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d.docs.live.net/deb918d9416d2c2a/Documents/NCTTA Results Coordinator/"/>
    </mc:Choice>
  </mc:AlternateContent>
  <xr:revisionPtr revIDLastSave="96" documentId="8_{37B69911-6E45-4F00-82C7-EA27592B53C9}" xr6:coauthVersionLast="47" xr6:coauthVersionMax="47" xr10:uidLastSave="{1EA58B76-AB6D-4E3D-9C6B-60656CB00E18}"/>
  <bookViews>
    <workbookView xWindow="22944" yWindow="-96" windowWidth="23232" windowHeight="12552" tabRatio="899" xr2:uid="{00000000-000D-0000-FFFF-FFFF00000000}"/>
  </bookViews>
  <sheets>
    <sheet name="Players" sheetId="100" r:id="rId1"/>
    <sheet name="MS-4" sheetId="52" r:id="rId2"/>
    <sheet name="MS-5" sheetId="51" r:id="rId3"/>
    <sheet name="MS-6" sheetId="50" r:id="rId4"/>
    <sheet name="MS-7" sheetId="29" r:id="rId5"/>
    <sheet name="Men Crossover" sheetId="105" r:id="rId6"/>
    <sheet name="Men Matches" sheetId="106" r:id="rId7"/>
    <sheet name="WS-4" sheetId="114" r:id="rId8"/>
    <sheet name="WS-5" sheetId="115" r:id="rId9"/>
    <sheet name="WS-6" sheetId="116" r:id="rId10"/>
    <sheet name="WS-7" sheetId="118" r:id="rId11"/>
    <sheet name="Women Crossover" sheetId="121" r:id="rId12"/>
    <sheet name="Women Matches" sheetId="122" r:id="rId13"/>
    <sheet name="Results" sheetId="113" state="hidden" r:id="rId14"/>
    <sheet name="Instructions" sheetId="119" r:id="rId15"/>
  </sheets>
  <definedNames>
    <definedName name="MAlphaList">OFFSET(Players!$P$1,0,0,COUNT(IF(Players!$P$1:$P$83="","",1)),1)</definedName>
    <definedName name="MLIST">OFFSET(Players!$O$1,0,0,COUNT(IF(Players!$O$1:$O$83="","",1)),1)</definedName>
    <definedName name="_xlnm.Print_Area" localSheetId="6">'Men Matches'!$A$1:$H$176</definedName>
    <definedName name="_xlnm.Print_Area" localSheetId="0">Players!$A$3:$E$83,Players!$H$3:$L$83</definedName>
    <definedName name="_xlnm.Print_Area" localSheetId="11">'Women Crossover'!$A$1:$K$67</definedName>
    <definedName name="_xlnm.Print_Area" localSheetId="12">'Women Matches'!$A$1:$H$176</definedName>
    <definedName name="_xlnm.Print_Titles" localSheetId="0">Players!$3:$5</definedName>
    <definedName name="WAlphaList">OFFSET(Players!$R$1,0,0,COUNT(IF(Players!$R$1:$R$83="","",1)),1)</definedName>
    <definedName name="WList">OFFSET(Players!$Q$1,0,0,COUNT(IF(Players!$Q$1:$Q$83="","",1)),1)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7" i="100" l="1"/>
  <c r="N8" i="100"/>
  <c r="N9" i="100"/>
  <c r="N10" i="100"/>
  <c r="N11" i="100"/>
  <c r="N12" i="100"/>
  <c r="N13" i="100"/>
  <c r="N14" i="100"/>
  <c r="N15" i="100"/>
  <c r="N16" i="100"/>
  <c r="N17" i="100"/>
  <c r="N18" i="100"/>
  <c r="N19" i="100"/>
  <c r="N20" i="100"/>
  <c r="N21" i="100"/>
  <c r="N22" i="100"/>
  <c r="N23" i="100"/>
  <c r="N24" i="100"/>
  <c r="N25" i="100"/>
  <c r="N26" i="100"/>
  <c r="N27" i="100"/>
  <c r="N28" i="100"/>
  <c r="N29" i="100"/>
  <c r="N30" i="100"/>
  <c r="N31" i="100"/>
  <c r="N32" i="100"/>
  <c r="N33" i="100"/>
  <c r="N34" i="100"/>
  <c r="N35" i="100"/>
  <c r="N36" i="100"/>
  <c r="N37" i="100"/>
  <c r="N38" i="100"/>
  <c r="N39" i="100"/>
  <c r="N40" i="100"/>
  <c r="N41" i="100"/>
  <c r="N42" i="100"/>
  <c r="N43" i="100"/>
  <c r="N44" i="100"/>
  <c r="N45" i="100"/>
  <c r="N46" i="100"/>
  <c r="N47" i="100"/>
  <c r="N48" i="100"/>
  <c r="N49" i="100"/>
  <c r="N50" i="100"/>
  <c r="N51" i="100"/>
  <c r="N52" i="100"/>
  <c r="N53" i="100"/>
  <c r="N54" i="100"/>
  <c r="N55" i="100"/>
  <c r="N56" i="100"/>
  <c r="N57" i="100"/>
  <c r="N58" i="100"/>
  <c r="N59" i="100"/>
  <c r="N60" i="100"/>
  <c r="N61" i="100"/>
  <c r="N62" i="100"/>
  <c r="N63" i="100"/>
  <c r="N64" i="100"/>
  <c r="N65" i="100"/>
  <c r="N66" i="100"/>
  <c r="N67" i="100"/>
  <c r="N68" i="100"/>
  <c r="N69" i="100"/>
  <c r="N70" i="100"/>
  <c r="N71" i="100"/>
  <c r="N72" i="100"/>
  <c r="N73" i="100"/>
  <c r="N74" i="100"/>
  <c r="N75" i="100"/>
  <c r="N76" i="100"/>
  <c r="N77" i="100"/>
  <c r="N78" i="100"/>
  <c r="N79" i="100"/>
  <c r="N80" i="100"/>
  <c r="N81" i="100"/>
  <c r="N82" i="100"/>
  <c r="N83" i="100"/>
  <c r="N84" i="100"/>
  <c r="N85" i="100"/>
  <c r="N6" i="100"/>
  <c r="G7" i="100"/>
  <c r="G8" i="100"/>
  <c r="G9" i="100"/>
  <c r="G10" i="100"/>
  <c r="G11" i="100"/>
  <c r="G12" i="100"/>
  <c r="G13" i="100"/>
  <c r="G14" i="100"/>
  <c r="G15" i="100"/>
  <c r="G16" i="100"/>
  <c r="G17" i="100"/>
  <c r="G18" i="100"/>
  <c r="G19" i="100"/>
  <c r="G20" i="100"/>
  <c r="G21" i="100"/>
  <c r="G22" i="100"/>
  <c r="G23" i="100"/>
  <c r="G24" i="100"/>
  <c r="G25" i="100"/>
  <c r="G26" i="100"/>
  <c r="G27" i="100"/>
  <c r="G28" i="100"/>
  <c r="G29" i="100"/>
  <c r="G30" i="100"/>
  <c r="G31" i="100"/>
  <c r="G32" i="100"/>
  <c r="G33" i="100"/>
  <c r="G34" i="100"/>
  <c r="G35" i="100"/>
  <c r="G36" i="100"/>
  <c r="G37" i="100"/>
  <c r="G38" i="100"/>
  <c r="G39" i="100"/>
  <c r="G40" i="100"/>
  <c r="G41" i="100"/>
  <c r="G42" i="100"/>
  <c r="G43" i="100"/>
  <c r="G44" i="100"/>
  <c r="G45" i="100"/>
  <c r="G46" i="100"/>
  <c r="G47" i="100"/>
  <c r="G48" i="100"/>
  <c r="G49" i="100"/>
  <c r="G50" i="100"/>
  <c r="G51" i="100"/>
  <c r="G52" i="100"/>
  <c r="G53" i="100"/>
  <c r="G54" i="100"/>
  <c r="G55" i="100"/>
  <c r="G56" i="100"/>
  <c r="G57" i="100"/>
  <c r="G58" i="100"/>
  <c r="G59" i="100"/>
  <c r="G60" i="100"/>
  <c r="G61" i="100"/>
  <c r="G62" i="100"/>
  <c r="G63" i="100"/>
  <c r="G64" i="100"/>
  <c r="G65" i="100"/>
  <c r="G66" i="100"/>
  <c r="G67" i="100"/>
  <c r="G68" i="100"/>
  <c r="G69" i="100"/>
  <c r="G70" i="100"/>
  <c r="G71" i="100"/>
  <c r="G72" i="100"/>
  <c r="G73" i="100"/>
  <c r="G74" i="100"/>
  <c r="G75" i="100"/>
  <c r="G76" i="100"/>
  <c r="G77" i="100"/>
  <c r="G78" i="100"/>
  <c r="G79" i="100"/>
  <c r="G80" i="100"/>
  <c r="G81" i="100"/>
  <c r="G82" i="100"/>
  <c r="G83" i="100"/>
  <c r="G84" i="100"/>
  <c r="G85" i="100"/>
  <c r="G6" i="100"/>
  <c r="C60" i="122"/>
  <c r="H60" i="122" s="1"/>
  <c r="C59" i="122"/>
  <c r="H59" i="122" s="1"/>
  <c r="C56" i="122"/>
  <c r="H56" i="122" s="1"/>
  <c r="C55" i="122"/>
  <c r="H55" i="122" s="1"/>
  <c r="C52" i="122"/>
  <c r="H52" i="122" s="1"/>
  <c r="C51" i="122"/>
  <c r="H51" i="122" s="1"/>
  <c r="C48" i="122"/>
  <c r="H48" i="122" s="1"/>
  <c r="C47" i="122"/>
  <c r="H47" i="122" s="1"/>
  <c r="I47" i="122" s="1"/>
  <c r="C45" i="122"/>
  <c r="H45" i="122" s="1"/>
  <c r="C44" i="122"/>
  <c r="H44" i="122" s="1"/>
  <c r="C41" i="122"/>
  <c r="H41" i="122" s="1"/>
  <c r="C40" i="122"/>
  <c r="H40" i="122" s="1"/>
  <c r="C37" i="122"/>
  <c r="H37" i="122" s="1"/>
  <c r="C36" i="122"/>
  <c r="H36" i="122" s="1"/>
  <c r="C33" i="122"/>
  <c r="H33" i="122" s="1"/>
  <c r="C32" i="122"/>
  <c r="H32" i="122" s="1"/>
  <c r="C29" i="122"/>
  <c r="H29" i="122" s="1"/>
  <c r="C28" i="122"/>
  <c r="H28" i="122" s="1"/>
  <c r="C25" i="122"/>
  <c r="H25" i="122" s="1"/>
  <c r="C24" i="122"/>
  <c r="H24" i="122" s="1"/>
  <c r="C22" i="122"/>
  <c r="H22" i="122" s="1"/>
  <c r="C21" i="122"/>
  <c r="H21" i="122" s="1"/>
  <c r="C18" i="122"/>
  <c r="H18" i="122" s="1"/>
  <c r="C17" i="122"/>
  <c r="H17" i="122" s="1"/>
  <c r="I17" i="122" s="1"/>
  <c r="D51" i="113" s="1"/>
  <c r="C14" i="122"/>
  <c r="H14" i="122" s="1"/>
  <c r="C13" i="122"/>
  <c r="H13" i="122" s="1"/>
  <c r="I13" i="122" s="1"/>
  <c r="C10" i="122"/>
  <c r="H10" i="122" s="1"/>
  <c r="C9" i="122"/>
  <c r="H9" i="122" s="1"/>
  <c r="C6" i="122"/>
  <c r="H6" i="122" s="1"/>
  <c r="C5" i="122"/>
  <c r="H5" i="122" s="1"/>
  <c r="C2" i="122"/>
  <c r="H2" i="122" s="1"/>
  <c r="C1" i="122"/>
  <c r="H1" i="122" s="1"/>
  <c r="C60" i="106"/>
  <c r="H60" i="106" s="1"/>
  <c r="C59" i="106"/>
  <c r="H59" i="106" s="1"/>
  <c r="C56" i="106"/>
  <c r="H56" i="106" s="1"/>
  <c r="C55" i="106"/>
  <c r="H55" i="106" s="1"/>
  <c r="C52" i="106"/>
  <c r="H52" i="106" s="1"/>
  <c r="C51" i="106"/>
  <c r="H51" i="106" s="1"/>
  <c r="C48" i="106"/>
  <c r="H48" i="106" s="1"/>
  <c r="C47" i="106"/>
  <c r="H47" i="106" s="1"/>
  <c r="I47" i="106" s="1"/>
  <c r="C45" i="106"/>
  <c r="H45" i="106" s="1"/>
  <c r="C44" i="106"/>
  <c r="H44" i="106" s="1"/>
  <c r="C41" i="106"/>
  <c r="H41" i="106" s="1"/>
  <c r="C40" i="106"/>
  <c r="H40" i="106" s="1"/>
  <c r="C37" i="106"/>
  <c r="H37" i="106" s="1"/>
  <c r="C36" i="106"/>
  <c r="H36" i="106" s="1"/>
  <c r="C33" i="106"/>
  <c r="H33" i="106" s="1"/>
  <c r="C32" i="106"/>
  <c r="H32" i="106" s="1"/>
  <c r="C29" i="106"/>
  <c r="C28" i="106"/>
  <c r="H28" i="106" s="1"/>
  <c r="C25" i="106"/>
  <c r="C24" i="106"/>
  <c r="H24" i="106" s="1"/>
  <c r="C22" i="106"/>
  <c r="C21" i="106"/>
  <c r="H21" i="106" s="1"/>
  <c r="C18" i="106"/>
  <c r="H18" i="106" s="1"/>
  <c r="C17" i="106"/>
  <c r="H17" i="106" s="1"/>
  <c r="I17" i="106" s="1"/>
  <c r="C14" i="106"/>
  <c r="C13" i="106"/>
  <c r="H13" i="106" s="1"/>
  <c r="C10" i="106"/>
  <c r="H10" i="106" s="1"/>
  <c r="C9" i="106"/>
  <c r="H9" i="106" s="1"/>
  <c r="C6" i="106"/>
  <c r="C5" i="106"/>
  <c r="H5" i="106" s="1"/>
  <c r="C2" i="106"/>
  <c r="H2" i="106" s="1"/>
  <c r="C1" i="106"/>
  <c r="H1" i="106" s="1"/>
  <c r="AK456" i="118"/>
  <c r="AK391" i="118"/>
  <c r="AK326" i="118"/>
  <c r="AK261" i="118"/>
  <c r="AK196" i="118"/>
  <c r="AK131" i="118"/>
  <c r="AK66" i="118"/>
  <c r="AK1" i="118"/>
  <c r="AK456" i="116"/>
  <c r="AK391" i="116"/>
  <c r="AK326" i="116"/>
  <c r="AK261" i="116"/>
  <c r="AK196" i="116"/>
  <c r="AK131" i="116"/>
  <c r="AK66" i="116"/>
  <c r="AK1" i="116"/>
  <c r="AK456" i="115"/>
  <c r="AK391" i="115"/>
  <c r="AK326" i="115"/>
  <c r="AK261" i="115"/>
  <c r="AK196" i="115"/>
  <c r="AK131" i="115"/>
  <c r="AK66" i="115"/>
  <c r="AK1" i="115"/>
  <c r="AK1236" i="114"/>
  <c r="AK1171" i="114"/>
  <c r="AK1106" i="114"/>
  <c r="AK1041" i="114"/>
  <c r="AK976" i="114"/>
  <c r="AK911" i="114"/>
  <c r="AK846" i="114"/>
  <c r="AK781" i="114"/>
  <c r="AK716" i="114"/>
  <c r="AK651" i="114"/>
  <c r="AK586" i="114"/>
  <c r="AK521" i="114"/>
  <c r="AK456" i="114"/>
  <c r="AK391" i="114"/>
  <c r="AK326" i="114"/>
  <c r="AK261" i="114"/>
  <c r="AK196" i="114"/>
  <c r="AK131" i="114"/>
  <c r="AK66" i="114"/>
  <c r="AK1" i="114"/>
  <c r="AK456" i="29"/>
  <c r="AK391" i="29"/>
  <c r="AK326" i="29"/>
  <c r="AK261" i="29"/>
  <c r="AK196" i="29"/>
  <c r="AK131" i="29"/>
  <c r="AK66" i="29"/>
  <c r="AK1" i="29"/>
  <c r="AK456" i="50"/>
  <c r="AK391" i="50"/>
  <c r="AK326" i="50"/>
  <c r="AK261" i="50"/>
  <c r="AK196" i="50"/>
  <c r="AK131" i="50"/>
  <c r="AK66" i="50"/>
  <c r="AK1" i="50"/>
  <c r="AK456" i="51"/>
  <c r="AK391" i="51"/>
  <c r="AK326" i="51"/>
  <c r="AK261" i="51"/>
  <c r="AK196" i="51"/>
  <c r="AK131" i="51"/>
  <c r="AK66" i="51"/>
  <c r="AK1" i="51"/>
  <c r="AK1236" i="52"/>
  <c r="AK1171" i="52"/>
  <c r="AK1106" i="52"/>
  <c r="AK1041" i="52"/>
  <c r="AK976" i="52"/>
  <c r="AK911" i="52"/>
  <c r="AK846" i="52"/>
  <c r="AK781" i="52"/>
  <c r="AK716" i="52"/>
  <c r="AK651" i="52"/>
  <c r="AK586" i="52"/>
  <c r="AK521" i="52"/>
  <c r="AK456" i="52"/>
  <c r="AK391" i="52"/>
  <c r="AK326" i="52"/>
  <c r="AK261" i="52"/>
  <c r="AK196" i="52"/>
  <c r="AK131" i="52"/>
  <c r="AK66" i="52"/>
  <c r="AK1" i="52"/>
  <c r="F84" i="100"/>
  <c r="M84" i="100"/>
  <c r="F85" i="100"/>
  <c r="M85" i="100"/>
  <c r="C30" i="119"/>
  <c r="C29" i="119"/>
  <c r="C28" i="119"/>
  <c r="C27" i="119"/>
  <c r="C26" i="119"/>
  <c r="C25" i="119"/>
  <c r="C24" i="119"/>
  <c r="C23" i="119"/>
  <c r="C22" i="119"/>
  <c r="C21" i="119"/>
  <c r="C20" i="119"/>
  <c r="C19" i="119"/>
  <c r="C18" i="119"/>
  <c r="A175" i="122"/>
  <c r="B174" i="122"/>
  <c r="B92" i="113"/>
  <c r="A174" i="122"/>
  <c r="A171" i="122"/>
  <c r="B170" i="122"/>
  <c r="B91" i="113"/>
  <c r="A170" i="122"/>
  <c r="A167" i="122"/>
  <c r="B166" i="122"/>
  <c r="A166" i="122"/>
  <c r="A163" i="122"/>
  <c r="B162" i="122"/>
  <c r="B89" i="113"/>
  <c r="A162" i="122"/>
  <c r="A160" i="122"/>
  <c r="B159" i="122"/>
  <c r="B88" i="113"/>
  <c r="A159" i="122"/>
  <c r="A156" i="122"/>
  <c r="B155" i="122"/>
  <c r="B87" i="113"/>
  <c r="A155" i="122"/>
  <c r="A152" i="122"/>
  <c r="B151" i="122"/>
  <c r="B86" i="113"/>
  <c r="A151" i="122"/>
  <c r="A148" i="122"/>
  <c r="B147" i="122"/>
  <c r="B85" i="113"/>
  <c r="A147" i="122"/>
  <c r="A144" i="122"/>
  <c r="B143" i="122"/>
  <c r="B84" i="113"/>
  <c r="A143" i="122"/>
  <c r="A140" i="122"/>
  <c r="B139" i="122"/>
  <c r="B83" i="113"/>
  <c r="A139" i="122"/>
  <c r="A137" i="122"/>
  <c r="B136" i="122"/>
  <c r="B82" i="113"/>
  <c r="A136" i="122"/>
  <c r="A133" i="122"/>
  <c r="B132" i="122"/>
  <c r="B81" i="113"/>
  <c r="A132" i="122"/>
  <c r="A129" i="122"/>
  <c r="B128" i="122"/>
  <c r="B80" i="113"/>
  <c r="A128" i="122"/>
  <c r="A125" i="122"/>
  <c r="B124" i="122"/>
  <c r="B79" i="113"/>
  <c r="A124" i="122"/>
  <c r="A121" i="122"/>
  <c r="B120" i="122"/>
  <c r="A120" i="122"/>
  <c r="A117" i="122"/>
  <c r="B116" i="122"/>
  <c r="B77" i="113"/>
  <c r="A116" i="122"/>
  <c r="A114" i="122"/>
  <c r="B113" i="122"/>
  <c r="B76" i="113"/>
  <c r="A113" i="122"/>
  <c r="A110" i="122"/>
  <c r="B109" i="122"/>
  <c r="B75" i="113"/>
  <c r="A109" i="122"/>
  <c r="A106" i="122"/>
  <c r="B105" i="122"/>
  <c r="B74" i="113"/>
  <c r="A105" i="122"/>
  <c r="A102" i="122"/>
  <c r="B101" i="122"/>
  <c r="B73" i="113"/>
  <c r="A101" i="122"/>
  <c r="A98" i="122"/>
  <c r="B97" i="122"/>
  <c r="A97" i="122"/>
  <c r="A94" i="122"/>
  <c r="B93" i="122"/>
  <c r="B71" i="113"/>
  <c r="A93" i="122"/>
  <c r="A91" i="122"/>
  <c r="B90" i="122"/>
  <c r="B70" i="113"/>
  <c r="A90" i="122"/>
  <c r="A87" i="122"/>
  <c r="B86" i="122"/>
  <c r="B69" i="113"/>
  <c r="A86" i="122"/>
  <c r="A83" i="122"/>
  <c r="B82" i="122"/>
  <c r="A82" i="122"/>
  <c r="A79" i="122"/>
  <c r="B78" i="122"/>
  <c r="B67" i="113"/>
  <c r="A78" i="122"/>
  <c r="A75" i="122"/>
  <c r="B74" i="122"/>
  <c r="B66" i="113"/>
  <c r="A74" i="122"/>
  <c r="A71" i="122"/>
  <c r="B70" i="122"/>
  <c r="B65" i="113"/>
  <c r="A70" i="122"/>
  <c r="A68" i="122"/>
  <c r="B67" i="122"/>
  <c r="B64" i="113"/>
  <c r="A67" i="122"/>
  <c r="A64" i="122"/>
  <c r="B63" i="122"/>
  <c r="B63" i="113"/>
  <c r="A63" i="122"/>
  <c r="A60" i="122"/>
  <c r="B59" i="122"/>
  <c r="B62" i="113"/>
  <c r="A59" i="122"/>
  <c r="A56" i="122"/>
  <c r="B55" i="122"/>
  <c r="B61" i="113"/>
  <c r="A55" i="122"/>
  <c r="A52" i="122"/>
  <c r="B51" i="122"/>
  <c r="B60" i="113"/>
  <c r="A51" i="122"/>
  <c r="A48" i="122"/>
  <c r="B47" i="122"/>
  <c r="B59" i="113"/>
  <c r="A47" i="122"/>
  <c r="A45" i="122"/>
  <c r="B44" i="122"/>
  <c r="B58" i="113"/>
  <c r="A44" i="122"/>
  <c r="A41" i="122"/>
  <c r="B40" i="122"/>
  <c r="B57" i="113"/>
  <c r="A40" i="122"/>
  <c r="A37" i="122"/>
  <c r="B36" i="122"/>
  <c r="A36" i="122"/>
  <c r="A33" i="122"/>
  <c r="B32" i="122"/>
  <c r="A32" i="122"/>
  <c r="A29" i="122"/>
  <c r="B28" i="122"/>
  <c r="A28" i="122"/>
  <c r="A25" i="122"/>
  <c r="B24" i="122"/>
  <c r="B53" i="113"/>
  <c r="A24" i="122"/>
  <c r="A22" i="122"/>
  <c r="B21" i="122"/>
  <c r="B52" i="113"/>
  <c r="A21" i="122"/>
  <c r="A18" i="122"/>
  <c r="B17" i="122"/>
  <c r="B51" i="113"/>
  <c r="A17" i="122"/>
  <c r="A14" i="122"/>
  <c r="B13" i="122"/>
  <c r="A13" i="122"/>
  <c r="A10" i="122"/>
  <c r="B9" i="122"/>
  <c r="B49" i="113"/>
  <c r="A9" i="122"/>
  <c r="A6" i="122"/>
  <c r="B5" i="122"/>
  <c r="A5" i="122"/>
  <c r="A2" i="122"/>
  <c r="B1" i="122"/>
  <c r="B47" i="113"/>
  <c r="A1" i="122"/>
  <c r="FJ518" i="118"/>
  <c r="FH518" i="118"/>
  <c r="FF518" i="118"/>
  <c r="FD518" i="118"/>
  <c r="FB518" i="118"/>
  <c r="AE503" i="118"/>
  <c r="EL518" i="118"/>
  <c r="DT518" i="118"/>
  <c r="DR518" i="118"/>
  <c r="DP518" i="118"/>
  <c r="DN518" i="118"/>
  <c r="DL518" i="118"/>
  <c r="CD518" i="118"/>
  <c r="CB518" i="118"/>
  <c r="BZ518" i="118"/>
  <c r="BX518" i="118"/>
  <c r="BV518" i="118"/>
  <c r="FJ516" i="118"/>
  <c r="FH516" i="118"/>
  <c r="FF516" i="118"/>
  <c r="FD516" i="118"/>
  <c r="FB516" i="118"/>
  <c r="AE501" i="118"/>
  <c r="EL516" i="118"/>
  <c r="EJ516" i="118"/>
  <c r="B1068" i="113"/>
  <c r="DT516" i="118"/>
  <c r="DR516" i="118"/>
  <c r="DP516" i="118"/>
  <c r="DN516" i="118"/>
  <c r="DL516" i="118"/>
  <c r="CT516" i="118"/>
  <c r="B1061" i="113"/>
  <c r="CD516" i="118"/>
  <c r="CB516" i="118"/>
  <c r="BZ516" i="118"/>
  <c r="BX516" i="118"/>
  <c r="BV516" i="118"/>
  <c r="BD516" i="118"/>
  <c r="B1054" i="113"/>
  <c r="FJ508" i="118"/>
  <c r="FH508" i="118"/>
  <c r="FF508" i="118"/>
  <c r="FD508" i="118"/>
  <c r="FB508" i="118"/>
  <c r="DT508" i="118"/>
  <c r="DR508" i="118"/>
  <c r="DP508" i="118"/>
  <c r="DN508" i="118"/>
  <c r="DL508" i="118"/>
  <c r="CD508" i="118"/>
  <c r="CB508" i="118"/>
  <c r="BZ508" i="118"/>
  <c r="BX508" i="118"/>
  <c r="BV508" i="118"/>
  <c r="FJ506" i="118"/>
  <c r="FH506" i="118"/>
  <c r="FF506" i="118"/>
  <c r="FD506" i="118"/>
  <c r="FB506" i="118"/>
  <c r="EJ506" i="118"/>
  <c r="B1067" i="113"/>
  <c r="DT506" i="118"/>
  <c r="DR506" i="118"/>
  <c r="DP506" i="118"/>
  <c r="DN506" i="118"/>
  <c r="DL506" i="118"/>
  <c r="CT506" i="118"/>
  <c r="B1060" i="113"/>
  <c r="CD506" i="118"/>
  <c r="CB506" i="118"/>
  <c r="BZ506" i="118"/>
  <c r="BX506" i="118"/>
  <c r="BV506" i="118"/>
  <c r="BD506" i="118"/>
  <c r="B1053" i="113"/>
  <c r="Q503" i="118"/>
  <c r="CV518" i="118"/>
  <c r="C503" i="118"/>
  <c r="BF518" i="118"/>
  <c r="Q501" i="118"/>
  <c r="CV516" i="118"/>
  <c r="C501" i="118"/>
  <c r="BF516" i="118"/>
  <c r="AE499" i="118"/>
  <c r="EL508" i="118"/>
  <c r="Q499" i="118"/>
  <c r="CV508" i="118"/>
  <c r="C499" i="118"/>
  <c r="BF508" i="118"/>
  <c r="FJ498" i="118"/>
  <c r="FH498" i="118"/>
  <c r="FF498" i="118"/>
  <c r="FD498" i="118"/>
  <c r="FB498" i="118"/>
  <c r="DT498" i="118"/>
  <c r="DR498" i="118"/>
  <c r="DP498" i="118"/>
  <c r="DN498" i="118"/>
  <c r="DL498" i="118"/>
  <c r="CD498" i="118"/>
  <c r="CB498" i="118"/>
  <c r="BZ498" i="118"/>
  <c r="BX498" i="118"/>
  <c r="BV498" i="118"/>
  <c r="AE497" i="118"/>
  <c r="EL506" i="118"/>
  <c r="Q497" i="118"/>
  <c r="CV506" i="118"/>
  <c r="A462" i="118"/>
  <c r="CW506" i="118"/>
  <c r="C497" i="118"/>
  <c r="BF506" i="118"/>
  <c r="FJ496" i="118"/>
  <c r="FH496" i="118"/>
  <c r="FF496" i="118"/>
  <c r="FD496" i="118"/>
  <c r="FB496" i="118"/>
  <c r="AE493" i="118"/>
  <c r="EL496" i="118"/>
  <c r="EJ496" i="118"/>
  <c r="B1066" i="113"/>
  <c r="DT496" i="118"/>
  <c r="DR496" i="118"/>
  <c r="DP496" i="118"/>
  <c r="DN496" i="118"/>
  <c r="DL496" i="118"/>
  <c r="CT496" i="118"/>
  <c r="B1059" i="113"/>
  <c r="CD496" i="118"/>
  <c r="CB496" i="118"/>
  <c r="BZ496" i="118"/>
  <c r="BX496" i="118"/>
  <c r="BV496" i="118"/>
  <c r="BD496" i="118"/>
  <c r="B1052" i="113"/>
  <c r="AE495" i="118"/>
  <c r="EL498" i="118"/>
  <c r="Q495" i="118"/>
  <c r="CV498" i="118"/>
  <c r="C495" i="118"/>
  <c r="BF498" i="118"/>
  <c r="Q493" i="118"/>
  <c r="CV496" i="118"/>
  <c r="C493" i="118"/>
  <c r="BF496" i="118"/>
  <c r="AE491" i="118"/>
  <c r="EL488" i="118"/>
  <c r="Q491" i="118"/>
  <c r="C491" i="118"/>
  <c r="AE489" i="118"/>
  <c r="EL486" i="118"/>
  <c r="Q489" i="118"/>
  <c r="CV486" i="118"/>
  <c r="C489" i="118"/>
  <c r="BF486" i="118"/>
  <c r="FJ488" i="118"/>
  <c r="FH488" i="118"/>
  <c r="FF488" i="118"/>
  <c r="FD488" i="118"/>
  <c r="FB488" i="118"/>
  <c r="DT488" i="118"/>
  <c r="DR488" i="118"/>
  <c r="DP488" i="118"/>
  <c r="DN488" i="118"/>
  <c r="DL488" i="118"/>
  <c r="CV488" i="118"/>
  <c r="CD488" i="118"/>
  <c r="CB488" i="118"/>
  <c r="BZ488" i="118"/>
  <c r="BX488" i="118"/>
  <c r="BV488" i="118"/>
  <c r="BF488" i="118"/>
  <c r="AE487" i="118"/>
  <c r="EL478" i="118"/>
  <c r="Q487" i="118"/>
  <c r="CV478" i="118"/>
  <c r="C487" i="118"/>
  <c r="BF478" i="118"/>
  <c r="FJ486" i="118"/>
  <c r="FH486" i="118"/>
  <c r="FF486" i="118"/>
  <c r="FD486" i="118"/>
  <c r="FB486" i="118"/>
  <c r="EJ486" i="118"/>
  <c r="B1065" i="113"/>
  <c r="DT486" i="118"/>
  <c r="DR486" i="118"/>
  <c r="DP486" i="118"/>
  <c r="DN486" i="118"/>
  <c r="DL486" i="118"/>
  <c r="CT486" i="118"/>
  <c r="B1058" i="113"/>
  <c r="CD486" i="118"/>
  <c r="CB486" i="118"/>
  <c r="BZ486" i="118"/>
  <c r="BX486" i="118"/>
  <c r="BV486" i="118"/>
  <c r="BD486" i="118"/>
  <c r="B1051" i="113"/>
  <c r="AE485" i="118"/>
  <c r="EL476" i="118"/>
  <c r="Q485" i="118"/>
  <c r="CV476" i="118"/>
  <c r="C485" i="118"/>
  <c r="BF476" i="118"/>
  <c r="AE483" i="118"/>
  <c r="Q483" i="118"/>
  <c r="CV468" i="118"/>
  <c r="C483" i="118"/>
  <c r="BF468" i="118"/>
  <c r="AE481" i="118"/>
  <c r="EL466" i="118"/>
  <c r="Q481" i="118"/>
  <c r="C481" i="118"/>
  <c r="BF466" i="118"/>
  <c r="AE479" i="118"/>
  <c r="EL458" i="118"/>
  <c r="Q479" i="118"/>
  <c r="CV458" i="118"/>
  <c r="C479" i="118"/>
  <c r="BF458" i="118"/>
  <c r="FJ478" i="118"/>
  <c r="FH478" i="118"/>
  <c r="FF478" i="118"/>
  <c r="FD478" i="118"/>
  <c r="FB478" i="118"/>
  <c r="DT478" i="118"/>
  <c r="DR478" i="118"/>
  <c r="DP478" i="118"/>
  <c r="DN478" i="118"/>
  <c r="DL478" i="118"/>
  <c r="CD478" i="118"/>
  <c r="CB478" i="118"/>
  <c r="BZ478" i="118"/>
  <c r="BX478" i="118"/>
  <c r="BV478" i="118"/>
  <c r="AE477" i="118"/>
  <c r="EL456" i="118"/>
  <c r="Q477" i="118"/>
  <c r="CV456" i="118"/>
  <c r="C477" i="118"/>
  <c r="BF456" i="118"/>
  <c r="FJ476" i="118"/>
  <c r="FH476" i="118"/>
  <c r="FF476" i="118"/>
  <c r="FD476" i="118"/>
  <c r="FB476" i="118"/>
  <c r="EJ476" i="118"/>
  <c r="B1064" i="113"/>
  <c r="DT476" i="118"/>
  <c r="DR476" i="118"/>
  <c r="DP476" i="118"/>
  <c r="DN476" i="118"/>
  <c r="DL476" i="118"/>
  <c r="CT476" i="118"/>
  <c r="B1057" i="113"/>
  <c r="CD476" i="118"/>
  <c r="CB476" i="118"/>
  <c r="BZ476" i="118"/>
  <c r="BX476" i="118"/>
  <c r="BV476" i="118"/>
  <c r="BD476" i="118"/>
  <c r="B1050" i="113"/>
  <c r="AJ468" i="118"/>
  <c r="AD474" i="118"/>
  <c r="A474" i="118"/>
  <c r="AJ472" i="118"/>
  <c r="AH474" i="118"/>
  <c r="A472" i="118"/>
  <c r="AJ470" i="118"/>
  <c r="AF474" i="118"/>
  <c r="AH470" i="118"/>
  <c r="AF472" i="118"/>
  <c r="A470" i="118"/>
  <c r="FJ468" i="118"/>
  <c r="FH468" i="118"/>
  <c r="FF468" i="118"/>
  <c r="FD468" i="118"/>
  <c r="FB468" i="118"/>
  <c r="EL468" i="118"/>
  <c r="DT468" i="118"/>
  <c r="DR468" i="118"/>
  <c r="DP468" i="118"/>
  <c r="DN468" i="118"/>
  <c r="DL468" i="118"/>
  <c r="CD468" i="118"/>
  <c r="CB468" i="118"/>
  <c r="BZ468" i="118"/>
  <c r="BX468" i="118"/>
  <c r="BV468" i="118"/>
  <c r="AH468" i="118"/>
  <c r="AD472" i="118"/>
  <c r="AF468" i="118"/>
  <c r="AD470" i="118"/>
  <c r="A468" i="118"/>
  <c r="FJ466" i="118"/>
  <c r="FH466" i="118"/>
  <c r="FF466" i="118"/>
  <c r="FD466" i="118"/>
  <c r="FB466" i="118"/>
  <c r="EJ466" i="118"/>
  <c r="B1063" i="113"/>
  <c r="DT466" i="118"/>
  <c r="DR466" i="118"/>
  <c r="DP466" i="118"/>
  <c r="DN466" i="118"/>
  <c r="DL466" i="118"/>
  <c r="CV466" i="118"/>
  <c r="CT466" i="118"/>
  <c r="B1056" i="113"/>
  <c r="CD466" i="118"/>
  <c r="CB466" i="118"/>
  <c r="BZ466" i="118"/>
  <c r="BX466" i="118"/>
  <c r="BV466" i="118"/>
  <c r="BD466" i="118"/>
  <c r="B1049" i="113"/>
  <c r="AJ466" i="118"/>
  <c r="AB474" i="118"/>
  <c r="AJ462" i="118"/>
  <c r="X474" i="118"/>
  <c r="AJ464" i="118"/>
  <c r="Z474" i="118"/>
  <c r="AL474" i="118"/>
  <c r="AN474" i="118"/>
  <c r="AH466" i="118"/>
  <c r="AB472" i="118"/>
  <c r="AF466" i="118"/>
  <c r="AB470" i="118"/>
  <c r="AD466" i="118"/>
  <c r="AB468" i="118"/>
  <c r="A466" i="118"/>
  <c r="AH464" i="118"/>
  <c r="Z472" i="118"/>
  <c r="AF464" i="118"/>
  <c r="Z470" i="118"/>
  <c r="AD464" i="118"/>
  <c r="Z468" i="118"/>
  <c r="AB464" i="118"/>
  <c r="Z466" i="118"/>
  <c r="A464" i="118"/>
  <c r="AH462" i="118"/>
  <c r="X472" i="118"/>
  <c r="AF462" i="118"/>
  <c r="X470" i="118"/>
  <c r="AD462" i="118"/>
  <c r="X468" i="118"/>
  <c r="AB462" i="118"/>
  <c r="X466" i="118"/>
  <c r="Z462" i="118"/>
  <c r="FJ458" i="118"/>
  <c r="FH458" i="118"/>
  <c r="FF458" i="118"/>
  <c r="FD458" i="118"/>
  <c r="FB458" i="118"/>
  <c r="DT458" i="118"/>
  <c r="DR458" i="118"/>
  <c r="DP458" i="118"/>
  <c r="DN458" i="118"/>
  <c r="DL458" i="118"/>
  <c r="CD458" i="118"/>
  <c r="CB458" i="118"/>
  <c r="BZ458" i="118"/>
  <c r="BX458" i="118"/>
  <c r="BV458" i="118"/>
  <c r="F458" i="118"/>
  <c r="AQ496" i="118" s="1"/>
  <c r="FJ456" i="118"/>
  <c r="FH456" i="118"/>
  <c r="FF456" i="118"/>
  <c r="FD456" i="118"/>
  <c r="FB456" i="118"/>
  <c r="EJ456" i="118"/>
  <c r="B1062" i="113"/>
  <c r="DT456" i="118"/>
  <c r="DR456" i="118"/>
  <c r="DP456" i="118"/>
  <c r="DN456" i="118"/>
  <c r="DL456" i="118"/>
  <c r="CT456" i="118"/>
  <c r="B1055" i="113"/>
  <c r="CD456" i="118"/>
  <c r="CB456" i="118"/>
  <c r="BZ456" i="118"/>
  <c r="BX456" i="118"/>
  <c r="BV456" i="118"/>
  <c r="BD456" i="118"/>
  <c r="B1048" i="113"/>
  <c r="F456" i="118"/>
  <c r="FJ453" i="118"/>
  <c r="FH453" i="118"/>
  <c r="FF453" i="118"/>
  <c r="FD453" i="118"/>
  <c r="FB453" i="118"/>
  <c r="DT453" i="118"/>
  <c r="DR453" i="118"/>
  <c r="DP453" i="118"/>
  <c r="DN453" i="118"/>
  <c r="DL453" i="118"/>
  <c r="CD453" i="118"/>
  <c r="CB453" i="118"/>
  <c r="BZ453" i="118"/>
  <c r="BX453" i="118"/>
  <c r="BV453" i="118"/>
  <c r="C438" i="118"/>
  <c r="BF453" i="118"/>
  <c r="FJ451" i="118"/>
  <c r="FH451" i="118"/>
  <c r="FF451" i="118"/>
  <c r="FD451" i="118"/>
  <c r="FB451" i="118"/>
  <c r="EJ451" i="118"/>
  <c r="B1047" i="113"/>
  <c r="DT451" i="118"/>
  <c r="DR451" i="118"/>
  <c r="DP451" i="118"/>
  <c r="DN451" i="118"/>
  <c r="DL451" i="118"/>
  <c r="CT451" i="118"/>
  <c r="B1040" i="113"/>
  <c r="CD451" i="118"/>
  <c r="CB451" i="118"/>
  <c r="BZ451" i="118"/>
  <c r="BX451" i="118"/>
  <c r="BV451" i="118"/>
  <c r="BD451" i="118"/>
  <c r="B1033" i="113"/>
  <c r="FJ443" i="118"/>
  <c r="FH443" i="118"/>
  <c r="FF443" i="118"/>
  <c r="FD443" i="118"/>
  <c r="FB443" i="118"/>
  <c r="DT443" i="118"/>
  <c r="DR443" i="118"/>
  <c r="DP443" i="118"/>
  <c r="DN443" i="118"/>
  <c r="DL443" i="118"/>
  <c r="CD443" i="118"/>
  <c r="CB443" i="118"/>
  <c r="BZ443" i="118"/>
  <c r="BX443" i="118"/>
  <c r="BV443" i="118"/>
  <c r="FJ441" i="118"/>
  <c r="FH441" i="118"/>
  <c r="FF441" i="118"/>
  <c r="FD441" i="118"/>
  <c r="FB441" i="118"/>
  <c r="EJ441" i="118"/>
  <c r="B1046" i="113"/>
  <c r="DT441" i="118"/>
  <c r="DR441" i="118"/>
  <c r="DP441" i="118"/>
  <c r="DN441" i="118"/>
  <c r="DL441" i="118"/>
  <c r="CT441" i="118"/>
  <c r="B1039" i="113"/>
  <c r="CD441" i="118"/>
  <c r="CB441" i="118"/>
  <c r="BZ441" i="118"/>
  <c r="BX441" i="118"/>
  <c r="BV441" i="118"/>
  <c r="BD441" i="118"/>
  <c r="B1032" i="113"/>
  <c r="AE438" i="118"/>
  <c r="EL453" i="118"/>
  <c r="Q438" i="118"/>
  <c r="CV453" i="118"/>
  <c r="AE436" i="118"/>
  <c r="EL451" i="118"/>
  <c r="Q436" i="118"/>
  <c r="CV451" i="118"/>
  <c r="A397" i="118"/>
  <c r="A399" i="118"/>
  <c r="CW451" i="118"/>
  <c r="C436" i="118"/>
  <c r="BF451" i="118"/>
  <c r="AE434" i="118"/>
  <c r="EL443" i="118"/>
  <c r="Q434" i="118"/>
  <c r="CV443" i="118"/>
  <c r="C434" i="118"/>
  <c r="BF443" i="118"/>
  <c r="FJ433" i="118"/>
  <c r="FH433" i="118"/>
  <c r="FF433" i="118"/>
  <c r="FD433" i="118"/>
  <c r="FB433" i="118"/>
  <c r="DT433" i="118"/>
  <c r="DR433" i="118"/>
  <c r="DP433" i="118"/>
  <c r="DN433" i="118"/>
  <c r="DL433" i="118"/>
  <c r="CD433" i="118"/>
  <c r="CB433" i="118"/>
  <c r="BZ433" i="118"/>
  <c r="BX433" i="118"/>
  <c r="BV433" i="118"/>
  <c r="AE432" i="118"/>
  <c r="EL441" i="118"/>
  <c r="Q432" i="118"/>
  <c r="CV441" i="118"/>
  <c r="C432" i="118"/>
  <c r="BF441" i="118"/>
  <c r="FJ431" i="118"/>
  <c r="FH431" i="118"/>
  <c r="FF431" i="118"/>
  <c r="FD431" i="118"/>
  <c r="FB431" i="118"/>
  <c r="EJ431" i="118"/>
  <c r="B1045" i="113"/>
  <c r="DT431" i="118"/>
  <c r="DR431" i="118"/>
  <c r="DP431" i="118"/>
  <c r="DN431" i="118"/>
  <c r="DL431" i="118"/>
  <c r="CT431" i="118"/>
  <c r="B1038" i="113"/>
  <c r="CD431" i="118"/>
  <c r="CB431" i="118"/>
  <c r="BZ431" i="118"/>
  <c r="BX431" i="118"/>
  <c r="BV431" i="118"/>
  <c r="BD431" i="118"/>
  <c r="B1031" i="113"/>
  <c r="AE430" i="118"/>
  <c r="EL433" i="118"/>
  <c r="Q430" i="118"/>
  <c r="CV433" i="118"/>
  <c r="C430" i="118"/>
  <c r="BF433" i="118"/>
  <c r="AE428" i="118"/>
  <c r="EL431" i="118"/>
  <c r="Q428" i="118"/>
  <c r="CV431" i="118"/>
  <c r="C428" i="118"/>
  <c r="BF431" i="118"/>
  <c r="AE426" i="118"/>
  <c r="EL423" i="118"/>
  <c r="Q426" i="118"/>
  <c r="C426" i="118"/>
  <c r="BF423" i="118"/>
  <c r="AE424" i="118"/>
  <c r="Q424" i="118"/>
  <c r="CV421" i="118"/>
  <c r="C424" i="118"/>
  <c r="BF421" i="118"/>
  <c r="FJ423" i="118"/>
  <c r="FH423" i="118"/>
  <c r="FF423" i="118"/>
  <c r="FD423" i="118"/>
  <c r="FB423" i="118"/>
  <c r="DT423" i="118"/>
  <c r="DR423" i="118"/>
  <c r="DP423" i="118"/>
  <c r="DN423" i="118"/>
  <c r="DL423" i="118"/>
  <c r="CV423" i="118"/>
  <c r="CD423" i="118"/>
  <c r="CB423" i="118"/>
  <c r="BZ423" i="118"/>
  <c r="BX423" i="118"/>
  <c r="BV423" i="118"/>
  <c r="AE422" i="118"/>
  <c r="EL413" i="118"/>
  <c r="Q422" i="118"/>
  <c r="CV413" i="118"/>
  <c r="C422" i="118"/>
  <c r="BF413" i="118"/>
  <c r="FJ421" i="118"/>
  <c r="FH421" i="118"/>
  <c r="FF421" i="118"/>
  <c r="FD421" i="118"/>
  <c r="FB421" i="118"/>
  <c r="EL421" i="118"/>
  <c r="EJ421" i="118"/>
  <c r="B1044" i="113"/>
  <c r="DT421" i="118"/>
  <c r="DR421" i="118"/>
  <c r="DP421" i="118"/>
  <c r="DN421" i="118"/>
  <c r="DL421" i="118"/>
  <c r="CT421" i="118"/>
  <c r="B1037" i="113"/>
  <c r="CD421" i="118"/>
  <c r="CB421" i="118"/>
  <c r="BZ421" i="118"/>
  <c r="BX421" i="118"/>
  <c r="BV421" i="118"/>
  <c r="BD421" i="118"/>
  <c r="B1030" i="113"/>
  <c r="AE420" i="118"/>
  <c r="EL411" i="118"/>
  <c r="Q420" i="118"/>
  <c r="CV411" i="118"/>
  <c r="C420" i="118"/>
  <c r="BF411" i="118"/>
  <c r="AE418" i="118"/>
  <c r="EL403" i="118"/>
  <c r="Q418" i="118"/>
  <c r="CV403" i="118"/>
  <c r="C418" i="118"/>
  <c r="BF403" i="118"/>
  <c r="AE416" i="118"/>
  <c r="EL401" i="118"/>
  <c r="Q416" i="118"/>
  <c r="CV401" i="118"/>
  <c r="C416" i="118"/>
  <c r="BF401" i="118"/>
  <c r="AE414" i="118"/>
  <c r="Q414" i="118"/>
  <c r="CV393" i="118"/>
  <c r="C414" i="118"/>
  <c r="FJ413" i="118"/>
  <c r="FH413" i="118"/>
  <c r="FF413" i="118"/>
  <c r="FD413" i="118"/>
  <c r="FB413" i="118"/>
  <c r="DT413" i="118"/>
  <c r="DR413" i="118"/>
  <c r="DP413" i="118"/>
  <c r="DN413" i="118"/>
  <c r="DL413" i="118"/>
  <c r="CD413" i="118"/>
  <c r="CB413" i="118"/>
  <c r="BZ413" i="118"/>
  <c r="BX413" i="118"/>
  <c r="BV413" i="118"/>
  <c r="AE412" i="118"/>
  <c r="EL391" i="118"/>
  <c r="Q412" i="118"/>
  <c r="C412" i="118"/>
  <c r="FJ411" i="118"/>
  <c r="FH411" i="118"/>
  <c r="FF411" i="118"/>
  <c r="FD411" i="118"/>
  <c r="FB411" i="118"/>
  <c r="EJ411" i="118"/>
  <c r="B1043" i="113"/>
  <c r="DT411" i="118"/>
  <c r="DR411" i="118"/>
  <c r="DP411" i="118"/>
  <c r="DN411" i="118"/>
  <c r="DL411" i="118"/>
  <c r="CT411" i="118"/>
  <c r="B1036" i="113"/>
  <c r="CD411" i="118"/>
  <c r="CB411" i="118"/>
  <c r="BZ411" i="118"/>
  <c r="BX411" i="118"/>
  <c r="BV411" i="118"/>
  <c r="BD411" i="118"/>
  <c r="B1029" i="113"/>
  <c r="A409" i="118"/>
  <c r="AJ407" i="118"/>
  <c r="AH409" i="118"/>
  <c r="A407" i="118"/>
  <c r="AJ405" i="118"/>
  <c r="AF409" i="118"/>
  <c r="AH405" i="118"/>
  <c r="AF407" i="118"/>
  <c r="A405" i="118"/>
  <c r="FJ403" i="118"/>
  <c r="FH403" i="118"/>
  <c r="FF403" i="118"/>
  <c r="FD403" i="118"/>
  <c r="FB403" i="118"/>
  <c r="DT403" i="118"/>
  <c r="DR403" i="118"/>
  <c r="DP403" i="118"/>
  <c r="DN403" i="118"/>
  <c r="DL403" i="118"/>
  <c r="CD403" i="118"/>
  <c r="CB403" i="118"/>
  <c r="BZ403" i="118"/>
  <c r="BX403" i="118"/>
  <c r="BV403" i="118"/>
  <c r="AJ403" i="118"/>
  <c r="AD409" i="118"/>
  <c r="AH403" i="118"/>
  <c r="AD407" i="118"/>
  <c r="AF403" i="118"/>
  <c r="AD405" i="118"/>
  <c r="A403" i="118"/>
  <c r="FJ401" i="118"/>
  <c r="FH401" i="118"/>
  <c r="FF401" i="118"/>
  <c r="FD401" i="118"/>
  <c r="FB401" i="118"/>
  <c r="EJ401" i="118"/>
  <c r="B1042" i="113"/>
  <c r="DT401" i="118"/>
  <c r="DR401" i="118"/>
  <c r="DP401" i="118"/>
  <c r="DN401" i="118"/>
  <c r="DL401" i="118"/>
  <c r="CT401" i="118"/>
  <c r="B1035" i="113"/>
  <c r="CD401" i="118"/>
  <c r="CB401" i="118"/>
  <c r="BZ401" i="118"/>
  <c r="BX401" i="118"/>
  <c r="BV401" i="118"/>
  <c r="BD401" i="118"/>
  <c r="B1028" i="113"/>
  <c r="AJ401" i="118"/>
  <c r="AB409" i="118"/>
  <c r="AH401" i="118"/>
  <c r="AB407" i="118"/>
  <c r="AF401" i="118"/>
  <c r="AB405" i="118"/>
  <c r="AD401" i="118"/>
  <c r="AB403" i="118"/>
  <c r="A401" i="118"/>
  <c r="CW413" i="118"/>
  <c r="AJ399" i="118"/>
  <c r="Z409" i="118"/>
  <c r="AH399" i="118"/>
  <c r="Z407" i="118"/>
  <c r="AF399" i="118"/>
  <c r="Z405" i="118"/>
  <c r="AD399" i="118"/>
  <c r="Z403" i="118"/>
  <c r="AB399" i="118"/>
  <c r="Z401" i="118"/>
  <c r="AJ397" i="118"/>
  <c r="X409" i="118"/>
  <c r="AH397" i="118"/>
  <c r="X407" i="118"/>
  <c r="AF397" i="118"/>
  <c r="X405" i="118"/>
  <c r="AD397" i="118"/>
  <c r="X403" i="118"/>
  <c r="AB397" i="118"/>
  <c r="X401" i="118"/>
  <c r="Z397" i="118"/>
  <c r="FJ393" i="118"/>
  <c r="FH393" i="118"/>
  <c r="FF393" i="118"/>
  <c r="FD393" i="118"/>
  <c r="FB393" i="118"/>
  <c r="EL393" i="118"/>
  <c r="DT393" i="118"/>
  <c r="DR393" i="118"/>
  <c r="DP393" i="118"/>
  <c r="DN393" i="118"/>
  <c r="DL393" i="118"/>
  <c r="CD393" i="118"/>
  <c r="CB393" i="118"/>
  <c r="BZ393" i="118"/>
  <c r="BX393" i="118"/>
  <c r="BV393" i="118"/>
  <c r="BF393" i="118"/>
  <c r="F393" i="118"/>
  <c r="AQ441" i="118" s="1"/>
  <c r="FJ391" i="118"/>
  <c r="FH391" i="118"/>
  <c r="FF391" i="118"/>
  <c r="FD391" i="118"/>
  <c r="FB391" i="118"/>
  <c r="EJ391" i="118"/>
  <c r="B1041" i="113"/>
  <c r="DT391" i="118"/>
  <c r="DR391" i="118"/>
  <c r="DP391" i="118"/>
  <c r="DN391" i="118"/>
  <c r="DL391" i="118"/>
  <c r="CV391" i="118"/>
  <c r="CT391" i="118"/>
  <c r="B1034" i="113"/>
  <c r="CD391" i="118"/>
  <c r="CB391" i="118"/>
  <c r="BZ391" i="118"/>
  <c r="BX391" i="118"/>
  <c r="BV391" i="118"/>
  <c r="BF391" i="118"/>
  <c r="BG391" i="118"/>
  <c r="BD391" i="118"/>
  <c r="B1027" i="113"/>
  <c r="F391" i="118"/>
  <c r="FJ388" i="118"/>
  <c r="FH388" i="118"/>
  <c r="FF388" i="118"/>
  <c r="FD388" i="118"/>
  <c r="FB388" i="118"/>
  <c r="AE373" i="118"/>
  <c r="EL388" i="118"/>
  <c r="DT388" i="118"/>
  <c r="DR388" i="118"/>
  <c r="DP388" i="118"/>
  <c r="DN388" i="118"/>
  <c r="DL388" i="118"/>
  <c r="CD388" i="118"/>
  <c r="CB388" i="118"/>
  <c r="BZ388" i="118"/>
  <c r="BX388" i="118"/>
  <c r="BV388" i="118"/>
  <c r="FJ386" i="118"/>
  <c r="FH386" i="118"/>
  <c r="FF386" i="118"/>
  <c r="FD386" i="118"/>
  <c r="FB386" i="118"/>
  <c r="EJ386" i="118"/>
  <c r="B1026" i="113"/>
  <c r="DT386" i="118"/>
  <c r="DR386" i="118"/>
  <c r="DP386" i="118"/>
  <c r="DN386" i="118"/>
  <c r="DL386" i="118"/>
  <c r="CT386" i="118"/>
  <c r="B1019" i="113"/>
  <c r="CD386" i="118"/>
  <c r="CB386" i="118"/>
  <c r="BZ386" i="118"/>
  <c r="BX386" i="118"/>
  <c r="BV386" i="118"/>
  <c r="BD386" i="118"/>
  <c r="B1012" i="113"/>
  <c r="FJ378" i="118"/>
  <c r="FH378" i="118"/>
  <c r="FF378" i="118"/>
  <c r="FD378" i="118"/>
  <c r="FB378" i="118"/>
  <c r="DT378" i="118"/>
  <c r="DR378" i="118"/>
  <c r="DP378" i="118"/>
  <c r="DN378" i="118"/>
  <c r="DL378" i="118"/>
  <c r="CD378" i="118"/>
  <c r="CB378" i="118"/>
  <c r="BZ378" i="118"/>
  <c r="BX378" i="118"/>
  <c r="BV378" i="118"/>
  <c r="FJ376" i="118"/>
  <c r="FH376" i="118"/>
  <c r="FF376" i="118"/>
  <c r="FD376" i="118"/>
  <c r="FB376" i="118"/>
  <c r="EJ376" i="118"/>
  <c r="B1025" i="113"/>
  <c r="DT376" i="118"/>
  <c r="DR376" i="118"/>
  <c r="DP376" i="118"/>
  <c r="DN376" i="118"/>
  <c r="DL376" i="118"/>
  <c r="CT376" i="118"/>
  <c r="B1018" i="113"/>
  <c r="CD376" i="118"/>
  <c r="CB376" i="118"/>
  <c r="BZ376" i="118"/>
  <c r="BX376" i="118"/>
  <c r="BV376" i="118"/>
  <c r="BD376" i="118"/>
  <c r="B1011" i="113"/>
  <c r="Q373" i="118"/>
  <c r="CV388" i="118"/>
  <c r="C373" i="118"/>
  <c r="BF388" i="118"/>
  <c r="AE371" i="118"/>
  <c r="EL386" i="118"/>
  <c r="Q371" i="118"/>
  <c r="CV386" i="118"/>
  <c r="C371" i="118"/>
  <c r="BF386" i="118"/>
  <c r="AE369" i="118"/>
  <c r="EL378" i="118"/>
  <c r="Q369" i="118"/>
  <c r="CV378" i="118"/>
  <c r="C369" i="118"/>
  <c r="BF378" i="118"/>
  <c r="FJ368" i="118"/>
  <c r="FH368" i="118"/>
  <c r="FF368" i="118"/>
  <c r="FD368" i="118"/>
  <c r="FB368" i="118"/>
  <c r="DT368" i="118"/>
  <c r="DR368" i="118"/>
  <c r="DP368" i="118"/>
  <c r="DN368" i="118"/>
  <c r="DL368" i="118"/>
  <c r="CD368" i="118"/>
  <c r="CB368" i="118"/>
  <c r="BZ368" i="118"/>
  <c r="BX368" i="118"/>
  <c r="BV368" i="118"/>
  <c r="AE367" i="118"/>
  <c r="EL376" i="118"/>
  <c r="Q367" i="118"/>
  <c r="CV376" i="118"/>
  <c r="C367" i="118"/>
  <c r="BF376" i="118"/>
  <c r="FJ366" i="118"/>
  <c r="FH366" i="118"/>
  <c r="FF366" i="118"/>
  <c r="FD366" i="118"/>
  <c r="FB366" i="118"/>
  <c r="EJ366" i="118"/>
  <c r="B1024" i="113"/>
  <c r="DT366" i="118"/>
  <c r="DR366" i="118"/>
  <c r="DP366" i="118"/>
  <c r="DN366" i="118"/>
  <c r="DL366" i="118"/>
  <c r="CT366" i="118"/>
  <c r="B1017" i="113"/>
  <c r="CD366" i="118"/>
  <c r="CB366" i="118"/>
  <c r="BZ366" i="118"/>
  <c r="BX366" i="118"/>
  <c r="BV366" i="118"/>
  <c r="BD366" i="118"/>
  <c r="B1010" i="113"/>
  <c r="AE365" i="118"/>
  <c r="EL368" i="118"/>
  <c r="Q365" i="118"/>
  <c r="CV368" i="118"/>
  <c r="C365" i="118"/>
  <c r="BF368" i="118"/>
  <c r="AE363" i="118"/>
  <c r="EL366" i="118"/>
  <c r="Q363" i="118"/>
  <c r="CV366" i="118"/>
  <c r="C363" i="118"/>
  <c r="BF366" i="118"/>
  <c r="AE361" i="118"/>
  <c r="Q361" i="118"/>
  <c r="CV358" i="118"/>
  <c r="C361" i="118"/>
  <c r="BF358" i="118"/>
  <c r="AE359" i="118"/>
  <c r="EL356" i="118"/>
  <c r="Q359" i="118"/>
  <c r="CV356" i="118"/>
  <c r="C359" i="118"/>
  <c r="BF356" i="118"/>
  <c r="FJ358" i="118"/>
  <c r="FH358" i="118"/>
  <c r="FF358" i="118"/>
  <c r="FD358" i="118"/>
  <c r="FB358" i="118"/>
  <c r="EL358" i="118"/>
  <c r="DT358" i="118"/>
  <c r="DR358" i="118"/>
  <c r="DP358" i="118"/>
  <c r="DN358" i="118"/>
  <c r="DL358" i="118"/>
  <c r="CD358" i="118"/>
  <c r="CB358" i="118"/>
  <c r="BZ358" i="118"/>
  <c r="BX358" i="118"/>
  <c r="BV358" i="118"/>
  <c r="AE357" i="118"/>
  <c r="EL348" i="118"/>
  <c r="Q357" i="118"/>
  <c r="CV348" i="118"/>
  <c r="A332" i="118"/>
  <c r="A334" i="118"/>
  <c r="A336" i="118"/>
  <c r="A338" i="118"/>
  <c r="CW348" i="118"/>
  <c r="C357" i="118"/>
  <c r="BF348" i="118"/>
  <c r="FJ356" i="118"/>
  <c r="FH356" i="118"/>
  <c r="FF356" i="118"/>
  <c r="FD356" i="118"/>
  <c r="FB356" i="118"/>
  <c r="EJ356" i="118"/>
  <c r="B1023" i="113"/>
  <c r="DT356" i="118"/>
  <c r="DR356" i="118"/>
  <c r="DP356" i="118"/>
  <c r="DN356" i="118"/>
  <c r="DL356" i="118"/>
  <c r="CT356" i="118"/>
  <c r="B1016" i="113"/>
  <c r="CD356" i="118"/>
  <c r="CB356" i="118"/>
  <c r="BZ356" i="118"/>
  <c r="BX356" i="118"/>
  <c r="BV356" i="118"/>
  <c r="BD356" i="118"/>
  <c r="B1009" i="113"/>
  <c r="AE355" i="118"/>
  <c r="EL346" i="118"/>
  <c r="Q355" i="118"/>
  <c r="CV346" i="118"/>
  <c r="C355" i="118"/>
  <c r="BF346" i="118"/>
  <c r="AE353" i="118"/>
  <c r="EL338" i="118"/>
  <c r="Q353" i="118"/>
  <c r="CV338" i="118"/>
  <c r="C353" i="118"/>
  <c r="BF338" i="118"/>
  <c r="AE351" i="118"/>
  <c r="EL336" i="118"/>
  <c r="Q351" i="118"/>
  <c r="CV336" i="118"/>
  <c r="C351" i="118"/>
  <c r="BF336" i="118"/>
  <c r="AE349" i="118"/>
  <c r="EL328" i="118"/>
  <c r="Q349" i="118"/>
  <c r="CV328" i="118"/>
  <c r="C349" i="118"/>
  <c r="BF328" i="118"/>
  <c r="FJ348" i="118"/>
  <c r="FH348" i="118"/>
  <c r="FF348" i="118"/>
  <c r="FD348" i="118"/>
  <c r="FB348" i="118"/>
  <c r="DT348" i="118"/>
  <c r="DR348" i="118"/>
  <c r="DP348" i="118"/>
  <c r="DN348" i="118"/>
  <c r="DL348" i="118"/>
  <c r="CD348" i="118"/>
  <c r="CB348" i="118"/>
  <c r="BZ348" i="118"/>
  <c r="BX348" i="118"/>
  <c r="BV348" i="118"/>
  <c r="AE347" i="118"/>
  <c r="EL326" i="118"/>
  <c r="Q347" i="118"/>
  <c r="CV326" i="118"/>
  <c r="C347" i="118"/>
  <c r="BF326" i="118"/>
  <c r="FJ346" i="118"/>
  <c r="FH346" i="118"/>
  <c r="FF346" i="118"/>
  <c r="FD346" i="118"/>
  <c r="FB346" i="118"/>
  <c r="EJ346" i="118"/>
  <c r="B1022" i="113"/>
  <c r="DT346" i="118"/>
  <c r="DR346" i="118"/>
  <c r="DP346" i="118"/>
  <c r="DN346" i="118"/>
  <c r="DL346" i="118"/>
  <c r="CT346" i="118"/>
  <c r="B1015" i="113"/>
  <c r="CD346" i="118"/>
  <c r="CB346" i="118"/>
  <c r="BZ346" i="118"/>
  <c r="BX346" i="118"/>
  <c r="BV346" i="118"/>
  <c r="BD346" i="118"/>
  <c r="B1008" i="113"/>
  <c r="A344" i="118"/>
  <c r="AJ342" i="118"/>
  <c r="AH344" i="118"/>
  <c r="A342" i="118"/>
  <c r="AJ340" i="118"/>
  <c r="AF344" i="118"/>
  <c r="AH340" i="118"/>
  <c r="AF342" i="118"/>
  <c r="A340" i="118"/>
  <c r="FJ338" i="118"/>
  <c r="FH338" i="118"/>
  <c r="FJ336" i="118"/>
  <c r="FH336" i="118"/>
  <c r="FF336" i="118"/>
  <c r="FL336" i="118"/>
  <c r="FF338" i="118"/>
  <c r="FD338" i="118"/>
  <c r="FB338" i="118"/>
  <c r="DT338" i="118"/>
  <c r="DR338" i="118"/>
  <c r="DP338" i="118"/>
  <c r="DN338" i="118"/>
  <c r="DL338" i="118"/>
  <c r="CD338" i="118"/>
  <c r="CB338" i="118"/>
  <c r="BZ338" i="118"/>
  <c r="BX338" i="118"/>
  <c r="BV338" i="118"/>
  <c r="AJ338" i="118"/>
  <c r="AD344" i="118"/>
  <c r="AH338" i="118"/>
  <c r="AD342" i="118"/>
  <c r="AF338" i="118"/>
  <c r="AD340" i="118"/>
  <c r="FD336" i="118"/>
  <c r="FB336" i="118"/>
  <c r="EJ336" i="118"/>
  <c r="B1021" i="113"/>
  <c r="DT336" i="118"/>
  <c r="DR336" i="118"/>
  <c r="DP336" i="118"/>
  <c r="DN336" i="118"/>
  <c r="DL336" i="118"/>
  <c r="CT336" i="118"/>
  <c r="B1014" i="113"/>
  <c r="CD336" i="118"/>
  <c r="CB336" i="118"/>
  <c r="BZ336" i="118"/>
  <c r="BX336" i="118"/>
  <c r="BV336" i="118"/>
  <c r="BD336" i="118"/>
  <c r="B1007" i="113"/>
  <c r="AJ336" i="118"/>
  <c r="AB344" i="118"/>
  <c r="AH336" i="118"/>
  <c r="AB342" i="118"/>
  <c r="AF336" i="118"/>
  <c r="AB340" i="118"/>
  <c r="AD336" i="118"/>
  <c r="AB338" i="118"/>
  <c r="AJ334" i="118"/>
  <c r="Z344" i="118"/>
  <c r="AH334" i="118"/>
  <c r="Z342" i="118"/>
  <c r="AF334" i="118"/>
  <c r="Z340" i="118"/>
  <c r="AD334" i="118"/>
  <c r="Z338" i="118"/>
  <c r="AB334" i="118"/>
  <c r="BG328" i="118"/>
  <c r="AJ332" i="118"/>
  <c r="X344" i="118"/>
  <c r="AH332" i="118"/>
  <c r="X342" i="118"/>
  <c r="AF332" i="118"/>
  <c r="X340" i="118"/>
  <c r="AD332" i="118"/>
  <c r="X338" i="118"/>
  <c r="AB332" i="118"/>
  <c r="X336" i="118"/>
  <c r="Z332" i="118"/>
  <c r="X334" i="118"/>
  <c r="FJ328" i="118"/>
  <c r="FH328" i="118"/>
  <c r="FF328" i="118"/>
  <c r="FD328" i="118"/>
  <c r="FB328" i="118"/>
  <c r="DT328" i="118"/>
  <c r="DR328" i="118"/>
  <c r="DP328" i="118"/>
  <c r="DN328" i="118"/>
  <c r="DL328" i="118"/>
  <c r="CD328" i="118"/>
  <c r="CB328" i="118"/>
  <c r="BZ328" i="118"/>
  <c r="BX328" i="118"/>
  <c r="BV328" i="118"/>
  <c r="F328" i="118"/>
  <c r="DW326" i="118" s="1"/>
  <c r="FJ326" i="118"/>
  <c r="FH326" i="118"/>
  <c r="FF326" i="118"/>
  <c r="FD326" i="118"/>
  <c r="FB326" i="118"/>
  <c r="EJ326" i="118"/>
  <c r="B1020" i="113"/>
  <c r="DT326" i="118"/>
  <c r="DR326" i="118"/>
  <c r="DP326" i="118"/>
  <c r="DN326" i="118"/>
  <c r="DL326" i="118"/>
  <c r="CT326" i="118"/>
  <c r="B1013" i="113"/>
  <c r="CD326" i="118"/>
  <c r="CB326" i="118"/>
  <c r="BZ326" i="118"/>
  <c r="BX326" i="118"/>
  <c r="BV326" i="118"/>
  <c r="BD326" i="118"/>
  <c r="B1006" i="113"/>
  <c r="F326" i="118"/>
  <c r="FJ323" i="118"/>
  <c r="FH323" i="118"/>
  <c r="FF323" i="118"/>
  <c r="FD323" i="118"/>
  <c r="FB323" i="118"/>
  <c r="DT323" i="118"/>
  <c r="DR323" i="118"/>
  <c r="DP323" i="118"/>
  <c r="DN323" i="118"/>
  <c r="DL323" i="118"/>
  <c r="Q308" i="118"/>
  <c r="CV323" i="118"/>
  <c r="CD323" i="118"/>
  <c r="CB323" i="118"/>
  <c r="BZ323" i="118"/>
  <c r="BX323" i="118"/>
  <c r="BV323" i="118"/>
  <c r="FJ321" i="118"/>
  <c r="FH321" i="118"/>
  <c r="FF321" i="118"/>
  <c r="FD321" i="118"/>
  <c r="FB321" i="118"/>
  <c r="EJ321" i="118"/>
  <c r="B1005" i="113"/>
  <c r="DT321" i="118"/>
  <c r="DR321" i="118"/>
  <c r="DP321" i="118"/>
  <c r="DN321" i="118"/>
  <c r="DL321" i="118"/>
  <c r="CT321" i="118"/>
  <c r="B998" i="113"/>
  <c r="CD321" i="118"/>
  <c r="CB321" i="118"/>
  <c r="BZ321" i="118"/>
  <c r="BX321" i="118"/>
  <c r="BV321" i="118"/>
  <c r="BD321" i="118"/>
  <c r="B991" i="113"/>
  <c r="FJ313" i="118"/>
  <c r="FH313" i="118"/>
  <c r="FF313" i="118"/>
  <c r="FD313" i="118"/>
  <c r="FB313" i="118"/>
  <c r="DT313" i="118"/>
  <c r="DR313" i="118"/>
  <c r="DP313" i="118"/>
  <c r="DN313" i="118"/>
  <c r="DL313" i="118"/>
  <c r="CD313" i="118"/>
  <c r="CB313" i="118"/>
  <c r="BZ313" i="118"/>
  <c r="BX313" i="118"/>
  <c r="BV313" i="118"/>
  <c r="FJ311" i="118"/>
  <c r="FH311" i="118"/>
  <c r="FF311" i="118"/>
  <c r="FD311" i="118"/>
  <c r="FB311" i="118"/>
  <c r="EJ311" i="118"/>
  <c r="B1004" i="113"/>
  <c r="DT311" i="118"/>
  <c r="DR311" i="118"/>
  <c r="DP311" i="118"/>
  <c r="DN311" i="118"/>
  <c r="DL311" i="118"/>
  <c r="CT311" i="118"/>
  <c r="B997" i="113"/>
  <c r="CD311" i="118"/>
  <c r="CB311" i="118"/>
  <c r="BZ311" i="118"/>
  <c r="BX311" i="118"/>
  <c r="BV311" i="118"/>
  <c r="BD311" i="118"/>
  <c r="B990" i="113"/>
  <c r="AE308" i="118"/>
  <c r="EL323" i="118"/>
  <c r="C308" i="118"/>
  <c r="BF323" i="118"/>
  <c r="AE306" i="118"/>
  <c r="EL321" i="118"/>
  <c r="Q306" i="118"/>
  <c r="CV321" i="118"/>
  <c r="C306" i="118"/>
  <c r="BF321" i="118"/>
  <c r="AE304" i="118"/>
  <c r="EL313" i="118"/>
  <c r="Q304" i="118"/>
  <c r="CV313" i="118"/>
  <c r="C304" i="118"/>
  <c r="BF313" i="118"/>
  <c r="FJ303" i="118"/>
  <c r="FH303" i="118"/>
  <c r="FF303" i="118"/>
  <c r="FD303" i="118"/>
  <c r="FB303" i="118"/>
  <c r="DT303" i="118"/>
  <c r="DR303" i="118"/>
  <c r="DP303" i="118"/>
  <c r="DN303" i="118"/>
  <c r="DL303" i="118"/>
  <c r="CD303" i="118"/>
  <c r="CB303" i="118"/>
  <c r="BZ303" i="118"/>
  <c r="BX303" i="118"/>
  <c r="BV303" i="118"/>
  <c r="AE302" i="118"/>
  <c r="EL311" i="118"/>
  <c r="Q302" i="118"/>
  <c r="CV311" i="118"/>
  <c r="C302" i="118"/>
  <c r="BF311" i="118"/>
  <c r="FJ301" i="118"/>
  <c r="FH301" i="118"/>
  <c r="FF301" i="118"/>
  <c r="FD301" i="118"/>
  <c r="FB301" i="118"/>
  <c r="EJ301" i="118"/>
  <c r="B1003" i="113"/>
  <c r="DT301" i="118"/>
  <c r="DR301" i="118"/>
  <c r="DP301" i="118"/>
  <c r="DN301" i="118"/>
  <c r="DL301" i="118"/>
  <c r="CT301" i="118"/>
  <c r="B996" i="113"/>
  <c r="CD301" i="118"/>
  <c r="CB301" i="118"/>
  <c r="BZ301" i="118"/>
  <c r="BX301" i="118"/>
  <c r="BV301" i="118"/>
  <c r="BD301" i="118"/>
  <c r="B989" i="113"/>
  <c r="AE300" i="118"/>
  <c r="EL303" i="118"/>
  <c r="Q300" i="118"/>
  <c r="CV303" i="118"/>
  <c r="C300" i="118"/>
  <c r="BF303" i="118"/>
  <c r="AE298" i="118"/>
  <c r="EL301" i="118"/>
  <c r="Q298" i="118"/>
  <c r="CV301" i="118"/>
  <c r="C298" i="118"/>
  <c r="BF301" i="118"/>
  <c r="AE296" i="118"/>
  <c r="EL293" i="118"/>
  <c r="Q296" i="118"/>
  <c r="CV293" i="118"/>
  <c r="C296" i="118"/>
  <c r="BF293" i="118"/>
  <c r="AE294" i="118"/>
  <c r="EL291" i="118"/>
  <c r="Q294" i="118"/>
  <c r="CV291" i="118"/>
  <c r="C294" i="118"/>
  <c r="BF291" i="118"/>
  <c r="FJ293" i="118"/>
  <c r="FH293" i="118"/>
  <c r="FF293" i="118"/>
  <c r="FD293" i="118"/>
  <c r="FB293" i="118"/>
  <c r="DT293" i="118"/>
  <c r="DR293" i="118"/>
  <c r="DP293" i="118"/>
  <c r="DN293" i="118"/>
  <c r="DL293" i="118"/>
  <c r="CD293" i="118"/>
  <c r="CB293" i="118"/>
  <c r="BZ293" i="118"/>
  <c r="BX293" i="118"/>
  <c r="BV293" i="118"/>
  <c r="AE292" i="118"/>
  <c r="EL283" i="118"/>
  <c r="Q292" i="118"/>
  <c r="CV283" i="118"/>
  <c r="C292" i="118"/>
  <c r="BF283" i="118"/>
  <c r="FJ291" i="118"/>
  <c r="FH291" i="118"/>
  <c r="FF291" i="118"/>
  <c r="FD291" i="118"/>
  <c r="FB291" i="118"/>
  <c r="EJ291" i="118"/>
  <c r="B1002" i="113"/>
  <c r="DT291" i="118"/>
  <c r="DR291" i="118"/>
  <c r="DP291" i="118"/>
  <c r="DN291" i="118"/>
  <c r="DL291" i="118"/>
  <c r="CT291" i="118"/>
  <c r="B995" i="113"/>
  <c r="CD291" i="118"/>
  <c r="CB291" i="118"/>
  <c r="BZ291" i="118"/>
  <c r="BX291" i="118"/>
  <c r="BV291" i="118"/>
  <c r="BD291" i="118"/>
  <c r="B988" i="113"/>
  <c r="AE290" i="118"/>
  <c r="EL281" i="118"/>
  <c r="Q290" i="118"/>
  <c r="CV281" i="118"/>
  <c r="C290" i="118"/>
  <c r="BF281" i="118"/>
  <c r="AE288" i="118"/>
  <c r="EL273" i="118"/>
  <c r="Q288" i="118"/>
  <c r="CV273" i="118"/>
  <c r="C288" i="118"/>
  <c r="AE286" i="118"/>
  <c r="Q286" i="118"/>
  <c r="CV271" i="118"/>
  <c r="C286" i="118"/>
  <c r="BF271" i="118"/>
  <c r="AE284" i="118"/>
  <c r="EL263" i="118"/>
  <c r="Q284" i="118"/>
  <c r="CV263" i="118"/>
  <c r="C284" i="118"/>
  <c r="BF263" i="118"/>
  <c r="FJ283" i="118"/>
  <c r="FH283" i="118"/>
  <c r="FF283" i="118"/>
  <c r="FD283" i="118"/>
  <c r="FB283" i="118"/>
  <c r="DT283" i="118"/>
  <c r="DR283" i="118"/>
  <c r="DP283" i="118"/>
  <c r="DN283" i="118"/>
  <c r="DL283" i="118"/>
  <c r="CD283" i="118"/>
  <c r="CB283" i="118"/>
  <c r="BZ283" i="118"/>
  <c r="BX283" i="118"/>
  <c r="BV283" i="118"/>
  <c r="AE282" i="118"/>
  <c r="EL261" i="118"/>
  <c r="Q282" i="118"/>
  <c r="CV261" i="118"/>
  <c r="C282" i="118"/>
  <c r="BF261" i="118"/>
  <c r="FJ281" i="118"/>
  <c r="FH281" i="118"/>
  <c r="FF281" i="118"/>
  <c r="FD281" i="118"/>
  <c r="FB281" i="118"/>
  <c r="EJ281" i="118"/>
  <c r="B1001" i="113"/>
  <c r="DT281" i="118"/>
  <c r="DR281" i="118"/>
  <c r="DP281" i="118"/>
  <c r="DN281" i="118"/>
  <c r="DL281" i="118"/>
  <c r="CT281" i="118"/>
  <c r="B994" i="113"/>
  <c r="CD281" i="118"/>
  <c r="CB281" i="118"/>
  <c r="BZ281" i="118"/>
  <c r="BX281" i="118"/>
  <c r="BV281" i="118"/>
  <c r="BD281" i="118"/>
  <c r="B987" i="113"/>
  <c r="A279" i="118"/>
  <c r="AJ277" i="118"/>
  <c r="AH279" i="118"/>
  <c r="A277" i="118"/>
  <c r="AJ275" i="118"/>
  <c r="AF279" i="118"/>
  <c r="AH275" i="118"/>
  <c r="AF277" i="118"/>
  <c r="A275" i="118"/>
  <c r="FJ273" i="118"/>
  <c r="FH273" i="118"/>
  <c r="FF273" i="118"/>
  <c r="FD273" i="118"/>
  <c r="FB273" i="118"/>
  <c r="DT273" i="118"/>
  <c r="DR273" i="118"/>
  <c r="DP273" i="118"/>
  <c r="DN273" i="118"/>
  <c r="DL273" i="118"/>
  <c r="CD273" i="118"/>
  <c r="CB273" i="118"/>
  <c r="BZ273" i="118"/>
  <c r="BX273" i="118"/>
  <c r="BV273" i="118"/>
  <c r="BF273" i="118"/>
  <c r="AJ273" i="118"/>
  <c r="AD279" i="118"/>
  <c r="AH273" i="118"/>
  <c r="AD277" i="118"/>
  <c r="AF273" i="118"/>
  <c r="AD275" i="118"/>
  <c r="A273" i="118"/>
  <c r="FJ271" i="118"/>
  <c r="FH271" i="118"/>
  <c r="FF271" i="118"/>
  <c r="FD271" i="118"/>
  <c r="FB271" i="118"/>
  <c r="EL271" i="118"/>
  <c r="EJ271" i="118"/>
  <c r="B1000" i="113"/>
  <c r="DT271" i="118"/>
  <c r="DR271" i="118"/>
  <c r="DP271" i="118"/>
  <c r="DN271" i="118"/>
  <c r="DL271" i="118"/>
  <c r="CT271" i="118"/>
  <c r="B993" i="113"/>
  <c r="CD271" i="118"/>
  <c r="CB271" i="118"/>
  <c r="BZ271" i="118"/>
  <c r="BX271" i="118"/>
  <c r="BV271" i="118"/>
  <c r="BD271" i="118"/>
  <c r="B986" i="113"/>
  <c r="AJ271" i="118"/>
  <c r="AB279" i="118"/>
  <c r="AH271" i="118"/>
  <c r="AB277" i="118"/>
  <c r="AF271" i="118"/>
  <c r="AB275" i="118"/>
  <c r="AD271" i="118"/>
  <c r="AB273" i="118"/>
  <c r="AB267" i="118"/>
  <c r="X271" i="118"/>
  <c r="A271" i="118"/>
  <c r="AJ269" i="118"/>
  <c r="Z279" i="118"/>
  <c r="AH269" i="118"/>
  <c r="Z277" i="118"/>
  <c r="AF269" i="118"/>
  <c r="Z275" i="118"/>
  <c r="AD269" i="118"/>
  <c r="Z273" i="118"/>
  <c r="AB269" i="118"/>
  <c r="Z271" i="118"/>
  <c r="A269" i="118"/>
  <c r="AJ267" i="118"/>
  <c r="X279" i="118"/>
  <c r="AH267" i="118"/>
  <c r="X277" i="118"/>
  <c r="AF267" i="118"/>
  <c r="X275" i="118"/>
  <c r="AD267" i="118"/>
  <c r="X273" i="118"/>
  <c r="Z267" i="118"/>
  <c r="X269" i="118"/>
  <c r="A267" i="118"/>
  <c r="FJ263" i="118"/>
  <c r="FH263" i="118"/>
  <c r="FF263" i="118"/>
  <c r="FD263" i="118"/>
  <c r="FB263" i="118"/>
  <c r="DT263" i="118"/>
  <c r="DR263" i="118"/>
  <c r="DP263" i="118"/>
  <c r="DN263" i="118"/>
  <c r="DL263" i="118"/>
  <c r="CD263" i="118"/>
  <c r="CB263" i="118"/>
  <c r="BZ263" i="118"/>
  <c r="BX263" i="118"/>
  <c r="BV263" i="118"/>
  <c r="F263" i="118"/>
  <c r="CG311" i="118" s="1"/>
  <c r="FJ261" i="118"/>
  <c r="FH261" i="118"/>
  <c r="FF261" i="118"/>
  <c r="FD261" i="118"/>
  <c r="FB261" i="118"/>
  <c r="EJ261" i="118"/>
  <c r="B999" i="113"/>
  <c r="DT261" i="118"/>
  <c r="DR261" i="118"/>
  <c r="DP261" i="118"/>
  <c r="DN261" i="118"/>
  <c r="DL261" i="118"/>
  <c r="CT261" i="118"/>
  <c r="B992" i="113"/>
  <c r="CD261" i="118"/>
  <c r="CB261" i="118"/>
  <c r="BZ261" i="118"/>
  <c r="BX261" i="118"/>
  <c r="BV261" i="118"/>
  <c r="BD261" i="118"/>
  <c r="B985" i="113"/>
  <c r="F261" i="118"/>
  <c r="FJ258" i="118"/>
  <c r="FH258" i="118"/>
  <c r="FF258" i="118"/>
  <c r="FD258" i="118"/>
  <c r="FB258" i="118"/>
  <c r="DT258" i="118"/>
  <c r="DR258" i="118"/>
  <c r="DP258" i="118"/>
  <c r="DN258" i="118"/>
  <c r="DL258" i="118"/>
  <c r="CD258" i="118"/>
  <c r="CB258" i="118"/>
  <c r="BZ258" i="118"/>
  <c r="BX258" i="118"/>
  <c r="BV258" i="118"/>
  <c r="FJ256" i="118"/>
  <c r="FH256" i="118"/>
  <c r="FF256" i="118"/>
  <c r="FD256" i="118"/>
  <c r="FB256" i="118"/>
  <c r="EJ256" i="118"/>
  <c r="B984" i="113"/>
  <c r="DT256" i="118"/>
  <c r="DR256" i="118"/>
  <c r="DP256" i="118"/>
  <c r="DN256" i="118"/>
  <c r="DL256" i="118"/>
  <c r="CT256" i="118"/>
  <c r="B977" i="113"/>
  <c r="CD256" i="118"/>
  <c r="CB256" i="118"/>
  <c r="BZ256" i="118"/>
  <c r="BX256" i="118"/>
  <c r="BV256" i="118"/>
  <c r="BD256" i="118"/>
  <c r="B970" i="113"/>
  <c r="FJ248" i="118"/>
  <c r="FH248" i="118"/>
  <c r="FF248" i="118"/>
  <c r="FD248" i="118"/>
  <c r="FB248" i="118"/>
  <c r="DT248" i="118"/>
  <c r="DR248" i="118"/>
  <c r="DP248" i="118"/>
  <c r="DN248" i="118"/>
  <c r="DL248" i="118"/>
  <c r="CD248" i="118"/>
  <c r="CB248" i="118"/>
  <c r="BZ248" i="118"/>
  <c r="BX248" i="118"/>
  <c r="BV248" i="118"/>
  <c r="FJ246" i="118"/>
  <c r="FH246" i="118"/>
  <c r="FF246" i="118"/>
  <c r="FD246" i="118"/>
  <c r="FB246" i="118"/>
  <c r="EJ246" i="118"/>
  <c r="B983" i="113"/>
  <c r="DT246" i="118"/>
  <c r="DR246" i="118"/>
  <c r="DP246" i="118"/>
  <c r="DN246" i="118"/>
  <c r="DL246" i="118"/>
  <c r="CT246" i="118"/>
  <c r="B976" i="113"/>
  <c r="CD246" i="118"/>
  <c r="CB246" i="118"/>
  <c r="BZ246" i="118"/>
  <c r="BX246" i="118"/>
  <c r="BV246" i="118"/>
  <c r="BD246" i="118"/>
  <c r="B969" i="113"/>
  <c r="AE243" i="118"/>
  <c r="EL258" i="118"/>
  <c r="Q243" i="118"/>
  <c r="CV258" i="118"/>
  <c r="C243" i="118"/>
  <c r="BF258" i="118"/>
  <c r="AE241" i="118"/>
  <c r="EL256" i="118"/>
  <c r="Q241" i="118"/>
  <c r="CV256" i="118"/>
  <c r="C241" i="118"/>
  <c r="BF256" i="118"/>
  <c r="AE239" i="118"/>
  <c r="EL248" i="118"/>
  <c r="Q239" i="118"/>
  <c r="CV248" i="118"/>
  <c r="C239" i="118"/>
  <c r="BF248" i="118"/>
  <c r="FJ238" i="118"/>
  <c r="FH238" i="118"/>
  <c r="FF238" i="118"/>
  <c r="FD238" i="118"/>
  <c r="FB238" i="118"/>
  <c r="DT238" i="118"/>
  <c r="DR238" i="118"/>
  <c r="DP238" i="118"/>
  <c r="DN238" i="118"/>
  <c r="DL238" i="118"/>
  <c r="CD238" i="118"/>
  <c r="CB238" i="118"/>
  <c r="BZ238" i="118"/>
  <c r="BX238" i="118"/>
  <c r="BV238" i="118"/>
  <c r="AE237" i="118"/>
  <c r="EL246" i="118"/>
  <c r="Q237" i="118"/>
  <c r="CV246" i="118"/>
  <c r="C237" i="118"/>
  <c r="BF246" i="118"/>
  <c r="FJ236" i="118"/>
  <c r="FH236" i="118"/>
  <c r="FF236" i="118"/>
  <c r="FD236" i="118"/>
  <c r="FB236" i="118"/>
  <c r="EJ236" i="118"/>
  <c r="B982" i="113"/>
  <c r="DT236" i="118"/>
  <c r="DR236" i="118"/>
  <c r="DP236" i="118"/>
  <c r="DN236" i="118"/>
  <c r="DL236" i="118"/>
  <c r="CT236" i="118"/>
  <c r="B975" i="113"/>
  <c r="CD236" i="118"/>
  <c r="CB236" i="118"/>
  <c r="BZ236" i="118"/>
  <c r="BX236" i="118"/>
  <c r="BV236" i="118"/>
  <c r="BD236" i="118"/>
  <c r="B968" i="113"/>
  <c r="AE235" i="118"/>
  <c r="EL238" i="118"/>
  <c r="Q235" i="118"/>
  <c r="CV238" i="118"/>
  <c r="C235" i="118"/>
  <c r="BF238" i="118"/>
  <c r="AE233" i="118"/>
  <c r="EL236" i="118"/>
  <c r="Q233" i="118"/>
  <c r="CV236" i="118"/>
  <c r="C233" i="118"/>
  <c r="BF236" i="118"/>
  <c r="AE231" i="118"/>
  <c r="Q231" i="118"/>
  <c r="CV228" i="118"/>
  <c r="C231" i="118"/>
  <c r="BF228" i="118"/>
  <c r="AE229" i="118"/>
  <c r="EL226" i="118"/>
  <c r="Q229" i="118"/>
  <c r="CV226" i="118"/>
  <c r="C229" i="118"/>
  <c r="BF226" i="118"/>
  <c r="FJ228" i="118"/>
  <c r="FH228" i="118"/>
  <c r="FF228" i="118"/>
  <c r="FD228" i="118"/>
  <c r="FB228" i="118"/>
  <c r="EL228" i="118"/>
  <c r="DT228" i="118"/>
  <c r="DR228" i="118"/>
  <c r="DP228" i="118"/>
  <c r="DN228" i="118"/>
  <c r="DL228" i="118"/>
  <c r="CD228" i="118"/>
  <c r="CB228" i="118"/>
  <c r="BZ228" i="118"/>
  <c r="BX228" i="118"/>
  <c r="BV228" i="118"/>
  <c r="AE227" i="118"/>
  <c r="EL218" i="118"/>
  <c r="Q227" i="118"/>
  <c r="CV218" i="118"/>
  <c r="C227" i="118"/>
  <c r="BF218" i="118"/>
  <c r="FJ226" i="118"/>
  <c r="FH226" i="118"/>
  <c r="FF226" i="118"/>
  <c r="FD226" i="118"/>
  <c r="FB226" i="118"/>
  <c r="EJ226" i="118"/>
  <c r="B981" i="113"/>
  <c r="DT226" i="118"/>
  <c r="DR226" i="118"/>
  <c r="DP226" i="118"/>
  <c r="DN226" i="118"/>
  <c r="DL226" i="118"/>
  <c r="CT226" i="118"/>
  <c r="B974" i="113"/>
  <c r="CD226" i="118"/>
  <c r="CB226" i="118"/>
  <c r="BZ226" i="118"/>
  <c r="BX226" i="118"/>
  <c r="BV226" i="118"/>
  <c r="BD226" i="118"/>
  <c r="B967" i="113"/>
  <c r="AE225" i="118"/>
  <c r="EL216" i="118"/>
  <c r="Q225" i="118"/>
  <c r="CV216" i="118"/>
  <c r="C225" i="118"/>
  <c r="BF216" i="118"/>
  <c r="AE223" i="118"/>
  <c r="Q223" i="118"/>
  <c r="CV208" i="118"/>
  <c r="C223" i="118"/>
  <c r="BF208" i="118"/>
  <c r="AE221" i="118"/>
  <c r="Q221" i="118"/>
  <c r="CV206" i="118"/>
  <c r="C221" i="118"/>
  <c r="BF206" i="118"/>
  <c r="AE219" i="118"/>
  <c r="Q219" i="118"/>
  <c r="CV198" i="118"/>
  <c r="C219" i="118"/>
  <c r="FJ218" i="118"/>
  <c r="FH218" i="118"/>
  <c r="FF218" i="118"/>
  <c r="FD218" i="118"/>
  <c r="FB218" i="118"/>
  <c r="DT218" i="118"/>
  <c r="DR218" i="118"/>
  <c r="DP218" i="118"/>
  <c r="DN218" i="118"/>
  <c r="DL218" i="118"/>
  <c r="CD218" i="118"/>
  <c r="CB218" i="118"/>
  <c r="BZ218" i="118"/>
  <c r="BX218" i="118"/>
  <c r="BV218" i="118"/>
  <c r="AE217" i="118"/>
  <c r="EL196" i="118"/>
  <c r="Q217" i="118"/>
  <c r="CV196" i="118"/>
  <c r="C217" i="118"/>
  <c r="BF196" i="118"/>
  <c r="FJ216" i="118"/>
  <c r="FH216" i="118"/>
  <c r="FF216" i="118"/>
  <c r="FD216" i="118"/>
  <c r="FB216" i="118"/>
  <c r="EJ216" i="118"/>
  <c r="B980" i="113"/>
  <c r="DT216" i="118"/>
  <c r="DR216" i="118"/>
  <c r="DP216" i="118"/>
  <c r="DN216" i="118"/>
  <c r="DL216" i="118"/>
  <c r="CT216" i="118"/>
  <c r="B973" i="113"/>
  <c r="CD216" i="118"/>
  <c r="CB216" i="118"/>
  <c r="BZ216" i="118"/>
  <c r="BX216" i="118"/>
  <c r="BV216" i="118"/>
  <c r="BD216" i="118"/>
  <c r="B966" i="113"/>
  <c r="A214" i="118"/>
  <c r="AJ212" i="118"/>
  <c r="AH214" i="118"/>
  <c r="A212" i="118"/>
  <c r="AJ210" i="118"/>
  <c r="AF214" i="118"/>
  <c r="AH210" i="118"/>
  <c r="AF212" i="118"/>
  <c r="A210" i="118"/>
  <c r="FJ208" i="118"/>
  <c r="FH208" i="118"/>
  <c r="FF208" i="118"/>
  <c r="FD208" i="118"/>
  <c r="FB208" i="118"/>
  <c r="EL208" i="118"/>
  <c r="DT208" i="118"/>
  <c r="DR208" i="118"/>
  <c r="DP208" i="118"/>
  <c r="DN208" i="118"/>
  <c r="DL208" i="118"/>
  <c r="CD208" i="118"/>
  <c r="CB208" i="118"/>
  <c r="BZ208" i="118"/>
  <c r="BX208" i="118"/>
  <c r="BV208" i="118"/>
  <c r="AJ208" i="118"/>
  <c r="AD214" i="118"/>
  <c r="AH208" i="118"/>
  <c r="AD212" i="118"/>
  <c r="AF208" i="118"/>
  <c r="AD210" i="118"/>
  <c r="A208" i="118"/>
  <c r="FJ206" i="118"/>
  <c r="FH206" i="118"/>
  <c r="FF206" i="118"/>
  <c r="FL206" i="118"/>
  <c r="FD206" i="118"/>
  <c r="FB206" i="118"/>
  <c r="EL206" i="118"/>
  <c r="EJ206" i="118"/>
  <c r="B979" i="113"/>
  <c r="DT206" i="118"/>
  <c r="DR206" i="118"/>
  <c r="DP206" i="118"/>
  <c r="DN206" i="118"/>
  <c r="DL206" i="118"/>
  <c r="CT206" i="118"/>
  <c r="B972" i="113"/>
  <c r="CD206" i="118"/>
  <c r="CB206" i="118"/>
  <c r="BZ206" i="118"/>
  <c r="BX206" i="118"/>
  <c r="BV206" i="118"/>
  <c r="BD206" i="118"/>
  <c r="B965" i="113"/>
  <c r="AJ206" i="118"/>
  <c r="AB214" i="118"/>
  <c r="AH206" i="118"/>
  <c r="AB212" i="118"/>
  <c r="AH202" i="118"/>
  <c r="X212" i="118"/>
  <c r="AH204" i="118"/>
  <c r="Z212" i="118"/>
  <c r="AL212" i="118"/>
  <c r="AN212" i="118"/>
  <c r="AF206" i="118"/>
  <c r="AB210" i="118"/>
  <c r="AD206" i="118"/>
  <c r="AB208" i="118"/>
  <c r="A206" i="118"/>
  <c r="AJ204" i="118"/>
  <c r="Z214" i="118"/>
  <c r="AF204" i="118"/>
  <c r="Z210" i="118"/>
  <c r="AD204" i="118"/>
  <c r="AB204" i="118"/>
  <c r="Z206" i="118"/>
  <c r="A204" i="118"/>
  <c r="AJ202" i="118"/>
  <c r="X214" i="118"/>
  <c r="AF202" i="118"/>
  <c r="X210" i="118"/>
  <c r="AD202" i="118"/>
  <c r="X208" i="118"/>
  <c r="AB202" i="118"/>
  <c r="X206" i="118"/>
  <c r="Z202" i="118"/>
  <c r="X204" i="118"/>
  <c r="A202" i="118"/>
  <c r="FJ198" i="118"/>
  <c r="FH198" i="118"/>
  <c r="FF198" i="118"/>
  <c r="FD198" i="118"/>
  <c r="FB198" i="118"/>
  <c r="EL198" i="118"/>
  <c r="DT198" i="118"/>
  <c r="DR198" i="118"/>
  <c r="DP198" i="118"/>
  <c r="DN198" i="118"/>
  <c r="DL198" i="118"/>
  <c r="CD198" i="118"/>
  <c r="CB198" i="118"/>
  <c r="BZ198" i="118"/>
  <c r="BX198" i="118"/>
  <c r="BV198" i="118"/>
  <c r="BF198" i="118"/>
  <c r="F198" i="118"/>
  <c r="CG206" i="118"/>
  <c r="FJ196" i="118"/>
  <c r="FH196" i="118"/>
  <c r="FF196" i="118"/>
  <c r="FD196" i="118"/>
  <c r="FB196" i="118"/>
  <c r="EJ196" i="118"/>
  <c r="B978" i="113"/>
  <c r="DT196" i="118"/>
  <c r="DR196" i="118"/>
  <c r="DP196" i="118"/>
  <c r="DN196" i="118"/>
  <c r="DL196" i="118"/>
  <c r="CT196" i="118"/>
  <c r="B971" i="113"/>
  <c r="CD196" i="118"/>
  <c r="CB196" i="118"/>
  <c r="BZ196" i="118"/>
  <c r="BX196" i="118"/>
  <c r="BV196" i="118"/>
  <c r="BD196" i="118"/>
  <c r="B964" i="113"/>
  <c r="F196" i="118"/>
  <c r="FJ193" i="118"/>
  <c r="FH193" i="118"/>
  <c r="FF193" i="118"/>
  <c r="FD193" i="118"/>
  <c r="FB193" i="118"/>
  <c r="DT193" i="118"/>
  <c r="DR193" i="118"/>
  <c r="DP193" i="118"/>
  <c r="DN193" i="118"/>
  <c r="DL193" i="118"/>
  <c r="CD193" i="118"/>
  <c r="CB193" i="118"/>
  <c r="BZ193" i="118"/>
  <c r="BX193" i="118"/>
  <c r="BV193" i="118"/>
  <c r="FJ191" i="118"/>
  <c r="FH191" i="118"/>
  <c r="FF191" i="118"/>
  <c r="FD191" i="118"/>
  <c r="FB191" i="118"/>
  <c r="EJ191" i="118"/>
  <c r="B963" i="113"/>
  <c r="DT191" i="118"/>
  <c r="DR191" i="118"/>
  <c r="DP191" i="118"/>
  <c r="DN191" i="118"/>
  <c r="DL191" i="118"/>
  <c r="CT191" i="118"/>
  <c r="B956" i="113"/>
  <c r="CD191" i="118"/>
  <c r="CB191" i="118"/>
  <c r="BZ191" i="118"/>
  <c r="BX191" i="118"/>
  <c r="BV191" i="118"/>
  <c r="BD191" i="118"/>
  <c r="B949" i="113"/>
  <c r="FJ183" i="118"/>
  <c r="FH183" i="118"/>
  <c r="FF183" i="118"/>
  <c r="FD183" i="118"/>
  <c r="FB183" i="118"/>
  <c r="DT183" i="118"/>
  <c r="DR183" i="118"/>
  <c r="DP183" i="118"/>
  <c r="DN183" i="118"/>
  <c r="DL183" i="118"/>
  <c r="CD183" i="118"/>
  <c r="CB183" i="118"/>
  <c r="BZ183" i="118"/>
  <c r="BX183" i="118"/>
  <c r="BV183" i="118"/>
  <c r="FJ181" i="118"/>
  <c r="FH181" i="118"/>
  <c r="FF181" i="118"/>
  <c r="FD181" i="118"/>
  <c r="FB181" i="118"/>
  <c r="EJ181" i="118"/>
  <c r="B962" i="113"/>
  <c r="DT181" i="118"/>
  <c r="DR181" i="118"/>
  <c r="DP181" i="118"/>
  <c r="DN181" i="118"/>
  <c r="DL181" i="118"/>
  <c r="CT181" i="118"/>
  <c r="B955" i="113"/>
  <c r="CD181" i="118"/>
  <c r="CB181" i="118"/>
  <c r="BZ181" i="118"/>
  <c r="BX181" i="118"/>
  <c r="BV181" i="118"/>
  <c r="BD181" i="118"/>
  <c r="B948" i="113"/>
  <c r="AE178" i="118"/>
  <c r="EL193" i="118"/>
  <c r="Q178" i="118"/>
  <c r="CV193" i="118"/>
  <c r="C178" i="118"/>
  <c r="BF193" i="118"/>
  <c r="AE176" i="118"/>
  <c r="EL191" i="118"/>
  <c r="Q176" i="118"/>
  <c r="CV191" i="118"/>
  <c r="C176" i="118"/>
  <c r="BF191" i="118"/>
  <c r="AE174" i="118"/>
  <c r="EL183" i="118"/>
  <c r="Q174" i="118"/>
  <c r="CV183" i="118"/>
  <c r="C174" i="118"/>
  <c r="BF183" i="118"/>
  <c r="FJ173" i="118"/>
  <c r="FH173" i="118"/>
  <c r="FF173" i="118"/>
  <c r="FD173" i="118"/>
  <c r="FB173" i="118"/>
  <c r="DT173" i="118"/>
  <c r="DR173" i="118"/>
  <c r="DP173" i="118"/>
  <c r="DN173" i="118"/>
  <c r="DL173" i="118"/>
  <c r="CD173" i="118"/>
  <c r="CB173" i="118"/>
  <c r="BZ173" i="118"/>
  <c r="BX173" i="118"/>
  <c r="BV173" i="118"/>
  <c r="AE172" i="118"/>
  <c r="EL181" i="118"/>
  <c r="Q172" i="118"/>
  <c r="CV181" i="118"/>
  <c r="C172" i="118"/>
  <c r="BF181" i="118"/>
  <c r="FJ171" i="118"/>
  <c r="FH171" i="118"/>
  <c r="FF171" i="118"/>
  <c r="FD171" i="118"/>
  <c r="FB171" i="118"/>
  <c r="EJ171" i="118"/>
  <c r="B961" i="113"/>
  <c r="DT171" i="118"/>
  <c r="DR171" i="118"/>
  <c r="DP171" i="118"/>
  <c r="DN171" i="118"/>
  <c r="DL171" i="118"/>
  <c r="CT171" i="118"/>
  <c r="B954" i="113"/>
  <c r="CD171" i="118"/>
  <c r="CB171" i="118"/>
  <c r="BZ171" i="118"/>
  <c r="BX171" i="118"/>
  <c r="BV171" i="118"/>
  <c r="BD171" i="118"/>
  <c r="B947" i="113"/>
  <c r="AE170" i="118"/>
  <c r="EL173" i="118"/>
  <c r="Q170" i="118"/>
  <c r="CV173" i="118"/>
  <c r="C170" i="118"/>
  <c r="BF173" i="118"/>
  <c r="AE168" i="118"/>
  <c r="EL171" i="118"/>
  <c r="Q168" i="118"/>
  <c r="CV171" i="118"/>
  <c r="C168" i="118"/>
  <c r="BF171" i="118"/>
  <c r="AE166" i="118"/>
  <c r="EL163" i="118"/>
  <c r="Q166" i="118"/>
  <c r="CV163" i="118"/>
  <c r="C166" i="118"/>
  <c r="BF163" i="118"/>
  <c r="AE164" i="118"/>
  <c r="EL161" i="118"/>
  <c r="Q164" i="118"/>
  <c r="CV161" i="118"/>
  <c r="C164" i="118"/>
  <c r="BF161" i="118"/>
  <c r="A137" i="118"/>
  <c r="BG161" i="118"/>
  <c r="FJ163" i="118"/>
  <c r="FH163" i="118"/>
  <c r="FF163" i="118"/>
  <c r="FD163" i="118"/>
  <c r="FB163" i="118"/>
  <c r="DT163" i="118"/>
  <c r="DR163" i="118"/>
  <c r="DP163" i="118"/>
  <c r="DN163" i="118"/>
  <c r="DL163" i="118"/>
  <c r="CD163" i="118"/>
  <c r="CB163" i="118"/>
  <c r="BZ163" i="118"/>
  <c r="BX163" i="118"/>
  <c r="BV163" i="118"/>
  <c r="AE162" i="118"/>
  <c r="EL153" i="118"/>
  <c r="Q162" i="118"/>
  <c r="CV153" i="118"/>
  <c r="C162" i="118"/>
  <c r="FJ161" i="118"/>
  <c r="FH161" i="118"/>
  <c r="FF161" i="118"/>
  <c r="FD161" i="118"/>
  <c r="FB161" i="118"/>
  <c r="EJ161" i="118"/>
  <c r="B960" i="113"/>
  <c r="DT161" i="118"/>
  <c r="DR161" i="118"/>
  <c r="DP161" i="118"/>
  <c r="DN161" i="118"/>
  <c r="DL161" i="118"/>
  <c r="CT161" i="118"/>
  <c r="B953" i="113"/>
  <c r="CD161" i="118"/>
  <c r="CB161" i="118"/>
  <c r="BZ161" i="118"/>
  <c r="BX161" i="118"/>
  <c r="BV161" i="118"/>
  <c r="BD161" i="118"/>
  <c r="B946" i="113"/>
  <c r="AE160" i="118"/>
  <c r="Q160" i="118"/>
  <c r="CV151" i="118"/>
  <c r="C160" i="118"/>
  <c r="BF151" i="118"/>
  <c r="AE158" i="118"/>
  <c r="EL143" i="118"/>
  <c r="Q158" i="118"/>
  <c r="CV143" i="118"/>
  <c r="C158" i="118"/>
  <c r="BF143" i="118"/>
  <c r="AE156" i="118"/>
  <c r="Q156" i="118"/>
  <c r="CV141" i="118"/>
  <c r="C156" i="118"/>
  <c r="BF141" i="118"/>
  <c r="A139" i="118"/>
  <c r="A141" i="118"/>
  <c r="BG141" i="118"/>
  <c r="AE154" i="118"/>
  <c r="EL133" i="118"/>
  <c r="Q154" i="118"/>
  <c r="C154" i="118"/>
  <c r="BF133" i="118"/>
  <c r="FJ153" i="118"/>
  <c r="FH153" i="118"/>
  <c r="FF153" i="118"/>
  <c r="FD153" i="118"/>
  <c r="FB153" i="118"/>
  <c r="DT153" i="118"/>
  <c r="DR153" i="118"/>
  <c r="DP153" i="118"/>
  <c r="DN153" i="118"/>
  <c r="DL153" i="118"/>
  <c r="CD153" i="118"/>
  <c r="CB153" i="118"/>
  <c r="BZ153" i="118"/>
  <c r="BX153" i="118"/>
  <c r="BV153" i="118"/>
  <c r="BF153" i="118"/>
  <c r="AE152" i="118"/>
  <c r="EL131" i="118"/>
  <c r="Q152" i="118"/>
  <c r="CV131" i="118"/>
  <c r="C152" i="118"/>
  <c r="BF131" i="118"/>
  <c r="FJ151" i="118"/>
  <c r="FH151" i="118"/>
  <c r="FF151" i="118"/>
  <c r="FD151" i="118"/>
  <c r="FB151" i="118"/>
  <c r="EL151" i="118"/>
  <c r="EJ151" i="118"/>
  <c r="B959" i="113"/>
  <c r="DT151" i="118"/>
  <c r="DR151" i="118"/>
  <c r="DP151" i="118"/>
  <c r="DN151" i="118"/>
  <c r="DL151" i="118"/>
  <c r="CT151" i="118"/>
  <c r="B952" i="113"/>
  <c r="CD151" i="118"/>
  <c r="CB151" i="118"/>
  <c r="BZ151" i="118"/>
  <c r="BX151" i="118"/>
  <c r="BV151" i="118"/>
  <c r="BD151" i="118"/>
  <c r="B945" i="113"/>
  <c r="A149" i="118"/>
  <c r="AJ147" i="118"/>
  <c r="AH149" i="118"/>
  <c r="A147" i="118"/>
  <c r="AJ145" i="118"/>
  <c r="AF149" i="118"/>
  <c r="AH145" i="118"/>
  <c r="AF147" i="118"/>
  <c r="AF143" i="118"/>
  <c r="AD145" i="118"/>
  <c r="A145" i="118"/>
  <c r="FJ143" i="118"/>
  <c r="FH143" i="118"/>
  <c r="FF143" i="118"/>
  <c r="FD143" i="118"/>
  <c r="FB143" i="118"/>
  <c r="DT143" i="118"/>
  <c r="DR143" i="118"/>
  <c r="DP143" i="118"/>
  <c r="DN143" i="118"/>
  <c r="DL143" i="118"/>
  <c r="CD143" i="118"/>
  <c r="CB143" i="118"/>
  <c r="BZ143" i="118"/>
  <c r="BX143" i="118"/>
  <c r="BV143" i="118"/>
  <c r="AJ143" i="118"/>
  <c r="AD149" i="118"/>
  <c r="AH143" i="118"/>
  <c r="AD147" i="118"/>
  <c r="A143" i="118"/>
  <c r="FJ141" i="118"/>
  <c r="FH141" i="118"/>
  <c r="FF141" i="118"/>
  <c r="FD141" i="118"/>
  <c r="FB141" i="118"/>
  <c r="EL141" i="118"/>
  <c r="EJ141" i="118"/>
  <c r="B958" i="113"/>
  <c r="DT141" i="118"/>
  <c r="DR141" i="118"/>
  <c r="DP141" i="118"/>
  <c r="DN141" i="118"/>
  <c r="DL141" i="118"/>
  <c r="CT141" i="118"/>
  <c r="B951" i="113"/>
  <c r="CD141" i="118"/>
  <c r="CB141" i="118"/>
  <c r="BZ141" i="118"/>
  <c r="BX141" i="118"/>
  <c r="BV141" i="118"/>
  <c r="BD141" i="118"/>
  <c r="B944" i="113"/>
  <c r="AJ141" i="118"/>
  <c r="AB149" i="118"/>
  <c r="AH141" i="118"/>
  <c r="AB147" i="118"/>
  <c r="AF141" i="118"/>
  <c r="AB145" i="118"/>
  <c r="AD141" i="118"/>
  <c r="AB143" i="118"/>
  <c r="AJ139" i="118"/>
  <c r="Z149" i="118"/>
  <c r="AH139" i="118"/>
  <c r="Z147" i="118"/>
  <c r="AF139" i="118"/>
  <c r="Z145" i="118"/>
  <c r="AD139" i="118"/>
  <c r="Z143" i="118"/>
  <c r="AB139" i="118"/>
  <c r="Z141" i="118"/>
  <c r="AJ137" i="118"/>
  <c r="X149" i="118"/>
  <c r="AH137" i="118"/>
  <c r="X147" i="118"/>
  <c r="AF137" i="118"/>
  <c r="X145" i="118"/>
  <c r="AD137" i="118"/>
  <c r="X143" i="118"/>
  <c r="AB137" i="118"/>
  <c r="X141" i="118"/>
  <c r="Z137" i="118"/>
  <c r="X139" i="118"/>
  <c r="FJ133" i="118"/>
  <c r="FH133" i="118"/>
  <c r="FF133" i="118"/>
  <c r="FD133" i="118"/>
  <c r="FB133" i="118"/>
  <c r="DT133" i="118"/>
  <c r="DR133" i="118"/>
  <c r="DP133" i="118"/>
  <c r="DN133" i="118"/>
  <c r="DL133" i="118"/>
  <c r="CV133" i="118"/>
  <c r="CD133" i="118"/>
  <c r="CB133" i="118"/>
  <c r="BZ133" i="118"/>
  <c r="BX133" i="118"/>
  <c r="BV133" i="118"/>
  <c r="F133" i="118"/>
  <c r="DW181" i="118" s="1"/>
  <c r="FJ131" i="118"/>
  <c r="FH131" i="118"/>
  <c r="FF131" i="118"/>
  <c r="FD131" i="118"/>
  <c r="FB131" i="118"/>
  <c r="EJ131" i="118"/>
  <c r="B957" i="113"/>
  <c r="DT131" i="118"/>
  <c r="DR131" i="118"/>
  <c r="DP131" i="118"/>
  <c r="DN131" i="118"/>
  <c r="DL131" i="118"/>
  <c r="CT131" i="118"/>
  <c r="B950" i="113"/>
  <c r="CD131" i="118"/>
  <c r="CB131" i="118"/>
  <c r="BZ131" i="118"/>
  <c r="BX131" i="118"/>
  <c r="BV131" i="118"/>
  <c r="BD131" i="118"/>
  <c r="B943" i="113"/>
  <c r="F131" i="118"/>
  <c r="FJ128" i="118"/>
  <c r="FH128" i="118"/>
  <c r="FF128" i="118"/>
  <c r="FD128" i="118"/>
  <c r="FB128" i="118"/>
  <c r="DT128" i="118"/>
  <c r="DR128" i="118"/>
  <c r="DP128" i="118"/>
  <c r="DN128" i="118"/>
  <c r="DL128" i="118"/>
  <c r="CD128" i="118"/>
  <c r="CB128" i="118"/>
  <c r="BZ128" i="118"/>
  <c r="BX128" i="118"/>
  <c r="BV128" i="118"/>
  <c r="FJ126" i="118"/>
  <c r="FH126" i="118"/>
  <c r="FF126" i="118"/>
  <c r="FD126" i="118"/>
  <c r="FB126" i="118"/>
  <c r="EJ126" i="118"/>
  <c r="B942" i="113"/>
  <c r="DT126" i="118"/>
  <c r="DR126" i="118"/>
  <c r="DP126" i="118"/>
  <c r="DN126" i="118"/>
  <c r="DL126" i="118"/>
  <c r="CT126" i="118"/>
  <c r="B935" i="113"/>
  <c r="CD126" i="118"/>
  <c r="CB126" i="118"/>
  <c r="BZ126" i="118"/>
  <c r="BX126" i="118"/>
  <c r="BV126" i="118"/>
  <c r="BD126" i="118"/>
  <c r="B928" i="113"/>
  <c r="FJ118" i="118"/>
  <c r="FH118" i="118"/>
  <c r="FF118" i="118"/>
  <c r="FD118" i="118"/>
  <c r="FB118" i="118"/>
  <c r="DT118" i="118"/>
  <c r="DR118" i="118"/>
  <c r="DP118" i="118"/>
  <c r="DN118" i="118"/>
  <c r="DL118" i="118"/>
  <c r="CD118" i="118"/>
  <c r="CB118" i="118"/>
  <c r="BZ118" i="118"/>
  <c r="BX118" i="118"/>
  <c r="BV118" i="118"/>
  <c r="FJ116" i="118"/>
  <c r="FH116" i="118"/>
  <c r="FF116" i="118"/>
  <c r="FD116" i="118"/>
  <c r="FB116" i="118"/>
  <c r="EJ116" i="118"/>
  <c r="B941" i="113"/>
  <c r="DT116" i="118"/>
  <c r="DR116" i="118"/>
  <c r="DP116" i="118"/>
  <c r="DN116" i="118"/>
  <c r="DL116" i="118"/>
  <c r="CT116" i="118"/>
  <c r="B934" i="113"/>
  <c r="CD116" i="118"/>
  <c r="CB116" i="118"/>
  <c r="BZ116" i="118"/>
  <c r="BX116" i="118"/>
  <c r="BV116" i="118"/>
  <c r="BD116" i="118"/>
  <c r="B927" i="113"/>
  <c r="AE113" i="118"/>
  <c r="EL128" i="118"/>
  <c r="Q113" i="118"/>
  <c r="CV128" i="118"/>
  <c r="C113" i="118"/>
  <c r="BF128" i="118"/>
  <c r="AE111" i="118"/>
  <c r="EL126" i="118"/>
  <c r="Q111" i="118"/>
  <c r="CV126" i="118"/>
  <c r="C111" i="118"/>
  <c r="BF126" i="118"/>
  <c r="AE109" i="118"/>
  <c r="EL118" i="118"/>
  <c r="Q109" i="118"/>
  <c r="CV118" i="118"/>
  <c r="C109" i="118"/>
  <c r="BF118" i="118"/>
  <c r="FJ108" i="118"/>
  <c r="FH108" i="118"/>
  <c r="FF108" i="118"/>
  <c r="FD108" i="118"/>
  <c r="FB108" i="118"/>
  <c r="DT108" i="118"/>
  <c r="DR108" i="118"/>
  <c r="DP108" i="118"/>
  <c r="DN108" i="118"/>
  <c r="DL108" i="118"/>
  <c r="CD108" i="118"/>
  <c r="CB108" i="118"/>
  <c r="BZ108" i="118"/>
  <c r="BX108" i="118"/>
  <c r="BV108" i="118"/>
  <c r="AE107" i="118"/>
  <c r="EL116" i="118"/>
  <c r="Q107" i="118"/>
  <c r="CV116" i="118"/>
  <c r="C107" i="118"/>
  <c r="BF116" i="118"/>
  <c r="FJ106" i="118"/>
  <c r="FH106" i="118"/>
  <c r="FF106" i="118"/>
  <c r="FD106" i="118"/>
  <c r="FB106" i="118"/>
  <c r="EJ106" i="118"/>
  <c r="B940" i="113"/>
  <c r="DT106" i="118"/>
  <c r="DR106" i="118"/>
  <c r="DP106" i="118"/>
  <c r="DN106" i="118"/>
  <c r="DL106" i="118"/>
  <c r="CT106" i="118"/>
  <c r="B933" i="113"/>
  <c r="CD106" i="118"/>
  <c r="CB106" i="118"/>
  <c r="BZ106" i="118"/>
  <c r="BX106" i="118"/>
  <c r="BV106" i="118"/>
  <c r="BD106" i="118"/>
  <c r="B926" i="113"/>
  <c r="AE105" i="118"/>
  <c r="EL108" i="118"/>
  <c r="Q105" i="118"/>
  <c r="CV108" i="118"/>
  <c r="C105" i="118"/>
  <c r="BF108" i="118"/>
  <c r="AE103" i="118"/>
  <c r="EL106" i="118"/>
  <c r="Q103" i="118"/>
  <c r="CV106" i="118"/>
  <c r="C103" i="118"/>
  <c r="BF106" i="118"/>
  <c r="AE101" i="118"/>
  <c r="EL98" i="118"/>
  <c r="Q101" i="118"/>
  <c r="CV98" i="118"/>
  <c r="C101" i="118"/>
  <c r="BF98" i="118"/>
  <c r="AE99" i="118"/>
  <c r="EL96" i="118"/>
  <c r="Q99" i="118"/>
  <c r="C99" i="118"/>
  <c r="BF96" i="118"/>
  <c r="FJ98" i="118"/>
  <c r="FH98" i="118"/>
  <c r="FF98" i="118"/>
  <c r="FD98" i="118"/>
  <c r="FB98" i="118"/>
  <c r="DT98" i="118"/>
  <c r="DR98" i="118"/>
  <c r="DP98" i="118"/>
  <c r="DN98" i="118"/>
  <c r="DL98" i="118"/>
  <c r="CD98" i="118"/>
  <c r="CB98" i="118"/>
  <c r="BZ98" i="118"/>
  <c r="BX98" i="118"/>
  <c r="BV98" i="118"/>
  <c r="AE97" i="118"/>
  <c r="EL88" i="118"/>
  <c r="Q97" i="118"/>
  <c r="CV88" i="118"/>
  <c r="C97" i="118"/>
  <c r="FJ96" i="118"/>
  <c r="FH96" i="118"/>
  <c r="FF96" i="118"/>
  <c r="FD96" i="118"/>
  <c r="FB96" i="118"/>
  <c r="EJ96" i="118"/>
  <c r="B939" i="113"/>
  <c r="DT96" i="118"/>
  <c r="DR96" i="118"/>
  <c r="DP96" i="118"/>
  <c r="DN96" i="118"/>
  <c r="DL96" i="118"/>
  <c r="CV96" i="118"/>
  <c r="CT96" i="118"/>
  <c r="B932" i="113"/>
  <c r="CD96" i="118"/>
  <c r="CB96" i="118"/>
  <c r="BZ96" i="118"/>
  <c r="BX96" i="118"/>
  <c r="BV96" i="118"/>
  <c r="BD96" i="118"/>
  <c r="B925" i="113"/>
  <c r="AE95" i="118"/>
  <c r="EL86" i="118"/>
  <c r="Q95" i="118"/>
  <c r="CV86" i="118"/>
  <c r="C95" i="118"/>
  <c r="BF86" i="118"/>
  <c r="AE93" i="118"/>
  <c r="EL78" i="118"/>
  <c r="Q93" i="118"/>
  <c r="C93" i="118"/>
  <c r="BF78" i="118"/>
  <c r="AE91" i="118"/>
  <c r="EL76" i="118"/>
  <c r="Q91" i="118"/>
  <c r="CV76" i="118"/>
  <c r="C91" i="118"/>
  <c r="BF76" i="118"/>
  <c r="AE89" i="118"/>
  <c r="Q89" i="118"/>
  <c r="CV68" i="118"/>
  <c r="C89" i="118"/>
  <c r="BF68" i="118"/>
  <c r="FJ88" i="118"/>
  <c r="FH88" i="118"/>
  <c r="FF88" i="118"/>
  <c r="FD88" i="118"/>
  <c r="FB88" i="118"/>
  <c r="DT88" i="118"/>
  <c r="DR88" i="118"/>
  <c r="DP88" i="118"/>
  <c r="DN88" i="118"/>
  <c r="DL88" i="118"/>
  <c r="CD88" i="118"/>
  <c r="CB88" i="118"/>
  <c r="BZ88" i="118"/>
  <c r="BX88" i="118"/>
  <c r="BV88" i="118"/>
  <c r="BF88" i="118"/>
  <c r="AE87" i="118"/>
  <c r="EL66" i="118"/>
  <c r="Q87" i="118"/>
  <c r="CV66" i="118"/>
  <c r="C87" i="118"/>
  <c r="BF66" i="118"/>
  <c r="FJ86" i="118"/>
  <c r="FH86" i="118"/>
  <c r="FF86" i="118"/>
  <c r="FD86" i="118"/>
  <c r="FB86" i="118"/>
  <c r="EJ86" i="118"/>
  <c r="B938" i="113"/>
  <c r="DT86" i="118"/>
  <c r="DR86" i="118"/>
  <c r="DP86" i="118"/>
  <c r="DN86" i="118"/>
  <c r="DL86" i="118"/>
  <c r="CT86" i="118"/>
  <c r="B931" i="113"/>
  <c r="CD86" i="118"/>
  <c r="CB86" i="118"/>
  <c r="BZ86" i="118"/>
  <c r="BX86" i="118"/>
  <c r="BV86" i="118"/>
  <c r="BD86" i="118"/>
  <c r="B924" i="113"/>
  <c r="A84" i="118"/>
  <c r="AJ82" i="118"/>
  <c r="AH84" i="118"/>
  <c r="A82" i="118"/>
  <c r="AJ80" i="118"/>
  <c r="AF84" i="118"/>
  <c r="AH80" i="118"/>
  <c r="AF82" i="118"/>
  <c r="A80" i="118"/>
  <c r="FJ78" i="118"/>
  <c r="FH78" i="118"/>
  <c r="FF78" i="118"/>
  <c r="FD78" i="118"/>
  <c r="FB78" i="118"/>
  <c r="DT78" i="118"/>
  <c r="DR78" i="118"/>
  <c r="DP78" i="118"/>
  <c r="DN78" i="118"/>
  <c r="DL78" i="118"/>
  <c r="CV78" i="118"/>
  <c r="CD78" i="118"/>
  <c r="CB78" i="118"/>
  <c r="BZ78" i="118"/>
  <c r="BX78" i="118"/>
  <c r="BV78" i="118"/>
  <c r="AJ78" i="118"/>
  <c r="AD84" i="118"/>
  <c r="AH78" i="118"/>
  <c r="AD82" i="118"/>
  <c r="AF78" i="118"/>
  <c r="AD80" i="118"/>
  <c r="A78" i="118"/>
  <c r="FJ76" i="118"/>
  <c r="FH76" i="118"/>
  <c r="FF76" i="118"/>
  <c r="FD76" i="118"/>
  <c r="FB76" i="118"/>
  <c r="EJ76" i="118"/>
  <c r="B937" i="113"/>
  <c r="DT76" i="118"/>
  <c r="DR76" i="118"/>
  <c r="DP76" i="118"/>
  <c r="DN76" i="118"/>
  <c r="DL76" i="118"/>
  <c r="CT76" i="118"/>
  <c r="B930" i="113"/>
  <c r="CD76" i="118"/>
  <c r="CB76" i="118"/>
  <c r="BZ76" i="118"/>
  <c r="BX76" i="118"/>
  <c r="BV76" i="118"/>
  <c r="BD76" i="118"/>
  <c r="B923" i="113"/>
  <c r="AJ76" i="118"/>
  <c r="AB84" i="118"/>
  <c r="AH76" i="118"/>
  <c r="AB82" i="118"/>
  <c r="AF76" i="118"/>
  <c r="AB80" i="118"/>
  <c r="AD76" i="118"/>
  <c r="A76" i="118"/>
  <c r="AJ74" i="118"/>
  <c r="Z84" i="118"/>
  <c r="AH74" i="118"/>
  <c r="Z82" i="118"/>
  <c r="AF74" i="118"/>
  <c r="Z80" i="118"/>
  <c r="AD74" i="118"/>
  <c r="Z78" i="118"/>
  <c r="AB74" i="118"/>
  <c r="Z76" i="118"/>
  <c r="A74" i="118"/>
  <c r="AJ72" i="118"/>
  <c r="X84" i="118"/>
  <c r="AH72" i="118"/>
  <c r="X82" i="118"/>
  <c r="AF72" i="118"/>
  <c r="X80" i="118"/>
  <c r="AD72" i="118"/>
  <c r="X78" i="118"/>
  <c r="AB72" i="118"/>
  <c r="X76" i="118"/>
  <c r="Z72" i="118"/>
  <c r="X74" i="118"/>
  <c r="A72" i="118"/>
  <c r="FJ68" i="118"/>
  <c r="FH68" i="118"/>
  <c r="FF68" i="118"/>
  <c r="FD68" i="118"/>
  <c r="FB68" i="118"/>
  <c r="EL68" i="118"/>
  <c r="DT68" i="118"/>
  <c r="DR68" i="118"/>
  <c r="DP68" i="118"/>
  <c r="DN68" i="118"/>
  <c r="DL68" i="118"/>
  <c r="CD68" i="118"/>
  <c r="CB68" i="118"/>
  <c r="BZ68" i="118"/>
  <c r="BX68" i="118"/>
  <c r="BV68" i="118"/>
  <c r="F68" i="118"/>
  <c r="AQ96" i="118"/>
  <c r="FJ66" i="118"/>
  <c r="FH66" i="118"/>
  <c r="FF66" i="118"/>
  <c r="FD66" i="118"/>
  <c r="FB66" i="118"/>
  <c r="EJ66" i="118"/>
  <c r="B936" i="113"/>
  <c r="DT66" i="118"/>
  <c r="DR66" i="118"/>
  <c r="DP66" i="118"/>
  <c r="DN66" i="118"/>
  <c r="DL66" i="118"/>
  <c r="CT66" i="118"/>
  <c r="B929" i="113"/>
  <c r="CD66" i="118"/>
  <c r="CB66" i="118"/>
  <c r="BZ66" i="118"/>
  <c r="BX66" i="118"/>
  <c r="BV66" i="118"/>
  <c r="BD66" i="118"/>
  <c r="B922" i="113"/>
  <c r="F66" i="118"/>
  <c r="FJ63" i="118"/>
  <c r="FH63" i="118"/>
  <c r="FF63" i="118"/>
  <c r="FD63" i="118"/>
  <c r="FB63" i="118"/>
  <c r="DT63" i="118"/>
  <c r="DR63" i="118"/>
  <c r="DP63" i="118"/>
  <c r="DN63" i="118"/>
  <c r="DL63" i="118"/>
  <c r="CD63" i="118"/>
  <c r="CB63" i="118"/>
  <c r="BZ63" i="118"/>
  <c r="BX63" i="118"/>
  <c r="BV63" i="118"/>
  <c r="FJ61" i="118"/>
  <c r="FH61" i="118"/>
  <c r="FF61" i="118"/>
  <c r="FD61" i="118"/>
  <c r="FB61" i="118"/>
  <c r="EJ61" i="118"/>
  <c r="B921" i="113"/>
  <c r="DT61" i="118"/>
  <c r="DR61" i="118"/>
  <c r="DP61" i="118"/>
  <c r="DN61" i="118"/>
  <c r="DL61" i="118"/>
  <c r="CT61" i="118"/>
  <c r="B914" i="113"/>
  <c r="CD61" i="118"/>
  <c r="CB61" i="118"/>
  <c r="BZ61" i="118"/>
  <c r="CF61" i="118"/>
  <c r="BX61" i="118"/>
  <c r="BV61" i="118"/>
  <c r="BD61" i="118"/>
  <c r="B907" i="113"/>
  <c r="FJ53" i="118"/>
  <c r="FH53" i="118"/>
  <c r="FF53" i="118"/>
  <c r="FD53" i="118"/>
  <c r="FB53" i="118"/>
  <c r="DT53" i="118"/>
  <c r="DR53" i="118"/>
  <c r="DP53" i="118"/>
  <c r="DN53" i="118"/>
  <c r="DL53" i="118"/>
  <c r="CD53" i="118"/>
  <c r="CB53" i="118"/>
  <c r="BZ53" i="118"/>
  <c r="BX53" i="118"/>
  <c r="BV53" i="118"/>
  <c r="FJ51" i="118"/>
  <c r="FH51" i="118"/>
  <c r="FF51" i="118"/>
  <c r="FD51" i="118"/>
  <c r="FB51" i="118"/>
  <c r="EJ51" i="118"/>
  <c r="B920" i="113"/>
  <c r="DT51" i="118"/>
  <c r="DR51" i="118"/>
  <c r="DP51" i="118"/>
  <c r="DN51" i="118"/>
  <c r="DL51" i="118"/>
  <c r="CT51" i="118"/>
  <c r="B913" i="113"/>
  <c r="CD51" i="118"/>
  <c r="CB51" i="118"/>
  <c r="BZ51" i="118"/>
  <c r="BX51" i="118"/>
  <c r="BV51" i="118"/>
  <c r="BD51" i="118"/>
  <c r="B906" i="113"/>
  <c r="AE48" i="118"/>
  <c r="EL63" i="118"/>
  <c r="Q48" i="118"/>
  <c r="CV63" i="118"/>
  <c r="C48" i="118"/>
  <c r="BF63" i="118"/>
  <c r="AE46" i="118"/>
  <c r="EL61" i="118"/>
  <c r="Q46" i="118"/>
  <c r="CV61" i="118"/>
  <c r="C46" i="118"/>
  <c r="BF61" i="118"/>
  <c r="AE44" i="118"/>
  <c r="EL53" i="118"/>
  <c r="Q44" i="118"/>
  <c r="CV53" i="118"/>
  <c r="C44" i="118"/>
  <c r="BF53" i="118"/>
  <c r="FJ43" i="118"/>
  <c r="FH43" i="118"/>
  <c r="FF43" i="118"/>
  <c r="FD43" i="118"/>
  <c r="FB43" i="118"/>
  <c r="DT43" i="118"/>
  <c r="DR43" i="118"/>
  <c r="DP43" i="118"/>
  <c r="DN43" i="118"/>
  <c r="DL43" i="118"/>
  <c r="CD43" i="118"/>
  <c r="CB43" i="118"/>
  <c r="BZ43" i="118"/>
  <c r="BX43" i="118"/>
  <c r="BV43" i="118"/>
  <c r="AE42" i="118"/>
  <c r="EL51" i="118"/>
  <c r="Q42" i="118"/>
  <c r="CV51" i="118"/>
  <c r="A7" i="118"/>
  <c r="CW51" i="118"/>
  <c r="C42" i="118"/>
  <c r="BF51" i="118"/>
  <c r="FJ41" i="118"/>
  <c r="FH41" i="118"/>
  <c r="FF41" i="118"/>
  <c r="FD41" i="118"/>
  <c r="FB41" i="118"/>
  <c r="EJ41" i="118"/>
  <c r="B919" i="113"/>
  <c r="DT41" i="118"/>
  <c r="DR41" i="118"/>
  <c r="DP41" i="118"/>
  <c r="DN41" i="118"/>
  <c r="DL41" i="118"/>
  <c r="CT41" i="118"/>
  <c r="B912" i="113"/>
  <c r="CD41" i="118"/>
  <c r="CB41" i="118"/>
  <c r="BZ41" i="118"/>
  <c r="BX41" i="118"/>
  <c r="BV41" i="118"/>
  <c r="BD41" i="118"/>
  <c r="B905" i="113"/>
  <c r="AE40" i="118"/>
  <c r="EL43" i="118"/>
  <c r="Q40" i="118"/>
  <c r="CV43" i="118"/>
  <c r="C40" i="118"/>
  <c r="BF43" i="118"/>
  <c r="AE38" i="118"/>
  <c r="EL41" i="118"/>
  <c r="Q38" i="118"/>
  <c r="CV41" i="118"/>
  <c r="C38" i="118"/>
  <c r="BF41" i="118"/>
  <c r="AE36" i="118"/>
  <c r="Q36" i="118"/>
  <c r="CV33" i="118"/>
  <c r="C36" i="118"/>
  <c r="BF33" i="118"/>
  <c r="AE34" i="118"/>
  <c r="EL31" i="118"/>
  <c r="Q34" i="118"/>
  <c r="CV31" i="118"/>
  <c r="C34" i="118"/>
  <c r="BF31" i="118"/>
  <c r="BG31" i="118"/>
  <c r="FJ33" i="118"/>
  <c r="FH33" i="118"/>
  <c r="FF33" i="118"/>
  <c r="FD33" i="118"/>
  <c r="FB33" i="118"/>
  <c r="EL33" i="118"/>
  <c r="DT33" i="118"/>
  <c r="DR33" i="118"/>
  <c r="DP33" i="118"/>
  <c r="DN33" i="118"/>
  <c r="DL33" i="118"/>
  <c r="CD33" i="118"/>
  <c r="CB33" i="118"/>
  <c r="BZ33" i="118"/>
  <c r="BX33" i="118"/>
  <c r="BV33" i="118"/>
  <c r="AE32" i="118"/>
  <c r="EL23" i="118"/>
  <c r="Q32" i="118"/>
  <c r="CV23" i="118"/>
  <c r="C32" i="118"/>
  <c r="BF23" i="118"/>
  <c r="FJ31" i="118"/>
  <c r="FH31" i="118"/>
  <c r="FF31" i="118"/>
  <c r="FD31" i="118"/>
  <c r="FB31" i="118"/>
  <c r="EJ31" i="118"/>
  <c r="B918" i="113"/>
  <c r="DT31" i="118"/>
  <c r="DR31" i="118"/>
  <c r="DP31" i="118"/>
  <c r="DN31" i="118"/>
  <c r="DL31" i="118"/>
  <c r="CT31" i="118"/>
  <c r="B911" i="113"/>
  <c r="CD31" i="118"/>
  <c r="CB31" i="118"/>
  <c r="BZ31" i="118"/>
  <c r="BX31" i="118"/>
  <c r="BV31" i="118"/>
  <c r="BD31" i="118"/>
  <c r="B904" i="113"/>
  <c r="AE30" i="118"/>
  <c r="EL21" i="118"/>
  <c r="Q30" i="118"/>
  <c r="CV21" i="118"/>
  <c r="CW21" i="118"/>
  <c r="C30" i="118"/>
  <c r="BF21" i="118"/>
  <c r="AE28" i="118"/>
  <c r="EL13" i="118"/>
  <c r="A9" i="118"/>
  <c r="EM13" i="118"/>
  <c r="Q28" i="118"/>
  <c r="CV13" i="118"/>
  <c r="C28" i="118"/>
  <c r="BF13" i="118"/>
  <c r="AE26" i="118"/>
  <c r="EL11" i="118"/>
  <c r="Q26" i="118"/>
  <c r="CV11" i="118"/>
  <c r="C26" i="118"/>
  <c r="BF11" i="118"/>
  <c r="AE24" i="118"/>
  <c r="EL3" i="118"/>
  <c r="Q24" i="118"/>
  <c r="CV3" i="118"/>
  <c r="C24" i="118"/>
  <c r="BF3" i="118"/>
  <c r="FJ23" i="118"/>
  <c r="FH23" i="118"/>
  <c r="FF23" i="118"/>
  <c r="FD23" i="118"/>
  <c r="FB23" i="118"/>
  <c r="DT23" i="118"/>
  <c r="DR23" i="118"/>
  <c r="DP23" i="118"/>
  <c r="DN23" i="118"/>
  <c r="DL23" i="118"/>
  <c r="CD23" i="118"/>
  <c r="CB23" i="118"/>
  <c r="BZ23" i="118"/>
  <c r="BX23" i="118"/>
  <c r="BV23" i="118"/>
  <c r="AE22" i="118"/>
  <c r="EL1" i="118"/>
  <c r="Q22" i="118"/>
  <c r="CV1" i="118"/>
  <c r="C22" i="118"/>
  <c r="FJ21" i="118"/>
  <c r="FH21" i="118"/>
  <c r="FF21" i="118"/>
  <c r="FL21" i="118"/>
  <c r="FD21" i="118"/>
  <c r="FB21" i="118"/>
  <c r="EJ21" i="118"/>
  <c r="B917" i="113"/>
  <c r="DT21" i="118"/>
  <c r="DR21" i="118"/>
  <c r="DP21" i="118"/>
  <c r="DV21" i="118"/>
  <c r="DN21" i="118"/>
  <c r="DL21" i="118"/>
  <c r="CT21" i="118"/>
  <c r="B910" i="113"/>
  <c r="CD21" i="118"/>
  <c r="CB21" i="118"/>
  <c r="BZ21" i="118"/>
  <c r="BX21" i="118"/>
  <c r="BV21" i="118"/>
  <c r="BD21" i="118"/>
  <c r="B903" i="113"/>
  <c r="A19" i="118"/>
  <c r="AJ17" i="118"/>
  <c r="AH19" i="118"/>
  <c r="A17" i="118"/>
  <c r="AJ15" i="118"/>
  <c r="AF19" i="118"/>
  <c r="AH15" i="118"/>
  <c r="AF17" i="118"/>
  <c r="A15" i="118"/>
  <c r="FJ13" i="118"/>
  <c r="FH13" i="118"/>
  <c r="FF13" i="118"/>
  <c r="FD13" i="118"/>
  <c r="FB13" i="118"/>
  <c r="DT13" i="118"/>
  <c r="DR13" i="118"/>
  <c r="DP13" i="118"/>
  <c r="DN13" i="118"/>
  <c r="DL13" i="118"/>
  <c r="CD13" i="118"/>
  <c r="CB13" i="118"/>
  <c r="BZ13" i="118"/>
  <c r="BX13" i="118"/>
  <c r="BV13" i="118"/>
  <c r="AJ13" i="118"/>
  <c r="AD19" i="118"/>
  <c r="AH13" i="118"/>
  <c r="AD17" i="118"/>
  <c r="AF13" i="118"/>
  <c r="AD15" i="118"/>
  <c r="A13" i="118"/>
  <c r="FJ11" i="118"/>
  <c r="FH11" i="118"/>
  <c r="FF11" i="118"/>
  <c r="FD11" i="118"/>
  <c r="FB11" i="118"/>
  <c r="EJ11" i="118"/>
  <c r="B916" i="113"/>
  <c r="DT11" i="118"/>
  <c r="DR11" i="118"/>
  <c r="DP11" i="118"/>
  <c r="DN11" i="118"/>
  <c r="DL11" i="118"/>
  <c r="CT11" i="118"/>
  <c r="B909" i="113"/>
  <c r="CD11" i="118"/>
  <c r="CB11" i="118"/>
  <c r="BZ11" i="118"/>
  <c r="BX11" i="118"/>
  <c r="BV11" i="118"/>
  <c r="BD11" i="118"/>
  <c r="B902" i="113"/>
  <c r="AJ11" i="118"/>
  <c r="AB19" i="118"/>
  <c r="AH11" i="118"/>
  <c r="AB17" i="118"/>
  <c r="AF11" i="118"/>
  <c r="AB15" i="118"/>
  <c r="AD11" i="118"/>
  <c r="AB13" i="118"/>
  <c r="A11" i="118"/>
  <c r="AJ9" i="118"/>
  <c r="Z19" i="118"/>
  <c r="AH9" i="118"/>
  <c r="Z17" i="118"/>
  <c r="AF9" i="118"/>
  <c r="Z15" i="118"/>
  <c r="AD9" i="118"/>
  <c r="Z13" i="118"/>
  <c r="AB9" i="118"/>
  <c r="Z11" i="118"/>
  <c r="AJ7" i="118"/>
  <c r="X19" i="118"/>
  <c r="AH7" i="118"/>
  <c r="X17" i="118"/>
  <c r="AF7" i="118"/>
  <c r="X15" i="118"/>
  <c r="AD7" i="118"/>
  <c r="X13" i="118"/>
  <c r="AB7" i="118"/>
  <c r="Z7" i="118"/>
  <c r="X9" i="118"/>
  <c r="FJ3" i="118"/>
  <c r="FH3" i="118"/>
  <c r="FF3" i="118"/>
  <c r="FD3" i="118"/>
  <c r="FB3" i="118"/>
  <c r="DT3" i="118"/>
  <c r="DR3" i="118"/>
  <c r="DP3" i="118"/>
  <c r="DN3" i="118"/>
  <c r="DL3" i="118"/>
  <c r="CD3" i="118"/>
  <c r="CB3" i="118"/>
  <c r="BZ3" i="118"/>
  <c r="BX3" i="118"/>
  <c r="BV3" i="118"/>
  <c r="F3" i="118"/>
  <c r="AQ31" i="118" s="1"/>
  <c r="FJ1" i="118"/>
  <c r="FH1" i="118"/>
  <c r="FF1" i="118"/>
  <c r="FD1" i="118"/>
  <c r="FB1" i="118"/>
  <c r="EJ1" i="118"/>
  <c r="B915" i="113"/>
  <c r="DT1" i="118"/>
  <c r="DR1" i="118"/>
  <c r="DP1" i="118"/>
  <c r="DN1" i="118"/>
  <c r="DL1" i="118"/>
  <c r="CT1" i="118"/>
  <c r="B908" i="113"/>
  <c r="CD1" i="118"/>
  <c r="CB1" i="118"/>
  <c r="BZ1" i="118"/>
  <c r="BX1" i="118"/>
  <c r="BV1" i="118"/>
  <c r="BF1" i="118"/>
  <c r="BG1" i="118"/>
  <c r="BD1" i="118"/>
  <c r="B901" i="113"/>
  <c r="F1" i="118"/>
  <c r="DT518" i="116"/>
  <c r="DR518" i="116"/>
  <c r="DP518" i="116"/>
  <c r="DN518" i="116"/>
  <c r="DL518" i="116"/>
  <c r="CD518" i="116"/>
  <c r="CB518" i="116"/>
  <c r="BZ518" i="116"/>
  <c r="BX518" i="116"/>
  <c r="BV518" i="116"/>
  <c r="DT516" i="116"/>
  <c r="DR516" i="116"/>
  <c r="DP516" i="116"/>
  <c r="DN516" i="116"/>
  <c r="DL516" i="116"/>
  <c r="CT516" i="116"/>
  <c r="B731" i="113"/>
  <c r="CD516" i="116"/>
  <c r="CB516" i="116"/>
  <c r="BZ516" i="116"/>
  <c r="BX516" i="116"/>
  <c r="BV516" i="116"/>
  <c r="BD516" i="116"/>
  <c r="B724" i="113"/>
  <c r="DT508" i="116"/>
  <c r="DR508" i="116"/>
  <c r="DP508" i="116"/>
  <c r="DN508" i="116"/>
  <c r="DL508" i="116"/>
  <c r="CD508" i="116"/>
  <c r="CB508" i="116"/>
  <c r="BZ508" i="116"/>
  <c r="BX508" i="116"/>
  <c r="BV508" i="116"/>
  <c r="DT506" i="116"/>
  <c r="DR506" i="116"/>
  <c r="DP506" i="116"/>
  <c r="DN506" i="116"/>
  <c r="DL506" i="116"/>
  <c r="CT506" i="116"/>
  <c r="B730" i="113"/>
  <c r="CD506" i="116"/>
  <c r="CB506" i="116"/>
  <c r="BZ506" i="116"/>
  <c r="BX506" i="116"/>
  <c r="BV506" i="116"/>
  <c r="BD506" i="116"/>
  <c r="B723" i="113"/>
  <c r="Q503" i="116"/>
  <c r="CV518" i="116"/>
  <c r="C503" i="116"/>
  <c r="BF518" i="116"/>
  <c r="Q501" i="116"/>
  <c r="CV516" i="116"/>
  <c r="C501" i="116"/>
  <c r="BF516" i="116"/>
  <c r="Q499" i="116"/>
  <c r="CV508" i="116"/>
  <c r="C499" i="116"/>
  <c r="BF508" i="116"/>
  <c r="DT498" i="116"/>
  <c r="DR498" i="116"/>
  <c r="DP498" i="116"/>
  <c r="DN498" i="116"/>
  <c r="DL498" i="116"/>
  <c r="CD498" i="116"/>
  <c r="CB498" i="116"/>
  <c r="BZ498" i="116"/>
  <c r="BX498" i="116"/>
  <c r="BV498" i="116"/>
  <c r="Q497" i="116"/>
  <c r="CV506" i="116"/>
  <c r="C497" i="116"/>
  <c r="BF506" i="116"/>
  <c r="DT496" i="116"/>
  <c r="DR496" i="116"/>
  <c r="DP496" i="116"/>
  <c r="DN496" i="116"/>
  <c r="DL496" i="116"/>
  <c r="CT496" i="116"/>
  <c r="B729" i="113"/>
  <c r="CD496" i="116"/>
  <c r="CB496" i="116"/>
  <c r="BZ496" i="116"/>
  <c r="BX496" i="116"/>
  <c r="BV496" i="116"/>
  <c r="BD496" i="116"/>
  <c r="B722" i="113"/>
  <c r="Q495" i="116"/>
  <c r="CV498" i="116"/>
  <c r="C495" i="116"/>
  <c r="BF498" i="116"/>
  <c r="Q493" i="116"/>
  <c r="CV496" i="116"/>
  <c r="C493" i="116"/>
  <c r="BF496" i="116"/>
  <c r="Q491" i="116"/>
  <c r="CV488" i="116"/>
  <c r="C491" i="116"/>
  <c r="BF488" i="116"/>
  <c r="Q489" i="116"/>
  <c r="CV486" i="116"/>
  <c r="C489" i="116"/>
  <c r="BF486" i="116"/>
  <c r="DT488" i="116"/>
  <c r="DR488" i="116"/>
  <c r="DP488" i="116"/>
  <c r="DN488" i="116"/>
  <c r="DL488" i="116"/>
  <c r="CD488" i="116"/>
  <c r="CB488" i="116"/>
  <c r="BZ488" i="116"/>
  <c r="BX488" i="116"/>
  <c r="BV488" i="116"/>
  <c r="Q487" i="116"/>
  <c r="CV478" i="116"/>
  <c r="C487" i="116"/>
  <c r="BF478" i="116"/>
  <c r="DT486" i="116"/>
  <c r="DR486" i="116"/>
  <c r="DP486" i="116"/>
  <c r="DN486" i="116"/>
  <c r="DL486" i="116"/>
  <c r="CT486" i="116"/>
  <c r="B728" i="113"/>
  <c r="CD486" i="116"/>
  <c r="CB486" i="116"/>
  <c r="BZ486" i="116"/>
  <c r="BX486" i="116"/>
  <c r="BV486" i="116"/>
  <c r="BD486" i="116"/>
  <c r="B721" i="113"/>
  <c r="Q485" i="116"/>
  <c r="CV476" i="116"/>
  <c r="C485" i="116"/>
  <c r="BF476" i="116"/>
  <c r="Q483" i="116"/>
  <c r="C483" i="116"/>
  <c r="BF468" i="116"/>
  <c r="Q481" i="116"/>
  <c r="CV466" i="116"/>
  <c r="C481" i="116"/>
  <c r="BF466" i="116"/>
  <c r="AE479" i="116"/>
  <c r="EL458" i="116"/>
  <c r="Q479" i="116"/>
  <c r="C479" i="116"/>
  <c r="BF458" i="116"/>
  <c r="DT478" i="116"/>
  <c r="DR478" i="116"/>
  <c r="DP478" i="116"/>
  <c r="DN478" i="116"/>
  <c r="DL478" i="116"/>
  <c r="CD478" i="116"/>
  <c r="CB478" i="116"/>
  <c r="BZ478" i="116"/>
  <c r="BX478" i="116"/>
  <c r="BV478" i="116"/>
  <c r="AE477" i="116"/>
  <c r="EL456" i="116"/>
  <c r="Q477" i="116"/>
  <c r="C477" i="116"/>
  <c r="BF456" i="116"/>
  <c r="DT476" i="116"/>
  <c r="DR476" i="116"/>
  <c r="DP476" i="116"/>
  <c r="DN476" i="116"/>
  <c r="DL476" i="116"/>
  <c r="CT476" i="116"/>
  <c r="B727" i="113"/>
  <c r="CD476" i="116"/>
  <c r="CB476" i="116"/>
  <c r="BZ476" i="116"/>
  <c r="BX476" i="116"/>
  <c r="BV476" i="116"/>
  <c r="BD476" i="116"/>
  <c r="B720" i="113"/>
  <c r="A472" i="116"/>
  <c r="AJ470" i="116"/>
  <c r="AH472" i="116"/>
  <c r="A470" i="116"/>
  <c r="DT468" i="116"/>
  <c r="DR468" i="116"/>
  <c r="DP468" i="116"/>
  <c r="DN468" i="116"/>
  <c r="DL468" i="116"/>
  <c r="CV468" i="116"/>
  <c r="CD468" i="116"/>
  <c r="CB468" i="116"/>
  <c r="BZ468" i="116"/>
  <c r="BX468" i="116"/>
  <c r="BV468" i="116"/>
  <c r="AJ468" i="116"/>
  <c r="AF472" i="116"/>
  <c r="AH468" i="116"/>
  <c r="AF470" i="116"/>
  <c r="AF462" i="116"/>
  <c r="Z468" i="116"/>
  <c r="A468" i="116"/>
  <c r="DT466" i="116"/>
  <c r="DR466" i="116"/>
  <c r="DP466" i="116"/>
  <c r="DN466" i="116"/>
  <c r="DL466" i="116"/>
  <c r="CT466" i="116"/>
  <c r="B726" i="113"/>
  <c r="CD466" i="116"/>
  <c r="CB466" i="116"/>
  <c r="BZ466" i="116"/>
  <c r="BX466" i="116"/>
  <c r="BV466" i="116"/>
  <c r="BD466" i="116"/>
  <c r="B719" i="113"/>
  <c r="AJ466" i="116"/>
  <c r="AD472" i="116"/>
  <c r="AH466" i="116"/>
  <c r="AD470" i="116"/>
  <c r="AF466" i="116"/>
  <c r="AD468" i="116"/>
  <c r="A466" i="116"/>
  <c r="AJ464" i="116"/>
  <c r="AB472" i="116"/>
  <c r="AH464" i="116"/>
  <c r="AB470" i="116"/>
  <c r="AF464" i="116"/>
  <c r="AB468" i="116"/>
  <c r="AD464" i="116"/>
  <c r="AB466" i="116"/>
  <c r="A464" i="116"/>
  <c r="AJ462" i="116"/>
  <c r="Z472" i="116"/>
  <c r="AH462" i="116"/>
  <c r="Z470" i="116"/>
  <c r="AD462" i="116"/>
  <c r="Z466" i="116"/>
  <c r="AB462" i="116"/>
  <c r="Z464" i="116"/>
  <c r="A462" i="116"/>
  <c r="FJ458" i="116"/>
  <c r="FH458" i="116"/>
  <c r="FF458" i="116"/>
  <c r="FD458" i="116"/>
  <c r="FB458" i="116"/>
  <c r="DT458" i="116"/>
  <c r="DR458" i="116"/>
  <c r="DP458" i="116"/>
  <c r="DN458" i="116"/>
  <c r="DL458" i="116"/>
  <c r="CV458" i="116"/>
  <c r="CD458" i="116"/>
  <c r="CB458" i="116"/>
  <c r="BZ458" i="116"/>
  <c r="BX458" i="116"/>
  <c r="BV458" i="116"/>
  <c r="F458" i="116"/>
  <c r="CG456" i="116" s="1"/>
  <c r="FJ456" i="116"/>
  <c r="FH456" i="116"/>
  <c r="FF456" i="116"/>
  <c r="FD456" i="116"/>
  <c r="FB456" i="116"/>
  <c r="EJ456" i="116"/>
  <c r="B732" i="113"/>
  <c r="DT456" i="116"/>
  <c r="DR456" i="116"/>
  <c r="DP456" i="116"/>
  <c r="DN456" i="116"/>
  <c r="DL456" i="116"/>
  <c r="CV456" i="116"/>
  <c r="CT456" i="116"/>
  <c r="B725" i="113"/>
  <c r="CD456" i="116"/>
  <c r="CB456" i="116"/>
  <c r="BZ456" i="116"/>
  <c r="BX456" i="116"/>
  <c r="BV456" i="116"/>
  <c r="BD456" i="116"/>
  <c r="B718" i="113"/>
  <c r="F456" i="116"/>
  <c r="DT453" i="116"/>
  <c r="DR453" i="116"/>
  <c r="DP453" i="116"/>
  <c r="DN453" i="116"/>
  <c r="DL453" i="116"/>
  <c r="CD453" i="116"/>
  <c r="CB453" i="116"/>
  <c r="BZ453" i="116"/>
  <c r="BX453" i="116"/>
  <c r="BV453" i="116"/>
  <c r="DT451" i="116"/>
  <c r="DR451" i="116"/>
  <c r="DP451" i="116"/>
  <c r="DN451" i="116"/>
  <c r="DL451" i="116"/>
  <c r="CT451" i="116"/>
  <c r="B716" i="113"/>
  <c r="CD451" i="116"/>
  <c r="CB451" i="116"/>
  <c r="BZ451" i="116"/>
  <c r="BX451" i="116"/>
  <c r="BV451" i="116"/>
  <c r="BD451" i="116"/>
  <c r="B709" i="113"/>
  <c r="DT443" i="116"/>
  <c r="DR443" i="116"/>
  <c r="DP443" i="116"/>
  <c r="DN443" i="116"/>
  <c r="DL443" i="116"/>
  <c r="CD443" i="116"/>
  <c r="CB443" i="116"/>
  <c r="BZ443" i="116"/>
  <c r="BX443" i="116"/>
  <c r="BV443" i="116"/>
  <c r="DT441" i="116"/>
  <c r="DR441" i="116"/>
  <c r="DP441" i="116"/>
  <c r="DN441" i="116"/>
  <c r="DL441" i="116"/>
  <c r="CT441" i="116"/>
  <c r="B715" i="113"/>
  <c r="CD441" i="116"/>
  <c r="CB441" i="116"/>
  <c r="BZ441" i="116"/>
  <c r="BX441" i="116"/>
  <c r="BV441" i="116"/>
  <c r="BD441" i="116"/>
  <c r="B708" i="113"/>
  <c r="Q438" i="116"/>
  <c r="CV453" i="116"/>
  <c r="C438" i="116"/>
  <c r="BF453" i="116"/>
  <c r="Q436" i="116"/>
  <c r="CV451" i="116"/>
  <c r="A397" i="116"/>
  <c r="A399" i="116"/>
  <c r="A401" i="116"/>
  <c r="A403" i="116"/>
  <c r="CW451" i="116"/>
  <c r="C436" i="116"/>
  <c r="BF451" i="116"/>
  <c r="BG451" i="116"/>
  <c r="Q434" i="116"/>
  <c r="CV443" i="116"/>
  <c r="C434" i="116"/>
  <c r="BF443" i="116"/>
  <c r="DT433" i="116"/>
  <c r="DR433" i="116"/>
  <c r="DP433" i="116"/>
  <c r="DN433" i="116"/>
  <c r="DL433" i="116"/>
  <c r="CD433" i="116"/>
  <c r="CB433" i="116"/>
  <c r="BZ433" i="116"/>
  <c r="BX433" i="116"/>
  <c r="BV433" i="116"/>
  <c r="Q432" i="116"/>
  <c r="CV441" i="116"/>
  <c r="CW441" i="116"/>
  <c r="C432" i="116"/>
  <c r="BF441" i="116"/>
  <c r="DT431" i="116"/>
  <c r="DR431" i="116"/>
  <c r="DP431" i="116"/>
  <c r="DN431" i="116"/>
  <c r="DL431" i="116"/>
  <c r="CT431" i="116"/>
  <c r="B714" i="113"/>
  <c r="CD431" i="116"/>
  <c r="CB431" i="116"/>
  <c r="BZ431" i="116"/>
  <c r="BX431" i="116"/>
  <c r="BV431" i="116"/>
  <c r="BD431" i="116"/>
  <c r="B707" i="113"/>
  <c r="Q430" i="116"/>
  <c r="CV433" i="116"/>
  <c r="C430" i="116"/>
  <c r="BF433" i="116"/>
  <c r="Q428" i="116"/>
  <c r="CV431" i="116"/>
  <c r="C428" i="116"/>
  <c r="BF431" i="116"/>
  <c r="Q426" i="116"/>
  <c r="C426" i="116"/>
  <c r="BF423" i="116"/>
  <c r="Q424" i="116"/>
  <c r="CV421" i="116"/>
  <c r="C424" i="116"/>
  <c r="BF421" i="116"/>
  <c r="BG421" i="116"/>
  <c r="DT423" i="116"/>
  <c r="DR423" i="116"/>
  <c r="DP423" i="116"/>
  <c r="DN423" i="116"/>
  <c r="DL423" i="116"/>
  <c r="CV423" i="116"/>
  <c r="CD423" i="116"/>
  <c r="CB423" i="116"/>
  <c r="BZ423" i="116"/>
  <c r="BX423" i="116"/>
  <c r="BV423" i="116"/>
  <c r="Q422" i="116"/>
  <c r="CV413" i="116"/>
  <c r="CW413" i="116"/>
  <c r="C422" i="116"/>
  <c r="BF413" i="116"/>
  <c r="DT421" i="116"/>
  <c r="DR421" i="116"/>
  <c r="DP421" i="116"/>
  <c r="DN421" i="116"/>
  <c r="DL421" i="116"/>
  <c r="CT421" i="116"/>
  <c r="B713" i="113"/>
  <c r="CD421" i="116"/>
  <c r="CB421" i="116"/>
  <c r="BZ421" i="116"/>
  <c r="BX421" i="116"/>
  <c r="BV421" i="116"/>
  <c r="BD421" i="116"/>
  <c r="B706" i="113"/>
  <c r="Q420" i="116"/>
  <c r="CV411" i="116"/>
  <c r="CW411" i="116"/>
  <c r="C420" i="116"/>
  <c r="BF411" i="116"/>
  <c r="Q418" i="116"/>
  <c r="CV403" i="116"/>
  <c r="C418" i="116"/>
  <c r="BF403" i="116"/>
  <c r="Q416" i="116"/>
  <c r="CV401" i="116"/>
  <c r="C416" i="116"/>
  <c r="BF401" i="116"/>
  <c r="AE414" i="116"/>
  <c r="Q414" i="116"/>
  <c r="CV393" i="116"/>
  <c r="CW393" i="116"/>
  <c r="C414" i="116"/>
  <c r="BF393" i="116"/>
  <c r="DT413" i="116"/>
  <c r="DR413" i="116"/>
  <c r="DP413" i="116"/>
  <c r="DN413" i="116"/>
  <c r="DL413" i="116"/>
  <c r="CD413" i="116"/>
  <c r="CB413" i="116"/>
  <c r="BZ413" i="116"/>
  <c r="BX413" i="116"/>
  <c r="BV413" i="116"/>
  <c r="AE412" i="116"/>
  <c r="EL391" i="116"/>
  <c r="EM391" i="116"/>
  <c r="Q412" i="116"/>
  <c r="C412" i="116"/>
  <c r="BF391" i="116"/>
  <c r="DT411" i="116"/>
  <c r="DR411" i="116"/>
  <c r="DP411" i="116"/>
  <c r="DN411" i="116"/>
  <c r="DL411" i="116"/>
  <c r="CT411" i="116"/>
  <c r="B712" i="113"/>
  <c r="CD411" i="116"/>
  <c r="CB411" i="116"/>
  <c r="BZ411" i="116"/>
  <c r="BX411" i="116"/>
  <c r="BV411" i="116"/>
  <c r="BD411" i="116"/>
  <c r="B705" i="113"/>
  <c r="A407" i="116"/>
  <c r="AJ405" i="116"/>
  <c r="AH407" i="116"/>
  <c r="A405" i="116"/>
  <c r="DT403" i="116"/>
  <c r="DR403" i="116"/>
  <c r="DP403" i="116"/>
  <c r="DN403" i="116"/>
  <c r="DL403" i="116"/>
  <c r="CD403" i="116"/>
  <c r="CB403" i="116"/>
  <c r="BZ403" i="116"/>
  <c r="BX403" i="116"/>
  <c r="BV403" i="116"/>
  <c r="AJ403" i="116"/>
  <c r="AF407" i="116"/>
  <c r="AH403" i="116"/>
  <c r="AF405" i="116"/>
  <c r="DT401" i="116"/>
  <c r="DR401" i="116"/>
  <c r="DP401" i="116"/>
  <c r="DN401" i="116"/>
  <c r="DL401" i="116"/>
  <c r="CT401" i="116"/>
  <c r="B711" i="113"/>
  <c r="CD401" i="116"/>
  <c r="CB401" i="116"/>
  <c r="BZ401" i="116"/>
  <c r="BX401" i="116"/>
  <c r="BV401" i="116"/>
  <c r="BD401" i="116"/>
  <c r="B704" i="113"/>
  <c r="AJ401" i="116"/>
  <c r="AD407" i="116"/>
  <c r="AH401" i="116"/>
  <c r="AD405" i="116"/>
  <c r="AF401" i="116"/>
  <c r="AD403" i="116"/>
  <c r="AJ399" i="116"/>
  <c r="AB407" i="116"/>
  <c r="AH399" i="116"/>
  <c r="AB405" i="116"/>
  <c r="AF399" i="116"/>
  <c r="AB403" i="116"/>
  <c r="AD399" i="116"/>
  <c r="AB401" i="116"/>
  <c r="AJ397" i="116"/>
  <c r="Z407" i="116"/>
  <c r="AH397" i="116"/>
  <c r="Z405" i="116"/>
  <c r="AF397" i="116"/>
  <c r="Z403" i="116"/>
  <c r="AD397" i="116"/>
  <c r="Z401" i="116"/>
  <c r="AB397" i="116"/>
  <c r="Z399" i="116"/>
  <c r="AL399" i="116"/>
  <c r="AN399" i="116"/>
  <c r="FJ393" i="116"/>
  <c r="FH393" i="116"/>
  <c r="FF393" i="116"/>
  <c r="FD393" i="116"/>
  <c r="FB393" i="116"/>
  <c r="EL393" i="116"/>
  <c r="DT393" i="116"/>
  <c r="DR393" i="116"/>
  <c r="DP393" i="116"/>
  <c r="DN393" i="116"/>
  <c r="DL393" i="116"/>
  <c r="CD393" i="116"/>
  <c r="CB393" i="116"/>
  <c r="BZ393" i="116"/>
  <c r="BX393" i="116"/>
  <c r="BV393" i="116"/>
  <c r="F393" i="116"/>
  <c r="CG421" i="116" s="1"/>
  <c r="FJ391" i="116"/>
  <c r="FH391" i="116"/>
  <c r="FF391" i="116"/>
  <c r="FD391" i="116"/>
  <c r="FB391" i="116"/>
  <c r="EJ391" i="116"/>
  <c r="B717" i="113"/>
  <c r="DT391" i="116"/>
  <c r="DR391" i="116"/>
  <c r="DP391" i="116"/>
  <c r="DN391" i="116"/>
  <c r="DL391" i="116"/>
  <c r="CV391" i="116"/>
  <c r="CW391" i="116"/>
  <c r="CT391" i="116"/>
  <c r="B710" i="113"/>
  <c r="CD391" i="116"/>
  <c r="CB391" i="116"/>
  <c r="BZ391" i="116"/>
  <c r="BX391" i="116"/>
  <c r="BV391" i="116"/>
  <c r="BD391" i="116"/>
  <c r="B703" i="113"/>
  <c r="F391" i="116"/>
  <c r="DT388" i="116"/>
  <c r="DR388" i="116"/>
  <c r="DP388" i="116"/>
  <c r="DN388" i="116"/>
  <c r="DL388" i="116"/>
  <c r="CD388" i="116"/>
  <c r="CB388" i="116"/>
  <c r="BZ388" i="116"/>
  <c r="BX388" i="116"/>
  <c r="BV388" i="116"/>
  <c r="DT386" i="116"/>
  <c r="DR386" i="116"/>
  <c r="DP386" i="116"/>
  <c r="DN386" i="116"/>
  <c r="DL386" i="116"/>
  <c r="CT386" i="116"/>
  <c r="B701" i="113"/>
  <c r="CD386" i="116"/>
  <c r="CB386" i="116"/>
  <c r="BZ386" i="116"/>
  <c r="BX386" i="116"/>
  <c r="BV386" i="116"/>
  <c r="BD386" i="116"/>
  <c r="B694" i="113"/>
  <c r="DT378" i="116"/>
  <c r="DR378" i="116"/>
  <c r="DP378" i="116"/>
  <c r="DN378" i="116"/>
  <c r="DL378" i="116"/>
  <c r="Q369" i="116"/>
  <c r="CV378" i="116"/>
  <c r="CD378" i="116"/>
  <c r="CB378" i="116"/>
  <c r="BZ378" i="116"/>
  <c r="BX378" i="116"/>
  <c r="BV378" i="116"/>
  <c r="DT376" i="116"/>
  <c r="DR376" i="116"/>
  <c r="DP376" i="116"/>
  <c r="DN376" i="116"/>
  <c r="DL376" i="116"/>
  <c r="CT376" i="116"/>
  <c r="B700" i="113"/>
  <c r="CD376" i="116"/>
  <c r="CB376" i="116"/>
  <c r="BZ376" i="116"/>
  <c r="BX376" i="116"/>
  <c r="BV376" i="116"/>
  <c r="BD376" i="116"/>
  <c r="B693" i="113"/>
  <c r="Q373" i="116"/>
  <c r="CV388" i="116"/>
  <c r="C373" i="116"/>
  <c r="BF388" i="116"/>
  <c r="Q371" i="116"/>
  <c r="CV386" i="116"/>
  <c r="C371" i="116"/>
  <c r="BF386" i="116"/>
  <c r="C369" i="116"/>
  <c r="BF378" i="116"/>
  <c r="DT368" i="116"/>
  <c r="DR368" i="116"/>
  <c r="DP368" i="116"/>
  <c r="DN368" i="116"/>
  <c r="DL368" i="116"/>
  <c r="CD368" i="116"/>
  <c r="CB368" i="116"/>
  <c r="BZ368" i="116"/>
  <c r="BX368" i="116"/>
  <c r="BV368" i="116"/>
  <c r="Q367" i="116"/>
  <c r="CV376" i="116"/>
  <c r="C367" i="116"/>
  <c r="BF376" i="116"/>
  <c r="DT366" i="116"/>
  <c r="DR366" i="116"/>
  <c r="DP366" i="116"/>
  <c r="DN366" i="116"/>
  <c r="DL366" i="116"/>
  <c r="CT366" i="116"/>
  <c r="B699" i="113"/>
  <c r="CD366" i="116"/>
  <c r="CB366" i="116"/>
  <c r="BZ366" i="116"/>
  <c r="BX366" i="116"/>
  <c r="BV366" i="116"/>
  <c r="BD366" i="116"/>
  <c r="B692" i="113"/>
  <c r="Q365" i="116"/>
  <c r="CV368" i="116"/>
  <c r="C365" i="116"/>
  <c r="BF368" i="116"/>
  <c r="Q363" i="116"/>
  <c r="CV366" i="116"/>
  <c r="C363" i="116"/>
  <c r="BF366" i="116"/>
  <c r="Q361" i="116"/>
  <c r="CV358" i="116"/>
  <c r="C361" i="116"/>
  <c r="BF358" i="116"/>
  <c r="Q359" i="116"/>
  <c r="CV356" i="116"/>
  <c r="C359" i="116"/>
  <c r="BF356" i="116"/>
  <c r="DT358" i="116"/>
  <c r="DR358" i="116"/>
  <c r="DP358" i="116"/>
  <c r="DN358" i="116"/>
  <c r="DL358" i="116"/>
  <c r="CD358" i="116"/>
  <c r="CB358" i="116"/>
  <c r="BZ358" i="116"/>
  <c r="BX358" i="116"/>
  <c r="BV358" i="116"/>
  <c r="Q357" i="116"/>
  <c r="C357" i="116"/>
  <c r="BF348" i="116"/>
  <c r="DT356" i="116"/>
  <c r="DR356" i="116"/>
  <c r="DP356" i="116"/>
  <c r="DN356" i="116"/>
  <c r="DL356" i="116"/>
  <c r="CT356" i="116"/>
  <c r="B698" i="113"/>
  <c r="CD356" i="116"/>
  <c r="CB356" i="116"/>
  <c r="BZ356" i="116"/>
  <c r="BX356" i="116"/>
  <c r="BV356" i="116"/>
  <c r="BD356" i="116"/>
  <c r="B691" i="113"/>
  <c r="Q355" i="116"/>
  <c r="CV346" i="116"/>
  <c r="C355" i="116"/>
  <c r="BF346" i="116"/>
  <c r="Q353" i="116"/>
  <c r="CV338" i="116"/>
  <c r="C353" i="116"/>
  <c r="BF338" i="116"/>
  <c r="Q351" i="116"/>
  <c r="CV336" i="116"/>
  <c r="C351" i="116"/>
  <c r="BF336" i="116"/>
  <c r="AE349" i="116"/>
  <c r="EL328" i="116"/>
  <c r="Q349" i="116"/>
  <c r="CV328" i="116"/>
  <c r="C349" i="116"/>
  <c r="BF328" i="116"/>
  <c r="DT348" i="116"/>
  <c r="DR348" i="116"/>
  <c r="DP348" i="116"/>
  <c r="DN348" i="116"/>
  <c r="DL348" i="116"/>
  <c r="CV348" i="116"/>
  <c r="CD348" i="116"/>
  <c r="CB348" i="116"/>
  <c r="BZ348" i="116"/>
  <c r="BX348" i="116"/>
  <c r="BV348" i="116"/>
  <c r="AE347" i="116"/>
  <c r="EL326" i="116"/>
  <c r="Q347" i="116"/>
  <c r="CV326" i="116"/>
  <c r="C347" i="116"/>
  <c r="BF326" i="116"/>
  <c r="DT346" i="116"/>
  <c r="DR346" i="116"/>
  <c r="DP346" i="116"/>
  <c r="DN346" i="116"/>
  <c r="DL346" i="116"/>
  <c r="CT346" i="116"/>
  <c r="B697" i="113"/>
  <c r="CD346" i="116"/>
  <c r="CB346" i="116"/>
  <c r="BZ346" i="116"/>
  <c r="BX346" i="116"/>
  <c r="BV346" i="116"/>
  <c r="BD346" i="116"/>
  <c r="B690" i="113"/>
  <c r="A342" i="116"/>
  <c r="AJ340" i="116"/>
  <c r="AH342" i="116"/>
  <c r="A340" i="116"/>
  <c r="DT338" i="116"/>
  <c r="DR338" i="116"/>
  <c r="DP338" i="116"/>
  <c r="DN338" i="116"/>
  <c r="DL338" i="116"/>
  <c r="CD338" i="116"/>
  <c r="CB338" i="116"/>
  <c r="BZ338" i="116"/>
  <c r="BX338" i="116"/>
  <c r="BV338" i="116"/>
  <c r="AJ338" i="116"/>
  <c r="AF342" i="116"/>
  <c r="AH338" i="116"/>
  <c r="AF340" i="116"/>
  <c r="A338" i="116"/>
  <c r="DT336" i="116"/>
  <c r="DR336" i="116"/>
  <c r="DP336" i="116"/>
  <c r="DN336" i="116"/>
  <c r="DL336" i="116"/>
  <c r="CT336" i="116"/>
  <c r="B696" i="113"/>
  <c r="CD336" i="116"/>
  <c r="CB336" i="116"/>
  <c r="BZ336" i="116"/>
  <c r="CF336" i="116"/>
  <c r="CD340" i="116"/>
  <c r="BX336" i="116"/>
  <c r="BV336" i="116"/>
  <c r="BD336" i="116"/>
  <c r="B689" i="113"/>
  <c r="AJ336" i="116"/>
  <c r="AD342" i="116"/>
  <c r="AH336" i="116"/>
  <c r="AD340" i="116"/>
  <c r="AF336" i="116"/>
  <c r="AD338" i="116"/>
  <c r="A336" i="116"/>
  <c r="AJ334" i="116"/>
  <c r="AB342" i="116"/>
  <c r="AH334" i="116"/>
  <c r="AB340" i="116"/>
  <c r="AF334" i="116"/>
  <c r="AB338" i="116"/>
  <c r="AD334" i="116"/>
  <c r="AB336" i="116"/>
  <c r="A334" i="116"/>
  <c r="AJ332" i="116"/>
  <c r="Z342" i="116"/>
  <c r="AH332" i="116"/>
  <c r="Z340" i="116"/>
  <c r="AF332" i="116"/>
  <c r="Z338" i="116"/>
  <c r="AD332" i="116"/>
  <c r="Z336" i="116"/>
  <c r="AB332" i="116"/>
  <c r="A332" i="116"/>
  <c r="FJ328" i="116"/>
  <c r="FH328" i="116"/>
  <c r="FF328" i="116"/>
  <c r="FD328" i="116"/>
  <c r="FB328" i="116"/>
  <c r="DT328" i="116"/>
  <c r="DR328" i="116"/>
  <c r="DP328" i="116"/>
  <c r="DN328" i="116"/>
  <c r="DL328" i="116"/>
  <c r="CD328" i="116"/>
  <c r="CB328" i="116"/>
  <c r="BZ328" i="116"/>
  <c r="BX328" i="116"/>
  <c r="BV328" i="116"/>
  <c r="F328" i="116"/>
  <c r="CG356" i="116" s="1"/>
  <c r="FJ326" i="116"/>
  <c r="FH326" i="116"/>
  <c r="FF326" i="116"/>
  <c r="FD326" i="116"/>
  <c r="FB326" i="116"/>
  <c r="EJ326" i="116"/>
  <c r="B702" i="113"/>
  <c r="DT326" i="116"/>
  <c r="DR326" i="116"/>
  <c r="DP326" i="116"/>
  <c r="DN326" i="116"/>
  <c r="DL326" i="116"/>
  <c r="CT326" i="116"/>
  <c r="B695" i="113"/>
  <c r="CD326" i="116"/>
  <c r="CB326" i="116"/>
  <c r="BZ326" i="116"/>
  <c r="BX326" i="116"/>
  <c r="BV326" i="116"/>
  <c r="BD326" i="116"/>
  <c r="B688" i="113"/>
  <c r="F326" i="116"/>
  <c r="DT323" i="116"/>
  <c r="DR323" i="116"/>
  <c r="DP323" i="116"/>
  <c r="DN323" i="116"/>
  <c r="DL323" i="116"/>
  <c r="CD323" i="116"/>
  <c r="CB323" i="116"/>
  <c r="BZ323" i="116"/>
  <c r="BX323" i="116"/>
  <c r="BV323" i="116"/>
  <c r="DT321" i="116"/>
  <c r="DR321" i="116"/>
  <c r="DP321" i="116"/>
  <c r="DN321" i="116"/>
  <c r="DL321" i="116"/>
  <c r="CT321" i="116"/>
  <c r="B686" i="113"/>
  <c r="CD321" i="116"/>
  <c r="CB321" i="116"/>
  <c r="BZ321" i="116"/>
  <c r="BX321" i="116"/>
  <c r="BV321" i="116"/>
  <c r="BD321" i="116"/>
  <c r="B679" i="113"/>
  <c r="DT313" i="116"/>
  <c r="DR313" i="116"/>
  <c r="DP313" i="116"/>
  <c r="DN313" i="116"/>
  <c r="DL313" i="116"/>
  <c r="CD313" i="116"/>
  <c r="CB313" i="116"/>
  <c r="BZ313" i="116"/>
  <c r="BX313" i="116"/>
  <c r="BV313" i="116"/>
  <c r="DT311" i="116"/>
  <c r="DR311" i="116"/>
  <c r="DP311" i="116"/>
  <c r="DN311" i="116"/>
  <c r="DL311" i="116"/>
  <c r="CT311" i="116"/>
  <c r="B685" i="113"/>
  <c r="CD311" i="116"/>
  <c r="CB311" i="116"/>
  <c r="BZ311" i="116"/>
  <c r="BX311" i="116"/>
  <c r="BV311" i="116"/>
  <c r="BD311" i="116"/>
  <c r="B678" i="113"/>
  <c r="Q308" i="116"/>
  <c r="CV323" i="116"/>
  <c r="C308" i="116"/>
  <c r="BF323" i="116"/>
  <c r="Q306" i="116"/>
  <c r="CV321" i="116"/>
  <c r="C306" i="116"/>
  <c r="BF321" i="116"/>
  <c r="Q304" i="116"/>
  <c r="CV313" i="116"/>
  <c r="C304" i="116"/>
  <c r="BF313" i="116"/>
  <c r="DT303" i="116"/>
  <c r="DR303" i="116"/>
  <c r="DP303" i="116"/>
  <c r="DN303" i="116"/>
  <c r="DL303" i="116"/>
  <c r="CD303" i="116"/>
  <c r="CB303" i="116"/>
  <c r="BZ303" i="116"/>
  <c r="BX303" i="116"/>
  <c r="BV303" i="116"/>
  <c r="Q302" i="116"/>
  <c r="CV311" i="116"/>
  <c r="C302" i="116"/>
  <c r="BF311" i="116"/>
  <c r="DT301" i="116"/>
  <c r="DR301" i="116"/>
  <c r="DP301" i="116"/>
  <c r="DN301" i="116"/>
  <c r="DL301" i="116"/>
  <c r="CT301" i="116"/>
  <c r="B684" i="113"/>
  <c r="CD301" i="116"/>
  <c r="CB301" i="116"/>
  <c r="BZ301" i="116"/>
  <c r="BX301" i="116"/>
  <c r="BV301" i="116"/>
  <c r="BD301" i="116"/>
  <c r="B677" i="113"/>
  <c r="Q300" i="116"/>
  <c r="CV303" i="116"/>
  <c r="C300" i="116"/>
  <c r="BF303" i="116"/>
  <c r="Q298" i="116"/>
  <c r="CV301" i="116"/>
  <c r="C298" i="116"/>
  <c r="BF301" i="116"/>
  <c r="Q296" i="116"/>
  <c r="CV293" i="116"/>
  <c r="C296" i="116"/>
  <c r="Q294" i="116"/>
  <c r="CV291" i="116"/>
  <c r="C294" i="116"/>
  <c r="BF291" i="116"/>
  <c r="DT293" i="116"/>
  <c r="DR293" i="116"/>
  <c r="DP293" i="116"/>
  <c r="DN293" i="116"/>
  <c r="DL293" i="116"/>
  <c r="CD293" i="116"/>
  <c r="CB293" i="116"/>
  <c r="BZ293" i="116"/>
  <c r="BX293" i="116"/>
  <c r="BV293" i="116"/>
  <c r="BF293" i="116"/>
  <c r="Q292" i="116"/>
  <c r="CV283" i="116"/>
  <c r="C292" i="116"/>
  <c r="DT291" i="116"/>
  <c r="DR291" i="116"/>
  <c r="DP291" i="116"/>
  <c r="DV291" i="116"/>
  <c r="D683" i="113"/>
  <c r="DN291" i="116"/>
  <c r="DL291" i="116"/>
  <c r="CT291" i="116"/>
  <c r="B683" i="113"/>
  <c r="CD291" i="116"/>
  <c r="CB291" i="116"/>
  <c r="BZ291" i="116"/>
  <c r="BX291" i="116"/>
  <c r="BV291" i="116"/>
  <c r="BD291" i="116"/>
  <c r="B676" i="113"/>
  <c r="Q290" i="116"/>
  <c r="CV281" i="116"/>
  <c r="C290" i="116"/>
  <c r="BF281" i="116"/>
  <c r="Q288" i="116"/>
  <c r="CV273" i="116"/>
  <c r="C288" i="116"/>
  <c r="BF273" i="116"/>
  <c r="Q286" i="116"/>
  <c r="CV271" i="116"/>
  <c r="C286" i="116"/>
  <c r="BF271" i="116"/>
  <c r="AE284" i="116"/>
  <c r="EL263" i="116"/>
  <c r="Q284" i="116"/>
  <c r="CV263" i="116"/>
  <c r="C284" i="116"/>
  <c r="BF263" i="116"/>
  <c r="DT283" i="116"/>
  <c r="DR283" i="116"/>
  <c r="DP283" i="116"/>
  <c r="DN283" i="116"/>
  <c r="DL283" i="116"/>
  <c r="CD283" i="116"/>
  <c r="CB283" i="116"/>
  <c r="BZ283" i="116"/>
  <c r="BX283" i="116"/>
  <c r="BV283" i="116"/>
  <c r="BF283" i="116"/>
  <c r="AE282" i="116"/>
  <c r="EL261" i="116"/>
  <c r="Q282" i="116"/>
  <c r="CV261" i="116"/>
  <c r="C282" i="116"/>
  <c r="BF261" i="116"/>
  <c r="DT281" i="116"/>
  <c r="DR281" i="116"/>
  <c r="DP281" i="116"/>
  <c r="DN281" i="116"/>
  <c r="DL281" i="116"/>
  <c r="CT281" i="116"/>
  <c r="B682" i="113"/>
  <c r="CD281" i="116"/>
  <c r="CB281" i="116"/>
  <c r="BZ281" i="116"/>
  <c r="BX281" i="116"/>
  <c r="BV281" i="116"/>
  <c r="BD281" i="116"/>
  <c r="B675" i="113"/>
  <c r="A277" i="116"/>
  <c r="AJ275" i="116"/>
  <c r="AH277" i="116"/>
  <c r="A275" i="116"/>
  <c r="DT273" i="116"/>
  <c r="DR273" i="116"/>
  <c r="DP273" i="116"/>
  <c r="DN273" i="116"/>
  <c r="DL273" i="116"/>
  <c r="CD273" i="116"/>
  <c r="CB273" i="116"/>
  <c r="BZ273" i="116"/>
  <c r="BX273" i="116"/>
  <c r="BV273" i="116"/>
  <c r="AJ273" i="116"/>
  <c r="AF277" i="116"/>
  <c r="AH273" i="116"/>
  <c r="AF275" i="116"/>
  <c r="A273" i="116"/>
  <c r="DT271" i="116"/>
  <c r="DR271" i="116"/>
  <c r="DP271" i="116"/>
  <c r="DN271" i="116"/>
  <c r="DL271" i="116"/>
  <c r="CT271" i="116"/>
  <c r="B681" i="113"/>
  <c r="CD271" i="116"/>
  <c r="CB271" i="116"/>
  <c r="BZ271" i="116"/>
  <c r="BX271" i="116"/>
  <c r="BV271" i="116"/>
  <c r="BD271" i="116"/>
  <c r="B674" i="113"/>
  <c r="AJ271" i="116"/>
  <c r="AD277" i="116"/>
  <c r="AH271" i="116"/>
  <c r="AD275" i="116"/>
  <c r="AF271" i="116"/>
  <c r="AD273" i="116"/>
  <c r="A271" i="116"/>
  <c r="AJ269" i="116"/>
  <c r="AB277" i="116"/>
  <c r="AH269" i="116"/>
  <c r="AB275" i="116"/>
  <c r="AF269" i="116"/>
  <c r="AB273" i="116"/>
  <c r="AD269" i="116"/>
  <c r="AB271" i="116"/>
  <c r="A269" i="116"/>
  <c r="AJ267" i="116"/>
  <c r="Z277" i="116"/>
  <c r="AH267" i="116"/>
  <c r="Z275" i="116"/>
  <c r="AF267" i="116"/>
  <c r="Z273" i="116"/>
  <c r="AD267" i="116"/>
  <c r="AB267" i="116"/>
  <c r="Z269" i="116"/>
  <c r="A267" i="116"/>
  <c r="FJ263" i="116"/>
  <c r="FH263" i="116"/>
  <c r="FF263" i="116"/>
  <c r="FD263" i="116"/>
  <c r="FB263" i="116"/>
  <c r="DT263" i="116"/>
  <c r="DR263" i="116"/>
  <c r="DP263" i="116"/>
  <c r="DN263" i="116"/>
  <c r="DL263" i="116"/>
  <c r="CD263" i="116"/>
  <c r="CB263" i="116"/>
  <c r="BZ263" i="116"/>
  <c r="BX263" i="116"/>
  <c r="BV263" i="116"/>
  <c r="F263" i="116"/>
  <c r="AQ291" i="116" s="1"/>
  <c r="FJ261" i="116"/>
  <c r="FH261" i="116"/>
  <c r="FF261" i="116"/>
  <c r="FL261" i="116"/>
  <c r="FD261" i="116"/>
  <c r="FB261" i="116"/>
  <c r="EJ261" i="116"/>
  <c r="B687" i="113"/>
  <c r="DT261" i="116"/>
  <c r="DR261" i="116"/>
  <c r="DP261" i="116"/>
  <c r="DN261" i="116"/>
  <c r="DL261" i="116"/>
  <c r="CT261" i="116"/>
  <c r="B680" i="113"/>
  <c r="CD261" i="116"/>
  <c r="CB261" i="116"/>
  <c r="BZ261" i="116"/>
  <c r="BX261" i="116"/>
  <c r="BV261" i="116"/>
  <c r="BD261" i="116"/>
  <c r="B673" i="113"/>
  <c r="F261" i="116"/>
  <c r="DT258" i="116"/>
  <c r="DR258" i="116"/>
  <c r="DP258" i="116"/>
  <c r="DN258" i="116"/>
  <c r="DL258" i="116"/>
  <c r="CD258" i="116"/>
  <c r="CB258" i="116"/>
  <c r="BZ258" i="116"/>
  <c r="BX258" i="116"/>
  <c r="BV258" i="116"/>
  <c r="DT256" i="116"/>
  <c r="DR256" i="116"/>
  <c r="DP256" i="116"/>
  <c r="DN256" i="116"/>
  <c r="DL256" i="116"/>
  <c r="CT256" i="116"/>
  <c r="B671" i="113"/>
  <c r="CD256" i="116"/>
  <c r="CB256" i="116"/>
  <c r="BZ256" i="116"/>
  <c r="BX256" i="116"/>
  <c r="BV256" i="116"/>
  <c r="BD256" i="116"/>
  <c r="B664" i="113"/>
  <c r="DT248" i="116"/>
  <c r="DR248" i="116"/>
  <c r="DP248" i="116"/>
  <c r="DN248" i="116"/>
  <c r="DL248" i="116"/>
  <c r="CD248" i="116"/>
  <c r="CB248" i="116"/>
  <c r="BZ248" i="116"/>
  <c r="BX248" i="116"/>
  <c r="BV248" i="116"/>
  <c r="DT246" i="116"/>
  <c r="DR246" i="116"/>
  <c r="DP246" i="116"/>
  <c r="DN246" i="116"/>
  <c r="DL246" i="116"/>
  <c r="CT246" i="116"/>
  <c r="B670" i="113"/>
  <c r="CD246" i="116"/>
  <c r="CB246" i="116"/>
  <c r="BZ246" i="116"/>
  <c r="BX246" i="116"/>
  <c r="BV246" i="116"/>
  <c r="BD246" i="116"/>
  <c r="B663" i="113"/>
  <c r="Q243" i="116"/>
  <c r="CV258" i="116"/>
  <c r="C243" i="116"/>
  <c r="BF258" i="116"/>
  <c r="Q241" i="116"/>
  <c r="CV256" i="116"/>
  <c r="C241" i="116"/>
  <c r="BF256" i="116"/>
  <c r="Q239" i="116"/>
  <c r="CV248" i="116"/>
  <c r="C239" i="116"/>
  <c r="BF248" i="116"/>
  <c r="DT238" i="116"/>
  <c r="DR238" i="116"/>
  <c r="DP238" i="116"/>
  <c r="DN238" i="116"/>
  <c r="DL238" i="116"/>
  <c r="CD238" i="116"/>
  <c r="CB238" i="116"/>
  <c r="BZ238" i="116"/>
  <c r="BX238" i="116"/>
  <c r="BV238" i="116"/>
  <c r="Q237" i="116"/>
  <c r="CV246" i="116"/>
  <c r="C237" i="116"/>
  <c r="BF246" i="116"/>
  <c r="DT236" i="116"/>
  <c r="DR236" i="116"/>
  <c r="DP236" i="116"/>
  <c r="DN236" i="116"/>
  <c r="DL236" i="116"/>
  <c r="CT236" i="116"/>
  <c r="B669" i="113"/>
  <c r="CD236" i="116"/>
  <c r="CB236" i="116"/>
  <c r="BZ236" i="116"/>
  <c r="BX236" i="116"/>
  <c r="BV236" i="116"/>
  <c r="BD236" i="116"/>
  <c r="B662" i="113"/>
  <c r="Q235" i="116"/>
  <c r="CV238" i="116"/>
  <c r="C235" i="116"/>
  <c r="BF238" i="116"/>
  <c r="Q233" i="116"/>
  <c r="CV236" i="116"/>
  <c r="C233" i="116"/>
  <c r="BF236" i="116"/>
  <c r="Q231" i="116"/>
  <c r="CV228" i="116"/>
  <c r="C231" i="116"/>
  <c r="BF228" i="116"/>
  <c r="Q229" i="116"/>
  <c r="C229" i="116"/>
  <c r="BF226" i="116"/>
  <c r="DT228" i="116"/>
  <c r="DR228" i="116"/>
  <c r="DP228" i="116"/>
  <c r="DN228" i="116"/>
  <c r="DL228" i="116"/>
  <c r="CD228" i="116"/>
  <c r="CB228" i="116"/>
  <c r="BZ228" i="116"/>
  <c r="BX228" i="116"/>
  <c r="BV228" i="116"/>
  <c r="Q227" i="116"/>
  <c r="CV218" i="116"/>
  <c r="C227" i="116"/>
  <c r="DT226" i="116"/>
  <c r="DR226" i="116"/>
  <c r="DP226" i="116"/>
  <c r="DN226" i="116"/>
  <c r="DL226" i="116"/>
  <c r="CV226" i="116"/>
  <c r="CT226" i="116"/>
  <c r="B668" i="113"/>
  <c r="CD226" i="116"/>
  <c r="CB226" i="116"/>
  <c r="BZ226" i="116"/>
  <c r="BX226" i="116"/>
  <c r="BV226" i="116"/>
  <c r="BD226" i="116"/>
  <c r="B661" i="113"/>
  <c r="Q225" i="116"/>
  <c r="CV216" i="116"/>
  <c r="C225" i="116"/>
  <c r="Q223" i="116"/>
  <c r="CV208" i="116"/>
  <c r="C223" i="116"/>
  <c r="Q221" i="116"/>
  <c r="CV206" i="116"/>
  <c r="C221" i="116"/>
  <c r="BF206" i="116"/>
  <c r="AE219" i="116"/>
  <c r="Q219" i="116"/>
  <c r="C219" i="116"/>
  <c r="DT218" i="116"/>
  <c r="DR218" i="116"/>
  <c r="DP218" i="116"/>
  <c r="DN218" i="116"/>
  <c r="DL218" i="116"/>
  <c r="CD218" i="116"/>
  <c r="CB218" i="116"/>
  <c r="BZ218" i="116"/>
  <c r="BX218" i="116"/>
  <c r="BV218" i="116"/>
  <c r="BF218" i="116"/>
  <c r="AE217" i="116"/>
  <c r="Q217" i="116"/>
  <c r="CV196" i="116"/>
  <c r="C217" i="116"/>
  <c r="BF196" i="116"/>
  <c r="DT216" i="116"/>
  <c r="DR216" i="116"/>
  <c r="DP216" i="116"/>
  <c r="DN216" i="116"/>
  <c r="DL216" i="116"/>
  <c r="CT216" i="116"/>
  <c r="B667" i="113"/>
  <c r="CD216" i="116"/>
  <c r="CB216" i="116"/>
  <c r="BZ216" i="116"/>
  <c r="BX216" i="116"/>
  <c r="BV216" i="116"/>
  <c r="BF216" i="116"/>
  <c r="BD216" i="116"/>
  <c r="B660" i="113"/>
  <c r="A212" i="116"/>
  <c r="AJ210" i="116"/>
  <c r="AH212" i="116"/>
  <c r="A210" i="116"/>
  <c r="DT208" i="116"/>
  <c r="DR208" i="116"/>
  <c r="DP208" i="116"/>
  <c r="DN208" i="116"/>
  <c r="DL208" i="116"/>
  <c r="CD208" i="116"/>
  <c r="CB208" i="116"/>
  <c r="BZ208" i="116"/>
  <c r="BX208" i="116"/>
  <c r="BV208" i="116"/>
  <c r="BF208" i="116"/>
  <c r="AJ208" i="116"/>
  <c r="AF212" i="116"/>
  <c r="AH208" i="116"/>
  <c r="AF210" i="116"/>
  <c r="A208" i="116"/>
  <c r="DT206" i="116"/>
  <c r="DR206" i="116"/>
  <c r="DP206" i="116"/>
  <c r="DN206" i="116"/>
  <c r="DL206" i="116"/>
  <c r="CT206" i="116"/>
  <c r="B666" i="113"/>
  <c r="CD206" i="116"/>
  <c r="CB206" i="116"/>
  <c r="BZ206" i="116"/>
  <c r="BX206" i="116"/>
  <c r="BV206" i="116"/>
  <c r="BD206" i="116"/>
  <c r="B659" i="113"/>
  <c r="AJ206" i="116"/>
  <c r="AD212" i="116"/>
  <c r="AH206" i="116"/>
  <c r="AD210" i="116"/>
  <c r="AF206" i="116"/>
  <c r="AD208" i="116"/>
  <c r="A206" i="116"/>
  <c r="AJ204" i="116"/>
  <c r="AB212" i="116"/>
  <c r="AH204" i="116"/>
  <c r="AB210" i="116"/>
  <c r="AF204" i="116"/>
  <c r="AB208" i="116"/>
  <c r="AD204" i="116"/>
  <c r="AB206" i="116"/>
  <c r="A204" i="116"/>
  <c r="AJ202" i="116"/>
  <c r="Z212" i="116"/>
  <c r="AH202" i="116"/>
  <c r="Z210" i="116"/>
  <c r="AF202" i="116"/>
  <c r="Z208" i="116"/>
  <c r="AD202" i="116"/>
  <c r="Z206" i="116"/>
  <c r="AB202" i="116"/>
  <c r="Z204" i="116"/>
  <c r="A202" i="116"/>
  <c r="FJ198" i="116"/>
  <c r="FH198" i="116"/>
  <c r="FF198" i="116"/>
  <c r="FD198" i="116"/>
  <c r="FB198" i="116"/>
  <c r="EL198" i="116"/>
  <c r="DT198" i="116"/>
  <c r="DR198" i="116"/>
  <c r="DP198" i="116"/>
  <c r="DN198" i="116"/>
  <c r="DL198" i="116"/>
  <c r="CV198" i="116"/>
  <c r="CD198" i="116"/>
  <c r="CB198" i="116"/>
  <c r="BZ198" i="116"/>
  <c r="BX198" i="116"/>
  <c r="BV198" i="116"/>
  <c r="BF198" i="116"/>
  <c r="F198" i="116"/>
  <c r="CG246" i="116"/>
  <c r="FJ196" i="116"/>
  <c r="FH196" i="116"/>
  <c r="FF196" i="116"/>
  <c r="FD196" i="116"/>
  <c r="FB196" i="116"/>
  <c r="EL196" i="116"/>
  <c r="EJ196" i="116"/>
  <c r="B672" i="113"/>
  <c r="DT196" i="116"/>
  <c r="DR196" i="116"/>
  <c r="DP196" i="116"/>
  <c r="DN196" i="116"/>
  <c r="DL196" i="116"/>
  <c r="CT196" i="116"/>
  <c r="B665" i="113"/>
  <c r="CD196" i="116"/>
  <c r="CB196" i="116"/>
  <c r="BZ196" i="116"/>
  <c r="BX196" i="116"/>
  <c r="BV196" i="116"/>
  <c r="BD196" i="116"/>
  <c r="B658" i="113"/>
  <c r="F196" i="116"/>
  <c r="DT193" i="116"/>
  <c r="DR193" i="116"/>
  <c r="DP193" i="116"/>
  <c r="DN193" i="116"/>
  <c r="DL193" i="116"/>
  <c r="CD193" i="116"/>
  <c r="CB193" i="116"/>
  <c r="BZ193" i="116"/>
  <c r="BX193" i="116"/>
  <c r="BV193" i="116"/>
  <c r="DT191" i="116"/>
  <c r="DR191" i="116"/>
  <c r="DP191" i="116"/>
  <c r="DN191" i="116"/>
  <c r="DL191" i="116"/>
  <c r="CT191" i="116"/>
  <c r="B656" i="113"/>
  <c r="CD191" i="116"/>
  <c r="CB191" i="116"/>
  <c r="BZ191" i="116"/>
  <c r="BX191" i="116"/>
  <c r="BV191" i="116"/>
  <c r="BD191" i="116"/>
  <c r="B649" i="113"/>
  <c r="DT183" i="116"/>
  <c r="DR183" i="116"/>
  <c r="DP183" i="116"/>
  <c r="DN183" i="116"/>
  <c r="DL183" i="116"/>
  <c r="CD183" i="116"/>
  <c r="CB183" i="116"/>
  <c r="BZ183" i="116"/>
  <c r="BX183" i="116"/>
  <c r="BV183" i="116"/>
  <c r="DT181" i="116"/>
  <c r="DR181" i="116"/>
  <c r="DP181" i="116"/>
  <c r="DN181" i="116"/>
  <c r="DL181" i="116"/>
  <c r="CT181" i="116"/>
  <c r="B655" i="113"/>
  <c r="CD181" i="116"/>
  <c r="CB181" i="116"/>
  <c r="BZ181" i="116"/>
  <c r="BX181" i="116"/>
  <c r="BV181" i="116"/>
  <c r="BD181" i="116"/>
  <c r="B648" i="113"/>
  <c r="Q178" i="116"/>
  <c r="CV193" i="116"/>
  <c r="C178" i="116"/>
  <c r="BF193" i="116"/>
  <c r="Q176" i="116"/>
  <c r="CV191" i="116"/>
  <c r="C176" i="116"/>
  <c r="BF191" i="116"/>
  <c r="Q174" i="116"/>
  <c r="CV183" i="116"/>
  <c r="C174" i="116"/>
  <c r="BF183" i="116"/>
  <c r="DT173" i="116"/>
  <c r="DR173" i="116"/>
  <c r="DP173" i="116"/>
  <c r="DN173" i="116"/>
  <c r="DL173" i="116"/>
  <c r="CD173" i="116"/>
  <c r="CB173" i="116"/>
  <c r="BZ173" i="116"/>
  <c r="BX173" i="116"/>
  <c r="BV173" i="116"/>
  <c r="Q172" i="116"/>
  <c r="CV181" i="116"/>
  <c r="C172" i="116"/>
  <c r="BF181" i="116"/>
  <c r="DT171" i="116"/>
  <c r="DR171" i="116"/>
  <c r="DP171" i="116"/>
  <c r="DN171" i="116"/>
  <c r="DL171" i="116"/>
  <c r="CT171" i="116"/>
  <c r="B654" i="113"/>
  <c r="CD171" i="116"/>
  <c r="CB171" i="116"/>
  <c r="BZ171" i="116"/>
  <c r="BX171" i="116"/>
  <c r="BV171" i="116"/>
  <c r="BD171" i="116"/>
  <c r="B647" i="113"/>
  <c r="Q170" i="116"/>
  <c r="CV173" i="116"/>
  <c r="C170" i="116"/>
  <c r="BF173" i="116"/>
  <c r="Q168" i="116"/>
  <c r="CV171" i="116"/>
  <c r="C168" i="116"/>
  <c r="BF171" i="116"/>
  <c r="Q166" i="116"/>
  <c r="CV163" i="116"/>
  <c r="C166" i="116"/>
  <c r="BF163" i="116"/>
  <c r="Q164" i="116"/>
  <c r="C164" i="116"/>
  <c r="BF161" i="116"/>
  <c r="DT163" i="116"/>
  <c r="DR163" i="116"/>
  <c r="DP163" i="116"/>
  <c r="DN163" i="116"/>
  <c r="DL163" i="116"/>
  <c r="CD163" i="116"/>
  <c r="CB163" i="116"/>
  <c r="BZ163" i="116"/>
  <c r="BX163" i="116"/>
  <c r="BV163" i="116"/>
  <c r="Q162" i="116"/>
  <c r="CV153" i="116"/>
  <c r="C162" i="116"/>
  <c r="BF153" i="116"/>
  <c r="DT161" i="116"/>
  <c r="DR161" i="116"/>
  <c r="DP161" i="116"/>
  <c r="DN161" i="116"/>
  <c r="DL161" i="116"/>
  <c r="CV161" i="116"/>
  <c r="CT161" i="116"/>
  <c r="B653" i="113"/>
  <c r="CD161" i="116"/>
  <c r="CB161" i="116"/>
  <c r="BZ161" i="116"/>
  <c r="CF161" i="116"/>
  <c r="CB165" i="116"/>
  <c r="BX161" i="116"/>
  <c r="BV161" i="116"/>
  <c r="BD161" i="116"/>
  <c r="B646" i="113"/>
  <c r="Q160" i="116"/>
  <c r="CV151" i="116"/>
  <c r="C160" i="116"/>
  <c r="BF151" i="116"/>
  <c r="Q158" i="116"/>
  <c r="CV143" i="116"/>
  <c r="C158" i="116"/>
  <c r="BF143" i="116"/>
  <c r="Q156" i="116"/>
  <c r="CV141" i="116"/>
  <c r="C156" i="116"/>
  <c r="AE154" i="116"/>
  <c r="EL133" i="116"/>
  <c r="Q154" i="116"/>
  <c r="CV133" i="116"/>
  <c r="C154" i="116"/>
  <c r="DT153" i="116"/>
  <c r="DR153" i="116"/>
  <c r="DP153" i="116"/>
  <c r="DN153" i="116"/>
  <c r="DL153" i="116"/>
  <c r="CD153" i="116"/>
  <c r="CB153" i="116"/>
  <c r="BZ153" i="116"/>
  <c r="BX153" i="116"/>
  <c r="BV153" i="116"/>
  <c r="AE152" i="116"/>
  <c r="EL131" i="116"/>
  <c r="Q152" i="116"/>
  <c r="CV131" i="116"/>
  <c r="C152" i="116"/>
  <c r="BF131" i="116"/>
  <c r="DT151" i="116"/>
  <c r="DR151" i="116"/>
  <c r="DP151" i="116"/>
  <c r="DN151" i="116"/>
  <c r="DL151" i="116"/>
  <c r="CT151" i="116"/>
  <c r="B652" i="113"/>
  <c r="CD151" i="116"/>
  <c r="CB151" i="116"/>
  <c r="BZ151" i="116"/>
  <c r="BX151" i="116"/>
  <c r="BV151" i="116"/>
  <c r="BD151" i="116"/>
  <c r="B645" i="113"/>
  <c r="A147" i="116"/>
  <c r="AJ145" i="116"/>
  <c r="AH147" i="116"/>
  <c r="A145" i="116"/>
  <c r="DT143" i="116"/>
  <c r="DR143" i="116"/>
  <c r="DP143" i="116"/>
  <c r="DN143" i="116"/>
  <c r="DL143" i="116"/>
  <c r="CD143" i="116"/>
  <c r="CB143" i="116"/>
  <c r="BZ143" i="116"/>
  <c r="BX143" i="116"/>
  <c r="BV143" i="116"/>
  <c r="AJ143" i="116"/>
  <c r="AF147" i="116"/>
  <c r="AH143" i="116"/>
  <c r="AF145" i="116"/>
  <c r="A143" i="116"/>
  <c r="DT141" i="116"/>
  <c r="DR141" i="116"/>
  <c r="DP141" i="116"/>
  <c r="DN141" i="116"/>
  <c r="DL141" i="116"/>
  <c r="CT141" i="116"/>
  <c r="B651" i="113"/>
  <c r="CD141" i="116"/>
  <c r="CB141" i="116"/>
  <c r="BZ141" i="116"/>
  <c r="BX141" i="116"/>
  <c r="BV141" i="116"/>
  <c r="BF141" i="116"/>
  <c r="BD141" i="116"/>
  <c r="B644" i="113"/>
  <c r="AJ141" i="116"/>
  <c r="AD147" i="116"/>
  <c r="AH141" i="116"/>
  <c r="AD145" i="116"/>
  <c r="AF141" i="116"/>
  <c r="AD143" i="116"/>
  <c r="A141" i="116"/>
  <c r="AJ139" i="116"/>
  <c r="AB147" i="116"/>
  <c r="AH139" i="116"/>
  <c r="AB145" i="116"/>
  <c r="AF139" i="116"/>
  <c r="AB143" i="116"/>
  <c r="AD139" i="116"/>
  <c r="AB141" i="116"/>
  <c r="A139" i="116"/>
  <c r="AJ137" i="116"/>
  <c r="Z147" i="116"/>
  <c r="AH137" i="116"/>
  <c r="Z145" i="116"/>
  <c r="AF137" i="116"/>
  <c r="Z143" i="116"/>
  <c r="AD137" i="116"/>
  <c r="Z141" i="116"/>
  <c r="AB137" i="116"/>
  <c r="Z139" i="116"/>
  <c r="AL139" i="116"/>
  <c r="AN139" i="116"/>
  <c r="A137" i="116"/>
  <c r="FJ133" i="116"/>
  <c r="FH133" i="116"/>
  <c r="FF133" i="116"/>
  <c r="FD133" i="116"/>
  <c r="FB133" i="116"/>
  <c r="DT133" i="116"/>
  <c r="DR133" i="116"/>
  <c r="DP133" i="116"/>
  <c r="DN133" i="116"/>
  <c r="DL133" i="116"/>
  <c r="CD133" i="116"/>
  <c r="CB133" i="116"/>
  <c r="BZ133" i="116"/>
  <c r="BX133" i="116"/>
  <c r="BV133" i="116"/>
  <c r="BF133" i="116"/>
  <c r="F133" i="116"/>
  <c r="AQ161" i="116"/>
  <c r="FJ131" i="116"/>
  <c r="FH131" i="116"/>
  <c r="FF131" i="116"/>
  <c r="FD131" i="116"/>
  <c r="FB131" i="116"/>
  <c r="EJ131" i="116"/>
  <c r="B657" i="113"/>
  <c r="DT131" i="116"/>
  <c r="DR131" i="116"/>
  <c r="DP131" i="116"/>
  <c r="DN131" i="116"/>
  <c r="DL131" i="116"/>
  <c r="CW131" i="116"/>
  <c r="CT131" i="116"/>
  <c r="B650" i="113"/>
  <c r="CD131" i="116"/>
  <c r="CB131" i="116"/>
  <c r="BZ131" i="116"/>
  <c r="BX131" i="116"/>
  <c r="BV131" i="116"/>
  <c r="BD131" i="116"/>
  <c r="B643" i="113"/>
  <c r="F131" i="116"/>
  <c r="DT128" i="116"/>
  <c r="DR128" i="116"/>
  <c r="DP128" i="116"/>
  <c r="DN128" i="116"/>
  <c r="DL128" i="116"/>
  <c r="CD128" i="116"/>
  <c r="CB128" i="116"/>
  <c r="BZ128" i="116"/>
  <c r="BX128" i="116"/>
  <c r="BV128" i="116"/>
  <c r="DT126" i="116"/>
  <c r="DR126" i="116"/>
  <c r="DP126" i="116"/>
  <c r="DN126" i="116"/>
  <c r="DL126" i="116"/>
  <c r="CT126" i="116"/>
  <c r="B641" i="113"/>
  <c r="CD126" i="116"/>
  <c r="CB126" i="116"/>
  <c r="BZ126" i="116"/>
  <c r="BX126" i="116"/>
  <c r="BV126" i="116"/>
  <c r="BD126" i="116"/>
  <c r="B634" i="113"/>
  <c r="DT118" i="116"/>
  <c r="DR118" i="116"/>
  <c r="DP118" i="116"/>
  <c r="DN118" i="116"/>
  <c r="DL118" i="116"/>
  <c r="CD118" i="116"/>
  <c r="CB118" i="116"/>
  <c r="BZ118" i="116"/>
  <c r="BX118" i="116"/>
  <c r="BV118" i="116"/>
  <c r="DT116" i="116"/>
  <c r="DR116" i="116"/>
  <c r="DP116" i="116"/>
  <c r="DN116" i="116"/>
  <c r="DL116" i="116"/>
  <c r="CT116" i="116"/>
  <c r="B640" i="113"/>
  <c r="CD116" i="116"/>
  <c r="CB116" i="116"/>
  <c r="BZ116" i="116"/>
  <c r="BX116" i="116"/>
  <c r="BV116" i="116"/>
  <c r="BD116" i="116"/>
  <c r="B633" i="113"/>
  <c r="Q113" i="116"/>
  <c r="CV128" i="116"/>
  <c r="C113" i="116"/>
  <c r="BF128" i="116"/>
  <c r="Q111" i="116"/>
  <c r="CV126" i="116"/>
  <c r="C111" i="116"/>
  <c r="BF126" i="116"/>
  <c r="Q109" i="116"/>
  <c r="CV118" i="116"/>
  <c r="C109" i="116"/>
  <c r="BF118" i="116"/>
  <c r="DT108" i="116"/>
  <c r="DR108" i="116"/>
  <c r="DP108" i="116"/>
  <c r="DN108" i="116"/>
  <c r="DL108" i="116"/>
  <c r="CD108" i="116"/>
  <c r="CB108" i="116"/>
  <c r="BZ108" i="116"/>
  <c r="BX108" i="116"/>
  <c r="BV108" i="116"/>
  <c r="Q107" i="116"/>
  <c r="CV116" i="116"/>
  <c r="C107" i="116"/>
  <c r="BF116" i="116"/>
  <c r="DT106" i="116"/>
  <c r="DR106" i="116"/>
  <c r="DP106" i="116"/>
  <c r="DN106" i="116"/>
  <c r="DL106" i="116"/>
  <c r="CT106" i="116"/>
  <c r="B639" i="113"/>
  <c r="CD106" i="116"/>
  <c r="CB106" i="116"/>
  <c r="BZ106" i="116"/>
  <c r="BX106" i="116"/>
  <c r="BV106" i="116"/>
  <c r="BD106" i="116"/>
  <c r="B632" i="113"/>
  <c r="Q105" i="116"/>
  <c r="CV108" i="116"/>
  <c r="C105" i="116"/>
  <c r="BF108" i="116"/>
  <c r="Q103" i="116"/>
  <c r="CV106" i="116"/>
  <c r="C103" i="116"/>
  <c r="BF106" i="116"/>
  <c r="Q101" i="116"/>
  <c r="CV98" i="116"/>
  <c r="C101" i="116"/>
  <c r="BF98" i="116"/>
  <c r="Q99" i="116"/>
  <c r="C99" i="116"/>
  <c r="BF96" i="116"/>
  <c r="DT98" i="116"/>
  <c r="DR98" i="116"/>
  <c r="DP98" i="116"/>
  <c r="DN98" i="116"/>
  <c r="DL98" i="116"/>
  <c r="CD98" i="116"/>
  <c r="CB98" i="116"/>
  <c r="BZ98" i="116"/>
  <c r="BX98" i="116"/>
  <c r="BV98" i="116"/>
  <c r="Q97" i="116"/>
  <c r="CV88" i="116"/>
  <c r="C97" i="116"/>
  <c r="BF88" i="116"/>
  <c r="DT96" i="116"/>
  <c r="DR96" i="116"/>
  <c r="DP96" i="116"/>
  <c r="DN96" i="116"/>
  <c r="DL96" i="116"/>
  <c r="CV96" i="116"/>
  <c r="CT96" i="116"/>
  <c r="B638" i="113"/>
  <c r="CD96" i="116"/>
  <c r="CB96" i="116"/>
  <c r="BZ96" i="116"/>
  <c r="BX96" i="116"/>
  <c r="BV96" i="116"/>
  <c r="BD96" i="116"/>
  <c r="B631" i="113"/>
  <c r="Q95" i="116"/>
  <c r="CV86" i="116"/>
  <c r="C95" i="116"/>
  <c r="BF86" i="116"/>
  <c r="Q93" i="116"/>
  <c r="CV78" i="116"/>
  <c r="C93" i="116"/>
  <c r="BF78" i="116"/>
  <c r="Q91" i="116"/>
  <c r="C91" i="116"/>
  <c r="BF76" i="116"/>
  <c r="AE89" i="116"/>
  <c r="EL68" i="116"/>
  <c r="Q89" i="116"/>
  <c r="CV68" i="116"/>
  <c r="C89" i="116"/>
  <c r="DT88" i="116"/>
  <c r="DR88" i="116"/>
  <c r="DP88" i="116"/>
  <c r="DN88" i="116"/>
  <c r="DL88" i="116"/>
  <c r="CD88" i="116"/>
  <c r="CB88" i="116"/>
  <c r="BZ88" i="116"/>
  <c r="BX88" i="116"/>
  <c r="BV88" i="116"/>
  <c r="AE87" i="116"/>
  <c r="Q87" i="116"/>
  <c r="CV66" i="116"/>
  <c r="C87" i="116"/>
  <c r="DT86" i="116"/>
  <c r="DR86" i="116"/>
  <c r="DP86" i="116"/>
  <c r="DN86" i="116"/>
  <c r="DL86" i="116"/>
  <c r="CT86" i="116"/>
  <c r="B637" i="113"/>
  <c r="CD86" i="116"/>
  <c r="CB86" i="116"/>
  <c r="BZ86" i="116"/>
  <c r="BX86" i="116"/>
  <c r="BV86" i="116"/>
  <c r="BD86" i="116"/>
  <c r="B630" i="113"/>
  <c r="A82" i="116"/>
  <c r="AJ80" i="116"/>
  <c r="AH82" i="116"/>
  <c r="A80" i="116"/>
  <c r="DT78" i="116"/>
  <c r="DR78" i="116"/>
  <c r="DP78" i="116"/>
  <c r="DN78" i="116"/>
  <c r="DL78" i="116"/>
  <c r="CD78" i="116"/>
  <c r="CB78" i="116"/>
  <c r="BZ78" i="116"/>
  <c r="BX78" i="116"/>
  <c r="BV78" i="116"/>
  <c r="AJ78" i="116"/>
  <c r="AF82" i="116"/>
  <c r="AH78" i="116"/>
  <c r="AF80" i="116"/>
  <c r="A78" i="116"/>
  <c r="DT76" i="116"/>
  <c r="DR76" i="116"/>
  <c r="DP76" i="116"/>
  <c r="DN76" i="116"/>
  <c r="DL76" i="116"/>
  <c r="CV76" i="116"/>
  <c r="CT76" i="116"/>
  <c r="B636" i="113"/>
  <c r="CD76" i="116"/>
  <c r="CB76" i="116"/>
  <c r="BZ76" i="116"/>
  <c r="CF76" i="116"/>
  <c r="F629" i="113"/>
  <c r="BX76" i="116"/>
  <c r="BV76" i="116"/>
  <c r="BD76" i="116"/>
  <c r="B629" i="113"/>
  <c r="AJ76" i="116"/>
  <c r="AD82" i="116"/>
  <c r="AH76" i="116"/>
  <c r="AD80" i="116"/>
  <c r="AF76" i="116"/>
  <c r="AD78" i="116"/>
  <c r="AD72" i="116"/>
  <c r="Z76" i="116"/>
  <c r="AD74" i="116"/>
  <c r="AB76" i="116"/>
  <c r="AL76" i="116"/>
  <c r="AN76" i="116"/>
  <c r="A76" i="116"/>
  <c r="AJ74" i="116"/>
  <c r="AB82" i="116"/>
  <c r="AH74" i="116"/>
  <c r="AB80" i="116"/>
  <c r="AF74" i="116"/>
  <c r="AB78" i="116"/>
  <c r="A74" i="116"/>
  <c r="AJ72" i="116"/>
  <c r="Z82" i="116"/>
  <c r="AH72" i="116"/>
  <c r="Z80" i="116"/>
  <c r="AF72" i="116"/>
  <c r="Z78" i="116"/>
  <c r="AB72" i="116"/>
  <c r="Z74" i="116"/>
  <c r="A72" i="116"/>
  <c r="FJ68" i="116"/>
  <c r="FH68" i="116"/>
  <c r="FF68" i="116"/>
  <c r="FD68" i="116"/>
  <c r="FB68" i="116"/>
  <c r="DT68" i="116"/>
  <c r="DR68" i="116"/>
  <c r="DP68" i="116"/>
  <c r="DN68" i="116"/>
  <c r="DL68" i="116"/>
  <c r="CD68" i="116"/>
  <c r="CB68" i="116"/>
  <c r="BZ68" i="116"/>
  <c r="BX68" i="116"/>
  <c r="BV68" i="116"/>
  <c r="BF68" i="116"/>
  <c r="F68" i="116"/>
  <c r="AQ96" i="116"/>
  <c r="FJ66" i="116"/>
  <c r="FH66" i="116"/>
  <c r="FF66" i="116"/>
  <c r="FD66" i="116"/>
  <c r="FB66" i="116"/>
  <c r="EL66" i="116"/>
  <c r="EJ66" i="116"/>
  <c r="B642" i="113"/>
  <c r="DT66" i="116"/>
  <c r="DR66" i="116"/>
  <c r="DP66" i="116"/>
  <c r="DV66" i="116"/>
  <c r="AB89" i="116"/>
  <c r="DN66" i="116"/>
  <c r="DL66" i="116"/>
  <c r="CT66" i="116"/>
  <c r="B635" i="113"/>
  <c r="CD66" i="116"/>
  <c r="CB66" i="116"/>
  <c r="BZ66" i="116"/>
  <c r="BX66" i="116"/>
  <c r="BV66" i="116"/>
  <c r="BF66" i="116"/>
  <c r="BD66" i="116"/>
  <c r="B628" i="113"/>
  <c r="F66" i="116"/>
  <c r="DT63" i="116"/>
  <c r="DR63" i="116"/>
  <c r="DP63" i="116"/>
  <c r="DN63" i="116"/>
  <c r="DL63" i="116"/>
  <c r="CD63" i="116"/>
  <c r="CB63" i="116"/>
  <c r="BZ63" i="116"/>
  <c r="BX63" i="116"/>
  <c r="BV63" i="116"/>
  <c r="DT61" i="116"/>
  <c r="DR61" i="116"/>
  <c r="DP61" i="116"/>
  <c r="DN61" i="116"/>
  <c r="DL61" i="116"/>
  <c r="CT61" i="116"/>
  <c r="B626" i="113"/>
  <c r="CD61" i="116"/>
  <c r="CB61" i="116"/>
  <c r="BZ61" i="116"/>
  <c r="BX61" i="116"/>
  <c r="BV61" i="116"/>
  <c r="BD61" i="116"/>
  <c r="B619" i="113"/>
  <c r="DT53" i="116"/>
  <c r="DR53" i="116"/>
  <c r="DP53" i="116"/>
  <c r="DN53" i="116"/>
  <c r="DL53" i="116"/>
  <c r="CD53" i="116"/>
  <c r="CB53" i="116"/>
  <c r="BZ53" i="116"/>
  <c r="BX53" i="116"/>
  <c r="BV53" i="116"/>
  <c r="DT51" i="116"/>
  <c r="DR51" i="116"/>
  <c r="DP51" i="116"/>
  <c r="DN51" i="116"/>
  <c r="DL51" i="116"/>
  <c r="CT51" i="116"/>
  <c r="B625" i="113"/>
  <c r="CD51" i="116"/>
  <c r="CB51" i="116"/>
  <c r="BZ51" i="116"/>
  <c r="BX51" i="116"/>
  <c r="BV51" i="116"/>
  <c r="BD51" i="116"/>
  <c r="B618" i="113"/>
  <c r="Q48" i="116"/>
  <c r="CV63" i="116"/>
  <c r="C48" i="116"/>
  <c r="BF63" i="116"/>
  <c r="Q46" i="116"/>
  <c r="CV61" i="116"/>
  <c r="C46" i="116"/>
  <c r="BF61" i="116"/>
  <c r="Q44" i="116"/>
  <c r="CV53" i="116"/>
  <c r="C44" i="116"/>
  <c r="BF53" i="116"/>
  <c r="DT43" i="116"/>
  <c r="DR43" i="116"/>
  <c r="DP43" i="116"/>
  <c r="DN43" i="116"/>
  <c r="DL43" i="116"/>
  <c r="CD43" i="116"/>
  <c r="CB43" i="116"/>
  <c r="BZ43" i="116"/>
  <c r="BX43" i="116"/>
  <c r="BV43" i="116"/>
  <c r="Q42" i="116"/>
  <c r="CV51" i="116"/>
  <c r="C42" i="116"/>
  <c r="BF51" i="116"/>
  <c r="DT41" i="116"/>
  <c r="DR41" i="116"/>
  <c r="DP41" i="116"/>
  <c r="DN41" i="116"/>
  <c r="DL41" i="116"/>
  <c r="CT41" i="116"/>
  <c r="B624" i="113"/>
  <c r="CD41" i="116"/>
  <c r="CB41" i="116"/>
  <c r="BZ41" i="116"/>
  <c r="BX41" i="116"/>
  <c r="BV41" i="116"/>
  <c r="BD41" i="116"/>
  <c r="B617" i="113"/>
  <c r="Q40" i="116"/>
  <c r="CV43" i="116"/>
  <c r="C40" i="116"/>
  <c r="BF43" i="116"/>
  <c r="Q38" i="116"/>
  <c r="CV41" i="116"/>
  <c r="C38" i="116"/>
  <c r="BF41" i="116"/>
  <c r="Q36" i="116"/>
  <c r="CV33" i="116"/>
  <c r="C36" i="116"/>
  <c r="BF33" i="116"/>
  <c r="Q34" i="116"/>
  <c r="CV31" i="116"/>
  <c r="C34" i="116"/>
  <c r="BF31" i="116"/>
  <c r="DT33" i="116"/>
  <c r="DR33" i="116"/>
  <c r="DP33" i="116"/>
  <c r="DN33" i="116"/>
  <c r="DL33" i="116"/>
  <c r="CD33" i="116"/>
  <c r="CB33" i="116"/>
  <c r="BZ33" i="116"/>
  <c r="BX33" i="116"/>
  <c r="BV33" i="116"/>
  <c r="Q32" i="116"/>
  <c r="CV23" i="116"/>
  <c r="C32" i="116"/>
  <c r="BF23" i="116"/>
  <c r="DT31" i="116"/>
  <c r="DR31" i="116"/>
  <c r="DP31" i="116"/>
  <c r="DN31" i="116"/>
  <c r="DL31" i="116"/>
  <c r="CT31" i="116"/>
  <c r="B623" i="113"/>
  <c r="CD31" i="116"/>
  <c r="CB31" i="116"/>
  <c r="BZ31" i="116"/>
  <c r="BX31" i="116"/>
  <c r="BV31" i="116"/>
  <c r="BD31" i="116"/>
  <c r="B616" i="113"/>
  <c r="Q30" i="116"/>
  <c r="CV21" i="116"/>
  <c r="C30" i="116"/>
  <c r="Q28" i="116"/>
  <c r="CV13" i="116"/>
  <c r="C28" i="116"/>
  <c r="BF13" i="116"/>
  <c r="Q26" i="116"/>
  <c r="CV11" i="116"/>
  <c r="C26" i="116"/>
  <c r="BF11" i="116"/>
  <c r="AE24" i="116"/>
  <c r="EL3" i="116"/>
  <c r="Q24" i="116"/>
  <c r="C24" i="116"/>
  <c r="BF3" i="116"/>
  <c r="DT23" i="116"/>
  <c r="DR23" i="116"/>
  <c r="DP23" i="116"/>
  <c r="DN23" i="116"/>
  <c r="DL23" i="116"/>
  <c r="CD23" i="116"/>
  <c r="CB23" i="116"/>
  <c r="BZ23" i="116"/>
  <c r="BX23" i="116"/>
  <c r="BV23" i="116"/>
  <c r="AE22" i="116"/>
  <c r="EL1" i="116"/>
  <c r="Q22" i="116"/>
  <c r="CV1" i="116"/>
  <c r="A7" i="116"/>
  <c r="A9" i="116"/>
  <c r="CW1" i="116"/>
  <c r="C22" i="116"/>
  <c r="DT21" i="116"/>
  <c r="DR21" i="116"/>
  <c r="DP21" i="116"/>
  <c r="DN21" i="116"/>
  <c r="DL21" i="116"/>
  <c r="CT21" i="116"/>
  <c r="B622" i="113"/>
  <c r="CD21" i="116"/>
  <c r="CB21" i="116"/>
  <c r="BZ21" i="116"/>
  <c r="BX21" i="116"/>
  <c r="BV21" i="116"/>
  <c r="BF21" i="116"/>
  <c r="BD21" i="116"/>
  <c r="B615" i="113"/>
  <c r="A17" i="116"/>
  <c r="AJ15" i="116"/>
  <c r="AH17" i="116"/>
  <c r="A15" i="116"/>
  <c r="DT13" i="116"/>
  <c r="DR13" i="116"/>
  <c r="DP13" i="116"/>
  <c r="DN13" i="116"/>
  <c r="DL13" i="116"/>
  <c r="CD13" i="116"/>
  <c r="CB13" i="116"/>
  <c r="BZ13" i="116"/>
  <c r="BX13" i="116"/>
  <c r="BV13" i="116"/>
  <c r="AJ13" i="116"/>
  <c r="AF17" i="116"/>
  <c r="AH13" i="116"/>
  <c r="AF15" i="116"/>
  <c r="A13" i="116"/>
  <c r="DT11" i="116"/>
  <c r="DR11" i="116"/>
  <c r="DP11" i="116"/>
  <c r="DN11" i="116"/>
  <c r="DL11" i="116"/>
  <c r="CT11" i="116"/>
  <c r="B621" i="113"/>
  <c r="CD11" i="116"/>
  <c r="CB11" i="116"/>
  <c r="BZ11" i="116"/>
  <c r="BX11" i="116"/>
  <c r="BV11" i="116"/>
  <c r="BD11" i="116"/>
  <c r="B614" i="113"/>
  <c r="AJ11" i="116"/>
  <c r="AD17" i="116"/>
  <c r="AH11" i="116"/>
  <c r="AD15" i="116"/>
  <c r="AF11" i="116"/>
  <c r="AD13" i="116"/>
  <c r="A11" i="116"/>
  <c r="AJ9" i="116"/>
  <c r="AB17" i="116"/>
  <c r="AH9" i="116"/>
  <c r="AB15" i="116"/>
  <c r="AF9" i="116"/>
  <c r="AB13" i="116"/>
  <c r="AD9" i="116"/>
  <c r="AB11" i="116"/>
  <c r="AJ7" i="116"/>
  <c r="Z17" i="116"/>
  <c r="AH7" i="116"/>
  <c r="Z15" i="116"/>
  <c r="AF7" i="116"/>
  <c r="Z13" i="116"/>
  <c r="AD7" i="116"/>
  <c r="Z11" i="116"/>
  <c r="AB7" i="116"/>
  <c r="Z9" i="116"/>
  <c r="AL9" i="116"/>
  <c r="AN9" i="116"/>
  <c r="FJ3" i="116"/>
  <c r="FH3" i="116"/>
  <c r="FF3" i="116"/>
  <c r="FD3" i="116"/>
  <c r="FB3" i="116"/>
  <c r="DT3" i="116"/>
  <c r="DR3" i="116"/>
  <c r="DP3" i="116"/>
  <c r="DN3" i="116"/>
  <c r="DL3" i="116"/>
  <c r="CV3" i="116"/>
  <c r="CD3" i="116"/>
  <c r="CB3" i="116"/>
  <c r="BZ3" i="116"/>
  <c r="BX3" i="116"/>
  <c r="BV3" i="116"/>
  <c r="F3" i="116"/>
  <c r="FJ1" i="116"/>
  <c r="FH1" i="116"/>
  <c r="FF1" i="116"/>
  <c r="FD1" i="116"/>
  <c r="FB1" i="116"/>
  <c r="EJ1" i="116"/>
  <c r="B627" i="113"/>
  <c r="DT1" i="116"/>
  <c r="DR1" i="116"/>
  <c r="DP1" i="116"/>
  <c r="DN1" i="116"/>
  <c r="DL1" i="116"/>
  <c r="CT1" i="116"/>
  <c r="B620" i="113"/>
  <c r="CD1" i="116"/>
  <c r="CB1" i="116"/>
  <c r="BZ1" i="116"/>
  <c r="BX1" i="116"/>
  <c r="BV1" i="116"/>
  <c r="BF1" i="116"/>
  <c r="BD1" i="116"/>
  <c r="B613" i="113"/>
  <c r="F1" i="116"/>
  <c r="CD518" i="115"/>
  <c r="CB518" i="115"/>
  <c r="BZ518" i="115"/>
  <c r="BX518" i="115"/>
  <c r="BV518" i="115"/>
  <c r="CD516" i="115"/>
  <c r="CB516" i="115"/>
  <c r="BZ516" i="115"/>
  <c r="CF516" i="115"/>
  <c r="BX516" i="115"/>
  <c r="BV516" i="115"/>
  <c r="BD516" i="115"/>
  <c r="B489" i="113"/>
  <c r="CD508" i="115"/>
  <c r="CB508" i="115"/>
  <c r="BZ508" i="115"/>
  <c r="BX508" i="115"/>
  <c r="BV508" i="115"/>
  <c r="CD506" i="115"/>
  <c r="CB506" i="115"/>
  <c r="BZ506" i="115"/>
  <c r="BX506" i="115"/>
  <c r="BV506" i="115"/>
  <c r="BD506" i="115"/>
  <c r="B488" i="113"/>
  <c r="CD498" i="115"/>
  <c r="CB498" i="115"/>
  <c r="BZ498" i="115"/>
  <c r="BX498" i="115"/>
  <c r="BV498" i="115"/>
  <c r="CD496" i="115"/>
  <c r="CB496" i="115"/>
  <c r="BZ496" i="115"/>
  <c r="BX496" i="115"/>
  <c r="BV496" i="115"/>
  <c r="BD496" i="115"/>
  <c r="B487" i="113"/>
  <c r="Q495" i="115"/>
  <c r="CV478" i="115"/>
  <c r="C495" i="115"/>
  <c r="BF498" i="115"/>
  <c r="Q493" i="115"/>
  <c r="CV476" i="115"/>
  <c r="C493" i="115"/>
  <c r="BF496" i="115"/>
  <c r="A462" i="115"/>
  <c r="BG496" i="115"/>
  <c r="Q491" i="115"/>
  <c r="CV468" i="115"/>
  <c r="C491" i="115"/>
  <c r="BF488" i="115"/>
  <c r="Q489" i="115"/>
  <c r="C489" i="115"/>
  <c r="BF486" i="115"/>
  <c r="CD488" i="115"/>
  <c r="CB488" i="115"/>
  <c r="BZ488" i="115"/>
  <c r="BX488" i="115"/>
  <c r="BV488" i="115"/>
  <c r="Q487" i="115"/>
  <c r="CV458" i="115"/>
  <c r="C487" i="115"/>
  <c r="BF478" i="115"/>
  <c r="CD486" i="115"/>
  <c r="CB486" i="115"/>
  <c r="BZ486" i="115"/>
  <c r="BX486" i="115"/>
  <c r="BV486" i="115"/>
  <c r="BD486" i="115"/>
  <c r="B486" i="113"/>
  <c r="Q485" i="115"/>
  <c r="CV456" i="115"/>
  <c r="C485" i="115"/>
  <c r="BF476" i="115"/>
  <c r="Q483" i="115"/>
  <c r="BF518" i="115"/>
  <c r="C483" i="115"/>
  <c r="BF468" i="115"/>
  <c r="Q481" i="115"/>
  <c r="BF516" i="115"/>
  <c r="C481" i="115"/>
  <c r="BF466" i="115"/>
  <c r="Q479" i="115"/>
  <c r="BF508" i="115"/>
  <c r="C479" i="115"/>
  <c r="BF458" i="115"/>
  <c r="DT478" i="115"/>
  <c r="DR478" i="115"/>
  <c r="DP478" i="115"/>
  <c r="DN478" i="115"/>
  <c r="DL478" i="115"/>
  <c r="CD478" i="115"/>
  <c r="CB478" i="115"/>
  <c r="BZ478" i="115"/>
  <c r="BX478" i="115"/>
  <c r="BV478" i="115"/>
  <c r="Q477" i="115"/>
  <c r="BF506" i="115"/>
  <c r="C477" i="115"/>
  <c r="BF456" i="115"/>
  <c r="DT476" i="115"/>
  <c r="DR476" i="115"/>
  <c r="DP476" i="115"/>
  <c r="DN476" i="115"/>
  <c r="DL476" i="115"/>
  <c r="CT476" i="115"/>
  <c r="B492" i="113"/>
  <c r="CD476" i="115"/>
  <c r="CB476" i="115"/>
  <c r="BZ476" i="115"/>
  <c r="BX476" i="115"/>
  <c r="BV476" i="115"/>
  <c r="BD476" i="115"/>
  <c r="B485" i="113"/>
  <c r="A470" i="115"/>
  <c r="DT468" i="115"/>
  <c r="DR468" i="115"/>
  <c r="DP468" i="115"/>
  <c r="DN468" i="115"/>
  <c r="DL468" i="115"/>
  <c r="CD468" i="115"/>
  <c r="CB468" i="115"/>
  <c r="BZ468" i="115"/>
  <c r="BX468" i="115"/>
  <c r="BV468" i="115"/>
  <c r="AJ468" i="115"/>
  <c r="AH470" i="115"/>
  <c r="A468" i="115"/>
  <c r="DT466" i="115"/>
  <c r="DR466" i="115"/>
  <c r="DP466" i="115"/>
  <c r="DN466" i="115"/>
  <c r="DL466" i="115"/>
  <c r="CV466" i="115"/>
  <c r="CT466" i="115"/>
  <c r="B491" i="113"/>
  <c r="CD466" i="115"/>
  <c r="CB466" i="115"/>
  <c r="BZ466" i="115"/>
  <c r="BX466" i="115"/>
  <c r="BV466" i="115"/>
  <c r="BD466" i="115"/>
  <c r="B484" i="113"/>
  <c r="AJ466" i="115"/>
  <c r="AF470" i="115"/>
  <c r="AH466" i="115"/>
  <c r="AF468" i="115"/>
  <c r="A466" i="115"/>
  <c r="AJ464" i="115"/>
  <c r="AD470" i="115"/>
  <c r="AH464" i="115"/>
  <c r="AD468" i="115"/>
  <c r="AF464" i="115"/>
  <c r="A464" i="115"/>
  <c r="CW468" i="115"/>
  <c r="AJ462" i="115"/>
  <c r="AB470" i="115"/>
  <c r="AH462" i="115"/>
  <c r="AB468" i="115"/>
  <c r="AF462" i="115"/>
  <c r="AB466" i="115"/>
  <c r="AD462" i="115"/>
  <c r="DT458" i="115"/>
  <c r="DR458" i="115"/>
  <c r="DP458" i="115"/>
  <c r="DN458" i="115"/>
  <c r="DL458" i="115"/>
  <c r="CD458" i="115"/>
  <c r="CB458" i="115"/>
  <c r="BZ458" i="115"/>
  <c r="BX458" i="115"/>
  <c r="BV458" i="115"/>
  <c r="F458" i="115"/>
  <c r="AQ486" i="115" s="1"/>
  <c r="DT456" i="115"/>
  <c r="DR456" i="115"/>
  <c r="DP456" i="115"/>
  <c r="DN456" i="115"/>
  <c r="DL456" i="115"/>
  <c r="CT456" i="115"/>
  <c r="B490" i="113"/>
  <c r="CD456" i="115"/>
  <c r="CB456" i="115"/>
  <c r="BZ456" i="115"/>
  <c r="BX456" i="115"/>
  <c r="BV456" i="115"/>
  <c r="BD456" i="115"/>
  <c r="B483" i="113"/>
  <c r="F456" i="115"/>
  <c r="CD453" i="115"/>
  <c r="CB453" i="115"/>
  <c r="BZ453" i="115"/>
  <c r="BX453" i="115"/>
  <c r="BV453" i="115"/>
  <c r="CD451" i="115"/>
  <c r="CB451" i="115"/>
  <c r="BZ451" i="115"/>
  <c r="BX451" i="115"/>
  <c r="BV451" i="115"/>
  <c r="BD451" i="115"/>
  <c r="B479" i="113"/>
  <c r="CD443" i="115"/>
  <c r="CB443" i="115"/>
  <c r="BZ443" i="115"/>
  <c r="BX443" i="115"/>
  <c r="BV443" i="115"/>
  <c r="CD441" i="115"/>
  <c r="CB441" i="115"/>
  <c r="BZ441" i="115"/>
  <c r="BX441" i="115"/>
  <c r="BV441" i="115"/>
  <c r="BD441" i="115"/>
  <c r="B478" i="113"/>
  <c r="CD433" i="115"/>
  <c r="CB433" i="115"/>
  <c r="BZ433" i="115"/>
  <c r="BX433" i="115"/>
  <c r="BV433" i="115"/>
  <c r="CD431" i="115"/>
  <c r="CB431" i="115"/>
  <c r="BZ431" i="115"/>
  <c r="BX431" i="115"/>
  <c r="BV431" i="115"/>
  <c r="BD431" i="115"/>
  <c r="B477" i="113"/>
  <c r="Q430" i="115"/>
  <c r="CV413" i="115"/>
  <c r="C430" i="115"/>
  <c r="BF433" i="115"/>
  <c r="Q428" i="115"/>
  <c r="CV411" i="115"/>
  <c r="C428" i="115"/>
  <c r="BF431" i="115"/>
  <c r="Q426" i="115"/>
  <c r="CV403" i="115"/>
  <c r="C426" i="115"/>
  <c r="BF423" i="115"/>
  <c r="Q424" i="115"/>
  <c r="CV401" i="115"/>
  <c r="C424" i="115"/>
  <c r="BF421" i="115"/>
  <c r="CD423" i="115"/>
  <c r="CB423" i="115"/>
  <c r="BZ423" i="115"/>
  <c r="BX423" i="115"/>
  <c r="BV423" i="115"/>
  <c r="Q422" i="115"/>
  <c r="CV393" i="115"/>
  <c r="C422" i="115"/>
  <c r="BF413" i="115"/>
  <c r="CD421" i="115"/>
  <c r="CB421" i="115"/>
  <c r="BZ421" i="115"/>
  <c r="BX421" i="115"/>
  <c r="BV421" i="115"/>
  <c r="BD421" i="115"/>
  <c r="B476" i="113"/>
  <c r="Q420" i="115"/>
  <c r="C420" i="115"/>
  <c r="Q418" i="115"/>
  <c r="BF453" i="115"/>
  <c r="C418" i="115"/>
  <c r="BF403" i="115"/>
  <c r="Q416" i="115"/>
  <c r="BF451" i="115"/>
  <c r="C416" i="115"/>
  <c r="BF401" i="115"/>
  <c r="Q414" i="115"/>
  <c r="BF443" i="115"/>
  <c r="C414" i="115"/>
  <c r="BF393" i="115"/>
  <c r="DT413" i="115"/>
  <c r="DR413" i="115"/>
  <c r="DP413" i="115"/>
  <c r="DN413" i="115"/>
  <c r="DL413" i="115"/>
  <c r="CD413" i="115"/>
  <c r="CB413" i="115"/>
  <c r="BZ413" i="115"/>
  <c r="BX413" i="115"/>
  <c r="BV413" i="115"/>
  <c r="Q412" i="115"/>
  <c r="BF441" i="115"/>
  <c r="C412" i="115"/>
  <c r="BF391" i="115"/>
  <c r="DT411" i="115"/>
  <c r="DR411" i="115"/>
  <c r="DP411" i="115"/>
  <c r="DN411" i="115"/>
  <c r="DL411" i="115"/>
  <c r="CT411" i="115"/>
  <c r="B482" i="113"/>
  <c r="CD411" i="115"/>
  <c r="CB411" i="115"/>
  <c r="BZ411" i="115"/>
  <c r="BX411" i="115"/>
  <c r="BV411" i="115"/>
  <c r="BF411" i="115"/>
  <c r="BD411" i="115"/>
  <c r="B475" i="113"/>
  <c r="AJ399" i="115"/>
  <c r="AD405" i="115"/>
  <c r="A405" i="115"/>
  <c r="DT403" i="115"/>
  <c r="DR403" i="115"/>
  <c r="DP403" i="115"/>
  <c r="DN403" i="115"/>
  <c r="DL403" i="115"/>
  <c r="CD403" i="115"/>
  <c r="CB403" i="115"/>
  <c r="BZ403" i="115"/>
  <c r="BX403" i="115"/>
  <c r="BV403" i="115"/>
  <c r="AJ403" i="115"/>
  <c r="AH405" i="115"/>
  <c r="A403" i="115"/>
  <c r="DT401" i="115"/>
  <c r="DR401" i="115"/>
  <c r="DP401" i="115"/>
  <c r="DN401" i="115"/>
  <c r="DL401" i="115"/>
  <c r="CT401" i="115"/>
  <c r="B481" i="113"/>
  <c r="CD401" i="115"/>
  <c r="CB401" i="115"/>
  <c r="BZ401" i="115"/>
  <c r="BX401" i="115"/>
  <c r="BV401" i="115"/>
  <c r="BD401" i="115"/>
  <c r="B474" i="113"/>
  <c r="AJ401" i="115"/>
  <c r="AF405" i="115"/>
  <c r="AH401" i="115"/>
  <c r="AF403" i="115"/>
  <c r="A401" i="115"/>
  <c r="AH399" i="115"/>
  <c r="AD403" i="115"/>
  <c r="AF399" i="115"/>
  <c r="AD401" i="115"/>
  <c r="A399" i="115"/>
  <c r="AJ397" i="115"/>
  <c r="AB405" i="115"/>
  <c r="AH397" i="115"/>
  <c r="AB403" i="115"/>
  <c r="AF397" i="115"/>
  <c r="AB401" i="115"/>
  <c r="AD397" i="115"/>
  <c r="AB399" i="115"/>
  <c r="A397" i="115"/>
  <c r="DT393" i="115"/>
  <c r="DR393" i="115"/>
  <c r="DP393" i="115"/>
  <c r="DN393" i="115"/>
  <c r="DL393" i="115"/>
  <c r="CD393" i="115"/>
  <c r="CB393" i="115"/>
  <c r="BZ393" i="115"/>
  <c r="BX393" i="115"/>
  <c r="BV393" i="115"/>
  <c r="F393" i="115"/>
  <c r="AQ411" i="115" s="1"/>
  <c r="DT391" i="115"/>
  <c r="DR391" i="115"/>
  <c r="DP391" i="115"/>
  <c r="DN391" i="115"/>
  <c r="DL391" i="115"/>
  <c r="CV391" i="115"/>
  <c r="CT391" i="115"/>
  <c r="B480" i="113"/>
  <c r="CD391" i="115"/>
  <c r="CB391" i="115"/>
  <c r="BZ391" i="115"/>
  <c r="BX391" i="115"/>
  <c r="BV391" i="115"/>
  <c r="BD391" i="115"/>
  <c r="B473" i="113"/>
  <c r="F391" i="115"/>
  <c r="CD388" i="115"/>
  <c r="CB388" i="115"/>
  <c r="BZ388" i="115"/>
  <c r="BX388" i="115"/>
  <c r="BV388" i="115"/>
  <c r="CD386" i="115"/>
  <c r="CB386" i="115"/>
  <c r="BZ386" i="115"/>
  <c r="BX386" i="115"/>
  <c r="BV386" i="115"/>
  <c r="BD386" i="115"/>
  <c r="B469" i="113"/>
  <c r="CD378" i="115"/>
  <c r="CB378" i="115"/>
  <c r="BZ378" i="115"/>
  <c r="BX378" i="115"/>
  <c r="BV378" i="115"/>
  <c r="CD376" i="115"/>
  <c r="CB376" i="115"/>
  <c r="BZ376" i="115"/>
  <c r="BX376" i="115"/>
  <c r="BV376" i="115"/>
  <c r="BD376" i="115"/>
  <c r="B468" i="113"/>
  <c r="CD368" i="115"/>
  <c r="CB368" i="115"/>
  <c r="BZ368" i="115"/>
  <c r="BX368" i="115"/>
  <c r="BV368" i="115"/>
  <c r="CD366" i="115"/>
  <c r="CB366" i="115"/>
  <c r="BZ366" i="115"/>
  <c r="BX366" i="115"/>
  <c r="BV366" i="115"/>
  <c r="BD366" i="115"/>
  <c r="B467" i="113"/>
  <c r="Q365" i="115"/>
  <c r="CV348" i="115"/>
  <c r="C365" i="115"/>
  <c r="BF368" i="115"/>
  <c r="Q363" i="115"/>
  <c r="C363" i="115"/>
  <c r="BF366" i="115"/>
  <c r="Q361" i="115"/>
  <c r="CV338" i="115"/>
  <c r="C361" i="115"/>
  <c r="BF358" i="115"/>
  <c r="Q359" i="115"/>
  <c r="CV336" i="115"/>
  <c r="C359" i="115"/>
  <c r="BF356" i="115"/>
  <c r="CD358" i="115"/>
  <c r="CB358" i="115"/>
  <c r="BZ358" i="115"/>
  <c r="BX358" i="115"/>
  <c r="BV358" i="115"/>
  <c r="Q357" i="115"/>
  <c r="CV328" i="115"/>
  <c r="C357" i="115"/>
  <c r="CD356" i="115"/>
  <c r="CB356" i="115"/>
  <c r="BZ356" i="115"/>
  <c r="BX356" i="115"/>
  <c r="BV356" i="115"/>
  <c r="BD356" i="115"/>
  <c r="B466" i="113"/>
  <c r="Q355" i="115"/>
  <c r="C355" i="115"/>
  <c r="BF346" i="115"/>
  <c r="Q353" i="115"/>
  <c r="BF388" i="115"/>
  <c r="C353" i="115"/>
  <c r="BF338" i="115"/>
  <c r="Q351" i="115"/>
  <c r="BF386" i="115"/>
  <c r="C351" i="115"/>
  <c r="BF336" i="115"/>
  <c r="Q349" i="115"/>
  <c r="BF378" i="115"/>
  <c r="C349" i="115"/>
  <c r="BF328" i="115"/>
  <c r="DT348" i="115"/>
  <c r="DR348" i="115"/>
  <c r="DP348" i="115"/>
  <c r="DN348" i="115"/>
  <c r="DL348" i="115"/>
  <c r="CD348" i="115"/>
  <c r="CB348" i="115"/>
  <c r="BZ348" i="115"/>
  <c r="BX348" i="115"/>
  <c r="BV348" i="115"/>
  <c r="BF348" i="115"/>
  <c r="Q347" i="115"/>
  <c r="BF376" i="115"/>
  <c r="C347" i="115"/>
  <c r="BF326" i="115"/>
  <c r="DT346" i="115"/>
  <c r="DR346" i="115"/>
  <c r="DP346" i="115"/>
  <c r="DN346" i="115"/>
  <c r="DL346" i="115"/>
  <c r="CV346" i="115"/>
  <c r="CT346" i="115"/>
  <c r="B472" i="113"/>
  <c r="CD346" i="115"/>
  <c r="CB346" i="115"/>
  <c r="BZ346" i="115"/>
  <c r="BX346" i="115"/>
  <c r="BV346" i="115"/>
  <c r="BD346" i="115"/>
  <c r="B465" i="113"/>
  <c r="A340" i="115"/>
  <c r="DT338" i="115"/>
  <c r="DR338" i="115"/>
  <c r="DP338" i="115"/>
  <c r="DN338" i="115"/>
  <c r="DL338" i="115"/>
  <c r="CD338" i="115"/>
  <c r="CB338" i="115"/>
  <c r="BZ338" i="115"/>
  <c r="BX338" i="115"/>
  <c r="BV338" i="115"/>
  <c r="AJ338" i="115"/>
  <c r="AH340" i="115"/>
  <c r="A338" i="115"/>
  <c r="DT336" i="115"/>
  <c r="DR336" i="115"/>
  <c r="DP336" i="115"/>
  <c r="DN336" i="115"/>
  <c r="DL336" i="115"/>
  <c r="CT336" i="115"/>
  <c r="B471" i="113"/>
  <c r="CD336" i="115"/>
  <c r="CB336" i="115"/>
  <c r="BZ336" i="115"/>
  <c r="BX336" i="115"/>
  <c r="BV336" i="115"/>
  <c r="BD336" i="115"/>
  <c r="B464" i="113"/>
  <c r="AJ336" i="115"/>
  <c r="AF340" i="115"/>
  <c r="AH336" i="115"/>
  <c r="AF338" i="115"/>
  <c r="A336" i="115"/>
  <c r="AJ334" i="115"/>
  <c r="AD340" i="115"/>
  <c r="AH334" i="115"/>
  <c r="AD338" i="115"/>
  <c r="AF334" i="115"/>
  <c r="AD336" i="115"/>
  <c r="A334" i="115"/>
  <c r="AJ332" i="115"/>
  <c r="AB340" i="115"/>
  <c r="AH332" i="115"/>
  <c r="AB338" i="115"/>
  <c r="AF332" i="115"/>
  <c r="AB336" i="115"/>
  <c r="AD332" i="115"/>
  <c r="AB334" i="115"/>
  <c r="A332" i="115"/>
  <c r="DT328" i="115"/>
  <c r="DR328" i="115"/>
  <c r="DP328" i="115"/>
  <c r="DN328" i="115"/>
  <c r="DL328" i="115"/>
  <c r="CD328" i="115"/>
  <c r="CB328" i="115"/>
  <c r="BZ328" i="115"/>
  <c r="BX328" i="115"/>
  <c r="BV328" i="115"/>
  <c r="F328" i="115"/>
  <c r="CG346" i="115"/>
  <c r="DT326" i="115"/>
  <c r="DR326" i="115"/>
  <c r="DP326" i="115"/>
  <c r="DN326" i="115"/>
  <c r="DL326" i="115"/>
  <c r="CV326" i="115"/>
  <c r="CT326" i="115"/>
  <c r="B470" i="113"/>
  <c r="CD326" i="115"/>
  <c r="CB326" i="115"/>
  <c r="BZ326" i="115"/>
  <c r="BX326" i="115"/>
  <c r="BV326" i="115"/>
  <c r="BD326" i="115"/>
  <c r="B463" i="113"/>
  <c r="F326" i="115"/>
  <c r="CD323" i="115"/>
  <c r="CB323" i="115"/>
  <c r="BZ323" i="115"/>
  <c r="BX323" i="115"/>
  <c r="BV323" i="115"/>
  <c r="CD321" i="115"/>
  <c r="CB321" i="115"/>
  <c r="BZ321" i="115"/>
  <c r="BX321" i="115"/>
  <c r="BV321" i="115"/>
  <c r="BD321" i="115"/>
  <c r="B459" i="113"/>
  <c r="CD313" i="115"/>
  <c r="CB313" i="115"/>
  <c r="BZ313" i="115"/>
  <c r="BX313" i="115"/>
  <c r="BV313" i="115"/>
  <c r="CD311" i="115"/>
  <c r="CB311" i="115"/>
  <c r="BZ311" i="115"/>
  <c r="BX311" i="115"/>
  <c r="BV311" i="115"/>
  <c r="BD311" i="115"/>
  <c r="B458" i="113"/>
  <c r="CD303" i="115"/>
  <c r="CB303" i="115"/>
  <c r="BZ303" i="115"/>
  <c r="BX303" i="115"/>
  <c r="BV303" i="115"/>
  <c r="CD301" i="115"/>
  <c r="CB301" i="115"/>
  <c r="BZ301" i="115"/>
  <c r="CF301" i="115"/>
  <c r="BV305" i="115"/>
  <c r="BX301" i="115"/>
  <c r="BV301" i="115"/>
  <c r="BD301" i="115"/>
  <c r="B457" i="113"/>
  <c r="Q300" i="115"/>
  <c r="CV283" i="115"/>
  <c r="C300" i="115"/>
  <c r="BF303" i="115"/>
  <c r="Q298" i="115"/>
  <c r="CV281" i="115"/>
  <c r="C298" i="115"/>
  <c r="BF301" i="115"/>
  <c r="Q296" i="115"/>
  <c r="C296" i="115"/>
  <c r="BF293" i="115"/>
  <c r="Q294" i="115"/>
  <c r="CV271" i="115"/>
  <c r="C294" i="115"/>
  <c r="BF291" i="115"/>
  <c r="CD293" i="115"/>
  <c r="CB293" i="115"/>
  <c r="BZ293" i="115"/>
  <c r="BX293" i="115"/>
  <c r="BV293" i="115"/>
  <c r="Q292" i="115"/>
  <c r="CV263" i="115"/>
  <c r="C292" i="115"/>
  <c r="BF283" i="115"/>
  <c r="CD291" i="115"/>
  <c r="CB291" i="115"/>
  <c r="BZ291" i="115"/>
  <c r="BX291" i="115"/>
  <c r="BV291" i="115"/>
  <c r="BD291" i="115"/>
  <c r="B456" i="113"/>
  <c r="Q290" i="115"/>
  <c r="CV261" i="115"/>
  <c r="C290" i="115"/>
  <c r="Q288" i="115"/>
  <c r="BF323" i="115"/>
  <c r="C288" i="115"/>
  <c r="BF273" i="115"/>
  <c r="Q286" i="115"/>
  <c r="BF321" i="115"/>
  <c r="C286" i="115"/>
  <c r="BF271" i="115"/>
  <c r="Q284" i="115"/>
  <c r="BF313" i="115"/>
  <c r="C284" i="115"/>
  <c r="BF263" i="115"/>
  <c r="DT283" i="115"/>
  <c r="DR283" i="115"/>
  <c r="DP283" i="115"/>
  <c r="DN283" i="115"/>
  <c r="DL283" i="115"/>
  <c r="CD283" i="115"/>
  <c r="CB283" i="115"/>
  <c r="BZ283" i="115"/>
  <c r="BX283" i="115"/>
  <c r="BV283" i="115"/>
  <c r="Q282" i="115"/>
  <c r="BF311" i="115"/>
  <c r="C282" i="115"/>
  <c r="DT281" i="115"/>
  <c r="DR281" i="115"/>
  <c r="DP281" i="115"/>
  <c r="DN281" i="115"/>
  <c r="DL281" i="115"/>
  <c r="CT281" i="115"/>
  <c r="B462" i="113"/>
  <c r="CD281" i="115"/>
  <c r="CB281" i="115"/>
  <c r="BZ281" i="115"/>
  <c r="BX281" i="115"/>
  <c r="BV281" i="115"/>
  <c r="BF281" i="115"/>
  <c r="BD281" i="115"/>
  <c r="B455" i="113"/>
  <c r="A275" i="115"/>
  <c r="DT273" i="115"/>
  <c r="DR273" i="115"/>
  <c r="DP273" i="115"/>
  <c r="DN273" i="115"/>
  <c r="DL273" i="115"/>
  <c r="CV273" i="115"/>
  <c r="CD273" i="115"/>
  <c r="CB273" i="115"/>
  <c r="BZ273" i="115"/>
  <c r="BX273" i="115"/>
  <c r="BV273" i="115"/>
  <c r="AJ273" i="115"/>
  <c r="AH275" i="115"/>
  <c r="A273" i="115"/>
  <c r="DT271" i="115"/>
  <c r="DR271" i="115"/>
  <c r="DP271" i="115"/>
  <c r="DV271" i="115"/>
  <c r="DN271" i="115"/>
  <c r="DL271" i="115"/>
  <c r="CT271" i="115"/>
  <c r="B461" i="113"/>
  <c r="CD271" i="115"/>
  <c r="CB271" i="115"/>
  <c r="BZ271" i="115"/>
  <c r="BX271" i="115"/>
  <c r="BV271" i="115"/>
  <c r="BD271" i="115"/>
  <c r="B454" i="113"/>
  <c r="AJ271" i="115"/>
  <c r="AF275" i="115"/>
  <c r="AH271" i="115"/>
  <c r="AF273" i="115"/>
  <c r="A271" i="115"/>
  <c r="AJ269" i="115"/>
  <c r="AD275" i="115"/>
  <c r="AH269" i="115"/>
  <c r="AD273" i="115"/>
  <c r="AF269" i="115"/>
  <c r="AD271" i="115"/>
  <c r="A269" i="115"/>
  <c r="AJ267" i="115"/>
  <c r="AB275" i="115"/>
  <c r="AH267" i="115"/>
  <c r="AB273" i="115"/>
  <c r="AF267" i="115"/>
  <c r="AB271" i="115"/>
  <c r="AD267" i="115"/>
  <c r="AB269" i="115"/>
  <c r="A267" i="115"/>
  <c r="DT263" i="115"/>
  <c r="DR263" i="115"/>
  <c r="DP263" i="115"/>
  <c r="DN263" i="115"/>
  <c r="DL263" i="115"/>
  <c r="CD263" i="115"/>
  <c r="CB263" i="115"/>
  <c r="BZ263" i="115"/>
  <c r="BX263" i="115"/>
  <c r="BV263" i="115"/>
  <c r="F263" i="115"/>
  <c r="DT261" i="115"/>
  <c r="DR261" i="115"/>
  <c r="DP261" i="115"/>
  <c r="DN261" i="115"/>
  <c r="DL261" i="115"/>
  <c r="CT261" i="115"/>
  <c r="B460" i="113"/>
  <c r="CD261" i="115"/>
  <c r="CB261" i="115"/>
  <c r="BZ261" i="115"/>
  <c r="BX261" i="115"/>
  <c r="BV261" i="115"/>
  <c r="BF261" i="115"/>
  <c r="BD261" i="115"/>
  <c r="B453" i="113"/>
  <c r="F261" i="115"/>
  <c r="CD258" i="115"/>
  <c r="CB258" i="115"/>
  <c r="BZ258" i="115"/>
  <c r="BX258" i="115"/>
  <c r="BV258" i="115"/>
  <c r="CD256" i="115"/>
  <c r="CB256" i="115"/>
  <c r="BZ256" i="115"/>
  <c r="BX256" i="115"/>
  <c r="BV256" i="115"/>
  <c r="BD256" i="115"/>
  <c r="B449" i="113"/>
  <c r="CD248" i="115"/>
  <c r="CB248" i="115"/>
  <c r="BZ248" i="115"/>
  <c r="BX248" i="115"/>
  <c r="BV248" i="115"/>
  <c r="CD246" i="115"/>
  <c r="CB246" i="115"/>
  <c r="BZ246" i="115"/>
  <c r="BX246" i="115"/>
  <c r="BV246" i="115"/>
  <c r="BD246" i="115"/>
  <c r="B448" i="113"/>
  <c r="CD238" i="115"/>
  <c r="CB238" i="115"/>
  <c r="BZ238" i="115"/>
  <c r="BX238" i="115"/>
  <c r="BV238" i="115"/>
  <c r="CD236" i="115"/>
  <c r="CB236" i="115"/>
  <c r="BZ236" i="115"/>
  <c r="BX236" i="115"/>
  <c r="BV236" i="115"/>
  <c r="BD236" i="115"/>
  <c r="B447" i="113"/>
  <c r="Q235" i="115"/>
  <c r="CV218" i="115"/>
  <c r="C235" i="115"/>
  <c r="BF238" i="115"/>
  <c r="Q233" i="115"/>
  <c r="CV216" i="115"/>
  <c r="C233" i="115"/>
  <c r="BF236" i="115"/>
  <c r="Q231" i="115"/>
  <c r="CV208" i="115"/>
  <c r="C231" i="115"/>
  <c r="BF228" i="115"/>
  <c r="Q229" i="115"/>
  <c r="CV206" i="115"/>
  <c r="C229" i="115"/>
  <c r="BF226" i="115"/>
  <c r="CD228" i="115"/>
  <c r="CB228" i="115"/>
  <c r="BZ228" i="115"/>
  <c r="BX228" i="115"/>
  <c r="BV228" i="115"/>
  <c r="Q227" i="115"/>
  <c r="C227" i="115"/>
  <c r="BF218" i="115"/>
  <c r="CD226" i="115"/>
  <c r="CB226" i="115"/>
  <c r="BZ226" i="115"/>
  <c r="BX226" i="115"/>
  <c r="BV226" i="115"/>
  <c r="BD226" i="115"/>
  <c r="B446" i="113"/>
  <c r="Q225" i="115"/>
  <c r="CV196" i="115"/>
  <c r="C225" i="115"/>
  <c r="BF216" i="115"/>
  <c r="Q223" i="115"/>
  <c r="BF258" i="115"/>
  <c r="C223" i="115"/>
  <c r="BF208" i="115"/>
  <c r="Q221" i="115"/>
  <c r="BF256" i="115"/>
  <c r="A202" i="115"/>
  <c r="BG256" i="115"/>
  <c r="C221" i="115"/>
  <c r="BF206" i="115"/>
  <c r="Q219" i="115"/>
  <c r="BF248" i="115"/>
  <c r="C219" i="115"/>
  <c r="BF198" i="115"/>
  <c r="DT218" i="115"/>
  <c r="DR218" i="115"/>
  <c r="DP218" i="115"/>
  <c r="DN218" i="115"/>
  <c r="DL218" i="115"/>
  <c r="CD218" i="115"/>
  <c r="CB218" i="115"/>
  <c r="BZ218" i="115"/>
  <c r="BX218" i="115"/>
  <c r="BV218" i="115"/>
  <c r="Q217" i="115"/>
  <c r="BF246" i="115"/>
  <c r="C217" i="115"/>
  <c r="BF196" i="115"/>
  <c r="DT216" i="115"/>
  <c r="DR216" i="115"/>
  <c r="DP216" i="115"/>
  <c r="DN216" i="115"/>
  <c r="DL216" i="115"/>
  <c r="CT216" i="115"/>
  <c r="B452" i="113"/>
  <c r="CD216" i="115"/>
  <c r="CB216" i="115"/>
  <c r="BZ216" i="115"/>
  <c r="BX216" i="115"/>
  <c r="BV216" i="115"/>
  <c r="BD216" i="115"/>
  <c r="B445" i="113"/>
  <c r="A210" i="115"/>
  <c r="DT208" i="115"/>
  <c r="DR208" i="115"/>
  <c r="DP208" i="115"/>
  <c r="DN208" i="115"/>
  <c r="DL208" i="115"/>
  <c r="CD208" i="115"/>
  <c r="CB208" i="115"/>
  <c r="BZ208" i="115"/>
  <c r="BX208" i="115"/>
  <c r="BV208" i="115"/>
  <c r="AJ208" i="115"/>
  <c r="AH210" i="115"/>
  <c r="A208" i="115"/>
  <c r="DT206" i="115"/>
  <c r="DR206" i="115"/>
  <c r="DP206" i="115"/>
  <c r="DN206" i="115"/>
  <c r="DL206" i="115"/>
  <c r="CT206" i="115"/>
  <c r="B451" i="113"/>
  <c r="CD206" i="115"/>
  <c r="CB206" i="115"/>
  <c r="BZ206" i="115"/>
  <c r="BX206" i="115"/>
  <c r="BV206" i="115"/>
  <c r="BD206" i="115"/>
  <c r="B444" i="113"/>
  <c r="AJ206" i="115"/>
  <c r="AF210" i="115"/>
  <c r="AH206" i="115"/>
  <c r="AF208" i="115"/>
  <c r="A206" i="115"/>
  <c r="AJ204" i="115"/>
  <c r="AD210" i="115"/>
  <c r="AH204" i="115"/>
  <c r="AD208" i="115"/>
  <c r="AF204" i="115"/>
  <c r="AD206" i="115"/>
  <c r="A204" i="115"/>
  <c r="AJ202" i="115"/>
  <c r="AB210" i="115"/>
  <c r="AH202" i="115"/>
  <c r="AB208" i="115"/>
  <c r="AF202" i="115"/>
  <c r="AB206" i="115"/>
  <c r="AL206" i="115"/>
  <c r="AN206" i="115"/>
  <c r="AD202" i="115"/>
  <c r="AB204" i="115"/>
  <c r="DT198" i="115"/>
  <c r="DR198" i="115"/>
  <c r="DP198" i="115"/>
  <c r="DN198" i="115"/>
  <c r="DL198" i="115"/>
  <c r="CV198" i="115"/>
  <c r="CD198" i="115"/>
  <c r="CB198" i="115"/>
  <c r="BZ198" i="115"/>
  <c r="BX198" i="115"/>
  <c r="BV198" i="115"/>
  <c r="F198" i="115"/>
  <c r="AQ236" i="115" s="1"/>
  <c r="DT196" i="115"/>
  <c r="DR196" i="115"/>
  <c r="DP196" i="115"/>
  <c r="DN196" i="115"/>
  <c r="DL196" i="115"/>
  <c r="CT196" i="115"/>
  <c r="B450" i="113"/>
  <c r="CD196" i="115"/>
  <c r="CB196" i="115"/>
  <c r="BZ196" i="115"/>
  <c r="BX196" i="115"/>
  <c r="BV196" i="115"/>
  <c r="BD196" i="115"/>
  <c r="B443" i="113"/>
  <c r="F196" i="115"/>
  <c r="CD193" i="115"/>
  <c r="CB193" i="115"/>
  <c r="BZ193" i="115"/>
  <c r="BX193" i="115"/>
  <c r="BV193" i="115"/>
  <c r="CD191" i="115"/>
  <c r="CB191" i="115"/>
  <c r="BZ191" i="115"/>
  <c r="BX191" i="115"/>
  <c r="BV191" i="115"/>
  <c r="BD191" i="115"/>
  <c r="B439" i="113"/>
  <c r="CD183" i="115"/>
  <c r="CB183" i="115"/>
  <c r="BZ183" i="115"/>
  <c r="BX183" i="115"/>
  <c r="BV183" i="115"/>
  <c r="CD181" i="115"/>
  <c r="CB181" i="115"/>
  <c r="BZ181" i="115"/>
  <c r="BX181" i="115"/>
  <c r="BV181" i="115"/>
  <c r="BD181" i="115"/>
  <c r="B438" i="113"/>
  <c r="CD173" i="115"/>
  <c r="CB173" i="115"/>
  <c r="BZ173" i="115"/>
  <c r="BX173" i="115"/>
  <c r="BV173" i="115"/>
  <c r="CD171" i="115"/>
  <c r="CB171" i="115"/>
  <c r="BZ171" i="115"/>
  <c r="BX171" i="115"/>
  <c r="BV171" i="115"/>
  <c r="BD171" i="115"/>
  <c r="B437" i="113"/>
  <c r="Q170" i="115"/>
  <c r="CV153" i="115"/>
  <c r="C170" i="115"/>
  <c r="BF173" i="115"/>
  <c r="Q168" i="115"/>
  <c r="CV151" i="115"/>
  <c r="C168" i="115"/>
  <c r="BF171" i="115"/>
  <c r="Q166" i="115"/>
  <c r="CV143" i="115"/>
  <c r="C166" i="115"/>
  <c r="BF163" i="115"/>
  <c r="Q164" i="115"/>
  <c r="CV141" i="115"/>
  <c r="C164" i="115"/>
  <c r="BF161" i="115"/>
  <c r="CD163" i="115"/>
  <c r="CB163" i="115"/>
  <c r="BZ163" i="115"/>
  <c r="BX163" i="115"/>
  <c r="BV163" i="115"/>
  <c r="Q162" i="115"/>
  <c r="CV133" i="115"/>
  <c r="C162" i="115"/>
  <c r="BF153" i="115"/>
  <c r="CD161" i="115"/>
  <c r="CB161" i="115"/>
  <c r="BZ161" i="115"/>
  <c r="BX161" i="115"/>
  <c r="BV161" i="115"/>
  <c r="BD161" i="115"/>
  <c r="B436" i="113"/>
  <c r="Q160" i="115"/>
  <c r="CV131" i="115"/>
  <c r="C160" i="115"/>
  <c r="BF151" i="115"/>
  <c r="Q158" i="115"/>
  <c r="BF193" i="115"/>
  <c r="C158" i="115"/>
  <c r="BF143" i="115"/>
  <c r="Q156" i="115"/>
  <c r="BF191" i="115"/>
  <c r="A137" i="115"/>
  <c r="BG191" i="115"/>
  <c r="C156" i="115"/>
  <c r="BF141" i="115"/>
  <c r="Q154" i="115"/>
  <c r="BF183" i="115"/>
  <c r="C154" i="115"/>
  <c r="BF133" i="115"/>
  <c r="DT153" i="115"/>
  <c r="DR153" i="115"/>
  <c r="DP153" i="115"/>
  <c r="DN153" i="115"/>
  <c r="DL153" i="115"/>
  <c r="CD153" i="115"/>
  <c r="CB153" i="115"/>
  <c r="BZ153" i="115"/>
  <c r="BX153" i="115"/>
  <c r="BV153" i="115"/>
  <c r="Q152" i="115"/>
  <c r="BF181" i="115"/>
  <c r="C152" i="115"/>
  <c r="BF131" i="115"/>
  <c r="DT151" i="115"/>
  <c r="DR151" i="115"/>
  <c r="DP151" i="115"/>
  <c r="DN151" i="115"/>
  <c r="DL151" i="115"/>
  <c r="CT151" i="115"/>
  <c r="B442" i="113"/>
  <c r="CD151" i="115"/>
  <c r="CB151" i="115"/>
  <c r="BZ151" i="115"/>
  <c r="BX151" i="115"/>
  <c r="BV151" i="115"/>
  <c r="BD151" i="115"/>
  <c r="B435" i="113"/>
  <c r="A145" i="115"/>
  <c r="DT143" i="115"/>
  <c r="DR143" i="115"/>
  <c r="DP143" i="115"/>
  <c r="DN143" i="115"/>
  <c r="DL143" i="115"/>
  <c r="CD143" i="115"/>
  <c r="CB143" i="115"/>
  <c r="BZ143" i="115"/>
  <c r="BX143" i="115"/>
  <c r="BV143" i="115"/>
  <c r="AJ143" i="115"/>
  <c r="AH145" i="115"/>
  <c r="A143" i="115"/>
  <c r="DT141" i="115"/>
  <c r="DR141" i="115"/>
  <c r="DP141" i="115"/>
  <c r="DN141" i="115"/>
  <c r="DL141" i="115"/>
  <c r="CT141" i="115"/>
  <c r="B441" i="113"/>
  <c r="CD141" i="115"/>
  <c r="CB141" i="115"/>
  <c r="BZ141" i="115"/>
  <c r="BX141" i="115"/>
  <c r="BV141" i="115"/>
  <c r="BD141" i="115"/>
  <c r="B434" i="113"/>
  <c r="AJ141" i="115"/>
  <c r="AF145" i="115"/>
  <c r="AH141" i="115"/>
  <c r="AF143" i="115"/>
  <c r="A141" i="115"/>
  <c r="AJ139" i="115"/>
  <c r="AD145" i="115"/>
  <c r="AH139" i="115"/>
  <c r="AD143" i="115"/>
  <c r="AF139" i="115"/>
  <c r="AD141" i="115"/>
  <c r="A139" i="115"/>
  <c r="AJ137" i="115"/>
  <c r="AB145" i="115"/>
  <c r="AH137" i="115"/>
  <c r="AB143" i="115"/>
  <c r="AF137" i="115"/>
  <c r="AB141" i="115"/>
  <c r="AD137" i="115"/>
  <c r="AB139" i="115"/>
  <c r="BG171" i="115"/>
  <c r="DT133" i="115"/>
  <c r="DR133" i="115"/>
  <c r="DP133" i="115"/>
  <c r="DN133" i="115"/>
  <c r="DL133" i="115"/>
  <c r="CD133" i="115"/>
  <c r="CB133" i="115"/>
  <c r="BZ133" i="115"/>
  <c r="BX133" i="115"/>
  <c r="BV133" i="115"/>
  <c r="F133" i="115"/>
  <c r="AQ181" i="115" s="1"/>
  <c r="DT131" i="115"/>
  <c r="DR131" i="115"/>
  <c r="DP131" i="115"/>
  <c r="DN131" i="115"/>
  <c r="DL131" i="115"/>
  <c r="CT131" i="115"/>
  <c r="B440" i="113"/>
  <c r="CD131" i="115"/>
  <c r="CB131" i="115"/>
  <c r="BZ131" i="115"/>
  <c r="BX131" i="115"/>
  <c r="BV131" i="115"/>
  <c r="BD131" i="115"/>
  <c r="B433" i="113"/>
  <c r="F131" i="115"/>
  <c r="CD128" i="115"/>
  <c r="CB128" i="115"/>
  <c r="BZ128" i="115"/>
  <c r="BX128" i="115"/>
  <c r="BV128" i="115"/>
  <c r="CD126" i="115"/>
  <c r="CB126" i="115"/>
  <c r="BZ126" i="115"/>
  <c r="BX126" i="115"/>
  <c r="BV126" i="115"/>
  <c r="BD126" i="115"/>
  <c r="B429" i="113"/>
  <c r="CD118" i="115"/>
  <c r="CB118" i="115"/>
  <c r="BZ118" i="115"/>
  <c r="BX118" i="115"/>
  <c r="BV118" i="115"/>
  <c r="CD116" i="115"/>
  <c r="CB116" i="115"/>
  <c r="BZ116" i="115"/>
  <c r="BX116" i="115"/>
  <c r="BV116" i="115"/>
  <c r="BD116" i="115"/>
  <c r="B428" i="113"/>
  <c r="CD108" i="115"/>
  <c r="CB108" i="115"/>
  <c r="BZ108" i="115"/>
  <c r="BX108" i="115"/>
  <c r="BV108" i="115"/>
  <c r="CD106" i="115"/>
  <c r="CB106" i="115"/>
  <c r="BZ106" i="115"/>
  <c r="BX106" i="115"/>
  <c r="BV106" i="115"/>
  <c r="BD106" i="115"/>
  <c r="B427" i="113"/>
  <c r="Q105" i="115"/>
  <c r="CV88" i="115"/>
  <c r="C105" i="115"/>
  <c r="BF108" i="115"/>
  <c r="Q103" i="115"/>
  <c r="CV86" i="115"/>
  <c r="C103" i="115"/>
  <c r="BF106" i="115"/>
  <c r="Q101" i="115"/>
  <c r="CV78" i="115"/>
  <c r="C101" i="115"/>
  <c r="BF98" i="115"/>
  <c r="Q99" i="115"/>
  <c r="CV76" i="115"/>
  <c r="C99" i="115"/>
  <c r="BF96" i="115"/>
  <c r="CD98" i="115"/>
  <c r="CB98" i="115"/>
  <c r="BZ98" i="115"/>
  <c r="BX98" i="115"/>
  <c r="BV98" i="115"/>
  <c r="Q97" i="115"/>
  <c r="CV68" i="115"/>
  <c r="C97" i="115"/>
  <c r="BF88" i="115"/>
  <c r="A72" i="115"/>
  <c r="A74" i="115"/>
  <c r="A76" i="115"/>
  <c r="A78" i="115"/>
  <c r="BG88" i="115"/>
  <c r="CD96" i="115"/>
  <c r="CB96" i="115"/>
  <c r="BZ96" i="115"/>
  <c r="BX96" i="115"/>
  <c r="BV96" i="115"/>
  <c r="BD96" i="115"/>
  <c r="B426" i="113"/>
  <c r="Q95" i="115"/>
  <c r="CV66" i="115"/>
  <c r="CW66" i="115"/>
  <c r="C95" i="115"/>
  <c r="BF86" i="115"/>
  <c r="Q93" i="115"/>
  <c r="BF128" i="115"/>
  <c r="C93" i="115"/>
  <c r="BF78" i="115"/>
  <c r="Q91" i="115"/>
  <c r="BF126" i="115"/>
  <c r="C91" i="115"/>
  <c r="Q89" i="115"/>
  <c r="BF118" i="115"/>
  <c r="C89" i="115"/>
  <c r="BF68" i="115"/>
  <c r="DT88" i="115"/>
  <c r="DR88" i="115"/>
  <c r="DP88" i="115"/>
  <c r="DN88" i="115"/>
  <c r="DL88" i="115"/>
  <c r="CD88" i="115"/>
  <c r="CB88" i="115"/>
  <c r="BZ88" i="115"/>
  <c r="BX88" i="115"/>
  <c r="BV88" i="115"/>
  <c r="Q87" i="115"/>
  <c r="BF116" i="115"/>
  <c r="C87" i="115"/>
  <c r="BF66" i="115"/>
  <c r="DT86" i="115"/>
  <c r="DR86" i="115"/>
  <c r="DP86" i="115"/>
  <c r="DN86" i="115"/>
  <c r="DL86" i="115"/>
  <c r="CT86" i="115"/>
  <c r="B432" i="113"/>
  <c r="CD86" i="115"/>
  <c r="CB86" i="115"/>
  <c r="BZ86" i="115"/>
  <c r="BX86" i="115"/>
  <c r="BV86" i="115"/>
  <c r="BD86" i="115"/>
  <c r="B425" i="113"/>
  <c r="A80" i="115"/>
  <c r="DT78" i="115"/>
  <c r="DR78" i="115"/>
  <c r="DP78" i="115"/>
  <c r="DN78" i="115"/>
  <c r="DL78" i="115"/>
  <c r="CD78" i="115"/>
  <c r="CB78" i="115"/>
  <c r="BZ78" i="115"/>
  <c r="BX78" i="115"/>
  <c r="BV78" i="115"/>
  <c r="AJ78" i="115"/>
  <c r="AH80" i="115"/>
  <c r="DT76" i="115"/>
  <c r="DR76" i="115"/>
  <c r="DP76" i="115"/>
  <c r="DN76" i="115"/>
  <c r="DL76" i="115"/>
  <c r="CT76" i="115"/>
  <c r="B431" i="113"/>
  <c r="CD76" i="115"/>
  <c r="CB76" i="115"/>
  <c r="BZ76" i="115"/>
  <c r="BX76" i="115"/>
  <c r="BV76" i="115"/>
  <c r="BF76" i="115"/>
  <c r="BD76" i="115"/>
  <c r="B424" i="113"/>
  <c r="AJ76" i="115"/>
  <c r="AH76" i="115"/>
  <c r="AF78" i="115"/>
  <c r="AJ74" i="115"/>
  <c r="AD80" i="115"/>
  <c r="AH74" i="115"/>
  <c r="AD78" i="115"/>
  <c r="AF74" i="115"/>
  <c r="AD76" i="115"/>
  <c r="AJ72" i="115"/>
  <c r="AB80" i="115"/>
  <c r="AH72" i="115"/>
  <c r="AB78" i="115"/>
  <c r="AF72" i="115"/>
  <c r="AB76" i="115"/>
  <c r="AD72" i="115"/>
  <c r="AB74" i="115"/>
  <c r="DT68" i="115"/>
  <c r="DR68" i="115"/>
  <c r="DP68" i="115"/>
  <c r="DN68" i="115"/>
  <c r="DL68" i="115"/>
  <c r="CD68" i="115"/>
  <c r="CB68" i="115"/>
  <c r="BZ68" i="115"/>
  <c r="BX68" i="115"/>
  <c r="BV68" i="115"/>
  <c r="F68" i="115"/>
  <c r="AQ116" i="115" s="1"/>
  <c r="DT66" i="115"/>
  <c r="DR66" i="115"/>
  <c r="DP66" i="115"/>
  <c r="DN66" i="115"/>
  <c r="DL66" i="115"/>
  <c r="CT66" i="115"/>
  <c r="B430" i="113"/>
  <c r="CD66" i="115"/>
  <c r="CB66" i="115"/>
  <c r="BZ66" i="115"/>
  <c r="BX66" i="115"/>
  <c r="BV66" i="115"/>
  <c r="BD66" i="115"/>
  <c r="B423" i="113"/>
  <c r="F66" i="115"/>
  <c r="CD63" i="115"/>
  <c r="CB63" i="115"/>
  <c r="BZ63" i="115"/>
  <c r="BX63" i="115"/>
  <c r="BV63" i="115"/>
  <c r="CD61" i="115"/>
  <c r="CB61" i="115"/>
  <c r="BZ61" i="115"/>
  <c r="BX61" i="115"/>
  <c r="BV61" i="115"/>
  <c r="BD61" i="115"/>
  <c r="B419" i="113"/>
  <c r="CD53" i="115"/>
  <c r="CB53" i="115"/>
  <c r="BZ53" i="115"/>
  <c r="BX53" i="115"/>
  <c r="BV53" i="115"/>
  <c r="Q24" i="115"/>
  <c r="BF53" i="115"/>
  <c r="CD51" i="115"/>
  <c r="CB51" i="115"/>
  <c r="BZ51" i="115"/>
  <c r="BX51" i="115"/>
  <c r="BV51" i="115"/>
  <c r="BD51" i="115"/>
  <c r="B418" i="113"/>
  <c r="CD43" i="115"/>
  <c r="CB43" i="115"/>
  <c r="BZ43" i="115"/>
  <c r="BX43" i="115"/>
  <c r="BV43" i="115"/>
  <c r="CD41" i="115"/>
  <c r="CB41" i="115"/>
  <c r="BZ41" i="115"/>
  <c r="BX41" i="115"/>
  <c r="BV41" i="115"/>
  <c r="BD41" i="115"/>
  <c r="B417" i="113"/>
  <c r="Q40" i="115"/>
  <c r="CV23" i="115"/>
  <c r="C40" i="115"/>
  <c r="BF43" i="115"/>
  <c r="Q38" i="115"/>
  <c r="CV21" i="115"/>
  <c r="C38" i="115"/>
  <c r="BF41" i="115"/>
  <c r="Q36" i="115"/>
  <c r="CV13" i="115"/>
  <c r="C36" i="115"/>
  <c r="BF33" i="115"/>
  <c r="Q34" i="115"/>
  <c r="C34" i="115"/>
  <c r="BF31" i="115"/>
  <c r="CD33" i="115"/>
  <c r="CB33" i="115"/>
  <c r="BZ33" i="115"/>
  <c r="BX33" i="115"/>
  <c r="BV33" i="115"/>
  <c r="Q32" i="115"/>
  <c r="CV3" i="115"/>
  <c r="C32" i="115"/>
  <c r="BF23" i="115"/>
  <c r="CD31" i="115"/>
  <c r="CB31" i="115"/>
  <c r="BZ31" i="115"/>
  <c r="BX31" i="115"/>
  <c r="BV31" i="115"/>
  <c r="BD31" i="115"/>
  <c r="B416" i="113"/>
  <c r="Q30" i="115"/>
  <c r="CV1" i="115"/>
  <c r="C30" i="115"/>
  <c r="BF21" i="115"/>
  <c r="Q28" i="115"/>
  <c r="BF63" i="115"/>
  <c r="C28" i="115"/>
  <c r="BF13" i="115"/>
  <c r="Q26" i="115"/>
  <c r="BF61" i="115"/>
  <c r="C26" i="115"/>
  <c r="BF11" i="115"/>
  <c r="C24" i="115"/>
  <c r="BF3" i="115"/>
  <c r="DT23" i="115"/>
  <c r="DR23" i="115"/>
  <c r="DP23" i="115"/>
  <c r="DN23" i="115"/>
  <c r="DL23" i="115"/>
  <c r="CD23" i="115"/>
  <c r="CB23" i="115"/>
  <c r="BZ23" i="115"/>
  <c r="BX23" i="115"/>
  <c r="BV23" i="115"/>
  <c r="Q22" i="115"/>
  <c r="BF51" i="115"/>
  <c r="C22" i="115"/>
  <c r="BF1" i="115"/>
  <c r="A7" i="115"/>
  <c r="A9" i="115"/>
  <c r="BG1" i="115"/>
  <c r="DT21" i="115"/>
  <c r="DR21" i="115"/>
  <c r="DP21" i="115"/>
  <c r="DN21" i="115"/>
  <c r="DL21" i="115"/>
  <c r="CT21" i="115"/>
  <c r="B422" i="113"/>
  <c r="CD21" i="115"/>
  <c r="CB21" i="115"/>
  <c r="BZ21" i="115"/>
  <c r="BX21" i="115"/>
  <c r="BV21" i="115"/>
  <c r="BD21" i="115"/>
  <c r="B415" i="113"/>
  <c r="A15" i="115"/>
  <c r="DT13" i="115"/>
  <c r="DR13" i="115"/>
  <c r="DP13" i="115"/>
  <c r="DN13" i="115"/>
  <c r="DL13" i="115"/>
  <c r="CD13" i="115"/>
  <c r="CB13" i="115"/>
  <c r="BZ13" i="115"/>
  <c r="BX13" i="115"/>
  <c r="BV13" i="115"/>
  <c r="AJ13" i="115"/>
  <c r="AH15" i="115"/>
  <c r="A13" i="115"/>
  <c r="DT11" i="115"/>
  <c r="DR11" i="115"/>
  <c r="DP11" i="115"/>
  <c r="DN11" i="115"/>
  <c r="DL11" i="115"/>
  <c r="CV11" i="115"/>
  <c r="CT11" i="115"/>
  <c r="B421" i="113"/>
  <c r="CD11" i="115"/>
  <c r="CB11" i="115"/>
  <c r="BZ11" i="115"/>
  <c r="CF11" i="115"/>
  <c r="BX11" i="115"/>
  <c r="BV11" i="115"/>
  <c r="BD11" i="115"/>
  <c r="B414" i="113"/>
  <c r="AJ11" i="115"/>
  <c r="AF15" i="115"/>
  <c r="AH11" i="115"/>
  <c r="AF13" i="115"/>
  <c r="A11" i="115"/>
  <c r="AJ9" i="115"/>
  <c r="AD15" i="115"/>
  <c r="AH9" i="115"/>
  <c r="AD13" i="115"/>
  <c r="AF9" i="115"/>
  <c r="AD11" i="115"/>
  <c r="AJ7" i="115"/>
  <c r="AB15" i="115"/>
  <c r="AH7" i="115"/>
  <c r="AB13" i="115"/>
  <c r="AF7" i="115"/>
  <c r="AB11" i="115"/>
  <c r="AD7" i="115"/>
  <c r="AB9" i="115"/>
  <c r="DT3" i="115"/>
  <c r="DR3" i="115"/>
  <c r="DP3" i="115"/>
  <c r="DN3" i="115"/>
  <c r="DL3" i="115"/>
  <c r="CD3" i="115"/>
  <c r="CB3" i="115"/>
  <c r="BZ3" i="115"/>
  <c r="BX3" i="115"/>
  <c r="BV3" i="115"/>
  <c r="F3" i="115"/>
  <c r="CG11" i="115"/>
  <c r="DT1" i="115"/>
  <c r="DR1" i="115"/>
  <c r="DP1" i="115"/>
  <c r="DN1" i="115"/>
  <c r="DL1" i="115"/>
  <c r="CT1" i="115"/>
  <c r="B420" i="113"/>
  <c r="CD1" i="115"/>
  <c r="CB1" i="115"/>
  <c r="BZ1" i="115"/>
  <c r="BX1" i="115"/>
  <c r="BV1" i="115"/>
  <c r="BD1" i="115"/>
  <c r="B413" i="113"/>
  <c r="F1" i="115"/>
  <c r="CD1288" i="114"/>
  <c r="CB1288" i="114"/>
  <c r="BZ1288" i="114"/>
  <c r="BX1288" i="114"/>
  <c r="BV1288" i="114"/>
  <c r="CD1286" i="114"/>
  <c r="CB1286" i="114"/>
  <c r="BZ1286" i="114"/>
  <c r="BX1286" i="114"/>
  <c r="BV1286" i="114"/>
  <c r="BD1286" i="114"/>
  <c r="CD1278" i="114"/>
  <c r="CB1278" i="114"/>
  <c r="BZ1278" i="114"/>
  <c r="BX1278" i="114"/>
  <c r="BV1278" i="114"/>
  <c r="CD1276" i="114"/>
  <c r="CB1276" i="114"/>
  <c r="BZ1276" i="114"/>
  <c r="BX1276" i="114"/>
  <c r="BV1276" i="114"/>
  <c r="BD1276" i="114"/>
  <c r="CD1268" i="114"/>
  <c r="CB1268" i="114"/>
  <c r="BZ1268" i="114"/>
  <c r="BX1268" i="114"/>
  <c r="BV1268" i="114"/>
  <c r="CD1266" i="114"/>
  <c r="CB1266" i="114"/>
  <c r="BZ1266" i="114"/>
  <c r="BX1266" i="114"/>
  <c r="BV1266" i="114"/>
  <c r="BD1266" i="114"/>
  <c r="Q1263" i="114"/>
  <c r="BF1288" i="114"/>
  <c r="C1263" i="114"/>
  <c r="BF1258" i="114"/>
  <c r="Q1261" i="114"/>
  <c r="BF1286" i="114"/>
  <c r="C1261" i="114"/>
  <c r="Q1259" i="114"/>
  <c r="BF1278" i="114"/>
  <c r="C1259" i="114"/>
  <c r="CD1258" i="114"/>
  <c r="CB1258" i="114"/>
  <c r="BZ1258" i="114"/>
  <c r="BX1258" i="114"/>
  <c r="BV1258" i="114"/>
  <c r="Q1257" i="114"/>
  <c r="BF1276" i="114"/>
  <c r="C1257" i="114"/>
  <c r="BF1246" i="114"/>
  <c r="CD1256" i="114"/>
  <c r="CB1256" i="114"/>
  <c r="BZ1256" i="114"/>
  <c r="BX1256" i="114"/>
  <c r="BV1256" i="114"/>
  <c r="BF1256" i="114"/>
  <c r="BD1256" i="114"/>
  <c r="Q1255" i="114"/>
  <c r="BF1268" i="114"/>
  <c r="C1255" i="114"/>
  <c r="BF1238" i="114"/>
  <c r="Q1253" i="114"/>
  <c r="BF1266" i="114"/>
  <c r="C1253" i="114"/>
  <c r="BF1236" i="114"/>
  <c r="CD1248" i="114"/>
  <c r="CB1248" i="114"/>
  <c r="BZ1248" i="114"/>
  <c r="BX1248" i="114"/>
  <c r="BV1248" i="114"/>
  <c r="BF1248" i="114"/>
  <c r="AJ1246" i="114"/>
  <c r="AH1248" i="114"/>
  <c r="A1248" i="114"/>
  <c r="CD1246" i="114"/>
  <c r="CB1246" i="114"/>
  <c r="BZ1246" i="114"/>
  <c r="CF1246" i="114"/>
  <c r="BV1250" i="114"/>
  <c r="BX1246" i="114"/>
  <c r="BV1246" i="114"/>
  <c r="BD1246" i="114"/>
  <c r="A1246" i="114"/>
  <c r="AJ1244" i="114"/>
  <c r="AF1248" i="114"/>
  <c r="AH1244" i="114"/>
  <c r="AF1246" i="114"/>
  <c r="A1244" i="114"/>
  <c r="AJ1242" i="114"/>
  <c r="AD1248" i="114"/>
  <c r="AH1242" i="114"/>
  <c r="AF1242" i="114"/>
  <c r="AD1244" i="114"/>
  <c r="A1242" i="114"/>
  <c r="CD1238" i="114"/>
  <c r="CB1238" i="114"/>
  <c r="BZ1238" i="114"/>
  <c r="BX1238" i="114"/>
  <c r="BV1238" i="114"/>
  <c r="F1238" i="114"/>
  <c r="AQ1236" i="114" s="1"/>
  <c r="CD1236" i="114"/>
  <c r="CB1236" i="114"/>
  <c r="BZ1236" i="114"/>
  <c r="BX1236" i="114"/>
  <c r="BV1236" i="114"/>
  <c r="BD1236" i="114"/>
  <c r="F1236" i="114"/>
  <c r="CD1223" i="114"/>
  <c r="CB1223" i="114"/>
  <c r="BZ1223" i="114"/>
  <c r="BX1223" i="114"/>
  <c r="BV1223" i="114"/>
  <c r="CD1221" i="114"/>
  <c r="CB1221" i="114"/>
  <c r="BZ1221" i="114"/>
  <c r="BX1221" i="114"/>
  <c r="BV1221" i="114"/>
  <c r="BD1221" i="114"/>
  <c r="CD1213" i="114"/>
  <c r="CB1213" i="114"/>
  <c r="BZ1213" i="114"/>
  <c r="BX1213" i="114"/>
  <c r="BV1213" i="114"/>
  <c r="CD1211" i="114"/>
  <c r="CB1211" i="114"/>
  <c r="BZ1211" i="114"/>
  <c r="BX1211" i="114"/>
  <c r="BV1211" i="114"/>
  <c r="BD1211" i="114"/>
  <c r="CD1203" i="114"/>
  <c r="CB1203" i="114"/>
  <c r="BZ1203" i="114"/>
  <c r="BX1203" i="114"/>
  <c r="BV1203" i="114"/>
  <c r="CD1201" i="114"/>
  <c r="CB1201" i="114"/>
  <c r="BZ1201" i="114"/>
  <c r="BX1201" i="114"/>
  <c r="BV1201" i="114"/>
  <c r="BD1201" i="114"/>
  <c r="Q1198" i="114"/>
  <c r="BF1223" i="114"/>
  <c r="C1198" i="114"/>
  <c r="BF1193" i="114"/>
  <c r="Q1196" i="114"/>
  <c r="BF1221" i="114"/>
  <c r="C1196" i="114"/>
  <c r="BF1191" i="114"/>
  <c r="Q1194" i="114"/>
  <c r="BF1213" i="114"/>
  <c r="C1194" i="114"/>
  <c r="BF1183" i="114"/>
  <c r="CD1193" i="114"/>
  <c r="CB1193" i="114"/>
  <c r="BZ1193" i="114"/>
  <c r="BX1193" i="114"/>
  <c r="BV1193" i="114"/>
  <c r="Q1192" i="114"/>
  <c r="BF1211" i="114"/>
  <c r="C1192" i="114"/>
  <c r="BF1181" i="114"/>
  <c r="CD1191" i="114"/>
  <c r="CB1191" i="114"/>
  <c r="BZ1191" i="114"/>
  <c r="BX1191" i="114"/>
  <c r="BV1191" i="114"/>
  <c r="BD1191" i="114"/>
  <c r="Q1190" i="114"/>
  <c r="BF1203" i="114"/>
  <c r="C1190" i="114"/>
  <c r="BF1173" i="114"/>
  <c r="Q1188" i="114"/>
  <c r="BF1201" i="114"/>
  <c r="C1188" i="114"/>
  <c r="BF1171" i="114"/>
  <c r="CD1183" i="114"/>
  <c r="CB1183" i="114"/>
  <c r="BZ1183" i="114"/>
  <c r="BX1183" i="114"/>
  <c r="BV1183" i="114"/>
  <c r="A1183" i="114"/>
  <c r="CD1181" i="114"/>
  <c r="CB1181" i="114"/>
  <c r="BZ1181" i="114"/>
  <c r="BX1181" i="114"/>
  <c r="BV1181" i="114"/>
  <c r="BD1181" i="114"/>
  <c r="AJ1181" i="114"/>
  <c r="AH1183" i="114"/>
  <c r="A1181" i="114"/>
  <c r="AJ1179" i="114"/>
  <c r="AF1183" i="114"/>
  <c r="AH1179" i="114"/>
  <c r="AF1181" i="114"/>
  <c r="A1179" i="114"/>
  <c r="AJ1177" i="114"/>
  <c r="AD1183" i="114"/>
  <c r="AH1177" i="114"/>
  <c r="AD1181" i="114"/>
  <c r="AF1177" i="114"/>
  <c r="AD1179" i="114"/>
  <c r="A1177" i="114"/>
  <c r="CD1173" i="114"/>
  <c r="CB1173" i="114"/>
  <c r="BZ1173" i="114"/>
  <c r="BX1173" i="114"/>
  <c r="BV1173" i="114"/>
  <c r="F1173" i="114"/>
  <c r="AQ1221" i="114"/>
  <c r="CD1171" i="114"/>
  <c r="CB1171" i="114"/>
  <c r="BZ1171" i="114"/>
  <c r="BX1171" i="114"/>
  <c r="BV1171" i="114"/>
  <c r="BD1171" i="114"/>
  <c r="F1171" i="114"/>
  <c r="CD1158" i="114"/>
  <c r="CB1158" i="114"/>
  <c r="BZ1158" i="114"/>
  <c r="BX1158" i="114"/>
  <c r="BV1158" i="114"/>
  <c r="Q1133" i="114"/>
  <c r="BF1158" i="114"/>
  <c r="CD1156" i="114"/>
  <c r="CB1156" i="114"/>
  <c r="BZ1156" i="114"/>
  <c r="BX1156" i="114"/>
  <c r="BV1156" i="114"/>
  <c r="BD1156" i="114"/>
  <c r="CD1148" i="114"/>
  <c r="CB1148" i="114"/>
  <c r="BZ1148" i="114"/>
  <c r="BX1148" i="114"/>
  <c r="BV1148" i="114"/>
  <c r="CD1146" i="114"/>
  <c r="CB1146" i="114"/>
  <c r="BZ1146" i="114"/>
  <c r="BX1146" i="114"/>
  <c r="BV1146" i="114"/>
  <c r="BD1146" i="114"/>
  <c r="CD1138" i="114"/>
  <c r="CB1138" i="114"/>
  <c r="BZ1138" i="114"/>
  <c r="BX1138" i="114"/>
  <c r="BV1138" i="114"/>
  <c r="CD1136" i="114"/>
  <c r="CB1136" i="114"/>
  <c r="BZ1136" i="114"/>
  <c r="BX1136" i="114"/>
  <c r="BV1136" i="114"/>
  <c r="BD1136" i="114"/>
  <c r="C1133" i="114"/>
  <c r="BF1128" i="114"/>
  <c r="A1112" i="114"/>
  <c r="A1114" i="114"/>
  <c r="BG1128" i="114"/>
  <c r="Q1131" i="114"/>
  <c r="BF1156" i="114"/>
  <c r="C1131" i="114"/>
  <c r="Q1129" i="114"/>
  <c r="BF1148" i="114"/>
  <c r="C1129" i="114"/>
  <c r="BF1118" i="114"/>
  <c r="CD1128" i="114"/>
  <c r="CB1128" i="114"/>
  <c r="BZ1128" i="114"/>
  <c r="BX1128" i="114"/>
  <c r="BV1128" i="114"/>
  <c r="Q1127" i="114"/>
  <c r="BF1146" i="114"/>
  <c r="C1127" i="114"/>
  <c r="BF1116" i="114"/>
  <c r="BG1116" i="114"/>
  <c r="CD1126" i="114"/>
  <c r="CB1126" i="114"/>
  <c r="BZ1126" i="114"/>
  <c r="BX1126" i="114"/>
  <c r="BV1126" i="114"/>
  <c r="BF1126" i="114"/>
  <c r="BG1126" i="114"/>
  <c r="BD1126" i="114"/>
  <c r="Q1125" i="114"/>
  <c r="BF1138" i="114"/>
  <c r="C1125" i="114"/>
  <c r="Q1123" i="114"/>
  <c r="BF1136" i="114"/>
  <c r="A1116" i="114"/>
  <c r="BG1136" i="114"/>
  <c r="C1123" i="114"/>
  <c r="CD1118" i="114"/>
  <c r="CB1118" i="114"/>
  <c r="BZ1118" i="114"/>
  <c r="BX1118" i="114"/>
  <c r="BV1118" i="114"/>
  <c r="A1118" i="114"/>
  <c r="CD1116" i="114"/>
  <c r="CB1116" i="114"/>
  <c r="BZ1116" i="114"/>
  <c r="BX1116" i="114"/>
  <c r="BV1116" i="114"/>
  <c r="BD1116" i="114"/>
  <c r="AJ1116" i="114"/>
  <c r="AH1118" i="114"/>
  <c r="AJ1114" i="114"/>
  <c r="AF1118" i="114"/>
  <c r="AH1114" i="114"/>
  <c r="AF1116" i="114"/>
  <c r="AJ1112" i="114"/>
  <c r="AD1118" i="114"/>
  <c r="AH1112" i="114"/>
  <c r="AF1112" i="114"/>
  <c r="AD1114" i="114"/>
  <c r="AL1114" i="114"/>
  <c r="AN1114" i="114"/>
  <c r="CD1108" i="114"/>
  <c r="CB1108" i="114"/>
  <c r="BZ1108" i="114"/>
  <c r="BX1108" i="114"/>
  <c r="BV1108" i="114"/>
  <c r="BF1108" i="114"/>
  <c r="F1108" i="114"/>
  <c r="CD1106" i="114"/>
  <c r="CB1106" i="114"/>
  <c r="BZ1106" i="114"/>
  <c r="CF1106" i="114"/>
  <c r="CB1110" i="114"/>
  <c r="BX1106" i="114"/>
  <c r="BV1106" i="114"/>
  <c r="BF1106" i="114"/>
  <c r="BD1106" i="114"/>
  <c r="F1106" i="114"/>
  <c r="CD1093" i="114"/>
  <c r="CB1093" i="114"/>
  <c r="BZ1093" i="114"/>
  <c r="BX1093" i="114"/>
  <c r="BV1093" i="114"/>
  <c r="CD1091" i="114"/>
  <c r="CB1091" i="114"/>
  <c r="BZ1091" i="114"/>
  <c r="BX1091" i="114"/>
  <c r="BV1091" i="114"/>
  <c r="BD1091" i="114"/>
  <c r="CD1083" i="114"/>
  <c r="CB1083" i="114"/>
  <c r="BZ1083" i="114"/>
  <c r="BX1083" i="114"/>
  <c r="BV1083" i="114"/>
  <c r="CD1081" i="114"/>
  <c r="CB1081" i="114"/>
  <c r="BZ1081" i="114"/>
  <c r="BX1081" i="114"/>
  <c r="BV1081" i="114"/>
  <c r="BD1081" i="114"/>
  <c r="CD1073" i="114"/>
  <c r="CB1073" i="114"/>
  <c r="BZ1073" i="114"/>
  <c r="BX1073" i="114"/>
  <c r="BV1073" i="114"/>
  <c r="CD1071" i="114"/>
  <c r="CB1071" i="114"/>
  <c r="BZ1071" i="114"/>
  <c r="BX1071" i="114"/>
  <c r="BV1071" i="114"/>
  <c r="BD1071" i="114"/>
  <c r="Q1068" i="114"/>
  <c r="BF1093" i="114"/>
  <c r="C1068" i="114"/>
  <c r="BF1063" i="114"/>
  <c r="Q1066" i="114"/>
  <c r="BF1091" i="114"/>
  <c r="C1066" i="114"/>
  <c r="BF1061" i="114"/>
  <c r="Q1064" i="114"/>
  <c r="BF1083" i="114"/>
  <c r="C1064" i="114"/>
  <c r="BF1053" i="114"/>
  <c r="A1047" i="114"/>
  <c r="A1049" i="114"/>
  <c r="A1051" i="114"/>
  <c r="A1053" i="114"/>
  <c r="BG1053" i="114"/>
  <c r="CD1063" i="114"/>
  <c r="CB1063" i="114"/>
  <c r="BZ1063" i="114"/>
  <c r="BX1063" i="114"/>
  <c r="BV1063" i="114"/>
  <c r="Q1062" i="114"/>
  <c r="BF1081" i="114"/>
  <c r="C1062" i="114"/>
  <c r="BF1051" i="114"/>
  <c r="CD1061" i="114"/>
  <c r="CB1061" i="114"/>
  <c r="BZ1061" i="114"/>
  <c r="BX1061" i="114"/>
  <c r="BV1061" i="114"/>
  <c r="BD1061" i="114"/>
  <c r="Q1060" i="114"/>
  <c r="BF1073" i="114"/>
  <c r="C1060" i="114"/>
  <c r="BF1043" i="114"/>
  <c r="Q1058" i="114"/>
  <c r="BF1071" i="114"/>
  <c r="C1058" i="114"/>
  <c r="BF1041" i="114"/>
  <c r="CD1053" i="114"/>
  <c r="CB1053" i="114"/>
  <c r="BZ1053" i="114"/>
  <c r="BX1053" i="114"/>
  <c r="BV1053" i="114"/>
  <c r="CD1051" i="114"/>
  <c r="CB1051" i="114"/>
  <c r="BZ1051" i="114"/>
  <c r="BX1051" i="114"/>
  <c r="BV1051" i="114"/>
  <c r="BD1051" i="114"/>
  <c r="AJ1051" i="114"/>
  <c r="AH1053" i="114"/>
  <c r="AJ1049" i="114"/>
  <c r="AF1053" i="114"/>
  <c r="AH1049" i="114"/>
  <c r="AF1051" i="114"/>
  <c r="AJ1047" i="114"/>
  <c r="AD1053" i="114"/>
  <c r="AH1047" i="114"/>
  <c r="AD1051" i="114"/>
  <c r="AF1047" i="114"/>
  <c r="AD1049" i="114"/>
  <c r="CD1043" i="114"/>
  <c r="CB1043" i="114"/>
  <c r="BZ1043" i="114"/>
  <c r="BX1043" i="114"/>
  <c r="BV1043" i="114"/>
  <c r="F1043" i="114"/>
  <c r="AQ1041" i="114" s="1"/>
  <c r="CD1041" i="114"/>
  <c r="CB1041" i="114"/>
  <c r="BZ1041" i="114"/>
  <c r="BX1041" i="114"/>
  <c r="BV1041" i="114"/>
  <c r="BD1041" i="114"/>
  <c r="F1041" i="114"/>
  <c r="CD1028" i="114"/>
  <c r="CB1028" i="114"/>
  <c r="BZ1028" i="114"/>
  <c r="BX1028" i="114"/>
  <c r="BV1028" i="114"/>
  <c r="CD1026" i="114"/>
  <c r="CB1026" i="114"/>
  <c r="BZ1026" i="114"/>
  <c r="BX1026" i="114"/>
  <c r="BV1026" i="114"/>
  <c r="BD1026" i="114"/>
  <c r="B308" i="113"/>
  <c r="CD1018" i="114"/>
  <c r="CB1018" i="114"/>
  <c r="BZ1018" i="114"/>
  <c r="BX1018" i="114"/>
  <c r="BV1018" i="114"/>
  <c r="CD1016" i="114"/>
  <c r="CB1016" i="114"/>
  <c r="BZ1016" i="114"/>
  <c r="BX1016" i="114"/>
  <c r="BV1016" i="114"/>
  <c r="BD1016" i="114"/>
  <c r="B307" i="113"/>
  <c r="CD1008" i="114"/>
  <c r="CB1008" i="114"/>
  <c r="BZ1008" i="114"/>
  <c r="BX1008" i="114"/>
  <c r="BV1008" i="114"/>
  <c r="CD1006" i="114"/>
  <c r="CB1006" i="114"/>
  <c r="BZ1006" i="114"/>
  <c r="BX1006" i="114"/>
  <c r="BV1006" i="114"/>
  <c r="BD1006" i="114"/>
  <c r="B306" i="113"/>
  <c r="Q1003" i="114"/>
  <c r="BF1028" i="114"/>
  <c r="C1003" i="114"/>
  <c r="BF998" i="114"/>
  <c r="Q1001" i="114"/>
  <c r="BF1026" i="114"/>
  <c r="C1001" i="114"/>
  <c r="BF996" i="114"/>
  <c r="Q999" i="114"/>
  <c r="BF1018" i="114"/>
  <c r="C999" i="114"/>
  <c r="BF988" i="114"/>
  <c r="CD998" i="114"/>
  <c r="CB998" i="114"/>
  <c r="BZ998" i="114"/>
  <c r="BX998" i="114"/>
  <c r="BV998" i="114"/>
  <c r="Q997" i="114"/>
  <c r="BF1016" i="114"/>
  <c r="C997" i="114"/>
  <c r="CD996" i="114"/>
  <c r="CB996" i="114"/>
  <c r="BZ996" i="114"/>
  <c r="BX996" i="114"/>
  <c r="BV996" i="114"/>
  <c r="BD996" i="114"/>
  <c r="B305" i="113"/>
  <c r="Q995" i="114"/>
  <c r="BF1008" i="114"/>
  <c r="C995" i="114"/>
  <c r="BF978" i="114"/>
  <c r="Q993" i="114"/>
  <c r="BF1006" i="114"/>
  <c r="C993" i="114"/>
  <c r="BF976" i="114"/>
  <c r="CD988" i="114"/>
  <c r="CB988" i="114"/>
  <c r="BZ988" i="114"/>
  <c r="BX988" i="114"/>
  <c r="BV988" i="114"/>
  <c r="A988" i="114"/>
  <c r="CD986" i="114"/>
  <c r="CB986" i="114"/>
  <c r="BZ986" i="114"/>
  <c r="BX986" i="114"/>
  <c r="BV986" i="114"/>
  <c r="BF986" i="114"/>
  <c r="BD986" i="114"/>
  <c r="B304" i="113"/>
  <c r="AJ986" i="114"/>
  <c r="AH988" i="114"/>
  <c r="A986" i="114"/>
  <c r="AJ984" i="114"/>
  <c r="AF988" i="114"/>
  <c r="AH984" i="114"/>
  <c r="AF986" i="114"/>
  <c r="A984" i="114"/>
  <c r="AJ982" i="114"/>
  <c r="AD988" i="114"/>
  <c r="AH982" i="114"/>
  <c r="AD986" i="114"/>
  <c r="AF982" i="114"/>
  <c r="AD984" i="114"/>
  <c r="A982" i="114"/>
  <c r="CD978" i="114"/>
  <c r="CB978" i="114"/>
  <c r="BZ978" i="114"/>
  <c r="BX978" i="114"/>
  <c r="BV978" i="114"/>
  <c r="F978" i="114"/>
  <c r="AQ976" i="114" s="1"/>
  <c r="CD976" i="114"/>
  <c r="CB976" i="114"/>
  <c r="BZ976" i="114"/>
  <c r="BX976" i="114"/>
  <c r="BV976" i="114"/>
  <c r="BD976" i="114"/>
  <c r="B303" i="113"/>
  <c r="F976" i="114"/>
  <c r="CD963" i="114"/>
  <c r="CB963" i="114"/>
  <c r="BZ963" i="114"/>
  <c r="BX963" i="114"/>
  <c r="BV963" i="114"/>
  <c r="CD961" i="114"/>
  <c r="CB961" i="114"/>
  <c r="BZ961" i="114"/>
  <c r="BX961" i="114"/>
  <c r="BV961" i="114"/>
  <c r="BD961" i="114"/>
  <c r="B302" i="113"/>
  <c r="CD953" i="114"/>
  <c r="CB953" i="114"/>
  <c r="BZ953" i="114"/>
  <c r="BX953" i="114"/>
  <c r="BV953" i="114"/>
  <c r="CD951" i="114"/>
  <c r="CB951" i="114"/>
  <c r="BZ951" i="114"/>
  <c r="BX951" i="114"/>
  <c r="BV951" i="114"/>
  <c r="BD951" i="114"/>
  <c r="B301" i="113"/>
  <c r="CD943" i="114"/>
  <c r="CB943" i="114"/>
  <c r="BZ943" i="114"/>
  <c r="BX943" i="114"/>
  <c r="BV943" i="114"/>
  <c r="CD941" i="114"/>
  <c r="CB941" i="114"/>
  <c r="BZ941" i="114"/>
  <c r="BX941" i="114"/>
  <c r="BV941" i="114"/>
  <c r="BD941" i="114"/>
  <c r="B300" i="113"/>
  <c r="Q938" i="114"/>
  <c r="BF963" i="114"/>
  <c r="C938" i="114"/>
  <c r="BF933" i="114"/>
  <c r="Q936" i="114"/>
  <c r="BF961" i="114"/>
  <c r="C936" i="114"/>
  <c r="BF931" i="114"/>
  <c r="Q934" i="114"/>
  <c r="BF953" i="114"/>
  <c r="C934" i="114"/>
  <c r="BF923" i="114"/>
  <c r="CD933" i="114"/>
  <c r="CB933" i="114"/>
  <c r="BZ933" i="114"/>
  <c r="BX933" i="114"/>
  <c r="BV933" i="114"/>
  <c r="Q932" i="114"/>
  <c r="BF951" i="114"/>
  <c r="C932" i="114"/>
  <c r="BF921" i="114"/>
  <c r="CD931" i="114"/>
  <c r="CB931" i="114"/>
  <c r="BZ931" i="114"/>
  <c r="BX931" i="114"/>
  <c r="BV931" i="114"/>
  <c r="BD931" i="114"/>
  <c r="B299" i="113"/>
  <c r="Q930" i="114"/>
  <c r="BF943" i="114"/>
  <c r="C930" i="114"/>
  <c r="BF913" i="114"/>
  <c r="Q928" i="114"/>
  <c r="BF941" i="114"/>
  <c r="C928" i="114"/>
  <c r="BF911" i="114"/>
  <c r="CD923" i="114"/>
  <c r="CB923" i="114"/>
  <c r="BZ923" i="114"/>
  <c r="BX923" i="114"/>
  <c r="BV923" i="114"/>
  <c r="A923" i="114"/>
  <c r="CD921" i="114"/>
  <c r="CB921" i="114"/>
  <c r="BZ921" i="114"/>
  <c r="CF921" i="114"/>
  <c r="N932" i="114"/>
  <c r="BX921" i="114"/>
  <c r="BV921" i="114"/>
  <c r="BD921" i="114"/>
  <c r="B298" i="113"/>
  <c r="AJ921" i="114"/>
  <c r="AH923" i="114"/>
  <c r="A921" i="114"/>
  <c r="AJ919" i="114"/>
  <c r="AF923" i="114"/>
  <c r="AH919" i="114"/>
  <c r="AF921" i="114"/>
  <c r="A919" i="114"/>
  <c r="AJ917" i="114"/>
  <c r="AD923" i="114"/>
  <c r="AH917" i="114"/>
  <c r="AD921" i="114"/>
  <c r="AL921" i="114"/>
  <c r="AF917" i="114"/>
  <c r="AD919" i="114"/>
  <c r="A917" i="114"/>
  <c r="CD913" i="114"/>
  <c r="CB913" i="114"/>
  <c r="BZ913" i="114"/>
  <c r="BX913" i="114"/>
  <c r="BV913" i="114"/>
  <c r="F913" i="114"/>
  <c r="AQ921" i="114" s="1"/>
  <c r="CD911" i="114"/>
  <c r="CB911" i="114"/>
  <c r="BZ911" i="114"/>
  <c r="BX911" i="114"/>
  <c r="BV911" i="114"/>
  <c r="BD911" i="114"/>
  <c r="B297" i="113"/>
  <c r="F911" i="114"/>
  <c r="CD898" i="114"/>
  <c r="CB898" i="114"/>
  <c r="BZ898" i="114"/>
  <c r="BX898" i="114"/>
  <c r="BV898" i="114"/>
  <c r="CD896" i="114"/>
  <c r="CB896" i="114"/>
  <c r="BZ896" i="114"/>
  <c r="CF896" i="114"/>
  <c r="BX896" i="114"/>
  <c r="BV896" i="114"/>
  <c r="BD896" i="114"/>
  <c r="B296" i="113"/>
  <c r="CD888" i="114"/>
  <c r="CB888" i="114"/>
  <c r="BZ888" i="114"/>
  <c r="BX888" i="114"/>
  <c r="BV888" i="114"/>
  <c r="Q869" i="114"/>
  <c r="BF888" i="114"/>
  <c r="CD886" i="114"/>
  <c r="CB886" i="114"/>
  <c r="BZ886" i="114"/>
  <c r="BX886" i="114"/>
  <c r="BV886" i="114"/>
  <c r="BD886" i="114"/>
  <c r="B295" i="113"/>
  <c r="CD878" i="114"/>
  <c r="CB878" i="114"/>
  <c r="BZ878" i="114"/>
  <c r="BX878" i="114"/>
  <c r="BV878" i="114"/>
  <c r="CD876" i="114"/>
  <c r="CB876" i="114"/>
  <c r="BZ876" i="114"/>
  <c r="BX876" i="114"/>
  <c r="BV876" i="114"/>
  <c r="BD876" i="114"/>
  <c r="B294" i="113"/>
  <c r="Q873" i="114"/>
  <c r="BF898" i="114"/>
  <c r="C873" i="114"/>
  <c r="BF868" i="114"/>
  <c r="Q871" i="114"/>
  <c r="BF896" i="114"/>
  <c r="C871" i="114"/>
  <c r="BF866" i="114"/>
  <c r="C869" i="114"/>
  <c r="BF858" i="114"/>
  <c r="CD868" i="114"/>
  <c r="CB868" i="114"/>
  <c r="BZ868" i="114"/>
  <c r="BX868" i="114"/>
  <c r="BV868" i="114"/>
  <c r="Q867" i="114"/>
  <c r="BF886" i="114"/>
  <c r="C867" i="114"/>
  <c r="BF856" i="114"/>
  <c r="CD866" i="114"/>
  <c r="CB866" i="114"/>
  <c r="BZ866" i="114"/>
  <c r="BX866" i="114"/>
  <c r="BV866" i="114"/>
  <c r="BD866" i="114"/>
  <c r="B293" i="113"/>
  <c r="Q865" i="114"/>
  <c r="BF878" i="114"/>
  <c r="C865" i="114"/>
  <c r="Q863" i="114"/>
  <c r="BF876" i="114"/>
  <c r="C863" i="114"/>
  <c r="BF846" i="114"/>
  <c r="CD858" i="114"/>
  <c r="CB858" i="114"/>
  <c r="BZ858" i="114"/>
  <c r="BX858" i="114"/>
  <c r="BV858" i="114"/>
  <c r="A858" i="114"/>
  <c r="CD856" i="114"/>
  <c r="CB856" i="114"/>
  <c r="BZ856" i="114"/>
  <c r="BX856" i="114"/>
  <c r="BV856" i="114"/>
  <c r="BD856" i="114"/>
  <c r="B292" i="113"/>
  <c r="AJ856" i="114"/>
  <c r="AH858" i="114"/>
  <c r="A856" i="114"/>
  <c r="AJ854" i="114"/>
  <c r="AF858" i="114"/>
  <c r="AH854" i="114"/>
  <c r="AF856" i="114"/>
  <c r="A854" i="114"/>
  <c r="AJ852" i="114"/>
  <c r="AD858" i="114"/>
  <c r="AH852" i="114"/>
  <c r="AD856" i="114"/>
  <c r="AF852" i="114"/>
  <c r="A852" i="114"/>
  <c r="CD848" i="114"/>
  <c r="CB848" i="114"/>
  <c r="BZ848" i="114"/>
  <c r="BX848" i="114"/>
  <c r="BV848" i="114"/>
  <c r="BF848" i="114"/>
  <c r="F848" i="114"/>
  <c r="AQ886" i="114" s="1"/>
  <c r="CD846" i="114"/>
  <c r="CB846" i="114"/>
  <c r="BZ846" i="114"/>
  <c r="BX846" i="114"/>
  <c r="BV846" i="114"/>
  <c r="BD846" i="114"/>
  <c r="B291" i="113"/>
  <c r="F846" i="114"/>
  <c r="CD833" i="114"/>
  <c r="CB833" i="114"/>
  <c r="BZ833" i="114"/>
  <c r="BX833" i="114"/>
  <c r="BV833" i="114"/>
  <c r="CD831" i="114"/>
  <c r="CB831" i="114"/>
  <c r="BZ831" i="114"/>
  <c r="BX831" i="114"/>
  <c r="BV831" i="114"/>
  <c r="BD831" i="114"/>
  <c r="B290" i="113"/>
  <c r="CD823" i="114"/>
  <c r="CB823" i="114"/>
  <c r="BZ823" i="114"/>
  <c r="BX823" i="114"/>
  <c r="BV823" i="114"/>
  <c r="CD821" i="114"/>
  <c r="CB821" i="114"/>
  <c r="BZ821" i="114"/>
  <c r="BX821" i="114"/>
  <c r="BV821" i="114"/>
  <c r="BD821" i="114"/>
  <c r="B289" i="113"/>
  <c r="CD813" i="114"/>
  <c r="CB813" i="114"/>
  <c r="BZ813" i="114"/>
  <c r="BX813" i="114"/>
  <c r="BV813" i="114"/>
  <c r="CD811" i="114"/>
  <c r="CB811" i="114"/>
  <c r="BZ811" i="114"/>
  <c r="BX811" i="114"/>
  <c r="BV811" i="114"/>
  <c r="BD811" i="114"/>
  <c r="B288" i="113"/>
  <c r="Q808" i="114"/>
  <c r="BF833" i="114"/>
  <c r="C808" i="114"/>
  <c r="BF803" i="114"/>
  <c r="Q806" i="114"/>
  <c r="BF831" i="114"/>
  <c r="C806" i="114"/>
  <c r="BF801" i="114"/>
  <c r="Q804" i="114"/>
  <c r="BF823" i="114"/>
  <c r="C804" i="114"/>
  <c r="BF793" i="114"/>
  <c r="CD803" i="114"/>
  <c r="CB803" i="114"/>
  <c r="BZ803" i="114"/>
  <c r="BX803" i="114"/>
  <c r="BV803" i="114"/>
  <c r="Q802" i="114"/>
  <c r="BF821" i="114"/>
  <c r="C802" i="114"/>
  <c r="BF791" i="114"/>
  <c r="CD801" i="114"/>
  <c r="CB801" i="114"/>
  <c r="BZ801" i="114"/>
  <c r="BX801" i="114"/>
  <c r="BV801" i="114"/>
  <c r="BD801" i="114"/>
  <c r="B287" i="113"/>
  <c r="Q800" i="114"/>
  <c r="BF813" i="114"/>
  <c r="C800" i="114"/>
  <c r="BF783" i="114"/>
  <c r="Q798" i="114"/>
  <c r="BF811" i="114"/>
  <c r="C798" i="114"/>
  <c r="BF781" i="114"/>
  <c r="CD793" i="114"/>
  <c r="CB793" i="114"/>
  <c r="BZ793" i="114"/>
  <c r="BX793" i="114"/>
  <c r="BV793" i="114"/>
  <c r="A793" i="114"/>
  <c r="CD791" i="114"/>
  <c r="CB791" i="114"/>
  <c r="BZ791" i="114"/>
  <c r="BX791" i="114"/>
  <c r="BV791" i="114"/>
  <c r="BD791" i="114"/>
  <c r="B286" i="113"/>
  <c r="AJ791" i="114"/>
  <c r="AH793" i="114"/>
  <c r="A791" i="114"/>
  <c r="AJ789" i="114"/>
  <c r="AF793" i="114"/>
  <c r="AH789" i="114"/>
  <c r="AF791" i="114"/>
  <c r="A789" i="114"/>
  <c r="AJ787" i="114"/>
  <c r="AD793" i="114"/>
  <c r="AH787" i="114"/>
  <c r="AD791" i="114"/>
  <c r="AF787" i="114"/>
  <c r="AD789" i="114"/>
  <c r="AL789" i="114"/>
  <c r="AN789" i="114"/>
  <c r="A787" i="114"/>
  <c r="CD783" i="114"/>
  <c r="CB783" i="114"/>
  <c r="BZ783" i="114"/>
  <c r="BX783" i="114"/>
  <c r="BV783" i="114"/>
  <c r="F783" i="114"/>
  <c r="AQ831" i="114" s="1"/>
  <c r="CD781" i="114"/>
  <c r="CB781" i="114"/>
  <c r="BZ781" i="114"/>
  <c r="BX781" i="114"/>
  <c r="BV781" i="114"/>
  <c r="BD781" i="114"/>
  <c r="B285" i="113"/>
  <c r="F781" i="114"/>
  <c r="CD768" i="114"/>
  <c r="CB768" i="114"/>
  <c r="BZ768" i="114"/>
  <c r="BX768" i="114"/>
  <c r="BV768" i="114"/>
  <c r="CD766" i="114"/>
  <c r="CB766" i="114"/>
  <c r="BZ766" i="114"/>
  <c r="BX766" i="114"/>
  <c r="BV766" i="114"/>
  <c r="BD766" i="114"/>
  <c r="B284" i="113"/>
  <c r="CD758" i="114"/>
  <c r="CB758" i="114"/>
  <c r="BZ758" i="114"/>
  <c r="BX758" i="114"/>
  <c r="BV758" i="114"/>
  <c r="CD756" i="114"/>
  <c r="CB756" i="114"/>
  <c r="BZ756" i="114"/>
  <c r="BX756" i="114"/>
  <c r="BV756" i="114"/>
  <c r="BD756" i="114"/>
  <c r="B283" i="113"/>
  <c r="CD748" i="114"/>
  <c r="CB748" i="114"/>
  <c r="BZ748" i="114"/>
  <c r="BX748" i="114"/>
  <c r="BV748" i="114"/>
  <c r="CD746" i="114"/>
  <c r="CB746" i="114"/>
  <c r="BZ746" i="114"/>
  <c r="BX746" i="114"/>
  <c r="BV746" i="114"/>
  <c r="BD746" i="114"/>
  <c r="B282" i="113"/>
  <c r="Q743" i="114"/>
  <c r="BF768" i="114"/>
  <c r="C743" i="114"/>
  <c r="BF738" i="114"/>
  <c r="Q741" i="114"/>
  <c r="BF766" i="114"/>
  <c r="C741" i="114"/>
  <c r="Q739" i="114"/>
  <c r="BF758" i="114"/>
  <c r="C739" i="114"/>
  <c r="BF728" i="114"/>
  <c r="CD738" i="114"/>
  <c r="CB738" i="114"/>
  <c r="BZ738" i="114"/>
  <c r="BX738" i="114"/>
  <c r="BV738" i="114"/>
  <c r="Q737" i="114"/>
  <c r="BF756" i="114"/>
  <c r="C737" i="114"/>
  <c r="BF726" i="114"/>
  <c r="CD736" i="114"/>
  <c r="CB736" i="114"/>
  <c r="BZ736" i="114"/>
  <c r="BX736" i="114"/>
  <c r="BV736" i="114"/>
  <c r="BF736" i="114"/>
  <c r="BD736" i="114"/>
  <c r="B281" i="113"/>
  <c r="Q735" i="114"/>
  <c r="BF748" i="114"/>
  <c r="C735" i="114"/>
  <c r="BF718" i="114"/>
  <c r="Q733" i="114"/>
  <c r="BF746" i="114"/>
  <c r="C733" i="114"/>
  <c r="BF716" i="114"/>
  <c r="CD728" i="114"/>
  <c r="CB728" i="114"/>
  <c r="BZ728" i="114"/>
  <c r="BX728" i="114"/>
  <c r="BV728" i="114"/>
  <c r="A728" i="114"/>
  <c r="CD726" i="114"/>
  <c r="CB726" i="114"/>
  <c r="BZ726" i="114"/>
  <c r="BX726" i="114"/>
  <c r="BV726" i="114"/>
  <c r="BD726" i="114"/>
  <c r="B280" i="113"/>
  <c r="AJ726" i="114"/>
  <c r="AH728" i="114"/>
  <c r="A726" i="114"/>
  <c r="AJ724" i="114"/>
  <c r="AF728" i="114"/>
  <c r="AH724" i="114"/>
  <c r="AF726" i="114"/>
  <c r="A724" i="114"/>
  <c r="AJ722" i="114"/>
  <c r="AD728" i="114"/>
  <c r="AH722" i="114"/>
  <c r="AF722" i="114"/>
  <c r="AD724" i="114"/>
  <c r="A722" i="114"/>
  <c r="BG716" i="114"/>
  <c r="CD718" i="114"/>
  <c r="CB718" i="114"/>
  <c r="BZ718" i="114"/>
  <c r="BX718" i="114"/>
  <c r="BV718" i="114"/>
  <c r="F718" i="114"/>
  <c r="AQ716" i="114"/>
  <c r="CD716" i="114"/>
  <c r="CB716" i="114"/>
  <c r="BZ716" i="114"/>
  <c r="BX716" i="114"/>
  <c r="BV716" i="114"/>
  <c r="BD716" i="114"/>
  <c r="B279" i="113"/>
  <c r="F716" i="114"/>
  <c r="CD703" i="114"/>
  <c r="CB703" i="114"/>
  <c r="BZ703" i="114"/>
  <c r="BX703" i="114"/>
  <c r="BV703" i="114"/>
  <c r="CD701" i="114"/>
  <c r="CB701" i="114"/>
  <c r="BZ701" i="114"/>
  <c r="CF701" i="114"/>
  <c r="BX701" i="114"/>
  <c r="BV701" i="114"/>
  <c r="BD701" i="114"/>
  <c r="B278" i="113"/>
  <c r="CD693" i="114"/>
  <c r="CB693" i="114"/>
  <c r="BZ693" i="114"/>
  <c r="BX693" i="114"/>
  <c r="BV693" i="114"/>
  <c r="CD691" i="114"/>
  <c r="CB691" i="114"/>
  <c r="BZ691" i="114"/>
  <c r="BX691" i="114"/>
  <c r="BV691" i="114"/>
  <c r="BD691" i="114"/>
  <c r="B277" i="113"/>
  <c r="CD683" i="114"/>
  <c r="CB683" i="114"/>
  <c r="BZ683" i="114"/>
  <c r="BX683" i="114"/>
  <c r="BV683" i="114"/>
  <c r="CD681" i="114"/>
  <c r="CB681" i="114"/>
  <c r="BZ681" i="114"/>
  <c r="BX681" i="114"/>
  <c r="BV681" i="114"/>
  <c r="BD681" i="114"/>
  <c r="B276" i="113"/>
  <c r="Q678" i="114"/>
  <c r="BF703" i="114"/>
  <c r="A657" i="114"/>
  <c r="A659" i="114"/>
  <c r="A661" i="114"/>
  <c r="BG703" i="114"/>
  <c r="C678" i="114"/>
  <c r="BF673" i="114"/>
  <c r="Q676" i="114"/>
  <c r="BF701" i="114"/>
  <c r="C676" i="114"/>
  <c r="BF671" i="114"/>
  <c r="BG671" i="114"/>
  <c r="Q674" i="114"/>
  <c r="BF693" i="114"/>
  <c r="C674" i="114"/>
  <c r="BF663" i="114"/>
  <c r="CD673" i="114"/>
  <c r="CB673" i="114"/>
  <c r="BZ673" i="114"/>
  <c r="BX673" i="114"/>
  <c r="BV673" i="114"/>
  <c r="Q672" i="114"/>
  <c r="BF691" i="114"/>
  <c r="C672" i="114"/>
  <c r="BF661" i="114"/>
  <c r="CD671" i="114"/>
  <c r="CB671" i="114"/>
  <c r="BZ671" i="114"/>
  <c r="BX671" i="114"/>
  <c r="BV671" i="114"/>
  <c r="BD671" i="114"/>
  <c r="B275" i="113"/>
  <c r="Q670" i="114"/>
  <c r="BF683" i="114"/>
  <c r="C670" i="114"/>
  <c r="BF653" i="114"/>
  <c r="Q668" i="114"/>
  <c r="BF681" i="114"/>
  <c r="C668" i="114"/>
  <c r="CD663" i="114"/>
  <c r="CB663" i="114"/>
  <c r="BZ663" i="114"/>
  <c r="BX663" i="114"/>
  <c r="BV663" i="114"/>
  <c r="A663" i="114"/>
  <c r="CD661" i="114"/>
  <c r="CB661" i="114"/>
  <c r="BZ661" i="114"/>
  <c r="BX661" i="114"/>
  <c r="BV661" i="114"/>
  <c r="BD661" i="114"/>
  <c r="B274" i="113"/>
  <c r="AJ661" i="114"/>
  <c r="AH663" i="114"/>
  <c r="AJ659" i="114"/>
  <c r="AF663" i="114"/>
  <c r="AH659" i="114"/>
  <c r="AF661" i="114"/>
  <c r="AJ657" i="114"/>
  <c r="AD663" i="114"/>
  <c r="AH657" i="114"/>
  <c r="AD661" i="114"/>
  <c r="AL661" i="114"/>
  <c r="AN661" i="114"/>
  <c r="AF657" i="114"/>
  <c r="CD653" i="114"/>
  <c r="CB653" i="114"/>
  <c r="BZ653" i="114"/>
  <c r="BX653" i="114"/>
  <c r="BV653" i="114"/>
  <c r="F653" i="114"/>
  <c r="CD651" i="114"/>
  <c r="CB651" i="114"/>
  <c r="BZ651" i="114"/>
  <c r="BX651" i="114"/>
  <c r="BV651" i="114"/>
  <c r="BF651" i="114"/>
  <c r="BD651" i="114"/>
  <c r="B273" i="113"/>
  <c r="F651" i="114"/>
  <c r="CD638" i="114"/>
  <c r="CD636" i="114"/>
  <c r="CB636" i="114"/>
  <c r="CB638" i="114"/>
  <c r="BZ636" i="114"/>
  <c r="CF636" i="114"/>
  <c r="H272" i="113"/>
  <c r="BZ638" i="114"/>
  <c r="BX638" i="114"/>
  <c r="BV638" i="114"/>
  <c r="BX636" i="114"/>
  <c r="BV636" i="114"/>
  <c r="BD636" i="114"/>
  <c r="B272" i="113"/>
  <c r="CD628" i="114"/>
  <c r="CB628" i="114"/>
  <c r="BZ628" i="114"/>
  <c r="BX628" i="114"/>
  <c r="BV628" i="114"/>
  <c r="CD626" i="114"/>
  <c r="CB626" i="114"/>
  <c r="BZ626" i="114"/>
  <c r="BX626" i="114"/>
  <c r="BV626" i="114"/>
  <c r="BD626" i="114"/>
  <c r="B271" i="113"/>
  <c r="CD618" i="114"/>
  <c r="CB618" i="114"/>
  <c r="BZ618" i="114"/>
  <c r="BX618" i="114"/>
  <c r="BV618" i="114"/>
  <c r="CD616" i="114"/>
  <c r="CB616" i="114"/>
  <c r="BZ616" i="114"/>
  <c r="BX616" i="114"/>
  <c r="BV616" i="114"/>
  <c r="BD616" i="114"/>
  <c r="B270" i="113"/>
  <c r="Q613" i="114"/>
  <c r="BF638" i="114"/>
  <c r="C613" i="114"/>
  <c r="Q611" i="114"/>
  <c r="BF636" i="114"/>
  <c r="A592" i="114"/>
  <c r="A594" i="114"/>
  <c r="BG636" i="114"/>
  <c r="C611" i="114"/>
  <c r="Q609" i="114"/>
  <c r="BF628" i="114"/>
  <c r="C609" i="114"/>
  <c r="BF598" i="114"/>
  <c r="CD608" i="114"/>
  <c r="CB608" i="114"/>
  <c r="BZ608" i="114"/>
  <c r="BX608" i="114"/>
  <c r="BV608" i="114"/>
  <c r="BF608" i="114"/>
  <c r="Q607" i="114"/>
  <c r="BF626" i="114"/>
  <c r="C607" i="114"/>
  <c r="BF596" i="114"/>
  <c r="CD606" i="114"/>
  <c r="CB606" i="114"/>
  <c r="BZ606" i="114"/>
  <c r="BX606" i="114"/>
  <c r="BV606" i="114"/>
  <c r="BF606" i="114"/>
  <c r="BD606" i="114"/>
  <c r="B269" i="113"/>
  <c r="Q605" i="114"/>
  <c r="BF618" i="114"/>
  <c r="C605" i="114"/>
  <c r="BF588" i="114"/>
  <c r="Q603" i="114"/>
  <c r="BF616" i="114"/>
  <c r="C603" i="114"/>
  <c r="BF586" i="114"/>
  <c r="CD598" i="114"/>
  <c r="CB598" i="114"/>
  <c r="BZ598" i="114"/>
  <c r="BX598" i="114"/>
  <c r="BV598" i="114"/>
  <c r="AJ596" i="114"/>
  <c r="AH598" i="114"/>
  <c r="A598" i="114"/>
  <c r="CD596" i="114"/>
  <c r="CB596" i="114"/>
  <c r="BZ596" i="114"/>
  <c r="BX596" i="114"/>
  <c r="BV596" i="114"/>
  <c r="BD596" i="114"/>
  <c r="B268" i="113"/>
  <c r="A596" i="114"/>
  <c r="AJ594" i="114"/>
  <c r="AF598" i="114"/>
  <c r="AH594" i="114"/>
  <c r="AF596" i="114"/>
  <c r="AJ592" i="114"/>
  <c r="AD598" i="114"/>
  <c r="AL598" i="114"/>
  <c r="AN598" i="114"/>
  <c r="AH592" i="114"/>
  <c r="AD596" i="114"/>
  <c r="AF592" i="114"/>
  <c r="AD594" i="114"/>
  <c r="BG626" i="114"/>
  <c r="CD588" i="114"/>
  <c r="CB588" i="114"/>
  <c r="BZ588" i="114"/>
  <c r="BX588" i="114"/>
  <c r="BV588" i="114"/>
  <c r="F588" i="114"/>
  <c r="AQ606" i="114" s="1"/>
  <c r="CD586" i="114"/>
  <c r="CB586" i="114"/>
  <c r="BZ586" i="114"/>
  <c r="BX586" i="114"/>
  <c r="BV586" i="114"/>
  <c r="BD586" i="114"/>
  <c r="B267" i="113"/>
  <c r="F586" i="114"/>
  <c r="CD573" i="114"/>
  <c r="CB573" i="114"/>
  <c r="BZ573" i="114"/>
  <c r="BX573" i="114"/>
  <c r="BV573" i="114"/>
  <c r="CD571" i="114"/>
  <c r="CB571" i="114"/>
  <c r="BZ571" i="114"/>
  <c r="BX571" i="114"/>
  <c r="BV571" i="114"/>
  <c r="BD571" i="114"/>
  <c r="B266" i="113"/>
  <c r="CD563" i="114"/>
  <c r="CB563" i="114"/>
  <c r="BZ563" i="114"/>
  <c r="BX563" i="114"/>
  <c r="BV563" i="114"/>
  <c r="CD561" i="114"/>
  <c r="CB561" i="114"/>
  <c r="BZ561" i="114"/>
  <c r="BX561" i="114"/>
  <c r="BV561" i="114"/>
  <c r="Q542" i="114"/>
  <c r="BF561" i="114"/>
  <c r="BD561" i="114"/>
  <c r="B265" i="113"/>
  <c r="CD553" i="114"/>
  <c r="CB553" i="114"/>
  <c r="BZ553" i="114"/>
  <c r="BX553" i="114"/>
  <c r="BV553" i="114"/>
  <c r="CD551" i="114"/>
  <c r="CB551" i="114"/>
  <c r="BZ551" i="114"/>
  <c r="BX551" i="114"/>
  <c r="BV551" i="114"/>
  <c r="BD551" i="114"/>
  <c r="B264" i="113"/>
  <c r="Q548" i="114"/>
  <c r="BF573" i="114"/>
  <c r="A527" i="114"/>
  <c r="A529" i="114"/>
  <c r="A531" i="114"/>
  <c r="BG573" i="114"/>
  <c r="C548" i="114"/>
  <c r="Q546" i="114"/>
  <c r="BF571" i="114"/>
  <c r="C546" i="114"/>
  <c r="BF541" i="114"/>
  <c r="Q544" i="114"/>
  <c r="BF563" i="114"/>
  <c r="C544" i="114"/>
  <c r="BF533" i="114"/>
  <c r="CD543" i="114"/>
  <c r="CB543" i="114"/>
  <c r="BZ543" i="114"/>
  <c r="BX543" i="114"/>
  <c r="BV543" i="114"/>
  <c r="BF543" i="114"/>
  <c r="C542" i="114"/>
  <c r="BF531" i="114"/>
  <c r="CD541" i="114"/>
  <c r="CB541" i="114"/>
  <c r="BZ541" i="114"/>
  <c r="BX541" i="114"/>
  <c r="BV541" i="114"/>
  <c r="BD541" i="114"/>
  <c r="B263" i="113"/>
  <c r="Q540" i="114"/>
  <c r="BF553" i="114"/>
  <c r="C540" i="114"/>
  <c r="BF523" i="114"/>
  <c r="Q538" i="114"/>
  <c r="BF551" i="114"/>
  <c r="C538" i="114"/>
  <c r="BF521" i="114"/>
  <c r="CD533" i="114"/>
  <c r="CB533" i="114"/>
  <c r="BZ533" i="114"/>
  <c r="BX533" i="114"/>
  <c r="BV533" i="114"/>
  <c r="A533" i="114"/>
  <c r="CD531" i="114"/>
  <c r="CB531" i="114"/>
  <c r="BZ531" i="114"/>
  <c r="BX531" i="114"/>
  <c r="BV531" i="114"/>
  <c r="BD531" i="114"/>
  <c r="B262" i="113"/>
  <c r="AJ531" i="114"/>
  <c r="AH533" i="114"/>
  <c r="AJ529" i="114"/>
  <c r="AF533" i="114"/>
  <c r="AH529" i="114"/>
  <c r="AF531" i="114"/>
  <c r="AJ527" i="114"/>
  <c r="AD533" i="114"/>
  <c r="AH527" i="114"/>
  <c r="AD531" i="114"/>
  <c r="AF527" i="114"/>
  <c r="AD529" i="114"/>
  <c r="AL529" i="114"/>
  <c r="AN529" i="114"/>
  <c r="CD523" i="114"/>
  <c r="CB523" i="114"/>
  <c r="BZ523" i="114"/>
  <c r="BX523" i="114"/>
  <c r="BV523" i="114"/>
  <c r="F523" i="114"/>
  <c r="CD521" i="114"/>
  <c r="CB521" i="114"/>
  <c r="BZ521" i="114"/>
  <c r="BX521" i="114"/>
  <c r="BV521" i="114"/>
  <c r="BD521" i="114"/>
  <c r="B261" i="113"/>
  <c r="F521" i="114"/>
  <c r="CD508" i="114"/>
  <c r="CB508" i="114"/>
  <c r="BZ508" i="114"/>
  <c r="BX508" i="114"/>
  <c r="BV508" i="114"/>
  <c r="CD506" i="114"/>
  <c r="CB506" i="114"/>
  <c r="BZ506" i="114"/>
  <c r="BX506" i="114"/>
  <c r="BV506" i="114"/>
  <c r="BD506" i="114"/>
  <c r="B260" i="113"/>
  <c r="CD498" i="114"/>
  <c r="CB498" i="114"/>
  <c r="BZ498" i="114"/>
  <c r="BX498" i="114"/>
  <c r="BV498" i="114"/>
  <c r="CD496" i="114"/>
  <c r="CB496" i="114"/>
  <c r="BZ496" i="114"/>
  <c r="BX496" i="114"/>
  <c r="BV496" i="114"/>
  <c r="BD496" i="114"/>
  <c r="B259" i="113"/>
  <c r="CD488" i="114"/>
  <c r="CB488" i="114"/>
  <c r="BZ488" i="114"/>
  <c r="BX488" i="114"/>
  <c r="BV488" i="114"/>
  <c r="CD486" i="114"/>
  <c r="CB486" i="114"/>
  <c r="BZ486" i="114"/>
  <c r="BX486" i="114"/>
  <c r="BV486" i="114"/>
  <c r="BD486" i="114"/>
  <c r="B258" i="113"/>
  <c r="Q483" i="114"/>
  <c r="BF508" i="114"/>
  <c r="C483" i="114"/>
  <c r="Q481" i="114"/>
  <c r="BF506" i="114"/>
  <c r="C481" i="114"/>
  <c r="BF476" i="114"/>
  <c r="A462" i="114"/>
  <c r="BG476" i="114"/>
  <c r="Q479" i="114"/>
  <c r="BF498" i="114"/>
  <c r="C479" i="114"/>
  <c r="BF468" i="114"/>
  <c r="CD478" i="114"/>
  <c r="CB478" i="114"/>
  <c r="BZ478" i="114"/>
  <c r="BX478" i="114"/>
  <c r="BV478" i="114"/>
  <c r="BF478" i="114"/>
  <c r="Q477" i="114"/>
  <c r="BF496" i="114"/>
  <c r="C477" i="114"/>
  <c r="BF466" i="114"/>
  <c r="CD476" i="114"/>
  <c r="CB476" i="114"/>
  <c r="BZ476" i="114"/>
  <c r="BX476" i="114"/>
  <c r="BV476" i="114"/>
  <c r="BD476" i="114"/>
  <c r="B257" i="113"/>
  <c r="Q475" i="114"/>
  <c r="BF488" i="114"/>
  <c r="C475" i="114"/>
  <c r="BF458" i="114"/>
  <c r="Q473" i="114"/>
  <c r="BF486" i="114"/>
  <c r="C473" i="114"/>
  <c r="BF456" i="114"/>
  <c r="BG456" i="114"/>
  <c r="CD468" i="114"/>
  <c r="CB468" i="114"/>
  <c r="BZ468" i="114"/>
  <c r="BX468" i="114"/>
  <c r="BV468" i="114"/>
  <c r="A468" i="114"/>
  <c r="CD466" i="114"/>
  <c r="CB466" i="114"/>
  <c r="BZ466" i="114"/>
  <c r="BX466" i="114"/>
  <c r="BV466" i="114"/>
  <c r="BD466" i="114"/>
  <c r="B256" i="113"/>
  <c r="AJ466" i="114"/>
  <c r="AH468" i="114"/>
  <c r="A466" i="114"/>
  <c r="AJ464" i="114"/>
  <c r="AF468" i="114"/>
  <c r="AH464" i="114"/>
  <c r="AF466" i="114"/>
  <c r="A464" i="114"/>
  <c r="AJ462" i="114"/>
  <c r="AD468" i="114"/>
  <c r="AH462" i="114"/>
  <c r="AD466" i="114"/>
  <c r="AF462" i="114"/>
  <c r="AD464" i="114"/>
  <c r="CD458" i="114"/>
  <c r="CB458" i="114"/>
  <c r="BZ458" i="114"/>
  <c r="BX458" i="114"/>
  <c r="BV458" i="114"/>
  <c r="F458" i="114"/>
  <c r="AQ506" i="114"/>
  <c r="CD456" i="114"/>
  <c r="CB456" i="114"/>
  <c r="BZ456" i="114"/>
  <c r="BX456" i="114"/>
  <c r="BV456" i="114"/>
  <c r="BD456" i="114"/>
  <c r="B255" i="113"/>
  <c r="F456" i="114"/>
  <c r="CD443" i="114"/>
  <c r="CB443" i="114"/>
  <c r="BZ443" i="114"/>
  <c r="BX443" i="114"/>
  <c r="BV443" i="114"/>
  <c r="CD441" i="114"/>
  <c r="CB441" i="114"/>
  <c r="BZ441" i="114"/>
  <c r="BX441" i="114"/>
  <c r="BV441" i="114"/>
  <c r="BD441" i="114"/>
  <c r="B254" i="113"/>
  <c r="CD433" i="114"/>
  <c r="CB433" i="114"/>
  <c r="BZ433" i="114"/>
  <c r="BX433" i="114"/>
  <c r="BV433" i="114"/>
  <c r="CD431" i="114"/>
  <c r="CB431" i="114"/>
  <c r="BZ431" i="114"/>
  <c r="BX431" i="114"/>
  <c r="BV431" i="114"/>
  <c r="BD431" i="114"/>
  <c r="B253" i="113"/>
  <c r="CD423" i="114"/>
  <c r="CB423" i="114"/>
  <c r="BZ423" i="114"/>
  <c r="BX423" i="114"/>
  <c r="BV423" i="114"/>
  <c r="CD421" i="114"/>
  <c r="CB421" i="114"/>
  <c r="BZ421" i="114"/>
  <c r="BX421" i="114"/>
  <c r="BV421" i="114"/>
  <c r="BD421" i="114"/>
  <c r="B252" i="113"/>
  <c r="Q418" i="114"/>
  <c r="BF443" i="114"/>
  <c r="C418" i="114"/>
  <c r="BF413" i="114"/>
  <c r="Q416" i="114"/>
  <c r="BF441" i="114"/>
  <c r="C416" i="114"/>
  <c r="BF411" i="114"/>
  <c r="Q414" i="114"/>
  <c r="BF433" i="114"/>
  <c r="C414" i="114"/>
  <c r="BF403" i="114"/>
  <c r="CD413" i="114"/>
  <c r="CB413" i="114"/>
  <c r="BZ413" i="114"/>
  <c r="BX413" i="114"/>
  <c r="BV413" i="114"/>
  <c r="Q412" i="114"/>
  <c r="BF431" i="114"/>
  <c r="C412" i="114"/>
  <c r="BF401" i="114"/>
  <c r="CD411" i="114"/>
  <c r="CB411" i="114"/>
  <c r="BZ411" i="114"/>
  <c r="BX411" i="114"/>
  <c r="BV411" i="114"/>
  <c r="BD411" i="114"/>
  <c r="B251" i="113"/>
  <c r="Q410" i="114"/>
  <c r="BF423" i="114"/>
  <c r="C410" i="114"/>
  <c r="BF393" i="114"/>
  <c r="A397" i="114"/>
  <c r="A399" i="114"/>
  <c r="A401" i="114"/>
  <c r="BG393" i="114"/>
  <c r="Q408" i="114"/>
  <c r="BF421" i="114"/>
  <c r="C408" i="114"/>
  <c r="BF391" i="114"/>
  <c r="CD403" i="114"/>
  <c r="CB403" i="114"/>
  <c r="BZ403" i="114"/>
  <c r="BX403" i="114"/>
  <c r="BV403" i="114"/>
  <c r="A403" i="114"/>
  <c r="CD401" i="114"/>
  <c r="CB401" i="114"/>
  <c r="BZ401" i="114"/>
  <c r="BX401" i="114"/>
  <c r="BV401" i="114"/>
  <c r="BD401" i="114"/>
  <c r="B250" i="113"/>
  <c r="AJ401" i="114"/>
  <c r="AH403" i="114"/>
  <c r="AJ399" i="114"/>
  <c r="AF403" i="114"/>
  <c r="AH399" i="114"/>
  <c r="AF401" i="114"/>
  <c r="AF397" i="114"/>
  <c r="AD399" i="114"/>
  <c r="AL399" i="114"/>
  <c r="AN399" i="114"/>
  <c r="AJ397" i="114"/>
  <c r="AD403" i="114"/>
  <c r="AH397" i="114"/>
  <c r="AD401" i="114"/>
  <c r="CD393" i="114"/>
  <c r="CB393" i="114"/>
  <c r="BZ393" i="114"/>
  <c r="BX393" i="114"/>
  <c r="BV393" i="114"/>
  <c r="F393" i="114"/>
  <c r="AQ421" i="114" s="1"/>
  <c r="CD391" i="114"/>
  <c r="CB391" i="114"/>
  <c r="BZ391" i="114"/>
  <c r="BX391" i="114"/>
  <c r="BV391" i="114"/>
  <c r="BD391" i="114"/>
  <c r="B249" i="113"/>
  <c r="F391" i="114"/>
  <c r="CD378" i="114"/>
  <c r="CB378" i="114"/>
  <c r="BZ378" i="114"/>
  <c r="BX378" i="114"/>
  <c r="BV378" i="114"/>
  <c r="CD376" i="114"/>
  <c r="CB376" i="114"/>
  <c r="BZ376" i="114"/>
  <c r="BX376" i="114"/>
  <c r="BV376" i="114"/>
  <c r="BD376" i="114"/>
  <c r="B248" i="113"/>
  <c r="CD368" i="114"/>
  <c r="CB368" i="114"/>
  <c r="BZ368" i="114"/>
  <c r="BX368" i="114"/>
  <c r="BV368" i="114"/>
  <c r="CD366" i="114"/>
  <c r="CB366" i="114"/>
  <c r="BZ366" i="114"/>
  <c r="BX366" i="114"/>
  <c r="BV366" i="114"/>
  <c r="Q347" i="114"/>
  <c r="BF366" i="114"/>
  <c r="BD366" i="114"/>
  <c r="B247" i="113"/>
  <c r="CD358" i="114"/>
  <c r="CB358" i="114"/>
  <c r="BZ358" i="114"/>
  <c r="BX358" i="114"/>
  <c r="BV358" i="114"/>
  <c r="CD356" i="114"/>
  <c r="CB356" i="114"/>
  <c r="BZ356" i="114"/>
  <c r="BX356" i="114"/>
  <c r="BV356" i="114"/>
  <c r="BD356" i="114"/>
  <c r="B246" i="113"/>
  <c r="Q353" i="114"/>
  <c r="BF378" i="114"/>
  <c r="C353" i="114"/>
  <c r="BF348" i="114"/>
  <c r="Q351" i="114"/>
  <c r="BF376" i="114"/>
  <c r="C351" i="114"/>
  <c r="Q349" i="114"/>
  <c r="BF368" i="114"/>
  <c r="C349" i="114"/>
  <c r="BF338" i="114"/>
  <c r="CD348" i="114"/>
  <c r="CB348" i="114"/>
  <c r="BZ348" i="114"/>
  <c r="BX348" i="114"/>
  <c r="BV348" i="114"/>
  <c r="C347" i="114"/>
  <c r="BF336" i="114"/>
  <c r="CD346" i="114"/>
  <c r="CB346" i="114"/>
  <c r="BZ346" i="114"/>
  <c r="BX346" i="114"/>
  <c r="BV346" i="114"/>
  <c r="BF346" i="114"/>
  <c r="BD346" i="114"/>
  <c r="B245" i="113"/>
  <c r="Q345" i="114"/>
  <c r="BF358" i="114"/>
  <c r="C345" i="114"/>
  <c r="BF328" i="114"/>
  <c r="Q343" i="114"/>
  <c r="BF356" i="114"/>
  <c r="C343" i="114"/>
  <c r="CD338" i="114"/>
  <c r="CB338" i="114"/>
  <c r="BZ338" i="114"/>
  <c r="BX338" i="114"/>
  <c r="BV338" i="114"/>
  <c r="A338" i="114"/>
  <c r="CD336" i="114"/>
  <c r="CB336" i="114"/>
  <c r="BZ336" i="114"/>
  <c r="BX336" i="114"/>
  <c r="BV336" i="114"/>
  <c r="BD336" i="114"/>
  <c r="B244" i="113"/>
  <c r="AJ336" i="114"/>
  <c r="AH338" i="114"/>
  <c r="A336" i="114"/>
  <c r="AJ334" i="114"/>
  <c r="AF338" i="114"/>
  <c r="AH334" i="114"/>
  <c r="AF336" i="114"/>
  <c r="A334" i="114"/>
  <c r="AJ332" i="114"/>
  <c r="AD338" i="114"/>
  <c r="AH332" i="114"/>
  <c r="AD336" i="114"/>
  <c r="AF332" i="114"/>
  <c r="A332" i="114"/>
  <c r="CD328" i="114"/>
  <c r="CB328" i="114"/>
  <c r="BZ328" i="114"/>
  <c r="BX328" i="114"/>
  <c r="BV328" i="114"/>
  <c r="F328" i="114"/>
  <c r="AQ326" i="114" s="1"/>
  <c r="CD326" i="114"/>
  <c r="CB326" i="114"/>
  <c r="BZ326" i="114"/>
  <c r="BX326" i="114"/>
  <c r="BV326" i="114"/>
  <c r="BF326" i="114"/>
  <c r="BD326" i="114"/>
  <c r="B243" i="113"/>
  <c r="F326" i="114"/>
  <c r="CD313" i="114"/>
  <c r="CB313" i="114"/>
  <c r="BZ313" i="114"/>
  <c r="BX313" i="114"/>
  <c r="BV313" i="114"/>
  <c r="CD311" i="114"/>
  <c r="CB311" i="114"/>
  <c r="BZ311" i="114"/>
  <c r="BX311" i="114"/>
  <c r="BV311" i="114"/>
  <c r="BD311" i="114"/>
  <c r="B242" i="113"/>
  <c r="CD303" i="114"/>
  <c r="CB303" i="114"/>
  <c r="BZ303" i="114"/>
  <c r="BX303" i="114"/>
  <c r="BV303" i="114"/>
  <c r="CD301" i="114"/>
  <c r="CB301" i="114"/>
  <c r="BZ301" i="114"/>
  <c r="BX301" i="114"/>
  <c r="BV301" i="114"/>
  <c r="BD301" i="114"/>
  <c r="B241" i="113"/>
  <c r="CD293" i="114"/>
  <c r="CB293" i="114"/>
  <c r="BZ293" i="114"/>
  <c r="BX293" i="114"/>
  <c r="BV293" i="114"/>
  <c r="CD291" i="114"/>
  <c r="CB291" i="114"/>
  <c r="BZ291" i="114"/>
  <c r="BX291" i="114"/>
  <c r="BV291" i="114"/>
  <c r="BD291" i="114"/>
  <c r="B240" i="113"/>
  <c r="Q288" i="114"/>
  <c r="BF313" i="114"/>
  <c r="C288" i="114"/>
  <c r="BF283" i="114"/>
  <c r="Q286" i="114"/>
  <c r="BF311" i="114"/>
  <c r="C286" i="114"/>
  <c r="Q284" i="114"/>
  <c r="BF303" i="114"/>
  <c r="C284" i="114"/>
  <c r="BF273" i="114"/>
  <c r="CD283" i="114"/>
  <c r="CB283" i="114"/>
  <c r="BZ283" i="114"/>
  <c r="BX283" i="114"/>
  <c r="BV283" i="114"/>
  <c r="Q282" i="114"/>
  <c r="BF301" i="114"/>
  <c r="A267" i="114"/>
  <c r="BG301" i="114"/>
  <c r="C282" i="114"/>
  <c r="BF271" i="114"/>
  <c r="CD281" i="114"/>
  <c r="CB281" i="114"/>
  <c r="BZ281" i="114"/>
  <c r="BX281" i="114"/>
  <c r="BV281" i="114"/>
  <c r="BF281" i="114"/>
  <c r="BD281" i="114"/>
  <c r="B239" i="113"/>
  <c r="Q280" i="114"/>
  <c r="BF293" i="114"/>
  <c r="C280" i="114"/>
  <c r="BF263" i="114"/>
  <c r="Q278" i="114"/>
  <c r="BF291" i="114"/>
  <c r="C278" i="114"/>
  <c r="BF261" i="114"/>
  <c r="BG261" i="114"/>
  <c r="CD273" i="114"/>
  <c r="CB273" i="114"/>
  <c r="BZ273" i="114"/>
  <c r="BX273" i="114"/>
  <c r="BV273" i="114"/>
  <c r="A273" i="114"/>
  <c r="CD271" i="114"/>
  <c r="CB271" i="114"/>
  <c r="BZ271" i="114"/>
  <c r="BX271" i="114"/>
  <c r="BV271" i="114"/>
  <c r="BD271" i="114"/>
  <c r="B238" i="113"/>
  <c r="AJ271" i="114"/>
  <c r="AH273" i="114"/>
  <c r="A271" i="114"/>
  <c r="AJ269" i="114"/>
  <c r="AF273" i="114"/>
  <c r="AH269" i="114"/>
  <c r="AF271" i="114"/>
  <c r="A269" i="114"/>
  <c r="AJ267" i="114"/>
  <c r="AD273" i="114"/>
  <c r="AH267" i="114"/>
  <c r="AF267" i="114"/>
  <c r="AD269" i="114"/>
  <c r="AL269" i="114"/>
  <c r="AN269" i="114"/>
  <c r="CD263" i="114"/>
  <c r="CB263" i="114"/>
  <c r="BZ263" i="114"/>
  <c r="BX263" i="114"/>
  <c r="BV263" i="114"/>
  <c r="F263" i="114"/>
  <c r="AQ311" i="114" s="1"/>
  <c r="CD261" i="114"/>
  <c r="CB261" i="114"/>
  <c r="BZ261" i="114"/>
  <c r="BX261" i="114"/>
  <c r="BV261" i="114"/>
  <c r="BD261" i="114"/>
  <c r="B237" i="113"/>
  <c r="F261" i="114"/>
  <c r="CD248" i="114"/>
  <c r="CB248" i="114"/>
  <c r="BZ248" i="114"/>
  <c r="BX248" i="114"/>
  <c r="BV248" i="114"/>
  <c r="CD246" i="114"/>
  <c r="CB246" i="114"/>
  <c r="BZ246" i="114"/>
  <c r="BX246" i="114"/>
  <c r="BV246" i="114"/>
  <c r="BD246" i="114"/>
  <c r="B236" i="113"/>
  <c r="CD238" i="114"/>
  <c r="CB238" i="114"/>
  <c r="BZ238" i="114"/>
  <c r="BX238" i="114"/>
  <c r="BV238" i="114"/>
  <c r="CD236" i="114"/>
  <c r="CB236" i="114"/>
  <c r="BZ236" i="114"/>
  <c r="BX236" i="114"/>
  <c r="BV236" i="114"/>
  <c r="BD236" i="114"/>
  <c r="B235" i="113"/>
  <c r="CD228" i="114"/>
  <c r="CB228" i="114"/>
  <c r="BZ228" i="114"/>
  <c r="BX228" i="114"/>
  <c r="BV228" i="114"/>
  <c r="CD226" i="114"/>
  <c r="CB226" i="114"/>
  <c r="BZ226" i="114"/>
  <c r="BX226" i="114"/>
  <c r="BV226" i="114"/>
  <c r="BD226" i="114"/>
  <c r="B234" i="113"/>
  <c r="Q223" i="114"/>
  <c r="BF248" i="114"/>
  <c r="C223" i="114"/>
  <c r="BF218" i="114"/>
  <c r="Q221" i="114"/>
  <c r="BF246" i="114"/>
  <c r="C221" i="114"/>
  <c r="BF216" i="114"/>
  <c r="Q219" i="114"/>
  <c r="BF238" i="114"/>
  <c r="C219" i="114"/>
  <c r="BF208" i="114"/>
  <c r="A202" i="114"/>
  <c r="A204" i="114"/>
  <c r="A206" i="114"/>
  <c r="A208" i="114"/>
  <c r="BG208" i="114"/>
  <c r="CD218" i="114"/>
  <c r="CB218" i="114"/>
  <c r="BZ218" i="114"/>
  <c r="BX218" i="114"/>
  <c r="BV218" i="114"/>
  <c r="Q217" i="114"/>
  <c r="BF236" i="114"/>
  <c r="C217" i="114"/>
  <c r="BF206" i="114"/>
  <c r="CD216" i="114"/>
  <c r="CB216" i="114"/>
  <c r="BZ216" i="114"/>
  <c r="BX216" i="114"/>
  <c r="BV216" i="114"/>
  <c r="BD216" i="114"/>
  <c r="B233" i="113"/>
  <c r="Q215" i="114"/>
  <c r="BF228" i="114"/>
  <c r="C215" i="114"/>
  <c r="BF198" i="114"/>
  <c r="Q213" i="114"/>
  <c r="BF226" i="114"/>
  <c r="C213" i="114"/>
  <c r="BF196" i="114"/>
  <c r="BG196" i="114"/>
  <c r="CD208" i="114"/>
  <c r="CB208" i="114"/>
  <c r="BZ208" i="114"/>
  <c r="BX208" i="114"/>
  <c r="BV208" i="114"/>
  <c r="CD206" i="114"/>
  <c r="CB206" i="114"/>
  <c r="BZ206" i="114"/>
  <c r="BX206" i="114"/>
  <c r="BV206" i="114"/>
  <c r="BD206" i="114"/>
  <c r="B232" i="113"/>
  <c r="AJ206" i="114"/>
  <c r="AH208" i="114"/>
  <c r="AJ204" i="114"/>
  <c r="AF208" i="114"/>
  <c r="AH204" i="114"/>
  <c r="AF206" i="114"/>
  <c r="AJ202" i="114"/>
  <c r="AD208" i="114"/>
  <c r="AL208" i="114"/>
  <c r="AN208" i="114"/>
  <c r="AH202" i="114"/>
  <c r="AD206" i="114"/>
  <c r="AF202" i="114"/>
  <c r="BG236" i="114"/>
  <c r="CD198" i="114"/>
  <c r="CB198" i="114"/>
  <c r="BZ198" i="114"/>
  <c r="BX198" i="114"/>
  <c r="BV198" i="114"/>
  <c r="F198" i="114"/>
  <c r="AQ216" i="114" s="1"/>
  <c r="CD196" i="114"/>
  <c r="CB196" i="114"/>
  <c r="BZ196" i="114"/>
  <c r="BX196" i="114"/>
  <c r="BV196" i="114"/>
  <c r="BD196" i="114"/>
  <c r="B231" i="113"/>
  <c r="F196" i="114"/>
  <c r="CD183" i="114"/>
  <c r="CB183" i="114"/>
  <c r="BZ183" i="114"/>
  <c r="BX183" i="114"/>
  <c r="BV183" i="114"/>
  <c r="CD181" i="114"/>
  <c r="CB181" i="114"/>
  <c r="BZ181" i="114"/>
  <c r="BX181" i="114"/>
  <c r="BV181" i="114"/>
  <c r="BD181" i="114"/>
  <c r="B230" i="113"/>
  <c r="CD173" i="114"/>
  <c r="CB173" i="114"/>
  <c r="BZ173" i="114"/>
  <c r="BX173" i="114"/>
  <c r="BV173" i="114"/>
  <c r="CD171" i="114"/>
  <c r="CB171" i="114"/>
  <c r="BZ171" i="114"/>
  <c r="BX171" i="114"/>
  <c r="BV171" i="114"/>
  <c r="BD171" i="114"/>
  <c r="B229" i="113"/>
  <c r="CD163" i="114"/>
  <c r="CB163" i="114"/>
  <c r="BZ163" i="114"/>
  <c r="BX163" i="114"/>
  <c r="BV163" i="114"/>
  <c r="CD161" i="114"/>
  <c r="CB161" i="114"/>
  <c r="BZ161" i="114"/>
  <c r="BX161" i="114"/>
  <c r="BV161" i="114"/>
  <c r="BD161" i="114"/>
  <c r="B228" i="113"/>
  <c r="Q158" i="114"/>
  <c r="BF183" i="114"/>
  <c r="C158" i="114"/>
  <c r="BF153" i="114"/>
  <c r="Q156" i="114"/>
  <c r="BF181" i="114"/>
  <c r="C156" i="114"/>
  <c r="BF151" i="114"/>
  <c r="A137" i="114"/>
  <c r="BG151" i="114"/>
  <c r="Q154" i="114"/>
  <c r="BF173" i="114"/>
  <c r="C154" i="114"/>
  <c r="BF143" i="114"/>
  <c r="CD153" i="114"/>
  <c r="CB153" i="114"/>
  <c r="BZ153" i="114"/>
  <c r="BX153" i="114"/>
  <c r="BV153" i="114"/>
  <c r="Q152" i="114"/>
  <c r="BF171" i="114"/>
  <c r="C152" i="114"/>
  <c r="BF141" i="114"/>
  <c r="CD151" i="114"/>
  <c r="CB151" i="114"/>
  <c r="BZ151" i="114"/>
  <c r="BX151" i="114"/>
  <c r="BV151" i="114"/>
  <c r="BD151" i="114"/>
  <c r="B227" i="113"/>
  <c r="Q150" i="114"/>
  <c r="BF163" i="114"/>
  <c r="C150" i="114"/>
  <c r="BF133" i="114"/>
  <c r="Q148" i="114"/>
  <c r="BF161" i="114"/>
  <c r="C148" i="114"/>
  <c r="BF131" i="114"/>
  <c r="CD143" i="114"/>
  <c r="CB143" i="114"/>
  <c r="BZ143" i="114"/>
  <c r="BX143" i="114"/>
  <c r="BV143" i="114"/>
  <c r="AJ137" i="114"/>
  <c r="AD143" i="114"/>
  <c r="A143" i="114"/>
  <c r="CD141" i="114"/>
  <c r="CB141" i="114"/>
  <c r="BZ141" i="114"/>
  <c r="BX141" i="114"/>
  <c r="BV141" i="114"/>
  <c r="BD141" i="114"/>
  <c r="B226" i="113"/>
  <c r="AJ141" i="114"/>
  <c r="AH143" i="114"/>
  <c r="A141" i="114"/>
  <c r="AJ139" i="114"/>
  <c r="AF143" i="114"/>
  <c r="AH139" i="114"/>
  <c r="AF141" i="114"/>
  <c r="A139" i="114"/>
  <c r="AH137" i="114"/>
  <c r="AD141" i="114"/>
  <c r="AF137" i="114"/>
  <c r="AD139" i="114"/>
  <c r="BG171" i="114"/>
  <c r="CD133" i="114"/>
  <c r="CB133" i="114"/>
  <c r="BZ133" i="114"/>
  <c r="BX133" i="114"/>
  <c r="BV133" i="114"/>
  <c r="F133" i="114"/>
  <c r="AQ141" i="114" s="1"/>
  <c r="CD131" i="114"/>
  <c r="CB131" i="114"/>
  <c r="BZ131" i="114"/>
  <c r="CF131" i="114"/>
  <c r="BX131" i="114"/>
  <c r="BV131" i="114"/>
  <c r="BG131" i="114"/>
  <c r="BD131" i="114"/>
  <c r="B225" i="113"/>
  <c r="F131" i="114"/>
  <c r="CD118" i="114"/>
  <c r="CB118" i="114"/>
  <c r="BZ118" i="114"/>
  <c r="BX118" i="114"/>
  <c r="BV118" i="114"/>
  <c r="CD116" i="114"/>
  <c r="CB116" i="114"/>
  <c r="BZ116" i="114"/>
  <c r="BX116" i="114"/>
  <c r="BV116" i="114"/>
  <c r="BD116" i="114"/>
  <c r="B224" i="113"/>
  <c r="CD108" i="114"/>
  <c r="CB108" i="114"/>
  <c r="BZ108" i="114"/>
  <c r="BX108" i="114"/>
  <c r="BV108" i="114"/>
  <c r="CD106" i="114"/>
  <c r="CB106" i="114"/>
  <c r="BZ106" i="114"/>
  <c r="BX106" i="114"/>
  <c r="BV106" i="114"/>
  <c r="BD106" i="114"/>
  <c r="B223" i="113"/>
  <c r="CD98" i="114"/>
  <c r="CB98" i="114"/>
  <c r="BZ98" i="114"/>
  <c r="BX98" i="114"/>
  <c r="BV98" i="114"/>
  <c r="CD96" i="114"/>
  <c r="CB96" i="114"/>
  <c r="BZ96" i="114"/>
  <c r="BX96" i="114"/>
  <c r="BV96" i="114"/>
  <c r="BD96" i="114"/>
  <c r="B222" i="113"/>
  <c r="Q93" i="114"/>
  <c r="BF118" i="114"/>
  <c r="C93" i="114"/>
  <c r="BF88" i="114"/>
  <c r="Q91" i="114"/>
  <c r="BF116" i="114"/>
  <c r="C91" i="114"/>
  <c r="BF86" i="114"/>
  <c r="Q89" i="114"/>
  <c r="BF108" i="114"/>
  <c r="C89" i="114"/>
  <c r="CD88" i="114"/>
  <c r="CB88" i="114"/>
  <c r="BZ88" i="114"/>
  <c r="BX88" i="114"/>
  <c r="BV88" i="114"/>
  <c r="Q87" i="114"/>
  <c r="BF106" i="114"/>
  <c r="C87" i="114"/>
  <c r="BF76" i="114"/>
  <c r="CD86" i="114"/>
  <c r="CB86" i="114"/>
  <c r="BZ86" i="114"/>
  <c r="BX86" i="114"/>
  <c r="BV86" i="114"/>
  <c r="BD86" i="114"/>
  <c r="B221" i="113"/>
  <c r="Q85" i="114"/>
  <c r="BF98" i="114"/>
  <c r="C85" i="114"/>
  <c r="Q83" i="114"/>
  <c r="BF96" i="114"/>
  <c r="C83" i="114"/>
  <c r="BF66" i="114"/>
  <c r="CD78" i="114"/>
  <c r="CB78" i="114"/>
  <c r="BZ78" i="114"/>
  <c r="BX78" i="114"/>
  <c r="BV78" i="114"/>
  <c r="BF78" i="114"/>
  <c r="A78" i="114"/>
  <c r="CD76" i="114"/>
  <c r="CB76" i="114"/>
  <c r="BZ76" i="114"/>
  <c r="BX76" i="114"/>
  <c r="BV76" i="114"/>
  <c r="BD76" i="114"/>
  <c r="B220" i="113"/>
  <c r="AJ76" i="114"/>
  <c r="AH78" i="114"/>
  <c r="A76" i="114"/>
  <c r="AJ74" i="114"/>
  <c r="AF78" i="114"/>
  <c r="AH74" i="114"/>
  <c r="AF76" i="114"/>
  <c r="A74" i="114"/>
  <c r="AJ72" i="114"/>
  <c r="AD78" i="114"/>
  <c r="AH72" i="114"/>
  <c r="AF72" i="114"/>
  <c r="AD74" i="114"/>
  <c r="A72" i="114"/>
  <c r="BG118" i="114"/>
  <c r="CD68" i="114"/>
  <c r="CB68" i="114"/>
  <c r="BZ68" i="114"/>
  <c r="BX68" i="114"/>
  <c r="BV68" i="114"/>
  <c r="BF68" i="114"/>
  <c r="F68" i="114"/>
  <c r="CD66" i="114"/>
  <c r="CB66" i="114"/>
  <c r="BZ66" i="114"/>
  <c r="BX66" i="114"/>
  <c r="BV66" i="114"/>
  <c r="BD66" i="114"/>
  <c r="B219" i="113"/>
  <c r="F66" i="114"/>
  <c r="CD53" i="114"/>
  <c r="CB53" i="114"/>
  <c r="BZ53" i="114"/>
  <c r="BX53" i="114"/>
  <c r="BV53" i="114"/>
  <c r="CD51" i="114"/>
  <c r="CB51" i="114"/>
  <c r="BZ51" i="114"/>
  <c r="BX51" i="114"/>
  <c r="BV51" i="114"/>
  <c r="BD51" i="114"/>
  <c r="B218" i="113"/>
  <c r="CD43" i="114"/>
  <c r="CB43" i="114"/>
  <c r="BZ43" i="114"/>
  <c r="BX43" i="114"/>
  <c r="BV43" i="114"/>
  <c r="CD41" i="114"/>
  <c r="CB41" i="114"/>
  <c r="BZ41" i="114"/>
  <c r="BX41" i="114"/>
  <c r="BV41" i="114"/>
  <c r="BD41" i="114"/>
  <c r="B217" i="113"/>
  <c r="CD33" i="114"/>
  <c r="CB33" i="114"/>
  <c r="BZ33" i="114"/>
  <c r="BX33" i="114"/>
  <c r="BV33" i="114"/>
  <c r="CD31" i="114"/>
  <c r="CB31" i="114"/>
  <c r="BZ31" i="114"/>
  <c r="BX31" i="114"/>
  <c r="BV31" i="114"/>
  <c r="BD31" i="114"/>
  <c r="B216" i="113"/>
  <c r="Q28" i="114"/>
  <c r="BF53" i="114"/>
  <c r="C28" i="114"/>
  <c r="BF23" i="114"/>
  <c r="Q26" i="114"/>
  <c r="BF51" i="114"/>
  <c r="C26" i="114"/>
  <c r="BF21" i="114"/>
  <c r="Q24" i="114"/>
  <c r="BF43" i="114"/>
  <c r="C24" i="114"/>
  <c r="BF13" i="114"/>
  <c r="CD23" i="114"/>
  <c r="CB23" i="114"/>
  <c r="BZ23" i="114"/>
  <c r="BX23" i="114"/>
  <c r="BV23" i="114"/>
  <c r="Q22" i="114"/>
  <c r="BF41" i="114"/>
  <c r="C22" i="114"/>
  <c r="BF11" i="114"/>
  <c r="CD21" i="114"/>
  <c r="CB21" i="114"/>
  <c r="BZ21" i="114"/>
  <c r="BX21" i="114"/>
  <c r="BV21" i="114"/>
  <c r="BD21" i="114"/>
  <c r="B215" i="113"/>
  <c r="Q20" i="114"/>
  <c r="BF33" i="114"/>
  <c r="C20" i="114"/>
  <c r="BF3" i="114"/>
  <c r="Q18" i="114"/>
  <c r="BF31" i="114"/>
  <c r="C18" i="114"/>
  <c r="BF1" i="114"/>
  <c r="CD13" i="114"/>
  <c r="CB13" i="114"/>
  <c r="BZ13" i="114"/>
  <c r="BX13" i="114"/>
  <c r="BV13" i="114"/>
  <c r="A13" i="114"/>
  <c r="CD11" i="114"/>
  <c r="CB11" i="114"/>
  <c r="BZ11" i="114"/>
  <c r="BX11" i="114"/>
  <c r="BV11" i="114"/>
  <c r="BD11" i="114"/>
  <c r="B214" i="113"/>
  <c r="AJ11" i="114"/>
  <c r="AH13" i="114"/>
  <c r="A11" i="114"/>
  <c r="AJ9" i="114"/>
  <c r="AF13" i="114"/>
  <c r="AH9" i="114"/>
  <c r="AF11" i="114"/>
  <c r="A9" i="114"/>
  <c r="AJ7" i="114"/>
  <c r="AD13" i="114"/>
  <c r="AH7" i="114"/>
  <c r="AF7" i="114"/>
  <c r="AD9" i="114"/>
  <c r="A7" i="114"/>
  <c r="CD3" i="114"/>
  <c r="CB3" i="114"/>
  <c r="BZ3" i="114"/>
  <c r="BX3" i="114"/>
  <c r="BV3" i="114"/>
  <c r="F3" i="114"/>
  <c r="AQ11" i="114"/>
  <c r="CD1" i="114"/>
  <c r="CB1" i="114"/>
  <c r="BZ1" i="114"/>
  <c r="BX1" i="114"/>
  <c r="BV1" i="114"/>
  <c r="BD1" i="114"/>
  <c r="B213" i="113"/>
  <c r="F1" i="114"/>
  <c r="A175" i="106"/>
  <c r="B174" i="106"/>
  <c r="A174" i="106"/>
  <c r="A171" i="106"/>
  <c r="B170" i="106"/>
  <c r="B45" i="113"/>
  <c r="A170" i="106"/>
  <c r="A167" i="106"/>
  <c r="B166" i="106"/>
  <c r="B44" i="113"/>
  <c r="A166" i="106"/>
  <c r="A163" i="106"/>
  <c r="B162" i="106"/>
  <c r="A162" i="106"/>
  <c r="A160" i="106"/>
  <c r="B159" i="106"/>
  <c r="A159" i="106"/>
  <c r="A156" i="106"/>
  <c r="B155" i="106"/>
  <c r="B41" i="113"/>
  <c r="A155" i="106"/>
  <c r="A152" i="106"/>
  <c r="B151" i="106"/>
  <c r="B40" i="113"/>
  <c r="A151" i="106"/>
  <c r="A148" i="106"/>
  <c r="B147" i="106"/>
  <c r="B39" i="113"/>
  <c r="A147" i="106"/>
  <c r="A144" i="106"/>
  <c r="B143" i="106"/>
  <c r="A143" i="106"/>
  <c r="A140" i="106"/>
  <c r="B139" i="106"/>
  <c r="B37" i="113"/>
  <c r="A139" i="106"/>
  <c r="A137" i="106"/>
  <c r="B136" i="106"/>
  <c r="B36" i="113"/>
  <c r="A136" i="106"/>
  <c r="A133" i="106"/>
  <c r="B132" i="106"/>
  <c r="B35" i="113"/>
  <c r="A132" i="106"/>
  <c r="A129" i="106"/>
  <c r="B128" i="106"/>
  <c r="A128" i="106"/>
  <c r="A125" i="106"/>
  <c r="B124" i="106"/>
  <c r="B33" i="113"/>
  <c r="A124" i="106"/>
  <c r="A121" i="106"/>
  <c r="DV326" i="118"/>
  <c r="DN330" i="118"/>
  <c r="CF391" i="116"/>
  <c r="AN921" i="114"/>
  <c r="DV196" i="118"/>
  <c r="AL141" i="115"/>
  <c r="AN141" i="115"/>
  <c r="CF256" i="118"/>
  <c r="CF456" i="118"/>
  <c r="CF391" i="118"/>
  <c r="I1027" i="113"/>
  <c r="CF21" i="115"/>
  <c r="BX25" i="115"/>
  <c r="CF281" i="115"/>
  <c r="CF126" i="116"/>
  <c r="N113" i="116"/>
  <c r="CG131" i="116"/>
  <c r="CF171" i="116"/>
  <c r="N170" i="116"/>
  <c r="AQ311" i="116"/>
  <c r="CF21" i="118"/>
  <c r="DV76" i="118"/>
  <c r="DR80" i="118"/>
  <c r="CF106" i="118"/>
  <c r="DV216" i="118"/>
  <c r="CF236" i="118"/>
  <c r="BV240" i="118"/>
  <c r="DV236" i="118"/>
  <c r="DR240" i="118"/>
  <c r="CF311" i="118"/>
  <c r="DV311" i="118"/>
  <c r="DN315" i="118"/>
  <c r="CF321" i="118"/>
  <c r="BZ325" i="118"/>
  <c r="DV421" i="118"/>
  <c r="DT425" i="118"/>
  <c r="CG161" i="116"/>
  <c r="CF366" i="116"/>
  <c r="E692" i="113"/>
  <c r="CF41" i="118"/>
  <c r="CF76" i="118"/>
  <c r="CF336" i="118"/>
  <c r="N352" i="118"/>
  <c r="DV376" i="118"/>
  <c r="CF486" i="118"/>
  <c r="AL791" i="114"/>
  <c r="AN791" i="114"/>
  <c r="CF291" i="116"/>
  <c r="CF321" i="116"/>
  <c r="DV326" i="116"/>
  <c r="DV246" i="118"/>
  <c r="CF326" i="118"/>
  <c r="CB330" i="118"/>
  <c r="DV356" i="118"/>
  <c r="CF476" i="115"/>
  <c r="N486" i="115"/>
  <c r="AQ151" i="116"/>
  <c r="CF216" i="116"/>
  <c r="D660" i="113"/>
  <c r="CF441" i="116"/>
  <c r="CF31" i="118"/>
  <c r="AL401" i="118"/>
  <c r="AN401" i="118"/>
  <c r="DV411" i="118"/>
  <c r="DL415" i="118"/>
  <c r="DV456" i="118"/>
  <c r="AB479" i="118"/>
  <c r="CF516" i="118"/>
  <c r="B120" i="106"/>
  <c r="B32" i="113"/>
  <c r="A120" i="106"/>
  <c r="A117" i="106"/>
  <c r="B116" i="106"/>
  <c r="B31" i="113"/>
  <c r="A116" i="106"/>
  <c r="A114" i="106"/>
  <c r="B113" i="106"/>
  <c r="B30" i="113"/>
  <c r="A113" i="106"/>
  <c r="A110" i="106"/>
  <c r="B109" i="106"/>
  <c r="B29" i="113"/>
  <c r="A109" i="106"/>
  <c r="A106" i="106"/>
  <c r="B105" i="106"/>
  <c r="B28" i="113"/>
  <c r="A105" i="106"/>
  <c r="A102" i="106"/>
  <c r="B101" i="106"/>
  <c r="B27" i="113"/>
  <c r="A101" i="106"/>
  <c r="A98" i="106"/>
  <c r="B97" i="106"/>
  <c r="B26" i="113"/>
  <c r="A97" i="106"/>
  <c r="A94" i="106"/>
  <c r="B93" i="106"/>
  <c r="B25" i="113"/>
  <c r="A93" i="106"/>
  <c r="A91" i="106"/>
  <c r="B90" i="106"/>
  <c r="B24" i="113"/>
  <c r="A90" i="106"/>
  <c r="A87" i="106"/>
  <c r="B86" i="106"/>
  <c r="B23" i="113"/>
  <c r="A86" i="106"/>
  <c r="A83" i="106"/>
  <c r="B82" i="106"/>
  <c r="A82" i="106"/>
  <c r="A79" i="106"/>
  <c r="B78" i="106"/>
  <c r="B21" i="113"/>
  <c r="A78" i="106"/>
  <c r="A75" i="106"/>
  <c r="B74" i="106"/>
  <c r="A74" i="106"/>
  <c r="A71" i="106"/>
  <c r="B70" i="106"/>
  <c r="B19" i="113"/>
  <c r="A70" i="106"/>
  <c r="A68" i="106"/>
  <c r="B67" i="106"/>
  <c r="B18" i="113"/>
  <c r="A67" i="106"/>
  <c r="A64" i="106"/>
  <c r="B63" i="106"/>
  <c r="B17" i="113"/>
  <c r="A63" i="106"/>
  <c r="A60" i="106"/>
  <c r="B59" i="106"/>
  <c r="B16" i="113"/>
  <c r="A59" i="106"/>
  <c r="A56" i="106"/>
  <c r="B55" i="106"/>
  <c r="B15" i="113"/>
  <c r="A55" i="106"/>
  <c r="A52" i="106"/>
  <c r="B51" i="106"/>
  <c r="A51" i="106"/>
  <c r="A48" i="106"/>
  <c r="B47" i="106"/>
  <c r="B13" i="113"/>
  <c r="A47" i="106"/>
  <c r="A45" i="106"/>
  <c r="B44" i="106"/>
  <c r="B12" i="113"/>
  <c r="A44" i="106"/>
  <c r="A41" i="106"/>
  <c r="B40" i="106"/>
  <c r="B11" i="113"/>
  <c r="A40" i="106"/>
  <c r="A37" i="106"/>
  <c r="B36" i="106"/>
  <c r="B10" i="113"/>
  <c r="A36" i="106"/>
  <c r="A33" i="106"/>
  <c r="B32" i="106"/>
  <c r="B9" i="113"/>
  <c r="A32" i="106"/>
  <c r="A29" i="106"/>
  <c r="B28" i="106"/>
  <c r="B8" i="113"/>
  <c r="A28" i="106"/>
  <c r="A25" i="106"/>
  <c r="B24" i="106"/>
  <c r="B7" i="113"/>
  <c r="A24" i="106"/>
  <c r="A22" i="106"/>
  <c r="B21" i="106"/>
  <c r="B6" i="113"/>
  <c r="A21" i="106"/>
  <c r="A18" i="106"/>
  <c r="B17" i="106"/>
  <c r="B5" i="113"/>
  <c r="A17" i="106"/>
  <c r="A14" i="106"/>
  <c r="B13" i="106"/>
  <c r="B4" i="113"/>
  <c r="A13" i="106"/>
  <c r="A10" i="106"/>
  <c r="B9" i="106"/>
  <c r="B3" i="113"/>
  <c r="A9" i="106"/>
  <c r="A6" i="106"/>
  <c r="B5" i="106"/>
  <c r="A5" i="106"/>
  <c r="A2" i="106"/>
  <c r="B1" i="106"/>
  <c r="B1" i="113"/>
  <c r="A1" i="106"/>
  <c r="FJ518" i="29"/>
  <c r="FH518" i="29"/>
  <c r="FF518" i="29"/>
  <c r="FD518" i="29"/>
  <c r="FB518" i="29"/>
  <c r="DT518" i="29"/>
  <c r="DR518" i="29"/>
  <c r="DP518" i="29"/>
  <c r="DN518" i="29"/>
  <c r="DL518" i="29"/>
  <c r="CD518" i="29"/>
  <c r="CB518" i="29"/>
  <c r="BZ518" i="29"/>
  <c r="BX518" i="29"/>
  <c r="BV518" i="29"/>
  <c r="FJ516" i="29"/>
  <c r="FH516" i="29"/>
  <c r="FF516" i="29"/>
  <c r="FD516" i="29"/>
  <c r="FB516" i="29"/>
  <c r="EJ516" i="29"/>
  <c r="B900" i="113"/>
  <c r="DT516" i="29"/>
  <c r="DR516" i="29"/>
  <c r="DP516" i="29"/>
  <c r="DN516" i="29"/>
  <c r="DL516" i="29"/>
  <c r="CT516" i="29"/>
  <c r="B893" i="113"/>
  <c r="CD516" i="29"/>
  <c r="CB516" i="29"/>
  <c r="BZ516" i="29"/>
  <c r="BX516" i="29"/>
  <c r="BV516" i="29"/>
  <c r="BD516" i="29"/>
  <c r="B886" i="113"/>
  <c r="FJ508" i="29"/>
  <c r="FH508" i="29"/>
  <c r="FF508" i="29"/>
  <c r="FD508" i="29"/>
  <c r="FB508" i="29"/>
  <c r="DT508" i="29"/>
  <c r="DR508" i="29"/>
  <c r="DP508" i="29"/>
  <c r="DN508" i="29"/>
  <c r="DL508" i="29"/>
  <c r="CD508" i="29"/>
  <c r="CB508" i="29"/>
  <c r="BZ508" i="29"/>
  <c r="BX508" i="29"/>
  <c r="BV508" i="29"/>
  <c r="FJ506" i="29"/>
  <c r="FH506" i="29"/>
  <c r="FF506" i="29"/>
  <c r="FD506" i="29"/>
  <c r="FB506" i="29"/>
  <c r="EJ506" i="29"/>
  <c r="B899" i="113"/>
  <c r="DT506" i="29"/>
  <c r="DR506" i="29"/>
  <c r="DP506" i="29"/>
  <c r="DN506" i="29"/>
  <c r="DL506" i="29"/>
  <c r="CT506" i="29"/>
  <c r="B892" i="113"/>
  <c r="CD506" i="29"/>
  <c r="CB506" i="29"/>
  <c r="BZ506" i="29"/>
  <c r="BX506" i="29"/>
  <c r="BV506" i="29"/>
  <c r="BD506" i="29"/>
  <c r="B885" i="113"/>
  <c r="AE503" i="29"/>
  <c r="EL518" i="29"/>
  <c r="Q503" i="29"/>
  <c r="CV518" i="29"/>
  <c r="C503" i="29"/>
  <c r="BF518" i="29"/>
  <c r="AE501" i="29"/>
  <c r="EL516" i="29"/>
  <c r="Q501" i="29"/>
  <c r="CV516" i="29"/>
  <c r="C501" i="29"/>
  <c r="BF516" i="29"/>
  <c r="AE499" i="29"/>
  <c r="EL508" i="29"/>
  <c r="Q499" i="29"/>
  <c r="CV508" i="29"/>
  <c r="C499" i="29"/>
  <c r="BF508" i="29"/>
  <c r="FJ498" i="29"/>
  <c r="FH498" i="29"/>
  <c r="FF498" i="29"/>
  <c r="FD498" i="29"/>
  <c r="FB498" i="29"/>
  <c r="DT498" i="29"/>
  <c r="DR498" i="29"/>
  <c r="DP498" i="29"/>
  <c r="DN498" i="29"/>
  <c r="DL498" i="29"/>
  <c r="Q495" i="29"/>
  <c r="CV498" i="29"/>
  <c r="CD498" i="29"/>
  <c r="CB498" i="29"/>
  <c r="BZ498" i="29"/>
  <c r="BX498" i="29"/>
  <c r="BV498" i="29"/>
  <c r="AE497" i="29"/>
  <c r="EL506" i="29"/>
  <c r="Q497" i="29"/>
  <c r="CV506" i="29"/>
  <c r="C497" i="29"/>
  <c r="BF506" i="29"/>
  <c r="A462" i="29"/>
  <c r="A464" i="29"/>
  <c r="A466" i="29"/>
  <c r="BG506" i="29"/>
  <c r="FJ496" i="29"/>
  <c r="FH496" i="29"/>
  <c r="FF496" i="29"/>
  <c r="FD496" i="29"/>
  <c r="FB496" i="29"/>
  <c r="EJ496" i="29"/>
  <c r="B898" i="113"/>
  <c r="DT496" i="29"/>
  <c r="DR496" i="29"/>
  <c r="DP496" i="29"/>
  <c r="DN496" i="29"/>
  <c r="DL496" i="29"/>
  <c r="CT496" i="29"/>
  <c r="B891" i="113"/>
  <c r="CD496" i="29"/>
  <c r="CB496" i="29"/>
  <c r="BZ496" i="29"/>
  <c r="BX496" i="29"/>
  <c r="BV496" i="29"/>
  <c r="BD496" i="29"/>
  <c r="B884" i="113"/>
  <c r="AE495" i="29"/>
  <c r="EL498" i="29"/>
  <c r="C495" i="29"/>
  <c r="BF498" i="29"/>
  <c r="AE493" i="29"/>
  <c r="EL496" i="29"/>
  <c r="Q493" i="29"/>
  <c r="CV496" i="29"/>
  <c r="CW496" i="29"/>
  <c r="C493" i="29"/>
  <c r="BF496" i="29"/>
  <c r="AE491" i="29"/>
  <c r="EL488" i="29"/>
  <c r="Q491" i="29"/>
  <c r="CV488" i="29"/>
  <c r="C491" i="29"/>
  <c r="BF488" i="29"/>
  <c r="AE489" i="29"/>
  <c r="EL486" i="29"/>
  <c r="Q489" i="29"/>
  <c r="CV486" i="29"/>
  <c r="C489" i="29"/>
  <c r="BF486" i="29"/>
  <c r="FJ488" i="29"/>
  <c r="FH488" i="29"/>
  <c r="FF488" i="29"/>
  <c r="FD488" i="29"/>
  <c r="FB488" i="29"/>
  <c r="DT488" i="29"/>
  <c r="DR488" i="29"/>
  <c r="DP488" i="29"/>
  <c r="DN488" i="29"/>
  <c r="DL488" i="29"/>
  <c r="CD488" i="29"/>
  <c r="CB488" i="29"/>
  <c r="BZ488" i="29"/>
  <c r="BX488" i="29"/>
  <c r="BV488" i="29"/>
  <c r="AE487" i="29"/>
  <c r="EL478" i="29"/>
  <c r="Q487" i="29"/>
  <c r="CV478" i="29"/>
  <c r="C487" i="29"/>
  <c r="BF478" i="29"/>
  <c r="FJ486" i="29"/>
  <c r="FH486" i="29"/>
  <c r="FF486" i="29"/>
  <c r="FD486" i="29"/>
  <c r="FB486" i="29"/>
  <c r="EJ486" i="29"/>
  <c r="B897" i="113"/>
  <c r="DT486" i="29"/>
  <c r="DR486" i="29"/>
  <c r="DP486" i="29"/>
  <c r="DN486" i="29"/>
  <c r="DL486" i="29"/>
  <c r="CT486" i="29"/>
  <c r="B890" i="113"/>
  <c r="CD486" i="29"/>
  <c r="CB486" i="29"/>
  <c r="BZ486" i="29"/>
  <c r="BX486" i="29"/>
  <c r="BV486" i="29"/>
  <c r="BD486" i="29"/>
  <c r="B883" i="113"/>
  <c r="AE485" i="29"/>
  <c r="EL476" i="29"/>
  <c r="Q485" i="29"/>
  <c r="CV476" i="29"/>
  <c r="C485" i="29"/>
  <c r="BF476" i="29"/>
  <c r="AE483" i="29"/>
  <c r="EL468" i="29"/>
  <c r="Q483" i="29"/>
  <c r="CV468" i="29"/>
  <c r="C483" i="29"/>
  <c r="AE481" i="29"/>
  <c r="Q481" i="29"/>
  <c r="CV466" i="29"/>
  <c r="C481" i="29"/>
  <c r="BF466" i="29"/>
  <c r="AE479" i="29"/>
  <c r="EL458" i="29"/>
  <c r="Q479" i="29"/>
  <c r="CV458" i="29"/>
  <c r="C479" i="29"/>
  <c r="BF458" i="29"/>
  <c r="FJ478" i="29"/>
  <c r="FH478" i="29"/>
  <c r="FF478" i="29"/>
  <c r="FD478" i="29"/>
  <c r="FB478" i="29"/>
  <c r="DT478" i="29"/>
  <c r="DR478" i="29"/>
  <c r="DP478" i="29"/>
  <c r="DN478" i="29"/>
  <c r="DL478" i="29"/>
  <c r="CD478" i="29"/>
  <c r="CB478" i="29"/>
  <c r="BZ478" i="29"/>
  <c r="BX478" i="29"/>
  <c r="BV478" i="29"/>
  <c r="AE477" i="29"/>
  <c r="EL456" i="29"/>
  <c r="Q477" i="29"/>
  <c r="CV456" i="29"/>
  <c r="C477" i="29"/>
  <c r="BF456" i="29"/>
  <c r="FJ476" i="29"/>
  <c r="FH476" i="29"/>
  <c r="FF476" i="29"/>
  <c r="FD476" i="29"/>
  <c r="FB476" i="29"/>
  <c r="EJ476" i="29"/>
  <c r="B896" i="113"/>
  <c r="DT476" i="29"/>
  <c r="DR476" i="29"/>
  <c r="DP476" i="29"/>
  <c r="DN476" i="29"/>
  <c r="DL476" i="29"/>
  <c r="CT476" i="29"/>
  <c r="B889" i="113"/>
  <c r="CD476" i="29"/>
  <c r="CB476" i="29"/>
  <c r="BZ476" i="29"/>
  <c r="BX476" i="29"/>
  <c r="BV476" i="29"/>
  <c r="BD476" i="29"/>
  <c r="B882" i="113"/>
  <c r="A474" i="29"/>
  <c r="AJ472" i="29"/>
  <c r="AH474" i="29"/>
  <c r="AH466" i="29"/>
  <c r="AB472" i="29"/>
  <c r="A472" i="29"/>
  <c r="AJ470" i="29"/>
  <c r="AF474" i="29"/>
  <c r="AH470" i="29"/>
  <c r="AF472" i="29"/>
  <c r="A470" i="29"/>
  <c r="FJ468" i="29"/>
  <c r="FH468" i="29"/>
  <c r="FF468" i="29"/>
  <c r="FD468" i="29"/>
  <c r="FB468" i="29"/>
  <c r="DT468" i="29"/>
  <c r="DR468" i="29"/>
  <c r="DP468" i="29"/>
  <c r="DN468" i="29"/>
  <c r="DL468" i="29"/>
  <c r="CD468" i="29"/>
  <c r="CB468" i="29"/>
  <c r="BZ468" i="29"/>
  <c r="BX468" i="29"/>
  <c r="BV468" i="29"/>
  <c r="BF468" i="29"/>
  <c r="AJ468" i="29"/>
  <c r="AD474" i="29"/>
  <c r="AH468" i="29"/>
  <c r="AD472" i="29"/>
  <c r="AF468" i="29"/>
  <c r="AD470" i="29"/>
  <c r="A468" i="29"/>
  <c r="FJ466" i="29"/>
  <c r="FH466" i="29"/>
  <c r="FF466" i="29"/>
  <c r="FD466" i="29"/>
  <c r="FB466" i="29"/>
  <c r="EL466" i="29"/>
  <c r="EJ466" i="29"/>
  <c r="B895" i="113"/>
  <c r="DT466" i="29"/>
  <c r="DR466" i="29"/>
  <c r="DP466" i="29"/>
  <c r="DN466" i="29"/>
  <c r="DL466" i="29"/>
  <c r="CT466" i="29"/>
  <c r="B888" i="113"/>
  <c r="CD466" i="29"/>
  <c r="CB466" i="29"/>
  <c r="BZ466" i="29"/>
  <c r="BX466" i="29"/>
  <c r="BV466" i="29"/>
  <c r="BD466" i="29"/>
  <c r="B881" i="113"/>
  <c r="AJ466" i="29"/>
  <c r="AB474" i="29"/>
  <c r="AF466" i="29"/>
  <c r="AB470" i="29"/>
  <c r="AD466" i="29"/>
  <c r="AB468" i="29"/>
  <c r="AJ464" i="29"/>
  <c r="Z474" i="29"/>
  <c r="AH464" i="29"/>
  <c r="Z472" i="29"/>
  <c r="AF464" i="29"/>
  <c r="Z470" i="29"/>
  <c r="AD464" i="29"/>
  <c r="Z468" i="29"/>
  <c r="AB464" i="29"/>
  <c r="Z466" i="29"/>
  <c r="AJ462" i="29"/>
  <c r="X474" i="29"/>
  <c r="AH462" i="29"/>
  <c r="X472" i="29"/>
  <c r="AF462" i="29"/>
  <c r="X470" i="29"/>
  <c r="AD462" i="29"/>
  <c r="X468" i="29"/>
  <c r="AB462" i="29"/>
  <c r="X466" i="29"/>
  <c r="Z462" i="29"/>
  <c r="FJ458" i="29"/>
  <c r="FH458" i="29"/>
  <c r="FF458" i="29"/>
  <c r="FD458" i="29"/>
  <c r="FB458" i="29"/>
  <c r="DT458" i="29"/>
  <c r="DR458" i="29"/>
  <c r="DP458" i="29"/>
  <c r="DN458" i="29"/>
  <c r="DL458" i="29"/>
  <c r="CD458" i="29"/>
  <c r="CB458" i="29"/>
  <c r="BZ458" i="29"/>
  <c r="BX458" i="29"/>
  <c r="BV458" i="29"/>
  <c r="F458" i="29"/>
  <c r="CG506" i="29" s="1"/>
  <c r="FJ456" i="29"/>
  <c r="FH456" i="29"/>
  <c r="FF456" i="29"/>
  <c r="FD456" i="29"/>
  <c r="FB456" i="29"/>
  <c r="EJ456" i="29"/>
  <c r="B894" i="113"/>
  <c r="DT456" i="29"/>
  <c r="DR456" i="29"/>
  <c r="DP456" i="29"/>
  <c r="DN456" i="29"/>
  <c r="DL456" i="29"/>
  <c r="CT456" i="29"/>
  <c r="B887" i="113"/>
  <c r="CD456" i="29"/>
  <c r="CB456" i="29"/>
  <c r="BZ456" i="29"/>
  <c r="CF456" i="29"/>
  <c r="BV460" i="29"/>
  <c r="BX456" i="29"/>
  <c r="BV456" i="29"/>
  <c r="BD456" i="29"/>
  <c r="B880" i="113"/>
  <c r="F456" i="29"/>
  <c r="FJ453" i="29"/>
  <c r="FH453" i="29"/>
  <c r="FF453" i="29"/>
  <c r="FD453" i="29"/>
  <c r="FB453" i="29"/>
  <c r="DT453" i="29"/>
  <c r="DR453" i="29"/>
  <c r="DP453" i="29"/>
  <c r="DN453" i="29"/>
  <c r="DL453" i="29"/>
  <c r="CD453" i="29"/>
  <c r="CB453" i="29"/>
  <c r="BZ453" i="29"/>
  <c r="BX453" i="29"/>
  <c r="BV453" i="29"/>
  <c r="FJ451" i="29"/>
  <c r="FH451" i="29"/>
  <c r="FF451" i="29"/>
  <c r="FD451" i="29"/>
  <c r="FB451" i="29"/>
  <c r="EJ451" i="29"/>
  <c r="B879" i="113"/>
  <c r="DT451" i="29"/>
  <c r="DR451" i="29"/>
  <c r="DP451" i="29"/>
  <c r="DN451" i="29"/>
  <c r="DL451" i="29"/>
  <c r="CT451" i="29"/>
  <c r="B872" i="113"/>
  <c r="CD451" i="29"/>
  <c r="CB451" i="29"/>
  <c r="BZ451" i="29"/>
  <c r="BX451" i="29"/>
  <c r="BV451" i="29"/>
  <c r="BD451" i="29"/>
  <c r="B865" i="113"/>
  <c r="FJ443" i="29"/>
  <c r="FH443" i="29"/>
  <c r="FF443" i="29"/>
  <c r="FD443" i="29"/>
  <c r="FB443" i="29"/>
  <c r="DT443" i="29"/>
  <c r="DR443" i="29"/>
  <c r="DP443" i="29"/>
  <c r="DN443" i="29"/>
  <c r="DL443" i="29"/>
  <c r="CD443" i="29"/>
  <c r="CB443" i="29"/>
  <c r="BZ443" i="29"/>
  <c r="BX443" i="29"/>
  <c r="BV443" i="29"/>
  <c r="FJ441" i="29"/>
  <c r="FH441" i="29"/>
  <c r="FF441" i="29"/>
  <c r="FD441" i="29"/>
  <c r="FB441" i="29"/>
  <c r="EJ441" i="29"/>
  <c r="B878" i="113"/>
  <c r="DT441" i="29"/>
  <c r="DR441" i="29"/>
  <c r="DP441" i="29"/>
  <c r="DN441" i="29"/>
  <c r="DL441" i="29"/>
  <c r="CT441" i="29"/>
  <c r="B871" i="113"/>
  <c r="CD441" i="29"/>
  <c r="CB441" i="29"/>
  <c r="BZ441" i="29"/>
  <c r="BX441" i="29"/>
  <c r="BV441" i="29"/>
  <c r="BD441" i="29"/>
  <c r="B864" i="113"/>
  <c r="AE438" i="29"/>
  <c r="EL453" i="29"/>
  <c r="Q438" i="29"/>
  <c r="CV453" i="29"/>
  <c r="C438" i="29"/>
  <c r="BF453" i="29"/>
  <c r="AE436" i="29"/>
  <c r="EL451" i="29"/>
  <c r="Q436" i="29"/>
  <c r="CV451" i="29"/>
  <c r="C436" i="29"/>
  <c r="BF451" i="29"/>
  <c r="AE434" i="29"/>
  <c r="EL443" i="29"/>
  <c r="Q434" i="29"/>
  <c r="CV443" i="29"/>
  <c r="C434" i="29"/>
  <c r="BF443" i="29"/>
  <c r="FJ433" i="29"/>
  <c r="FH433" i="29"/>
  <c r="FF433" i="29"/>
  <c r="FD433" i="29"/>
  <c r="FB433" i="29"/>
  <c r="AE430" i="29"/>
  <c r="EL433" i="29"/>
  <c r="DT433" i="29"/>
  <c r="DR433" i="29"/>
  <c r="DP433" i="29"/>
  <c r="DN433" i="29"/>
  <c r="DL433" i="29"/>
  <c r="CD433" i="29"/>
  <c r="CB433" i="29"/>
  <c r="BZ433" i="29"/>
  <c r="BX433" i="29"/>
  <c r="BV433" i="29"/>
  <c r="AE432" i="29"/>
  <c r="EL441" i="29"/>
  <c r="Q432" i="29"/>
  <c r="CV441" i="29"/>
  <c r="C432" i="29"/>
  <c r="BF441" i="29"/>
  <c r="FJ431" i="29"/>
  <c r="FH431" i="29"/>
  <c r="FF431" i="29"/>
  <c r="FD431" i="29"/>
  <c r="FB431" i="29"/>
  <c r="EJ431" i="29"/>
  <c r="B877" i="113"/>
  <c r="DT431" i="29"/>
  <c r="DR431" i="29"/>
  <c r="DP431" i="29"/>
  <c r="DV431" i="29"/>
  <c r="DN431" i="29"/>
  <c r="DL431" i="29"/>
  <c r="CT431" i="29"/>
  <c r="B870" i="113"/>
  <c r="CD431" i="29"/>
  <c r="CB431" i="29"/>
  <c r="BZ431" i="29"/>
  <c r="BX431" i="29"/>
  <c r="BV431" i="29"/>
  <c r="BD431" i="29"/>
  <c r="B863" i="113"/>
  <c r="Q430" i="29"/>
  <c r="CV433" i="29"/>
  <c r="C430" i="29"/>
  <c r="BF433" i="29"/>
  <c r="AE428" i="29"/>
  <c r="EL431" i="29"/>
  <c r="Q428" i="29"/>
  <c r="CV431" i="29"/>
  <c r="C428" i="29"/>
  <c r="BF431" i="29"/>
  <c r="AE426" i="29"/>
  <c r="Q426" i="29"/>
  <c r="C426" i="29"/>
  <c r="BF423" i="29"/>
  <c r="AE424" i="29"/>
  <c r="EL421" i="29"/>
  <c r="Q424" i="29"/>
  <c r="CV421" i="29"/>
  <c r="C424" i="29"/>
  <c r="BF421" i="29"/>
  <c r="FJ423" i="29"/>
  <c r="FH423" i="29"/>
  <c r="FF423" i="29"/>
  <c r="FD423" i="29"/>
  <c r="FB423" i="29"/>
  <c r="EL423" i="29"/>
  <c r="DT423" i="29"/>
  <c r="DR423" i="29"/>
  <c r="DP423" i="29"/>
  <c r="DN423" i="29"/>
  <c r="DL423" i="29"/>
  <c r="CV423" i="29"/>
  <c r="CD423" i="29"/>
  <c r="CB423" i="29"/>
  <c r="BZ423" i="29"/>
  <c r="BX423" i="29"/>
  <c r="BV423" i="29"/>
  <c r="AE422" i="29"/>
  <c r="EL413" i="29"/>
  <c r="Q422" i="29"/>
  <c r="CV413" i="29"/>
  <c r="C422" i="29"/>
  <c r="BF413" i="29"/>
  <c r="FJ421" i="29"/>
  <c r="FH421" i="29"/>
  <c r="FF421" i="29"/>
  <c r="FD421" i="29"/>
  <c r="FB421" i="29"/>
  <c r="EJ421" i="29"/>
  <c r="B876" i="113"/>
  <c r="DT421" i="29"/>
  <c r="DR421" i="29"/>
  <c r="DP421" i="29"/>
  <c r="DN421" i="29"/>
  <c r="DL421" i="29"/>
  <c r="CT421" i="29"/>
  <c r="B869" i="113"/>
  <c r="CD421" i="29"/>
  <c r="CB421" i="29"/>
  <c r="BZ421" i="29"/>
  <c r="BX421" i="29"/>
  <c r="BV421" i="29"/>
  <c r="BD421" i="29"/>
  <c r="B862" i="113"/>
  <c r="AE420" i="29"/>
  <c r="EL411" i="29"/>
  <c r="Q420" i="29"/>
  <c r="CV411" i="29"/>
  <c r="C420" i="29"/>
  <c r="AE418" i="29"/>
  <c r="EL403" i="29"/>
  <c r="Q418" i="29"/>
  <c r="C418" i="29"/>
  <c r="BF403" i="29"/>
  <c r="AE416" i="29"/>
  <c r="EL401" i="29"/>
  <c r="Q416" i="29"/>
  <c r="CV401" i="29"/>
  <c r="C416" i="29"/>
  <c r="BF401" i="29"/>
  <c r="AE414" i="29"/>
  <c r="EL393" i="29"/>
  <c r="Q414" i="29"/>
  <c r="CV393" i="29"/>
  <c r="C414" i="29"/>
  <c r="BF393" i="29"/>
  <c r="FJ413" i="29"/>
  <c r="FH413" i="29"/>
  <c r="FF413" i="29"/>
  <c r="FD413" i="29"/>
  <c r="FB413" i="29"/>
  <c r="DT413" i="29"/>
  <c r="DR413" i="29"/>
  <c r="DP413" i="29"/>
  <c r="DN413" i="29"/>
  <c r="DL413" i="29"/>
  <c r="CD413" i="29"/>
  <c r="CB413" i="29"/>
  <c r="BZ413" i="29"/>
  <c r="BX413" i="29"/>
  <c r="BV413" i="29"/>
  <c r="AE412" i="29"/>
  <c r="EL391" i="29"/>
  <c r="Q412" i="29"/>
  <c r="CV391" i="29"/>
  <c r="C412" i="29"/>
  <c r="FJ411" i="29"/>
  <c r="FH411" i="29"/>
  <c r="FF411" i="29"/>
  <c r="FD411" i="29"/>
  <c r="FB411" i="29"/>
  <c r="EJ411" i="29"/>
  <c r="B875" i="113"/>
  <c r="DT411" i="29"/>
  <c r="DR411" i="29"/>
  <c r="DP411" i="29"/>
  <c r="DV411" i="29"/>
  <c r="DN411" i="29"/>
  <c r="DL411" i="29"/>
  <c r="CT411" i="29"/>
  <c r="B868" i="113"/>
  <c r="CD411" i="29"/>
  <c r="CB411" i="29"/>
  <c r="BZ411" i="29"/>
  <c r="BX411" i="29"/>
  <c r="BV411" i="29"/>
  <c r="BF411" i="29"/>
  <c r="BD411" i="29"/>
  <c r="B861" i="113"/>
  <c r="A409" i="29"/>
  <c r="AJ407" i="29"/>
  <c r="AH409" i="29"/>
  <c r="A407" i="29"/>
  <c r="AJ405" i="29"/>
  <c r="AF409" i="29"/>
  <c r="AH405" i="29"/>
  <c r="AF407" i="29"/>
  <c r="A405" i="29"/>
  <c r="FJ403" i="29"/>
  <c r="FH403" i="29"/>
  <c r="FF403" i="29"/>
  <c r="FD403" i="29"/>
  <c r="FB403" i="29"/>
  <c r="DT403" i="29"/>
  <c r="DR403" i="29"/>
  <c r="DP403" i="29"/>
  <c r="DN403" i="29"/>
  <c r="DL403" i="29"/>
  <c r="CV403" i="29"/>
  <c r="CD403" i="29"/>
  <c r="CB403" i="29"/>
  <c r="BZ403" i="29"/>
  <c r="BX403" i="29"/>
  <c r="BV403" i="29"/>
  <c r="AJ403" i="29"/>
  <c r="AD409" i="29"/>
  <c r="AH403" i="29"/>
  <c r="AD407" i="29"/>
  <c r="AF403" i="29"/>
  <c r="A403" i="29"/>
  <c r="FJ401" i="29"/>
  <c r="FH401" i="29"/>
  <c r="FF401" i="29"/>
  <c r="FD401" i="29"/>
  <c r="FB401" i="29"/>
  <c r="EJ401" i="29"/>
  <c r="B874" i="113"/>
  <c r="DT401" i="29"/>
  <c r="DR401" i="29"/>
  <c r="DP401" i="29"/>
  <c r="DN401" i="29"/>
  <c r="DL401" i="29"/>
  <c r="CT401" i="29"/>
  <c r="B867" i="113"/>
  <c r="CD401" i="29"/>
  <c r="CB401" i="29"/>
  <c r="BZ401" i="29"/>
  <c r="BX401" i="29"/>
  <c r="BV401" i="29"/>
  <c r="BD401" i="29"/>
  <c r="B860" i="113"/>
  <c r="AJ401" i="29"/>
  <c r="AB409" i="29"/>
  <c r="AH401" i="29"/>
  <c r="AB407" i="29"/>
  <c r="AF401" i="29"/>
  <c r="AB405" i="29"/>
  <c r="AD401" i="29"/>
  <c r="AB403" i="29"/>
  <c r="A401" i="29"/>
  <c r="AJ399" i="29"/>
  <c r="Z409" i="29"/>
  <c r="AH399" i="29"/>
  <c r="Z407" i="29"/>
  <c r="AF399" i="29"/>
  <c r="Z405" i="29"/>
  <c r="AD399" i="29"/>
  <c r="Z403" i="29"/>
  <c r="AB399" i="29"/>
  <c r="Z401" i="29"/>
  <c r="A399" i="29"/>
  <c r="AJ397" i="29"/>
  <c r="X409" i="29"/>
  <c r="AH397" i="29"/>
  <c r="X407" i="29"/>
  <c r="AF397" i="29"/>
  <c r="X405" i="29"/>
  <c r="AD397" i="29"/>
  <c r="X403" i="29"/>
  <c r="AB397" i="29"/>
  <c r="X401" i="29"/>
  <c r="Z397" i="29"/>
  <c r="X399" i="29"/>
  <c r="A397" i="29"/>
  <c r="FJ393" i="29"/>
  <c r="FH393" i="29"/>
  <c r="FF393" i="29"/>
  <c r="FD393" i="29"/>
  <c r="FB393" i="29"/>
  <c r="DT393" i="29"/>
  <c r="DR393" i="29"/>
  <c r="DP393" i="29"/>
  <c r="DN393" i="29"/>
  <c r="DL393" i="29"/>
  <c r="CD393" i="29"/>
  <c r="CB393" i="29"/>
  <c r="BZ393" i="29"/>
  <c r="BX393" i="29"/>
  <c r="BV393" i="29"/>
  <c r="F393" i="29"/>
  <c r="AQ421" i="29" s="1"/>
  <c r="FJ391" i="29"/>
  <c r="FH391" i="29"/>
  <c r="FF391" i="29"/>
  <c r="FD391" i="29"/>
  <c r="FB391" i="29"/>
  <c r="EJ391" i="29"/>
  <c r="B873" i="113"/>
  <c r="DT391" i="29"/>
  <c r="DR391" i="29"/>
  <c r="DP391" i="29"/>
  <c r="DN391" i="29"/>
  <c r="DL391" i="29"/>
  <c r="CT391" i="29"/>
  <c r="B866" i="113"/>
  <c r="CD391" i="29"/>
  <c r="CB391" i="29"/>
  <c r="BZ391" i="29"/>
  <c r="BX391" i="29"/>
  <c r="BV391" i="29"/>
  <c r="BF391" i="29"/>
  <c r="BD391" i="29"/>
  <c r="B859" i="113"/>
  <c r="F391" i="29"/>
  <c r="FJ388" i="29"/>
  <c r="FH388" i="29"/>
  <c r="FF388" i="29"/>
  <c r="FD388" i="29"/>
  <c r="FB388" i="29"/>
  <c r="DT388" i="29"/>
  <c r="DR388" i="29"/>
  <c r="DP388" i="29"/>
  <c r="DN388" i="29"/>
  <c r="DL388" i="29"/>
  <c r="CD388" i="29"/>
  <c r="CB388" i="29"/>
  <c r="BZ388" i="29"/>
  <c r="BX388" i="29"/>
  <c r="BV388" i="29"/>
  <c r="FJ386" i="29"/>
  <c r="FH386" i="29"/>
  <c r="FF386" i="29"/>
  <c r="FD386" i="29"/>
  <c r="FB386" i="29"/>
  <c r="EJ386" i="29"/>
  <c r="B858" i="113"/>
  <c r="DT386" i="29"/>
  <c r="DR386" i="29"/>
  <c r="DP386" i="29"/>
  <c r="DN386" i="29"/>
  <c r="DL386" i="29"/>
  <c r="CT386" i="29"/>
  <c r="B851" i="113"/>
  <c r="CD386" i="29"/>
  <c r="CB386" i="29"/>
  <c r="BZ386" i="29"/>
  <c r="BX386" i="29"/>
  <c r="BV386" i="29"/>
  <c r="BD386" i="29"/>
  <c r="B844" i="113"/>
  <c r="FJ378" i="29"/>
  <c r="FH378" i="29"/>
  <c r="FF378" i="29"/>
  <c r="FD378" i="29"/>
  <c r="FB378" i="29"/>
  <c r="DT378" i="29"/>
  <c r="DR378" i="29"/>
  <c r="DP378" i="29"/>
  <c r="DN378" i="29"/>
  <c r="DL378" i="29"/>
  <c r="CD378" i="29"/>
  <c r="CB378" i="29"/>
  <c r="BZ378" i="29"/>
  <c r="BX378" i="29"/>
  <c r="BV378" i="29"/>
  <c r="FJ376" i="29"/>
  <c r="FH376" i="29"/>
  <c r="FF376" i="29"/>
  <c r="FD376" i="29"/>
  <c r="FB376" i="29"/>
  <c r="EJ376" i="29"/>
  <c r="B857" i="113"/>
  <c r="DT376" i="29"/>
  <c r="DR376" i="29"/>
  <c r="DP376" i="29"/>
  <c r="DN376" i="29"/>
  <c r="DL376" i="29"/>
  <c r="CT376" i="29"/>
  <c r="B850" i="113"/>
  <c r="CD376" i="29"/>
  <c r="CB376" i="29"/>
  <c r="BZ376" i="29"/>
  <c r="BX376" i="29"/>
  <c r="BV376" i="29"/>
  <c r="BD376" i="29"/>
  <c r="B843" i="113"/>
  <c r="AE373" i="29"/>
  <c r="EL388" i="29"/>
  <c r="Q373" i="29"/>
  <c r="CV388" i="29"/>
  <c r="C373" i="29"/>
  <c r="BF388" i="29"/>
  <c r="AE371" i="29"/>
  <c r="EL386" i="29"/>
  <c r="Q371" i="29"/>
  <c r="CV386" i="29"/>
  <c r="C371" i="29"/>
  <c r="BF386" i="29"/>
  <c r="AE369" i="29"/>
  <c r="EL378" i="29"/>
  <c r="Q369" i="29"/>
  <c r="CV378" i="29"/>
  <c r="C369" i="29"/>
  <c r="BF378" i="29"/>
  <c r="FJ368" i="29"/>
  <c r="FH368" i="29"/>
  <c r="FF368" i="29"/>
  <c r="FD368" i="29"/>
  <c r="FB368" i="29"/>
  <c r="DT368" i="29"/>
  <c r="DR368" i="29"/>
  <c r="DP368" i="29"/>
  <c r="DN368" i="29"/>
  <c r="DL368" i="29"/>
  <c r="CD368" i="29"/>
  <c r="CB368" i="29"/>
  <c r="BZ368" i="29"/>
  <c r="BX368" i="29"/>
  <c r="BV368" i="29"/>
  <c r="AE367" i="29"/>
  <c r="EL376" i="29"/>
  <c r="Q367" i="29"/>
  <c r="CV376" i="29"/>
  <c r="C367" i="29"/>
  <c r="BF376" i="29"/>
  <c r="FJ366" i="29"/>
  <c r="FH366" i="29"/>
  <c r="FF366" i="29"/>
  <c r="FD366" i="29"/>
  <c r="FB366" i="29"/>
  <c r="EJ366" i="29"/>
  <c r="B856" i="113"/>
  <c r="DT366" i="29"/>
  <c r="DR366" i="29"/>
  <c r="DP366" i="29"/>
  <c r="DN366" i="29"/>
  <c r="DL366" i="29"/>
  <c r="CT366" i="29"/>
  <c r="B849" i="113"/>
  <c r="CD366" i="29"/>
  <c r="CB366" i="29"/>
  <c r="BZ366" i="29"/>
  <c r="CF366" i="29"/>
  <c r="BX366" i="29"/>
  <c r="BV366" i="29"/>
  <c r="BD366" i="29"/>
  <c r="B842" i="113"/>
  <c r="AE365" i="29"/>
  <c r="EL368" i="29"/>
  <c r="Q365" i="29"/>
  <c r="CV368" i="29"/>
  <c r="C365" i="29"/>
  <c r="BF368" i="29"/>
  <c r="AE363" i="29"/>
  <c r="EL366" i="29"/>
  <c r="Q363" i="29"/>
  <c r="CV366" i="29"/>
  <c r="C363" i="29"/>
  <c r="BF366" i="29"/>
  <c r="AE361" i="29"/>
  <c r="EL358" i="29"/>
  <c r="Q361" i="29"/>
  <c r="C361" i="29"/>
  <c r="BF358" i="29"/>
  <c r="AE359" i="29"/>
  <c r="EL356" i="29"/>
  <c r="Q359" i="29"/>
  <c r="CV356" i="29"/>
  <c r="C359" i="29"/>
  <c r="BF356" i="29"/>
  <c r="FJ358" i="29"/>
  <c r="FH358" i="29"/>
  <c r="FF358" i="29"/>
  <c r="FD358" i="29"/>
  <c r="FB358" i="29"/>
  <c r="DT358" i="29"/>
  <c r="DR358" i="29"/>
  <c r="DP358" i="29"/>
  <c r="DN358" i="29"/>
  <c r="DL358" i="29"/>
  <c r="CV358" i="29"/>
  <c r="CD358" i="29"/>
  <c r="CB358" i="29"/>
  <c r="BZ358" i="29"/>
  <c r="BX358" i="29"/>
  <c r="BV358" i="29"/>
  <c r="AE357" i="29"/>
  <c r="EL348" i="29"/>
  <c r="Q357" i="29"/>
  <c r="CV348" i="29"/>
  <c r="C357" i="29"/>
  <c r="BF348" i="29"/>
  <c r="FJ356" i="29"/>
  <c r="FH356" i="29"/>
  <c r="FF356" i="29"/>
  <c r="FD356" i="29"/>
  <c r="FB356" i="29"/>
  <c r="EJ356" i="29"/>
  <c r="B855" i="113"/>
  <c r="DT356" i="29"/>
  <c r="DR356" i="29"/>
  <c r="DP356" i="29"/>
  <c r="DN356" i="29"/>
  <c r="DL356" i="29"/>
  <c r="CT356" i="29"/>
  <c r="B848" i="113"/>
  <c r="CD356" i="29"/>
  <c r="CB356" i="29"/>
  <c r="BZ356" i="29"/>
  <c r="BX356" i="29"/>
  <c r="BV356" i="29"/>
  <c r="BD356" i="29"/>
  <c r="B841" i="113"/>
  <c r="AE355" i="29"/>
  <c r="EL346" i="29"/>
  <c r="Q355" i="29"/>
  <c r="C355" i="29"/>
  <c r="BF346" i="29"/>
  <c r="AE353" i="29"/>
  <c r="EL338" i="29"/>
  <c r="Q353" i="29"/>
  <c r="CV338" i="29"/>
  <c r="C353" i="29"/>
  <c r="BF338" i="29"/>
  <c r="AE351" i="29"/>
  <c r="EL336" i="29"/>
  <c r="Q351" i="29"/>
  <c r="C351" i="29"/>
  <c r="BF336" i="29"/>
  <c r="AE349" i="29"/>
  <c r="EL328" i="29"/>
  <c r="Q349" i="29"/>
  <c r="CV328" i="29"/>
  <c r="C349" i="29"/>
  <c r="BF328" i="29"/>
  <c r="FJ348" i="29"/>
  <c r="FH348" i="29"/>
  <c r="FF348" i="29"/>
  <c r="FD348" i="29"/>
  <c r="FB348" i="29"/>
  <c r="DT348" i="29"/>
  <c r="DR348" i="29"/>
  <c r="DP348" i="29"/>
  <c r="DN348" i="29"/>
  <c r="DL348" i="29"/>
  <c r="CD348" i="29"/>
  <c r="CB348" i="29"/>
  <c r="BZ348" i="29"/>
  <c r="BX348" i="29"/>
  <c r="BV348" i="29"/>
  <c r="AE347" i="29"/>
  <c r="EL326" i="29"/>
  <c r="Q347" i="29"/>
  <c r="CV326" i="29"/>
  <c r="C347" i="29"/>
  <c r="BF326" i="29"/>
  <c r="FJ346" i="29"/>
  <c r="FH346" i="29"/>
  <c r="FF346" i="29"/>
  <c r="FD346" i="29"/>
  <c r="FB346" i="29"/>
  <c r="EJ346" i="29"/>
  <c r="B854" i="113"/>
  <c r="DT346" i="29"/>
  <c r="DR346" i="29"/>
  <c r="DP346" i="29"/>
  <c r="DN346" i="29"/>
  <c r="DL346" i="29"/>
  <c r="CV346" i="29"/>
  <c r="CT346" i="29"/>
  <c r="B847" i="113"/>
  <c r="CD346" i="29"/>
  <c r="CB346" i="29"/>
  <c r="BZ346" i="29"/>
  <c r="BX346" i="29"/>
  <c r="BV346" i="29"/>
  <c r="BD346" i="29"/>
  <c r="B840" i="113"/>
  <c r="A344" i="29"/>
  <c r="AJ342" i="29"/>
  <c r="AH344" i="29"/>
  <c r="A342" i="29"/>
  <c r="AJ340" i="29"/>
  <c r="AF344" i="29"/>
  <c r="AH340" i="29"/>
  <c r="AF342" i="29"/>
  <c r="A340" i="29"/>
  <c r="FJ338" i="29"/>
  <c r="FH338" i="29"/>
  <c r="FF338" i="29"/>
  <c r="FD338" i="29"/>
  <c r="FB338" i="29"/>
  <c r="DT338" i="29"/>
  <c r="DR338" i="29"/>
  <c r="DP338" i="29"/>
  <c r="DN338" i="29"/>
  <c r="DL338" i="29"/>
  <c r="CD338" i="29"/>
  <c r="CB338" i="29"/>
  <c r="BZ338" i="29"/>
  <c r="BX338" i="29"/>
  <c r="BV338" i="29"/>
  <c r="AJ338" i="29"/>
  <c r="AD344" i="29"/>
  <c r="AH338" i="29"/>
  <c r="AD342" i="29"/>
  <c r="AF338" i="29"/>
  <c r="AD340" i="29"/>
  <c r="A338" i="29"/>
  <c r="FJ336" i="29"/>
  <c r="FH336" i="29"/>
  <c r="FF336" i="29"/>
  <c r="FD336" i="29"/>
  <c r="FB336" i="29"/>
  <c r="EJ336" i="29"/>
  <c r="B853" i="113"/>
  <c r="DT336" i="29"/>
  <c r="DR336" i="29"/>
  <c r="DP336" i="29"/>
  <c r="DN336" i="29"/>
  <c r="DL336" i="29"/>
  <c r="CV336" i="29"/>
  <c r="CT336" i="29"/>
  <c r="B846" i="113"/>
  <c r="CD336" i="29"/>
  <c r="CB336" i="29"/>
  <c r="BZ336" i="29"/>
  <c r="BX336" i="29"/>
  <c r="BV336" i="29"/>
  <c r="BD336" i="29"/>
  <c r="B839" i="113"/>
  <c r="AJ336" i="29"/>
  <c r="AB344" i="29"/>
  <c r="AH336" i="29"/>
  <c r="AB342" i="29"/>
  <c r="AF336" i="29"/>
  <c r="AB340" i="29"/>
  <c r="AD336" i="29"/>
  <c r="AB338" i="29"/>
  <c r="AD332" i="29"/>
  <c r="X338" i="29"/>
  <c r="AD334" i="29"/>
  <c r="Z338" i="29"/>
  <c r="AL338" i="29"/>
  <c r="AN338" i="29"/>
  <c r="A336" i="29"/>
  <c r="AJ334" i="29"/>
  <c r="Z344" i="29"/>
  <c r="AH334" i="29"/>
  <c r="Z342" i="29"/>
  <c r="AF334" i="29"/>
  <c r="Z340" i="29"/>
  <c r="AB334" i="29"/>
  <c r="Z336" i="29"/>
  <c r="A334" i="29"/>
  <c r="AJ332" i="29"/>
  <c r="X344" i="29"/>
  <c r="AH332" i="29"/>
  <c r="X342" i="29"/>
  <c r="AF332" i="29"/>
  <c r="X340" i="29"/>
  <c r="AB332" i="29"/>
  <c r="X336" i="29"/>
  <c r="Z332" i="29"/>
  <c r="X334" i="29"/>
  <c r="A332" i="29"/>
  <c r="FJ328" i="29"/>
  <c r="FH328" i="29"/>
  <c r="FF328" i="29"/>
  <c r="FD328" i="29"/>
  <c r="FB328" i="29"/>
  <c r="DT328" i="29"/>
  <c r="DR328" i="29"/>
  <c r="DP328" i="29"/>
  <c r="DN328" i="29"/>
  <c r="DL328" i="29"/>
  <c r="CD328" i="29"/>
  <c r="CB328" i="29"/>
  <c r="BZ328" i="29"/>
  <c r="BX328" i="29"/>
  <c r="BV328" i="29"/>
  <c r="F328" i="29"/>
  <c r="DW376" i="29" s="1"/>
  <c r="FJ326" i="29"/>
  <c r="FH326" i="29"/>
  <c r="FF326" i="29"/>
  <c r="FD326" i="29"/>
  <c r="FB326" i="29"/>
  <c r="EJ326" i="29"/>
  <c r="B852" i="113"/>
  <c r="DT326" i="29"/>
  <c r="DR326" i="29"/>
  <c r="DP326" i="29"/>
  <c r="DN326" i="29"/>
  <c r="DL326" i="29"/>
  <c r="CT326" i="29"/>
  <c r="B845" i="113"/>
  <c r="CD326" i="29"/>
  <c r="CB326" i="29"/>
  <c r="BZ326" i="29"/>
  <c r="BX326" i="29"/>
  <c r="BV326" i="29"/>
  <c r="BD326" i="29"/>
  <c r="B838" i="113"/>
  <c r="F326" i="29"/>
  <c r="FJ323" i="29"/>
  <c r="FH323" i="29"/>
  <c r="FF323" i="29"/>
  <c r="FD323" i="29"/>
  <c r="FB323" i="29"/>
  <c r="DT323" i="29"/>
  <c r="DR323" i="29"/>
  <c r="DP323" i="29"/>
  <c r="DN323" i="29"/>
  <c r="DL323" i="29"/>
  <c r="CD323" i="29"/>
  <c r="CB323" i="29"/>
  <c r="BZ323" i="29"/>
  <c r="BX323" i="29"/>
  <c r="BV323" i="29"/>
  <c r="FJ321" i="29"/>
  <c r="FH321" i="29"/>
  <c r="FF321" i="29"/>
  <c r="FD321" i="29"/>
  <c r="FB321" i="29"/>
  <c r="EJ321" i="29"/>
  <c r="B837" i="113"/>
  <c r="DT321" i="29"/>
  <c r="DR321" i="29"/>
  <c r="DP321" i="29"/>
  <c r="DN321" i="29"/>
  <c r="DL321" i="29"/>
  <c r="CT321" i="29"/>
  <c r="B830" i="113"/>
  <c r="CD321" i="29"/>
  <c r="CB321" i="29"/>
  <c r="BZ321" i="29"/>
  <c r="BX321" i="29"/>
  <c r="BV321" i="29"/>
  <c r="BD321" i="29"/>
  <c r="B823" i="113"/>
  <c r="FJ313" i="29"/>
  <c r="FH313" i="29"/>
  <c r="FF313" i="29"/>
  <c r="FD313" i="29"/>
  <c r="FB313" i="29"/>
  <c r="DT313" i="29"/>
  <c r="DR313" i="29"/>
  <c r="DP313" i="29"/>
  <c r="DN313" i="29"/>
  <c r="DL313" i="29"/>
  <c r="CD313" i="29"/>
  <c r="CB313" i="29"/>
  <c r="BZ313" i="29"/>
  <c r="BX313" i="29"/>
  <c r="BV313" i="29"/>
  <c r="FJ311" i="29"/>
  <c r="FH311" i="29"/>
  <c r="FF311" i="29"/>
  <c r="FD311" i="29"/>
  <c r="FB311" i="29"/>
  <c r="EJ311" i="29"/>
  <c r="B836" i="113"/>
  <c r="DT311" i="29"/>
  <c r="DR311" i="29"/>
  <c r="DP311" i="29"/>
  <c r="DN311" i="29"/>
  <c r="DL311" i="29"/>
  <c r="CT311" i="29"/>
  <c r="B829" i="113"/>
  <c r="CD311" i="29"/>
  <c r="CB311" i="29"/>
  <c r="BZ311" i="29"/>
  <c r="BX311" i="29"/>
  <c r="BV311" i="29"/>
  <c r="BD311" i="29"/>
  <c r="B822" i="113"/>
  <c r="AE308" i="29"/>
  <c r="EL323" i="29"/>
  <c r="Q308" i="29"/>
  <c r="CV323" i="29"/>
  <c r="C308" i="29"/>
  <c r="BF323" i="29"/>
  <c r="AE306" i="29"/>
  <c r="EL321" i="29"/>
  <c r="Q306" i="29"/>
  <c r="CV321" i="29"/>
  <c r="C306" i="29"/>
  <c r="BF321" i="29"/>
  <c r="AE304" i="29"/>
  <c r="EL313" i="29"/>
  <c r="Q304" i="29"/>
  <c r="CV313" i="29"/>
  <c r="C304" i="29"/>
  <c r="BF313" i="29"/>
  <c r="FJ303" i="29"/>
  <c r="FH303" i="29"/>
  <c r="FF303" i="29"/>
  <c r="FD303" i="29"/>
  <c r="FB303" i="29"/>
  <c r="DT303" i="29"/>
  <c r="DR303" i="29"/>
  <c r="DP303" i="29"/>
  <c r="DN303" i="29"/>
  <c r="DL303" i="29"/>
  <c r="Q300" i="29"/>
  <c r="CV303" i="29"/>
  <c r="CD303" i="29"/>
  <c r="CB303" i="29"/>
  <c r="BZ303" i="29"/>
  <c r="BX303" i="29"/>
  <c r="BV303" i="29"/>
  <c r="AE302" i="29"/>
  <c r="EL311" i="29"/>
  <c r="Q302" i="29"/>
  <c r="CV311" i="29"/>
  <c r="C302" i="29"/>
  <c r="BF311" i="29"/>
  <c r="FJ301" i="29"/>
  <c r="FH301" i="29"/>
  <c r="FF301" i="29"/>
  <c r="FD301" i="29"/>
  <c r="FB301" i="29"/>
  <c r="EJ301" i="29"/>
  <c r="B835" i="113"/>
  <c r="DT301" i="29"/>
  <c r="DR301" i="29"/>
  <c r="DP301" i="29"/>
  <c r="DN301" i="29"/>
  <c r="DL301" i="29"/>
  <c r="CT301" i="29"/>
  <c r="B828" i="113"/>
  <c r="CD301" i="29"/>
  <c r="CB301" i="29"/>
  <c r="BZ301" i="29"/>
  <c r="BX301" i="29"/>
  <c r="BV301" i="29"/>
  <c r="BD301" i="29"/>
  <c r="B821" i="113"/>
  <c r="AE300" i="29"/>
  <c r="EL303" i="29"/>
  <c r="C300" i="29"/>
  <c r="BF303" i="29"/>
  <c r="AE298" i="29"/>
  <c r="EL301" i="29"/>
  <c r="Q298" i="29"/>
  <c r="CV301" i="29"/>
  <c r="C298" i="29"/>
  <c r="BF301" i="29"/>
  <c r="AE296" i="29"/>
  <c r="EL293" i="29"/>
  <c r="Q296" i="29"/>
  <c r="C296" i="29"/>
  <c r="BF293" i="29"/>
  <c r="AE294" i="29"/>
  <c r="EL291" i="29"/>
  <c r="Q294" i="29"/>
  <c r="C294" i="29"/>
  <c r="BF291" i="29"/>
  <c r="FJ293" i="29"/>
  <c r="FH293" i="29"/>
  <c r="FF293" i="29"/>
  <c r="FD293" i="29"/>
  <c r="FB293" i="29"/>
  <c r="DT293" i="29"/>
  <c r="DR293" i="29"/>
  <c r="DP293" i="29"/>
  <c r="DN293" i="29"/>
  <c r="DL293" i="29"/>
  <c r="CV293" i="29"/>
  <c r="CD293" i="29"/>
  <c r="CB293" i="29"/>
  <c r="BZ293" i="29"/>
  <c r="BX293" i="29"/>
  <c r="BV293" i="29"/>
  <c r="AE292" i="29"/>
  <c r="EL283" i="29"/>
  <c r="Q292" i="29"/>
  <c r="CV283" i="29"/>
  <c r="C292" i="29"/>
  <c r="BF283" i="29"/>
  <c r="FJ291" i="29"/>
  <c r="FH291" i="29"/>
  <c r="FF291" i="29"/>
  <c r="FL291" i="29"/>
  <c r="AP295" i="29"/>
  <c r="FD291" i="29"/>
  <c r="FB291" i="29"/>
  <c r="EJ291" i="29"/>
  <c r="B834" i="113"/>
  <c r="DT291" i="29"/>
  <c r="DR291" i="29"/>
  <c r="DP291" i="29"/>
  <c r="DN291" i="29"/>
  <c r="DL291" i="29"/>
  <c r="CV291" i="29"/>
  <c r="CT291" i="29"/>
  <c r="B827" i="113"/>
  <c r="CD291" i="29"/>
  <c r="CB291" i="29"/>
  <c r="BZ291" i="29"/>
  <c r="BX291" i="29"/>
  <c r="BV291" i="29"/>
  <c r="BD291" i="29"/>
  <c r="B820" i="113"/>
  <c r="AE290" i="29"/>
  <c r="EL281" i="29"/>
  <c r="Q290" i="29"/>
  <c r="CV281" i="29"/>
  <c r="C290" i="29"/>
  <c r="BF281" i="29"/>
  <c r="AE288" i="29"/>
  <c r="EL273" i="29"/>
  <c r="Q288" i="29"/>
  <c r="CV273" i="29"/>
  <c r="C288" i="29"/>
  <c r="BF273" i="29"/>
  <c r="AE286" i="29"/>
  <c r="EL271" i="29"/>
  <c r="Q286" i="29"/>
  <c r="C286" i="29"/>
  <c r="BF271" i="29"/>
  <c r="AE284" i="29"/>
  <c r="EL263" i="29"/>
  <c r="Q284" i="29"/>
  <c r="CV263" i="29"/>
  <c r="C284" i="29"/>
  <c r="BF263" i="29"/>
  <c r="FJ283" i="29"/>
  <c r="FH283" i="29"/>
  <c r="FF283" i="29"/>
  <c r="FD283" i="29"/>
  <c r="FB283" i="29"/>
  <c r="DT283" i="29"/>
  <c r="DR283" i="29"/>
  <c r="DP283" i="29"/>
  <c r="DN283" i="29"/>
  <c r="DL283" i="29"/>
  <c r="CD283" i="29"/>
  <c r="CB283" i="29"/>
  <c r="BZ283" i="29"/>
  <c r="BX283" i="29"/>
  <c r="BV283" i="29"/>
  <c r="AE282" i="29"/>
  <c r="EL261" i="29"/>
  <c r="Q282" i="29"/>
  <c r="CV261" i="29"/>
  <c r="C282" i="29"/>
  <c r="BF261" i="29"/>
  <c r="FJ281" i="29"/>
  <c r="FH281" i="29"/>
  <c r="FF281" i="29"/>
  <c r="FD281" i="29"/>
  <c r="FB281" i="29"/>
  <c r="EJ281" i="29"/>
  <c r="B833" i="113"/>
  <c r="DT281" i="29"/>
  <c r="DR281" i="29"/>
  <c r="DP281" i="29"/>
  <c r="DN281" i="29"/>
  <c r="DL281" i="29"/>
  <c r="CT281" i="29"/>
  <c r="B826" i="113"/>
  <c r="CD281" i="29"/>
  <c r="CB281" i="29"/>
  <c r="BZ281" i="29"/>
  <c r="BX281" i="29"/>
  <c r="BV281" i="29"/>
  <c r="BD281" i="29"/>
  <c r="B819" i="113"/>
  <c r="A279" i="29"/>
  <c r="AJ277" i="29"/>
  <c r="AH279" i="29"/>
  <c r="A277" i="29"/>
  <c r="AJ275" i="29"/>
  <c r="AF279" i="29"/>
  <c r="AH275" i="29"/>
  <c r="AF277" i="29"/>
  <c r="A275" i="29"/>
  <c r="FJ273" i="29"/>
  <c r="FH273" i="29"/>
  <c r="FF273" i="29"/>
  <c r="FD273" i="29"/>
  <c r="FB273" i="29"/>
  <c r="DT273" i="29"/>
  <c r="DR273" i="29"/>
  <c r="DP273" i="29"/>
  <c r="DN273" i="29"/>
  <c r="DL273" i="29"/>
  <c r="CD273" i="29"/>
  <c r="CB273" i="29"/>
  <c r="BZ273" i="29"/>
  <c r="BX273" i="29"/>
  <c r="BV273" i="29"/>
  <c r="AJ273" i="29"/>
  <c r="AD279" i="29"/>
  <c r="AH273" i="29"/>
  <c r="AD277" i="29"/>
  <c r="AF273" i="29"/>
  <c r="AD275" i="29"/>
  <c r="A273" i="29"/>
  <c r="FJ271" i="29"/>
  <c r="FH271" i="29"/>
  <c r="FF271" i="29"/>
  <c r="FD271" i="29"/>
  <c r="FB271" i="29"/>
  <c r="EJ271" i="29"/>
  <c r="B832" i="113"/>
  <c r="DT271" i="29"/>
  <c r="DR271" i="29"/>
  <c r="DP271" i="29"/>
  <c r="DN271" i="29"/>
  <c r="DL271" i="29"/>
  <c r="CV271" i="29"/>
  <c r="CT271" i="29"/>
  <c r="B825" i="113"/>
  <c r="CD271" i="29"/>
  <c r="CB271" i="29"/>
  <c r="BZ271" i="29"/>
  <c r="BX271" i="29"/>
  <c r="BV271" i="29"/>
  <c r="BD271" i="29"/>
  <c r="B818" i="113"/>
  <c r="AJ271" i="29"/>
  <c r="AB279" i="29"/>
  <c r="AH271" i="29"/>
  <c r="AB277" i="29"/>
  <c r="AF271" i="29"/>
  <c r="AB275" i="29"/>
  <c r="AD271" i="29"/>
  <c r="AB273" i="29"/>
  <c r="A271" i="29"/>
  <c r="AJ269" i="29"/>
  <c r="Z279" i="29"/>
  <c r="AH269" i="29"/>
  <c r="Z277" i="29"/>
  <c r="AF269" i="29"/>
  <c r="Z275" i="29"/>
  <c r="AD269" i="29"/>
  <c r="Z273" i="29"/>
  <c r="AB269" i="29"/>
  <c r="Z271" i="29"/>
  <c r="A269" i="29"/>
  <c r="AJ267" i="29"/>
  <c r="X279" i="29"/>
  <c r="AH267" i="29"/>
  <c r="X277" i="29"/>
  <c r="AF267" i="29"/>
  <c r="X275" i="29"/>
  <c r="AD267" i="29"/>
  <c r="X273" i="29"/>
  <c r="AB267" i="29"/>
  <c r="X271" i="29"/>
  <c r="Z267" i="29"/>
  <c r="X269" i="29"/>
  <c r="A267" i="29"/>
  <c r="FJ263" i="29"/>
  <c r="FH263" i="29"/>
  <c r="FF263" i="29"/>
  <c r="FD263" i="29"/>
  <c r="FB263" i="29"/>
  <c r="DT263" i="29"/>
  <c r="DR263" i="29"/>
  <c r="DP263" i="29"/>
  <c r="DN263" i="29"/>
  <c r="DL263" i="29"/>
  <c r="CD263" i="29"/>
  <c r="CB263" i="29"/>
  <c r="BZ263" i="29"/>
  <c r="BX263" i="29"/>
  <c r="BV263" i="29"/>
  <c r="F263" i="29"/>
  <c r="AQ271" i="29"/>
  <c r="FJ261" i="29"/>
  <c r="FH261" i="29"/>
  <c r="FF261" i="29"/>
  <c r="FD261" i="29"/>
  <c r="FB261" i="29"/>
  <c r="EJ261" i="29"/>
  <c r="B831" i="113"/>
  <c r="DT261" i="29"/>
  <c r="DR261" i="29"/>
  <c r="DP261" i="29"/>
  <c r="DN261" i="29"/>
  <c r="DL261" i="29"/>
  <c r="CT261" i="29"/>
  <c r="B824" i="113"/>
  <c r="CD261" i="29"/>
  <c r="CB261" i="29"/>
  <c r="BZ261" i="29"/>
  <c r="BX261" i="29"/>
  <c r="BV261" i="29"/>
  <c r="BD261" i="29"/>
  <c r="B817" i="113"/>
  <c r="F261" i="29"/>
  <c r="FJ258" i="29"/>
  <c r="FH258" i="29"/>
  <c r="FF258" i="29"/>
  <c r="FD258" i="29"/>
  <c r="FB258" i="29"/>
  <c r="DT258" i="29"/>
  <c r="DR258" i="29"/>
  <c r="DP258" i="29"/>
  <c r="DN258" i="29"/>
  <c r="DL258" i="29"/>
  <c r="CD258" i="29"/>
  <c r="CB258" i="29"/>
  <c r="BZ258" i="29"/>
  <c r="BX258" i="29"/>
  <c r="BV258" i="29"/>
  <c r="FJ256" i="29"/>
  <c r="FH256" i="29"/>
  <c r="FF256" i="29"/>
  <c r="FL256" i="29"/>
  <c r="AP243" i="29"/>
  <c r="FD256" i="29"/>
  <c r="FB256" i="29"/>
  <c r="EJ256" i="29"/>
  <c r="B816" i="113"/>
  <c r="DT256" i="29"/>
  <c r="DR256" i="29"/>
  <c r="DP256" i="29"/>
  <c r="DN256" i="29"/>
  <c r="DL256" i="29"/>
  <c r="CT256" i="29"/>
  <c r="B809" i="113"/>
  <c r="CD256" i="29"/>
  <c r="CB256" i="29"/>
  <c r="BZ256" i="29"/>
  <c r="BX256" i="29"/>
  <c r="BV256" i="29"/>
  <c r="BD256" i="29"/>
  <c r="B802" i="113"/>
  <c r="FJ248" i="29"/>
  <c r="FH248" i="29"/>
  <c r="FF248" i="29"/>
  <c r="FD248" i="29"/>
  <c r="FB248" i="29"/>
  <c r="DT248" i="29"/>
  <c r="DR248" i="29"/>
  <c r="DP248" i="29"/>
  <c r="DN248" i="29"/>
  <c r="DL248" i="29"/>
  <c r="CD248" i="29"/>
  <c r="CB248" i="29"/>
  <c r="BZ248" i="29"/>
  <c r="BX248" i="29"/>
  <c r="BV248" i="29"/>
  <c r="FJ246" i="29"/>
  <c r="FH246" i="29"/>
  <c r="FF246" i="29"/>
  <c r="FD246" i="29"/>
  <c r="FB246" i="29"/>
  <c r="EJ246" i="29"/>
  <c r="B815" i="113"/>
  <c r="DT246" i="29"/>
  <c r="DR246" i="29"/>
  <c r="DP246" i="29"/>
  <c r="DV246" i="29"/>
  <c r="DN246" i="29"/>
  <c r="DL246" i="29"/>
  <c r="CT246" i="29"/>
  <c r="B808" i="113"/>
  <c r="CD246" i="29"/>
  <c r="CB246" i="29"/>
  <c r="BZ246" i="29"/>
  <c r="BX246" i="29"/>
  <c r="BV246" i="29"/>
  <c r="BD246" i="29"/>
  <c r="B801" i="113"/>
  <c r="AE243" i="29"/>
  <c r="EL258" i="29"/>
  <c r="Q243" i="29"/>
  <c r="CV258" i="29"/>
  <c r="C243" i="29"/>
  <c r="BF258" i="29"/>
  <c r="A202" i="29"/>
  <c r="A204" i="29"/>
  <c r="A206" i="29"/>
  <c r="A208" i="29"/>
  <c r="A210" i="29"/>
  <c r="A212" i="29"/>
  <c r="A214" i="29"/>
  <c r="BG258" i="29"/>
  <c r="AE241" i="29"/>
  <c r="EL256" i="29"/>
  <c r="Q241" i="29"/>
  <c r="CV256" i="29"/>
  <c r="C241" i="29"/>
  <c r="BF256" i="29"/>
  <c r="AE239" i="29"/>
  <c r="EL248" i="29"/>
  <c r="Q239" i="29"/>
  <c r="CV248" i="29"/>
  <c r="C239" i="29"/>
  <c r="BF248" i="29"/>
  <c r="FJ238" i="29"/>
  <c r="FH238" i="29"/>
  <c r="FF238" i="29"/>
  <c r="FD238" i="29"/>
  <c r="FB238" i="29"/>
  <c r="DT238" i="29"/>
  <c r="DR238" i="29"/>
  <c r="DP238" i="29"/>
  <c r="DN238" i="29"/>
  <c r="DL238" i="29"/>
  <c r="CD238" i="29"/>
  <c r="CB238" i="29"/>
  <c r="BZ238" i="29"/>
  <c r="BX238" i="29"/>
  <c r="BV238" i="29"/>
  <c r="AE237" i="29"/>
  <c r="EL246" i="29"/>
  <c r="Q237" i="29"/>
  <c r="CV246" i="29"/>
  <c r="C237" i="29"/>
  <c r="BF246" i="29"/>
  <c r="BG246" i="29"/>
  <c r="FJ236" i="29"/>
  <c r="FH236" i="29"/>
  <c r="FF236" i="29"/>
  <c r="FD236" i="29"/>
  <c r="FB236" i="29"/>
  <c r="EJ236" i="29"/>
  <c r="B814" i="113"/>
  <c r="DT236" i="29"/>
  <c r="DR236" i="29"/>
  <c r="DP236" i="29"/>
  <c r="DN236" i="29"/>
  <c r="DL236" i="29"/>
  <c r="CT236" i="29"/>
  <c r="B807" i="113"/>
  <c r="CD236" i="29"/>
  <c r="CB236" i="29"/>
  <c r="BZ236" i="29"/>
  <c r="BX236" i="29"/>
  <c r="BV236" i="29"/>
  <c r="BD236" i="29"/>
  <c r="B800" i="113"/>
  <c r="AE235" i="29"/>
  <c r="EL238" i="29"/>
  <c r="Q235" i="29"/>
  <c r="CV238" i="29"/>
  <c r="C235" i="29"/>
  <c r="BF238" i="29"/>
  <c r="AE233" i="29"/>
  <c r="EL236" i="29"/>
  <c r="Q233" i="29"/>
  <c r="CV236" i="29"/>
  <c r="C233" i="29"/>
  <c r="BF236" i="29"/>
  <c r="AE231" i="29"/>
  <c r="Q231" i="29"/>
  <c r="CV228" i="29"/>
  <c r="C231" i="29"/>
  <c r="BF228" i="29"/>
  <c r="AE229" i="29"/>
  <c r="Q229" i="29"/>
  <c r="CV226" i="29"/>
  <c r="C229" i="29"/>
  <c r="BF226" i="29"/>
  <c r="FJ228" i="29"/>
  <c r="FH228" i="29"/>
  <c r="FF228" i="29"/>
  <c r="FD228" i="29"/>
  <c r="FB228" i="29"/>
  <c r="EL228" i="29"/>
  <c r="DT228" i="29"/>
  <c r="DR228" i="29"/>
  <c r="DP228" i="29"/>
  <c r="DN228" i="29"/>
  <c r="DL228" i="29"/>
  <c r="CD228" i="29"/>
  <c r="CB228" i="29"/>
  <c r="BZ228" i="29"/>
  <c r="BX228" i="29"/>
  <c r="BV228" i="29"/>
  <c r="AE227" i="29"/>
  <c r="EL218" i="29"/>
  <c r="Q227" i="29"/>
  <c r="C227" i="29"/>
  <c r="BF218" i="29"/>
  <c r="FJ226" i="29"/>
  <c r="FH226" i="29"/>
  <c r="FF226" i="29"/>
  <c r="FD226" i="29"/>
  <c r="FB226" i="29"/>
  <c r="EL226" i="29"/>
  <c r="EJ226" i="29"/>
  <c r="B813" i="113"/>
  <c r="DT226" i="29"/>
  <c r="DR226" i="29"/>
  <c r="DP226" i="29"/>
  <c r="DN226" i="29"/>
  <c r="DL226" i="29"/>
  <c r="CT226" i="29"/>
  <c r="B806" i="113"/>
  <c r="CD226" i="29"/>
  <c r="CB226" i="29"/>
  <c r="BZ226" i="29"/>
  <c r="BX226" i="29"/>
  <c r="BV226" i="29"/>
  <c r="BD226" i="29"/>
  <c r="B799" i="113"/>
  <c r="AE225" i="29"/>
  <c r="Q225" i="29"/>
  <c r="CV216" i="29"/>
  <c r="C225" i="29"/>
  <c r="BF216" i="29"/>
  <c r="AE223" i="29"/>
  <c r="Q223" i="29"/>
  <c r="CV208" i="29"/>
  <c r="C223" i="29"/>
  <c r="BF208" i="29"/>
  <c r="AE221" i="29"/>
  <c r="EL206" i="29"/>
  <c r="Q221" i="29"/>
  <c r="CV206" i="29"/>
  <c r="C221" i="29"/>
  <c r="AE219" i="29"/>
  <c r="EL198" i="29"/>
  <c r="Q219" i="29"/>
  <c r="CV198" i="29"/>
  <c r="C219" i="29"/>
  <c r="FJ218" i="29"/>
  <c r="FH218" i="29"/>
  <c r="FF218" i="29"/>
  <c r="FD218" i="29"/>
  <c r="FB218" i="29"/>
  <c r="DT218" i="29"/>
  <c r="DR218" i="29"/>
  <c r="DP218" i="29"/>
  <c r="DN218" i="29"/>
  <c r="DL218" i="29"/>
  <c r="CV218" i="29"/>
  <c r="CD218" i="29"/>
  <c r="CB218" i="29"/>
  <c r="BZ218" i="29"/>
  <c r="BX218" i="29"/>
  <c r="BV218" i="29"/>
  <c r="AE217" i="29"/>
  <c r="EL196" i="29"/>
  <c r="EM196" i="29"/>
  <c r="Q217" i="29"/>
  <c r="CV196" i="29"/>
  <c r="C217" i="29"/>
  <c r="BF196" i="29"/>
  <c r="FJ216" i="29"/>
  <c r="FH216" i="29"/>
  <c r="FF216" i="29"/>
  <c r="FD216" i="29"/>
  <c r="FB216" i="29"/>
  <c r="EL216" i="29"/>
  <c r="EJ216" i="29"/>
  <c r="B812" i="113"/>
  <c r="DT216" i="29"/>
  <c r="DR216" i="29"/>
  <c r="DP216" i="29"/>
  <c r="DN216" i="29"/>
  <c r="DL216" i="29"/>
  <c r="CT216" i="29"/>
  <c r="B805" i="113"/>
  <c r="CD216" i="29"/>
  <c r="CB216" i="29"/>
  <c r="BZ216" i="29"/>
  <c r="BX216" i="29"/>
  <c r="BV216" i="29"/>
  <c r="BD216" i="29"/>
  <c r="B798" i="113"/>
  <c r="AJ212" i="29"/>
  <c r="AH214" i="29"/>
  <c r="AJ210" i="29"/>
  <c r="AF214" i="29"/>
  <c r="AH210" i="29"/>
  <c r="AF212" i="29"/>
  <c r="FJ208" i="29"/>
  <c r="FH208" i="29"/>
  <c r="FF208" i="29"/>
  <c r="FD208" i="29"/>
  <c r="FB208" i="29"/>
  <c r="EL208" i="29"/>
  <c r="DT208" i="29"/>
  <c r="DR208" i="29"/>
  <c r="DP208" i="29"/>
  <c r="DN208" i="29"/>
  <c r="DL208" i="29"/>
  <c r="CD208" i="29"/>
  <c r="CB208" i="29"/>
  <c r="BZ208" i="29"/>
  <c r="BX208" i="29"/>
  <c r="BV208" i="29"/>
  <c r="AJ208" i="29"/>
  <c r="AD214" i="29"/>
  <c r="AH208" i="29"/>
  <c r="AD212" i="29"/>
  <c r="AF208" i="29"/>
  <c r="AD210" i="29"/>
  <c r="FJ206" i="29"/>
  <c r="FH206" i="29"/>
  <c r="FF206" i="29"/>
  <c r="FD206" i="29"/>
  <c r="FB206" i="29"/>
  <c r="EJ206" i="29"/>
  <c r="B811" i="113"/>
  <c r="DT206" i="29"/>
  <c r="DR206" i="29"/>
  <c r="DP206" i="29"/>
  <c r="DV206" i="29"/>
  <c r="C804" i="113"/>
  <c r="DN206" i="29"/>
  <c r="DL206" i="29"/>
  <c r="CT206" i="29"/>
  <c r="B804" i="113"/>
  <c r="CD206" i="29"/>
  <c r="CB206" i="29"/>
  <c r="BZ206" i="29"/>
  <c r="BX206" i="29"/>
  <c r="BV206" i="29"/>
  <c r="BF206" i="29"/>
  <c r="BD206" i="29"/>
  <c r="B797" i="113"/>
  <c r="AJ206" i="29"/>
  <c r="AB214" i="29"/>
  <c r="AH206" i="29"/>
  <c r="AB212" i="29"/>
  <c r="AF206" i="29"/>
  <c r="AB210" i="29"/>
  <c r="AD206" i="29"/>
  <c r="AB208" i="29"/>
  <c r="AJ204" i="29"/>
  <c r="Z214" i="29"/>
  <c r="AH204" i="29"/>
  <c r="Z212" i="29"/>
  <c r="AF204" i="29"/>
  <c r="Z210" i="29"/>
  <c r="AD204" i="29"/>
  <c r="Z208" i="29"/>
  <c r="AB204" i="29"/>
  <c r="Z206" i="29"/>
  <c r="AJ202" i="29"/>
  <c r="X214" i="29"/>
  <c r="AH202" i="29"/>
  <c r="X212" i="29"/>
  <c r="AL212" i="29"/>
  <c r="AN212" i="29"/>
  <c r="AF202" i="29"/>
  <c r="X210" i="29"/>
  <c r="AD202" i="29"/>
  <c r="X208" i="29"/>
  <c r="AB202" i="29"/>
  <c r="X206" i="29"/>
  <c r="Z202" i="29"/>
  <c r="X204" i="29"/>
  <c r="FJ198" i="29"/>
  <c r="FH198" i="29"/>
  <c r="FF198" i="29"/>
  <c r="FD198" i="29"/>
  <c r="FB198" i="29"/>
  <c r="DT198" i="29"/>
  <c r="DR198" i="29"/>
  <c r="DP198" i="29"/>
  <c r="DN198" i="29"/>
  <c r="DL198" i="29"/>
  <c r="CD198" i="29"/>
  <c r="CB198" i="29"/>
  <c r="BZ198" i="29"/>
  <c r="BX198" i="29"/>
  <c r="BV198" i="29"/>
  <c r="BF198" i="29"/>
  <c r="F198" i="29"/>
  <c r="FJ196" i="29"/>
  <c r="FH196" i="29"/>
  <c r="FF196" i="29"/>
  <c r="FD196" i="29"/>
  <c r="FB196" i="29"/>
  <c r="EJ196" i="29"/>
  <c r="B810" i="113"/>
  <c r="DT196" i="29"/>
  <c r="DR196" i="29"/>
  <c r="DP196" i="29"/>
  <c r="DN196" i="29"/>
  <c r="DL196" i="29"/>
  <c r="CT196" i="29"/>
  <c r="B803" i="113"/>
  <c r="CD196" i="29"/>
  <c r="CB196" i="29"/>
  <c r="BZ196" i="29"/>
  <c r="BX196" i="29"/>
  <c r="BV196" i="29"/>
  <c r="BD196" i="29"/>
  <c r="B796" i="113"/>
  <c r="F196" i="29"/>
  <c r="FJ193" i="29"/>
  <c r="FH193" i="29"/>
  <c r="FF193" i="29"/>
  <c r="FD193" i="29"/>
  <c r="FB193" i="29"/>
  <c r="DT193" i="29"/>
  <c r="DR193" i="29"/>
  <c r="DP193" i="29"/>
  <c r="DN193" i="29"/>
  <c r="DL193" i="29"/>
  <c r="CD193" i="29"/>
  <c r="CB193" i="29"/>
  <c r="BZ193" i="29"/>
  <c r="BX193" i="29"/>
  <c r="BV193" i="29"/>
  <c r="FJ191" i="29"/>
  <c r="FH191" i="29"/>
  <c r="FF191" i="29"/>
  <c r="FD191" i="29"/>
  <c r="FB191" i="29"/>
  <c r="EJ191" i="29"/>
  <c r="B795" i="113"/>
  <c r="DT191" i="29"/>
  <c r="DR191" i="29"/>
  <c r="DP191" i="29"/>
  <c r="DN191" i="29"/>
  <c r="DL191" i="29"/>
  <c r="CT191" i="29"/>
  <c r="B788" i="113"/>
  <c r="CD191" i="29"/>
  <c r="CB191" i="29"/>
  <c r="BZ191" i="29"/>
  <c r="BX191" i="29"/>
  <c r="BV191" i="29"/>
  <c r="BD191" i="29"/>
  <c r="B781" i="113"/>
  <c r="FJ183" i="29"/>
  <c r="FH183" i="29"/>
  <c r="FF183" i="29"/>
  <c r="FD183" i="29"/>
  <c r="FB183" i="29"/>
  <c r="DT183" i="29"/>
  <c r="DR183" i="29"/>
  <c r="DP183" i="29"/>
  <c r="DN183" i="29"/>
  <c r="DL183" i="29"/>
  <c r="CD183" i="29"/>
  <c r="CB183" i="29"/>
  <c r="BZ183" i="29"/>
  <c r="BX183" i="29"/>
  <c r="BV183" i="29"/>
  <c r="FJ181" i="29"/>
  <c r="FH181" i="29"/>
  <c r="FF181" i="29"/>
  <c r="FD181" i="29"/>
  <c r="FB181" i="29"/>
  <c r="EJ181" i="29"/>
  <c r="B794" i="113"/>
  <c r="DT181" i="29"/>
  <c r="DR181" i="29"/>
  <c r="DP181" i="29"/>
  <c r="DN181" i="29"/>
  <c r="DL181" i="29"/>
  <c r="CT181" i="29"/>
  <c r="B787" i="113"/>
  <c r="CD181" i="29"/>
  <c r="CB181" i="29"/>
  <c r="BZ181" i="29"/>
  <c r="BX181" i="29"/>
  <c r="BV181" i="29"/>
  <c r="BD181" i="29"/>
  <c r="B780" i="113"/>
  <c r="AE178" i="29"/>
  <c r="EL193" i="29"/>
  <c r="Q178" i="29"/>
  <c r="CV193" i="29"/>
  <c r="C178" i="29"/>
  <c r="BF193" i="29"/>
  <c r="AE176" i="29"/>
  <c r="EL191" i="29"/>
  <c r="Q176" i="29"/>
  <c r="CV191" i="29"/>
  <c r="C176" i="29"/>
  <c r="BF191" i="29"/>
  <c r="AE174" i="29"/>
  <c r="EL183" i="29"/>
  <c r="Q174" i="29"/>
  <c r="CV183" i="29"/>
  <c r="C174" i="29"/>
  <c r="BF183" i="29"/>
  <c r="FJ173" i="29"/>
  <c r="FH173" i="29"/>
  <c r="FF173" i="29"/>
  <c r="FD173" i="29"/>
  <c r="FB173" i="29"/>
  <c r="DT173" i="29"/>
  <c r="DR173" i="29"/>
  <c r="DP173" i="29"/>
  <c r="DN173" i="29"/>
  <c r="DL173" i="29"/>
  <c r="CD173" i="29"/>
  <c r="CB173" i="29"/>
  <c r="BZ173" i="29"/>
  <c r="BX173" i="29"/>
  <c r="BV173" i="29"/>
  <c r="AE172" i="29"/>
  <c r="EL181" i="29"/>
  <c r="Q172" i="29"/>
  <c r="CV181" i="29"/>
  <c r="C172" i="29"/>
  <c r="BF181" i="29"/>
  <c r="FJ171" i="29"/>
  <c r="FH171" i="29"/>
  <c r="FF171" i="29"/>
  <c r="FD171" i="29"/>
  <c r="FB171" i="29"/>
  <c r="EJ171" i="29"/>
  <c r="B793" i="113"/>
  <c r="DT171" i="29"/>
  <c r="DR171" i="29"/>
  <c r="DP171" i="29"/>
  <c r="DN171" i="29"/>
  <c r="DL171" i="29"/>
  <c r="CT171" i="29"/>
  <c r="B786" i="113"/>
  <c r="CD171" i="29"/>
  <c r="CB171" i="29"/>
  <c r="BZ171" i="29"/>
  <c r="BX171" i="29"/>
  <c r="BV171" i="29"/>
  <c r="BD171" i="29"/>
  <c r="B779" i="113"/>
  <c r="AE170" i="29"/>
  <c r="EL173" i="29"/>
  <c r="Q170" i="29"/>
  <c r="CV173" i="29"/>
  <c r="C170" i="29"/>
  <c r="BF173" i="29"/>
  <c r="AE168" i="29"/>
  <c r="EL171" i="29"/>
  <c r="Q168" i="29"/>
  <c r="CV171" i="29"/>
  <c r="C168" i="29"/>
  <c r="BF171" i="29"/>
  <c r="AE166" i="29"/>
  <c r="EL163" i="29"/>
  <c r="Q166" i="29"/>
  <c r="C166" i="29"/>
  <c r="BF163" i="29"/>
  <c r="AE164" i="29"/>
  <c r="EL161" i="29"/>
  <c r="Q164" i="29"/>
  <c r="C164" i="29"/>
  <c r="BF161" i="29"/>
  <c r="FJ163" i="29"/>
  <c r="FH163" i="29"/>
  <c r="FF163" i="29"/>
  <c r="FD163" i="29"/>
  <c r="FB163" i="29"/>
  <c r="DT163" i="29"/>
  <c r="DR163" i="29"/>
  <c r="DP163" i="29"/>
  <c r="DN163" i="29"/>
  <c r="DL163" i="29"/>
  <c r="CV163" i="29"/>
  <c r="CD163" i="29"/>
  <c r="CB163" i="29"/>
  <c r="BZ163" i="29"/>
  <c r="BX163" i="29"/>
  <c r="BV163" i="29"/>
  <c r="AE162" i="29"/>
  <c r="EL153" i="29"/>
  <c r="Q162" i="29"/>
  <c r="CV153" i="29"/>
  <c r="C162" i="29"/>
  <c r="BF153" i="29"/>
  <c r="FJ161" i="29"/>
  <c r="FH161" i="29"/>
  <c r="FF161" i="29"/>
  <c r="FD161" i="29"/>
  <c r="FB161" i="29"/>
  <c r="EJ161" i="29"/>
  <c r="B792" i="113"/>
  <c r="DT161" i="29"/>
  <c r="DR161" i="29"/>
  <c r="DP161" i="29"/>
  <c r="DV161" i="29"/>
  <c r="DR165" i="29"/>
  <c r="DN161" i="29"/>
  <c r="DL161" i="29"/>
  <c r="CV161" i="29"/>
  <c r="CT161" i="29"/>
  <c r="B785" i="113"/>
  <c r="CD161" i="29"/>
  <c r="CB161" i="29"/>
  <c r="BZ161" i="29"/>
  <c r="CF161" i="29"/>
  <c r="CF163" i="29"/>
  <c r="N167" i="29"/>
  <c r="BX161" i="29"/>
  <c r="BV161" i="29"/>
  <c r="BD161" i="29"/>
  <c r="B778" i="113"/>
  <c r="AE160" i="29"/>
  <c r="EL151" i="29"/>
  <c r="Q160" i="29"/>
  <c r="CV151" i="29"/>
  <c r="C160" i="29"/>
  <c r="BF151" i="29"/>
  <c r="AE158" i="29"/>
  <c r="EL143" i="29"/>
  <c r="Q158" i="29"/>
  <c r="CV143" i="29"/>
  <c r="C158" i="29"/>
  <c r="BF143" i="29"/>
  <c r="AE156" i="29"/>
  <c r="EL141" i="29"/>
  <c r="Q156" i="29"/>
  <c r="C156" i="29"/>
  <c r="BF141" i="29"/>
  <c r="AE154" i="29"/>
  <c r="EL133" i="29"/>
  <c r="Q154" i="29"/>
  <c r="C154" i="29"/>
  <c r="BF133" i="29"/>
  <c r="FJ153" i="29"/>
  <c r="FH153" i="29"/>
  <c r="FF153" i="29"/>
  <c r="FD153" i="29"/>
  <c r="FB153" i="29"/>
  <c r="DT153" i="29"/>
  <c r="DR153" i="29"/>
  <c r="DP153" i="29"/>
  <c r="DN153" i="29"/>
  <c r="DL153" i="29"/>
  <c r="CD153" i="29"/>
  <c r="CB153" i="29"/>
  <c r="BZ153" i="29"/>
  <c r="BX153" i="29"/>
  <c r="BV153" i="29"/>
  <c r="AE152" i="29"/>
  <c r="Q152" i="29"/>
  <c r="CV131" i="29"/>
  <c r="C152" i="29"/>
  <c r="BF131" i="29"/>
  <c r="FJ151" i="29"/>
  <c r="FH151" i="29"/>
  <c r="FF151" i="29"/>
  <c r="FL151" i="29"/>
  <c r="FD151" i="29"/>
  <c r="FB151" i="29"/>
  <c r="EJ151" i="29"/>
  <c r="B791" i="113"/>
  <c r="DT151" i="29"/>
  <c r="DR151" i="29"/>
  <c r="DP151" i="29"/>
  <c r="DN151" i="29"/>
  <c r="DL151" i="29"/>
  <c r="CT151" i="29"/>
  <c r="B784" i="113"/>
  <c r="CD151" i="29"/>
  <c r="CB151" i="29"/>
  <c r="BZ151" i="29"/>
  <c r="BX151" i="29"/>
  <c r="BV151" i="29"/>
  <c r="BD151" i="29"/>
  <c r="B777" i="113"/>
  <c r="A149" i="29"/>
  <c r="AJ147" i="29"/>
  <c r="AH149" i="29"/>
  <c r="A147" i="29"/>
  <c r="AJ145" i="29"/>
  <c r="AF149" i="29"/>
  <c r="AH145" i="29"/>
  <c r="AF147" i="29"/>
  <c r="A145" i="29"/>
  <c r="FJ143" i="29"/>
  <c r="FH143" i="29"/>
  <c r="FF143" i="29"/>
  <c r="FD143" i="29"/>
  <c r="FB143" i="29"/>
  <c r="DT143" i="29"/>
  <c r="DR143" i="29"/>
  <c r="DP143" i="29"/>
  <c r="DN143" i="29"/>
  <c r="DL143" i="29"/>
  <c r="CD143" i="29"/>
  <c r="CB143" i="29"/>
  <c r="BZ143" i="29"/>
  <c r="BX143" i="29"/>
  <c r="BV143" i="29"/>
  <c r="AJ143" i="29"/>
  <c r="AD149" i="29"/>
  <c r="AH143" i="29"/>
  <c r="AD147" i="29"/>
  <c r="AF143" i="29"/>
  <c r="AD145" i="29"/>
  <c r="A143" i="29"/>
  <c r="FJ141" i="29"/>
  <c r="FH141" i="29"/>
  <c r="FF141" i="29"/>
  <c r="FD141" i="29"/>
  <c r="FB141" i="29"/>
  <c r="EJ141" i="29"/>
  <c r="B790" i="113"/>
  <c r="DT141" i="29"/>
  <c r="DR141" i="29"/>
  <c r="DP141" i="29"/>
  <c r="DN141" i="29"/>
  <c r="DL141" i="29"/>
  <c r="CV141" i="29"/>
  <c r="CT141" i="29"/>
  <c r="B783" i="113"/>
  <c r="CD141" i="29"/>
  <c r="CB141" i="29"/>
  <c r="BZ141" i="29"/>
  <c r="BX141" i="29"/>
  <c r="BV141" i="29"/>
  <c r="BD141" i="29"/>
  <c r="B776" i="113"/>
  <c r="AJ141" i="29"/>
  <c r="AB149" i="29"/>
  <c r="AH141" i="29"/>
  <c r="AB147" i="29"/>
  <c r="AF141" i="29"/>
  <c r="AB145" i="29"/>
  <c r="AD141" i="29"/>
  <c r="AB143" i="29"/>
  <c r="A141" i="29"/>
  <c r="AJ139" i="29"/>
  <c r="Z149" i="29"/>
  <c r="AH139" i="29"/>
  <c r="Z147" i="29"/>
  <c r="AF139" i="29"/>
  <c r="Z145" i="29"/>
  <c r="AD139" i="29"/>
  <c r="Z143" i="29"/>
  <c r="AB139" i="29"/>
  <c r="Z141" i="29"/>
  <c r="A139" i="29"/>
  <c r="AJ137" i="29"/>
  <c r="X149" i="29"/>
  <c r="AH137" i="29"/>
  <c r="X147" i="29"/>
  <c r="AF137" i="29"/>
  <c r="X145" i="29"/>
  <c r="AD137" i="29"/>
  <c r="X143" i="29"/>
  <c r="AB137" i="29"/>
  <c r="X141" i="29"/>
  <c r="AL141" i="29"/>
  <c r="AN141" i="29"/>
  <c r="Z137" i="29"/>
  <c r="X139" i="29"/>
  <c r="A137" i="29"/>
  <c r="FJ133" i="29"/>
  <c r="FH133" i="29"/>
  <c r="FF133" i="29"/>
  <c r="FD133" i="29"/>
  <c r="FB133" i="29"/>
  <c r="DT133" i="29"/>
  <c r="DR133" i="29"/>
  <c r="DP133" i="29"/>
  <c r="DN133" i="29"/>
  <c r="DL133" i="29"/>
  <c r="CV133" i="29"/>
  <c r="CD133" i="29"/>
  <c r="CB133" i="29"/>
  <c r="BZ133" i="29"/>
  <c r="BX133" i="29"/>
  <c r="BV133" i="29"/>
  <c r="F133" i="29"/>
  <c r="DW171" i="29"/>
  <c r="FJ131" i="29"/>
  <c r="FH131" i="29"/>
  <c r="FF131" i="29"/>
  <c r="FD131" i="29"/>
  <c r="FB131" i="29"/>
  <c r="EL131" i="29"/>
  <c r="EJ131" i="29"/>
  <c r="B789" i="113"/>
  <c r="DT131" i="29"/>
  <c r="DR131" i="29"/>
  <c r="DP131" i="29"/>
  <c r="DN131" i="29"/>
  <c r="DL131" i="29"/>
  <c r="CT131" i="29"/>
  <c r="B782" i="113"/>
  <c r="CD131" i="29"/>
  <c r="CB131" i="29"/>
  <c r="BZ131" i="29"/>
  <c r="BX131" i="29"/>
  <c r="BV131" i="29"/>
  <c r="BD131" i="29"/>
  <c r="B775" i="113"/>
  <c r="F131" i="29"/>
  <c r="FJ128" i="29"/>
  <c r="FH128" i="29"/>
  <c r="FF128" i="29"/>
  <c r="FD128" i="29"/>
  <c r="FB128" i="29"/>
  <c r="DT128" i="29"/>
  <c r="DR128" i="29"/>
  <c r="DP128" i="29"/>
  <c r="DN128" i="29"/>
  <c r="DL128" i="29"/>
  <c r="CD128" i="29"/>
  <c r="CB128" i="29"/>
  <c r="BZ128" i="29"/>
  <c r="BX128" i="29"/>
  <c r="BV128" i="29"/>
  <c r="FJ126" i="29"/>
  <c r="FH126" i="29"/>
  <c r="FF126" i="29"/>
  <c r="FD126" i="29"/>
  <c r="FB126" i="29"/>
  <c r="EJ126" i="29"/>
  <c r="B774" i="113"/>
  <c r="DT126" i="29"/>
  <c r="DR126" i="29"/>
  <c r="DP126" i="29"/>
  <c r="DN126" i="29"/>
  <c r="DL126" i="29"/>
  <c r="CT126" i="29"/>
  <c r="B767" i="113"/>
  <c r="CD126" i="29"/>
  <c r="CB126" i="29"/>
  <c r="BZ126" i="29"/>
  <c r="BX126" i="29"/>
  <c r="BV126" i="29"/>
  <c r="BD126" i="29"/>
  <c r="B760" i="113"/>
  <c r="FJ118" i="29"/>
  <c r="FH118" i="29"/>
  <c r="FF118" i="29"/>
  <c r="FD118" i="29"/>
  <c r="FB118" i="29"/>
  <c r="DT118" i="29"/>
  <c r="DR118" i="29"/>
  <c r="DP118" i="29"/>
  <c r="DN118" i="29"/>
  <c r="DL118" i="29"/>
  <c r="CD118" i="29"/>
  <c r="CB118" i="29"/>
  <c r="BZ118" i="29"/>
  <c r="BX118" i="29"/>
  <c r="BV118" i="29"/>
  <c r="FJ116" i="29"/>
  <c r="FH116" i="29"/>
  <c r="FF116" i="29"/>
  <c r="FD116" i="29"/>
  <c r="FB116" i="29"/>
  <c r="EJ116" i="29"/>
  <c r="B773" i="113"/>
  <c r="DT116" i="29"/>
  <c r="DR116" i="29"/>
  <c r="DP116" i="29"/>
  <c r="DN116" i="29"/>
  <c r="DL116" i="29"/>
  <c r="CT116" i="29"/>
  <c r="B766" i="113"/>
  <c r="CD116" i="29"/>
  <c r="CB116" i="29"/>
  <c r="BZ116" i="29"/>
  <c r="CF116" i="29"/>
  <c r="BX116" i="29"/>
  <c r="BV116" i="29"/>
  <c r="BD116" i="29"/>
  <c r="B759" i="113"/>
  <c r="AE113" i="29"/>
  <c r="EL128" i="29"/>
  <c r="Q113" i="29"/>
  <c r="CV128" i="29"/>
  <c r="C113" i="29"/>
  <c r="BF128" i="29"/>
  <c r="AE111" i="29"/>
  <c r="EL126" i="29"/>
  <c r="Q111" i="29"/>
  <c r="CV126" i="29"/>
  <c r="A72" i="29"/>
  <c r="A74" i="29"/>
  <c r="CW126" i="29"/>
  <c r="C111" i="29"/>
  <c r="BF126" i="29"/>
  <c r="AE109" i="29"/>
  <c r="EL118" i="29"/>
  <c r="Q109" i="29"/>
  <c r="CV118" i="29"/>
  <c r="C109" i="29"/>
  <c r="BF118" i="29"/>
  <c r="FJ108" i="29"/>
  <c r="FH108" i="29"/>
  <c r="FF108" i="29"/>
  <c r="FD108" i="29"/>
  <c r="FB108" i="29"/>
  <c r="DT108" i="29"/>
  <c r="DR108" i="29"/>
  <c r="DP108" i="29"/>
  <c r="DN108" i="29"/>
  <c r="DL108" i="29"/>
  <c r="CD108" i="29"/>
  <c r="CB108" i="29"/>
  <c r="BZ108" i="29"/>
  <c r="BX108" i="29"/>
  <c r="BV108" i="29"/>
  <c r="AE107" i="29"/>
  <c r="EL116" i="29"/>
  <c r="Q107" i="29"/>
  <c r="CV116" i="29"/>
  <c r="C107" i="29"/>
  <c r="BF116" i="29"/>
  <c r="FJ106" i="29"/>
  <c r="FH106" i="29"/>
  <c r="FF106" i="29"/>
  <c r="FD106" i="29"/>
  <c r="FB106" i="29"/>
  <c r="EJ106" i="29"/>
  <c r="B772" i="113"/>
  <c r="DT106" i="29"/>
  <c r="DR106" i="29"/>
  <c r="DP106" i="29"/>
  <c r="DN106" i="29"/>
  <c r="DL106" i="29"/>
  <c r="CT106" i="29"/>
  <c r="B765" i="113"/>
  <c r="CD106" i="29"/>
  <c r="CB106" i="29"/>
  <c r="BZ106" i="29"/>
  <c r="BX106" i="29"/>
  <c r="BV106" i="29"/>
  <c r="BD106" i="29"/>
  <c r="B758" i="113"/>
  <c r="AE105" i="29"/>
  <c r="EL108" i="29"/>
  <c r="Q105" i="29"/>
  <c r="CV108" i="29"/>
  <c r="C105" i="29"/>
  <c r="BF108" i="29"/>
  <c r="AE103" i="29"/>
  <c r="EL106" i="29"/>
  <c r="Q103" i="29"/>
  <c r="CV106" i="29"/>
  <c r="C103" i="29"/>
  <c r="BF106" i="29"/>
  <c r="AE101" i="29"/>
  <c r="Q101" i="29"/>
  <c r="CV98" i="29"/>
  <c r="C101" i="29"/>
  <c r="BF98" i="29"/>
  <c r="AE99" i="29"/>
  <c r="EL96" i="29"/>
  <c r="Q99" i="29"/>
  <c r="CV96" i="29"/>
  <c r="C99" i="29"/>
  <c r="BF96" i="29"/>
  <c r="FJ98" i="29"/>
  <c r="FH98" i="29"/>
  <c r="FF98" i="29"/>
  <c r="FD98" i="29"/>
  <c r="FB98" i="29"/>
  <c r="EL98" i="29"/>
  <c r="DT98" i="29"/>
  <c r="DR98" i="29"/>
  <c r="DP98" i="29"/>
  <c r="DN98" i="29"/>
  <c r="DL98" i="29"/>
  <c r="CD98" i="29"/>
  <c r="CB98" i="29"/>
  <c r="BZ98" i="29"/>
  <c r="BX98" i="29"/>
  <c r="BV98" i="29"/>
  <c r="AE97" i="29"/>
  <c r="EL88" i="29"/>
  <c r="Q97" i="29"/>
  <c r="CV88" i="29"/>
  <c r="C97" i="29"/>
  <c r="BF88" i="29"/>
  <c r="FJ96" i="29"/>
  <c r="FH96" i="29"/>
  <c r="FF96" i="29"/>
  <c r="FD96" i="29"/>
  <c r="FB96" i="29"/>
  <c r="EJ96" i="29"/>
  <c r="B771" i="113"/>
  <c r="DT96" i="29"/>
  <c r="DR96" i="29"/>
  <c r="DP96" i="29"/>
  <c r="DN96" i="29"/>
  <c r="DL96" i="29"/>
  <c r="CT96" i="29"/>
  <c r="B764" i="113"/>
  <c r="CD96" i="29"/>
  <c r="CB96" i="29"/>
  <c r="BZ96" i="29"/>
  <c r="BX96" i="29"/>
  <c r="BV96" i="29"/>
  <c r="BD96" i="29"/>
  <c r="B757" i="113"/>
  <c r="AE95" i="29"/>
  <c r="EL86" i="29"/>
  <c r="Q95" i="29"/>
  <c r="CV86" i="29"/>
  <c r="C95" i="29"/>
  <c r="BF86" i="29"/>
  <c r="AE93" i="29"/>
  <c r="Q93" i="29"/>
  <c r="CV78" i="29"/>
  <c r="C93" i="29"/>
  <c r="BF78" i="29"/>
  <c r="AE91" i="29"/>
  <c r="Q91" i="29"/>
  <c r="C91" i="29"/>
  <c r="BF76" i="29"/>
  <c r="AE89" i="29"/>
  <c r="EL68" i="29"/>
  <c r="Q89" i="29"/>
  <c r="CV68" i="29"/>
  <c r="C89" i="29"/>
  <c r="FJ88" i="29"/>
  <c r="FH88" i="29"/>
  <c r="FF88" i="29"/>
  <c r="FD88" i="29"/>
  <c r="FB88" i="29"/>
  <c r="DT88" i="29"/>
  <c r="DR88" i="29"/>
  <c r="DP88" i="29"/>
  <c r="DN88" i="29"/>
  <c r="DL88" i="29"/>
  <c r="CD88" i="29"/>
  <c r="CB88" i="29"/>
  <c r="BZ88" i="29"/>
  <c r="BX88" i="29"/>
  <c r="BV88" i="29"/>
  <c r="AE87" i="29"/>
  <c r="EL66" i="29"/>
  <c r="A76" i="29"/>
  <c r="A78" i="29"/>
  <c r="A80" i="29"/>
  <c r="A82" i="29"/>
  <c r="EM66" i="29"/>
  <c r="Q87" i="29"/>
  <c r="C87" i="29"/>
  <c r="BF66" i="29"/>
  <c r="FJ86" i="29"/>
  <c r="FH86" i="29"/>
  <c r="FF86" i="29"/>
  <c r="FD86" i="29"/>
  <c r="FB86" i="29"/>
  <c r="EJ86" i="29"/>
  <c r="B770" i="113"/>
  <c r="DT86" i="29"/>
  <c r="DR86" i="29"/>
  <c r="DP86" i="29"/>
  <c r="DN86" i="29"/>
  <c r="DL86" i="29"/>
  <c r="CT86" i="29"/>
  <c r="B763" i="113"/>
  <c r="CD86" i="29"/>
  <c r="CB86" i="29"/>
  <c r="BZ86" i="29"/>
  <c r="CF86" i="29"/>
  <c r="N95" i="29"/>
  <c r="BX86" i="29"/>
  <c r="BV86" i="29"/>
  <c r="BD86" i="29"/>
  <c r="B756" i="113"/>
  <c r="A84" i="29"/>
  <c r="AJ82" i="29"/>
  <c r="AH84" i="29"/>
  <c r="AH76" i="29"/>
  <c r="AB82" i="29"/>
  <c r="AJ80" i="29"/>
  <c r="AF84" i="29"/>
  <c r="AH80" i="29"/>
  <c r="AF82" i="29"/>
  <c r="FJ78" i="29"/>
  <c r="FH78" i="29"/>
  <c r="FF78" i="29"/>
  <c r="FD78" i="29"/>
  <c r="FB78" i="29"/>
  <c r="EL78" i="29"/>
  <c r="DT78" i="29"/>
  <c r="DR78" i="29"/>
  <c r="DP78" i="29"/>
  <c r="DN78" i="29"/>
  <c r="DL78" i="29"/>
  <c r="CD78" i="29"/>
  <c r="CB78" i="29"/>
  <c r="BZ78" i="29"/>
  <c r="BX78" i="29"/>
  <c r="BV78" i="29"/>
  <c r="AJ78" i="29"/>
  <c r="AD84" i="29"/>
  <c r="AH78" i="29"/>
  <c r="AD82" i="29"/>
  <c r="AF78" i="29"/>
  <c r="AD80" i="29"/>
  <c r="FJ76" i="29"/>
  <c r="FH76" i="29"/>
  <c r="FF76" i="29"/>
  <c r="FD76" i="29"/>
  <c r="FB76" i="29"/>
  <c r="EL76" i="29"/>
  <c r="EJ76" i="29"/>
  <c r="B769" i="113"/>
  <c r="DT76" i="29"/>
  <c r="DR76" i="29"/>
  <c r="DP76" i="29"/>
  <c r="DN76" i="29"/>
  <c r="DL76" i="29"/>
  <c r="CV76" i="29"/>
  <c r="CT76" i="29"/>
  <c r="B762" i="113"/>
  <c r="CD76" i="29"/>
  <c r="CB76" i="29"/>
  <c r="BZ76" i="29"/>
  <c r="BX76" i="29"/>
  <c r="BV76" i="29"/>
  <c r="BD76" i="29"/>
  <c r="B755" i="113"/>
  <c r="AJ76" i="29"/>
  <c r="AB84" i="29"/>
  <c r="AJ72" i="29"/>
  <c r="X84" i="29"/>
  <c r="AJ74" i="29"/>
  <c r="Z84" i="29"/>
  <c r="AL84" i="29"/>
  <c r="AN84" i="29"/>
  <c r="AF76" i="29"/>
  <c r="AB80" i="29"/>
  <c r="AD76" i="29"/>
  <c r="AH74" i="29"/>
  <c r="Z82" i="29"/>
  <c r="AF74" i="29"/>
  <c r="Z80" i="29"/>
  <c r="AD74" i="29"/>
  <c r="Z78" i="29"/>
  <c r="AB74" i="29"/>
  <c r="Z76" i="29"/>
  <c r="AH72" i="29"/>
  <c r="X82" i="29"/>
  <c r="AF72" i="29"/>
  <c r="X80" i="29"/>
  <c r="AD72" i="29"/>
  <c r="X78" i="29"/>
  <c r="AB72" i="29"/>
  <c r="X76" i="29"/>
  <c r="Z72" i="29"/>
  <c r="X74" i="29"/>
  <c r="FJ68" i="29"/>
  <c r="FH68" i="29"/>
  <c r="FF68" i="29"/>
  <c r="FD68" i="29"/>
  <c r="FB68" i="29"/>
  <c r="DT68" i="29"/>
  <c r="DR68" i="29"/>
  <c r="DP68" i="29"/>
  <c r="DN68" i="29"/>
  <c r="DL68" i="29"/>
  <c r="CD68" i="29"/>
  <c r="CB68" i="29"/>
  <c r="BZ68" i="29"/>
  <c r="BX68" i="29"/>
  <c r="BV68" i="29"/>
  <c r="BF68" i="29"/>
  <c r="F68" i="29"/>
  <c r="DW96" i="29" s="1"/>
  <c r="FJ66" i="29"/>
  <c r="FH66" i="29"/>
  <c r="FF66" i="29"/>
  <c r="FD66" i="29"/>
  <c r="FB66" i="29"/>
  <c r="EJ66" i="29"/>
  <c r="B768" i="113"/>
  <c r="DT66" i="29"/>
  <c r="DR66" i="29"/>
  <c r="DP66" i="29"/>
  <c r="DN66" i="29"/>
  <c r="DL66" i="29"/>
  <c r="CV66" i="29"/>
  <c r="CT66" i="29"/>
  <c r="B761" i="113"/>
  <c r="CD66" i="29"/>
  <c r="CB66" i="29"/>
  <c r="BZ66" i="29"/>
  <c r="BX66" i="29"/>
  <c r="BV66" i="29"/>
  <c r="BD66" i="29"/>
  <c r="B754" i="113"/>
  <c r="F66" i="29"/>
  <c r="FJ63" i="29"/>
  <c r="FH63" i="29"/>
  <c r="FF63" i="29"/>
  <c r="FD63" i="29"/>
  <c r="FB63" i="29"/>
  <c r="DT63" i="29"/>
  <c r="DR63" i="29"/>
  <c r="DP63" i="29"/>
  <c r="DN63" i="29"/>
  <c r="DL63" i="29"/>
  <c r="CD63" i="29"/>
  <c r="CB63" i="29"/>
  <c r="BZ63" i="29"/>
  <c r="BX63" i="29"/>
  <c r="BV63" i="29"/>
  <c r="FJ61" i="29"/>
  <c r="FH61" i="29"/>
  <c r="FF61" i="29"/>
  <c r="FD61" i="29"/>
  <c r="FB61" i="29"/>
  <c r="EJ61" i="29"/>
  <c r="B753" i="113"/>
  <c r="DT61" i="29"/>
  <c r="DR61" i="29"/>
  <c r="DP61" i="29"/>
  <c r="DN61" i="29"/>
  <c r="DL61" i="29"/>
  <c r="CT61" i="29"/>
  <c r="B746" i="113"/>
  <c r="CD61" i="29"/>
  <c r="CB61" i="29"/>
  <c r="BZ61" i="29"/>
  <c r="BX61" i="29"/>
  <c r="BV61" i="29"/>
  <c r="BD61" i="29"/>
  <c r="B739" i="113"/>
  <c r="FJ53" i="29"/>
  <c r="FH53" i="29"/>
  <c r="FF53" i="29"/>
  <c r="FD53" i="29"/>
  <c r="FB53" i="29"/>
  <c r="DT53" i="29"/>
  <c r="DR53" i="29"/>
  <c r="DP53" i="29"/>
  <c r="DN53" i="29"/>
  <c r="DL53" i="29"/>
  <c r="CD53" i="29"/>
  <c r="CB53" i="29"/>
  <c r="BZ53" i="29"/>
  <c r="BX53" i="29"/>
  <c r="BV53" i="29"/>
  <c r="FJ51" i="29"/>
  <c r="FH51" i="29"/>
  <c r="FF51" i="29"/>
  <c r="FD51" i="29"/>
  <c r="FB51" i="29"/>
  <c r="EJ51" i="29"/>
  <c r="B752" i="113"/>
  <c r="DT51" i="29"/>
  <c r="DR51" i="29"/>
  <c r="DP51" i="29"/>
  <c r="DN51" i="29"/>
  <c r="DL51" i="29"/>
  <c r="CT51" i="29"/>
  <c r="B745" i="113"/>
  <c r="CD51" i="29"/>
  <c r="CB51" i="29"/>
  <c r="BZ51" i="29"/>
  <c r="BX51" i="29"/>
  <c r="BV51" i="29"/>
  <c r="BD51" i="29"/>
  <c r="B738" i="113"/>
  <c r="AE48" i="29"/>
  <c r="EL63" i="29"/>
  <c r="Q48" i="29"/>
  <c r="CV63" i="29"/>
  <c r="C48" i="29"/>
  <c r="BF63" i="29"/>
  <c r="A7" i="29"/>
  <c r="A9" i="29"/>
  <c r="A11" i="29"/>
  <c r="A13" i="29"/>
  <c r="A15" i="29"/>
  <c r="A17" i="29"/>
  <c r="A19" i="29"/>
  <c r="BG63" i="29"/>
  <c r="AE46" i="29"/>
  <c r="EL61" i="29"/>
  <c r="Q46" i="29"/>
  <c r="CV61" i="29"/>
  <c r="C46" i="29"/>
  <c r="BF61" i="29"/>
  <c r="AE44" i="29"/>
  <c r="EL53" i="29"/>
  <c r="Q44" i="29"/>
  <c r="CV53" i="29"/>
  <c r="C44" i="29"/>
  <c r="BF53" i="29"/>
  <c r="BG53" i="29"/>
  <c r="FJ43" i="29"/>
  <c r="FH43" i="29"/>
  <c r="FF43" i="29"/>
  <c r="FD43" i="29"/>
  <c r="FB43" i="29"/>
  <c r="DT43" i="29"/>
  <c r="DR43" i="29"/>
  <c r="DP43" i="29"/>
  <c r="DN43" i="29"/>
  <c r="DL43" i="29"/>
  <c r="CD43" i="29"/>
  <c r="CB43" i="29"/>
  <c r="BZ43" i="29"/>
  <c r="BX43" i="29"/>
  <c r="BV43" i="29"/>
  <c r="AE42" i="29"/>
  <c r="EL51" i="29"/>
  <c r="Q42" i="29"/>
  <c r="CV51" i="29"/>
  <c r="C42" i="29"/>
  <c r="BF51" i="29"/>
  <c r="FJ41" i="29"/>
  <c r="FH41" i="29"/>
  <c r="FF41" i="29"/>
  <c r="FL41" i="29"/>
  <c r="FD41" i="29"/>
  <c r="FB41" i="29"/>
  <c r="EJ41" i="29"/>
  <c r="B751" i="113"/>
  <c r="DT41" i="29"/>
  <c r="DR41" i="29"/>
  <c r="DP41" i="29"/>
  <c r="DN41" i="29"/>
  <c r="DL41" i="29"/>
  <c r="CT41" i="29"/>
  <c r="B744" i="113"/>
  <c r="CD41" i="29"/>
  <c r="CB41" i="29"/>
  <c r="BZ41" i="29"/>
  <c r="BX41" i="29"/>
  <c r="BV41" i="29"/>
  <c r="BD41" i="29"/>
  <c r="B737" i="113"/>
  <c r="AE40" i="29"/>
  <c r="EL43" i="29"/>
  <c r="Q40" i="29"/>
  <c r="CV43" i="29"/>
  <c r="C40" i="29"/>
  <c r="BF43" i="29"/>
  <c r="AE38" i="29"/>
  <c r="EL41" i="29"/>
  <c r="Q38" i="29"/>
  <c r="CV41" i="29"/>
  <c r="C38" i="29"/>
  <c r="BF41" i="29"/>
  <c r="AE36" i="29"/>
  <c r="EL33" i="29"/>
  <c r="Q36" i="29"/>
  <c r="CV33" i="29"/>
  <c r="C36" i="29"/>
  <c r="BF33" i="29"/>
  <c r="AE34" i="29"/>
  <c r="EL31" i="29"/>
  <c r="Q34" i="29"/>
  <c r="C34" i="29"/>
  <c r="BF31" i="29"/>
  <c r="FJ33" i="29"/>
  <c r="FH33" i="29"/>
  <c r="FF33" i="29"/>
  <c r="FD33" i="29"/>
  <c r="FB33" i="29"/>
  <c r="DT33" i="29"/>
  <c r="DR33" i="29"/>
  <c r="DP33" i="29"/>
  <c r="DN33" i="29"/>
  <c r="DL33" i="29"/>
  <c r="CD33" i="29"/>
  <c r="CB33" i="29"/>
  <c r="BZ33" i="29"/>
  <c r="BX33" i="29"/>
  <c r="BV33" i="29"/>
  <c r="AE32" i="29"/>
  <c r="EL23" i="29"/>
  <c r="Q32" i="29"/>
  <c r="CV23" i="29"/>
  <c r="C32" i="29"/>
  <c r="BF23" i="29"/>
  <c r="FJ31" i="29"/>
  <c r="FH31" i="29"/>
  <c r="FF31" i="29"/>
  <c r="FD31" i="29"/>
  <c r="FB31" i="29"/>
  <c r="EJ31" i="29"/>
  <c r="B750" i="113"/>
  <c r="DT31" i="29"/>
  <c r="DR31" i="29"/>
  <c r="DP31" i="29"/>
  <c r="DN31" i="29"/>
  <c r="DL31" i="29"/>
  <c r="CV31" i="29"/>
  <c r="CT31" i="29"/>
  <c r="B743" i="113"/>
  <c r="CD31" i="29"/>
  <c r="CB31" i="29"/>
  <c r="BZ31" i="29"/>
  <c r="BX31" i="29"/>
  <c r="BV31" i="29"/>
  <c r="BD31" i="29"/>
  <c r="B736" i="113"/>
  <c r="AE30" i="29"/>
  <c r="Q30" i="29"/>
  <c r="CV21" i="29"/>
  <c r="CW21" i="29"/>
  <c r="C30" i="29"/>
  <c r="AE28" i="29"/>
  <c r="EL13" i="29"/>
  <c r="Q28" i="29"/>
  <c r="CV13" i="29"/>
  <c r="C28" i="29"/>
  <c r="BF13" i="29"/>
  <c r="AE26" i="29"/>
  <c r="EL11" i="29"/>
  <c r="Q26" i="29"/>
  <c r="CV11" i="29"/>
  <c r="C26" i="29"/>
  <c r="BF11" i="29"/>
  <c r="AE24" i="29"/>
  <c r="EL3" i="29"/>
  <c r="Q24" i="29"/>
  <c r="CV3" i="29"/>
  <c r="C24" i="29"/>
  <c r="BF3" i="29"/>
  <c r="FJ23" i="29"/>
  <c r="FH23" i="29"/>
  <c r="FF23" i="29"/>
  <c r="FD23" i="29"/>
  <c r="FB23" i="29"/>
  <c r="DT23" i="29"/>
  <c r="DR23" i="29"/>
  <c r="DP23" i="29"/>
  <c r="DN23" i="29"/>
  <c r="DL23" i="29"/>
  <c r="CD23" i="29"/>
  <c r="CB23" i="29"/>
  <c r="BZ23" i="29"/>
  <c r="BX23" i="29"/>
  <c r="BV23" i="29"/>
  <c r="AE22" i="29"/>
  <c r="Q22" i="29"/>
  <c r="CV1" i="29"/>
  <c r="C22" i="29"/>
  <c r="FJ21" i="29"/>
  <c r="FH21" i="29"/>
  <c r="FF21" i="29"/>
  <c r="FD21" i="29"/>
  <c r="FB21" i="29"/>
  <c r="EL21" i="29"/>
  <c r="EJ21" i="29"/>
  <c r="B749" i="113"/>
  <c r="DT21" i="29"/>
  <c r="DR21" i="29"/>
  <c r="DP21" i="29"/>
  <c r="DN21" i="29"/>
  <c r="DL21" i="29"/>
  <c r="CT21" i="29"/>
  <c r="B742" i="113"/>
  <c r="CD21" i="29"/>
  <c r="CB21" i="29"/>
  <c r="BZ21" i="29"/>
  <c r="BX21" i="29"/>
  <c r="BV21" i="29"/>
  <c r="BF21" i="29"/>
  <c r="BD21" i="29"/>
  <c r="B735" i="113"/>
  <c r="AJ17" i="29"/>
  <c r="AH19" i="29"/>
  <c r="AH11" i="29"/>
  <c r="AB17" i="29"/>
  <c r="AJ15" i="29"/>
  <c r="AF19" i="29"/>
  <c r="AH15" i="29"/>
  <c r="AF17" i="29"/>
  <c r="FJ13" i="29"/>
  <c r="FH13" i="29"/>
  <c r="FF13" i="29"/>
  <c r="FD13" i="29"/>
  <c r="FB13" i="29"/>
  <c r="DT13" i="29"/>
  <c r="DR13" i="29"/>
  <c r="DP13" i="29"/>
  <c r="DN13" i="29"/>
  <c r="DL13" i="29"/>
  <c r="CD13" i="29"/>
  <c r="CB13" i="29"/>
  <c r="BZ13" i="29"/>
  <c r="BX13" i="29"/>
  <c r="BV13" i="29"/>
  <c r="AJ13" i="29"/>
  <c r="AD19" i="29"/>
  <c r="AH13" i="29"/>
  <c r="AD17" i="29"/>
  <c r="AF13" i="29"/>
  <c r="AD15" i="29"/>
  <c r="FJ11" i="29"/>
  <c r="FH11" i="29"/>
  <c r="FF11" i="29"/>
  <c r="FL11" i="29"/>
  <c r="FD11" i="29"/>
  <c r="FB11" i="29"/>
  <c r="EJ11" i="29"/>
  <c r="B748" i="113"/>
  <c r="DT11" i="29"/>
  <c r="DR11" i="29"/>
  <c r="DP11" i="29"/>
  <c r="DN11" i="29"/>
  <c r="DL11" i="29"/>
  <c r="CT11" i="29"/>
  <c r="B741" i="113"/>
  <c r="CD11" i="29"/>
  <c r="CB11" i="29"/>
  <c r="BZ11" i="29"/>
  <c r="BX11" i="29"/>
  <c r="BV11" i="29"/>
  <c r="BD11" i="29"/>
  <c r="B734" i="113"/>
  <c r="AJ11" i="29"/>
  <c r="AB19" i="29"/>
  <c r="AF11" i="29"/>
  <c r="AB15" i="29"/>
  <c r="AD11" i="29"/>
  <c r="AB13" i="29"/>
  <c r="AJ9" i="29"/>
  <c r="Z19" i="29"/>
  <c r="AH9" i="29"/>
  <c r="Z17" i="29"/>
  <c r="AF9" i="29"/>
  <c r="Z15" i="29"/>
  <c r="AD9" i="29"/>
  <c r="Z13" i="29"/>
  <c r="AB9" i="29"/>
  <c r="Z11" i="29"/>
  <c r="AJ7" i="29"/>
  <c r="X19" i="29"/>
  <c r="AH7" i="29"/>
  <c r="X17" i="29"/>
  <c r="AF7" i="29"/>
  <c r="X15" i="29"/>
  <c r="AD7" i="29"/>
  <c r="X13" i="29"/>
  <c r="AB7" i="29"/>
  <c r="X11" i="29"/>
  <c r="Z7" i="29"/>
  <c r="X9" i="29"/>
  <c r="FJ3" i="29"/>
  <c r="FH3" i="29"/>
  <c r="FF3" i="29"/>
  <c r="FD3" i="29"/>
  <c r="FB3" i="29"/>
  <c r="DT3" i="29"/>
  <c r="DR3" i="29"/>
  <c r="DP3" i="29"/>
  <c r="DN3" i="29"/>
  <c r="DL3" i="29"/>
  <c r="CD3" i="29"/>
  <c r="CB3" i="29"/>
  <c r="BZ3" i="29"/>
  <c r="BX3" i="29"/>
  <c r="BV3" i="29"/>
  <c r="F3" i="29"/>
  <c r="AQ1" i="29"/>
  <c r="FJ1" i="29"/>
  <c r="FH1" i="29"/>
  <c r="FF1" i="29"/>
  <c r="FD1" i="29"/>
  <c r="FB1" i="29"/>
  <c r="EL1" i="29"/>
  <c r="EJ1" i="29"/>
  <c r="B747" i="113"/>
  <c r="DT1" i="29"/>
  <c r="DR1" i="29"/>
  <c r="DP1" i="29"/>
  <c r="DN1" i="29"/>
  <c r="DL1" i="29"/>
  <c r="CT1" i="29"/>
  <c r="B740" i="113"/>
  <c r="CD1" i="29"/>
  <c r="CB1" i="29"/>
  <c r="BZ1" i="29"/>
  <c r="BX1" i="29"/>
  <c r="BV1" i="29"/>
  <c r="BF1" i="29"/>
  <c r="BD1" i="29"/>
  <c r="B733" i="113"/>
  <c r="F1" i="29"/>
  <c r="DT518" i="50"/>
  <c r="DR518" i="50"/>
  <c r="DP518" i="50"/>
  <c r="DN518" i="50"/>
  <c r="DL518" i="50"/>
  <c r="CD518" i="50"/>
  <c r="CB518" i="50"/>
  <c r="BZ518" i="50"/>
  <c r="BX518" i="50"/>
  <c r="BV518" i="50"/>
  <c r="DT516" i="50"/>
  <c r="DR516" i="50"/>
  <c r="DP516" i="50"/>
  <c r="DV516" i="50"/>
  <c r="DN516" i="50"/>
  <c r="DL516" i="50"/>
  <c r="CT516" i="50"/>
  <c r="B611" i="113"/>
  <c r="CD516" i="50"/>
  <c r="CB516" i="50"/>
  <c r="BZ516" i="50"/>
  <c r="CF516" i="50"/>
  <c r="BX516" i="50"/>
  <c r="BV516" i="50"/>
  <c r="BD516" i="50"/>
  <c r="B604" i="113"/>
  <c r="DT508" i="50"/>
  <c r="DR508" i="50"/>
  <c r="DP508" i="50"/>
  <c r="DN508" i="50"/>
  <c r="DL508" i="50"/>
  <c r="CD508" i="50"/>
  <c r="CB508" i="50"/>
  <c r="BZ508" i="50"/>
  <c r="BX508" i="50"/>
  <c r="BV508" i="50"/>
  <c r="DT506" i="50"/>
  <c r="DR506" i="50"/>
  <c r="DP506" i="50"/>
  <c r="DV506" i="50"/>
  <c r="DN506" i="50"/>
  <c r="DL506" i="50"/>
  <c r="CT506" i="50"/>
  <c r="B610" i="113"/>
  <c r="CD506" i="50"/>
  <c r="CB506" i="50"/>
  <c r="BZ506" i="50"/>
  <c r="BX506" i="50"/>
  <c r="BV506" i="50"/>
  <c r="BD506" i="50"/>
  <c r="B603" i="113"/>
  <c r="Q503" i="50"/>
  <c r="CV518" i="50"/>
  <c r="C503" i="50"/>
  <c r="BF518" i="50"/>
  <c r="Q501" i="50"/>
  <c r="CV516" i="50"/>
  <c r="C501" i="50"/>
  <c r="BF516" i="50"/>
  <c r="Q499" i="50"/>
  <c r="CV508" i="50"/>
  <c r="C499" i="50"/>
  <c r="BF508" i="50"/>
  <c r="DT498" i="50"/>
  <c r="DR498" i="50"/>
  <c r="DP498" i="50"/>
  <c r="DN498" i="50"/>
  <c r="DL498" i="50"/>
  <c r="CD498" i="50"/>
  <c r="CB498" i="50"/>
  <c r="BZ498" i="50"/>
  <c r="BX498" i="50"/>
  <c r="BV498" i="50"/>
  <c r="Q497" i="50"/>
  <c r="CV506" i="50"/>
  <c r="C497" i="50"/>
  <c r="BF506" i="50"/>
  <c r="DT496" i="50"/>
  <c r="DR496" i="50"/>
  <c r="DP496" i="50"/>
  <c r="DN496" i="50"/>
  <c r="DL496" i="50"/>
  <c r="CT496" i="50"/>
  <c r="B609" i="113"/>
  <c r="CD496" i="50"/>
  <c r="CB496" i="50"/>
  <c r="BZ496" i="50"/>
  <c r="BX496" i="50"/>
  <c r="BV496" i="50"/>
  <c r="BD496" i="50"/>
  <c r="B602" i="113"/>
  <c r="Q495" i="50"/>
  <c r="CV498" i="50"/>
  <c r="C495" i="50"/>
  <c r="BF498" i="50"/>
  <c r="Q493" i="50"/>
  <c r="CV496" i="50"/>
  <c r="C493" i="50"/>
  <c r="BF496" i="50"/>
  <c r="Q491" i="50"/>
  <c r="CV488" i="50"/>
  <c r="C491" i="50"/>
  <c r="Q489" i="50"/>
  <c r="CV486" i="50"/>
  <c r="C489" i="50"/>
  <c r="BF486" i="50"/>
  <c r="DT488" i="50"/>
  <c r="DR488" i="50"/>
  <c r="DP488" i="50"/>
  <c r="DN488" i="50"/>
  <c r="DL488" i="50"/>
  <c r="CD488" i="50"/>
  <c r="CB488" i="50"/>
  <c r="BZ488" i="50"/>
  <c r="BX488" i="50"/>
  <c r="BV488" i="50"/>
  <c r="BF488" i="50"/>
  <c r="Q487" i="50"/>
  <c r="CV478" i="50"/>
  <c r="C487" i="50"/>
  <c r="DT486" i="50"/>
  <c r="DR486" i="50"/>
  <c r="DP486" i="50"/>
  <c r="DN486" i="50"/>
  <c r="DL486" i="50"/>
  <c r="CT486" i="50"/>
  <c r="B608" i="113"/>
  <c r="CD486" i="50"/>
  <c r="CB486" i="50"/>
  <c r="BZ486" i="50"/>
  <c r="BX486" i="50"/>
  <c r="BV486" i="50"/>
  <c r="BD486" i="50"/>
  <c r="B601" i="113"/>
  <c r="Q485" i="50"/>
  <c r="CV476" i="50"/>
  <c r="C485" i="50"/>
  <c r="Q483" i="50"/>
  <c r="CV468" i="50"/>
  <c r="C483" i="50"/>
  <c r="BF468" i="50"/>
  <c r="Q481" i="50"/>
  <c r="C481" i="50"/>
  <c r="BF466" i="50"/>
  <c r="AE479" i="50"/>
  <c r="Q479" i="50"/>
  <c r="CV458" i="50"/>
  <c r="C479" i="50"/>
  <c r="BF458" i="50"/>
  <c r="DT478" i="50"/>
  <c r="DR478" i="50"/>
  <c r="DP478" i="50"/>
  <c r="DN478" i="50"/>
  <c r="DL478" i="50"/>
  <c r="CD478" i="50"/>
  <c r="CB478" i="50"/>
  <c r="BZ478" i="50"/>
  <c r="BX478" i="50"/>
  <c r="BV478" i="50"/>
  <c r="BF478" i="50"/>
  <c r="AE477" i="50"/>
  <c r="EL456" i="50"/>
  <c r="Q477" i="50"/>
  <c r="CV456" i="50"/>
  <c r="C477" i="50"/>
  <c r="DT476" i="50"/>
  <c r="DR476" i="50"/>
  <c r="DP476" i="50"/>
  <c r="DN476" i="50"/>
  <c r="DL476" i="50"/>
  <c r="CT476" i="50"/>
  <c r="B607" i="113"/>
  <c r="CD476" i="50"/>
  <c r="CB476" i="50"/>
  <c r="BZ476" i="50"/>
  <c r="BX476" i="50"/>
  <c r="BV476" i="50"/>
  <c r="BF476" i="50"/>
  <c r="BD476" i="50"/>
  <c r="B600" i="113"/>
  <c r="A472" i="50"/>
  <c r="AJ470" i="50"/>
  <c r="AH472" i="50"/>
  <c r="A470" i="50"/>
  <c r="DT468" i="50"/>
  <c r="DR468" i="50"/>
  <c r="DP468" i="50"/>
  <c r="DN468" i="50"/>
  <c r="DL468" i="50"/>
  <c r="CD468" i="50"/>
  <c r="CB468" i="50"/>
  <c r="BZ468" i="50"/>
  <c r="BX468" i="50"/>
  <c r="BV468" i="50"/>
  <c r="AJ468" i="50"/>
  <c r="AF472" i="50"/>
  <c r="AH468" i="50"/>
  <c r="AF470" i="50"/>
  <c r="A468" i="50"/>
  <c r="DT466" i="50"/>
  <c r="DR466" i="50"/>
  <c r="DP466" i="50"/>
  <c r="DN466" i="50"/>
  <c r="DL466" i="50"/>
  <c r="CV466" i="50"/>
  <c r="CT466" i="50"/>
  <c r="B606" i="113"/>
  <c r="CD466" i="50"/>
  <c r="CB466" i="50"/>
  <c r="BZ466" i="50"/>
  <c r="CF466" i="50"/>
  <c r="BX466" i="50"/>
  <c r="BV466" i="50"/>
  <c r="BD466" i="50"/>
  <c r="B599" i="113"/>
  <c r="AJ466" i="50"/>
  <c r="AD472" i="50"/>
  <c r="AH466" i="50"/>
  <c r="AD470" i="50"/>
  <c r="AF466" i="50"/>
  <c r="AD468" i="50"/>
  <c r="A466" i="50"/>
  <c r="AJ464" i="50"/>
  <c r="AB472" i="50"/>
  <c r="AH464" i="50"/>
  <c r="AB470" i="50"/>
  <c r="AF464" i="50"/>
  <c r="AB468" i="50"/>
  <c r="AD464" i="50"/>
  <c r="AB466" i="50"/>
  <c r="A464" i="50"/>
  <c r="AJ462" i="50"/>
  <c r="Z472" i="50"/>
  <c r="AH462" i="50"/>
  <c r="Z470" i="50"/>
  <c r="AF462" i="50"/>
  <c r="Z468" i="50"/>
  <c r="AD462" i="50"/>
  <c r="Z466" i="50"/>
  <c r="AB462" i="50"/>
  <c r="Z464" i="50"/>
  <c r="A462" i="50"/>
  <c r="FJ458" i="50"/>
  <c r="FH458" i="50"/>
  <c r="FF458" i="50"/>
  <c r="FD458" i="50"/>
  <c r="FB458" i="50"/>
  <c r="EL458" i="50"/>
  <c r="DT458" i="50"/>
  <c r="DR458" i="50"/>
  <c r="DP458" i="50"/>
  <c r="DN458" i="50"/>
  <c r="DL458" i="50"/>
  <c r="CD458" i="50"/>
  <c r="CB458" i="50"/>
  <c r="BZ458" i="50"/>
  <c r="BX458" i="50"/>
  <c r="BV458" i="50"/>
  <c r="F458" i="50"/>
  <c r="FJ456" i="50"/>
  <c r="FH456" i="50"/>
  <c r="FF456" i="50"/>
  <c r="FD456" i="50"/>
  <c r="FB456" i="50"/>
  <c r="EJ456" i="50"/>
  <c r="B612" i="113"/>
  <c r="DT456" i="50"/>
  <c r="DR456" i="50"/>
  <c r="DP456" i="50"/>
  <c r="DN456" i="50"/>
  <c r="DL456" i="50"/>
  <c r="CT456" i="50"/>
  <c r="B605" i="113"/>
  <c r="CD456" i="50"/>
  <c r="CB456" i="50"/>
  <c r="BZ456" i="50"/>
  <c r="BX456" i="50"/>
  <c r="BV456" i="50"/>
  <c r="BF456" i="50"/>
  <c r="BD456" i="50"/>
  <c r="B598" i="113"/>
  <c r="F456" i="50"/>
  <c r="DT453" i="50"/>
  <c r="DR453" i="50"/>
  <c r="DP453" i="50"/>
  <c r="DN453" i="50"/>
  <c r="DL453" i="50"/>
  <c r="CD453" i="50"/>
  <c r="CB453" i="50"/>
  <c r="BZ453" i="50"/>
  <c r="BX453" i="50"/>
  <c r="BV453" i="50"/>
  <c r="DT451" i="50"/>
  <c r="DR451" i="50"/>
  <c r="DP451" i="50"/>
  <c r="DN451" i="50"/>
  <c r="DL451" i="50"/>
  <c r="CT451" i="50"/>
  <c r="B596" i="113"/>
  <c r="CD451" i="50"/>
  <c r="CB451" i="50"/>
  <c r="BZ451" i="50"/>
  <c r="BX451" i="50"/>
  <c r="BV451" i="50"/>
  <c r="BD451" i="50"/>
  <c r="B589" i="113"/>
  <c r="DT443" i="50"/>
  <c r="DR443" i="50"/>
  <c r="DP443" i="50"/>
  <c r="DN443" i="50"/>
  <c r="DL443" i="50"/>
  <c r="CD443" i="50"/>
  <c r="CB443" i="50"/>
  <c r="BZ443" i="50"/>
  <c r="BX443" i="50"/>
  <c r="BV443" i="50"/>
  <c r="DT441" i="50"/>
  <c r="DR441" i="50"/>
  <c r="DP441" i="50"/>
  <c r="DN441" i="50"/>
  <c r="DL441" i="50"/>
  <c r="CT441" i="50"/>
  <c r="B595" i="113"/>
  <c r="CD441" i="50"/>
  <c r="CB441" i="50"/>
  <c r="BZ441" i="50"/>
  <c r="BX441" i="50"/>
  <c r="BV441" i="50"/>
  <c r="BD441" i="50"/>
  <c r="B588" i="113"/>
  <c r="Q438" i="50"/>
  <c r="CV453" i="50"/>
  <c r="C438" i="50"/>
  <c r="BF453" i="50"/>
  <c r="Q436" i="50"/>
  <c r="CV451" i="50"/>
  <c r="C436" i="50"/>
  <c r="BF451" i="50"/>
  <c r="Q434" i="50"/>
  <c r="CV443" i="50"/>
  <c r="C434" i="50"/>
  <c r="BF443" i="50"/>
  <c r="DT433" i="50"/>
  <c r="DR433" i="50"/>
  <c r="DP433" i="50"/>
  <c r="DN433" i="50"/>
  <c r="DL433" i="50"/>
  <c r="CD433" i="50"/>
  <c r="CB433" i="50"/>
  <c r="BZ433" i="50"/>
  <c r="BX433" i="50"/>
  <c r="BV433" i="50"/>
  <c r="Q432" i="50"/>
  <c r="CV441" i="50"/>
  <c r="A397" i="50"/>
  <c r="CW441" i="50"/>
  <c r="C432" i="50"/>
  <c r="BF441" i="50"/>
  <c r="DT431" i="50"/>
  <c r="DR431" i="50"/>
  <c r="DP431" i="50"/>
  <c r="DN431" i="50"/>
  <c r="DL431" i="50"/>
  <c r="Q428" i="50"/>
  <c r="CV431" i="50"/>
  <c r="CT431" i="50"/>
  <c r="B594" i="113"/>
  <c r="CD431" i="50"/>
  <c r="CB431" i="50"/>
  <c r="BZ431" i="50"/>
  <c r="BX431" i="50"/>
  <c r="BV431" i="50"/>
  <c r="BD431" i="50"/>
  <c r="B587" i="113"/>
  <c r="Q430" i="50"/>
  <c r="CV433" i="50"/>
  <c r="C430" i="50"/>
  <c r="BF433" i="50"/>
  <c r="C428" i="50"/>
  <c r="BF431" i="50"/>
  <c r="Q426" i="50"/>
  <c r="CV423" i="50"/>
  <c r="C426" i="50"/>
  <c r="BF423" i="50"/>
  <c r="Q424" i="50"/>
  <c r="CV421" i="50"/>
  <c r="C424" i="50"/>
  <c r="BF421" i="50"/>
  <c r="DT423" i="50"/>
  <c r="DR423" i="50"/>
  <c r="DP423" i="50"/>
  <c r="DN423" i="50"/>
  <c r="DL423" i="50"/>
  <c r="CD423" i="50"/>
  <c r="CB423" i="50"/>
  <c r="BZ423" i="50"/>
  <c r="BX423" i="50"/>
  <c r="BV423" i="50"/>
  <c r="Q422" i="50"/>
  <c r="CV413" i="50"/>
  <c r="C422" i="50"/>
  <c r="BF413" i="50"/>
  <c r="DT421" i="50"/>
  <c r="DR421" i="50"/>
  <c r="DP421" i="50"/>
  <c r="DN421" i="50"/>
  <c r="DL421" i="50"/>
  <c r="CT421" i="50"/>
  <c r="B593" i="113"/>
  <c r="CD421" i="50"/>
  <c r="CB421" i="50"/>
  <c r="BZ421" i="50"/>
  <c r="BX421" i="50"/>
  <c r="BV421" i="50"/>
  <c r="BD421" i="50"/>
  <c r="B586" i="113"/>
  <c r="Q420" i="50"/>
  <c r="CV411" i="50"/>
  <c r="CW411" i="50"/>
  <c r="C420" i="50"/>
  <c r="BF411" i="50"/>
  <c r="Q418" i="50"/>
  <c r="CV403" i="50"/>
  <c r="C418" i="50"/>
  <c r="BF403" i="50"/>
  <c r="Q416" i="50"/>
  <c r="C416" i="50"/>
  <c r="BF401" i="50"/>
  <c r="AE414" i="50"/>
  <c r="EL393" i="50"/>
  <c r="Q414" i="50"/>
  <c r="CV393" i="50"/>
  <c r="C414" i="50"/>
  <c r="BF393" i="50"/>
  <c r="DT413" i="50"/>
  <c r="DR413" i="50"/>
  <c r="DP413" i="50"/>
  <c r="DN413" i="50"/>
  <c r="DL413" i="50"/>
  <c r="CD413" i="50"/>
  <c r="CB413" i="50"/>
  <c r="BZ413" i="50"/>
  <c r="BX413" i="50"/>
  <c r="BV413" i="50"/>
  <c r="AE412" i="50"/>
  <c r="EL391" i="50"/>
  <c r="A399" i="50"/>
  <c r="EM391" i="50"/>
  <c r="Q412" i="50"/>
  <c r="CV391" i="50"/>
  <c r="C412" i="50"/>
  <c r="BF391" i="50"/>
  <c r="DT411" i="50"/>
  <c r="DR411" i="50"/>
  <c r="DP411" i="50"/>
  <c r="DN411" i="50"/>
  <c r="DL411" i="50"/>
  <c r="CT411" i="50"/>
  <c r="B592" i="113"/>
  <c r="CD411" i="50"/>
  <c r="CB411" i="50"/>
  <c r="BZ411" i="50"/>
  <c r="BX411" i="50"/>
  <c r="BV411" i="50"/>
  <c r="BD411" i="50"/>
  <c r="B585" i="113"/>
  <c r="A407" i="50"/>
  <c r="AJ405" i="50"/>
  <c r="AH407" i="50"/>
  <c r="A405" i="50"/>
  <c r="DT403" i="50"/>
  <c r="DR403" i="50"/>
  <c r="DP403" i="50"/>
  <c r="DN403" i="50"/>
  <c r="DL403" i="50"/>
  <c r="CD403" i="50"/>
  <c r="CB403" i="50"/>
  <c r="BZ403" i="50"/>
  <c r="BX403" i="50"/>
  <c r="BV403" i="50"/>
  <c r="AJ403" i="50"/>
  <c r="AF407" i="50"/>
  <c r="AH403" i="50"/>
  <c r="AF405" i="50"/>
  <c r="A403" i="50"/>
  <c r="DT401" i="50"/>
  <c r="DR401" i="50"/>
  <c r="DP401" i="50"/>
  <c r="DN401" i="50"/>
  <c r="DL401" i="50"/>
  <c r="CV401" i="50"/>
  <c r="CT401" i="50"/>
  <c r="B591" i="113"/>
  <c r="CD401" i="50"/>
  <c r="CB401" i="50"/>
  <c r="BZ401" i="50"/>
  <c r="BX401" i="50"/>
  <c r="BV401" i="50"/>
  <c r="BD401" i="50"/>
  <c r="B584" i="113"/>
  <c r="AJ401" i="50"/>
  <c r="AD407" i="50"/>
  <c r="AH401" i="50"/>
  <c r="AD405" i="50"/>
  <c r="AF401" i="50"/>
  <c r="AD403" i="50"/>
  <c r="A401" i="50"/>
  <c r="AJ399" i="50"/>
  <c r="AB407" i="50"/>
  <c r="AH399" i="50"/>
  <c r="AB405" i="50"/>
  <c r="AF399" i="50"/>
  <c r="AB403" i="50"/>
  <c r="AD399" i="50"/>
  <c r="AB401" i="50"/>
  <c r="AJ397" i="50"/>
  <c r="Z407" i="50"/>
  <c r="AH397" i="50"/>
  <c r="Z405" i="50"/>
  <c r="AF397" i="50"/>
  <c r="Z403" i="50"/>
  <c r="AD397" i="50"/>
  <c r="Z401" i="50"/>
  <c r="AB397" i="50"/>
  <c r="Z399" i="50"/>
  <c r="BG421" i="50"/>
  <c r="FJ393" i="50"/>
  <c r="FH393" i="50"/>
  <c r="FF393" i="50"/>
  <c r="FD393" i="50"/>
  <c r="FB393" i="50"/>
  <c r="DT393" i="50"/>
  <c r="DR393" i="50"/>
  <c r="DP393" i="50"/>
  <c r="DN393" i="50"/>
  <c r="DL393" i="50"/>
  <c r="CD393" i="50"/>
  <c r="CB393" i="50"/>
  <c r="BZ393" i="50"/>
  <c r="BX393" i="50"/>
  <c r="BV393" i="50"/>
  <c r="F393" i="50"/>
  <c r="CG421" i="50" s="1"/>
  <c r="FJ391" i="50"/>
  <c r="FH391" i="50"/>
  <c r="FF391" i="50"/>
  <c r="FD391" i="50"/>
  <c r="FB391" i="50"/>
  <c r="EJ391" i="50"/>
  <c r="B597" i="113"/>
  <c r="DT391" i="50"/>
  <c r="DR391" i="50"/>
  <c r="DP391" i="50"/>
  <c r="DN391" i="50"/>
  <c r="DL391" i="50"/>
  <c r="CT391" i="50"/>
  <c r="B590" i="113"/>
  <c r="CD391" i="50"/>
  <c r="CB391" i="50"/>
  <c r="BZ391" i="50"/>
  <c r="BX391" i="50"/>
  <c r="BV391" i="50"/>
  <c r="BD391" i="50"/>
  <c r="B583" i="113"/>
  <c r="F391" i="50"/>
  <c r="DT388" i="50"/>
  <c r="DR388" i="50"/>
  <c r="DP388" i="50"/>
  <c r="DN388" i="50"/>
  <c r="DL388" i="50"/>
  <c r="CD388" i="50"/>
  <c r="CB388" i="50"/>
  <c r="BZ388" i="50"/>
  <c r="BX388" i="50"/>
  <c r="BV388" i="50"/>
  <c r="DT386" i="50"/>
  <c r="DR386" i="50"/>
  <c r="DP386" i="50"/>
  <c r="DN386" i="50"/>
  <c r="DL386" i="50"/>
  <c r="CT386" i="50"/>
  <c r="B581" i="113"/>
  <c r="CD386" i="50"/>
  <c r="CB386" i="50"/>
  <c r="BZ386" i="50"/>
  <c r="BX386" i="50"/>
  <c r="BV386" i="50"/>
  <c r="C371" i="50"/>
  <c r="BF386" i="50"/>
  <c r="BD386" i="50"/>
  <c r="B574" i="113"/>
  <c r="DT378" i="50"/>
  <c r="DR378" i="50"/>
  <c r="DP378" i="50"/>
  <c r="DN378" i="50"/>
  <c r="DL378" i="50"/>
  <c r="CD378" i="50"/>
  <c r="CB378" i="50"/>
  <c r="BZ378" i="50"/>
  <c r="BX378" i="50"/>
  <c r="BV378" i="50"/>
  <c r="DT376" i="50"/>
  <c r="DR376" i="50"/>
  <c r="DP376" i="50"/>
  <c r="DN376" i="50"/>
  <c r="DL376" i="50"/>
  <c r="CT376" i="50"/>
  <c r="B580" i="113"/>
  <c r="CD376" i="50"/>
  <c r="CB376" i="50"/>
  <c r="BZ376" i="50"/>
  <c r="BX376" i="50"/>
  <c r="BV376" i="50"/>
  <c r="BD376" i="50"/>
  <c r="B573" i="113"/>
  <c r="Q373" i="50"/>
  <c r="CV388" i="50"/>
  <c r="C373" i="50"/>
  <c r="BF388" i="50"/>
  <c r="Q371" i="50"/>
  <c r="CV386" i="50"/>
  <c r="A332" i="50"/>
  <c r="A334" i="50"/>
  <c r="A336" i="50"/>
  <c r="A338" i="50"/>
  <c r="CW386" i="50"/>
  <c r="Q369" i="50"/>
  <c r="CV378" i="50"/>
  <c r="C369" i="50"/>
  <c r="BF378" i="50"/>
  <c r="DT368" i="50"/>
  <c r="DR368" i="50"/>
  <c r="DP368" i="50"/>
  <c r="DN368" i="50"/>
  <c r="DL368" i="50"/>
  <c r="CD368" i="50"/>
  <c r="CB368" i="50"/>
  <c r="BZ368" i="50"/>
  <c r="BX368" i="50"/>
  <c r="BV368" i="50"/>
  <c r="Q367" i="50"/>
  <c r="CV376" i="50"/>
  <c r="C367" i="50"/>
  <c r="BF376" i="50"/>
  <c r="DT366" i="50"/>
  <c r="DR366" i="50"/>
  <c r="DP366" i="50"/>
  <c r="DN366" i="50"/>
  <c r="DL366" i="50"/>
  <c r="CT366" i="50"/>
  <c r="B579" i="113"/>
  <c r="CD366" i="50"/>
  <c r="CB366" i="50"/>
  <c r="BZ366" i="50"/>
  <c r="BX366" i="50"/>
  <c r="BV366" i="50"/>
  <c r="BD366" i="50"/>
  <c r="B572" i="113"/>
  <c r="Q365" i="50"/>
  <c r="CV368" i="50"/>
  <c r="C365" i="50"/>
  <c r="BF368" i="50"/>
  <c r="Q363" i="50"/>
  <c r="CV366" i="50"/>
  <c r="C363" i="50"/>
  <c r="BF366" i="50"/>
  <c r="Q361" i="50"/>
  <c r="CV358" i="50"/>
  <c r="C361" i="50"/>
  <c r="BF358" i="50"/>
  <c r="Q359" i="50"/>
  <c r="CV356" i="50"/>
  <c r="C359" i="50"/>
  <c r="DT358" i="50"/>
  <c r="DR358" i="50"/>
  <c r="DP358" i="50"/>
  <c r="DN358" i="50"/>
  <c r="DL358" i="50"/>
  <c r="CD358" i="50"/>
  <c r="CB358" i="50"/>
  <c r="BZ358" i="50"/>
  <c r="BX358" i="50"/>
  <c r="BV358" i="50"/>
  <c r="Q357" i="50"/>
  <c r="CV348" i="50"/>
  <c r="C357" i="50"/>
  <c r="BF348" i="50"/>
  <c r="DT356" i="50"/>
  <c r="DR356" i="50"/>
  <c r="DP356" i="50"/>
  <c r="DV356" i="50"/>
  <c r="DN356" i="50"/>
  <c r="DL356" i="50"/>
  <c r="CT356" i="50"/>
  <c r="B578" i="113"/>
  <c r="CD356" i="50"/>
  <c r="CB356" i="50"/>
  <c r="BZ356" i="50"/>
  <c r="BX356" i="50"/>
  <c r="BV356" i="50"/>
  <c r="BF356" i="50"/>
  <c r="BD356" i="50"/>
  <c r="B571" i="113"/>
  <c r="Q355" i="50"/>
  <c r="CV346" i="50"/>
  <c r="C355" i="50"/>
  <c r="BF346" i="50"/>
  <c r="Q353" i="50"/>
  <c r="CV338" i="50"/>
  <c r="C353" i="50"/>
  <c r="BF338" i="50"/>
  <c r="Q351" i="50"/>
  <c r="CV336" i="50"/>
  <c r="C351" i="50"/>
  <c r="BF336" i="50"/>
  <c r="AE349" i="50"/>
  <c r="EL328" i="50"/>
  <c r="Q349" i="50"/>
  <c r="CV328" i="50"/>
  <c r="C349" i="50"/>
  <c r="DT348" i="50"/>
  <c r="DT346" i="50"/>
  <c r="DR346" i="50"/>
  <c r="DR348" i="50"/>
  <c r="DP346" i="50"/>
  <c r="DV346" i="50"/>
  <c r="DL350" i="50"/>
  <c r="DP348" i="50"/>
  <c r="DN348" i="50"/>
  <c r="DL348" i="50"/>
  <c r="CD348" i="50"/>
  <c r="CB348" i="50"/>
  <c r="BZ348" i="50"/>
  <c r="BX348" i="50"/>
  <c r="BV348" i="50"/>
  <c r="AE347" i="50"/>
  <c r="EL326" i="50"/>
  <c r="Q347" i="50"/>
  <c r="CV326" i="50"/>
  <c r="C347" i="50"/>
  <c r="DN346" i="50"/>
  <c r="DL346" i="50"/>
  <c r="CT346" i="50"/>
  <c r="B577" i="113"/>
  <c r="CD346" i="50"/>
  <c r="CB346" i="50"/>
  <c r="BZ346" i="50"/>
  <c r="BX346" i="50"/>
  <c r="BV346" i="50"/>
  <c r="BD346" i="50"/>
  <c r="B570" i="113"/>
  <c r="A342" i="50"/>
  <c r="AJ340" i="50"/>
  <c r="AH342" i="50"/>
  <c r="A340" i="50"/>
  <c r="DT338" i="50"/>
  <c r="DR338" i="50"/>
  <c r="DP338" i="50"/>
  <c r="DN338" i="50"/>
  <c r="DL338" i="50"/>
  <c r="CD338" i="50"/>
  <c r="CB338" i="50"/>
  <c r="BZ338" i="50"/>
  <c r="BX338" i="50"/>
  <c r="BV338" i="50"/>
  <c r="AJ338" i="50"/>
  <c r="AF342" i="50"/>
  <c r="AH338" i="50"/>
  <c r="AF340" i="50"/>
  <c r="DT336" i="50"/>
  <c r="DR336" i="50"/>
  <c r="DP336" i="50"/>
  <c r="DV336" i="50"/>
  <c r="DN336" i="50"/>
  <c r="DL336" i="50"/>
  <c r="CT336" i="50"/>
  <c r="B576" i="113"/>
  <c r="CD336" i="50"/>
  <c r="CB336" i="50"/>
  <c r="BZ336" i="50"/>
  <c r="BX336" i="50"/>
  <c r="BV336" i="50"/>
  <c r="BD336" i="50"/>
  <c r="B569" i="113"/>
  <c r="AJ336" i="50"/>
  <c r="AD342" i="50"/>
  <c r="AH336" i="50"/>
  <c r="AD340" i="50"/>
  <c r="AF336" i="50"/>
  <c r="AD338" i="50"/>
  <c r="AJ334" i="50"/>
  <c r="AB342" i="50"/>
  <c r="AH334" i="50"/>
  <c r="AB340" i="50"/>
  <c r="AF334" i="50"/>
  <c r="AB338" i="50"/>
  <c r="AD334" i="50"/>
  <c r="AB336" i="50"/>
  <c r="AJ332" i="50"/>
  <c r="AH332" i="50"/>
  <c r="Z340" i="50"/>
  <c r="AF332" i="50"/>
  <c r="Z338" i="50"/>
  <c r="AD332" i="50"/>
  <c r="Z336" i="50"/>
  <c r="AB332" i="50"/>
  <c r="BG346" i="50"/>
  <c r="FJ328" i="50"/>
  <c r="FH328" i="50"/>
  <c r="FF328" i="50"/>
  <c r="FD328" i="50"/>
  <c r="FB328" i="50"/>
  <c r="DT328" i="50"/>
  <c r="DR328" i="50"/>
  <c r="DP328" i="50"/>
  <c r="DN328" i="50"/>
  <c r="DL328" i="50"/>
  <c r="CD328" i="50"/>
  <c r="CB328" i="50"/>
  <c r="BZ328" i="50"/>
  <c r="BX328" i="50"/>
  <c r="BV328" i="50"/>
  <c r="BF328" i="50"/>
  <c r="F328" i="50"/>
  <c r="DW326" i="50" s="1"/>
  <c r="FJ326" i="50"/>
  <c r="FH326" i="50"/>
  <c r="FF326" i="50"/>
  <c r="FD326" i="50"/>
  <c r="FB326" i="50"/>
  <c r="EJ326" i="50"/>
  <c r="B582" i="113"/>
  <c r="DT326" i="50"/>
  <c r="DR326" i="50"/>
  <c r="DP326" i="50"/>
  <c r="DN326" i="50"/>
  <c r="DL326" i="50"/>
  <c r="CT326" i="50"/>
  <c r="B575" i="113"/>
  <c r="CD326" i="50"/>
  <c r="CB326" i="50"/>
  <c r="BZ326" i="50"/>
  <c r="BX326" i="50"/>
  <c r="BV326" i="50"/>
  <c r="BF326" i="50"/>
  <c r="BD326" i="50"/>
  <c r="B568" i="113"/>
  <c r="F326" i="50"/>
  <c r="DT323" i="50"/>
  <c r="DR323" i="50"/>
  <c r="DP323" i="50"/>
  <c r="DN323" i="50"/>
  <c r="DL323" i="50"/>
  <c r="CD323" i="50"/>
  <c r="CB323" i="50"/>
  <c r="BZ323" i="50"/>
  <c r="BX323" i="50"/>
  <c r="BV323" i="50"/>
  <c r="DT321" i="50"/>
  <c r="DR321" i="50"/>
  <c r="DP321" i="50"/>
  <c r="DV321" i="50"/>
  <c r="AB307" i="50"/>
  <c r="DN321" i="50"/>
  <c r="DL321" i="50"/>
  <c r="CT321" i="50"/>
  <c r="B566" i="113"/>
  <c r="CD321" i="50"/>
  <c r="CB321" i="50"/>
  <c r="BZ321" i="50"/>
  <c r="BX321" i="50"/>
  <c r="BV321" i="50"/>
  <c r="BD321" i="50"/>
  <c r="B559" i="113"/>
  <c r="DT313" i="50"/>
  <c r="DR313" i="50"/>
  <c r="DP313" i="50"/>
  <c r="DN313" i="50"/>
  <c r="DL313" i="50"/>
  <c r="CD313" i="50"/>
  <c r="CB313" i="50"/>
  <c r="BZ313" i="50"/>
  <c r="BX313" i="50"/>
  <c r="BV313" i="50"/>
  <c r="DT311" i="50"/>
  <c r="DR311" i="50"/>
  <c r="DP311" i="50"/>
  <c r="DN311" i="50"/>
  <c r="DL311" i="50"/>
  <c r="CT311" i="50"/>
  <c r="B565" i="113"/>
  <c r="CD311" i="50"/>
  <c r="CB311" i="50"/>
  <c r="BZ311" i="50"/>
  <c r="BX311" i="50"/>
  <c r="BV311" i="50"/>
  <c r="BD311" i="50"/>
  <c r="B558" i="113"/>
  <c r="Q308" i="50"/>
  <c r="CV323" i="50"/>
  <c r="C308" i="50"/>
  <c r="BF323" i="50"/>
  <c r="Q306" i="50"/>
  <c r="CV321" i="50"/>
  <c r="C306" i="50"/>
  <c r="BF321" i="50"/>
  <c r="Q304" i="50"/>
  <c r="CV313" i="50"/>
  <c r="C304" i="50"/>
  <c r="BF313" i="50"/>
  <c r="DT303" i="50"/>
  <c r="DR303" i="50"/>
  <c r="DP303" i="50"/>
  <c r="DN303" i="50"/>
  <c r="DL303" i="50"/>
  <c r="CD303" i="50"/>
  <c r="CB303" i="50"/>
  <c r="BZ303" i="50"/>
  <c r="BX303" i="50"/>
  <c r="BV303" i="50"/>
  <c r="Q302" i="50"/>
  <c r="CV311" i="50"/>
  <c r="C302" i="50"/>
  <c r="BF311" i="50"/>
  <c r="DT301" i="50"/>
  <c r="DR301" i="50"/>
  <c r="DP301" i="50"/>
  <c r="DN301" i="50"/>
  <c r="DL301" i="50"/>
  <c r="CT301" i="50"/>
  <c r="B564" i="113"/>
  <c r="CD301" i="50"/>
  <c r="CB301" i="50"/>
  <c r="BZ301" i="50"/>
  <c r="BX301" i="50"/>
  <c r="BV301" i="50"/>
  <c r="BD301" i="50"/>
  <c r="B557" i="113"/>
  <c r="Q300" i="50"/>
  <c r="CV303" i="50"/>
  <c r="C300" i="50"/>
  <c r="BF303" i="50"/>
  <c r="Q298" i="50"/>
  <c r="CV301" i="50"/>
  <c r="C298" i="50"/>
  <c r="BF301" i="50"/>
  <c r="Q296" i="50"/>
  <c r="CV293" i="50"/>
  <c r="C296" i="50"/>
  <c r="BF293" i="50"/>
  <c r="Q294" i="50"/>
  <c r="C294" i="50"/>
  <c r="DT293" i="50"/>
  <c r="DR293" i="50"/>
  <c r="DP293" i="50"/>
  <c r="DN293" i="50"/>
  <c r="DL293" i="50"/>
  <c r="CD293" i="50"/>
  <c r="CB293" i="50"/>
  <c r="BZ293" i="50"/>
  <c r="BX293" i="50"/>
  <c r="BV293" i="50"/>
  <c r="Q292" i="50"/>
  <c r="CV283" i="50"/>
  <c r="C292" i="50"/>
  <c r="BF283" i="50"/>
  <c r="DT291" i="50"/>
  <c r="DR291" i="50"/>
  <c r="DP291" i="50"/>
  <c r="DV291" i="50"/>
  <c r="DN291" i="50"/>
  <c r="DL291" i="50"/>
  <c r="CV291" i="50"/>
  <c r="CT291" i="50"/>
  <c r="B563" i="113"/>
  <c r="CD291" i="50"/>
  <c r="CB291" i="50"/>
  <c r="BZ291" i="50"/>
  <c r="BX291" i="50"/>
  <c r="BV291" i="50"/>
  <c r="BF291" i="50"/>
  <c r="BD291" i="50"/>
  <c r="B556" i="113"/>
  <c r="Q290" i="50"/>
  <c r="CV281" i="50"/>
  <c r="C290" i="50"/>
  <c r="BF281" i="50"/>
  <c r="Q288" i="50"/>
  <c r="CV273" i="50"/>
  <c r="C288" i="50"/>
  <c r="BF273" i="50"/>
  <c r="Q286" i="50"/>
  <c r="CV271" i="50"/>
  <c r="C286" i="50"/>
  <c r="BF271" i="50"/>
  <c r="AE284" i="50"/>
  <c r="EL263" i="50"/>
  <c r="Q284" i="50"/>
  <c r="CV263" i="50"/>
  <c r="C284" i="50"/>
  <c r="DT283" i="50"/>
  <c r="DR283" i="50"/>
  <c r="DP283" i="50"/>
  <c r="DN283" i="50"/>
  <c r="DL283" i="50"/>
  <c r="CD283" i="50"/>
  <c r="CB283" i="50"/>
  <c r="BZ283" i="50"/>
  <c r="BX283" i="50"/>
  <c r="BV283" i="50"/>
  <c r="AE282" i="50"/>
  <c r="EL261" i="50"/>
  <c r="Q282" i="50"/>
  <c r="C282" i="50"/>
  <c r="BF261" i="50"/>
  <c r="DT281" i="50"/>
  <c r="DR281" i="50"/>
  <c r="DP281" i="50"/>
  <c r="DN281" i="50"/>
  <c r="DL281" i="50"/>
  <c r="CT281" i="50"/>
  <c r="B562" i="113"/>
  <c r="CD281" i="50"/>
  <c r="CB281" i="50"/>
  <c r="BZ281" i="50"/>
  <c r="BX281" i="50"/>
  <c r="BV281" i="50"/>
  <c r="BD281" i="50"/>
  <c r="B555" i="113"/>
  <c r="A277" i="50"/>
  <c r="AJ275" i="50"/>
  <c r="AH277" i="50"/>
  <c r="A275" i="50"/>
  <c r="DT273" i="50"/>
  <c r="DR273" i="50"/>
  <c r="DP273" i="50"/>
  <c r="DN273" i="50"/>
  <c r="DL273" i="50"/>
  <c r="CD273" i="50"/>
  <c r="CB273" i="50"/>
  <c r="BZ273" i="50"/>
  <c r="BX273" i="50"/>
  <c r="BV273" i="50"/>
  <c r="AJ273" i="50"/>
  <c r="AF277" i="50"/>
  <c r="AH273" i="50"/>
  <c r="AF275" i="50"/>
  <c r="A273" i="50"/>
  <c r="DT271" i="50"/>
  <c r="DR271" i="50"/>
  <c r="DP271" i="50"/>
  <c r="DN271" i="50"/>
  <c r="DL271" i="50"/>
  <c r="CT271" i="50"/>
  <c r="B561" i="113"/>
  <c r="CD271" i="50"/>
  <c r="CB271" i="50"/>
  <c r="BZ271" i="50"/>
  <c r="BX271" i="50"/>
  <c r="BV271" i="50"/>
  <c r="BD271" i="50"/>
  <c r="B554" i="113"/>
  <c r="AJ271" i="50"/>
  <c r="AD277" i="50"/>
  <c r="AH271" i="50"/>
  <c r="AD275" i="50"/>
  <c r="AH267" i="50"/>
  <c r="Z275" i="50"/>
  <c r="AH269" i="50"/>
  <c r="AB275" i="50"/>
  <c r="AL275" i="50"/>
  <c r="AN275" i="50"/>
  <c r="AF271" i="50"/>
  <c r="AD273" i="50"/>
  <c r="AD267" i="50"/>
  <c r="Z271" i="50"/>
  <c r="AD269" i="50"/>
  <c r="AB271" i="50"/>
  <c r="AL271" i="50"/>
  <c r="AN271" i="50"/>
  <c r="A271" i="50"/>
  <c r="AJ269" i="50"/>
  <c r="AB277" i="50"/>
  <c r="AF269" i="50"/>
  <c r="AB273" i="50"/>
  <c r="A269" i="50"/>
  <c r="AJ267" i="50"/>
  <c r="AF267" i="50"/>
  <c r="Z273" i="50"/>
  <c r="AB267" i="50"/>
  <c r="A267" i="50"/>
  <c r="FJ263" i="50"/>
  <c r="FH263" i="50"/>
  <c r="FF263" i="50"/>
  <c r="FD263" i="50"/>
  <c r="FB263" i="50"/>
  <c r="DT263" i="50"/>
  <c r="DR263" i="50"/>
  <c r="DP263" i="50"/>
  <c r="DN263" i="50"/>
  <c r="DL263" i="50"/>
  <c r="CD263" i="50"/>
  <c r="CB263" i="50"/>
  <c r="BZ263" i="50"/>
  <c r="BX263" i="50"/>
  <c r="BV263" i="50"/>
  <c r="BF263" i="50"/>
  <c r="F263" i="50"/>
  <c r="CG311" i="50" s="1"/>
  <c r="FJ261" i="50"/>
  <c r="FH261" i="50"/>
  <c r="FF261" i="50"/>
  <c r="FD261" i="50"/>
  <c r="FB261" i="50"/>
  <c r="EJ261" i="50"/>
  <c r="B567" i="113"/>
  <c r="DT261" i="50"/>
  <c r="DR261" i="50"/>
  <c r="DP261" i="50"/>
  <c r="DN261" i="50"/>
  <c r="DL261" i="50"/>
  <c r="CV261" i="50"/>
  <c r="CT261" i="50"/>
  <c r="B560" i="113"/>
  <c r="CD261" i="50"/>
  <c r="CB261" i="50"/>
  <c r="BZ261" i="50"/>
  <c r="BX261" i="50"/>
  <c r="BV261" i="50"/>
  <c r="BD261" i="50"/>
  <c r="B553" i="113"/>
  <c r="F261" i="50"/>
  <c r="DT258" i="50"/>
  <c r="DR258" i="50"/>
  <c r="DP258" i="50"/>
  <c r="DN258" i="50"/>
  <c r="DL258" i="50"/>
  <c r="CD258" i="50"/>
  <c r="CB258" i="50"/>
  <c r="BZ258" i="50"/>
  <c r="BX258" i="50"/>
  <c r="BV258" i="50"/>
  <c r="DT256" i="50"/>
  <c r="DR256" i="50"/>
  <c r="DP256" i="50"/>
  <c r="DN256" i="50"/>
  <c r="DL256" i="50"/>
  <c r="CT256" i="50"/>
  <c r="B551" i="113"/>
  <c r="CD256" i="50"/>
  <c r="CB256" i="50"/>
  <c r="BZ256" i="50"/>
  <c r="BX256" i="50"/>
  <c r="BV256" i="50"/>
  <c r="BD256" i="50"/>
  <c r="B544" i="113"/>
  <c r="DT248" i="50"/>
  <c r="DR248" i="50"/>
  <c r="DP248" i="50"/>
  <c r="DN248" i="50"/>
  <c r="DL248" i="50"/>
  <c r="CD248" i="50"/>
  <c r="CB248" i="50"/>
  <c r="BZ248" i="50"/>
  <c r="BX248" i="50"/>
  <c r="BV248" i="50"/>
  <c r="DT246" i="50"/>
  <c r="DR246" i="50"/>
  <c r="DP246" i="50"/>
  <c r="DN246" i="50"/>
  <c r="DL246" i="50"/>
  <c r="CT246" i="50"/>
  <c r="B550" i="113"/>
  <c r="CD246" i="50"/>
  <c r="CB246" i="50"/>
  <c r="BZ246" i="50"/>
  <c r="BX246" i="50"/>
  <c r="BV246" i="50"/>
  <c r="BD246" i="50"/>
  <c r="B543" i="113"/>
  <c r="Q243" i="50"/>
  <c r="CV258" i="50"/>
  <c r="A202" i="50"/>
  <c r="A204" i="50"/>
  <c r="A206" i="50"/>
  <c r="A208" i="50"/>
  <c r="A210" i="50"/>
  <c r="A212" i="50"/>
  <c r="CW258" i="50"/>
  <c r="C243" i="50"/>
  <c r="BF258" i="50"/>
  <c r="Q241" i="50"/>
  <c r="CV256" i="50"/>
  <c r="C241" i="50"/>
  <c r="BF256" i="50"/>
  <c r="Q239" i="50"/>
  <c r="CV248" i="50"/>
  <c r="C239" i="50"/>
  <c r="BF248" i="50"/>
  <c r="DT238" i="50"/>
  <c r="DR238" i="50"/>
  <c r="DP238" i="50"/>
  <c r="DN238" i="50"/>
  <c r="DL238" i="50"/>
  <c r="Q235" i="50"/>
  <c r="CV238" i="50"/>
  <c r="CD238" i="50"/>
  <c r="CB238" i="50"/>
  <c r="BZ238" i="50"/>
  <c r="BX238" i="50"/>
  <c r="BV238" i="50"/>
  <c r="Q237" i="50"/>
  <c r="CV246" i="50"/>
  <c r="C237" i="50"/>
  <c r="BF246" i="50"/>
  <c r="DT236" i="50"/>
  <c r="DR236" i="50"/>
  <c r="DP236" i="50"/>
  <c r="DN236" i="50"/>
  <c r="DL236" i="50"/>
  <c r="CT236" i="50"/>
  <c r="B549" i="113"/>
  <c r="CD236" i="50"/>
  <c r="CB236" i="50"/>
  <c r="BZ236" i="50"/>
  <c r="BX236" i="50"/>
  <c r="BV236" i="50"/>
  <c r="BD236" i="50"/>
  <c r="B542" i="113"/>
  <c r="C235" i="50"/>
  <c r="BF238" i="50"/>
  <c r="Q233" i="50"/>
  <c r="CV236" i="50"/>
  <c r="C233" i="50"/>
  <c r="BF236" i="50"/>
  <c r="Q231" i="50"/>
  <c r="CV228" i="50"/>
  <c r="C231" i="50"/>
  <c r="BF228" i="50"/>
  <c r="Q229" i="50"/>
  <c r="C229" i="50"/>
  <c r="BF226" i="50"/>
  <c r="DT228" i="50"/>
  <c r="DR228" i="50"/>
  <c r="DP228" i="50"/>
  <c r="DN228" i="50"/>
  <c r="DL228" i="50"/>
  <c r="CD228" i="50"/>
  <c r="CB228" i="50"/>
  <c r="BZ228" i="50"/>
  <c r="BX228" i="50"/>
  <c r="BV228" i="50"/>
  <c r="Q227" i="50"/>
  <c r="CV218" i="50"/>
  <c r="C227" i="50"/>
  <c r="BF218" i="50"/>
  <c r="DT226" i="50"/>
  <c r="DR226" i="50"/>
  <c r="DP226" i="50"/>
  <c r="DN226" i="50"/>
  <c r="DL226" i="50"/>
  <c r="CV226" i="50"/>
  <c r="CT226" i="50"/>
  <c r="B548" i="113"/>
  <c r="CD226" i="50"/>
  <c r="CB226" i="50"/>
  <c r="BZ226" i="50"/>
  <c r="CF226" i="50"/>
  <c r="BX226" i="50"/>
  <c r="BV226" i="50"/>
  <c r="BD226" i="50"/>
  <c r="B541" i="113"/>
  <c r="Q225" i="50"/>
  <c r="C225" i="50"/>
  <c r="BF216" i="50"/>
  <c r="Q223" i="50"/>
  <c r="CV208" i="50"/>
  <c r="C223" i="50"/>
  <c r="BF208" i="50"/>
  <c r="Q221" i="50"/>
  <c r="CV206" i="50"/>
  <c r="C221" i="50"/>
  <c r="BF206" i="50"/>
  <c r="AE219" i="50"/>
  <c r="EL198" i="50"/>
  <c r="Q219" i="50"/>
  <c r="C219" i="50"/>
  <c r="BF198" i="50"/>
  <c r="DT218" i="50"/>
  <c r="DR218" i="50"/>
  <c r="DP218" i="50"/>
  <c r="DN218" i="50"/>
  <c r="DL218" i="50"/>
  <c r="CD218" i="50"/>
  <c r="CB218" i="50"/>
  <c r="BZ218" i="50"/>
  <c r="BX218" i="50"/>
  <c r="BV218" i="50"/>
  <c r="AE217" i="50"/>
  <c r="EL196" i="50"/>
  <c r="Q217" i="50"/>
  <c r="CV196" i="50"/>
  <c r="C217" i="50"/>
  <c r="BF196" i="50"/>
  <c r="DT216" i="50"/>
  <c r="DR216" i="50"/>
  <c r="DP216" i="50"/>
  <c r="DN216" i="50"/>
  <c r="DL216" i="50"/>
  <c r="CV216" i="50"/>
  <c r="CT216" i="50"/>
  <c r="B547" i="113"/>
  <c r="CD216" i="50"/>
  <c r="CB216" i="50"/>
  <c r="BZ216" i="50"/>
  <c r="BX216" i="50"/>
  <c r="BV216" i="50"/>
  <c r="BD216" i="50"/>
  <c r="B540" i="113"/>
  <c r="AJ210" i="50"/>
  <c r="AH212" i="50"/>
  <c r="DT208" i="50"/>
  <c r="DR208" i="50"/>
  <c r="DP208" i="50"/>
  <c r="DN208" i="50"/>
  <c r="DL208" i="50"/>
  <c r="CD208" i="50"/>
  <c r="CB208" i="50"/>
  <c r="BZ208" i="50"/>
  <c r="BX208" i="50"/>
  <c r="BV208" i="50"/>
  <c r="AJ208" i="50"/>
  <c r="AF212" i="50"/>
  <c r="AH208" i="50"/>
  <c r="AF210" i="50"/>
  <c r="DT206" i="50"/>
  <c r="DR206" i="50"/>
  <c r="DP206" i="50"/>
  <c r="DN206" i="50"/>
  <c r="DL206" i="50"/>
  <c r="CT206" i="50"/>
  <c r="B546" i="113"/>
  <c r="CD206" i="50"/>
  <c r="CB206" i="50"/>
  <c r="BZ206" i="50"/>
  <c r="BX206" i="50"/>
  <c r="BV206" i="50"/>
  <c r="BD206" i="50"/>
  <c r="B539" i="113"/>
  <c r="AJ206" i="50"/>
  <c r="AD212" i="50"/>
  <c r="AH206" i="50"/>
  <c r="AD210" i="50"/>
  <c r="AF206" i="50"/>
  <c r="AD208" i="50"/>
  <c r="AJ204" i="50"/>
  <c r="AB212" i="50"/>
  <c r="AH204" i="50"/>
  <c r="AB210" i="50"/>
  <c r="AF204" i="50"/>
  <c r="AB208" i="50"/>
  <c r="AD204" i="50"/>
  <c r="AB206" i="50"/>
  <c r="AJ202" i="50"/>
  <c r="Z212" i="50"/>
  <c r="AH202" i="50"/>
  <c r="Z210" i="50"/>
  <c r="AF202" i="50"/>
  <c r="Z208" i="50"/>
  <c r="AD202" i="50"/>
  <c r="Z206" i="50"/>
  <c r="AL206" i="50"/>
  <c r="AN206" i="50"/>
  <c r="AB202" i="50"/>
  <c r="Z204" i="50"/>
  <c r="FJ198" i="50"/>
  <c r="FH198" i="50"/>
  <c r="FF198" i="50"/>
  <c r="FD198" i="50"/>
  <c r="FB198" i="50"/>
  <c r="DT198" i="50"/>
  <c r="DR198" i="50"/>
  <c r="DP198" i="50"/>
  <c r="DN198" i="50"/>
  <c r="DL198" i="50"/>
  <c r="CV198" i="50"/>
  <c r="CD198" i="50"/>
  <c r="CB198" i="50"/>
  <c r="BZ198" i="50"/>
  <c r="BX198" i="50"/>
  <c r="BV198" i="50"/>
  <c r="F198" i="50"/>
  <c r="AQ216" i="50" s="1"/>
  <c r="FJ196" i="50"/>
  <c r="FH196" i="50"/>
  <c r="FF196" i="50"/>
  <c r="FD196" i="50"/>
  <c r="FB196" i="50"/>
  <c r="EJ196" i="50"/>
  <c r="B552" i="113"/>
  <c r="DT196" i="50"/>
  <c r="DR196" i="50"/>
  <c r="DP196" i="50"/>
  <c r="DN196" i="50"/>
  <c r="DL196" i="50"/>
  <c r="CT196" i="50"/>
  <c r="B545" i="113"/>
  <c r="CD196" i="50"/>
  <c r="CB196" i="50"/>
  <c r="BZ196" i="50"/>
  <c r="CF196" i="50"/>
  <c r="BX196" i="50"/>
  <c r="BV196" i="50"/>
  <c r="BD196" i="50"/>
  <c r="B538" i="113"/>
  <c r="F196" i="50"/>
  <c r="DT193" i="50"/>
  <c r="DR193" i="50"/>
  <c r="DP193" i="50"/>
  <c r="DN193" i="50"/>
  <c r="DL193" i="50"/>
  <c r="CD193" i="50"/>
  <c r="CB193" i="50"/>
  <c r="BZ193" i="50"/>
  <c r="BX193" i="50"/>
  <c r="BV193" i="50"/>
  <c r="DT191" i="50"/>
  <c r="DR191" i="50"/>
  <c r="DP191" i="50"/>
  <c r="DV191" i="50"/>
  <c r="DN191" i="50"/>
  <c r="DL191" i="50"/>
  <c r="CT191" i="50"/>
  <c r="B536" i="113"/>
  <c r="CD191" i="50"/>
  <c r="CB191" i="50"/>
  <c r="BZ191" i="50"/>
  <c r="BX191" i="50"/>
  <c r="BV191" i="50"/>
  <c r="BD191" i="50"/>
  <c r="B529" i="113"/>
  <c r="DT183" i="50"/>
  <c r="DR183" i="50"/>
  <c r="DP183" i="50"/>
  <c r="DN183" i="50"/>
  <c r="DL183" i="50"/>
  <c r="CD183" i="50"/>
  <c r="CB183" i="50"/>
  <c r="BZ183" i="50"/>
  <c r="BX183" i="50"/>
  <c r="BV183" i="50"/>
  <c r="DT181" i="50"/>
  <c r="DR181" i="50"/>
  <c r="DP181" i="50"/>
  <c r="DN181" i="50"/>
  <c r="DL181" i="50"/>
  <c r="CT181" i="50"/>
  <c r="B535" i="113"/>
  <c r="CD181" i="50"/>
  <c r="CB181" i="50"/>
  <c r="BZ181" i="50"/>
  <c r="BX181" i="50"/>
  <c r="BV181" i="50"/>
  <c r="BD181" i="50"/>
  <c r="B528" i="113"/>
  <c r="Q178" i="50"/>
  <c r="CV193" i="50"/>
  <c r="C178" i="50"/>
  <c r="BF193" i="50"/>
  <c r="Q176" i="50"/>
  <c r="CV191" i="50"/>
  <c r="C176" i="50"/>
  <c r="BF191" i="50"/>
  <c r="Q174" i="50"/>
  <c r="CV183" i="50"/>
  <c r="C174" i="50"/>
  <c r="BF183" i="50"/>
  <c r="DT173" i="50"/>
  <c r="DR173" i="50"/>
  <c r="DP173" i="50"/>
  <c r="DN173" i="50"/>
  <c r="DL173" i="50"/>
  <c r="CD173" i="50"/>
  <c r="CB173" i="50"/>
  <c r="BZ173" i="50"/>
  <c r="BX173" i="50"/>
  <c r="BV173" i="50"/>
  <c r="Q172" i="50"/>
  <c r="CV181" i="50"/>
  <c r="C172" i="50"/>
  <c r="BF181" i="50"/>
  <c r="DT171" i="50"/>
  <c r="DR171" i="50"/>
  <c r="DP171" i="50"/>
  <c r="DN171" i="50"/>
  <c r="DL171" i="50"/>
  <c r="CT171" i="50"/>
  <c r="B534" i="113"/>
  <c r="CD171" i="50"/>
  <c r="CB171" i="50"/>
  <c r="BZ171" i="50"/>
  <c r="BX171" i="50"/>
  <c r="BV171" i="50"/>
  <c r="BD171" i="50"/>
  <c r="B527" i="113"/>
  <c r="Q170" i="50"/>
  <c r="CV173" i="50"/>
  <c r="C170" i="50"/>
  <c r="BF173" i="50"/>
  <c r="Q168" i="50"/>
  <c r="CV171" i="50"/>
  <c r="C168" i="50"/>
  <c r="BF171" i="50"/>
  <c r="Q166" i="50"/>
  <c r="CV163" i="50"/>
  <c r="C166" i="50"/>
  <c r="BF163" i="50"/>
  <c r="Q164" i="50"/>
  <c r="CV161" i="50"/>
  <c r="C164" i="50"/>
  <c r="BF161" i="50"/>
  <c r="DT163" i="50"/>
  <c r="DR163" i="50"/>
  <c r="DP163" i="50"/>
  <c r="DN163" i="50"/>
  <c r="DL163" i="50"/>
  <c r="CD163" i="50"/>
  <c r="CB163" i="50"/>
  <c r="BZ163" i="50"/>
  <c r="BX163" i="50"/>
  <c r="BV163" i="50"/>
  <c r="Q162" i="50"/>
  <c r="CV153" i="50"/>
  <c r="C162" i="50"/>
  <c r="BF153" i="50"/>
  <c r="DT161" i="50"/>
  <c r="DR161" i="50"/>
  <c r="DP161" i="50"/>
  <c r="DN161" i="50"/>
  <c r="DL161" i="50"/>
  <c r="CT161" i="50"/>
  <c r="B533" i="113"/>
  <c r="CD161" i="50"/>
  <c r="CB161" i="50"/>
  <c r="BZ161" i="50"/>
  <c r="BX161" i="50"/>
  <c r="BV161" i="50"/>
  <c r="BD161" i="50"/>
  <c r="B526" i="113"/>
  <c r="Q160" i="50"/>
  <c r="CV151" i="50"/>
  <c r="C160" i="50"/>
  <c r="BF151" i="50"/>
  <c r="Q158" i="50"/>
  <c r="CV143" i="50"/>
  <c r="C158" i="50"/>
  <c r="BF143" i="50"/>
  <c r="Q156" i="50"/>
  <c r="CV141" i="50"/>
  <c r="C156" i="50"/>
  <c r="BF141" i="50"/>
  <c r="AE154" i="50"/>
  <c r="EL133" i="50"/>
  <c r="Q154" i="50"/>
  <c r="CV133" i="50"/>
  <c r="C154" i="50"/>
  <c r="BF133" i="50"/>
  <c r="DT153" i="50"/>
  <c r="DR153" i="50"/>
  <c r="DP153" i="50"/>
  <c r="DN153" i="50"/>
  <c r="DL153" i="50"/>
  <c r="CD153" i="50"/>
  <c r="CB153" i="50"/>
  <c r="BZ153" i="50"/>
  <c r="BX153" i="50"/>
  <c r="BV153" i="50"/>
  <c r="AE152" i="50"/>
  <c r="EL131" i="50"/>
  <c r="Q152" i="50"/>
  <c r="CV131" i="50"/>
  <c r="C152" i="50"/>
  <c r="BF131" i="50"/>
  <c r="DT151" i="50"/>
  <c r="DR151" i="50"/>
  <c r="DP151" i="50"/>
  <c r="DN151" i="50"/>
  <c r="DL151" i="50"/>
  <c r="CT151" i="50"/>
  <c r="B532" i="113"/>
  <c r="CD151" i="50"/>
  <c r="CB151" i="50"/>
  <c r="BZ151" i="50"/>
  <c r="BX151" i="50"/>
  <c r="BV151" i="50"/>
  <c r="BD151" i="50"/>
  <c r="B525" i="113"/>
  <c r="A147" i="50"/>
  <c r="AJ145" i="50"/>
  <c r="AH147" i="50"/>
  <c r="A145" i="50"/>
  <c r="DT143" i="50"/>
  <c r="DR143" i="50"/>
  <c r="DP143" i="50"/>
  <c r="DN143" i="50"/>
  <c r="DL143" i="50"/>
  <c r="CD143" i="50"/>
  <c r="CB143" i="50"/>
  <c r="BZ143" i="50"/>
  <c r="BX143" i="50"/>
  <c r="BV143" i="50"/>
  <c r="AJ143" i="50"/>
  <c r="AF147" i="50"/>
  <c r="AH143" i="50"/>
  <c r="AF145" i="50"/>
  <c r="AF137" i="50"/>
  <c r="Z143" i="50"/>
  <c r="A143" i="50"/>
  <c r="DT141" i="50"/>
  <c r="DR141" i="50"/>
  <c r="DP141" i="50"/>
  <c r="DN141" i="50"/>
  <c r="DL141" i="50"/>
  <c r="CT141" i="50"/>
  <c r="B531" i="113"/>
  <c r="CD141" i="50"/>
  <c r="CB141" i="50"/>
  <c r="BZ141" i="50"/>
  <c r="BX141" i="50"/>
  <c r="BV141" i="50"/>
  <c r="BD141" i="50"/>
  <c r="B524" i="113"/>
  <c r="AJ141" i="50"/>
  <c r="AD147" i="50"/>
  <c r="AH141" i="50"/>
  <c r="AD145" i="50"/>
  <c r="AF141" i="50"/>
  <c r="AD143" i="50"/>
  <c r="A141" i="50"/>
  <c r="AJ139" i="50"/>
  <c r="AB147" i="50"/>
  <c r="AH139" i="50"/>
  <c r="AB145" i="50"/>
  <c r="AF139" i="50"/>
  <c r="AB143" i="50"/>
  <c r="AD139" i="50"/>
  <c r="AB141" i="50"/>
  <c r="A139" i="50"/>
  <c r="AJ137" i="50"/>
  <c r="Z147" i="50"/>
  <c r="AH137" i="50"/>
  <c r="Z145" i="50"/>
  <c r="AD137" i="50"/>
  <c r="Z141" i="50"/>
  <c r="AB137" i="50"/>
  <c r="Z139" i="50"/>
  <c r="A137" i="50"/>
  <c r="FJ133" i="50"/>
  <c r="FH133" i="50"/>
  <c r="FF133" i="50"/>
  <c r="FD133" i="50"/>
  <c r="FB133" i="50"/>
  <c r="DT133" i="50"/>
  <c r="DR133" i="50"/>
  <c r="DP133" i="50"/>
  <c r="DN133" i="50"/>
  <c r="DL133" i="50"/>
  <c r="CD133" i="50"/>
  <c r="CB133" i="50"/>
  <c r="BZ133" i="50"/>
  <c r="BX133" i="50"/>
  <c r="BV133" i="50"/>
  <c r="F133" i="50"/>
  <c r="CG141" i="50"/>
  <c r="FJ131" i="50"/>
  <c r="FH131" i="50"/>
  <c r="FF131" i="50"/>
  <c r="FD131" i="50"/>
  <c r="FB131" i="50"/>
  <c r="EJ131" i="50"/>
  <c r="B537" i="113"/>
  <c r="DT131" i="50"/>
  <c r="DR131" i="50"/>
  <c r="DP131" i="50"/>
  <c r="DN131" i="50"/>
  <c r="DL131" i="50"/>
  <c r="CT131" i="50"/>
  <c r="B530" i="113"/>
  <c r="CD131" i="50"/>
  <c r="CB131" i="50"/>
  <c r="BZ131" i="50"/>
  <c r="BX131" i="50"/>
  <c r="BV131" i="50"/>
  <c r="BD131" i="50"/>
  <c r="B523" i="113"/>
  <c r="F131" i="50"/>
  <c r="DT128" i="50"/>
  <c r="DR128" i="50"/>
  <c r="DP128" i="50"/>
  <c r="DN128" i="50"/>
  <c r="DL128" i="50"/>
  <c r="CD128" i="50"/>
  <c r="CB128" i="50"/>
  <c r="BZ128" i="50"/>
  <c r="BX128" i="50"/>
  <c r="BV128" i="50"/>
  <c r="DT126" i="50"/>
  <c r="DR126" i="50"/>
  <c r="DP126" i="50"/>
  <c r="DN126" i="50"/>
  <c r="DL126" i="50"/>
  <c r="CT126" i="50"/>
  <c r="B521" i="113"/>
  <c r="CD126" i="50"/>
  <c r="CB126" i="50"/>
  <c r="BZ126" i="50"/>
  <c r="BX126" i="50"/>
  <c r="BV126" i="50"/>
  <c r="BD126" i="50"/>
  <c r="B514" i="113"/>
  <c r="DT118" i="50"/>
  <c r="DR118" i="50"/>
  <c r="DP118" i="50"/>
  <c r="DN118" i="50"/>
  <c r="DL118" i="50"/>
  <c r="CD118" i="50"/>
  <c r="CB118" i="50"/>
  <c r="BZ118" i="50"/>
  <c r="BX118" i="50"/>
  <c r="BV118" i="50"/>
  <c r="DT116" i="50"/>
  <c r="DR116" i="50"/>
  <c r="DP116" i="50"/>
  <c r="DV116" i="50"/>
  <c r="DN116" i="50"/>
  <c r="DL116" i="50"/>
  <c r="CT116" i="50"/>
  <c r="B520" i="113"/>
  <c r="CD116" i="50"/>
  <c r="CB116" i="50"/>
  <c r="BZ116" i="50"/>
  <c r="BX116" i="50"/>
  <c r="BV116" i="50"/>
  <c r="BD116" i="50"/>
  <c r="B513" i="113"/>
  <c r="Q113" i="50"/>
  <c r="CV128" i="50"/>
  <c r="C113" i="50"/>
  <c r="BF128" i="50"/>
  <c r="Q111" i="50"/>
  <c r="CV126" i="50"/>
  <c r="C111" i="50"/>
  <c r="BF126" i="50"/>
  <c r="Q109" i="50"/>
  <c r="CV118" i="50"/>
  <c r="C109" i="50"/>
  <c r="BF118" i="50"/>
  <c r="DT108" i="50"/>
  <c r="DR108" i="50"/>
  <c r="DP108" i="50"/>
  <c r="DN108" i="50"/>
  <c r="DL108" i="50"/>
  <c r="CD108" i="50"/>
  <c r="CB108" i="50"/>
  <c r="BZ108" i="50"/>
  <c r="BX108" i="50"/>
  <c r="BV108" i="50"/>
  <c r="Q107" i="50"/>
  <c r="CV116" i="50"/>
  <c r="C107" i="50"/>
  <c r="BF116" i="50"/>
  <c r="A72" i="50"/>
  <c r="A74" i="50"/>
  <c r="BG116" i="50"/>
  <c r="DT106" i="50"/>
  <c r="DR106" i="50"/>
  <c r="DP106" i="50"/>
  <c r="DN106" i="50"/>
  <c r="DL106" i="50"/>
  <c r="CT106" i="50"/>
  <c r="B519" i="113"/>
  <c r="CD106" i="50"/>
  <c r="CB106" i="50"/>
  <c r="BZ106" i="50"/>
  <c r="BX106" i="50"/>
  <c r="BV106" i="50"/>
  <c r="BD106" i="50"/>
  <c r="B512" i="113"/>
  <c r="Q105" i="50"/>
  <c r="CV108" i="50"/>
  <c r="C105" i="50"/>
  <c r="BF108" i="50"/>
  <c r="Q103" i="50"/>
  <c r="CV106" i="50"/>
  <c r="C103" i="50"/>
  <c r="BF106" i="50"/>
  <c r="Q101" i="50"/>
  <c r="CV98" i="50"/>
  <c r="C101" i="50"/>
  <c r="BF98" i="50"/>
  <c r="Q99" i="50"/>
  <c r="CV96" i="50"/>
  <c r="C99" i="50"/>
  <c r="BF96" i="50"/>
  <c r="DT98" i="50"/>
  <c r="DR98" i="50"/>
  <c r="DP98" i="50"/>
  <c r="DN98" i="50"/>
  <c r="DL98" i="50"/>
  <c r="CD98" i="50"/>
  <c r="CB98" i="50"/>
  <c r="CD96" i="50"/>
  <c r="CB96" i="50"/>
  <c r="BZ96" i="50"/>
  <c r="CF96" i="50"/>
  <c r="BZ98" i="50"/>
  <c r="BX98" i="50"/>
  <c r="BV98" i="50"/>
  <c r="Q97" i="50"/>
  <c r="CV88" i="50"/>
  <c r="C97" i="50"/>
  <c r="BF88" i="50"/>
  <c r="DT96" i="50"/>
  <c r="DR96" i="50"/>
  <c r="DP96" i="50"/>
  <c r="DN96" i="50"/>
  <c r="DL96" i="50"/>
  <c r="CT96" i="50"/>
  <c r="B518" i="113"/>
  <c r="BX96" i="50"/>
  <c r="BV96" i="50"/>
  <c r="BD96" i="50"/>
  <c r="B511" i="113"/>
  <c r="Q95" i="50"/>
  <c r="CV86" i="50"/>
  <c r="C95" i="50"/>
  <c r="Q93" i="50"/>
  <c r="CV78" i="50"/>
  <c r="C93" i="50"/>
  <c r="BF78" i="50"/>
  <c r="Q91" i="50"/>
  <c r="CV76" i="50"/>
  <c r="C91" i="50"/>
  <c r="BF76" i="50"/>
  <c r="AE89" i="50"/>
  <c r="EL68" i="50"/>
  <c r="Q89" i="50"/>
  <c r="CV68" i="50"/>
  <c r="C89" i="50"/>
  <c r="BF68" i="50"/>
  <c r="DT88" i="50"/>
  <c r="DR88" i="50"/>
  <c r="DP88" i="50"/>
  <c r="DN88" i="50"/>
  <c r="DL88" i="50"/>
  <c r="CD88" i="50"/>
  <c r="CB88" i="50"/>
  <c r="BZ88" i="50"/>
  <c r="BX88" i="50"/>
  <c r="BV88" i="50"/>
  <c r="AE87" i="50"/>
  <c r="EL66" i="50"/>
  <c r="Q87" i="50"/>
  <c r="CV66" i="50"/>
  <c r="C87" i="50"/>
  <c r="BF66" i="50"/>
  <c r="DT86" i="50"/>
  <c r="DR86" i="50"/>
  <c r="DP86" i="50"/>
  <c r="DN86" i="50"/>
  <c r="DL86" i="50"/>
  <c r="CT86" i="50"/>
  <c r="B517" i="113"/>
  <c r="CD86" i="50"/>
  <c r="CB86" i="50"/>
  <c r="BZ86" i="50"/>
  <c r="CF86" i="50"/>
  <c r="BX86" i="50"/>
  <c r="BV86" i="50"/>
  <c r="BF86" i="50"/>
  <c r="BD86" i="50"/>
  <c r="B510" i="113"/>
  <c r="A82" i="50"/>
  <c r="AJ80" i="50"/>
  <c r="AH82" i="50"/>
  <c r="A80" i="50"/>
  <c r="DT78" i="50"/>
  <c r="DR78" i="50"/>
  <c r="DP78" i="50"/>
  <c r="DN78" i="50"/>
  <c r="DL78" i="50"/>
  <c r="CD78" i="50"/>
  <c r="CB78" i="50"/>
  <c r="BZ78" i="50"/>
  <c r="BX78" i="50"/>
  <c r="BV78" i="50"/>
  <c r="AJ78" i="50"/>
  <c r="AF82" i="50"/>
  <c r="AH78" i="50"/>
  <c r="AF80" i="50"/>
  <c r="A78" i="50"/>
  <c r="DT76" i="50"/>
  <c r="DR76" i="50"/>
  <c r="DP76" i="50"/>
  <c r="DN76" i="50"/>
  <c r="DL76" i="50"/>
  <c r="CT76" i="50"/>
  <c r="B516" i="113"/>
  <c r="CD76" i="50"/>
  <c r="CB76" i="50"/>
  <c r="BZ76" i="50"/>
  <c r="BX76" i="50"/>
  <c r="BV76" i="50"/>
  <c r="BD76" i="50"/>
  <c r="B509" i="113"/>
  <c r="AJ76" i="50"/>
  <c r="AD82" i="50"/>
  <c r="AH76" i="50"/>
  <c r="AD80" i="50"/>
  <c r="AF76" i="50"/>
  <c r="AD78" i="50"/>
  <c r="A76" i="50"/>
  <c r="AJ74" i="50"/>
  <c r="AB82" i="50"/>
  <c r="AH74" i="50"/>
  <c r="AB80" i="50"/>
  <c r="AF74" i="50"/>
  <c r="AB78" i="50"/>
  <c r="AD74" i="50"/>
  <c r="AB76" i="50"/>
  <c r="AJ72" i="50"/>
  <c r="Z82" i="50"/>
  <c r="AH72" i="50"/>
  <c r="Z80" i="50"/>
  <c r="AF72" i="50"/>
  <c r="Z78" i="50"/>
  <c r="AD72" i="50"/>
  <c r="Z76" i="50"/>
  <c r="AL76" i="50"/>
  <c r="AN76" i="50"/>
  <c r="AB72" i="50"/>
  <c r="Z74" i="50"/>
  <c r="FJ68" i="50"/>
  <c r="FH68" i="50"/>
  <c r="FF68" i="50"/>
  <c r="FD68" i="50"/>
  <c r="FB68" i="50"/>
  <c r="DT68" i="50"/>
  <c r="DR68" i="50"/>
  <c r="DP68" i="50"/>
  <c r="DN68" i="50"/>
  <c r="DL68" i="50"/>
  <c r="CD68" i="50"/>
  <c r="CB68" i="50"/>
  <c r="BZ68" i="50"/>
  <c r="BX68" i="50"/>
  <c r="BV68" i="50"/>
  <c r="F68" i="50"/>
  <c r="CG86" i="50"/>
  <c r="FJ66" i="50"/>
  <c r="FH66" i="50"/>
  <c r="FF66" i="50"/>
  <c r="FD66" i="50"/>
  <c r="FB66" i="50"/>
  <c r="EJ66" i="50"/>
  <c r="B522" i="113"/>
  <c r="DT66" i="50"/>
  <c r="DR66" i="50"/>
  <c r="DP66" i="50"/>
  <c r="DN66" i="50"/>
  <c r="DL66" i="50"/>
  <c r="CT66" i="50"/>
  <c r="B515" i="113"/>
  <c r="CD66" i="50"/>
  <c r="CB66" i="50"/>
  <c r="BZ66" i="50"/>
  <c r="BX66" i="50"/>
  <c r="BV66" i="50"/>
  <c r="BD66" i="50"/>
  <c r="B508" i="113"/>
  <c r="F66" i="50"/>
  <c r="DT63" i="50"/>
  <c r="DR63" i="50"/>
  <c r="DP63" i="50"/>
  <c r="DN63" i="50"/>
  <c r="DL63" i="50"/>
  <c r="CD63" i="50"/>
  <c r="CB63" i="50"/>
  <c r="BZ63" i="50"/>
  <c r="BX63" i="50"/>
  <c r="BV63" i="50"/>
  <c r="DT61" i="50"/>
  <c r="DR61" i="50"/>
  <c r="DP61" i="50"/>
  <c r="DN61" i="50"/>
  <c r="DL61" i="50"/>
  <c r="CT61" i="50"/>
  <c r="B506" i="113"/>
  <c r="CD61" i="50"/>
  <c r="CB61" i="50"/>
  <c r="BZ61" i="50"/>
  <c r="BX61" i="50"/>
  <c r="BV61" i="50"/>
  <c r="BD61" i="50"/>
  <c r="B499" i="113"/>
  <c r="DT53" i="50"/>
  <c r="DR53" i="50"/>
  <c r="DP53" i="50"/>
  <c r="DN53" i="50"/>
  <c r="DL53" i="50"/>
  <c r="CD53" i="50"/>
  <c r="CB53" i="50"/>
  <c r="BZ53" i="50"/>
  <c r="BX53" i="50"/>
  <c r="BV53" i="50"/>
  <c r="DT51" i="50"/>
  <c r="DR51" i="50"/>
  <c r="DP51" i="50"/>
  <c r="DN51" i="50"/>
  <c r="DL51" i="50"/>
  <c r="CT51" i="50"/>
  <c r="B505" i="113"/>
  <c r="CD51" i="50"/>
  <c r="CB51" i="50"/>
  <c r="BZ51" i="50"/>
  <c r="BX51" i="50"/>
  <c r="BV51" i="50"/>
  <c r="C42" i="50"/>
  <c r="BF51" i="50"/>
  <c r="BD51" i="50"/>
  <c r="B498" i="113"/>
  <c r="Q48" i="50"/>
  <c r="CV63" i="50"/>
  <c r="C48" i="50"/>
  <c r="BF63" i="50"/>
  <c r="Q46" i="50"/>
  <c r="CV61" i="50"/>
  <c r="C46" i="50"/>
  <c r="BF61" i="50"/>
  <c r="Q44" i="50"/>
  <c r="CV53" i="50"/>
  <c r="C44" i="50"/>
  <c r="BF53" i="50"/>
  <c r="DT43" i="50"/>
  <c r="DR43" i="50"/>
  <c r="DP43" i="50"/>
  <c r="DN43" i="50"/>
  <c r="DL43" i="50"/>
  <c r="CD43" i="50"/>
  <c r="CB43" i="50"/>
  <c r="BZ43" i="50"/>
  <c r="BX43" i="50"/>
  <c r="BV43" i="50"/>
  <c r="Q42" i="50"/>
  <c r="CV51" i="50"/>
  <c r="DT41" i="50"/>
  <c r="DR41" i="50"/>
  <c r="DP41" i="50"/>
  <c r="DV41" i="50"/>
  <c r="DN41" i="50"/>
  <c r="DL41" i="50"/>
  <c r="CT41" i="50"/>
  <c r="B504" i="113"/>
  <c r="CD41" i="50"/>
  <c r="CB41" i="50"/>
  <c r="BZ41" i="50"/>
  <c r="BX41" i="50"/>
  <c r="BV41" i="50"/>
  <c r="BD41" i="50"/>
  <c r="B497" i="113"/>
  <c r="Q40" i="50"/>
  <c r="CV43" i="50"/>
  <c r="C40" i="50"/>
  <c r="BF43" i="50"/>
  <c r="Q38" i="50"/>
  <c r="CV41" i="50"/>
  <c r="C38" i="50"/>
  <c r="BF41" i="50"/>
  <c r="Q36" i="50"/>
  <c r="CV33" i="50"/>
  <c r="C36" i="50"/>
  <c r="BF33" i="50"/>
  <c r="Q34" i="50"/>
  <c r="C34" i="50"/>
  <c r="BF31" i="50"/>
  <c r="DT33" i="50"/>
  <c r="DR33" i="50"/>
  <c r="DP33" i="50"/>
  <c r="DN33" i="50"/>
  <c r="DL33" i="50"/>
  <c r="CD33" i="50"/>
  <c r="CB33" i="50"/>
  <c r="BZ33" i="50"/>
  <c r="BX33" i="50"/>
  <c r="BV33" i="50"/>
  <c r="Q32" i="50"/>
  <c r="C32" i="50"/>
  <c r="BF23" i="50"/>
  <c r="DT31" i="50"/>
  <c r="DR31" i="50"/>
  <c r="DP31" i="50"/>
  <c r="DN31" i="50"/>
  <c r="DL31" i="50"/>
  <c r="CV31" i="50"/>
  <c r="CT31" i="50"/>
  <c r="B503" i="113"/>
  <c r="CD31" i="50"/>
  <c r="CB31" i="50"/>
  <c r="BZ31" i="50"/>
  <c r="BX31" i="50"/>
  <c r="BV31" i="50"/>
  <c r="BD31" i="50"/>
  <c r="B496" i="113"/>
  <c r="Q30" i="50"/>
  <c r="CV21" i="50"/>
  <c r="C30" i="50"/>
  <c r="BF21" i="50"/>
  <c r="Q28" i="50"/>
  <c r="CV13" i="50"/>
  <c r="C28" i="50"/>
  <c r="BF13" i="50"/>
  <c r="Q26" i="50"/>
  <c r="CV11" i="50"/>
  <c r="C26" i="50"/>
  <c r="AE24" i="50"/>
  <c r="EL3" i="50"/>
  <c r="Q24" i="50"/>
  <c r="CV3" i="50"/>
  <c r="C24" i="50"/>
  <c r="DT23" i="50"/>
  <c r="DR23" i="50"/>
  <c r="DP23" i="50"/>
  <c r="DN23" i="50"/>
  <c r="DL23" i="50"/>
  <c r="CV23" i="50"/>
  <c r="CD23" i="50"/>
  <c r="CB23" i="50"/>
  <c r="BZ23" i="50"/>
  <c r="BX23" i="50"/>
  <c r="BV23" i="50"/>
  <c r="AE22" i="50"/>
  <c r="Q22" i="50"/>
  <c r="CV1" i="50"/>
  <c r="C22" i="50"/>
  <c r="BF1" i="50"/>
  <c r="DT21" i="50"/>
  <c r="DR21" i="50"/>
  <c r="DP21" i="50"/>
  <c r="DN21" i="50"/>
  <c r="DL21" i="50"/>
  <c r="CT21" i="50"/>
  <c r="B502" i="113"/>
  <c r="CD21" i="50"/>
  <c r="CB21" i="50"/>
  <c r="BZ21" i="50"/>
  <c r="BX21" i="50"/>
  <c r="BV21" i="50"/>
  <c r="BD21" i="50"/>
  <c r="B495" i="113"/>
  <c r="A17" i="50"/>
  <c r="AJ15" i="50"/>
  <c r="AH17" i="50"/>
  <c r="A15" i="50"/>
  <c r="DT13" i="50"/>
  <c r="DR13" i="50"/>
  <c r="DP13" i="50"/>
  <c r="DN13" i="50"/>
  <c r="DL13" i="50"/>
  <c r="CD13" i="50"/>
  <c r="CB13" i="50"/>
  <c r="BZ13" i="50"/>
  <c r="BX13" i="50"/>
  <c r="BV13" i="50"/>
  <c r="AJ13" i="50"/>
  <c r="AF17" i="50"/>
  <c r="AH13" i="50"/>
  <c r="AF15" i="50"/>
  <c r="AF7" i="50"/>
  <c r="Z13" i="50"/>
  <c r="A13" i="50"/>
  <c r="DT11" i="50"/>
  <c r="DR11" i="50"/>
  <c r="DP11" i="50"/>
  <c r="DN11" i="50"/>
  <c r="DL11" i="50"/>
  <c r="CT11" i="50"/>
  <c r="B501" i="113"/>
  <c r="CD11" i="50"/>
  <c r="CB11" i="50"/>
  <c r="BZ11" i="50"/>
  <c r="BX11" i="50"/>
  <c r="BV11" i="50"/>
  <c r="BF11" i="50"/>
  <c r="BD11" i="50"/>
  <c r="B494" i="113"/>
  <c r="AJ11" i="50"/>
  <c r="AD17" i="50"/>
  <c r="AH11" i="50"/>
  <c r="AD15" i="50"/>
  <c r="AF11" i="50"/>
  <c r="AD13" i="50"/>
  <c r="A11" i="50"/>
  <c r="AJ9" i="50"/>
  <c r="AB17" i="50"/>
  <c r="AH9" i="50"/>
  <c r="AB15" i="50"/>
  <c r="AF9" i="50"/>
  <c r="AB13" i="50"/>
  <c r="AD9" i="50"/>
  <c r="AB11" i="50"/>
  <c r="A9" i="50"/>
  <c r="AJ7" i="50"/>
  <c r="Z17" i="50"/>
  <c r="AH7" i="50"/>
  <c r="Z15" i="50"/>
  <c r="AD7" i="50"/>
  <c r="Z11" i="50"/>
  <c r="AB7" i="50"/>
  <c r="Z9" i="50"/>
  <c r="A7" i="50"/>
  <c r="FJ3" i="50"/>
  <c r="FH3" i="50"/>
  <c r="FF3" i="50"/>
  <c r="FD3" i="50"/>
  <c r="FB3" i="50"/>
  <c r="DT3" i="50"/>
  <c r="DR3" i="50"/>
  <c r="DP3" i="50"/>
  <c r="DN3" i="50"/>
  <c r="DL3" i="50"/>
  <c r="CD3" i="50"/>
  <c r="CB3" i="50"/>
  <c r="BZ3" i="50"/>
  <c r="BX3" i="50"/>
  <c r="BV3" i="50"/>
  <c r="BF3" i="50"/>
  <c r="F3" i="50"/>
  <c r="AQ51" i="50" s="1"/>
  <c r="FJ1" i="50"/>
  <c r="FH1" i="50"/>
  <c r="FF1" i="50"/>
  <c r="FD1" i="50"/>
  <c r="FB1" i="50"/>
  <c r="EL1" i="50"/>
  <c r="EJ1" i="50"/>
  <c r="B507" i="113"/>
  <c r="DT1" i="50"/>
  <c r="DR1" i="50"/>
  <c r="DP1" i="50"/>
  <c r="DN1" i="50"/>
  <c r="DL1" i="50"/>
  <c r="CT1" i="50"/>
  <c r="B500" i="113"/>
  <c r="CD1" i="50"/>
  <c r="CB1" i="50"/>
  <c r="BZ1" i="50"/>
  <c r="CF1" i="50"/>
  <c r="BX1" i="50"/>
  <c r="BV1" i="50"/>
  <c r="BD1" i="50"/>
  <c r="B493" i="113"/>
  <c r="F1" i="50"/>
  <c r="CD518" i="51"/>
  <c r="CB518" i="51"/>
  <c r="BZ518" i="51"/>
  <c r="BX518" i="51"/>
  <c r="BV518" i="51"/>
  <c r="CD516" i="51"/>
  <c r="CB516" i="51"/>
  <c r="BZ516" i="51"/>
  <c r="CF516" i="51"/>
  <c r="BX516" i="51"/>
  <c r="BV516" i="51"/>
  <c r="BD516" i="51"/>
  <c r="B409" i="113"/>
  <c r="CD508" i="51"/>
  <c r="CB508" i="51"/>
  <c r="BZ508" i="51"/>
  <c r="BX508" i="51"/>
  <c r="BV508" i="51"/>
  <c r="CD506" i="51"/>
  <c r="CB506" i="51"/>
  <c r="BZ506" i="51"/>
  <c r="BX506" i="51"/>
  <c r="BV506" i="51"/>
  <c r="BD506" i="51"/>
  <c r="B408" i="113"/>
  <c r="CD498" i="51"/>
  <c r="CB498" i="51"/>
  <c r="BZ498" i="51"/>
  <c r="BX498" i="51"/>
  <c r="BV498" i="51"/>
  <c r="CD496" i="51"/>
  <c r="CB496" i="51"/>
  <c r="BZ496" i="51"/>
  <c r="BX496" i="51"/>
  <c r="BV496" i="51"/>
  <c r="BD496" i="51"/>
  <c r="B407" i="113"/>
  <c r="Q495" i="51"/>
  <c r="CV478" i="51"/>
  <c r="A462" i="51"/>
  <c r="A464" i="51"/>
  <c r="A466" i="51"/>
  <c r="CW478" i="51"/>
  <c r="C495" i="51"/>
  <c r="BF498" i="51"/>
  <c r="Q493" i="51"/>
  <c r="CV476" i="51"/>
  <c r="C493" i="51"/>
  <c r="BF496" i="51"/>
  <c r="BG496" i="51"/>
  <c r="Q491" i="51"/>
  <c r="CV468" i="51"/>
  <c r="C491" i="51"/>
  <c r="BF488" i="51"/>
  <c r="Q489" i="51"/>
  <c r="CV466" i="51"/>
  <c r="CW466" i="51"/>
  <c r="C489" i="51"/>
  <c r="BF486" i="51"/>
  <c r="CD488" i="51"/>
  <c r="CB488" i="51"/>
  <c r="BZ488" i="51"/>
  <c r="BX488" i="51"/>
  <c r="BV488" i="51"/>
  <c r="Q487" i="51"/>
  <c r="CV458" i="51"/>
  <c r="C487" i="51"/>
  <c r="CD486" i="51"/>
  <c r="CB486" i="51"/>
  <c r="BZ486" i="51"/>
  <c r="BX486" i="51"/>
  <c r="BV486" i="51"/>
  <c r="BD486" i="51"/>
  <c r="B406" i="113"/>
  <c r="Q485" i="51"/>
  <c r="CV456" i="51"/>
  <c r="C485" i="51"/>
  <c r="BF476" i="51"/>
  <c r="Q483" i="51"/>
  <c r="BF518" i="51"/>
  <c r="C483" i="51"/>
  <c r="BF468" i="51"/>
  <c r="Q481" i="51"/>
  <c r="BF516" i="51"/>
  <c r="BG516" i="51"/>
  <c r="C481" i="51"/>
  <c r="BF466" i="51"/>
  <c r="Q479" i="51"/>
  <c r="BF508" i="51"/>
  <c r="C479" i="51"/>
  <c r="BF458" i="51"/>
  <c r="DT478" i="51"/>
  <c r="DR478" i="51"/>
  <c r="DP478" i="51"/>
  <c r="DN478" i="51"/>
  <c r="DL478" i="51"/>
  <c r="CD478" i="51"/>
  <c r="CB478" i="51"/>
  <c r="BZ478" i="51"/>
  <c r="BX478" i="51"/>
  <c r="BV478" i="51"/>
  <c r="BF478" i="51"/>
  <c r="Q477" i="51"/>
  <c r="BF506" i="51"/>
  <c r="C477" i="51"/>
  <c r="BF456" i="51"/>
  <c r="DT476" i="51"/>
  <c r="DR476" i="51"/>
  <c r="DP476" i="51"/>
  <c r="DN476" i="51"/>
  <c r="DL476" i="51"/>
  <c r="CT476" i="51"/>
  <c r="B412" i="113"/>
  <c r="CD476" i="51"/>
  <c r="CB476" i="51"/>
  <c r="BZ476" i="51"/>
  <c r="BX476" i="51"/>
  <c r="BV476" i="51"/>
  <c r="BD476" i="51"/>
  <c r="B405" i="113"/>
  <c r="A470" i="51"/>
  <c r="DT468" i="51"/>
  <c r="DR468" i="51"/>
  <c r="DP468" i="51"/>
  <c r="DN468" i="51"/>
  <c r="DL468" i="51"/>
  <c r="CD468" i="51"/>
  <c r="CB468" i="51"/>
  <c r="BZ468" i="51"/>
  <c r="BX468" i="51"/>
  <c r="BV468" i="51"/>
  <c r="AJ468" i="51"/>
  <c r="AH470" i="51"/>
  <c r="A468" i="51"/>
  <c r="DT466" i="51"/>
  <c r="DR466" i="51"/>
  <c r="DP466" i="51"/>
  <c r="DN466" i="51"/>
  <c r="DL466" i="51"/>
  <c r="CT466" i="51"/>
  <c r="B411" i="113"/>
  <c r="CD466" i="51"/>
  <c r="CB466" i="51"/>
  <c r="BZ466" i="51"/>
  <c r="BX466" i="51"/>
  <c r="BV466" i="51"/>
  <c r="BD466" i="51"/>
  <c r="B404" i="113"/>
  <c r="AJ466" i="51"/>
  <c r="AF470" i="51"/>
  <c r="AH466" i="51"/>
  <c r="AF468" i="51"/>
  <c r="AJ464" i="51"/>
  <c r="AD470" i="51"/>
  <c r="AH464" i="51"/>
  <c r="AD468" i="51"/>
  <c r="AF464" i="51"/>
  <c r="AD466" i="51"/>
  <c r="AJ462" i="51"/>
  <c r="AB470" i="51"/>
  <c r="AH462" i="51"/>
  <c r="AB468" i="51"/>
  <c r="AF462" i="51"/>
  <c r="AB466" i="51"/>
  <c r="AD462" i="51"/>
  <c r="AB464" i="51"/>
  <c r="AL464" i="51"/>
  <c r="AN464" i="51"/>
  <c r="DT458" i="51"/>
  <c r="DR458" i="51"/>
  <c r="DP458" i="51"/>
  <c r="DN458" i="51"/>
  <c r="DL458" i="51"/>
  <c r="CD458" i="51"/>
  <c r="CB458" i="51"/>
  <c r="BZ458" i="51"/>
  <c r="BX458" i="51"/>
  <c r="BV458" i="51"/>
  <c r="F458" i="51"/>
  <c r="AQ486" i="51"/>
  <c r="DT456" i="51"/>
  <c r="DR456" i="51"/>
  <c r="DP456" i="51"/>
  <c r="DV456" i="51"/>
  <c r="DN456" i="51"/>
  <c r="DL456" i="51"/>
  <c r="CT456" i="51"/>
  <c r="B410" i="113"/>
  <c r="CD456" i="51"/>
  <c r="CB456" i="51"/>
  <c r="BZ456" i="51"/>
  <c r="BX456" i="51"/>
  <c r="BV456" i="51"/>
  <c r="BD456" i="51"/>
  <c r="B403" i="113"/>
  <c r="F456" i="51"/>
  <c r="CD453" i="51"/>
  <c r="CB453" i="51"/>
  <c r="BZ453" i="51"/>
  <c r="BX453" i="51"/>
  <c r="BV453" i="51"/>
  <c r="CD451" i="51"/>
  <c r="CB451" i="51"/>
  <c r="BZ451" i="51"/>
  <c r="BX451" i="51"/>
  <c r="BV451" i="51"/>
  <c r="BD451" i="51"/>
  <c r="B399" i="113"/>
  <c r="CD443" i="51"/>
  <c r="CB443" i="51"/>
  <c r="BZ443" i="51"/>
  <c r="BX443" i="51"/>
  <c r="BV443" i="51"/>
  <c r="CD441" i="51"/>
  <c r="CB441" i="51"/>
  <c r="BZ441" i="51"/>
  <c r="BX441" i="51"/>
  <c r="BV441" i="51"/>
  <c r="BD441" i="51"/>
  <c r="B398" i="113"/>
  <c r="CD433" i="51"/>
  <c r="CB433" i="51"/>
  <c r="BZ433" i="51"/>
  <c r="BX433" i="51"/>
  <c r="BV433" i="51"/>
  <c r="CD431" i="51"/>
  <c r="CB431" i="51"/>
  <c r="BZ431" i="51"/>
  <c r="BX431" i="51"/>
  <c r="BV431" i="51"/>
  <c r="BD431" i="51"/>
  <c r="B397" i="113"/>
  <c r="Q430" i="51"/>
  <c r="CV413" i="51"/>
  <c r="C430" i="51"/>
  <c r="BF433" i="51"/>
  <c r="Q428" i="51"/>
  <c r="CV411" i="51"/>
  <c r="C428" i="51"/>
  <c r="BF431" i="51"/>
  <c r="Q426" i="51"/>
  <c r="CV403" i="51"/>
  <c r="C426" i="51"/>
  <c r="BF423" i="51"/>
  <c r="Q424" i="51"/>
  <c r="CV401" i="51"/>
  <c r="C424" i="51"/>
  <c r="BF421" i="51"/>
  <c r="CD423" i="51"/>
  <c r="CB423" i="51"/>
  <c r="BZ423" i="51"/>
  <c r="BX423" i="51"/>
  <c r="BV423" i="51"/>
  <c r="Q422" i="51"/>
  <c r="CV393" i="51"/>
  <c r="C422" i="51"/>
  <c r="CD421" i="51"/>
  <c r="CB421" i="51"/>
  <c r="BZ421" i="51"/>
  <c r="BX421" i="51"/>
  <c r="BV421" i="51"/>
  <c r="BD421" i="51"/>
  <c r="B396" i="113"/>
  <c r="Q420" i="51"/>
  <c r="CV391" i="51"/>
  <c r="C420" i="51"/>
  <c r="BF411" i="51"/>
  <c r="Q418" i="51"/>
  <c r="BF453" i="51"/>
  <c r="C418" i="51"/>
  <c r="BF403" i="51"/>
  <c r="Q416" i="51"/>
  <c r="BF451" i="51"/>
  <c r="C416" i="51"/>
  <c r="BF401" i="51"/>
  <c r="Q414" i="51"/>
  <c r="BF443" i="51"/>
  <c r="C414" i="51"/>
  <c r="BF393" i="51"/>
  <c r="DT413" i="51"/>
  <c r="DR413" i="51"/>
  <c r="DP413" i="51"/>
  <c r="DN413" i="51"/>
  <c r="DL413" i="51"/>
  <c r="CD413" i="51"/>
  <c r="CB413" i="51"/>
  <c r="BZ413" i="51"/>
  <c r="BX413" i="51"/>
  <c r="BV413" i="51"/>
  <c r="BF413" i="51"/>
  <c r="Q412" i="51"/>
  <c r="BF441" i="51"/>
  <c r="C412" i="51"/>
  <c r="BF391" i="51"/>
  <c r="DT411" i="51"/>
  <c r="DR411" i="51"/>
  <c r="DP411" i="51"/>
  <c r="DN411" i="51"/>
  <c r="DL411" i="51"/>
  <c r="CT411" i="51"/>
  <c r="B402" i="113"/>
  <c r="CD411" i="51"/>
  <c r="CB411" i="51"/>
  <c r="BZ411" i="51"/>
  <c r="BX411" i="51"/>
  <c r="BV411" i="51"/>
  <c r="BD411" i="51"/>
  <c r="B395" i="113"/>
  <c r="A405" i="51"/>
  <c r="DT403" i="51"/>
  <c r="DR403" i="51"/>
  <c r="DP403" i="51"/>
  <c r="DN403" i="51"/>
  <c r="DL403" i="51"/>
  <c r="CD403" i="51"/>
  <c r="CB403" i="51"/>
  <c r="BZ403" i="51"/>
  <c r="BX403" i="51"/>
  <c r="BV403" i="51"/>
  <c r="AJ403" i="51"/>
  <c r="AH405" i="51"/>
  <c r="A403" i="51"/>
  <c r="DT401" i="51"/>
  <c r="DR401" i="51"/>
  <c r="DP401" i="51"/>
  <c r="DN401" i="51"/>
  <c r="DL401" i="51"/>
  <c r="CT401" i="51"/>
  <c r="B401" i="113"/>
  <c r="CD401" i="51"/>
  <c r="CB401" i="51"/>
  <c r="BZ401" i="51"/>
  <c r="BX401" i="51"/>
  <c r="BV401" i="51"/>
  <c r="BD401" i="51"/>
  <c r="B394" i="113"/>
  <c r="AJ401" i="51"/>
  <c r="AF405" i="51"/>
  <c r="AH401" i="51"/>
  <c r="AF403" i="51"/>
  <c r="A401" i="51"/>
  <c r="AJ399" i="51"/>
  <c r="AD405" i="51"/>
  <c r="AH399" i="51"/>
  <c r="AD403" i="51"/>
  <c r="AH397" i="51"/>
  <c r="AB403" i="51"/>
  <c r="AL403" i="51"/>
  <c r="AN403" i="51"/>
  <c r="AF399" i="51"/>
  <c r="AD401" i="51"/>
  <c r="A399" i="51"/>
  <c r="AJ397" i="51"/>
  <c r="AF397" i="51"/>
  <c r="AB401" i="51"/>
  <c r="AD397" i="51"/>
  <c r="A397" i="51"/>
  <c r="DT393" i="51"/>
  <c r="DR393" i="51"/>
  <c r="DP393" i="51"/>
  <c r="DN393" i="51"/>
  <c r="DL393" i="51"/>
  <c r="CD393" i="51"/>
  <c r="CB393" i="51"/>
  <c r="BZ393" i="51"/>
  <c r="BX393" i="51"/>
  <c r="BV393" i="51"/>
  <c r="F393" i="51"/>
  <c r="AQ391" i="51" s="1"/>
  <c r="DT391" i="51"/>
  <c r="DR391" i="51"/>
  <c r="DP391" i="51"/>
  <c r="DN391" i="51"/>
  <c r="DL391" i="51"/>
  <c r="CT391" i="51"/>
  <c r="B400" i="113"/>
  <c r="CD391" i="51"/>
  <c r="CB391" i="51"/>
  <c r="BZ391" i="51"/>
  <c r="BX391" i="51"/>
  <c r="BV391" i="51"/>
  <c r="BD391" i="51"/>
  <c r="B393" i="113"/>
  <c r="F391" i="51"/>
  <c r="CD388" i="51"/>
  <c r="CB388" i="51"/>
  <c r="BZ388" i="51"/>
  <c r="BX388" i="51"/>
  <c r="BV388" i="51"/>
  <c r="CD386" i="51"/>
  <c r="CB386" i="51"/>
  <c r="BZ386" i="51"/>
  <c r="BX386" i="51"/>
  <c r="BV386" i="51"/>
  <c r="BD386" i="51"/>
  <c r="B389" i="113"/>
  <c r="CD378" i="51"/>
  <c r="CB378" i="51"/>
  <c r="BZ378" i="51"/>
  <c r="BX378" i="51"/>
  <c r="BV378" i="51"/>
  <c r="CD376" i="51"/>
  <c r="CB376" i="51"/>
  <c r="BZ376" i="51"/>
  <c r="BX376" i="51"/>
  <c r="BV376" i="51"/>
  <c r="BD376" i="51"/>
  <c r="B388" i="113"/>
  <c r="CD368" i="51"/>
  <c r="CB368" i="51"/>
  <c r="BZ368" i="51"/>
  <c r="BX368" i="51"/>
  <c r="BV368" i="51"/>
  <c r="CD366" i="51"/>
  <c r="CB366" i="51"/>
  <c r="BZ366" i="51"/>
  <c r="BX366" i="51"/>
  <c r="BV366" i="51"/>
  <c r="BD366" i="51"/>
  <c r="B387" i="113"/>
  <c r="Q365" i="51"/>
  <c r="CV348" i="51"/>
  <c r="C365" i="51"/>
  <c r="BF368" i="51"/>
  <c r="Q363" i="51"/>
  <c r="C363" i="51"/>
  <c r="BF366" i="51"/>
  <c r="Q361" i="51"/>
  <c r="CV338" i="51"/>
  <c r="C361" i="51"/>
  <c r="Q359" i="51"/>
  <c r="C359" i="51"/>
  <c r="BF356" i="51"/>
  <c r="CD358" i="51"/>
  <c r="CB358" i="51"/>
  <c r="BZ358" i="51"/>
  <c r="BX358" i="51"/>
  <c r="BV358" i="51"/>
  <c r="BF358" i="51"/>
  <c r="Q357" i="51"/>
  <c r="CV328" i="51"/>
  <c r="C357" i="51"/>
  <c r="BF348" i="51"/>
  <c r="CD356" i="51"/>
  <c r="CB356" i="51"/>
  <c r="BZ356" i="51"/>
  <c r="BX356" i="51"/>
  <c r="BV356" i="51"/>
  <c r="BD356" i="51"/>
  <c r="B386" i="113"/>
  <c r="Q355" i="51"/>
  <c r="CV326" i="51"/>
  <c r="C355" i="51"/>
  <c r="BF346" i="51"/>
  <c r="Q353" i="51"/>
  <c r="BF388" i="51"/>
  <c r="A332" i="51"/>
  <c r="A334" i="51"/>
  <c r="BG388" i="51"/>
  <c r="C353" i="51"/>
  <c r="Q351" i="51"/>
  <c r="BF386" i="51"/>
  <c r="C351" i="51"/>
  <c r="BF336" i="51"/>
  <c r="Q349" i="51"/>
  <c r="BF378" i="51"/>
  <c r="C349" i="51"/>
  <c r="BF328" i="51"/>
  <c r="A336" i="51"/>
  <c r="A338" i="51"/>
  <c r="A340" i="51"/>
  <c r="BG328" i="51"/>
  <c r="DT348" i="51"/>
  <c r="DR348" i="51"/>
  <c r="DP348" i="51"/>
  <c r="DN348" i="51"/>
  <c r="DL348" i="51"/>
  <c r="CD348" i="51"/>
  <c r="CB348" i="51"/>
  <c r="BZ348" i="51"/>
  <c r="BX348" i="51"/>
  <c r="BV348" i="51"/>
  <c r="Q347" i="51"/>
  <c r="BF376" i="51"/>
  <c r="C347" i="51"/>
  <c r="BF326" i="51"/>
  <c r="DT346" i="51"/>
  <c r="DR346" i="51"/>
  <c r="DP346" i="51"/>
  <c r="DN346" i="51"/>
  <c r="DL346" i="51"/>
  <c r="CV346" i="51"/>
  <c r="CT346" i="51"/>
  <c r="B392" i="113"/>
  <c r="CD346" i="51"/>
  <c r="CB346" i="51"/>
  <c r="BZ346" i="51"/>
  <c r="CF346" i="51"/>
  <c r="BX346" i="51"/>
  <c r="BV346" i="51"/>
  <c r="BD346" i="51"/>
  <c r="B385" i="113"/>
  <c r="DT338" i="51"/>
  <c r="DR338" i="51"/>
  <c r="DP338" i="51"/>
  <c r="DN338" i="51"/>
  <c r="DL338" i="51"/>
  <c r="CD338" i="51"/>
  <c r="CB338" i="51"/>
  <c r="BZ338" i="51"/>
  <c r="BX338" i="51"/>
  <c r="BV338" i="51"/>
  <c r="BF338" i="51"/>
  <c r="AJ338" i="51"/>
  <c r="AH340" i="51"/>
  <c r="DT336" i="51"/>
  <c r="DR336" i="51"/>
  <c r="DP336" i="51"/>
  <c r="DN336" i="51"/>
  <c r="DL336" i="51"/>
  <c r="CV336" i="51"/>
  <c r="CT336" i="51"/>
  <c r="B391" i="113"/>
  <c r="CD336" i="51"/>
  <c r="CB336" i="51"/>
  <c r="BZ336" i="51"/>
  <c r="BX336" i="51"/>
  <c r="BV336" i="51"/>
  <c r="BD336" i="51"/>
  <c r="B384" i="113"/>
  <c r="AJ336" i="51"/>
  <c r="AF340" i="51"/>
  <c r="AH336" i="51"/>
  <c r="AF338" i="51"/>
  <c r="AJ334" i="51"/>
  <c r="AD340" i="51"/>
  <c r="AH334" i="51"/>
  <c r="AD338" i="51"/>
  <c r="AF334" i="51"/>
  <c r="AJ332" i="51"/>
  <c r="AB340" i="51"/>
  <c r="AH332" i="51"/>
  <c r="AB338" i="51"/>
  <c r="AF332" i="51"/>
  <c r="AB336" i="51"/>
  <c r="AD332" i="51"/>
  <c r="AB334" i="51"/>
  <c r="DT328" i="51"/>
  <c r="DR328" i="51"/>
  <c r="DP328" i="51"/>
  <c r="DN328" i="51"/>
  <c r="DL328" i="51"/>
  <c r="CD328" i="51"/>
  <c r="CB328" i="51"/>
  <c r="BZ328" i="51"/>
  <c r="BX328" i="51"/>
  <c r="BV328" i="51"/>
  <c r="F328" i="51"/>
  <c r="AQ326" i="51" s="1"/>
  <c r="DT326" i="51"/>
  <c r="DR326" i="51"/>
  <c r="DP326" i="51"/>
  <c r="DN326" i="51"/>
  <c r="DL326" i="51"/>
  <c r="CT326" i="51"/>
  <c r="B390" i="113"/>
  <c r="CD326" i="51"/>
  <c r="CB326" i="51"/>
  <c r="BZ326" i="51"/>
  <c r="BX326" i="51"/>
  <c r="BV326" i="51"/>
  <c r="BD326" i="51"/>
  <c r="B383" i="113"/>
  <c r="F326" i="51"/>
  <c r="CD323" i="51"/>
  <c r="CB323" i="51"/>
  <c r="BZ323" i="51"/>
  <c r="BX323" i="51"/>
  <c r="BV323" i="51"/>
  <c r="CD321" i="51"/>
  <c r="CB321" i="51"/>
  <c r="BZ321" i="51"/>
  <c r="CF321" i="51"/>
  <c r="CD325" i="51"/>
  <c r="BX321" i="51"/>
  <c r="BV321" i="51"/>
  <c r="BD321" i="51"/>
  <c r="B379" i="113"/>
  <c r="CD313" i="51"/>
  <c r="CB313" i="51"/>
  <c r="BZ313" i="51"/>
  <c r="BX313" i="51"/>
  <c r="BV313" i="51"/>
  <c r="CD311" i="51"/>
  <c r="CB311" i="51"/>
  <c r="BZ311" i="51"/>
  <c r="BX311" i="51"/>
  <c r="BV311" i="51"/>
  <c r="BD311" i="51"/>
  <c r="B378" i="113"/>
  <c r="CD303" i="51"/>
  <c r="CB303" i="51"/>
  <c r="BZ303" i="51"/>
  <c r="BX303" i="51"/>
  <c r="BV303" i="51"/>
  <c r="CD301" i="51"/>
  <c r="CB301" i="51"/>
  <c r="BZ301" i="51"/>
  <c r="BX301" i="51"/>
  <c r="BV301" i="51"/>
  <c r="BD301" i="51"/>
  <c r="B377" i="113"/>
  <c r="Q300" i="51"/>
  <c r="C300" i="51"/>
  <c r="BF303" i="51"/>
  <c r="Q298" i="51"/>
  <c r="C298" i="51"/>
  <c r="Q296" i="51"/>
  <c r="C296" i="51"/>
  <c r="Q294" i="51"/>
  <c r="CV271" i="51"/>
  <c r="C294" i="51"/>
  <c r="BF291" i="51"/>
  <c r="CD293" i="51"/>
  <c r="CB293" i="51"/>
  <c r="BZ293" i="51"/>
  <c r="BX293" i="51"/>
  <c r="BV293" i="51"/>
  <c r="Q292" i="51"/>
  <c r="CV263" i="51"/>
  <c r="C292" i="51"/>
  <c r="BF283" i="51"/>
  <c r="CD291" i="51"/>
  <c r="CB291" i="51"/>
  <c r="BZ291" i="51"/>
  <c r="BX291" i="51"/>
  <c r="BV291" i="51"/>
  <c r="BD291" i="51"/>
  <c r="B376" i="113"/>
  <c r="Q290" i="51"/>
  <c r="CV261" i="51"/>
  <c r="C290" i="51"/>
  <c r="BF281" i="51"/>
  <c r="Q288" i="51"/>
  <c r="BF323" i="51"/>
  <c r="C288" i="51"/>
  <c r="Q286" i="51"/>
  <c r="BF321" i="51"/>
  <c r="C286" i="51"/>
  <c r="BF271" i="51"/>
  <c r="Q284" i="51"/>
  <c r="C284" i="51"/>
  <c r="BF263" i="51"/>
  <c r="DT283" i="51"/>
  <c r="DR283" i="51"/>
  <c r="DP283" i="51"/>
  <c r="DN283" i="51"/>
  <c r="DL283" i="51"/>
  <c r="CD283" i="51"/>
  <c r="CB283" i="51"/>
  <c r="BZ283" i="51"/>
  <c r="BX283" i="51"/>
  <c r="BV283" i="51"/>
  <c r="Q282" i="51"/>
  <c r="BF311" i="51"/>
  <c r="C282" i="51"/>
  <c r="BF261" i="51"/>
  <c r="DT281" i="51"/>
  <c r="DR281" i="51"/>
  <c r="DP281" i="51"/>
  <c r="DV281" i="51"/>
  <c r="DN281" i="51"/>
  <c r="DL281" i="51"/>
  <c r="CV281" i="51"/>
  <c r="CT281" i="51"/>
  <c r="B382" i="113"/>
  <c r="CD281" i="51"/>
  <c r="CB281" i="51"/>
  <c r="BZ281" i="51"/>
  <c r="BX281" i="51"/>
  <c r="BV281" i="51"/>
  <c r="BD281" i="51"/>
  <c r="B375" i="113"/>
  <c r="A275" i="51"/>
  <c r="DT273" i="51"/>
  <c r="DR273" i="51"/>
  <c r="DP273" i="51"/>
  <c r="DN273" i="51"/>
  <c r="DL273" i="51"/>
  <c r="CD273" i="51"/>
  <c r="CB273" i="51"/>
  <c r="BZ273" i="51"/>
  <c r="BX273" i="51"/>
  <c r="BV273" i="51"/>
  <c r="BF273" i="51"/>
  <c r="AJ273" i="51"/>
  <c r="A273" i="51"/>
  <c r="DT271" i="51"/>
  <c r="DR271" i="51"/>
  <c r="DP271" i="51"/>
  <c r="DN271" i="51"/>
  <c r="DL271" i="51"/>
  <c r="CT271" i="51"/>
  <c r="B381" i="113"/>
  <c r="CD271" i="51"/>
  <c r="CB271" i="51"/>
  <c r="BZ271" i="51"/>
  <c r="BX271" i="51"/>
  <c r="BV271" i="51"/>
  <c r="BD271" i="51"/>
  <c r="B374" i="113"/>
  <c r="AJ271" i="51"/>
  <c r="AF275" i="51"/>
  <c r="AH271" i="51"/>
  <c r="A271" i="51"/>
  <c r="AJ269" i="51"/>
  <c r="AD275" i="51"/>
  <c r="AH269" i="51"/>
  <c r="AF269" i="51"/>
  <c r="A269" i="51"/>
  <c r="AJ267" i="51"/>
  <c r="AH267" i="51"/>
  <c r="AF267" i="51"/>
  <c r="AD267" i="51"/>
  <c r="A267" i="51"/>
  <c r="DT263" i="51"/>
  <c r="DR263" i="51"/>
  <c r="DP263" i="51"/>
  <c r="DN263" i="51"/>
  <c r="DL263" i="51"/>
  <c r="CD263" i="51"/>
  <c r="CB263" i="51"/>
  <c r="BZ263" i="51"/>
  <c r="BX263" i="51"/>
  <c r="BV263" i="51"/>
  <c r="F263" i="51"/>
  <c r="CG261" i="51" s="1"/>
  <c r="DT261" i="51"/>
  <c r="DR261" i="51"/>
  <c r="DP261" i="51"/>
  <c r="DN261" i="51"/>
  <c r="DL261" i="51"/>
  <c r="CT261" i="51"/>
  <c r="B380" i="113"/>
  <c r="CD261" i="51"/>
  <c r="CB261" i="51"/>
  <c r="BZ261" i="51"/>
  <c r="BX261" i="51"/>
  <c r="BV261" i="51"/>
  <c r="BD261" i="51"/>
  <c r="B373" i="113"/>
  <c r="F261" i="51"/>
  <c r="CD258" i="51"/>
  <c r="CB258" i="51"/>
  <c r="BZ258" i="51"/>
  <c r="BX258" i="51"/>
  <c r="BV258" i="51"/>
  <c r="CD256" i="51"/>
  <c r="CB256" i="51"/>
  <c r="BZ256" i="51"/>
  <c r="BX256" i="51"/>
  <c r="BV256" i="51"/>
  <c r="BD256" i="51"/>
  <c r="B369" i="113"/>
  <c r="CD248" i="51"/>
  <c r="CB248" i="51"/>
  <c r="BZ248" i="51"/>
  <c r="BX248" i="51"/>
  <c r="BV248" i="51"/>
  <c r="CD246" i="51"/>
  <c r="CB246" i="51"/>
  <c r="BZ246" i="51"/>
  <c r="BX246" i="51"/>
  <c r="BV246" i="51"/>
  <c r="BD246" i="51"/>
  <c r="B368" i="113"/>
  <c r="CD238" i="51"/>
  <c r="CB238" i="51"/>
  <c r="BZ238" i="51"/>
  <c r="BX238" i="51"/>
  <c r="BV238" i="51"/>
  <c r="CD236" i="51"/>
  <c r="CB236" i="51"/>
  <c r="BZ236" i="51"/>
  <c r="BX236" i="51"/>
  <c r="BV236" i="51"/>
  <c r="BD236" i="51"/>
  <c r="B367" i="113"/>
  <c r="Q235" i="51"/>
  <c r="CV218" i="51"/>
  <c r="C235" i="51"/>
  <c r="BF238" i="51"/>
  <c r="Q233" i="51"/>
  <c r="CV216" i="51"/>
  <c r="C233" i="51"/>
  <c r="BF236" i="51"/>
  <c r="Q231" i="51"/>
  <c r="CV208" i="51"/>
  <c r="C231" i="51"/>
  <c r="Q229" i="51"/>
  <c r="CV206" i="51"/>
  <c r="C229" i="51"/>
  <c r="CD228" i="51"/>
  <c r="CB228" i="51"/>
  <c r="BZ228" i="51"/>
  <c r="BX228" i="51"/>
  <c r="BV228" i="51"/>
  <c r="BF228" i="51"/>
  <c r="Q227" i="51"/>
  <c r="CV198" i="51"/>
  <c r="C227" i="51"/>
  <c r="CD226" i="51"/>
  <c r="CB226" i="51"/>
  <c r="BZ226" i="51"/>
  <c r="CF226" i="51"/>
  <c r="CD230" i="51"/>
  <c r="BX226" i="51"/>
  <c r="BV226" i="51"/>
  <c r="BF226" i="51"/>
  <c r="BD226" i="51"/>
  <c r="B366" i="113"/>
  <c r="Q225" i="51"/>
  <c r="C225" i="51"/>
  <c r="BF216" i="51"/>
  <c r="Q223" i="51"/>
  <c r="BF258" i="51"/>
  <c r="C223" i="51"/>
  <c r="BF208" i="51"/>
  <c r="Q221" i="51"/>
  <c r="BF256" i="51"/>
  <c r="C221" i="51"/>
  <c r="BF206" i="51"/>
  <c r="Q219" i="51"/>
  <c r="BF248" i="51"/>
  <c r="C219" i="51"/>
  <c r="BF198" i="51"/>
  <c r="DT218" i="51"/>
  <c r="DR218" i="51"/>
  <c r="DP218" i="51"/>
  <c r="DN218" i="51"/>
  <c r="DL218" i="51"/>
  <c r="CD218" i="51"/>
  <c r="CB218" i="51"/>
  <c r="BZ218" i="51"/>
  <c r="BX218" i="51"/>
  <c r="BV218" i="51"/>
  <c r="BF218" i="51"/>
  <c r="Q217" i="51"/>
  <c r="BF246" i="51"/>
  <c r="A202" i="51"/>
  <c r="A204" i="51"/>
  <c r="BG246" i="51"/>
  <c r="C217" i="51"/>
  <c r="DT216" i="51"/>
  <c r="DR216" i="51"/>
  <c r="DP216" i="51"/>
  <c r="DN216" i="51"/>
  <c r="DL216" i="51"/>
  <c r="CT216" i="51"/>
  <c r="B372" i="113"/>
  <c r="CD216" i="51"/>
  <c r="CB216" i="51"/>
  <c r="BZ216" i="51"/>
  <c r="BX216" i="51"/>
  <c r="BV216" i="51"/>
  <c r="BD216" i="51"/>
  <c r="B365" i="113"/>
  <c r="A210" i="51"/>
  <c r="DT208" i="51"/>
  <c r="DR208" i="51"/>
  <c r="DP208" i="51"/>
  <c r="DN208" i="51"/>
  <c r="DL208" i="51"/>
  <c r="CD208" i="51"/>
  <c r="CB208" i="51"/>
  <c r="BZ208" i="51"/>
  <c r="BX208" i="51"/>
  <c r="BV208" i="51"/>
  <c r="AJ208" i="51"/>
  <c r="AH210" i="51"/>
  <c r="A208" i="51"/>
  <c r="DT206" i="51"/>
  <c r="DR206" i="51"/>
  <c r="DP206" i="51"/>
  <c r="DV206" i="51"/>
  <c r="DT210" i="51"/>
  <c r="DN206" i="51"/>
  <c r="DL206" i="51"/>
  <c r="CT206" i="51"/>
  <c r="B371" i="113"/>
  <c r="CD206" i="51"/>
  <c r="CB206" i="51"/>
  <c r="BZ206" i="51"/>
  <c r="BX206" i="51"/>
  <c r="BV206" i="51"/>
  <c r="BD206" i="51"/>
  <c r="B364" i="113"/>
  <c r="AJ206" i="51"/>
  <c r="AF210" i="51"/>
  <c r="AH206" i="51"/>
  <c r="AF208" i="51"/>
  <c r="A206" i="51"/>
  <c r="AJ204" i="51"/>
  <c r="AD210" i="51"/>
  <c r="AH204" i="51"/>
  <c r="AD208" i="51"/>
  <c r="AF204" i="51"/>
  <c r="AD206" i="51"/>
  <c r="AJ202" i="51"/>
  <c r="AH202" i="51"/>
  <c r="AB208" i="51"/>
  <c r="AF202" i="51"/>
  <c r="AB206" i="51"/>
  <c r="AD202" i="51"/>
  <c r="AB204" i="51"/>
  <c r="DT198" i="51"/>
  <c r="DR198" i="51"/>
  <c r="DP198" i="51"/>
  <c r="DN198" i="51"/>
  <c r="DL198" i="51"/>
  <c r="CD198" i="51"/>
  <c r="CB198" i="51"/>
  <c r="BZ198" i="51"/>
  <c r="BX198" i="51"/>
  <c r="BV198" i="51"/>
  <c r="F198" i="51"/>
  <c r="AQ206" i="51" s="1"/>
  <c r="DT196" i="51"/>
  <c r="DR196" i="51"/>
  <c r="DP196" i="51"/>
  <c r="DN196" i="51"/>
  <c r="DL196" i="51"/>
  <c r="CV196" i="51"/>
  <c r="CT196" i="51"/>
  <c r="B370" i="113"/>
  <c r="CD196" i="51"/>
  <c r="CB196" i="51"/>
  <c r="BZ196" i="51"/>
  <c r="BX196" i="51"/>
  <c r="BV196" i="51"/>
  <c r="BF196" i="51"/>
  <c r="BD196" i="51"/>
  <c r="B363" i="113"/>
  <c r="F196" i="51"/>
  <c r="CD193" i="51"/>
  <c r="CB193" i="51"/>
  <c r="BZ193" i="51"/>
  <c r="BX193" i="51"/>
  <c r="BV193" i="51"/>
  <c r="CD191" i="51"/>
  <c r="CB191" i="51"/>
  <c r="BZ191" i="51"/>
  <c r="CF191" i="51"/>
  <c r="CB195" i="51"/>
  <c r="BX191" i="51"/>
  <c r="BV191" i="51"/>
  <c r="BD191" i="51"/>
  <c r="B359" i="113"/>
  <c r="CD183" i="51"/>
  <c r="CB183" i="51"/>
  <c r="BZ183" i="51"/>
  <c r="BX183" i="51"/>
  <c r="BV183" i="51"/>
  <c r="CD181" i="51"/>
  <c r="CB181" i="51"/>
  <c r="BZ181" i="51"/>
  <c r="BX181" i="51"/>
  <c r="BV181" i="51"/>
  <c r="BD181" i="51"/>
  <c r="B358" i="113"/>
  <c r="CD173" i="51"/>
  <c r="CB173" i="51"/>
  <c r="BZ173" i="51"/>
  <c r="BX173" i="51"/>
  <c r="BV173" i="51"/>
  <c r="CD171" i="51"/>
  <c r="CB171" i="51"/>
  <c r="BZ171" i="51"/>
  <c r="BX171" i="51"/>
  <c r="BV171" i="51"/>
  <c r="BD171" i="51"/>
  <c r="B357" i="113"/>
  <c r="Q170" i="51"/>
  <c r="CV153" i="51"/>
  <c r="C170" i="51"/>
  <c r="BF173" i="51"/>
  <c r="Q168" i="51"/>
  <c r="CV151" i="51"/>
  <c r="C168" i="51"/>
  <c r="BF171" i="51"/>
  <c r="A137" i="51"/>
  <c r="BG171" i="51"/>
  <c r="Q166" i="51"/>
  <c r="CV143" i="51"/>
  <c r="C166" i="51"/>
  <c r="BF163" i="51"/>
  <c r="Q164" i="51"/>
  <c r="CV141" i="51"/>
  <c r="C164" i="51"/>
  <c r="BF161" i="51"/>
  <c r="CD163" i="51"/>
  <c r="CB163" i="51"/>
  <c r="BZ163" i="51"/>
  <c r="BX163" i="51"/>
  <c r="BV163" i="51"/>
  <c r="Q162" i="51"/>
  <c r="CV133" i="51"/>
  <c r="C162" i="51"/>
  <c r="BF153" i="51"/>
  <c r="CD161" i="51"/>
  <c r="CB161" i="51"/>
  <c r="BZ161" i="51"/>
  <c r="BX161" i="51"/>
  <c r="BV161" i="51"/>
  <c r="BD161" i="51"/>
  <c r="B356" i="113"/>
  <c r="Q160" i="51"/>
  <c r="CV131" i="51"/>
  <c r="C160" i="51"/>
  <c r="BF151" i="51"/>
  <c r="Q158" i="51"/>
  <c r="BF193" i="51"/>
  <c r="C158" i="51"/>
  <c r="BF143" i="51"/>
  <c r="Q156" i="51"/>
  <c r="BF191" i="51"/>
  <c r="C156" i="51"/>
  <c r="BF141" i="51"/>
  <c r="Q154" i="51"/>
  <c r="BF183" i="51"/>
  <c r="C154" i="51"/>
  <c r="DT153" i="51"/>
  <c r="DR153" i="51"/>
  <c r="DP153" i="51"/>
  <c r="DN153" i="51"/>
  <c r="DL153" i="51"/>
  <c r="CD153" i="51"/>
  <c r="CB153" i="51"/>
  <c r="BZ153" i="51"/>
  <c r="BX153" i="51"/>
  <c r="BV153" i="51"/>
  <c r="Q152" i="51"/>
  <c r="BF181" i="51"/>
  <c r="A139" i="51"/>
  <c r="BG181" i="51"/>
  <c r="C152" i="51"/>
  <c r="BF131" i="51"/>
  <c r="DT151" i="51"/>
  <c r="DR151" i="51"/>
  <c r="DP151" i="51"/>
  <c r="DN151" i="51"/>
  <c r="DL151" i="51"/>
  <c r="CT151" i="51"/>
  <c r="B362" i="113"/>
  <c r="CD151" i="51"/>
  <c r="CB151" i="51"/>
  <c r="BZ151" i="51"/>
  <c r="BX151" i="51"/>
  <c r="BV151" i="51"/>
  <c r="BD151" i="51"/>
  <c r="B355" i="113"/>
  <c r="A145" i="51"/>
  <c r="DT143" i="51"/>
  <c r="DR143" i="51"/>
  <c r="DP143" i="51"/>
  <c r="DN143" i="51"/>
  <c r="DL143" i="51"/>
  <c r="CD143" i="51"/>
  <c r="CB143" i="51"/>
  <c r="BZ143" i="51"/>
  <c r="BX143" i="51"/>
  <c r="BV143" i="51"/>
  <c r="AJ143" i="51"/>
  <c r="AH145" i="51"/>
  <c r="A143" i="51"/>
  <c r="DT141" i="51"/>
  <c r="DR141" i="51"/>
  <c r="DP141" i="51"/>
  <c r="DN141" i="51"/>
  <c r="DL141" i="51"/>
  <c r="CT141" i="51"/>
  <c r="B361" i="113"/>
  <c r="CD141" i="51"/>
  <c r="CB141" i="51"/>
  <c r="BZ141" i="51"/>
  <c r="BX141" i="51"/>
  <c r="BV141" i="51"/>
  <c r="BD141" i="51"/>
  <c r="B354" i="113"/>
  <c r="AJ141" i="51"/>
  <c r="AF145" i="51"/>
  <c r="AH141" i="51"/>
  <c r="AF143" i="51"/>
  <c r="A141" i="51"/>
  <c r="AJ139" i="51"/>
  <c r="AD145" i="51"/>
  <c r="AH139" i="51"/>
  <c r="AD143" i="51"/>
  <c r="AF139" i="51"/>
  <c r="AD141" i="51"/>
  <c r="AF137" i="51"/>
  <c r="AB141" i="51"/>
  <c r="AL141" i="51"/>
  <c r="AN141" i="51"/>
  <c r="AJ137" i="51"/>
  <c r="AB145" i="51"/>
  <c r="AH137" i="51"/>
  <c r="AB143" i="51"/>
  <c r="AD137" i="51"/>
  <c r="DT133" i="51"/>
  <c r="DR133" i="51"/>
  <c r="DP133" i="51"/>
  <c r="DN133" i="51"/>
  <c r="DL133" i="51"/>
  <c r="CD133" i="51"/>
  <c r="CB133" i="51"/>
  <c r="BZ133" i="51"/>
  <c r="BX133" i="51"/>
  <c r="BV133" i="51"/>
  <c r="BF133" i="51"/>
  <c r="F133" i="51"/>
  <c r="DT131" i="51"/>
  <c r="DR131" i="51"/>
  <c r="DP131" i="51"/>
  <c r="DN131" i="51"/>
  <c r="DL131" i="51"/>
  <c r="CT131" i="51"/>
  <c r="B360" i="113"/>
  <c r="CD131" i="51"/>
  <c r="CB131" i="51"/>
  <c r="BZ131" i="51"/>
  <c r="BX131" i="51"/>
  <c r="BV131" i="51"/>
  <c r="BD131" i="51"/>
  <c r="B353" i="113"/>
  <c r="F131" i="51"/>
  <c r="CD128" i="51"/>
  <c r="CB128" i="51"/>
  <c r="BZ128" i="51"/>
  <c r="BX128" i="51"/>
  <c r="BV128" i="51"/>
  <c r="CD126" i="51"/>
  <c r="CB126" i="51"/>
  <c r="BZ126" i="51"/>
  <c r="BX126" i="51"/>
  <c r="BV126" i="51"/>
  <c r="BD126" i="51"/>
  <c r="B349" i="113"/>
  <c r="CD118" i="51"/>
  <c r="CB118" i="51"/>
  <c r="BZ118" i="51"/>
  <c r="BX118" i="51"/>
  <c r="BV118" i="51"/>
  <c r="CD116" i="51"/>
  <c r="CB116" i="51"/>
  <c r="BZ116" i="51"/>
  <c r="BX116" i="51"/>
  <c r="BV116" i="51"/>
  <c r="BD116" i="51"/>
  <c r="B348" i="113"/>
  <c r="CD108" i="51"/>
  <c r="CB108" i="51"/>
  <c r="BZ108" i="51"/>
  <c r="BX108" i="51"/>
  <c r="BV108" i="51"/>
  <c r="CD106" i="51"/>
  <c r="CB106" i="51"/>
  <c r="BZ106" i="51"/>
  <c r="BX106" i="51"/>
  <c r="BV106" i="51"/>
  <c r="BD106" i="51"/>
  <c r="B347" i="113"/>
  <c r="Q105" i="51"/>
  <c r="CV88" i="51"/>
  <c r="C105" i="51"/>
  <c r="BF108" i="51"/>
  <c r="Q103" i="51"/>
  <c r="CV86" i="51"/>
  <c r="C103" i="51"/>
  <c r="BF106" i="51"/>
  <c r="Q101" i="51"/>
  <c r="CV78" i="51"/>
  <c r="C101" i="51"/>
  <c r="BF98" i="51"/>
  <c r="Q99" i="51"/>
  <c r="CV76" i="51"/>
  <c r="C99" i="51"/>
  <c r="BF96" i="51"/>
  <c r="CD98" i="51"/>
  <c r="CB98" i="51"/>
  <c r="BZ98" i="51"/>
  <c r="BX98" i="51"/>
  <c r="BV98" i="51"/>
  <c r="Q97" i="51"/>
  <c r="C97" i="51"/>
  <c r="BF88" i="51"/>
  <c r="CD96" i="51"/>
  <c r="CB96" i="51"/>
  <c r="BZ96" i="51"/>
  <c r="CF96" i="51"/>
  <c r="BX96" i="51"/>
  <c r="BV96" i="51"/>
  <c r="BD96" i="51"/>
  <c r="B346" i="113"/>
  <c r="Q95" i="51"/>
  <c r="CV66" i="51"/>
  <c r="A72" i="51"/>
  <c r="A74" i="51"/>
  <c r="A76" i="51"/>
  <c r="A78" i="51"/>
  <c r="CW66" i="51"/>
  <c r="C95" i="51"/>
  <c r="Q93" i="51"/>
  <c r="BF128" i="51"/>
  <c r="C93" i="51"/>
  <c r="BF78" i="51"/>
  <c r="Q91" i="51"/>
  <c r="BF126" i="51"/>
  <c r="C91" i="51"/>
  <c r="BF76" i="51"/>
  <c r="Q89" i="51"/>
  <c r="BF118" i="51"/>
  <c r="C89" i="51"/>
  <c r="BF68" i="51"/>
  <c r="DT88" i="51"/>
  <c r="DR88" i="51"/>
  <c r="DP88" i="51"/>
  <c r="DN88" i="51"/>
  <c r="DL88" i="51"/>
  <c r="CD88" i="51"/>
  <c r="CB88" i="51"/>
  <c r="BZ88" i="51"/>
  <c r="BX88" i="51"/>
  <c r="BV88" i="51"/>
  <c r="Q87" i="51"/>
  <c r="BF116" i="51"/>
  <c r="C87" i="51"/>
  <c r="BF66" i="51"/>
  <c r="BG66" i="51"/>
  <c r="DT86" i="51"/>
  <c r="DR86" i="51"/>
  <c r="DP86" i="51"/>
  <c r="DN86" i="51"/>
  <c r="DL86" i="51"/>
  <c r="CT86" i="51"/>
  <c r="B352" i="113"/>
  <c r="CD86" i="51"/>
  <c r="CB86" i="51"/>
  <c r="BZ86" i="51"/>
  <c r="BX86" i="51"/>
  <c r="BV86" i="51"/>
  <c r="BF86" i="51"/>
  <c r="BD86" i="51"/>
  <c r="B345" i="113"/>
  <c r="A80" i="51"/>
  <c r="DT78" i="51"/>
  <c r="DR78" i="51"/>
  <c r="DP78" i="51"/>
  <c r="DN78" i="51"/>
  <c r="DL78" i="51"/>
  <c r="CD78" i="51"/>
  <c r="CB78" i="51"/>
  <c r="BZ78" i="51"/>
  <c r="BX78" i="51"/>
  <c r="BV78" i="51"/>
  <c r="AJ78" i="51"/>
  <c r="AH76" i="51"/>
  <c r="AF78" i="51"/>
  <c r="DT76" i="51"/>
  <c r="DR76" i="51"/>
  <c r="DP76" i="51"/>
  <c r="DN76" i="51"/>
  <c r="DL76" i="51"/>
  <c r="CT76" i="51"/>
  <c r="B351" i="113"/>
  <c r="CD76" i="51"/>
  <c r="CB76" i="51"/>
  <c r="BZ76" i="51"/>
  <c r="BX76" i="51"/>
  <c r="BV76" i="51"/>
  <c r="BD76" i="51"/>
  <c r="B344" i="113"/>
  <c r="AJ76" i="51"/>
  <c r="AF80" i="51"/>
  <c r="AJ74" i="51"/>
  <c r="AD80" i="51"/>
  <c r="AH74" i="51"/>
  <c r="AD78" i="51"/>
  <c r="AF74" i="51"/>
  <c r="AD76" i="51"/>
  <c r="AJ72" i="51"/>
  <c r="AB80" i="51"/>
  <c r="AH72" i="51"/>
  <c r="AB78" i="51"/>
  <c r="AF72" i="51"/>
  <c r="AB76" i="51"/>
  <c r="AD72" i="51"/>
  <c r="AB74" i="51"/>
  <c r="DT68" i="51"/>
  <c r="DR68" i="51"/>
  <c r="DP68" i="51"/>
  <c r="DN68" i="51"/>
  <c r="DL68" i="51"/>
  <c r="CV68" i="51"/>
  <c r="CD68" i="51"/>
  <c r="CB68" i="51"/>
  <c r="BZ68" i="51"/>
  <c r="BX68" i="51"/>
  <c r="BV68" i="51"/>
  <c r="F68" i="51"/>
  <c r="AQ106" i="51" s="1"/>
  <c r="DT66" i="51"/>
  <c r="DR66" i="51"/>
  <c r="DP66" i="51"/>
  <c r="DV66" i="51"/>
  <c r="DN66" i="51"/>
  <c r="DL66" i="51"/>
  <c r="CT66" i="51"/>
  <c r="B350" i="113"/>
  <c r="CD66" i="51"/>
  <c r="CB66" i="51"/>
  <c r="BZ66" i="51"/>
  <c r="CF66" i="51"/>
  <c r="BV70" i="51"/>
  <c r="BX66" i="51"/>
  <c r="BV66" i="51"/>
  <c r="BD66" i="51"/>
  <c r="B343" i="113"/>
  <c r="F66" i="51"/>
  <c r="CD63" i="51"/>
  <c r="CB63" i="51"/>
  <c r="BZ63" i="51"/>
  <c r="BX63" i="51"/>
  <c r="BV63" i="51"/>
  <c r="CD61" i="51"/>
  <c r="CB61" i="51"/>
  <c r="BZ61" i="51"/>
  <c r="BX61" i="51"/>
  <c r="BV61" i="51"/>
  <c r="BD61" i="51"/>
  <c r="B339" i="113"/>
  <c r="CD53" i="51"/>
  <c r="CB53" i="51"/>
  <c r="BZ53" i="51"/>
  <c r="BX53" i="51"/>
  <c r="BV53" i="51"/>
  <c r="CD51" i="51"/>
  <c r="CB51" i="51"/>
  <c r="BZ51" i="51"/>
  <c r="BX51" i="51"/>
  <c r="BV51" i="51"/>
  <c r="BD51" i="51"/>
  <c r="B338" i="113"/>
  <c r="CD43" i="51"/>
  <c r="CB43" i="51"/>
  <c r="BZ43" i="51"/>
  <c r="BX43" i="51"/>
  <c r="BV43" i="51"/>
  <c r="CD41" i="51"/>
  <c r="CB41" i="51"/>
  <c r="BZ41" i="51"/>
  <c r="BX41" i="51"/>
  <c r="BV41" i="51"/>
  <c r="BD41" i="51"/>
  <c r="B337" i="113"/>
  <c r="Q40" i="51"/>
  <c r="CV23" i="51"/>
  <c r="C40" i="51"/>
  <c r="BF43" i="51"/>
  <c r="Q38" i="51"/>
  <c r="CV21" i="51"/>
  <c r="C38" i="51"/>
  <c r="BF41" i="51"/>
  <c r="Q36" i="51"/>
  <c r="CV13" i="51"/>
  <c r="C36" i="51"/>
  <c r="BF33" i="51"/>
  <c r="Q34" i="51"/>
  <c r="C34" i="51"/>
  <c r="BF31" i="51"/>
  <c r="CD33" i="51"/>
  <c r="CB33" i="51"/>
  <c r="BZ33" i="51"/>
  <c r="BX33" i="51"/>
  <c r="BV33" i="51"/>
  <c r="Q32" i="51"/>
  <c r="CV3" i="51"/>
  <c r="C32" i="51"/>
  <c r="BF23" i="51"/>
  <c r="CD31" i="51"/>
  <c r="CB31" i="51"/>
  <c r="BZ31" i="51"/>
  <c r="BX31" i="51"/>
  <c r="BV31" i="51"/>
  <c r="BD31" i="51"/>
  <c r="B336" i="113"/>
  <c r="Q30" i="51"/>
  <c r="C30" i="51"/>
  <c r="BF21" i="51"/>
  <c r="Q28" i="51"/>
  <c r="BF63" i="51"/>
  <c r="C28" i="51"/>
  <c r="BF13" i="51"/>
  <c r="Q26" i="51"/>
  <c r="BF61" i="51"/>
  <c r="C26" i="51"/>
  <c r="BF11" i="51"/>
  <c r="Q24" i="51"/>
  <c r="BF53" i="51"/>
  <c r="C24" i="51"/>
  <c r="BF3" i="51"/>
  <c r="DT23" i="51"/>
  <c r="DR23" i="51"/>
  <c r="DP23" i="51"/>
  <c r="DN23" i="51"/>
  <c r="DL23" i="51"/>
  <c r="CD23" i="51"/>
  <c r="CB23" i="51"/>
  <c r="BZ23" i="51"/>
  <c r="BX23" i="51"/>
  <c r="BV23" i="51"/>
  <c r="Q22" i="51"/>
  <c r="BF51" i="51"/>
  <c r="C22" i="51"/>
  <c r="BF1" i="51"/>
  <c r="DT21" i="51"/>
  <c r="DR21" i="51"/>
  <c r="DP21" i="51"/>
  <c r="DN21" i="51"/>
  <c r="DL21" i="51"/>
  <c r="CT21" i="51"/>
  <c r="B342" i="113"/>
  <c r="CD21" i="51"/>
  <c r="CB21" i="51"/>
  <c r="BZ21" i="51"/>
  <c r="BX21" i="51"/>
  <c r="BV21" i="51"/>
  <c r="BD21" i="51"/>
  <c r="B335" i="113"/>
  <c r="A15" i="51"/>
  <c r="DT13" i="51"/>
  <c r="DR13" i="51"/>
  <c r="DP13" i="51"/>
  <c r="DN13" i="51"/>
  <c r="DL13" i="51"/>
  <c r="CD13" i="51"/>
  <c r="CB13" i="51"/>
  <c r="BZ13" i="51"/>
  <c r="BX13" i="51"/>
  <c r="BV13" i="51"/>
  <c r="AJ13" i="51"/>
  <c r="AH15" i="51"/>
  <c r="A13" i="51"/>
  <c r="DT11" i="51"/>
  <c r="DR11" i="51"/>
  <c r="DP11" i="51"/>
  <c r="DN11" i="51"/>
  <c r="DL11" i="51"/>
  <c r="CV11" i="51"/>
  <c r="CT11" i="51"/>
  <c r="B341" i="113"/>
  <c r="CD11" i="51"/>
  <c r="CB11" i="51"/>
  <c r="BZ11" i="51"/>
  <c r="BX11" i="51"/>
  <c r="BV11" i="51"/>
  <c r="BD11" i="51"/>
  <c r="B334" i="113"/>
  <c r="AJ11" i="51"/>
  <c r="AF15" i="51"/>
  <c r="AH11" i="51"/>
  <c r="AF13" i="51"/>
  <c r="A11" i="51"/>
  <c r="AJ9" i="51"/>
  <c r="AH9" i="51"/>
  <c r="AD13" i="51"/>
  <c r="AF9" i="51"/>
  <c r="AD11" i="51"/>
  <c r="A9" i="51"/>
  <c r="AJ7" i="51"/>
  <c r="AB15" i="51"/>
  <c r="AH7" i="51"/>
  <c r="AB13" i="51"/>
  <c r="AF7" i="51"/>
  <c r="AB11" i="51"/>
  <c r="AL11" i="51"/>
  <c r="AN11" i="51"/>
  <c r="AD7" i="51"/>
  <c r="AB9" i="51"/>
  <c r="A7" i="51"/>
  <c r="DT3" i="51"/>
  <c r="DR3" i="51"/>
  <c r="DP3" i="51"/>
  <c r="DN3" i="51"/>
  <c r="DL3" i="51"/>
  <c r="CD3" i="51"/>
  <c r="CB3" i="51"/>
  <c r="BZ3" i="51"/>
  <c r="BX3" i="51"/>
  <c r="BV3" i="51"/>
  <c r="F3" i="51"/>
  <c r="AQ41" i="51" s="1"/>
  <c r="DT1" i="51"/>
  <c r="DR1" i="51"/>
  <c r="DP1" i="51"/>
  <c r="DN1" i="51"/>
  <c r="DL1" i="51"/>
  <c r="CV1" i="51"/>
  <c r="CT1" i="51"/>
  <c r="B340" i="113"/>
  <c r="CD1" i="51"/>
  <c r="CB1" i="51"/>
  <c r="BZ1" i="51"/>
  <c r="CF1" i="51"/>
  <c r="BX1" i="51"/>
  <c r="BV1" i="51"/>
  <c r="BD1" i="51"/>
  <c r="B333" i="113"/>
  <c r="F1" i="51"/>
  <c r="CD1288" i="52"/>
  <c r="CB1288" i="52"/>
  <c r="BZ1288" i="52"/>
  <c r="BX1288" i="52"/>
  <c r="BV1288" i="52"/>
  <c r="CD1286" i="52"/>
  <c r="CB1286" i="52"/>
  <c r="BZ1286" i="52"/>
  <c r="BX1286" i="52"/>
  <c r="BV1286" i="52"/>
  <c r="BD1286" i="52"/>
  <c r="CD1278" i="52"/>
  <c r="CB1278" i="52"/>
  <c r="BZ1278" i="52"/>
  <c r="BX1278" i="52"/>
  <c r="BV1278" i="52"/>
  <c r="CD1276" i="52"/>
  <c r="CB1276" i="52"/>
  <c r="BZ1276" i="52"/>
  <c r="BX1276" i="52"/>
  <c r="BV1276" i="52"/>
  <c r="BD1276" i="52"/>
  <c r="CD1268" i="52"/>
  <c r="CB1268" i="52"/>
  <c r="BZ1268" i="52"/>
  <c r="BX1268" i="52"/>
  <c r="BV1268" i="52"/>
  <c r="CD1266" i="52"/>
  <c r="CB1266" i="52"/>
  <c r="BZ1266" i="52"/>
  <c r="BX1266" i="52"/>
  <c r="BV1266" i="52"/>
  <c r="BD1266" i="52"/>
  <c r="Q1263" i="52"/>
  <c r="BF1288" i="52"/>
  <c r="C1263" i="52"/>
  <c r="BF1258" i="52"/>
  <c r="Q1261" i="52"/>
  <c r="BF1286" i="52"/>
  <c r="C1261" i="52"/>
  <c r="BF1256" i="52"/>
  <c r="Q1259" i="52"/>
  <c r="BF1278" i="52"/>
  <c r="C1259" i="52"/>
  <c r="BF1248" i="52"/>
  <c r="A1242" i="52"/>
  <c r="A1244" i="52"/>
  <c r="A1246" i="52"/>
  <c r="A1248" i="52"/>
  <c r="BG1248" i="52"/>
  <c r="CD1258" i="52"/>
  <c r="CB1258" i="52"/>
  <c r="BZ1258" i="52"/>
  <c r="BX1258" i="52"/>
  <c r="BV1258" i="52"/>
  <c r="Q1257" i="52"/>
  <c r="BF1276" i="52"/>
  <c r="C1257" i="52"/>
  <c r="BF1246" i="52"/>
  <c r="CD1256" i="52"/>
  <c r="CB1256" i="52"/>
  <c r="BZ1256" i="52"/>
  <c r="BX1256" i="52"/>
  <c r="BV1256" i="52"/>
  <c r="BD1256" i="52"/>
  <c r="Q1255" i="52"/>
  <c r="BF1268" i="52"/>
  <c r="C1255" i="52"/>
  <c r="Q1253" i="52"/>
  <c r="BF1266" i="52"/>
  <c r="C1253" i="52"/>
  <c r="BF1236" i="52"/>
  <c r="CD1248" i="52"/>
  <c r="CB1248" i="52"/>
  <c r="BZ1248" i="52"/>
  <c r="BX1248" i="52"/>
  <c r="BV1248" i="52"/>
  <c r="CD1246" i="52"/>
  <c r="CB1246" i="52"/>
  <c r="BZ1246" i="52"/>
  <c r="CF1246" i="52"/>
  <c r="BX1246" i="52"/>
  <c r="BV1246" i="52"/>
  <c r="BD1246" i="52"/>
  <c r="AJ1246" i="52"/>
  <c r="AH1248" i="52"/>
  <c r="AJ1244" i="52"/>
  <c r="AF1248" i="52"/>
  <c r="AH1244" i="52"/>
  <c r="AF1246" i="52"/>
  <c r="AJ1242" i="52"/>
  <c r="AH1242" i="52"/>
  <c r="AD1246" i="52"/>
  <c r="AF1242" i="52"/>
  <c r="AD1244" i="52"/>
  <c r="CD1238" i="52"/>
  <c r="CB1238" i="52"/>
  <c r="BZ1238" i="52"/>
  <c r="BX1238" i="52"/>
  <c r="BV1238" i="52"/>
  <c r="BF1238" i="52"/>
  <c r="F1238" i="52"/>
  <c r="CD1236" i="52"/>
  <c r="CB1236" i="52"/>
  <c r="BZ1236" i="52"/>
  <c r="BX1236" i="52"/>
  <c r="BV1236" i="52"/>
  <c r="BD1236" i="52"/>
  <c r="F1236" i="52"/>
  <c r="CD1223" i="52"/>
  <c r="CB1223" i="52"/>
  <c r="BZ1223" i="52"/>
  <c r="BX1223" i="52"/>
  <c r="BV1223" i="52"/>
  <c r="CD1221" i="52"/>
  <c r="CB1221" i="52"/>
  <c r="BZ1221" i="52"/>
  <c r="BX1221" i="52"/>
  <c r="BV1221" i="52"/>
  <c r="BD1221" i="52"/>
  <c r="CD1213" i="52"/>
  <c r="CB1213" i="52"/>
  <c r="BZ1213" i="52"/>
  <c r="BX1213" i="52"/>
  <c r="BV1213" i="52"/>
  <c r="CD1211" i="52"/>
  <c r="CB1211" i="52"/>
  <c r="BZ1211" i="52"/>
  <c r="BX1211" i="52"/>
  <c r="BV1211" i="52"/>
  <c r="BD1211" i="52"/>
  <c r="CD1203" i="52"/>
  <c r="CB1203" i="52"/>
  <c r="BZ1203" i="52"/>
  <c r="BX1203" i="52"/>
  <c r="BV1203" i="52"/>
  <c r="CD1201" i="52"/>
  <c r="CB1201" i="52"/>
  <c r="BZ1201" i="52"/>
  <c r="BX1201" i="52"/>
  <c r="BV1201" i="52"/>
  <c r="BD1201" i="52"/>
  <c r="Q1198" i="52"/>
  <c r="BF1223" i="52"/>
  <c r="C1198" i="52"/>
  <c r="BF1193" i="52"/>
  <c r="Q1196" i="52"/>
  <c r="BF1221" i="52"/>
  <c r="C1196" i="52"/>
  <c r="Q1194" i="52"/>
  <c r="BF1213" i="52"/>
  <c r="C1194" i="52"/>
  <c r="BF1183" i="52"/>
  <c r="CD1193" i="52"/>
  <c r="CB1193" i="52"/>
  <c r="BZ1193" i="52"/>
  <c r="BX1193" i="52"/>
  <c r="BV1193" i="52"/>
  <c r="Q1192" i="52"/>
  <c r="BF1211" i="52"/>
  <c r="C1192" i="52"/>
  <c r="CD1191" i="52"/>
  <c r="CB1191" i="52"/>
  <c r="BZ1191" i="52"/>
  <c r="BX1191" i="52"/>
  <c r="BV1191" i="52"/>
  <c r="BF1191" i="52"/>
  <c r="A1177" i="52"/>
  <c r="BG1191" i="52"/>
  <c r="BD1191" i="52"/>
  <c r="Q1190" i="52"/>
  <c r="BF1203" i="52"/>
  <c r="C1190" i="52"/>
  <c r="BF1173" i="52"/>
  <c r="Q1188" i="52"/>
  <c r="BF1201" i="52"/>
  <c r="C1188" i="52"/>
  <c r="BF1171" i="52"/>
  <c r="CD1183" i="52"/>
  <c r="CB1183" i="52"/>
  <c r="BZ1183" i="52"/>
  <c r="BX1183" i="52"/>
  <c r="BV1183" i="52"/>
  <c r="A1183" i="52"/>
  <c r="CD1181" i="52"/>
  <c r="CB1181" i="52"/>
  <c r="BZ1181" i="52"/>
  <c r="BX1181" i="52"/>
  <c r="BV1181" i="52"/>
  <c r="BF1181" i="52"/>
  <c r="BD1181" i="52"/>
  <c r="AJ1181" i="52"/>
  <c r="AH1183" i="52"/>
  <c r="A1181" i="52"/>
  <c r="AJ1179" i="52"/>
  <c r="AF1183" i="52"/>
  <c r="AH1179" i="52"/>
  <c r="AF1181" i="52"/>
  <c r="A1179" i="52"/>
  <c r="AJ1177" i="52"/>
  <c r="AD1183" i="52"/>
  <c r="AH1177" i="52"/>
  <c r="AD1181" i="52"/>
  <c r="AF1177" i="52"/>
  <c r="CD1173" i="52"/>
  <c r="CB1173" i="52"/>
  <c r="BZ1173" i="52"/>
  <c r="BX1173" i="52"/>
  <c r="BV1173" i="52"/>
  <c r="F1173" i="52"/>
  <c r="AQ1171" i="52"/>
  <c r="CD1171" i="52"/>
  <c r="CB1171" i="52"/>
  <c r="BZ1171" i="52"/>
  <c r="BX1171" i="52"/>
  <c r="BV1171" i="52"/>
  <c r="BD1171" i="52"/>
  <c r="F1171" i="52"/>
  <c r="CD1158" i="52"/>
  <c r="CB1158" i="52"/>
  <c r="BZ1158" i="52"/>
  <c r="BX1158" i="52"/>
  <c r="BV1158" i="52"/>
  <c r="CD1156" i="52"/>
  <c r="CB1156" i="52"/>
  <c r="BZ1156" i="52"/>
  <c r="CF1156" i="52"/>
  <c r="BX1156" i="52"/>
  <c r="BV1156" i="52"/>
  <c r="BD1156" i="52"/>
  <c r="CD1148" i="52"/>
  <c r="CB1148" i="52"/>
  <c r="BZ1148" i="52"/>
  <c r="BX1148" i="52"/>
  <c r="BV1148" i="52"/>
  <c r="CD1146" i="52"/>
  <c r="CB1146" i="52"/>
  <c r="BZ1146" i="52"/>
  <c r="BX1146" i="52"/>
  <c r="BV1146" i="52"/>
  <c r="BD1146" i="52"/>
  <c r="CD1138" i="52"/>
  <c r="CB1138" i="52"/>
  <c r="BZ1138" i="52"/>
  <c r="BX1138" i="52"/>
  <c r="BV1138" i="52"/>
  <c r="CD1136" i="52"/>
  <c r="CB1136" i="52"/>
  <c r="BZ1136" i="52"/>
  <c r="BX1136" i="52"/>
  <c r="BV1136" i="52"/>
  <c r="BD1136" i="52"/>
  <c r="Q1133" i="52"/>
  <c r="BF1158" i="52"/>
  <c r="C1133" i="52"/>
  <c r="BF1128" i="52"/>
  <c r="Q1131" i="52"/>
  <c r="BF1156" i="52"/>
  <c r="C1131" i="52"/>
  <c r="BF1126" i="52"/>
  <c r="Q1129" i="52"/>
  <c r="BF1148" i="52"/>
  <c r="C1129" i="52"/>
  <c r="BF1118" i="52"/>
  <c r="CD1128" i="52"/>
  <c r="CB1128" i="52"/>
  <c r="BZ1128" i="52"/>
  <c r="BX1128" i="52"/>
  <c r="BV1128" i="52"/>
  <c r="Q1127" i="52"/>
  <c r="BF1146" i="52"/>
  <c r="C1127" i="52"/>
  <c r="BF1116" i="52"/>
  <c r="CD1126" i="52"/>
  <c r="CB1126" i="52"/>
  <c r="BZ1126" i="52"/>
  <c r="BX1126" i="52"/>
  <c r="BV1126" i="52"/>
  <c r="BD1126" i="52"/>
  <c r="Q1125" i="52"/>
  <c r="BF1138" i="52"/>
  <c r="C1125" i="52"/>
  <c r="BF1108" i="52"/>
  <c r="Q1123" i="52"/>
  <c r="BF1136" i="52"/>
  <c r="C1123" i="52"/>
  <c r="BF1106" i="52"/>
  <c r="CD1118" i="52"/>
  <c r="CB1118" i="52"/>
  <c r="BZ1118" i="52"/>
  <c r="BX1118" i="52"/>
  <c r="BV1118" i="52"/>
  <c r="A1118" i="52"/>
  <c r="CD1116" i="52"/>
  <c r="CB1116" i="52"/>
  <c r="BZ1116" i="52"/>
  <c r="BX1116" i="52"/>
  <c r="BV1116" i="52"/>
  <c r="BD1116" i="52"/>
  <c r="AJ1116" i="52"/>
  <c r="AH1118" i="52"/>
  <c r="A1116" i="52"/>
  <c r="AJ1114" i="52"/>
  <c r="AF1118" i="52"/>
  <c r="AH1114" i="52"/>
  <c r="AF1116" i="52"/>
  <c r="AH1112" i="52"/>
  <c r="AD1116" i="52"/>
  <c r="AL1116" i="52"/>
  <c r="AN1116" i="52"/>
  <c r="A1114" i="52"/>
  <c r="AJ1112" i="52"/>
  <c r="AD1118" i="52"/>
  <c r="AF1112" i="52"/>
  <c r="A1112" i="52"/>
  <c r="CD1108" i="52"/>
  <c r="CB1108" i="52"/>
  <c r="BZ1108" i="52"/>
  <c r="BX1108" i="52"/>
  <c r="BV1108" i="52"/>
  <c r="F1108" i="52"/>
  <c r="CD1106" i="52"/>
  <c r="CB1106" i="52"/>
  <c r="BZ1106" i="52"/>
  <c r="CF1106" i="52"/>
  <c r="BX1106" i="52"/>
  <c r="BV1106" i="52"/>
  <c r="BD1106" i="52"/>
  <c r="F1106" i="52"/>
  <c r="CD1093" i="52"/>
  <c r="CB1093" i="52"/>
  <c r="BZ1093" i="52"/>
  <c r="BX1093" i="52"/>
  <c r="BV1093" i="52"/>
  <c r="CD1091" i="52"/>
  <c r="CB1091" i="52"/>
  <c r="BZ1091" i="52"/>
  <c r="BX1091" i="52"/>
  <c r="BV1091" i="52"/>
  <c r="BD1091" i="52"/>
  <c r="CD1083" i="52"/>
  <c r="CB1083" i="52"/>
  <c r="BZ1083" i="52"/>
  <c r="BX1083" i="52"/>
  <c r="BV1083" i="52"/>
  <c r="CD1081" i="52"/>
  <c r="CB1081" i="52"/>
  <c r="BZ1081" i="52"/>
  <c r="BX1081" i="52"/>
  <c r="BV1081" i="52"/>
  <c r="BD1081" i="52"/>
  <c r="CD1073" i="52"/>
  <c r="CB1073" i="52"/>
  <c r="BZ1073" i="52"/>
  <c r="BX1073" i="52"/>
  <c r="BV1073" i="52"/>
  <c r="CD1071" i="52"/>
  <c r="CB1071" i="52"/>
  <c r="BZ1071" i="52"/>
  <c r="BX1071" i="52"/>
  <c r="BV1071" i="52"/>
  <c r="BD1071" i="52"/>
  <c r="Q1068" i="52"/>
  <c r="BF1093" i="52"/>
  <c r="C1068" i="52"/>
  <c r="BF1063" i="52"/>
  <c r="Q1066" i="52"/>
  <c r="BF1091" i="52"/>
  <c r="C1066" i="52"/>
  <c r="BF1061" i="52"/>
  <c r="Q1064" i="52"/>
  <c r="BF1083" i="52"/>
  <c r="C1064" i="52"/>
  <c r="BF1053" i="52"/>
  <c r="CD1063" i="52"/>
  <c r="CB1063" i="52"/>
  <c r="BZ1063" i="52"/>
  <c r="BX1063" i="52"/>
  <c r="BV1063" i="52"/>
  <c r="Q1062" i="52"/>
  <c r="BF1081" i="52"/>
  <c r="C1062" i="52"/>
  <c r="BF1051" i="52"/>
  <c r="CD1061" i="52"/>
  <c r="CB1061" i="52"/>
  <c r="BZ1061" i="52"/>
  <c r="BX1061" i="52"/>
  <c r="BV1061" i="52"/>
  <c r="BD1061" i="52"/>
  <c r="Q1060" i="52"/>
  <c r="BF1073" i="52"/>
  <c r="C1060" i="52"/>
  <c r="Q1058" i="52"/>
  <c r="BF1071" i="52"/>
  <c r="C1058" i="52"/>
  <c r="CD1053" i="52"/>
  <c r="CB1053" i="52"/>
  <c r="BZ1053" i="52"/>
  <c r="BX1053" i="52"/>
  <c r="BV1053" i="52"/>
  <c r="A1053" i="52"/>
  <c r="CD1051" i="52"/>
  <c r="CB1051" i="52"/>
  <c r="BZ1051" i="52"/>
  <c r="BX1051" i="52"/>
  <c r="BV1051" i="52"/>
  <c r="BD1051" i="52"/>
  <c r="AJ1051" i="52"/>
  <c r="AH1053" i="52"/>
  <c r="A1051" i="52"/>
  <c r="AJ1049" i="52"/>
  <c r="AF1053" i="52"/>
  <c r="AH1049" i="52"/>
  <c r="AF1051" i="52"/>
  <c r="A1049" i="52"/>
  <c r="AJ1047" i="52"/>
  <c r="AD1053" i="52"/>
  <c r="AH1047" i="52"/>
  <c r="AD1051" i="52"/>
  <c r="AF1047" i="52"/>
  <c r="AD1049" i="52"/>
  <c r="A1047" i="52"/>
  <c r="CD1043" i="52"/>
  <c r="CB1043" i="52"/>
  <c r="BZ1043" i="52"/>
  <c r="BX1043" i="52"/>
  <c r="BV1043" i="52"/>
  <c r="BF1043" i="52"/>
  <c r="F1043" i="52"/>
  <c r="CD1041" i="52"/>
  <c r="CB1041" i="52"/>
  <c r="BZ1041" i="52"/>
  <c r="BX1041" i="52"/>
  <c r="BV1041" i="52"/>
  <c r="BF1041" i="52"/>
  <c r="BD1041" i="52"/>
  <c r="F1041" i="52"/>
  <c r="CD1028" i="52"/>
  <c r="CB1028" i="52"/>
  <c r="BZ1028" i="52"/>
  <c r="BX1028" i="52"/>
  <c r="BV1028" i="52"/>
  <c r="CD1026" i="52"/>
  <c r="CB1026" i="52"/>
  <c r="BZ1026" i="52"/>
  <c r="BX1026" i="52"/>
  <c r="BV1026" i="52"/>
  <c r="BD1026" i="52"/>
  <c r="B188" i="113"/>
  <c r="CD1018" i="52"/>
  <c r="CB1018" i="52"/>
  <c r="BZ1018" i="52"/>
  <c r="BX1018" i="52"/>
  <c r="BV1018" i="52"/>
  <c r="CD1016" i="52"/>
  <c r="CB1016" i="52"/>
  <c r="BZ1016" i="52"/>
  <c r="BX1016" i="52"/>
  <c r="BV1016" i="52"/>
  <c r="BD1016" i="52"/>
  <c r="B187" i="113"/>
  <c r="CD1008" i="52"/>
  <c r="CB1008" i="52"/>
  <c r="BZ1008" i="52"/>
  <c r="BX1008" i="52"/>
  <c r="BV1008" i="52"/>
  <c r="CD1006" i="52"/>
  <c r="CB1006" i="52"/>
  <c r="BZ1006" i="52"/>
  <c r="BX1006" i="52"/>
  <c r="BV1006" i="52"/>
  <c r="BD1006" i="52"/>
  <c r="B186" i="113"/>
  <c r="Q1003" i="52"/>
  <c r="BF1028" i="52"/>
  <c r="C1003" i="52"/>
  <c r="BF998" i="52"/>
  <c r="A982" i="52"/>
  <c r="A984" i="52"/>
  <c r="BG998" i="52"/>
  <c r="Q1001" i="52"/>
  <c r="BF1026" i="52"/>
  <c r="C1001" i="52"/>
  <c r="BF996" i="52"/>
  <c r="Q999" i="52"/>
  <c r="BF1018" i="52"/>
  <c r="C999" i="52"/>
  <c r="BF988" i="52"/>
  <c r="CD998" i="52"/>
  <c r="CB998" i="52"/>
  <c r="BZ998" i="52"/>
  <c r="BX998" i="52"/>
  <c r="BV998" i="52"/>
  <c r="Q997" i="52"/>
  <c r="BF1016" i="52"/>
  <c r="BG1016" i="52"/>
  <c r="C997" i="52"/>
  <c r="CD996" i="52"/>
  <c r="CB996" i="52"/>
  <c r="BZ996" i="52"/>
  <c r="BX996" i="52"/>
  <c r="BV996" i="52"/>
  <c r="BD996" i="52"/>
  <c r="B185" i="113"/>
  <c r="Q995" i="52"/>
  <c r="BF1008" i="52"/>
  <c r="C995" i="52"/>
  <c r="BF978" i="52"/>
  <c r="Q993" i="52"/>
  <c r="BF1006" i="52"/>
  <c r="C993" i="52"/>
  <c r="BF976" i="52"/>
  <c r="CD988" i="52"/>
  <c r="CB988" i="52"/>
  <c r="BZ988" i="52"/>
  <c r="BX988" i="52"/>
  <c r="BV988" i="52"/>
  <c r="A988" i="52"/>
  <c r="CD986" i="52"/>
  <c r="CB986" i="52"/>
  <c r="BZ986" i="52"/>
  <c r="BX986" i="52"/>
  <c r="BV986" i="52"/>
  <c r="BF986" i="52"/>
  <c r="BD986" i="52"/>
  <c r="B184" i="113"/>
  <c r="AJ986" i="52"/>
  <c r="AH988" i="52"/>
  <c r="A986" i="52"/>
  <c r="AJ984" i="52"/>
  <c r="AF988" i="52"/>
  <c r="AH984" i="52"/>
  <c r="AF986" i="52"/>
  <c r="AJ982" i="52"/>
  <c r="AD988" i="52"/>
  <c r="AH982" i="52"/>
  <c r="AD986" i="52"/>
  <c r="AF982" i="52"/>
  <c r="AD984" i="52"/>
  <c r="AL984" i="52"/>
  <c r="AN984" i="52"/>
  <c r="CD978" i="52"/>
  <c r="CB978" i="52"/>
  <c r="BZ978" i="52"/>
  <c r="BX978" i="52"/>
  <c r="BV978" i="52"/>
  <c r="F978" i="52"/>
  <c r="AQ986" i="52" s="1"/>
  <c r="CD976" i="52"/>
  <c r="CB976" i="52"/>
  <c r="BZ976" i="52"/>
  <c r="BX976" i="52"/>
  <c r="BV976" i="52"/>
  <c r="BD976" i="52"/>
  <c r="B183" i="113"/>
  <c r="F976" i="52"/>
  <c r="CD963" i="52"/>
  <c r="CB963" i="52"/>
  <c r="BZ963" i="52"/>
  <c r="BX963" i="52"/>
  <c r="BV963" i="52"/>
  <c r="CD961" i="52"/>
  <c r="CB961" i="52"/>
  <c r="BZ961" i="52"/>
  <c r="BX961" i="52"/>
  <c r="BV961" i="52"/>
  <c r="BD961" i="52"/>
  <c r="B182" i="113"/>
  <c r="CD953" i="52"/>
  <c r="CB953" i="52"/>
  <c r="BZ953" i="52"/>
  <c r="BX953" i="52"/>
  <c r="BV953" i="52"/>
  <c r="CD951" i="52"/>
  <c r="CB951" i="52"/>
  <c r="BZ951" i="52"/>
  <c r="BX951" i="52"/>
  <c r="BV951" i="52"/>
  <c r="BD951" i="52"/>
  <c r="B181" i="113"/>
  <c r="CD943" i="52"/>
  <c r="CB943" i="52"/>
  <c r="BZ943" i="52"/>
  <c r="BX943" i="52"/>
  <c r="BV943" i="52"/>
  <c r="CD941" i="52"/>
  <c r="CB941" i="52"/>
  <c r="BZ941" i="52"/>
  <c r="BX941" i="52"/>
  <c r="BV941" i="52"/>
  <c r="BD941" i="52"/>
  <c r="B180" i="113"/>
  <c r="Q938" i="52"/>
  <c r="BF963" i="52"/>
  <c r="C938" i="52"/>
  <c r="BF933" i="52"/>
  <c r="Q936" i="52"/>
  <c r="BF961" i="52"/>
  <c r="C936" i="52"/>
  <c r="BF931" i="52"/>
  <c r="Q934" i="52"/>
  <c r="BF953" i="52"/>
  <c r="C934" i="52"/>
  <c r="BF923" i="52"/>
  <c r="CD933" i="52"/>
  <c r="CB933" i="52"/>
  <c r="BZ933" i="52"/>
  <c r="BX933" i="52"/>
  <c r="BV933" i="52"/>
  <c r="Q932" i="52"/>
  <c r="BF951" i="52"/>
  <c r="C932" i="52"/>
  <c r="BF921" i="52"/>
  <c r="CD931" i="52"/>
  <c r="CB931" i="52"/>
  <c r="BZ931" i="52"/>
  <c r="BX931" i="52"/>
  <c r="BV931" i="52"/>
  <c r="BD931" i="52"/>
  <c r="B179" i="113"/>
  <c r="Q930" i="52"/>
  <c r="BF943" i="52"/>
  <c r="C930" i="52"/>
  <c r="BF913" i="52"/>
  <c r="Q928" i="52"/>
  <c r="BF941" i="52"/>
  <c r="C928" i="52"/>
  <c r="CD923" i="52"/>
  <c r="CB923" i="52"/>
  <c r="BZ923" i="52"/>
  <c r="BX923" i="52"/>
  <c r="BV923" i="52"/>
  <c r="A923" i="52"/>
  <c r="CD921" i="52"/>
  <c r="CB921" i="52"/>
  <c r="BZ921" i="52"/>
  <c r="BX921" i="52"/>
  <c r="BV921" i="52"/>
  <c r="BD921" i="52"/>
  <c r="B178" i="113"/>
  <c r="AJ921" i="52"/>
  <c r="AH923" i="52"/>
  <c r="A921" i="52"/>
  <c r="AJ919" i="52"/>
  <c r="AH919" i="52"/>
  <c r="AF921" i="52"/>
  <c r="A919" i="52"/>
  <c r="AJ917" i="52"/>
  <c r="AD923" i="52"/>
  <c r="AH917" i="52"/>
  <c r="AD921" i="52"/>
  <c r="AF917" i="52"/>
  <c r="AD919" i="52"/>
  <c r="A917" i="52"/>
  <c r="CD913" i="52"/>
  <c r="CB913" i="52"/>
  <c r="BZ913" i="52"/>
  <c r="BX913" i="52"/>
  <c r="BV913" i="52"/>
  <c r="F913" i="52"/>
  <c r="AQ961" i="52" s="1"/>
  <c r="CD911" i="52"/>
  <c r="CB911" i="52"/>
  <c r="BZ911" i="52"/>
  <c r="BX911" i="52"/>
  <c r="BV911" i="52"/>
  <c r="BF911" i="52"/>
  <c r="BD911" i="52"/>
  <c r="B177" i="113"/>
  <c r="F911" i="52"/>
  <c r="CD898" i="52"/>
  <c r="CB898" i="52"/>
  <c r="BZ898" i="52"/>
  <c r="BX898" i="52"/>
  <c r="BV898" i="52"/>
  <c r="CD896" i="52"/>
  <c r="CB896" i="52"/>
  <c r="BZ896" i="52"/>
  <c r="BX896" i="52"/>
  <c r="BV896" i="52"/>
  <c r="BD896" i="52"/>
  <c r="B176" i="113"/>
  <c r="CD888" i="52"/>
  <c r="CB888" i="52"/>
  <c r="BZ888" i="52"/>
  <c r="BX888" i="52"/>
  <c r="BV888" i="52"/>
  <c r="CD886" i="52"/>
  <c r="CB886" i="52"/>
  <c r="BZ886" i="52"/>
  <c r="BX886" i="52"/>
  <c r="BV886" i="52"/>
  <c r="BD886" i="52"/>
  <c r="B175" i="113"/>
  <c r="CD878" i="52"/>
  <c r="CB878" i="52"/>
  <c r="BZ878" i="52"/>
  <c r="BX878" i="52"/>
  <c r="BV878" i="52"/>
  <c r="CD876" i="52"/>
  <c r="CB876" i="52"/>
  <c r="BZ876" i="52"/>
  <c r="BX876" i="52"/>
  <c r="BV876" i="52"/>
  <c r="BD876" i="52"/>
  <c r="B174" i="113"/>
  <c r="Q873" i="52"/>
  <c r="BF898" i="52"/>
  <c r="C873" i="52"/>
  <c r="BF868" i="52"/>
  <c r="A852" i="52"/>
  <c r="A854" i="52"/>
  <c r="BG868" i="52"/>
  <c r="Q871" i="52"/>
  <c r="BF896" i="52"/>
  <c r="C871" i="52"/>
  <c r="Q869" i="52"/>
  <c r="BF888" i="52"/>
  <c r="C869" i="52"/>
  <c r="BF858" i="52"/>
  <c r="CD868" i="52"/>
  <c r="CB868" i="52"/>
  <c r="BZ868" i="52"/>
  <c r="BX868" i="52"/>
  <c r="BV868" i="52"/>
  <c r="Q867" i="52"/>
  <c r="BF886" i="52"/>
  <c r="C867" i="52"/>
  <c r="BF856" i="52"/>
  <c r="CD866" i="52"/>
  <c r="CB866" i="52"/>
  <c r="BZ866" i="52"/>
  <c r="BX866" i="52"/>
  <c r="BV866" i="52"/>
  <c r="BF866" i="52"/>
  <c r="BD866" i="52"/>
  <c r="B173" i="113"/>
  <c r="Q865" i="52"/>
  <c r="BF878" i="52"/>
  <c r="C865" i="52"/>
  <c r="Q863" i="52"/>
  <c r="BF876" i="52"/>
  <c r="C863" i="52"/>
  <c r="BF846" i="52"/>
  <c r="CD858" i="52"/>
  <c r="CB858" i="52"/>
  <c r="BZ858" i="52"/>
  <c r="BX858" i="52"/>
  <c r="BV858" i="52"/>
  <c r="A858" i="52"/>
  <c r="CD856" i="52"/>
  <c r="CB856" i="52"/>
  <c r="BZ856" i="52"/>
  <c r="BX856" i="52"/>
  <c r="BV856" i="52"/>
  <c r="BD856" i="52"/>
  <c r="B172" i="113"/>
  <c r="AJ856" i="52"/>
  <c r="AH858" i="52"/>
  <c r="A856" i="52"/>
  <c r="AJ854" i="52"/>
  <c r="AF858" i="52"/>
  <c r="AH854" i="52"/>
  <c r="AF856" i="52"/>
  <c r="AJ852" i="52"/>
  <c r="AD858" i="52"/>
  <c r="AH852" i="52"/>
  <c r="AD856" i="52"/>
  <c r="AF852" i="52"/>
  <c r="AD854" i="52"/>
  <c r="AL854" i="52"/>
  <c r="AN854" i="52"/>
  <c r="CD848" i="52"/>
  <c r="CB848" i="52"/>
  <c r="BZ848" i="52"/>
  <c r="BX848" i="52"/>
  <c r="BV848" i="52"/>
  <c r="BF848" i="52"/>
  <c r="F848" i="52"/>
  <c r="CD846" i="52"/>
  <c r="CB846" i="52"/>
  <c r="BZ846" i="52"/>
  <c r="BX846" i="52"/>
  <c r="BV846" i="52"/>
  <c r="BD846" i="52"/>
  <c r="B171" i="113"/>
  <c r="F846" i="52"/>
  <c r="CD833" i="52"/>
  <c r="CB833" i="52"/>
  <c r="BZ833" i="52"/>
  <c r="BX833" i="52"/>
  <c r="BV833" i="52"/>
  <c r="CD831" i="52"/>
  <c r="CB831" i="52"/>
  <c r="BZ831" i="52"/>
  <c r="BX831" i="52"/>
  <c r="BV831" i="52"/>
  <c r="BD831" i="52"/>
  <c r="B170" i="113"/>
  <c r="CD823" i="52"/>
  <c r="CB823" i="52"/>
  <c r="BZ823" i="52"/>
  <c r="BX823" i="52"/>
  <c r="BV823" i="52"/>
  <c r="CD821" i="52"/>
  <c r="CB821" i="52"/>
  <c r="BZ821" i="52"/>
  <c r="BX821" i="52"/>
  <c r="BV821" i="52"/>
  <c r="BD821" i="52"/>
  <c r="B169" i="113"/>
  <c r="CD813" i="52"/>
  <c r="CB813" i="52"/>
  <c r="BZ813" i="52"/>
  <c r="BX813" i="52"/>
  <c r="BV813" i="52"/>
  <c r="CD811" i="52"/>
  <c r="CB811" i="52"/>
  <c r="BZ811" i="52"/>
  <c r="BX811" i="52"/>
  <c r="BV811" i="52"/>
  <c r="BD811" i="52"/>
  <c r="B168" i="113"/>
  <c r="Q808" i="52"/>
  <c r="BF833" i="52"/>
  <c r="C808" i="52"/>
  <c r="BF803" i="52"/>
  <c r="Q806" i="52"/>
  <c r="BF831" i="52"/>
  <c r="C806" i="52"/>
  <c r="BF801" i="52"/>
  <c r="Q804" i="52"/>
  <c r="BF823" i="52"/>
  <c r="C804" i="52"/>
  <c r="BF793" i="52"/>
  <c r="A787" i="52"/>
  <c r="A789" i="52"/>
  <c r="A791" i="52"/>
  <c r="A793" i="52"/>
  <c r="BG793" i="52"/>
  <c r="CD803" i="52"/>
  <c r="CB803" i="52"/>
  <c r="BZ803" i="52"/>
  <c r="BX803" i="52"/>
  <c r="BV803" i="52"/>
  <c r="Q802" i="52"/>
  <c r="BF821" i="52"/>
  <c r="C802" i="52"/>
  <c r="BF791" i="52"/>
  <c r="CD801" i="52"/>
  <c r="CB801" i="52"/>
  <c r="BZ801" i="52"/>
  <c r="BX801" i="52"/>
  <c r="BV801" i="52"/>
  <c r="BD801" i="52"/>
  <c r="B167" i="113"/>
  <c r="Q800" i="52"/>
  <c r="BF813" i="52"/>
  <c r="C800" i="52"/>
  <c r="BF783" i="52"/>
  <c r="Q798" i="52"/>
  <c r="BF811" i="52"/>
  <c r="C798" i="52"/>
  <c r="BF781" i="52"/>
  <c r="BG781" i="52"/>
  <c r="CD793" i="52"/>
  <c r="CB793" i="52"/>
  <c r="BZ793" i="52"/>
  <c r="BX793" i="52"/>
  <c r="BV793" i="52"/>
  <c r="CD791" i="52"/>
  <c r="CB791" i="52"/>
  <c r="BZ791" i="52"/>
  <c r="BX791" i="52"/>
  <c r="BV791" i="52"/>
  <c r="BD791" i="52"/>
  <c r="B166" i="113"/>
  <c r="AJ791" i="52"/>
  <c r="AH793" i="52"/>
  <c r="AJ789" i="52"/>
  <c r="AF793" i="52"/>
  <c r="AH789" i="52"/>
  <c r="AF791" i="52"/>
  <c r="AJ787" i="52"/>
  <c r="AD793" i="52"/>
  <c r="AH787" i="52"/>
  <c r="AF787" i="52"/>
  <c r="AD789" i="52"/>
  <c r="CD783" i="52"/>
  <c r="CB783" i="52"/>
  <c r="BZ783" i="52"/>
  <c r="BX783" i="52"/>
  <c r="BV783" i="52"/>
  <c r="F783" i="52"/>
  <c r="AQ791" i="52" s="1"/>
  <c r="CD781" i="52"/>
  <c r="CB781" i="52"/>
  <c r="BZ781" i="52"/>
  <c r="BX781" i="52"/>
  <c r="BV781" i="52"/>
  <c r="BD781" i="52"/>
  <c r="B165" i="113"/>
  <c r="F781" i="52"/>
  <c r="CD768" i="52"/>
  <c r="CB768" i="52"/>
  <c r="BZ768" i="52"/>
  <c r="BX768" i="52"/>
  <c r="BV768" i="52"/>
  <c r="CD766" i="52"/>
  <c r="CB766" i="52"/>
  <c r="BZ766" i="52"/>
  <c r="BX766" i="52"/>
  <c r="BV766" i="52"/>
  <c r="BD766" i="52"/>
  <c r="B164" i="113"/>
  <c r="CD758" i="52"/>
  <c r="CD756" i="52"/>
  <c r="CB756" i="52"/>
  <c r="CB758" i="52"/>
  <c r="BZ756" i="52"/>
  <c r="CF756" i="52"/>
  <c r="BZ758" i="52"/>
  <c r="BX758" i="52"/>
  <c r="BV758" i="52"/>
  <c r="BX756" i="52"/>
  <c r="BV756" i="52"/>
  <c r="BD756" i="52"/>
  <c r="B163" i="113"/>
  <c r="CD748" i="52"/>
  <c r="CB748" i="52"/>
  <c r="BZ748" i="52"/>
  <c r="BX748" i="52"/>
  <c r="BV748" i="52"/>
  <c r="CD746" i="52"/>
  <c r="CB746" i="52"/>
  <c r="BZ746" i="52"/>
  <c r="BX746" i="52"/>
  <c r="BV746" i="52"/>
  <c r="BD746" i="52"/>
  <c r="B162" i="113"/>
  <c r="Q743" i="52"/>
  <c r="BF768" i="52"/>
  <c r="C743" i="52"/>
  <c r="BF738" i="52"/>
  <c r="Q741" i="52"/>
  <c r="BF766" i="52"/>
  <c r="C741" i="52"/>
  <c r="BF736" i="52"/>
  <c r="Q739" i="52"/>
  <c r="BF758" i="52"/>
  <c r="C739" i="52"/>
  <c r="CD738" i="52"/>
  <c r="CB738" i="52"/>
  <c r="BZ738" i="52"/>
  <c r="BX738" i="52"/>
  <c r="BV738" i="52"/>
  <c r="Q737" i="52"/>
  <c r="BF756" i="52"/>
  <c r="C737" i="52"/>
  <c r="CD736" i="52"/>
  <c r="CB736" i="52"/>
  <c r="BZ736" i="52"/>
  <c r="BX736" i="52"/>
  <c r="BV736" i="52"/>
  <c r="BD736" i="52"/>
  <c r="B161" i="113"/>
  <c r="Q735" i="52"/>
  <c r="BF748" i="52"/>
  <c r="C735" i="52"/>
  <c r="BF718" i="52"/>
  <c r="Q733" i="52"/>
  <c r="BF746" i="52"/>
  <c r="C733" i="52"/>
  <c r="BF716" i="52"/>
  <c r="CD728" i="52"/>
  <c r="CB728" i="52"/>
  <c r="BZ728" i="52"/>
  <c r="BX728" i="52"/>
  <c r="BV728" i="52"/>
  <c r="BF728" i="52"/>
  <c r="A728" i="52"/>
  <c r="CD726" i="52"/>
  <c r="CB726" i="52"/>
  <c r="BZ726" i="52"/>
  <c r="BX726" i="52"/>
  <c r="BV726" i="52"/>
  <c r="BF726" i="52"/>
  <c r="BD726" i="52"/>
  <c r="B160" i="113"/>
  <c r="AJ726" i="52"/>
  <c r="AH728" i="52"/>
  <c r="A726" i="52"/>
  <c r="AJ724" i="52"/>
  <c r="AF728" i="52"/>
  <c r="AH724" i="52"/>
  <c r="AF726" i="52"/>
  <c r="A724" i="52"/>
  <c r="AJ722" i="52"/>
  <c r="AD728" i="52"/>
  <c r="AH722" i="52"/>
  <c r="AD726" i="52"/>
  <c r="AF722" i="52"/>
  <c r="A722" i="52"/>
  <c r="CD718" i="52"/>
  <c r="CB718" i="52"/>
  <c r="BZ718" i="52"/>
  <c r="BX718" i="52"/>
  <c r="BV718" i="52"/>
  <c r="F718" i="52"/>
  <c r="AQ726" i="52" s="1"/>
  <c r="CD716" i="52"/>
  <c r="CB716" i="52"/>
  <c r="BZ716" i="52"/>
  <c r="BX716" i="52"/>
  <c r="BV716" i="52"/>
  <c r="BD716" i="52"/>
  <c r="B159" i="113"/>
  <c r="F716" i="52"/>
  <c r="CD703" i="52"/>
  <c r="CB703" i="52"/>
  <c r="BZ703" i="52"/>
  <c r="BX703" i="52"/>
  <c r="BV703" i="52"/>
  <c r="CD701" i="52"/>
  <c r="CB701" i="52"/>
  <c r="BZ701" i="52"/>
  <c r="BX701" i="52"/>
  <c r="BV701" i="52"/>
  <c r="BD701" i="52"/>
  <c r="B158" i="113"/>
  <c r="CD693" i="52"/>
  <c r="CB693" i="52"/>
  <c r="BZ693" i="52"/>
  <c r="BX693" i="52"/>
  <c r="BV693" i="52"/>
  <c r="CD691" i="52"/>
  <c r="CB691" i="52"/>
  <c r="BZ691" i="52"/>
  <c r="CF691" i="52"/>
  <c r="BV695" i="52"/>
  <c r="BX691" i="52"/>
  <c r="BV691" i="52"/>
  <c r="BD691" i="52"/>
  <c r="B157" i="113"/>
  <c r="CD683" i="52"/>
  <c r="CB683" i="52"/>
  <c r="BZ683" i="52"/>
  <c r="BX683" i="52"/>
  <c r="BV683" i="52"/>
  <c r="CD681" i="52"/>
  <c r="CB681" i="52"/>
  <c r="BZ681" i="52"/>
  <c r="BX681" i="52"/>
  <c r="BV681" i="52"/>
  <c r="BD681" i="52"/>
  <c r="B156" i="113"/>
  <c r="Q678" i="52"/>
  <c r="BF703" i="52"/>
  <c r="A657" i="52"/>
  <c r="A659" i="52"/>
  <c r="A661" i="52"/>
  <c r="BG703" i="52"/>
  <c r="C678" i="52"/>
  <c r="Q676" i="52"/>
  <c r="BF701" i="52"/>
  <c r="C676" i="52"/>
  <c r="Q674" i="52"/>
  <c r="BF693" i="52"/>
  <c r="C674" i="52"/>
  <c r="BF663" i="52"/>
  <c r="CD673" i="52"/>
  <c r="CB673" i="52"/>
  <c r="BZ673" i="52"/>
  <c r="BX673" i="52"/>
  <c r="BV673" i="52"/>
  <c r="BF673" i="52"/>
  <c r="Q672" i="52"/>
  <c r="BF691" i="52"/>
  <c r="BG691" i="52"/>
  <c r="C672" i="52"/>
  <c r="BF661" i="52"/>
  <c r="CD671" i="52"/>
  <c r="CB671" i="52"/>
  <c r="BZ671" i="52"/>
  <c r="BX671" i="52"/>
  <c r="BV671" i="52"/>
  <c r="BF671" i="52"/>
  <c r="BD671" i="52"/>
  <c r="B155" i="113"/>
  <c r="Q670" i="52"/>
  <c r="BF683" i="52"/>
  <c r="C670" i="52"/>
  <c r="Q668" i="52"/>
  <c r="BF681" i="52"/>
  <c r="C668" i="52"/>
  <c r="BF651" i="52"/>
  <c r="BG651" i="52"/>
  <c r="CD663" i="52"/>
  <c r="CB663" i="52"/>
  <c r="BZ663" i="52"/>
  <c r="BX663" i="52"/>
  <c r="BV663" i="52"/>
  <c r="A663" i="52"/>
  <c r="CD661" i="52"/>
  <c r="CB661" i="52"/>
  <c r="BZ661" i="52"/>
  <c r="BX661" i="52"/>
  <c r="BV661" i="52"/>
  <c r="BD661" i="52"/>
  <c r="B154" i="113"/>
  <c r="AJ661" i="52"/>
  <c r="AH663" i="52"/>
  <c r="AJ659" i="52"/>
  <c r="AF663" i="52"/>
  <c r="AH659" i="52"/>
  <c r="AF661" i="52"/>
  <c r="AJ657" i="52"/>
  <c r="AD663" i="52"/>
  <c r="AH657" i="52"/>
  <c r="AD661" i="52"/>
  <c r="AF657" i="52"/>
  <c r="AD659" i="52"/>
  <c r="AL659" i="52"/>
  <c r="AN659" i="52"/>
  <c r="BG661" i="52"/>
  <c r="CD653" i="52"/>
  <c r="CB653" i="52"/>
  <c r="BZ653" i="52"/>
  <c r="BX653" i="52"/>
  <c r="BV653" i="52"/>
  <c r="BF653" i="52"/>
  <c r="F653" i="52"/>
  <c r="AQ661" i="52" s="1"/>
  <c r="CD651" i="52"/>
  <c r="CB651" i="52"/>
  <c r="BZ651" i="52"/>
  <c r="CF651" i="52"/>
  <c r="BX651" i="52"/>
  <c r="BV651" i="52"/>
  <c r="BD651" i="52"/>
  <c r="B153" i="113"/>
  <c r="F651" i="52"/>
  <c r="CD638" i="52"/>
  <c r="CB638" i="52"/>
  <c r="BZ638" i="52"/>
  <c r="BX638" i="52"/>
  <c r="BV638" i="52"/>
  <c r="CD636" i="52"/>
  <c r="CB636" i="52"/>
  <c r="BZ636" i="52"/>
  <c r="BX636" i="52"/>
  <c r="BV636" i="52"/>
  <c r="BD636" i="52"/>
  <c r="B152" i="113"/>
  <c r="CD628" i="52"/>
  <c r="CB628" i="52"/>
  <c r="BZ628" i="52"/>
  <c r="BX628" i="52"/>
  <c r="BV628" i="52"/>
  <c r="CD626" i="52"/>
  <c r="CB626" i="52"/>
  <c r="BZ626" i="52"/>
  <c r="BX626" i="52"/>
  <c r="BV626" i="52"/>
  <c r="BD626" i="52"/>
  <c r="B151" i="113"/>
  <c r="CD618" i="52"/>
  <c r="CB618" i="52"/>
  <c r="BZ618" i="52"/>
  <c r="BX618" i="52"/>
  <c r="BV618" i="52"/>
  <c r="CD616" i="52"/>
  <c r="CB616" i="52"/>
  <c r="BZ616" i="52"/>
  <c r="BX616" i="52"/>
  <c r="BV616" i="52"/>
  <c r="BD616" i="52"/>
  <c r="B150" i="113"/>
  <c r="Q613" i="52"/>
  <c r="BF638" i="52"/>
  <c r="C613" i="52"/>
  <c r="BF608" i="52"/>
  <c r="Q611" i="52"/>
  <c r="BF636" i="52"/>
  <c r="C611" i="52"/>
  <c r="BF606" i="52"/>
  <c r="Q609" i="52"/>
  <c r="BF628" i="52"/>
  <c r="C609" i="52"/>
  <c r="BF598" i="52"/>
  <c r="CD608" i="52"/>
  <c r="CB608" i="52"/>
  <c r="BZ608" i="52"/>
  <c r="BX608" i="52"/>
  <c r="BV608" i="52"/>
  <c r="Q607" i="52"/>
  <c r="BF626" i="52"/>
  <c r="C607" i="52"/>
  <c r="BF596" i="52"/>
  <c r="CD606" i="52"/>
  <c r="CB606" i="52"/>
  <c r="BZ606" i="52"/>
  <c r="BX606" i="52"/>
  <c r="BV606" i="52"/>
  <c r="BD606" i="52"/>
  <c r="B149" i="113"/>
  <c r="Q605" i="52"/>
  <c r="BF618" i="52"/>
  <c r="C605" i="52"/>
  <c r="Q603" i="52"/>
  <c r="BF616" i="52"/>
  <c r="C603" i="52"/>
  <c r="BF586" i="52"/>
  <c r="CD598" i="52"/>
  <c r="CB598" i="52"/>
  <c r="BZ598" i="52"/>
  <c r="BX598" i="52"/>
  <c r="BV598" i="52"/>
  <c r="A598" i="52"/>
  <c r="CD596" i="52"/>
  <c r="CB596" i="52"/>
  <c r="BZ596" i="52"/>
  <c r="BX596" i="52"/>
  <c r="BV596" i="52"/>
  <c r="BD596" i="52"/>
  <c r="B148" i="113"/>
  <c r="AJ596" i="52"/>
  <c r="AH598" i="52"/>
  <c r="A596" i="52"/>
  <c r="AJ594" i="52"/>
  <c r="AF598" i="52"/>
  <c r="AH594" i="52"/>
  <c r="AF596" i="52"/>
  <c r="A594" i="52"/>
  <c r="AJ592" i="52"/>
  <c r="AD598" i="52"/>
  <c r="AH592" i="52"/>
  <c r="AD596" i="52"/>
  <c r="AF592" i="52"/>
  <c r="AD594" i="52"/>
  <c r="AL594" i="52"/>
  <c r="AN594" i="52"/>
  <c r="A592" i="52"/>
  <c r="CD588" i="52"/>
  <c r="CB588" i="52"/>
  <c r="BZ588" i="52"/>
  <c r="BX588" i="52"/>
  <c r="BV588" i="52"/>
  <c r="BF588" i="52"/>
  <c r="F588" i="52"/>
  <c r="CD586" i="52"/>
  <c r="CB586" i="52"/>
  <c r="BZ586" i="52"/>
  <c r="CF586" i="52"/>
  <c r="BX586" i="52"/>
  <c r="BV586" i="52"/>
  <c r="BD586" i="52"/>
  <c r="B147" i="113"/>
  <c r="F586" i="52"/>
  <c r="CD573" i="52"/>
  <c r="CB573" i="52"/>
  <c r="BZ573" i="52"/>
  <c r="BX573" i="52"/>
  <c r="BV573" i="52"/>
  <c r="CD571" i="52"/>
  <c r="CB571" i="52"/>
  <c r="BZ571" i="52"/>
  <c r="BX571" i="52"/>
  <c r="BV571" i="52"/>
  <c r="BD571" i="52"/>
  <c r="B146" i="113"/>
  <c r="CD563" i="52"/>
  <c r="CB563" i="52"/>
  <c r="BZ563" i="52"/>
  <c r="BX563" i="52"/>
  <c r="BV563" i="52"/>
  <c r="CD561" i="52"/>
  <c r="CB561" i="52"/>
  <c r="BZ561" i="52"/>
  <c r="BX561" i="52"/>
  <c r="BV561" i="52"/>
  <c r="BD561" i="52"/>
  <c r="B145" i="113"/>
  <c r="CD553" i="52"/>
  <c r="CB553" i="52"/>
  <c r="BZ553" i="52"/>
  <c r="BX553" i="52"/>
  <c r="BV553" i="52"/>
  <c r="CD551" i="52"/>
  <c r="CB551" i="52"/>
  <c r="BZ551" i="52"/>
  <c r="BX551" i="52"/>
  <c r="BV551" i="52"/>
  <c r="BD551" i="52"/>
  <c r="B144" i="113"/>
  <c r="Q548" i="52"/>
  <c r="BF573" i="52"/>
  <c r="C548" i="52"/>
  <c r="BF543" i="52"/>
  <c r="Q546" i="52"/>
  <c r="BF571" i="52"/>
  <c r="C546" i="52"/>
  <c r="Q544" i="52"/>
  <c r="BF563" i="52"/>
  <c r="C544" i="52"/>
  <c r="BF533" i="52"/>
  <c r="CD543" i="52"/>
  <c r="CB543" i="52"/>
  <c r="BZ543" i="52"/>
  <c r="BX543" i="52"/>
  <c r="BV543" i="52"/>
  <c r="Q542" i="52"/>
  <c r="BF561" i="52"/>
  <c r="C542" i="52"/>
  <c r="BF531" i="52"/>
  <c r="CD541" i="52"/>
  <c r="CB541" i="52"/>
  <c r="BZ541" i="52"/>
  <c r="BX541" i="52"/>
  <c r="BV541" i="52"/>
  <c r="BF541" i="52"/>
  <c r="BD541" i="52"/>
  <c r="B143" i="113"/>
  <c r="Q540" i="52"/>
  <c r="BF553" i="52"/>
  <c r="C540" i="52"/>
  <c r="Q538" i="52"/>
  <c r="BF551" i="52"/>
  <c r="C538" i="52"/>
  <c r="CD533" i="52"/>
  <c r="CB533" i="52"/>
  <c r="BZ533" i="52"/>
  <c r="BX533" i="52"/>
  <c r="BV533" i="52"/>
  <c r="A533" i="52"/>
  <c r="CD531" i="52"/>
  <c r="CB531" i="52"/>
  <c r="BZ531" i="52"/>
  <c r="BX531" i="52"/>
  <c r="BV531" i="52"/>
  <c r="BD531" i="52"/>
  <c r="B142" i="113"/>
  <c r="AJ531" i="52"/>
  <c r="AH533" i="52"/>
  <c r="A531" i="52"/>
  <c r="AJ529" i="52"/>
  <c r="AF533" i="52"/>
  <c r="AH529" i="52"/>
  <c r="AF531" i="52"/>
  <c r="A529" i="52"/>
  <c r="AJ527" i="52"/>
  <c r="AD533" i="52"/>
  <c r="AH527" i="52"/>
  <c r="AD531" i="52"/>
  <c r="AF527" i="52"/>
  <c r="AD529" i="52"/>
  <c r="AL529" i="52"/>
  <c r="AN529" i="52"/>
  <c r="A527" i="52"/>
  <c r="CD523" i="52"/>
  <c r="CB523" i="52"/>
  <c r="BZ523" i="52"/>
  <c r="BX523" i="52"/>
  <c r="BV523" i="52"/>
  <c r="BF523" i="52"/>
  <c r="F523" i="52"/>
  <c r="CD521" i="52"/>
  <c r="CB521" i="52"/>
  <c r="BZ521" i="52"/>
  <c r="BX521" i="52"/>
  <c r="BV521" i="52"/>
  <c r="BF521" i="52"/>
  <c r="BG521" i="52"/>
  <c r="BD521" i="52"/>
  <c r="B141" i="113"/>
  <c r="F521" i="52"/>
  <c r="CD508" i="52"/>
  <c r="CB508" i="52"/>
  <c r="BZ508" i="52"/>
  <c r="BX508" i="52"/>
  <c r="BV508" i="52"/>
  <c r="CD506" i="52"/>
  <c r="CB506" i="52"/>
  <c r="BZ506" i="52"/>
  <c r="BX506" i="52"/>
  <c r="BV506" i="52"/>
  <c r="BD506" i="52"/>
  <c r="B140" i="113"/>
  <c r="CD498" i="52"/>
  <c r="CB498" i="52"/>
  <c r="BZ498" i="52"/>
  <c r="BX498" i="52"/>
  <c r="BV498" i="52"/>
  <c r="CD496" i="52"/>
  <c r="CB496" i="52"/>
  <c r="BZ496" i="52"/>
  <c r="CF496" i="52"/>
  <c r="BX496" i="52"/>
  <c r="BV496" i="52"/>
  <c r="BD496" i="52"/>
  <c r="B139" i="113"/>
  <c r="CD488" i="52"/>
  <c r="CB488" i="52"/>
  <c r="BZ488" i="52"/>
  <c r="BX488" i="52"/>
  <c r="BV488" i="52"/>
  <c r="CD486" i="52"/>
  <c r="CB486" i="52"/>
  <c r="BZ486" i="52"/>
  <c r="BX486" i="52"/>
  <c r="BV486" i="52"/>
  <c r="BD486" i="52"/>
  <c r="B138" i="113"/>
  <c r="Q483" i="52"/>
  <c r="BF508" i="52"/>
  <c r="C483" i="52"/>
  <c r="BF478" i="52"/>
  <c r="Q481" i="52"/>
  <c r="BF506" i="52"/>
  <c r="C481" i="52"/>
  <c r="Q479" i="52"/>
  <c r="BF498" i="52"/>
  <c r="C479" i="52"/>
  <c r="BF468" i="52"/>
  <c r="CD478" i="52"/>
  <c r="CB478" i="52"/>
  <c r="BZ478" i="52"/>
  <c r="BX478" i="52"/>
  <c r="BV478" i="52"/>
  <c r="Q477" i="52"/>
  <c r="BF496" i="52"/>
  <c r="C477" i="52"/>
  <c r="BF466" i="52"/>
  <c r="CD476" i="52"/>
  <c r="CB476" i="52"/>
  <c r="BZ476" i="52"/>
  <c r="BX476" i="52"/>
  <c r="BV476" i="52"/>
  <c r="BF476" i="52"/>
  <c r="BD476" i="52"/>
  <c r="B137" i="113"/>
  <c r="Q475" i="52"/>
  <c r="BF488" i="52"/>
  <c r="C475" i="52"/>
  <c r="BF458" i="52"/>
  <c r="Q473" i="52"/>
  <c r="BF486" i="52"/>
  <c r="C473" i="52"/>
  <c r="BF456" i="52"/>
  <c r="CD468" i="52"/>
  <c r="CB468" i="52"/>
  <c r="BZ468" i="52"/>
  <c r="BX468" i="52"/>
  <c r="BV468" i="52"/>
  <c r="A468" i="52"/>
  <c r="CD466" i="52"/>
  <c r="CB466" i="52"/>
  <c r="BZ466" i="52"/>
  <c r="BX466" i="52"/>
  <c r="BV466" i="52"/>
  <c r="BD466" i="52"/>
  <c r="B136" i="113"/>
  <c r="AJ466" i="52"/>
  <c r="AH468" i="52"/>
  <c r="A466" i="52"/>
  <c r="AJ464" i="52"/>
  <c r="AF468" i="52"/>
  <c r="AH464" i="52"/>
  <c r="AF466" i="52"/>
  <c r="A464" i="52"/>
  <c r="AJ462" i="52"/>
  <c r="AD468" i="52"/>
  <c r="AH462" i="52"/>
  <c r="AD466" i="52"/>
  <c r="AF462" i="52"/>
  <c r="A462" i="52"/>
  <c r="CD458" i="52"/>
  <c r="CB458" i="52"/>
  <c r="BZ458" i="52"/>
  <c r="BX458" i="52"/>
  <c r="BV458" i="52"/>
  <c r="F458" i="52"/>
  <c r="AQ486" i="52"/>
  <c r="CD456" i="52"/>
  <c r="CB456" i="52"/>
  <c r="BZ456" i="52"/>
  <c r="BX456" i="52"/>
  <c r="BV456" i="52"/>
  <c r="BD456" i="52"/>
  <c r="B135" i="113"/>
  <c r="F456" i="52"/>
  <c r="CD443" i="52"/>
  <c r="CB443" i="52"/>
  <c r="BZ443" i="52"/>
  <c r="BX443" i="52"/>
  <c r="BV443" i="52"/>
  <c r="CD441" i="52"/>
  <c r="CB441" i="52"/>
  <c r="BZ441" i="52"/>
  <c r="BX441" i="52"/>
  <c r="BV441" i="52"/>
  <c r="BD441" i="52"/>
  <c r="B134" i="113"/>
  <c r="CD433" i="52"/>
  <c r="CB433" i="52"/>
  <c r="BZ433" i="52"/>
  <c r="BX433" i="52"/>
  <c r="BV433" i="52"/>
  <c r="CD431" i="52"/>
  <c r="CB431" i="52"/>
  <c r="BZ431" i="52"/>
  <c r="BX431" i="52"/>
  <c r="BV431" i="52"/>
  <c r="BD431" i="52"/>
  <c r="B133" i="113"/>
  <c r="CD423" i="52"/>
  <c r="CB423" i="52"/>
  <c r="BZ423" i="52"/>
  <c r="BX423" i="52"/>
  <c r="BV423" i="52"/>
  <c r="CD421" i="52"/>
  <c r="CB421" i="52"/>
  <c r="BZ421" i="52"/>
  <c r="BX421" i="52"/>
  <c r="BV421" i="52"/>
  <c r="BD421" i="52"/>
  <c r="B132" i="113"/>
  <c r="Q418" i="52"/>
  <c r="BF443" i="52"/>
  <c r="C418" i="52"/>
  <c r="BF413" i="52"/>
  <c r="Q416" i="52"/>
  <c r="BF441" i="52"/>
  <c r="C416" i="52"/>
  <c r="BF411" i="52"/>
  <c r="A397" i="52"/>
  <c r="BG411" i="52"/>
  <c r="Q414" i="52"/>
  <c r="BF433" i="52"/>
  <c r="C414" i="52"/>
  <c r="BF403" i="52"/>
  <c r="CD413" i="52"/>
  <c r="CB413" i="52"/>
  <c r="BZ413" i="52"/>
  <c r="BX413" i="52"/>
  <c r="BV413" i="52"/>
  <c r="Q412" i="52"/>
  <c r="BF431" i="52"/>
  <c r="BG431" i="52"/>
  <c r="C412" i="52"/>
  <c r="BF401" i="52"/>
  <c r="A399" i="52"/>
  <c r="BG401" i="52"/>
  <c r="CD411" i="52"/>
  <c r="CB411" i="52"/>
  <c r="BZ411" i="52"/>
  <c r="BX411" i="52"/>
  <c r="BV411" i="52"/>
  <c r="BD411" i="52"/>
  <c r="B131" i="113"/>
  <c r="Q410" i="52"/>
  <c r="BF423" i="52"/>
  <c r="C410" i="52"/>
  <c r="BF393" i="52"/>
  <c r="Q408" i="52"/>
  <c r="BF421" i="52"/>
  <c r="C408" i="52"/>
  <c r="BF391" i="52"/>
  <c r="CD403" i="52"/>
  <c r="CB403" i="52"/>
  <c r="BZ403" i="52"/>
  <c r="BX403" i="52"/>
  <c r="BV403" i="52"/>
  <c r="A403" i="52"/>
  <c r="CD401" i="52"/>
  <c r="CB401" i="52"/>
  <c r="BZ401" i="52"/>
  <c r="BX401" i="52"/>
  <c r="BV401" i="52"/>
  <c r="BD401" i="52"/>
  <c r="B130" i="113"/>
  <c r="AJ401" i="52"/>
  <c r="AH403" i="52"/>
  <c r="A401" i="52"/>
  <c r="AJ399" i="52"/>
  <c r="AF403" i="52"/>
  <c r="AH399" i="52"/>
  <c r="AF401" i="52"/>
  <c r="AJ397" i="52"/>
  <c r="AD403" i="52"/>
  <c r="AH397" i="52"/>
  <c r="AD401" i="52"/>
  <c r="AF397" i="52"/>
  <c r="AD399" i="52"/>
  <c r="AL399" i="52"/>
  <c r="AN399" i="52"/>
  <c r="CD393" i="52"/>
  <c r="CB393" i="52"/>
  <c r="CD391" i="52"/>
  <c r="CB391" i="52"/>
  <c r="BZ391" i="52"/>
  <c r="CF391" i="52"/>
  <c r="BZ393" i="52"/>
  <c r="BX393" i="52"/>
  <c r="BV393" i="52"/>
  <c r="F393" i="52"/>
  <c r="AQ401" i="52" s="1"/>
  <c r="BX391" i="52"/>
  <c r="BV391" i="52"/>
  <c r="BD391" i="52"/>
  <c r="B129" i="113"/>
  <c r="F391" i="52"/>
  <c r="CD378" i="52"/>
  <c r="CB378" i="52"/>
  <c r="BZ378" i="52"/>
  <c r="BX378" i="52"/>
  <c r="BV378" i="52"/>
  <c r="CD376" i="52"/>
  <c r="CB376" i="52"/>
  <c r="BZ376" i="52"/>
  <c r="BX376" i="52"/>
  <c r="BV376" i="52"/>
  <c r="BD376" i="52"/>
  <c r="B128" i="113"/>
  <c r="CD368" i="52"/>
  <c r="CB368" i="52"/>
  <c r="BZ368" i="52"/>
  <c r="BX368" i="52"/>
  <c r="BV368" i="52"/>
  <c r="CD366" i="52"/>
  <c r="CB366" i="52"/>
  <c r="BZ366" i="52"/>
  <c r="BX366" i="52"/>
  <c r="BV366" i="52"/>
  <c r="BD366" i="52"/>
  <c r="B127" i="113"/>
  <c r="CD358" i="52"/>
  <c r="CB358" i="52"/>
  <c r="BZ358" i="52"/>
  <c r="BX358" i="52"/>
  <c r="BV358" i="52"/>
  <c r="CD356" i="52"/>
  <c r="CB356" i="52"/>
  <c r="BZ356" i="52"/>
  <c r="BX356" i="52"/>
  <c r="BV356" i="52"/>
  <c r="BD356" i="52"/>
  <c r="B126" i="113"/>
  <c r="Q353" i="52"/>
  <c r="BF378" i="52"/>
  <c r="C353" i="52"/>
  <c r="BF348" i="52"/>
  <c r="Q351" i="52"/>
  <c r="BF376" i="52"/>
  <c r="A332" i="52"/>
  <c r="A334" i="52"/>
  <c r="BG376" i="52"/>
  <c r="C351" i="52"/>
  <c r="BF346" i="52"/>
  <c r="BG346" i="52"/>
  <c r="Q349" i="52"/>
  <c r="BF368" i="52"/>
  <c r="C349" i="52"/>
  <c r="BF338" i="52"/>
  <c r="CD348" i="52"/>
  <c r="CB348" i="52"/>
  <c r="BZ348" i="52"/>
  <c r="BX348" i="52"/>
  <c r="BV348" i="52"/>
  <c r="Q347" i="52"/>
  <c r="BF366" i="52"/>
  <c r="C347" i="52"/>
  <c r="BF336" i="52"/>
  <c r="BG336" i="52"/>
  <c r="CD346" i="52"/>
  <c r="CB346" i="52"/>
  <c r="BZ346" i="52"/>
  <c r="BX346" i="52"/>
  <c r="BV346" i="52"/>
  <c r="BD346" i="52"/>
  <c r="B125" i="113"/>
  <c r="Q345" i="52"/>
  <c r="BF358" i="52"/>
  <c r="C345" i="52"/>
  <c r="BF328" i="52"/>
  <c r="Q343" i="52"/>
  <c r="BF356" i="52"/>
  <c r="C343" i="52"/>
  <c r="BF326" i="52"/>
  <c r="BG326" i="52"/>
  <c r="CD338" i="52"/>
  <c r="CB338" i="52"/>
  <c r="CD336" i="52"/>
  <c r="CB336" i="52"/>
  <c r="BZ336" i="52"/>
  <c r="CF336" i="52"/>
  <c r="CD340" i="52"/>
  <c r="BZ338" i="52"/>
  <c r="BX338" i="52"/>
  <c r="BV338" i="52"/>
  <c r="A338" i="52"/>
  <c r="BX336" i="52"/>
  <c r="BV336" i="52"/>
  <c r="BD336" i="52"/>
  <c r="B124" i="113"/>
  <c r="AJ336" i="52"/>
  <c r="AH338" i="52"/>
  <c r="A336" i="52"/>
  <c r="BG328" i="52"/>
  <c r="AJ334" i="52"/>
  <c r="AF338" i="52"/>
  <c r="AH334" i="52"/>
  <c r="AF336" i="52"/>
  <c r="AJ332" i="52"/>
  <c r="AD338" i="52"/>
  <c r="AH332" i="52"/>
  <c r="AD336" i="52"/>
  <c r="AF332" i="52"/>
  <c r="AD334" i="52"/>
  <c r="CD328" i="52"/>
  <c r="CB328" i="52"/>
  <c r="BZ328" i="52"/>
  <c r="BX328" i="52"/>
  <c r="BV328" i="52"/>
  <c r="F328" i="52"/>
  <c r="CD326" i="52"/>
  <c r="CB326" i="52"/>
  <c r="BZ326" i="52"/>
  <c r="BX326" i="52"/>
  <c r="BV326" i="52"/>
  <c r="BD326" i="52"/>
  <c r="B123" i="113"/>
  <c r="F326" i="52"/>
  <c r="CD313" i="52"/>
  <c r="CB313" i="52"/>
  <c r="BZ313" i="52"/>
  <c r="BX313" i="52"/>
  <c r="BV313" i="52"/>
  <c r="CD311" i="52"/>
  <c r="CB311" i="52"/>
  <c r="BZ311" i="52"/>
  <c r="BX311" i="52"/>
  <c r="BV311" i="52"/>
  <c r="BD311" i="52"/>
  <c r="B122" i="113"/>
  <c r="CD303" i="52"/>
  <c r="CB303" i="52"/>
  <c r="BZ303" i="52"/>
  <c r="BX303" i="52"/>
  <c r="BV303" i="52"/>
  <c r="CD301" i="52"/>
  <c r="CB301" i="52"/>
  <c r="BZ301" i="52"/>
  <c r="BX301" i="52"/>
  <c r="BV301" i="52"/>
  <c r="BD301" i="52"/>
  <c r="B121" i="113"/>
  <c r="CD293" i="52"/>
  <c r="CB293" i="52"/>
  <c r="BZ293" i="52"/>
  <c r="BX293" i="52"/>
  <c r="BV293" i="52"/>
  <c r="CD291" i="52"/>
  <c r="CB291" i="52"/>
  <c r="BZ291" i="52"/>
  <c r="BX291" i="52"/>
  <c r="BV291" i="52"/>
  <c r="BD291" i="52"/>
  <c r="B120" i="113"/>
  <c r="Q288" i="52"/>
  <c r="BF313" i="52"/>
  <c r="C288" i="52"/>
  <c r="BF283" i="52"/>
  <c r="A267" i="52"/>
  <c r="A269" i="52"/>
  <c r="BG283" i="52"/>
  <c r="Q286" i="52"/>
  <c r="BF311" i="52"/>
  <c r="C286" i="52"/>
  <c r="BF281" i="52"/>
  <c r="Q284" i="52"/>
  <c r="BF303" i="52"/>
  <c r="C284" i="52"/>
  <c r="BF273" i="52"/>
  <c r="CD283" i="52"/>
  <c r="CB283" i="52"/>
  <c r="BZ283" i="52"/>
  <c r="BX283" i="52"/>
  <c r="BV283" i="52"/>
  <c r="Q282" i="52"/>
  <c r="BF301" i="52"/>
  <c r="C282" i="52"/>
  <c r="CD281" i="52"/>
  <c r="CB281" i="52"/>
  <c r="BZ281" i="52"/>
  <c r="BX281" i="52"/>
  <c r="BV281" i="52"/>
  <c r="BD281" i="52"/>
  <c r="B119" i="113"/>
  <c r="Q280" i="52"/>
  <c r="BF293" i="52"/>
  <c r="C280" i="52"/>
  <c r="BF263" i="52"/>
  <c r="Q278" i="52"/>
  <c r="BF291" i="52"/>
  <c r="C278" i="52"/>
  <c r="CD273" i="52"/>
  <c r="CB273" i="52"/>
  <c r="BZ273" i="52"/>
  <c r="BX273" i="52"/>
  <c r="BV273" i="52"/>
  <c r="A273" i="52"/>
  <c r="CD271" i="52"/>
  <c r="CB271" i="52"/>
  <c r="BZ271" i="52"/>
  <c r="BX271" i="52"/>
  <c r="BV271" i="52"/>
  <c r="BF271" i="52"/>
  <c r="BD271" i="52"/>
  <c r="B118" i="113"/>
  <c r="AJ271" i="52"/>
  <c r="AH273" i="52"/>
  <c r="A271" i="52"/>
  <c r="AJ269" i="52"/>
  <c r="AF273" i="52"/>
  <c r="AH269" i="52"/>
  <c r="AF271" i="52"/>
  <c r="AJ267" i="52"/>
  <c r="AD273" i="52"/>
  <c r="AH267" i="52"/>
  <c r="AD271" i="52"/>
  <c r="AL271" i="52"/>
  <c r="AN271" i="52"/>
  <c r="AF267" i="52"/>
  <c r="AD269" i="52"/>
  <c r="CD263" i="52"/>
  <c r="CB263" i="52"/>
  <c r="BZ263" i="52"/>
  <c r="BX263" i="52"/>
  <c r="BV263" i="52"/>
  <c r="F263" i="52"/>
  <c r="AQ271" i="52"/>
  <c r="CD261" i="52"/>
  <c r="CB261" i="52"/>
  <c r="BZ261" i="52"/>
  <c r="BX261" i="52"/>
  <c r="BV261" i="52"/>
  <c r="BF261" i="52"/>
  <c r="BG261" i="52"/>
  <c r="BD261" i="52"/>
  <c r="B117" i="113"/>
  <c r="F261" i="52"/>
  <c r="CD248" i="52"/>
  <c r="CB248" i="52"/>
  <c r="BZ248" i="52"/>
  <c r="BX248" i="52"/>
  <c r="BV248" i="52"/>
  <c r="CD246" i="52"/>
  <c r="CB246" i="52"/>
  <c r="BZ246" i="52"/>
  <c r="BX246" i="52"/>
  <c r="BV246" i="52"/>
  <c r="BD246" i="52"/>
  <c r="B116" i="113"/>
  <c r="CD238" i="52"/>
  <c r="CB238" i="52"/>
  <c r="BZ238" i="52"/>
  <c r="BX238" i="52"/>
  <c r="BV238" i="52"/>
  <c r="CD236" i="52"/>
  <c r="CB236" i="52"/>
  <c r="BZ236" i="52"/>
  <c r="BX236" i="52"/>
  <c r="BV236" i="52"/>
  <c r="BD236" i="52"/>
  <c r="B115" i="113"/>
  <c r="CD228" i="52"/>
  <c r="CB228" i="52"/>
  <c r="BZ228" i="52"/>
  <c r="BX228" i="52"/>
  <c r="BV228" i="52"/>
  <c r="CD226" i="52"/>
  <c r="CB226" i="52"/>
  <c r="BZ226" i="52"/>
  <c r="BX226" i="52"/>
  <c r="BV226" i="52"/>
  <c r="BD226" i="52"/>
  <c r="B114" i="113"/>
  <c r="Q223" i="52"/>
  <c r="BF248" i="52"/>
  <c r="C223" i="52"/>
  <c r="BF218" i="52"/>
  <c r="Q221" i="52"/>
  <c r="BF246" i="52"/>
  <c r="C221" i="52"/>
  <c r="BF216" i="52"/>
  <c r="Q219" i="52"/>
  <c r="BF238" i="52"/>
  <c r="C219" i="52"/>
  <c r="BF208" i="52"/>
  <c r="CD218" i="52"/>
  <c r="CB218" i="52"/>
  <c r="BZ218" i="52"/>
  <c r="BX218" i="52"/>
  <c r="BV218" i="52"/>
  <c r="Q217" i="52"/>
  <c r="BF236" i="52"/>
  <c r="A202" i="52"/>
  <c r="BG236" i="52"/>
  <c r="C217" i="52"/>
  <c r="BF206" i="52"/>
  <c r="CD216" i="52"/>
  <c r="CB216" i="52"/>
  <c r="BZ216" i="52"/>
  <c r="BX216" i="52"/>
  <c r="BV216" i="52"/>
  <c r="BD216" i="52"/>
  <c r="B113" i="113"/>
  <c r="Q215" i="52"/>
  <c r="BF228" i="52"/>
  <c r="A204" i="52"/>
  <c r="A206" i="52"/>
  <c r="A208" i="52"/>
  <c r="BG228" i="52"/>
  <c r="C215" i="52"/>
  <c r="BF198" i="52"/>
  <c r="Q213" i="52"/>
  <c r="BF226" i="52"/>
  <c r="C213" i="52"/>
  <c r="BF196" i="52"/>
  <c r="CD208" i="52"/>
  <c r="CB208" i="52"/>
  <c r="BZ208" i="52"/>
  <c r="BX208" i="52"/>
  <c r="BV208" i="52"/>
  <c r="CD206" i="52"/>
  <c r="CB206" i="52"/>
  <c r="BZ206" i="52"/>
  <c r="BX206" i="52"/>
  <c r="BV206" i="52"/>
  <c r="BD206" i="52"/>
  <c r="B112" i="113"/>
  <c r="AJ206" i="52"/>
  <c r="AH208" i="52"/>
  <c r="AJ204" i="52"/>
  <c r="AF208" i="52"/>
  <c r="AH204" i="52"/>
  <c r="AF206" i="52"/>
  <c r="AJ202" i="52"/>
  <c r="AD208" i="52"/>
  <c r="AH202" i="52"/>
  <c r="AD206" i="52"/>
  <c r="AF202" i="52"/>
  <c r="AD204" i="52"/>
  <c r="CD198" i="52"/>
  <c r="CB198" i="52"/>
  <c r="BZ198" i="52"/>
  <c r="BX198" i="52"/>
  <c r="BV198" i="52"/>
  <c r="F198" i="52"/>
  <c r="CD196" i="52"/>
  <c r="CB196" i="52"/>
  <c r="BZ196" i="52"/>
  <c r="BX196" i="52"/>
  <c r="BV196" i="52"/>
  <c r="BD196" i="52"/>
  <c r="B111" i="113"/>
  <c r="F196" i="52"/>
  <c r="CD183" i="52"/>
  <c r="CB183" i="52"/>
  <c r="BZ183" i="52"/>
  <c r="BX183" i="52"/>
  <c r="BV183" i="52"/>
  <c r="CD181" i="52"/>
  <c r="CB181" i="52"/>
  <c r="BZ181" i="52"/>
  <c r="BX181" i="52"/>
  <c r="BV181" i="52"/>
  <c r="BD181" i="52"/>
  <c r="B110" i="113"/>
  <c r="CD173" i="52"/>
  <c r="CB173" i="52"/>
  <c r="BZ173" i="52"/>
  <c r="BX173" i="52"/>
  <c r="BV173" i="52"/>
  <c r="CD171" i="52"/>
  <c r="CB171" i="52"/>
  <c r="BZ171" i="52"/>
  <c r="BX171" i="52"/>
  <c r="BV171" i="52"/>
  <c r="BD171" i="52"/>
  <c r="B109" i="113"/>
  <c r="CD163" i="52"/>
  <c r="CB163" i="52"/>
  <c r="BZ163" i="52"/>
  <c r="BX163" i="52"/>
  <c r="BV163" i="52"/>
  <c r="CD161" i="52"/>
  <c r="CB161" i="52"/>
  <c r="BZ161" i="52"/>
  <c r="BX161" i="52"/>
  <c r="BV161" i="52"/>
  <c r="BD161" i="52"/>
  <c r="B108" i="113"/>
  <c r="Q158" i="52"/>
  <c r="BF183" i="52"/>
  <c r="C158" i="52"/>
  <c r="BF153" i="52"/>
  <c r="Q156" i="52"/>
  <c r="BF181" i="52"/>
  <c r="C156" i="52"/>
  <c r="BF151" i="52"/>
  <c r="Q154" i="52"/>
  <c r="BF173" i="52"/>
  <c r="C154" i="52"/>
  <c r="BF143" i="52"/>
  <c r="CD153" i="52"/>
  <c r="CB153" i="52"/>
  <c r="BZ153" i="52"/>
  <c r="BX153" i="52"/>
  <c r="BV153" i="52"/>
  <c r="Q152" i="52"/>
  <c r="BF171" i="52"/>
  <c r="C152" i="52"/>
  <c r="BF141" i="52"/>
  <c r="CD151" i="52"/>
  <c r="CB151" i="52"/>
  <c r="BZ151" i="52"/>
  <c r="BX151" i="52"/>
  <c r="BV151" i="52"/>
  <c r="BD151" i="52"/>
  <c r="B107" i="113"/>
  <c r="Q150" i="52"/>
  <c r="BF163" i="52"/>
  <c r="C150" i="52"/>
  <c r="BF133" i="52"/>
  <c r="Q148" i="52"/>
  <c r="BF161" i="52"/>
  <c r="C148" i="52"/>
  <c r="BF131" i="52"/>
  <c r="CD143" i="52"/>
  <c r="CB143" i="52"/>
  <c r="BZ143" i="52"/>
  <c r="BX143" i="52"/>
  <c r="BV143" i="52"/>
  <c r="A143" i="52"/>
  <c r="CD141" i="52"/>
  <c r="CB141" i="52"/>
  <c r="BZ141" i="52"/>
  <c r="BX141" i="52"/>
  <c r="BV141" i="52"/>
  <c r="BD141" i="52"/>
  <c r="B106" i="113"/>
  <c r="AJ141" i="52"/>
  <c r="AH143" i="52"/>
  <c r="A141" i="52"/>
  <c r="AJ139" i="52"/>
  <c r="AF143" i="52"/>
  <c r="AH139" i="52"/>
  <c r="AF141" i="52"/>
  <c r="A139" i="52"/>
  <c r="AJ137" i="52"/>
  <c r="AH137" i="52"/>
  <c r="AD141" i="52"/>
  <c r="AF137" i="52"/>
  <c r="AD139" i="52"/>
  <c r="A137" i="52"/>
  <c r="CD133" i="52"/>
  <c r="CB133" i="52"/>
  <c r="BZ133" i="52"/>
  <c r="BX133" i="52"/>
  <c r="BV133" i="52"/>
  <c r="F133" i="52"/>
  <c r="AQ131" i="52" s="1"/>
  <c r="CD131" i="52"/>
  <c r="CB131" i="52"/>
  <c r="BZ131" i="52"/>
  <c r="BX131" i="52"/>
  <c r="BV131" i="52"/>
  <c r="BD131" i="52"/>
  <c r="B105" i="113"/>
  <c r="F131" i="52"/>
  <c r="CD118" i="52"/>
  <c r="CB118" i="52"/>
  <c r="BZ118" i="52"/>
  <c r="BX118" i="52"/>
  <c r="BV118" i="52"/>
  <c r="CD116" i="52"/>
  <c r="CB116" i="52"/>
  <c r="BZ116" i="52"/>
  <c r="BX116" i="52"/>
  <c r="BV116" i="52"/>
  <c r="BD116" i="52"/>
  <c r="B104" i="113"/>
  <c r="CD108" i="52"/>
  <c r="CB108" i="52"/>
  <c r="BZ108" i="52"/>
  <c r="BX108" i="52"/>
  <c r="BV108" i="52"/>
  <c r="CD106" i="52"/>
  <c r="CB106" i="52"/>
  <c r="BZ106" i="52"/>
  <c r="BX106" i="52"/>
  <c r="BV106" i="52"/>
  <c r="BD106" i="52"/>
  <c r="B103" i="113"/>
  <c r="CD98" i="52"/>
  <c r="CB98" i="52"/>
  <c r="BZ98" i="52"/>
  <c r="BX98" i="52"/>
  <c r="BV98" i="52"/>
  <c r="CD96" i="52"/>
  <c r="CB96" i="52"/>
  <c r="BZ96" i="52"/>
  <c r="BX96" i="52"/>
  <c r="BV96" i="52"/>
  <c r="BD96" i="52"/>
  <c r="B102" i="113"/>
  <c r="Q93" i="52"/>
  <c r="BF118" i="52"/>
  <c r="C93" i="52"/>
  <c r="BF88" i="52"/>
  <c r="A72" i="52"/>
  <c r="A74" i="52"/>
  <c r="BG88" i="52"/>
  <c r="Q91" i="52"/>
  <c r="BF116" i="52"/>
  <c r="BG116" i="52"/>
  <c r="C91" i="52"/>
  <c r="BF86" i="52"/>
  <c r="BG86" i="52"/>
  <c r="Q89" i="52"/>
  <c r="BF108" i="52"/>
  <c r="C89" i="52"/>
  <c r="BF78" i="52"/>
  <c r="A76" i="52"/>
  <c r="A78" i="52"/>
  <c r="BG78" i="52"/>
  <c r="CD88" i="52"/>
  <c r="CB88" i="52"/>
  <c r="BZ88" i="52"/>
  <c r="BX88" i="52"/>
  <c r="BV88" i="52"/>
  <c r="Q87" i="52"/>
  <c r="BF106" i="52"/>
  <c r="C87" i="52"/>
  <c r="BF76" i="52"/>
  <c r="CD86" i="52"/>
  <c r="CB86" i="52"/>
  <c r="BZ86" i="52"/>
  <c r="CF86" i="52"/>
  <c r="BX86" i="52"/>
  <c r="BV86" i="52"/>
  <c r="BD86" i="52"/>
  <c r="B101" i="113"/>
  <c r="Q85" i="52"/>
  <c r="BF98" i="52"/>
  <c r="C85" i="52"/>
  <c r="BF68" i="52"/>
  <c r="Q83" i="52"/>
  <c r="BF96" i="52"/>
  <c r="BG96" i="52"/>
  <c r="C83" i="52"/>
  <c r="BF66" i="52"/>
  <c r="BG66" i="52"/>
  <c r="CD78" i="52"/>
  <c r="CB78" i="52"/>
  <c r="BZ78" i="52"/>
  <c r="BX78" i="52"/>
  <c r="BV78" i="52"/>
  <c r="CD76" i="52"/>
  <c r="CB76" i="52"/>
  <c r="BZ76" i="52"/>
  <c r="BX76" i="52"/>
  <c r="BV76" i="52"/>
  <c r="BD76" i="52"/>
  <c r="B100" i="113"/>
  <c r="AJ76" i="52"/>
  <c r="AH78" i="52"/>
  <c r="AJ74" i="52"/>
  <c r="AF78" i="52"/>
  <c r="AH74" i="52"/>
  <c r="AF76" i="52"/>
  <c r="AJ72" i="52"/>
  <c r="AD78" i="52"/>
  <c r="AH72" i="52"/>
  <c r="AF72" i="52"/>
  <c r="AD74" i="52"/>
  <c r="AL74" i="52"/>
  <c r="AN74" i="52"/>
  <c r="CD68" i="52"/>
  <c r="CB68" i="52"/>
  <c r="BZ68" i="52"/>
  <c r="BX68" i="52"/>
  <c r="BV68" i="52"/>
  <c r="F68" i="52"/>
  <c r="AQ66" i="52" s="1"/>
  <c r="CD66" i="52"/>
  <c r="CB66" i="52"/>
  <c r="BZ66" i="52"/>
  <c r="BX66" i="52"/>
  <c r="BV66" i="52"/>
  <c r="BD66" i="52"/>
  <c r="B99" i="113"/>
  <c r="F66" i="52"/>
  <c r="CD53" i="52"/>
  <c r="CB53" i="52"/>
  <c r="BZ53" i="52"/>
  <c r="BX53" i="52"/>
  <c r="BV53" i="52"/>
  <c r="CD51" i="52"/>
  <c r="CB51" i="52"/>
  <c r="BZ51" i="52"/>
  <c r="BX51" i="52"/>
  <c r="BV51" i="52"/>
  <c r="BD51" i="52"/>
  <c r="B98" i="113"/>
  <c r="CD43" i="52"/>
  <c r="CB43" i="52"/>
  <c r="BZ43" i="52"/>
  <c r="BX43" i="52"/>
  <c r="BV43" i="52"/>
  <c r="CD41" i="52"/>
  <c r="CB41" i="52"/>
  <c r="BZ41" i="52"/>
  <c r="BX41" i="52"/>
  <c r="BV41" i="52"/>
  <c r="BD41" i="52"/>
  <c r="B97" i="113"/>
  <c r="CD33" i="52"/>
  <c r="CB33" i="52"/>
  <c r="BZ33" i="52"/>
  <c r="BX33" i="52"/>
  <c r="BV33" i="52"/>
  <c r="CD31" i="52"/>
  <c r="CB31" i="52"/>
  <c r="BZ31" i="52"/>
  <c r="BX31" i="52"/>
  <c r="BV31" i="52"/>
  <c r="BD31" i="52"/>
  <c r="B96" i="113"/>
  <c r="Q28" i="52"/>
  <c r="BF53" i="52"/>
  <c r="C28" i="52"/>
  <c r="BF23" i="52"/>
  <c r="Q26" i="52"/>
  <c r="BF51" i="52"/>
  <c r="C26" i="52"/>
  <c r="Q24" i="52"/>
  <c r="BF43" i="52"/>
  <c r="C24" i="52"/>
  <c r="CD23" i="52"/>
  <c r="CB23" i="52"/>
  <c r="BZ23" i="52"/>
  <c r="BX23" i="52"/>
  <c r="BV23" i="52"/>
  <c r="Q22" i="52"/>
  <c r="BF41" i="52"/>
  <c r="C22" i="52"/>
  <c r="CD21" i="52"/>
  <c r="CB21" i="52"/>
  <c r="BZ21" i="52"/>
  <c r="CF21" i="52"/>
  <c r="BX21" i="52"/>
  <c r="BV21" i="52"/>
  <c r="BF21" i="52"/>
  <c r="BD21" i="52"/>
  <c r="B95" i="113"/>
  <c r="Q20" i="52"/>
  <c r="BF33" i="52"/>
  <c r="C20" i="52"/>
  <c r="BF3" i="52"/>
  <c r="Q18" i="52"/>
  <c r="BF31" i="52"/>
  <c r="C18" i="52"/>
  <c r="CD13" i="52"/>
  <c r="CB13" i="52"/>
  <c r="BZ13" i="52"/>
  <c r="BX13" i="52"/>
  <c r="BV13" i="52"/>
  <c r="BF13" i="52"/>
  <c r="A13" i="52"/>
  <c r="CD11" i="52"/>
  <c r="CB11" i="52"/>
  <c r="BZ11" i="52"/>
  <c r="BX11" i="52"/>
  <c r="BV11" i="52"/>
  <c r="BF11" i="52"/>
  <c r="BD11" i="52"/>
  <c r="B94" i="113"/>
  <c r="AJ11" i="52"/>
  <c r="AH13" i="52"/>
  <c r="A11" i="52"/>
  <c r="AJ9" i="52"/>
  <c r="AF13" i="52"/>
  <c r="AH9" i="52"/>
  <c r="AF11" i="52"/>
  <c r="A9" i="52"/>
  <c r="AJ7" i="52"/>
  <c r="AD13" i="52"/>
  <c r="AH7" i="52"/>
  <c r="AD11" i="52"/>
  <c r="AF7" i="52"/>
  <c r="AD9" i="52"/>
  <c r="A7" i="52"/>
  <c r="CD3" i="52"/>
  <c r="CB3" i="52"/>
  <c r="BZ3" i="52"/>
  <c r="BX3" i="52"/>
  <c r="BV3" i="52"/>
  <c r="F3" i="52"/>
  <c r="CD1" i="52"/>
  <c r="CB1" i="52"/>
  <c r="BZ1" i="52"/>
  <c r="BX1" i="52"/>
  <c r="BV1" i="52"/>
  <c r="BF1" i="52"/>
  <c r="BD1" i="52"/>
  <c r="B93" i="113"/>
  <c r="F1" i="52"/>
  <c r="Q83" i="100"/>
  <c r="O83" i="100"/>
  <c r="M83" i="100"/>
  <c r="F83" i="100"/>
  <c r="Q82" i="100"/>
  <c r="O82" i="100"/>
  <c r="M82" i="100"/>
  <c r="F82" i="100"/>
  <c r="Q81" i="100"/>
  <c r="O81" i="100"/>
  <c r="M81" i="100"/>
  <c r="F81" i="100"/>
  <c r="Q80" i="100"/>
  <c r="O80" i="100"/>
  <c r="M80" i="100"/>
  <c r="F80" i="100"/>
  <c r="Q79" i="100"/>
  <c r="O79" i="100"/>
  <c r="M79" i="100"/>
  <c r="F79" i="100"/>
  <c r="Q78" i="100"/>
  <c r="O78" i="100"/>
  <c r="M78" i="100"/>
  <c r="F78" i="100"/>
  <c r="Q77" i="100"/>
  <c r="O77" i="100"/>
  <c r="M77" i="100"/>
  <c r="F77" i="100"/>
  <c r="Q76" i="100"/>
  <c r="O76" i="100"/>
  <c r="M76" i="100"/>
  <c r="F76" i="100"/>
  <c r="Q75" i="100"/>
  <c r="O75" i="100"/>
  <c r="M75" i="100"/>
  <c r="F75" i="100"/>
  <c r="Q74" i="100"/>
  <c r="O74" i="100"/>
  <c r="M74" i="100"/>
  <c r="F74" i="100"/>
  <c r="Q73" i="100"/>
  <c r="O73" i="100"/>
  <c r="M73" i="100"/>
  <c r="F73" i="100"/>
  <c r="Q72" i="100"/>
  <c r="O72" i="100"/>
  <c r="M72" i="100"/>
  <c r="F72" i="100"/>
  <c r="Q71" i="100"/>
  <c r="O71" i="100"/>
  <c r="M71" i="100"/>
  <c r="F71" i="100"/>
  <c r="Q70" i="100"/>
  <c r="O70" i="100"/>
  <c r="M70" i="100"/>
  <c r="F70" i="100"/>
  <c r="Q69" i="100"/>
  <c r="O69" i="100"/>
  <c r="M69" i="100"/>
  <c r="F69" i="100"/>
  <c r="Q68" i="100"/>
  <c r="O68" i="100"/>
  <c r="M68" i="100"/>
  <c r="F68" i="100"/>
  <c r="Q67" i="100"/>
  <c r="O67" i="100"/>
  <c r="M67" i="100"/>
  <c r="F67" i="100"/>
  <c r="Q66" i="100"/>
  <c r="O66" i="100"/>
  <c r="M66" i="100"/>
  <c r="F66" i="100"/>
  <c r="Q65" i="100"/>
  <c r="O65" i="100"/>
  <c r="M65" i="100"/>
  <c r="F65" i="100"/>
  <c r="Q64" i="100"/>
  <c r="O64" i="100"/>
  <c r="M64" i="100"/>
  <c r="F64" i="100"/>
  <c r="Q63" i="100"/>
  <c r="O63" i="100"/>
  <c r="M63" i="100"/>
  <c r="F63" i="100"/>
  <c r="Q62" i="100"/>
  <c r="O62" i="100"/>
  <c r="M62" i="100"/>
  <c r="F62" i="100"/>
  <c r="Q61" i="100"/>
  <c r="O61" i="100"/>
  <c r="M61" i="100"/>
  <c r="F61" i="100"/>
  <c r="Q60" i="100"/>
  <c r="O60" i="100"/>
  <c r="M60" i="100"/>
  <c r="F60" i="100"/>
  <c r="Q59" i="100"/>
  <c r="O59" i="100"/>
  <c r="M59" i="100"/>
  <c r="F59" i="100"/>
  <c r="Q58" i="100"/>
  <c r="O58" i="100"/>
  <c r="M58" i="100"/>
  <c r="F58" i="100"/>
  <c r="Q57" i="100"/>
  <c r="O57" i="100"/>
  <c r="M57" i="100"/>
  <c r="F57" i="100"/>
  <c r="Q56" i="100"/>
  <c r="O56" i="100"/>
  <c r="M56" i="100"/>
  <c r="F56" i="100"/>
  <c r="Q55" i="100"/>
  <c r="O55" i="100"/>
  <c r="M55" i="100"/>
  <c r="F55" i="100"/>
  <c r="Q54" i="100"/>
  <c r="O54" i="100"/>
  <c r="M54" i="100"/>
  <c r="F54" i="100"/>
  <c r="Q53" i="100"/>
  <c r="O53" i="100"/>
  <c r="M53" i="100"/>
  <c r="F53" i="100"/>
  <c r="Q52" i="100"/>
  <c r="O52" i="100"/>
  <c r="M52" i="100"/>
  <c r="F52" i="100"/>
  <c r="Q51" i="100"/>
  <c r="O51" i="100"/>
  <c r="M51" i="100"/>
  <c r="F51" i="100"/>
  <c r="Q50" i="100"/>
  <c r="O50" i="100"/>
  <c r="M50" i="100"/>
  <c r="F50" i="100"/>
  <c r="Q49" i="100"/>
  <c r="O49" i="100"/>
  <c r="M49" i="100"/>
  <c r="F49" i="100"/>
  <c r="Q48" i="100"/>
  <c r="O48" i="100"/>
  <c r="M48" i="100"/>
  <c r="F48" i="100"/>
  <c r="Q47" i="100"/>
  <c r="O47" i="100"/>
  <c r="M47" i="100"/>
  <c r="F47" i="100"/>
  <c r="Q46" i="100"/>
  <c r="O46" i="100"/>
  <c r="M46" i="100"/>
  <c r="F46" i="100"/>
  <c r="Q45" i="100"/>
  <c r="O45" i="100"/>
  <c r="M45" i="100"/>
  <c r="F45" i="100"/>
  <c r="Q44" i="100"/>
  <c r="O44" i="100"/>
  <c r="M44" i="100"/>
  <c r="F44" i="100"/>
  <c r="Q43" i="100"/>
  <c r="O43" i="100"/>
  <c r="M43" i="100"/>
  <c r="F43" i="100"/>
  <c r="Q42" i="100"/>
  <c r="O42" i="100"/>
  <c r="M42" i="100"/>
  <c r="F42" i="100"/>
  <c r="Q41" i="100"/>
  <c r="O41" i="100"/>
  <c r="M41" i="100"/>
  <c r="F41" i="100"/>
  <c r="Q40" i="100"/>
  <c r="O40" i="100"/>
  <c r="M40" i="100"/>
  <c r="F40" i="100"/>
  <c r="Q39" i="100"/>
  <c r="O39" i="100"/>
  <c r="M39" i="100"/>
  <c r="F39" i="100"/>
  <c r="Q38" i="100"/>
  <c r="O38" i="100"/>
  <c r="M38" i="100"/>
  <c r="F38" i="100"/>
  <c r="Q37" i="100"/>
  <c r="O37" i="100"/>
  <c r="M37" i="100"/>
  <c r="F37" i="100"/>
  <c r="Q36" i="100"/>
  <c r="O36" i="100"/>
  <c r="M36" i="100"/>
  <c r="F36" i="100"/>
  <c r="Q35" i="100"/>
  <c r="O35" i="100"/>
  <c r="M35" i="100"/>
  <c r="F35" i="100"/>
  <c r="Q34" i="100"/>
  <c r="O34" i="100"/>
  <c r="M34" i="100"/>
  <c r="F34" i="100"/>
  <c r="Q33" i="100"/>
  <c r="O33" i="100"/>
  <c r="M33" i="100"/>
  <c r="F33" i="100"/>
  <c r="Q32" i="100"/>
  <c r="O32" i="100"/>
  <c r="M32" i="100"/>
  <c r="F32" i="100"/>
  <c r="Q31" i="100"/>
  <c r="O31" i="100"/>
  <c r="M31" i="100"/>
  <c r="F31" i="100"/>
  <c r="Q30" i="100"/>
  <c r="O30" i="100"/>
  <c r="M30" i="100"/>
  <c r="F30" i="100"/>
  <c r="Q29" i="100"/>
  <c r="O29" i="100"/>
  <c r="M29" i="100"/>
  <c r="F29" i="100"/>
  <c r="Q28" i="100"/>
  <c r="O28" i="100"/>
  <c r="M28" i="100"/>
  <c r="F28" i="100"/>
  <c r="Q27" i="100"/>
  <c r="O27" i="100"/>
  <c r="M27" i="100"/>
  <c r="F27" i="100"/>
  <c r="Q26" i="100"/>
  <c r="O26" i="100"/>
  <c r="M26" i="100"/>
  <c r="F26" i="100"/>
  <c r="Q25" i="100"/>
  <c r="O25" i="100"/>
  <c r="M25" i="100"/>
  <c r="F25" i="100"/>
  <c r="Q24" i="100"/>
  <c r="O24" i="100"/>
  <c r="M24" i="100"/>
  <c r="F24" i="100"/>
  <c r="Q23" i="100"/>
  <c r="O23" i="100"/>
  <c r="M23" i="100"/>
  <c r="F23" i="100"/>
  <c r="Q22" i="100"/>
  <c r="O22" i="100"/>
  <c r="M22" i="100"/>
  <c r="F22" i="100"/>
  <c r="Q21" i="100"/>
  <c r="O21" i="100"/>
  <c r="M21" i="100"/>
  <c r="F21" i="100"/>
  <c r="Q20" i="100"/>
  <c r="O20" i="100"/>
  <c r="M20" i="100"/>
  <c r="F20" i="100"/>
  <c r="Q19" i="100"/>
  <c r="O19" i="100"/>
  <c r="M19" i="100"/>
  <c r="F19" i="100"/>
  <c r="Q18" i="100"/>
  <c r="O18" i="100"/>
  <c r="M18" i="100"/>
  <c r="F18" i="100"/>
  <c r="Q17" i="100"/>
  <c r="O17" i="100"/>
  <c r="M17" i="100"/>
  <c r="F17" i="100"/>
  <c r="Q16" i="100"/>
  <c r="O16" i="100"/>
  <c r="M16" i="100"/>
  <c r="F16" i="100"/>
  <c r="Q15" i="100"/>
  <c r="O15" i="100"/>
  <c r="M15" i="100"/>
  <c r="F15" i="100"/>
  <c r="Q14" i="100"/>
  <c r="O14" i="100"/>
  <c r="M14" i="100"/>
  <c r="F14" i="100"/>
  <c r="Q13" i="100"/>
  <c r="O13" i="100"/>
  <c r="M13" i="100"/>
  <c r="F13" i="100"/>
  <c r="Q12" i="100"/>
  <c r="O12" i="100"/>
  <c r="M12" i="100"/>
  <c r="F12" i="100"/>
  <c r="Q11" i="100"/>
  <c r="O11" i="100"/>
  <c r="M11" i="100"/>
  <c r="F11" i="100"/>
  <c r="Q10" i="100"/>
  <c r="O10" i="100"/>
  <c r="M10" i="100"/>
  <c r="F10" i="100"/>
  <c r="Q9" i="100"/>
  <c r="O9" i="100"/>
  <c r="M9" i="100"/>
  <c r="F9" i="100"/>
  <c r="Q8" i="100"/>
  <c r="O8" i="100"/>
  <c r="M8" i="100"/>
  <c r="F8" i="100"/>
  <c r="Q7" i="100"/>
  <c r="O7" i="100"/>
  <c r="M7" i="100"/>
  <c r="F7" i="100"/>
  <c r="Q6" i="100"/>
  <c r="O6" i="100"/>
  <c r="M6" i="100"/>
  <c r="F6" i="100"/>
  <c r="Q5" i="100"/>
  <c r="O5" i="100"/>
  <c r="Q4" i="100"/>
  <c r="O4" i="100"/>
  <c r="Q3" i="100"/>
  <c r="O3" i="100"/>
  <c r="P2" i="100" s="1" a="1"/>
  <c r="P2" i="100" s="1"/>
  <c r="Q2" i="100"/>
  <c r="Q1" i="100"/>
  <c r="R2" i="100" a="1"/>
  <c r="R2" i="100" s="1"/>
  <c r="O2" i="100"/>
  <c r="O1" i="100"/>
  <c r="AD271" i="51"/>
  <c r="AF273" i="51"/>
  <c r="AD273" i="51"/>
  <c r="AB273" i="51"/>
  <c r="AL273" i="51"/>
  <c r="AN273" i="51"/>
  <c r="AL856" i="52"/>
  <c r="AN856" i="52"/>
  <c r="CF181" i="50"/>
  <c r="DV181" i="29"/>
  <c r="CF216" i="29"/>
  <c r="N227" i="29"/>
  <c r="CF486" i="29"/>
  <c r="CF206" i="51"/>
  <c r="CF208" i="51"/>
  <c r="N224" i="51"/>
  <c r="CF131" i="50"/>
  <c r="DV31" i="29"/>
  <c r="CF311" i="29"/>
  <c r="BZ315" i="29"/>
  <c r="CF356" i="29"/>
  <c r="DV356" i="29"/>
  <c r="DV358" i="29"/>
  <c r="AB362" i="29"/>
  <c r="DV516" i="29"/>
  <c r="CF431" i="50"/>
  <c r="DV321" i="29"/>
  <c r="DV386" i="29"/>
  <c r="CF346" i="50"/>
  <c r="DV131" i="29"/>
  <c r="CF181" i="29"/>
  <c r="CB185" i="29"/>
  <c r="CF281" i="29"/>
  <c r="N290" i="29"/>
  <c r="B2" i="113"/>
  <c r="B14" i="113"/>
  <c r="B20" i="113"/>
  <c r="B22" i="113"/>
  <c r="B34" i="113"/>
  <c r="B38" i="113"/>
  <c r="B42" i="113"/>
  <c r="B43" i="113"/>
  <c r="B46" i="113"/>
  <c r="B48" i="113"/>
  <c r="B50" i="113"/>
  <c r="B54" i="113"/>
  <c r="B55" i="113"/>
  <c r="B56" i="113"/>
  <c r="B68" i="113"/>
  <c r="B72" i="113"/>
  <c r="B78" i="113"/>
  <c r="B90" i="113"/>
  <c r="BF301" i="51"/>
  <c r="BG301" i="51"/>
  <c r="BF313" i="51"/>
  <c r="AB275" i="51"/>
  <c r="AH275" i="51"/>
  <c r="AL275" i="51"/>
  <c r="AN275" i="51"/>
  <c r="BF293" i="51"/>
  <c r="CV273" i="51"/>
  <c r="CV283" i="51"/>
  <c r="AL1053" i="52"/>
  <c r="AN1053" i="52"/>
  <c r="BZ210" i="51"/>
  <c r="BG1221" i="52"/>
  <c r="DV326" i="51"/>
  <c r="D390" i="113"/>
  <c r="AB485" i="51"/>
  <c r="DP460" i="51"/>
  <c r="DV458" i="51"/>
  <c r="AB488" i="51"/>
  <c r="D695" i="113"/>
  <c r="DT330" i="116"/>
  <c r="DV328" i="116"/>
  <c r="AB350" i="116"/>
  <c r="DR330" i="116"/>
  <c r="AB348" i="116"/>
  <c r="AL466" i="52"/>
  <c r="AN466" i="52"/>
  <c r="BG1126" i="52"/>
  <c r="BG1193" i="52"/>
  <c r="BG1236" i="52"/>
  <c r="BG1288" i="52"/>
  <c r="BG86" i="51"/>
  <c r="BG96" i="51"/>
  <c r="CW486" i="50"/>
  <c r="FB45" i="29"/>
  <c r="FL43" i="29"/>
  <c r="AP41" i="29"/>
  <c r="AL208" i="52"/>
  <c r="AN208" i="52"/>
  <c r="BG248" i="52"/>
  <c r="CF596" i="52"/>
  <c r="BZ760" i="52"/>
  <c r="CF911" i="52"/>
  <c r="AL1047" i="52"/>
  <c r="AN1047" i="52"/>
  <c r="CF1146" i="52"/>
  <c r="BG1171" i="52"/>
  <c r="BG1223" i="52"/>
  <c r="BG1238" i="52"/>
  <c r="CF86" i="51"/>
  <c r="CD90" i="51"/>
  <c r="BG116" i="51"/>
  <c r="BG151" i="51"/>
  <c r="CF76" i="50"/>
  <c r="CW163" i="50"/>
  <c r="BG191" i="50"/>
  <c r="CW303" i="50"/>
  <c r="CW301" i="50"/>
  <c r="DV451" i="50"/>
  <c r="BG476" i="50"/>
  <c r="BG478" i="50"/>
  <c r="CW458" i="50"/>
  <c r="BG468" i="50"/>
  <c r="EM281" i="29"/>
  <c r="BG1288" i="114"/>
  <c r="N28" i="115"/>
  <c r="E414" i="113"/>
  <c r="N26" i="115"/>
  <c r="BV15" i="115"/>
  <c r="CF31" i="51"/>
  <c r="CW236" i="50"/>
  <c r="Z334" i="50"/>
  <c r="AL334" i="50"/>
  <c r="AN334" i="50"/>
  <c r="CF96" i="52"/>
  <c r="CB100" i="52"/>
  <c r="BG358" i="52"/>
  <c r="CF671" i="52"/>
  <c r="D155" i="113"/>
  <c r="CF681" i="52"/>
  <c r="BG888" i="52"/>
  <c r="CF1126" i="52"/>
  <c r="BG1183" i="52"/>
  <c r="CF1201" i="52"/>
  <c r="G204" i="113"/>
  <c r="BG1286" i="52"/>
  <c r="BG128" i="51"/>
  <c r="BG106" i="51"/>
  <c r="CF131" i="51"/>
  <c r="DV261" i="51"/>
  <c r="CF421" i="51"/>
  <c r="CD425" i="51"/>
  <c r="BG441" i="50"/>
  <c r="BG488" i="50"/>
  <c r="CW496" i="50"/>
  <c r="CW508" i="50"/>
  <c r="AB498" i="50"/>
  <c r="DR510" i="50"/>
  <c r="H791" i="113"/>
  <c r="FD155" i="29"/>
  <c r="BG336" i="29"/>
  <c r="CF141" i="52"/>
  <c r="C106" i="113"/>
  <c r="BG541" i="52"/>
  <c r="CF66" i="52"/>
  <c r="BG106" i="52"/>
  <c r="BG198" i="52"/>
  <c r="AL267" i="52"/>
  <c r="AN267" i="52"/>
  <c r="BG391" i="52"/>
  <c r="BG433" i="52"/>
  <c r="BG681" i="52"/>
  <c r="CF701" i="52"/>
  <c r="BV705" i="52"/>
  <c r="CF846" i="52"/>
  <c r="BG1051" i="52"/>
  <c r="BG1146" i="52"/>
  <c r="DV1" i="51"/>
  <c r="AL76" i="51"/>
  <c r="AN76" i="51"/>
  <c r="BG126" i="51"/>
  <c r="BG108" i="51"/>
  <c r="BG191" i="51"/>
  <c r="CF431" i="51"/>
  <c r="BG508" i="51"/>
  <c r="BG518" i="51"/>
  <c r="BG498" i="51"/>
  <c r="CF21" i="50"/>
  <c r="EM131" i="50"/>
  <c r="FL196" i="50"/>
  <c r="AL273" i="50"/>
  <c r="AN273" i="50"/>
  <c r="CF376" i="50"/>
  <c r="CF391" i="50"/>
  <c r="BG431" i="50"/>
  <c r="CW468" i="50"/>
  <c r="AL19" i="29"/>
  <c r="AN19" i="29"/>
  <c r="CW263" i="29"/>
  <c r="EM273" i="29"/>
  <c r="BG301" i="29"/>
  <c r="BG311" i="29"/>
  <c r="CW303" i="29"/>
  <c r="DV301" i="29"/>
  <c r="CW313" i="29"/>
  <c r="AL407" i="29"/>
  <c r="AN407" i="29"/>
  <c r="AL145" i="51"/>
  <c r="AN145" i="51"/>
  <c r="DV141" i="51"/>
  <c r="CF151" i="51"/>
  <c r="CB155" i="51"/>
  <c r="AL208" i="51"/>
  <c r="AN208" i="51"/>
  <c r="BG216" i="51"/>
  <c r="AL340" i="51"/>
  <c r="AN340" i="51"/>
  <c r="DV411" i="51"/>
  <c r="BG411" i="51"/>
  <c r="CF476" i="51"/>
  <c r="N486" i="51"/>
  <c r="DV31" i="50"/>
  <c r="CF61" i="50"/>
  <c r="CF66" i="50"/>
  <c r="BG76" i="50"/>
  <c r="BG66" i="50"/>
  <c r="CW88" i="50"/>
  <c r="DV86" i="50"/>
  <c r="CW116" i="50"/>
  <c r="CW126" i="50"/>
  <c r="CF116" i="50"/>
  <c r="CF141" i="50"/>
  <c r="AL143" i="50"/>
  <c r="AN143" i="50"/>
  <c r="DV151" i="50"/>
  <c r="DV161" i="50"/>
  <c r="BG216" i="50"/>
  <c r="DV216" i="50"/>
  <c r="CF216" i="50"/>
  <c r="BG228" i="50"/>
  <c r="BG238" i="50"/>
  <c r="CF236" i="50"/>
  <c r="CF291" i="50"/>
  <c r="DV326" i="50"/>
  <c r="BG356" i="50"/>
  <c r="BG368" i="50"/>
  <c r="BG388" i="50"/>
  <c r="AL403" i="50"/>
  <c r="AN403" i="50"/>
  <c r="AL405" i="50"/>
  <c r="AN405" i="50"/>
  <c r="CF411" i="50"/>
  <c r="BG401" i="50"/>
  <c r="BG411" i="50"/>
  <c r="CF421" i="50"/>
  <c r="CW413" i="50"/>
  <c r="DV431" i="50"/>
  <c r="FL456" i="50"/>
  <c r="AL464" i="50"/>
  <c r="AN464" i="50"/>
  <c r="CF476" i="50"/>
  <c r="BG486" i="50"/>
  <c r="BG496" i="50"/>
  <c r="CF496" i="50"/>
  <c r="N493" i="50"/>
  <c r="CF1" i="29"/>
  <c r="AL15" i="29"/>
  <c r="AN15" i="29"/>
  <c r="EM11" i="29"/>
  <c r="CW76" i="29"/>
  <c r="CW118" i="29"/>
  <c r="CF151" i="29"/>
  <c r="CB155" i="29"/>
  <c r="BG133" i="29"/>
  <c r="CW196" i="29"/>
  <c r="FL236" i="29"/>
  <c r="CW311" i="29"/>
  <c r="BG323" i="29"/>
  <c r="AL344" i="29"/>
  <c r="AN344" i="29"/>
  <c r="EM356" i="29"/>
  <c r="BG378" i="29"/>
  <c r="FL376" i="29"/>
  <c r="CF401" i="29"/>
  <c r="EM391" i="29"/>
  <c r="E708" i="113"/>
  <c r="CB445" i="116"/>
  <c r="N432" i="116"/>
  <c r="CF443" i="116"/>
  <c r="N435" i="116"/>
  <c r="DR360" i="118"/>
  <c r="DT360" i="118"/>
  <c r="CF76" i="114"/>
  <c r="BG86" i="114"/>
  <c r="BG143" i="51"/>
  <c r="DV151" i="51"/>
  <c r="CW141" i="51"/>
  <c r="CW151" i="51"/>
  <c r="BG198" i="51"/>
  <c r="CW208" i="51"/>
  <c r="CF261" i="51"/>
  <c r="CW336" i="51"/>
  <c r="CW346" i="51"/>
  <c r="BG456" i="51"/>
  <c r="AL15" i="50"/>
  <c r="AN15" i="50"/>
  <c r="DV11" i="50"/>
  <c r="DV66" i="50"/>
  <c r="AL74" i="50"/>
  <c r="AN74" i="50"/>
  <c r="CF88" i="50"/>
  <c r="N98" i="50"/>
  <c r="CF106" i="50"/>
  <c r="CB110" i="50"/>
  <c r="DV126" i="50"/>
  <c r="DV171" i="50"/>
  <c r="DV181" i="50"/>
  <c r="CW198" i="50"/>
  <c r="BG206" i="50"/>
  <c r="DV206" i="50"/>
  <c r="EM198" i="50"/>
  <c r="CW246" i="50"/>
  <c r="DV256" i="50"/>
  <c r="CW261" i="50"/>
  <c r="EM261" i="50"/>
  <c r="CW271" i="50"/>
  <c r="BG311" i="50"/>
  <c r="AL340" i="50"/>
  <c r="AN340" i="50"/>
  <c r="CW326" i="50"/>
  <c r="CF356" i="50"/>
  <c r="CW388" i="50"/>
  <c r="BG386" i="50"/>
  <c r="CW443" i="50"/>
  <c r="CF401" i="50"/>
  <c r="CW393" i="50"/>
  <c r="CW421" i="50"/>
  <c r="CW433" i="50"/>
  <c r="DV456" i="50"/>
  <c r="E605" i="113"/>
  <c r="EM458" i="50"/>
  <c r="CW456" i="50"/>
  <c r="BG466" i="50"/>
  <c r="CF486" i="50"/>
  <c r="AL17" i="29"/>
  <c r="AN17" i="29"/>
  <c r="EM41" i="29"/>
  <c r="CW63" i="29"/>
  <c r="CF51" i="29"/>
  <c r="N42" i="29"/>
  <c r="CF76" i="29"/>
  <c r="BZ80" i="29"/>
  <c r="BG66" i="29"/>
  <c r="CW106" i="29"/>
  <c r="CW116" i="29"/>
  <c r="FL161" i="29"/>
  <c r="DV191" i="29"/>
  <c r="CF196" i="29"/>
  <c r="CF236" i="29"/>
  <c r="EM261" i="29"/>
  <c r="BG271" i="29"/>
  <c r="CW281" i="29"/>
  <c r="BG291" i="29"/>
  <c r="EM301" i="29"/>
  <c r="BG321" i="29"/>
  <c r="DV336" i="29"/>
  <c r="BG376" i="29"/>
  <c r="CW378" i="29"/>
  <c r="FL421" i="29"/>
  <c r="CF51" i="114"/>
  <c r="BG66" i="114"/>
  <c r="BG328" i="114"/>
  <c r="BG1181" i="114"/>
  <c r="CF106" i="51"/>
  <c r="BV110" i="51"/>
  <c r="CF116" i="51"/>
  <c r="BZ120" i="51"/>
  <c r="DV131" i="51"/>
  <c r="DV133" i="51"/>
  <c r="AB163" i="51"/>
  <c r="BG163" i="51"/>
  <c r="BG236" i="51"/>
  <c r="CF281" i="51"/>
  <c r="BG336" i="51"/>
  <c r="CF336" i="51"/>
  <c r="BX340" i="51"/>
  <c r="DV336" i="51"/>
  <c r="CF356" i="51"/>
  <c r="CB360" i="51"/>
  <c r="CF391" i="51"/>
  <c r="AB399" i="51"/>
  <c r="AL399" i="51"/>
  <c r="AN399" i="51"/>
  <c r="DV401" i="51"/>
  <c r="BG431" i="51"/>
  <c r="DV476" i="51"/>
  <c r="BG506" i="51"/>
  <c r="FL66" i="50"/>
  <c r="EM66" i="50"/>
  <c r="BG96" i="50"/>
  <c r="DV106" i="50"/>
  <c r="AB103" i="50"/>
  <c r="DV141" i="50"/>
  <c r="CW141" i="50"/>
  <c r="CF171" i="50"/>
  <c r="BG181" i="50"/>
  <c r="CF191" i="50"/>
  <c r="CW196" i="50"/>
  <c r="DV226" i="50"/>
  <c r="BG226" i="50"/>
  <c r="CF246" i="50"/>
  <c r="DV261" i="50"/>
  <c r="DV281" i="50"/>
  <c r="CW281" i="50"/>
  <c r="CW283" i="50"/>
  <c r="CW293" i="50"/>
  <c r="EM326" i="50"/>
  <c r="CF326" i="50"/>
  <c r="CW346" i="50"/>
  <c r="CW348" i="50"/>
  <c r="BG366" i="50"/>
  <c r="BG391" i="50"/>
  <c r="AL399" i="50"/>
  <c r="AN399" i="50"/>
  <c r="CW391" i="50"/>
  <c r="DV421" i="50"/>
  <c r="BG453" i="50"/>
  <c r="CF441" i="50"/>
  <c r="BG456" i="50"/>
  <c r="CW476" i="50"/>
  <c r="CW478" i="50"/>
  <c r="CW498" i="50"/>
  <c r="CW506" i="50"/>
  <c r="BG518" i="50"/>
  <c r="BG43" i="29"/>
  <c r="CW61" i="29"/>
  <c r="BG116" i="29"/>
  <c r="AL143" i="29"/>
  <c r="AN143" i="29"/>
  <c r="CW273" i="29"/>
  <c r="CW291" i="29"/>
  <c r="BG283" i="29"/>
  <c r="BG313" i="29"/>
  <c r="CW321" i="29"/>
  <c r="EM323" i="29"/>
  <c r="BG348" i="29"/>
  <c r="AB422" i="29"/>
  <c r="AL468" i="29"/>
  <c r="AN468" i="29"/>
  <c r="CW478" i="29"/>
  <c r="BG23" i="114"/>
  <c r="BG516" i="50"/>
  <c r="DV1" i="29"/>
  <c r="CW1" i="29"/>
  <c r="BG13" i="29"/>
  <c r="EM31" i="29"/>
  <c r="EM53" i="29"/>
  <c r="FL51" i="29"/>
  <c r="FL61" i="29"/>
  <c r="EM86" i="29"/>
  <c r="FL96" i="29"/>
  <c r="CF126" i="29"/>
  <c r="BG143" i="29"/>
  <c r="AL145" i="29"/>
  <c r="AN145" i="29"/>
  <c r="DV141" i="29"/>
  <c r="DT145" i="29"/>
  <c r="DV151" i="29"/>
  <c r="FL171" i="29"/>
  <c r="BG183" i="29"/>
  <c r="AL208" i="29"/>
  <c r="AN208" i="29"/>
  <c r="FL226" i="29"/>
  <c r="DV271" i="29"/>
  <c r="CF271" i="29"/>
  <c r="BG281" i="29"/>
  <c r="CW283" i="29"/>
  <c r="EM291" i="29"/>
  <c r="EM293" i="29"/>
  <c r="BG303" i="29"/>
  <c r="EM311" i="29"/>
  <c r="EM321" i="29"/>
  <c r="FL311" i="29"/>
  <c r="CF321" i="29"/>
  <c r="CW328" i="29"/>
  <c r="EM338" i="29"/>
  <c r="CF346" i="29"/>
  <c r="DV346" i="29"/>
  <c r="BG356" i="29"/>
  <c r="BG386" i="29"/>
  <c r="CF376" i="29"/>
  <c r="DV401" i="29"/>
  <c r="CF421" i="29"/>
  <c r="CF441" i="29"/>
  <c r="AL470" i="29"/>
  <c r="AN470" i="29"/>
  <c r="BG468" i="29"/>
  <c r="CF466" i="29"/>
  <c r="N482" i="29"/>
  <c r="FL466" i="29"/>
  <c r="BG456" i="29"/>
  <c r="CW458" i="29"/>
  <c r="CW466" i="29"/>
  <c r="BG478" i="29"/>
  <c r="CW488" i="29"/>
  <c r="FL506" i="29"/>
  <c r="N307" i="116"/>
  <c r="N308" i="116"/>
  <c r="BZ325" i="116"/>
  <c r="H971" i="113"/>
  <c r="AB219" i="118"/>
  <c r="DR200" i="118"/>
  <c r="BG41" i="114"/>
  <c r="BG106" i="114"/>
  <c r="CF311" i="114"/>
  <c r="AB286" i="114"/>
  <c r="CF336" i="114"/>
  <c r="CD340" i="114"/>
  <c r="BG358" i="114"/>
  <c r="BG338" i="114"/>
  <c r="CF531" i="114"/>
  <c r="BG543" i="114"/>
  <c r="BG1016" i="114"/>
  <c r="BG1266" i="114"/>
  <c r="CW3" i="115"/>
  <c r="CW198" i="115"/>
  <c r="CW196" i="115"/>
  <c r="CW516" i="50"/>
  <c r="FL21" i="29"/>
  <c r="EM3" i="29"/>
  <c r="CF31" i="29"/>
  <c r="CF33" i="29"/>
  <c r="N37" i="29"/>
  <c r="CW43" i="29"/>
  <c r="DV61" i="29"/>
  <c r="EM76" i="29"/>
  <c r="EM126" i="29"/>
  <c r="FL116" i="29"/>
  <c r="FL126" i="29"/>
  <c r="CF131" i="29"/>
  <c r="EM131" i="29"/>
  <c r="FL141" i="29"/>
  <c r="FL191" i="29"/>
  <c r="FL196" i="29"/>
  <c r="AL210" i="29"/>
  <c r="AN210" i="29"/>
  <c r="FL246" i="29"/>
  <c r="CF256" i="29"/>
  <c r="N242" i="29"/>
  <c r="BG261" i="29"/>
  <c r="DV261" i="29"/>
  <c r="F824" i="113"/>
  <c r="DV281" i="29"/>
  <c r="DN285" i="29"/>
  <c r="CF301" i="29"/>
  <c r="DV311" i="29"/>
  <c r="FL321" i="29"/>
  <c r="EM346" i="29"/>
  <c r="EM326" i="29"/>
  <c r="BG346" i="29"/>
  <c r="CW348" i="29"/>
  <c r="EM358" i="29"/>
  <c r="EM366" i="29"/>
  <c r="DV366" i="29"/>
  <c r="CW376" i="29"/>
  <c r="EM368" i="29"/>
  <c r="FL366" i="29"/>
  <c r="D856" i="113"/>
  <c r="CW386" i="29"/>
  <c r="BG388" i="29"/>
  <c r="CF386" i="29"/>
  <c r="CF391" i="29"/>
  <c r="E859" i="113"/>
  <c r="FL411" i="29"/>
  <c r="FL431" i="29"/>
  <c r="AL472" i="29"/>
  <c r="AN472" i="29"/>
  <c r="DV476" i="29"/>
  <c r="BG476" i="29"/>
  <c r="CW486" i="29"/>
  <c r="BG498" i="29"/>
  <c r="CF496" i="29"/>
  <c r="I884" i="113"/>
  <c r="CF506" i="29"/>
  <c r="DV506" i="29"/>
  <c r="H905" i="113"/>
  <c r="BX45" i="118"/>
  <c r="AB227" i="118"/>
  <c r="DT220" i="118"/>
  <c r="N478" i="118"/>
  <c r="N477" i="118"/>
  <c r="CF21" i="114"/>
  <c r="BG96" i="114"/>
  <c r="BG116" i="114"/>
  <c r="CF141" i="114"/>
  <c r="CD145" i="114"/>
  <c r="AL202" i="114"/>
  <c r="AN202" i="114"/>
  <c r="AD204" i="114"/>
  <c r="AL204" i="114"/>
  <c r="AN204" i="114"/>
  <c r="BG228" i="114"/>
  <c r="BG238" i="114"/>
  <c r="AL267" i="114"/>
  <c r="AN267" i="114"/>
  <c r="BG293" i="114"/>
  <c r="BG551" i="114"/>
  <c r="BG571" i="114"/>
  <c r="CF586" i="114"/>
  <c r="BG693" i="114"/>
  <c r="AL728" i="114"/>
  <c r="AN728" i="114"/>
  <c r="CF791" i="114"/>
  <c r="BG813" i="114"/>
  <c r="BG1238" i="114"/>
  <c r="CW13" i="115"/>
  <c r="BG198" i="115"/>
  <c r="BG271" i="115"/>
  <c r="CW273" i="115"/>
  <c r="BG291" i="115"/>
  <c r="EM386" i="29"/>
  <c r="EM388" i="29"/>
  <c r="FL386" i="29"/>
  <c r="DV391" i="29"/>
  <c r="CF431" i="29"/>
  <c r="FL451" i="29"/>
  <c r="AL466" i="29"/>
  <c r="AN466" i="29"/>
  <c r="CF476" i="29"/>
  <c r="BX480" i="29"/>
  <c r="CW516" i="29"/>
  <c r="CW518" i="29"/>
  <c r="N36" i="118"/>
  <c r="BX35" i="118"/>
  <c r="N104" i="118"/>
  <c r="BZ110" i="118"/>
  <c r="N103" i="118"/>
  <c r="N412" i="116"/>
  <c r="N414" i="116"/>
  <c r="CF393" i="116"/>
  <c r="N415" i="116"/>
  <c r="CF66" i="114"/>
  <c r="CF86" i="114"/>
  <c r="N93" i="114"/>
  <c r="BG88" i="114"/>
  <c r="CF96" i="114"/>
  <c r="CF106" i="114"/>
  <c r="AL139" i="114"/>
  <c r="AN139" i="114"/>
  <c r="BG181" i="114"/>
  <c r="AL206" i="114"/>
  <c r="AN206" i="114"/>
  <c r="BG303" i="114"/>
  <c r="BG346" i="114"/>
  <c r="BG378" i="114"/>
  <c r="AL397" i="114"/>
  <c r="AN397" i="114"/>
  <c r="BG391" i="114"/>
  <c r="BG443" i="114"/>
  <c r="BG458" i="114"/>
  <c r="CF596" i="114"/>
  <c r="AL663" i="114"/>
  <c r="AN663" i="114"/>
  <c r="CF661" i="114"/>
  <c r="N674" i="114"/>
  <c r="CF866" i="114"/>
  <c r="BZ870" i="114"/>
  <c r="BX925" i="114"/>
  <c r="BG1026" i="114"/>
  <c r="CF1041" i="114"/>
  <c r="CF1171" i="114"/>
  <c r="BG1221" i="114"/>
  <c r="CF31" i="115"/>
  <c r="AL145" i="115"/>
  <c r="AN145" i="115"/>
  <c r="CF456" i="115"/>
  <c r="N478" i="115"/>
  <c r="AL462" i="115"/>
  <c r="AN462" i="115"/>
  <c r="AB464" i="115"/>
  <c r="AP351" i="118"/>
  <c r="AP353" i="118"/>
  <c r="H1021" i="113"/>
  <c r="FH340" i="118"/>
  <c r="CF366" i="114"/>
  <c r="CF368" i="114"/>
  <c r="AB350" i="114"/>
  <c r="CF376" i="114"/>
  <c r="BG411" i="114"/>
  <c r="CF466" i="114"/>
  <c r="BG486" i="114"/>
  <c r="BG523" i="114"/>
  <c r="BG541" i="114"/>
  <c r="CF651" i="114"/>
  <c r="AL722" i="114"/>
  <c r="AN722" i="114"/>
  <c r="BG781" i="114"/>
  <c r="BG821" i="114"/>
  <c r="BG803" i="114"/>
  <c r="BG876" i="114"/>
  <c r="BG996" i="114"/>
  <c r="CF996" i="114"/>
  <c r="AL1053" i="114"/>
  <c r="AN1053" i="114"/>
  <c r="BG1108" i="114"/>
  <c r="BG1203" i="114"/>
  <c r="BG1211" i="114"/>
  <c r="BG1213" i="114"/>
  <c r="CF1236" i="114"/>
  <c r="CF1256" i="114"/>
  <c r="CF51" i="115"/>
  <c r="CF61" i="115"/>
  <c r="CW76" i="115"/>
  <c r="CF171" i="115"/>
  <c r="BV175" i="115"/>
  <c r="DV196" i="115"/>
  <c r="DT200" i="115"/>
  <c r="AL208" i="115"/>
  <c r="AN208" i="115"/>
  <c r="CF206" i="115"/>
  <c r="BG248" i="115"/>
  <c r="BG208" i="115"/>
  <c r="BG228" i="115"/>
  <c r="AL271" i="115"/>
  <c r="AN271" i="115"/>
  <c r="DV281" i="115"/>
  <c r="BG283" i="115"/>
  <c r="CF291" i="115"/>
  <c r="BZ295" i="115"/>
  <c r="BG303" i="115"/>
  <c r="CF311" i="115"/>
  <c r="CF321" i="115"/>
  <c r="BG326" i="115"/>
  <c r="CW338" i="115"/>
  <c r="CW348" i="115"/>
  <c r="AL405" i="115"/>
  <c r="AN405" i="115"/>
  <c r="BG451" i="115"/>
  <c r="BG413" i="115"/>
  <c r="CF466" i="115"/>
  <c r="DV476" i="115"/>
  <c r="BG506" i="115"/>
  <c r="BG458" i="115"/>
  <c r="CW478" i="115"/>
  <c r="CW66" i="116"/>
  <c r="BG96" i="116"/>
  <c r="CF206" i="116"/>
  <c r="DV206" i="116"/>
  <c r="BG311" i="116"/>
  <c r="CW346" i="116"/>
  <c r="AL277" i="118"/>
  <c r="AN277" i="118"/>
  <c r="AL403" i="114"/>
  <c r="AN403" i="114"/>
  <c r="CF401" i="114"/>
  <c r="CB405" i="114"/>
  <c r="BG401" i="114"/>
  <c r="BG468" i="114"/>
  <c r="BG496" i="114"/>
  <c r="CF521" i="114"/>
  <c r="BG521" i="114"/>
  <c r="BG533" i="114"/>
  <c r="BG561" i="114"/>
  <c r="CF616" i="114"/>
  <c r="CF626" i="114"/>
  <c r="CD630" i="114"/>
  <c r="CF671" i="114"/>
  <c r="CF736" i="114"/>
  <c r="N743" i="114"/>
  <c r="BG758" i="114"/>
  <c r="BG801" i="114"/>
  <c r="BG833" i="114"/>
  <c r="CF856" i="114"/>
  <c r="CF858" i="114"/>
  <c r="N870" i="114"/>
  <c r="CF911" i="114"/>
  <c r="CF1071" i="114"/>
  <c r="BG1106" i="114"/>
  <c r="BG1138" i="114"/>
  <c r="AL1181" i="114"/>
  <c r="AN1181" i="114"/>
  <c r="BG1171" i="114"/>
  <c r="BG1193" i="114"/>
  <c r="CF1201" i="114"/>
  <c r="AL1248" i="114"/>
  <c r="AN1248" i="114"/>
  <c r="BG1268" i="114"/>
  <c r="CF1" i="115"/>
  <c r="BZ5" i="115"/>
  <c r="BG41" i="115"/>
  <c r="CF41" i="115"/>
  <c r="CF66" i="115"/>
  <c r="DV76" i="115"/>
  <c r="BG86" i="115"/>
  <c r="BG128" i="115"/>
  <c r="BG108" i="115"/>
  <c r="CF131" i="115"/>
  <c r="DV131" i="115"/>
  <c r="DR135" i="115"/>
  <c r="CF141" i="115"/>
  <c r="G434" i="113"/>
  <c r="DV141" i="115"/>
  <c r="I441" i="113"/>
  <c r="CF161" i="115"/>
  <c r="CF191" i="115"/>
  <c r="CF196" i="115"/>
  <c r="DV216" i="115"/>
  <c r="CF216" i="115"/>
  <c r="N227" i="115"/>
  <c r="BG258" i="115"/>
  <c r="BG238" i="115"/>
  <c r="CF246" i="115"/>
  <c r="BG313" i="115"/>
  <c r="CW261" i="115"/>
  <c r="CF326" i="115"/>
  <c r="CB330" i="115"/>
  <c r="CW336" i="115"/>
  <c r="CF356" i="115"/>
  <c r="BG356" i="115"/>
  <c r="BG366" i="115"/>
  <c r="DV401" i="115"/>
  <c r="DN405" i="115"/>
  <c r="BG423" i="115"/>
  <c r="CW458" i="115"/>
  <c r="CF21" i="116"/>
  <c r="CW86" i="116"/>
  <c r="CW96" i="116"/>
  <c r="BG116" i="116"/>
  <c r="DV256" i="116"/>
  <c r="DN260" i="116"/>
  <c r="DV261" i="116"/>
  <c r="CW261" i="116"/>
  <c r="CW283" i="116"/>
  <c r="EM263" i="116"/>
  <c r="BG291" i="116"/>
  <c r="DR295" i="116"/>
  <c r="CW311" i="116"/>
  <c r="DV311" i="116"/>
  <c r="CW358" i="116"/>
  <c r="CF376" i="116"/>
  <c r="BG173" i="114"/>
  <c r="CF161" i="114"/>
  <c r="CF196" i="114"/>
  <c r="CF206" i="114"/>
  <c r="CF261" i="114"/>
  <c r="CF281" i="114"/>
  <c r="BG356" i="114"/>
  <c r="BG368" i="114"/>
  <c r="CF356" i="114"/>
  <c r="CF411" i="114"/>
  <c r="N417" i="114"/>
  <c r="BG431" i="114"/>
  <c r="CF421" i="114"/>
  <c r="CF431" i="114"/>
  <c r="AL466" i="114"/>
  <c r="AN466" i="114"/>
  <c r="CF496" i="114"/>
  <c r="F259" i="113"/>
  <c r="CF561" i="114"/>
  <c r="AL596" i="114"/>
  <c r="AN596" i="114"/>
  <c r="BG586" i="114"/>
  <c r="BG596" i="114"/>
  <c r="AD726" i="114"/>
  <c r="AL726" i="114"/>
  <c r="AN726" i="114"/>
  <c r="BG746" i="114"/>
  <c r="CF756" i="114"/>
  <c r="G283" i="113"/>
  <c r="CF766" i="114"/>
  <c r="CF801" i="114"/>
  <c r="BG878" i="114"/>
  <c r="AL919" i="114"/>
  <c r="AN919" i="114"/>
  <c r="AL988" i="114"/>
  <c r="AN988" i="114"/>
  <c r="BG976" i="114"/>
  <c r="CF1061" i="114"/>
  <c r="BG1093" i="114"/>
  <c r="AL1118" i="114"/>
  <c r="AN1118" i="114"/>
  <c r="CF1181" i="114"/>
  <c r="CF1191" i="114"/>
  <c r="BG1191" i="114"/>
  <c r="BG1236" i="114"/>
  <c r="BG1276" i="114"/>
  <c r="BG1258" i="114"/>
  <c r="DV1" i="115"/>
  <c r="AB30" i="115"/>
  <c r="DV66" i="115"/>
  <c r="CF76" i="115"/>
  <c r="BG66" i="115"/>
  <c r="CF96" i="115"/>
  <c r="CW78" i="115"/>
  <c r="BG141" i="115"/>
  <c r="BG216" i="115"/>
  <c r="BG218" i="115"/>
  <c r="BG226" i="115"/>
  <c r="DV261" i="115"/>
  <c r="BG273" i="115"/>
  <c r="CW271" i="115"/>
  <c r="DV326" i="115"/>
  <c r="DR330" i="115"/>
  <c r="DV336" i="115"/>
  <c r="CF346" i="115"/>
  <c r="BG328" i="115"/>
  <c r="BG376" i="115"/>
  <c r="BG386" i="115"/>
  <c r="CW391" i="115"/>
  <c r="BG391" i="115"/>
  <c r="CW413" i="115"/>
  <c r="BG453" i="115"/>
  <c r="EM66" i="116"/>
  <c r="CW116" i="116"/>
  <c r="CF116" i="116"/>
  <c r="CF326" i="116"/>
  <c r="AL338" i="116"/>
  <c r="AN338" i="116"/>
  <c r="BG366" i="116"/>
  <c r="BG386" i="116"/>
  <c r="AL407" i="116"/>
  <c r="AN407" i="116"/>
  <c r="BG506" i="116"/>
  <c r="AL336" i="115"/>
  <c r="AN336" i="115"/>
  <c r="DV346" i="115"/>
  <c r="BG346" i="115"/>
  <c r="DV466" i="115"/>
  <c r="DV468" i="115"/>
  <c r="AB492" i="115"/>
  <c r="BG456" i="115"/>
  <c r="AL15" i="116"/>
  <c r="AN15" i="116"/>
  <c r="CF31" i="116"/>
  <c r="CF61" i="116"/>
  <c r="BZ65" i="116"/>
  <c r="AL74" i="116"/>
  <c r="AN74" i="116"/>
  <c r="BG76" i="116"/>
  <c r="DV96" i="116"/>
  <c r="CF106" i="116"/>
  <c r="BG126" i="116"/>
  <c r="EM131" i="116"/>
  <c r="AL145" i="116"/>
  <c r="AN145" i="116"/>
  <c r="DV141" i="116"/>
  <c r="DV151" i="116"/>
  <c r="EM133" i="116"/>
  <c r="BG143" i="116"/>
  <c r="DV171" i="116"/>
  <c r="CW193" i="116"/>
  <c r="DV226" i="116"/>
  <c r="DV236" i="116"/>
  <c r="CF246" i="116"/>
  <c r="CF261" i="116"/>
  <c r="CF263" i="116"/>
  <c r="N285" i="116"/>
  <c r="AL269" i="116"/>
  <c r="AN269" i="116"/>
  <c r="Z271" i="116"/>
  <c r="AL271" i="116"/>
  <c r="AN271" i="116"/>
  <c r="EM261" i="116"/>
  <c r="CW328" i="116"/>
  <c r="BG326" i="116"/>
  <c r="BG338" i="116"/>
  <c r="CW366" i="116"/>
  <c r="CW386" i="116"/>
  <c r="CW388" i="116"/>
  <c r="DV391" i="116"/>
  <c r="DN395" i="116"/>
  <c r="AL401" i="116"/>
  <c r="AN401" i="116"/>
  <c r="DV401" i="116"/>
  <c r="BG411" i="116"/>
  <c r="CF421" i="116"/>
  <c r="BG413" i="116"/>
  <c r="BG423" i="116"/>
  <c r="BG433" i="116"/>
  <c r="BG431" i="116"/>
  <c r="BG441" i="116"/>
  <c r="CW443" i="116"/>
  <c r="BG453" i="116"/>
  <c r="CF456" i="116"/>
  <c r="CW456" i="116"/>
  <c r="DV456" i="116"/>
  <c r="AL468" i="116"/>
  <c r="AN468" i="116"/>
  <c r="CW506" i="116"/>
  <c r="DV506" i="116"/>
  <c r="CF11" i="118"/>
  <c r="AL334" i="118"/>
  <c r="AN334" i="118"/>
  <c r="Z336" i="118"/>
  <c r="AL336" i="118"/>
  <c r="AN336" i="118"/>
  <c r="CW368" i="118"/>
  <c r="EM378" i="118"/>
  <c r="BG388" i="118"/>
  <c r="DV51" i="116"/>
  <c r="BG66" i="116"/>
  <c r="AL72" i="116"/>
  <c r="AN72" i="116"/>
  <c r="BG86" i="116"/>
  <c r="CF96" i="116"/>
  <c r="BG106" i="116"/>
  <c r="DV131" i="116"/>
  <c r="AL210" i="116"/>
  <c r="AN210" i="116"/>
  <c r="DV216" i="116"/>
  <c r="CF226" i="116"/>
  <c r="BX230" i="116"/>
  <c r="BG271" i="116"/>
  <c r="DV271" i="116"/>
  <c r="CW281" i="116"/>
  <c r="CF301" i="116"/>
  <c r="CF311" i="116"/>
  <c r="BG323" i="116"/>
  <c r="CW326" i="116"/>
  <c r="CW348" i="116"/>
  <c r="DV346" i="116"/>
  <c r="EM328" i="116"/>
  <c r="BG348" i="116"/>
  <c r="BG358" i="116"/>
  <c r="BG368" i="116"/>
  <c r="CW376" i="116"/>
  <c r="BG388" i="116"/>
  <c r="AL405" i="116"/>
  <c r="AN405" i="116"/>
  <c r="CW401" i="116"/>
  <c r="CF431" i="116"/>
  <c r="CW433" i="116"/>
  <c r="DV441" i="116"/>
  <c r="CF476" i="116"/>
  <c r="BX480" i="116"/>
  <c r="BG456" i="116"/>
  <c r="AL9" i="118"/>
  <c r="AN9" i="118"/>
  <c r="FL11" i="118"/>
  <c r="CW86" i="118"/>
  <c r="AL204" i="118"/>
  <c r="AN204" i="118"/>
  <c r="Z208" i="118"/>
  <c r="AL208" i="118"/>
  <c r="AN208" i="118"/>
  <c r="AL214" i="118"/>
  <c r="AN214" i="118"/>
  <c r="CW338" i="118"/>
  <c r="CF506" i="115"/>
  <c r="FL1" i="116"/>
  <c r="DV11" i="116"/>
  <c r="CF41" i="116"/>
  <c r="FL66" i="116"/>
  <c r="AL78" i="116"/>
  <c r="AN78" i="116"/>
  <c r="CF86" i="116"/>
  <c r="BX90" i="116"/>
  <c r="CW88" i="116"/>
  <c r="DV106" i="116"/>
  <c r="BG128" i="116"/>
  <c r="CF236" i="116"/>
  <c r="N234" i="116"/>
  <c r="DV246" i="116"/>
  <c r="AL273" i="116"/>
  <c r="AN273" i="116"/>
  <c r="CF271" i="116"/>
  <c r="BG281" i="116"/>
  <c r="BG261" i="116"/>
  <c r="CW291" i="116"/>
  <c r="BG301" i="116"/>
  <c r="BG321" i="116"/>
  <c r="DV321" i="116"/>
  <c r="FL326" i="116"/>
  <c r="AL336" i="116"/>
  <c r="AN336" i="116"/>
  <c r="EM326" i="116"/>
  <c r="BG356" i="116"/>
  <c r="BG376" i="116"/>
  <c r="DV386" i="116"/>
  <c r="DV411" i="116"/>
  <c r="CW478" i="116"/>
  <c r="DV496" i="116"/>
  <c r="AL19" i="118"/>
  <c r="AN19" i="118"/>
  <c r="EM3" i="118"/>
  <c r="CW41" i="118"/>
  <c r="EM106" i="118"/>
  <c r="AL147" i="118"/>
  <c r="AN147" i="118"/>
  <c r="DV206" i="118"/>
  <c r="FL321" i="118"/>
  <c r="BG403" i="116"/>
  <c r="CF401" i="116"/>
  <c r="BG391" i="116"/>
  <c r="CW421" i="116"/>
  <c r="CF451" i="116"/>
  <c r="BG516" i="116"/>
  <c r="CF1" i="118"/>
  <c r="FL1" i="118"/>
  <c r="DV11" i="118"/>
  <c r="FL31" i="118"/>
  <c r="I918" i="113"/>
  <c r="CW61" i="118"/>
  <c r="CF51" i="118"/>
  <c r="CF53" i="118"/>
  <c r="N45" i="118"/>
  <c r="DV66" i="118"/>
  <c r="CF96" i="118"/>
  <c r="CW116" i="118"/>
  <c r="FL131" i="118"/>
  <c r="AL141" i="118"/>
  <c r="AN141" i="118"/>
  <c r="CF141" i="118"/>
  <c r="CW151" i="118"/>
  <c r="CW163" i="118"/>
  <c r="EM173" i="118"/>
  <c r="DV171" i="118"/>
  <c r="DV181" i="118"/>
  <c r="I955" i="113"/>
  <c r="DV191" i="118"/>
  <c r="CF196" i="118"/>
  <c r="CB200" i="118"/>
  <c r="FL196" i="118"/>
  <c r="CF246" i="118"/>
  <c r="FL256" i="118"/>
  <c r="CW321" i="118"/>
  <c r="AL275" i="118"/>
  <c r="AN275" i="118"/>
  <c r="FL271" i="118"/>
  <c r="DV281" i="118"/>
  <c r="AB290" i="118"/>
  <c r="FL281" i="118"/>
  <c r="FB285" i="118"/>
  <c r="CW328" i="118"/>
  <c r="CW336" i="118"/>
  <c r="EM338" i="118"/>
  <c r="CW366" i="118"/>
  <c r="FL391" i="118"/>
  <c r="FF395" i="118"/>
  <c r="DV441" i="118"/>
  <c r="BG466" i="118"/>
  <c r="DV31" i="118"/>
  <c r="BG41" i="118"/>
  <c r="DV41" i="118"/>
  <c r="EM61" i="118"/>
  <c r="DV61" i="118"/>
  <c r="BG66" i="118"/>
  <c r="CW98" i="118"/>
  <c r="CF131" i="118"/>
  <c r="CW131" i="118"/>
  <c r="CW133" i="118"/>
  <c r="DV141" i="118"/>
  <c r="H951" i="113"/>
  <c r="CW153" i="118"/>
  <c r="BG191" i="118"/>
  <c r="CW193" i="118"/>
  <c r="EM181" i="118"/>
  <c r="CF271" i="118"/>
  <c r="CF281" i="118"/>
  <c r="DV291" i="118"/>
  <c r="CW291" i="118"/>
  <c r="FL311" i="118"/>
  <c r="AL338" i="118"/>
  <c r="AN338" i="118"/>
  <c r="EM326" i="118"/>
  <c r="CW356" i="118"/>
  <c r="EM366" i="118"/>
  <c r="CW386" i="118"/>
  <c r="EM411" i="118"/>
  <c r="BG441" i="118"/>
  <c r="CF441" i="118"/>
  <c r="FL76" i="118"/>
  <c r="EM76" i="118"/>
  <c r="BG96" i="118"/>
  <c r="BG126" i="118"/>
  <c r="CF116" i="118"/>
  <c r="EM126" i="118"/>
  <c r="AL143" i="118"/>
  <c r="AN143" i="118"/>
  <c r="CW191" i="118"/>
  <c r="AL210" i="118"/>
  <c r="AN210" i="118"/>
  <c r="FL216" i="118"/>
  <c r="DV226" i="118"/>
  <c r="FL226" i="118"/>
  <c r="EM321" i="118"/>
  <c r="FL346" i="118"/>
  <c r="BG338" i="118"/>
  <c r="CW346" i="118"/>
  <c r="EM348" i="118"/>
  <c r="EM358" i="118"/>
  <c r="EM356" i="118"/>
  <c r="BG386" i="118"/>
  <c r="EM388" i="118"/>
  <c r="CW393" i="118"/>
  <c r="CW401" i="118"/>
  <c r="BG433" i="118"/>
  <c r="BG358" i="118"/>
  <c r="BG376" i="118"/>
  <c r="DV386" i="118"/>
  <c r="I1019" i="113"/>
  <c r="BG421" i="118"/>
  <c r="CF401" i="118"/>
  <c r="FL401" i="118"/>
  <c r="AP418" i="118"/>
  <c r="AL407" i="118"/>
  <c r="AN407" i="118"/>
  <c r="CF421" i="118"/>
  <c r="BX425" i="118"/>
  <c r="FL421" i="118"/>
  <c r="DV496" i="118"/>
  <c r="EM451" i="118"/>
  <c r="DV451" i="118"/>
  <c r="AL466" i="118"/>
  <c r="AN466" i="118"/>
  <c r="CW518" i="118"/>
  <c r="EM468" i="118"/>
  <c r="FL466" i="118"/>
  <c r="DV506" i="118"/>
  <c r="DV516" i="118"/>
  <c r="BG368" i="118"/>
  <c r="CW388" i="118"/>
  <c r="EM431" i="118"/>
  <c r="EM441" i="118"/>
  <c r="BG451" i="118"/>
  <c r="FL456" i="118"/>
  <c r="FL458" i="118"/>
  <c r="AP480" i="118"/>
  <c r="DV466" i="118"/>
  <c r="CF496" i="118"/>
  <c r="CF506" i="118"/>
  <c r="AQ431" i="50"/>
  <c r="AQ171" i="118"/>
  <c r="F106" i="113"/>
  <c r="G106" i="113"/>
  <c r="I106" i="113"/>
  <c r="D106" i="113"/>
  <c r="N154" i="52"/>
  <c r="CF143" i="52"/>
  <c r="N155" i="52"/>
  <c r="E106" i="113"/>
  <c r="BV145" i="52"/>
  <c r="H106" i="113"/>
  <c r="BX145" i="52"/>
  <c r="BZ145" i="52"/>
  <c r="N152" i="52"/>
  <c r="G390" i="113"/>
  <c r="C390" i="113"/>
  <c r="H390" i="113"/>
  <c r="F390" i="113"/>
  <c r="I390" i="113"/>
  <c r="E390" i="113"/>
  <c r="AB355" i="51"/>
  <c r="DT330" i="51"/>
  <c r="DL330" i="51"/>
  <c r="DP330" i="51"/>
  <c r="DV328" i="51"/>
  <c r="AB358" i="51"/>
  <c r="DN330" i="51"/>
  <c r="H841" i="113"/>
  <c r="D841" i="113"/>
  <c r="I841" i="113"/>
  <c r="E841" i="113"/>
  <c r="C841" i="113"/>
  <c r="G841" i="113"/>
  <c r="F841" i="113"/>
  <c r="N361" i="29"/>
  <c r="CD360" i="29"/>
  <c r="BV360" i="29"/>
  <c r="N359" i="29"/>
  <c r="CF358" i="29"/>
  <c r="N362" i="29"/>
  <c r="BX360" i="29"/>
  <c r="N360" i="29"/>
  <c r="BZ360" i="29"/>
  <c r="CB360" i="29"/>
  <c r="I787" i="113"/>
  <c r="E787" i="113"/>
  <c r="F787" i="113"/>
  <c r="C787" i="113"/>
  <c r="D787" i="113"/>
  <c r="G787" i="113"/>
  <c r="DR185" i="29"/>
  <c r="DV183" i="29"/>
  <c r="AB175" i="29"/>
  <c r="AB173" i="29"/>
  <c r="AB172" i="29"/>
  <c r="AB174" i="29"/>
  <c r="DT185" i="29"/>
  <c r="DL185" i="29"/>
  <c r="DN185" i="29"/>
  <c r="DP185" i="29"/>
  <c r="H787" i="113"/>
  <c r="G99" i="113"/>
  <c r="H155" i="113"/>
  <c r="I155" i="113"/>
  <c r="E155" i="113"/>
  <c r="G155" i="113"/>
  <c r="F155" i="113"/>
  <c r="C155" i="113"/>
  <c r="N678" i="52"/>
  <c r="BV675" i="52"/>
  <c r="BX675" i="52"/>
  <c r="N677" i="52"/>
  <c r="H156" i="113"/>
  <c r="D156" i="113"/>
  <c r="A156" i="113" s="1"/>
  <c r="I156" i="113"/>
  <c r="G156" i="113"/>
  <c r="F156" i="113"/>
  <c r="BX685" i="52"/>
  <c r="AB669" i="52"/>
  <c r="BZ685" i="52"/>
  <c r="CB685" i="52"/>
  <c r="CD685" i="52"/>
  <c r="C156" i="113"/>
  <c r="CF683" i="52"/>
  <c r="AB671" i="52"/>
  <c r="AD1114" i="52"/>
  <c r="AL1114" i="52"/>
  <c r="AN1114" i="52"/>
  <c r="AL1112" i="52"/>
  <c r="AN1112" i="52"/>
  <c r="C385" i="113"/>
  <c r="H385" i="113"/>
  <c r="D385" i="113"/>
  <c r="I385" i="113"/>
  <c r="CD350" i="51"/>
  <c r="BV350" i="51"/>
  <c r="BX350" i="51"/>
  <c r="E385" i="113"/>
  <c r="BZ350" i="51"/>
  <c r="N355" i="51"/>
  <c r="CB350" i="51"/>
  <c r="G412" i="113"/>
  <c r="C412" i="113"/>
  <c r="I412" i="113"/>
  <c r="H412" i="113"/>
  <c r="AB495" i="51"/>
  <c r="AB494" i="51"/>
  <c r="DR480" i="51"/>
  <c r="DL480" i="51"/>
  <c r="AB493" i="51"/>
  <c r="DN480" i="51"/>
  <c r="DV478" i="51"/>
  <c r="AB496" i="51"/>
  <c r="C823" i="113"/>
  <c r="H823" i="113"/>
  <c r="D823" i="113"/>
  <c r="F823" i="113"/>
  <c r="CD325" i="29"/>
  <c r="BV325" i="29"/>
  <c r="BX325" i="29"/>
  <c r="CF323" i="29"/>
  <c r="N309" i="29"/>
  <c r="N306" i="29"/>
  <c r="N308" i="29"/>
  <c r="N307" i="29"/>
  <c r="H843" i="113"/>
  <c r="D843" i="113"/>
  <c r="I843" i="113"/>
  <c r="C843" i="113"/>
  <c r="A843" i="113" s="1"/>
  <c r="G843" i="113"/>
  <c r="CB380" i="29"/>
  <c r="CD380" i="29"/>
  <c r="BV380" i="29"/>
  <c r="N367" i="29"/>
  <c r="BX380" i="29"/>
  <c r="CF378" i="29"/>
  <c r="N370" i="29"/>
  <c r="N369" i="29"/>
  <c r="H867" i="113"/>
  <c r="D867" i="113"/>
  <c r="E867" i="113"/>
  <c r="F867" i="113"/>
  <c r="G867" i="113"/>
  <c r="DV403" i="29"/>
  <c r="AB419" i="29"/>
  <c r="AB418" i="29"/>
  <c r="C867" i="113"/>
  <c r="AB417" i="29"/>
  <c r="AB416" i="29"/>
  <c r="DT405" i="29"/>
  <c r="DN405" i="29"/>
  <c r="F666" i="113"/>
  <c r="G666" i="113"/>
  <c r="H666" i="113"/>
  <c r="DP210" i="116"/>
  <c r="DV208" i="116"/>
  <c r="AB224" i="116"/>
  <c r="C666" i="113"/>
  <c r="DL210" i="116"/>
  <c r="D666" i="113"/>
  <c r="DN210" i="116"/>
  <c r="E955" i="113"/>
  <c r="F955" i="113"/>
  <c r="C955" i="113"/>
  <c r="DN185" i="118"/>
  <c r="AB173" i="118"/>
  <c r="AB172" i="118"/>
  <c r="DV183" i="118"/>
  <c r="AB175" i="118"/>
  <c r="G955" i="113"/>
  <c r="DP185" i="118"/>
  <c r="DR185" i="118"/>
  <c r="DT185" i="118"/>
  <c r="H955" i="113"/>
  <c r="D147" i="113"/>
  <c r="I147" i="113"/>
  <c r="E147" i="113"/>
  <c r="N603" i="52"/>
  <c r="BX590" i="52"/>
  <c r="F147" i="113"/>
  <c r="BZ590" i="52"/>
  <c r="N604" i="52"/>
  <c r="CF588" i="52"/>
  <c r="N606" i="52"/>
  <c r="N605" i="52"/>
  <c r="CB590" i="52"/>
  <c r="BV590" i="52"/>
  <c r="E195" i="113"/>
  <c r="F195" i="113"/>
  <c r="H195" i="113"/>
  <c r="G195" i="113"/>
  <c r="N1124" i="52"/>
  <c r="CD1110" i="52"/>
  <c r="N1123" i="52"/>
  <c r="BX1110" i="52"/>
  <c r="N1125" i="52"/>
  <c r="CB1110" i="52"/>
  <c r="D195" i="113"/>
  <c r="D515" i="113"/>
  <c r="I515" i="113"/>
  <c r="E515" i="113"/>
  <c r="F515" i="113"/>
  <c r="DP70" i="50"/>
  <c r="G515" i="113"/>
  <c r="DR70" i="50"/>
  <c r="DV68" i="50"/>
  <c r="AB90" i="50"/>
  <c r="AB87" i="50"/>
  <c r="DT70" i="50"/>
  <c r="AB88" i="50"/>
  <c r="D601" i="113"/>
  <c r="H782" i="113"/>
  <c r="D782" i="113"/>
  <c r="I782" i="113"/>
  <c r="C782" i="113"/>
  <c r="G782" i="113"/>
  <c r="AB153" i="29"/>
  <c r="DR135" i="29"/>
  <c r="DV133" i="29"/>
  <c r="AB155" i="29"/>
  <c r="AB154" i="29"/>
  <c r="DT135" i="29"/>
  <c r="DL135" i="29"/>
  <c r="DP135" i="29"/>
  <c r="H528" i="113"/>
  <c r="D528" i="113"/>
  <c r="E528" i="113"/>
  <c r="C528" i="113"/>
  <c r="F528" i="113"/>
  <c r="BZ185" i="50"/>
  <c r="G528" i="113"/>
  <c r="CB185" i="50"/>
  <c r="N172" i="50"/>
  <c r="CD185" i="50"/>
  <c r="N173" i="50"/>
  <c r="BV185" i="50"/>
  <c r="G343" i="113"/>
  <c r="C343" i="113"/>
  <c r="H343" i="113"/>
  <c r="D343" i="113"/>
  <c r="E343" i="113"/>
  <c r="I343" i="113"/>
  <c r="N88" i="51"/>
  <c r="BX70" i="51"/>
  <c r="N89" i="51"/>
  <c r="N87" i="51"/>
  <c r="BZ70" i="51"/>
  <c r="CB70" i="51"/>
  <c r="CD70" i="51"/>
  <c r="F343" i="113"/>
  <c r="F129" i="113"/>
  <c r="G129" i="113"/>
  <c r="C129" i="113"/>
  <c r="H129" i="113"/>
  <c r="N408" i="52"/>
  <c r="BX395" i="52"/>
  <c r="BZ395" i="52"/>
  <c r="BV395" i="52"/>
  <c r="N410" i="52"/>
  <c r="I129" i="113"/>
  <c r="CD395" i="52"/>
  <c r="AD464" i="52"/>
  <c r="AL464" i="52"/>
  <c r="AN464" i="52"/>
  <c r="AL462" i="52"/>
  <c r="AN462" i="52"/>
  <c r="D148" i="113"/>
  <c r="I148" i="113"/>
  <c r="E148" i="113"/>
  <c r="F148" i="113"/>
  <c r="N609" i="52"/>
  <c r="BZ600" i="52"/>
  <c r="CF598" i="52"/>
  <c r="N610" i="52"/>
  <c r="N607" i="52"/>
  <c r="N608" i="52"/>
  <c r="C148" i="113"/>
  <c r="BV600" i="52"/>
  <c r="H153" i="113"/>
  <c r="I153" i="113"/>
  <c r="E153" i="113"/>
  <c r="G153" i="113"/>
  <c r="BX655" i="52"/>
  <c r="C153" i="113"/>
  <c r="BZ655" i="52"/>
  <c r="CD655" i="52"/>
  <c r="N669" i="52"/>
  <c r="CF653" i="52"/>
  <c r="N671" i="52"/>
  <c r="BV655" i="52"/>
  <c r="C199" i="113"/>
  <c r="F200" i="113"/>
  <c r="G200" i="113"/>
  <c r="E200" i="113"/>
  <c r="H200" i="113"/>
  <c r="D200" i="113"/>
  <c r="AB1133" i="52"/>
  <c r="AB1132" i="52"/>
  <c r="I200" i="113"/>
  <c r="CF1158" i="52"/>
  <c r="AB1134" i="52"/>
  <c r="BV1160" i="52"/>
  <c r="AB1131" i="52"/>
  <c r="CD1160" i="52"/>
  <c r="F204" i="113"/>
  <c r="C204" i="113"/>
  <c r="A204" i="113" s="1"/>
  <c r="I204" i="113"/>
  <c r="D204" i="113"/>
  <c r="CD1205" i="52"/>
  <c r="BV1205" i="52"/>
  <c r="AB1190" i="52"/>
  <c r="BX1205" i="52"/>
  <c r="AB1188" i="52"/>
  <c r="CF1203" i="52"/>
  <c r="AB1191" i="52"/>
  <c r="BZ1205" i="52"/>
  <c r="E204" i="113"/>
  <c r="AD1248" i="52"/>
  <c r="AL1248" i="52"/>
  <c r="AN1248" i="52"/>
  <c r="AL1242" i="52"/>
  <c r="AN1242" i="52"/>
  <c r="D336" i="113"/>
  <c r="I336" i="113"/>
  <c r="E336" i="113"/>
  <c r="F336" i="113"/>
  <c r="BX35" i="51"/>
  <c r="CF33" i="51"/>
  <c r="N37" i="51"/>
  <c r="N36" i="51"/>
  <c r="BZ35" i="51"/>
  <c r="N35" i="51"/>
  <c r="CB35" i="51"/>
  <c r="N34" i="51"/>
  <c r="CD35" i="51"/>
  <c r="G347" i="113"/>
  <c r="C347" i="113"/>
  <c r="H347" i="113"/>
  <c r="E347" i="113"/>
  <c r="I347" i="113"/>
  <c r="BX110" i="51"/>
  <c r="BZ110" i="51"/>
  <c r="N103" i="51"/>
  <c r="CB110" i="51"/>
  <c r="N105" i="51"/>
  <c r="F347" i="113"/>
  <c r="CF108" i="51"/>
  <c r="N106" i="51"/>
  <c r="H360" i="113"/>
  <c r="D360" i="113"/>
  <c r="E360" i="113"/>
  <c r="C360" i="113"/>
  <c r="F360" i="113"/>
  <c r="DT135" i="51"/>
  <c r="DL135" i="51"/>
  <c r="G360" i="113"/>
  <c r="DR135" i="51"/>
  <c r="AB162" i="51"/>
  <c r="AB161" i="51"/>
  <c r="D361" i="113"/>
  <c r="I361" i="113"/>
  <c r="E361" i="113"/>
  <c r="F361" i="113"/>
  <c r="DR145" i="51"/>
  <c r="DV143" i="51"/>
  <c r="AB167" i="51"/>
  <c r="AB165" i="51"/>
  <c r="DT145" i="51"/>
  <c r="DL145" i="51"/>
  <c r="AB166" i="51"/>
  <c r="DN145" i="51"/>
  <c r="H359" i="113"/>
  <c r="D359" i="113"/>
  <c r="I359" i="113"/>
  <c r="E359" i="113"/>
  <c r="C359" i="113"/>
  <c r="F359" i="113"/>
  <c r="CD195" i="51"/>
  <c r="BV195" i="51"/>
  <c r="AB156" i="51"/>
  <c r="BX195" i="51"/>
  <c r="CF193" i="51"/>
  <c r="AB159" i="51"/>
  <c r="AB158" i="51"/>
  <c r="G359" i="113"/>
  <c r="BZ195" i="51"/>
  <c r="AB157" i="51"/>
  <c r="G375" i="113"/>
  <c r="C375" i="113"/>
  <c r="E375" i="113"/>
  <c r="CD285" i="51"/>
  <c r="BV285" i="51"/>
  <c r="D375" i="113"/>
  <c r="N292" i="51"/>
  <c r="N290" i="51"/>
  <c r="CB285" i="51"/>
  <c r="I375" i="113"/>
  <c r="C386" i="113"/>
  <c r="H386" i="113"/>
  <c r="D386" i="113"/>
  <c r="I386" i="113"/>
  <c r="E386" i="113"/>
  <c r="BX360" i="51"/>
  <c r="N361" i="51"/>
  <c r="BZ360" i="51"/>
  <c r="CD360" i="51"/>
  <c r="BV360" i="51"/>
  <c r="I405" i="113"/>
  <c r="E405" i="113"/>
  <c r="F405" i="113"/>
  <c r="H405" i="113"/>
  <c r="C405" i="113"/>
  <c r="N485" i="51"/>
  <c r="CB480" i="51"/>
  <c r="D405" i="113"/>
  <c r="CD480" i="51"/>
  <c r="BV480" i="51"/>
  <c r="G405" i="113"/>
  <c r="N487" i="51"/>
  <c r="BZ480" i="51"/>
  <c r="CF478" i="51"/>
  <c r="N488" i="51"/>
  <c r="E493" i="113"/>
  <c r="BV5" i="50"/>
  <c r="H503" i="113"/>
  <c r="D503" i="113"/>
  <c r="A503" i="113" s="1"/>
  <c r="E503" i="113"/>
  <c r="G503" i="113"/>
  <c r="DP35" i="50"/>
  <c r="F503" i="113"/>
  <c r="C503" i="113"/>
  <c r="DR35" i="50"/>
  <c r="AB34" i="50"/>
  <c r="DL35" i="50"/>
  <c r="F508" i="113"/>
  <c r="BV70" i="50"/>
  <c r="N89" i="50"/>
  <c r="C517" i="113"/>
  <c r="G517" i="113"/>
  <c r="AB96" i="50"/>
  <c r="BX120" i="50"/>
  <c r="H532" i="113"/>
  <c r="I532" i="113"/>
  <c r="E532" i="113"/>
  <c r="C532" i="113"/>
  <c r="AB160" i="50"/>
  <c r="DT155" i="50"/>
  <c r="DL155" i="50"/>
  <c r="DN155" i="50"/>
  <c r="DV153" i="50"/>
  <c r="AB163" i="50"/>
  <c r="G532" i="113"/>
  <c r="DR155" i="50"/>
  <c r="AB161" i="50"/>
  <c r="G547" i="113"/>
  <c r="DR220" i="50"/>
  <c r="DN220" i="50"/>
  <c r="BX220" i="50"/>
  <c r="E556" i="113"/>
  <c r="N295" i="50"/>
  <c r="CD295" i="50"/>
  <c r="G575" i="113"/>
  <c r="H575" i="113"/>
  <c r="D575" i="113"/>
  <c r="I575" i="113"/>
  <c r="E575" i="113"/>
  <c r="AB348" i="50"/>
  <c r="AB347" i="50"/>
  <c r="DP330" i="50"/>
  <c r="AB349" i="50"/>
  <c r="DL330" i="50"/>
  <c r="DV328" i="50"/>
  <c r="AB350" i="50"/>
  <c r="DT330" i="50"/>
  <c r="H612" i="113"/>
  <c r="D612" i="113"/>
  <c r="I612" i="113"/>
  <c r="E612" i="113"/>
  <c r="C612" i="113"/>
  <c r="G612" i="113"/>
  <c r="F612" i="113"/>
  <c r="FJ460" i="50"/>
  <c r="FB460" i="50"/>
  <c r="AP479" i="50"/>
  <c r="AP478" i="50"/>
  <c r="FD460" i="50"/>
  <c r="FL458" i="50"/>
  <c r="AP480" i="50"/>
  <c r="AP477" i="50"/>
  <c r="FH460" i="50"/>
  <c r="FF460" i="50"/>
  <c r="H600" i="113"/>
  <c r="D600" i="113"/>
  <c r="I600" i="113"/>
  <c r="F600" i="113"/>
  <c r="G600" i="113"/>
  <c r="C600" i="113"/>
  <c r="CB480" i="50"/>
  <c r="CF478" i="50"/>
  <c r="N488" i="50"/>
  <c r="CD480" i="50"/>
  <c r="BV480" i="50"/>
  <c r="N486" i="50"/>
  <c r="BZ480" i="50"/>
  <c r="H604" i="113"/>
  <c r="D604" i="113"/>
  <c r="I604" i="113"/>
  <c r="E604" i="113"/>
  <c r="F604" i="113"/>
  <c r="G604" i="113"/>
  <c r="C604" i="113"/>
  <c r="CB520" i="50"/>
  <c r="N503" i="50"/>
  <c r="CD520" i="50"/>
  <c r="BV520" i="50"/>
  <c r="CF518" i="50"/>
  <c r="N504" i="50"/>
  <c r="N502" i="50"/>
  <c r="BX520" i="50"/>
  <c r="N501" i="50"/>
  <c r="BZ520" i="50"/>
  <c r="G611" i="113"/>
  <c r="C611" i="113"/>
  <c r="H611" i="113"/>
  <c r="D611" i="113"/>
  <c r="I611" i="113"/>
  <c r="E611" i="113"/>
  <c r="DP520" i="50"/>
  <c r="DV518" i="50"/>
  <c r="AB504" i="50"/>
  <c r="AB501" i="50"/>
  <c r="DR520" i="50"/>
  <c r="DL520" i="50"/>
  <c r="AB502" i="50"/>
  <c r="DN520" i="50"/>
  <c r="DT520" i="50"/>
  <c r="F611" i="113"/>
  <c r="AB503" i="50"/>
  <c r="C828" i="113"/>
  <c r="H828" i="113"/>
  <c r="D828" i="113"/>
  <c r="E828" i="113"/>
  <c r="DN305" i="29"/>
  <c r="AB300" i="29"/>
  <c r="DV303" i="29"/>
  <c r="AB301" i="29"/>
  <c r="DR305" i="29"/>
  <c r="AB298" i="29"/>
  <c r="DT305" i="29"/>
  <c r="AB299" i="29"/>
  <c r="H842" i="113"/>
  <c r="D842" i="113"/>
  <c r="I842" i="113"/>
  <c r="E842" i="113"/>
  <c r="C842" i="113"/>
  <c r="F842" i="113"/>
  <c r="BX370" i="29"/>
  <c r="G842" i="113"/>
  <c r="BZ370" i="29"/>
  <c r="N363" i="29"/>
  <c r="CB370" i="29"/>
  <c r="N365" i="29"/>
  <c r="N364" i="29"/>
  <c r="BV370" i="29"/>
  <c r="CD370" i="29"/>
  <c r="CF368" i="29"/>
  <c r="N366" i="29"/>
  <c r="H866" i="113"/>
  <c r="D866" i="113"/>
  <c r="I866" i="113"/>
  <c r="E866" i="113"/>
  <c r="F866" i="113"/>
  <c r="G866" i="113"/>
  <c r="C866" i="113"/>
  <c r="DR395" i="29"/>
  <c r="DV393" i="29"/>
  <c r="AB415" i="29"/>
  <c r="DN395" i="29"/>
  <c r="AB414" i="29"/>
  <c r="DT395" i="29"/>
  <c r="DL395" i="29"/>
  <c r="AB413" i="29"/>
  <c r="DP395" i="29"/>
  <c r="AB412" i="29"/>
  <c r="I239" i="113"/>
  <c r="F239" i="113"/>
  <c r="H239" i="113"/>
  <c r="C239" i="113"/>
  <c r="BX285" i="114"/>
  <c r="CF283" i="114"/>
  <c r="N289" i="114"/>
  <c r="D239" i="113"/>
  <c r="N286" i="114"/>
  <c r="BZ285" i="114"/>
  <c r="N288" i="114"/>
  <c r="BV285" i="114"/>
  <c r="CD285" i="114"/>
  <c r="H430" i="113"/>
  <c r="D430" i="113"/>
  <c r="I430" i="113"/>
  <c r="E430" i="113"/>
  <c r="C430" i="113"/>
  <c r="A430" i="113" s="1"/>
  <c r="F430" i="113"/>
  <c r="AB95" i="115"/>
  <c r="DN70" i="115"/>
  <c r="AB97" i="115"/>
  <c r="DR70" i="115"/>
  <c r="DL70" i="115"/>
  <c r="AB96" i="115"/>
  <c r="DT70" i="115"/>
  <c r="DV68" i="115"/>
  <c r="AB98" i="115"/>
  <c r="G430" i="113"/>
  <c r="DP70" i="115"/>
  <c r="I484" i="113"/>
  <c r="E484" i="113"/>
  <c r="F484" i="113"/>
  <c r="D484" i="113"/>
  <c r="A484" i="113" s="1"/>
  <c r="G484" i="113"/>
  <c r="CB470" i="115"/>
  <c r="N482" i="115"/>
  <c r="CD470" i="115"/>
  <c r="CF468" i="115"/>
  <c r="N484" i="115"/>
  <c r="BX470" i="115"/>
  <c r="N481" i="115"/>
  <c r="BV470" i="115"/>
  <c r="C484" i="113"/>
  <c r="BZ470" i="115"/>
  <c r="N483" i="115"/>
  <c r="H484" i="113"/>
  <c r="AL141" i="52"/>
  <c r="AN141" i="52"/>
  <c r="BG61" i="50"/>
  <c r="BG571" i="52"/>
  <c r="N676" i="52"/>
  <c r="N356" i="51"/>
  <c r="DT480" i="51"/>
  <c r="CW63" i="50"/>
  <c r="AL466" i="50"/>
  <c r="AN466" i="50"/>
  <c r="CF393" i="52"/>
  <c r="N411" i="52"/>
  <c r="BG531" i="52"/>
  <c r="BG573" i="52"/>
  <c r="CF673" i="52"/>
  <c r="N679" i="52"/>
  <c r="BV685" i="52"/>
  <c r="BG766" i="52"/>
  <c r="BG746" i="52"/>
  <c r="BG768" i="52"/>
  <c r="CF1108" i="52"/>
  <c r="N1126" i="52"/>
  <c r="BG1108" i="52"/>
  <c r="BG1116" i="52"/>
  <c r="AB164" i="51"/>
  <c r="AB287" i="51"/>
  <c r="BX480" i="51"/>
  <c r="CF496" i="51"/>
  <c r="EM1" i="50"/>
  <c r="DV33" i="50"/>
  <c r="AB37" i="50"/>
  <c r="DN35" i="50"/>
  <c r="AL336" i="50"/>
  <c r="AN336" i="50"/>
  <c r="F570" i="113"/>
  <c r="G570" i="113"/>
  <c r="C570" i="113"/>
  <c r="H570" i="113"/>
  <c r="I570" i="113"/>
  <c r="D570" i="113"/>
  <c r="N355" i="50"/>
  <c r="CB350" i="50"/>
  <c r="CF348" i="50"/>
  <c r="N358" i="50"/>
  <c r="N357" i="50"/>
  <c r="CD350" i="50"/>
  <c r="BV350" i="50"/>
  <c r="N356" i="50"/>
  <c r="BX350" i="50"/>
  <c r="BZ350" i="50"/>
  <c r="E570" i="113"/>
  <c r="I157" i="113"/>
  <c r="E157" i="113"/>
  <c r="F157" i="113"/>
  <c r="H157" i="113"/>
  <c r="C157" i="113"/>
  <c r="BX695" i="52"/>
  <c r="D157" i="113"/>
  <c r="BZ695" i="52"/>
  <c r="AB672" i="52"/>
  <c r="G157" i="113"/>
  <c r="CB695" i="52"/>
  <c r="AB673" i="52"/>
  <c r="CD695" i="52"/>
  <c r="CF693" i="52"/>
  <c r="AB675" i="52"/>
  <c r="AB674" i="52"/>
  <c r="I158" i="113"/>
  <c r="E158" i="113"/>
  <c r="F158" i="113"/>
  <c r="H158" i="113"/>
  <c r="C158" i="113"/>
  <c r="G158" i="113"/>
  <c r="BX705" i="52"/>
  <c r="BZ705" i="52"/>
  <c r="AB676" i="52"/>
  <c r="CB705" i="52"/>
  <c r="CD705" i="52"/>
  <c r="AB678" i="52"/>
  <c r="CF703" i="52"/>
  <c r="AB679" i="52"/>
  <c r="AB677" i="52"/>
  <c r="D158" i="113"/>
  <c r="A158" i="113" s="1"/>
  <c r="H340" i="113"/>
  <c r="D340" i="113"/>
  <c r="I340" i="113"/>
  <c r="E340" i="113"/>
  <c r="G340" i="113"/>
  <c r="DN5" i="51"/>
  <c r="C340" i="113"/>
  <c r="AB30" i="51"/>
  <c r="DP5" i="51"/>
  <c r="DV3" i="51"/>
  <c r="AB33" i="51"/>
  <c r="F340" i="113"/>
  <c r="AB32" i="51"/>
  <c r="AB31" i="51"/>
  <c r="DL5" i="51"/>
  <c r="DR5" i="51"/>
  <c r="I366" i="113"/>
  <c r="E366" i="113"/>
  <c r="F366" i="113"/>
  <c r="D366" i="113"/>
  <c r="G366" i="113"/>
  <c r="C366" i="113"/>
  <c r="BX230" i="51"/>
  <c r="CF228" i="51"/>
  <c r="N232" i="51"/>
  <c r="H366" i="113"/>
  <c r="N231" i="51"/>
  <c r="BZ230" i="51"/>
  <c r="N230" i="51"/>
  <c r="BV230" i="51"/>
  <c r="N229" i="51"/>
  <c r="CB230" i="51"/>
  <c r="G379" i="113"/>
  <c r="C379" i="113"/>
  <c r="H379" i="113"/>
  <c r="D379" i="113"/>
  <c r="F379" i="113"/>
  <c r="I379" i="113"/>
  <c r="BZ325" i="51"/>
  <c r="E379" i="113"/>
  <c r="CB325" i="51"/>
  <c r="CF323" i="51"/>
  <c r="AB289" i="51"/>
  <c r="AB286" i="51"/>
  <c r="BV325" i="51"/>
  <c r="BX325" i="51"/>
  <c r="AB288" i="51"/>
  <c r="BV395" i="51"/>
  <c r="H409" i="113"/>
  <c r="E522" i="113"/>
  <c r="FD70" i="50"/>
  <c r="G522" i="113"/>
  <c r="FB70" i="50"/>
  <c r="F548" i="113"/>
  <c r="G548" i="113"/>
  <c r="C548" i="113"/>
  <c r="A548" i="113" s="1"/>
  <c r="D548" i="113"/>
  <c r="E548" i="113"/>
  <c r="I548" i="113"/>
  <c r="DP230" i="50"/>
  <c r="AB230" i="50"/>
  <c r="H548" i="113"/>
  <c r="DR230" i="50"/>
  <c r="DL230" i="50"/>
  <c r="AB229" i="50"/>
  <c r="AB231" i="50"/>
  <c r="DN230" i="50"/>
  <c r="DV228" i="50"/>
  <c r="AB232" i="50"/>
  <c r="DT230" i="50"/>
  <c r="F568" i="113"/>
  <c r="G568" i="113"/>
  <c r="C568" i="113"/>
  <c r="H568" i="113"/>
  <c r="I568" i="113"/>
  <c r="D568" i="113"/>
  <c r="BZ330" i="50"/>
  <c r="E568" i="113"/>
  <c r="N349" i="50"/>
  <c r="CB330" i="50"/>
  <c r="CF328" i="50"/>
  <c r="N350" i="50"/>
  <c r="N348" i="50"/>
  <c r="N347" i="50"/>
  <c r="BV330" i="50"/>
  <c r="BX330" i="50"/>
  <c r="CD330" i="50"/>
  <c r="G593" i="113"/>
  <c r="C593" i="113"/>
  <c r="H593" i="113"/>
  <c r="D593" i="113"/>
  <c r="E593" i="113"/>
  <c r="F593" i="113"/>
  <c r="DN425" i="50"/>
  <c r="I593" i="113"/>
  <c r="DP425" i="50"/>
  <c r="AB425" i="50"/>
  <c r="DT425" i="50"/>
  <c r="AB426" i="50"/>
  <c r="DL425" i="50"/>
  <c r="AB424" i="50"/>
  <c r="DR425" i="50"/>
  <c r="DV423" i="50"/>
  <c r="AB427" i="50"/>
  <c r="F740" i="113"/>
  <c r="G740" i="113"/>
  <c r="C740" i="113"/>
  <c r="H740" i="113"/>
  <c r="I740" i="113"/>
  <c r="E740" i="113"/>
  <c r="DR5" i="29"/>
  <c r="DV3" i="29"/>
  <c r="AB25" i="29"/>
  <c r="D740" i="113"/>
  <c r="DN5" i="29"/>
  <c r="AB24" i="29"/>
  <c r="DT5" i="29"/>
  <c r="DL5" i="29"/>
  <c r="AB23" i="29"/>
  <c r="AB22" i="29"/>
  <c r="DP5" i="29"/>
  <c r="I760" i="113"/>
  <c r="E760" i="113"/>
  <c r="F760" i="113"/>
  <c r="G760" i="113"/>
  <c r="H760" i="113"/>
  <c r="D760" i="113"/>
  <c r="C760" i="113"/>
  <c r="CD130" i="29"/>
  <c r="BV130" i="29"/>
  <c r="BX130" i="29"/>
  <c r="CF128" i="29"/>
  <c r="N114" i="29"/>
  <c r="BZ130" i="29"/>
  <c r="N111" i="29"/>
  <c r="N112" i="29"/>
  <c r="CB130" i="29"/>
  <c r="N113" i="29"/>
  <c r="G836" i="113"/>
  <c r="C836" i="113"/>
  <c r="H836" i="113"/>
  <c r="D836" i="113"/>
  <c r="I836" i="113"/>
  <c r="E836" i="113"/>
  <c r="FD315" i="29"/>
  <c r="FL313" i="29"/>
  <c r="AP305" i="29"/>
  <c r="AP302" i="29"/>
  <c r="AP304" i="29"/>
  <c r="FF315" i="29"/>
  <c r="FH315" i="29"/>
  <c r="FB315" i="29"/>
  <c r="FJ315" i="29"/>
  <c r="AP303" i="29"/>
  <c r="F836" i="113"/>
  <c r="H899" i="113"/>
  <c r="D899" i="113"/>
  <c r="I899" i="113"/>
  <c r="E899" i="113"/>
  <c r="C899" i="113"/>
  <c r="F899" i="113"/>
  <c r="FD510" i="29"/>
  <c r="FL508" i="29"/>
  <c r="AP500" i="29"/>
  <c r="AP498" i="29"/>
  <c r="G899" i="113"/>
  <c r="FF510" i="29"/>
  <c r="AP499" i="29"/>
  <c r="FH510" i="29"/>
  <c r="FB510" i="29"/>
  <c r="AP497" i="29"/>
  <c r="FJ510" i="29"/>
  <c r="H599" i="113"/>
  <c r="D599" i="113"/>
  <c r="I599" i="113"/>
  <c r="E599" i="113"/>
  <c r="F599" i="113"/>
  <c r="G599" i="113"/>
  <c r="N481" i="50"/>
  <c r="CB470" i="50"/>
  <c r="CD470" i="50"/>
  <c r="BV470" i="50"/>
  <c r="CF468" i="50"/>
  <c r="N484" i="50"/>
  <c r="C599" i="113"/>
  <c r="N482" i="50"/>
  <c r="N483" i="50"/>
  <c r="BX470" i="50"/>
  <c r="BZ470" i="50"/>
  <c r="G139" i="113"/>
  <c r="C139" i="113"/>
  <c r="A139" i="113" s="1"/>
  <c r="H139" i="113"/>
  <c r="D139" i="113"/>
  <c r="F139" i="113"/>
  <c r="I139" i="113"/>
  <c r="CD500" i="52"/>
  <c r="BV500" i="52"/>
  <c r="BX500" i="52"/>
  <c r="AB477" i="52"/>
  <c r="E139" i="113"/>
  <c r="AB478" i="52"/>
  <c r="CF498" i="52"/>
  <c r="AB480" i="52"/>
  <c r="BZ500" i="52"/>
  <c r="AB479" i="52"/>
  <c r="F177" i="113"/>
  <c r="G177" i="113"/>
  <c r="C177" i="113"/>
  <c r="A177" i="113" s="1"/>
  <c r="I177" i="113"/>
  <c r="D177" i="113"/>
  <c r="N930" i="52"/>
  <c r="CB915" i="52"/>
  <c r="CF913" i="52"/>
  <c r="N931" i="52"/>
  <c r="H177" i="113"/>
  <c r="E177" i="113"/>
  <c r="N929" i="52"/>
  <c r="CD915" i="52"/>
  <c r="BV915" i="52"/>
  <c r="BZ915" i="52"/>
  <c r="N928" i="52"/>
  <c r="F208" i="113"/>
  <c r="G208" i="113"/>
  <c r="C208" i="113"/>
  <c r="A208" i="113" s="1"/>
  <c r="E208" i="113"/>
  <c r="H208" i="113"/>
  <c r="N1259" i="52"/>
  <c r="CB1250" i="52"/>
  <c r="CF1248" i="52"/>
  <c r="N1260" i="52"/>
  <c r="D208" i="113"/>
  <c r="CD1250" i="52"/>
  <c r="BV1250" i="52"/>
  <c r="N1258" i="52"/>
  <c r="BX1250" i="52"/>
  <c r="BZ1250" i="52"/>
  <c r="I208" i="113"/>
  <c r="C346" i="113"/>
  <c r="H355" i="113"/>
  <c r="D355" i="113"/>
  <c r="I355" i="113"/>
  <c r="E355" i="113"/>
  <c r="C355" i="113"/>
  <c r="F355" i="113"/>
  <c r="N162" i="51"/>
  <c r="BX155" i="51"/>
  <c r="N161" i="51"/>
  <c r="BZ155" i="51"/>
  <c r="CF153" i="51"/>
  <c r="N163" i="51"/>
  <c r="N160" i="51"/>
  <c r="CD155" i="51"/>
  <c r="BV155" i="51"/>
  <c r="G355" i="113"/>
  <c r="AB428" i="51"/>
  <c r="G396" i="113"/>
  <c r="C396" i="113"/>
  <c r="H396" i="113"/>
  <c r="D396" i="113"/>
  <c r="F396" i="113"/>
  <c r="I396" i="113"/>
  <c r="E396" i="113"/>
  <c r="BX425" i="51"/>
  <c r="CF423" i="51"/>
  <c r="N427" i="51"/>
  <c r="N426" i="51"/>
  <c r="BZ425" i="51"/>
  <c r="N425" i="51"/>
  <c r="BV425" i="51"/>
  <c r="CB425" i="51"/>
  <c r="N424" i="51"/>
  <c r="H521" i="113"/>
  <c r="D521" i="113"/>
  <c r="I521" i="113"/>
  <c r="E521" i="113"/>
  <c r="C521" i="113"/>
  <c r="F521" i="113"/>
  <c r="DP130" i="50"/>
  <c r="DV128" i="50"/>
  <c r="AB114" i="50"/>
  <c r="G521" i="113"/>
  <c r="DR130" i="50"/>
  <c r="AB111" i="50"/>
  <c r="DL130" i="50"/>
  <c r="AB113" i="50"/>
  <c r="DN130" i="50"/>
  <c r="AB112" i="50"/>
  <c r="DT130" i="50"/>
  <c r="F571" i="113"/>
  <c r="G571" i="113"/>
  <c r="C571" i="113"/>
  <c r="H571" i="113"/>
  <c r="I571" i="113"/>
  <c r="E571" i="113"/>
  <c r="D571" i="113"/>
  <c r="BZ360" i="50"/>
  <c r="N360" i="50"/>
  <c r="CF358" i="50"/>
  <c r="N362" i="50"/>
  <c r="N361" i="50"/>
  <c r="CB360" i="50"/>
  <c r="N359" i="50"/>
  <c r="BV360" i="50"/>
  <c r="CD360" i="50"/>
  <c r="BX360" i="50"/>
  <c r="G860" i="113"/>
  <c r="C860" i="113"/>
  <c r="H860" i="113"/>
  <c r="D860" i="113"/>
  <c r="E860" i="113"/>
  <c r="F860" i="113"/>
  <c r="I860" i="113"/>
  <c r="N418" i="29"/>
  <c r="N417" i="29"/>
  <c r="CB405" i="29"/>
  <c r="CD405" i="29"/>
  <c r="BV405" i="29"/>
  <c r="CF403" i="29"/>
  <c r="N419" i="29"/>
  <c r="BX405" i="29"/>
  <c r="N416" i="29"/>
  <c r="BZ405" i="29"/>
  <c r="F883" i="113"/>
  <c r="G883" i="113"/>
  <c r="C883" i="113"/>
  <c r="H883" i="113"/>
  <c r="I883" i="113"/>
  <c r="D883" i="113"/>
  <c r="A883" i="113" s="1"/>
  <c r="BZ490" i="29"/>
  <c r="N491" i="29"/>
  <c r="BV490" i="29"/>
  <c r="N489" i="29"/>
  <c r="CF488" i="29"/>
  <c r="N492" i="29"/>
  <c r="E883" i="113"/>
  <c r="CB490" i="29"/>
  <c r="CD490" i="29"/>
  <c r="N490" i="29"/>
  <c r="BX490" i="29"/>
  <c r="AL72" i="52"/>
  <c r="AN72" i="52"/>
  <c r="AD76" i="52"/>
  <c r="AL76" i="52"/>
  <c r="AN76" i="52"/>
  <c r="F101" i="113"/>
  <c r="G101" i="113"/>
  <c r="C101" i="113"/>
  <c r="I101" i="113"/>
  <c r="D101" i="113"/>
  <c r="H101" i="113"/>
  <c r="N93" i="52"/>
  <c r="CD90" i="52"/>
  <c r="BV90" i="52"/>
  <c r="N92" i="52"/>
  <c r="BX90" i="52"/>
  <c r="CF88" i="52"/>
  <c r="N94" i="52"/>
  <c r="E101" i="113"/>
  <c r="CB90" i="52"/>
  <c r="N91" i="52"/>
  <c r="F102" i="113"/>
  <c r="G102" i="113"/>
  <c r="C102" i="113"/>
  <c r="I102" i="113"/>
  <c r="D102" i="113"/>
  <c r="CD100" i="52"/>
  <c r="BV100" i="52"/>
  <c r="AB85" i="52"/>
  <c r="AB84" i="52"/>
  <c r="E102" i="113"/>
  <c r="BX100" i="52"/>
  <c r="H102" i="113"/>
  <c r="AB83" i="52"/>
  <c r="CF98" i="52"/>
  <c r="AB86" i="52"/>
  <c r="BZ100" i="52"/>
  <c r="AD143" i="52"/>
  <c r="AL143" i="52"/>
  <c r="AN143" i="52"/>
  <c r="AL137" i="52"/>
  <c r="AN137" i="52"/>
  <c r="I163" i="113"/>
  <c r="E163" i="113"/>
  <c r="F163" i="113"/>
  <c r="H163" i="113"/>
  <c r="C163" i="113"/>
  <c r="CB760" i="52"/>
  <c r="CF758" i="52"/>
  <c r="AB740" i="52"/>
  <c r="AB739" i="52"/>
  <c r="D163" i="113"/>
  <c r="CD760" i="52"/>
  <c r="BV760" i="52"/>
  <c r="AB738" i="52"/>
  <c r="G163" i="113"/>
  <c r="BX760" i="52"/>
  <c r="AB737" i="52"/>
  <c r="G197" i="113"/>
  <c r="C197" i="113"/>
  <c r="H197" i="113"/>
  <c r="D197" i="113"/>
  <c r="E197" i="113"/>
  <c r="I197" i="113"/>
  <c r="N1131" i="52"/>
  <c r="BZ1130" i="52"/>
  <c r="CB1130" i="52"/>
  <c r="N1133" i="52"/>
  <c r="BV1130" i="52"/>
  <c r="CF1128" i="52"/>
  <c r="N1134" i="52"/>
  <c r="BX1130" i="52"/>
  <c r="F197" i="113"/>
  <c r="N1132" i="52"/>
  <c r="CD1130" i="52"/>
  <c r="I333" i="113"/>
  <c r="E333" i="113"/>
  <c r="F333" i="113"/>
  <c r="H333" i="113"/>
  <c r="C333" i="113"/>
  <c r="BZ5" i="51"/>
  <c r="G333" i="113"/>
  <c r="D333" i="113"/>
  <c r="CB5" i="51"/>
  <c r="CD5" i="51"/>
  <c r="N24" i="51"/>
  <c r="N23" i="51"/>
  <c r="BV5" i="51"/>
  <c r="G350" i="113"/>
  <c r="C350" i="113"/>
  <c r="H350" i="113"/>
  <c r="D350" i="113"/>
  <c r="A350" i="113" s="1"/>
  <c r="E350" i="113"/>
  <c r="DT70" i="51"/>
  <c r="DL70" i="51"/>
  <c r="I350" i="113"/>
  <c r="F350" i="113"/>
  <c r="AB97" i="51"/>
  <c r="AB96" i="51"/>
  <c r="DN70" i="51"/>
  <c r="AB95" i="51"/>
  <c r="DP70" i="51"/>
  <c r="DV68" i="51"/>
  <c r="AB98" i="51"/>
  <c r="H353" i="113"/>
  <c r="D353" i="113"/>
  <c r="I353" i="113"/>
  <c r="E353" i="113"/>
  <c r="C353" i="113"/>
  <c r="A353" i="113" s="1"/>
  <c r="F353" i="113"/>
  <c r="BX135" i="51"/>
  <c r="N153" i="51"/>
  <c r="BZ135" i="51"/>
  <c r="BV135" i="51"/>
  <c r="CF133" i="51"/>
  <c r="N155" i="51"/>
  <c r="CB135" i="51"/>
  <c r="CD135" i="51"/>
  <c r="G353" i="113"/>
  <c r="G382" i="113"/>
  <c r="C382" i="113"/>
  <c r="H382" i="113"/>
  <c r="D382" i="113"/>
  <c r="F382" i="113"/>
  <c r="I382" i="113"/>
  <c r="E382" i="113"/>
  <c r="AB299" i="51"/>
  <c r="DR285" i="51"/>
  <c r="DV283" i="51"/>
  <c r="AB301" i="51"/>
  <c r="AB300" i="51"/>
  <c r="DT285" i="51"/>
  <c r="DL285" i="51"/>
  <c r="DN285" i="51"/>
  <c r="DP285" i="51"/>
  <c r="G384" i="113"/>
  <c r="C384" i="113"/>
  <c r="H384" i="113"/>
  <c r="D384" i="113"/>
  <c r="F384" i="113"/>
  <c r="I384" i="113"/>
  <c r="E384" i="113"/>
  <c r="CB340" i="51"/>
  <c r="N353" i="51"/>
  <c r="CD340" i="51"/>
  <c r="BV340" i="51"/>
  <c r="BZ340" i="51"/>
  <c r="CF338" i="51"/>
  <c r="N354" i="51"/>
  <c r="N351" i="51"/>
  <c r="G391" i="113"/>
  <c r="C391" i="113"/>
  <c r="H391" i="113"/>
  <c r="D391" i="113"/>
  <c r="F391" i="113"/>
  <c r="I391" i="113"/>
  <c r="AB359" i="51"/>
  <c r="DP340" i="51"/>
  <c r="DR340" i="51"/>
  <c r="DV338" i="51"/>
  <c r="AB362" i="51"/>
  <c r="E391" i="113"/>
  <c r="AB360" i="51"/>
  <c r="DL340" i="51"/>
  <c r="DN340" i="51"/>
  <c r="E504" i="113"/>
  <c r="G504" i="113"/>
  <c r="DL45" i="50"/>
  <c r="BX80" i="50"/>
  <c r="N219" i="50"/>
  <c r="CB230" i="50"/>
  <c r="G749" i="113"/>
  <c r="C749" i="113"/>
  <c r="H749" i="113"/>
  <c r="D749" i="113"/>
  <c r="I749" i="113"/>
  <c r="F749" i="113"/>
  <c r="AP31" i="29"/>
  <c r="FH25" i="29"/>
  <c r="E749" i="113"/>
  <c r="FD25" i="29"/>
  <c r="AP32" i="29"/>
  <c r="AP30" i="29"/>
  <c r="FJ25" i="29"/>
  <c r="FB25" i="29"/>
  <c r="FL23" i="29"/>
  <c r="AP33" i="29"/>
  <c r="FF25" i="29"/>
  <c r="G773" i="113"/>
  <c r="C773" i="113"/>
  <c r="H773" i="113"/>
  <c r="D773" i="113"/>
  <c r="I773" i="113"/>
  <c r="E773" i="113"/>
  <c r="FD120" i="29"/>
  <c r="FL118" i="29"/>
  <c r="AP110" i="29"/>
  <c r="AP107" i="29"/>
  <c r="AP109" i="29"/>
  <c r="F773" i="113"/>
  <c r="FF120" i="29"/>
  <c r="FH120" i="29"/>
  <c r="AP108" i="29"/>
  <c r="FB120" i="29"/>
  <c r="FJ120" i="29"/>
  <c r="G829" i="113"/>
  <c r="C829" i="113"/>
  <c r="H829" i="113"/>
  <c r="D829" i="113"/>
  <c r="I829" i="113"/>
  <c r="F829" i="113"/>
  <c r="E829" i="113"/>
  <c r="DP315" i="29"/>
  <c r="AB304" i="29"/>
  <c r="DT315" i="29"/>
  <c r="DR315" i="29"/>
  <c r="DV313" i="29"/>
  <c r="AB305" i="29"/>
  <c r="DL315" i="29"/>
  <c r="AB303" i="29"/>
  <c r="AB302" i="29"/>
  <c r="DN315" i="29"/>
  <c r="FH370" i="29"/>
  <c r="H844" i="113"/>
  <c r="D844" i="113"/>
  <c r="I844" i="113"/>
  <c r="E844" i="113"/>
  <c r="C844" i="113"/>
  <c r="F844" i="113"/>
  <c r="CD390" i="29"/>
  <c r="BV390" i="29"/>
  <c r="N373" i="29"/>
  <c r="N372" i="29"/>
  <c r="BZ390" i="29"/>
  <c r="BX390" i="29"/>
  <c r="CF388" i="29"/>
  <c r="N374" i="29"/>
  <c r="N371" i="29"/>
  <c r="CB390" i="29"/>
  <c r="G844" i="113"/>
  <c r="F875" i="113"/>
  <c r="G875" i="113"/>
  <c r="C875" i="113"/>
  <c r="H875" i="113"/>
  <c r="I875" i="113"/>
  <c r="D875" i="113"/>
  <c r="AP421" i="29"/>
  <c r="FH415" i="29"/>
  <c r="FD415" i="29"/>
  <c r="E875" i="113"/>
  <c r="AP422" i="29"/>
  <c r="AP420" i="29"/>
  <c r="FJ415" i="29"/>
  <c r="FB415" i="29"/>
  <c r="FL413" i="29"/>
  <c r="AP423" i="29"/>
  <c r="FF415" i="29"/>
  <c r="F877" i="113"/>
  <c r="G877" i="113"/>
  <c r="C877" i="113"/>
  <c r="H877" i="113"/>
  <c r="I877" i="113"/>
  <c r="D877" i="113"/>
  <c r="FH435" i="29"/>
  <c r="AP428" i="29"/>
  <c r="FJ435" i="29"/>
  <c r="FB435" i="29"/>
  <c r="FL433" i="29"/>
  <c r="AP431" i="29"/>
  <c r="AP430" i="29"/>
  <c r="FD435" i="29"/>
  <c r="FF435" i="29"/>
  <c r="AP429" i="29"/>
  <c r="E877" i="113"/>
  <c r="F885" i="113"/>
  <c r="G885" i="113"/>
  <c r="C885" i="113"/>
  <c r="H885" i="113"/>
  <c r="I885" i="113"/>
  <c r="D885" i="113"/>
  <c r="CB510" i="29"/>
  <c r="N498" i="29"/>
  <c r="BX510" i="29"/>
  <c r="CD510" i="29"/>
  <c r="BV510" i="29"/>
  <c r="N499" i="29"/>
  <c r="CF508" i="29"/>
  <c r="N500" i="29"/>
  <c r="BZ510" i="29"/>
  <c r="N497" i="29"/>
  <c r="E885" i="113"/>
  <c r="DT5" i="51"/>
  <c r="BG283" i="51"/>
  <c r="CW41" i="50"/>
  <c r="BG443" i="52"/>
  <c r="BG533" i="52"/>
  <c r="BG553" i="52"/>
  <c r="BX915" i="52"/>
  <c r="BG1148" i="52"/>
  <c r="CF506" i="51"/>
  <c r="AL210" i="50"/>
  <c r="AN210" i="50"/>
  <c r="BZ90" i="52"/>
  <c r="BG423" i="52"/>
  <c r="BG486" i="52"/>
  <c r="CB500" i="52"/>
  <c r="CD590" i="52"/>
  <c r="AL728" i="52"/>
  <c r="AN728" i="52"/>
  <c r="BG988" i="52"/>
  <c r="AL1246" i="52"/>
  <c r="AN1246" i="52"/>
  <c r="N1257" i="52"/>
  <c r="CF3" i="51"/>
  <c r="N25" i="51"/>
  <c r="BV35" i="51"/>
  <c r="CF68" i="51"/>
  <c r="N90" i="51"/>
  <c r="DR70" i="51"/>
  <c r="DP135" i="51"/>
  <c r="BG281" i="51"/>
  <c r="AB298" i="51"/>
  <c r="N352" i="51"/>
  <c r="N359" i="51"/>
  <c r="CW338" i="51"/>
  <c r="CF31" i="50"/>
  <c r="BG23" i="50"/>
  <c r="AB36" i="50"/>
  <c r="CW51" i="50"/>
  <c r="BG51" i="50"/>
  <c r="AL78" i="50"/>
  <c r="AN78" i="50"/>
  <c r="AL401" i="50"/>
  <c r="AN401" i="50"/>
  <c r="H499" i="113"/>
  <c r="D499" i="113"/>
  <c r="I499" i="113"/>
  <c r="E499" i="113"/>
  <c r="C499" i="113"/>
  <c r="F499" i="113"/>
  <c r="CB65" i="50"/>
  <c r="N46" i="50"/>
  <c r="CD65" i="50"/>
  <c r="BV65" i="50"/>
  <c r="CF63" i="50"/>
  <c r="N49" i="50"/>
  <c r="H511" i="113"/>
  <c r="D511" i="113"/>
  <c r="I511" i="113"/>
  <c r="E511" i="113"/>
  <c r="C511" i="113"/>
  <c r="F511" i="113"/>
  <c r="CD100" i="50"/>
  <c r="BV100" i="50"/>
  <c r="G511" i="113"/>
  <c r="BX100" i="50"/>
  <c r="H520" i="113"/>
  <c r="D520" i="113"/>
  <c r="I520" i="113"/>
  <c r="E520" i="113"/>
  <c r="C520" i="113"/>
  <c r="F520" i="113"/>
  <c r="DN120" i="50"/>
  <c r="DP120" i="50"/>
  <c r="DV118" i="50"/>
  <c r="AB110" i="50"/>
  <c r="AB109" i="50"/>
  <c r="AB107" i="50"/>
  <c r="DL165" i="50"/>
  <c r="H527" i="113"/>
  <c r="D527" i="113"/>
  <c r="I527" i="113"/>
  <c r="E527" i="113"/>
  <c r="C527" i="113"/>
  <c r="F527" i="113"/>
  <c r="CD175" i="50"/>
  <c r="BV175" i="50"/>
  <c r="N169" i="50"/>
  <c r="G527" i="113"/>
  <c r="BX175" i="50"/>
  <c r="N168" i="50"/>
  <c r="F543" i="113"/>
  <c r="G543" i="113"/>
  <c r="C543" i="113"/>
  <c r="D543" i="113"/>
  <c r="E543" i="113"/>
  <c r="H543" i="113"/>
  <c r="CD250" i="50"/>
  <c r="BV250" i="50"/>
  <c r="CF248" i="50"/>
  <c r="N240" i="50"/>
  <c r="I543" i="113"/>
  <c r="BX250" i="50"/>
  <c r="N238" i="50"/>
  <c r="F551" i="113"/>
  <c r="G551" i="113"/>
  <c r="C551" i="113"/>
  <c r="A551" i="113" s="1"/>
  <c r="D551" i="113"/>
  <c r="E551" i="113"/>
  <c r="H551" i="113"/>
  <c r="DT260" i="50"/>
  <c r="DL260" i="50"/>
  <c r="AB241" i="50"/>
  <c r="I551" i="113"/>
  <c r="DN260" i="50"/>
  <c r="D560" i="113"/>
  <c r="G560" i="113"/>
  <c r="C560" i="113"/>
  <c r="F566" i="113"/>
  <c r="G566" i="113"/>
  <c r="C566" i="113"/>
  <c r="H566" i="113"/>
  <c r="I566" i="113"/>
  <c r="D566" i="113"/>
  <c r="DN325" i="50"/>
  <c r="DP325" i="50"/>
  <c r="DV323" i="50"/>
  <c r="AB309" i="50"/>
  <c r="AB306" i="50"/>
  <c r="G596" i="113"/>
  <c r="C596" i="113"/>
  <c r="H596" i="113"/>
  <c r="D596" i="113"/>
  <c r="E596" i="113"/>
  <c r="F596" i="113"/>
  <c r="I596" i="113"/>
  <c r="DN455" i="50"/>
  <c r="AB436" i="50"/>
  <c r="DP455" i="50"/>
  <c r="DV453" i="50"/>
  <c r="AB439" i="50"/>
  <c r="H602" i="113"/>
  <c r="D602" i="113"/>
  <c r="I602" i="113"/>
  <c r="E602" i="113"/>
  <c r="F602" i="113"/>
  <c r="G602" i="113"/>
  <c r="C602" i="113"/>
  <c r="BX500" i="50"/>
  <c r="BZ500" i="50"/>
  <c r="CF498" i="50"/>
  <c r="N496" i="50"/>
  <c r="N495" i="50"/>
  <c r="F748" i="113"/>
  <c r="G748" i="113"/>
  <c r="C748" i="113"/>
  <c r="H748" i="113"/>
  <c r="I748" i="113"/>
  <c r="D748" i="113"/>
  <c r="AP28" i="29"/>
  <c r="FD15" i="29"/>
  <c r="FH15" i="29"/>
  <c r="E748" i="113"/>
  <c r="FF15" i="29"/>
  <c r="AP27" i="29"/>
  <c r="I759" i="113"/>
  <c r="E759" i="113"/>
  <c r="F759" i="113"/>
  <c r="G759" i="113"/>
  <c r="H759" i="113"/>
  <c r="C759" i="113"/>
  <c r="CB120" i="29"/>
  <c r="N107" i="29"/>
  <c r="BX120" i="29"/>
  <c r="CD120" i="29"/>
  <c r="BV120" i="29"/>
  <c r="N108" i="29"/>
  <c r="CF118" i="29"/>
  <c r="N110" i="29"/>
  <c r="N109" i="29"/>
  <c r="G775" i="113"/>
  <c r="C775" i="113"/>
  <c r="H775" i="113"/>
  <c r="D775" i="113"/>
  <c r="I775" i="113"/>
  <c r="E775" i="113"/>
  <c r="N154" i="29"/>
  <c r="CD135" i="29"/>
  <c r="BV135" i="29"/>
  <c r="BZ135" i="29"/>
  <c r="BX135" i="29"/>
  <c r="CF133" i="29"/>
  <c r="N155" i="29"/>
  <c r="N152" i="29"/>
  <c r="I790" i="113"/>
  <c r="E790" i="113"/>
  <c r="F790" i="113"/>
  <c r="C790" i="113"/>
  <c r="D790" i="113"/>
  <c r="H790" i="113"/>
  <c r="AP156" i="29"/>
  <c r="FJ145" i="29"/>
  <c r="FB145" i="29"/>
  <c r="FL143" i="29"/>
  <c r="AP159" i="29"/>
  <c r="G790" i="113"/>
  <c r="FF145" i="29"/>
  <c r="AP158" i="29"/>
  <c r="FD145" i="29"/>
  <c r="H784" i="113"/>
  <c r="C784" i="113"/>
  <c r="AB160" i="29"/>
  <c r="DN155" i="29"/>
  <c r="F792" i="113"/>
  <c r="I810" i="113"/>
  <c r="E810" i="113"/>
  <c r="F810" i="113"/>
  <c r="G810" i="113"/>
  <c r="H810" i="113"/>
  <c r="C810" i="113"/>
  <c r="FF200" i="29"/>
  <c r="AP218" i="29"/>
  <c r="FJ200" i="29"/>
  <c r="D810" i="113"/>
  <c r="AP219" i="29"/>
  <c r="FH200" i="29"/>
  <c r="FB200" i="29"/>
  <c r="G816" i="113"/>
  <c r="C816" i="113"/>
  <c r="H816" i="113"/>
  <c r="D816" i="113"/>
  <c r="I816" i="113"/>
  <c r="E816" i="113"/>
  <c r="FD260" i="29"/>
  <c r="FL258" i="29"/>
  <c r="AP244" i="29"/>
  <c r="AP241" i="29"/>
  <c r="FF260" i="29"/>
  <c r="AP242" i="29"/>
  <c r="FH260" i="29"/>
  <c r="I846" i="113"/>
  <c r="E846" i="113"/>
  <c r="F846" i="113"/>
  <c r="C846" i="113"/>
  <c r="D846" i="113"/>
  <c r="G846" i="113"/>
  <c r="AB353" i="29"/>
  <c r="DT340" i="29"/>
  <c r="DL340" i="29"/>
  <c r="DP340" i="29"/>
  <c r="H846" i="113"/>
  <c r="DN340" i="29"/>
  <c r="DV338" i="29"/>
  <c r="AB354" i="29"/>
  <c r="H863" i="113"/>
  <c r="D863" i="113"/>
  <c r="I863" i="113"/>
  <c r="E863" i="113"/>
  <c r="F863" i="113"/>
  <c r="G863" i="113"/>
  <c r="BX435" i="29"/>
  <c r="N428" i="29"/>
  <c r="C863" i="113"/>
  <c r="BZ435" i="29"/>
  <c r="N430" i="29"/>
  <c r="N429" i="29"/>
  <c r="CB435" i="29"/>
  <c r="H864" i="113"/>
  <c r="F864" i="113"/>
  <c r="BX445" i="29"/>
  <c r="BV445" i="29"/>
  <c r="D879" i="113"/>
  <c r="F895" i="113"/>
  <c r="G895" i="113"/>
  <c r="C895" i="113"/>
  <c r="H895" i="113"/>
  <c r="I895" i="113"/>
  <c r="D895" i="113"/>
  <c r="FD470" i="29"/>
  <c r="AP481" i="29"/>
  <c r="FH470" i="29"/>
  <c r="E895" i="113"/>
  <c r="AP482" i="29"/>
  <c r="FF470" i="29"/>
  <c r="N494" i="29"/>
  <c r="F892" i="113"/>
  <c r="G892" i="113"/>
  <c r="C892" i="113"/>
  <c r="H892" i="113"/>
  <c r="I892" i="113"/>
  <c r="E892" i="113"/>
  <c r="DP510" i="29"/>
  <c r="DT510" i="29"/>
  <c r="DR510" i="29"/>
  <c r="DV508" i="29"/>
  <c r="AB500" i="29"/>
  <c r="AB498" i="29"/>
  <c r="AB497" i="29"/>
  <c r="D892" i="113"/>
  <c r="DL510" i="29"/>
  <c r="F923" i="113"/>
  <c r="G923" i="113"/>
  <c r="C923" i="113"/>
  <c r="D923" i="113"/>
  <c r="N91" i="118"/>
  <c r="BZ80" i="118"/>
  <c r="E923" i="113"/>
  <c r="CD80" i="118"/>
  <c r="CF78" i="118"/>
  <c r="N94" i="118"/>
  <c r="H923" i="113"/>
  <c r="BV80" i="118"/>
  <c r="N92" i="118"/>
  <c r="BX80" i="118"/>
  <c r="N93" i="118"/>
  <c r="I923" i="113"/>
  <c r="CB80" i="118"/>
  <c r="I970" i="113"/>
  <c r="E970" i="113"/>
  <c r="F970" i="113"/>
  <c r="C970" i="113"/>
  <c r="D970" i="113"/>
  <c r="G970" i="113"/>
  <c r="BZ260" i="118"/>
  <c r="N243" i="118"/>
  <c r="N242" i="118"/>
  <c r="H970" i="113"/>
  <c r="CB260" i="118"/>
  <c r="CD260" i="118"/>
  <c r="CF258" i="118"/>
  <c r="N244" i="118"/>
  <c r="BX260" i="118"/>
  <c r="N241" i="118"/>
  <c r="H215" i="113"/>
  <c r="D215" i="113"/>
  <c r="I215" i="113"/>
  <c r="E215" i="113"/>
  <c r="G215" i="113"/>
  <c r="F215" i="113"/>
  <c r="N26" i="114"/>
  <c r="BZ25" i="114"/>
  <c r="N28" i="114"/>
  <c r="BV25" i="114"/>
  <c r="CB25" i="114"/>
  <c r="CF23" i="114"/>
  <c r="N29" i="114"/>
  <c r="CD25" i="114"/>
  <c r="F220" i="113"/>
  <c r="G220" i="113"/>
  <c r="C220" i="113"/>
  <c r="I220" i="113"/>
  <c r="D220" i="113"/>
  <c r="CB80" i="114"/>
  <c r="CF78" i="114"/>
  <c r="N90" i="114"/>
  <c r="E220" i="113"/>
  <c r="N88" i="114"/>
  <c r="CD80" i="114"/>
  <c r="BV80" i="114"/>
  <c r="H220" i="113"/>
  <c r="N87" i="114"/>
  <c r="BX80" i="114"/>
  <c r="G222" i="113"/>
  <c r="C222" i="113"/>
  <c r="H222" i="113"/>
  <c r="D222" i="113"/>
  <c r="E222" i="113"/>
  <c r="BZ100" i="114"/>
  <c r="I222" i="113"/>
  <c r="BV100" i="114"/>
  <c r="F222" i="113"/>
  <c r="CB100" i="114"/>
  <c r="CF98" i="114"/>
  <c r="AB86" i="114"/>
  <c r="AB83" i="114"/>
  <c r="CD100" i="114"/>
  <c r="AD334" i="114"/>
  <c r="AL334" i="114"/>
  <c r="AN334" i="114"/>
  <c r="AL332" i="114"/>
  <c r="AN332" i="114"/>
  <c r="G252" i="113"/>
  <c r="C252" i="113"/>
  <c r="H252" i="113"/>
  <c r="D252" i="113"/>
  <c r="E252" i="113"/>
  <c r="I252" i="113"/>
  <c r="BZ425" i="114"/>
  <c r="AB408" i="114"/>
  <c r="CD425" i="114"/>
  <c r="AB410" i="114"/>
  <c r="AB409" i="114"/>
  <c r="CB425" i="114"/>
  <c r="CF423" i="114"/>
  <c r="AB411" i="114"/>
  <c r="BV425" i="114"/>
  <c r="I265" i="113"/>
  <c r="E265" i="113"/>
  <c r="F265" i="113"/>
  <c r="D265" i="113"/>
  <c r="G265" i="113"/>
  <c r="CD565" i="114"/>
  <c r="BV565" i="114"/>
  <c r="AB542" i="114"/>
  <c r="C265" i="113"/>
  <c r="BZ565" i="114"/>
  <c r="CF563" i="114"/>
  <c r="AB545" i="114"/>
  <c r="H265" i="113"/>
  <c r="CB565" i="114"/>
  <c r="AB544" i="114"/>
  <c r="AB543" i="114"/>
  <c r="I267" i="113"/>
  <c r="E267" i="113"/>
  <c r="F267" i="113"/>
  <c r="D267" i="113"/>
  <c r="G267" i="113"/>
  <c r="BZ590" i="114"/>
  <c r="C267" i="113"/>
  <c r="BV590" i="114"/>
  <c r="CB590" i="114"/>
  <c r="H267" i="113"/>
  <c r="N605" i="114"/>
  <c r="BX590" i="114"/>
  <c r="N604" i="114"/>
  <c r="F283" i="113"/>
  <c r="H305" i="113"/>
  <c r="D305" i="113"/>
  <c r="I305" i="113"/>
  <c r="E305" i="113"/>
  <c r="G305" i="113"/>
  <c r="CB1000" i="114"/>
  <c r="F305" i="113"/>
  <c r="BZ1000" i="114"/>
  <c r="N1002" i="114"/>
  <c r="BV1000" i="114"/>
  <c r="N1003" i="114"/>
  <c r="CD1000" i="114"/>
  <c r="CF998" i="114"/>
  <c r="N1004" i="114"/>
  <c r="H439" i="113"/>
  <c r="D439" i="113"/>
  <c r="A439" i="113" s="1"/>
  <c r="I439" i="113"/>
  <c r="E439" i="113"/>
  <c r="C439" i="113"/>
  <c r="F439" i="113"/>
  <c r="CB195" i="115"/>
  <c r="CF193" i="115"/>
  <c r="AB159" i="115"/>
  <c r="AB158" i="115"/>
  <c r="AB157" i="115"/>
  <c r="BX195" i="115"/>
  <c r="CD195" i="115"/>
  <c r="G439" i="113"/>
  <c r="BZ195" i="115"/>
  <c r="AB156" i="115"/>
  <c r="H461" i="113"/>
  <c r="D461" i="113"/>
  <c r="I461" i="113"/>
  <c r="E461" i="113"/>
  <c r="C461" i="113"/>
  <c r="F461" i="113"/>
  <c r="AB295" i="115"/>
  <c r="DT275" i="115"/>
  <c r="DL275" i="115"/>
  <c r="AB296" i="115"/>
  <c r="DN275" i="115"/>
  <c r="G461" i="113"/>
  <c r="DP275" i="115"/>
  <c r="DV273" i="115"/>
  <c r="AB297" i="115"/>
  <c r="DR275" i="115"/>
  <c r="H472" i="113"/>
  <c r="D472" i="113"/>
  <c r="I472" i="113"/>
  <c r="E472" i="113"/>
  <c r="C472" i="113"/>
  <c r="F472" i="113"/>
  <c r="DR350" i="115"/>
  <c r="DL350" i="115"/>
  <c r="DV348" i="115"/>
  <c r="AB366" i="115"/>
  <c r="AB363" i="115"/>
  <c r="DN350" i="115"/>
  <c r="DP350" i="115"/>
  <c r="H615" i="113"/>
  <c r="D615" i="113"/>
  <c r="I615" i="113"/>
  <c r="E615" i="113"/>
  <c r="C615" i="113"/>
  <c r="F615" i="113"/>
  <c r="N32" i="116"/>
  <c r="CD25" i="116"/>
  <c r="BV25" i="116"/>
  <c r="BZ25" i="116"/>
  <c r="N31" i="116"/>
  <c r="CB25" i="116"/>
  <c r="CF23" i="116"/>
  <c r="N33" i="116"/>
  <c r="N30" i="116"/>
  <c r="C661" i="113"/>
  <c r="F706" i="113"/>
  <c r="G706" i="113"/>
  <c r="C706" i="113"/>
  <c r="H706" i="113"/>
  <c r="I706" i="113"/>
  <c r="CD425" i="116"/>
  <c r="BV425" i="116"/>
  <c r="D706" i="113"/>
  <c r="BX425" i="116"/>
  <c r="CB425" i="116"/>
  <c r="E706" i="113"/>
  <c r="BZ425" i="116"/>
  <c r="N424" i="116"/>
  <c r="CF423" i="116"/>
  <c r="N427" i="116"/>
  <c r="N426" i="116"/>
  <c r="H902" i="113"/>
  <c r="D902" i="113"/>
  <c r="I902" i="113"/>
  <c r="E902" i="113"/>
  <c r="N28" i="118"/>
  <c r="N27" i="118"/>
  <c r="BZ15" i="118"/>
  <c r="C902" i="113"/>
  <c r="G902" i="113"/>
  <c r="BV15" i="118"/>
  <c r="BX15" i="118"/>
  <c r="F902" i="113"/>
  <c r="N26" i="118"/>
  <c r="CD15" i="118"/>
  <c r="CF13" i="118"/>
  <c r="N29" i="118"/>
  <c r="I910" i="113"/>
  <c r="E910" i="113"/>
  <c r="F910" i="113"/>
  <c r="C910" i="113"/>
  <c r="DT25" i="118"/>
  <c r="DL25" i="118"/>
  <c r="D910" i="113"/>
  <c r="H910" i="113"/>
  <c r="DR25" i="118"/>
  <c r="G910" i="113"/>
  <c r="AB31" i="118"/>
  <c r="DP25" i="118"/>
  <c r="AB32" i="118"/>
  <c r="AB30" i="118"/>
  <c r="DV23" i="118"/>
  <c r="AB33" i="118"/>
  <c r="I979" i="113"/>
  <c r="E979" i="113"/>
  <c r="F979" i="113"/>
  <c r="C979" i="113"/>
  <c r="D979" i="113"/>
  <c r="AP222" i="118"/>
  <c r="FH210" i="118"/>
  <c r="AP221" i="118"/>
  <c r="FJ210" i="118"/>
  <c r="FB210" i="118"/>
  <c r="AP223" i="118"/>
  <c r="G979" i="113"/>
  <c r="FF210" i="118"/>
  <c r="FD210" i="118"/>
  <c r="I969" i="113"/>
  <c r="E969" i="113"/>
  <c r="F969" i="113"/>
  <c r="C969" i="113"/>
  <c r="D969" i="113"/>
  <c r="BX250" i="118"/>
  <c r="CF248" i="118"/>
  <c r="N240" i="118"/>
  <c r="BZ250" i="118"/>
  <c r="N237" i="118"/>
  <c r="H969" i="113"/>
  <c r="BV250" i="118"/>
  <c r="N238" i="118"/>
  <c r="CB250" i="118"/>
  <c r="N239" i="118"/>
  <c r="G969" i="113"/>
  <c r="DT285" i="118"/>
  <c r="I995" i="113"/>
  <c r="E995" i="113"/>
  <c r="F995" i="113"/>
  <c r="C995" i="113"/>
  <c r="D995" i="113"/>
  <c r="DP295" i="118"/>
  <c r="DV293" i="118"/>
  <c r="AB297" i="118"/>
  <c r="DR295" i="118"/>
  <c r="DT295" i="118"/>
  <c r="AB294" i="118"/>
  <c r="G995" i="113"/>
  <c r="DN295" i="118"/>
  <c r="AB295" i="118"/>
  <c r="AB296" i="118"/>
  <c r="F1022" i="113"/>
  <c r="G1022" i="113"/>
  <c r="C1022" i="113"/>
  <c r="D1022" i="113"/>
  <c r="E1022" i="113"/>
  <c r="H1022" i="113"/>
  <c r="AP357" i="118"/>
  <c r="AP355" i="118"/>
  <c r="FJ350" i="118"/>
  <c r="FB350" i="118"/>
  <c r="FL348" i="118"/>
  <c r="AP358" i="118"/>
  <c r="I1022" i="113"/>
  <c r="FD350" i="118"/>
  <c r="FH350" i="118"/>
  <c r="AP356" i="118"/>
  <c r="FF350" i="118"/>
  <c r="F1028" i="113"/>
  <c r="G1028" i="113"/>
  <c r="C1028" i="113"/>
  <c r="D1028" i="113"/>
  <c r="E1028" i="113"/>
  <c r="H1028" i="113"/>
  <c r="CD405" i="118"/>
  <c r="BV405" i="118"/>
  <c r="CF403" i="118"/>
  <c r="N419" i="118"/>
  <c r="I1028" i="113"/>
  <c r="N416" i="118"/>
  <c r="BX405" i="118"/>
  <c r="N417" i="118"/>
  <c r="N418" i="118"/>
  <c r="BZ405" i="118"/>
  <c r="G1063" i="113"/>
  <c r="C1063" i="113"/>
  <c r="H1063" i="113"/>
  <c r="D1063" i="113"/>
  <c r="E1063" i="113"/>
  <c r="F1063" i="113"/>
  <c r="AP481" i="118"/>
  <c r="FJ470" i="118"/>
  <c r="FB470" i="118"/>
  <c r="FL468" i="118"/>
  <c r="AP484" i="118"/>
  <c r="AP483" i="118"/>
  <c r="FD470" i="118"/>
  <c r="FF470" i="118"/>
  <c r="I1063" i="113"/>
  <c r="FH470" i="118"/>
  <c r="BX65" i="50"/>
  <c r="BV90" i="50"/>
  <c r="CF98" i="50"/>
  <c r="N102" i="50"/>
  <c r="DL120" i="50"/>
  <c r="BG143" i="50"/>
  <c r="AL212" i="50"/>
  <c r="AN212" i="50"/>
  <c r="CB250" i="50"/>
  <c r="DL325" i="50"/>
  <c r="DN350" i="50"/>
  <c r="AL462" i="50"/>
  <c r="AN462" i="50"/>
  <c r="AL9" i="29"/>
  <c r="AN9" i="29"/>
  <c r="FB15" i="29"/>
  <c r="EM116" i="29"/>
  <c r="BG128" i="29"/>
  <c r="EM171" i="29"/>
  <c r="EM181" i="29"/>
  <c r="EM191" i="29"/>
  <c r="FL198" i="29"/>
  <c r="AP220" i="29"/>
  <c r="EM238" i="29"/>
  <c r="BG248" i="29"/>
  <c r="AB352" i="29"/>
  <c r="EM401" i="29"/>
  <c r="EM393" i="29"/>
  <c r="CW411" i="29"/>
  <c r="EM431" i="29"/>
  <c r="AL78" i="114"/>
  <c r="AN78" i="114"/>
  <c r="CF413" i="114"/>
  <c r="N419" i="114"/>
  <c r="BX415" i="114"/>
  <c r="CF588" i="114"/>
  <c r="N606" i="114"/>
  <c r="BG913" i="114"/>
  <c r="BX1000" i="114"/>
  <c r="BG133" i="115"/>
  <c r="CW143" i="115"/>
  <c r="AB364" i="115"/>
  <c r="AL403" i="115"/>
  <c r="AN403" i="115"/>
  <c r="N96" i="116"/>
  <c r="BG118" i="116"/>
  <c r="CW208" i="116"/>
  <c r="CW323" i="116"/>
  <c r="AL72" i="118"/>
  <c r="AN72" i="118"/>
  <c r="FL208" i="118"/>
  <c r="AP224" i="118"/>
  <c r="D244" i="113"/>
  <c r="G520" i="113"/>
  <c r="I124" i="113"/>
  <c r="E124" i="113"/>
  <c r="F124" i="113"/>
  <c r="D124" i="113"/>
  <c r="G124" i="113"/>
  <c r="C124" i="113"/>
  <c r="N349" i="52"/>
  <c r="BX340" i="52"/>
  <c r="H124" i="113"/>
  <c r="BZ340" i="52"/>
  <c r="H401" i="113"/>
  <c r="D401" i="113"/>
  <c r="I401" i="113"/>
  <c r="E401" i="113"/>
  <c r="G401" i="113"/>
  <c r="AB424" i="51"/>
  <c r="DP405" i="51"/>
  <c r="C401" i="113"/>
  <c r="DR405" i="51"/>
  <c r="DV403" i="51"/>
  <c r="AB427" i="51"/>
  <c r="F401" i="113"/>
  <c r="H535" i="113"/>
  <c r="I535" i="113"/>
  <c r="D535" i="113"/>
  <c r="E535" i="113"/>
  <c r="C535" i="113"/>
  <c r="F535" i="113"/>
  <c r="DT185" i="50"/>
  <c r="DL185" i="50"/>
  <c r="G535" i="113"/>
  <c r="DN185" i="50"/>
  <c r="AB174" i="50"/>
  <c r="AB172" i="50"/>
  <c r="H552" i="113"/>
  <c r="AB296" i="50"/>
  <c r="H585" i="113"/>
  <c r="D585" i="113"/>
  <c r="E585" i="113"/>
  <c r="C585" i="113"/>
  <c r="G585" i="113"/>
  <c r="CB415" i="50"/>
  <c r="CF413" i="50"/>
  <c r="N423" i="50"/>
  <c r="N422" i="50"/>
  <c r="CD415" i="50"/>
  <c r="BV415" i="50"/>
  <c r="H753" i="113"/>
  <c r="D753" i="113"/>
  <c r="I753" i="113"/>
  <c r="E753" i="113"/>
  <c r="F753" i="113"/>
  <c r="G753" i="113"/>
  <c r="FF65" i="29"/>
  <c r="AP47" i="29"/>
  <c r="FJ65" i="29"/>
  <c r="AP48" i="29"/>
  <c r="C753" i="113"/>
  <c r="FH65" i="29"/>
  <c r="AP46" i="29"/>
  <c r="FB65" i="29"/>
  <c r="G777" i="113"/>
  <c r="C777" i="113"/>
  <c r="H777" i="113"/>
  <c r="D777" i="113"/>
  <c r="I777" i="113"/>
  <c r="E777" i="113"/>
  <c r="CD155" i="29"/>
  <c r="BV155" i="29"/>
  <c r="CF153" i="29"/>
  <c r="N163" i="29"/>
  <c r="BZ155" i="29"/>
  <c r="F777" i="113"/>
  <c r="N162" i="29"/>
  <c r="BX155" i="29"/>
  <c r="N160" i="29"/>
  <c r="H800" i="113"/>
  <c r="D800" i="113"/>
  <c r="E800" i="113"/>
  <c r="F800" i="113"/>
  <c r="G800" i="113"/>
  <c r="CD240" i="29"/>
  <c r="CF238" i="29"/>
  <c r="N236" i="29"/>
  <c r="BV240" i="29"/>
  <c r="N233" i="29"/>
  <c r="E814" i="113"/>
  <c r="G815" i="113"/>
  <c r="C815" i="113"/>
  <c r="H815" i="113"/>
  <c r="D815" i="113"/>
  <c r="I815" i="113"/>
  <c r="F815" i="113"/>
  <c r="FJ250" i="29"/>
  <c r="FB250" i="29"/>
  <c r="AP237" i="29"/>
  <c r="FF250" i="29"/>
  <c r="AP239" i="29"/>
  <c r="FD250" i="29"/>
  <c r="FL248" i="29"/>
  <c r="AP240" i="29"/>
  <c r="E815" i="113"/>
  <c r="G837" i="113"/>
  <c r="C837" i="113"/>
  <c r="D837" i="113"/>
  <c r="I837" i="113"/>
  <c r="F837" i="113"/>
  <c r="FF325" i="29"/>
  <c r="FB325" i="29"/>
  <c r="AP306" i="29"/>
  <c r="AP307" i="29"/>
  <c r="FJ325" i="29"/>
  <c r="I870" i="113"/>
  <c r="E870" i="113"/>
  <c r="F870" i="113"/>
  <c r="G870" i="113"/>
  <c r="H870" i="113"/>
  <c r="D870" i="113"/>
  <c r="C870" i="113"/>
  <c r="DT435" i="29"/>
  <c r="DL435" i="29"/>
  <c r="DP435" i="29"/>
  <c r="DV433" i="29"/>
  <c r="AB431" i="29"/>
  <c r="AB429" i="29"/>
  <c r="DN435" i="29"/>
  <c r="AB428" i="29"/>
  <c r="X464" i="29"/>
  <c r="AL464" i="29"/>
  <c r="AN464" i="29"/>
  <c r="AL462" i="29"/>
  <c r="AN462" i="29"/>
  <c r="F676" i="113"/>
  <c r="G676" i="113"/>
  <c r="C676" i="113"/>
  <c r="H676" i="113"/>
  <c r="I676" i="113"/>
  <c r="BX295" i="116"/>
  <c r="D676" i="113"/>
  <c r="BZ295" i="116"/>
  <c r="N295" i="116"/>
  <c r="CF293" i="116"/>
  <c r="N297" i="116"/>
  <c r="N296" i="116"/>
  <c r="CD295" i="116"/>
  <c r="BV295" i="116"/>
  <c r="F692" i="113"/>
  <c r="G692" i="113"/>
  <c r="C692" i="113"/>
  <c r="H692" i="113"/>
  <c r="I692" i="113"/>
  <c r="CB370" i="116"/>
  <c r="N364" i="116"/>
  <c r="D692" i="113"/>
  <c r="CD370" i="116"/>
  <c r="BV370" i="116"/>
  <c r="N363" i="116"/>
  <c r="BX370" i="116"/>
  <c r="BZ370" i="116"/>
  <c r="CF368" i="116"/>
  <c r="N366" i="116"/>
  <c r="F634" i="113"/>
  <c r="G634" i="113"/>
  <c r="C634" i="113"/>
  <c r="D634" i="113"/>
  <c r="E634" i="113"/>
  <c r="I634" i="113"/>
  <c r="BX130" i="116"/>
  <c r="N111" i="116"/>
  <c r="BZ130" i="116"/>
  <c r="BV130" i="116"/>
  <c r="N112" i="116"/>
  <c r="H634" i="113"/>
  <c r="CB130" i="116"/>
  <c r="CF128" i="116"/>
  <c r="N114" i="116"/>
  <c r="I228" i="113"/>
  <c r="E228" i="113"/>
  <c r="F228" i="113"/>
  <c r="D228" i="113"/>
  <c r="G228" i="113"/>
  <c r="C228" i="113"/>
  <c r="CB165" i="114"/>
  <c r="CF163" i="114"/>
  <c r="AB151" i="114"/>
  <c r="BX165" i="114"/>
  <c r="H228" i="113"/>
  <c r="CD165" i="114"/>
  <c r="BV165" i="114"/>
  <c r="AB150" i="114"/>
  <c r="AB149" i="114"/>
  <c r="AQ681" i="114"/>
  <c r="AQ661" i="114"/>
  <c r="H296" i="113"/>
  <c r="D296" i="113"/>
  <c r="I296" i="113"/>
  <c r="E296" i="113"/>
  <c r="G296" i="113"/>
  <c r="CD900" i="114"/>
  <c r="BV900" i="114"/>
  <c r="BZ900" i="114"/>
  <c r="AB871" i="114"/>
  <c r="AB873" i="114"/>
  <c r="C296" i="113"/>
  <c r="CB900" i="114"/>
  <c r="F296" i="113"/>
  <c r="CF898" i="114"/>
  <c r="AB874" i="114"/>
  <c r="AB872" i="114"/>
  <c r="AD1246" i="114"/>
  <c r="AL1246" i="114"/>
  <c r="AN1246" i="114"/>
  <c r="AL1242" i="114"/>
  <c r="AN1242" i="114"/>
  <c r="H424" i="113"/>
  <c r="D424" i="113"/>
  <c r="A424" i="113" s="1"/>
  <c r="E424" i="113"/>
  <c r="C424" i="113"/>
  <c r="F424" i="113"/>
  <c r="BX80" i="115"/>
  <c r="CF78" i="115"/>
  <c r="N94" i="115"/>
  <c r="N91" i="115"/>
  <c r="BV80" i="115"/>
  <c r="BZ80" i="115"/>
  <c r="H433" i="113"/>
  <c r="D433" i="113"/>
  <c r="I433" i="113"/>
  <c r="E433" i="113"/>
  <c r="C433" i="113"/>
  <c r="F433" i="113"/>
  <c r="N154" i="115"/>
  <c r="N152" i="115"/>
  <c r="CB135" i="115"/>
  <c r="CD135" i="115"/>
  <c r="CF133" i="115"/>
  <c r="N155" i="115"/>
  <c r="G433" i="113"/>
  <c r="N153" i="115"/>
  <c r="BV135" i="115"/>
  <c r="BX135" i="115"/>
  <c r="H459" i="113"/>
  <c r="I459" i="113"/>
  <c r="E459" i="113"/>
  <c r="C459" i="113"/>
  <c r="BZ325" i="115"/>
  <c r="BX325" i="115"/>
  <c r="AB286" i="115"/>
  <c r="G459" i="113"/>
  <c r="CB325" i="115"/>
  <c r="AB288" i="115"/>
  <c r="CF323" i="115"/>
  <c r="AB289" i="115"/>
  <c r="I489" i="113"/>
  <c r="E489" i="113"/>
  <c r="F489" i="113"/>
  <c r="D489" i="113"/>
  <c r="A489" i="113" s="1"/>
  <c r="G489" i="113"/>
  <c r="BX520" i="115"/>
  <c r="C489" i="113"/>
  <c r="CB520" i="115"/>
  <c r="H489" i="113"/>
  <c r="CD520" i="115"/>
  <c r="CF518" i="115"/>
  <c r="AB484" i="115"/>
  <c r="AB483" i="115"/>
  <c r="AB482" i="115"/>
  <c r="BV520" i="115"/>
  <c r="F627" i="113"/>
  <c r="G627" i="113"/>
  <c r="C627" i="113"/>
  <c r="D627" i="113"/>
  <c r="E627" i="113"/>
  <c r="H627" i="113"/>
  <c r="AP24" i="116"/>
  <c r="AP23" i="116"/>
  <c r="FH5" i="116"/>
  <c r="AP22" i="116"/>
  <c r="FD5" i="116"/>
  <c r="FF5" i="116"/>
  <c r="FJ5" i="116"/>
  <c r="CF33" i="116"/>
  <c r="N37" i="116"/>
  <c r="CF43" i="116"/>
  <c r="N41" i="116"/>
  <c r="N38" i="116"/>
  <c r="I652" i="113"/>
  <c r="E652" i="113"/>
  <c r="F652" i="113"/>
  <c r="G652" i="113"/>
  <c r="H652" i="113"/>
  <c r="AB160" i="116"/>
  <c r="DT155" i="116"/>
  <c r="DL155" i="116"/>
  <c r="C652" i="113"/>
  <c r="AB162" i="116"/>
  <c r="DN155" i="116"/>
  <c r="DV153" i="116"/>
  <c r="AB163" i="116"/>
  <c r="AB161" i="116"/>
  <c r="DR155" i="116"/>
  <c r="DP155" i="116"/>
  <c r="I669" i="113"/>
  <c r="E669" i="113"/>
  <c r="F669" i="113"/>
  <c r="G669" i="113"/>
  <c r="H669" i="113"/>
  <c r="D669" i="113"/>
  <c r="DP240" i="116"/>
  <c r="AB235" i="116"/>
  <c r="AB234" i="116"/>
  <c r="DR240" i="116"/>
  <c r="C669" i="113"/>
  <c r="DL240" i="116"/>
  <c r="DT240" i="116"/>
  <c r="AB233" i="116"/>
  <c r="DN240" i="116"/>
  <c r="DV238" i="116"/>
  <c r="AB236" i="116"/>
  <c r="F678" i="113"/>
  <c r="G678" i="113"/>
  <c r="C678" i="113"/>
  <c r="H678" i="113"/>
  <c r="I678" i="113"/>
  <c r="BZ315" i="116"/>
  <c r="N304" i="116"/>
  <c r="N302" i="116"/>
  <c r="D678" i="113"/>
  <c r="A678" i="113" s="1"/>
  <c r="CB315" i="116"/>
  <c r="BX315" i="116"/>
  <c r="CF313" i="116"/>
  <c r="N305" i="116"/>
  <c r="N303" i="116"/>
  <c r="E678" i="113"/>
  <c r="CD315" i="116"/>
  <c r="AL332" i="116"/>
  <c r="AN332" i="116"/>
  <c r="Z334" i="116"/>
  <c r="AL334" i="116"/>
  <c r="AN334" i="116"/>
  <c r="F711" i="113"/>
  <c r="G711" i="113"/>
  <c r="C711" i="113"/>
  <c r="H711" i="113"/>
  <c r="I711" i="113"/>
  <c r="E711" i="113"/>
  <c r="DP405" i="116"/>
  <c r="DV403" i="116"/>
  <c r="AB419" i="116"/>
  <c r="AB418" i="116"/>
  <c r="AB417" i="116"/>
  <c r="DR405" i="116"/>
  <c r="AB416" i="116"/>
  <c r="DL405" i="116"/>
  <c r="D711" i="113"/>
  <c r="DN405" i="116"/>
  <c r="DT405" i="116"/>
  <c r="N416" i="116"/>
  <c r="F712" i="113"/>
  <c r="G712" i="113"/>
  <c r="C712" i="113"/>
  <c r="H712" i="113"/>
  <c r="I712" i="113"/>
  <c r="DN415" i="116"/>
  <c r="DV413" i="116"/>
  <c r="AB423" i="116"/>
  <c r="D712" i="113"/>
  <c r="AB422" i="116"/>
  <c r="AB421" i="116"/>
  <c r="DP415" i="116"/>
  <c r="AB420" i="116"/>
  <c r="DR415" i="116"/>
  <c r="DT415" i="116"/>
  <c r="E909" i="113"/>
  <c r="BZ100" i="118"/>
  <c r="AP302" i="118"/>
  <c r="F1032" i="113"/>
  <c r="G1032" i="113"/>
  <c r="C1032" i="113"/>
  <c r="D1032" i="113"/>
  <c r="E1032" i="113"/>
  <c r="H1032" i="113"/>
  <c r="CB445" i="118"/>
  <c r="N433" i="118"/>
  <c r="I1032" i="113"/>
  <c r="CD445" i="118"/>
  <c r="BV445" i="118"/>
  <c r="N434" i="118"/>
  <c r="CF443" i="118"/>
  <c r="N435" i="118"/>
  <c r="N432" i="118"/>
  <c r="BX445" i="118"/>
  <c r="BZ445" i="118"/>
  <c r="G822" i="113"/>
  <c r="C822" i="113"/>
  <c r="H822" i="113"/>
  <c r="D822" i="113"/>
  <c r="I822" i="113"/>
  <c r="E822" i="113"/>
  <c r="CB315" i="29"/>
  <c r="N302" i="29"/>
  <c r="BX315" i="29"/>
  <c r="F822" i="113"/>
  <c r="CD315" i="29"/>
  <c r="BV315" i="29"/>
  <c r="N303" i="29"/>
  <c r="CF313" i="29"/>
  <c r="N305" i="29"/>
  <c r="N304" i="29"/>
  <c r="F1036" i="113"/>
  <c r="G1036" i="113"/>
  <c r="C1036" i="113"/>
  <c r="D1036" i="113"/>
  <c r="E1036" i="113"/>
  <c r="H1036" i="113"/>
  <c r="DP415" i="118"/>
  <c r="DV413" i="118"/>
  <c r="AB423" i="118"/>
  <c r="I1036" i="113"/>
  <c r="AB422" i="118"/>
  <c r="AB421" i="118"/>
  <c r="AB420" i="118"/>
  <c r="DR415" i="118"/>
  <c r="DT415" i="118"/>
  <c r="DN415" i="118"/>
  <c r="I485" i="113"/>
  <c r="E485" i="113"/>
  <c r="F485" i="113"/>
  <c r="D485" i="113"/>
  <c r="G485" i="113"/>
  <c r="CD480" i="115"/>
  <c r="BV480" i="115"/>
  <c r="C485" i="113"/>
  <c r="N485" i="115"/>
  <c r="H485" i="113"/>
  <c r="BX480" i="115"/>
  <c r="N487" i="115"/>
  <c r="BZ480" i="115"/>
  <c r="I976" i="113"/>
  <c r="E976" i="113"/>
  <c r="F976" i="113"/>
  <c r="C976" i="113"/>
  <c r="D976" i="113"/>
  <c r="G976" i="113"/>
  <c r="DT250" i="118"/>
  <c r="DL250" i="118"/>
  <c r="H976" i="113"/>
  <c r="DN250" i="118"/>
  <c r="AB239" i="118"/>
  <c r="DR250" i="118"/>
  <c r="DV248" i="118"/>
  <c r="AB240" i="118"/>
  <c r="AB238" i="118"/>
  <c r="DP250" i="118"/>
  <c r="G1051" i="113"/>
  <c r="C1051" i="113"/>
  <c r="H1051" i="113"/>
  <c r="D1051" i="113"/>
  <c r="E1051" i="113"/>
  <c r="F1051" i="113"/>
  <c r="N491" i="118"/>
  <c r="CD490" i="118"/>
  <c r="BV490" i="118"/>
  <c r="N489" i="118"/>
  <c r="CF488" i="118"/>
  <c r="N492" i="118"/>
  <c r="BX490" i="118"/>
  <c r="N490" i="118"/>
  <c r="BZ490" i="118"/>
  <c r="I1051" i="113"/>
  <c r="CB490" i="118"/>
  <c r="CB200" i="114"/>
  <c r="H237" i="113"/>
  <c r="D237" i="113"/>
  <c r="I237" i="113"/>
  <c r="E237" i="113"/>
  <c r="G237" i="113"/>
  <c r="BX265" i="114"/>
  <c r="CB265" i="114"/>
  <c r="CF263" i="114"/>
  <c r="N281" i="114"/>
  <c r="C237" i="113"/>
  <c r="A237" i="113" s="1"/>
  <c r="N280" i="114"/>
  <c r="BZ265" i="114"/>
  <c r="F237" i="113"/>
  <c r="N279" i="114"/>
  <c r="F246" i="113"/>
  <c r="G246" i="113"/>
  <c r="C246" i="113"/>
  <c r="I246" i="113"/>
  <c r="D246" i="113"/>
  <c r="H246" i="113"/>
  <c r="CD360" i="114"/>
  <c r="BV360" i="114"/>
  <c r="BZ360" i="114"/>
  <c r="BX360" i="114"/>
  <c r="AB345" i="114"/>
  <c r="AB344" i="114"/>
  <c r="G248" i="113"/>
  <c r="H248" i="113"/>
  <c r="D248" i="113"/>
  <c r="E248" i="113"/>
  <c r="CD380" i="114"/>
  <c r="BV380" i="114"/>
  <c r="BZ380" i="114"/>
  <c r="AB351" i="114"/>
  <c r="I262" i="113"/>
  <c r="E262" i="113"/>
  <c r="F262" i="113"/>
  <c r="D262" i="113"/>
  <c r="G262" i="113"/>
  <c r="CD535" i="114"/>
  <c r="BV535" i="114"/>
  <c r="BZ535" i="114"/>
  <c r="CF533" i="114"/>
  <c r="N545" i="114"/>
  <c r="N543" i="114"/>
  <c r="CB535" i="114"/>
  <c r="C262" i="113"/>
  <c r="F275" i="113"/>
  <c r="G275" i="113"/>
  <c r="C275" i="113"/>
  <c r="E275" i="113"/>
  <c r="H275" i="113"/>
  <c r="N676" i="114"/>
  <c r="BZ675" i="114"/>
  <c r="D275" i="113"/>
  <c r="N677" i="114"/>
  <c r="CD675" i="114"/>
  <c r="N678" i="114"/>
  <c r="I275" i="113"/>
  <c r="BV675" i="114"/>
  <c r="BX675" i="114"/>
  <c r="F278" i="113"/>
  <c r="G286" i="113"/>
  <c r="C286" i="113"/>
  <c r="A286" i="113" s="1"/>
  <c r="H286" i="113"/>
  <c r="D286" i="113"/>
  <c r="F286" i="113"/>
  <c r="I286" i="113"/>
  <c r="CB795" i="114"/>
  <c r="CF793" i="114"/>
  <c r="N805" i="114"/>
  <c r="BX795" i="114"/>
  <c r="E286" i="113"/>
  <c r="CD795" i="114"/>
  <c r="N804" i="114"/>
  <c r="N802" i="114"/>
  <c r="BZ795" i="114"/>
  <c r="H297" i="113"/>
  <c r="D297" i="113"/>
  <c r="I297" i="113"/>
  <c r="E297" i="113"/>
  <c r="G297" i="113"/>
  <c r="N930" i="114"/>
  <c r="BZ915" i="114"/>
  <c r="F297" i="113"/>
  <c r="BX915" i="114"/>
  <c r="N929" i="114"/>
  <c r="CB915" i="114"/>
  <c r="CD915" i="114"/>
  <c r="CF913" i="114"/>
  <c r="N931" i="114"/>
  <c r="H298" i="113"/>
  <c r="D298" i="113"/>
  <c r="I298" i="113"/>
  <c r="E298" i="113"/>
  <c r="G298" i="113"/>
  <c r="CD925" i="114"/>
  <c r="BV925" i="114"/>
  <c r="BZ925" i="114"/>
  <c r="F298" i="113"/>
  <c r="C298" i="113"/>
  <c r="A298" i="113" s="1"/>
  <c r="N933" i="114"/>
  <c r="CB925" i="114"/>
  <c r="CF923" i="114"/>
  <c r="N935" i="114"/>
  <c r="G315" i="113"/>
  <c r="C315" i="113"/>
  <c r="H315" i="113"/>
  <c r="D315" i="113"/>
  <c r="F315" i="113"/>
  <c r="I315" i="113"/>
  <c r="N1125" i="114"/>
  <c r="BZ1110" i="114"/>
  <c r="N1124" i="114"/>
  <c r="CD1110" i="114"/>
  <c r="CF1108" i="114"/>
  <c r="N1126" i="114"/>
  <c r="E315" i="113"/>
  <c r="N1123" i="114"/>
  <c r="BV1110" i="114"/>
  <c r="BX1110" i="114"/>
  <c r="AD1116" i="114"/>
  <c r="AL1116" i="114"/>
  <c r="AN1116" i="114"/>
  <c r="AL1112" i="114"/>
  <c r="AN1112" i="114"/>
  <c r="C323" i="113"/>
  <c r="H323" i="113"/>
  <c r="D323" i="113"/>
  <c r="I323" i="113"/>
  <c r="N1196" i="114"/>
  <c r="BZ1195" i="114"/>
  <c r="CB1195" i="114"/>
  <c r="CF1193" i="114"/>
  <c r="N1199" i="114"/>
  <c r="N1197" i="114"/>
  <c r="CD1195" i="114"/>
  <c r="I329" i="113"/>
  <c r="E329" i="113"/>
  <c r="F329" i="113"/>
  <c r="D329" i="113"/>
  <c r="G329" i="113"/>
  <c r="N1263" i="114"/>
  <c r="CD1260" i="114"/>
  <c r="BV1260" i="114"/>
  <c r="N1262" i="114"/>
  <c r="CB1260" i="114"/>
  <c r="C329" i="113"/>
  <c r="N1261" i="114"/>
  <c r="BX1260" i="114"/>
  <c r="E423" i="113"/>
  <c r="H431" i="113"/>
  <c r="D431" i="113"/>
  <c r="I431" i="113"/>
  <c r="E431" i="113"/>
  <c r="C431" i="113"/>
  <c r="F431" i="113"/>
  <c r="DT80" i="115"/>
  <c r="DL80" i="115"/>
  <c r="AB101" i="115"/>
  <c r="AB99" i="115"/>
  <c r="DP80" i="115"/>
  <c r="G431" i="113"/>
  <c r="AB100" i="115"/>
  <c r="DN80" i="115"/>
  <c r="DV78" i="115"/>
  <c r="AB102" i="115"/>
  <c r="H434" i="113"/>
  <c r="D434" i="113"/>
  <c r="I434" i="113"/>
  <c r="E434" i="113"/>
  <c r="C434" i="113"/>
  <c r="F434" i="113"/>
  <c r="N156" i="115"/>
  <c r="CB145" i="115"/>
  <c r="N158" i="115"/>
  <c r="BV145" i="115"/>
  <c r="N157" i="115"/>
  <c r="BZ145" i="115"/>
  <c r="BX145" i="115"/>
  <c r="AB166" i="115"/>
  <c r="H437" i="113"/>
  <c r="D437" i="113"/>
  <c r="I437" i="113"/>
  <c r="E437" i="113"/>
  <c r="C437" i="113"/>
  <c r="F437" i="113"/>
  <c r="CB175" i="115"/>
  <c r="CF173" i="115"/>
  <c r="N171" i="115"/>
  <c r="N168" i="115"/>
  <c r="BX175" i="115"/>
  <c r="N169" i="115"/>
  <c r="G437" i="113"/>
  <c r="BZ175" i="115"/>
  <c r="CD175" i="115"/>
  <c r="N170" i="115"/>
  <c r="H460" i="113"/>
  <c r="D460" i="113"/>
  <c r="I460" i="113"/>
  <c r="E460" i="113"/>
  <c r="C460" i="113"/>
  <c r="F460" i="113"/>
  <c r="DN265" i="115"/>
  <c r="AB292" i="115"/>
  <c r="AB291" i="115"/>
  <c r="DT265" i="115"/>
  <c r="DV263" i="115"/>
  <c r="AB293" i="115"/>
  <c r="DP265" i="115"/>
  <c r="DL265" i="115"/>
  <c r="H457" i="113"/>
  <c r="D457" i="113"/>
  <c r="I457" i="113"/>
  <c r="E457" i="113"/>
  <c r="C457" i="113"/>
  <c r="F457" i="113"/>
  <c r="BZ305" i="115"/>
  <c r="N299" i="115"/>
  <c r="BX305" i="115"/>
  <c r="N298" i="115"/>
  <c r="CD305" i="115"/>
  <c r="G457" i="113"/>
  <c r="CB305" i="115"/>
  <c r="N300" i="115"/>
  <c r="CF303" i="115"/>
  <c r="N301" i="115"/>
  <c r="H458" i="113"/>
  <c r="D458" i="113"/>
  <c r="I458" i="113"/>
  <c r="E458" i="113"/>
  <c r="C458" i="113"/>
  <c r="F458" i="113"/>
  <c r="BZ315" i="115"/>
  <c r="CD315" i="115"/>
  <c r="CF313" i="115"/>
  <c r="AB285" i="115"/>
  <c r="AB283" i="115"/>
  <c r="BV315" i="115"/>
  <c r="AB282" i="115"/>
  <c r="BX315" i="115"/>
  <c r="H470" i="113"/>
  <c r="D470" i="113"/>
  <c r="I470" i="113"/>
  <c r="E470" i="113"/>
  <c r="C470" i="113"/>
  <c r="F470" i="113"/>
  <c r="DN330" i="115"/>
  <c r="AB357" i="115"/>
  <c r="AB356" i="115"/>
  <c r="DT330" i="115"/>
  <c r="DV328" i="115"/>
  <c r="AB358" i="115"/>
  <c r="DP330" i="115"/>
  <c r="DL330" i="115"/>
  <c r="AB355" i="115"/>
  <c r="H466" i="113"/>
  <c r="D466" i="113"/>
  <c r="I466" i="113"/>
  <c r="E466" i="113"/>
  <c r="C466" i="113"/>
  <c r="F466" i="113"/>
  <c r="BX360" i="115"/>
  <c r="CF358" i="115"/>
  <c r="N362" i="115"/>
  <c r="CD360" i="115"/>
  <c r="BZ360" i="115"/>
  <c r="BV360" i="115"/>
  <c r="N359" i="115"/>
  <c r="N361" i="115"/>
  <c r="I491" i="113"/>
  <c r="E491" i="113"/>
  <c r="F491" i="113"/>
  <c r="D491" i="113"/>
  <c r="G491" i="113"/>
  <c r="AB489" i="115"/>
  <c r="DP470" i="115"/>
  <c r="C491" i="113"/>
  <c r="AB491" i="115"/>
  <c r="AB490" i="115"/>
  <c r="DT470" i="115"/>
  <c r="H491" i="113"/>
  <c r="DL470" i="115"/>
  <c r="DN470" i="115"/>
  <c r="I621" i="113"/>
  <c r="E621" i="113"/>
  <c r="F621" i="113"/>
  <c r="C621" i="113"/>
  <c r="D621" i="113"/>
  <c r="G621" i="113"/>
  <c r="DT15" i="116"/>
  <c r="DL15" i="116"/>
  <c r="DR15" i="116"/>
  <c r="H621" i="113"/>
  <c r="AB26" i="116"/>
  <c r="DN15" i="116"/>
  <c r="DV13" i="116"/>
  <c r="AB29" i="116"/>
  <c r="C642" i="113"/>
  <c r="I651" i="113"/>
  <c r="E651" i="113"/>
  <c r="F651" i="113"/>
  <c r="G651" i="113"/>
  <c r="H651" i="113"/>
  <c r="D651" i="113"/>
  <c r="AB156" i="116"/>
  <c r="DN145" i="116"/>
  <c r="DP145" i="116"/>
  <c r="DV143" i="116"/>
  <c r="AB159" i="116"/>
  <c r="DL145" i="116"/>
  <c r="DT145" i="116"/>
  <c r="AB158" i="116"/>
  <c r="DR145" i="116"/>
  <c r="C651" i="113"/>
  <c r="AB157" i="116"/>
  <c r="I646" i="113"/>
  <c r="E646" i="113"/>
  <c r="F646" i="113"/>
  <c r="G646" i="113"/>
  <c r="H646" i="113"/>
  <c r="CD165" i="116"/>
  <c r="BV165" i="116"/>
  <c r="C646" i="113"/>
  <c r="BX165" i="116"/>
  <c r="N165" i="116"/>
  <c r="BZ165" i="116"/>
  <c r="N164" i="116"/>
  <c r="CF163" i="116"/>
  <c r="N167" i="116"/>
  <c r="D646" i="113"/>
  <c r="G659" i="113"/>
  <c r="I667" i="113"/>
  <c r="E667" i="113"/>
  <c r="F667" i="113"/>
  <c r="G667" i="113"/>
  <c r="H667" i="113"/>
  <c r="D667" i="113"/>
  <c r="AB227" i="116"/>
  <c r="AB226" i="116"/>
  <c r="DP220" i="116"/>
  <c r="DR220" i="116"/>
  <c r="DT220" i="116"/>
  <c r="DL220" i="116"/>
  <c r="DV218" i="116"/>
  <c r="AB228" i="116"/>
  <c r="C667" i="113"/>
  <c r="I671" i="113"/>
  <c r="E671" i="113"/>
  <c r="F671" i="113"/>
  <c r="G671" i="113"/>
  <c r="H671" i="113"/>
  <c r="D671" i="113"/>
  <c r="A671" i="113" s="1"/>
  <c r="DP260" i="116"/>
  <c r="DV258" i="116"/>
  <c r="AB244" i="116"/>
  <c r="AB243" i="116"/>
  <c r="AB242" i="116"/>
  <c r="DR260" i="116"/>
  <c r="DT260" i="116"/>
  <c r="AB241" i="116"/>
  <c r="C671" i="113"/>
  <c r="DL260" i="116"/>
  <c r="F673" i="113"/>
  <c r="G673" i="113"/>
  <c r="C673" i="113"/>
  <c r="H673" i="113"/>
  <c r="I673" i="113"/>
  <c r="E673" i="113"/>
  <c r="N283" i="116"/>
  <c r="BZ265" i="116"/>
  <c r="CB265" i="116"/>
  <c r="D673" i="113"/>
  <c r="A673" i="113" s="1"/>
  <c r="N282" i="116"/>
  <c r="BV265" i="116"/>
  <c r="BX265" i="116"/>
  <c r="N284" i="116"/>
  <c r="CD265" i="116"/>
  <c r="I677" i="113"/>
  <c r="I688" i="113"/>
  <c r="F693" i="113"/>
  <c r="G693" i="113"/>
  <c r="C693" i="113"/>
  <c r="H693" i="113"/>
  <c r="I693" i="113"/>
  <c r="E693" i="113"/>
  <c r="BZ380" i="116"/>
  <c r="N369" i="116"/>
  <c r="N367" i="116"/>
  <c r="CB380" i="116"/>
  <c r="D693" i="113"/>
  <c r="CD380" i="116"/>
  <c r="BV380" i="116"/>
  <c r="F710" i="113"/>
  <c r="G710" i="113"/>
  <c r="C710" i="113"/>
  <c r="H710" i="113"/>
  <c r="I710" i="113"/>
  <c r="AB414" i="116"/>
  <c r="DP395" i="116"/>
  <c r="D710" i="113"/>
  <c r="AB413" i="116"/>
  <c r="AB412" i="116"/>
  <c r="DR395" i="116"/>
  <c r="DV393" i="116"/>
  <c r="AB415" i="116"/>
  <c r="DT395" i="116"/>
  <c r="E710" i="113"/>
  <c r="DL395" i="116"/>
  <c r="H901" i="113"/>
  <c r="D901" i="113"/>
  <c r="I901" i="113"/>
  <c r="E901" i="113"/>
  <c r="CD5" i="118"/>
  <c r="BV5" i="118"/>
  <c r="C901" i="113"/>
  <c r="N23" i="118"/>
  <c r="CB5" i="118"/>
  <c r="CF3" i="118"/>
  <c r="N25" i="118"/>
  <c r="F901" i="113"/>
  <c r="BZ5" i="118"/>
  <c r="N24" i="118"/>
  <c r="N22" i="118"/>
  <c r="I915" i="113"/>
  <c r="E915" i="113"/>
  <c r="F915" i="113"/>
  <c r="C915" i="113"/>
  <c r="AP23" i="118"/>
  <c r="FF5" i="118"/>
  <c r="D915" i="113"/>
  <c r="FJ5" i="118"/>
  <c r="G915" i="113"/>
  <c r="FB5" i="118"/>
  <c r="FL3" i="118"/>
  <c r="AP25" i="118"/>
  <c r="AP24" i="118"/>
  <c r="FH5" i="118"/>
  <c r="H915" i="113"/>
  <c r="AP22" i="118"/>
  <c r="FD15" i="118"/>
  <c r="I914" i="113"/>
  <c r="E914" i="113"/>
  <c r="F914" i="113"/>
  <c r="C914" i="113"/>
  <c r="DR65" i="118"/>
  <c r="DV63" i="118"/>
  <c r="AB49" i="118"/>
  <c r="AB47" i="118"/>
  <c r="AB46" i="118"/>
  <c r="D914" i="113"/>
  <c r="H914" i="113"/>
  <c r="DT65" i="118"/>
  <c r="DL65" i="118"/>
  <c r="G914" i="113"/>
  <c r="DN65" i="118"/>
  <c r="I944" i="113"/>
  <c r="E944" i="113"/>
  <c r="F944" i="113"/>
  <c r="C944" i="113"/>
  <c r="D944" i="113"/>
  <c r="G944" i="113"/>
  <c r="N156" i="118"/>
  <c r="BX145" i="118"/>
  <c r="H944" i="113"/>
  <c r="CD145" i="118"/>
  <c r="BV145" i="118"/>
  <c r="N157" i="118"/>
  <c r="BZ145" i="118"/>
  <c r="I978" i="113"/>
  <c r="E978" i="113"/>
  <c r="F978" i="113"/>
  <c r="D978" i="113"/>
  <c r="G978" i="113"/>
  <c r="FH200" i="118"/>
  <c r="AP219" i="118"/>
  <c r="AP217" i="118"/>
  <c r="FD200" i="118"/>
  <c r="FF200" i="118"/>
  <c r="FB200" i="118"/>
  <c r="FL198" i="118"/>
  <c r="AP220" i="118"/>
  <c r="FJ200" i="118"/>
  <c r="CD500" i="118"/>
  <c r="AL78" i="52"/>
  <c r="AN78" i="52"/>
  <c r="CF106" i="52"/>
  <c r="AL139" i="52"/>
  <c r="AN139" i="52"/>
  <c r="BG303" i="52"/>
  <c r="AL336" i="52"/>
  <c r="AN336" i="52"/>
  <c r="CB340" i="52"/>
  <c r="N347" i="52"/>
  <c r="CF551" i="52"/>
  <c r="D144" i="113"/>
  <c r="AL596" i="52"/>
  <c r="AN596" i="52"/>
  <c r="CF626" i="52"/>
  <c r="BG756" i="52"/>
  <c r="CF831" i="52"/>
  <c r="BG943" i="52"/>
  <c r="BG1018" i="52"/>
  <c r="CF1211" i="52"/>
  <c r="AL1244" i="52"/>
  <c r="AN1244" i="52"/>
  <c r="BG1278" i="52"/>
  <c r="BG53" i="51"/>
  <c r="CF141" i="51"/>
  <c r="CW216" i="51"/>
  <c r="BG263" i="51"/>
  <c r="AL332" i="51"/>
  <c r="AN332" i="51"/>
  <c r="CW328" i="51"/>
  <c r="BG441" i="51"/>
  <c r="AB426" i="51"/>
  <c r="CW43" i="50"/>
  <c r="BG53" i="50"/>
  <c r="CW118" i="50"/>
  <c r="BG133" i="50"/>
  <c r="BV145" i="50"/>
  <c r="CW153" i="50"/>
  <c r="CW161" i="50"/>
  <c r="BG163" i="50"/>
  <c r="BG171" i="50"/>
  <c r="CW183" i="50"/>
  <c r="DV183" i="50"/>
  <c r="AB175" i="50"/>
  <c r="DP185" i="50"/>
  <c r="N239" i="50"/>
  <c r="BG258" i="50"/>
  <c r="BZ250" i="50"/>
  <c r="CW256" i="50"/>
  <c r="BG283" i="50"/>
  <c r="BG313" i="50"/>
  <c r="CW323" i="50"/>
  <c r="AL397" i="50"/>
  <c r="AN397" i="50"/>
  <c r="BG403" i="50"/>
  <c r="CW453" i="50"/>
  <c r="AL472" i="50"/>
  <c r="AN472" i="50"/>
  <c r="CD500" i="50"/>
  <c r="FL13" i="29"/>
  <c r="AP29" i="29"/>
  <c r="BG88" i="29"/>
  <c r="CW131" i="29"/>
  <c r="CW173" i="29"/>
  <c r="CF171" i="29"/>
  <c r="CW193" i="29"/>
  <c r="CF206" i="29"/>
  <c r="DR210" i="29"/>
  <c r="CW208" i="29"/>
  <c r="EM258" i="29"/>
  <c r="AB284" i="29"/>
  <c r="CF291" i="29"/>
  <c r="FL301" i="29"/>
  <c r="AL340" i="29"/>
  <c r="AN340" i="29"/>
  <c r="BG393" i="29"/>
  <c r="FL401" i="29"/>
  <c r="EM413" i="29"/>
  <c r="EM421" i="29"/>
  <c r="CW431" i="29"/>
  <c r="CW443" i="29"/>
  <c r="CD460" i="29"/>
  <c r="AB499" i="29"/>
  <c r="DR520" i="29"/>
  <c r="BG33" i="114"/>
  <c r="BG43" i="114"/>
  <c r="AL72" i="114"/>
  <c r="AN72" i="114"/>
  <c r="AB348" i="114"/>
  <c r="CB370" i="114"/>
  <c r="CD860" i="114"/>
  <c r="BG941" i="114"/>
  <c r="BG961" i="114"/>
  <c r="BG1018" i="114"/>
  <c r="AL1051" i="114"/>
  <c r="AN1051" i="114"/>
  <c r="CF1136" i="114"/>
  <c r="AL1179" i="114"/>
  <c r="AN1179" i="114"/>
  <c r="CW133" i="115"/>
  <c r="BG161" i="115"/>
  <c r="CF271" i="115"/>
  <c r="FB5" i="116"/>
  <c r="CW61" i="116"/>
  <c r="CW53" i="116"/>
  <c r="BG63" i="116"/>
  <c r="CW98" i="116"/>
  <c r="CW126" i="116"/>
  <c r="CF131" i="116"/>
  <c r="DV161" i="116"/>
  <c r="BG248" i="116"/>
  <c r="CW248" i="116"/>
  <c r="N365" i="116"/>
  <c r="DL415" i="116"/>
  <c r="AL466" i="116"/>
  <c r="AN466" i="116"/>
  <c r="CW466" i="116"/>
  <c r="CW486" i="116"/>
  <c r="BG86" i="118"/>
  <c r="CW118" i="118"/>
  <c r="CW303" i="118"/>
  <c r="AL344" i="118"/>
  <c r="AN344" i="118"/>
  <c r="BG518" i="118"/>
  <c r="D242" i="113"/>
  <c r="G440" i="113"/>
  <c r="G472" i="113"/>
  <c r="F775" i="113"/>
  <c r="CF116" i="52"/>
  <c r="CF131" i="52"/>
  <c r="BG163" i="52"/>
  <c r="BG338" i="52"/>
  <c r="AL401" i="52"/>
  <c r="AN401" i="52"/>
  <c r="BG421" i="52"/>
  <c r="BG441" i="52"/>
  <c r="CF466" i="52"/>
  <c r="BG498" i="52"/>
  <c r="BG401" i="29"/>
  <c r="CW413" i="29"/>
  <c r="EM423" i="29"/>
  <c r="BG431" i="29"/>
  <c r="BG433" i="29"/>
  <c r="EM441" i="29"/>
  <c r="N434" i="29"/>
  <c r="BV435" i="29"/>
  <c r="BG451" i="29"/>
  <c r="BZ445" i="29"/>
  <c r="DV451" i="29"/>
  <c r="FJ470" i="29"/>
  <c r="FL476" i="29"/>
  <c r="EM468" i="29"/>
  <c r="EM476" i="29"/>
  <c r="EM478" i="29"/>
  <c r="DV486" i="29"/>
  <c r="BG496" i="29"/>
  <c r="DV496" i="29"/>
  <c r="AB502" i="29"/>
  <c r="DN510" i="29"/>
  <c r="CF516" i="29"/>
  <c r="EM516" i="29"/>
  <c r="BG11" i="114"/>
  <c r="BG51" i="114"/>
  <c r="BZ80" i="114"/>
  <c r="AB84" i="114"/>
  <c r="N89" i="114"/>
  <c r="BX100" i="114"/>
  <c r="CF116" i="114"/>
  <c r="BG141" i="114"/>
  <c r="BG133" i="114"/>
  <c r="BG161" i="114"/>
  <c r="BZ165" i="114"/>
  <c r="CF181" i="114"/>
  <c r="C230" i="113"/>
  <c r="CF236" i="114"/>
  <c r="AL338" i="114"/>
  <c r="AN338" i="114"/>
  <c r="BG421" i="114"/>
  <c r="BG413" i="114"/>
  <c r="BG441" i="114"/>
  <c r="BX425" i="114"/>
  <c r="CF441" i="114"/>
  <c r="BG466" i="114"/>
  <c r="CF476" i="114"/>
  <c r="AB478" i="114"/>
  <c r="BG508" i="114"/>
  <c r="CF486" i="114"/>
  <c r="CF506" i="114"/>
  <c r="AL531" i="114"/>
  <c r="AN531" i="114"/>
  <c r="BX535" i="114"/>
  <c r="N603" i="114"/>
  <c r="BV640" i="114"/>
  <c r="BG748" i="114"/>
  <c r="CF746" i="114"/>
  <c r="CF781" i="114"/>
  <c r="AL793" i="114"/>
  <c r="AN793" i="114"/>
  <c r="BG898" i="114"/>
  <c r="BG888" i="114"/>
  <c r="N928" i="114"/>
  <c r="N934" i="114"/>
  <c r="BG988" i="114"/>
  <c r="N1001" i="114"/>
  <c r="BG1028" i="114"/>
  <c r="AL1049" i="114"/>
  <c r="AN1049" i="114"/>
  <c r="AB1060" i="114"/>
  <c r="CF1126" i="114"/>
  <c r="F317" i="113"/>
  <c r="AL9" i="115"/>
  <c r="AN9" i="115"/>
  <c r="AL15" i="115"/>
  <c r="AN15" i="115"/>
  <c r="BG31" i="115"/>
  <c r="DR80" i="115"/>
  <c r="AL143" i="115"/>
  <c r="AN143" i="115"/>
  <c r="CF143" i="115"/>
  <c r="N159" i="115"/>
  <c r="CD145" i="115"/>
  <c r="CF151" i="115"/>
  <c r="BG143" i="115"/>
  <c r="BG153" i="115"/>
  <c r="CW153" i="115"/>
  <c r="BG183" i="115"/>
  <c r="CF181" i="115"/>
  <c r="CF218" i="115"/>
  <c r="N228" i="115"/>
  <c r="BX220" i="115"/>
  <c r="AB294" i="115"/>
  <c r="BV325" i="115"/>
  <c r="AL340" i="115"/>
  <c r="AN340" i="115"/>
  <c r="DT350" i="115"/>
  <c r="CB360" i="115"/>
  <c r="DV391" i="115"/>
  <c r="AL397" i="115"/>
  <c r="AN397" i="115"/>
  <c r="CF401" i="115"/>
  <c r="BG443" i="115"/>
  <c r="AL470" i="115"/>
  <c r="AN470" i="115"/>
  <c r="BG466" i="115"/>
  <c r="DR470" i="115"/>
  <c r="CB480" i="115"/>
  <c r="AB481" i="115"/>
  <c r="BG476" i="115"/>
  <c r="CW3" i="116"/>
  <c r="BG11" i="116"/>
  <c r="EM3" i="116"/>
  <c r="DV31" i="116"/>
  <c r="CW33" i="116"/>
  <c r="CW43" i="116"/>
  <c r="AL80" i="116"/>
  <c r="AN80" i="116"/>
  <c r="BG108" i="116"/>
  <c r="CW143" i="116"/>
  <c r="BG131" i="116"/>
  <c r="N166" i="116"/>
  <c r="BG181" i="116"/>
  <c r="CW196" i="116"/>
  <c r="CW198" i="116"/>
  <c r="BG216" i="116"/>
  <c r="BG228" i="116"/>
  <c r="CW228" i="116"/>
  <c r="BG256" i="116"/>
  <c r="AL275" i="116"/>
  <c r="AN275" i="116"/>
  <c r="CW293" i="116"/>
  <c r="BV315" i="116"/>
  <c r="BX380" i="116"/>
  <c r="AL470" i="116"/>
  <c r="AN470" i="116"/>
  <c r="CW1" i="118"/>
  <c r="FD5" i="118"/>
  <c r="CW31" i="118"/>
  <c r="EM43" i="118"/>
  <c r="AL145" i="118"/>
  <c r="AN145" i="118"/>
  <c r="EM261" i="118"/>
  <c r="DL295" i="118"/>
  <c r="EM303" i="118"/>
  <c r="AP482" i="118"/>
  <c r="BG496" i="118"/>
  <c r="C215" i="113"/>
  <c r="H329" i="113"/>
  <c r="E712" i="113"/>
  <c r="H510" i="113"/>
  <c r="D510" i="113"/>
  <c r="I510" i="113"/>
  <c r="E510" i="113"/>
  <c r="C510" i="113"/>
  <c r="A510" i="113" s="1"/>
  <c r="F510" i="113"/>
  <c r="BX90" i="50"/>
  <c r="N96" i="50"/>
  <c r="BZ90" i="50"/>
  <c r="H519" i="113"/>
  <c r="D519" i="113"/>
  <c r="I519" i="113"/>
  <c r="E519" i="113"/>
  <c r="C519" i="113"/>
  <c r="F519" i="113"/>
  <c r="DR110" i="50"/>
  <c r="G519" i="113"/>
  <c r="DT110" i="50"/>
  <c r="DL110" i="50"/>
  <c r="DV108" i="50"/>
  <c r="AB106" i="50"/>
  <c r="AB105" i="50"/>
  <c r="AB104" i="50"/>
  <c r="G562" i="113"/>
  <c r="G576" i="113"/>
  <c r="C576" i="113"/>
  <c r="H576" i="113"/>
  <c r="D576" i="113"/>
  <c r="I576" i="113"/>
  <c r="E576" i="113"/>
  <c r="AB353" i="50"/>
  <c r="AB352" i="50"/>
  <c r="DP340" i="50"/>
  <c r="DV338" i="50"/>
  <c r="AB354" i="50"/>
  <c r="F576" i="113"/>
  <c r="DR340" i="50"/>
  <c r="G577" i="113"/>
  <c r="C577" i="113"/>
  <c r="H577" i="113"/>
  <c r="D577" i="113"/>
  <c r="I577" i="113"/>
  <c r="F577" i="113"/>
  <c r="AB356" i="50"/>
  <c r="DP350" i="50"/>
  <c r="E577" i="113"/>
  <c r="DR350" i="50"/>
  <c r="BZ5" i="29"/>
  <c r="H738" i="113"/>
  <c r="D738" i="113"/>
  <c r="I738" i="113"/>
  <c r="E738" i="113"/>
  <c r="F738" i="113"/>
  <c r="G738" i="113"/>
  <c r="C738" i="113"/>
  <c r="CD55" i="29"/>
  <c r="BV55" i="29"/>
  <c r="N43" i="29"/>
  <c r="BX55" i="29"/>
  <c r="CF53" i="29"/>
  <c r="N45" i="29"/>
  <c r="N44" i="29"/>
  <c r="BZ55" i="29"/>
  <c r="G746" i="113"/>
  <c r="G818" i="113"/>
  <c r="C818" i="113"/>
  <c r="D818" i="113"/>
  <c r="I818" i="113"/>
  <c r="E818" i="113"/>
  <c r="N288" i="29"/>
  <c r="CB275" i="29"/>
  <c r="F818" i="113"/>
  <c r="BZ275" i="29"/>
  <c r="N287" i="29"/>
  <c r="G857" i="113"/>
  <c r="H857" i="113"/>
  <c r="D857" i="113"/>
  <c r="E857" i="113"/>
  <c r="I857" i="113"/>
  <c r="FD380" i="29"/>
  <c r="FL378" i="29"/>
  <c r="AP370" i="29"/>
  <c r="AP368" i="29"/>
  <c r="FH380" i="29"/>
  <c r="FF380" i="29"/>
  <c r="F876" i="113"/>
  <c r="G876" i="113"/>
  <c r="C876" i="113"/>
  <c r="H876" i="113"/>
  <c r="I876" i="113"/>
  <c r="E876" i="113"/>
  <c r="FH425" i="29"/>
  <c r="AP425" i="29"/>
  <c r="FJ425" i="29"/>
  <c r="FB425" i="29"/>
  <c r="FL423" i="29"/>
  <c r="AP427" i="29"/>
  <c r="D876" i="113"/>
  <c r="FD425" i="29"/>
  <c r="DV478" i="29"/>
  <c r="AB488" i="29"/>
  <c r="E218" i="113"/>
  <c r="I242" i="113"/>
  <c r="E242" i="113"/>
  <c r="F242" i="113"/>
  <c r="H242" i="113"/>
  <c r="C242" i="113"/>
  <c r="G242" i="113"/>
  <c r="CB315" i="114"/>
  <c r="CF313" i="114"/>
  <c r="AB289" i="114"/>
  <c r="BX315" i="114"/>
  <c r="CD315" i="114"/>
  <c r="BV315" i="114"/>
  <c r="AB288" i="114"/>
  <c r="AB287" i="114"/>
  <c r="I244" i="113"/>
  <c r="E244" i="113"/>
  <c r="F244" i="113"/>
  <c r="H244" i="113"/>
  <c r="C244" i="113"/>
  <c r="G244" i="113"/>
  <c r="N349" i="114"/>
  <c r="BX340" i="114"/>
  <c r="N348" i="114"/>
  <c r="CB340" i="114"/>
  <c r="BZ340" i="114"/>
  <c r="CF338" i="114"/>
  <c r="N350" i="114"/>
  <c r="G247" i="113"/>
  <c r="C247" i="113"/>
  <c r="H247" i="113"/>
  <c r="D247" i="113"/>
  <c r="E247" i="113"/>
  <c r="CD370" i="114"/>
  <c r="BV370" i="114"/>
  <c r="I247" i="113"/>
  <c r="BZ370" i="114"/>
  <c r="F247" i="113"/>
  <c r="BX370" i="114"/>
  <c r="AB347" i="114"/>
  <c r="AB349" i="114"/>
  <c r="G250" i="113"/>
  <c r="C250" i="113"/>
  <c r="H250" i="113"/>
  <c r="D250" i="113"/>
  <c r="E250" i="113"/>
  <c r="I250" i="113"/>
  <c r="N412" i="114"/>
  <c r="CD405" i="114"/>
  <c r="BV405" i="114"/>
  <c r="BZ405" i="114"/>
  <c r="N414" i="114"/>
  <c r="BX405" i="114"/>
  <c r="G251" i="113"/>
  <c r="C251" i="113"/>
  <c r="A251" i="113" s="1"/>
  <c r="H251" i="113"/>
  <c r="D251" i="113"/>
  <c r="E251" i="113"/>
  <c r="N416" i="114"/>
  <c r="BZ415" i="114"/>
  <c r="I251" i="113"/>
  <c r="BV415" i="114"/>
  <c r="F251" i="113"/>
  <c r="CB415" i="114"/>
  <c r="N418" i="114"/>
  <c r="CD415" i="114"/>
  <c r="I270" i="113"/>
  <c r="E270" i="113"/>
  <c r="F270" i="113"/>
  <c r="D270" i="113"/>
  <c r="G270" i="113"/>
  <c r="BX620" i="114"/>
  <c r="BZ620" i="114"/>
  <c r="CD620" i="114"/>
  <c r="CF618" i="114"/>
  <c r="AB606" i="114"/>
  <c r="CB620" i="114"/>
  <c r="AB603" i="114"/>
  <c r="C270" i="113"/>
  <c r="A270" i="113" s="1"/>
  <c r="I272" i="113"/>
  <c r="E272" i="113"/>
  <c r="F272" i="113"/>
  <c r="D272" i="113"/>
  <c r="G272" i="113"/>
  <c r="BX640" i="114"/>
  <c r="AB611" i="114"/>
  <c r="BZ640" i="114"/>
  <c r="AB612" i="114"/>
  <c r="C272" i="113"/>
  <c r="CB640" i="114"/>
  <c r="CD640" i="114"/>
  <c r="CF638" i="114"/>
  <c r="AB614" i="114"/>
  <c r="AD659" i="114"/>
  <c r="AL659" i="114"/>
  <c r="AN659" i="114"/>
  <c r="AL657" i="114"/>
  <c r="AN657" i="114"/>
  <c r="G287" i="113"/>
  <c r="C287" i="113"/>
  <c r="H287" i="113"/>
  <c r="D287" i="113"/>
  <c r="F287" i="113"/>
  <c r="I287" i="113"/>
  <c r="N808" i="114"/>
  <c r="CD805" i="114"/>
  <c r="BV805" i="114"/>
  <c r="E287" i="113"/>
  <c r="N807" i="114"/>
  <c r="CB805" i="114"/>
  <c r="N806" i="114"/>
  <c r="BX805" i="114"/>
  <c r="G292" i="113"/>
  <c r="C292" i="113"/>
  <c r="H292" i="113"/>
  <c r="D292" i="113"/>
  <c r="F292" i="113"/>
  <c r="I292" i="113"/>
  <c r="N869" i="114"/>
  <c r="BZ860" i="114"/>
  <c r="N868" i="114"/>
  <c r="BV860" i="114"/>
  <c r="N867" i="114"/>
  <c r="BX860" i="114"/>
  <c r="E292" i="113"/>
  <c r="CB860" i="114"/>
  <c r="H328" i="113"/>
  <c r="D328" i="113"/>
  <c r="I328" i="113"/>
  <c r="E328" i="113"/>
  <c r="C328" i="113"/>
  <c r="F328" i="113"/>
  <c r="CB1250" i="114"/>
  <c r="CF1248" i="114"/>
  <c r="N1260" i="114"/>
  <c r="BX1250" i="114"/>
  <c r="CD1250" i="114"/>
  <c r="G328" i="113"/>
  <c r="N1259" i="114"/>
  <c r="N1257" i="114"/>
  <c r="BZ1250" i="114"/>
  <c r="F413" i="113"/>
  <c r="G413" i="113"/>
  <c r="C413" i="113"/>
  <c r="I413" i="113"/>
  <c r="D413" i="113"/>
  <c r="CD5" i="115"/>
  <c r="BV5" i="115"/>
  <c r="CF3" i="115"/>
  <c r="N25" i="115"/>
  <c r="CB5" i="115"/>
  <c r="E413" i="113"/>
  <c r="N23" i="115"/>
  <c r="H413" i="113"/>
  <c r="N24" i="115"/>
  <c r="N22" i="115"/>
  <c r="BX5" i="115"/>
  <c r="G418" i="113"/>
  <c r="C418" i="113"/>
  <c r="A418" i="113" s="1"/>
  <c r="H418" i="113"/>
  <c r="D418" i="113"/>
  <c r="E418" i="113"/>
  <c r="CB55" i="115"/>
  <c r="CF53" i="115"/>
  <c r="AB25" i="115"/>
  <c r="I418" i="113"/>
  <c r="BX55" i="115"/>
  <c r="AB24" i="115"/>
  <c r="AB22" i="115"/>
  <c r="CD55" i="115"/>
  <c r="BZ55" i="115"/>
  <c r="AB23" i="115"/>
  <c r="H450" i="113"/>
  <c r="D450" i="113"/>
  <c r="I450" i="113"/>
  <c r="E450" i="113"/>
  <c r="C450" i="113"/>
  <c r="F450" i="113"/>
  <c r="AB227" i="115"/>
  <c r="AB226" i="115"/>
  <c r="DP200" i="115"/>
  <c r="DV198" i="115"/>
  <c r="AB228" i="115"/>
  <c r="DL200" i="115"/>
  <c r="AB225" i="115"/>
  <c r="DN200" i="115"/>
  <c r="DR200" i="115"/>
  <c r="D471" i="113"/>
  <c r="I471" i="113"/>
  <c r="E471" i="113"/>
  <c r="F471" i="113"/>
  <c r="AB359" i="115"/>
  <c r="DR340" i="115"/>
  <c r="AB361" i="115"/>
  <c r="AB360" i="115"/>
  <c r="G471" i="113"/>
  <c r="DP340" i="115"/>
  <c r="DT340" i="115"/>
  <c r="D488" i="113"/>
  <c r="F630" i="113"/>
  <c r="G630" i="113"/>
  <c r="C630" i="113"/>
  <c r="D630" i="113"/>
  <c r="E630" i="113"/>
  <c r="I630" i="113"/>
  <c r="N95" i="116"/>
  <c r="CB90" i="116"/>
  <c r="CF88" i="116"/>
  <c r="N98" i="116"/>
  <c r="CD90" i="116"/>
  <c r="BV90" i="116"/>
  <c r="BZ90" i="116"/>
  <c r="H630" i="113"/>
  <c r="F633" i="113"/>
  <c r="G633" i="113"/>
  <c r="C633" i="113"/>
  <c r="D633" i="113"/>
  <c r="E633" i="113"/>
  <c r="CD120" i="116"/>
  <c r="BV120" i="116"/>
  <c r="CF118" i="116"/>
  <c r="N110" i="116"/>
  <c r="N109" i="116"/>
  <c r="N107" i="116"/>
  <c r="H633" i="113"/>
  <c r="BX120" i="116"/>
  <c r="CB120" i="116"/>
  <c r="N108" i="116"/>
  <c r="I633" i="113"/>
  <c r="I650" i="113"/>
  <c r="F650" i="113"/>
  <c r="G650" i="113"/>
  <c r="H650" i="113"/>
  <c r="DL135" i="116"/>
  <c r="C650" i="113"/>
  <c r="AB154" i="116"/>
  <c r="AB152" i="116"/>
  <c r="DR135" i="116"/>
  <c r="D650" i="113"/>
  <c r="AB153" i="116"/>
  <c r="F687" i="113"/>
  <c r="G687" i="113"/>
  <c r="C687" i="113"/>
  <c r="H687" i="113"/>
  <c r="I687" i="113"/>
  <c r="E687" i="113"/>
  <c r="FJ265" i="116"/>
  <c r="FB265" i="116"/>
  <c r="FD265" i="116"/>
  <c r="FL263" i="116"/>
  <c r="AP285" i="116"/>
  <c r="AP283" i="116"/>
  <c r="D687" i="113"/>
  <c r="AP284" i="116"/>
  <c r="FF265" i="116"/>
  <c r="F681" i="113"/>
  <c r="G681" i="113"/>
  <c r="C681" i="113"/>
  <c r="H681" i="113"/>
  <c r="I681" i="113"/>
  <c r="E681" i="113"/>
  <c r="DP275" i="116"/>
  <c r="DV273" i="116"/>
  <c r="AB289" i="116"/>
  <c r="AB288" i="116"/>
  <c r="AB287" i="116"/>
  <c r="DR275" i="116"/>
  <c r="D681" i="113"/>
  <c r="DN275" i="116"/>
  <c r="DT275" i="116"/>
  <c r="F718" i="113"/>
  <c r="G718" i="113"/>
  <c r="C718" i="113"/>
  <c r="H718" i="113"/>
  <c r="I718" i="113"/>
  <c r="CD460" i="116"/>
  <c r="BV460" i="116"/>
  <c r="D718" i="113"/>
  <c r="BX460" i="116"/>
  <c r="CF458" i="116"/>
  <c r="N480" i="116"/>
  <c r="N478" i="116"/>
  <c r="N477" i="116"/>
  <c r="N479" i="116"/>
  <c r="E718" i="113"/>
  <c r="BZ460" i="116"/>
  <c r="CB460" i="116"/>
  <c r="F725" i="113"/>
  <c r="G725" i="113"/>
  <c r="C725" i="113"/>
  <c r="H725" i="113"/>
  <c r="AB478" i="116"/>
  <c r="AB477" i="116"/>
  <c r="DN460" i="116"/>
  <c r="I725" i="113"/>
  <c r="E725" i="113"/>
  <c r="DT460" i="116"/>
  <c r="DV458" i="116"/>
  <c r="AB480" i="116"/>
  <c r="AB479" i="116"/>
  <c r="DL460" i="116"/>
  <c r="D725" i="113"/>
  <c r="DR460" i="116"/>
  <c r="F720" i="113"/>
  <c r="G720" i="113"/>
  <c r="C720" i="113"/>
  <c r="H720" i="113"/>
  <c r="N485" i="116"/>
  <c r="CB480" i="116"/>
  <c r="CF478" i="116"/>
  <c r="N488" i="116"/>
  <c r="I720" i="113"/>
  <c r="BZ480" i="116"/>
  <c r="D720" i="113"/>
  <c r="CD480" i="116"/>
  <c r="N487" i="116"/>
  <c r="BV480" i="116"/>
  <c r="N486" i="116"/>
  <c r="I917" i="113"/>
  <c r="E917" i="113"/>
  <c r="F917" i="113"/>
  <c r="C917" i="113"/>
  <c r="AP32" i="118"/>
  <c r="AP31" i="118"/>
  <c r="FH25" i="118"/>
  <c r="D917" i="113"/>
  <c r="FJ25" i="118"/>
  <c r="G917" i="113"/>
  <c r="AP30" i="118"/>
  <c r="FB25" i="118"/>
  <c r="FL23" i="118"/>
  <c r="AP33" i="118"/>
  <c r="FF25" i="118"/>
  <c r="FD25" i="118"/>
  <c r="I907" i="113"/>
  <c r="E907" i="113"/>
  <c r="F907" i="113"/>
  <c r="C907" i="113"/>
  <c r="CD65" i="118"/>
  <c r="BV65" i="118"/>
  <c r="D907" i="113"/>
  <c r="CB65" i="118"/>
  <c r="CF63" i="118"/>
  <c r="N49" i="118"/>
  <c r="N48" i="118"/>
  <c r="G907" i="113"/>
  <c r="N47" i="118"/>
  <c r="N46" i="118"/>
  <c r="BX65" i="118"/>
  <c r="H907" i="113"/>
  <c r="BZ65" i="118"/>
  <c r="G819" i="113"/>
  <c r="C819" i="113"/>
  <c r="H819" i="113"/>
  <c r="D819" i="113"/>
  <c r="I819" i="113"/>
  <c r="F819" i="113"/>
  <c r="N291" i="29"/>
  <c r="CB285" i="29"/>
  <c r="E819" i="113"/>
  <c r="BX285" i="29"/>
  <c r="CD285" i="29"/>
  <c r="BV285" i="29"/>
  <c r="CF283" i="29"/>
  <c r="N293" i="29"/>
  <c r="N292" i="29"/>
  <c r="H780" i="113"/>
  <c r="D780" i="113"/>
  <c r="I780" i="113"/>
  <c r="E780" i="113"/>
  <c r="C780" i="113"/>
  <c r="G780" i="113"/>
  <c r="F780" i="113"/>
  <c r="CD185" i="29"/>
  <c r="BV185" i="29"/>
  <c r="N174" i="29"/>
  <c r="BZ185" i="29"/>
  <c r="BX185" i="29"/>
  <c r="CF183" i="29"/>
  <c r="N175" i="29"/>
  <c r="N172" i="29"/>
  <c r="D851" i="113"/>
  <c r="DT390" i="29"/>
  <c r="DN390" i="29"/>
  <c r="I587" i="113"/>
  <c r="E587" i="113"/>
  <c r="F587" i="113"/>
  <c r="C587" i="113"/>
  <c r="D587" i="113"/>
  <c r="H587" i="113"/>
  <c r="G587" i="113"/>
  <c r="BX435" i="50"/>
  <c r="BZ435" i="50"/>
  <c r="CF433" i="50"/>
  <c r="N431" i="50"/>
  <c r="N430" i="50"/>
  <c r="F893" i="113"/>
  <c r="G893" i="113"/>
  <c r="C893" i="113"/>
  <c r="H893" i="113"/>
  <c r="I893" i="113"/>
  <c r="D893" i="113"/>
  <c r="DT520" i="29"/>
  <c r="DL520" i="29"/>
  <c r="AB503" i="29"/>
  <c r="DP520" i="29"/>
  <c r="DN520" i="29"/>
  <c r="I848" i="113"/>
  <c r="E848" i="113"/>
  <c r="F848" i="113"/>
  <c r="C848" i="113"/>
  <c r="D848" i="113"/>
  <c r="G848" i="113"/>
  <c r="DR360" i="29"/>
  <c r="DN360" i="29"/>
  <c r="AB360" i="29"/>
  <c r="DT360" i="29"/>
  <c r="DL360" i="29"/>
  <c r="AB361" i="29"/>
  <c r="AB359" i="29"/>
  <c r="H523" i="113"/>
  <c r="D523" i="113"/>
  <c r="I523" i="113"/>
  <c r="E523" i="113"/>
  <c r="C523" i="113"/>
  <c r="F523" i="113"/>
  <c r="N152" i="50"/>
  <c r="CD135" i="50"/>
  <c r="BV135" i="50"/>
  <c r="G523" i="113"/>
  <c r="N153" i="50"/>
  <c r="BX135" i="50"/>
  <c r="CF133" i="50"/>
  <c r="N155" i="50"/>
  <c r="I364" i="113"/>
  <c r="E364" i="113"/>
  <c r="F364" i="113"/>
  <c r="D364" i="113"/>
  <c r="G364" i="113"/>
  <c r="C364" i="113"/>
  <c r="CB210" i="51"/>
  <c r="H364" i="113"/>
  <c r="N223" i="51"/>
  <c r="CD210" i="51"/>
  <c r="BV210" i="51"/>
  <c r="G798" i="113"/>
  <c r="C798" i="113"/>
  <c r="H798" i="113"/>
  <c r="D798" i="113"/>
  <c r="E798" i="113"/>
  <c r="F798" i="113"/>
  <c r="N226" i="29"/>
  <c r="CB220" i="29"/>
  <c r="BX220" i="29"/>
  <c r="CD220" i="29"/>
  <c r="BV220" i="29"/>
  <c r="CF218" i="29"/>
  <c r="N228" i="29"/>
  <c r="I798" i="113"/>
  <c r="I171" i="113"/>
  <c r="E171" i="113"/>
  <c r="H171" i="113"/>
  <c r="C171" i="113"/>
  <c r="A171" i="113" s="1"/>
  <c r="N865" i="52"/>
  <c r="D171" i="113"/>
  <c r="N864" i="52"/>
  <c r="CB850" i="52"/>
  <c r="G171" i="113"/>
  <c r="AD1179" i="52"/>
  <c r="AL1179" i="52"/>
  <c r="AN1179" i="52"/>
  <c r="AL1177" i="52"/>
  <c r="AN1177" i="52"/>
  <c r="C371" i="113"/>
  <c r="F373" i="113"/>
  <c r="C373" i="113"/>
  <c r="E373" i="113"/>
  <c r="H373" i="113"/>
  <c r="CB265" i="51"/>
  <c r="CD265" i="51"/>
  <c r="BV265" i="51"/>
  <c r="F410" i="113"/>
  <c r="G410" i="113"/>
  <c r="C410" i="113"/>
  <c r="I410" i="113"/>
  <c r="D410" i="113"/>
  <c r="H410" i="113"/>
  <c r="AB487" i="51"/>
  <c r="AB486" i="51"/>
  <c r="DT460" i="51"/>
  <c r="DL460" i="51"/>
  <c r="DN460" i="51"/>
  <c r="H512" i="113"/>
  <c r="D512" i="113"/>
  <c r="I512" i="113"/>
  <c r="E512" i="113"/>
  <c r="C512" i="113"/>
  <c r="F512" i="113"/>
  <c r="CD110" i="50"/>
  <c r="BV110" i="50"/>
  <c r="N104" i="50"/>
  <c r="BX110" i="50"/>
  <c r="N103" i="50"/>
  <c r="H524" i="113"/>
  <c r="D524" i="113"/>
  <c r="I524" i="113"/>
  <c r="E524" i="113"/>
  <c r="C524" i="113"/>
  <c r="F524" i="113"/>
  <c r="N158" i="50"/>
  <c r="BX145" i="50"/>
  <c r="N157" i="50"/>
  <c r="BZ145" i="50"/>
  <c r="AB169" i="50"/>
  <c r="G578" i="113"/>
  <c r="H578" i="113"/>
  <c r="D578" i="113"/>
  <c r="I578" i="113"/>
  <c r="DN360" i="50"/>
  <c r="DP360" i="50"/>
  <c r="AB360" i="50"/>
  <c r="G610" i="113"/>
  <c r="C610" i="113"/>
  <c r="H610" i="113"/>
  <c r="D610" i="113"/>
  <c r="I610" i="113"/>
  <c r="F610" i="113"/>
  <c r="DN510" i="50"/>
  <c r="AB499" i="50"/>
  <c r="AB497" i="50"/>
  <c r="E610" i="113"/>
  <c r="DP510" i="50"/>
  <c r="DV508" i="50"/>
  <c r="AB500" i="50"/>
  <c r="H756" i="113"/>
  <c r="D756" i="113"/>
  <c r="I756" i="113"/>
  <c r="E756" i="113"/>
  <c r="F756" i="113"/>
  <c r="G756" i="113"/>
  <c r="C756" i="113"/>
  <c r="N96" i="29"/>
  <c r="CB90" i="29"/>
  <c r="BX90" i="29"/>
  <c r="CD90" i="29"/>
  <c r="BV90" i="29"/>
  <c r="CF88" i="29"/>
  <c r="N98" i="29"/>
  <c r="E771" i="113"/>
  <c r="H804" i="113"/>
  <c r="D804" i="113"/>
  <c r="I804" i="113"/>
  <c r="E804" i="113"/>
  <c r="F804" i="113"/>
  <c r="G804" i="113"/>
  <c r="AB223" i="29"/>
  <c r="DT210" i="29"/>
  <c r="DL210" i="29"/>
  <c r="DV208" i="29"/>
  <c r="AB224" i="29"/>
  <c r="DN210" i="29"/>
  <c r="DP210" i="29"/>
  <c r="H802" i="113"/>
  <c r="D802" i="113"/>
  <c r="I802" i="113"/>
  <c r="E802" i="113"/>
  <c r="F802" i="113"/>
  <c r="G802" i="113"/>
  <c r="CB260" i="29"/>
  <c r="BX260" i="29"/>
  <c r="C802" i="113"/>
  <c r="CD260" i="29"/>
  <c r="BV260" i="29"/>
  <c r="CF258" i="29"/>
  <c r="N244" i="29"/>
  <c r="N241" i="29"/>
  <c r="G824" i="113"/>
  <c r="C824" i="113"/>
  <c r="H824" i="113"/>
  <c r="D824" i="113"/>
  <c r="I824" i="113"/>
  <c r="E824" i="113"/>
  <c r="DP265" i="29"/>
  <c r="DL265" i="29"/>
  <c r="AB283" i="29"/>
  <c r="AB282" i="29"/>
  <c r="DR265" i="29"/>
  <c r="DV263" i="29"/>
  <c r="AB285" i="29"/>
  <c r="DT265" i="29"/>
  <c r="G825" i="113"/>
  <c r="C825" i="113"/>
  <c r="H825" i="113"/>
  <c r="D825" i="113"/>
  <c r="I825" i="113"/>
  <c r="F825" i="113"/>
  <c r="E825" i="113"/>
  <c r="AB288" i="29"/>
  <c r="DT275" i="29"/>
  <c r="DL275" i="29"/>
  <c r="DV273" i="29"/>
  <c r="AB289" i="29"/>
  <c r="DN275" i="29"/>
  <c r="DP275" i="29"/>
  <c r="I847" i="113"/>
  <c r="E847" i="113"/>
  <c r="F847" i="113"/>
  <c r="C847" i="113"/>
  <c r="D847" i="113"/>
  <c r="H847" i="113"/>
  <c r="AB357" i="29"/>
  <c r="DP350" i="29"/>
  <c r="DV348" i="29"/>
  <c r="AB358" i="29"/>
  <c r="G847" i="113"/>
  <c r="DL350" i="29"/>
  <c r="AB356" i="29"/>
  <c r="AB355" i="29"/>
  <c r="DR350" i="29"/>
  <c r="DT350" i="29"/>
  <c r="F880" i="113"/>
  <c r="G880" i="113"/>
  <c r="C880" i="113"/>
  <c r="H880" i="113"/>
  <c r="I880" i="113"/>
  <c r="E880" i="113"/>
  <c r="N477" i="29"/>
  <c r="BX460" i="29"/>
  <c r="CF458" i="29"/>
  <c r="N480" i="29"/>
  <c r="D880" i="113"/>
  <c r="CB460" i="29"/>
  <c r="N478" i="29"/>
  <c r="BZ460" i="29"/>
  <c r="N479" i="29"/>
  <c r="I660" i="113"/>
  <c r="E660" i="113"/>
  <c r="F660" i="113"/>
  <c r="G660" i="113"/>
  <c r="H660" i="113"/>
  <c r="N225" i="116"/>
  <c r="CB220" i="116"/>
  <c r="CF218" i="116"/>
  <c r="N228" i="116"/>
  <c r="C660" i="113"/>
  <c r="CD220" i="116"/>
  <c r="BV220" i="116"/>
  <c r="N227" i="116"/>
  <c r="N226" i="116"/>
  <c r="BX220" i="116"/>
  <c r="BZ220" i="116"/>
  <c r="H455" i="113"/>
  <c r="D455" i="113"/>
  <c r="I455" i="113"/>
  <c r="E455" i="113"/>
  <c r="C455" i="113"/>
  <c r="A455" i="113" s="1"/>
  <c r="F455" i="113"/>
  <c r="N291" i="115"/>
  <c r="BZ285" i="115"/>
  <c r="CF283" i="115"/>
  <c r="N293" i="115"/>
  <c r="CD285" i="115"/>
  <c r="N292" i="115"/>
  <c r="BX285" i="115"/>
  <c r="G455" i="113"/>
  <c r="N290" i="115"/>
  <c r="BV285" i="115"/>
  <c r="I219" i="113"/>
  <c r="E219" i="113"/>
  <c r="F219" i="113"/>
  <c r="H219" i="113"/>
  <c r="C219" i="113"/>
  <c r="A219" i="113" s="1"/>
  <c r="G219" i="113"/>
  <c r="BX70" i="114"/>
  <c r="N84" i="114"/>
  <c r="CB70" i="114"/>
  <c r="CF68" i="114"/>
  <c r="N86" i="114"/>
  <c r="N85" i="114"/>
  <c r="BZ70" i="114"/>
  <c r="I226" i="113"/>
  <c r="E226" i="113"/>
  <c r="F226" i="113"/>
  <c r="D226" i="113"/>
  <c r="G226" i="113"/>
  <c r="C226" i="113"/>
  <c r="N153" i="114"/>
  <c r="BX145" i="114"/>
  <c r="N154" i="114"/>
  <c r="CF143" i="114"/>
  <c r="N155" i="114"/>
  <c r="H226" i="113"/>
  <c r="N152" i="114"/>
  <c r="BZ145" i="114"/>
  <c r="CB145" i="114"/>
  <c r="G232" i="113"/>
  <c r="C232" i="113"/>
  <c r="H232" i="113"/>
  <c r="D232" i="113"/>
  <c r="F232" i="113"/>
  <c r="I232" i="113"/>
  <c r="E232" i="113"/>
  <c r="N217" i="114"/>
  <c r="BZ210" i="114"/>
  <c r="BV210" i="114"/>
  <c r="N219" i="114"/>
  <c r="CB210" i="114"/>
  <c r="CF208" i="114"/>
  <c r="N220" i="114"/>
  <c r="CD210" i="114"/>
  <c r="I309" i="113"/>
  <c r="F309" i="113"/>
  <c r="H309" i="113"/>
  <c r="C309" i="113"/>
  <c r="G309" i="113"/>
  <c r="BV1045" i="114"/>
  <c r="CB1045" i="114"/>
  <c r="BX1045" i="114"/>
  <c r="N1059" i="114"/>
  <c r="BZ100" i="115"/>
  <c r="H440" i="113"/>
  <c r="D440" i="113"/>
  <c r="I440" i="113"/>
  <c r="E440" i="113"/>
  <c r="C440" i="113"/>
  <c r="F440" i="113"/>
  <c r="AB162" i="115"/>
  <c r="AB161" i="115"/>
  <c r="DP135" i="115"/>
  <c r="DV133" i="115"/>
  <c r="AB163" i="115"/>
  <c r="DT135" i="115"/>
  <c r="DL135" i="115"/>
  <c r="AB160" i="115"/>
  <c r="DN135" i="115"/>
  <c r="H462" i="113"/>
  <c r="D462" i="113"/>
  <c r="I462" i="113"/>
  <c r="E462" i="113"/>
  <c r="C462" i="113"/>
  <c r="A462" i="113" s="1"/>
  <c r="F462" i="113"/>
  <c r="DN285" i="115"/>
  <c r="DT285" i="115"/>
  <c r="DP285" i="115"/>
  <c r="DL285" i="115"/>
  <c r="AB298" i="115"/>
  <c r="H456" i="113"/>
  <c r="D456" i="113"/>
  <c r="I456" i="113"/>
  <c r="E456" i="113"/>
  <c r="C456" i="113"/>
  <c r="F456" i="113"/>
  <c r="CB295" i="115"/>
  <c r="N294" i="115"/>
  <c r="CD295" i="115"/>
  <c r="N295" i="115"/>
  <c r="CF293" i="115"/>
  <c r="N297" i="115"/>
  <c r="BX295" i="115"/>
  <c r="BV295" i="115"/>
  <c r="N296" i="115"/>
  <c r="G625" i="113"/>
  <c r="C625" i="113"/>
  <c r="D625" i="113"/>
  <c r="DP55" i="116"/>
  <c r="DV53" i="116"/>
  <c r="AB45" i="116"/>
  <c r="AB42" i="116"/>
  <c r="H625" i="113"/>
  <c r="DR55" i="116"/>
  <c r="AB43" i="116"/>
  <c r="I625" i="113"/>
  <c r="DT55" i="116"/>
  <c r="I619" i="113"/>
  <c r="E619" i="113"/>
  <c r="F619" i="113"/>
  <c r="C619" i="113"/>
  <c r="D619" i="113"/>
  <c r="CD65" i="116"/>
  <c r="BV65" i="116"/>
  <c r="CF63" i="116"/>
  <c r="N49" i="116"/>
  <c r="N48" i="116"/>
  <c r="G619" i="113"/>
  <c r="BX65" i="116"/>
  <c r="N47" i="116"/>
  <c r="CB65" i="116"/>
  <c r="N46" i="116"/>
  <c r="F635" i="113"/>
  <c r="G635" i="113"/>
  <c r="C635" i="113"/>
  <c r="D635" i="113"/>
  <c r="A635" i="113" s="1"/>
  <c r="E635" i="113"/>
  <c r="AB88" i="116"/>
  <c r="AB87" i="116"/>
  <c r="DN70" i="116"/>
  <c r="H635" i="113"/>
  <c r="DP70" i="116"/>
  <c r="DR70" i="116"/>
  <c r="DT70" i="116"/>
  <c r="DV68" i="116"/>
  <c r="AB90" i="116"/>
  <c r="F632" i="113"/>
  <c r="G632" i="113"/>
  <c r="C632" i="113"/>
  <c r="D632" i="113"/>
  <c r="E632" i="113"/>
  <c r="I632" i="113"/>
  <c r="CB110" i="116"/>
  <c r="N103" i="116"/>
  <c r="CD110" i="116"/>
  <c r="BV110" i="116"/>
  <c r="H632" i="113"/>
  <c r="N105" i="116"/>
  <c r="CF108" i="116"/>
  <c r="N106" i="116"/>
  <c r="N104" i="116"/>
  <c r="BX110" i="116"/>
  <c r="BZ110" i="116"/>
  <c r="I670" i="113"/>
  <c r="E670" i="113"/>
  <c r="F670" i="113"/>
  <c r="G670" i="113"/>
  <c r="H670" i="113"/>
  <c r="DP250" i="116"/>
  <c r="DV248" i="116"/>
  <c r="AB240" i="116"/>
  <c r="AB238" i="116"/>
  <c r="C670" i="113"/>
  <c r="DR250" i="116"/>
  <c r="DN250" i="116"/>
  <c r="AB239" i="116"/>
  <c r="AB237" i="116"/>
  <c r="D670" i="113"/>
  <c r="DT250" i="116"/>
  <c r="F697" i="113"/>
  <c r="G697" i="113"/>
  <c r="C697" i="113"/>
  <c r="H697" i="113"/>
  <c r="I697" i="113"/>
  <c r="E697" i="113"/>
  <c r="AB355" i="116"/>
  <c r="DT350" i="116"/>
  <c r="DL350" i="116"/>
  <c r="AB357" i="116"/>
  <c r="DN350" i="116"/>
  <c r="DV348" i="116"/>
  <c r="AB358" i="116"/>
  <c r="D697" i="113"/>
  <c r="DP350" i="116"/>
  <c r="AB356" i="116"/>
  <c r="DR350" i="116"/>
  <c r="F701" i="113"/>
  <c r="G701" i="113"/>
  <c r="C701" i="113"/>
  <c r="A701" i="113" s="1"/>
  <c r="H701" i="113"/>
  <c r="I701" i="113"/>
  <c r="E701" i="113"/>
  <c r="DP390" i="116"/>
  <c r="DV388" i="116"/>
  <c r="AB374" i="116"/>
  <c r="AB373" i="116"/>
  <c r="AB372" i="116"/>
  <c r="DR390" i="116"/>
  <c r="D701" i="113"/>
  <c r="DN390" i="116"/>
  <c r="DT390" i="116"/>
  <c r="F1041" i="113"/>
  <c r="G1041" i="113"/>
  <c r="C1041" i="113"/>
  <c r="D1041" i="113"/>
  <c r="E1041" i="113"/>
  <c r="FH395" i="118"/>
  <c r="AP414" i="118"/>
  <c r="FJ395" i="118"/>
  <c r="FB395" i="118"/>
  <c r="I1041" i="113"/>
  <c r="FD395" i="118"/>
  <c r="AP412" i="118"/>
  <c r="FL393" i="118"/>
  <c r="AP415" i="118"/>
  <c r="H1041" i="113"/>
  <c r="AP413" i="118"/>
  <c r="F1039" i="113"/>
  <c r="G1039" i="113"/>
  <c r="C1039" i="113"/>
  <c r="D1039" i="113"/>
  <c r="E1039" i="113"/>
  <c r="DP445" i="118"/>
  <c r="DR445" i="118"/>
  <c r="DV443" i="118"/>
  <c r="AB435" i="118"/>
  <c r="AB433" i="118"/>
  <c r="AB432" i="118"/>
  <c r="DL445" i="118"/>
  <c r="H1039" i="113"/>
  <c r="DN445" i="118"/>
  <c r="AB434" i="118"/>
  <c r="DT445" i="118"/>
  <c r="I1039" i="113"/>
  <c r="F1040" i="113"/>
  <c r="G1040" i="113"/>
  <c r="C1040" i="113"/>
  <c r="D1040" i="113"/>
  <c r="E1040" i="113"/>
  <c r="H1040" i="113"/>
  <c r="DT455" i="118"/>
  <c r="DL455" i="118"/>
  <c r="AB438" i="118"/>
  <c r="I1040" i="113"/>
  <c r="DN455" i="118"/>
  <c r="DV453" i="118"/>
  <c r="AB439" i="118"/>
  <c r="AB436" i="118"/>
  <c r="DP455" i="118"/>
  <c r="AB437" i="118"/>
  <c r="G1061" i="113"/>
  <c r="C1061" i="113"/>
  <c r="H1061" i="113"/>
  <c r="D1061" i="113"/>
  <c r="E1061" i="113"/>
  <c r="F1061" i="113"/>
  <c r="DP520" i="118"/>
  <c r="AB503" i="118"/>
  <c r="DR520" i="118"/>
  <c r="DV518" i="118"/>
  <c r="AB504" i="118"/>
  <c r="DT520" i="118"/>
  <c r="AB502" i="118"/>
  <c r="DL520" i="118"/>
  <c r="I1061" i="113"/>
  <c r="DN520" i="118"/>
  <c r="AB501" i="118"/>
  <c r="G778" i="113"/>
  <c r="C778" i="113"/>
  <c r="A778" i="113" s="1"/>
  <c r="H778" i="113"/>
  <c r="D778" i="113"/>
  <c r="I778" i="113"/>
  <c r="F778" i="113"/>
  <c r="BX165" i="29"/>
  <c r="N165" i="29"/>
  <c r="CB165" i="29"/>
  <c r="BZ165" i="29"/>
  <c r="E778" i="113"/>
  <c r="G345" i="113"/>
  <c r="C345" i="113"/>
  <c r="H345" i="113"/>
  <c r="D345" i="113"/>
  <c r="E345" i="113"/>
  <c r="I345" i="113"/>
  <c r="N96" i="51"/>
  <c r="BZ90" i="51"/>
  <c r="CF88" i="51"/>
  <c r="N98" i="51"/>
  <c r="N95" i="51"/>
  <c r="CB90" i="51"/>
  <c r="H362" i="113"/>
  <c r="D362" i="113"/>
  <c r="I362" i="113"/>
  <c r="E362" i="113"/>
  <c r="C362" i="113"/>
  <c r="F362" i="113"/>
  <c r="AB168" i="51"/>
  <c r="DT155" i="51"/>
  <c r="DL155" i="51"/>
  <c r="DV153" i="51"/>
  <c r="AB171" i="51"/>
  <c r="G362" i="113"/>
  <c r="DN155" i="51"/>
  <c r="H380" i="113"/>
  <c r="AB26" i="50"/>
  <c r="H536" i="113"/>
  <c r="D536" i="113"/>
  <c r="I536" i="113"/>
  <c r="E536" i="113"/>
  <c r="C536" i="113"/>
  <c r="A536" i="113" s="1"/>
  <c r="G536" i="113"/>
  <c r="DN195" i="50"/>
  <c r="DP195" i="50"/>
  <c r="DV193" i="50"/>
  <c r="AB179" i="50"/>
  <c r="AB176" i="50"/>
  <c r="F536" i="113"/>
  <c r="I542" i="113"/>
  <c r="E542" i="113"/>
  <c r="F542" i="113"/>
  <c r="C542" i="113"/>
  <c r="D542" i="113"/>
  <c r="H542" i="113"/>
  <c r="G542" i="113"/>
  <c r="BX240" i="50"/>
  <c r="N235" i="50"/>
  <c r="BZ240" i="50"/>
  <c r="CF238" i="50"/>
  <c r="N236" i="50"/>
  <c r="N234" i="50"/>
  <c r="F573" i="113"/>
  <c r="G573" i="113"/>
  <c r="C573" i="113"/>
  <c r="H573" i="113"/>
  <c r="I573" i="113"/>
  <c r="E573" i="113"/>
  <c r="BX380" i="50"/>
  <c r="N369" i="50"/>
  <c r="N367" i="50"/>
  <c r="BZ380" i="50"/>
  <c r="D573" i="113"/>
  <c r="N414" i="50"/>
  <c r="I586" i="113"/>
  <c r="E586" i="113"/>
  <c r="F586" i="113"/>
  <c r="C586" i="113"/>
  <c r="D586" i="113"/>
  <c r="G586" i="113"/>
  <c r="BZ425" i="50"/>
  <c r="N425" i="50"/>
  <c r="CF423" i="50"/>
  <c r="N427" i="50"/>
  <c r="N426" i="50"/>
  <c r="CB425" i="50"/>
  <c r="N424" i="50"/>
  <c r="I588" i="113"/>
  <c r="E588" i="113"/>
  <c r="F588" i="113"/>
  <c r="C588" i="113"/>
  <c r="D588" i="113"/>
  <c r="G588" i="113"/>
  <c r="BX445" i="50"/>
  <c r="H588" i="113"/>
  <c r="BZ445" i="50"/>
  <c r="N433" i="50"/>
  <c r="F736" i="113"/>
  <c r="G736" i="113"/>
  <c r="C736" i="113"/>
  <c r="D736" i="113"/>
  <c r="E736" i="113"/>
  <c r="H736" i="113"/>
  <c r="BX35" i="29"/>
  <c r="N35" i="29"/>
  <c r="CB35" i="29"/>
  <c r="BZ35" i="29"/>
  <c r="E751" i="113"/>
  <c r="F751" i="113"/>
  <c r="C751" i="113"/>
  <c r="D751" i="113"/>
  <c r="H751" i="113"/>
  <c r="G751" i="113"/>
  <c r="FD45" i="29"/>
  <c r="AP38" i="29"/>
  <c r="FH45" i="29"/>
  <c r="FF45" i="29"/>
  <c r="AP40" i="29"/>
  <c r="H783" i="113"/>
  <c r="D783" i="113"/>
  <c r="I783" i="113"/>
  <c r="E783" i="113"/>
  <c r="C783" i="113"/>
  <c r="F783" i="113"/>
  <c r="DN145" i="29"/>
  <c r="AB157" i="29"/>
  <c r="AB156" i="29"/>
  <c r="DR145" i="29"/>
  <c r="DP145" i="29"/>
  <c r="DV143" i="29"/>
  <c r="AB159" i="29"/>
  <c r="I788" i="113"/>
  <c r="E788" i="113"/>
  <c r="F788" i="113"/>
  <c r="C788" i="113"/>
  <c r="D788" i="113"/>
  <c r="H788" i="113"/>
  <c r="G788" i="113"/>
  <c r="DN195" i="29"/>
  <c r="DR195" i="29"/>
  <c r="DV193" i="29"/>
  <c r="AB179" i="29"/>
  <c r="AB176" i="29"/>
  <c r="DP195" i="29"/>
  <c r="AB177" i="29"/>
  <c r="G796" i="113"/>
  <c r="C796" i="113"/>
  <c r="H796" i="113"/>
  <c r="D796" i="113"/>
  <c r="E796" i="113"/>
  <c r="F796" i="113"/>
  <c r="I796" i="113"/>
  <c r="N218" i="29"/>
  <c r="CD200" i="29"/>
  <c r="BV200" i="29"/>
  <c r="N219" i="29"/>
  <c r="BX200" i="29"/>
  <c r="CF198" i="29"/>
  <c r="N220" i="29"/>
  <c r="BZ200" i="29"/>
  <c r="AP229" i="29"/>
  <c r="G826" i="113"/>
  <c r="C826" i="113"/>
  <c r="H826" i="113"/>
  <c r="D826" i="113"/>
  <c r="I826" i="113"/>
  <c r="E826" i="113"/>
  <c r="AB292" i="29"/>
  <c r="DP285" i="29"/>
  <c r="DV283" i="29"/>
  <c r="AB293" i="29"/>
  <c r="DT285" i="29"/>
  <c r="F826" i="113"/>
  <c r="AB291" i="29"/>
  <c r="AB290" i="29"/>
  <c r="DR285" i="29"/>
  <c r="DL285" i="29"/>
  <c r="G834" i="113"/>
  <c r="C834" i="113"/>
  <c r="H834" i="113"/>
  <c r="D834" i="113"/>
  <c r="I834" i="113"/>
  <c r="E834" i="113"/>
  <c r="AP296" i="29"/>
  <c r="FF295" i="29"/>
  <c r="AP294" i="29"/>
  <c r="FB295" i="29"/>
  <c r="FL293" i="29"/>
  <c r="AP297" i="29"/>
  <c r="F834" i="113"/>
  <c r="FH295" i="29"/>
  <c r="FJ295" i="29"/>
  <c r="N299" i="29"/>
  <c r="C849" i="113"/>
  <c r="I785" i="113"/>
  <c r="E785" i="113"/>
  <c r="F785" i="113"/>
  <c r="C785" i="113"/>
  <c r="D785" i="113"/>
  <c r="G785" i="113"/>
  <c r="DT165" i="29"/>
  <c r="DL165" i="29"/>
  <c r="H785" i="113"/>
  <c r="AB166" i="29"/>
  <c r="DN165" i="29"/>
  <c r="AB165" i="29"/>
  <c r="AB164" i="29"/>
  <c r="DP165" i="29"/>
  <c r="DV163" i="29"/>
  <c r="AB167" i="29"/>
  <c r="G830" i="113"/>
  <c r="C830" i="113"/>
  <c r="H830" i="113"/>
  <c r="D830" i="113"/>
  <c r="I830" i="113"/>
  <c r="E830" i="113"/>
  <c r="DR325" i="29"/>
  <c r="DV323" i="29"/>
  <c r="AB309" i="29"/>
  <c r="AB307" i="29"/>
  <c r="AB306" i="29"/>
  <c r="F830" i="113"/>
  <c r="DT325" i="29"/>
  <c r="DL325" i="29"/>
  <c r="AB308" i="29"/>
  <c r="DN325" i="29"/>
  <c r="C743" i="113"/>
  <c r="DL35" i="29"/>
  <c r="AB35" i="29"/>
  <c r="AL787" i="52"/>
  <c r="AN787" i="52"/>
  <c r="AD791" i="52"/>
  <c r="AL791" i="52"/>
  <c r="AN791" i="52"/>
  <c r="G752" i="113"/>
  <c r="C752" i="113"/>
  <c r="H752" i="113"/>
  <c r="D752" i="113"/>
  <c r="E752" i="113"/>
  <c r="F752" i="113"/>
  <c r="I752" i="113"/>
  <c r="FF55" i="29"/>
  <c r="FJ55" i="29"/>
  <c r="AP43" i="29"/>
  <c r="FH55" i="29"/>
  <c r="AP44" i="29"/>
  <c r="FB55" i="29"/>
  <c r="G774" i="113"/>
  <c r="C774" i="113"/>
  <c r="A774" i="113" s="1"/>
  <c r="H774" i="113"/>
  <c r="D774" i="113"/>
  <c r="I774" i="113"/>
  <c r="F774" i="113"/>
  <c r="FF130" i="29"/>
  <c r="E774" i="113"/>
  <c r="FJ130" i="29"/>
  <c r="AP111" i="29"/>
  <c r="FH130" i="29"/>
  <c r="AP112" i="29"/>
  <c r="FB130" i="29"/>
  <c r="I791" i="113"/>
  <c r="E791" i="113"/>
  <c r="F791" i="113"/>
  <c r="C791" i="113"/>
  <c r="D791" i="113"/>
  <c r="A791" i="113" s="1"/>
  <c r="G791" i="113"/>
  <c r="FF155" i="29"/>
  <c r="FB155" i="29"/>
  <c r="FL153" i="29"/>
  <c r="AP163" i="29"/>
  <c r="AP162" i="29"/>
  <c r="AP161" i="29"/>
  <c r="FH155" i="29"/>
  <c r="AP160" i="29"/>
  <c r="FJ155" i="29"/>
  <c r="G793" i="113"/>
  <c r="G795" i="113"/>
  <c r="C795" i="113"/>
  <c r="H795" i="113"/>
  <c r="D795" i="113"/>
  <c r="E795" i="113"/>
  <c r="F795" i="113"/>
  <c r="I795" i="113"/>
  <c r="FJ195" i="29"/>
  <c r="FB195" i="29"/>
  <c r="AP176" i="29"/>
  <c r="FD195" i="29"/>
  <c r="FL193" i="29"/>
  <c r="AP179" i="29"/>
  <c r="AP178" i="29"/>
  <c r="FF195" i="29"/>
  <c r="H840" i="113"/>
  <c r="D840" i="113"/>
  <c r="I840" i="113"/>
  <c r="E840" i="113"/>
  <c r="C840" i="113"/>
  <c r="F840" i="113"/>
  <c r="N356" i="29"/>
  <c r="CB350" i="29"/>
  <c r="CD350" i="29"/>
  <c r="BV350" i="29"/>
  <c r="CF348" i="29"/>
  <c r="N358" i="29"/>
  <c r="N357" i="29"/>
  <c r="BX350" i="29"/>
  <c r="H868" i="113"/>
  <c r="D868" i="113"/>
  <c r="I868" i="113"/>
  <c r="E868" i="113"/>
  <c r="F868" i="113"/>
  <c r="G868" i="113"/>
  <c r="C868" i="113"/>
  <c r="DT415" i="29"/>
  <c r="DL415" i="29"/>
  <c r="DN415" i="29"/>
  <c r="DP415" i="29"/>
  <c r="DV413" i="29"/>
  <c r="AB423" i="29"/>
  <c r="F882" i="113"/>
  <c r="G882" i="113"/>
  <c r="C882" i="113"/>
  <c r="H882" i="113"/>
  <c r="I882" i="113"/>
  <c r="E882" i="113"/>
  <c r="D882" i="113"/>
  <c r="N487" i="29"/>
  <c r="N485" i="29"/>
  <c r="BZ480" i="29"/>
  <c r="CD480" i="29"/>
  <c r="CF478" i="29"/>
  <c r="N488" i="29"/>
  <c r="N486" i="29"/>
  <c r="CB480" i="29"/>
  <c r="BV480" i="29"/>
  <c r="I990" i="113"/>
  <c r="E990" i="113"/>
  <c r="F990" i="113"/>
  <c r="C990" i="113"/>
  <c r="D990" i="113"/>
  <c r="G990" i="113"/>
  <c r="CB315" i="118"/>
  <c r="N303" i="118"/>
  <c r="H990" i="113"/>
  <c r="CD315" i="118"/>
  <c r="BV315" i="118"/>
  <c r="N304" i="118"/>
  <c r="BZ315" i="118"/>
  <c r="BX315" i="118"/>
  <c r="CF313" i="118"/>
  <c r="N305" i="118"/>
  <c r="N302" i="118"/>
  <c r="H903" i="113"/>
  <c r="D903" i="113"/>
  <c r="I903" i="113"/>
  <c r="E903" i="113"/>
  <c r="N32" i="118"/>
  <c r="BX25" i="118"/>
  <c r="C903" i="113"/>
  <c r="CB25" i="118"/>
  <c r="CF23" i="118"/>
  <c r="N33" i="118"/>
  <c r="F903" i="113"/>
  <c r="N30" i="118"/>
  <c r="CD25" i="118"/>
  <c r="BZ25" i="118"/>
  <c r="G903" i="113"/>
  <c r="BV25" i="118"/>
  <c r="I647" i="113"/>
  <c r="E647" i="113"/>
  <c r="F647" i="113"/>
  <c r="G647" i="113"/>
  <c r="H647" i="113"/>
  <c r="D647" i="113"/>
  <c r="CD175" i="116"/>
  <c r="BV175" i="116"/>
  <c r="N169" i="116"/>
  <c r="BX175" i="116"/>
  <c r="N168" i="116"/>
  <c r="C647" i="113"/>
  <c r="CB175" i="116"/>
  <c r="BZ175" i="116"/>
  <c r="CF173" i="116"/>
  <c r="N171" i="116"/>
  <c r="F1027" i="113"/>
  <c r="G1027" i="113"/>
  <c r="C1027" i="113"/>
  <c r="D1027" i="113"/>
  <c r="E1027" i="113"/>
  <c r="N413" i="118"/>
  <c r="BX395" i="118"/>
  <c r="CF393" i="118"/>
  <c r="N415" i="118"/>
  <c r="N414" i="118"/>
  <c r="BZ395" i="118"/>
  <c r="BV395" i="118"/>
  <c r="H1027" i="113"/>
  <c r="CB395" i="118"/>
  <c r="N412" i="118"/>
  <c r="CD395" i="118"/>
  <c r="F1013" i="113"/>
  <c r="G1013" i="113"/>
  <c r="C1013" i="113"/>
  <c r="D1013" i="113"/>
  <c r="E1013" i="113"/>
  <c r="AB349" i="118"/>
  <c r="DR330" i="118"/>
  <c r="DV328" i="118"/>
  <c r="AB350" i="118"/>
  <c r="DT330" i="118"/>
  <c r="DL330" i="118"/>
  <c r="I1013" i="113"/>
  <c r="DP330" i="118"/>
  <c r="AB347" i="118"/>
  <c r="H1013" i="113"/>
  <c r="AB348" i="118"/>
  <c r="H223" i="113"/>
  <c r="D223" i="113"/>
  <c r="I223" i="113"/>
  <c r="E223" i="113"/>
  <c r="C223" i="113"/>
  <c r="F223" i="113"/>
  <c r="BZ110" i="114"/>
  <c r="AB87" i="114"/>
  <c r="CD110" i="114"/>
  <c r="CB110" i="114"/>
  <c r="CF108" i="114"/>
  <c r="AB90" i="114"/>
  <c r="AB89" i="114"/>
  <c r="BV110" i="114"/>
  <c r="AB88" i="114"/>
  <c r="I225" i="113"/>
  <c r="E225" i="113"/>
  <c r="F225" i="113"/>
  <c r="D225" i="113"/>
  <c r="G225" i="113"/>
  <c r="N149" i="114"/>
  <c r="CD135" i="114"/>
  <c r="BV135" i="114"/>
  <c r="N148" i="114"/>
  <c r="BX135" i="114"/>
  <c r="C225" i="113"/>
  <c r="BZ135" i="114"/>
  <c r="G253" i="113"/>
  <c r="C253" i="113"/>
  <c r="H253" i="113"/>
  <c r="D253" i="113"/>
  <c r="E253" i="113"/>
  <c r="BZ435" i="114"/>
  <c r="AB413" i="114"/>
  <c r="CD435" i="114"/>
  <c r="BV435" i="114"/>
  <c r="F253" i="113"/>
  <c r="CB435" i="114"/>
  <c r="CF433" i="114"/>
  <c r="AB415" i="114"/>
  <c r="I253" i="113"/>
  <c r="AB412" i="114"/>
  <c r="I261" i="113"/>
  <c r="E261" i="113"/>
  <c r="F261" i="113"/>
  <c r="D261" i="113"/>
  <c r="G261" i="113"/>
  <c r="N540" i="114"/>
  <c r="C261" i="113"/>
  <c r="BX525" i="114"/>
  <c r="H261" i="113"/>
  <c r="N539" i="114"/>
  <c r="BZ525" i="114"/>
  <c r="CB525" i="114"/>
  <c r="CF523" i="114"/>
  <c r="N541" i="114"/>
  <c r="BV630" i="114"/>
  <c r="G281" i="113"/>
  <c r="C281" i="113"/>
  <c r="H281" i="113"/>
  <c r="D281" i="113"/>
  <c r="F281" i="113"/>
  <c r="I281" i="113"/>
  <c r="CB740" i="114"/>
  <c r="E281" i="113"/>
  <c r="N742" i="114"/>
  <c r="BV740" i="114"/>
  <c r="N741" i="114"/>
  <c r="BX740" i="114"/>
  <c r="BZ740" i="114"/>
  <c r="G284" i="113"/>
  <c r="C284" i="113"/>
  <c r="H284" i="113"/>
  <c r="D284" i="113"/>
  <c r="A284" i="113" s="1"/>
  <c r="F284" i="113"/>
  <c r="I284" i="113"/>
  <c r="CB770" i="114"/>
  <c r="CF768" i="114"/>
  <c r="AB744" i="114"/>
  <c r="CD770" i="114"/>
  <c r="BX770" i="114"/>
  <c r="BV770" i="114"/>
  <c r="AB743" i="114"/>
  <c r="AB742" i="114"/>
  <c r="E284" i="113"/>
  <c r="G293" i="113"/>
  <c r="C293" i="113"/>
  <c r="H293" i="113"/>
  <c r="D293" i="113"/>
  <c r="F293" i="113"/>
  <c r="I293" i="113"/>
  <c r="CB870" i="114"/>
  <c r="E293" i="113"/>
  <c r="N873" i="114"/>
  <c r="CD870" i="114"/>
  <c r="CF868" i="114"/>
  <c r="N874" i="114"/>
  <c r="N871" i="114"/>
  <c r="N872" i="114"/>
  <c r="BV870" i="114"/>
  <c r="BX870" i="114"/>
  <c r="F322" i="113"/>
  <c r="G322" i="113"/>
  <c r="C322" i="113"/>
  <c r="E322" i="113"/>
  <c r="H322" i="113"/>
  <c r="N1192" i="114"/>
  <c r="CD1185" i="114"/>
  <c r="BV1185" i="114"/>
  <c r="BX1185" i="114"/>
  <c r="N1194" i="114"/>
  <c r="CB1185" i="114"/>
  <c r="N1193" i="114"/>
  <c r="BZ1185" i="114"/>
  <c r="D322" i="113"/>
  <c r="A322" i="113" s="1"/>
  <c r="H324" i="113"/>
  <c r="D324" i="113"/>
  <c r="I324" i="113"/>
  <c r="E324" i="113"/>
  <c r="G324" i="113"/>
  <c r="CD1205" i="114"/>
  <c r="BV1205" i="114"/>
  <c r="AB1188" i="114"/>
  <c r="BZ1205" i="114"/>
  <c r="F324" i="113"/>
  <c r="AB1190" i="114"/>
  <c r="C324" i="113"/>
  <c r="CB1205" i="114"/>
  <c r="CF1203" i="114"/>
  <c r="AB1191" i="114"/>
  <c r="DL5" i="115"/>
  <c r="F417" i="113"/>
  <c r="G417" i="113"/>
  <c r="C417" i="113"/>
  <c r="I417" i="113"/>
  <c r="D417" i="113"/>
  <c r="CB45" i="115"/>
  <c r="CF43" i="115"/>
  <c r="N41" i="115"/>
  <c r="CD45" i="115"/>
  <c r="N39" i="115"/>
  <c r="BX45" i="115"/>
  <c r="E417" i="113"/>
  <c r="BV45" i="115"/>
  <c r="N38" i="115"/>
  <c r="H417" i="113"/>
  <c r="G419" i="113"/>
  <c r="C419" i="113"/>
  <c r="H419" i="113"/>
  <c r="D419" i="113"/>
  <c r="E419" i="113"/>
  <c r="CB65" i="115"/>
  <c r="CF63" i="115"/>
  <c r="AB29" i="115"/>
  <c r="CD65" i="115"/>
  <c r="I419" i="113"/>
  <c r="BX65" i="115"/>
  <c r="F419" i="113"/>
  <c r="BV65" i="115"/>
  <c r="AB26" i="115"/>
  <c r="H443" i="113"/>
  <c r="D443" i="113"/>
  <c r="I443" i="113"/>
  <c r="E443" i="113"/>
  <c r="C443" i="113"/>
  <c r="F443" i="113"/>
  <c r="N219" i="115"/>
  <c r="N217" i="115"/>
  <c r="CB200" i="115"/>
  <c r="N218" i="115"/>
  <c r="BV200" i="115"/>
  <c r="G443" i="113"/>
  <c r="BX200" i="115"/>
  <c r="CF198" i="115"/>
  <c r="N220" i="115"/>
  <c r="BZ200" i="115"/>
  <c r="I452" i="113"/>
  <c r="H445" i="113"/>
  <c r="D445" i="113"/>
  <c r="I445" i="113"/>
  <c r="E445" i="113"/>
  <c r="C445" i="113"/>
  <c r="F445" i="113"/>
  <c r="N225" i="115"/>
  <c r="CB220" i="115"/>
  <c r="BZ220" i="115"/>
  <c r="N226" i="115"/>
  <c r="BV220" i="115"/>
  <c r="G445" i="113"/>
  <c r="CD220" i="115"/>
  <c r="CF248" i="115"/>
  <c r="AB220" i="115"/>
  <c r="H463" i="113"/>
  <c r="D463" i="113"/>
  <c r="I463" i="113"/>
  <c r="E463" i="113"/>
  <c r="C463" i="113"/>
  <c r="F463" i="113"/>
  <c r="BZ330" i="115"/>
  <c r="N349" i="115"/>
  <c r="N347" i="115"/>
  <c r="CD330" i="115"/>
  <c r="BX330" i="115"/>
  <c r="G463" i="113"/>
  <c r="BV330" i="115"/>
  <c r="CF328" i="115"/>
  <c r="N350" i="115"/>
  <c r="H465" i="113"/>
  <c r="D465" i="113"/>
  <c r="I465" i="113"/>
  <c r="E465" i="113"/>
  <c r="C465" i="113"/>
  <c r="F465" i="113"/>
  <c r="CD350" i="115"/>
  <c r="BV350" i="115"/>
  <c r="N355" i="115"/>
  <c r="N357" i="115"/>
  <c r="BZ350" i="115"/>
  <c r="G465" i="113"/>
  <c r="BX350" i="115"/>
  <c r="I483" i="113"/>
  <c r="E483" i="113"/>
  <c r="F483" i="113"/>
  <c r="D483" i="113"/>
  <c r="G483" i="113"/>
  <c r="CD460" i="115"/>
  <c r="BV460" i="115"/>
  <c r="CF458" i="115"/>
  <c r="N480" i="115"/>
  <c r="C483" i="113"/>
  <c r="N479" i="115"/>
  <c r="N477" i="115"/>
  <c r="BX460" i="115"/>
  <c r="H483" i="113"/>
  <c r="BZ460" i="115"/>
  <c r="CB460" i="115"/>
  <c r="AD466" i="115"/>
  <c r="AL466" i="115"/>
  <c r="AN466" i="115"/>
  <c r="AL464" i="115"/>
  <c r="AN464" i="115"/>
  <c r="I492" i="113"/>
  <c r="E492" i="113"/>
  <c r="F492" i="113"/>
  <c r="D492" i="113"/>
  <c r="G492" i="113"/>
  <c r="DR480" i="115"/>
  <c r="DL480" i="115"/>
  <c r="AB493" i="115"/>
  <c r="DN480" i="115"/>
  <c r="C492" i="113"/>
  <c r="DP480" i="115"/>
  <c r="DV478" i="115"/>
  <c r="AB496" i="115"/>
  <c r="DV108" i="116"/>
  <c r="AB106" i="116"/>
  <c r="I662" i="113"/>
  <c r="E662" i="113"/>
  <c r="F662" i="113"/>
  <c r="G662" i="113"/>
  <c r="H662" i="113"/>
  <c r="CB240" i="116"/>
  <c r="N233" i="116"/>
  <c r="C662" i="113"/>
  <c r="CD240" i="116"/>
  <c r="BV240" i="116"/>
  <c r="D662" i="113"/>
  <c r="N235" i="116"/>
  <c r="BX240" i="116"/>
  <c r="I663" i="113"/>
  <c r="E663" i="113"/>
  <c r="F663" i="113"/>
  <c r="G663" i="113"/>
  <c r="H663" i="113"/>
  <c r="D663" i="113"/>
  <c r="CB250" i="116"/>
  <c r="N239" i="116"/>
  <c r="N237" i="116"/>
  <c r="CD250" i="116"/>
  <c r="BV250" i="116"/>
  <c r="CF248" i="116"/>
  <c r="N240" i="116"/>
  <c r="BX250" i="116"/>
  <c r="N238" i="116"/>
  <c r="C663" i="113"/>
  <c r="BZ250" i="116"/>
  <c r="F680" i="113"/>
  <c r="G680" i="113"/>
  <c r="C680" i="113"/>
  <c r="H680" i="113"/>
  <c r="I680" i="113"/>
  <c r="AB284" i="116"/>
  <c r="DN265" i="116"/>
  <c r="D680" i="113"/>
  <c r="AB283" i="116"/>
  <c r="AB282" i="116"/>
  <c r="DP265" i="116"/>
  <c r="DR265" i="116"/>
  <c r="DT265" i="116"/>
  <c r="DV263" i="116"/>
  <c r="AB285" i="116"/>
  <c r="F674" i="113"/>
  <c r="G674" i="113"/>
  <c r="C674" i="113"/>
  <c r="H674" i="113"/>
  <c r="I674" i="113"/>
  <c r="N287" i="116"/>
  <c r="CB275" i="116"/>
  <c r="D674" i="113"/>
  <c r="N286" i="116"/>
  <c r="CD275" i="116"/>
  <c r="BV275" i="116"/>
  <c r="CF273" i="116"/>
  <c r="N289" i="116"/>
  <c r="BZ275" i="116"/>
  <c r="E674" i="113"/>
  <c r="N288" i="116"/>
  <c r="BX275" i="116"/>
  <c r="F686" i="113"/>
  <c r="G686" i="113"/>
  <c r="C686" i="113"/>
  <c r="H686" i="113"/>
  <c r="I686" i="113"/>
  <c r="DP325" i="116"/>
  <c r="DV323" i="116"/>
  <c r="AB309" i="116"/>
  <c r="AB308" i="116"/>
  <c r="AB307" i="116"/>
  <c r="D686" i="113"/>
  <c r="DR325" i="116"/>
  <c r="DL325" i="116"/>
  <c r="AB306" i="116"/>
  <c r="DT325" i="116"/>
  <c r="E686" i="113"/>
  <c r="DN325" i="116"/>
  <c r="D702" i="113"/>
  <c r="F730" i="113"/>
  <c r="G730" i="113"/>
  <c r="C730" i="113"/>
  <c r="H730" i="113"/>
  <c r="DT510" i="116"/>
  <c r="DL510" i="116"/>
  <c r="AB499" i="116"/>
  <c r="AB497" i="116"/>
  <c r="I730" i="113"/>
  <c r="DV508" i="116"/>
  <c r="AB500" i="116"/>
  <c r="D730" i="113"/>
  <c r="DN510" i="116"/>
  <c r="AB498" i="116"/>
  <c r="DR510" i="116"/>
  <c r="E730" i="113"/>
  <c r="DP510" i="116"/>
  <c r="AL7" i="118"/>
  <c r="AN7" i="118"/>
  <c r="X11" i="118"/>
  <c r="AL11" i="118"/>
  <c r="AN11" i="118"/>
  <c r="I911" i="113"/>
  <c r="E911" i="113"/>
  <c r="F911" i="113"/>
  <c r="C911" i="113"/>
  <c r="A911" i="113" s="1"/>
  <c r="AB36" i="118"/>
  <c r="DN35" i="118"/>
  <c r="AB35" i="118"/>
  <c r="AB34" i="118"/>
  <c r="D911" i="113"/>
  <c r="DR35" i="118"/>
  <c r="DV33" i="118"/>
  <c r="AB37" i="118"/>
  <c r="G911" i="113"/>
  <c r="DT35" i="118"/>
  <c r="DL35" i="118"/>
  <c r="H911" i="113"/>
  <c r="DP35" i="118"/>
  <c r="I906" i="113"/>
  <c r="E906" i="113"/>
  <c r="F906" i="113"/>
  <c r="C906" i="113"/>
  <c r="CB55" i="118"/>
  <c r="N42" i="118"/>
  <c r="D906" i="113"/>
  <c r="H906" i="113"/>
  <c r="BV55" i="118"/>
  <c r="N43" i="118"/>
  <c r="BX55" i="118"/>
  <c r="G906" i="113"/>
  <c r="BZ55" i="118"/>
  <c r="N44" i="118"/>
  <c r="CD55" i="118"/>
  <c r="G929" i="113"/>
  <c r="C929" i="113"/>
  <c r="H929" i="113"/>
  <c r="D929" i="113"/>
  <c r="A929" i="113" s="1"/>
  <c r="I929" i="113"/>
  <c r="AB88" i="118"/>
  <c r="AB87" i="118"/>
  <c r="DP70" i="118"/>
  <c r="F929" i="113"/>
  <c r="DN70" i="118"/>
  <c r="DV68" i="118"/>
  <c r="AB90" i="118"/>
  <c r="DR70" i="118"/>
  <c r="AB89" i="118"/>
  <c r="DL70" i="118"/>
  <c r="E929" i="113"/>
  <c r="DT70" i="118"/>
  <c r="F927" i="113"/>
  <c r="G927" i="113"/>
  <c r="C927" i="113"/>
  <c r="D927" i="113"/>
  <c r="CD120" i="118"/>
  <c r="BV120" i="118"/>
  <c r="N109" i="118"/>
  <c r="E927" i="113"/>
  <c r="BX120" i="118"/>
  <c r="H927" i="113"/>
  <c r="BZ120" i="118"/>
  <c r="CF118" i="118"/>
  <c r="N110" i="118"/>
  <c r="I927" i="113"/>
  <c r="N108" i="118"/>
  <c r="D943" i="113"/>
  <c r="I954" i="113"/>
  <c r="E954" i="113"/>
  <c r="F954" i="113"/>
  <c r="C954" i="113"/>
  <c r="D954" i="113"/>
  <c r="G954" i="113"/>
  <c r="DR175" i="118"/>
  <c r="AB170" i="118"/>
  <c r="H954" i="113"/>
  <c r="DT175" i="118"/>
  <c r="DV173" i="118"/>
  <c r="AB171" i="118"/>
  <c r="DL175" i="118"/>
  <c r="AB168" i="118"/>
  <c r="DN175" i="118"/>
  <c r="I956" i="113"/>
  <c r="I972" i="113"/>
  <c r="E972" i="113"/>
  <c r="F972" i="113"/>
  <c r="C972" i="113"/>
  <c r="D972" i="113"/>
  <c r="G972" i="113"/>
  <c r="AB223" i="118"/>
  <c r="DT210" i="118"/>
  <c r="DL210" i="118"/>
  <c r="H972" i="113"/>
  <c r="DN210" i="118"/>
  <c r="AB221" i="118"/>
  <c r="DP210" i="118"/>
  <c r="DV208" i="118"/>
  <c r="AB224" i="118"/>
  <c r="DR210" i="118"/>
  <c r="AB222" i="118"/>
  <c r="I987" i="113"/>
  <c r="E987" i="113"/>
  <c r="F987" i="113"/>
  <c r="C987" i="113"/>
  <c r="D987" i="113"/>
  <c r="CD285" i="118"/>
  <c r="BV285" i="118"/>
  <c r="CF283" i="118"/>
  <c r="N293" i="118"/>
  <c r="BX285" i="118"/>
  <c r="CB285" i="118"/>
  <c r="G987" i="113"/>
  <c r="N292" i="118"/>
  <c r="N291" i="118"/>
  <c r="N290" i="118"/>
  <c r="BZ285" i="118"/>
  <c r="F1019" i="113"/>
  <c r="G1019" i="113"/>
  <c r="C1019" i="113"/>
  <c r="D1019" i="113"/>
  <c r="E1019" i="113"/>
  <c r="DP390" i="118"/>
  <c r="AB373" i="118"/>
  <c r="DR390" i="118"/>
  <c r="DV388" i="118"/>
  <c r="AB374" i="118"/>
  <c r="DN390" i="118"/>
  <c r="H1019" i="113"/>
  <c r="DT390" i="118"/>
  <c r="AB372" i="118"/>
  <c r="AB371" i="118"/>
  <c r="DL390" i="118"/>
  <c r="G1056" i="113"/>
  <c r="C1056" i="113"/>
  <c r="A1056" i="113" s="1"/>
  <c r="H1056" i="113"/>
  <c r="D1056" i="113"/>
  <c r="E1056" i="113"/>
  <c r="F1056" i="113"/>
  <c r="I1056" i="113"/>
  <c r="DN470" i="118"/>
  <c r="DP470" i="118"/>
  <c r="DV468" i="118"/>
  <c r="AB484" i="118"/>
  <c r="AB481" i="118"/>
  <c r="DL470" i="118"/>
  <c r="DR470" i="118"/>
  <c r="AB483" i="118"/>
  <c r="DT470" i="118"/>
  <c r="AB482" i="118"/>
  <c r="G1059" i="113"/>
  <c r="C1059" i="113"/>
  <c r="H1059" i="113"/>
  <c r="D1059" i="113"/>
  <c r="E1059" i="113"/>
  <c r="F1059" i="113"/>
  <c r="DP500" i="118"/>
  <c r="DV498" i="118"/>
  <c r="AB496" i="118"/>
  <c r="AB495" i="118"/>
  <c r="DR500" i="118"/>
  <c r="DT500" i="118"/>
  <c r="I1059" i="113"/>
  <c r="DN500" i="118"/>
  <c r="AB494" i="118"/>
  <c r="BG63" i="50"/>
  <c r="AL72" i="50"/>
  <c r="AN72" i="50"/>
  <c r="N99" i="50"/>
  <c r="BZ100" i="50"/>
  <c r="AL145" i="50"/>
  <c r="AN145" i="50"/>
  <c r="EM133" i="50"/>
  <c r="N170" i="50"/>
  <c r="CW191" i="50"/>
  <c r="DV258" i="50"/>
  <c r="AB244" i="50"/>
  <c r="DP260" i="50"/>
  <c r="AB351" i="50"/>
  <c r="AB355" i="50"/>
  <c r="BG378" i="50"/>
  <c r="DL455" i="50"/>
  <c r="FH145" i="29"/>
  <c r="BG228" i="29"/>
  <c r="CW226" i="29"/>
  <c r="CW246" i="29"/>
  <c r="FJ260" i="29"/>
  <c r="AL267" i="29"/>
  <c r="AN267" i="29"/>
  <c r="FJ380" i="29"/>
  <c r="AP424" i="29"/>
  <c r="FF425" i="29"/>
  <c r="CW441" i="29"/>
  <c r="EM443" i="29"/>
  <c r="CW451" i="29"/>
  <c r="BG31" i="114"/>
  <c r="BX25" i="114"/>
  <c r="BG131" i="115"/>
  <c r="BG23" i="116"/>
  <c r="N97" i="116"/>
  <c r="DP135" i="116"/>
  <c r="N425" i="116"/>
  <c r="DP460" i="116"/>
  <c r="BG496" i="116"/>
  <c r="CD250" i="118"/>
  <c r="F252" i="113"/>
  <c r="G510" i="113"/>
  <c r="CW283" i="51"/>
  <c r="BG313" i="51"/>
  <c r="CF401" i="52"/>
  <c r="BG458" i="52"/>
  <c r="CF506" i="52"/>
  <c r="CF531" i="52"/>
  <c r="BG563" i="52"/>
  <c r="AL657" i="52"/>
  <c r="AN657" i="52"/>
  <c r="AL663" i="52"/>
  <c r="AN663" i="52"/>
  <c r="CF766" i="52"/>
  <c r="BG876" i="52"/>
  <c r="CF866" i="52"/>
  <c r="AL988" i="52"/>
  <c r="AN988" i="52"/>
  <c r="BG1026" i="52"/>
  <c r="BG1138" i="52"/>
  <c r="BG1158" i="52"/>
  <c r="AL1183" i="52"/>
  <c r="AN1183" i="52"/>
  <c r="BG1201" i="52"/>
  <c r="CF1266" i="52"/>
  <c r="BG1" i="51"/>
  <c r="BG43" i="51"/>
  <c r="BG118" i="51"/>
  <c r="BX210" i="51"/>
  <c r="N222" i="51"/>
  <c r="BX265" i="51"/>
  <c r="DV271" i="51"/>
  <c r="N283" i="51"/>
  <c r="BG291" i="51"/>
  <c r="CF366" i="51"/>
  <c r="DV391" i="51"/>
  <c r="DT405" i="51"/>
  <c r="CW411" i="51"/>
  <c r="AL462" i="51"/>
  <c r="AN462" i="51"/>
  <c r="CF466" i="51"/>
  <c r="CF486" i="51"/>
  <c r="BG3" i="50"/>
  <c r="CW13" i="50"/>
  <c r="N47" i="50"/>
  <c r="CW53" i="50"/>
  <c r="N97" i="50"/>
  <c r="CF108" i="50"/>
  <c r="N106" i="50"/>
  <c r="BZ110" i="50"/>
  <c r="BG131" i="50"/>
  <c r="BG173" i="50"/>
  <c r="CW173" i="50"/>
  <c r="CB175" i="50"/>
  <c r="BG193" i="50"/>
  <c r="AL204" i="50"/>
  <c r="AN204" i="50"/>
  <c r="CW206" i="50"/>
  <c r="N237" i="50"/>
  <c r="BG248" i="50"/>
  <c r="DP265" i="50"/>
  <c r="CW273" i="50"/>
  <c r="CF281" i="50"/>
  <c r="BG291" i="50"/>
  <c r="AB308" i="50"/>
  <c r="DT340" i="50"/>
  <c r="BX415" i="50"/>
  <c r="N421" i="50"/>
  <c r="CW423" i="50"/>
  <c r="BG433" i="50"/>
  <c r="BG443" i="50"/>
  <c r="BV435" i="50"/>
  <c r="AB437" i="50"/>
  <c r="DL510" i="50"/>
  <c r="CW108" i="29"/>
  <c r="BG141" i="29"/>
  <c r="N161" i="29"/>
  <c r="AB162" i="29"/>
  <c r="EM161" i="29"/>
  <c r="BG171" i="29"/>
  <c r="CW181" i="29"/>
  <c r="FD200" i="29"/>
  <c r="BG206" i="29"/>
  <c r="EM216" i="29"/>
  <c r="AB221" i="29"/>
  <c r="EM236" i="29"/>
  <c r="EM248" i="29"/>
  <c r="FB260" i="29"/>
  <c r="AL277" i="29"/>
  <c r="AN277" i="29"/>
  <c r="BG293" i="29"/>
  <c r="FL323" i="29"/>
  <c r="AP309" i="29"/>
  <c r="EM378" i="29"/>
  <c r="FB380" i="29"/>
  <c r="AL397" i="29"/>
  <c r="AN397" i="29"/>
  <c r="BG403" i="29"/>
  <c r="CW391" i="29"/>
  <c r="CW433" i="29"/>
  <c r="EM433" i="29"/>
  <c r="CD435" i="29"/>
  <c r="BG441" i="29"/>
  <c r="CF451" i="29"/>
  <c r="AP483" i="29"/>
  <c r="DV518" i="29"/>
  <c r="AB504" i="29"/>
  <c r="N27" i="114"/>
  <c r="BV70" i="114"/>
  <c r="CF403" i="114"/>
  <c r="N415" i="114"/>
  <c r="BX565" i="114"/>
  <c r="AL594" i="114"/>
  <c r="AN594" i="114"/>
  <c r="AB605" i="114"/>
  <c r="AL856" i="114"/>
  <c r="AN856" i="114"/>
  <c r="BG933" i="114"/>
  <c r="BG1008" i="114"/>
  <c r="CF1043" i="114"/>
  <c r="N1061" i="114"/>
  <c r="BG193" i="115"/>
  <c r="AL275" i="115"/>
  <c r="AN275" i="115"/>
  <c r="DV283" i="115"/>
  <c r="AB301" i="115"/>
  <c r="CB285" i="115"/>
  <c r="AB300" i="115"/>
  <c r="AB365" i="115"/>
  <c r="AL17" i="116"/>
  <c r="AN17" i="116"/>
  <c r="BX25" i="116"/>
  <c r="BG43" i="116"/>
  <c r="BZ120" i="116"/>
  <c r="CD130" i="116"/>
  <c r="CW246" i="116"/>
  <c r="CW263" i="116"/>
  <c r="CB295" i="116"/>
  <c r="AL342" i="116"/>
  <c r="AN342" i="116"/>
  <c r="DV356" i="116"/>
  <c r="CW313" i="118"/>
  <c r="CB405" i="118"/>
  <c r="F250" i="113"/>
  <c r="C305" i="113"/>
  <c r="I373" i="113"/>
  <c r="G456" i="113"/>
  <c r="H619" i="113"/>
  <c r="I635" i="113"/>
  <c r="E676" i="113"/>
  <c r="D759" i="113"/>
  <c r="H979" i="113"/>
  <c r="H995" i="113"/>
  <c r="CF151" i="52"/>
  <c r="AL202" i="52"/>
  <c r="AN202" i="52"/>
  <c r="BG238" i="52"/>
  <c r="BG291" i="52"/>
  <c r="CF281" i="52"/>
  <c r="D119" i="113"/>
  <c r="BG311" i="52"/>
  <c r="AL334" i="52"/>
  <c r="AN334" i="52"/>
  <c r="BV340" i="52"/>
  <c r="CF356" i="52"/>
  <c r="BG368" i="52"/>
  <c r="BG506" i="52"/>
  <c r="AL531" i="52"/>
  <c r="AN531" i="52"/>
  <c r="CF541" i="52"/>
  <c r="BG551" i="52"/>
  <c r="CF561" i="52"/>
  <c r="E145" i="113"/>
  <c r="AL592" i="52"/>
  <c r="AN592" i="52"/>
  <c r="CF636" i="52"/>
  <c r="BG663" i="52"/>
  <c r="BG693" i="52"/>
  <c r="CF716" i="52"/>
  <c r="AL726" i="52"/>
  <c r="AN726" i="52"/>
  <c r="CF726" i="52"/>
  <c r="BG748" i="52"/>
  <c r="AL793" i="52"/>
  <c r="AN793" i="52"/>
  <c r="BG823" i="52"/>
  <c r="BG831" i="52"/>
  <c r="N863" i="52"/>
  <c r="BG878" i="52"/>
  <c r="BG866" i="52"/>
  <c r="BG886" i="52"/>
  <c r="BG858" i="52"/>
  <c r="BG898" i="52"/>
  <c r="BG913" i="52"/>
  <c r="AL917" i="52"/>
  <c r="AN917" i="52"/>
  <c r="CF941" i="52"/>
  <c r="AL986" i="52"/>
  <c r="AN986" i="52"/>
  <c r="BG1008" i="52"/>
  <c r="CF996" i="52"/>
  <c r="CF1006" i="52"/>
  <c r="C186" i="113"/>
  <c r="BG1043" i="52"/>
  <c r="BG1091" i="52"/>
  <c r="CF1116" i="52"/>
  <c r="BG1136" i="52"/>
  <c r="CF1221" i="52"/>
  <c r="CF1236" i="52"/>
  <c r="CF1256" i="52"/>
  <c r="D209" i="113"/>
  <c r="BG1266" i="52"/>
  <c r="CF1276" i="52"/>
  <c r="DV21" i="51"/>
  <c r="BG33" i="51"/>
  <c r="AL72" i="51"/>
  <c r="AN72" i="51"/>
  <c r="BG78" i="51"/>
  <c r="BX90" i="51"/>
  <c r="N97" i="51"/>
  <c r="BG98" i="51"/>
  <c r="BG141" i="51"/>
  <c r="CW143" i="51"/>
  <c r="DP155" i="51"/>
  <c r="CW131" i="51"/>
  <c r="AB170" i="51"/>
  <c r="CF171" i="51"/>
  <c r="AL206" i="51"/>
  <c r="AN206" i="51"/>
  <c r="BG258" i="51"/>
  <c r="CF236" i="51"/>
  <c r="AB271" i="51"/>
  <c r="AL271" i="51"/>
  <c r="AN271" i="51"/>
  <c r="CW271" i="51"/>
  <c r="CW261" i="51"/>
  <c r="BG303" i="51"/>
  <c r="CF311" i="51"/>
  <c r="BG326" i="51"/>
  <c r="BG366" i="51"/>
  <c r="CF376" i="51"/>
  <c r="H388" i="113"/>
  <c r="CW391" i="51"/>
  <c r="AL401" i="51"/>
  <c r="AN401" i="51"/>
  <c r="DN405" i="51"/>
  <c r="BG451" i="51"/>
  <c r="BG453" i="51"/>
  <c r="AL470" i="51"/>
  <c r="AN470" i="51"/>
  <c r="BG468" i="51"/>
  <c r="BG466" i="51"/>
  <c r="DV466" i="51"/>
  <c r="BG486" i="51"/>
  <c r="CW458" i="51"/>
  <c r="DV1" i="50"/>
  <c r="AL11" i="50"/>
  <c r="AN11" i="50"/>
  <c r="BG11" i="50"/>
  <c r="CF11" i="50"/>
  <c r="D494" i="113"/>
  <c r="BG21" i="50"/>
  <c r="EM3" i="50"/>
  <c r="BG33" i="50"/>
  <c r="BG41" i="50"/>
  <c r="BG43" i="50"/>
  <c r="AL80" i="50"/>
  <c r="AN80" i="50"/>
  <c r="BG68" i="50"/>
  <c r="CD90" i="50"/>
  <c r="N95" i="50"/>
  <c r="N100" i="50"/>
  <c r="BG118" i="50"/>
  <c r="DP110" i="50"/>
  <c r="DT120" i="50"/>
  <c r="CW128" i="50"/>
  <c r="DV131" i="50"/>
  <c r="CB135" i="50"/>
  <c r="AL141" i="50"/>
  <c r="AN141" i="50"/>
  <c r="BG141" i="50"/>
  <c r="CF143" i="50"/>
  <c r="N159" i="50"/>
  <c r="N154" i="50"/>
  <c r="CW151" i="50"/>
  <c r="BG161" i="50"/>
  <c r="CW171" i="50"/>
  <c r="CF173" i="50"/>
  <c r="N171" i="50"/>
  <c r="BZ175" i="50"/>
  <c r="CW181" i="50"/>
  <c r="DL195" i="50"/>
  <c r="FL198" i="50"/>
  <c r="AP220" i="50"/>
  <c r="AL208" i="50"/>
  <c r="AN208" i="50"/>
  <c r="BG218" i="50"/>
  <c r="BG246" i="50"/>
  <c r="BV240" i="50"/>
  <c r="AB242" i="50"/>
  <c r="DV246" i="50"/>
  <c r="CF261" i="50"/>
  <c r="Z269" i="50"/>
  <c r="AL269" i="50"/>
  <c r="AN269" i="50"/>
  <c r="BG273" i="50"/>
  <c r="CW291" i="50"/>
  <c r="CW321" i="50"/>
  <c r="CF311" i="50"/>
  <c r="D558" i="113"/>
  <c r="DT325" i="50"/>
  <c r="DN340" i="50"/>
  <c r="DV348" i="50"/>
  <c r="AB358" i="50"/>
  <c r="AB357" i="50"/>
  <c r="DV358" i="50"/>
  <c r="AB362" i="50"/>
  <c r="DR360" i="50"/>
  <c r="AB361" i="50"/>
  <c r="BV380" i="50"/>
  <c r="DV401" i="50"/>
  <c r="AL407" i="50"/>
  <c r="AN407" i="50"/>
  <c r="DV411" i="50"/>
  <c r="CW403" i="50"/>
  <c r="CD425" i="50"/>
  <c r="N428" i="50"/>
  <c r="CW451" i="50"/>
  <c r="AB438" i="50"/>
  <c r="BV445" i="50"/>
  <c r="DT455" i="50"/>
  <c r="CF456" i="50"/>
  <c r="N494" i="50"/>
  <c r="CB500" i="50"/>
  <c r="AL11" i="29"/>
  <c r="AN11" i="29"/>
  <c r="AL13" i="29"/>
  <c r="AN13" i="29"/>
  <c r="AP26" i="29"/>
  <c r="CW23" i="29"/>
  <c r="EM33" i="29"/>
  <c r="CD35" i="29"/>
  <c r="N36" i="29"/>
  <c r="CW41" i="29"/>
  <c r="EM51" i="29"/>
  <c r="CW53" i="29"/>
  <c r="BG61" i="29"/>
  <c r="DV51" i="29"/>
  <c r="CF61" i="29"/>
  <c r="FL63" i="29"/>
  <c r="AP49" i="29"/>
  <c r="DV86" i="29"/>
  <c r="CW68" i="29"/>
  <c r="BZ90" i="29"/>
  <c r="EM96" i="29"/>
  <c r="BG108" i="29"/>
  <c r="BG118" i="29"/>
  <c r="AL139" i="29"/>
  <c r="AN139" i="29"/>
  <c r="DL145" i="29"/>
  <c r="AL147" i="29"/>
  <c r="AN147" i="29"/>
  <c r="AL149" i="29"/>
  <c r="AN149" i="29"/>
  <c r="EM133" i="29"/>
  <c r="AP157" i="29"/>
  <c r="CW153" i="29"/>
  <c r="EM163" i="29"/>
  <c r="CD165" i="29"/>
  <c r="N166" i="29"/>
  <c r="CW171" i="29"/>
  <c r="BG191" i="29"/>
  <c r="BG193" i="29"/>
  <c r="CW191" i="29"/>
  <c r="CF191" i="29"/>
  <c r="BG198" i="29"/>
  <c r="AL214" i="29"/>
  <c r="AN214" i="29"/>
  <c r="AL204" i="29"/>
  <c r="AN204" i="29"/>
  <c r="EM208" i="29"/>
  <c r="N217" i="29"/>
  <c r="BG218" i="29"/>
  <c r="BG216" i="29"/>
  <c r="CW236" i="29"/>
  <c r="N235" i="29"/>
  <c r="EM246" i="29"/>
  <c r="EM256" i="29"/>
  <c r="CW258" i="29"/>
  <c r="DN265" i="29"/>
  <c r="AL269" i="29"/>
  <c r="AN269" i="29"/>
  <c r="AL275" i="29"/>
  <c r="AN275" i="29"/>
  <c r="BV275" i="29"/>
  <c r="BZ285" i="29"/>
  <c r="AB287" i="29"/>
  <c r="FD295" i="29"/>
  <c r="FD325" i="29"/>
  <c r="DV326" i="29"/>
  <c r="AL336" i="29"/>
  <c r="AN336" i="29"/>
  <c r="AB351" i="29"/>
  <c r="CW338" i="29"/>
  <c r="CG41" i="50"/>
  <c r="CF76" i="52"/>
  <c r="I100" i="113"/>
  <c r="BG98" i="52"/>
  <c r="BG108" i="52"/>
  <c r="BG171" i="52"/>
  <c r="BG226" i="52"/>
  <c r="AL269" i="52"/>
  <c r="AN269" i="52"/>
  <c r="BG293" i="52"/>
  <c r="BG281" i="52"/>
  <c r="BG301" i="52"/>
  <c r="BG273" i="52"/>
  <c r="BG313" i="52"/>
  <c r="AL332" i="52"/>
  <c r="AN332" i="52"/>
  <c r="CF338" i="52"/>
  <c r="N350" i="52"/>
  <c r="CF346" i="52"/>
  <c r="N348" i="52"/>
  <c r="CF366" i="52"/>
  <c r="AL397" i="52"/>
  <c r="AN397" i="52"/>
  <c r="BG466" i="52"/>
  <c r="BG488" i="52"/>
  <c r="BG468" i="52"/>
  <c r="BG508" i="52"/>
  <c r="CF486" i="52"/>
  <c r="AL527" i="52"/>
  <c r="AN527" i="52"/>
  <c r="CF571" i="52"/>
  <c r="BG636" i="52"/>
  <c r="CF661" i="52"/>
  <c r="BG683" i="52"/>
  <c r="BG701" i="52"/>
  <c r="BG716" i="52"/>
  <c r="BG726" i="52"/>
  <c r="CF746" i="52"/>
  <c r="BG813" i="52"/>
  <c r="CF801" i="52"/>
  <c r="CF811" i="52"/>
  <c r="BG848" i="52"/>
  <c r="CD850" i="52"/>
  <c r="CF951" i="52"/>
  <c r="AL982" i="52"/>
  <c r="AN982" i="52"/>
  <c r="BG1028" i="52"/>
  <c r="BG1006" i="52"/>
  <c r="CF1016" i="52"/>
  <c r="F187" i="113"/>
  <c r="AL1051" i="52"/>
  <c r="AN1051" i="52"/>
  <c r="AL1049" i="52"/>
  <c r="AN1049" i="52"/>
  <c r="BG1081" i="52"/>
  <c r="BG1061" i="52"/>
  <c r="BG1156" i="52"/>
  <c r="CF1181" i="52"/>
  <c r="BG1203" i="52"/>
  <c r="BG1213" i="52"/>
  <c r="BG1256" i="52"/>
  <c r="BG1276" i="52"/>
  <c r="CF1286" i="52"/>
  <c r="DV11" i="51"/>
  <c r="CW21" i="51"/>
  <c r="BG51" i="51"/>
  <c r="BG3" i="51"/>
  <c r="BG88" i="51"/>
  <c r="BV90" i="51"/>
  <c r="AL143" i="51"/>
  <c r="AN143" i="51"/>
  <c r="CW153" i="51"/>
  <c r="BG183" i="51"/>
  <c r="CF181" i="51"/>
  <c r="BG248" i="51"/>
  <c r="N221" i="51"/>
  <c r="BG238" i="51"/>
  <c r="CF246" i="51"/>
  <c r="CF263" i="51"/>
  <c r="N285" i="51"/>
  <c r="DV346" i="51"/>
  <c r="BG346" i="51"/>
  <c r="BG358" i="51"/>
  <c r="BG376" i="51"/>
  <c r="CF386" i="51"/>
  <c r="DL405" i="51"/>
  <c r="BG391" i="51"/>
  <c r="BG443" i="51"/>
  <c r="AB425" i="51"/>
  <c r="BG433" i="51"/>
  <c r="DR460" i="51"/>
  <c r="FL1" i="50"/>
  <c r="CW3" i="50"/>
  <c r="AL9" i="50"/>
  <c r="AN9" i="50"/>
  <c r="CW11" i="50"/>
  <c r="CW1" i="50"/>
  <c r="AB27" i="50"/>
  <c r="BG31" i="50"/>
  <c r="CW61" i="50"/>
  <c r="N48" i="50"/>
  <c r="BZ65" i="50"/>
  <c r="CB90" i="50"/>
  <c r="BG78" i="50"/>
  <c r="DV96" i="50"/>
  <c r="CW98" i="50"/>
  <c r="CB100" i="50"/>
  <c r="N101" i="50"/>
  <c r="N105" i="50"/>
  <c r="AB108" i="50"/>
  <c r="DN110" i="50"/>
  <c r="DR120" i="50"/>
  <c r="FL131" i="50"/>
  <c r="CW133" i="50"/>
  <c r="BZ135" i="50"/>
  <c r="AL139" i="50"/>
  <c r="AN139" i="50"/>
  <c r="CD145" i="50"/>
  <c r="N156" i="50"/>
  <c r="BG153" i="50"/>
  <c r="BG183" i="50"/>
  <c r="AB178" i="50"/>
  <c r="BG198" i="50"/>
  <c r="CF206" i="50"/>
  <c r="BG208" i="50"/>
  <c r="CW208" i="50"/>
  <c r="N233" i="50"/>
  <c r="BG236" i="50"/>
  <c r="DV236" i="50"/>
  <c r="AB243" i="50"/>
  <c r="CF256" i="50"/>
  <c r="DR260" i="50"/>
  <c r="BG263" i="50"/>
  <c r="BG271" i="50"/>
  <c r="CW263" i="50"/>
  <c r="BG301" i="50"/>
  <c r="BG303" i="50"/>
  <c r="DV301" i="50"/>
  <c r="CW313" i="50"/>
  <c r="BG323" i="50"/>
  <c r="DV311" i="50"/>
  <c r="F565" i="113"/>
  <c r="DR325" i="50"/>
  <c r="AL338" i="50"/>
  <c r="AN338" i="50"/>
  <c r="DL340" i="50"/>
  <c r="DT350" i="50"/>
  <c r="AB359" i="50"/>
  <c r="DL360" i="50"/>
  <c r="CW358" i="50"/>
  <c r="CW366" i="50"/>
  <c r="CW368" i="50"/>
  <c r="CW378" i="50"/>
  <c r="DV376" i="50"/>
  <c r="CF386" i="50"/>
  <c r="CW401" i="50"/>
  <c r="BG413" i="50"/>
  <c r="BG423" i="50"/>
  <c r="BX425" i="50"/>
  <c r="CW431" i="50"/>
  <c r="CD435" i="50"/>
  <c r="DV441" i="50"/>
  <c r="CF451" i="50"/>
  <c r="G589" i="113"/>
  <c r="DR455" i="50"/>
  <c r="AL468" i="50"/>
  <c r="AN468" i="50"/>
  <c r="CW488" i="50"/>
  <c r="BG498" i="50"/>
  <c r="BG508" i="50"/>
  <c r="BV500" i="50"/>
  <c r="DT510" i="50"/>
  <c r="CW518" i="50"/>
  <c r="AL7" i="29"/>
  <c r="AN7" i="29"/>
  <c r="BG11" i="29"/>
  <c r="DV11" i="29"/>
  <c r="FJ15" i="29"/>
  <c r="EM13" i="29"/>
  <c r="N34" i="29"/>
  <c r="BV35" i="29"/>
  <c r="BG33" i="29"/>
  <c r="AP39" i="29"/>
  <c r="EM43" i="29"/>
  <c r="CW51" i="29"/>
  <c r="FJ45" i="29"/>
  <c r="EM61" i="29"/>
  <c r="EM63" i="29"/>
  <c r="CB55" i="29"/>
  <c r="FD65" i="29"/>
  <c r="AL72" i="29"/>
  <c r="AN72" i="29"/>
  <c r="AL82" i="29"/>
  <c r="AN82" i="29"/>
  <c r="N97" i="29"/>
  <c r="CF96" i="29"/>
  <c r="CW96" i="29"/>
  <c r="EM108" i="29"/>
  <c r="FL106" i="29"/>
  <c r="EM128" i="29"/>
  <c r="BZ120" i="29"/>
  <c r="FL128" i="29"/>
  <c r="AP114" i="29"/>
  <c r="FL131" i="29"/>
  <c r="F789" i="113"/>
  <c r="CB135" i="29"/>
  <c r="CW143" i="29"/>
  <c r="CW151" i="29"/>
  <c r="N153" i="29"/>
  <c r="DV153" i="29"/>
  <c r="AB163" i="29"/>
  <c r="DP155" i="29"/>
  <c r="EM141" i="29"/>
  <c r="AB158" i="29"/>
  <c r="BG161" i="29"/>
  <c r="N164" i="29"/>
  <c r="BV165" i="29"/>
  <c r="BG163" i="29"/>
  <c r="EM173" i="29"/>
  <c r="N173" i="29"/>
  <c r="EM183" i="29"/>
  <c r="EM193" i="29"/>
  <c r="DT195" i="29"/>
  <c r="BG196" i="29"/>
  <c r="DV196" i="29"/>
  <c r="CB200" i="29"/>
  <c r="AP217" i="29"/>
  <c r="BZ220" i="29"/>
  <c r="AB222" i="29"/>
  <c r="EM226" i="29"/>
  <c r="BG238" i="29"/>
  <c r="CW238" i="29"/>
  <c r="CW248" i="29"/>
  <c r="CW256" i="29"/>
  <c r="N243" i="29"/>
  <c r="DV256" i="29"/>
  <c r="BZ260" i="29"/>
  <c r="AL271" i="29"/>
  <c r="AN271" i="29"/>
  <c r="CF273" i="29"/>
  <c r="N289" i="29"/>
  <c r="FL281" i="29"/>
  <c r="DV291" i="29"/>
  <c r="DP325" i="29"/>
  <c r="FL326" i="29"/>
  <c r="AL332" i="29"/>
  <c r="AN332" i="29"/>
  <c r="CF336" i="29"/>
  <c r="DR340" i="29"/>
  <c r="DN350" i="29"/>
  <c r="BG358" i="29"/>
  <c r="DV376" i="29"/>
  <c r="FL391" i="29"/>
  <c r="AL409" i="29"/>
  <c r="AN409" i="29"/>
  <c r="EM403" i="29"/>
  <c r="AB420" i="29"/>
  <c r="BG423" i="29"/>
  <c r="AP426" i="29"/>
  <c r="CF433" i="29"/>
  <c r="N431" i="29"/>
  <c r="BG443" i="29"/>
  <c r="EM451" i="29"/>
  <c r="EM453" i="29"/>
  <c r="FL468" i="29"/>
  <c r="AP484" i="29"/>
  <c r="FB470" i="29"/>
  <c r="AL474" i="29"/>
  <c r="AN474" i="29"/>
  <c r="EM456" i="29"/>
  <c r="FL486" i="29"/>
  <c r="EM498" i="29"/>
  <c r="FL496" i="29"/>
  <c r="EM506" i="29"/>
  <c r="BG508" i="29"/>
  <c r="EM518" i="29"/>
  <c r="CW508" i="29"/>
  <c r="BG21" i="114"/>
  <c r="BG53" i="114"/>
  <c r="AB85" i="114"/>
  <c r="CB135" i="114"/>
  <c r="AL143" i="114"/>
  <c r="AN143" i="114"/>
  <c r="BV145" i="114"/>
  <c r="AB148" i="114"/>
  <c r="CF171" i="114"/>
  <c r="CF226" i="114"/>
  <c r="AL273" i="114"/>
  <c r="AN273" i="114"/>
  <c r="CF301" i="114"/>
  <c r="BZ315" i="114"/>
  <c r="CF326" i="114"/>
  <c r="BV340" i="114"/>
  <c r="N347" i="114"/>
  <c r="N413" i="114"/>
  <c r="BG433" i="114"/>
  <c r="AL468" i="114"/>
  <c r="AN468" i="114"/>
  <c r="CD470" i="114"/>
  <c r="AL527" i="114"/>
  <c r="AN527" i="114"/>
  <c r="CD590" i="114"/>
  <c r="AB613" i="114"/>
  <c r="CF716" i="114"/>
  <c r="CF738" i="114"/>
  <c r="N744" i="114"/>
  <c r="CD740" i="114"/>
  <c r="CF803" i="114"/>
  <c r="N809" i="114"/>
  <c r="BZ805" i="114"/>
  <c r="BX900" i="114"/>
  <c r="BG911" i="114"/>
  <c r="BG923" i="114"/>
  <c r="BG931" i="114"/>
  <c r="BG963" i="114"/>
  <c r="BG943" i="114"/>
  <c r="N1058" i="114"/>
  <c r="BG1073" i="114"/>
  <c r="BG1118" i="114"/>
  <c r="CF1116" i="114"/>
  <c r="BG1148" i="114"/>
  <c r="AL1183" i="114"/>
  <c r="AN1183" i="114"/>
  <c r="N1258" i="114"/>
  <c r="BV55" i="115"/>
  <c r="AL74" i="115"/>
  <c r="AN74" i="115"/>
  <c r="AL72" i="115"/>
  <c r="AN72" i="115"/>
  <c r="CB80" i="115"/>
  <c r="BZ135" i="115"/>
  <c r="AL139" i="115"/>
  <c r="AN139" i="115"/>
  <c r="BG181" i="115"/>
  <c r="BG173" i="115"/>
  <c r="BV195" i="115"/>
  <c r="CD200" i="115"/>
  <c r="CF336" i="115"/>
  <c r="DL340" i="115"/>
  <c r="N348" i="115"/>
  <c r="CB350" i="115"/>
  <c r="CF421" i="115"/>
  <c r="BG431" i="115"/>
  <c r="BG433" i="115"/>
  <c r="AL468" i="115"/>
  <c r="AN468" i="115"/>
  <c r="CF478" i="115"/>
  <c r="N488" i="115"/>
  <c r="AB494" i="115"/>
  <c r="BZ520" i="115"/>
  <c r="FL3" i="116"/>
  <c r="AP25" i="116"/>
  <c r="BG51" i="116"/>
  <c r="DL70" i="116"/>
  <c r="BG183" i="116"/>
  <c r="CF238" i="116"/>
  <c r="N236" i="116"/>
  <c r="BZ240" i="116"/>
  <c r="DL250" i="116"/>
  <c r="FH265" i="116"/>
  <c r="DL275" i="116"/>
  <c r="AP282" i="116"/>
  <c r="AB286" i="116"/>
  <c r="N294" i="116"/>
  <c r="BG303" i="116"/>
  <c r="CW321" i="116"/>
  <c r="AP348" i="116"/>
  <c r="AL403" i="116"/>
  <c r="AN403" i="116"/>
  <c r="CW403" i="116"/>
  <c r="BG443" i="116"/>
  <c r="DV486" i="116"/>
  <c r="CW498" i="116"/>
  <c r="CW516" i="116"/>
  <c r="BG518" i="116"/>
  <c r="CB15" i="118"/>
  <c r="DN25" i="118"/>
  <c r="N31" i="118"/>
  <c r="EM51" i="118"/>
  <c r="CW68" i="118"/>
  <c r="CW108" i="118"/>
  <c r="EM118" i="118"/>
  <c r="CW128" i="118"/>
  <c r="AL139" i="118"/>
  <c r="AN139" i="118"/>
  <c r="AB237" i="118"/>
  <c r="BV260" i="118"/>
  <c r="DR455" i="118"/>
  <c r="AL470" i="118"/>
  <c r="AN470" i="118"/>
  <c r="EM476" i="118"/>
  <c r="BG488" i="118"/>
  <c r="EM488" i="118"/>
  <c r="EM506" i="118"/>
  <c r="I751" i="113"/>
  <c r="E246" i="113"/>
  <c r="H262" i="113"/>
  <c r="H270" i="113"/>
  <c r="D309" i="113"/>
  <c r="F345" i="113"/>
  <c r="E410" i="113"/>
  <c r="F418" i="113"/>
  <c r="G444" i="113"/>
  <c r="G450" i="113"/>
  <c r="G460" i="113"/>
  <c r="G470" i="113"/>
  <c r="G499" i="113"/>
  <c r="G512" i="113"/>
  <c r="E566" i="113"/>
  <c r="G615" i="113"/>
  <c r="I627" i="113"/>
  <c r="D652" i="113"/>
  <c r="E720" i="113"/>
  <c r="I736" i="113"/>
  <c r="G783" i="113"/>
  <c r="C800" i="113"/>
  <c r="F816" i="113"/>
  <c r="H848" i="113"/>
  <c r="H917" i="113"/>
  <c r="H987" i="113"/>
  <c r="F708" i="113"/>
  <c r="G708" i="113"/>
  <c r="C708" i="113"/>
  <c r="H708" i="113"/>
  <c r="I708" i="113"/>
  <c r="BX445" i="116"/>
  <c r="D708" i="113"/>
  <c r="BZ445" i="116"/>
  <c r="CD80" i="116"/>
  <c r="I1007" i="113"/>
  <c r="E1007" i="113"/>
  <c r="F1007" i="113"/>
  <c r="C1007" i="113"/>
  <c r="D1007" i="113"/>
  <c r="BZ340" i="118"/>
  <c r="CB340" i="118"/>
  <c r="N353" i="118"/>
  <c r="BX340" i="118"/>
  <c r="G1007" i="113"/>
  <c r="CD340" i="118"/>
  <c r="CF338" i="118"/>
  <c r="N354" i="118"/>
  <c r="I997" i="113"/>
  <c r="E997" i="113"/>
  <c r="F997" i="113"/>
  <c r="C997" i="113"/>
  <c r="D997" i="113"/>
  <c r="DP315" i="118"/>
  <c r="DR315" i="118"/>
  <c r="DV313" i="118"/>
  <c r="AB305" i="118"/>
  <c r="AB303" i="118"/>
  <c r="AB302" i="118"/>
  <c r="H997" i="113"/>
  <c r="AB304" i="118"/>
  <c r="DL315" i="118"/>
  <c r="G930" i="113"/>
  <c r="C930" i="113"/>
  <c r="H930" i="113"/>
  <c r="D930" i="113"/>
  <c r="I930" i="113"/>
  <c r="E930" i="113"/>
  <c r="DN80" i="118"/>
  <c r="F930" i="113"/>
  <c r="AB92" i="118"/>
  <c r="DT80" i="118"/>
  <c r="AB93" i="118"/>
  <c r="AB91" i="118"/>
  <c r="DL80" i="118"/>
  <c r="F415" i="113"/>
  <c r="G415" i="113"/>
  <c r="C415" i="113"/>
  <c r="I415" i="113"/>
  <c r="D415" i="113"/>
  <c r="CD25" i="115"/>
  <c r="BV25" i="115"/>
  <c r="F631" i="113"/>
  <c r="G631" i="113"/>
  <c r="C631" i="113"/>
  <c r="D631" i="113"/>
  <c r="E631" i="113"/>
  <c r="BX100" i="116"/>
  <c r="H631" i="113"/>
  <c r="BZ100" i="116"/>
  <c r="N100" i="116"/>
  <c r="CF98" i="116"/>
  <c r="N102" i="116"/>
  <c r="F685" i="113"/>
  <c r="G685" i="113"/>
  <c r="C685" i="113"/>
  <c r="H685" i="113"/>
  <c r="I685" i="113"/>
  <c r="E685" i="113"/>
  <c r="DN315" i="116"/>
  <c r="AB303" i="116"/>
  <c r="DP315" i="116"/>
  <c r="DV313" i="116"/>
  <c r="AB305" i="116"/>
  <c r="F689" i="113"/>
  <c r="G689" i="113"/>
  <c r="C689" i="113"/>
  <c r="H689" i="113"/>
  <c r="I689" i="113"/>
  <c r="E689" i="113"/>
  <c r="N353" i="116"/>
  <c r="BZ340" i="116"/>
  <c r="N352" i="116"/>
  <c r="CB340" i="116"/>
  <c r="E918" i="113"/>
  <c r="D918" i="113"/>
  <c r="I957" i="113"/>
  <c r="E957" i="113"/>
  <c r="F957" i="113"/>
  <c r="C957" i="113"/>
  <c r="D957" i="113"/>
  <c r="AP154" i="118"/>
  <c r="FF135" i="118"/>
  <c r="H957" i="113"/>
  <c r="AP153" i="118"/>
  <c r="FH135" i="118"/>
  <c r="FJ135" i="118"/>
  <c r="E984" i="113"/>
  <c r="FJ260" i="118"/>
  <c r="FF260" i="118"/>
  <c r="I1001" i="113"/>
  <c r="E1001" i="113"/>
  <c r="F1001" i="113"/>
  <c r="C1001" i="113"/>
  <c r="D1001" i="113"/>
  <c r="FF285" i="118"/>
  <c r="AP291" i="118"/>
  <c r="FH285" i="118"/>
  <c r="H1001" i="113"/>
  <c r="FD285" i="118"/>
  <c r="FL283" i="118"/>
  <c r="AP293" i="118"/>
  <c r="AP292" i="118"/>
  <c r="FJ285" i="118"/>
  <c r="G1042" i="113"/>
  <c r="H1042" i="113"/>
  <c r="AP416" i="118"/>
  <c r="G1053" i="113"/>
  <c r="C1053" i="113"/>
  <c r="H1053" i="113"/>
  <c r="D1053" i="113"/>
  <c r="E1053" i="113"/>
  <c r="F1053" i="113"/>
  <c r="BZ510" i="118"/>
  <c r="N498" i="118"/>
  <c r="CB510" i="118"/>
  <c r="N499" i="118"/>
  <c r="BV510" i="118"/>
  <c r="BX510" i="118"/>
  <c r="G1054" i="113"/>
  <c r="C1054" i="113"/>
  <c r="H1054" i="113"/>
  <c r="D1054" i="113"/>
  <c r="E1054" i="113"/>
  <c r="F1054" i="113"/>
  <c r="I1054" i="113"/>
  <c r="CB520" i="118"/>
  <c r="CD520" i="118"/>
  <c r="BV520" i="118"/>
  <c r="N501" i="118"/>
  <c r="BX520" i="118"/>
  <c r="N502" i="118"/>
  <c r="BZ520" i="118"/>
  <c r="I1006" i="113"/>
  <c r="E1006" i="113"/>
  <c r="F1006" i="113"/>
  <c r="C1006" i="113"/>
  <c r="D1006" i="113"/>
  <c r="G1006" i="113"/>
  <c r="N347" i="118"/>
  <c r="CD330" i="118"/>
  <c r="BV330" i="118"/>
  <c r="H1006" i="113"/>
  <c r="N348" i="118"/>
  <c r="BX330" i="118"/>
  <c r="CF328" i="118"/>
  <c r="N350" i="118"/>
  <c r="N349" i="118"/>
  <c r="BZ330" i="118"/>
  <c r="F695" i="113"/>
  <c r="G695" i="113"/>
  <c r="C695" i="113"/>
  <c r="H695" i="113"/>
  <c r="I695" i="113"/>
  <c r="E695" i="113"/>
  <c r="DN330" i="116"/>
  <c r="AB349" i="116"/>
  <c r="DP330" i="116"/>
  <c r="F1018" i="113"/>
  <c r="G1018" i="113"/>
  <c r="C1018" i="113"/>
  <c r="D1018" i="113"/>
  <c r="E1018" i="113"/>
  <c r="H1018" i="113"/>
  <c r="DN380" i="118"/>
  <c r="I1018" i="113"/>
  <c r="DP380" i="118"/>
  <c r="AB368" i="118"/>
  <c r="AB367" i="118"/>
  <c r="DL380" i="118"/>
  <c r="DR380" i="118"/>
  <c r="AB369" i="118"/>
  <c r="I991" i="113"/>
  <c r="E991" i="113"/>
  <c r="F991" i="113"/>
  <c r="C991" i="113"/>
  <c r="D991" i="113"/>
  <c r="CD325" i="118"/>
  <c r="BV325" i="118"/>
  <c r="BX325" i="118"/>
  <c r="CF323" i="118"/>
  <c r="N309" i="118"/>
  <c r="N306" i="118"/>
  <c r="N307" i="118"/>
  <c r="G991" i="113"/>
  <c r="I975" i="113"/>
  <c r="E975" i="113"/>
  <c r="F975" i="113"/>
  <c r="C975" i="113"/>
  <c r="D975" i="113"/>
  <c r="DT240" i="118"/>
  <c r="DL240" i="118"/>
  <c r="DN240" i="118"/>
  <c r="AB234" i="118"/>
  <c r="AB233" i="118"/>
  <c r="G975" i="113"/>
  <c r="DP240" i="118"/>
  <c r="DV238" i="118"/>
  <c r="AB236" i="118"/>
  <c r="AB235" i="118"/>
  <c r="I973" i="113"/>
  <c r="E973" i="113"/>
  <c r="F973" i="113"/>
  <c r="C973" i="113"/>
  <c r="D973" i="113"/>
  <c r="DP220" i="118"/>
  <c r="DV218" i="118"/>
  <c r="AB228" i="118"/>
  <c r="AB226" i="118"/>
  <c r="AB225" i="118"/>
  <c r="DR220" i="118"/>
  <c r="H973" i="113"/>
  <c r="DL220" i="118"/>
  <c r="DN220" i="118"/>
  <c r="F926" i="113"/>
  <c r="G926" i="113"/>
  <c r="C926" i="113"/>
  <c r="D926" i="113"/>
  <c r="CD110" i="118"/>
  <c r="BV110" i="118"/>
  <c r="CF108" i="118"/>
  <c r="N106" i="118"/>
  <c r="E926" i="113"/>
  <c r="I926" i="113"/>
  <c r="CB110" i="118"/>
  <c r="I971" i="113"/>
  <c r="E971" i="113"/>
  <c r="F971" i="113"/>
  <c r="C971" i="113"/>
  <c r="D971" i="113"/>
  <c r="DT200" i="118"/>
  <c r="DL200" i="118"/>
  <c r="AB218" i="118"/>
  <c r="AB217" i="118"/>
  <c r="DN200" i="118"/>
  <c r="DV198" i="118"/>
  <c r="AB220" i="118"/>
  <c r="G971" i="113"/>
  <c r="DP200" i="118"/>
  <c r="G638" i="113"/>
  <c r="C638" i="113"/>
  <c r="H638" i="113"/>
  <c r="D638" i="113"/>
  <c r="E638" i="113"/>
  <c r="F638" i="113"/>
  <c r="AB101" i="116"/>
  <c r="DT100" i="116"/>
  <c r="DL100" i="116"/>
  <c r="AB99" i="116"/>
  <c r="DV98" i="116"/>
  <c r="AB102" i="116"/>
  <c r="DN100" i="116"/>
  <c r="F683" i="113"/>
  <c r="G683" i="113"/>
  <c r="C683" i="113"/>
  <c r="H683" i="113"/>
  <c r="I683" i="113"/>
  <c r="E683" i="113"/>
  <c r="AB296" i="116"/>
  <c r="DT295" i="116"/>
  <c r="DL295" i="116"/>
  <c r="AB294" i="116"/>
  <c r="DV293" i="116"/>
  <c r="AB297" i="116"/>
  <c r="DN295" i="116"/>
  <c r="C715" i="113"/>
  <c r="DT445" i="116"/>
  <c r="AB432" i="116"/>
  <c r="G709" i="113"/>
  <c r="I709" i="113"/>
  <c r="H937" i="113"/>
  <c r="D937" i="113"/>
  <c r="I937" i="113"/>
  <c r="E937" i="113"/>
  <c r="C937" i="113"/>
  <c r="AP91" i="118"/>
  <c r="FJ80" i="118"/>
  <c r="FB80" i="118"/>
  <c r="FL78" i="118"/>
  <c r="AP94" i="118"/>
  <c r="G937" i="113"/>
  <c r="AP92" i="118"/>
  <c r="FD80" i="118"/>
  <c r="I981" i="113"/>
  <c r="E981" i="113"/>
  <c r="F981" i="113"/>
  <c r="C981" i="113"/>
  <c r="D981" i="113"/>
  <c r="FJ230" i="118"/>
  <c r="FB230" i="118"/>
  <c r="FL228" i="118"/>
  <c r="AP232" i="118"/>
  <c r="FD230" i="118"/>
  <c r="AP230" i="118"/>
  <c r="H981" i="113"/>
  <c r="FF230" i="118"/>
  <c r="AP229" i="118"/>
  <c r="I1000" i="113"/>
  <c r="E1000" i="113"/>
  <c r="F1000" i="113"/>
  <c r="C1000" i="113"/>
  <c r="D1000" i="113"/>
  <c r="G1000" i="113"/>
  <c r="AP286" i="118"/>
  <c r="FD275" i="118"/>
  <c r="H1000" i="113"/>
  <c r="AP288" i="118"/>
  <c r="FF275" i="118"/>
  <c r="FB275" i="118"/>
  <c r="FL273" i="118"/>
  <c r="AP289" i="118"/>
  <c r="FH275" i="118"/>
  <c r="I1005" i="113"/>
  <c r="E1005" i="113"/>
  <c r="F1005" i="113"/>
  <c r="C1005" i="113"/>
  <c r="D1005" i="113"/>
  <c r="FF325" i="118"/>
  <c r="AP307" i="118"/>
  <c r="FH325" i="118"/>
  <c r="AP306" i="118"/>
  <c r="H1005" i="113"/>
  <c r="FJ325" i="118"/>
  <c r="FL323" i="118"/>
  <c r="AP309" i="118"/>
  <c r="C1044" i="113"/>
  <c r="FD425" i="118"/>
  <c r="FF425" i="118"/>
  <c r="CW3" i="29"/>
  <c r="CW31" i="29"/>
  <c r="BG106" i="29"/>
  <c r="CW128" i="29"/>
  <c r="EM143" i="29"/>
  <c r="EM151" i="29"/>
  <c r="BG153" i="29"/>
  <c r="CW161" i="29"/>
  <c r="BG181" i="29"/>
  <c r="CW198" i="29"/>
  <c r="AL202" i="29"/>
  <c r="AN202" i="29"/>
  <c r="CW206" i="29"/>
  <c r="EM263" i="29"/>
  <c r="EM303" i="29"/>
  <c r="CW323" i="29"/>
  <c r="BG411" i="29"/>
  <c r="CW421" i="29"/>
  <c r="CW468" i="29"/>
  <c r="CW498" i="29"/>
  <c r="CW506" i="29"/>
  <c r="BG518" i="29"/>
  <c r="BG13" i="114"/>
  <c r="BG78" i="114"/>
  <c r="BG163" i="114"/>
  <c r="BG183" i="114"/>
  <c r="BG283" i="114"/>
  <c r="BG366" i="114"/>
  <c r="BG376" i="114"/>
  <c r="BG488" i="114"/>
  <c r="BV600" i="114"/>
  <c r="N608" i="114"/>
  <c r="BG638" i="114"/>
  <c r="BV655" i="114"/>
  <c r="BG681" i="114"/>
  <c r="AL787" i="114"/>
  <c r="AN787" i="114"/>
  <c r="BG823" i="114"/>
  <c r="CF886" i="114"/>
  <c r="BG951" i="114"/>
  <c r="CF1006" i="114"/>
  <c r="BZ1065" i="114"/>
  <c r="N1189" i="114"/>
  <c r="BG1278" i="114"/>
  <c r="CF1286" i="114"/>
  <c r="CW1" i="115"/>
  <c r="CW21" i="115"/>
  <c r="N27" i="115"/>
  <c r="N30" i="115"/>
  <c r="CD35" i="115"/>
  <c r="BG51" i="115"/>
  <c r="CW151" i="115"/>
  <c r="BG246" i="115"/>
  <c r="BG206" i="115"/>
  <c r="CW218" i="115"/>
  <c r="AL269" i="115"/>
  <c r="AN269" i="115"/>
  <c r="AL334" i="115"/>
  <c r="AN334" i="115"/>
  <c r="BG358" i="115"/>
  <c r="BG411" i="115"/>
  <c r="DV411" i="115"/>
  <c r="I482" i="113"/>
  <c r="CF431" i="115"/>
  <c r="BG486" i="115"/>
  <c r="EM1" i="116"/>
  <c r="AL11" i="116"/>
  <c r="AN11" i="116"/>
  <c r="CW11" i="116"/>
  <c r="BG13" i="116"/>
  <c r="BG41" i="116"/>
  <c r="BV100" i="116"/>
  <c r="CW118" i="116"/>
  <c r="CW153" i="116"/>
  <c r="BG163" i="116"/>
  <c r="BG193" i="116"/>
  <c r="FL196" i="116"/>
  <c r="CW216" i="116"/>
  <c r="BG226" i="116"/>
  <c r="CW238" i="116"/>
  <c r="CW258" i="116"/>
  <c r="BG293" i="116"/>
  <c r="AL340" i="116"/>
  <c r="AN340" i="116"/>
  <c r="BX340" i="116"/>
  <c r="AL397" i="116"/>
  <c r="AN397" i="116"/>
  <c r="CW423" i="116"/>
  <c r="CW453" i="116"/>
  <c r="BV445" i="116"/>
  <c r="BG466" i="116"/>
  <c r="CW488" i="116"/>
  <c r="BG11" i="118"/>
  <c r="AL15" i="118"/>
  <c r="AN15" i="118"/>
  <c r="EM23" i="118"/>
  <c r="CW13" i="118"/>
  <c r="CW33" i="118"/>
  <c r="BV35" i="118"/>
  <c r="EM53" i="118"/>
  <c r="BG63" i="118"/>
  <c r="EM63" i="118"/>
  <c r="DP80" i="118"/>
  <c r="EM96" i="118"/>
  <c r="FL133" i="118"/>
  <c r="AP155" i="118"/>
  <c r="CF216" i="118"/>
  <c r="BG248" i="118"/>
  <c r="CB240" i="118"/>
  <c r="AL279" i="118"/>
  <c r="AN279" i="118"/>
  <c r="BG478" i="118"/>
  <c r="CW498" i="118"/>
  <c r="EM518" i="118"/>
  <c r="D679" i="113"/>
  <c r="F904" i="113"/>
  <c r="G1001" i="113"/>
  <c r="CG131" i="29"/>
  <c r="BG216" i="52"/>
  <c r="BG413" i="52"/>
  <c r="BG736" i="52"/>
  <c r="BG791" i="52"/>
  <c r="BG923" i="52"/>
  <c r="BG933" i="52"/>
  <c r="BG986" i="52"/>
  <c r="BG1063" i="52"/>
  <c r="BG1128" i="52"/>
  <c r="BG1173" i="52"/>
  <c r="AL7" i="51"/>
  <c r="AN7" i="51"/>
  <c r="BG31" i="51"/>
  <c r="BG68" i="51"/>
  <c r="BG76" i="51"/>
  <c r="CW78" i="51"/>
  <c r="CW88" i="51"/>
  <c r="BG133" i="51"/>
  <c r="BG226" i="51"/>
  <c r="CW326" i="51"/>
  <c r="BG356" i="51"/>
  <c r="BG421" i="51"/>
  <c r="CW456" i="51"/>
  <c r="BG478" i="51"/>
  <c r="BG1" i="50"/>
  <c r="AL7" i="50"/>
  <c r="AN7" i="50"/>
  <c r="BG13" i="50"/>
  <c r="CW21" i="50"/>
  <c r="BG86" i="50"/>
  <c r="AL137" i="50"/>
  <c r="AN137" i="50"/>
  <c r="BG151" i="50"/>
  <c r="EM196" i="50"/>
  <c r="AL202" i="50"/>
  <c r="AN202" i="50"/>
  <c r="CW216" i="50"/>
  <c r="BG328" i="50"/>
  <c r="BG458" i="50"/>
  <c r="BG1" i="29"/>
  <c r="EM1" i="29"/>
  <c r="BG21" i="29"/>
  <c r="EM21" i="29"/>
  <c r="BG23" i="29"/>
  <c r="CW66" i="29"/>
  <c r="EM98" i="29"/>
  <c r="BG131" i="29"/>
  <c r="CW141" i="29"/>
  <c r="EM206" i="29"/>
  <c r="BG208" i="29"/>
  <c r="EM228" i="29"/>
  <c r="CW261" i="29"/>
  <c r="EM271" i="29"/>
  <c r="BG273" i="29"/>
  <c r="EM283" i="29"/>
  <c r="CW293" i="29"/>
  <c r="BG338" i="29"/>
  <c r="EM348" i="29"/>
  <c r="CW358" i="29"/>
  <c r="BG391" i="29"/>
  <c r="EM411" i="29"/>
  <c r="BG413" i="29"/>
  <c r="CW456" i="29"/>
  <c r="BG466" i="29"/>
  <c r="CW476" i="29"/>
  <c r="BG486" i="29"/>
  <c r="BG1" i="114"/>
  <c r="BG3" i="114"/>
  <c r="AD76" i="114"/>
  <c r="AL76" i="114"/>
  <c r="AN76" i="114"/>
  <c r="BG76" i="114"/>
  <c r="AL137" i="114"/>
  <c r="AN137" i="114"/>
  <c r="BG218" i="114"/>
  <c r="AD271" i="114"/>
  <c r="AL271" i="114"/>
  <c r="AN271" i="114"/>
  <c r="BG271" i="114"/>
  <c r="BG281" i="114"/>
  <c r="BG403" i="114"/>
  <c r="AL462" i="114"/>
  <c r="AN462" i="114"/>
  <c r="CF541" i="114"/>
  <c r="BG588" i="114"/>
  <c r="BG606" i="114"/>
  <c r="BG651" i="114"/>
  <c r="BG661" i="114"/>
  <c r="BG673" i="114"/>
  <c r="BG683" i="114"/>
  <c r="BG791" i="114"/>
  <c r="BG793" i="114"/>
  <c r="BG811" i="114"/>
  <c r="BG846" i="114"/>
  <c r="BG848" i="114"/>
  <c r="BG858" i="114"/>
  <c r="BG866" i="114"/>
  <c r="CF876" i="114"/>
  <c r="BG886" i="114"/>
  <c r="CF931" i="114"/>
  <c r="BG978" i="114"/>
  <c r="BG1006" i="114"/>
  <c r="BG1043" i="114"/>
  <c r="BG1061" i="114"/>
  <c r="BX1065" i="114"/>
  <c r="BG1083" i="114"/>
  <c r="CF1091" i="114"/>
  <c r="BG1173" i="114"/>
  <c r="BX1175" i="114"/>
  <c r="BG1183" i="114"/>
  <c r="CF1221" i="114"/>
  <c r="BG1246" i="114"/>
  <c r="BG1248" i="114"/>
  <c r="CF1276" i="114"/>
  <c r="BG3" i="115"/>
  <c r="DV11" i="115"/>
  <c r="BZ15" i="115"/>
  <c r="CF23" i="115"/>
  <c r="N33" i="115"/>
  <c r="CB25" i="115"/>
  <c r="BG21" i="115"/>
  <c r="N31" i="115"/>
  <c r="N35" i="115"/>
  <c r="BG53" i="115"/>
  <c r="AL78" i="115"/>
  <c r="AN78" i="115"/>
  <c r="DV86" i="115"/>
  <c r="CF106" i="115"/>
  <c r="BX165" i="115"/>
  <c r="AL202" i="115"/>
  <c r="AN202" i="115"/>
  <c r="CW206" i="115"/>
  <c r="BG196" i="115"/>
  <c r="CF226" i="115"/>
  <c r="CW208" i="115"/>
  <c r="CW216" i="115"/>
  <c r="CW283" i="115"/>
  <c r="BG338" i="115"/>
  <c r="BG378" i="115"/>
  <c r="AL401" i="115"/>
  <c r="AN401" i="115"/>
  <c r="CW401" i="115"/>
  <c r="CW411" i="115"/>
  <c r="DV456" i="115"/>
  <c r="F490" i="113"/>
  <c r="BG508" i="115"/>
  <c r="BG516" i="115"/>
  <c r="CF1" i="116"/>
  <c r="I613" i="113"/>
  <c r="BG33" i="116"/>
  <c r="CW41" i="116"/>
  <c r="CW51" i="116"/>
  <c r="CW63" i="116"/>
  <c r="BG53" i="116"/>
  <c r="AL82" i="116"/>
  <c r="AN82" i="116"/>
  <c r="BG88" i="116"/>
  <c r="AB100" i="116"/>
  <c r="DP100" i="116"/>
  <c r="CW108" i="116"/>
  <c r="DV116" i="116"/>
  <c r="BG133" i="116"/>
  <c r="BG141" i="116"/>
  <c r="CW141" i="116"/>
  <c r="CW151" i="116"/>
  <c r="BG161" i="116"/>
  <c r="AB168" i="116"/>
  <c r="CW171" i="116"/>
  <c r="CW181" i="116"/>
  <c r="DV181" i="116"/>
  <c r="CF191" i="116"/>
  <c r="CF196" i="116"/>
  <c r="BG198" i="116"/>
  <c r="AL206" i="116"/>
  <c r="AN206" i="116"/>
  <c r="BG208" i="116"/>
  <c r="BG206" i="116"/>
  <c r="CW226" i="116"/>
  <c r="CW218" i="116"/>
  <c r="CW236" i="116"/>
  <c r="AL277" i="116"/>
  <c r="AN277" i="116"/>
  <c r="BG283" i="116"/>
  <c r="AB295" i="116"/>
  <c r="DP295" i="116"/>
  <c r="CW303" i="116"/>
  <c r="BG313" i="116"/>
  <c r="CW313" i="116"/>
  <c r="DL330" i="116"/>
  <c r="BV340" i="116"/>
  <c r="CW336" i="116"/>
  <c r="BZ395" i="116"/>
  <c r="DV431" i="116"/>
  <c r="F714" i="113"/>
  <c r="N433" i="116"/>
  <c r="AL462" i="116"/>
  <c r="AN462" i="116"/>
  <c r="DV466" i="116"/>
  <c r="G726" i="113"/>
  <c r="BG488" i="116"/>
  <c r="CW518" i="116"/>
  <c r="BG3" i="118"/>
  <c r="CW43" i="118"/>
  <c r="BG53" i="118"/>
  <c r="FL51" i="118"/>
  <c r="AL74" i="118"/>
  <c r="AN74" i="118"/>
  <c r="AL82" i="118"/>
  <c r="AN82" i="118"/>
  <c r="DV78" i="118"/>
  <c r="AB94" i="118"/>
  <c r="AL80" i="118"/>
  <c r="AN80" i="118"/>
  <c r="FH80" i="118"/>
  <c r="CF86" i="118"/>
  <c r="AP93" i="118"/>
  <c r="DV96" i="118"/>
  <c r="BG98" i="118"/>
  <c r="N105" i="118"/>
  <c r="BG118" i="118"/>
  <c r="BX110" i="118"/>
  <c r="DV116" i="118"/>
  <c r="BG133" i="118"/>
  <c r="FL141" i="118"/>
  <c r="C958" i="113"/>
  <c r="DR145" i="118"/>
  <c r="AB157" i="118"/>
  <c r="BG181" i="118"/>
  <c r="CF181" i="118"/>
  <c r="EM191" i="118"/>
  <c r="BG196" i="118"/>
  <c r="AL202" i="118"/>
  <c r="AN202" i="118"/>
  <c r="EM216" i="118"/>
  <c r="EM196" i="118"/>
  <c r="CW206" i="118"/>
  <c r="EM228" i="118"/>
  <c r="CW226" i="118"/>
  <c r="N233" i="118"/>
  <c r="BG238" i="118"/>
  <c r="EM256" i="118"/>
  <c r="CW271" i="118"/>
  <c r="EM281" i="118"/>
  <c r="AP290" i="118"/>
  <c r="EM291" i="118"/>
  <c r="CW301" i="118"/>
  <c r="BG303" i="118"/>
  <c r="BG301" i="118"/>
  <c r="DV321" i="118"/>
  <c r="FB325" i="118"/>
  <c r="FL326" i="118"/>
  <c r="G1020" i="113"/>
  <c r="AL332" i="118"/>
  <c r="AN332" i="118"/>
  <c r="DT380" i="118"/>
  <c r="CF386" i="118"/>
  <c r="AB424" i="118"/>
  <c r="EM453" i="118"/>
  <c r="DP460" i="118"/>
  <c r="BG486" i="118"/>
  <c r="EM508" i="118"/>
  <c r="E415" i="113"/>
  <c r="H975" i="113"/>
  <c r="H991" i="113"/>
  <c r="H1007" i="113"/>
  <c r="G1055" i="113"/>
  <c r="C1055" i="113"/>
  <c r="H1055" i="113"/>
  <c r="D1055" i="113"/>
  <c r="E1055" i="113"/>
  <c r="F1055" i="113"/>
  <c r="AB478" i="118"/>
  <c r="AB477" i="118"/>
  <c r="DT460" i="118"/>
  <c r="DL460" i="118"/>
  <c r="DN460" i="118"/>
  <c r="DV458" i="118"/>
  <c r="AB480" i="118"/>
  <c r="I1055" i="113"/>
  <c r="H904" i="113"/>
  <c r="D904" i="113"/>
  <c r="I904" i="113"/>
  <c r="E904" i="113"/>
  <c r="BZ35" i="118"/>
  <c r="C904" i="113"/>
  <c r="G904" i="113"/>
  <c r="CB35" i="118"/>
  <c r="N35" i="118"/>
  <c r="N34" i="118"/>
  <c r="CD35" i="118"/>
  <c r="CF33" i="118"/>
  <c r="N37" i="118"/>
  <c r="F679" i="113"/>
  <c r="G679" i="113"/>
  <c r="C679" i="113"/>
  <c r="H679" i="113"/>
  <c r="I679" i="113"/>
  <c r="E679" i="113"/>
  <c r="CB325" i="116"/>
  <c r="N306" i="116"/>
  <c r="CD325" i="116"/>
  <c r="BV325" i="116"/>
  <c r="CF323" i="116"/>
  <c r="N309" i="116"/>
  <c r="F1037" i="113"/>
  <c r="G1037" i="113"/>
  <c r="C1037" i="113"/>
  <c r="D1037" i="113"/>
  <c r="E1037" i="113"/>
  <c r="DP425" i="118"/>
  <c r="DV423" i="118"/>
  <c r="AB427" i="118"/>
  <c r="DR425" i="118"/>
  <c r="I1037" i="113"/>
  <c r="AB426" i="118"/>
  <c r="DL425" i="118"/>
  <c r="DN425" i="118"/>
  <c r="AB425" i="118"/>
  <c r="I968" i="113"/>
  <c r="E968" i="113"/>
  <c r="F968" i="113"/>
  <c r="C968" i="113"/>
  <c r="D968" i="113"/>
  <c r="G968" i="113"/>
  <c r="BX240" i="118"/>
  <c r="N235" i="118"/>
  <c r="N234" i="118"/>
  <c r="H968" i="113"/>
  <c r="BZ240" i="118"/>
  <c r="CD240" i="118"/>
  <c r="F414" i="113"/>
  <c r="G414" i="113"/>
  <c r="C414" i="113"/>
  <c r="I414" i="113"/>
  <c r="D414" i="113"/>
  <c r="CB15" i="115"/>
  <c r="F703" i="113"/>
  <c r="G703" i="113"/>
  <c r="C703" i="113"/>
  <c r="H703" i="113"/>
  <c r="I703" i="113"/>
  <c r="E703" i="113"/>
  <c r="N413" i="116"/>
  <c r="CB395" i="116"/>
  <c r="CD395" i="116"/>
  <c r="BV395" i="116"/>
  <c r="I268" i="113"/>
  <c r="E268" i="113"/>
  <c r="F268" i="113"/>
  <c r="D268" i="113"/>
  <c r="G268" i="113"/>
  <c r="CB600" i="114"/>
  <c r="CF598" i="114"/>
  <c r="N610" i="114"/>
  <c r="F273" i="113"/>
  <c r="CB655" i="114"/>
  <c r="G311" i="113"/>
  <c r="C311" i="113"/>
  <c r="A311" i="113" s="1"/>
  <c r="H311" i="113"/>
  <c r="D311" i="113"/>
  <c r="E311" i="113"/>
  <c r="N1068" i="114"/>
  <c r="CD1065" i="114"/>
  <c r="BV1065" i="114"/>
  <c r="I321" i="113"/>
  <c r="E321" i="113"/>
  <c r="F321" i="113"/>
  <c r="D321" i="113"/>
  <c r="G321" i="113"/>
  <c r="N1190" i="114"/>
  <c r="BZ1175" i="114"/>
  <c r="F416" i="113"/>
  <c r="G416" i="113"/>
  <c r="C416" i="113"/>
  <c r="A416" i="113" s="1"/>
  <c r="I416" i="113"/>
  <c r="D416" i="113"/>
  <c r="BX35" i="115"/>
  <c r="CF33" i="115"/>
  <c r="N37" i="115"/>
  <c r="H436" i="113"/>
  <c r="D436" i="113"/>
  <c r="I436" i="113"/>
  <c r="E436" i="113"/>
  <c r="C436" i="113"/>
  <c r="F436" i="113"/>
  <c r="CD165" i="115"/>
  <c r="BV165" i="115"/>
  <c r="I654" i="113"/>
  <c r="E654" i="113"/>
  <c r="F654" i="113"/>
  <c r="G654" i="113"/>
  <c r="H654" i="113"/>
  <c r="DR175" i="116"/>
  <c r="C654" i="113"/>
  <c r="DT175" i="116"/>
  <c r="DL175" i="116"/>
  <c r="DV173" i="116"/>
  <c r="AB171" i="116"/>
  <c r="AB170" i="116"/>
  <c r="AB169" i="116"/>
  <c r="E668" i="113"/>
  <c r="AB231" i="116"/>
  <c r="DV228" i="116"/>
  <c r="AB232" i="116"/>
  <c r="F707" i="113"/>
  <c r="G707" i="113"/>
  <c r="C707" i="113"/>
  <c r="H707" i="113"/>
  <c r="I707" i="113"/>
  <c r="E707" i="113"/>
  <c r="CD435" i="116"/>
  <c r="BV435" i="116"/>
  <c r="N429" i="116"/>
  <c r="BX435" i="116"/>
  <c r="N428" i="116"/>
  <c r="I951" i="113"/>
  <c r="E951" i="113"/>
  <c r="F951" i="113"/>
  <c r="C951" i="113"/>
  <c r="D951" i="113"/>
  <c r="DT145" i="118"/>
  <c r="DL145" i="118"/>
  <c r="AB158" i="118"/>
  <c r="AB156" i="118"/>
  <c r="G951" i="113"/>
  <c r="DN145" i="118"/>
  <c r="DV143" i="118"/>
  <c r="AB159" i="118"/>
  <c r="I964" i="113"/>
  <c r="E964" i="113"/>
  <c r="F964" i="113"/>
  <c r="C964" i="113"/>
  <c r="D964" i="113"/>
  <c r="G964" i="113"/>
  <c r="N218" i="118"/>
  <c r="BX200" i="118"/>
  <c r="CF198" i="118"/>
  <c r="N220" i="118"/>
  <c r="H964" i="113"/>
  <c r="N219" i="118"/>
  <c r="BV200" i="118"/>
  <c r="N217" i="118"/>
  <c r="BZ200" i="118"/>
  <c r="I980" i="113"/>
  <c r="E980" i="113"/>
  <c r="F980" i="113"/>
  <c r="C980" i="113"/>
  <c r="D980" i="113"/>
  <c r="G980" i="113"/>
  <c r="AP227" i="118"/>
  <c r="FD220" i="118"/>
  <c r="H980" i="113"/>
  <c r="FF220" i="118"/>
  <c r="FH220" i="118"/>
  <c r="FJ220" i="118"/>
  <c r="C986" i="113"/>
  <c r="D986" i="113"/>
  <c r="CD275" i="118"/>
  <c r="BV275" i="118"/>
  <c r="F1016" i="113"/>
  <c r="G1016" i="113"/>
  <c r="C1016" i="113"/>
  <c r="D1016" i="113"/>
  <c r="E1016" i="113"/>
  <c r="H1016" i="113"/>
  <c r="AB361" i="118"/>
  <c r="DN360" i="118"/>
  <c r="AB360" i="118"/>
  <c r="AB359" i="118"/>
  <c r="I1016" i="113"/>
  <c r="DP360" i="118"/>
  <c r="DV358" i="118"/>
  <c r="AB362" i="118"/>
  <c r="DL360" i="118"/>
  <c r="I905" i="113"/>
  <c r="E905" i="113"/>
  <c r="F905" i="113"/>
  <c r="C905" i="113"/>
  <c r="BZ45" i="118"/>
  <c r="N40" i="118"/>
  <c r="N39" i="118"/>
  <c r="D905" i="113"/>
  <c r="CD45" i="118"/>
  <c r="CF43" i="118"/>
  <c r="N41" i="118"/>
  <c r="G905" i="113"/>
  <c r="BV45" i="118"/>
  <c r="N38" i="118"/>
  <c r="G1048" i="113"/>
  <c r="C1048" i="113"/>
  <c r="H1048" i="113"/>
  <c r="D1048" i="113"/>
  <c r="E1048" i="113"/>
  <c r="F1048" i="113"/>
  <c r="I1048" i="113"/>
  <c r="N479" i="118"/>
  <c r="BX460" i="118"/>
  <c r="CF458" i="118"/>
  <c r="N480" i="118"/>
  <c r="BZ460" i="118"/>
  <c r="CB460" i="118"/>
  <c r="CD460" i="118"/>
  <c r="C729" i="113"/>
  <c r="DV498" i="116"/>
  <c r="AB496" i="116"/>
  <c r="AB493" i="116"/>
  <c r="I912" i="113"/>
  <c r="E912" i="113"/>
  <c r="F912" i="113"/>
  <c r="C912" i="113"/>
  <c r="A912" i="113" s="1"/>
  <c r="DN45" i="118"/>
  <c r="D912" i="113"/>
  <c r="H912" i="113"/>
  <c r="DT45" i="118"/>
  <c r="DL45" i="118"/>
  <c r="I974" i="113"/>
  <c r="E974" i="113"/>
  <c r="F974" i="113"/>
  <c r="C974" i="113"/>
  <c r="D974" i="113"/>
  <c r="G974" i="113"/>
  <c r="AB231" i="118"/>
  <c r="DN230" i="118"/>
  <c r="AB230" i="118"/>
  <c r="AB229" i="118"/>
  <c r="H974" i="113"/>
  <c r="DP230" i="118"/>
  <c r="DV228" i="118"/>
  <c r="AB232" i="118"/>
  <c r="DT230" i="118"/>
  <c r="F1030" i="113"/>
  <c r="G1030" i="113"/>
  <c r="C1030" i="113"/>
  <c r="D1030" i="113"/>
  <c r="E1030" i="113"/>
  <c r="H1030" i="113"/>
  <c r="CB425" i="118"/>
  <c r="I1030" i="113"/>
  <c r="N426" i="118"/>
  <c r="CD425" i="118"/>
  <c r="BV425" i="118"/>
  <c r="N424" i="118"/>
  <c r="CF423" i="118"/>
  <c r="N427" i="118"/>
  <c r="N425" i="118"/>
  <c r="G1062" i="113"/>
  <c r="C1062" i="113"/>
  <c r="H1062" i="113"/>
  <c r="D1062" i="113"/>
  <c r="E1062" i="113"/>
  <c r="F1062" i="113"/>
  <c r="I1062" i="113"/>
  <c r="AP479" i="118"/>
  <c r="FH460" i="118"/>
  <c r="AP478" i="118"/>
  <c r="FJ460" i="118"/>
  <c r="FB460" i="118"/>
  <c r="FD460" i="118"/>
  <c r="AP477" i="118"/>
  <c r="FF460" i="118"/>
  <c r="X464" i="118"/>
  <c r="AL464" i="118"/>
  <c r="AN464" i="118"/>
  <c r="AL462" i="118"/>
  <c r="AN462" i="118"/>
  <c r="BG31" i="29"/>
  <c r="CW88" i="29"/>
  <c r="CW98" i="29"/>
  <c r="CW133" i="29"/>
  <c r="AL137" i="29"/>
  <c r="AN137" i="29"/>
  <c r="BG173" i="29"/>
  <c r="CW183" i="29"/>
  <c r="CW218" i="29"/>
  <c r="CW228" i="29"/>
  <c r="CW271" i="29"/>
  <c r="EM328" i="29"/>
  <c r="CW336" i="29"/>
  <c r="CW388" i="29"/>
  <c r="CW393" i="29"/>
  <c r="CW403" i="29"/>
  <c r="BG421" i="29"/>
  <c r="CW453" i="29"/>
  <c r="BG458" i="29"/>
  <c r="EM488" i="29"/>
  <c r="EM508" i="29"/>
  <c r="BG153" i="114"/>
  <c r="BG273" i="114"/>
  <c r="BG313" i="114"/>
  <c r="BG498" i="114"/>
  <c r="BG531" i="114"/>
  <c r="CF551" i="114"/>
  <c r="E264" i="113"/>
  <c r="BG618" i="114"/>
  <c r="BG616" i="114"/>
  <c r="BG691" i="114"/>
  <c r="BG701" i="114"/>
  <c r="BG856" i="114"/>
  <c r="BG896" i="114"/>
  <c r="BG921" i="114"/>
  <c r="CF941" i="114"/>
  <c r="H300" i="113"/>
  <c r="CF1063" i="114"/>
  <c r="N1069" i="114"/>
  <c r="BG1071" i="114"/>
  <c r="CB1175" i="114"/>
  <c r="BG1201" i="114"/>
  <c r="BG1223" i="114"/>
  <c r="AL7" i="115"/>
  <c r="AN7" i="115"/>
  <c r="CF13" i="115"/>
  <c r="N29" i="115"/>
  <c r="CD15" i="115"/>
  <c r="CW23" i="115"/>
  <c r="BG78" i="115"/>
  <c r="CF86" i="115"/>
  <c r="CW88" i="115"/>
  <c r="BG98" i="115"/>
  <c r="CF116" i="115"/>
  <c r="D428" i="113"/>
  <c r="AL137" i="115"/>
  <c r="AN137" i="115"/>
  <c r="CF163" i="115"/>
  <c r="N167" i="115"/>
  <c r="BZ165" i="115"/>
  <c r="AL267" i="115"/>
  <c r="AN267" i="115"/>
  <c r="AL332" i="115"/>
  <c r="AN332" i="115"/>
  <c r="BG401" i="115"/>
  <c r="CW403" i="115"/>
  <c r="BG441" i="115"/>
  <c r="CW466" i="115"/>
  <c r="BG488" i="115"/>
  <c r="CW13" i="116"/>
  <c r="CW23" i="116"/>
  <c r="CW31" i="116"/>
  <c r="CW78" i="116"/>
  <c r="DV86" i="116"/>
  <c r="CW68" i="116"/>
  <c r="BG98" i="116"/>
  <c r="CW161" i="116"/>
  <c r="BG173" i="116"/>
  <c r="CW173" i="116"/>
  <c r="CW183" i="116"/>
  <c r="EM196" i="116"/>
  <c r="AL208" i="116"/>
  <c r="AN208" i="116"/>
  <c r="BG218" i="116"/>
  <c r="AB230" i="116"/>
  <c r="BG246" i="116"/>
  <c r="CW273" i="116"/>
  <c r="DV281" i="116"/>
  <c r="CW271" i="116"/>
  <c r="DL315" i="116"/>
  <c r="BX325" i="116"/>
  <c r="CF338" i="116"/>
  <c r="N354" i="116"/>
  <c r="BG458" i="116"/>
  <c r="BG508" i="116"/>
  <c r="EM1" i="118"/>
  <c r="BG23" i="118"/>
  <c r="FD35" i="118"/>
  <c r="BG51" i="118"/>
  <c r="FL61" i="118"/>
  <c r="AL84" i="118"/>
  <c r="AN84" i="118"/>
  <c r="EM66" i="118"/>
  <c r="FB135" i="118"/>
  <c r="FL191" i="118"/>
  <c r="CD200" i="118"/>
  <c r="AL206" i="118"/>
  <c r="AN206" i="118"/>
  <c r="BG218" i="118"/>
  <c r="CW208" i="118"/>
  <c r="CF238" i="118"/>
  <c r="N236" i="118"/>
  <c r="BG258" i="118"/>
  <c r="CW256" i="118"/>
  <c r="AL267" i="118"/>
  <c r="AN267" i="118"/>
  <c r="AL269" i="118"/>
  <c r="AN269" i="118"/>
  <c r="BG271" i="118"/>
  <c r="CW281" i="118"/>
  <c r="BG283" i="118"/>
  <c r="BG313" i="118"/>
  <c r="AL409" i="118"/>
  <c r="AN409" i="118"/>
  <c r="DR460" i="118"/>
  <c r="CW466" i="118"/>
  <c r="CW496" i="118"/>
  <c r="BG506" i="118"/>
  <c r="CW508" i="118"/>
  <c r="FL516" i="118"/>
  <c r="C1068" i="113"/>
  <c r="C268" i="113"/>
  <c r="H415" i="113"/>
  <c r="D703" i="113"/>
  <c r="D707" i="113"/>
  <c r="BG311" i="51"/>
  <c r="BG293" i="51"/>
  <c r="BG321" i="51"/>
  <c r="BG68" i="52"/>
  <c r="BG271" i="52"/>
  <c r="BG348" i="52"/>
  <c r="BG393" i="52"/>
  <c r="BG478" i="52"/>
  <c r="BG523" i="52"/>
  <c r="BG543" i="52"/>
  <c r="BG588" i="52"/>
  <c r="BG608" i="52"/>
  <c r="BG653" i="52"/>
  <c r="BG673" i="52"/>
  <c r="BG728" i="52"/>
  <c r="BG783" i="52"/>
  <c r="BG856" i="52"/>
  <c r="BG978" i="52"/>
  <c r="BG1118" i="52"/>
  <c r="BG1258" i="52"/>
  <c r="CW1" i="51"/>
  <c r="BG13" i="51"/>
  <c r="BG23" i="51"/>
  <c r="CW68" i="51"/>
  <c r="CW76" i="51"/>
  <c r="CW133" i="51"/>
  <c r="BG161" i="51"/>
  <c r="BG208" i="51"/>
  <c r="BG218" i="51"/>
  <c r="BG273" i="51"/>
  <c r="CW281" i="51"/>
  <c r="BG338" i="51"/>
  <c r="BG348" i="51"/>
  <c r="BG403" i="51"/>
  <c r="BG413" i="51"/>
  <c r="CW476" i="51"/>
  <c r="CW23" i="50"/>
  <c r="CW31" i="50"/>
  <c r="CW33" i="50"/>
  <c r="CW78" i="50"/>
  <c r="CW131" i="50"/>
  <c r="CW143" i="50"/>
  <c r="CW218" i="50"/>
  <c r="CW226" i="50"/>
  <c r="CW228" i="50"/>
  <c r="EM263" i="50"/>
  <c r="BG281" i="50"/>
  <c r="CW336" i="50"/>
  <c r="BG393" i="50"/>
  <c r="CW466" i="50"/>
  <c r="CW33" i="29"/>
  <c r="BG76" i="29"/>
  <c r="EM78" i="29"/>
  <c r="CW86" i="29"/>
  <c r="BG96" i="29"/>
  <c r="BG151" i="29"/>
  <c r="EM153" i="29"/>
  <c r="CW163" i="29"/>
  <c r="CW216" i="29"/>
  <c r="BG226" i="29"/>
  <c r="BG263" i="29"/>
  <c r="CW326" i="29"/>
  <c r="BG328" i="29"/>
  <c r="CW346" i="29"/>
  <c r="CW401" i="29"/>
  <c r="CW423" i="29"/>
  <c r="EM458" i="29"/>
  <c r="EM486" i="29"/>
  <c r="BG488" i="29"/>
  <c r="CF1" i="114"/>
  <c r="I213" i="113"/>
  <c r="BG68" i="114"/>
  <c r="BG143" i="114"/>
  <c r="BG198" i="114"/>
  <c r="BG263" i="114"/>
  <c r="BG326" i="114"/>
  <c r="BG348" i="114"/>
  <c r="BG478" i="114"/>
  <c r="BG563" i="114"/>
  <c r="CF571" i="114"/>
  <c r="AL592" i="114"/>
  <c r="AN592" i="114"/>
  <c r="BZ600" i="114"/>
  <c r="N607" i="114"/>
  <c r="N609" i="114"/>
  <c r="BG653" i="114"/>
  <c r="BG736" i="114"/>
  <c r="BG766" i="114"/>
  <c r="BG953" i="114"/>
  <c r="CF961" i="114"/>
  <c r="AL982" i="114"/>
  <c r="AN982" i="114"/>
  <c r="BG986" i="114"/>
  <c r="CF1026" i="114"/>
  <c r="AL1047" i="114"/>
  <c r="AN1047" i="114"/>
  <c r="BG1063" i="114"/>
  <c r="CF1081" i="114"/>
  <c r="BG1146" i="114"/>
  <c r="BG1156" i="114"/>
  <c r="BV1175" i="114"/>
  <c r="AL1177" i="114"/>
  <c r="AN1177" i="114"/>
  <c r="N1188" i="114"/>
  <c r="CF1211" i="114"/>
  <c r="CF1266" i="114"/>
  <c r="CW11" i="115"/>
  <c r="BX15" i="115"/>
  <c r="BZ25" i="115"/>
  <c r="N32" i="115"/>
  <c r="BG33" i="115"/>
  <c r="BZ35" i="115"/>
  <c r="N36" i="115"/>
  <c r="BG61" i="115"/>
  <c r="BG76" i="115"/>
  <c r="CW86" i="115"/>
  <c r="BG68" i="115"/>
  <c r="CW131" i="115"/>
  <c r="BG151" i="115"/>
  <c r="BG163" i="115"/>
  <c r="N164" i="115"/>
  <c r="AL210" i="115"/>
  <c r="AN210" i="115"/>
  <c r="BG236" i="115"/>
  <c r="AL273" i="115"/>
  <c r="AN273" i="115"/>
  <c r="BG311" i="115"/>
  <c r="BG323" i="115"/>
  <c r="CW346" i="115"/>
  <c r="BG388" i="115"/>
  <c r="BG368" i="115"/>
  <c r="CW393" i="115"/>
  <c r="CF451" i="115"/>
  <c r="CW456" i="115"/>
  <c r="CW476" i="115"/>
  <c r="BG518" i="115"/>
  <c r="BG498" i="115"/>
  <c r="BG1" i="116"/>
  <c r="DV1" i="116"/>
  <c r="AL7" i="116"/>
  <c r="AN7" i="116"/>
  <c r="CF11" i="116"/>
  <c r="BG21" i="116"/>
  <c r="CW21" i="116"/>
  <c r="BG31" i="116"/>
  <c r="BG61" i="116"/>
  <c r="BG78" i="116"/>
  <c r="CD100" i="116"/>
  <c r="N101" i="116"/>
  <c r="CW106" i="116"/>
  <c r="CW128" i="116"/>
  <c r="DV126" i="116"/>
  <c r="AL137" i="116"/>
  <c r="AN137" i="116"/>
  <c r="AL141" i="116"/>
  <c r="AN141" i="116"/>
  <c r="BG153" i="116"/>
  <c r="DP175" i="116"/>
  <c r="CF181" i="116"/>
  <c r="DV191" i="116"/>
  <c r="BG196" i="116"/>
  <c r="DV196" i="116"/>
  <c r="AL204" i="116"/>
  <c r="AN204" i="116"/>
  <c r="AL212" i="116"/>
  <c r="AN212" i="116"/>
  <c r="BG236" i="116"/>
  <c r="BG238" i="116"/>
  <c r="CW256" i="116"/>
  <c r="BG258" i="116"/>
  <c r="BG273" i="116"/>
  <c r="CW301" i="116"/>
  <c r="DT315" i="116"/>
  <c r="AB347" i="116"/>
  <c r="BG328" i="116"/>
  <c r="N351" i="116"/>
  <c r="CW368" i="116"/>
  <c r="BG378" i="116"/>
  <c r="CW378" i="116"/>
  <c r="BX395" i="116"/>
  <c r="CF411" i="116"/>
  <c r="CF433" i="116"/>
  <c r="N431" i="116"/>
  <c r="N434" i="116"/>
  <c r="BZ435" i="116"/>
  <c r="CD445" i="116"/>
  <c r="DV451" i="116"/>
  <c r="CW458" i="116"/>
  <c r="AL464" i="116"/>
  <c r="AN464" i="116"/>
  <c r="AL472" i="116"/>
  <c r="AN472" i="116"/>
  <c r="CW468" i="116"/>
  <c r="BG468" i="116"/>
  <c r="BG476" i="116"/>
  <c r="CW508" i="116"/>
  <c r="CF516" i="116"/>
  <c r="AL13" i="118"/>
  <c r="AN13" i="118"/>
  <c r="CW23" i="118"/>
  <c r="EM31" i="118"/>
  <c r="CB45" i="118"/>
  <c r="CW53" i="118"/>
  <c r="BG88" i="118"/>
  <c r="CW106" i="118"/>
  <c r="BG108" i="118"/>
  <c r="FL126" i="118"/>
  <c r="DV131" i="118"/>
  <c r="EM141" i="118"/>
  <c r="DP145" i="118"/>
  <c r="CW143" i="118"/>
  <c r="EM161" i="118"/>
  <c r="BG173" i="118"/>
  <c r="CW173" i="118"/>
  <c r="BG183" i="118"/>
  <c r="FL181" i="118"/>
  <c r="CW198" i="118"/>
  <c r="CW218" i="118"/>
  <c r="BG216" i="118"/>
  <c r="AP225" i="118"/>
  <c r="BG228" i="118"/>
  <c r="CW236" i="118"/>
  <c r="EM248" i="118"/>
  <c r="EM258" i="118"/>
  <c r="EM246" i="118"/>
  <c r="FL246" i="118"/>
  <c r="CW261" i="118"/>
  <c r="CW263" i="118"/>
  <c r="BG273" i="118"/>
  <c r="BG293" i="118"/>
  <c r="BG311" i="118"/>
  <c r="DV301" i="118"/>
  <c r="N308" i="118"/>
  <c r="DT315" i="118"/>
  <c r="CW323" i="118"/>
  <c r="CB325" i="118"/>
  <c r="DV336" i="118"/>
  <c r="AL340" i="118"/>
  <c r="AN340" i="118"/>
  <c r="BV340" i="118"/>
  <c r="N351" i="118"/>
  <c r="DV378" i="118"/>
  <c r="AB370" i="118"/>
  <c r="AL405" i="118"/>
  <c r="AN405" i="118"/>
  <c r="BG413" i="118"/>
  <c r="BZ425" i="118"/>
  <c r="CW431" i="118"/>
  <c r="FL431" i="118"/>
  <c r="CW453" i="118"/>
  <c r="CW443" i="118"/>
  <c r="BV460" i="118"/>
  <c r="EM486" i="118"/>
  <c r="CW478" i="118"/>
  <c r="EM498" i="118"/>
  <c r="N503" i="118"/>
  <c r="CF518" i="118"/>
  <c r="N504" i="118"/>
  <c r="I311" i="113"/>
  <c r="C321" i="113"/>
  <c r="A321" i="113" s="1"/>
  <c r="H414" i="113"/>
  <c r="H416" i="113"/>
  <c r="D685" i="113"/>
  <c r="D689" i="113"/>
  <c r="G918" i="113"/>
  <c r="H926" i="113"/>
  <c r="G957" i="113"/>
  <c r="G973" i="113"/>
  <c r="G997" i="113"/>
  <c r="H1037" i="113"/>
  <c r="I1053" i="113"/>
  <c r="D1060" i="113"/>
  <c r="DN510" i="118"/>
  <c r="BG663" i="114"/>
  <c r="BG738" i="114"/>
  <c r="BG783" i="114"/>
  <c r="BG868" i="114"/>
  <c r="BG998" i="114"/>
  <c r="BG13" i="115"/>
  <c r="BG23" i="115"/>
  <c r="BG96" i="115"/>
  <c r="BG263" i="115"/>
  <c r="CW326" i="115"/>
  <c r="BG348" i="115"/>
  <c r="BG421" i="115"/>
  <c r="BG468" i="115"/>
  <c r="BG478" i="115"/>
  <c r="BG68" i="116"/>
  <c r="CW133" i="116"/>
  <c r="EM198" i="116"/>
  <c r="AL202" i="116"/>
  <c r="AN202" i="116"/>
  <c r="BG263" i="116"/>
  <c r="BG336" i="116"/>
  <c r="EM456" i="116"/>
  <c r="EM458" i="116"/>
  <c r="DV476" i="116"/>
  <c r="BG478" i="116"/>
  <c r="CW496" i="116"/>
  <c r="DV516" i="116"/>
  <c r="C731" i="113"/>
  <c r="CW3" i="118"/>
  <c r="CW11" i="118"/>
  <c r="BG21" i="118"/>
  <c r="EM11" i="118"/>
  <c r="BG13" i="118"/>
  <c r="EM33" i="118"/>
  <c r="BG33" i="118"/>
  <c r="BG61" i="118"/>
  <c r="CW63" i="118"/>
  <c r="EM68" i="118"/>
  <c r="CW76" i="118"/>
  <c r="CW78" i="118"/>
  <c r="EM86" i="118"/>
  <c r="CW66" i="118"/>
  <c r="BG68" i="118"/>
  <c r="CW96" i="118"/>
  <c r="FL96" i="118"/>
  <c r="EM88" i="118"/>
  <c r="EM98" i="118"/>
  <c r="BG106" i="118"/>
  <c r="DV106" i="118"/>
  <c r="BG116" i="118"/>
  <c r="BG128" i="118"/>
  <c r="AL137" i="118"/>
  <c r="AN137" i="118"/>
  <c r="BG143" i="118"/>
  <c r="FL151" i="118"/>
  <c r="BG153" i="118"/>
  <c r="BG151" i="118"/>
  <c r="CF191" i="118"/>
  <c r="C949" i="113"/>
  <c r="CW196" i="118"/>
  <c r="BG206" i="118"/>
  <c r="EM206" i="118"/>
  <c r="EM208" i="118"/>
  <c r="CW228" i="118"/>
  <c r="BG226" i="118"/>
  <c r="CW246" i="118"/>
  <c r="BG263" i="118"/>
  <c r="FL261" i="118"/>
  <c r="EM271" i="118"/>
  <c r="DV271" i="118"/>
  <c r="BG291" i="118"/>
  <c r="CF291" i="118"/>
  <c r="CW293" i="118"/>
  <c r="EM311" i="118"/>
  <c r="EM323" i="118"/>
  <c r="EM313" i="118"/>
  <c r="FF340" i="118"/>
  <c r="BG346" i="118"/>
  <c r="EM368" i="118"/>
  <c r="FL366" i="118"/>
  <c r="CW376" i="118"/>
  <c r="FL376" i="118"/>
  <c r="BG393" i="118"/>
  <c r="EM401" i="118"/>
  <c r="BG403" i="118"/>
  <c r="EM403" i="118"/>
  <c r="EM421" i="118"/>
  <c r="BG423" i="118"/>
  <c r="CW421" i="118"/>
  <c r="EM433" i="118"/>
  <c r="CF431" i="118"/>
  <c r="D1031" i="113"/>
  <c r="DV431" i="118"/>
  <c r="BG453" i="118"/>
  <c r="EM456" i="118"/>
  <c r="CW468" i="118"/>
  <c r="BG476" i="118"/>
  <c r="BG456" i="118"/>
  <c r="EM466" i="118"/>
  <c r="DV486" i="118"/>
  <c r="CW516" i="118"/>
  <c r="DT510" i="118"/>
  <c r="BG516" i="118"/>
  <c r="F1021" i="113"/>
  <c r="G1021" i="113"/>
  <c r="C1021" i="113"/>
  <c r="D1021" i="113"/>
  <c r="E1021" i="113"/>
  <c r="FJ340" i="118"/>
  <c r="FB340" i="118"/>
  <c r="FL338" i="118"/>
  <c r="AP354" i="118"/>
  <c r="AP352" i="118"/>
  <c r="FD340" i="118"/>
  <c r="X399" i="118"/>
  <c r="AL399" i="118"/>
  <c r="AN399" i="118"/>
  <c r="AL397" i="118"/>
  <c r="AN397" i="118"/>
  <c r="BG151" i="116"/>
  <c r="CW206" i="116"/>
  <c r="BG346" i="116"/>
  <c r="BG393" i="116"/>
  <c r="BG401" i="116"/>
  <c r="CW476" i="116"/>
  <c r="BG486" i="116"/>
  <c r="BG498" i="116"/>
  <c r="CF506" i="116"/>
  <c r="F723" i="113"/>
  <c r="DV1" i="118"/>
  <c r="I908" i="113"/>
  <c r="AL17" i="118"/>
  <c r="AN17" i="118"/>
  <c r="EM41" i="118"/>
  <c r="BG43" i="118"/>
  <c r="EM78" i="118"/>
  <c r="CW88" i="118"/>
  <c r="EM108" i="118"/>
  <c r="FL106" i="118"/>
  <c r="D940" i="113"/>
  <c r="EM116" i="118"/>
  <c r="EM128" i="118"/>
  <c r="EM151" i="118"/>
  <c r="CW161" i="118"/>
  <c r="EM153" i="118"/>
  <c r="BG163" i="118"/>
  <c r="EM163" i="118"/>
  <c r="FL171" i="118"/>
  <c r="CW183" i="118"/>
  <c r="BG193" i="118"/>
  <c r="BG198" i="118"/>
  <c r="BG208" i="118"/>
  <c r="EM218" i="118"/>
  <c r="EM226" i="118"/>
  <c r="EM236" i="118"/>
  <c r="CW238" i="118"/>
  <c r="BG236" i="118"/>
  <c r="CW258" i="118"/>
  <c r="BG256" i="118"/>
  <c r="DV256" i="118"/>
  <c r="BG261" i="118"/>
  <c r="CF261" i="118"/>
  <c r="DV261" i="118"/>
  <c r="AL271" i="118"/>
  <c r="AN271" i="118"/>
  <c r="AL273" i="118"/>
  <c r="AN273" i="118"/>
  <c r="CW273" i="118"/>
  <c r="BG281" i="118"/>
  <c r="EM263" i="118"/>
  <c r="EM283" i="118"/>
  <c r="FL291" i="118"/>
  <c r="EM301" i="118"/>
  <c r="FL301" i="118"/>
  <c r="C1003" i="113"/>
  <c r="CW311" i="118"/>
  <c r="BG323" i="118"/>
  <c r="AL342" i="118"/>
  <c r="AN342" i="118"/>
  <c r="CW326" i="118"/>
  <c r="EM336" i="118"/>
  <c r="EM346" i="118"/>
  <c r="BG348" i="118"/>
  <c r="CW358" i="118"/>
  <c r="BG366" i="118"/>
  <c r="DV366" i="118"/>
  <c r="F1017" i="113"/>
  <c r="CW378" i="118"/>
  <c r="AL403" i="118"/>
  <c r="AN403" i="118"/>
  <c r="CW403" i="118"/>
  <c r="BG431" i="118"/>
  <c r="CW433" i="118"/>
  <c r="BG443" i="118"/>
  <c r="EM443" i="118"/>
  <c r="BG458" i="118"/>
  <c r="CW476" i="118"/>
  <c r="CF476" i="118"/>
  <c r="EM458" i="118"/>
  <c r="CW486" i="118"/>
  <c r="FL486" i="118"/>
  <c r="EM478" i="118"/>
  <c r="EM496" i="118"/>
  <c r="BG498" i="118"/>
  <c r="FL496" i="118"/>
  <c r="FL506" i="118"/>
  <c r="I1021" i="113"/>
  <c r="BG246" i="118"/>
  <c r="CW248" i="118"/>
  <c r="EM273" i="118"/>
  <c r="CW283" i="118"/>
  <c r="EM293" i="118"/>
  <c r="BG321" i="118"/>
  <c r="EM328" i="118"/>
  <c r="BG336" i="118"/>
  <c r="BG356" i="118"/>
  <c r="EM386" i="118"/>
  <c r="CW391" i="118"/>
  <c r="EM423" i="118"/>
  <c r="CW441" i="118"/>
  <c r="CW458" i="118"/>
  <c r="CW488" i="118"/>
  <c r="BG508" i="118"/>
  <c r="EM516" i="118"/>
  <c r="BG78" i="118"/>
  <c r="EM198" i="118"/>
  <c r="CW216" i="118"/>
  <c r="EM393" i="118"/>
  <c r="CW411" i="118"/>
  <c r="BG468" i="118"/>
  <c r="AQ516" i="118"/>
  <c r="AQ216" i="115"/>
  <c r="AQ206" i="115"/>
  <c r="AL9" i="114"/>
  <c r="AL7" i="114"/>
  <c r="CF11" i="114"/>
  <c r="CB15" i="114"/>
  <c r="AL13" i="114"/>
  <c r="E213" i="113"/>
  <c r="C213" i="113"/>
  <c r="CB5" i="114"/>
  <c r="D213" i="113"/>
  <c r="BZ5" i="114"/>
  <c r="AD11" i="114"/>
  <c r="AL11" i="114"/>
  <c r="AQ141" i="116"/>
  <c r="CG171" i="116"/>
  <c r="AQ301" i="116"/>
  <c r="AQ76" i="116"/>
  <c r="AQ226" i="115"/>
  <c r="BG23" i="52"/>
  <c r="CG366" i="118"/>
  <c r="CG206" i="115"/>
  <c r="AQ1061" i="114"/>
  <c r="CG216" i="115"/>
  <c r="AQ256" i="118"/>
  <c r="CG141" i="115"/>
  <c r="CG476" i="29"/>
  <c r="AQ336" i="52"/>
  <c r="CG326" i="116"/>
  <c r="AQ196" i="115"/>
  <c r="AQ291" i="52"/>
  <c r="AQ496" i="51"/>
  <c r="CG466" i="118"/>
  <c r="AQ191" i="116"/>
  <c r="CG86" i="116"/>
  <c r="CG96" i="116"/>
  <c r="DW76" i="118"/>
  <c r="BG43" i="52"/>
  <c r="AQ126" i="118"/>
  <c r="CG96" i="118"/>
  <c r="DW401" i="118"/>
  <c r="CG76" i="118"/>
  <c r="AQ746" i="114"/>
  <c r="BG41" i="52"/>
  <c r="BG3" i="52"/>
  <c r="AQ466" i="51"/>
  <c r="AQ151" i="50"/>
  <c r="CG11" i="50"/>
  <c r="CG126" i="116"/>
  <c r="AQ256" i="115"/>
  <c r="CG66" i="116"/>
  <c r="AQ456" i="115"/>
  <c r="AQ116" i="116"/>
  <c r="BG13" i="52"/>
  <c r="BG33" i="52"/>
  <c r="BG53" i="52"/>
  <c r="AQ21" i="50"/>
  <c r="AQ86" i="116"/>
  <c r="AQ106" i="116"/>
  <c r="CG76" i="116"/>
  <c r="AQ126" i="116"/>
  <c r="AQ671" i="114"/>
  <c r="DW66" i="116"/>
  <c r="AQ66" i="116"/>
  <c r="AQ651" i="114"/>
  <c r="BG11" i="52"/>
  <c r="BG31" i="52"/>
  <c r="BG51" i="52"/>
  <c r="CG86" i="51"/>
  <c r="DW31" i="29"/>
  <c r="CG326" i="118"/>
  <c r="CG116" i="116"/>
  <c r="AQ246" i="115"/>
  <c r="CG106" i="116"/>
  <c r="CG196" i="115"/>
  <c r="BG21" i="52"/>
  <c r="CG281" i="29"/>
  <c r="AQ376" i="29"/>
  <c r="CG1" i="50"/>
  <c r="AQ271" i="51"/>
  <c r="CG311" i="29"/>
  <c r="CG31" i="50"/>
  <c r="CG281" i="51"/>
  <c r="AQ11" i="51"/>
  <c r="CG271" i="29"/>
  <c r="AQ181" i="52"/>
  <c r="AQ61" i="29"/>
  <c r="DW291" i="29"/>
  <c r="AQ291" i="29"/>
  <c r="CG41" i="29"/>
  <c r="AQ366" i="51"/>
  <c r="AQ126" i="51"/>
  <c r="AQ21" i="51"/>
  <c r="AQ161" i="52"/>
  <c r="AQ171" i="52"/>
  <c r="CG321" i="29"/>
  <c r="AQ206" i="52"/>
  <c r="AQ76" i="52"/>
  <c r="AQ171" i="29"/>
  <c r="CG171" i="50"/>
  <c r="AQ986" i="114"/>
  <c r="AQ1006" i="114"/>
  <c r="AQ401" i="29"/>
  <c r="AQ321" i="29"/>
  <c r="CG1" i="51"/>
  <c r="AQ301" i="29"/>
  <c r="AQ151" i="52"/>
  <c r="DW261" i="29"/>
  <c r="DW106" i="118"/>
  <c r="AQ76" i="118"/>
  <c r="CG106" i="118"/>
  <c r="CG311" i="116"/>
  <c r="CG301" i="116"/>
  <c r="CG171" i="29"/>
  <c r="CG151" i="50"/>
  <c r="AQ191" i="29"/>
  <c r="DW131" i="50"/>
  <c r="AQ181" i="29"/>
  <c r="CG161" i="29"/>
  <c r="AQ311" i="52"/>
  <c r="DW301" i="29"/>
  <c r="AQ141" i="52"/>
  <c r="AQ86" i="118"/>
  <c r="AQ691" i="114"/>
  <c r="AQ356" i="118"/>
  <c r="DW356" i="118"/>
  <c r="DW386" i="118"/>
  <c r="AQ386" i="118"/>
  <c r="CG356" i="118"/>
  <c r="DW336" i="118"/>
  <c r="CG386" i="118"/>
  <c r="AQ1016" i="52"/>
  <c r="AQ291" i="50"/>
  <c r="AQ321" i="50"/>
  <c r="CG496" i="50"/>
  <c r="CG516" i="50"/>
  <c r="CG456" i="50"/>
  <c r="CG466" i="50"/>
  <c r="AQ506" i="50"/>
  <c r="AQ476" i="50"/>
  <c r="AQ496" i="50"/>
  <c r="AQ551" i="114"/>
  <c r="AQ521" i="114"/>
  <c r="AQ431" i="52"/>
  <c r="AQ421" i="52"/>
  <c r="AQ701" i="52"/>
  <c r="AQ1126" i="52"/>
  <c r="AQ1146" i="52"/>
  <c r="AQ1286" i="52"/>
  <c r="AQ1246" i="52"/>
  <c r="DW191" i="29"/>
  <c r="CG141" i="29"/>
  <c r="AQ141" i="29"/>
  <c r="CG151" i="29"/>
  <c r="CG191" i="29"/>
  <c r="AQ151" i="29"/>
  <c r="AQ1091" i="114"/>
  <c r="AQ1051" i="114"/>
  <c r="AQ1081" i="114"/>
  <c r="AQ1071" i="114"/>
  <c r="AQ21" i="115"/>
  <c r="CG1" i="115"/>
  <c r="AQ451" i="116"/>
  <c r="CG441" i="116"/>
  <c r="AQ346" i="118"/>
  <c r="CG76" i="51"/>
  <c r="AQ1221" i="52"/>
  <c r="CG506" i="50"/>
  <c r="AQ326" i="118"/>
  <c r="AQ366" i="52"/>
  <c r="AQ356" i="52"/>
  <c r="AQ1081" i="52"/>
  <c r="AQ1061" i="52"/>
  <c r="AQ391" i="50"/>
  <c r="DW391" i="50"/>
  <c r="AQ411" i="50"/>
  <c r="DW66" i="118"/>
  <c r="AQ106" i="118"/>
  <c r="CG126" i="118"/>
  <c r="CG86" i="118"/>
  <c r="CG66" i="118"/>
  <c r="DW126" i="118"/>
  <c r="DW96" i="118"/>
  <c r="CG116" i="118"/>
  <c r="DW86" i="118"/>
  <c r="AQ116" i="118"/>
  <c r="DW116" i="118"/>
  <c r="AQ66" i="118"/>
  <c r="DW196" i="118"/>
  <c r="DW226" i="118"/>
  <c r="DW206" i="118"/>
  <c r="CG196" i="118"/>
  <c r="AQ236" i="118"/>
  <c r="AQ246" i="118"/>
  <c r="CG261" i="118"/>
  <c r="CG516" i="118"/>
  <c r="AQ336" i="118"/>
  <c r="AQ76" i="51"/>
  <c r="AQ1191" i="52"/>
  <c r="AQ346" i="52"/>
  <c r="AQ96" i="51"/>
  <c r="CG66" i="51"/>
  <c r="AQ346" i="115"/>
  <c r="AQ411" i="114"/>
  <c r="AQ236" i="52"/>
  <c r="AQ226" i="52"/>
  <c r="AQ216" i="52"/>
  <c r="AQ521" i="52"/>
  <c r="AQ571" i="52"/>
  <c r="AQ831" i="52"/>
  <c r="AQ801" i="52"/>
  <c r="AQ866" i="52"/>
  <c r="AQ876" i="52"/>
  <c r="AQ886" i="52"/>
  <c r="CG336" i="51"/>
  <c r="AQ356" i="51"/>
  <c r="CG346" i="51"/>
  <c r="AQ386" i="51"/>
  <c r="AQ346" i="51"/>
  <c r="AQ301" i="50"/>
  <c r="CG301" i="50"/>
  <c r="DW261" i="50"/>
  <c r="CG261" i="50"/>
  <c r="AQ261" i="50"/>
  <c r="CG321" i="50"/>
  <c r="AQ271" i="50"/>
  <c r="CG291" i="50"/>
  <c r="CG281" i="50"/>
  <c r="AQ1106" i="114"/>
  <c r="AQ1136" i="114"/>
  <c r="AQ1146" i="114"/>
  <c r="AQ106" i="114"/>
  <c r="AQ66" i="114"/>
  <c r="AQ1276" i="52"/>
  <c r="AQ1256" i="52"/>
  <c r="AQ1266" i="52"/>
  <c r="AQ1236" i="52"/>
  <c r="CG386" i="50"/>
  <c r="AQ196" i="29"/>
  <c r="AQ246" i="29"/>
  <c r="DW246" i="29"/>
  <c r="AQ261" i="29"/>
  <c r="CG261" i="29"/>
  <c r="DW271" i="29"/>
  <c r="DW321" i="29"/>
  <c r="CG291" i="29"/>
  <c r="AQ311" i="29"/>
  <c r="CG301" i="29"/>
  <c r="DW311" i="29"/>
  <c r="AQ281" i="29"/>
  <c r="DW281" i="29"/>
  <c r="AQ326" i="116"/>
  <c r="AQ346" i="116"/>
  <c r="AQ336" i="116"/>
  <c r="DW326" i="116"/>
  <c r="CG191" i="118"/>
  <c r="CG141" i="118"/>
  <c r="DW441" i="118"/>
  <c r="AQ421" i="118"/>
  <c r="CG401" i="118"/>
  <c r="DW411" i="118"/>
  <c r="CG451" i="118"/>
  <c r="CG441" i="118"/>
  <c r="AQ1126" i="114"/>
  <c r="AQ1156" i="114"/>
  <c r="CG271" i="50"/>
  <c r="AQ376" i="51"/>
  <c r="AQ1211" i="52"/>
  <c r="AQ1181" i="52"/>
  <c r="CG31" i="118"/>
  <c r="AQ271" i="116"/>
  <c r="AQ431" i="114"/>
  <c r="AQ1116" i="114"/>
  <c r="AQ441" i="114"/>
  <c r="CG261" i="116"/>
  <c r="AQ261" i="116"/>
  <c r="AQ41" i="114"/>
  <c r="AQ21" i="114"/>
  <c r="AQ31" i="114"/>
  <c r="AQ51" i="114"/>
  <c r="AQ911" i="114"/>
  <c r="AQ941" i="114"/>
  <c r="AQ11" i="115"/>
  <c r="AQ61" i="115"/>
  <c r="AQ86" i="115"/>
  <c r="AQ51" i="116"/>
  <c r="AQ31" i="116"/>
  <c r="DW261" i="116"/>
  <c r="CG271" i="116"/>
  <c r="CG291" i="116"/>
  <c r="CG321" i="116"/>
  <c r="AQ281" i="116"/>
  <c r="AQ321" i="116"/>
  <c r="CG11" i="118"/>
  <c r="AQ11" i="52"/>
  <c r="AQ586" i="52"/>
  <c r="AQ596" i="52"/>
  <c r="AQ1" i="51"/>
  <c r="AQ51" i="51"/>
  <c r="AQ61" i="51"/>
  <c r="CG11" i="51"/>
  <c r="CG21" i="51"/>
  <c r="AQ31" i="51"/>
  <c r="AQ456" i="51"/>
  <c r="AQ476" i="51"/>
  <c r="CG476" i="51"/>
  <c r="CG466" i="51"/>
  <c r="CG61" i="50"/>
  <c r="CG51" i="50"/>
  <c r="CG21" i="50"/>
  <c r="DW1" i="50"/>
  <c r="AQ41" i="50"/>
  <c r="AQ61" i="50"/>
  <c r="AQ11" i="50"/>
  <c r="CG66" i="50"/>
  <c r="CG106" i="50"/>
  <c r="CG126" i="50"/>
  <c r="CG116" i="50"/>
  <c r="DW61" i="29"/>
  <c r="DW21" i="29"/>
  <c r="DW41" i="29"/>
  <c r="DW11" i="29"/>
  <c r="CG1" i="29"/>
  <c r="DW51" i="29"/>
  <c r="AQ11" i="29"/>
  <c r="AQ41" i="29"/>
  <c r="AQ51" i="29"/>
  <c r="CG51" i="29"/>
  <c r="CG21" i="29"/>
  <c r="DW1" i="29"/>
  <c r="AQ386" i="29"/>
  <c r="AQ311" i="50"/>
  <c r="AQ281" i="50"/>
  <c r="AQ336" i="51"/>
  <c r="AQ1201" i="52"/>
  <c r="AQ846" i="52"/>
  <c r="AQ506" i="52"/>
  <c r="AQ466" i="52"/>
  <c r="AQ531" i="52"/>
  <c r="CG326" i="51"/>
  <c r="CG281" i="116"/>
  <c r="AQ401" i="114"/>
  <c r="AQ1" i="114"/>
  <c r="AQ391" i="114"/>
  <c r="AQ701" i="114"/>
  <c r="AQ626" i="114"/>
  <c r="AQ586" i="114"/>
  <c r="AQ856" i="114"/>
  <c r="AQ896" i="114"/>
  <c r="AQ846" i="114"/>
  <c r="AQ876" i="114"/>
  <c r="AQ1106" i="52"/>
  <c r="AQ1116" i="52"/>
  <c r="AQ1136" i="52"/>
  <c r="CG391" i="115"/>
  <c r="AQ401" i="115"/>
  <c r="DW161" i="118"/>
  <c r="AQ161" i="118"/>
  <c r="DW191" i="118"/>
  <c r="AQ141" i="118"/>
  <c r="AQ151" i="118"/>
  <c r="DW151" i="118"/>
  <c r="CG181" i="118"/>
  <c r="CG161" i="118"/>
  <c r="CG131" i="118"/>
  <c r="AQ181" i="118"/>
  <c r="AQ131" i="118"/>
  <c r="AQ466" i="114"/>
  <c r="AQ496" i="114"/>
  <c r="AQ486" i="114"/>
  <c r="AQ476" i="114"/>
  <c r="AQ571" i="114"/>
  <c r="AQ531" i="114"/>
  <c r="AQ561" i="114"/>
  <c r="AQ1191" i="114"/>
  <c r="AQ1171" i="114"/>
  <c r="AQ1211" i="114"/>
  <c r="AQ1201" i="114"/>
  <c r="AQ1181" i="114"/>
  <c r="AQ191" i="115"/>
  <c r="CG151" i="115"/>
  <c r="AQ131" i="115"/>
  <c r="CG131" i="115"/>
  <c r="AQ171" i="115"/>
  <c r="AQ161" i="115"/>
  <c r="CG376" i="118"/>
  <c r="CG346" i="118"/>
  <c r="CG336" i="118"/>
  <c r="DW376" i="118"/>
  <c r="DW346" i="118"/>
  <c r="DW366" i="118"/>
  <c r="AQ366" i="118"/>
  <c r="AQ376" i="118"/>
  <c r="CG191" i="50"/>
  <c r="AQ311" i="51"/>
  <c r="AQ261" i="51"/>
  <c r="AQ766" i="52"/>
  <c r="DW1" i="116"/>
  <c r="AQ596" i="114"/>
  <c r="AQ11" i="116"/>
  <c r="AQ636" i="114"/>
  <c r="AQ161" i="29"/>
  <c r="AQ821" i="52"/>
  <c r="AQ756" i="52"/>
  <c r="AQ441" i="52"/>
  <c r="AQ301" i="52"/>
  <c r="AQ131" i="29"/>
  <c r="AQ451" i="50"/>
  <c r="AQ226" i="51"/>
  <c r="AQ116" i="51"/>
  <c r="AQ1071" i="52"/>
  <c r="AQ551" i="52"/>
  <c r="AQ456" i="50"/>
  <c r="AQ141" i="50"/>
  <c r="AQ496" i="52"/>
  <c r="DW181" i="29"/>
  <c r="DW151" i="29"/>
  <c r="AQ516" i="50"/>
  <c r="AQ421" i="50"/>
  <c r="AQ401" i="50"/>
  <c r="CG161" i="50"/>
  <c r="AQ1156" i="52"/>
  <c r="AQ1091" i="52"/>
  <c r="AQ781" i="52"/>
  <c r="AQ261" i="52"/>
  <c r="AQ66" i="51"/>
  <c r="AQ716" i="52"/>
  <c r="AQ456" i="52"/>
  <c r="AQ1041" i="52"/>
  <c r="CG1" i="116"/>
  <c r="DW171" i="118"/>
  <c r="CG151" i="118"/>
  <c r="AQ356" i="116"/>
  <c r="AQ226" i="114"/>
  <c r="AQ376" i="116"/>
  <c r="DW141" i="118"/>
  <c r="AQ451" i="115"/>
  <c r="AQ616" i="114"/>
  <c r="AQ171" i="114"/>
  <c r="AQ301" i="115"/>
  <c r="CG271" i="115"/>
  <c r="AQ281" i="115"/>
  <c r="CG21" i="116"/>
  <c r="CG51" i="116"/>
  <c r="CG31" i="116"/>
  <c r="CG41" i="116"/>
  <c r="AQ41" i="116"/>
  <c r="AQ21" i="116"/>
  <c r="DW456" i="50"/>
  <c r="AQ466" i="50"/>
  <c r="AQ486" i="50"/>
  <c r="CG386" i="116"/>
  <c r="AQ366" i="116"/>
  <c r="CG346" i="116"/>
  <c r="CG366" i="116"/>
  <c r="CG336" i="116"/>
  <c r="AQ386" i="116"/>
  <c r="AQ1" i="50"/>
  <c r="AQ31" i="50"/>
  <c r="AQ781" i="114"/>
  <c r="AQ801" i="114"/>
  <c r="AQ791" i="114"/>
  <c r="AQ821" i="114"/>
  <c r="AQ811" i="114"/>
  <c r="CG191" i="116"/>
  <c r="AQ171" i="116"/>
  <c r="CG141" i="116"/>
  <c r="AQ131" i="116"/>
  <c r="AQ181" i="116"/>
  <c r="CG151" i="116"/>
  <c r="DW131" i="116"/>
  <c r="CG181" i="116"/>
  <c r="AQ261" i="118"/>
  <c r="AQ466" i="118"/>
  <c r="DW516" i="118"/>
  <c r="AQ1051" i="52"/>
  <c r="AQ291" i="51"/>
  <c r="AQ131" i="50"/>
  <c r="AQ736" i="52"/>
  <c r="AQ61" i="116"/>
  <c r="AQ866" i="114"/>
  <c r="AQ1" i="116"/>
  <c r="CG411" i="29"/>
  <c r="CG181" i="29"/>
  <c r="DW161" i="29"/>
  <c r="DW141" i="29"/>
  <c r="DW131" i="29"/>
  <c r="CG486" i="50"/>
  <c r="CG451" i="50"/>
  <c r="AQ86" i="51"/>
  <c r="AQ616" i="52"/>
  <c r="AQ476" i="52"/>
  <c r="AQ281" i="52"/>
  <c r="AQ191" i="50"/>
  <c r="AQ896" i="52"/>
  <c r="CG401" i="29"/>
  <c r="CG476" i="50"/>
  <c r="AQ441" i="50"/>
  <c r="CG401" i="50"/>
  <c r="AQ161" i="50"/>
  <c r="AQ811" i="52"/>
  <c r="AQ746" i="52"/>
  <c r="CG206" i="50"/>
  <c r="AQ856" i="52"/>
  <c r="AQ606" i="52"/>
  <c r="CG391" i="50"/>
  <c r="AQ191" i="118"/>
  <c r="CG61" i="116"/>
  <c r="CG171" i="118"/>
  <c r="DW131" i="118"/>
  <c r="AQ456" i="114"/>
  <c r="CG376" i="116"/>
  <c r="CG11" i="116"/>
  <c r="AQ151" i="115"/>
  <c r="AQ951" i="114"/>
  <c r="AQ431" i="115"/>
  <c r="AQ141" i="115"/>
  <c r="AQ541" i="114"/>
  <c r="CG261" i="115"/>
  <c r="CG206" i="116"/>
  <c r="DW196" i="116"/>
  <c r="AQ236" i="116"/>
  <c r="AQ246" i="116"/>
  <c r="AQ206" i="116"/>
  <c r="CG236" i="116"/>
  <c r="CG196" i="116"/>
  <c r="AQ226" i="116"/>
  <c r="CG216" i="116"/>
  <c r="AQ196" i="116"/>
  <c r="AQ256" i="116"/>
  <c r="AQ216" i="116"/>
  <c r="CG256" i="116"/>
  <c r="CG226" i="116"/>
  <c r="DW496" i="29"/>
  <c r="CG516" i="29"/>
  <c r="DW516" i="29"/>
  <c r="CG496" i="29"/>
  <c r="DW456" i="29"/>
  <c r="AQ506" i="29"/>
  <c r="AQ466" i="29"/>
  <c r="AQ476" i="29"/>
  <c r="DW476" i="29"/>
  <c r="DW486" i="29"/>
  <c r="DW506" i="29"/>
  <c r="DW466" i="29"/>
  <c r="AQ486" i="29"/>
  <c r="CG466" i="29"/>
  <c r="AQ496" i="29"/>
  <c r="CG456" i="29"/>
  <c r="AQ516" i="29"/>
  <c r="AQ216" i="51"/>
  <c r="AQ236" i="51"/>
  <c r="CG196" i="51"/>
  <c r="CG216" i="51"/>
  <c r="AQ196" i="51"/>
  <c r="CG206" i="51"/>
  <c r="AQ256" i="51"/>
  <c r="AQ246" i="51"/>
  <c r="AQ411" i="51"/>
  <c r="CG411" i="51"/>
  <c r="AQ431" i="51"/>
  <c r="AQ401" i="51"/>
  <c r="AQ441" i="51"/>
  <c r="AQ421" i="51"/>
  <c r="CG391" i="51"/>
  <c r="AQ451" i="51"/>
  <c r="CG401" i="51"/>
  <c r="AQ456" i="29"/>
  <c r="CG486" i="29"/>
  <c r="AQ131" i="51"/>
  <c r="CG151" i="51"/>
  <c r="AQ141" i="51"/>
  <c r="AQ171" i="51"/>
  <c r="AQ151" i="51"/>
  <c r="AQ191" i="51"/>
  <c r="CG131" i="51"/>
  <c r="CG141" i="51"/>
  <c r="AQ181" i="51"/>
  <c r="AQ161" i="51"/>
  <c r="AQ126" i="50"/>
  <c r="AQ76" i="50"/>
  <c r="CG96" i="50"/>
  <c r="AQ106" i="50"/>
  <c r="DW66" i="50"/>
  <c r="AQ96" i="50"/>
  <c r="CG76" i="50"/>
  <c r="AQ116" i="50"/>
  <c r="AQ86" i="50"/>
  <c r="AQ66" i="50"/>
  <c r="DW126" i="29"/>
  <c r="DW196" i="29"/>
  <c r="DW236" i="29"/>
  <c r="CG196" i="29"/>
  <c r="DW216" i="29"/>
  <c r="CG236" i="29"/>
  <c r="AQ256" i="29"/>
  <c r="DW206" i="29"/>
  <c r="CG206" i="29"/>
  <c r="CG216" i="29"/>
  <c r="CG226" i="29"/>
  <c r="DW226" i="29"/>
  <c r="AQ206" i="29"/>
  <c r="AQ216" i="29"/>
  <c r="AQ226" i="29"/>
  <c r="CG246" i="29"/>
  <c r="CG256" i="29"/>
  <c r="AQ236" i="29"/>
  <c r="DW256" i="29"/>
  <c r="AQ301" i="114"/>
  <c r="AQ261" i="114"/>
  <c r="AQ281" i="114"/>
  <c r="AQ271" i="114"/>
  <c r="AQ291" i="114"/>
  <c r="AQ1276" i="114"/>
  <c r="AQ1246" i="114"/>
  <c r="AQ1266" i="114"/>
  <c r="AQ1286" i="114"/>
  <c r="AQ1256" i="114"/>
  <c r="AQ291" i="115"/>
  <c r="AQ261" i="115"/>
  <c r="AQ321" i="115"/>
  <c r="AQ271" i="115"/>
  <c r="CG281" i="115"/>
  <c r="AQ311" i="115"/>
  <c r="AQ391" i="52"/>
  <c r="AQ411" i="52"/>
  <c r="AQ626" i="52"/>
  <c r="AQ636" i="52"/>
  <c r="AQ506" i="51"/>
  <c r="CG456" i="51"/>
  <c r="AQ516" i="51"/>
  <c r="AQ21" i="29"/>
  <c r="CG11" i="29"/>
  <c r="CG31" i="29"/>
  <c r="CG61" i="29"/>
  <c r="AQ31" i="29"/>
  <c r="AQ196" i="114"/>
  <c r="AQ236" i="114"/>
  <c r="AQ246" i="114"/>
  <c r="AQ206" i="114"/>
  <c r="AQ346" i="114"/>
  <c r="AQ336" i="114"/>
  <c r="AQ356" i="114"/>
  <c r="AQ376" i="114"/>
  <c r="AQ366" i="114"/>
  <c r="AQ736" i="114"/>
  <c r="AQ766" i="114"/>
  <c r="AQ726" i="114"/>
  <c r="AQ756" i="114"/>
  <c r="AQ931" i="114"/>
  <c r="AQ961" i="114"/>
  <c r="CG401" i="115"/>
  <c r="AQ441" i="115"/>
  <c r="CG411" i="115"/>
  <c r="AQ391" i="115"/>
  <c r="AQ421" i="115"/>
  <c r="CG256" i="118"/>
  <c r="AQ216" i="118"/>
  <c r="AQ226" i="118"/>
  <c r="CG236" i="118"/>
  <c r="DW256" i="118"/>
  <c r="CG226" i="118"/>
  <c r="DW246" i="118"/>
  <c r="CG216" i="118"/>
  <c r="AQ206" i="118"/>
  <c r="AQ196" i="118"/>
  <c r="DW216" i="118"/>
  <c r="DW236" i="118"/>
  <c r="CG246" i="118"/>
  <c r="AQ541" i="52"/>
  <c r="AQ561" i="52"/>
  <c r="CG181" i="50"/>
  <c r="CG131" i="50"/>
  <c r="AQ171" i="50"/>
  <c r="AQ181" i="50"/>
  <c r="DW391" i="118"/>
  <c r="CG391" i="118"/>
  <c r="AQ411" i="118"/>
  <c r="DW421" i="118"/>
  <c r="DW451" i="118"/>
  <c r="AQ451" i="118"/>
  <c r="DW431" i="118"/>
  <c r="CG431" i="118"/>
  <c r="AQ391" i="118"/>
  <c r="CG411" i="118"/>
  <c r="AQ431" i="118"/>
  <c r="CG421" i="118"/>
  <c r="AQ401" i="118"/>
  <c r="AQ1" i="52"/>
  <c r="AQ21" i="52"/>
  <c r="AQ41" i="52"/>
  <c r="AQ321" i="51"/>
  <c r="AQ301" i="51"/>
  <c r="CG271" i="51"/>
  <c r="AQ281" i="51"/>
  <c r="AQ226" i="50"/>
  <c r="CG441" i="50"/>
  <c r="CG431" i="50"/>
  <c r="CG411" i="50"/>
  <c r="AQ441" i="29"/>
  <c r="AQ76" i="114"/>
  <c r="AQ86" i="114"/>
  <c r="AQ116" i="114"/>
  <c r="AQ96" i="114"/>
  <c r="AQ1016" i="114"/>
  <c r="AQ996" i="114"/>
  <c r="AQ1026" i="114"/>
  <c r="AQ51" i="115"/>
  <c r="CG21" i="115"/>
  <c r="AQ31" i="115"/>
  <c r="AQ1" i="115"/>
  <c r="AQ41" i="115"/>
  <c r="AQ376" i="115"/>
  <c r="CG336" i="115"/>
  <c r="AQ366" i="115"/>
  <c r="AQ386" i="115"/>
  <c r="CG326" i="115"/>
  <c r="AQ336" i="115"/>
  <c r="AQ356" i="115"/>
  <c r="AQ326" i="115"/>
  <c r="AQ476" i="116"/>
  <c r="DL510" i="118"/>
  <c r="AB499" i="118"/>
  <c r="FB425" i="118"/>
  <c r="FL423" i="118"/>
  <c r="AP427" i="118"/>
  <c r="C984" i="113"/>
  <c r="FB260" i="118"/>
  <c r="FL258" i="118"/>
  <c r="AP244" i="118"/>
  <c r="DR195" i="118"/>
  <c r="E956" i="113"/>
  <c r="G956" i="113"/>
  <c r="DN195" i="118"/>
  <c r="AB177" i="118"/>
  <c r="F956" i="113"/>
  <c r="DP195" i="118"/>
  <c r="DV193" i="118"/>
  <c r="AB179" i="118"/>
  <c r="AB178" i="118"/>
  <c r="C956" i="113"/>
  <c r="H956" i="113"/>
  <c r="DT195" i="118"/>
  <c r="D925" i="113"/>
  <c r="N99" i="118"/>
  <c r="N100" i="118"/>
  <c r="F925" i="113"/>
  <c r="N101" i="118"/>
  <c r="CF98" i="118"/>
  <c r="N102" i="118"/>
  <c r="H925" i="113"/>
  <c r="I925" i="113"/>
  <c r="G925" i="113"/>
  <c r="CD100" i="118"/>
  <c r="E925" i="113"/>
  <c r="CB100" i="118"/>
  <c r="AB495" i="116"/>
  <c r="AB494" i="116"/>
  <c r="DN500" i="116"/>
  <c r="G702" i="113"/>
  <c r="AP347" i="116"/>
  <c r="FD330" i="116"/>
  <c r="E702" i="113"/>
  <c r="C702" i="113"/>
  <c r="A702" i="113" s="1"/>
  <c r="FJ330" i="116"/>
  <c r="FL328" i="116"/>
  <c r="AP350" i="116"/>
  <c r="FH330" i="116"/>
  <c r="H702" i="113"/>
  <c r="FB330" i="116"/>
  <c r="AP349" i="116"/>
  <c r="I642" i="113"/>
  <c r="H642" i="113"/>
  <c r="AP89" i="116"/>
  <c r="FF70" i="116"/>
  <c r="FH70" i="116"/>
  <c r="E642" i="113"/>
  <c r="FJ70" i="116"/>
  <c r="AP88" i="116"/>
  <c r="D642" i="113"/>
  <c r="A642" i="113" s="1"/>
  <c r="F642" i="113"/>
  <c r="FB70" i="116"/>
  <c r="FD70" i="116"/>
  <c r="AP87" i="116"/>
  <c r="CF508" i="115"/>
  <c r="AB480" i="115"/>
  <c r="H488" i="113"/>
  <c r="CD510" i="115"/>
  <c r="I488" i="113"/>
  <c r="G488" i="113"/>
  <c r="BZ510" i="115"/>
  <c r="AB477" i="115"/>
  <c r="E488" i="113"/>
  <c r="BX510" i="115"/>
  <c r="C488" i="113"/>
  <c r="F488" i="113"/>
  <c r="BV510" i="115"/>
  <c r="CB510" i="115"/>
  <c r="AP26" i="118"/>
  <c r="I916" i="113"/>
  <c r="AP28" i="118"/>
  <c r="D916" i="113"/>
  <c r="FF15" i="118"/>
  <c r="E916" i="113"/>
  <c r="FJ15" i="118"/>
  <c r="H916" i="113"/>
  <c r="G916" i="113"/>
  <c r="F916" i="113"/>
  <c r="FB15" i="118"/>
  <c r="AP27" i="118"/>
  <c r="FH15" i="118"/>
  <c r="G677" i="113"/>
  <c r="E677" i="113"/>
  <c r="BV305" i="116"/>
  <c r="CF303" i="116"/>
  <c r="N301" i="116"/>
  <c r="C677" i="113"/>
  <c r="D677" i="113"/>
  <c r="A677" i="113" s="1"/>
  <c r="CB305" i="116"/>
  <c r="N299" i="116"/>
  <c r="H677" i="113"/>
  <c r="N298" i="116"/>
  <c r="N300" i="116"/>
  <c r="BX305" i="116"/>
  <c r="DP230" i="116"/>
  <c r="D668" i="113"/>
  <c r="DR230" i="116"/>
  <c r="D616" i="113"/>
  <c r="G616" i="113"/>
  <c r="N36" i="116"/>
  <c r="BV35" i="116"/>
  <c r="I616" i="113"/>
  <c r="BZ35" i="116"/>
  <c r="CB35" i="116"/>
  <c r="BX35" i="116"/>
  <c r="E616" i="113"/>
  <c r="N35" i="116"/>
  <c r="N34" i="116"/>
  <c r="CD35" i="116"/>
  <c r="E688" i="113"/>
  <c r="BX330" i="116"/>
  <c r="G688" i="113"/>
  <c r="N347" i="116"/>
  <c r="CB330" i="116"/>
  <c r="N349" i="116"/>
  <c r="C688" i="113"/>
  <c r="BZ330" i="116"/>
  <c r="CD330" i="116"/>
  <c r="H688" i="113"/>
  <c r="D688" i="113"/>
  <c r="CF328" i="116"/>
  <c r="N350" i="116"/>
  <c r="D259" i="113"/>
  <c r="CF498" i="114"/>
  <c r="AB480" i="114"/>
  <c r="BV500" i="114"/>
  <c r="I259" i="113"/>
  <c r="G259" i="113"/>
  <c r="BX500" i="114"/>
  <c r="AB477" i="114"/>
  <c r="E259" i="113"/>
  <c r="C259" i="113"/>
  <c r="H259" i="113"/>
  <c r="AB479" i="114"/>
  <c r="E481" i="113"/>
  <c r="DV403" i="115"/>
  <c r="AB427" i="115"/>
  <c r="G481" i="113"/>
  <c r="DP405" i="115"/>
  <c r="H481" i="113"/>
  <c r="C481" i="113"/>
  <c r="DT405" i="115"/>
  <c r="AB426" i="115"/>
  <c r="D481" i="113"/>
  <c r="F481" i="113"/>
  <c r="AB425" i="115"/>
  <c r="AB424" i="115"/>
  <c r="G448" i="113"/>
  <c r="AB217" i="115"/>
  <c r="CB250" i="115"/>
  <c r="I448" i="113"/>
  <c r="BZ250" i="115"/>
  <c r="AB219" i="115"/>
  <c r="E448" i="113"/>
  <c r="AB218" i="115"/>
  <c r="BV250" i="115"/>
  <c r="H448" i="113"/>
  <c r="C448" i="113"/>
  <c r="D448" i="113"/>
  <c r="CD250" i="115"/>
  <c r="BX250" i="115"/>
  <c r="AB1059" i="114"/>
  <c r="H312" i="113"/>
  <c r="C312" i="113"/>
  <c r="BZ1075" i="114"/>
  <c r="CF1073" i="114"/>
  <c r="AB1061" i="114"/>
  <c r="BX1075" i="114"/>
  <c r="D312" i="113"/>
  <c r="F312" i="113"/>
  <c r="G312" i="113"/>
  <c r="I312" i="113"/>
  <c r="CD1075" i="114"/>
  <c r="CB1075" i="114"/>
  <c r="N223" i="115"/>
  <c r="BV210" i="115"/>
  <c r="CF208" i="115"/>
  <c r="N224" i="115"/>
  <c r="E444" i="113"/>
  <c r="BZ210" i="115"/>
  <c r="CB210" i="115"/>
  <c r="H444" i="113"/>
  <c r="C444" i="113"/>
  <c r="BX210" i="115"/>
  <c r="D444" i="113"/>
  <c r="A444" i="113" s="1"/>
  <c r="F444" i="113"/>
  <c r="CD210" i="115"/>
  <c r="H273" i="113"/>
  <c r="BX655" i="114"/>
  <c r="C879" i="113"/>
  <c r="A879" i="113" s="1"/>
  <c r="FF455" i="29"/>
  <c r="E879" i="113"/>
  <c r="H879" i="113"/>
  <c r="AP438" i="29"/>
  <c r="FH455" i="29"/>
  <c r="FD455" i="29"/>
  <c r="F879" i="113"/>
  <c r="I879" i="113"/>
  <c r="FB455" i="29"/>
  <c r="FJ455" i="29"/>
  <c r="FL453" i="29"/>
  <c r="AP439" i="29"/>
  <c r="AP436" i="29"/>
  <c r="C859" i="113"/>
  <c r="CD395" i="29"/>
  <c r="C746" i="113"/>
  <c r="AB46" i="29"/>
  <c r="I746" i="113"/>
  <c r="DR65" i="29"/>
  <c r="DT65" i="29"/>
  <c r="E746" i="113"/>
  <c r="DV63" i="29"/>
  <c r="AB49" i="29"/>
  <c r="DL65" i="29"/>
  <c r="DP65" i="29"/>
  <c r="H746" i="113"/>
  <c r="F746" i="113"/>
  <c r="AB48" i="29"/>
  <c r="N424" i="29"/>
  <c r="BV425" i="29"/>
  <c r="CF423" i="29"/>
  <c r="N427" i="29"/>
  <c r="C862" i="113"/>
  <c r="F862" i="113"/>
  <c r="BZ425" i="29"/>
  <c r="H862" i="113"/>
  <c r="I862" i="113"/>
  <c r="CB425" i="29"/>
  <c r="D862" i="113"/>
  <c r="BX425" i="29"/>
  <c r="CD425" i="29"/>
  <c r="FJ230" i="29"/>
  <c r="G813" i="113"/>
  <c r="E813" i="113"/>
  <c r="FH230" i="29"/>
  <c r="C813" i="113"/>
  <c r="D813" i="113"/>
  <c r="AP231" i="29"/>
  <c r="FL228" i="29"/>
  <c r="AP232" i="29"/>
  <c r="H813" i="113"/>
  <c r="FD230" i="29"/>
  <c r="FF230" i="29"/>
  <c r="FB230" i="29"/>
  <c r="F771" i="113"/>
  <c r="FJ100" i="29"/>
  <c r="H771" i="113"/>
  <c r="FD100" i="29"/>
  <c r="FF100" i="29"/>
  <c r="D771" i="113"/>
  <c r="AP100" i="29"/>
  <c r="AP99" i="29"/>
  <c r="FL98" i="29"/>
  <c r="AP102" i="29"/>
  <c r="G771" i="113"/>
  <c r="I771" i="113"/>
  <c r="FH100" i="29"/>
  <c r="DR145" i="50"/>
  <c r="AB157" i="50"/>
  <c r="I531" i="113"/>
  <c r="AB156" i="50"/>
  <c r="DN145" i="50"/>
  <c r="AB158" i="50"/>
  <c r="E531" i="113"/>
  <c r="DT145" i="50"/>
  <c r="H531" i="113"/>
  <c r="C531" i="113"/>
  <c r="DL145" i="50"/>
  <c r="DP145" i="50"/>
  <c r="DV143" i="50"/>
  <c r="AB159" i="50"/>
  <c r="N413" i="51"/>
  <c r="N414" i="51"/>
  <c r="H393" i="113"/>
  <c r="CB395" i="51"/>
  <c r="CF393" i="51"/>
  <c r="N415" i="51"/>
  <c r="D393" i="113"/>
  <c r="E393" i="113"/>
  <c r="BX395" i="51"/>
  <c r="G393" i="113"/>
  <c r="F393" i="113"/>
  <c r="CD395" i="51"/>
  <c r="N412" i="51"/>
  <c r="AB87" i="51"/>
  <c r="BV120" i="51"/>
  <c r="G348" i="113"/>
  <c r="E348" i="113"/>
  <c r="AB88" i="51"/>
  <c r="CF118" i="51"/>
  <c r="AB90" i="51"/>
  <c r="C348" i="113"/>
  <c r="BX120" i="51"/>
  <c r="I348" i="113"/>
  <c r="H348" i="113"/>
  <c r="F348" i="113"/>
  <c r="CB120" i="51"/>
  <c r="AB89" i="51"/>
  <c r="BV55" i="114"/>
  <c r="F218" i="113"/>
  <c r="AB27" i="114"/>
  <c r="BZ55" i="114"/>
  <c r="CD55" i="114"/>
  <c r="H218" i="113"/>
  <c r="G218" i="113"/>
  <c r="AB28" i="114"/>
  <c r="I218" i="113"/>
  <c r="C218" i="113"/>
  <c r="D218" i="113"/>
  <c r="AB26" i="114"/>
  <c r="CB55" i="114"/>
  <c r="C792" i="113"/>
  <c r="FH165" i="29"/>
  <c r="FL163" i="29"/>
  <c r="AP167" i="29"/>
  <c r="FF165" i="29"/>
  <c r="I792" i="113"/>
  <c r="D792" i="113"/>
  <c r="FD165" i="29"/>
  <c r="AP165" i="29"/>
  <c r="E792" i="113"/>
  <c r="H792" i="113"/>
  <c r="FJ165" i="29"/>
  <c r="AP164" i="29"/>
  <c r="E755" i="113"/>
  <c r="BV80" i="29"/>
  <c r="N91" i="29"/>
  <c r="C755" i="113"/>
  <c r="H755" i="113"/>
  <c r="F755" i="113"/>
  <c r="CF78" i="29"/>
  <c r="N94" i="29"/>
  <c r="BX80" i="29"/>
  <c r="D755" i="113"/>
  <c r="G755" i="113"/>
  <c r="N93" i="29"/>
  <c r="N92" i="29"/>
  <c r="N491" i="50"/>
  <c r="BX490" i="50"/>
  <c r="CD490" i="50"/>
  <c r="F601" i="113"/>
  <c r="I605" i="113"/>
  <c r="AB478" i="50"/>
  <c r="AB477" i="50"/>
  <c r="AB479" i="50"/>
  <c r="F605" i="113"/>
  <c r="DL460" i="50"/>
  <c r="CB405" i="50"/>
  <c r="E584" i="113"/>
  <c r="H584" i="113"/>
  <c r="C584" i="113"/>
  <c r="AB222" i="50"/>
  <c r="D546" i="113"/>
  <c r="DR210" i="50"/>
  <c r="DV208" i="50"/>
  <c r="AB224" i="50"/>
  <c r="F546" i="113"/>
  <c r="E546" i="113"/>
  <c r="AB221" i="50"/>
  <c r="DP210" i="50"/>
  <c r="DN210" i="50"/>
  <c r="G546" i="113"/>
  <c r="I546" i="113"/>
  <c r="DT210" i="50"/>
  <c r="AB223" i="50"/>
  <c r="G534" i="113"/>
  <c r="DN175" i="50"/>
  <c r="H534" i="113"/>
  <c r="C534" i="113"/>
  <c r="A534" i="113" s="1"/>
  <c r="DL175" i="50"/>
  <c r="D534" i="113"/>
  <c r="F534" i="113"/>
  <c r="DV173" i="50"/>
  <c r="AB171" i="50"/>
  <c r="AB168" i="50"/>
  <c r="DP175" i="50"/>
  <c r="I534" i="113"/>
  <c r="DR175" i="50"/>
  <c r="AB170" i="50"/>
  <c r="I501" i="113"/>
  <c r="AB28" i="50"/>
  <c r="DR15" i="50"/>
  <c r="F501" i="113"/>
  <c r="H501" i="113"/>
  <c r="DN15" i="50"/>
  <c r="DP15" i="50"/>
  <c r="DV13" i="50"/>
  <c r="AB29" i="50"/>
  <c r="G501" i="113"/>
  <c r="DT15" i="50"/>
  <c r="D501" i="113"/>
  <c r="C501" i="113"/>
  <c r="DL15" i="50"/>
  <c r="H814" i="113"/>
  <c r="FB240" i="29"/>
  <c r="FD240" i="29"/>
  <c r="F814" i="113"/>
  <c r="I814" i="113"/>
  <c r="FL238" i="29"/>
  <c r="AP236" i="29"/>
  <c r="AP234" i="29"/>
  <c r="G814" i="113"/>
  <c r="D814" i="113"/>
  <c r="FF240" i="29"/>
  <c r="AP233" i="29"/>
  <c r="CB5" i="29"/>
  <c r="H733" i="113"/>
  <c r="E733" i="113"/>
  <c r="N22" i="29"/>
  <c r="D733" i="113"/>
  <c r="CD5" i="29"/>
  <c r="BX5" i="29"/>
  <c r="G733" i="113"/>
  <c r="I733" i="113"/>
  <c r="BV5" i="29"/>
  <c r="CF3" i="29"/>
  <c r="N25" i="29"/>
  <c r="AB430" i="50"/>
  <c r="DR435" i="50"/>
  <c r="H594" i="113"/>
  <c r="I594" i="113"/>
  <c r="DN435" i="50"/>
  <c r="AB429" i="50"/>
  <c r="D594" i="113"/>
  <c r="DT435" i="50"/>
  <c r="AB428" i="50"/>
  <c r="DP435" i="50"/>
  <c r="G594" i="113"/>
  <c r="E594" i="113"/>
  <c r="DL435" i="50"/>
  <c r="DR295" i="50"/>
  <c r="I563" i="113"/>
  <c r="H563" i="113"/>
  <c r="DT295" i="50"/>
  <c r="DN295" i="50"/>
  <c r="DP295" i="50"/>
  <c r="AB295" i="50"/>
  <c r="E563" i="113"/>
  <c r="D563" i="113"/>
  <c r="DL295" i="50"/>
  <c r="F563" i="113"/>
  <c r="C563" i="113"/>
  <c r="AB294" i="50"/>
  <c r="C540" i="113"/>
  <c r="CD220" i="50"/>
  <c r="CF218" i="50"/>
  <c r="N228" i="50"/>
  <c r="N225" i="50"/>
  <c r="I540" i="113"/>
  <c r="D540" i="113"/>
  <c r="BV220" i="50"/>
  <c r="N226" i="50"/>
  <c r="E540" i="113"/>
  <c r="H540" i="113"/>
  <c r="G540" i="113"/>
  <c r="CB220" i="50"/>
  <c r="E533" i="113"/>
  <c r="G533" i="113"/>
  <c r="AB164" i="50"/>
  <c r="DP165" i="50"/>
  <c r="H533" i="113"/>
  <c r="C533" i="113"/>
  <c r="AB166" i="50"/>
  <c r="DV163" i="50"/>
  <c r="AB167" i="50"/>
  <c r="D533" i="113"/>
  <c r="F533" i="113"/>
  <c r="DT165" i="50"/>
  <c r="E513" i="113"/>
  <c r="G513" i="113"/>
  <c r="CF118" i="50"/>
  <c r="N110" i="50"/>
  <c r="CD120" i="50"/>
  <c r="H513" i="113"/>
  <c r="C513" i="113"/>
  <c r="CB120" i="50"/>
  <c r="N107" i="50"/>
  <c r="D513" i="113"/>
  <c r="F513" i="113"/>
  <c r="BV120" i="50"/>
  <c r="N109" i="50"/>
  <c r="CD520" i="51"/>
  <c r="F409" i="113"/>
  <c r="D409" i="113"/>
  <c r="E409" i="113"/>
  <c r="BV520" i="51"/>
  <c r="G409" i="113"/>
  <c r="BZ520" i="51"/>
  <c r="CB520" i="51"/>
  <c r="BX520" i="51"/>
  <c r="C409" i="113"/>
  <c r="AB483" i="51"/>
  <c r="CF518" i="51"/>
  <c r="AB484" i="51"/>
  <c r="AB481" i="51"/>
  <c r="AB429" i="51"/>
  <c r="H402" i="113"/>
  <c r="G402" i="113"/>
  <c r="DT415" i="51"/>
  <c r="DN415" i="51"/>
  <c r="D402" i="113"/>
  <c r="F402" i="113"/>
  <c r="DL415" i="51"/>
  <c r="DP415" i="51"/>
  <c r="I402" i="113"/>
  <c r="DR415" i="51"/>
  <c r="DV413" i="51"/>
  <c r="AB431" i="51"/>
  <c r="AB430" i="51"/>
  <c r="N412" i="50"/>
  <c r="CF393" i="50"/>
  <c r="N415" i="50"/>
  <c r="N413" i="50"/>
  <c r="C583" i="113"/>
  <c r="F583" i="113"/>
  <c r="CD395" i="50"/>
  <c r="H583" i="113"/>
  <c r="E583" i="113"/>
  <c r="BV395" i="50"/>
  <c r="BZ395" i="50"/>
  <c r="D583" i="113"/>
  <c r="CB395" i="50"/>
  <c r="BX395" i="50"/>
  <c r="FD200" i="50"/>
  <c r="C552" i="113"/>
  <c r="AP219" i="50"/>
  <c r="AP217" i="50"/>
  <c r="FB200" i="50"/>
  <c r="D552" i="113"/>
  <c r="A552" i="113" s="1"/>
  <c r="AP218" i="50"/>
  <c r="FH200" i="50"/>
  <c r="F552" i="113"/>
  <c r="E552" i="113"/>
  <c r="FF200" i="50"/>
  <c r="FJ200" i="50"/>
  <c r="C495" i="113"/>
  <c r="E495" i="113"/>
  <c r="CD25" i="50"/>
  <c r="CB25" i="50"/>
  <c r="G495" i="113"/>
  <c r="BV25" i="50"/>
  <c r="N30" i="50"/>
  <c r="F495" i="113"/>
  <c r="BX25" i="50"/>
  <c r="BZ25" i="50"/>
  <c r="CF433" i="51"/>
  <c r="N431" i="51"/>
  <c r="N429" i="51"/>
  <c r="BX435" i="51"/>
  <c r="BV435" i="51"/>
  <c r="D397" i="113"/>
  <c r="G397" i="113"/>
  <c r="F397" i="113"/>
  <c r="BZ435" i="51"/>
  <c r="AB290" i="51"/>
  <c r="DT265" i="51"/>
  <c r="D380" i="113"/>
  <c r="AB291" i="51"/>
  <c r="DR265" i="51"/>
  <c r="G380" i="113"/>
  <c r="F380" i="113"/>
  <c r="DP265" i="51"/>
  <c r="C380" i="113"/>
  <c r="I380" i="113"/>
  <c r="DV263" i="51"/>
  <c r="AB293" i="51"/>
  <c r="DL265" i="51"/>
  <c r="BX100" i="51"/>
  <c r="H346" i="113"/>
  <c r="N99" i="51"/>
  <c r="BV100" i="51"/>
  <c r="CF98" i="51"/>
  <c r="N102" i="51"/>
  <c r="D346" i="113"/>
  <c r="I346" i="113"/>
  <c r="BZ100" i="51"/>
  <c r="G346" i="113"/>
  <c r="E346" i="113"/>
  <c r="F346" i="113"/>
  <c r="N101" i="51"/>
  <c r="I541" i="113"/>
  <c r="D541" i="113"/>
  <c r="N229" i="50"/>
  <c r="BZ230" i="50"/>
  <c r="E541" i="113"/>
  <c r="G541" i="113"/>
  <c r="CD230" i="50"/>
  <c r="H541" i="113"/>
  <c r="F541" i="113"/>
  <c r="N231" i="50"/>
  <c r="BV230" i="50"/>
  <c r="BX230" i="50"/>
  <c r="I538" i="113"/>
  <c r="D538" i="113"/>
  <c r="CD200" i="50"/>
  <c r="CF198" i="50"/>
  <c r="N220" i="50"/>
  <c r="E538" i="113"/>
  <c r="H538" i="113"/>
  <c r="BV200" i="50"/>
  <c r="N218" i="50"/>
  <c r="F538" i="113"/>
  <c r="G538" i="113"/>
  <c r="N217" i="50"/>
  <c r="BZ200" i="50"/>
  <c r="H509" i="113"/>
  <c r="C509" i="113"/>
  <c r="G509" i="113"/>
  <c r="N91" i="50"/>
  <c r="D509" i="113"/>
  <c r="F509" i="113"/>
  <c r="N92" i="50"/>
  <c r="CD80" i="50"/>
  <c r="I509" i="113"/>
  <c r="N93" i="50"/>
  <c r="BZ80" i="50"/>
  <c r="BV80" i="50"/>
  <c r="AB1129" i="52"/>
  <c r="I199" i="113"/>
  <c r="G199" i="113"/>
  <c r="CB1150" i="52"/>
  <c r="BX1150" i="52"/>
  <c r="E199" i="113"/>
  <c r="BZ1150" i="52"/>
  <c r="CF1148" i="52"/>
  <c r="AB1130" i="52"/>
  <c r="CD1150" i="52"/>
  <c r="F199" i="113"/>
  <c r="AB1128" i="52"/>
  <c r="BV1150" i="52"/>
  <c r="H199" i="113"/>
  <c r="C1052" i="113"/>
  <c r="F1052" i="113"/>
  <c r="BV500" i="118"/>
  <c r="N495" i="118"/>
  <c r="H1052" i="113"/>
  <c r="I1052" i="113"/>
  <c r="CF498" i="118"/>
  <c r="N496" i="118"/>
  <c r="BZ500" i="118"/>
  <c r="D1052" i="113"/>
  <c r="CB500" i="118"/>
  <c r="N493" i="118"/>
  <c r="N494" i="118"/>
  <c r="BX135" i="118"/>
  <c r="E943" i="113"/>
  <c r="N154" i="118"/>
  <c r="G943" i="113"/>
  <c r="N152" i="118"/>
  <c r="F943" i="113"/>
  <c r="CD135" i="118"/>
  <c r="CB135" i="118"/>
  <c r="H943" i="113"/>
  <c r="C943" i="113"/>
  <c r="BV135" i="118"/>
  <c r="CF133" i="118"/>
  <c r="N155" i="118"/>
  <c r="E704" i="113"/>
  <c r="G704" i="113"/>
  <c r="N417" i="116"/>
  <c r="CD405" i="116"/>
  <c r="BX405" i="116"/>
  <c r="C704" i="113"/>
  <c r="CB405" i="116"/>
  <c r="BV405" i="116"/>
  <c r="H704" i="113"/>
  <c r="D704" i="113"/>
  <c r="CF403" i="116"/>
  <c r="N419" i="116"/>
  <c r="BZ405" i="116"/>
  <c r="DL110" i="116"/>
  <c r="D639" i="113"/>
  <c r="G639" i="113"/>
  <c r="AB104" i="116"/>
  <c r="DT110" i="116"/>
  <c r="I639" i="113"/>
  <c r="C639" i="113"/>
  <c r="DR110" i="116"/>
  <c r="AB103" i="116"/>
  <c r="E639" i="113"/>
  <c r="DP110" i="116"/>
  <c r="DN110" i="116"/>
  <c r="D715" i="113"/>
  <c r="A715" i="113" s="1"/>
  <c r="DR445" i="116"/>
  <c r="AB433" i="116"/>
  <c r="BX100" i="115"/>
  <c r="H426" i="113"/>
  <c r="C426" i="113"/>
  <c r="D426" i="113"/>
  <c r="N100" i="115"/>
  <c r="CD100" i="115"/>
  <c r="F426" i="113"/>
  <c r="CB100" i="115"/>
  <c r="BV100" i="115"/>
  <c r="I426" i="113"/>
  <c r="N101" i="115"/>
  <c r="CF98" i="115"/>
  <c r="N102" i="115"/>
  <c r="N214" i="114"/>
  <c r="BV200" i="114"/>
  <c r="CD200" i="114"/>
  <c r="G231" i="113"/>
  <c r="F231" i="113"/>
  <c r="E231" i="113"/>
  <c r="CF198" i="114"/>
  <c r="N216" i="114"/>
  <c r="C231" i="113"/>
  <c r="I231" i="113"/>
  <c r="BZ200" i="114"/>
  <c r="H231" i="113"/>
  <c r="N213" i="114"/>
  <c r="N215" i="114"/>
  <c r="G452" i="113"/>
  <c r="DN220" i="115"/>
  <c r="E452" i="113"/>
  <c r="AB234" i="115"/>
  <c r="DL220" i="115"/>
  <c r="H452" i="113"/>
  <c r="C452" i="113"/>
  <c r="DP220" i="115"/>
  <c r="DT220" i="115"/>
  <c r="D452" i="113"/>
  <c r="F452" i="113"/>
  <c r="DR220" i="115"/>
  <c r="DV218" i="115"/>
  <c r="AB236" i="115"/>
  <c r="C423" i="113"/>
  <c r="BZ70" i="115"/>
  <c r="CF68" i="115"/>
  <c r="N90" i="115"/>
  <c r="CD70" i="115"/>
  <c r="BX70" i="115"/>
  <c r="H423" i="113"/>
  <c r="CB70" i="115"/>
  <c r="F423" i="113"/>
  <c r="D423" i="113"/>
  <c r="A423" i="113" s="1"/>
  <c r="I423" i="113"/>
  <c r="N89" i="115"/>
  <c r="N87" i="115"/>
  <c r="N477" i="114"/>
  <c r="BV470" i="114"/>
  <c r="C256" i="113"/>
  <c r="I256" i="113"/>
  <c r="CF468" i="114"/>
  <c r="N480" i="114"/>
  <c r="H256" i="113"/>
  <c r="N479" i="114"/>
  <c r="BZ470" i="114"/>
  <c r="D256" i="113"/>
  <c r="BX470" i="114"/>
  <c r="CB470" i="114"/>
  <c r="CD90" i="114"/>
  <c r="CF88" i="114"/>
  <c r="N94" i="114"/>
  <c r="FD390" i="29"/>
  <c r="AP371" i="29"/>
  <c r="D858" i="113"/>
  <c r="FF390" i="29"/>
  <c r="FJ390" i="29"/>
  <c r="FL388" i="29"/>
  <c r="AP374" i="29"/>
  <c r="G858" i="113"/>
  <c r="E858" i="113"/>
  <c r="AP373" i="29"/>
  <c r="AP372" i="29"/>
  <c r="C858" i="113"/>
  <c r="F858" i="113"/>
  <c r="FB390" i="29"/>
  <c r="C889" i="113"/>
  <c r="DN480" i="29"/>
  <c r="AB487" i="29"/>
  <c r="H889" i="113"/>
  <c r="AB485" i="29"/>
  <c r="AB486" i="29"/>
  <c r="F889" i="113"/>
  <c r="I889" i="113"/>
  <c r="DP480" i="29"/>
  <c r="DR480" i="29"/>
  <c r="BX305" i="29"/>
  <c r="D821" i="113"/>
  <c r="BZ305" i="29"/>
  <c r="CB305" i="29"/>
  <c r="G821" i="113"/>
  <c r="I821" i="113"/>
  <c r="CD305" i="29"/>
  <c r="N298" i="29"/>
  <c r="C821" i="113"/>
  <c r="F821" i="113"/>
  <c r="N300" i="29"/>
  <c r="BV305" i="29"/>
  <c r="G881" i="113"/>
  <c r="D881" i="113"/>
  <c r="BV470" i="29"/>
  <c r="E881" i="113"/>
  <c r="C881" i="113"/>
  <c r="CB470" i="29"/>
  <c r="CF468" i="29"/>
  <c r="N484" i="29"/>
  <c r="BZ470" i="29"/>
  <c r="H881" i="113"/>
  <c r="BX470" i="29"/>
  <c r="N481" i="29"/>
  <c r="N483" i="29"/>
  <c r="AP169" i="29"/>
  <c r="C793" i="113"/>
  <c r="FF175" i="29"/>
  <c r="FH175" i="29"/>
  <c r="D793" i="113"/>
  <c r="AP168" i="29"/>
  <c r="AP170" i="29"/>
  <c r="F793" i="113"/>
  <c r="E793" i="113"/>
  <c r="FB175" i="29"/>
  <c r="FJ175" i="29"/>
  <c r="BV195" i="50"/>
  <c r="BX195" i="50"/>
  <c r="N176" i="50"/>
  <c r="CF193" i="50"/>
  <c r="N179" i="50"/>
  <c r="H529" i="113"/>
  <c r="C529" i="113"/>
  <c r="D529" i="113"/>
  <c r="CB195" i="50"/>
  <c r="CD195" i="50"/>
  <c r="F529" i="113"/>
  <c r="N178" i="50"/>
  <c r="I529" i="113"/>
  <c r="BZ195" i="50"/>
  <c r="N177" i="50"/>
  <c r="DV508" i="118"/>
  <c r="AB500" i="118"/>
  <c r="AB497" i="118"/>
  <c r="I1060" i="113"/>
  <c r="H1060" i="113"/>
  <c r="D729" i="113"/>
  <c r="DR500" i="116"/>
  <c r="DL500" i="116"/>
  <c r="G729" i="113"/>
  <c r="AB229" i="116"/>
  <c r="H668" i="113"/>
  <c r="I668" i="113"/>
  <c r="N669" i="114"/>
  <c r="E273" i="113"/>
  <c r="FD405" i="118"/>
  <c r="AP242" i="118"/>
  <c r="AP34" i="118"/>
  <c r="DP445" i="116"/>
  <c r="CD655" i="114"/>
  <c r="FJ425" i="118"/>
  <c r="AP426" i="118"/>
  <c r="H1044" i="113"/>
  <c r="G1044" i="113"/>
  <c r="AB434" i="116"/>
  <c r="E715" i="113"/>
  <c r="G715" i="113"/>
  <c r="I1042" i="113"/>
  <c r="E1042" i="113"/>
  <c r="F1042" i="113"/>
  <c r="FD260" i="118"/>
  <c r="G984" i="113"/>
  <c r="I984" i="113"/>
  <c r="AP35" i="118"/>
  <c r="FB35" i="118"/>
  <c r="G426" i="113"/>
  <c r="N1254" i="114"/>
  <c r="AP235" i="29"/>
  <c r="DN165" i="50"/>
  <c r="AB47" i="29"/>
  <c r="N24" i="29"/>
  <c r="DN265" i="51"/>
  <c r="DL480" i="29"/>
  <c r="AB176" i="118"/>
  <c r="I943" i="113"/>
  <c r="I702" i="113"/>
  <c r="AB105" i="116"/>
  <c r="F448" i="113"/>
  <c r="FH390" i="29"/>
  <c r="FL173" i="29"/>
  <c r="AP171" i="29"/>
  <c r="E821" i="113"/>
  <c r="AP230" i="29"/>
  <c r="DV433" i="50"/>
  <c r="AB431" i="50"/>
  <c r="I583" i="113"/>
  <c r="G531" i="113"/>
  <c r="E501" i="113"/>
  <c r="N222" i="115"/>
  <c r="E426" i="113"/>
  <c r="C771" i="113"/>
  <c r="DT175" i="50"/>
  <c r="I495" i="113"/>
  <c r="CF53" i="114"/>
  <c r="AB29" i="114"/>
  <c r="D889" i="113"/>
  <c r="D746" i="113"/>
  <c r="N23" i="29"/>
  <c r="DL210" i="50"/>
  <c r="F256" i="113"/>
  <c r="FB100" i="29"/>
  <c r="E1052" i="113"/>
  <c r="FL13" i="118"/>
  <c r="AP29" i="118"/>
  <c r="F688" i="113"/>
  <c r="F677" i="113"/>
  <c r="G642" i="113"/>
  <c r="G423" i="113"/>
  <c r="BX200" i="114"/>
  <c r="N425" i="29"/>
  <c r="BV100" i="118"/>
  <c r="I704" i="113"/>
  <c r="C616" i="113"/>
  <c r="AB1058" i="114"/>
  <c r="N478" i="114"/>
  <c r="FJ240" i="29"/>
  <c r="G563" i="113"/>
  <c r="I552" i="113"/>
  <c r="G221" i="113"/>
  <c r="G879" i="113"/>
  <c r="DR165" i="50"/>
  <c r="C541" i="113"/>
  <c r="C538" i="113"/>
  <c r="A538" i="113" s="1"/>
  <c r="E509" i="113"/>
  <c r="E402" i="113"/>
  <c r="N100" i="51"/>
  <c r="CD470" i="29"/>
  <c r="AB482" i="51"/>
  <c r="I393" i="113"/>
  <c r="DR405" i="115"/>
  <c r="CD80" i="29"/>
  <c r="N227" i="50"/>
  <c r="BZ120" i="50"/>
  <c r="D348" i="113"/>
  <c r="D199" i="113"/>
  <c r="BV490" i="50"/>
  <c r="DR460" i="50"/>
  <c r="I994" i="113"/>
  <c r="D994" i="113"/>
  <c r="DR285" i="118"/>
  <c r="DL285" i="118"/>
  <c r="E994" i="113"/>
  <c r="G994" i="113"/>
  <c r="H994" i="113"/>
  <c r="DN285" i="118"/>
  <c r="F994" i="113"/>
  <c r="AB291" i="118"/>
  <c r="AB292" i="118"/>
  <c r="DP285" i="118"/>
  <c r="FF35" i="118"/>
  <c r="F918" i="113"/>
  <c r="FL33" i="118"/>
  <c r="AP37" i="118"/>
  <c r="AP36" i="118"/>
  <c r="G661" i="113"/>
  <c r="BZ230" i="116"/>
  <c r="CB230" i="116"/>
  <c r="I661" i="113"/>
  <c r="H661" i="113"/>
  <c r="N230" i="116"/>
  <c r="N229" i="116"/>
  <c r="BV230" i="116"/>
  <c r="E661" i="113"/>
  <c r="D661" i="113"/>
  <c r="CF228" i="116"/>
  <c r="N232" i="116"/>
  <c r="N231" i="116"/>
  <c r="F420" i="113"/>
  <c r="DP5" i="115"/>
  <c r="G420" i="113"/>
  <c r="E420" i="113"/>
  <c r="DT5" i="115"/>
  <c r="DV3" i="115"/>
  <c r="AB33" i="115"/>
  <c r="C420" i="113"/>
  <c r="DR5" i="115"/>
  <c r="AB32" i="115"/>
  <c r="AB31" i="115"/>
  <c r="H420" i="113"/>
  <c r="I420" i="113"/>
  <c r="DN5" i="115"/>
  <c r="C283" i="113"/>
  <c r="I283" i="113"/>
  <c r="BX760" i="114"/>
  <c r="BZ760" i="114"/>
  <c r="BV760" i="114"/>
  <c r="H283" i="113"/>
  <c r="CB760" i="114"/>
  <c r="AB738" i="114"/>
  <c r="AB737" i="114"/>
  <c r="D283" i="113"/>
  <c r="CF758" i="114"/>
  <c r="AB740" i="114"/>
  <c r="CD760" i="114"/>
  <c r="DT145" i="115"/>
  <c r="E441" i="113"/>
  <c r="DP145" i="115"/>
  <c r="G441" i="113"/>
  <c r="H441" i="113"/>
  <c r="C441" i="113"/>
  <c r="D441" i="113"/>
  <c r="AB165" i="115"/>
  <c r="DN145" i="115"/>
  <c r="F441" i="113"/>
  <c r="DL145" i="115"/>
  <c r="AB164" i="115"/>
  <c r="CB630" i="114"/>
  <c r="AB608" i="114"/>
  <c r="E271" i="113"/>
  <c r="BX630" i="114"/>
  <c r="CF628" i="114"/>
  <c r="AB610" i="114"/>
  <c r="BZ630" i="114"/>
  <c r="F271" i="113"/>
  <c r="AB607" i="114"/>
  <c r="AB609" i="114"/>
  <c r="D271" i="113"/>
  <c r="C271" i="113"/>
  <c r="H271" i="113"/>
  <c r="BZ210" i="116"/>
  <c r="I659" i="113"/>
  <c r="H659" i="113"/>
  <c r="CD210" i="116"/>
  <c r="C659" i="113"/>
  <c r="E659" i="113"/>
  <c r="D659" i="113"/>
  <c r="BV210" i="116"/>
  <c r="N223" i="116"/>
  <c r="F659" i="113"/>
  <c r="N221" i="116"/>
  <c r="CF208" i="116"/>
  <c r="N224" i="116"/>
  <c r="BX210" i="116"/>
  <c r="CB1240" i="114"/>
  <c r="I327" i="113"/>
  <c r="BX1240" i="114"/>
  <c r="CF663" i="114"/>
  <c r="N675" i="114"/>
  <c r="H274" i="113"/>
  <c r="CD665" i="114"/>
  <c r="D274" i="113"/>
  <c r="N673" i="114"/>
  <c r="BZ665" i="114"/>
  <c r="I274" i="113"/>
  <c r="G274" i="113"/>
  <c r="BV665" i="114"/>
  <c r="C274" i="113"/>
  <c r="E274" i="113"/>
  <c r="N672" i="114"/>
  <c r="CB665" i="114"/>
  <c r="G884" i="113"/>
  <c r="E884" i="113"/>
  <c r="CD500" i="29"/>
  <c r="BX500" i="29"/>
  <c r="C884" i="113"/>
  <c r="CB500" i="29"/>
  <c r="BV500" i="29"/>
  <c r="H884" i="113"/>
  <c r="N495" i="29"/>
  <c r="CF498" i="29"/>
  <c r="N496" i="29"/>
  <c r="BZ500" i="29"/>
  <c r="G856" i="113"/>
  <c r="E856" i="113"/>
  <c r="AP364" i="29"/>
  <c r="AP363" i="29"/>
  <c r="C856" i="113"/>
  <c r="A856" i="113" s="1"/>
  <c r="F856" i="113"/>
  <c r="FJ370" i="29"/>
  <c r="FD370" i="29"/>
  <c r="H856" i="113"/>
  <c r="I856" i="113"/>
  <c r="FB370" i="29"/>
  <c r="AP365" i="29"/>
  <c r="D562" i="113"/>
  <c r="DL285" i="50"/>
  <c r="I562" i="113"/>
  <c r="H562" i="113"/>
  <c r="DV283" i="50"/>
  <c r="AB293" i="50"/>
  <c r="AB290" i="50"/>
  <c r="E562" i="113"/>
  <c r="C562" i="113"/>
  <c r="A562" i="113" s="1"/>
  <c r="AB291" i="50"/>
  <c r="F562" i="113"/>
  <c r="AB292" i="50"/>
  <c r="DP285" i="50"/>
  <c r="DT285" i="50"/>
  <c r="DR510" i="118"/>
  <c r="AB498" i="118"/>
  <c r="F1060" i="113"/>
  <c r="C1060" i="113"/>
  <c r="FB405" i="118"/>
  <c r="DP500" i="116"/>
  <c r="N670" i="114"/>
  <c r="E729" i="113"/>
  <c r="DT500" i="116"/>
  <c r="F729" i="113"/>
  <c r="DN230" i="116"/>
  <c r="DL230" i="116"/>
  <c r="G668" i="113"/>
  <c r="G273" i="113"/>
  <c r="I273" i="113"/>
  <c r="DV443" i="116"/>
  <c r="AB435" i="116"/>
  <c r="FH425" i="118"/>
  <c r="I1044" i="113"/>
  <c r="E1044" i="113"/>
  <c r="F1044" i="113"/>
  <c r="DN445" i="116"/>
  <c r="I715" i="113"/>
  <c r="F715" i="113"/>
  <c r="FJ405" i="118"/>
  <c r="FF405" i="118"/>
  <c r="D1042" i="113"/>
  <c r="AP241" i="118"/>
  <c r="H984" i="113"/>
  <c r="D984" i="113"/>
  <c r="FH35" i="118"/>
  <c r="FJ35" i="118"/>
  <c r="E889" i="113"/>
  <c r="DT480" i="29"/>
  <c r="FD175" i="29"/>
  <c r="DR285" i="50"/>
  <c r="AB165" i="50"/>
  <c r="CF23" i="50"/>
  <c r="N33" i="50"/>
  <c r="DL195" i="118"/>
  <c r="N153" i="118"/>
  <c r="F702" i="113"/>
  <c r="F639" i="113"/>
  <c r="AB233" i="115"/>
  <c r="D420" i="113"/>
  <c r="BX665" i="114"/>
  <c r="G271" i="113"/>
  <c r="I858" i="113"/>
  <c r="I793" i="113"/>
  <c r="H821" i="113"/>
  <c r="I813" i="113"/>
  <c r="F594" i="113"/>
  <c r="G583" i="113"/>
  <c r="F531" i="113"/>
  <c r="N430" i="51"/>
  <c r="AB292" i="51"/>
  <c r="N221" i="115"/>
  <c r="G529" i="113"/>
  <c r="E534" i="113"/>
  <c r="AB479" i="115"/>
  <c r="G889" i="113"/>
  <c r="F733" i="113"/>
  <c r="H546" i="113"/>
  <c r="N426" i="29"/>
  <c r="N493" i="29"/>
  <c r="G1052" i="113"/>
  <c r="C916" i="113"/>
  <c r="BV330" i="116"/>
  <c r="BZ305" i="116"/>
  <c r="N222" i="116"/>
  <c r="DR145" i="115"/>
  <c r="N88" i="115"/>
  <c r="D231" i="113"/>
  <c r="E862" i="113"/>
  <c r="C925" i="113"/>
  <c r="F704" i="113"/>
  <c r="H616" i="113"/>
  <c r="BV1075" i="114"/>
  <c r="E256" i="113"/>
  <c r="C814" i="113"/>
  <c r="G552" i="113"/>
  <c r="C994" i="113"/>
  <c r="F661" i="113"/>
  <c r="AB739" i="114"/>
  <c r="CD500" i="114"/>
  <c r="N91" i="114"/>
  <c r="F884" i="113"/>
  <c r="FB165" i="29"/>
  <c r="I533" i="113"/>
  <c r="N414" i="29"/>
  <c r="FF370" i="29"/>
  <c r="CF228" i="50"/>
  <c r="N232" i="50"/>
  <c r="CB200" i="50"/>
  <c r="CF78" i="50"/>
  <c r="N94" i="50"/>
  <c r="F584" i="113"/>
  <c r="CD100" i="51"/>
  <c r="I881" i="113"/>
  <c r="I409" i="113"/>
  <c r="C393" i="113"/>
  <c r="I481" i="113"/>
  <c r="I755" i="113"/>
  <c r="F540" i="113"/>
  <c r="I513" i="113"/>
  <c r="C605" i="113"/>
  <c r="DP510" i="118"/>
  <c r="E1060" i="113"/>
  <c r="G1060" i="113"/>
  <c r="C273" i="113"/>
  <c r="FL403" i="118"/>
  <c r="AP419" i="118"/>
  <c r="BZ655" i="114"/>
  <c r="I729" i="113"/>
  <c r="H729" i="113"/>
  <c r="C668" i="113"/>
  <c r="DT230" i="116"/>
  <c r="F668" i="113"/>
  <c r="CF653" i="114"/>
  <c r="N671" i="114"/>
  <c r="D273" i="113"/>
  <c r="N668" i="114"/>
  <c r="AP424" i="118"/>
  <c r="AP425" i="118"/>
  <c r="D1044" i="113"/>
  <c r="A1044" i="113" s="1"/>
  <c r="DL445" i="116"/>
  <c r="H715" i="113"/>
  <c r="FH405" i="118"/>
  <c r="AP417" i="118"/>
  <c r="C1042" i="113"/>
  <c r="FH260" i="118"/>
  <c r="AP243" i="118"/>
  <c r="F984" i="113"/>
  <c r="H918" i="113"/>
  <c r="C918" i="113"/>
  <c r="AP166" i="29"/>
  <c r="FH240" i="29"/>
  <c r="D956" i="113"/>
  <c r="BZ135" i="118"/>
  <c r="FF330" i="116"/>
  <c r="H639" i="113"/>
  <c r="AB235" i="115"/>
  <c r="F274" i="113"/>
  <c r="I271" i="113"/>
  <c r="H858" i="113"/>
  <c r="H793" i="113"/>
  <c r="CF303" i="29"/>
  <c r="N301" i="29"/>
  <c r="F813" i="113"/>
  <c r="C594" i="113"/>
  <c r="D531" i="113"/>
  <c r="I397" i="113"/>
  <c r="E380" i="113"/>
  <c r="I444" i="113"/>
  <c r="N99" i="115"/>
  <c r="AP101" i="29"/>
  <c r="E529" i="113"/>
  <c r="AB478" i="115"/>
  <c r="BX55" i="114"/>
  <c r="DN65" i="29"/>
  <c r="C733" i="113"/>
  <c r="DN285" i="50"/>
  <c r="C546" i="113"/>
  <c r="A546" i="113" s="1"/>
  <c r="BZ500" i="114"/>
  <c r="BX500" i="118"/>
  <c r="N348" i="116"/>
  <c r="CD305" i="116"/>
  <c r="CB210" i="116"/>
  <c r="FL68" i="116"/>
  <c r="AP90" i="116"/>
  <c r="DV143" i="115"/>
  <c r="AB167" i="115"/>
  <c r="BV70" i="115"/>
  <c r="G862" i="113"/>
  <c r="BX100" i="118"/>
  <c r="N418" i="116"/>
  <c r="F616" i="113"/>
  <c r="E312" i="113"/>
  <c r="G256" i="113"/>
  <c r="DV293" i="50"/>
  <c r="AB297" i="50"/>
  <c r="DV283" i="118"/>
  <c r="AB293" i="118"/>
  <c r="CD230" i="116"/>
  <c r="E283" i="113"/>
  <c r="CB500" i="114"/>
  <c r="D884" i="113"/>
  <c r="A884" i="113" s="1"/>
  <c r="AP437" i="29"/>
  <c r="G792" i="113"/>
  <c r="FL368" i="29"/>
  <c r="AP366" i="29"/>
  <c r="N230" i="50"/>
  <c r="BX200" i="50"/>
  <c r="CB80" i="50"/>
  <c r="D584" i="113"/>
  <c r="A584" i="113" s="1"/>
  <c r="C402" i="113"/>
  <c r="CB100" i="51"/>
  <c r="F881" i="113"/>
  <c r="BZ395" i="51"/>
  <c r="DL405" i="115"/>
  <c r="CB80" i="29"/>
  <c r="BZ220" i="50"/>
  <c r="N108" i="50"/>
  <c r="CD120" i="51"/>
  <c r="AB1127" i="52"/>
  <c r="G601" i="113"/>
  <c r="G981" i="113"/>
  <c r="AP231" i="118"/>
  <c r="FH230" i="118"/>
  <c r="CB120" i="118"/>
  <c r="N107" i="118"/>
  <c r="FF80" i="118"/>
  <c r="F937" i="113"/>
  <c r="DP45" i="118"/>
  <c r="G912" i="113"/>
  <c r="DR45" i="118"/>
  <c r="AB39" i="118"/>
  <c r="AB40" i="118"/>
  <c r="DV43" i="118"/>
  <c r="AB41" i="118"/>
  <c r="AB38" i="118"/>
  <c r="FJ275" i="118"/>
  <c r="AP287" i="118"/>
  <c r="CF453" i="116"/>
  <c r="N439" i="116"/>
  <c r="CB455" i="116"/>
  <c r="G1005" i="113"/>
  <c r="AP308" i="118"/>
  <c r="FD325" i="118"/>
  <c r="AB225" i="116"/>
  <c r="DN220" i="116"/>
  <c r="I631" i="113"/>
  <c r="CB100" i="116"/>
  <c r="N99" i="116"/>
  <c r="CF348" i="115"/>
  <c r="N358" i="115"/>
  <c r="N356" i="115"/>
  <c r="N1198" i="114"/>
  <c r="BX1195" i="114"/>
  <c r="N1066" i="114"/>
  <c r="F311" i="113"/>
  <c r="CB1065" i="114"/>
  <c r="N1067" i="114"/>
  <c r="CF378" i="116"/>
  <c r="N370" i="116"/>
  <c r="N368" i="116"/>
  <c r="N40" i="115"/>
  <c r="BZ45" i="115"/>
  <c r="C297" i="113"/>
  <c r="BV915" i="114"/>
  <c r="BV620" i="114"/>
  <c r="AB604" i="114"/>
  <c r="BZ65" i="115"/>
  <c r="AB27" i="115"/>
  <c r="AB28" i="115"/>
  <c r="H321" i="113"/>
  <c r="CD1175" i="114"/>
  <c r="CF1173" i="114"/>
  <c r="N1191" i="114"/>
  <c r="G223" i="113"/>
  <c r="BX110" i="114"/>
  <c r="D219" i="113"/>
  <c r="CD70" i="114"/>
  <c r="N83" i="114"/>
  <c r="CD445" i="50"/>
  <c r="N432" i="50"/>
  <c r="CB445" i="50"/>
  <c r="N434" i="50"/>
  <c r="CF443" i="50"/>
  <c r="N435" i="50"/>
  <c r="N234" i="29"/>
  <c r="BX240" i="29"/>
  <c r="AB169" i="51"/>
  <c r="DR155" i="51"/>
  <c r="CD240" i="50"/>
  <c r="CB240" i="50"/>
  <c r="CB380" i="50"/>
  <c r="CF378" i="50"/>
  <c r="N370" i="50"/>
  <c r="N368" i="50"/>
  <c r="CD380" i="50"/>
  <c r="DR195" i="50"/>
  <c r="AB177" i="50"/>
  <c r="DT195" i="50"/>
  <c r="DL230" i="118"/>
  <c r="DR230" i="118"/>
  <c r="AB169" i="118"/>
  <c r="DP175" i="118"/>
  <c r="AP152" i="118"/>
  <c r="FD135" i="118"/>
  <c r="AB27" i="116"/>
  <c r="AB28" i="116"/>
  <c r="DP15" i="116"/>
  <c r="CB435" i="116"/>
  <c r="N430" i="116"/>
  <c r="D654" i="113"/>
  <c r="DN175" i="116"/>
  <c r="AB290" i="115"/>
  <c r="DR265" i="115"/>
  <c r="I322" i="113"/>
  <c r="CF1183" i="114"/>
  <c r="N1195" i="114"/>
  <c r="BX435" i="114"/>
  <c r="AB414" i="114"/>
  <c r="CF358" i="114"/>
  <c r="AB346" i="114"/>
  <c r="CB360" i="114"/>
  <c r="AB343" i="114"/>
  <c r="N278" i="114"/>
  <c r="CD265" i="114"/>
  <c r="BV265" i="114"/>
  <c r="E680" i="113"/>
  <c r="DL265" i="116"/>
  <c r="AB1189" i="114"/>
  <c r="BX1205" i="114"/>
  <c r="BV525" i="114"/>
  <c r="N538" i="114"/>
  <c r="CD525" i="114"/>
  <c r="H492" i="113"/>
  <c r="DT480" i="115"/>
  <c r="AB495" i="115"/>
  <c r="CD705" i="114"/>
  <c r="CF378" i="114"/>
  <c r="AB354" i="114"/>
  <c r="AB353" i="114"/>
  <c r="AB352" i="114"/>
  <c r="CB380" i="114"/>
  <c r="CD600" i="114"/>
  <c r="H268" i="113"/>
  <c r="BX600" i="114"/>
  <c r="AP238" i="29"/>
  <c r="FH250" i="29"/>
  <c r="FH195" i="29"/>
  <c r="AP177" i="29"/>
  <c r="FD130" i="29"/>
  <c r="AP113" i="29"/>
  <c r="N544" i="114"/>
  <c r="N542" i="114"/>
  <c r="G840" i="113"/>
  <c r="N355" i="29"/>
  <c r="BZ350" i="29"/>
  <c r="AB361" i="51"/>
  <c r="DT340" i="51"/>
  <c r="N291" i="51"/>
  <c r="BZ285" i="51"/>
  <c r="H225" i="113"/>
  <c r="N150" i="114"/>
  <c r="CF133" i="114"/>
  <c r="N151" i="114"/>
  <c r="N284" i="51"/>
  <c r="BZ265" i="51"/>
  <c r="H586" i="113"/>
  <c r="BV425" i="50"/>
  <c r="BV850" i="52"/>
  <c r="BX850" i="52"/>
  <c r="N154" i="51"/>
  <c r="N152" i="51"/>
  <c r="AB174" i="118"/>
  <c r="DL185" i="118"/>
  <c r="D955" i="113"/>
  <c r="N497" i="118"/>
  <c r="CF508" i="118"/>
  <c r="N500" i="118"/>
  <c r="CD510" i="118"/>
  <c r="DL500" i="118"/>
  <c r="AB493" i="118"/>
  <c r="AP226" i="118"/>
  <c r="FB220" i="118"/>
  <c r="FL218" i="118"/>
  <c r="AP228" i="118"/>
  <c r="DP65" i="118"/>
  <c r="AB48" i="118"/>
  <c r="CB145" i="118"/>
  <c r="CF143" i="118"/>
  <c r="N159" i="118"/>
  <c r="N158" i="118"/>
  <c r="G901" i="113"/>
  <c r="BX5" i="118"/>
  <c r="DL390" i="116"/>
  <c r="AB371" i="116"/>
  <c r="I638" i="113"/>
  <c r="DR100" i="116"/>
  <c r="BZ770" i="114"/>
  <c r="AB741" i="114"/>
  <c r="N218" i="114"/>
  <c r="BX210" i="114"/>
  <c r="AB304" i="116"/>
  <c r="DR315" i="116"/>
  <c r="AB302" i="116"/>
  <c r="G466" i="113"/>
  <c r="N360" i="115"/>
  <c r="N166" i="115"/>
  <c r="G436" i="113"/>
  <c r="CB165" i="115"/>
  <c r="N165" i="115"/>
  <c r="CF673" i="114"/>
  <c r="N679" i="114"/>
  <c r="CB675" i="114"/>
  <c r="G458" i="113"/>
  <c r="CB315" i="115"/>
  <c r="AB284" i="115"/>
  <c r="G462" i="113"/>
  <c r="DR285" i="115"/>
  <c r="AB299" i="115"/>
  <c r="CF1258" i="114"/>
  <c r="N1264" i="114"/>
  <c r="BZ1260" i="114"/>
  <c r="CB35" i="115"/>
  <c r="E416" i="113"/>
  <c r="BV35" i="115"/>
  <c r="N34" i="115"/>
  <c r="N803" i="114"/>
  <c r="BV795" i="114"/>
  <c r="DR275" i="29"/>
  <c r="AB286" i="29"/>
  <c r="FD55" i="29"/>
  <c r="AP42" i="29"/>
  <c r="FL53" i="29"/>
  <c r="AP45" i="29"/>
  <c r="AB178" i="29"/>
  <c r="DL195" i="29"/>
  <c r="DR185" i="50"/>
  <c r="AB173" i="50"/>
  <c r="G524" i="113"/>
  <c r="CB145" i="50"/>
  <c r="G1067" i="113"/>
  <c r="C1067" i="113"/>
  <c r="A1067" i="113" s="1"/>
  <c r="H1067" i="113"/>
  <c r="D1067" i="113"/>
  <c r="E1067" i="113"/>
  <c r="F1067" i="113"/>
  <c r="FJ510" i="118"/>
  <c r="FB510" i="118"/>
  <c r="FD510" i="118"/>
  <c r="FL508" i="118"/>
  <c r="AP500" i="118"/>
  <c r="AP499" i="118"/>
  <c r="I1067" i="113"/>
  <c r="FH510" i="118"/>
  <c r="AP497" i="118"/>
  <c r="FF510" i="118"/>
  <c r="AP498" i="118"/>
  <c r="I1003" i="113"/>
  <c r="FF305" i="118"/>
  <c r="FL303" i="118"/>
  <c r="AP301" i="118"/>
  <c r="AP298" i="118"/>
  <c r="I977" i="113"/>
  <c r="E977" i="113"/>
  <c r="F977" i="113"/>
  <c r="C977" i="113"/>
  <c r="D977" i="113"/>
  <c r="DN260" i="118"/>
  <c r="DP260" i="118"/>
  <c r="AB242" i="118"/>
  <c r="AB241" i="118"/>
  <c r="H977" i="113"/>
  <c r="DL260" i="118"/>
  <c r="AB243" i="118"/>
  <c r="DT260" i="118"/>
  <c r="DR260" i="118"/>
  <c r="DV258" i="118"/>
  <c r="AB244" i="118"/>
  <c r="G977" i="113"/>
  <c r="I961" i="113"/>
  <c r="E961" i="113"/>
  <c r="F961" i="113"/>
  <c r="C961" i="113"/>
  <c r="D961" i="113"/>
  <c r="FF175" i="118"/>
  <c r="AP169" i="118"/>
  <c r="H961" i="113"/>
  <c r="FJ175" i="118"/>
  <c r="AP170" i="118"/>
  <c r="FB175" i="118"/>
  <c r="AP168" i="118"/>
  <c r="FD175" i="118"/>
  <c r="G961" i="113"/>
  <c r="FH175" i="118"/>
  <c r="FL173" i="118"/>
  <c r="AP171" i="118"/>
  <c r="G1058" i="113"/>
  <c r="C1058" i="113"/>
  <c r="A1058" i="113" s="1"/>
  <c r="H1058" i="113"/>
  <c r="D1058" i="113"/>
  <c r="E1058" i="113"/>
  <c r="F1058" i="113"/>
  <c r="I1058" i="113"/>
  <c r="DR490" i="118"/>
  <c r="DT490" i="118"/>
  <c r="DL490" i="118"/>
  <c r="AB489" i="118"/>
  <c r="AB491" i="118"/>
  <c r="AB490" i="118"/>
  <c r="DN490" i="118"/>
  <c r="DV488" i="118"/>
  <c r="AB492" i="118"/>
  <c r="DP490" i="118"/>
  <c r="F1038" i="113"/>
  <c r="G1038" i="113"/>
  <c r="C1038" i="113"/>
  <c r="D1038" i="113"/>
  <c r="E1038" i="113"/>
  <c r="H1038" i="113"/>
  <c r="DP435" i="118"/>
  <c r="DV433" i="118"/>
  <c r="AB431" i="118"/>
  <c r="AB429" i="118"/>
  <c r="AB428" i="118"/>
  <c r="I1038" i="113"/>
  <c r="DR435" i="118"/>
  <c r="AB430" i="118"/>
  <c r="DL435" i="118"/>
  <c r="DN435" i="118"/>
  <c r="DT435" i="118"/>
  <c r="H731" i="113"/>
  <c r="DL520" i="116"/>
  <c r="DP520" i="116"/>
  <c r="AB503" i="116"/>
  <c r="D731" i="113"/>
  <c r="DV518" i="116"/>
  <c r="AB504" i="116"/>
  <c r="D950" i="113"/>
  <c r="DV133" i="118"/>
  <c r="AB155" i="118"/>
  <c r="DL135" i="118"/>
  <c r="F716" i="113"/>
  <c r="G716" i="113"/>
  <c r="C716" i="113"/>
  <c r="H716" i="113"/>
  <c r="I716" i="113"/>
  <c r="DT455" i="116"/>
  <c r="DL455" i="116"/>
  <c r="D716" i="113"/>
  <c r="DN455" i="116"/>
  <c r="AB436" i="116"/>
  <c r="DP455" i="116"/>
  <c r="DV453" i="116"/>
  <c r="AB439" i="116"/>
  <c r="AB437" i="116"/>
  <c r="DR455" i="116"/>
  <c r="E716" i="113"/>
  <c r="AB438" i="116"/>
  <c r="I648" i="113"/>
  <c r="E648" i="113"/>
  <c r="F648" i="113"/>
  <c r="G648" i="113"/>
  <c r="H648" i="113"/>
  <c r="CD185" i="116"/>
  <c r="BV185" i="116"/>
  <c r="CF183" i="116"/>
  <c r="N175" i="116"/>
  <c r="C648" i="113"/>
  <c r="BX185" i="116"/>
  <c r="CB185" i="116"/>
  <c r="N172" i="116"/>
  <c r="N174" i="116"/>
  <c r="N173" i="116"/>
  <c r="D648" i="113"/>
  <c r="BZ185" i="116"/>
  <c r="D614" i="113"/>
  <c r="G614" i="113"/>
  <c r="BX15" i="116"/>
  <c r="F614" i="113"/>
  <c r="N28" i="116"/>
  <c r="N26" i="116"/>
  <c r="H479" i="113"/>
  <c r="D479" i="113"/>
  <c r="I479" i="113"/>
  <c r="C479" i="113"/>
  <c r="F479" i="113"/>
  <c r="CD455" i="115"/>
  <c r="AB416" i="115"/>
  <c r="BX455" i="115"/>
  <c r="AB418" i="115"/>
  <c r="BZ455" i="115"/>
  <c r="AB417" i="115"/>
  <c r="CB455" i="115"/>
  <c r="C428" i="113"/>
  <c r="A428" i="113" s="1"/>
  <c r="AB87" i="115"/>
  <c r="BZ120" i="115"/>
  <c r="F924" i="113"/>
  <c r="G924" i="113"/>
  <c r="C924" i="113"/>
  <c r="D924" i="113"/>
  <c r="CD90" i="118"/>
  <c r="BV90" i="118"/>
  <c r="CF88" i="118"/>
  <c r="N98" i="118"/>
  <c r="E924" i="113"/>
  <c r="I924" i="113"/>
  <c r="BX90" i="118"/>
  <c r="BZ90" i="118"/>
  <c r="CB90" i="118"/>
  <c r="H924" i="113"/>
  <c r="N97" i="118"/>
  <c r="N95" i="118"/>
  <c r="N96" i="118"/>
  <c r="I655" i="113"/>
  <c r="E655" i="113"/>
  <c r="F655" i="113"/>
  <c r="G655" i="113"/>
  <c r="H655" i="113"/>
  <c r="D655" i="113"/>
  <c r="DR185" i="116"/>
  <c r="DT185" i="116"/>
  <c r="DL185" i="116"/>
  <c r="AB174" i="116"/>
  <c r="AB172" i="116"/>
  <c r="DP185" i="116"/>
  <c r="DV183" i="116"/>
  <c r="AB175" i="116"/>
  <c r="DN185" i="116"/>
  <c r="C655" i="113"/>
  <c r="AB173" i="116"/>
  <c r="G421" i="113"/>
  <c r="E421" i="113"/>
  <c r="AB34" i="115"/>
  <c r="AB35" i="115"/>
  <c r="F421" i="113"/>
  <c r="I421" i="113"/>
  <c r="DL15" i="115"/>
  <c r="E316" i="113"/>
  <c r="G316" i="113"/>
  <c r="F316" i="113"/>
  <c r="CB1120" i="114"/>
  <c r="N1129" i="114"/>
  <c r="BZ1120" i="114"/>
  <c r="I241" i="113"/>
  <c r="E241" i="113"/>
  <c r="F241" i="113"/>
  <c r="H241" i="113"/>
  <c r="C241" i="113"/>
  <c r="CB305" i="114"/>
  <c r="CF303" i="114"/>
  <c r="AB285" i="114"/>
  <c r="AB284" i="114"/>
  <c r="BX305" i="114"/>
  <c r="D241" i="113"/>
  <c r="CD305" i="114"/>
  <c r="BV305" i="114"/>
  <c r="AB283" i="114"/>
  <c r="G241" i="113"/>
  <c r="AB282" i="114"/>
  <c r="BZ305" i="114"/>
  <c r="G898" i="113"/>
  <c r="C898" i="113"/>
  <c r="H898" i="113"/>
  <c r="D898" i="113"/>
  <c r="I898" i="113"/>
  <c r="F898" i="113"/>
  <c r="E898" i="113"/>
  <c r="FD500" i="29"/>
  <c r="AP495" i="29"/>
  <c r="AP494" i="29"/>
  <c r="FF500" i="29"/>
  <c r="FH500" i="29"/>
  <c r="FJ500" i="29"/>
  <c r="FB500" i="29"/>
  <c r="FL498" i="29"/>
  <c r="AP496" i="29"/>
  <c r="AP493" i="29"/>
  <c r="G833" i="113"/>
  <c r="F833" i="113"/>
  <c r="FF285" i="29"/>
  <c r="H803" i="113"/>
  <c r="D803" i="113"/>
  <c r="I803" i="113"/>
  <c r="E803" i="113"/>
  <c r="F803" i="113"/>
  <c r="G803" i="113"/>
  <c r="C803" i="113"/>
  <c r="DR200" i="29"/>
  <c r="DV198" i="29"/>
  <c r="AB220" i="29"/>
  <c r="DN200" i="29"/>
  <c r="AB218" i="29"/>
  <c r="AB217" i="29"/>
  <c r="DT200" i="29"/>
  <c r="DL200" i="29"/>
  <c r="AB219" i="29"/>
  <c r="DP200" i="29"/>
  <c r="I537" i="113"/>
  <c r="E537" i="113"/>
  <c r="F537" i="113"/>
  <c r="C537" i="113"/>
  <c r="D537" i="113"/>
  <c r="G537" i="113"/>
  <c r="AP152" i="50"/>
  <c r="FF135" i="50"/>
  <c r="FH135" i="50"/>
  <c r="H537" i="113"/>
  <c r="AP154" i="50"/>
  <c r="FB135" i="50"/>
  <c r="FD135" i="50"/>
  <c r="FJ135" i="50"/>
  <c r="AP153" i="50"/>
  <c r="FL133" i="50"/>
  <c r="AP155" i="50"/>
  <c r="H518" i="113"/>
  <c r="D518" i="113"/>
  <c r="I518" i="113"/>
  <c r="E518" i="113"/>
  <c r="C518" i="113"/>
  <c r="F518" i="113"/>
  <c r="DR100" i="50"/>
  <c r="AB101" i="50"/>
  <c r="DT100" i="50"/>
  <c r="DL100" i="50"/>
  <c r="AB99" i="50"/>
  <c r="DV98" i="50"/>
  <c r="AB102" i="50"/>
  <c r="DN100" i="50"/>
  <c r="AB100" i="50"/>
  <c r="G518" i="113"/>
  <c r="DP100" i="50"/>
  <c r="G389" i="113"/>
  <c r="C389" i="113"/>
  <c r="H389" i="113"/>
  <c r="D389" i="113"/>
  <c r="F389" i="113"/>
  <c r="I389" i="113"/>
  <c r="CB390" i="51"/>
  <c r="CF388" i="51"/>
  <c r="AB354" i="51"/>
  <c r="CD390" i="51"/>
  <c r="BV390" i="51"/>
  <c r="AB351" i="51"/>
  <c r="E389" i="113"/>
  <c r="BZ390" i="51"/>
  <c r="AB352" i="51"/>
  <c r="BX390" i="51"/>
  <c r="AB353" i="51"/>
  <c r="G392" i="113"/>
  <c r="C392" i="113"/>
  <c r="H392" i="113"/>
  <c r="D392" i="113"/>
  <c r="F392" i="113"/>
  <c r="I392" i="113"/>
  <c r="E392" i="113"/>
  <c r="DR350" i="51"/>
  <c r="AB363" i="51"/>
  <c r="DT350" i="51"/>
  <c r="DL350" i="51"/>
  <c r="DV348" i="51"/>
  <c r="AB366" i="51"/>
  <c r="AB364" i="51"/>
  <c r="DN350" i="51"/>
  <c r="DP350" i="51"/>
  <c r="AB365" i="51"/>
  <c r="H358" i="113"/>
  <c r="D358" i="113"/>
  <c r="I358" i="113"/>
  <c r="E358" i="113"/>
  <c r="C358" i="113"/>
  <c r="F358" i="113"/>
  <c r="CD185" i="51"/>
  <c r="BV185" i="51"/>
  <c r="AB154" i="51"/>
  <c r="AB152" i="51"/>
  <c r="G358" i="113"/>
  <c r="BX185" i="51"/>
  <c r="CB185" i="51"/>
  <c r="AB153" i="51"/>
  <c r="CF183" i="51"/>
  <c r="AB155" i="51"/>
  <c r="BZ185" i="51"/>
  <c r="I162" i="113"/>
  <c r="E162" i="113"/>
  <c r="F162" i="113"/>
  <c r="H162" i="113"/>
  <c r="C162" i="113"/>
  <c r="G162" i="113"/>
  <c r="CB750" i="52"/>
  <c r="CF748" i="52"/>
  <c r="AB736" i="52"/>
  <c r="CD750" i="52"/>
  <c r="BV750" i="52"/>
  <c r="AB735" i="52"/>
  <c r="AB734" i="52"/>
  <c r="BZ750" i="52"/>
  <c r="AB733" i="52"/>
  <c r="D162" i="113"/>
  <c r="BX750" i="52"/>
  <c r="H781" i="113"/>
  <c r="D781" i="113"/>
  <c r="I781" i="113"/>
  <c r="C781" i="113"/>
  <c r="F781" i="113"/>
  <c r="BZ195" i="29"/>
  <c r="BV195" i="29"/>
  <c r="G781" i="113"/>
  <c r="CB195" i="29"/>
  <c r="N177" i="29"/>
  <c r="CD195" i="29"/>
  <c r="CF193" i="29"/>
  <c r="N179" i="29"/>
  <c r="BX195" i="29"/>
  <c r="I739" i="113"/>
  <c r="E739" i="113"/>
  <c r="F739" i="113"/>
  <c r="G739" i="113"/>
  <c r="H739" i="113"/>
  <c r="C739" i="113"/>
  <c r="CD65" i="29"/>
  <c r="BV65" i="29"/>
  <c r="N47" i="29"/>
  <c r="D739" i="113"/>
  <c r="BX65" i="29"/>
  <c r="CF63" i="29"/>
  <c r="N49" i="29"/>
  <c r="N46" i="29"/>
  <c r="BZ65" i="29"/>
  <c r="N48" i="29"/>
  <c r="CB65" i="29"/>
  <c r="H598" i="113"/>
  <c r="I598" i="113"/>
  <c r="E598" i="113"/>
  <c r="F598" i="113"/>
  <c r="C598" i="113"/>
  <c r="BZ460" i="50"/>
  <c r="N479" i="50"/>
  <c r="CF458" i="50"/>
  <c r="N480" i="50"/>
  <c r="N478" i="50"/>
  <c r="BV460" i="50"/>
  <c r="BX460" i="50"/>
  <c r="CD460" i="50"/>
  <c r="G378" i="113"/>
  <c r="C378" i="113"/>
  <c r="H378" i="113"/>
  <c r="D378" i="113"/>
  <c r="F378" i="113"/>
  <c r="I378" i="113"/>
  <c r="E378" i="113"/>
  <c r="CD315" i="51"/>
  <c r="BV315" i="51"/>
  <c r="AB283" i="51"/>
  <c r="BX315" i="51"/>
  <c r="AB284" i="51"/>
  <c r="CB315" i="51"/>
  <c r="AB282" i="51"/>
  <c r="CF313" i="51"/>
  <c r="AB285" i="51"/>
  <c r="BZ315" i="51"/>
  <c r="I367" i="113"/>
  <c r="E367" i="113"/>
  <c r="F367" i="113"/>
  <c r="D367" i="113"/>
  <c r="G367" i="113"/>
  <c r="CD240" i="51"/>
  <c r="BV240" i="51"/>
  <c r="C367" i="113"/>
  <c r="A367" i="113" s="1"/>
  <c r="BX240" i="51"/>
  <c r="N235" i="51"/>
  <c r="BZ240" i="51"/>
  <c r="N233" i="51"/>
  <c r="CB240" i="51"/>
  <c r="N234" i="51"/>
  <c r="H367" i="113"/>
  <c r="CF238" i="51"/>
  <c r="N236" i="51"/>
  <c r="I211" i="113"/>
  <c r="E211" i="113"/>
  <c r="F211" i="113"/>
  <c r="H211" i="113"/>
  <c r="C211" i="113"/>
  <c r="A211" i="113" s="1"/>
  <c r="G211" i="113"/>
  <c r="CB1280" i="52"/>
  <c r="CF1278" i="52"/>
  <c r="AB1260" i="52"/>
  <c r="CD1280" i="52"/>
  <c r="BV1280" i="52"/>
  <c r="AB1257" i="52"/>
  <c r="D211" i="113"/>
  <c r="BX1280" i="52"/>
  <c r="AB1259" i="52"/>
  <c r="BZ1280" i="52"/>
  <c r="AB1258" i="52"/>
  <c r="H206" i="113"/>
  <c r="D206" i="113"/>
  <c r="I206" i="113"/>
  <c r="E206" i="113"/>
  <c r="C206" i="113"/>
  <c r="F206" i="113"/>
  <c r="CD1225" i="52"/>
  <c r="BV1225" i="52"/>
  <c r="AB1196" i="52"/>
  <c r="BX1225" i="52"/>
  <c r="BZ1225" i="52"/>
  <c r="AB1197" i="52"/>
  <c r="CB1225" i="52"/>
  <c r="G206" i="113"/>
  <c r="AB1198" i="52"/>
  <c r="CF1223" i="52"/>
  <c r="AB1199" i="52"/>
  <c r="I159" i="113"/>
  <c r="E159" i="113"/>
  <c r="F159" i="113"/>
  <c r="H159" i="113"/>
  <c r="C159" i="113"/>
  <c r="N734" i="52"/>
  <c r="CB720" i="52"/>
  <c r="CF718" i="52"/>
  <c r="N736" i="52"/>
  <c r="G159" i="113"/>
  <c r="D159" i="113"/>
  <c r="N733" i="52"/>
  <c r="CD720" i="52"/>
  <c r="BV720" i="52"/>
  <c r="N735" i="52"/>
  <c r="BX720" i="52"/>
  <c r="BZ720" i="52"/>
  <c r="H865" i="113"/>
  <c r="D865" i="113"/>
  <c r="I865" i="113"/>
  <c r="E865" i="113"/>
  <c r="F865" i="113"/>
  <c r="G865" i="113"/>
  <c r="CD455" i="29"/>
  <c r="BV455" i="29"/>
  <c r="N438" i="29"/>
  <c r="N437" i="29"/>
  <c r="BZ455" i="29"/>
  <c r="BX455" i="29"/>
  <c r="CF453" i="29"/>
  <c r="N439" i="29"/>
  <c r="CB455" i="29"/>
  <c r="N436" i="29"/>
  <c r="C865" i="113"/>
  <c r="G555" i="113"/>
  <c r="C555" i="113"/>
  <c r="H555" i="113"/>
  <c r="D555" i="113"/>
  <c r="E555" i="113"/>
  <c r="F555" i="113"/>
  <c r="I555" i="113"/>
  <c r="N291" i="50"/>
  <c r="BZ285" i="50"/>
  <c r="N290" i="50"/>
  <c r="CB285" i="50"/>
  <c r="CF283" i="50"/>
  <c r="N293" i="50"/>
  <c r="N292" i="50"/>
  <c r="BV285" i="50"/>
  <c r="BX285" i="50"/>
  <c r="CD285" i="50"/>
  <c r="G387" i="113"/>
  <c r="C387" i="113"/>
  <c r="H387" i="113"/>
  <c r="D387" i="113"/>
  <c r="F387" i="113"/>
  <c r="I387" i="113"/>
  <c r="CB370" i="51"/>
  <c r="CF368" i="51"/>
  <c r="N366" i="51"/>
  <c r="E387" i="113"/>
  <c r="CD370" i="51"/>
  <c r="BV370" i="51"/>
  <c r="N365" i="51"/>
  <c r="BX370" i="51"/>
  <c r="N363" i="51"/>
  <c r="BZ370" i="51"/>
  <c r="N364" i="51"/>
  <c r="G381" i="113"/>
  <c r="C381" i="113"/>
  <c r="H381" i="113"/>
  <c r="F381" i="113"/>
  <c r="I381" i="113"/>
  <c r="AB296" i="51"/>
  <c r="DV273" i="51"/>
  <c r="AB297" i="51"/>
  <c r="AB294" i="51"/>
  <c r="E381" i="113"/>
  <c r="DL275" i="51"/>
  <c r="DR275" i="51"/>
  <c r="DT275" i="51"/>
  <c r="G140" i="113"/>
  <c r="C140" i="113"/>
  <c r="A140" i="113" s="1"/>
  <c r="H140" i="113"/>
  <c r="D140" i="113"/>
  <c r="F140" i="113"/>
  <c r="I140" i="113"/>
  <c r="E140" i="113"/>
  <c r="CD510" i="52"/>
  <c r="BV510" i="52"/>
  <c r="BX510" i="52"/>
  <c r="AB481" i="52"/>
  <c r="CF508" i="52"/>
  <c r="AB484" i="52"/>
  <c r="BZ510" i="52"/>
  <c r="AB483" i="52"/>
  <c r="CB510" i="52"/>
  <c r="AB482" i="52"/>
  <c r="I260" i="113"/>
  <c r="F260" i="113"/>
  <c r="D260" i="113"/>
  <c r="G260" i="113"/>
  <c r="CF508" i="114"/>
  <c r="AB484" i="114"/>
  <c r="C260" i="113"/>
  <c r="CD510" i="114"/>
  <c r="BV510" i="114"/>
  <c r="AB481" i="114"/>
  <c r="AB483" i="114"/>
  <c r="H260" i="113"/>
  <c r="AB482" i="114"/>
  <c r="C257" i="113"/>
  <c r="H257" i="113"/>
  <c r="D257" i="113"/>
  <c r="CB480" i="114"/>
  <c r="N482" i="114"/>
  <c r="BX480" i="114"/>
  <c r="F257" i="113"/>
  <c r="N483" i="114"/>
  <c r="BV480" i="114"/>
  <c r="I257" i="113"/>
  <c r="BZ480" i="114"/>
  <c r="H224" i="113"/>
  <c r="D224" i="113"/>
  <c r="I224" i="113"/>
  <c r="E224" i="113"/>
  <c r="C224" i="113"/>
  <c r="F224" i="113"/>
  <c r="BZ120" i="114"/>
  <c r="AB91" i="114"/>
  <c r="BV120" i="114"/>
  <c r="AB93" i="114"/>
  <c r="AB92" i="114"/>
  <c r="G224" i="113"/>
  <c r="CB120" i="114"/>
  <c r="CF118" i="114"/>
  <c r="AB94" i="114"/>
  <c r="CD120" i="114"/>
  <c r="BX120" i="114"/>
  <c r="F104" i="113"/>
  <c r="G104" i="113"/>
  <c r="C104" i="113"/>
  <c r="I104" i="113"/>
  <c r="D104" i="113"/>
  <c r="CD120" i="52"/>
  <c r="BV120" i="52"/>
  <c r="AB91" i="52"/>
  <c r="H104" i="113"/>
  <c r="E104" i="113"/>
  <c r="BX120" i="52"/>
  <c r="BZ120" i="52"/>
  <c r="AB92" i="52"/>
  <c r="CB120" i="52"/>
  <c r="CF118" i="52"/>
  <c r="AB94" i="52"/>
  <c r="AB93" i="52"/>
  <c r="H454" i="113"/>
  <c r="D454" i="113"/>
  <c r="I454" i="113"/>
  <c r="E454" i="113"/>
  <c r="C454" i="113"/>
  <c r="F454" i="113"/>
  <c r="N287" i="115"/>
  <c r="BX275" i="115"/>
  <c r="CF273" i="115"/>
  <c r="N289" i="115"/>
  <c r="BV275" i="115"/>
  <c r="N286" i="115"/>
  <c r="CB275" i="115"/>
  <c r="BZ275" i="115"/>
  <c r="G454" i="113"/>
  <c r="CD275" i="115"/>
  <c r="N288" i="115"/>
  <c r="G797" i="113"/>
  <c r="C797" i="113"/>
  <c r="H797" i="113"/>
  <c r="D797" i="113"/>
  <c r="E797" i="113"/>
  <c r="F797" i="113"/>
  <c r="I797" i="113"/>
  <c r="BX210" i="29"/>
  <c r="N223" i="29"/>
  <c r="CB210" i="29"/>
  <c r="N221" i="29"/>
  <c r="BZ210" i="29"/>
  <c r="N222" i="29"/>
  <c r="BV210" i="29"/>
  <c r="CD210" i="29"/>
  <c r="CF208" i="29"/>
  <c r="N224" i="29"/>
  <c r="G779" i="113"/>
  <c r="C779" i="113"/>
  <c r="H779" i="113"/>
  <c r="D779" i="113"/>
  <c r="E779" i="113"/>
  <c r="CD175" i="29"/>
  <c r="BV175" i="29"/>
  <c r="CF173" i="29"/>
  <c r="N171" i="29"/>
  <c r="N168" i="29"/>
  <c r="BZ175" i="29"/>
  <c r="I779" i="113"/>
  <c r="BX175" i="29"/>
  <c r="N170" i="29"/>
  <c r="N169" i="29"/>
  <c r="CB175" i="29"/>
  <c r="F779" i="113"/>
  <c r="H354" i="113"/>
  <c r="D354" i="113"/>
  <c r="I354" i="113"/>
  <c r="E354" i="113"/>
  <c r="C354" i="113"/>
  <c r="F354" i="113"/>
  <c r="N158" i="51"/>
  <c r="CD145" i="51"/>
  <c r="BV145" i="51"/>
  <c r="G354" i="113"/>
  <c r="N157" i="51"/>
  <c r="BX145" i="51"/>
  <c r="CF143" i="51"/>
  <c r="N159" i="51"/>
  <c r="N156" i="51"/>
  <c r="BZ145" i="51"/>
  <c r="CB145" i="51"/>
  <c r="G205" i="113"/>
  <c r="C205" i="113"/>
  <c r="H205" i="113"/>
  <c r="D205" i="113"/>
  <c r="E205" i="113"/>
  <c r="CD1215" i="52"/>
  <c r="BV1215" i="52"/>
  <c r="AB1192" i="52"/>
  <c r="F205" i="113"/>
  <c r="BX1215" i="52"/>
  <c r="AB1194" i="52"/>
  <c r="I205" i="113"/>
  <c r="CF1213" i="52"/>
  <c r="AB1195" i="52"/>
  <c r="BZ1215" i="52"/>
  <c r="CB1215" i="52"/>
  <c r="AB1193" i="52"/>
  <c r="I496" i="113"/>
  <c r="E496" i="113"/>
  <c r="F496" i="113"/>
  <c r="H496" i="113"/>
  <c r="C496" i="113"/>
  <c r="N36" i="50"/>
  <c r="CB35" i="50"/>
  <c r="N34" i="50"/>
  <c r="D496" i="113"/>
  <c r="CD35" i="50"/>
  <c r="BV35" i="50"/>
  <c r="G496" i="113"/>
  <c r="BX35" i="50"/>
  <c r="CF33" i="50"/>
  <c r="N37" i="50"/>
  <c r="BZ35" i="50"/>
  <c r="N35" i="50"/>
  <c r="I993" i="113"/>
  <c r="E993" i="113"/>
  <c r="F993" i="113"/>
  <c r="C993" i="113"/>
  <c r="D993" i="113"/>
  <c r="DP275" i="118"/>
  <c r="DV273" i="118"/>
  <c r="AB289" i="118"/>
  <c r="DR275" i="118"/>
  <c r="H993" i="113"/>
  <c r="AB286" i="118"/>
  <c r="DL275" i="118"/>
  <c r="DT275" i="118"/>
  <c r="DN275" i="118"/>
  <c r="G993" i="113"/>
  <c r="AB288" i="118"/>
  <c r="AB287" i="118"/>
  <c r="H939" i="113"/>
  <c r="D939" i="113"/>
  <c r="I939" i="113"/>
  <c r="E939" i="113"/>
  <c r="C939" i="113"/>
  <c r="AP101" i="118"/>
  <c r="FF100" i="118"/>
  <c r="AP99" i="118"/>
  <c r="FH100" i="118"/>
  <c r="F939" i="113"/>
  <c r="FJ100" i="118"/>
  <c r="FD100" i="118"/>
  <c r="FL98" i="118"/>
  <c r="AP102" i="118"/>
  <c r="G939" i="113"/>
  <c r="AP100" i="118"/>
  <c r="FB100" i="118"/>
  <c r="F705" i="113"/>
  <c r="G705" i="113"/>
  <c r="C705" i="113"/>
  <c r="H705" i="113"/>
  <c r="I705" i="113"/>
  <c r="E705" i="113"/>
  <c r="N421" i="116"/>
  <c r="BZ415" i="116"/>
  <c r="N420" i="116"/>
  <c r="CB415" i="116"/>
  <c r="CF413" i="116"/>
  <c r="N423" i="116"/>
  <c r="D705" i="113"/>
  <c r="N422" i="116"/>
  <c r="BV415" i="116"/>
  <c r="BX415" i="116"/>
  <c r="CD415" i="116"/>
  <c r="I656" i="113"/>
  <c r="E656" i="113"/>
  <c r="G656" i="113"/>
  <c r="H656" i="113"/>
  <c r="DT195" i="116"/>
  <c r="C656" i="113"/>
  <c r="DN195" i="116"/>
  <c r="AB176" i="116"/>
  <c r="DV193" i="116"/>
  <c r="AB179" i="116"/>
  <c r="AB178" i="116"/>
  <c r="AB177" i="116"/>
  <c r="D656" i="113"/>
  <c r="H302" i="113"/>
  <c r="I302" i="113"/>
  <c r="E302" i="113"/>
  <c r="G302" i="113"/>
  <c r="BV965" i="114"/>
  <c r="AB936" i="114"/>
  <c r="BX965" i="114"/>
  <c r="C302" i="113"/>
  <c r="BZ965" i="114"/>
  <c r="CB965" i="114"/>
  <c r="CF963" i="114"/>
  <c r="AB939" i="114"/>
  <c r="AB937" i="114"/>
  <c r="D425" i="113"/>
  <c r="I425" i="113"/>
  <c r="E425" i="113"/>
  <c r="F425" i="113"/>
  <c r="N97" i="115"/>
  <c r="BX90" i="115"/>
  <c r="CD90" i="115"/>
  <c r="N95" i="115"/>
  <c r="G425" i="113"/>
  <c r="CF88" i="115"/>
  <c r="N98" i="115"/>
  <c r="BZ90" i="115"/>
  <c r="F1020" i="113"/>
  <c r="D1020" i="113"/>
  <c r="E1020" i="113"/>
  <c r="FF330" i="118"/>
  <c r="I1020" i="113"/>
  <c r="FL328" i="118"/>
  <c r="AP350" i="118"/>
  <c r="FJ330" i="118"/>
  <c r="AP349" i="118"/>
  <c r="I649" i="113"/>
  <c r="E649" i="113"/>
  <c r="F649" i="113"/>
  <c r="G649" i="113"/>
  <c r="H649" i="113"/>
  <c r="D649" i="113"/>
  <c r="BX195" i="116"/>
  <c r="BZ195" i="116"/>
  <c r="N178" i="116"/>
  <c r="C649" i="113"/>
  <c r="N177" i="116"/>
  <c r="CB195" i="116"/>
  <c r="CF193" i="116"/>
  <c r="N179" i="116"/>
  <c r="N176" i="116"/>
  <c r="BV195" i="116"/>
  <c r="CD195" i="116"/>
  <c r="H400" i="113"/>
  <c r="D400" i="113"/>
  <c r="I400" i="113"/>
  <c r="E400" i="113"/>
  <c r="G400" i="113"/>
  <c r="F400" i="113"/>
  <c r="DP395" i="51"/>
  <c r="DV393" i="51"/>
  <c r="AB423" i="51"/>
  <c r="AB420" i="51"/>
  <c r="DR395" i="51"/>
  <c r="DT395" i="51"/>
  <c r="AB422" i="51"/>
  <c r="DL395" i="51"/>
  <c r="C400" i="113"/>
  <c r="DN395" i="51"/>
  <c r="AB421" i="51"/>
  <c r="F173" i="113"/>
  <c r="G173" i="113"/>
  <c r="C173" i="113"/>
  <c r="I173" i="113"/>
  <c r="D173" i="113"/>
  <c r="A173" i="113" s="1"/>
  <c r="N873" i="52"/>
  <c r="CD870" i="52"/>
  <c r="BV870" i="52"/>
  <c r="H173" i="113"/>
  <c r="E173" i="113"/>
  <c r="N872" i="52"/>
  <c r="BX870" i="52"/>
  <c r="CF868" i="52"/>
  <c r="N874" i="52"/>
  <c r="N871" i="52"/>
  <c r="BZ870" i="52"/>
  <c r="CB870" i="52"/>
  <c r="H142" i="113"/>
  <c r="D142" i="113"/>
  <c r="I142" i="113"/>
  <c r="E142" i="113"/>
  <c r="G142" i="113"/>
  <c r="F142" i="113"/>
  <c r="N544" i="52"/>
  <c r="BZ535" i="52"/>
  <c r="CB535" i="52"/>
  <c r="CF533" i="52"/>
  <c r="N545" i="52"/>
  <c r="N543" i="52"/>
  <c r="BV535" i="52"/>
  <c r="C142" i="113"/>
  <c r="A142" i="113" s="1"/>
  <c r="BX535" i="52"/>
  <c r="CD535" i="52"/>
  <c r="N542" i="52"/>
  <c r="H474" i="113"/>
  <c r="D474" i="113"/>
  <c r="I474" i="113"/>
  <c r="E474" i="113"/>
  <c r="C474" i="113"/>
  <c r="F474" i="113"/>
  <c r="N418" i="115"/>
  <c r="CD405" i="115"/>
  <c r="BV405" i="115"/>
  <c r="N417" i="115"/>
  <c r="CB405" i="115"/>
  <c r="BX405" i="115"/>
  <c r="CF403" i="115"/>
  <c r="N419" i="115"/>
  <c r="N416" i="115"/>
  <c r="G474" i="113"/>
  <c r="BZ405" i="115"/>
  <c r="G282" i="113"/>
  <c r="C282" i="113"/>
  <c r="A282" i="113" s="1"/>
  <c r="H282" i="113"/>
  <c r="D282" i="113"/>
  <c r="F282" i="113"/>
  <c r="I282" i="113"/>
  <c r="CB750" i="114"/>
  <c r="CF748" i="114"/>
  <c r="AB736" i="114"/>
  <c r="CD750" i="114"/>
  <c r="E282" i="113"/>
  <c r="BX750" i="114"/>
  <c r="AB735" i="114"/>
  <c r="BV750" i="114"/>
  <c r="AB733" i="114"/>
  <c r="AB734" i="114"/>
  <c r="BZ750" i="114"/>
  <c r="F230" i="113"/>
  <c r="G230" i="113"/>
  <c r="H230" i="113"/>
  <c r="D230" i="113"/>
  <c r="A230" i="113" s="1"/>
  <c r="BX185" i="114"/>
  <c r="BV185" i="114"/>
  <c r="AB158" i="114"/>
  <c r="AB156" i="114"/>
  <c r="F890" i="113"/>
  <c r="G890" i="113"/>
  <c r="C890" i="113"/>
  <c r="H890" i="113"/>
  <c r="I890" i="113"/>
  <c r="E890" i="113"/>
  <c r="D890" i="113"/>
  <c r="AB491" i="29"/>
  <c r="DN490" i="29"/>
  <c r="AB490" i="29"/>
  <c r="AB489" i="29"/>
  <c r="DR490" i="29"/>
  <c r="DP490" i="29"/>
  <c r="DV488" i="29"/>
  <c r="AB492" i="29"/>
  <c r="DL490" i="29"/>
  <c r="DT490" i="29"/>
  <c r="F896" i="113"/>
  <c r="G896" i="113"/>
  <c r="C896" i="113"/>
  <c r="H896" i="113"/>
  <c r="I896" i="113"/>
  <c r="E896" i="113"/>
  <c r="AP487" i="29"/>
  <c r="AP485" i="29"/>
  <c r="FJ480" i="29"/>
  <c r="FB480" i="29"/>
  <c r="FL478" i="29"/>
  <c r="AP488" i="29"/>
  <c r="D896" i="113"/>
  <c r="FF480" i="29"/>
  <c r="FD480" i="29"/>
  <c r="FH480" i="29"/>
  <c r="AP486" i="29"/>
  <c r="F105" i="113"/>
  <c r="G105" i="113"/>
  <c r="C105" i="113"/>
  <c r="I105" i="113"/>
  <c r="D105" i="113"/>
  <c r="H105" i="113"/>
  <c r="BZ135" i="52"/>
  <c r="N150" i="52"/>
  <c r="CB135" i="52"/>
  <c r="CF133" i="52"/>
  <c r="N151" i="52"/>
  <c r="N148" i="52"/>
  <c r="BV135" i="52"/>
  <c r="E105" i="113"/>
  <c r="N149" i="52"/>
  <c r="BX135" i="52"/>
  <c r="CD135" i="52"/>
  <c r="H151" i="113"/>
  <c r="D151" i="113"/>
  <c r="I151" i="113"/>
  <c r="E151" i="113"/>
  <c r="G151" i="113"/>
  <c r="CB630" i="52"/>
  <c r="CF628" i="52"/>
  <c r="AB610" i="52"/>
  <c r="F151" i="113"/>
  <c r="C151" i="113"/>
  <c r="A151" i="113" s="1"/>
  <c r="CD630" i="52"/>
  <c r="BV630" i="52"/>
  <c r="AB607" i="52"/>
  <c r="BX630" i="52"/>
  <c r="AB609" i="52"/>
  <c r="BZ630" i="52"/>
  <c r="AB608" i="52"/>
  <c r="F408" i="113"/>
  <c r="G408" i="113"/>
  <c r="C408" i="113"/>
  <c r="I408" i="113"/>
  <c r="D408" i="113"/>
  <c r="A408" i="113" s="1"/>
  <c r="H408" i="113"/>
  <c r="BZ510" i="51"/>
  <c r="AB478" i="51"/>
  <c r="CB510" i="51"/>
  <c r="CF508" i="51"/>
  <c r="AB480" i="51"/>
  <c r="AB477" i="51"/>
  <c r="BV510" i="51"/>
  <c r="AB479" i="51"/>
  <c r="BX510" i="51"/>
  <c r="E408" i="113"/>
  <c r="CD510" i="51"/>
  <c r="I407" i="113"/>
  <c r="E407" i="113"/>
  <c r="F407" i="113"/>
  <c r="H407" i="113"/>
  <c r="C407" i="113"/>
  <c r="BZ500" i="51"/>
  <c r="N493" i="51"/>
  <c r="G407" i="113"/>
  <c r="D407" i="113"/>
  <c r="CB500" i="51"/>
  <c r="CF498" i="51"/>
  <c r="N496" i="51"/>
  <c r="BV500" i="51"/>
  <c r="N495" i="51"/>
  <c r="BX500" i="51"/>
  <c r="CD500" i="51"/>
  <c r="N494" i="51"/>
  <c r="G1066" i="113"/>
  <c r="C1066" i="113"/>
  <c r="H1066" i="113"/>
  <c r="D1066" i="113"/>
  <c r="E1066" i="113"/>
  <c r="F1066" i="113"/>
  <c r="I1066" i="113"/>
  <c r="FD500" i="118"/>
  <c r="AP494" i="118"/>
  <c r="FF500" i="118"/>
  <c r="AP493" i="118"/>
  <c r="FB500" i="118"/>
  <c r="FL498" i="118"/>
  <c r="AP496" i="118"/>
  <c r="FJ500" i="118"/>
  <c r="FH500" i="118"/>
  <c r="AP495" i="118"/>
  <c r="G1065" i="113"/>
  <c r="C1065" i="113"/>
  <c r="A1065" i="113" s="1"/>
  <c r="H1065" i="113"/>
  <c r="D1065" i="113"/>
  <c r="E1065" i="113"/>
  <c r="F1065" i="113"/>
  <c r="AP491" i="118"/>
  <c r="FF490" i="118"/>
  <c r="AP489" i="118"/>
  <c r="FH490" i="118"/>
  <c r="FB490" i="118"/>
  <c r="FD490" i="118"/>
  <c r="FL488" i="118"/>
  <c r="AP492" i="118"/>
  <c r="FJ490" i="118"/>
  <c r="I1065" i="113"/>
  <c r="AP490" i="118"/>
  <c r="C1017" i="113"/>
  <c r="D1017" i="113"/>
  <c r="DV368" i="118"/>
  <c r="AB366" i="118"/>
  <c r="AB363" i="118"/>
  <c r="I1017" i="113"/>
  <c r="DT370" i="118"/>
  <c r="DL370" i="118"/>
  <c r="I1002" i="113"/>
  <c r="E1002" i="113"/>
  <c r="F1002" i="113"/>
  <c r="C1002" i="113"/>
  <c r="D1002" i="113"/>
  <c r="G1002" i="113"/>
  <c r="FD295" i="118"/>
  <c r="AP295" i="118"/>
  <c r="H1002" i="113"/>
  <c r="AP296" i="118"/>
  <c r="FF295" i="118"/>
  <c r="AP294" i="118"/>
  <c r="FB295" i="118"/>
  <c r="FL293" i="118"/>
  <c r="AP297" i="118"/>
  <c r="FH295" i="118"/>
  <c r="FJ295" i="118"/>
  <c r="I985" i="113"/>
  <c r="E985" i="113"/>
  <c r="F985" i="113"/>
  <c r="C985" i="113"/>
  <c r="D985" i="113"/>
  <c r="N284" i="118"/>
  <c r="CD265" i="118"/>
  <c r="BV265" i="118"/>
  <c r="BX265" i="118"/>
  <c r="CF263" i="118"/>
  <c r="N285" i="118"/>
  <c r="H985" i="113"/>
  <c r="CB265" i="118"/>
  <c r="N283" i="118"/>
  <c r="N282" i="118"/>
  <c r="BZ265" i="118"/>
  <c r="G985" i="113"/>
  <c r="H940" i="113"/>
  <c r="E940" i="113"/>
  <c r="C940" i="113"/>
  <c r="AP104" i="118"/>
  <c r="G940" i="113"/>
  <c r="AP105" i="118"/>
  <c r="FL108" i="118"/>
  <c r="AP106" i="118"/>
  <c r="FD110" i="118"/>
  <c r="AP103" i="118"/>
  <c r="C723" i="113"/>
  <c r="H723" i="113"/>
  <c r="E723" i="113"/>
  <c r="CD510" i="116"/>
  <c r="CB510" i="116"/>
  <c r="CF508" i="116"/>
  <c r="N500" i="116"/>
  <c r="BZ510" i="116"/>
  <c r="N499" i="116"/>
  <c r="F949" i="113"/>
  <c r="N176" i="118"/>
  <c r="N178" i="118"/>
  <c r="I959" i="113"/>
  <c r="E959" i="113"/>
  <c r="F959" i="113"/>
  <c r="C959" i="113"/>
  <c r="D959" i="113"/>
  <c r="FF155" i="118"/>
  <c r="FH155" i="118"/>
  <c r="G959" i="113"/>
  <c r="AP162" i="118"/>
  <c r="AP160" i="118"/>
  <c r="FJ155" i="118"/>
  <c r="FD155" i="118"/>
  <c r="FL153" i="118"/>
  <c r="AP163" i="118"/>
  <c r="H959" i="113"/>
  <c r="AP161" i="118"/>
  <c r="FB155" i="118"/>
  <c r="I996" i="113"/>
  <c r="E996" i="113"/>
  <c r="F996" i="113"/>
  <c r="C996" i="113"/>
  <c r="D996" i="113"/>
  <c r="G996" i="113"/>
  <c r="DP305" i="118"/>
  <c r="DV303" i="118"/>
  <c r="AB301" i="118"/>
  <c r="AB299" i="118"/>
  <c r="AB298" i="118"/>
  <c r="H996" i="113"/>
  <c r="DR305" i="118"/>
  <c r="AB300" i="118"/>
  <c r="DT305" i="118"/>
  <c r="DN305" i="118"/>
  <c r="DL305" i="118"/>
  <c r="I962" i="113"/>
  <c r="E962" i="113"/>
  <c r="F962" i="113"/>
  <c r="C962" i="113"/>
  <c r="D962" i="113"/>
  <c r="G962" i="113"/>
  <c r="FJ185" i="118"/>
  <c r="FB185" i="118"/>
  <c r="AP174" i="118"/>
  <c r="H962" i="113"/>
  <c r="FD185" i="118"/>
  <c r="FF185" i="118"/>
  <c r="AP172" i="118"/>
  <c r="FL183" i="118"/>
  <c r="AP175" i="118"/>
  <c r="FH185" i="118"/>
  <c r="AP173" i="118"/>
  <c r="F724" i="113"/>
  <c r="G724" i="113"/>
  <c r="C724" i="113"/>
  <c r="H724" i="113"/>
  <c r="BX520" i="116"/>
  <c r="N503" i="116"/>
  <c r="I724" i="113"/>
  <c r="BZ520" i="116"/>
  <c r="CF518" i="116"/>
  <c r="N504" i="116"/>
  <c r="N502" i="116"/>
  <c r="D724" i="113"/>
  <c r="CB520" i="116"/>
  <c r="CD520" i="116"/>
  <c r="N501" i="116"/>
  <c r="E724" i="113"/>
  <c r="BV520" i="116"/>
  <c r="I620" i="113"/>
  <c r="E620" i="113"/>
  <c r="F620" i="113"/>
  <c r="C620" i="113"/>
  <c r="D620" i="113"/>
  <c r="H620" i="113"/>
  <c r="DT5" i="116"/>
  <c r="DL5" i="116"/>
  <c r="G620" i="113"/>
  <c r="DN5" i="116"/>
  <c r="AB24" i="116"/>
  <c r="AB23" i="116"/>
  <c r="DP5" i="116"/>
  <c r="DV3" i="116"/>
  <c r="AB25" i="116"/>
  <c r="AB22" i="116"/>
  <c r="DR5" i="116"/>
  <c r="F330" i="113"/>
  <c r="G330" i="113"/>
  <c r="C330" i="113"/>
  <c r="E330" i="113"/>
  <c r="H330" i="113"/>
  <c r="CD1270" i="114"/>
  <c r="BV1270" i="114"/>
  <c r="D330" i="113"/>
  <c r="BX1270" i="114"/>
  <c r="AB1255" i="114"/>
  <c r="AB1254" i="114"/>
  <c r="CB1270" i="114"/>
  <c r="AB1253" i="114"/>
  <c r="I330" i="113"/>
  <c r="BZ1270" i="114"/>
  <c r="CF1268" i="114"/>
  <c r="AB1256" i="114"/>
  <c r="I963" i="113"/>
  <c r="E963" i="113"/>
  <c r="F963" i="113"/>
  <c r="C963" i="113"/>
  <c r="D963" i="113"/>
  <c r="FD195" i="118"/>
  <c r="FL193" i="118"/>
  <c r="AP179" i="118"/>
  <c r="AP176" i="118"/>
  <c r="FB195" i="118"/>
  <c r="G963" i="113"/>
  <c r="FF195" i="118"/>
  <c r="AP178" i="118"/>
  <c r="FJ195" i="118"/>
  <c r="FH195" i="118"/>
  <c r="H963" i="113"/>
  <c r="AP177" i="118"/>
  <c r="F921" i="113"/>
  <c r="G921" i="113"/>
  <c r="C921" i="113"/>
  <c r="D921" i="113"/>
  <c r="FF65" i="118"/>
  <c r="E921" i="113"/>
  <c r="FJ65" i="118"/>
  <c r="AP48" i="118"/>
  <c r="AP46" i="118"/>
  <c r="H921" i="113"/>
  <c r="FB65" i="118"/>
  <c r="FL63" i="118"/>
  <c r="AP49" i="118"/>
  <c r="FD65" i="118"/>
  <c r="AP47" i="118"/>
  <c r="FH65" i="118"/>
  <c r="I921" i="113"/>
  <c r="F682" i="113"/>
  <c r="G682" i="113"/>
  <c r="C682" i="113"/>
  <c r="H682" i="113"/>
  <c r="I682" i="113"/>
  <c r="AB292" i="116"/>
  <c r="DN285" i="116"/>
  <c r="DV283" i="116"/>
  <c r="AB293" i="116"/>
  <c r="D682" i="113"/>
  <c r="AB291" i="116"/>
  <c r="DP285" i="116"/>
  <c r="DT285" i="116"/>
  <c r="E682" i="113"/>
  <c r="DL285" i="116"/>
  <c r="DR285" i="116"/>
  <c r="AB290" i="116"/>
  <c r="I264" i="113"/>
  <c r="D264" i="113"/>
  <c r="G264" i="113"/>
  <c r="AB538" i="114"/>
  <c r="CB555" i="114"/>
  <c r="CF553" i="114"/>
  <c r="AB541" i="114"/>
  <c r="BZ555" i="114"/>
  <c r="H264" i="113"/>
  <c r="G932" i="113"/>
  <c r="C932" i="113"/>
  <c r="H932" i="113"/>
  <c r="D932" i="113"/>
  <c r="I932" i="113"/>
  <c r="E932" i="113"/>
  <c r="DR100" i="118"/>
  <c r="F932" i="113"/>
  <c r="AB101" i="118"/>
  <c r="DP100" i="118"/>
  <c r="DT100" i="118"/>
  <c r="AB100" i="118"/>
  <c r="DV98" i="118"/>
  <c r="AB102" i="118"/>
  <c r="DN100" i="118"/>
  <c r="DL100" i="118"/>
  <c r="AB99" i="118"/>
  <c r="I658" i="113"/>
  <c r="E658" i="113"/>
  <c r="F658" i="113"/>
  <c r="G658" i="113"/>
  <c r="H658" i="113"/>
  <c r="CD200" i="116"/>
  <c r="BV200" i="116"/>
  <c r="C658" i="113"/>
  <c r="N219" i="116"/>
  <c r="BX200" i="116"/>
  <c r="CF198" i="116"/>
  <c r="N220" i="116"/>
  <c r="BZ200" i="116"/>
  <c r="D658" i="113"/>
  <c r="A658" i="113" s="1"/>
  <c r="N218" i="116"/>
  <c r="N217" i="116"/>
  <c r="CB200" i="116"/>
  <c r="H613" i="113"/>
  <c r="D613" i="113"/>
  <c r="C613" i="113"/>
  <c r="F613" i="113"/>
  <c r="CF3" i="116"/>
  <c r="N25" i="116"/>
  <c r="G613" i="113"/>
  <c r="N23" i="116"/>
  <c r="CD5" i="116"/>
  <c r="H427" i="113"/>
  <c r="D427" i="113"/>
  <c r="I427" i="113"/>
  <c r="E427" i="113"/>
  <c r="C427" i="113"/>
  <c r="F427" i="113"/>
  <c r="CD110" i="115"/>
  <c r="BV110" i="115"/>
  <c r="N105" i="115"/>
  <c r="CF108" i="115"/>
  <c r="N106" i="115"/>
  <c r="G427" i="113"/>
  <c r="BX110" i="115"/>
  <c r="N104" i="115"/>
  <c r="BZ110" i="115"/>
  <c r="CB110" i="115"/>
  <c r="N103" i="115"/>
  <c r="G331" i="113"/>
  <c r="C331" i="113"/>
  <c r="H331" i="113"/>
  <c r="D331" i="113"/>
  <c r="F331" i="113"/>
  <c r="I331" i="113"/>
  <c r="CD1280" i="114"/>
  <c r="BV1280" i="114"/>
  <c r="AB1257" i="114"/>
  <c r="CF1278" i="114"/>
  <c r="AB1260" i="114"/>
  <c r="AB1258" i="114"/>
  <c r="BX1280" i="114"/>
  <c r="E331" i="113"/>
  <c r="BZ1280" i="114"/>
  <c r="CB1280" i="114"/>
  <c r="AB1259" i="114"/>
  <c r="I966" i="113"/>
  <c r="E966" i="113"/>
  <c r="F966" i="113"/>
  <c r="C966" i="113"/>
  <c r="D966" i="113"/>
  <c r="G966" i="113"/>
  <c r="N227" i="118"/>
  <c r="N226" i="118"/>
  <c r="CB220" i="118"/>
  <c r="H966" i="113"/>
  <c r="CD220" i="118"/>
  <c r="BV220" i="118"/>
  <c r="CF218" i="118"/>
  <c r="N228" i="118"/>
  <c r="BX220" i="118"/>
  <c r="N225" i="118"/>
  <c r="BZ220" i="118"/>
  <c r="H477" i="113"/>
  <c r="D477" i="113"/>
  <c r="I477" i="113"/>
  <c r="E477" i="113"/>
  <c r="C477" i="113"/>
  <c r="F477" i="113"/>
  <c r="CD435" i="115"/>
  <c r="BV435" i="115"/>
  <c r="N430" i="115"/>
  <c r="CB435" i="115"/>
  <c r="N428" i="115"/>
  <c r="G477" i="113"/>
  <c r="CF433" i="115"/>
  <c r="N431" i="115"/>
  <c r="BX435" i="115"/>
  <c r="N429" i="115"/>
  <c r="BZ435" i="115"/>
  <c r="H332" i="113"/>
  <c r="D332" i="113"/>
  <c r="I332" i="113"/>
  <c r="E332" i="113"/>
  <c r="G332" i="113"/>
  <c r="CD1290" i="114"/>
  <c r="BV1290" i="114"/>
  <c r="AB1261" i="114"/>
  <c r="F332" i="113"/>
  <c r="CB1290" i="114"/>
  <c r="AB1263" i="114"/>
  <c r="CF1288" i="114"/>
  <c r="AB1264" i="114"/>
  <c r="AB1262" i="114"/>
  <c r="BX1290" i="114"/>
  <c r="C332" i="113"/>
  <c r="A332" i="113" s="1"/>
  <c r="BZ1290" i="114"/>
  <c r="H306" i="113"/>
  <c r="D306" i="113"/>
  <c r="I306" i="113"/>
  <c r="E306" i="113"/>
  <c r="G306" i="113"/>
  <c r="CD1010" i="114"/>
  <c r="BV1010" i="114"/>
  <c r="CB1010" i="114"/>
  <c r="F306" i="113"/>
  <c r="C306" i="113"/>
  <c r="A306" i="113" s="1"/>
  <c r="CF1008" i="114"/>
  <c r="AB996" i="114"/>
  <c r="AB993" i="114"/>
  <c r="BX1010" i="114"/>
  <c r="BZ1010" i="114"/>
  <c r="AB994" i="114"/>
  <c r="AB995" i="114"/>
  <c r="H464" i="113"/>
  <c r="D464" i="113"/>
  <c r="I464" i="113"/>
  <c r="E464" i="113"/>
  <c r="C464" i="113"/>
  <c r="F464" i="113"/>
  <c r="CD340" i="115"/>
  <c r="BV340" i="115"/>
  <c r="N352" i="115"/>
  <c r="BX340" i="115"/>
  <c r="CB340" i="115"/>
  <c r="N351" i="115"/>
  <c r="BZ340" i="115"/>
  <c r="N353" i="115"/>
  <c r="CF338" i="115"/>
  <c r="N354" i="115"/>
  <c r="G464" i="113"/>
  <c r="I243" i="113"/>
  <c r="E243" i="113"/>
  <c r="F243" i="113"/>
  <c r="H243" i="113"/>
  <c r="C243" i="113"/>
  <c r="N344" i="114"/>
  <c r="CB330" i="114"/>
  <c r="CF328" i="114"/>
  <c r="N346" i="114"/>
  <c r="G243" i="113"/>
  <c r="BX330" i="114"/>
  <c r="D243" i="113"/>
  <c r="N343" i="114"/>
  <c r="CD330" i="114"/>
  <c r="BV330" i="114"/>
  <c r="N345" i="114"/>
  <c r="BZ330" i="114"/>
  <c r="G234" i="113"/>
  <c r="C234" i="113"/>
  <c r="H234" i="113"/>
  <c r="D234" i="113"/>
  <c r="A234" i="113" s="1"/>
  <c r="F234" i="113"/>
  <c r="I234" i="113"/>
  <c r="E234" i="113"/>
  <c r="CB230" i="114"/>
  <c r="CF228" i="114"/>
  <c r="AB216" i="114"/>
  <c r="AB215" i="114"/>
  <c r="AB214" i="114"/>
  <c r="BX230" i="114"/>
  <c r="AB213" i="114"/>
  <c r="CD230" i="114"/>
  <c r="BV230" i="114"/>
  <c r="BZ230" i="114"/>
  <c r="F897" i="113"/>
  <c r="G897" i="113"/>
  <c r="C897" i="113"/>
  <c r="H897" i="113"/>
  <c r="I897" i="113"/>
  <c r="D897" i="113"/>
  <c r="FJ490" i="29"/>
  <c r="FB490" i="29"/>
  <c r="FL488" i="29"/>
  <c r="AP492" i="29"/>
  <c r="FD490" i="29"/>
  <c r="AP490" i="29"/>
  <c r="AP491" i="29"/>
  <c r="FF490" i="29"/>
  <c r="AP489" i="29"/>
  <c r="FH490" i="29"/>
  <c r="E897" i="113"/>
  <c r="G741" i="113"/>
  <c r="C741" i="113"/>
  <c r="A741" i="113" s="1"/>
  <c r="H741" i="113"/>
  <c r="D741" i="113"/>
  <c r="I741" i="113"/>
  <c r="E741" i="113"/>
  <c r="DP15" i="29"/>
  <c r="DV13" i="29"/>
  <c r="AB29" i="29"/>
  <c r="AB28" i="29"/>
  <c r="DL15" i="29"/>
  <c r="AB27" i="29"/>
  <c r="AB26" i="29"/>
  <c r="DR15" i="29"/>
  <c r="DT15" i="29"/>
  <c r="F741" i="113"/>
  <c r="DN15" i="29"/>
  <c r="F589" i="113"/>
  <c r="D589" i="113"/>
  <c r="E589" i="113"/>
  <c r="N438" i="50"/>
  <c r="CB455" i="50"/>
  <c r="BV455" i="50"/>
  <c r="N436" i="50"/>
  <c r="CD455" i="50"/>
  <c r="G574" i="113"/>
  <c r="C574" i="113"/>
  <c r="H574" i="113"/>
  <c r="D574" i="113"/>
  <c r="I574" i="113"/>
  <c r="E574" i="113"/>
  <c r="BZ390" i="50"/>
  <c r="N371" i="50"/>
  <c r="CB390" i="50"/>
  <c r="BV390" i="50"/>
  <c r="BX390" i="50"/>
  <c r="CF388" i="50"/>
  <c r="N374" i="50"/>
  <c r="N373" i="50"/>
  <c r="F574" i="113"/>
  <c r="CD390" i="50"/>
  <c r="N372" i="50"/>
  <c r="H507" i="113"/>
  <c r="D507" i="113"/>
  <c r="I507" i="113"/>
  <c r="E507" i="113"/>
  <c r="C507" i="113"/>
  <c r="F507" i="113"/>
  <c r="AP24" i="50"/>
  <c r="AP23" i="50"/>
  <c r="FF5" i="50"/>
  <c r="G507" i="113"/>
  <c r="AP22" i="50"/>
  <c r="FH5" i="50"/>
  <c r="FB5" i="50"/>
  <c r="FD5" i="50"/>
  <c r="FJ5" i="50"/>
  <c r="FL3" i="50"/>
  <c r="AP25" i="50"/>
  <c r="F368" i="113"/>
  <c r="G368" i="113"/>
  <c r="C368" i="113"/>
  <c r="E368" i="113"/>
  <c r="H368" i="113"/>
  <c r="D368" i="113"/>
  <c r="A368" i="113" s="1"/>
  <c r="CD250" i="51"/>
  <c r="BV250" i="51"/>
  <c r="I368" i="113"/>
  <c r="BX250" i="51"/>
  <c r="AB219" i="51"/>
  <c r="AB217" i="51"/>
  <c r="CB250" i="51"/>
  <c r="AB218" i="51"/>
  <c r="CF248" i="51"/>
  <c r="AB220" i="51"/>
  <c r="BZ250" i="51"/>
  <c r="F212" i="113"/>
  <c r="G212" i="113"/>
  <c r="C212" i="113"/>
  <c r="I212" i="113"/>
  <c r="D212" i="113"/>
  <c r="CB1290" i="52"/>
  <c r="CF1288" i="52"/>
  <c r="AB1264" i="52"/>
  <c r="H212" i="113"/>
  <c r="E212" i="113"/>
  <c r="CD1290" i="52"/>
  <c r="BV1290" i="52"/>
  <c r="AB1261" i="52"/>
  <c r="BZ1290" i="52"/>
  <c r="AB1262" i="52"/>
  <c r="AB1263" i="52"/>
  <c r="BX1290" i="52"/>
  <c r="I187" i="113"/>
  <c r="AB997" i="52"/>
  <c r="AB999" i="52"/>
  <c r="F181" i="113"/>
  <c r="G181" i="113"/>
  <c r="C181" i="113"/>
  <c r="I181" i="113"/>
  <c r="D181" i="113"/>
  <c r="CB955" i="52"/>
  <c r="CF953" i="52"/>
  <c r="AB935" i="52"/>
  <c r="AB933" i="52"/>
  <c r="E181" i="113"/>
  <c r="CD955" i="52"/>
  <c r="BV955" i="52"/>
  <c r="H181" i="113"/>
  <c r="BZ955" i="52"/>
  <c r="AB934" i="52"/>
  <c r="AB932" i="52"/>
  <c r="BX955" i="52"/>
  <c r="I167" i="113"/>
  <c r="E167" i="113"/>
  <c r="F167" i="113"/>
  <c r="H167" i="113"/>
  <c r="C167" i="113"/>
  <c r="N808" i="52"/>
  <c r="CD805" i="52"/>
  <c r="BV805" i="52"/>
  <c r="D167" i="113"/>
  <c r="N807" i="52"/>
  <c r="BX805" i="52"/>
  <c r="CF803" i="52"/>
  <c r="N809" i="52"/>
  <c r="G167" i="113"/>
  <c r="BZ805" i="52"/>
  <c r="CB805" i="52"/>
  <c r="N806" i="52"/>
  <c r="H154" i="113"/>
  <c r="D154" i="113"/>
  <c r="I154" i="113"/>
  <c r="E154" i="113"/>
  <c r="G154" i="113"/>
  <c r="F154" i="113"/>
  <c r="N674" i="52"/>
  <c r="BZ665" i="52"/>
  <c r="CB665" i="52"/>
  <c r="CF663" i="52"/>
  <c r="N675" i="52"/>
  <c r="BX665" i="52"/>
  <c r="N672" i="52"/>
  <c r="CD665" i="52"/>
  <c r="C154" i="113"/>
  <c r="N673" i="52"/>
  <c r="BV665" i="52"/>
  <c r="H146" i="113"/>
  <c r="D146" i="113"/>
  <c r="I146" i="113"/>
  <c r="E146" i="113"/>
  <c r="G146" i="113"/>
  <c r="F146" i="113"/>
  <c r="CB575" i="52"/>
  <c r="CF573" i="52"/>
  <c r="AB549" i="52"/>
  <c r="CD575" i="52"/>
  <c r="BV575" i="52"/>
  <c r="AB546" i="52"/>
  <c r="BZ575" i="52"/>
  <c r="AB547" i="52"/>
  <c r="C146" i="113"/>
  <c r="BX575" i="52"/>
  <c r="AB548" i="52"/>
  <c r="F763" i="113"/>
  <c r="G763" i="113"/>
  <c r="C763" i="113"/>
  <c r="H763" i="113"/>
  <c r="I763" i="113"/>
  <c r="D763" i="113"/>
  <c r="DP90" i="29"/>
  <c r="DV88" i="29"/>
  <c r="AB98" i="29"/>
  <c r="DT90" i="29"/>
  <c r="AB97" i="29"/>
  <c r="AB96" i="29"/>
  <c r="AB95" i="29"/>
  <c r="DR90" i="29"/>
  <c r="DL90" i="29"/>
  <c r="DN90" i="29"/>
  <c r="E763" i="113"/>
  <c r="G745" i="113"/>
  <c r="C745" i="113"/>
  <c r="H745" i="113"/>
  <c r="D745" i="113"/>
  <c r="E745" i="113"/>
  <c r="F745" i="113"/>
  <c r="I745" i="113"/>
  <c r="DR55" i="29"/>
  <c r="DV53" i="29"/>
  <c r="AB45" i="29"/>
  <c r="DN55" i="29"/>
  <c r="DT55" i="29"/>
  <c r="DL55" i="29"/>
  <c r="AB43" i="29"/>
  <c r="AB42" i="29"/>
  <c r="DP55" i="29"/>
  <c r="AB44" i="29"/>
  <c r="F553" i="113"/>
  <c r="G553" i="113"/>
  <c r="C553" i="113"/>
  <c r="D553" i="113"/>
  <c r="E553" i="113"/>
  <c r="H553" i="113"/>
  <c r="N283" i="50"/>
  <c r="BX265" i="50"/>
  <c r="CF263" i="50"/>
  <c r="N285" i="50"/>
  <c r="BZ265" i="50"/>
  <c r="I553" i="113"/>
  <c r="CB265" i="50"/>
  <c r="N282" i="50"/>
  <c r="CD265" i="50"/>
  <c r="N284" i="50"/>
  <c r="BV265" i="50"/>
  <c r="I500" i="113"/>
  <c r="E500" i="113"/>
  <c r="F500" i="113"/>
  <c r="D500" i="113"/>
  <c r="G500" i="113"/>
  <c r="C500" i="113"/>
  <c r="DR5" i="50"/>
  <c r="DV3" i="50"/>
  <c r="AB25" i="50"/>
  <c r="H500" i="113"/>
  <c r="DT5" i="50"/>
  <c r="DL5" i="50"/>
  <c r="AB24" i="50"/>
  <c r="AB23" i="50"/>
  <c r="AB22" i="50"/>
  <c r="DN5" i="50"/>
  <c r="DP5" i="50"/>
  <c r="C209" i="113"/>
  <c r="H209" i="113"/>
  <c r="I209" i="113"/>
  <c r="E209" i="113"/>
  <c r="CD1260" i="52"/>
  <c r="BV1260" i="52"/>
  <c r="BX1260" i="52"/>
  <c r="F186" i="113"/>
  <c r="G186" i="113"/>
  <c r="D186" i="113"/>
  <c r="H186" i="113"/>
  <c r="BX1010" i="52"/>
  <c r="AB993" i="52"/>
  <c r="AB995" i="52"/>
  <c r="E186" i="113"/>
  <c r="F180" i="113"/>
  <c r="G180" i="113"/>
  <c r="C180" i="113"/>
  <c r="I180" i="113"/>
  <c r="D180" i="113"/>
  <c r="H180" i="113"/>
  <c r="CB945" i="52"/>
  <c r="CF943" i="52"/>
  <c r="AB931" i="52"/>
  <c r="AB928" i="52"/>
  <c r="CD945" i="52"/>
  <c r="BV945" i="52"/>
  <c r="BX945" i="52"/>
  <c r="AB929" i="52"/>
  <c r="BZ945" i="52"/>
  <c r="E180" i="113"/>
  <c r="AB930" i="52"/>
  <c r="I160" i="113"/>
  <c r="E160" i="113"/>
  <c r="F160" i="113"/>
  <c r="H160" i="113"/>
  <c r="C160" i="113"/>
  <c r="G160" i="113"/>
  <c r="N738" i="52"/>
  <c r="BX730" i="52"/>
  <c r="N737" i="52"/>
  <c r="BZ730" i="52"/>
  <c r="D160" i="113"/>
  <c r="CF728" i="52"/>
  <c r="N740" i="52"/>
  <c r="BV730" i="52"/>
  <c r="N739" i="52"/>
  <c r="CB730" i="52"/>
  <c r="CD730" i="52"/>
  <c r="F107" i="113"/>
  <c r="G107" i="113"/>
  <c r="C107" i="113"/>
  <c r="I107" i="113"/>
  <c r="D107" i="113"/>
  <c r="H107" i="113"/>
  <c r="CB155" i="52"/>
  <c r="N158" i="52"/>
  <c r="CD155" i="52"/>
  <c r="BV155" i="52"/>
  <c r="N156" i="52"/>
  <c r="CF153" i="52"/>
  <c r="N159" i="52"/>
  <c r="BX155" i="52"/>
  <c r="E107" i="113"/>
  <c r="N157" i="52"/>
  <c r="BZ155" i="52"/>
  <c r="I404" i="113"/>
  <c r="E404" i="113"/>
  <c r="F404" i="113"/>
  <c r="H404" i="113"/>
  <c r="C404" i="113"/>
  <c r="G404" i="113"/>
  <c r="N481" i="51"/>
  <c r="BZ470" i="51"/>
  <c r="CB470" i="51"/>
  <c r="CD470" i="51"/>
  <c r="CF468" i="51"/>
  <c r="N484" i="51"/>
  <c r="N483" i="51"/>
  <c r="D404" i="113"/>
  <c r="BV470" i="51"/>
  <c r="BX470" i="51"/>
  <c r="N482" i="51"/>
  <c r="H210" i="113"/>
  <c r="D210" i="113"/>
  <c r="I210" i="113"/>
  <c r="E210" i="113"/>
  <c r="G210" i="113"/>
  <c r="CB1270" i="52"/>
  <c r="CF1268" i="52"/>
  <c r="AB1256" i="52"/>
  <c r="C210" i="113"/>
  <c r="CD1270" i="52"/>
  <c r="BV1270" i="52"/>
  <c r="AB1253" i="52"/>
  <c r="F210" i="113"/>
  <c r="BX1270" i="52"/>
  <c r="BZ1270" i="52"/>
  <c r="AB1255" i="52"/>
  <c r="AB1254" i="52"/>
  <c r="F130" i="113"/>
  <c r="G130" i="113"/>
  <c r="C130" i="113"/>
  <c r="E130" i="113"/>
  <c r="H130" i="113"/>
  <c r="D130" i="113"/>
  <c r="N412" i="52"/>
  <c r="BZ405" i="52"/>
  <c r="I130" i="113"/>
  <c r="N414" i="52"/>
  <c r="CB405" i="52"/>
  <c r="CF403" i="52"/>
  <c r="N415" i="52"/>
  <c r="BV405" i="52"/>
  <c r="BX405" i="52"/>
  <c r="N413" i="52"/>
  <c r="CD405" i="52"/>
  <c r="H435" i="113"/>
  <c r="D435" i="113"/>
  <c r="I435" i="113"/>
  <c r="E435" i="113"/>
  <c r="C435" i="113"/>
  <c r="F435" i="113"/>
  <c r="N160" i="115"/>
  <c r="CB155" i="115"/>
  <c r="N162" i="115"/>
  <c r="BX155" i="115"/>
  <c r="CF153" i="115"/>
  <c r="N163" i="115"/>
  <c r="CD155" i="115"/>
  <c r="G435" i="113"/>
  <c r="BZ155" i="115"/>
  <c r="N161" i="115"/>
  <c r="BV155" i="115"/>
  <c r="I317" i="113"/>
  <c r="E317" i="113"/>
  <c r="C317" i="113"/>
  <c r="N1132" i="114"/>
  <c r="N1133" i="114"/>
  <c r="D317" i="113"/>
  <c r="CD1130" i="114"/>
  <c r="N1131" i="114"/>
  <c r="G285" i="113"/>
  <c r="C285" i="113"/>
  <c r="H285" i="113"/>
  <c r="D285" i="113"/>
  <c r="F285" i="113"/>
  <c r="I285" i="113"/>
  <c r="BX785" i="114"/>
  <c r="E285" i="113"/>
  <c r="N798" i="114"/>
  <c r="CD785" i="114"/>
  <c r="CF783" i="114"/>
  <c r="N801" i="114"/>
  <c r="N800" i="114"/>
  <c r="BZ785" i="114"/>
  <c r="BV785" i="114"/>
  <c r="CB785" i="114"/>
  <c r="N799" i="114"/>
  <c r="G254" i="113"/>
  <c r="C254" i="113"/>
  <c r="H254" i="113"/>
  <c r="D254" i="113"/>
  <c r="E254" i="113"/>
  <c r="I254" i="113"/>
  <c r="BZ445" i="114"/>
  <c r="AB418" i="114"/>
  <c r="AB417" i="114"/>
  <c r="BV445" i="114"/>
  <c r="AB416" i="114"/>
  <c r="CB445" i="114"/>
  <c r="CF443" i="114"/>
  <c r="AB419" i="114"/>
  <c r="CD445" i="114"/>
  <c r="F254" i="113"/>
  <c r="BX445" i="114"/>
  <c r="G235" i="113"/>
  <c r="C235" i="113"/>
  <c r="A235" i="113" s="1"/>
  <c r="H235" i="113"/>
  <c r="D235" i="113"/>
  <c r="F235" i="113"/>
  <c r="I235" i="113"/>
  <c r="CB240" i="114"/>
  <c r="CF238" i="114"/>
  <c r="AB220" i="114"/>
  <c r="AB218" i="114"/>
  <c r="E235" i="113"/>
  <c r="CD240" i="114"/>
  <c r="BV240" i="114"/>
  <c r="BX240" i="114"/>
  <c r="AB217" i="114"/>
  <c r="BZ240" i="114"/>
  <c r="AB219" i="114"/>
  <c r="F872" i="113"/>
  <c r="G872" i="113"/>
  <c r="C872" i="113"/>
  <c r="H872" i="113"/>
  <c r="I872" i="113"/>
  <c r="E872" i="113"/>
  <c r="DR455" i="29"/>
  <c r="DV453" i="29"/>
  <c r="AB439" i="29"/>
  <c r="D872" i="113"/>
  <c r="DT455" i="29"/>
  <c r="DL455" i="29"/>
  <c r="AB437" i="29"/>
  <c r="AB436" i="29"/>
  <c r="DN455" i="29"/>
  <c r="AB438" i="29"/>
  <c r="DP455" i="29"/>
  <c r="G136" i="113"/>
  <c r="C136" i="113"/>
  <c r="H136" i="113"/>
  <c r="D136" i="113"/>
  <c r="F136" i="113"/>
  <c r="I136" i="113"/>
  <c r="E136" i="113"/>
  <c r="N479" i="52"/>
  <c r="BX470" i="52"/>
  <c r="BZ470" i="52"/>
  <c r="BV470" i="52"/>
  <c r="N477" i="52"/>
  <c r="CB470" i="52"/>
  <c r="CD470" i="52"/>
  <c r="CF468" i="52"/>
  <c r="N480" i="52"/>
  <c r="N478" i="52"/>
  <c r="I643" i="113"/>
  <c r="E643" i="113"/>
  <c r="F643" i="113"/>
  <c r="G643" i="113"/>
  <c r="H643" i="113"/>
  <c r="D643" i="113"/>
  <c r="N152" i="116"/>
  <c r="BX135" i="116"/>
  <c r="CF133" i="116"/>
  <c r="N155" i="116"/>
  <c r="N153" i="116"/>
  <c r="BZ135" i="116"/>
  <c r="BV135" i="116"/>
  <c r="N154" i="116"/>
  <c r="CB135" i="116"/>
  <c r="C643" i="113"/>
  <c r="CD135" i="116"/>
  <c r="F874" i="113"/>
  <c r="G874" i="113"/>
  <c r="C874" i="113"/>
  <c r="H874" i="113"/>
  <c r="I874" i="113"/>
  <c r="E874" i="113"/>
  <c r="D874" i="113"/>
  <c r="AP418" i="29"/>
  <c r="FD405" i="29"/>
  <c r="FH405" i="29"/>
  <c r="FF405" i="29"/>
  <c r="AP417" i="29"/>
  <c r="FB405" i="29"/>
  <c r="FL403" i="29"/>
  <c r="AP419" i="29"/>
  <c r="AP416" i="29"/>
  <c r="FJ405" i="29"/>
  <c r="G820" i="113"/>
  <c r="C820" i="113"/>
  <c r="H820" i="113"/>
  <c r="D820" i="113"/>
  <c r="I820" i="113"/>
  <c r="E820" i="113"/>
  <c r="N296" i="29"/>
  <c r="CD295" i="29"/>
  <c r="BV295" i="29"/>
  <c r="N294" i="29"/>
  <c r="CF293" i="29"/>
  <c r="N297" i="29"/>
  <c r="BZ295" i="29"/>
  <c r="BX295" i="29"/>
  <c r="N295" i="29"/>
  <c r="F820" i="113"/>
  <c r="CB295" i="29"/>
  <c r="BV5" i="114"/>
  <c r="CF3" i="114"/>
  <c r="N21" i="114"/>
  <c r="BX5" i="114"/>
  <c r="F1025" i="113"/>
  <c r="G1025" i="113"/>
  <c r="C1025" i="113"/>
  <c r="D1025" i="113"/>
  <c r="E1025" i="113"/>
  <c r="FJ380" i="118"/>
  <c r="FB380" i="118"/>
  <c r="FD380" i="118"/>
  <c r="FL378" i="118"/>
  <c r="AP370" i="118"/>
  <c r="AP369" i="118"/>
  <c r="I1025" i="113"/>
  <c r="FH380" i="118"/>
  <c r="AP368" i="118"/>
  <c r="H1025" i="113"/>
  <c r="AP367" i="118"/>
  <c r="FF380" i="118"/>
  <c r="G933" i="113"/>
  <c r="C933" i="113"/>
  <c r="H933" i="113"/>
  <c r="D933" i="113"/>
  <c r="I933" i="113"/>
  <c r="DR110" i="118"/>
  <c r="AB105" i="118"/>
  <c r="F933" i="113"/>
  <c r="DT110" i="118"/>
  <c r="DV108" i="118"/>
  <c r="AB106" i="118"/>
  <c r="AB104" i="118"/>
  <c r="AB103" i="118"/>
  <c r="DL110" i="118"/>
  <c r="E933" i="113"/>
  <c r="DP110" i="118"/>
  <c r="DN110" i="118"/>
  <c r="F727" i="113"/>
  <c r="G727" i="113"/>
  <c r="C727" i="113"/>
  <c r="H727" i="113"/>
  <c r="AB486" i="116"/>
  <c r="DP480" i="116"/>
  <c r="I727" i="113"/>
  <c r="E727" i="113"/>
  <c r="DR480" i="116"/>
  <c r="AB487" i="116"/>
  <c r="AB485" i="116"/>
  <c r="DT480" i="116"/>
  <c r="DV478" i="116"/>
  <c r="AB488" i="116"/>
  <c r="DL480" i="116"/>
  <c r="D727" i="113"/>
  <c r="DN480" i="116"/>
  <c r="F1045" i="113"/>
  <c r="G1045" i="113"/>
  <c r="C1045" i="113"/>
  <c r="D1045" i="113"/>
  <c r="E1045" i="113"/>
  <c r="FD435" i="118"/>
  <c r="FF435" i="118"/>
  <c r="AP429" i="118"/>
  <c r="I1045" i="113"/>
  <c r="FH435" i="118"/>
  <c r="AP428" i="118"/>
  <c r="FJ435" i="118"/>
  <c r="H1045" i="113"/>
  <c r="FB435" i="118"/>
  <c r="FL433" i="118"/>
  <c r="AP431" i="118"/>
  <c r="AP430" i="118"/>
  <c r="I325" i="113"/>
  <c r="E325" i="113"/>
  <c r="F325" i="113"/>
  <c r="H325" i="113"/>
  <c r="C325" i="113"/>
  <c r="CD1215" i="114"/>
  <c r="BV1215" i="114"/>
  <c r="AB1193" i="114"/>
  <c r="G325" i="113"/>
  <c r="BX1215" i="114"/>
  <c r="AB1194" i="114"/>
  <c r="AB1192" i="114"/>
  <c r="BZ1215" i="114"/>
  <c r="CB1215" i="114"/>
  <c r="CF1213" i="114"/>
  <c r="AB1195" i="114"/>
  <c r="D325" i="113"/>
  <c r="H308" i="113"/>
  <c r="D308" i="113"/>
  <c r="I308" i="113"/>
  <c r="E308" i="113"/>
  <c r="G308" i="113"/>
  <c r="CD1030" i="114"/>
  <c r="BV1030" i="114"/>
  <c r="BX1030" i="114"/>
  <c r="CB1030" i="114"/>
  <c r="C308" i="113"/>
  <c r="A308" i="113" s="1"/>
  <c r="BZ1030" i="114"/>
  <c r="AB1001" i="114"/>
  <c r="F308" i="113"/>
  <c r="AB1002" i="114"/>
  <c r="CF1028" i="114"/>
  <c r="AB1004" i="114"/>
  <c r="AB1003" i="114"/>
  <c r="I266" i="113"/>
  <c r="E266" i="113"/>
  <c r="F266" i="113"/>
  <c r="D266" i="113"/>
  <c r="G266" i="113"/>
  <c r="CD575" i="114"/>
  <c r="BV575" i="114"/>
  <c r="AB546" i="114"/>
  <c r="BX575" i="114"/>
  <c r="CB575" i="114"/>
  <c r="BZ575" i="114"/>
  <c r="C266" i="113"/>
  <c r="A266" i="113" s="1"/>
  <c r="AB548" i="114"/>
  <c r="AB547" i="114"/>
  <c r="H266" i="113"/>
  <c r="CF573" i="114"/>
  <c r="AB549" i="114"/>
  <c r="G637" i="113"/>
  <c r="C637" i="113"/>
  <c r="H637" i="113"/>
  <c r="D637" i="113"/>
  <c r="E637" i="113"/>
  <c r="F637" i="113"/>
  <c r="AB97" i="116"/>
  <c r="AB96" i="116"/>
  <c r="DP90" i="116"/>
  <c r="I637" i="113"/>
  <c r="DR90" i="116"/>
  <c r="DV88" i="116"/>
  <c r="AB98" i="116"/>
  <c r="DN90" i="116"/>
  <c r="DL90" i="116"/>
  <c r="AB95" i="116"/>
  <c r="DT90" i="116"/>
  <c r="F1012" i="113"/>
  <c r="G1012" i="113"/>
  <c r="C1012" i="113"/>
  <c r="D1012" i="113"/>
  <c r="E1012" i="113"/>
  <c r="H1012" i="113"/>
  <c r="CB390" i="118"/>
  <c r="I1012" i="113"/>
  <c r="CD390" i="118"/>
  <c r="BV390" i="118"/>
  <c r="N371" i="118"/>
  <c r="CF388" i="118"/>
  <c r="N374" i="118"/>
  <c r="N373" i="118"/>
  <c r="BX390" i="118"/>
  <c r="N372" i="118"/>
  <c r="BZ390" i="118"/>
  <c r="F958" i="113"/>
  <c r="AP156" i="118"/>
  <c r="FB145" i="118"/>
  <c r="FF145" i="118"/>
  <c r="F920" i="113"/>
  <c r="G920" i="113"/>
  <c r="C920" i="113"/>
  <c r="D920" i="113"/>
  <c r="FD55" i="118"/>
  <c r="FL53" i="118"/>
  <c r="AP45" i="118"/>
  <c r="AP42" i="118"/>
  <c r="E920" i="113"/>
  <c r="I920" i="113"/>
  <c r="FB55" i="118"/>
  <c r="FF55" i="118"/>
  <c r="FH55" i="118"/>
  <c r="AP43" i="118"/>
  <c r="H920" i="113"/>
  <c r="FJ55" i="118"/>
  <c r="AP44" i="118"/>
  <c r="F726" i="113"/>
  <c r="H726" i="113"/>
  <c r="AB483" i="116"/>
  <c r="I726" i="113"/>
  <c r="AB481" i="116"/>
  <c r="D726" i="113"/>
  <c r="E726" i="113"/>
  <c r="DL470" i="116"/>
  <c r="H432" i="113"/>
  <c r="D432" i="113"/>
  <c r="I432" i="113"/>
  <c r="E432" i="113"/>
  <c r="C432" i="113"/>
  <c r="F432" i="113"/>
  <c r="AB103" i="115"/>
  <c r="DT90" i="115"/>
  <c r="DL90" i="115"/>
  <c r="DV88" i="115"/>
  <c r="AB106" i="115"/>
  <c r="AB104" i="115"/>
  <c r="AB105" i="115"/>
  <c r="DN90" i="115"/>
  <c r="DP90" i="115"/>
  <c r="DR90" i="115"/>
  <c r="G432" i="113"/>
  <c r="H299" i="113"/>
  <c r="D299" i="113"/>
  <c r="I299" i="113"/>
  <c r="E299" i="113"/>
  <c r="G299" i="113"/>
  <c r="N938" i="114"/>
  <c r="CD935" i="114"/>
  <c r="BV935" i="114"/>
  <c r="F299" i="113"/>
  <c r="N936" i="114"/>
  <c r="BX935" i="114"/>
  <c r="N937" i="114"/>
  <c r="BZ935" i="114"/>
  <c r="CF933" i="114"/>
  <c r="N939" i="114"/>
  <c r="CB935" i="114"/>
  <c r="C299" i="113"/>
  <c r="D482" i="113"/>
  <c r="F482" i="113"/>
  <c r="DV413" i="115"/>
  <c r="AB431" i="115"/>
  <c r="DN415" i="115"/>
  <c r="I850" i="113"/>
  <c r="E850" i="113"/>
  <c r="F850" i="113"/>
  <c r="C850" i="113"/>
  <c r="D850" i="113"/>
  <c r="G850" i="113"/>
  <c r="DP380" i="29"/>
  <c r="DL380" i="29"/>
  <c r="H850" i="113"/>
  <c r="DR380" i="29"/>
  <c r="DV378" i="29"/>
  <c r="AB370" i="29"/>
  <c r="AB369" i="29"/>
  <c r="DT380" i="29"/>
  <c r="DN380" i="29"/>
  <c r="AB368" i="29"/>
  <c r="AB367" i="29"/>
  <c r="H839" i="113"/>
  <c r="D839" i="113"/>
  <c r="I839" i="113"/>
  <c r="E839" i="113"/>
  <c r="C839" i="113"/>
  <c r="G839" i="113"/>
  <c r="BX340" i="29"/>
  <c r="F839" i="113"/>
  <c r="N353" i="29"/>
  <c r="N351" i="29"/>
  <c r="BZ340" i="29"/>
  <c r="N352" i="29"/>
  <c r="CB340" i="29"/>
  <c r="CF338" i="29"/>
  <c r="N354" i="29"/>
  <c r="BV340" i="29"/>
  <c r="CD340" i="29"/>
  <c r="G827" i="113"/>
  <c r="C827" i="113"/>
  <c r="H827" i="113"/>
  <c r="D827" i="113"/>
  <c r="I827" i="113"/>
  <c r="F827" i="113"/>
  <c r="DR295" i="29"/>
  <c r="E827" i="113"/>
  <c r="AB296" i="29"/>
  <c r="DT295" i="29"/>
  <c r="DL295" i="29"/>
  <c r="DN295" i="29"/>
  <c r="AB295" i="29"/>
  <c r="AB294" i="29"/>
  <c r="DP295" i="29"/>
  <c r="DV293" i="29"/>
  <c r="AB297" i="29"/>
  <c r="E789" i="113"/>
  <c r="G789" i="113"/>
  <c r="FB135" i="29"/>
  <c r="FJ135" i="29"/>
  <c r="G772" i="113"/>
  <c r="C772" i="113"/>
  <c r="H772" i="113"/>
  <c r="D772" i="113"/>
  <c r="A772" i="113" s="1"/>
  <c r="I772" i="113"/>
  <c r="F772" i="113"/>
  <c r="E772" i="113"/>
  <c r="FJ110" i="29"/>
  <c r="FB110" i="29"/>
  <c r="FL108" i="29"/>
  <c r="AP106" i="29"/>
  <c r="FF110" i="29"/>
  <c r="FD110" i="29"/>
  <c r="AP104" i="29"/>
  <c r="AP103" i="29"/>
  <c r="FH110" i="29"/>
  <c r="AP105" i="29"/>
  <c r="H757" i="113"/>
  <c r="D757" i="113"/>
  <c r="I757" i="113"/>
  <c r="E757" i="113"/>
  <c r="F757" i="113"/>
  <c r="G757" i="113"/>
  <c r="CB100" i="29"/>
  <c r="N100" i="29"/>
  <c r="C757" i="113"/>
  <c r="N101" i="29"/>
  <c r="CD100" i="29"/>
  <c r="BV100" i="29"/>
  <c r="N99" i="29"/>
  <c r="CF98" i="29"/>
  <c r="N102" i="29"/>
  <c r="BX100" i="29"/>
  <c r="BZ100" i="29"/>
  <c r="G595" i="113"/>
  <c r="C595" i="113"/>
  <c r="H595" i="113"/>
  <c r="D595" i="113"/>
  <c r="E595" i="113"/>
  <c r="F595" i="113"/>
  <c r="I595" i="113"/>
  <c r="DT445" i="50"/>
  <c r="DL445" i="50"/>
  <c r="AB434" i="50"/>
  <c r="AB432" i="50"/>
  <c r="DN445" i="50"/>
  <c r="DP445" i="50"/>
  <c r="DV443" i="50"/>
  <c r="AB435" i="50"/>
  <c r="DR445" i="50"/>
  <c r="AB433" i="50"/>
  <c r="G580" i="113"/>
  <c r="C580" i="113"/>
  <c r="H580" i="113"/>
  <c r="D580" i="113"/>
  <c r="I580" i="113"/>
  <c r="E580" i="113"/>
  <c r="DT380" i="50"/>
  <c r="DL380" i="50"/>
  <c r="AB368" i="50"/>
  <c r="F580" i="113"/>
  <c r="DN380" i="50"/>
  <c r="DP380" i="50"/>
  <c r="DV378" i="50"/>
  <c r="AB370" i="50"/>
  <c r="DR380" i="50"/>
  <c r="AB369" i="50"/>
  <c r="AB367" i="50"/>
  <c r="H565" i="113"/>
  <c r="DL315" i="50"/>
  <c r="AB302" i="50"/>
  <c r="DR315" i="50"/>
  <c r="I564" i="113"/>
  <c r="E564" i="113"/>
  <c r="F564" i="113"/>
  <c r="G564" i="113"/>
  <c r="H564" i="113"/>
  <c r="C564" i="113"/>
  <c r="DR305" i="50"/>
  <c r="AB300" i="50"/>
  <c r="AB299" i="50"/>
  <c r="D564" i="113"/>
  <c r="DT305" i="50"/>
  <c r="DL305" i="50"/>
  <c r="DV303" i="50"/>
  <c r="AB301" i="50"/>
  <c r="DN305" i="50"/>
  <c r="DP305" i="50"/>
  <c r="AB298" i="50"/>
  <c r="F544" i="113"/>
  <c r="G544" i="113"/>
  <c r="C544" i="113"/>
  <c r="D544" i="113"/>
  <c r="E544" i="113"/>
  <c r="I544" i="113"/>
  <c r="BX260" i="50"/>
  <c r="N243" i="50"/>
  <c r="BZ260" i="50"/>
  <c r="N242" i="50"/>
  <c r="H544" i="113"/>
  <c r="BV260" i="50"/>
  <c r="CB260" i="50"/>
  <c r="CF258" i="50"/>
  <c r="N244" i="50"/>
  <c r="CD260" i="50"/>
  <c r="N241" i="50"/>
  <c r="I539" i="113"/>
  <c r="E539" i="113"/>
  <c r="F539" i="113"/>
  <c r="C539" i="113"/>
  <c r="D539" i="113"/>
  <c r="G539" i="113"/>
  <c r="CD210" i="50"/>
  <c r="BV210" i="50"/>
  <c r="CF208" i="50"/>
  <c r="N224" i="50"/>
  <c r="H539" i="113"/>
  <c r="N223" i="50"/>
  <c r="BX210" i="50"/>
  <c r="N222" i="50"/>
  <c r="BZ210" i="50"/>
  <c r="N221" i="50"/>
  <c r="CB210" i="50"/>
  <c r="H202" i="113"/>
  <c r="D202" i="113"/>
  <c r="I202" i="113"/>
  <c r="E202" i="113"/>
  <c r="G202" i="113"/>
  <c r="F202" i="113"/>
  <c r="BZ1185" i="52"/>
  <c r="N1193" i="52"/>
  <c r="CB1185" i="52"/>
  <c r="CF1183" i="52"/>
  <c r="N1195" i="52"/>
  <c r="C202" i="113"/>
  <c r="BX1185" i="52"/>
  <c r="N1192" i="52"/>
  <c r="CD1185" i="52"/>
  <c r="N1194" i="52"/>
  <c r="BV1185" i="52"/>
  <c r="F127" i="113"/>
  <c r="G127" i="113"/>
  <c r="C127" i="113"/>
  <c r="E127" i="113"/>
  <c r="H127" i="113"/>
  <c r="CB370" i="52"/>
  <c r="CF368" i="52"/>
  <c r="AB350" i="52"/>
  <c r="CD370" i="52"/>
  <c r="BV370" i="52"/>
  <c r="AB347" i="52"/>
  <c r="D127" i="113"/>
  <c r="I127" i="113"/>
  <c r="BZ370" i="52"/>
  <c r="AB348" i="52"/>
  <c r="BX370" i="52"/>
  <c r="AB349" i="52"/>
  <c r="G591" i="113"/>
  <c r="C591" i="113"/>
  <c r="H591" i="113"/>
  <c r="D591" i="113"/>
  <c r="E591" i="113"/>
  <c r="F591" i="113"/>
  <c r="I591" i="113"/>
  <c r="AB418" i="50"/>
  <c r="AB417" i="50"/>
  <c r="DR405" i="50"/>
  <c r="DT405" i="50"/>
  <c r="DL405" i="50"/>
  <c r="AB416" i="50"/>
  <c r="DV403" i="50"/>
  <c r="AB419" i="50"/>
  <c r="DN405" i="50"/>
  <c r="DP405" i="50"/>
  <c r="H558" i="113"/>
  <c r="F558" i="113"/>
  <c r="N303" i="50"/>
  <c r="C558" i="113"/>
  <c r="A558" i="113" s="1"/>
  <c r="N304" i="50"/>
  <c r="F550" i="113"/>
  <c r="G550" i="113"/>
  <c r="C550" i="113"/>
  <c r="D550" i="113"/>
  <c r="E550" i="113"/>
  <c r="I550" i="113"/>
  <c r="H550" i="113"/>
  <c r="DR250" i="50"/>
  <c r="AB239" i="50"/>
  <c r="AB237" i="50"/>
  <c r="DT250" i="50"/>
  <c r="DL250" i="50"/>
  <c r="DN250" i="50"/>
  <c r="AB238" i="50"/>
  <c r="DP250" i="50"/>
  <c r="DV248" i="50"/>
  <c r="AB240" i="50"/>
  <c r="H494" i="113"/>
  <c r="BX15" i="50"/>
  <c r="CD15" i="50"/>
  <c r="I207" i="113"/>
  <c r="E207" i="113"/>
  <c r="F207" i="113"/>
  <c r="D207" i="113"/>
  <c r="G207" i="113"/>
  <c r="C207" i="113"/>
  <c r="BZ1240" i="52"/>
  <c r="H207" i="113"/>
  <c r="N1255" i="52"/>
  <c r="CB1240" i="52"/>
  <c r="CF1238" i="52"/>
  <c r="N1256" i="52"/>
  <c r="N1253" i="52"/>
  <c r="BV1240" i="52"/>
  <c r="N1254" i="52"/>
  <c r="BX1240" i="52"/>
  <c r="CD1240" i="52"/>
  <c r="F196" i="113"/>
  <c r="G196" i="113"/>
  <c r="C196" i="113"/>
  <c r="I196" i="113"/>
  <c r="D196" i="113"/>
  <c r="N1127" i="52"/>
  <c r="BX1120" i="52"/>
  <c r="E196" i="113"/>
  <c r="N1129" i="52"/>
  <c r="BZ1120" i="52"/>
  <c r="H196" i="113"/>
  <c r="CF1118" i="52"/>
  <c r="N1130" i="52"/>
  <c r="N1128" i="52"/>
  <c r="BV1120" i="52"/>
  <c r="CB1120" i="52"/>
  <c r="CD1120" i="52"/>
  <c r="F185" i="113"/>
  <c r="G185" i="113"/>
  <c r="C185" i="113"/>
  <c r="A185" i="113" s="1"/>
  <c r="I185" i="113"/>
  <c r="D185" i="113"/>
  <c r="N1003" i="52"/>
  <c r="CD1000" i="52"/>
  <c r="BV1000" i="52"/>
  <c r="E185" i="113"/>
  <c r="N1002" i="52"/>
  <c r="BX1000" i="52"/>
  <c r="CF998" i="52"/>
  <c r="N1004" i="52"/>
  <c r="H185" i="113"/>
  <c r="N1001" i="52"/>
  <c r="BZ1000" i="52"/>
  <c r="CB1000" i="52"/>
  <c r="H152" i="113"/>
  <c r="D152" i="113"/>
  <c r="I152" i="113"/>
  <c r="E152" i="113"/>
  <c r="G152" i="113"/>
  <c r="F152" i="113"/>
  <c r="CB640" i="52"/>
  <c r="CF638" i="52"/>
  <c r="AB614" i="52"/>
  <c r="CD640" i="52"/>
  <c r="BV640" i="52"/>
  <c r="AB611" i="52"/>
  <c r="C152" i="113"/>
  <c r="BX640" i="52"/>
  <c r="AB613" i="52"/>
  <c r="BZ640" i="52"/>
  <c r="AB612" i="52"/>
  <c r="H143" i="113"/>
  <c r="D143" i="113"/>
  <c r="I143" i="113"/>
  <c r="E143" i="113"/>
  <c r="G143" i="113"/>
  <c r="CB545" i="52"/>
  <c r="C143" i="113"/>
  <c r="N548" i="52"/>
  <c r="CD545" i="52"/>
  <c r="BV545" i="52"/>
  <c r="F143" i="113"/>
  <c r="N546" i="52"/>
  <c r="CF543" i="52"/>
  <c r="N549" i="52"/>
  <c r="BX545" i="52"/>
  <c r="BZ545" i="52"/>
  <c r="N547" i="52"/>
  <c r="H119" i="113"/>
  <c r="C119" i="113"/>
  <c r="BV285" i="52"/>
  <c r="G119" i="113"/>
  <c r="F698" i="113"/>
  <c r="G698" i="113"/>
  <c r="C698" i="113"/>
  <c r="H698" i="113"/>
  <c r="I698" i="113"/>
  <c r="DR360" i="116"/>
  <c r="D698" i="113"/>
  <c r="AB361" i="116"/>
  <c r="DT360" i="116"/>
  <c r="DL360" i="116"/>
  <c r="AB359" i="116"/>
  <c r="DV358" i="116"/>
  <c r="AB362" i="116"/>
  <c r="DN360" i="116"/>
  <c r="E698" i="113"/>
  <c r="DP360" i="116"/>
  <c r="AB360" i="116"/>
  <c r="G1050" i="113"/>
  <c r="C1050" i="113"/>
  <c r="H1050" i="113"/>
  <c r="D1050" i="113"/>
  <c r="E1050" i="113"/>
  <c r="F1050" i="113"/>
  <c r="I1050" i="113"/>
  <c r="CD480" i="118"/>
  <c r="BV480" i="118"/>
  <c r="CF478" i="118"/>
  <c r="N488" i="118"/>
  <c r="BX480" i="118"/>
  <c r="CB480" i="118"/>
  <c r="BZ480" i="118"/>
  <c r="N486" i="118"/>
  <c r="N485" i="118"/>
  <c r="N487" i="118"/>
  <c r="I992" i="113"/>
  <c r="E992" i="113"/>
  <c r="F992" i="113"/>
  <c r="C992" i="113"/>
  <c r="D992" i="113"/>
  <c r="G992" i="113"/>
  <c r="AB283" i="118"/>
  <c r="AB282" i="118"/>
  <c r="DR265" i="118"/>
  <c r="DV263" i="118"/>
  <c r="AB285" i="118"/>
  <c r="H992" i="113"/>
  <c r="DT265" i="118"/>
  <c r="DL265" i="118"/>
  <c r="DN265" i="118"/>
  <c r="AB284" i="118"/>
  <c r="DP265" i="118"/>
  <c r="C908" i="113"/>
  <c r="D908" i="113"/>
  <c r="AB23" i="118"/>
  <c r="DN5" i="118"/>
  <c r="C1031" i="113"/>
  <c r="CD435" i="118"/>
  <c r="H1031" i="113"/>
  <c r="BX435" i="118"/>
  <c r="F1024" i="113"/>
  <c r="G1024" i="113"/>
  <c r="C1024" i="113"/>
  <c r="D1024" i="113"/>
  <c r="E1024" i="113"/>
  <c r="H1024" i="113"/>
  <c r="FD370" i="118"/>
  <c r="AP365" i="118"/>
  <c r="I1024" i="113"/>
  <c r="FF370" i="118"/>
  <c r="FJ370" i="118"/>
  <c r="AP363" i="118"/>
  <c r="AP364" i="118"/>
  <c r="FB370" i="118"/>
  <c r="FH370" i="118"/>
  <c r="FL368" i="118"/>
  <c r="AP366" i="118"/>
  <c r="I988" i="113"/>
  <c r="E988" i="113"/>
  <c r="F988" i="113"/>
  <c r="C988" i="113"/>
  <c r="D988" i="113"/>
  <c r="G988" i="113"/>
  <c r="CB295" i="118"/>
  <c r="H988" i="113"/>
  <c r="N296" i="118"/>
  <c r="CD295" i="118"/>
  <c r="BV295" i="118"/>
  <c r="N294" i="118"/>
  <c r="CF293" i="118"/>
  <c r="N297" i="118"/>
  <c r="BX295" i="118"/>
  <c r="BZ295" i="118"/>
  <c r="N295" i="118"/>
  <c r="I999" i="113"/>
  <c r="E999" i="113"/>
  <c r="F999" i="113"/>
  <c r="C999" i="113"/>
  <c r="D999" i="113"/>
  <c r="AP284" i="118"/>
  <c r="FF265" i="118"/>
  <c r="AP283" i="118"/>
  <c r="FH265" i="118"/>
  <c r="AP282" i="118"/>
  <c r="FD265" i="118"/>
  <c r="G999" i="113"/>
  <c r="FJ265" i="118"/>
  <c r="FB265" i="118"/>
  <c r="H999" i="113"/>
  <c r="FL263" i="118"/>
  <c r="AP285" i="118"/>
  <c r="F1014" i="113"/>
  <c r="G1014" i="113"/>
  <c r="C1014" i="113"/>
  <c r="D1014" i="113"/>
  <c r="E1014" i="113"/>
  <c r="H1014" i="113"/>
  <c r="AB352" i="118"/>
  <c r="AB351" i="118"/>
  <c r="DN340" i="118"/>
  <c r="I1014" i="113"/>
  <c r="AB353" i="118"/>
  <c r="DP340" i="118"/>
  <c r="DV338" i="118"/>
  <c r="AB354" i="118"/>
  <c r="DT340" i="118"/>
  <c r="DR340" i="118"/>
  <c r="DL340" i="118"/>
  <c r="I983" i="113"/>
  <c r="E983" i="113"/>
  <c r="F983" i="113"/>
  <c r="C983" i="113"/>
  <c r="D983" i="113"/>
  <c r="FH250" i="118"/>
  <c r="AP238" i="118"/>
  <c r="FJ250" i="118"/>
  <c r="FB250" i="118"/>
  <c r="AP237" i="118"/>
  <c r="AP239" i="118"/>
  <c r="G983" i="113"/>
  <c r="FD250" i="118"/>
  <c r="FL248" i="118"/>
  <c r="AP240" i="118"/>
  <c r="H983" i="113"/>
  <c r="FF250" i="118"/>
  <c r="I942" i="113"/>
  <c r="E942" i="113"/>
  <c r="F942" i="113"/>
  <c r="C942" i="113"/>
  <c r="D942" i="113"/>
  <c r="G942" i="113"/>
  <c r="FH130" i="118"/>
  <c r="AP111" i="118"/>
  <c r="H942" i="113"/>
  <c r="FD130" i="118"/>
  <c r="FF130" i="118"/>
  <c r="AP113" i="118"/>
  <c r="AP112" i="118"/>
  <c r="FB130" i="118"/>
  <c r="FL128" i="118"/>
  <c r="AP114" i="118"/>
  <c r="FJ130" i="118"/>
  <c r="I665" i="113"/>
  <c r="E665" i="113"/>
  <c r="F665" i="113"/>
  <c r="G665" i="113"/>
  <c r="H665" i="113"/>
  <c r="D665" i="113"/>
  <c r="AB218" i="116"/>
  <c r="AB217" i="116"/>
  <c r="DR200" i="116"/>
  <c r="DV198" i="116"/>
  <c r="AB220" i="116"/>
  <c r="DT200" i="116"/>
  <c r="DL200" i="116"/>
  <c r="C665" i="113"/>
  <c r="A665" i="113" s="1"/>
  <c r="AB219" i="116"/>
  <c r="DN200" i="116"/>
  <c r="DP200" i="116"/>
  <c r="I641" i="113"/>
  <c r="E641" i="113"/>
  <c r="F641" i="113"/>
  <c r="G641" i="113"/>
  <c r="H641" i="113"/>
  <c r="D641" i="113"/>
  <c r="DT130" i="116"/>
  <c r="DL130" i="116"/>
  <c r="AB113" i="116"/>
  <c r="AB112" i="116"/>
  <c r="DN130" i="116"/>
  <c r="C641" i="113"/>
  <c r="DP130" i="116"/>
  <c r="DV128" i="116"/>
  <c r="AB114" i="116"/>
  <c r="AB111" i="116"/>
  <c r="DR130" i="116"/>
  <c r="I313" i="113"/>
  <c r="E313" i="113"/>
  <c r="F313" i="113"/>
  <c r="D313" i="113"/>
  <c r="G313" i="113"/>
  <c r="CD1085" i="114"/>
  <c r="BV1085" i="114"/>
  <c r="AB1062" i="114"/>
  <c r="BX1085" i="114"/>
  <c r="BZ1085" i="114"/>
  <c r="C313" i="113"/>
  <c r="CB1085" i="114"/>
  <c r="AB1064" i="114"/>
  <c r="H313" i="113"/>
  <c r="CF1083" i="114"/>
  <c r="AB1065" i="114"/>
  <c r="AB1063" i="114"/>
  <c r="G1068" i="113"/>
  <c r="D1068" i="113"/>
  <c r="E1068" i="113"/>
  <c r="FD520" i="118"/>
  <c r="FL518" i="118"/>
  <c r="AP504" i="118"/>
  <c r="FF520" i="118"/>
  <c r="AP501" i="118"/>
  <c r="AP503" i="118"/>
  <c r="FJ520" i="118"/>
  <c r="I300" i="113"/>
  <c r="E300" i="113"/>
  <c r="BV945" i="114"/>
  <c r="AB928" i="114"/>
  <c r="C300" i="113"/>
  <c r="CF943" i="114"/>
  <c r="AB931" i="114"/>
  <c r="F300" i="113"/>
  <c r="AB929" i="114"/>
  <c r="I998" i="113"/>
  <c r="E998" i="113"/>
  <c r="F998" i="113"/>
  <c r="C998" i="113"/>
  <c r="D998" i="113"/>
  <c r="G998" i="113"/>
  <c r="DR325" i="118"/>
  <c r="DV323" i="118"/>
  <c r="AB309" i="118"/>
  <c r="AB308" i="118"/>
  <c r="H998" i="113"/>
  <c r="DT325" i="118"/>
  <c r="DL325" i="118"/>
  <c r="DN325" i="118"/>
  <c r="DP325" i="118"/>
  <c r="AB307" i="118"/>
  <c r="AB306" i="118"/>
  <c r="I948" i="113"/>
  <c r="E948" i="113"/>
  <c r="F948" i="113"/>
  <c r="C948" i="113"/>
  <c r="D948" i="113"/>
  <c r="G948" i="113"/>
  <c r="BZ185" i="118"/>
  <c r="N174" i="118"/>
  <c r="H948" i="113"/>
  <c r="BV185" i="118"/>
  <c r="BX185" i="118"/>
  <c r="CB185" i="118"/>
  <c r="N173" i="118"/>
  <c r="CF183" i="118"/>
  <c r="N175" i="118"/>
  <c r="N172" i="118"/>
  <c r="CD185" i="118"/>
  <c r="G934" i="113"/>
  <c r="C934" i="113"/>
  <c r="H934" i="113"/>
  <c r="D934" i="113"/>
  <c r="I934" i="113"/>
  <c r="E934" i="113"/>
  <c r="DR120" i="118"/>
  <c r="DV118" i="118"/>
  <c r="AB110" i="118"/>
  <c r="AB108" i="118"/>
  <c r="AB107" i="118"/>
  <c r="F934" i="113"/>
  <c r="DN120" i="118"/>
  <c r="DP120" i="118"/>
  <c r="AB109" i="118"/>
  <c r="DL120" i="118"/>
  <c r="DT120" i="118"/>
  <c r="C714" i="113"/>
  <c r="H714" i="113"/>
  <c r="D714" i="113"/>
  <c r="DT435" i="116"/>
  <c r="AB430" i="116"/>
  <c r="DN435" i="116"/>
  <c r="E714" i="113"/>
  <c r="H640" i="113"/>
  <c r="D640" i="113"/>
  <c r="I640" i="113"/>
  <c r="E640" i="113"/>
  <c r="F640" i="113"/>
  <c r="G640" i="113"/>
  <c r="DR120" i="116"/>
  <c r="AB108" i="116"/>
  <c r="DT120" i="116"/>
  <c r="DL120" i="116"/>
  <c r="DN120" i="116"/>
  <c r="DP120" i="116"/>
  <c r="DV118" i="116"/>
  <c r="AB110" i="116"/>
  <c r="AB109" i="116"/>
  <c r="C640" i="113"/>
  <c r="AB107" i="116"/>
  <c r="E490" i="113"/>
  <c r="DR460" i="115"/>
  <c r="C490" i="113"/>
  <c r="H490" i="113"/>
  <c r="H446" i="113"/>
  <c r="D446" i="113"/>
  <c r="I446" i="113"/>
  <c r="E446" i="113"/>
  <c r="C446" i="113"/>
  <c r="F446" i="113"/>
  <c r="CD230" i="115"/>
  <c r="BV230" i="115"/>
  <c r="N231" i="115"/>
  <c r="BX230" i="115"/>
  <c r="CB230" i="115"/>
  <c r="N230" i="115"/>
  <c r="BZ230" i="115"/>
  <c r="CF228" i="115"/>
  <c r="N232" i="115"/>
  <c r="G446" i="113"/>
  <c r="N229" i="115"/>
  <c r="F326" i="113"/>
  <c r="G326" i="113"/>
  <c r="C326" i="113"/>
  <c r="I326" i="113"/>
  <c r="D326" i="113"/>
  <c r="A326" i="113" s="1"/>
  <c r="CD1225" i="114"/>
  <c r="BV1225" i="114"/>
  <c r="AB1198" i="114"/>
  <c r="AB1197" i="114"/>
  <c r="CF1223" i="114"/>
  <c r="AB1199" i="114"/>
  <c r="AB1196" i="114"/>
  <c r="E326" i="113"/>
  <c r="BX1225" i="114"/>
  <c r="H326" i="113"/>
  <c r="BZ1225" i="114"/>
  <c r="CB1225" i="114"/>
  <c r="F314" i="113"/>
  <c r="G314" i="113"/>
  <c r="C314" i="113"/>
  <c r="E314" i="113"/>
  <c r="H314" i="113"/>
  <c r="CD1095" i="114"/>
  <c r="BV1095" i="114"/>
  <c r="AB1066" i="114"/>
  <c r="D314" i="113"/>
  <c r="CF1093" i="114"/>
  <c r="AB1069" i="114"/>
  <c r="AB1067" i="114"/>
  <c r="I314" i="113"/>
  <c r="BX1095" i="114"/>
  <c r="BZ1095" i="114"/>
  <c r="CB1095" i="114"/>
  <c r="AB1068" i="114"/>
  <c r="H294" i="113"/>
  <c r="D294" i="113"/>
  <c r="I294" i="113"/>
  <c r="E294" i="113"/>
  <c r="G294" i="113"/>
  <c r="CD880" i="114"/>
  <c r="BV880" i="114"/>
  <c r="AB865" i="114"/>
  <c r="AB864" i="114"/>
  <c r="CF878" i="114"/>
  <c r="AB866" i="114"/>
  <c r="F294" i="113"/>
  <c r="BZ880" i="114"/>
  <c r="C294" i="113"/>
  <c r="BX880" i="114"/>
  <c r="AB863" i="114"/>
  <c r="CB880" i="114"/>
  <c r="I263" i="113"/>
  <c r="E263" i="113"/>
  <c r="F263" i="113"/>
  <c r="D263" i="113"/>
  <c r="G263" i="113"/>
  <c r="N548" i="114"/>
  <c r="CD545" i="114"/>
  <c r="BV545" i="114"/>
  <c r="C263" i="113"/>
  <c r="N546" i="114"/>
  <c r="BX545" i="114"/>
  <c r="N547" i="114"/>
  <c r="H263" i="113"/>
  <c r="BZ545" i="114"/>
  <c r="CF543" i="114"/>
  <c r="N549" i="114"/>
  <c r="CB545" i="114"/>
  <c r="F672" i="113"/>
  <c r="G672" i="113"/>
  <c r="C672" i="113"/>
  <c r="H672" i="113"/>
  <c r="I672" i="113"/>
  <c r="FF200" i="116"/>
  <c r="D672" i="113"/>
  <c r="AP219" i="116"/>
  <c r="AP218" i="116"/>
  <c r="FH200" i="116"/>
  <c r="AP217" i="116"/>
  <c r="FB200" i="116"/>
  <c r="FD200" i="116"/>
  <c r="FJ200" i="116"/>
  <c r="E672" i="113"/>
  <c r="FL198" i="116"/>
  <c r="AP220" i="116"/>
  <c r="H295" i="113"/>
  <c r="D295" i="113"/>
  <c r="I295" i="113"/>
  <c r="E295" i="113"/>
  <c r="G295" i="113"/>
  <c r="CD890" i="114"/>
  <c r="BV890" i="114"/>
  <c r="F295" i="113"/>
  <c r="CB890" i="114"/>
  <c r="CF888" i="114"/>
  <c r="AB870" i="114"/>
  <c r="AB868" i="114"/>
  <c r="BX890" i="114"/>
  <c r="AB869" i="114"/>
  <c r="C295" i="113"/>
  <c r="A295" i="113" s="1"/>
  <c r="BZ890" i="114"/>
  <c r="AB867" i="114"/>
  <c r="F728" i="113"/>
  <c r="G728" i="113"/>
  <c r="C728" i="113"/>
  <c r="H728" i="113"/>
  <c r="DN490" i="116"/>
  <c r="I728" i="113"/>
  <c r="AB491" i="116"/>
  <c r="DT490" i="116"/>
  <c r="AB490" i="116"/>
  <c r="D728" i="113"/>
  <c r="DL490" i="116"/>
  <c r="DV488" i="116"/>
  <c r="AB492" i="116"/>
  <c r="DP490" i="116"/>
  <c r="DR490" i="116"/>
  <c r="E728" i="113"/>
  <c r="AB489" i="116"/>
  <c r="H476" i="113"/>
  <c r="D476" i="113"/>
  <c r="I476" i="113"/>
  <c r="E476" i="113"/>
  <c r="C476" i="113"/>
  <c r="A476" i="113" s="1"/>
  <c r="F476" i="113"/>
  <c r="N426" i="115"/>
  <c r="BZ425" i="115"/>
  <c r="N425" i="115"/>
  <c r="BX425" i="115"/>
  <c r="CB425" i="115"/>
  <c r="CF423" i="115"/>
  <c r="N427" i="115"/>
  <c r="CD425" i="115"/>
  <c r="N424" i="115"/>
  <c r="G476" i="113"/>
  <c r="BV425" i="115"/>
  <c r="G279" i="113"/>
  <c r="C279" i="113"/>
  <c r="H279" i="113"/>
  <c r="D279" i="113"/>
  <c r="F279" i="113"/>
  <c r="I279" i="113"/>
  <c r="N734" i="114"/>
  <c r="CD720" i="114"/>
  <c r="BV720" i="114"/>
  <c r="E279" i="113"/>
  <c r="N735" i="114"/>
  <c r="CF718" i="114"/>
  <c r="N736" i="114"/>
  <c r="BX720" i="114"/>
  <c r="BZ720" i="114"/>
  <c r="N733" i="114"/>
  <c r="CB720" i="114"/>
  <c r="I229" i="113"/>
  <c r="E229" i="113"/>
  <c r="F229" i="113"/>
  <c r="D229" i="113"/>
  <c r="A229" i="113" s="1"/>
  <c r="G229" i="113"/>
  <c r="CB175" i="114"/>
  <c r="CF173" i="114"/>
  <c r="AB155" i="114"/>
  <c r="AB154" i="114"/>
  <c r="BX175" i="114"/>
  <c r="CD175" i="114"/>
  <c r="BV175" i="114"/>
  <c r="AB153" i="114"/>
  <c r="C229" i="113"/>
  <c r="H229" i="113"/>
  <c r="AB152" i="114"/>
  <c r="BZ175" i="114"/>
  <c r="F873" i="113"/>
  <c r="G873" i="113"/>
  <c r="C873" i="113"/>
  <c r="H873" i="113"/>
  <c r="I873" i="113"/>
  <c r="D873" i="113"/>
  <c r="AP413" i="29"/>
  <c r="FF395" i="29"/>
  <c r="FJ395" i="29"/>
  <c r="AP412" i="29"/>
  <c r="FH395" i="29"/>
  <c r="FB395" i="29"/>
  <c r="E873" i="113"/>
  <c r="AP414" i="29"/>
  <c r="FD395" i="29"/>
  <c r="FL393" i="29"/>
  <c r="AP415" i="29"/>
  <c r="F852" i="113"/>
  <c r="G852" i="113"/>
  <c r="C852" i="113"/>
  <c r="D852" i="113"/>
  <c r="E852" i="113"/>
  <c r="H852" i="113"/>
  <c r="FD330" i="29"/>
  <c r="FL328" i="29"/>
  <c r="AP350" i="29"/>
  <c r="AP348" i="29"/>
  <c r="FH330" i="29"/>
  <c r="AP349" i="29"/>
  <c r="FF330" i="29"/>
  <c r="FJ330" i="29"/>
  <c r="I852" i="113"/>
  <c r="AP347" i="29"/>
  <c r="FB330" i="29"/>
  <c r="I809" i="113"/>
  <c r="E809" i="113"/>
  <c r="F809" i="113"/>
  <c r="G809" i="113"/>
  <c r="H809" i="113"/>
  <c r="D809" i="113"/>
  <c r="C809" i="113"/>
  <c r="DP260" i="29"/>
  <c r="AB242" i="29"/>
  <c r="AB241" i="29"/>
  <c r="DR260" i="29"/>
  <c r="DV258" i="29"/>
  <c r="AB244" i="29"/>
  <c r="AB243" i="29"/>
  <c r="DT260" i="29"/>
  <c r="DL260" i="29"/>
  <c r="DN260" i="29"/>
  <c r="F549" i="113"/>
  <c r="G549" i="113"/>
  <c r="C549" i="113"/>
  <c r="D549" i="113"/>
  <c r="E549" i="113"/>
  <c r="H549" i="113"/>
  <c r="DT240" i="50"/>
  <c r="DL240" i="50"/>
  <c r="DV238" i="50"/>
  <c r="AB236" i="50"/>
  <c r="AB233" i="50"/>
  <c r="DN240" i="50"/>
  <c r="DP240" i="50"/>
  <c r="DR240" i="50"/>
  <c r="AB235" i="50"/>
  <c r="AB234" i="50"/>
  <c r="I549" i="113"/>
  <c r="I341" i="113"/>
  <c r="E341" i="113"/>
  <c r="F341" i="113"/>
  <c r="H341" i="113"/>
  <c r="C341" i="113"/>
  <c r="G341" i="113"/>
  <c r="AB34" i="51"/>
  <c r="DP15" i="51"/>
  <c r="DR15" i="51"/>
  <c r="DV13" i="51"/>
  <c r="AB37" i="51"/>
  <c r="AB36" i="51"/>
  <c r="DT15" i="51"/>
  <c r="D341" i="113"/>
  <c r="A341" i="113" s="1"/>
  <c r="AB35" i="51"/>
  <c r="DL15" i="51"/>
  <c r="DN15" i="51"/>
  <c r="I168" i="113"/>
  <c r="E168" i="113"/>
  <c r="F168" i="113"/>
  <c r="H168" i="113"/>
  <c r="C168" i="113"/>
  <c r="G168" i="113"/>
  <c r="CD815" i="52"/>
  <c r="BV815" i="52"/>
  <c r="BX815" i="52"/>
  <c r="AB798" i="52"/>
  <c r="D168" i="113"/>
  <c r="CB815" i="52"/>
  <c r="AB800" i="52"/>
  <c r="AB799" i="52"/>
  <c r="CF813" i="52"/>
  <c r="AB801" i="52"/>
  <c r="BZ815" i="52"/>
  <c r="G138" i="113"/>
  <c r="C138" i="113"/>
  <c r="H138" i="113"/>
  <c r="D138" i="113"/>
  <c r="F138" i="113"/>
  <c r="I138" i="113"/>
  <c r="E138" i="113"/>
  <c r="CD490" i="52"/>
  <c r="BV490" i="52"/>
  <c r="BX490" i="52"/>
  <c r="AB475" i="52"/>
  <c r="AB474" i="52"/>
  <c r="CB490" i="52"/>
  <c r="AB473" i="52"/>
  <c r="CF488" i="52"/>
  <c r="AB476" i="52"/>
  <c r="BZ490" i="52"/>
  <c r="F125" i="113"/>
  <c r="G125" i="113"/>
  <c r="C125" i="113"/>
  <c r="E125" i="113"/>
  <c r="H125" i="113"/>
  <c r="CB350" i="52"/>
  <c r="N353" i="52"/>
  <c r="CD350" i="52"/>
  <c r="BV350" i="52"/>
  <c r="D125" i="113"/>
  <c r="N351" i="52"/>
  <c r="CF348" i="52"/>
  <c r="N354" i="52"/>
  <c r="BX350" i="52"/>
  <c r="N352" i="52"/>
  <c r="I125" i="113"/>
  <c r="BZ350" i="52"/>
  <c r="C100" i="113"/>
  <c r="E100" i="113"/>
  <c r="CD80" i="52"/>
  <c r="I845" i="113"/>
  <c r="E845" i="113"/>
  <c r="F845" i="113"/>
  <c r="C845" i="113"/>
  <c r="D845" i="113"/>
  <c r="H845" i="113"/>
  <c r="G845" i="113"/>
  <c r="DP330" i="29"/>
  <c r="DT330" i="29"/>
  <c r="AB348" i="29"/>
  <c r="AB347" i="29"/>
  <c r="DR330" i="29"/>
  <c r="DV328" i="29"/>
  <c r="AB350" i="29"/>
  <c r="DL330" i="29"/>
  <c r="AB349" i="29"/>
  <c r="DN330" i="29"/>
  <c r="G592" i="113"/>
  <c r="C592" i="113"/>
  <c r="H592" i="113"/>
  <c r="D592" i="113"/>
  <c r="E592" i="113"/>
  <c r="F592" i="113"/>
  <c r="I592" i="113"/>
  <c r="AB421" i="50"/>
  <c r="DP415" i="50"/>
  <c r="DR415" i="50"/>
  <c r="DL415" i="50"/>
  <c r="AB420" i="50"/>
  <c r="DN415" i="50"/>
  <c r="AB422" i="50"/>
  <c r="DV413" i="50"/>
  <c r="AB423" i="50"/>
  <c r="DT415" i="50"/>
  <c r="H530" i="113"/>
  <c r="D530" i="113"/>
  <c r="I530" i="113"/>
  <c r="E530" i="113"/>
  <c r="C530" i="113"/>
  <c r="A530" i="113" s="1"/>
  <c r="F530" i="113"/>
  <c r="DR135" i="50"/>
  <c r="DV133" i="50"/>
  <c r="AB155" i="50"/>
  <c r="AB154" i="50"/>
  <c r="DT135" i="50"/>
  <c r="DL135" i="50"/>
  <c r="AB152" i="50"/>
  <c r="DN135" i="50"/>
  <c r="G530" i="113"/>
  <c r="AB153" i="50"/>
  <c r="DP135" i="50"/>
  <c r="F411" i="113"/>
  <c r="G411" i="113"/>
  <c r="C411" i="113"/>
  <c r="I411" i="113"/>
  <c r="D411" i="113"/>
  <c r="A411" i="113" s="1"/>
  <c r="AB491" i="51"/>
  <c r="DN470" i="51"/>
  <c r="H411" i="113"/>
  <c r="E411" i="113"/>
  <c r="AB489" i="51"/>
  <c r="DP470" i="51"/>
  <c r="AB490" i="51"/>
  <c r="DL470" i="51"/>
  <c r="DR470" i="51"/>
  <c r="DV468" i="51"/>
  <c r="AB492" i="51"/>
  <c r="DT470" i="51"/>
  <c r="G388" i="113"/>
  <c r="C388" i="113"/>
  <c r="F388" i="113"/>
  <c r="I388" i="113"/>
  <c r="CF378" i="51"/>
  <c r="AB350" i="51"/>
  <c r="AB349" i="51"/>
  <c r="AB347" i="51"/>
  <c r="AB348" i="51"/>
  <c r="H357" i="113"/>
  <c r="D357" i="113"/>
  <c r="I357" i="113"/>
  <c r="E357" i="113"/>
  <c r="C357" i="113"/>
  <c r="F357" i="113"/>
  <c r="CD175" i="51"/>
  <c r="BV175" i="51"/>
  <c r="N170" i="51"/>
  <c r="BX175" i="51"/>
  <c r="N169" i="51"/>
  <c r="G357" i="113"/>
  <c r="BZ175" i="51"/>
  <c r="N168" i="51"/>
  <c r="CB175" i="51"/>
  <c r="CF173" i="51"/>
  <c r="N171" i="51"/>
  <c r="F342" i="113"/>
  <c r="G342" i="113"/>
  <c r="C342" i="113"/>
  <c r="D342" i="113"/>
  <c r="I342" i="113"/>
  <c r="DR25" i="51"/>
  <c r="H342" i="113"/>
  <c r="E342" i="113"/>
  <c r="AB38" i="51"/>
  <c r="DT25" i="51"/>
  <c r="DL25" i="51"/>
  <c r="DV23" i="51"/>
  <c r="AB41" i="51"/>
  <c r="AB40" i="51"/>
  <c r="DP25" i="51"/>
  <c r="AB39" i="51"/>
  <c r="DN25" i="51"/>
  <c r="D145" i="113"/>
  <c r="I145" i="113"/>
  <c r="CB565" i="52"/>
  <c r="CF563" i="52"/>
  <c r="AB545" i="52"/>
  <c r="CD565" i="52"/>
  <c r="BV565" i="52"/>
  <c r="BX565" i="52"/>
  <c r="AB544" i="52"/>
  <c r="F126" i="113"/>
  <c r="G126" i="113"/>
  <c r="C126" i="113"/>
  <c r="E126" i="113"/>
  <c r="H126" i="113"/>
  <c r="D126" i="113"/>
  <c r="CB360" i="52"/>
  <c r="CF358" i="52"/>
  <c r="AB346" i="52"/>
  <c r="I126" i="113"/>
  <c r="CD360" i="52"/>
  <c r="BV360" i="52"/>
  <c r="AB345" i="52"/>
  <c r="AB344" i="52"/>
  <c r="BX360" i="52"/>
  <c r="BZ360" i="52"/>
  <c r="AB343" i="52"/>
  <c r="I406" i="113"/>
  <c r="E406" i="113"/>
  <c r="F406" i="113"/>
  <c r="H406" i="113"/>
  <c r="C406" i="113"/>
  <c r="G406" i="113"/>
  <c r="CD490" i="51"/>
  <c r="BV490" i="51"/>
  <c r="BX490" i="51"/>
  <c r="CF488" i="51"/>
  <c r="N492" i="51"/>
  <c r="N490" i="51"/>
  <c r="N491" i="51"/>
  <c r="BZ490" i="51"/>
  <c r="N489" i="51"/>
  <c r="D406" i="113"/>
  <c r="CB490" i="51"/>
  <c r="I164" i="113"/>
  <c r="E164" i="113"/>
  <c r="F164" i="113"/>
  <c r="H164" i="113"/>
  <c r="C164" i="113"/>
  <c r="G164" i="113"/>
  <c r="CB770" i="52"/>
  <c r="CF768" i="52"/>
  <c r="AB744" i="52"/>
  <c r="CD770" i="52"/>
  <c r="BV770" i="52"/>
  <c r="AB743" i="52"/>
  <c r="AB742" i="52"/>
  <c r="BX770" i="52"/>
  <c r="D164" i="113"/>
  <c r="BZ770" i="52"/>
  <c r="AB741" i="52"/>
  <c r="I623" i="113"/>
  <c r="E623" i="113"/>
  <c r="F623" i="113"/>
  <c r="C623" i="113"/>
  <c r="D623" i="113"/>
  <c r="DN35" i="116"/>
  <c r="G623" i="113"/>
  <c r="DP35" i="116"/>
  <c r="AB35" i="116"/>
  <c r="AB36" i="116"/>
  <c r="DR35" i="116"/>
  <c r="DV33" i="116"/>
  <c r="AB37" i="116"/>
  <c r="DT35" i="116"/>
  <c r="AB34" i="116"/>
  <c r="H623" i="113"/>
  <c r="DL35" i="116"/>
  <c r="H480" i="113"/>
  <c r="D480" i="113"/>
  <c r="I480" i="113"/>
  <c r="E480" i="113"/>
  <c r="C480" i="113"/>
  <c r="F480" i="113"/>
  <c r="AB420" i="115"/>
  <c r="DT395" i="115"/>
  <c r="DL395" i="115"/>
  <c r="DN395" i="115"/>
  <c r="AB422" i="115"/>
  <c r="DP395" i="115"/>
  <c r="AB421" i="115"/>
  <c r="DR395" i="115"/>
  <c r="DV393" i="115"/>
  <c r="AB423" i="115"/>
  <c r="G480" i="113"/>
  <c r="H438" i="113"/>
  <c r="D438" i="113"/>
  <c r="I438" i="113"/>
  <c r="E438" i="113"/>
  <c r="C438" i="113"/>
  <c r="F438" i="113"/>
  <c r="CB185" i="115"/>
  <c r="CF183" i="115"/>
  <c r="AB155" i="115"/>
  <c r="AB153" i="115"/>
  <c r="CD185" i="115"/>
  <c r="AB152" i="115"/>
  <c r="BV185" i="115"/>
  <c r="AB154" i="115"/>
  <c r="BX185" i="115"/>
  <c r="BZ185" i="115"/>
  <c r="G438" i="113"/>
  <c r="H258" i="113"/>
  <c r="D258" i="113"/>
  <c r="I258" i="113"/>
  <c r="E258" i="113"/>
  <c r="C258" i="113"/>
  <c r="F258" i="113"/>
  <c r="CB490" i="114"/>
  <c r="CF488" i="114"/>
  <c r="AB476" i="114"/>
  <c r="BX490" i="114"/>
  <c r="CD490" i="114"/>
  <c r="BV490" i="114"/>
  <c r="AB475" i="114"/>
  <c r="AB474" i="114"/>
  <c r="BZ490" i="114"/>
  <c r="AB473" i="114"/>
  <c r="G258" i="113"/>
  <c r="F886" i="113"/>
  <c r="G886" i="113"/>
  <c r="C886" i="113"/>
  <c r="H886" i="113"/>
  <c r="I886" i="113"/>
  <c r="E886" i="113"/>
  <c r="D886" i="113"/>
  <c r="BX520" i="29"/>
  <c r="CF518" i="29"/>
  <c r="N504" i="29"/>
  <c r="BZ520" i="29"/>
  <c r="N501" i="29"/>
  <c r="CB520" i="29"/>
  <c r="N503" i="29"/>
  <c r="N502" i="29"/>
  <c r="BV520" i="29"/>
  <c r="CD520" i="29"/>
  <c r="F891" i="113"/>
  <c r="G891" i="113"/>
  <c r="C891" i="113"/>
  <c r="H891" i="113"/>
  <c r="I891" i="113"/>
  <c r="D891" i="113"/>
  <c r="DP500" i="29"/>
  <c r="DV498" i="29"/>
  <c r="AB496" i="29"/>
  <c r="DL500" i="29"/>
  <c r="E891" i="113"/>
  <c r="DR500" i="29"/>
  <c r="AB494" i="29"/>
  <c r="AB493" i="29"/>
  <c r="DT500" i="29"/>
  <c r="AB495" i="29"/>
  <c r="DN500" i="29"/>
  <c r="I653" i="113"/>
  <c r="E653" i="113"/>
  <c r="F653" i="113"/>
  <c r="G653" i="113"/>
  <c r="H653" i="113"/>
  <c r="D653" i="113"/>
  <c r="DR165" i="116"/>
  <c r="AB166" i="116"/>
  <c r="DT165" i="116"/>
  <c r="DL165" i="116"/>
  <c r="AB164" i="116"/>
  <c r="DV163" i="116"/>
  <c r="AB167" i="116"/>
  <c r="C653" i="113"/>
  <c r="A653" i="113" s="1"/>
  <c r="DN165" i="116"/>
  <c r="DP165" i="116"/>
  <c r="AB165" i="116"/>
  <c r="F318" i="113"/>
  <c r="G318" i="113"/>
  <c r="C318" i="113"/>
  <c r="I318" i="113"/>
  <c r="D318" i="113"/>
  <c r="BZ1140" i="114"/>
  <c r="AB1123" i="114"/>
  <c r="H318" i="113"/>
  <c r="CB1140" i="114"/>
  <c r="AB1125" i="114"/>
  <c r="BV1140" i="114"/>
  <c r="CD1140" i="114"/>
  <c r="CF1138" i="114"/>
  <c r="AB1126" i="114"/>
  <c r="AB1124" i="114"/>
  <c r="E318" i="113"/>
  <c r="BX1140" i="114"/>
  <c r="G835" i="113"/>
  <c r="C835" i="113"/>
  <c r="H835" i="113"/>
  <c r="D835" i="113"/>
  <c r="I835" i="113"/>
  <c r="F835" i="113"/>
  <c r="FJ305" i="29"/>
  <c r="FB305" i="29"/>
  <c r="FL303" i="29"/>
  <c r="AP301" i="29"/>
  <c r="AP299" i="29"/>
  <c r="E835" i="113"/>
  <c r="FF305" i="29"/>
  <c r="AP300" i="29"/>
  <c r="FD305" i="29"/>
  <c r="AP298" i="29"/>
  <c r="FH305" i="29"/>
  <c r="I170" i="113"/>
  <c r="E170" i="113"/>
  <c r="F170" i="113"/>
  <c r="H170" i="113"/>
  <c r="C170" i="113"/>
  <c r="G170" i="113"/>
  <c r="CD835" i="52"/>
  <c r="BV835" i="52"/>
  <c r="AB806" i="52"/>
  <c r="BX835" i="52"/>
  <c r="CF833" i="52"/>
  <c r="AB809" i="52"/>
  <c r="AB808" i="52"/>
  <c r="BZ835" i="52"/>
  <c r="AB807" i="52"/>
  <c r="D170" i="113"/>
  <c r="CB835" i="52"/>
  <c r="H144" i="113"/>
  <c r="G144" i="113"/>
  <c r="BV555" i="52"/>
  <c r="AB538" i="52"/>
  <c r="F103" i="113"/>
  <c r="G103" i="113"/>
  <c r="C103" i="113"/>
  <c r="I103" i="113"/>
  <c r="D103" i="113"/>
  <c r="H103" i="113"/>
  <c r="CD110" i="52"/>
  <c r="BV110" i="52"/>
  <c r="AB87" i="52"/>
  <c r="BX110" i="52"/>
  <c r="AB89" i="52"/>
  <c r="CF108" i="52"/>
  <c r="AB90" i="52"/>
  <c r="BZ110" i="52"/>
  <c r="E103" i="113"/>
  <c r="CB110" i="52"/>
  <c r="AB88" i="52"/>
  <c r="F213" i="113"/>
  <c r="H213" i="113"/>
  <c r="G213" i="113"/>
  <c r="AN13" i="114"/>
  <c r="C214" i="113"/>
  <c r="CF13" i="114"/>
  <c r="N25" i="114"/>
  <c r="BZ15" i="114"/>
  <c r="N22" i="114"/>
  <c r="F214" i="113"/>
  <c r="I214" i="113"/>
  <c r="D214" i="113"/>
  <c r="CD15" i="114"/>
  <c r="BX15" i="114"/>
  <c r="E214" i="113"/>
  <c r="G214" i="113"/>
  <c r="BV15" i="114"/>
  <c r="H214" i="113"/>
  <c r="AN11" i="114"/>
  <c r="AN9" i="114"/>
  <c r="N20" i="114"/>
  <c r="N19" i="114"/>
  <c r="AN7" i="114"/>
  <c r="N23" i="114"/>
  <c r="N24" i="114"/>
  <c r="AL338" i="52"/>
  <c r="AN338" i="52"/>
  <c r="BG196" i="52"/>
  <c r="BG356" i="52"/>
  <c r="BG366" i="52"/>
  <c r="CF456" i="52"/>
  <c r="CF161" i="52"/>
  <c r="CF171" i="52"/>
  <c r="CF181" i="52"/>
  <c r="AL204" i="52"/>
  <c r="AN204" i="52"/>
  <c r="CF216" i="52"/>
  <c r="BG246" i="52"/>
  <c r="CF311" i="52"/>
  <c r="AL468" i="52"/>
  <c r="AN468" i="52"/>
  <c r="AL533" i="52"/>
  <c r="AN533" i="52"/>
  <c r="BG561" i="52"/>
  <c r="BG586" i="52"/>
  <c r="BG618" i="52"/>
  <c r="CF606" i="52"/>
  <c r="DP360" i="29"/>
  <c r="BG76" i="52"/>
  <c r="BG118" i="52"/>
  <c r="CF196" i="52"/>
  <c r="CF206" i="52"/>
  <c r="CD210" i="52"/>
  <c r="BG206" i="52"/>
  <c r="BG208" i="52"/>
  <c r="BG218" i="52"/>
  <c r="CF226" i="52"/>
  <c r="C114" i="113"/>
  <c r="CF236" i="52"/>
  <c r="BX240" i="52"/>
  <c r="CF246" i="52"/>
  <c r="BX250" i="52"/>
  <c r="CF261" i="52"/>
  <c r="AL273" i="52"/>
  <c r="AN273" i="52"/>
  <c r="BG263" i="52"/>
  <c r="CF376" i="52"/>
  <c r="CF411" i="52"/>
  <c r="BZ415" i="52"/>
  <c r="BG403" i="52"/>
  <c r="CF421" i="52"/>
  <c r="CF431" i="52"/>
  <c r="CF441" i="52"/>
  <c r="CF476" i="52"/>
  <c r="AL722" i="52"/>
  <c r="AN722" i="52"/>
  <c r="CF736" i="52"/>
  <c r="BG1181" i="52"/>
  <c r="BG1268" i="52"/>
  <c r="BG1246" i="52"/>
  <c r="CF11" i="51"/>
  <c r="AL468" i="51"/>
  <c r="AN468" i="51"/>
  <c r="CF51" i="50"/>
  <c r="CW193" i="50"/>
  <c r="CW238" i="50"/>
  <c r="BG293" i="50"/>
  <c r="CW338" i="50"/>
  <c r="BG718" i="52"/>
  <c r="CF781" i="52"/>
  <c r="CF791" i="52"/>
  <c r="BG811" i="52"/>
  <c r="BG821" i="52"/>
  <c r="CF986" i="52"/>
  <c r="BG996" i="52"/>
  <c r="AL1181" i="52"/>
  <c r="AN1181" i="52"/>
  <c r="CW3" i="51"/>
  <c r="DV86" i="51"/>
  <c r="BG131" i="51"/>
  <c r="BG193" i="51"/>
  <c r="CF161" i="51"/>
  <c r="CW206" i="51"/>
  <c r="CF326" i="51"/>
  <c r="CF401" i="51"/>
  <c r="CF441" i="51"/>
  <c r="CF151" i="50"/>
  <c r="BG196" i="50"/>
  <c r="DV271" i="50"/>
  <c r="CF271" i="50"/>
  <c r="BG261" i="50"/>
  <c r="CW311" i="50"/>
  <c r="CF321" i="50"/>
  <c r="BG336" i="50"/>
  <c r="DV366" i="50"/>
  <c r="EM393" i="50"/>
  <c r="EM456" i="50"/>
  <c r="AL80" i="29"/>
  <c r="AN80" i="29"/>
  <c r="BG738" i="52"/>
  <c r="BG803" i="52"/>
  <c r="CF821" i="52"/>
  <c r="AL858" i="52"/>
  <c r="AN858" i="52"/>
  <c r="BG846" i="52"/>
  <c r="AL921" i="52"/>
  <c r="AN921" i="52"/>
  <c r="BG976" i="52"/>
  <c r="CF1071" i="52"/>
  <c r="CF1081" i="52"/>
  <c r="CF1091" i="52"/>
  <c r="AL1118" i="52"/>
  <c r="AN1118" i="52"/>
  <c r="BG1106" i="52"/>
  <c r="AL13" i="51"/>
  <c r="AN13" i="51"/>
  <c r="CF21" i="51"/>
  <c r="CF61" i="51"/>
  <c r="DV76" i="51"/>
  <c r="CW86" i="51"/>
  <c r="CF126" i="51"/>
  <c r="BG173" i="51"/>
  <c r="BG153" i="51"/>
  <c r="AL204" i="51"/>
  <c r="AN204" i="51"/>
  <c r="DV216" i="51"/>
  <c r="CF256" i="51"/>
  <c r="CF301" i="51"/>
  <c r="BG476" i="51"/>
  <c r="DV21" i="50"/>
  <c r="CW86" i="50"/>
  <c r="CF161" i="50"/>
  <c r="CF336" i="50"/>
  <c r="BG358" i="50"/>
  <c r="BG451" i="50"/>
  <c r="DV476" i="50"/>
  <c r="CF506" i="50"/>
  <c r="AL789" i="52"/>
  <c r="AN789" i="52"/>
  <c r="BG801" i="52"/>
  <c r="BG833" i="52"/>
  <c r="CF856" i="52"/>
  <c r="BG896" i="52"/>
  <c r="CF876" i="52"/>
  <c r="CF896" i="52"/>
  <c r="CF931" i="52"/>
  <c r="BG1041" i="52"/>
  <c r="BG1073" i="52"/>
  <c r="CF1051" i="52"/>
  <c r="CF1136" i="52"/>
  <c r="CF1171" i="52"/>
  <c r="BG1211" i="52"/>
  <c r="CF41" i="51"/>
  <c r="CF51" i="51"/>
  <c r="BG196" i="51"/>
  <c r="CW196" i="51"/>
  <c r="DV196" i="51"/>
  <c r="CF216" i="51"/>
  <c r="CF291" i="51"/>
  <c r="BG368" i="51"/>
  <c r="CF411" i="51"/>
  <c r="CF451" i="51"/>
  <c r="CF41" i="50"/>
  <c r="AL147" i="50"/>
  <c r="AN147" i="50"/>
  <c r="DV196" i="50"/>
  <c r="CW248" i="50"/>
  <c r="FL261" i="50"/>
  <c r="BG321" i="50"/>
  <c r="BG376" i="50"/>
  <c r="DV386" i="50"/>
  <c r="FL391" i="50"/>
  <c r="DV391" i="50"/>
  <c r="BG3" i="29"/>
  <c r="CW11" i="29"/>
  <c r="CW13" i="29"/>
  <c r="EM23" i="29"/>
  <c r="BG41" i="29"/>
  <c r="BG51" i="29"/>
  <c r="CF41" i="29"/>
  <c r="DV41" i="29"/>
  <c r="FL66" i="29"/>
  <c r="D768" i="113"/>
  <c r="FL86" i="29"/>
  <c r="BG78" i="29"/>
  <c r="BG86" i="29"/>
  <c r="EM106" i="29"/>
  <c r="CF106" i="29"/>
  <c r="BV110" i="29"/>
  <c r="DV106" i="29"/>
  <c r="DP110" i="29"/>
  <c r="DV116" i="29"/>
  <c r="AL206" i="29"/>
  <c r="AN206" i="29"/>
  <c r="FL206" i="29"/>
  <c r="E811" i="113"/>
  <c r="DV216" i="29"/>
  <c r="FL216" i="29"/>
  <c r="EM198" i="29"/>
  <c r="EM218" i="29"/>
  <c r="CF226" i="29"/>
  <c r="BZ230" i="29"/>
  <c r="BG236" i="29"/>
  <c r="DV236" i="29"/>
  <c r="BG256" i="29"/>
  <c r="CF261" i="29"/>
  <c r="FL261" i="29"/>
  <c r="FL271" i="29"/>
  <c r="EM313" i="29"/>
  <c r="FL336" i="29"/>
  <c r="AP353" i="29"/>
  <c r="EM336" i="29"/>
  <c r="CF411" i="29"/>
  <c r="FL516" i="29"/>
  <c r="CF151" i="114"/>
  <c r="CF246" i="114"/>
  <c r="BG311" i="114"/>
  <c r="CF291" i="114"/>
  <c r="BG336" i="114"/>
  <c r="CF346" i="114"/>
  <c r="AL464" i="114"/>
  <c r="AN464" i="114"/>
  <c r="AL533" i="114"/>
  <c r="AN533" i="114"/>
  <c r="BG553" i="114"/>
  <c r="AL852" i="114"/>
  <c r="AN852" i="114"/>
  <c r="AD854" i="114"/>
  <c r="AL854" i="114"/>
  <c r="AN854" i="114"/>
  <c r="BG43" i="115"/>
  <c r="BG336" i="115"/>
  <c r="BG393" i="115"/>
  <c r="AL13" i="116"/>
  <c r="AN13" i="116"/>
  <c r="CW76" i="116"/>
  <c r="DV76" i="116"/>
  <c r="EM68" i="116"/>
  <c r="BG506" i="50"/>
  <c r="DV496" i="50"/>
  <c r="FL1" i="29"/>
  <c r="CF21" i="29"/>
  <c r="FL31" i="29"/>
  <c r="FL76" i="29"/>
  <c r="DV96" i="29"/>
  <c r="BG516" i="29"/>
  <c r="BG98" i="114"/>
  <c r="BG108" i="114"/>
  <c r="BG628" i="114"/>
  <c r="BG3" i="116"/>
  <c r="CW301" i="29"/>
  <c r="BG326" i="29"/>
  <c r="DV421" i="29"/>
  <c r="DV441" i="29"/>
  <c r="EM496" i="29"/>
  <c r="CF41" i="114"/>
  <c r="AL74" i="114"/>
  <c r="AN74" i="114"/>
  <c r="CF216" i="114"/>
  <c r="BG246" i="114"/>
  <c r="BG608" i="114"/>
  <c r="CF606" i="114"/>
  <c r="CF691" i="114"/>
  <c r="AL724" i="114"/>
  <c r="AN724" i="114"/>
  <c r="AL917" i="114"/>
  <c r="AN917" i="114"/>
  <c r="CF986" i="114"/>
  <c r="CF1156" i="114"/>
  <c r="CW328" i="115"/>
  <c r="CF66" i="116"/>
  <c r="DV486" i="50"/>
  <c r="BG126" i="29"/>
  <c r="DV126" i="29"/>
  <c r="AL273" i="29"/>
  <c r="AN273" i="29"/>
  <c r="FL356" i="29"/>
  <c r="CW366" i="29"/>
  <c r="CW368" i="29"/>
  <c r="AL399" i="29"/>
  <c r="AN399" i="29"/>
  <c r="BG453" i="29"/>
  <c r="EM466" i="29"/>
  <c r="BG206" i="114"/>
  <c r="BG291" i="114"/>
  <c r="CF391" i="114"/>
  <c r="AL401" i="114"/>
  <c r="AN401" i="114"/>
  <c r="BG423" i="114"/>
  <c r="BG506" i="114"/>
  <c r="CF681" i="114"/>
  <c r="BG728" i="114"/>
  <c r="BG1081" i="114"/>
  <c r="AL143" i="116"/>
  <c r="AN143" i="116"/>
  <c r="BG768" i="114"/>
  <c r="BG831" i="114"/>
  <c r="CF821" i="114"/>
  <c r="AL923" i="114"/>
  <c r="AN923" i="114"/>
  <c r="AL986" i="114"/>
  <c r="AN986" i="114"/>
  <c r="BG1041" i="114"/>
  <c r="BG1158" i="114"/>
  <c r="BG1286" i="114"/>
  <c r="DV21" i="115"/>
  <c r="BG11" i="115"/>
  <c r="BG63" i="115"/>
  <c r="AL204" i="115"/>
  <c r="AN204" i="115"/>
  <c r="BG301" i="115"/>
  <c r="DV41" i="116"/>
  <c r="DV61" i="116"/>
  <c r="FL131" i="116"/>
  <c r="AL147" i="116"/>
  <c r="AN147" i="116"/>
  <c r="CF151" i="116"/>
  <c r="FL391" i="116"/>
  <c r="CW431" i="116"/>
  <c r="BG1051" i="114"/>
  <c r="CF256" i="115"/>
  <c r="BG321" i="115"/>
  <c r="CF391" i="115"/>
  <c r="BG403" i="115"/>
  <c r="CF51" i="116"/>
  <c r="CF141" i="116"/>
  <c r="BG171" i="116"/>
  <c r="CW338" i="116"/>
  <c r="BG756" i="114"/>
  <c r="CF846" i="114"/>
  <c r="CF976" i="114"/>
  <c r="AL984" i="114"/>
  <c r="AN984" i="114"/>
  <c r="BG1091" i="114"/>
  <c r="BG116" i="115"/>
  <c r="CF236" i="115"/>
  <c r="CF261" i="115"/>
  <c r="CF366" i="115"/>
  <c r="CF386" i="115"/>
  <c r="DV21" i="116"/>
  <c r="CF356" i="116"/>
  <c r="CW356" i="116"/>
  <c r="CF466" i="116"/>
  <c r="FL66" i="118"/>
  <c r="BG191" i="116"/>
  <c r="DV421" i="116"/>
  <c r="CF496" i="116"/>
  <c r="DV51" i="118"/>
  <c r="CF66" i="118"/>
  <c r="BG76" i="118"/>
  <c r="CW126" i="118"/>
  <c r="DV126" i="118"/>
  <c r="BG131" i="118"/>
  <c r="CW171" i="118"/>
  <c r="FL386" i="118"/>
  <c r="BG1" i="52"/>
  <c r="AL267" i="116"/>
  <c r="AN267" i="116"/>
  <c r="DV336" i="116"/>
  <c r="EM393" i="116"/>
  <c r="FL456" i="116"/>
  <c r="CF126" i="118"/>
  <c r="CF171" i="118"/>
  <c r="CF356" i="118"/>
  <c r="BG378" i="118"/>
  <c r="EM391" i="118"/>
  <c r="CW423" i="118"/>
  <c r="EM21" i="118"/>
  <c r="FL41" i="118"/>
  <c r="FL116" i="118"/>
  <c r="CF451" i="118"/>
  <c r="CF466" i="118"/>
  <c r="EM171" i="118"/>
  <c r="FL236" i="118"/>
  <c r="DV391" i="118"/>
  <c r="AL149" i="118"/>
  <c r="AN149" i="118"/>
  <c r="CF151" i="118"/>
  <c r="DV151" i="118"/>
  <c r="EM133" i="118"/>
  <c r="CW141" i="118"/>
  <c r="EM143" i="118"/>
  <c r="CF161" i="118"/>
  <c r="DV161" i="118"/>
  <c r="FL161" i="118"/>
  <c r="BG171" i="118"/>
  <c r="FL356" i="118"/>
  <c r="FF360" i="118"/>
  <c r="EM376" i="118"/>
  <c r="CF366" i="118"/>
  <c r="BV370" i="118"/>
  <c r="CF376" i="118"/>
  <c r="DV401" i="118"/>
  <c r="CF411" i="118"/>
  <c r="FL411" i="118"/>
  <c r="BG401" i="118"/>
  <c r="BG411" i="118"/>
  <c r="EM413" i="118"/>
  <c r="AL468" i="118"/>
  <c r="AN468" i="118"/>
  <c r="CW456" i="118"/>
  <c r="DV476" i="118"/>
  <c r="DP480" i="118"/>
  <c r="FL476" i="118"/>
  <c r="A420" i="113"/>
  <c r="A220" i="113"/>
  <c r="H25" i="106"/>
  <c r="H6" i="106"/>
  <c r="H14" i="106"/>
  <c r="H22" i="106"/>
  <c r="I21" i="106" s="1"/>
  <c r="I22" i="106" s="1"/>
  <c r="J22" i="106" s="1"/>
  <c r="H29" i="106"/>
  <c r="CF51" i="52"/>
  <c r="BZ55" i="52"/>
  <c r="CF41" i="52"/>
  <c r="CF31" i="52"/>
  <c r="F96" i="113"/>
  <c r="AL13" i="52"/>
  <c r="AL9" i="52"/>
  <c r="BZ25" i="52"/>
  <c r="D95" i="113"/>
  <c r="F95" i="113"/>
  <c r="BX25" i="52"/>
  <c r="I95" i="113"/>
  <c r="N26" i="52"/>
  <c r="BV25" i="52"/>
  <c r="G95" i="113"/>
  <c r="H95" i="113"/>
  <c r="CF23" i="52"/>
  <c r="N29" i="52"/>
  <c r="E95" i="113"/>
  <c r="CD25" i="52"/>
  <c r="CB25" i="52"/>
  <c r="C95" i="113"/>
  <c r="A95" i="113" s="1"/>
  <c r="AL11" i="52"/>
  <c r="CF1" i="52"/>
  <c r="D93" i="113"/>
  <c r="AL7" i="52"/>
  <c r="A124" i="113"/>
  <c r="A157" i="113"/>
  <c r="A602" i="113"/>
  <c r="A241" i="113"/>
  <c r="A660" i="113"/>
  <c r="A228" i="113"/>
  <c r="A773" i="113"/>
  <c r="A391" i="113"/>
  <c r="A106" i="113"/>
  <c r="A136" i="113"/>
  <c r="A401" i="113"/>
  <c r="A923" i="113"/>
  <c r="I236" i="113"/>
  <c r="CB250" i="114"/>
  <c r="AB222" i="114"/>
  <c r="AB221" i="114"/>
  <c r="H236" i="113"/>
  <c r="C236" i="113"/>
  <c r="F236" i="113"/>
  <c r="BV250" i="114"/>
  <c r="E236" i="113"/>
  <c r="CF248" i="114"/>
  <c r="AB224" i="114"/>
  <c r="BX250" i="114"/>
  <c r="BZ250" i="114"/>
  <c r="G236" i="113"/>
  <c r="CD250" i="114"/>
  <c r="D236" i="113"/>
  <c r="A236" i="113" s="1"/>
  <c r="AB223" i="114"/>
  <c r="F952" i="113"/>
  <c r="AB162" i="118"/>
  <c r="H952" i="113"/>
  <c r="C952" i="113"/>
  <c r="AB161" i="118"/>
  <c r="DP155" i="118"/>
  <c r="DN155" i="118"/>
  <c r="I952" i="113"/>
  <c r="D952" i="113"/>
  <c r="AB160" i="118"/>
  <c r="DT155" i="118"/>
  <c r="DL155" i="118"/>
  <c r="G952" i="113"/>
  <c r="DV153" i="118"/>
  <c r="AB163" i="118"/>
  <c r="DR155" i="118"/>
  <c r="E952" i="113"/>
  <c r="F1011" i="113"/>
  <c r="E1011" i="113"/>
  <c r="N369" i="118"/>
  <c r="H1011" i="113"/>
  <c r="BX380" i="118"/>
  <c r="C1011" i="113"/>
  <c r="CD380" i="118"/>
  <c r="D1011" i="113"/>
  <c r="N367" i="118"/>
  <c r="G1011" i="113"/>
  <c r="BZ380" i="118"/>
  <c r="CF378" i="118"/>
  <c r="N370" i="118"/>
  <c r="BV380" i="118"/>
  <c r="N368" i="118"/>
  <c r="CB380" i="118"/>
  <c r="I1011" i="113"/>
  <c r="C1043" i="113"/>
  <c r="FF415" i="118"/>
  <c r="FB415" i="118"/>
  <c r="FH415" i="118"/>
  <c r="D1043" i="113"/>
  <c r="H1043" i="113"/>
  <c r="FJ415" i="118"/>
  <c r="F1043" i="113"/>
  <c r="I1043" i="113"/>
  <c r="G1043" i="113"/>
  <c r="E1043" i="113"/>
  <c r="AP421" i="118"/>
  <c r="AP422" i="118"/>
  <c r="FD415" i="118"/>
  <c r="FL413" i="118"/>
  <c r="AP423" i="118"/>
  <c r="AP420" i="118"/>
  <c r="C1064" i="113"/>
  <c r="F1064" i="113"/>
  <c r="FH480" i="118"/>
  <c r="AP487" i="118"/>
  <c r="FL478" i="118"/>
  <c r="AP488" i="118"/>
  <c r="H1064" i="113"/>
  <c r="I1064" i="113"/>
  <c r="FD480" i="118"/>
  <c r="FJ480" i="118"/>
  <c r="D1064" i="113"/>
  <c r="FF480" i="118"/>
  <c r="AP485" i="118"/>
  <c r="G1064" i="113"/>
  <c r="E1064" i="113"/>
  <c r="AP486" i="118"/>
  <c r="FB480" i="118"/>
  <c r="G370" i="113"/>
  <c r="D370" i="113"/>
  <c r="I370" i="113"/>
  <c r="DL200" i="51"/>
  <c r="DV198" i="51"/>
  <c r="AB228" i="51"/>
  <c r="AB226" i="51"/>
  <c r="H370" i="113"/>
  <c r="DT200" i="51"/>
  <c r="C370" i="113"/>
  <c r="DP200" i="51"/>
  <c r="AB225" i="51"/>
  <c r="AB227" i="51"/>
  <c r="E370" i="113"/>
  <c r="DR200" i="51"/>
  <c r="F370" i="113"/>
  <c r="DN200" i="51"/>
  <c r="C950" i="113"/>
  <c r="AB152" i="118"/>
  <c r="H950" i="113"/>
  <c r="AB154" i="118"/>
  <c r="D833" i="113"/>
  <c r="FD285" i="29"/>
  <c r="FH285" i="29"/>
  <c r="FL283" i="29"/>
  <c r="AP293" i="29"/>
  <c r="I849" i="113"/>
  <c r="D849" i="113"/>
  <c r="DL370" i="29"/>
  <c r="AB364" i="29"/>
  <c r="E849" i="113"/>
  <c r="H849" i="113"/>
  <c r="AB365" i="29"/>
  <c r="DN370" i="29"/>
  <c r="F849" i="113"/>
  <c r="G849" i="113"/>
  <c r="DP370" i="29"/>
  <c r="AB363" i="29"/>
  <c r="G737" i="113"/>
  <c r="E737" i="113"/>
  <c r="N38" i="29"/>
  <c r="CF43" i="29"/>
  <c r="N41" i="29"/>
  <c r="C737" i="113"/>
  <c r="F737" i="113"/>
  <c r="BX45" i="29"/>
  <c r="H737" i="113"/>
  <c r="I737" i="113"/>
  <c r="CD45" i="29"/>
  <c r="N40" i="29"/>
  <c r="CB45" i="29"/>
  <c r="BV45" i="29"/>
  <c r="N39" i="29"/>
  <c r="BZ45" i="29"/>
  <c r="CG76" i="29"/>
  <c r="G768" i="113"/>
  <c r="I768" i="113"/>
  <c r="FB70" i="29"/>
  <c r="FL68" i="29"/>
  <c r="AP90" i="29"/>
  <c r="C768" i="113"/>
  <c r="F768" i="113"/>
  <c r="FF70" i="29"/>
  <c r="H768" i="113"/>
  <c r="E768" i="113"/>
  <c r="AP89" i="29"/>
  <c r="AP88" i="29"/>
  <c r="FJ70" i="29"/>
  <c r="FD70" i="29"/>
  <c r="AP87" i="29"/>
  <c r="FH70" i="29"/>
  <c r="BX110" i="29"/>
  <c r="N105" i="29"/>
  <c r="F758" i="113"/>
  <c r="BZ110" i="29"/>
  <c r="N104" i="29"/>
  <c r="G758" i="113"/>
  <c r="C758" i="113"/>
  <c r="N103" i="29"/>
  <c r="I758" i="113"/>
  <c r="H758" i="113"/>
  <c r="CD110" i="29"/>
  <c r="CB110" i="29"/>
  <c r="DT110" i="29"/>
  <c r="G765" i="113"/>
  <c r="D765" i="113"/>
  <c r="E765" i="113"/>
  <c r="AB105" i="29"/>
  <c r="F765" i="113"/>
  <c r="DN110" i="29"/>
  <c r="DV108" i="29"/>
  <c r="AB106" i="29"/>
  <c r="DL110" i="29"/>
  <c r="C765" i="113"/>
  <c r="A765" i="113" s="1"/>
  <c r="AB104" i="29"/>
  <c r="H765" i="113"/>
  <c r="AB103" i="29"/>
  <c r="DR110" i="29"/>
  <c r="FF210" i="29"/>
  <c r="F811" i="113"/>
  <c r="AP222" i="29"/>
  <c r="AP221" i="29"/>
  <c r="G811" i="113"/>
  <c r="C811" i="113"/>
  <c r="FL208" i="29"/>
  <c r="AP224" i="29"/>
  <c r="H811" i="113"/>
  <c r="FD210" i="29"/>
  <c r="AP223" i="29"/>
  <c r="I811" i="113"/>
  <c r="D811" i="113"/>
  <c r="FJ210" i="29"/>
  <c r="F808" i="113"/>
  <c r="DN250" i="29"/>
  <c r="DV248" i="29"/>
  <c r="AB240" i="29"/>
  <c r="DL250" i="29"/>
  <c r="E808" i="113"/>
  <c r="AB239" i="29"/>
  <c r="AB238" i="29"/>
  <c r="G808" i="113"/>
  <c r="DR250" i="29"/>
  <c r="AB237" i="29"/>
  <c r="H808" i="113"/>
  <c r="DP250" i="29"/>
  <c r="D808" i="113"/>
  <c r="C808" i="113"/>
  <c r="DT250" i="29"/>
  <c r="C817" i="113"/>
  <c r="F817" i="113"/>
  <c r="CF263" i="29"/>
  <c r="N285" i="29"/>
  <c r="BV265" i="29"/>
  <c r="G817" i="113"/>
  <c r="E817" i="113"/>
  <c r="N284" i="29"/>
  <c r="N282" i="29"/>
  <c r="H817" i="113"/>
  <c r="N283" i="29"/>
  <c r="CD265" i="29"/>
  <c r="D817" i="113"/>
  <c r="CB265" i="29"/>
  <c r="BX265" i="29"/>
  <c r="BZ265" i="29"/>
  <c r="G831" i="113"/>
  <c r="I831" i="113"/>
  <c r="FF265" i="29"/>
  <c r="C831" i="113"/>
  <c r="FD265" i="29"/>
  <c r="AP284" i="29"/>
  <c r="AP282" i="29"/>
  <c r="H831" i="113"/>
  <c r="FL263" i="29"/>
  <c r="AP285" i="29"/>
  <c r="E831" i="113"/>
  <c r="FJ265" i="29"/>
  <c r="FB265" i="29"/>
  <c r="D831" i="113"/>
  <c r="AP283" i="29"/>
  <c r="G853" i="113"/>
  <c r="I853" i="113"/>
  <c r="FD340" i="29"/>
  <c r="FL338" i="29"/>
  <c r="AP354" i="29"/>
  <c r="F853" i="113"/>
  <c r="H853" i="113"/>
  <c r="FJ340" i="29"/>
  <c r="FF340" i="29"/>
  <c r="C853" i="113"/>
  <c r="AP352" i="29"/>
  <c r="FB340" i="29"/>
  <c r="D853" i="113"/>
  <c r="FH340" i="29"/>
  <c r="G276" i="113"/>
  <c r="BZ685" i="114"/>
  <c r="D276" i="113"/>
  <c r="C276" i="113"/>
  <c r="AB670" i="114"/>
  <c r="CD685" i="114"/>
  <c r="AB668" i="114"/>
  <c r="E276" i="113"/>
  <c r="AB669" i="114"/>
  <c r="H276" i="113"/>
  <c r="CB685" i="114"/>
  <c r="D278" i="113"/>
  <c r="AB678" i="114"/>
  <c r="BX705" i="114"/>
  <c r="G278" i="113"/>
  <c r="I278" i="113"/>
  <c r="CB705" i="114"/>
  <c r="C278" i="113"/>
  <c r="A278" i="113" s="1"/>
  <c r="BZ705" i="114"/>
  <c r="E278" i="113"/>
  <c r="H278" i="113"/>
  <c r="AB677" i="114"/>
  <c r="CF703" i="114"/>
  <c r="AB679" i="114"/>
  <c r="N162" i="118"/>
  <c r="E945" i="113"/>
  <c r="CD155" i="118"/>
  <c r="H945" i="113"/>
  <c r="F945" i="113"/>
  <c r="BV155" i="118"/>
  <c r="BZ155" i="118"/>
  <c r="C945" i="113"/>
  <c r="CF153" i="118"/>
  <c r="N163" i="118"/>
  <c r="CB155" i="118"/>
  <c r="BX155" i="118"/>
  <c r="AP361" i="118"/>
  <c r="F1023" i="113"/>
  <c r="E1023" i="113"/>
  <c r="AP359" i="118"/>
  <c r="G1023" i="113"/>
  <c r="FJ360" i="118"/>
  <c r="FD360" i="118"/>
  <c r="H1023" i="113"/>
  <c r="C1023" i="113"/>
  <c r="FB360" i="118"/>
  <c r="AP360" i="118"/>
  <c r="FH360" i="118"/>
  <c r="F1010" i="113"/>
  <c r="E1010" i="113"/>
  <c r="N364" i="118"/>
  <c r="CF368" i="118"/>
  <c r="N366" i="118"/>
  <c r="BZ370" i="118"/>
  <c r="G1010" i="113"/>
  <c r="H1010" i="113"/>
  <c r="I1010" i="113"/>
  <c r="C1010" i="113"/>
  <c r="CB370" i="118"/>
  <c r="CD370" i="118"/>
  <c r="BX370" i="118"/>
  <c r="D1035" i="113"/>
  <c r="DT405" i="118"/>
  <c r="AB416" i="118"/>
  <c r="G1035" i="113"/>
  <c r="AB418" i="118"/>
  <c r="DN405" i="118"/>
  <c r="AB417" i="118"/>
  <c r="C1035" i="113"/>
  <c r="DV403" i="118"/>
  <c r="AB419" i="118"/>
  <c r="E1035" i="113"/>
  <c r="H1035" i="113"/>
  <c r="DR405" i="118"/>
  <c r="DP405" i="118"/>
  <c r="D1029" i="113"/>
  <c r="CD415" i="118"/>
  <c r="I1029" i="113"/>
  <c r="BZ415" i="118"/>
  <c r="G1029" i="113"/>
  <c r="CB415" i="118"/>
  <c r="N422" i="118"/>
  <c r="C1029" i="113"/>
  <c r="BV415" i="118"/>
  <c r="BX415" i="118"/>
  <c r="E1029" i="113"/>
  <c r="CF413" i="118"/>
  <c r="N423" i="118"/>
  <c r="N420" i="118"/>
  <c r="H1057" i="113"/>
  <c r="AB487" i="118"/>
  <c r="DT480" i="118"/>
  <c r="DV478" i="118"/>
  <c r="AB488" i="118"/>
  <c r="E1057" i="113"/>
  <c r="DR480" i="118"/>
  <c r="G1057" i="113"/>
  <c r="F1057" i="113"/>
  <c r="DL480" i="118"/>
  <c r="C1057" i="113"/>
  <c r="AB486" i="118"/>
  <c r="DN480" i="118"/>
  <c r="I1057" i="113"/>
  <c r="CD555" i="52"/>
  <c r="CF553" i="52"/>
  <c r="AB541" i="52"/>
  <c r="E144" i="113"/>
  <c r="N87" i="52"/>
  <c r="CF78" i="52"/>
  <c r="N90" i="52"/>
  <c r="BZ80" i="52"/>
  <c r="G100" i="113"/>
  <c r="DL220" i="29"/>
  <c r="DP220" i="29"/>
  <c r="F805" i="113"/>
  <c r="AB235" i="29"/>
  <c r="AB233" i="29"/>
  <c r="I807" i="113"/>
  <c r="DT460" i="115"/>
  <c r="G490" i="113"/>
  <c r="N430" i="118"/>
  <c r="G1031" i="113"/>
  <c r="AB24" i="118"/>
  <c r="F908" i="113"/>
  <c r="FB165" i="118"/>
  <c r="FF165" i="118"/>
  <c r="CF283" i="52"/>
  <c r="N289" i="52"/>
  <c r="E119" i="113"/>
  <c r="BZ15" i="50"/>
  <c r="C494" i="113"/>
  <c r="A494" i="113" s="1"/>
  <c r="CD315" i="50"/>
  <c r="BZ315" i="50"/>
  <c r="DT315" i="50"/>
  <c r="C565" i="113"/>
  <c r="E770" i="113"/>
  <c r="C770" i="113"/>
  <c r="FH135" i="29"/>
  <c r="D789" i="113"/>
  <c r="I789" i="113"/>
  <c r="FD145" i="118"/>
  <c r="G958" i="113"/>
  <c r="E958" i="113"/>
  <c r="DP165" i="118"/>
  <c r="H953" i="113"/>
  <c r="F953" i="113"/>
  <c r="AB672" i="114"/>
  <c r="CD695" i="114"/>
  <c r="AB673" i="114"/>
  <c r="C277" i="113"/>
  <c r="CF1018" i="52"/>
  <c r="AB1000" i="52"/>
  <c r="BV1020" i="52"/>
  <c r="BX395" i="114"/>
  <c r="BV395" i="114"/>
  <c r="G249" i="113"/>
  <c r="CF193" i="118"/>
  <c r="N179" i="118"/>
  <c r="BX195" i="118"/>
  <c r="CB195" i="118"/>
  <c r="E949" i="113"/>
  <c r="FB285" i="29"/>
  <c r="I833" i="113"/>
  <c r="AB89" i="115"/>
  <c r="E428" i="113"/>
  <c r="DT135" i="118"/>
  <c r="DR135" i="118"/>
  <c r="CF683" i="114"/>
  <c r="AB671" i="114"/>
  <c r="N92" i="114"/>
  <c r="H614" i="113"/>
  <c r="C614" i="113"/>
  <c r="A614" i="113" s="1"/>
  <c r="CF13" i="116"/>
  <c r="N29" i="116"/>
  <c r="CD15" i="116"/>
  <c r="BZ15" i="116"/>
  <c r="N166" i="118"/>
  <c r="D421" i="113"/>
  <c r="A421" i="113" s="1"/>
  <c r="DN15" i="115"/>
  <c r="DR15" i="115"/>
  <c r="DT15" i="115"/>
  <c r="E629" i="113"/>
  <c r="DL80" i="116"/>
  <c r="I316" i="113"/>
  <c r="CD1120" i="114"/>
  <c r="BX1120" i="114"/>
  <c r="N1127" i="114"/>
  <c r="N365" i="118"/>
  <c r="I765" i="113"/>
  <c r="AB485" i="118"/>
  <c r="AP351" i="29"/>
  <c r="FH265" i="29"/>
  <c r="D737" i="113"/>
  <c r="E986" i="113"/>
  <c r="G986" i="113"/>
  <c r="N288" i="118"/>
  <c r="CF273" i="118"/>
  <c r="N289" i="118"/>
  <c r="F986" i="113"/>
  <c r="N286" i="118"/>
  <c r="N287" i="118"/>
  <c r="BX275" i="118"/>
  <c r="AB28" i="118"/>
  <c r="I909" i="113"/>
  <c r="DN15" i="118"/>
  <c r="G909" i="113"/>
  <c r="DV13" i="118"/>
  <c r="AB29" i="118"/>
  <c r="H909" i="113"/>
  <c r="F909" i="113"/>
  <c r="DL15" i="118"/>
  <c r="C909" i="113"/>
  <c r="DP15" i="118"/>
  <c r="DR15" i="118"/>
  <c r="D909" i="113"/>
  <c r="AB27" i="118"/>
  <c r="C709" i="113"/>
  <c r="BX455" i="116"/>
  <c r="BV455" i="116"/>
  <c r="D709" i="113"/>
  <c r="H709" i="113"/>
  <c r="BZ455" i="116"/>
  <c r="BV45" i="116"/>
  <c r="E617" i="113"/>
  <c r="BZ45" i="116"/>
  <c r="CB45" i="116"/>
  <c r="CD45" i="116"/>
  <c r="C617" i="113"/>
  <c r="G617" i="113"/>
  <c r="H617" i="113"/>
  <c r="BX45" i="116"/>
  <c r="N40" i="116"/>
  <c r="D617" i="113"/>
  <c r="F617" i="113"/>
  <c r="N39" i="116"/>
  <c r="G327" i="113"/>
  <c r="C327" i="113"/>
  <c r="H327" i="113"/>
  <c r="N1253" i="114"/>
  <c r="I601" i="113"/>
  <c r="E601" i="113"/>
  <c r="H601" i="113"/>
  <c r="N489" i="50"/>
  <c r="BZ405" i="50"/>
  <c r="G584" i="113"/>
  <c r="BX405" i="50"/>
  <c r="BV405" i="50"/>
  <c r="CF403" i="50"/>
  <c r="N419" i="50"/>
  <c r="CF196" i="51"/>
  <c r="AB210" i="51"/>
  <c r="AL210" i="51"/>
  <c r="AN210" i="51"/>
  <c r="AL202" i="51"/>
  <c r="AN202" i="51"/>
  <c r="D365" i="113"/>
  <c r="N227" i="51"/>
  <c r="CB220" i="51"/>
  <c r="BZ220" i="51"/>
  <c r="CF218" i="51"/>
  <c r="N228" i="51"/>
  <c r="I365" i="113"/>
  <c r="G365" i="113"/>
  <c r="BX220" i="51"/>
  <c r="H365" i="113"/>
  <c r="E365" i="113"/>
  <c r="CD220" i="51"/>
  <c r="C365" i="113"/>
  <c r="N226" i="51"/>
  <c r="F365" i="113"/>
  <c r="BV220" i="51"/>
  <c r="N225" i="51"/>
  <c r="CF3" i="52"/>
  <c r="N21" i="52"/>
  <c r="BX5" i="52"/>
  <c r="BX555" i="52"/>
  <c r="AB539" i="52"/>
  <c r="CB555" i="52"/>
  <c r="I144" i="113"/>
  <c r="AB543" i="52"/>
  <c r="F145" i="113"/>
  <c r="C145" i="113"/>
  <c r="G145" i="113"/>
  <c r="H145" i="113"/>
  <c r="BZ380" i="51"/>
  <c r="BV380" i="51"/>
  <c r="CB380" i="51"/>
  <c r="D388" i="113"/>
  <c r="N89" i="52"/>
  <c r="BX80" i="52"/>
  <c r="CB80" i="52"/>
  <c r="D100" i="113"/>
  <c r="F100" i="113"/>
  <c r="DR220" i="29"/>
  <c r="DT220" i="29"/>
  <c r="C805" i="113"/>
  <c r="E805" i="113"/>
  <c r="DL240" i="29"/>
  <c r="AB234" i="29"/>
  <c r="G807" i="113"/>
  <c r="DV458" i="115"/>
  <c r="AB488" i="115"/>
  <c r="AB485" i="115"/>
  <c r="AB486" i="115"/>
  <c r="D490" i="113"/>
  <c r="AB428" i="116"/>
  <c r="DV433" i="116"/>
  <c r="AB431" i="116"/>
  <c r="DR435" i="116"/>
  <c r="G714" i="113"/>
  <c r="AB930" i="114"/>
  <c r="BX945" i="114"/>
  <c r="CD945" i="114"/>
  <c r="D300" i="113"/>
  <c r="FH520" i="118"/>
  <c r="AP502" i="118"/>
  <c r="I1068" i="113"/>
  <c r="H1068" i="113"/>
  <c r="BZ435" i="118"/>
  <c r="N428" i="118"/>
  <c r="CF433" i="118"/>
  <c r="N431" i="118"/>
  <c r="E1031" i="113"/>
  <c r="F1031" i="113"/>
  <c r="DL5" i="118"/>
  <c r="DT5" i="118"/>
  <c r="DV3" i="118"/>
  <c r="AB25" i="118"/>
  <c r="E908" i="113"/>
  <c r="FJ165" i="118"/>
  <c r="AP166" i="118"/>
  <c r="F960" i="113"/>
  <c r="BZ285" i="52"/>
  <c r="BX285" i="52"/>
  <c r="N288" i="52"/>
  <c r="I119" i="113"/>
  <c r="CB15" i="50"/>
  <c r="BV15" i="50"/>
  <c r="N28" i="50"/>
  <c r="F494" i="113"/>
  <c r="G494" i="113"/>
  <c r="CF313" i="50"/>
  <c r="N305" i="50"/>
  <c r="N302" i="50"/>
  <c r="BX315" i="50"/>
  <c r="I558" i="113"/>
  <c r="DV313" i="50"/>
  <c r="AB305" i="50"/>
  <c r="DN315" i="50"/>
  <c r="E565" i="113"/>
  <c r="G565" i="113"/>
  <c r="FB90" i="29"/>
  <c r="FF90" i="29"/>
  <c r="I770" i="113"/>
  <c r="G770" i="113"/>
  <c r="FL133" i="29"/>
  <c r="AP155" i="29"/>
  <c r="AP153" i="29"/>
  <c r="FF135" i="29"/>
  <c r="C789" i="113"/>
  <c r="AB429" i="115"/>
  <c r="DR415" i="115"/>
  <c r="DT415" i="115"/>
  <c r="E482" i="113"/>
  <c r="DT470" i="116"/>
  <c r="DV468" i="116"/>
  <c r="AB484" i="116"/>
  <c r="DR470" i="116"/>
  <c r="C726" i="113"/>
  <c r="FJ145" i="118"/>
  <c r="H958" i="113"/>
  <c r="D958" i="113"/>
  <c r="I958" i="113"/>
  <c r="DN165" i="118"/>
  <c r="DV163" i="118"/>
  <c r="AB167" i="118"/>
  <c r="DR165" i="118"/>
  <c r="E953" i="113"/>
  <c r="BV695" i="114"/>
  <c r="I277" i="113"/>
  <c r="BZ695" i="114"/>
  <c r="G277" i="113"/>
  <c r="BZ1130" i="114"/>
  <c r="BV1130" i="114"/>
  <c r="CF1128" i="114"/>
  <c r="N1134" i="114"/>
  <c r="H317" i="113"/>
  <c r="CF1008" i="52"/>
  <c r="AB996" i="52"/>
  <c r="CB1010" i="52"/>
  <c r="BV1010" i="52"/>
  <c r="I186" i="113"/>
  <c r="N1262" i="52"/>
  <c r="CF1258" i="52"/>
  <c r="N1264" i="52"/>
  <c r="N1263" i="52"/>
  <c r="F209" i="113"/>
  <c r="G209" i="113"/>
  <c r="AB998" i="52"/>
  <c r="E187" i="113"/>
  <c r="CD1020" i="52"/>
  <c r="G187" i="113"/>
  <c r="CF453" i="50"/>
  <c r="N439" i="50"/>
  <c r="H589" i="113"/>
  <c r="BZ455" i="50"/>
  <c r="C589" i="113"/>
  <c r="N408" i="114"/>
  <c r="CB395" i="114"/>
  <c r="CD395" i="114"/>
  <c r="D249" i="113"/>
  <c r="CB5" i="116"/>
  <c r="BV5" i="116"/>
  <c r="BX5" i="116"/>
  <c r="E613" i="113"/>
  <c r="AB539" i="114"/>
  <c r="BX555" i="114"/>
  <c r="BV555" i="114"/>
  <c r="F264" i="113"/>
  <c r="CD195" i="118"/>
  <c r="G949" i="113"/>
  <c r="BV195" i="118"/>
  <c r="D949" i="113"/>
  <c r="I949" i="113"/>
  <c r="D723" i="113"/>
  <c r="BV510" i="116"/>
  <c r="I723" i="113"/>
  <c r="G723" i="113"/>
  <c r="FH110" i="118"/>
  <c r="FB110" i="118"/>
  <c r="FF110" i="118"/>
  <c r="I940" i="113"/>
  <c r="AB365" i="118"/>
  <c r="AB364" i="118"/>
  <c r="DP370" i="118"/>
  <c r="G1017" i="113"/>
  <c r="BZ185" i="114"/>
  <c r="CD185" i="114"/>
  <c r="CF183" i="114"/>
  <c r="AB159" i="114"/>
  <c r="E230" i="113"/>
  <c r="FD330" i="118"/>
  <c r="AP348" i="118"/>
  <c r="AP347" i="118"/>
  <c r="C1020" i="113"/>
  <c r="AP290" i="29"/>
  <c r="AP292" i="29"/>
  <c r="H833" i="113"/>
  <c r="BV1120" i="114"/>
  <c r="D316" i="113"/>
  <c r="A316" i="113" s="1"/>
  <c r="AB36" i="115"/>
  <c r="H421" i="113"/>
  <c r="CF118" i="115"/>
  <c r="AB90" i="115"/>
  <c r="BV120" i="115"/>
  <c r="BV15" i="116"/>
  <c r="E614" i="113"/>
  <c r="DP135" i="118"/>
  <c r="AB153" i="118"/>
  <c r="E950" i="113"/>
  <c r="DN520" i="116"/>
  <c r="I731" i="113"/>
  <c r="FJ305" i="118"/>
  <c r="AP300" i="118"/>
  <c r="N158" i="114"/>
  <c r="N436" i="116"/>
  <c r="C601" i="113"/>
  <c r="A601" i="113" s="1"/>
  <c r="BV1240" i="114"/>
  <c r="D327" i="113"/>
  <c r="CF1238" i="114"/>
  <c r="N1256" i="114"/>
  <c r="E221" i="113"/>
  <c r="F221" i="113"/>
  <c r="N417" i="50"/>
  <c r="N416" i="50"/>
  <c r="H605" i="113"/>
  <c r="CB490" i="50"/>
  <c r="BZ490" i="50"/>
  <c r="CB395" i="29"/>
  <c r="BZ395" i="29"/>
  <c r="AQ126" i="29"/>
  <c r="E479" i="113"/>
  <c r="BV455" i="115"/>
  <c r="G479" i="113"/>
  <c r="CF453" i="115"/>
  <c r="AB419" i="115"/>
  <c r="H986" i="113"/>
  <c r="I986" i="113"/>
  <c r="H269" i="113"/>
  <c r="BX80" i="116"/>
  <c r="N438" i="116"/>
  <c r="F709" i="113"/>
  <c r="E781" i="113"/>
  <c r="N176" i="29"/>
  <c r="N178" i="29"/>
  <c r="D598" i="113"/>
  <c r="G598" i="113"/>
  <c r="CB460" i="50"/>
  <c r="N477" i="50"/>
  <c r="AL334" i="29"/>
  <c r="AN334" i="29"/>
  <c r="D1010" i="113"/>
  <c r="D1023" i="113"/>
  <c r="A1023" i="113" s="1"/>
  <c r="D758" i="113"/>
  <c r="DV368" i="29"/>
  <c r="AB366" i="29"/>
  <c r="E327" i="113"/>
  <c r="BX685" i="114"/>
  <c r="D1057" i="113"/>
  <c r="E853" i="113"/>
  <c r="F831" i="113"/>
  <c r="E260" i="113"/>
  <c r="CB510" i="114"/>
  <c r="BX510" i="114"/>
  <c r="BZ510" i="114"/>
  <c r="G257" i="113"/>
  <c r="E257" i="113"/>
  <c r="CF478" i="114"/>
  <c r="N484" i="114"/>
  <c r="CD480" i="114"/>
  <c r="N481" i="114"/>
  <c r="F1029" i="113"/>
  <c r="DT15" i="118"/>
  <c r="I617" i="113"/>
  <c r="FB210" i="29"/>
  <c r="I808" i="113"/>
  <c r="F851" i="113"/>
  <c r="E851" i="113"/>
  <c r="AB371" i="29"/>
  <c r="I851" i="113"/>
  <c r="DL390" i="29"/>
  <c r="AB373" i="29"/>
  <c r="DP390" i="29"/>
  <c r="G851" i="113"/>
  <c r="DR390" i="29"/>
  <c r="AB372" i="29"/>
  <c r="C851" i="113"/>
  <c r="DV388" i="29"/>
  <c r="AB374" i="29"/>
  <c r="H851" i="113"/>
  <c r="DR35" i="29"/>
  <c r="I743" i="113"/>
  <c r="D743" i="113"/>
  <c r="A743" i="113" s="1"/>
  <c r="H743" i="113"/>
  <c r="AB34" i="29"/>
  <c r="E743" i="113"/>
  <c r="G743" i="113"/>
  <c r="AB36" i="29"/>
  <c r="DP35" i="29"/>
  <c r="F743" i="113"/>
  <c r="DT35" i="29"/>
  <c r="DN35" i="29"/>
  <c r="DV33" i="29"/>
  <c r="AB37" i="29"/>
  <c r="AQ31" i="52"/>
  <c r="AQ51" i="52"/>
  <c r="CF11" i="52"/>
  <c r="H98" i="113"/>
  <c r="CD55" i="52"/>
  <c r="BG181" i="52"/>
  <c r="BG173" i="52"/>
  <c r="BG153" i="52"/>
  <c r="BG161" i="52"/>
  <c r="BG151" i="52"/>
  <c r="BG183" i="52"/>
  <c r="AQ246" i="52"/>
  <c r="AQ196" i="52"/>
  <c r="H111" i="113"/>
  <c r="N215" i="52"/>
  <c r="N214" i="52"/>
  <c r="F111" i="113"/>
  <c r="D111" i="113"/>
  <c r="CB200" i="52"/>
  <c r="CD200" i="52"/>
  <c r="G111" i="113"/>
  <c r="E111" i="113"/>
  <c r="CF198" i="52"/>
  <c r="N216" i="52"/>
  <c r="BV200" i="52"/>
  <c r="BZ200" i="52"/>
  <c r="C111" i="113"/>
  <c r="CF208" i="52"/>
  <c r="N220" i="52"/>
  <c r="D112" i="113"/>
  <c r="BV210" i="52"/>
  <c r="BX210" i="52"/>
  <c r="G112" i="113"/>
  <c r="E112" i="113"/>
  <c r="I112" i="113"/>
  <c r="N219" i="52"/>
  <c r="C112" i="113"/>
  <c r="N218" i="52"/>
  <c r="F112" i="113"/>
  <c r="BZ210" i="52"/>
  <c r="N217" i="52"/>
  <c r="CB210" i="52"/>
  <c r="H112" i="113"/>
  <c r="D114" i="113"/>
  <c r="I114" i="113"/>
  <c r="AB215" i="52"/>
  <c r="H114" i="113"/>
  <c r="F114" i="113"/>
  <c r="AB214" i="52"/>
  <c r="BV230" i="52"/>
  <c r="E114" i="113"/>
  <c r="BZ230" i="52"/>
  <c r="CF228" i="52"/>
  <c r="AB216" i="52"/>
  <c r="G114" i="113"/>
  <c r="BX230" i="52"/>
  <c r="CB230" i="52"/>
  <c r="AB213" i="52"/>
  <c r="CD230" i="52"/>
  <c r="E115" i="113"/>
  <c r="AB219" i="52"/>
  <c r="AB217" i="52"/>
  <c r="H115" i="113"/>
  <c r="C115" i="113"/>
  <c r="BZ240" i="52"/>
  <c r="CD240" i="52"/>
  <c r="BV240" i="52"/>
  <c r="D115" i="113"/>
  <c r="A115" i="113" s="1"/>
  <c r="F115" i="113"/>
  <c r="AB218" i="52"/>
  <c r="G115" i="113"/>
  <c r="CB240" i="52"/>
  <c r="CF238" i="52"/>
  <c r="AB220" i="52"/>
  <c r="I115" i="113"/>
  <c r="E116" i="113"/>
  <c r="G116" i="113"/>
  <c r="CB250" i="52"/>
  <c r="H116" i="113"/>
  <c r="C116" i="113"/>
  <c r="BZ250" i="52"/>
  <c r="AB221" i="52"/>
  <c r="D116" i="113"/>
  <c r="F116" i="113"/>
  <c r="AB223" i="52"/>
  <c r="CD250" i="52"/>
  <c r="BV250" i="52"/>
  <c r="AB222" i="52"/>
  <c r="CF248" i="52"/>
  <c r="AB224" i="52"/>
  <c r="I116" i="113"/>
  <c r="I117" i="113"/>
  <c r="N280" i="52"/>
  <c r="N279" i="52"/>
  <c r="BX265" i="52"/>
  <c r="AQ376" i="52"/>
  <c r="AQ326" i="52"/>
  <c r="BZ380" i="52"/>
  <c r="G128" i="113"/>
  <c r="D128" i="113"/>
  <c r="I128" i="113"/>
  <c r="BX380" i="52"/>
  <c r="C128" i="113"/>
  <c r="CB380" i="52"/>
  <c r="CD380" i="52"/>
  <c r="AB353" i="52"/>
  <c r="E128" i="113"/>
  <c r="CF378" i="52"/>
  <c r="AB354" i="52"/>
  <c r="BV380" i="52"/>
  <c r="F128" i="113"/>
  <c r="H128" i="113"/>
  <c r="E131" i="113"/>
  <c r="CB415" i="52"/>
  <c r="CF413" i="52"/>
  <c r="N419" i="52"/>
  <c r="CD415" i="52"/>
  <c r="C131" i="113"/>
  <c r="D131" i="113"/>
  <c r="A131" i="113" s="1"/>
  <c r="BX415" i="52"/>
  <c r="H131" i="113"/>
  <c r="N418" i="52"/>
  <c r="I131" i="113"/>
  <c r="N417" i="52"/>
  <c r="F131" i="113"/>
  <c r="N416" i="52"/>
  <c r="BV415" i="52"/>
  <c r="G131" i="113"/>
  <c r="H137" i="113"/>
  <c r="CB480" i="52"/>
  <c r="BV480" i="52"/>
  <c r="D137" i="113"/>
  <c r="A137" i="113" s="1"/>
  <c r="E137" i="113"/>
  <c r="BX480" i="52"/>
  <c r="G137" i="113"/>
  <c r="F137" i="113"/>
  <c r="N483" i="52"/>
  <c r="N482" i="52"/>
  <c r="C137" i="113"/>
  <c r="I137" i="113"/>
  <c r="CD480" i="52"/>
  <c r="BG953" i="52"/>
  <c r="BG931" i="52"/>
  <c r="BG951" i="52"/>
  <c r="E1003" i="113"/>
  <c r="FD305" i="118"/>
  <c r="G1003" i="113"/>
  <c r="FH305" i="118"/>
  <c r="I428" i="113"/>
  <c r="CD120" i="115"/>
  <c r="CB120" i="115"/>
  <c r="BX120" i="115"/>
  <c r="H221" i="113"/>
  <c r="I221" i="113"/>
  <c r="D221" i="113"/>
  <c r="CB90" i="114"/>
  <c r="N412" i="29"/>
  <c r="BX395" i="29"/>
  <c r="CF393" i="29"/>
  <c r="N415" i="29"/>
  <c r="D859" i="113"/>
  <c r="I859" i="113"/>
  <c r="D744" i="113"/>
  <c r="DV43" i="29"/>
  <c r="AB41" i="29"/>
  <c r="AB38" i="29"/>
  <c r="AB40" i="29"/>
  <c r="E744" i="113"/>
  <c r="H744" i="113"/>
  <c r="AB39" i="29"/>
  <c r="F744" i="113"/>
  <c r="I744" i="113"/>
  <c r="DT45" i="29"/>
  <c r="DN45" i="29"/>
  <c r="G744" i="113"/>
  <c r="DP45" i="29"/>
  <c r="DR45" i="29"/>
  <c r="AB78" i="29"/>
  <c r="AL78" i="29"/>
  <c r="AN78" i="29"/>
  <c r="AL76" i="29"/>
  <c r="AN76" i="29"/>
  <c r="CW78" i="29"/>
  <c r="EM68" i="29"/>
  <c r="BG98" i="29"/>
  <c r="EM88" i="29"/>
  <c r="EM118" i="29"/>
  <c r="C812" i="113"/>
  <c r="FD220" i="29"/>
  <c r="H812" i="113"/>
  <c r="AP226" i="29"/>
  <c r="F812" i="113"/>
  <c r="I812" i="113"/>
  <c r="FF220" i="29"/>
  <c r="G812" i="113"/>
  <c r="AP227" i="29"/>
  <c r="FB220" i="29"/>
  <c r="D812" i="113"/>
  <c r="FH220" i="29"/>
  <c r="FL218" i="29"/>
  <c r="AP228" i="29"/>
  <c r="G799" i="113"/>
  <c r="E799" i="113"/>
  <c r="N230" i="29"/>
  <c r="N229" i="29"/>
  <c r="C799" i="113"/>
  <c r="F799" i="113"/>
  <c r="N231" i="29"/>
  <c r="CF228" i="29"/>
  <c r="N232" i="29"/>
  <c r="H799" i="113"/>
  <c r="I799" i="113"/>
  <c r="CD230" i="29"/>
  <c r="CB230" i="29"/>
  <c r="BV230" i="29"/>
  <c r="BX230" i="29"/>
  <c r="I227" i="113"/>
  <c r="G227" i="113"/>
  <c r="CB155" i="114"/>
  <c r="BV155" i="114"/>
  <c r="E227" i="113"/>
  <c r="N157" i="114"/>
  <c r="C227" i="113"/>
  <c r="F227" i="113"/>
  <c r="BX155" i="114"/>
  <c r="N156" i="114"/>
  <c r="H227" i="113"/>
  <c r="D269" i="113"/>
  <c r="BV610" i="114"/>
  <c r="BX610" i="114"/>
  <c r="C269" i="113"/>
  <c r="I269" i="113"/>
  <c r="G269" i="113"/>
  <c r="CF608" i="114"/>
  <c r="N614" i="114"/>
  <c r="N611" i="114"/>
  <c r="CB610" i="114"/>
  <c r="N92" i="116"/>
  <c r="G629" i="113"/>
  <c r="N91" i="116"/>
  <c r="BV80" i="116"/>
  <c r="C629" i="113"/>
  <c r="CB80" i="116"/>
  <c r="CF78" i="116"/>
  <c r="N94" i="116"/>
  <c r="N93" i="116"/>
  <c r="D629" i="113"/>
  <c r="H629" i="113"/>
  <c r="D636" i="113"/>
  <c r="AB92" i="116"/>
  <c r="DR80" i="116"/>
  <c r="AB91" i="116"/>
  <c r="H636" i="113"/>
  <c r="DP80" i="116"/>
  <c r="DN80" i="116"/>
  <c r="E636" i="113"/>
  <c r="DV78" i="116"/>
  <c r="AB94" i="116"/>
  <c r="DT80" i="116"/>
  <c r="G636" i="113"/>
  <c r="F636" i="113"/>
  <c r="N165" i="118"/>
  <c r="BZ165" i="118"/>
  <c r="I946" i="113"/>
  <c r="D946" i="113"/>
  <c r="BV165" i="118"/>
  <c r="H946" i="113"/>
  <c r="E946" i="113"/>
  <c r="G946" i="113"/>
  <c r="N164" i="118"/>
  <c r="CB165" i="118"/>
  <c r="BZ555" i="52"/>
  <c r="AB227" i="29"/>
  <c r="DT240" i="29"/>
  <c r="H807" i="113"/>
  <c r="DN460" i="115"/>
  <c r="I490" i="113"/>
  <c r="CB435" i="118"/>
  <c r="DP5" i="118"/>
  <c r="FD165" i="118"/>
  <c r="C960" i="113"/>
  <c r="CB285" i="52"/>
  <c r="CD285" i="52"/>
  <c r="CF13" i="50"/>
  <c r="N29" i="50"/>
  <c r="I494" i="113"/>
  <c r="E558" i="113"/>
  <c r="AB304" i="50"/>
  <c r="AP95" i="29"/>
  <c r="F770" i="113"/>
  <c r="AP152" i="29"/>
  <c r="DP415" i="115"/>
  <c r="AB430" i="115"/>
  <c r="DL415" i="115"/>
  <c r="C482" i="113"/>
  <c r="H482" i="113"/>
  <c r="AP157" i="118"/>
  <c r="BX1020" i="52"/>
  <c r="C187" i="113"/>
  <c r="CF393" i="114"/>
  <c r="N411" i="114"/>
  <c r="E249" i="113"/>
  <c r="AP291" i="29"/>
  <c r="F950" i="113"/>
  <c r="H1003" i="113"/>
  <c r="FB305" i="118"/>
  <c r="D1003" i="113"/>
  <c r="A1003" i="113" s="1"/>
  <c r="DR370" i="29"/>
  <c r="AB676" i="114"/>
  <c r="N612" i="114"/>
  <c r="BV90" i="114"/>
  <c r="H859" i="113"/>
  <c r="N413" i="29"/>
  <c r="F731" i="113"/>
  <c r="DT520" i="116"/>
  <c r="E731" i="113"/>
  <c r="AB502" i="116"/>
  <c r="BZ610" i="114"/>
  <c r="CD610" i="114"/>
  <c r="I945" i="113"/>
  <c r="FL358" i="118"/>
  <c r="AP362" i="118"/>
  <c r="CF153" i="114"/>
  <c r="N159" i="114"/>
  <c r="CF108" i="29"/>
  <c r="N106" i="29"/>
  <c r="DL45" i="29"/>
  <c r="AB93" i="116"/>
  <c r="N421" i="118"/>
  <c r="F1035" i="113"/>
  <c r="BV395" i="29"/>
  <c r="I817" i="113"/>
  <c r="E1004" i="113"/>
  <c r="G1004" i="113"/>
  <c r="H1004" i="113"/>
  <c r="FH315" i="118"/>
  <c r="D1004" i="113"/>
  <c r="FF315" i="118"/>
  <c r="FJ315" i="118"/>
  <c r="I1004" i="113"/>
  <c r="FD315" i="118"/>
  <c r="AP304" i="118"/>
  <c r="AP303" i="118"/>
  <c r="F1004" i="113"/>
  <c r="FL313" i="118"/>
  <c r="AP305" i="118"/>
  <c r="FB315" i="118"/>
  <c r="D605" i="113"/>
  <c r="DT460" i="50"/>
  <c r="DV458" i="50"/>
  <c r="AB480" i="50"/>
  <c r="DN460" i="50"/>
  <c r="G605" i="113"/>
  <c r="AB139" i="51"/>
  <c r="AL139" i="51"/>
  <c r="AN139" i="51"/>
  <c r="AL137" i="51"/>
  <c r="AN137" i="51"/>
  <c r="I371" i="113"/>
  <c r="F371" i="113"/>
  <c r="H371" i="113"/>
  <c r="DR210" i="51"/>
  <c r="E371" i="113"/>
  <c r="DV208" i="51"/>
  <c r="AB232" i="51"/>
  <c r="AB229" i="51"/>
  <c r="AB231" i="51"/>
  <c r="AB230" i="51"/>
  <c r="G371" i="113"/>
  <c r="DP210" i="51"/>
  <c r="DN210" i="51"/>
  <c r="DL210" i="51"/>
  <c r="CB5" i="52"/>
  <c r="F93" i="113"/>
  <c r="C144" i="113"/>
  <c r="A144" i="113" s="1"/>
  <c r="AB540" i="52"/>
  <c r="F144" i="113"/>
  <c r="BZ565" i="52"/>
  <c r="AB542" i="52"/>
  <c r="BX380" i="51"/>
  <c r="CD380" i="51"/>
  <c r="E388" i="113"/>
  <c r="BV80" i="52"/>
  <c r="H100" i="113"/>
  <c r="N88" i="52"/>
  <c r="AB225" i="29"/>
  <c r="I805" i="113"/>
  <c r="DR240" i="29"/>
  <c r="DV238" i="29"/>
  <c r="AB236" i="29"/>
  <c r="DN240" i="29"/>
  <c r="DL460" i="115"/>
  <c r="DP460" i="115"/>
  <c r="AB487" i="115"/>
  <c r="DP435" i="116"/>
  <c r="AB429" i="116"/>
  <c r="DL435" i="116"/>
  <c r="I714" i="113"/>
  <c r="BZ945" i="114"/>
  <c r="CB945" i="114"/>
  <c r="G300" i="113"/>
  <c r="FB520" i="118"/>
  <c r="F1068" i="113"/>
  <c r="I1031" i="113"/>
  <c r="N429" i="118"/>
  <c r="BV435" i="118"/>
  <c r="G908" i="113"/>
  <c r="AB22" i="118"/>
  <c r="H908" i="113"/>
  <c r="DR5" i="118"/>
  <c r="FL163" i="118"/>
  <c r="AP167" i="118"/>
  <c r="H960" i="113"/>
  <c r="G960" i="113"/>
  <c r="N286" i="52"/>
  <c r="N287" i="52"/>
  <c r="F119" i="113"/>
  <c r="N27" i="50"/>
  <c r="N26" i="50"/>
  <c r="E494" i="113"/>
  <c r="CB315" i="50"/>
  <c r="BV315" i="50"/>
  <c r="G558" i="113"/>
  <c r="AB303" i="50"/>
  <c r="DP315" i="50"/>
  <c r="D565" i="113"/>
  <c r="A565" i="113" s="1"/>
  <c r="I565" i="113"/>
  <c r="FL88" i="29"/>
  <c r="AP98" i="29"/>
  <c r="FJ90" i="29"/>
  <c r="AP96" i="29"/>
  <c r="FD135" i="29"/>
  <c r="H789" i="113"/>
  <c r="AP154" i="29"/>
  <c r="G482" i="113"/>
  <c r="AB428" i="115"/>
  <c r="DP470" i="116"/>
  <c r="DN470" i="116"/>
  <c r="AB482" i="116"/>
  <c r="AP158" i="118"/>
  <c r="FL143" i="118"/>
  <c r="AP159" i="118"/>
  <c r="FH145" i="118"/>
  <c r="AB166" i="118"/>
  <c r="AB164" i="118"/>
  <c r="AB165" i="118"/>
  <c r="D953" i="113"/>
  <c r="BX695" i="114"/>
  <c r="CB695" i="114"/>
  <c r="H277" i="113"/>
  <c r="G317" i="113"/>
  <c r="CB1130" i="114"/>
  <c r="BX1130" i="114"/>
  <c r="AB994" i="52"/>
  <c r="BZ1010" i="52"/>
  <c r="CD1010" i="52"/>
  <c r="BZ1260" i="52"/>
  <c r="N1261" i="52"/>
  <c r="CB1260" i="52"/>
  <c r="BZ1020" i="52"/>
  <c r="CB1020" i="52"/>
  <c r="H187" i="113"/>
  <c r="D187" i="113"/>
  <c r="BX455" i="50"/>
  <c r="N437" i="50"/>
  <c r="I589" i="113"/>
  <c r="I249" i="113"/>
  <c r="N409" i="114"/>
  <c r="BZ395" i="114"/>
  <c r="BZ5" i="116"/>
  <c r="N22" i="116"/>
  <c r="N24" i="116"/>
  <c r="AB540" i="114"/>
  <c r="C264" i="113"/>
  <c r="CD555" i="114"/>
  <c r="BZ195" i="118"/>
  <c r="N177" i="118"/>
  <c r="H949" i="113"/>
  <c r="N498" i="116"/>
  <c r="N497" i="116"/>
  <c r="BX510" i="116"/>
  <c r="FJ110" i="118"/>
  <c r="F940" i="113"/>
  <c r="H1017" i="113"/>
  <c r="DN370" i="118"/>
  <c r="DR370" i="118"/>
  <c r="E1017" i="113"/>
  <c r="AB157" i="114"/>
  <c r="I230" i="113"/>
  <c r="CB185" i="114"/>
  <c r="FB330" i="118"/>
  <c r="FH330" i="118"/>
  <c r="H1020" i="113"/>
  <c r="FJ285" i="29"/>
  <c r="E833" i="113"/>
  <c r="C833" i="113"/>
  <c r="C316" i="113"/>
  <c r="CF1118" i="114"/>
  <c r="N1130" i="114"/>
  <c r="N1128" i="114"/>
  <c r="H316" i="113"/>
  <c r="DV13" i="115"/>
  <c r="AB37" i="115"/>
  <c r="DP15" i="115"/>
  <c r="C421" i="113"/>
  <c r="G428" i="113"/>
  <c r="AB88" i="115"/>
  <c r="F428" i="113"/>
  <c r="H428" i="113"/>
  <c r="N27" i="116"/>
  <c r="CB15" i="116"/>
  <c r="I614" i="113"/>
  <c r="DN135" i="118"/>
  <c r="G950" i="113"/>
  <c r="I950" i="113"/>
  <c r="DR520" i="116"/>
  <c r="AB501" i="116"/>
  <c r="G731" i="113"/>
  <c r="AP299" i="118"/>
  <c r="F1003" i="113"/>
  <c r="CD155" i="114"/>
  <c r="N437" i="116"/>
  <c r="CD455" i="116"/>
  <c r="BZ90" i="114"/>
  <c r="CD1240" i="114"/>
  <c r="F327" i="113"/>
  <c r="N1255" i="114"/>
  <c r="BZ1240" i="114"/>
  <c r="BX90" i="114"/>
  <c r="C221" i="113"/>
  <c r="A221" i="113" s="1"/>
  <c r="N418" i="50"/>
  <c r="CD405" i="50"/>
  <c r="I584" i="113"/>
  <c r="DP460" i="50"/>
  <c r="CF488" i="50"/>
  <c r="N492" i="50"/>
  <c r="N490" i="50"/>
  <c r="F859" i="113"/>
  <c r="G859" i="113"/>
  <c r="AQ106" i="29"/>
  <c r="F656" i="113"/>
  <c r="DL195" i="116"/>
  <c r="DP195" i="116"/>
  <c r="DR195" i="116"/>
  <c r="D302" i="113"/>
  <c r="CD965" i="114"/>
  <c r="F302" i="113"/>
  <c r="AB938" i="114"/>
  <c r="G945" i="113"/>
  <c r="H425" i="113"/>
  <c r="C425" i="113"/>
  <c r="N96" i="115"/>
  <c r="BV90" i="115"/>
  <c r="CB90" i="115"/>
  <c r="BZ275" i="118"/>
  <c r="CB275" i="118"/>
  <c r="CF163" i="118"/>
  <c r="N167" i="118"/>
  <c r="F946" i="113"/>
  <c r="I629" i="113"/>
  <c r="BG68" i="29"/>
  <c r="BZ80" i="116"/>
  <c r="E709" i="113"/>
  <c r="F269" i="113"/>
  <c r="D381" i="113"/>
  <c r="DN275" i="51"/>
  <c r="DP275" i="51"/>
  <c r="AB295" i="51"/>
  <c r="FJ220" i="29"/>
  <c r="N363" i="118"/>
  <c r="I1023" i="113"/>
  <c r="E758" i="113"/>
  <c r="DT370" i="29"/>
  <c r="BV685" i="114"/>
  <c r="C744" i="113"/>
  <c r="A744" i="113" s="1"/>
  <c r="D371" i="113"/>
  <c r="A371" i="113" s="1"/>
  <c r="BV705" i="114"/>
  <c r="H1029" i="113"/>
  <c r="C1004" i="113"/>
  <c r="AB26" i="118"/>
  <c r="FH210" i="29"/>
  <c r="D799" i="113"/>
  <c r="N32" i="50"/>
  <c r="N31" i="50"/>
  <c r="H495" i="113"/>
  <c r="D495" i="113"/>
  <c r="C397" i="113"/>
  <c r="A397" i="113" s="1"/>
  <c r="CD435" i="51"/>
  <c r="H397" i="113"/>
  <c r="E397" i="113"/>
  <c r="N428" i="51"/>
  <c r="CB435" i="51"/>
  <c r="F99" i="113"/>
  <c r="D99" i="113"/>
  <c r="BZ70" i="52"/>
  <c r="E99" i="113"/>
  <c r="C99" i="113"/>
  <c r="BX70" i="52"/>
  <c r="N84" i="52"/>
  <c r="I99" i="113"/>
  <c r="CD70" i="52"/>
  <c r="BV70" i="52"/>
  <c r="H99" i="113"/>
  <c r="CF68" i="52"/>
  <c r="N86" i="52"/>
  <c r="N85" i="52"/>
  <c r="N83" i="52"/>
  <c r="CB70" i="52"/>
  <c r="A704" i="113"/>
  <c r="CD5" i="114"/>
  <c r="N18" i="114"/>
  <c r="A625" i="113"/>
  <c r="A819" i="113"/>
  <c r="A915" i="113"/>
  <c r="D459" i="113"/>
  <c r="F459" i="113"/>
  <c r="CD325" i="115"/>
  <c r="AB287" i="115"/>
  <c r="D784" i="113"/>
  <c r="G784" i="113"/>
  <c r="DR155" i="29"/>
  <c r="I784" i="113"/>
  <c r="F784" i="113"/>
  <c r="DT155" i="29"/>
  <c r="E784" i="113"/>
  <c r="AB161" i="29"/>
  <c r="DL155" i="29"/>
  <c r="H522" i="113"/>
  <c r="C522" i="113"/>
  <c r="FL68" i="50"/>
  <c r="AP90" i="50"/>
  <c r="AP88" i="50"/>
  <c r="FH70" i="50"/>
  <c r="D522" i="113"/>
  <c r="F522" i="113"/>
  <c r="FJ70" i="50"/>
  <c r="I522" i="113"/>
  <c r="AP87" i="50"/>
  <c r="FF70" i="50"/>
  <c r="AP89" i="50"/>
  <c r="I800" i="113"/>
  <c r="BZ240" i="29"/>
  <c r="CB240" i="29"/>
  <c r="G373" i="113"/>
  <c r="N282" i="51"/>
  <c r="D373" i="113"/>
  <c r="E517" i="113"/>
  <c r="DT90" i="50"/>
  <c r="DN90" i="50"/>
  <c r="DR90" i="50"/>
  <c r="H517" i="113"/>
  <c r="F517" i="113"/>
  <c r="AB97" i="50"/>
  <c r="DP90" i="50"/>
  <c r="D517" i="113"/>
  <c r="AB95" i="50"/>
  <c r="DV88" i="50"/>
  <c r="AB98" i="50"/>
  <c r="I517" i="113"/>
  <c r="DL90" i="50"/>
  <c r="H508" i="113"/>
  <c r="C508" i="113"/>
  <c r="N88" i="50"/>
  <c r="BZ70" i="50"/>
  <c r="D508" i="113"/>
  <c r="N87" i="50"/>
  <c r="CF68" i="50"/>
  <c r="N90" i="50"/>
  <c r="I508" i="113"/>
  <c r="CB70" i="50"/>
  <c r="BX70" i="50"/>
  <c r="E508" i="113"/>
  <c r="CD70" i="50"/>
  <c r="G508" i="113"/>
  <c r="G184" i="113"/>
  <c r="H184" i="113"/>
  <c r="N998" i="52"/>
  <c r="N999" i="52"/>
  <c r="C184" i="113"/>
  <c r="CF988" i="52"/>
  <c r="N1000" i="52"/>
  <c r="E184" i="113"/>
  <c r="I184" i="113"/>
  <c r="BX990" i="52"/>
  <c r="D184" i="113"/>
  <c r="CD990" i="52"/>
  <c r="BZ990" i="52"/>
  <c r="BG458" i="51"/>
  <c r="CW468" i="51"/>
  <c r="BG488" i="51"/>
  <c r="C493" i="113"/>
  <c r="N24" i="50"/>
  <c r="N22" i="50"/>
  <c r="BZ5" i="50"/>
  <c r="H493" i="113"/>
  <c r="I493" i="113"/>
  <c r="CB5" i="50"/>
  <c r="F493" i="113"/>
  <c r="D493" i="113"/>
  <c r="BX5" i="50"/>
  <c r="N23" i="50"/>
  <c r="G493" i="113"/>
  <c r="CD5" i="50"/>
  <c r="CF3" i="50"/>
  <c r="N25" i="50"/>
  <c r="AB40" i="50"/>
  <c r="F504" i="113"/>
  <c r="DP45" i="50"/>
  <c r="AB39" i="50"/>
  <c r="D504" i="113"/>
  <c r="H504" i="113"/>
  <c r="AB38" i="50"/>
  <c r="DN45" i="50"/>
  <c r="DT45" i="50"/>
  <c r="I504" i="113"/>
  <c r="C504" i="113"/>
  <c r="DR45" i="50"/>
  <c r="DV43" i="50"/>
  <c r="AB41" i="50"/>
  <c r="H498" i="113"/>
  <c r="N44" i="50"/>
  <c r="CB55" i="50"/>
  <c r="D498" i="113"/>
  <c r="N42" i="50"/>
  <c r="BV55" i="50"/>
  <c r="N43" i="50"/>
  <c r="G498" i="113"/>
  <c r="E498" i="113"/>
  <c r="I498" i="113"/>
  <c r="BX55" i="50"/>
  <c r="CD55" i="50"/>
  <c r="CW68" i="50"/>
  <c r="BG128" i="50"/>
  <c r="CW96" i="50"/>
  <c r="BG98" i="50"/>
  <c r="CW106" i="50"/>
  <c r="BG108" i="50"/>
  <c r="BG88" i="50"/>
  <c r="CW76" i="50"/>
  <c r="EM68" i="50"/>
  <c r="D545" i="113"/>
  <c r="DV198" i="50"/>
  <c r="AB220" i="50"/>
  <c r="DN200" i="50"/>
  <c r="AB217" i="50"/>
  <c r="F545" i="113"/>
  <c r="E545" i="113"/>
  <c r="DP200" i="50"/>
  <c r="I545" i="113"/>
  <c r="G545" i="113"/>
  <c r="H545" i="113"/>
  <c r="DT200" i="50"/>
  <c r="AB219" i="50"/>
  <c r="G567" i="113"/>
  <c r="E567" i="113"/>
  <c r="FB265" i="50"/>
  <c r="FL263" i="50"/>
  <c r="AP285" i="50"/>
  <c r="Z277" i="50"/>
  <c r="AL277" i="50"/>
  <c r="AN277" i="50"/>
  <c r="AL267" i="50"/>
  <c r="AN267" i="50"/>
  <c r="Z342" i="50"/>
  <c r="AL342" i="50"/>
  <c r="AN342" i="50"/>
  <c r="AL332" i="50"/>
  <c r="AN332" i="50"/>
  <c r="DT360" i="50"/>
  <c r="F578" i="113"/>
  <c r="C578" i="113"/>
  <c r="A578" i="113" s="1"/>
  <c r="E578" i="113"/>
  <c r="AB371" i="50"/>
  <c r="G581" i="113"/>
  <c r="I581" i="113"/>
  <c r="AB372" i="50"/>
  <c r="E581" i="113"/>
  <c r="H597" i="113"/>
  <c r="FD395" i="50"/>
  <c r="AP413" i="50"/>
  <c r="D597" i="113"/>
  <c r="FL393" i="50"/>
  <c r="AP415" i="50"/>
  <c r="FF395" i="50"/>
  <c r="G597" i="113"/>
  <c r="E597" i="113"/>
  <c r="I597" i="113"/>
  <c r="D590" i="113"/>
  <c r="AB413" i="50"/>
  <c r="DV393" i="50"/>
  <c r="AB415" i="50"/>
  <c r="AB414" i="50"/>
  <c r="A415" i="113"/>
  <c r="A930" i="113"/>
  <c r="A419" i="113"/>
  <c r="A417" i="113"/>
  <c r="A826" i="113"/>
  <c r="A796" i="113"/>
  <c r="A232" i="113"/>
  <c r="A876" i="113"/>
  <c r="A585" i="113"/>
  <c r="A560" i="113"/>
  <c r="DL55" i="116"/>
  <c r="F625" i="113"/>
  <c r="E625" i="113"/>
  <c r="AB44" i="116"/>
  <c r="DN55" i="116"/>
  <c r="H471" i="113"/>
  <c r="C471" i="113"/>
  <c r="A471" i="113" s="1"/>
  <c r="DV338" i="115"/>
  <c r="AB362" i="115"/>
  <c r="DN340" i="115"/>
  <c r="G424" i="113"/>
  <c r="I424" i="113"/>
  <c r="N93" i="115"/>
  <c r="CD80" i="115"/>
  <c r="N92" i="115"/>
  <c r="G323" i="113"/>
  <c r="F323" i="113"/>
  <c r="E323" i="113"/>
  <c r="BV1195" i="114"/>
  <c r="C248" i="113"/>
  <c r="I248" i="113"/>
  <c r="BX380" i="114"/>
  <c r="F248" i="113"/>
  <c r="CD1045" i="114"/>
  <c r="E309" i="113"/>
  <c r="BZ1045" i="114"/>
  <c r="N1060" i="114"/>
  <c r="CD275" i="29"/>
  <c r="H818" i="113"/>
  <c r="BX275" i="29"/>
  <c r="N286" i="29"/>
  <c r="AP369" i="29"/>
  <c r="C857" i="113"/>
  <c r="F857" i="113"/>
  <c r="AP367" i="29"/>
  <c r="BZ415" i="50"/>
  <c r="I585" i="113"/>
  <c r="N420" i="50"/>
  <c r="F585" i="113"/>
  <c r="H556" i="113"/>
  <c r="BX295" i="50"/>
  <c r="CF293" i="50"/>
  <c r="N297" i="50"/>
  <c r="N296" i="50"/>
  <c r="G556" i="113"/>
  <c r="F556" i="113"/>
  <c r="BV295" i="50"/>
  <c r="C556" i="113"/>
  <c r="I556" i="113"/>
  <c r="CB295" i="50"/>
  <c r="D556" i="113"/>
  <c r="BZ295" i="50"/>
  <c r="N294" i="50"/>
  <c r="F171" i="113"/>
  <c r="BZ850" i="52"/>
  <c r="CF848" i="52"/>
  <c r="N866" i="52"/>
  <c r="AD15" i="51"/>
  <c r="AL9" i="51"/>
  <c r="AN9" i="51"/>
  <c r="CW13" i="51"/>
  <c r="AH80" i="51"/>
  <c r="AL80" i="51"/>
  <c r="AN80" i="51"/>
  <c r="AL78" i="51"/>
  <c r="AN78" i="51"/>
  <c r="E352" i="113"/>
  <c r="G352" i="113"/>
  <c r="AB103" i="51"/>
  <c r="DT90" i="51"/>
  <c r="H352" i="113"/>
  <c r="C352" i="113"/>
  <c r="AB105" i="51"/>
  <c r="DR90" i="51"/>
  <c r="D352" i="113"/>
  <c r="F352" i="113"/>
  <c r="AB104" i="51"/>
  <c r="DV88" i="51"/>
  <c r="AB106" i="51"/>
  <c r="AB405" i="51"/>
  <c r="AL405" i="51"/>
  <c r="AN405" i="51"/>
  <c r="AL397" i="51"/>
  <c r="AN397" i="51"/>
  <c r="CW413" i="51"/>
  <c r="BG423" i="51"/>
  <c r="CW403" i="51"/>
  <c r="BZ405" i="51"/>
  <c r="C394" i="113"/>
  <c r="I394" i="113"/>
  <c r="CD405" i="51"/>
  <c r="N417" i="51"/>
  <c r="CF403" i="51"/>
  <c r="N419" i="51"/>
  <c r="H394" i="113"/>
  <c r="E394" i="113"/>
  <c r="BV405" i="51"/>
  <c r="D394" i="113"/>
  <c r="CB405" i="51"/>
  <c r="N416" i="51"/>
  <c r="A800" i="113"/>
  <c r="A868" i="113"/>
  <c r="A818" i="113"/>
  <c r="C978" i="113"/>
  <c r="H978" i="113"/>
  <c r="AP218" i="118"/>
  <c r="E650" i="113"/>
  <c r="DT135" i="116"/>
  <c r="DN135" i="116"/>
  <c r="DV133" i="116"/>
  <c r="AB155" i="116"/>
  <c r="AP308" i="29"/>
  <c r="H837" i="113"/>
  <c r="E837" i="113"/>
  <c r="FH325" i="29"/>
  <c r="D864" i="113"/>
  <c r="G864" i="113"/>
  <c r="CF443" i="29"/>
  <c r="N435" i="29"/>
  <c r="N432" i="29"/>
  <c r="I864" i="113"/>
  <c r="C864" i="113"/>
  <c r="N433" i="29"/>
  <c r="E864" i="113"/>
  <c r="CB445" i="29"/>
  <c r="CD445" i="29"/>
  <c r="I560" i="113"/>
  <c r="AB284" i="50"/>
  <c r="AB283" i="50"/>
  <c r="DR265" i="50"/>
  <c r="E560" i="113"/>
  <c r="DT265" i="50"/>
  <c r="AB282" i="50"/>
  <c r="H560" i="113"/>
  <c r="F560" i="113"/>
  <c r="DL265" i="50"/>
  <c r="DN265" i="50"/>
  <c r="DV263" i="50"/>
  <c r="AB285" i="50"/>
  <c r="F547" i="113"/>
  <c r="E547" i="113"/>
  <c r="AB225" i="50"/>
  <c r="DP220" i="50"/>
  <c r="AB226" i="50"/>
  <c r="C547" i="113"/>
  <c r="I547" i="113"/>
  <c r="AB227" i="50"/>
  <c r="D547" i="113"/>
  <c r="DT220" i="50"/>
  <c r="DV218" i="50"/>
  <c r="AB228" i="50"/>
  <c r="H547" i="113"/>
  <c r="DL220" i="50"/>
  <c r="BX610" i="52"/>
  <c r="D149" i="113"/>
  <c r="CB610" i="52"/>
  <c r="BV610" i="52"/>
  <c r="CF1041" i="52"/>
  <c r="H190" i="113"/>
  <c r="C190" i="113"/>
  <c r="BV1055" i="52"/>
  <c r="N1063" i="52"/>
  <c r="BZ1055" i="52"/>
  <c r="E190" i="113"/>
  <c r="N1064" i="52"/>
  <c r="F190" i="113"/>
  <c r="BX1055" i="52"/>
  <c r="G190" i="113"/>
  <c r="D190" i="113"/>
  <c r="N1062" i="52"/>
  <c r="CB1055" i="52"/>
  <c r="C193" i="113"/>
  <c r="I193" i="113"/>
  <c r="CB1085" i="52"/>
  <c r="BV1085" i="52"/>
  <c r="D193" i="113"/>
  <c r="AB1063" i="52"/>
  <c r="AB1062" i="52"/>
  <c r="F193" i="113"/>
  <c r="CF1083" i="52"/>
  <c r="AB1065" i="52"/>
  <c r="BX1085" i="52"/>
  <c r="G193" i="113"/>
  <c r="E193" i="113"/>
  <c r="CD1085" i="52"/>
  <c r="CD1095" i="52"/>
  <c r="D194" i="113"/>
  <c r="BZ1095" i="52"/>
  <c r="C194" i="113"/>
  <c r="BV1095" i="52"/>
  <c r="I194" i="113"/>
  <c r="AB1068" i="52"/>
  <c r="CB1095" i="52"/>
  <c r="BX1095" i="52"/>
  <c r="E194" i="113"/>
  <c r="AB1067" i="52"/>
  <c r="CF1093" i="52"/>
  <c r="AB1069" i="52"/>
  <c r="AB1066" i="52"/>
  <c r="G369" i="113"/>
  <c r="CD260" i="51"/>
  <c r="D369" i="113"/>
  <c r="BZ260" i="51"/>
  <c r="H369" i="113"/>
  <c r="I369" i="113"/>
  <c r="F369" i="113"/>
  <c r="BV260" i="51"/>
  <c r="CF258" i="51"/>
  <c r="AB224" i="51"/>
  <c r="C369" i="113"/>
  <c r="A369" i="113" s="1"/>
  <c r="BX260" i="51"/>
  <c r="AB269" i="51"/>
  <c r="AL269" i="51"/>
  <c r="AN269" i="51"/>
  <c r="AL267" i="51"/>
  <c r="AN267" i="51"/>
  <c r="CW263" i="51"/>
  <c r="BG261" i="51"/>
  <c r="CW273" i="51"/>
  <c r="BG271" i="51"/>
  <c r="BG323" i="51"/>
  <c r="N300" i="51"/>
  <c r="CD305" i="51"/>
  <c r="AD336" i="51"/>
  <c r="AL336" i="51"/>
  <c r="AN336" i="51"/>
  <c r="AL334" i="51"/>
  <c r="AN334" i="51"/>
  <c r="A810" i="113"/>
  <c r="E666" i="113"/>
  <c r="AB223" i="116"/>
  <c r="DT210" i="116"/>
  <c r="F375" i="113"/>
  <c r="H375" i="113"/>
  <c r="BX285" i="51"/>
  <c r="CF283" i="51"/>
  <c r="N293" i="51"/>
  <c r="BG133" i="52"/>
  <c r="BG143" i="52"/>
  <c r="AL206" i="52"/>
  <c r="AN206" i="52"/>
  <c r="CF271" i="52"/>
  <c r="CF291" i="52"/>
  <c r="E129" i="113"/>
  <c r="D129" i="113"/>
  <c r="A129" i="113" s="1"/>
  <c r="CB395" i="52"/>
  <c r="N409" i="52"/>
  <c r="BG606" i="52"/>
  <c r="CF616" i="52"/>
  <c r="I161" i="113"/>
  <c r="C161" i="113"/>
  <c r="BZ740" i="52"/>
  <c r="CD740" i="52"/>
  <c r="CF921" i="52"/>
  <c r="CF1026" i="52"/>
  <c r="BG1093" i="52"/>
  <c r="BG1071" i="52"/>
  <c r="BG1083" i="52"/>
  <c r="N30" i="51"/>
  <c r="CF23" i="51"/>
  <c r="N33" i="51"/>
  <c r="H351" i="113"/>
  <c r="C351" i="113"/>
  <c r="DL80" i="51"/>
  <c r="DP80" i="51"/>
  <c r="DR80" i="51"/>
  <c r="H349" i="113"/>
  <c r="BX130" i="51"/>
  <c r="CB130" i="51"/>
  <c r="CF128" i="51"/>
  <c r="AB94" i="51"/>
  <c r="CW198" i="51"/>
  <c r="CD445" i="51"/>
  <c r="C398" i="113"/>
  <c r="CF11" i="29"/>
  <c r="A222" i="113"/>
  <c r="A775" i="113"/>
  <c r="E239" i="113"/>
  <c r="N287" i="114"/>
  <c r="G239" i="113"/>
  <c r="CB285" i="114"/>
  <c r="I867" i="113"/>
  <c r="DP405" i="29"/>
  <c r="DL405" i="29"/>
  <c r="DR405" i="29"/>
  <c r="G823" i="113"/>
  <c r="I823" i="113"/>
  <c r="BZ325" i="29"/>
  <c r="E823" i="113"/>
  <c r="CB325" i="29"/>
  <c r="I360" i="113"/>
  <c r="AB160" i="51"/>
  <c r="DN135" i="51"/>
  <c r="D347" i="113"/>
  <c r="N104" i="51"/>
  <c r="CD110" i="51"/>
  <c r="H515" i="113"/>
  <c r="C515" i="113"/>
  <c r="A515" i="113" s="1"/>
  <c r="AB89" i="50"/>
  <c r="DN70" i="50"/>
  <c r="DL70" i="50"/>
  <c r="E600" i="113"/>
  <c r="N485" i="50"/>
  <c r="N487" i="50"/>
  <c r="BX480" i="50"/>
  <c r="I503" i="113"/>
  <c r="AB35" i="50"/>
  <c r="DT35" i="50"/>
  <c r="H336" i="113"/>
  <c r="C336" i="113"/>
  <c r="A336" i="113" s="1"/>
  <c r="G336" i="113"/>
  <c r="BX600" i="52"/>
  <c r="H148" i="113"/>
  <c r="G148" i="113"/>
  <c r="CB600" i="52"/>
  <c r="CD600" i="52"/>
  <c r="E782" i="113"/>
  <c r="AB152" i="29"/>
  <c r="F782" i="113"/>
  <c r="DN135" i="29"/>
  <c r="CB435" i="50"/>
  <c r="N429" i="50"/>
  <c r="I528" i="113"/>
  <c r="BX185" i="50"/>
  <c r="CF183" i="50"/>
  <c r="N175" i="50"/>
  <c r="N174" i="50"/>
  <c r="BG141" i="52"/>
  <c r="BG496" i="52"/>
  <c r="BG476" i="52"/>
  <c r="BG456" i="52"/>
  <c r="CF521" i="52"/>
  <c r="H147" i="113"/>
  <c r="G147" i="113"/>
  <c r="C147" i="113"/>
  <c r="A147" i="113" s="1"/>
  <c r="BG638" i="52"/>
  <c r="BG626" i="52"/>
  <c r="BG596" i="52"/>
  <c r="BG598" i="52"/>
  <c r="BG616" i="52"/>
  <c r="CB655" i="52"/>
  <c r="D153" i="113"/>
  <c r="N668" i="52"/>
  <c r="F153" i="113"/>
  <c r="N670" i="52"/>
  <c r="AL852" i="52"/>
  <c r="AN852" i="52"/>
  <c r="C172" i="113"/>
  <c r="CD860" i="52"/>
  <c r="N867" i="52"/>
  <c r="N869" i="52"/>
  <c r="AB864" i="52"/>
  <c r="E174" i="113"/>
  <c r="AB865" i="52"/>
  <c r="AB872" i="52"/>
  <c r="CD900" i="52"/>
  <c r="BG921" i="52"/>
  <c r="BG961" i="52"/>
  <c r="BG963" i="52"/>
  <c r="I195" i="113"/>
  <c r="C195" i="113"/>
  <c r="BV1110" i="52"/>
  <c r="BZ1110" i="52"/>
  <c r="C200" i="113"/>
  <c r="BZ1160" i="52"/>
  <c r="CB1160" i="52"/>
  <c r="BX1160" i="52"/>
  <c r="CB45" i="51"/>
  <c r="I337" i="113"/>
  <c r="G337" i="113"/>
  <c r="BZ45" i="51"/>
  <c r="CF43" i="51"/>
  <c r="N41" i="51"/>
  <c r="AL74" i="51"/>
  <c r="AN74" i="51"/>
  <c r="CF76" i="51"/>
  <c r="BG228" i="51"/>
  <c r="CW218" i="51"/>
  <c r="BG206" i="51"/>
  <c r="G385" i="113"/>
  <c r="F385" i="113"/>
  <c r="N357" i="51"/>
  <c r="CF348" i="51"/>
  <c r="N358" i="51"/>
  <c r="BG401" i="51"/>
  <c r="AL466" i="51"/>
  <c r="AN466" i="51"/>
  <c r="DV51" i="50"/>
  <c r="BG106" i="50"/>
  <c r="CW108" i="50"/>
  <c r="N288" i="50"/>
  <c r="CD275" i="50"/>
  <c r="E559" i="113"/>
  <c r="BZ325" i="50"/>
  <c r="N306" i="50"/>
  <c r="CD325" i="50"/>
  <c r="AD405" i="29"/>
  <c r="AL405" i="29"/>
  <c r="AN405" i="29"/>
  <c r="AL403" i="29"/>
  <c r="AN403" i="29"/>
  <c r="DR415" i="29"/>
  <c r="AB421" i="29"/>
  <c r="AB430" i="29"/>
  <c r="DR435" i="29"/>
  <c r="E871" i="113"/>
  <c r="C871" i="113"/>
  <c r="DR445" i="29"/>
  <c r="DL445" i="29"/>
  <c r="A619" i="113"/>
  <c r="A782" i="113"/>
  <c r="AB221" i="116"/>
  <c r="DR210" i="116"/>
  <c r="AB222" i="116"/>
  <c r="I666" i="113"/>
  <c r="E843" i="113"/>
  <c r="N368" i="29"/>
  <c r="F843" i="113"/>
  <c r="BZ380" i="29"/>
  <c r="F412" i="113"/>
  <c r="D412" i="113"/>
  <c r="A412" i="113" s="1"/>
  <c r="DP480" i="51"/>
  <c r="E412" i="113"/>
  <c r="G386" i="113"/>
  <c r="F386" i="113"/>
  <c r="CF358" i="51"/>
  <c r="N362" i="51"/>
  <c r="N360" i="51"/>
  <c r="C575" i="113"/>
  <c r="F575" i="113"/>
  <c r="DN330" i="50"/>
  <c r="DR330" i="50"/>
  <c r="D532" i="113"/>
  <c r="A532" i="113" s="1"/>
  <c r="F532" i="113"/>
  <c r="AB162" i="50"/>
  <c r="DP155" i="50"/>
  <c r="H361" i="113"/>
  <c r="C361" i="113"/>
  <c r="A361" i="113" s="1"/>
  <c r="G361" i="113"/>
  <c r="DP145" i="51"/>
  <c r="G828" i="113"/>
  <c r="I828" i="113"/>
  <c r="DP305" i="29"/>
  <c r="DL305" i="29"/>
  <c r="F828" i="113"/>
  <c r="E156" i="113"/>
  <c r="AB670" i="52"/>
  <c r="AB668" i="52"/>
  <c r="E893" i="113"/>
  <c r="AB501" i="29"/>
  <c r="BG131" i="52"/>
  <c r="AB149" i="52"/>
  <c r="CD165" i="52"/>
  <c r="AB153" i="52"/>
  <c r="CD175" i="52"/>
  <c r="CD185" i="52"/>
  <c r="AB158" i="52"/>
  <c r="D113" i="113"/>
  <c r="BX220" i="52"/>
  <c r="BZ220" i="52"/>
  <c r="N223" i="52"/>
  <c r="BV220" i="52"/>
  <c r="AB287" i="52"/>
  <c r="AB288" i="52"/>
  <c r="BG378" i="52"/>
  <c r="AL403" i="52"/>
  <c r="AN403" i="52"/>
  <c r="AL598" i="52"/>
  <c r="AN598" i="52"/>
  <c r="BG628" i="52"/>
  <c r="AL661" i="52"/>
  <c r="AN661" i="52"/>
  <c r="BG758" i="52"/>
  <c r="AF923" i="52"/>
  <c r="AL923" i="52"/>
  <c r="AN923" i="52"/>
  <c r="AL919" i="52"/>
  <c r="AN919" i="52"/>
  <c r="BG941" i="52"/>
  <c r="G179" i="113"/>
  <c r="N936" i="52"/>
  <c r="H179" i="113"/>
  <c r="CD935" i="52"/>
  <c r="CF961" i="52"/>
  <c r="CF1191" i="52"/>
  <c r="BX5" i="51"/>
  <c r="N22" i="51"/>
  <c r="CW23" i="51"/>
  <c r="BG61" i="51"/>
  <c r="BG11" i="51"/>
  <c r="BG63" i="51"/>
  <c r="BG21" i="51"/>
  <c r="CW11" i="51"/>
  <c r="CF271" i="51"/>
  <c r="C383" i="113"/>
  <c r="I383" i="113"/>
  <c r="N348" i="51"/>
  <c r="CW348" i="51"/>
  <c r="BG378" i="51"/>
  <c r="BG386" i="51"/>
  <c r="CW401" i="51"/>
  <c r="BG393" i="51"/>
  <c r="CW393" i="51"/>
  <c r="AL17" i="50"/>
  <c r="AN17" i="50"/>
  <c r="E497" i="113"/>
  <c r="N38" i="50"/>
  <c r="BZ45" i="50"/>
  <c r="CF43" i="50"/>
  <c r="N41" i="50"/>
  <c r="G526" i="113"/>
  <c r="N166" i="50"/>
  <c r="CB165" i="50"/>
  <c r="H767" i="113"/>
  <c r="DR130" i="29"/>
  <c r="AB111" i="29"/>
  <c r="AB113" i="29"/>
  <c r="CF141" i="29"/>
  <c r="AL279" i="29"/>
  <c r="AN279" i="29"/>
  <c r="CB1205" i="52"/>
  <c r="N225" i="29"/>
  <c r="AD724" i="52"/>
  <c r="AL724" i="52"/>
  <c r="AN724" i="52"/>
  <c r="CF1061" i="52"/>
  <c r="AL13" i="50"/>
  <c r="AN13" i="50"/>
  <c r="DV61" i="50"/>
  <c r="AL82" i="50"/>
  <c r="AN82" i="50"/>
  <c r="BG256" i="50"/>
  <c r="CF301" i="50"/>
  <c r="FL326" i="50"/>
  <c r="BG348" i="50"/>
  <c r="CW328" i="50"/>
  <c r="CW376" i="50"/>
  <c r="AL470" i="50"/>
  <c r="AN470" i="50"/>
  <c r="CF66" i="29"/>
  <c r="DV171" i="29"/>
  <c r="CF326" i="29"/>
  <c r="A695" i="113"/>
  <c r="CF326" i="52"/>
  <c r="BG671" i="52"/>
  <c r="BG911" i="52"/>
  <c r="BG1053" i="52"/>
  <c r="AL15" i="51"/>
  <c r="AN15" i="51"/>
  <c r="BG41" i="51"/>
  <c r="BG256" i="51"/>
  <c r="AL338" i="51"/>
  <c r="AN338" i="51"/>
  <c r="CF456" i="51"/>
  <c r="DV76" i="50"/>
  <c r="CW66" i="50"/>
  <c r="BG326" i="50"/>
  <c r="BG338" i="50"/>
  <c r="CF366" i="50"/>
  <c r="DV466" i="50"/>
  <c r="FL181" i="29"/>
  <c r="DV226" i="29"/>
  <c r="CF246" i="29"/>
  <c r="FL346" i="29"/>
  <c r="EM376" i="29"/>
  <c r="AB1189" i="52"/>
  <c r="H204" i="113"/>
  <c r="BZ675" i="52"/>
  <c r="CD675" i="52"/>
  <c r="CB675" i="52"/>
  <c r="AB357" i="51"/>
  <c r="AB356" i="51"/>
  <c r="DR330" i="51"/>
  <c r="N153" i="52"/>
  <c r="CD145" i="52"/>
  <c r="CB145" i="52"/>
  <c r="CF301" i="52"/>
  <c r="CF886" i="52"/>
  <c r="CF976" i="52"/>
  <c r="BG126" i="50"/>
  <c r="CF126" i="50"/>
  <c r="EM328" i="50"/>
  <c r="CW356" i="50"/>
  <c r="DV21" i="29"/>
  <c r="DV66" i="29"/>
  <c r="AL74" i="29"/>
  <c r="AN74" i="29"/>
  <c r="DV76" i="29"/>
  <c r="AL342" i="29"/>
  <c r="AN342" i="29"/>
  <c r="BG366" i="29"/>
  <c r="BG368" i="29"/>
  <c r="AL401" i="29"/>
  <c r="AN401" i="29"/>
  <c r="FL456" i="29"/>
  <c r="AL141" i="114"/>
  <c r="AN141" i="114"/>
  <c r="CW356" i="29"/>
  <c r="BG216" i="114"/>
  <c r="BG248" i="114"/>
  <c r="AL336" i="114"/>
  <c r="AN336" i="114"/>
  <c r="BG726" i="114"/>
  <c r="AB78" i="118"/>
  <c r="AL78" i="118"/>
  <c r="AN78" i="118"/>
  <c r="AL76" i="118"/>
  <c r="AN76" i="118"/>
  <c r="BG226" i="114"/>
  <c r="CF456" i="114"/>
  <c r="AF80" i="115"/>
  <c r="AL80" i="115"/>
  <c r="AN80" i="115"/>
  <c r="AL76" i="115"/>
  <c r="AN76" i="115"/>
  <c r="FL441" i="29"/>
  <c r="DV456" i="29"/>
  <c r="AL858" i="114"/>
  <c r="AN858" i="114"/>
  <c r="CF271" i="114"/>
  <c r="AL13" i="115"/>
  <c r="AN13" i="115"/>
  <c r="BG118" i="115"/>
  <c r="CF126" i="115"/>
  <c r="BG261" i="115"/>
  <c r="CW263" i="115"/>
  <c r="CF486" i="116"/>
  <c r="BG598" i="114"/>
  <c r="CF726" i="114"/>
  <c r="BG718" i="114"/>
  <c r="CF811" i="114"/>
  <c r="CF831" i="114"/>
  <c r="CF1016" i="114"/>
  <c r="CF1051" i="114"/>
  <c r="CW68" i="115"/>
  <c r="DV151" i="115"/>
  <c r="CW141" i="115"/>
  <c r="DV206" i="115"/>
  <c r="BG281" i="115"/>
  <c r="CW281" i="115"/>
  <c r="BG293" i="115"/>
  <c r="CF411" i="115"/>
  <c r="DV466" i="29"/>
  <c r="CF31" i="114"/>
  <c r="CF951" i="114"/>
  <c r="CF1146" i="114"/>
  <c r="AL1244" i="114"/>
  <c r="AN1244" i="114"/>
  <c r="BG1256" i="114"/>
  <c r="AL11" i="115"/>
  <c r="AN11" i="115"/>
  <c r="BG126" i="115"/>
  <c r="BG106" i="115"/>
  <c r="AL338" i="115"/>
  <c r="AN338" i="115"/>
  <c r="AL399" i="115"/>
  <c r="AN399" i="115"/>
  <c r="CF486" i="115"/>
  <c r="DV86" i="118"/>
  <c r="FJ120" i="118"/>
  <c r="AP108" i="118"/>
  <c r="AL472" i="118"/>
  <c r="AN472" i="118"/>
  <c r="CF441" i="115"/>
  <c r="CW191" i="116"/>
  <c r="DV301" i="116"/>
  <c r="DV366" i="116"/>
  <c r="CF386" i="116"/>
  <c r="FL86" i="118"/>
  <c r="CF376" i="115"/>
  <c r="CF496" i="115"/>
  <c r="CW163" i="116"/>
  <c r="CF346" i="116"/>
  <c r="EM193" i="118"/>
  <c r="CW181" i="118"/>
  <c r="EM183" i="118"/>
  <c r="CF256" i="116"/>
  <c r="CF281" i="116"/>
  <c r="DV376" i="116"/>
  <c r="EM131" i="118"/>
  <c r="EM238" i="118"/>
  <c r="CF206" i="118"/>
  <c r="CF226" i="118"/>
  <c r="BG326" i="118"/>
  <c r="DV346" i="118"/>
  <c r="I9" i="122"/>
  <c r="D49" i="113" s="1"/>
  <c r="CF301" i="118"/>
  <c r="CF346" i="118"/>
  <c r="FL441" i="118"/>
  <c r="FL451" i="118"/>
  <c r="A103" i="113"/>
  <c r="A1068" i="113"/>
  <c r="A127" i="113"/>
  <c r="A940" i="113"/>
  <c r="A199" i="113"/>
  <c r="A180" i="113"/>
  <c r="A105" i="113"/>
  <c r="A705" i="113"/>
  <c r="A564" i="113"/>
  <c r="A648" i="113"/>
  <c r="A466" i="113"/>
  <c r="A829" i="113"/>
  <c r="A102" i="113"/>
  <c r="A101" i="113"/>
  <c r="A860" i="113"/>
  <c r="A396" i="113"/>
  <c r="A599" i="113"/>
  <c r="A593" i="113"/>
  <c r="A570" i="113"/>
  <c r="A828" i="113"/>
  <c r="A405" i="113"/>
  <c r="A360" i="113"/>
  <c r="A107" i="113"/>
  <c r="A380" i="113"/>
  <c r="A1048" i="113"/>
  <c r="A483" i="113"/>
  <c r="A647" i="113"/>
  <c r="A840" i="113"/>
  <c r="A798" i="113"/>
  <c r="A523" i="113"/>
  <c r="A521" i="113"/>
  <c r="A568" i="113"/>
  <c r="A379" i="113"/>
  <c r="A611" i="113"/>
  <c r="A343" i="113"/>
  <c r="I36" i="106"/>
  <c r="F38" i="106" s="1"/>
  <c r="I40" i="106"/>
  <c r="G11" i="113" s="1"/>
  <c r="A268" i="113"/>
  <c r="A725" i="113"/>
  <c r="I51" i="106"/>
  <c r="C14" i="113" s="1"/>
  <c r="A531" i="113"/>
  <c r="A672" i="113"/>
  <c r="A119" i="113"/>
  <c r="A646" i="113"/>
  <c r="A437" i="113"/>
  <c r="A305" i="113"/>
  <c r="A680" i="113"/>
  <c r="A687" i="113"/>
  <c r="A250" i="113"/>
  <c r="A1063" i="113"/>
  <c r="A543" i="113"/>
  <c r="I55" i="106"/>
  <c r="J55" i="106" s="1"/>
  <c r="I5" i="122"/>
  <c r="F48" i="113" s="1"/>
  <c r="I21" i="122"/>
  <c r="I36" i="122"/>
  <c r="F38" i="122" s="1"/>
  <c r="I51" i="122"/>
  <c r="F53" i="122" s="1"/>
  <c r="A964" i="113"/>
  <c r="A1051" i="113"/>
  <c r="I44" i="106"/>
  <c r="D12" i="113" s="1"/>
  <c r="I59" i="106"/>
  <c r="H61" i="106" s="1"/>
  <c r="A886" i="113"/>
  <c r="A666" i="113"/>
  <c r="A890" i="113"/>
  <c r="A731" i="113"/>
  <c r="A571" i="113"/>
  <c r="A674" i="113"/>
  <c r="I24" i="122"/>
  <c r="H53" i="113" s="1"/>
  <c r="I40" i="122"/>
  <c r="I55" i="122"/>
  <c r="D57" i="122" s="1"/>
  <c r="A686" i="113"/>
  <c r="A995" i="113"/>
  <c r="A148" i="113"/>
  <c r="A768" i="113"/>
  <c r="I953" i="113"/>
  <c r="C953" i="113"/>
  <c r="DT165" i="118"/>
  <c r="DL165" i="118"/>
  <c r="G953" i="113"/>
  <c r="F1034" i="113"/>
  <c r="E1034" i="113"/>
  <c r="I1034" i="113"/>
  <c r="AB414" i="118"/>
  <c r="G1034" i="113"/>
  <c r="H1034" i="113"/>
  <c r="AB413" i="118"/>
  <c r="DR395" i="118"/>
  <c r="C1034" i="113"/>
  <c r="DT395" i="118"/>
  <c r="AB412" i="118"/>
  <c r="DV393" i="118"/>
  <c r="AB415" i="118"/>
  <c r="D1034" i="113"/>
  <c r="DL395" i="118"/>
  <c r="DN395" i="118"/>
  <c r="DP395" i="118"/>
  <c r="C1033" i="113"/>
  <c r="CF453" i="118"/>
  <c r="N439" i="118"/>
  <c r="I1033" i="113"/>
  <c r="D1033" i="113"/>
  <c r="CB455" i="118"/>
  <c r="F1033" i="113"/>
  <c r="E1033" i="113"/>
  <c r="BZ455" i="118"/>
  <c r="CD455" i="118"/>
  <c r="G1033" i="113"/>
  <c r="BX455" i="118"/>
  <c r="N436" i="118"/>
  <c r="N438" i="118"/>
  <c r="BV455" i="118"/>
  <c r="H1033" i="113"/>
  <c r="N437" i="118"/>
  <c r="H947" i="113"/>
  <c r="C947" i="113"/>
  <c r="CF173" i="118"/>
  <c r="N171" i="118"/>
  <c r="N170" i="118"/>
  <c r="N169" i="118"/>
  <c r="I947" i="113"/>
  <c r="D947" i="113"/>
  <c r="N168" i="118"/>
  <c r="E947" i="113"/>
  <c r="CD175" i="118"/>
  <c r="CB175" i="118"/>
  <c r="BX175" i="118"/>
  <c r="F947" i="113"/>
  <c r="BV175" i="118"/>
  <c r="G947" i="113"/>
  <c r="BZ175" i="118"/>
  <c r="E696" i="113"/>
  <c r="F696" i="113"/>
  <c r="I696" i="113"/>
  <c r="DP340" i="116"/>
  <c r="AB353" i="116"/>
  <c r="G696" i="113"/>
  <c r="AB351" i="116"/>
  <c r="DV338" i="116"/>
  <c r="AB354" i="116"/>
  <c r="DR340" i="116"/>
  <c r="C696" i="113"/>
  <c r="DN340" i="116"/>
  <c r="DL340" i="116"/>
  <c r="DT340" i="116"/>
  <c r="H696" i="113"/>
  <c r="D696" i="113"/>
  <c r="AB352" i="116"/>
  <c r="DN425" i="116"/>
  <c r="G713" i="113"/>
  <c r="E713" i="113"/>
  <c r="DL425" i="116"/>
  <c r="C713" i="113"/>
  <c r="DR425" i="116"/>
  <c r="AB424" i="116"/>
  <c r="H713" i="113"/>
  <c r="AB426" i="116"/>
  <c r="DV423" i="116"/>
  <c r="AB427" i="116"/>
  <c r="F713" i="113"/>
  <c r="I713" i="113"/>
  <c r="DT425" i="116"/>
  <c r="AB425" i="116"/>
  <c r="DP425" i="116"/>
  <c r="D713" i="113"/>
  <c r="BZ370" i="115"/>
  <c r="N363" i="115"/>
  <c r="I467" i="113"/>
  <c r="BX370" i="115"/>
  <c r="CD370" i="115"/>
  <c r="E467" i="113"/>
  <c r="CB370" i="115"/>
  <c r="CF368" i="115"/>
  <c r="N366" i="115"/>
  <c r="H467" i="113"/>
  <c r="C467" i="113"/>
  <c r="A467" i="113" s="1"/>
  <c r="BV370" i="115"/>
  <c r="N365" i="115"/>
  <c r="D467" i="113"/>
  <c r="F467" i="113"/>
  <c r="G467" i="113"/>
  <c r="N364" i="115"/>
  <c r="BZ55" i="116"/>
  <c r="BX55" i="116"/>
  <c r="F618" i="113"/>
  <c r="D618" i="113"/>
  <c r="G618" i="113"/>
  <c r="CF53" i="116"/>
  <c r="N45" i="116"/>
  <c r="N42" i="116"/>
  <c r="I618" i="113"/>
  <c r="CB55" i="116"/>
  <c r="N43" i="116"/>
  <c r="N44" i="116"/>
  <c r="E618" i="113"/>
  <c r="CD55" i="116"/>
  <c r="H618" i="113"/>
  <c r="C618" i="113"/>
  <c r="BV55" i="116"/>
  <c r="BV260" i="115"/>
  <c r="H449" i="113"/>
  <c r="C449" i="113"/>
  <c r="AB222" i="115"/>
  <c r="G449" i="113"/>
  <c r="D449" i="113"/>
  <c r="F449" i="113"/>
  <c r="BX260" i="115"/>
  <c r="CB260" i="115"/>
  <c r="I449" i="113"/>
  <c r="BZ260" i="115"/>
  <c r="AB221" i="115"/>
  <c r="CD260" i="115"/>
  <c r="E449" i="113"/>
  <c r="AB223" i="115"/>
  <c r="CF258" i="115"/>
  <c r="AB224" i="115"/>
  <c r="CB155" i="116"/>
  <c r="G645" i="113"/>
  <c r="N161" i="116"/>
  <c r="CD155" i="116"/>
  <c r="I645" i="113"/>
  <c r="H645" i="113"/>
  <c r="BZ155" i="116"/>
  <c r="N162" i="116"/>
  <c r="E645" i="113"/>
  <c r="D645" i="113"/>
  <c r="C645" i="113"/>
  <c r="CF153" i="116"/>
  <c r="N163" i="116"/>
  <c r="F645" i="113"/>
  <c r="BX155" i="116"/>
  <c r="N160" i="116"/>
  <c r="BV155" i="116"/>
  <c r="AB39" i="116"/>
  <c r="DR45" i="116"/>
  <c r="F624" i="113"/>
  <c r="DT45" i="116"/>
  <c r="DN45" i="116"/>
  <c r="C624" i="113"/>
  <c r="DL45" i="116"/>
  <c r="AB38" i="116"/>
  <c r="DP45" i="116"/>
  <c r="I624" i="113"/>
  <c r="D624" i="113"/>
  <c r="DV43" i="116"/>
  <c r="AB41" i="116"/>
  <c r="G624" i="113"/>
  <c r="E624" i="113"/>
  <c r="H624" i="113"/>
  <c r="AB40" i="116"/>
  <c r="BX1160" i="114"/>
  <c r="G320" i="113"/>
  <c r="I320" i="113"/>
  <c r="BZ1160" i="114"/>
  <c r="CD1160" i="114"/>
  <c r="E320" i="113"/>
  <c r="CB1160" i="114"/>
  <c r="CF1158" i="114"/>
  <c r="AB1134" i="114"/>
  <c r="H320" i="113"/>
  <c r="C320" i="113"/>
  <c r="BV1160" i="114"/>
  <c r="AB1131" i="114"/>
  <c r="D320" i="113"/>
  <c r="F320" i="113"/>
  <c r="AB1132" i="114"/>
  <c r="AB1133" i="114"/>
  <c r="F277" i="113"/>
  <c r="CF693" i="114"/>
  <c r="AB675" i="114"/>
  <c r="AB674" i="114"/>
  <c r="E277" i="113"/>
  <c r="D277" i="113"/>
  <c r="N222" i="114"/>
  <c r="D233" i="113"/>
  <c r="BZ220" i="114"/>
  <c r="E233" i="113"/>
  <c r="G233" i="113"/>
  <c r="F233" i="113"/>
  <c r="N223" i="114"/>
  <c r="BV220" i="114"/>
  <c r="CF218" i="114"/>
  <c r="N224" i="114"/>
  <c r="C233" i="113"/>
  <c r="I233" i="113"/>
  <c r="CD220" i="114"/>
  <c r="H233" i="113"/>
  <c r="N221" i="114"/>
  <c r="CB220" i="114"/>
  <c r="BX220" i="114"/>
  <c r="G871" i="113"/>
  <c r="D871" i="113"/>
  <c r="AB432" i="29"/>
  <c r="I871" i="113"/>
  <c r="DP445" i="29"/>
  <c r="AB433" i="29"/>
  <c r="F871" i="113"/>
  <c r="DT445" i="29"/>
  <c r="AB434" i="29"/>
  <c r="DV443" i="29"/>
  <c r="AB435" i="29"/>
  <c r="DN445" i="29"/>
  <c r="H871" i="113"/>
  <c r="CD25" i="29"/>
  <c r="C735" i="113"/>
  <c r="A735" i="113" s="1"/>
  <c r="G735" i="113"/>
  <c r="BZ25" i="29"/>
  <c r="I735" i="113"/>
  <c r="D735" i="113"/>
  <c r="CB25" i="29"/>
  <c r="N31" i="29"/>
  <c r="BV25" i="29"/>
  <c r="E735" i="113"/>
  <c r="H735" i="113"/>
  <c r="N32" i="29"/>
  <c r="CF23" i="29"/>
  <c r="N33" i="29"/>
  <c r="F735" i="113"/>
  <c r="BX25" i="29"/>
  <c r="N30" i="29"/>
  <c r="I245" i="113"/>
  <c r="C245" i="113"/>
  <c r="D245" i="113"/>
  <c r="G245" i="113"/>
  <c r="E245" i="113"/>
  <c r="CB350" i="114"/>
  <c r="N353" i="114"/>
  <c r="N352" i="114"/>
  <c r="F245" i="113"/>
  <c r="BX350" i="114"/>
  <c r="CD350" i="114"/>
  <c r="H245" i="113"/>
  <c r="CF348" i="114"/>
  <c r="N354" i="114"/>
  <c r="BV350" i="114"/>
  <c r="N351" i="114"/>
  <c r="BZ350" i="114"/>
  <c r="AP225" i="29"/>
  <c r="E812" i="113"/>
  <c r="D766" i="113"/>
  <c r="AB109" i="29"/>
  <c r="DV118" i="29"/>
  <c r="AB110" i="29"/>
  <c r="DN120" i="29"/>
  <c r="C766" i="113"/>
  <c r="F766" i="113"/>
  <c r="DT120" i="29"/>
  <c r="AB108" i="29"/>
  <c r="H766" i="113"/>
  <c r="DP120" i="29"/>
  <c r="DR120" i="29"/>
  <c r="AB107" i="29"/>
  <c r="I766" i="113"/>
  <c r="E766" i="113"/>
  <c r="DL120" i="29"/>
  <c r="G766" i="113"/>
  <c r="DL395" i="50"/>
  <c r="G590" i="113"/>
  <c r="F590" i="113"/>
  <c r="DR395" i="50"/>
  <c r="C590" i="113"/>
  <c r="A590" i="113" s="1"/>
  <c r="I590" i="113"/>
  <c r="H590" i="113"/>
  <c r="AB412" i="50"/>
  <c r="E590" i="113"/>
  <c r="DP395" i="50"/>
  <c r="DN395" i="50"/>
  <c r="DT395" i="50"/>
  <c r="CD880" i="52"/>
  <c r="I174" i="113"/>
  <c r="AB863" i="52"/>
  <c r="F174" i="113"/>
  <c r="D174" i="113"/>
  <c r="BZ880" i="52"/>
  <c r="G174" i="113"/>
  <c r="H174" i="113"/>
  <c r="CB880" i="52"/>
  <c r="CF878" i="52"/>
  <c r="AB866" i="52"/>
  <c r="C174" i="113"/>
  <c r="BX880" i="52"/>
  <c r="BV880" i="52"/>
  <c r="AB221" i="51"/>
  <c r="E369" i="113"/>
  <c r="AB223" i="51"/>
  <c r="CB260" i="51"/>
  <c r="AB222" i="51"/>
  <c r="CB65" i="51"/>
  <c r="C339" i="113"/>
  <c r="I339" i="113"/>
  <c r="AB26" i="51"/>
  <c r="D339" i="113"/>
  <c r="BX65" i="51"/>
  <c r="AB28" i="51"/>
  <c r="BV65" i="51"/>
  <c r="G339" i="113"/>
  <c r="F339" i="113"/>
  <c r="BZ65" i="51"/>
  <c r="CF63" i="51"/>
  <c r="AB29" i="51"/>
  <c r="H339" i="113"/>
  <c r="E339" i="113"/>
  <c r="CD65" i="51"/>
  <c r="AB27" i="51"/>
  <c r="BV825" i="52"/>
  <c r="AB804" i="52"/>
  <c r="AB803" i="52"/>
  <c r="CF823" i="52"/>
  <c r="AB805" i="52"/>
  <c r="BZ825" i="52"/>
  <c r="CB825" i="52"/>
  <c r="I169" i="113"/>
  <c r="E169" i="113"/>
  <c r="H169" i="113"/>
  <c r="C169" i="113"/>
  <c r="A169" i="113" s="1"/>
  <c r="CD825" i="52"/>
  <c r="AB802" i="52"/>
  <c r="G169" i="113"/>
  <c r="D169" i="113"/>
  <c r="F169" i="113"/>
  <c r="BX825" i="52"/>
  <c r="D559" i="113"/>
  <c r="C559" i="113"/>
  <c r="BX325" i="50"/>
  <c r="F559" i="113"/>
  <c r="N308" i="50"/>
  <c r="H559" i="113"/>
  <c r="G559" i="113"/>
  <c r="BV325" i="50"/>
  <c r="N307" i="50"/>
  <c r="CF323" i="50"/>
  <c r="N309" i="50"/>
  <c r="I559" i="113"/>
  <c r="CB325" i="50"/>
  <c r="E561" i="113"/>
  <c r="DN275" i="50"/>
  <c r="DV273" i="50"/>
  <c r="AB289" i="50"/>
  <c r="DL275" i="50"/>
  <c r="H561" i="113"/>
  <c r="F561" i="113"/>
  <c r="AB288" i="50"/>
  <c r="AB286" i="50"/>
  <c r="D561" i="113"/>
  <c r="G561" i="113"/>
  <c r="AB287" i="50"/>
  <c r="DR275" i="50"/>
  <c r="I561" i="113"/>
  <c r="C561" i="113"/>
  <c r="DP275" i="50"/>
  <c r="DT275" i="50"/>
  <c r="N418" i="51"/>
  <c r="G394" i="113"/>
  <c r="F394" i="113"/>
  <c r="BX405" i="51"/>
  <c r="F498" i="113"/>
  <c r="CF53" i="50"/>
  <c r="N45" i="50"/>
  <c r="C498" i="113"/>
  <c r="BZ55" i="50"/>
  <c r="BZ480" i="52"/>
  <c r="N481" i="52"/>
  <c r="CF478" i="52"/>
  <c r="N484" i="52"/>
  <c r="G109" i="113"/>
  <c r="H109" i="113"/>
  <c r="C109" i="113"/>
  <c r="BX175" i="52"/>
  <c r="BV175" i="52"/>
  <c r="I109" i="113"/>
  <c r="BZ175" i="52"/>
  <c r="CB175" i="52"/>
  <c r="F109" i="113"/>
  <c r="D109" i="113"/>
  <c r="AB152" i="52"/>
  <c r="E109" i="113"/>
  <c r="AB154" i="52"/>
  <c r="CF173" i="52"/>
  <c r="AB155" i="52"/>
  <c r="DL405" i="118"/>
  <c r="I1035" i="113"/>
  <c r="C946" i="113"/>
  <c r="CD165" i="118"/>
  <c r="BX165" i="118"/>
  <c r="I982" i="113"/>
  <c r="D982" i="113"/>
  <c r="H982" i="113"/>
  <c r="FF240" i="118"/>
  <c r="E982" i="113"/>
  <c r="G982" i="113"/>
  <c r="FJ240" i="118"/>
  <c r="AP233" i="118"/>
  <c r="F982" i="113"/>
  <c r="FH240" i="118"/>
  <c r="FB240" i="118"/>
  <c r="FD240" i="118"/>
  <c r="C982" i="113"/>
  <c r="AP235" i="118"/>
  <c r="FL238" i="118"/>
  <c r="AP236" i="118"/>
  <c r="AP234" i="118"/>
  <c r="F941" i="113"/>
  <c r="AP109" i="118"/>
  <c r="AP107" i="118"/>
  <c r="C941" i="113"/>
  <c r="H941" i="113"/>
  <c r="G941" i="113"/>
  <c r="I941" i="113"/>
  <c r="D941" i="113"/>
  <c r="FD120" i="118"/>
  <c r="FB120" i="118"/>
  <c r="E941" i="113"/>
  <c r="FF120" i="118"/>
  <c r="FH120" i="118"/>
  <c r="FL118" i="118"/>
  <c r="AP110" i="118"/>
  <c r="CD130" i="118"/>
  <c r="H928" i="113"/>
  <c r="E928" i="113"/>
  <c r="F928" i="113"/>
  <c r="N112" i="118"/>
  <c r="I928" i="113"/>
  <c r="BX130" i="118"/>
  <c r="BV130" i="118"/>
  <c r="CB130" i="118"/>
  <c r="C928" i="113"/>
  <c r="CF128" i="118"/>
  <c r="N114" i="118"/>
  <c r="BZ130" i="118"/>
  <c r="G928" i="113"/>
  <c r="D928" i="113"/>
  <c r="N111" i="118"/>
  <c r="N113" i="118"/>
  <c r="CD70" i="118"/>
  <c r="BV70" i="118"/>
  <c r="C922" i="113"/>
  <c r="E922" i="113"/>
  <c r="BX70" i="118"/>
  <c r="D922" i="113"/>
  <c r="I922" i="113"/>
  <c r="BZ70" i="118"/>
  <c r="F922" i="113"/>
  <c r="N89" i="118"/>
  <c r="N88" i="118"/>
  <c r="CF68" i="118"/>
  <c r="N90" i="118"/>
  <c r="G922" i="113"/>
  <c r="CB70" i="118"/>
  <c r="N87" i="118"/>
  <c r="H922" i="113"/>
  <c r="CB360" i="116"/>
  <c r="G691" i="113"/>
  <c r="E691" i="113"/>
  <c r="N360" i="116"/>
  <c r="BZ360" i="116"/>
  <c r="C691" i="113"/>
  <c r="CD360" i="116"/>
  <c r="D691" i="113"/>
  <c r="N359" i="116"/>
  <c r="H691" i="113"/>
  <c r="BV360" i="116"/>
  <c r="CF358" i="116"/>
  <c r="N362" i="116"/>
  <c r="N361" i="116"/>
  <c r="F691" i="113"/>
  <c r="I691" i="113"/>
  <c r="BX360" i="116"/>
  <c r="N282" i="115"/>
  <c r="CB265" i="115"/>
  <c r="I453" i="113"/>
  <c r="N283" i="115"/>
  <c r="E453" i="113"/>
  <c r="BZ265" i="115"/>
  <c r="H453" i="113"/>
  <c r="C453" i="113"/>
  <c r="D453" i="113"/>
  <c r="F453" i="113"/>
  <c r="N284" i="115"/>
  <c r="G453" i="113"/>
  <c r="BX265" i="115"/>
  <c r="CF263" i="115"/>
  <c r="N285" i="115"/>
  <c r="BV265" i="115"/>
  <c r="CD265" i="115"/>
  <c r="AB38" i="115"/>
  <c r="DN25" i="115"/>
  <c r="F422" i="113"/>
  <c r="D422" i="113"/>
  <c r="DP25" i="115"/>
  <c r="DT25" i="115"/>
  <c r="G422" i="113"/>
  <c r="E422" i="113"/>
  <c r="DV23" i="115"/>
  <c r="AB41" i="115"/>
  <c r="DL25" i="115"/>
  <c r="C422" i="113"/>
  <c r="DR25" i="115"/>
  <c r="AB40" i="115"/>
  <c r="H422" i="113"/>
  <c r="I422" i="113"/>
  <c r="AB39" i="115"/>
  <c r="F276" i="113"/>
  <c r="I276" i="113"/>
  <c r="H249" i="113"/>
  <c r="C249" i="113"/>
  <c r="A249" i="113" s="1"/>
  <c r="N410" i="114"/>
  <c r="F249" i="113"/>
  <c r="H855" i="113"/>
  <c r="AP361" i="29"/>
  <c r="FJ360" i="29"/>
  <c r="FB360" i="29"/>
  <c r="FD360" i="29"/>
  <c r="D855" i="113"/>
  <c r="FF360" i="29"/>
  <c r="FL358" i="29"/>
  <c r="AP362" i="29"/>
  <c r="G855" i="113"/>
  <c r="E855" i="113"/>
  <c r="AP359" i="29"/>
  <c r="C855" i="113"/>
  <c r="F855" i="113"/>
  <c r="I855" i="113"/>
  <c r="FH360" i="29"/>
  <c r="AP360" i="29"/>
  <c r="H608" i="113"/>
  <c r="DN490" i="50"/>
  <c r="F608" i="113"/>
  <c r="I608" i="113"/>
  <c r="DP490" i="50"/>
  <c r="G608" i="113"/>
  <c r="E608" i="113"/>
  <c r="AB490" i="50"/>
  <c r="C608" i="113"/>
  <c r="A608" i="113" s="1"/>
  <c r="D608" i="113"/>
  <c r="DR490" i="50"/>
  <c r="DT490" i="50"/>
  <c r="AB491" i="50"/>
  <c r="AB489" i="50"/>
  <c r="DV488" i="50"/>
  <c r="AB492" i="50"/>
  <c r="DL490" i="50"/>
  <c r="C304" i="113"/>
  <c r="BX990" i="114"/>
  <c r="BV990" i="114"/>
  <c r="H304" i="113"/>
  <c r="G304" i="113"/>
  <c r="BZ990" i="114"/>
  <c r="D304" i="113"/>
  <c r="N999" i="114"/>
  <c r="N997" i="114"/>
  <c r="CD990" i="114"/>
  <c r="I304" i="113"/>
  <c r="CB990" i="114"/>
  <c r="F304" i="113"/>
  <c r="N998" i="114"/>
  <c r="E304" i="113"/>
  <c r="CF988" i="114"/>
  <c r="N1000" i="114"/>
  <c r="N613" i="114"/>
  <c r="E269" i="113"/>
  <c r="DR425" i="29"/>
  <c r="D869" i="113"/>
  <c r="G869" i="113"/>
  <c r="DL425" i="29"/>
  <c r="DN425" i="29"/>
  <c r="I869" i="113"/>
  <c r="H869" i="113"/>
  <c r="DP425" i="29"/>
  <c r="AB425" i="29"/>
  <c r="E869" i="113"/>
  <c r="C869" i="113"/>
  <c r="DV423" i="29"/>
  <c r="AB427" i="29"/>
  <c r="AB424" i="29"/>
  <c r="F869" i="113"/>
  <c r="DT425" i="29"/>
  <c r="AB426" i="29"/>
  <c r="H764" i="113"/>
  <c r="DP100" i="29"/>
  <c r="G764" i="113"/>
  <c r="E764" i="113"/>
  <c r="DL100" i="29"/>
  <c r="AB99" i="29"/>
  <c r="C764" i="113"/>
  <c r="DR100" i="29"/>
  <c r="AB101" i="29"/>
  <c r="I764" i="113"/>
  <c r="DT100" i="29"/>
  <c r="D764" i="113"/>
  <c r="DN100" i="29"/>
  <c r="F764" i="113"/>
  <c r="DV98" i="29"/>
  <c r="AB102" i="29"/>
  <c r="AB100" i="29"/>
  <c r="E747" i="113"/>
  <c r="D747" i="113"/>
  <c r="FJ5" i="29"/>
  <c r="F747" i="113"/>
  <c r="C747" i="113"/>
  <c r="AP22" i="29"/>
  <c r="G747" i="113"/>
  <c r="AP23" i="29"/>
  <c r="FH5" i="29"/>
  <c r="I747" i="113"/>
  <c r="H747" i="113"/>
  <c r="FF5" i="29"/>
  <c r="FB5" i="29"/>
  <c r="FL3" i="29"/>
  <c r="AP25" i="29"/>
  <c r="FD5" i="29"/>
  <c r="AP24" i="29"/>
  <c r="C636" i="113"/>
  <c r="I636" i="113"/>
  <c r="D227" i="113"/>
  <c r="BZ155" i="114"/>
  <c r="D805" i="113"/>
  <c r="A805" i="113" s="1"/>
  <c r="AB226" i="29"/>
  <c r="H805" i="113"/>
  <c r="DN220" i="29"/>
  <c r="G805" i="113"/>
  <c r="DV218" i="29"/>
  <c r="AB228" i="29"/>
  <c r="AP414" i="50"/>
  <c r="FH395" i="50"/>
  <c r="C597" i="113"/>
  <c r="F597" i="113"/>
  <c r="AP412" i="50"/>
  <c r="FB395" i="50"/>
  <c r="FJ395" i="50"/>
  <c r="C567" i="113"/>
  <c r="FH265" i="50"/>
  <c r="H567" i="113"/>
  <c r="FJ265" i="50"/>
  <c r="AP284" i="50"/>
  <c r="I567" i="113"/>
  <c r="F567" i="113"/>
  <c r="D567" i="113"/>
  <c r="AP282" i="50"/>
  <c r="FD265" i="50"/>
  <c r="FF265" i="50"/>
  <c r="AP283" i="50"/>
  <c r="G497" i="113"/>
  <c r="H497" i="113"/>
  <c r="BV45" i="50"/>
  <c r="C497" i="113"/>
  <c r="CB45" i="50"/>
  <c r="N39" i="50"/>
  <c r="I497" i="113"/>
  <c r="N40" i="50"/>
  <c r="F497" i="113"/>
  <c r="D497" i="113"/>
  <c r="CD45" i="50"/>
  <c r="BX45" i="50"/>
  <c r="CB295" i="51"/>
  <c r="N294" i="51"/>
  <c r="G376" i="113"/>
  <c r="C376" i="113"/>
  <c r="F376" i="113"/>
  <c r="D376" i="113"/>
  <c r="CD295" i="51"/>
  <c r="N295" i="51"/>
  <c r="H376" i="113"/>
  <c r="BX295" i="51"/>
  <c r="CF293" i="51"/>
  <c r="N297" i="51"/>
  <c r="BZ295" i="51"/>
  <c r="I376" i="113"/>
  <c r="N296" i="51"/>
  <c r="BV295" i="51"/>
  <c r="E376" i="113"/>
  <c r="BZ1175" i="52"/>
  <c r="N1190" i="52"/>
  <c r="H201" i="113"/>
  <c r="N1188" i="52"/>
  <c r="E201" i="113"/>
  <c r="CF1173" i="52"/>
  <c r="N1191" i="52"/>
  <c r="N1189" i="52"/>
  <c r="D201" i="113"/>
  <c r="CD1175" i="52"/>
  <c r="G201" i="113"/>
  <c r="F201" i="113"/>
  <c r="BV1175" i="52"/>
  <c r="C201" i="113"/>
  <c r="I201" i="113"/>
  <c r="BX1175" i="52"/>
  <c r="CB1175" i="52"/>
  <c r="DP25" i="50"/>
  <c r="C502" i="113"/>
  <c r="I502" i="113"/>
  <c r="DT25" i="50"/>
  <c r="H502" i="113"/>
  <c r="E502" i="113"/>
  <c r="DL25" i="50"/>
  <c r="D502" i="113"/>
  <c r="DR25" i="50"/>
  <c r="DN25" i="50"/>
  <c r="G502" i="113"/>
  <c r="F502" i="113"/>
  <c r="AB30" i="50"/>
  <c r="DV23" i="50"/>
  <c r="AB33" i="50"/>
  <c r="AB31" i="50"/>
  <c r="AB32" i="50"/>
  <c r="AB234" i="51"/>
  <c r="G372" i="113"/>
  <c r="D372" i="113"/>
  <c r="DT220" i="51"/>
  <c r="AB235" i="51"/>
  <c r="C372" i="113"/>
  <c r="DR220" i="51"/>
  <c r="DL220" i="51"/>
  <c r="DP220" i="51"/>
  <c r="E372" i="113"/>
  <c r="I372" i="113"/>
  <c r="DV218" i="51"/>
  <c r="AB236" i="51"/>
  <c r="F372" i="113"/>
  <c r="H372" i="113"/>
  <c r="AB233" i="51"/>
  <c r="DN220" i="51"/>
  <c r="C349" i="113"/>
  <c r="BZ130" i="51"/>
  <c r="CD130" i="51"/>
  <c r="BV130" i="51"/>
  <c r="E349" i="113"/>
  <c r="AB92" i="51"/>
  <c r="G349" i="113"/>
  <c r="I349" i="113"/>
  <c r="AB91" i="51"/>
  <c r="D349" i="113"/>
  <c r="AB93" i="51"/>
  <c r="F349" i="113"/>
  <c r="BZ25" i="51"/>
  <c r="CB25" i="51"/>
  <c r="G335" i="113"/>
  <c r="E335" i="113"/>
  <c r="N32" i="51"/>
  <c r="N31" i="51"/>
  <c r="C335" i="113"/>
  <c r="CD25" i="51"/>
  <c r="BX25" i="51"/>
  <c r="H335" i="113"/>
  <c r="BV25" i="51"/>
  <c r="I335" i="113"/>
  <c r="D335" i="113"/>
  <c r="F335" i="113"/>
  <c r="H194" i="113"/>
  <c r="G194" i="113"/>
  <c r="F194" i="113"/>
  <c r="G383" i="113"/>
  <c r="CD330" i="51"/>
  <c r="BX330" i="51"/>
  <c r="CB330" i="51"/>
  <c r="D383" i="113"/>
  <c r="CF328" i="51"/>
  <c r="N350" i="51"/>
  <c r="BZ330" i="51"/>
  <c r="F383" i="113"/>
  <c r="E383" i="113"/>
  <c r="N347" i="51"/>
  <c r="H383" i="113"/>
  <c r="BV330" i="51"/>
  <c r="N349" i="51"/>
  <c r="D166" i="113"/>
  <c r="I166" i="113"/>
  <c r="E166" i="113"/>
  <c r="F166" i="113"/>
  <c r="CF793" i="52"/>
  <c r="N805" i="52"/>
  <c r="C166" i="113"/>
  <c r="G166" i="113"/>
  <c r="CB795" i="52"/>
  <c r="N803" i="52"/>
  <c r="CD795" i="52"/>
  <c r="BV795" i="52"/>
  <c r="H166" i="113"/>
  <c r="BX795" i="52"/>
  <c r="BZ795" i="52"/>
  <c r="N802" i="52"/>
  <c r="N804" i="52"/>
  <c r="E134" i="113"/>
  <c r="AB418" i="52"/>
  <c r="CF443" i="52"/>
  <c r="AB419" i="52"/>
  <c r="CD445" i="52"/>
  <c r="F134" i="113"/>
  <c r="H134" i="113"/>
  <c r="AB417" i="52"/>
  <c r="BX445" i="52"/>
  <c r="G134" i="113"/>
  <c r="D134" i="113"/>
  <c r="I134" i="113"/>
  <c r="BV445" i="52"/>
  <c r="C134" i="113"/>
  <c r="BZ445" i="52"/>
  <c r="CB445" i="52"/>
  <c r="AB416" i="52"/>
  <c r="H117" i="113"/>
  <c r="F117" i="113"/>
  <c r="CD265" i="52"/>
  <c r="BZ265" i="52"/>
  <c r="D117" i="113"/>
  <c r="CB265" i="52"/>
  <c r="BV265" i="52"/>
  <c r="E117" i="113"/>
  <c r="CF263" i="52"/>
  <c r="N281" i="52"/>
  <c r="N278" i="52"/>
  <c r="C117" i="113"/>
  <c r="G117" i="113"/>
  <c r="I111" i="113"/>
  <c r="BX200" i="52"/>
  <c r="N213" i="52"/>
  <c r="H149" i="113"/>
  <c r="C149" i="113"/>
  <c r="BZ610" i="52"/>
  <c r="I149" i="113"/>
  <c r="N613" i="52"/>
  <c r="N612" i="52"/>
  <c r="E149" i="113"/>
  <c r="CD610" i="52"/>
  <c r="CF608" i="52"/>
  <c r="N614" i="52"/>
  <c r="G149" i="113"/>
  <c r="F149" i="113"/>
  <c r="N611" i="52"/>
  <c r="H113" i="113"/>
  <c r="CF218" i="52"/>
  <c r="N224" i="52"/>
  <c r="CD220" i="52"/>
  <c r="G113" i="113"/>
  <c r="I113" i="113"/>
  <c r="N221" i="52"/>
  <c r="C113" i="113"/>
  <c r="N222" i="52"/>
  <c r="CB220" i="52"/>
  <c r="F113" i="113"/>
  <c r="E113" i="113"/>
  <c r="AB150" i="52"/>
  <c r="I108" i="113"/>
  <c r="E108" i="113"/>
  <c r="F108" i="113"/>
  <c r="D108" i="113"/>
  <c r="A108" i="113" s="1"/>
  <c r="BZ165" i="52"/>
  <c r="CB165" i="52"/>
  <c r="G108" i="113"/>
  <c r="BX165" i="52"/>
  <c r="AB148" i="52"/>
  <c r="C108" i="113"/>
  <c r="H108" i="113"/>
  <c r="CF163" i="52"/>
  <c r="AB151" i="52"/>
  <c r="BV165" i="52"/>
  <c r="D945" i="113"/>
  <c r="A945" i="113" s="1"/>
  <c r="N160" i="118"/>
  <c r="N161" i="118"/>
  <c r="AP39" i="118"/>
  <c r="FF45" i="118"/>
  <c r="C919" i="113"/>
  <c r="A919" i="113" s="1"/>
  <c r="FD45" i="118"/>
  <c r="I919" i="113"/>
  <c r="FJ45" i="118"/>
  <c r="AP40" i="118"/>
  <c r="AP38" i="118"/>
  <c r="E919" i="113"/>
  <c r="FB45" i="118"/>
  <c r="D919" i="113"/>
  <c r="FH45" i="118"/>
  <c r="F919" i="113"/>
  <c r="FL43" i="118"/>
  <c r="AP41" i="118"/>
  <c r="G919" i="113"/>
  <c r="H919" i="113"/>
  <c r="H732" i="113"/>
  <c r="AP478" i="116"/>
  <c r="FH460" i="116"/>
  <c r="F732" i="113"/>
  <c r="FJ460" i="116"/>
  <c r="D732" i="113"/>
  <c r="AP479" i="116"/>
  <c r="G732" i="113"/>
  <c r="FB460" i="116"/>
  <c r="FD460" i="116"/>
  <c r="FF460" i="116"/>
  <c r="C732" i="113"/>
  <c r="I732" i="113"/>
  <c r="FL458" i="116"/>
  <c r="AP480" i="116"/>
  <c r="AP477" i="116"/>
  <c r="E732" i="113"/>
  <c r="AB112" i="118"/>
  <c r="H935" i="113"/>
  <c r="DL130" i="118"/>
  <c r="DV128" i="118"/>
  <c r="AB114" i="118"/>
  <c r="D935" i="113"/>
  <c r="DN130" i="118"/>
  <c r="DR130" i="118"/>
  <c r="G935" i="113"/>
  <c r="I935" i="113"/>
  <c r="E935" i="113"/>
  <c r="F935" i="113"/>
  <c r="AB113" i="118"/>
  <c r="C935" i="113"/>
  <c r="A935" i="113" s="1"/>
  <c r="DT130" i="118"/>
  <c r="DP130" i="118"/>
  <c r="AB111" i="118"/>
  <c r="AB42" i="118"/>
  <c r="H913" i="113"/>
  <c r="DT55" i="118"/>
  <c r="F913" i="113"/>
  <c r="D913" i="113"/>
  <c r="DV53" i="118"/>
  <c r="AB45" i="118"/>
  <c r="C913" i="113"/>
  <c r="DL55" i="118"/>
  <c r="DR55" i="118"/>
  <c r="I913" i="113"/>
  <c r="DP55" i="118"/>
  <c r="G913" i="113"/>
  <c r="AB43" i="118"/>
  <c r="E913" i="113"/>
  <c r="AB44" i="118"/>
  <c r="DN55" i="118"/>
  <c r="AP87" i="118"/>
  <c r="D936" i="113"/>
  <c r="F936" i="113"/>
  <c r="G936" i="113"/>
  <c r="FB70" i="118"/>
  <c r="I936" i="113"/>
  <c r="AP89" i="118"/>
  <c r="FF70" i="118"/>
  <c r="FJ70" i="118"/>
  <c r="E936" i="113"/>
  <c r="FD70" i="118"/>
  <c r="AP88" i="118"/>
  <c r="H936" i="113"/>
  <c r="C936" i="113"/>
  <c r="FL68" i="118"/>
  <c r="AP90" i="118"/>
  <c r="FH70" i="118"/>
  <c r="DN25" i="116"/>
  <c r="DV23" i="116"/>
  <c r="AB33" i="116"/>
  <c r="DT25" i="116"/>
  <c r="AB32" i="116"/>
  <c r="AB31" i="116"/>
  <c r="G622" i="113"/>
  <c r="E622" i="113"/>
  <c r="H622" i="113"/>
  <c r="DP25" i="116"/>
  <c r="F622" i="113"/>
  <c r="DR25" i="116"/>
  <c r="AB30" i="116"/>
  <c r="C622" i="113"/>
  <c r="DL25" i="116"/>
  <c r="I622" i="113"/>
  <c r="D622" i="113"/>
  <c r="N234" i="115"/>
  <c r="BV240" i="115"/>
  <c r="D447" i="113"/>
  <c r="F447" i="113"/>
  <c r="CD240" i="115"/>
  <c r="CF238" i="115"/>
  <c r="N236" i="115"/>
  <c r="I447" i="113"/>
  <c r="BZ240" i="115"/>
  <c r="G447" i="113"/>
  <c r="E447" i="113"/>
  <c r="N233" i="115"/>
  <c r="CB240" i="115"/>
  <c r="H447" i="113"/>
  <c r="C447" i="113"/>
  <c r="BX240" i="115"/>
  <c r="N235" i="115"/>
  <c r="CD980" i="114"/>
  <c r="N993" i="114"/>
  <c r="I303" i="113"/>
  <c r="F303" i="113"/>
  <c r="N994" i="114"/>
  <c r="E303" i="113"/>
  <c r="BV980" i="114"/>
  <c r="CB980" i="114"/>
  <c r="CF978" i="114"/>
  <c r="N996" i="114"/>
  <c r="H303" i="113"/>
  <c r="G303" i="113"/>
  <c r="N995" i="114"/>
  <c r="D303" i="113"/>
  <c r="BZ980" i="114"/>
  <c r="BX980" i="114"/>
  <c r="C303" i="113"/>
  <c r="CD395" i="115"/>
  <c r="H473" i="113"/>
  <c r="C473" i="113"/>
  <c r="BV395" i="115"/>
  <c r="BZ395" i="115"/>
  <c r="D473" i="113"/>
  <c r="F473" i="113"/>
  <c r="N414" i="115"/>
  <c r="CF393" i="115"/>
  <c r="N415" i="115"/>
  <c r="I473" i="113"/>
  <c r="BX395" i="115"/>
  <c r="CB395" i="115"/>
  <c r="E473" i="113"/>
  <c r="N412" i="115"/>
  <c r="G473" i="113"/>
  <c r="N413" i="115"/>
  <c r="FL133" i="116"/>
  <c r="AP155" i="116"/>
  <c r="F657" i="113"/>
  <c r="AP152" i="116"/>
  <c r="C657" i="113"/>
  <c r="A657" i="113" s="1"/>
  <c r="G657" i="113"/>
  <c r="FH135" i="116"/>
  <c r="AP154" i="116"/>
  <c r="I657" i="113"/>
  <c r="H657" i="113"/>
  <c r="FJ135" i="116"/>
  <c r="FD135" i="116"/>
  <c r="E657" i="113"/>
  <c r="D657" i="113"/>
  <c r="FB135" i="116"/>
  <c r="FF135" i="116"/>
  <c r="AP153" i="116"/>
  <c r="D628" i="113"/>
  <c r="N89" i="116"/>
  <c r="N87" i="116"/>
  <c r="F628" i="113"/>
  <c r="E628" i="113"/>
  <c r="CB70" i="116"/>
  <c r="BV70" i="116"/>
  <c r="CF68" i="116"/>
  <c r="N90" i="116"/>
  <c r="G628" i="113"/>
  <c r="I628" i="113"/>
  <c r="H628" i="113"/>
  <c r="BX70" i="116"/>
  <c r="C628" i="113"/>
  <c r="BZ70" i="116"/>
  <c r="N88" i="116"/>
  <c r="CD70" i="116"/>
  <c r="D217" i="113"/>
  <c r="CD45" i="114"/>
  <c r="BV45" i="114"/>
  <c r="I217" i="113"/>
  <c r="C217" i="113"/>
  <c r="CB45" i="114"/>
  <c r="CF43" i="114"/>
  <c r="AB25" i="114"/>
  <c r="E217" i="113"/>
  <c r="G217" i="113"/>
  <c r="AB23" i="114"/>
  <c r="F217" i="113"/>
  <c r="BX45" i="114"/>
  <c r="BZ45" i="114"/>
  <c r="H217" i="113"/>
  <c r="AB24" i="114"/>
  <c r="AB22" i="114"/>
  <c r="H769" i="113"/>
  <c r="AP92" i="29"/>
  <c r="F769" i="113"/>
  <c r="FL78" i="29"/>
  <c r="AP94" i="29"/>
  <c r="D769" i="113"/>
  <c r="FF80" i="29"/>
  <c r="AP91" i="29"/>
  <c r="G769" i="113"/>
  <c r="I769" i="113"/>
  <c r="FJ80" i="29"/>
  <c r="FH80" i="29"/>
  <c r="FD80" i="29"/>
  <c r="C769" i="113"/>
  <c r="A769" i="113" s="1"/>
  <c r="E769" i="113"/>
  <c r="FB80" i="29"/>
  <c r="AP93" i="29"/>
  <c r="H609" i="113"/>
  <c r="DT500" i="50"/>
  <c r="F609" i="113"/>
  <c r="D609" i="113"/>
  <c r="DL500" i="50"/>
  <c r="DN500" i="50"/>
  <c r="G609" i="113"/>
  <c r="I609" i="113"/>
  <c r="DV498" i="50"/>
  <c r="AB496" i="50"/>
  <c r="AB493" i="50"/>
  <c r="C609" i="113"/>
  <c r="A609" i="113" s="1"/>
  <c r="E609" i="113"/>
  <c r="DR500" i="50"/>
  <c r="DP500" i="50"/>
  <c r="AB494" i="50"/>
  <c r="AB495" i="50"/>
  <c r="D240" i="113"/>
  <c r="AB279" i="114"/>
  <c r="AB280" i="114"/>
  <c r="I240" i="113"/>
  <c r="C240" i="113"/>
  <c r="A240" i="113" s="1"/>
  <c r="BZ295" i="114"/>
  <c r="H240" i="113"/>
  <c r="BX295" i="114"/>
  <c r="G240" i="113"/>
  <c r="CD295" i="114"/>
  <c r="E240" i="113"/>
  <c r="CB295" i="114"/>
  <c r="BV295" i="114"/>
  <c r="F240" i="113"/>
  <c r="CF293" i="114"/>
  <c r="AB281" i="114"/>
  <c r="AB278" i="114"/>
  <c r="FF520" i="29"/>
  <c r="H900" i="113"/>
  <c r="C900" i="113"/>
  <c r="A900" i="113" s="1"/>
  <c r="F900" i="113"/>
  <c r="FB520" i="29"/>
  <c r="D900" i="113"/>
  <c r="G900" i="113"/>
  <c r="FL518" i="29"/>
  <c r="AP504" i="29"/>
  <c r="AP501" i="29"/>
  <c r="I900" i="113"/>
  <c r="FH520" i="29"/>
  <c r="FD520" i="29"/>
  <c r="E900" i="113"/>
  <c r="AP502" i="29"/>
  <c r="FJ520" i="29"/>
  <c r="AP503" i="29"/>
  <c r="D770" i="113"/>
  <c r="A770" i="113" s="1"/>
  <c r="FD90" i="29"/>
  <c r="FH90" i="29"/>
  <c r="AP97" i="29"/>
  <c r="H770" i="113"/>
  <c r="C581" i="113"/>
  <c r="DN390" i="50"/>
  <c r="H581" i="113"/>
  <c r="AB373" i="50"/>
  <c r="DL390" i="50"/>
  <c r="D581" i="113"/>
  <c r="DP390" i="50"/>
  <c r="F581" i="113"/>
  <c r="DV388" i="50"/>
  <c r="AB374" i="50"/>
  <c r="DT390" i="50"/>
  <c r="DR390" i="50"/>
  <c r="H399" i="113"/>
  <c r="G399" i="113"/>
  <c r="BZ455" i="51"/>
  <c r="D399" i="113"/>
  <c r="BX455" i="51"/>
  <c r="AB416" i="51"/>
  <c r="CB455" i="51"/>
  <c r="BV455" i="51"/>
  <c r="I399" i="113"/>
  <c r="F399" i="113"/>
  <c r="E399" i="113"/>
  <c r="C399" i="113"/>
  <c r="A399" i="113" s="1"/>
  <c r="CF453" i="51"/>
  <c r="AB419" i="51"/>
  <c r="AB417" i="51"/>
  <c r="CD455" i="51"/>
  <c r="AB418" i="51"/>
  <c r="G338" i="113"/>
  <c r="BX55" i="51"/>
  <c r="AB22" i="51"/>
  <c r="I338" i="113"/>
  <c r="E338" i="113"/>
  <c r="BZ55" i="51"/>
  <c r="CF53" i="51"/>
  <c r="AB25" i="51"/>
  <c r="AB23" i="51"/>
  <c r="F338" i="113"/>
  <c r="AB24" i="51"/>
  <c r="CB55" i="51"/>
  <c r="C338" i="113"/>
  <c r="CD55" i="51"/>
  <c r="H338" i="113"/>
  <c r="D338" i="113"/>
  <c r="BV55" i="51"/>
  <c r="D198" i="113"/>
  <c r="I198" i="113"/>
  <c r="E198" i="113"/>
  <c r="H198" i="113"/>
  <c r="BZ1140" i="52"/>
  <c r="G198" i="113"/>
  <c r="C198" i="113"/>
  <c r="F198" i="113"/>
  <c r="AB1125" i="52"/>
  <c r="AB1124" i="52"/>
  <c r="CB1140" i="52"/>
  <c r="BX1140" i="52"/>
  <c r="CF1138" i="52"/>
  <c r="AB1126" i="52"/>
  <c r="CD1140" i="52"/>
  <c r="AB1123" i="52"/>
  <c r="BV1140" i="52"/>
  <c r="D179" i="113"/>
  <c r="N938" i="52"/>
  <c r="C179" i="113"/>
  <c r="E179" i="113"/>
  <c r="CF933" i="52"/>
  <c r="N939" i="52"/>
  <c r="I179" i="113"/>
  <c r="CB935" i="52"/>
  <c r="BX935" i="52"/>
  <c r="F179" i="113"/>
  <c r="BZ935" i="52"/>
  <c r="N937" i="52"/>
  <c r="BV935" i="52"/>
  <c r="D172" i="113"/>
  <c r="BX860" i="52"/>
  <c r="G172" i="113"/>
  <c r="BV860" i="52"/>
  <c r="E172" i="113"/>
  <c r="I172" i="113"/>
  <c r="N868" i="52"/>
  <c r="BZ860" i="52"/>
  <c r="CF858" i="52"/>
  <c r="N870" i="52"/>
  <c r="F172" i="113"/>
  <c r="CB860" i="52"/>
  <c r="H172" i="113"/>
  <c r="C603" i="113"/>
  <c r="D603" i="113"/>
  <c r="G603" i="113"/>
  <c r="BV510" i="50"/>
  <c r="I603" i="113"/>
  <c r="BZ510" i="50"/>
  <c r="E603" i="113"/>
  <c r="CB510" i="50"/>
  <c r="H603" i="113"/>
  <c r="F603" i="113"/>
  <c r="N498" i="50"/>
  <c r="N497" i="50"/>
  <c r="N499" i="50"/>
  <c r="CF508" i="50"/>
  <c r="N500" i="50"/>
  <c r="BX510" i="50"/>
  <c r="CD510" i="50"/>
  <c r="C569" i="113"/>
  <c r="N351" i="50"/>
  <c r="BV340" i="50"/>
  <c r="H569" i="113"/>
  <c r="CB340" i="50"/>
  <c r="CF338" i="50"/>
  <c r="N354" i="50"/>
  <c r="F569" i="113"/>
  <c r="I569" i="113"/>
  <c r="D569" i="113"/>
  <c r="G569" i="113"/>
  <c r="E569" i="113"/>
  <c r="CD340" i="50"/>
  <c r="N352" i="50"/>
  <c r="BX340" i="50"/>
  <c r="BZ340" i="50"/>
  <c r="N353" i="50"/>
  <c r="H193" i="113"/>
  <c r="AB1064" i="52"/>
  <c r="BZ1085" i="52"/>
  <c r="D579" i="113"/>
  <c r="DP370" i="50"/>
  <c r="AB365" i="50"/>
  <c r="AB364" i="50"/>
  <c r="G579" i="113"/>
  <c r="I579" i="113"/>
  <c r="DR370" i="50"/>
  <c r="DN370" i="50"/>
  <c r="DT370" i="50"/>
  <c r="C579" i="113"/>
  <c r="F579" i="113"/>
  <c r="AB363" i="50"/>
  <c r="DV368" i="50"/>
  <c r="AB366" i="50"/>
  <c r="H579" i="113"/>
  <c r="E579" i="113"/>
  <c r="DL370" i="50"/>
  <c r="H525" i="113"/>
  <c r="C525" i="113"/>
  <c r="N161" i="50"/>
  <c r="N162" i="50"/>
  <c r="CB155" i="50"/>
  <c r="F525" i="113"/>
  <c r="N160" i="50"/>
  <c r="BV155" i="50"/>
  <c r="D525" i="113"/>
  <c r="BX155" i="50"/>
  <c r="CD155" i="50"/>
  <c r="I525" i="113"/>
  <c r="G525" i="113"/>
  <c r="CF153" i="50"/>
  <c r="N163" i="50"/>
  <c r="E525" i="113"/>
  <c r="BZ155" i="50"/>
  <c r="DN90" i="51"/>
  <c r="I352" i="113"/>
  <c r="DP90" i="51"/>
  <c r="DL90" i="51"/>
  <c r="CB990" i="52"/>
  <c r="N997" i="52"/>
  <c r="F184" i="113"/>
  <c r="BV990" i="52"/>
  <c r="N798" i="52"/>
  <c r="BV785" i="52"/>
  <c r="F165" i="113"/>
  <c r="G165" i="113"/>
  <c r="CB785" i="52"/>
  <c r="I165" i="113"/>
  <c r="C165" i="113"/>
  <c r="N800" i="52"/>
  <c r="CD785" i="52"/>
  <c r="E165" i="113"/>
  <c r="BX785" i="52"/>
  <c r="BZ785" i="52"/>
  <c r="CF783" i="52"/>
  <c r="N801" i="52"/>
  <c r="N799" i="52"/>
  <c r="H165" i="113"/>
  <c r="D165" i="113"/>
  <c r="N26" i="51"/>
  <c r="E334" i="113"/>
  <c r="G334" i="113"/>
  <c r="H334" i="113"/>
  <c r="BV15" i="51"/>
  <c r="BZ15" i="51"/>
  <c r="C334" i="113"/>
  <c r="CB15" i="51"/>
  <c r="I334" i="113"/>
  <c r="N28" i="51"/>
  <c r="CF13" i="51"/>
  <c r="N29" i="51"/>
  <c r="F334" i="113"/>
  <c r="D334" i="113"/>
  <c r="CD15" i="51"/>
  <c r="BX15" i="51"/>
  <c r="N27" i="51"/>
  <c r="F161" i="113"/>
  <c r="CF738" i="52"/>
  <c r="N744" i="52"/>
  <c r="N743" i="52"/>
  <c r="N742" i="52"/>
  <c r="D161" i="113"/>
  <c r="CB740" i="52"/>
  <c r="E161" i="113"/>
  <c r="BX740" i="52"/>
  <c r="N741" i="52"/>
  <c r="H161" i="113"/>
  <c r="G161" i="113"/>
  <c r="BV740" i="52"/>
  <c r="F133" i="113"/>
  <c r="H133" i="113"/>
  <c r="CB435" i="52"/>
  <c r="AB412" i="52"/>
  <c r="CD435" i="52"/>
  <c r="G133" i="113"/>
  <c r="BZ435" i="52"/>
  <c r="CF433" i="52"/>
  <c r="AB415" i="52"/>
  <c r="BX435" i="52"/>
  <c r="C133" i="113"/>
  <c r="AB413" i="52"/>
  <c r="BV435" i="52"/>
  <c r="E133" i="113"/>
  <c r="D133" i="113"/>
  <c r="AB414" i="52"/>
  <c r="I133" i="113"/>
  <c r="AB351" i="52"/>
  <c r="AB352" i="52"/>
  <c r="CF458" i="52"/>
  <c r="N476" i="52"/>
  <c r="H135" i="113"/>
  <c r="N474" i="52"/>
  <c r="BX460" i="52"/>
  <c r="D135" i="113"/>
  <c r="CD460" i="52"/>
  <c r="E135" i="113"/>
  <c r="G135" i="113"/>
  <c r="F135" i="113"/>
  <c r="BV460" i="52"/>
  <c r="BZ460" i="52"/>
  <c r="C135" i="113"/>
  <c r="I135" i="113"/>
  <c r="N473" i="52"/>
  <c r="CB460" i="52"/>
  <c r="N475" i="52"/>
  <c r="E960" i="113"/>
  <c r="I960" i="113"/>
  <c r="FH165" i="118"/>
  <c r="D960" i="113"/>
  <c r="A960" i="113" s="1"/>
  <c r="AP164" i="118"/>
  <c r="AP165" i="118"/>
  <c r="BV470" i="118"/>
  <c r="I1049" i="113"/>
  <c r="BX470" i="118"/>
  <c r="H1049" i="113"/>
  <c r="N481" i="118"/>
  <c r="CB470" i="118"/>
  <c r="D1049" i="113"/>
  <c r="BZ470" i="118"/>
  <c r="CD470" i="118"/>
  <c r="G1049" i="113"/>
  <c r="E1049" i="113"/>
  <c r="N483" i="118"/>
  <c r="CF468" i="118"/>
  <c r="N484" i="118"/>
  <c r="C1049" i="113"/>
  <c r="A1049" i="113" s="1"/>
  <c r="F1049" i="113"/>
  <c r="N482" i="118"/>
  <c r="BV360" i="118"/>
  <c r="CF358" i="118"/>
  <c r="N362" i="118"/>
  <c r="H1009" i="113"/>
  <c r="G1009" i="113"/>
  <c r="BZ360" i="118"/>
  <c r="N360" i="118"/>
  <c r="C1009" i="113"/>
  <c r="CB360" i="118"/>
  <c r="N359" i="118"/>
  <c r="BX360" i="118"/>
  <c r="D1009" i="113"/>
  <c r="A1009" i="113" s="1"/>
  <c r="I1009" i="113"/>
  <c r="N361" i="118"/>
  <c r="F1009" i="113"/>
  <c r="E1009" i="113"/>
  <c r="CD360" i="118"/>
  <c r="FH390" i="118"/>
  <c r="F1026" i="113"/>
  <c r="E1026" i="113"/>
  <c r="AP372" i="118"/>
  <c r="FJ390" i="118"/>
  <c r="G1026" i="113"/>
  <c r="H1026" i="113"/>
  <c r="I1026" i="113"/>
  <c r="AP373" i="118"/>
  <c r="C1026" i="113"/>
  <c r="A1026" i="113" s="1"/>
  <c r="FD390" i="118"/>
  <c r="FF390" i="118"/>
  <c r="FB390" i="118"/>
  <c r="D1026" i="113"/>
  <c r="FL388" i="118"/>
  <c r="AP374" i="118"/>
  <c r="AP371" i="118"/>
  <c r="BZ500" i="116"/>
  <c r="CF498" i="116"/>
  <c r="N496" i="116"/>
  <c r="N494" i="116"/>
  <c r="G722" i="113"/>
  <c r="I722" i="113"/>
  <c r="N495" i="116"/>
  <c r="C722" i="113"/>
  <c r="CB500" i="116"/>
  <c r="H722" i="113"/>
  <c r="D722" i="113"/>
  <c r="F722" i="113"/>
  <c r="BX500" i="116"/>
  <c r="CD500" i="116"/>
  <c r="BV500" i="116"/>
  <c r="E722" i="113"/>
  <c r="N493" i="116"/>
  <c r="H719" i="113"/>
  <c r="CF468" i="116"/>
  <c r="N484" i="116"/>
  <c r="BX470" i="116"/>
  <c r="D719" i="113"/>
  <c r="G719" i="113"/>
  <c r="BV470" i="116"/>
  <c r="N482" i="116"/>
  <c r="C719" i="113"/>
  <c r="A719" i="113" s="1"/>
  <c r="BZ470" i="116"/>
  <c r="N481" i="116"/>
  <c r="I719" i="113"/>
  <c r="CB470" i="116"/>
  <c r="F719" i="113"/>
  <c r="CD470" i="116"/>
  <c r="E719" i="113"/>
  <c r="N483" i="116"/>
  <c r="BZ390" i="115"/>
  <c r="AB351" i="115"/>
  <c r="H469" i="113"/>
  <c r="C469" i="113"/>
  <c r="G469" i="113"/>
  <c r="AB352" i="115"/>
  <c r="D469" i="113"/>
  <c r="A469" i="113" s="1"/>
  <c r="F469" i="113"/>
  <c r="CD390" i="115"/>
  <c r="BV390" i="115"/>
  <c r="I469" i="113"/>
  <c r="BX390" i="115"/>
  <c r="CF388" i="115"/>
  <c r="AB354" i="115"/>
  <c r="E469" i="113"/>
  <c r="CB390" i="115"/>
  <c r="AB353" i="115"/>
  <c r="N864" i="114"/>
  <c r="D291" i="113"/>
  <c r="CD850" i="114"/>
  <c r="CB850" i="114"/>
  <c r="G291" i="113"/>
  <c r="F291" i="113"/>
  <c r="BV850" i="114"/>
  <c r="N865" i="114"/>
  <c r="C291" i="113"/>
  <c r="I291" i="113"/>
  <c r="E291" i="113"/>
  <c r="BZ850" i="114"/>
  <c r="H291" i="113"/>
  <c r="N863" i="114"/>
  <c r="BX850" i="114"/>
  <c r="CF848" i="114"/>
  <c r="N866" i="114"/>
  <c r="D644" i="113"/>
  <c r="CD145" i="116"/>
  <c r="F644" i="113"/>
  <c r="BZ145" i="116"/>
  <c r="N156" i="116"/>
  <c r="G644" i="113"/>
  <c r="C644" i="113"/>
  <c r="BX145" i="116"/>
  <c r="I644" i="113"/>
  <c r="H644" i="113"/>
  <c r="N157" i="116"/>
  <c r="BV145" i="116"/>
  <c r="E644" i="113"/>
  <c r="N158" i="116"/>
  <c r="CB145" i="116"/>
  <c r="CF143" i="116"/>
  <c r="N159" i="116"/>
  <c r="G717" i="113"/>
  <c r="E717" i="113"/>
  <c r="D717" i="113"/>
  <c r="FB395" i="116"/>
  <c r="C717" i="113"/>
  <c r="A717" i="113" s="1"/>
  <c r="FD395" i="116"/>
  <c r="AP412" i="116"/>
  <c r="FH395" i="116"/>
  <c r="H717" i="113"/>
  <c r="FL393" i="116"/>
  <c r="AP415" i="116"/>
  <c r="AP414" i="116"/>
  <c r="F717" i="113"/>
  <c r="I717" i="113"/>
  <c r="FF395" i="116"/>
  <c r="AP413" i="116"/>
  <c r="FJ395" i="116"/>
  <c r="AB47" i="116"/>
  <c r="DN65" i="116"/>
  <c r="AB48" i="116"/>
  <c r="C626" i="113"/>
  <c r="A626" i="113" s="1"/>
  <c r="DR65" i="116"/>
  <c r="D626" i="113"/>
  <c r="AB46" i="116"/>
  <c r="DV63" i="116"/>
  <c r="AB49" i="116"/>
  <c r="F626" i="113"/>
  <c r="E626" i="113"/>
  <c r="DT65" i="116"/>
  <c r="H626" i="113"/>
  <c r="DP65" i="116"/>
  <c r="G626" i="113"/>
  <c r="I626" i="113"/>
  <c r="DL65" i="116"/>
  <c r="CB825" i="114"/>
  <c r="AB804" i="114"/>
  <c r="D289" i="113"/>
  <c r="AB802" i="114"/>
  <c r="G289" i="113"/>
  <c r="F289" i="113"/>
  <c r="E289" i="113"/>
  <c r="AB803" i="114"/>
  <c r="C289" i="113"/>
  <c r="I289" i="113"/>
  <c r="CD825" i="114"/>
  <c r="BV825" i="114"/>
  <c r="H289" i="113"/>
  <c r="BZ825" i="114"/>
  <c r="CF823" i="114"/>
  <c r="AB805" i="114"/>
  <c r="BX825" i="114"/>
  <c r="D767" i="113"/>
  <c r="AB112" i="29"/>
  <c r="F767" i="113"/>
  <c r="G767" i="113"/>
  <c r="E767" i="113"/>
  <c r="DT130" i="29"/>
  <c r="C767" i="113"/>
  <c r="DV128" i="29"/>
  <c r="AB114" i="29"/>
  <c r="DL130" i="29"/>
  <c r="I767" i="113"/>
  <c r="DN130" i="29"/>
  <c r="DP130" i="29"/>
  <c r="E750" i="113"/>
  <c r="FD35" i="29"/>
  <c r="AP35" i="29"/>
  <c r="AP34" i="29"/>
  <c r="H750" i="113"/>
  <c r="C750" i="113"/>
  <c r="FJ35" i="29"/>
  <c r="FF35" i="29"/>
  <c r="D750" i="113"/>
  <c r="F750" i="113"/>
  <c r="FB35" i="29"/>
  <c r="I750" i="113"/>
  <c r="FH35" i="29"/>
  <c r="FL33" i="29"/>
  <c r="AP37" i="29"/>
  <c r="AP36" i="29"/>
  <c r="G750" i="113"/>
  <c r="CD415" i="29"/>
  <c r="CF413" i="29"/>
  <c r="N423" i="29"/>
  <c r="C861" i="113"/>
  <c r="F861" i="113"/>
  <c r="N422" i="29"/>
  <c r="H861" i="113"/>
  <c r="I861" i="113"/>
  <c r="N420" i="29"/>
  <c r="BV415" i="29"/>
  <c r="D861" i="113"/>
  <c r="BX415" i="29"/>
  <c r="BZ415" i="29"/>
  <c r="G861" i="113"/>
  <c r="E861" i="113"/>
  <c r="CB415" i="29"/>
  <c r="N421" i="29"/>
  <c r="D832" i="113"/>
  <c r="FH275" i="29"/>
  <c r="FJ275" i="29"/>
  <c r="G832" i="113"/>
  <c r="I832" i="113"/>
  <c r="AP288" i="29"/>
  <c r="FB275" i="29"/>
  <c r="C832" i="113"/>
  <c r="E832" i="113"/>
  <c r="FD275" i="29"/>
  <c r="FL273" i="29"/>
  <c r="AP289" i="29"/>
  <c r="H832" i="113"/>
  <c r="AP287" i="29"/>
  <c r="AP286" i="29"/>
  <c r="F832" i="113"/>
  <c r="FF275" i="29"/>
  <c r="F807" i="113"/>
  <c r="C807" i="113"/>
  <c r="A807" i="113" s="1"/>
  <c r="E807" i="113"/>
  <c r="D807" i="113"/>
  <c r="DP240" i="29"/>
  <c r="C545" i="113"/>
  <c r="DL200" i="50"/>
  <c r="AB218" i="50"/>
  <c r="DR200" i="50"/>
  <c r="CF413" i="51"/>
  <c r="N423" i="51"/>
  <c r="BZ415" i="51"/>
  <c r="G395" i="113"/>
  <c r="F395" i="113"/>
  <c r="N422" i="51"/>
  <c r="C395" i="113"/>
  <c r="I395" i="113"/>
  <c r="BX415" i="51"/>
  <c r="H395" i="113"/>
  <c r="CD415" i="51"/>
  <c r="E395" i="113"/>
  <c r="D395" i="113"/>
  <c r="BV415" i="51"/>
  <c r="CB415" i="51"/>
  <c r="N421" i="51"/>
  <c r="N420" i="51"/>
  <c r="C337" i="113"/>
  <c r="CD45" i="51"/>
  <c r="F337" i="113"/>
  <c r="H337" i="113"/>
  <c r="BV45" i="51"/>
  <c r="D337" i="113"/>
  <c r="N40" i="51"/>
  <c r="N38" i="51"/>
  <c r="BX45" i="51"/>
  <c r="N39" i="51"/>
  <c r="E337" i="113"/>
  <c r="CF1053" i="52"/>
  <c r="N1065" i="52"/>
  <c r="I190" i="113"/>
  <c r="CD1055" i="52"/>
  <c r="AB873" i="52"/>
  <c r="F176" i="113"/>
  <c r="D176" i="113"/>
  <c r="BZ900" i="52"/>
  <c r="G176" i="113"/>
  <c r="H176" i="113"/>
  <c r="C176" i="113"/>
  <c r="A176" i="113" s="1"/>
  <c r="BX900" i="52"/>
  <c r="CB900" i="52"/>
  <c r="I176" i="113"/>
  <c r="AB871" i="52"/>
  <c r="BV900" i="52"/>
  <c r="E176" i="113"/>
  <c r="CF898" i="52"/>
  <c r="AB874" i="52"/>
  <c r="DN480" i="50"/>
  <c r="G607" i="113"/>
  <c r="DP480" i="50"/>
  <c r="I607" i="113"/>
  <c r="H607" i="113"/>
  <c r="DR480" i="50"/>
  <c r="E607" i="113"/>
  <c r="C607" i="113"/>
  <c r="F607" i="113"/>
  <c r="AB486" i="50"/>
  <c r="DL480" i="50"/>
  <c r="AB485" i="50"/>
  <c r="D607" i="113"/>
  <c r="DV478" i="50"/>
  <c r="AB488" i="50"/>
  <c r="DT480" i="50"/>
  <c r="AB487" i="50"/>
  <c r="D526" i="113"/>
  <c r="F526" i="113"/>
  <c r="I526" i="113"/>
  <c r="CD165" i="50"/>
  <c r="N164" i="50"/>
  <c r="E526" i="113"/>
  <c r="BV165" i="50"/>
  <c r="BZ165" i="50"/>
  <c r="H526" i="113"/>
  <c r="C526" i="113"/>
  <c r="BX165" i="50"/>
  <c r="CF163" i="50"/>
  <c r="N167" i="50"/>
  <c r="N165" i="50"/>
  <c r="CF303" i="51"/>
  <c r="N301" i="51"/>
  <c r="E377" i="113"/>
  <c r="BZ305" i="51"/>
  <c r="F377" i="113"/>
  <c r="H377" i="113"/>
  <c r="D377" i="113"/>
  <c r="N299" i="51"/>
  <c r="G377" i="113"/>
  <c r="BX305" i="51"/>
  <c r="CB305" i="51"/>
  <c r="BV305" i="51"/>
  <c r="C377" i="113"/>
  <c r="N298" i="51"/>
  <c r="I377" i="113"/>
  <c r="D351" i="113"/>
  <c r="AB100" i="51"/>
  <c r="AB99" i="51"/>
  <c r="E351" i="113"/>
  <c r="AB101" i="51"/>
  <c r="G351" i="113"/>
  <c r="F351" i="113"/>
  <c r="DN80" i="51"/>
  <c r="DV78" i="51"/>
  <c r="AB102" i="51"/>
  <c r="I351" i="113"/>
  <c r="DT80" i="51"/>
  <c r="G192" i="113"/>
  <c r="BZ1075" i="52"/>
  <c r="D192" i="113"/>
  <c r="BX1075" i="52"/>
  <c r="C192" i="113"/>
  <c r="AB1058" i="52"/>
  <c r="I192" i="113"/>
  <c r="CD1075" i="52"/>
  <c r="E192" i="113"/>
  <c r="CB1075" i="52"/>
  <c r="AB1059" i="52"/>
  <c r="AB1060" i="52"/>
  <c r="F192" i="113"/>
  <c r="H192" i="113"/>
  <c r="CF1073" i="52"/>
  <c r="AB1061" i="52"/>
  <c r="BV1075" i="52"/>
  <c r="G554" i="113"/>
  <c r="E554" i="113"/>
  <c r="BZ275" i="50"/>
  <c r="CF273" i="50"/>
  <c r="N289" i="50"/>
  <c r="C554" i="113"/>
  <c r="F554" i="113"/>
  <c r="N286" i="50"/>
  <c r="BX275" i="50"/>
  <c r="H554" i="113"/>
  <c r="I554" i="113"/>
  <c r="CB275" i="50"/>
  <c r="D554" i="113"/>
  <c r="N287" i="50"/>
  <c r="BV275" i="50"/>
  <c r="CF443" i="51"/>
  <c r="AB415" i="51"/>
  <c r="I398" i="113"/>
  <c r="BX445" i="51"/>
  <c r="CB445" i="51"/>
  <c r="BV445" i="51"/>
  <c r="E398" i="113"/>
  <c r="BZ445" i="51"/>
  <c r="H398" i="113"/>
  <c r="G398" i="113"/>
  <c r="AB414" i="51"/>
  <c r="AB413" i="51"/>
  <c r="D398" i="113"/>
  <c r="F398" i="113"/>
  <c r="AB412" i="51"/>
  <c r="D356" i="113"/>
  <c r="F356" i="113"/>
  <c r="G356" i="113"/>
  <c r="CF163" i="51"/>
  <c r="N167" i="51"/>
  <c r="E356" i="113"/>
  <c r="BZ165" i="51"/>
  <c r="N164" i="51"/>
  <c r="CD165" i="51"/>
  <c r="C356" i="113"/>
  <c r="BV165" i="51"/>
  <c r="N166" i="51"/>
  <c r="BX165" i="51"/>
  <c r="H356" i="113"/>
  <c r="N165" i="51"/>
  <c r="I356" i="113"/>
  <c r="CB165" i="51"/>
  <c r="E132" i="113"/>
  <c r="CD425" i="52"/>
  <c r="F132" i="113"/>
  <c r="H132" i="113"/>
  <c r="BV425" i="52"/>
  <c r="G132" i="113"/>
  <c r="D132" i="113"/>
  <c r="I132" i="113"/>
  <c r="BX425" i="52"/>
  <c r="CF423" i="52"/>
  <c r="AB411" i="52"/>
  <c r="AB409" i="52"/>
  <c r="C132" i="113"/>
  <c r="BZ425" i="52"/>
  <c r="CB425" i="52"/>
  <c r="AB408" i="52"/>
  <c r="AB410" i="52"/>
  <c r="CF313" i="52"/>
  <c r="AB289" i="52"/>
  <c r="CD315" i="52"/>
  <c r="D122" i="113"/>
  <c r="AB286" i="52"/>
  <c r="I122" i="113"/>
  <c r="G122" i="113"/>
  <c r="H122" i="113"/>
  <c r="E122" i="113"/>
  <c r="C122" i="113"/>
  <c r="BZ315" i="52"/>
  <c r="CB315" i="52"/>
  <c r="F122" i="113"/>
  <c r="BX315" i="52"/>
  <c r="BV315" i="52"/>
  <c r="F110" i="113"/>
  <c r="D110" i="113"/>
  <c r="AB156" i="52"/>
  <c r="G110" i="113"/>
  <c r="BX185" i="52"/>
  <c r="H110" i="113"/>
  <c r="C110" i="113"/>
  <c r="E110" i="113"/>
  <c r="I110" i="113"/>
  <c r="BZ185" i="52"/>
  <c r="CB185" i="52"/>
  <c r="BV185" i="52"/>
  <c r="AB157" i="52"/>
  <c r="CF183" i="52"/>
  <c r="AB159" i="52"/>
  <c r="E15" i="122"/>
  <c r="I24" i="106"/>
  <c r="F26" i="106" s="1"/>
  <c r="CD35" i="52"/>
  <c r="E96" i="113"/>
  <c r="F98" i="113"/>
  <c r="AB27" i="52"/>
  <c r="BX55" i="52"/>
  <c r="G98" i="113"/>
  <c r="AB26" i="52"/>
  <c r="I98" i="113"/>
  <c r="CB55" i="52"/>
  <c r="D98" i="113"/>
  <c r="E98" i="113"/>
  <c r="CF53" i="52"/>
  <c r="AB29" i="52"/>
  <c r="BV55" i="52"/>
  <c r="AB28" i="52"/>
  <c r="C98" i="113"/>
  <c r="E97" i="113"/>
  <c r="CF43" i="52"/>
  <c r="AB25" i="52"/>
  <c r="BZ45" i="52"/>
  <c r="H97" i="113"/>
  <c r="G97" i="113"/>
  <c r="CD45" i="52"/>
  <c r="BX45" i="52"/>
  <c r="D97" i="113"/>
  <c r="F97" i="113"/>
  <c r="BV45" i="52"/>
  <c r="I97" i="113"/>
  <c r="CB45" i="52"/>
  <c r="AB22" i="52"/>
  <c r="C97" i="113"/>
  <c r="BX35" i="52"/>
  <c r="G96" i="113"/>
  <c r="CF33" i="52"/>
  <c r="AB21" i="52"/>
  <c r="H96" i="113"/>
  <c r="AB18" i="52"/>
  <c r="D96" i="113"/>
  <c r="CB35" i="52"/>
  <c r="BV35" i="52"/>
  <c r="BZ35" i="52"/>
  <c r="C96" i="113"/>
  <c r="I96" i="113"/>
  <c r="N27" i="52"/>
  <c r="AN13" i="52"/>
  <c r="AN7" i="52"/>
  <c r="I93" i="113"/>
  <c r="N28" i="52"/>
  <c r="AN9" i="52"/>
  <c r="C93" i="113"/>
  <c r="A93" i="113" s="1"/>
  <c r="BZ5" i="52"/>
  <c r="E93" i="113"/>
  <c r="BV5" i="52"/>
  <c r="H93" i="113"/>
  <c r="G93" i="113"/>
  <c r="CD5" i="52"/>
  <c r="N18" i="52"/>
  <c r="AN11" i="52"/>
  <c r="A493" i="113"/>
  <c r="F50" i="113"/>
  <c r="F15" i="122"/>
  <c r="A365" i="113"/>
  <c r="A1035" i="113"/>
  <c r="A817" i="113"/>
  <c r="I15" i="113"/>
  <c r="A1011" i="113"/>
  <c r="A370" i="113"/>
  <c r="I11" i="113"/>
  <c r="E700" i="113"/>
  <c r="DR380" i="116"/>
  <c r="AB367" i="116"/>
  <c r="AB369" i="116"/>
  <c r="DT380" i="116"/>
  <c r="F700" i="113"/>
  <c r="I700" i="113"/>
  <c r="DP380" i="116"/>
  <c r="G700" i="113"/>
  <c r="DN380" i="116"/>
  <c r="DV378" i="116"/>
  <c r="AB370" i="116"/>
  <c r="D700" i="113"/>
  <c r="DL380" i="116"/>
  <c r="C700" i="113"/>
  <c r="H700" i="113"/>
  <c r="AB368" i="116"/>
  <c r="N493" i="115"/>
  <c r="D487" i="113"/>
  <c r="CB500" i="115"/>
  <c r="G487" i="113"/>
  <c r="CD500" i="115"/>
  <c r="N494" i="115"/>
  <c r="I487" i="113"/>
  <c r="BX500" i="115"/>
  <c r="CF498" i="115"/>
  <c r="N496" i="115"/>
  <c r="E487" i="113"/>
  <c r="C487" i="113"/>
  <c r="N495" i="115"/>
  <c r="BV500" i="115"/>
  <c r="BZ500" i="115"/>
  <c r="F487" i="113"/>
  <c r="H487" i="113"/>
  <c r="DV368" i="116"/>
  <c r="AB366" i="116"/>
  <c r="G699" i="113"/>
  <c r="E699" i="113"/>
  <c r="AB364" i="116"/>
  <c r="DL370" i="116"/>
  <c r="C699" i="113"/>
  <c r="DP370" i="116"/>
  <c r="DT370" i="116"/>
  <c r="H699" i="113"/>
  <c r="DR370" i="116"/>
  <c r="D699" i="113"/>
  <c r="I699" i="113"/>
  <c r="AB363" i="116"/>
  <c r="F699" i="113"/>
  <c r="AB365" i="116"/>
  <c r="DN370" i="116"/>
  <c r="N490" i="115"/>
  <c r="CB490" i="115"/>
  <c r="E486" i="113"/>
  <c r="BX490" i="115"/>
  <c r="C486" i="113"/>
  <c r="BZ490" i="115"/>
  <c r="F486" i="113"/>
  <c r="N491" i="115"/>
  <c r="D486" i="113"/>
  <c r="CD490" i="115"/>
  <c r="G486" i="113"/>
  <c r="BV490" i="115"/>
  <c r="CF488" i="115"/>
  <c r="N492" i="115"/>
  <c r="H486" i="113"/>
  <c r="N489" i="115"/>
  <c r="I486" i="113"/>
  <c r="BZ415" i="115"/>
  <c r="I475" i="113"/>
  <c r="N422" i="115"/>
  <c r="BV415" i="115"/>
  <c r="E475" i="113"/>
  <c r="CB415" i="115"/>
  <c r="CD415" i="115"/>
  <c r="N420" i="115"/>
  <c r="C475" i="113"/>
  <c r="CF413" i="115"/>
  <c r="N423" i="115"/>
  <c r="H475" i="113"/>
  <c r="F475" i="113"/>
  <c r="G475" i="113"/>
  <c r="D475" i="113"/>
  <c r="BX415" i="115"/>
  <c r="N421" i="115"/>
  <c r="H451" i="113"/>
  <c r="C451" i="113"/>
  <c r="DP210" i="115"/>
  <c r="DR210" i="115"/>
  <c r="F451" i="113"/>
  <c r="G451" i="113"/>
  <c r="AB230" i="115"/>
  <c r="D451" i="113"/>
  <c r="AB231" i="115"/>
  <c r="AB229" i="115"/>
  <c r="I451" i="113"/>
  <c r="DN210" i="115"/>
  <c r="DV208" i="115"/>
  <c r="AB232" i="115"/>
  <c r="DL210" i="115"/>
  <c r="DT210" i="115"/>
  <c r="E451" i="113"/>
  <c r="BV815" i="114"/>
  <c r="C288" i="113"/>
  <c r="I288" i="113"/>
  <c r="AB799" i="114"/>
  <c r="CB815" i="114"/>
  <c r="G288" i="113"/>
  <c r="BZ815" i="114"/>
  <c r="CF813" i="114"/>
  <c r="AB801" i="114"/>
  <c r="H288" i="113"/>
  <c r="BX815" i="114"/>
  <c r="D288" i="113"/>
  <c r="AB800" i="114"/>
  <c r="E288" i="113"/>
  <c r="AB798" i="114"/>
  <c r="F288" i="113"/>
  <c r="CD815" i="114"/>
  <c r="DR460" i="29"/>
  <c r="C887" i="113"/>
  <c r="AB479" i="29"/>
  <c r="E887" i="113"/>
  <c r="F887" i="113"/>
  <c r="D887" i="113"/>
  <c r="DN460" i="29"/>
  <c r="G887" i="113"/>
  <c r="DT460" i="29"/>
  <c r="AB477" i="29"/>
  <c r="H887" i="113"/>
  <c r="DL460" i="29"/>
  <c r="DP460" i="29"/>
  <c r="DV458" i="29"/>
  <c r="AB480" i="29"/>
  <c r="I887" i="113"/>
  <c r="AB478" i="29"/>
  <c r="D118" i="113"/>
  <c r="F118" i="113"/>
  <c r="N283" i="52"/>
  <c r="N284" i="52"/>
  <c r="E118" i="113"/>
  <c r="G118" i="113"/>
  <c r="BZ275" i="52"/>
  <c r="N282" i="52"/>
  <c r="C118" i="113"/>
  <c r="A118" i="113" s="1"/>
  <c r="BX275" i="52"/>
  <c r="CB275" i="52"/>
  <c r="H118" i="113"/>
  <c r="CD275" i="52"/>
  <c r="CF273" i="52"/>
  <c r="N285" i="52"/>
  <c r="I118" i="113"/>
  <c r="BV275" i="52"/>
  <c r="F11" i="113"/>
  <c r="C582" i="113"/>
  <c r="E582" i="113"/>
  <c r="AP348" i="50"/>
  <c r="F582" i="113"/>
  <c r="H582" i="113"/>
  <c r="FJ330" i="50"/>
  <c r="FD330" i="50"/>
  <c r="AP347" i="50"/>
  <c r="D582" i="113"/>
  <c r="FB330" i="50"/>
  <c r="FL328" i="50"/>
  <c r="AP350" i="50"/>
  <c r="FH330" i="50"/>
  <c r="G582" i="113"/>
  <c r="FF330" i="50"/>
  <c r="I582" i="113"/>
  <c r="AP349" i="50"/>
  <c r="AB603" i="52"/>
  <c r="H150" i="113"/>
  <c r="G150" i="113"/>
  <c r="BV620" i="52"/>
  <c r="I150" i="113"/>
  <c r="CF618" i="52"/>
  <c r="AB606" i="52"/>
  <c r="BX620" i="52"/>
  <c r="E150" i="113"/>
  <c r="AB605" i="52"/>
  <c r="C150" i="113"/>
  <c r="BZ620" i="52"/>
  <c r="F150" i="113"/>
  <c r="AB604" i="52"/>
  <c r="CD620" i="52"/>
  <c r="D150" i="113"/>
  <c r="CB620" i="52"/>
  <c r="E11" i="113"/>
  <c r="FB445" i="118"/>
  <c r="C1046" i="113"/>
  <c r="F1046" i="113"/>
  <c r="AP432" i="118"/>
  <c r="H1046" i="113"/>
  <c r="I1046" i="113"/>
  <c r="FF445" i="118"/>
  <c r="AP433" i="118"/>
  <c r="FD445" i="118"/>
  <c r="AP434" i="118"/>
  <c r="FH445" i="118"/>
  <c r="FJ445" i="118"/>
  <c r="G1046" i="113"/>
  <c r="FL443" i="118"/>
  <c r="AP435" i="118"/>
  <c r="D1046" i="113"/>
  <c r="E1046" i="113"/>
  <c r="F1015" i="113"/>
  <c r="E1015" i="113"/>
  <c r="DR350" i="118"/>
  <c r="I1015" i="113"/>
  <c r="G1015" i="113"/>
  <c r="DN350" i="118"/>
  <c r="DL350" i="118"/>
  <c r="AB355" i="118"/>
  <c r="DT350" i="118"/>
  <c r="C1015" i="113"/>
  <c r="H1015" i="113"/>
  <c r="DV348" i="118"/>
  <c r="AB358" i="118"/>
  <c r="D1015" i="113"/>
  <c r="AB356" i="118"/>
  <c r="AB357" i="118"/>
  <c r="DP350" i="118"/>
  <c r="D664" i="113"/>
  <c r="G664" i="113"/>
  <c r="C664" i="113"/>
  <c r="N242" i="116"/>
  <c r="I664" i="113"/>
  <c r="H664" i="113"/>
  <c r="CD260" i="116"/>
  <c r="BX260" i="116"/>
  <c r="E664" i="113"/>
  <c r="CB260" i="116"/>
  <c r="BV260" i="116"/>
  <c r="N243" i="116"/>
  <c r="N241" i="116"/>
  <c r="BZ260" i="116"/>
  <c r="CF258" i="116"/>
  <c r="N244" i="116"/>
  <c r="F664" i="113"/>
  <c r="C690" i="113"/>
  <c r="D690" i="113"/>
  <c r="CD350" i="116"/>
  <c r="I690" i="113"/>
  <c r="N355" i="116"/>
  <c r="BV350" i="116"/>
  <c r="F690" i="113"/>
  <c r="BX350" i="116"/>
  <c r="E690" i="113"/>
  <c r="CB350" i="116"/>
  <c r="G690" i="113"/>
  <c r="N356" i="116"/>
  <c r="N357" i="116"/>
  <c r="H690" i="113"/>
  <c r="CF348" i="116"/>
  <c r="N358" i="116"/>
  <c r="BZ350" i="116"/>
  <c r="FB90" i="118"/>
  <c r="H938" i="113"/>
  <c r="C938" i="113"/>
  <c r="AP96" i="118"/>
  <c r="FH90" i="118"/>
  <c r="D938" i="113"/>
  <c r="FF90" i="118"/>
  <c r="I938" i="113"/>
  <c r="G938" i="113"/>
  <c r="AP97" i="118"/>
  <c r="E938" i="113"/>
  <c r="FD90" i="118"/>
  <c r="FJ90" i="118"/>
  <c r="AP95" i="118"/>
  <c r="F938" i="113"/>
  <c r="FL88" i="118"/>
  <c r="AP98" i="118"/>
  <c r="F216" i="113"/>
  <c r="CF33" i="114"/>
  <c r="AB21" i="114"/>
  <c r="BZ35" i="114"/>
  <c r="CD35" i="114"/>
  <c r="H216" i="113"/>
  <c r="G216" i="113"/>
  <c r="I216" i="113"/>
  <c r="C216" i="113"/>
  <c r="AB20" i="114"/>
  <c r="CB35" i="114"/>
  <c r="AB18" i="114"/>
  <c r="E216" i="113"/>
  <c r="BV35" i="114"/>
  <c r="BX35" i="114"/>
  <c r="AB19" i="114"/>
  <c r="D216" i="113"/>
  <c r="G442" i="113"/>
  <c r="DL155" i="115"/>
  <c r="I442" i="113"/>
  <c r="AB170" i="115"/>
  <c r="DR155" i="115"/>
  <c r="AB168" i="115"/>
  <c r="H442" i="113"/>
  <c r="F442" i="113"/>
  <c r="DT155" i="115"/>
  <c r="D442" i="113"/>
  <c r="AB169" i="115"/>
  <c r="DV153" i="115"/>
  <c r="AB171" i="115"/>
  <c r="E442" i="113"/>
  <c r="DP155" i="115"/>
  <c r="C442" i="113"/>
  <c r="DN155" i="115"/>
  <c r="BX1020" i="114"/>
  <c r="H307" i="113"/>
  <c r="G307" i="113"/>
  <c r="BZ1020" i="114"/>
  <c r="CD1020" i="114"/>
  <c r="AB997" i="114"/>
  <c r="C307" i="113"/>
  <c r="D307" i="113"/>
  <c r="BV1020" i="114"/>
  <c r="CF1018" i="114"/>
  <c r="AB1000" i="114"/>
  <c r="I307" i="113"/>
  <c r="F307" i="113"/>
  <c r="CB1020" i="114"/>
  <c r="AB998" i="114"/>
  <c r="E307" i="113"/>
  <c r="AB999" i="114"/>
  <c r="BZ730" i="114"/>
  <c r="H280" i="113"/>
  <c r="N739" i="114"/>
  <c r="E280" i="113"/>
  <c r="BV730" i="114"/>
  <c r="D280" i="113"/>
  <c r="N737" i="114"/>
  <c r="F280" i="113"/>
  <c r="CB730" i="114"/>
  <c r="G280" i="113"/>
  <c r="I280" i="113"/>
  <c r="CD730" i="114"/>
  <c r="N738" i="114"/>
  <c r="CF728" i="114"/>
  <c r="N740" i="114"/>
  <c r="C280" i="113"/>
  <c r="BX730" i="114"/>
  <c r="BZ275" i="114"/>
  <c r="I238" i="113"/>
  <c r="N283" i="114"/>
  <c r="BX275" i="114"/>
  <c r="N284" i="114"/>
  <c r="C238" i="113"/>
  <c r="E238" i="113"/>
  <c r="CB275" i="114"/>
  <c r="N282" i="114"/>
  <c r="H238" i="113"/>
  <c r="G238" i="113"/>
  <c r="CF273" i="114"/>
  <c r="N285" i="114"/>
  <c r="CD275" i="114"/>
  <c r="BV275" i="114"/>
  <c r="D238" i="113"/>
  <c r="F238" i="113"/>
  <c r="FF460" i="29"/>
  <c r="F894" i="113"/>
  <c r="I894" i="113"/>
  <c r="FH460" i="29"/>
  <c r="FB460" i="29"/>
  <c r="H894" i="113"/>
  <c r="AP479" i="29"/>
  <c r="E894" i="113"/>
  <c r="FD460" i="29"/>
  <c r="G894" i="113"/>
  <c r="D894" i="113"/>
  <c r="FJ460" i="29"/>
  <c r="FL458" i="29"/>
  <c r="AP480" i="29"/>
  <c r="C894" i="113"/>
  <c r="AP477" i="29"/>
  <c r="AP478" i="29"/>
  <c r="DR25" i="29"/>
  <c r="AB32" i="29"/>
  <c r="AB31" i="29"/>
  <c r="H742" i="113"/>
  <c r="C742" i="113"/>
  <c r="DL25" i="29"/>
  <c r="AB30" i="29"/>
  <c r="D742" i="113"/>
  <c r="G742" i="113"/>
  <c r="DN25" i="29"/>
  <c r="I742" i="113"/>
  <c r="F742" i="113"/>
  <c r="DP25" i="29"/>
  <c r="DV23" i="29"/>
  <c r="AB33" i="29"/>
  <c r="E742" i="113"/>
  <c r="DT25" i="29"/>
  <c r="D854" i="113"/>
  <c r="FD350" i="29"/>
  <c r="FH350" i="29"/>
  <c r="E854" i="113"/>
  <c r="FF350" i="29"/>
  <c r="G854" i="113"/>
  <c r="F854" i="113"/>
  <c r="AP356" i="29"/>
  <c r="FJ350" i="29"/>
  <c r="FL348" i="29"/>
  <c r="AP358" i="29"/>
  <c r="AP355" i="29"/>
  <c r="C854" i="113"/>
  <c r="I854" i="113"/>
  <c r="FB350" i="29"/>
  <c r="H854" i="113"/>
  <c r="AP357" i="29"/>
  <c r="DT470" i="50"/>
  <c r="F606" i="113"/>
  <c r="AB483" i="50"/>
  <c r="I606" i="113"/>
  <c r="D606" i="113"/>
  <c r="DR470" i="50"/>
  <c r="DN470" i="50"/>
  <c r="E606" i="113"/>
  <c r="AB482" i="50"/>
  <c r="C606" i="113"/>
  <c r="A606" i="113" s="1"/>
  <c r="G606" i="113"/>
  <c r="DP470" i="50"/>
  <c r="AB481" i="50"/>
  <c r="H606" i="113"/>
  <c r="DL470" i="50"/>
  <c r="DV468" i="50"/>
  <c r="AB484" i="50"/>
  <c r="BZ330" i="29"/>
  <c r="D838" i="113"/>
  <c r="CB330" i="29"/>
  <c r="CD330" i="29"/>
  <c r="G838" i="113"/>
  <c r="I838" i="113"/>
  <c r="BX330" i="29"/>
  <c r="BV330" i="29"/>
  <c r="C838" i="113"/>
  <c r="E838" i="113"/>
  <c r="F838" i="113"/>
  <c r="CF328" i="29"/>
  <c r="N350" i="29"/>
  <c r="H838" i="113"/>
  <c r="N348" i="29"/>
  <c r="N349" i="29"/>
  <c r="N347" i="29"/>
  <c r="CF303" i="50"/>
  <c r="N301" i="50"/>
  <c r="N299" i="50"/>
  <c r="E557" i="113"/>
  <c r="CD305" i="50"/>
  <c r="F557" i="113"/>
  <c r="N298" i="50"/>
  <c r="H557" i="113"/>
  <c r="G557" i="113"/>
  <c r="BX305" i="50"/>
  <c r="N300" i="50"/>
  <c r="CB305" i="50"/>
  <c r="D557" i="113"/>
  <c r="C557" i="113"/>
  <c r="BZ305" i="50"/>
  <c r="BV305" i="50"/>
  <c r="I557" i="113"/>
  <c r="C374" i="113"/>
  <c r="BZ275" i="51"/>
  <c r="N286" i="51"/>
  <c r="BX275" i="51"/>
  <c r="F374" i="113"/>
  <c r="D374" i="113"/>
  <c r="CD275" i="51"/>
  <c r="G374" i="113"/>
  <c r="I374" i="113"/>
  <c r="N287" i="51"/>
  <c r="E374" i="113"/>
  <c r="N288" i="51"/>
  <c r="BV275" i="51"/>
  <c r="CF273" i="51"/>
  <c r="N289" i="51"/>
  <c r="CB275" i="51"/>
  <c r="H374" i="113"/>
  <c r="H141" i="113"/>
  <c r="G141" i="113"/>
  <c r="C141" i="113"/>
  <c r="CD525" i="52"/>
  <c r="I141" i="113"/>
  <c r="BX525" i="52"/>
  <c r="N538" i="52"/>
  <c r="N540" i="52"/>
  <c r="F141" i="113"/>
  <c r="CB525" i="52"/>
  <c r="D141" i="113"/>
  <c r="BZ525" i="52"/>
  <c r="N539" i="52"/>
  <c r="E141" i="113"/>
  <c r="CF523" i="52"/>
  <c r="N541" i="52"/>
  <c r="BV525" i="52"/>
  <c r="E94" i="113"/>
  <c r="G94" i="113"/>
  <c r="D94" i="113"/>
  <c r="I94" i="113"/>
  <c r="F94" i="113"/>
  <c r="C94" i="113"/>
  <c r="CD15" i="52"/>
  <c r="CF13" i="52"/>
  <c r="N25" i="52"/>
  <c r="H94" i="113"/>
  <c r="BZ15" i="52"/>
  <c r="N22" i="52"/>
  <c r="BV15" i="52"/>
  <c r="BX15" i="52"/>
  <c r="CB15" i="52"/>
  <c r="N24" i="52"/>
  <c r="N23" i="52"/>
  <c r="N219" i="51"/>
  <c r="I363" i="113"/>
  <c r="CB200" i="51"/>
  <c r="G363" i="113"/>
  <c r="N218" i="51"/>
  <c r="E363" i="113"/>
  <c r="CD200" i="51"/>
  <c r="BX200" i="51"/>
  <c r="H363" i="113"/>
  <c r="C363" i="113"/>
  <c r="BV200" i="51"/>
  <c r="N217" i="51"/>
  <c r="D363" i="113"/>
  <c r="F363" i="113"/>
  <c r="CF198" i="51"/>
  <c r="N220" i="51"/>
  <c r="BZ200" i="51"/>
  <c r="N298" i="118"/>
  <c r="N299" i="118"/>
  <c r="G989" i="113"/>
  <c r="C989" i="113"/>
  <c r="BV305" i="118"/>
  <c r="BX305" i="118"/>
  <c r="I989" i="113"/>
  <c r="D989" i="113"/>
  <c r="CF303" i="118"/>
  <c r="N301" i="118"/>
  <c r="BZ305" i="118"/>
  <c r="CB305" i="118"/>
  <c r="N300" i="118"/>
  <c r="E989" i="113"/>
  <c r="F989" i="113"/>
  <c r="CD305" i="118"/>
  <c r="H989" i="113"/>
  <c r="N230" i="118"/>
  <c r="C967" i="113"/>
  <c r="A967" i="113" s="1"/>
  <c r="N231" i="118"/>
  <c r="G967" i="113"/>
  <c r="I967" i="113"/>
  <c r="D967" i="113"/>
  <c r="BX230" i="118"/>
  <c r="CD230" i="118"/>
  <c r="BZ230" i="118"/>
  <c r="H967" i="113"/>
  <c r="E967" i="113"/>
  <c r="CB230" i="118"/>
  <c r="CF228" i="118"/>
  <c r="N232" i="118"/>
  <c r="N229" i="118"/>
  <c r="F967" i="113"/>
  <c r="BV230" i="118"/>
  <c r="CD1150" i="114"/>
  <c r="C319" i="113"/>
  <c r="BZ1150" i="114"/>
  <c r="F319" i="113"/>
  <c r="AB1128" i="114"/>
  <c r="E319" i="113"/>
  <c r="BX1150" i="114"/>
  <c r="G319" i="113"/>
  <c r="AB1129" i="114"/>
  <c r="AB1127" i="114"/>
  <c r="CF1148" i="114"/>
  <c r="AB1130" i="114"/>
  <c r="H319" i="113"/>
  <c r="BV1150" i="114"/>
  <c r="CB1150" i="114"/>
  <c r="I319" i="113"/>
  <c r="D319" i="113"/>
  <c r="G721" i="113"/>
  <c r="N490" i="116"/>
  <c r="E721" i="113"/>
  <c r="D721" i="113"/>
  <c r="H721" i="113"/>
  <c r="I721" i="113"/>
  <c r="BX490" i="116"/>
  <c r="BZ490" i="116"/>
  <c r="CD490" i="116"/>
  <c r="N491" i="116"/>
  <c r="F721" i="113"/>
  <c r="CF488" i="116"/>
  <c r="N492" i="116"/>
  <c r="BV490" i="116"/>
  <c r="CB490" i="116"/>
  <c r="C721" i="113"/>
  <c r="A721" i="113" s="1"/>
  <c r="N489" i="116"/>
  <c r="CF458" i="114"/>
  <c r="N476" i="114"/>
  <c r="N475" i="114"/>
  <c r="G255" i="113"/>
  <c r="E255" i="113"/>
  <c r="I255" i="113"/>
  <c r="BX460" i="114"/>
  <c r="C255" i="113"/>
  <c r="N474" i="114"/>
  <c r="BZ460" i="114"/>
  <c r="CB460" i="114"/>
  <c r="H255" i="113"/>
  <c r="CD460" i="114"/>
  <c r="F255" i="113"/>
  <c r="BV460" i="114"/>
  <c r="D255" i="113"/>
  <c r="N473" i="114"/>
  <c r="CD890" i="52"/>
  <c r="AB868" i="52"/>
  <c r="C175" i="113"/>
  <c r="AB867" i="52"/>
  <c r="H175" i="113"/>
  <c r="F175" i="113"/>
  <c r="D175" i="113"/>
  <c r="BZ890" i="52"/>
  <c r="I175" i="113"/>
  <c r="BX890" i="52"/>
  <c r="CB890" i="52"/>
  <c r="BV890" i="52"/>
  <c r="CF888" i="52"/>
  <c r="AB870" i="52"/>
  <c r="E175" i="113"/>
  <c r="G175" i="113"/>
  <c r="AB869" i="52"/>
  <c r="I806" i="113"/>
  <c r="H806" i="113"/>
  <c r="DT230" i="29"/>
  <c r="AB230" i="29"/>
  <c r="E806" i="113"/>
  <c r="DP230" i="29"/>
  <c r="DR230" i="29"/>
  <c r="F806" i="113"/>
  <c r="DV228" i="29"/>
  <c r="AB232" i="29"/>
  <c r="DN230" i="29"/>
  <c r="G806" i="113"/>
  <c r="DL230" i="29"/>
  <c r="AB229" i="29"/>
  <c r="C806" i="113"/>
  <c r="D806" i="113"/>
  <c r="AB231" i="29"/>
  <c r="F403" i="113"/>
  <c r="N477" i="51"/>
  <c r="BZ460" i="51"/>
  <c r="CF458" i="51"/>
  <c r="N480" i="51"/>
  <c r="H403" i="113"/>
  <c r="BX460" i="51"/>
  <c r="BV460" i="51"/>
  <c r="I403" i="113"/>
  <c r="C403" i="113"/>
  <c r="G403" i="113"/>
  <c r="N478" i="51"/>
  <c r="CD460" i="51"/>
  <c r="D403" i="113"/>
  <c r="CB460" i="51"/>
  <c r="E403" i="113"/>
  <c r="N479" i="51"/>
  <c r="BZ330" i="52"/>
  <c r="D123" i="113"/>
  <c r="CF328" i="52"/>
  <c r="N346" i="52"/>
  <c r="CD330" i="52"/>
  <c r="E123" i="113"/>
  <c r="N344" i="52"/>
  <c r="C123" i="113"/>
  <c r="CB330" i="52"/>
  <c r="H123" i="113"/>
  <c r="N345" i="52"/>
  <c r="I123" i="113"/>
  <c r="F123" i="113"/>
  <c r="N343" i="52"/>
  <c r="BX330" i="52"/>
  <c r="G123" i="113"/>
  <c r="BV330" i="52"/>
  <c r="BX70" i="29"/>
  <c r="CF68" i="29"/>
  <c r="N90" i="29"/>
  <c r="N87" i="29"/>
  <c r="I754" i="113"/>
  <c r="C754" i="113"/>
  <c r="N89" i="29"/>
  <c r="E754" i="113"/>
  <c r="N88" i="29"/>
  <c r="CB70" i="29"/>
  <c r="H754" i="113"/>
  <c r="F754" i="113"/>
  <c r="BZ70" i="29"/>
  <c r="BV70" i="29"/>
  <c r="CD70" i="29"/>
  <c r="G754" i="113"/>
  <c r="D754" i="113"/>
  <c r="G776" i="113"/>
  <c r="I776" i="113"/>
  <c r="BZ145" i="29"/>
  <c r="N158" i="29"/>
  <c r="F776" i="113"/>
  <c r="CF143" i="29"/>
  <c r="N159" i="29"/>
  <c r="CD145" i="29"/>
  <c r="C776" i="113"/>
  <c r="E776" i="113"/>
  <c r="H776" i="113"/>
  <c r="N156" i="29"/>
  <c r="N157" i="29"/>
  <c r="BX145" i="29"/>
  <c r="D776" i="113"/>
  <c r="BV145" i="29"/>
  <c r="CB145" i="29"/>
  <c r="G182" i="113"/>
  <c r="H182" i="113"/>
  <c r="AB938" i="52"/>
  <c r="AB936" i="52"/>
  <c r="I182" i="113"/>
  <c r="E182" i="113"/>
  <c r="D182" i="113"/>
  <c r="AB937" i="52"/>
  <c r="BX965" i="52"/>
  <c r="F182" i="113"/>
  <c r="CB965" i="52"/>
  <c r="CD965" i="52"/>
  <c r="CF963" i="52"/>
  <c r="AB939" i="52"/>
  <c r="BV965" i="52"/>
  <c r="BZ965" i="52"/>
  <c r="C182" i="113"/>
  <c r="F178" i="113"/>
  <c r="E178" i="113"/>
  <c r="CF923" i="52"/>
  <c r="N935" i="52"/>
  <c r="CB925" i="52"/>
  <c r="G178" i="113"/>
  <c r="N932" i="52"/>
  <c r="CD925" i="52"/>
  <c r="BZ925" i="52"/>
  <c r="C178" i="113"/>
  <c r="H178" i="113"/>
  <c r="BX925" i="52"/>
  <c r="N933" i="52"/>
  <c r="BV925" i="52"/>
  <c r="D178" i="113"/>
  <c r="N934" i="52"/>
  <c r="I178" i="113"/>
  <c r="H1047" i="113"/>
  <c r="FH455" i="118"/>
  <c r="AP436" i="118"/>
  <c r="FF455" i="118"/>
  <c r="D1047" i="113"/>
  <c r="AP437" i="118"/>
  <c r="FD455" i="118"/>
  <c r="G1047" i="113"/>
  <c r="FJ455" i="118"/>
  <c r="AP438" i="118"/>
  <c r="I1047" i="113"/>
  <c r="C1047" i="113"/>
  <c r="FB455" i="118"/>
  <c r="FL453" i="118"/>
  <c r="AP439" i="118"/>
  <c r="E1047" i="113"/>
  <c r="F1047" i="113"/>
  <c r="CB210" i="118"/>
  <c r="CF208" i="118"/>
  <c r="N224" i="118"/>
  <c r="I965" i="113"/>
  <c r="D965" i="113"/>
  <c r="BV210" i="118"/>
  <c r="E965" i="113"/>
  <c r="BX210" i="118"/>
  <c r="N223" i="118"/>
  <c r="F965" i="113"/>
  <c r="BZ210" i="118"/>
  <c r="N221" i="118"/>
  <c r="N222" i="118"/>
  <c r="C965" i="113"/>
  <c r="G965" i="113"/>
  <c r="CD210" i="118"/>
  <c r="H965" i="113"/>
  <c r="C675" i="113"/>
  <c r="N291" i="116"/>
  <c r="CF283" i="116"/>
  <c r="N293" i="116"/>
  <c r="D675" i="113"/>
  <c r="H675" i="113"/>
  <c r="N290" i="116"/>
  <c r="CD285" i="116"/>
  <c r="I675" i="113"/>
  <c r="CB285" i="116"/>
  <c r="BV285" i="116"/>
  <c r="F675" i="113"/>
  <c r="E675" i="113"/>
  <c r="BX285" i="116"/>
  <c r="G675" i="113"/>
  <c r="N292" i="116"/>
  <c r="BZ285" i="116"/>
  <c r="CD380" i="115"/>
  <c r="I468" i="113"/>
  <c r="BX380" i="115"/>
  <c r="BZ380" i="115"/>
  <c r="C468" i="113"/>
  <c r="AB347" i="115"/>
  <c r="H468" i="113"/>
  <c r="F468" i="113"/>
  <c r="CB380" i="115"/>
  <c r="CF378" i="115"/>
  <c r="AB350" i="115"/>
  <c r="D468" i="113"/>
  <c r="BV380" i="115"/>
  <c r="AB349" i="115"/>
  <c r="G468" i="113"/>
  <c r="E468" i="113"/>
  <c r="AB348" i="115"/>
  <c r="E684" i="113"/>
  <c r="DL305" i="116"/>
  <c r="G684" i="113"/>
  <c r="DP305" i="116"/>
  <c r="DR305" i="116"/>
  <c r="DT305" i="116"/>
  <c r="C684" i="113"/>
  <c r="A684" i="113" s="1"/>
  <c r="AB299" i="116"/>
  <c r="H684" i="113"/>
  <c r="D684" i="113"/>
  <c r="AB298" i="116"/>
  <c r="I684" i="113"/>
  <c r="DN305" i="116"/>
  <c r="DV303" i="116"/>
  <c r="AB301" i="116"/>
  <c r="F684" i="113"/>
  <c r="AB300" i="116"/>
  <c r="BX955" i="114"/>
  <c r="H301" i="113"/>
  <c r="G301" i="113"/>
  <c r="F301" i="113"/>
  <c r="CF953" i="114"/>
  <c r="AB935" i="114"/>
  <c r="D301" i="113"/>
  <c r="BV955" i="114"/>
  <c r="AB934" i="114"/>
  <c r="C301" i="113"/>
  <c r="I301" i="113"/>
  <c r="AB932" i="114"/>
  <c r="E301" i="113"/>
  <c r="BZ955" i="114"/>
  <c r="AB933" i="114"/>
  <c r="CD955" i="114"/>
  <c r="CB955" i="114"/>
  <c r="BX1055" i="114"/>
  <c r="E310" i="113"/>
  <c r="G310" i="113"/>
  <c r="CB1055" i="114"/>
  <c r="BV1055" i="114"/>
  <c r="C310" i="113"/>
  <c r="CF1053" i="114"/>
  <c r="N1065" i="114"/>
  <c r="N1063" i="114"/>
  <c r="H310" i="113"/>
  <c r="N1064" i="114"/>
  <c r="D310" i="113"/>
  <c r="F310" i="113"/>
  <c r="N1062" i="114"/>
  <c r="CD1055" i="114"/>
  <c r="BZ1055" i="114"/>
  <c r="I310" i="113"/>
  <c r="FB445" i="29"/>
  <c r="FJ445" i="29"/>
  <c r="AP434" i="29"/>
  <c r="C878" i="113"/>
  <c r="D878" i="113"/>
  <c r="AP433" i="29"/>
  <c r="H878" i="113"/>
  <c r="FD445" i="29"/>
  <c r="FF445" i="29"/>
  <c r="F878" i="113"/>
  <c r="I878" i="113"/>
  <c r="FL443" i="29"/>
  <c r="AP435" i="29"/>
  <c r="AP432" i="29"/>
  <c r="G878" i="113"/>
  <c r="FH445" i="29"/>
  <c r="E878" i="113"/>
  <c r="AB89" i="29"/>
  <c r="DT70" i="29"/>
  <c r="G761" i="113"/>
  <c r="D761" i="113"/>
  <c r="AB87" i="29"/>
  <c r="C761" i="113"/>
  <c r="DN70" i="29"/>
  <c r="DP70" i="29"/>
  <c r="DL70" i="29"/>
  <c r="H761" i="113"/>
  <c r="E761" i="113"/>
  <c r="DR70" i="29"/>
  <c r="DV68" i="29"/>
  <c r="AB90" i="29"/>
  <c r="AB88" i="29"/>
  <c r="F761" i="113"/>
  <c r="I761" i="113"/>
  <c r="I514" i="113"/>
  <c r="CB130" i="50"/>
  <c r="BX130" i="50"/>
  <c r="E514" i="113"/>
  <c r="CD130" i="50"/>
  <c r="N113" i="50"/>
  <c r="N111" i="50"/>
  <c r="H514" i="113"/>
  <c r="C514" i="113"/>
  <c r="A514" i="113" s="1"/>
  <c r="BV130" i="50"/>
  <c r="BZ130" i="50"/>
  <c r="G514" i="113"/>
  <c r="D514" i="113"/>
  <c r="F514" i="113"/>
  <c r="CF128" i="50"/>
  <c r="N114" i="50"/>
  <c r="N112" i="50"/>
  <c r="G121" i="113"/>
  <c r="CD305" i="52"/>
  <c r="AB283" i="52"/>
  <c r="CF303" i="52"/>
  <c r="AB285" i="52"/>
  <c r="D121" i="113"/>
  <c r="F121" i="113"/>
  <c r="AB284" i="52"/>
  <c r="I121" i="113"/>
  <c r="BX305" i="52"/>
  <c r="E121" i="113"/>
  <c r="AB282" i="52"/>
  <c r="CB305" i="52"/>
  <c r="BV305" i="52"/>
  <c r="BZ305" i="52"/>
  <c r="H121" i="113"/>
  <c r="C121" i="113"/>
  <c r="G794" i="113"/>
  <c r="E794" i="113"/>
  <c r="FH185" i="29"/>
  <c r="FB185" i="29"/>
  <c r="FL183" i="29"/>
  <c r="AP175" i="29"/>
  <c r="C794" i="113"/>
  <c r="FF185" i="29"/>
  <c r="FJ185" i="29"/>
  <c r="H794" i="113"/>
  <c r="AP174" i="29"/>
  <c r="AP172" i="29"/>
  <c r="FD185" i="29"/>
  <c r="D794" i="113"/>
  <c r="AP173" i="29"/>
  <c r="F794" i="113"/>
  <c r="I794" i="113"/>
  <c r="C506" i="113"/>
  <c r="I506" i="113"/>
  <c r="AB48" i="50"/>
  <c r="AB46" i="50"/>
  <c r="H506" i="113"/>
  <c r="DV63" i="50"/>
  <c r="AB49" i="50"/>
  <c r="DL65" i="50"/>
  <c r="D506" i="113"/>
  <c r="DN65" i="50"/>
  <c r="E506" i="113"/>
  <c r="AB47" i="50"/>
  <c r="F506" i="113"/>
  <c r="DR65" i="50"/>
  <c r="DT65" i="50"/>
  <c r="G506" i="113"/>
  <c r="DP65" i="50"/>
  <c r="H344" i="113"/>
  <c r="BX80" i="51"/>
  <c r="N91" i="51"/>
  <c r="N93" i="51"/>
  <c r="D344" i="113"/>
  <c r="CD80" i="51"/>
  <c r="CB80" i="51"/>
  <c r="E344" i="113"/>
  <c r="F344" i="113"/>
  <c r="BV80" i="51"/>
  <c r="G344" i="113"/>
  <c r="N92" i="51"/>
  <c r="BZ80" i="51"/>
  <c r="C344" i="113"/>
  <c r="CF78" i="51"/>
  <c r="N94" i="51"/>
  <c r="I344" i="113"/>
  <c r="N26" i="29"/>
  <c r="H734" i="113"/>
  <c r="C734" i="113"/>
  <c r="CB15" i="29"/>
  <c r="CF13" i="29"/>
  <c r="N29" i="29"/>
  <c r="BZ15" i="29"/>
  <c r="D734" i="113"/>
  <c r="F734" i="113"/>
  <c r="G734" i="113"/>
  <c r="I734" i="113"/>
  <c r="N28" i="29"/>
  <c r="CD15" i="29"/>
  <c r="BX15" i="29"/>
  <c r="N27" i="29"/>
  <c r="BV15" i="29"/>
  <c r="E734" i="113"/>
  <c r="D189" i="113"/>
  <c r="G189" i="113"/>
  <c r="BV1045" i="52"/>
  <c r="CD1045" i="52"/>
  <c r="N1058" i="52"/>
  <c r="F189" i="113"/>
  <c r="N1059" i="52"/>
  <c r="N1060" i="52"/>
  <c r="BX1045" i="52"/>
  <c r="H189" i="113"/>
  <c r="C189" i="113"/>
  <c r="BZ1045" i="52"/>
  <c r="E189" i="113"/>
  <c r="CB1045" i="52"/>
  <c r="CF1043" i="52"/>
  <c r="N1061" i="52"/>
  <c r="I189" i="113"/>
  <c r="G15" i="113"/>
  <c r="G42" i="106"/>
  <c r="CF348" i="118"/>
  <c r="N358" i="118"/>
  <c r="CD350" i="118"/>
  <c r="BV350" i="118"/>
  <c r="BX350" i="118"/>
  <c r="F1008" i="113"/>
  <c r="E1008" i="113"/>
  <c r="BZ350" i="118"/>
  <c r="G1008" i="113"/>
  <c r="H1008" i="113"/>
  <c r="I1008" i="113"/>
  <c r="N355" i="118"/>
  <c r="CB350" i="118"/>
  <c r="C1008" i="113"/>
  <c r="N356" i="118"/>
  <c r="D1008" i="113"/>
  <c r="N357" i="118"/>
  <c r="BZ390" i="116"/>
  <c r="N373" i="116"/>
  <c r="F694" i="113"/>
  <c r="I694" i="113"/>
  <c r="CD390" i="116"/>
  <c r="BX390" i="116"/>
  <c r="G694" i="113"/>
  <c r="CB390" i="116"/>
  <c r="BV390" i="116"/>
  <c r="N372" i="116"/>
  <c r="H694" i="113"/>
  <c r="D694" i="113"/>
  <c r="CF388" i="116"/>
  <c r="N374" i="116"/>
  <c r="N371" i="116"/>
  <c r="E694" i="113"/>
  <c r="C694" i="113"/>
  <c r="AB413" i="115"/>
  <c r="BX445" i="115"/>
  <c r="E478" i="113"/>
  <c r="BV445" i="115"/>
  <c r="CB445" i="115"/>
  <c r="G478" i="113"/>
  <c r="C478" i="113"/>
  <c r="AB412" i="115"/>
  <c r="H478" i="113"/>
  <c r="F478" i="113"/>
  <c r="BZ445" i="115"/>
  <c r="D478" i="113"/>
  <c r="CD445" i="115"/>
  <c r="CF443" i="115"/>
  <c r="AB415" i="115"/>
  <c r="AB414" i="115"/>
  <c r="I478" i="113"/>
  <c r="F931" i="113"/>
  <c r="G931" i="113"/>
  <c r="I931" i="113"/>
  <c r="DR90" i="118"/>
  <c r="DV88" i="118"/>
  <c r="AB98" i="118"/>
  <c r="C931" i="113"/>
  <c r="AB96" i="118"/>
  <c r="DP90" i="118"/>
  <c r="H931" i="113"/>
  <c r="AB95" i="118"/>
  <c r="D931" i="113"/>
  <c r="DN90" i="118"/>
  <c r="DT90" i="118"/>
  <c r="DL90" i="118"/>
  <c r="AB97" i="118"/>
  <c r="E931" i="113"/>
  <c r="F888" i="113"/>
  <c r="I888" i="113"/>
  <c r="DP470" i="29"/>
  <c r="DT470" i="29"/>
  <c r="DN470" i="29"/>
  <c r="E888" i="113"/>
  <c r="DL470" i="29"/>
  <c r="G888" i="113"/>
  <c r="AB482" i="29"/>
  <c r="D888" i="113"/>
  <c r="C888" i="113"/>
  <c r="AB481" i="29"/>
  <c r="AB483" i="29"/>
  <c r="H888" i="113"/>
  <c r="DV468" i="29"/>
  <c r="AB484" i="29"/>
  <c r="DR470" i="29"/>
  <c r="BV835" i="114"/>
  <c r="G290" i="113"/>
  <c r="F290" i="113"/>
  <c r="BX835" i="114"/>
  <c r="AB807" i="114"/>
  <c r="C290" i="113"/>
  <c r="BZ835" i="114"/>
  <c r="CB835" i="114"/>
  <c r="H290" i="113"/>
  <c r="AB806" i="114"/>
  <c r="CD835" i="114"/>
  <c r="D290" i="113"/>
  <c r="AB808" i="114"/>
  <c r="CF833" i="114"/>
  <c r="AB809" i="114"/>
  <c r="E290" i="113"/>
  <c r="I290" i="113"/>
  <c r="D429" i="113"/>
  <c r="F429" i="113"/>
  <c r="BZ130" i="115"/>
  <c r="CF128" i="115"/>
  <c r="AB94" i="115"/>
  <c r="I429" i="113"/>
  <c r="CD130" i="115"/>
  <c r="AB92" i="115"/>
  <c r="E429" i="113"/>
  <c r="BV130" i="115"/>
  <c r="G429" i="113"/>
  <c r="AB91" i="115"/>
  <c r="CB130" i="115"/>
  <c r="H429" i="113"/>
  <c r="AB93" i="115"/>
  <c r="C429" i="113"/>
  <c r="BX130" i="115"/>
  <c r="G762" i="113"/>
  <c r="E762" i="113"/>
  <c r="DL80" i="29"/>
  <c r="C762" i="113"/>
  <c r="AB93" i="29"/>
  <c r="D762" i="113"/>
  <c r="H762" i="113"/>
  <c r="DR80" i="29"/>
  <c r="DN80" i="29"/>
  <c r="DT80" i="29"/>
  <c r="DP80" i="29"/>
  <c r="DV78" i="29"/>
  <c r="AB94" i="29"/>
  <c r="AB91" i="29"/>
  <c r="AB92" i="29"/>
  <c r="F762" i="113"/>
  <c r="I762" i="113"/>
  <c r="C183" i="113"/>
  <c r="H183" i="113"/>
  <c r="N993" i="52"/>
  <c r="CD980" i="52"/>
  <c r="D183" i="113"/>
  <c r="BZ980" i="52"/>
  <c r="CF978" i="52"/>
  <c r="N996" i="52"/>
  <c r="F183" i="113"/>
  <c r="BX980" i="52"/>
  <c r="BV980" i="52"/>
  <c r="G183" i="113"/>
  <c r="E183" i="113"/>
  <c r="CB980" i="52"/>
  <c r="N995" i="52"/>
  <c r="N994" i="52"/>
  <c r="I183" i="113"/>
  <c r="E801" i="113"/>
  <c r="BZ250" i="29"/>
  <c r="N238" i="29"/>
  <c r="CF248" i="29"/>
  <c r="N240" i="29"/>
  <c r="I801" i="113"/>
  <c r="N237" i="29"/>
  <c r="N239" i="29"/>
  <c r="F801" i="113"/>
  <c r="CD250" i="29"/>
  <c r="BX250" i="29"/>
  <c r="H801" i="113"/>
  <c r="G801" i="113"/>
  <c r="CB250" i="29"/>
  <c r="D801" i="113"/>
  <c r="C801" i="113"/>
  <c r="BV250" i="29"/>
  <c r="F572" i="113"/>
  <c r="I572" i="113"/>
  <c r="CD370" i="50"/>
  <c r="CF368" i="50"/>
  <c r="N366" i="50"/>
  <c r="BX370" i="50"/>
  <c r="G572" i="113"/>
  <c r="D572" i="113"/>
  <c r="BV370" i="50"/>
  <c r="C572" i="113"/>
  <c r="CB370" i="50"/>
  <c r="N365" i="50"/>
  <c r="N364" i="50"/>
  <c r="BZ370" i="50"/>
  <c r="N363" i="50"/>
  <c r="H572" i="113"/>
  <c r="E572" i="113"/>
  <c r="DR80" i="50"/>
  <c r="AB92" i="50"/>
  <c r="H516" i="113"/>
  <c r="C516" i="113"/>
  <c r="DL80" i="50"/>
  <c r="AB93" i="50"/>
  <c r="E516" i="113"/>
  <c r="DN80" i="50"/>
  <c r="DP80" i="50"/>
  <c r="G516" i="113"/>
  <c r="F516" i="113"/>
  <c r="D516" i="113"/>
  <c r="AB91" i="50"/>
  <c r="DV78" i="50"/>
  <c r="AB94" i="50"/>
  <c r="I516" i="113"/>
  <c r="DT80" i="50"/>
  <c r="DP175" i="29"/>
  <c r="AB170" i="29"/>
  <c r="E786" i="113"/>
  <c r="H786" i="113"/>
  <c r="DT175" i="29"/>
  <c r="C786" i="113"/>
  <c r="AB168" i="29"/>
  <c r="DV173" i="29"/>
  <c r="AB171" i="29"/>
  <c r="D786" i="113"/>
  <c r="DL175" i="29"/>
  <c r="I786" i="113"/>
  <c r="DR175" i="29"/>
  <c r="G786" i="113"/>
  <c r="DN175" i="29"/>
  <c r="AB169" i="29"/>
  <c r="F786" i="113"/>
  <c r="CD1065" i="52"/>
  <c r="I191" i="113"/>
  <c r="G191" i="113"/>
  <c r="H191" i="113"/>
  <c r="CF1063" i="52"/>
  <c r="N1069" i="52"/>
  <c r="E191" i="113"/>
  <c r="C191" i="113"/>
  <c r="CB1065" i="52"/>
  <c r="N1067" i="52"/>
  <c r="F191" i="113"/>
  <c r="N1066" i="52"/>
  <c r="N1068" i="52"/>
  <c r="BX1065" i="52"/>
  <c r="D191" i="113"/>
  <c r="BZ1065" i="52"/>
  <c r="BV1065" i="52"/>
  <c r="E203" i="113"/>
  <c r="N1198" i="52"/>
  <c r="D203" i="113"/>
  <c r="H203" i="113"/>
  <c r="G203" i="113"/>
  <c r="CB1195" i="52"/>
  <c r="C203" i="113"/>
  <c r="N1197" i="52"/>
  <c r="N1196" i="52"/>
  <c r="I203" i="113"/>
  <c r="CD1195" i="52"/>
  <c r="BX1195" i="52"/>
  <c r="CF1193" i="52"/>
  <c r="N1199" i="52"/>
  <c r="BZ1195" i="52"/>
  <c r="F203" i="113"/>
  <c r="BV1195" i="52"/>
  <c r="DL55" i="50"/>
  <c r="I505" i="113"/>
  <c r="E505" i="113"/>
  <c r="H505" i="113"/>
  <c r="F505" i="113"/>
  <c r="DN55" i="50"/>
  <c r="DT55" i="50"/>
  <c r="G505" i="113"/>
  <c r="AB43" i="50"/>
  <c r="C505" i="113"/>
  <c r="DP55" i="50"/>
  <c r="AB42" i="50"/>
  <c r="DR55" i="50"/>
  <c r="DV53" i="50"/>
  <c r="AB45" i="50"/>
  <c r="AB44" i="50"/>
  <c r="D505" i="113"/>
  <c r="CB1030" i="52"/>
  <c r="I188" i="113"/>
  <c r="BV1030" i="52"/>
  <c r="AB1002" i="52"/>
  <c r="F188" i="113"/>
  <c r="H188" i="113"/>
  <c r="CF1028" i="52"/>
  <c r="AB1004" i="52"/>
  <c r="G188" i="113"/>
  <c r="CD1030" i="52"/>
  <c r="AB1003" i="52"/>
  <c r="C188" i="113"/>
  <c r="AB1001" i="52"/>
  <c r="E188" i="113"/>
  <c r="BZ1030" i="52"/>
  <c r="D188" i="113"/>
  <c r="BX1030" i="52"/>
  <c r="AB280" i="52"/>
  <c r="CD295" i="52"/>
  <c r="CF293" i="52"/>
  <c r="AB281" i="52"/>
  <c r="AB279" i="52"/>
  <c r="E120" i="113"/>
  <c r="AB278" i="52"/>
  <c r="H120" i="113"/>
  <c r="C120" i="113"/>
  <c r="G120" i="113"/>
  <c r="CB295" i="52"/>
  <c r="BV295" i="52"/>
  <c r="D120" i="113"/>
  <c r="F120" i="113"/>
  <c r="BZ295" i="52"/>
  <c r="I120" i="113"/>
  <c r="BX295" i="52"/>
  <c r="A1057" i="113"/>
  <c r="G48" i="113"/>
  <c r="E57" i="106"/>
  <c r="E15" i="113"/>
  <c r="E53" i="122"/>
  <c r="I56" i="106"/>
  <c r="F42" i="106"/>
  <c r="E42" i="106"/>
  <c r="H42" i="106"/>
  <c r="I41" i="106"/>
  <c r="G46" i="105" s="1"/>
  <c r="D42" i="106"/>
  <c r="J40" i="106"/>
  <c r="H11" i="113"/>
  <c r="C11" i="113"/>
  <c r="D11" i="113"/>
  <c r="E61" i="106"/>
  <c r="G16" i="113"/>
  <c r="F61" i="106"/>
  <c r="J51" i="106"/>
  <c r="H56" i="113"/>
  <c r="D56" i="113"/>
  <c r="C61" i="113"/>
  <c r="I25" i="122"/>
  <c r="J25" i="122" s="1"/>
  <c r="F57" i="113"/>
  <c r="F42" i="122"/>
  <c r="C57" i="113"/>
  <c r="A947" i="113"/>
  <c r="A747" i="113"/>
  <c r="A941" i="113"/>
  <c r="A422" i="113"/>
  <c r="AB23" i="52"/>
  <c r="AB24" i="52"/>
  <c r="AB20" i="52"/>
  <c r="AB19" i="52"/>
  <c r="N19" i="52"/>
  <c r="N20" i="52"/>
  <c r="A216" i="113"/>
  <c r="A905" i="113" l="1"/>
  <c r="A691" i="113"/>
  <c r="A618" i="113"/>
  <c r="A1033" i="113"/>
  <c r="A1010" i="113"/>
  <c r="A1043" i="113"/>
  <c r="A617" i="113"/>
  <c r="A498" i="113"/>
  <c r="A190" i="113"/>
  <c r="A866" i="113"/>
  <c r="A96" i="113"/>
  <c r="J21" i="106"/>
  <c r="A801" i="113"/>
  <c r="A344" i="113"/>
  <c r="A887" i="113"/>
  <c r="A145" i="113"/>
  <c r="A808" i="113"/>
  <c r="A186" i="113"/>
  <c r="A547" i="113"/>
  <c r="A194" i="113"/>
  <c r="A184" i="113"/>
  <c r="A812" i="113"/>
  <c r="A758" i="113"/>
  <c r="E23" i="106"/>
  <c r="A338" i="113"/>
  <c r="A120" i="113"/>
  <c r="A854" i="113"/>
  <c r="A894" i="113"/>
  <c r="F5" i="113"/>
  <c r="H5" i="113"/>
  <c r="F19" i="106"/>
  <c r="D5" i="113"/>
  <c r="E5" i="113"/>
  <c r="E19" i="106"/>
  <c r="H19" i="106"/>
  <c r="C13" i="113"/>
  <c r="I13" i="113"/>
  <c r="E49" i="106"/>
  <c r="C59" i="113"/>
  <c r="J47" i="122"/>
  <c r="D59" i="113"/>
  <c r="H59" i="113"/>
  <c r="E49" i="122"/>
  <c r="A799" i="113"/>
  <c r="A209" i="113"/>
  <c r="A243" i="113"/>
  <c r="A918" i="113"/>
  <c r="A882" i="113"/>
  <c r="A488" i="113"/>
  <c r="A600" i="113"/>
  <c r="A375" i="113"/>
  <c r="A804" i="113"/>
  <c r="A289" i="113"/>
  <c r="H23" i="106"/>
  <c r="G23" i="106"/>
  <c r="A607" i="113"/>
  <c r="F23" i="106"/>
  <c r="G6" i="113"/>
  <c r="A398" i="113"/>
  <c r="A217" i="113"/>
  <c r="A303" i="113"/>
  <c r="A376" i="113"/>
  <c r="A320" i="113"/>
  <c r="A654" i="113"/>
  <c r="A794" i="113"/>
  <c r="A938" i="113"/>
  <c r="D23" i="106"/>
  <c r="I6" i="113"/>
  <c r="A203" i="113"/>
  <c r="A193" i="113"/>
  <c r="A352" i="113"/>
  <c r="A556" i="113"/>
  <c r="A759" i="113"/>
  <c r="A863" i="113"/>
  <c r="A748" i="113"/>
  <c r="A520" i="113"/>
  <c r="F6" i="113"/>
  <c r="H51" i="113"/>
  <c r="A1015" i="113"/>
  <c r="A950" i="113"/>
  <c r="A873" i="113"/>
  <c r="A152" i="113"/>
  <c r="A432" i="113"/>
  <c r="A897" i="113"/>
  <c r="H6" i="113"/>
  <c r="E6" i="113"/>
  <c r="C6" i="113"/>
  <c r="A6" i="113" s="1"/>
  <c r="I51" i="113"/>
  <c r="A475" i="113"/>
  <c r="A986" i="113"/>
  <c r="A987" i="113"/>
  <c r="E7" i="113"/>
  <c r="I7" i="113"/>
  <c r="D6" i="113"/>
  <c r="C12" i="113"/>
  <c r="A12" i="113" s="1"/>
  <c r="D15" i="113"/>
  <c r="E46" i="105"/>
  <c r="C139" i="106" s="1"/>
  <c r="H139" i="106" s="1"/>
  <c r="D26" i="122"/>
  <c r="F57" i="106"/>
  <c r="A931" i="113"/>
  <c r="H15" i="113"/>
  <c r="A110" i="113"/>
  <c r="A172" i="113"/>
  <c r="A117" i="113"/>
  <c r="A285" i="113"/>
  <c r="A997" i="113"/>
  <c r="A927" i="113"/>
  <c r="A1040" i="113"/>
  <c r="A247" i="113"/>
  <c r="A621" i="113"/>
  <c r="A669" i="113"/>
  <c r="A837" i="113"/>
  <c r="A760" i="113"/>
  <c r="E48" i="113"/>
  <c r="A231" i="113"/>
  <c r="A937" i="113"/>
  <c r="A261" i="113"/>
  <c r="I56" i="113"/>
  <c r="J5" i="122"/>
  <c r="E46" i="106"/>
  <c r="F7" i="122"/>
  <c r="H57" i="106"/>
  <c r="A59" i="113"/>
  <c r="F15" i="113"/>
  <c r="A572" i="113"/>
  <c r="A965" i="113"/>
  <c r="A182" i="113"/>
  <c r="A363" i="113"/>
  <c r="A94" i="113"/>
  <c r="A280" i="113"/>
  <c r="A1046" i="113"/>
  <c r="A513" i="113"/>
  <c r="A491" i="113"/>
  <c r="F12" i="113"/>
  <c r="D7" i="122"/>
  <c r="J44" i="106"/>
  <c r="D48" i="113"/>
  <c r="D57" i="106"/>
  <c r="A291" i="113"/>
  <c r="A109" i="113"/>
  <c r="A909" i="113"/>
  <c r="A968" i="113"/>
  <c r="A957" i="113"/>
  <c r="A634" i="113"/>
  <c r="A1022" i="113"/>
  <c r="F46" i="106"/>
  <c r="H48" i="113"/>
  <c r="A294" i="113"/>
  <c r="A1024" i="113"/>
  <c r="A550" i="113"/>
  <c r="A966" i="113"/>
  <c r="A649" i="113"/>
  <c r="A594" i="113"/>
  <c r="A463" i="113"/>
  <c r="A893" i="113"/>
  <c r="A472" i="113"/>
  <c r="A740" i="113"/>
  <c r="A347" i="113"/>
  <c r="A509" i="113"/>
  <c r="DW76" i="29"/>
  <c r="AQ66" i="29"/>
  <c r="AQ96" i="29"/>
  <c r="AQ466" i="116"/>
  <c r="DW451" i="29"/>
  <c r="CG256" i="50"/>
  <c r="DW106" i="29"/>
  <c r="DW506" i="118"/>
  <c r="CG281" i="118"/>
  <c r="AQ256" i="50"/>
  <c r="DW386" i="29"/>
  <c r="AQ41" i="118"/>
  <c r="AQ126" i="115"/>
  <c r="CG1" i="118"/>
  <c r="DW281" i="118"/>
  <c r="CG411" i="116"/>
  <c r="CG51" i="118"/>
  <c r="CG391" i="29"/>
  <c r="AQ76" i="115"/>
  <c r="CG386" i="29"/>
  <c r="AQ336" i="50"/>
  <c r="AQ496" i="115"/>
  <c r="DW466" i="118"/>
  <c r="CG476" i="115"/>
  <c r="AQ96" i="52"/>
  <c r="AQ651" i="52"/>
  <c r="AQ941" i="52"/>
  <c r="DW196" i="50"/>
  <c r="CG376" i="50"/>
  <c r="CG336" i="29"/>
  <c r="AQ411" i="29"/>
  <c r="AQ456" i="118"/>
  <c r="AQ131" i="114"/>
  <c r="CG76" i="115"/>
  <c r="AQ516" i="115"/>
  <c r="AQ411" i="116"/>
  <c r="AQ21" i="118"/>
  <c r="AQ321" i="118"/>
  <c r="CG476" i="118"/>
  <c r="DW86" i="29"/>
  <c r="CG126" i="29"/>
  <c r="CG66" i="29"/>
  <c r="AQ486" i="116"/>
  <c r="DW421" i="29"/>
  <c r="CG196" i="50"/>
  <c r="CG116" i="29"/>
  <c r="CG246" i="50"/>
  <c r="AQ431" i="29"/>
  <c r="CG506" i="118"/>
  <c r="DW321" i="118"/>
  <c r="DW301" i="118"/>
  <c r="AQ181" i="114"/>
  <c r="AQ506" i="116"/>
  <c r="AQ391" i="29"/>
  <c r="CG496" i="116"/>
  <c r="DW346" i="29"/>
  <c r="DW366" i="29"/>
  <c r="DW21" i="118"/>
  <c r="CG21" i="118"/>
  <c r="AQ376" i="50"/>
  <c r="DW476" i="118"/>
  <c r="CG401" i="116"/>
  <c r="CG451" i="116"/>
  <c r="DW431" i="29"/>
  <c r="AQ681" i="52"/>
  <c r="AQ1026" i="52"/>
  <c r="DW391" i="29"/>
  <c r="AQ236" i="50"/>
  <c r="AQ86" i="52"/>
  <c r="CG366" i="50"/>
  <c r="AQ106" i="52"/>
  <c r="CG86" i="29"/>
  <c r="AQ496" i="116"/>
  <c r="DW456" i="116"/>
  <c r="CG441" i="29"/>
  <c r="AQ196" i="50"/>
  <c r="AQ151" i="114"/>
  <c r="AQ356" i="50"/>
  <c r="DW441" i="29"/>
  <c r="DW456" i="118"/>
  <c r="AQ301" i="118"/>
  <c r="DW291" i="118"/>
  <c r="CG431" i="29"/>
  <c r="AQ691" i="52"/>
  <c r="CG506" i="116"/>
  <c r="CG86" i="115"/>
  <c r="AQ356" i="29"/>
  <c r="CG356" i="29"/>
  <c r="DW51" i="118"/>
  <c r="DW61" i="118"/>
  <c r="CG326" i="50"/>
  <c r="CG456" i="118"/>
  <c r="AQ441" i="116"/>
  <c r="DW391" i="116"/>
  <c r="AQ451" i="29"/>
  <c r="AQ671" i="52"/>
  <c r="AQ976" i="52"/>
  <c r="AQ366" i="29"/>
  <c r="AQ476" i="115"/>
  <c r="AQ346" i="29"/>
  <c r="CG356" i="50"/>
  <c r="CG96" i="29"/>
  <c r="AQ76" i="29"/>
  <c r="CG466" i="116"/>
  <c r="CG451" i="29"/>
  <c r="AQ246" i="50"/>
  <c r="AQ161" i="114"/>
  <c r="CG336" i="50"/>
  <c r="AQ476" i="118"/>
  <c r="CG271" i="118"/>
  <c r="CG321" i="118"/>
  <c r="CG486" i="116"/>
  <c r="CG326" i="29"/>
  <c r="CG376" i="29"/>
  <c r="AQ61" i="118"/>
  <c r="AQ106" i="115"/>
  <c r="AQ366" i="50"/>
  <c r="CG496" i="118"/>
  <c r="AQ431" i="116"/>
  <c r="DW401" i="29"/>
  <c r="AQ996" i="52"/>
  <c r="CG431" i="116"/>
  <c r="AQ921" i="52"/>
  <c r="AQ51" i="118"/>
  <c r="CG226" i="50"/>
  <c r="AQ506" i="115"/>
  <c r="CG456" i="115"/>
  <c r="DW116" i="29"/>
  <c r="CG516" i="116"/>
  <c r="AQ951" i="52"/>
  <c r="AQ346" i="50"/>
  <c r="DW496" i="118"/>
  <c r="DW311" i="118"/>
  <c r="CG291" i="118"/>
  <c r="CG476" i="116"/>
  <c r="AQ116" i="52"/>
  <c r="AQ456" i="116"/>
  <c r="DW336" i="29"/>
  <c r="DW326" i="29"/>
  <c r="DW31" i="118"/>
  <c r="AQ96" i="115"/>
  <c r="CG346" i="50"/>
  <c r="AQ506" i="118"/>
  <c r="AQ1006" i="52"/>
  <c r="AQ421" i="116"/>
  <c r="DW411" i="29"/>
  <c r="AQ66" i="115"/>
  <c r="CG366" i="29"/>
  <c r="CG236" i="50"/>
  <c r="DW356" i="29"/>
  <c r="CG61" i="118"/>
  <c r="CG466" i="115"/>
  <c r="AQ466" i="115"/>
  <c r="CG106" i="29"/>
  <c r="AQ86" i="29"/>
  <c r="AQ516" i="116"/>
  <c r="AQ911" i="52"/>
  <c r="AQ326" i="50"/>
  <c r="CG421" i="29"/>
  <c r="DW486" i="118"/>
  <c r="CG301" i="118"/>
  <c r="AQ271" i="118"/>
  <c r="AQ931" i="52"/>
  <c r="DW41" i="118"/>
  <c r="AQ326" i="29"/>
  <c r="AQ1" i="118"/>
  <c r="CG66" i="115"/>
  <c r="AQ386" i="50"/>
  <c r="AQ291" i="118"/>
  <c r="AQ401" i="116"/>
  <c r="AQ311" i="118"/>
  <c r="AQ391" i="116"/>
  <c r="AQ281" i="118"/>
  <c r="AQ486" i="118"/>
  <c r="CG486" i="118"/>
  <c r="DW66" i="29"/>
  <c r="AQ116" i="29"/>
  <c r="DW271" i="118"/>
  <c r="DW261" i="118"/>
  <c r="CG216" i="50"/>
  <c r="AQ206" i="50"/>
  <c r="AQ11" i="118"/>
  <c r="CG346" i="29"/>
  <c r="DW1" i="118"/>
  <c r="CG391" i="116"/>
  <c r="DW11" i="118"/>
  <c r="CG41" i="118"/>
  <c r="AQ336" i="29"/>
  <c r="A201" i="113"/>
  <c r="A864" i="113"/>
  <c r="A853" i="113"/>
  <c r="A936" i="113"/>
  <c r="A260" i="113"/>
  <c r="A192" i="113"/>
  <c r="A832" i="113"/>
  <c r="A132" i="113"/>
  <c r="J59" i="106"/>
  <c r="A98" i="113"/>
  <c r="A1029" i="113"/>
  <c r="A485" i="113"/>
  <c r="A267" i="113"/>
  <c r="A892" i="113"/>
  <c r="A899" i="113"/>
  <c r="A447" i="113"/>
  <c r="A508" i="113"/>
  <c r="A1004" i="113"/>
  <c r="A629" i="113"/>
  <c r="A269" i="113"/>
  <c r="A526" i="113"/>
  <c r="A722" i="113"/>
  <c r="A764" i="113"/>
  <c r="A766" i="113"/>
  <c r="A904" i="113"/>
  <c r="A359" i="113"/>
  <c r="A734" i="113"/>
  <c r="A675" i="113"/>
  <c r="A838" i="113"/>
  <c r="A742" i="113"/>
  <c r="A442" i="113"/>
  <c r="A150" i="113"/>
  <c r="A198" i="113"/>
  <c r="A913" i="113"/>
  <c r="A134" i="113"/>
  <c r="A166" i="113"/>
  <c r="A502" i="113"/>
  <c r="A497" i="113"/>
  <c r="A339" i="113"/>
  <c r="A174" i="113"/>
  <c r="A394" i="113"/>
  <c r="A504" i="113"/>
  <c r="A187" i="113"/>
  <c r="A128" i="113"/>
  <c r="A116" i="113"/>
  <c r="A789" i="113"/>
  <c r="A276" i="113"/>
  <c r="A831" i="113"/>
  <c r="A811" i="113"/>
  <c r="A952" i="113"/>
  <c r="A214" i="113"/>
  <c r="A891" i="113"/>
  <c r="A438" i="113"/>
  <c r="A623" i="113"/>
  <c r="A126" i="113"/>
  <c r="A357" i="113"/>
  <c r="A549" i="113"/>
  <c r="A998" i="113"/>
  <c r="A313" i="113"/>
  <c r="A595" i="113"/>
  <c r="A757" i="113"/>
  <c r="A1025" i="113"/>
  <c r="A317" i="113"/>
  <c r="A210" i="113"/>
  <c r="A146" i="113"/>
  <c r="A330" i="113"/>
  <c r="A620" i="113"/>
  <c r="A724" i="113"/>
  <c r="A962" i="113"/>
  <c r="A474" i="113"/>
  <c r="A993" i="113"/>
  <c r="A496" i="113"/>
  <c r="A392" i="113"/>
  <c r="A924" i="113"/>
  <c r="A961" i="113"/>
  <c r="A426" i="113"/>
  <c r="A639" i="113"/>
  <c r="A1052" i="113"/>
  <c r="A859" i="113"/>
  <c r="A448" i="113"/>
  <c r="A1021" i="113"/>
  <c r="A729" i="113"/>
  <c r="A951" i="113"/>
  <c r="A436" i="113"/>
  <c r="A981" i="113"/>
  <c r="A971" i="113"/>
  <c r="A1006" i="113"/>
  <c r="A1007" i="113"/>
  <c r="A730" i="113"/>
  <c r="A465" i="113"/>
  <c r="A1027" i="113"/>
  <c r="A785" i="113"/>
  <c r="A586" i="113"/>
  <c r="A1039" i="113"/>
  <c r="A1041" i="113"/>
  <c r="A847" i="113"/>
  <c r="A802" i="113"/>
  <c r="A630" i="113"/>
  <c r="A328" i="113"/>
  <c r="A914" i="113"/>
  <c r="A901" i="113"/>
  <c r="A651" i="113"/>
  <c r="A627" i="113"/>
  <c r="A692" i="113"/>
  <c r="A815" i="113"/>
  <c r="A753" i="113"/>
  <c r="A1028" i="113"/>
  <c r="A969" i="113"/>
  <c r="A979" i="113"/>
  <c r="A215" i="113"/>
  <c r="A970" i="113"/>
  <c r="A895" i="113"/>
  <c r="A885" i="113"/>
  <c r="A844" i="113"/>
  <c r="A749" i="113"/>
  <c r="A163" i="113"/>
  <c r="A355" i="113"/>
  <c r="A604" i="113"/>
  <c r="A528" i="113"/>
  <c r="E57" i="122"/>
  <c r="F61" i="113"/>
  <c r="F16" i="113"/>
  <c r="C16" i="113"/>
  <c r="A16" i="113" s="1"/>
  <c r="E38" i="122"/>
  <c r="F57" i="122"/>
  <c r="H61" i="113"/>
  <c r="I60" i="106"/>
  <c r="E66" i="105" s="1"/>
  <c r="C148" i="106" s="1"/>
  <c r="H148" i="106" s="1"/>
  <c r="D61" i="106"/>
  <c r="E16" i="113"/>
  <c r="H38" i="122"/>
  <c r="H16" i="113"/>
  <c r="D16" i="113"/>
  <c r="A121" i="113"/>
  <c r="A878" i="113"/>
  <c r="I52" i="122"/>
  <c r="G53" i="122"/>
  <c r="C15" i="113"/>
  <c r="G57" i="106"/>
  <c r="A703" i="113"/>
  <c r="E30" i="121"/>
  <c r="C132" i="122" s="1"/>
  <c r="H132" i="122" s="1"/>
  <c r="I61" i="113"/>
  <c r="G61" i="113"/>
  <c r="E56" i="113"/>
  <c r="J36" i="122"/>
  <c r="I16" i="113"/>
  <c r="G61" i="106"/>
  <c r="A227" i="113"/>
  <c r="A506" i="113"/>
  <c r="A597" i="113"/>
  <c r="A248" i="113"/>
  <c r="A545" i="113"/>
  <c r="A453" i="113"/>
  <c r="A624" i="113"/>
  <c r="A195" i="113"/>
  <c r="A310" i="113"/>
  <c r="A301" i="113"/>
  <c r="A451" i="113"/>
  <c r="A487" i="113"/>
  <c r="A700" i="113"/>
  <c r="A978" i="113"/>
  <c r="A857" i="113"/>
  <c r="A517" i="113"/>
  <c r="A784" i="113"/>
  <c r="A459" i="113"/>
  <c r="A381" i="113"/>
  <c r="A302" i="113"/>
  <c r="A112" i="113"/>
  <c r="A835" i="113"/>
  <c r="A318" i="113"/>
  <c r="A164" i="113"/>
  <c r="A342" i="113"/>
  <c r="A592" i="113"/>
  <c r="A138" i="113"/>
  <c r="A168" i="113"/>
  <c r="A279" i="113"/>
  <c r="A314" i="113"/>
  <c r="A640" i="113"/>
  <c r="A934" i="113"/>
  <c r="A1050" i="113"/>
  <c r="A196" i="113"/>
  <c r="A207" i="113"/>
  <c r="A580" i="113"/>
  <c r="A827" i="113"/>
  <c r="A637" i="113"/>
  <c r="A325" i="113"/>
  <c r="A933" i="113"/>
  <c r="A820" i="113"/>
  <c r="A643" i="113"/>
  <c r="A254" i="113"/>
  <c r="A130" i="113"/>
  <c r="A160" i="113"/>
  <c r="A500" i="113"/>
  <c r="A745" i="113"/>
  <c r="A181" i="113"/>
  <c r="A212" i="113"/>
  <c r="A574" i="113"/>
  <c r="A331" i="113"/>
  <c r="A932" i="113"/>
  <c r="A205" i="113"/>
  <c r="A104" i="113"/>
  <c r="A257" i="113"/>
  <c r="A781" i="113"/>
  <c r="A358" i="113"/>
  <c r="A803" i="113"/>
  <c r="A977" i="113"/>
  <c r="A402" i="113"/>
  <c r="A529" i="113"/>
  <c r="A858" i="113"/>
  <c r="A943" i="113"/>
  <c r="A583" i="113"/>
  <c r="A533" i="113"/>
  <c r="A540" i="113"/>
  <c r="A616" i="113"/>
  <c r="A925" i="113"/>
  <c r="A213" i="113"/>
  <c r="A1031" i="113"/>
  <c r="A414" i="113"/>
  <c r="A1055" i="113"/>
  <c r="A679" i="113"/>
  <c r="A683" i="113"/>
  <c r="A638" i="113"/>
  <c r="A1054" i="113"/>
  <c r="A689" i="113"/>
  <c r="A1059" i="113"/>
  <c r="A324" i="113"/>
  <c r="A281" i="113"/>
  <c r="A253" i="113"/>
  <c r="A752" i="113"/>
  <c r="A788" i="113"/>
  <c r="A783" i="113"/>
  <c r="A588" i="113"/>
  <c r="A362" i="113"/>
  <c r="A345" i="113"/>
  <c r="A1061" i="113"/>
  <c r="A697" i="113"/>
  <c r="A670" i="113"/>
  <c r="A632" i="113"/>
  <c r="A440" i="113"/>
  <c r="A309" i="113"/>
  <c r="A226" i="113"/>
  <c r="A825" i="113"/>
  <c r="A824" i="113"/>
  <c r="A512" i="113"/>
  <c r="A364" i="113"/>
  <c r="A907" i="113"/>
  <c r="A917" i="113"/>
  <c r="A720" i="113"/>
  <c r="A718" i="113"/>
  <c r="A681" i="113"/>
  <c r="A450" i="113"/>
  <c r="A413" i="113"/>
  <c r="A287" i="113"/>
  <c r="A738" i="113"/>
  <c r="A519" i="113"/>
  <c r="A693" i="113"/>
  <c r="A667" i="113"/>
  <c r="A470" i="113"/>
  <c r="A460" i="113"/>
  <c r="A323" i="113"/>
  <c r="A315" i="113"/>
  <c r="A297" i="113"/>
  <c r="A262" i="113"/>
  <c r="A246" i="113"/>
  <c r="A822" i="113"/>
  <c r="A712" i="113"/>
  <c r="A711" i="113"/>
  <c r="A652" i="113"/>
  <c r="A777" i="113"/>
  <c r="A535" i="113"/>
  <c r="A910" i="113"/>
  <c r="A902" i="113"/>
  <c r="A252" i="113"/>
  <c r="A816" i="113"/>
  <c r="A596" i="113"/>
  <c r="A566" i="113"/>
  <c r="A527" i="113"/>
  <c r="A875" i="113"/>
  <c r="A384" i="113"/>
  <c r="A382" i="113"/>
  <c r="A836" i="113"/>
  <c r="A366" i="113"/>
  <c r="A239" i="113"/>
  <c r="A386" i="113"/>
  <c r="A823" i="113"/>
  <c r="A155" i="113"/>
  <c r="A390" i="113"/>
  <c r="I1" i="106"/>
  <c r="H3" i="106" s="1"/>
  <c r="I9" i="106"/>
  <c r="I32" i="106"/>
  <c r="E34" i="106" s="1"/>
  <c r="I1" i="122"/>
  <c r="I32" i="122"/>
  <c r="E55" i="113" s="1"/>
  <c r="F52" i="113"/>
  <c r="H52" i="113"/>
  <c r="G26" i="122"/>
  <c r="C53" i="113"/>
  <c r="J21" i="122"/>
  <c r="H49" i="113"/>
  <c r="F11" i="122"/>
  <c r="E52" i="113"/>
  <c r="D23" i="122"/>
  <c r="D52" i="113"/>
  <c r="I52" i="113"/>
  <c r="I10" i="122"/>
  <c r="E14" i="121" s="1"/>
  <c r="C124" i="122" s="1"/>
  <c r="H124" i="122" s="1"/>
  <c r="G19" i="122"/>
  <c r="D19" i="122"/>
  <c r="H19" i="122"/>
  <c r="F19" i="122"/>
  <c r="E19" i="122"/>
  <c r="A598" i="113"/>
  <c r="I49" i="113"/>
  <c r="F49" i="113"/>
  <c r="H11" i="122"/>
  <c r="E11" i="122"/>
  <c r="G49" i="113"/>
  <c r="J9" i="122"/>
  <c r="A874" i="113"/>
  <c r="F53" i="113"/>
  <c r="D53" i="113"/>
  <c r="A141" i="113"/>
  <c r="G11" i="122"/>
  <c r="A133" i="113"/>
  <c r="A149" i="113"/>
  <c r="A855" i="113"/>
  <c r="G12" i="113"/>
  <c r="H46" i="106"/>
  <c r="D46" i="106"/>
  <c r="I45" i="106"/>
  <c r="E50" i="105" s="1"/>
  <c r="C140" i="106" s="1"/>
  <c r="H140" i="106" s="1"/>
  <c r="I139" i="106" s="1"/>
  <c r="H12" i="113"/>
  <c r="I12" i="113"/>
  <c r="E12" i="113"/>
  <c r="G46" i="106"/>
  <c r="G56" i="113"/>
  <c r="F56" i="113"/>
  <c r="D38" i="122"/>
  <c r="I50" i="113"/>
  <c r="G50" i="113"/>
  <c r="E50" i="113"/>
  <c r="A739" i="113"/>
  <c r="A346" i="113"/>
  <c r="A955" i="113"/>
  <c r="G53" i="113"/>
  <c r="F26" i="122"/>
  <c r="H26" i="122"/>
  <c r="I53" i="113"/>
  <c r="J24" i="122"/>
  <c r="E53" i="113"/>
  <c r="E26" i="122"/>
  <c r="E49" i="113"/>
  <c r="C49" i="113"/>
  <c r="A49" i="113" s="1"/>
  <c r="D11" i="122"/>
  <c r="C10" i="113"/>
  <c r="H38" i="106"/>
  <c r="A575" i="113"/>
  <c r="A425" i="113"/>
  <c r="A258" i="113"/>
  <c r="A446" i="113"/>
  <c r="A839" i="113"/>
  <c r="A553" i="113"/>
  <c r="A167" i="113"/>
  <c r="A464" i="113"/>
  <c r="A959" i="113"/>
  <c r="A1002" i="113"/>
  <c r="A865" i="113"/>
  <c r="A162" i="113"/>
  <c r="A898" i="113"/>
  <c r="A275" i="113"/>
  <c r="J41" i="106"/>
  <c r="A113" i="113"/>
  <c r="A378" i="113"/>
  <c r="A389" i="113"/>
  <c r="A655" i="113"/>
  <c r="A479" i="113"/>
  <c r="A659" i="113"/>
  <c r="A541" i="113"/>
  <c r="A755" i="113"/>
  <c r="A792" i="113"/>
  <c r="A1062" i="113"/>
  <c r="A1053" i="113"/>
  <c r="A663" i="113"/>
  <c r="A492" i="113"/>
  <c r="A293" i="113"/>
  <c r="A244" i="113"/>
  <c r="A161" i="113"/>
  <c r="A946" i="113"/>
  <c r="A851" i="113"/>
  <c r="A992" i="113"/>
  <c r="A1045" i="113"/>
  <c r="A154" i="113"/>
  <c r="A454" i="113"/>
  <c r="A393" i="113"/>
  <c r="A271" i="113"/>
  <c r="A441" i="113"/>
  <c r="A746" i="113"/>
  <c r="A452" i="113"/>
  <c r="A563" i="113"/>
  <c r="A1030" i="113"/>
  <c r="A223" i="113"/>
  <c r="A786" i="113"/>
  <c r="A429" i="113"/>
  <c r="A123" i="113"/>
  <c r="I22" i="122"/>
  <c r="F23" i="122"/>
  <c r="C52" i="113"/>
  <c r="G23" i="122"/>
  <c r="G52" i="113"/>
  <c r="E23" i="122"/>
  <c r="H23" i="122"/>
  <c r="G30" i="121"/>
  <c r="A505" i="113"/>
  <c r="A191" i="113"/>
  <c r="A183" i="113"/>
  <c r="A478" i="113"/>
  <c r="F55" i="113"/>
  <c r="A732" i="113"/>
  <c r="A388" i="113"/>
  <c r="A641" i="113"/>
  <c r="A797" i="113"/>
  <c r="A387" i="113"/>
  <c r="A159" i="113"/>
  <c r="A274" i="113"/>
  <c r="A573" i="113"/>
  <c r="A178" i="113"/>
  <c r="A754" i="113"/>
  <c r="A307" i="113"/>
  <c r="A750" i="113"/>
  <c r="A135" i="113"/>
  <c r="A525" i="113"/>
  <c r="A581" i="113"/>
  <c r="A982" i="113"/>
  <c r="A449" i="113"/>
  <c r="A170" i="113"/>
  <c r="A480" i="113"/>
  <c r="A406" i="113"/>
  <c r="A845" i="113"/>
  <c r="A809" i="113"/>
  <c r="A852" i="113"/>
  <c r="A1014" i="113"/>
  <c r="A999" i="113"/>
  <c r="A143" i="113"/>
  <c r="A850" i="113"/>
  <c r="A727" i="113"/>
  <c r="A872" i="113"/>
  <c r="A404" i="113"/>
  <c r="A507" i="113"/>
  <c r="A427" i="113"/>
  <c r="A613" i="113"/>
  <c r="A682" i="113"/>
  <c r="A921" i="113"/>
  <c r="A963" i="113"/>
  <c r="A1066" i="113"/>
  <c r="A896" i="113"/>
  <c r="A779" i="113"/>
  <c r="A224" i="113"/>
  <c r="A461" i="113"/>
  <c r="A511" i="113"/>
  <c r="A877" i="113"/>
  <c r="A340" i="113"/>
  <c r="A787" i="113"/>
  <c r="A841" i="113"/>
  <c r="A15" i="113"/>
  <c r="A468" i="113"/>
  <c r="A1047" i="113"/>
  <c r="A806" i="113"/>
  <c r="A374" i="113"/>
  <c r="A557" i="113"/>
  <c r="A238" i="113"/>
  <c r="A690" i="113"/>
  <c r="A664" i="113"/>
  <c r="A699" i="113"/>
  <c r="A337" i="113"/>
  <c r="A861" i="113"/>
  <c r="A871" i="113"/>
  <c r="A99" i="113"/>
  <c r="A723" i="113"/>
  <c r="A726" i="113"/>
  <c r="A537" i="113"/>
  <c r="A1042" i="113"/>
  <c r="A994" i="113"/>
  <c r="A984" i="113"/>
  <c r="A283" i="113"/>
  <c r="A218" i="113"/>
  <c r="A813" i="113"/>
  <c r="A312" i="113"/>
  <c r="A481" i="113"/>
  <c r="A668" i="113"/>
  <c r="A1037" i="113"/>
  <c r="A1000" i="113"/>
  <c r="A926" i="113"/>
  <c r="A975" i="113"/>
  <c r="A1018" i="113"/>
  <c r="A631" i="113"/>
  <c r="A1019" i="113"/>
  <c r="A972" i="113"/>
  <c r="A954" i="113"/>
  <c r="A662" i="113"/>
  <c r="A1013" i="113"/>
  <c r="A990" i="113"/>
  <c r="A795" i="113"/>
  <c r="A830" i="113"/>
  <c r="A751" i="113"/>
  <c r="A756" i="113"/>
  <c r="A524" i="113"/>
  <c r="A410" i="113"/>
  <c r="A587" i="113"/>
  <c r="A633" i="113"/>
  <c r="A292" i="113"/>
  <c r="A577" i="113"/>
  <c r="A242" i="113"/>
  <c r="I59" i="122"/>
  <c r="A111" i="113"/>
  <c r="A319" i="113"/>
  <c r="A490" i="113"/>
  <c r="A948" i="113"/>
  <c r="A403" i="113"/>
  <c r="E13" i="113"/>
  <c r="A377" i="113"/>
  <c r="A395" i="113"/>
  <c r="A767" i="113"/>
  <c r="A644" i="113"/>
  <c r="A179" i="113"/>
  <c r="G26" i="105"/>
  <c r="C71" i="106" s="1"/>
  <c r="H71" i="106" s="1"/>
  <c r="E26" i="105"/>
  <c r="C129" i="106" s="1"/>
  <c r="H129" i="106" s="1"/>
  <c r="A762" i="113"/>
  <c r="A290" i="113"/>
  <c r="A694" i="113"/>
  <c r="A288" i="113"/>
  <c r="J47" i="106"/>
  <c r="F49" i="106"/>
  <c r="I48" i="106"/>
  <c r="H13" i="113"/>
  <c r="A97" i="113"/>
  <c r="A122" i="113"/>
  <c r="A349" i="113"/>
  <c r="A372" i="113"/>
  <c r="A869" i="113"/>
  <c r="A559" i="113"/>
  <c r="A645" i="113"/>
  <c r="A696" i="113"/>
  <c r="A833" i="113"/>
  <c r="A1064" i="113"/>
  <c r="I5" i="106"/>
  <c r="H2" i="113" s="1"/>
  <c r="A277" i="113"/>
  <c r="A953" i="113"/>
  <c r="A264" i="113"/>
  <c r="A100" i="113"/>
  <c r="A327" i="113"/>
  <c r="A709" i="113"/>
  <c r="A737" i="113"/>
  <c r="A125" i="113"/>
  <c r="A263" i="113"/>
  <c r="A539" i="113"/>
  <c r="A656" i="113"/>
  <c r="A814" i="113"/>
  <c r="A1060" i="113"/>
  <c r="A889" i="113"/>
  <c r="A1001" i="113"/>
  <c r="A862" i="113"/>
  <c r="A197" i="113"/>
  <c r="A385" i="113"/>
  <c r="A988" i="113"/>
  <c r="A544" i="113"/>
  <c r="A299" i="113"/>
  <c r="A920" i="113"/>
  <c r="A435" i="113"/>
  <c r="A763" i="113"/>
  <c r="A477" i="113"/>
  <c r="A996" i="113"/>
  <c r="A985" i="113"/>
  <c r="A1017" i="113"/>
  <c r="A400" i="113"/>
  <c r="A354" i="113"/>
  <c r="A206" i="113"/>
  <c r="A716" i="113"/>
  <c r="A1038" i="113"/>
  <c r="A956" i="113"/>
  <c r="A273" i="113"/>
  <c r="A605" i="113"/>
  <c r="A881" i="113"/>
  <c r="A821" i="113"/>
  <c r="A409" i="113"/>
  <c r="A501" i="113"/>
  <c r="A259" i="113"/>
  <c r="A916" i="113"/>
  <c r="A685" i="113"/>
  <c r="A1016" i="113"/>
  <c r="A1005" i="113"/>
  <c r="A973" i="113"/>
  <c r="A991" i="113"/>
  <c r="A445" i="113"/>
  <c r="A903" i="113"/>
  <c r="A542" i="113"/>
  <c r="A456" i="113"/>
  <c r="A780" i="113"/>
  <c r="A710" i="113"/>
  <c r="A458" i="113"/>
  <c r="A457" i="113"/>
  <c r="A434" i="113"/>
  <c r="A431" i="113"/>
  <c r="A329" i="113"/>
  <c r="A976" i="113"/>
  <c r="A433" i="113"/>
  <c r="A870" i="113"/>
  <c r="A706" i="113"/>
  <c r="A661" i="113"/>
  <c r="A265" i="113"/>
  <c r="A846" i="113"/>
  <c r="A842" i="113"/>
  <c r="A612" i="113"/>
  <c r="A867" i="113"/>
  <c r="I44" i="122"/>
  <c r="J52" i="122"/>
  <c r="E58" i="121"/>
  <c r="C144" i="122" s="1"/>
  <c r="H144" i="122" s="1"/>
  <c r="G57" i="122"/>
  <c r="J55" i="122"/>
  <c r="H57" i="122"/>
  <c r="E61" i="113"/>
  <c r="E53" i="106"/>
  <c r="E10" i="113"/>
  <c r="I18" i="122"/>
  <c r="J18" i="122" s="1"/>
  <c r="F51" i="113"/>
  <c r="G51" i="113"/>
  <c r="H53" i="122"/>
  <c r="E60" i="113"/>
  <c r="E38" i="106"/>
  <c r="J51" i="122"/>
  <c r="G60" i="113"/>
  <c r="I10" i="113"/>
  <c r="G38" i="106"/>
  <c r="A245" i="113"/>
  <c r="I37" i="122"/>
  <c r="E42" i="121" s="1"/>
  <c r="C137" i="122" s="1"/>
  <c r="H137" i="122" s="1"/>
  <c r="C56" i="113"/>
  <c r="A56" i="113" s="1"/>
  <c r="G38" i="122"/>
  <c r="H49" i="106"/>
  <c r="D13" i="113"/>
  <c r="A13" i="113" s="1"/>
  <c r="F13" i="113"/>
  <c r="G13" i="113"/>
  <c r="D49" i="106"/>
  <c r="G49" i="106"/>
  <c r="I2" i="122"/>
  <c r="G47" i="113"/>
  <c r="F47" i="113"/>
  <c r="I47" i="113"/>
  <c r="C47" i="113"/>
  <c r="G55" i="113"/>
  <c r="H34" i="122"/>
  <c r="C55" i="113"/>
  <c r="J32" i="122"/>
  <c r="J60" i="106"/>
  <c r="G66" i="105"/>
  <c r="G58" i="121"/>
  <c r="I56" i="122"/>
  <c r="D61" i="113"/>
  <c r="A61" i="113" s="1"/>
  <c r="F53" i="106"/>
  <c r="A11" i="113"/>
  <c r="C51" i="113"/>
  <c r="A51" i="113" s="1"/>
  <c r="D10" i="113"/>
  <c r="J36" i="106"/>
  <c r="F60" i="113"/>
  <c r="A516" i="113"/>
  <c r="A636" i="113"/>
  <c r="F11" i="106"/>
  <c r="F3" i="113"/>
  <c r="H3" i="113"/>
  <c r="I3" i="113"/>
  <c r="C3" i="113"/>
  <c r="E11" i="106"/>
  <c r="G7" i="122"/>
  <c r="I48" i="113"/>
  <c r="I6" i="122"/>
  <c r="G10" i="121" s="1"/>
  <c r="H7" i="122"/>
  <c r="C48" i="113"/>
  <c r="A48" i="113" s="1"/>
  <c r="E7" i="122"/>
  <c r="G10" i="113"/>
  <c r="I37" i="106"/>
  <c r="F10" i="113"/>
  <c r="D38" i="106"/>
  <c r="H10" i="113"/>
  <c r="G49" i="122"/>
  <c r="F59" i="113"/>
  <c r="I59" i="113"/>
  <c r="D49" i="122"/>
  <c r="A351" i="113"/>
  <c r="A589" i="113"/>
  <c r="H15" i="122"/>
  <c r="G15" i="122"/>
  <c r="D15" i="122"/>
  <c r="I14" i="122"/>
  <c r="J13" i="122"/>
  <c r="D50" i="113"/>
  <c r="H50" i="113"/>
  <c r="C50" i="113"/>
  <c r="C5" i="113"/>
  <c r="A5" i="113" s="1"/>
  <c r="I18" i="106"/>
  <c r="G19" i="106"/>
  <c r="I5" i="113"/>
  <c r="D19" i="106"/>
  <c r="G5" i="113"/>
  <c r="J17" i="106"/>
  <c r="D53" i="122"/>
  <c r="D60" i="113"/>
  <c r="H60" i="113"/>
  <c r="I60" i="113"/>
  <c r="C60" i="113"/>
  <c r="J17" i="122"/>
  <c r="E51" i="113"/>
  <c r="A407" i="113"/>
  <c r="A348" i="113"/>
  <c r="A688" i="113"/>
  <c r="A189" i="113"/>
  <c r="A761" i="113"/>
  <c r="A776" i="113"/>
  <c r="A356" i="113"/>
  <c r="A554" i="113"/>
  <c r="A334" i="113"/>
  <c r="A165" i="113"/>
  <c r="A579" i="113"/>
  <c r="A569" i="113"/>
  <c r="A603" i="113"/>
  <c r="A473" i="113"/>
  <c r="A622" i="113"/>
  <c r="A383" i="113"/>
  <c r="A922" i="113"/>
  <c r="A928" i="113"/>
  <c r="A561" i="113"/>
  <c r="A1034" i="113"/>
  <c r="A1020" i="113"/>
  <c r="A591" i="113"/>
  <c r="A888" i="113"/>
  <c r="A1008" i="113"/>
  <c r="A582" i="113"/>
  <c r="A335" i="113"/>
  <c r="A567" i="113"/>
  <c r="A304" i="113"/>
  <c r="A233" i="113"/>
  <c r="A849" i="113"/>
  <c r="A114" i="113"/>
  <c r="A708" i="113"/>
  <c r="A373" i="113"/>
  <c r="A676" i="113"/>
  <c r="A153" i="113"/>
  <c r="A482" i="113"/>
  <c r="A942" i="113"/>
  <c r="A908" i="113"/>
  <c r="A939" i="113"/>
  <c r="A555" i="113"/>
  <c r="A518" i="113"/>
  <c r="A733" i="113"/>
  <c r="A906" i="113"/>
  <c r="A443" i="113"/>
  <c r="A225" i="113"/>
  <c r="A834" i="113"/>
  <c r="A736" i="113"/>
  <c r="A610" i="113"/>
  <c r="A848" i="113"/>
  <c r="A650" i="113"/>
  <c r="A272" i="113"/>
  <c r="A576" i="113"/>
  <c r="A944" i="113"/>
  <c r="A714" i="113"/>
  <c r="A202" i="113"/>
  <c r="I28" i="106"/>
  <c r="A200" i="113"/>
  <c r="A771" i="113"/>
  <c r="A256" i="113"/>
  <c r="A949" i="113"/>
  <c r="A1036" i="113"/>
  <c r="A1032" i="113"/>
  <c r="A296" i="113"/>
  <c r="A615" i="113"/>
  <c r="A790" i="113"/>
  <c r="A499" i="113"/>
  <c r="A333" i="113"/>
  <c r="I28" i="122"/>
  <c r="I54" i="113" s="1"/>
  <c r="C74" i="122"/>
  <c r="H74" i="122" s="1"/>
  <c r="G31" i="121"/>
  <c r="G47" i="105"/>
  <c r="C82" i="106"/>
  <c r="H82" i="106" s="1"/>
  <c r="A486" i="113"/>
  <c r="F7" i="113"/>
  <c r="J24" i="106"/>
  <c r="I25" i="106"/>
  <c r="G30" i="105" s="1"/>
  <c r="H7" i="113"/>
  <c r="E26" i="106"/>
  <c r="D7" i="113"/>
  <c r="G26" i="106"/>
  <c r="G7" i="113"/>
  <c r="C7" i="113"/>
  <c r="H26" i="106"/>
  <c r="D57" i="113"/>
  <c r="A57" i="113" s="1"/>
  <c r="H42" i="122"/>
  <c r="E42" i="122"/>
  <c r="G57" i="113"/>
  <c r="G42" i="122"/>
  <c r="J40" i="122"/>
  <c r="H57" i="113"/>
  <c r="I57" i="113"/>
  <c r="I41" i="122"/>
  <c r="E46" i="121" s="1"/>
  <c r="C139" i="122" s="1"/>
  <c r="H139" i="122" s="1"/>
  <c r="E57" i="113"/>
  <c r="D42" i="122"/>
  <c r="G42" i="121"/>
  <c r="A188" i="113"/>
  <c r="A175" i="113"/>
  <c r="A255" i="113"/>
  <c r="A989" i="113"/>
  <c r="J22" i="122"/>
  <c r="G26" i="121"/>
  <c r="E26" i="121"/>
  <c r="C129" i="122" s="1"/>
  <c r="H129" i="122" s="1"/>
  <c r="D26" i="106"/>
  <c r="A628" i="113"/>
  <c r="J56" i="106"/>
  <c r="G62" i="105"/>
  <c r="E62" i="105"/>
  <c r="C147" i="106" s="1"/>
  <c r="H147" i="106" s="1"/>
  <c r="I147" i="106" s="1"/>
  <c r="A713" i="113"/>
  <c r="A495" i="113"/>
  <c r="A974" i="113"/>
  <c r="A980" i="113"/>
  <c r="A707" i="113"/>
  <c r="D14" i="113"/>
  <c r="A14" i="113" s="1"/>
  <c r="H53" i="106"/>
  <c r="G9" i="113"/>
  <c r="I9" i="113"/>
  <c r="H49" i="122"/>
  <c r="E59" i="113"/>
  <c r="A728" i="113"/>
  <c r="A880" i="113"/>
  <c r="I13" i="106"/>
  <c r="D53" i="106"/>
  <c r="F14" i="113"/>
  <c r="I52" i="106"/>
  <c r="F49" i="122"/>
  <c r="A300" i="113"/>
  <c r="A983" i="113"/>
  <c r="A698" i="113"/>
  <c r="A1012" i="113"/>
  <c r="A958" i="113"/>
  <c r="G14" i="113"/>
  <c r="I14" i="113"/>
  <c r="H14" i="113"/>
  <c r="G53" i="106"/>
  <c r="E14" i="113"/>
  <c r="G59" i="113"/>
  <c r="I48" i="122"/>
  <c r="A522" i="113"/>
  <c r="A793" i="113"/>
  <c r="R3" i="100" a="1"/>
  <c r="R3" i="100" s="1"/>
  <c r="P3" i="100" a="1"/>
  <c r="P3" i="100" s="1"/>
  <c r="P4" i="100" s="1" a="1"/>
  <c r="P4" i="100" s="1"/>
  <c r="A52" i="113" l="1"/>
  <c r="J37" i="122"/>
  <c r="E10" i="121"/>
  <c r="C121" i="122" s="1"/>
  <c r="H121" i="122" s="1"/>
  <c r="J6" i="122"/>
  <c r="F34" i="106"/>
  <c r="F9" i="113"/>
  <c r="A7" i="113"/>
  <c r="I140" i="106"/>
  <c r="J140" i="106" s="1"/>
  <c r="G141" i="106"/>
  <c r="F141" i="106"/>
  <c r="H141" i="106"/>
  <c r="F37" i="113"/>
  <c r="E141" i="106"/>
  <c r="I37" i="113"/>
  <c r="J139" i="106"/>
  <c r="H37" i="113"/>
  <c r="D37" i="113"/>
  <c r="G37" i="113"/>
  <c r="E37" i="113"/>
  <c r="A10" i="113"/>
  <c r="J45" i="106"/>
  <c r="G50" i="105"/>
  <c r="G51" i="105" s="1"/>
  <c r="G27" i="105"/>
  <c r="D55" i="113"/>
  <c r="A55" i="113" s="1"/>
  <c r="H55" i="113"/>
  <c r="G3" i="122"/>
  <c r="H3" i="122"/>
  <c r="J1" i="122"/>
  <c r="E47" i="113"/>
  <c r="E3" i="122"/>
  <c r="D3" i="122"/>
  <c r="H47" i="113"/>
  <c r="F3" i="122"/>
  <c r="D47" i="113"/>
  <c r="A47" i="113" s="1"/>
  <c r="G22" i="121"/>
  <c r="I55" i="113"/>
  <c r="F3" i="106"/>
  <c r="H9" i="113"/>
  <c r="H34" i="106"/>
  <c r="C9" i="113"/>
  <c r="I33" i="106"/>
  <c r="G34" i="106"/>
  <c r="J32" i="106"/>
  <c r="E9" i="113"/>
  <c r="D34" i="106"/>
  <c r="D9" i="113"/>
  <c r="F34" i="122"/>
  <c r="I33" i="122"/>
  <c r="E38" i="121" s="1"/>
  <c r="C136" i="122" s="1"/>
  <c r="H136" i="122" s="1"/>
  <c r="I136" i="122" s="1"/>
  <c r="H11" i="106"/>
  <c r="E3" i="113"/>
  <c r="I10" i="106"/>
  <c r="D3" i="113"/>
  <c r="A3" i="113" s="1"/>
  <c r="G3" i="113"/>
  <c r="G11" i="106"/>
  <c r="J9" i="106"/>
  <c r="D11" i="106"/>
  <c r="D34" i="122"/>
  <c r="E34" i="122"/>
  <c r="G34" i="122"/>
  <c r="H1" i="113"/>
  <c r="E1" i="113"/>
  <c r="I1" i="113"/>
  <c r="F1" i="113"/>
  <c r="G3" i="106"/>
  <c r="J1" i="106"/>
  <c r="E3" i="106"/>
  <c r="D1" i="113"/>
  <c r="I2" i="106"/>
  <c r="E6" i="105" s="1"/>
  <c r="C120" i="106" s="1"/>
  <c r="H120" i="106" s="1"/>
  <c r="D3" i="106"/>
  <c r="G1" i="113"/>
  <c r="C1" i="113"/>
  <c r="E22" i="121"/>
  <c r="C128" i="122" s="1"/>
  <c r="H128" i="122" s="1"/>
  <c r="I128" i="122" s="1"/>
  <c r="E2" i="113"/>
  <c r="J10" i="122"/>
  <c r="G14" i="121"/>
  <c r="A53" i="113"/>
  <c r="F62" i="113"/>
  <c r="C62" i="113"/>
  <c r="G61" i="122"/>
  <c r="J59" i="122"/>
  <c r="G62" i="113"/>
  <c r="F61" i="122"/>
  <c r="H62" i="113"/>
  <c r="D62" i="113"/>
  <c r="E62" i="113"/>
  <c r="E61" i="122"/>
  <c r="H61" i="122"/>
  <c r="I60" i="122"/>
  <c r="J60" i="122" s="1"/>
  <c r="I62" i="113"/>
  <c r="D61" i="122"/>
  <c r="E7" i="106"/>
  <c r="G2" i="113"/>
  <c r="H7" i="106"/>
  <c r="J5" i="106"/>
  <c r="I2" i="113"/>
  <c r="C2" i="113"/>
  <c r="D7" i="106"/>
  <c r="I6" i="106"/>
  <c r="F7" i="106"/>
  <c r="G7" i="106"/>
  <c r="F2" i="113"/>
  <c r="D2" i="113"/>
  <c r="J48" i="106"/>
  <c r="E54" i="105"/>
  <c r="C143" i="106" s="1"/>
  <c r="H143" i="106" s="1"/>
  <c r="G54" i="105"/>
  <c r="A60" i="113"/>
  <c r="A50" i="113"/>
  <c r="C58" i="113"/>
  <c r="D46" i="122"/>
  <c r="H46" i="122"/>
  <c r="D58" i="113"/>
  <c r="I45" i="122"/>
  <c r="J45" i="122" s="1"/>
  <c r="E58" i="113"/>
  <c r="E46" i="122"/>
  <c r="F46" i="122"/>
  <c r="J44" i="122"/>
  <c r="H58" i="113"/>
  <c r="I58" i="113"/>
  <c r="G46" i="122"/>
  <c r="G58" i="113"/>
  <c r="F58" i="113"/>
  <c r="C91" i="106"/>
  <c r="H91" i="106" s="1"/>
  <c r="G67" i="105"/>
  <c r="C37" i="113"/>
  <c r="A37" i="113" s="1"/>
  <c r="D141" i="106"/>
  <c r="E18" i="121"/>
  <c r="C125" i="122" s="1"/>
  <c r="H125" i="122" s="1"/>
  <c r="I124" i="122" s="1"/>
  <c r="G18" i="121"/>
  <c r="J14" i="122"/>
  <c r="J56" i="122"/>
  <c r="E62" i="121"/>
  <c r="C147" i="122" s="1"/>
  <c r="H147" i="122" s="1"/>
  <c r="G62" i="121"/>
  <c r="D30" i="122"/>
  <c r="F30" i="122"/>
  <c r="C54" i="113"/>
  <c r="E30" i="122"/>
  <c r="I29" i="122"/>
  <c r="E34" i="121" s="1"/>
  <c r="C133" i="122" s="1"/>
  <c r="H133" i="122" s="1"/>
  <c r="I132" i="122" s="1"/>
  <c r="G54" i="113"/>
  <c r="J28" i="122"/>
  <c r="G30" i="122"/>
  <c r="H54" i="113"/>
  <c r="D54" i="113"/>
  <c r="F54" i="113"/>
  <c r="E54" i="113"/>
  <c r="H8" i="113"/>
  <c r="G8" i="113"/>
  <c r="J28" i="106"/>
  <c r="E30" i="106"/>
  <c r="I29" i="106"/>
  <c r="J29" i="106" s="1"/>
  <c r="F8" i="113"/>
  <c r="D30" i="106"/>
  <c r="F30" i="106"/>
  <c r="I8" i="113"/>
  <c r="G30" i="106"/>
  <c r="D8" i="113"/>
  <c r="H30" i="106"/>
  <c r="C8" i="113"/>
  <c r="E8" i="113"/>
  <c r="H30" i="122"/>
  <c r="J37" i="106"/>
  <c r="G42" i="105"/>
  <c r="E42" i="105"/>
  <c r="C137" i="106" s="1"/>
  <c r="H137" i="106" s="1"/>
  <c r="J18" i="106"/>
  <c r="E22" i="105"/>
  <c r="C128" i="106" s="1"/>
  <c r="H128" i="106" s="1"/>
  <c r="I128" i="106" s="1"/>
  <c r="G22" i="105"/>
  <c r="C64" i="122"/>
  <c r="H64" i="122" s="1"/>
  <c r="G11" i="121"/>
  <c r="G59" i="121"/>
  <c r="C87" i="122"/>
  <c r="H87" i="122" s="1"/>
  <c r="J33" i="122"/>
  <c r="G38" i="121"/>
  <c r="J2" i="122"/>
  <c r="G6" i="121"/>
  <c r="E6" i="121"/>
  <c r="C120" i="122" s="1"/>
  <c r="H120" i="122" s="1"/>
  <c r="I120" i="122" s="1"/>
  <c r="G63" i="105"/>
  <c r="C90" i="106"/>
  <c r="H90" i="106" s="1"/>
  <c r="G27" i="121"/>
  <c r="C71" i="122"/>
  <c r="H71" i="122" s="1"/>
  <c r="G23" i="121"/>
  <c r="C70" i="122"/>
  <c r="H70" i="122" s="1"/>
  <c r="C74" i="106"/>
  <c r="H74" i="106" s="1"/>
  <c r="G31" i="105"/>
  <c r="D48" i="105"/>
  <c r="H15" i="106"/>
  <c r="F4" i="113"/>
  <c r="F15" i="106"/>
  <c r="G15" i="106"/>
  <c r="D4" i="113"/>
  <c r="J13" i="106"/>
  <c r="E4" i="113"/>
  <c r="E15" i="106"/>
  <c r="C4" i="113"/>
  <c r="G4" i="113"/>
  <c r="I4" i="113"/>
  <c r="I14" i="106"/>
  <c r="J14" i="106" s="1"/>
  <c r="H4" i="113"/>
  <c r="D15" i="106"/>
  <c r="J25" i="106"/>
  <c r="E30" i="105"/>
  <c r="C132" i="106" s="1"/>
  <c r="H132" i="106" s="1"/>
  <c r="E54" i="121"/>
  <c r="C143" i="122" s="1"/>
  <c r="H143" i="122" s="1"/>
  <c r="I143" i="122" s="1"/>
  <c r="J48" i="122"/>
  <c r="G54" i="121"/>
  <c r="J52" i="106"/>
  <c r="G58" i="105"/>
  <c r="E58" i="105"/>
  <c r="C144" i="106" s="1"/>
  <c r="H144" i="106" s="1"/>
  <c r="E39" i="113"/>
  <c r="H149" i="106"/>
  <c r="F149" i="106"/>
  <c r="J147" i="106"/>
  <c r="C39" i="113"/>
  <c r="H39" i="113"/>
  <c r="E149" i="106"/>
  <c r="I39" i="113"/>
  <c r="G149" i="106"/>
  <c r="D149" i="106"/>
  <c r="I148" i="106"/>
  <c r="J148" i="106" s="1"/>
  <c r="G39" i="113"/>
  <c r="D39" i="113"/>
  <c r="F39" i="113"/>
  <c r="G43" i="121"/>
  <c r="C79" i="122"/>
  <c r="H79" i="122" s="1"/>
  <c r="J41" i="122"/>
  <c r="G46" i="121"/>
  <c r="R4" i="100" a="1"/>
  <c r="R4" i="100" s="1"/>
  <c r="R5" i="100" s="1" a="1"/>
  <c r="R5" i="100" s="1"/>
  <c r="P5" i="100" a="1"/>
  <c r="P5" i="100" s="1"/>
  <c r="I82" i="113" l="1"/>
  <c r="D82" i="113"/>
  <c r="E138" i="122"/>
  <c r="H82" i="113"/>
  <c r="D138" i="122"/>
  <c r="C83" i="106"/>
  <c r="H83" i="106" s="1"/>
  <c r="I82" i="106" s="1"/>
  <c r="E84" i="106" s="1"/>
  <c r="A4" i="113"/>
  <c r="I90" i="106"/>
  <c r="I143" i="106"/>
  <c r="A62" i="113"/>
  <c r="J33" i="106"/>
  <c r="E38" i="105"/>
  <c r="C136" i="106" s="1"/>
  <c r="H136" i="106" s="1"/>
  <c r="I136" i="106" s="1"/>
  <c r="G38" i="105"/>
  <c r="E14" i="105"/>
  <c r="C124" i="106" s="1"/>
  <c r="H124" i="106" s="1"/>
  <c r="G14" i="105"/>
  <c r="J10" i="106"/>
  <c r="A9" i="113"/>
  <c r="A1" i="113"/>
  <c r="G6" i="105"/>
  <c r="J2" i="106"/>
  <c r="H22" i="113"/>
  <c r="I83" i="106"/>
  <c r="J83" i="106" s="1"/>
  <c r="C22" i="113"/>
  <c r="A22" i="113" s="1"/>
  <c r="H84" i="106"/>
  <c r="E22" i="113"/>
  <c r="G84" i="106"/>
  <c r="F22" i="113"/>
  <c r="D84" i="106"/>
  <c r="D22" i="113"/>
  <c r="G22" i="113"/>
  <c r="I22" i="113"/>
  <c r="I137" i="122"/>
  <c r="J137" i="122" s="1"/>
  <c r="C82" i="113"/>
  <c r="A82" i="113" s="1"/>
  <c r="J136" i="122"/>
  <c r="F138" i="122"/>
  <c r="F82" i="113"/>
  <c r="E82" i="113"/>
  <c r="G82" i="113"/>
  <c r="C67" i="122"/>
  <c r="H67" i="122" s="1"/>
  <c r="G15" i="121"/>
  <c r="H138" i="122"/>
  <c r="G138" i="122"/>
  <c r="A2" i="113"/>
  <c r="E66" i="121"/>
  <c r="C148" i="122" s="1"/>
  <c r="H148" i="122" s="1"/>
  <c r="I147" i="122" s="1"/>
  <c r="G66" i="121"/>
  <c r="G50" i="121"/>
  <c r="E50" i="121"/>
  <c r="C140" i="122" s="1"/>
  <c r="H140" i="122" s="1"/>
  <c r="I139" i="122" s="1"/>
  <c r="E10" i="105"/>
  <c r="C121" i="106" s="1"/>
  <c r="H121" i="106" s="1"/>
  <c r="I120" i="106" s="1"/>
  <c r="J6" i="106"/>
  <c r="G10" i="105"/>
  <c r="A58" i="113"/>
  <c r="G55" i="105"/>
  <c r="C86" i="106"/>
  <c r="H86" i="106" s="1"/>
  <c r="F78" i="113"/>
  <c r="G122" i="122"/>
  <c r="F122" i="122"/>
  <c r="H122" i="122"/>
  <c r="J120" i="122"/>
  <c r="I78" i="113"/>
  <c r="C78" i="113"/>
  <c r="G78" i="113"/>
  <c r="D78" i="113"/>
  <c r="E78" i="113"/>
  <c r="I121" i="122"/>
  <c r="J121" i="122" s="1"/>
  <c r="D122" i="122"/>
  <c r="E122" i="122"/>
  <c r="H78" i="113"/>
  <c r="C78" i="122"/>
  <c r="H78" i="122" s="1"/>
  <c r="I78" i="122" s="1"/>
  <c r="G39" i="121"/>
  <c r="E81" i="113"/>
  <c r="E134" i="122"/>
  <c r="F81" i="113"/>
  <c r="D81" i="113"/>
  <c r="H81" i="113"/>
  <c r="H134" i="122"/>
  <c r="F134" i="122"/>
  <c r="I81" i="113"/>
  <c r="D134" i="122"/>
  <c r="J132" i="122"/>
  <c r="G81" i="113"/>
  <c r="G134" i="122"/>
  <c r="I133" i="122"/>
  <c r="J133" i="122" s="1"/>
  <c r="C81" i="113"/>
  <c r="G34" i="121"/>
  <c r="J29" i="122"/>
  <c r="I70" i="122"/>
  <c r="I65" i="113" s="1"/>
  <c r="G7" i="121"/>
  <c r="C63" i="122"/>
  <c r="H63" i="122" s="1"/>
  <c r="I63" i="122" s="1"/>
  <c r="G23" i="105"/>
  <c r="C70" i="106"/>
  <c r="H70" i="106" s="1"/>
  <c r="I70" i="106" s="1"/>
  <c r="G43" i="105"/>
  <c r="C79" i="106"/>
  <c r="H79" i="106" s="1"/>
  <c r="A8" i="113"/>
  <c r="G34" i="105"/>
  <c r="G63" i="121"/>
  <c r="C90" i="122"/>
  <c r="H90" i="122" s="1"/>
  <c r="C68" i="122"/>
  <c r="H68" i="122" s="1"/>
  <c r="I67" i="122" s="1"/>
  <c r="G19" i="121"/>
  <c r="A39" i="113"/>
  <c r="I34" i="113"/>
  <c r="J128" i="106"/>
  <c r="E130" i="106"/>
  <c r="H34" i="113"/>
  <c r="G34" i="113"/>
  <c r="F34" i="113"/>
  <c r="G130" i="106"/>
  <c r="D130" i="106"/>
  <c r="I129" i="106"/>
  <c r="J129" i="106" s="1"/>
  <c r="D34" i="113"/>
  <c r="H130" i="106"/>
  <c r="F130" i="106"/>
  <c r="E34" i="113"/>
  <c r="C34" i="113"/>
  <c r="E34" i="105"/>
  <c r="C133" i="106" s="1"/>
  <c r="H133" i="106" s="1"/>
  <c r="I132" i="106" s="1"/>
  <c r="A54" i="113"/>
  <c r="I125" i="122"/>
  <c r="J125" i="122" s="1"/>
  <c r="I79" i="113"/>
  <c r="H79" i="113"/>
  <c r="G79" i="113"/>
  <c r="D126" i="122"/>
  <c r="E79" i="113"/>
  <c r="D79" i="113"/>
  <c r="F79" i="113"/>
  <c r="E126" i="122"/>
  <c r="J124" i="122"/>
  <c r="H126" i="122"/>
  <c r="G126" i="122"/>
  <c r="C79" i="113"/>
  <c r="F126" i="122"/>
  <c r="G55" i="121"/>
  <c r="C86" i="122"/>
  <c r="H86" i="122" s="1"/>
  <c r="I86" i="122" s="1"/>
  <c r="H130" i="122"/>
  <c r="G80" i="113"/>
  <c r="E80" i="113"/>
  <c r="H80" i="113"/>
  <c r="I80" i="113"/>
  <c r="E130" i="122"/>
  <c r="D80" i="113"/>
  <c r="J128" i="122"/>
  <c r="I129" i="122"/>
  <c r="J129" i="122" s="1"/>
  <c r="D130" i="122"/>
  <c r="F130" i="122"/>
  <c r="C80" i="113"/>
  <c r="F80" i="113"/>
  <c r="G130" i="122"/>
  <c r="G72" i="122"/>
  <c r="J90" i="106"/>
  <c r="G92" i="106"/>
  <c r="I91" i="106"/>
  <c r="J91" i="106" s="1"/>
  <c r="D24" i="113"/>
  <c r="D92" i="106"/>
  <c r="E24" i="113"/>
  <c r="H92" i="106"/>
  <c r="G24" i="113"/>
  <c r="H24" i="113"/>
  <c r="F24" i="113"/>
  <c r="F92" i="106"/>
  <c r="I24" i="113"/>
  <c r="E92" i="106"/>
  <c r="C24" i="113"/>
  <c r="I38" i="113"/>
  <c r="H145" i="106"/>
  <c r="G38" i="113"/>
  <c r="F38" i="113"/>
  <c r="I144" i="106"/>
  <c r="J144" i="106" s="1"/>
  <c r="E38" i="113"/>
  <c r="D38" i="113"/>
  <c r="D145" i="106"/>
  <c r="G145" i="106"/>
  <c r="J143" i="106"/>
  <c r="E145" i="106"/>
  <c r="C38" i="113"/>
  <c r="H38" i="113"/>
  <c r="F145" i="106"/>
  <c r="E18" i="105"/>
  <c r="C125" i="106" s="1"/>
  <c r="H125" i="106" s="1"/>
  <c r="I124" i="106" s="1"/>
  <c r="D40" i="121"/>
  <c r="C87" i="106"/>
  <c r="H87" i="106" s="1"/>
  <c r="I86" i="106" s="1"/>
  <c r="G59" i="105"/>
  <c r="D84" i="113"/>
  <c r="C84" i="113"/>
  <c r="F84" i="113"/>
  <c r="D145" i="122"/>
  <c r="J143" i="122"/>
  <c r="H84" i="113"/>
  <c r="H145" i="122"/>
  <c r="I144" i="122"/>
  <c r="J144" i="122" s="1"/>
  <c r="E145" i="122"/>
  <c r="I84" i="113"/>
  <c r="E84" i="113"/>
  <c r="F145" i="122"/>
  <c r="G84" i="113"/>
  <c r="G145" i="122"/>
  <c r="G18" i="105"/>
  <c r="G47" i="121"/>
  <c r="C82" i="122"/>
  <c r="H82" i="122" s="1"/>
  <c r="D64" i="105"/>
  <c r="D49" i="105"/>
  <c r="C160" i="106"/>
  <c r="H160" i="106" s="1"/>
  <c r="R6" i="100" a="1"/>
  <c r="R6" i="100" s="1"/>
  <c r="R7" i="100" s="1" a="1"/>
  <c r="R7" i="100" s="1"/>
  <c r="P6" i="100" a="1"/>
  <c r="P6" i="100" s="1"/>
  <c r="J82" i="106" l="1"/>
  <c r="H48" i="105"/>
  <c r="F84" i="106"/>
  <c r="A34" i="113"/>
  <c r="I137" i="106"/>
  <c r="J137" i="106" s="1"/>
  <c r="G36" i="113"/>
  <c r="I36" i="113"/>
  <c r="D138" i="106"/>
  <c r="H64" i="105"/>
  <c r="D72" i="122"/>
  <c r="C65" i="113"/>
  <c r="D36" i="113"/>
  <c r="E138" i="106"/>
  <c r="H36" i="113"/>
  <c r="G7" i="105"/>
  <c r="C63" i="106"/>
  <c r="H63" i="106" s="1"/>
  <c r="G39" i="105"/>
  <c r="C78" i="106"/>
  <c r="H78" i="106" s="1"/>
  <c r="I78" i="106" s="1"/>
  <c r="E65" i="113"/>
  <c r="H65" i="113"/>
  <c r="H138" i="106"/>
  <c r="G138" i="106"/>
  <c r="E36" i="113"/>
  <c r="F138" i="106"/>
  <c r="G15" i="105"/>
  <c r="C67" i="106"/>
  <c r="H67" i="106" s="1"/>
  <c r="F72" i="122"/>
  <c r="H72" i="122"/>
  <c r="C36" i="113"/>
  <c r="A36" i="113" s="1"/>
  <c r="F36" i="113"/>
  <c r="J136" i="106"/>
  <c r="H85" i="113"/>
  <c r="C85" i="113"/>
  <c r="D149" i="122"/>
  <c r="I148" i="122"/>
  <c r="J148" i="122" s="1"/>
  <c r="J147" i="122"/>
  <c r="G149" i="122"/>
  <c r="I85" i="113"/>
  <c r="F149" i="122"/>
  <c r="F85" i="113"/>
  <c r="G85" i="113"/>
  <c r="E85" i="113"/>
  <c r="H149" i="122"/>
  <c r="E149" i="122"/>
  <c r="D85" i="113"/>
  <c r="C91" i="122"/>
  <c r="H91" i="122" s="1"/>
  <c r="G67" i="121"/>
  <c r="A38" i="113"/>
  <c r="D65" i="113"/>
  <c r="I71" i="122"/>
  <c r="J71" i="122" s="1"/>
  <c r="F65" i="113"/>
  <c r="J70" i="122"/>
  <c r="A78" i="113"/>
  <c r="I90" i="122"/>
  <c r="D92" i="122" s="1"/>
  <c r="E72" i="122"/>
  <c r="G65" i="113"/>
  <c r="A79" i="113"/>
  <c r="A84" i="113"/>
  <c r="G122" i="106"/>
  <c r="I121" i="106"/>
  <c r="J121" i="106" s="1"/>
  <c r="H122" i="106"/>
  <c r="C32" i="113"/>
  <c r="I32" i="113"/>
  <c r="E32" i="113"/>
  <c r="H32" i="113"/>
  <c r="G32" i="113"/>
  <c r="E122" i="106"/>
  <c r="J120" i="106"/>
  <c r="D122" i="106"/>
  <c r="D32" i="113"/>
  <c r="F122" i="106"/>
  <c r="F32" i="113"/>
  <c r="H141" i="122"/>
  <c r="I83" i="113"/>
  <c r="E83" i="113"/>
  <c r="E141" i="122"/>
  <c r="G141" i="122"/>
  <c r="C83" i="113"/>
  <c r="F83" i="113"/>
  <c r="J139" i="122"/>
  <c r="I140" i="122"/>
  <c r="D83" i="113"/>
  <c r="F141" i="122"/>
  <c r="H83" i="113"/>
  <c r="G83" i="113"/>
  <c r="D141" i="122"/>
  <c r="C64" i="106"/>
  <c r="H64" i="106" s="1"/>
  <c r="G11" i="105"/>
  <c r="C83" i="122"/>
  <c r="H83" i="122" s="1"/>
  <c r="I82" i="122" s="1"/>
  <c r="G51" i="121"/>
  <c r="F67" i="113"/>
  <c r="I79" i="122"/>
  <c r="J79" i="122" s="1"/>
  <c r="E67" i="113"/>
  <c r="J78" i="122"/>
  <c r="H67" i="113"/>
  <c r="D67" i="113"/>
  <c r="G80" i="122"/>
  <c r="G67" i="113"/>
  <c r="E80" i="122"/>
  <c r="F80" i="122"/>
  <c r="D80" i="122"/>
  <c r="H80" i="122"/>
  <c r="I67" i="113"/>
  <c r="C67" i="113"/>
  <c r="A67" i="113" s="1"/>
  <c r="D134" i="106"/>
  <c r="G35" i="113"/>
  <c r="G134" i="106"/>
  <c r="I133" i="106"/>
  <c r="J133" i="106" s="1"/>
  <c r="J132" i="106"/>
  <c r="H35" i="113"/>
  <c r="H134" i="106"/>
  <c r="F134" i="106"/>
  <c r="F35" i="113"/>
  <c r="I35" i="113"/>
  <c r="C35" i="113"/>
  <c r="E134" i="106"/>
  <c r="E35" i="113"/>
  <c r="D35" i="113"/>
  <c r="D56" i="121"/>
  <c r="C162" i="122" s="1"/>
  <c r="H162" i="122" s="1"/>
  <c r="D32" i="121"/>
  <c r="C70" i="113"/>
  <c r="J90" i="122"/>
  <c r="I70" i="113"/>
  <c r="I91" i="122"/>
  <c r="J91" i="122" s="1"/>
  <c r="G70" i="113"/>
  <c r="D70" i="113"/>
  <c r="H70" i="113"/>
  <c r="H65" i="122"/>
  <c r="J63" i="122"/>
  <c r="E65" i="122"/>
  <c r="G63" i="113"/>
  <c r="C63" i="113"/>
  <c r="I63" i="113"/>
  <c r="G65" i="122"/>
  <c r="I64" i="122"/>
  <c r="J64" i="122" s="1"/>
  <c r="D65" i="122"/>
  <c r="F65" i="122"/>
  <c r="F63" i="113"/>
  <c r="D63" i="113"/>
  <c r="E63" i="113"/>
  <c r="H63" i="113"/>
  <c r="D16" i="121"/>
  <c r="D64" i="121"/>
  <c r="C75" i="106"/>
  <c r="H75" i="106" s="1"/>
  <c r="I74" i="106" s="1"/>
  <c r="G35" i="105"/>
  <c r="G19" i="113"/>
  <c r="E19" i="113"/>
  <c r="I71" i="106"/>
  <c r="J71" i="106" s="1"/>
  <c r="I19" i="113"/>
  <c r="D19" i="113"/>
  <c r="D72" i="106"/>
  <c r="F72" i="106"/>
  <c r="F19" i="113"/>
  <c r="H19" i="113"/>
  <c r="C19" i="113"/>
  <c r="G72" i="106"/>
  <c r="H72" i="106"/>
  <c r="J70" i="106"/>
  <c r="E72" i="106"/>
  <c r="C75" i="122"/>
  <c r="H75" i="122" s="1"/>
  <c r="I74" i="122" s="1"/>
  <c r="G35" i="121"/>
  <c r="D8" i="121"/>
  <c r="H24" i="121"/>
  <c r="C97" i="122" s="1"/>
  <c r="H97" i="122" s="1"/>
  <c r="A80" i="113"/>
  <c r="D24" i="105"/>
  <c r="F64" i="113"/>
  <c r="D64" i="113"/>
  <c r="H64" i="113"/>
  <c r="E64" i="113"/>
  <c r="D69" i="122"/>
  <c r="I64" i="113"/>
  <c r="G64" i="113"/>
  <c r="F69" i="122"/>
  <c r="G69" i="122"/>
  <c r="I68" i="122"/>
  <c r="J68" i="122" s="1"/>
  <c r="E69" i="122"/>
  <c r="C64" i="113"/>
  <c r="H69" i="122"/>
  <c r="J67" i="122"/>
  <c r="A81" i="113"/>
  <c r="D40" i="105"/>
  <c r="D65" i="105"/>
  <c r="C163" i="106"/>
  <c r="H163" i="106" s="1"/>
  <c r="D56" i="105"/>
  <c r="C159" i="122"/>
  <c r="H159" i="122" s="1"/>
  <c r="D41" i="121"/>
  <c r="D57" i="121"/>
  <c r="I87" i="106"/>
  <c r="J87" i="106" s="1"/>
  <c r="I23" i="113"/>
  <c r="D23" i="113"/>
  <c r="G88" i="106"/>
  <c r="E23" i="113"/>
  <c r="C23" i="113"/>
  <c r="F88" i="106"/>
  <c r="H23" i="113"/>
  <c r="J86" i="106"/>
  <c r="E88" i="106"/>
  <c r="D88" i="106"/>
  <c r="H88" i="106"/>
  <c r="G23" i="113"/>
  <c r="F23" i="113"/>
  <c r="I125" i="106"/>
  <c r="J125" i="106" s="1"/>
  <c r="F33" i="113"/>
  <c r="I33" i="113"/>
  <c r="H33" i="113"/>
  <c r="F126" i="106"/>
  <c r="G126" i="106"/>
  <c r="H126" i="106"/>
  <c r="D33" i="113"/>
  <c r="J124" i="106"/>
  <c r="D126" i="106"/>
  <c r="C33" i="113"/>
  <c r="E126" i="106"/>
  <c r="G33" i="113"/>
  <c r="E33" i="113"/>
  <c r="H65" i="105"/>
  <c r="C106" i="106"/>
  <c r="H106" i="106" s="1"/>
  <c r="G19" i="105"/>
  <c r="C68" i="106"/>
  <c r="H68" i="106" s="1"/>
  <c r="A24" i="113"/>
  <c r="A65" i="113"/>
  <c r="D24" i="121"/>
  <c r="I87" i="122"/>
  <c r="J87" i="122" s="1"/>
  <c r="J86" i="122"/>
  <c r="E88" i="122"/>
  <c r="F69" i="113"/>
  <c r="F88" i="122"/>
  <c r="C69" i="113"/>
  <c r="H88" i="122"/>
  <c r="H69" i="113"/>
  <c r="G88" i="122"/>
  <c r="D88" i="122"/>
  <c r="G69" i="113"/>
  <c r="E69" i="113"/>
  <c r="I69" i="113"/>
  <c r="D69" i="113"/>
  <c r="P7" i="100" a="1"/>
  <c r="P7" i="100" s="1"/>
  <c r="R8" i="100" a="1"/>
  <c r="R8" i="100" s="1"/>
  <c r="I67" i="106" l="1"/>
  <c r="C18" i="113" s="1"/>
  <c r="C102" i="106"/>
  <c r="H102" i="106" s="1"/>
  <c r="H49" i="105"/>
  <c r="E92" i="122"/>
  <c r="F70" i="113"/>
  <c r="A23" i="113"/>
  <c r="E70" i="113"/>
  <c r="G92" i="122"/>
  <c r="H92" i="122"/>
  <c r="F92" i="122"/>
  <c r="A85" i="113"/>
  <c r="I63" i="106"/>
  <c r="H56" i="105"/>
  <c r="H40" i="121"/>
  <c r="H41" i="121" s="1"/>
  <c r="I79" i="106"/>
  <c r="J79" i="106" s="1"/>
  <c r="J78" i="106"/>
  <c r="D21" i="113"/>
  <c r="H80" i="106"/>
  <c r="F21" i="113"/>
  <c r="G21" i="113"/>
  <c r="G80" i="106"/>
  <c r="H21" i="113"/>
  <c r="F80" i="106"/>
  <c r="E80" i="106"/>
  <c r="C21" i="113"/>
  <c r="A21" i="113" s="1"/>
  <c r="E21" i="113"/>
  <c r="I21" i="113"/>
  <c r="D80" i="106"/>
  <c r="H25" i="121"/>
  <c r="H24" i="105"/>
  <c r="C97" i="106" s="1"/>
  <c r="H97" i="106" s="1"/>
  <c r="I83" i="122"/>
  <c r="J83" i="122" s="1"/>
  <c r="H84" i="122"/>
  <c r="I68" i="113"/>
  <c r="E84" i="122"/>
  <c r="G84" i="122"/>
  <c r="D68" i="113"/>
  <c r="F68" i="113"/>
  <c r="G68" i="113"/>
  <c r="H68" i="113"/>
  <c r="J82" i="122"/>
  <c r="E68" i="113"/>
  <c r="F84" i="122"/>
  <c r="C68" i="113"/>
  <c r="D84" i="122"/>
  <c r="A32" i="113"/>
  <c r="H56" i="121"/>
  <c r="C105" i="122" s="1"/>
  <c r="H105" i="122" s="1"/>
  <c r="A64" i="113"/>
  <c r="D8" i="105"/>
  <c r="C151" i="106" s="1"/>
  <c r="H151" i="106" s="1"/>
  <c r="A33" i="113"/>
  <c r="A83" i="113"/>
  <c r="A19" i="113"/>
  <c r="A63" i="113"/>
  <c r="J140" i="122"/>
  <c r="D48" i="121"/>
  <c r="H8" i="121"/>
  <c r="F17" i="113"/>
  <c r="J63" i="106"/>
  <c r="H17" i="113"/>
  <c r="H65" i="106"/>
  <c r="I17" i="113"/>
  <c r="G65" i="106"/>
  <c r="E65" i="106"/>
  <c r="G17" i="113"/>
  <c r="D65" i="106"/>
  <c r="F65" i="106"/>
  <c r="C17" i="113"/>
  <c r="E17" i="113"/>
  <c r="D17" i="113"/>
  <c r="I64" i="106"/>
  <c r="J64" i="106" s="1"/>
  <c r="D9" i="105"/>
  <c r="C159" i="106"/>
  <c r="H159" i="106" s="1"/>
  <c r="I159" i="106" s="1"/>
  <c r="D41" i="105"/>
  <c r="D76" i="106"/>
  <c r="H20" i="113"/>
  <c r="F76" i="106"/>
  <c r="I75" i="106"/>
  <c r="H76" i="106"/>
  <c r="I20" i="113"/>
  <c r="F20" i="113"/>
  <c r="D20" i="113"/>
  <c r="C20" i="113"/>
  <c r="E76" i="106"/>
  <c r="G20" i="113"/>
  <c r="E20" i="113"/>
  <c r="G76" i="106"/>
  <c r="J74" i="106"/>
  <c r="C151" i="122"/>
  <c r="H151" i="122" s="1"/>
  <c r="D9" i="121"/>
  <c r="H25" i="105"/>
  <c r="C163" i="122"/>
  <c r="H163" i="122" s="1"/>
  <c r="I162" i="122" s="1"/>
  <c r="D65" i="121"/>
  <c r="C156" i="122"/>
  <c r="H156" i="122" s="1"/>
  <c r="D33" i="121"/>
  <c r="C155" i="106"/>
  <c r="H155" i="106" s="1"/>
  <c r="D25" i="105"/>
  <c r="D17" i="121"/>
  <c r="C152" i="122"/>
  <c r="H152" i="122" s="1"/>
  <c r="D16" i="105"/>
  <c r="C152" i="106" s="1"/>
  <c r="H152" i="106" s="1"/>
  <c r="H16" i="121"/>
  <c r="E76" i="122"/>
  <c r="H66" i="113"/>
  <c r="H76" i="122"/>
  <c r="D76" i="122"/>
  <c r="I75" i="122"/>
  <c r="J75" i="122" s="1"/>
  <c r="G76" i="122"/>
  <c r="E66" i="113"/>
  <c r="F66" i="113"/>
  <c r="I66" i="113"/>
  <c r="F76" i="122"/>
  <c r="D66" i="113"/>
  <c r="C66" i="113"/>
  <c r="J74" i="122"/>
  <c r="G66" i="113"/>
  <c r="H64" i="121"/>
  <c r="A70" i="113"/>
  <c r="D32" i="105"/>
  <c r="A35" i="113"/>
  <c r="A69" i="113"/>
  <c r="H18" i="113"/>
  <c r="F69" i="106"/>
  <c r="G18" i="113"/>
  <c r="H69" i="106"/>
  <c r="D18" i="113"/>
  <c r="I18" i="113"/>
  <c r="E69" i="106"/>
  <c r="E18" i="113"/>
  <c r="J67" i="106"/>
  <c r="G69" i="106"/>
  <c r="C162" i="106"/>
  <c r="H162" i="106" s="1"/>
  <c r="I162" i="106" s="1"/>
  <c r="D57" i="105"/>
  <c r="P8" i="100" a="1"/>
  <c r="P8" i="100" s="1"/>
  <c r="C101" i="122"/>
  <c r="H101" i="122" s="1"/>
  <c r="D25" i="121"/>
  <c r="C155" i="122"/>
  <c r="H155" i="122" s="1"/>
  <c r="C105" i="106"/>
  <c r="H105" i="106" s="1"/>
  <c r="I105" i="106" s="1"/>
  <c r="H57" i="105"/>
  <c r="A68" i="113"/>
  <c r="R9" i="100" a="1"/>
  <c r="R9" i="100" s="1"/>
  <c r="H57" i="121" l="1"/>
  <c r="I155" i="122"/>
  <c r="F18" i="113"/>
  <c r="I68" i="106"/>
  <c r="J68" i="106" s="1"/>
  <c r="D69" i="106"/>
  <c r="D17" i="105"/>
  <c r="E164" i="122"/>
  <c r="D164" i="122"/>
  <c r="E89" i="113"/>
  <c r="F164" i="122"/>
  <c r="I151" i="106"/>
  <c r="D40" i="113" s="1"/>
  <c r="H40" i="105"/>
  <c r="H41" i="105" s="1"/>
  <c r="A17" i="113"/>
  <c r="H48" i="121"/>
  <c r="C102" i="122" s="1"/>
  <c r="H102" i="122" s="1"/>
  <c r="F89" i="113"/>
  <c r="G164" i="122"/>
  <c r="C89" i="113"/>
  <c r="A89" i="113" s="1"/>
  <c r="J162" i="122"/>
  <c r="G89" i="113"/>
  <c r="I163" i="122"/>
  <c r="J163" i="122" s="1"/>
  <c r="H164" i="122"/>
  <c r="D89" i="113"/>
  <c r="H89" i="113"/>
  <c r="I89" i="113"/>
  <c r="H8" i="105"/>
  <c r="H9" i="105" s="1"/>
  <c r="A66" i="113"/>
  <c r="H9" i="121"/>
  <c r="C93" i="122"/>
  <c r="H93" i="122" s="1"/>
  <c r="C93" i="106"/>
  <c r="H93" i="106" s="1"/>
  <c r="C160" i="122"/>
  <c r="H160" i="122" s="1"/>
  <c r="I159" i="122" s="1"/>
  <c r="D88" i="113" s="1"/>
  <c r="D49" i="121"/>
  <c r="I151" i="122"/>
  <c r="G42" i="113"/>
  <c r="F42" i="113"/>
  <c r="H161" i="106"/>
  <c r="F161" i="106"/>
  <c r="G161" i="106"/>
  <c r="I42" i="113"/>
  <c r="C42" i="113"/>
  <c r="I160" i="106"/>
  <c r="J160" i="106" s="1"/>
  <c r="J159" i="106"/>
  <c r="D42" i="113"/>
  <c r="D161" i="106"/>
  <c r="H42" i="113"/>
  <c r="E161" i="106"/>
  <c r="E42" i="113"/>
  <c r="H16" i="105"/>
  <c r="C94" i="106" s="1"/>
  <c r="H94" i="106" s="1"/>
  <c r="H65" i="121"/>
  <c r="C106" i="122"/>
  <c r="H106" i="122" s="1"/>
  <c r="I105" i="122" s="1"/>
  <c r="H32" i="121"/>
  <c r="H17" i="121"/>
  <c r="C94" i="122"/>
  <c r="H94" i="122" s="1"/>
  <c r="I93" i="122" s="1"/>
  <c r="D33" i="105"/>
  <c r="C156" i="106"/>
  <c r="H156" i="106" s="1"/>
  <c r="I155" i="106" s="1"/>
  <c r="C101" i="106"/>
  <c r="H101" i="106" s="1"/>
  <c r="I101" i="106" s="1"/>
  <c r="J75" i="106"/>
  <c r="H32" i="105"/>
  <c r="A20" i="113"/>
  <c r="P9" i="100" a="1"/>
  <c r="P9" i="100" s="1"/>
  <c r="P10" i="100" s="1" a="1"/>
  <c r="P10" i="100" s="1"/>
  <c r="F153" i="106"/>
  <c r="I152" i="106"/>
  <c r="J152" i="106" s="1"/>
  <c r="G40" i="113"/>
  <c r="I40" i="113"/>
  <c r="C40" i="113"/>
  <c r="F40" i="113"/>
  <c r="A18" i="113"/>
  <c r="F88" i="113"/>
  <c r="J159" i="122"/>
  <c r="I160" i="122"/>
  <c r="J160" i="122" s="1"/>
  <c r="H161" i="122"/>
  <c r="C88" i="113"/>
  <c r="D161" i="122"/>
  <c r="H88" i="113"/>
  <c r="G157" i="122"/>
  <c r="E87" i="113"/>
  <c r="G87" i="113"/>
  <c r="H87" i="113"/>
  <c r="C87" i="113"/>
  <c r="I156" i="122"/>
  <c r="J156" i="122" s="1"/>
  <c r="D87" i="113"/>
  <c r="H157" i="122"/>
  <c r="F87" i="113"/>
  <c r="I87" i="113"/>
  <c r="D157" i="122"/>
  <c r="J155" i="122"/>
  <c r="E157" i="122"/>
  <c r="F157" i="122"/>
  <c r="I28" i="113"/>
  <c r="H28" i="113"/>
  <c r="G28" i="113"/>
  <c r="C28" i="113"/>
  <c r="F28" i="113"/>
  <c r="G107" i="106"/>
  <c r="E28" i="113"/>
  <c r="D28" i="113"/>
  <c r="I106" i="106"/>
  <c r="J106" i="106" s="1"/>
  <c r="D107" i="106"/>
  <c r="H107" i="106"/>
  <c r="J105" i="106"/>
  <c r="E107" i="106"/>
  <c r="F107" i="106"/>
  <c r="I101" i="122"/>
  <c r="C43" i="113"/>
  <c r="F43" i="113"/>
  <c r="E164" i="106"/>
  <c r="H43" i="113"/>
  <c r="I43" i="113"/>
  <c r="I163" i="106"/>
  <c r="J163" i="106" s="1"/>
  <c r="G43" i="113"/>
  <c r="G164" i="106"/>
  <c r="H164" i="106"/>
  <c r="F164" i="106"/>
  <c r="E43" i="113"/>
  <c r="J162" i="106"/>
  <c r="D43" i="113"/>
  <c r="D164" i="106"/>
  <c r="R10" i="100" a="1"/>
  <c r="R10" i="100" s="1"/>
  <c r="G88" i="113" l="1"/>
  <c r="E161" i="122"/>
  <c r="I88" i="113"/>
  <c r="G161" i="122"/>
  <c r="C44" i="121"/>
  <c r="E88" i="113"/>
  <c r="E40" i="113"/>
  <c r="E153" i="106"/>
  <c r="J151" i="106"/>
  <c r="H40" i="113"/>
  <c r="H153" i="106"/>
  <c r="G153" i="106"/>
  <c r="H17" i="105"/>
  <c r="D153" i="106"/>
  <c r="C60" i="105"/>
  <c r="H49" i="121"/>
  <c r="C60" i="121"/>
  <c r="C171" i="122" s="1"/>
  <c r="H171" i="122" s="1"/>
  <c r="A88" i="113"/>
  <c r="F161" i="122"/>
  <c r="I93" i="106"/>
  <c r="G95" i="106" s="1"/>
  <c r="A40" i="113"/>
  <c r="D107" i="122"/>
  <c r="D74" i="113"/>
  <c r="A74" i="113" s="1"/>
  <c r="G74" i="113"/>
  <c r="I74" i="113"/>
  <c r="H74" i="113"/>
  <c r="J105" i="122"/>
  <c r="G107" i="122"/>
  <c r="H107" i="122"/>
  <c r="E107" i="122"/>
  <c r="F74" i="113"/>
  <c r="F107" i="122"/>
  <c r="C74" i="113"/>
  <c r="I106" i="122"/>
  <c r="J106" i="122" s="1"/>
  <c r="E74" i="113"/>
  <c r="F27" i="113"/>
  <c r="H27" i="113"/>
  <c r="G103" i="106"/>
  <c r="J101" i="106"/>
  <c r="I27" i="113"/>
  <c r="E27" i="113"/>
  <c r="E103" i="106"/>
  <c r="G27" i="113"/>
  <c r="F103" i="106"/>
  <c r="H103" i="106"/>
  <c r="D103" i="106"/>
  <c r="D27" i="113"/>
  <c r="C27" i="113"/>
  <c r="I102" i="106"/>
  <c r="J102" i="106" s="1"/>
  <c r="G95" i="122"/>
  <c r="E95" i="122"/>
  <c r="F95" i="122"/>
  <c r="I94" i="122"/>
  <c r="E71" i="113"/>
  <c r="H71" i="113"/>
  <c r="D95" i="122"/>
  <c r="I71" i="113"/>
  <c r="J93" i="122"/>
  <c r="C71" i="113"/>
  <c r="D71" i="113"/>
  <c r="H95" i="122"/>
  <c r="G71" i="113"/>
  <c r="F71" i="113"/>
  <c r="C44" i="105"/>
  <c r="D153" i="122"/>
  <c r="G86" i="113"/>
  <c r="E153" i="122"/>
  <c r="F153" i="122"/>
  <c r="J151" i="122"/>
  <c r="I152" i="122"/>
  <c r="J152" i="122" s="1"/>
  <c r="F86" i="113"/>
  <c r="D86" i="113"/>
  <c r="E86" i="113"/>
  <c r="C86" i="113"/>
  <c r="I86" i="113"/>
  <c r="G153" i="122"/>
  <c r="H86" i="113"/>
  <c r="H153" i="122"/>
  <c r="I60" i="105"/>
  <c r="C98" i="106"/>
  <c r="H98" i="106" s="1"/>
  <c r="I97" i="106" s="1"/>
  <c r="H33" i="105"/>
  <c r="H41" i="113"/>
  <c r="G41" i="113"/>
  <c r="E41" i="113"/>
  <c r="F41" i="113"/>
  <c r="D157" i="106"/>
  <c r="H157" i="106"/>
  <c r="C41" i="113"/>
  <c r="J155" i="106"/>
  <c r="G157" i="106"/>
  <c r="E157" i="106"/>
  <c r="D41" i="113"/>
  <c r="F157" i="106"/>
  <c r="I156" i="106"/>
  <c r="I41" i="113"/>
  <c r="C98" i="122"/>
  <c r="H98" i="122" s="1"/>
  <c r="I97" i="122" s="1"/>
  <c r="H33" i="121"/>
  <c r="A42" i="113"/>
  <c r="A28" i="113"/>
  <c r="A87" i="113"/>
  <c r="C45" i="121"/>
  <c r="C170" i="122"/>
  <c r="H170" i="122" s="1"/>
  <c r="C12" i="105"/>
  <c r="C28" i="121"/>
  <c r="P11" i="100" a="1"/>
  <c r="P11" i="100" s="1"/>
  <c r="G25" i="113"/>
  <c r="D25" i="113"/>
  <c r="C25" i="113"/>
  <c r="E25" i="113"/>
  <c r="I94" i="106"/>
  <c r="J94" i="106" s="1"/>
  <c r="F25" i="113"/>
  <c r="J93" i="106"/>
  <c r="C171" i="106"/>
  <c r="H171" i="106" s="1"/>
  <c r="C61" i="105"/>
  <c r="I61" i="105"/>
  <c r="C114" i="106"/>
  <c r="H114" i="106" s="1"/>
  <c r="A43" i="113"/>
  <c r="I60" i="121"/>
  <c r="C73" i="113"/>
  <c r="F73" i="113"/>
  <c r="D103" i="122"/>
  <c r="H73" i="113"/>
  <c r="H103" i="122"/>
  <c r="F103" i="122"/>
  <c r="E73" i="113"/>
  <c r="J101" i="122"/>
  <c r="G73" i="113"/>
  <c r="I73" i="113"/>
  <c r="E103" i="122"/>
  <c r="D73" i="113"/>
  <c r="I102" i="122"/>
  <c r="J102" i="122" s="1"/>
  <c r="G103" i="122"/>
  <c r="C61" i="121"/>
  <c r="R11" i="100" a="1"/>
  <c r="R11" i="100" s="1"/>
  <c r="D95" i="106" l="1"/>
  <c r="E95" i="106"/>
  <c r="H95" i="106"/>
  <c r="H25" i="113"/>
  <c r="F95" i="106"/>
  <c r="I25" i="113"/>
  <c r="A27" i="113"/>
  <c r="C12" i="121"/>
  <c r="C166" i="122" s="1"/>
  <c r="H166" i="122" s="1"/>
  <c r="A71" i="113"/>
  <c r="A86" i="113"/>
  <c r="C170" i="106"/>
  <c r="H170" i="106" s="1"/>
  <c r="I170" i="106" s="1"/>
  <c r="C45" i="105"/>
  <c r="J156" i="106"/>
  <c r="C28" i="105"/>
  <c r="I44" i="121"/>
  <c r="C113" i="122" s="1"/>
  <c r="H113" i="122" s="1"/>
  <c r="A25" i="113"/>
  <c r="F72" i="113"/>
  <c r="E72" i="113"/>
  <c r="J97" i="122"/>
  <c r="G72" i="113"/>
  <c r="H72" i="113"/>
  <c r="F99" i="122"/>
  <c r="I72" i="113"/>
  <c r="I98" i="122"/>
  <c r="J98" i="122" s="1"/>
  <c r="D99" i="122"/>
  <c r="D72" i="113"/>
  <c r="G99" i="122"/>
  <c r="H99" i="122"/>
  <c r="C72" i="113"/>
  <c r="E99" i="122"/>
  <c r="A41" i="113"/>
  <c r="F99" i="106"/>
  <c r="H26" i="113"/>
  <c r="G26" i="113"/>
  <c r="C26" i="113"/>
  <c r="G99" i="106"/>
  <c r="D26" i="113"/>
  <c r="F26" i="113"/>
  <c r="E99" i="106"/>
  <c r="J97" i="106"/>
  <c r="H99" i="106"/>
  <c r="I98" i="106"/>
  <c r="J98" i="106" s="1"/>
  <c r="D99" i="106"/>
  <c r="E26" i="113"/>
  <c r="I26" i="113"/>
  <c r="J94" i="122"/>
  <c r="I12" i="121"/>
  <c r="I44" i="105"/>
  <c r="C114" i="122"/>
  <c r="H114" i="122" s="1"/>
  <c r="I61" i="121"/>
  <c r="C29" i="121"/>
  <c r="C167" i="122"/>
  <c r="H167" i="122" s="1"/>
  <c r="I12" i="105"/>
  <c r="C13" i="105"/>
  <c r="C166" i="106"/>
  <c r="H166" i="106" s="1"/>
  <c r="P12" i="100" a="1"/>
  <c r="P12" i="100" s="1"/>
  <c r="A73" i="113"/>
  <c r="I170" i="122"/>
  <c r="R12" i="100" a="1"/>
  <c r="R12" i="100" s="1"/>
  <c r="R13" i="100" s="1" a="1"/>
  <c r="R13" i="100" s="1"/>
  <c r="R14" i="100" s="1" a="1"/>
  <c r="R14" i="100" s="1"/>
  <c r="R15" i="100" s="1" a="1"/>
  <c r="R15" i="100" s="1"/>
  <c r="R16" i="100" s="1" a="1"/>
  <c r="R16" i="100" s="1"/>
  <c r="R17" i="100" s="1" a="1"/>
  <c r="R17" i="100" s="1"/>
  <c r="R18" i="100" s="1" a="1"/>
  <c r="R18" i="100" s="1"/>
  <c r="R19" i="100" s="1" a="1"/>
  <c r="R19" i="100" s="1"/>
  <c r="R20" i="100" s="1" a="1"/>
  <c r="R20" i="100" s="1"/>
  <c r="R21" i="100" s="1" a="1"/>
  <c r="R21" i="100" s="1"/>
  <c r="R22" i="100" s="1" a="1"/>
  <c r="R22" i="100" s="1"/>
  <c r="R23" i="100" s="1" a="1"/>
  <c r="R23" i="100" s="1"/>
  <c r="R24" i="100" s="1" a="1"/>
  <c r="R24" i="100" s="1"/>
  <c r="R25" i="100" s="1" a="1"/>
  <c r="R25" i="100" s="1"/>
  <c r="R26" i="100" s="1" a="1"/>
  <c r="R26" i="100" s="1"/>
  <c r="R27" i="100" s="1" a="1"/>
  <c r="R27" i="100" s="1"/>
  <c r="R28" i="100" s="1" a="1"/>
  <c r="R28" i="100" s="1"/>
  <c r="R29" i="100" s="1" a="1"/>
  <c r="R29" i="100" s="1"/>
  <c r="R30" i="100" s="1" a="1"/>
  <c r="R30" i="100" s="1"/>
  <c r="R31" i="100" s="1" a="1"/>
  <c r="R31" i="100" s="1"/>
  <c r="R32" i="100" s="1" a="1"/>
  <c r="R32" i="100" s="1"/>
  <c r="R33" i="100" s="1" a="1"/>
  <c r="R33" i="100" s="1"/>
  <c r="R34" i="100" s="1" a="1"/>
  <c r="R34" i="100" s="1"/>
  <c r="R35" i="100" s="1" a="1"/>
  <c r="R35" i="100" s="1"/>
  <c r="R36" i="100" s="1" a="1"/>
  <c r="R36" i="100" s="1"/>
  <c r="R37" i="100" s="1" a="1"/>
  <c r="R37" i="100" s="1"/>
  <c r="R38" i="100" s="1" a="1"/>
  <c r="R38" i="100" s="1"/>
  <c r="R39" i="100" s="1" a="1"/>
  <c r="R39" i="100" s="1"/>
  <c r="R40" i="100" s="1" a="1"/>
  <c r="R40" i="100" s="1"/>
  <c r="R41" i="100" s="1" a="1"/>
  <c r="R41" i="100" s="1"/>
  <c r="R42" i="100" s="1" a="1"/>
  <c r="R42" i="100" s="1"/>
  <c r="R43" i="100" s="1" a="1"/>
  <c r="R43" i="100" s="1"/>
  <c r="R44" i="100" s="1" a="1"/>
  <c r="R44" i="100" s="1"/>
  <c r="R45" i="100" s="1" a="1"/>
  <c r="R45" i="100" s="1"/>
  <c r="R46" i="100" s="1" a="1"/>
  <c r="R46" i="100" s="1"/>
  <c r="R47" i="100" s="1" a="1"/>
  <c r="R47" i="100" s="1"/>
  <c r="R48" i="100" s="1" a="1"/>
  <c r="R48" i="100" s="1"/>
  <c r="R49" i="100" s="1" a="1"/>
  <c r="R49" i="100" s="1"/>
  <c r="R50" i="100" s="1" a="1"/>
  <c r="R50" i="100" s="1"/>
  <c r="R51" i="100" s="1" a="1"/>
  <c r="R51" i="100" s="1"/>
  <c r="R52" i="100" s="1" a="1"/>
  <c r="R52" i="100" s="1"/>
  <c r="R53" i="100" s="1" a="1"/>
  <c r="R53" i="100" s="1"/>
  <c r="R54" i="100" s="1" a="1"/>
  <c r="R54" i="100" s="1"/>
  <c r="R55" i="100" s="1" a="1"/>
  <c r="R55" i="100" s="1"/>
  <c r="R56" i="100" s="1" a="1"/>
  <c r="R56" i="100" s="1"/>
  <c r="R57" i="100" s="1" a="1"/>
  <c r="R57" i="100" s="1"/>
  <c r="R58" i="100" s="1" a="1"/>
  <c r="R58" i="100" s="1"/>
  <c r="R59" i="100" s="1" a="1"/>
  <c r="R59" i="100" s="1"/>
  <c r="R60" i="100" s="1" a="1"/>
  <c r="R60" i="100" s="1"/>
  <c r="R61" i="100" s="1" a="1"/>
  <c r="R61" i="100" s="1"/>
  <c r="R62" i="100" s="1" a="1"/>
  <c r="R62" i="100" s="1"/>
  <c r="R63" i="100" s="1" a="1"/>
  <c r="R63" i="100" s="1"/>
  <c r="R64" i="100" s="1" a="1"/>
  <c r="R64" i="100" s="1"/>
  <c r="R65" i="100" s="1" a="1"/>
  <c r="R65" i="100" s="1"/>
  <c r="R66" i="100" s="1" a="1"/>
  <c r="R66" i="100" s="1"/>
  <c r="R67" i="100" s="1" a="1"/>
  <c r="R67" i="100" s="1"/>
  <c r="R68" i="100" s="1" a="1"/>
  <c r="R68" i="100" s="1"/>
  <c r="R69" i="100" s="1" a="1"/>
  <c r="R69" i="100" s="1"/>
  <c r="R70" i="100" s="1" a="1"/>
  <c r="R70" i="100" s="1"/>
  <c r="R71" i="100" s="1" a="1"/>
  <c r="R71" i="100" s="1"/>
  <c r="R72" i="100" s="1" a="1"/>
  <c r="R72" i="100" s="1"/>
  <c r="R73" i="100" s="1" a="1"/>
  <c r="R73" i="100" s="1"/>
  <c r="R74" i="100" s="1" a="1"/>
  <c r="R74" i="100" s="1"/>
  <c r="R75" i="100" s="1" a="1"/>
  <c r="R75" i="100" s="1"/>
  <c r="R76" i="100" s="1" a="1"/>
  <c r="R76" i="100" s="1"/>
  <c r="R77" i="100" s="1" a="1"/>
  <c r="R77" i="100" s="1"/>
  <c r="R78" i="100" s="1" a="1"/>
  <c r="R78" i="100" s="1"/>
  <c r="R79" i="100" s="1" a="1"/>
  <c r="R79" i="100" s="1"/>
  <c r="R80" i="100" s="1" a="1"/>
  <c r="R80" i="100" s="1"/>
  <c r="R81" i="100" s="1" a="1"/>
  <c r="R81" i="100" s="1"/>
  <c r="R82" i="100" s="1" a="1"/>
  <c r="R82" i="100" s="1"/>
  <c r="R83" i="100" s="1" a="1"/>
  <c r="R83" i="100" s="1"/>
  <c r="C13" i="121" l="1"/>
  <c r="I166" i="122"/>
  <c r="A26" i="113"/>
  <c r="I113" i="122"/>
  <c r="C45" i="113"/>
  <c r="G45" i="113"/>
  <c r="H172" i="106"/>
  <c r="F45" i="113"/>
  <c r="E45" i="113"/>
  <c r="F172" i="106"/>
  <c r="I45" i="121"/>
  <c r="E172" i="106"/>
  <c r="D172" i="106"/>
  <c r="H45" i="113"/>
  <c r="J170" i="106"/>
  <c r="I45" i="113"/>
  <c r="I171" i="106"/>
  <c r="J171" i="106" s="1"/>
  <c r="D45" i="113"/>
  <c r="G172" i="106"/>
  <c r="A72" i="113"/>
  <c r="I28" i="105"/>
  <c r="I28" i="121"/>
  <c r="C29" i="105"/>
  <c r="C167" i="106"/>
  <c r="H167" i="106" s="1"/>
  <c r="I166" i="106" s="1"/>
  <c r="C113" i="106"/>
  <c r="H113" i="106" s="1"/>
  <c r="I113" i="106" s="1"/>
  <c r="I45" i="105"/>
  <c r="C109" i="122"/>
  <c r="H109" i="122" s="1"/>
  <c r="I13" i="121"/>
  <c r="F172" i="122"/>
  <c r="G91" i="113"/>
  <c r="H91" i="113"/>
  <c r="F91" i="113"/>
  <c r="I91" i="113"/>
  <c r="C91" i="113"/>
  <c r="H172" i="122"/>
  <c r="D172" i="122"/>
  <c r="E91" i="113"/>
  <c r="G172" i="122"/>
  <c r="D91" i="113"/>
  <c r="I171" i="122"/>
  <c r="J171" i="122" s="1"/>
  <c r="E172" i="122"/>
  <c r="J170" i="122"/>
  <c r="P13" i="100" a="1"/>
  <c r="P13" i="100" s="1"/>
  <c r="P14" i="100" s="1" a="1"/>
  <c r="P14" i="100" s="1"/>
  <c r="P15" i="100" s="1" a="1"/>
  <c r="P15" i="100" s="1"/>
  <c r="P16" i="100" s="1" a="1"/>
  <c r="P16" i="100" s="1"/>
  <c r="P17" i="100" s="1" a="1"/>
  <c r="P17" i="100" s="1"/>
  <c r="P18" i="100" s="1" a="1"/>
  <c r="P18" i="100" s="1"/>
  <c r="P19" i="100" s="1" a="1"/>
  <c r="P19" i="100" s="1"/>
  <c r="P20" i="100" s="1" a="1"/>
  <c r="P20" i="100" s="1"/>
  <c r="P21" i="100" s="1" a="1"/>
  <c r="P21" i="100" s="1"/>
  <c r="P22" i="100" s="1" a="1"/>
  <c r="P22" i="100" s="1"/>
  <c r="P23" i="100" s="1" a="1"/>
  <c r="P23" i="100" s="1"/>
  <c r="P24" i="100" s="1" a="1"/>
  <c r="P24" i="100" s="1"/>
  <c r="P25" i="100" s="1" a="1"/>
  <c r="P25" i="100" s="1"/>
  <c r="P26" i="100" s="1" a="1"/>
  <c r="P26" i="100" s="1"/>
  <c r="P27" i="100" s="1" a="1"/>
  <c r="P27" i="100" s="1"/>
  <c r="P28" i="100" s="1" a="1"/>
  <c r="P28" i="100" s="1"/>
  <c r="P29" i="100" s="1" a="1"/>
  <c r="P29" i="100" s="1"/>
  <c r="P30" i="100" s="1" a="1"/>
  <c r="P30" i="100" s="1"/>
  <c r="P31" i="100" s="1" a="1"/>
  <c r="P31" i="100" s="1"/>
  <c r="P32" i="100" s="1" a="1"/>
  <c r="P32" i="100" s="1"/>
  <c r="P33" i="100" s="1" a="1"/>
  <c r="P33" i="100" s="1"/>
  <c r="P34" i="100" s="1" a="1"/>
  <c r="P34" i="100" s="1"/>
  <c r="P35" i="100" s="1" a="1"/>
  <c r="P35" i="100" s="1"/>
  <c r="P36" i="100" s="1" a="1"/>
  <c r="P36" i="100" s="1"/>
  <c r="P37" i="100" s="1" a="1"/>
  <c r="P37" i="100" s="1"/>
  <c r="P38" i="100" s="1" a="1"/>
  <c r="P38" i="100" s="1"/>
  <c r="P39" i="100" s="1" a="1"/>
  <c r="P39" i="100" s="1"/>
  <c r="P40" i="100" s="1" a="1"/>
  <c r="P40" i="100" s="1"/>
  <c r="P41" i="100" s="1" a="1"/>
  <c r="P41" i="100" s="1"/>
  <c r="P42" i="100" s="1" a="1"/>
  <c r="P42" i="100" s="1"/>
  <c r="P43" i="100" s="1" a="1"/>
  <c r="P43" i="100" s="1"/>
  <c r="P44" i="100" s="1" a="1"/>
  <c r="P44" i="100" s="1"/>
  <c r="P45" i="100" s="1" a="1"/>
  <c r="P45" i="100" s="1"/>
  <c r="P46" i="100" s="1" a="1"/>
  <c r="P46" i="100" s="1"/>
  <c r="P47" i="100" s="1" a="1"/>
  <c r="P47" i="100" s="1"/>
  <c r="P48" i="100" s="1" a="1"/>
  <c r="P48" i="100" s="1"/>
  <c r="P49" i="100" s="1" a="1"/>
  <c r="P49" i="100" s="1"/>
  <c r="P50" i="100" s="1" a="1"/>
  <c r="P50" i="100" s="1"/>
  <c r="P51" i="100" s="1" a="1"/>
  <c r="P51" i="100" s="1"/>
  <c r="P52" i="100" s="1" a="1"/>
  <c r="P52" i="100" s="1"/>
  <c r="P53" i="100" s="1" a="1"/>
  <c r="P53" i="100" s="1"/>
  <c r="P54" i="100" s="1" a="1"/>
  <c r="P54" i="100" s="1"/>
  <c r="P55" i="100" s="1" a="1"/>
  <c r="P55" i="100" s="1"/>
  <c r="P56" i="100" s="1" a="1"/>
  <c r="P56" i="100" s="1"/>
  <c r="P57" i="100" s="1" a="1"/>
  <c r="P57" i="100" s="1"/>
  <c r="P58" i="100" s="1" a="1"/>
  <c r="P58" i="100" s="1"/>
  <c r="P59" i="100" s="1" a="1"/>
  <c r="P59" i="100" s="1"/>
  <c r="P60" i="100" s="1" a="1"/>
  <c r="P60" i="100" s="1"/>
  <c r="P61" i="100" s="1" a="1"/>
  <c r="P61" i="100" s="1"/>
  <c r="P62" i="100" s="1" a="1"/>
  <c r="P62" i="100" s="1"/>
  <c r="P63" i="100" s="1" a="1"/>
  <c r="P63" i="100" s="1"/>
  <c r="P64" i="100" s="1" a="1"/>
  <c r="P64" i="100" s="1"/>
  <c r="P65" i="100" s="1" a="1"/>
  <c r="P65" i="100" s="1"/>
  <c r="P66" i="100" s="1" a="1"/>
  <c r="P66" i="100" s="1"/>
  <c r="P67" i="100" s="1" a="1"/>
  <c r="P67" i="100" s="1"/>
  <c r="P68" i="100" s="1" a="1"/>
  <c r="P68" i="100" s="1"/>
  <c r="P69" i="100" s="1" a="1"/>
  <c r="P69" i="100" s="1"/>
  <c r="P70" i="100" s="1" a="1"/>
  <c r="P70" i="100" s="1"/>
  <c r="P71" i="100" s="1" a="1"/>
  <c r="P71" i="100" s="1"/>
  <c r="P72" i="100" s="1" a="1"/>
  <c r="P72" i="100" s="1"/>
  <c r="P73" i="100" s="1" a="1"/>
  <c r="P73" i="100" s="1"/>
  <c r="P74" i="100" s="1" a="1"/>
  <c r="P74" i="100" s="1"/>
  <c r="P75" i="100" s="1" a="1"/>
  <c r="P75" i="100" s="1"/>
  <c r="P76" i="100" s="1" a="1"/>
  <c r="P76" i="100" s="1"/>
  <c r="P77" i="100" s="1" a="1"/>
  <c r="P77" i="100" s="1"/>
  <c r="P78" i="100" s="1" a="1"/>
  <c r="P78" i="100" s="1"/>
  <c r="P79" i="100" s="1" a="1"/>
  <c r="P79" i="100" s="1"/>
  <c r="P80" i="100" s="1" a="1"/>
  <c r="P80" i="100" s="1"/>
  <c r="P81" i="100" s="1" a="1"/>
  <c r="P81" i="100" s="1"/>
  <c r="P82" i="100" s="1" a="1"/>
  <c r="P82" i="100" s="1"/>
  <c r="P83" i="100" s="1" a="1"/>
  <c r="P83" i="100" s="1"/>
  <c r="H115" i="122"/>
  <c r="G76" i="113"/>
  <c r="J113" i="122"/>
  <c r="F76" i="113"/>
  <c r="I76" i="113"/>
  <c r="D115" i="122"/>
  <c r="F115" i="122"/>
  <c r="E76" i="113"/>
  <c r="I114" i="122"/>
  <c r="J114" i="122" s="1"/>
  <c r="E115" i="122"/>
  <c r="D76" i="113"/>
  <c r="G115" i="122"/>
  <c r="C76" i="113"/>
  <c r="H76" i="113"/>
  <c r="I13" i="105"/>
  <c r="C109" i="106"/>
  <c r="H109" i="106" s="1"/>
  <c r="H90" i="113"/>
  <c r="I90" i="113"/>
  <c r="G90" i="113"/>
  <c r="E90" i="113"/>
  <c r="E168" i="122"/>
  <c r="D168" i="122"/>
  <c r="J166" i="122"/>
  <c r="D90" i="113"/>
  <c r="H168" i="122"/>
  <c r="I167" i="122"/>
  <c r="F90" i="113"/>
  <c r="C90" i="113"/>
  <c r="G168" i="122"/>
  <c r="F168" i="122"/>
  <c r="A76" i="113" l="1"/>
  <c r="A45" i="113"/>
  <c r="B52" i="105"/>
  <c r="A90" i="113"/>
  <c r="J167" i="122"/>
  <c r="B20" i="121"/>
  <c r="C174" i="122" s="1"/>
  <c r="H174" i="122" s="1"/>
  <c r="G168" i="106"/>
  <c r="I167" i="106"/>
  <c r="J167" i="106" s="1"/>
  <c r="H168" i="106"/>
  <c r="G44" i="113"/>
  <c r="E44" i="113"/>
  <c r="C44" i="113"/>
  <c r="H44" i="113"/>
  <c r="D168" i="106"/>
  <c r="E168" i="106"/>
  <c r="F168" i="106"/>
  <c r="I44" i="113"/>
  <c r="D44" i="113"/>
  <c r="J166" i="106"/>
  <c r="F44" i="113"/>
  <c r="D115" i="106"/>
  <c r="I30" i="113"/>
  <c r="F115" i="106"/>
  <c r="G30" i="113"/>
  <c r="E30" i="113"/>
  <c r="F30" i="113"/>
  <c r="D30" i="113"/>
  <c r="C30" i="113"/>
  <c r="G115" i="106"/>
  <c r="H30" i="113"/>
  <c r="E115" i="106"/>
  <c r="J113" i="106"/>
  <c r="I114" i="106"/>
  <c r="H115" i="106"/>
  <c r="I29" i="121"/>
  <c r="C110" i="122"/>
  <c r="H110" i="122" s="1"/>
  <c r="I109" i="122" s="1"/>
  <c r="B52" i="121"/>
  <c r="C175" i="122" s="1"/>
  <c r="H175" i="122" s="1"/>
  <c r="I29" i="105"/>
  <c r="C110" i="106"/>
  <c r="H110" i="106" s="1"/>
  <c r="I109" i="106" s="1"/>
  <c r="J52" i="121"/>
  <c r="A91" i="113"/>
  <c r="B21" i="121" l="1"/>
  <c r="B20" i="105"/>
  <c r="C174" i="106" s="1"/>
  <c r="H174" i="106" s="1"/>
  <c r="I174" i="106" s="1"/>
  <c r="B53" i="105"/>
  <c r="C175" i="106"/>
  <c r="H175" i="106" s="1"/>
  <c r="A44" i="113"/>
  <c r="B53" i="121"/>
  <c r="I174" i="122"/>
  <c r="E176" i="122" s="1"/>
  <c r="A30" i="113"/>
  <c r="H111" i="122"/>
  <c r="E75" i="113"/>
  <c r="D75" i="113"/>
  <c r="C75" i="113"/>
  <c r="F111" i="122"/>
  <c r="H75" i="113"/>
  <c r="E111" i="122"/>
  <c r="J109" i="122"/>
  <c r="G111" i="122"/>
  <c r="I75" i="113"/>
  <c r="G75" i="113"/>
  <c r="D111" i="122"/>
  <c r="I110" i="122"/>
  <c r="J110" i="122" s="1"/>
  <c r="F75" i="113"/>
  <c r="F29" i="113"/>
  <c r="J109" i="106"/>
  <c r="I110" i="106"/>
  <c r="J110" i="106" s="1"/>
  <c r="D111" i="106"/>
  <c r="D29" i="113"/>
  <c r="H111" i="106"/>
  <c r="E29" i="113"/>
  <c r="I29" i="113"/>
  <c r="H29" i="113"/>
  <c r="G111" i="106"/>
  <c r="C29" i="113"/>
  <c r="F111" i="106"/>
  <c r="G29" i="113"/>
  <c r="E111" i="106"/>
  <c r="J114" i="106"/>
  <c r="J52" i="105"/>
  <c r="G176" i="122"/>
  <c r="H176" i="122"/>
  <c r="I92" i="113"/>
  <c r="G92" i="113"/>
  <c r="H92" i="113"/>
  <c r="J174" i="122"/>
  <c r="D92" i="113"/>
  <c r="F92" i="113"/>
  <c r="C92" i="113"/>
  <c r="E92" i="113"/>
  <c r="I175" i="122"/>
  <c r="J175" i="122" s="1"/>
  <c r="J53" i="121"/>
  <c r="C117" i="122"/>
  <c r="H117" i="122" s="1"/>
  <c r="A29" i="113" l="1"/>
  <c r="F176" i="122"/>
  <c r="D176" i="122"/>
  <c r="B21" i="105"/>
  <c r="J20" i="105"/>
  <c r="A92" i="113"/>
  <c r="J53" i="105"/>
  <c r="C117" i="106"/>
  <c r="H117" i="106" s="1"/>
  <c r="J20" i="121"/>
  <c r="A75" i="113"/>
  <c r="F176" i="106"/>
  <c r="C46" i="113"/>
  <c r="I46" i="113"/>
  <c r="H46" i="113"/>
  <c r="D176" i="106"/>
  <c r="G46" i="113"/>
  <c r="I175" i="106"/>
  <c r="J175" i="106" s="1"/>
  <c r="J174" i="106"/>
  <c r="G176" i="106"/>
  <c r="E46" i="113"/>
  <c r="F46" i="113"/>
  <c r="D46" i="113"/>
  <c r="H176" i="106"/>
  <c r="E176" i="106"/>
  <c r="A36" i="121"/>
  <c r="A37" i="121" s="1"/>
  <c r="J21" i="105"/>
  <c r="C116" i="106"/>
  <c r="H116" i="106" s="1"/>
  <c r="I116" i="106" l="1"/>
  <c r="F31" i="113" s="1"/>
  <c r="A46" i="113"/>
  <c r="C116" i="122"/>
  <c r="H116" i="122" s="1"/>
  <c r="I116" i="122" s="1"/>
  <c r="J21" i="121"/>
  <c r="A36" i="105"/>
  <c r="A37" i="105" s="1"/>
  <c r="J116" i="106" l="1"/>
  <c r="H118" i="106"/>
  <c r="D31" i="113"/>
  <c r="D118" i="106"/>
  <c r="I117" i="106"/>
  <c r="J117" i="106" s="1"/>
  <c r="F118" i="106"/>
  <c r="C31" i="113"/>
  <c r="H31" i="113"/>
  <c r="G118" i="106"/>
  <c r="E118" i="106"/>
  <c r="G31" i="113"/>
  <c r="I31" i="113"/>
  <c r="E31" i="113"/>
  <c r="J116" i="122"/>
  <c r="H77" i="113"/>
  <c r="D77" i="113"/>
  <c r="G118" i="122"/>
  <c r="I117" i="122"/>
  <c r="G77" i="113"/>
  <c r="H118" i="122"/>
  <c r="F77" i="113"/>
  <c r="F118" i="122"/>
  <c r="I77" i="113"/>
  <c r="E77" i="113"/>
  <c r="D118" i="122"/>
  <c r="E118" i="122"/>
  <c r="C77" i="113"/>
  <c r="K36" i="105" l="1"/>
  <c r="K37" i="105" s="1"/>
  <c r="A31" i="113"/>
  <c r="A77" i="113"/>
  <c r="J117" i="122"/>
  <c r="K36" i="121"/>
  <c r="K37" i="121" s="1"/>
</calcChain>
</file>

<file path=xl/sharedStrings.xml><?xml version="1.0" encoding="utf-8"?>
<sst xmlns="http://schemas.openxmlformats.org/spreadsheetml/2006/main" count="1821" uniqueCount="437">
  <si>
    <t>Enter Division Name</t>
  </si>
  <si>
    <t>Enter Hosting Location (City, ST)</t>
  </si>
  <si>
    <t>Enter Date</t>
  </si>
  <si>
    <t>Bye</t>
  </si>
  <si>
    <t>ID</t>
  </si>
  <si>
    <t>Rating</t>
  </si>
  <si>
    <t>Lastname, Firstname</t>
  </si>
  <si>
    <t>School (Division Name)</t>
  </si>
  <si>
    <t>Email</t>
  </si>
  <si>
    <t>Tournament:</t>
  </si>
  <si>
    <t>Date:</t>
  </si>
  <si>
    <t>Event:</t>
  </si>
  <si>
    <t>2P</t>
  </si>
  <si>
    <t>Page:</t>
  </si>
  <si>
    <t>1-2, 1</t>
  </si>
  <si>
    <t>Group:</t>
  </si>
  <si>
    <t>Table:</t>
  </si>
  <si>
    <t>A</t>
  </si>
  <si>
    <t>B</t>
  </si>
  <si>
    <t>C</t>
  </si>
  <si>
    <t>D</t>
  </si>
  <si>
    <t>MP</t>
  </si>
  <si>
    <t>Place</t>
  </si>
  <si>
    <t>3-4, 2</t>
  </si>
  <si>
    <t>5-6, 3</t>
  </si>
  <si>
    <t>7-8, 4</t>
  </si>
  <si>
    <t>9-10, 5</t>
  </si>
  <si>
    <t>11-12, 6</t>
  </si>
  <si>
    <t>13-14, 7</t>
  </si>
  <si>
    <t>15-16, 8</t>
  </si>
  <si>
    <t>17-18, 9</t>
  </si>
  <si>
    <t>19-20, 10</t>
  </si>
  <si>
    <t>21-22, 11</t>
  </si>
  <si>
    <t>23-24, 12</t>
  </si>
  <si>
    <t>25-26, 13</t>
  </si>
  <si>
    <t>27-28, 14</t>
  </si>
  <si>
    <t>29-30, 15</t>
  </si>
  <si>
    <t>31-32, 16</t>
  </si>
  <si>
    <t>33-34, 17</t>
  </si>
  <si>
    <t>35-36, 18</t>
  </si>
  <si>
    <t>37-38, 19</t>
  </si>
  <si>
    <t>39-40, 20</t>
  </si>
  <si>
    <t>1-3, 1</t>
  </si>
  <si>
    <t>E</t>
  </si>
  <si>
    <t>4-6, 2</t>
  </si>
  <si>
    <t>7-9, 3</t>
  </si>
  <si>
    <t>10-12, 4</t>
  </si>
  <si>
    <t>13-15, 5</t>
  </si>
  <si>
    <t>16-18, 6</t>
  </si>
  <si>
    <t>19-21, 7</t>
  </si>
  <si>
    <t>22-24, 8</t>
  </si>
  <si>
    <t>1-4, 1</t>
  </si>
  <si>
    <t>F</t>
  </si>
  <si>
    <t>5-8, 2</t>
  </si>
  <si>
    <t>9-12, 3</t>
  </si>
  <si>
    <t>13-16, 4</t>
  </si>
  <si>
    <t>17-20, 5</t>
  </si>
  <si>
    <t>21-24, 6</t>
  </si>
  <si>
    <t>25-28, 7</t>
  </si>
  <si>
    <t>29-32, 8</t>
  </si>
  <si>
    <t>G</t>
  </si>
  <si>
    <t>Page 1</t>
  </si>
  <si>
    <t>Page 2</t>
  </si>
  <si>
    <t>Page 3</t>
  </si>
  <si>
    <t>Page 4</t>
  </si>
  <si>
    <t>Page 5</t>
  </si>
  <si>
    <t>Page 6</t>
  </si>
  <si>
    <t>Page 7</t>
  </si>
  <si>
    <t>Page 8</t>
  </si>
  <si>
    <t>Cantarelli, Fred</t>
  </si>
  <si>
    <t>Fan, Alden</t>
  </si>
  <si>
    <t>Frank, Kris</t>
  </si>
  <si>
    <t>Friend, Chance</t>
  </si>
  <si>
    <t>Hugh, Adam</t>
  </si>
  <si>
    <t>Irigoyen, Andre</t>
  </si>
  <si>
    <t>Jackson, Marcus</t>
  </si>
  <si>
    <t>Yamazato, Fernando</t>
  </si>
  <si>
    <t>MS-4 17,1</t>
  </si>
  <si>
    <t>MS-4 17,2</t>
  </si>
  <si>
    <t>MS-4 17,3</t>
  </si>
  <si>
    <t>MS-4 17,4</t>
  </si>
  <si>
    <t>MS-4 17,5</t>
  </si>
  <si>
    <t>MS-4 17,6</t>
  </si>
  <si>
    <t>MS-4 18,1</t>
  </si>
  <si>
    <t>MS-4 18,2</t>
  </si>
  <si>
    <t>MS-4 18,3</t>
  </si>
  <si>
    <t>MS-4 18,4</t>
  </si>
  <si>
    <t>MS-4 18,5</t>
  </si>
  <si>
    <t>MS-4 18,6</t>
  </si>
  <si>
    <t>MS-4 19,1</t>
  </si>
  <si>
    <t>MS-4 19,2</t>
  </si>
  <si>
    <t>MS-4 19,3</t>
  </si>
  <si>
    <t>MS-4 19,4</t>
  </si>
  <si>
    <t>MS-4 19,5</t>
  </si>
  <si>
    <t>MS-4 19,6</t>
  </si>
  <si>
    <t>MS-4 20,1</t>
  </si>
  <si>
    <t>MS-4 20,2</t>
  </si>
  <si>
    <t>MS-4 20,3</t>
  </si>
  <si>
    <t>MS-4 20,4</t>
  </si>
  <si>
    <t>MS-4 20,5</t>
  </si>
  <si>
    <t>MS-4 20,6</t>
  </si>
  <si>
    <t>WS-4 17,1</t>
  </si>
  <si>
    <t>WS-4 17,2</t>
  </si>
  <si>
    <t>WS-4 17,3</t>
  </si>
  <si>
    <t>WS-4 17,4</t>
  </si>
  <si>
    <t>WS-4 17,5</t>
  </si>
  <si>
    <t>WS-4 17,6</t>
  </si>
  <si>
    <t>WS-4 18,1</t>
  </si>
  <si>
    <t>WS-4 18,2</t>
  </si>
  <si>
    <t>WS-4 18,3</t>
  </si>
  <si>
    <t>WS-4 18,4</t>
  </si>
  <si>
    <t>WS-4 18,5</t>
  </si>
  <si>
    <t>WS-4 18,6</t>
  </si>
  <si>
    <t>WS-4 19,1</t>
  </si>
  <si>
    <t>WS-4 19,2</t>
  </si>
  <si>
    <t>WS-4 19,3</t>
  </si>
  <si>
    <t>WS-4 19,4</t>
  </si>
  <si>
    <t>WS-4 19,5</t>
  </si>
  <si>
    <t>WS-4 19,6</t>
  </si>
  <si>
    <t>WS-4 20,1</t>
  </si>
  <si>
    <t>WS-4 20,2</t>
  </si>
  <si>
    <t>WS-4 20,3</t>
  </si>
  <si>
    <t>WS-4 20,4</t>
  </si>
  <si>
    <t>WS-4 20,5</t>
  </si>
  <si>
    <t>WS-4 20,6</t>
  </si>
  <si>
    <t>Instructions for NCTTA Singles Template</t>
  </si>
  <si>
    <t>SUMMARY</t>
  </si>
  <si>
    <t>This spreadsheet is required to be filled out by Tournament Directors when they are submitting their</t>
  </si>
  <si>
    <t>results from both the Division and Regional singles competitions.</t>
  </si>
  <si>
    <t>The completed spreadsheet should be sent in its entirety to results@nctta.org</t>
  </si>
  <si>
    <r>
      <rPr>
        <b/>
        <sz val="10"/>
        <color indexed="10"/>
        <rFont val="Arial"/>
        <family val="2"/>
      </rPr>
      <t>NOTE</t>
    </r>
    <r>
      <rPr>
        <sz val="10"/>
        <rFont val="Arial"/>
        <family val="2"/>
      </rPr>
      <t xml:space="preserve">:  There are </t>
    </r>
    <r>
      <rPr>
        <sz val="10"/>
        <color indexed="10"/>
        <rFont val="Arial"/>
        <family val="2"/>
      </rPr>
      <t>hidden formulas</t>
    </r>
    <r>
      <rPr>
        <sz val="10"/>
        <rFont val="Arial"/>
        <family val="2"/>
      </rPr>
      <t xml:space="preserve"> throughout this spreadsheet!  No changes (eg., deleting of rows/columns,</t>
    </r>
  </si>
  <si>
    <t>KEY SECTIONS</t>
  </si>
  <si>
    <t>Row</t>
  </si>
  <si>
    <t>Description</t>
  </si>
  <si>
    <t>Yellow cells are an indication where a Tournament Director needs to enter data.</t>
  </si>
  <si>
    <r>
      <t xml:space="preserve">Go to the </t>
    </r>
    <r>
      <rPr>
        <b/>
        <sz val="10"/>
        <rFont val="Arial"/>
        <family val="2"/>
      </rPr>
      <t>PLAYERS</t>
    </r>
    <r>
      <rPr>
        <sz val="10"/>
        <rFont val="Arial"/>
        <family val="2"/>
      </rPr>
      <t xml:space="preserve"> tab circled in </t>
    </r>
    <r>
      <rPr>
        <sz val="10"/>
        <color indexed="10"/>
        <rFont val="Arial"/>
        <family val="2"/>
      </rPr>
      <t>red</t>
    </r>
    <r>
      <rPr>
        <sz val="10"/>
        <rFont val="Arial"/>
        <family val="2"/>
      </rPr>
      <t xml:space="preserve">.  </t>
    </r>
  </si>
  <si>
    <t>For the Red box #1, enter the Division name…such as "Lower Midwest Division" without the quotes.</t>
  </si>
  <si>
    <t>For the Red box #2, enter the name of the hosting location with the city and state…such as "Lindenwood</t>
  </si>
  <si>
    <t>University (St. Charles, MO)" without the quotes.</t>
  </si>
  <si>
    <t>For the Red box #3, enter the date of the competition…such as "2/4/2012" without the quotes.</t>
  </si>
  <si>
    <t>Round Robin and Single Elimination Draws</t>
  </si>
  <si>
    <t>For the singles competition, you are likely going to have both round robin competition as well as</t>
  </si>
  <si>
    <t>single elimination crossovers.</t>
  </si>
  <si>
    <t>The red worksheet tabs shown above are to capture the Men's competition.</t>
  </si>
  <si>
    <t>The yellow worksheet tabs shown above are to capture the Women's competition.</t>
  </si>
  <si>
    <t>They are identical in format just separated for easy tracking.</t>
  </si>
  <si>
    <t>The "MS" stands for Men's Singles and the "WS" stands for Women's Singles.</t>
  </si>
  <si>
    <t>The "-4" stands for a 4-person round robin.  There are also 5-person, 6-person, and 7-person formats.</t>
  </si>
  <si>
    <t>The "Men Crossover" and the "Women Crossover" are 32-person single elimination draws.</t>
  </si>
  <si>
    <t>PLAYING ORDER</t>
  </si>
  <si>
    <t>There are two different playing orders for the round robin groups.</t>
  </si>
  <si>
    <t>One sequence is used when you want to advance 1 player from the round robin (1P).</t>
  </si>
  <si>
    <t>The other sequence is used when you want to advance 2 players from the round robin (2P).</t>
  </si>
  <si>
    <t>You can tell which sequence is being used for a particular round robin by looking at the Red box #1 below.</t>
  </si>
  <si>
    <t>If the Event: shows a "1P", then the sequence is for 1 player advancing.</t>
  </si>
  <si>
    <t>If the Event: shows a "2P", then the sequence is for 2 players advancing.</t>
  </si>
  <si>
    <t>The default is set to 2P.  If you want one player to advance, then type "1P" into the cell.</t>
  </si>
  <si>
    <t>Since the larger round robin formats are similar to the 4-person round robin just with more players,</t>
  </si>
  <si>
    <t>we will use the MS-4 worksheet to explain how things work.</t>
  </si>
  <si>
    <t>For the Red box #2, you simply click on the downarrow to right of the yellow box (circled below).</t>
  </si>
  <si>
    <t>Then scroll down through the list of players and click on the desired name.</t>
  </si>
  <si>
    <t>For the Red box #3, you enter the table number where this round robin will be playing.</t>
  </si>
  <si>
    <t xml:space="preserve">Since this is the 1st group of the 4-person round robin, the highest rated person will be entered into </t>
  </si>
  <si>
    <t>cell C7 where the red arrow is pointing for Red box #2 (shown above).</t>
  </si>
  <si>
    <t>For simplicity sake, let's assume you have 8 players and need to break them up into 2 groups of 4.</t>
  </si>
  <si>
    <t>You use a snake format to arrange the players into the two groups.</t>
  </si>
  <si>
    <t>First, you get the list of players competing.</t>
  </si>
  <si>
    <t>Second, you put them in ranked order from highest to lowest.</t>
  </si>
  <si>
    <t>Lindenwood</t>
  </si>
  <si>
    <t>Princeton</t>
  </si>
  <si>
    <t>TWU</t>
  </si>
  <si>
    <t>Penn State</t>
  </si>
  <si>
    <t>Third, you separate them into two groups of 4 by using the snake format where the highest player goes into</t>
  </si>
  <si>
    <t>Group 1 and the 2nd highest player goes into Group 2.  Then the 3rd highest player goes into Group 2.</t>
  </si>
  <si>
    <t>The 4th highest rated player goes into Group 1…and so forth.</t>
  </si>
  <si>
    <t>Then you review the two round robin groups for geographic separation.  In our example above, you will see</t>
  </si>
  <si>
    <t>that two Princeton players are in the same group and three Lindenwood players are in the same</t>
  </si>
  <si>
    <t>group.</t>
  </si>
  <si>
    <t>We want to separate players from the same school into separate groups, when possible.  You can move</t>
  </si>
  <si>
    <t>players to the other group that are on the same row.  You start with the lowest rated players and</t>
  </si>
  <si>
    <t>work your way to the top of the group as needed.</t>
  </si>
  <si>
    <t>In this example, we only need to swap players #7 and #8 to achieve a balance between the two groups.</t>
  </si>
  <si>
    <t>If you enter a valid name into the draw, you will see that the computer has added their ID and Rating.</t>
  </si>
  <si>
    <t>If you enter an invalid name, you will need to correct the name on the PLAYERS tab.</t>
  </si>
  <si>
    <t>Then come back and reselect the corrected player from the list.</t>
  </si>
  <si>
    <t>Enter Scores</t>
  </si>
  <si>
    <t xml:space="preserve">When the players bring back their match slips with their scores, you simply find the corresponding </t>
  </si>
  <si>
    <t>match slip and enter the scores.</t>
  </si>
  <si>
    <t>If you enter the scores incorrectly, some red "E's" will appear to the right of your scores indicating</t>
  </si>
  <si>
    <t>that you should check to see if an error is displayed.</t>
  </si>
  <si>
    <t>The first score is wrong because an individual game must reach at least 11 points.</t>
  </si>
  <si>
    <t>The second score is wrong because you have to win by at least 2 points.</t>
  </si>
  <si>
    <t>The third score is wrong because you must win by exactly 2 points if one score is above 11.</t>
  </si>
  <si>
    <t>The fourth score is wrong because only whole numbers are valid.</t>
  </si>
  <si>
    <t>The fifth score is wrong because negative numbers are invalid.</t>
  </si>
  <si>
    <r>
      <t xml:space="preserve">If you have </t>
    </r>
    <r>
      <rPr>
        <b/>
        <sz val="10"/>
        <color indexed="10"/>
        <rFont val="Arial"/>
        <family val="2"/>
      </rPr>
      <t>E</t>
    </r>
    <r>
      <rPr>
        <sz val="10"/>
        <rFont val="Arial"/>
        <family val="2"/>
      </rPr>
      <t xml:space="preserve"> _ _ _, then that indicates your game scores are valid, but the top player did not win 3 games.</t>
    </r>
  </si>
  <si>
    <r>
      <t xml:space="preserve">If you have </t>
    </r>
    <r>
      <rPr>
        <sz val="10"/>
        <rFont val="Arial"/>
        <family val="2"/>
      </rPr>
      <t xml:space="preserve">_ _ _ </t>
    </r>
    <r>
      <rPr>
        <b/>
        <sz val="10"/>
        <color indexed="10"/>
        <rFont val="Arial"/>
        <family val="2"/>
      </rPr>
      <t>E</t>
    </r>
    <r>
      <rPr>
        <sz val="10"/>
        <rFont val="Arial"/>
        <family val="2"/>
      </rPr>
      <t>, then that indicates your game scores are valid, but the bottom player did not win 3 games.</t>
    </r>
  </si>
  <si>
    <r>
      <t xml:space="preserve">If you have _ </t>
    </r>
    <r>
      <rPr>
        <b/>
        <sz val="10"/>
        <color indexed="10"/>
        <rFont val="Arial"/>
        <family val="2"/>
      </rPr>
      <t>E E</t>
    </r>
    <r>
      <rPr>
        <sz val="10"/>
        <rFont val="Arial"/>
        <family val="2"/>
      </rPr>
      <t xml:space="preserve"> _, then some individual game score(s) is invalid.</t>
    </r>
  </si>
  <si>
    <r>
      <t xml:space="preserve">If you have _ </t>
    </r>
    <r>
      <rPr>
        <b/>
        <sz val="10"/>
        <color indexed="10"/>
        <rFont val="Arial"/>
        <family val="2"/>
      </rPr>
      <t>E E E</t>
    </r>
    <r>
      <rPr>
        <sz val="10"/>
        <rFont val="Arial"/>
        <family val="2"/>
      </rPr>
      <t>, then there is an invalid game score(s) and the bottom player did not win 3 games.</t>
    </r>
  </si>
  <si>
    <r>
      <t xml:space="preserve">If you have </t>
    </r>
    <r>
      <rPr>
        <b/>
        <sz val="10"/>
        <color indexed="10"/>
        <rFont val="Arial"/>
        <family val="2"/>
      </rPr>
      <t>E E E</t>
    </r>
    <r>
      <rPr>
        <sz val="10"/>
        <rFont val="Arial"/>
        <family val="2"/>
      </rPr>
      <t xml:space="preserve"> _, then there is an invalid game score(s) and the top player did not win 3 games.</t>
    </r>
  </si>
  <si>
    <t>If you have a player "default", then you should mark the 5th game as 11-0 for the non-defaulting player.</t>
  </si>
  <si>
    <t>Then you will need to go into the Win/Loss box and type the letters "def" (without the quotes)</t>
  </si>
  <si>
    <t>where the "L" would appear as shown below.</t>
  </si>
  <si>
    <t>The letters "def" are needed because the defaulting player will get 1 match point (MP) for losing,</t>
  </si>
  <si>
    <t>but should get 0 match points for defaulting.  The spreadsheet will not award a point if it sees</t>
  </si>
  <si>
    <t>"def" instead of an "L".</t>
  </si>
  <si>
    <r>
      <t xml:space="preserve">Go the </t>
    </r>
    <r>
      <rPr>
        <b/>
        <sz val="10"/>
        <rFont val="Arial"/>
        <family val="2"/>
      </rPr>
      <t>MEN CROSSOVER</t>
    </r>
    <r>
      <rPr>
        <sz val="10"/>
        <rFont val="Arial"/>
        <family val="2"/>
      </rPr>
      <t xml:space="preserve"> tab circled in red.</t>
    </r>
  </si>
  <si>
    <t>The single elimination draw works in both directions.</t>
  </si>
  <si>
    <t>Regional Mens Singles</t>
  </si>
  <si>
    <t>For the Regional Mens Singles competition where you will have 6 groups of 4 players with 2 players</t>
  </si>
  <si>
    <t>from each group advancing to single elimination, you will want to set up the draw as depicted</t>
  </si>
  <si>
    <t>below for the 12 players that are advancing.</t>
  </si>
  <si>
    <t>You will only need to fill in the top half of the 32-person Crossover draw sheet from match 1 to match 8.</t>
  </si>
  <si>
    <t>Four (4) Byes will always be given to the winners of Groups 1 through 4, no matter who wins.</t>
  </si>
  <si>
    <t>Geographic separation is moving players from the same school or the same Division apart from each</t>
  </si>
  <si>
    <t>other so they don't compete against one another until the later rounds of competition.</t>
  </si>
  <si>
    <t>You always place the Group winners first in the draw by group order.  Then you put in the 2nd place finishers.</t>
  </si>
  <si>
    <r>
      <t xml:space="preserve">The winner of </t>
    </r>
    <r>
      <rPr>
        <b/>
        <sz val="10"/>
        <rFont val="Arial"/>
        <family val="2"/>
      </rPr>
      <t>Group 1</t>
    </r>
    <r>
      <rPr>
        <sz val="10"/>
        <rFont val="Arial"/>
        <family val="2"/>
      </rPr>
      <t xml:space="preserve"> will always be at the top, no matter who wins.</t>
    </r>
  </si>
  <si>
    <t xml:space="preserve">The six (6) 2nd place finishers are chosen randomly to fill in the </t>
  </si>
  <si>
    <t>remaining slots in the draw.  No 2nd place finisher should be in the</t>
  </si>
  <si>
    <t>same half of the draw as its 1st place finisher.</t>
  </si>
  <si>
    <r>
      <t xml:space="preserve">You flip a coin to decide if the winner of </t>
    </r>
    <r>
      <rPr>
        <b/>
        <sz val="10"/>
        <color indexed="40"/>
        <rFont val="Arial"/>
        <family val="2"/>
      </rPr>
      <t>Group 5</t>
    </r>
    <r>
      <rPr>
        <sz val="10"/>
        <color indexed="40"/>
        <rFont val="Arial"/>
        <family val="2"/>
      </rPr>
      <t xml:space="preserve"> goes to the top of the</t>
    </r>
  </si>
  <si>
    <r>
      <t xml:space="preserve">draw or the bottom.  The winner of </t>
    </r>
    <r>
      <rPr>
        <b/>
        <sz val="10"/>
        <color indexed="40"/>
        <rFont val="Arial"/>
        <family val="2"/>
      </rPr>
      <t>Group 6</t>
    </r>
    <r>
      <rPr>
        <sz val="10"/>
        <color indexed="40"/>
        <rFont val="Arial"/>
        <family val="2"/>
      </rPr>
      <t xml:space="preserve"> takes the other position.</t>
    </r>
  </si>
  <si>
    <t>Geographic separation should be considered using the "expected"</t>
  </si>
  <si>
    <t>winner(s).</t>
  </si>
  <si>
    <r>
      <t xml:space="preserve">You flip a coin to decide if the winner of </t>
    </r>
    <r>
      <rPr>
        <b/>
        <sz val="10"/>
        <color indexed="36"/>
        <rFont val="Arial"/>
        <family val="2"/>
      </rPr>
      <t>Group 3</t>
    </r>
    <r>
      <rPr>
        <sz val="10"/>
        <color indexed="36"/>
        <rFont val="Arial"/>
        <family val="2"/>
      </rPr>
      <t xml:space="preserve"> goes to the top of the</t>
    </r>
  </si>
  <si>
    <r>
      <t xml:space="preserve">draw or the bottom.  The winner of </t>
    </r>
    <r>
      <rPr>
        <b/>
        <sz val="10"/>
        <color indexed="36"/>
        <rFont val="Arial"/>
        <family val="2"/>
      </rPr>
      <t>Group 4</t>
    </r>
    <r>
      <rPr>
        <sz val="10"/>
        <color indexed="36"/>
        <rFont val="Arial"/>
        <family val="2"/>
      </rPr>
      <t xml:space="preserve"> takes the other position.</t>
    </r>
  </si>
  <si>
    <r>
      <t xml:space="preserve">The winner of </t>
    </r>
    <r>
      <rPr>
        <b/>
        <sz val="10"/>
        <rFont val="Arial"/>
        <family val="2"/>
      </rPr>
      <t>Group 2</t>
    </r>
    <r>
      <rPr>
        <sz val="10"/>
        <rFont val="Arial"/>
        <family val="2"/>
      </rPr>
      <t xml:space="preserve"> will always be at the bottom, no matter who wins.</t>
    </r>
  </si>
  <si>
    <t xml:space="preserve">When you have no opponent in the single elimination crossover, simply select "Bye" from the </t>
  </si>
  <si>
    <t>dropdown arrow list of players as shown in the red circle below.</t>
  </si>
  <si>
    <r>
      <t xml:space="preserve">Go the </t>
    </r>
    <r>
      <rPr>
        <b/>
        <sz val="10"/>
        <rFont val="Arial"/>
        <family val="2"/>
      </rPr>
      <t>MEN MATCHES</t>
    </r>
    <r>
      <rPr>
        <sz val="10"/>
        <rFont val="Arial"/>
        <family val="2"/>
      </rPr>
      <t xml:space="preserve"> tab circled in red.</t>
    </r>
  </si>
  <si>
    <t>Cut these match slips and hand them to the players.  Have them record their scores and bring them back.</t>
  </si>
  <si>
    <t xml:space="preserve">When you get them back, find the corresponding match number shown as Red box #1 and enter the </t>
  </si>
  <si>
    <t>scores into Red box #2.</t>
  </si>
  <si>
    <t>This spreadsheet will automatically advance the appropriate player and update "Men Crossover".</t>
  </si>
  <si>
    <t>Division Singles Guidelines</t>
  </si>
  <si>
    <t>In order to be consistent across all Division singles competition, the following table should be used in</t>
  </si>
  <si>
    <t>determining how many different round robin groups should be created and how many players</t>
  </si>
  <si>
    <t>should advance to single elimination crossover play.</t>
  </si>
  <si>
    <t>For example, "3 (2P)" means create 3 round robin groups and advance 2 players.</t>
  </si>
  <si>
    <t># of Players</t>
  </si>
  <si>
    <t>4-RR</t>
  </si>
  <si>
    <t>5-RR</t>
  </si>
  <si>
    <t>6-RR</t>
  </si>
  <si>
    <t>7-RR</t>
  </si>
  <si>
    <t>&lt;=4</t>
  </si>
  <si>
    <t>1 (0P)</t>
  </si>
  <si>
    <t>2 (2P)</t>
  </si>
  <si>
    <t>1 (2P)</t>
  </si>
  <si>
    <t>3 (2P)</t>
  </si>
  <si>
    <t>4 (2P)</t>
  </si>
  <si>
    <t>5 (2P)</t>
  </si>
  <si>
    <t>6 (2P)</t>
  </si>
  <si>
    <t>7 (2P)</t>
  </si>
  <si>
    <t>8 (2P)</t>
  </si>
  <si>
    <t>7 (1P)</t>
  </si>
  <si>
    <t>1 (1P)</t>
  </si>
  <si>
    <t>6 (1P)</t>
  </si>
  <si>
    <t>2 (1P)</t>
  </si>
  <si>
    <t>9 (1P)</t>
  </si>
  <si>
    <t>8 (1P)</t>
  </si>
  <si>
    <t>10 (1P)</t>
  </si>
  <si>
    <t>STEP-BY-STEP QUICK GUIDE</t>
  </si>
  <si>
    <t>Enter your Division Name on the PLAYERS tab in Cell B1.</t>
  </si>
  <si>
    <t>Enter the date of your tournament on the PLAYERS tab in Cell E1.</t>
  </si>
  <si>
    <t>Enter your Hosting Location with City and State on the PLAYERS tab in Cell H1.</t>
  </si>
  <si>
    <t>Enter the names of your male competitors starting on the PLAYERS tab in B6.</t>
  </si>
  <si>
    <t>Enter the names of your female competitors starting on the PLAYERS tab in H6.</t>
  </si>
  <si>
    <t>Determine how many round robins you need.</t>
  </si>
  <si>
    <t>Determine if you will be advancing 1 player or 2 players from each round robin.</t>
  </si>
  <si>
    <t>Make your draw and enter the names of the players in the appropriate tab.</t>
  </si>
  <si>
    <t>Print the match slips, cut them, and hand them to the players to record their scores.</t>
  </si>
  <si>
    <t>Enter the scores as the match slips are returned.</t>
  </si>
  <si>
    <t>Setup the crossover singles with those advancing from the round robin.</t>
  </si>
  <si>
    <t>E-mail a copy of this spreadsheet(s) to results@nctta.org when you are done and be available for questions as a review of the data is conducted before being uploaded.</t>
  </si>
  <si>
    <t>FREQUENTLY ASKED QUESTIONS (FAQs)</t>
  </si>
  <si>
    <t>Q1</t>
  </si>
  <si>
    <t>If I need help, who do I turn to?</t>
  </si>
  <si>
    <t>A1</t>
  </si>
  <si>
    <t>Q2</t>
  </si>
  <si>
    <t>If I find an error or have a suggestion to make, who do I pass that along to?</t>
  </si>
  <si>
    <t>A2</t>
  </si>
  <si>
    <t>Q3</t>
  </si>
  <si>
    <t>Can I print these pages to have a paper copy?</t>
  </si>
  <si>
    <t>A3</t>
  </si>
  <si>
    <t>Yes.</t>
  </si>
  <si>
    <t>Q4</t>
  </si>
  <si>
    <t>Does this spreadsheet break ties between players that have the same win/loss record?</t>
  </si>
  <si>
    <t>A4</t>
  </si>
  <si>
    <t>No.  The Tournament Director will need to break the ties according to USATT guidelines.</t>
  </si>
  <si>
    <t>Q5</t>
  </si>
  <si>
    <t>A5</t>
  </si>
  <si>
    <t>Q6</t>
  </si>
  <si>
    <t>If I manually break a tie on one of the round robin tabs in the "Place" column by typing in the placement for a particular player and then realize that I shouldn't have done that, how do I get the formula back that will automatically rank the win/loss records of the players?</t>
  </si>
  <si>
    <t>A6</t>
  </si>
  <si>
    <t>Note the cell where you made the change.  Copy another cell in the "Place" column that you have not changed and paste it into the cell that you did change.</t>
  </si>
  <si>
    <t>Let's say that you copied Cell AN13 from MS-4 to Cell AN11.  Cell AN11 now shows</t>
  </si>
  <si>
    <r>
      <t xml:space="preserve"> =IF(AL11&lt;&gt;"",RANK(AL11,AL</t>
    </r>
    <r>
      <rPr>
        <sz val="10"/>
        <color indexed="10"/>
        <rFont val="Arial"/>
        <family val="2"/>
      </rPr>
      <t>5</t>
    </r>
    <r>
      <rPr>
        <sz val="10"/>
        <rFont val="Arial"/>
        <family val="2"/>
      </rPr>
      <t>:AL</t>
    </r>
    <r>
      <rPr>
        <sz val="10"/>
        <color indexed="10"/>
        <rFont val="Arial"/>
        <family val="2"/>
      </rPr>
      <t>11</t>
    </r>
    <r>
      <rPr>
        <sz val="10"/>
        <rFont val="Arial"/>
        <family val="2"/>
      </rPr>
      <t>,0),"") but it should be</t>
    </r>
  </si>
  <si>
    <r>
      <t xml:space="preserve"> =IF(AL11&lt;&gt;"",RANK(AL11,AL</t>
    </r>
    <r>
      <rPr>
        <sz val="10"/>
        <color indexed="10"/>
        <rFont val="Arial"/>
        <family val="2"/>
      </rPr>
      <t>7</t>
    </r>
    <r>
      <rPr>
        <sz val="10"/>
        <rFont val="Arial"/>
        <family val="2"/>
      </rPr>
      <t>:AL</t>
    </r>
    <r>
      <rPr>
        <sz val="10"/>
        <color indexed="10"/>
        <rFont val="Arial"/>
        <family val="2"/>
      </rPr>
      <t>13</t>
    </r>
    <r>
      <rPr>
        <sz val="10"/>
        <rFont val="Arial"/>
        <family val="2"/>
      </rPr>
      <t>,0),"") because you are ranking every player from the</t>
    </r>
  </si>
  <si>
    <t>first position (AL7) to the last position (AL13).  So edit the formula to make it look like this one.</t>
  </si>
  <si>
    <t>Q7</t>
  </si>
  <si>
    <t>Do I have to have a printer at the competition site to use this software?</t>
  </si>
  <si>
    <t>A7</t>
  </si>
  <si>
    <t>No.  You can still use paper and pencil to assign the players against their opponents.  When you get back the results, you simply enter the data into the computer.</t>
  </si>
  <si>
    <t>Q8</t>
  </si>
  <si>
    <t>What happens if I run out of round robin groups.  What do I do?</t>
  </si>
  <si>
    <t>A8</t>
  </si>
  <si>
    <t>You simply move to the next higher group and leave the last player blank.  For instance, if you need another 2-player (2P) advance 4-person round robin, you go to the 5-person round robin and simply leave the 5th position blank turning it into another 4-person round robin.  Remember, to make sure that you select a 1-person (1P) advance round robin or a 2-person (2P) advance round robin depending on your needs.</t>
  </si>
  <si>
    <t>Q9</t>
  </si>
  <si>
    <t>How do I print just the round robin sheet and not the individual match slips for all the players?</t>
  </si>
  <si>
    <t>A9</t>
  </si>
  <si>
    <t>Go to Print Preview. Click on Page Setup. Click on the Sheet tab. Click the radio button for "Down, then Over" for Page Order.  Click OK.  Click Print.  Click OK.  The second page number will now be the correct page to print (eg., 13, not 25-26).</t>
  </si>
  <si>
    <t>HISTORY/REVISION LOG</t>
  </si>
  <si>
    <t>Date</t>
  </si>
  <si>
    <t>Version</t>
  </si>
  <si>
    <t>Changed "N" to "Y" for Player Info for players that already exist.  Changed all round robin groups to start with (2P).  Updated the version number.</t>
  </si>
  <si>
    <t>Fixed FALSE from showing up on MEN CROSSOVER sheet when lower player won the match in Cells G23/G31/G39/G47/G55/G63/H41/H49/H57/H65.  Updated the version number.</t>
  </si>
  <si>
    <t>Refreshed RATINGLIST with results from Fall 2011.</t>
  </si>
  <si>
    <t>Corrected truncated RatingList brought to my attention by David Livings (South RD).</t>
  </si>
  <si>
    <t>Made Cell C1 editable and visible on the PLAYERS sheet.</t>
  </si>
  <si>
    <t>Corrected formula errors in WS-6 and WS-7 (Players!$B:$F should be Players!$H:$L) that did not display the player's information in the match slips brought to my attention by Asif (Atlantic DD).</t>
  </si>
  <si>
    <t>Added 2012 to singles results page in the title.  Changed the entry cell color to a light yellow for better contrast.  Lengthened the Table entry field on the TEAM_MATCHES sheet.  Refreshed the ratings with SP12 results, except for SoCal teams.</t>
  </si>
  <si>
    <t>Made the table field an unprotected cell so that you could enter table numbers and modify them as needed.  Added ISERROR code for non-existent email addresses.</t>
  </si>
  <si>
    <t>Correct missing formulas in MEN_MATCHES H32 and H33.  Corrected typo in MEN_MATCHES C63 conditional formatting changing 36 to 63.  Corrected typo on MEN CROSSOVER and WOMEN CROSSOVER in cells E66 and G66 from 55 to 59.  Refreshed the ratings with Division SoCal teams and Regional results from MW, MA, and GL.</t>
  </si>
  <si>
    <t>1.10</t>
  </si>
  <si>
    <t>Corrected formula error in Cell G15 of both crossovers.  Refreshed the ratings with final results from Regionals.</t>
  </si>
  <si>
    <t>2.00</t>
  </si>
  <si>
    <t>Added 2 more players to PLAYERS sheet.  Adjusted formulas in Columns D &amp; E of the PLAYERS sheet to match the reduced columns in the RATINGLIST sheet.  Reduced RATINGLIST columns to Name, ID, Rating, Gender, and E-mail.  Created new upload format for results in Column A of the RESULTS sheet.  Deleted everything above the score results in the RESULTS sheet.  Updated instructions.  Refreshed RATINGLIST with Dan's latest info.</t>
  </si>
  <si>
    <t>2.01</t>
  </si>
  <si>
    <t>Removed NULL from RATINGLIST.</t>
  </si>
  <si>
    <t>2.02</t>
  </si>
  <si>
    <t>Moved Rating column after Player ID in order for Player/School/Email to be together for copying/pasting purposes.  Updated INSTRUCTION screenshots to match.</t>
  </si>
  <si>
    <t>2.03</t>
  </si>
  <si>
    <t>Unprotected PLAYERS sheet so it would be sortable. Changed Cell F1 on Players tab to numeric value with zero decimals for Meet ID. Refreshed ratings with FA12 results.</t>
  </si>
  <si>
    <t>2.04</t>
  </si>
  <si>
    <t>Corrected INSTRUCTIONS text to match screen snapshots concerning ratings.  Clarified entering "1P" into the round robin groups in order for only one person to advance. Updated RATINGLIST.</t>
  </si>
  <si>
    <t>2.05</t>
  </si>
  <si>
    <t>Adjusted formula on PLAYERS tab ratings columns to display zero instead of #N/A when no rating exists.</t>
  </si>
  <si>
    <t>2.06</t>
  </si>
  <si>
    <t>Updated RATINGLIST after completion of Division competition.</t>
  </si>
  <si>
    <t>2.07</t>
  </si>
  <si>
    <t>Changed 51 to 48 in the RESULTS tab Cells C13 and C59.</t>
  </si>
  <si>
    <t>3.00</t>
  </si>
  <si>
    <t>Updated RATINGLIST after 2013 Nationals.</t>
  </si>
  <si>
    <t>3.01</t>
  </si>
  <si>
    <t>Updated RATINGLIST after FA13 semester.</t>
  </si>
  <si>
    <t>3.02</t>
  </si>
  <si>
    <t>3.03</t>
  </si>
  <si>
    <t>Updated RATINGLIST after 2014 Regionals.</t>
  </si>
  <si>
    <t>3.04</t>
  </si>
  <si>
    <t>Updated RATINGLIST after 2014 Championships.  Updated the screenshots and text in the INSTRUCTIONS tab.</t>
  </si>
  <si>
    <t>3.05</t>
  </si>
  <si>
    <t>Updated RATINGLIST after FA14 semester.  Reduced font for match slips.  Adjusted PLAYERS formulas for USATT fields.</t>
  </si>
  <si>
    <t>3.06</t>
  </si>
  <si>
    <t>Reduced font for match slips on the far right side.</t>
  </si>
  <si>
    <t>3.07</t>
  </si>
  <si>
    <t>Changed the formula on the RESULTS tab in Cell A1.</t>
  </si>
  <si>
    <t>3.08</t>
  </si>
  <si>
    <t>3.09</t>
  </si>
  <si>
    <t>Updated RATINGLIST after Regionals.</t>
  </si>
  <si>
    <t>3.10</t>
  </si>
  <si>
    <t>Updated RATINGLIST after 2015 Nationals.</t>
  </si>
  <si>
    <t>3.11</t>
  </si>
  <si>
    <t>Updated RATINGLIST after USATT Ratings update.</t>
  </si>
  <si>
    <t>3.12</t>
  </si>
  <si>
    <t>Updated RATINGLIST after FA15 semester.</t>
  </si>
  <si>
    <t>3.13</t>
  </si>
  <si>
    <t>Updated RATINGLIST after SP16 semester.</t>
  </si>
  <si>
    <t>3.20</t>
  </si>
  <si>
    <t>Updated RATINGLIST after 2016 Nationals.</t>
  </si>
  <si>
    <t>3.21</t>
  </si>
  <si>
    <t>3.22</t>
  </si>
  <si>
    <t>Updated RATINGLIST after FA16 semester and after USATT Ratings update.</t>
  </si>
  <si>
    <t>3.23</t>
  </si>
  <si>
    <t>Updated RATINGLIST after SP17 semester.</t>
  </si>
  <si>
    <t>3.24</t>
  </si>
  <si>
    <t>Updated RATINGLIST after 2017 Nationals and USATT ratings update.</t>
  </si>
  <si>
    <t>3.25</t>
  </si>
  <si>
    <t>Updated RATINGLIST after FA17 and USATT Ratings update.</t>
  </si>
  <si>
    <t>3.26</t>
  </si>
  <si>
    <t>Updated RATINGLIST after SP18 semester.</t>
  </si>
  <si>
    <t>3.27</t>
  </si>
  <si>
    <t>Updated RATINGLIST after 2018 Nationals and USATT ratings update.</t>
  </si>
  <si>
    <t>3.28</t>
  </si>
  <si>
    <t>Updated RATINGLIST after FA18 semester.</t>
  </si>
  <si>
    <t>3.29</t>
  </si>
  <si>
    <t>Removed headers from crossover tab.</t>
  </si>
  <si>
    <t>3.30</t>
  </si>
  <si>
    <t>Updated RATINGLIST after 2019 Nationals and USATT ratings update.</t>
  </si>
  <si>
    <t>3.31</t>
  </si>
  <si>
    <t>Updated RATINGLIST after FA19 and USATT Ratings update.</t>
  </si>
  <si>
    <t>3.32</t>
  </si>
  <si>
    <t>Updated RATINGLIST before FA21.</t>
  </si>
  <si>
    <t>Men's Singles</t>
  </si>
  <si>
    <t>Women's Singles</t>
  </si>
  <si>
    <t>Updated RATINGLIST after SP14 semester. Added (Division Name) after School on PLAYERS tab.  Added logo and name to sheets.</t>
  </si>
  <si>
    <t>3.33</t>
  </si>
  <si>
    <t>Then go to https://nctta.app/Director/Meets and select your division.</t>
  </si>
  <si>
    <t>Scroll down to Participating Singles Players - Men/Women.</t>
  </si>
  <si>
    <t>Click on Copy to Clipboard.</t>
  </si>
  <si>
    <t>Then put your cursor on Cell A6 and hit Ctrl-V to paste all the Men's Singles players.</t>
  </si>
  <si>
    <t>Repeat these steps for the Women's Singles players.</t>
  </si>
  <si>
    <t>The winner of Group 1 goes at the top of the draw. The winner of Group 2 goes at the bottom of the draw.</t>
  </si>
  <si>
    <t>Updated RATINGLIST after FA21, removed TMS, and updated text.</t>
  </si>
  <si>
    <t>For 8 players, for example, the bottom of the draw is the 4th match or the 8th yellow cell.</t>
  </si>
  <si>
    <t>For the Red box #1, you simply select the player's name in Column F from the dropdown list.</t>
  </si>
  <si>
    <t xml:space="preserve">Seeds 3 and 4 are placed in the middle of the draw by lot unless geographic separation is necessary. </t>
  </si>
  <si>
    <t>Note: Any two players advancing out of the same RR group must be in opposite halves of the draw.</t>
  </si>
  <si>
    <t>3.4</t>
  </si>
  <si>
    <t>Removed RATINGLIST</t>
  </si>
  <si>
    <r>
      <t xml:space="preserve">Errors, enhancements, or questions should be submitted to </t>
    </r>
    <r>
      <rPr>
        <b/>
        <sz val="10"/>
        <color indexed="10"/>
        <rFont val="Arial"/>
        <family val="2"/>
      </rPr>
      <t>John Potochnik</t>
    </r>
    <r>
      <rPr>
        <sz val="10"/>
        <rFont val="Arial"/>
        <family val="2"/>
      </rPr>
      <t>.</t>
    </r>
  </si>
  <si>
    <t>results@nctta.org</t>
  </si>
  <si>
    <t>cell: 316-640-1313</t>
  </si>
  <si>
    <t>inserting of rows/columns, etc.) should be made without contacting John Potochnik first.</t>
  </si>
  <si>
    <t xml:space="preserve">For the Red box #1, the player's NCTTA Player ID will be displayed. This ID is assigned at the time the </t>
  </si>
  <si>
    <t>player is originally entered into the nctta.app by the team captain.  If the player has not played in</t>
  </si>
  <si>
    <t>an NCTTA competition before, his/her Rating will be set to 0, otherwise the rating will carry over</t>
  </si>
  <si>
    <t>from their last competition. If the Tournament Director would like to set an estimated rating, they</t>
  </si>
  <si>
    <t>can simply enter it into Column B.</t>
  </si>
  <si>
    <t xml:space="preserve">if not, you should investigate further because players who are not properly pre-enrolled are not </t>
  </si>
  <si>
    <t>eligible for the Men's competition.  The same holds true for the Women's competition.</t>
  </si>
  <si>
    <t>All properly enrolled Men's players will be listed in nctta.app, hence should have Player IDs assigned;</t>
  </si>
  <si>
    <t xml:space="preserve">(i.e. nonsanctioned) events or to correct issues with the nctta.app lists, you can carefully enter the </t>
  </si>
  <si>
    <t>Player ID, Rating, and Lastname, Firstname of the Player. For existing NCTTA players, you can</t>
  </si>
  <si>
    <t>In the event that you need to add a player to your Singles list, which should only happen for Junior Varsity</t>
  </si>
  <si>
    <t>use the search capability in the Players tab at nctta.org to get their existing info.  For new players,</t>
  </si>
  <si>
    <t xml:space="preserve">set their Rating to 0 (unless you want to give them an estimated rating), set their Lastname,  </t>
  </si>
  <si>
    <t>Firstname, then set their rating to a unique negative number starting with -1, then going backwards</t>
  </si>
  <si>
    <t>(i.e. -1, -2, -3, etc).  In the event this player is also playing in a team event, be sure to give them</t>
  </si>
  <si>
    <t>the same negative number in the Team Spreadsheet.  When the tournament spreadsheets are</t>
  </si>
  <si>
    <t>processed, these negative Player IDs will be converted into normal positive IDs.</t>
  </si>
  <si>
    <t>Doublecheck your list of competitors and make sure all have valid Rating IDs. If needed, assign negative numbers to those who do not.</t>
  </si>
  <si>
    <t>If you have players with Ratings of 0, and you would like to give them an estimated rating, now is the time to do that.</t>
  </si>
  <si>
    <t>John Potochnik (cell: 316-640-1313) results@nctta.org</t>
  </si>
  <si>
    <t>What do I do if I mistakenly entered a negative number for a player's ID, but now I see the player already has a valid Player ID?</t>
  </si>
  <si>
    <t>Simply enter the correct Player ID in Column A.</t>
  </si>
  <si>
    <t>Change all references in the Instructions page from Randy Kendle to John Potochnik.  Update instructions and FAQs to reflect changes in how we use nctta.app.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</si>
</sst>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 d\ yy"/>
  </numFmts>
  <fonts count="33">
    <font>
      <sz val="10"/>
      <name val="Arial"/>
    </font>
    <font>
      <u/>
      <sz val="10"/>
      <color indexed="12"/>
      <name val="Arial"/>
      <family val="2"/>
    </font>
    <font>
      <b/>
      <sz val="10"/>
      <name val="Arial"/>
      <family val="2"/>
    </font>
    <font>
      <b/>
      <sz val="10"/>
      <name val="Times New Roman"/>
      <family val="1"/>
    </font>
    <font>
      <sz val="10"/>
      <name val="Times New Roman"/>
      <family val="1"/>
    </font>
    <font>
      <b/>
      <sz val="16"/>
      <name val="Times New Roman"/>
      <family val="1"/>
    </font>
    <font>
      <b/>
      <sz val="16"/>
      <name val="Arial"/>
      <family val="2"/>
    </font>
    <font>
      <sz val="16"/>
      <name val="Times New Roman"/>
      <family val="1"/>
    </font>
    <font>
      <sz val="14"/>
      <name val="Times New Roman"/>
      <family val="1"/>
    </font>
    <font>
      <sz val="12"/>
      <name val="Times New Roman"/>
      <family val="1"/>
    </font>
    <font>
      <sz val="12"/>
      <name val="Arial"/>
      <family val="2"/>
    </font>
    <font>
      <sz val="10"/>
      <name val="New Century Schlbk"/>
    </font>
    <font>
      <sz val="10"/>
      <name val="Arial"/>
      <family val="2"/>
    </font>
    <font>
      <sz val="8"/>
      <name val="Arial"/>
      <family val="2"/>
    </font>
    <font>
      <b/>
      <sz val="14"/>
      <name val="Arial"/>
      <family val="2"/>
    </font>
    <font>
      <b/>
      <sz val="10"/>
      <color indexed="10"/>
      <name val="Arial"/>
      <family val="2"/>
    </font>
    <font>
      <sz val="10"/>
      <color indexed="10"/>
      <name val="Arial"/>
      <family val="2"/>
    </font>
    <font>
      <sz val="10"/>
      <color indexed="40"/>
      <name val="Arial"/>
      <family val="2"/>
    </font>
    <font>
      <b/>
      <sz val="10"/>
      <color indexed="40"/>
      <name val="Arial"/>
      <family val="2"/>
    </font>
    <font>
      <sz val="10"/>
      <color indexed="36"/>
      <name val="Arial"/>
      <family val="2"/>
    </font>
    <font>
      <b/>
      <sz val="10"/>
      <color indexed="36"/>
      <name val="Arial"/>
      <family val="2"/>
    </font>
    <font>
      <sz val="16"/>
      <name val="Arial"/>
      <family val="2"/>
    </font>
    <font>
      <b/>
      <sz val="16"/>
      <color indexed="10"/>
      <name val="Arial"/>
      <family val="2"/>
    </font>
    <font>
      <u/>
      <sz val="10"/>
      <color theme="10"/>
      <name val="Arial"/>
      <family val="2"/>
    </font>
    <font>
      <sz val="11"/>
      <color theme="1"/>
      <name val="Calibri"/>
      <family val="2"/>
      <scheme val="minor"/>
    </font>
    <font>
      <sz val="10"/>
      <color theme="0"/>
      <name val="Arial"/>
      <family val="2"/>
    </font>
    <font>
      <sz val="10"/>
      <color rgb="FF00B0F0"/>
      <name val="Arial"/>
      <family val="2"/>
    </font>
    <font>
      <sz val="10"/>
      <color rgb="FF7030A0"/>
      <name val="Arial"/>
      <family val="2"/>
    </font>
    <font>
      <b/>
      <sz val="10"/>
      <color rgb="FFFF0000"/>
      <name val="Arial"/>
      <family val="2"/>
    </font>
    <font>
      <b/>
      <sz val="16"/>
      <color rgb="FFFF0000"/>
      <name val="Arial"/>
      <family val="2"/>
    </font>
    <font>
      <b/>
      <sz val="10"/>
      <color theme="0"/>
      <name val="Arial"/>
      <family val="2"/>
    </font>
    <font>
      <sz val="10"/>
      <color theme="1"/>
      <name val="Arial"/>
      <family val="2"/>
    </font>
    <font>
      <sz val="8"/>
      <color theme="0"/>
      <name val="Arial Narrow"/>
      <family val="2"/>
    </font>
  </fonts>
  <fills count="1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FFFF66"/>
        <bgColor indexed="64"/>
      </patternFill>
    </fill>
    <fill>
      <patternFill patternType="solid">
        <fgColor theme="8" tint="0.59999389629810485"/>
        <bgColor indexed="64"/>
      </patternFill>
    </fill>
    <fill>
      <patternFill patternType="solid">
        <fgColor rgb="FF99FF66"/>
        <bgColor indexed="64"/>
      </patternFill>
    </fill>
  </fills>
  <borders count="52">
    <border>
      <left/>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s>
  <cellStyleXfs count="6">
    <xf numFmtId="0" fontId="0" fillId="0" borderId="0"/>
    <xf numFmtId="164" fontId="11" fillId="0" borderId="0">
      <alignment horizontal="center"/>
    </xf>
    <xf numFmtId="0" fontId="1"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2" fillId="0" borderId="0"/>
    <xf numFmtId="0" fontId="24" fillId="0" borderId="0"/>
  </cellStyleXfs>
  <cellXfs count="430">
    <xf numFmtId="0" fontId="0" fillId="0" borderId="0" xfId="0"/>
    <xf numFmtId="0" fontId="4" fillId="0" borderId="0" xfId="0" applyFont="1"/>
    <xf numFmtId="0" fontId="4" fillId="0" borderId="0" xfId="0" applyFont="1" applyAlignment="1">
      <alignment horizontal="left"/>
    </xf>
    <xf numFmtId="0" fontId="4" fillId="0" borderId="0" xfId="0" applyFont="1" applyAlignment="1">
      <alignment horizontal="center" vertical="center"/>
    </xf>
    <xf numFmtId="0" fontId="0" fillId="0" borderId="0" xfId="0" applyProtection="1">
      <protection locked="0"/>
    </xf>
    <xf numFmtId="0" fontId="0" fillId="0" borderId="1" xfId="0" applyBorder="1"/>
    <xf numFmtId="0" fontId="0" fillId="0" borderId="2" xfId="0" applyBorder="1"/>
    <xf numFmtId="0" fontId="0" fillId="0" borderId="3" xfId="0" applyBorder="1"/>
    <xf numFmtId="0" fontId="2" fillId="0" borderId="0" xfId="0" applyFont="1" applyAlignment="1">
      <alignment horizontal="center"/>
    </xf>
    <xf numFmtId="0" fontId="0" fillId="0" borderId="4" xfId="0" applyBorder="1"/>
    <xf numFmtId="0" fontId="2" fillId="0" borderId="0" xfId="0" applyFont="1" applyAlignment="1" applyProtection="1">
      <alignment horizontal="center"/>
      <protection locked="0"/>
    </xf>
    <xf numFmtId="14" fontId="2" fillId="0" borderId="0" xfId="0" applyNumberFormat="1" applyFont="1" applyAlignment="1" applyProtection="1">
      <alignment horizontal="center"/>
      <protection locked="0"/>
    </xf>
    <xf numFmtId="0" fontId="12" fillId="0" borderId="5" xfId="0" applyFont="1" applyBorder="1" applyAlignment="1" applyProtection="1">
      <alignment horizontal="center"/>
      <protection locked="0"/>
    </xf>
    <xf numFmtId="0" fontId="12" fillId="0" borderId="6" xfId="0" applyFont="1" applyBorder="1" applyAlignment="1" applyProtection="1">
      <alignment horizontal="center"/>
      <protection locked="0"/>
    </xf>
    <xf numFmtId="0" fontId="2" fillId="0" borderId="6" xfId="0" applyFont="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0" fontId="0" fillId="0" borderId="9" xfId="0" applyBorder="1"/>
    <xf numFmtId="0" fontId="13" fillId="0" borderId="2" xfId="0" applyFont="1" applyBorder="1" applyAlignment="1">
      <alignment horizontal="left"/>
    </xf>
    <xf numFmtId="0" fontId="2" fillId="0" borderId="0" xfId="0" applyFont="1" applyAlignment="1">
      <alignment horizontal="center" vertical="center"/>
    </xf>
    <xf numFmtId="0" fontId="25" fillId="0" borderId="0" xfId="0" applyFont="1" applyAlignment="1">
      <alignment horizontal="center"/>
    </xf>
    <xf numFmtId="0" fontId="12" fillId="0" borderId="10" xfId="0" applyFont="1" applyBorder="1"/>
    <xf numFmtId="0" fontId="0" fillId="0" borderId="13" xfId="0" applyBorder="1"/>
    <xf numFmtId="0" fontId="12" fillId="0" borderId="11" xfId="0" applyFont="1" applyBorder="1"/>
    <xf numFmtId="0" fontId="12" fillId="0" borderId="0" xfId="0" applyFont="1"/>
    <xf numFmtId="0" fontId="12" fillId="0" borderId="14" xfId="0" applyFont="1" applyBorder="1"/>
    <xf numFmtId="0" fontId="12" fillId="0" borderId="15" xfId="0" applyFont="1" applyBorder="1"/>
    <xf numFmtId="0" fontId="0" fillId="0" borderId="0" xfId="0" applyAlignment="1">
      <alignment horizontal="center" vertical="center"/>
    </xf>
    <xf numFmtId="0" fontId="12" fillId="0" borderId="14" xfId="0" applyFont="1" applyBorder="1" applyAlignment="1">
      <alignment horizontal="right"/>
    </xf>
    <xf numFmtId="0" fontId="12" fillId="0" borderId="11" xfId="0" applyFont="1" applyBorder="1" applyAlignment="1">
      <alignment horizontal="right"/>
    </xf>
    <xf numFmtId="0" fontId="12" fillId="0" borderId="10" xfId="0" applyFont="1" applyBorder="1" applyAlignment="1">
      <alignment horizontal="right"/>
    </xf>
    <xf numFmtId="0" fontId="12" fillId="0" borderId="0" xfId="0" applyFont="1" applyAlignment="1">
      <alignment horizontal="right"/>
    </xf>
    <xf numFmtId="0" fontId="12" fillId="0" borderId="15" xfId="0" applyFont="1" applyBorder="1" applyAlignment="1">
      <alignment horizontal="right"/>
    </xf>
    <xf numFmtId="0" fontId="0" fillId="0" borderId="1" xfId="0" applyBorder="1" applyAlignment="1">
      <alignment horizontal="right"/>
    </xf>
    <xf numFmtId="0" fontId="0" fillId="0" borderId="0" xfId="0" applyAlignment="1">
      <alignment horizontal="right"/>
    </xf>
    <xf numFmtId="0" fontId="0" fillId="0" borderId="4" xfId="0" applyBorder="1" applyAlignment="1">
      <alignment horizontal="right"/>
    </xf>
    <xf numFmtId="0" fontId="0" fillId="0" borderId="9" xfId="0" applyBorder="1" applyAlignment="1">
      <alignment horizontal="right"/>
    </xf>
    <xf numFmtId="0" fontId="13" fillId="0" borderId="3" xfId="0" applyFont="1" applyBorder="1"/>
    <xf numFmtId="0" fontId="12" fillId="0" borderId="0" xfId="0" applyFont="1" applyAlignment="1">
      <alignment horizontal="center"/>
    </xf>
    <xf numFmtId="0" fontId="0" fillId="0" borderId="0" xfId="0" applyAlignment="1">
      <alignment horizontal="center"/>
    </xf>
    <xf numFmtId="0" fontId="4" fillId="0" borderId="15" xfId="0" applyFont="1" applyBorder="1"/>
    <xf numFmtId="0" fontId="4" fillId="0" borderId="16" xfId="0" applyFont="1" applyBorder="1"/>
    <xf numFmtId="0" fontId="4" fillId="0" borderId="0" xfId="0" applyFont="1" applyAlignment="1">
      <alignment horizontal="left" vertical="center"/>
    </xf>
    <xf numFmtId="0" fontId="5" fillId="0" borderId="0" xfId="0" applyFont="1" applyAlignment="1">
      <alignment horizontal="left" vertical="center"/>
    </xf>
    <xf numFmtId="0" fontId="5" fillId="0" borderId="0" xfId="0" applyFont="1" applyAlignment="1">
      <alignment horizontal="center" vertical="center"/>
    </xf>
    <xf numFmtId="0" fontId="2" fillId="4" borderId="0" xfId="0" applyFont="1" applyFill="1"/>
    <xf numFmtId="0" fontId="0" fillId="4" borderId="0" xfId="0" applyFill="1"/>
    <xf numFmtId="0" fontId="12" fillId="4" borderId="0" xfId="0" applyFont="1" applyFill="1"/>
    <xf numFmtId="0" fontId="23" fillId="4" borderId="0" xfId="3" applyFill="1" applyAlignment="1" applyProtection="1"/>
    <xf numFmtId="0" fontId="12" fillId="5" borderId="1" xfId="0" applyFont="1" applyFill="1" applyBorder="1"/>
    <xf numFmtId="0" fontId="23" fillId="5" borderId="16" xfId="3" applyFill="1" applyBorder="1" applyAlignment="1" applyProtection="1"/>
    <xf numFmtId="0" fontId="0" fillId="5" borderId="16" xfId="0" applyFill="1" applyBorder="1"/>
    <xf numFmtId="0" fontId="12" fillId="5" borderId="16" xfId="0" applyFont="1" applyFill="1" applyBorder="1"/>
    <xf numFmtId="0" fontId="0" fillId="5" borderId="4" xfId="0" applyFill="1" applyBorder="1"/>
    <xf numFmtId="0" fontId="12" fillId="5" borderId="10" xfId="0" applyFont="1" applyFill="1" applyBorder="1"/>
    <xf numFmtId="0" fontId="12" fillId="5" borderId="15" xfId="0" applyFont="1" applyFill="1" applyBorder="1"/>
    <xf numFmtId="0" fontId="0" fillId="5" borderId="15" xfId="0" applyFill="1" applyBorder="1"/>
    <xf numFmtId="0" fontId="0" fillId="5" borderId="14" xfId="0" applyFill="1" applyBorder="1"/>
    <xf numFmtId="0" fontId="0" fillId="4" borderId="12" xfId="0" applyFill="1" applyBorder="1" applyAlignment="1">
      <alignment horizontal="center" vertical="center"/>
    </xf>
    <xf numFmtId="0" fontId="12" fillId="6" borderId="12" xfId="0" applyFont="1" applyFill="1" applyBorder="1" applyAlignment="1">
      <alignment horizontal="center" vertical="center"/>
    </xf>
    <xf numFmtId="0" fontId="12" fillId="7" borderId="12" xfId="0" applyFont="1" applyFill="1" applyBorder="1" applyAlignment="1">
      <alignment horizontal="center" vertical="center"/>
    </xf>
    <xf numFmtId="0" fontId="12" fillId="4" borderId="13" xfId="0" applyFont="1" applyFill="1" applyBorder="1" applyAlignment="1">
      <alignment horizontal="center" vertical="center"/>
    </xf>
    <xf numFmtId="0" fontId="0" fillId="4" borderId="13" xfId="0" applyFill="1" applyBorder="1" applyAlignment="1">
      <alignment wrapText="1"/>
    </xf>
    <xf numFmtId="0" fontId="13" fillId="0" borderId="9" xfId="0" applyFont="1" applyBorder="1" applyAlignment="1" applyProtection="1">
      <alignment horizontal="left"/>
      <protection locked="0"/>
    </xf>
    <xf numFmtId="0" fontId="0" fillId="0" borderId="0" xfId="0" applyAlignment="1" applyProtection="1">
      <alignment horizontal="left"/>
      <protection locked="0"/>
    </xf>
    <xf numFmtId="0" fontId="26" fillId="4" borderId="0" xfId="0" applyFont="1" applyFill="1"/>
    <xf numFmtId="0" fontId="27" fillId="4" borderId="0" xfId="0" applyFont="1" applyFill="1"/>
    <xf numFmtId="0" fontId="21" fillId="0" borderId="13" xfId="0" applyFont="1" applyBorder="1"/>
    <xf numFmtId="0" fontId="21" fillId="0" borderId="0" xfId="0" applyFont="1"/>
    <xf numFmtId="0" fontId="28" fillId="0" borderId="0" xfId="0" applyFont="1" applyAlignment="1">
      <alignment horizontal="center" vertical="center"/>
    </xf>
    <xf numFmtId="0" fontId="22" fillId="0" borderId="13" xfId="0" applyFont="1" applyBorder="1" applyAlignment="1">
      <alignment horizontal="center" vertical="center"/>
    </xf>
    <xf numFmtId="0" fontId="29" fillId="0" borderId="0" xfId="0" applyFont="1" applyAlignment="1">
      <alignment horizontal="center" vertical="center"/>
    </xf>
    <xf numFmtId="0" fontId="12" fillId="2" borderId="0" xfId="0" applyFont="1" applyFill="1" applyAlignment="1">
      <alignment horizontal="center" vertical="center"/>
    </xf>
    <xf numFmtId="0" fontId="12" fillId="2" borderId="0" xfId="0" applyFont="1" applyFill="1" applyAlignment="1">
      <alignment wrapText="1"/>
    </xf>
    <xf numFmtId="0" fontId="0" fillId="2" borderId="0" xfId="0" applyFill="1" applyAlignment="1">
      <alignment wrapText="1"/>
    </xf>
    <xf numFmtId="0" fontId="12" fillId="8" borderId="0" xfId="0" applyFont="1" applyFill="1" applyAlignment="1">
      <alignment horizontal="center" vertical="center"/>
    </xf>
    <xf numFmtId="0" fontId="2" fillId="0" borderId="17" xfId="0" applyFont="1" applyBorder="1" applyAlignment="1">
      <alignment horizontal="center"/>
    </xf>
    <xf numFmtId="0" fontId="12" fillId="0" borderId="10" xfId="0" applyFont="1" applyBorder="1" applyAlignment="1" applyProtection="1">
      <alignment horizontal="center"/>
      <protection locked="0"/>
    </xf>
    <xf numFmtId="0" fontId="12" fillId="0" borderId="7" xfId="0" applyFont="1" applyBorder="1" applyAlignment="1" applyProtection="1">
      <alignment horizontal="center"/>
      <protection locked="0"/>
    </xf>
    <xf numFmtId="0" fontId="12" fillId="0" borderId="19" xfId="0" applyFont="1" applyBorder="1" applyAlignment="1" applyProtection="1">
      <alignment horizontal="center"/>
      <protection locked="0"/>
    </xf>
    <xf numFmtId="0" fontId="2" fillId="0" borderId="20" xfId="0" applyFont="1" applyBorder="1" applyAlignment="1">
      <alignment horizontal="center"/>
    </xf>
    <xf numFmtId="0" fontId="12" fillId="0" borderId="21" xfId="0" applyFont="1" applyBorder="1" applyAlignment="1" applyProtection="1">
      <alignment horizontal="center"/>
      <protection locked="0"/>
    </xf>
    <xf numFmtId="0" fontId="25" fillId="0" borderId="0" xfId="0" applyFont="1" applyProtection="1">
      <protection locked="0"/>
    </xf>
    <xf numFmtId="0" fontId="25" fillId="0" borderId="0" xfId="0" applyFont="1"/>
    <xf numFmtId="0" fontId="25" fillId="0" borderId="0" xfId="0" applyFont="1" applyAlignment="1">
      <alignment horizontal="left"/>
    </xf>
    <xf numFmtId="0" fontId="30" fillId="0" borderId="0" xfId="0" applyFont="1" applyAlignment="1" applyProtection="1">
      <alignment horizontal="center"/>
      <protection locked="0"/>
    </xf>
    <xf numFmtId="0" fontId="30" fillId="0" borderId="0" xfId="0" applyFont="1" applyAlignment="1">
      <alignment horizontal="center"/>
    </xf>
    <xf numFmtId="0" fontId="31" fillId="0" borderId="0" xfId="0" applyFont="1"/>
    <xf numFmtId="49" fontId="30" fillId="0" borderId="0" xfId="0" applyNumberFormat="1" applyFont="1" applyProtection="1">
      <protection locked="0"/>
    </xf>
    <xf numFmtId="0" fontId="12" fillId="4" borderId="1" xfId="0" applyFont="1" applyFill="1" applyBorder="1"/>
    <xf numFmtId="0" fontId="12" fillId="4" borderId="16" xfId="0" applyFont="1" applyFill="1" applyBorder="1"/>
    <xf numFmtId="0" fontId="0" fillId="4" borderId="16" xfId="0" applyFill="1" applyBorder="1"/>
    <xf numFmtId="0" fontId="0" fillId="4" borderId="4" xfId="0" applyFill="1" applyBorder="1"/>
    <xf numFmtId="0" fontId="12" fillId="4" borderId="2" xfId="0" applyFont="1" applyFill="1" applyBorder="1"/>
    <xf numFmtId="0" fontId="0" fillId="4" borderId="3" xfId="0" applyFill="1" applyBorder="1"/>
    <xf numFmtId="0" fontId="0" fillId="4" borderId="2" xfId="0" applyFill="1" applyBorder="1"/>
    <xf numFmtId="0" fontId="0" fillId="4" borderId="10" xfId="0" applyFill="1" applyBorder="1"/>
    <xf numFmtId="0" fontId="0" fillId="4" borderId="15" xfId="0" applyFill="1" applyBorder="1"/>
    <xf numFmtId="0" fontId="0" fillId="4" borderId="14" xfId="0" applyFill="1" applyBorder="1"/>
    <xf numFmtId="0" fontId="0" fillId="4" borderId="1" xfId="0" applyFill="1" applyBorder="1"/>
    <xf numFmtId="0" fontId="0" fillId="5" borderId="0" xfId="0" applyFill="1"/>
    <xf numFmtId="0" fontId="0" fillId="9" borderId="0" xfId="0" applyFill="1"/>
    <xf numFmtId="0" fontId="12" fillId="4" borderId="12" xfId="0" applyFont="1" applyFill="1" applyBorder="1"/>
    <xf numFmtId="0" fontId="0" fillId="4" borderId="12" xfId="0" applyFill="1" applyBorder="1"/>
    <xf numFmtId="49" fontId="31" fillId="0" borderId="0" xfId="0" applyNumberFormat="1" applyFont="1" applyProtection="1">
      <protection locked="0"/>
    </xf>
    <xf numFmtId="0" fontId="12" fillId="10" borderId="0" xfId="0" applyFont="1" applyFill="1" applyAlignment="1" applyProtection="1">
      <alignment horizontal="center" vertical="center"/>
      <protection locked="0"/>
    </xf>
    <xf numFmtId="0" fontId="12" fillId="10" borderId="0" xfId="0" applyFont="1" applyFill="1" applyProtection="1">
      <protection locked="0"/>
    </xf>
    <xf numFmtId="0" fontId="21" fillId="10" borderId="12" xfId="0" applyFont="1" applyFill="1" applyBorder="1" applyAlignment="1" applyProtection="1">
      <alignment horizontal="center" vertical="center"/>
      <protection locked="0"/>
    </xf>
    <xf numFmtId="0" fontId="2" fillId="10" borderId="0" xfId="0" applyFont="1" applyFill="1" applyProtection="1">
      <protection locked="0"/>
    </xf>
    <xf numFmtId="14" fontId="2" fillId="10" borderId="0" xfId="0" applyNumberFormat="1" applyFont="1" applyFill="1" applyAlignment="1" applyProtection="1">
      <alignment horizontal="center"/>
      <protection locked="0"/>
    </xf>
    <xf numFmtId="0" fontId="12" fillId="10" borderId="11" xfId="0" applyFont="1" applyFill="1" applyBorder="1" applyAlignment="1" applyProtection="1">
      <alignment horizontal="left"/>
      <protection locked="0"/>
    </xf>
    <xf numFmtId="0" fontId="12" fillId="10" borderId="22" xfId="0" applyFont="1" applyFill="1" applyBorder="1" applyAlignment="1" applyProtection="1">
      <alignment horizontal="left"/>
      <protection locked="0"/>
    </xf>
    <xf numFmtId="0" fontId="12" fillId="10" borderId="23" xfId="0" applyFont="1" applyFill="1" applyBorder="1" applyAlignment="1" applyProtection="1">
      <alignment horizontal="left"/>
      <protection locked="0"/>
    </xf>
    <xf numFmtId="0" fontId="12" fillId="10" borderId="24" xfId="0" applyFont="1" applyFill="1" applyBorder="1" applyAlignment="1" applyProtection="1">
      <alignment horizontal="left"/>
      <protection locked="0"/>
    </xf>
    <xf numFmtId="0" fontId="12" fillId="10" borderId="12" xfId="0" applyFont="1" applyFill="1" applyBorder="1" applyAlignment="1" applyProtection="1">
      <alignment horizontal="left"/>
      <protection locked="0"/>
    </xf>
    <xf numFmtId="0" fontId="12" fillId="10" borderId="10" xfId="0" applyFont="1" applyFill="1" applyBorder="1" applyAlignment="1" applyProtection="1">
      <alignment horizontal="left"/>
      <protection locked="0"/>
    </xf>
    <xf numFmtId="0" fontId="12" fillId="10" borderId="25" xfId="0" applyFont="1" applyFill="1" applyBorder="1" applyAlignment="1" applyProtection="1">
      <alignment horizontal="left"/>
      <protection locked="0"/>
    </xf>
    <xf numFmtId="0" fontId="12" fillId="10" borderId="18" xfId="0" applyFont="1" applyFill="1" applyBorder="1" applyAlignment="1" applyProtection="1">
      <alignment horizontal="left"/>
      <protection locked="0"/>
    </xf>
    <xf numFmtId="0" fontId="12" fillId="10" borderId="9" xfId="0" applyFont="1" applyFill="1" applyBorder="1" applyAlignment="1" applyProtection="1">
      <alignment horizontal="left"/>
      <protection locked="0"/>
    </xf>
    <xf numFmtId="0" fontId="12" fillId="10" borderId="7" xfId="0" applyFont="1" applyFill="1" applyBorder="1" applyAlignment="1" applyProtection="1">
      <alignment horizontal="left"/>
      <protection locked="0"/>
    </xf>
    <xf numFmtId="0" fontId="12" fillId="10" borderId="8" xfId="0" applyFont="1" applyFill="1" applyBorder="1" applyAlignment="1" applyProtection="1">
      <alignment horizontal="left"/>
      <protection locked="0"/>
    </xf>
    <xf numFmtId="0" fontId="12" fillId="10" borderId="26" xfId="0" applyFont="1" applyFill="1" applyBorder="1" applyAlignment="1" applyProtection="1">
      <alignment horizontal="left"/>
      <protection locked="0"/>
    </xf>
    <xf numFmtId="0" fontId="12" fillId="10" borderId="27" xfId="0" applyFont="1" applyFill="1" applyBorder="1" applyAlignment="1" applyProtection="1">
      <alignment horizontal="left"/>
      <protection locked="0"/>
    </xf>
    <xf numFmtId="0" fontId="1" fillId="4" borderId="0" xfId="2" applyFill="1" applyAlignment="1" applyProtection="1"/>
    <xf numFmtId="0" fontId="25" fillId="0" borderId="33" xfId="0" applyFont="1" applyBorder="1" applyAlignment="1">
      <alignment horizontal="center"/>
    </xf>
    <xf numFmtId="1" fontId="2" fillId="0" borderId="0" xfId="0" applyNumberFormat="1" applyFont="1" applyAlignment="1" applyProtection="1">
      <alignment horizontal="center"/>
      <protection locked="0"/>
    </xf>
    <xf numFmtId="0" fontId="9" fillId="0" borderId="0" xfId="0" applyFont="1"/>
    <xf numFmtId="0" fontId="9" fillId="0" borderId="15" xfId="0" applyFont="1" applyBorder="1"/>
    <xf numFmtId="0" fontId="9" fillId="0" borderId="16" xfId="0" applyFont="1" applyBorder="1"/>
    <xf numFmtId="0" fontId="9" fillId="0" borderId="0" xfId="0" applyFont="1" applyAlignment="1">
      <alignment horizontal="center" vertical="center"/>
    </xf>
    <xf numFmtId="0" fontId="9" fillId="0" borderId="0" xfId="0" applyFont="1" applyAlignment="1">
      <alignment horizontal="left"/>
    </xf>
    <xf numFmtId="0" fontId="12" fillId="4" borderId="12" xfId="0" applyFont="1" applyFill="1" applyBorder="1" applyAlignment="1">
      <alignment horizontal="center"/>
    </xf>
    <xf numFmtId="0" fontId="12" fillId="4" borderId="13" xfId="0" applyFont="1" applyFill="1" applyBorder="1" applyAlignment="1">
      <alignment wrapText="1"/>
    </xf>
    <xf numFmtId="0" fontId="10" fillId="4" borderId="9" xfId="0" applyFont="1" applyFill="1" applyBorder="1" applyAlignment="1">
      <alignment horizontal="center" vertical="center"/>
    </xf>
    <xf numFmtId="0" fontId="10" fillId="0" borderId="12" xfId="0" applyFont="1" applyBorder="1" applyAlignment="1">
      <alignment vertical="center"/>
    </xf>
    <xf numFmtId="0" fontId="10" fillId="4" borderId="11" xfId="0" applyFont="1" applyFill="1" applyBorder="1" applyAlignment="1">
      <alignment horizontal="center" vertical="center"/>
    </xf>
    <xf numFmtId="0" fontId="10" fillId="0" borderId="11" xfId="0" applyFont="1" applyBorder="1" applyAlignment="1">
      <alignment vertical="center"/>
    </xf>
    <xf numFmtId="0" fontId="10" fillId="4" borderId="15" xfId="0" applyFont="1" applyFill="1" applyBorder="1" applyAlignment="1">
      <alignment horizontal="center" vertical="center"/>
    </xf>
    <xf numFmtId="0" fontId="10" fillId="0" borderId="15" xfId="0" applyFont="1" applyBorder="1" applyAlignment="1">
      <alignment horizontal="center" vertical="center"/>
    </xf>
    <xf numFmtId="0" fontId="10" fillId="0" borderId="15" xfId="0" applyFont="1" applyBorder="1" applyAlignment="1">
      <alignment vertical="center"/>
    </xf>
    <xf numFmtId="0" fontId="10" fillId="0" borderId="0" xfId="0" applyFont="1"/>
    <xf numFmtId="0" fontId="6" fillId="11" borderId="28" xfId="0" applyFont="1" applyFill="1" applyBorder="1" applyAlignment="1">
      <alignment horizontal="center" vertical="center"/>
    </xf>
    <xf numFmtId="0" fontId="6" fillId="11" borderId="29" xfId="0" applyFont="1" applyFill="1" applyBorder="1" applyAlignment="1">
      <alignment horizontal="center" vertical="center"/>
    </xf>
    <xf numFmtId="0" fontId="6" fillId="11" borderId="30" xfId="0" applyFont="1" applyFill="1" applyBorder="1" applyAlignment="1">
      <alignment horizontal="center" vertical="center"/>
    </xf>
    <xf numFmtId="0" fontId="6" fillId="11" borderId="31"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32" xfId="0" applyFont="1" applyFill="1" applyBorder="1" applyAlignment="1">
      <alignment horizontal="center" vertical="center"/>
    </xf>
    <xf numFmtId="0" fontId="6" fillId="11" borderId="33" xfId="0" applyFont="1" applyFill="1" applyBorder="1" applyAlignment="1">
      <alignment horizontal="center" vertical="center"/>
    </xf>
    <xf numFmtId="0" fontId="6" fillId="11" borderId="0" xfId="0" applyFont="1" applyFill="1" applyAlignment="1">
      <alignment horizontal="center" vertical="center"/>
    </xf>
    <xf numFmtId="0" fontId="6" fillId="11" borderId="34" xfId="0" applyFont="1" applyFill="1" applyBorder="1" applyAlignment="1">
      <alignment horizontal="center" vertical="center"/>
    </xf>
    <xf numFmtId="0" fontId="5" fillId="0" borderId="46" xfId="0" applyFont="1" applyBorder="1" applyAlignment="1">
      <alignment horizontal="center" vertical="center"/>
    </xf>
    <xf numFmtId="0" fontId="0" fillId="0" borderId="4" xfId="0" applyBorder="1" applyAlignment="1">
      <alignment horizontal="center" vertical="center"/>
    </xf>
    <xf numFmtId="0" fontId="0" fillId="0" borderId="43" xfId="0" applyBorder="1" applyAlignment="1">
      <alignment horizontal="center" vertical="center"/>
    </xf>
    <xf numFmtId="0" fontId="0" fillId="0" borderId="40" xfId="0" applyBorder="1" applyAlignment="1">
      <alignment horizontal="center" vertical="center"/>
    </xf>
    <xf numFmtId="0" fontId="9" fillId="4" borderId="28" xfId="0" applyFont="1" applyFill="1" applyBorder="1" applyAlignment="1">
      <alignment horizontal="center" vertical="center"/>
    </xf>
    <xf numFmtId="0" fontId="9" fillId="4" borderId="29" xfId="0" applyFont="1" applyFill="1" applyBorder="1" applyAlignment="1">
      <alignment horizontal="center" vertical="center"/>
    </xf>
    <xf numFmtId="0" fontId="9" fillId="4" borderId="30" xfId="0" applyFont="1" applyFill="1" applyBorder="1" applyAlignment="1">
      <alignment horizontal="center" vertical="center"/>
    </xf>
    <xf numFmtId="0" fontId="9" fillId="4" borderId="33" xfId="0" applyFont="1" applyFill="1" applyBorder="1" applyAlignment="1">
      <alignment horizontal="center" vertical="center"/>
    </xf>
    <xf numFmtId="0" fontId="9" fillId="4" borderId="0" xfId="0" applyFont="1" applyFill="1" applyAlignment="1">
      <alignment horizontal="center" vertical="center"/>
    </xf>
    <xf numFmtId="0" fontId="9" fillId="4" borderId="34" xfId="0" applyFont="1" applyFill="1" applyBorder="1" applyAlignment="1">
      <alignment horizontal="center" vertical="center"/>
    </xf>
    <xf numFmtId="0" fontId="9" fillId="4" borderId="43" xfId="0" applyFont="1" applyFill="1" applyBorder="1" applyAlignment="1">
      <alignment horizontal="center" vertical="center"/>
    </xf>
    <xf numFmtId="0" fontId="9" fillId="4" borderId="44" xfId="0" applyFont="1" applyFill="1" applyBorder="1" applyAlignment="1">
      <alignment horizontal="center" vertical="center"/>
    </xf>
    <xf numFmtId="0" fontId="9" fillId="4" borderId="42" xfId="0" applyFont="1" applyFill="1" applyBorder="1" applyAlignment="1">
      <alignment horizontal="center" vertical="center"/>
    </xf>
    <xf numFmtId="0" fontId="5" fillId="4" borderId="28" xfId="0" applyFont="1" applyFill="1" applyBorder="1" applyAlignment="1">
      <alignment horizontal="center" vertical="center"/>
    </xf>
    <xf numFmtId="0" fontId="5" fillId="4" borderId="37"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3" xfId="0" applyFont="1" applyFill="1" applyBorder="1" applyAlignment="1">
      <alignment horizontal="center" vertical="center"/>
    </xf>
    <xf numFmtId="0" fontId="5" fillId="4" borderId="43" xfId="0" applyFont="1" applyFill="1" applyBorder="1" applyAlignment="1">
      <alignment horizontal="center" vertical="center"/>
    </xf>
    <xf numFmtId="0" fontId="5" fillId="4" borderId="40" xfId="0" applyFont="1" applyFill="1" applyBorder="1" applyAlignment="1">
      <alignment horizontal="center" vertical="center"/>
    </xf>
    <xf numFmtId="0" fontId="32" fillId="0" borderId="29" xfId="0" applyFont="1" applyBorder="1" applyAlignment="1">
      <alignment horizontal="center"/>
    </xf>
    <xf numFmtId="0" fontId="5" fillId="0" borderId="28" xfId="0" applyFont="1" applyBorder="1" applyAlignment="1">
      <alignment horizontal="center" vertical="center"/>
    </xf>
    <xf numFmtId="0" fontId="0" fillId="0" borderId="37" xfId="0" applyBorder="1" applyAlignment="1">
      <alignment horizontal="center" vertical="center"/>
    </xf>
    <xf numFmtId="0" fontId="0" fillId="0" borderId="31" xfId="0" applyBorder="1" applyAlignment="1">
      <alignment horizontal="center" vertical="center"/>
    </xf>
    <xf numFmtId="0" fontId="0" fillId="0" borderId="14" xfId="0" applyBorder="1" applyAlignment="1">
      <alignment horizontal="center" vertical="center"/>
    </xf>
    <xf numFmtId="0" fontId="13" fillId="0" borderId="33" xfId="0" applyFont="1" applyBorder="1" applyAlignment="1">
      <alignment horizontal="center" vertical="center"/>
    </xf>
    <xf numFmtId="0" fontId="5" fillId="4" borderId="9" xfId="0" applyFont="1" applyFill="1" applyBorder="1" applyAlignment="1">
      <alignment horizontal="center" vertical="center"/>
    </xf>
    <xf numFmtId="0" fontId="6" fillId="4" borderId="41" xfId="0" applyFont="1" applyFill="1" applyBorder="1" applyAlignment="1">
      <alignment horizontal="center" vertical="center"/>
    </xf>
    <xf numFmtId="0" fontId="9" fillId="4" borderId="1" xfId="0" applyFont="1" applyFill="1" applyBorder="1" applyAlignment="1">
      <alignment vertical="center" wrapText="1"/>
    </xf>
    <xf numFmtId="0" fontId="10" fillId="4" borderId="16" xfId="0" applyFont="1" applyFill="1" applyBorder="1" applyAlignment="1">
      <alignment vertical="center"/>
    </xf>
    <xf numFmtId="0" fontId="10" fillId="4" borderId="35" xfId="0" applyFont="1" applyFill="1" applyBorder="1" applyAlignment="1">
      <alignment vertical="center"/>
    </xf>
    <xf numFmtId="0" fontId="10" fillId="4" borderId="39" xfId="0" applyFont="1" applyFill="1" applyBorder="1" applyAlignment="1">
      <alignment vertical="center"/>
    </xf>
    <xf numFmtId="0" fontId="10" fillId="4" borderId="44" xfId="0" applyFont="1" applyFill="1" applyBorder="1" applyAlignment="1">
      <alignment vertical="center"/>
    </xf>
    <xf numFmtId="0" fontId="10" fillId="4" borderId="42" xfId="0" applyFont="1" applyFill="1" applyBorder="1" applyAlignment="1">
      <alignment vertical="center"/>
    </xf>
    <xf numFmtId="0" fontId="5" fillId="4" borderId="38" xfId="0" applyFont="1" applyFill="1" applyBorder="1" applyAlignment="1">
      <alignment horizontal="center" vertical="center"/>
    </xf>
    <xf numFmtId="0" fontId="6" fillId="4" borderId="11" xfId="0" applyFont="1" applyFill="1" applyBorder="1" applyAlignment="1">
      <alignment horizontal="center" vertical="center"/>
    </xf>
    <xf numFmtId="0" fontId="9" fillId="4" borderId="36" xfId="0" applyFont="1" applyFill="1" applyBorder="1" applyAlignment="1">
      <alignment vertical="center" wrapText="1"/>
    </xf>
    <xf numFmtId="0" fontId="10" fillId="4" borderId="29" xfId="0" applyFont="1" applyFill="1" applyBorder="1" applyAlignment="1">
      <alignment vertical="center"/>
    </xf>
    <xf numFmtId="0" fontId="10" fillId="4" borderId="30" xfId="0" applyFont="1" applyFill="1" applyBorder="1" applyAlignment="1">
      <alignment vertical="center"/>
    </xf>
    <xf numFmtId="0" fontId="10" fillId="4" borderId="2" xfId="0" applyFont="1" applyFill="1" applyBorder="1" applyAlignment="1">
      <alignment vertical="center"/>
    </xf>
    <xf numFmtId="0" fontId="10" fillId="4" borderId="0" xfId="0" applyFont="1" applyFill="1" applyAlignment="1">
      <alignment vertical="center"/>
    </xf>
    <xf numFmtId="0" fontId="10" fillId="4" borderId="34" xfId="0" applyFont="1" applyFill="1" applyBorder="1" applyAlignment="1">
      <alignment vertical="center"/>
    </xf>
    <xf numFmtId="0" fontId="5" fillId="0" borderId="37" xfId="0" applyFont="1" applyBorder="1" applyAlignment="1">
      <alignment horizontal="center" vertical="center"/>
    </xf>
    <xf numFmtId="0" fontId="5" fillId="0" borderId="33" xfId="0" applyFont="1" applyBorder="1" applyAlignment="1">
      <alignment horizontal="center" vertical="center"/>
    </xf>
    <xf numFmtId="0" fontId="5" fillId="0" borderId="3" xfId="0" applyFont="1" applyBorder="1" applyAlignment="1">
      <alignment horizontal="center" vertical="center"/>
    </xf>
    <xf numFmtId="0" fontId="5" fillId="0" borderId="43" xfId="0" applyFont="1" applyBorder="1" applyAlignment="1">
      <alignment horizontal="center" vertical="center"/>
    </xf>
    <xf numFmtId="0" fontId="5" fillId="0" borderId="40" xfId="0" applyFont="1" applyBorder="1" applyAlignment="1">
      <alignment horizontal="center" vertical="center"/>
    </xf>
    <xf numFmtId="0" fontId="5" fillId="4" borderId="11" xfId="0" applyFont="1" applyFill="1" applyBorder="1" applyAlignment="1">
      <alignment horizontal="center" vertical="center"/>
    </xf>
    <xf numFmtId="0" fontId="5" fillId="10" borderId="36" xfId="0" applyFont="1" applyFill="1" applyBorder="1" applyAlignment="1" applyProtection="1">
      <alignment horizontal="center" vertical="center"/>
      <protection locked="0"/>
    </xf>
    <xf numFmtId="0" fontId="5" fillId="12" borderId="37" xfId="0" applyFont="1" applyFill="1" applyBorder="1" applyAlignment="1" applyProtection="1">
      <alignment horizontal="center" vertical="center"/>
      <protection locked="0"/>
    </xf>
    <xf numFmtId="0" fontId="5" fillId="12" borderId="10" xfId="0" applyFont="1" applyFill="1" applyBorder="1" applyAlignment="1" applyProtection="1">
      <alignment horizontal="center" vertical="center"/>
      <protection locked="0"/>
    </xf>
    <xf numFmtId="0" fontId="5" fillId="12" borderId="14" xfId="0" applyFont="1" applyFill="1" applyBorder="1" applyAlignment="1" applyProtection="1">
      <alignment horizontal="center" vertical="center"/>
      <protection locked="0"/>
    </xf>
    <xf numFmtId="0" fontId="5" fillId="10" borderId="1" xfId="0" applyFont="1" applyFill="1" applyBorder="1" applyAlignment="1" applyProtection="1">
      <alignment horizontal="center" vertical="center"/>
      <protection locked="0"/>
    </xf>
    <xf numFmtId="0" fontId="5" fillId="12" borderId="4" xfId="0" applyFont="1" applyFill="1" applyBorder="1" applyAlignment="1" applyProtection="1">
      <alignment horizontal="center" vertical="center"/>
      <protection locked="0"/>
    </xf>
    <xf numFmtId="0" fontId="5" fillId="12" borderId="39" xfId="0" applyFont="1" applyFill="1" applyBorder="1" applyAlignment="1" applyProtection="1">
      <alignment horizontal="center" vertical="center"/>
      <protection locked="0"/>
    </xf>
    <xf numFmtId="0" fontId="5" fillId="12" borderId="40" xfId="0" applyFont="1" applyFill="1" applyBorder="1" applyAlignment="1" applyProtection="1">
      <alignment horizontal="center" vertical="center"/>
      <protection locked="0"/>
    </xf>
    <xf numFmtId="0" fontId="5" fillId="12" borderId="35" xfId="0" applyFont="1" applyFill="1" applyBorder="1" applyAlignment="1" applyProtection="1">
      <alignment horizontal="center" vertical="center"/>
      <protection locked="0"/>
    </xf>
    <xf numFmtId="0" fontId="5" fillId="12" borderId="42" xfId="0" applyFont="1" applyFill="1" applyBorder="1" applyAlignment="1" applyProtection="1">
      <alignment horizontal="center" vertical="center"/>
      <protection locked="0"/>
    </xf>
    <xf numFmtId="0" fontId="5" fillId="4" borderId="41" xfId="0" applyFont="1" applyFill="1" applyBorder="1" applyAlignment="1">
      <alignment horizontal="center" vertical="center"/>
    </xf>
    <xf numFmtId="0" fontId="5" fillId="12" borderId="30" xfId="0" applyFont="1" applyFill="1" applyBorder="1" applyAlignment="1" applyProtection="1">
      <alignment horizontal="center" vertical="center"/>
      <protection locked="0"/>
    </xf>
    <xf numFmtId="0" fontId="5" fillId="12" borderId="32" xfId="0" applyFont="1" applyFill="1" applyBorder="1" applyAlignment="1" applyProtection="1">
      <alignment horizontal="center" vertical="center"/>
      <protection locked="0"/>
    </xf>
    <xf numFmtId="0" fontId="5" fillId="4" borderId="1"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10" xfId="0" applyFont="1" applyFill="1" applyBorder="1" applyAlignment="1">
      <alignment horizontal="center" vertical="center"/>
    </xf>
    <xf numFmtId="0" fontId="3" fillId="4" borderId="14" xfId="0" applyFont="1" applyFill="1" applyBorder="1" applyAlignment="1">
      <alignment horizontal="center" vertical="center"/>
    </xf>
    <xf numFmtId="0" fontId="8" fillId="10" borderId="1" xfId="0" applyFont="1" applyFill="1" applyBorder="1" applyAlignment="1" applyProtection="1">
      <alignment horizontal="left" vertical="center" wrapText="1"/>
      <protection locked="0"/>
    </xf>
    <xf numFmtId="0" fontId="8" fillId="12" borderId="16" xfId="0" applyFont="1" applyFill="1" applyBorder="1" applyAlignment="1" applyProtection="1">
      <alignment horizontal="left" vertical="center" wrapText="1"/>
      <protection locked="0"/>
    </xf>
    <xf numFmtId="0" fontId="8" fillId="12" borderId="35" xfId="0" applyFont="1" applyFill="1" applyBorder="1" applyAlignment="1" applyProtection="1">
      <alignment horizontal="left" vertical="center" wrapText="1"/>
      <protection locked="0"/>
    </xf>
    <xf numFmtId="0" fontId="8" fillId="12" borderId="10" xfId="0" applyFont="1" applyFill="1" applyBorder="1" applyAlignment="1" applyProtection="1">
      <alignment horizontal="left" vertical="center" wrapText="1"/>
      <protection locked="0"/>
    </xf>
    <xf numFmtId="0" fontId="8" fillId="12" borderId="15" xfId="0" applyFont="1" applyFill="1" applyBorder="1" applyAlignment="1" applyProtection="1">
      <alignment horizontal="left" vertical="center" wrapText="1"/>
      <protection locked="0"/>
    </xf>
    <xf numFmtId="0" fontId="8" fillId="12" borderId="32" xfId="0" applyFont="1" applyFill="1" applyBorder="1" applyAlignment="1" applyProtection="1">
      <alignment horizontal="left" vertical="center" wrapText="1"/>
      <protection locked="0"/>
    </xf>
    <xf numFmtId="0" fontId="7" fillId="4" borderId="46" xfId="0" applyFont="1" applyFill="1" applyBorder="1" applyAlignment="1" applyProtection="1">
      <alignment horizontal="center" vertical="center"/>
      <protection locked="0"/>
    </xf>
    <xf numFmtId="0" fontId="7" fillId="4" borderId="4" xfId="0" applyFont="1" applyFill="1" applyBorder="1" applyAlignment="1" applyProtection="1">
      <alignment horizontal="center" vertical="center"/>
      <protection locked="0"/>
    </xf>
    <xf numFmtId="0" fontId="7" fillId="4" borderId="43" xfId="0" applyFont="1" applyFill="1" applyBorder="1" applyAlignment="1" applyProtection="1">
      <alignment horizontal="center" vertical="center"/>
      <protection locked="0"/>
    </xf>
    <xf numFmtId="0" fontId="7" fillId="4" borderId="40" xfId="0" applyFont="1" applyFill="1" applyBorder="1" applyAlignment="1" applyProtection="1">
      <alignment horizontal="center" vertical="center"/>
      <protection locked="0"/>
    </xf>
    <xf numFmtId="0" fontId="7" fillId="4" borderId="2" xfId="0" applyFont="1" applyFill="1" applyBorder="1" applyAlignment="1" applyProtection="1">
      <alignment horizontal="center" vertical="center"/>
      <protection locked="0"/>
    </xf>
    <xf numFmtId="0" fontId="7" fillId="4" borderId="3" xfId="0" applyFont="1" applyFill="1" applyBorder="1" applyAlignment="1" applyProtection="1">
      <alignment horizontal="center" vertical="center"/>
      <protection locked="0"/>
    </xf>
    <xf numFmtId="0" fontId="7" fillId="4" borderId="39" xfId="0" applyFont="1" applyFill="1" applyBorder="1" applyAlignment="1" applyProtection="1">
      <alignment horizontal="center" vertical="center"/>
      <protection locked="0"/>
    </xf>
    <xf numFmtId="0" fontId="7" fillId="4" borderId="1" xfId="0" applyFont="1" applyFill="1" applyBorder="1" applyAlignment="1" applyProtection="1">
      <alignment horizontal="center" vertical="center"/>
      <protection locked="0"/>
    </xf>
    <xf numFmtId="0" fontId="4" fillId="3" borderId="1" xfId="0" applyFont="1" applyFill="1" applyBorder="1" applyProtection="1">
      <protection locked="0"/>
    </xf>
    <xf numFmtId="0" fontId="4" fillId="3" borderId="4" xfId="0" applyFont="1" applyFill="1" applyBorder="1" applyProtection="1">
      <protection locked="0"/>
    </xf>
    <xf numFmtId="0" fontId="4" fillId="3" borderId="39" xfId="0" applyFont="1" applyFill="1" applyBorder="1" applyProtection="1">
      <protection locked="0"/>
    </xf>
    <xf numFmtId="0" fontId="4" fillId="3" borderId="40" xfId="0" applyFont="1" applyFill="1" applyBorder="1" applyProtection="1">
      <protection locked="0"/>
    </xf>
    <xf numFmtId="0" fontId="7" fillId="4" borderId="31" xfId="0" applyFont="1" applyFill="1" applyBorder="1" applyAlignment="1" applyProtection="1">
      <alignment horizontal="center" vertical="center"/>
      <protection locked="0"/>
    </xf>
    <xf numFmtId="0" fontId="7" fillId="4" borderId="14" xfId="0" applyFont="1" applyFill="1" applyBorder="1" applyAlignment="1" applyProtection="1">
      <alignment horizontal="center" vertical="center"/>
      <protection locked="0"/>
    </xf>
    <xf numFmtId="0" fontId="7" fillId="4" borderId="10" xfId="0" applyFont="1" applyFill="1" applyBorder="1" applyAlignment="1" applyProtection="1">
      <alignment horizontal="center" vertical="center"/>
      <protection locked="0"/>
    </xf>
    <xf numFmtId="0" fontId="4" fillId="3" borderId="10" xfId="0" applyFont="1" applyFill="1" applyBorder="1" applyProtection="1">
      <protection locked="0"/>
    </xf>
    <xf numFmtId="0" fontId="4" fillId="3" borderId="14" xfId="0" applyFont="1" applyFill="1" applyBorder="1" applyProtection="1">
      <protection locked="0"/>
    </xf>
    <xf numFmtId="0" fontId="7" fillId="4" borderId="35" xfId="0" applyFont="1" applyFill="1" applyBorder="1" applyAlignment="1" applyProtection="1">
      <alignment horizontal="center" vertical="center"/>
      <protection locked="0"/>
    </xf>
    <xf numFmtId="0" fontId="7" fillId="4" borderId="32" xfId="0" applyFont="1" applyFill="1" applyBorder="1" applyAlignment="1" applyProtection="1">
      <alignment horizontal="center" vertical="center"/>
      <protection locked="0"/>
    </xf>
    <xf numFmtId="0" fontId="7" fillId="4" borderId="45" xfId="0" applyFont="1" applyFill="1" applyBorder="1" applyAlignment="1">
      <alignment horizontal="center"/>
    </xf>
    <xf numFmtId="0" fontId="4" fillId="4" borderId="25" xfId="0" applyFont="1" applyFill="1" applyBorder="1" applyAlignment="1">
      <alignment horizontal="center"/>
    </xf>
    <xf numFmtId="0" fontId="4" fillId="4" borderId="45" xfId="0" applyFont="1" applyFill="1" applyBorder="1" applyAlignment="1">
      <alignment horizontal="center"/>
    </xf>
    <xf numFmtId="0" fontId="7" fillId="4" borderId="45" xfId="0" applyFont="1" applyFill="1" applyBorder="1" applyAlignment="1" applyProtection="1">
      <alignment horizontal="center"/>
      <protection locked="0"/>
    </xf>
    <xf numFmtId="0" fontId="4" fillId="4" borderId="25" xfId="0" applyFont="1" applyFill="1" applyBorder="1" applyAlignment="1" applyProtection="1">
      <alignment horizontal="center"/>
      <protection locked="0"/>
    </xf>
    <xf numFmtId="0" fontId="4" fillId="4" borderId="46" xfId="0" applyFont="1" applyFill="1" applyBorder="1" applyAlignment="1" applyProtection="1">
      <alignment horizontal="center"/>
      <protection locked="0"/>
    </xf>
    <xf numFmtId="0" fontId="4" fillId="4" borderId="35" xfId="0" applyFont="1" applyFill="1" applyBorder="1" applyAlignment="1" applyProtection="1">
      <alignment horizontal="center"/>
      <protection locked="0"/>
    </xf>
    <xf numFmtId="0" fontId="4" fillId="4" borderId="47" xfId="0" applyFont="1" applyFill="1" applyBorder="1" applyAlignment="1">
      <alignment horizontal="center"/>
    </xf>
    <xf numFmtId="0" fontId="4" fillId="4" borderId="20" xfId="0" applyFont="1" applyFill="1" applyBorder="1" applyAlignment="1">
      <alignment horizontal="center"/>
    </xf>
    <xf numFmtId="0" fontId="4" fillId="4" borderId="47" xfId="0" applyFont="1" applyFill="1" applyBorder="1" applyAlignment="1" applyProtection="1">
      <alignment horizontal="center"/>
      <protection locked="0"/>
    </xf>
    <xf numFmtId="0" fontId="4" fillId="4" borderId="20" xfId="0" applyFont="1" applyFill="1" applyBorder="1" applyAlignment="1" applyProtection="1">
      <alignment horizontal="center"/>
      <protection locked="0"/>
    </xf>
    <xf numFmtId="0" fontId="4" fillId="3" borderId="46" xfId="0" applyFont="1" applyFill="1" applyBorder="1" applyProtection="1">
      <protection locked="0"/>
    </xf>
    <xf numFmtId="0" fontId="4" fillId="3" borderId="31" xfId="0" applyFont="1" applyFill="1" applyBorder="1" applyProtection="1">
      <protection locked="0"/>
    </xf>
    <xf numFmtId="0" fontId="7" fillId="4" borderId="36" xfId="0" applyFont="1" applyFill="1" applyBorder="1" applyAlignment="1" applyProtection="1">
      <alignment horizontal="center" vertical="center"/>
      <protection locked="0"/>
    </xf>
    <xf numFmtId="0" fontId="7" fillId="4" borderId="37" xfId="0" applyFont="1" applyFill="1" applyBorder="1" applyAlignment="1" applyProtection="1">
      <alignment horizontal="center" vertical="center"/>
      <protection locked="0"/>
    </xf>
    <xf numFmtId="0" fontId="7" fillId="4" borderId="48" xfId="0" applyFont="1" applyFill="1" applyBorder="1" applyAlignment="1">
      <alignment horizontal="center"/>
    </xf>
    <xf numFmtId="0" fontId="4" fillId="4" borderId="49" xfId="0" applyFont="1" applyFill="1" applyBorder="1" applyAlignment="1">
      <alignment horizontal="center"/>
    </xf>
    <xf numFmtId="0" fontId="7" fillId="4" borderId="48" xfId="0" applyFont="1" applyFill="1" applyBorder="1" applyAlignment="1" applyProtection="1">
      <alignment horizontal="center"/>
      <protection locked="0"/>
    </xf>
    <xf numFmtId="0" fontId="4" fillId="4" borderId="49" xfId="0" applyFont="1" applyFill="1" applyBorder="1" applyAlignment="1" applyProtection="1">
      <alignment horizontal="center"/>
      <protection locked="0"/>
    </xf>
    <xf numFmtId="0" fontId="4" fillId="4" borderId="45" xfId="0" applyFont="1" applyFill="1" applyBorder="1" applyAlignment="1" applyProtection="1">
      <alignment horizontal="center"/>
      <protection locked="0"/>
    </xf>
    <xf numFmtId="0" fontId="3" fillId="0" borderId="1" xfId="0" applyFont="1" applyBorder="1" applyAlignment="1">
      <alignment vertical="center"/>
    </xf>
    <xf numFmtId="0" fontId="4" fillId="0" borderId="16" xfId="0" applyFont="1" applyBorder="1" applyAlignment="1">
      <alignment vertical="center"/>
    </xf>
    <xf numFmtId="0" fontId="4" fillId="0" borderId="10" xfId="0" applyFont="1" applyBorder="1" applyAlignment="1">
      <alignment vertical="center"/>
    </xf>
    <xf numFmtId="0" fontId="4" fillId="0" borderId="15" xfId="0" applyFont="1" applyBorder="1" applyAlignment="1">
      <alignment vertical="center"/>
    </xf>
    <xf numFmtId="0" fontId="4" fillId="0" borderId="0" xfId="0" applyFont="1" applyAlignment="1">
      <alignment vertical="center"/>
    </xf>
    <xf numFmtId="0" fontId="8" fillId="0" borderId="16"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2" xfId="0" applyFont="1" applyBorder="1" applyAlignment="1">
      <alignment horizontal="center" vertical="center"/>
    </xf>
    <xf numFmtId="0" fontId="3" fillId="0" borderId="0" xfId="0" applyFont="1" applyAlignment="1">
      <alignment horizontal="center" vertical="center"/>
    </xf>
    <xf numFmtId="0" fontId="5" fillId="0" borderId="4" xfId="0" applyFont="1" applyBorder="1" applyAlignment="1">
      <alignment horizontal="center" vertical="center"/>
    </xf>
    <xf numFmtId="0" fontId="8" fillId="4" borderId="16" xfId="0" applyFont="1" applyFill="1" applyBorder="1" applyAlignment="1" applyProtection="1">
      <alignment horizontal="center" vertical="center"/>
      <protection locked="0"/>
    </xf>
    <xf numFmtId="0" fontId="8" fillId="4" borderId="35" xfId="0" applyFont="1" applyFill="1" applyBorder="1" applyAlignment="1" applyProtection="1">
      <alignment horizontal="center" vertical="center"/>
      <protection locked="0"/>
    </xf>
    <xf numFmtId="0" fontId="8" fillId="4" borderId="15" xfId="0" applyFont="1" applyFill="1" applyBorder="1" applyAlignment="1" applyProtection="1">
      <alignment horizontal="center" vertical="center"/>
      <protection locked="0"/>
    </xf>
    <xf numFmtId="0" fontId="8" fillId="4" borderId="32" xfId="0" applyFont="1" applyFill="1" applyBorder="1" applyAlignment="1" applyProtection="1">
      <alignment horizontal="center" vertical="center"/>
      <protection locked="0"/>
    </xf>
    <xf numFmtId="0" fontId="3" fillId="0" borderId="10" xfId="0" applyFont="1" applyBorder="1" applyAlignment="1">
      <alignment horizontal="center" vertical="center"/>
    </xf>
    <xf numFmtId="0" fontId="3" fillId="0" borderId="15" xfId="0" applyFont="1" applyBorder="1" applyAlignment="1">
      <alignment horizontal="center" vertical="center"/>
    </xf>
    <xf numFmtId="0" fontId="8" fillId="10" borderId="16" xfId="0" applyFont="1" applyFill="1" applyBorder="1" applyAlignment="1" applyProtection="1">
      <alignment horizontal="center" vertical="center"/>
      <protection locked="0"/>
    </xf>
    <xf numFmtId="0" fontId="8" fillId="12" borderId="16" xfId="0" applyFont="1" applyFill="1" applyBorder="1" applyAlignment="1" applyProtection="1">
      <alignment horizontal="center" vertical="center"/>
      <protection locked="0"/>
    </xf>
    <xf numFmtId="0" fontId="8" fillId="12" borderId="15" xfId="0" applyFont="1" applyFill="1" applyBorder="1" applyAlignment="1" applyProtection="1">
      <alignment horizontal="center" vertical="center"/>
      <protection locked="0"/>
    </xf>
    <xf numFmtId="0" fontId="8" fillId="4" borderId="0" xfId="0" applyFont="1" applyFill="1" applyAlignment="1">
      <alignment horizontal="left" vertical="center"/>
    </xf>
    <xf numFmtId="0" fontId="4" fillId="4" borderId="0" xfId="0" applyFont="1" applyFill="1" applyAlignment="1">
      <alignment horizontal="left" vertical="center"/>
    </xf>
    <xf numFmtId="0" fontId="4" fillId="4" borderId="15" xfId="0" applyFont="1" applyFill="1" applyBorder="1" applyAlignment="1">
      <alignment horizontal="left" vertical="center"/>
    </xf>
    <xf numFmtId="0" fontId="8" fillId="10" borderId="16" xfId="0" applyFont="1" applyFill="1" applyBorder="1" applyAlignment="1" applyProtection="1">
      <alignment horizontal="left" vertical="center"/>
      <protection locked="0"/>
    </xf>
    <xf numFmtId="0" fontId="8" fillId="12" borderId="16" xfId="0" applyFont="1" applyFill="1" applyBorder="1" applyAlignment="1" applyProtection="1">
      <alignment horizontal="left" vertical="center"/>
      <protection locked="0"/>
    </xf>
    <xf numFmtId="0" fontId="0" fillId="0" borderId="16" xfId="0" applyBorder="1" applyAlignment="1" applyProtection="1">
      <alignment horizontal="left" vertical="center"/>
      <protection locked="0"/>
    </xf>
    <xf numFmtId="0" fontId="8" fillId="12" borderId="15" xfId="0" applyFont="1" applyFill="1"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5" fillId="0" borderId="1" xfId="0" applyFont="1" applyBorder="1" applyAlignment="1">
      <alignment horizontal="center" vertical="center"/>
    </xf>
    <xf numFmtId="0" fontId="5" fillId="0" borderId="39" xfId="0" applyFont="1" applyBorder="1" applyAlignment="1">
      <alignment horizontal="center" vertical="center"/>
    </xf>
    <xf numFmtId="0" fontId="5" fillId="0" borderId="35" xfId="0" applyFont="1" applyBorder="1" applyAlignment="1">
      <alignment horizontal="center" vertical="center"/>
    </xf>
    <xf numFmtId="0" fontId="5" fillId="0" borderId="42" xfId="0" applyFont="1" applyBorder="1" applyAlignment="1">
      <alignment horizontal="center" vertical="center"/>
    </xf>
    <xf numFmtId="0" fontId="3" fillId="0" borderId="46"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2" xfId="0" applyFont="1" applyBorder="1" applyAlignment="1">
      <alignment horizontal="center" vertical="center" wrapText="1"/>
    </xf>
    <xf numFmtId="0" fontId="3" fillId="0" borderId="46"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42" xfId="0" applyFont="1" applyBorder="1" applyAlignment="1">
      <alignment horizontal="center" vertical="center"/>
    </xf>
    <xf numFmtId="0" fontId="8" fillId="4" borderId="16" xfId="0" applyFont="1" applyFill="1" applyBorder="1" applyAlignment="1">
      <alignment horizontal="left" vertical="center"/>
    </xf>
    <xf numFmtId="0" fontId="4" fillId="4" borderId="16" xfId="0" applyFont="1" applyFill="1" applyBorder="1" applyAlignment="1">
      <alignment horizontal="left" vertical="center"/>
    </xf>
    <xf numFmtId="0" fontId="3" fillId="0" borderId="1" xfId="0" applyFont="1" applyBorder="1" applyAlignment="1">
      <alignment horizontal="right" vertical="center"/>
    </xf>
    <xf numFmtId="0" fontId="3" fillId="0" borderId="16" xfId="0" applyFont="1" applyBorder="1" applyAlignment="1">
      <alignment horizontal="right" vertical="center"/>
    </xf>
    <xf numFmtId="0" fontId="3" fillId="0" borderId="10" xfId="0" applyFont="1" applyBorder="1" applyAlignment="1">
      <alignment horizontal="right" vertical="center"/>
    </xf>
    <xf numFmtId="0" fontId="3" fillId="0" borderId="15" xfId="0" applyFont="1" applyBorder="1" applyAlignment="1">
      <alignment horizontal="right" vertical="center"/>
    </xf>
    <xf numFmtId="14" fontId="9" fillId="4" borderId="16" xfId="0" applyNumberFormat="1" applyFont="1" applyFill="1" applyBorder="1" applyAlignment="1">
      <alignment vertical="center"/>
    </xf>
    <xf numFmtId="0" fontId="9" fillId="4" borderId="16" xfId="0" applyFont="1" applyFill="1" applyBorder="1" applyAlignment="1">
      <alignment vertical="center"/>
    </xf>
    <xf numFmtId="0" fontId="9" fillId="4" borderId="4" xfId="0" applyFont="1" applyFill="1" applyBorder="1" applyAlignment="1">
      <alignment vertical="center"/>
    </xf>
    <xf numFmtId="0" fontId="9" fillId="4" borderId="15" xfId="0" applyFont="1" applyFill="1" applyBorder="1" applyAlignment="1">
      <alignment vertical="center"/>
    </xf>
    <xf numFmtId="0" fontId="9" fillId="4" borderId="14" xfId="0" applyFont="1" applyFill="1" applyBorder="1" applyAlignment="1">
      <alignment vertical="center"/>
    </xf>
    <xf numFmtId="0" fontId="8" fillId="8" borderId="16" xfId="0" applyFont="1" applyFill="1" applyBorder="1" applyAlignment="1" applyProtection="1">
      <alignment horizontal="center" vertical="center"/>
      <protection locked="0"/>
    </xf>
    <xf numFmtId="0" fontId="8" fillId="8" borderId="4" xfId="0" applyFont="1" applyFill="1" applyBorder="1" applyAlignment="1" applyProtection="1">
      <alignment horizontal="center" vertical="center"/>
      <protection locked="0"/>
    </xf>
    <xf numFmtId="0" fontId="8" fillId="8" borderId="15" xfId="0" applyFont="1" applyFill="1" applyBorder="1" applyAlignment="1" applyProtection="1">
      <alignment horizontal="center" vertical="center"/>
      <protection locked="0"/>
    </xf>
    <xf numFmtId="0" fontId="8" fillId="8" borderId="14" xfId="0" applyFont="1" applyFill="1" applyBorder="1" applyAlignment="1" applyProtection="1">
      <alignment horizontal="center" vertical="center"/>
      <protection locked="0"/>
    </xf>
    <xf numFmtId="0" fontId="8" fillId="4" borderId="28" xfId="0" applyFont="1" applyFill="1" applyBorder="1" applyAlignment="1">
      <alignment horizontal="center" vertical="center"/>
    </xf>
    <xf numFmtId="0" fontId="8" fillId="4" borderId="29" xfId="0" applyFont="1" applyFill="1" applyBorder="1" applyAlignment="1">
      <alignment horizontal="center" vertical="center"/>
    </xf>
    <xf numFmtId="0" fontId="8" fillId="4" borderId="30" xfId="0" applyFont="1" applyFill="1" applyBorder="1" applyAlignment="1">
      <alignment horizontal="center" vertical="center"/>
    </xf>
    <xf numFmtId="0" fontId="8" fillId="4" borderId="33" xfId="0" applyFont="1" applyFill="1" applyBorder="1" applyAlignment="1">
      <alignment horizontal="center" vertical="center"/>
    </xf>
    <xf numFmtId="0" fontId="8" fillId="4" borderId="0" xfId="0" applyFont="1" applyFill="1" applyAlignment="1">
      <alignment horizontal="center" vertical="center"/>
    </xf>
    <xf numFmtId="0" fontId="8" fillId="4" borderId="34" xfId="0" applyFont="1" applyFill="1" applyBorder="1" applyAlignment="1">
      <alignment horizontal="center" vertical="center"/>
    </xf>
    <xf numFmtId="0" fontId="8" fillId="4" borderId="43" xfId="0" applyFont="1" applyFill="1" applyBorder="1" applyAlignment="1">
      <alignment horizontal="center" vertical="center"/>
    </xf>
    <xf numFmtId="0" fontId="8" fillId="4" borderId="44" xfId="0" applyFont="1" applyFill="1" applyBorder="1" applyAlignment="1">
      <alignment horizontal="center" vertical="center"/>
    </xf>
    <xf numFmtId="0" fontId="8" fillId="4" borderId="42" xfId="0" applyFont="1" applyFill="1" applyBorder="1" applyAlignment="1">
      <alignment horizontal="center" vertical="center"/>
    </xf>
    <xf numFmtId="0" fontId="7" fillId="4" borderId="30" xfId="0" applyFont="1" applyFill="1" applyBorder="1" applyAlignment="1" applyProtection="1">
      <alignment horizontal="center" vertical="center"/>
      <protection locked="0"/>
    </xf>
    <xf numFmtId="0" fontId="8" fillId="0" borderId="35" xfId="0" applyFont="1" applyBorder="1" applyAlignment="1" applyProtection="1">
      <alignment horizontal="center" vertical="center"/>
      <protection locked="0"/>
    </xf>
    <xf numFmtId="0" fontId="8" fillId="0" borderId="15" xfId="0" applyFont="1" applyBorder="1" applyAlignment="1" applyProtection="1">
      <alignment horizontal="center" vertical="center"/>
      <protection locked="0"/>
    </xf>
    <xf numFmtId="0" fontId="8" fillId="0" borderId="32" xfId="0" applyFont="1" applyBorder="1" applyAlignment="1" applyProtection="1">
      <alignment horizontal="center" vertical="center"/>
      <protection locked="0"/>
    </xf>
    <xf numFmtId="0" fontId="8" fillId="8" borderId="16" xfId="0" applyFont="1" applyFill="1" applyBorder="1" applyAlignment="1">
      <alignment horizontal="center" vertical="center"/>
    </xf>
    <xf numFmtId="0" fontId="8" fillId="8" borderId="4" xfId="0" applyFont="1" applyFill="1" applyBorder="1" applyAlignment="1">
      <alignment horizontal="center" vertical="center"/>
    </xf>
    <xf numFmtId="0" fontId="8" fillId="8" borderId="15" xfId="0" applyFont="1" applyFill="1" applyBorder="1" applyAlignment="1">
      <alignment horizontal="center" vertical="center"/>
    </xf>
    <xf numFmtId="0" fontId="8" fillId="8" borderId="14" xfId="0" applyFont="1" applyFill="1" applyBorder="1" applyAlignment="1">
      <alignment horizontal="center" vertical="center"/>
    </xf>
    <xf numFmtId="0" fontId="0" fillId="0" borderId="35" xfId="0" applyBorder="1" applyAlignment="1">
      <alignment horizontal="center" vertical="center"/>
    </xf>
    <xf numFmtId="0" fontId="0" fillId="0" borderId="39" xfId="0" applyBorder="1" applyAlignment="1">
      <alignment horizontal="center" vertical="center"/>
    </xf>
    <xf numFmtId="0" fontId="0" fillId="0" borderId="42" xfId="0" applyBorder="1" applyAlignment="1">
      <alignment horizontal="center" vertical="center"/>
    </xf>
    <xf numFmtId="0" fontId="5" fillId="0" borderId="36" xfId="0" applyFont="1" applyBorder="1" applyAlignment="1">
      <alignment horizontal="center" vertical="center"/>
    </xf>
    <xf numFmtId="0" fontId="0" fillId="0" borderId="10" xfId="0" applyBorder="1" applyAlignment="1">
      <alignment horizontal="center" vertical="center"/>
    </xf>
    <xf numFmtId="0" fontId="0" fillId="0" borderId="30" xfId="0" applyBorder="1" applyAlignment="1">
      <alignment horizontal="center" vertical="center"/>
    </xf>
    <xf numFmtId="0" fontId="0" fillId="0" borderId="32" xfId="0" applyBorder="1" applyAlignment="1">
      <alignment horizontal="center" vertical="center"/>
    </xf>
    <xf numFmtId="0" fontId="8" fillId="9" borderId="16" xfId="0" applyFont="1" applyFill="1" applyBorder="1" applyAlignment="1" applyProtection="1">
      <alignment horizontal="center" vertical="center"/>
      <protection locked="0"/>
    </xf>
    <xf numFmtId="0" fontId="8" fillId="9" borderId="15" xfId="0" applyFont="1" applyFill="1" applyBorder="1" applyAlignment="1" applyProtection="1">
      <alignment horizontal="center" vertical="center"/>
      <protection locked="0"/>
    </xf>
    <xf numFmtId="0" fontId="0" fillId="0" borderId="33" xfId="0" applyBorder="1"/>
    <xf numFmtId="0" fontId="8" fillId="10" borderId="2" xfId="0" applyFont="1" applyFill="1" applyBorder="1" applyAlignment="1" applyProtection="1">
      <alignment horizontal="left" vertical="center" wrapText="1"/>
      <protection locked="0"/>
    </xf>
    <xf numFmtId="0" fontId="8" fillId="12" borderId="0" xfId="0" applyFont="1" applyFill="1" applyAlignment="1" applyProtection="1">
      <alignment horizontal="left" vertical="center" wrapText="1"/>
      <protection locked="0"/>
    </xf>
    <xf numFmtId="0" fontId="8" fillId="12" borderId="34" xfId="0" applyFont="1" applyFill="1" applyBorder="1" applyAlignment="1" applyProtection="1">
      <alignment horizontal="left" vertical="center" wrapText="1"/>
      <protection locked="0"/>
    </xf>
    <xf numFmtId="0" fontId="7" fillId="4" borderId="46" xfId="0" applyFont="1" applyFill="1" applyBorder="1" applyAlignment="1">
      <alignment horizontal="center"/>
    </xf>
    <xf numFmtId="0" fontId="4" fillId="4" borderId="35" xfId="0" applyFont="1" applyFill="1" applyBorder="1" applyAlignment="1">
      <alignment horizontal="center"/>
    </xf>
    <xf numFmtId="0" fontId="4" fillId="4" borderId="43" xfId="0" applyFont="1" applyFill="1" applyBorder="1" applyAlignment="1">
      <alignment horizontal="center"/>
    </xf>
    <xf numFmtId="0" fontId="4" fillId="4" borderId="42" xfId="0" applyFont="1" applyFill="1" applyBorder="1" applyAlignment="1">
      <alignment horizontal="center"/>
    </xf>
    <xf numFmtId="0" fontId="13" fillId="0" borderId="43" xfId="0" applyFont="1" applyBorder="1" applyAlignment="1">
      <alignment horizontal="center" vertical="center"/>
    </xf>
    <xf numFmtId="0" fontId="5" fillId="4" borderId="50" xfId="0" applyFont="1" applyFill="1" applyBorder="1" applyAlignment="1">
      <alignment horizontal="center" vertical="center"/>
    </xf>
    <xf numFmtId="0" fontId="4" fillId="3" borderId="16" xfId="0" applyFont="1" applyFill="1" applyBorder="1" applyProtection="1">
      <protection locked="0"/>
    </xf>
    <xf numFmtId="0" fontId="4" fillId="3" borderId="44" xfId="0" applyFont="1" applyFill="1" applyBorder="1" applyProtection="1">
      <protection locked="0"/>
    </xf>
    <xf numFmtId="0" fontId="7" fillId="4" borderId="33" xfId="0" applyFont="1" applyFill="1" applyBorder="1" applyAlignment="1">
      <alignment horizontal="center"/>
    </xf>
    <xf numFmtId="0" fontId="4" fillId="4" borderId="34" xfId="0" applyFont="1" applyFill="1" applyBorder="1" applyAlignment="1">
      <alignment horizontal="center"/>
    </xf>
    <xf numFmtId="0" fontId="7" fillId="4" borderId="31" xfId="0" applyFont="1" applyFill="1" applyBorder="1" applyAlignment="1" applyProtection="1">
      <alignment horizontal="center"/>
      <protection locked="0"/>
    </xf>
    <xf numFmtId="0" fontId="4" fillId="4" borderId="32" xfId="0" applyFont="1" applyFill="1" applyBorder="1" applyAlignment="1" applyProtection="1">
      <alignment horizontal="center"/>
      <protection locked="0"/>
    </xf>
    <xf numFmtId="0" fontId="8" fillId="10" borderId="16" xfId="0" applyFont="1" applyFill="1" applyBorder="1" applyAlignment="1" applyProtection="1">
      <alignment horizontal="left" vertical="center" wrapText="1"/>
      <protection locked="0"/>
    </xf>
    <xf numFmtId="0" fontId="4" fillId="4" borderId="31" xfId="0" applyFont="1" applyFill="1" applyBorder="1" applyAlignment="1">
      <alignment horizontal="center"/>
    </xf>
    <xf numFmtId="0" fontId="4" fillId="4" borderId="32" xfId="0" applyFont="1" applyFill="1" applyBorder="1" applyAlignment="1">
      <alignment horizontal="center"/>
    </xf>
    <xf numFmtId="0" fontId="7" fillId="4" borderId="16" xfId="0" applyFont="1" applyFill="1" applyBorder="1" applyAlignment="1" applyProtection="1">
      <alignment horizontal="center" vertical="center"/>
      <protection locked="0"/>
    </xf>
    <xf numFmtId="0" fontId="7" fillId="4" borderId="15" xfId="0" applyFont="1" applyFill="1" applyBorder="1" applyAlignment="1" applyProtection="1">
      <alignment horizontal="center" vertical="center"/>
      <protection locked="0"/>
    </xf>
    <xf numFmtId="0" fontId="4" fillId="0" borderId="4" xfId="0" applyFont="1" applyBorder="1" applyProtection="1">
      <protection locked="0"/>
    </xf>
    <xf numFmtId="0" fontId="4" fillId="0" borderId="10" xfId="0" applyFont="1" applyBorder="1" applyProtection="1">
      <protection locked="0"/>
    </xf>
    <xf numFmtId="0" fontId="4" fillId="0" borderId="14" xfId="0" applyFont="1" applyBorder="1" applyProtection="1">
      <protection locked="0"/>
    </xf>
    <xf numFmtId="0" fontId="4" fillId="3" borderId="33" xfId="0" applyFont="1" applyFill="1" applyBorder="1" applyProtection="1">
      <protection locked="0"/>
    </xf>
    <xf numFmtId="0" fontId="4" fillId="0" borderId="3" xfId="0" applyFont="1" applyBorder="1" applyProtection="1">
      <protection locked="0"/>
    </xf>
    <xf numFmtId="0" fontId="4" fillId="0" borderId="31" xfId="0" applyFont="1" applyBorder="1" applyProtection="1">
      <protection locked="0"/>
    </xf>
    <xf numFmtId="0" fontId="5" fillId="0" borderId="16" xfId="0" applyFont="1" applyBorder="1" applyAlignment="1">
      <alignment horizontal="center" vertical="center"/>
    </xf>
    <xf numFmtId="0" fontId="5" fillId="0" borderId="44" xfId="0" applyFont="1" applyBorder="1" applyAlignment="1">
      <alignment horizontal="center" vertical="center"/>
    </xf>
    <xf numFmtId="0" fontId="10" fillId="0" borderId="9" xfId="0" applyFont="1" applyBorder="1" applyAlignment="1">
      <alignment horizontal="center" vertical="center"/>
    </xf>
    <xf numFmtId="0" fontId="10" fillId="0" borderId="11" xfId="0" applyFont="1" applyBorder="1" applyAlignment="1">
      <alignment horizontal="center" vertical="center"/>
    </xf>
    <xf numFmtId="14" fontId="0" fillId="2" borderId="12" xfId="0" applyNumberFormat="1" applyFill="1" applyBorder="1" applyAlignment="1">
      <alignment horizontal="center"/>
    </xf>
    <xf numFmtId="0" fontId="0" fillId="2" borderId="12" xfId="0" applyFill="1" applyBorder="1" applyAlignment="1">
      <alignment horizontal="center"/>
    </xf>
    <xf numFmtId="49" fontId="12" fillId="2" borderId="12" xfId="0" applyNumberFormat="1" applyFont="1" applyFill="1" applyBorder="1" applyAlignment="1">
      <alignment horizontal="center"/>
    </xf>
    <xf numFmtId="49" fontId="0" fillId="2" borderId="12" xfId="0" applyNumberFormat="1" applyFill="1" applyBorder="1" applyAlignment="1">
      <alignment horizontal="center"/>
    </xf>
    <xf numFmtId="0" fontId="12" fillId="2" borderId="12" xfId="0" applyFont="1" applyFill="1" applyBorder="1" applyAlignment="1">
      <alignment horizontal="left" wrapText="1"/>
    </xf>
    <xf numFmtId="0" fontId="0" fillId="2" borderId="12" xfId="0" applyFill="1" applyBorder="1" applyAlignment="1">
      <alignment horizontal="left" wrapText="1"/>
    </xf>
    <xf numFmtId="0" fontId="12" fillId="4" borderId="12" xfId="0" applyFont="1" applyFill="1" applyBorder="1" applyAlignment="1">
      <alignment horizontal="left" wrapText="1"/>
    </xf>
    <xf numFmtId="49" fontId="12" fillId="4" borderId="12" xfId="0" applyNumberFormat="1" applyFont="1" applyFill="1" applyBorder="1" applyAlignment="1">
      <alignment horizontal="center" vertical="center"/>
    </xf>
    <xf numFmtId="14" fontId="12" fillId="4" borderId="12" xfId="0" applyNumberFormat="1" applyFont="1" applyFill="1" applyBorder="1" applyAlignment="1">
      <alignment horizontal="center" vertical="center"/>
    </xf>
    <xf numFmtId="0" fontId="12" fillId="4" borderId="12" xfId="0" applyFont="1" applyFill="1" applyBorder="1" applyAlignment="1">
      <alignment horizontal="center" vertical="center"/>
    </xf>
    <xf numFmtId="0" fontId="12" fillId="7" borderId="11" xfId="0" applyFont="1" applyFill="1" applyBorder="1" applyAlignment="1">
      <alignment wrapText="1"/>
    </xf>
    <xf numFmtId="0" fontId="0" fillId="7" borderId="11" xfId="0" applyFill="1" applyBorder="1" applyAlignment="1">
      <alignment wrapText="1"/>
    </xf>
    <xf numFmtId="0" fontId="12" fillId="7" borderId="50" xfId="0" applyFont="1" applyFill="1" applyBorder="1" applyAlignment="1">
      <alignment wrapText="1"/>
    </xf>
    <xf numFmtId="0" fontId="0" fillId="7" borderId="50" xfId="0" applyFill="1" applyBorder="1" applyAlignment="1">
      <alignment wrapText="1"/>
    </xf>
    <xf numFmtId="0" fontId="14" fillId="4" borderId="0" xfId="0" applyFont="1" applyFill="1" applyAlignment="1">
      <alignment horizontal="center"/>
    </xf>
    <xf numFmtId="0" fontId="2" fillId="6" borderId="12" xfId="0" applyFont="1" applyFill="1" applyBorder="1" applyAlignment="1">
      <alignment horizontal="center"/>
    </xf>
    <xf numFmtId="0" fontId="2" fillId="7" borderId="12" xfId="0" applyFont="1" applyFill="1" applyBorder="1" applyAlignment="1">
      <alignment horizontal="left"/>
    </xf>
    <xf numFmtId="0" fontId="0" fillId="4" borderId="12" xfId="0" applyFill="1" applyBorder="1" applyAlignment="1">
      <alignment horizontal="center"/>
    </xf>
    <xf numFmtId="0" fontId="1" fillId="4" borderId="12" xfId="2" applyFill="1" applyBorder="1" applyAlignment="1" applyProtection="1">
      <alignment horizontal="left"/>
    </xf>
    <xf numFmtId="0" fontId="0" fillId="4" borderId="12" xfId="0" applyFill="1" applyBorder="1" applyAlignment="1">
      <alignment horizontal="left"/>
    </xf>
    <xf numFmtId="0" fontId="12" fillId="4" borderId="12" xfId="0" applyFont="1" applyFill="1" applyBorder="1" applyAlignment="1">
      <alignment horizontal="center"/>
    </xf>
    <xf numFmtId="0" fontId="1" fillId="4" borderId="18" xfId="2" applyFill="1" applyBorder="1" applyAlignment="1" applyProtection="1">
      <alignment horizontal="left"/>
    </xf>
    <xf numFmtId="0" fontId="12" fillId="4" borderId="13" xfId="0" applyFont="1" applyFill="1" applyBorder="1" applyAlignment="1">
      <alignment horizontal="left"/>
    </xf>
    <xf numFmtId="0" fontId="12" fillId="4" borderId="51" xfId="0" applyFont="1" applyFill="1" applyBorder="1" applyAlignment="1">
      <alignment horizontal="left"/>
    </xf>
    <xf numFmtId="0" fontId="12" fillId="4" borderId="18" xfId="0" applyFont="1" applyFill="1" applyBorder="1" applyAlignment="1">
      <alignment horizontal="center"/>
    </xf>
    <xf numFmtId="0" fontId="12" fillId="4" borderId="51" xfId="0" applyFont="1" applyFill="1" applyBorder="1" applyAlignment="1">
      <alignment horizontal="center"/>
    </xf>
    <xf numFmtId="0" fontId="12" fillId="4" borderId="0" xfId="0" applyFont="1" applyFill="1" applyAlignment="1">
      <alignment horizontal="left" vertical="center"/>
    </xf>
    <xf numFmtId="0" fontId="0" fillId="4" borderId="0" xfId="0" applyFill="1" applyAlignment="1">
      <alignment horizontal="left" vertical="center"/>
    </xf>
    <xf numFmtId="0" fontId="0" fillId="4" borderId="18" xfId="0" applyFill="1" applyBorder="1" applyAlignment="1">
      <alignment horizontal="center"/>
    </xf>
    <xf numFmtId="0" fontId="0" fillId="4" borderId="51" xfId="0" applyFill="1" applyBorder="1" applyAlignment="1">
      <alignment horizontal="center"/>
    </xf>
    <xf numFmtId="0" fontId="12" fillId="4" borderId="18" xfId="0" applyFont="1" applyFill="1" applyBorder="1" applyAlignment="1">
      <alignment wrapText="1"/>
    </xf>
    <xf numFmtId="0" fontId="12" fillId="4" borderId="13" xfId="0" applyFont="1" applyFill="1" applyBorder="1" applyAlignment="1">
      <alignment wrapText="1"/>
    </xf>
    <xf numFmtId="0" fontId="12" fillId="4" borderId="51" xfId="0" applyFont="1" applyFill="1" applyBorder="1" applyAlignment="1">
      <alignment wrapText="1"/>
    </xf>
    <xf numFmtId="0" fontId="12" fillId="4" borderId="12" xfId="0" applyFont="1" applyFill="1" applyBorder="1" applyAlignment="1">
      <alignment wrapText="1"/>
    </xf>
    <xf numFmtId="0" fontId="0" fillId="4" borderId="12" xfId="0" applyFill="1" applyBorder="1" applyAlignment="1">
      <alignment wrapText="1"/>
    </xf>
    <xf numFmtId="0" fontId="12" fillId="7" borderId="12" xfId="0" applyFont="1" applyFill="1" applyBorder="1" applyAlignment="1">
      <alignment wrapText="1"/>
    </xf>
    <xf numFmtId="0" fontId="0" fillId="7" borderId="12" xfId="0" applyFill="1" applyBorder="1" applyAlignment="1">
      <alignment wrapText="1"/>
    </xf>
    <xf numFmtId="0" fontId="12" fillId="7" borderId="12" xfId="0" applyFont="1" applyFill="1" applyBorder="1" applyAlignment="1">
      <alignment horizontal="left"/>
    </xf>
    <xf numFmtId="0" fontId="0" fillId="7" borderId="12" xfId="0" applyFill="1" applyBorder="1" applyAlignment="1">
      <alignment horizontal="left"/>
    </xf>
    <xf numFmtId="0" fontId="12" fillId="6" borderId="12" xfId="0" applyFont="1" applyFill="1" applyBorder="1" applyAlignment="1">
      <alignment wrapText="1"/>
    </xf>
    <xf numFmtId="0" fontId="0" fillId="6" borderId="12" xfId="0" applyFill="1" applyBorder="1" applyAlignment="1">
      <alignment wrapText="1"/>
    </xf>
    <xf numFmtId="0" fontId="12" fillId="7" borderId="9" xfId="0" applyFont="1" applyFill="1" applyBorder="1" applyAlignment="1">
      <alignment horizontal="center" vertical="center"/>
    </xf>
    <xf numFmtId="0" fontId="12" fillId="7" borderId="50" xfId="0" applyFont="1" applyFill="1" applyBorder="1" applyAlignment="1">
      <alignment horizontal="center" vertical="center"/>
    </xf>
    <xf numFmtId="0" fontId="12" fillId="7" borderId="11" xfId="0" applyFont="1" applyFill="1" applyBorder="1" applyAlignment="1">
      <alignment horizontal="center" vertical="center"/>
    </xf>
    <xf numFmtId="0" fontId="0" fillId="6" borderId="12" xfId="0" applyFill="1" applyBorder="1" applyAlignment="1">
      <alignment horizontal="center"/>
    </xf>
    <xf numFmtId="0" fontId="12" fillId="7" borderId="9" xfId="0" applyFont="1" applyFill="1" applyBorder="1" applyAlignment="1">
      <alignment wrapText="1"/>
    </xf>
    <xf numFmtId="0" fontId="0" fillId="7" borderId="9" xfId="0" applyFill="1" applyBorder="1" applyAlignment="1">
      <alignment wrapText="1"/>
    </xf>
    <xf numFmtId="49" fontId="12" fillId="2" borderId="12" xfId="0" applyNumberFormat="1" applyFont="1" applyFill="1" applyBorder="1" applyAlignment="1">
      <alignment horizontal="center" vertical="center"/>
    </xf>
    <xf numFmtId="49" fontId="0" fillId="2" borderId="12" xfId="0" applyNumberFormat="1" applyFill="1" applyBorder="1" applyAlignment="1">
      <alignment horizontal="center" vertical="center"/>
    </xf>
    <xf numFmtId="14" fontId="0" fillId="2" borderId="12" xfId="0" applyNumberFormat="1" applyFill="1" applyBorder="1" applyAlignment="1">
      <alignment horizontal="center" vertical="center"/>
    </xf>
    <xf numFmtId="0" fontId="0" fillId="2" borderId="12" xfId="0" applyFill="1" applyBorder="1" applyAlignment="1">
      <alignment horizontal="center" vertical="center"/>
    </xf>
    <xf numFmtId="14" fontId="0" fillId="4" borderId="18" xfId="0" applyNumberFormat="1" applyFill="1" applyBorder="1" applyAlignment="1">
      <alignment horizontal="center" vertical="center" wrapText="1"/>
    </xf>
    <xf numFmtId="14" fontId="0" fillId="4" borderId="51" xfId="0" applyNumberFormat="1" applyFill="1" applyBorder="1" applyAlignment="1">
      <alignment horizontal="center" vertical="center" wrapText="1"/>
    </xf>
    <xf numFmtId="0" fontId="0" fillId="4" borderId="18" xfId="0" applyFill="1" applyBorder="1" applyAlignment="1">
      <alignment horizontal="center" vertical="center" wrapText="1"/>
    </xf>
    <xf numFmtId="0" fontId="0" fillId="4" borderId="51" xfId="0" applyFill="1" applyBorder="1" applyAlignment="1">
      <alignment horizontal="center" vertical="center" wrapText="1"/>
    </xf>
    <xf numFmtId="0" fontId="0" fillId="4" borderId="18" xfId="0" applyFill="1" applyBorder="1" applyAlignment="1">
      <alignment horizontal="left" vertical="center" wrapText="1"/>
    </xf>
    <xf numFmtId="0" fontId="0" fillId="4" borderId="13" xfId="0" applyFill="1" applyBorder="1" applyAlignment="1">
      <alignment horizontal="left" vertical="center" wrapText="1"/>
    </xf>
    <xf numFmtId="0" fontId="0" fillId="4" borderId="51" xfId="0" applyFill="1" applyBorder="1" applyAlignment="1">
      <alignment horizontal="left" vertical="center" wrapText="1"/>
    </xf>
  </cellXfs>
  <cellStyles count="6">
    <cellStyle name="Date" xfId="1" xr:uid="{00000000-0005-0000-0000-000000000000}"/>
    <cellStyle name="Hyperlink" xfId="2" builtinId="8"/>
    <cellStyle name="Hyperlink 2" xfId="3" xr:uid="{00000000-0005-0000-0000-000002000000}"/>
    <cellStyle name="Normal" xfId="0" builtinId="0"/>
    <cellStyle name="Normal 2" xfId="4" xr:uid="{00000000-0005-0000-0000-000004000000}"/>
    <cellStyle name="Normal 3" xfId="5" xr:uid="{00000000-0005-0000-0000-000005000000}"/>
  </cellStyles>
  <dxfs count="9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429</xdr:row>
      <xdr:rowOff>0</xdr:rowOff>
    </xdr:from>
    <xdr:to>
      <xdr:col>13</xdr:col>
      <xdr:colOff>360045</xdr:colOff>
      <xdr:row>457</xdr:row>
      <xdr:rowOff>58255</xdr:rowOff>
    </xdr:to>
    <xdr:pic>
      <xdr:nvPicPr>
        <xdr:cNvPr id="3144" name="Picture 3143">
          <a:extLst>
            <a:ext uri="{FF2B5EF4-FFF2-40B4-BE49-F238E27FC236}">
              <a16:creationId xmlns:a16="http://schemas.microsoft.com/office/drawing/2014/main" id="{00000000-0008-0000-0F00-0000480C0000}"/>
            </a:ext>
          </a:extLst>
        </xdr:cNvPr>
        <xdr:cNvPicPr>
          <a:picLocks noChangeAspect="1"/>
        </xdr:cNvPicPr>
      </xdr:nvPicPr>
      <xdr:blipFill>
        <a:blip xmlns:r="http://schemas.openxmlformats.org/officeDocument/2006/relationships" r:embed="rId1"/>
        <a:stretch>
          <a:fillRect/>
        </a:stretch>
      </xdr:blipFill>
      <xdr:spPr>
        <a:xfrm>
          <a:off x="19050" y="70018275"/>
          <a:ext cx="5305425" cy="4584535"/>
        </a:xfrm>
        <a:prstGeom prst="rect">
          <a:avLst/>
        </a:prstGeom>
      </xdr:spPr>
    </xdr:pic>
    <xdr:clientData/>
  </xdr:twoCellAnchor>
  <xdr:twoCellAnchor editAs="oneCell">
    <xdr:from>
      <xdr:col>0</xdr:col>
      <xdr:colOff>9526</xdr:colOff>
      <xdr:row>339</xdr:row>
      <xdr:rowOff>0</xdr:rowOff>
    </xdr:from>
    <xdr:to>
      <xdr:col>15</xdr:col>
      <xdr:colOff>228600</xdr:colOff>
      <xdr:row>367</xdr:row>
      <xdr:rowOff>36941</xdr:rowOff>
    </xdr:to>
    <xdr:pic>
      <xdr:nvPicPr>
        <xdr:cNvPr id="3140" name="Picture 3139">
          <a:extLst>
            <a:ext uri="{FF2B5EF4-FFF2-40B4-BE49-F238E27FC236}">
              <a16:creationId xmlns:a16="http://schemas.microsoft.com/office/drawing/2014/main" id="{00000000-0008-0000-0F00-0000440C0000}"/>
            </a:ext>
          </a:extLst>
        </xdr:cNvPr>
        <xdr:cNvPicPr>
          <a:picLocks noChangeAspect="1"/>
        </xdr:cNvPicPr>
      </xdr:nvPicPr>
      <xdr:blipFill>
        <a:blip xmlns:r="http://schemas.openxmlformats.org/officeDocument/2006/relationships" r:embed="rId2"/>
        <a:stretch>
          <a:fillRect/>
        </a:stretch>
      </xdr:blipFill>
      <xdr:spPr>
        <a:xfrm>
          <a:off x="9526" y="55445025"/>
          <a:ext cx="5934074" cy="4570841"/>
        </a:xfrm>
        <a:prstGeom prst="rect">
          <a:avLst/>
        </a:prstGeom>
        <a:ln>
          <a:solidFill>
            <a:schemeClr val="tx1"/>
          </a:solidFill>
        </a:ln>
      </xdr:spPr>
    </xdr:pic>
    <xdr:clientData/>
  </xdr:twoCellAnchor>
  <xdr:twoCellAnchor editAs="oneCell">
    <xdr:from>
      <xdr:col>0</xdr:col>
      <xdr:colOff>9526</xdr:colOff>
      <xdr:row>278</xdr:row>
      <xdr:rowOff>0</xdr:rowOff>
    </xdr:from>
    <xdr:to>
      <xdr:col>15</xdr:col>
      <xdr:colOff>167641</xdr:colOff>
      <xdr:row>301</xdr:row>
      <xdr:rowOff>134052</xdr:rowOff>
    </xdr:to>
    <xdr:pic>
      <xdr:nvPicPr>
        <xdr:cNvPr id="3139" name="Picture 3138">
          <a:extLst>
            <a:ext uri="{FF2B5EF4-FFF2-40B4-BE49-F238E27FC236}">
              <a16:creationId xmlns:a16="http://schemas.microsoft.com/office/drawing/2014/main" id="{00000000-0008-0000-0F00-0000430C0000}"/>
            </a:ext>
          </a:extLst>
        </xdr:cNvPr>
        <xdr:cNvPicPr>
          <a:picLocks noChangeAspect="1"/>
        </xdr:cNvPicPr>
      </xdr:nvPicPr>
      <xdr:blipFill>
        <a:blip xmlns:r="http://schemas.openxmlformats.org/officeDocument/2006/relationships" r:embed="rId3"/>
        <a:stretch>
          <a:fillRect/>
        </a:stretch>
      </xdr:blipFill>
      <xdr:spPr>
        <a:xfrm>
          <a:off x="9526" y="45567600"/>
          <a:ext cx="5867400" cy="3846897"/>
        </a:xfrm>
        <a:prstGeom prst="rect">
          <a:avLst/>
        </a:prstGeom>
        <a:ln>
          <a:solidFill>
            <a:schemeClr val="tx1"/>
          </a:solidFill>
        </a:ln>
      </xdr:spPr>
    </xdr:pic>
    <xdr:clientData/>
  </xdr:twoCellAnchor>
  <xdr:twoCellAnchor editAs="oneCell">
    <xdr:from>
      <xdr:col>0</xdr:col>
      <xdr:colOff>9525</xdr:colOff>
      <xdr:row>162</xdr:row>
      <xdr:rowOff>123825</xdr:rowOff>
    </xdr:from>
    <xdr:to>
      <xdr:col>16</xdr:col>
      <xdr:colOff>133350</xdr:colOff>
      <xdr:row>175</xdr:row>
      <xdr:rowOff>590</xdr:rowOff>
    </xdr:to>
    <xdr:pic>
      <xdr:nvPicPr>
        <xdr:cNvPr id="22" name="Picture 21">
          <a:extLst>
            <a:ext uri="{FF2B5EF4-FFF2-40B4-BE49-F238E27FC236}">
              <a16:creationId xmlns:a16="http://schemas.microsoft.com/office/drawing/2014/main" id="{00000000-0008-0000-0F00-000016000000}"/>
            </a:ext>
          </a:extLst>
        </xdr:cNvPr>
        <xdr:cNvPicPr>
          <a:picLocks noChangeAspect="1"/>
        </xdr:cNvPicPr>
      </xdr:nvPicPr>
      <xdr:blipFill>
        <a:blip xmlns:r="http://schemas.openxmlformats.org/officeDocument/2006/relationships" r:embed="rId4"/>
        <a:stretch>
          <a:fillRect/>
        </a:stretch>
      </xdr:blipFill>
      <xdr:spPr>
        <a:xfrm>
          <a:off x="9525" y="26908125"/>
          <a:ext cx="6219825" cy="1979885"/>
        </a:xfrm>
        <a:prstGeom prst="rect">
          <a:avLst/>
        </a:prstGeom>
        <a:ln>
          <a:solidFill>
            <a:srgbClr val="000000"/>
          </a:solidFill>
        </a:ln>
      </xdr:spPr>
    </xdr:pic>
    <xdr:clientData/>
  </xdr:twoCellAnchor>
  <xdr:twoCellAnchor editAs="oneCell">
    <xdr:from>
      <xdr:col>0</xdr:col>
      <xdr:colOff>9525</xdr:colOff>
      <xdr:row>130</xdr:row>
      <xdr:rowOff>1</xdr:rowOff>
    </xdr:from>
    <xdr:to>
      <xdr:col>15</xdr:col>
      <xdr:colOff>304800</xdr:colOff>
      <xdr:row>154</xdr:row>
      <xdr:rowOff>60307</xdr:rowOff>
    </xdr:to>
    <xdr:pic>
      <xdr:nvPicPr>
        <xdr:cNvPr id="17" name="Picture 16">
          <a:extLst>
            <a:ext uri="{FF2B5EF4-FFF2-40B4-BE49-F238E27FC236}">
              <a16:creationId xmlns:a16="http://schemas.microsoft.com/office/drawing/2014/main" id="{00000000-0008-0000-0F00-000011000000}"/>
            </a:ext>
          </a:extLst>
        </xdr:cNvPr>
        <xdr:cNvPicPr>
          <a:picLocks noChangeAspect="1"/>
        </xdr:cNvPicPr>
      </xdr:nvPicPr>
      <xdr:blipFill>
        <a:blip xmlns:r="http://schemas.openxmlformats.org/officeDocument/2006/relationships" r:embed="rId5"/>
        <a:stretch>
          <a:fillRect/>
        </a:stretch>
      </xdr:blipFill>
      <xdr:spPr>
        <a:xfrm>
          <a:off x="9525" y="21602701"/>
          <a:ext cx="6010275" cy="3946506"/>
        </a:xfrm>
        <a:prstGeom prst="rect">
          <a:avLst/>
        </a:prstGeom>
        <a:ln>
          <a:solidFill>
            <a:srgbClr val="000000"/>
          </a:solidFill>
        </a:ln>
      </xdr:spPr>
    </xdr:pic>
    <xdr:clientData/>
  </xdr:twoCellAnchor>
  <xdr:twoCellAnchor editAs="oneCell">
    <xdr:from>
      <xdr:col>0</xdr:col>
      <xdr:colOff>0</xdr:colOff>
      <xdr:row>74</xdr:row>
      <xdr:rowOff>57150</xdr:rowOff>
    </xdr:from>
    <xdr:to>
      <xdr:col>9</xdr:col>
      <xdr:colOff>209095</xdr:colOff>
      <xdr:row>77</xdr:row>
      <xdr:rowOff>95185</xdr:rowOff>
    </xdr:to>
    <xdr:pic>
      <xdr:nvPicPr>
        <xdr:cNvPr id="12" name="Picture 11">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6"/>
        <a:stretch>
          <a:fillRect/>
        </a:stretch>
      </xdr:blipFill>
      <xdr:spPr>
        <a:xfrm>
          <a:off x="0" y="12106275"/>
          <a:ext cx="3638095" cy="523810"/>
        </a:xfrm>
        <a:prstGeom prst="rect">
          <a:avLst/>
        </a:prstGeom>
        <a:ln>
          <a:solidFill>
            <a:srgbClr val="000000"/>
          </a:solidFill>
        </a:ln>
      </xdr:spPr>
    </xdr:pic>
    <xdr:clientData/>
  </xdr:twoCellAnchor>
  <xdr:twoCellAnchor editAs="oneCell">
    <xdr:from>
      <xdr:col>0</xdr:col>
      <xdr:colOff>19050</xdr:colOff>
      <xdr:row>37</xdr:row>
      <xdr:rowOff>0</xdr:rowOff>
    </xdr:from>
    <xdr:to>
      <xdr:col>16</xdr:col>
      <xdr:colOff>475705</xdr:colOff>
      <xdr:row>58</xdr:row>
      <xdr:rowOff>93345</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7"/>
        <a:stretch>
          <a:fillRect/>
        </a:stretch>
      </xdr:blipFill>
      <xdr:spPr>
        <a:xfrm>
          <a:off x="19050" y="6057900"/>
          <a:ext cx="6552655" cy="3505200"/>
        </a:xfrm>
        <a:prstGeom prst="rect">
          <a:avLst/>
        </a:prstGeom>
        <a:ln>
          <a:solidFill>
            <a:srgbClr val="000000"/>
          </a:solidFill>
        </a:ln>
      </xdr:spPr>
    </xdr:pic>
    <xdr:clientData/>
  </xdr:twoCellAnchor>
  <xdr:twoCellAnchor>
    <xdr:from>
      <xdr:col>2</xdr:col>
      <xdr:colOff>47625</xdr:colOff>
      <xdr:row>34</xdr:row>
      <xdr:rowOff>123825</xdr:rowOff>
    </xdr:from>
    <xdr:to>
      <xdr:col>2</xdr:col>
      <xdr:colOff>230505</xdr:colOff>
      <xdr:row>36</xdr:row>
      <xdr:rowOff>0</xdr:rowOff>
    </xdr:to>
    <xdr:sp macro="" textlink="">
      <xdr:nvSpPr>
        <xdr:cNvPr id="27" name="TextBox 26">
          <a:extLst>
            <a:ext uri="{FF2B5EF4-FFF2-40B4-BE49-F238E27FC236}">
              <a16:creationId xmlns:a16="http://schemas.microsoft.com/office/drawing/2014/main" id="{00000000-0008-0000-0F00-00001B000000}"/>
            </a:ext>
          </a:extLst>
        </xdr:cNvPr>
        <xdr:cNvSpPr txBox="1"/>
      </xdr:nvSpPr>
      <xdr:spPr>
        <a:xfrm>
          <a:off x="809625" y="95821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9</xdr:col>
      <xdr:colOff>38100</xdr:colOff>
      <xdr:row>34</xdr:row>
      <xdr:rowOff>66675</xdr:rowOff>
    </xdr:from>
    <xdr:to>
      <xdr:col>9</xdr:col>
      <xdr:colOff>220980</xdr:colOff>
      <xdr:row>35</xdr:row>
      <xdr:rowOff>104775</xdr:rowOff>
    </xdr:to>
    <xdr:sp macro="" textlink="">
      <xdr:nvSpPr>
        <xdr:cNvPr id="28" name="TextBox 27">
          <a:extLst>
            <a:ext uri="{FF2B5EF4-FFF2-40B4-BE49-F238E27FC236}">
              <a16:creationId xmlns:a16="http://schemas.microsoft.com/office/drawing/2014/main" id="{00000000-0008-0000-0F00-00001C000000}"/>
            </a:ext>
          </a:extLst>
        </xdr:cNvPr>
        <xdr:cNvSpPr txBox="1"/>
      </xdr:nvSpPr>
      <xdr:spPr>
        <a:xfrm>
          <a:off x="3467100" y="563880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xdr:from>
      <xdr:col>13</xdr:col>
      <xdr:colOff>323850</xdr:colOff>
      <xdr:row>34</xdr:row>
      <xdr:rowOff>142875</xdr:rowOff>
    </xdr:from>
    <xdr:to>
      <xdr:col>14</xdr:col>
      <xdr:colOff>125730</xdr:colOff>
      <xdr:row>36</xdr:row>
      <xdr:rowOff>19050</xdr:rowOff>
    </xdr:to>
    <xdr:sp macro="" textlink="">
      <xdr:nvSpPr>
        <xdr:cNvPr id="29" name="TextBox 28">
          <a:extLst>
            <a:ext uri="{FF2B5EF4-FFF2-40B4-BE49-F238E27FC236}">
              <a16:creationId xmlns:a16="http://schemas.microsoft.com/office/drawing/2014/main" id="{00000000-0008-0000-0F00-00001D000000}"/>
            </a:ext>
          </a:extLst>
        </xdr:cNvPr>
        <xdr:cNvSpPr txBox="1"/>
      </xdr:nvSpPr>
      <xdr:spPr>
        <a:xfrm>
          <a:off x="5276850" y="555307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3</a:t>
          </a:r>
        </a:p>
      </xdr:txBody>
    </xdr:sp>
    <xdr:clientData/>
  </xdr:twoCellAnchor>
  <xdr:twoCellAnchor>
    <xdr:from>
      <xdr:col>2</xdr:col>
      <xdr:colOff>247652</xdr:colOff>
      <xdr:row>36</xdr:row>
      <xdr:rowOff>0</xdr:rowOff>
    </xdr:from>
    <xdr:to>
      <xdr:col>4</xdr:col>
      <xdr:colOff>28578</xdr:colOff>
      <xdr:row>38</xdr:row>
      <xdr:rowOff>38103</xdr:rowOff>
    </xdr:to>
    <xdr:cxnSp macro="">
      <xdr:nvCxnSpPr>
        <xdr:cNvPr id="24" name="Straight Arrow Connector 23">
          <a:extLst>
            <a:ext uri="{FF2B5EF4-FFF2-40B4-BE49-F238E27FC236}">
              <a16:creationId xmlns:a16="http://schemas.microsoft.com/office/drawing/2014/main" id="{00000000-0008-0000-0F00-000018000000}"/>
            </a:ext>
          </a:extLst>
        </xdr:cNvPr>
        <xdr:cNvCxnSpPr/>
      </xdr:nvCxnSpPr>
      <xdr:spPr>
        <a:xfrm>
          <a:off x="1009652" y="5895975"/>
          <a:ext cx="542926" cy="361953"/>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34290</xdr:colOff>
      <xdr:row>36</xdr:row>
      <xdr:rowOff>19050</xdr:rowOff>
    </xdr:from>
    <xdr:to>
      <xdr:col>16</xdr:col>
      <xdr:colOff>152400</xdr:colOff>
      <xdr:row>38</xdr:row>
      <xdr:rowOff>19050</xdr:rowOff>
    </xdr:to>
    <xdr:cxnSp macro="">
      <xdr:nvCxnSpPr>
        <xdr:cNvPr id="26" name="Straight Arrow Connector 25">
          <a:extLst>
            <a:ext uri="{FF2B5EF4-FFF2-40B4-BE49-F238E27FC236}">
              <a16:creationId xmlns:a16="http://schemas.microsoft.com/office/drawing/2014/main" id="{00000000-0008-0000-0F00-00001A000000}"/>
            </a:ext>
          </a:extLst>
        </xdr:cNvPr>
        <xdr:cNvCxnSpPr>
          <a:stCxn id="29" idx="2"/>
        </xdr:cNvCxnSpPr>
      </xdr:nvCxnSpPr>
      <xdr:spPr>
        <a:xfrm>
          <a:off x="5368290" y="5915025"/>
          <a:ext cx="880110" cy="32385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129540</xdr:colOff>
      <xdr:row>35</xdr:row>
      <xdr:rowOff>104775</xdr:rowOff>
    </xdr:from>
    <xdr:to>
      <xdr:col>11</xdr:col>
      <xdr:colOff>9525</xdr:colOff>
      <xdr:row>38</xdr:row>
      <xdr:rowOff>66675</xdr:rowOff>
    </xdr:to>
    <xdr:cxnSp macro="">
      <xdr:nvCxnSpPr>
        <xdr:cNvPr id="25" name="Straight Arrow Connector 24">
          <a:extLst>
            <a:ext uri="{FF2B5EF4-FFF2-40B4-BE49-F238E27FC236}">
              <a16:creationId xmlns:a16="http://schemas.microsoft.com/office/drawing/2014/main" id="{00000000-0008-0000-0F00-000019000000}"/>
            </a:ext>
          </a:extLst>
        </xdr:cNvPr>
        <xdr:cNvCxnSpPr>
          <a:stCxn id="28" idx="2"/>
        </xdr:cNvCxnSpPr>
      </xdr:nvCxnSpPr>
      <xdr:spPr>
        <a:xfrm>
          <a:off x="3558540" y="5838825"/>
          <a:ext cx="641985" cy="44767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228600</xdr:colOff>
      <xdr:row>57</xdr:row>
      <xdr:rowOff>47625</xdr:rowOff>
    </xdr:from>
    <xdr:to>
      <xdr:col>2</xdr:col>
      <xdr:colOff>285750</xdr:colOff>
      <xdr:row>58</xdr:row>
      <xdr:rowOff>142875</xdr:rowOff>
    </xdr:to>
    <xdr:sp macro="" textlink="">
      <xdr:nvSpPr>
        <xdr:cNvPr id="81" name="Oval 80">
          <a:extLst>
            <a:ext uri="{FF2B5EF4-FFF2-40B4-BE49-F238E27FC236}">
              <a16:creationId xmlns:a16="http://schemas.microsoft.com/office/drawing/2014/main" id="{00000000-0008-0000-0F00-000051000000}"/>
            </a:ext>
          </a:extLst>
        </xdr:cNvPr>
        <xdr:cNvSpPr/>
      </xdr:nvSpPr>
      <xdr:spPr>
        <a:xfrm>
          <a:off x="609600" y="9344025"/>
          <a:ext cx="438150"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38100</xdr:colOff>
      <xdr:row>69</xdr:row>
      <xdr:rowOff>47625</xdr:rowOff>
    </xdr:from>
    <xdr:to>
      <xdr:col>1</xdr:col>
      <xdr:colOff>220980</xdr:colOff>
      <xdr:row>70</xdr:row>
      <xdr:rowOff>85725</xdr:rowOff>
    </xdr:to>
    <xdr:sp macro="" textlink="">
      <xdr:nvSpPr>
        <xdr:cNvPr id="86" name="TextBox 85">
          <a:extLst>
            <a:ext uri="{FF2B5EF4-FFF2-40B4-BE49-F238E27FC236}">
              <a16:creationId xmlns:a16="http://schemas.microsoft.com/office/drawing/2014/main" id="{00000000-0008-0000-0F00-000056000000}"/>
            </a:ext>
          </a:extLst>
        </xdr:cNvPr>
        <xdr:cNvSpPr txBox="1"/>
      </xdr:nvSpPr>
      <xdr:spPr>
        <a:xfrm>
          <a:off x="419100" y="1128712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2</xdr:col>
      <xdr:colOff>85726</xdr:colOff>
      <xdr:row>70</xdr:row>
      <xdr:rowOff>85725</xdr:rowOff>
    </xdr:from>
    <xdr:to>
      <xdr:col>2</xdr:col>
      <xdr:colOff>243840</xdr:colOff>
      <xdr:row>74</xdr:row>
      <xdr:rowOff>104777</xdr:rowOff>
    </xdr:to>
    <xdr:cxnSp macro="">
      <xdr:nvCxnSpPr>
        <xdr:cNvPr id="87" name="Straight Arrow Connector 86">
          <a:extLst>
            <a:ext uri="{FF2B5EF4-FFF2-40B4-BE49-F238E27FC236}">
              <a16:creationId xmlns:a16="http://schemas.microsoft.com/office/drawing/2014/main" id="{00000000-0008-0000-0F00-000057000000}"/>
            </a:ext>
          </a:extLst>
        </xdr:cNvPr>
        <xdr:cNvCxnSpPr>
          <a:stCxn id="88" idx="2"/>
        </xdr:cNvCxnSpPr>
      </xdr:nvCxnSpPr>
      <xdr:spPr>
        <a:xfrm flipH="1">
          <a:off x="847726" y="11487150"/>
          <a:ext cx="158114" cy="666752"/>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152400</xdr:colOff>
      <xdr:row>69</xdr:row>
      <xdr:rowOff>47625</xdr:rowOff>
    </xdr:from>
    <xdr:to>
      <xdr:col>2</xdr:col>
      <xdr:colOff>335280</xdr:colOff>
      <xdr:row>70</xdr:row>
      <xdr:rowOff>85725</xdr:rowOff>
    </xdr:to>
    <xdr:sp macro="" textlink="">
      <xdr:nvSpPr>
        <xdr:cNvPr id="88" name="TextBox 87">
          <a:extLst>
            <a:ext uri="{FF2B5EF4-FFF2-40B4-BE49-F238E27FC236}">
              <a16:creationId xmlns:a16="http://schemas.microsoft.com/office/drawing/2014/main" id="{00000000-0008-0000-0F00-000058000000}"/>
            </a:ext>
          </a:extLst>
        </xdr:cNvPr>
        <xdr:cNvSpPr txBox="1"/>
      </xdr:nvSpPr>
      <xdr:spPr>
        <a:xfrm>
          <a:off x="914400" y="1128712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xdr:from>
      <xdr:col>3</xdr:col>
      <xdr:colOff>19050</xdr:colOff>
      <xdr:row>129</xdr:row>
      <xdr:rowOff>95250</xdr:rowOff>
    </xdr:from>
    <xdr:to>
      <xdr:col>3</xdr:col>
      <xdr:colOff>262890</xdr:colOff>
      <xdr:row>136</xdr:row>
      <xdr:rowOff>0</xdr:rowOff>
    </xdr:to>
    <xdr:cxnSp macro="">
      <xdr:nvCxnSpPr>
        <xdr:cNvPr id="93" name="Straight Arrow Connector 92">
          <a:extLst>
            <a:ext uri="{FF2B5EF4-FFF2-40B4-BE49-F238E27FC236}">
              <a16:creationId xmlns:a16="http://schemas.microsoft.com/office/drawing/2014/main" id="{00000000-0008-0000-0F00-00005D000000}"/>
            </a:ext>
          </a:extLst>
        </xdr:cNvPr>
        <xdr:cNvCxnSpPr>
          <a:stCxn id="94" idx="2"/>
        </xdr:cNvCxnSpPr>
      </xdr:nvCxnSpPr>
      <xdr:spPr>
        <a:xfrm flipH="1">
          <a:off x="1162050" y="21536025"/>
          <a:ext cx="243840" cy="10382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171450</xdr:colOff>
      <xdr:row>128</xdr:row>
      <xdr:rowOff>57150</xdr:rowOff>
    </xdr:from>
    <xdr:to>
      <xdr:col>3</xdr:col>
      <xdr:colOff>354330</xdr:colOff>
      <xdr:row>129</xdr:row>
      <xdr:rowOff>95250</xdr:rowOff>
    </xdr:to>
    <xdr:sp macro="" textlink="">
      <xdr:nvSpPr>
        <xdr:cNvPr id="94" name="TextBox 93">
          <a:extLst>
            <a:ext uri="{FF2B5EF4-FFF2-40B4-BE49-F238E27FC236}">
              <a16:creationId xmlns:a16="http://schemas.microsoft.com/office/drawing/2014/main" id="{00000000-0008-0000-0F00-00005E000000}"/>
            </a:ext>
          </a:extLst>
        </xdr:cNvPr>
        <xdr:cNvSpPr txBox="1"/>
      </xdr:nvSpPr>
      <xdr:spPr>
        <a:xfrm>
          <a:off x="1314450" y="2117407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editAs="oneCell">
    <xdr:from>
      <xdr:col>0</xdr:col>
      <xdr:colOff>0</xdr:colOff>
      <xdr:row>223</xdr:row>
      <xdr:rowOff>0</xdr:rowOff>
    </xdr:from>
    <xdr:to>
      <xdr:col>15</xdr:col>
      <xdr:colOff>285750</xdr:colOff>
      <xdr:row>226</xdr:row>
      <xdr:rowOff>53340</xdr:rowOff>
    </xdr:to>
    <xdr:pic>
      <xdr:nvPicPr>
        <xdr:cNvPr id="3100" name="Picture 582">
          <a:extLst>
            <a:ext uri="{FF2B5EF4-FFF2-40B4-BE49-F238E27FC236}">
              <a16:creationId xmlns:a16="http://schemas.microsoft.com/office/drawing/2014/main" id="{00000000-0008-0000-0F00-00001C0C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0" y="36661725"/>
          <a:ext cx="6000750" cy="533400"/>
        </a:xfrm>
        <a:prstGeom prst="rect">
          <a:avLst/>
        </a:prstGeom>
        <a:noFill/>
        <a:ln w="1">
          <a:solidFill>
            <a:srgbClr val="000000"/>
          </a:solidFill>
          <a:miter lim="800000"/>
          <a:headEnd/>
          <a:tailEnd/>
        </a:ln>
      </xdr:spPr>
    </xdr:pic>
    <xdr:clientData/>
  </xdr:twoCellAnchor>
  <xdr:twoCellAnchor>
    <xdr:from>
      <xdr:col>9</xdr:col>
      <xdr:colOff>28575</xdr:colOff>
      <xdr:row>337</xdr:row>
      <xdr:rowOff>28575</xdr:rowOff>
    </xdr:from>
    <xdr:to>
      <xdr:col>9</xdr:col>
      <xdr:colOff>211455</xdr:colOff>
      <xdr:row>338</xdr:row>
      <xdr:rowOff>66675</xdr:rowOff>
    </xdr:to>
    <xdr:sp macro="" textlink="">
      <xdr:nvSpPr>
        <xdr:cNvPr id="104" name="TextBox 103">
          <a:extLst>
            <a:ext uri="{FF2B5EF4-FFF2-40B4-BE49-F238E27FC236}">
              <a16:creationId xmlns:a16="http://schemas.microsoft.com/office/drawing/2014/main" id="{00000000-0008-0000-0F00-000068000000}"/>
            </a:ext>
          </a:extLst>
        </xdr:cNvPr>
        <xdr:cNvSpPr txBox="1"/>
      </xdr:nvSpPr>
      <xdr:spPr>
        <a:xfrm>
          <a:off x="3457575" y="4624387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8</xdr:col>
      <xdr:colOff>28575</xdr:colOff>
      <xdr:row>338</xdr:row>
      <xdr:rowOff>57150</xdr:rowOff>
    </xdr:from>
    <xdr:to>
      <xdr:col>9</xdr:col>
      <xdr:colOff>0</xdr:colOff>
      <xdr:row>340</xdr:row>
      <xdr:rowOff>152400</xdr:rowOff>
    </xdr:to>
    <xdr:cxnSp macro="">
      <xdr:nvCxnSpPr>
        <xdr:cNvPr id="103" name="Straight Arrow Connector 102">
          <a:extLst>
            <a:ext uri="{FF2B5EF4-FFF2-40B4-BE49-F238E27FC236}">
              <a16:creationId xmlns:a16="http://schemas.microsoft.com/office/drawing/2014/main" id="{00000000-0008-0000-0F00-000067000000}"/>
            </a:ext>
          </a:extLst>
        </xdr:cNvPr>
        <xdr:cNvCxnSpPr/>
      </xdr:nvCxnSpPr>
      <xdr:spPr>
        <a:xfrm flipH="1">
          <a:off x="3076575" y="55340250"/>
          <a:ext cx="352425" cy="41910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123826</xdr:colOff>
      <xdr:row>365</xdr:row>
      <xdr:rowOff>57150</xdr:rowOff>
    </xdr:from>
    <xdr:to>
      <xdr:col>6</xdr:col>
      <xdr:colOff>219076</xdr:colOff>
      <xdr:row>368</xdr:row>
      <xdr:rowOff>0</xdr:rowOff>
    </xdr:to>
    <xdr:sp macro="" textlink="">
      <xdr:nvSpPr>
        <xdr:cNvPr id="107" name="Oval 106">
          <a:extLst>
            <a:ext uri="{FF2B5EF4-FFF2-40B4-BE49-F238E27FC236}">
              <a16:creationId xmlns:a16="http://schemas.microsoft.com/office/drawing/2014/main" id="{00000000-0008-0000-0F00-00006B000000}"/>
            </a:ext>
          </a:extLst>
        </xdr:cNvPr>
        <xdr:cNvSpPr/>
      </xdr:nvSpPr>
      <xdr:spPr>
        <a:xfrm>
          <a:off x="1647826" y="59712225"/>
          <a:ext cx="857250" cy="4286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10</xdr:col>
      <xdr:colOff>209550</xdr:colOff>
      <xdr:row>455</xdr:row>
      <xdr:rowOff>28575</xdr:rowOff>
    </xdr:from>
    <xdr:to>
      <xdr:col>13</xdr:col>
      <xdr:colOff>66675</xdr:colOff>
      <xdr:row>457</xdr:row>
      <xdr:rowOff>123825</xdr:rowOff>
    </xdr:to>
    <xdr:sp macro="" textlink="">
      <xdr:nvSpPr>
        <xdr:cNvPr id="108" name="Oval 107">
          <a:extLst>
            <a:ext uri="{FF2B5EF4-FFF2-40B4-BE49-F238E27FC236}">
              <a16:creationId xmlns:a16="http://schemas.microsoft.com/office/drawing/2014/main" id="{00000000-0008-0000-0F00-00006C000000}"/>
            </a:ext>
          </a:extLst>
        </xdr:cNvPr>
        <xdr:cNvSpPr/>
      </xdr:nvSpPr>
      <xdr:spPr>
        <a:xfrm>
          <a:off x="4019550" y="74256900"/>
          <a:ext cx="1000125" cy="4191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4</xdr:col>
      <xdr:colOff>47626</xdr:colOff>
      <xdr:row>428</xdr:row>
      <xdr:rowOff>38100</xdr:rowOff>
    </xdr:from>
    <xdr:to>
      <xdr:col>4</xdr:col>
      <xdr:colOff>190501</xdr:colOff>
      <xdr:row>431</xdr:row>
      <xdr:rowOff>76200</xdr:rowOff>
    </xdr:to>
    <xdr:cxnSp macro="">
      <xdr:nvCxnSpPr>
        <xdr:cNvPr id="110" name="Straight Arrow Connector 109">
          <a:extLst>
            <a:ext uri="{FF2B5EF4-FFF2-40B4-BE49-F238E27FC236}">
              <a16:creationId xmlns:a16="http://schemas.microsoft.com/office/drawing/2014/main" id="{00000000-0008-0000-0F00-00006E000000}"/>
            </a:ext>
          </a:extLst>
        </xdr:cNvPr>
        <xdr:cNvCxnSpPr/>
      </xdr:nvCxnSpPr>
      <xdr:spPr>
        <a:xfrm rot="5400000">
          <a:off x="1381126" y="70084950"/>
          <a:ext cx="523875" cy="14287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95250</xdr:colOff>
      <xdr:row>427</xdr:row>
      <xdr:rowOff>9525</xdr:rowOff>
    </xdr:from>
    <xdr:to>
      <xdr:col>4</xdr:col>
      <xdr:colOff>278130</xdr:colOff>
      <xdr:row>428</xdr:row>
      <xdr:rowOff>47625</xdr:rowOff>
    </xdr:to>
    <xdr:sp macro="" textlink="">
      <xdr:nvSpPr>
        <xdr:cNvPr id="111" name="TextBox 110">
          <a:extLst>
            <a:ext uri="{FF2B5EF4-FFF2-40B4-BE49-F238E27FC236}">
              <a16:creationId xmlns:a16="http://schemas.microsoft.com/office/drawing/2014/main" id="{00000000-0008-0000-0F00-00006F000000}"/>
            </a:ext>
          </a:extLst>
        </xdr:cNvPr>
        <xdr:cNvSpPr txBox="1"/>
      </xdr:nvSpPr>
      <xdr:spPr>
        <a:xfrm>
          <a:off x="1619250" y="697039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10</xdr:col>
      <xdr:colOff>123825</xdr:colOff>
      <xdr:row>428</xdr:row>
      <xdr:rowOff>0</xdr:rowOff>
    </xdr:from>
    <xdr:to>
      <xdr:col>10</xdr:col>
      <xdr:colOff>295275</xdr:colOff>
      <xdr:row>431</xdr:row>
      <xdr:rowOff>28575</xdr:rowOff>
    </xdr:to>
    <xdr:cxnSp macro="">
      <xdr:nvCxnSpPr>
        <xdr:cNvPr id="113" name="Straight Arrow Connector 112">
          <a:extLst>
            <a:ext uri="{FF2B5EF4-FFF2-40B4-BE49-F238E27FC236}">
              <a16:creationId xmlns:a16="http://schemas.microsoft.com/office/drawing/2014/main" id="{00000000-0008-0000-0F00-000071000000}"/>
            </a:ext>
          </a:extLst>
        </xdr:cNvPr>
        <xdr:cNvCxnSpPr/>
      </xdr:nvCxnSpPr>
      <xdr:spPr>
        <a:xfrm rot="16200000" flipH="1">
          <a:off x="3762375" y="70027800"/>
          <a:ext cx="514350" cy="17145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342900</xdr:colOff>
      <xdr:row>427</xdr:row>
      <xdr:rowOff>9525</xdr:rowOff>
    </xdr:from>
    <xdr:to>
      <xdr:col>10</xdr:col>
      <xdr:colOff>144780</xdr:colOff>
      <xdr:row>428</xdr:row>
      <xdr:rowOff>47625</xdr:rowOff>
    </xdr:to>
    <xdr:sp macro="" textlink="">
      <xdr:nvSpPr>
        <xdr:cNvPr id="114" name="TextBox 113">
          <a:extLst>
            <a:ext uri="{FF2B5EF4-FFF2-40B4-BE49-F238E27FC236}">
              <a16:creationId xmlns:a16="http://schemas.microsoft.com/office/drawing/2014/main" id="{00000000-0008-0000-0F00-000072000000}"/>
            </a:ext>
          </a:extLst>
        </xdr:cNvPr>
        <xdr:cNvSpPr txBox="1"/>
      </xdr:nvSpPr>
      <xdr:spPr>
        <a:xfrm>
          <a:off x="3771900" y="697039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xdr:from>
      <xdr:col>2</xdr:col>
      <xdr:colOff>142875</xdr:colOff>
      <xdr:row>128</xdr:row>
      <xdr:rowOff>66675</xdr:rowOff>
    </xdr:from>
    <xdr:to>
      <xdr:col>2</xdr:col>
      <xdr:colOff>325755</xdr:colOff>
      <xdr:row>129</xdr:row>
      <xdr:rowOff>104775</xdr:rowOff>
    </xdr:to>
    <xdr:sp macro="" textlink="">
      <xdr:nvSpPr>
        <xdr:cNvPr id="44" name="TextBox 43">
          <a:extLst>
            <a:ext uri="{FF2B5EF4-FFF2-40B4-BE49-F238E27FC236}">
              <a16:creationId xmlns:a16="http://schemas.microsoft.com/office/drawing/2014/main" id="{00000000-0008-0000-0F00-00002C000000}"/>
            </a:ext>
          </a:extLst>
        </xdr:cNvPr>
        <xdr:cNvSpPr txBox="1"/>
      </xdr:nvSpPr>
      <xdr:spPr>
        <a:xfrm>
          <a:off x="904875" y="2685097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1</xdr:col>
      <xdr:colOff>333375</xdr:colOff>
      <xdr:row>129</xdr:row>
      <xdr:rowOff>104775</xdr:rowOff>
    </xdr:from>
    <xdr:to>
      <xdr:col>2</xdr:col>
      <xdr:colOff>234315</xdr:colOff>
      <xdr:row>133</xdr:row>
      <xdr:rowOff>9525</xdr:rowOff>
    </xdr:to>
    <xdr:cxnSp macro="">
      <xdr:nvCxnSpPr>
        <xdr:cNvPr id="45" name="Straight Arrow Connector 44">
          <a:extLst>
            <a:ext uri="{FF2B5EF4-FFF2-40B4-BE49-F238E27FC236}">
              <a16:creationId xmlns:a16="http://schemas.microsoft.com/office/drawing/2014/main" id="{00000000-0008-0000-0F00-00002D000000}"/>
            </a:ext>
          </a:extLst>
        </xdr:cNvPr>
        <xdr:cNvCxnSpPr>
          <a:stCxn id="44" idx="2"/>
        </xdr:cNvCxnSpPr>
      </xdr:nvCxnSpPr>
      <xdr:spPr>
        <a:xfrm flipH="1">
          <a:off x="714375" y="21545550"/>
          <a:ext cx="281940" cy="55245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180976</xdr:colOff>
      <xdr:row>381</xdr:row>
      <xdr:rowOff>85725</xdr:rowOff>
    </xdr:from>
    <xdr:to>
      <xdr:col>4</xdr:col>
      <xdr:colOff>190501</xdr:colOff>
      <xdr:row>381</xdr:row>
      <xdr:rowOff>87313</xdr:rowOff>
    </xdr:to>
    <xdr:cxnSp macro="">
      <xdr:nvCxnSpPr>
        <xdr:cNvPr id="47" name="Straight Arrow Connector 46">
          <a:extLst>
            <a:ext uri="{FF2B5EF4-FFF2-40B4-BE49-F238E27FC236}">
              <a16:creationId xmlns:a16="http://schemas.microsoft.com/office/drawing/2014/main" id="{00000000-0008-0000-0F00-00002F000000}"/>
            </a:ext>
          </a:extLst>
        </xdr:cNvPr>
        <xdr:cNvCxnSpPr/>
      </xdr:nvCxnSpPr>
      <xdr:spPr>
        <a:xfrm rot="10800000">
          <a:off x="1323976" y="52616100"/>
          <a:ext cx="390525" cy="158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114303</xdr:colOff>
      <xdr:row>392</xdr:row>
      <xdr:rowOff>163285</xdr:rowOff>
    </xdr:from>
    <xdr:to>
      <xdr:col>4</xdr:col>
      <xdr:colOff>115661</xdr:colOff>
      <xdr:row>393</xdr:row>
      <xdr:rowOff>1</xdr:rowOff>
    </xdr:to>
    <xdr:cxnSp macro="">
      <xdr:nvCxnSpPr>
        <xdr:cNvPr id="53" name="Straight Arrow Connector 52">
          <a:extLst>
            <a:ext uri="{FF2B5EF4-FFF2-40B4-BE49-F238E27FC236}">
              <a16:creationId xmlns:a16="http://schemas.microsoft.com/office/drawing/2014/main" id="{00000000-0008-0000-0F00-000035000000}"/>
            </a:ext>
          </a:extLst>
        </xdr:cNvPr>
        <xdr:cNvCxnSpPr/>
      </xdr:nvCxnSpPr>
      <xdr:spPr>
        <a:xfrm rot="10800000" flipV="1">
          <a:off x="1257303" y="55095321"/>
          <a:ext cx="382358" cy="1"/>
        </a:xfrm>
        <a:prstGeom prst="straightConnector1">
          <a:avLst/>
        </a:prstGeom>
        <a:ln w="1905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114300</xdr:colOff>
      <xdr:row>394</xdr:row>
      <xdr:rowOff>123825</xdr:rowOff>
    </xdr:from>
    <xdr:to>
      <xdr:col>4</xdr:col>
      <xdr:colOff>123825</xdr:colOff>
      <xdr:row>394</xdr:row>
      <xdr:rowOff>125413</xdr:rowOff>
    </xdr:to>
    <xdr:cxnSp macro="">
      <xdr:nvCxnSpPr>
        <xdr:cNvPr id="54" name="Straight Arrow Connector 53">
          <a:extLst>
            <a:ext uri="{FF2B5EF4-FFF2-40B4-BE49-F238E27FC236}">
              <a16:creationId xmlns:a16="http://schemas.microsoft.com/office/drawing/2014/main" id="{00000000-0008-0000-0F00-000036000000}"/>
            </a:ext>
          </a:extLst>
        </xdr:cNvPr>
        <xdr:cNvCxnSpPr/>
      </xdr:nvCxnSpPr>
      <xdr:spPr>
        <a:xfrm rot="10800000">
          <a:off x="1257300" y="55083075"/>
          <a:ext cx="390525" cy="1588"/>
        </a:xfrm>
        <a:prstGeom prst="straightConnector1">
          <a:avLst/>
        </a:prstGeom>
        <a:ln w="1905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109907</xdr:colOff>
      <xdr:row>393</xdr:row>
      <xdr:rowOff>2</xdr:rowOff>
    </xdr:from>
    <xdr:to>
      <xdr:col>4</xdr:col>
      <xdr:colOff>117232</xdr:colOff>
      <xdr:row>394</xdr:row>
      <xdr:rowOff>133346</xdr:rowOff>
    </xdr:to>
    <xdr:cxnSp macro="">
      <xdr:nvCxnSpPr>
        <xdr:cNvPr id="56" name="Straight Connector 55">
          <a:extLst>
            <a:ext uri="{FF2B5EF4-FFF2-40B4-BE49-F238E27FC236}">
              <a16:creationId xmlns:a16="http://schemas.microsoft.com/office/drawing/2014/main" id="{00000000-0008-0000-0F00-000038000000}"/>
            </a:ext>
          </a:extLst>
        </xdr:cNvPr>
        <xdr:cNvCxnSpPr/>
      </xdr:nvCxnSpPr>
      <xdr:spPr>
        <a:xfrm rot="16200000" flipH="1">
          <a:off x="1490301" y="54692550"/>
          <a:ext cx="294537" cy="732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180975</xdr:colOff>
      <xdr:row>406</xdr:row>
      <xdr:rowOff>9525</xdr:rowOff>
    </xdr:from>
    <xdr:to>
      <xdr:col>4</xdr:col>
      <xdr:colOff>190500</xdr:colOff>
      <xdr:row>406</xdr:row>
      <xdr:rowOff>11113</xdr:rowOff>
    </xdr:to>
    <xdr:cxnSp macro="">
      <xdr:nvCxnSpPr>
        <xdr:cNvPr id="60" name="Straight Arrow Connector 59">
          <a:extLst>
            <a:ext uri="{FF2B5EF4-FFF2-40B4-BE49-F238E27FC236}">
              <a16:creationId xmlns:a16="http://schemas.microsoft.com/office/drawing/2014/main" id="{00000000-0008-0000-0F00-00003C000000}"/>
            </a:ext>
          </a:extLst>
        </xdr:cNvPr>
        <xdr:cNvCxnSpPr/>
      </xdr:nvCxnSpPr>
      <xdr:spPr>
        <a:xfrm rot="10800000">
          <a:off x="1323975" y="56911875"/>
          <a:ext cx="390525" cy="158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26681</xdr:colOff>
      <xdr:row>387</xdr:row>
      <xdr:rowOff>161191</xdr:rowOff>
    </xdr:from>
    <xdr:to>
      <xdr:col>4</xdr:col>
      <xdr:colOff>285761</xdr:colOff>
      <xdr:row>387</xdr:row>
      <xdr:rowOff>161192</xdr:rowOff>
    </xdr:to>
    <xdr:cxnSp macro="">
      <xdr:nvCxnSpPr>
        <xdr:cNvPr id="61" name="Straight Arrow Connector 60">
          <a:extLst>
            <a:ext uri="{FF2B5EF4-FFF2-40B4-BE49-F238E27FC236}">
              <a16:creationId xmlns:a16="http://schemas.microsoft.com/office/drawing/2014/main" id="{00000000-0008-0000-0F00-00003D000000}"/>
            </a:ext>
          </a:extLst>
        </xdr:cNvPr>
        <xdr:cNvCxnSpPr/>
      </xdr:nvCxnSpPr>
      <xdr:spPr>
        <a:xfrm rot="10800000" flipV="1">
          <a:off x="1169681" y="54276798"/>
          <a:ext cx="640080" cy="1"/>
        </a:xfrm>
        <a:prstGeom prst="straightConnector1">
          <a:avLst/>
        </a:prstGeom>
        <a:ln w="1905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26673</xdr:colOff>
      <xdr:row>399</xdr:row>
      <xdr:rowOff>94609</xdr:rowOff>
    </xdr:from>
    <xdr:to>
      <xdr:col>4</xdr:col>
      <xdr:colOff>285753</xdr:colOff>
      <xdr:row>399</xdr:row>
      <xdr:rowOff>94610</xdr:rowOff>
    </xdr:to>
    <xdr:cxnSp macro="">
      <xdr:nvCxnSpPr>
        <xdr:cNvPr id="62" name="Straight Arrow Connector 61">
          <a:extLst>
            <a:ext uri="{FF2B5EF4-FFF2-40B4-BE49-F238E27FC236}">
              <a16:creationId xmlns:a16="http://schemas.microsoft.com/office/drawing/2014/main" id="{00000000-0008-0000-0F00-00003E000000}"/>
            </a:ext>
          </a:extLst>
        </xdr:cNvPr>
        <xdr:cNvCxnSpPr/>
      </xdr:nvCxnSpPr>
      <xdr:spPr>
        <a:xfrm rot="10800000" flipV="1">
          <a:off x="1169673" y="55701559"/>
          <a:ext cx="640080" cy="1"/>
        </a:xfrm>
        <a:prstGeom prst="straightConnector1">
          <a:avLst/>
        </a:prstGeom>
        <a:ln w="1905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288472</xdr:colOff>
      <xdr:row>387</xdr:row>
      <xdr:rowOff>161924</xdr:rowOff>
    </xdr:from>
    <xdr:to>
      <xdr:col>4</xdr:col>
      <xdr:colOff>288472</xdr:colOff>
      <xdr:row>399</xdr:row>
      <xdr:rowOff>95249</xdr:rowOff>
    </xdr:to>
    <xdr:cxnSp macro="">
      <xdr:nvCxnSpPr>
        <xdr:cNvPr id="67" name="Straight Connector 66">
          <a:extLst>
            <a:ext uri="{FF2B5EF4-FFF2-40B4-BE49-F238E27FC236}">
              <a16:creationId xmlns:a16="http://schemas.microsoft.com/office/drawing/2014/main" id="{00000000-0008-0000-0F00-000043000000}"/>
            </a:ext>
          </a:extLst>
        </xdr:cNvPr>
        <xdr:cNvCxnSpPr/>
      </xdr:nvCxnSpPr>
      <xdr:spPr>
        <a:xfrm rot="5400000">
          <a:off x="874259" y="55249762"/>
          <a:ext cx="1876425" cy="0"/>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384</xdr:row>
      <xdr:rowOff>133350</xdr:rowOff>
    </xdr:from>
    <xdr:to>
      <xdr:col>4</xdr:col>
      <xdr:colOff>171450</xdr:colOff>
      <xdr:row>384</xdr:row>
      <xdr:rowOff>134938</xdr:rowOff>
    </xdr:to>
    <xdr:cxnSp macro="">
      <xdr:nvCxnSpPr>
        <xdr:cNvPr id="71" name="Straight Arrow Connector 70">
          <a:extLst>
            <a:ext uri="{FF2B5EF4-FFF2-40B4-BE49-F238E27FC236}">
              <a16:creationId xmlns:a16="http://schemas.microsoft.com/office/drawing/2014/main" id="{00000000-0008-0000-0F00-000047000000}"/>
            </a:ext>
          </a:extLst>
        </xdr:cNvPr>
        <xdr:cNvCxnSpPr/>
      </xdr:nvCxnSpPr>
      <xdr:spPr>
        <a:xfrm rot="10800000">
          <a:off x="1304925" y="53797200"/>
          <a:ext cx="390525" cy="158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xdr:colOff>
      <xdr:row>129</xdr:row>
      <xdr:rowOff>95251</xdr:rowOff>
    </xdr:from>
    <xdr:to>
      <xdr:col>4</xdr:col>
      <xdr:colOff>234315</xdr:colOff>
      <xdr:row>134</xdr:row>
      <xdr:rowOff>76200</xdr:rowOff>
    </xdr:to>
    <xdr:cxnSp macro="">
      <xdr:nvCxnSpPr>
        <xdr:cNvPr id="78" name="Straight Arrow Connector 77">
          <a:extLst>
            <a:ext uri="{FF2B5EF4-FFF2-40B4-BE49-F238E27FC236}">
              <a16:creationId xmlns:a16="http://schemas.microsoft.com/office/drawing/2014/main" id="{00000000-0008-0000-0F00-00004E000000}"/>
            </a:ext>
          </a:extLst>
        </xdr:cNvPr>
        <xdr:cNvCxnSpPr>
          <a:stCxn id="79" idx="2"/>
        </xdr:cNvCxnSpPr>
      </xdr:nvCxnSpPr>
      <xdr:spPr>
        <a:xfrm flipH="1">
          <a:off x="1543050" y="21536026"/>
          <a:ext cx="215265" cy="790574"/>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142875</xdr:colOff>
      <xdr:row>128</xdr:row>
      <xdr:rowOff>57151</xdr:rowOff>
    </xdr:from>
    <xdr:to>
      <xdr:col>4</xdr:col>
      <xdr:colOff>325755</xdr:colOff>
      <xdr:row>129</xdr:row>
      <xdr:rowOff>95251</xdr:rowOff>
    </xdr:to>
    <xdr:sp macro="" textlink="">
      <xdr:nvSpPr>
        <xdr:cNvPr id="79" name="TextBox 78">
          <a:extLst>
            <a:ext uri="{FF2B5EF4-FFF2-40B4-BE49-F238E27FC236}">
              <a16:creationId xmlns:a16="http://schemas.microsoft.com/office/drawing/2014/main" id="{00000000-0008-0000-0F00-00004F000000}"/>
            </a:ext>
          </a:extLst>
        </xdr:cNvPr>
        <xdr:cNvSpPr txBox="1"/>
      </xdr:nvSpPr>
      <xdr:spPr>
        <a:xfrm>
          <a:off x="1666875" y="21174076"/>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3</a:t>
          </a:r>
        </a:p>
      </xdr:txBody>
    </xdr:sp>
    <xdr:clientData/>
  </xdr:twoCellAnchor>
  <xdr:twoCellAnchor editAs="oneCell">
    <xdr:from>
      <xdr:col>0</xdr:col>
      <xdr:colOff>0</xdr:colOff>
      <xdr:row>229</xdr:row>
      <xdr:rowOff>142875</xdr:rowOff>
    </xdr:from>
    <xdr:to>
      <xdr:col>15</xdr:col>
      <xdr:colOff>321945</xdr:colOff>
      <xdr:row>233</xdr:row>
      <xdr:rowOff>55245</xdr:rowOff>
    </xdr:to>
    <xdr:pic>
      <xdr:nvPicPr>
        <xdr:cNvPr id="3138" name="Picture 35749">
          <a:extLst>
            <a:ext uri="{FF2B5EF4-FFF2-40B4-BE49-F238E27FC236}">
              <a16:creationId xmlns:a16="http://schemas.microsoft.com/office/drawing/2014/main" id="{00000000-0008-0000-0F00-0000420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0" y="37776150"/>
          <a:ext cx="6048375" cy="571500"/>
        </a:xfrm>
        <a:prstGeom prst="rect">
          <a:avLst/>
        </a:prstGeom>
        <a:noFill/>
        <a:ln w="1">
          <a:solidFill>
            <a:srgbClr val="000000"/>
          </a:solidFill>
          <a:miter lim="800000"/>
          <a:headEnd/>
          <a:tailEnd/>
        </a:ln>
      </xdr:spPr>
    </xdr:pic>
    <xdr:clientData/>
  </xdr:twoCellAnchor>
  <xdr:twoCellAnchor>
    <xdr:from>
      <xdr:col>1</xdr:col>
      <xdr:colOff>19050</xdr:colOff>
      <xdr:row>70</xdr:row>
      <xdr:rowOff>85725</xdr:rowOff>
    </xdr:from>
    <xdr:to>
      <xdr:col>1</xdr:col>
      <xdr:colOff>129540</xdr:colOff>
      <xdr:row>75</xdr:row>
      <xdr:rowOff>9525</xdr:rowOff>
    </xdr:to>
    <xdr:cxnSp macro="">
      <xdr:nvCxnSpPr>
        <xdr:cNvPr id="89" name="Straight Arrow Connector 88">
          <a:extLst>
            <a:ext uri="{FF2B5EF4-FFF2-40B4-BE49-F238E27FC236}">
              <a16:creationId xmlns:a16="http://schemas.microsoft.com/office/drawing/2014/main" id="{00000000-0008-0000-0F00-000059000000}"/>
            </a:ext>
          </a:extLst>
        </xdr:cNvPr>
        <xdr:cNvCxnSpPr>
          <a:stCxn id="86" idx="2"/>
        </xdr:cNvCxnSpPr>
      </xdr:nvCxnSpPr>
      <xdr:spPr>
        <a:xfrm flipH="1">
          <a:off x="400050" y="11487150"/>
          <a:ext cx="110490" cy="7334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99</xdr:row>
      <xdr:rowOff>104775</xdr:rowOff>
    </xdr:from>
    <xdr:to>
      <xdr:col>11</xdr:col>
      <xdr:colOff>20430</xdr:colOff>
      <xdr:row>101</xdr:row>
      <xdr:rowOff>57115</xdr:rowOff>
    </xdr:to>
    <xdr:pic>
      <xdr:nvPicPr>
        <xdr:cNvPr id="15" name="Picture 14">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10"/>
        <a:stretch>
          <a:fillRect/>
        </a:stretch>
      </xdr:blipFill>
      <xdr:spPr>
        <a:xfrm>
          <a:off x="0" y="16687800"/>
          <a:ext cx="4200000" cy="276190"/>
        </a:xfrm>
        <a:prstGeom prst="rect">
          <a:avLst/>
        </a:prstGeom>
        <a:ln>
          <a:solidFill>
            <a:srgbClr val="000000"/>
          </a:solidFill>
        </a:ln>
      </xdr:spPr>
    </xdr:pic>
    <xdr:clientData/>
  </xdr:twoCellAnchor>
  <xdr:twoCellAnchor editAs="oneCell">
    <xdr:from>
      <xdr:col>0</xdr:col>
      <xdr:colOff>9525</xdr:colOff>
      <xdr:row>102</xdr:row>
      <xdr:rowOff>0</xdr:rowOff>
    </xdr:from>
    <xdr:to>
      <xdr:col>12</xdr:col>
      <xdr:colOff>75620</xdr:colOff>
      <xdr:row>103</xdr:row>
      <xdr:rowOff>114265</xdr:rowOff>
    </xdr:to>
    <xdr:pic>
      <xdr:nvPicPr>
        <xdr:cNvPr id="16" name="Picture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11"/>
        <a:stretch>
          <a:fillRect/>
        </a:stretch>
      </xdr:blipFill>
      <xdr:spPr>
        <a:xfrm>
          <a:off x="9525" y="17068800"/>
          <a:ext cx="4638095" cy="276190"/>
        </a:xfrm>
        <a:prstGeom prst="rect">
          <a:avLst/>
        </a:prstGeom>
        <a:ln>
          <a:solidFill>
            <a:srgbClr val="000000"/>
          </a:solidFill>
        </a:ln>
      </xdr:spPr>
    </xdr:pic>
    <xdr:clientData/>
  </xdr:twoCellAnchor>
  <xdr:twoCellAnchor>
    <xdr:from>
      <xdr:col>11</xdr:col>
      <xdr:colOff>209550</xdr:colOff>
      <xdr:row>167</xdr:row>
      <xdr:rowOff>133350</xdr:rowOff>
    </xdr:from>
    <xdr:to>
      <xdr:col>12</xdr:col>
      <xdr:colOff>38100</xdr:colOff>
      <xdr:row>169</xdr:row>
      <xdr:rowOff>19050</xdr:rowOff>
    </xdr:to>
    <xdr:sp macro="" textlink="">
      <xdr:nvSpPr>
        <xdr:cNvPr id="59" name="Oval 58">
          <a:extLst>
            <a:ext uri="{FF2B5EF4-FFF2-40B4-BE49-F238E27FC236}">
              <a16:creationId xmlns:a16="http://schemas.microsoft.com/office/drawing/2014/main" id="{00000000-0008-0000-0F00-00003B000000}"/>
            </a:ext>
          </a:extLst>
        </xdr:cNvPr>
        <xdr:cNvSpPr/>
      </xdr:nvSpPr>
      <xdr:spPr>
        <a:xfrm>
          <a:off x="4400550" y="27727275"/>
          <a:ext cx="209550" cy="2095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0</xdr:colOff>
      <xdr:row>241</xdr:row>
      <xdr:rowOff>0</xdr:rowOff>
    </xdr:from>
    <xdr:to>
      <xdr:col>11</xdr:col>
      <xdr:colOff>18524</xdr:colOff>
      <xdr:row>251</xdr:row>
      <xdr:rowOff>114083</xdr:rowOff>
    </xdr:to>
    <xdr:pic>
      <xdr:nvPicPr>
        <xdr:cNvPr id="23" name="Picture 22">
          <a:extLst>
            <a:ext uri="{FF2B5EF4-FFF2-40B4-BE49-F238E27FC236}">
              <a16:creationId xmlns:a16="http://schemas.microsoft.com/office/drawing/2014/main" id="{00000000-0008-0000-0F00-000017000000}"/>
            </a:ext>
          </a:extLst>
        </xdr:cNvPr>
        <xdr:cNvPicPr>
          <a:picLocks noChangeAspect="1"/>
        </xdr:cNvPicPr>
      </xdr:nvPicPr>
      <xdr:blipFill>
        <a:blip xmlns:r="http://schemas.openxmlformats.org/officeDocument/2006/relationships" r:embed="rId12"/>
        <a:stretch>
          <a:fillRect/>
        </a:stretch>
      </xdr:blipFill>
      <xdr:spPr>
        <a:xfrm>
          <a:off x="0" y="39576375"/>
          <a:ext cx="4209524" cy="1733333"/>
        </a:xfrm>
        <a:prstGeom prst="rect">
          <a:avLst/>
        </a:prstGeom>
      </xdr:spPr>
    </xdr:pic>
    <xdr:clientData/>
  </xdr:twoCellAnchor>
  <xdr:twoCellAnchor>
    <xdr:from>
      <xdr:col>0</xdr:col>
      <xdr:colOff>352425</xdr:colOff>
      <xdr:row>239</xdr:row>
      <xdr:rowOff>47625</xdr:rowOff>
    </xdr:from>
    <xdr:to>
      <xdr:col>3</xdr:col>
      <xdr:colOff>285750</xdr:colOff>
      <xdr:row>246</xdr:row>
      <xdr:rowOff>9525</xdr:rowOff>
    </xdr:to>
    <xdr:sp macro="" textlink="">
      <xdr:nvSpPr>
        <xdr:cNvPr id="100" name="Oval 99">
          <a:extLst>
            <a:ext uri="{FF2B5EF4-FFF2-40B4-BE49-F238E27FC236}">
              <a16:creationId xmlns:a16="http://schemas.microsoft.com/office/drawing/2014/main" id="{00000000-0008-0000-0F00-000064000000}"/>
            </a:ext>
          </a:extLst>
        </xdr:cNvPr>
        <xdr:cNvSpPr/>
      </xdr:nvSpPr>
      <xdr:spPr>
        <a:xfrm>
          <a:off x="352425" y="34604325"/>
          <a:ext cx="1076325" cy="1095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9525</xdr:colOff>
      <xdr:row>256</xdr:row>
      <xdr:rowOff>0</xdr:rowOff>
    </xdr:from>
    <xdr:to>
      <xdr:col>5</xdr:col>
      <xdr:colOff>266430</xdr:colOff>
      <xdr:row>259</xdr:row>
      <xdr:rowOff>114225</xdr:rowOff>
    </xdr:to>
    <xdr:pic>
      <xdr:nvPicPr>
        <xdr:cNvPr id="30" name="Picture 29">
          <a:extLst>
            <a:ext uri="{FF2B5EF4-FFF2-40B4-BE49-F238E27FC236}">
              <a16:creationId xmlns:a16="http://schemas.microsoft.com/office/drawing/2014/main" id="{00000000-0008-0000-0F00-00001E000000}"/>
            </a:ext>
          </a:extLst>
        </xdr:cNvPr>
        <xdr:cNvPicPr>
          <a:picLocks noChangeAspect="1"/>
        </xdr:cNvPicPr>
      </xdr:nvPicPr>
      <xdr:blipFill>
        <a:blip xmlns:r="http://schemas.openxmlformats.org/officeDocument/2006/relationships" r:embed="rId13"/>
        <a:stretch>
          <a:fillRect/>
        </a:stretch>
      </xdr:blipFill>
      <xdr:spPr>
        <a:xfrm>
          <a:off x="9525" y="42005250"/>
          <a:ext cx="2161905" cy="600000"/>
        </a:xfrm>
        <a:prstGeom prst="rect">
          <a:avLst/>
        </a:prstGeom>
        <a:ln>
          <a:solidFill>
            <a:schemeClr val="tx1"/>
          </a:solidFill>
        </a:ln>
      </xdr:spPr>
    </xdr:pic>
    <xdr:clientData/>
  </xdr:twoCellAnchor>
  <xdr:twoCellAnchor editAs="oneCell">
    <xdr:from>
      <xdr:col>0</xdr:col>
      <xdr:colOff>19050</xdr:colOff>
      <xdr:row>305</xdr:row>
      <xdr:rowOff>19050</xdr:rowOff>
    </xdr:from>
    <xdr:to>
      <xdr:col>14</xdr:col>
      <xdr:colOff>15240</xdr:colOff>
      <xdr:row>326</xdr:row>
      <xdr:rowOff>134266</xdr:rowOff>
    </xdr:to>
    <xdr:pic>
      <xdr:nvPicPr>
        <xdr:cNvPr id="3136" name="Picture 3135">
          <a:extLst>
            <a:ext uri="{FF2B5EF4-FFF2-40B4-BE49-F238E27FC236}">
              <a16:creationId xmlns:a16="http://schemas.microsoft.com/office/drawing/2014/main" id="{00000000-0008-0000-0F00-0000400C0000}"/>
            </a:ext>
          </a:extLst>
        </xdr:cNvPr>
        <xdr:cNvPicPr>
          <a:picLocks noChangeAspect="1"/>
        </xdr:cNvPicPr>
      </xdr:nvPicPr>
      <xdr:blipFill>
        <a:blip xmlns:r="http://schemas.openxmlformats.org/officeDocument/2006/relationships" r:embed="rId14"/>
        <a:stretch>
          <a:fillRect/>
        </a:stretch>
      </xdr:blipFill>
      <xdr:spPr>
        <a:xfrm>
          <a:off x="19050" y="49958625"/>
          <a:ext cx="5324475" cy="3504211"/>
        </a:xfrm>
        <a:prstGeom prst="rect">
          <a:avLst/>
        </a:prstGeom>
      </xdr:spPr>
    </xdr:pic>
    <xdr:clientData/>
  </xdr:twoCellAnchor>
  <xdr:twoCellAnchor>
    <xdr:from>
      <xdr:col>12</xdr:col>
      <xdr:colOff>209550</xdr:colOff>
      <xdr:row>314</xdr:row>
      <xdr:rowOff>0</xdr:rowOff>
    </xdr:from>
    <xdr:to>
      <xdr:col>13</xdr:col>
      <xdr:colOff>152400</xdr:colOff>
      <xdr:row>315</xdr:row>
      <xdr:rowOff>133350</xdr:rowOff>
    </xdr:to>
    <xdr:sp macro="" textlink="">
      <xdr:nvSpPr>
        <xdr:cNvPr id="64" name="Oval 63">
          <a:extLst>
            <a:ext uri="{FF2B5EF4-FFF2-40B4-BE49-F238E27FC236}">
              <a16:creationId xmlns:a16="http://schemas.microsoft.com/office/drawing/2014/main" id="{00000000-0008-0000-0F00-000040000000}"/>
            </a:ext>
          </a:extLst>
        </xdr:cNvPr>
        <xdr:cNvSpPr/>
      </xdr:nvSpPr>
      <xdr:spPr>
        <a:xfrm>
          <a:off x="4781550" y="51396900"/>
          <a:ext cx="323850" cy="2952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11</xdr:col>
      <xdr:colOff>114300</xdr:colOff>
      <xdr:row>313</xdr:row>
      <xdr:rowOff>152400</xdr:rowOff>
    </xdr:from>
    <xdr:to>
      <xdr:col>12</xdr:col>
      <xdr:colOff>57150</xdr:colOff>
      <xdr:row>315</xdr:row>
      <xdr:rowOff>123825</xdr:rowOff>
    </xdr:to>
    <xdr:sp macro="" textlink="">
      <xdr:nvSpPr>
        <xdr:cNvPr id="63" name="Oval 62">
          <a:extLst>
            <a:ext uri="{FF2B5EF4-FFF2-40B4-BE49-F238E27FC236}">
              <a16:creationId xmlns:a16="http://schemas.microsoft.com/office/drawing/2014/main" id="{00000000-0008-0000-0F00-00003F000000}"/>
            </a:ext>
          </a:extLst>
        </xdr:cNvPr>
        <xdr:cNvSpPr/>
      </xdr:nvSpPr>
      <xdr:spPr>
        <a:xfrm>
          <a:off x="4305300" y="51387375"/>
          <a:ext cx="323850" cy="2952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9</xdr:col>
      <xdr:colOff>152400</xdr:colOff>
      <xdr:row>291</xdr:row>
      <xdr:rowOff>142875</xdr:rowOff>
    </xdr:from>
    <xdr:to>
      <xdr:col>10</xdr:col>
      <xdr:colOff>104775</xdr:colOff>
      <xdr:row>295</xdr:row>
      <xdr:rowOff>19050</xdr:rowOff>
    </xdr:to>
    <xdr:sp macro="" textlink="">
      <xdr:nvSpPr>
        <xdr:cNvPr id="68" name="Oval 67">
          <a:extLst>
            <a:ext uri="{FF2B5EF4-FFF2-40B4-BE49-F238E27FC236}">
              <a16:creationId xmlns:a16="http://schemas.microsoft.com/office/drawing/2014/main" id="{00000000-0008-0000-0F00-000044000000}"/>
            </a:ext>
          </a:extLst>
        </xdr:cNvPr>
        <xdr:cNvSpPr/>
      </xdr:nvSpPr>
      <xdr:spPr>
        <a:xfrm>
          <a:off x="3581400" y="47815500"/>
          <a:ext cx="333375" cy="5238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12</xdr:col>
      <xdr:colOff>152400</xdr:colOff>
      <xdr:row>287</xdr:row>
      <xdr:rowOff>133350</xdr:rowOff>
    </xdr:from>
    <xdr:to>
      <xdr:col>13</xdr:col>
      <xdr:colOff>95250</xdr:colOff>
      <xdr:row>289</xdr:row>
      <xdr:rowOff>104775</xdr:rowOff>
    </xdr:to>
    <xdr:sp macro="" textlink="">
      <xdr:nvSpPr>
        <xdr:cNvPr id="66" name="Oval 65">
          <a:extLst>
            <a:ext uri="{FF2B5EF4-FFF2-40B4-BE49-F238E27FC236}">
              <a16:creationId xmlns:a16="http://schemas.microsoft.com/office/drawing/2014/main" id="{00000000-0008-0000-0F00-000042000000}"/>
            </a:ext>
          </a:extLst>
        </xdr:cNvPr>
        <xdr:cNvSpPr/>
      </xdr:nvSpPr>
      <xdr:spPr>
        <a:xfrm>
          <a:off x="4724400" y="47158275"/>
          <a:ext cx="323850" cy="2952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13</xdr:col>
      <xdr:colOff>314325</xdr:colOff>
      <xdr:row>287</xdr:row>
      <xdr:rowOff>152400</xdr:rowOff>
    </xdr:from>
    <xdr:to>
      <xdr:col>14</xdr:col>
      <xdr:colOff>257175</xdr:colOff>
      <xdr:row>289</xdr:row>
      <xdr:rowOff>123825</xdr:rowOff>
    </xdr:to>
    <xdr:sp macro="" textlink="">
      <xdr:nvSpPr>
        <xdr:cNvPr id="65" name="Oval 64">
          <a:extLst>
            <a:ext uri="{FF2B5EF4-FFF2-40B4-BE49-F238E27FC236}">
              <a16:creationId xmlns:a16="http://schemas.microsoft.com/office/drawing/2014/main" id="{00000000-0008-0000-0F00-000041000000}"/>
            </a:ext>
          </a:extLst>
        </xdr:cNvPr>
        <xdr:cNvSpPr/>
      </xdr:nvSpPr>
      <xdr:spPr>
        <a:xfrm>
          <a:off x="5267325" y="47177325"/>
          <a:ext cx="323850" cy="2952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9525</xdr:colOff>
      <xdr:row>380</xdr:row>
      <xdr:rowOff>152400</xdr:rowOff>
    </xdr:from>
    <xdr:to>
      <xdr:col>2</xdr:col>
      <xdr:colOff>364228</xdr:colOff>
      <xdr:row>406</xdr:row>
      <xdr:rowOff>55245</xdr:rowOff>
    </xdr:to>
    <xdr:pic>
      <xdr:nvPicPr>
        <xdr:cNvPr id="3142" name="Picture 3141">
          <a:extLst>
            <a:ext uri="{FF2B5EF4-FFF2-40B4-BE49-F238E27FC236}">
              <a16:creationId xmlns:a16="http://schemas.microsoft.com/office/drawing/2014/main" id="{00000000-0008-0000-0F00-0000460C0000}"/>
            </a:ext>
          </a:extLst>
        </xdr:cNvPr>
        <xdr:cNvPicPr>
          <a:picLocks noChangeAspect="1"/>
        </xdr:cNvPicPr>
      </xdr:nvPicPr>
      <xdr:blipFill>
        <a:blip xmlns:r="http://schemas.openxmlformats.org/officeDocument/2006/relationships" r:embed="rId15"/>
        <a:stretch>
          <a:fillRect/>
        </a:stretch>
      </xdr:blipFill>
      <xdr:spPr>
        <a:xfrm>
          <a:off x="9525" y="62236350"/>
          <a:ext cx="1126228" cy="4124325"/>
        </a:xfrm>
        <a:prstGeom prst="rect">
          <a:avLst/>
        </a:prstGeom>
        <a:ln>
          <a:solidFill>
            <a:schemeClr val="tx1"/>
          </a:solidFill>
        </a:ln>
      </xdr:spPr>
    </xdr:pic>
    <xdr:clientData/>
  </xdr:twoCellAnchor>
  <xdr:twoCellAnchor>
    <xdr:from>
      <xdr:col>0</xdr:col>
      <xdr:colOff>0</xdr:colOff>
      <xdr:row>382</xdr:row>
      <xdr:rowOff>95250</xdr:rowOff>
    </xdr:from>
    <xdr:to>
      <xdr:col>0</xdr:col>
      <xdr:colOff>257175</xdr:colOff>
      <xdr:row>383</xdr:row>
      <xdr:rowOff>114300</xdr:rowOff>
    </xdr:to>
    <xdr:sp macro="" textlink="">
      <xdr:nvSpPr>
        <xdr:cNvPr id="48" name="Oval 47">
          <a:extLst>
            <a:ext uri="{FF2B5EF4-FFF2-40B4-BE49-F238E27FC236}">
              <a16:creationId xmlns:a16="http://schemas.microsoft.com/office/drawing/2014/main" id="{00000000-0008-0000-0F00-000030000000}"/>
            </a:ext>
          </a:extLst>
        </xdr:cNvPr>
        <xdr:cNvSpPr/>
      </xdr:nvSpPr>
      <xdr:spPr>
        <a:xfrm>
          <a:off x="0" y="53111400"/>
          <a:ext cx="257175" cy="1809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0</xdr:col>
      <xdr:colOff>0</xdr:colOff>
      <xdr:row>390</xdr:row>
      <xdr:rowOff>123825</xdr:rowOff>
    </xdr:from>
    <xdr:to>
      <xdr:col>0</xdr:col>
      <xdr:colOff>257175</xdr:colOff>
      <xdr:row>391</xdr:row>
      <xdr:rowOff>142875</xdr:rowOff>
    </xdr:to>
    <xdr:sp macro="" textlink="">
      <xdr:nvSpPr>
        <xdr:cNvPr id="50" name="Oval 49">
          <a:extLst>
            <a:ext uri="{FF2B5EF4-FFF2-40B4-BE49-F238E27FC236}">
              <a16:creationId xmlns:a16="http://schemas.microsoft.com/office/drawing/2014/main" id="{00000000-0008-0000-0F00-000032000000}"/>
            </a:ext>
          </a:extLst>
        </xdr:cNvPr>
        <xdr:cNvSpPr/>
      </xdr:nvSpPr>
      <xdr:spPr>
        <a:xfrm>
          <a:off x="0" y="54435375"/>
          <a:ext cx="257175" cy="1809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0</xdr:col>
      <xdr:colOff>0</xdr:colOff>
      <xdr:row>395</xdr:row>
      <xdr:rowOff>114300</xdr:rowOff>
    </xdr:from>
    <xdr:to>
      <xdr:col>0</xdr:col>
      <xdr:colOff>257175</xdr:colOff>
      <xdr:row>396</xdr:row>
      <xdr:rowOff>133350</xdr:rowOff>
    </xdr:to>
    <xdr:sp macro="" textlink="">
      <xdr:nvSpPr>
        <xdr:cNvPr id="51" name="Oval 50">
          <a:extLst>
            <a:ext uri="{FF2B5EF4-FFF2-40B4-BE49-F238E27FC236}">
              <a16:creationId xmlns:a16="http://schemas.microsoft.com/office/drawing/2014/main" id="{00000000-0008-0000-0F00-000033000000}"/>
            </a:ext>
          </a:extLst>
        </xdr:cNvPr>
        <xdr:cNvSpPr/>
      </xdr:nvSpPr>
      <xdr:spPr>
        <a:xfrm>
          <a:off x="0" y="55235475"/>
          <a:ext cx="257175" cy="1809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0</xdr:col>
      <xdr:colOff>0</xdr:colOff>
      <xdr:row>403</xdr:row>
      <xdr:rowOff>152400</xdr:rowOff>
    </xdr:from>
    <xdr:to>
      <xdr:col>0</xdr:col>
      <xdr:colOff>257175</xdr:colOff>
      <xdr:row>405</xdr:row>
      <xdr:rowOff>9525</xdr:rowOff>
    </xdr:to>
    <xdr:sp macro="" textlink="">
      <xdr:nvSpPr>
        <xdr:cNvPr id="52" name="Oval 51">
          <a:extLst>
            <a:ext uri="{FF2B5EF4-FFF2-40B4-BE49-F238E27FC236}">
              <a16:creationId xmlns:a16="http://schemas.microsoft.com/office/drawing/2014/main" id="{00000000-0008-0000-0F00-000034000000}"/>
            </a:ext>
          </a:extLst>
        </xdr:cNvPr>
        <xdr:cNvSpPr/>
      </xdr:nvSpPr>
      <xdr:spPr>
        <a:xfrm>
          <a:off x="0" y="56568975"/>
          <a:ext cx="257175" cy="1809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19050</xdr:colOff>
      <xdr:row>411</xdr:row>
      <xdr:rowOff>104775</xdr:rowOff>
    </xdr:from>
    <xdr:to>
      <xdr:col>3</xdr:col>
      <xdr:colOff>266526</xdr:colOff>
      <xdr:row>418</xdr:row>
      <xdr:rowOff>98918</xdr:rowOff>
    </xdr:to>
    <xdr:pic>
      <xdr:nvPicPr>
        <xdr:cNvPr id="3143" name="Picture 3142">
          <a:extLst>
            <a:ext uri="{FF2B5EF4-FFF2-40B4-BE49-F238E27FC236}">
              <a16:creationId xmlns:a16="http://schemas.microsoft.com/office/drawing/2014/main" id="{00000000-0008-0000-0F00-0000470C0000}"/>
            </a:ext>
          </a:extLst>
        </xdr:cNvPr>
        <xdr:cNvPicPr>
          <a:picLocks noChangeAspect="1"/>
        </xdr:cNvPicPr>
      </xdr:nvPicPr>
      <xdr:blipFill>
        <a:blip xmlns:r="http://schemas.openxmlformats.org/officeDocument/2006/relationships" r:embed="rId16"/>
        <a:stretch>
          <a:fillRect/>
        </a:stretch>
      </xdr:blipFill>
      <xdr:spPr>
        <a:xfrm>
          <a:off x="19050" y="67208400"/>
          <a:ext cx="1390476" cy="1133333"/>
        </a:xfrm>
        <a:prstGeom prst="rect">
          <a:avLst/>
        </a:prstGeom>
        <a:ln>
          <a:solidFill>
            <a:schemeClr val="tx1"/>
          </a:solidFill>
        </a:ln>
      </xdr:spPr>
    </xdr:pic>
    <xdr:clientData/>
  </xdr:twoCellAnchor>
  <xdr:twoCellAnchor>
    <xdr:from>
      <xdr:col>0</xdr:col>
      <xdr:colOff>9525</xdr:colOff>
      <xdr:row>417</xdr:row>
      <xdr:rowOff>28575</xdr:rowOff>
    </xdr:from>
    <xdr:to>
      <xdr:col>0</xdr:col>
      <xdr:colOff>323850</xdr:colOff>
      <xdr:row>419</xdr:row>
      <xdr:rowOff>38100</xdr:rowOff>
    </xdr:to>
    <xdr:sp macro="" textlink="">
      <xdr:nvSpPr>
        <xdr:cNvPr id="116" name="Oval 115">
          <a:extLst>
            <a:ext uri="{FF2B5EF4-FFF2-40B4-BE49-F238E27FC236}">
              <a16:creationId xmlns:a16="http://schemas.microsoft.com/office/drawing/2014/main" id="{00000000-0008-0000-0F00-000074000000}"/>
            </a:ext>
          </a:extLst>
        </xdr:cNvPr>
        <xdr:cNvSpPr/>
      </xdr:nvSpPr>
      <xdr:spPr>
        <a:xfrm>
          <a:off x="9525" y="68103750"/>
          <a:ext cx="314325" cy="333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5.bin"/><Relationship Id="rId1" Type="http://schemas.openxmlformats.org/officeDocument/2006/relationships/hyperlink" Target="mailto:results@nctta.or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85"/>
  <sheetViews>
    <sheetView tabSelected="1" zoomScaleNormal="100" workbookViewId="0">
      <selection activeCell="C1" sqref="C1"/>
    </sheetView>
  </sheetViews>
  <sheetFormatPr defaultColWidth="9.109375" defaultRowHeight="12.3"/>
  <cols>
    <col min="1" max="2" width="6.6640625" style="4" customWidth="1"/>
    <col min="3" max="3" width="40.6640625" style="4" customWidth="1"/>
    <col min="4" max="5" width="35.5546875" style="4" customWidth="1"/>
    <col min="6" max="6" width="10.44140625" style="4" bestFit="1" customWidth="1"/>
    <col min="7" max="7" width="10.44140625" style="4" customWidth="1"/>
    <col min="8" max="9" width="6.6640625" style="4" customWidth="1"/>
    <col min="10" max="10" width="40.6640625" style="4" customWidth="1"/>
    <col min="11" max="12" width="35.5546875" style="4" customWidth="1"/>
    <col min="13" max="13" width="6.6640625" style="4" customWidth="1"/>
    <col min="14" max="15" width="5.6640625" style="4" customWidth="1"/>
    <col min="16" max="16" width="5.6640625" style="64" customWidth="1"/>
    <col min="17" max="21" width="5.6640625" style="4" customWidth="1"/>
    <col min="22" max="16384" width="9.109375" style="4"/>
  </cols>
  <sheetData>
    <row r="1" spans="1:21">
      <c r="B1" s="104"/>
      <c r="C1" s="108" t="s">
        <v>0</v>
      </c>
      <c r="D1" s="11"/>
      <c r="E1" s="109" t="s">
        <v>1</v>
      </c>
      <c r="F1" s="125"/>
      <c r="G1" s="109" t="s">
        <v>2</v>
      </c>
      <c r="H1" s="88"/>
      <c r="J1" s="11"/>
      <c r="M1" s="82"/>
      <c r="N1" s="82"/>
      <c r="O1" s="83" t="str">
        <f>IF($C6="","",$C6)</f>
        <v/>
      </c>
      <c r="P1" s="84" t="s">
        <v>3</v>
      </c>
      <c r="Q1" s="83" t="str">
        <f>IF($J6="","",$J6)</f>
        <v/>
      </c>
      <c r="R1" s="83" t="s">
        <v>3</v>
      </c>
    </row>
    <row r="2" spans="1:21" ht="12.6" thickBot="1">
      <c r="A2" s="10"/>
      <c r="B2" s="10"/>
      <c r="C2" s="10"/>
      <c r="D2" s="10"/>
      <c r="E2" s="10"/>
      <c r="F2" s="10"/>
      <c r="G2" s="10"/>
      <c r="H2" s="10"/>
      <c r="I2" s="10"/>
      <c r="J2" s="10"/>
      <c r="K2" s="10"/>
      <c r="L2" s="10"/>
      <c r="M2" s="85"/>
      <c r="N2" s="85"/>
      <c r="O2" s="83" t="str">
        <f t="shared" ref="O2:O83" si="0">IF($C7="","",$C7)</f>
        <v/>
      </c>
      <c r="P2" s="84" t="e">
        <f t="array" aca="1" ref="P2" ca="1">INDEX(MLIST,MATCH(0,IF(MAX(NOT(COUNTIF($P$1:P1,MLIST))*(COUNTIF(MLIST,"&gt;"&amp;MLIST)+1))=(COUNTIF(MLIST,"&gt;"&amp;MLIST)+1),0,1),0))</f>
        <v>#REF!</v>
      </c>
      <c r="Q2" s="83" t="str">
        <f t="shared" ref="Q2:Q83" si="1">IF($J7="","",$J7)</f>
        <v/>
      </c>
      <c r="R2" s="83" t="e">
        <f t="array" aca="1" ref="R2" ca="1">INDEX(WList,MATCH(0,IF(MAX(NOT(COUNTIF($R$1:R1,WList))*(COUNTIF(WList,"&gt;"&amp;WList)+1))=(COUNTIF(WList,"&gt;"&amp;WList)+1),0,1),0))</f>
        <v>#REF!</v>
      </c>
      <c r="S2" s="11"/>
      <c r="T2" s="10"/>
      <c r="U2" s="10"/>
    </row>
    <row r="3" spans="1:21" ht="20.25" customHeight="1">
      <c r="A3" s="141" t="s">
        <v>393</v>
      </c>
      <c r="B3" s="142"/>
      <c r="C3" s="142"/>
      <c r="D3" s="142"/>
      <c r="E3" s="143"/>
      <c r="F3" s="19"/>
      <c r="G3" s="19"/>
      <c r="H3" s="141" t="s">
        <v>394</v>
      </c>
      <c r="I3" s="142"/>
      <c r="J3" s="142"/>
      <c r="K3" s="142"/>
      <c r="L3" s="143"/>
      <c r="M3" s="85"/>
      <c r="N3" s="85"/>
      <c r="O3" s="83" t="str">
        <f t="shared" si="0"/>
        <v/>
      </c>
      <c r="P3" s="84" t="e">
        <f t="array" aca="1" ref="P3" ca="1">INDEX(MLIST,MATCH(0,IF(MAX(NOT(COUNTIF($P$1:P2,MLIST))*(COUNTIF(MLIST,"&gt;"&amp;MLIST)+1))=(COUNTIF(MLIST,"&gt;"&amp;MLIST)+1),0,1),0))</f>
        <v>#REF!</v>
      </c>
      <c r="Q3" s="83" t="str">
        <f t="shared" si="1"/>
        <v/>
      </c>
      <c r="R3" s="83" t="e">
        <f t="array" aca="1" ref="R3" ca="1">INDEX(WList,MATCH(0,IF(MAX(NOT(COUNTIF($R$1:R2,WList))*(COUNTIF(WList,"&gt;"&amp;WList)+1))=(COUNTIF(WList,"&gt;"&amp;WList)+1),0,1),0))</f>
        <v>#REF!</v>
      </c>
      <c r="S3" s="11"/>
      <c r="T3" s="10"/>
      <c r="U3" s="10"/>
    </row>
    <row r="4" spans="1:21" ht="20.25" customHeight="1">
      <c r="A4" s="144"/>
      <c r="B4" s="145"/>
      <c r="C4" s="145"/>
      <c r="D4" s="145"/>
      <c r="E4" s="146"/>
      <c r="F4" s="19"/>
      <c r="G4" s="19"/>
      <c r="H4" s="147"/>
      <c r="I4" s="148"/>
      <c r="J4" s="148"/>
      <c r="K4" s="148"/>
      <c r="L4" s="149"/>
      <c r="M4" s="85"/>
      <c r="N4" s="85"/>
      <c r="O4" s="83" t="str">
        <f t="shared" si="0"/>
        <v/>
      </c>
      <c r="P4" s="84" t="e">
        <f t="array" aca="1" ref="P4" ca="1">INDEX(MLIST,MATCH(0,IF(MAX(NOT(COUNTIF($P$1:P3,MLIST))*(COUNTIF(MLIST,"&gt;"&amp;MLIST)+1))=(COUNTIF(MLIST,"&gt;"&amp;MLIST)+1),0,1),0))</f>
        <v>#REF!</v>
      </c>
      <c r="Q4" s="83" t="str">
        <f t="shared" si="1"/>
        <v/>
      </c>
      <c r="R4" s="83" t="e">
        <f t="array" aca="1" ref="R4" ca="1">INDEX(WList,MATCH(0,IF(MAX(NOT(COUNTIF($R$1:R3,WList))*(COUNTIF(WList,"&gt;"&amp;WList)+1))=(COUNTIF(WList,"&gt;"&amp;WList)+1),0,1),0))</f>
        <v>#REF!</v>
      </c>
      <c r="S4" s="11"/>
      <c r="U4" s="10"/>
    </row>
    <row r="5" spans="1:21" ht="12.6" thickBot="1">
      <c r="A5" s="14" t="s">
        <v>4</v>
      </c>
      <c r="B5" s="76" t="s">
        <v>5</v>
      </c>
      <c r="C5" s="15" t="s">
        <v>6</v>
      </c>
      <c r="D5" s="76" t="s">
        <v>7</v>
      </c>
      <c r="E5" s="16" t="s">
        <v>8</v>
      </c>
      <c r="F5" s="8"/>
      <c r="G5" s="8"/>
      <c r="H5" s="14" t="s">
        <v>4</v>
      </c>
      <c r="I5" s="15" t="s">
        <v>5</v>
      </c>
      <c r="J5" s="15" t="s">
        <v>6</v>
      </c>
      <c r="K5" s="15" t="s">
        <v>7</v>
      </c>
      <c r="L5" s="80" t="s">
        <v>8</v>
      </c>
      <c r="M5" s="85"/>
      <c r="N5" s="85"/>
      <c r="O5" s="83" t="str">
        <f t="shared" si="0"/>
        <v/>
      </c>
      <c r="P5" s="84" t="e">
        <f t="array" aca="1" ref="P5" ca="1">INDEX(MLIST,MATCH(0,IF(MAX(NOT(COUNTIF($P$1:P4,MLIST))*(COUNTIF(MLIST,"&gt;"&amp;MLIST)+1))=(COUNTIF(MLIST,"&gt;"&amp;MLIST)+1),0,1),0))</f>
        <v>#REF!</v>
      </c>
      <c r="Q5" s="83" t="str">
        <f t="shared" si="1"/>
        <v/>
      </c>
      <c r="R5" s="83" t="e">
        <f t="array" aca="1" ref="R5" ca="1">INDEX(WList,MATCH(0,IF(MAX(NOT(COUNTIF($R$1:R4,WList))*(COUNTIF(WList,"&gt;"&amp;WList)+1))=(COUNTIF(WList,"&gt;"&amp;WList)+1),0,1),0))</f>
        <v>#REF!</v>
      </c>
      <c r="S5" s="11"/>
      <c r="T5" s="10"/>
      <c r="U5" s="10"/>
    </row>
    <row r="6" spans="1:21">
      <c r="A6" s="12"/>
      <c r="B6" s="77"/>
      <c r="C6" s="110"/>
      <c r="D6" s="111"/>
      <c r="E6" s="112"/>
      <c r="F6" s="20">
        <f>A6</f>
        <v>0</v>
      </c>
      <c r="G6" s="20">
        <f>B6</f>
        <v>0</v>
      </c>
      <c r="H6" s="12"/>
      <c r="I6" s="77"/>
      <c r="J6" s="110"/>
      <c r="K6" s="113"/>
      <c r="L6" s="116"/>
      <c r="M6" s="86">
        <f>H6</f>
        <v>0</v>
      </c>
      <c r="N6" s="86">
        <f>I6</f>
        <v>0</v>
      </c>
      <c r="O6" s="83" t="str">
        <f t="shared" si="0"/>
        <v/>
      </c>
      <c r="P6" s="84" t="e">
        <f t="array" aca="1" ref="P6" ca="1">INDEX(MLIST,MATCH(0,IF(MAX(NOT(COUNTIF($P$1:P5,MLIST))*(COUNTIF(MLIST,"&gt;"&amp;MLIST)+1))=(COUNTIF(MLIST,"&gt;"&amp;MLIST)+1),0,1),0))</f>
        <v>#REF!</v>
      </c>
      <c r="Q6" s="83" t="str">
        <f t="shared" si="1"/>
        <v/>
      </c>
      <c r="R6" s="83" t="e">
        <f t="array" aca="1" ref="R6" ca="1">INDEX(WList,MATCH(0,IF(MAX(NOT(COUNTIF($R$1:R5,WList))*(COUNTIF(WList,"&gt;"&amp;WList)+1))=(COUNTIF(WList,"&gt;"&amp;WList)+1),0,1),0))</f>
        <v>#REF!</v>
      </c>
      <c r="S6" s="11"/>
      <c r="T6" s="10"/>
      <c r="U6" s="10"/>
    </row>
    <row r="7" spans="1:21" ht="12.75" customHeight="1">
      <c r="A7" s="12"/>
      <c r="B7" s="77"/>
      <c r="C7" s="114"/>
      <c r="D7" s="115"/>
      <c r="E7" s="112"/>
      <c r="F7" s="20">
        <f t="shared" ref="F7:F37" si="2">A7</f>
        <v>0</v>
      </c>
      <c r="G7" s="20">
        <f t="shared" ref="G7:G70" si="3">B7</f>
        <v>0</v>
      </c>
      <c r="H7" s="12"/>
      <c r="I7" s="77"/>
      <c r="J7" s="114"/>
      <c r="K7" s="110"/>
      <c r="L7" s="116"/>
      <c r="M7" s="86">
        <f t="shared" ref="M7:M70" si="4">H7</f>
        <v>0</v>
      </c>
      <c r="N7" s="86">
        <f t="shared" ref="N7:N70" si="5">I7</f>
        <v>0</v>
      </c>
      <c r="O7" s="83" t="str">
        <f t="shared" si="0"/>
        <v/>
      </c>
      <c r="P7" s="84" t="e">
        <f t="array" aca="1" ref="P7" ca="1">INDEX(MLIST,MATCH(0,IF(MAX(NOT(COUNTIF($P$1:P6,MLIST))*(COUNTIF(MLIST,"&gt;"&amp;MLIST)+1))=(COUNTIF(MLIST,"&gt;"&amp;MLIST)+1),0,1),0))</f>
        <v>#REF!</v>
      </c>
      <c r="Q7" s="83" t="str">
        <f t="shared" si="1"/>
        <v/>
      </c>
      <c r="R7" s="83" t="e">
        <f t="array" aca="1" ref="R7" ca="1">INDEX(WList,MATCH(0,IF(MAX(NOT(COUNTIF($R$1:R6,WList))*(COUNTIF(WList,"&gt;"&amp;WList)+1))=(COUNTIF(WList,"&gt;"&amp;WList)+1),0,1),0))</f>
        <v>#REF!</v>
      </c>
      <c r="S7" s="11"/>
      <c r="T7" s="10"/>
      <c r="U7" s="10"/>
    </row>
    <row r="8" spans="1:21" ht="12.75" customHeight="1">
      <c r="A8" s="12"/>
      <c r="B8" s="77"/>
      <c r="C8" s="114"/>
      <c r="D8" s="115"/>
      <c r="E8" s="112"/>
      <c r="F8" s="20">
        <f t="shared" si="2"/>
        <v>0</v>
      </c>
      <c r="G8" s="20">
        <f t="shared" si="3"/>
        <v>0</v>
      </c>
      <c r="H8" s="12"/>
      <c r="I8" s="77"/>
      <c r="J8" s="114"/>
      <c r="K8" s="110"/>
      <c r="L8" s="116"/>
      <c r="M8" s="86">
        <f t="shared" si="4"/>
        <v>0</v>
      </c>
      <c r="N8" s="86">
        <f t="shared" si="5"/>
        <v>0</v>
      </c>
      <c r="O8" s="83" t="str">
        <f t="shared" si="0"/>
        <v/>
      </c>
      <c r="P8" s="84" t="e">
        <f t="array" aca="1" ref="P8" ca="1">INDEX(MLIST,MATCH(0,IF(MAX(NOT(COUNTIF($P$1:P7,MLIST))*(COUNTIF(MLIST,"&gt;"&amp;MLIST)+1))=(COUNTIF(MLIST,"&gt;"&amp;MLIST)+1),0,1),0))</f>
        <v>#REF!</v>
      </c>
      <c r="Q8" s="83" t="str">
        <f t="shared" si="1"/>
        <v/>
      </c>
      <c r="R8" s="83" t="e">
        <f t="array" aca="1" ref="R8" ca="1">INDEX(WList,MATCH(0,IF(MAX(NOT(COUNTIF($R$1:R7,WList))*(COUNTIF(WList,"&gt;"&amp;WList)+1))=(COUNTIF(WList,"&gt;"&amp;WList)+1),0,1),0))</f>
        <v>#REF!</v>
      </c>
      <c r="S8" s="11"/>
      <c r="T8" s="10"/>
      <c r="U8" s="10"/>
    </row>
    <row r="9" spans="1:21" ht="12.75" customHeight="1">
      <c r="A9" s="12"/>
      <c r="B9" s="77"/>
      <c r="C9" s="114"/>
      <c r="D9" s="115"/>
      <c r="E9" s="112"/>
      <c r="F9" s="20">
        <f t="shared" si="2"/>
        <v>0</v>
      </c>
      <c r="G9" s="20">
        <f t="shared" si="3"/>
        <v>0</v>
      </c>
      <c r="H9" s="12"/>
      <c r="I9" s="77"/>
      <c r="J9" s="114"/>
      <c r="K9" s="110"/>
      <c r="L9" s="116"/>
      <c r="M9" s="86">
        <f t="shared" si="4"/>
        <v>0</v>
      </c>
      <c r="N9" s="86">
        <f t="shared" si="5"/>
        <v>0</v>
      </c>
      <c r="O9" s="83" t="str">
        <f t="shared" si="0"/>
        <v/>
      </c>
      <c r="P9" s="84" t="e">
        <f t="array" aca="1" ref="P9" ca="1">INDEX(MLIST,MATCH(0,IF(MAX(NOT(COUNTIF($P$1:P8,MLIST))*(COUNTIF(MLIST,"&gt;"&amp;MLIST)+1))=(COUNTIF(MLIST,"&gt;"&amp;MLIST)+1),0,1),0))</f>
        <v>#REF!</v>
      </c>
      <c r="Q9" s="83" t="str">
        <f t="shared" si="1"/>
        <v/>
      </c>
      <c r="R9" s="83" t="e">
        <f t="array" aca="1" ref="R9" ca="1">INDEX(WList,MATCH(0,IF(MAX(NOT(COUNTIF($R$1:R8,WList))*(COUNTIF(WList,"&gt;"&amp;WList)+1))=(COUNTIF(WList,"&gt;"&amp;WList)+1),0,1),0))</f>
        <v>#REF!</v>
      </c>
      <c r="S9" s="11"/>
      <c r="T9" s="10"/>
      <c r="U9" s="10"/>
    </row>
    <row r="10" spans="1:21" ht="12.75" customHeight="1">
      <c r="A10" s="12"/>
      <c r="B10" s="77"/>
      <c r="C10" s="114"/>
      <c r="D10" s="115"/>
      <c r="E10" s="112"/>
      <c r="F10" s="20">
        <f t="shared" si="2"/>
        <v>0</v>
      </c>
      <c r="G10" s="20">
        <f t="shared" si="3"/>
        <v>0</v>
      </c>
      <c r="H10" s="12"/>
      <c r="I10" s="77"/>
      <c r="J10" s="114"/>
      <c r="K10" s="110"/>
      <c r="L10" s="116"/>
      <c r="M10" s="86">
        <f t="shared" si="4"/>
        <v>0</v>
      </c>
      <c r="N10" s="86">
        <f t="shared" si="5"/>
        <v>0</v>
      </c>
      <c r="O10" s="83" t="str">
        <f t="shared" si="0"/>
        <v/>
      </c>
      <c r="P10" s="84" t="e">
        <f t="array" aca="1" ref="P10" ca="1">INDEX(MLIST,MATCH(0,IF(MAX(NOT(COUNTIF($P$1:P9,MLIST))*(COUNTIF(MLIST,"&gt;"&amp;MLIST)+1))=(COUNTIF(MLIST,"&gt;"&amp;MLIST)+1),0,1),0))</f>
        <v>#REF!</v>
      </c>
      <c r="Q10" s="83" t="str">
        <f t="shared" si="1"/>
        <v/>
      </c>
      <c r="R10" s="83" t="e">
        <f t="array" aca="1" ref="R10" ca="1">INDEX(WList,MATCH(0,IF(MAX(NOT(COUNTIF($R$1:R9,WList))*(COUNTIF(WList,"&gt;"&amp;WList)+1))=(COUNTIF(WList,"&gt;"&amp;WList)+1),0,1),0))</f>
        <v>#REF!</v>
      </c>
      <c r="S10" s="11"/>
      <c r="T10" s="10"/>
      <c r="U10" s="10"/>
    </row>
    <row r="11" spans="1:21" ht="12.75" customHeight="1">
      <c r="A11" s="12"/>
      <c r="B11" s="77"/>
      <c r="C11" s="114"/>
      <c r="D11" s="115"/>
      <c r="E11" s="112"/>
      <c r="F11" s="20">
        <f t="shared" si="2"/>
        <v>0</v>
      </c>
      <c r="G11" s="20">
        <f t="shared" si="3"/>
        <v>0</v>
      </c>
      <c r="H11" s="12"/>
      <c r="I11" s="77"/>
      <c r="J11" s="114"/>
      <c r="K11" s="110"/>
      <c r="L11" s="116"/>
      <c r="M11" s="86">
        <f t="shared" si="4"/>
        <v>0</v>
      </c>
      <c r="N11" s="86">
        <f t="shared" si="5"/>
        <v>0</v>
      </c>
      <c r="O11" s="83" t="str">
        <f t="shared" si="0"/>
        <v/>
      </c>
      <c r="P11" s="84" t="e">
        <f t="array" aca="1" ref="P11" ca="1">INDEX(MLIST,MATCH(0,IF(MAX(NOT(COUNTIF($P$1:P10,MLIST))*(COUNTIF(MLIST,"&gt;"&amp;MLIST)+1))=(COUNTIF(MLIST,"&gt;"&amp;MLIST)+1),0,1),0))</f>
        <v>#REF!</v>
      </c>
      <c r="Q11" s="83" t="str">
        <f t="shared" si="1"/>
        <v/>
      </c>
      <c r="R11" s="83" t="e">
        <f t="array" aca="1" ref="R11" ca="1">INDEX(WList,MATCH(0,IF(MAX(NOT(COUNTIF($R$1:R10,WList))*(COUNTIF(WList,"&gt;"&amp;WList)+1))=(COUNTIF(WList,"&gt;"&amp;WList)+1),0,1),0))</f>
        <v>#REF!</v>
      </c>
      <c r="S11" s="11"/>
      <c r="T11" s="10"/>
      <c r="U11" s="10"/>
    </row>
    <row r="12" spans="1:21" ht="12.75" customHeight="1">
      <c r="A12" s="12"/>
      <c r="B12" s="77"/>
      <c r="C12" s="114"/>
      <c r="D12" s="115"/>
      <c r="E12" s="112"/>
      <c r="F12" s="20">
        <f t="shared" si="2"/>
        <v>0</v>
      </c>
      <c r="G12" s="20">
        <f t="shared" si="3"/>
        <v>0</v>
      </c>
      <c r="H12" s="12"/>
      <c r="I12" s="77"/>
      <c r="J12" s="114"/>
      <c r="K12" s="110"/>
      <c r="L12" s="116"/>
      <c r="M12" s="86">
        <f t="shared" si="4"/>
        <v>0</v>
      </c>
      <c r="N12" s="86">
        <f t="shared" si="5"/>
        <v>0</v>
      </c>
      <c r="O12" s="83" t="str">
        <f t="shared" si="0"/>
        <v/>
      </c>
      <c r="P12" s="84" t="e">
        <f t="array" aca="1" ref="P12" ca="1">INDEX(MLIST,MATCH(0,IF(MAX(NOT(COUNTIF($P$1:P11,MLIST))*(COUNTIF(MLIST,"&gt;"&amp;MLIST)+1))=(COUNTIF(MLIST,"&gt;"&amp;MLIST)+1),0,1),0))</f>
        <v>#REF!</v>
      </c>
      <c r="Q12" s="83" t="str">
        <f t="shared" si="1"/>
        <v/>
      </c>
      <c r="R12" s="83" t="e">
        <f t="array" aca="1" ref="R12" ca="1">INDEX(WList,MATCH(0,IF(MAX(NOT(COUNTIF($R$1:R11,WList))*(COUNTIF(WList,"&gt;"&amp;WList)+1))=(COUNTIF(WList,"&gt;"&amp;WList)+1),0,1),0))</f>
        <v>#REF!</v>
      </c>
      <c r="S12" s="11"/>
      <c r="T12" s="10"/>
      <c r="U12" s="10"/>
    </row>
    <row r="13" spans="1:21" ht="12.75" customHeight="1">
      <c r="A13" s="12"/>
      <c r="B13" s="77"/>
      <c r="C13" s="114"/>
      <c r="D13" s="115"/>
      <c r="E13" s="112"/>
      <c r="F13" s="20">
        <f t="shared" si="2"/>
        <v>0</v>
      </c>
      <c r="G13" s="20">
        <f t="shared" si="3"/>
        <v>0</v>
      </c>
      <c r="H13" s="12"/>
      <c r="I13" s="77"/>
      <c r="J13" s="114"/>
      <c r="K13" s="110"/>
      <c r="L13" s="116"/>
      <c r="M13" s="86">
        <f t="shared" si="4"/>
        <v>0</v>
      </c>
      <c r="N13" s="86">
        <f t="shared" si="5"/>
        <v>0</v>
      </c>
      <c r="O13" s="83" t="str">
        <f t="shared" si="0"/>
        <v/>
      </c>
      <c r="P13" s="84" t="e">
        <f t="array" aca="1" ref="P13" ca="1">INDEX(MLIST,MATCH(0,IF(MAX(NOT(COUNTIF($P$1:P12,MLIST))*(COUNTIF(MLIST,"&gt;"&amp;MLIST)+1))=(COUNTIF(MLIST,"&gt;"&amp;MLIST)+1),0,1),0))</f>
        <v>#REF!</v>
      </c>
      <c r="Q13" s="83" t="str">
        <f t="shared" si="1"/>
        <v/>
      </c>
      <c r="R13" s="83" t="e">
        <f t="array" aca="1" ref="R13" ca="1">INDEX(WList,MATCH(0,IF(MAX(NOT(COUNTIF($R$1:R12,WList))*(COUNTIF(WList,"&gt;"&amp;WList)+1))=(COUNTIF(WList,"&gt;"&amp;WList)+1),0,1),0))</f>
        <v>#REF!</v>
      </c>
      <c r="S13" s="11"/>
      <c r="T13" s="10"/>
      <c r="U13" s="10"/>
    </row>
    <row r="14" spans="1:21">
      <c r="A14" s="12"/>
      <c r="B14" s="77"/>
      <c r="C14" s="114"/>
      <c r="D14" s="115"/>
      <c r="E14" s="112"/>
      <c r="F14" s="20">
        <f t="shared" si="2"/>
        <v>0</v>
      </c>
      <c r="G14" s="20">
        <f t="shared" si="3"/>
        <v>0</v>
      </c>
      <c r="H14" s="12"/>
      <c r="I14" s="77"/>
      <c r="J14" s="114"/>
      <c r="K14" s="110"/>
      <c r="L14" s="116"/>
      <c r="M14" s="86">
        <f t="shared" si="4"/>
        <v>0</v>
      </c>
      <c r="N14" s="86">
        <f t="shared" si="5"/>
        <v>0</v>
      </c>
      <c r="O14" s="83" t="str">
        <f t="shared" si="0"/>
        <v/>
      </c>
      <c r="P14" s="84" t="e">
        <f t="array" aca="1" ref="P14" ca="1">INDEX(MLIST,MATCH(0,IF(MAX(NOT(COUNTIF($P$1:P13,MLIST))*(COUNTIF(MLIST,"&gt;"&amp;MLIST)+1))=(COUNTIF(MLIST,"&gt;"&amp;MLIST)+1),0,1),0))</f>
        <v>#REF!</v>
      </c>
      <c r="Q14" s="83" t="str">
        <f t="shared" si="1"/>
        <v/>
      </c>
      <c r="R14" s="83" t="e">
        <f t="array" aca="1" ref="R14" ca="1">INDEX(WList,MATCH(0,IF(MAX(NOT(COUNTIF($R$1:R13,WList))*(COUNTIF(WList,"&gt;"&amp;WList)+1))=(COUNTIF(WList,"&gt;"&amp;WList)+1),0,1),0))</f>
        <v>#REF!</v>
      </c>
    </row>
    <row r="15" spans="1:21">
      <c r="A15" s="12"/>
      <c r="B15" s="77"/>
      <c r="C15" s="114"/>
      <c r="D15" s="115"/>
      <c r="E15" s="112"/>
      <c r="F15" s="20">
        <f t="shared" si="2"/>
        <v>0</v>
      </c>
      <c r="G15" s="20">
        <f t="shared" si="3"/>
        <v>0</v>
      </c>
      <c r="H15" s="12"/>
      <c r="I15" s="77"/>
      <c r="J15" s="114"/>
      <c r="K15" s="110"/>
      <c r="L15" s="116"/>
      <c r="M15" s="86">
        <f t="shared" si="4"/>
        <v>0</v>
      </c>
      <c r="N15" s="86">
        <f t="shared" si="5"/>
        <v>0</v>
      </c>
      <c r="O15" s="83" t="str">
        <f t="shared" si="0"/>
        <v/>
      </c>
      <c r="P15" s="84" t="e">
        <f t="array" aca="1" ref="P15" ca="1">INDEX(MLIST,MATCH(0,IF(MAX(NOT(COUNTIF($P$1:P14,MLIST))*(COUNTIF(MLIST,"&gt;"&amp;MLIST)+1))=(COUNTIF(MLIST,"&gt;"&amp;MLIST)+1),0,1),0))</f>
        <v>#REF!</v>
      </c>
      <c r="Q15" s="83" t="str">
        <f t="shared" si="1"/>
        <v/>
      </c>
      <c r="R15" s="83" t="e">
        <f t="array" aca="1" ref="R15" ca="1">INDEX(WList,MATCH(0,IF(MAX(NOT(COUNTIF($R$1:R14,WList))*(COUNTIF(WList,"&gt;"&amp;WList)+1))=(COUNTIF(WList,"&gt;"&amp;WList)+1),0,1),0))</f>
        <v>#REF!</v>
      </c>
    </row>
    <row r="16" spans="1:21">
      <c r="A16" s="12"/>
      <c r="B16" s="77"/>
      <c r="C16" s="114"/>
      <c r="D16" s="115"/>
      <c r="E16" s="112"/>
      <c r="F16" s="20">
        <f t="shared" si="2"/>
        <v>0</v>
      </c>
      <c r="G16" s="20">
        <f t="shared" si="3"/>
        <v>0</v>
      </c>
      <c r="H16" s="12"/>
      <c r="I16" s="77"/>
      <c r="J16" s="114"/>
      <c r="K16" s="110"/>
      <c r="L16" s="116"/>
      <c r="M16" s="86">
        <f t="shared" si="4"/>
        <v>0</v>
      </c>
      <c r="N16" s="86">
        <f t="shared" si="5"/>
        <v>0</v>
      </c>
      <c r="O16" s="83" t="str">
        <f t="shared" si="0"/>
        <v/>
      </c>
      <c r="P16" s="84" t="e">
        <f t="array" aca="1" ref="P16" ca="1">INDEX(MLIST,MATCH(0,IF(MAX(NOT(COUNTIF($P$1:P15,MLIST))*(COUNTIF(MLIST,"&gt;"&amp;MLIST)+1))=(COUNTIF(MLIST,"&gt;"&amp;MLIST)+1),0,1),0))</f>
        <v>#REF!</v>
      </c>
      <c r="Q16" s="83" t="str">
        <f t="shared" si="1"/>
        <v/>
      </c>
      <c r="R16" s="83" t="e">
        <f t="array" aca="1" ref="R16" ca="1">INDEX(WList,MATCH(0,IF(MAX(NOT(COUNTIF($R$1:R15,WList))*(COUNTIF(WList,"&gt;"&amp;WList)+1))=(COUNTIF(WList,"&gt;"&amp;WList)+1),0,1),0))</f>
        <v>#REF!</v>
      </c>
    </row>
    <row r="17" spans="1:18">
      <c r="A17" s="12"/>
      <c r="B17" s="77"/>
      <c r="C17" s="114"/>
      <c r="D17" s="115"/>
      <c r="E17" s="112"/>
      <c r="F17" s="20">
        <f t="shared" si="2"/>
        <v>0</v>
      </c>
      <c r="G17" s="20">
        <f t="shared" si="3"/>
        <v>0</v>
      </c>
      <c r="H17" s="12"/>
      <c r="I17" s="77"/>
      <c r="J17" s="114"/>
      <c r="K17" s="110"/>
      <c r="L17" s="116"/>
      <c r="M17" s="86">
        <f t="shared" si="4"/>
        <v>0</v>
      </c>
      <c r="N17" s="86">
        <f t="shared" si="5"/>
        <v>0</v>
      </c>
      <c r="O17" s="83" t="str">
        <f t="shared" si="0"/>
        <v/>
      </c>
      <c r="P17" s="84" t="e">
        <f t="array" aca="1" ref="P17" ca="1">INDEX(MLIST,MATCH(0,IF(MAX(NOT(COUNTIF($P$1:P16,MLIST))*(COUNTIF(MLIST,"&gt;"&amp;MLIST)+1))=(COUNTIF(MLIST,"&gt;"&amp;MLIST)+1),0,1),0))</f>
        <v>#REF!</v>
      </c>
      <c r="Q17" s="83" t="str">
        <f t="shared" si="1"/>
        <v/>
      </c>
      <c r="R17" s="83" t="e">
        <f t="array" aca="1" ref="R17" ca="1">INDEX(WList,MATCH(0,IF(MAX(NOT(COUNTIF($R$1:R16,WList))*(COUNTIF(WList,"&gt;"&amp;WList)+1))=(COUNTIF(WList,"&gt;"&amp;WList)+1),0,1),0))</f>
        <v>#REF!</v>
      </c>
    </row>
    <row r="18" spans="1:18">
      <c r="A18" s="12"/>
      <c r="B18" s="77"/>
      <c r="C18" s="114"/>
      <c r="D18" s="115"/>
      <c r="E18" s="112"/>
      <c r="F18" s="20">
        <f t="shared" si="2"/>
        <v>0</v>
      </c>
      <c r="G18" s="20">
        <f t="shared" si="3"/>
        <v>0</v>
      </c>
      <c r="H18" s="12"/>
      <c r="I18" s="77"/>
      <c r="J18" s="114"/>
      <c r="K18" s="110"/>
      <c r="L18" s="116"/>
      <c r="M18" s="86">
        <f t="shared" si="4"/>
        <v>0</v>
      </c>
      <c r="N18" s="86">
        <f t="shared" si="5"/>
        <v>0</v>
      </c>
      <c r="O18" s="83" t="str">
        <f t="shared" si="0"/>
        <v/>
      </c>
      <c r="P18" s="84" t="e">
        <f t="array" aca="1" ref="P18" ca="1">INDEX(MLIST,MATCH(0,IF(MAX(NOT(COUNTIF($P$1:P17,MLIST))*(COUNTIF(MLIST,"&gt;"&amp;MLIST)+1))=(COUNTIF(MLIST,"&gt;"&amp;MLIST)+1),0,1),0))</f>
        <v>#REF!</v>
      </c>
      <c r="Q18" s="83" t="str">
        <f t="shared" si="1"/>
        <v/>
      </c>
      <c r="R18" s="83" t="e">
        <f t="array" aca="1" ref="R18" ca="1">INDEX(WList,MATCH(0,IF(MAX(NOT(COUNTIF($R$1:R17,WList))*(COUNTIF(WList,"&gt;"&amp;WList)+1))=(COUNTIF(WList,"&gt;"&amp;WList)+1),0,1),0))</f>
        <v>#REF!</v>
      </c>
    </row>
    <row r="19" spans="1:18">
      <c r="A19" s="12"/>
      <c r="B19" s="77"/>
      <c r="C19" s="114"/>
      <c r="D19" s="115"/>
      <c r="E19" s="112"/>
      <c r="F19" s="20">
        <f t="shared" si="2"/>
        <v>0</v>
      </c>
      <c r="G19" s="20">
        <f t="shared" si="3"/>
        <v>0</v>
      </c>
      <c r="H19" s="12"/>
      <c r="I19" s="77"/>
      <c r="J19" s="114"/>
      <c r="K19" s="110"/>
      <c r="L19" s="116"/>
      <c r="M19" s="86">
        <f t="shared" si="4"/>
        <v>0</v>
      </c>
      <c r="N19" s="86">
        <f t="shared" si="5"/>
        <v>0</v>
      </c>
      <c r="O19" s="83" t="str">
        <f t="shared" si="0"/>
        <v/>
      </c>
      <c r="P19" s="84" t="e">
        <f t="array" aca="1" ref="P19" ca="1">INDEX(MLIST,MATCH(0,IF(MAX(NOT(COUNTIF($P$1:P18,MLIST))*(COUNTIF(MLIST,"&gt;"&amp;MLIST)+1))=(COUNTIF(MLIST,"&gt;"&amp;MLIST)+1),0,1),0))</f>
        <v>#REF!</v>
      </c>
      <c r="Q19" s="83" t="str">
        <f t="shared" si="1"/>
        <v/>
      </c>
      <c r="R19" s="83" t="e">
        <f t="array" aca="1" ref="R19" ca="1">INDEX(WList,MATCH(0,IF(MAX(NOT(COUNTIF($R$1:R18,WList))*(COUNTIF(WList,"&gt;"&amp;WList)+1))=(COUNTIF(WList,"&gt;"&amp;WList)+1),0,1),0))</f>
        <v>#REF!</v>
      </c>
    </row>
    <row r="20" spans="1:18">
      <c r="A20" s="12"/>
      <c r="B20" s="77"/>
      <c r="C20" s="114"/>
      <c r="D20" s="115"/>
      <c r="E20" s="112"/>
      <c r="F20" s="20">
        <f t="shared" si="2"/>
        <v>0</v>
      </c>
      <c r="G20" s="20">
        <f t="shared" si="3"/>
        <v>0</v>
      </c>
      <c r="H20" s="12"/>
      <c r="I20" s="77"/>
      <c r="J20" s="114"/>
      <c r="K20" s="110"/>
      <c r="L20" s="116"/>
      <c r="M20" s="86">
        <f t="shared" si="4"/>
        <v>0</v>
      </c>
      <c r="N20" s="86">
        <f t="shared" si="5"/>
        <v>0</v>
      </c>
      <c r="O20" s="83" t="str">
        <f t="shared" si="0"/>
        <v/>
      </c>
      <c r="P20" s="84" t="e">
        <f t="array" aca="1" ref="P20" ca="1">INDEX(MLIST,MATCH(0,IF(MAX(NOT(COUNTIF($P$1:P19,MLIST))*(COUNTIF(MLIST,"&gt;"&amp;MLIST)+1))=(COUNTIF(MLIST,"&gt;"&amp;MLIST)+1),0,1),0))</f>
        <v>#REF!</v>
      </c>
      <c r="Q20" s="83" t="str">
        <f t="shared" si="1"/>
        <v/>
      </c>
      <c r="R20" s="83" t="e">
        <f t="array" aca="1" ref="R20" ca="1">INDEX(WList,MATCH(0,IF(MAX(NOT(COUNTIF($R$1:R19,WList))*(COUNTIF(WList,"&gt;"&amp;WList)+1))=(COUNTIF(WList,"&gt;"&amp;WList)+1),0,1),0))</f>
        <v>#REF!</v>
      </c>
    </row>
    <row r="21" spans="1:18">
      <c r="A21" s="12"/>
      <c r="B21" s="77"/>
      <c r="C21" s="114"/>
      <c r="D21" s="115"/>
      <c r="E21" s="112"/>
      <c r="F21" s="20">
        <f t="shared" si="2"/>
        <v>0</v>
      </c>
      <c r="G21" s="20">
        <f t="shared" si="3"/>
        <v>0</v>
      </c>
      <c r="H21" s="12"/>
      <c r="I21" s="77"/>
      <c r="J21" s="114"/>
      <c r="K21" s="110"/>
      <c r="L21" s="116"/>
      <c r="M21" s="86">
        <f t="shared" si="4"/>
        <v>0</v>
      </c>
      <c r="N21" s="86">
        <f t="shared" si="5"/>
        <v>0</v>
      </c>
      <c r="O21" s="83" t="str">
        <f t="shared" si="0"/>
        <v/>
      </c>
      <c r="P21" s="84" t="e">
        <f t="array" aca="1" ref="P21" ca="1">INDEX(MLIST,MATCH(0,IF(MAX(NOT(COUNTIF($P$1:P20,MLIST))*(COUNTIF(MLIST,"&gt;"&amp;MLIST)+1))=(COUNTIF(MLIST,"&gt;"&amp;MLIST)+1),0,1),0))</f>
        <v>#REF!</v>
      </c>
      <c r="Q21" s="83" t="str">
        <f t="shared" si="1"/>
        <v/>
      </c>
      <c r="R21" s="83" t="e">
        <f t="array" aca="1" ref="R21" ca="1">INDEX(WList,MATCH(0,IF(MAX(NOT(COUNTIF($R$1:R20,WList))*(COUNTIF(WList,"&gt;"&amp;WList)+1))=(COUNTIF(WList,"&gt;"&amp;WList)+1),0,1),0))</f>
        <v>#REF!</v>
      </c>
    </row>
    <row r="22" spans="1:18">
      <c r="A22" s="12"/>
      <c r="B22" s="77"/>
      <c r="C22" s="114"/>
      <c r="D22" s="115"/>
      <c r="E22" s="112"/>
      <c r="F22" s="20">
        <f t="shared" si="2"/>
        <v>0</v>
      </c>
      <c r="G22" s="20">
        <f t="shared" si="3"/>
        <v>0</v>
      </c>
      <c r="H22" s="12"/>
      <c r="I22" s="77"/>
      <c r="J22" s="114"/>
      <c r="K22" s="110"/>
      <c r="L22" s="116"/>
      <c r="M22" s="86">
        <f t="shared" si="4"/>
        <v>0</v>
      </c>
      <c r="N22" s="86">
        <f t="shared" si="5"/>
        <v>0</v>
      </c>
      <c r="O22" s="83" t="str">
        <f t="shared" si="0"/>
        <v/>
      </c>
      <c r="P22" s="84" t="e">
        <f t="array" aca="1" ref="P22" ca="1">INDEX(MLIST,MATCH(0,IF(MAX(NOT(COUNTIF($P$1:P21,MLIST))*(COUNTIF(MLIST,"&gt;"&amp;MLIST)+1))=(COUNTIF(MLIST,"&gt;"&amp;MLIST)+1),0,1),0))</f>
        <v>#REF!</v>
      </c>
      <c r="Q22" s="83" t="str">
        <f t="shared" si="1"/>
        <v/>
      </c>
      <c r="R22" s="83" t="e">
        <f t="array" aca="1" ref="R22" ca="1">INDEX(WList,MATCH(0,IF(MAX(NOT(COUNTIF($R$1:R21,WList))*(COUNTIF(WList,"&gt;"&amp;WList)+1))=(COUNTIF(WList,"&gt;"&amp;WList)+1),0,1),0))</f>
        <v>#REF!</v>
      </c>
    </row>
    <row r="23" spans="1:18">
      <c r="A23" s="12"/>
      <c r="B23" s="77"/>
      <c r="C23" s="114"/>
      <c r="D23" s="115"/>
      <c r="E23" s="112"/>
      <c r="F23" s="20">
        <f t="shared" si="2"/>
        <v>0</v>
      </c>
      <c r="G23" s="20">
        <f t="shared" si="3"/>
        <v>0</v>
      </c>
      <c r="H23" s="12"/>
      <c r="I23" s="77"/>
      <c r="J23" s="114"/>
      <c r="K23" s="110"/>
      <c r="L23" s="116"/>
      <c r="M23" s="86">
        <f t="shared" si="4"/>
        <v>0</v>
      </c>
      <c r="N23" s="86">
        <f t="shared" si="5"/>
        <v>0</v>
      </c>
      <c r="O23" s="83" t="str">
        <f t="shared" si="0"/>
        <v/>
      </c>
      <c r="P23" s="84" t="e">
        <f t="array" aca="1" ref="P23" ca="1">INDEX(MLIST,MATCH(0,IF(MAX(NOT(COUNTIF($P$1:P22,MLIST))*(COUNTIF(MLIST,"&gt;"&amp;MLIST)+1))=(COUNTIF(MLIST,"&gt;"&amp;MLIST)+1),0,1),0))</f>
        <v>#REF!</v>
      </c>
      <c r="Q23" s="83" t="str">
        <f t="shared" si="1"/>
        <v/>
      </c>
      <c r="R23" s="83" t="e">
        <f t="array" aca="1" ref="R23" ca="1">INDEX(WList,MATCH(0,IF(MAX(NOT(COUNTIF($R$1:R22,WList))*(COUNTIF(WList,"&gt;"&amp;WList)+1))=(COUNTIF(WList,"&gt;"&amp;WList)+1),0,1),0))</f>
        <v>#REF!</v>
      </c>
    </row>
    <row r="24" spans="1:18">
      <c r="A24" s="12"/>
      <c r="B24" s="77"/>
      <c r="C24" s="114"/>
      <c r="D24" s="115"/>
      <c r="E24" s="112"/>
      <c r="F24" s="20">
        <f t="shared" si="2"/>
        <v>0</v>
      </c>
      <c r="G24" s="20">
        <f t="shared" si="3"/>
        <v>0</v>
      </c>
      <c r="H24" s="12"/>
      <c r="I24" s="77"/>
      <c r="J24" s="114"/>
      <c r="K24" s="110"/>
      <c r="L24" s="116"/>
      <c r="M24" s="86">
        <f t="shared" si="4"/>
        <v>0</v>
      </c>
      <c r="N24" s="86">
        <f t="shared" si="5"/>
        <v>0</v>
      </c>
      <c r="O24" s="83" t="str">
        <f t="shared" si="0"/>
        <v/>
      </c>
      <c r="P24" s="84" t="e">
        <f t="array" aca="1" ref="P24" ca="1">INDEX(MLIST,MATCH(0,IF(MAX(NOT(COUNTIF($P$1:P23,MLIST))*(COUNTIF(MLIST,"&gt;"&amp;MLIST)+1))=(COUNTIF(MLIST,"&gt;"&amp;MLIST)+1),0,1),0))</f>
        <v>#REF!</v>
      </c>
      <c r="Q24" s="83" t="str">
        <f t="shared" si="1"/>
        <v/>
      </c>
      <c r="R24" s="83" t="e">
        <f t="array" aca="1" ref="R24" ca="1">INDEX(WList,MATCH(0,IF(MAX(NOT(COUNTIF($R$1:R23,WList))*(COUNTIF(WList,"&gt;"&amp;WList)+1))=(COUNTIF(WList,"&gt;"&amp;WList)+1),0,1),0))</f>
        <v>#REF!</v>
      </c>
    </row>
    <row r="25" spans="1:18">
      <c r="A25" s="12"/>
      <c r="B25" s="77"/>
      <c r="C25" s="114"/>
      <c r="D25" s="115"/>
      <c r="E25" s="112"/>
      <c r="F25" s="20">
        <f t="shared" si="2"/>
        <v>0</v>
      </c>
      <c r="G25" s="20">
        <f t="shared" si="3"/>
        <v>0</v>
      </c>
      <c r="H25" s="12"/>
      <c r="I25" s="77"/>
      <c r="J25" s="114"/>
      <c r="K25" s="110"/>
      <c r="L25" s="116"/>
      <c r="M25" s="86">
        <f t="shared" si="4"/>
        <v>0</v>
      </c>
      <c r="N25" s="86">
        <f t="shared" si="5"/>
        <v>0</v>
      </c>
      <c r="O25" s="83" t="str">
        <f t="shared" si="0"/>
        <v/>
      </c>
      <c r="P25" s="84" t="e">
        <f t="array" aca="1" ref="P25" ca="1">INDEX(MLIST,MATCH(0,IF(MAX(NOT(COUNTIF($P$1:P24,MLIST))*(COUNTIF(MLIST,"&gt;"&amp;MLIST)+1))=(COUNTIF(MLIST,"&gt;"&amp;MLIST)+1),0,1),0))</f>
        <v>#REF!</v>
      </c>
      <c r="Q25" s="83" t="str">
        <f t="shared" si="1"/>
        <v/>
      </c>
      <c r="R25" s="83" t="e">
        <f t="array" aca="1" ref="R25" ca="1">INDEX(WList,MATCH(0,IF(MAX(NOT(COUNTIF($R$1:R24,WList))*(COUNTIF(WList,"&gt;"&amp;WList)+1))=(COUNTIF(WList,"&gt;"&amp;WList)+1),0,1),0))</f>
        <v>#REF!</v>
      </c>
    </row>
    <row r="26" spans="1:18">
      <c r="A26" s="12"/>
      <c r="B26" s="77"/>
      <c r="C26" s="114"/>
      <c r="D26" s="115"/>
      <c r="E26" s="112"/>
      <c r="F26" s="20">
        <f t="shared" si="2"/>
        <v>0</v>
      </c>
      <c r="G26" s="20">
        <f t="shared" si="3"/>
        <v>0</v>
      </c>
      <c r="H26" s="12"/>
      <c r="I26" s="77"/>
      <c r="J26" s="114"/>
      <c r="K26" s="110"/>
      <c r="L26" s="116"/>
      <c r="M26" s="86">
        <f t="shared" si="4"/>
        <v>0</v>
      </c>
      <c r="N26" s="86">
        <f t="shared" si="5"/>
        <v>0</v>
      </c>
      <c r="O26" s="83" t="str">
        <f t="shared" si="0"/>
        <v/>
      </c>
      <c r="P26" s="84" t="e">
        <f t="array" aca="1" ref="P26" ca="1">INDEX(MLIST,MATCH(0,IF(MAX(NOT(COUNTIF($P$1:P25,MLIST))*(COUNTIF(MLIST,"&gt;"&amp;MLIST)+1))=(COUNTIF(MLIST,"&gt;"&amp;MLIST)+1),0,1),0))</f>
        <v>#REF!</v>
      </c>
      <c r="Q26" s="83" t="str">
        <f t="shared" si="1"/>
        <v/>
      </c>
      <c r="R26" s="83" t="e">
        <f t="array" aca="1" ref="R26" ca="1">INDEX(WList,MATCH(0,IF(MAX(NOT(COUNTIF($R$1:R25,WList))*(COUNTIF(WList,"&gt;"&amp;WList)+1))=(COUNTIF(WList,"&gt;"&amp;WList)+1),0,1),0))</f>
        <v>#REF!</v>
      </c>
    </row>
    <row r="27" spans="1:18">
      <c r="A27" s="12"/>
      <c r="B27" s="77"/>
      <c r="C27" s="114"/>
      <c r="D27" s="115"/>
      <c r="E27" s="112"/>
      <c r="F27" s="20">
        <f t="shared" si="2"/>
        <v>0</v>
      </c>
      <c r="G27" s="20">
        <f t="shared" si="3"/>
        <v>0</v>
      </c>
      <c r="H27" s="12"/>
      <c r="I27" s="77"/>
      <c r="J27" s="114"/>
      <c r="K27" s="110"/>
      <c r="L27" s="116"/>
      <c r="M27" s="86">
        <f t="shared" si="4"/>
        <v>0</v>
      </c>
      <c r="N27" s="86">
        <f t="shared" si="5"/>
        <v>0</v>
      </c>
      <c r="O27" s="83" t="str">
        <f t="shared" si="0"/>
        <v/>
      </c>
      <c r="P27" s="84" t="e">
        <f t="array" aca="1" ref="P27" ca="1">INDEX(MLIST,MATCH(0,IF(MAX(NOT(COUNTIF($P$1:P26,MLIST))*(COUNTIF(MLIST,"&gt;"&amp;MLIST)+1))=(COUNTIF(MLIST,"&gt;"&amp;MLIST)+1),0,1),0))</f>
        <v>#REF!</v>
      </c>
      <c r="Q27" s="83" t="str">
        <f t="shared" si="1"/>
        <v/>
      </c>
      <c r="R27" s="83" t="e">
        <f t="array" aca="1" ref="R27" ca="1">INDEX(WList,MATCH(0,IF(MAX(NOT(COUNTIF($R$1:R26,WList))*(COUNTIF(WList,"&gt;"&amp;WList)+1))=(COUNTIF(WList,"&gt;"&amp;WList)+1),0,1),0))</f>
        <v>#REF!</v>
      </c>
    </row>
    <row r="28" spans="1:18">
      <c r="A28" s="12"/>
      <c r="B28" s="77"/>
      <c r="C28" s="114"/>
      <c r="D28" s="115"/>
      <c r="E28" s="112"/>
      <c r="F28" s="20">
        <f t="shared" si="2"/>
        <v>0</v>
      </c>
      <c r="G28" s="20">
        <f t="shared" si="3"/>
        <v>0</v>
      </c>
      <c r="H28" s="12"/>
      <c r="I28" s="77"/>
      <c r="J28" s="114"/>
      <c r="K28" s="110"/>
      <c r="L28" s="116"/>
      <c r="M28" s="86">
        <f t="shared" si="4"/>
        <v>0</v>
      </c>
      <c r="N28" s="86">
        <f t="shared" si="5"/>
        <v>0</v>
      </c>
      <c r="O28" s="83" t="str">
        <f t="shared" si="0"/>
        <v/>
      </c>
      <c r="P28" s="84" t="e">
        <f t="array" aca="1" ref="P28" ca="1">INDEX(MLIST,MATCH(0,IF(MAX(NOT(COUNTIF($P$1:P27,MLIST))*(COUNTIF(MLIST,"&gt;"&amp;MLIST)+1))=(COUNTIF(MLIST,"&gt;"&amp;MLIST)+1),0,1),0))</f>
        <v>#REF!</v>
      </c>
      <c r="Q28" s="83" t="str">
        <f t="shared" si="1"/>
        <v/>
      </c>
      <c r="R28" s="83" t="e">
        <f t="array" aca="1" ref="R28" ca="1">INDEX(WList,MATCH(0,IF(MAX(NOT(COUNTIF($R$1:R27,WList))*(COUNTIF(WList,"&gt;"&amp;WList)+1))=(COUNTIF(WList,"&gt;"&amp;WList)+1),0,1),0))</f>
        <v>#REF!</v>
      </c>
    </row>
    <row r="29" spans="1:18">
      <c r="A29" s="12"/>
      <c r="B29" s="77"/>
      <c r="C29" s="114"/>
      <c r="D29" s="115"/>
      <c r="E29" s="112"/>
      <c r="F29" s="20">
        <f t="shared" si="2"/>
        <v>0</v>
      </c>
      <c r="G29" s="20">
        <f t="shared" si="3"/>
        <v>0</v>
      </c>
      <c r="H29" s="12"/>
      <c r="I29" s="77"/>
      <c r="J29" s="114"/>
      <c r="K29" s="110"/>
      <c r="L29" s="116"/>
      <c r="M29" s="86">
        <f t="shared" si="4"/>
        <v>0</v>
      </c>
      <c r="N29" s="86">
        <f t="shared" si="5"/>
        <v>0</v>
      </c>
      <c r="O29" s="83" t="str">
        <f t="shared" si="0"/>
        <v/>
      </c>
      <c r="P29" s="84" t="e">
        <f t="array" aca="1" ref="P29" ca="1">INDEX(MLIST,MATCH(0,IF(MAX(NOT(COUNTIF($P$1:P28,MLIST))*(COUNTIF(MLIST,"&gt;"&amp;MLIST)+1))=(COUNTIF(MLIST,"&gt;"&amp;MLIST)+1),0,1),0))</f>
        <v>#REF!</v>
      </c>
      <c r="Q29" s="83" t="str">
        <f t="shared" si="1"/>
        <v/>
      </c>
      <c r="R29" s="83" t="e">
        <f t="array" aca="1" ref="R29" ca="1">INDEX(WList,MATCH(0,IF(MAX(NOT(COUNTIF($R$1:R28,WList))*(COUNTIF(WList,"&gt;"&amp;WList)+1))=(COUNTIF(WList,"&gt;"&amp;WList)+1),0,1),0))</f>
        <v>#REF!</v>
      </c>
    </row>
    <row r="30" spans="1:18">
      <c r="A30" s="12"/>
      <c r="B30" s="77"/>
      <c r="C30" s="114"/>
      <c r="D30" s="115"/>
      <c r="E30" s="112"/>
      <c r="F30" s="20">
        <f t="shared" si="2"/>
        <v>0</v>
      </c>
      <c r="G30" s="20">
        <f t="shared" si="3"/>
        <v>0</v>
      </c>
      <c r="H30" s="12"/>
      <c r="I30" s="77"/>
      <c r="J30" s="114"/>
      <c r="K30" s="110"/>
      <c r="L30" s="116"/>
      <c r="M30" s="86">
        <f t="shared" si="4"/>
        <v>0</v>
      </c>
      <c r="N30" s="86">
        <f t="shared" si="5"/>
        <v>0</v>
      </c>
      <c r="O30" s="83" t="str">
        <f t="shared" si="0"/>
        <v/>
      </c>
      <c r="P30" s="84" t="e">
        <f t="array" aca="1" ref="P30" ca="1">INDEX(MLIST,MATCH(0,IF(MAX(NOT(COUNTIF($P$1:P29,MLIST))*(COUNTIF(MLIST,"&gt;"&amp;MLIST)+1))=(COUNTIF(MLIST,"&gt;"&amp;MLIST)+1),0,1),0))</f>
        <v>#REF!</v>
      </c>
      <c r="Q30" s="83" t="str">
        <f t="shared" si="1"/>
        <v/>
      </c>
      <c r="R30" s="83" t="e">
        <f t="array" aca="1" ref="R30" ca="1">INDEX(WList,MATCH(0,IF(MAX(NOT(COUNTIF($R$1:R29,WList))*(COUNTIF(WList,"&gt;"&amp;WList)+1))=(COUNTIF(WList,"&gt;"&amp;WList)+1),0,1),0))</f>
        <v>#REF!</v>
      </c>
    </row>
    <row r="31" spans="1:18">
      <c r="A31" s="12"/>
      <c r="B31" s="77"/>
      <c r="C31" s="114"/>
      <c r="D31" s="115"/>
      <c r="E31" s="112"/>
      <c r="F31" s="20">
        <f t="shared" si="2"/>
        <v>0</v>
      </c>
      <c r="G31" s="20">
        <f t="shared" si="3"/>
        <v>0</v>
      </c>
      <c r="H31" s="12"/>
      <c r="I31" s="77"/>
      <c r="J31" s="114"/>
      <c r="K31" s="110"/>
      <c r="L31" s="116"/>
      <c r="M31" s="86">
        <f t="shared" si="4"/>
        <v>0</v>
      </c>
      <c r="N31" s="86">
        <f t="shared" si="5"/>
        <v>0</v>
      </c>
      <c r="O31" s="83" t="str">
        <f t="shared" si="0"/>
        <v/>
      </c>
      <c r="P31" s="84" t="e">
        <f t="array" aca="1" ref="P31" ca="1">INDEX(MLIST,MATCH(0,IF(MAX(NOT(COUNTIF($P$1:P30,MLIST))*(COUNTIF(MLIST,"&gt;"&amp;MLIST)+1))=(COUNTIF(MLIST,"&gt;"&amp;MLIST)+1),0,1),0))</f>
        <v>#REF!</v>
      </c>
      <c r="Q31" s="83" t="str">
        <f t="shared" si="1"/>
        <v/>
      </c>
      <c r="R31" s="83" t="e">
        <f t="array" aca="1" ref="R31" ca="1">INDEX(WList,MATCH(0,IF(MAX(NOT(COUNTIF($R$1:R30,WList))*(COUNTIF(WList,"&gt;"&amp;WList)+1))=(COUNTIF(WList,"&gt;"&amp;WList)+1),0,1),0))</f>
        <v>#REF!</v>
      </c>
    </row>
    <row r="32" spans="1:18">
      <c r="A32" s="12"/>
      <c r="B32" s="77"/>
      <c r="C32" s="114"/>
      <c r="D32" s="115"/>
      <c r="E32" s="112"/>
      <c r="F32" s="20">
        <f t="shared" si="2"/>
        <v>0</v>
      </c>
      <c r="G32" s="20">
        <f t="shared" si="3"/>
        <v>0</v>
      </c>
      <c r="H32" s="12"/>
      <c r="I32" s="77"/>
      <c r="J32" s="114"/>
      <c r="K32" s="110"/>
      <c r="L32" s="116"/>
      <c r="M32" s="86">
        <f t="shared" si="4"/>
        <v>0</v>
      </c>
      <c r="N32" s="86">
        <f t="shared" si="5"/>
        <v>0</v>
      </c>
      <c r="O32" s="83" t="str">
        <f t="shared" si="0"/>
        <v/>
      </c>
      <c r="P32" s="84" t="e">
        <f t="array" aca="1" ref="P32" ca="1">INDEX(MLIST,MATCH(0,IF(MAX(NOT(COUNTIF($P$1:P31,MLIST))*(COUNTIF(MLIST,"&gt;"&amp;MLIST)+1))=(COUNTIF(MLIST,"&gt;"&amp;MLIST)+1),0,1),0))</f>
        <v>#REF!</v>
      </c>
      <c r="Q32" s="83" t="str">
        <f t="shared" si="1"/>
        <v/>
      </c>
      <c r="R32" s="83" t="e">
        <f t="array" aca="1" ref="R32" ca="1">INDEX(WList,MATCH(0,IF(MAX(NOT(COUNTIF($R$1:R31,WList))*(COUNTIF(WList,"&gt;"&amp;WList)+1))=(COUNTIF(WList,"&gt;"&amp;WList)+1),0,1),0))</f>
        <v>#REF!</v>
      </c>
    </row>
    <row r="33" spans="1:18">
      <c r="A33" s="12"/>
      <c r="B33" s="77"/>
      <c r="C33" s="114"/>
      <c r="D33" s="115"/>
      <c r="E33" s="112"/>
      <c r="F33" s="20">
        <f t="shared" si="2"/>
        <v>0</v>
      </c>
      <c r="G33" s="20">
        <f t="shared" si="3"/>
        <v>0</v>
      </c>
      <c r="H33" s="12"/>
      <c r="I33" s="77"/>
      <c r="J33" s="114"/>
      <c r="K33" s="110"/>
      <c r="L33" s="116"/>
      <c r="M33" s="86">
        <f t="shared" si="4"/>
        <v>0</v>
      </c>
      <c r="N33" s="86">
        <f t="shared" si="5"/>
        <v>0</v>
      </c>
      <c r="O33" s="83" t="str">
        <f t="shared" si="0"/>
        <v/>
      </c>
      <c r="P33" s="84" t="e">
        <f t="array" aca="1" ref="P33" ca="1">INDEX(MLIST,MATCH(0,IF(MAX(NOT(COUNTIF($P$1:P32,MLIST))*(COUNTIF(MLIST,"&gt;"&amp;MLIST)+1))=(COUNTIF(MLIST,"&gt;"&amp;MLIST)+1),0,1),0))</f>
        <v>#REF!</v>
      </c>
      <c r="Q33" s="83" t="str">
        <f t="shared" si="1"/>
        <v/>
      </c>
      <c r="R33" s="83" t="e">
        <f t="array" aca="1" ref="R33" ca="1">INDEX(WList,MATCH(0,IF(MAX(NOT(COUNTIF($R$1:R32,WList))*(COUNTIF(WList,"&gt;"&amp;WList)+1))=(COUNTIF(WList,"&gt;"&amp;WList)+1),0,1),0))</f>
        <v>#REF!</v>
      </c>
    </row>
    <row r="34" spans="1:18">
      <c r="A34" s="12"/>
      <c r="B34" s="77"/>
      <c r="C34" s="114"/>
      <c r="D34" s="115"/>
      <c r="E34" s="112"/>
      <c r="F34" s="20">
        <f t="shared" si="2"/>
        <v>0</v>
      </c>
      <c r="G34" s="20">
        <f t="shared" si="3"/>
        <v>0</v>
      </c>
      <c r="H34" s="12"/>
      <c r="I34" s="77"/>
      <c r="J34" s="114"/>
      <c r="K34" s="110"/>
      <c r="L34" s="116"/>
      <c r="M34" s="86">
        <f t="shared" si="4"/>
        <v>0</v>
      </c>
      <c r="N34" s="86">
        <f t="shared" si="5"/>
        <v>0</v>
      </c>
      <c r="O34" s="83" t="str">
        <f t="shared" si="0"/>
        <v/>
      </c>
      <c r="P34" s="84" t="e">
        <f t="array" aca="1" ref="P34" ca="1">INDEX(MLIST,MATCH(0,IF(MAX(NOT(COUNTIF($P$1:P33,MLIST))*(COUNTIF(MLIST,"&gt;"&amp;MLIST)+1))=(COUNTIF(MLIST,"&gt;"&amp;MLIST)+1),0,1),0))</f>
        <v>#REF!</v>
      </c>
      <c r="Q34" s="83" t="str">
        <f t="shared" si="1"/>
        <v/>
      </c>
      <c r="R34" s="83" t="e">
        <f t="array" aca="1" ref="R34" ca="1">INDEX(WList,MATCH(0,IF(MAX(NOT(COUNTIF($R$1:R33,WList))*(COUNTIF(WList,"&gt;"&amp;WList)+1))=(COUNTIF(WList,"&gt;"&amp;WList)+1),0,1),0))</f>
        <v>#REF!</v>
      </c>
    </row>
    <row r="35" spans="1:18">
      <c r="A35" s="12"/>
      <c r="B35" s="77"/>
      <c r="C35" s="114"/>
      <c r="D35" s="115"/>
      <c r="E35" s="112"/>
      <c r="F35" s="20">
        <f t="shared" si="2"/>
        <v>0</v>
      </c>
      <c r="G35" s="20">
        <f t="shared" si="3"/>
        <v>0</v>
      </c>
      <c r="H35" s="12"/>
      <c r="I35" s="77"/>
      <c r="J35" s="114"/>
      <c r="K35" s="110"/>
      <c r="L35" s="116"/>
      <c r="M35" s="86">
        <f t="shared" si="4"/>
        <v>0</v>
      </c>
      <c r="N35" s="86">
        <f t="shared" si="5"/>
        <v>0</v>
      </c>
      <c r="O35" s="83" t="str">
        <f t="shared" si="0"/>
        <v/>
      </c>
      <c r="P35" s="84" t="e">
        <f t="array" aca="1" ref="P35" ca="1">INDEX(MLIST,MATCH(0,IF(MAX(NOT(COUNTIF($P$1:P34,MLIST))*(COUNTIF(MLIST,"&gt;"&amp;MLIST)+1))=(COUNTIF(MLIST,"&gt;"&amp;MLIST)+1),0,1),0))</f>
        <v>#REF!</v>
      </c>
      <c r="Q35" s="83" t="str">
        <f t="shared" si="1"/>
        <v/>
      </c>
      <c r="R35" s="83" t="e">
        <f t="array" aca="1" ref="R35" ca="1">INDEX(WList,MATCH(0,IF(MAX(NOT(COUNTIF($R$1:R34,WList))*(COUNTIF(WList,"&gt;"&amp;WList)+1))=(COUNTIF(WList,"&gt;"&amp;WList)+1),0,1),0))</f>
        <v>#REF!</v>
      </c>
    </row>
    <row r="36" spans="1:18">
      <c r="A36" s="12"/>
      <c r="B36" s="77"/>
      <c r="C36" s="114"/>
      <c r="D36" s="115"/>
      <c r="E36" s="112"/>
      <c r="F36" s="20">
        <f t="shared" si="2"/>
        <v>0</v>
      </c>
      <c r="G36" s="20">
        <f t="shared" si="3"/>
        <v>0</v>
      </c>
      <c r="H36" s="12"/>
      <c r="I36" s="77"/>
      <c r="J36" s="114"/>
      <c r="K36" s="110"/>
      <c r="L36" s="116"/>
      <c r="M36" s="86">
        <f t="shared" si="4"/>
        <v>0</v>
      </c>
      <c r="N36" s="86">
        <f t="shared" si="5"/>
        <v>0</v>
      </c>
      <c r="O36" s="83" t="str">
        <f t="shared" si="0"/>
        <v/>
      </c>
      <c r="P36" s="84" t="e">
        <f t="array" aca="1" ref="P36" ca="1">INDEX(MLIST,MATCH(0,IF(MAX(NOT(COUNTIF($P$1:P35,MLIST))*(COUNTIF(MLIST,"&gt;"&amp;MLIST)+1))=(COUNTIF(MLIST,"&gt;"&amp;MLIST)+1),0,1),0))</f>
        <v>#REF!</v>
      </c>
      <c r="Q36" s="83" t="str">
        <f t="shared" si="1"/>
        <v/>
      </c>
      <c r="R36" s="83" t="e">
        <f t="array" aca="1" ref="R36" ca="1">INDEX(WList,MATCH(0,IF(MAX(NOT(COUNTIF($R$1:R35,WList))*(COUNTIF(WList,"&gt;"&amp;WList)+1))=(COUNTIF(WList,"&gt;"&amp;WList)+1),0,1),0))</f>
        <v>#REF!</v>
      </c>
    </row>
    <row r="37" spans="1:18">
      <c r="A37" s="12"/>
      <c r="B37" s="77"/>
      <c r="C37" s="114"/>
      <c r="D37" s="117"/>
      <c r="E37" s="112"/>
      <c r="F37" s="20">
        <f t="shared" si="2"/>
        <v>0</v>
      </c>
      <c r="G37" s="20">
        <f t="shared" si="3"/>
        <v>0</v>
      </c>
      <c r="H37" s="12"/>
      <c r="I37" s="77"/>
      <c r="J37" s="114"/>
      <c r="K37" s="110"/>
      <c r="L37" s="116"/>
      <c r="M37" s="86">
        <f t="shared" si="4"/>
        <v>0</v>
      </c>
      <c r="N37" s="86">
        <f t="shared" si="5"/>
        <v>0</v>
      </c>
      <c r="O37" s="83" t="str">
        <f t="shared" si="0"/>
        <v/>
      </c>
      <c r="P37" s="84" t="e">
        <f t="array" aca="1" ref="P37" ca="1">INDEX(MLIST,MATCH(0,IF(MAX(NOT(COUNTIF($P$1:P36,MLIST))*(COUNTIF(MLIST,"&gt;"&amp;MLIST)+1))=(COUNTIF(MLIST,"&gt;"&amp;MLIST)+1),0,1),0))</f>
        <v>#REF!</v>
      </c>
      <c r="Q37" s="83" t="str">
        <f t="shared" si="1"/>
        <v/>
      </c>
      <c r="R37" s="83" t="e">
        <f t="array" aca="1" ref="R37" ca="1">INDEX(WList,MATCH(0,IF(MAX(NOT(COUNTIF($R$1:R36,WList))*(COUNTIF(WList,"&gt;"&amp;WList)+1))=(COUNTIF(WList,"&gt;"&amp;WList)+1),0,1),0))</f>
        <v>#REF!</v>
      </c>
    </row>
    <row r="38" spans="1:18">
      <c r="A38" s="79"/>
      <c r="B38" s="77"/>
      <c r="C38" s="110"/>
      <c r="D38" s="110"/>
      <c r="E38" s="112"/>
      <c r="F38" s="20">
        <f>A38</f>
        <v>0</v>
      </c>
      <c r="G38" s="20">
        <f t="shared" si="3"/>
        <v>0</v>
      </c>
      <c r="H38" s="12"/>
      <c r="I38" s="77"/>
      <c r="J38" s="114"/>
      <c r="K38" s="110"/>
      <c r="L38" s="116"/>
      <c r="M38" s="86">
        <f t="shared" si="4"/>
        <v>0</v>
      </c>
      <c r="N38" s="86">
        <f t="shared" si="5"/>
        <v>0</v>
      </c>
      <c r="O38" s="83" t="str">
        <f t="shared" si="0"/>
        <v/>
      </c>
      <c r="P38" s="84" t="e">
        <f t="array" aca="1" ref="P38" ca="1">INDEX(MLIST,MATCH(0,IF(MAX(NOT(COUNTIF($P$1:P37,MLIST))*(COUNTIF(MLIST,"&gt;"&amp;MLIST)+1))=(COUNTIF(MLIST,"&gt;"&amp;MLIST)+1),0,1),0))</f>
        <v>#REF!</v>
      </c>
      <c r="Q38" s="83" t="str">
        <f t="shared" si="1"/>
        <v/>
      </c>
      <c r="R38" s="83" t="e">
        <f t="array" aca="1" ref="R38" ca="1">INDEX(WList,MATCH(0,IF(MAX(NOT(COUNTIF($R$1:R37,WList))*(COUNTIF(WList,"&gt;"&amp;WList)+1))=(COUNTIF(WList,"&gt;"&amp;WList)+1),0,1),0))</f>
        <v>#REF!</v>
      </c>
    </row>
    <row r="39" spans="1:18">
      <c r="A39" s="12"/>
      <c r="B39" s="77"/>
      <c r="C39" s="114"/>
      <c r="D39" s="114"/>
      <c r="E39" s="112"/>
      <c r="F39" s="20">
        <f>A39</f>
        <v>0</v>
      </c>
      <c r="G39" s="20">
        <f t="shared" si="3"/>
        <v>0</v>
      </c>
      <c r="H39" s="12"/>
      <c r="I39" s="77"/>
      <c r="J39" s="114"/>
      <c r="K39" s="110"/>
      <c r="L39" s="116"/>
      <c r="M39" s="86">
        <f t="shared" si="4"/>
        <v>0</v>
      </c>
      <c r="N39" s="86">
        <f t="shared" si="5"/>
        <v>0</v>
      </c>
      <c r="O39" s="83" t="str">
        <f t="shared" si="0"/>
        <v/>
      </c>
      <c r="P39" s="84" t="e">
        <f t="array" aca="1" ref="P39" ca="1">INDEX(MLIST,MATCH(0,IF(MAX(NOT(COUNTIF($P$1:P38,MLIST))*(COUNTIF(MLIST,"&gt;"&amp;MLIST)+1))=(COUNTIF(MLIST,"&gt;"&amp;MLIST)+1),0,1),0))</f>
        <v>#REF!</v>
      </c>
      <c r="Q39" s="83" t="str">
        <f t="shared" si="1"/>
        <v/>
      </c>
      <c r="R39" s="83" t="e">
        <f t="array" aca="1" ref="R39" ca="1">INDEX(WList,MATCH(0,IF(MAX(NOT(COUNTIF($R$1:R38,WList))*(COUNTIF(WList,"&gt;"&amp;WList)+1))=(COUNTIF(WList,"&gt;"&amp;WList)+1),0,1),0))</f>
        <v>#REF!</v>
      </c>
    </row>
    <row r="40" spans="1:18">
      <c r="A40" s="12"/>
      <c r="B40" s="77"/>
      <c r="C40" s="114"/>
      <c r="D40" s="114"/>
      <c r="E40" s="112"/>
      <c r="F40" s="20">
        <f>A40</f>
        <v>0</v>
      </c>
      <c r="G40" s="20">
        <f t="shared" si="3"/>
        <v>0</v>
      </c>
      <c r="H40" s="12"/>
      <c r="I40" s="77"/>
      <c r="J40" s="114"/>
      <c r="K40" s="110"/>
      <c r="L40" s="116"/>
      <c r="M40" s="86">
        <f t="shared" si="4"/>
        <v>0</v>
      </c>
      <c r="N40" s="86">
        <f t="shared" si="5"/>
        <v>0</v>
      </c>
      <c r="O40" s="83" t="str">
        <f t="shared" si="0"/>
        <v/>
      </c>
      <c r="P40" s="84" t="e">
        <f t="array" aca="1" ref="P40" ca="1">INDEX(MLIST,MATCH(0,IF(MAX(NOT(COUNTIF($P$1:P39,MLIST))*(COUNTIF(MLIST,"&gt;"&amp;MLIST)+1))=(COUNTIF(MLIST,"&gt;"&amp;MLIST)+1),0,1),0))</f>
        <v>#REF!</v>
      </c>
      <c r="Q40" s="83" t="str">
        <f t="shared" si="1"/>
        <v/>
      </c>
      <c r="R40" s="83" t="e">
        <f t="array" aca="1" ref="R40" ca="1">INDEX(WList,MATCH(0,IF(MAX(NOT(COUNTIF($R$1:R39,WList))*(COUNTIF(WList,"&gt;"&amp;WList)+1))=(COUNTIF(WList,"&gt;"&amp;WList)+1),0,1),0))</f>
        <v>#REF!</v>
      </c>
    </row>
    <row r="41" spans="1:18">
      <c r="A41" s="81"/>
      <c r="B41" s="77"/>
      <c r="C41" s="118"/>
      <c r="D41" s="118"/>
      <c r="E41" s="112"/>
      <c r="F41" s="20">
        <f>A41</f>
        <v>0</v>
      </c>
      <c r="G41" s="20">
        <f t="shared" si="3"/>
        <v>0</v>
      </c>
      <c r="H41" s="81"/>
      <c r="I41" s="77"/>
      <c r="J41" s="118"/>
      <c r="K41" s="118"/>
      <c r="L41" s="116"/>
      <c r="M41" s="86">
        <f t="shared" si="4"/>
        <v>0</v>
      </c>
      <c r="N41" s="86">
        <f t="shared" si="5"/>
        <v>0</v>
      </c>
      <c r="O41" s="83" t="str">
        <f t="shared" si="0"/>
        <v/>
      </c>
      <c r="P41" s="84" t="e">
        <f t="array" aca="1" ref="P41" ca="1">INDEX(MLIST,MATCH(0,IF(MAX(NOT(COUNTIF($P$1:P40,MLIST))*(COUNTIF(MLIST,"&gt;"&amp;MLIST)+1))=(COUNTIF(MLIST,"&gt;"&amp;MLIST)+1),0,1),0))</f>
        <v>#REF!</v>
      </c>
      <c r="Q41" s="83" t="str">
        <f t="shared" si="1"/>
        <v/>
      </c>
      <c r="R41" s="83" t="e">
        <f t="array" aca="1" ref="R41" ca="1">INDEX(WList,MATCH(0,IF(MAX(NOT(COUNTIF($R$1:R40,WList))*(COUNTIF(WList,"&gt;"&amp;WList)+1))=(COUNTIF(WList,"&gt;"&amp;WList)+1),0,1),0))</f>
        <v>#REF!</v>
      </c>
    </row>
    <row r="42" spans="1:18">
      <c r="A42" s="12"/>
      <c r="B42" s="77"/>
      <c r="C42" s="114"/>
      <c r="D42" s="114"/>
      <c r="E42" s="112"/>
      <c r="F42" s="20">
        <f t="shared" ref="F42:F77" si="6">A42</f>
        <v>0</v>
      </c>
      <c r="G42" s="20">
        <f t="shared" si="3"/>
        <v>0</v>
      </c>
      <c r="H42" s="12"/>
      <c r="I42" s="77"/>
      <c r="J42" s="114"/>
      <c r="K42" s="114"/>
      <c r="L42" s="116"/>
      <c r="M42" s="86">
        <f t="shared" si="4"/>
        <v>0</v>
      </c>
      <c r="N42" s="86">
        <f t="shared" si="5"/>
        <v>0</v>
      </c>
      <c r="O42" s="83" t="str">
        <f t="shared" si="0"/>
        <v/>
      </c>
      <c r="P42" s="84" t="e">
        <f t="array" aca="1" ref="P42" ca="1">INDEX(MLIST,MATCH(0,IF(MAX(NOT(COUNTIF($P$1:P41,MLIST))*(COUNTIF(MLIST,"&gt;"&amp;MLIST)+1))=(COUNTIF(MLIST,"&gt;"&amp;MLIST)+1),0,1),0))</f>
        <v>#REF!</v>
      </c>
      <c r="Q42" s="83" t="str">
        <f t="shared" si="1"/>
        <v/>
      </c>
      <c r="R42" s="83" t="e">
        <f t="array" aca="1" ref="R42" ca="1">INDEX(WList,MATCH(0,IF(MAX(NOT(COUNTIF($R$1:R41,WList))*(COUNTIF(WList,"&gt;"&amp;WList)+1))=(COUNTIF(WList,"&gt;"&amp;WList)+1),0,1),0))</f>
        <v>#REF!</v>
      </c>
    </row>
    <row r="43" spans="1:18">
      <c r="A43" s="12"/>
      <c r="B43" s="77"/>
      <c r="C43" s="114"/>
      <c r="D43" s="114"/>
      <c r="E43" s="112"/>
      <c r="F43" s="20">
        <f t="shared" si="6"/>
        <v>0</v>
      </c>
      <c r="G43" s="20">
        <f t="shared" si="3"/>
        <v>0</v>
      </c>
      <c r="H43" s="12"/>
      <c r="I43" s="77"/>
      <c r="J43" s="114"/>
      <c r="K43" s="114"/>
      <c r="L43" s="116"/>
      <c r="M43" s="86">
        <f t="shared" si="4"/>
        <v>0</v>
      </c>
      <c r="N43" s="86">
        <f t="shared" si="5"/>
        <v>0</v>
      </c>
      <c r="O43" s="83" t="str">
        <f t="shared" si="0"/>
        <v/>
      </c>
      <c r="P43" s="84" t="e">
        <f t="array" aca="1" ref="P43" ca="1">INDEX(MLIST,MATCH(0,IF(MAX(NOT(COUNTIF($P$1:P42,MLIST))*(COUNTIF(MLIST,"&gt;"&amp;MLIST)+1))=(COUNTIF(MLIST,"&gt;"&amp;MLIST)+1),0,1),0))</f>
        <v>#REF!</v>
      </c>
      <c r="Q43" s="83" t="str">
        <f t="shared" si="1"/>
        <v/>
      </c>
      <c r="R43" s="83" t="e">
        <f t="array" aca="1" ref="R43" ca="1">INDEX(WList,MATCH(0,IF(MAX(NOT(COUNTIF($R$1:R42,WList))*(COUNTIF(WList,"&gt;"&amp;WList)+1))=(COUNTIF(WList,"&gt;"&amp;WList)+1),0,1),0))</f>
        <v>#REF!</v>
      </c>
    </row>
    <row r="44" spans="1:18">
      <c r="A44" s="12"/>
      <c r="B44" s="77"/>
      <c r="C44" s="114"/>
      <c r="D44" s="114"/>
      <c r="E44" s="112"/>
      <c r="F44" s="20">
        <f t="shared" si="6"/>
        <v>0</v>
      </c>
      <c r="G44" s="20">
        <f t="shared" si="3"/>
        <v>0</v>
      </c>
      <c r="H44" s="12"/>
      <c r="I44" s="77"/>
      <c r="J44" s="114"/>
      <c r="K44" s="114"/>
      <c r="L44" s="116"/>
      <c r="M44" s="86">
        <f t="shared" si="4"/>
        <v>0</v>
      </c>
      <c r="N44" s="86">
        <f t="shared" si="5"/>
        <v>0</v>
      </c>
      <c r="O44" s="83" t="str">
        <f t="shared" si="0"/>
        <v/>
      </c>
      <c r="P44" s="84" t="e">
        <f t="array" aca="1" ref="P44" ca="1">INDEX(MLIST,MATCH(0,IF(MAX(NOT(COUNTIF($P$1:P43,MLIST))*(COUNTIF(MLIST,"&gt;"&amp;MLIST)+1))=(COUNTIF(MLIST,"&gt;"&amp;MLIST)+1),0,1),0))</f>
        <v>#REF!</v>
      </c>
      <c r="Q44" s="83" t="str">
        <f t="shared" si="1"/>
        <v/>
      </c>
      <c r="R44" s="83" t="e">
        <f t="array" aca="1" ref="R44" ca="1">INDEX(WList,MATCH(0,IF(MAX(NOT(COUNTIF($R$1:R43,WList))*(COUNTIF(WList,"&gt;"&amp;WList)+1))=(COUNTIF(WList,"&gt;"&amp;WList)+1),0,1),0))</f>
        <v>#REF!</v>
      </c>
    </row>
    <row r="45" spans="1:18">
      <c r="A45" s="12"/>
      <c r="B45" s="77"/>
      <c r="C45" s="114"/>
      <c r="D45" s="114"/>
      <c r="E45" s="112"/>
      <c r="F45" s="20">
        <f t="shared" si="6"/>
        <v>0</v>
      </c>
      <c r="G45" s="20">
        <f t="shared" si="3"/>
        <v>0</v>
      </c>
      <c r="H45" s="12"/>
      <c r="I45" s="77"/>
      <c r="J45" s="114"/>
      <c r="K45" s="114"/>
      <c r="L45" s="116"/>
      <c r="M45" s="86">
        <f t="shared" si="4"/>
        <v>0</v>
      </c>
      <c r="N45" s="86">
        <f t="shared" si="5"/>
        <v>0</v>
      </c>
      <c r="O45" s="83" t="str">
        <f t="shared" si="0"/>
        <v/>
      </c>
      <c r="P45" s="84" t="e">
        <f t="array" aca="1" ref="P45" ca="1">INDEX(MLIST,MATCH(0,IF(MAX(NOT(COUNTIF($P$1:P44,MLIST))*(COUNTIF(MLIST,"&gt;"&amp;MLIST)+1))=(COUNTIF(MLIST,"&gt;"&amp;MLIST)+1),0,1),0))</f>
        <v>#REF!</v>
      </c>
      <c r="Q45" s="83" t="str">
        <f t="shared" si="1"/>
        <v/>
      </c>
      <c r="R45" s="83" t="e">
        <f t="array" aca="1" ref="R45" ca="1">INDEX(WList,MATCH(0,IF(MAX(NOT(COUNTIF($R$1:R44,WList))*(COUNTIF(WList,"&gt;"&amp;WList)+1))=(COUNTIF(WList,"&gt;"&amp;WList)+1),0,1),0))</f>
        <v>#REF!</v>
      </c>
    </row>
    <row r="46" spans="1:18">
      <c r="A46" s="12"/>
      <c r="B46" s="77"/>
      <c r="C46" s="114"/>
      <c r="D46" s="114"/>
      <c r="E46" s="112"/>
      <c r="F46" s="20">
        <f t="shared" si="6"/>
        <v>0</v>
      </c>
      <c r="G46" s="20">
        <f t="shared" si="3"/>
        <v>0</v>
      </c>
      <c r="H46" s="12"/>
      <c r="I46" s="77"/>
      <c r="J46" s="114"/>
      <c r="K46" s="114"/>
      <c r="L46" s="116"/>
      <c r="M46" s="86">
        <f t="shared" si="4"/>
        <v>0</v>
      </c>
      <c r="N46" s="86">
        <f t="shared" si="5"/>
        <v>0</v>
      </c>
      <c r="O46" s="83" t="str">
        <f t="shared" si="0"/>
        <v/>
      </c>
      <c r="P46" s="84" t="e">
        <f t="array" aca="1" ref="P46" ca="1">INDEX(MLIST,MATCH(0,IF(MAX(NOT(COUNTIF($P$1:P45,MLIST))*(COUNTIF(MLIST,"&gt;"&amp;MLIST)+1))=(COUNTIF(MLIST,"&gt;"&amp;MLIST)+1),0,1),0))</f>
        <v>#REF!</v>
      </c>
      <c r="Q46" s="83" t="str">
        <f t="shared" si="1"/>
        <v/>
      </c>
      <c r="R46" s="83" t="e">
        <f t="array" aca="1" ref="R46" ca="1">INDEX(WList,MATCH(0,IF(MAX(NOT(COUNTIF($R$1:R45,WList))*(COUNTIF(WList,"&gt;"&amp;WList)+1))=(COUNTIF(WList,"&gt;"&amp;WList)+1),0,1),0))</f>
        <v>#REF!</v>
      </c>
    </row>
    <row r="47" spans="1:18">
      <c r="A47" s="12"/>
      <c r="B47" s="77"/>
      <c r="C47" s="114"/>
      <c r="D47" s="114"/>
      <c r="E47" s="112"/>
      <c r="F47" s="20">
        <f t="shared" si="6"/>
        <v>0</v>
      </c>
      <c r="G47" s="20">
        <f t="shared" si="3"/>
        <v>0</v>
      </c>
      <c r="H47" s="12"/>
      <c r="I47" s="77"/>
      <c r="J47" s="114"/>
      <c r="K47" s="114"/>
      <c r="L47" s="116"/>
      <c r="M47" s="86">
        <f t="shared" si="4"/>
        <v>0</v>
      </c>
      <c r="N47" s="86">
        <f t="shared" si="5"/>
        <v>0</v>
      </c>
      <c r="O47" s="83" t="str">
        <f t="shared" si="0"/>
        <v/>
      </c>
      <c r="P47" s="84" t="e">
        <f t="array" aca="1" ref="P47" ca="1">INDEX(MLIST,MATCH(0,IF(MAX(NOT(COUNTIF($P$1:P46,MLIST))*(COUNTIF(MLIST,"&gt;"&amp;MLIST)+1))=(COUNTIF(MLIST,"&gt;"&amp;MLIST)+1),0,1),0))</f>
        <v>#REF!</v>
      </c>
      <c r="Q47" s="83" t="str">
        <f t="shared" si="1"/>
        <v/>
      </c>
      <c r="R47" s="83" t="e">
        <f t="array" aca="1" ref="R47" ca="1">INDEX(WList,MATCH(0,IF(MAX(NOT(COUNTIF($R$1:R46,WList))*(COUNTIF(WList,"&gt;"&amp;WList)+1))=(COUNTIF(WList,"&gt;"&amp;WList)+1),0,1),0))</f>
        <v>#REF!</v>
      </c>
    </row>
    <row r="48" spans="1:18">
      <c r="A48" s="12"/>
      <c r="B48" s="77"/>
      <c r="C48" s="114"/>
      <c r="D48" s="114"/>
      <c r="E48" s="112"/>
      <c r="F48" s="20">
        <f t="shared" si="6"/>
        <v>0</v>
      </c>
      <c r="G48" s="20">
        <f t="shared" si="3"/>
        <v>0</v>
      </c>
      <c r="H48" s="12"/>
      <c r="I48" s="77"/>
      <c r="J48" s="114"/>
      <c r="K48" s="114"/>
      <c r="L48" s="116"/>
      <c r="M48" s="86">
        <f t="shared" si="4"/>
        <v>0</v>
      </c>
      <c r="N48" s="86">
        <f t="shared" si="5"/>
        <v>0</v>
      </c>
      <c r="O48" s="83" t="str">
        <f t="shared" si="0"/>
        <v/>
      </c>
      <c r="P48" s="84" t="e">
        <f t="array" aca="1" ref="P48" ca="1">INDEX(MLIST,MATCH(0,IF(MAX(NOT(COUNTIF($P$1:P47,MLIST))*(COUNTIF(MLIST,"&gt;"&amp;MLIST)+1))=(COUNTIF(MLIST,"&gt;"&amp;MLIST)+1),0,1),0))</f>
        <v>#REF!</v>
      </c>
      <c r="Q48" s="83" t="str">
        <f t="shared" si="1"/>
        <v/>
      </c>
      <c r="R48" s="83" t="e">
        <f t="array" aca="1" ref="R48" ca="1">INDEX(WList,MATCH(0,IF(MAX(NOT(COUNTIF($R$1:R47,WList))*(COUNTIF(WList,"&gt;"&amp;WList)+1))=(COUNTIF(WList,"&gt;"&amp;WList)+1),0,1),0))</f>
        <v>#REF!</v>
      </c>
    </row>
    <row r="49" spans="1:18">
      <c r="A49" s="12"/>
      <c r="B49" s="77"/>
      <c r="C49" s="114"/>
      <c r="D49" s="114"/>
      <c r="E49" s="112"/>
      <c r="F49" s="20">
        <f t="shared" si="6"/>
        <v>0</v>
      </c>
      <c r="G49" s="20">
        <f t="shared" si="3"/>
        <v>0</v>
      </c>
      <c r="H49" s="12"/>
      <c r="I49" s="77"/>
      <c r="J49" s="114"/>
      <c r="K49" s="114"/>
      <c r="L49" s="116"/>
      <c r="M49" s="86">
        <f t="shared" si="4"/>
        <v>0</v>
      </c>
      <c r="N49" s="86">
        <f t="shared" si="5"/>
        <v>0</v>
      </c>
      <c r="O49" s="83" t="str">
        <f t="shared" si="0"/>
        <v/>
      </c>
      <c r="P49" s="84" t="e">
        <f t="array" aca="1" ref="P49" ca="1">INDEX(MLIST,MATCH(0,IF(MAX(NOT(COUNTIF($P$1:P48,MLIST))*(COUNTIF(MLIST,"&gt;"&amp;MLIST)+1))=(COUNTIF(MLIST,"&gt;"&amp;MLIST)+1),0,1),0))</f>
        <v>#REF!</v>
      </c>
      <c r="Q49" s="83" t="str">
        <f t="shared" si="1"/>
        <v/>
      </c>
      <c r="R49" s="83" t="e">
        <f t="array" aca="1" ref="R49" ca="1">INDEX(WList,MATCH(0,IF(MAX(NOT(COUNTIF($R$1:R48,WList))*(COUNTIF(WList,"&gt;"&amp;WList)+1))=(COUNTIF(WList,"&gt;"&amp;WList)+1),0,1),0))</f>
        <v>#REF!</v>
      </c>
    </row>
    <row r="50" spans="1:18">
      <c r="A50" s="12"/>
      <c r="B50" s="77"/>
      <c r="C50" s="114"/>
      <c r="D50" s="114"/>
      <c r="E50" s="112"/>
      <c r="F50" s="20">
        <f t="shared" si="6"/>
        <v>0</v>
      </c>
      <c r="G50" s="20">
        <f t="shared" si="3"/>
        <v>0</v>
      </c>
      <c r="H50" s="12"/>
      <c r="I50" s="77"/>
      <c r="J50" s="114"/>
      <c r="K50" s="114"/>
      <c r="L50" s="116"/>
      <c r="M50" s="86">
        <f t="shared" si="4"/>
        <v>0</v>
      </c>
      <c r="N50" s="86">
        <f t="shared" si="5"/>
        <v>0</v>
      </c>
      <c r="O50" s="83" t="str">
        <f t="shared" si="0"/>
        <v/>
      </c>
      <c r="P50" s="84" t="e">
        <f t="array" aca="1" ref="P50" ca="1">INDEX(MLIST,MATCH(0,IF(MAX(NOT(COUNTIF($P$1:P49,MLIST))*(COUNTIF(MLIST,"&gt;"&amp;MLIST)+1))=(COUNTIF(MLIST,"&gt;"&amp;MLIST)+1),0,1),0))</f>
        <v>#REF!</v>
      </c>
      <c r="Q50" s="83" t="str">
        <f t="shared" si="1"/>
        <v/>
      </c>
      <c r="R50" s="83" t="e">
        <f t="array" aca="1" ref="R50" ca="1">INDEX(WList,MATCH(0,IF(MAX(NOT(COUNTIF($R$1:R49,WList))*(COUNTIF(WList,"&gt;"&amp;WList)+1))=(COUNTIF(WList,"&gt;"&amp;WList)+1),0,1),0))</f>
        <v>#REF!</v>
      </c>
    </row>
    <row r="51" spans="1:18">
      <c r="A51" s="12"/>
      <c r="B51" s="77"/>
      <c r="C51" s="114"/>
      <c r="D51" s="114"/>
      <c r="E51" s="112"/>
      <c r="F51" s="20">
        <f t="shared" si="6"/>
        <v>0</v>
      </c>
      <c r="G51" s="20">
        <f t="shared" si="3"/>
        <v>0</v>
      </c>
      <c r="H51" s="12"/>
      <c r="I51" s="77"/>
      <c r="J51" s="114"/>
      <c r="K51" s="114"/>
      <c r="L51" s="116"/>
      <c r="M51" s="86">
        <f t="shared" si="4"/>
        <v>0</v>
      </c>
      <c r="N51" s="86">
        <f t="shared" si="5"/>
        <v>0</v>
      </c>
      <c r="O51" s="83" t="str">
        <f t="shared" si="0"/>
        <v/>
      </c>
      <c r="P51" s="84" t="e">
        <f t="array" aca="1" ref="P51" ca="1">INDEX(MLIST,MATCH(0,IF(MAX(NOT(COUNTIF($P$1:P50,MLIST))*(COUNTIF(MLIST,"&gt;"&amp;MLIST)+1))=(COUNTIF(MLIST,"&gt;"&amp;MLIST)+1),0,1),0))</f>
        <v>#REF!</v>
      </c>
      <c r="Q51" s="83" t="str">
        <f t="shared" si="1"/>
        <v/>
      </c>
      <c r="R51" s="83" t="e">
        <f t="array" aca="1" ref="R51" ca="1">INDEX(WList,MATCH(0,IF(MAX(NOT(COUNTIF($R$1:R50,WList))*(COUNTIF(WList,"&gt;"&amp;WList)+1))=(COUNTIF(WList,"&gt;"&amp;WList)+1),0,1),0))</f>
        <v>#REF!</v>
      </c>
    </row>
    <row r="52" spans="1:18">
      <c r="A52" s="12"/>
      <c r="B52" s="77"/>
      <c r="C52" s="114"/>
      <c r="D52" s="114"/>
      <c r="E52" s="112"/>
      <c r="F52" s="20">
        <f t="shared" si="6"/>
        <v>0</v>
      </c>
      <c r="G52" s="20">
        <f t="shared" si="3"/>
        <v>0</v>
      </c>
      <c r="H52" s="12"/>
      <c r="I52" s="77"/>
      <c r="J52" s="114"/>
      <c r="K52" s="114"/>
      <c r="L52" s="116"/>
      <c r="M52" s="86">
        <f t="shared" si="4"/>
        <v>0</v>
      </c>
      <c r="N52" s="86">
        <f t="shared" si="5"/>
        <v>0</v>
      </c>
      <c r="O52" s="83" t="str">
        <f t="shared" si="0"/>
        <v/>
      </c>
      <c r="P52" s="84" t="e">
        <f t="array" aca="1" ref="P52" ca="1">INDEX(MLIST,MATCH(0,IF(MAX(NOT(COUNTIF($P$1:P51,MLIST))*(COUNTIF(MLIST,"&gt;"&amp;MLIST)+1))=(COUNTIF(MLIST,"&gt;"&amp;MLIST)+1),0,1),0))</f>
        <v>#REF!</v>
      </c>
      <c r="Q52" s="83" t="str">
        <f t="shared" si="1"/>
        <v/>
      </c>
      <c r="R52" s="83" t="e">
        <f t="array" aca="1" ref="R52" ca="1">INDEX(WList,MATCH(0,IF(MAX(NOT(COUNTIF($R$1:R51,WList))*(COUNTIF(WList,"&gt;"&amp;WList)+1))=(COUNTIF(WList,"&gt;"&amp;WList)+1),0,1),0))</f>
        <v>#REF!</v>
      </c>
    </row>
    <row r="53" spans="1:18">
      <c r="A53" s="12"/>
      <c r="B53" s="77"/>
      <c r="C53" s="114"/>
      <c r="D53" s="114"/>
      <c r="E53" s="112"/>
      <c r="F53" s="20">
        <f t="shared" si="6"/>
        <v>0</v>
      </c>
      <c r="G53" s="20">
        <f t="shared" si="3"/>
        <v>0</v>
      </c>
      <c r="H53" s="12"/>
      <c r="I53" s="77"/>
      <c r="J53" s="114"/>
      <c r="K53" s="114"/>
      <c r="L53" s="116"/>
      <c r="M53" s="86">
        <f t="shared" si="4"/>
        <v>0</v>
      </c>
      <c r="N53" s="86">
        <f t="shared" si="5"/>
        <v>0</v>
      </c>
      <c r="O53" s="83" t="str">
        <f t="shared" si="0"/>
        <v/>
      </c>
      <c r="P53" s="84" t="e">
        <f t="array" aca="1" ref="P53" ca="1">INDEX(MLIST,MATCH(0,IF(MAX(NOT(COUNTIF($P$1:P52,MLIST))*(COUNTIF(MLIST,"&gt;"&amp;MLIST)+1))=(COUNTIF(MLIST,"&gt;"&amp;MLIST)+1),0,1),0))</f>
        <v>#REF!</v>
      </c>
      <c r="Q53" s="83" t="str">
        <f t="shared" si="1"/>
        <v/>
      </c>
      <c r="R53" s="83" t="e">
        <f t="array" aca="1" ref="R53" ca="1">INDEX(WList,MATCH(0,IF(MAX(NOT(COUNTIF($R$1:R52,WList))*(COUNTIF(WList,"&gt;"&amp;WList)+1))=(COUNTIF(WList,"&gt;"&amp;WList)+1),0,1),0))</f>
        <v>#REF!</v>
      </c>
    </row>
    <row r="54" spans="1:18">
      <c r="A54" s="12"/>
      <c r="B54" s="77"/>
      <c r="C54" s="114"/>
      <c r="D54" s="114"/>
      <c r="E54" s="112"/>
      <c r="F54" s="20">
        <f t="shared" si="6"/>
        <v>0</v>
      </c>
      <c r="G54" s="20">
        <f t="shared" si="3"/>
        <v>0</v>
      </c>
      <c r="H54" s="12"/>
      <c r="I54" s="77"/>
      <c r="J54" s="114"/>
      <c r="K54" s="114"/>
      <c r="L54" s="116"/>
      <c r="M54" s="86">
        <f t="shared" si="4"/>
        <v>0</v>
      </c>
      <c r="N54" s="86">
        <f t="shared" si="5"/>
        <v>0</v>
      </c>
      <c r="O54" s="83" t="str">
        <f t="shared" si="0"/>
        <v/>
      </c>
      <c r="P54" s="84" t="e">
        <f t="array" aca="1" ref="P54" ca="1">INDEX(MLIST,MATCH(0,IF(MAX(NOT(COUNTIF($P$1:P53,MLIST))*(COUNTIF(MLIST,"&gt;"&amp;MLIST)+1))=(COUNTIF(MLIST,"&gt;"&amp;MLIST)+1),0,1),0))</f>
        <v>#REF!</v>
      </c>
      <c r="Q54" s="83" t="str">
        <f t="shared" si="1"/>
        <v/>
      </c>
      <c r="R54" s="83" t="e">
        <f t="array" aca="1" ref="R54" ca="1">INDEX(WList,MATCH(0,IF(MAX(NOT(COUNTIF($R$1:R53,WList))*(COUNTIF(WList,"&gt;"&amp;WList)+1))=(COUNTIF(WList,"&gt;"&amp;WList)+1),0,1),0))</f>
        <v>#REF!</v>
      </c>
    </row>
    <row r="55" spans="1:18">
      <c r="A55" s="12"/>
      <c r="B55" s="77"/>
      <c r="C55" s="114"/>
      <c r="D55" s="114"/>
      <c r="E55" s="112"/>
      <c r="F55" s="20">
        <f t="shared" si="6"/>
        <v>0</v>
      </c>
      <c r="G55" s="20">
        <f t="shared" si="3"/>
        <v>0</v>
      </c>
      <c r="H55" s="12"/>
      <c r="I55" s="77"/>
      <c r="J55" s="114"/>
      <c r="K55" s="114"/>
      <c r="L55" s="116"/>
      <c r="M55" s="86">
        <f t="shared" si="4"/>
        <v>0</v>
      </c>
      <c r="N55" s="86">
        <f t="shared" si="5"/>
        <v>0</v>
      </c>
      <c r="O55" s="83" t="str">
        <f t="shared" si="0"/>
        <v/>
      </c>
      <c r="P55" s="84" t="e">
        <f t="array" aca="1" ref="P55" ca="1">INDEX(MLIST,MATCH(0,IF(MAX(NOT(COUNTIF($P$1:P54,MLIST))*(COUNTIF(MLIST,"&gt;"&amp;MLIST)+1))=(COUNTIF(MLIST,"&gt;"&amp;MLIST)+1),0,1),0))</f>
        <v>#REF!</v>
      </c>
      <c r="Q55" s="83" t="str">
        <f t="shared" si="1"/>
        <v/>
      </c>
      <c r="R55" s="83" t="e">
        <f t="array" aca="1" ref="R55" ca="1">INDEX(WList,MATCH(0,IF(MAX(NOT(COUNTIF($R$1:R54,WList))*(COUNTIF(WList,"&gt;"&amp;WList)+1))=(COUNTIF(WList,"&gt;"&amp;WList)+1),0,1),0))</f>
        <v>#REF!</v>
      </c>
    </row>
    <row r="56" spans="1:18">
      <c r="A56" s="12"/>
      <c r="B56" s="77"/>
      <c r="C56" s="114"/>
      <c r="D56" s="114"/>
      <c r="E56" s="112"/>
      <c r="F56" s="20">
        <f t="shared" si="6"/>
        <v>0</v>
      </c>
      <c r="G56" s="20">
        <f t="shared" si="3"/>
        <v>0</v>
      </c>
      <c r="H56" s="12"/>
      <c r="I56" s="77"/>
      <c r="J56" s="114"/>
      <c r="K56" s="114"/>
      <c r="L56" s="116"/>
      <c r="M56" s="86">
        <f t="shared" si="4"/>
        <v>0</v>
      </c>
      <c r="N56" s="86">
        <f t="shared" si="5"/>
        <v>0</v>
      </c>
      <c r="O56" s="83" t="str">
        <f t="shared" si="0"/>
        <v/>
      </c>
      <c r="P56" s="84" t="e">
        <f t="array" aca="1" ref="P56" ca="1">INDEX(MLIST,MATCH(0,IF(MAX(NOT(COUNTIF($P$1:P55,MLIST))*(COUNTIF(MLIST,"&gt;"&amp;MLIST)+1))=(COUNTIF(MLIST,"&gt;"&amp;MLIST)+1),0,1),0))</f>
        <v>#REF!</v>
      </c>
      <c r="Q56" s="83" t="str">
        <f t="shared" si="1"/>
        <v/>
      </c>
      <c r="R56" s="83" t="e">
        <f t="array" aca="1" ref="R56" ca="1">INDEX(WList,MATCH(0,IF(MAX(NOT(COUNTIF($R$1:R55,WList))*(COUNTIF(WList,"&gt;"&amp;WList)+1))=(COUNTIF(WList,"&gt;"&amp;WList)+1),0,1),0))</f>
        <v>#REF!</v>
      </c>
    </row>
    <row r="57" spans="1:18">
      <c r="A57" s="12"/>
      <c r="B57" s="77"/>
      <c r="C57" s="114"/>
      <c r="D57" s="114"/>
      <c r="E57" s="112"/>
      <c r="F57" s="20">
        <f t="shared" si="6"/>
        <v>0</v>
      </c>
      <c r="G57" s="20">
        <f t="shared" si="3"/>
        <v>0</v>
      </c>
      <c r="H57" s="12"/>
      <c r="I57" s="77"/>
      <c r="J57" s="114"/>
      <c r="K57" s="114"/>
      <c r="L57" s="116"/>
      <c r="M57" s="86">
        <f t="shared" si="4"/>
        <v>0</v>
      </c>
      <c r="N57" s="86">
        <f t="shared" si="5"/>
        <v>0</v>
      </c>
      <c r="O57" s="83" t="str">
        <f t="shared" si="0"/>
        <v/>
      </c>
      <c r="P57" s="84" t="e">
        <f t="array" aca="1" ref="P57" ca="1">INDEX(MLIST,MATCH(0,IF(MAX(NOT(COUNTIF($P$1:P56,MLIST))*(COUNTIF(MLIST,"&gt;"&amp;MLIST)+1))=(COUNTIF(MLIST,"&gt;"&amp;MLIST)+1),0,1),0))</f>
        <v>#REF!</v>
      </c>
      <c r="Q57" s="83" t="str">
        <f t="shared" si="1"/>
        <v/>
      </c>
      <c r="R57" s="83" t="e">
        <f t="array" aca="1" ref="R57" ca="1">INDEX(WList,MATCH(0,IF(MAX(NOT(COUNTIF($R$1:R56,WList))*(COUNTIF(WList,"&gt;"&amp;WList)+1))=(COUNTIF(WList,"&gt;"&amp;WList)+1),0,1),0))</f>
        <v>#REF!</v>
      </c>
    </row>
    <row r="58" spans="1:18">
      <c r="A58" s="12"/>
      <c r="B58" s="77"/>
      <c r="C58" s="114"/>
      <c r="D58" s="114"/>
      <c r="E58" s="112"/>
      <c r="F58" s="20">
        <f t="shared" si="6"/>
        <v>0</v>
      </c>
      <c r="G58" s="20">
        <f t="shared" si="3"/>
        <v>0</v>
      </c>
      <c r="H58" s="12"/>
      <c r="I58" s="77"/>
      <c r="J58" s="114"/>
      <c r="K58" s="114"/>
      <c r="L58" s="116"/>
      <c r="M58" s="86">
        <f t="shared" si="4"/>
        <v>0</v>
      </c>
      <c r="N58" s="86">
        <f t="shared" si="5"/>
        <v>0</v>
      </c>
      <c r="O58" s="83" t="str">
        <f t="shared" si="0"/>
        <v/>
      </c>
      <c r="P58" s="84" t="e">
        <f t="array" aca="1" ref="P58" ca="1">INDEX(MLIST,MATCH(0,IF(MAX(NOT(COUNTIF($P$1:P57,MLIST))*(COUNTIF(MLIST,"&gt;"&amp;MLIST)+1))=(COUNTIF(MLIST,"&gt;"&amp;MLIST)+1),0,1),0))</f>
        <v>#REF!</v>
      </c>
      <c r="Q58" s="83" t="str">
        <f t="shared" si="1"/>
        <v/>
      </c>
      <c r="R58" s="83" t="e">
        <f t="array" aca="1" ref="R58" ca="1">INDEX(WList,MATCH(0,IF(MAX(NOT(COUNTIF($R$1:R57,WList))*(COUNTIF(WList,"&gt;"&amp;WList)+1))=(COUNTIF(WList,"&gt;"&amp;WList)+1),0,1),0))</f>
        <v>#REF!</v>
      </c>
    </row>
    <row r="59" spans="1:18">
      <c r="A59" s="12"/>
      <c r="B59" s="77"/>
      <c r="C59" s="114"/>
      <c r="D59" s="114"/>
      <c r="E59" s="112"/>
      <c r="F59" s="20">
        <f t="shared" si="6"/>
        <v>0</v>
      </c>
      <c r="G59" s="20">
        <f t="shared" si="3"/>
        <v>0</v>
      </c>
      <c r="H59" s="12"/>
      <c r="I59" s="77"/>
      <c r="J59" s="114"/>
      <c r="K59" s="114"/>
      <c r="L59" s="116"/>
      <c r="M59" s="86">
        <f t="shared" si="4"/>
        <v>0</v>
      </c>
      <c r="N59" s="86">
        <f t="shared" si="5"/>
        <v>0</v>
      </c>
      <c r="O59" s="83" t="str">
        <f t="shared" si="0"/>
        <v/>
      </c>
      <c r="P59" s="84" t="e">
        <f t="array" aca="1" ref="P59" ca="1">INDEX(MLIST,MATCH(0,IF(MAX(NOT(COUNTIF($P$1:P58,MLIST))*(COUNTIF(MLIST,"&gt;"&amp;MLIST)+1))=(COUNTIF(MLIST,"&gt;"&amp;MLIST)+1),0,1),0))</f>
        <v>#REF!</v>
      </c>
      <c r="Q59" s="83" t="str">
        <f t="shared" si="1"/>
        <v/>
      </c>
      <c r="R59" s="83" t="e">
        <f t="array" aca="1" ref="R59" ca="1">INDEX(WList,MATCH(0,IF(MAX(NOT(COUNTIF($R$1:R58,WList))*(COUNTIF(WList,"&gt;"&amp;WList)+1))=(COUNTIF(WList,"&gt;"&amp;WList)+1),0,1),0))</f>
        <v>#REF!</v>
      </c>
    </row>
    <row r="60" spans="1:18">
      <c r="A60" s="12"/>
      <c r="B60" s="77"/>
      <c r="C60" s="114"/>
      <c r="D60" s="114"/>
      <c r="E60" s="112"/>
      <c r="F60" s="20">
        <f t="shared" si="6"/>
        <v>0</v>
      </c>
      <c r="G60" s="20">
        <f t="shared" si="3"/>
        <v>0</v>
      </c>
      <c r="H60" s="12"/>
      <c r="I60" s="77"/>
      <c r="J60" s="114"/>
      <c r="K60" s="114"/>
      <c r="L60" s="116"/>
      <c r="M60" s="86">
        <f t="shared" si="4"/>
        <v>0</v>
      </c>
      <c r="N60" s="86">
        <f t="shared" si="5"/>
        <v>0</v>
      </c>
      <c r="O60" s="83" t="str">
        <f t="shared" si="0"/>
        <v/>
      </c>
      <c r="P60" s="84" t="e">
        <f t="array" aca="1" ref="P60" ca="1">INDEX(MLIST,MATCH(0,IF(MAX(NOT(COUNTIF($P$1:P59,MLIST))*(COUNTIF(MLIST,"&gt;"&amp;MLIST)+1))=(COUNTIF(MLIST,"&gt;"&amp;MLIST)+1),0,1),0))</f>
        <v>#REF!</v>
      </c>
      <c r="Q60" s="83" t="str">
        <f t="shared" si="1"/>
        <v/>
      </c>
      <c r="R60" s="83" t="e">
        <f t="array" aca="1" ref="R60" ca="1">INDEX(WList,MATCH(0,IF(MAX(NOT(COUNTIF($R$1:R59,WList))*(COUNTIF(WList,"&gt;"&amp;WList)+1))=(COUNTIF(WList,"&gt;"&amp;WList)+1),0,1),0))</f>
        <v>#REF!</v>
      </c>
    </row>
    <row r="61" spans="1:18">
      <c r="A61" s="12"/>
      <c r="B61" s="77"/>
      <c r="C61" s="114"/>
      <c r="D61" s="114"/>
      <c r="E61" s="112"/>
      <c r="F61" s="20">
        <f t="shared" si="6"/>
        <v>0</v>
      </c>
      <c r="G61" s="20">
        <f t="shared" si="3"/>
        <v>0</v>
      </c>
      <c r="H61" s="12"/>
      <c r="I61" s="77"/>
      <c r="J61" s="114"/>
      <c r="K61" s="114"/>
      <c r="L61" s="116"/>
      <c r="M61" s="86">
        <f t="shared" si="4"/>
        <v>0</v>
      </c>
      <c r="N61" s="86">
        <f t="shared" si="5"/>
        <v>0</v>
      </c>
      <c r="O61" s="83" t="str">
        <f t="shared" si="0"/>
        <v/>
      </c>
      <c r="P61" s="84" t="e">
        <f t="array" aca="1" ref="P61" ca="1">INDEX(MLIST,MATCH(0,IF(MAX(NOT(COUNTIF($P$1:P60,MLIST))*(COUNTIF(MLIST,"&gt;"&amp;MLIST)+1))=(COUNTIF(MLIST,"&gt;"&amp;MLIST)+1),0,1),0))</f>
        <v>#REF!</v>
      </c>
      <c r="Q61" s="83" t="str">
        <f t="shared" si="1"/>
        <v/>
      </c>
      <c r="R61" s="83" t="e">
        <f t="array" aca="1" ref="R61" ca="1">INDEX(WList,MATCH(0,IF(MAX(NOT(COUNTIF($R$1:R60,WList))*(COUNTIF(WList,"&gt;"&amp;WList)+1))=(COUNTIF(WList,"&gt;"&amp;WList)+1),0,1),0))</f>
        <v>#REF!</v>
      </c>
    </row>
    <row r="62" spans="1:18">
      <c r="A62" s="12"/>
      <c r="B62" s="77"/>
      <c r="C62" s="114"/>
      <c r="D62" s="114"/>
      <c r="E62" s="112"/>
      <c r="F62" s="20">
        <f t="shared" si="6"/>
        <v>0</v>
      </c>
      <c r="G62" s="20">
        <f t="shared" si="3"/>
        <v>0</v>
      </c>
      <c r="H62" s="12"/>
      <c r="I62" s="77"/>
      <c r="J62" s="114"/>
      <c r="K62" s="114"/>
      <c r="L62" s="116"/>
      <c r="M62" s="86">
        <f t="shared" si="4"/>
        <v>0</v>
      </c>
      <c r="N62" s="86">
        <f t="shared" si="5"/>
        <v>0</v>
      </c>
      <c r="O62" s="83" t="str">
        <f t="shared" si="0"/>
        <v/>
      </c>
      <c r="P62" s="84" t="e">
        <f t="array" aca="1" ref="P62" ca="1">INDEX(MLIST,MATCH(0,IF(MAX(NOT(COUNTIF($P$1:P61,MLIST))*(COUNTIF(MLIST,"&gt;"&amp;MLIST)+1))=(COUNTIF(MLIST,"&gt;"&amp;MLIST)+1),0,1),0))</f>
        <v>#REF!</v>
      </c>
      <c r="Q62" s="83" t="str">
        <f t="shared" si="1"/>
        <v/>
      </c>
      <c r="R62" s="83" t="e">
        <f t="array" aca="1" ref="R62" ca="1">INDEX(WList,MATCH(0,IF(MAX(NOT(COUNTIF($R$1:R61,WList))*(COUNTIF(WList,"&gt;"&amp;WList)+1))=(COUNTIF(WList,"&gt;"&amp;WList)+1),0,1),0))</f>
        <v>#REF!</v>
      </c>
    </row>
    <row r="63" spans="1:18">
      <c r="A63" s="12"/>
      <c r="B63" s="77"/>
      <c r="C63" s="114"/>
      <c r="D63" s="114"/>
      <c r="E63" s="112"/>
      <c r="F63" s="20">
        <f t="shared" si="6"/>
        <v>0</v>
      </c>
      <c r="G63" s="20">
        <f t="shared" si="3"/>
        <v>0</v>
      </c>
      <c r="H63" s="12"/>
      <c r="I63" s="77"/>
      <c r="J63" s="114"/>
      <c r="K63" s="114"/>
      <c r="L63" s="116"/>
      <c r="M63" s="86">
        <f t="shared" si="4"/>
        <v>0</v>
      </c>
      <c r="N63" s="86">
        <f t="shared" si="5"/>
        <v>0</v>
      </c>
      <c r="O63" s="83" t="str">
        <f t="shared" si="0"/>
        <v/>
      </c>
      <c r="P63" s="84" t="e">
        <f t="array" aca="1" ref="P63" ca="1">INDEX(MLIST,MATCH(0,IF(MAX(NOT(COUNTIF($P$1:P62,MLIST))*(COUNTIF(MLIST,"&gt;"&amp;MLIST)+1))=(COUNTIF(MLIST,"&gt;"&amp;MLIST)+1),0,1),0))</f>
        <v>#REF!</v>
      </c>
      <c r="Q63" s="83" t="str">
        <f t="shared" si="1"/>
        <v/>
      </c>
      <c r="R63" s="83" t="e">
        <f t="array" aca="1" ref="R63" ca="1">INDEX(WList,MATCH(0,IF(MAX(NOT(COUNTIF($R$1:R62,WList))*(COUNTIF(WList,"&gt;"&amp;WList)+1))=(COUNTIF(WList,"&gt;"&amp;WList)+1),0,1),0))</f>
        <v>#REF!</v>
      </c>
    </row>
    <row r="64" spans="1:18">
      <c r="A64" s="12"/>
      <c r="B64" s="77"/>
      <c r="C64" s="114"/>
      <c r="D64" s="114"/>
      <c r="E64" s="112"/>
      <c r="F64" s="20">
        <f t="shared" si="6"/>
        <v>0</v>
      </c>
      <c r="G64" s="20">
        <f t="shared" si="3"/>
        <v>0</v>
      </c>
      <c r="H64" s="12"/>
      <c r="I64" s="77"/>
      <c r="J64" s="114"/>
      <c r="K64" s="114"/>
      <c r="L64" s="116"/>
      <c r="M64" s="86">
        <f t="shared" si="4"/>
        <v>0</v>
      </c>
      <c r="N64" s="86">
        <f t="shared" si="5"/>
        <v>0</v>
      </c>
      <c r="O64" s="83" t="str">
        <f t="shared" si="0"/>
        <v/>
      </c>
      <c r="P64" s="84" t="e">
        <f t="array" aca="1" ref="P64" ca="1">INDEX(MLIST,MATCH(0,IF(MAX(NOT(COUNTIF($P$1:P63,MLIST))*(COUNTIF(MLIST,"&gt;"&amp;MLIST)+1))=(COUNTIF(MLIST,"&gt;"&amp;MLIST)+1),0,1),0))</f>
        <v>#REF!</v>
      </c>
      <c r="Q64" s="83" t="str">
        <f t="shared" si="1"/>
        <v/>
      </c>
      <c r="R64" s="83" t="e">
        <f t="array" aca="1" ref="R64" ca="1">INDEX(WList,MATCH(0,IF(MAX(NOT(COUNTIF($R$1:R63,WList))*(COUNTIF(WList,"&gt;"&amp;WList)+1))=(COUNTIF(WList,"&gt;"&amp;WList)+1),0,1),0))</f>
        <v>#REF!</v>
      </c>
    </row>
    <row r="65" spans="1:18">
      <c r="A65" s="12"/>
      <c r="B65" s="77"/>
      <c r="C65" s="114"/>
      <c r="D65" s="114"/>
      <c r="E65" s="112"/>
      <c r="F65" s="20">
        <f t="shared" si="6"/>
        <v>0</v>
      </c>
      <c r="G65" s="20">
        <f t="shared" si="3"/>
        <v>0</v>
      </c>
      <c r="H65" s="12"/>
      <c r="I65" s="77"/>
      <c r="J65" s="114"/>
      <c r="K65" s="114"/>
      <c r="L65" s="116"/>
      <c r="M65" s="86">
        <f t="shared" si="4"/>
        <v>0</v>
      </c>
      <c r="N65" s="86">
        <f t="shared" si="5"/>
        <v>0</v>
      </c>
      <c r="O65" s="83" t="str">
        <f t="shared" si="0"/>
        <v/>
      </c>
      <c r="P65" s="84" t="e">
        <f t="array" aca="1" ref="P65" ca="1">INDEX(MLIST,MATCH(0,IF(MAX(NOT(COUNTIF($P$1:P64,MLIST))*(COUNTIF(MLIST,"&gt;"&amp;MLIST)+1))=(COUNTIF(MLIST,"&gt;"&amp;MLIST)+1),0,1),0))</f>
        <v>#REF!</v>
      </c>
      <c r="Q65" s="83" t="str">
        <f t="shared" si="1"/>
        <v/>
      </c>
      <c r="R65" s="83" t="e">
        <f t="array" aca="1" ref="R65" ca="1">INDEX(WList,MATCH(0,IF(MAX(NOT(COUNTIF($R$1:R64,WList))*(COUNTIF(WList,"&gt;"&amp;WList)+1))=(COUNTIF(WList,"&gt;"&amp;WList)+1),0,1),0))</f>
        <v>#REF!</v>
      </c>
    </row>
    <row r="66" spans="1:18">
      <c r="A66" s="12"/>
      <c r="B66" s="77"/>
      <c r="C66" s="114"/>
      <c r="D66" s="114"/>
      <c r="E66" s="112"/>
      <c r="F66" s="20">
        <f t="shared" si="6"/>
        <v>0</v>
      </c>
      <c r="G66" s="20">
        <f t="shared" si="3"/>
        <v>0</v>
      </c>
      <c r="H66" s="12"/>
      <c r="I66" s="77"/>
      <c r="J66" s="114"/>
      <c r="K66" s="114"/>
      <c r="L66" s="116"/>
      <c r="M66" s="86">
        <f t="shared" si="4"/>
        <v>0</v>
      </c>
      <c r="N66" s="86">
        <f t="shared" si="5"/>
        <v>0</v>
      </c>
      <c r="O66" s="83" t="str">
        <f t="shared" si="0"/>
        <v/>
      </c>
      <c r="P66" s="84" t="e">
        <f t="array" aca="1" ref="P66" ca="1">INDEX(MLIST,MATCH(0,IF(MAX(NOT(COUNTIF($P$1:P65,MLIST))*(COUNTIF(MLIST,"&gt;"&amp;MLIST)+1))=(COUNTIF(MLIST,"&gt;"&amp;MLIST)+1),0,1),0))</f>
        <v>#REF!</v>
      </c>
      <c r="Q66" s="83" t="str">
        <f t="shared" si="1"/>
        <v/>
      </c>
      <c r="R66" s="83" t="e">
        <f t="array" aca="1" ref="R66" ca="1">INDEX(WList,MATCH(0,IF(MAX(NOT(COUNTIF($R$1:R65,WList))*(COUNTIF(WList,"&gt;"&amp;WList)+1))=(COUNTIF(WList,"&gt;"&amp;WList)+1),0,1),0))</f>
        <v>#REF!</v>
      </c>
    </row>
    <row r="67" spans="1:18">
      <c r="A67" s="12"/>
      <c r="B67" s="77"/>
      <c r="C67" s="114"/>
      <c r="D67" s="114"/>
      <c r="E67" s="112"/>
      <c r="F67" s="20">
        <f t="shared" si="6"/>
        <v>0</v>
      </c>
      <c r="G67" s="20">
        <f t="shared" si="3"/>
        <v>0</v>
      </c>
      <c r="H67" s="12"/>
      <c r="I67" s="77"/>
      <c r="J67" s="114"/>
      <c r="K67" s="114"/>
      <c r="L67" s="116"/>
      <c r="M67" s="86">
        <f t="shared" si="4"/>
        <v>0</v>
      </c>
      <c r="N67" s="86">
        <f t="shared" si="5"/>
        <v>0</v>
      </c>
      <c r="O67" s="83" t="str">
        <f t="shared" si="0"/>
        <v/>
      </c>
      <c r="P67" s="84" t="e">
        <f t="array" aca="1" ref="P67" ca="1">INDEX(MLIST,MATCH(0,IF(MAX(NOT(COUNTIF($P$1:P66,MLIST))*(COUNTIF(MLIST,"&gt;"&amp;MLIST)+1))=(COUNTIF(MLIST,"&gt;"&amp;MLIST)+1),0,1),0))</f>
        <v>#REF!</v>
      </c>
      <c r="Q67" s="83" t="str">
        <f t="shared" si="1"/>
        <v/>
      </c>
      <c r="R67" s="83" t="e">
        <f t="array" aca="1" ref="R67" ca="1">INDEX(WList,MATCH(0,IF(MAX(NOT(COUNTIF($R$1:R66,WList))*(COUNTIF(WList,"&gt;"&amp;WList)+1))=(COUNTIF(WList,"&gt;"&amp;WList)+1),0,1),0))</f>
        <v>#REF!</v>
      </c>
    </row>
    <row r="68" spans="1:18">
      <c r="A68" s="12"/>
      <c r="B68" s="77"/>
      <c r="C68" s="114"/>
      <c r="D68" s="114"/>
      <c r="E68" s="112"/>
      <c r="F68" s="20">
        <f t="shared" si="6"/>
        <v>0</v>
      </c>
      <c r="G68" s="20">
        <f t="shared" si="3"/>
        <v>0</v>
      </c>
      <c r="H68" s="12"/>
      <c r="I68" s="77"/>
      <c r="J68" s="114"/>
      <c r="K68" s="114"/>
      <c r="L68" s="116"/>
      <c r="M68" s="86">
        <f t="shared" si="4"/>
        <v>0</v>
      </c>
      <c r="N68" s="86">
        <f t="shared" si="5"/>
        <v>0</v>
      </c>
      <c r="O68" s="83" t="str">
        <f t="shared" si="0"/>
        <v/>
      </c>
      <c r="P68" s="84" t="e">
        <f t="array" aca="1" ref="P68" ca="1">INDEX(MLIST,MATCH(0,IF(MAX(NOT(COUNTIF($P$1:P67,MLIST))*(COUNTIF(MLIST,"&gt;"&amp;MLIST)+1))=(COUNTIF(MLIST,"&gt;"&amp;MLIST)+1),0,1),0))</f>
        <v>#REF!</v>
      </c>
      <c r="Q68" s="83" t="str">
        <f t="shared" si="1"/>
        <v/>
      </c>
      <c r="R68" s="83" t="e">
        <f t="array" aca="1" ref="R68" ca="1">INDEX(WList,MATCH(0,IF(MAX(NOT(COUNTIF($R$1:R67,WList))*(COUNTIF(WList,"&gt;"&amp;WList)+1))=(COUNTIF(WList,"&gt;"&amp;WList)+1),0,1),0))</f>
        <v>#REF!</v>
      </c>
    </row>
    <row r="69" spans="1:18">
      <c r="A69" s="12"/>
      <c r="B69" s="77"/>
      <c r="C69" s="114"/>
      <c r="D69" s="114"/>
      <c r="E69" s="112"/>
      <c r="F69" s="20">
        <f t="shared" si="6"/>
        <v>0</v>
      </c>
      <c r="G69" s="20">
        <f t="shared" si="3"/>
        <v>0</v>
      </c>
      <c r="H69" s="12"/>
      <c r="I69" s="77"/>
      <c r="J69" s="114"/>
      <c r="K69" s="114"/>
      <c r="L69" s="116"/>
      <c r="M69" s="86">
        <f t="shared" si="4"/>
        <v>0</v>
      </c>
      <c r="N69" s="86">
        <f t="shared" si="5"/>
        <v>0</v>
      </c>
      <c r="O69" s="83" t="str">
        <f t="shared" si="0"/>
        <v/>
      </c>
      <c r="P69" s="84" t="e">
        <f t="array" aca="1" ref="P69" ca="1">INDEX(MLIST,MATCH(0,IF(MAX(NOT(COUNTIF($P$1:P68,MLIST))*(COUNTIF(MLIST,"&gt;"&amp;MLIST)+1))=(COUNTIF(MLIST,"&gt;"&amp;MLIST)+1),0,1),0))</f>
        <v>#REF!</v>
      </c>
      <c r="Q69" s="83" t="str">
        <f t="shared" si="1"/>
        <v/>
      </c>
      <c r="R69" s="83" t="e">
        <f t="array" aca="1" ref="R69" ca="1">INDEX(WList,MATCH(0,IF(MAX(NOT(COUNTIF($R$1:R68,WList))*(COUNTIF(WList,"&gt;"&amp;WList)+1))=(COUNTIF(WList,"&gt;"&amp;WList)+1),0,1),0))</f>
        <v>#REF!</v>
      </c>
    </row>
    <row r="70" spans="1:18">
      <c r="A70" s="12"/>
      <c r="B70" s="77"/>
      <c r="C70" s="114"/>
      <c r="D70" s="114"/>
      <c r="E70" s="112"/>
      <c r="F70" s="20">
        <f t="shared" si="6"/>
        <v>0</v>
      </c>
      <c r="G70" s="20">
        <f t="shared" si="3"/>
        <v>0</v>
      </c>
      <c r="H70" s="12"/>
      <c r="I70" s="77"/>
      <c r="J70" s="114"/>
      <c r="K70" s="114"/>
      <c r="L70" s="116"/>
      <c r="M70" s="86">
        <f t="shared" si="4"/>
        <v>0</v>
      </c>
      <c r="N70" s="86">
        <f t="shared" si="5"/>
        <v>0</v>
      </c>
      <c r="O70" s="83" t="str">
        <f t="shared" si="0"/>
        <v/>
      </c>
      <c r="P70" s="84" t="e">
        <f t="array" aca="1" ref="P70" ca="1">INDEX(MLIST,MATCH(0,IF(MAX(NOT(COUNTIF($P$1:P69,MLIST))*(COUNTIF(MLIST,"&gt;"&amp;MLIST)+1))=(COUNTIF(MLIST,"&gt;"&amp;MLIST)+1),0,1),0))</f>
        <v>#REF!</v>
      </c>
      <c r="Q70" s="83" t="str">
        <f t="shared" si="1"/>
        <v/>
      </c>
      <c r="R70" s="83" t="e">
        <f t="array" aca="1" ref="R70" ca="1">INDEX(WList,MATCH(0,IF(MAX(NOT(COUNTIF($R$1:R69,WList))*(COUNTIF(WList,"&gt;"&amp;WList)+1))=(COUNTIF(WList,"&gt;"&amp;WList)+1),0,1),0))</f>
        <v>#REF!</v>
      </c>
    </row>
    <row r="71" spans="1:18">
      <c r="A71" s="12"/>
      <c r="B71" s="77"/>
      <c r="C71" s="114"/>
      <c r="D71" s="114"/>
      <c r="E71" s="112"/>
      <c r="F71" s="20">
        <f t="shared" si="6"/>
        <v>0</v>
      </c>
      <c r="G71" s="20">
        <f t="shared" ref="G71:G85" si="7">B71</f>
        <v>0</v>
      </c>
      <c r="H71" s="12"/>
      <c r="I71" s="77"/>
      <c r="J71" s="114"/>
      <c r="K71" s="114"/>
      <c r="L71" s="116"/>
      <c r="M71" s="86">
        <f t="shared" ref="M71:M85" si="8">H71</f>
        <v>0</v>
      </c>
      <c r="N71" s="86">
        <f t="shared" ref="N71:N85" si="9">I71</f>
        <v>0</v>
      </c>
      <c r="O71" s="83" t="str">
        <f t="shared" si="0"/>
        <v/>
      </c>
      <c r="P71" s="84" t="e">
        <f t="array" aca="1" ref="P71" ca="1">INDEX(MLIST,MATCH(0,IF(MAX(NOT(COUNTIF($P$1:P70,MLIST))*(COUNTIF(MLIST,"&gt;"&amp;MLIST)+1))=(COUNTIF(MLIST,"&gt;"&amp;MLIST)+1),0,1),0))</f>
        <v>#REF!</v>
      </c>
      <c r="Q71" s="83" t="str">
        <f t="shared" si="1"/>
        <v/>
      </c>
      <c r="R71" s="83" t="e">
        <f t="array" aca="1" ref="R71" ca="1">INDEX(WList,MATCH(0,IF(MAX(NOT(COUNTIF($R$1:R70,WList))*(COUNTIF(WList,"&gt;"&amp;WList)+1))=(COUNTIF(WList,"&gt;"&amp;WList)+1),0,1),0))</f>
        <v>#REF!</v>
      </c>
    </row>
    <row r="72" spans="1:18">
      <c r="A72" s="12"/>
      <c r="B72" s="77"/>
      <c r="C72" s="114"/>
      <c r="D72" s="114"/>
      <c r="E72" s="112"/>
      <c r="F72" s="20">
        <f t="shared" si="6"/>
        <v>0</v>
      </c>
      <c r="G72" s="20">
        <f t="shared" si="7"/>
        <v>0</v>
      </c>
      <c r="H72" s="12"/>
      <c r="I72" s="77"/>
      <c r="J72" s="114"/>
      <c r="K72" s="114"/>
      <c r="L72" s="116"/>
      <c r="M72" s="86">
        <f t="shared" si="8"/>
        <v>0</v>
      </c>
      <c r="N72" s="86">
        <f t="shared" si="9"/>
        <v>0</v>
      </c>
      <c r="O72" s="83" t="str">
        <f t="shared" si="0"/>
        <v/>
      </c>
      <c r="P72" s="84" t="e">
        <f t="array" aca="1" ref="P72" ca="1">INDEX(MLIST,MATCH(0,IF(MAX(NOT(COUNTIF($P$1:P71,MLIST))*(COUNTIF(MLIST,"&gt;"&amp;MLIST)+1))=(COUNTIF(MLIST,"&gt;"&amp;MLIST)+1),0,1),0))</f>
        <v>#REF!</v>
      </c>
      <c r="Q72" s="83" t="str">
        <f t="shared" si="1"/>
        <v/>
      </c>
      <c r="R72" s="83" t="e">
        <f t="array" aca="1" ref="R72" ca="1">INDEX(WList,MATCH(0,IF(MAX(NOT(COUNTIF($R$1:R71,WList))*(COUNTIF(WList,"&gt;"&amp;WList)+1))=(COUNTIF(WList,"&gt;"&amp;WList)+1),0,1),0))</f>
        <v>#REF!</v>
      </c>
    </row>
    <row r="73" spans="1:18">
      <c r="A73" s="12"/>
      <c r="B73" s="77"/>
      <c r="C73" s="114"/>
      <c r="D73" s="114"/>
      <c r="E73" s="112"/>
      <c r="F73" s="20">
        <f t="shared" si="6"/>
        <v>0</v>
      </c>
      <c r="G73" s="20">
        <f t="shared" si="7"/>
        <v>0</v>
      </c>
      <c r="H73" s="12"/>
      <c r="I73" s="77"/>
      <c r="J73" s="114"/>
      <c r="K73" s="114"/>
      <c r="L73" s="116"/>
      <c r="M73" s="86">
        <f t="shared" si="8"/>
        <v>0</v>
      </c>
      <c r="N73" s="86">
        <f t="shared" si="9"/>
        <v>0</v>
      </c>
      <c r="O73" s="83" t="str">
        <f t="shared" si="0"/>
        <v/>
      </c>
      <c r="P73" s="84" t="e">
        <f t="array" aca="1" ref="P73" ca="1">INDEX(MLIST,MATCH(0,IF(MAX(NOT(COUNTIF($P$1:P72,MLIST))*(COUNTIF(MLIST,"&gt;"&amp;MLIST)+1))=(COUNTIF(MLIST,"&gt;"&amp;MLIST)+1),0,1),0))</f>
        <v>#REF!</v>
      </c>
      <c r="Q73" s="83" t="str">
        <f t="shared" si="1"/>
        <v/>
      </c>
      <c r="R73" s="83" t="e">
        <f t="array" aca="1" ref="R73" ca="1">INDEX(WList,MATCH(0,IF(MAX(NOT(COUNTIF($R$1:R72,WList))*(COUNTIF(WList,"&gt;"&amp;WList)+1))=(COUNTIF(WList,"&gt;"&amp;WList)+1),0,1),0))</f>
        <v>#REF!</v>
      </c>
    </row>
    <row r="74" spans="1:18">
      <c r="A74" s="12"/>
      <c r="B74" s="77"/>
      <c r="C74" s="114"/>
      <c r="D74" s="114"/>
      <c r="E74" s="112"/>
      <c r="F74" s="20">
        <f t="shared" si="6"/>
        <v>0</v>
      </c>
      <c r="G74" s="20">
        <f t="shared" si="7"/>
        <v>0</v>
      </c>
      <c r="H74" s="12"/>
      <c r="I74" s="77"/>
      <c r="J74" s="114"/>
      <c r="K74" s="114"/>
      <c r="L74" s="116"/>
      <c r="M74" s="86">
        <f t="shared" si="8"/>
        <v>0</v>
      </c>
      <c r="N74" s="86">
        <f t="shared" si="9"/>
        <v>0</v>
      </c>
      <c r="O74" s="83" t="str">
        <f t="shared" si="0"/>
        <v/>
      </c>
      <c r="P74" s="84" t="e">
        <f t="array" aca="1" ref="P74" ca="1">INDEX(MLIST,MATCH(0,IF(MAX(NOT(COUNTIF($P$1:P73,MLIST))*(COUNTIF(MLIST,"&gt;"&amp;MLIST)+1))=(COUNTIF(MLIST,"&gt;"&amp;MLIST)+1),0,1),0))</f>
        <v>#REF!</v>
      </c>
      <c r="Q74" s="83" t="str">
        <f t="shared" si="1"/>
        <v/>
      </c>
      <c r="R74" s="83" t="e">
        <f t="array" aca="1" ref="R74" ca="1">INDEX(WList,MATCH(0,IF(MAX(NOT(COUNTIF($R$1:R73,WList))*(COUNTIF(WList,"&gt;"&amp;WList)+1))=(COUNTIF(WList,"&gt;"&amp;WList)+1),0,1),0))</f>
        <v>#REF!</v>
      </c>
    </row>
    <row r="75" spans="1:18">
      <c r="A75" s="12"/>
      <c r="B75" s="77"/>
      <c r="C75" s="114"/>
      <c r="D75" s="114"/>
      <c r="E75" s="112"/>
      <c r="F75" s="20">
        <f t="shared" si="6"/>
        <v>0</v>
      </c>
      <c r="G75" s="20">
        <f t="shared" si="7"/>
        <v>0</v>
      </c>
      <c r="H75" s="12"/>
      <c r="I75" s="77"/>
      <c r="J75" s="114"/>
      <c r="K75" s="114"/>
      <c r="L75" s="116"/>
      <c r="M75" s="86">
        <f t="shared" si="8"/>
        <v>0</v>
      </c>
      <c r="N75" s="86">
        <f t="shared" si="9"/>
        <v>0</v>
      </c>
      <c r="O75" s="83" t="str">
        <f t="shared" si="0"/>
        <v/>
      </c>
      <c r="P75" s="84" t="e">
        <f t="array" aca="1" ref="P75" ca="1">INDEX(MLIST,MATCH(0,IF(MAX(NOT(COUNTIF($P$1:P74,MLIST))*(COUNTIF(MLIST,"&gt;"&amp;MLIST)+1))=(COUNTIF(MLIST,"&gt;"&amp;MLIST)+1),0,1),0))</f>
        <v>#REF!</v>
      </c>
      <c r="Q75" s="83" t="str">
        <f t="shared" si="1"/>
        <v/>
      </c>
      <c r="R75" s="83" t="e">
        <f t="array" aca="1" ref="R75" ca="1">INDEX(WList,MATCH(0,IF(MAX(NOT(COUNTIF($R$1:R74,WList))*(COUNTIF(WList,"&gt;"&amp;WList)+1))=(COUNTIF(WList,"&gt;"&amp;WList)+1),0,1),0))</f>
        <v>#REF!</v>
      </c>
    </row>
    <row r="76" spans="1:18">
      <c r="A76" s="12"/>
      <c r="B76" s="77"/>
      <c r="C76" s="114"/>
      <c r="D76" s="114"/>
      <c r="E76" s="112"/>
      <c r="F76" s="20">
        <f t="shared" si="6"/>
        <v>0</v>
      </c>
      <c r="G76" s="20">
        <f t="shared" si="7"/>
        <v>0</v>
      </c>
      <c r="H76" s="12"/>
      <c r="I76" s="77"/>
      <c r="J76" s="114"/>
      <c r="K76" s="114"/>
      <c r="L76" s="116"/>
      <c r="M76" s="86">
        <f t="shared" si="8"/>
        <v>0</v>
      </c>
      <c r="N76" s="86">
        <f t="shared" si="9"/>
        <v>0</v>
      </c>
      <c r="O76" s="83" t="str">
        <f t="shared" si="0"/>
        <v/>
      </c>
      <c r="P76" s="84" t="e">
        <f t="array" aca="1" ref="P76" ca="1">INDEX(MLIST,MATCH(0,IF(MAX(NOT(COUNTIF($P$1:P75,MLIST))*(COUNTIF(MLIST,"&gt;"&amp;MLIST)+1))=(COUNTIF(MLIST,"&gt;"&amp;MLIST)+1),0,1),0))</f>
        <v>#REF!</v>
      </c>
      <c r="Q76" s="83" t="str">
        <f t="shared" si="1"/>
        <v/>
      </c>
      <c r="R76" s="83" t="e">
        <f t="array" aca="1" ref="R76" ca="1">INDEX(WList,MATCH(0,IF(MAX(NOT(COUNTIF($R$1:R75,WList))*(COUNTIF(WList,"&gt;"&amp;WList)+1))=(COUNTIF(WList,"&gt;"&amp;WList)+1),0,1),0))</f>
        <v>#REF!</v>
      </c>
    </row>
    <row r="77" spans="1:18">
      <c r="A77" s="81"/>
      <c r="B77" s="77"/>
      <c r="C77" s="118"/>
      <c r="D77" s="118"/>
      <c r="E77" s="112"/>
      <c r="F77" s="20">
        <f t="shared" si="6"/>
        <v>0</v>
      </c>
      <c r="G77" s="20">
        <f t="shared" si="7"/>
        <v>0</v>
      </c>
      <c r="H77" s="81"/>
      <c r="I77" s="77"/>
      <c r="J77" s="118"/>
      <c r="K77" s="118"/>
      <c r="L77" s="116"/>
      <c r="M77" s="86">
        <f t="shared" si="8"/>
        <v>0</v>
      </c>
      <c r="N77" s="86">
        <f t="shared" si="9"/>
        <v>0</v>
      </c>
      <c r="O77" s="83" t="str">
        <f t="shared" si="0"/>
        <v/>
      </c>
      <c r="P77" s="84" t="e">
        <f t="array" aca="1" ref="P77" ca="1">INDEX(MLIST,MATCH(0,IF(MAX(NOT(COUNTIF($P$1:P76,MLIST))*(COUNTIF(MLIST,"&gt;"&amp;MLIST)+1))=(COUNTIF(MLIST,"&gt;"&amp;MLIST)+1),0,1),0))</f>
        <v>#REF!</v>
      </c>
      <c r="Q77" s="83" t="str">
        <f t="shared" si="1"/>
        <v/>
      </c>
      <c r="R77" s="83" t="e">
        <f t="array" aca="1" ref="R77" ca="1">INDEX(WList,MATCH(0,IF(MAX(NOT(COUNTIF($R$1:R76,WList))*(COUNTIF(WList,"&gt;"&amp;WList)+1))=(COUNTIF(WList,"&gt;"&amp;WList)+1),0,1),0))</f>
        <v>#REF!</v>
      </c>
    </row>
    <row r="78" spans="1:18">
      <c r="A78" s="12"/>
      <c r="B78" s="77"/>
      <c r="C78" s="114"/>
      <c r="D78" s="114"/>
      <c r="E78" s="112"/>
      <c r="F78" s="20">
        <f t="shared" ref="F78:F83" si="10">A78</f>
        <v>0</v>
      </c>
      <c r="G78" s="20">
        <f t="shared" si="7"/>
        <v>0</v>
      </c>
      <c r="H78" s="12"/>
      <c r="I78" s="77"/>
      <c r="J78" s="114"/>
      <c r="K78" s="114"/>
      <c r="L78" s="116"/>
      <c r="M78" s="86">
        <f t="shared" si="8"/>
        <v>0</v>
      </c>
      <c r="N78" s="86">
        <f t="shared" si="9"/>
        <v>0</v>
      </c>
      <c r="O78" s="83" t="str">
        <f t="shared" si="0"/>
        <v/>
      </c>
      <c r="P78" s="84" t="e">
        <f t="array" aca="1" ref="P78" ca="1">INDEX(MLIST,MATCH(0,IF(MAX(NOT(COUNTIF($P$1:P77,MLIST))*(COUNTIF(MLIST,"&gt;"&amp;MLIST)+1))=(COUNTIF(MLIST,"&gt;"&amp;MLIST)+1),0,1),0))</f>
        <v>#REF!</v>
      </c>
      <c r="Q78" s="83" t="str">
        <f t="shared" si="1"/>
        <v/>
      </c>
      <c r="R78" s="83" t="e">
        <f t="array" aca="1" ref="R78" ca="1">INDEX(WList,MATCH(0,IF(MAX(NOT(COUNTIF($R$1:R77,WList))*(COUNTIF(WList,"&gt;"&amp;WList)+1))=(COUNTIF(WList,"&gt;"&amp;WList)+1),0,1),0))</f>
        <v>#REF!</v>
      </c>
    </row>
    <row r="79" spans="1:18">
      <c r="A79" s="12"/>
      <c r="B79" s="77"/>
      <c r="C79" s="114"/>
      <c r="D79" s="114"/>
      <c r="E79" s="112"/>
      <c r="F79" s="20">
        <f t="shared" si="10"/>
        <v>0</v>
      </c>
      <c r="G79" s="20">
        <f t="shared" si="7"/>
        <v>0</v>
      </c>
      <c r="H79" s="12"/>
      <c r="I79" s="77"/>
      <c r="J79" s="114"/>
      <c r="K79" s="114"/>
      <c r="L79" s="116"/>
      <c r="M79" s="86">
        <f t="shared" si="8"/>
        <v>0</v>
      </c>
      <c r="N79" s="86">
        <f t="shared" si="9"/>
        <v>0</v>
      </c>
      <c r="O79" s="83" t="str">
        <f t="shared" si="0"/>
        <v/>
      </c>
      <c r="P79" s="84" t="e">
        <f t="array" aca="1" ref="P79" ca="1">INDEX(MLIST,MATCH(0,IF(MAX(NOT(COUNTIF($P$1:P78,MLIST))*(COUNTIF(MLIST,"&gt;"&amp;MLIST)+1))=(COUNTIF(MLIST,"&gt;"&amp;MLIST)+1),0,1),0))</f>
        <v>#REF!</v>
      </c>
      <c r="Q79" s="83" t="str">
        <f t="shared" si="1"/>
        <v/>
      </c>
      <c r="R79" s="83" t="e">
        <f t="array" aca="1" ref="R79" ca="1">INDEX(WList,MATCH(0,IF(MAX(NOT(COUNTIF($R$1:R78,WList))*(COUNTIF(WList,"&gt;"&amp;WList)+1))=(COUNTIF(WList,"&gt;"&amp;WList)+1),0,1),0))</f>
        <v>#REF!</v>
      </c>
    </row>
    <row r="80" spans="1:18">
      <c r="A80" s="12"/>
      <c r="B80" s="77"/>
      <c r="C80" s="114"/>
      <c r="D80" s="114"/>
      <c r="E80" s="112"/>
      <c r="F80" s="20">
        <f t="shared" si="10"/>
        <v>0</v>
      </c>
      <c r="G80" s="20">
        <f t="shared" si="7"/>
        <v>0</v>
      </c>
      <c r="H80" s="12"/>
      <c r="I80" s="77"/>
      <c r="J80" s="114"/>
      <c r="K80" s="114"/>
      <c r="L80" s="116"/>
      <c r="M80" s="86">
        <f t="shared" si="8"/>
        <v>0</v>
      </c>
      <c r="N80" s="86">
        <f t="shared" si="9"/>
        <v>0</v>
      </c>
      <c r="O80" s="83" t="str">
        <f t="shared" si="0"/>
        <v/>
      </c>
      <c r="P80" s="84" t="e">
        <f t="array" aca="1" ref="P80" ca="1">INDEX(MLIST,MATCH(0,IF(MAX(NOT(COUNTIF($P$1:P79,MLIST))*(COUNTIF(MLIST,"&gt;"&amp;MLIST)+1))=(COUNTIF(MLIST,"&gt;"&amp;MLIST)+1),0,1),0))</f>
        <v>#REF!</v>
      </c>
      <c r="Q80" s="83" t="str">
        <f t="shared" si="1"/>
        <v/>
      </c>
      <c r="R80" s="83" t="e">
        <f t="array" aca="1" ref="R80" ca="1">INDEX(WList,MATCH(0,IF(MAX(NOT(COUNTIF($R$1:R79,WList))*(COUNTIF(WList,"&gt;"&amp;WList)+1))=(COUNTIF(WList,"&gt;"&amp;WList)+1),0,1),0))</f>
        <v>#REF!</v>
      </c>
    </row>
    <row r="81" spans="1:18">
      <c r="A81" s="12"/>
      <c r="B81" s="77"/>
      <c r="C81" s="114"/>
      <c r="D81" s="114"/>
      <c r="E81" s="112"/>
      <c r="F81" s="20">
        <f t="shared" si="10"/>
        <v>0</v>
      </c>
      <c r="G81" s="20">
        <f t="shared" si="7"/>
        <v>0</v>
      </c>
      <c r="H81" s="12"/>
      <c r="I81" s="77"/>
      <c r="J81" s="114"/>
      <c r="K81" s="114"/>
      <c r="L81" s="116"/>
      <c r="M81" s="86">
        <f t="shared" si="8"/>
        <v>0</v>
      </c>
      <c r="N81" s="86">
        <f t="shared" si="9"/>
        <v>0</v>
      </c>
      <c r="O81" s="83" t="str">
        <f t="shared" si="0"/>
        <v/>
      </c>
      <c r="P81" s="84" t="e">
        <f t="array" aca="1" ref="P81" ca="1">INDEX(MLIST,MATCH(0,IF(MAX(NOT(COUNTIF($P$1:P80,MLIST))*(COUNTIF(MLIST,"&gt;"&amp;MLIST)+1))=(COUNTIF(MLIST,"&gt;"&amp;MLIST)+1),0,1),0))</f>
        <v>#REF!</v>
      </c>
      <c r="Q81" s="83" t="str">
        <f t="shared" si="1"/>
        <v/>
      </c>
      <c r="R81" s="83" t="e">
        <f t="array" aca="1" ref="R81" ca="1">INDEX(WList,MATCH(0,IF(MAX(NOT(COUNTIF($R$1:R80,WList))*(COUNTIF(WList,"&gt;"&amp;WList)+1))=(COUNTIF(WList,"&gt;"&amp;WList)+1),0,1),0))</f>
        <v>#REF!</v>
      </c>
    </row>
    <row r="82" spans="1:18">
      <c r="A82" s="12"/>
      <c r="B82" s="77"/>
      <c r="C82" s="114"/>
      <c r="D82" s="114"/>
      <c r="E82" s="112"/>
      <c r="F82" s="20">
        <f t="shared" si="10"/>
        <v>0</v>
      </c>
      <c r="G82" s="20">
        <f t="shared" si="7"/>
        <v>0</v>
      </c>
      <c r="H82" s="12"/>
      <c r="I82" s="77"/>
      <c r="J82" s="114"/>
      <c r="K82" s="114"/>
      <c r="L82" s="116"/>
      <c r="M82" s="86">
        <f t="shared" si="8"/>
        <v>0</v>
      </c>
      <c r="N82" s="86">
        <f t="shared" si="9"/>
        <v>0</v>
      </c>
      <c r="O82" s="83" t="str">
        <f t="shared" si="0"/>
        <v/>
      </c>
      <c r="P82" s="84" t="e">
        <f t="array" aca="1" ref="P82" ca="1">INDEX(MLIST,MATCH(0,IF(MAX(NOT(COUNTIF($P$1:P81,MLIST))*(COUNTIF(MLIST,"&gt;"&amp;MLIST)+1))=(COUNTIF(MLIST,"&gt;"&amp;MLIST)+1),0,1),0))</f>
        <v>#REF!</v>
      </c>
      <c r="Q82" s="83" t="str">
        <f t="shared" si="1"/>
        <v/>
      </c>
      <c r="R82" s="83" t="e">
        <f t="array" aca="1" ref="R82" ca="1">INDEX(WList,MATCH(0,IF(MAX(NOT(COUNTIF($R$1:R81,WList))*(COUNTIF(WList,"&gt;"&amp;WList)+1))=(COUNTIF(WList,"&gt;"&amp;WList)+1),0,1),0))</f>
        <v>#REF!</v>
      </c>
    </row>
    <row r="83" spans="1:18">
      <c r="A83" s="81"/>
      <c r="B83" s="77"/>
      <c r="C83" s="118"/>
      <c r="D83" s="118"/>
      <c r="E83" s="121"/>
      <c r="F83" s="124">
        <f t="shared" si="10"/>
        <v>0</v>
      </c>
      <c r="G83" s="20">
        <f t="shared" si="7"/>
        <v>0</v>
      </c>
      <c r="H83" s="81"/>
      <c r="I83" s="77"/>
      <c r="J83" s="118"/>
      <c r="K83" s="118"/>
      <c r="L83" s="121"/>
      <c r="M83" s="86">
        <f t="shared" si="8"/>
        <v>0</v>
      </c>
      <c r="N83" s="86">
        <f t="shared" si="9"/>
        <v>0</v>
      </c>
      <c r="O83" s="83" t="str">
        <f t="shared" si="0"/>
        <v/>
      </c>
      <c r="P83" s="84" t="e">
        <f t="array" aca="1" ref="P83" ca="1">INDEX(MLIST,MATCH(0,IF(MAX(NOT(COUNTIF($P$1:P82,MLIST))*(COUNTIF(MLIST,"&gt;"&amp;MLIST)+1))=(COUNTIF(MLIST,"&gt;"&amp;MLIST)+1),0,1),0))</f>
        <v>#REF!</v>
      </c>
      <c r="Q83" s="83" t="str">
        <f t="shared" si="1"/>
        <v/>
      </c>
      <c r="R83" s="83" t="e">
        <f t="array" aca="1" ref="R83" ca="1">INDEX(WList,MATCH(0,IF(MAX(NOT(COUNTIF($R$1:R82,WList))*(COUNTIF(WList,"&gt;"&amp;WList)+1))=(COUNTIF(WList,"&gt;"&amp;WList)+1),0,1),0))</f>
        <v>#REF!</v>
      </c>
    </row>
    <row r="84" spans="1:18">
      <c r="A84" s="12"/>
      <c r="B84" s="77"/>
      <c r="C84" s="114"/>
      <c r="D84" s="114"/>
      <c r="E84" s="122"/>
      <c r="F84" s="124">
        <f>A84</f>
        <v>0</v>
      </c>
      <c r="G84" s="20">
        <f t="shared" si="7"/>
        <v>0</v>
      </c>
      <c r="H84" s="12"/>
      <c r="I84" s="77"/>
      <c r="J84" s="114"/>
      <c r="K84" s="114"/>
      <c r="L84" s="122"/>
      <c r="M84" s="86">
        <f t="shared" si="8"/>
        <v>0</v>
      </c>
      <c r="N84" s="86">
        <f t="shared" si="9"/>
        <v>0</v>
      </c>
    </row>
    <row r="85" spans="1:18" ht="12.6" thickBot="1">
      <c r="A85" s="13"/>
      <c r="B85" s="78"/>
      <c r="C85" s="119"/>
      <c r="D85" s="119"/>
      <c r="E85" s="120"/>
      <c r="F85" s="20">
        <f>A85</f>
        <v>0</v>
      </c>
      <c r="G85" s="20">
        <f t="shared" si="7"/>
        <v>0</v>
      </c>
      <c r="H85" s="13"/>
      <c r="I85" s="78"/>
      <c r="J85" s="119"/>
      <c r="K85" s="119"/>
      <c r="L85" s="120"/>
      <c r="M85" s="86">
        <f t="shared" si="8"/>
        <v>0</v>
      </c>
      <c r="N85" s="86">
        <f t="shared" si="9"/>
        <v>0</v>
      </c>
    </row>
  </sheetData>
  <sheetProtection sheet="1" objects="1" scenarios="1"/>
  <sortState xmlns:xlrd2="http://schemas.microsoft.com/office/spreadsheetml/2017/richdata2" ref="A6:E8">
    <sortCondition descending="1" ref="B6:B8"/>
  </sortState>
  <mergeCells count="2">
    <mergeCell ref="A3:E4"/>
    <mergeCell ref="H3:L4"/>
  </mergeCells>
  <printOptions horizontalCentered="1"/>
  <pageMargins left="0.5" right="0.25" top="0.5" bottom="0.5" header="0.5" footer="0.5"/>
  <pageSetup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FO583"/>
  <sheetViews>
    <sheetView zoomScaleNormal="100" workbookViewId="0">
      <selection activeCell="C7" sqref="C7:Y8"/>
    </sheetView>
  </sheetViews>
  <sheetFormatPr defaultColWidth="2.33203125" defaultRowHeight="11.25" customHeight="1"/>
  <cols>
    <col min="1" max="2" width="2.33203125" style="1"/>
    <col min="3" max="3" width="2.88671875" style="1" bestFit="1" customWidth="1"/>
    <col min="4" max="16" width="2.33203125" style="1"/>
    <col min="17" max="17" width="2.88671875" style="1" bestFit="1" customWidth="1"/>
    <col min="18" max="30" width="2.33203125" style="1"/>
    <col min="31" max="31" width="2.88671875" style="1" bestFit="1" customWidth="1"/>
    <col min="32" max="16384" width="2.33203125" style="1"/>
  </cols>
  <sheetData>
    <row r="1" spans="1:168" ht="11.25" customHeight="1">
      <c r="A1" s="259" t="s">
        <v>9</v>
      </c>
      <c r="B1" s="260"/>
      <c r="C1" s="260"/>
      <c r="D1" s="260"/>
      <c r="E1" s="260"/>
      <c r="F1" s="300" t="str">
        <f>Players!$C$1</f>
        <v>Enter Division Name</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2" t="s">
        <v>10</v>
      </c>
      <c r="AI1" s="303"/>
      <c r="AJ1" s="303"/>
      <c r="AK1" s="306" t="str">
        <f>Players!$G$1</f>
        <v>Enter Date</v>
      </c>
      <c r="AL1" s="307"/>
      <c r="AM1" s="307"/>
      <c r="AN1" s="307"/>
      <c r="AO1" s="308"/>
      <c r="AQ1" s="154" t="str">
        <f>CONCATENATE($A5," ",$D5,","," ",$F3)</f>
        <v>Group: 1, Women's Singles</v>
      </c>
      <c r="AR1" s="155"/>
      <c r="AS1" s="155"/>
      <c r="AT1" s="155"/>
      <c r="AU1" s="155"/>
      <c r="AV1" s="155"/>
      <c r="AW1" s="155"/>
      <c r="AX1" s="155"/>
      <c r="AY1" s="155"/>
      <c r="AZ1" s="155"/>
      <c r="BA1" s="155"/>
      <c r="BB1" s="155"/>
      <c r="BC1" s="156"/>
      <c r="BD1" s="163">
        <f>A22</f>
        <v>1</v>
      </c>
      <c r="BE1" s="164"/>
      <c r="BF1" s="183" t="str">
        <f>C22</f>
        <v>A</v>
      </c>
      <c r="BG1" s="185" t="str">
        <f>IF(VLOOKUP($BF1,$A7:$C17,3,FALSE)=0,"",CONCATENATE(VLOOKUP(VLOOKUP($BF1,$A7:$C17,3,FALSE),Players!$J:$N,4,FALSE)," ",VLOOKUP($BF1,$A7:$C17,3,FALSE)," ",IF(ISERROR(VLOOKUP(VLOOKUP($BF1,$A7:$C17,3,FALSE),Players!$J:$N,5,FALSE)),"()",CONCATENATE("(",VLOOKUP(VLOOKUP($BF1,$A7:$C17,3,FALSE),Players!$J:$N,5,FALSE),")"))))</f>
        <v/>
      </c>
      <c r="BH1" s="186"/>
      <c r="BI1" s="186"/>
      <c r="BJ1" s="186"/>
      <c r="BK1" s="186"/>
      <c r="BL1" s="186"/>
      <c r="BM1" s="186"/>
      <c r="BN1" s="186"/>
      <c r="BO1" s="186"/>
      <c r="BP1" s="186"/>
      <c r="BQ1" s="186"/>
      <c r="BR1" s="186"/>
      <c r="BS1" s="186"/>
      <c r="BT1" s="186"/>
      <c r="BU1" s="187"/>
      <c r="BV1" s="170" t="str">
        <f>IF(D22&lt;&gt;"",D22,"")</f>
        <v/>
      </c>
      <c r="BW1" s="171"/>
      <c r="BX1" s="335" t="str">
        <f>IF(F22&lt;&gt;"",F22,"")</f>
        <v/>
      </c>
      <c r="BY1" s="171"/>
      <c r="BZ1" s="335" t="str">
        <f>IF(H22&lt;&gt;"",H22,"")</f>
        <v/>
      </c>
      <c r="CA1" s="171"/>
      <c r="CB1" s="335" t="str">
        <f>IF(J22&lt;&gt;"",J22,"")</f>
        <v/>
      </c>
      <c r="CC1" s="171"/>
      <c r="CD1" s="335" t="str">
        <f>IF(L22&lt;&gt;"",L22,"")</f>
        <v/>
      </c>
      <c r="CE1" s="337"/>
      <c r="CF1" s="174" t="str">
        <f>IF($CD1=$CD3,IF($CB1=$CB3,IF($BZ1&lt;&gt;"",IF($BZ1&gt;$BZ3,"W","L"),""),IF($CB1&gt;$CB3,"W","L")),IF($CD1&gt;$CD3,"W","L"))</f>
        <v/>
      </c>
      <c r="CG1" s="154" t="str">
        <f>CONCATENATE($A5," ",$D5,","," ",$F3)</f>
        <v>Group: 1, Women's Singles</v>
      </c>
      <c r="CH1" s="155"/>
      <c r="CI1" s="155"/>
      <c r="CJ1" s="155"/>
      <c r="CK1" s="155"/>
      <c r="CL1" s="155"/>
      <c r="CM1" s="155"/>
      <c r="CN1" s="155"/>
      <c r="CO1" s="155"/>
      <c r="CP1" s="155"/>
      <c r="CQ1" s="155"/>
      <c r="CR1" s="155"/>
      <c r="CS1" s="156"/>
      <c r="CT1" s="163">
        <f>O22</f>
        <v>8</v>
      </c>
      <c r="CU1" s="164"/>
      <c r="CV1" s="183" t="str">
        <f>Q22</f>
        <v>B</v>
      </c>
      <c r="CW1" s="185" t="str">
        <f>IF(VLOOKUP($CV1,$A7:$C17,3,FALSE)=0,"",CONCATENATE(VLOOKUP(VLOOKUP($CV1,$A7:$C17,3,FALSE),Players!$J:$N,4,FALSE)," ",VLOOKUP($CV1,$A7:$C17,3,FALSE)," ",IF(ISERROR(VLOOKUP(VLOOKUP($CV1,$A7:$C17,3,FALSE),Players!$J:$N,5,FALSE)),"()",CONCATENATE("(",VLOOKUP(VLOOKUP($CV1,$A7:$C17,3,FALSE),Players!$J:$N,5,FALSE),")"))))</f>
        <v/>
      </c>
      <c r="CX1" s="186"/>
      <c r="CY1" s="186"/>
      <c r="CZ1" s="186"/>
      <c r="DA1" s="186"/>
      <c r="DB1" s="186"/>
      <c r="DC1" s="186"/>
      <c r="DD1" s="186"/>
      <c r="DE1" s="186"/>
      <c r="DF1" s="186"/>
      <c r="DG1" s="186"/>
      <c r="DH1" s="186"/>
      <c r="DI1" s="186"/>
      <c r="DJ1" s="186"/>
      <c r="DK1" s="187"/>
      <c r="DL1" s="170" t="str">
        <f>IF(R22&lt;&gt;"",R22,"")</f>
        <v/>
      </c>
      <c r="DM1" s="171"/>
      <c r="DN1" s="335" t="str">
        <f>IF(T22&lt;&gt;"",T22,"")</f>
        <v/>
      </c>
      <c r="DO1" s="171"/>
      <c r="DP1" s="335" t="str">
        <f>IF(V22&lt;&gt;"",V22,"")</f>
        <v/>
      </c>
      <c r="DQ1" s="171"/>
      <c r="DR1" s="335" t="str">
        <f>IF(X22&lt;&gt;"",X22,"")</f>
        <v/>
      </c>
      <c r="DS1" s="171"/>
      <c r="DT1" s="335" t="str">
        <f>IF(Z22&lt;&gt;"",Z22,"")</f>
        <v/>
      </c>
      <c r="DU1" s="337"/>
      <c r="DV1" s="174" t="str">
        <f>IF($DT1=$DT3,IF($DR1=$DR3,IF($DP1&lt;&gt;"",IF($DP1&gt;$DP3,"W","L"),""),IF($DR1&gt;$DR3,"W","L")),IF($DT1&gt;$DT3,"W","L"))</f>
        <v/>
      </c>
      <c r="DW1" s="154" t="str">
        <f>CONCATENATE($A5," ",$D5,","," ",$F3)</f>
        <v>Group: 1, Women's Singles</v>
      </c>
      <c r="DX1" s="155"/>
      <c r="DY1" s="155"/>
      <c r="DZ1" s="155"/>
      <c r="EA1" s="155"/>
      <c r="EB1" s="155"/>
      <c r="EC1" s="155"/>
      <c r="ED1" s="155"/>
      <c r="EE1" s="155"/>
      <c r="EF1" s="155"/>
      <c r="EG1" s="155"/>
      <c r="EH1" s="155"/>
      <c r="EI1" s="156"/>
      <c r="EJ1" s="163">
        <f>AC22</f>
        <v>15</v>
      </c>
      <c r="EK1" s="164"/>
      <c r="EL1" s="183" t="str">
        <f>AE22</f>
        <v>B</v>
      </c>
      <c r="EM1" s="185" t="str">
        <f>IF(VLOOKUP($EL1,$A7:$C17,3,FALSE)=0,"",CONCATENATE(VLOOKUP(VLOOKUP($EL1,$A7:$C17,3,FALSE),Players!$J:$N,4,FALSE)," ",VLOOKUP($EL1,$A7:$C17,3,FALSE)," ",IF(ISERROR(VLOOKUP(VLOOKUP($EL1,$A7:$C17,3,FALSE),Players!$J:$N,5,FALSE)),"()",CONCATENATE("(",VLOOKUP(VLOOKUP($EL1,$A7:$C17,3,FALSE),Players!$J:$N,5,FALSE),")"))))</f>
        <v/>
      </c>
      <c r="EN1" s="186"/>
      <c r="EO1" s="186"/>
      <c r="EP1" s="186"/>
      <c r="EQ1" s="186"/>
      <c r="ER1" s="186"/>
      <c r="ES1" s="186"/>
      <c r="ET1" s="186"/>
      <c r="EU1" s="186"/>
      <c r="EV1" s="186"/>
      <c r="EW1" s="186"/>
      <c r="EX1" s="186"/>
      <c r="EY1" s="186"/>
      <c r="EZ1" s="186"/>
      <c r="FA1" s="187"/>
      <c r="FB1" s="170" t="str">
        <f>IF(AF22&lt;&gt;"",AF22,"")</f>
        <v/>
      </c>
      <c r="FC1" s="171"/>
      <c r="FD1" s="335" t="str">
        <f>IF(AH22&lt;&gt;"",AH22,"")</f>
        <v/>
      </c>
      <c r="FE1" s="171"/>
      <c r="FF1" s="335" t="str">
        <f>IF(AJ22&lt;&gt;"",AJ22,"")</f>
        <v/>
      </c>
      <c r="FG1" s="171"/>
      <c r="FH1" s="335" t="str">
        <f>IF(AL22&lt;&gt;"",AL22,"")</f>
        <v/>
      </c>
      <c r="FI1" s="171"/>
      <c r="FJ1" s="335" t="str">
        <f>IF(AN22&lt;&gt;"",AN22,"")</f>
        <v/>
      </c>
      <c r="FK1" s="337"/>
      <c r="FL1" s="174" t="str">
        <f>IF($FJ1=$FJ3,IF($FH1=$FH3,IF($FF1&lt;&gt;"",IF($FF1&gt;$FF3,"W","L"),""),IF($FH1&gt;$FH3,"W","L")),IF($FJ1&gt;$FJ3,"W","L"))</f>
        <v/>
      </c>
    </row>
    <row r="2" spans="1:168" ht="11.25" customHeight="1">
      <c r="A2" s="261"/>
      <c r="B2" s="262"/>
      <c r="C2" s="262"/>
      <c r="D2" s="262"/>
      <c r="E2" s="26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304"/>
      <c r="AI2" s="305"/>
      <c r="AJ2" s="305"/>
      <c r="AK2" s="309"/>
      <c r="AL2" s="309"/>
      <c r="AM2" s="309"/>
      <c r="AN2" s="309"/>
      <c r="AO2" s="310"/>
      <c r="AQ2" s="157"/>
      <c r="AR2" s="158"/>
      <c r="AS2" s="158"/>
      <c r="AT2" s="158"/>
      <c r="AU2" s="158"/>
      <c r="AV2" s="158"/>
      <c r="AW2" s="158"/>
      <c r="AX2" s="158"/>
      <c r="AY2" s="158"/>
      <c r="AZ2" s="158"/>
      <c r="BA2" s="158"/>
      <c r="BB2" s="158"/>
      <c r="BC2" s="159"/>
      <c r="BD2" s="165"/>
      <c r="BE2" s="166"/>
      <c r="BF2" s="184"/>
      <c r="BG2" s="188"/>
      <c r="BH2" s="189"/>
      <c r="BI2" s="189"/>
      <c r="BJ2" s="189"/>
      <c r="BK2" s="189"/>
      <c r="BL2" s="189"/>
      <c r="BM2" s="189"/>
      <c r="BN2" s="189"/>
      <c r="BO2" s="189"/>
      <c r="BP2" s="189"/>
      <c r="BQ2" s="189"/>
      <c r="BR2" s="189"/>
      <c r="BS2" s="189"/>
      <c r="BT2" s="189"/>
      <c r="BU2" s="190"/>
      <c r="BV2" s="172"/>
      <c r="BW2" s="173"/>
      <c r="BX2" s="336"/>
      <c r="BY2" s="173"/>
      <c r="BZ2" s="336"/>
      <c r="CA2" s="173"/>
      <c r="CB2" s="336"/>
      <c r="CC2" s="173"/>
      <c r="CD2" s="336"/>
      <c r="CE2" s="338"/>
      <c r="CF2" s="174"/>
      <c r="CG2" s="157"/>
      <c r="CH2" s="158"/>
      <c r="CI2" s="158"/>
      <c r="CJ2" s="158"/>
      <c r="CK2" s="158"/>
      <c r="CL2" s="158"/>
      <c r="CM2" s="158"/>
      <c r="CN2" s="158"/>
      <c r="CO2" s="158"/>
      <c r="CP2" s="158"/>
      <c r="CQ2" s="158"/>
      <c r="CR2" s="158"/>
      <c r="CS2" s="159"/>
      <c r="CT2" s="165"/>
      <c r="CU2" s="166"/>
      <c r="CV2" s="184"/>
      <c r="CW2" s="188"/>
      <c r="CX2" s="189"/>
      <c r="CY2" s="189"/>
      <c r="CZ2" s="189"/>
      <c r="DA2" s="189"/>
      <c r="DB2" s="189"/>
      <c r="DC2" s="189"/>
      <c r="DD2" s="189"/>
      <c r="DE2" s="189"/>
      <c r="DF2" s="189"/>
      <c r="DG2" s="189"/>
      <c r="DH2" s="189"/>
      <c r="DI2" s="189"/>
      <c r="DJ2" s="189"/>
      <c r="DK2" s="190"/>
      <c r="DL2" s="172"/>
      <c r="DM2" s="173"/>
      <c r="DN2" s="336"/>
      <c r="DO2" s="173"/>
      <c r="DP2" s="336"/>
      <c r="DQ2" s="173"/>
      <c r="DR2" s="336"/>
      <c r="DS2" s="173"/>
      <c r="DT2" s="336"/>
      <c r="DU2" s="338"/>
      <c r="DV2" s="174"/>
      <c r="DW2" s="157"/>
      <c r="DX2" s="158"/>
      <c r="DY2" s="158"/>
      <c r="DZ2" s="158"/>
      <c r="EA2" s="158"/>
      <c r="EB2" s="158"/>
      <c r="EC2" s="158"/>
      <c r="ED2" s="158"/>
      <c r="EE2" s="158"/>
      <c r="EF2" s="158"/>
      <c r="EG2" s="158"/>
      <c r="EH2" s="158"/>
      <c r="EI2" s="159"/>
      <c r="EJ2" s="165"/>
      <c r="EK2" s="166"/>
      <c r="EL2" s="184"/>
      <c r="EM2" s="188"/>
      <c r="EN2" s="189"/>
      <c r="EO2" s="189"/>
      <c r="EP2" s="189"/>
      <c r="EQ2" s="189"/>
      <c r="ER2" s="189"/>
      <c r="ES2" s="189"/>
      <c r="ET2" s="189"/>
      <c r="EU2" s="189"/>
      <c r="EV2" s="189"/>
      <c r="EW2" s="189"/>
      <c r="EX2" s="189"/>
      <c r="EY2" s="189"/>
      <c r="EZ2" s="189"/>
      <c r="FA2" s="190"/>
      <c r="FB2" s="172"/>
      <c r="FC2" s="173"/>
      <c r="FD2" s="336"/>
      <c r="FE2" s="173"/>
      <c r="FF2" s="336"/>
      <c r="FG2" s="173"/>
      <c r="FH2" s="336"/>
      <c r="FI2" s="173"/>
      <c r="FJ2" s="336"/>
      <c r="FK2" s="338"/>
      <c r="FL2" s="174"/>
    </row>
    <row r="3" spans="1:168" ht="11.25" customHeight="1">
      <c r="A3" s="266" t="s">
        <v>11</v>
      </c>
      <c r="B3" s="267"/>
      <c r="C3" s="267"/>
      <c r="D3" s="277" t="s">
        <v>12</v>
      </c>
      <c r="E3" s="278"/>
      <c r="F3" s="280" t="str">
        <f>Players!$H$3</f>
        <v>Women's Singles</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302" t="s">
        <v>13</v>
      </c>
      <c r="AI3" s="303"/>
      <c r="AJ3" s="303"/>
      <c r="AK3" s="328" t="s">
        <v>51</v>
      </c>
      <c r="AL3" s="328"/>
      <c r="AM3" s="328"/>
      <c r="AN3" s="328"/>
      <c r="AO3" s="329"/>
      <c r="AQ3" s="157"/>
      <c r="AR3" s="158"/>
      <c r="AS3" s="158"/>
      <c r="AT3" s="158"/>
      <c r="AU3" s="158"/>
      <c r="AV3" s="158"/>
      <c r="AW3" s="158"/>
      <c r="AX3" s="158"/>
      <c r="AY3" s="158"/>
      <c r="AZ3" s="158"/>
      <c r="BA3" s="158"/>
      <c r="BB3" s="158"/>
      <c r="BC3" s="159"/>
      <c r="BD3" s="165"/>
      <c r="BE3" s="166"/>
      <c r="BF3" s="175" t="str">
        <f>C24</f>
        <v>F</v>
      </c>
      <c r="BG3" s="177" t="str">
        <f>IF(VLOOKUP($BF3,$A7:$C17,3,FALSE)=0,"",CONCATENATE(VLOOKUP(VLOOKUP($BF3,$A7:$C17,3,FALSE),Players!$J:$N,4,FALSE)," ",VLOOKUP($BF3,$A7:$C17,3,FALSE)," ",IF(ISERROR(VLOOKUP(VLOOKUP($BF3,$A7:$C17,3,FALSE),Players!$J:$N,5,FALSE)),"()",CONCATENATE("(",VLOOKUP(VLOOKUP($BF3,$A7:$C17,3,FALSE),Players!$J:$N,5,FALSE),")"))))</f>
        <v/>
      </c>
      <c r="BH3" s="178"/>
      <c r="BI3" s="178"/>
      <c r="BJ3" s="178"/>
      <c r="BK3" s="178"/>
      <c r="BL3" s="178"/>
      <c r="BM3" s="178"/>
      <c r="BN3" s="178"/>
      <c r="BO3" s="178"/>
      <c r="BP3" s="178"/>
      <c r="BQ3" s="178"/>
      <c r="BR3" s="178"/>
      <c r="BS3" s="178"/>
      <c r="BT3" s="178"/>
      <c r="BU3" s="179"/>
      <c r="BV3" s="150" t="str">
        <f>IF(D24&lt;&gt;"",D24,"")</f>
        <v/>
      </c>
      <c r="BW3" s="151"/>
      <c r="BX3" s="288" t="str">
        <f>IF(F24&lt;&gt;"",F24,"")</f>
        <v/>
      </c>
      <c r="BY3" s="151"/>
      <c r="BZ3" s="288" t="str">
        <f>IF(H24&lt;&gt;"",H24,"")</f>
        <v/>
      </c>
      <c r="CA3" s="151"/>
      <c r="CB3" s="288" t="str">
        <f>IF(J24&lt;&gt;"",J24,"")</f>
        <v/>
      </c>
      <c r="CC3" s="151"/>
      <c r="CD3" s="288" t="str">
        <f>IF(L24&lt;&gt;"",L24,"")</f>
        <v/>
      </c>
      <c r="CE3" s="332"/>
      <c r="CF3" s="174" t="str">
        <f>IF($CF1&lt;&gt;"",IF(CF1="W","L","W"),"")</f>
        <v/>
      </c>
      <c r="CG3" s="157"/>
      <c r="CH3" s="158"/>
      <c r="CI3" s="158"/>
      <c r="CJ3" s="158"/>
      <c r="CK3" s="158"/>
      <c r="CL3" s="158"/>
      <c r="CM3" s="158"/>
      <c r="CN3" s="158"/>
      <c r="CO3" s="158"/>
      <c r="CP3" s="158"/>
      <c r="CQ3" s="158"/>
      <c r="CR3" s="158"/>
      <c r="CS3" s="159"/>
      <c r="CT3" s="165"/>
      <c r="CU3" s="166"/>
      <c r="CV3" s="175" t="str">
        <f>Q24</f>
        <v>D</v>
      </c>
      <c r="CW3" s="177" t="str">
        <f>IF(VLOOKUP($CV3,$A7:$C17,3,FALSE)=0,"",CONCATENATE(VLOOKUP(VLOOKUP($CV3,$A7:$C17,3,FALSE),Players!$J:$N,4,FALSE)," ",VLOOKUP($CV3,$A7:$C17,3,FALSE)," ",IF(ISERROR(VLOOKUP(VLOOKUP($CV3,$A7:$C17,3,FALSE),Players!$J:$N,5,FALSE)),"()",CONCATENATE("(",VLOOKUP(VLOOKUP($CV3,$A7:$C17,3,FALSE),Players!$J:$N,5,FALSE),")"))))</f>
        <v/>
      </c>
      <c r="CX3" s="178"/>
      <c r="CY3" s="178"/>
      <c r="CZ3" s="178"/>
      <c r="DA3" s="178"/>
      <c r="DB3" s="178"/>
      <c r="DC3" s="178"/>
      <c r="DD3" s="178"/>
      <c r="DE3" s="178"/>
      <c r="DF3" s="178"/>
      <c r="DG3" s="178"/>
      <c r="DH3" s="178"/>
      <c r="DI3" s="178"/>
      <c r="DJ3" s="178"/>
      <c r="DK3" s="179"/>
      <c r="DL3" s="150" t="str">
        <f>IF(R24&lt;&gt;"",R24,"")</f>
        <v/>
      </c>
      <c r="DM3" s="151"/>
      <c r="DN3" s="288" t="str">
        <f>IF(T24&lt;&gt;"",T24,"")</f>
        <v/>
      </c>
      <c r="DO3" s="151"/>
      <c r="DP3" s="288" t="str">
        <f>IF(V24&lt;&gt;"",V24,"")</f>
        <v/>
      </c>
      <c r="DQ3" s="151"/>
      <c r="DR3" s="288" t="str">
        <f>IF(X24&lt;&gt;"",X24,"")</f>
        <v/>
      </c>
      <c r="DS3" s="151"/>
      <c r="DT3" s="288" t="str">
        <f>IF(Z24&lt;&gt;"",Z24,"")</f>
        <v/>
      </c>
      <c r="DU3" s="332"/>
      <c r="DV3" s="174" t="str">
        <f>IF($DV1&lt;&gt;"",IF(DV1="W","L","W"),"")</f>
        <v/>
      </c>
      <c r="DW3" s="157"/>
      <c r="DX3" s="158"/>
      <c r="DY3" s="158"/>
      <c r="DZ3" s="158"/>
      <c r="EA3" s="158"/>
      <c r="EB3" s="158"/>
      <c r="EC3" s="158"/>
      <c r="ED3" s="158"/>
      <c r="EE3" s="158"/>
      <c r="EF3" s="158"/>
      <c r="EG3" s="158"/>
      <c r="EH3" s="158"/>
      <c r="EI3" s="159"/>
      <c r="EJ3" s="165"/>
      <c r="EK3" s="166"/>
      <c r="EL3" s="175" t="str">
        <f>AE24</f>
        <v>C</v>
      </c>
      <c r="EM3" s="177" t="str">
        <f>IF(VLOOKUP($EL3,$A7:$C17,3,FALSE)=0,"",CONCATENATE(VLOOKUP(VLOOKUP($EL3,$A7:$C17,3,FALSE),Players!$J:$N,4,FALSE)," ",VLOOKUP($EL3,$A7:$C17,3,FALSE)," ",IF(ISERROR(VLOOKUP(VLOOKUP($EL3,$A7:$C17,3,FALSE),Players!$J:$N,5,FALSE)),"()",CONCATENATE("(",VLOOKUP(VLOOKUP($EL3,$A7:$C17,3,FALSE),Players!$J:$N,5,FALSE),")"))))</f>
        <v/>
      </c>
      <c r="EN3" s="178"/>
      <c r="EO3" s="178"/>
      <c r="EP3" s="178"/>
      <c r="EQ3" s="178"/>
      <c r="ER3" s="178"/>
      <c r="ES3" s="178"/>
      <c r="ET3" s="178"/>
      <c r="EU3" s="178"/>
      <c r="EV3" s="178"/>
      <c r="EW3" s="178"/>
      <c r="EX3" s="178"/>
      <c r="EY3" s="178"/>
      <c r="EZ3" s="178"/>
      <c r="FA3" s="179"/>
      <c r="FB3" s="150" t="str">
        <f>IF(AF24&lt;&gt;"",AF24,"")</f>
        <v/>
      </c>
      <c r="FC3" s="151"/>
      <c r="FD3" s="288" t="str">
        <f>IF(AH24&lt;&gt;"",AH24,"")</f>
        <v/>
      </c>
      <c r="FE3" s="151"/>
      <c r="FF3" s="288" t="str">
        <f>IF(AJ24&lt;&gt;"",AJ24,"")</f>
        <v/>
      </c>
      <c r="FG3" s="151"/>
      <c r="FH3" s="288" t="str">
        <f>IF(AL24&lt;&gt;"",AL24,"")</f>
        <v/>
      </c>
      <c r="FI3" s="151"/>
      <c r="FJ3" s="288" t="str">
        <f>IF(AN24&lt;&gt;"",AN24,"")</f>
        <v/>
      </c>
      <c r="FK3" s="332"/>
      <c r="FL3" s="174" t="str">
        <f>IF($FL1&lt;&gt;"",IF(FL1="W","L","W"),"")</f>
        <v/>
      </c>
    </row>
    <row r="4" spans="1:168" ht="11.25" customHeight="1" thickBot="1">
      <c r="A4" s="275"/>
      <c r="B4" s="276"/>
      <c r="C4" s="276"/>
      <c r="D4" s="279"/>
      <c r="E4" s="279"/>
      <c r="F4" s="282"/>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304"/>
      <c r="AI4" s="305"/>
      <c r="AJ4" s="305"/>
      <c r="AK4" s="330"/>
      <c r="AL4" s="330"/>
      <c r="AM4" s="330"/>
      <c r="AN4" s="330"/>
      <c r="AO4" s="331"/>
      <c r="AQ4" s="160"/>
      <c r="AR4" s="161"/>
      <c r="AS4" s="161"/>
      <c r="AT4" s="161"/>
      <c r="AU4" s="161"/>
      <c r="AV4" s="161"/>
      <c r="AW4" s="161"/>
      <c r="AX4" s="161"/>
      <c r="AY4" s="161"/>
      <c r="AZ4" s="161"/>
      <c r="BA4" s="161"/>
      <c r="BB4" s="161"/>
      <c r="BC4" s="162"/>
      <c r="BD4" s="167"/>
      <c r="BE4" s="168"/>
      <c r="BF4" s="176"/>
      <c r="BG4" s="180"/>
      <c r="BH4" s="181"/>
      <c r="BI4" s="181"/>
      <c r="BJ4" s="181"/>
      <c r="BK4" s="181"/>
      <c r="BL4" s="181"/>
      <c r="BM4" s="181"/>
      <c r="BN4" s="181"/>
      <c r="BO4" s="181"/>
      <c r="BP4" s="181"/>
      <c r="BQ4" s="181"/>
      <c r="BR4" s="181"/>
      <c r="BS4" s="181"/>
      <c r="BT4" s="181"/>
      <c r="BU4" s="182"/>
      <c r="BV4" s="152"/>
      <c r="BW4" s="153"/>
      <c r="BX4" s="333"/>
      <c r="BY4" s="153"/>
      <c r="BZ4" s="333"/>
      <c r="CA4" s="153"/>
      <c r="CB4" s="333"/>
      <c r="CC4" s="153"/>
      <c r="CD4" s="333"/>
      <c r="CE4" s="334"/>
      <c r="CF4" s="341"/>
      <c r="CG4" s="160"/>
      <c r="CH4" s="161"/>
      <c r="CI4" s="161"/>
      <c r="CJ4" s="161"/>
      <c r="CK4" s="161"/>
      <c r="CL4" s="161"/>
      <c r="CM4" s="161"/>
      <c r="CN4" s="161"/>
      <c r="CO4" s="161"/>
      <c r="CP4" s="161"/>
      <c r="CQ4" s="161"/>
      <c r="CR4" s="161"/>
      <c r="CS4" s="162"/>
      <c r="CT4" s="167"/>
      <c r="CU4" s="168"/>
      <c r="CV4" s="176"/>
      <c r="CW4" s="180"/>
      <c r="CX4" s="181"/>
      <c r="CY4" s="181"/>
      <c r="CZ4" s="181"/>
      <c r="DA4" s="181"/>
      <c r="DB4" s="181"/>
      <c r="DC4" s="181"/>
      <c r="DD4" s="181"/>
      <c r="DE4" s="181"/>
      <c r="DF4" s="181"/>
      <c r="DG4" s="181"/>
      <c r="DH4" s="181"/>
      <c r="DI4" s="181"/>
      <c r="DJ4" s="181"/>
      <c r="DK4" s="182"/>
      <c r="DL4" s="152"/>
      <c r="DM4" s="153"/>
      <c r="DN4" s="333"/>
      <c r="DO4" s="153"/>
      <c r="DP4" s="333"/>
      <c r="DQ4" s="153"/>
      <c r="DR4" s="333"/>
      <c r="DS4" s="153"/>
      <c r="DT4" s="333"/>
      <c r="DU4" s="334"/>
      <c r="DV4" s="174"/>
      <c r="DW4" s="160"/>
      <c r="DX4" s="161"/>
      <c r="DY4" s="161"/>
      <c r="DZ4" s="161"/>
      <c r="EA4" s="161"/>
      <c r="EB4" s="161"/>
      <c r="EC4" s="161"/>
      <c r="ED4" s="161"/>
      <c r="EE4" s="161"/>
      <c r="EF4" s="161"/>
      <c r="EG4" s="161"/>
      <c r="EH4" s="161"/>
      <c r="EI4" s="162"/>
      <c r="EJ4" s="167"/>
      <c r="EK4" s="168"/>
      <c r="EL4" s="176"/>
      <c r="EM4" s="180"/>
      <c r="EN4" s="181"/>
      <c r="EO4" s="181"/>
      <c r="EP4" s="181"/>
      <c r="EQ4" s="181"/>
      <c r="ER4" s="181"/>
      <c r="ES4" s="181"/>
      <c r="ET4" s="181"/>
      <c r="EU4" s="181"/>
      <c r="EV4" s="181"/>
      <c r="EW4" s="181"/>
      <c r="EX4" s="181"/>
      <c r="EY4" s="181"/>
      <c r="EZ4" s="181"/>
      <c r="FA4" s="182"/>
      <c r="FB4" s="152"/>
      <c r="FC4" s="153"/>
      <c r="FD4" s="333"/>
      <c r="FE4" s="153"/>
      <c r="FF4" s="333"/>
      <c r="FG4" s="153"/>
      <c r="FH4" s="333"/>
      <c r="FI4" s="153"/>
      <c r="FJ4" s="333"/>
      <c r="FK4" s="334"/>
      <c r="FL4" s="174"/>
    </row>
    <row r="5" spans="1:168" ht="11.25" customHeight="1">
      <c r="A5" s="259" t="s">
        <v>15</v>
      </c>
      <c r="B5" s="260"/>
      <c r="C5" s="260"/>
      <c r="D5" s="264">
        <v>1</v>
      </c>
      <c r="E5" s="264"/>
      <c r="F5" s="266" t="s">
        <v>16</v>
      </c>
      <c r="G5" s="267"/>
      <c r="H5" s="267"/>
      <c r="I5" s="283"/>
      <c r="J5" s="284"/>
      <c r="K5" s="284"/>
      <c r="L5" s="284"/>
      <c r="M5" s="284"/>
      <c r="N5" s="264"/>
      <c r="O5" s="264"/>
      <c r="P5" s="264"/>
      <c r="Q5" s="264"/>
      <c r="R5" s="264"/>
      <c r="S5" s="264"/>
      <c r="T5" s="264"/>
      <c r="U5" s="264"/>
      <c r="V5" s="264"/>
      <c r="W5" s="264"/>
      <c r="X5" s="264"/>
      <c r="Y5" s="325"/>
      <c r="Z5" s="150" t="s">
        <v>17</v>
      </c>
      <c r="AA5" s="270"/>
      <c r="AB5" s="288" t="s">
        <v>18</v>
      </c>
      <c r="AC5" s="270"/>
      <c r="AD5" s="288" t="s">
        <v>19</v>
      </c>
      <c r="AE5" s="270"/>
      <c r="AF5" s="288" t="s">
        <v>20</v>
      </c>
      <c r="AG5" s="270"/>
      <c r="AH5" s="288" t="s">
        <v>43</v>
      </c>
      <c r="AI5" s="270"/>
      <c r="AJ5" s="288" t="s">
        <v>52</v>
      </c>
      <c r="AK5" s="290"/>
      <c r="AL5" s="292" t="s">
        <v>21</v>
      </c>
      <c r="AM5" s="293"/>
      <c r="AN5" s="296" t="s">
        <v>22</v>
      </c>
      <c r="AO5" s="297"/>
      <c r="AQ5" s="126"/>
      <c r="AR5" s="126"/>
      <c r="AS5" s="126"/>
      <c r="AT5" s="126"/>
      <c r="AU5" s="126"/>
      <c r="AV5" s="126"/>
      <c r="AW5" s="126"/>
      <c r="AX5" s="126"/>
      <c r="AY5" s="126"/>
      <c r="AZ5" s="126"/>
      <c r="BA5" s="126"/>
      <c r="BB5" s="126"/>
      <c r="BC5" s="126"/>
      <c r="BV5" s="169" t="str">
        <f>IF(CF1&lt;&gt;"",IF(AND(AND(BV1&gt;-1,BV3&gt;-1),OR(BV1&gt;10,BV3&gt;10),ABS(BV1-BV3)&gt;1,IF(OR(BV1&gt;11,BV3&gt;11),ABS(BV1-BV3)=2,TRUE),BV1=INT(BV1),BV3=INT(BV3)),"","Error"),"")</f>
        <v/>
      </c>
      <c r="BW5" s="169"/>
      <c r="BX5" s="169" t="str">
        <f>IF(CF1&lt;&gt;"",IF(AND(AND(BX1&gt;-1,BX3&gt;-1),OR(BX1&gt;10,BX3&gt;10),ABS(BX1-BX3)&gt;1,IF(OR(BX1&gt;11,BX3&gt;11),ABS(BX1-BX3)=2,TRUE),BX1=INT(BX1),BX3=INT(BX3)),"","Error"),"")</f>
        <v/>
      </c>
      <c r="BY5" s="169"/>
      <c r="BZ5" s="169" t="str">
        <f>IF(CF1&lt;&gt;"",IF(AND(AND(BZ1&gt;-1,BZ3&gt;-1),OR(BZ1&gt;10,BZ3&gt;10),ABS(BZ1-BZ3)&gt;1,IF(OR(BZ1&gt;11,BZ3&gt;11),ABS(BZ1-BZ3)=2,TRUE),BZ1=INT(BZ1),BZ3=INT(BZ3)),"","Error"),"")</f>
        <v/>
      </c>
      <c r="CA5" s="169"/>
      <c r="CB5" s="169" t="str">
        <f>IF(AND(CF1&lt;&gt;"",CB1&lt;&gt;""),IF(AND(AND(CB1&gt;-1,CB3&gt;-1),OR(CB1&gt;10,CB3&gt;10),ABS(CB1-CB3)&gt;1,IF(OR(CB1&gt;11,CB3&gt;11),ABS(CB1-CB3)=2,TRUE),CB1=INT(CB1),CB3=INT(CB3)),"","Error"),"")</f>
        <v/>
      </c>
      <c r="CC5" s="169"/>
      <c r="CD5" s="169" t="str">
        <f>IF(AND(CF1&lt;&gt;"",CD1&lt;&gt;""),IF(AND(AND(CD1&gt;-1,CD3&gt;-1),OR(CD1&gt;10,CD3&gt;10),ABS(CD1-CD3)&gt;1,IF(OR(CD1&gt;11,CD3&gt;11),ABS(CD1-CD3)=2,TRUE),CD1=INT(CD1),CD3=INT(CD3)),"","Error"),"")</f>
        <v/>
      </c>
      <c r="CE5" s="169"/>
      <c r="CG5" s="126"/>
      <c r="CH5" s="126"/>
      <c r="CI5" s="126"/>
      <c r="CJ5" s="126"/>
      <c r="CK5" s="126"/>
      <c r="CL5" s="126"/>
      <c r="CM5" s="126"/>
      <c r="CN5" s="126"/>
      <c r="CO5" s="126"/>
      <c r="CP5" s="126"/>
      <c r="CQ5" s="126"/>
      <c r="CR5" s="126"/>
      <c r="CS5" s="126"/>
      <c r="DL5" s="169" t="str">
        <f>IF(DV1&lt;&gt;"",IF(AND(AND(DL1&gt;-1,DL3&gt;-1),OR(DL1&gt;10,DL3&gt;10),ABS(DL1-DL3)&gt;1,IF(OR(DL1&gt;11,DL3&gt;11),ABS(DL1-DL3)=2,TRUE),DL1=INT(DL1),DL3=INT(DL3)),"","Error"),"")</f>
        <v/>
      </c>
      <c r="DM5" s="169"/>
      <c r="DN5" s="169" t="str">
        <f>IF(DV1&lt;&gt;"",IF(AND(AND(DN1&gt;-1,DN3&gt;-1),OR(DN1&gt;10,DN3&gt;10),ABS(DN1-DN3)&gt;1,IF(OR(DN1&gt;11,DN3&gt;11),ABS(DN1-DN3)=2,TRUE),DN1=INT(DN1),DN3=INT(DN3)),"","Error"),"")</f>
        <v/>
      </c>
      <c r="DO5" s="169"/>
      <c r="DP5" s="169" t="str">
        <f>IF(DV1&lt;&gt;"",IF(AND(AND(DP1&gt;-1,DP3&gt;-1),OR(DP1&gt;10,DP3&gt;10),ABS(DP1-DP3)&gt;1,IF(OR(DP1&gt;11,DP3&gt;11),ABS(DP1-DP3)=2,TRUE),DP1=INT(DP1),DP3=INT(DP3)),"","Error"),"")</f>
        <v/>
      </c>
      <c r="DQ5" s="169"/>
      <c r="DR5" s="169" t="str">
        <f>IF(AND(DV1&lt;&gt;"",DR1&lt;&gt;""),IF(AND(AND(DR1&gt;-1,DR3&gt;-1),OR(DR1&gt;10,DR3&gt;10),ABS(DR1-DR3)&gt;1,IF(OR(DR1&gt;11,DR3&gt;11),ABS(DR1-DR3)=2,TRUE),DR1=INT(DR1),DR3=INT(DR3)),"","Error"),"")</f>
        <v/>
      </c>
      <c r="DS5" s="169"/>
      <c r="DT5" s="169" t="str">
        <f>IF(AND(DV1&lt;&gt;"",DT1&lt;&gt;""),IF(AND(AND(DT1&gt;-1,DT3&gt;-1),OR(DT1&gt;10,DT3&gt;10),ABS(DT1-DT3)&gt;1,IF(OR(DT1&gt;11,DT3&gt;11),ABS(DT1-DT3)=2,TRUE),DT1=INT(DT1),DT3=INT(DT3)),"","Error"),"")</f>
        <v/>
      </c>
      <c r="DU5" s="169"/>
      <c r="DW5" s="126"/>
      <c r="DX5" s="126"/>
      <c r="DY5" s="126"/>
      <c r="DZ5" s="126"/>
      <c r="EA5" s="126"/>
      <c r="EB5" s="126"/>
      <c r="EC5" s="126"/>
      <c r="ED5" s="126"/>
      <c r="EE5" s="126"/>
      <c r="EF5" s="126"/>
      <c r="EG5" s="126"/>
      <c r="EH5" s="126"/>
      <c r="EI5" s="126"/>
      <c r="FB5" s="169" t="str">
        <f>IF(FL1&lt;&gt;"",IF(AND(AND(FB1&gt;-1,FB3&gt;-1),OR(FB1&gt;10,FB3&gt;10),ABS(FB1-FB3)&gt;1,IF(OR(FB1&gt;11,FB3&gt;11),ABS(FB1-FB3)=2,TRUE),FB1=INT(FB1),FB3=INT(FB3)),"","Error"),"")</f>
        <v/>
      </c>
      <c r="FC5" s="169"/>
      <c r="FD5" s="169" t="str">
        <f>IF(FL1&lt;&gt;"",IF(AND(AND(FD1&gt;-1,FD3&gt;-1),OR(FD1&gt;10,FD3&gt;10),ABS(FD1-FD3)&gt;1,IF(OR(FD1&gt;11,FD3&gt;11),ABS(FD1-FD3)=2,TRUE),FD1=INT(FD1),FD3=INT(FD3)),"","Error"),"")</f>
        <v/>
      </c>
      <c r="FE5" s="169"/>
      <c r="FF5" s="169" t="str">
        <f>IF(FL1&lt;&gt;"",IF(AND(AND(FF1&gt;-1,FF3&gt;-1),OR(FF1&gt;10,FF3&gt;10),ABS(FF1-FF3)&gt;1,IF(OR(FF1&gt;11,FF3&gt;11),ABS(FF1-FF3)=2,TRUE),FF1=INT(FF1),FF3=INT(FF3)),"","Error"),"")</f>
        <v/>
      </c>
      <c r="FG5" s="169"/>
      <c r="FH5" s="169" t="str">
        <f>IF(AND(FL1&lt;&gt;"",FH1&lt;&gt;""),IF(AND(AND(FH1&gt;-1,FH3&gt;-1),OR(FH1&gt;10,FH3&gt;10),ABS(FH1-FH3)&gt;1,IF(OR(FH1&gt;11,FH3&gt;11),ABS(FH1-FH3)=2,TRUE),FH1=INT(FH1),FH3=INT(FH3)),"","Error"),"")</f>
        <v/>
      </c>
      <c r="FI5" s="169"/>
      <c r="FJ5" s="169" t="str">
        <f>IF(AND(FL1&lt;&gt;"",FJ1&lt;&gt;""),IF(AND(AND(FJ1&gt;-1,FJ3&gt;-1),OR(FJ1&gt;10,FJ3&gt;10),ABS(FJ1-FJ3)&gt;1,IF(OR(FJ1&gt;11,FJ3&gt;11),ABS(FJ1-FJ3)=2,TRUE),FJ1=INT(FJ1),FJ3=INT(FJ3)),"","Error"),"")</f>
        <v/>
      </c>
      <c r="FK5" s="169"/>
    </row>
    <row r="6" spans="1:168" ht="11.25" customHeight="1" thickBot="1">
      <c r="A6" s="261"/>
      <c r="B6" s="262"/>
      <c r="C6" s="262"/>
      <c r="D6" s="326"/>
      <c r="E6" s="326"/>
      <c r="F6" s="275"/>
      <c r="G6" s="276"/>
      <c r="H6" s="276"/>
      <c r="I6" s="286"/>
      <c r="J6" s="286"/>
      <c r="K6" s="286"/>
      <c r="L6" s="286"/>
      <c r="M6" s="286"/>
      <c r="N6" s="326"/>
      <c r="O6" s="326"/>
      <c r="P6" s="326"/>
      <c r="Q6" s="326"/>
      <c r="R6" s="326"/>
      <c r="S6" s="326"/>
      <c r="T6" s="326"/>
      <c r="U6" s="326"/>
      <c r="V6" s="326"/>
      <c r="W6" s="326"/>
      <c r="X6" s="326"/>
      <c r="Y6" s="327"/>
      <c r="Z6" s="194"/>
      <c r="AA6" s="195"/>
      <c r="AB6" s="289"/>
      <c r="AC6" s="195"/>
      <c r="AD6" s="289"/>
      <c r="AE6" s="195"/>
      <c r="AF6" s="289"/>
      <c r="AG6" s="195"/>
      <c r="AH6" s="289"/>
      <c r="AI6" s="195"/>
      <c r="AJ6" s="289"/>
      <c r="AK6" s="291"/>
      <c r="AL6" s="294"/>
      <c r="AM6" s="295"/>
      <c r="AN6" s="298"/>
      <c r="AO6" s="299"/>
      <c r="AQ6" s="126"/>
      <c r="AR6" s="126"/>
      <c r="AS6" s="126"/>
      <c r="AT6" s="126"/>
      <c r="AU6" s="126"/>
      <c r="AV6" s="126"/>
      <c r="AW6" s="126"/>
      <c r="AX6" s="126"/>
      <c r="AY6" s="126"/>
      <c r="AZ6" s="126"/>
      <c r="BA6" s="126"/>
      <c r="BB6" s="126"/>
      <c r="BC6" s="126"/>
      <c r="CG6" s="126"/>
      <c r="CH6" s="126"/>
      <c r="CI6" s="126"/>
      <c r="CJ6" s="126"/>
      <c r="CK6" s="126"/>
      <c r="CL6" s="126"/>
      <c r="CM6" s="126"/>
      <c r="CN6" s="126"/>
      <c r="CO6" s="126"/>
      <c r="CP6" s="126"/>
      <c r="CQ6" s="126"/>
      <c r="CR6" s="126"/>
      <c r="CS6" s="126"/>
      <c r="DW6" s="126"/>
      <c r="DX6" s="126"/>
      <c r="DY6" s="126"/>
      <c r="DZ6" s="126"/>
      <c r="EA6" s="126"/>
      <c r="EB6" s="126"/>
      <c r="EC6" s="126"/>
      <c r="ED6" s="126"/>
      <c r="EE6" s="126"/>
      <c r="EF6" s="126"/>
      <c r="EG6" s="126"/>
      <c r="EH6" s="126"/>
      <c r="EI6" s="126"/>
    </row>
    <row r="7" spans="1:168" ht="11.25" customHeight="1">
      <c r="A7" s="210" t="str">
        <f>Z5</f>
        <v>A</v>
      </c>
      <c r="B7" s="211"/>
      <c r="C7" s="342"/>
      <c r="D7" s="343"/>
      <c r="E7" s="343"/>
      <c r="F7" s="343"/>
      <c r="G7" s="343"/>
      <c r="H7" s="343"/>
      <c r="I7" s="343"/>
      <c r="J7" s="343"/>
      <c r="K7" s="343"/>
      <c r="L7" s="343"/>
      <c r="M7" s="343"/>
      <c r="N7" s="343"/>
      <c r="O7" s="343"/>
      <c r="P7" s="343"/>
      <c r="Q7" s="343"/>
      <c r="R7" s="343"/>
      <c r="S7" s="343"/>
      <c r="T7" s="343"/>
      <c r="U7" s="343"/>
      <c r="V7" s="343"/>
      <c r="W7" s="343"/>
      <c r="X7" s="343"/>
      <c r="Y7" s="344"/>
      <c r="Z7" s="250"/>
      <c r="AA7" s="229"/>
      <c r="AB7" s="252" t="str">
        <f>IF($D3="1P",IF(Z42=Z44,IF(X42=X44,IF(V42&lt;&gt;"",IF(V42&gt;V44,"W","L"),""),IF(X42&gt;X44,"W","L")),IF(Z42&gt;Z44,"W","L")),IF(Z30=Z32,IF(X30=X32,IF(V30&lt;&gt;"",IF(V30&gt;V32,"W","L"),""),IF(X30&gt;X32,"W","L")),IF(Z30&gt;Z32,"W","L")))</f>
        <v/>
      </c>
      <c r="AC7" s="253"/>
      <c r="AD7" s="252" t="str">
        <f>IF($D3="1P",IF(Z30=Z32,IF(X30=X32,IF(V30&lt;&gt;"",IF(V30&gt;V32,"W","L"),""),IF(X30&gt;X32,"W","L")),IF(Z30&gt;Z32,"W","L")),IF(L46=L48,IF(J46=J48,IF(H46&lt;&gt;"",IF(H46&gt;H48,"W","L"),""),IF(J46&gt;J48,"W","L")),IF(L46&gt;L48,"W","L")))</f>
        <v/>
      </c>
      <c r="AE7" s="253"/>
      <c r="AF7" s="252" t="str">
        <f>IF($D3="1P",IF(L46=L48,IF(J46=J48,IF(H46&lt;&gt;"",IF(H46&gt;H48,"W","L"),""),IF(J46&gt;J48,"W","L")),IF(L46&gt;L48,"W","L")),IF(L34=L36,IF(J34=J36,IF(H34&lt;&gt;"",IF(H34&gt;H36,"W","L"),""),IF(J34&gt;J36,"W","L")),IF(L34&gt;L36,"W","L")))</f>
        <v/>
      </c>
      <c r="AG7" s="253"/>
      <c r="AH7" s="252" t="str">
        <f>IF($D3="1P",IF(L34=L36,IF(J34=J36,IF(H34&lt;&gt;"",IF(H34&gt;H36,"W","L"),""),IF(J34&gt;J36,"W","L")),IF(L34&gt;L36,"W","L")),IF(Z42=Z44,IF(X42=X44,IF(V42&lt;&gt;"",IF(V42&gt;V44,"W","L"),""),IF(X42&gt;X44,"W","L")),IF(Z42&gt;Z44,"W","L")))</f>
        <v/>
      </c>
      <c r="AI7" s="253"/>
      <c r="AJ7" s="252" t="str">
        <f>IF($D3="1P",IF(L22=L24,IF(J22=J24,IF(H22&lt;&gt;"",IF(H22&gt;H24,"W","L"),""),IF(J22&gt;J24,"W","L")),IF(L22&gt;L24,"W","L")),IF(L22=L24,IF(J22=J24,IF(H22&lt;&gt;"",IF(H22&gt;H24,"W","L"),""),IF(J22&gt;J24,"W","L")),IF(L22&gt;L24,"W","L")))</f>
        <v/>
      </c>
      <c r="AK7" s="324"/>
      <c r="AL7" s="254" t="str">
        <f>IF(OR(COUNTIF(Z7:AJ7,"W"),COUNTIF(Z7:AJ7,"L")),COUNTIF(Z7:AJ7,"W")*2+COUNTIF(Z7:AJ7,"L"),"")</f>
        <v/>
      </c>
      <c r="AM7" s="255"/>
      <c r="AN7" s="256" t="str">
        <f>IF(AL7&lt;&gt;"",RANK(AL7,AL7:AL17,0),"")</f>
        <v/>
      </c>
      <c r="AO7" s="257"/>
      <c r="AQ7" s="127"/>
      <c r="AR7" s="127"/>
      <c r="AS7" s="127"/>
      <c r="AT7" s="127"/>
      <c r="AU7" s="127"/>
      <c r="AV7" s="127"/>
      <c r="AW7" s="127"/>
      <c r="AX7" s="127"/>
      <c r="AY7" s="127"/>
      <c r="AZ7" s="127"/>
      <c r="BA7" s="127"/>
      <c r="BB7" s="127"/>
      <c r="BC7" s="127"/>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127"/>
      <c r="CH7" s="127"/>
      <c r="CI7" s="127"/>
      <c r="CJ7" s="127"/>
      <c r="CK7" s="127"/>
      <c r="CL7" s="127"/>
      <c r="CM7" s="127"/>
      <c r="CN7" s="127"/>
      <c r="CO7" s="127"/>
      <c r="CP7" s="127"/>
      <c r="CQ7" s="127"/>
      <c r="CR7" s="127"/>
      <c r="CS7" s="127"/>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W7" s="127"/>
      <c r="DX7" s="127"/>
      <c r="DY7" s="127"/>
      <c r="DZ7" s="127"/>
      <c r="EA7" s="127"/>
      <c r="EB7" s="127"/>
      <c r="EC7" s="127"/>
      <c r="ED7" s="127"/>
      <c r="EE7" s="127"/>
      <c r="EF7" s="127"/>
      <c r="EG7" s="127"/>
      <c r="EH7" s="127"/>
      <c r="EI7" s="127"/>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row>
    <row r="8" spans="1:168" ht="11.25" customHeight="1">
      <c r="A8" s="212"/>
      <c r="B8" s="213"/>
      <c r="C8" s="217"/>
      <c r="D8" s="218"/>
      <c r="E8" s="218"/>
      <c r="F8" s="218"/>
      <c r="G8" s="218"/>
      <c r="H8" s="218"/>
      <c r="I8" s="218"/>
      <c r="J8" s="218"/>
      <c r="K8" s="218"/>
      <c r="L8" s="218"/>
      <c r="M8" s="218"/>
      <c r="N8" s="218"/>
      <c r="O8" s="218"/>
      <c r="P8" s="218"/>
      <c r="Q8" s="218"/>
      <c r="R8" s="218"/>
      <c r="S8" s="218"/>
      <c r="T8" s="218"/>
      <c r="U8" s="218"/>
      <c r="V8" s="218"/>
      <c r="W8" s="218"/>
      <c r="X8" s="218"/>
      <c r="Y8" s="219"/>
      <c r="Z8" s="251"/>
      <c r="AA8" s="236"/>
      <c r="AB8" s="234"/>
      <c r="AC8" s="233"/>
      <c r="AD8" s="234"/>
      <c r="AE8" s="233"/>
      <c r="AF8" s="234"/>
      <c r="AG8" s="233"/>
      <c r="AH8" s="234"/>
      <c r="AI8" s="233"/>
      <c r="AJ8" s="234"/>
      <c r="AK8" s="238"/>
      <c r="AL8" s="241"/>
      <c r="AM8" s="240"/>
      <c r="AN8" s="258"/>
      <c r="AO8" s="243"/>
      <c r="AQ8" s="128"/>
      <c r="AR8" s="128"/>
      <c r="AS8" s="128"/>
      <c r="AT8" s="128"/>
      <c r="AU8" s="128"/>
      <c r="AV8" s="128"/>
      <c r="AW8" s="128"/>
      <c r="AX8" s="128"/>
      <c r="AY8" s="128"/>
      <c r="AZ8" s="128"/>
      <c r="BA8" s="128"/>
      <c r="BB8" s="128"/>
      <c r="BC8" s="128"/>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128"/>
      <c r="CH8" s="128"/>
      <c r="CI8" s="128"/>
      <c r="CJ8" s="128"/>
      <c r="CK8" s="128"/>
      <c r="CL8" s="128"/>
      <c r="CM8" s="128"/>
      <c r="CN8" s="128"/>
      <c r="CO8" s="128"/>
      <c r="CP8" s="128"/>
      <c r="CQ8" s="128"/>
      <c r="CR8" s="128"/>
      <c r="CS8" s="128"/>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W8" s="128"/>
      <c r="DX8" s="128"/>
      <c r="DY8" s="128"/>
      <c r="DZ8" s="128"/>
      <c r="EA8" s="128"/>
      <c r="EB8" s="128"/>
      <c r="EC8" s="128"/>
      <c r="ED8" s="128"/>
      <c r="EE8" s="128"/>
      <c r="EF8" s="128"/>
      <c r="EG8" s="128"/>
      <c r="EH8" s="128"/>
      <c r="EI8" s="128"/>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row>
    <row r="9" spans="1:168" ht="11.25" customHeight="1">
      <c r="A9" s="210" t="str">
        <f>AB5</f>
        <v>B</v>
      </c>
      <c r="B9" s="211"/>
      <c r="C9" s="342"/>
      <c r="D9" s="343"/>
      <c r="E9" s="343"/>
      <c r="F9" s="343"/>
      <c r="G9" s="343"/>
      <c r="H9" s="343"/>
      <c r="I9" s="343"/>
      <c r="J9" s="343"/>
      <c r="K9" s="343"/>
      <c r="L9" s="343"/>
      <c r="M9" s="343"/>
      <c r="N9" s="343"/>
      <c r="O9" s="343"/>
      <c r="P9" s="343"/>
      <c r="Q9" s="343"/>
      <c r="R9" s="343"/>
      <c r="S9" s="343"/>
      <c r="T9" s="343"/>
      <c r="U9" s="343"/>
      <c r="V9" s="343"/>
      <c r="W9" s="343"/>
      <c r="X9" s="343"/>
      <c r="Y9" s="344"/>
      <c r="Z9" s="220" t="str">
        <f>IF(AB7&lt;&gt;"",IF(AB7="W","L","W"),"")</f>
        <v/>
      </c>
      <c r="AA9" s="221"/>
      <c r="AB9" s="228"/>
      <c r="AC9" s="229"/>
      <c r="AD9" s="227" t="str">
        <f>IF($D3="1P",IF(L42=L44,IF(J42=J44,IF(H42&lt;&gt;"",IF(H42&gt;H44,"W","L"),""),IF(J42&gt;J44,"W","L")),IF(L42&gt;L44,"W","L")),IF(AN22=AN24,IF(AL22=AL24,IF(AJ22&lt;&gt;"",IF(AJ22&gt;AJ24,"W","L"),""),IF(AL22&gt;AL24,"W","L")),IF(AN22&gt;AN24,"W","L")))</f>
        <v/>
      </c>
      <c r="AE9" s="221"/>
      <c r="AF9" s="227" t="str">
        <f>IF($D3="1P",IF(Z34=Z36,IF(X34=X36,IF(V34&lt;&gt;"",IF(V34&gt;V36,"W","L"),""),IF(X34&gt;X36,"W","L")),IF(Z34&gt;Z36,"W","L")),IF(Z22=Z24,IF(X22=X24,IF(V22&lt;&gt;"",IF(V22&gt;V24,"W","L"),""),IF(X22&gt;X24,"W","L")),IF(Z22&gt;Z24,"W","L")))</f>
        <v/>
      </c>
      <c r="AG9" s="221"/>
      <c r="AH9" s="227" t="str">
        <f>IF($D3="1P",IF(L26=L28,IF(J26=J28,IF(H26&lt;&gt;"",IF(H26&gt;H28,"W","L"),""),IF(J26&gt;J28,"W","L")),IF(L26&gt;L28,"W","L")),IF(L26=L28,IF(J26=J28,IF(H26&lt;&gt;"",IF(H26&gt;H28,"W","L"),""),IF(J26&gt;J28,"W","L")),IF(L26&gt;L28,"W","L")))</f>
        <v/>
      </c>
      <c r="AI9" s="221"/>
      <c r="AJ9" s="227" t="str">
        <f>IF($D3="1P",IF(Z26=Z28,IF(X26=X28,IF(V26&lt;&gt;"",IF(V26&gt;V28,"W","L"),""),IF(X26&gt;X28,"W","L")),IF(Z26&gt;Z28,"W","L")),IF(L42=L44,IF(J42=J44,IF(H42&lt;&gt;"",IF(H42&gt;H44,"W","L"),""),IF(J42&gt;J44,"W","L")),IF(L42&gt;L44,"W","L")))</f>
        <v/>
      </c>
      <c r="AK9" s="237"/>
      <c r="AL9" s="239" t="str">
        <f>IF(OR(COUNTIF(Z9:AJ9,"W"),COUNTIF(Z9:AJ9,"L")),COUNTIF(Z9:AJ9,"W")*2+COUNTIF(Z9:AJ9,"L"),"")</f>
        <v/>
      </c>
      <c r="AM9" s="240"/>
      <c r="AN9" s="242" t="str">
        <f>IF(AL9&lt;&gt;"",RANK(AL9,AL7:AL17,0),"")</f>
        <v/>
      </c>
      <c r="AO9" s="243"/>
      <c r="AQ9" s="126"/>
      <c r="AR9" s="126"/>
      <c r="AS9" s="126"/>
      <c r="AT9" s="126"/>
      <c r="AU9" s="126"/>
      <c r="AV9" s="126"/>
      <c r="AW9" s="126"/>
      <c r="AX9" s="126"/>
      <c r="AY9" s="126"/>
      <c r="AZ9" s="126"/>
      <c r="BA9" s="126"/>
      <c r="BB9" s="126"/>
      <c r="BC9" s="126"/>
      <c r="CG9" s="126"/>
      <c r="CH9" s="126"/>
      <c r="CI9" s="126"/>
      <c r="CJ9" s="126"/>
      <c r="CK9" s="126"/>
      <c r="CL9" s="126"/>
      <c r="CM9" s="126"/>
      <c r="CN9" s="126"/>
      <c r="CO9" s="126"/>
      <c r="CP9" s="126"/>
      <c r="CQ9" s="126"/>
      <c r="CR9" s="126"/>
      <c r="CS9" s="126"/>
      <c r="DW9" s="126"/>
      <c r="DX9" s="126"/>
      <c r="DY9" s="126"/>
      <c r="DZ9" s="126"/>
      <c r="EA9" s="126"/>
      <c r="EB9" s="126"/>
      <c r="EC9" s="126"/>
      <c r="ED9" s="126"/>
      <c r="EE9" s="126"/>
      <c r="EF9" s="126"/>
      <c r="EG9" s="126"/>
      <c r="EH9" s="126"/>
      <c r="EI9" s="126"/>
    </row>
    <row r="10" spans="1:168" ht="11.25" customHeight="1" thickBot="1">
      <c r="A10" s="212"/>
      <c r="B10" s="213"/>
      <c r="C10" s="217"/>
      <c r="D10" s="218"/>
      <c r="E10" s="218"/>
      <c r="F10" s="218"/>
      <c r="G10" s="218"/>
      <c r="H10" s="218"/>
      <c r="I10" s="218"/>
      <c r="J10" s="218"/>
      <c r="K10" s="218"/>
      <c r="L10" s="218"/>
      <c r="M10" s="218"/>
      <c r="N10" s="218"/>
      <c r="O10" s="218"/>
      <c r="P10" s="218"/>
      <c r="Q10" s="218"/>
      <c r="R10" s="218"/>
      <c r="S10" s="218"/>
      <c r="T10" s="218"/>
      <c r="U10" s="218"/>
      <c r="V10" s="218"/>
      <c r="W10" s="218"/>
      <c r="X10" s="218"/>
      <c r="Y10" s="219"/>
      <c r="Z10" s="232"/>
      <c r="AA10" s="233"/>
      <c r="AB10" s="235"/>
      <c r="AC10" s="236"/>
      <c r="AD10" s="234"/>
      <c r="AE10" s="233"/>
      <c r="AF10" s="234"/>
      <c r="AG10" s="233"/>
      <c r="AH10" s="234"/>
      <c r="AI10" s="233"/>
      <c r="AJ10" s="234"/>
      <c r="AK10" s="238"/>
      <c r="AL10" s="241"/>
      <c r="AM10" s="240"/>
      <c r="AN10" s="258"/>
      <c r="AO10" s="243"/>
      <c r="AQ10" s="127"/>
      <c r="AR10" s="127"/>
      <c r="AS10" s="127"/>
      <c r="AT10" s="127"/>
      <c r="AU10" s="127"/>
      <c r="AV10" s="127"/>
      <c r="AW10" s="127"/>
      <c r="AX10" s="127"/>
      <c r="AY10" s="127"/>
      <c r="AZ10" s="127"/>
      <c r="BA10" s="127"/>
      <c r="BB10" s="127"/>
      <c r="BC10" s="127"/>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G10" s="127"/>
      <c r="CH10" s="127"/>
      <c r="CI10" s="127"/>
      <c r="CJ10" s="127"/>
      <c r="CK10" s="127"/>
      <c r="CL10" s="127"/>
      <c r="CM10" s="127"/>
      <c r="CN10" s="127"/>
      <c r="CO10" s="127"/>
      <c r="CP10" s="127"/>
      <c r="CQ10" s="127"/>
      <c r="CR10" s="127"/>
      <c r="CS10" s="127"/>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W10" s="126"/>
      <c r="DX10" s="126"/>
      <c r="DY10" s="126"/>
      <c r="DZ10" s="126"/>
      <c r="EA10" s="126"/>
      <c r="EB10" s="126"/>
      <c r="EC10" s="126"/>
      <c r="ED10" s="126"/>
      <c r="EE10" s="126"/>
      <c r="EF10" s="126"/>
      <c r="EG10" s="126"/>
      <c r="EH10" s="126"/>
      <c r="EI10" s="126"/>
    </row>
    <row r="11" spans="1:168" ht="11.25" customHeight="1">
      <c r="A11" s="210" t="str">
        <f>AD5</f>
        <v>C</v>
      </c>
      <c r="B11" s="211"/>
      <c r="C11" s="342"/>
      <c r="D11" s="343"/>
      <c r="E11" s="343"/>
      <c r="F11" s="343"/>
      <c r="G11" s="343"/>
      <c r="H11" s="343"/>
      <c r="I11" s="343"/>
      <c r="J11" s="343"/>
      <c r="K11" s="343"/>
      <c r="L11" s="343"/>
      <c r="M11" s="343"/>
      <c r="N11" s="343"/>
      <c r="O11" s="343"/>
      <c r="P11" s="343"/>
      <c r="Q11" s="343"/>
      <c r="R11" s="343"/>
      <c r="S11" s="343"/>
      <c r="T11" s="343"/>
      <c r="U11" s="343"/>
      <c r="V11" s="343"/>
      <c r="W11" s="343"/>
      <c r="X11" s="343"/>
      <c r="Y11" s="344"/>
      <c r="Z11" s="220" t="str">
        <f>IF(AD7&lt;&gt;"",IF(AD7="W","L","W"),"")</f>
        <v/>
      </c>
      <c r="AA11" s="221"/>
      <c r="AB11" s="227" t="str">
        <f>IF(AD9&lt;&gt;"",IF(AD9="W","L","W"),"")</f>
        <v/>
      </c>
      <c r="AC11" s="221"/>
      <c r="AD11" s="228"/>
      <c r="AE11" s="229"/>
      <c r="AF11" s="227" t="str">
        <f>IF($D3="1P",IF(L30=L32,IF(J30=J32,IF(H30&lt;&gt;"",IF(H30&gt;H32,"W","L"),""),IF(J30&gt;J32,"W","L")),IF(L30&gt;L32,"W","L")),IF(L30=L32,IF(J30=J32,IF(H30&lt;&gt;"",IF(H30&gt;H32,"W","L"),""),IF(J30&gt;J32,"W","L")),IF(L30&gt;L32,"W","L")))</f>
        <v/>
      </c>
      <c r="AG11" s="221"/>
      <c r="AH11" s="227" t="str">
        <f>IF($D3="1P",IF(Z22=Z24,IF(X22=X24,IF(V22&lt;&gt;"",IF(V22&gt;V24,"W","L"),""),IF(X22&gt;X24,"W","L")),IF(Z22&gt;Z24,"W","L")),IF(L38=L40,IF(J38=J40,IF(H38&lt;&gt;"",IF(H38&gt;H40,"W","L"),""),IF(J38&gt;J40,"W","L")),IF(L38&gt;L40,"W","L")))</f>
        <v/>
      </c>
      <c r="AI11" s="221"/>
      <c r="AJ11" s="227" t="str">
        <f>IF($D3="1P",IF(Z46=Z48,IF(X46=X48,IF(V46&lt;&gt;"",IF(V46&gt;V48,"W","L"),""),IF(X46&gt;X48,"W","L")),IF(Z46&gt;Z48,"W","L")),IF(Z34=Z36,IF(X34=X36,IF(V34&lt;&gt;"",IF(V34&gt;V36,"W","L"),""),IF(X34&gt;X36,"W","L")),IF(Z34&gt;Z36,"W","L")))</f>
        <v/>
      </c>
      <c r="AK11" s="237"/>
      <c r="AL11" s="239" t="str">
        <f>IF(OR(COUNTIF(Z11:AJ11,"W"),COUNTIF(Z11:AJ11,"L")),COUNTIF(Z11:AJ11,"W")*2+COUNTIF(Z11:AJ11,"L"),"")</f>
        <v/>
      </c>
      <c r="AM11" s="240"/>
      <c r="AN11" s="242" t="str">
        <f>IF(AL11&lt;&gt;"",RANK(AL11,AL7:AL17,0),"")</f>
        <v/>
      </c>
      <c r="AO11" s="243"/>
      <c r="AQ11" s="154" t="str">
        <f>CONCATENATE($A5," ",$D5,","," ",$F3)</f>
        <v>Group: 1, Women's Singles</v>
      </c>
      <c r="AR11" s="155"/>
      <c r="AS11" s="155"/>
      <c r="AT11" s="155"/>
      <c r="AU11" s="155"/>
      <c r="AV11" s="155"/>
      <c r="AW11" s="155"/>
      <c r="AX11" s="155"/>
      <c r="AY11" s="155"/>
      <c r="AZ11" s="155"/>
      <c r="BA11" s="155"/>
      <c r="BB11" s="155"/>
      <c r="BC11" s="156"/>
      <c r="BD11" s="163">
        <f>A26</f>
        <v>2</v>
      </c>
      <c r="BE11" s="164"/>
      <c r="BF11" s="183" t="str">
        <f>C26</f>
        <v>B</v>
      </c>
      <c r="BG11" s="185" t="str">
        <f>IF(VLOOKUP($BF11,$A7:$C17,3,FALSE)=0,"",CONCATENATE(VLOOKUP(VLOOKUP($BF11,$A7:$C17,3,FALSE),Players!$J:$N,4,FALSE)," ",VLOOKUP($BF11,$A7:$C17,3,FALSE)," ",IF(ISERROR(VLOOKUP(VLOOKUP($BF11,$A7:$C17,3,FALSE),Players!$J:$N,5,FALSE)),"()",CONCATENATE("(",VLOOKUP(VLOOKUP($BF11,$A7:$C17,3,FALSE),Players!$J:$N,5,FALSE),")"))))</f>
        <v/>
      </c>
      <c r="BH11" s="186"/>
      <c r="BI11" s="186"/>
      <c r="BJ11" s="186"/>
      <c r="BK11" s="186"/>
      <c r="BL11" s="186"/>
      <c r="BM11" s="186"/>
      <c r="BN11" s="186"/>
      <c r="BO11" s="186"/>
      <c r="BP11" s="186"/>
      <c r="BQ11" s="186"/>
      <c r="BR11" s="186"/>
      <c r="BS11" s="186"/>
      <c r="BT11" s="186"/>
      <c r="BU11" s="187"/>
      <c r="BV11" s="170" t="str">
        <f>IF(D26&lt;&gt;"",D26,"")</f>
        <v/>
      </c>
      <c r="BW11" s="171"/>
      <c r="BX11" s="335" t="str">
        <f>IF(F26&lt;&gt;"",F26,"")</f>
        <v/>
      </c>
      <c r="BY11" s="171"/>
      <c r="BZ11" s="335" t="str">
        <f>IF(H26&lt;&gt;"",H26,"")</f>
        <v/>
      </c>
      <c r="CA11" s="171"/>
      <c r="CB11" s="335" t="str">
        <f>IF(J26&lt;&gt;"",J26,"")</f>
        <v/>
      </c>
      <c r="CC11" s="171"/>
      <c r="CD11" s="335" t="str">
        <f>IF(L26&lt;&gt;"",L26,"")</f>
        <v/>
      </c>
      <c r="CE11" s="337"/>
      <c r="CF11" s="174" t="str">
        <f>IF($CD11=$CD13,IF($CB11=$CB13,IF($BZ11&lt;&gt;"",IF($BZ11&gt;$BZ13,"W","L"),""),IF($CB11&gt;$CB13,"W","L")),IF($CD11&gt;$CD13,"W","L"))</f>
        <v/>
      </c>
      <c r="CG11" s="154" t="str">
        <f>CONCATENATE($A5," ",$D5,","," ",$F3)</f>
        <v>Group: 1, Women's Singles</v>
      </c>
      <c r="CH11" s="155"/>
      <c r="CI11" s="155"/>
      <c r="CJ11" s="155"/>
      <c r="CK11" s="155"/>
      <c r="CL11" s="155"/>
      <c r="CM11" s="155"/>
      <c r="CN11" s="155"/>
      <c r="CO11" s="155"/>
      <c r="CP11" s="155"/>
      <c r="CQ11" s="155"/>
      <c r="CR11" s="155"/>
      <c r="CS11" s="156"/>
      <c r="CT11" s="163">
        <f>O26</f>
        <v>9</v>
      </c>
      <c r="CU11" s="164"/>
      <c r="CV11" s="183" t="str">
        <f>Q26</f>
        <v>E</v>
      </c>
      <c r="CW11" s="185" t="str">
        <f>IF(VLOOKUP($CV11,$A7:$C17,3,FALSE)=0,"",CONCATENATE(VLOOKUP(VLOOKUP($CV11,$A7:$C17,3,FALSE),Players!$J:$N,4,FALSE)," ",VLOOKUP($CV11,$A7:$C17,3,FALSE)," ",IF(ISERROR(VLOOKUP(VLOOKUP($CV11,$A7:$C17,3,FALSE),Players!$J:$N,5,FALSE)),"()",CONCATENATE("(",VLOOKUP(VLOOKUP($CV11,$A7:$C17,3,FALSE),Players!$J:$N,5,FALSE),")"))))</f>
        <v/>
      </c>
      <c r="CX11" s="186"/>
      <c r="CY11" s="186"/>
      <c r="CZ11" s="186"/>
      <c r="DA11" s="186"/>
      <c r="DB11" s="186"/>
      <c r="DC11" s="186"/>
      <c r="DD11" s="186"/>
      <c r="DE11" s="186"/>
      <c r="DF11" s="186"/>
      <c r="DG11" s="186"/>
      <c r="DH11" s="186"/>
      <c r="DI11" s="186"/>
      <c r="DJ11" s="186"/>
      <c r="DK11" s="187"/>
      <c r="DL11" s="170" t="str">
        <f>IF(R26&lt;&gt;"",R26,"")</f>
        <v/>
      </c>
      <c r="DM11" s="171"/>
      <c r="DN11" s="335" t="str">
        <f>IF(T26&lt;&gt;"",T26,"")</f>
        <v/>
      </c>
      <c r="DO11" s="171"/>
      <c r="DP11" s="335" t="str">
        <f>IF(V26&lt;&gt;"",V26,"")</f>
        <v/>
      </c>
      <c r="DQ11" s="171"/>
      <c r="DR11" s="335" t="str">
        <f>IF(X26&lt;&gt;"",X26,"")</f>
        <v/>
      </c>
      <c r="DS11" s="171"/>
      <c r="DT11" s="335" t="str">
        <f>IF(Z26&lt;&gt;"",Z26,"")</f>
        <v/>
      </c>
      <c r="DU11" s="337"/>
      <c r="DV11" s="174" t="str">
        <f>IF($DT11=$DT13,IF($DR11=$DR13,IF($DP11&lt;&gt;"",IF($DP11&gt;$DP13,"W","L"),""),IF($DR11&gt;$DR13,"W","L")),IF($DT11&gt;$DT13,"W","L"))</f>
        <v/>
      </c>
      <c r="DW11" s="126"/>
      <c r="DX11" s="126"/>
      <c r="DY11" s="126"/>
      <c r="DZ11" s="126"/>
      <c r="EA11" s="126"/>
      <c r="EB11" s="126"/>
      <c r="EC11" s="126"/>
      <c r="ED11" s="126"/>
      <c r="EE11" s="126"/>
      <c r="EF11" s="126"/>
      <c r="EG11" s="126"/>
      <c r="EH11" s="126"/>
      <c r="EI11" s="126"/>
    </row>
    <row r="12" spans="1:168" ht="11.25" customHeight="1">
      <c r="A12" s="212"/>
      <c r="B12" s="213"/>
      <c r="C12" s="217"/>
      <c r="D12" s="218"/>
      <c r="E12" s="218"/>
      <c r="F12" s="218"/>
      <c r="G12" s="218"/>
      <c r="H12" s="218"/>
      <c r="I12" s="218"/>
      <c r="J12" s="218"/>
      <c r="K12" s="218"/>
      <c r="L12" s="218"/>
      <c r="M12" s="218"/>
      <c r="N12" s="218"/>
      <c r="O12" s="218"/>
      <c r="P12" s="218"/>
      <c r="Q12" s="218"/>
      <c r="R12" s="218"/>
      <c r="S12" s="218"/>
      <c r="T12" s="218"/>
      <c r="U12" s="218"/>
      <c r="V12" s="218"/>
      <c r="W12" s="218"/>
      <c r="X12" s="218"/>
      <c r="Y12" s="219"/>
      <c r="Z12" s="232"/>
      <c r="AA12" s="233"/>
      <c r="AB12" s="234"/>
      <c r="AC12" s="233"/>
      <c r="AD12" s="235"/>
      <c r="AE12" s="236"/>
      <c r="AF12" s="234"/>
      <c r="AG12" s="233"/>
      <c r="AH12" s="234"/>
      <c r="AI12" s="233"/>
      <c r="AJ12" s="234"/>
      <c r="AK12" s="238"/>
      <c r="AL12" s="241"/>
      <c r="AM12" s="240"/>
      <c r="AN12" s="258"/>
      <c r="AO12" s="243"/>
      <c r="AQ12" s="157"/>
      <c r="AR12" s="158"/>
      <c r="AS12" s="158"/>
      <c r="AT12" s="158"/>
      <c r="AU12" s="158"/>
      <c r="AV12" s="158"/>
      <c r="AW12" s="158"/>
      <c r="AX12" s="158"/>
      <c r="AY12" s="158"/>
      <c r="AZ12" s="158"/>
      <c r="BA12" s="158"/>
      <c r="BB12" s="158"/>
      <c r="BC12" s="159"/>
      <c r="BD12" s="165"/>
      <c r="BE12" s="166"/>
      <c r="BF12" s="184"/>
      <c r="BG12" s="188"/>
      <c r="BH12" s="189"/>
      <c r="BI12" s="189"/>
      <c r="BJ12" s="189"/>
      <c r="BK12" s="189"/>
      <c r="BL12" s="189"/>
      <c r="BM12" s="189"/>
      <c r="BN12" s="189"/>
      <c r="BO12" s="189"/>
      <c r="BP12" s="189"/>
      <c r="BQ12" s="189"/>
      <c r="BR12" s="189"/>
      <c r="BS12" s="189"/>
      <c r="BT12" s="189"/>
      <c r="BU12" s="190"/>
      <c r="BV12" s="172"/>
      <c r="BW12" s="173"/>
      <c r="BX12" s="336"/>
      <c r="BY12" s="173"/>
      <c r="BZ12" s="336"/>
      <c r="CA12" s="173"/>
      <c r="CB12" s="336"/>
      <c r="CC12" s="173"/>
      <c r="CD12" s="336"/>
      <c r="CE12" s="338"/>
      <c r="CF12" s="174"/>
      <c r="CG12" s="157"/>
      <c r="CH12" s="158"/>
      <c r="CI12" s="158"/>
      <c r="CJ12" s="158"/>
      <c r="CK12" s="158"/>
      <c r="CL12" s="158"/>
      <c r="CM12" s="158"/>
      <c r="CN12" s="158"/>
      <c r="CO12" s="158"/>
      <c r="CP12" s="158"/>
      <c r="CQ12" s="158"/>
      <c r="CR12" s="158"/>
      <c r="CS12" s="159"/>
      <c r="CT12" s="165"/>
      <c r="CU12" s="166"/>
      <c r="CV12" s="184"/>
      <c r="CW12" s="188"/>
      <c r="CX12" s="189"/>
      <c r="CY12" s="189"/>
      <c r="CZ12" s="189"/>
      <c r="DA12" s="189"/>
      <c r="DB12" s="189"/>
      <c r="DC12" s="189"/>
      <c r="DD12" s="189"/>
      <c r="DE12" s="189"/>
      <c r="DF12" s="189"/>
      <c r="DG12" s="189"/>
      <c r="DH12" s="189"/>
      <c r="DI12" s="189"/>
      <c r="DJ12" s="189"/>
      <c r="DK12" s="190"/>
      <c r="DL12" s="172"/>
      <c r="DM12" s="173"/>
      <c r="DN12" s="336"/>
      <c r="DO12" s="173"/>
      <c r="DP12" s="336"/>
      <c r="DQ12" s="173"/>
      <c r="DR12" s="336"/>
      <c r="DS12" s="173"/>
      <c r="DT12" s="336"/>
      <c r="DU12" s="338"/>
      <c r="DV12" s="174"/>
      <c r="DW12" s="126"/>
      <c r="DX12" s="126"/>
      <c r="DY12" s="126"/>
      <c r="DZ12" s="126"/>
      <c r="EA12" s="126"/>
      <c r="EB12" s="126"/>
      <c r="EC12" s="126"/>
      <c r="ED12" s="126"/>
      <c r="EE12" s="126"/>
      <c r="EF12" s="126"/>
      <c r="EG12" s="126"/>
      <c r="EH12" s="126"/>
      <c r="EI12" s="126"/>
    </row>
    <row r="13" spans="1:168" ht="11.25" customHeight="1">
      <c r="A13" s="210" t="str">
        <f>AF5</f>
        <v>D</v>
      </c>
      <c r="B13" s="211"/>
      <c r="C13" s="342"/>
      <c r="D13" s="343"/>
      <c r="E13" s="343"/>
      <c r="F13" s="343"/>
      <c r="G13" s="343"/>
      <c r="H13" s="343"/>
      <c r="I13" s="343"/>
      <c r="J13" s="343"/>
      <c r="K13" s="343"/>
      <c r="L13" s="343"/>
      <c r="M13" s="343"/>
      <c r="N13" s="343"/>
      <c r="O13" s="343"/>
      <c r="P13" s="343"/>
      <c r="Q13" s="343"/>
      <c r="R13" s="343"/>
      <c r="S13" s="343"/>
      <c r="T13" s="343"/>
      <c r="U13" s="343"/>
      <c r="V13" s="343"/>
      <c r="W13" s="343"/>
      <c r="X13" s="343"/>
      <c r="Y13" s="344"/>
      <c r="Z13" s="220" t="str">
        <f>IF(AF7&lt;&gt;"",IF(AF7="W","L","W"),"")</f>
        <v/>
      </c>
      <c r="AA13" s="221"/>
      <c r="AB13" s="227" t="str">
        <f>IF(AF9&lt;&gt;"",IF(AF9="W","L","W"),"")</f>
        <v/>
      </c>
      <c r="AC13" s="221"/>
      <c r="AD13" s="227" t="str">
        <f>IF(AF11&lt;&gt;"",IF(AF11="W","L","W"),"")</f>
        <v/>
      </c>
      <c r="AE13" s="221"/>
      <c r="AF13" s="228"/>
      <c r="AG13" s="229"/>
      <c r="AH13" s="227" t="str">
        <f>IF($D3="1P",IF(AN22=AN24,IF(AL22=AL24,IF(AJ22&lt;&gt;"",IF(AJ22&gt;AJ24,"W","L"),""),IF(AL22&gt;AL24,"W","L")),IF(AN22&gt;AN24,"W","L")),IF(Z38=Z40,IF(X38=X40,IF(V38&lt;&gt;"",IF(V38&gt;V40,"W","L"),""),IF(X38&gt;X40,"W","L")),IF(Z38&gt;Z40,"W","L")))</f>
        <v/>
      </c>
      <c r="AI13" s="221"/>
      <c r="AJ13" s="227" t="str">
        <f>IF($D3="1P",IF(L38=L40,IF(J38=J40,IF(H38&lt;&gt;"",IF(H38&gt;H40,"W","L"),""),IF(J38&gt;J40,"W","L")),IF(L38&gt;L40,"W","L")),IF(Z46=Z48,IF(X46=X48,IF(V46&lt;&gt;"",IF(V46&gt;V48,"W","L"),""),IF(X46&gt;X48,"W","L")),IF(Z46&gt;Z48,"W","L")))</f>
        <v/>
      </c>
      <c r="AK13" s="237"/>
      <c r="AL13" s="239" t="str">
        <f>IF(OR(COUNTIF(Z13:AJ13,"W"),COUNTIF(Z13:AJ13,"L")),COUNTIF(Z13:AJ13,"W")*2+COUNTIF(Z13:AJ13,"L"),"")</f>
        <v/>
      </c>
      <c r="AM13" s="240"/>
      <c r="AN13" s="242" t="str">
        <f>IF(AL13&lt;&gt;"",RANK(AL13,AL7:AL17,0),"")</f>
        <v/>
      </c>
      <c r="AO13" s="243"/>
      <c r="AQ13" s="157"/>
      <c r="AR13" s="158"/>
      <c r="AS13" s="158"/>
      <c r="AT13" s="158"/>
      <c r="AU13" s="158"/>
      <c r="AV13" s="158"/>
      <c r="AW13" s="158"/>
      <c r="AX13" s="158"/>
      <c r="AY13" s="158"/>
      <c r="AZ13" s="158"/>
      <c r="BA13" s="158"/>
      <c r="BB13" s="158"/>
      <c r="BC13" s="159"/>
      <c r="BD13" s="165"/>
      <c r="BE13" s="166"/>
      <c r="BF13" s="175" t="str">
        <f>C28</f>
        <v>E</v>
      </c>
      <c r="BG13" s="177" t="str">
        <f>IF(VLOOKUP($BF13,$A7:$C17,3,FALSE)=0,"",CONCATENATE(VLOOKUP(VLOOKUP($BF13,$A7:$C17,3,FALSE),Players!$J:$N,4,FALSE)," ",VLOOKUP($BF13,$A7:$C17,3,FALSE)," ",IF(ISERROR(VLOOKUP(VLOOKUP($BF13,$A7:$C17,3,FALSE),Players!$J:$N,5,FALSE)),"()",CONCATENATE("(",VLOOKUP(VLOOKUP($BF13,$A7:$C17,3,FALSE),Players!$J:$N,5,FALSE),")"))))</f>
        <v/>
      </c>
      <c r="BH13" s="178"/>
      <c r="BI13" s="178"/>
      <c r="BJ13" s="178"/>
      <c r="BK13" s="178"/>
      <c r="BL13" s="178"/>
      <c r="BM13" s="178"/>
      <c r="BN13" s="178"/>
      <c r="BO13" s="178"/>
      <c r="BP13" s="178"/>
      <c r="BQ13" s="178"/>
      <c r="BR13" s="178"/>
      <c r="BS13" s="178"/>
      <c r="BT13" s="178"/>
      <c r="BU13" s="179"/>
      <c r="BV13" s="150" t="str">
        <f>IF(D28&lt;&gt;"",D28,"")</f>
        <v/>
      </c>
      <c r="BW13" s="151"/>
      <c r="BX13" s="288" t="str">
        <f>IF(F28&lt;&gt;"",F28,"")</f>
        <v/>
      </c>
      <c r="BY13" s="151"/>
      <c r="BZ13" s="288" t="str">
        <f>IF(H28&lt;&gt;"",H28,"")</f>
        <v/>
      </c>
      <c r="CA13" s="151"/>
      <c r="CB13" s="288" t="str">
        <f>IF(J28&lt;&gt;"",J28,"")</f>
        <v/>
      </c>
      <c r="CC13" s="151"/>
      <c r="CD13" s="288" t="str">
        <f>IF(L28&lt;&gt;"",L28,"")</f>
        <v/>
      </c>
      <c r="CE13" s="332"/>
      <c r="CF13" s="174" t="str">
        <f>IF($CF11&lt;&gt;"",IF(CF11="W","L","W"),"")</f>
        <v/>
      </c>
      <c r="CG13" s="157"/>
      <c r="CH13" s="158"/>
      <c r="CI13" s="158"/>
      <c r="CJ13" s="158"/>
      <c r="CK13" s="158"/>
      <c r="CL13" s="158"/>
      <c r="CM13" s="158"/>
      <c r="CN13" s="158"/>
      <c r="CO13" s="158"/>
      <c r="CP13" s="158"/>
      <c r="CQ13" s="158"/>
      <c r="CR13" s="158"/>
      <c r="CS13" s="159"/>
      <c r="CT13" s="165"/>
      <c r="CU13" s="166"/>
      <c r="CV13" s="175" t="str">
        <f>Q28</f>
        <v>F</v>
      </c>
      <c r="CW13" s="177" t="str">
        <f>IF(VLOOKUP($CV13,$A7:$C17,3,FALSE)=0,"",CONCATENATE(VLOOKUP(VLOOKUP($CV13,$A7:$C17,3,FALSE),Players!$J:$N,4,FALSE)," ",VLOOKUP($CV13,$A7:$C17,3,FALSE)," ",IF(ISERROR(VLOOKUP(VLOOKUP($CV13,$A7:$C17,3,FALSE),Players!$J:$N,5,FALSE)),"()",CONCATENATE("(",VLOOKUP(VLOOKUP($CV13,$A7:$C17,3,FALSE),Players!$J:$N,5,FALSE),")"))))</f>
        <v/>
      </c>
      <c r="CX13" s="178"/>
      <c r="CY13" s="178"/>
      <c r="CZ13" s="178"/>
      <c r="DA13" s="178"/>
      <c r="DB13" s="178"/>
      <c r="DC13" s="178"/>
      <c r="DD13" s="178"/>
      <c r="DE13" s="178"/>
      <c r="DF13" s="178"/>
      <c r="DG13" s="178"/>
      <c r="DH13" s="178"/>
      <c r="DI13" s="178"/>
      <c r="DJ13" s="178"/>
      <c r="DK13" s="179"/>
      <c r="DL13" s="150" t="str">
        <f>IF(R28&lt;&gt;"",R28,"")</f>
        <v/>
      </c>
      <c r="DM13" s="151"/>
      <c r="DN13" s="288" t="str">
        <f>IF(T28&lt;&gt;"",T28,"")</f>
        <v/>
      </c>
      <c r="DO13" s="151"/>
      <c r="DP13" s="288" t="str">
        <f>IF(V28&lt;&gt;"",V28,"")</f>
        <v/>
      </c>
      <c r="DQ13" s="151"/>
      <c r="DR13" s="288" t="str">
        <f>IF(X28&lt;&gt;"",X28,"")</f>
        <v/>
      </c>
      <c r="DS13" s="151"/>
      <c r="DT13" s="288" t="str">
        <f>IF(Z28&lt;&gt;"",Z28,"")</f>
        <v/>
      </c>
      <c r="DU13" s="332"/>
      <c r="DV13" s="174" t="str">
        <f>IF($DV11&lt;&gt;"",IF(DV11="W","L","W"),"")</f>
        <v/>
      </c>
      <c r="DW13" s="126"/>
      <c r="DX13" s="126"/>
      <c r="DY13" s="126"/>
      <c r="DZ13" s="126"/>
      <c r="EA13" s="126"/>
      <c r="EB13" s="126"/>
      <c r="EC13" s="126"/>
      <c r="ED13" s="126"/>
      <c r="EE13" s="126"/>
      <c r="EF13" s="126"/>
      <c r="EG13" s="126"/>
      <c r="EH13" s="126"/>
      <c r="EI13" s="126"/>
    </row>
    <row r="14" spans="1:168" ht="11.25" customHeight="1" thickBot="1">
      <c r="A14" s="212"/>
      <c r="B14" s="213"/>
      <c r="C14" s="217"/>
      <c r="D14" s="218"/>
      <c r="E14" s="218"/>
      <c r="F14" s="218"/>
      <c r="G14" s="218"/>
      <c r="H14" s="218"/>
      <c r="I14" s="218"/>
      <c r="J14" s="218"/>
      <c r="K14" s="218"/>
      <c r="L14" s="218"/>
      <c r="M14" s="218"/>
      <c r="N14" s="218"/>
      <c r="O14" s="218"/>
      <c r="P14" s="218"/>
      <c r="Q14" s="218"/>
      <c r="R14" s="218"/>
      <c r="S14" s="218"/>
      <c r="T14" s="218"/>
      <c r="U14" s="218"/>
      <c r="V14" s="218"/>
      <c r="W14" s="218"/>
      <c r="X14" s="218"/>
      <c r="Y14" s="219"/>
      <c r="Z14" s="232"/>
      <c r="AA14" s="233"/>
      <c r="AB14" s="234"/>
      <c r="AC14" s="233"/>
      <c r="AD14" s="234"/>
      <c r="AE14" s="233"/>
      <c r="AF14" s="235"/>
      <c r="AG14" s="236"/>
      <c r="AH14" s="234"/>
      <c r="AI14" s="233"/>
      <c r="AJ14" s="234"/>
      <c r="AK14" s="238"/>
      <c r="AL14" s="241"/>
      <c r="AM14" s="240"/>
      <c r="AN14" s="258"/>
      <c r="AO14" s="243"/>
      <c r="AQ14" s="160"/>
      <c r="AR14" s="161"/>
      <c r="AS14" s="161"/>
      <c r="AT14" s="161"/>
      <c r="AU14" s="161"/>
      <c r="AV14" s="161"/>
      <c r="AW14" s="161"/>
      <c r="AX14" s="161"/>
      <c r="AY14" s="161"/>
      <c r="AZ14" s="161"/>
      <c r="BA14" s="161"/>
      <c r="BB14" s="161"/>
      <c r="BC14" s="162"/>
      <c r="BD14" s="167"/>
      <c r="BE14" s="168"/>
      <c r="BF14" s="176"/>
      <c r="BG14" s="180"/>
      <c r="BH14" s="181"/>
      <c r="BI14" s="181"/>
      <c r="BJ14" s="181"/>
      <c r="BK14" s="181"/>
      <c r="BL14" s="181"/>
      <c r="BM14" s="181"/>
      <c r="BN14" s="181"/>
      <c r="BO14" s="181"/>
      <c r="BP14" s="181"/>
      <c r="BQ14" s="181"/>
      <c r="BR14" s="181"/>
      <c r="BS14" s="181"/>
      <c r="BT14" s="181"/>
      <c r="BU14" s="182"/>
      <c r="BV14" s="152"/>
      <c r="BW14" s="153"/>
      <c r="BX14" s="333"/>
      <c r="BY14" s="153"/>
      <c r="BZ14" s="333"/>
      <c r="CA14" s="153"/>
      <c r="CB14" s="333"/>
      <c r="CC14" s="153"/>
      <c r="CD14" s="333"/>
      <c r="CE14" s="334"/>
      <c r="CF14" s="341"/>
      <c r="CG14" s="160"/>
      <c r="CH14" s="161"/>
      <c r="CI14" s="161"/>
      <c r="CJ14" s="161"/>
      <c r="CK14" s="161"/>
      <c r="CL14" s="161"/>
      <c r="CM14" s="161"/>
      <c r="CN14" s="161"/>
      <c r="CO14" s="161"/>
      <c r="CP14" s="161"/>
      <c r="CQ14" s="161"/>
      <c r="CR14" s="161"/>
      <c r="CS14" s="162"/>
      <c r="CT14" s="167"/>
      <c r="CU14" s="168"/>
      <c r="CV14" s="176"/>
      <c r="CW14" s="180"/>
      <c r="CX14" s="181"/>
      <c r="CY14" s="181"/>
      <c r="CZ14" s="181"/>
      <c r="DA14" s="181"/>
      <c r="DB14" s="181"/>
      <c r="DC14" s="181"/>
      <c r="DD14" s="181"/>
      <c r="DE14" s="181"/>
      <c r="DF14" s="181"/>
      <c r="DG14" s="181"/>
      <c r="DH14" s="181"/>
      <c r="DI14" s="181"/>
      <c r="DJ14" s="181"/>
      <c r="DK14" s="182"/>
      <c r="DL14" s="152"/>
      <c r="DM14" s="153"/>
      <c r="DN14" s="333"/>
      <c r="DO14" s="153"/>
      <c r="DP14" s="333"/>
      <c r="DQ14" s="153"/>
      <c r="DR14" s="333"/>
      <c r="DS14" s="153"/>
      <c r="DT14" s="333"/>
      <c r="DU14" s="334"/>
      <c r="DV14" s="174"/>
      <c r="DW14" s="126"/>
      <c r="DX14" s="126"/>
      <c r="DY14" s="126"/>
      <c r="DZ14" s="126"/>
      <c r="EA14" s="126"/>
      <c r="EB14" s="126"/>
      <c r="EC14" s="126"/>
      <c r="ED14" s="126"/>
      <c r="EE14" s="126"/>
      <c r="EF14" s="126"/>
      <c r="EG14" s="126"/>
      <c r="EH14" s="126"/>
      <c r="EI14" s="126"/>
    </row>
    <row r="15" spans="1:168" ht="11.25" customHeight="1">
      <c r="A15" s="210" t="str">
        <f>AH5</f>
        <v>E</v>
      </c>
      <c r="B15" s="211"/>
      <c r="C15" s="342"/>
      <c r="D15" s="343"/>
      <c r="E15" s="343"/>
      <c r="F15" s="343"/>
      <c r="G15" s="343"/>
      <c r="H15" s="343"/>
      <c r="I15" s="343"/>
      <c r="J15" s="343"/>
      <c r="K15" s="343"/>
      <c r="L15" s="343"/>
      <c r="M15" s="343"/>
      <c r="N15" s="343"/>
      <c r="O15" s="343"/>
      <c r="P15" s="343"/>
      <c r="Q15" s="343"/>
      <c r="R15" s="343"/>
      <c r="S15" s="343"/>
      <c r="T15" s="343"/>
      <c r="U15" s="343"/>
      <c r="V15" s="343"/>
      <c r="W15" s="343"/>
      <c r="X15" s="343"/>
      <c r="Y15" s="344"/>
      <c r="Z15" s="220" t="str">
        <f>IF(AH7&lt;&gt;"",IF(AH7="W","L","W"),"")</f>
        <v/>
      </c>
      <c r="AA15" s="221"/>
      <c r="AB15" s="227" t="str">
        <f>IF(AH9&lt;&gt;"",IF(AH9="W","L","W"),"")</f>
        <v/>
      </c>
      <c r="AC15" s="221"/>
      <c r="AD15" s="227" t="str">
        <f>IF(AH11&lt;&gt;"",IF(AH11="W","L","W"),"")</f>
        <v/>
      </c>
      <c r="AE15" s="221"/>
      <c r="AF15" s="227" t="str">
        <f>IF(AH13&lt;&gt;"",IF(AH13="W","L","W"),"")</f>
        <v/>
      </c>
      <c r="AG15" s="221"/>
      <c r="AH15" s="228"/>
      <c r="AI15" s="229"/>
      <c r="AJ15" s="227" t="str">
        <f>IF($D3="1P",IF(Z38=Z40,IF(X38=X40,IF(V38&lt;&gt;"",IF(V38&gt;V40,"W","L"),""),IF(X38&gt;X40,"W","L")),IF(Z38&gt;Z40,"W","L")),IF(Z26=Z28,IF(X26=X28,IF(V26&lt;&gt;"",IF(V26&gt;V28,"W","L"),""),IF(X26&gt;X28,"W","L")),IF(Z26&gt;Z28,"W","L")))</f>
        <v/>
      </c>
      <c r="AK15" s="237"/>
      <c r="AL15" s="239" t="str">
        <f>IF(OR(COUNTIF(Z15:AJ15,"W"),COUNTIF(Z15:AJ15,"L")),COUNTIF(Z15:AJ15,"W")*2+COUNTIF(Z15:AJ15,"L"),"")</f>
        <v/>
      </c>
      <c r="AM15" s="240"/>
      <c r="AN15" s="242" t="str">
        <f>IF(AL15&lt;&gt;"",RANK(AL15,AL7:AL17,0),"")</f>
        <v/>
      </c>
      <c r="AO15" s="243"/>
      <c r="AQ15" s="126"/>
      <c r="AR15" s="126"/>
      <c r="AS15" s="126"/>
      <c r="AT15" s="126"/>
      <c r="AU15" s="126"/>
      <c r="AV15" s="126"/>
      <c r="AW15" s="126"/>
      <c r="AX15" s="126"/>
      <c r="AY15" s="126"/>
      <c r="AZ15" s="126"/>
      <c r="BA15" s="126"/>
      <c r="BB15" s="126"/>
      <c r="BC15" s="126"/>
      <c r="BV15" s="169" t="str">
        <f>IF(CF11&lt;&gt;"",IF(AND(AND(BV11&gt;-1,BV13&gt;-1),OR(BV11&gt;10,BV13&gt;10),ABS(BV11-BV13)&gt;1,IF(OR(BV11&gt;11,BV13&gt;11),ABS(BV11-BV13)=2,TRUE),BV11=INT(BV11),BV13=INT(BV13)),"","Error"),"")</f>
        <v/>
      </c>
      <c r="BW15" s="169"/>
      <c r="BX15" s="169" t="str">
        <f>IF(CF11&lt;&gt;"",IF(AND(AND(BX11&gt;-1,BX13&gt;-1),OR(BX11&gt;10,BX13&gt;10),ABS(BX11-BX13)&gt;1,IF(OR(BX11&gt;11,BX13&gt;11),ABS(BX11-BX13)=2,TRUE),BX11=INT(BX11),BX13=INT(BX13)),"","Error"),"")</f>
        <v/>
      </c>
      <c r="BY15" s="169"/>
      <c r="BZ15" s="169" t="str">
        <f>IF(CF11&lt;&gt;"",IF(AND(AND(BZ11&gt;-1,BZ13&gt;-1),OR(BZ11&gt;10,BZ13&gt;10),ABS(BZ11-BZ13)&gt;1,IF(OR(BZ11&gt;11,BZ13&gt;11),ABS(BZ11-BZ13)=2,TRUE),BZ11=INT(BZ11),BZ13=INT(BZ13)),"","Error"),"")</f>
        <v/>
      </c>
      <c r="CA15" s="169"/>
      <c r="CB15" s="169" t="str">
        <f>IF(AND(CF11&lt;&gt;"",CB11&lt;&gt;""),IF(AND(AND(CB11&gt;-1,CB13&gt;-1),OR(CB11&gt;10,CB13&gt;10),ABS(CB11-CB13)&gt;1,IF(OR(CB11&gt;11,CB13&gt;11),ABS(CB11-CB13)=2,TRUE),CB11=INT(CB11),CB13=INT(CB13)),"","Error"),"")</f>
        <v/>
      </c>
      <c r="CC15" s="169"/>
      <c r="CD15" s="169" t="str">
        <f>IF(AND(CF11&lt;&gt;"",CD11&lt;&gt;""),IF(AND(AND(CD11&gt;-1,CD13&gt;-1),OR(CD11&gt;10,CD13&gt;10),ABS(CD11-CD13)&gt;1,IF(OR(CD11&gt;11,CD13&gt;11),ABS(CD11-CD13)=2,TRUE),CD11=INT(CD11),CD13=INT(CD13)),"","Error"),"")</f>
        <v/>
      </c>
      <c r="CE15" s="169"/>
      <c r="CG15" s="126"/>
      <c r="CH15" s="126"/>
      <c r="CI15" s="126"/>
      <c r="CJ15" s="126"/>
      <c r="CK15" s="126"/>
      <c r="CL15" s="126"/>
      <c r="CM15" s="126"/>
      <c r="CN15" s="126"/>
      <c r="CO15" s="126"/>
      <c r="CP15" s="126"/>
      <c r="CQ15" s="126"/>
      <c r="CR15" s="126"/>
      <c r="CS15" s="126"/>
      <c r="DL15" s="169" t="str">
        <f>IF(DV11&lt;&gt;"",IF(AND(AND(DL11&gt;-1,DL13&gt;-1),OR(DL11&gt;10,DL13&gt;10),ABS(DL11-DL13)&gt;1,IF(OR(DL11&gt;11,DL13&gt;11),ABS(DL11-DL13)=2,TRUE),DL11=INT(DL11),DL13=INT(DL13)),"","Error"),"")</f>
        <v/>
      </c>
      <c r="DM15" s="169"/>
      <c r="DN15" s="169" t="str">
        <f>IF(DV11&lt;&gt;"",IF(AND(AND(DN11&gt;-1,DN13&gt;-1),OR(DN11&gt;10,DN13&gt;10),ABS(DN11-DN13)&gt;1,IF(OR(DN11&gt;11,DN13&gt;11),ABS(DN11-DN13)=2,TRUE),DN11=INT(DN11),DN13=INT(DN13)),"","Error"),"")</f>
        <v/>
      </c>
      <c r="DO15" s="169"/>
      <c r="DP15" s="169" t="str">
        <f>IF(DV11&lt;&gt;"",IF(AND(AND(DP11&gt;-1,DP13&gt;-1),OR(DP11&gt;10,DP13&gt;10),ABS(DP11-DP13)&gt;1,IF(OR(DP11&gt;11,DP13&gt;11),ABS(DP11-DP13)=2,TRUE),DP11=INT(DP11),DP13=INT(DP13)),"","Error"),"")</f>
        <v/>
      </c>
      <c r="DQ15" s="169"/>
      <c r="DR15" s="169" t="str">
        <f>IF(AND(DV11&lt;&gt;"",DR11&lt;&gt;""),IF(AND(AND(DR11&gt;-1,DR13&gt;-1),OR(DR11&gt;10,DR13&gt;10),ABS(DR11-DR13)&gt;1,IF(OR(DR11&gt;11,DR13&gt;11),ABS(DR11-DR13)=2,TRUE),DR11=INT(DR11),DR13=INT(DR13)),"","Error"),"")</f>
        <v/>
      </c>
      <c r="DS15" s="169"/>
      <c r="DT15" s="169" t="str">
        <f>IF(AND(DV11&lt;&gt;"",DT11&lt;&gt;""),IF(AND(AND(DT11&gt;-1,DT13&gt;-1),OR(DT11&gt;10,DT13&gt;10),ABS(DT11-DT13)&gt;1,IF(OR(DT11&gt;11,DT13&gt;11),ABS(DT11-DT13)=2,TRUE),DT11=INT(DT11),DT13=INT(DT13)),"","Error"),"")</f>
        <v/>
      </c>
      <c r="DU15" s="169"/>
      <c r="DW15" s="126"/>
      <c r="DX15" s="126"/>
      <c r="DY15" s="126"/>
      <c r="DZ15" s="126"/>
      <c r="EA15" s="126"/>
      <c r="EB15" s="126"/>
      <c r="EC15" s="126"/>
      <c r="ED15" s="126"/>
      <c r="EE15" s="126"/>
      <c r="EF15" s="126"/>
      <c r="EG15" s="126"/>
      <c r="EH15" s="126"/>
      <c r="EI15" s="126"/>
    </row>
    <row r="16" spans="1:168" ht="11.25" customHeight="1">
      <c r="A16" s="212"/>
      <c r="B16" s="213"/>
      <c r="C16" s="217"/>
      <c r="D16" s="218"/>
      <c r="E16" s="218"/>
      <c r="F16" s="218"/>
      <c r="G16" s="218"/>
      <c r="H16" s="218"/>
      <c r="I16" s="218"/>
      <c r="J16" s="218"/>
      <c r="K16" s="218"/>
      <c r="L16" s="218"/>
      <c r="M16" s="218"/>
      <c r="N16" s="218"/>
      <c r="O16" s="218"/>
      <c r="P16" s="218"/>
      <c r="Q16" s="218"/>
      <c r="R16" s="218"/>
      <c r="S16" s="218"/>
      <c r="T16" s="218"/>
      <c r="U16" s="218"/>
      <c r="V16" s="218"/>
      <c r="W16" s="218"/>
      <c r="X16" s="218"/>
      <c r="Y16" s="219"/>
      <c r="Z16" s="232"/>
      <c r="AA16" s="233"/>
      <c r="AB16" s="234"/>
      <c r="AC16" s="233"/>
      <c r="AD16" s="234"/>
      <c r="AE16" s="233"/>
      <c r="AF16" s="234"/>
      <c r="AG16" s="233"/>
      <c r="AH16" s="235"/>
      <c r="AI16" s="236"/>
      <c r="AJ16" s="234"/>
      <c r="AK16" s="238"/>
      <c r="AL16" s="241"/>
      <c r="AM16" s="240"/>
      <c r="AN16" s="258"/>
      <c r="AO16" s="243"/>
      <c r="AQ16" s="126"/>
      <c r="AR16" s="126"/>
      <c r="AS16" s="126"/>
      <c r="AT16" s="126"/>
      <c r="AU16" s="126"/>
      <c r="AV16" s="126"/>
      <c r="AW16" s="126"/>
      <c r="AX16" s="126"/>
      <c r="AY16" s="126"/>
      <c r="AZ16" s="126"/>
      <c r="BA16" s="126"/>
      <c r="BB16" s="126"/>
      <c r="BC16" s="126"/>
      <c r="CG16" s="126"/>
      <c r="CH16" s="126"/>
      <c r="CI16" s="126"/>
      <c r="CJ16" s="126"/>
      <c r="CK16" s="126"/>
      <c r="CL16" s="126"/>
      <c r="CM16" s="126"/>
      <c r="CN16" s="126"/>
      <c r="CO16" s="126"/>
      <c r="CP16" s="126"/>
      <c r="CQ16" s="126"/>
      <c r="CR16" s="126"/>
      <c r="CS16" s="126"/>
      <c r="DW16" s="126"/>
      <c r="DX16" s="126"/>
      <c r="DY16" s="126"/>
      <c r="DZ16" s="126"/>
      <c r="EA16" s="126"/>
      <c r="EB16" s="126"/>
      <c r="EC16" s="126"/>
      <c r="ED16" s="126"/>
      <c r="EE16" s="126"/>
      <c r="EF16" s="126"/>
      <c r="EG16" s="126"/>
      <c r="EH16" s="126"/>
      <c r="EI16" s="126"/>
    </row>
    <row r="17" spans="1:167" ht="11.25" customHeight="1">
      <c r="A17" s="210" t="str">
        <f>AJ5</f>
        <v>F</v>
      </c>
      <c r="B17" s="211"/>
      <c r="C17" s="342"/>
      <c r="D17" s="343"/>
      <c r="E17" s="343"/>
      <c r="F17" s="343"/>
      <c r="G17" s="343"/>
      <c r="H17" s="343"/>
      <c r="I17" s="343"/>
      <c r="J17" s="343"/>
      <c r="K17" s="343"/>
      <c r="L17" s="343"/>
      <c r="M17" s="343"/>
      <c r="N17" s="343"/>
      <c r="O17" s="343"/>
      <c r="P17" s="343"/>
      <c r="Q17" s="343"/>
      <c r="R17" s="343"/>
      <c r="S17" s="343"/>
      <c r="T17" s="343"/>
      <c r="U17" s="343"/>
      <c r="V17" s="343"/>
      <c r="W17" s="343"/>
      <c r="X17" s="343"/>
      <c r="Y17" s="344"/>
      <c r="Z17" s="220" t="str">
        <f>IF(AJ7&lt;&gt;"",IF(AJ7="W","L","W"),"")</f>
        <v/>
      </c>
      <c r="AA17" s="221"/>
      <c r="AB17" s="227" t="str">
        <f>IF(AJ9&lt;&gt;"",IF(AJ9="W","L","W"),"")</f>
        <v/>
      </c>
      <c r="AC17" s="221"/>
      <c r="AD17" s="227" t="str">
        <f>IF(AJ11&lt;&gt;"",IF(AJ11="W","L","W"),"")</f>
        <v/>
      </c>
      <c r="AE17" s="221"/>
      <c r="AF17" s="227" t="str">
        <f>IF(AJ13&lt;&gt;"",IF(AJ13="W","L","W"),"")</f>
        <v/>
      </c>
      <c r="AG17" s="221"/>
      <c r="AH17" s="227" t="str">
        <f>IF(AJ15&lt;&gt;"",IF(AJ15="W","L","W"),"")</f>
        <v/>
      </c>
      <c r="AI17" s="221"/>
      <c r="AJ17" s="228"/>
      <c r="AK17" s="229"/>
      <c r="AL17" s="345" t="str">
        <f>IF(OR(COUNTIF(Z17:AJ17,"W"),COUNTIF(Z17:AJ17,"L")),COUNTIF(Z17:AJ17,"W")*2+COUNTIF(Z17:AJ17,"L"),"")</f>
        <v/>
      </c>
      <c r="AM17" s="346"/>
      <c r="AN17" s="242" t="str">
        <f>IF(AL17&lt;&gt;"",RANK(AL17,AL7:AL17,0),"")</f>
        <v/>
      </c>
      <c r="AO17" s="243"/>
      <c r="AQ17" s="127"/>
      <c r="AR17" s="127"/>
      <c r="AS17" s="127"/>
      <c r="AT17" s="127"/>
      <c r="AU17" s="127"/>
      <c r="AV17" s="127"/>
      <c r="AW17" s="127"/>
      <c r="AX17" s="127"/>
      <c r="AY17" s="127"/>
      <c r="AZ17" s="127"/>
      <c r="BA17" s="127"/>
      <c r="BB17" s="127"/>
      <c r="BC17" s="127"/>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G17" s="127"/>
      <c r="CH17" s="127"/>
      <c r="CI17" s="127"/>
      <c r="CJ17" s="127"/>
      <c r="CK17" s="127"/>
      <c r="CL17" s="127"/>
      <c r="CM17" s="127"/>
      <c r="CN17" s="127"/>
      <c r="CO17" s="127"/>
      <c r="CP17" s="127"/>
      <c r="CQ17" s="127"/>
      <c r="CR17" s="127"/>
      <c r="CS17" s="127"/>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W17" s="126"/>
      <c r="DX17" s="126"/>
      <c r="DY17" s="126"/>
      <c r="DZ17" s="126"/>
      <c r="EA17" s="126"/>
      <c r="EB17" s="126"/>
      <c r="EC17" s="126"/>
      <c r="ED17" s="126"/>
      <c r="EE17" s="126"/>
      <c r="EF17" s="126"/>
      <c r="EG17" s="126"/>
      <c r="EH17" s="126"/>
      <c r="EI17" s="126"/>
    </row>
    <row r="18" spans="1:167" ht="11.25" customHeight="1" thickBot="1">
      <c r="A18" s="212"/>
      <c r="B18" s="213"/>
      <c r="C18" s="217"/>
      <c r="D18" s="218"/>
      <c r="E18" s="218"/>
      <c r="F18" s="218"/>
      <c r="G18" s="218"/>
      <c r="H18" s="218"/>
      <c r="I18" s="218"/>
      <c r="J18" s="218"/>
      <c r="K18" s="218"/>
      <c r="L18" s="218"/>
      <c r="M18" s="218"/>
      <c r="N18" s="218"/>
      <c r="O18" s="218"/>
      <c r="P18" s="218"/>
      <c r="Q18" s="218"/>
      <c r="R18" s="218"/>
      <c r="S18" s="218"/>
      <c r="T18" s="218"/>
      <c r="U18" s="218"/>
      <c r="V18" s="218"/>
      <c r="W18" s="218"/>
      <c r="X18" s="218"/>
      <c r="Y18" s="219"/>
      <c r="Z18" s="222"/>
      <c r="AA18" s="223"/>
      <c r="AB18" s="226"/>
      <c r="AC18" s="223"/>
      <c r="AD18" s="226"/>
      <c r="AE18" s="223"/>
      <c r="AF18" s="226"/>
      <c r="AG18" s="223"/>
      <c r="AH18" s="226"/>
      <c r="AI18" s="223"/>
      <c r="AJ18" s="230"/>
      <c r="AK18" s="231"/>
      <c r="AL18" s="347"/>
      <c r="AM18" s="348"/>
      <c r="AN18" s="248"/>
      <c r="AO18" s="249"/>
      <c r="AQ18" s="128"/>
      <c r="AR18" s="128"/>
      <c r="AS18" s="128"/>
      <c r="AT18" s="128"/>
      <c r="AU18" s="128"/>
      <c r="AV18" s="128"/>
      <c r="AW18" s="128"/>
      <c r="AX18" s="128"/>
      <c r="AY18" s="128"/>
      <c r="AZ18" s="128"/>
      <c r="BA18" s="128"/>
      <c r="BB18" s="128"/>
      <c r="BC18" s="128"/>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G18" s="128"/>
      <c r="CH18" s="128"/>
      <c r="CI18" s="128"/>
      <c r="CJ18" s="128"/>
      <c r="CK18" s="128"/>
      <c r="CL18" s="128"/>
      <c r="CM18" s="128"/>
      <c r="CN18" s="128"/>
      <c r="CO18" s="128"/>
      <c r="CP18" s="128"/>
      <c r="CQ18" s="128"/>
      <c r="CR18" s="128"/>
      <c r="CS18" s="128"/>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W18" s="126"/>
      <c r="DX18" s="126"/>
      <c r="DY18" s="126"/>
      <c r="DZ18" s="126"/>
      <c r="EA18" s="126"/>
      <c r="EB18" s="126"/>
      <c r="EC18" s="126"/>
      <c r="ED18" s="126"/>
      <c r="EE18" s="126"/>
      <c r="EF18" s="126"/>
      <c r="EG18" s="126"/>
      <c r="EH18" s="126"/>
      <c r="EI18" s="126"/>
    </row>
    <row r="19" spans="1:167" ht="11.25" customHeight="1">
      <c r="AQ19" s="126"/>
      <c r="AR19" s="126"/>
      <c r="AS19" s="126"/>
      <c r="AT19" s="126"/>
      <c r="AU19" s="126"/>
      <c r="AV19" s="126"/>
      <c r="AW19" s="126"/>
      <c r="AX19" s="126"/>
      <c r="AY19" s="126"/>
      <c r="AZ19" s="126"/>
      <c r="BA19" s="126"/>
      <c r="BB19" s="126"/>
      <c r="BC19" s="126"/>
      <c r="CG19" s="126"/>
      <c r="CH19" s="126"/>
      <c r="CI19" s="126"/>
      <c r="CJ19" s="126"/>
      <c r="CK19" s="126"/>
      <c r="CL19" s="126"/>
      <c r="CM19" s="126"/>
      <c r="CN19" s="126"/>
      <c r="CO19" s="126"/>
      <c r="CP19" s="126"/>
      <c r="CQ19" s="126"/>
      <c r="CR19" s="126"/>
      <c r="CS19" s="126"/>
      <c r="DW19" s="126"/>
      <c r="DX19" s="126"/>
      <c r="DY19" s="126"/>
      <c r="DZ19" s="126"/>
      <c r="EA19" s="126"/>
      <c r="EB19" s="126"/>
      <c r="EC19" s="126"/>
      <c r="ED19" s="126"/>
      <c r="EE19" s="126"/>
      <c r="EF19" s="126"/>
      <c r="EG19" s="126"/>
      <c r="EH19" s="126"/>
      <c r="EI19" s="126"/>
    </row>
    <row r="20" spans="1:167" s="2" customFormat="1" ht="11.25" customHeight="1" thickBo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Q20" s="127"/>
      <c r="AR20" s="127"/>
      <c r="AS20" s="127"/>
      <c r="AT20" s="127"/>
      <c r="AU20" s="127"/>
      <c r="AV20" s="127"/>
      <c r="AW20" s="127"/>
      <c r="AX20" s="127"/>
      <c r="AY20" s="127"/>
      <c r="AZ20" s="127"/>
      <c r="BA20" s="127"/>
      <c r="BB20" s="127"/>
      <c r="BC20" s="127"/>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1"/>
      <c r="CG20" s="127"/>
      <c r="CH20" s="127"/>
      <c r="CI20" s="127"/>
      <c r="CJ20" s="127"/>
      <c r="CK20" s="127"/>
      <c r="CL20" s="127"/>
      <c r="CM20" s="127"/>
      <c r="CN20" s="127"/>
      <c r="CO20" s="127"/>
      <c r="CP20" s="127"/>
      <c r="CQ20" s="127"/>
      <c r="CR20" s="127"/>
      <c r="CS20" s="127"/>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W20" s="126"/>
      <c r="DX20" s="126"/>
      <c r="DY20" s="126"/>
      <c r="DZ20" s="126"/>
      <c r="EA20" s="126"/>
      <c r="EB20" s="126"/>
      <c r="EC20" s="126"/>
      <c r="ED20" s="126"/>
      <c r="EE20" s="126"/>
      <c r="EF20" s="126"/>
      <c r="EG20" s="126"/>
      <c r="EH20" s="126"/>
      <c r="EI20" s="126"/>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row>
    <row r="21" spans="1:167" s="2" customFormat="1" ht="11.25" customHeight="1" thickBot="1">
      <c r="AQ21" s="154" t="str">
        <f>CONCATENATE($A5," ",$D5,","," ",$F3)</f>
        <v>Group: 1, Women's Singles</v>
      </c>
      <c r="AR21" s="155"/>
      <c r="AS21" s="155"/>
      <c r="AT21" s="155"/>
      <c r="AU21" s="155"/>
      <c r="AV21" s="155"/>
      <c r="AW21" s="155"/>
      <c r="AX21" s="155"/>
      <c r="AY21" s="155"/>
      <c r="AZ21" s="155"/>
      <c r="BA21" s="155"/>
      <c r="BB21" s="155"/>
      <c r="BC21" s="156"/>
      <c r="BD21" s="163">
        <f>A30</f>
        <v>3</v>
      </c>
      <c r="BE21" s="164"/>
      <c r="BF21" s="183" t="str">
        <f>C30</f>
        <v>C</v>
      </c>
      <c r="BG21" s="185" t="str">
        <f>IF(VLOOKUP($BF21,$A7:$C17,3,FALSE)=0,"",CONCATENATE(VLOOKUP(VLOOKUP($BF21,$A7:$C17,3,FALSE),Players!$J:$N,4,FALSE)," ",VLOOKUP($BF21,$A7:$C17,3,FALSE)," ",IF(ISERROR(VLOOKUP(VLOOKUP($BF21,$A7:$C17,3,FALSE),Players!$J:$N,5,FALSE)),"()",CONCATENATE("(",VLOOKUP(VLOOKUP($BF21,$A7:$C17,3,FALSE),Players!$J:$N,5,FALSE),")"))))</f>
        <v/>
      </c>
      <c r="BH21" s="186"/>
      <c r="BI21" s="186"/>
      <c r="BJ21" s="186"/>
      <c r="BK21" s="186"/>
      <c r="BL21" s="186"/>
      <c r="BM21" s="186"/>
      <c r="BN21" s="186"/>
      <c r="BO21" s="186"/>
      <c r="BP21" s="186"/>
      <c r="BQ21" s="186"/>
      <c r="BR21" s="186"/>
      <c r="BS21" s="186"/>
      <c r="BT21" s="186"/>
      <c r="BU21" s="187"/>
      <c r="BV21" s="170" t="str">
        <f>IF(D30&lt;&gt;"",D30,"")</f>
        <v/>
      </c>
      <c r="BW21" s="171"/>
      <c r="BX21" s="335" t="str">
        <f>IF(F30&lt;&gt;"",F30,"")</f>
        <v/>
      </c>
      <c r="BY21" s="171"/>
      <c r="BZ21" s="335" t="str">
        <f>IF(H30&lt;&gt;"",H30,"")</f>
        <v/>
      </c>
      <c r="CA21" s="171"/>
      <c r="CB21" s="335" t="str">
        <f>IF(J30&lt;&gt;"",J30,"")</f>
        <v/>
      </c>
      <c r="CC21" s="171"/>
      <c r="CD21" s="335" t="str">
        <f>IF(L30&lt;&gt;"",L30,"")</f>
        <v/>
      </c>
      <c r="CE21" s="337"/>
      <c r="CF21" s="174" t="str">
        <f>IF($CD21=$CD23,IF($CB21=$CB23,IF($BZ21&lt;&gt;"",IF($BZ21&gt;$BZ23,"W","L"),""),IF($CB21&gt;$CB23,"W","L")),IF($CD21&gt;$CD23,"W","L"))</f>
        <v/>
      </c>
      <c r="CG21" s="154" t="str">
        <f>CONCATENATE($A5," ",$D5,","," ",$F3)</f>
        <v>Group: 1, Women's Singles</v>
      </c>
      <c r="CH21" s="155"/>
      <c r="CI21" s="155"/>
      <c r="CJ21" s="155"/>
      <c r="CK21" s="155"/>
      <c r="CL21" s="155"/>
      <c r="CM21" s="155"/>
      <c r="CN21" s="155"/>
      <c r="CO21" s="155"/>
      <c r="CP21" s="155"/>
      <c r="CQ21" s="155"/>
      <c r="CR21" s="155"/>
      <c r="CS21" s="156"/>
      <c r="CT21" s="163">
        <f>O30</f>
        <v>10</v>
      </c>
      <c r="CU21" s="164"/>
      <c r="CV21" s="183" t="str">
        <f>Q30</f>
        <v>A</v>
      </c>
      <c r="CW21" s="185" t="str">
        <f>IF(VLOOKUP($CV21,$A7:$C17,3,FALSE)=0,"",CONCATENATE(VLOOKUP(VLOOKUP($CV21,$A7:$C17,3,FALSE),Players!$J:$N,4,FALSE)," ",VLOOKUP($CV21,$A7:$C17,3,FALSE)," ",IF(ISERROR(VLOOKUP(VLOOKUP($CV21,$A7:$C17,3,FALSE),Players!$J:$N,5,FALSE)),"()",CONCATENATE("(",VLOOKUP(VLOOKUP($CV21,$A7:$C17,3,FALSE),Players!$J:$N,5,FALSE),")"))))</f>
        <v/>
      </c>
      <c r="CX21" s="186"/>
      <c r="CY21" s="186"/>
      <c r="CZ21" s="186"/>
      <c r="DA21" s="186"/>
      <c r="DB21" s="186"/>
      <c r="DC21" s="186"/>
      <c r="DD21" s="186"/>
      <c r="DE21" s="186"/>
      <c r="DF21" s="186"/>
      <c r="DG21" s="186"/>
      <c r="DH21" s="186"/>
      <c r="DI21" s="186"/>
      <c r="DJ21" s="186"/>
      <c r="DK21" s="187"/>
      <c r="DL21" s="170" t="str">
        <f>IF(R30&lt;&gt;"",R30,"")</f>
        <v/>
      </c>
      <c r="DM21" s="171"/>
      <c r="DN21" s="335" t="str">
        <f>IF(T30&lt;&gt;"",T30,"")</f>
        <v/>
      </c>
      <c r="DO21" s="171"/>
      <c r="DP21" s="335" t="str">
        <f>IF(V30&lt;&gt;"",V30,"")</f>
        <v/>
      </c>
      <c r="DQ21" s="171"/>
      <c r="DR21" s="335" t="str">
        <f>IF(X30&lt;&gt;"",X30,"")</f>
        <v/>
      </c>
      <c r="DS21" s="171"/>
      <c r="DT21" s="335" t="str">
        <f>IF(Z30&lt;&gt;"",Z30,"")</f>
        <v/>
      </c>
      <c r="DU21" s="337"/>
      <c r="DV21" s="174" t="str">
        <f>IF($DT21=$DT23,IF($DR21=$DR23,IF($DP21&lt;&gt;"",IF($DP21&gt;$DP23,"W","L"),""),IF($DR21&gt;$DR23,"W","L")),IF($DT21&gt;$DT23,"W","L"))</f>
        <v/>
      </c>
      <c r="DW21" s="126"/>
      <c r="DX21" s="126"/>
      <c r="DY21" s="126"/>
      <c r="DZ21" s="126"/>
      <c r="EA21" s="126"/>
      <c r="EB21" s="126"/>
      <c r="EC21" s="126"/>
      <c r="ED21" s="126"/>
      <c r="EE21" s="126"/>
      <c r="EF21" s="126"/>
      <c r="EG21" s="126"/>
      <c r="EH21" s="126"/>
      <c r="EI21" s="126"/>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row>
    <row r="22" spans="1:167" s="3" customFormat="1" ht="11.25" customHeight="1">
      <c r="A22" s="170">
        <v>1</v>
      </c>
      <c r="B22" s="191"/>
      <c r="C22" s="183" t="str">
        <f>IF($D3="1P","A","A")</f>
        <v>A</v>
      </c>
      <c r="D22" s="197"/>
      <c r="E22" s="198"/>
      <c r="F22" s="197"/>
      <c r="G22" s="198"/>
      <c r="H22" s="197"/>
      <c r="I22" s="198"/>
      <c r="J22" s="197"/>
      <c r="K22" s="198"/>
      <c r="L22" s="197"/>
      <c r="M22" s="208"/>
      <c r="N22" s="69" t="str">
        <f>IF(CF1&lt;&gt;"",IF(CF1="W",IF(SUM(IF(D22&gt;D24,1,0),IF(F22&gt;F24,1,0),IF(H22&gt;H24,1,0),IF(J22&gt;J24,1,0),IF(L22&gt;L24,1,0))&lt;&gt;3,"E",""),""),"")</f>
        <v/>
      </c>
      <c r="O22" s="170">
        <v>8</v>
      </c>
      <c r="P22" s="191"/>
      <c r="Q22" s="183" t="str">
        <f>IF($D3="1P","C","B")</f>
        <v>B</v>
      </c>
      <c r="R22" s="197"/>
      <c r="S22" s="198"/>
      <c r="T22" s="197"/>
      <c r="U22" s="198"/>
      <c r="V22" s="197"/>
      <c r="W22" s="198"/>
      <c r="X22" s="197"/>
      <c r="Y22" s="198"/>
      <c r="Z22" s="197"/>
      <c r="AA22" s="208"/>
      <c r="AB22" s="69" t="str">
        <f>IF(DV1&lt;&gt;"",IF(DV1="W",IF(SUM(IF(R22&gt;R24,1,0),IF(T22&gt;T24,1,0),IF(V22&gt;V24,1,0),IF(X22&gt;X24,1,0),IF(Z22&gt;Z24,1,0))&lt;&gt;3,"E",""),""),"")</f>
        <v/>
      </c>
      <c r="AC22" s="170">
        <v>15</v>
      </c>
      <c r="AD22" s="191"/>
      <c r="AE22" s="183" t="str">
        <f>IF($D3="1P","D","B")</f>
        <v>B</v>
      </c>
      <c r="AF22" s="197"/>
      <c r="AG22" s="198"/>
      <c r="AH22" s="197"/>
      <c r="AI22" s="198"/>
      <c r="AJ22" s="197"/>
      <c r="AK22" s="198"/>
      <c r="AL22" s="197"/>
      <c r="AM22" s="198"/>
      <c r="AN22" s="197"/>
      <c r="AO22" s="208"/>
      <c r="AP22" s="69" t="str">
        <f>IF(FL1&lt;&gt;"",IF(FL1="W",IF(SUM(IF(AF22&gt;AF24,1,0),IF(AH22&gt;AH24,1,0),IF(AJ22&gt;AJ24,1,0),IF(AL22&gt;AL24,1,0),IF(AN22&gt;AN24,1,0))&lt;&gt;3,"E",""),""),"")</f>
        <v/>
      </c>
      <c r="AQ22" s="157"/>
      <c r="AR22" s="158"/>
      <c r="AS22" s="158"/>
      <c r="AT22" s="158"/>
      <c r="AU22" s="158"/>
      <c r="AV22" s="158"/>
      <c r="AW22" s="158"/>
      <c r="AX22" s="158"/>
      <c r="AY22" s="158"/>
      <c r="AZ22" s="158"/>
      <c r="BA22" s="158"/>
      <c r="BB22" s="158"/>
      <c r="BC22" s="159"/>
      <c r="BD22" s="165"/>
      <c r="BE22" s="166"/>
      <c r="BF22" s="184"/>
      <c r="BG22" s="188"/>
      <c r="BH22" s="189"/>
      <c r="BI22" s="189"/>
      <c r="BJ22" s="189"/>
      <c r="BK22" s="189"/>
      <c r="BL22" s="189"/>
      <c r="BM22" s="189"/>
      <c r="BN22" s="189"/>
      <c r="BO22" s="189"/>
      <c r="BP22" s="189"/>
      <c r="BQ22" s="189"/>
      <c r="BR22" s="189"/>
      <c r="BS22" s="189"/>
      <c r="BT22" s="189"/>
      <c r="BU22" s="190"/>
      <c r="BV22" s="172"/>
      <c r="BW22" s="173"/>
      <c r="BX22" s="336"/>
      <c r="BY22" s="173"/>
      <c r="BZ22" s="336"/>
      <c r="CA22" s="173"/>
      <c r="CB22" s="336"/>
      <c r="CC22" s="173"/>
      <c r="CD22" s="336"/>
      <c r="CE22" s="338"/>
      <c r="CF22" s="174"/>
      <c r="CG22" s="157"/>
      <c r="CH22" s="158"/>
      <c r="CI22" s="158"/>
      <c r="CJ22" s="158"/>
      <c r="CK22" s="158"/>
      <c r="CL22" s="158"/>
      <c r="CM22" s="158"/>
      <c r="CN22" s="158"/>
      <c r="CO22" s="158"/>
      <c r="CP22" s="158"/>
      <c r="CQ22" s="158"/>
      <c r="CR22" s="158"/>
      <c r="CS22" s="159"/>
      <c r="CT22" s="165"/>
      <c r="CU22" s="166"/>
      <c r="CV22" s="184"/>
      <c r="CW22" s="188"/>
      <c r="CX22" s="189"/>
      <c r="CY22" s="189"/>
      <c r="CZ22" s="189"/>
      <c r="DA22" s="189"/>
      <c r="DB22" s="189"/>
      <c r="DC22" s="189"/>
      <c r="DD22" s="189"/>
      <c r="DE22" s="189"/>
      <c r="DF22" s="189"/>
      <c r="DG22" s="189"/>
      <c r="DH22" s="189"/>
      <c r="DI22" s="189"/>
      <c r="DJ22" s="189"/>
      <c r="DK22" s="190"/>
      <c r="DL22" s="172"/>
      <c r="DM22" s="173"/>
      <c r="DN22" s="336"/>
      <c r="DO22" s="173"/>
      <c r="DP22" s="336"/>
      <c r="DQ22" s="173"/>
      <c r="DR22" s="336"/>
      <c r="DS22" s="173"/>
      <c r="DT22" s="336"/>
      <c r="DU22" s="338"/>
      <c r="DV22" s="174"/>
      <c r="DW22" s="126"/>
      <c r="DX22" s="126"/>
      <c r="DY22" s="126"/>
      <c r="DZ22" s="126"/>
      <c r="EA22" s="126"/>
      <c r="EB22" s="126"/>
      <c r="EC22" s="126"/>
      <c r="ED22" s="126"/>
      <c r="EE22" s="126"/>
      <c r="EF22" s="126"/>
      <c r="EG22" s="126"/>
      <c r="EH22" s="126"/>
      <c r="EI22" s="126"/>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row>
    <row r="23" spans="1:167" s="3" customFormat="1" ht="11.25" customHeight="1">
      <c r="A23" s="192"/>
      <c r="B23" s="193"/>
      <c r="C23" s="196"/>
      <c r="D23" s="199"/>
      <c r="E23" s="200"/>
      <c r="F23" s="199"/>
      <c r="G23" s="200"/>
      <c r="H23" s="199"/>
      <c r="I23" s="200"/>
      <c r="J23" s="199"/>
      <c r="K23" s="200"/>
      <c r="L23" s="199"/>
      <c r="M23" s="209"/>
      <c r="N23" s="69" t="str">
        <f>IF(CF1&lt;&gt;"",IF(ISERROR(AND(BV5="",BX5="",BZ5="",CB5="",CD5="")),"E",IF(AND(BV5="",BX5="",BZ5="",CB5="",CD5=""),"","E")),"")</f>
        <v/>
      </c>
      <c r="O23" s="192"/>
      <c r="P23" s="193"/>
      <c r="Q23" s="196"/>
      <c r="R23" s="199"/>
      <c r="S23" s="200"/>
      <c r="T23" s="199"/>
      <c r="U23" s="200"/>
      <c r="V23" s="199"/>
      <c r="W23" s="200"/>
      <c r="X23" s="199"/>
      <c r="Y23" s="200"/>
      <c r="Z23" s="199"/>
      <c r="AA23" s="209"/>
      <c r="AB23" s="69" t="str">
        <f>IF(DV1&lt;&gt;"",IF(ISERROR(AND(DL5="",DN5="",DP5="",DQ5="",DT5="")),"E",IF(AND(DL5="",DN5="",DP5="",DR5="",DT5=""),"","E")),"")</f>
        <v/>
      </c>
      <c r="AC23" s="192"/>
      <c r="AD23" s="193"/>
      <c r="AE23" s="196"/>
      <c r="AF23" s="199"/>
      <c r="AG23" s="200"/>
      <c r="AH23" s="199"/>
      <c r="AI23" s="200"/>
      <c r="AJ23" s="199"/>
      <c r="AK23" s="200"/>
      <c r="AL23" s="199"/>
      <c r="AM23" s="200"/>
      <c r="AN23" s="199"/>
      <c r="AO23" s="209"/>
      <c r="AP23" s="69" t="str">
        <f>IF(FL1&lt;&gt;"",IF(ISERROR(AND(FB5="",FD5="",FF5="",FH5="",FJ5="")),"E",IF(AND(FB5="",FD5="",FF5="",FH5="",FJ5=""),"","E")),"")</f>
        <v/>
      </c>
      <c r="AQ23" s="157"/>
      <c r="AR23" s="158"/>
      <c r="AS23" s="158"/>
      <c r="AT23" s="158"/>
      <c r="AU23" s="158"/>
      <c r="AV23" s="158"/>
      <c r="AW23" s="158"/>
      <c r="AX23" s="158"/>
      <c r="AY23" s="158"/>
      <c r="AZ23" s="158"/>
      <c r="BA23" s="158"/>
      <c r="BB23" s="158"/>
      <c r="BC23" s="159"/>
      <c r="BD23" s="165"/>
      <c r="BE23" s="166"/>
      <c r="BF23" s="175" t="str">
        <f>C32</f>
        <v>D</v>
      </c>
      <c r="BG23" s="177" t="str">
        <f>IF(VLOOKUP($BF23,$A7:$C17,3,FALSE)=0,"",CONCATENATE(VLOOKUP(VLOOKUP($BF23,$A7:$C17,3,FALSE),Players!$J:$N,4,FALSE)," ",VLOOKUP($BF23,$A7:$C17,3,FALSE)," ",IF(ISERROR(VLOOKUP(VLOOKUP($BF23,$A7:$C17,3,FALSE),Players!$J:$N,5,FALSE)),"()",CONCATENATE("(",VLOOKUP(VLOOKUP($BF23,$A7:$C17,3,FALSE),Players!$J:$N,5,FALSE),")"))))</f>
        <v/>
      </c>
      <c r="BH23" s="178"/>
      <c r="BI23" s="178"/>
      <c r="BJ23" s="178"/>
      <c r="BK23" s="178"/>
      <c r="BL23" s="178"/>
      <c r="BM23" s="178"/>
      <c r="BN23" s="178"/>
      <c r="BO23" s="178"/>
      <c r="BP23" s="178"/>
      <c r="BQ23" s="178"/>
      <c r="BR23" s="178"/>
      <c r="BS23" s="178"/>
      <c r="BT23" s="178"/>
      <c r="BU23" s="179"/>
      <c r="BV23" s="150" t="str">
        <f>IF(D32&lt;&gt;"",D32,"")</f>
        <v/>
      </c>
      <c r="BW23" s="151"/>
      <c r="BX23" s="288" t="str">
        <f>IF(F32&lt;&gt;"",F32,"")</f>
        <v/>
      </c>
      <c r="BY23" s="151"/>
      <c r="BZ23" s="288" t="str">
        <f>IF(H32&lt;&gt;"",H32,"")</f>
        <v/>
      </c>
      <c r="CA23" s="151"/>
      <c r="CB23" s="288" t="str">
        <f>IF(J32&lt;&gt;"",J32,"")</f>
        <v/>
      </c>
      <c r="CC23" s="151"/>
      <c r="CD23" s="288" t="str">
        <f>IF(L32&lt;&gt;"",L32,"")</f>
        <v/>
      </c>
      <c r="CE23" s="332"/>
      <c r="CF23" s="174" t="str">
        <f>IF($CF21&lt;&gt;"",IF(CF21="W","L","W"),"")</f>
        <v/>
      </c>
      <c r="CG23" s="157"/>
      <c r="CH23" s="158"/>
      <c r="CI23" s="158"/>
      <c r="CJ23" s="158"/>
      <c r="CK23" s="158"/>
      <c r="CL23" s="158"/>
      <c r="CM23" s="158"/>
      <c r="CN23" s="158"/>
      <c r="CO23" s="158"/>
      <c r="CP23" s="158"/>
      <c r="CQ23" s="158"/>
      <c r="CR23" s="158"/>
      <c r="CS23" s="159"/>
      <c r="CT23" s="165"/>
      <c r="CU23" s="166"/>
      <c r="CV23" s="175" t="str">
        <f>Q32</f>
        <v>B</v>
      </c>
      <c r="CW23" s="177" t="str">
        <f>IF(VLOOKUP($CV23,$A7:$C17,3,FALSE)=0,"",CONCATENATE(VLOOKUP(VLOOKUP($CV23,$A7:$C17,3,FALSE),Players!$J:$N,4,FALSE)," ",VLOOKUP($CV23,$A7:$C17,3,FALSE)," ",IF(ISERROR(VLOOKUP(VLOOKUP($CV23,$A7:$C17,3,FALSE),Players!$J:$N,5,FALSE)),"()",CONCATENATE("(",VLOOKUP(VLOOKUP($CV23,$A7:$C17,3,FALSE),Players!$J:$N,5,FALSE),")"))))</f>
        <v/>
      </c>
      <c r="CX23" s="178"/>
      <c r="CY23" s="178"/>
      <c r="CZ23" s="178"/>
      <c r="DA23" s="178"/>
      <c r="DB23" s="178"/>
      <c r="DC23" s="178"/>
      <c r="DD23" s="178"/>
      <c r="DE23" s="178"/>
      <c r="DF23" s="178"/>
      <c r="DG23" s="178"/>
      <c r="DH23" s="178"/>
      <c r="DI23" s="178"/>
      <c r="DJ23" s="178"/>
      <c r="DK23" s="179"/>
      <c r="DL23" s="150" t="str">
        <f>IF(R32&lt;&gt;"",R32,"")</f>
        <v/>
      </c>
      <c r="DM23" s="151"/>
      <c r="DN23" s="288" t="str">
        <f>IF(T32&lt;&gt;"",T32,"")</f>
        <v/>
      </c>
      <c r="DO23" s="151"/>
      <c r="DP23" s="288" t="str">
        <f>IF(V32&lt;&gt;"",V32,"")</f>
        <v/>
      </c>
      <c r="DQ23" s="151"/>
      <c r="DR23" s="288" t="str">
        <f>IF(X32&lt;&gt;"",X32,"")</f>
        <v/>
      </c>
      <c r="DS23" s="151"/>
      <c r="DT23" s="288" t="str">
        <f>IF(Z32&lt;&gt;"",Z32,"")</f>
        <v/>
      </c>
      <c r="DU23" s="332"/>
      <c r="DV23" s="174" t="str">
        <f>IF($DV21&lt;&gt;"",IF(DV21="W","L","W"),"")</f>
        <v/>
      </c>
      <c r="DW23" s="126"/>
      <c r="DX23" s="126"/>
      <c r="DY23" s="126"/>
      <c r="DZ23" s="126"/>
      <c r="EA23" s="126"/>
      <c r="EB23" s="126"/>
      <c r="EC23" s="126"/>
      <c r="ED23" s="126"/>
      <c r="EE23" s="126"/>
      <c r="EF23" s="126"/>
      <c r="EG23" s="126"/>
      <c r="EH23" s="126"/>
      <c r="EI23" s="126"/>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row>
    <row r="24" spans="1:167" s="3" customFormat="1" ht="11.25" customHeight="1" thickBot="1">
      <c r="A24" s="192"/>
      <c r="B24" s="193"/>
      <c r="C24" s="175" t="str">
        <f>IF($D3="1P","F","F")</f>
        <v>F</v>
      </c>
      <c r="D24" s="201"/>
      <c r="E24" s="202"/>
      <c r="F24" s="201"/>
      <c r="G24" s="202"/>
      <c r="H24" s="201"/>
      <c r="I24" s="202"/>
      <c r="J24" s="201"/>
      <c r="K24" s="202"/>
      <c r="L24" s="201"/>
      <c r="M24" s="205"/>
      <c r="N24" s="69" t="str">
        <f>IF(CF1&lt;&gt;"",IF(ISERROR(AND(BV5="",BX5="",BZ5="",CB5="",CD5="")),"E",IF(AND(BV5="",BX5="",BZ5="",CB5="",CD5=""),"","E")),"")</f>
        <v/>
      </c>
      <c r="O24" s="192"/>
      <c r="P24" s="193"/>
      <c r="Q24" s="175" t="str">
        <f>IF($D3="1P","E","D")</f>
        <v>D</v>
      </c>
      <c r="R24" s="201"/>
      <c r="S24" s="202"/>
      <c r="T24" s="201"/>
      <c r="U24" s="202"/>
      <c r="V24" s="201"/>
      <c r="W24" s="202"/>
      <c r="X24" s="201"/>
      <c r="Y24" s="202"/>
      <c r="Z24" s="201"/>
      <c r="AA24" s="205"/>
      <c r="AB24" s="69" t="str">
        <f>IF(DV1&lt;&gt;"",IF(ISERROR(AND(DL5="",DN5="",DP5="",DQ5="",DT5="")),"E",IF(AND(DL5="",DN5="",DP5="",DR5="",DT5=""),"","E")),"")</f>
        <v/>
      </c>
      <c r="AC24" s="192"/>
      <c r="AD24" s="193"/>
      <c r="AE24" s="175" t="str">
        <f>IF($D3="1P","E","C")</f>
        <v>C</v>
      </c>
      <c r="AF24" s="201"/>
      <c r="AG24" s="202"/>
      <c r="AH24" s="201"/>
      <c r="AI24" s="202"/>
      <c r="AJ24" s="201"/>
      <c r="AK24" s="202"/>
      <c r="AL24" s="201"/>
      <c r="AM24" s="202"/>
      <c r="AN24" s="201"/>
      <c r="AO24" s="205"/>
      <c r="AP24" s="69" t="str">
        <f>IF(FL1&lt;&gt;"",IF(ISERROR(AND(FB5="",FD5="",FF5="",FH5="",FJ5="")),"E",IF(AND(FB5="",FD5="",FF5="",FH5="",FJ5=""),"","E")),"")</f>
        <v/>
      </c>
      <c r="AQ24" s="160"/>
      <c r="AR24" s="161"/>
      <c r="AS24" s="161"/>
      <c r="AT24" s="161"/>
      <c r="AU24" s="161"/>
      <c r="AV24" s="161"/>
      <c r="AW24" s="161"/>
      <c r="AX24" s="161"/>
      <c r="AY24" s="161"/>
      <c r="AZ24" s="161"/>
      <c r="BA24" s="161"/>
      <c r="BB24" s="161"/>
      <c r="BC24" s="162"/>
      <c r="BD24" s="167"/>
      <c r="BE24" s="168"/>
      <c r="BF24" s="176"/>
      <c r="BG24" s="180"/>
      <c r="BH24" s="181"/>
      <c r="BI24" s="181"/>
      <c r="BJ24" s="181"/>
      <c r="BK24" s="181"/>
      <c r="BL24" s="181"/>
      <c r="BM24" s="181"/>
      <c r="BN24" s="181"/>
      <c r="BO24" s="181"/>
      <c r="BP24" s="181"/>
      <c r="BQ24" s="181"/>
      <c r="BR24" s="181"/>
      <c r="BS24" s="181"/>
      <c r="BT24" s="181"/>
      <c r="BU24" s="182"/>
      <c r="BV24" s="152"/>
      <c r="BW24" s="153"/>
      <c r="BX24" s="333"/>
      <c r="BY24" s="153"/>
      <c r="BZ24" s="333"/>
      <c r="CA24" s="153"/>
      <c r="CB24" s="333"/>
      <c r="CC24" s="153"/>
      <c r="CD24" s="333"/>
      <c r="CE24" s="334"/>
      <c r="CF24" s="341"/>
      <c r="CG24" s="160"/>
      <c r="CH24" s="161"/>
      <c r="CI24" s="161"/>
      <c r="CJ24" s="161"/>
      <c r="CK24" s="161"/>
      <c r="CL24" s="161"/>
      <c r="CM24" s="161"/>
      <c r="CN24" s="161"/>
      <c r="CO24" s="161"/>
      <c r="CP24" s="161"/>
      <c r="CQ24" s="161"/>
      <c r="CR24" s="161"/>
      <c r="CS24" s="162"/>
      <c r="CT24" s="167"/>
      <c r="CU24" s="168"/>
      <c r="CV24" s="176"/>
      <c r="CW24" s="180"/>
      <c r="CX24" s="181"/>
      <c r="CY24" s="181"/>
      <c r="CZ24" s="181"/>
      <c r="DA24" s="181"/>
      <c r="DB24" s="181"/>
      <c r="DC24" s="181"/>
      <c r="DD24" s="181"/>
      <c r="DE24" s="181"/>
      <c r="DF24" s="181"/>
      <c r="DG24" s="181"/>
      <c r="DH24" s="181"/>
      <c r="DI24" s="181"/>
      <c r="DJ24" s="181"/>
      <c r="DK24" s="182"/>
      <c r="DL24" s="152"/>
      <c r="DM24" s="153"/>
      <c r="DN24" s="333"/>
      <c r="DO24" s="153"/>
      <c r="DP24" s="333"/>
      <c r="DQ24" s="153"/>
      <c r="DR24" s="333"/>
      <c r="DS24" s="153"/>
      <c r="DT24" s="333"/>
      <c r="DU24" s="334"/>
      <c r="DV24" s="174"/>
      <c r="DW24" s="126"/>
      <c r="DX24" s="126"/>
      <c r="DY24" s="126"/>
      <c r="DZ24" s="126"/>
      <c r="EA24" s="126"/>
      <c r="EB24" s="126"/>
      <c r="EC24" s="126"/>
      <c r="ED24" s="126"/>
      <c r="EE24" s="126"/>
      <c r="EF24" s="126"/>
      <c r="EG24" s="126"/>
      <c r="EH24" s="126"/>
      <c r="EI24" s="126"/>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row>
    <row r="25" spans="1:167" s="3" customFormat="1" ht="11.25" customHeight="1" thickBot="1">
      <c r="A25" s="194"/>
      <c r="B25" s="195"/>
      <c r="C25" s="207"/>
      <c r="D25" s="203"/>
      <c r="E25" s="204"/>
      <c r="F25" s="203"/>
      <c r="G25" s="204"/>
      <c r="H25" s="203"/>
      <c r="I25" s="204"/>
      <c r="J25" s="203"/>
      <c r="K25" s="204"/>
      <c r="L25" s="203"/>
      <c r="M25" s="206"/>
      <c r="N25" s="69" t="str">
        <f>IF(CF3&lt;&gt;"",IF(CF3="W",IF(SUM(IF(D24&gt;D22,1,0),IF(F24&gt;F22,1,0),IF(H24&gt;H22,1,0),IF(J24&gt;J22,1,0),IF(L24&gt;L22,1,0))&lt;&gt;3,"E",""),""),"")</f>
        <v/>
      </c>
      <c r="O25" s="194"/>
      <c r="P25" s="195"/>
      <c r="Q25" s="207"/>
      <c r="R25" s="203"/>
      <c r="S25" s="204"/>
      <c r="T25" s="203"/>
      <c r="U25" s="204"/>
      <c r="V25" s="203"/>
      <c r="W25" s="204"/>
      <c r="X25" s="203"/>
      <c r="Y25" s="204"/>
      <c r="Z25" s="203"/>
      <c r="AA25" s="206"/>
      <c r="AB25" s="69" t="str">
        <f>IF(DV3&lt;&gt;"",IF(DV3="W",IF(SUM(IF(R24&gt;R22,1,0),IF(T24&gt;T22,1,0),IF(V24&gt;V22,1,0),IF(X24&gt;X22,1,0),IF(Z24&gt;Z22,1,0))&lt;&gt;3,"E",""),""),"")</f>
        <v/>
      </c>
      <c r="AC25" s="194"/>
      <c r="AD25" s="195"/>
      <c r="AE25" s="207"/>
      <c r="AF25" s="203"/>
      <c r="AG25" s="204"/>
      <c r="AH25" s="203"/>
      <c r="AI25" s="204"/>
      <c r="AJ25" s="203"/>
      <c r="AK25" s="204"/>
      <c r="AL25" s="203"/>
      <c r="AM25" s="204"/>
      <c r="AN25" s="203"/>
      <c r="AO25" s="206"/>
      <c r="AP25" s="69" t="str">
        <f>IF(FL3&lt;&gt;"",IF(FL3="W",IF(SUM(IF(AF24&gt;AF22,1,0),IF(AH24&gt;AH22,1,0),IF(AJ24&gt;AJ22,1,0),IF(AL24&gt;AL22,1,0),IF(AN24&gt;AN22,1,0))&lt;&gt;3,"E",""),""),"")</f>
        <v/>
      </c>
      <c r="AQ25" s="126"/>
      <c r="AR25" s="126"/>
      <c r="AS25" s="126"/>
      <c r="AT25" s="126"/>
      <c r="AU25" s="126"/>
      <c r="AV25" s="126"/>
      <c r="AW25" s="126"/>
      <c r="AX25" s="126"/>
      <c r="AY25" s="126"/>
      <c r="AZ25" s="126"/>
      <c r="BA25" s="126"/>
      <c r="BB25" s="126"/>
      <c r="BC25" s="126"/>
      <c r="BD25" s="1"/>
      <c r="BE25" s="1"/>
      <c r="BF25" s="1"/>
      <c r="BG25" s="1"/>
      <c r="BH25" s="1"/>
      <c r="BI25" s="1"/>
      <c r="BJ25" s="1"/>
      <c r="BK25" s="1"/>
      <c r="BL25" s="1"/>
      <c r="BM25" s="1"/>
      <c r="BN25" s="1"/>
      <c r="BO25" s="1"/>
      <c r="BP25" s="1"/>
      <c r="BQ25" s="1"/>
      <c r="BR25" s="1"/>
      <c r="BS25" s="1"/>
      <c r="BT25" s="1"/>
      <c r="BU25" s="1"/>
      <c r="BV25" s="169" t="str">
        <f>IF(CF21&lt;&gt;"",IF(AND(AND(BV21&gt;-1,BV23&gt;-1),OR(BV21&gt;10,BV23&gt;10),ABS(BV21-BV23)&gt;1,IF(OR(BV21&gt;11,BV23&gt;11),ABS(BV21-BV23)=2,TRUE),BV21=INT(BV21),BV23=INT(BV23)),"","Error"),"")</f>
        <v/>
      </c>
      <c r="BW25" s="169"/>
      <c r="BX25" s="169" t="str">
        <f>IF(CF21&lt;&gt;"",IF(AND(AND(BX21&gt;-1,BX23&gt;-1),OR(BX21&gt;10,BX23&gt;10),ABS(BX21-BX23)&gt;1,IF(OR(BX21&gt;11,BX23&gt;11),ABS(BX21-BX23)=2,TRUE),BX21=INT(BX21),BX23=INT(BX23)),"","Error"),"")</f>
        <v/>
      </c>
      <c r="BY25" s="169"/>
      <c r="BZ25" s="169" t="str">
        <f>IF(CF21&lt;&gt;"",IF(AND(AND(BZ21&gt;-1,BZ23&gt;-1),OR(BZ21&gt;10,BZ23&gt;10),ABS(BZ21-BZ23)&gt;1,IF(OR(BZ21&gt;11,BZ23&gt;11),ABS(BZ21-BZ23)=2,TRUE),BZ21=INT(BZ21),BZ23=INT(BZ23)),"","Error"),"")</f>
        <v/>
      </c>
      <c r="CA25" s="169"/>
      <c r="CB25" s="169" t="str">
        <f>IF(AND(CF21&lt;&gt;"",CB21&lt;&gt;""),IF(AND(AND(CB21&gt;-1,CB23&gt;-1),OR(CB21&gt;10,CB23&gt;10),ABS(CB21-CB23)&gt;1,IF(OR(CB21&gt;11,CB23&gt;11),ABS(CB21-CB23)=2,TRUE),CB21=INT(CB21),CB23=INT(CB23)),"","Error"),"")</f>
        <v/>
      </c>
      <c r="CC25" s="169"/>
      <c r="CD25" s="169" t="str">
        <f>IF(AND(CF21&lt;&gt;"",CD21&lt;&gt;""),IF(AND(AND(CD21&gt;-1,CD23&gt;-1),OR(CD21&gt;10,CD23&gt;10),ABS(CD21-CD23)&gt;1,IF(OR(CD21&gt;11,CD23&gt;11),ABS(CD21-CD23)=2,TRUE),CD21=INT(CD21),CD23=INT(CD23)),"","Error"),"")</f>
        <v/>
      </c>
      <c r="CE25" s="169"/>
      <c r="CF25" s="1"/>
      <c r="CG25" s="126"/>
      <c r="CH25" s="126"/>
      <c r="CI25" s="126"/>
      <c r="CJ25" s="126"/>
      <c r="CK25" s="126"/>
      <c r="CL25" s="126"/>
      <c r="CM25" s="126"/>
      <c r="CN25" s="126"/>
      <c r="CO25" s="126"/>
      <c r="CP25" s="126"/>
      <c r="CQ25" s="126"/>
      <c r="CR25" s="126"/>
      <c r="CS25" s="126"/>
      <c r="CT25" s="1"/>
      <c r="CU25" s="1"/>
      <c r="CV25" s="1"/>
      <c r="CW25" s="1"/>
      <c r="CX25" s="1"/>
      <c r="CY25" s="1"/>
      <c r="CZ25" s="1"/>
      <c r="DA25" s="1"/>
      <c r="DB25" s="1"/>
      <c r="DC25" s="1"/>
      <c r="DD25" s="1"/>
      <c r="DE25" s="1"/>
      <c r="DF25" s="1"/>
      <c r="DG25" s="1"/>
      <c r="DH25" s="1"/>
      <c r="DI25" s="1"/>
      <c r="DJ25" s="1"/>
      <c r="DK25" s="1"/>
      <c r="DL25" s="169" t="str">
        <f>IF(DV21&lt;&gt;"",IF(AND(AND(DL21&gt;-1,DL23&gt;-1),OR(DL21&gt;10,DL23&gt;10),ABS(DL21-DL23)&gt;1,IF(OR(DL21&gt;11,DL23&gt;11),ABS(DL21-DL23)=2,TRUE),DL21=INT(DL21),DL23=INT(DL23)),"","Error"),"")</f>
        <v/>
      </c>
      <c r="DM25" s="169"/>
      <c r="DN25" s="169" t="str">
        <f>IF(DV21&lt;&gt;"",IF(AND(AND(DN21&gt;-1,DN23&gt;-1),OR(DN21&gt;10,DN23&gt;10),ABS(DN21-DN23)&gt;1,IF(OR(DN21&gt;11,DN23&gt;11),ABS(DN21-DN23)=2,TRUE),DN21=INT(DN21),DN23=INT(DN23)),"","Error"),"")</f>
        <v/>
      </c>
      <c r="DO25" s="169"/>
      <c r="DP25" s="169" t="str">
        <f>IF(DV21&lt;&gt;"",IF(AND(AND(DP21&gt;-1,DP23&gt;-1),OR(DP21&gt;10,DP23&gt;10),ABS(DP21-DP23)&gt;1,IF(OR(DP21&gt;11,DP23&gt;11),ABS(DP21-DP23)=2,TRUE),DP21=INT(DP21),DP23=INT(DP23)),"","Error"),"")</f>
        <v/>
      </c>
      <c r="DQ25" s="169"/>
      <c r="DR25" s="169" t="str">
        <f>IF(AND(DV21&lt;&gt;"",DR21&lt;&gt;""),IF(AND(AND(DR21&gt;-1,DR23&gt;-1),OR(DR21&gt;10,DR23&gt;10),ABS(DR21-DR23)&gt;1,IF(OR(DR21&gt;11,DR23&gt;11),ABS(DR21-DR23)=2,TRUE),DR21=INT(DR21),DR23=INT(DR23)),"","Error"),"")</f>
        <v/>
      </c>
      <c r="DS25" s="169"/>
      <c r="DT25" s="169" t="str">
        <f>IF(AND(DV21&lt;&gt;"",DT21&lt;&gt;""),IF(AND(AND(DT21&gt;-1,DT23&gt;-1),OR(DT21&gt;10,DT23&gt;10),ABS(DT21-DT23)&gt;1,IF(OR(DT21&gt;11,DT23&gt;11),ABS(DT21-DT23)=2,TRUE),DT21=INT(DT21),DT23=INT(DT23)),"","Error"),"")</f>
        <v/>
      </c>
      <c r="DU25" s="169"/>
      <c r="DW25" s="126"/>
      <c r="DX25" s="126"/>
      <c r="DY25" s="126"/>
      <c r="DZ25" s="126"/>
      <c r="EA25" s="126"/>
      <c r="EB25" s="126"/>
      <c r="EC25" s="126"/>
      <c r="ED25" s="126"/>
      <c r="EE25" s="126"/>
      <c r="EF25" s="126"/>
      <c r="EG25" s="126"/>
      <c r="EH25" s="126"/>
      <c r="EI25" s="126"/>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row>
    <row r="26" spans="1:167" s="3" customFormat="1" ht="11.25" customHeight="1">
      <c r="A26" s="170">
        <v>2</v>
      </c>
      <c r="B26" s="191"/>
      <c r="C26" s="183" t="str">
        <f>IF($D3="1P","B","B")</f>
        <v>B</v>
      </c>
      <c r="D26" s="197"/>
      <c r="E26" s="198"/>
      <c r="F26" s="197"/>
      <c r="G26" s="198"/>
      <c r="H26" s="197"/>
      <c r="I26" s="198"/>
      <c r="J26" s="197"/>
      <c r="K26" s="198"/>
      <c r="L26" s="197"/>
      <c r="M26" s="208"/>
      <c r="N26" s="69" t="str">
        <f>IF(CF11&lt;&gt;"",IF(CF11="W",IF(SUM(IF(D26&gt;D28,1,0),IF(F26&gt;F28,1,0),IF(H26&gt;H28,1,0),IF(J26&gt;J28,1,0),IF(L26&gt;L28,1,0))&lt;&gt;3,"E",""),""),"")</f>
        <v/>
      </c>
      <c r="O26" s="170">
        <v>9</v>
      </c>
      <c r="P26" s="191"/>
      <c r="Q26" s="183" t="str">
        <f>IF($D3="1P","B","E")</f>
        <v>E</v>
      </c>
      <c r="R26" s="197"/>
      <c r="S26" s="198"/>
      <c r="T26" s="197"/>
      <c r="U26" s="198"/>
      <c r="V26" s="197"/>
      <c r="W26" s="198"/>
      <c r="X26" s="197"/>
      <c r="Y26" s="198"/>
      <c r="Z26" s="197"/>
      <c r="AA26" s="208"/>
      <c r="AB26" s="69" t="str">
        <f>IF(DV11&lt;&gt;"",IF(DV11="W",IF(SUM(IF(R26&gt;R28,1,0),IF(T26&gt;T28,1,0),IF(V26&gt;V28,1,0),IF(X26&gt;X28,1,0),IF(Z26&gt;Z28,1,0))&lt;&gt;3,"E",""),""),"")</f>
        <v/>
      </c>
      <c r="AC26" s="1"/>
      <c r="AD26" s="1"/>
      <c r="AE26" s="1"/>
      <c r="AF26" s="1"/>
      <c r="AG26" s="1"/>
      <c r="AH26" s="1"/>
      <c r="AI26" s="1"/>
      <c r="AJ26" s="1"/>
      <c r="AK26" s="1"/>
      <c r="AL26" s="1"/>
      <c r="AM26" s="1"/>
      <c r="AN26" s="1"/>
      <c r="AO26" s="1"/>
      <c r="AQ26" s="126"/>
      <c r="AR26" s="126"/>
      <c r="AS26" s="126"/>
      <c r="AT26" s="126"/>
      <c r="AU26" s="126"/>
      <c r="AV26" s="126"/>
      <c r="AW26" s="126"/>
      <c r="AX26" s="126"/>
      <c r="AY26" s="126"/>
      <c r="AZ26" s="126"/>
      <c r="BA26" s="126"/>
      <c r="BB26" s="126"/>
      <c r="BC26" s="126"/>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26"/>
      <c r="CH26" s="126"/>
      <c r="CI26" s="126"/>
      <c r="CJ26" s="126"/>
      <c r="CK26" s="126"/>
      <c r="CL26" s="126"/>
      <c r="CM26" s="126"/>
      <c r="CN26" s="126"/>
      <c r="CO26" s="126"/>
      <c r="CP26" s="126"/>
      <c r="CQ26" s="126"/>
      <c r="CR26" s="126"/>
      <c r="CS26" s="126"/>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W26" s="126"/>
      <c r="DX26" s="126"/>
      <c r="DY26" s="126"/>
      <c r="DZ26" s="126"/>
      <c r="EA26" s="126"/>
      <c r="EB26" s="126"/>
      <c r="EC26" s="126"/>
      <c r="ED26" s="126"/>
      <c r="EE26" s="126"/>
      <c r="EF26" s="126"/>
      <c r="EG26" s="126"/>
      <c r="EH26" s="126"/>
      <c r="EI26" s="126"/>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row>
    <row r="27" spans="1:167" s="3" customFormat="1" ht="11.25" customHeight="1">
      <c r="A27" s="192"/>
      <c r="B27" s="193"/>
      <c r="C27" s="196"/>
      <c r="D27" s="199"/>
      <c r="E27" s="200"/>
      <c r="F27" s="199"/>
      <c r="G27" s="200"/>
      <c r="H27" s="199"/>
      <c r="I27" s="200"/>
      <c r="J27" s="199"/>
      <c r="K27" s="200"/>
      <c r="L27" s="199"/>
      <c r="M27" s="209"/>
      <c r="N27" s="69" t="str">
        <f>IF(CF11&lt;&gt;"",IF(ISERROR(AND(BV15="",BX15="",BZ15="",CB15="",CD15="")),"E",IF(AND(BV15="",BX15="",BZ15="",CB15="",CD15=""),"","E")),"")</f>
        <v/>
      </c>
      <c r="O27" s="192"/>
      <c r="P27" s="193"/>
      <c r="Q27" s="196"/>
      <c r="R27" s="199"/>
      <c r="S27" s="200"/>
      <c r="T27" s="199"/>
      <c r="U27" s="200"/>
      <c r="V27" s="199"/>
      <c r="W27" s="200"/>
      <c r="X27" s="199"/>
      <c r="Y27" s="200"/>
      <c r="Z27" s="199"/>
      <c r="AA27" s="209"/>
      <c r="AB27" s="69" t="str">
        <f>IF(DV11&lt;&gt;"",IF(ISERROR(AND(DL15="",DN15="",DP15="",DQ15="",DT15="")),"E",IF(AND(DL15="",DN15="",DP15="",DR15="",DT15=""),"","E")),"")</f>
        <v/>
      </c>
      <c r="AC27" s="1"/>
      <c r="AD27" s="1"/>
      <c r="AE27" s="1"/>
      <c r="AF27" s="1"/>
      <c r="AG27" s="1"/>
      <c r="AH27" s="1"/>
      <c r="AI27" s="1"/>
      <c r="AJ27" s="1"/>
      <c r="AK27" s="1"/>
      <c r="AL27" s="1"/>
      <c r="AM27" s="1"/>
      <c r="AN27" s="1"/>
      <c r="AO27" s="1"/>
      <c r="AQ27" s="127"/>
      <c r="AR27" s="127"/>
      <c r="AS27" s="127"/>
      <c r="AT27" s="127"/>
      <c r="AU27" s="127"/>
      <c r="AV27" s="127"/>
      <c r="AW27" s="127"/>
      <c r="AX27" s="127"/>
      <c r="AY27" s="127"/>
      <c r="AZ27" s="127"/>
      <c r="BA27" s="127"/>
      <c r="BB27" s="127"/>
      <c r="BC27" s="127"/>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G27" s="127"/>
      <c r="CH27" s="127"/>
      <c r="CI27" s="127"/>
      <c r="CJ27" s="127"/>
      <c r="CK27" s="127"/>
      <c r="CL27" s="127"/>
      <c r="CM27" s="127"/>
      <c r="CN27" s="127"/>
      <c r="CO27" s="127"/>
      <c r="CP27" s="127"/>
      <c r="CQ27" s="127"/>
      <c r="CR27" s="127"/>
      <c r="CS27" s="127"/>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W27" s="126"/>
      <c r="DX27" s="126"/>
      <c r="DY27" s="126"/>
      <c r="DZ27" s="126"/>
      <c r="EA27" s="126"/>
      <c r="EB27" s="126"/>
      <c r="EC27" s="126"/>
      <c r="ED27" s="126"/>
      <c r="EE27" s="126"/>
      <c r="EF27" s="126"/>
      <c r="EG27" s="126"/>
      <c r="EH27" s="126"/>
      <c r="EI27" s="126"/>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row>
    <row r="28" spans="1:167" s="3" customFormat="1" ht="11.25" customHeight="1">
      <c r="A28" s="192"/>
      <c r="B28" s="193"/>
      <c r="C28" s="175" t="str">
        <f>IF($D3="1P","E","E")</f>
        <v>E</v>
      </c>
      <c r="D28" s="201"/>
      <c r="E28" s="202"/>
      <c r="F28" s="201"/>
      <c r="G28" s="202"/>
      <c r="H28" s="201"/>
      <c r="I28" s="202"/>
      <c r="J28" s="201"/>
      <c r="K28" s="202"/>
      <c r="L28" s="201"/>
      <c r="M28" s="205"/>
      <c r="N28" s="69" t="str">
        <f>IF(CF11&lt;&gt;"",IF(ISERROR(AND(BV15="",BX15="",BZ15="",CB15="",CD15="")),"E",IF(AND(BV15="",BX15="",BZ15="",CB15="",CD15=""),"","E")),"")</f>
        <v/>
      </c>
      <c r="O28" s="192"/>
      <c r="P28" s="193"/>
      <c r="Q28" s="175" t="str">
        <f>IF($D3="1P","F","F")</f>
        <v>F</v>
      </c>
      <c r="R28" s="201"/>
      <c r="S28" s="202"/>
      <c r="T28" s="201"/>
      <c r="U28" s="202"/>
      <c r="V28" s="201"/>
      <c r="W28" s="202"/>
      <c r="X28" s="201"/>
      <c r="Y28" s="202"/>
      <c r="Z28" s="201"/>
      <c r="AA28" s="205"/>
      <c r="AB28" s="69" t="str">
        <f>IF(DV11&lt;&gt;"",IF(ISERROR(AND(DL15="",DN15="",DP15="",DQ15="",DT15="")),"E",IF(AND(DL15="",DN15="",DP15="",DR15="",DT15=""),"","E")),"")</f>
        <v/>
      </c>
      <c r="AC28" s="1"/>
      <c r="AD28" s="1"/>
      <c r="AE28" s="1"/>
      <c r="AF28" s="1"/>
      <c r="AG28" s="1"/>
      <c r="AH28" s="1"/>
      <c r="AI28" s="1"/>
      <c r="AJ28" s="1"/>
      <c r="AK28" s="1"/>
      <c r="AL28" s="1"/>
      <c r="AM28" s="1"/>
      <c r="AN28" s="1"/>
      <c r="AO28" s="1"/>
      <c r="AQ28" s="128"/>
      <c r="AR28" s="128"/>
      <c r="AS28" s="128"/>
      <c r="AT28" s="128"/>
      <c r="AU28" s="128"/>
      <c r="AV28" s="128"/>
      <c r="AW28" s="128"/>
      <c r="AX28" s="128"/>
      <c r="AY28" s="128"/>
      <c r="AZ28" s="128"/>
      <c r="BA28" s="128"/>
      <c r="BB28" s="128"/>
      <c r="BC28" s="128"/>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G28" s="128"/>
      <c r="CH28" s="128"/>
      <c r="CI28" s="128"/>
      <c r="CJ28" s="128"/>
      <c r="CK28" s="128"/>
      <c r="CL28" s="128"/>
      <c r="CM28" s="128"/>
      <c r="CN28" s="128"/>
      <c r="CO28" s="128"/>
      <c r="CP28" s="128"/>
      <c r="CQ28" s="128"/>
      <c r="CR28" s="128"/>
      <c r="CS28" s="128"/>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W28" s="130"/>
      <c r="DX28" s="130"/>
      <c r="DY28" s="130"/>
      <c r="DZ28" s="130"/>
      <c r="EA28" s="130"/>
      <c r="EB28" s="130"/>
      <c r="EC28" s="130"/>
      <c r="ED28" s="130"/>
      <c r="EE28" s="130"/>
      <c r="EF28" s="130"/>
      <c r="EG28" s="130"/>
      <c r="EH28" s="130"/>
      <c r="EI28" s="130"/>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row>
    <row r="29" spans="1:167" s="3" customFormat="1" ht="11.25" customHeight="1" thickBot="1">
      <c r="A29" s="194"/>
      <c r="B29" s="195"/>
      <c r="C29" s="207"/>
      <c r="D29" s="203"/>
      <c r="E29" s="204"/>
      <c r="F29" s="203"/>
      <c r="G29" s="204"/>
      <c r="H29" s="203"/>
      <c r="I29" s="204"/>
      <c r="J29" s="203"/>
      <c r="K29" s="204"/>
      <c r="L29" s="203"/>
      <c r="M29" s="206"/>
      <c r="N29" s="69" t="str">
        <f>IF(CF13&lt;&gt;"",IF(CF13="W",IF(SUM(IF(D28&gt;D26,1,0),IF(F28&gt;F26,1,0),IF(H28&gt;H26,1,0),IF(J28&gt;J26,1,0),IF(L28&gt;L26,1,0))&lt;&gt;3,"E",""),""),"")</f>
        <v/>
      </c>
      <c r="O29" s="194"/>
      <c r="P29" s="195"/>
      <c r="Q29" s="207"/>
      <c r="R29" s="203"/>
      <c r="S29" s="204"/>
      <c r="T29" s="203"/>
      <c r="U29" s="204"/>
      <c r="V29" s="203"/>
      <c r="W29" s="204"/>
      <c r="X29" s="203"/>
      <c r="Y29" s="204"/>
      <c r="Z29" s="203"/>
      <c r="AA29" s="206"/>
      <c r="AB29" s="69" t="str">
        <f>IF(DV13&lt;&gt;"",IF(DV13="W",IF(SUM(IF(R28&gt;R26,1,0),IF(T28&gt;T26,1,0),IF(V28&gt;V26,1,0),IF(X28&gt;X26,1,0),IF(Z28&gt;Z26,1,0))&lt;&gt;3,"E",""),""),"")</f>
        <v/>
      </c>
      <c r="AC29" s="1"/>
      <c r="AD29" s="1"/>
      <c r="AE29" s="1"/>
      <c r="AF29" s="1"/>
      <c r="AG29" s="1"/>
      <c r="AH29" s="1"/>
      <c r="AI29" s="1"/>
      <c r="AJ29" s="1"/>
      <c r="AK29" s="1"/>
      <c r="AL29" s="1"/>
      <c r="AM29" s="1"/>
      <c r="AN29" s="1"/>
      <c r="AO29" s="1"/>
      <c r="AQ29" s="126"/>
      <c r="AR29" s="126"/>
      <c r="AS29" s="126"/>
      <c r="AT29" s="126"/>
      <c r="AU29" s="126"/>
      <c r="AV29" s="126"/>
      <c r="AW29" s="126"/>
      <c r="AX29" s="126"/>
      <c r="AY29" s="126"/>
      <c r="AZ29" s="126"/>
      <c r="BA29" s="126"/>
      <c r="BB29" s="126"/>
      <c r="BC29" s="126"/>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G29" s="126"/>
      <c r="CH29" s="126"/>
      <c r="CI29" s="126"/>
      <c r="CJ29" s="126"/>
      <c r="CK29" s="126"/>
      <c r="CL29" s="126"/>
      <c r="CM29" s="126"/>
      <c r="CN29" s="126"/>
      <c r="CO29" s="126"/>
      <c r="CP29" s="126"/>
      <c r="CQ29" s="126"/>
      <c r="CR29" s="126"/>
      <c r="CS29" s="126"/>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W29" s="130"/>
      <c r="DX29" s="130"/>
      <c r="DY29" s="130"/>
      <c r="DZ29" s="130"/>
      <c r="EA29" s="130"/>
      <c r="EB29" s="130"/>
      <c r="EC29" s="130"/>
      <c r="ED29" s="130"/>
      <c r="EE29" s="130"/>
      <c r="EF29" s="130"/>
      <c r="EG29" s="130"/>
      <c r="EH29" s="130"/>
      <c r="EI29" s="130"/>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row>
    <row r="30" spans="1:167" s="3" customFormat="1" ht="11.25" customHeight="1" thickBot="1">
      <c r="A30" s="170">
        <v>3</v>
      </c>
      <c r="B30" s="191"/>
      <c r="C30" s="183" t="str">
        <f>IF($D3="1P","C","C")</f>
        <v>C</v>
      </c>
      <c r="D30" s="197"/>
      <c r="E30" s="198"/>
      <c r="F30" s="197"/>
      <c r="G30" s="198"/>
      <c r="H30" s="197"/>
      <c r="I30" s="198"/>
      <c r="J30" s="197"/>
      <c r="K30" s="198"/>
      <c r="L30" s="197"/>
      <c r="M30" s="208"/>
      <c r="N30" s="69" t="str">
        <f>IF(CF21&lt;&gt;"",IF(CF21="W",IF(SUM(IF(D30&gt;D32,1,0),IF(F30&gt;F32,1,0),IF(H30&gt;H32,1,0),IF(J30&gt;J32,1,0),IF(L30&gt;L32,1,0))&lt;&gt;3,"E",""),""),"")</f>
        <v/>
      </c>
      <c r="O30" s="170">
        <v>10</v>
      </c>
      <c r="P30" s="191"/>
      <c r="Q30" s="183" t="str">
        <f>IF($D3="1P","A","A")</f>
        <v>A</v>
      </c>
      <c r="R30" s="197"/>
      <c r="S30" s="198"/>
      <c r="T30" s="197"/>
      <c r="U30" s="198"/>
      <c r="V30" s="197"/>
      <c r="W30" s="198"/>
      <c r="X30" s="197"/>
      <c r="Y30" s="198"/>
      <c r="Z30" s="197"/>
      <c r="AA30" s="208"/>
      <c r="AB30" s="69" t="str">
        <f>IF(DV21&lt;&gt;"",IF(DV21="W",IF(SUM(IF(R30&gt;R32,1,0),IF(T30&gt;T32,1,0),IF(V30&gt;V32,1,0),IF(X30&gt;X32,1,0),IF(Z30&gt;Z32,1,0))&lt;&gt;3,"E",""),""),"")</f>
        <v/>
      </c>
      <c r="AC30" s="1"/>
      <c r="AD30" s="1"/>
      <c r="AE30" s="1"/>
      <c r="AF30" s="1"/>
      <c r="AG30" s="1"/>
      <c r="AH30" s="1"/>
      <c r="AI30" s="1"/>
      <c r="AJ30" s="1"/>
      <c r="AK30" s="1"/>
      <c r="AL30" s="1"/>
      <c r="AM30" s="1"/>
      <c r="AN30" s="1"/>
      <c r="AO30" s="1"/>
      <c r="AQ30" s="127"/>
      <c r="AR30" s="127"/>
      <c r="AS30" s="127"/>
      <c r="AT30" s="127"/>
      <c r="AU30" s="127"/>
      <c r="AV30" s="127"/>
      <c r="AW30" s="127"/>
      <c r="AX30" s="127"/>
      <c r="AY30" s="127"/>
      <c r="AZ30" s="127"/>
      <c r="BA30" s="127"/>
      <c r="BB30" s="127"/>
      <c r="BC30" s="127"/>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G30" s="127"/>
      <c r="CH30" s="127"/>
      <c r="CI30" s="127"/>
      <c r="CJ30" s="127"/>
      <c r="CK30" s="127"/>
      <c r="CL30" s="127"/>
      <c r="CM30" s="127"/>
      <c r="CN30" s="127"/>
      <c r="CO30" s="127"/>
      <c r="CP30" s="127"/>
      <c r="CQ30" s="127"/>
      <c r="CR30" s="127"/>
      <c r="CS30" s="127"/>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W30" s="129"/>
      <c r="DX30" s="129"/>
      <c r="DY30" s="129"/>
      <c r="DZ30" s="129"/>
      <c r="EA30" s="129"/>
      <c r="EB30" s="129"/>
      <c r="EC30" s="129"/>
      <c r="ED30" s="129"/>
      <c r="EE30" s="129"/>
      <c r="EF30" s="129"/>
      <c r="EG30" s="129"/>
      <c r="EH30" s="129"/>
      <c r="EI30" s="129"/>
    </row>
    <row r="31" spans="1:167" s="3" customFormat="1" ht="11.25" customHeight="1">
      <c r="A31" s="192"/>
      <c r="B31" s="193"/>
      <c r="C31" s="196"/>
      <c r="D31" s="199"/>
      <c r="E31" s="200"/>
      <c r="F31" s="199"/>
      <c r="G31" s="200"/>
      <c r="H31" s="199"/>
      <c r="I31" s="200"/>
      <c r="J31" s="199"/>
      <c r="K31" s="200"/>
      <c r="L31" s="199"/>
      <c r="M31" s="209"/>
      <c r="N31" s="69" t="str">
        <f>IF(CF21&lt;&gt;"",IF(ISERROR(AND(BV25="",BX25="",BZ25="",CB25="",CD25="")),"E",IF(AND(BV25="",BX25="",BZ25="",CB25="",CD25=""),"","E")),"")</f>
        <v/>
      </c>
      <c r="O31" s="192"/>
      <c r="P31" s="193"/>
      <c r="Q31" s="196"/>
      <c r="R31" s="199"/>
      <c r="S31" s="200"/>
      <c r="T31" s="199"/>
      <c r="U31" s="200"/>
      <c r="V31" s="199"/>
      <c r="W31" s="200"/>
      <c r="X31" s="199"/>
      <c r="Y31" s="200"/>
      <c r="Z31" s="199"/>
      <c r="AA31" s="209"/>
      <c r="AB31" s="69" t="str">
        <f>IF(DV21&lt;&gt;"",IF(ISERROR(AND(DL25="",DN25="",DP25="",DQ25="",DT25="")),"E",IF(AND(DL25="",DN25="",DP25="",DR25="",DT25=""),"","E")),"")</f>
        <v/>
      </c>
      <c r="AC31" s="1"/>
      <c r="AD31" s="1"/>
      <c r="AE31" s="1"/>
      <c r="AF31" s="1"/>
      <c r="AG31" s="1"/>
      <c r="AH31" s="1"/>
      <c r="AI31" s="1"/>
      <c r="AJ31" s="1"/>
      <c r="AK31" s="1"/>
      <c r="AL31" s="1"/>
      <c r="AM31" s="1"/>
      <c r="AN31" s="1"/>
      <c r="AO31" s="1"/>
      <c r="AQ31" s="154" t="str">
        <f>CONCATENATE($A5," ",$D5,","," ",$F3)</f>
        <v>Group: 1, Women's Singles</v>
      </c>
      <c r="AR31" s="155"/>
      <c r="AS31" s="155"/>
      <c r="AT31" s="155"/>
      <c r="AU31" s="155"/>
      <c r="AV31" s="155"/>
      <c r="AW31" s="155"/>
      <c r="AX31" s="155"/>
      <c r="AY31" s="155"/>
      <c r="AZ31" s="155"/>
      <c r="BA31" s="155"/>
      <c r="BB31" s="155"/>
      <c r="BC31" s="156"/>
      <c r="BD31" s="163">
        <f>A34</f>
        <v>4</v>
      </c>
      <c r="BE31" s="164"/>
      <c r="BF31" s="183" t="str">
        <f>C34</f>
        <v>A</v>
      </c>
      <c r="BG31" s="185" t="str">
        <f>IF(VLOOKUP($BF31,$A7:$C17,3,FALSE)=0,"",CONCATENATE(VLOOKUP(VLOOKUP($BF31,$A7:$C17,3,FALSE),Players!$J:$N,4,FALSE)," ",VLOOKUP($BF31,$A7:$C17,3,FALSE)," ",IF(ISERROR(VLOOKUP(VLOOKUP($BF31,$A7:$C17,3,FALSE),Players!$J:$N,5,FALSE)),"()",CONCATENATE("(",VLOOKUP(VLOOKUP($BF31,$A7:$C17,3,FALSE),Players!$J:$N,5,FALSE),")"))))</f>
        <v/>
      </c>
      <c r="BH31" s="186"/>
      <c r="BI31" s="186"/>
      <c r="BJ31" s="186"/>
      <c r="BK31" s="186"/>
      <c r="BL31" s="186"/>
      <c r="BM31" s="186"/>
      <c r="BN31" s="186"/>
      <c r="BO31" s="186"/>
      <c r="BP31" s="186"/>
      <c r="BQ31" s="186"/>
      <c r="BR31" s="186"/>
      <c r="BS31" s="186"/>
      <c r="BT31" s="186"/>
      <c r="BU31" s="187"/>
      <c r="BV31" s="170" t="str">
        <f>IF(D34&lt;&gt;"",D34,"")</f>
        <v/>
      </c>
      <c r="BW31" s="171"/>
      <c r="BX31" s="335" t="str">
        <f>IF(F34&lt;&gt;"",F34,"")</f>
        <v/>
      </c>
      <c r="BY31" s="171"/>
      <c r="BZ31" s="335" t="str">
        <f>IF(H34&lt;&gt;"",H34,"")</f>
        <v/>
      </c>
      <c r="CA31" s="171"/>
      <c r="CB31" s="335" t="str">
        <f>IF(J34&lt;&gt;"",J34,"")</f>
        <v/>
      </c>
      <c r="CC31" s="171"/>
      <c r="CD31" s="335" t="str">
        <f>IF(L34&lt;&gt;"",L34,"")</f>
        <v/>
      </c>
      <c r="CE31" s="337"/>
      <c r="CF31" s="174" t="str">
        <f>IF($CD31=$CD33,IF($CB31=$CB33,IF($BZ31&lt;&gt;"",IF($BZ31&gt;$BZ33,"W","L"),""),IF($CB31&gt;$CB33,"W","L")),IF($CD31&gt;$CD33,"W","L"))</f>
        <v/>
      </c>
      <c r="CG31" s="154" t="str">
        <f>CONCATENATE($A5," ",$D5,","," ",$F3)</f>
        <v>Group: 1, Women's Singles</v>
      </c>
      <c r="CH31" s="155"/>
      <c r="CI31" s="155"/>
      <c r="CJ31" s="155"/>
      <c r="CK31" s="155"/>
      <c r="CL31" s="155"/>
      <c r="CM31" s="155"/>
      <c r="CN31" s="155"/>
      <c r="CO31" s="155"/>
      <c r="CP31" s="155"/>
      <c r="CQ31" s="155"/>
      <c r="CR31" s="155"/>
      <c r="CS31" s="156"/>
      <c r="CT31" s="163">
        <f>O34</f>
        <v>11</v>
      </c>
      <c r="CU31" s="164"/>
      <c r="CV31" s="183" t="str">
        <f>Q34</f>
        <v>C</v>
      </c>
      <c r="CW31" s="185" t="str">
        <f>IF(VLOOKUP($CV31,$A7:$C17,3,FALSE)=0,"",CONCATENATE(VLOOKUP(VLOOKUP($CV31,$A7:$C17,3,FALSE),Players!$J:$N,4,FALSE)," ",VLOOKUP($CV31,$A7:$C17,3,FALSE)," ",IF(ISERROR(VLOOKUP(VLOOKUP($CV31,$A7:$C17,3,FALSE),Players!$J:$N,5,FALSE)),"()",CONCATENATE("(",VLOOKUP(VLOOKUP($CV31,$A7:$C17,3,FALSE),Players!$J:$N,5,FALSE),")"))))</f>
        <v/>
      </c>
      <c r="CX31" s="186"/>
      <c r="CY31" s="186"/>
      <c r="CZ31" s="186"/>
      <c r="DA31" s="186"/>
      <c r="DB31" s="186"/>
      <c r="DC31" s="186"/>
      <c r="DD31" s="186"/>
      <c r="DE31" s="186"/>
      <c r="DF31" s="186"/>
      <c r="DG31" s="186"/>
      <c r="DH31" s="186"/>
      <c r="DI31" s="186"/>
      <c r="DJ31" s="186"/>
      <c r="DK31" s="187"/>
      <c r="DL31" s="170" t="str">
        <f>IF(R34&lt;&gt;"",R34,"")</f>
        <v/>
      </c>
      <c r="DM31" s="171"/>
      <c r="DN31" s="335" t="str">
        <f>IF(T34&lt;&gt;"",T34,"")</f>
        <v/>
      </c>
      <c r="DO31" s="171"/>
      <c r="DP31" s="335" t="str">
        <f>IF(V34&lt;&gt;"",V34,"")</f>
        <v/>
      </c>
      <c r="DQ31" s="171"/>
      <c r="DR31" s="335" t="str">
        <f>IF(X34&lt;&gt;"",X34,"")</f>
        <v/>
      </c>
      <c r="DS31" s="171"/>
      <c r="DT31" s="335" t="str">
        <f>IF(Z34&lt;&gt;"",Z34,"")</f>
        <v/>
      </c>
      <c r="DU31" s="337"/>
      <c r="DV31" s="174" t="str">
        <f>IF($DT31=$DT33,IF($DR31=$DR33,IF($DP31&lt;&gt;"",IF($DP31&gt;$DP33,"W","L"),""),IF($DR31&gt;$DR33,"W","L")),IF($DT31&gt;$DT33,"W","L"))</f>
        <v/>
      </c>
      <c r="DW31" s="129"/>
      <c r="DX31" s="129"/>
      <c r="DY31" s="129"/>
      <c r="DZ31" s="129"/>
      <c r="EA31" s="129"/>
      <c r="EB31" s="129"/>
      <c r="EC31" s="129"/>
      <c r="ED31" s="129"/>
      <c r="EE31" s="129"/>
      <c r="EF31" s="129"/>
      <c r="EG31" s="129"/>
      <c r="EH31" s="129"/>
      <c r="EI31" s="129"/>
    </row>
    <row r="32" spans="1:167" s="3" customFormat="1" ht="11.25" customHeight="1">
      <c r="A32" s="192"/>
      <c r="B32" s="193"/>
      <c r="C32" s="175" t="str">
        <f>IF($D3="1P","D","D")</f>
        <v>D</v>
      </c>
      <c r="D32" s="201"/>
      <c r="E32" s="202"/>
      <c r="F32" s="201"/>
      <c r="G32" s="202"/>
      <c r="H32" s="201"/>
      <c r="I32" s="202"/>
      <c r="J32" s="201"/>
      <c r="K32" s="202"/>
      <c r="L32" s="201"/>
      <c r="M32" s="205"/>
      <c r="N32" s="69" t="str">
        <f>IF(CF21&lt;&gt;"",IF(ISERROR(AND(BV25="",BX25="",BZ25="",CB25="",CD25="")),"E",IF(AND(BV25="",BX25="",BZ25="",CB25="",CD25=""),"","E")),"")</f>
        <v/>
      </c>
      <c r="O32" s="192"/>
      <c r="P32" s="193"/>
      <c r="Q32" s="175" t="str">
        <f>IF($D3="1P","C","B")</f>
        <v>B</v>
      </c>
      <c r="R32" s="201"/>
      <c r="S32" s="202"/>
      <c r="T32" s="201"/>
      <c r="U32" s="202"/>
      <c r="V32" s="201"/>
      <c r="W32" s="202"/>
      <c r="X32" s="201"/>
      <c r="Y32" s="202"/>
      <c r="Z32" s="201"/>
      <c r="AA32" s="205"/>
      <c r="AB32" s="69" t="str">
        <f>IF(DV21&lt;&gt;"",IF(ISERROR(AND(DL25="",DN25="",DP25="",DQ25="",DT25="")),"E",IF(AND(DL25="",DN25="",DP25="",DR25="",DT25=""),"","E")),"")</f>
        <v/>
      </c>
      <c r="AC32" s="1"/>
      <c r="AD32" s="1"/>
      <c r="AE32" s="1"/>
      <c r="AF32" s="1"/>
      <c r="AG32" s="1"/>
      <c r="AH32" s="1"/>
      <c r="AI32" s="1"/>
      <c r="AJ32" s="1"/>
      <c r="AK32" s="1"/>
      <c r="AL32" s="1"/>
      <c r="AM32" s="1"/>
      <c r="AN32" s="1"/>
      <c r="AO32" s="1"/>
      <c r="AQ32" s="157"/>
      <c r="AR32" s="158"/>
      <c r="AS32" s="158"/>
      <c r="AT32" s="158"/>
      <c r="AU32" s="158"/>
      <c r="AV32" s="158"/>
      <c r="AW32" s="158"/>
      <c r="AX32" s="158"/>
      <c r="AY32" s="158"/>
      <c r="AZ32" s="158"/>
      <c r="BA32" s="158"/>
      <c r="BB32" s="158"/>
      <c r="BC32" s="159"/>
      <c r="BD32" s="165"/>
      <c r="BE32" s="166"/>
      <c r="BF32" s="184"/>
      <c r="BG32" s="188"/>
      <c r="BH32" s="189"/>
      <c r="BI32" s="189"/>
      <c r="BJ32" s="189"/>
      <c r="BK32" s="189"/>
      <c r="BL32" s="189"/>
      <c r="BM32" s="189"/>
      <c r="BN32" s="189"/>
      <c r="BO32" s="189"/>
      <c r="BP32" s="189"/>
      <c r="BQ32" s="189"/>
      <c r="BR32" s="189"/>
      <c r="BS32" s="189"/>
      <c r="BT32" s="189"/>
      <c r="BU32" s="190"/>
      <c r="BV32" s="172"/>
      <c r="BW32" s="173"/>
      <c r="BX32" s="336"/>
      <c r="BY32" s="173"/>
      <c r="BZ32" s="336"/>
      <c r="CA32" s="173"/>
      <c r="CB32" s="336"/>
      <c r="CC32" s="173"/>
      <c r="CD32" s="336"/>
      <c r="CE32" s="338"/>
      <c r="CF32" s="174"/>
      <c r="CG32" s="157"/>
      <c r="CH32" s="158"/>
      <c r="CI32" s="158"/>
      <c r="CJ32" s="158"/>
      <c r="CK32" s="158"/>
      <c r="CL32" s="158"/>
      <c r="CM32" s="158"/>
      <c r="CN32" s="158"/>
      <c r="CO32" s="158"/>
      <c r="CP32" s="158"/>
      <c r="CQ32" s="158"/>
      <c r="CR32" s="158"/>
      <c r="CS32" s="159"/>
      <c r="CT32" s="165"/>
      <c r="CU32" s="166"/>
      <c r="CV32" s="184"/>
      <c r="CW32" s="188"/>
      <c r="CX32" s="189"/>
      <c r="CY32" s="189"/>
      <c r="CZ32" s="189"/>
      <c r="DA32" s="189"/>
      <c r="DB32" s="189"/>
      <c r="DC32" s="189"/>
      <c r="DD32" s="189"/>
      <c r="DE32" s="189"/>
      <c r="DF32" s="189"/>
      <c r="DG32" s="189"/>
      <c r="DH32" s="189"/>
      <c r="DI32" s="189"/>
      <c r="DJ32" s="189"/>
      <c r="DK32" s="190"/>
      <c r="DL32" s="172"/>
      <c r="DM32" s="173"/>
      <c r="DN32" s="336"/>
      <c r="DO32" s="173"/>
      <c r="DP32" s="336"/>
      <c r="DQ32" s="173"/>
      <c r="DR32" s="336"/>
      <c r="DS32" s="173"/>
      <c r="DT32" s="336"/>
      <c r="DU32" s="338"/>
      <c r="DV32" s="174"/>
      <c r="DW32" s="129"/>
      <c r="DX32" s="129"/>
      <c r="DY32" s="129"/>
      <c r="DZ32" s="129"/>
      <c r="EA32" s="129"/>
      <c r="EB32" s="129"/>
      <c r="EC32" s="129"/>
      <c r="ED32" s="129"/>
      <c r="EE32" s="129"/>
      <c r="EF32" s="129"/>
      <c r="EG32" s="129"/>
      <c r="EH32" s="129"/>
      <c r="EI32" s="129"/>
    </row>
    <row r="33" spans="1:139" s="3" customFormat="1" ht="11.25" customHeight="1" thickBot="1">
      <c r="A33" s="194"/>
      <c r="B33" s="195"/>
      <c r="C33" s="207"/>
      <c r="D33" s="203"/>
      <c r="E33" s="204"/>
      <c r="F33" s="203"/>
      <c r="G33" s="204"/>
      <c r="H33" s="203"/>
      <c r="I33" s="204"/>
      <c r="J33" s="203"/>
      <c r="K33" s="204"/>
      <c r="L33" s="203"/>
      <c r="M33" s="206"/>
      <c r="N33" s="69" t="str">
        <f>IF(CF23&lt;&gt;"",IF(CF23="W",IF(SUM(IF(D32&gt;D30,1,0),IF(F32&gt;F30,1,0),IF(H32&gt;H30,1,0),IF(J32&gt;J30,1,0),IF(L32&gt;L30,1,0))&lt;&gt;3,"E",""),""),"")</f>
        <v/>
      </c>
      <c r="O33" s="194"/>
      <c r="P33" s="195"/>
      <c r="Q33" s="207"/>
      <c r="R33" s="203"/>
      <c r="S33" s="204"/>
      <c r="T33" s="203"/>
      <c r="U33" s="204"/>
      <c r="V33" s="203"/>
      <c r="W33" s="204"/>
      <c r="X33" s="203"/>
      <c r="Y33" s="204"/>
      <c r="Z33" s="203"/>
      <c r="AA33" s="206"/>
      <c r="AB33" s="69" t="str">
        <f>IF(DV23&lt;&gt;"",IF(DV23="W",IF(SUM(IF(R32&gt;R30,1,0),IF(T32&gt;T30,1,0),IF(V32&gt;V30,1,0),IF(X32&gt;X30,1,0),IF(Z32&gt;Z30,1,0))&lt;&gt;3,"E",""),""),"")</f>
        <v/>
      </c>
      <c r="AC33" s="1"/>
      <c r="AD33" s="1"/>
      <c r="AE33" s="1"/>
      <c r="AF33" s="1"/>
      <c r="AG33" s="1"/>
      <c r="AH33" s="1"/>
      <c r="AI33" s="1"/>
      <c r="AJ33" s="1"/>
      <c r="AK33" s="1"/>
      <c r="AL33" s="1"/>
      <c r="AM33" s="1"/>
      <c r="AN33" s="1"/>
      <c r="AO33" s="1"/>
      <c r="AQ33" s="157"/>
      <c r="AR33" s="158"/>
      <c r="AS33" s="158"/>
      <c r="AT33" s="158"/>
      <c r="AU33" s="158"/>
      <c r="AV33" s="158"/>
      <c r="AW33" s="158"/>
      <c r="AX33" s="158"/>
      <c r="AY33" s="158"/>
      <c r="AZ33" s="158"/>
      <c r="BA33" s="158"/>
      <c r="BB33" s="158"/>
      <c r="BC33" s="159"/>
      <c r="BD33" s="165"/>
      <c r="BE33" s="166"/>
      <c r="BF33" s="175" t="str">
        <f>C36</f>
        <v>D</v>
      </c>
      <c r="BG33" s="177" t="str">
        <f>IF(VLOOKUP($BF33,$A7:$C17,3,FALSE)=0,"",CONCATENATE(VLOOKUP(VLOOKUP($BF33,$A7:$C17,3,FALSE),Players!$J:$N,4,FALSE)," ",VLOOKUP($BF33,$A7:$C17,3,FALSE)," ",IF(ISERROR(VLOOKUP(VLOOKUP($BF33,$A7:$C17,3,FALSE),Players!$J:$N,5,FALSE)),"()",CONCATENATE("(",VLOOKUP(VLOOKUP($BF33,$A7:$C17,3,FALSE),Players!$J:$N,5,FALSE),")"))))</f>
        <v/>
      </c>
      <c r="BH33" s="178"/>
      <c r="BI33" s="178"/>
      <c r="BJ33" s="178"/>
      <c r="BK33" s="178"/>
      <c r="BL33" s="178"/>
      <c r="BM33" s="178"/>
      <c r="BN33" s="178"/>
      <c r="BO33" s="178"/>
      <c r="BP33" s="178"/>
      <c r="BQ33" s="178"/>
      <c r="BR33" s="178"/>
      <c r="BS33" s="178"/>
      <c r="BT33" s="178"/>
      <c r="BU33" s="179"/>
      <c r="BV33" s="150" t="str">
        <f>IF(D36&lt;&gt;"",D36,"")</f>
        <v/>
      </c>
      <c r="BW33" s="151"/>
      <c r="BX33" s="288" t="str">
        <f>IF(F36&lt;&gt;"",F36,"")</f>
        <v/>
      </c>
      <c r="BY33" s="151"/>
      <c r="BZ33" s="288" t="str">
        <f>IF(H36&lt;&gt;"",H36,"")</f>
        <v/>
      </c>
      <c r="CA33" s="151"/>
      <c r="CB33" s="288" t="str">
        <f>IF(J36&lt;&gt;"",J36,"")</f>
        <v/>
      </c>
      <c r="CC33" s="151"/>
      <c r="CD33" s="288" t="str">
        <f>IF(L36&lt;&gt;"",L36,"")</f>
        <v/>
      </c>
      <c r="CE33" s="332"/>
      <c r="CF33" s="174" t="str">
        <f>IF($CF31&lt;&gt;"",IF(CF31="W","L","W"),"")</f>
        <v/>
      </c>
      <c r="CG33" s="157"/>
      <c r="CH33" s="158"/>
      <c r="CI33" s="158"/>
      <c r="CJ33" s="158"/>
      <c r="CK33" s="158"/>
      <c r="CL33" s="158"/>
      <c r="CM33" s="158"/>
      <c r="CN33" s="158"/>
      <c r="CO33" s="158"/>
      <c r="CP33" s="158"/>
      <c r="CQ33" s="158"/>
      <c r="CR33" s="158"/>
      <c r="CS33" s="159"/>
      <c r="CT33" s="165"/>
      <c r="CU33" s="166"/>
      <c r="CV33" s="175" t="str">
        <f>Q36</f>
        <v>F</v>
      </c>
      <c r="CW33" s="177" t="str">
        <f>IF(VLOOKUP($CV33,$A7:$C17,3,FALSE)=0,"",CONCATENATE(VLOOKUP(VLOOKUP($CV33,$A7:$C17,3,FALSE),Players!$J:$N,4,FALSE)," ",VLOOKUP($CV33,$A7:$C17,3,FALSE)," ",IF(ISERROR(VLOOKUP(VLOOKUP($CV33,$A7:$C17,3,FALSE),Players!$J:$N,5,FALSE)),"()",CONCATENATE("(",VLOOKUP(VLOOKUP($CV33,$A7:$C17,3,FALSE),Players!$J:$N,5,FALSE),")"))))</f>
        <v/>
      </c>
      <c r="CX33" s="178"/>
      <c r="CY33" s="178"/>
      <c r="CZ33" s="178"/>
      <c r="DA33" s="178"/>
      <c r="DB33" s="178"/>
      <c r="DC33" s="178"/>
      <c r="DD33" s="178"/>
      <c r="DE33" s="178"/>
      <c r="DF33" s="178"/>
      <c r="DG33" s="178"/>
      <c r="DH33" s="178"/>
      <c r="DI33" s="178"/>
      <c r="DJ33" s="178"/>
      <c r="DK33" s="179"/>
      <c r="DL33" s="150" t="str">
        <f>IF(R36&lt;&gt;"",R36,"")</f>
        <v/>
      </c>
      <c r="DM33" s="151"/>
      <c r="DN33" s="288" t="str">
        <f>IF(T36&lt;&gt;"",T36,"")</f>
        <v/>
      </c>
      <c r="DO33" s="151"/>
      <c r="DP33" s="288" t="str">
        <f>IF(V36&lt;&gt;"",V36,"")</f>
        <v/>
      </c>
      <c r="DQ33" s="151"/>
      <c r="DR33" s="288" t="str">
        <f>IF(X36&lt;&gt;"",X36,"")</f>
        <v/>
      </c>
      <c r="DS33" s="151"/>
      <c r="DT33" s="288" t="str">
        <f>IF(Z36&lt;&gt;"",Z36,"")</f>
        <v/>
      </c>
      <c r="DU33" s="332"/>
      <c r="DV33" s="174" t="str">
        <f>IF($DV31&lt;&gt;"",IF(DV31="W","L","W"),"")</f>
        <v/>
      </c>
      <c r="DW33" s="129"/>
      <c r="DX33" s="129"/>
      <c r="DY33" s="129"/>
      <c r="DZ33" s="129"/>
      <c r="EA33" s="129"/>
      <c r="EB33" s="129"/>
      <c r="EC33" s="129"/>
      <c r="ED33" s="129"/>
      <c r="EE33" s="129"/>
      <c r="EF33" s="129"/>
      <c r="EG33" s="129"/>
      <c r="EH33" s="129"/>
      <c r="EI33" s="129"/>
    </row>
    <row r="34" spans="1:139" s="3" customFormat="1" ht="11.25" customHeight="1" thickBot="1">
      <c r="A34" s="170">
        <v>4</v>
      </c>
      <c r="B34" s="191"/>
      <c r="C34" s="183" t="str">
        <f>IF($D3="1P","A","A")</f>
        <v>A</v>
      </c>
      <c r="D34" s="197"/>
      <c r="E34" s="198"/>
      <c r="F34" s="197"/>
      <c r="G34" s="198"/>
      <c r="H34" s="197"/>
      <c r="I34" s="198"/>
      <c r="J34" s="197"/>
      <c r="K34" s="198"/>
      <c r="L34" s="197"/>
      <c r="M34" s="208"/>
      <c r="N34" s="69" t="str">
        <f>IF(CF31&lt;&gt;"",IF(CF31="W",IF(SUM(IF(D34&gt;D36,1,0),IF(F34&gt;F36,1,0),IF(H34&gt;H36,1,0),IF(J34&gt;J36,1,0),IF(L34&gt;L36,1,0))&lt;&gt;3,"E",""),""),"")</f>
        <v/>
      </c>
      <c r="O34" s="170">
        <v>11</v>
      </c>
      <c r="P34" s="191"/>
      <c r="Q34" s="183" t="str">
        <f>IF($D3="1P","B","C")</f>
        <v>C</v>
      </c>
      <c r="R34" s="197"/>
      <c r="S34" s="198"/>
      <c r="T34" s="197"/>
      <c r="U34" s="198"/>
      <c r="V34" s="197"/>
      <c r="W34" s="198"/>
      <c r="X34" s="197"/>
      <c r="Y34" s="198"/>
      <c r="Z34" s="197"/>
      <c r="AA34" s="208"/>
      <c r="AB34" s="69" t="str">
        <f>IF(DV31&lt;&gt;"",IF(DV31="W",IF(SUM(IF(R34&gt;R36,1,0),IF(T34&gt;T36,1,0),IF(V34&gt;V36,1,0),IF(X34&gt;X36,1,0),IF(Z34&gt;Z36,1,0))&lt;&gt;3,"E",""),""),"")</f>
        <v/>
      </c>
      <c r="AC34" s="1"/>
      <c r="AD34" s="1"/>
      <c r="AE34" s="1"/>
      <c r="AF34" s="1"/>
      <c r="AG34" s="1"/>
      <c r="AH34" s="1"/>
      <c r="AI34" s="1"/>
      <c r="AJ34" s="1"/>
      <c r="AK34" s="1"/>
      <c r="AL34" s="1"/>
      <c r="AM34" s="1"/>
      <c r="AN34" s="1"/>
      <c r="AO34" s="1"/>
      <c r="AQ34" s="160"/>
      <c r="AR34" s="161"/>
      <c r="AS34" s="161"/>
      <c r="AT34" s="161"/>
      <c r="AU34" s="161"/>
      <c r="AV34" s="161"/>
      <c r="AW34" s="161"/>
      <c r="AX34" s="161"/>
      <c r="AY34" s="161"/>
      <c r="AZ34" s="161"/>
      <c r="BA34" s="161"/>
      <c r="BB34" s="161"/>
      <c r="BC34" s="162"/>
      <c r="BD34" s="167"/>
      <c r="BE34" s="168"/>
      <c r="BF34" s="176"/>
      <c r="BG34" s="180"/>
      <c r="BH34" s="181"/>
      <c r="BI34" s="181"/>
      <c r="BJ34" s="181"/>
      <c r="BK34" s="181"/>
      <c r="BL34" s="181"/>
      <c r="BM34" s="181"/>
      <c r="BN34" s="181"/>
      <c r="BO34" s="181"/>
      <c r="BP34" s="181"/>
      <c r="BQ34" s="181"/>
      <c r="BR34" s="181"/>
      <c r="BS34" s="181"/>
      <c r="BT34" s="181"/>
      <c r="BU34" s="182"/>
      <c r="BV34" s="152"/>
      <c r="BW34" s="153"/>
      <c r="BX34" s="333"/>
      <c r="BY34" s="153"/>
      <c r="BZ34" s="333"/>
      <c r="CA34" s="153"/>
      <c r="CB34" s="333"/>
      <c r="CC34" s="153"/>
      <c r="CD34" s="333"/>
      <c r="CE34" s="334"/>
      <c r="CF34" s="341"/>
      <c r="CG34" s="160"/>
      <c r="CH34" s="161"/>
      <c r="CI34" s="161"/>
      <c r="CJ34" s="161"/>
      <c r="CK34" s="161"/>
      <c r="CL34" s="161"/>
      <c r="CM34" s="161"/>
      <c r="CN34" s="161"/>
      <c r="CO34" s="161"/>
      <c r="CP34" s="161"/>
      <c r="CQ34" s="161"/>
      <c r="CR34" s="161"/>
      <c r="CS34" s="162"/>
      <c r="CT34" s="167"/>
      <c r="CU34" s="168"/>
      <c r="CV34" s="176"/>
      <c r="CW34" s="180"/>
      <c r="CX34" s="181"/>
      <c r="CY34" s="181"/>
      <c r="CZ34" s="181"/>
      <c r="DA34" s="181"/>
      <c r="DB34" s="181"/>
      <c r="DC34" s="181"/>
      <c r="DD34" s="181"/>
      <c r="DE34" s="181"/>
      <c r="DF34" s="181"/>
      <c r="DG34" s="181"/>
      <c r="DH34" s="181"/>
      <c r="DI34" s="181"/>
      <c r="DJ34" s="181"/>
      <c r="DK34" s="182"/>
      <c r="DL34" s="152"/>
      <c r="DM34" s="153"/>
      <c r="DN34" s="333"/>
      <c r="DO34" s="153"/>
      <c r="DP34" s="333"/>
      <c r="DQ34" s="153"/>
      <c r="DR34" s="333"/>
      <c r="DS34" s="153"/>
      <c r="DT34" s="333"/>
      <c r="DU34" s="334"/>
      <c r="DV34" s="174"/>
      <c r="DW34" s="129"/>
      <c r="DX34" s="129"/>
      <c r="DY34" s="129"/>
      <c r="DZ34" s="129"/>
      <c r="EA34" s="129"/>
      <c r="EB34" s="129"/>
      <c r="EC34" s="129"/>
      <c r="ED34" s="129"/>
      <c r="EE34" s="129"/>
      <c r="EF34" s="129"/>
      <c r="EG34" s="129"/>
      <c r="EH34" s="129"/>
      <c r="EI34" s="129"/>
    </row>
    <row r="35" spans="1:139" s="3" customFormat="1" ht="11.25" customHeight="1">
      <c r="A35" s="192"/>
      <c r="B35" s="193"/>
      <c r="C35" s="196"/>
      <c r="D35" s="199"/>
      <c r="E35" s="200"/>
      <c r="F35" s="199"/>
      <c r="G35" s="200"/>
      <c r="H35" s="199"/>
      <c r="I35" s="200"/>
      <c r="J35" s="199"/>
      <c r="K35" s="200"/>
      <c r="L35" s="199"/>
      <c r="M35" s="209"/>
      <c r="N35" s="69" t="str">
        <f>IF(CF31&lt;&gt;"",IF(ISERROR(AND(BV35="",BX35="",BZ35="",CB35="",CD35="")),"E",IF(AND(BV35="",BX35="",BZ35="",CB35="",CD35=""),"","E")),"")</f>
        <v/>
      </c>
      <c r="O35" s="192"/>
      <c r="P35" s="193"/>
      <c r="Q35" s="196"/>
      <c r="R35" s="199"/>
      <c r="S35" s="200"/>
      <c r="T35" s="199"/>
      <c r="U35" s="200"/>
      <c r="V35" s="199"/>
      <c r="W35" s="200"/>
      <c r="X35" s="199"/>
      <c r="Y35" s="200"/>
      <c r="Z35" s="199"/>
      <c r="AA35" s="209"/>
      <c r="AB35" s="69" t="str">
        <f>IF(DV31&lt;&gt;"",IF(ISERROR(AND(DL35="",DN35="",DP35="",DQ35="",DT35="")),"E",IF(AND(DL35="",DN35="",DP35="",DR35="",DT35=""),"","E")),"")</f>
        <v/>
      </c>
      <c r="AC35" s="1"/>
      <c r="AD35" s="1"/>
      <c r="AE35" s="1"/>
      <c r="AF35" s="1"/>
      <c r="AG35" s="1"/>
      <c r="AH35" s="1"/>
      <c r="AI35" s="1"/>
      <c r="AJ35" s="1"/>
      <c r="AK35" s="1"/>
      <c r="AL35" s="1"/>
      <c r="AM35" s="1"/>
      <c r="AN35" s="1"/>
      <c r="AO35" s="1"/>
      <c r="AQ35" s="126"/>
      <c r="AR35" s="126"/>
      <c r="AS35" s="126"/>
      <c r="AT35" s="126"/>
      <c r="AU35" s="126"/>
      <c r="AV35" s="126"/>
      <c r="AW35" s="126"/>
      <c r="AX35" s="126"/>
      <c r="AY35" s="126"/>
      <c r="AZ35" s="126"/>
      <c r="BA35" s="126"/>
      <c r="BB35" s="126"/>
      <c r="BC35" s="126"/>
      <c r="BD35" s="1"/>
      <c r="BE35" s="1"/>
      <c r="BF35" s="1"/>
      <c r="BG35" s="1"/>
      <c r="BH35" s="1"/>
      <c r="BI35" s="1"/>
      <c r="BJ35" s="1"/>
      <c r="BK35" s="1"/>
      <c r="BL35" s="1"/>
      <c r="BM35" s="1"/>
      <c r="BN35" s="1"/>
      <c r="BO35" s="1"/>
      <c r="BP35" s="1"/>
      <c r="BQ35" s="1"/>
      <c r="BR35" s="1"/>
      <c r="BS35" s="1"/>
      <c r="BT35" s="1"/>
      <c r="BU35" s="1"/>
      <c r="BV35" s="169" t="str">
        <f>IF(CF31&lt;&gt;"",IF(AND(AND(BV31&gt;-1,BV33&gt;-1),OR(BV31&gt;10,BV33&gt;10),ABS(BV31-BV33)&gt;1,IF(OR(BV31&gt;11,BV33&gt;11),ABS(BV31-BV33)=2,TRUE),BV31=INT(BV31),BV33=INT(BV33)),"","Error"),"")</f>
        <v/>
      </c>
      <c r="BW35" s="169"/>
      <c r="BX35" s="169" t="str">
        <f>IF(CF31&lt;&gt;"",IF(AND(AND(BX31&gt;-1,BX33&gt;-1),OR(BX31&gt;10,BX33&gt;10),ABS(BX31-BX33)&gt;1,IF(OR(BX31&gt;11,BX33&gt;11),ABS(BX31-BX33)=2,TRUE),BX31=INT(BX31),BX33=INT(BX33)),"","Error"),"")</f>
        <v/>
      </c>
      <c r="BY35" s="169"/>
      <c r="BZ35" s="169" t="str">
        <f>IF(CF31&lt;&gt;"",IF(AND(AND(BZ31&gt;-1,BZ33&gt;-1),OR(BZ31&gt;10,BZ33&gt;10),ABS(BZ31-BZ33)&gt;1,IF(OR(BZ31&gt;11,BZ33&gt;11),ABS(BZ31-BZ33)=2,TRUE),BZ31=INT(BZ31),BZ33=INT(BZ33)),"","Error"),"")</f>
        <v/>
      </c>
      <c r="CA35" s="169"/>
      <c r="CB35" s="169" t="str">
        <f>IF(AND(CF31&lt;&gt;"",CB31&lt;&gt;""),IF(AND(AND(CB31&gt;-1,CB33&gt;-1),OR(CB31&gt;10,CB33&gt;10),ABS(CB31-CB33)&gt;1,IF(OR(CB31&gt;11,CB33&gt;11),ABS(CB31-CB33)=2,TRUE),CB31=INT(CB31),CB33=INT(CB33)),"","Error"),"")</f>
        <v/>
      </c>
      <c r="CC35" s="169"/>
      <c r="CD35" s="169" t="str">
        <f>IF(AND(CF31&lt;&gt;"",CD31&lt;&gt;""),IF(AND(AND(CD31&gt;-1,CD33&gt;-1),OR(CD31&gt;10,CD33&gt;10),ABS(CD31-CD33)&gt;1,IF(OR(CD31&gt;11,CD33&gt;11),ABS(CD31-CD33)=2,TRUE),CD31=INT(CD31),CD33=INT(CD33)),"","Error"),"")</f>
        <v/>
      </c>
      <c r="CE35" s="169"/>
      <c r="CG35" s="126"/>
      <c r="CH35" s="126"/>
      <c r="CI35" s="126"/>
      <c r="CJ35" s="126"/>
      <c r="CK35" s="126"/>
      <c r="CL35" s="126"/>
      <c r="CM35" s="126"/>
      <c r="CN35" s="126"/>
      <c r="CO35" s="126"/>
      <c r="CP35" s="126"/>
      <c r="CQ35" s="126"/>
      <c r="CR35" s="126"/>
      <c r="CS35" s="126"/>
      <c r="CT35" s="1"/>
      <c r="CU35" s="1"/>
      <c r="CV35" s="1"/>
      <c r="CW35" s="1"/>
      <c r="CX35" s="1"/>
      <c r="CY35" s="1"/>
      <c r="CZ35" s="1"/>
      <c r="DA35" s="1"/>
      <c r="DB35" s="1"/>
      <c r="DC35" s="1"/>
      <c r="DD35" s="1"/>
      <c r="DE35" s="1"/>
      <c r="DF35" s="1"/>
      <c r="DG35" s="1"/>
      <c r="DH35" s="1"/>
      <c r="DI35" s="1"/>
      <c r="DJ35" s="1"/>
      <c r="DK35" s="1"/>
      <c r="DL35" s="169" t="str">
        <f>IF(DV31&lt;&gt;"",IF(AND(AND(DL31&gt;-1,DL33&gt;-1),OR(DL31&gt;10,DL33&gt;10),ABS(DL31-DL33)&gt;1,IF(OR(DL31&gt;11,DL33&gt;11),ABS(DL31-DL33)=2,TRUE),DL31=INT(DL31),DL33=INT(DL33)),"","Error"),"")</f>
        <v/>
      </c>
      <c r="DM35" s="169"/>
      <c r="DN35" s="169" t="str">
        <f>IF(DV31&lt;&gt;"",IF(AND(AND(DN31&gt;-1,DN33&gt;-1),OR(DN31&gt;10,DN33&gt;10),ABS(DN31-DN33)&gt;1,IF(OR(DN31&gt;11,DN33&gt;11),ABS(DN31-DN33)=2,TRUE),DN31=INT(DN31),DN33=INT(DN33)),"","Error"),"")</f>
        <v/>
      </c>
      <c r="DO35" s="169"/>
      <c r="DP35" s="169" t="str">
        <f>IF(DV31&lt;&gt;"",IF(AND(AND(DP31&gt;-1,DP33&gt;-1),OR(DP31&gt;10,DP33&gt;10),ABS(DP31-DP33)&gt;1,IF(OR(DP31&gt;11,DP33&gt;11),ABS(DP31-DP33)=2,TRUE),DP31=INT(DP31),DP33=INT(DP33)),"","Error"),"")</f>
        <v/>
      </c>
      <c r="DQ35" s="169"/>
      <c r="DR35" s="169" t="str">
        <f>IF(AND(DV31&lt;&gt;"",DR31&lt;&gt;""),IF(AND(AND(DR31&gt;-1,DR33&gt;-1),OR(DR31&gt;10,DR33&gt;10),ABS(DR31-DR33)&gt;1,IF(OR(DR31&gt;11,DR33&gt;11),ABS(DR31-DR33)=2,TRUE),DR31=INT(DR31),DR33=INT(DR33)),"","Error"),"")</f>
        <v/>
      </c>
      <c r="DS35" s="169"/>
      <c r="DT35" s="169" t="str">
        <f>IF(AND(DV31&lt;&gt;"",DT31&lt;&gt;""),IF(AND(AND(DT31&gt;-1,DT33&gt;-1),OR(DT31&gt;10,DT33&gt;10),ABS(DT31-DT33)&gt;1,IF(OR(DT31&gt;11,DT33&gt;11),ABS(DT31-DT33)=2,TRUE),DT31=INT(DT31),DT33=INT(DT33)),"","Error"),"")</f>
        <v/>
      </c>
      <c r="DU35" s="169"/>
      <c r="DW35" s="129"/>
      <c r="DX35" s="129"/>
      <c r="DY35" s="129"/>
      <c r="DZ35" s="129"/>
      <c r="EA35" s="129"/>
      <c r="EB35" s="129"/>
      <c r="EC35" s="129"/>
      <c r="ED35" s="129"/>
      <c r="EE35" s="129"/>
      <c r="EF35" s="129"/>
      <c r="EG35" s="129"/>
      <c r="EH35" s="129"/>
      <c r="EI35" s="129"/>
    </row>
    <row r="36" spans="1:139" s="3" customFormat="1" ht="11.25" customHeight="1">
      <c r="A36" s="192"/>
      <c r="B36" s="193"/>
      <c r="C36" s="175" t="str">
        <f>IF($D3="1P","E","D")</f>
        <v>D</v>
      </c>
      <c r="D36" s="201"/>
      <c r="E36" s="202"/>
      <c r="F36" s="201"/>
      <c r="G36" s="202"/>
      <c r="H36" s="201"/>
      <c r="I36" s="202"/>
      <c r="J36" s="201"/>
      <c r="K36" s="202"/>
      <c r="L36" s="201"/>
      <c r="M36" s="205"/>
      <c r="N36" s="69" t="str">
        <f>IF(CF31&lt;&gt;"",IF(ISERROR(AND(BV35="",BX35="",BZ35="",CB35="",CD35="")),"E",IF(AND(BV35="",BX35="",BZ35="",CB35="",CD35=""),"","E")),"")</f>
        <v/>
      </c>
      <c r="O36" s="192"/>
      <c r="P36" s="193"/>
      <c r="Q36" s="175" t="str">
        <f>IF($D3="1P","D","F")</f>
        <v>F</v>
      </c>
      <c r="R36" s="201"/>
      <c r="S36" s="202"/>
      <c r="T36" s="201"/>
      <c r="U36" s="202"/>
      <c r="V36" s="201"/>
      <c r="W36" s="202"/>
      <c r="X36" s="201"/>
      <c r="Y36" s="202"/>
      <c r="Z36" s="201"/>
      <c r="AA36" s="205"/>
      <c r="AB36" s="69" t="str">
        <f>IF(DV31&lt;&gt;"",IF(ISERROR(AND(DL35="",DN35="",DP35="",DQ35="",DT35="")),"E",IF(AND(DL35="",DN35="",DP35="",DR35="",DT35=""),"","E")),"")</f>
        <v/>
      </c>
      <c r="AC36" s="1"/>
      <c r="AD36" s="1"/>
      <c r="AE36" s="1"/>
      <c r="AF36" s="1"/>
      <c r="AG36" s="1"/>
      <c r="AH36" s="1"/>
      <c r="AI36" s="1"/>
      <c r="AJ36" s="1"/>
      <c r="AK36" s="1"/>
      <c r="AL36" s="1"/>
      <c r="AM36" s="1"/>
      <c r="AN36" s="1"/>
      <c r="AO36" s="1"/>
      <c r="AQ36" s="126"/>
      <c r="AR36" s="126"/>
      <c r="AS36" s="126"/>
      <c r="AT36" s="126"/>
      <c r="AU36" s="126"/>
      <c r="AV36" s="126"/>
      <c r="AW36" s="126"/>
      <c r="AX36" s="126"/>
      <c r="AY36" s="126"/>
      <c r="AZ36" s="126"/>
      <c r="BA36" s="126"/>
      <c r="BB36" s="126"/>
      <c r="BC36" s="126"/>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G36" s="126"/>
      <c r="CH36" s="126"/>
      <c r="CI36" s="126"/>
      <c r="CJ36" s="126"/>
      <c r="CK36" s="126"/>
      <c r="CL36" s="126"/>
      <c r="CM36" s="126"/>
      <c r="CN36" s="126"/>
      <c r="CO36" s="126"/>
      <c r="CP36" s="126"/>
      <c r="CQ36" s="126"/>
      <c r="CR36" s="126"/>
      <c r="CS36" s="126"/>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W36" s="129"/>
      <c r="DX36" s="129"/>
      <c r="DY36" s="129"/>
      <c r="DZ36" s="129"/>
      <c r="EA36" s="129"/>
      <c r="EB36" s="129"/>
      <c r="EC36" s="129"/>
      <c r="ED36" s="129"/>
      <c r="EE36" s="129"/>
      <c r="EF36" s="129"/>
      <c r="EG36" s="129"/>
      <c r="EH36" s="129"/>
      <c r="EI36" s="129"/>
    </row>
    <row r="37" spans="1:139" s="3" customFormat="1" ht="11.25" customHeight="1" thickBot="1">
      <c r="A37" s="194"/>
      <c r="B37" s="195"/>
      <c r="C37" s="207"/>
      <c r="D37" s="203"/>
      <c r="E37" s="204"/>
      <c r="F37" s="203"/>
      <c r="G37" s="204"/>
      <c r="H37" s="203"/>
      <c r="I37" s="204"/>
      <c r="J37" s="203"/>
      <c r="K37" s="204"/>
      <c r="L37" s="203"/>
      <c r="M37" s="206"/>
      <c r="N37" s="69" t="str">
        <f>IF(CF33&lt;&gt;"",IF(CF33="W",IF(SUM(IF(D36&gt;D34,1,0),IF(F36&gt;F34,1,0),IF(H36&gt;H34,1,0),IF(J36&gt;J34,1,0),IF(L36&gt;L34,1,0))&lt;&gt;3,"E",""),""),"")</f>
        <v/>
      </c>
      <c r="O37" s="194"/>
      <c r="P37" s="195"/>
      <c r="Q37" s="207"/>
      <c r="R37" s="203"/>
      <c r="S37" s="204"/>
      <c r="T37" s="203"/>
      <c r="U37" s="204"/>
      <c r="V37" s="203"/>
      <c r="W37" s="204"/>
      <c r="X37" s="203"/>
      <c r="Y37" s="204"/>
      <c r="Z37" s="203"/>
      <c r="AA37" s="206"/>
      <c r="AB37" s="69" t="str">
        <f>IF(DV33&lt;&gt;"",IF(DV33="W",IF(SUM(IF(R36&gt;R34,1,0),IF(T36&gt;T34,1,0),IF(V36&gt;V34,1,0),IF(X36&gt;X34,1,0),IF(Z36&gt;Z34,1,0))&lt;&gt;3,"E",""),""),"")</f>
        <v/>
      </c>
      <c r="AC37" s="1"/>
      <c r="AD37" s="1"/>
      <c r="AE37" s="1"/>
      <c r="AF37" s="1"/>
      <c r="AG37" s="1"/>
      <c r="AH37" s="1"/>
      <c r="AI37" s="1"/>
      <c r="AJ37" s="1"/>
      <c r="AK37" s="1"/>
      <c r="AL37" s="1"/>
      <c r="AM37" s="1"/>
      <c r="AN37" s="1"/>
      <c r="AO37" s="1"/>
      <c r="AQ37" s="127"/>
      <c r="AR37" s="127"/>
      <c r="AS37" s="127"/>
      <c r="AT37" s="127"/>
      <c r="AU37" s="127"/>
      <c r="AV37" s="127"/>
      <c r="AW37" s="127"/>
      <c r="AX37" s="127"/>
      <c r="AY37" s="127"/>
      <c r="AZ37" s="127"/>
      <c r="BA37" s="127"/>
      <c r="BB37" s="127"/>
      <c r="BC37" s="127"/>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G37" s="127"/>
      <c r="CH37" s="127"/>
      <c r="CI37" s="127"/>
      <c r="CJ37" s="127"/>
      <c r="CK37" s="127"/>
      <c r="CL37" s="127"/>
      <c r="CM37" s="127"/>
      <c r="CN37" s="127"/>
      <c r="CO37" s="127"/>
      <c r="CP37" s="127"/>
      <c r="CQ37" s="127"/>
      <c r="CR37" s="127"/>
      <c r="CS37" s="127"/>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W37" s="129"/>
      <c r="DX37" s="129"/>
      <c r="DY37" s="129"/>
      <c r="DZ37" s="129"/>
      <c r="EA37" s="129"/>
      <c r="EB37" s="129"/>
      <c r="EC37" s="129"/>
      <c r="ED37" s="129"/>
      <c r="EE37" s="129"/>
      <c r="EF37" s="129"/>
      <c r="EG37" s="129"/>
      <c r="EH37" s="129"/>
      <c r="EI37" s="129"/>
    </row>
    <row r="38" spans="1:139" s="3" customFormat="1" ht="11.25" customHeight="1">
      <c r="A38" s="170">
        <v>5</v>
      </c>
      <c r="B38" s="191"/>
      <c r="C38" s="183" t="str">
        <f>IF($D3="1P","D","C")</f>
        <v>C</v>
      </c>
      <c r="D38" s="197"/>
      <c r="E38" s="198"/>
      <c r="F38" s="197"/>
      <c r="G38" s="198"/>
      <c r="H38" s="197"/>
      <c r="I38" s="198"/>
      <c r="J38" s="197"/>
      <c r="K38" s="198"/>
      <c r="L38" s="197"/>
      <c r="M38" s="208"/>
      <c r="N38" s="69" t="str">
        <f>IF(CF41&lt;&gt;"",IF(CF41="W",IF(SUM(IF(D38&gt;D40,1,0),IF(F38&gt;F40,1,0),IF(H38&gt;H40,1,0),IF(J38&gt;J40,1,0),IF(L38&gt;L40,1,0))&lt;&gt;3,"E",""),""),"")</f>
        <v/>
      </c>
      <c r="O38" s="170">
        <v>12</v>
      </c>
      <c r="P38" s="191"/>
      <c r="Q38" s="183" t="str">
        <f>IF($D3="1P","E","D")</f>
        <v>D</v>
      </c>
      <c r="R38" s="197"/>
      <c r="S38" s="198"/>
      <c r="T38" s="197"/>
      <c r="U38" s="198"/>
      <c r="V38" s="197"/>
      <c r="W38" s="198"/>
      <c r="X38" s="197"/>
      <c r="Y38" s="198"/>
      <c r="Z38" s="197"/>
      <c r="AA38" s="208"/>
      <c r="AB38" s="69" t="str">
        <f>IF(DV41&lt;&gt;"",IF(DV41="W",IF(SUM(IF(R38&gt;R40,1,0),IF(T38&gt;T40,1,0),IF(V38&gt;V40,1,0),IF(X38&gt;X40,1,0),IF(Z38&gt;Z40,1,0))&lt;&gt;3,"E",""),""),"")</f>
        <v/>
      </c>
      <c r="AC38" s="1"/>
      <c r="AD38" s="1"/>
      <c r="AE38" s="1"/>
      <c r="AF38" s="1"/>
      <c r="AG38" s="1"/>
      <c r="AH38" s="1"/>
      <c r="AI38" s="1"/>
      <c r="AJ38" s="1"/>
      <c r="AK38" s="1"/>
      <c r="AL38" s="1"/>
      <c r="AM38" s="1"/>
      <c r="AN38" s="1"/>
      <c r="AO38" s="1"/>
      <c r="AQ38" s="128"/>
      <c r="AR38" s="128"/>
      <c r="AS38" s="128"/>
      <c r="AT38" s="128"/>
      <c r="AU38" s="128"/>
      <c r="AV38" s="128"/>
      <c r="AW38" s="128"/>
      <c r="AX38" s="128"/>
      <c r="AY38" s="128"/>
      <c r="AZ38" s="128"/>
      <c r="BA38" s="128"/>
      <c r="BB38" s="128"/>
      <c r="BC38" s="128"/>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G38" s="128"/>
      <c r="CH38" s="128"/>
      <c r="CI38" s="128"/>
      <c r="CJ38" s="128"/>
      <c r="CK38" s="128"/>
      <c r="CL38" s="128"/>
      <c r="CM38" s="128"/>
      <c r="CN38" s="128"/>
      <c r="CO38" s="128"/>
      <c r="CP38" s="128"/>
      <c r="CQ38" s="128"/>
      <c r="CR38" s="128"/>
      <c r="CS38" s="128"/>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W38" s="129"/>
      <c r="DX38" s="129"/>
      <c r="DY38" s="129"/>
      <c r="DZ38" s="129"/>
      <c r="EA38" s="129"/>
      <c r="EB38" s="129"/>
      <c r="EC38" s="129"/>
      <c r="ED38" s="129"/>
      <c r="EE38" s="129"/>
      <c r="EF38" s="129"/>
      <c r="EG38" s="129"/>
      <c r="EH38" s="129"/>
      <c r="EI38" s="129"/>
    </row>
    <row r="39" spans="1:139" s="3" customFormat="1" ht="11.25" customHeight="1">
      <c r="A39" s="192"/>
      <c r="B39" s="193"/>
      <c r="C39" s="196"/>
      <c r="D39" s="199"/>
      <c r="E39" s="200"/>
      <c r="F39" s="199"/>
      <c r="G39" s="200"/>
      <c r="H39" s="199"/>
      <c r="I39" s="200"/>
      <c r="J39" s="199"/>
      <c r="K39" s="200"/>
      <c r="L39" s="199"/>
      <c r="M39" s="209"/>
      <c r="N39" s="69" t="str">
        <f>IF(CF41&lt;&gt;"",IF(ISERROR(AND(BV45="",BX45="",BZ45="",CB45="",CD45="")),"E",IF(AND(BV45="",BX45="",BZ45="",CB45="",CD45=""),"","E")),"")</f>
        <v/>
      </c>
      <c r="O39" s="192"/>
      <c r="P39" s="193"/>
      <c r="Q39" s="196"/>
      <c r="R39" s="199"/>
      <c r="S39" s="200"/>
      <c r="T39" s="199"/>
      <c r="U39" s="200"/>
      <c r="V39" s="199"/>
      <c r="W39" s="200"/>
      <c r="X39" s="199"/>
      <c r="Y39" s="200"/>
      <c r="Z39" s="199"/>
      <c r="AA39" s="209"/>
      <c r="AB39" s="69" t="str">
        <f>IF(DV41&lt;&gt;"",IF(ISERROR(AND(DL45="",DN45="",DP45="",DQ45="",DT45="")),"E",IF(AND(DL45="",DN45="",DP45="",DR45="",DT45=""),"","E")),"")</f>
        <v/>
      </c>
      <c r="AC39" s="1"/>
      <c r="AD39" s="1"/>
      <c r="AE39" s="1"/>
      <c r="AF39" s="1"/>
      <c r="AG39" s="1"/>
      <c r="AH39" s="1"/>
      <c r="AI39" s="1"/>
      <c r="AJ39" s="1"/>
      <c r="AK39" s="1"/>
      <c r="AL39" s="1"/>
      <c r="AM39" s="1"/>
      <c r="AN39" s="1"/>
      <c r="AO39" s="1"/>
      <c r="AQ39" s="126"/>
      <c r="AR39" s="126"/>
      <c r="AS39" s="126"/>
      <c r="AT39" s="126"/>
      <c r="AU39" s="126"/>
      <c r="AV39" s="126"/>
      <c r="AW39" s="126"/>
      <c r="AX39" s="126"/>
      <c r="AY39" s="126"/>
      <c r="AZ39" s="126"/>
      <c r="BA39" s="126"/>
      <c r="BB39" s="126"/>
      <c r="BC39" s="126"/>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G39" s="126"/>
      <c r="CH39" s="126"/>
      <c r="CI39" s="126"/>
      <c r="CJ39" s="126"/>
      <c r="CK39" s="126"/>
      <c r="CL39" s="126"/>
      <c r="CM39" s="126"/>
      <c r="CN39" s="126"/>
      <c r="CO39" s="126"/>
      <c r="CP39" s="126"/>
      <c r="CQ39" s="126"/>
      <c r="CR39" s="126"/>
      <c r="CS39" s="126"/>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W39" s="129"/>
      <c r="DX39" s="129"/>
      <c r="DY39" s="129"/>
      <c r="DZ39" s="129"/>
      <c r="EA39" s="129"/>
      <c r="EB39" s="129"/>
      <c r="EC39" s="129"/>
      <c r="ED39" s="129"/>
      <c r="EE39" s="129"/>
      <c r="EF39" s="129"/>
      <c r="EG39" s="129"/>
      <c r="EH39" s="129"/>
      <c r="EI39" s="129"/>
    </row>
    <row r="40" spans="1:139" s="3" customFormat="1" ht="11.25" customHeight="1" thickBot="1">
      <c r="A40" s="192"/>
      <c r="B40" s="193"/>
      <c r="C40" s="175" t="str">
        <f>IF($D3="1P","F","E")</f>
        <v>E</v>
      </c>
      <c r="D40" s="201"/>
      <c r="E40" s="202"/>
      <c r="F40" s="201"/>
      <c r="G40" s="202"/>
      <c r="H40" s="201"/>
      <c r="I40" s="202"/>
      <c r="J40" s="201"/>
      <c r="K40" s="202"/>
      <c r="L40" s="201"/>
      <c r="M40" s="205"/>
      <c r="N40" s="69" t="str">
        <f>IF(CF41&lt;&gt;"",IF(ISERROR(AND(BV45="",BX45="",BZ45="",CB45="",CD45="")),"E",IF(AND(BV45="",BX45="",BZ45="",CB45="",CD45=""),"","E")),"")</f>
        <v/>
      </c>
      <c r="O40" s="192"/>
      <c r="P40" s="193"/>
      <c r="Q40" s="175" t="str">
        <f>IF($D3="1P","F","E")</f>
        <v>E</v>
      </c>
      <c r="R40" s="201"/>
      <c r="S40" s="202"/>
      <c r="T40" s="201"/>
      <c r="U40" s="202"/>
      <c r="V40" s="201"/>
      <c r="W40" s="202"/>
      <c r="X40" s="201"/>
      <c r="Y40" s="202"/>
      <c r="Z40" s="201"/>
      <c r="AA40" s="205"/>
      <c r="AB40" s="69" t="str">
        <f>IF(DV41&lt;&gt;"",IF(ISERROR(AND(DL45="",DN45="",DP45="",DQ45="",DT45="")),"E",IF(AND(DL45="",DN45="",DP45="",DR45="",DT45=""),"","E")),"")</f>
        <v/>
      </c>
      <c r="AC40" s="1"/>
      <c r="AD40" s="1"/>
      <c r="AE40" s="1"/>
      <c r="AF40" s="1"/>
      <c r="AG40" s="1"/>
      <c r="AH40" s="1"/>
      <c r="AI40" s="1"/>
      <c r="AJ40" s="1"/>
      <c r="AK40" s="1"/>
      <c r="AL40" s="1"/>
      <c r="AM40" s="1"/>
      <c r="AN40" s="1"/>
      <c r="AO40" s="1"/>
      <c r="AQ40" s="127"/>
      <c r="AR40" s="127"/>
      <c r="AS40" s="127"/>
      <c r="AT40" s="127"/>
      <c r="AU40" s="127"/>
      <c r="AV40" s="127"/>
      <c r="AW40" s="127"/>
      <c r="AX40" s="127"/>
      <c r="AY40" s="127"/>
      <c r="AZ40" s="127"/>
      <c r="BA40" s="127"/>
      <c r="BB40" s="127"/>
      <c r="BC40" s="127"/>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G40" s="127"/>
      <c r="CH40" s="127"/>
      <c r="CI40" s="127"/>
      <c r="CJ40" s="127"/>
      <c r="CK40" s="127"/>
      <c r="CL40" s="127"/>
      <c r="CM40" s="127"/>
      <c r="CN40" s="127"/>
      <c r="CO40" s="127"/>
      <c r="CP40" s="127"/>
      <c r="CQ40" s="127"/>
      <c r="CR40" s="127"/>
      <c r="CS40" s="127"/>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W40" s="129"/>
      <c r="DX40" s="129"/>
      <c r="DY40" s="129"/>
      <c r="DZ40" s="129"/>
      <c r="EA40" s="129"/>
      <c r="EB40" s="129"/>
      <c r="EC40" s="129"/>
      <c r="ED40" s="129"/>
      <c r="EE40" s="129"/>
      <c r="EF40" s="129"/>
      <c r="EG40" s="129"/>
      <c r="EH40" s="129"/>
      <c r="EI40" s="129"/>
    </row>
    <row r="41" spans="1:139" s="3" customFormat="1" ht="11.25" customHeight="1" thickBot="1">
      <c r="A41" s="194"/>
      <c r="B41" s="195"/>
      <c r="C41" s="207"/>
      <c r="D41" s="203"/>
      <c r="E41" s="204"/>
      <c r="F41" s="203"/>
      <c r="G41" s="204"/>
      <c r="H41" s="203"/>
      <c r="I41" s="204"/>
      <c r="J41" s="203"/>
      <c r="K41" s="204"/>
      <c r="L41" s="203"/>
      <c r="M41" s="206"/>
      <c r="N41" s="69" t="str">
        <f>IF(CF43&lt;&gt;"",IF(CF43="W",IF(SUM(IF(D40&gt;D38,1,0),IF(F40&gt;F38,1,0),IF(H40&gt;H38,1,0),IF(J40&gt;J38,1,0),IF(L40&gt;L38,1,0))&lt;&gt;3,"E",""),""),"")</f>
        <v/>
      </c>
      <c r="O41" s="194"/>
      <c r="P41" s="195"/>
      <c r="Q41" s="207"/>
      <c r="R41" s="203"/>
      <c r="S41" s="204"/>
      <c r="T41" s="203"/>
      <c r="U41" s="204"/>
      <c r="V41" s="203"/>
      <c r="W41" s="204"/>
      <c r="X41" s="203"/>
      <c r="Y41" s="204"/>
      <c r="Z41" s="203"/>
      <c r="AA41" s="206"/>
      <c r="AB41" s="69" t="str">
        <f>IF(DV43&lt;&gt;"",IF(DV43="W",IF(SUM(IF(R40&gt;R38,1,0),IF(T40&gt;T38,1,0),IF(V40&gt;V38,1,0),IF(X40&gt;X38,1,0),IF(Z40&gt;Z38,1,0))&lt;&gt;3,"E",""),""),"")</f>
        <v/>
      </c>
      <c r="AC41" s="1"/>
      <c r="AD41" s="1"/>
      <c r="AE41" s="1"/>
      <c r="AF41" s="1"/>
      <c r="AG41" s="1"/>
      <c r="AH41" s="1"/>
      <c r="AI41" s="1"/>
      <c r="AJ41" s="1"/>
      <c r="AK41" s="1"/>
      <c r="AL41" s="1"/>
      <c r="AM41" s="1"/>
      <c r="AN41" s="1"/>
      <c r="AO41" s="1"/>
      <c r="AQ41" s="154" t="str">
        <f>CONCATENATE($A5," ",$D5,","," ",$F3)</f>
        <v>Group: 1, Women's Singles</v>
      </c>
      <c r="AR41" s="155"/>
      <c r="AS41" s="155"/>
      <c r="AT41" s="155"/>
      <c r="AU41" s="155"/>
      <c r="AV41" s="155"/>
      <c r="AW41" s="155"/>
      <c r="AX41" s="155"/>
      <c r="AY41" s="155"/>
      <c r="AZ41" s="155"/>
      <c r="BA41" s="155"/>
      <c r="BB41" s="155"/>
      <c r="BC41" s="156"/>
      <c r="BD41" s="163">
        <f>A38</f>
        <v>5</v>
      </c>
      <c r="BE41" s="164"/>
      <c r="BF41" s="183" t="str">
        <f>C38</f>
        <v>C</v>
      </c>
      <c r="BG41" s="185" t="str">
        <f>IF(VLOOKUP($BF41,$A7:$C17,3,FALSE)=0,"",CONCATENATE(VLOOKUP(VLOOKUP($BF41,$A7:$C17,3,FALSE),Players!$J:$N,4,FALSE)," ",VLOOKUP($BF41,$A7:$C17,3,FALSE)," ",IF(ISERROR(VLOOKUP(VLOOKUP($BF41,$A7:$C17,3,FALSE),Players!$J:$N,5,FALSE)),"()",CONCATENATE("(",VLOOKUP(VLOOKUP($BF41,$A7:$C17,3,FALSE),Players!$J:$N,5,FALSE),")"))))</f>
        <v/>
      </c>
      <c r="BH41" s="186"/>
      <c r="BI41" s="186"/>
      <c r="BJ41" s="186"/>
      <c r="BK41" s="186"/>
      <c r="BL41" s="186"/>
      <c r="BM41" s="186"/>
      <c r="BN41" s="186"/>
      <c r="BO41" s="186"/>
      <c r="BP41" s="186"/>
      <c r="BQ41" s="186"/>
      <c r="BR41" s="186"/>
      <c r="BS41" s="186"/>
      <c r="BT41" s="186"/>
      <c r="BU41" s="187"/>
      <c r="BV41" s="170" t="str">
        <f>IF(D38&lt;&gt;"",D38,"")</f>
        <v/>
      </c>
      <c r="BW41" s="171"/>
      <c r="BX41" s="335" t="str">
        <f>IF(F38&lt;&gt;"",F38,"")</f>
        <v/>
      </c>
      <c r="BY41" s="171"/>
      <c r="BZ41" s="335" t="str">
        <f>IF(H38&lt;&gt;"",H38,"")</f>
        <v/>
      </c>
      <c r="CA41" s="171"/>
      <c r="CB41" s="335" t="str">
        <f>IF(J38&lt;&gt;"",J38,"")</f>
        <v/>
      </c>
      <c r="CC41" s="171"/>
      <c r="CD41" s="335" t="str">
        <f>IF(L38&lt;&gt;"",L38,"")</f>
        <v/>
      </c>
      <c r="CE41" s="337"/>
      <c r="CF41" s="174" t="str">
        <f>IF($CD41=$CD43,IF($CB41=$CB43,IF($BZ41&lt;&gt;"",IF($BZ41&gt;$BZ43,"W","L"),""),IF($CB41&gt;$CB43,"W","L")),IF($CD41&gt;$CD43,"W","L"))</f>
        <v/>
      </c>
      <c r="CG41" s="154" t="str">
        <f>CONCATENATE($A5," ",$D5,","," ",$F3)</f>
        <v>Group: 1, Women's Singles</v>
      </c>
      <c r="CH41" s="155"/>
      <c r="CI41" s="155"/>
      <c r="CJ41" s="155"/>
      <c r="CK41" s="155"/>
      <c r="CL41" s="155"/>
      <c r="CM41" s="155"/>
      <c r="CN41" s="155"/>
      <c r="CO41" s="155"/>
      <c r="CP41" s="155"/>
      <c r="CQ41" s="155"/>
      <c r="CR41" s="155"/>
      <c r="CS41" s="156"/>
      <c r="CT41" s="163">
        <f>O38</f>
        <v>12</v>
      </c>
      <c r="CU41" s="164"/>
      <c r="CV41" s="183" t="str">
        <f>Q38</f>
        <v>D</v>
      </c>
      <c r="CW41" s="185" t="str">
        <f>IF(VLOOKUP($CV41,$A7:$C17,3,FALSE)=0,"",CONCATENATE(VLOOKUP(VLOOKUP($CV41,$A7:$C17,3,FALSE),Players!$J:$N,4,FALSE)," ",VLOOKUP($CV41,$A7:$C17,3,FALSE)," ",IF(ISERROR(VLOOKUP(VLOOKUP($CV41,$A7:$C17,3,FALSE),Players!$J:$N,5,FALSE)),"()",CONCATENATE("(",VLOOKUP(VLOOKUP($CV41,$A7:$C17,3,FALSE),Players!$J:$N,5,FALSE),")"))))</f>
        <v/>
      </c>
      <c r="CX41" s="186"/>
      <c r="CY41" s="186"/>
      <c r="CZ41" s="186"/>
      <c r="DA41" s="186"/>
      <c r="DB41" s="186"/>
      <c r="DC41" s="186"/>
      <c r="DD41" s="186"/>
      <c r="DE41" s="186"/>
      <c r="DF41" s="186"/>
      <c r="DG41" s="186"/>
      <c r="DH41" s="186"/>
      <c r="DI41" s="186"/>
      <c r="DJ41" s="186"/>
      <c r="DK41" s="187"/>
      <c r="DL41" s="170" t="str">
        <f>IF(R38&lt;&gt;"",R38,"")</f>
        <v/>
      </c>
      <c r="DM41" s="171"/>
      <c r="DN41" s="335" t="str">
        <f>IF(T38&lt;&gt;"",T38,"")</f>
        <v/>
      </c>
      <c r="DO41" s="171"/>
      <c r="DP41" s="335" t="str">
        <f>IF(V38&lt;&gt;"",V38,"")</f>
        <v/>
      </c>
      <c r="DQ41" s="171"/>
      <c r="DR41" s="335" t="str">
        <f>IF(X38&lt;&gt;"",X38,"")</f>
        <v/>
      </c>
      <c r="DS41" s="171"/>
      <c r="DT41" s="335" t="str">
        <f>IF(Z38&lt;&gt;"",Z38,"")</f>
        <v/>
      </c>
      <c r="DU41" s="337"/>
      <c r="DV41" s="174" t="str">
        <f>IF($DT41=$DT43,IF($DR41=$DR43,IF($DP41&lt;&gt;"",IF($DP41&gt;$DP43,"W","L"),""),IF($DR41&gt;$DR43,"W","L")),IF($DT41&gt;$DT43,"W","L"))</f>
        <v/>
      </c>
      <c r="DW41" s="129"/>
      <c r="DX41" s="129"/>
      <c r="DY41" s="129"/>
      <c r="DZ41" s="129"/>
      <c r="EA41" s="129"/>
      <c r="EB41" s="129"/>
      <c r="EC41" s="129"/>
      <c r="ED41" s="129"/>
      <c r="EE41" s="129"/>
      <c r="EF41" s="129"/>
      <c r="EG41" s="129"/>
      <c r="EH41" s="129"/>
      <c r="EI41" s="129"/>
    </row>
    <row r="42" spans="1:139" s="3" customFormat="1" ht="11.25" customHeight="1">
      <c r="A42" s="170">
        <v>6</v>
      </c>
      <c r="B42" s="191"/>
      <c r="C42" s="183" t="str">
        <f>IF($D3="1P","B","B")</f>
        <v>B</v>
      </c>
      <c r="D42" s="197"/>
      <c r="E42" s="198"/>
      <c r="F42" s="197"/>
      <c r="G42" s="198"/>
      <c r="H42" s="197"/>
      <c r="I42" s="198"/>
      <c r="J42" s="197"/>
      <c r="K42" s="198"/>
      <c r="L42" s="197"/>
      <c r="M42" s="208"/>
      <c r="N42" s="69" t="str">
        <f>IF(CF51&lt;&gt;"",IF(CF51="W",IF(SUM(IF(D42&gt;D44,1,0),IF(F42&gt;F44,1,0),IF(H42&gt;H44,1,0),IF(J42&gt;J44,1,0),IF(L42&gt;L44,1,0))&lt;&gt;3,"E",""),""),"")</f>
        <v/>
      </c>
      <c r="O42" s="170">
        <v>13</v>
      </c>
      <c r="P42" s="191"/>
      <c r="Q42" s="183" t="str">
        <f>IF($D3="1P","A","A")</f>
        <v>A</v>
      </c>
      <c r="R42" s="197"/>
      <c r="S42" s="198"/>
      <c r="T42" s="197"/>
      <c r="U42" s="198"/>
      <c r="V42" s="197"/>
      <c r="W42" s="198"/>
      <c r="X42" s="197"/>
      <c r="Y42" s="198"/>
      <c r="Z42" s="197"/>
      <c r="AA42" s="208"/>
      <c r="AB42" s="69" t="str">
        <f>IF(DV51&lt;&gt;"",IF(DV51="W",IF(SUM(IF(R42&gt;R44,1,0),IF(T42&gt;T44,1,0),IF(V42&gt;V44,1,0),IF(X42&gt;X44,1,0),IF(Z42&gt;Z44,1,0))&lt;&gt;3,"E",""),""),"")</f>
        <v/>
      </c>
      <c r="AC42" s="1"/>
      <c r="AD42" s="1"/>
      <c r="AE42" s="1"/>
      <c r="AF42" s="1"/>
      <c r="AG42" s="1"/>
      <c r="AH42" s="1"/>
      <c r="AI42" s="1"/>
      <c r="AJ42" s="1"/>
      <c r="AK42" s="1"/>
      <c r="AL42" s="1"/>
      <c r="AM42" s="1"/>
      <c r="AN42" s="1"/>
      <c r="AO42" s="1"/>
      <c r="AQ42" s="157"/>
      <c r="AR42" s="158"/>
      <c r="AS42" s="158"/>
      <c r="AT42" s="158"/>
      <c r="AU42" s="158"/>
      <c r="AV42" s="158"/>
      <c r="AW42" s="158"/>
      <c r="AX42" s="158"/>
      <c r="AY42" s="158"/>
      <c r="AZ42" s="158"/>
      <c r="BA42" s="158"/>
      <c r="BB42" s="158"/>
      <c r="BC42" s="159"/>
      <c r="BD42" s="165"/>
      <c r="BE42" s="166"/>
      <c r="BF42" s="184"/>
      <c r="BG42" s="188"/>
      <c r="BH42" s="189"/>
      <c r="BI42" s="189"/>
      <c r="BJ42" s="189"/>
      <c r="BK42" s="189"/>
      <c r="BL42" s="189"/>
      <c r="BM42" s="189"/>
      <c r="BN42" s="189"/>
      <c r="BO42" s="189"/>
      <c r="BP42" s="189"/>
      <c r="BQ42" s="189"/>
      <c r="BR42" s="189"/>
      <c r="BS42" s="189"/>
      <c r="BT42" s="189"/>
      <c r="BU42" s="190"/>
      <c r="BV42" s="172"/>
      <c r="BW42" s="173"/>
      <c r="BX42" s="336"/>
      <c r="BY42" s="173"/>
      <c r="BZ42" s="336"/>
      <c r="CA42" s="173"/>
      <c r="CB42" s="336"/>
      <c r="CC42" s="173"/>
      <c r="CD42" s="336"/>
      <c r="CE42" s="338"/>
      <c r="CF42" s="174"/>
      <c r="CG42" s="157"/>
      <c r="CH42" s="158"/>
      <c r="CI42" s="158"/>
      <c r="CJ42" s="158"/>
      <c r="CK42" s="158"/>
      <c r="CL42" s="158"/>
      <c r="CM42" s="158"/>
      <c r="CN42" s="158"/>
      <c r="CO42" s="158"/>
      <c r="CP42" s="158"/>
      <c r="CQ42" s="158"/>
      <c r="CR42" s="158"/>
      <c r="CS42" s="159"/>
      <c r="CT42" s="165"/>
      <c r="CU42" s="166"/>
      <c r="CV42" s="184"/>
      <c r="CW42" s="188"/>
      <c r="CX42" s="189"/>
      <c r="CY42" s="189"/>
      <c r="CZ42" s="189"/>
      <c r="DA42" s="189"/>
      <c r="DB42" s="189"/>
      <c r="DC42" s="189"/>
      <c r="DD42" s="189"/>
      <c r="DE42" s="189"/>
      <c r="DF42" s="189"/>
      <c r="DG42" s="189"/>
      <c r="DH42" s="189"/>
      <c r="DI42" s="189"/>
      <c r="DJ42" s="189"/>
      <c r="DK42" s="190"/>
      <c r="DL42" s="172"/>
      <c r="DM42" s="173"/>
      <c r="DN42" s="336"/>
      <c r="DO42" s="173"/>
      <c r="DP42" s="336"/>
      <c r="DQ42" s="173"/>
      <c r="DR42" s="336"/>
      <c r="DS42" s="173"/>
      <c r="DT42" s="336"/>
      <c r="DU42" s="338"/>
      <c r="DV42" s="174"/>
      <c r="DW42" s="129"/>
      <c r="DX42" s="129"/>
      <c r="DY42" s="129"/>
      <c r="DZ42" s="129"/>
      <c r="EA42" s="129"/>
      <c r="EB42" s="129"/>
      <c r="EC42" s="129"/>
      <c r="ED42" s="129"/>
      <c r="EE42" s="129"/>
      <c r="EF42" s="129"/>
      <c r="EG42" s="129"/>
      <c r="EH42" s="129"/>
      <c r="EI42" s="129"/>
    </row>
    <row r="43" spans="1:139" s="3" customFormat="1" ht="11.25" customHeight="1">
      <c r="A43" s="192"/>
      <c r="B43" s="193"/>
      <c r="C43" s="196"/>
      <c r="D43" s="199"/>
      <c r="E43" s="200"/>
      <c r="F43" s="199"/>
      <c r="G43" s="200"/>
      <c r="H43" s="199"/>
      <c r="I43" s="200"/>
      <c r="J43" s="199"/>
      <c r="K43" s="200"/>
      <c r="L43" s="199"/>
      <c r="M43" s="209"/>
      <c r="N43" s="69" t="str">
        <f>IF(CF51&lt;&gt;"",IF(ISERROR(AND(BV55="",BX55="",BZ55="",CB55="",CD55="")),"E",IF(AND(BV55="",BX55="",BZ55="",CB55="",CD55=""),"","E")),"")</f>
        <v/>
      </c>
      <c r="O43" s="192"/>
      <c r="P43" s="193"/>
      <c r="Q43" s="196"/>
      <c r="R43" s="199"/>
      <c r="S43" s="200"/>
      <c r="T43" s="199"/>
      <c r="U43" s="200"/>
      <c r="V43" s="199"/>
      <c r="W43" s="200"/>
      <c r="X43" s="199"/>
      <c r="Y43" s="200"/>
      <c r="Z43" s="199"/>
      <c r="AA43" s="209"/>
      <c r="AB43" s="69" t="str">
        <f>IF(DV51&lt;&gt;"",IF(ISERROR(AND(DL55="",DN55="",DP55="",DQ55="",DT55="")),"E",IF(AND(DL55="",DN55="",DP55="",DR55="",DT55=""),"","E")),"")</f>
        <v/>
      </c>
      <c r="AC43" s="1"/>
      <c r="AD43" s="1"/>
      <c r="AE43" s="1"/>
      <c r="AF43" s="1"/>
      <c r="AG43" s="1"/>
      <c r="AH43" s="1"/>
      <c r="AI43" s="1"/>
      <c r="AJ43" s="1"/>
      <c r="AK43" s="1"/>
      <c r="AL43" s="1"/>
      <c r="AM43" s="1"/>
      <c r="AN43" s="1"/>
      <c r="AO43" s="1"/>
      <c r="AQ43" s="157"/>
      <c r="AR43" s="158"/>
      <c r="AS43" s="158"/>
      <c r="AT43" s="158"/>
      <c r="AU43" s="158"/>
      <c r="AV43" s="158"/>
      <c r="AW43" s="158"/>
      <c r="AX43" s="158"/>
      <c r="AY43" s="158"/>
      <c r="AZ43" s="158"/>
      <c r="BA43" s="158"/>
      <c r="BB43" s="158"/>
      <c r="BC43" s="159"/>
      <c r="BD43" s="165"/>
      <c r="BE43" s="166"/>
      <c r="BF43" s="175" t="str">
        <f>C40</f>
        <v>E</v>
      </c>
      <c r="BG43" s="177" t="str">
        <f>IF(VLOOKUP($BF43,$A7:$C17,3,FALSE)=0,"",CONCATENATE(VLOOKUP(VLOOKUP($BF43,$A7:$C17,3,FALSE),Players!$J:$N,4,FALSE)," ",VLOOKUP($BF43,$A7:$C17,3,FALSE)," ",IF(ISERROR(VLOOKUP(VLOOKUP($BF43,$A7:$C17,3,FALSE),Players!$J:$N,5,FALSE)),"()",CONCATENATE("(",VLOOKUP(VLOOKUP($BF43,$A7:$C17,3,FALSE),Players!$J:$N,5,FALSE),")"))))</f>
        <v/>
      </c>
      <c r="BH43" s="178"/>
      <c r="BI43" s="178"/>
      <c r="BJ43" s="178"/>
      <c r="BK43" s="178"/>
      <c r="BL43" s="178"/>
      <c r="BM43" s="178"/>
      <c r="BN43" s="178"/>
      <c r="BO43" s="178"/>
      <c r="BP43" s="178"/>
      <c r="BQ43" s="178"/>
      <c r="BR43" s="178"/>
      <c r="BS43" s="178"/>
      <c r="BT43" s="178"/>
      <c r="BU43" s="179"/>
      <c r="BV43" s="150" t="str">
        <f>IF(D40&lt;&gt;"",D40,"")</f>
        <v/>
      </c>
      <c r="BW43" s="151"/>
      <c r="BX43" s="288" t="str">
        <f>IF(F40&lt;&gt;"",F40,"")</f>
        <v/>
      </c>
      <c r="BY43" s="151"/>
      <c r="BZ43" s="288" t="str">
        <f>IF(H40&lt;&gt;"",H40,"")</f>
        <v/>
      </c>
      <c r="CA43" s="151"/>
      <c r="CB43" s="288" t="str">
        <f>IF(J40&lt;&gt;"",J40,"")</f>
        <v/>
      </c>
      <c r="CC43" s="151"/>
      <c r="CD43" s="288" t="str">
        <f>IF(L40&lt;&gt;"",L40,"")</f>
        <v/>
      </c>
      <c r="CE43" s="332"/>
      <c r="CF43" s="174" t="str">
        <f>IF($CF41&lt;&gt;"",IF(CF41="W","L","W"),"")</f>
        <v/>
      </c>
      <c r="CG43" s="157"/>
      <c r="CH43" s="158"/>
      <c r="CI43" s="158"/>
      <c r="CJ43" s="158"/>
      <c r="CK43" s="158"/>
      <c r="CL43" s="158"/>
      <c r="CM43" s="158"/>
      <c r="CN43" s="158"/>
      <c r="CO43" s="158"/>
      <c r="CP43" s="158"/>
      <c r="CQ43" s="158"/>
      <c r="CR43" s="158"/>
      <c r="CS43" s="159"/>
      <c r="CT43" s="165"/>
      <c r="CU43" s="166"/>
      <c r="CV43" s="175" t="str">
        <f>Q40</f>
        <v>E</v>
      </c>
      <c r="CW43" s="177" t="str">
        <f>IF(VLOOKUP($CV43,$A7:$C17,3,FALSE)=0,"",CONCATENATE(VLOOKUP(VLOOKUP($CV43,$A7:$C17,3,FALSE),Players!$J:$N,4,FALSE)," ",VLOOKUP($CV43,$A7:$C17,3,FALSE)," ",IF(ISERROR(VLOOKUP(VLOOKUP($CV43,$A7:$C17,3,FALSE),Players!$J:$N,5,FALSE)),"()",CONCATENATE("(",VLOOKUP(VLOOKUP($CV43,$A7:$C17,3,FALSE),Players!$J:$N,5,FALSE),")"))))</f>
        <v/>
      </c>
      <c r="CX43" s="178"/>
      <c r="CY43" s="178"/>
      <c r="CZ43" s="178"/>
      <c r="DA43" s="178"/>
      <c r="DB43" s="178"/>
      <c r="DC43" s="178"/>
      <c r="DD43" s="178"/>
      <c r="DE43" s="178"/>
      <c r="DF43" s="178"/>
      <c r="DG43" s="178"/>
      <c r="DH43" s="178"/>
      <c r="DI43" s="178"/>
      <c r="DJ43" s="178"/>
      <c r="DK43" s="179"/>
      <c r="DL43" s="150" t="str">
        <f>IF(R40&lt;&gt;"",R40,"")</f>
        <v/>
      </c>
      <c r="DM43" s="151"/>
      <c r="DN43" s="288" t="str">
        <f>IF(T40&lt;&gt;"",T40,"")</f>
        <v/>
      </c>
      <c r="DO43" s="151"/>
      <c r="DP43" s="288" t="str">
        <f>IF(V40&lt;&gt;"",V40,"")</f>
        <v/>
      </c>
      <c r="DQ43" s="151"/>
      <c r="DR43" s="288" t="str">
        <f>IF(X40&lt;&gt;"",X40,"")</f>
        <v/>
      </c>
      <c r="DS43" s="151"/>
      <c r="DT43" s="288" t="str">
        <f>IF(Z40&lt;&gt;"",Z40,"")</f>
        <v/>
      </c>
      <c r="DU43" s="332"/>
      <c r="DV43" s="174" t="str">
        <f>IF($DV41&lt;&gt;"",IF(DV41="W","L","W"),"")</f>
        <v/>
      </c>
      <c r="DW43" s="129"/>
      <c r="DX43" s="129"/>
      <c r="DY43" s="129"/>
      <c r="DZ43" s="129"/>
      <c r="EA43" s="129"/>
      <c r="EB43" s="129"/>
      <c r="EC43" s="129"/>
      <c r="ED43" s="129"/>
      <c r="EE43" s="129"/>
      <c r="EF43" s="129"/>
      <c r="EG43" s="129"/>
      <c r="EH43" s="129"/>
      <c r="EI43" s="129"/>
    </row>
    <row r="44" spans="1:139" s="3" customFormat="1" ht="11.25" customHeight="1" thickBot="1">
      <c r="A44" s="192"/>
      <c r="B44" s="193"/>
      <c r="C44" s="175" t="str">
        <f>IF($D3="1P","C","F")</f>
        <v>F</v>
      </c>
      <c r="D44" s="201"/>
      <c r="E44" s="202"/>
      <c r="F44" s="201"/>
      <c r="G44" s="202"/>
      <c r="H44" s="201"/>
      <c r="I44" s="202"/>
      <c r="J44" s="201"/>
      <c r="K44" s="202"/>
      <c r="L44" s="201"/>
      <c r="M44" s="205"/>
      <c r="N44" s="69" t="str">
        <f>IF(CF51&lt;&gt;"",IF(ISERROR(AND(BV55="",BX55="",BZ55="",CB55="",CD55="")),"E",IF(AND(BV55="",BX55="",BZ55="",CB55="",CD55=""),"","E")),"")</f>
        <v/>
      </c>
      <c r="O44" s="192"/>
      <c r="P44" s="193"/>
      <c r="Q44" s="175" t="str">
        <f>IF($D3="1P","B","E")</f>
        <v>E</v>
      </c>
      <c r="R44" s="201"/>
      <c r="S44" s="202"/>
      <c r="T44" s="201"/>
      <c r="U44" s="202"/>
      <c r="V44" s="201"/>
      <c r="W44" s="202"/>
      <c r="X44" s="201"/>
      <c r="Y44" s="202"/>
      <c r="Z44" s="201"/>
      <c r="AA44" s="205"/>
      <c r="AB44" s="69" t="str">
        <f>IF(DV51&lt;&gt;"",IF(ISERROR(AND(DL55="",DN55="",DP55="",DQ55="",DT55="")),"E",IF(AND(DL55="",DN55="",DP55="",DR55="",DT55=""),"","E")),"")</f>
        <v/>
      </c>
      <c r="AC44" s="1"/>
      <c r="AD44" s="1"/>
      <c r="AE44" s="1"/>
      <c r="AF44" s="1"/>
      <c r="AG44" s="1"/>
      <c r="AH44" s="1"/>
      <c r="AI44" s="1"/>
      <c r="AJ44" s="1"/>
      <c r="AK44" s="1"/>
      <c r="AL44" s="1"/>
      <c r="AM44" s="1"/>
      <c r="AN44" s="1"/>
      <c r="AO44" s="1"/>
      <c r="AQ44" s="160"/>
      <c r="AR44" s="161"/>
      <c r="AS44" s="161"/>
      <c r="AT44" s="161"/>
      <c r="AU44" s="161"/>
      <c r="AV44" s="161"/>
      <c r="AW44" s="161"/>
      <c r="AX44" s="161"/>
      <c r="AY44" s="161"/>
      <c r="AZ44" s="161"/>
      <c r="BA44" s="161"/>
      <c r="BB44" s="161"/>
      <c r="BC44" s="162"/>
      <c r="BD44" s="167"/>
      <c r="BE44" s="168"/>
      <c r="BF44" s="176"/>
      <c r="BG44" s="180"/>
      <c r="BH44" s="181"/>
      <c r="BI44" s="181"/>
      <c r="BJ44" s="181"/>
      <c r="BK44" s="181"/>
      <c r="BL44" s="181"/>
      <c r="BM44" s="181"/>
      <c r="BN44" s="181"/>
      <c r="BO44" s="181"/>
      <c r="BP44" s="181"/>
      <c r="BQ44" s="181"/>
      <c r="BR44" s="181"/>
      <c r="BS44" s="181"/>
      <c r="BT44" s="181"/>
      <c r="BU44" s="182"/>
      <c r="BV44" s="152"/>
      <c r="BW44" s="153"/>
      <c r="BX44" s="333"/>
      <c r="BY44" s="153"/>
      <c r="BZ44" s="333"/>
      <c r="CA44" s="153"/>
      <c r="CB44" s="333"/>
      <c r="CC44" s="153"/>
      <c r="CD44" s="333"/>
      <c r="CE44" s="334"/>
      <c r="CF44" s="341"/>
      <c r="CG44" s="160"/>
      <c r="CH44" s="161"/>
      <c r="CI44" s="161"/>
      <c r="CJ44" s="161"/>
      <c r="CK44" s="161"/>
      <c r="CL44" s="161"/>
      <c r="CM44" s="161"/>
      <c r="CN44" s="161"/>
      <c r="CO44" s="161"/>
      <c r="CP44" s="161"/>
      <c r="CQ44" s="161"/>
      <c r="CR44" s="161"/>
      <c r="CS44" s="162"/>
      <c r="CT44" s="167"/>
      <c r="CU44" s="168"/>
      <c r="CV44" s="176"/>
      <c r="CW44" s="180"/>
      <c r="CX44" s="181"/>
      <c r="CY44" s="181"/>
      <c r="CZ44" s="181"/>
      <c r="DA44" s="181"/>
      <c r="DB44" s="181"/>
      <c r="DC44" s="181"/>
      <c r="DD44" s="181"/>
      <c r="DE44" s="181"/>
      <c r="DF44" s="181"/>
      <c r="DG44" s="181"/>
      <c r="DH44" s="181"/>
      <c r="DI44" s="181"/>
      <c r="DJ44" s="181"/>
      <c r="DK44" s="182"/>
      <c r="DL44" s="152"/>
      <c r="DM44" s="153"/>
      <c r="DN44" s="333"/>
      <c r="DO44" s="153"/>
      <c r="DP44" s="333"/>
      <c r="DQ44" s="153"/>
      <c r="DR44" s="333"/>
      <c r="DS44" s="153"/>
      <c r="DT44" s="333"/>
      <c r="DU44" s="334"/>
      <c r="DV44" s="174"/>
      <c r="DW44" s="129"/>
      <c r="DX44" s="129"/>
      <c r="DY44" s="129"/>
      <c r="DZ44" s="129"/>
      <c r="EA44" s="129"/>
      <c r="EB44" s="129"/>
      <c r="EC44" s="129"/>
      <c r="ED44" s="129"/>
      <c r="EE44" s="129"/>
      <c r="EF44" s="129"/>
      <c r="EG44" s="129"/>
      <c r="EH44" s="129"/>
      <c r="EI44" s="129"/>
    </row>
    <row r="45" spans="1:139" s="3" customFormat="1" ht="11.25" customHeight="1" thickBot="1">
      <c r="A45" s="194"/>
      <c r="B45" s="195"/>
      <c r="C45" s="207"/>
      <c r="D45" s="203"/>
      <c r="E45" s="204"/>
      <c r="F45" s="203"/>
      <c r="G45" s="204"/>
      <c r="H45" s="203"/>
      <c r="I45" s="204"/>
      <c r="J45" s="203"/>
      <c r="K45" s="204"/>
      <c r="L45" s="203"/>
      <c r="M45" s="206"/>
      <c r="N45" s="69" t="str">
        <f>IF(CF53&lt;&gt;"",IF(CF53="W",IF(SUM(IF(D44&gt;D42,1,0),IF(F44&gt;F42,1,0),IF(H44&gt;H42,1,0),IF(J44&gt;J42,1,0),IF(L44&gt;L42,1,0))&lt;&gt;3,"E",""),""),"")</f>
        <v/>
      </c>
      <c r="O45" s="194"/>
      <c r="P45" s="195"/>
      <c r="Q45" s="207"/>
      <c r="R45" s="203"/>
      <c r="S45" s="204"/>
      <c r="T45" s="203"/>
      <c r="U45" s="204"/>
      <c r="V45" s="203"/>
      <c r="W45" s="204"/>
      <c r="X45" s="203"/>
      <c r="Y45" s="204"/>
      <c r="Z45" s="203"/>
      <c r="AA45" s="206"/>
      <c r="AB45" s="69" t="str">
        <f>IF(DV53&lt;&gt;"",IF(DV53="W",IF(SUM(IF(R44&gt;R42,1,0),IF(T44&gt;T42,1,0),IF(V44&gt;V42,1,0),IF(X44&gt;X42,1,0),IF(Z44&gt;Z42,1,0))&lt;&gt;3,"E",""),""),"")</f>
        <v/>
      </c>
      <c r="AC45" s="1"/>
      <c r="AD45" s="1"/>
      <c r="AE45" s="1"/>
      <c r="AF45" s="1"/>
      <c r="AG45" s="1"/>
      <c r="AH45" s="1"/>
      <c r="AI45" s="1"/>
      <c r="AJ45" s="1"/>
      <c r="AK45" s="1"/>
      <c r="AL45" s="1"/>
      <c r="AM45" s="1"/>
      <c r="AN45" s="1"/>
      <c r="AO45" s="1"/>
      <c r="AQ45" s="126"/>
      <c r="AR45" s="126"/>
      <c r="AS45" s="126"/>
      <c r="AT45" s="126"/>
      <c r="AU45" s="126"/>
      <c r="AV45" s="126"/>
      <c r="AW45" s="126"/>
      <c r="AX45" s="126"/>
      <c r="AY45" s="126"/>
      <c r="AZ45" s="126"/>
      <c r="BA45" s="126"/>
      <c r="BB45" s="126"/>
      <c r="BC45" s="126"/>
      <c r="BD45" s="1"/>
      <c r="BE45" s="1"/>
      <c r="BF45" s="1"/>
      <c r="BG45" s="1"/>
      <c r="BH45" s="1"/>
      <c r="BI45" s="1"/>
      <c r="BJ45" s="1"/>
      <c r="BK45" s="1"/>
      <c r="BL45" s="1"/>
      <c r="BM45" s="1"/>
      <c r="BN45" s="1"/>
      <c r="BO45" s="1"/>
      <c r="BP45" s="1"/>
      <c r="BQ45" s="1"/>
      <c r="BR45" s="1"/>
      <c r="BS45" s="1"/>
      <c r="BT45" s="1"/>
      <c r="BU45" s="1"/>
      <c r="BV45" s="169" t="str">
        <f>IF(CF41&lt;&gt;"",IF(AND(AND(BV41&gt;-1,BV43&gt;-1),OR(BV41&gt;10,BV43&gt;10),ABS(BV41-BV43)&gt;1,IF(OR(BV41&gt;11,BV43&gt;11),ABS(BV41-BV43)=2,TRUE),BV41=INT(BV41),BV43=INT(BV43)),"","Error"),"")</f>
        <v/>
      </c>
      <c r="BW45" s="169"/>
      <c r="BX45" s="169" t="str">
        <f>IF(CF41&lt;&gt;"",IF(AND(AND(BX41&gt;-1,BX43&gt;-1),OR(BX41&gt;10,BX43&gt;10),ABS(BX41-BX43)&gt;1,IF(OR(BX41&gt;11,BX43&gt;11),ABS(BX41-BX43)=2,TRUE),BX41=INT(BX41),BX43=INT(BX43)),"","Error"),"")</f>
        <v/>
      </c>
      <c r="BY45" s="169"/>
      <c r="BZ45" s="169" t="str">
        <f>IF(CF41&lt;&gt;"",IF(AND(AND(BZ41&gt;-1,BZ43&gt;-1),OR(BZ41&gt;10,BZ43&gt;10),ABS(BZ41-BZ43)&gt;1,IF(OR(BZ41&gt;11,BZ43&gt;11),ABS(BZ41-BZ43)=2,TRUE),BZ41=INT(BZ41),BZ43=INT(BZ43)),"","Error"),"")</f>
        <v/>
      </c>
      <c r="CA45" s="169"/>
      <c r="CB45" s="169" t="str">
        <f>IF(AND(CF41&lt;&gt;"",CB41&lt;&gt;""),IF(AND(AND(CB41&gt;-1,CB43&gt;-1),OR(CB41&gt;10,CB43&gt;10),ABS(CB41-CB43)&gt;1,IF(OR(CB41&gt;11,CB43&gt;11),ABS(CB41-CB43)=2,TRUE),CB41=INT(CB41),CB43=INT(CB43)),"","Error"),"")</f>
        <v/>
      </c>
      <c r="CC45" s="169"/>
      <c r="CD45" s="169" t="str">
        <f>IF(AND(CF41&lt;&gt;"",CD41&lt;&gt;""),IF(AND(AND(CD41&gt;-1,CD43&gt;-1),OR(CD41&gt;10,CD43&gt;10),ABS(CD41-CD43)&gt;1,IF(OR(CD41&gt;11,CD43&gt;11),ABS(CD41-CD43)=2,TRUE),CD41=INT(CD41),CD43=INT(CD43)),"","Error"),"")</f>
        <v/>
      </c>
      <c r="CE45" s="169"/>
      <c r="CG45" s="126"/>
      <c r="CH45" s="126"/>
      <c r="CI45" s="126"/>
      <c r="CJ45" s="126"/>
      <c r="CK45" s="126"/>
      <c r="CL45" s="126"/>
      <c r="CM45" s="126"/>
      <c r="CN45" s="126"/>
      <c r="CO45" s="126"/>
      <c r="CP45" s="126"/>
      <c r="CQ45" s="126"/>
      <c r="CR45" s="126"/>
      <c r="CS45" s="126"/>
      <c r="CT45" s="1"/>
      <c r="CU45" s="1"/>
      <c r="CV45" s="1"/>
      <c r="CW45" s="1"/>
      <c r="CX45" s="1"/>
      <c r="CY45" s="1"/>
      <c r="CZ45" s="1"/>
      <c r="DA45" s="1"/>
      <c r="DB45" s="1"/>
      <c r="DC45" s="1"/>
      <c r="DD45" s="1"/>
      <c r="DE45" s="1"/>
      <c r="DF45" s="1"/>
      <c r="DG45" s="1"/>
      <c r="DH45" s="1"/>
      <c r="DI45" s="1"/>
      <c r="DJ45" s="1"/>
      <c r="DK45" s="1"/>
      <c r="DL45" s="169" t="str">
        <f>IF(DV41&lt;&gt;"",IF(AND(AND(DL41&gt;-1,DL43&gt;-1),OR(DL41&gt;10,DL43&gt;10),ABS(DL41-DL43)&gt;1,IF(OR(DL41&gt;11,DL43&gt;11),ABS(DL41-DL43)=2,TRUE),DL41=INT(DL41),DL43=INT(DL43)),"","Error"),"")</f>
        <v/>
      </c>
      <c r="DM45" s="169"/>
      <c r="DN45" s="169" t="str">
        <f>IF(DV41&lt;&gt;"",IF(AND(AND(DN41&gt;-1,DN43&gt;-1),OR(DN41&gt;10,DN43&gt;10),ABS(DN41-DN43)&gt;1,IF(OR(DN41&gt;11,DN43&gt;11),ABS(DN41-DN43)=2,TRUE),DN41=INT(DN41),DN43=INT(DN43)),"","Error"),"")</f>
        <v/>
      </c>
      <c r="DO45" s="169"/>
      <c r="DP45" s="169" t="str">
        <f>IF(DV41&lt;&gt;"",IF(AND(AND(DP41&gt;-1,DP43&gt;-1),OR(DP41&gt;10,DP43&gt;10),ABS(DP41-DP43)&gt;1,IF(OR(DP41&gt;11,DP43&gt;11),ABS(DP41-DP43)=2,TRUE),DP41=INT(DP41),DP43=INT(DP43)),"","Error"),"")</f>
        <v/>
      </c>
      <c r="DQ45" s="169"/>
      <c r="DR45" s="169" t="str">
        <f>IF(AND(DV41&lt;&gt;"",DR41&lt;&gt;""),IF(AND(AND(DR41&gt;-1,DR43&gt;-1),OR(DR41&gt;10,DR43&gt;10),ABS(DR41-DR43)&gt;1,IF(OR(DR41&gt;11,DR43&gt;11),ABS(DR41-DR43)=2,TRUE),DR41=INT(DR41),DR43=INT(DR43)),"","Error"),"")</f>
        <v/>
      </c>
      <c r="DS45" s="169"/>
      <c r="DT45" s="169" t="str">
        <f>IF(AND(DV41&lt;&gt;"",DT41&lt;&gt;""),IF(AND(AND(DT41&gt;-1,DT43&gt;-1),OR(DT41&gt;10,DT43&gt;10),ABS(DT41-DT43)&gt;1,IF(OR(DT41&gt;11,DT43&gt;11),ABS(DT41-DT43)=2,TRUE),DT41=INT(DT41),DT43=INT(DT43)),"","Error"),"")</f>
        <v/>
      </c>
      <c r="DU45" s="169"/>
      <c r="DW45" s="129"/>
      <c r="DX45" s="129"/>
      <c r="DY45" s="129"/>
      <c r="DZ45" s="129"/>
      <c r="EA45" s="129"/>
      <c r="EB45" s="129"/>
      <c r="EC45" s="129"/>
      <c r="ED45" s="129"/>
      <c r="EE45" s="129"/>
      <c r="EF45" s="129"/>
      <c r="EG45" s="129"/>
      <c r="EH45" s="129"/>
      <c r="EI45" s="129"/>
    </row>
    <row r="46" spans="1:139" s="3" customFormat="1" ht="11.25" customHeight="1">
      <c r="A46" s="170">
        <v>7</v>
      </c>
      <c r="B46" s="191"/>
      <c r="C46" s="183" t="str">
        <f>IF($D3="1P","A","A")</f>
        <v>A</v>
      </c>
      <c r="D46" s="197"/>
      <c r="E46" s="198"/>
      <c r="F46" s="197"/>
      <c r="G46" s="198"/>
      <c r="H46" s="197"/>
      <c r="I46" s="198"/>
      <c r="J46" s="197"/>
      <c r="K46" s="198"/>
      <c r="L46" s="197"/>
      <c r="M46" s="208"/>
      <c r="N46" s="69" t="str">
        <f>IF(CF61&lt;&gt;"",IF(CF61="W",IF(SUM(IF(D46&gt;D48,1,0),IF(F46&gt;F48,1,0),IF(H46&gt;H48,1,0),IF(J46&gt;J48,1,0),IF(L46&gt;L48,1,0))&lt;&gt;3,"E",""),""),"")</f>
        <v/>
      </c>
      <c r="O46" s="170">
        <v>14</v>
      </c>
      <c r="P46" s="191"/>
      <c r="Q46" s="183" t="str">
        <f>IF($D3="1P","C","D")</f>
        <v>D</v>
      </c>
      <c r="R46" s="197"/>
      <c r="S46" s="198"/>
      <c r="T46" s="197"/>
      <c r="U46" s="198"/>
      <c r="V46" s="197"/>
      <c r="W46" s="198"/>
      <c r="X46" s="197"/>
      <c r="Y46" s="198"/>
      <c r="Z46" s="197"/>
      <c r="AA46" s="208"/>
      <c r="AB46" s="69" t="str">
        <f>IF(DV61&lt;&gt;"",IF(DV61="W",IF(SUM(IF(R46&gt;R48,1,0),IF(T46&gt;T48,1,0),IF(V46&gt;V48,1,0),IF(X46&gt;X48,1,0),IF(Z46&gt;Z48,1,0))&lt;&gt;3,"E",""),""),"")</f>
        <v/>
      </c>
      <c r="AC46" s="1"/>
      <c r="AD46" s="1"/>
      <c r="AE46" s="1"/>
      <c r="AF46" s="1"/>
      <c r="AG46" s="1"/>
      <c r="AH46" s="1"/>
      <c r="AI46" s="1"/>
      <c r="AJ46" s="1"/>
      <c r="AK46" s="1"/>
      <c r="AL46" s="1"/>
      <c r="AM46" s="1"/>
      <c r="AN46" s="1"/>
      <c r="AO46" s="1"/>
      <c r="AQ46" s="126"/>
      <c r="AR46" s="126"/>
      <c r="AS46" s="126"/>
      <c r="AT46" s="126"/>
      <c r="AU46" s="126"/>
      <c r="AV46" s="126"/>
      <c r="AW46" s="126"/>
      <c r="AX46" s="126"/>
      <c r="AY46" s="126"/>
      <c r="AZ46" s="126"/>
      <c r="BA46" s="126"/>
      <c r="BB46" s="126"/>
      <c r="BC46" s="126"/>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G46" s="126"/>
      <c r="CH46" s="126"/>
      <c r="CI46" s="126"/>
      <c r="CJ46" s="126"/>
      <c r="CK46" s="126"/>
      <c r="CL46" s="126"/>
      <c r="CM46" s="126"/>
      <c r="CN46" s="126"/>
      <c r="CO46" s="126"/>
      <c r="CP46" s="126"/>
      <c r="CQ46" s="126"/>
      <c r="CR46" s="126"/>
      <c r="CS46" s="126"/>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W46" s="129"/>
      <c r="DX46" s="129"/>
      <c r="DY46" s="129"/>
      <c r="DZ46" s="129"/>
      <c r="EA46" s="129"/>
      <c r="EB46" s="129"/>
      <c r="EC46" s="129"/>
      <c r="ED46" s="129"/>
      <c r="EE46" s="129"/>
      <c r="EF46" s="129"/>
      <c r="EG46" s="129"/>
      <c r="EH46" s="129"/>
      <c r="EI46" s="129"/>
    </row>
    <row r="47" spans="1:139" s="3" customFormat="1" ht="11.25" customHeight="1">
      <c r="A47" s="192"/>
      <c r="B47" s="193"/>
      <c r="C47" s="196"/>
      <c r="D47" s="199"/>
      <c r="E47" s="200"/>
      <c r="F47" s="199"/>
      <c r="G47" s="200"/>
      <c r="H47" s="199"/>
      <c r="I47" s="200"/>
      <c r="J47" s="199"/>
      <c r="K47" s="200"/>
      <c r="L47" s="199"/>
      <c r="M47" s="209"/>
      <c r="N47" s="69" t="str">
        <f>IF(CF61&lt;&gt;"",IF(ISERROR(AND(BV65="",BX65="",BZ65="",CB65="",CD65="")),"E",IF(AND(BV65="",BX65="",BZ65="",CB65="",CD65=""),"","E")),"")</f>
        <v/>
      </c>
      <c r="O47" s="192"/>
      <c r="P47" s="193"/>
      <c r="Q47" s="196"/>
      <c r="R47" s="199"/>
      <c r="S47" s="200"/>
      <c r="T47" s="199"/>
      <c r="U47" s="200"/>
      <c r="V47" s="199"/>
      <c r="W47" s="200"/>
      <c r="X47" s="199"/>
      <c r="Y47" s="200"/>
      <c r="Z47" s="199"/>
      <c r="AA47" s="209"/>
      <c r="AB47" s="69" t="str">
        <f>IF(DV61&lt;&gt;"",IF(ISERROR(AND(DL65="",DN65="",DP65="",DQ65="",DT65="")),"E",IF(AND(DL65="",DN65="",DP65="",DR65="",DT65=""),"","E")),"")</f>
        <v/>
      </c>
      <c r="AC47" s="1"/>
      <c r="AD47" s="1"/>
      <c r="AE47" s="1"/>
      <c r="AF47" s="1"/>
      <c r="AG47" s="1"/>
      <c r="AH47" s="1"/>
      <c r="AI47" s="1"/>
      <c r="AJ47" s="1"/>
      <c r="AK47" s="1"/>
      <c r="AL47" s="1"/>
      <c r="AM47" s="1"/>
      <c r="AN47" s="1"/>
      <c r="AO47" s="1"/>
      <c r="AQ47" s="127"/>
      <c r="AR47" s="127"/>
      <c r="AS47" s="127"/>
      <c r="AT47" s="127"/>
      <c r="AU47" s="127"/>
      <c r="AV47" s="127"/>
      <c r="AW47" s="127"/>
      <c r="AX47" s="127"/>
      <c r="AY47" s="127"/>
      <c r="AZ47" s="127"/>
      <c r="BA47" s="127"/>
      <c r="BB47" s="127"/>
      <c r="BC47" s="127"/>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G47" s="127"/>
      <c r="CH47" s="127"/>
      <c r="CI47" s="127"/>
      <c r="CJ47" s="127"/>
      <c r="CK47" s="127"/>
      <c r="CL47" s="127"/>
      <c r="CM47" s="127"/>
      <c r="CN47" s="127"/>
      <c r="CO47" s="127"/>
      <c r="CP47" s="127"/>
      <c r="CQ47" s="127"/>
      <c r="CR47" s="127"/>
      <c r="CS47" s="127"/>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W47" s="129"/>
      <c r="DX47" s="129"/>
      <c r="DY47" s="129"/>
      <c r="DZ47" s="129"/>
      <c r="EA47" s="129"/>
      <c r="EB47" s="129"/>
      <c r="EC47" s="129"/>
      <c r="ED47" s="129"/>
      <c r="EE47" s="129"/>
      <c r="EF47" s="129"/>
      <c r="EG47" s="129"/>
      <c r="EH47" s="129"/>
      <c r="EI47" s="129"/>
    </row>
    <row r="48" spans="1:139" s="3" customFormat="1" ht="11.25" customHeight="1">
      <c r="A48" s="192"/>
      <c r="B48" s="193"/>
      <c r="C48" s="175" t="str">
        <f>IF($D3="1P","D","C")</f>
        <v>C</v>
      </c>
      <c r="D48" s="201"/>
      <c r="E48" s="202"/>
      <c r="F48" s="201"/>
      <c r="G48" s="202"/>
      <c r="H48" s="201"/>
      <c r="I48" s="202"/>
      <c r="J48" s="201"/>
      <c r="K48" s="202"/>
      <c r="L48" s="201"/>
      <c r="M48" s="205"/>
      <c r="N48" s="69" t="str">
        <f>IF(CF61&lt;&gt;"",IF(ISERROR(AND(BV65="",BX65="",BZ65="",CB65="",CD65="")),"E",IF(AND(BV65="",BX65="",BZ65="",CB65="",CD65=""),"","E")),"")</f>
        <v/>
      </c>
      <c r="O48" s="192"/>
      <c r="P48" s="193"/>
      <c r="Q48" s="175" t="str">
        <f>IF($D3="1P","F","F")</f>
        <v>F</v>
      </c>
      <c r="R48" s="201"/>
      <c r="S48" s="202"/>
      <c r="T48" s="201"/>
      <c r="U48" s="202"/>
      <c r="V48" s="201"/>
      <c r="W48" s="202"/>
      <c r="X48" s="201"/>
      <c r="Y48" s="202"/>
      <c r="Z48" s="201"/>
      <c r="AA48" s="205"/>
      <c r="AB48" s="69" t="str">
        <f>IF(DV61&lt;&gt;"",IF(ISERROR(AND(DL65="",DN65="",DP65="",DQ65="",DT65="")),"E",IF(AND(DL65="",DN65="",DP65="",DR65="",DT65=""),"","E")),"")</f>
        <v/>
      </c>
      <c r="AC48" s="1"/>
      <c r="AD48" s="1"/>
      <c r="AE48" s="1"/>
      <c r="AF48" s="1"/>
      <c r="AG48" s="1"/>
      <c r="AH48" s="1"/>
      <c r="AI48" s="1"/>
      <c r="AJ48" s="1"/>
      <c r="AK48" s="1"/>
      <c r="AL48" s="1"/>
      <c r="AM48" s="1"/>
      <c r="AN48" s="1"/>
      <c r="AO48" s="1"/>
      <c r="AQ48" s="128"/>
      <c r="AR48" s="128"/>
      <c r="AS48" s="128"/>
      <c r="AT48" s="128"/>
      <c r="AU48" s="128"/>
      <c r="AV48" s="128"/>
      <c r="AW48" s="128"/>
      <c r="AX48" s="128"/>
      <c r="AY48" s="128"/>
      <c r="AZ48" s="128"/>
      <c r="BA48" s="128"/>
      <c r="BB48" s="128"/>
      <c r="BC48" s="128"/>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G48" s="128"/>
      <c r="CH48" s="128"/>
      <c r="CI48" s="128"/>
      <c r="CJ48" s="128"/>
      <c r="CK48" s="128"/>
      <c r="CL48" s="128"/>
      <c r="CM48" s="128"/>
      <c r="CN48" s="128"/>
      <c r="CO48" s="128"/>
      <c r="CP48" s="128"/>
      <c r="CQ48" s="128"/>
      <c r="CR48" s="128"/>
      <c r="CS48" s="128"/>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W48" s="129"/>
      <c r="DX48" s="129"/>
      <c r="DY48" s="129"/>
      <c r="DZ48" s="129"/>
      <c r="EA48" s="129"/>
      <c r="EB48" s="129"/>
      <c r="EC48" s="129"/>
      <c r="ED48" s="129"/>
      <c r="EE48" s="129"/>
      <c r="EF48" s="129"/>
      <c r="EG48" s="129"/>
      <c r="EH48" s="129"/>
      <c r="EI48" s="129"/>
    </row>
    <row r="49" spans="1:139" s="3" customFormat="1" ht="11.25" customHeight="1" thickBot="1">
      <c r="A49" s="194"/>
      <c r="B49" s="195"/>
      <c r="C49" s="207"/>
      <c r="D49" s="203"/>
      <c r="E49" s="204"/>
      <c r="F49" s="203"/>
      <c r="G49" s="204"/>
      <c r="H49" s="203"/>
      <c r="I49" s="204"/>
      <c r="J49" s="203"/>
      <c r="K49" s="204"/>
      <c r="L49" s="203"/>
      <c r="M49" s="206"/>
      <c r="N49" s="69" t="str">
        <f>IF(CF63&lt;&gt;"",IF(CF63="W",IF(SUM(IF(D48&gt;D46,1,0),IF(F48&gt;F46,1,0),IF(H48&gt;H46,1,0),IF(J48&gt;J46,1,0),IF(L48&gt;L46,1,0))&lt;&gt;3,"E",""),""),"")</f>
        <v/>
      </c>
      <c r="O49" s="194"/>
      <c r="P49" s="195"/>
      <c r="Q49" s="207"/>
      <c r="R49" s="203"/>
      <c r="S49" s="204"/>
      <c r="T49" s="203"/>
      <c r="U49" s="204"/>
      <c r="V49" s="203"/>
      <c r="W49" s="204"/>
      <c r="X49" s="203"/>
      <c r="Y49" s="204"/>
      <c r="Z49" s="203"/>
      <c r="AA49" s="206"/>
      <c r="AB49" s="69" t="str">
        <f>IF(DV63&lt;&gt;"",IF(DV63="W",IF(SUM(IF(R48&gt;R46,1,0),IF(T48&gt;T46,1,0),IF(V48&gt;V46,1,0),IF(X48&gt;X46,1,0),IF(Z48&gt;Z46,1,0))&lt;&gt;3,"E",""),""),"")</f>
        <v/>
      </c>
      <c r="AC49" s="1"/>
      <c r="AD49" s="1"/>
      <c r="AE49" s="1"/>
      <c r="AF49" s="1"/>
      <c r="AG49" s="1"/>
      <c r="AH49" s="1"/>
      <c r="AI49" s="1"/>
      <c r="AJ49" s="1"/>
      <c r="AK49" s="1"/>
      <c r="AL49" s="1"/>
      <c r="AM49" s="1"/>
      <c r="AN49" s="1"/>
      <c r="AO49" s="1"/>
      <c r="AQ49" s="126"/>
      <c r="AR49" s="126"/>
      <c r="AS49" s="126"/>
      <c r="AT49" s="126"/>
      <c r="AU49" s="126"/>
      <c r="AV49" s="126"/>
      <c r="AW49" s="126"/>
      <c r="AX49" s="126"/>
      <c r="AY49" s="126"/>
      <c r="AZ49" s="126"/>
      <c r="BA49" s="126"/>
      <c r="BB49" s="126"/>
      <c r="BC49" s="126"/>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G49" s="126"/>
      <c r="CH49" s="126"/>
      <c r="CI49" s="126"/>
      <c r="CJ49" s="126"/>
      <c r="CK49" s="126"/>
      <c r="CL49" s="126"/>
      <c r="CM49" s="126"/>
      <c r="CN49" s="126"/>
      <c r="CO49" s="126"/>
      <c r="CP49" s="126"/>
      <c r="CQ49" s="126"/>
      <c r="CR49" s="126"/>
      <c r="CS49" s="126"/>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W49" s="129"/>
      <c r="DX49" s="129"/>
      <c r="DY49" s="129"/>
      <c r="DZ49" s="129"/>
      <c r="EA49" s="129"/>
      <c r="EB49" s="129"/>
      <c r="EC49" s="129"/>
      <c r="ED49" s="129"/>
      <c r="EE49" s="129"/>
      <c r="EF49" s="129"/>
      <c r="EG49" s="129"/>
      <c r="EH49" s="129"/>
      <c r="EI49" s="129"/>
    </row>
    <row r="50" spans="1:139" s="3" customFormat="1" ht="11.25" customHeight="1" thickBot="1">
      <c r="X50" s="43"/>
      <c r="Y50" s="43"/>
      <c r="Z50" s="43"/>
      <c r="AA50" s="43"/>
      <c r="AB50" s="43"/>
      <c r="AC50" s="1"/>
      <c r="AD50" s="1"/>
      <c r="AE50" s="1"/>
      <c r="AF50" s="1"/>
      <c r="AG50" s="1"/>
      <c r="AH50" s="1"/>
      <c r="AI50" s="1"/>
      <c r="AJ50" s="1"/>
      <c r="AK50" s="1"/>
      <c r="AL50" s="1"/>
      <c r="AM50" s="1"/>
      <c r="AN50" s="1"/>
      <c r="AO50" s="1"/>
      <c r="AQ50" s="127"/>
      <c r="AR50" s="127"/>
      <c r="AS50" s="127"/>
      <c r="AT50" s="127"/>
      <c r="AU50" s="127"/>
      <c r="AV50" s="127"/>
      <c r="AW50" s="127"/>
      <c r="AX50" s="127"/>
      <c r="AY50" s="127"/>
      <c r="AZ50" s="127"/>
      <c r="BA50" s="127"/>
      <c r="BB50" s="127"/>
      <c r="BC50" s="127"/>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G50" s="127"/>
      <c r="CH50" s="127"/>
      <c r="CI50" s="127"/>
      <c r="CJ50" s="127"/>
      <c r="CK50" s="127"/>
      <c r="CL50" s="127"/>
      <c r="CM50" s="127"/>
      <c r="CN50" s="127"/>
      <c r="CO50" s="127"/>
      <c r="CP50" s="127"/>
      <c r="CQ50" s="127"/>
      <c r="CR50" s="127"/>
      <c r="CS50" s="127"/>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W50" s="129"/>
      <c r="DX50" s="129"/>
      <c r="DY50" s="129"/>
      <c r="DZ50" s="129"/>
      <c r="EA50" s="129"/>
      <c r="EB50" s="129"/>
      <c r="EC50" s="129"/>
      <c r="ED50" s="129"/>
      <c r="EE50" s="129"/>
      <c r="EF50" s="129"/>
      <c r="EG50" s="129"/>
      <c r="EH50" s="129"/>
      <c r="EI50" s="129"/>
    </row>
    <row r="51" spans="1:139" s="3" customFormat="1" ht="11.25" customHeight="1">
      <c r="A51" s="42"/>
      <c r="B51" s="42"/>
      <c r="C51" s="42"/>
      <c r="D51" s="42"/>
      <c r="E51" s="42"/>
      <c r="F51" s="43"/>
      <c r="G51" s="43"/>
      <c r="H51" s="43"/>
      <c r="I51" s="43"/>
      <c r="J51" s="43"/>
      <c r="K51" s="43"/>
      <c r="L51" s="43"/>
      <c r="M51" s="43"/>
      <c r="N51" s="43"/>
      <c r="O51" s="43"/>
      <c r="P51" s="43"/>
      <c r="Q51" s="43"/>
      <c r="R51" s="43"/>
      <c r="S51" s="43"/>
      <c r="T51" s="43"/>
      <c r="U51" s="43"/>
      <c r="V51" s="43"/>
      <c r="W51" s="43"/>
      <c r="X51" s="1"/>
      <c r="Y51" s="1"/>
      <c r="Z51" s="1"/>
      <c r="AA51" s="42"/>
      <c r="AB51" s="42"/>
      <c r="AC51" s="1"/>
      <c r="AD51" s="1"/>
      <c r="AE51" s="1"/>
      <c r="AF51" s="1"/>
      <c r="AG51" s="1"/>
      <c r="AH51" s="1"/>
      <c r="AI51" s="1"/>
      <c r="AJ51" s="1"/>
      <c r="AK51" s="1"/>
      <c r="AL51" s="1"/>
      <c r="AM51" s="1"/>
      <c r="AN51" s="1"/>
      <c r="AO51" s="1"/>
      <c r="AQ51" s="154" t="str">
        <f>CONCATENATE($A5," ",$D5,","," ",$F3)</f>
        <v>Group: 1, Women's Singles</v>
      </c>
      <c r="AR51" s="155"/>
      <c r="AS51" s="155"/>
      <c r="AT51" s="155"/>
      <c r="AU51" s="155"/>
      <c r="AV51" s="155"/>
      <c r="AW51" s="155"/>
      <c r="AX51" s="155"/>
      <c r="AY51" s="155"/>
      <c r="AZ51" s="155"/>
      <c r="BA51" s="155"/>
      <c r="BB51" s="155"/>
      <c r="BC51" s="156"/>
      <c r="BD51" s="163">
        <f>A42</f>
        <v>6</v>
      </c>
      <c r="BE51" s="164"/>
      <c r="BF51" s="183" t="str">
        <f>C42</f>
        <v>B</v>
      </c>
      <c r="BG51" s="185" t="str">
        <f>IF(VLOOKUP($BF51,$A7:$C17,3,FALSE)=0,"",CONCATENATE(VLOOKUP(VLOOKUP($BF51,$A7:$C17,3,FALSE),Players!$J:$N,4,FALSE)," ",VLOOKUP($BF51,$A7:$C17,3,FALSE)," ",IF(ISERROR(VLOOKUP(VLOOKUP($BF51,$A7:$C17,3,FALSE),Players!$J:$N,5,FALSE)),"()",CONCATENATE("(",VLOOKUP(VLOOKUP($BF51,$A7:$C17,3,FALSE),Players!$J:$N,5,FALSE),")"))))</f>
        <v/>
      </c>
      <c r="BH51" s="186"/>
      <c r="BI51" s="186"/>
      <c r="BJ51" s="186"/>
      <c r="BK51" s="186"/>
      <c r="BL51" s="186"/>
      <c r="BM51" s="186"/>
      <c r="BN51" s="186"/>
      <c r="BO51" s="186"/>
      <c r="BP51" s="186"/>
      <c r="BQ51" s="186"/>
      <c r="BR51" s="186"/>
      <c r="BS51" s="186"/>
      <c r="BT51" s="186"/>
      <c r="BU51" s="187"/>
      <c r="BV51" s="170" t="str">
        <f>IF(D42&lt;&gt;"",D42,"")</f>
        <v/>
      </c>
      <c r="BW51" s="171"/>
      <c r="BX51" s="335" t="str">
        <f>IF(F42&lt;&gt;"",F42,"")</f>
        <v/>
      </c>
      <c r="BY51" s="171"/>
      <c r="BZ51" s="335" t="str">
        <f>IF(H42&lt;&gt;"",H42,"")</f>
        <v/>
      </c>
      <c r="CA51" s="171"/>
      <c r="CB51" s="335" t="str">
        <f>IF(J42&lt;&gt;"",J42,"")</f>
        <v/>
      </c>
      <c r="CC51" s="171"/>
      <c r="CD51" s="335" t="str">
        <f>IF(L42&lt;&gt;"",L42,"")</f>
        <v/>
      </c>
      <c r="CE51" s="337"/>
      <c r="CF51" s="174" t="str">
        <f>IF($CD51=$CD53,IF($CB51=$CB53,IF($BZ51&lt;&gt;"",IF($BZ51&gt;$BZ53,"W","L"),""),IF($CB51&gt;$CB53,"W","L")),IF($CD51&gt;$CD53,"W","L"))</f>
        <v/>
      </c>
      <c r="CG51" s="154" t="str">
        <f>CONCATENATE($A5," ",$D5,","," ",$F3)</f>
        <v>Group: 1, Women's Singles</v>
      </c>
      <c r="CH51" s="155"/>
      <c r="CI51" s="155"/>
      <c r="CJ51" s="155"/>
      <c r="CK51" s="155"/>
      <c r="CL51" s="155"/>
      <c r="CM51" s="155"/>
      <c r="CN51" s="155"/>
      <c r="CO51" s="155"/>
      <c r="CP51" s="155"/>
      <c r="CQ51" s="155"/>
      <c r="CR51" s="155"/>
      <c r="CS51" s="156"/>
      <c r="CT51" s="163">
        <f>O42</f>
        <v>13</v>
      </c>
      <c r="CU51" s="164"/>
      <c r="CV51" s="183" t="str">
        <f>Q42</f>
        <v>A</v>
      </c>
      <c r="CW51" s="185" t="str">
        <f>IF(VLOOKUP($CV51,$A7:$C17,3,FALSE)=0,"",CONCATENATE(VLOOKUP(VLOOKUP($CV51,$A7:$C17,3,FALSE),Players!$J:$N,4,FALSE)," ",VLOOKUP($CV51,$A7:$C17,3,FALSE)," ",IF(ISERROR(VLOOKUP(VLOOKUP($CV51,$A7:$C17,3,FALSE),Players!$J:$N,5,FALSE)),"()",CONCATENATE("(",VLOOKUP(VLOOKUP($CV51,$A7:$C17,3,FALSE),Players!$J:$N,5,FALSE),")"))))</f>
        <v/>
      </c>
      <c r="CX51" s="186"/>
      <c r="CY51" s="186"/>
      <c r="CZ51" s="186"/>
      <c r="DA51" s="186"/>
      <c r="DB51" s="186"/>
      <c r="DC51" s="186"/>
      <c r="DD51" s="186"/>
      <c r="DE51" s="186"/>
      <c r="DF51" s="186"/>
      <c r="DG51" s="186"/>
      <c r="DH51" s="186"/>
      <c r="DI51" s="186"/>
      <c r="DJ51" s="186"/>
      <c r="DK51" s="187"/>
      <c r="DL51" s="170" t="str">
        <f>IF(R42&lt;&gt;"",R42,"")</f>
        <v/>
      </c>
      <c r="DM51" s="171"/>
      <c r="DN51" s="335" t="str">
        <f>IF(T42&lt;&gt;"",T42,"")</f>
        <v/>
      </c>
      <c r="DO51" s="171"/>
      <c r="DP51" s="335" t="str">
        <f>IF(V42&lt;&gt;"",V42,"")</f>
        <v/>
      </c>
      <c r="DQ51" s="171"/>
      <c r="DR51" s="335" t="str">
        <f>IF(X42&lt;&gt;"",X42,"")</f>
        <v/>
      </c>
      <c r="DS51" s="171"/>
      <c r="DT51" s="335" t="str">
        <f>IF(Z42&lt;&gt;"",Z42,"")</f>
        <v/>
      </c>
      <c r="DU51" s="337"/>
      <c r="DV51" s="174" t="str">
        <f>IF($DT51=$DT53,IF($DR51=$DR53,IF($DP51&lt;&gt;"",IF($DP51&gt;$DP53,"W","L"),""),IF($DR51&gt;$DR53,"W","L")),IF($DT51&gt;$DT53,"W","L"))</f>
        <v/>
      </c>
      <c r="DW51" s="129"/>
      <c r="DX51" s="129"/>
      <c r="DY51" s="129"/>
      <c r="DZ51" s="129"/>
      <c r="EA51" s="129"/>
      <c r="EB51" s="129"/>
      <c r="EC51" s="129"/>
      <c r="ED51" s="129"/>
      <c r="EE51" s="129"/>
      <c r="EF51" s="129"/>
      <c r="EG51" s="129"/>
      <c r="EH51" s="129"/>
      <c r="EI51" s="129"/>
    </row>
    <row r="52" spans="1:139" s="3" customFormat="1" ht="11.25" customHeight="1">
      <c r="A52" s="1"/>
      <c r="B52" s="1"/>
      <c r="C52" s="44"/>
      <c r="D52" s="44"/>
      <c r="E52" s="1"/>
      <c r="F52" s="1"/>
      <c r="G52" s="1"/>
      <c r="H52" s="1"/>
      <c r="I52" s="1"/>
      <c r="J52" s="1"/>
      <c r="K52" s="1"/>
      <c r="L52" s="1"/>
      <c r="M52" s="1"/>
      <c r="N52" s="43"/>
      <c r="O52" s="43"/>
      <c r="P52" s="43"/>
      <c r="Q52" s="43"/>
      <c r="R52" s="43"/>
      <c r="S52" s="43"/>
      <c r="T52" s="43"/>
      <c r="U52" s="43"/>
      <c r="V52" s="43"/>
      <c r="W52" s="43"/>
      <c r="X52" s="43"/>
      <c r="Y52" s="43"/>
      <c r="Z52" s="43"/>
      <c r="AA52" s="43"/>
      <c r="AB52" s="43"/>
      <c r="AC52" s="1"/>
      <c r="AD52" s="1"/>
      <c r="AE52" s="1"/>
      <c r="AF52" s="1"/>
      <c r="AG52" s="1"/>
      <c r="AH52" s="1"/>
      <c r="AI52" s="1"/>
      <c r="AJ52" s="1"/>
      <c r="AK52" s="1"/>
      <c r="AL52" s="1"/>
      <c r="AM52" s="1"/>
      <c r="AN52" s="1"/>
      <c r="AO52" s="1"/>
      <c r="AQ52" s="157"/>
      <c r="AR52" s="158"/>
      <c r="AS52" s="158"/>
      <c r="AT52" s="158"/>
      <c r="AU52" s="158"/>
      <c r="AV52" s="158"/>
      <c r="AW52" s="158"/>
      <c r="AX52" s="158"/>
      <c r="AY52" s="158"/>
      <c r="AZ52" s="158"/>
      <c r="BA52" s="158"/>
      <c r="BB52" s="158"/>
      <c r="BC52" s="159"/>
      <c r="BD52" s="165"/>
      <c r="BE52" s="166"/>
      <c r="BF52" s="184"/>
      <c r="BG52" s="188"/>
      <c r="BH52" s="189"/>
      <c r="BI52" s="189"/>
      <c r="BJ52" s="189"/>
      <c r="BK52" s="189"/>
      <c r="BL52" s="189"/>
      <c r="BM52" s="189"/>
      <c r="BN52" s="189"/>
      <c r="BO52" s="189"/>
      <c r="BP52" s="189"/>
      <c r="BQ52" s="189"/>
      <c r="BR52" s="189"/>
      <c r="BS52" s="189"/>
      <c r="BT52" s="189"/>
      <c r="BU52" s="190"/>
      <c r="BV52" s="172"/>
      <c r="BW52" s="173"/>
      <c r="BX52" s="336"/>
      <c r="BY52" s="173"/>
      <c r="BZ52" s="336"/>
      <c r="CA52" s="173"/>
      <c r="CB52" s="336"/>
      <c r="CC52" s="173"/>
      <c r="CD52" s="336"/>
      <c r="CE52" s="338"/>
      <c r="CF52" s="174"/>
      <c r="CG52" s="157"/>
      <c r="CH52" s="158"/>
      <c r="CI52" s="158"/>
      <c r="CJ52" s="158"/>
      <c r="CK52" s="158"/>
      <c r="CL52" s="158"/>
      <c r="CM52" s="158"/>
      <c r="CN52" s="158"/>
      <c r="CO52" s="158"/>
      <c r="CP52" s="158"/>
      <c r="CQ52" s="158"/>
      <c r="CR52" s="158"/>
      <c r="CS52" s="159"/>
      <c r="CT52" s="165"/>
      <c r="CU52" s="166"/>
      <c r="CV52" s="184"/>
      <c r="CW52" s="188"/>
      <c r="CX52" s="189"/>
      <c r="CY52" s="189"/>
      <c r="CZ52" s="189"/>
      <c r="DA52" s="189"/>
      <c r="DB52" s="189"/>
      <c r="DC52" s="189"/>
      <c r="DD52" s="189"/>
      <c r="DE52" s="189"/>
      <c r="DF52" s="189"/>
      <c r="DG52" s="189"/>
      <c r="DH52" s="189"/>
      <c r="DI52" s="189"/>
      <c r="DJ52" s="189"/>
      <c r="DK52" s="190"/>
      <c r="DL52" s="172"/>
      <c r="DM52" s="173"/>
      <c r="DN52" s="336"/>
      <c r="DO52" s="173"/>
      <c r="DP52" s="336"/>
      <c r="DQ52" s="173"/>
      <c r="DR52" s="336"/>
      <c r="DS52" s="173"/>
      <c r="DT52" s="336"/>
      <c r="DU52" s="338"/>
      <c r="DV52" s="174"/>
      <c r="DW52" s="129"/>
      <c r="DX52" s="129"/>
      <c r="DY52" s="129"/>
      <c r="DZ52" s="129"/>
      <c r="EA52" s="129"/>
      <c r="EB52" s="129"/>
      <c r="EC52" s="129"/>
      <c r="ED52" s="129"/>
      <c r="EE52" s="129"/>
      <c r="EF52" s="129"/>
      <c r="EG52" s="129"/>
      <c r="EH52" s="129"/>
      <c r="EI52" s="129"/>
    </row>
    <row r="53" spans="1:139" s="3" customFormat="1" ht="11.25" customHeight="1">
      <c r="A53" s="2"/>
      <c r="B53" s="1"/>
      <c r="C53" s="1"/>
      <c r="D53" s="1"/>
      <c r="E53" s="1"/>
      <c r="F53" s="1"/>
      <c r="G53" s="1"/>
      <c r="H53" s="1"/>
      <c r="I53" s="1"/>
      <c r="J53" s="43"/>
      <c r="K53" s="43"/>
      <c r="L53" s="43"/>
      <c r="M53" s="43"/>
      <c r="N53" s="1"/>
      <c r="O53" s="1"/>
      <c r="P53" s="1"/>
      <c r="Q53" s="1"/>
      <c r="R53" s="42"/>
      <c r="S53" s="42"/>
      <c r="T53" s="1"/>
      <c r="U53" s="1"/>
      <c r="V53" s="1"/>
      <c r="W53" s="42"/>
      <c r="X53" s="1"/>
      <c r="Y53" s="1"/>
      <c r="Z53" s="1"/>
      <c r="AA53" s="42"/>
      <c r="AB53" s="42"/>
      <c r="AC53" s="1"/>
      <c r="AD53" s="1"/>
      <c r="AE53" s="1"/>
      <c r="AF53" s="1"/>
      <c r="AG53" s="1"/>
      <c r="AH53" s="1"/>
      <c r="AI53" s="1"/>
      <c r="AJ53" s="1"/>
      <c r="AK53" s="1"/>
      <c r="AL53" s="1"/>
      <c r="AM53" s="1"/>
      <c r="AN53" s="1"/>
      <c r="AO53" s="1"/>
      <c r="AQ53" s="157"/>
      <c r="AR53" s="158"/>
      <c r="AS53" s="158"/>
      <c r="AT53" s="158"/>
      <c r="AU53" s="158"/>
      <c r="AV53" s="158"/>
      <c r="AW53" s="158"/>
      <c r="AX53" s="158"/>
      <c r="AY53" s="158"/>
      <c r="AZ53" s="158"/>
      <c r="BA53" s="158"/>
      <c r="BB53" s="158"/>
      <c r="BC53" s="159"/>
      <c r="BD53" s="165"/>
      <c r="BE53" s="166"/>
      <c r="BF53" s="175" t="str">
        <f>C44</f>
        <v>F</v>
      </c>
      <c r="BG53" s="177" t="str">
        <f>IF(VLOOKUP($BF53,$A7:$C17,3,FALSE)=0,"",CONCATENATE(VLOOKUP(VLOOKUP($BF53,$A7:$C17,3,FALSE),Players!$J:$N,4,FALSE)," ",VLOOKUP($BF53,$A7:$C17,3,FALSE)," ",IF(ISERROR(VLOOKUP(VLOOKUP($BF53,$A7:$C17,3,FALSE),Players!$J:$N,5,FALSE)),"()",CONCATENATE("(",VLOOKUP(VLOOKUP($BF53,$A7:$C17,3,FALSE),Players!$J:$N,5,FALSE),")"))))</f>
        <v/>
      </c>
      <c r="BH53" s="178"/>
      <c r="BI53" s="178"/>
      <c r="BJ53" s="178"/>
      <c r="BK53" s="178"/>
      <c r="BL53" s="178"/>
      <c r="BM53" s="178"/>
      <c r="BN53" s="178"/>
      <c r="BO53" s="178"/>
      <c r="BP53" s="178"/>
      <c r="BQ53" s="178"/>
      <c r="BR53" s="178"/>
      <c r="BS53" s="178"/>
      <c r="BT53" s="178"/>
      <c r="BU53" s="179"/>
      <c r="BV53" s="150" t="str">
        <f>IF(D44&lt;&gt;"",D44,"")</f>
        <v/>
      </c>
      <c r="BW53" s="151"/>
      <c r="BX53" s="288" t="str">
        <f>IF(F44&lt;&gt;"",F44,"")</f>
        <v/>
      </c>
      <c r="BY53" s="151"/>
      <c r="BZ53" s="288" t="str">
        <f>IF(H44&lt;&gt;"",H44,"")</f>
        <v/>
      </c>
      <c r="CA53" s="151"/>
      <c r="CB53" s="288" t="str">
        <f>IF(J44&lt;&gt;"",J44,"")</f>
        <v/>
      </c>
      <c r="CC53" s="151"/>
      <c r="CD53" s="288" t="str">
        <f>IF(L44&lt;&gt;"",L44,"")</f>
        <v/>
      </c>
      <c r="CE53" s="332"/>
      <c r="CF53" s="174" t="str">
        <f>IF($CF51&lt;&gt;"",IF(CF51="W","L","W"),"")</f>
        <v/>
      </c>
      <c r="CG53" s="157"/>
      <c r="CH53" s="158"/>
      <c r="CI53" s="158"/>
      <c r="CJ53" s="158"/>
      <c r="CK53" s="158"/>
      <c r="CL53" s="158"/>
      <c r="CM53" s="158"/>
      <c r="CN53" s="158"/>
      <c r="CO53" s="158"/>
      <c r="CP53" s="158"/>
      <c r="CQ53" s="158"/>
      <c r="CR53" s="158"/>
      <c r="CS53" s="159"/>
      <c r="CT53" s="165"/>
      <c r="CU53" s="166"/>
      <c r="CV53" s="175" t="str">
        <f>Q44</f>
        <v>E</v>
      </c>
      <c r="CW53" s="177" t="str">
        <f>IF(VLOOKUP($CV53,$A7:$C17,3,FALSE)=0,"",CONCATENATE(VLOOKUP(VLOOKUP($CV53,$A7:$C17,3,FALSE),Players!$J:$N,4,FALSE)," ",VLOOKUP($CV53,$A7:$C17,3,FALSE)," ",IF(ISERROR(VLOOKUP(VLOOKUP($CV53,$A7:$C17,3,FALSE),Players!$J:$N,5,FALSE)),"()",CONCATENATE("(",VLOOKUP(VLOOKUP($CV53,$A7:$C17,3,FALSE),Players!$J:$N,5,FALSE),")"))))</f>
        <v/>
      </c>
      <c r="CX53" s="178"/>
      <c r="CY53" s="178"/>
      <c r="CZ53" s="178"/>
      <c r="DA53" s="178"/>
      <c r="DB53" s="178"/>
      <c r="DC53" s="178"/>
      <c r="DD53" s="178"/>
      <c r="DE53" s="178"/>
      <c r="DF53" s="178"/>
      <c r="DG53" s="178"/>
      <c r="DH53" s="178"/>
      <c r="DI53" s="178"/>
      <c r="DJ53" s="178"/>
      <c r="DK53" s="179"/>
      <c r="DL53" s="150" t="str">
        <f>IF(R44&lt;&gt;"",R44,"")</f>
        <v/>
      </c>
      <c r="DM53" s="151"/>
      <c r="DN53" s="288" t="str">
        <f>IF(T44&lt;&gt;"",T44,"")</f>
        <v/>
      </c>
      <c r="DO53" s="151"/>
      <c r="DP53" s="288" t="str">
        <f>IF(V44&lt;&gt;"",V44,"")</f>
        <v/>
      </c>
      <c r="DQ53" s="151"/>
      <c r="DR53" s="288" t="str">
        <f>IF(X44&lt;&gt;"",X44,"")</f>
        <v/>
      </c>
      <c r="DS53" s="151"/>
      <c r="DT53" s="288" t="str">
        <f>IF(Z44&lt;&gt;"",Z44,"")</f>
        <v/>
      </c>
      <c r="DU53" s="332"/>
      <c r="DV53" s="174" t="str">
        <f>IF($DV51&lt;&gt;"",IF(DV51="W","L","W"),"")</f>
        <v/>
      </c>
      <c r="DW53" s="129"/>
      <c r="DX53" s="129"/>
      <c r="DY53" s="129"/>
      <c r="DZ53" s="129"/>
      <c r="EA53" s="129"/>
      <c r="EB53" s="129"/>
      <c r="EC53" s="129"/>
      <c r="ED53" s="129"/>
      <c r="EE53" s="129"/>
      <c r="EF53" s="129"/>
      <c r="EG53" s="129"/>
      <c r="EH53" s="129"/>
      <c r="EI53" s="129"/>
    </row>
    <row r="54" spans="1:139" s="3" customFormat="1" ht="11.25" customHeight="1" thickBot="1">
      <c r="A54" s="42"/>
      <c r="B54" s="1"/>
      <c r="C54" s="1"/>
      <c r="D54" s="1"/>
      <c r="E54" s="1"/>
      <c r="F54" s="1"/>
      <c r="G54" s="1"/>
      <c r="H54" s="1"/>
      <c r="I54" s="1"/>
      <c r="J54" s="1"/>
      <c r="K54" s="1"/>
      <c r="L54" s="1"/>
      <c r="M54" s="1"/>
      <c r="N54" s="1"/>
      <c r="O54" s="1"/>
      <c r="P54" s="1"/>
      <c r="Q54" s="1"/>
      <c r="R54" s="42"/>
      <c r="S54" s="42"/>
      <c r="T54" s="1"/>
      <c r="U54" s="1"/>
      <c r="V54" s="1"/>
      <c r="W54" s="42"/>
      <c r="X54" s="43"/>
      <c r="Y54" s="43"/>
      <c r="Z54" s="43"/>
      <c r="AA54" s="43"/>
      <c r="AB54" s="43"/>
      <c r="AC54" s="1"/>
      <c r="AD54" s="1"/>
      <c r="AE54" s="1"/>
      <c r="AF54" s="1"/>
      <c r="AG54" s="1"/>
      <c r="AH54" s="1"/>
      <c r="AI54" s="1"/>
      <c r="AJ54" s="1"/>
      <c r="AK54" s="1"/>
      <c r="AL54" s="1"/>
      <c r="AM54" s="1"/>
      <c r="AN54" s="1"/>
      <c r="AO54" s="1"/>
      <c r="AQ54" s="160"/>
      <c r="AR54" s="161"/>
      <c r="AS54" s="161"/>
      <c r="AT54" s="161"/>
      <c r="AU54" s="161"/>
      <c r="AV54" s="161"/>
      <c r="AW54" s="161"/>
      <c r="AX54" s="161"/>
      <c r="AY54" s="161"/>
      <c r="AZ54" s="161"/>
      <c r="BA54" s="161"/>
      <c r="BB54" s="161"/>
      <c r="BC54" s="162"/>
      <c r="BD54" s="167"/>
      <c r="BE54" s="168"/>
      <c r="BF54" s="176"/>
      <c r="BG54" s="180"/>
      <c r="BH54" s="181"/>
      <c r="BI54" s="181"/>
      <c r="BJ54" s="181"/>
      <c r="BK54" s="181"/>
      <c r="BL54" s="181"/>
      <c r="BM54" s="181"/>
      <c r="BN54" s="181"/>
      <c r="BO54" s="181"/>
      <c r="BP54" s="181"/>
      <c r="BQ54" s="181"/>
      <c r="BR54" s="181"/>
      <c r="BS54" s="181"/>
      <c r="BT54" s="181"/>
      <c r="BU54" s="182"/>
      <c r="BV54" s="152"/>
      <c r="BW54" s="153"/>
      <c r="BX54" s="333"/>
      <c r="BY54" s="153"/>
      <c r="BZ54" s="333"/>
      <c r="CA54" s="153"/>
      <c r="CB54" s="333"/>
      <c r="CC54" s="153"/>
      <c r="CD54" s="333"/>
      <c r="CE54" s="334"/>
      <c r="CF54" s="341"/>
      <c r="CG54" s="160"/>
      <c r="CH54" s="161"/>
      <c r="CI54" s="161"/>
      <c r="CJ54" s="161"/>
      <c r="CK54" s="161"/>
      <c r="CL54" s="161"/>
      <c r="CM54" s="161"/>
      <c r="CN54" s="161"/>
      <c r="CO54" s="161"/>
      <c r="CP54" s="161"/>
      <c r="CQ54" s="161"/>
      <c r="CR54" s="161"/>
      <c r="CS54" s="162"/>
      <c r="CT54" s="167"/>
      <c r="CU54" s="168"/>
      <c r="CV54" s="176"/>
      <c r="CW54" s="180"/>
      <c r="CX54" s="181"/>
      <c r="CY54" s="181"/>
      <c r="CZ54" s="181"/>
      <c r="DA54" s="181"/>
      <c r="DB54" s="181"/>
      <c r="DC54" s="181"/>
      <c r="DD54" s="181"/>
      <c r="DE54" s="181"/>
      <c r="DF54" s="181"/>
      <c r="DG54" s="181"/>
      <c r="DH54" s="181"/>
      <c r="DI54" s="181"/>
      <c r="DJ54" s="181"/>
      <c r="DK54" s="182"/>
      <c r="DL54" s="152"/>
      <c r="DM54" s="153"/>
      <c r="DN54" s="333"/>
      <c r="DO54" s="153"/>
      <c r="DP54" s="333"/>
      <c r="DQ54" s="153"/>
      <c r="DR54" s="333"/>
      <c r="DS54" s="153"/>
      <c r="DT54" s="333"/>
      <c r="DU54" s="334"/>
      <c r="DV54" s="174"/>
      <c r="DW54" s="129"/>
      <c r="DX54" s="129"/>
      <c r="DY54" s="129"/>
      <c r="DZ54" s="129"/>
      <c r="EA54" s="129"/>
      <c r="EB54" s="129"/>
      <c r="EC54" s="129"/>
      <c r="ED54" s="129"/>
      <c r="EE54" s="129"/>
      <c r="EF54" s="129"/>
      <c r="EG54" s="129"/>
      <c r="EH54" s="129"/>
      <c r="EI54" s="129"/>
    </row>
    <row r="55" spans="1:139" s="3" customFormat="1" ht="11.25" customHeight="1">
      <c r="A55" s="42"/>
      <c r="B55" s="1"/>
      <c r="C55" s="1"/>
      <c r="D55" s="1"/>
      <c r="E55" s="1"/>
      <c r="F55" s="1"/>
      <c r="G55" s="1"/>
      <c r="H55" s="1"/>
      <c r="I55" s="1"/>
      <c r="J55" s="1"/>
      <c r="K55" s="1"/>
      <c r="L55" s="1"/>
      <c r="M55" s="1"/>
      <c r="N55" s="1"/>
      <c r="O55" s="1"/>
      <c r="P55" s="1"/>
      <c r="Q55" s="1"/>
      <c r="R55" s="42"/>
      <c r="S55" s="42"/>
      <c r="T55" s="1"/>
      <c r="U55" s="1"/>
      <c r="V55" s="1"/>
      <c r="W55" s="42"/>
      <c r="X55" s="1"/>
      <c r="Y55" s="1"/>
      <c r="Z55" s="1"/>
      <c r="AA55" s="42"/>
      <c r="AB55" s="42"/>
      <c r="AC55" s="1"/>
      <c r="AD55" s="1"/>
      <c r="AE55" s="1"/>
      <c r="AF55" s="1"/>
      <c r="AG55" s="1"/>
      <c r="AH55" s="1"/>
      <c r="AI55" s="1"/>
      <c r="AJ55" s="1"/>
      <c r="AK55" s="1"/>
      <c r="AL55" s="1"/>
      <c r="AM55" s="1"/>
      <c r="AN55" s="1"/>
      <c r="AO55" s="1"/>
      <c r="AQ55" s="126"/>
      <c r="AR55" s="126"/>
      <c r="AS55" s="126"/>
      <c r="AT55" s="126"/>
      <c r="AU55" s="126"/>
      <c r="AV55" s="126"/>
      <c r="AW55" s="126"/>
      <c r="AX55" s="126"/>
      <c r="AY55" s="126"/>
      <c r="AZ55" s="126"/>
      <c r="BA55" s="126"/>
      <c r="BB55" s="126"/>
      <c r="BC55" s="126"/>
      <c r="BD55" s="1"/>
      <c r="BE55" s="1"/>
      <c r="BF55" s="1"/>
      <c r="BG55" s="1"/>
      <c r="BH55" s="1"/>
      <c r="BI55" s="1"/>
      <c r="BJ55" s="1"/>
      <c r="BK55" s="1"/>
      <c r="BL55" s="1"/>
      <c r="BM55" s="1"/>
      <c r="BN55" s="1"/>
      <c r="BO55" s="1"/>
      <c r="BP55" s="1"/>
      <c r="BQ55" s="1"/>
      <c r="BR55" s="1"/>
      <c r="BS55" s="1"/>
      <c r="BT55" s="1"/>
      <c r="BU55" s="1"/>
      <c r="BV55" s="169" t="str">
        <f>IF(CF51&lt;&gt;"",IF(AND(AND(BV51&gt;-1,BV53&gt;-1),OR(BV51&gt;10,BV53&gt;10),ABS(BV51-BV53)&gt;1,IF(OR(BV51&gt;11,BV53&gt;11),ABS(BV51-BV53)=2,TRUE),BV51=INT(BV51),BV53=INT(BV53)),"","Error"),"")</f>
        <v/>
      </c>
      <c r="BW55" s="169"/>
      <c r="BX55" s="169" t="str">
        <f>IF(CF51&lt;&gt;"",IF(AND(AND(BX51&gt;-1,BX53&gt;-1),OR(BX51&gt;10,BX53&gt;10),ABS(BX51-BX53)&gt;1,IF(OR(BX51&gt;11,BX53&gt;11),ABS(BX51-BX53)=2,TRUE),BX51=INT(BX51),BX53=INT(BX53)),"","Error"),"")</f>
        <v/>
      </c>
      <c r="BY55" s="169"/>
      <c r="BZ55" s="169" t="str">
        <f>IF(CF51&lt;&gt;"",IF(AND(AND(BZ51&gt;-1,BZ53&gt;-1),OR(BZ51&gt;10,BZ53&gt;10),ABS(BZ51-BZ53)&gt;1,IF(OR(BZ51&gt;11,BZ53&gt;11),ABS(BZ51-BZ53)=2,TRUE),BZ51=INT(BZ51),BZ53=INT(BZ53)),"","Error"),"")</f>
        <v/>
      </c>
      <c r="CA55" s="169"/>
      <c r="CB55" s="169" t="str">
        <f>IF(AND(CF51&lt;&gt;"",CB51&lt;&gt;""),IF(AND(AND(CB51&gt;-1,CB53&gt;-1),OR(CB51&gt;10,CB53&gt;10),ABS(CB51-CB53)&gt;1,IF(OR(CB51&gt;11,CB53&gt;11),ABS(CB51-CB53)=2,TRUE),CB51=INT(CB51),CB53=INT(CB53)),"","Error"),"")</f>
        <v/>
      </c>
      <c r="CC55" s="169"/>
      <c r="CD55" s="169" t="str">
        <f>IF(AND(CF51&lt;&gt;"",CD51&lt;&gt;""),IF(AND(AND(CD51&gt;-1,CD53&gt;-1),OR(CD51&gt;10,CD53&gt;10),ABS(CD51-CD53)&gt;1,IF(OR(CD51&gt;11,CD53&gt;11),ABS(CD51-CD53)=2,TRUE),CD51=INT(CD51),CD53=INT(CD53)),"","Error"),"")</f>
        <v/>
      </c>
      <c r="CE55" s="169"/>
      <c r="CG55" s="126"/>
      <c r="CH55" s="126"/>
      <c r="CI55" s="126"/>
      <c r="CJ55" s="126"/>
      <c r="CK55" s="126"/>
      <c r="CL55" s="126"/>
      <c r="CM55" s="126"/>
      <c r="CN55" s="126"/>
      <c r="CO55" s="126"/>
      <c r="CP55" s="126"/>
      <c r="CQ55" s="126"/>
      <c r="CR55" s="126"/>
      <c r="CS55" s="126"/>
      <c r="CT55" s="1"/>
      <c r="CU55" s="1"/>
      <c r="CV55" s="1"/>
      <c r="CW55" s="1"/>
      <c r="CX55" s="1"/>
      <c r="CY55" s="1"/>
      <c r="CZ55" s="1"/>
      <c r="DA55" s="1"/>
      <c r="DB55" s="1"/>
      <c r="DC55" s="1"/>
      <c r="DD55" s="1"/>
      <c r="DE55" s="1"/>
      <c r="DF55" s="1"/>
      <c r="DG55" s="1"/>
      <c r="DH55" s="1"/>
      <c r="DI55" s="1"/>
      <c r="DJ55" s="1"/>
      <c r="DK55" s="1"/>
      <c r="DL55" s="169" t="str">
        <f>IF(DV51&lt;&gt;"",IF(AND(AND(DL51&gt;-1,DL53&gt;-1),OR(DL51&gt;10,DL53&gt;10),ABS(DL51-DL53)&gt;1,IF(OR(DL51&gt;11,DL53&gt;11),ABS(DL51-DL53)=2,TRUE),DL51=INT(DL51),DL53=INT(DL53)),"","Error"),"")</f>
        <v/>
      </c>
      <c r="DM55" s="169"/>
      <c r="DN55" s="169" t="str">
        <f>IF(DV51&lt;&gt;"",IF(AND(AND(DN51&gt;-1,DN53&gt;-1),OR(DN51&gt;10,DN53&gt;10),ABS(DN51-DN53)&gt;1,IF(OR(DN51&gt;11,DN53&gt;11),ABS(DN51-DN53)=2,TRUE),DN51=INT(DN51),DN53=INT(DN53)),"","Error"),"")</f>
        <v/>
      </c>
      <c r="DO55" s="169"/>
      <c r="DP55" s="169" t="str">
        <f>IF(DV51&lt;&gt;"",IF(AND(AND(DP51&gt;-1,DP53&gt;-1),OR(DP51&gt;10,DP53&gt;10),ABS(DP51-DP53)&gt;1,IF(OR(DP51&gt;11,DP53&gt;11),ABS(DP51-DP53)=2,TRUE),DP51=INT(DP51),DP53=INT(DP53)),"","Error"),"")</f>
        <v/>
      </c>
      <c r="DQ55" s="169"/>
      <c r="DR55" s="169" t="str">
        <f>IF(AND(DV51&lt;&gt;"",DR51&lt;&gt;""),IF(AND(AND(DR51&gt;-1,DR53&gt;-1),OR(DR51&gt;10,DR53&gt;10),ABS(DR51-DR53)&gt;1,IF(OR(DR51&gt;11,DR53&gt;11),ABS(DR51-DR53)=2,TRUE),DR51=INT(DR51),DR53=INT(DR53)),"","Error"),"")</f>
        <v/>
      </c>
      <c r="DS55" s="169"/>
      <c r="DT55" s="169" t="str">
        <f>IF(AND(DV51&lt;&gt;"",DT51&lt;&gt;""),IF(AND(AND(DT51&gt;-1,DT53&gt;-1),OR(DT51&gt;10,DT53&gt;10),ABS(DT51-DT53)&gt;1,IF(OR(DT51&gt;11,DT53&gt;11),ABS(DT51-DT53)=2,TRUE),DT51=INT(DT51),DT53=INT(DT53)),"","Error"),"")</f>
        <v/>
      </c>
      <c r="DU55" s="169"/>
      <c r="DW55" s="129"/>
      <c r="DX55" s="129"/>
      <c r="DY55" s="129"/>
      <c r="DZ55" s="129"/>
      <c r="EA55" s="129"/>
      <c r="EB55" s="129"/>
      <c r="EC55" s="129"/>
      <c r="ED55" s="129"/>
      <c r="EE55" s="129"/>
      <c r="EF55" s="129"/>
      <c r="EG55" s="129"/>
      <c r="EH55" s="129"/>
      <c r="EI55" s="129"/>
    </row>
    <row r="56" spans="1:139" s="3" customFormat="1" ht="11.25" customHeight="1">
      <c r="A56" s="1"/>
      <c r="B56" s="1"/>
      <c r="C56" s="44"/>
      <c r="D56" s="44"/>
      <c r="E56" s="1"/>
      <c r="F56" s="1"/>
      <c r="G56" s="1"/>
      <c r="H56" s="1"/>
      <c r="I56" s="1"/>
      <c r="J56" s="1"/>
      <c r="K56" s="1"/>
      <c r="L56" s="1"/>
      <c r="M56" s="1"/>
      <c r="N56" s="1"/>
      <c r="O56" s="1"/>
      <c r="P56" s="1"/>
      <c r="Q56" s="1"/>
      <c r="R56" s="42"/>
      <c r="S56" s="42"/>
      <c r="T56" s="1"/>
      <c r="U56" s="1"/>
      <c r="V56" s="1"/>
      <c r="W56" s="42"/>
      <c r="X56" s="43"/>
      <c r="Y56" s="43"/>
      <c r="Z56" s="43"/>
      <c r="AA56" s="43"/>
      <c r="AB56" s="43"/>
      <c r="AC56" s="1"/>
      <c r="AD56" s="1"/>
      <c r="AE56" s="1"/>
      <c r="AF56" s="1"/>
      <c r="AG56" s="1"/>
      <c r="AH56" s="1"/>
      <c r="AI56" s="1"/>
      <c r="AJ56" s="1"/>
      <c r="AK56" s="1"/>
      <c r="AL56" s="1"/>
      <c r="AM56" s="1"/>
      <c r="AN56" s="1"/>
      <c r="AO56" s="1"/>
      <c r="AQ56" s="126"/>
      <c r="AR56" s="126"/>
      <c r="AS56" s="126"/>
      <c r="AT56" s="126"/>
      <c r="AU56" s="126"/>
      <c r="AV56" s="126"/>
      <c r="AW56" s="126"/>
      <c r="AX56" s="126"/>
      <c r="AY56" s="126"/>
      <c r="AZ56" s="126"/>
      <c r="BA56" s="126"/>
      <c r="BB56" s="126"/>
      <c r="BC56" s="126"/>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G56" s="126"/>
      <c r="CH56" s="126"/>
      <c r="CI56" s="126"/>
      <c r="CJ56" s="126"/>
      <c r="CK56" s="126"/>
      <c r="CL56" s="126"/>
      <c r="CM56" s="126"/>
      <c r="CN56" s="126"/>
      <c r="CO56" s="126"/>
      <c r="CP56" s="126"/>
      <c r="CQ56" s="126"/>
      <c r="CR56" s="126"/>
      <c r="CS56" s="126"/>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W56" s="129"/>
      <c r="DX56" s="129"/>
      <c r="DY56" s="129"/>
      <c r="DZ56" s="129"/>
      <c r="EA56" s="129"/>
      <c r="EB56" s="129"/>
      <c r="EC56" s="129"/>
      <c r="ED56" s="129"/>
      <c r="EE56" s="129"/>
      <c r="EF56" s="129"/>
      <c r="EG56" s="129"/>
      <c r="EH56" s="129"/>
      <c r="EI56" s="129"/>
    </row>
    <row r="57" spans="1:139" s="3" customFormat="1" ht="11.25" customHeight="1">
      <c r="A57" s="2"/>
      <c r="B57" s="1"/>
      <c r="C57" s="1"/>
      <c r="D57" s="1"/>
      <c r="E57" s="1"/>
      <c r="F57" s="1"/>
      <c r="G57" s="1"/>
      <c r="H57" s="1"/>
      <c r="I57" s="1"/>
      <c r="J57" s="43"/>
      <c r="K57" s="43"/>
      <c r="L57" s="43"/>
      <c r="M57" s="43"/>
      <c r="N57" s="43"/>
      <c r="O57" s="43"/>
      <c r="P57" s="43"/>
      <c r="Q57" s="43"/>
      <c r="R57" s="42"/>
      <c r="S57" s="42"/>
      <c r="T57" s="43"/>
      <c r="U57" s="43"/>
      <c r="V57" s="43"/>
      <c r="W57" s="42"/>
      <c r="X57" s="1"/>
      <c r="Y57" s="1"/>
      <c r="Z57" s="1"/>
      <c r="AA57" s="42"/>
      <c r="AB57" s="42"/>
      <c r="AC57" s="1"/>
      <c r="AD57" s="1"/>
      <c r="AE57" s="1"/>
      <c r="AF57" s="1"/>
      <c r="AG57" s="1"/>
      <c r="AH57" s="1"/>
      <c r="AI57" s="1"/>
      <c r="AJ57" s="1"/>
      <c r="AK57" s="1"/>
      <c r="AL57" s="1"/>
      <c r="AM57" s="1"/>
      <c r="AN57" s="1"/>
      <c r="AO57" s="1"/>
      <c r="AQ57" s="127"/>
      <c r="AR57" s="127"/>
      <c r="AS57" s="127"/>
      <c r="AT57" s="127"/>
      <c r="AU57" s="127"/>
      <c r="AV57" s="127"/>
      <c r="AW57" s="127"/>
      <c r="AX57" s="127"/>
      <c r="AY57" s="127"/>
      <c r="AZ57" s="127"/>
      <c r="BA57" s="127"/>
      <c r="BB57" s="127"/>
      <c r="BC57" s="127"/>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G57" s="127"/>
      <c r="CH57" s="127"/>
      <c r="CI57" s="127"/>
      <c r="CJ57" s="127"/>
      <c r="CK57" s="127"/>
      <c r="CL57" s="127"/>
      <c r="CM57" s="127"/>
      <c r="CN57" s="127"/>
      <c r="CO57" s="127"/>
      <c r="CP57" s="127"/>
      <c r="CQ57" s="127"/>
      <c r="CR57" s="127"/>
      <c r="CS57" s="127"/>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W57" s="129"/>
      <c r="DX57" s="129"/>
      <c r="DY57" s="129"/>
      <c r="DZ57" s="129"/>
      <c r="EA57" s="129"/>
      <c r="EB57" s="129"/>
      <c r="EC57" s="129"/>
      <c r="ED57" s="129"/>
      <c r="EE57" s="129"/>
      <c r="EF57" s="129"/>
      <c r="EG57" s="129"/>
      <c r="EH57" s="129"/>
      <c r="EI57" s="129"/>
    </row>
    <row r="58" spans="1:139" s="3" customFormat="1" ht="11.25" customHeight="1">
      <c r="A58" s="42"/>
      <c r="B58" s="1"/>
      <c r="C58" s="1"/>
      <c r="D58" s="1"/>
      <c r="E58" s="1"/>
      <c r="F58" s="1"/>
      <c r="G58" s="1"/>
      <c r="H58" s="1"/>
      <c r="I58" s="1"/>
      <c r="J58" s="1"/>
      <c r="K58" s="1"/>
      <c r="L58" s="1"/>
      <c r="M58" s="1"/>
      <c r="N58" s="1"/>
      <c r="O58" s="1"/>
      <c r="P58" s="1"/>
      <c r="Q58" s="1"/>
      <c r="R58" s="42"/>
      <c r="S58" s="42"/>
      <c r="T58" s="1"/>
      <c r="U58" s="1"/>
      <c r="V58" s="1"/>
      <c r="W58" s="42"/>
      <c r="X58" s="43"/>
      <c r="Y58" s="43"/>
      <c r="Z58" s="43"/>
      <c r="AA58" s="43"/>
      <c r="AB58" s="43"/>
      <c r="AC58" s="1"/>
      <c r="AD58" s="1"/>
      <c r="AE58" s="1"/>
      <c r="AF58" s="1"/>
      <c r="AG58" s="1"/>
      <c r="AH58" s="1"/>
      <c r="AI58" s="1"/>
      <c r="AJ58" s="1"/>
      <c r="AK58" s="1"/>
      <c r="AL58" s="1"/>
      <c r="AM58" s="1"/>
      <c r="AN58" s="1"/>
      <c r="AO58" s="1"/>
      <c r="AQ58" s="128"/>
      <c r="AR58" s="128"/>
      <c r="AS58" s="128"/>
      <c r="AT58" s="128"/>
      <c r="AU58" s="128"/>
      <c r="AV58" s="128"/>
      <c r="AW58" s="128"/>
      <c r="AX58" s="128"/>
      <c r="AY58" s="128"/>
      <c r="AZ58" s="128"/>
      <c r="BA58" s="128"/>
      <c r="BB58" s="128"/>
      <c r="BC58" s="128"/>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G58" s="128"/>
      <c r="CH58" s="128"/>
      <c r="CI58" s="128"/>
      <c r="CJ58" s="128"/>
      <c r="CK58" s="128"/>
      <c r="CL58" s="128"/>
      <c r="CM58" s="128"/>
      <c r="CN58" s="128"/>
      <c r="CO58" s="128"/>
      <c r="CP58" s="128"/>
      <c r="CQ58" s="128"/>
      <c r="CR58" s="128"/>
      <c r="CS58" s="128"/>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W58" s="129"/>
      <c r="DX58" s="129"/>
      <c r="DY58" s="129"/>
      <c r="DZ58" s="129"/>
      <c r="EA58" s="129"/>
      <c r="EB58" s="129"/>
      <c r="EC58" s="129"/>
      <c r="ED58" s="129"/>
      <c r="EE58" s="129"/>
      <c r="EF58" s="129"/>
      <c r="EG58" s="129"/>
      <c r="EH58" s="129"/>
      <c r="EI58" s="129"/>
    </row>
    <row r="59" spans="1:139" s="3" customFormat="1" ht="11.25" customHeight="1">
      <c r="A59" s="42"/>
      <c r="B59" s="1"/>
      <c r="C59" s="1"/>
      <c r="D59" s="1"/>
      <c r="E59" s="1"/>
      <c r="F59" s="1"/>
      <c r="G59" s="1"/>
      <c r="H59" s="1"/>
      <c r="I59" s="1"/>
      <c r="J59" s="1"/>
      <c r="K59" s="1"/>
      <c r="L59" s="1"/>
      <c r="M59" s="1"/>
      <c r="N59" s="1"/>
      <c r="O59" s="1"/>
      <c r="P59" s="1"/>
      <c r="Q59" s="1"/>
      <c r="R59" s="42"/>
      <c r="S59" s="42"/>
      <c r="T59" s="1"/>
      <c r="U59" s="1"/>
      <c r="V59" s="1"/>
      <c r="W59" s="42"/>
      <c r="X59" s="1"/>
      <c r="Y59" s="1"/>
      <c r="Z59" s="1"/>
      <c r="AA59" s="42"/>
      <c r="AB59" s="42"/>
      <c r="AC59" s="1"/>
      <c r="AD59" s="1"/>
      <c r="AE59" s="1"/>
      <c r="AF59" s="1"/>
      <c r="AG59" s="1"/>
      <c r="AH59" s="1"/>
      <c r="AI59" s="1"/>
      <c r="AJ59" s="1"/>
      <c r="AK59" s="1"/>
      <c r="AL59" s="1"/>
      <c r="AM59" s="1"/>
      <c r="AN59" s="1"/>
      <c r="AO59" s="1"/>
      <c r="AQ59" s="126"/>
      <c r="AR59" s="126"/>
      <c r="AS59" s="126"/>
      <c r="AT59" s="126"/>
      <c r="AU59" s="126"/>
      <c r="AV59" s="126"/>
      <c r="AW59" s="126"/>
      <c r="AX59" s="126"/>
      <c r="AY59" s="126"/>
      <c r="AZ59" s="126"/>
      <c r="BA59" s="126"/>
      <c r="BB59" s="126"/>
      <c r="BC59" s="126"/>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G59" s="126"/>
      <c r="CH59" s="126"/>
      <c r="CI59" s="126"/>
      <c r="CJ59" s="126"/>
      <c r="CK59" s="126"/>
      <c r="CL59" s="126"/>
      <c r="CM59" s="126"/>
      <c r="CN59" s="126"/>
      <c r="CO59" s="126"/>
      <c r="CP59" s="126"/>
      <c r="CQ59" s="126"/>
      <c r="CR59" s="126"/>
      <c r="CS59" s="126"/>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W59" s="129"/>
      <c r="DX59" s="129"/>
      <c r="DY59" s="129"/>
      <c r="DZ59" s="129"/>
      <c r="EA59" s="129"/>
      <c r="EB59" s="129"/>
      <c r="EC59" s="129"/>
      <c r="ED59" s="129"/>
      <c r="EE59" s="129"/>
      <c r="EF59" s="129"/>
      <c r="EG59" s="129"/>
      <c r="EH59" s="129"/>
      <c r="EI59" s="129"/>
    </row>
    <row r="60" spans="1:139" s="3" customFormat="1" ht="11.25" customHeight="1" thickBot="1">
      <c r="A60" s="42"/>
      <c r="B60" s="1"/>
      <c r="C60" s="1"/>
      <c r="D60" s="1"/>
      <c r="E60" s="1"/>
      <c r="F60" s="1"/>
      <c r="G60" s="1"/>
      <c r="H60" s="1"/>
      <c r="I60" s="1"/>
      <c r="J60" s="1"/>
      <c r="K60" s="1"/>
      <c r="L60" s="1"/>
      <c r="M60" s="1"/>
      <c r="N60" s="1"/>
      <c r="O60" s="1"/>
      <c r="P60" s="1"/>
      <c r="Q60" s="1"/>
      <c r="R60" s="42"/>
      <c r="S60" s="42"/>
      <c r="T60" s="1"/>
      <c r="U60" s="1"/>
      <c r="V60" s="1"/>
      <c r="W60" s="42"/>
      <c r="X60" s="43"/>
      <c r="Y60" s="43"/>
      <c r="Z60" s="43"/>
      <c r="AA60" s="43"/>
      <c r="AB60" s="43"/>
      <c r="AC60" s="1"/>
      <c r="AD60" s="1"/>
      <c r="AE60" s="1"/>
      <c r="AF60" s="1"/>
      <c r="AG60" s="1"/>
      <c r="AH60" s="1"/>
      <c r="AI60" s="1"/>
      <c r="AJ60" s="1"/>
      <c r="AK60" s="1"/>
      <c r="AL60" s="1"/>
      <c r="AM60" s="1"/>
      <c r="AN60" s="1"/>
      <c r="AO60" s="1"/>
      <c r="AQ60" s="127"/>
      <c r="AR60" s="127"/>
      <c r="AS60" s="127"/>
      <c r="AT60" s="127"/>
      <c r="AU60" s="127"/>
      <c r="AV60" s="127"/>
      <c r="AW60" s="127"/>
      <c r="AX60" s="127"/>
      <c r="AY60" s="127"/>
      <c r="AZ60" s="127"/>
      <c r="BA60" s="127"/>
      <c r="BB60" s="127"/>
      <c r="BC60" s="127"/>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G60" s="127"/>
      <c r="CH60" s="127"/>
      <c r="CI60" s="127"/>
      <c r="CJ60" s="127"/>
      <c r="CK60" s="127"/>
      <c r="CL60" s="127"/>
      <c r="CM60" s="127"/>
      <c r="CN60" s="127"/>
      <c r="CO60" s="127"/>
      <c r="CP60" s="127"/>
      <c r="CQ60" s="127"/>
      <c r="CR60" s="127"/>
      <c r="CS60" s="127"/>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W60" s="129"/>
      <c r="DX60" s="129"/>
      <c r="DY60" s="129"/>
      <c r="DZ60" s="129"/>
      <c r="EA60" s="129"/>
      <c r="EB60" s="129"/>
      <c r="EC60" s="129"/>
      <c r="ED60" s="129"/>
      <c r="EE60" s="129"/>
      <c r="EF60" s="129"/>
      <c r="EG60" s="129"/>
      <c r="EH60" s="129"/>
      <c r="EI60" s="129"/>
    </row>
    <row r="61" spans="1:139" s="3" customFormat="1" ht="11.25" customHeight="1">
      <c r="A61" s="2"/>
      <c r="B61" s="1"/>
      <c r="C61" s="1"/>
      <c r="D61" s="1"/>
      <c r="E61" s="1"/>
      <c r="F61" s="1"/>
      <c r="G61" s="1"/>
      <c r="H61" s="1"/>
      <c r="I61" s="1"/>
      <c r="J61" s="1"/>
      <c r="K61" s="1"/>
      <c r="L61" s="1"/>
      <c r="M61" s="1"/>
      <c r="N61" s="1"/>
      <c r="O61" s="1"/>
      <c r="P61" s="1"/>
      <c r="Q61" s="1"/>
      <c r="R61" s="42"/>
      <c r="S61" s="42"/>
      <c r="T61" s="1"/>
      <c r="U61" s="1"/>
      <c r="V61" s="1"/>
      <c r="W61" s="42"/>
      <c r="X61" s="1"/>
      <c r="Y61" s="1"/>
      <c r="Z61" s="1"/>
      <c r="AA61" s="42"/>
      <c r="AB61" s="42"/>
      <c r="AC61" s="1"/>
      <c r="AD61" s="1"/>
      <c r="AE61" s="1"/>
      <c r="AF61" s="1"/>
      <c r="AG61" s="1"/>
      <c r="AH61" s="1"/>
      <c r="AI61" s="1"/>
      <c r="AJ61" s="1"/>
      <c r="AK61" s="1"/>
      <c r="AL61" s="1"/>
      <c r="AM61" s="1"/>
      <c r="AN61" s="1"/>
      <c r="AO61" s="1"/>
      <c r="AQ61" s="154" t="str">
        <f>CONCATENATE($A5," ",$D5,","," ",$F3)</f>
        <v>Group: 1, Women's Singles</v>
      </c>
      <c r="AR61" s="155"/>
      <c r="AS61" s="155"/>
      <c r="AT61" s="155"/>
      <c r="AU61" s="155"/>
      <c r="AV61" s="155"/>
      <c r="AW61" s="155"/>
      <c r="AX61" s="155"/>
      <c r="AY61" s="155"/>
      <c r="AZ61" s="155"/>
      <c r="BA61" s="155"/>
      <c r="BB61" s="155"/>
      <c r="BC61" s="156"/>
      <c r="BD61" s="163">
        <f>A46</f>
        <v>7</v>
      </c>
      <c r="BE61" s="164"/>
      <c r="BF61" s="183" t="str">
        <f>C46</f>
        <v>A</v>
      </c>
      <c r="BG61" s="185" t="str">
        <f>IF(VLOOKUP($BF61,$A7:$C17,3,FALSE)=0,"",CONCATENATE(VLOOKUP(VLOOKUP($BF61,$A7:$C17,3,FALSE),Players!$J:$N,4,FALSE)," ",VLOOKUP($BF61,$A7:$C17,3,FALSE)," ",IF(ISERROR(VLOOKUP(VLOOKUP($BF61,$A7:$C17,3,FALSE),Players!$J:$N,5,FALSE)),"()",CONCATENATE("(",VLOOKUP(VLOOKUP($BF61,$A7:$C17,3,FALSE),Players!$J:$N,5,FALSE),")"))))</f>
        <v/>
      </c>
      <c r="BH61" s="186"/>
      <c r="BI61" s="186"/>
      <c r="BJ61" s="186"/>
      <c r="BK61" s="186"/>
      <c r="BL61" s="186"/>
      <c r="BM61" s="186"/>
      <c r="BN61" s="186"/>
      <c r="BO61" s="186"/>
      <c r="BP61" s="186"/>
      <c r="BQ61" s="186"/>
      <c r="BR61" s="186"/>
      <c r="BS61" s="186"/>
      <c r="BT61" s="186"/>
      <c r="BU61" s="187"/>
      <c r="BV61" s="170" t="str">
        <f>IF(D46&lt;&gt;"",D46,"")</f>
        <v/>
      </c>
      <c r="BW61" s="171"/>
      <c r="BX61" s="335" t="str">
        <f>IF(F46&lt;&gt;"",F46,"")</f>
        <v/>
      </c>
      <c r="BY61" s="171"/>
      <c r="BZ61" s="335" t="str">
        <f>IF(H46&lt;&gt;"",H46,"")</f>
        <v/>
      </c>
      <c r="CA61" s="171"/>
      <c r="CB61" s="335" t="str">
        <f>IF(J46&lt;&gt;"",J46,"")</f>
        <v/>
      </c>
      <c r="CC61" s="171"/>
      <c r="CD61" s="335" t="str">
        <f>IF(L46&lt;&gt;"",L46,"")</f>
        <v/>
      </c>
      <c r="CE61" s="337"/>
      <c r="CF61" s="174" t="str">
        <f>IF($CD61=$CD63,IF($CB61=$CB63,IF($BZ61&lt;&gt;"",IF($BZ61&gt;$BZ63,"W","L"),""),IF($CB61&gt;$CB63,"W","L")),IF($CD61&gt;$CD63,"W","L"))</f>
        <v/>
      </c>
      <c r="CG61" s="154" t="str">
        <f>CONCATENATE($A5," ",$D5,","," ",$F3)</f>
        <v>Group: 1, Women's Singles</v>
      </c>
      <c r="CH61" s="155"/>
      <c r="CI61" s="155"/>
      <c r="CJ61" s="155"/>
      <c r="CK61" s="155"/>
      <c r="CL61" s="155"/>
      <c r="CM61" s="155"/>
      <c r="CN61" s="155"/>
      <c r="CO61" s="155"/>
      <c r="CP61" s="155"/>
      <c r="CQ61" s="155"/>
      <c r="CR61" s="155"/>
      <c r="CS61" s="156"/>
      <c r="CT61" s="163">
        <f>O46</f>
        <v>14</v>
      </c>
      <c r="CU61" s="164"/>
      <c r="CV61" s="183" t="str">
        <f>Q46</f>
        <v>D</v>
      </c>
      <c r="CW61" s="185" t="str">
        <f>IF(VLOOKUP($CV61,$A7:$C17,3,FALSE)=0,"",CONCATENATE(VLOOKUP(VLOOKUP($CV61,$A7:$C17,3,FALSE),Players!$J:$N,4,FALSE)," ",VLOOKUP($CV61,$A7:$C17,3,FALSE)," ",IF(ISERROR(VLOOKUP(VLOOKUP($CV61,$A7:$C17,3,FALSE),Players!$J:$N,5,FALSE)),"()",CONCATENATE("(",VLOOKUP(VLOOKUP($CV61,$A7:$C17,3,FALSE),Players!$J:$N,5,FALSE),")"))))</f>
        <v/>
      </c>
      <c r="CX61" s="186"/>
      <c r="CY61" s="186"/>
      <c r="CZ61" s="186"/>
      <c r="DA61" s="186"/>
      <c r="DB61" s="186"/>
      <c r="DC61" s="186"/>
      <c r="DD61" s="186"/>
      <c r="DE61" s="186"/>
      <c r="DF61" s="186"/>
      <c r="DG61" s="186"/>
      <c r="DH61" s="186"/>
      <c r="DI61" s="186"/>
      <c r="DJ61" s="186"/>
      <c r="DK61" s="187"/>
      <c r="DL61" s="170" t="str">
        <f>IF(R46&lt;&gt;"",R46,"")</f>
        <v/>
      </c>
      <c r="DM61" s="171"/>
      <c r="DN61" s="335" t="str">
        <f>IF(T46&lt;&gt;"",T46,"")</f>
        <v/>
      </c>
      <c r="DO61" s="171"/>
      <c r="DP61" s="335" t="str">
        <f>IF(V46&lt;&gt;"",V46,"")</f>
        <v/>
      </c>
      <c r="DQ61" s="171"/>
      <c r="DR61" s="335" t="str">
        <f>IF(X46&lt;&gt;"",X46,"")</f>
        <v/>
      </c>
      <c r="DS61" s="171"/>
      <c r="DT61" s="335" t="str">
        <f>IF(Z46&lt;&gt;"",Z46,"")</f>
        <v/>
      </c>
      <c r="DU61" s="337"/>
      <c r="DV61" s="174" t="str">
        <f>IF($DT61=$DT63,IF($DR61=$DR63,IF($DP61&lt;&gt;"",IF($DP61&gt;$DP63,"W","L"),""),IF($DR61&gt;$DR63,"W","L")),IF($DT61&gt;$DT63,"W","L"))</f>
        <v/>
      </c>
      <c r="DW61" s="129"/>
      <c r="DX61" s="129"/>
      <c r="DY61" s="129"/>
      <c r="DZ61" s="129"/>
      <c r="EA61" s="129"/>
      <c r="EB61" s="129"/>
      <c r="EC61" s="129"/>
      <c r="ED61" s="129"/>
      <c r="EE61" s="129"/>
      <c r="EF61" s="129"/>
      <c r="EG61" s="129"/>
      <c r="EH61" s="129"/>
      <c r="EI61" s="129"/>
    </row>
    <row r="62" spans="1:139" s="3" customFormat="1" ht="11.25" customHeight="1">
      <c r="A62" s="1"/>
      <c r="B62" s="1"/>
      <c r="C62" s="1"/>
      <c r="D62" s="1"/>
      <c r="E62" s="1"/>
      <c r="F62" s="1"/>
      <c r="G62" s="1"/>
      <c r="H62" s="1"/>
      <c r="I62" s="1"/>
      <c r="J62" s="1"/>
      <c r="K62" s="1"/>
      <c r="L62" s="1"/>
      <c r="M62" s="1"/>
      <c r="N62" s="1"/>
      <c r="O62" s="1"/>
      <c r="P62" s="1"/>
      <c r="Q62" s="1"/>
      <c r="R62" s="42"/>
      <c r="S62" s="42"/>
      <c r="T62" s="1"/>
      <c r="U62" s="1"/>
      <c r="V62" s="1"/>
      <c r="W62" s="42"/>
      <c r="X62" s="43"/>
      <c r="Y62" s="43"/>
      <c r="Z62" s="43"/>
      <c r="AA62" s="43"/>
      <c r="AB62" s="43"/>
      <c r="AC62" s="43"/>
      <c r="AD62" s="43"/>
      <c r="AE62" s="43"/>
      <c r="AF62" s="43"/>
      <c r="AG62" s="43"/>
      <c r="AH62" s="43"/>
      <c r="AI62" s="43"/>
      <c r="AJ62" s="43"/>
      <c r="AK62" s="43"/>
      <c r="AL62" s="43"/>
      <c r="AM62" s="43"/>
      <c r="AQ62" s="157"/>
      <c r="AR62" s="158"/>
      <c r="AS62" s="158"/>
      <c r="AT62" s="158"/>
      <c r="AU62" s="158"/>
      <c r="AV62" s="158"/>
      <c r="AW62" s="158"/>
      <c r="AX62" s="158"/>
      <c r="AY62" s="158"/>
      <c r="AZ62" s="158"/>
      <c r="BA62" s="158"/>
      <c r="BB62" s="158"/>
      <c r="BC62" s="159"/>
      <c r="BD62" s="165"/>
      <c r="BE62" s="166"/>
      <c r="BF62" s="184"/>
      <c r="BG62" s="188"/>
      <c r="BH62" s="189"/>
      <c r="BI62" s="189"/>
      <c r="BJ62" s="189"/>
      <c r="BK62" s="189"/>
      <c r="BL62" s="189"/>
      <c r="BM62" s="189"/>
      <c r="BN62" s="189"/>
      <c r="BO62" s="189"/>
      <c r="BP62" s="189"/>
      <c r="BQ62" s="189"/>
      <c r="BR62" s="189"/>
      <c r="BS62" s="189"/>
      <c r="BT62" s="189"/>
      <c r="BU62" s="190"/>
      <c r="BV62" s="172"/>
      <c r="BW62" s="173"/>
      <c r="BX62" s="336"/>
      <c r="BY62" s="173"/>
      <c r="BZ62" s="336"/>
      <c r="CA62" s="173"/>
      <c r="CB62" s="336"/>
      <c r="CC62" s="173"/>
      <c r="CD62" s="336"/>
      <c r="CE62" s="338"/>
      <c r="CF62" s="174"/>
      <c r="CG62" s="157"/>
      <c r="CH62" s="158"/>
      <c r="CI62" s="158"/>
      <c r="CJ62" s="158"/>
      <c r="CK62" s="158"/>
      <c r="CL62" s="158"/>
      <c r="CM62" s="158"/>
      <c r="CN62" s="158"/>
      <c r="CO62" s="158"/>
      <c r="CP62" s="158"/>
      <c r="CQ62" s="158"/>
      <c r="CR62" s="158"/>
      <c r="CS62" s="159"/>
      <c r="CT62" s="165"/>
      <c r="CU62" s="166"/>
      <c r="CV62" s="184"/>
      <c r="CW62" s="188"/>
      <c r="CX62" s="189"/>
      <c r="CY62" s="189"/>
      <c r="CZ62" s="189"/>
      <c r="DA62" s="189"/>
      <c r="DB62" s="189"/>
      <c r="DC62" s="189"/>
      <c r="DD62" s="189"/>
      <c r="DE62" s="189"/>
      <c r="DF62" s="189"/>
      <c r="DG62" s="189"/>
      <c r="DH62" s="189"/>
      <c r="DI62" s="189"/>
      <c r="DJ62" s="189"/>
      <c r="DK62" s="190"/>
      <c r="DL62" s="172"/>
      <c r="DM62" s="173"/>
      <c r="DN62" s="336"/>
      <c r="DO62" s="173"/>
      <c r="DP62" s="336"/>
      <c r="DQ62" s="173"/>
      <c r="DR62" s="336"/>
      <c r="DS62" s="173"/>
      <c r="DT62" s="336"/>
      <c r="DU62" s="338"/>
      <c r="DV62" s="174"/>
      <c r="DW62" s="129"/>
      <c r="DX62" s="129"/>
      <c r="DY62" s="129"/>
      <c r="DZ62" s="129"/>
      <c r="EA62" s="129"/>
      <c r="EB62" s="129"/>
      <c r="EC62" s="129"/>
      <c r="ED62" s="129"/>
      <c r="EE62" s="129"/>
      <c r="EF62" s="129"/>
      <c r="EG62" s="129"/>
      <c r="EH62" s="129"/>
      <c r="EI62" s="129"/>
    </row>
    <row r="63" spans="1:139" s="3" customFormat="1" ht="11.25" customHeight="1">
      <c r="A63" s="2"/>
      <c r="B63" s="1"/>
      <c r="C63" s="1"/>
      <c r="D63" s="1"/>
      <c r="E63" s="1"/>
      <c r="F63" s="1"/>
      <c r="G63" s="1"/>
      <c r="H63" s="1"/>
      <c r="I63" s="1"/>
      <c r="J63" s="1"/>
      <c r="K63" s="1"/>
      <c r="L63" s="1"/>
      <c r="M63" s="1"/>
      <c r="N63" s="1"/>
      <c r="O63" s="1"/>
      <c r="P63" s="1"/>
      <c r="Q63" s="1"/>
      <c r="R63" s="42"/>
      <c r="S63" s="42"/>
      <c r="T63" s="1"/>
      <c r="U63" s="1"/>
      <c r="V63" s="1"/>
      <c r="W63" s="42"/>
      <c r="X63" s="1"/>
      <c r="Y63" s="1"/>
      <c r="Z63" s="1"/>
      <c r="AA63" s="42"/>
      <c r="AB63" s="42"/>
      <c r="AC63" s="1"/>
      <c r="AD63" s="1"/>
      <c r="AE63" s="1"/>
      <c r="AF63" s="1"/>
      <c r="AG63" s="1"/>
      <c r="AH63" s="1"/>
      <c r="AI63" s="42"/>
      <c r="AJ63" s="42"/>
      <c r="AK63" s="1"/>
      <c r="AL63" s="1"/>
      <c r="AM63" s="1"/>
      <c r="AQ63" s="157"/>
      <c r="AR63" s="158"/>
      <c r="AS63" s="158"/>
      <c r="AT63" s="158"/>
      <c r="AU63" s="158"/>
      <c r="AV63" s="158"/>
      <c r="AW63" s="158"/>
      <c r="AX63" s="158"/>
      <c r="AY63" s="158"/>
      <c r="AZ63" s="158"/>
      <c r="BA63" s="158"/>
      <c r="BB63" s="158"/>
      <c r="BC63" s="159"/>
      <c r="BD63" s="165"/>
      <c r="BE63" s="166"/>
      <c r="BF63" s="175" t="str">
        <f>C48</f>
        <v>C</v>
      </c>
      <c r="BG63" s="177" t="str">
        <f>IF(VLOOKUP($BF63,$A7:$C17,3,FALSE)=0,"",CONCATENATE(VLOOKUP(VLOOKUP($BF63,$A7:$C17,3,FALSE),Players!$J:$N,4,FALSE)," ",VLOOKUP($BF63,$A7:$C17,3,FALSE)," ",IF(ISERROR(VLOOKUP(VLOOKUP($BF63,$A7:$C17,3,FALSE),Players!$J:$N,5,FALSE)),"()",CONCATENATE("(",VLOOKUP(VLOOKUP($BF63,$A7:$C17,3,FALSE),Players!$J:$N,5,FALSE),")"))))</f>
        <v/>
      </c>
      <c r="BH63" s="178"/>
      <c r="BI63" s="178"/>
      <c r="BJ63" s="178"/>
      <c r="BK63" s="178"/>
      <c r="BL63" s="178"/>
      <c r="BM63" s="178"/>
      <c r="BN63" s="178"/>
      <c r="BO63" s="178"/>
      <c r="BP63" s="178"/>
      <c r="BQ63" s="178"/>
      <c r="BR63" s="178"/>
      <c r="BS63" s="178"/>
      <c r="BT63" s="178"/>
      <c r="BU63" s="179"/>
      <c r="BV63" s="150" t="str">
        <f>IF(D48&lt;&gt;"",D48,"")</f>
        <v/>
      </c>
      <c r="BW63" s="151"/>
      <c r="BX63" s="288" t="str">
        <f>IF(F48&lt;&gt;"",F48,"")</f>
        <v/>
      </c>
      <c r="BY63" s="151"/>
      <c r="BZ63" s="288" t="str">
        <f>IF(H48&lt;&gt;"",H48,"")</f>
        <v/>
      </c>
      <c r="CA63" s="151"/>
      <c r="CB63" s="288" t="str">
        <f>IF(J48&lt;&gt;"",J48,"")</f>
        <v/>
      </c>
      <c r="CC63" s="151"/>
      <c r="CD63" s="288" t="str">
        <f>IF(L48&lt;&gt;"",L48,"")</f>
        <v/>
      </c>
      <c r="CE63" s="332"/>
      <c r="CF63" s="174" t="str">
        <f>IF($CF61&lt;&gt;"",IF(CF61="W","L","W"),"")</f>
        <v/>
      </c>
      <c r="CG63" s="157"/>
      <c r="CH63" s="158"/>
      <c r="CI63" s="158"/>
      <c r="CJ63" s="158"/>
      <c r="CK63" s="158"/>
      <c r="CL63" s="158"/>
      <c r="CM63" s="158"/>
      <c r="CN63" s="158"/>
      <c r="CO63" s="158"/>
      <c r="CP63" s="158"/>
      <c r="CQ63" s="158"/>
      <c r="CR63" s="158"/>
      <c r="CS63" s="159"/>
      <c r="CT63" s="165"/>
      <c r="CU63" s="166"/>
      <c r="CV63" s="175" t="str">
        <f>Q48</f>
        <v>F</v>
      </c>
      <c r="CW63" s="177" t="str">
        <f>IF(VLOOKUP($CV63,$A7:$C17,3,FALSE)=0,"",CONCATENATE(VLOOKUP(VLOOKUP($CV63,$A7:$C17,3,FALSE),Players!$J:$N,4,FALSE)," ",VLOOKUP($CV63,$A7:$C17,3,FALSE)," ",IF(ISERROR(VLOOKUP(VLOOKUP($CV63,$A7:$C17,3,FALSE),Players!$J:$N,5,FALSE)),"()",CONCATENATE("(",VLOOKUP(VLOOKUP($CV63,$A7:$C17,3,FALSE),Players!$J:$N,5,FALSE),")"))))</f>
        <v/>
      </c>
      <c r="CX63" s="178"/>
      <c r="CY63" s="178"/>
      <c r="CZ63" s="178"/>
      <c r="DA63" s="178"/>
      <c r="DB63" s="178"/>
      <c r="DC63" s="178"/>
      <c r="DD63" s="178"/>
      <c r="DE63" s="178"/>
      <c r="DF63" s="178"/>
      <c r="DG63" s="178"/>
      <c r="DH63" s="178"/>
      <c r="DI63" s="178"/>
      <c r="DJ63" s="178"/>
      <c r="DK63" s="179"/>
      <c r="DL63" s="150" t="str">
        <f>IF(R48&lt;&gt;"",R48,"")</f>
        <v/>
      </c>
      <c r="DM63" s="151"/>
      <c r="DN63" s="288" t="str">
        <f>IF(T48&lt;&gt;"",T48,"")</f>
        <v/>
      </c>
      <c r="DO63" s="151"/>
      <c r="DP63" s="288" t="str">
        <f>IF(V48&lt;&gt;"",V48,"")</f>
        <v/>
      </c>
      <c r="DQ63" s="151"/>
      <c r="DR63" s="288" t="str">
        <f>IF(X48&lt;&gt;"",X48,"")</f>
        <v/>
      </c>
      <c r="DS63" s="151"/>
      <c r="DT63" s="288" t="str">
        <f>IF(Z48&lt;&gt;"",Z48,"")</f>
        <v/>
      </c>
      <c r="DU63" s="332"/>
      <c r="DV63" s="174" t="str">
        <f>IF($DV61&lt;&gt;"",IF(DV61="W","L","W"),"")</f>
        <v/>
      </c>
      <c r="DW63" s="129"/>
      <c r="DX63" s="129"/>
      <c r="DY63" s="129"/>
      <c r="DZ63" s="129"/>
      <c r="EA63" s="129"/>
      <c r="EB63" s="129"/>
      <c r="EC63" s="129"/>
      <c r="ED63" s="129"/>
      <c r="EE63" s="129"/>
      <c r="EF63" s="129"/>
      <c r="EG63" s="129"/>
      <c r="EH63" s="129"/>
      <c r="EI63" s="129"/>
    </row>
    <row r="64" spans="1:139" s="3" customFormat="1" ht="11.25" customHeight="1" thickBot="1">
      <c r="A64" s="2"/>
      <c r="B64" s="1"/>
      <c r="C64" s="1"/>
      <c r="D64" s="1"/>
      <c r="E64" s="1"/>
      <c r="F64" s="1"/>
      <c r="G64" s="1"/>
      <c r="H64" s="1"/>
      <c r="I64" s="1"/>
      <c r="J64" s="1"/>
      <c r="K64" s="1"/>
      <c r="L64" s="1"/>
      <c r="M64" s="1"/>
      <c r="N64" s="1"/>
      <c r="O64" s="1"/>
      <c r="P64" s="1"/>
      <c r="Q64" s="1"/>
      <c r="R64" s="42"/>
      <c r="S64" s="42"/>
      <c r="T64" s="1"/>
      <c r="U64" s="1"/>
      <c r="V64" s="1"/>
      <c r="W64" s="42"/>
      <c r="X64" s="43"/>
      <c r="Y64" s="43"/>
      <c r="Z64" s="43"/>
      <c r="AA64" s="43"/>
      <c r="AB64" s="43"/>
      <c r="AC64" s="43"/>
      <c r="AD64" s="43"/>
      <c r="AE64" s="43"/>
      <c r="AF64" s="43"/>
      <c r="AG64" s="43"/>
      <c r="AH64" s="43"/>
      <c r="AI64" s="43"/>
      <c r="AJ64" s="43"/>
      <c r="AK64" s="43"/>
      <c r="AL64" s="43"/>
      <c r="AM64" s="43"/>
      <c r="AQ64" s="160"/>
      <c r="AR64" s="161"/>
      <c r="AS64" s="161"/>
      <c r="AT64" s="161"/>
      <c r="AU64" s="161"/>
      <c r="AV64" s="161"/>
      <c r="AW64" s="161"/>
      <c r="AX64" s="161"/>
      <c r="AY64" s="161"/>
      <c r="AZ64" s="161"/>
      <c r="BA64" s="161"/>
      <c r="BB64" s="161"/>
      <c r="BC64" s="162"/>
      <c r="BD64" s="167"/>
      <c r="BE64" s="168"/>
      <c r="BF64" s="176"/>
      <c r="BG64" s="180"/>
      <c r="BH64" s="181"/>
      <c r="BI64" s="181"/>
      <c r="BJ64" s="181"/>
      <c r="BK64" s="181"/>
      <c r="BL64" s="181"/>
      <c r="BM64" s="181"/>
      <c r="BN64" s="181"/>
      <c r="BO64" s="181"/>
      <c r="BP64" s="181"/>
      <c r="BQ64" s="181"/>
      <c r="BR64" s="181"/>
      <c r="BS64" s="181"/>
      <c r="BT64" s="181"/>
      <c r="BU64" s="182"/>
      <c r="BV64" s="152"/>
      <c r="BW64" s="153"/>
      <c r="BX64" s="333"/>
      <c r="BY64" s="153"/>
      <c r="BZ64" s="333"/>
      <c r="CA64" s="153"/>
      <c r="CB64" s="333"/>
      <c r="CC64" s="153"/>
      <c r="CD64" s="333"/>
      <c r="CE64" s="334"/>
      <c r="CF64" s="341"/>
      <c r="CG64" s="160"/>
      <c r="CH64" s="161"/>
      <c r="CI64" s="161"/>
      <c r="CJ64" s="161"/>
      <c r="CK64" s="161"/>
      <c r="CL64" s="161"/>
      <c r="CM64" s="161"/>
      <c r="CN64" s="161"/>
      <c r="CO64" s="161"/>
      <c r="CP64" s="161"/>
      <c r="CQ64" s="161"/>
      <c r="CR64" s="161"/>
      <c r="CS64" s="162"/>
      <c r="CT64" s="167"/>
      <c r="CU64" s="168"/>
      <c r="CV64" s="176"/>
      <c r="CW64" s="180"/>
      <c r="CX64" s="181"/>
      <c r="CY64" s="181"/>
      <c r="CZ64" s="181"/>
      <c r="DA64" s="181"/>
      <c r="DB64" s="181"/>
      <c r="DC64" s="181"/>
      <c r="DD64" s="181"/>
      <c r="DE64" s="181"/>
      <c r="DF64" s="181"/>
      <c r="DG64" s="181"/>
      <c r="DH64" s="181"/>
      <c r="DI64" s="181"/>
      <c r="DJ64" s="181"/>
      <c r="DK64" s="182"/>
      <c r="DL64" s="152"/>
      <c r="DM64" s="153"/>
      <c r="DN64" s="333"/>
      <c r="DO64" s="153"/>
      <c r="DP64" s="333"/>
      <c r="DQ64" s="153"/>
      <c r="DR64" s="333"/>
      <c r="DS64" s="153"/>
      <c r="DT64" s="333"/>
      <c r="DU64" s="334"/>
      <c r="DV64" s="174"/>
      <c r="DW64" s="129"/>
      <c r="DX64" s="129"/>
      <c r="DY64" s="129"/>
      <c r="DZ64" s="129"/>
      <c r="EA64" s="129"/>
      <c r="EB64" s="129"/>
      <c r="EC64" s="129"/>
      <c r="ED64" s="129"/>
      <c r="EE64" s="129"/>
      <c r="EF64" s="129"/>
      <c r="EG64" s="129"/>
      <c r="EH64" s="129"/>
      <c r="EI64" s="129"/>
    </row>
    <row r="65" spans="1:168" s="3" customFormat="1" ht="11.25" customHeight="1" thickBot="1">
      <c r="A65" s="2"/>
      <c r="B65" s="1"/>
      <c r="C65" s="1"/>
      <c r="D65" s="1"/>
      <c r="E65" s="1"/>
      <c r="F65" s="1"/>
      <c r="G65" s="1"/>
      <c r="H65" s="1"/>
      <c r="I65" s="1"/>
      <c r="J65" s="1"/>
      <c r="K65" s="1"/>
      <c r="L65" s="1"/>
      <c r="M65" s="1"/>
      <c r="N65" s="1"/>
      <c r="O65" s="1"/>
      <c r="P65" s="1"/>
      <c r="Q65" s="1"/>
      <c r="R65" s="42"/>
      <c r="S65" s="42"/>
      <c r="T65" s="1"/>
      <c r="U65" s="1"/>
      <c r="V65" s="1"/>
      <c r="W65" s="42"/>
      <c r="X65" s="1"/>
      <c r="Y65" s="1"/>
      <c r="Z65" s="1"/>
      <c r="AA65" s="42"/>
      <c r="AB65" s="42"/>
      <c r="AC65" s="1"/>
      <c r="AD65" s="1"/>
      <c r="AE65" s="1"/>
      <c r="AF65" s="1"/>
      <c r="AG65" s="1"/>
      <c r="AH65" s="1"/>
      <c r="AI65" s="42"/>
      <c r="AJ65" s="42"/>
      <c r="AK65" s="1"/>
      <c r="AL65" s="1"/>
      <c r="AM65" s="1"/>
      <c r="AQ65" s="129"/>
      <c r="AR65" s="129"/>
      <c r="AS65" s="129"/>
      <c r="AT65" s="129"/>
      <c r="AU65" s="129"/>
      <c r="AV65" s="129"/>
      <c r="AW65" s="129"/>
      <c r="AX65" s="129"/>
      <c r="AY65" s="129"/>
      <c r="AZ65" s="129"/>
      <c r="BA65" s="129"/>
      <c r="BB65" s="129"/>
      <c r="BC65" s="129"/>
      <c r="BV65" s="169" t="str">
        <f>IF(CF61&lt;&gt;"",IF(AND(AND(BV61&gt;-1,BV63&gt;-1),OR(BV61&gt;10,BV63&gt;10),ABS(BV61-BV63)&gt;1,IF(OR(BV61&gt;11,BV63&gt;11),ABS(BV61-BV63)=2,TRUE),BV61=INT(BV61),BV63=INT(BV63)),"","Error"),"")</f>
        <v/>
      </c>
      <c r="BW65" s="169"/>
      <c r="BX65" s="169" t="str">
        <f>IF(CF61&lt;&gt;"",IF(AND(AND(BX61&gt;-1,BX63&gt;-1),OR(BX61&gt;10,BX63&gt;10),ABS(BX61-BX63)&gt;1,IF(OR(BX61&gt;11,BX63&gt;11),ABS(BX61-BX63)=2,TRUE),BX61=INT(BX61),BX63=INT(BX63)),"","Error"),"")</f>
        <v/>
      </c>
      <c r="BY65" s="169"/>
      <c r="BZ65" s="169" t="str">
        <f>IF(CF61&lt;&gt;"",IF(AND(AND(BZ61&gt;-1,BZ63&gt;-1),OR(BZ61&gt;10,BZ63&gt;10),ABS(BZ61-BZ63)&gt;1,IF(OR(BZ61&gt;11,BZ63&gt;11),ABS(BZ61-BZ63)=2,TRUE),BZ61=INT(BZ61),BZ63=INT(BZ63)),"","Error"),"")</f>
        <v/>
      </c>
      <c r="CA65" s="169"/>
      <c r="CB65" s="169" t="str">
        <f>IF(AND(CF61&lt;&gt;"",CB61&lt;&gt;""),IF(AND(AND(CB61&gt;-1,CB63&gt;-1),OR(CB61&gt;10,CB63&gt;10),ABS(CB61-CB63)&gt;1,IF(OR(CB61&gt;11,CB63&gt;11),ABS(CB61-CB63)=2,TRUE),CB61=INT(CB61),CB63=INT(CB63)),"","Error"),"")</f>
        <v/>
      </c>
      <c r="CC65" s="169"/>
      <c r="CD65" s="169" t="str">
        <f>IF(AND(CF61&lt;&gt;"",CD61&lt;&gt;""),IF(AND(AND(CD61&gt;-1,CD63&gt;-1),OR(CD61&gt;10,CD63&gt;10),ABS(CD61-CD63)&gt;1,IF(OR(CD61&gt;11,CD63&gt;11),ABS(CD61-CD63)=2,TRUE),CD61=INT(CD61),CD63=INT(CD63)),"","Error"),"")</f>
        <v/>
      </c>
      <c r="CE65" s="169"/>
      <c r="CG65" s="129"/>
      <c r="CH65" s="129"/>
      <c r="CI65" s="129"/>
      <c r="CJ65" s="129"/>
      <c r="CK65" s="129"/>
      <c r="CL65" s="129"/>
      <c r="CM65" s="129"/>
      <c r="CN65" s="129"/>
      <c r="CO65" s="129"/>
      <c r="CP65" s="129"/>
      <c r="CQ65" s="129"/>
      <c r="CR65" s="129"/>
      <c r="CS65" s="129"/>
      <c r="DL65" s="169" t="str">
        <f>IF(DV61&lt;&gt;"",IF(AND(AND(DL61&gt;-1,DL63&gt;-1),OR(DL61&gt;10,DL63&gt;10),ABS(DL61-DL63)&gt;1,IF(OR(DL61&gt;11,DL63&gt;11),ABS(DL61-DL63)=2,TRUE),DL61=INT(DL61),DL63=INT(DL63)),"","Error"),"")</f>
        <v/>
      </c>
      <c r="DM65" s="169"/>
      <c r="DN65" s="169" t="str">
        <f>IF(DV61&lt;&gt;"",IF(AND(AND(DN61&gt;-1,DN63&gt;-1),OR(DN61&gt;10,DN63&gt;10),ABS(DN61-DN63)&gt;1,IF(OR(DN61&gt;11,DN63&gt;11),ABS(DN61-DN63)=2,TRUE),DN61=INT(DN61),DN63=INT(DN63)),"","Error"),"")</f>
        <v/>
      </c>
      <c r="DO65" s="169"/>
      <c r="DP65" s="169" t="str">
        <f>IF(DV61&lt;&gt;"",IF(AND(AND(DP61&gt;-1,DP63&gt;-1),OR(DP61&gt;10,DP63&gt;10),ABS(DP61-DP63)&gt;1,IF(OR(DP61&gt;11,DP63&gt;11),ABS(DP61-DP63)=2,TRUE),DP61=INT(DP61),DP63=INT(DP63)),"","Error"),"")</f>
        <v/>
      </c>
      <c r="DQ65" s="169"/>
      <c r="DR65" s="169" t="str">
        <f>IF(AND(DV61&lt;&gt;"",DR61&lt;&gt;""),IF(AND(AND(DR61&gt;-1,DR63&gt;-1),OR(DR61&gt;10,DR63&gt;10),ABS(DR61-DR63)&gt;1,IF(OR(DR61&gt;11,DR63&gt;11),ABS(DR61-DR63)=2,TRUE),DR61=INT(DR61),DR63=INT(DR63)),"","Error"),"")</f>
        <v/>
      </c>
      <c r="DS65" s="169"/>
      <c r="DT65" s="169" t="str">
        <f>IF(AND(DV61&lt;&gt;"",DT61&lt;&gt;""),IF(AND(AND(DT61&gt;-1,DT63&gt;-1),OR(DT61&gt;10,DT63&gt;10),ABS(DT61-DT63)&gt;1,IF(OR(DT61&gt;11,DT63&gt;11),ABS(DT61-DT63)=2,TRUE),DT61=INT(DT61),DT63=INT(DT63)),"","Error"),"")</f>
        <v/>
      </c>
      <c r="DU65" s="169"/>
      <c r="DW65" s="129"/>
      <c r="DX65" s="129"/>
      <c r="DY65" s="129"/>
      <c r="DZ65" s="129"/>
      <c r="EA65" s="129"/>
      <c r="EB65" s="129"/>
      <c r="EC65" s="129"/>
      <c r="ED65" s="129"/>
      <c r="EE65" s="129"/>
      <c r="EF65" s="129"/>
      <c r="EG65" s="129"/>
      <c r="EH65" s="129"/>
      <c r="EI65" s="129"/>
    </row>
    <row r="66" spans="1:168" ht="11.25" customHeight="1">
      <c r="A66" s="259" t="s">
        <v>9</v>
      </c>
      <c r="B66" s="260"/>
      <c r="C66" s="260"/>
      <c r="D66" s="260"/>
      <c r="E66" s="260"/>
      <c r="F66" s="300" t="str">
        <f>Players!$C$1</f>
        <v>Enter Division Name</v>
      </c>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2" t="s">
        <v>10</v>
      </c>
      <c r="AI66" s="303"/>
      <c r="AJ66" s="303"/>
      <c r="AK66" s="306" t="str">
        <f>Players!$G$1</f>
        <v>Enter Date</v>
      </c>
      <c r="AL66" s="307"/>
      <c r="AM66" s="307"/>
      <c r="AN66" s="307"/>
      <c r="AO66" s="308"/>
      <c r="AQ66" s="154" t="str">
        <f>CONCATENATE($A70," ",$D70,","," ",$F68)</f>
        <v>Group: 2, Women's Singles</v>
      </c>
      <c r="AR66" s="155"/>
      <c r="AS66" s="155"/>
      <c r="AT66" s="155"/>
      <c r="AU66" s="155"/>
      <c r="AV66" s="155"/>
      <c r="AW66" s="155"/>
      <c r="AX66" s="155"/>
      <c r="AY66" s="155"/>
      <c r="AZ66" s="155"/>
      <c r="BA66" s="155"/>
      <c r="BB66" s="155"/>
      <c r="BC66" s="156"/>
      <c r="BD66" s="163">
        <f>A87</f>
        <v>1</v>
      </c>
      <c r="BE66" s="164"/>
      <c r="BF66" s="183" t="str">
        <f>C87</f>
        <v>A</v>
      </c>
      <c r="BG66" s="185" t="str">
        <f>IF(VLOOKUP($BF66,$A72:$C82,3,FALSE)=0,"",CONCATENATE(VLOOKUP(VLOOKUP($BF66,$A72:$C82,3,FALSE),Players!$J:$N,4,FALSE)," ",VLOOKUP($BF66,$A72:$C82,3,FALSE)," ",IF(ISERROR(VLOOKUP(VLOOKUP($BF66,$A72:$C82,3,FALSE),Players!$J:$N,5,FALSE)),"()",CONCATENATE("(",VLOOKUP(VLOOKUP($BF66,$A72:$C82,3,FALSE),Players!$J:$N,5,FALSE),")"))))</f>
        <v/>
      </c>
      <c r="BH66" s="186"/>
      <c r="BI66" s="186"/>
      <c r="BJ66" s="186"/>
      <c r="BK66" s="186"/>
      <c r="BL66" s="186"/>
      <c r="BM66" s="186"/>
      <c r="BN66" s="186"/>
      <c r="BO66" s="186"/>
      <c r="BP66" s="186"/>
      <c r="BQ66" s="186"/>
      <c r="BR66" s="186"/>
      <c r="BS66" s="186"/>
      <c r="BT66" s="186"/>
      <c r="BU66" s="187"/>
      <c r="BV66" s="170" t="str">
        <f>IF(D87&lt;&gt;"",D87,"")</f>
        <v/>
      </c>
      <c r="BW66" s="171"/>
      <c r="BX66" s="335" t="str">
        <f>IF(F87&lt;&gt;"",F87,"")</f>
        <v/>
      </c>
      <c r="BY66" s="171"/>
      <c r="BZ66" s="335" t="str">
        <f>IF(H87&lt;&gt;"",H87,"")</f>
        <v/>
      </c>
      <c r="CA66" s="171"/>
      <c r="CB66" s="335" t="str">
        <f>IF(J87&lt;&gt;"",J87,"")</f>
        <v/>
      </c>
      <c r="CC66" s="171"/>
      <c r="CD66" s="335" t="str">
        <f>IF(L87&lt;&gt;"",L87,"")</f>
        <v/>
      </c>
      <c r="CE66" s="337"/>
      <c r="CF66" s="174" t="str">
        <f>IF($CD66=$CD68,IF($CB66=$CB68,IF($BZ66&lt;&gt;"",IF($BZ66&gt;$BZ68,"W","L"),""),IF($CB66&gt;$CB68,"W","L")),IF($CD66&gt;$CD68,"W","L"))</f>
        <v/>
      </c>
      <c r="CG66" s="154" t="str">
        <f>CONCATENATE($A70," ",$D70,","," ",$F68)</f>
        <v>Group: 2, Women's Singles</v>
      </c>
      <c r="CH66" s="155"/>
      <c r="CI66" s="155"/>
      <c r="CJ66" s="155"/>
      <c r="CK66" s="155"/>
      <c r="CL66" s="155"/>
      <c r="CM66" s="155"/>
      <c r="CN66" s="155"/>
      <c r="CO66" s="155"/>
      <c r="CP66" s="155"/>
      <c r="CQ66" s="155"/>
      <c r="CR66" s="155"/>
      <c r="CS66" s="156"/>
      <c r="CT66" s="163">
        <f>O87</f>
        <v>8</v>
      </c>
      <c r="CU66" s="164"/>
      <c r="CV66" s="183" t="str">
        <f>Q87</f>
        <v>B</v>
      </c>
      <c r="CW66" s="185" t="str">
        <f>IF(VLOOKUP($CV66,$A72:$C82,3,FALSE)=0,"",CONCATENATE(VLOOKUP(VLOOKUP($CV66,$A72:$C82,3,FALSE),Players!$J:$N,4,FALSE)," ",VLOOKUP($CV66,$A72:$C82,3,FALSE)," ",IF(ISERROR(VLOOKUP(VLOOKUP($CV66,$A72:$C82,3,FALSE),Players!$J:$N,5,FALSE)),"()",CONCATENATE("(",VLOOKUP(VLOOKUP($CV66,$A72:$C82,3,FALSE),Players!$J:$N,5,FALSE),")"))))</f>
        <v/>
      </c>
      <c r="CX66" s="186"/>
      <c r="CY66" s="186"/>
      <c r="CZ66" s="186"/>
      <c r="DA66" s="186"/>
      <c r="DB66" s="186"/>
      <c r="DC66" s="186"/>
      <c r="DD66" s="186"/>
      <c r="DE66" s="186"/>
      <c r="DF66" s="186"/>
      <c r="DG66" s="186"/>
      <c r="DH66" s="186"/>
      <c r="DI66" s="186"/>
      <c r="DJ66" s="186"/>
      <c r="DK66" s="187"/>
      <c r="DL66" s="170" t="str">
        <f>IF(R87&lt;&gt;"",R87,"")</f>
        <v/>
      </c>
      <c r="DM66" s="171"/>
      <c r="DN66" s="335" t="str">
        <f>IF(T87&lt;&gt;"",T87,"")</f>
        <v/>
      </c>
      <c r="DO66" s="171"/>
      <c r="DP66" s="335" t="str">
        <f>IF(V87&lt;&gt;"",V87,"")</f>
        <v/>
      </c>
      <c r="DQ66" s="171"/>
      <c r="DR66" s="335" t="str">
        <f>IF(X87&lt;&gt;"",X87,"")</f>
        <v/>
      </c>
      <c r="DS66" s="171"/>
      <c r="DT66" s="335" t="str">
        <f>IF(Z87&lt;&gt;"",Z87,"")</f>
        <v/>
      </c>
      <c r="DU66" s="337"/>
      <c r="DV66" s="174" t="str">
        <f>IF($DT66=$DT68,IF($DR66=$DR68,IF($DP66&lt;&gt;"",IF($DP66&gt;$DP68,"W","L"),""),IF($DR66&gt;$DR68,"W","L")),IF($DT66&gt;$DT68,"W","L"))</f>
        <v/>
      </c>
      <c r="DW66" s="154" t="str">
        <f>CONCATENATE($A70," ",$D70,","," ",$F68)</f>
        <v>Group: 2, Women's Singles</v>
      </c>
      <c r="DX66" s="155"/>
      <c r="DY66" s="155"/>
      <c r="DZ66" s="155"/>
      <c r="EA66" s="155"/>
      <c r="EB66" s="155"/>
      <c r="EC66" s="155"/>
      <c r="ED66" s="155"/>
      <c r="EE66" s="155"/>
      <c r="EF66" s="155"/>
      <c r="EG66" s="155"/>
      <c r="EH66" s="155"/>
      <c r="EI66" s="156"/>
      <c r="EJ66" s="163">
        <f>AC87</f>
        <v>15</v>
      </c>
      <c r="EK66" s="164"/>
      <c r="EL66" s="183" t="str">
        <f>AE87</f>
        <v>B</v>
      </c>
      <c r="EM66" s="185" t="str">
        <f>IF(VLOOKUP($EL66,$A72:$C82,3,FALSE)=0,"",CONCATENATE(VLOOKUP(VLOOKUP($EL66,$A72:$C82,3,FALSE),Players!$J:$N,4,FALSE)," ",VLOOKUP($EL66,$A72:$C82,3,FALSE)," ",IF(ISERROR(VLOOKUP(VLOOKUP($EL66,$A72:$C82,3,FALSE),Players!$J:$N,5,FALSE)),"()",CONCATENATE("(",VLOOKUP(VLOOKUP($EL66,$A72:$C82,3,FALSE),Players!$J:$N,5,FALSE),")"))))</f>
        <v/>
      </c>
      <c r="EN66" s="186"/>
      <c r="EO66" s="186"/>
      <c r="EP66" s="186"/>
      <c r="EQ66" s="186"/>
      <c r="ER66" s="186"/>
      <c r="ES66" s="186"/>
      <c r="ET66" s="186"/>
      <c r="EU66" s="186"/>
      <c r="EV66" s="186"/>
      <c r="EW66" s="186"/>
      <c r="EX66" s="186"/>
      <c r="EY66" s="186"/>
      <c r="EZ66" s="186"/>
      <c r="FA66" s="187"/>
      <c r="FB66" s="170" t="str">
        <f>IF(AF87&lt;&gt;"",AF87,"")</f>
        <v/>
      </c>
      <c r="FC66" s="171"/>
      <c r="FD66" s="335" t="str">
        <f>IF(AH87&lt;&gt;"",AH87,"")</f>
        <v/>
      </c>
      <c r="FE66" s="171"/>
      <c r="FF66" s="335" t="str">
        <f>IF(AJ87&lt;&gt;"",AJ87,"")</f>
        <v/>
      </c>
      <c r="FG66" s="171"/>
      <c r="FH66" s="335" t="str">
        <f>IF(AL87&lt;&gt;"",AL87,"")</f>
        <v/>
      </c>
      <c r="FI66" s="171"/>
      <c r="FJ66" s="335" t="str">
        <f>IF(AN87&lt;&gt;"",AN87,"")</f>
        <v/>
      </c>
      <c r="FK66" s="337"/>
      <c r="FL66" s="174" t="str">
        <f>IF($FJ66=$FJ68,IF($FH66=$FH68,IF($FF66&lt;&gt;"",IF($FF66&gt;$FF68,"W","L"),""),IF($FH66&gt;$FH68,"W","L")),IF($FJ66&gt;$FJ68,"W","L"))</f>
        <v/>
      </c>
    </row>
    <row r="67" spans="1:168" ht="11.25" customHeight="1">
      <c r="A67" s="261"/>
      <c r="B67" s="262"/>
      <c r="C67" s="262"/>
      <c r="D67" s="262"/>
      <c r="E67" s="26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304"/>
      <c r="AI67" s="305"/>
      <c r="AJ67" s="305"/>
      <c r="AK67" s="309"/>
      <c r="AL67" s="309"/>
      <c r="AM67" s="309"/>
      <c r="AN67" s="309"/>
      <c r="AO67" s="310"/>
      <c r="AQ67" s="157"/>
      <c r="AR67" s="158"/>
      <c r="AS67" s="158"/>
      <c r="AT67" s="158"/>
      <c r="AU67" s="158"/>
      <c r="AV67" s="158"/>
      <c r="AW67" s="158"/>
      <c r="AX67" s="158"/>
      <c r="AY67" s="158"/>
      <c r="AZ67" s="158"/>
      <c r="BA67" s="158"/>
      <c r="BB67" s="158"/>
      <c r="BC67" s="159"/>
      <c r="BD67" s="165"/>
      <c r="BE67" s="166"/>
      <c r="BF67" s="184"/>
      <c r="BG67" s="188"/>
      <c r="BH67" s="189"/>
      <c r="BI67" s="189"/>
      <c r="BJ67" s="189"/>
      <c r="BK67" s="189"/>
      <c r="BL67" s="189"/>
      <c r="BM67" s="189"/>
      <c r="BN67" s="189"/>
      <c r="BO67" s="189"/>
      <c r="BP67" s="189"/>
      <c r="BQ67" s="189"/>
      <c r="BR67" s="189"/>
      <c r="BS67" s="189"/>
      <c r="BT67" s="189"/>
      <c r="BU67" s="190"/>
      <c r="BV67" s="172"/>
      <c r="BW67" s="173"/>
      <c r="BX67" s="336"/>
      <c r="BY67" s="173"/>
      <c r="BZ67" s="336"/>
      <c r="CA67" s="173"/>
      <c r="CB67" s="336"/>
      <c r="CC67" s="173"/>
      <c r="CD67" s="336"/>
      <c r="CE67" s="338"/>
      <c r="CF67" s="174"/>
      <c r="CG67" s="157"/>
      <c r="CH67" s="158"/>
      <c r="CI67" s="158"/>
      <c r="CJ67" s="158"/>
      <c r="CK67" s="158"/>
      <c r="CL67" s="158"/>
      <c r="CM67" s="158"/>
      <c r="CN67" s="158"/>
      <c r="CO67" s="158"/>
      <c r="CP67" s="158"/>
      <c r="CQ67" s="158"/>
      <c r="CR67" s="158"/>
      <c r="CS67" s="159"/>
      <c r="CT67" s="165"/>
      <c r="CU67" s="166"/>
      <c r="CV67" s="184"/>
      <c r="CW67" s="188"/>
      <c r="CX67" s="189"/>
      <c r="CY67" s="189"/>
      <c r="CZ67" s="189"/>
      <c r="DA67" s="189"/>
      <c r="DB67" s="189"/>
      <c r="DC67" s="189"/>
      <c r="DD67" s="189"/>
      <c r="DE67" s="189"/>
      <c r="DF67" s="189"/>
      <c r="DG67" s="189"/>
      <c r="DH67" s="189"/>
      <c r="DI67" s="189"/>
      <c r="DJ67" s="189"/>
      <c r="DK67" s="190"/>
      <c r="DL67" s="172"/>
      <c r="DM67" s="173"/>
      <c r="DN67" s="336"/>
      <c r="DO67" s="173"/>
      <c r="DP67" s="336"/>
      <c r="DQ67" s="173"/>
      <c r="DR67" s="336"/>
      <c r="DS67" s="173"/>
      <c r="DT67" s="336"/>
      <c r="DU67" s="338"/>
      <c r="DV67" s="174"/>
      <c r="DW67" s="157"/>
      <c r="DX67" s="158"/>
      <c r="DY67" s="158"/>
      <c r="DZ67" s="158"/>
      <c r="EA67" s="158"/>
      <c r="EB67" s="158"/>
      <c r="EC67" s="158"/>
      <c r="ED67" s="158"/>
      <c r="EE67" s="158"/>
      <c r="EF67" s="158"/>
      <c r="EG67" s="158"/>
      <c r="EH67" s="158"/>
      <c r="EI67" s="159"/>
      <c r="EJ67" s="165"/>
      <c r="EK67" s="166"/>
      <c r="EL67" s="184"/>
      <c r="EM67" s="188"/>
      <c r="EN67" s="189"/>
      <c r="EO67" s="189"/>
      <c r="EP67" s="189"/>
      <c r="EQ67" s="189"/>
      <c r="ER67" s="189"/>
      <c r="ES67" s="189"/>
      <c r="ET67" s="189"/>
      <c r="EU67" s="189"/>
      <c r="EV67" s="189"/>
      <c r="EW67" s="189"/>
      <c r="EX67" s="189"/>
      <c r="EY67" s="189"/>
      <c r="EZ67" s="189"/>
      <c r="FA67" s="190"/>
      <c r="FB67" s="172"/>
      <c r="FC67" s="173"/>
      <c r="FD67" s="336"/>
      <c r="FE67" s="173"/>
      <c r="FF67" s="336"/>
      <c r="FG67" s="173"/>
      <c r="FH67" s="336"/>
      <c r="FI67" s="173"/>
      <c r="FJ67" s="336"/>
      <c r="FK67" s="338"/>
      <c r="FL67" s="174"/>
    </row>
    <row r="68" spans="1:168" ht="11.25" customHeight="1">
      <c r="A68" s="266" t="s">
        <v>11</v>
      </c>
      <c r="B68" s="267"/>
      <c r="C68" s="267"/>
      <c r="D68" s="277" t="s">
        <v>12</v>
      </c>
      <c r="E68" s="278"/>
      <c r="F68" s="280" t="str">
        <f>Players!$H$3</f>
        <v>Women's Singles</v>
      </c>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302" t="s">
        <v>13</v>
      </c>
      <c r="AI68" s="303"/>
      <c r="AJ68" s="303"/>
      <c r="AK68" s="328" t="s">
        <v>53</v>
      </c>
      <c r="AL68" s="328"/>
      <c r="AM68" s="328"/>
      <c r="AN68" s="328"/>
      <c r="AO68" s="329"/>
      <c r="AQ68" s="157"/>
      <c r="AR68" s="158"/>
      <c r="AS68" s="158"/>
      <c r="AT68" s="158"/>
      <c r="AU68" s="158"/>
      <c r="AV68" s="158"/>
      <c r="AW68" s="158"/>
      <c r="AX68" s="158"/>
      <c r="AY68" s="158"/>
      <c r="AZ68" s="158"/>
      <c r="BA68" s="158"/>
      <c r="BB68" s="158"/>
      <c r="BC68" s="159"/>
      <c r="BD68" s="165"/>
      <c r="BE68" s="166"/>
      <c r="BF68" s="175" t="str">
        <f>C89</f>
        <v>F</v>
      </c>
      <c r="BG68" s="177" t="str">
        <f>IF(VLOOKUP($BF68,$A72:$C82,3,FALSE)=0,"",CONCATENATE(VLOOKUP(VLOOKUP($BF68,$A72:$C82,3,FALSE),Players!$J:$N,4,FALSE)," ",VLOOKUP($BF68,$A72:$C82,3,FALSE)," ",IF(ISERROR(VLOOKUP(VLOOKUP($BF68,$A72:$C82,3,FALSE),Players!$J:$N,5,FALSE)),"()",CONCATENATE("(",VLOOKUP(VLOOKUP($BF68,$A72:$C82,3,FALSE),Players!$J:$N,5,FALSE),")"))))</f>
        <v/>
      </c>
      <c r="BH68" s="178"/>
      <c r="BI68" s="178"/>
      <c r="BJ68" s="178"/>
      <c r="BK68" s="178"/>
      <c r="BL68" s="178"/>
      <c r="BM68" s="178"/>
      <c r="BN68" s="178"/>
      <c r="BO68" s="178"/>
      <c r="BP68" s="178"/>
      <c r="BQ68" s="178"/>
      <c r="BR68" s="178"/>
      <c r="BS68" s="178"/>
      <c r="BT68" s="178"/>
      <c r="BU68" s="179"/>
      <c r="BV68" s="150" t="str">
        <f>IF(D89&lt;&gt;"",D89,"")</f>
        <v/>
      </c>
      <c r="BW68" s="151"/>
      <c r="BX68" s="288" t="str">
        <f>IF(F89&lt;&gt;"",F89,"")</f>
        <v/>
      </c>
      <c r="BY68" s="151"/>
      <c r="BZ68" s="288" t="str">
        <f>IF(H89&lt;&gt;"",H89,"")</f>
        <v/>
      </c>
      <c r="CA68" s="151"/>
      <c r="CB68" s="288" t="str">
        <f>IF(J89&lt;&gt;"",J89,"")</f>
        <v/>
      </c>
      <c r="CC68" s="151"/>
      <c r="CD68" s="288" t="str">
        <f>IF(L89&lt;&gt;"",L89,"")</f>
        <v/>
      </c>
      <c r="CE68" s="332"/>
      <c r="CF68" s="174" t="str">
        <f>IF($CF66&lt;&gt;"",IF(CF66="W","L","W"),"")</f>
        <v/>
      </c>
      <c r="CG68" s="157"/>
      <c r="CH68" s="158"/>
      <c r="CI68" s="158"/>
      <c r="CJ68" s="158"/>
      <c r="CK68" s="158"/>
      <c r="CL68" s="158"/>
      <c r="CM68" s="158"/>
      <c r="CN68" s="158"/>
      <c r="CO68" s="158"/>
      <c r="CP68" s="158"/>
      <c r="CQ68" s="158"/>
      <c r="CR68" s="158"/>
      <c r="CS68" s="159"/>
      <c r="CT68" s="165"/>
      <c r="CU68" s="166"/>
      <c r="CV68" s="175" t="str">
        <f>Q89</f>
        <v>D</v>
      </c>
      <c r="CW68" s="177" t="str">
        <f>IF(VLOOKUP($CV68,$A72:$C82,3,FALSE)=0,"",CONCATENATE(VLOOKUP(VLOOKUP($CV68,$A72:$C82,3,FALSE),Players!$J:$N,4,FALSE)," ",VLOOKUP($CV68,$A72:$C82,3,FALSE)," ",IF(ISERROR(VLOOKUP(VLOOKUP($CV68,$A72:$C82,3,FALSE),Players!$J:$N,5,FALSE)),"()",CONCATENATE("(",VLOOKUP(VLOOKUP($CV68,$A72:$C82,3,FALSE),Players!$J:$N,5,FALSE),")"))))</f>
        <v/>
      </c>
      <c r="CX68" s="178"/>
      <c r="CY68" s="178"/>
      <c r="CZ68" s="178"/>
      <c r="DA68" s="178"/>
      <c r="DB68" s="178"/>
      <c r="DC68" s="178"/>
      <c r="DD68" s="178"/>
      <c r="DE68" s="178"/>
      <c r="DF68" s="178"/>
      <c r="DG68" s="178"/>
      <c r="DH68" s="178"/>
      <c r="DI68" s="178"/>
      <c r="DJ68" s="178"/>
      <c r="DK68" s="179"/>
      <c r="DL68" s="150" t="str">
        <f>IF(R89&lt;&gt;"",R89,"")</f>
        <v/>
      </c>
      <c r="DM68" s="151"/>
      <c r="DN68" s="288" t="str">
        <f>IF(T89&lt;&gt;"",T89,"")</f>
        <v/>
      </c>
      <c r="DO68" s="151"/>
      <c r="DP68" s="288" t="str">
        <f>IF(V89&lt;&gt;"",V89,"")</f>
        <v/>
      </c>
      <c r="DQ68" s="151"/>
      <c r="DR68" s="288" t="str">
        <f>IF(X89&lt;&gt;"",X89,"")</f>
        <v/>
      </c>
      <c r="DS68" s="151"/>
      <c r="DT68" s="288" t="str">
        <f>IF(Z89&lt;&gt;"",Z89,"")</f>
        <v/>
      </c>
      <c r="DU68" s="332"/>
      <c r="DV68" s="174" t="str">
        <f>IF($DV66&lt;&gt;"",IF(DV66="W","L","W"),"")</f>
        <v/>
      </c>
      <c r="DW68" s="157"/>
      <c r="DX68" s="158"/>
      <c r="DY68" s="158"/>
      <c r="DZ68" s="158"/>
      <c r="EA68" s="158"/>
      <c r="EB68" s="158"/>
      <c r="EC68" s="158"/>
      <c r="ED68" s="158"/>
      <c r="EE68" s="158"/>
      <c r="EF68" s="158"/>
      <c r="EG68" s="158"/>
      <c r="EH68" s="158"/>
      <c r="EI68" s="159"/>
      <c r="EJ68" s="165"/>
      <c r="EK68" s="166"/>
      <c r="EL68" s="175" t="str">
        <f>AE89</f>
        <v>C</v>
      </c>
      <c r="EM68" s="177" t="str">
        <f>IF(VLOOKUP($EL68,$A72:$C82,3,FALSE)=0,"",CONCATENATE(VLOOKUP(VLOOKUP($EL68,$A72:$C82,3,FALSE),Players!$J:$N,4,FALSE)," ",VLOOKUP($EL68,$A72:$C82,3,FALSE)," ",IF(ISERROR(VLOOKUP(VLOOKUP($EL68,$A72:$C82,3,FALSE),Players!$J:$N,5,FALSE)),"()",CONCATENATE("(",VLOOKUP(VLOOKUP($EL68,$A72:$C82,3,FALSE),Players!$J:$N,5,FALSE),")"))))</f>
        <v/>
      </c>
      <c r="EN68" s="178"/>
      <c r="EO68" s="178"/>
      <c r="EP68" s="178"/>
      <c r="EQ68" s="178"/>
      <c r="ER68" s="178"/>
      <c r="ES68" s="178"/>
      <c r="ET68" s="178"/>
      <c r="EU68" s="178"/>
      <c r="EV68" s="178"/>
      <c r="EW68" s="178"/>
      <c r="EX68" s="178"/>
      <c r="EY68" s="178"/>
      <c r="EZ68" s="178"/>
      <c r="FA68" s="179"/>
      <c r="FB68" s="150" t="str">
        <f>IF(AF89&lt;&gt;"",AF89,"")</f>
        <v/>
      </c>
      <c r="FC68" s="151"/>
      <c r="FD68" s="288" t="str">
        <f>IF(AH89&lt;&gt;"",AH89,"")</f>
        <v/>
      </c>
      <c r="FE68" s="151"/>
      <c r="FF68" s="288" t="str">
        <f>IF(AJ89&lt;&gt;"",AJ89,"")</f>
        <v/>
      </c>
      <c r="FG68" s="151"/>
      <c r="FH68" s="288" t="str">
        <f>IF(AL89&lt;&gt;"",AL89,"")</f>
        <v/>
      </c>
      <c r="FI68" s="151"/>
      <c r="FJ68" s="288" t="str">
        <f>IF(AN89&lt;&gt;"",AN89,"")</f>
        <v/>
      </c>
      <c r="FK68" s="332"/>
      <c r="FL68" s="174" t="str">
        <f>IF($FL66&lt;&gt;"",IF(FL66="W","L","W"),"")</f>
        <v/>
      </c>
    </row>
    <row r="69" spans="1:168" ht="11.25" customHeight="1" thickBot="1">
      <c r="A69" s="275"/>
      <c r="B69" s="276"/>
      <c r="C69" s="276"/>
      <c r="D69" s="279"/>
      <c r="E69" s="279"/>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304"/>
      <c r="AI69" s="305"/>
      <c r="AJ69" s="305"/>
      <c r="AK69" s="330"/>
      <c r="AL69" s="330"/>
      <c r="AM69" s="330"/>
      <c r="AN69" s="330"/>
      <c r="AO69" s="331"/>
      <c r="AQ69" s="160"/>
      <c r="AR69" s="161"/>
      <c r="AS69" s="161"/>
      <c r="AT69" s="161"/>
      <c r="AU69" s="161"/>
      <c r="AV69" s="161"/>
      <c r="AW69" s="161"/>
      <c r="AX69" s="161"/>
      <c r="AY69" s="161"/>
      <c r="AZ69" s="161"/>
      <c r="BA69" s="161"/>
      <c r="BB69" s="161"/>
      <c r="BC69" s="162"/>
      <c r="BD69" s="167"/>
      <c r="BE69" s="168"/>
      <c r="BF69" s="176"/>
      <c r="BG69" s="180"/>
      <c r="BH69" s="181"/>
      <c r="BI69" s="181"/>
      <c r="BJ69" s="181"/>
      <c r="BK69" s="181"/>
      <c r="BL69" s="181"/>
      <c r="BM69" s="181"/>
      <c r="BN69" s="181"/>
      <c r="BO69" s="181"/>
      <c r="BP69" s="181"/>
      <c r="BQ69" s="181"/>
      <c r="BR69" s="181"/>
      <c r="BS69" s="181"/>
      <c r="BT69" s="181"/>
      <c r="BU69" s="182"/>
      <c r="BV69" s="152"/>
      <c r="BW69" s="153"/>
      <c r="BX69" s="333"/>
      <c r="BY69" s="153"/>
      <c r="BZ69" s="333"/>
      <c r="CA69" s="153"/>
      <c r="CB69" s="333"/>
      <c r="CC69" s="153"/>
      <c r="CD69" s="333"/>
      <c r="CE69" s="334"/>
      <c r="CF69" s="341"/>
      <c r="CG69" s="160"/>
      <c r="CH69" s="161"/>
      <c r="CI69" s="161"/>
      <c r="CJ69" s="161"/>
      <c r="CK69" s="161"/>
      <c r="CL69" s="161"/>
      <c r="CM69" s="161"/>
      <c r="CN69" s="161"/>
      <c r="CO69" s="161"/>
      <c r="CP69" s="161"/>
      <c r="CQ69" s="161"/>
      <c r="CR69" s="161"/>
      <c r="CS69" s="162"/>
      <c r="CT69" s="167"/>
      <c r="CU69" s="168"/>
      <c r="CV69" s="176"/>
      <c r="CW69" s="180"/>
      <c r="CX69" s="181"/>
      <c r="CY69" s="181"/>
      <c r="CZ69" s="181"/>
      <c r="DA69" s="181"/>
      <c r="DB69" s="181"/>
      <c r="DC69" s="181"/>
      <c r="DD69" s="181"/>
      <c r="DE69" s="181"/>
      <c r="DF69" s="181"/>
      <c r="DG69" s="181"/>
      <c r="DH69" s="181"/>
      <c r="DI69" s="181"/>
      <c r="DJ69" s="181"/>
      <c r="DK69" s="182"/>
      <c r="DL69" s="152"/>
      <c r="DM69" s="153"/>
      <c r="DN69" s="333"/>
      <c r="DO69" s="153"/>
      <c r="DP69" s="333"/>
      <c r="DQ69" s="153"/>
      <c r="DR69" s="333"/>
      <c r="DS69" s="153"/>
      <c r="DT69" s="333"/>
      <c r="DU69" s="334"/>
      <c r="DV69" s="174"/>
      <c r="DW69" s="160"/>
      <c r="DX69" s="161"/>
      <c r="DY69" s="161"/>
      <c r="DZ69" s="161"/>
      <c r="EA69" s="161"/>
      <c r="EB69" s="161"/>
      <c r="EC69" s="161"/>
      <c r="ED69" s="161"/>
      <c r="EE69" s="161"/>
      <c r="EF69" s="161"/>
      <c r="EG69" s="161"/>
      <c r="EH69" s="161"/>
      <c r="EI69" s="162"/>
      <c r="EJ69" s="167"/>
      <c r="EK69" s="168"/>
      <c r="EL69" s="176"/>
      <c r="EM69" s="180"/>
      <c r="EN69" s="181"/>
      <c r="EO69" s="181"/>
      <c r="EP69" s="181"/>
      <c r="EQ69" s="181"/>
      <c r="ER69" s="181"/>
      <c r="ES69" s="181"/>
      <c r="ET69" s="181"/>
      <c r="EU69" s="181"/>
      <c r="EV69" s="181"/>
      <c r="EW69" s="181"/>
      <c r="EX69" s="181"/>
      <c r="EY69" s="181"/>
      <c r="EZ69" s="181"/>
      <c r="FA69" s="182"/>
      <c r="FB69" s="152"/>
      <c r="FC69" s="153"/>
      <c r="FD69" s="333"/>
      <c r="FE69" s="153"/>
      <c r="FF69" s="333"/>
      <c r="FG69" s="153"/>
      <c r="FH69" s="333"/>
      <c r="FI69" s="153"/>
      <c r="FJ69" s="333"/>
      <c r="FK69" s="334"/>
      <c r="FL69" s="174"/>
    </row>
    <row r="70" spans="1:168" ht="11.25" customHeight="1">
      <c r="A70" s="259" t="s">
        <v>15</v>
      </c>
      <c r="B70" s="260"/>
      <c r="C70" s="260"/>
      <c r="D70" s="264">
        <v>2</v>
      </c>
      <c r="E70" s="264"/>
      <c r="F70" s="266" t="s">
        <v>16</v>
      </c>
      <c r="G70" s="267"/>
      <c r="H70" s="267"/>
      <c r="I70" s="283"/>
      <c r="J70" s="284"/>
      <c r="K70" s="284"/>
      <c r="L70" s="284"/>
      <c r="M70" s="284"/>
      <c r="N70" s="264"/>
      <c r="O70" s="264"/>
      <c r="P70" s="264"/>
      <c r="Q70" s="264"/>
      <c r="R70" s="264"/>
      <c r="S70" s="264"/>
      <c r="T70" s="264"/>
      <c r="U70" s="264"/>
      <c r="V70" s="264"/>
      <c r="W70" s="264"/>
      <c r="X70" s="264"/>
      <c r="Y70" s="325"/>
      <c r="Z70" s="150" t="s">
        <v>17</v>
      </c>
      <c r="AA70" s="270"/>
      <c r="AB70" s="288" t="s">
        <v>18</v>
      </c>
      <c r="AC70" s="270"/>
      <c r="AD70" s="288" t="s">
        <v>19</v>
      </c>
      <c r="AE70" s="270"/>
      <c r="AF70" s="288" t="s">
        <v>20</v>
      </c>
      <c r="AG70" s="270"/>
      <c r="AH70" s="288" t="s">
        <v>43</v>
      </c>
      <c r="AI70" s="270"/>
      <c r="AJ70" s="288" t="s">
        <v>52</v>
      </c>
      <c r="AK70" s="290"/>
      <c r="AL70" s="292" t="s">
        <v>21</v>
      </c>
      <c r="AM70" s="293"/>
      <c r="AN70" s="296" t="s">
        <v>22</v>
      </c>
      <c r="AO70" s="297"/>
      <c r="AQ70" s="126"/>
      <c r="AR70" s="126"/>
      <c r="AS70" s="126"/>
      <c r="AT70" s="126"/>
      <c r="AU70" s="126"/>
      <c r="AV70" s="126"/>
      <c r="AW70" s="126"/>
      <c r="AX70" s="126"/>
      <c r="AY70" s="126"/>
      <c r="AZ70" s="126"/>
      <c r="BA70" s="126"/>
      <c r="BB70" s="126"/>
      <c r="BC70" s="126"/>
      <c r="BV70" s="169" t="str">
        <f>IF(CF66&lt;&gt;"",IF(AND(AND(BV66&gt;-1,BV68&gt;-1),OR(BV66&gt;10,BV68&gt;10),ABS(BV66-BV68)&gt;1,IF(OR(BV66&gt;11,BV68&gt;11),ABS(BV66-BV68)=2,TRUE),BV66=INT(BV66),BV68=INT(BV68)),"","Error"),"")</f>
        <v/>
      </c>
      <c r="BW70" s="169"/>
      <c r="BX70" s="169" t="str">
        <f>IF(CF66&lt;&gt;"",IF(AND(AND(BX66&gt;-1,BX68&gt;-1),OR(BX66&gt;10,BX68&gt;10),ABS(BX66-BX68)&gt;1,IF(OR(BX66&gt;11,BX68&gt;11),ABS(BX66-BX68)=2,TRUE),BX66=INT(BX66),BX68=INT(BX68)),"","Error"),"")</f>
        <v/>
      </c>
      <c r="BY70" s="169"/>
      <c r="BZ70" s="169" t="str">
        <f>IF(CF66&lt;&gt;"",IF(AND(AND(BZ66&gt;-1,BZ68&gt;-1),OR(BZ66&gt;10,BZ68&gt;10),ABS(BZ66-BZ68)&gt;1,IF(OR(BZ66&gt;11,BZ68&gt;11),ABS(BZ66-BZ68)=2,TRUE),BZ66=INT(BZ66),BZ68=INT(BZ68)),"","Error"),"")</f>
        <v/>
      </c>
      <c r="CA70" s="169"/>
      <c r="CB70" s="169" t="str">
        <f>IF(AND(CF66&lt;&gt;"",CB66&lt;&gt;""),IF(AND(AND(CB66&gt;-1,CB68&gt;-1),OR(CB66&gt;10,CB68&gt;10),ABS(CB66-CB68)&gt;1,IF(OR(CB66&gt;11,CB68&gt;11),ABS(CB66-CB68)=2,TRUE),CB66=INT(CB66),CB68=INT(CB68)),"","Error"),"")</f>
        <v/>
      </c>
      <c r="CC70" s="169"/>
      <c r="CD70" s="169" t="str">
        <f>IF(AND(CF66&lt;&gt;"",CD66&lt;&gt;""),IF(AND(AND(CD66&gt;-1,CD68&gt;-1),OR(CD66&gt;10,CD68&gt;10),ABS(CD66-CD68)&gt;1,IF(OR(CD66&gt;11,CD68&gt;11),ABS(CD66-CD68)=2,TRUE),CD66=INT(CD66),CD68=INT(CD68)),"","Error"),"")</f>
        <v/>
      </c>
      <c r="CE70" s="169"/>
      <c r="CG70" s="126"/>
      <c r="CH70" s="126"/>
      <c r="CI70" s="126"/>
      <c r="CJ70" s="126"/>
      <c r="CK70" s="126"/>
      <c r="CL70" s="126"/>
      <c r="CM70" s="126"/>
      <c r="CN70" s="126"/>
      <c r="CO70" s="126"/>
      <c r="CP70" s="126"/>
      <c r="CQ70" s="126"/>
      <c r="CR70" s="126"/>
      <c r="CS70" s="126"/>
      <c r="DL70" s="169" t="str">
        <f>IF(DV66&lt;&gt;"",IF(AND(AND(DL66&gt;-1,DL68&gt;-1),OR(DL66&gt;10,DL68&gt;10),ABS(DL66-DL68)&gt;1,IF(OR(DL66&gt;11,DL68&gt;11),ABS(DL66-DL68)=2,TRUE),DL66=INT(DL66),DL68=INT(DL68)),"","Error"),"")</f>
        <v/>
      </c>
      <c r="DM70" s="169"/>
      <c r="DN70" s="169" t="str">
        <f>IF(DV66&lt;&gt;"",IF(AND(AND(DN66&gt;-1,DN68&gt;-1),OR(DN66&gt;10,DN68&gt;10),ABS(DN66-DN68)&gt;1,IF(OR(DN66&gt;11,DN68&gt;11),ABS(DN66-DN68)=2,TRUE),DN66=INT(DN66),DN68=INT(DN68)),"","Error"),"")</f>
        <v/>
      </c>
      <c r="DO70" s="169"/>
      <c r="DP70" s="169" t="str">
        <f>IF(DV66&lt;&gt;"",IF(AND(AND(DP66&gt;-1,DP68&gt;-1),OR(DP66&gt;10,DP68&gt;10),ABS(DP66-DP68)&gt;1,IF(OR(DP66&gt;11,DP68&gt;11),ABS(DP66-DP68)=2,TRUE),DP66=INT(DP66),DP68=INT(DP68)),"","Error"),"")</f>
        <v/>
      </c>
      <c r="DQ70" s="169"/>
      <c r="DR70" s="169" t="str">
        <f>IF(AND(DV66&lt;&gt;"",DR66&lt;&gt;""),IF(AND(AND(DR66&gt;-1,DR68&gt;-1),OR(DR66&gt;10,DR68&gt;10),ABS(DR66-DR68)&gt;1,IF(OR(DR66&gt;11,DR68&gt;11),ABS(DR66-DR68)=2,TRUE),DR66=INT(DR66),DR68=INT(DR68)),"","Error"),"")</f>
        <v/>
      </c>
      <c r="DS70" s="169"/>
      <c r="DT70" s="169" t="str">
        <f>IF(AND(DV66&lt;&gt;"",DT66&lt;&gt;""),IF(AND(AND(DT66&gt;-1,DT68&gt;-1),OR(DT66&gt;10,DT68&gt;10),ABS(DT66-DT68)&gt;1,IF(OR(DT66&gt;11,DT68&gt;11),ABS(DT66-DT68)=2,TRUE),DT66=INT(DT66),DT68=INT(DT68)),"","Error"),"")</f>
        <v/>
      </c>
      <c r="DU70" s="169"/>
      <c r="DW70" s="126"/>
      <c r="DX70" s="126"/>
      <c r="DY70" s="126"/>
      <c r="DZ70" s="126"/>
      <c r="EA70" s="126"/>
      <c r="EB70" s="126"/>
      <c r="EC70" s="126"/>
      <c r="ED70" s="126"/>
      <c r="EE70" s="126"/>
      <c r="EF70" s="126"/>
      <c r="EG70" s="126"/>
      <c r="EH70" s="126"/>
      <c r="EI70" s="126"/>
      <c r="FB70" s="169" t="str">
        <f>IF(FL66&lt;&gt;"",IF(AND(AND(FB66&gt;-1,FB68&gt;-1),OR(FB66&gt;10,FB68&gt;10),ABS(FB66-FB68)&gt;1,IF(OR(FB66&gt;11,FB68&gt;11),ABS(FB66-FB68)=2,TRUE),FB66=INT(FB66),FB68=INT(FB68)),"","Error"),"")</f>
        <v/>
      </c>
      <c r="FC70" s="169"/>
      <c r="FD70" s="169" t="str">
        <f>IF(FL66&lt;&gt;"",IF(AND(AND(FD66&gt;-1,FD68&gt;-1),OR(FD66&gt;10,FD68&gt;10),ABS(FD66-FD68)&gt;1,IF(OR(FD66&gt;11,FD68&gt;11),ABS(FD66-FD68)=2,TRUE),FD66=INT(FD66),FD68=INT(FD68)),"","Error"),"")</f>
        <v/>
      </c>
      <c r="FE70" s="169"/>
      <c r="FF70" s="169" t="str">
        <f>IF(FL66&lt;&gt;"",IF(AND(AND(FF66&gt;-1,FF68&gt;-1),OR(FF66&gt;10,FF68&gt;10),ABS(FF66-FF68)&gt;1,IF(OR(FF66&gt;11,FF68&gt;11),ABS(FF66-FF68)=2,TRUE),FF66=INT(FF66),FF68=INT(FF68)),"","Error"),"")</f>
        <v/>
      </c>
      <c r="FG70" s="169"/>
      <c r="FH70" s="169" t="str">
        <f>IF(AND(FL66&lt;&gt;"",FH66&lt;&gt;""),IF(AND(AND(FH66&gt;-1,FH68&gt;-1),OR(FH66&gt;10,FH68&gt;10),ABS(FH66-FH68)&gt;1,IF(OR(FH66&gt;11,FH68&gt;11),ABS(FH66-FH68)=2,TRUE),FH66=INT(FH66),FH68=INT(FH68)),"","Error"),"")</f>
        <v/>
      </c>
      <c r="FI70" s="169"/>
      <c r="FJ70" s="169" t="str">
        <f>IF(AND(FL66&lt;&gt;"",FJ66&lt;&gt;""),IF(AND(AND(FJ66&gt;-1,FJ68&gt;-1),OR(FJ66&gt;10,FJ68&gt;10),ABS(FJ66-FJ68)&gt;1,IF(OR(FJ66&gt;11,FJ68&gt;11),ABS(FJ66-FJ68)=2,TRUE),FJ66=INT(FJ66),FJ68=INT(FJ68)),"","Error"),"")</f>
        <v/>
      </c>
      <c r="FK70" s="169"/>
    </row>
    <row r="71" spans="1:168" ht="11.25" customHeight="1" thickBot="1">
      <c r="A71" s="261"/>
      <c r="B71" s="262"/>
      <c r="C71" s="262"/>
      <c r="D71" s="326"/>
      <c r="E71" s="326"/>
      <c r="F71" s="275"/>
      <c r="G71" s="276"/>
      <c r="H71" s="276"/>
      <c r="I71" s="286"/>
      <c r="J71" s="286"/>
      <c r="K71" s="286"/>
      <c r="L71" s="286"/>
      <c r="M71" s="286"/>
      <c r="N71" s="326"/>
      <c r="O71" s="326"/>
      <c r="P71" s="326"/>
      <c r="Q71" s="326"/>
      <c r="R71" s="326"/>
      <c r="S71" s="326"/>
      <c r="T71" s="326"/>
      <c r="U71" s="326"/>
      <c r="V71" s="326"/>
      <c r="W71" s="326"/>
      <c r="X71" s="326"/>
      <c r="Y71" s="327"/>
      <c r="Z71" s="194"/>
      <c r="AA71" s="195"/>
      <c r="AB71" s="289"/>
      <c r="AC71" s="195"/>
      <c r="AD71" s="289"/>
      <c r="AE71" s="195"/>
      <c r="AF71" s="289"/>
      <c r="AG71" s="195"/>
      <c r="AH71" s="289"/>
      <c r="AI71" s="195"/>
      <c r="AJ71" s="289"/>
      <c r="AK71" s="291"/>
      <c r="AL71" s="294"/>
      <c r="AM71" s="295"/>
      <c r="AN71" s="298"/>
      <c r="AO71" s="299"/>
      <c r="AQ71" s="126"/>
      <c r="AR71" s="126"/>
      <c r="AS71" s="126"/>
      <c r="AT71" s="126"/>
      <c r="AU71" s="126"/>
      <c r="AV71" s="126"/>
      <c r="AW71" s="126"/>
      <c r="AX71" s="126"/>
      <c r="AY71" s="126"/>
      <c r="AZ71" s="126"/>
      <c r="BA71" s="126"/>
      <c r="BB71" s="126"/>
      <c r="BC71" s="126"/>
      <c r="CG71" s="126"/>
      <c r="CH71" s="126"/>
      <c r="CI71" s="126"/>
      <c r="CJ71" s="126"/>
      <c r="CK71" s="126"/>
      <c r="CL71" s="126"/>
      <c r="CM71" s="126"/>
      <c r="CN71" s="126"/>
      <c r="CO71" s="126"/>
      <c r="CP71" s="126"/>
      <c r="CQ71" s="126"/>
      <c r="CR71" s="126"/>
      <c r="CS71" s="126"/>
      <c r="DW71" s="126"/>
      <c r="DX71" s="126"/>
      <c r="DY71" s="126"/>
      <c r="DZ71" s="126"/>
      <c r="EA71" s="126"/>
      <c r="EB71" s="126"/>
      <c r="EC71" s="126"/>
      <c r="ED71" s="126"/>
      <c r="EE71" s="126"/>
      <c r="EF71" s="126"/>
      <c r="EG71" s="126"/>
      <c r="EH71" s="126"/>
      <c r="EI71" s="126"/>
    </row>
    <row r="72" spans="1:168" ht="11.25" customHeight="1">
      <c r="A72" s="210" t="str">
        <f>Z70</f>
        <v>A</v>
      </c>
      <c r="B72" s="211"/>
      <c r="C72" s="342"/>
      <c r="D72" s="343"/>
      <c r="E72" s="343"/>
      <c r="F72" s="343"/>
      <c r="G72" s="343"/>
      <c r="H72" s="343"/>
      <c r="I72" s="343"/>
      <c r="J72" s="343"/>
      <c r="K72" s="343"/>
      <c r="L72" s="343"/>
      <c r="M72" s="343"/>
      <c r="N72" s="343"/>
      <c r="O72" s="343"/>
      <c r="P72" s="343"/>
      <c r="Q72" s="343"/>
      <c r="R72" s="343"/>
      <c r="S72" s="343"/>
      <c r="T72" s="343"/>
      <c r="U72" s="343"/>
      <c r="V72" s="343"/>
      <c r="W72" s="343"/>
      <c r="X72" s="343"/>
      <c r="Y72" s="344"/>
      <c r="Z72" s="250"/>
      <c r="AA72" s="229"/>
      <c r="AB72" s="252" t="str">
        <f>IF($D68="1P",IF(Z107=Z109,IF(X107=X109,IF(V107&lt;&gt;"",IF(V107&gt;V109,"W","L"),""),IF(X107&gt;X109,"W","L")),IF(Z107&gt;Z109,"W","L")),IF(Z95=Z97,IF(X95=X97,IF(V95&lt;&gt;"",IF(V95&gt;V97,"W","L"),""),IF(X95&gt;X97,"W","L")),IF(Z95&gt;Z97,"W","L")))</f>
        <v/>
      </c>
      <c r="AC72" s="253"/>
      <c r="AD72" s="252" t="str">
        <f>IF($D68="1P",IF(Z95=Z97,IF(X95=X97,IF(V95&lt;&gt;"",IF(V95&gt;V97,"W","L"),""),IF(X95&gt;X97,"W","L")),IF(Z95&gt;Z97,"W","L")),IF(L111=L113,IF(J111=J113,IF(H111&lt;&gt;"",IF(H111&gt;H113,"W","L"),""),IF(J111&gt;J113,"W","L")),IF(L111&gt;L113,"W","L")))</f>
        <v/>
      </c>
      <c r="AE72" s="253"/>
      <c r="AF72" s="252" t="str">
        <f>IF($D68="1P",IF(L111=L113,IF(J111=J113,IF(H111&lt;&gt;"",IF(H111&gt;H113,"W","L"),""),IF(J111&gt;J113,"W","L")),IF(L111&gt;L113,"W","L")),IF(L99=L101,IF(J99=J101,IF(H99&lt;&gt;"",IF(H99&gt;H101,"W","L"),""),IF(J99&gt;J101,"W","L")),IF(L99&gt;L101,"W","L")))</f>
        <v/>
      </c>
      <c r="AG72" s="253"/>
      <c r="AH72" s="252" t="str">
        <f>IF($D68="1P",IF(L99=L101,IF(J99=J101,IF(H99&lt;&gt;"",IF(H99&gt;H101,"W","L"),""),IF(J99&gt;J101,"W","L")),IF(L99&gt;L101,"W","L")),IF(Z107=Z109,IF(X107=X109,IF(V107&lt;&gt;"",IF(V107&gt;V109,"W","L"),""),IF(X107&gt;X109,"W","L")),IF(Z107&gt;Z109,"W","L")))</f>
        <v/>
      </c>
      <c r="AI72" s="253"/>
      <c r="AJ72" s="252" t="str">
        <f>IF($D68="1P",IF(L87=L89,IF(J87=J89,IF(H87&lt;&gt;"",IF(H87&gt;H89,"W","L"),""),IF(J87&gt;J89,"W","L")),IF(L87&gt;L89,"W","L")),IF(L87=L89,IF(J87=J89,IF(H87&lt;&gt;"",IF(H87&gt;H89,"W","L"),""),IF(J87&gt;J89,"W","L")),IF(L87&gt;L89,"W","L")))</f>
        <v/>
      </c>
      <c r="AK72" s="324"/>
      <c r="AL72" s="254" t="str">
        <f>IF(OR(COUNTIF(Z72:AJ72,"W"),COUNTIF(Z72:AJ72,"L")),COUNTIF(Z72:AJ72,"W")*2+COUNTIF(Z72:AJ72,"L"),"")</f>
        <v/>
      </c>
      <c r="AM72" s="255"/>
      <c r="AN72" s="256" t="str">
        <f>IF(AL72&lt;&gt;"",RANK(AL72,AL72:AL82,0),"")</f>
        <v/>
      </c>
      <c r="AO72" s="257"/>
      <c r="AQ72" s="127"/>
      <c r="AR72" s="127"/>
      <c r="AS72" s="127"/>
      <c r="AT72" s="127"/>
      <c r="AU72" s="127"/>
      <c r="AV72" s="127"/>
      <c r="AW72" s="127"/>
      <c r="AX72" s="127"/>
      <c r="AY72" s="127"/>
      <c r="AZ72" s="127"/>
      <c r="BA72" s="127"/>
      <c r="BB72" s="127"/>
      <c r="BC72" s="127"/>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127"/>
      <c r="CH72" s="127"/>
      <c r="CI72" s="127"/>
      <c r="CJ72" s="127"/>
      <c r="CK72" s="127"/>
      <c r="CL72" s="127"/>
      <c r="CM72" s="127"/>
      <c r="CN72" s="127"/>
      <c r="CO72" s="127"/>
      <c r="CP72" s="127"/>
      <c r="CQ72" s="127"/>
      <c r="CR72" s="127"/>
      <c r="CS72" s="127"/>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W72" s="127"/>
      <c r="DX72" s="127"/>
      <c r="DY72" s="127"/>
      <c r="DZ72" s="127"/>
      <c r="EA72" s="127"/>
      <c r="EB72" s="127"/>
      <c r="EC72" s="127"/>
      <c r="ED72" s="127"/>
      <c r="EE72" s="127"/>
      <c r="EF72" s="127"/>
      <c r="EG72" s="127"/>
      <c r="EH72" s="127"/>
      <c r="EI72" s="127"/>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row>
    <row r="73" spans="1:168" ht="11.25" customHeight="1">
      <c r="A73" s="212"/>
      <c r="B73" s="213"/>
      <c r="C73" s="217"/>
      <c r="D73" s="218"/>
      <c r="E73" s="218"/>
      <c r="F73" s="218"/>
      <c r="G73" s="218"/>
      <c r="H73" s="218"/>
      <c r="I73" s="218"/>
      <c r="J73" s="218"/>
      <c r="K73" s="218"/>
      <c r="L73" s="218"/>
      <c r="M73" s="218"/>
      <c r="N73" s="218"/>
      <c r="O73" s="218"/>
      <c r="P73" s="218"/>
      <c r="Q73" s="218"/>
      <c r="R73" s="218"/>
      <c r="S73" s="218"/>
      <c r="T73" s="218"/>
      <c r="U73" s="218"/>
      <c r="V73" s="218"/>
      <c r="W73" s="218"/>
      <c r="X73" s="218"/>
      <c r="Y73" s="219"/>
      <c r="Z73" s="251"/>
      <c r="AA73" s="236"/>
      <c r="AB73" s="234"/>
      <c r="AC73" s="233"/>
      <c r="AD73" s="234"/>
      <c r="AE73" s="233"/>
      <c r="AF73" s="234"/>
      <c r="AG73" s="233"/>
      <c r="AH73" s="234"/>
      <c r="AI73" s="233"/>
      <c r="AJ73" s="234"/>
      <c r="AK73" s="238"/>
      <c r="AL73" s="241"/>
      <c r="AM73" s="240"/>
      <c r="AN73" s="258"/>
      <c r="AO73" s="243"/>
      <c r="AQ73" s="128"/>
      <c r="AR73" s="128"/>
      <c r="AS73" s="128"/>
      <c r="AT73" s="128"/>
      <c r="AU73" s="128"/>
      <c r="AV73" s="128"/>
      <c r="AW73" s="128"/>
      <c r="AX73" s="128"/>
      <c r="AY73" s="128"/>
      <c r="AZ73" s="128"/>
      <c r="BA73" s="128"/>
      <c r="BB73" s="128"/>
      <c r="BC73" s="128"/>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128"/>
      <c r="CH73" s="128"/>
      <c r="CI73" s="128"/>
      <c r="CJ73" s="128"/>
      <c r="CK73" s="128"/>
      <c r="CL73" s="128"/>
      <c r="CM73" s="128"/>
      <c r="CN73" s="128"/>
      <c r="CO73" s="128"/>
      <c r="CP73" s="128"/>
      <c r="CQ73" s="128"/>
      <c r="CR73" s="128"/>
      <c r="CS73" s="128"/>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W73" s="128"/>
      <c r="DX73" s="128"/>
      <c r="DY73" s="128"/>
      <c r="DZ73" s="128"/>
      <c r="EA73" s="128"/>
      <c r="EB73" s="128"/>
      <c r="EC73" s="128"/>
      <c r="ED73" s="128"/>
      <c r="EE73" s="128"/>
      <c r="EF73" s="128"/>
      <c r="EG73" s="128"/>
      <c r="EH73" s="128"/>
      <c r="EI73" s="128"/>
      <c r="EJ73" s="41"/>
      <c r="EK73" s="41"/>
      <c r="EL73" s="41"/>
      <c r="EM73" s="41"/>
      <c r="EN73" s="41"/>
      <c r="EO73" s="41"/>
      <c r="EP73" s="41"/>
      <c r="EQ73" s="41"/>
      <c r="ER73" s="41"/>
      <c r="ES73" s="41"/>
      <c r="ET73" s="41"/>
      <c r="EU73" s="41"/>
      <c r="EV73" s="41"/>
      <c r="EW73" s="41"/>
      <c r="EX73" s="41"/>
      <c r="EY73" s="41"/>
      <c r="EZ73" s="41"/>
      <c r="FA73" s="41"/>
      <c r="FB73" s="41"/>
      <c r="FC73" s="41"/>
      <c r="FD73" s="41"/>
      <c r="FE73" s="41"/>
      <c r="FF73" s="41"/>
      <c r="FG73" s="41"/>
      <c r="FH73" s="41"/>
      <c r="FI73" s="41"/>
      <c r="FJ73" s="41"/>
      <c r="FK73" s="41"/>
    </row>
    <row r="74" spans="1:168" ht="11.25" customHeight="1">
      <c r="A74" s="210" t="str">
        <f>AB70</f>
        <v>B</v>
      </c>
      <c r="B74" s="211"/>
      <c r="C74" s="342"/>
      <c r="D74" s="343"/>
      <c r="E74" s="343"/>
      <c r="F74" s="343"/>
      <c r="G74" s="343"/>
      <c r="H74" s="343"/>
      <c r="I74" s="343"/>
      <c r="J74" s="343"/>
      <c r="K74" s="343"/>
      <c r="L74" s="343"/>
      <c r="M74" s="343"/>
      <c r="N74" s="343"/>
      <c r="O74" s="343"/>
      <c r="P74" s="343"/>
      <c r="Q74" s="343"/>
      <c r="R74" s="343"/>
      <c r="S74" s="343"/>
      <c r="T74" s="343"/>
      <c r="U74" s="343"/>
      <c r="V74" s="343"/>
      <c r="W74" s="343"/>
      <c r="X74" s="343"/>
      <c r="Y74" s="344"/>
      <c r="Z74" s="220" t="str">
        <f>IF(AB72&lt;&gt;"",IF(AB72="W","L","W"),"")</f>
        <v/>
      </c>
      <c r="AA74" s="221"/>
      <c r="AB74" s="228"/>
      <c r="AC74" s="229"/>
      <c r="AD74" s="227" t="str">
        <f>IF($D68="1P",IF(L107=L109,IF(J107=J109,IF(H107&lt;&gt;"",IF(H107&gt;H109,"W","L"),""),IF(J107&gt;J109,"W","L")),IF(L107&gt;L109,"W","L")),IF(AN87=AN89,IF(AL87=AL89,IF(AJ87&lt;&gt;"",IF(AJ87&gt;AJ89,"W","L"),""),IF(AL87&gt;AL89,"W","L")),IF(AN87&gt;AN89,"W","L")))</f>
        <v/>
      </c>
      <c r="AE74" s="221"/>
      <c r="AF74" s="227" t="str">
        <f>IF($D68="1P",IF(Z99=Z101,IF(X99=X101,IF(V99&lt;&gt;"",IF(V99&gt;V101,"W","L"),""),IF(X99&gt;X101,"W","L")),IF(Z99&gt;Z101,"W","L")),IF(Z87=Z89,IF(X87=X89,IF(V87&lt;&gt;"",IF(V87&gt;V89,"W","L"),""),IF(X87&gt;X89,"W","L")),IF(Z87&gt;Z89,"W","L")))</f>
        <v/>
      </c>
      <c r="AG74" s="221"/>
      <c r="AH74" s="227" t="str">
        <f>IF($D68="1P",IF(L91=L93,IF(J91=J93,IF(H91&lt;&gt;"",IF(H91&gt;H93,"W","L"),""),IF(J91&gt;J93,"W","L")),IF(L91&gt;L93,"W","L")),IF(L91=L93,IF(J91=J93,IF(H91&lt;&gt;"",IF(H91&gt;H93,"W","L"),""),IF(J91&gt;J93,"W","L")),IF(L91&gt;L93,"W","L")))</f>
        <v/>
      </c>
      <c r="AI74" s="221"/>
      <c r="AJ74" s="227" t="str">
        <f>IF($D68="1P",IF(Z91=Z93,IF(X91=X93,IF(V91&lt;&gt;"",IF(V91&gt;V93,"W","L"),""),IF(X91&gt;X93,"W","L")),IF(Z91&gt;Z93,"W","L")),IF(L107=L109,IF(J107=J109,IF(H107&lt;&gt;"",IF(H107&gt;H109,"W","L"),""),IF(J107&gt;J109,"W","L")),IF(L107&gt;L109,"W","L")))</f>
        <v/>
      </c>
      <c r="AK74" s="237"/>
      <c r="AL74" s="239" t="str">
        <f>IF(OR(COUNTIF(Z74:AJ74,"W"),COUNTIF(Z74:AJ74,"L")),COUNTIF(Z74:AJ74,"W")*2+COUNTIF(Z74:AJ74,"L"),"")</f>
        <v/>
      </c>
      <c r="AM74" s="240"/>
      <c r="AN74" s="242" t="str">
        <f>IF(AL74&lt;&gt;"",RANK(AL74,AL72:AL82,0),"")</f>
        <v/>
      </c>
      <c r="AO74" s="243"/>
      <c r="AQ74" s="126"/>
      <c r="AR74" s="126"/>
      <c r="AS74" s="126"/>
      <c r="AT74" s="126"/>
      <c r="AU74" s="126"/>
      <c r="AV74" s="126"/>
      <c r="AW74" s="126"/>
      <c r="AX74" s="126"/>
      <c r="AY74" s="126"/>
      <c r="AZ74" s="126"/>
      <c r="BA74" s="126"/>
      <c r="BB74" s="126"/>
      <c r="BC74" s="126"/>
      <c r="CG74" s="126"/>
      <c r="CH74" s="126"/>
      <c r="CI74" s="126"/>
      <c r="CJ74" s="126"/>
      <c r="CK74" s="126"/>
      <c r="CL74" s="126"/>
      <c r="CM74" s="126"/>
      <c r="CN74" s="126"/>
      <c r="CO74" s="126"/>
      <c r="CP74" s="126"/>
      <c r="CQ74" s="126"/>
      <c r="CR74" s="126"/>
      <c r="CS74" s="126"/>
      <c r="DW74" s="126"/>
      <c r="DX74" s="126"/>
      <c r="DY74" s="126"/>
      <c r="DZ74" s="126"/>
      <c r="EA74" s="126"/>
      <c r="EB74" s="126"/>
      <c r="EC74" s="126"/>
      <c r="ED74" s="126"/>
      <c r="EE74" s="126"/>
      <c r="EF74" s="126"/>
      <c r="EG74" s="126"/>
      <c r="EH74" s="126"/>
      <c r="EI74" s="126"/>
    </row>
    <row r="75" spans="1:168" ht="11.25" customHeight="1" thickBot="1">
      <c r="A75" s="212"/>
      <c r="B75" s="213"/>
      <c r="C75" s="217"/>
      <c r="D75" s="218"/>
      <c r="E75" s="218"/>
      <c r="F75" s="218"/>
      <c r="G75" s="218"/>
      <c r="H75" s="218"/>
      <c r="I75" s="218"/>
      <c r="J75" s="218"/>
      <c r="K75" s="218"/>
      <c r="L75" s="218"/>
      <c r="M75" s="218"/>
      <c r="N75" s="218"/>
      <c r="O75" s="218"/>
      <c r="P75" s="218"/>
      <c r="Q75" s="218"/>
      <c r="R75" s="218"/>
      <c r="S75" s="218"/>
      <c r="T75" s="218"/>
      <c r="U75" s="218"/>
      <c r="V75" s="218"/>
      <c r="W75" s="218"/>
      <c r="X75" s="218"/>
      <c r="Y75" s="219"/>
      <c r="Z75" s="232"/>
      <c r="AA75" s="233"/>
      <c r="AB75" s="235"/>
      <c r="AC75" s="236"/>
      <c r="AD75" s="234"/>
      <c r="AE75" s="233"/>
      <c r="AF75" s="234"/>
      <c r="AG75" s="233"/>
      <c r="AH75" s="234"/>
      <c r="AI75" s="233"/>
      <c r="AJ75" s="234"/>
      <c r="AK75" s="238"/>
      <c r="AL75" s="241"/>
      <c r="AM75" s="240"/>
      <c r="AN75" s="258"/>
      <c r="AO75" s="243"/>
      <c r="AQ75" s="127"/>
      <c r="AR75" s="127"/>
      <c r="AS75" s="127"/>
      <c r="AT75" s="127"/>
      <c r="AU75" s="127"/>
      <c r="AV75" s="127"/>
      <c r="AW75" s="127"/>
      <c r="AX75" s="127"/>
      <c r="AY75" s="127"/>
      <c r="AZ75" s="127"/>
      <c r="BA75" s="127"/>
      <c r="BB75" s="127"/>
      <c r="BC75" s="127"/>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G75" s="127"/>
      <c r="CH75" s="127"/>
      <c r="CI75" s="127"/>
      <c r="CJ75" s="127"/>
      <c r="CK75" s="127"/>
      <c r="CL75" s="127"/>
      <c r="CM75" s="127"/>
      <c r="CN75" s="127"/>
      <c r="CO75" s="127"/>
      <c r="CP75" s="127"/>
      <c r="CQ75" s="127"/>
      <c r="CR75" s="127"/>
      <c r="CS75" s="127"/>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W75" s="126"/>
      <c r="DX75" s="126"/>
      <c r="DY75" s="126"/>
      <c r="DZ75" s="126"/>
      <c r="EA75" s="126"/>
      <c r="EB75" s="126"/>
      <c r="EC75" s="126"/>
      <c r="ED75" s="126"/>
      <c r="EE75" s="126"/>
      <c r="EF75" s="126"/>
      <c r="EG75" s="126"/>
      <c r="EH75" s="126"/>
      <c r="EI75" s="126"/>
    </row>
    <row r="76" spans="1:168" ht="11.25" customHeight="1">
      <c r="A76" s="210" t="str">
        <f>AD70</f>
        <v>C</v>
      </c>
      <c r="B76" s="211"/>
      <c r="C76" s="342"/>
      <c r="D76" s="343"/>
      <c r="E76" s="343"/>
      <c r="F76" s="343"/>
      <c r="G76" s="343"/>
      <c r="H76" s="343"/>
      <c r="I76" s="343"/>
      <c r="J76" s="343"/>
      <c r="K76" s="343"/>
      <c r="L76" s="343"/>
      <c r="M76" s="343"/>
      <c r="N76" s="343"/>
      <c r="O76" s="343"/>
      <c r="P76" s="343"/>
      <c r="Q76" s="343"/>
      <c r="R76" s="343"/>
      <c r="S76" s="343"/>
      <c r="T76" s="343"/>
      <c r="U76" s="343"/>
      <c r="V76" s="343"/>
      <c r="W76" s="343"/>
      <c r="X76" s="343"/>
      <c r="Y76" s="344"/>
      <c r="Z76" s="220" t="str">
        <f>IF(AD72&lt;&gt;"",IF(AD72="W","L","W"),"")</f>
        <v/>
      </c>
      <c r="AA76" s="221"/>
      <c r="AB76" s="227" t="str">
        <f>IF(AD74&lt;&gt;"",IF(AD74="W","L","W"),"")</f>
        <v/>
      </c>
      <c r="AC76" s="221"/>
      <c r="AD76" s="228"/>
      <c r="AE76" s="229"/>
      <c r="AF76" s="227" t="str">
        <f>IF($D68="1P",IF(L95=L97,IF(J95=J97,IF(H95&lt;&gt;"",IF(H95&gt;H97,"W","L"),""),IF(J95&gt;J97,"W","L")),IF(L95&gt;L97,"W","L")),IF(L95=L97,IF(J95=J97,IF(H95&lt;&gt;"",IF(H95&gt;H97,"W","L"),""),IF(J95&gt;J97,"W","L")),IF(L95&gt;L97,"W","L")))</f>
        <v/>
      </c>
      <c r="AG76" s="221"/>
      <c r="AH76" s="227" t="str">
        <f>IF($D68="1P",IF(Z87=Z89,IF(X87=X89,IF(V87&lt;&gt;"",IF(V87&gt;V89,"W","L"),""),IF(X87&gt;X89,"W","L")),IF(Z87&gt;Z89,"W","L")),IF(L103=L105,IF(J103=J105,IF(H103&lt;&gt;"",IF(H103&gt;H105,"W","L"),""),IF(J103&gt;J105,"W","L")),IF(L103&gt;L105,"W","L")))</f>
        <v/>
      </c>
      <c r="AI76" s="221"/>
      <c r="AJ76" s="227" t="str">
        <f>IF($D68="1P",IF(Z111=Z113,IF(X111=X113,IF(V111&lt;&gt;"",IF(V111&gt;V113,"W","L"),""),IF(X111&gt;X113,"W","L")),IF(Z111&gt;Z113,"W","L")),IF(Z99=Z101,IF(X99=X101,IF(V99&lt;&gt;"",IF(V99&gt;V101,"W","L"),""),IF(X99&gt;X101,"W","L")),IF(Z99&gt;Z101,"W","L")))</f>
        <v/>
      </c>
      <c r="AK76" s="237"/>
      <c r="AL76" s="239" t="str">
        <f>IF(OR(COUNTIF(Z76:AJ76,"W"),COUNTIF(Z76:AJ76,"L")),COUNTIF(Z76:AJ76,"W")*2+COUNTIF(Z76:AJ76,"L"),"")</f>
        <v/>
      </c>
      <c r="AM76" s="240"/>
      <c r="AN76" s="242" t="str">
        <f>IF(AL76&lt;&gt;"",RANK(AL76,AL72:AL82,0),"")</f>
        <v/>
      </c>
      <c r="AO76" s="243"/>
      <c r="AQ76" s="154" t="str">
        <f>CONCATENATE($A70," ",$D70,","," ",$F68)</f>
        <v>Group: 2, Women's Singles</v>
      </c>
      <c r="AR76" s="155"/>
      <c r="AS76" s="155"/>
      <c r="AT76" s="155"/>
      <c r="AU76" s="155"/>
      <c r="AV76" s="155"/>
      <c r="AW76" s="155"/>
      <c r="AX76" s="155"/>
      <c r="AY76" s="155"/>
      <c r="AZ76" s="155"/>
      <c r="BA76" s="155"/>
      <c r="BB76" s="155"/>
      <c r="BC76" s="156"/>
      <c r="BD76" s="163">
        <f>A91</f>
        <v>2</v>
      </c>
      <c r="BE76" s="164"/>
      <c r="BF76" s="183" t="str">
        <f>C91</f>
        <v>B</v>
      </c>
      <c r="BG76" s="185" t="str">
        <f>IF(VLOOKUP($BF76,$A72:$C82,3,FALSE)=0,"",CONCATENATE(VLOOKUP(VLOOKUP($BF76,$A72:$C82,3,FALSE),Players!$J:$N,4,FALSE)," ",VLOOKUP($BF76,$A72:$C82,3,FALSE)," ",IF(ISERROR(VLOOKUP(VLOOKUP($BF76,$A72:$C82,3,FALSE),Players!$J:$N,5,FALSE)),"()",CONCATENATE("(",VLOOKUP(VLOOKUP($BF76,$A72:$C82,3,FALSE),Players!$J:$N,5,FALSE),")"))))</f>
        <v/>
      </c>
      <c r="BH76" s="186"/>
      <c r="BI76" s="186"/>
      <c r="BJ76" s="186"/>
      <c r="BK76" s="186"/>
      <c r="BL76" s="186"/>
      <c r="BM76" s="186"/>
      <c r="BN76" s="186"/>
      <c r="BO76" s="186"/>
      <c r="BP76" s="186"/>
      <c r="BQ76" s="186"/>
      <c r="BR76" s="186"/>
      <c r="BS76" s="186"/>
      <c r="BT76" s="186"/>
      <c r="BU76" s="187"/>
      <c r="BV76" s="170" t="str">
        <f>IF(D91&lt;&gt;"",D91,"")</f>
        <v/>
      </c>
      <c r="BW76" s="171"/>
      <c r="BX76" s="335" t="str">
        <f>IF(F91&lt;&gt;"",F91,"")</f>
        <v/>
      </c>
      <c r="BY76" s="171"/>
      <c r="BZ76" s="335" t="str">
        <f>IF(H91&lt;&gt;"",H91,"")</f>
        <v/>
      </c>
      <c r="CA76" s="171"/>
      <c r="CB76" s="335" t="str">
        <f>IF(J91&lt;&gt;"",J91,"")</f>
        <v/>
      </c>
      <c r="CC76" s="171"/>
      <c r="CD76" s="335" t="str">
        <f>IF(L91&lt;&gt;"",L91,"")</f>
        <v/>
      </c>
      <c r="CE76" s="337"/>
      <c r="CF76" s="174" t="str">
        <f>IF($CD76=$CD78,IF($CB76=$CB78,IF($BZ76&lt;&gt;"",IF($BZ76&gt;$BZ78,"W","L"),""),IF($CB76&gt;$CB78,"W","L")),IF($CD76&gt;$CD78,"W","L"))</f>
        <v/>
      </c>
      <c r="CG76" s="154" t="str">
        <f>CONCATENATE($A70," ",$D70,","," ",$F68)</f>
        <v>Group: 2, Women's Singles</v>
      </c>
      <c r="CH76" s="155"/>
      <c r="CI76" s="155"/>
      <c r="CJ76" s="155"/>
      <c r="CK76" s="155"/>
      <c r="CL76" s="155"/>
      <c r="CM76" s="155"/>
      <c r="CN76" s="155"/>
      <c r="CO76" s="155"/>
      <c r="CP76" s="155"/>
      <c r="CQ76" s="155"/>
      <c r="CR76" s="155"/>
      <c r="CS76" s="156"/>
      <c r="CT76" s="163">
        <f>O91</f>
        <v>9</v>
      </c>
      <c r="CU76" s="164"/>
      <c r="CV76" s="183" t="str">
        <f>Q91</f>
        <v>E</v>
      </c>
      <c r="CW76" s="185" t="str">
        <f>IF(VLOOKUP($CV76,$A72:$C82,3,FALSE)=0,"",CONCATENATE(VLOOKUP(VLOOKUP($CV76,$A72:$C82,3,FALSE),Players!$J:$N,4,FALSE)," ",VLOOKUP($CV76,$A72:$C82,3,FALSE)," ",IF(ISERROR(VLOOKUP(VLOOKUP($CV76,$A72:$C82,3,FALSE),Players!$J:$N,5,FALSE)),"()",CONCATENATE("(",VLOOKUP(VLOOKUP($CV76,$A72:$C82,3,FALSE),Players!$J:$N,5,FALSE),")"))))</f>
        <v/>
      </c>
      <c r="CX76" s="186"/>
      <c r="CY76" s="186"/>
      <c r="CZ76" s="186"/>
      <c r="DA76" s="186"/>
      <c r="DB76" s="186"/>
      <c r="DC76" s="186"/>
      <c r="DD76" s="186"/>
      <c r="DE76" s="186"/>
      <c r="DF76" s="186"/>
      <c r="DG76" s="186"/>
      <c r="DH76" s="186"/>
      <c r="DI76" s="186"/>
      <c r="DJ76" s="186"/>
      <c r="DK76" s="187"/>
      <c r="DL76" s="170" t="str">
        <f>IF(R91&lt;&gt;"",R91,"")</f>
        <v/>
      </c>
      <c r="DM76" s="171"/>
      <c r="DN76" s="335" t="str">
        <f>IF(T91&lt;&gt;"",T91,"")</f>
        <v/>
      </c>
      <c r="DO76" s="171"/>
      <c r="DP76" s="335" t="str">
        <f>IF(V91&lt;&gt;"",V91,"")</f>
        <v/>
      </c>
      <c r="DQ76" s="171"/>
      <c r="DR76" s="335" t="str">
        <f>IF(X91&lt;&gt;"",X91,"")</f>
        <v/>
      </c>
      <c r="DS76" s="171"/>
      <c r="DT76" s="335" t="str">
        <f>IF(Z91&lt;&gt;"",Z91,"")</f>
        <v/>
      </c>
      <c r="DU76" s="337"/>
      <c r="DV76" s="174" t="str">
        <f>IF($DT76=$DT78,IF($DR76=$DR78,IF($DP76&lt;&gt;"",IF($DP76&gt;$DP78,"W","L"),""),IF($DR76&gt;$DR78,"W","L")),IF($DT76&gt;$DT78,"W","L"))</f>
        <v/>
      </c>
      <c r="DW76" s="126"/>
      <c r="DX76" s="126"/>
      <c r="DY76" s="126"/>
      <c r="DZ76" s="126"/>
      <c r="EA76" s="126"/>
      <c r="EB76" s="126"/>
      <c r="EC76" s="126"/>
      <c r="ED76" s="126"/>
      <c r="EE76" s="126"/>
      <c r="EF76" s="126"/>
      <c r="EG76" s="126"/>
      <c r="EH76" s="126"/>
      <c r="EI76" s="126"/>
    </row>
    <row r="77" spans="1:168" ht="11.25" customHeight="1">
      <c r="A77" s="212"/>
      <c r="B77" s="213"/>
      <c r="C77" s="217"/>
      <c r="D77" s="218"/>
      <c r="E77" s="218"/>
      <c r="F77" s="218"/>
      <c r="G77" s="218"/>
      <c r="H77" s="218"/>
      <c r="I77" s="218"/>
      <c r="J77" s="218"/>
      <c r="K77" s="218"/>
      <c r="L77" s="218"/>
      <c r="M77" s="218"/>
      <c r="N77" s="218"/>
      <c r="O77" s="218"/>
      <c r="P77" s="218"/>
      <c r="Q77" s="218"/>
      <c r="R77" s="218"/>
      <c r="S77" s="218"/>
      <c r="T77" s="218"/>
      <c r="U77" s="218"/>
      <c r="V77" s="218"/>
      <c r="W77" s="218"/>
      <c r="X77" s="218"/>
      <c r="Y77" s="219"/>
      <c r="Z77" s="232"/>
      <c r="AA77" s="233"/>
      <c r="AB77" s="234"/>
      <c r="AC77" s="233"/>
      <c r="AD77" s="235"/>
      <c r="AE77" s="236"/>
      <c r="AF77" s="234"/>
      <c r="AG77" s="233"/>
      <c r="AH77" s="234"/>
      <c r="AI77" s="233"/>
      <c r="AJ77" s="234"/>
      <c r="AK77" s="238"/>
      <c r="AL77" s="241"/>
      <c r="AM77" s="240"/>
      <c r="AN77" s="258"/>
      <c r="AO77" s="243"/>
      <c r="AQ77" s="157"/>
      <c r="AR77" s="158"/>
      <c r="AS77" s="158"/>
      <c r="AT77" s="158"/>
      <c r="AU77" s="158"/>
      <c r="AV77" s="158"/>
      <c r="AW77" s="158"/>
      <c r="AX77" s="158"/>
      <c r="AY77" s="158"/>
      <c r="AZ77" s="158"/>
      <c r="BA77" s="158"/>
      <c r="BB77" s="158"/>
      <c r="BC77" s="159"/>
      <c r="BD77" s="165"/>
      <c r="BE77" s="166"/>
      <c r="BF77" s="184"/>
      <c r="BG77" s="188"/>
      <c r="BH77" s="189"/>
      <c r="BI77" s="189"/>
      <c r="BJ77" s="189"/>
      <c r="BK77" s="189"/>
      <c r="BL77" s="189"/>
      <c r="BM77" s="189"/>
      <c r="BN77" s="189"/>
      <c r="BO77" s="189"/>
      <c r="BP77" s="189"/>
      <c r="BQ77" s="189"/>
      <c r="BR77" s="189"/>
      <c r="BS77" s="189"/>
      <c r="BT77" s="189"/>
      <c r="BU77" s="190"/>
      <c r="BV77" s="172"/>
      <c r="BW77" s="173"/>
      <c r="BX77" s="336"/>
      <c r="BY77" s="173"/>
      <c r="BZ77" s="336"/>
      <c r="CA77" s="173"/>
      <c r="CB77" s="336"/>
      <c r="CC77" s="173"/>
      <c r="CD77" s="336"/>
      <c r="CE77" s="338"/>
      <c r="CF77" s="174"/>
      <c r="CG77" s="157"/>
      <c r="CH77" s="158"/>
      <c r="CI77" s="158"/>
      <c r="CJ77" s="158"/>
      <c r="CK77" s="158"/>
      <c r="CL77" s="158"/>
      <c r="CM77" s="158"/>
      <c r="CN77" s="158"/>
      <c r="CO77" s="158"/>
      <c r="CP77" s="158"/>
      <c r="CQ77" s="158"/>
      <c r="CR77" s="158"/>
      <c r="CS77" s="159"/>
      <c r="CT77" s="165"/>
      <c r="CU77" s="166"/>
      <c r="CV77" s="184"/>
      <c r="CW77" s="188"/>
      <c r="CX77" s="189"/>
      <c r="CY77" s="189"/>
      <c r="CZ77" s="189"/>
      <c r="DA77" s="189"/>
      <c r="DB77" s="189"/>
      <c r="DC77" s="189"/>
      <c r="DD77" s="189"/>
      <c r="DE77" s="189"/>
      <c r="DF77" s="189"/>
      <c r="DG77" s="189"/>
      <c r="DH77" s="189"/>
      <c r="DI77" s="189"/>
      <c r="DJ77" s="189"/>
      <c r="DK77" s="190"/>
      <c r="DL77" s="172"/>
      <c r="DM77" s="173"/>
      <c r="DN77" s="336"/>
      <c r="DO77" s="173"/>
      <c r="DP77" s="336"/>
      <c r="DQ77" s="173"/>
      <c r="DR77" s="336"/>
      <c r="DS77" s="173"/>
      <c r="DT77" s="336"/>
      <c r="DU77" s="338"/>
      <c r="DV77" s="174"/>
      <c r="DW77" s="126"/>
      <c r="DX77" s="126"/>
      <c r="DY77" s="126"/>
      <c r="DZ77" s="126"/>
      <c r="EA77" s="126"/>
      <c r="EB77" s="126"/>
      <c r="EC77" s="126"/>
      <c r="ED77" s="126"/>
      <c r="EE77" s="126"/>
      <c r="EF77" s="126"/>
      <c r="EG77" s="126"/>
      <c r="EH77" s="126"/>
      <c r="EI77" s="126"/>
    </row>
    <row r="78" spans="1:168" ht="11.25" customHeight="1">
      <c r="A78" s="210" t="str">
        <f>AF70</f>
        <v>D</v>
      </c>
      <c r="B78" s="211"/>
      <c r="C78" s="342"/>
      <c r="D78" s="343"/>
      <c r="E78" s="343"/>
      <c r="F78" s="343"/>
      <c r="G78" s="343"/>
      <c r="H78" s="343"/>
      <c r="I78" s="343"/>
      <c r="J78" s="343"/>
      <c r="K78" s="343"/>
      <c r="L78" s="343"/>
      <c r="M78" s="343"/>
      <c r="N78" s="343"/>
      <c r="O78" s="343"/>
      <c r="P78" s="343"/>
      <c r="Q78" s="343"/>
      <c r="R78" s="343"/>
      <c r="S78" s="343"/>
      <c r="T78" s="343"/>
      <c r="U78" s="343"/>
      <c r="V78" s="343"/>
      <c r="W78" s="343"/>
      <c r="X78" s="343"/>
      <c r="Y78" s="344"/>
      <c r="Z78" s="220" t="str">
        <f>IF(AF72&lt;&gt;"",IF(AF72="W","L","W"),"")</f>
        <v/>
      </c>
      <c r="AA78" s="221"/>
      <c r="AB78" s="227" t="str">
        <f>IF(AF74&lt;&gt;"",IF(AF74="W","L","W"),"")</f>
        <v/>
      </c>
      <c r="AC78" s="221"/>
      <c r="AD78" s="227" t="str">
        <f>IF(AF76&lt;&gt;"",IF(AF76="W","L","W"),"")</f>
        <v/>
      </c>
      <c r="AE78" s="221"/>
      <c r="AF78" s="228"/>
      <c r="AG78" s="229"/>
      <c r="AH78" s="227" t="str">
        <f>IF($D68="1P",IF(AN87=AN89,IF(AL87=AL89,IF(AJ87&lt;&gt;"",IF(AJ87&gt;AJ89,"W","L"),""),IF(AL87&gt;AL89,"W","L")),IF(AN87&gt;AN89,"W","L")),IF(Z103=Z105,IF(X103=X105,IF(V103&lt;&gt;"",IF(V103&gt;V105,"W","L"),""),IF(X103&gt;X105,"W","L")),IF(Z103&gt;Z105,"W","L")))</f>
        <v/>
      </c>
      <c r="AI78" s="221"/>
      <c r="AJ78" s="227" t="str">
        <f>IF($D68="1P",IF(L103=L105,IF(J103=J105,IF(H103&lt;&gt;"",IF(H103&gt;H105,"W","L"),""),IF(J103&gt;J105,"W","L")),IF(L103&gt;L105,"W","L")),IF(Z111=Z113,IF(X111=X113,IF(V111&lt;&gt;"",IF(V111&gt;V113,"W","L"),""),IF(X111&gt;X113,"W","L")),IF(Z111&gt;Z113,"W","L")))</f>
        <v/>
      </c>
      <c r="AK78" s="237"/>
      <c r="AL78" s="239" t="str">
        <f>IF(OR(COUNTIF(Z78:AJ78,"W"),COUNTIF(Z78:AJ78,"L")),COUNTIF(Z78:AJ78,"W")*2+COUNTIF(Z78:AJ78,"L"),"")</f>
        <v/>
      </c>
      <c r="AM78" s="240"/>
      <c r="AN78" s="242" t="str">
        <f>IF(AL78&lt;&gt;"",RANK(AL78,AL72:AL82,0),"")</f>
        <v/>
      </c>
      <c r="AO78" s="243"/>
      <c r="AQ78" s="157"/>
      <c r="AR78" s="158"/>
      <c r="AS78" s="158"/>
      <c r="AT78" s="158"/>
      <c r="AU78" s="158"/>
      <c r="AV78" s="158"/>
      <c r="AW78" s="158"/>
      <c r="AX78" s="158"/>
      <c r="AY78" s="158"/>
      <c r="AZ78" s="158"/>
      <c r="BA78" s="158"/>
      <c r="BB78" s="158"/>
      <c r="BC78" s="159"/>
      <c r="BD78" s="165"/>
      <c r="BE78" s="166"/>
      <c r="BF78" s="175" t="str">
        <f>C93</f>
        <v>E</v>
      </c>
      <c r="BG78" s="177" t="str">
        <f>IF(VLOOKUP($BF78,$A72:$C82,3,FALSE)=0,"",CONCATENATE(VLOOKUP(VLOOKUP($BF78,$A72:$C82,3,FALSE),Players!$J:$N,4,FALSE)," ",VLOOKUP($BF78,$A72:$C82,3,FALSE)," ",IF(ISERROR(VLOOKUP(VLOOKUP($BF78,$A72:$C82,3,FALSE),Players!$J:$N,5,FALSE)),"()",CONCATENATE("(",VLOOKUP(VLOOKUP($BF78,$A72:$C82,3,FALSE),Players!$J:$N,5,FALSE),")"))))</f>
        <v/>
      </c>
      <c r="BH78" s="178"/>
      <c r="BI78" s="178"/>
      <c r="BJ78" s="178"/>
      <c r="BK78" s="178"/>
      <c r="BL78" s="178"/>
      <c r="BM78" s="178"/>
      <c r="BN78" s="178"/>
      <c r="BO78" s="178"/>
      <c r="BP78" s="178"/>
      <c r="BQ78" s="178"/>
      <c r="BR78" s="178"/>
      <c r="BS78" s="178"/>
      <c r="BT78" s="178"/>
      <c r="BU78" s="179"/>
      <c r="BV78" s="150" t="str">
        <f>IF(D93&lt;&gt;"",D93,"")</f>
        <v/>
      </c>
      <c r="BW78" s="151"/>
      <c r="BX78" s="288" t="str">
        <f>IF(F93&lt;&gt;"",F93,"")</f>
        <v/>
      </c>
      <c r="BY78" s="151"/>
      <c r="BZ78" s="288" t="str">
        <f>IF(H93&lt;&gt;"",H93,"")</f>
        <v/>
      </c>
      <c r="CA78" s="151"/>
      <c r="CB78" s="288" t="str">
        <f>IF(J93&lt;&gt;"",J93,"")</f>
        <v/>
      </c>
      <c r="CC78" s="151"/>
      <c r="CD78" s="288" t="str">
        <f>IF(L93&lt;&gt;"",L93,"")</f>
        <v/>
      </c>
      <c r="CE78" s="332"/>
      <c r="CF78" s="174" t="str">
        <f>IF($CF76&lt;&gt;"",IF(CF76="W","L","W"),"")</f>
        <v/>
      </c>
      <c r="CG78" s="157"/>
      <c r="CH78" s="158"/>
      <c r="CI78" s="158"/>
      <c r="CJ78" s="158"/>
      <c r="CK78" s="158"/>
      <c r="CL78" s="158"/>
      <c r="CM78" s="158"/>
      <c r="CN78" s="158"/>
      <c r="CO78" s="158"/>
      <c r="CP78" s="158"/>
      <c r="CQ78" s="158"/>
      <c r="CR78" s="158"/>
      <c r="CS78" s="159"/>
      <c r="CT78" s="165"/>
      <c r="CU78" s="166"/>
      <c r="CV78" s="175" t="str">
        <f>Q93</f>
        <v>F</v>
      </c>
      <c r="CW78" s="177" t="str">
        <f>IF(VLOOKUP($CV78,$A72:$C82,3,FALSE)=0,"",CONCATENATE(VLOOKUP(VLOOKUP($CV78,$A72:$C82,3,FALSE),Players!$J:$N,4,FALSE)," ",VLOOKUP($CV78,$A72:$C82,3,FALSE)," ",IF(ISERROR(VLOOKUP(VLOOKUP($CV78,$A72:$C82,3,FALSE),Players!$J:$N,5,FALSE)),"()",CONCATENATE("(",VLOOKUP(VLOOKUP($CV78,$A72:$C82,3,FALSE),Players!$J:$N,5,FALSE),")"))))</f>
        <v/>
      </c>
      <c r="CX78" s="178"/>
      <c r="CY78" s="178"/>
      <c r="CZ78" s="178"/>
      <c r="DA78" s="178"/>
      <c r="DB78" s="178"/>
      <c r="DC78" s="178"/>
      <c r="DD78" s="178"/>
      <c r="DE78" s="178"/>
      <c r="DF78" s="178"/>
      <c r="DG78" s="178"/>
      <c r="DH78" s="178"/>
      <c r="DI78" s="178"/>
      <c r="DJ78" s="178"/>
      <c r="DK78" s="179"/>
      <c r="DL78" s="150" t="str">
        <f>IF(R93&lt;&gt;"",R93,"")</f>
        <v/>
      </c>
      <c r="DM78" s="151"/>
      <c r="DN78" s="288" t="str">
        <f>IF(T93&lt;&gt;"",T93,"")</f>
        <v/>
      </c>
      <c r="DO78" s="151"/>
      <c r="DP78" s="288" t="str">
        <f>IF(V93&lt;&gt;"",V93,"")</f>
        <v/>
      </c>
      <c r="DQ78" s="151"/>
      <c r="DR78" s="288" t="str">
        <f>IF(X93&lt;&gt;"",X93,"")</f>
        <v/>
      </c>
      <c r="DS78" s="151"/>
      <c r="DT78" s="288" t="str">
        <f>IF(Z93&lt;&gt;"",Z93,"")</f>
        <v/>
      </c>
      <c r="DU78" s="332"/>
      <c r="DV78" s="174" t="str">
        <f>IF($DV76&lt;&gt;"",IF(DV76="W","L","W"),"")</f>
        <v/>
      </c>
      <c r="DW78" s="126"/>
      <c r="DX78" s="126"/>
      <c r="DY78" s="126"/>
      <c r="DZ78" s="126"/>
      <c r="EA78" s="126"/>
      <c r="EB78" s="126"/>
      <c r="EC78" s="126"/>
      <c r="ED78" s="126"/>
      <c r="EE78" s="126"/>
      <c r="EF78" s="126"/>
      <c r="EG78" s="126"/>
      <c r="EH78" s="126"/>
      <c r="EI78" s="126"/>
    </row>
    <row r="79" spans="1:168" ht="11.25" customHeight="1" thickBot="1">
      <c r="A79" s="212"/>
      <c r="B79" s="213"/>
      <c r="C79" s="217"/>
      <c r="D79" s="218"/>
      <c r="E79" s="218"/>
      <c r="F79" s="218"/>
      <c r="G79" s="218"/>
      <c r="H79" s="218"/>
      <c r="I79" s="218"/>
      <c r="J79" s="218"/>
      <c r="K79" s="218"/>
      <c r="L79" s="218"/>
      <c r="M79" s="218"/>
      <c r="N79" s="218"/>
      <c r="O79" s="218"/>
      <c r="P79" s="218"/>
      <c r="Q79" s="218"/>
      <c r="R79" s="218"/>
      <c r="S79" s="218"/>
      <c r="T79" s="218"/>
      <c r="U79" s="218"/>
      <c r="V79" s="218"/>
      <c r="W79" s="218"/>
      <c r="X79" s="218"/>
      <c r="Y79" s="219"/>
      <c r="Z79" s="232"/>
      <c r="AA79" s="233"/>
      <c r="AB79" s="234"/>
      <c r="AC79" s="233"/>
      <c r="AD79" s="234"/>
      <c r="AE79" s="233"/>
      <c r="AF79" s="235"/>
      <c r="AG79" s="236"/>
      <c r="AH79" s="234"/>
      <c r="AI79" s="233"/>
      <c r="AJ79" s="234"/>
      <c r="AK79" s="238"/>
      <c r="AL79" s="241"/>
      <c r="AM79" s="240"/>
      <c r="AN79" s="258"/>
      <c r="AO79" s="243"/>
      <c r="AQ79" s="160"/>
      <c r="AR79" s="161"/>
      <c r="AS79" s="161"/>
      <c r="AT79" s="161"/>
      <c r="AU79" s="161"/>
      <c r="AV79" s="161"/>
      <c r="AW79" s="161"/>
      <c r="AX79" s="161"/>
      <c r="AY79" s="161"/>
      <c r="AZ79" s="161"/>
      <c r="BA79" s="161"/>
      <c r="BB79" s="161"/>
      <c r="BC79" s="162"/>
      <c r="BD79" s="167"/>
      <c r="BE79" s="168"/>
      <c r="BF79" s="176"/>
      <c r="BG79" s="180"/>
      <c r="BH79" s="181"/>
      <c r="BI79" s="181"/>
      <c r="BJ79" s="181"/>
      <c r="BK79" s="181"/>
      <c r="BL79" s="181"/>
      <c r="BM79" s="181"/>
      <c r="BN79" s="181"/>
      <c r="BO79" s="181"/>
      <c r="BP79" s="181"/>
      <c r="BQ79" s="181"/>
      <c r="BR79" s="181"/>
      <c r="BS79" s="181"/>
      <c r="BT79" s="181"/>
      <c r="BU79" s="182"/>
      <c r="BV79" s="152"/>
      <c r="BW79" s="153"/>
      <c r="BX79" s="333"/>
      <c r="BY79" s="153"/>
      <c r="BZ79" s="333"/>
      <c r="CA79" s="153"/>
      <c r="CB79" s="333"/>
      <c r="CC79" s="153"/>
      <c r="CD79" s="333"/>
      <c r="CE79" s="334"/>
      <c r="CF79" s="341"/>
      <c r="CG79" s="160"/>
      <c r="CH79" s="161"/>
      <c r="CI79" s="161"/>
      <c r="CJ79" s="161"/>
      <c r="CK79" s="161"/>
      <c r="CL79" s="161"/>
      <c r="CM79" s="161"/>
      <c r="CN79" s="161"/>
      <c r="CO79" s="161"/>
      <c r="CP79" s="161"/>
      <c r="CQ79" s="161"/>
      <c r="CR79" s="161"/>
      <c r="CS79" s="162"/>
      <c r="CT79" s="167"/>
      <c r="CU79" s="168"/>
      <c r="CV79" s="176"/>
      <c r="CW79" s="180"/>
      <c r="CX79" s="181"/>
      <c r="CY79" s="181"/>
      <c r="CZ79" s="181"/>
      <c r="DA79" s="181"/>
      <c r="DB79" s="181"/>
      <c r="DC79" s="181"/>
      <c r="DD79" s="181"/>
      <c r="DE79" s="181"/>
      <c r="DF79" s="181"/>
      <c r="DG79" s="181"/>
      <c r="DH79" s="181"/>
      <c r="DI79" s="181"/>
      <c r="DJ79" s="181"/>
      <c r="DK79" s="182"/>
      <c r="DL79" s="152"/>
      <c r="DM79" s="153"/>
      <c r="DN79" s="333"/>
      <c r="DO79" s="153"/>
      <c r="DP79" s="333"/>
      <c r="DQ79" s="153"/>
      <c r="DR79" s="333"/>
      <c r="DS79" s="153"/>
      <c r="DT79" s="333"/>
      <c r="DU79" s="334"/>
      <c r="DV79" s="174"/>
      <c r="DW79" s="126"/>
      <c r="DX79" s="126"/>
      <c r="DY79" s="126"/>
      <c r="DZ79" s="126"/>
      <c r="EA79" s="126"/>
      <c r="EB79" s="126"/>
      <c r="EC79" s="126"/>
      <c r="ED79" s="126"/>
      <c r="EE79" s="126"/>
      <c r="EF79" s="126"/>
      <c r="EG79" s="126"/>
      <c r="EH79" s="126"/>
      <c r="EI79" s="126"/>
    </row>
    <row r="80" spans="1:168" ht="11.25" customHeight="1">
      <c r="A80" s="210" t="str">
        <f>AH70</f>
        <v>E</v>
      </c>
      <c r="B80" s="211"/>
      <c r="C80" s="342"/>
      <c r="D80" s="343"/>
      <c r="E80" s="343"/>
      <c r="F80" s="343"/>
      <c r="G80" s="343"/>
      <c r="H80" s="343"/>
      <c r="I80" s="343"/>
      <c r="J80" s="343"/>
      <c r="K80" s="343"/>
      <c r="L80" s="343"/>
      <c r="M80" s="343"/>
      <c r="N80" s="343"/>
      <c r="O80" s="343"/>
      <c r="P80" s="343"/>
      <c r="Q80" s="343"/>
      <c r="R80" s="343"/>
      <c r="S80" s="343"/>
      <c r="T80" s="343"/>
      <c r="U80" s="343"/>
      <c r="V80" s="343"/>
      <c r="W80" s="343"/>
      <c r="X80" s="343"/>
      <c r="Y80" s="344"/>
      <c r="Z80" s="220" t="str">
        <f>IF(AH72&lt;&gt;"",IF(AH72="W","L","W"),"")</f>
        <v/>
      </c>
      <c r="AA80" s="221"/>
      <c r="AB80" s="227" t="str">
        <f>IF(AH74&lt;&gt;"",IF(AH74="W","L","W"),"")</f>
        <v/>
      </c>
      <c r="AC80" s="221"/>
      <c r="AD80" s="227" t="str">
        <f>IF(AH76&lt;&gt;"",IF(AH76="W","L","W"),"")</f>
        <v/>
      </c>
      <c r="AE80" s="221"/>
      <c r="AF80" s="227" t="str">
        <f>IF(AH78&lt;&gt;"",IF(AH78="W","L","W"),"")</f>
        <v/>
      </c>
      <c r="AG80" s="221"/>
      <c r="AH80" s="228"/>
      <c r="AI80" s="229"/>
      <c r="AJ80" s="227" t="str">
        <f>IF($D68="1P",IF(Z103=Z105,IF(X103=X105,IF(V103&lt;&gt;"",IF(V103&gt;V105,"W","L"),""),IF(X103&gt;X105,"W","L")),IF(Z103&gt;Z105,"W","L")),IF(Z91=Z93,IF(X91=X93,IF(V91&lt;&gt;"",IF(V91&gt;V93,"W","L"),""),IF(X91&gt;X93,"W","L")),IF(Z91&gt;Z93,"W","L")))</f>
        <v/>
      </c>
      <c r="AK80" s="237"/>
      <c r="AL80" s="239" t="str">
        <f>IF(OR(COUNTIF(Z80:AJ80,"W"),COUNTIF(Z80:AJ80,"L")),COUNTIF(Z80:AJ80,"W")*2+COUNTIF(Z80:AJ80,"L"),"")</f>
        <v/>
      </c>
      <c r="AM80" s="240"/>
      <c r="AN80" s="242" t="str">
        <f>IF(AL80&lt;&gt;"",RANK(AL80,AL72:AL82,0),"")</f>
        <v/>
      </c>
      <c r="AO80" s="243"/>
      <c r="AQ80" s="126"/>
      <c r="AR80" s="126"/>
      <c r="AS80" s="126"/>
      <c r="AT80" s="126"/>
      <c r="AU80" s="126"/>
      <c r="AV80" s="126"/>
      <c r="AW80" s="126"/>
      <c r="AX80" s="126"/>
      <c r="AY80" s="126"/>
      <c r="AZ80" s="126"/>
      <c r="BA80" s="126"/>
      <c r="BB80" s="126"/>
      <c r="BC80" s="126"/>
      <c r="BV80" s="169" t="str">
        <f>IF(CF76&lt;&gt;"",IF(AND(AND(BV76&gt;-1,BV78&gt;-1),OR(BV76&gt;10,BV78&gt;10),ABS(BV76-BV78)&gt;1,IF(OR(BV76&gt;11,BV78&gt;11),ABS(BV76-BV78)=2,TRUE),BV76=INT(BV76),BV78=INT(BV78)),"","Error"),"")</f>
        <v/>
      </c>
      <c r="BW80" s="169"/>
      <c r="BX80" s="169" t="str">
        <f>IF(CF76&lt;&gt;"",IF(AND(AND(BX76&gt;-1,BX78&gt;-1),OR(BX76&gt;10,BX78&gt;10),ABS(BX76-BX78)&gt;1,IF(OR(BX76&gt;11,BX78&gt;11),ABS(BX76-BX78)=2,TRUE),BX76=INT(BX76),BX78=INT(BX78)),"","Error"),"")</f>
        <v/>
      </c>
      <c r="BY80" s="169"/>
      <c r="BZ80" s="169" t="str">
        <f>IF(CF76&lt;&gt;"",IF(AND(AND(BZ76&gt;-1,BZ78&gt;-1),OR(BZ76&gt;10,BZ78&gt;10),ABS(BZ76-BZ78)&gt;1,IF(OR(BZ76&gt;11,BZ78&gt;11),ABS(BZ76-BZ78)=2,TRUE),BZ76=INT(BZ76),BZ78=INT(BZ78)),"","Error"),"")</f>
        <v/>
      </c>
      <c r="CA80" s="169"/>
      <c r="CB80" s="169" t="str">
        <f>IF(AND(CF76&lt;&gt;"",CB76&lt;&gt;""),IF(AND(AND(CB76&gt;-1,CB78&gt;-1),OR(CB76&gt;10,CB78&gt;10),ABS(CB76-CB78)&gt;1,IF(OR(CB76&gt;11,CB78&gt;11),ABS(CB76-CB78)=2,TRUE),CB76=INT(CB76),CB78=INT(CB78)),"","Error"),"")</f>
        <v/>
      </c>
      <c r="CC80" s="169"/>
      <c r="CD80" s="169" t="str">
        <f>IF(AND(CF76&lt;&gt;"",CD76&lt;&gt;""),IF(AND(AND(CD76&gt;-1,CD78&gt;-1),OR(CD76&gt;10,CD78&gt;10),ABS(CD76-CD78)&gt;1,IF(OR(CD76&gt;11,CD78&gt;11),ABS(CD76-CD78)=2,TRUE),CD76=INT(CD76),CD78=INT(CD78)),"","Error"),"")</f>
        <v/>
      </c>
      <c r="CE80" s="169"/>
      <c r="CG80" s="126"/>
      <c r="CH80" s="126"/>
      <c r="CI80" s="126"/>
      <c r="CJ80" s="126"/>
      <c r="CK80" s="126"/>
      <c r="CL80" s="126"/>
      <c r="CM80" s="126"/>
      <c r="CN80" s="126"/>
      <c r="CO80" s="126"/>
      <c r="CP80" s="126"/>
      <c r="CQ80" s="126"/>
      <c r="CR80" s="126"/>
      <c r="CS80" s="126"/>
      <c r="DL80" s="169" t="str">
        <f>IF(DV76&lt;&gt;"",IF(AND(AND(DL76&gt;-1,DL78&gt;-1),OR(DL76&gt;10,DL78&gt;10),ABS(DL76-DL78)&gt;1,IF(OR(DL76&gt;11,DL78&gt;11),ABS(DL76-DL78)=2,TRUE),DL76=INT(DL76),DL78=INT(DL78)),"","Error"),"")</f>
        <v/>
      </c>
      <c r="DM80" s="169"/>
      <c r="DN80" s="169" t="str">
        <f>IF(DV76&lt;&gt;"",IF(AND(AND(DN76&gt;-1,DN78&gt;-1),OR(DN76&gt;10,DN78&gt;10),ABS(DN76-DN78)&gt;1,IF(OR(DN76&gt;11,DN78&gt;11),ABS(DN76-DN78)=2,TRUE),DN76=INT(DN76),DN78=INT(DN78)),"","Error"),"")</f>
        <v/>
      </c>
      <c r="DO80" s="169"/>
      <c r="DP80" s="169" t="str">
        <f>IF(DV76&lt;&gt;"",IF(AND(AND(DP76&gt;-1,DP78&gt;-1),OR(DP76&gt;10,DP78&gt;10),ABS(DP76-DP78)&gt;1,IF(OR(DP76&gt;11,DP78&gt;11),ABS(DP76-DP78)=2,TRUE),DP76=INT(DP76),DP78=INT(DP78)),"","Error"),"")</f>
        <v/>
      </c>
      <c r="DQ80" s="169"/>
      <c r="DR80" s="169" t="str">
        <f>IF(AND(DV76&lt;&gt;"",DR76&lt;&gt;""),IF(AND(AND(DR76&gt;-1,DR78&gt;-1),OR(DR76&gt;10,DR78&gt;10),ABS(DR76-DR78)&gt;1,IF(OR(DR76&gt;11,DR78&gt;11),ABS(DR76-DR78)=2,TRUE),DR76=INT(DR76),DR78=INT(DR78)),"","Error"),"")</f>
        <v/>
      </c>
      <c r="DS80" s="169"/>
      <c r="DT80" s="169" t="str">
        <f>IF(AND(DV76&lt;&gt;"",DT76&lt;&gt;""),IF(AND(AND(DT76&gt;-1,DT78&gt;-1),OR(DT76&gt;10,DT78&gt;10),ABS(DT76-DT78)&gt;1,IF(OR(DT76&gt;11,DT78&gt;11),ABS(DT76-DT78)=2,TRUE),DT76=INT(DT76),DT78=INT(DT78)),"","Error"),"")</f>
        <v/>
      </c>
      <c r="DU80" s="169"/>
      <c r="DW80" s="126"/>
      <c r="DX80" s="126"/>
      <c r="DY80" s="126"/>
      <c r="DZ80" s="126"/>
      <c r="EA80" s="126"/>
      <c r="EB80" s="126"/>
      <c r="EC80" s="126"/>
      <c r="ED80" s="126"/>
      <c r="EE80" s="126"/>
      <c r="EF80" s="126"/>
      <c r="EG80" s="126"/>
      <c r="EH80" s="126"/>
      <c r="EI80" s="126"/>
    </row>
    <row r="81" spans="1:171" ht="11.25" customHeight="1">
      <c r="A81" s="212"/>
      <c r="B81" s="213"/>
      <c r="C81" s="217"/>
      <c r="D81" s="218"/>
      <c r="E81" s="218"/>
      <c r="F81" s="218"/>
      <c r="G81" s="218"/>
      <c r="H81" s="218"/>
      <c r="I81" s="218"/>
      <c r="J81" s="218"/>
      <c r="K81" s="218"/>
      <c r="L81" s="218"/>
      <c r="M81" s="218"/>
      <c r="N81" s="218"/>
      <c r="O81" s="218"/>
      <c r="P81" s="218"/>
      <c r="Q81" s="218"/>
      <c r="R81" s="218"/>
      <c r="S81" s="218"/>
      <c r="T81" s="218"/>
      <c r="U81" s="218"/>
      <c r="V81" s="218"/>
      <c r="W81" s="218"/>
      <c r="X81" s="218"/>
      <c r="Y81" s="219"/>
      <c r="Z81" s="232"/>
      <c r="AA81" s="233"/>
      <c r="AB81" s="234"/>
      <c r="AC81" s="233"/>
      <c r="AD81" s="234"/>
      <c r="AE81" s="233"/>
      <c r="AF81" s="234"/>
      <c r="AG81" s="233"/>
      <c r="AH81" s="235"/>
      <c r="AI81" s="236"/>
      <c r="AJ81" s="234"/>
      <c r="AK81" s="238"/>
      <c r="AL81" s="241"/>
      <c r="AM81" s="240"/>
      <c r="AN81" s="258"/>
      <c r="AO81" s="243"/>
      <c r="AQ81" s="126"/>
      <c r="AR81" s="126"/>
      <c r="AS81" s="126"/>
      <c r="AT81" s="126"/>
      <c r="AU81" s="126"/>
      <c r="AV81" s="126"/>
      <c r="AW81" s="126"/>
      <c r="AX81" s="126"/>
      <c r="AY81" s="126"/>
      <c r="AZ81" s="126"/>
      <c r="BA81" s="126"/>
      <c r="BB81" s="126"/>
      <c r="BC81" s="126"/>
      <c r="CG81" s="126"/>
      <c r="CH81" s="126"/>
      <c r="CI81" s="126"/>
      <c r="CJ81" s="126"/>
      <c r="CK81" s="126"/>
      <c r="CL81" s="126"/>
      <c r="CM81" s="126"/>
      <c r="CN81" s="126"/>
      <c r="CO81" s="126"/>
      <c r="CP81" s="126"/>
      <c r="CQ81" s="126"/>
      <c r="CR81" s="126"/>
      <c r="CS81" s="126"/>
      <c r="DW81" s="126"/>
      <c r="DX81" s="126"/>
      <c r="DY81" s="126"/>
      <c r="DZ81" s="126"/>
      <c r="EA81" s="126"/>
      <c r="EB81" s="126"/>
      <c r="EC81" s="126"/>
      <c r="ED81" s="126"/>
      <c r="EE81" s="126"/>
      <c r="EF81" s="126"/>
      <c r="EG81" s="126"/>
      <c r="EH81" s="126"/>
      <c r="EI81" s="126"/>
    </row>
    <row r="82" spans="1:171" ht="11.25" customHeight="1">
      <c r="A82" s="210" t="str">
        <f>AJ70</f>
        <v>F</v>
      </c>
      <c r="B82" s="211"/>
      <c r="C82" s="342"/>
      <c r="D82" s="343"/>
      <c r="E82" s="343"/>
      <c r="F82" s="343"/>
      <c r="G82" s="343"/>
      <c r="H82" s="343"/>
      <c r="I82" s="343"/>
      <c r="J82" s="343"/>
      <c r="K82" s="343"/>
      <c r="L82" s="343"/>
      <c r="M82" s="343"/>
      <c r="N82" s="343"/>
      <c r="O82" s="343"/>
      <c r="P82" s="343"/>
      <c r="Q82" s="343"/>
      <c r="R82" s="343"/>
      <c r="S82" s="343"/>
      <c r="T82" s="343"/>
      <c r="U82" s="343"/>
      <c r="V82" s="343"/>
      <c r="W82" s="343"/>
      <c r="X82" s="343"/>
      <c r="Y82" s="344"/>
      <c r="Z82" s="220" t="str">
        <f>IF(AJ72&lt;&gt;"",IF(AJ72="W","L","W"),"")</f>
        <v/>
      </c>
      <c r="AA82" s="221"/>
      <c r="AB82" s="227" t="str">
        <f>IF(AJ74&lt;&gt;"",IF(AJ74="W","L","W"),"")</f>
        <v/>
      </c>
      <c r="AC82" s="221"/>
      <c r="AD82" s="227" t="str">
        <f>IF(AJ76&lt;&gt;"",IF(AJ76="W","L","W"),"")</f>
        <v/>
      </c>
      <c r="AE82" s="221"/>
      <c r="AF82" s="227" t="str">
        <f>IF(AJ78&lt;&gt;"",IF(AJ78="W","L","W"),"")</f>
        <v/>
      </c>
      <c r="AG82" s="221"/>
      <c r="AH82" s="227" t="str">
        <f>IF(AJ80&lt;&gt;"",IF(AJ80="W","L","W"),"")</f>
        <v/>
      </c>
      <c r="AI82" s="221"/>
      <c r="AJ82" s="228"/>
      <c r="AK82" s="229"/>
      <c r="AL82" s="345" t="str">
        <f>IF(OR(COUNTIF(Z82:AJ82,"W"),COUNTIF(Z82:AJ82,"L")),COUNTIF(Z82:AJ82,"W")*2+COUNTIF(Z82:AJ82,"L"),"")</f>
        <v/>
      </c>
      <c r="AM82" s="346"/>
      <c r="AN82" s="242" t="str">
        <f>IF(AL82&lt;&gt;"",RANK(AL82,AL72:AL82,0),"")</f>
        <v/>
      </c>
      <c r="AO82" s="243"/>
      <c r="AQ82" s="127"/>
      <c r="AR82" s="127"/>
      <c r="AS82" s="127"/>
      <c r="AT82" s="127"/>
      <c r="AU82" s="127"/>
      <c r="AV82" s="127"/>
      <c r="AW82" s="127"/>
      <c r="AX82" s="127"/>
      <c r="AY82" s="127"/>
      <c r="AZ82" s="127"/>
      <c r="BA82" s="127"/>
      <c r="BB82" s="127"/>
      <c r="BC82" s="127"/>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G82" s="127"/>
      <c r="CH82" s="127"/>
      <c r="CI82" s="127"/>
      <c r="CJ82" s="127"/>
      <c r="CK82" s="127"/>
      <c r="CL82" s="127"/>
      <c r="CM82" s="127"/>
      <c r="CN82" s="127"/>
      <c r="CO82" s="127"/>
      <c r="CP82" s="127"/>
      <c r="CQ82" s="127"/>
      <c r="CR82" s="127"/>
      <c r="CS82" s="127"/>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W82" s="126"/>
      <c r="DX82" s="126"/>
      <c r="DY82" s="126"/>
      <c r="DZ82" s="126"/>
      <c r="EA82" s="126"/>
      <c r="EB82" s="126"/>
      <c r="EC82" s="126"/>
      <c r="ED82" s="126"/>
      <c r="EE82" s="126"/>
      <c r="EF82" s="126"/>
      <c r="EG82" s="126"/>
      <c r="EH82" s="126"/>
      <c r="EI82" s="126"/>
    </row>
    <row r="83" spans="1:171" ht="11.25" customHeight="1" thickBot="1">
      <c r="A83" s="212"/>
      <c r="B83" s="213"/>
      <c r="C83" s="217"/>
      <c r="D83" s="218"/>
      <c r="E83" s="218"/>
      <c r="F83" s="218"/>
      <c r="G83" s="218"/>
      <c r="H83" s="218"/>
      <c r="I83" s="218"/>
      <c r="J83" s="218"/>
      <c r="K83" s="218"/>
      <c r="L83" s="218"/>
      <c r="M83" s="218"/>
      <c r="N83" s="218"/>
      <c r="O83" s="218"/>
      <c r="P83" s="218"/>
      <c r="Q83" s="218"/>
      <c r="R83" s="218"/>
      <c r="S83" s="218"/>
      <c r="T83" s="218"/>
      <c r="U83" s="218"/>
      <c r="V83" s="218"/>
      <c r="W83" s="218"/>
      <c r="X83" s="218"/>
      <c r="Y83" s="219"/>
      <c r="Z83" s="222"/>
      <c r="AA83" s="223"/>
      <c r="AB83" s="226"/>
      <c r="AC83" s="223"/>
      <c r="AD83" s="226"/>
      <c r="AE83" s="223"/>
      <c r="AF83" s="226"/>
      <c r="AG83" s="223"/>
      <c r="AH83" s="226"/>
      <c r="AI83" s="223"/>
      <c r="AJ83" s="230"/>
      <c r="AK83" s="231"/>
      <c r="AL83" s="347"/>
      <c r="AM83" s="348"/>
      <c r="AN83" s="248"/>
      <c r="AO83" s="249"/>
      <c r="AQ83" s="128"/>
      <c r="AR83" s="128"/>
      <c r="AS83" s="128"/>
      <c r="AT83" s="128"/>
      <c r="AU83" s="128"/>
      <c r="AV83" s="128"/>
      <c r="AW83" s="128"/>
      <c r="AX83" s="128"/>
      <c r="AY83" s="128"/>
      <c r="AZ83" s="128"/>
      <c r="BA83" s="128"/>
      <c r="BB83" s="128"/>
      <c r="BC83" s="128"/>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G83" s="128"/>
      <c r="CH83" s="128"/>
      <c r="CI83" s="128"/>
      <c r="CJ83" s="128"/>
      <c r="CK83" s="128"/>
      <c r="CL83" s="128"/>
      <c r="CM83" s="128"/>
      <c r="CN83" s="128"/>
      <c r="CO83" s="128"/>
      <c r="CP83" s="128"/>
      <c r="CQ83" s="128"/>
      <c r="CR83" s="128"/>
      <c r="CS83" s="128"/>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c r="DW83" s="126"/>
      <c r="DX83" s="126"/>
      <c r="DY83" s="126"/>
      <c r="DZ83" s="126"/>
      <c r="EA83" s="126"/>
      <c r="EB83" s="126"/>
      <c r="EC83" s="126"/>
      <c r="ED83" s="126"/>
      <c r="EE83" s="126"/>
      <c r="EF83" s="126"/>
      <c r="EG83" s="126"/>
      <c r="EH83" s="126"/>
      <c r="EI83" s="126"/>
    </row>
    <row r="84" spans="1:171" ht="11.25" customHeight="1">
      <c r="AQ84" s="126"/>
      <c r="AR84" s="126"/>
      <c r="AS84" s="126"/>
      <c r="AT84" s="126"/>
      <c r="AU84" s="126"/>
      <c r="AV84" s="126"/>
      <c r="AW84" s="126"/>
      <c r="AX84" s="126"/>
      <c r="AY84" s="126"/>
      <c r="AZ84" s="126"/>
      <c r="BA84" s="126"/>
      <c r="BB84" s="126"/>
      <c r="BC84" s="126"/>
      <c r="CG84" s="126"/>
      <c r="CH84" s="126"/>
      <c r="CI84" s="126"/>
      <c r="CJ84" s="126"/>
      <c r="CK84" s="126"/>
      <c r="CL84" s="126"/>
      <c r="CM84" s="126"/>
      <c r="CN84" s="126"/>
      <c r="CO84" s="126"/>
      <c r="CP84" s="126"/>
      <c r="CQ84" s="126"/>
      <c r="CR84" s="126"/>
      <c r="CS84" s="126"/>
      <c r="DW84" s="126"/>
      <c r="DX84" s="126"/>
      <c r="DY84" s="126"/>
      <c r="DZ84" s="126"/>
      <c r="EA84" s="126"/>
      <c r="EB84" s="126"/>
      <c r="EC84" s="126"/>
      <c r="ED84" s="126"/>
      <c r="EE84" s="126"/>
      <c r="EF84" s="126"/>
      <c r="EG84" s="126"/>
      <c r="EH84" s="126"/>
      <c r="EI84" s="126"/>
    </row>
    <row r="85" spans="1:171" ht="11.25" customHeight="1" thickBot="1">
      <c r="AP85" s="2"/>
      <c r="AQ85" s="127"/>
      <c r="AR85" s="127"/>
      <c r="AS85" s="127"/>
      <c r="AT85" s="127"/>
      <c r="AU85" s="127"/>
      <c r="AV85" s="127"/>
      <c r="AW85" s="127"/>
      <c r="AX85" s="127"/>
      <c r="AY85" s="127"/>
      <c r="AZ85" s="127"/>
      <c r="BA85" s="127"/>
      <c r="BB85" s="127"/>
      <c r="BC85" s="127"/>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G85" s="127"/>
      <c r="CH85" s="127"/>
      <c r="CI85" s="127"/>
      <c r="CJ85" s="127"/>
      <c r="CK85" s="127"/>
      <c r="CL85" s="127"/>
      <c r="CM85" s="127"/>
      <c r="CN85" s="127"/>
      <c r="CO85" s="127"/>
      <c r="CP85" s="127"/>
      <c r="CQ85" s="127"/>
      <c r="CR85" s="127"/>
      <c r="CS85" s="127"/>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2"/>
      <c r="DW85" s="126"/>
      <c r="DX85" s="126"/>
      <c r="DY85" s="126"/>
      <c r="DZ85" s="126"/>
      <c r="EA85" s="126"/>
      <c r="EB85" s="126"/>
      <c r="EC85" s="126"/>
      <c r="ED85" s="126"/>
      <c r="EE85" s="126"/>
      <c r="EF85" s="126"/>
      <c r="EG85" s="126"/>
      <c r="EH85" s="126"/>
      <c r="EI85" s="126"/>
      <c r="FL85" s="2"/>
      <c r="FM85" s="2"/>
      <c r="FN85" s="2"/>
      <c r="FO85" s="2"/>
    </row>
    <row r="86" spans="1:171" ht="11.25" customHeight="1" thickBo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154" t="str">
        <f>CONCATENATE($A70," ",$D70,","," ",$F68)</f>
        <v>Group: 2, Women's Singles</v>
      </c>
      <c r="AR86" s="155"/>
      <c r="AS86" s="155"/>
      <c r="AT86" s="155"/>
      <c r="AU86" s="155"/>
      <c r="AV86" s="155"/>
      <c r="AW86" s="155"/>
      <c r="AX86" s="155"/>
      <c r="AY86" s="155"/>
      <c r="AZ86" s="155"/>
      <c r="BA86" s="155"/>
      <c r="BB86" s="155"/>
      <c r="BC86" s="156"/>
      <c r="BD86" s="163">
        <f>A95</f>
        <v>3</v>
      </c>
      <c r="BE86" s="164"/>
      <c r="BF86" s="183" t="str">
        <f>C95</f>
        <v>C</v>
      </c>
      <c r="BG86" s="185" t="str">
        <f>IF(VLOOKUP($BF86,$A72:$C82,3,FALSE)=0,"",CONCATENATE(VLOOKUP(VLOOKUP($BF86,$A72:$C82,3,FALSE),Players!$J:$N,4,FALSE)," ",VLOOKUP($BF86,$A72:$C82,3,FALSE)," ",IF(ISERROR(VLOOKUP(VLOOKUP($BF86,$A72:$C82,3,FALSE),Players!$J:$N,5,FALSE)),"()",CONCATENATE("(",VLOOKUP(VLOOKUP($BF86,$A72:$C82,3,FALSE),Players!$J:$N,5,FALSE),")"))))</f>
        <v/>
      </c>
      <c r="BH86" s="186"/>
      <c r="BI86" s="186"/>
      <c r="BJ86" s="186"/>
      <c r="BK86" s="186"/>
      <c r="BL86" s="186"/>
      <c r="BM86" s="186"/>
      <c r="BN86" s="186"/>
      <c r="BO86" s="186"/>
      <c r="BP86" s="186"/>
      <c r="BQ86" s="186"/>
      <c r="BR86" s="186"/>
      <c r="BS86" s="186"/>
      <c r="BT86" s="186"/>
      <c r="BU86" s="187"/>
      <c r="BV86" s="170" t="str">
        <f>IF(D95&lt;&gt;"",D95,"")</f>
        <v/>
      </c>
      <c r="BW86" s="171"/>
      <c r="BX86" s="335" t="str">
        <f>IF(F95&lt;&gt;"",F95,"")</f>
        <v/>
      </c>
      <c r="BY86" s="171"/>
      <c r="BZ86" s="335" t="str">
        <f>IF(H95&lt;&gt;"",H95,"")</f>
        <v/>
      </c>
      <c r="CA86" s="171"/>
      <c r="CB86" s="335" t="str">
        <f>IF(J95&lt;&gt;"",J95,"")</f>
        <v/>
      </c>
      <c r="CC86" s="171"/>
      <c r="CD86" s="335" t="str">
        <f>IF(L95&lt;&gt;"",L95,"")</f>
        <v/>
      </c>
      <c r="CE86" s="337"/>
      <c r="CF86" s="174" t="str">
        <f>IF($CD86=$CD88,IF($CB86=$CB88,IF($BZ86&lt;&gt;"",IF($BZ86&gt;$BZ88,"W","L"),""),IF($CB86&gt;$CB88,"W","L")),IF($CD86&gt;$CD88,"W","L"))</f>
        <v/>
      </c>
      <c r="CG86" s="154" t="str">
        <f>CONCATENATE($A70," ",$D70,","," ",$F68)</f>
        <v>Group: 2, Women's Singles</v>
      </c>
      <c r="CH86" s="155"/>
      <c r="CI86" s="155"/>
      <c r="CJ86" s="155"/>
      <c r="CK86" s="155"/>
      <c r="CL86" s="155"/>
      <c r="CM86" s="155"/>
      <c r="CN86" s="155"/>
      <c r="CO86" s="155"/>
      <c r="CP86" s="155"/>
      <c r="CQ86" s="155"/>
      <c r="CR86" s="155"/>
      <c r="CS86" s="156"/>
      <c r="CT86" s="163">
        <f>O95</f>
        <v>10</v>
      </c>
      <c r="CU86" s="164"/>
      <c r="CV86" s="183" t="str">
        <f>Q95</f>
        <v>A</v>
      </c>
      <c r="CW86" s="185" t="str">
        <f>IF(VLOOKUP($CV86,$A72:$C82,3,FALSE)=0,"",CONCATENATE(VLOOKUP(VLOOKUP($CV86,$A72:$C82,3,FALSE),Players!$J:$N,4,FALSE)," ",VLOOKUP($CV86,$A72:$C82,3,FALSE)," ",IF(ISERROR(VLOOKUP(VLOOKUP($CV86,$A72:$C82,3,FALSE),Players!$J:$N,5,FALSE)),"()",CONCATENATE("(",VLOOKUP(VLOOKUP($CV86,$A72:$C82,3,FALSE),Players!$J:$N,5,FALSE),")"))))</f>
        <v/>
      </c>
      <c r="CX86" s="186"/>
      <c r="CY86" s="186"/>
      <c r="CZ86" s="186"/>
      <c r="DA86" s="186"/>
      <c r="DB86" s="186"/>
      <c r="DC86" s="186"/>
      <c r="DD86" s="186"/>
      <c r="DE86" s="186"/>
      <c r="DF86" s="186"/>
      <c r="DG86" s="186"/>
      <c r="DH86" s="186"/>
      <c r="DI86" s="186"/>
      <c r="DJ86" s="186"/>
      <c r="DK86" s="187"/>
      <c r="DL86" s="170" t="str">
        <f>IF(R95&lt;&gt;"",R95,"")</f>
        <v/>
      </c>
      <c r="DM86" s="171"/>
      <c r="DN86" s="335" t="str">
        <f>IF(T95&lt;&gt;"",T95,"")</f>
        <v/>
      </c>
      <c r="DO86" s="171"/>
      <c r="DP86" s="335" t="str">
        <f>IF(V95&lt;&gt;"",V95,"")</f>
        <v/>
      </c>
      <c r="DQ86" s="171"/>
      <c r="DR86" s="335" t="str">
        <f>IF(X95&lt;&gt;"",X95,"")</f>
        <v/>
      </c>
      <c r="DS86" s="171"/>
      <c r="DT86" s="335" t="str">
        <f>IF(Z95&lt;&gt;"",Z95,"")</f>
        <v/>
      </c>
      <c r="DU86" s="337"/>
      <c r="DV86" s="174" t="str">
        <f>IF($DT86=$DT88,IF($DR86=$DR88,IF($DP86&lt;&gt;"",IF($DP86&gt;$DP88,"W","L"),""),IF($DR86&gt;$DR88,"W","L")),IF($DT86&gt;$DT88,"W","L"))</f>
        <v/>
      </c>
      <c r="DW86" s="126"/>
      <c r="DX86" s="126"/>
      <c r="DY86" s="126"/>
      <c r="DZ86" s="126"/>
      <c r="EA86" s="126"/>
      <c r="EB86" s="126"/>
      <c r="EC86" s="126"/>
      <c r="ED86" s="126"/>
      <c r="EE86" s="126"/>
      <c r="EF86" s="126"/>
      <c r="EG86" s="126"/>
      <c r="EH86" s="126"/>
      <c r="EI86" s="126"/>
      <c r="FL86" s="2"/>
      <c r="FM86" s="2"/>
      <c r="FN86" s="2"/>
      <c r="FO86" s="2"/>
    </row>
    <row r="87" spans="1:171" ht="11.25" customHeight="1">
      <c r="A87" s="170">
        <v>1</v>
      </c>
      <c r="B87" s="191"/>
      <c r="C87" s="183" t="str">
        <f>IF($D68="1P","A","A")</f>
        <v>A</v>
      </c>
      <c r="D87" s="197"/>
      <c r="E87" s="198"/>
      <c r="F87" s="197"/>
      <c r="G87" s="198"/>
      <c r="H87" s="197"/>
      <c r="I87" s="198"/>
      <c r="J87" s="197"/>
      <c r="K87" s="198"/>
      <c r="L87" s="197"/>
      <c r="M87" s="208"/>
      <c r="N87" s="69" t="str">
        <f>IF(CF66&lt;&gt;"",IF(CF66="W",IF(SUM(IF(D87&gt;D89,1,0),IF(F87&gt;F89,1,0),IF(H87&gt;H89,1,0),IF(J87&gt;J89,1,0),IF(L87&gt;L89,1,0))&lt;&gt;3,"E",""),""),"")</f>
        <v/>
      </c>
      <c r="O87" s="170">
        <v>8</v>
      </c>
      <c r="P87" s="191"/>
      <c r="Q87" s="183" t="str">
        <f>IF($D68="1P","C","B")</f>
        <v>B</v>
      </c>
      <c r="R87" s="197"/>
      <c r="S87" s="198"/>
      <c r="T87" s="197"/>
      <c r="U87" s="198"/>
      <c r="V87" s="197"/>
      <c r="W87" s="198"/>
      <c r="X87" s="197"/>
      <c r="Y87" s="198"/>
      <c r="Z87" s="197"/>
      <c r="AA87" s="208"/>
      <c r="AB87" s="69" t="str">
        <f>IF(DV66&lt;&gt;"",IF(DV66="W",IF(SUM(IF(R87&gt;R89,1,0),IF(T87&gt;T89,1,0),IF(V87&gt;V89,1,0),IF(X87&gt;X89,1,0),IF(Z87&gt;Z89,1,0))&lt;&gt;3,"E",""),""),"")</f>
        <v/>
      </c>
      <c r="AC87" s="170">
        <v>15</v>
      </c>
      <c r="AD87" s="191"/>
      <c r="AE87" s="183" t="str">
        <f>IF($D68="1P","D","B")</f>
        <v>B</v>
      </c>
      <c r="AF87" s="197"/>
      <c r="AG87" s="198"/>
      <c r="AH87" s="197"/>
      <c r="AI87" s="198"/>
      <c r="AJ87" s="197"/>
      <c r="AK87" s="198"/>
      <c r="AL87" s="197"/>
      <c r="AM87" s="198"/>
      <c r="AN87" s="197"/>
      <c r="AO87" s="208"/>
      <c r="AP87" s="69" t="str">
        <f>IF(FL66&lt;&gt;"",IF(FL66="W",IF(SUM(IF(AF87&gt;AF89,1,0),IF(AH87&gt;AH89,1,0),IF(AJ87&gt;AJ89,1,0),IF(AL87&gt;AL89,1,0),IF(AN87&gt;AN89,1,0))&lt;&gt;3,"E",""),""),"")</f>
        <v/>
      </c>
      <c r="AQ87" s="157"/>
      <c r="AR87" s="158"/>
      <c r="AS87" s="158"/>
      <c r="AT87" s="158"/>
      <c r="AU87" s="158"/>
      <c r="AV87" s="158"/>
      <c r="AW87" s="158"/>
      <c r="AX87" s="158"/>
      <c r="AY87" s="158"/>
      <c r="AZ87" s="158"/>
      <c r="BA87" s="158"/>
      <c r="BB87" s="158"/>
      <c r="BC87" s="159"/>
      <c r="BD87" s="165"/>
      <c r="BE87" s="166"/>
      <c r="BF87" s="184"/>
      <c r="BG87" s="188"/>
      <c r="BH87" s="189"/>
      <c r="BI87" s="189"/>
      <c r="BJ87" s="189"/>
      <c r="BK87" s="189"/>
      <c r="BL87" s="189"/>
      <c r="BM87" s="189"/>
      <c r="BN87" s="189"/>
      <c r="BO87" s="189"/>
      <c r="BP87" s="189"/>
      <c r="BQ87" s="189"/>
      <c r="BR87" s="189"/>
      <c r="BS87" s="189"/>
      <c r="BT87" s="189"/>
      <c r="BU87" s="190"/>
      <c r="BV87" s="172"/>
      <c r="BW87" s="173"/>
      <c r="BX87" s="336"/>
      <c r="BY87" s="173"/>
      <c r="BZ87" s="336"/>
      <c r="CA87" s="173"/>
      <c r="CB87" s="336"/>
      <c r="CC87" s="173"/>
      <c r="CD87" s="336"/>
      <c r="CE87" s="338"/>
      <c r="CF87" s="174"/>
      <c r="CG87" s="157"/>
      <c r="CH87" s="158"/>
      <c r="CI87" s="158"/>
      <c r="CJ87" s="158"/>
      <c r="CK87" s="158"/>
      <c r="CL87" s="158"/>
      <c r="CM87" s="158"/>
      <c r="CN87" s="158"/>
      <c r="CO87" s="158"/>
      <c r="CP87" s="158"/>
      <c r="CQ87" s="158"/>
      <c r="CR87" s="158"/>
      <c r="CS87" s="159"/>
      <c r="CT87" s="165"/>
      <c r="CU87" s="166"/>
      <c r="CV87" s="184"/>
      <c r="CW87" s="188"/>
      <c r="CX87" s="189"/>
      <c r="CY87" s="189"/>
      <c r="CZ87" s="189"/>
      <c r="DA87" s="189"/>
      <c r="DB87" s="189"/>
      <c r="DC87" s="189"/>
      <c r="DD87" s="189"/>
      <c r="DE87" s="189"/>
      <c r="DF87" s="189"/>
      <c r="DG87" s="189"/>
      <c r="DH87" s="189"/>
      <c r="DI87" s="189"/>
      <c r="DJ87" s="189"/>
      <c r="DK87" s="190"/>
      <c r="DL87" s="172"/>
      <c r="DM87" s="173"/>
      <c r="DN87" s="336"/>
      <c r="DO87" s="173"/>
      <c r="DP87" s="336"/>
      <c r="DQ87" s="173"/>
      <c r="DR87" s="336"/>
      <c r="DS87" s="173"/>
      <c r="DT87" s="336"/>
      <c r="DU87" s="338"/>
      <c r="DV87" s="174"/>
      <c r="DW87" s="126"/>
      <c r="DX87" s="126"/>
      <c r="DY87" s="126"/>
      <c r="DZ87" s="126"/>
      <c r="EA87" s="126"/>
      <c r="EB87" s="126"/>
      <c r="EC87" s="126"/>
      <c r="ED87" s="126"/>
      <c r="EE87" s="126"/>
      <c r="EF87" s="126"/>
      <c r="EG87" s="126"/>
      <c r="EH87" s="126"/>
      <c r="EI87" s="126"/>
      <c r="FL87" s="3"/>
      <c r="FM87" s="3"/>
      <c r="FN87" s="3"/>
      <c r="FO87" s="3"/>
    </row>
    <row r="88" spans="1:171" ht="11.25" customHeight="1">
      <c r="A88" s="192"/>
      <c r="B88" s="193"/>
      <c r="C88" s="196"/>
      <c r="D88" s="199"/>
      <c r="E88" s="200"/>
      <c r="F88" s="199"/>
      <c r="G88" s="200"/>
      <c r="H88" s="199"/>
      <c r="I88" s="200"/>
      <c r="J88" s="199"/>
      <c r="K88" s="200"/>
      <c r="L88" s="199"/>
      <c r="M88" s="209"/>
      <c r="N88" s="69" t="str">
        <f>IF(CF66&lt;&gt;"",IF(ISERROR(AND(BV70="",BX70="",BZ70="",CB70="",CD70="")),"E",IF(AND(BV70="",BX70="",BZ70="",CB70="",CD70=""),"","E")),"")</f>
        <v/>
      </c>
      <c r="O88" s="192"/>
      <c r="P88" s="193"/>
      <c r="Q88" s="196"/>
      <c r="R88" s="199"/>
      <c r="S88" s="200"/>
      <c r="T88" s="199"/>
      <c r="U88" s="200"/>
      <c r="V88" s="199"/>
      <c r="W88" s="200"/>
      <c r="X88" s="199"/>
      <c r="Y88" s="200"/>
      <c r="Z88" s="199"/>
      <c r="AA88" s="209"/>
      <c r="AB88" s="69" t="str">
        <f>IF(DV66&lt;&gt;"",IF(ISERROR(AND(DL70="",DN70="",DP70="",DQ70="",DT70="")),"E",IF(AND(DL70="",DN70="",DP70="",DR70="",DT70=""),"","E")),"")</f>
        <v/>
      </c>
      <c r="AC88" s="192"/>
      <c r="AD88" s="193"/>
      <c r="AE88" s="196"/>
      <c r="AF88" s="199"/>
      <c r="AG88" s="200"/>
      <c r="AH88" s="199"/>
      <c r="AI88" s="200"/>
      <c r="AJ88" s="199"/>
      <c r="AK88" s="200"/>
      <c r="AL88" s="199"/>
      <c r="AM88" s="200"/>
      <c r="AN88" s="199"/>
      <c r="AO88" s="209"/>
      <c r="AP88" s="69" t="str">
        <f>IF(FL66&lt;&gt;"",IF(ISERROR(AND(FB70="",FD70="",FF70="",FH70="",FJ70="")),"E",IF(AND(FB70="",FD70="",FF70="",FH70="",FJ70=""),"","E")),"")</f>
        <v/>
      </c>
      <c r="AQ88" s="157"/>
      <c r="AR88" s="158"/>
      <c r="AS88" s="158"/>
      <c r="AT88" s="158"/>
      <c r="AU88" s="158"/>
      <c r="AV88" s="158"/>
      <c r="AW88" s="158"/>
      <c r="AX88" s="158"/>
      <c r="AY88" s="158"/>
      <c r="AZ88" s="158"/>
      <c r="BA88" s="158"/>
      <c r="BB88" s="158"/>
      <c r="BC88" s="159"/>
      <c r="BD88" s="165"/>
      <c r="BE88" s="166"/>
      <c r="BF88" s="175" t="str">
        <f>C97</f>
        <v>D</v>
      </c>
      <c r="BG88" s="177" t="str">
        <f>IF(VLOOKUP($BF88,$A72:$C82,3,FALSE)=0,"",CONCATENATE(VLOOKUP(VLOOKUP($BF88,$A72:$C82,3,FALSE),Players!$J:$N,4,FALSE)," ",VLOOKUP($BF88,$A72:$C82,3,FALSE)," ",IF(ISERROR(VLOOKUP(VLOOKUP($BF88,$A72:$C82,3,FALSE),Players!$J:$N,5,FALSE)),"()",CONCATENATE("(",VLOOKUP(VLOOKUP($BF88,$A72:$C82,3,FALSE),Players!$J:$N,5,FALSE),")"))))</f>
        <v/>
      </c>
      <c r="BH88" s="178"/>
      <c r="BI88" s="178"/>
      <c r="BJ88" s="178"/>
      <c r="BK88" s="178"/>
      <c r="BL88" s="178"/>
      <c r="BM88" s="178"/>
      <c r="BN88" s="178"/>
      <c r="BO88" s="178"/>
      <c r="BP88" s="178"/>
      <c r="BQ88" s="178"/>
      <c r="BR88" s="178"/>
      <c r="BS88" s="178"/>
      <c r="BT88" s="178"/>
      <c r="BU88" s="179"/>
      <c r="BV88" s="150" t="str">
        <f>IF(D97&lt;&gt;"",D97,"")</f>
        <v/>
      </c>
      <c r="BW88" s="151"/>
      <c r="BX88" s="288" t="str">
        <f>IF(F97&lt;&gt;"",F97,"")</f>
        <v/>
      </c>
      <c r="BY88" s="151"/>
      <c r="BZ88" s="288" t="str">
        <f>IF(H97&lt;&gt;"",H97,"")</f>
        <v/>
      </c>
      <c r="CA88" s="151"/>
      <c r="CB88" s="288" t="str">
        <f>IF(J97&lt;&gt;"",J97,"")</f>
        <v/>
      </c>
      <c r="CC88" s="151"/>
      <c r="CD88" s="288" t="str">
        <f>IF(L97&lt;&gt;"",L97,"")</f>
        <v/>
      </c>
      <c r="CE88" s="332"/>
      <c r="CF88" s="174" t="str">
        <f>IF($CF86&lt;&gt;"",IF(CF86="W","L","W"),"")</f>
        <v/>
      </c>
      <c r="CG88" s="157"/>
      <c r="CH88" s="158"/>
      <c r="CI88" s="158"/>
      <c r="CJ88" s="158"/>
      <c r="CK88" s="158"/>
      <c r="CL88" s="158"/>
      <c r="CM88" s="158"/>
      <c r="CN88" s="158"/>
      <c r="CO88" s="158"/>
      <c r="CP88" s="158"/>
      <c r="CQ88" s="158"/>
      <c r="CR88" s="158"/>
      <c r="CS88" s="159"/>
      <c r="CT88" s="165"/>
      <c r="CU88" s="166"/>
      <c r="CV88" s="175" t="str">
        <f>Q97</f>
        <v>B</v>
      </c>
      <c r="CW88" s="177" t="str">
        <f>IF(VLOOKUP($CV88,$A72:$C82,3,FALSE)=0,"",CONCATENATE(VLOOKUP(VLOOKUP($CV88,$A72:$C82,3,FALSE),Players!$J:$N,4,FALSE)," ",VLOOKUP($CV88,$A72:$C82,3,FALSE)," ",IF(ISERROR(VLOOKUP(VLOOKUP($CV88,$A72:$C82,3,FALSE),Players!$J:$N,5,FALSE)),"()",CONCATENATE("(",VLOOKUP(VLOOKUP($CV88,$A72:$C82,3,FALSE),Players!$J:$N,5,FALSE),")"))))</f>
        <v/>
      </c>
      <c r="CX88" s="178"/>
      <c r="CY88" s="178"/>
      <c r="CZ88" s="178"/>
      <c r="DA88" s="178"/>
      <c r="DB88" s="178"/>
      <c r="DC88" s="178"/>
      <c r="DD88" s="178"/>
      <c r="DE88" s="178"/>
      <c r="DF88" s="178"/>
      <c r="DG88" s="178"/>
      <c r="DH88" s="178"/>
      <c r="DI88" s="178"/>
      <c r="DJ88" s="178"/>
      <c r="DK88" s="179"/>
      <c r="DL88" s="150" t="str">
        <f>IF(R97&lt;&gt;"",R97,"")</f>
        <v/>
      </c>
      <c r="DM88" s="151"/>
      <c r="DN88" s="288" t="str">
        <f>IF(T97&lt;&gt;"",T97,"")</f>
        <v/>
      </c>
      <c r="DO88" s="151"/>
      <c r="DP88" s="288" t="str">
        <f>IF(V97&lt;&gt;"",V97,"")</f>
        <v/>
      </c>
      <c r="DQ88" s="151"/>
      <c r="DR88" s="288" t="str">
        <f>IF(X97&lt;&gt;"",X97,"")</f>
        <v/>
      </c>
      <c r="DS88" s="151"/>
      <c r="DT88" s="288" t="str">
        <f>IF(Z97&lt;&gt;"",Z97,"")</f>
        <v/>
      </c>
      <c r="DU88" s="332"/>
      <c r="DV88" s="174" t="str">
        <f>IF($DV86&lt;&gt;"",IF(DV86="W","L","W"),"")</f>
        <v/>
      </c>
      <c r="DW88" s="126"/>
      <c r="DX88" s="126"/>
      <c r="DY88" s="126"/>
      <c r="DZ88" s="126"/>
      <c r="EA88" s="126"/>
      <c r="EB88" s="126"/>
      <c r="EC88" s="126"/>
      <c r="ED88" s="126"/>
      <c r="EE88" s="126"/>
      <c r="EF88" s="126"/>
      <c r="EG88" s="126"/>
      <c r="EH88" s="126"/>
      <c r="EI88" s="126"/>
      <c r="FL88" s="3"/>
      <c r="FM88" s="3"/>
      <c r="FN88" s="3"/>
      <c r="FO88" s="3"/>
    </row>
    <row r="89" spans="1:171" ht="11.25" customHeight="1" thickBot="1">
      <c r="A89" s="192"/>
      <c r="B89" s="193"/>
      <c r="C89" s="175" t="str">
        <f>IF($D68="1P","F","F")</f>
        <v>F</v>
      </c>
      <c r="D89" s="201"/>
      <c r="E89" s="202"/>
      <c r="F89" s="201"/>
      <c r="G89" s="202"/>
      <c r="H89" s="201"/>
      <c r="I89" s="202"/>
      <c r="J89" s="201"/>
      <c r="K89" s="202"/>
      <c r="L89" s="201"/>
      <c r="M89" s="205"/>
      <c r="N89" s="69" t="str">
        <f>IF(CF66&lt;&gt;"",IF(ISERROR(AND(BV70="",BX70="",BZ70="",CB70="",CD70="")),"E",IF(AND(BV70="",BX70="",BZ70="",CB70="",CD70=""),"","E")),"")</f>
        <v/>
      </c>
      <c r="O89" s="192"/>
      <c r="P89" s="193"/>
      <c r="Q89" s="175" t="str">
        <f>IF($D68="1P","E","D")</f>
        <v>D</v>
      </c>
      <c r="R89" s="201"/>
      <c r="S89" s="202"/>
      <c r="T89" s="201"/>
      <c r="U89" s="202"/>
      <c r="V89" s="201"/>
      <c r="W89" s="202"/>
      <c r="X89" s="201"/>
      <c r="Y89" s="202"/>
      <c r="Z89" s="201"/>
      <c r="AA89" s="205"/>
      <c r="AB89" s="69" t="str">
        <f>IF(DV66&lt;&gt;"",IF(ISERROR(AND(DL70="",DN70="",DP70="",DQ70="",DT70="")),"E",IF(AND(DL70="",DN70="",DP70="",DR70="",DT70=""),"","E")),"")</f>
        <v/>
      </c>
      <c r="AC89" s="192"/>
      <c r="AD89" s="193"/>
      <c r="AE89" s="175" t="str">
        <f>IF($D68="1P","E","C")</f>
        <v>C</v>
      </c>
      <c r="AF89" s="201"/>
      <c r="AG89" s="202"/>
      <c r="AH89" s="201"/>
      <c r="AI89" s="202"/>
      <c r="AJ89" s="201"/>
      <c r="AK89" s="202"/>
      <c r="AL89" s="201"/>
      <c r="AM89" s="202"/>
      <c r="AN89" s="201"/>
      <c r="AO89" s="205"/>
      <c r="AP89" s="69" t="str">
        <f>IF(FL66&lt;&gt;"",IF(ISERROR(AND(FB70="",FD70="",FF70="",FH70="",FJ70="")),"E",IF(AND(FB70="",FD70="",FF70="",FH70="",FJ70=""),"","E")),"")</f>
        <v/>
      </c>
      <c r="AQ89" s="160"/>
      <c r="AR89" s="161"/>
      <c r="AS89" s="161"/>
      <c r="AT89" s="161"/>
      <c r="AU89" s="161"/>
      <c r="AV89" s="161"/>
      <c r="AW89" s="161"/>
      <c r="AX89" s="161"/>
      <c r="AY89" s="161"/>
      <c r="AZ89" s="161"/>
      <c r="BA89" s="161"/>
      <c r="BB89" s="161"/>
      <c r="BC89" s="162"/>
      <c r="BD89" s="167"/>
      <c r="BE89" s="168"/>
      <c r="BF89" s="176"/>
      <c r="BG89" s="180"/>
      <c r="BH89" s="181"/>
      <c r="BI89" s="181"/>
      <c r="BJ89" s="181"/>
      <c r="BK89" s="181"/>
      <c r="BL89" s="181"/>
      <c r="BM89" s="181"/>
      <c r="BN89" s="181"/>
      <c r="BO89" s="181"/>
      <c r="BP89" s="181"/>
      <c r="BQ89" s="181"/>
      <c r="BR89" s="181"/>
      <c r="BS89" s="181"/>
      <c r="BT89" s="181"/>
      <c r="BU89" s="182"/>
      <c r="BV89" s="152"/>
      <c r="BW89" s="153"/>
      <c r="BX89" s="333"/>
      <c r="BY89" s="153"/>
      <c r="BZ89" s="333"/>
      <c r="CA89" s="153"/>
      <c r="CB89" s="333"/>
      <c r="CC89" s="153"/>
      <c r="CD89" s="333"/>
      <c r="CE89" s="334"/>
      <c r="CF89" s="341"/>
      <c r="CG89" s="160"/>
      <c r="CH89" s="161"/>
      <c r="CI89" s="161"/>
      <c r="CJ89" s="161"/>
      <c r="CK89" s="161"/>
      <c r="CL89" s="161"/>
      <c r="CM89" s="161"/>
      <c r="CN89" s="161"/>
      <c r="CO89" s="161"/>
      <c r="CP89" s="161"/>
      <c r="CQ89" s="161"/>
      <c r="CR89" s="161"/>
      <c r="CS89" s="162"/>
      <c r="CT89" s="167"/>
      <c r="CU89" s="168"/>
      <c r="CV89" s="176"/>
      <c r="CW89" s="180"/>
      <c r="CX89" s="181"/>
      <c r="CY89" s="181"/>
      <c r="CZ89" s="181"/>
      <c r="DA89" s="181"/>
      <c r="DB89" s="181"/>
      <c r="DC89" s="181"/>
      <c r="DD89" s="181"/>
      <c r="DE89" s="181"/>
      <c r="DF89" s="181"/>
      <c r="DG89" s="181"/>
      <c r="DH89" s="181"/>
      <c r="DI89" s="181"/>
      <c r="DJ89" s="181"/>
      <c r="DK89" s="182"/>
      <c r="DL89" s="152"/>
      <c r="DM89" s="153"/>
      <c r="DN89" s="333"/>
      <c r="DO89" s="153"/>
      <c r="DP89" s="333"/>
      <c r="DQ89" s="153"/>
      <c r="DR89" s="333"/>
      <c r="DS89" s="153"/>
      <c r="DT89" s="333"/>
      <c r="DU89" s="334"/>
      <c r="DV89" s="174"/>
      <c r="DW89" s="126"/>
      <c r="DX89" s="126"/>
      <c r="DY89" s="126"/>
      <c r="DZ89" s="126"/>
      <c r="EA89" s="126"/>
      <c r="EB89" s="126"/>
      <c r="EC89" s="126"/>
      <c r="ED89" s="126"/>
      <c r="EE89" s="126"/>
      <c r="EF89" s="126"/>
      <c r="EG89" s="126"/>
      <c r="EH89" s="126"/>
      <c r="EI89" s="126"/>
      <c r="FL89" s="3"/>
      <c r="FM89" s="3"/>
      <c r="FN89" s="3"/>
      <c r="FO89" s="3"/>
    </row>
    <row r="90" spans="1:171" ht="11.25" customHeight="1" thickBot="1">
      <c r="A90" s="194"/>
      <c r="B90" s="195"/>
      <c r="C90" s="207"/>
      <c r="D90" s="203"/>
      <c r="E90" s="204"/>
      <c r="F90" s="203"/>
      <c r="G90" s="204"/>
      <c r="H90" s="203"/>
      <c r="I90" s="204"/>
      <c r="J90" s="203"/>
      <c r="K90" s="204"/>
      <c r="L90" s="203"/>
      <c r="M90" s="206"/>
      <c r="N90" s="69" t="str">
        <f>IF(CF68&lt;&gt;"",IF(CF68="W",IF(SUM(IF(D89&gt;D87,1,0),IF(F89&gt;F87,1,0),IF(H89&gt;H87,1,0),IF(J89&gt;J87,1,0),IF(L89&gt;L87,1,0))&lt;&gt;3,"E",""),""),"")</f>
        <v/>
      </c>
      <c r="O90" s="194"/>
      <c r="P90" s="195"/>
      <c r="Q90" s="207"/>
      <c r="R90" s="203"/>
      <c r="S90" s="204"/>
      <c r="T90" s="203"/>
      <c r="U90" s="204"/>
      <c r="V90" s="203"/>
      <c r="W90" s="204"/>
      <c r="X90" s="203"/>
      <c r="Y90" s="204"/>
      <c r="Z90" s="203"/>
      <c r="AA90" s="206"/>
      <c r="AB90" s="69" t="str">
        <f>IF(DV68&lt;&gt;"",IF(DV68="W",IF(SUM(IF(R89&gt;R87,1,0),IF(T89&gt;T87,1,0),IF(V89&gt;V87,1,0),IF(X89&gt;X87,1,0),IF(Z89&gt;Z87,1,0))&lt;&gt;3,"E",""),""),"")</f>
        <v/>
      </c>
      <c r="AC90" s="194"/>
      <c r="AD90" s="195"/>
      <c r="AE90" s="207"/>
      <c r="AF90" s="203"/>
      <c r="AG90" s="204"/>
      <c r="AH90" s="203"/>
      <c r="AI90" s="204"/>
      <c r="AJ90" s="203"/>
      <c r="AK90" s="204"/>
      <c r="AL90" s="203"/>
      <c r="AM90" s="204"/>
      <c r="AN90" s="203"/>
      <c r="AO90" s="206"/>
      <c r="AP90" s="69" t="str">
        <f>IF(FL68&lt;&gt;"",IF(FL68="W",IF(SUM(IF(AF89&gt;AF87,1,0),IF(AH89&gt;AH87,1,0),IF(AJ89&gt;AJ87,1,0),IF(AL89&gt;AL87,1,0),IF(AN89&gt;AN87,1,0))&lt;&gt;3,"E",""),""),"")</f>
        <v/>
      </c>
      <c r="AQ90" s="126"/>
      <c r="AR90" s="126"/>
      <c r="AS90" s="126"/>
      <c r="AT90" s="126"/>
      <c r="AU90" s="126"/>
      <c r="AV90" s="126"/>
      <c r="AW90" s="126"/>
      <c r="AX90" s="126"/>
      <c r="AY90" s="126"/>
      <c r="AZ90" s="126"/>
      <c r="BA90" s="126"/>
      <c r="BB90" s="126"/>
      <c r="BC90" s="126"/>
      <c r="BV90" s="169" t="str">
        <f>IF(CF86&lt;&gt;"",IF(AND(AND(BV86&gt;-1,BV88&gt;-1),OR(BV86&gt;10,BV88&gt;10),ABS(BV86-BV88)&gt;1,IF(OR(BV86&gt;11,BV88&gt;11),ABS(BV86-BV88)=2,TRUE),BV86=INT(BV86),BV88=INT(BV88)),"","Error"),"")</f>
        <v/>
      </c>
      <c r="BW90" s="169"/>
      <c r="BX90" s="169" t="str">
        <f>IF(CF86&lt;&gt;"",IF(AND(AND(BX86&gt;-1,BX88&gt;-1),OR(BX86&gt;10,BX88&gt;10),ABS(BX86-BX88)&gt;1,IF(OR(BX86&gt;11,BX88&gt;11),ABS(BX86-BX88)=2,TRUE),BX86=INT(BX86),BX88=INT(BX88)),"","Error"),"")</f>
        <v/>
      </c>
      <c r="BY90" s="169"/>
      <c r="BZ90" s="169" t="str">
        <f>IF(CF86&lt;&gt;"",IF(AND(AND(BZ86&gt;-1,BZ88&gt;-1),OR(BZ86&gt;10,BZ88&gt;10),ABS(BZ86-BZ88)&gt;1,IF(OR(BZ86&gt;11,BZ88&gt;11),ABS(BZ86-BZ88)=2,TRUE),BZ86=INT(BZ86),BZ88=INT(BZ88)),"","Error"),"")</f>
        <v/>
      </c>
      <c r="CA90" s="169"/>
      <c r="CB90" s="169" t="str">
        <f>IF(AND(CF86&lt;&gt;"",CB86&lt;&gt;""),IF(AND(AND(CB86&gt;-1,CB88&gt;-1),OR(CB86&gt;10,CB88&gt;10),ABS(CB86-CB88)&gt;1,IF(OR(CB86&gt;11,CB88&gt;11),ABS(CB86-CB88)=2,TRUE),CB86=INT(CB86),CB88=INT(CB88)),"","Error"),"")</f>
        <v/>
      </c>
      <c r="CC90" s="169"/>
      <c r="CD90" s="169" t="str">
        <f>IF(AND(CF86&lt;&gt;"",CD86&lt;&gt;""),IF(AND(AND(CD86&gt;-1,CD88&gt;-1),OR(CD86&gt;10,CD88&gt;10),ABS(CD86-CD88)&gt;1,IF(OR(CD86&gt;11,CD88&gt;11),ABS(CD86-CD88)=2,TRUE),CD86=INT(CD86),CD88=INT(CD88)),"","Error"),"")</f>
        <v/>
      </c>
      <c r="CE90" s="169"/>
      <c r="CG90" s="126"/>
      <c r="CH90" s="126"/>
      <c r="CI90" s="126"/>
      <c r="CJ90" s="126"/>
      <c r="CK90" s="126"/>
      <c r="CL90" s="126"/>
      <c r="CM90" s="126"/>
      <c r="CN90" s="126"/>
      <c r="CO90" s="126"/>
      <c r="CP90" s="126"/>
      <c r="CQ90" s="126"/>
      <c r="CR90" s="126"/>
      <c r="CS90" s="126"/>
      <c r="DL90" s="169" t="str">
        <f>IF(DV86&lt;&gt;"",IF(AND(AND(DL86&gt;-1,DL88&gt;-1),OR(DL86&gt;10,DL88&gt;10),ABS(DL86-DL88)&gt;1,IF(OR(DL86&gt;11,DL88&gt;11),ABS(DL86-DL88)=2,TRUE),DL86=INT(DL86),DL88=INT(DL88)),"","Error"),"")</f>
        <v/>
      </c>
      <c r="DM90" s="169"/>
      <c r="DN90" s="169" t="str">
        <f>IF(DV86&lt;&gt;"",IF(AND(AND(DN86&gt;-1,DN88&gt;-1),OR(DN86&gt;10,DN88&gt;10),ABS(DN86-DN88)&gt;1,IF(OR(DN86&gt;11,DN88&gt;11),ABS(DN86-DN88)=2,TRUE),DN86=INT(DN86),DN88=INT(DN88)),"","Error"),"")</f>
        <v/>
      </c>
      <c r="DO90" s="169"/>
      <c r="DP90" s="169" t="str">
        <f>IF(DV86&lt;&gt;"",IF(AND(AND(DP86&gt;-1,DP88&gt;-1),OR(DP86&gt;10,DP88&gt;10),ABS(DP86-DP88)&gt;1,IF(OR(DP86&gt;11,DP88&gt;11),ABS(DP86-DP88)=2,TRUE),DP86=INT(DP86),DP88=INT(DP88)),"","Error"),"")</f>
        <v/>
      </c>
      <c r="DQ90" s="169"/>
      <c r="DR90" s="169" t="str">
        <f>IF(AND(DV86&lt;&gt;"",DR86&lt;&gt;""),IF(AND(AND(DR86&gt;-1,DR88&gt;-1),OR(DR86&gt;10,DR88&gt;10),ABS(DR86-DR88)&gt;1,IF(OR(DR86&gt;11,DR88&gt;11),ABS(DR86-DR88)=2,TRUE),DR86=INT(DR86),DR88=INT(DR88)),"","Error"),"")</f>
        <v/>
      </c>
      <c r="DS90" s="169"/>
      <c r="DT90" s="169" t="str">
        <f>IF(AND(DV86&lt;&gt;"",DT86&lt;&gt;""),IF(AND(AND(DT86&gt;-1,DT88&gt;-1),OR(DT86&gt;10,DT88&gt;10),ABS(DT86-DT88)&gt;1,IF(OR(DT86&gt;11,DT88&gt;11),ABS(DT86-DT88)=2,TRUE),DT86=INT(DT86),DT88=INT(DT88)),"","Error"),"")</f>
        <v/>
      </c>
      <c r="DU90" s="169"/>
      <c r="DV90" s="3"/>
      <c r="DW90" s="126"/>
      <c r="DX90" s="126"/>
      <c r="DY90" s="126"/>
      <c r="DZ90" s="126"/>
      <c r="EA90" s="126"/>
      <c r="EB90" s="126"/>
      <c r="EC90" s="126"/>
      <c r="ED90" s="126"/>
      <c r="EE90" s="126"/>
      <c r="EF90" s="126"/>
      <c r="EG90" s="126"/>
      <c r="EH90" s="126"/>
      <c r="EI90" s="126"/>
      <c r="FL90" s="3"/>
      <c r="FM90" s="3"/>
      <c r="FN90" s="3"/>
      <c r="FO90" s="3"/>
    </row>
    <row r="91" spans="1:171" ht="11.25" customHeight="1">
      <c r="A91" s="170">
        <v>2</v>
      </c>
      <c r="B91" s="191"/>
      <c r="C91" s="183" t="str">
        <f>IF($D68="1P","B","B")</f>
        <v>B</v>
      </c>
      <c r="D91" s="197"/>
      <c r="E91" s="198"/>
      <c r="F91" s="197"/>
      <c r="G91" s="198"/>
      <c r="H91" s="197"/>
      <c r="I91" s="198"/>
      <c r="J91" s="197"/>
      <c r="K91" s="198"/>
      <c r="L91" s="197"/>
      <c r="M91" s="208"/>
      <c r="N91" s="69" t="str">
        <f>IF(CF76&lt;&gt;"",IF(CF76="W",IF(SUM(IF(D91&gt;D93,1,0),IF(F91&gt;F93,1,0),IF(H91&gt;H93,1,0),IF(J91&gt;J93,1,0),IF(L91&gt;L93,1,0))&lt;&gt;3,"E",""),""),"")</f>
        <v/>
      </c>
      <c r="O91" s="170">
        <v>9</v>
      </c>
      <c r="P91" s="191"/>
      <c r="Q91" s="183" t="str">
        <f>IF($D68="1P","B","E")</f>
        <v>E</v>
      </c>
      <c r="R91" s="197"/>
      <c r="S91" s="198"/>
      <c r="T91" s="197"/>
      <c r="U91" s="198"/>
      <c r="V91" s="197"/>
      <c r="W91" s="198"/>
      <c r="X91" s="197"/>
      <c r="Y91" s="198"/>
      <c r="Z91" s="197"/>
      <c r="AA91" s="208"/>
      <c r="AB91" s="69" t="str">
        <f>IF(DV76&lt;&gt;"",IF(DV76="W",IF(SUM(IF(R91&gt;R93,1,0),IF(T91&gt;T93,1,0),IF(V91&gt;V93,1,0),IF(X91&gt;X93,1,0),IF(Z91&gt;Z93,1,0))&lt;&gt;3,"E",""),""),"")</f>
        <v/>
      </c>
      <c r="AP91" s="3"/>
      <c r="AQ91" s="126"/>
      <c r="AR91" s="126"/>
      <c r="AS91" s="126"/>
      <c r="AT91" s="126"/>
      <c r="AU91" s="126"/>
      <c r="AV91" s="126"/>
      <c r="AW91" s="126"/>
      <c r="AX91" s="126"/>
      <c r="AY91" s="126"/>
      <c r="AZ91" s="126"/>
      <c r="BA91" s="126"/>
      <c r="BB91" s="126"/>
      <c r="BC91" s="126"/>
      <c r="CG91" s="126"/>
      <c r="CH91" s="126"/>
      <c r="CI91" s="126"/>
      <c r="CJ91" s="126"/>
      <c r="CK91" s="126"/>
      <c r="CL91" s="126"/>
      <c r="CM91" s="126"/>
      <c r="CN91" s="126"/>
      <c r="CO91" s="126"/>
      <c r="CP91" s="126"/>
      <c r="CQ91" s="126"/>
      <c r="CR91" s="126"/>
      <c r="CS91" s="126"/>
      <c r="DV91" s="3"/>
      <c r="DW91" s="126"/>
      <c r="DX91" s="126"/>
      <c r="DY91" s="126"/>
      <c r="DZ91" s="126"/>
      <c r="EA91" s="126"/>
      <c r="EB91" s="126"/>
      <c r="EC91" s="126"/>
      <c r="ED91" s="126"/>
      <c r="EE91" s="126"/>
      <c r="EF91" s="126"/>
      <c r="EG91" s="126"/>
      <c r="EH91" s="126"/>
      <c r="EI91" s="126"/>
      <c r="FL91" s="3"/>
      <c r="FM91" s="3"/>
      <c r="FN91" s="3"/>
      <c r="FO91" s="3"/>
    </row>
    <row r="92" spans="1:171" ht="11.25" customHeight="1">
      <c r="A92" s="192"/>
      <c r="B92" s="193"/>
      <c r="C92" s="196"/>
      <c r="D92" s="199"/>
      <c r="E92" s="200"/>
      <c r="F92" s="199"/>
      <c r="G92" s="200"/>
      <c r="H92" s="199"/>
      <c r="I92" s="200"/>
      <c r="J92" s="199"/>
      <c r="K92" s="200"/>
      <c r="L92" s="199"/>
      <c r="M92" s="209"/>
      <c r="N92" s="69" t="str">
        <f>IF(CF76&lt;&gt;"",IF(ISERROR(AND(BV80="",BX80="",BZ80="",CB80="",CD80="")),"E",IF(AND(BV80="",BX80="",BZ80="",CB80="",CD80=""),"","E")),"")</f>
        <v/>
      </c>
      <c r="O92" s="192"/>
      <c r="P92" s="193"/>
      <c r="Q92" s="196"/>
      <c r="R92" s="199"/>
      <c r="S92" s="200"/>
      <c r="T92" s="199"/>
      <c r="U92" s="200"/>
      <c r="V92" s="199"/>
      <c r="W92" s="200"/>
      <c r="X92" s="199"/>
      <c r="Y92" s="200"/>
      <c r="Z92" s="199"/>
      <c r="AA92" s="209"/>
      <c r="AB92" s="69" t="str">
        <f>IF(DV76&lt;&gt;"",IF(ISERROR(AND(DL80="",DN80="",DP80="",DQ80="",DT80="")),"E",IF(AND(DL80="",DN80="",DP80="",DR80="",DT80=""),"","E")),"")</f>
        <v/>
      </c>
      <c r="AP92" s="3"/>
      <c r="AQ92" s="127"/>
      <c r="AR92" s="127"/>
      <c r="AS92" s="127"/>
      <c r="AT92" s="127"/>
      <c r="AU92" s="127"/>
      <c r="AV92" s="127"/>
      <c r="AW92" s="127"/>
      <c r="AX92" s="127"/>
      <c r="AY92" s="127"/>
      <c r="AZ92" s="127"/>
      <c r="BA92" s="127"/>
      <c r="BB92" s="127"/>
      <c r="BC92" s="127"/>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3"/>
      <c r="CG92" s="127"/>
      <c r="CH92" s="127"/>
      <c r="CI92" s="127"/>
      <c r="CJ92" s="127"/>
      <c r="CK92" s="127"/>
      <c r="CL92" s="127"/>
      <c r="CM92" s="127"/>
      <c r="CN92" s="127"/>
      <c r="CO92" s="127"/>
      <c r="CP92" s="127"/>
      <c r="CQ92" s="127"/>
      <c r="CR92" s="127"/>
      <c r="CS92" s="127"/>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3"/>
      <c r="DW92" s="126"/>
      <c r="DX92" s="126"/>
      <c r="DY92" s="126"/>
      <c r="DZ92" s="126"/>
      <c r="EA92" s="126"/>
      <c r="EB92" s="126"/>
      <c r="EC92" s="126"/>
      <c r="ED92" s="126"/>
      <c r="EE92" s="126"/>
      <c r="EF92" s="126"/>
      <c r="EG92" s="126"/>
      <c r="EH92" s="126"/>
      <c r="EI92" s="126"/>
      <c r="FL92" s="3"/>
      <c r="FM92" s="3"/>
      <c r="FN92" s="3"/>
      <c r="FO92" s="3"/>
    </row>
    <row r="93" spans="1:171" ht="11.25" customHeight="1">
      <c r="A93" s="192"/>
      <c r="B93" s="193"/>
      <c r="C93" s="175" t="str">
        <f>IF($D68="1P","E","E")</f>
        <v>E</v>
      </c>
      <c r="D93" s="201"/>
      <c r="E93" s="202"/>
      <c r="F93" s="201"/>
      <c r="G93" s="202"/>
      <c r="H93" s="201"/>
      <c r="I93" s="202"/>
      <c r="J93" s="201"/>
      <c r="K93" s="202"/>
      <c r="L93" s="201"/>
      <c r="M93" s="205"/>
      <c r="N93" s="69" t="str">
        <f>IF(CF76&lt;&gt;"",IF(ISERROR(AND(BV80="",BX80="",BZ80="",CB80="",CD80="")),"E",IF(AND(BV80="",BX80="",BZ80="",CB80="",CD80=""),"","E")),"")</f>
        <v/>
      </c>
      <c r="O93" s="192"/>
      <c r="P93" s="193"/>
      <c r="Q93" s="175" t="str">
        <f>IF($D68="1P","F","F")</f>
        <v>F</v>
      </c>
      <c r="R93" s="201"/>
      <c r="S93" s="202"/>
      <c r="T93" s="201"/>
      <c r="U93" s="202"/>
      <c r="V93" s="201"/>
      <c r="W93" s="202"/>
      <c r="X93" s="201"/>
      <c r="Y93" s="202"/>
      <c r="Z93" s="201"/>
      <c r="AA93" s="205"/>
      <c r="AB93" s="69" t="str">
        <f>IF(DV76&lt;&gt;"",IF(ISERROR(AND(DL80="",DN80="",DP80="",DQ80="",DT80="")),"E",IF(AND(DL80="",DN80="",DP80="",DR80="",DT80=""),"","E")),"")</f>
        <v/>
      </c>
      <c r="AP93" s="3"/>
      <c r="AQ93" s="128"/>
      <c r="AR93" s="128"/>
      <c r="AS93" s="128"/>
      <c r="AT93" s="128"/>
      <c r="AU93" s="128"/>
      <c r="AV93" s="128"/>
      <c r="AW93" s="128"/>
      <c r="AX93" s="128"/>
      <c r="AY93" s="128"/>
      <c r="AZ93" s="128"/>
      <c r="BA93" s="128"/>
      <c r="BB93" s="128"/>
      <c r="BC93" s="128"/>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3"/>
      <c r="CG93" s="128"/>
      <c r="CH93" s="128"/>
      <c r="CI93" s="128"/>
      <c r="CJ93" s="128"/>
      <c r="CK93" s="128"/>
      <c r="CL93" s="128"/>
      <c r="CM93" s="128"/>
      <c r="CN93" s="128"/>
      <c r="CO93" s="128"/>
      <c r="CP93" s="128"/>
      <c r="CQ93" s="128"/>
      <c r="CR93" s="128"/>
      <c r="CS93" s="128"/>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3"/>
      <c r="DW93" s="130"/>
      <c r="DX93" s="130"/>
      <c r="DY93" s="130"/>
      <c r="DZ93" s="130"/>
      <c r="EA93" s="130"/>
      <c r="EB93" s="130"/>
      <c r="EC93" s="130"/>
      <c r="ED93" s="130"/>
      <c r="EE93" s="130"/>
      <c r="EF93" s="130"/>
      <c r="EG93" s="130"/>
      <c r="EH93" s="130"/>
      <c r="EI93" s="130"/>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3"/>
      <c r="FM93" s="3"/>
      <c r="FN93" s="3"/>
      <c r="FO93" s="3"/>
    </row>
    <row r="94" spans="1:171" ht="11.25" customHeight="1" thickBot="1">
      <c r="A94" s="194"/>
      <c r="B94" s="195"/>
      <c r="C94" s="207"/>
      <c r="D94" s="203"/>
      <c r="E94" s="204"/>
      <c r="F94" s="203"/>
      <c r="G94" s="204"/>
      <c r="H94" s="203"/>
      <c r="I94" s="204"/>
      <c r="J94" s="203"/>
      <c r="K94" s="204"/>
      <c r="L94" s="203"/>
      <c r="M94" s="206"/>
      <c r="N94" s="69" t="str">
        <f>IF(CF78&lt;&gt;"",IF(CF78="W",IF(SUM(IF(D93&gt;D91,1,0),IF(F93&gt;F91,1,0),IF(H93&gt;H91,1,0),IF(J93&gt;J91,1,0),IF(L93&gt;L91,1,0))&lt;&gt;3,"E",""),""),"")</f>
        <v/>
      </c>
      <c r="O94" s="194"/>
      <c r="P94" s="195"/>
      <c r="Q94" s="207"/>
      <c r="R94" s="203"/>
      <c r="S94" s="204"/>
      <c r="T94" s="203"/>
      <c r="U94" s="204"/>
      <c r="V94" s="203"/>
      <c r="W94" s="204"/>
      <c r="X94" s="203"/>
      <c r="Y94" s="204"/>
      <c r="Z94" s="203"/>
      <c r="AA94" s="206"/>
      <c r="AB94" s="69" t="str">
        <f>IF(DV78&lt;&gt;"",IF(DV78="W",IF(SUM(IF(R93&gt;R91,1,0),IF(T93&gt;T91,1,0),IF(V93&gt;V91,1,0),IF(X93&gt;X91,1,0),IF(Z93&gt;Z91,1,0))&lt;&gt;3,"E",""),""),"")</f>
        <v/>
      </c>
      <c r="AP94" s="3"/>
      <c r="AQ94" s="126"/>
      <c r="AR94" s="126"/>
      <c r="AS94" s="126"/>
      <c r="AT94" s="126"/>
      <c r="AU94" s="126"/>
      <c r="AV94" s="126"/>
      <c r="AW94" s="126"/>
      <c r="AX94" s="126"/>
      <c r="AY94" s="126"/>
      <c r="AZ94" s="126"/>
      <c r="BA94" s="126"/>
      <c r="BB94" s="126"/>
      <c r="BC94" s="126"/>
      <c r="CF94" s="3"/>
      <c r="CG94" s="126"/>
      <c r="CH94" s="126"/>
      <c r="CI94" s="126"/>
      <c r="CJ94" s="126"/>
      <c r="CK94" s="126"/>
      <c r="CL94" s="126"/>
      <c r="CM94" s="126"/>
      <c r="CN94" s="126"/>
      <c r="CO94" s="126"/>
      <c r="CP94" s="126"/>
      <c r="CQ94" s="126"/>
      <c r="CR94" s="126"/>
      <c r="CS94" s="126"/>
      <c r="DV94" s="3"/>
      <c r="DW94" s="130"/>
      <c r="DX94" s="130"/>
      <c r="DY94" s="130"/>
      <c r="DZ94" s="130"/>
      <c r="EA94" s="130"/>
      <c r="EB94" s="130"/>
      <c r="EC94" s="130"/>
      <c r="ED94" s="130"/>
      <c r="EE94" s="130"/>
      <c r="EF94" s="130"/>
      <c r="EG94" s="130"/>
      <c r="EH94" s="130"/>
      <c r="EI94" s="130"/>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3"/>
      <c r="FM94" s="3"/>
      <c r="FN94" s="3"/>
      <c r="FO94" s="3"/>
    </row>
    <row r="95" spans="1:171" ht="11.25" customHeight="1" thickBot="1">
      <c r="A95" s="170">
        <v>3</v>
      </c>
      <c r="B95" s="191"/>
      <c r="C95" s="183" t="str">
        <f>IF($D68="1P","C","C")</f>
        <v>C</v>
      </c>
      <c r="D95" s="197"/>
      <c r="E95" s="198"/>
      <c r="F95" s="197"/>
      <c r="G95" s="198"/>
      <c r="H95" s="197"/>
      <c r="I95" s="198"/>
      <c r="J95" s="197"/>
      <c r="K95" s="198"/>
      <c r="L95" s="197"/>
      <c r="M95" s="208"/>
      <c r="N95" s="69" t="str">
        <f>IF(CF86&lt;&gt;"",IF(CF86="W",IF(SUM(IF(D95&gt;D97,1,0),IF(F95&gt;F97,1,0),IF(H95&gt;H97,1,0),IF(J95&gt;J97,1,0),IF(L95&gt;L97,1,0))&lt;&gt;3,"E",""),""),"")</f>
        <v/>
      </c>
      <c r="O95" s="170">
        <v>10</v>
      </c>
      <c r="P95" s="191"/>
      <c r="Q95" s="183" t="str">
        <f>IF($D68="1P","A","A")</f>
        <v>A</v>
      </c>
      <c r="R95" s="197"/>
      <c r="S95" s="198"/>
      <c r="T95" s="197"/>
      <c r="U95" s="198"/>
      <c r="V95" s="197"/>
      <c r="W95" s="198"/>
      <c r="X95" s="197"/>
      <c r="Y95" s="198"/>
      <c r="Z95" s="197"/>
      <c r="AA95" s="208"/>
      <c r="AB95" s="69" t="str">
        <f>IF(DV86&lt;&gt;"",IF(DV86="W",IF(SUM(IF(R95&gt;R97,1,0),IF(T95&gt;T97,1,0),IF(V95&gt;V97,1,0),IF(X95&gt;X97,1,0),IF(Z95&gt;Z97,1,0))&lt;&gt;3,"E",""),""),"")</f>
        <v/>
      </c>
      <c r="AP95" s="3"/>
      <c r="AQ95" s="127"/>
      <c r="AR95" s="127"/>
      <c r="AS95" s="127"/>
      <c r="AT95" s="127"/>
      <c r="AU95" s="127"/>
      <c r="AV95" s="127"/>
      <c r="AW95" s="127"/>
      <c r="AX95" s="127"/>
      <c r="AY95" s="127"/>
      <c r="AZ95" s="127"/>
      <c r="BA95" s="127"/>
      <c r="BB95" s="127"/>
      <c r="BC95" s="127"/>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3"/>
      <c r="CG95" s="127"/>
      <c r="CH95" s="127"/>
      <c r="CI95" s="127"/>
      <c r="CJ95" s="127"/>
      <c r="CK95" s="127"/>
      <c r="CL95" s="127"/>
      <c r="CM95" s="127"/>
      <c r="CN95" s="127"/>
      <c r="CO95" s="127"/>
      <c r="CP95" s="127"/>
      <c r="CQ95" s="127"/>
      <c r="CR95" s="127"/>
      <c r="CS95" s="127"/>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3"/>
      <c r="DW95" s="129"/>
      <c r="DX95" s="129"/>
      <c r="DY95" s="129"/>
      <c r="DZ95" s="129"/>
      <c r="EA95" s="129"/>
      <c r="EB95" s="129"/>
      <c r="EC95" s="129"/>
      <c r="ED95" s="129"/>
      <c r="EE95" s="129"/>
      <c r="EF95" s="129"/>
      <c r="EG95" s="129"/>
      <c r="EH95" s="129"/>
      <c r="EI95" s="129"/>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row>
    <row r="96" spans="1:171" ht="11.25" customHeight="1">
      <c r="A96" s="192"/>
      <c r="B96" s="193"/>
      <c r="C96" s="196"/>
      <c r="D96" s="199"/>
      <c r="E96" s="200"/>
      <c r="F96" s="199"/>
      <c r="G96" s="200"/>
      <c r="H96" s="199"/>
      <c r="I96" s="200"/>
      <c r="J96" s="199"/>
      <c r="K96" s="200"/>
      <c r="L96" s="199"/>
      <c r="M96" s="209"/>
      <c r="N96" s="69" t="str">
        <f>IF(CF86&lt;&gt;"",IF(ISERROR(AND(BV90="",BX90="",BZ90="",CB90="",CD90="")),"E",IF(AND(BV90="",BX90="",BZ90="",CB90="",CD90=""),"","E")),"")</f>
        <v/>
      </c>
      <c r="O96" s="192"/>
      <c r="P96" s="193"/>
      <c r="Q96" s="196"/>
      <c r="R96" s="199"/>
      <c r="S96" s="200"/>
      <c r="T96" s="199"/>
      <c r="U96" s="200"/>
      <c r="V96" s="199"/>
      <c r="W96" s="200"/>
      <c r="X96" s="199"/>
      <c r="Y96" s="200"/>
      <c r="Z96" s="199"/>
      <c r="AA96" s="209"/>
      <c r="AB96" s="69" t="str">
        <f>IF(DV86&lt;&gt;"",IF(ISERROR(AND(DL90="",DN90="",DP90="",DQ90="",DT90="")),"E",IF(AND(DL90="",DN90="",DP90="",DR90="",DT90=""),"","E")),"")</f>
        <v/>
      </c>
      <c r="AP96" s="3"/>
      <c r="AQ96" s="154" t="str">
        <f>CONCATENATE($A70," ",$D70,","," ",$F68)</f>
        <v>Group: 2, Women's Singles</v>
      </c>
      <c r="AR96" s="155"/>
      <c r="AS96" s="155"/>
      <c r="AT96" s="155"/>
      <c r="AU96" s="155"/>
      <c r="AV96" s="155"/>
      <c r="AW96" s="155"/>
      <c r="AX96" s="155"/>
      <c r="AY96" s="155"/>
      <c r="AZ96" s="155"/>
      <c r="BA96" s="155"/>
      <c r="BB96" s="155"/>
      <c r="BC96" s="156"/>
      <c r="BD96" s="163">
        <f>A99</f>
        <v>4</v>
      </c>
      <c r="BE96" s="164"/>
      <c r="BF96" s="183" t="str">
        <f>C99</f>
        <v>A</v>
      </c>
      <c r="BG96" s="185" t="str">
        <f>IF(VLOOKUP($BF96,$A72:$C82,3,FALSE)=0,"",CONCATENATE(VLOOKUP(VLOOKUP($BF96,$A72:$C82,3,FALSE),Players!$J:$N,4,FALSE)," ",VLOOKUP($BF96,$A72:$C82,3,FALSE)," ",IF(ISERROR(VLOOKUP(VLOOKUP($BF96,$A72:$C82,3,FALSE),Players!$J:$N,5,FALSE)),"()",CONCATENATE("(",VLOOKUP(VLOOKUP($BF96,$A72:$C82,3,FALSE),Players!$J:$N,5,FALSE),")"))))</f>
        <v/>
      </c>
      <c r="BH96" s="186"/>
      <c r="BI96" s="186"/>
      <c r="BJ96" s="186"/>
      <c r="BK96" s="186"/>
      <c r="BL96" s="186"/>
      <c r="BM96" s="186"/>
      <c r="BN96" s="186"/>
      <c r="BO96" s="186"/>
      <c r="BP96" s="186"/>
      <c r="BQ96" s="186"/>
      <c r="BR96" s="186"/>
      <c r="BS96" s="186"/>
      <c r="BT96" s="186"/>
      <c r="BU96" s="187"/>
      <c r="BV96" s="170" t="str">
        <f>IF(D99&lt;&gt;"",D99,"")</f>
        <v/>
      </c>
      <c r="BW96" s="171"/>
      <c r="BX96" s="335" t="str">
        <f>IF(F99&lt;&gt;"",F99,"")</f>
        <v/>
      </c>
      <c r="BY96" s="171"/>
      <c r="BZ96" s="335" t="str">
        <f>IF(H99&lt;&gt;"",H99,"")</f>
        <v/>
      </c>
      <c r="CA96" s="171"/>
      <c r="CB96" s="335" t="str">
        <f>IF(J99&lt;&gt;"",J99,"")</f>
        <v/>
      </c>
      <c r="CC96" s="171"/>
      <c r="CD96" s="335" t="str">
        <f>IF(L99&lt;&gt;"",L99,"")</f>
        <v/>
      </c>
      <c r="CE96" s="337"/>
      <c r="CF96" s="174" t="str">
        <f>IF($CD96=$CD98,IF($CB96=$CB98,IF($BZ96&lt;&gt;"",IF($BZ96&gt;$BZ98,"W","L"),""),IF($CB96&gt;$CB98,"W","L")),IF($CD96&gt;$CD98,"W","L"))</f>
        <v/>
      </c>
      <c r="CG96" s="154" t="str">
        <f>CONCATENATE($A70," ",$D70,","," ",$F68)</f>
        <v>Group: 2, Women's Singles</v>
      </c>
      <c r="CH96" s="155"/>
      <c r="CI96" s="155"/>
      <c r="CJ96" s="155"/>
      <c r="CK96" s="155"/>
      <c r="CL96" s="155"/>
      <c r="CM96" s="155"/>
      <c r="CN96" s="155"/>
      <c r="CO96" s="155"/>
      <c r="CP96" s="155"/>
      <c r="CQ96" s="155"/>
      <c r="CR96" s="155"/>
      <c r="CS96" s="156"/>
      <c r="CT96" s="163">
        <f>O99</f>
        <v>11</v>
      </c>
      <c r="CU96" s="164"/>
      <c r="CV96" s="183" t="str">
        <f>Q99</f>
        <v>C</v>
      </c>
      <c r="CW96" s="185" t="str">
        <f>IF(VLOOKUP($CV96,$A72:$C82,3,FALSE)=0,"",CONCATENATE(VLOOKUP(VLOOKUP($CV96,$A72:$C82,3,FALSE),Players!$J:$N,4,FALSE)," ",VLOOKUP($CV96,$A72:$C82,3,FALSE)," ",IF(ISERROR(VLOOKUP(VLOOKUP($CV96,$A72:$C82,3,FALSE),Players!$J:$N,5,FALSE)),"()",CONCATENATE("(",VLOOKUP(VLOOKUP($CV96,$A72:$C82,3,FALSE),Players!$J:$N,5,FALSE),")"))))</f>
        <v/>
      </c>
      <c r="CX96" s="186"/>
      <c r="CY96" s="186"/>
      <c r="CZ96" s="186"/>
      <c r="DA96" s="186"/>
      <c r="DB96" s="186"/>
      <c r="DC96" s="186"/>
      <c r="DD96" s="186"/>
      <c r="DE96" s="186"/>
      <c r="DF96" s="186"/>
      <c r="DG96" s="186"/>
      <c r="DH96" s="186"/>
      <c r="DI96" s="186"/>
      <c r="DJ96" s="186"/>
      <c r="DK96" s="187"/>
      <c r="DL96" s="170" t="str">
        <f>IF(R99&lt;&gt;"",R99,"")</f>
        <v/>
      </c>
      <c r="DM96" s="171"/>
      <c r="DN96" s="335" t="str">
        <f>IF(T99&lt;&gt;"",T99,"")</f>
        <v/>
      </c>
      <c r="DO96" s="171"/>
      <c r="DP96" s="335" t="str">
        <f>IF(V99&lt;&gt;"",V99,"")</f>
        <v/>
      </c>
      <c r="DQ96" s="171"/>
      <c r="DR96" s="335" t="str">
        <f>IF(X99&lt;&gt;"",X99,"")</f>
        <v/>
      </c>
      <c r="DS96" s="171"/>
      <c r="DT96" s="335" t="str">
        <f>IF(Z99&lt;&gt;"",Z99,"")</f>
        <v/>
      </c>
      <c r="DU96" s="337"/>
      <c r="DV96" s="174" t="str">
        <f>IF($DT96=$DT98,IF($DR96=$DR98,IF($DP96&lt;&gt;"",IF($DP96&gt;$DP98,"W","L"),""),IF($DR96&gt;$DR98,"W","L")),IF($DT96&gt;$DT98,"W","L"))</f>
        <v/>
      </c>
      <c r="DW96" s="129"/>
      <c r="DX96" s="129"/>
      <c r="DY96" s="129"/>
      <c r="DZ96" s="129"/>
      <c r="EA96" s="129"/>
      <c r="EB96" s="129"/>
      <c r="EC96" s="129"/>
      <c r="ED96" s="129"/>
      <c r="EE96" s="129"/>
      <c r="EF96" s="129"/>
      <c r="EG96" s="129"/>
      <c r="EH96" s="129"/>
      <c r="EI96" s="129"/>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row>
    <row r="97" spans="1:171" ht="11.25" customHeight="1">
      <c r="A97" s="192"/>
      <c r="B97" s="193"/>
      <c r="C97" s="175" t="str">
        <f>IF($D68="1P","D","D")</f>
        <v>D</v>
      </c>
      <c r="D97" s="201"/>
      <c r="E97" s="202"/>
      <c r="F97" s="201"/>
      <c r="G97" s="202"/>
      <c r="H97" s="201"/>
      <c r="I97" s="202"/>
      <c r="J97" s="201"/>
      <c r="K97" s="202"/>
      <c r="L97" s="201"/>
      <c r="M97" s="205"/>
      <c r="N97" s="69" t="str">
        <f>IF(CF86&lt;&gt;"",IF(ISERROR(AND(BV90="",BX90="",BZ90="",CB90="",CD90="")),"E",IF(AND(BV90="",BX90="",BZ90="",CB90="",CD90=""),"","E")),"")</f>
        <v/>
      </c>
      <c r="O97" s="192"/>
      <c r="P97" s="193"/>
      <c r="Q97" s="175" t="str">
        <f>IF($D68="1P","C","B")</f>
        <v>B</v>
      </c>
      <c r="R97" s="201"/>
      <c r="S97" s="202"/>
      <c r="T97" s="201"/>
      <c r="U97" s="202"/>
      <c r="V97" s="201"/>
      <c r="W97" s="202"/>
      <c r="X97" s="201"/>
      <c r="Y97" s="202"/>
      <c r="Z97" s="201"/>
      <c r="AA97" s="205"/>
      <c r="AB97" s="69" t="str">
        <f>IF(DV86&lt;&gt;"",IF(ISERROR(AND(DL90="",DN90="",DP90="",DQ90="",DT90="")),"E",IF(AND(DL90="",DN90="",DP90="",DR90="",DT90=""),"","E")),"")</f>
        <v/>
      </c>
      <c r="AP97" s="3"/>
      <c r="AQ97" s="157"/>
      <c r="AR97" s="158"/>
      <c r="AS97" s="158"/>
      <c r="AT97" s="158"/>
      <c r="AU97" s="158"/>
      <c r="AV97" s="158"/>
      <c r="AW97" s="158"/>
      <c r="AX97" s="158"/>
      <c r="AY97" s="158"/>
      <c r="AZ97" s="158"/>
      <c r="BA97" s="158"/>
      <c r="BB97" s="158"/>
      <c r="BC97" s="159"/>
      <c r="BD97" s="165"/>
      <c r="BE97" s="166"/>
      <c r="BF97" s="184"/>
      <c r="BG97" s="188"/>
      <c r="BH97" s="189"/>
      <c r="BI97" s="189"/>
      <c r="BJ97" s="189"/>
      <c r="BK97" s="189"/>
      <c r="BL97" s="189"/>
      <c r="BM97" s="189"/>
      <c r="BN97" s="189"/>
      <c r="BO97" s="189"/>
      <c r="BP97" s="189"/>
      <c r="BQ97" s="189"/>
      <c r="BR97" s="189"/>
      <c r="BS97" s="189"/>
      <c r="BT97" s="189"/>
      <c r="BU97" s="190"/>
      <c r="BV97" s="172"/>
      <c r="BW97" s="173"/>
      <c r="BX97" s="336"/>
      <c r="BY97" s="173"/>
      <c r="BZ97" s="336"/>
      <c r="CA97" s="173"/>
      <c r="CB97" s="336"/>
      <c r="CC97" s="173"/>
      <c r="CD97" s="336"/>
      <c r="CE97" s="338"/>
      <c r="CF97" s="174"/>
      <c r="CG97" s="157"/>
      <c r="CH97" s="158"/>
      <c r="CI97" s="158"/>
      <c r="CJ97" s="158"/>
      <c r="CK97" s="158"/>
      <c r="CL97" s="158"/>
      <c r="CM97" s="158"/>
      <c r="CN97" s="158"/>
      <c r="CO97" s="158"/>
      <c r="CP97" s="158"/>
      <c r="CQ97" s="158"/>
      <c r="CR97" s="158"/>
      <c r="CS97" s="159"/>
      <c r="CT97" s="165"/>
      <c r="CU97" s="166"/>
      <c r="CV97" s="184"/>
      <c r="CW97" s="188"/>
      <c r="CX97" s="189"/>
      <c r="CY97" s="189"/>
      <c r="CZ97" s="189"/>
      <c r="DA97" s="189"/>
      <c r="DB97" s="189"/>
      <c r="DC97" s="189"/>
      <c r="DD97" s="189"/>
      <c r="DE97" s="189"/>
      <c r="DF97" s="189"/>
      <c r="DG97" s="189"/>
      <c r="DH97" s="189"/>
      <c r="DI97" s="189"/>
      <c r="DJ97" s="189"/>
      <c r="DK97" s="190"/>
      <c r="DL97" s="172"/>
      <c r="DM97" s="173"/>
      <c r="DN97" s="336"/>
      <c r="DO97" s="173"/>
      <c r="DP97" s="336"/>
      <c r="DQ97" s="173"/>
      <c r="DR97" s="336"/>
      <c r="DS97" s="173"/>
      <c r="DT97" s="336"/>
      <c r="DU97" s="338"/>
      <c r="DV97" s="174"/>
      <c r="DW97" s="129"/>
      <c r="DX97" s="129"/>
      <c r="DY97" s="129"/>
      <c r="DZ97" s="129"/>
      <c r="EA97" s="129"/>
      <c r="EB97" s="129"/>
      <c r="EC97" s="129"/>
      <c r="ED97" s="129"/>
      <c r="EE97" s="129"/>
      <c r="EF97" s="129"/>
      <c r="EG97" s="129"/>
      <c r="EH97" s="129"/>
      <c r="EI97" s="129"/>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row>
    <row r="98" spans="1:171" ht="11.25" customHeight="1" thickBot="1">
      <c r="A98" s="194"/>
      <c r="B98" s="195"/>
      <c r="C98" s="207"/>
      <c r="D98" s="203"/>
      <c r="E98" s="204"/>
      <c r="F98" s="203"/>
      <c r="G98" s="204"/>
      <c r="H98" s="203"/>
      <c r="I98" s="204"/>
      <c r="J98" s="203"/>
      <c r="K98" s="204"/>
      <c r="L98" s="203"/>
      <c r="M98" s="206"/>
      <c r="N98" s="69" t="str">
        <f>IF(CF88&lt;&gt;"",IF(CF88="W",IF(SUM(IF(D97&gt;D95,1,0),IF(F97&gt;F95,1,0),IF(H97&gt;H95,1,0),IF(J97&gt;J95,1,0),IF(L97&gt;L95,1,0))&lt;&gt;3,"E",""),""),"")</f>
        <v/>
      </c>
      <c r="O98" s="194"/>
      <c r="P98" s="195"/>
      <c r="Q98" s="207"/>
      <c r="R98" s="203"/>
      <c r="S98" s="204"/>
      <c r="T98" s="203"/>
      <c r="U98" s="204"/>
      <c r="V98" s="203"/>
      <c r="W98" s="204"/>
      <c r="X98" s="203"/>
      <c r="Y98" s="204"/>
      <c r="Z98" s="203"/>
      <c r="AA98" s="206"/>
      <c r="AB98" s="69" t="str">
        <f>IF(DV88&lt;&gt;"",IF(DV88="W",IF(SUM(IF(R97&gt;R95,1,0),IF(T97&gt;T95,1,0),IF(V97&gt;V95,1,0),IF(X97&gt;X95,1,0),IF(Z97&gt;Z95,1,0))&lt;&gt;3,"E",""),""),"")</f>
        <v/>
      </c>
      <c r="AP98" s="3"/>
      <c r="AQ98" s="157"/>
      <c r="AR98" s="158"/>
      <c r="AS98" s="158"/>
      <c r="AT98" s="158"/>
      <c r="AU98" s="158"/>
      <c r="AV98" s="158"/>
      <c r="AW98" s="158"/>
      <c r="AX98" s="158"/>
      <c r="AY98" s="158"/>
      <c r="AZ98" s="158"/>
      <c r="BA98" s="158"/>
      <c r="BB98" s="158"/>
      <c r="BC98" s="159"/>
      <c r="BD98" s="165"/>
      <c r="BE98" s="166"/>
      <c r="BF98" s="175" t="str">
        <f>C101</f>
        <v>D</v>
      </c>
      <c r="BG98" s="177" t="str">
        <f>IF(VLOOKUP($BF98,$A72:$C82,3,FALSE)=0,"",CONCATENATE(VLOOKUP(VLOOKUP($BF98,$A72:$C82,3,FALSE),Players!$J:$N,4,FALSE)," ",VLOOKUP($BF98,$A72:$C82,3,FALSE)," ",IF(ISERROR(VLOOKUP(VLOOKUP($BF98,$A72:$C82,3,FALSE),Players!$J:$N,5,FALSE)),"()",CONCATENATE("(",VLOOKUP(VLOOKUP($BF98,$A72:$C82,3,FALSE),Players!$J:$N,5,FALSE),")"))))</f>
        <v/>
      </c>
      <c r="BH98" s="178"/>
      <c r="BI98" s="178"/>
      <c r="BJ98" s="178"/>
      <c r="BK98" s="178"/>
      <c r="BL98" s="178"/>
      <c r="BM98" s="178"/>
      <c r="BN98" s="178"/>
      <c r="BO98" s="178"/>
      <c r="BP98" s="178"/>
      <c r="BQ98" s="178"/>
      <c r="BR98" s="178"/>
      <c r="BS98" s="178"/>
      <c r="BT98" s="178"/>
      <c r="BU98" s="179"/>
      <c r="BV98" s="150" t="str">
        <f>IF(D101&lt;&gt;"",D101,"")</f>
        <v/>
      </c>
      <c r="BW98" s="151"/>
      <c r="BX98" s="288" t="str">
        <f>IF(F101&lt;&gt;"",F101,"")</f>
        <v/>
      </c>
      <c r="BY98" s="151"/>
      <c r="BZ98" s="288" t="str">
        <f>IF(H101&lt;&gt;"",H101,"")</f>
        <v/>
      </c>
      <c r="CA98" s="151"/>
      <c r="CB98" s="288" t="str">
        <f>IF(J101&lt;&gt;"",J101,"")</f>
        <v/>
      </c>
      <c r="CC98" s="151"/>
      <c r="CD98" s="288" t="str">
        <f>IF(L101&lt;&gt;"",L101,"")</f>
        <v/>
      </c>
      <c r="CE98" s="332"/>
      <c r="CF98" s="174" t="str">
        <f>IF($CF96&lt;&gt;"",IF(CF96="W","L","W"),"")</f>
        <v/>
      </c>
      <c r="CG98" s="157"/>
      <c r="CH98" s="158"/>
      <c r="CI98" s="158"/>
      <c r="CJ98" s="158"/>
      <c r="CK98" s="158"/>
      <c r="CL98" s="158"/>
      <c r="CM98" s="158"/>
      <c r="CN98" s="158"/>
      <c r="CO98" s="158"/>
      <c r="CP98" s="158"/>
      <c r="CQ98" s="158"/>
      <c r="CR98" s="158"/>
      <c r="CS98" s="159"/>
      <c r="CT98" s="165"/>
      <c r="CU98" s="166"/>
      <c r="CV98" s="175" t="str">
        <f>Q101</f>
        <v>F</v>
      </c>
      <c r="CW98" s="177" t="str">
        <f>IF(VLOOKUP($CV98,$A72:$C82,3,FALSE)=0,"",CONCATENATE(VLOOKUP(VLOOKUP($CV98,$A72:$C82,3,FALSE),Players!$J:$N,4,FALSE)," ",VLOOKUP($CV98,$A72:$C82,3,FALSE)," ",IF(ISERROR(VLOOKUP(VLOOKUP($CV98,$A72:$C82,3,FALSE),Players!$J:$N,5,FALSE)),"()",CONCATENATE("(",VLOOKUP(VLOOKUP($CV98,$A72:$C82,3,FALSE),Players!$J:$N,5,FALSE),")"))))</f>
        <v/>
      </c>
      <c r="CX98" s="178"/>
      <c r="CY98" s="178"/>
      <c r="CZ98" s="178"/>
      <c r="DA98" s="178"/>
      <c r="DB98" s="178"/>
      <c r="DC98" s="178"/>
      <c r="DD98" s="178"/>
      <c r="DE98" s="178"/>
      <c r="DF98" s="178"/>
      <c r="DG98" s="178"/>
      <c r="DH98" s="178"/>
      <c r="DI98" s="178"/>
      <c r="DJ98" s="178"/>
      <c r="DK98" s="179"/>
      <c r="DL98" s="150" t="str">
        <f>IF(R101&lt;&gt;"",R101,"")</f>
        <v/>
      </c>
      <c r="DM98" s="151"/>
      <c r="DN98" s="288" t="str">
        <f>IF(T101&lt;&gt;"",T101,"")</f>
        <v/>
      </c>
      <c r="DO98" s="151"/>
      <c r="DP98" s="288" t="str">
        <f>IF(V101&lt;&gt;"",V101,"")</f>
        <v/>
      </c>
      <c r="DQ98" s="151"/>
      <c r="DR98" s="288" t="str">
        <f>IF(X101&lt;&gt;"",X101,"")</f>
        <v/>
      </c>
      <c r="DS98" s="151"/>
      <c r="DT98" s="288" t="str">
        <f>IF(Z101&lt;&gt;"",Z101,"")</f>
        <v/>
      </c>
      <c r="DU98" s="332"/>
      <c r="DV98" s="174" t="str">
        <f>IF($DV96&lt;&gt;"",IF(DV96="W","L","W"),"")</f>
        <v/>
      </c>
      <c r="DW98" s="129"/>
      <c r="DX98" s="129"/>
      <c r="DY98" s="129"/>
      <c r="DZ98" s="129"/>
      <c r="EA98" s="129"/>
      <c r="EB98" s="129"/>
      <c r="EC98" s="129"/>
      <c r="ED98" s="129"/>
      <c r="EE98" s="129"/>
      <c r="EF98" s="129"/>
      <c r="EG98" s="129"/>
      <c r="EH98" s="129"/>
      <c r="EI98" s="129"/>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row>
    <row r="99" spans="1:171" ht="11.25" customHeight="1" thickBot="1">
      <c r="A99" s="170">
        <v>4</v>
      </c>
      <c r="B99" s="191"/>
      <c r="C99" s="183" t="str">
        <f>IF($D68="1P","A","A")</f>
        <v>A</v>
      </c>
      <c r="D99" s="197"/>
      <c r="E99" s="198"/>
      <c r="F99" s="197"/>
      <c r="G99" s="198"/>
      <c r="H99" s="197"/>
      <c r="I99" s="198"/>
      <c r="J99" s="197"/>
      <c r="K99" s="198"/>
      <c r="L99" s="197"/>
      <c r="M99" s="208"/>
      <c r="N99" s="69" t="str">
        <f>IF(CF96&lt;&gt;"",IF(CF96="W",IF(SUM(IF(D99&gt;D101,1,0),IF(F99&gt;F101,1,0),IF(H99&gt;H101,1,0),IF(J99&gt;J101,1,0),IF(L99&gt;L101,1,0))&lt;&gt;3,"E",""),""),"")</f>
        <v/>
      </c>
      <c r="O99" s="170">
        <v>11</v>
      </c>
      <c r="P99" s="191"/>
      <c r="Q99" s="183" t="str">
        <f>IF($D68="1P","B","C")</f>
        <v>C</v>
      </c>
      <c r="R99" s="197"/>
      <c r="S99" s="198"/>
      <c r="T99" s="197"/>
      <c r="U99" s="198"/>
      <c r="V99" s="197"/>
      <c r="W99" s="198"/>
      <c r="X99" s="197"/>
      <c r="Y99" s="198"/>
      <c r="Z99" s="197"/>
      <c r="AA99" s="208"/>
      <c r="AB99" s="69" t="str">
        <f>IF(DV96&lt;&gt;"",IF(DV96="W",IF(SUM(IF(R99&gt;R101,1,0),IF(T99&gt;T101,1,0),IF(V99&gt;V101,1,0),IF(X99&gt;X101,1,0),IF(Z99&gt;Z101,1,0))&lt;&gt;3,"E",""),""),"")</f>
        <v/>
      </c>
      <c r="AP99" s="3"/>
      <c r="AQ99" s="160"/>
      <c r="AR99" s="161"/>
      <c r="AS99" s="161"/>
      <c r="AT99" s="161"/>
      <c r="AU99" s="161"/>
      <c r="AV99" s="161"/>
      <c r="AW99" s="161"/>
      <c r="AX99" s="161"/>
      <c r="AY99" s="161"/>
      <c r="AZ99" s="161"/>
      <c r="BA99" s="161"/>
      <c r="BB99" s="161"/>
      <c r="BC99" s="162"/>
      <c r="BD99" s="167"/>
      <c r="BE99" s="168"/>
      <c r="BF99" s="176"/>
      <c r="BG99" s="180"/>
      <c r="BH99" s="181"/>
      <c r="BI99" s="181"/>
      <c r="BJ99" s="181"/>
      <c r="BK99" s="181"/>
      <c r="BL99" s="181"/>
      <c r="BM99" s="181"/>
      <c r="BN99" s="181"/>
      <c r="BO99" s="181"/>
      <c r="BP99" s="181"/>
      <c r="BQ99" s="181"/>
      <c r="BR99" s="181"/>
      <c r="BS99" s="181"/>
      <c r="BT99" s="181"/>
      <c r="BU99" s="182"/>
      <c r="BV99" s="152"/>
      <c r="BW99" s="153"/>
      <c r="BX99" s="333"/>
      <c r="BY99" s="153"/>
      <c r="BZ99" s="333"/>
      <c r="CA99" s="153"/>
      <c r="CB99" s="333"/>
      <c r="CC99" s="153"/>
      <c r="CD99" s="333"/>
      <c r="CE99" s="334"/>
      <c r="CF99" s="341"/>
      <c r="CG99" s="160"/>
      <c r="CH99" s="161"/>
      <c r="CI99" s="161"/>
      <c r="CJ99" s="161"/>
      <c r="CK99" s="161"/>
      <c r="CL99" s="161"/>
      <c r="CM99" s="161"/>
      <c r="CN99" s="161"/>
      <c r="CO99" s="161"/>
      <c r="CP99" s="161"/>
      <c r="CQ99" s="161"/>
      <c r="CR99" s="161"/>
      <c r="CS99" s="162"/>
      <c r="CT99" s="167"/>
      <c r="CU99" s="168"/>
      <c r="CV99" s="176"/>
      <c r="CW99" s="180"/>
      <c r="CX99" s="181"/>
      <c r="CY99" s="181"/>
      <c r="CZ99" s="181"/>
      <c r="DA99" s="181"/>
      <c r="DB99" s="181"/>
      <c r="DC99" s="181"/>
      <c r="DD99" s="181"/>
      <c r="DE99" s="181"/>
      <c r="DF99" s="181"/>
      <c r="DG99" s="181"/>
      <c r="DH99" s="181"/>
      <c r="DI99" s="181"/>
      <c r="DJ99" s="181"/>
      <c r="DK99" s="182"/>
      <c r="DL99" s="152"/>
      <c r="DM99" s="153"/>
      <c r="DN99" s="333"/>
      <c r="DO99" s="153"/>
      <c r="DP99" s="333"/>
      <c r="DQ99" s="153"/>
      <c r="DR99" s="333"/>
      <c r="DS99" s="153"/>
      <c r="DT99" s="333"/>
      <c r="DU99" s="334"/>
      <c r="DV99" s="174"/>
      <c r="DW99" s="129"/>
      <c r="DX99" s="129"/>
      <c r="DY99" s="129"/>
      <c r="DZ99" s="129"/>
      <c r="EA99" s="129"/>
      <c r="EB99" s="129"/>
      <c r="EC99" s="129"/>
      <c r="ED99" s="129"/>
      <c r="EE99" s="129"/>
      <c r="EF99" s="129"/>
      <c r="EG99" s="129"/>
      <c r="EH99" s="129"/>
      <c r="EI99" s="129"/>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row>
    <row r="100" spans="1:171" ht="11.25" customHeight="1">
      <c r="A100" s="192"/>
      <c r="B100" s="193"/>
      <c r="C100" s="196"/>
      <c r="D100" s="199"/>
      <c r="E100" s="200"/>
      <c r="F100" s="199"/>
      <c r="G100" s="200"/>
      <c r="H100" s="199"/>
      <c r="I100" s="200"/>
      <c r="J100" s="199"/>
      <c r="K100" s="200"/>
      <c r="L100" s="199"/>
      <c r="M100" s="209"/>
      <c r="N100" s="69" t="str">
        <f>IF(CF96&lt;&gt;"",IF(ISERROR(AND(BV100="",BX100="",BZ100="",CB100="",CD100="")),"E",IF(AND(BV100="",BX100="",BZ100="",CB100="",CD100=""),"","E")),"")</f>
        <v/>
      </c>
      <c r="O100" s="192"/>
      <c r="P100" s="193"/>
      <c r="Q100" s="196"/>
      <c r="R100" s="199"/>
      <c r="S100" s="200"/>
      <c r="T100" s="199"/>
      <c r="U100" s="200"/>
      <c r="V100" s="199"/>
      <c r="W100" s="200"/>
      <c r="X100" s="199"/>
      <c r="Y100" s="200"/>
      <c r="Z100" s="199"/>
      <c r="AA100" s="209"/>
      <c r="AB100" s="69" t="str">
        <f>IF(DV96&lt;&gt;"",IF(ISERROR(AND(DL100="",DN100="",DP100="",DQ100="",DT100="")),"E",IF(AND(DL100="",DN100="",DP100="",DR100="",DT100=""),"","E")),"")</f>
        <v/>
      </c>
      <c r="AP100" s="3"/>
      <c r="AQ100" s="126"/>
      <c r="AR100" s="126"/>
      <c r="AS100" s="126"/>
      <c r="AT100" s="126"/>
      <c r="AU100" s="126"/>
      <c r="AV100" s="126"/>
      <c r="AW100" s="126"/>
      <c r="AX100" s="126"/>
      <c r="AY100" s="126"/>
      <c r="AZ100" s="126"/>
      <c r="BA100" s="126"/>
      <c r="BB100" s="126"/>
      <c r="BC100" s="126"/>
      <c r="BV100" s="169" t="str">
        <f>IF(CF96&lt;&gt;"",IF(AND(AND(BV96&gt;-1,BV98&gt;-1),OR(BV96&gt;10,BV98&gt;10),ABS(BV96-BV98)&gt;1,IF(OR(BV96&gt;11,BV98&gt;11),ABS(BV96-BV98)=2,TRUE),BV96=INT(BV96),BV98=INT(BV98)),"","Error"),"")</f>
        <v/>
      </c>
      <c r="BW100" s="169"/>
      <c r="BX100" s="169" t="str">
        <f>IF(CF96&lt;&gt;"",IF(AND(AND(BX96&gt;-1,BX98&gt;-1),OR(BX96&gt;10,BX98&gt;10),ABS(BX96-BX98)&gt;1,IF(OR(BX96&gt;11,BX98&gt;11),ABS(BX96-BX98)=2,TRUE),BX96=INT(BX96),BX98=INT(BX98)),"","Error"),"")</f>
        <v/>
      </c>
      <c r="BY100" s="169"/>
      <c r="BZ100" s="169" t="str">
        <f>IF(CF96&lt;&gt;"",IF(AND(AND(BZ96&gt;-1,BZ98&gt;-1),OR(BZ96&gt;10,BZ98&gt;10),ABS(BZ96-BZ98)&gt;1,IF(OR(BZ96&gt;11,BZ98&gt;11),ABS(BZ96-BZ98)=2,TRUE),BZ96=INT(BZ96),BZ98=INT(BZ98)),"","Error"),"")</f>
        <v/>
      </c>
      <c r="CA100" s="169"/>
      <c r="CB100" s="169" t="str">
        <f>IF(AND(CF96&lt;&gt;"",CB96&lt;&gt;""),IF(AND(AND(CB96&gt;-1,CB98&gt;-1),OR(CB96&gt;10,CB98&gt;10),ABS(CB96-CB98)&gt;1,IF(OR(CB96&gt;11,CB98&gt;11),ABS(CB96-CB98)=2,TRUE),CB96=INT(CB96),CB98=INT(CB98)),"","Error"),"")</f>
        <v/>
      </c>
      <c r="CC100" s="169"/>
      <c r="CD100" s="169" t="str">
        <f>IF(AND(CF96&lt;&gt;"",CD96&lt;&gt;""),IF(AND(AND(CD96&gt;-1,CD98&gt;-1),OR(CD96&gt;10,CD98&gt;10),ABS(CD96-CD98)&gt;1,IF(OR(CD96&gt;11,CD98&gt;11),ABS(CD96-CD98)=2,TRUE),CD96=INT(CD96),CD98=INT(CD98)),"","Error"),"")</f>
        <v/>
      </c>
      <c r="CE100" s="169"/>
      <c r="CF100" s="3"/>
      <c r="CG100" s="126"/>
      <c r="CH100" s="126"/>
      <c r="CI100" s="126"/>
      <c r="CJ100" s="126"/>
      <c r="CK100" s="126"/>
      <c r="CL100" s="126"/>
      <c r="CM100" s="126"/>
      <c r="CN100" s="126"/>
      <c r="CO100" s="126"/>
      <c r="CP100" s="126"/>
      <c r="CQ100" s="126"/>
      <c r="CR100" s="126"/>
      <c r="CS100" s="126"/>
      <c r="DL100" s="169" t="str">
        <f>IF(DV96&lt;&gt;"",IF(AND(AND(DL96&gt;-1,DL98&gt;-1),OR(DL96&gt;10,DL98&gt;10),ABS(DL96-DL98)&gt;1,IF(OR(DL96&gt;11,DL98&gt;11),ABS(DL96-DL98)=2,TRUE),DL96=INT(DL96),DL98=INT(DL98)),"","Error"),"")</f>
        <v/>
      </c>
      <c r="DM100" s="169"/>
      <c r="DN100" s="169" t="str">
        <f>IF(DV96&lt;&gt;"",IF(AND(AND(DN96&gt;-1,DN98&gt;-1),OR(DN96&gt;10,DN98&gt;10),ABS(DN96-DN98)&gt;1,IF(OR(DN96&gt;11,DN98&gt;11),ABS(DN96-DN98)=2,TRUE),DN96=INT(DN96),DN98=INT(DN98)),"","Error"),"")</f>
        <v/>
      </c>
      <c r="DO100" s="169"/>
      <c r="DP100" s="169" t="str">
        <f>IF(DV96&lt;&gt;"",IF(AND(AND(DP96&gt;-1,DP98&gt;-1),OR(DP96&gt;10,DP98&gt;10),ABS(DP96-DP98)&gt;1,IF(OR(DP96&gt;11,DP98&gt;11),ABS(DP96-DP98)=2,TRUE),DP96=INT(DP96),DP98=INT(DP98)),"","Error"),"")</f>
        <v/>
      </c>
      <c r="DQ100" s="169"/>
      <c r="DR100" s="169" t="str">
        <f>IF(AND(DV96&lt;&gt;"",DR96&lt;&gt;""),IF(AND(AND(DR96&gt;-1,DR98&gt;-1),OR(DR96&gt;10,DR98&gt;10),ABS(DR96-DR98)&gt;1,IF(OR(DR96&gt;11,DR98&gt;11),ABS(DR96-DR98)=2,TRUE),DR96=INT(DR96),DR98=INT(DR98)),"","Error"),"")</f>
        <v/>
      </c>
      <c r="DS100" s="169"/>
      <c r="DT100" s="169" t="str">
        <f>IF(AND(DV96&lt;&gt;"",DT96&lt;&gt;""),IF(AND(AND(DT96&gt;-1,DT98&gt;-1),OR(DT96&gt;10,DT98&gt;10),ABS(DT96-DT98)&gt;1,IF(OR(DT96&gt;11,DT98&gt;11),ABS(DT96-DT98)=2,TRUE),DT96=INT(DT96),DT98=INT(DT98)),"","Error"),"")</f>
        <v/>
      </c>
      <c r="DU100" s="169"/>
      <c r="DV100" s="3"/>
      <c r="DW100" s="129"/>
      <c r="DX100" s="129"/>
      <c r="DY100" s="129"/>
      <c r="DZ100" s="129"/>
      <c r="EA100" s="129"/>
      <c r="EB100" s="129"/>
      <c r="EC100" s="129"/>
      <c r="ED100" s="129"/>
      <c r="EE100" s="129"/>
      <c r="EF100" s="129"/>
      <c r="EG100" s="129"/>
      <c r="EH100" s="129"/>
      <c r="EI100" s="129"/>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row>
    <row r="101" spans="1:171" ht="11.25" customHeight="1">
      <c r="A101" s="192"/>
      <c r="B101" s="193"/>
      <c r="C101" s="175" t="str">
        <f>IF($D68="1P","E","D")</f>
        <v>D</v>
      </c>
      <c r="D101" s="201"/>
      <c r="E101" s="202"/>
      <c r="F101" s="201"/>
      <c r="G101" s="202"/>
      <c r="H101" s="201"/>
      <c r="I101" s="202"/>
      <c r="J101" s="201"/>
      <c r="K101" s="202"/>
      <c r="L101" s="201"/>
      <c r="M101" s="205"/>
      <c r="N101" s="69" t="str">
        <f>IF(CF96&lt;&gt;"",IF(ISERROR(AND(BV100="",BX100="",BZ100="",CB100="",CD100="")),"E",IF(AND(BV100="",BX100="",BZ100="",CB100="",CD100=""),"","E")),"")</f>
        <v/>
      </c>
      <c r="O101" s="192"/>
      <c r="P101" s="193"/>
      <c r="Q101" s="175" t="str">
        <f>IF($D68="1P","D","F")</f>
        <v>F</v>
      </c>
      <c r="R101" s="201"/>
      <c r="S101" s="202"/>
      <c r="T101" s="201"/>
      <c r="U101" s="202"/>
      <c r="V101" s="201"/>
      <c r="W101" s="202"/>
      <c r="X101" s="201"/>
      <c r="Y101" s="202"/>
      <c r="Z101" s="201"/>
      <c r="AA101" s="205"/>
      <c r="AB101" s="69" t="str">
        <f>IF(DV96&lt;&gt;"",IF(ISERROR(AND(DL100="",DN100="",DP100="",DQ100="",DT100="")),"E",IF(AND(DL100="",DN100="",DP100="",DR100="",DT100=""),"","E")),"")</f>
        <v/>
      </c>
      <c r="AP101" s="3"/>
      <c r="AQ101" s="126"/>
      <c r="AR101" s="126"/>
      <c r="AS101" s="126"/>
      <c r="AT101" s="126"/>
      <c r="AU101" s="126"/>
      <c r="AV101" s="126"/>
      <c r="AW101" s="126"/>
      <c r="AX101" s="126"/>
      <c r="AY101" s="126"/>
      <c r="AZ101" s="126"/>
      <c r="BA101" s="126"/>
      <c r="BB101" s="126"/>
      <c r="BC101" s="126"/>
      <c r="CF101" s="3"/>
      <c r="CG101" s="126"/>
      <c r="CH101" s="126"/>
      <c r="CI101" s="126"/>
      <c r="CJ101" s="126"/>
      <c r="CK101" s="126"/>
      <c r="CL101" s="126"/>
      <c r="CM101" s="126"/>
      <c r="CN101" s="126"/>
      <c r="CO101" s="126"/>
      <c r="CP101" s="126"/>
      <c r="CQ101" s="126"/>
      <c r="CR101" s="126"/>
      <c r="CS101" s="126"/>
      <c r="DV101" s="3"/>
      <c r="DW101" s="129"/>
      <c r="DX101" s="129"/>
      <c r="DY101" s="129"/>
      <c r="DZ101" s="129"/>
      <c r="EA101" s="129"/>
      <c r="EB101" s="129"/>
      <c r="EC101" s="129"/>
      <c r="ED101" s="129"/>
      <c r="EE101" s="129"/>
      <c r="EF101" s="129"/>
      <c r="EG101" s="129"/>
      <c r="EH101" s="129"/>
      <c r="EI101" s="129"/>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row>
    <row r="102" spans="1:171" ht="11.25" customHeight="1" thickBot="1">
      <c r="A102" s="194"/>
      <c r="B102" s="195"/>
      <c r="C102" s="207"/>
      <c r="D102" s="203"/>
      <c r="E102" s="204"/>
      <c r="F102" s="203"/>
      <c r="G102" s="204"/>
      <c r="H102" s="203"/>
      <c r="I102" s="204"/>
      <c r="J102" s="203"/>
      <c r="K102" s="204"/>
      <c r="L102" s="203"/>
      <c r="M102" s="206"/>
      <c r="N102" s="69" t="str">
        <f>IF(CF98&lt;&gt;"",IF(CF98="W",IF(SUM(IF(D101&gt;D99,1,0),IF(F101&gt;F99,1,0),IF(H101&gt;H99,1,0),IF(J101&gt;J99,1,0),IF(L101&gt;L99,1,0))&lt;&gt;3,"E",""),""),"")</f>
        <v/>
      </c>
      <c r="O102" s="194"/>
      <c r="P102" s="195"/>
      <c r="Q102" s="207"/>
      <c r="R102" s="203"/>
      <c r="S102" s="204"/>
      <c r="T102" s="203"/>
      <c r="U102" s="204"/>
      <c r="V102" s="203"/>
      <c r="W102" s="204"/>
      <c r="X102" s="203"/>
      <c r="Y102" s="204"/>
      <c r="Z102" s="203"/>
      <c r="AA102" s="206"/>
      <c r="AB102" s="69" t="str">
        <f>IF(DV98&lt;&gt;"",IF(DV98="W",IF(SUM(IF(R101&gt;R99,1,0),IF(T101&gt;T99,1,0),IF(V101&gt;V99,1,0),IF(X101&gt;X99,1,0),IF(Z101&gt;Z99,1,0))&lt;&gt;3,"E",""),""),"")</f>
        <v/>
      </c>
      <c r="AP102" s="3"/>
      <c r="AQ102" s="127"/>
      <c r="AR102" s="127"/>
      <c r="AS102" s="127"/>
      <c r="AT102" s="127"/>
      <c r="AU102" s="127"/>
      <c r="AV102" s="127"/>
      <c r="AW102" s="127"/>
      <c r="AX102" s="127"/>
      <c r="AY102" s="127"/>
      <c r="AZ102" s="127"/>
      <c r="BA102" s="127"/>
      <c r="BB102" s="127"/>
      <c r="BC102" s="127"/>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3"/>
      <c r="CG102" s="127"/>
      <c r="CH102" s="127"/>
      <c r="CI102" s="127"/>
      <c r="CJ102" s="127"/>
      <c r="CK102" s="127"/>
      <c r="CL102" s="127"/>
      <c r="CM102" s="127"/>
      <c r="CN102" s="127"/>
      <c r="CO102" s="127"/>
      <c r="CP102" s="127"/>
      <c r="CQ102" s="127"/>
      <c r="CR102" s="127"/>
      <c r="CS102" s="127"/>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3"/>
      <c r="DW102" s="129"/>
      <c r="DX102" s="129"/>
      <c r="DY102" s="129"/>
      <c r="DZ102" s="129"/>
      <c r="EA102" s="129"/>
      <c r="EB102" s="129"/>
      <c r="EC102" s="129"/>
      <c r="ED102" s="129"/>
      <c r="EE102" s="129"/>
      <c r="EF102" s="129"/>
      <c r="EG102" s="129"/>
      <c r="EH102" s="129"/>
      <c r="EI102" s="129"/>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row>
    <row r="103" spans="1:171" ht="11.25" customHeight="1">
      <c r="A103" s="170">
        <v>5</v>
      </c>
      <c r="B103" s="191"/>
      <c r="C103" s="183" t="str">
        <f>IF($D68="1P","D","C")</f>
        <v>C</v>
      </c>
      <c r="D103" s="197"/>
      <c r="E103" s="198"/>
      <c r="F103" s="197"/>
      <c r="G103" s="198"/>
      <c r="H103" s="197"/>
      <c r="I103" s="198"/>
      <c r="J103" s="197"/>
      <c r="K103" s="198"/>
      <c r="L103" s="197"/>
      <c r="M103" s="208"/>
      <c r="N103" s="69" t="str">
        <f>IF(CF106&lt;&gt;"",IF(CF106="W",IF(SUM(IF(D103&gt;D105,1,0),IF(F103&gt;F105,1,0),IF(H103&gt;H105,1,0),IF(J103&gt;J105,1,0),IF(L103&gt;L105,1,0))&lt;&gt;3,"E",""),""),"")</f>
        <v/>
      </c>
      <c r="O103" s="170">
        <v>12</v>
      </c>
      <c r="P103" s="191"/>
      <c r="Q103" s="183" t="str">
        <f>IF($D68="1P","E","D")</f>
        <v>D</v>
      </c>
      <c r="R103" s="197"/>
      <c r="S103" s="198"/>
      <c r="T103" s="197"/>
      <c r="U103" s="198"/>
      <c r="V103" s="197"/>
      <c r="W103" s="198"/>
      <c r="X103" s="197"/>
      <c r="Y103" s="198"/>
      <c r="Z103" s="197"/>
      <c r="AA103" s="208"/>
      <c r="AB103" s="69" t="str">
        <f>IF(DV106&lt;&gt;"",IF(DV106="W",IF(SUM(IF(R103&gt;R105,1,0),IF(T103&gt;T105,1,0),IF(V103&gt;V105,1,0),IF(X103&gt;X105,1,0),IF(Z103&gt;Z105,1,0))&lt;&gt;3,"E",""),""),"")</f>
        <v/>
      </c>
      <c r="AP103" s="3"/>
      <c r="AQ103" s="128"/>
      <c r="AR103" s="128"/>
      <c r="AS103" s="128"/>
      <c r="AT103" s="128"/>
      <c r="AU103" s="128"/>
      <c r="AV103" s="128"/>
      <c r="AW103" s="128"/>
      <c r="AX103" s="128"/>
      <c r="AY103" s="128"/>
      <c r="AZ103" s="128"/>
      <c r="BA103" s="128"/>
      <c r="BB103" s="128"/>
      <c r="BC103" s="128"/>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3"/>
      <c r="CG103" s="128"/>
      <c r="CH103" s="128"/>
      <c r="CI103" s="128"/>
      <c r="CJ103" s="128"/>
      <c r="CK103" s="128"/>
      <c r="CL103" s="128"/>
      <c r="CM103" s="128"/>
      <c r="CN103" s="128"/>
      <c r="CO103" s="128"/>
      <c r="CP103" s="128"/>
      <c r="CQ103" s="128"/>
      <c r="CR103" s="128"/>
      <c r="CS103" s="128"/>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3"/>
      <c r="DW103" s="129"/>
      <c r="DX103" s="129"/>
      <c r="DY103" s="129"/>
      <c r="DZ103" s="129"/>
      <c r="EA103" s="129"/>
      <c r="EB103" s="129"/>
      <c r="EC103" s="129"/>
      <c r="ED103" s="129"/>
      <c r="EE103" s="129"/>
      <c r="EF103" s="129"/>
      <c r="EG103" s="129"/>
      <c r="EH103" s="129"/>
      <c r="EI103" s="129"/>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row>
    <row r="104" spans="1:171" ht="11.25" customHeight="1">
      <c r="A104" s="192"/>
      <c r="B104" s="193"/>
      <c r="C104" s="196"/>
      <c r="D104" s="199"/>
      <c r="E104" s="200"/>
      <c r="F104" s="199"/>
      <c r="G104" s="200"/>
      <c r="H104" s="199"/>
      <c r="I104" s="200"/>
      <c r="J104" s="199"/>
      <c r="K104" s="200"/>
      <c r="L104" s="199"/>
      <c r="M104" s="209"/>
      <c r="N104" s="69" t="str">
        <f>IF(CF106&lt;&gt;"",IF(ISERROR(AND(BV110="",BX110="",BZ110="",CB110="",CD110="")),"E",IF(AND(BV110="",BX110="",BZ110="",CB110="",CD110=""),"","E")),"")</f>
        <v/>
      </c>
      <c r="O104" s="192"/>
      <c r="P104" s="193"/>
      <c r="Q104" s="196"/>
      <c r="R104" s="199"/>
      <c r="S104" s="200"/>
      <c r="T104" s="199"/>
      <c r="U104" s="200"/>
      <c r="V104" s="199"/>
      <c r="W104" s="200"/>
      <c r="X104" s="199"/>
      <c r="Y104" s="200"/>
      <c r="Z104" s="199"/>
      <c r="AA104" s="209"/>
      <c r="AB104" s="69" t="str">
        <f>IF(DV106&lt;&gt;"",IF(ISERROR(AND(DL110="",DN110="",DP110="",DQ110="",DT110="")),"E",IF(AND(DL110="",DN110="",DP110="",DR110="",DT110=""),"","E")),"")</f>
        <v/>
      </c>
      <c r="AP104" s="3"/>
      <c r="AQ104" s="126"/>
      <c r="AR104" s="126"/>
      <c r="AS104" s="126"/>
      <c r="AT104" s="126"/>
      <c r="AU104" s="126"/>
      <c r="AV104" s="126"/>
      <c r="AW104" s="126"/>
      <c r="AX104" s="126"/>
      <c r="AY104" s="126"/>
      <c r="AZ104" s="126"/>
      <c r="BA104" s="126"/>
      <c r="BB104" s="126"/>
      <c r="BC104" s="126"/>
      <c r="CF104" s="3"/>
      <c r="CG104" s="126"/>
      <c r="CH104" s="126"/>
      <c r="CI104" s="126"/>
      <c r="CJ104" s="126"/>
      <c r="CK104" s="126"/>
      <c r="CL104" s="126"/>
      <c r="CM104" s="126"/>
      <c r="CN104" s="126"/>
      <c r="CO104" s="126"/>
      <c r="CP104" s="126"/>
      <c r="CQ104" s="126"/>
      <c r="CR104" s="126"/>
      <c r="CS104" s="126"/>
      <c r="DV104" s="3"/>
      <c r="DW104" s="129"/>
      <c r="DX104" s="129"/>
      <c r="DY104" s="129"/>
      <c r="DZ104" s="129"/>
      <c r="EA104" s="129"/>
      <c r="EB104" s="129"/>
      <c r="EC104" s="129"/>
      <c r="ED104" s="129"/>
      <c r="EE104" s="129"/>
      <c r="EF104" s="129"/>
      <c r="EG104" s="129"/>
      <c r="EH104" s="129"/>
      <c r="EI104" s="129"/>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row>
    <row r="105" spans="1:171" ht="11.25" customHeight="1" thickBot="1">
      <c r="A105" s="192"/>
      <c r="B105" s="193"/>
      <c r="C105" s="175" t="str">
        <f>IF($D68="1P","F","E")</f>
        <v>E</v>
      </c>
      <c r="D105" s="201"/>
      <c r="E105" s="202"/>
      <c r="F105" s="201"/>
      <c r="G105" s="202"/>
      <c r="H105" s="201"/>
      <c r="I105" s="202"/>
      <c r="J105" s="201"/>
      <c r="K105" s="202"/>
      <c r="L105" s="201"/>
      <c r="M105" s="205"/>
      <c r="N105" s="69" t="str">
        <f>IF(CF106&lt;&gt;"",IF(ISERROR(AND(BV110="",BX110="",BZ110="",CB110="",CD110="")),"E",IF(AND(BV110="",BX110="",BZ110="",CB110="",CD110=""),"","E")),"")</f>
        <v/>
      </c>
      <c r="O105" s="192"/>
      <c r="P105" s="193"/>
      <c r="Q105" s="175" t="str">
        <f>IF($D68="1P","F","E")</f>
        <v>E</v>
      </c>
      <c r="R105" s="201"/>
      <c r="S105" s="202"/>
      <c r="T105" s="201"/>
      <c r="U105" s="202"/>
      <c r="V105" s="201"/>
      <c r="W105" s="202"/>
      <c r="X105" s="201"/>
      <c r="Y105" s="202"/>
      <c r="Z105" s="201"/>
      <c r="AA105" s="205"/>
      <c r="AB105" s="69" t="str">
        <f>IF(DV106&lt;&gt;"",IF(ISERROR(AND(DL110="",DN110="",DP110="",DQ110="",DT110="")),"E",IF(AND(DL110="",DN110="",DP110="",DR110="",DT110=""),"","E")),"")</f>
        <v/>
      </c>
      <c r="AP105" s="3"/>
      <c r="AQ105" s="127"/>
      <c r="AR105" s="127"/>
      <c r="AS105" s="127"/>
      <c r="AT105" s="127"/>
      <c r="AU105" s="127"/>
      <c r="AV105" s="127"/>
      <c r="AW105" s="127"/>
      <c r="AX105" s="127"/>
      <c r="AY105" s="127"/>
      <c r="AZ105" s="127"/>
      <c r="BA105" s="127"/>
      <c r="BB105" s="127"/>
      <c r="BC105" s="127"/>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3"/>
      <c r="CG105" s="127"/>
      <c r="CH105" s="127"/>
      <c r="CI105" s="127"/>
      <c r="CJ105" s="127"/>
      <c r="CK105" s="127"/>
      <c r="CL105" s="127"/>
      <c r="CM105" s="127"/>
      <c r="CN105" s="127"/>
      <c r="CO105" s="127"/>
      <c r="CP105" s="127"/>
      <c r="CQ105" s="127"/>
      <c r="CR105" s="127"/>
      <c r="CS105" s="127"/>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3"/>
      <c r="DW105" s="129"/>
      <c r="DX105" s="129"/>
      <c r="DY105" s="129"/>
      <c r="DZ105" s="129"/>
      <c r="EA105" s="129"/>
      <c r="EB105" s="129"/>
      <c r="EC105" s="129"/>
      <c r="ED105" s="129"/>
      <c r="EE105" s="129"/>
      <c r="EF105" s="129"/>
      <c r="EG105" s="129"/>
      <c r="EH105" s="129"/>
      <c r="EI105" s="129"/>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row>
    <row r="106" spans="1:171" ht="11.25" customHeight="1" thickBot="1">
      <c r="A106" s="194"/>
      <c r="B106" s="195"/>
      <c r="C106" s="207"/>
      <c r="D106" s="203"/>
      <c r="E106" s="204"/>
      <c r="F106" s="203"/>
      <c r="G106" s="204"/>
      <c r="H106" s="203"/>
      <c r="I106" s="204"/>
      <c r="J106" s="203"/>
      <c r="K106" s="204"/>
      <c r="L106" s="203"/>
      <c r="M106" s="206"/>
      <c r="N106" s="69" t="str">
        <f>IF(CF108&lt;&gt;"",IF(CF108="W",IF(SUM(IF(D105&gt;D103,1,0),IF(F105&gt;F103,1,0),IF(H105&gt;H103,1,0),IF(J105&gt;J103,1,0),IF(L105&gt;L103,1,0))&lt;&gt;3,"E",""),""),"")</f>
        <v/>
      </c>
      <c r="O106" s="194"/>
      <c r="P106" s="195"/>
      <c r="Q106" s="207"/>
      <c r="R106" s="203"/>
      <c r="S106" s="204"/>
      <c r="T106" s="203"/>
      <c r="U106" s="204"/>
      <c r="V106" s="203"/>
      <c r="W106" s="204"/>
      <c r="X106" s="203"/>
      <c r="Y106" s="204"/>
      <c r="Z106" s="203"/>
      <c r="AA106" s="206"/>
      <c r="AB106" s="69" t="str">
        <f>IF(DV108&lt;&gt;"",IF(DV108="W",IF(SUM(IF(R105&gt;R103,1,0),IF(T105&gt;T103,1,0),IF(V105&gt;V103,1,0),IF(X105&gt;X103,1,0),IF(Z105&gt;Z103,1,0))&lt;&gt;3,"E",""),""),"")</f>
        <v/>
      </c>
      <c r="AP106" s="3"/>
      <c r="AQ106" s="154" t="str">
        <f>CONCATENATE($A70," ",$D70,","," ",$F68)</f>
        <v>Group: 2, Women's Singles</v>
      </c>
      <c r="AR106" s="155"/>
      <c r="AS106" s="155"/>
      <c r="AT106" s="155"/>
      <c r="AU106" s="155"/>
      <c r="AV106" s="155"/>
      <c r="AW106" s="155"/>
      <c r="AX106" s="155"/>
      <c r="AY106" s="155"/>
      <c r="AZ106" s="155"/>
      <c r="BA106" s="155"/>
      <c r="BB106" s="155"/>
      <c r="BC106" s="156"/>
      <c r="BD106" s="163">
        <f>A103</f>
        <v>5</v>
      </c>
      <c r="BE106" s="164"/>
      <c r="BF106" s="183" t="str">
        <f>C103</f>
        <v>C</v>
      </c>
      <c r="BG106" s="185" t="str">
        <f>IF(VLOOKUP($BF106,$A72:$C82,3,FALSE)=0,"",CONCATENATE(VLOOKUP(VLOOKUP($BF106,$A72:$C82,3,FALSE),Players!$J:$N,4,FALSE)," ",VLOOKUP($BF106,$A72:$C82,3,FALSE)," ",IF(ISERROR(VLOOKUP(VLOOKUP($BF106,$A72:$C82,3,FALSE),Players!$J:$N,5,FALSE)),"()",CONCATENATE("(",VLOOKUP(VLOOKUP($BF106,$A72:$C82,3,FALSE),Players!$J:$N,5,FALSE),")"))))</f>
        <v/>
      </c>
      <c r="BH106" s="186"/>
      <c r="BI106" s="186"/>
      <c r="BJ106" s="186"/>
      <c r="BK106" s="186"/>
      <c r="BL106" s="186"/>
      <c r="BM106" s="186"/>
      <c r="BN106" s="186"/>
      <c r="BO106" s="186"/>
      <c r="BP106" s="186"/>
      <c r="BQ106" s="186"/>
      <c r="BR106" s="186"/>
      <c r="BS106" s="186"/>
      <c r="BT106" s="186"/>
      <c r="BU106" s="187"/>
      <c r="BV106" s="170" t="str">
        <f>IF(D103&lt;&gt;"",D103,"")</f>
        <v/>
      </c>
      <c r="BW106" s="171"/>
      <c r="BX106" s="335" t="str">
        <f>IF(F103&lt;&gt;"",F103,"")</f>
        <v/>
      </c>
      <c r="BY106" s="171"/>
      <c r="BZ106" s="335" t="str">
        <f>IF(H103&lt;&gt;"",H103,"")</f>
        <v/>
      </c>
      <c r="CA106" s="171"/>
      <c r="CB106" s="335" t="str">
        <f>IF(J103&lt;&gt;"",J103,"")</f>
        <v/>
      </c>
      <c r="CC106" s="171"/>
      <c r="CD106" s="335" t="str">
        <f>IF(L103&lt;&gt;"",L103,"")</f>
        <v/>
      </c>
      <c r="CE106" s="337"/>
      <c r="CF106" s="174" t="str">
        <f>IF($CD106=$CD108,IF($CB106=$CB108,IF($BZ106&lt;&gt;"",IF($BZ106&gt;$BZ108,"W","L"),""),IF($CB106&gt;$CB108,"W","L")),IF($CD106&gt;$CD108,"W","L"))</f>
        <v/>
      </c>
      <c r="CG106" s="154" t="str">
        <f>CONCATENATE($A70," ",$D70,","," ",$F68)</f>
        <v>Group: 2, Women's Singles</v>
      </c>
      <c r="CH106" s="155"/>
      <c r="CI106" s="155"/>
      <c r="CJ106" s="155"/>
      <c r="CK106" s="155"/>
      <c r="CL106" s="155"/>
      <c r="CM106" s="155"/>
      <c r="CN106" s="155"/>
      <c r="CO106" s="155"/>
      <c r="CP106" s="155"/>
      <c r="CQ106" s="155"/>
      <c r="CR106" s="155"/>
      <c r="CS106" s="156"/>
      <c r="CT106" s="163">
        <f>O103</f>
        <v>12</v>
      </c>
      <c r="CU106" s="164"/>
      <c r="CV106" s="183" t="str">
        <f>Q103</f>
        <v>D</v>
      </c>
      <c r="CW106" s="185" t="str">
        <f>IF(VLOOKUP($CV106,$A72:$C82,3,FALSE)=0,"",CONCATENATE(VLOOKUP(VLOOKUP($CV106,$A72:$C82,3,FALSE),Players!$J:$N,4,FALSE)," ",VLOOKUP($CV106,$A72:$C82,3,FALSE)," ",IF(ISERROR(VLOOKUP(VLOOKUP($CV106,$A72:$C82,3,FALSE),Players!$J:$N,5,FALSE)),"()",CONCATENATE("(",VLOOKUP(VLOOKUP($CV106,$A72:$C82,3,FALSE),Players!$J:$N,5,FALSE),")"))))</f>
        <v/>
      </c>
      <c r="CX106" s="186"/>
      <c r="CY106" s="186"/>
      <c r="CZ106" s="186"/>
      <c r="DA106" s="186"/>
      <c r="DB106" s="186"/>
      <c r="DC106" s="186"/>
      <c r="DD106" s="186"/>
      <c r="DE106" s="186"/>
      <c r="DF106" s="186"/>
      <c r="DG106" s="186"/>
      <c r="DH106" s="186"/>
      <c r="DI106" s="186"/>
      <c r="DJ106" s="186"/>
      <c r="DK106" s="187"/>
      <c r="DL106" s="170" t="str">
        <f>IF(R103&lt;&gt;"",R103,"")</f>
        <v/>
      </c>
      <c r="DM106" s="171"/>
      <c r="DN106" s="335" t="str">
        <f>IF(T103&lt;&gt;"",T103,"")</f>
        <v/>
      </c>
      <c r="DO106" s="171"/>
      <c r="DP106" s="335" t="str">
        <f>IF(V103&lt;&gt;"",V103,"")</f>
        <v/>
      </c>
      <c r="DQ106" s="171"/>
      <c r="DR106" s="335" t="str">
        <f>IF(X103&lt;&gt;"",X103,"")</f>
        <v/>
      </c>
      <c r="DS106" s="171"/>
      <c r="DT106" s="335" t="str">
        <f>IF(Z103&lt;&gt;"",Z103,"")</f>
        <v/>
      </c>
      <c r="DU106" s="337"/>
      <c r="DV106" s="174" t="str">
        <f>IF($DT106=$DT108,IF($DR106=$DR108,IF($DP106&lt;&gt;"",IF($DP106&gt;$DP108,"W","L"),""),IF($DR106&gt;$DR108,"W","L")),IF($DT106&gt;$DT108,"W","L"))</f>
        <v/>
      </c>
      <c r="DW106" s="129"/>
      <c r="DX106" s="129"/>
      <c r="DY106" s="129"/>
      <c r="DZ106" s="129"/>
      <c r="EA106" s="129"/>
      <c r="EB106" s="129"/>
      <c r="EC106" s="129"/>
      <c r="ED106" s="129"/>
      <c r="EE106" s="129"/>
      <c r="EF106" s="129"/>
      <c r="EG106" s="129"/>
      <c r="EH106" s="129"/>
      <c r="EI106" s="129"/>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row>
    <row r="107" spans="1:171" ht="11.25" customHeight="1">
      <c r="A107" s="170">
        <v>6</v>
      </c>
      <c r="B107" s="191"/>
      <c r="C107" s="183" t="str">
        <f>IF($D68="1P","B","B")</f>
        <v>B</v>
      </c>
      <c r="D107" s="197"/>
      <c r="E107" s="198"/>
      <c r="F107" s="197"/>
      <c r="G107" s="198"/>
      <c r="H107" s="197"/>
      <c r="I107" s="198"/>
      <c r="J107" s="197"/>
      <c r="K107" s="198"/>
      <c r="L107" s="197"/>
      <c r="M107" s="208"/>
      <c r="N107" s="69" t="str">
        <f>IF(CF116&lt;&gt;"",IF(CF116="W",IF(SUM(IF(D107&gt;D109,1,0),IF(F107&gt;F109,1,0),IF(H107&gt;H109,1,0),IF(J107&gt;J109,1,0),IF(L107&gt;L109,1,0))&lt;&gt;3,"E",""),""),"")</f>
        <v/>
      </c>
      <c r="O107" s="170">
        <v>13</v>
      </c>
      <c r="P107" s="191"/>
      <c r="Q107" s="183" t="str">
        <f>IF($D68="1P","A","A")</f>
        <v>A</v>
      </c>
      <c r="R107" s="197"/>
      <c r="S107" s="198"/>
      <c r="T107" s="197"/>
      <c r="U107" s="198"/>
      <c r="V107" s="197"/>
      <c r="W107" s="198"/>
      <c r="X107" s="197"/>
      <c r="Y107" s="198"/>
      <c r="Z107" s="197"/>
      <c r="AA107" s="208"/>
      <c r="AB107" s="69" t="str">
        <f>IF(DV116&lt;&gt;"",IF(DV116="W",IF(SUM(IF(R107&gt;R109,1,0),IF(T107&gt;T109,1,0),IF(V107&gt;V109,1,0),IF(X107&gt;X109,1,0),IF(Z107&gt;Z109,1,0))&lt;&gt;3,"E",""),""),"")</f>
        <v/>
      </c>
      <c r="AP107" s="3"/>
      <c r="AQ107" s="157"/>
      <c r="AR107" s="158"/>
      <c r="AS107" s="158"/>
      <c r="AT107" s="158"/>
      <c r="AU107" s="158"/>
      <c r="AV107" s="158"/>
      <c r="AW107" s="158"/>
      <c r="AX107" s="158"/>
      <c r="AY107" s="158"/>
      <c r="AZ107" s="158"/>
      <c r="BA107" s="158"/>
      <c r="BB107" s="158"/>
      <c r="BC107" s="159"/>
      <c r="BD107" s="165"/>
      <c r="BE107" s="166"/>
      <c r="BF107" s="184"/>
      <c r="BG107" s="188"/>
      <c r="BH107" s="189"/>
      <c r="BI107" s="189"/>
      <c r="BJ107" s="189"/>
      <c r="BK107" s="189"/>
      <c r="BL107" s="189"/>
      <c r="BM107" s="189"/>
      <c r="BN107" s="189"/>
      <c r="BO107" s="189"/>
      <c r="BP107" s="189"/>
      <c r="BQ107" s="189"/>
      <c r="BR107" s="189"/>
      <c r="BS107" s="189"/>
      <c r="BT107" s="189"/>
      <c r="BU107" s="190"/>
      <c r="BV107" s="172"/>
      <c r="BW107" s="173"/>
      <c r="BX107" s="336"/>
      <c r="BY107" s="173"/>
      <c r="BZ107" s="336"/>
      <c r="CA107" s="173"/>
      <c r="CB107" s="336"/>
      <c r="CC107" s="173"/>
      <c r="CD107" s="336"/>
      <c r="CE107" s="338"/>
      <c r="CF107" s="174"/>
      <c r="CG107" s="157"/>
      <c r="CH107" s="158"/>
      <c r="CI107" s="158"/>
      <c r="CJ107" s="158"/>
      <c r="CK107" s="158"/>
      <c r="CL107" s="158"/>
      <c r="CM107" s="158"/>
      <c r="CN107" s="158"/>
      <c r="CO107" s="158"/>
      <c r="CP107" s="158"/>
      <c r="CQ107" s="158"/>
      <c r="CR107" s="158"/>
      <c r="CS107" s="159"/>
      <c r="CT107" s="165"/>
      <c r="CU107" s="166"/>
      <c r="CV107" s="184"/>
      <c r="CW107" s="188"/>
      <c r="CX107" s="189"/>
      <c r="CY107" s="189"/>
      <c r="CZ107" s="189"/>
      <c r="DA107" s="189"/>
      <c r="DB107" s="189"/>
      <c r="DC107" s="189"/>
      <c r="DD107" s="189"/>
      <c r="DE107" s="189"/>
      <c r="DF107" s="189"/>
      <c r="DG107" s="189"/>
      <c r="DH107" s="189"/>
      <c r="DI107" s="189"/>
      <c r="DJ107" s="189"/>
      <c r="DK107" s="190"/>
      <c r="DL107" s="172"/>
      <c r="DM107" s="173"/>
      <c r="DN107" s="336"/>
      <c r="DO107" s="173"/>
      <c r="DP107" s="336"/>
      <c r="DQ107" s="173"/>
      <c r="DR107" s="336"/>
      <c r="DS107" s="173"/>
      <c r="DT107" s="336"/>
      <c r="DU107" s="338"/>
      <c r="DV107" s="174"/>
      <c r="DW107" s="129"/>
      <c r="DX107" s="129"/>
      <c r="DY107" s="129"/>
      <c r="DZ107" s="129"/>
      <c r="EA107" s="129"/>
      <c r="EB107" s="129"/>
      <c r="EC107" s="129"/>
      <c r="ED107" s="129"/>
      <c r="EE107" s="129"/>
      <c r="EF107" s="129"/>
      <c r="EG107" s="129"/>
      <c r="EH107" s="129"/>
      <c r="EI107" s="129"/>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row>
    <row r="108" spans="1:171" ht="11.25" customHeight="1">
      <c r="A108" s="192"/>
      <c r="B108" s="193"/>
      <c r="C108" s="196"/>
      <c r="D108" s="199"/>
      <c r="E108" s="200"/>
      <c r="F108" s="199"/>
      <c r="G108" s="200"/>
      <c r="H108" s="199"/>
      <c r="I108" s="200"/>
      <c r="J108" s="199"/>
      <c r="K108" s="200"/>
      <c r="L108" s="199"/>
      <c r="M108" s="209"/>
      <c r="N108" s="69" t="str">
        <f>IF(CF116&lt;&gt;"",IF(ISERROR(AND(BV120="",BX120="",BZ120="",CB120="",CD120="")),"E",IF(AND(BV120="",BX120="",BZ120="",CB120="",CD120=""),"","E")),"")</f>
        <v/>
      </c>
      <c r="O108" s="192"/>
      <c r="P108" s="193"/>
      <c r="Q108" s="196"/>
      <c r="R108" s="199"/>
      <c r="S108" s="200"/>
      <c r="T108" s="199"/>
      <c r="U108" s="200"/>
      <c r="V108" s="199"/>
      <c r="W108" s="200"/>
      <c r="X108" s="199"/>
      <c r="Y108" s="200"/>
      <c r="Z108" s="199"/>
      <c r="AA108" s="209"/>
      <c r="AB108" s="69" t="str">
        <f>IF(DV116&lt;&gt;"",IF(ISERROR(AND(DL120="",DN120="",DP120="",DQ120="",DT120="")),"E",IF(AND(DL120="",DN120="",DP120="",DR120="",DT120=""),"","E")),"")</f>
        <v/>
      </c>
      <c r="AP108" s="3"/>
      <c r="AQ108" s="157"/>
      <c r="AR108" s="158"/>
      <c r="AS108" s="158"/>
      <c r="AT108" s="158"/>
      <c r="AU108" s="158"/>
      <c r="AV108" s="158"/>
      <c r="AW108" s="158"/>
      <c r="AX108" s="158"/>
      <c r="AY108" s="158"/>
      <c r="AZ108" s="158"/>
      <c r="BA108" s="158"/>
      <c r="BB108" s="158"/>
      <c r="BC108" s="159"/>
      <c r="BD108" s="165"/>
      <c r="BE108" s="166"/>
      <c r="BF108" s="175" t="str">
        <f>C105</f>
        <v>E</v>
      </c>
      <c r="BG108" s="177" t="str">
        <f>IF(VLOOKUP($BF108,$A72:$C82,3,FALSE)=0,"",CONCATENATE(VLOOKUP(VLOOKUP($BF108,$A72:$C82,3,FALSE),Players!$J:$N,4,FALSE)," ",VLOOKUP($BF108,$A72:$C82,3,FALSE)," ",IF(ISERROR(VLOOKUP(VLOOKUP($BF108,$A72:$C82,3,FALSE),Players!$J:$N,5,FALSE)),"()",CONCATENATE("(",VLOOKUP(VLOOKUP($BF108,$A72:$C82,3,FALSE),Players!$J:$N,5,FALSE),")"))))</f>
        <v/>
      </c>
      <c r="BH108" s="178"/>
      <c r="BI108" s="178"/>
      <c r="BJ108" s="178"/>
      <c r="BK108" s="178"/>
      <c r="BL108" s="178"/>
      <c r="BM108" s="178"/>
      <c r="BN108" s="178"/>
      <c r="BO108" s="178"/>
      <c r="BP108" s="178"/>
      <c r="BQ108" s="178"/>
      <c r="BR108" s="178"/>
      <c r="BS108" s="178"/>
      <c r="BT108" s="178"/>
      <c r="BU108" s="179"/>
      <c r="BV108" s="150" t="str">
        <f>IF(D105&lt;&gt;"",D105,"")</f>
        <v/>
      </c>
      <c r="BW108" s="151"/>
      <c r="BX108" s="288" t="str">
        <f>IF(F105&lt;&gt;"",F105,"")</f>
        <v/>
      </c>
      <c r="BY108" s="151"/>
      <c r="BZ108" s="288" t="str">
        <f>IF(H105&lt;&gt;"",H105,"")</f>
        <v/>
      </c>
      <c r="CA108" s="151"/>
      <c r="CB108" s="288" t="str">
        <f>IF(J105&lt;&gt;"",J105,"")</f>
        <v/>
      </c>
      <c r="CC108" s="151"/>
      <c r="CD108" s="288" t="str">
        <f>IF(L105&lt;&gt;"",L105,"")</f>
        <v/>
      </c>
      <c r="CE108" s="332"/>
      <c r="CF108" s="174" t="str">
        <f>IF($CF106&lt;&gt;"",IF(CF106="W","L","W"),"")</f>
        <v/>
      </c>
      <c r="CG108" s="157"/>
      <c r="CH108" s="158"/>
      <c r="CI108" s="158"/>
      <c r="CJ108" s="158"/>
      <c r="CK108" s="158"/>
      <c r="CL108" s="158"/>
      <c r="CM108" s="158"/>
      <c r="CN108" s="158"/>
      <c r="CO108" s="158"/>
      <c r="CP108" s="158"/>
      <c r="CQ108" s="158"/>
      <c r="CR108" s="158"/>
      <c r="CS108" s="159"/>
      <c r="CT108" s="165"/>
      <c r="CU108" s="166"/>
      <c r="CV108" s="175" t="str">
        <f>Q105</f>
        <v>E</v>
      </c>
      <c r="CW108" s="177" t="str">
        <f>IF(VLOOKUP($CV108,$A72:$C82,3,FALSE)=0,"",CONCATENATE(VLOOKUP(VLOOKUP($CV108,$A72:$C82,3,FALSE),Players!$J:$N,4,FALSE)," ",VLOOKUP($CV108,$A72:$C82,3,FALSE)," ",IF(ISERROR(VLOOKUP(VLOOKUP($CV108,$A72:$C82,3,FALSE),Players!$J:$N,5,FALSE)),"()",CONCATENATE("(",VLOOKUP(VLOOKUP($CV108,$A72:$C82,3,FALSE),Players!$J:$N,5,FALSE),")"))))</f>
        <v/>
      </c>
      <c r="CX108" s="178"/>
      <c r="CY108" s="178"/>
      <c r="CZ108" s="178"/>
      <c r="DA108" s="178"/>
      <c r="DB108" s="178"/>
      <c r="DC108" s="178"/>
      <c r="DD108" s="178"/>
      <c r="DE108" s="178"/>
      <c r="DF108" s="178"/>
      <c r="DG108" s="178"/>
      <c r="DH108" s="178"/>
      <c r="DI108" s="178"/>
      <c r="DJ108" s="178"/>
      <c r="DK108" s="179"/>
      <c r="DL108" s="150" t="str">
        <f>IF(R105&lt;&gt;"",R105,"")</f>
        <v/>
      </c>
      <c r="DM108" s="151"/>
      <c r="DN108" s="288" t="str">
        <f>IF(T105&lt;&gt;"",T105,"")</f>
        <v/>
      </c>
      <c r="DO108" s="151"/>
      <c r="DP108" s="288" t="str">
        <f>IF(V105&lt;&gt;"",V105,"")</f>
        <v/>
      </c>
      <c r="DQ108" s="151"/>
      <c r="DR108" s="288" t="str">
        <f>IF(X105&lt;&gt;"",X105,"")</f>
        <v/>
      </c>
      <c r="DS108" s="151"/>
      <c r="DT108" s="288" t="str">
        <f>IF(Z105&lt;&gt;"",Z105,"")</f>
        <v/>
      </c>
      <c r="DU108" s="332"/>
      <c r="DV108" s="174" t="str">
        <f>IF($DV106&lt;&gt;"",IF(DV106="W","L","W"),"")</f>
        <v/>
      </c>
      <c r="DW108" s="129"/>
      <c r="DX108" s="129"/>
      <c r="DY108" s="129"/>
      <c r="DZ108" s="129"/>
      <c r="EA108" s="129"/>
      <c r="EB108" s="129"/>
      <c r="EC108" s="129"/>
      <c r="ED108" s="129"/>
      <c r="EE108" s="129"/>
      <c r="EF108" s="129"/>
      <c r="EG108" s="129"/>
      <c r="EH108" s="129"/>
      <c r="EI108" s="129"/>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row>
    <row r="109" spans="1:171" ht="11.25" customHeight="1" thickBot="1">
      <c r="A109" s="192"/>
      <c r="B109" s="193"/>
      <c r="C109" s="175" t="str">
        <f>IF($D68="1P","C","F")</f>
        <v>F</v>
      </c>
      <c r="D109" s="201"/>
      <c r="E109" s="202"/>
      <c r="F109" s="201"/>
      <c r="G109" s="202"/>
      <c r="H109" s="201"/>
      <c r="I109" s="202"/>
      <c r="J109" s="201"/>
      <c r="K109" s="202"/>
      <c r="L109" s="201"/>
      <c r="M109" s="205"/>
      <c r="N109" s="69" t="str">
        <f>IF(CF116&lt;&gt;"",IF(ISERROR(AND(BV120="",BX120="",BZ120="",CB120="",CD120="")),"E",IF(AND(BV120="",BX120="",BZ120="",CB120="",CD120=""),"","E")),"")</f>
        <v/>
      </c>
      <c r="O109" s="192"/>
      <c r="P109" s="193"/>
      <c r="Q109" s="175" t="str">
        <f>IF($D68="1P","B","E")</f>
        <v>E</v>
      </c>
      <c r="R109" s="201"/>
      <c r="S109" s="202"/>
      <c r="T109" s="201"/>
      <c r="U109" s="202"/>
      <c r="V109" s="201"/>
      <c r="W109" s="202"/>
      <c r="X109" s="201"/>
      <c r="Y109" s="202"/>
      <c r="Z109" s="201"/>
      <c r="AA109" s="205"/>
      <c r="AB109" s="69" t="str">
        <f>IF(DV116&lt;&gt;"",IF(ISERROR(AND(DL120="",DN120="",DP120="",DQ120="",DT120="")),"E",IF(AND(DL120="",DN120="",DP120="",DR120="",DT120=""),"","E")),"")</f>
        <v/>
      </c>
      <c r="AP109" s="3"/>
      <c r="AQ109" s="160"/>
      <c r="AR109" s="161"/>
      <c r="AS109" s="161"/>
      <c r="AT109" s="161"/>
      <c r="AU109" s="161"/>
      <c r="AV109" s="161"/>
      <c r="AW109" s="161"/>
      <c r="AX109" s="161"/>
      <c r="AY109" s="161"/>
      <c r="AZ109" s="161"/>
      <c r="BA109" s="161"/>
      <c r="BB109" s="161"/>
      <c r="BC109" s="162"/>
      <c r="BD109" s="167"/>
      <c r="BE109" s="168"/>
      <c r="BF109" s="176"/>
      <c r="BG109" s="180"/>
      <c r="BH109" s="181"/>
      <c r="BI109" s="181"/>
      <c r="BJ109" s="181"/>
      <c r="BK109" s="181"/>
      <c r="BL109" s="181"/>
      <c r="BM109" s="181"/>
      <c r="BN109" s="181"/>
      <c r="BO109" s="181"/>
      <c r="BP109" s="181"/>
      <c r="BQ109" s="181"/>
      <c r="BR109" s="181"/>
      <c r="BS109" s="181"/>
      <c r="BT109" s="181"/>
      <c r="BU109" s="182"/>
      <c r="BV109" s="152"/>
      <c r="BW109" s="153"/>
      <c r="BX109" s="333"/>
      <c r="BY109" s="153"/>
      <c r="BZ109" s="333"/>
      <c r="CA109" s="153"/>
      <c r="CB109" s="333"/>
      <c r="CC109" s="153"/>
      <c r="CD109" s="333"/>
      <c r="CE109" s="334"/>
      <c r="CF109" s="341"/>
      <c r="CG109" s="160"/>
      <c r="CH109" s="161"/>
      <c r="CI109" s="161"/>
      <c r="CJ109" s="161"/>
      <c r="CK109" s="161"/>
      <c r="CL109" s="161"/>
      <c r="CM109" s="161"/>
      <c r="CN109" s="161"/>
      <c r="CO109" s="161"/>
      <c r="CP109" s="161"/>
      <c r="CQ109" s="161"/>
      <c r="CR109" s="161"/>
      <c r="CS109" s="162"/>
      <c r="CT109" s="167"/>
      <c r="CU109" s="168"/>
      <c r="CV109" s="176"/>
      <c r="CW109" s="180"/>
      <c r="CX109" s="181"/>
      <c r="CY109" s="181"/>
      <c r="CZ109" s="181"/>
      <c r="DA109" s="181"/>
      <c r="DB109" s="181"/>
      <c r="DC109" s="181"/>
      <c r="DD109" s="181"/>
      <c r="DE109" s="181"/>
      <c r="DF109" s="181"/>
      <c r="DG109" s="181"/>
      <c r="DH109" s="181"/>
      <c r="DI109" s="181"/>
      <c r="DJ109" s="181"/>
      <c r="DK109" s="182"/>
      <c r="DL109" s="152"/>
      <c r="DM109" s="153"/>
      <c r="DN109" s="333"/>
      <c r="DO109" s="153"/>
      <c r="DP109" s="333"/>
      <c r="DQ109" s="153"/>
      <c r="DR109" s="333"/>
      <c r="DS109" s="153"/>
      <c r="DT109" s="333"/>
      <c r="DU109" s="334"/>
      <c r="DV109" s="174"/>
      <c r="DW109" s="129"/>
      <c r="DX109" s="129"/>
      <c r="DY109" s="129"/>
      <c r="DZ109" s="129"/>
      <c r="EA109" s="129"/>
      <c r="EB109" s="129"/>
      <c r="EC109" s="129"/>
      <c r="ED109" s="129"/>
      <c r="EE109" s="129"/>
      <c r="EF109" s="129"/>
      <c r="EG109" s="129"/>
      <c r="EH109" s="129"/>
      <c r="EI109" s="129"/>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row>
    <row r="110" spans="1:171" ht="11.25" customHeight="1" thickBot="1">
      <c r="A110" s="194"/>
      <c r="B110" s="195"/>
      <c r="C110" s="207"/>
      <c r="D110" s="203"/>
      <c r="E110" s="204"/>
      <c r="F110" s="203"/>
      <c r="G110" s="204"/>
      <c r="H110" s="203"/>
      <c r="I110" s="204"/>
      <c r="J110" s="203"/>
      <c r="K110" s="204"/>
      <c r="L110" s="203"/>
      <c r="M110" s="206"/>
      <c r="N110" s="69" t="str">
        <f>IF(CF118&lt;&gt;"",IF(CF118="W",IF(SUM(IF(D109&gt;D107,1,0),IF(F109&gt;F107,1,0),IF(H109&gt;H107,1,0),IF(J109&gt;J107,1,0),IF(L109&gt;L107,1,0))&lt;&gt;3,"E",""),""),"")</f>
        <v/>
      </c>
      <c r="O110" s="194"/>
      <c r="P110" s="195"/>
      <c r="Q110" s="207"/>
      <c r="R110" s="203"/>
      <c r="S110" s="204"/>
      <c r="T110" s="203"/>
      <c r="U110" s="204"/>
      <c r="V110" s="203"/>
      <c r="W110" s="204"/>
      <c r="X110" s="203"/>
      <c r="Y110" s="204"/>
      <c r="Z110" s="203"/>
      <c r="AA110" s="206"/>
      <c r="AB110" s="69" t="str">
        <f>IF(DV118&lt;&gt;"",IF(DV118="W",IF(SUM(IF(R109&gt;R107,1,0),IF(T109&gt;T107,1,0),IF(V109&gt;V107,1,0),IF(X109&gt;X107,1,0),IF(Z109&gt;Z107,1,0))&lt;&gt;3,"E",""),""),"")</f>
        <v/>
      </c>
      <c r="AP110" s="3"/>
      <c r="AQ110" s="126"/>
      <c r="AR110" s="126"/>
      <c r="AS110" s="126"/>
      <c r="AT110" s="126"/>
      <c r="AU110" s="126"/>
      <c r="AV110" s="126"/>
      <c r="AW110" s="126"/>
      <c r="AX110" s="126"/>
      <c r="AY110" s="126"/>
      <c r="AZ110" s="126"/>
      <c r="BA110" s="126"/>
      <c r="BB110" s="126"/>
      <c r="BC110" s="126"/>
      <c r="BV110" s="169" t="str">
        <f>IF(CF106&lt;&gt;"",IF(AND(AND(BV106&gt;-1,BV108&gt;-1),OR(BV106&gt;10,BV108&gt;10),ABS(BV106-BV108)&gt;1,IF(OR(BV106&gt;11,BV108&gt;11),ABS(BV106-BV108)=2,TRUE),BV106=INT(BV106),BV108=INT(BV108)),"","Error"),"")</f>
        <v/>
      </c>
      <c r="BW110" s="169"/>
      <c r="BX110" s="169" t="str">
        <f>IF(CF106&lt;&gt;"",IF(AND(AND(BX106&gt;-1,BX108&gt;-1),OR(BX106&gt;10,BX108&gt;10),ABS(BX106-BX108)&gt;1,IF(OR(BX106&gt;11,BX108&gt;11),ABS(BX106-BX108)=2,TRUE),BX106=INT(BX106),BX108=INT(BX108)),"","Error"),"")</f>
        <v/>
      </c>
      <c r="BY110" s="169"/>
      <c r="BZ110" s="169" t="str">
        <f>IF(CF106&lt;&gt;"",IF(AND(AND(BZ106&gt;-1,BZ108&gt;-1),OR(BZ106&gt;10,BZ108&gt;10),ABS(BZ106-BZ108)&gt;1,IF(OR(BZ106&gt;11,BZ108&gt;11),ABS(BZ106-BZ108)=2,TRUE),BZ106=INT(BZ106),BZ108=INT(BZ108)),"","Error"),"")</f>
        <v/>
      </c>
      <c r="CA110" s="169"/>
      <c r="CB110" s="169" t="str">
        <f>IF(AND(CF106&lt;&gt;"",CB106&lt;&gt;""),IF(AND(AND(CB106&gt;-1,CB108&gt;-1),OR(CB106&gt;10,CB108&gt;10),ABS(CB106-CB108)&gt;1,IF(OR(CB106&gt;11,CB108&gt;11),ABS(CB106-CB108)=2,TRUE),CB106=INT(CB106),CB108=INT(CB108)),"","Error"),"")</f>
        <v/>
      </c>
      <c r="CC110" s="169"/>
      <c r="CD110" s="169" t="str">
        <f>IF(AND(CF106&lt;&gt;"",CD106&lt;&gt;""),IF(AND(AND(CD106&gt;-1,CD108&gt;-1),OR(CD106&gt;10,CD108&gt;10),ABS(CD106-CD108)&gt;1,IF(OR(CD106&gt;11,CD108&gt;11),ABS(CD106-CD108)=2,TRUE),CD106=INT(CD106),CD108=INT(CD108)),"","Error"),"")</f>
        <v/>
      </c>
      <c r="CE110" s="169"/>
      <c r="CF110" s="3"/>
      <c r="CG110" s="126"/>
      <c r="CH110" s="126"/>
      <c r="CI110" s="126"/>
      <c r="CJ110" s="126"/>
      <c r="CK110" s="126"/>
      <c r="CL110" s="126"/>
      <c r="CM110" s="126"/>
      <c r="CN110" s="126"/>
      <c r="CO110" s="126"/>
      <c r="CP110" s="126"/>
      <c r="CQ110" s="126"/>
      <c r="CR110" s="126"/>
      <c r="CS110" s="126"/>
      <c r="DL110" s="169" t="str">
        <f>IF(DV106&lt;&gt;"",IF(AND(AND(DL106&gt;-1,DL108&gt;-1),OR(DL106&gt;10,DL108&gt;10),ABS(DL106-DL108)&gt;1,IF(OR(DL106&gt;11,DL108&gt;11),ABS(DL106-DL108)=2,TRUE),DL106=INT(DL106),DL108=INT(DL108)),"","Error"),"")</f>
        <v/>
      </c>
      <c r="DM110" s="169"/>
      <c r="DN110" s="169" t="str">
        <f>IF(DV106&lt;&gt;"",IF(AND(AND(DN106&gt;-1,DN108&gt;-1),OR(DN106&gt;10,DN108&gt;10),ABS(DN106-DN108)&gt;1,IF(OR(DN106&gt;11,DN108&gt;11),ABS(DN106-DN108)=2,TRUE),DN106=INT(DN106),DN108=INT(DN108)),"","Error"),"")</f>
        <v/>
      </c>
      <c r="DO110" s="169"/>
      <c r="DP110" s="169" t="str">
        <f>IF(DV106&lt;&gt;"",IF(AND(AND(DP106&gt;-1,DP108&gt;-1),OR(DP106&gt;10,DP108&gt;10),ABS(DP106-DP108)&gt;1,IF(OR(DP106&gt;11,DP108&gt;11),ABS(DP106-DP108)=2,TRUE),DP106=INT(DP106),DP108=INT(DP108)),"","Error"),"")</f>
        <v/>
      </c>
      <c r="DQ110" s="169"/>
      <c r="DR110" s="169" t="str">
        <f>IF(AND(DV106&lt;&gt;"",DR106&lt;&gt;""),IF(AND(AND(DR106&gt;-1,DR108&gt;-1),OR(DR106&gt;10,DR108&gt;10),ABS(DR106-DR108)&gt;1,IF(OR(DR106&gt;11,DR108&gt;11),ABS(DR106-DR108)=2,TRUE),DR106=INT(DR106),DR108=INT(DR108)),"","Error"),"")</f>
        <v/>
      </c>
      <c r="DS110" s="169"/>
      <c r="DT110" s="169" t="str">
        <f>IF(AND(DV106&lt;&gt;"",DT106&lt;&gt;""),IF(AND(AND(DT106&gt;-1,DT108&gt;-1),OR(DT106&gt;10,DT108&gt;10),ABS(DT106-DT108)&gt;1,IF(OR(DT106&gt;11,DT108&gt;11),ABS(DT106-DT108)=2,TRUE),DT106=INT(DT106),DT108=INT(DT108)),"","Error"),"")</f>
        <v/>
      </c>
      <c r="DU110" s="169"/>
      <c r="DV110" s="3"/>
      <c r="DW110" s="129"/>
      <c r="DX110" s="129"/>
      <c r="DY110" s="129"/>
      <c r="DZ110" s="129"/>
      <c r="EA110" s="129"/>
      <c r="EB110" s="129"/>
      <c r="EC110" s="129"/>
      <c r="ED110" s="129"/>
      <c r="EE110" s="129"/>
      <c r="EF110" s="129"/>
      <c r="EG110" s="129"/>
      <c r="EH110" s="129"/>
      <c r="EI110" s="129"/>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row>
    <row r="111" spans="1:171" ht="11.25" customHeight="1">
      <c r="A111" s="170">
        <v>7</v>
      </c>
      <c r="B111" s="191"/>
      <c r="C111" s="183" t="str">
        <f>IF($D68="1P","A","A")</f>
        <v>A</v>
      </c>
      <c r="D111" s="197"/>
      <c r="E111" s="198"/>
      <c r="F111" s="197"/>
      <c r="G111" s="198"/>
      <c r="H111" s="197"/>
      <c r="I111" s="198"/>
      <c r="J111" s="197"/>
      <c r="K111" s="198"/>
      <c r="L111" s="197"/>
      <c r="M111" s="208"/>
      <c r="N111" s="69" t="str">
        <f>IF(CF126&lt;&gt;"",IF(CF126="W",IF(SUM(IF(D111&gt;D113,1,0),IF(F111&gt;F113,1,0),IF(H111&gt;H113,1,0),IF(J111&gt;J113,1,0),IF(L111&gt;L113,1,0))&lt;&gt;3,"E",""),""),"")</f>
        <v/>
      </c>
      <c r="O111" s="170">
        <v>14</v>
      </c>
      <c r="P111" s="191"/>
      <c r="Q111" s="183" t="str">
        <f>IF($D68="1P","C","D")</f>
        <v>D</v>
      </c>
      <c r="R111" s="197"/>
      <c r="S111" s="198"/>
      <c r="T111" s="197"/>
      <c r="U111" s="198"/>
      <c r="V111" s="197"/>
      <c r="W111" s="198"/>
      <c r="X111" s="197"/>
      <c r="Y111" s="198"/>
      <c r="Z111" s="197"/>
      <c r="AA111" s="208"/>
      <c r="AB111" s="69" t="str">
        <f>IF(DV126&lt;&gt;"",IF(DV126="W",IF(SUM(IF(R111&gt;R113,1,0),IF(T111&gt;T113,1,0),IF(V111&gt;V113,1,0),IF(X111&gt;X113,1,0),IF(Z111&gt;Z113,1,0))&lt;&gt;3,"E",""),""),"")</f>
        <v/>
      </c>
      <c r="AP111" s="3"/>
      <c r="AQ111" s="126"/>
      <c r="AR111" s="126"/>
      <c r="AS111" s="126"/>
      <c r="AT111" s="126"/>
      <c r="AU111" s="126"/>
      <c r="AV111" s="126"/>
      <c r="AW111" s="126"/>
      <c r="AX111" s="126"/>
      <c r="AY111" s="126"/>
      <c r="AZ111" s="126"/>
      <c r="BA111" s="126"/>
      <c r="BB111" s="126"/>
      <c r="BC111" s="126"/>
      <c r="CF111" s="3"/>
      <c r="CG111" s="126"/>
      <c r="CH111" s="126"/>
      <c r="CI111" s="126"/>
      <c r="CJ111" s="126"/>
      <c r="CK111" s="126"/>
      <c r="CL111" s="126"/>
      <c r="CM111" s="126"/>
      <c r="CN111" s="126"/>
      <c r="CO111" s="126"/>
      <c r="CP111" s="126"/>
      <c r="CQ111" s="126"/>
      <c r="CR111" s="126"/>
      <c r="CS111" s="126"/>
      <c r="DV111" s="3"/>
      <c r="DW111" s="129"/>
      <c r="DX111" s="129"/>
      <c r="DY111" s="129"/>
      <c r="DZ111" s="129"/>
      <c r="EA111" s="129"/>
      <c r="EB111" s="129"/>
      <c r="EC111" s="129"/>
      <c r="ED111" s="129"/>
      <c r="EE111" s="129"/>
      <c r="EF111" s="129"/>
      <c r="EG111" s="129"/>
      <c r="EH111" s="129"/>
      <c r="EI111" s="129"/>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row>
    <row r="112" spans="1:171" ht="11.25" customHeight="1">
      <c r="A112" s="192"/>
      <c r="B112" s="193"/>
      <c r="C112" s="196"/>
      <c r="D112" s="199"/>
      <c r="E112" s="200"/>
      <c r="F112" s="199"/>
      <c r="G112" s="200"/>
      <c r="H112" s="199"/>
      <c r="I112" s="200"/>
      <c r="J112" s="199"/>
      <c r="K112" s="200"/>
      <c r="L112" s="199"/>
      <c r="M112" s="209"/>
      <c r="N112" s="69" t="str">
        <f>IF(CF126&lt;&gt;"",IF(ISERROR(AND(BV130="",BX130="",BZ130="",CB130="",CD130="")),"E",IF(AND(BV130="",BX130="",BZ130="",CB130="",CD130=""),"","E")),"")</f>
        <v/>
      </c>
      <c r="O112" s="192"/>
      <c r="P112" s="193"/>
      <c r="Q112" s="196"/>
      <c r="R112" s="199"/>
      <c r="S112" s="200"/>
      <c r="T112" s="199"/>
      <c r="U112" s="200"/>
      <c r="V112" s="199"/>
      <c r="W112" s="200"/>
      <c r="X112" s="199"/>
      <c r="Y112" s="200"/>
      <c r="Z112" s="199"/>
      <c r="AA112" s="209"/>
      <c r="AB112" s="69" t="str">
        <f>IF(DV126&lt;&gt;"",IF(ISERROR(AND(DL130="",DN130="",DP130="",DQ130="",DT130="")),"E",IF(AND(DL130="",DN130="",DP130="",DR130="",DT130=""),"","E")),"")</f>
        <v/>
      </c>
      <c r="AP112" s="3"/>
      <c r="AQ112" s="127"/>
      <c r="AR112" s="127"/>
      <c r="AS112" s="127"/>
      <c r="AT112" s="127"/>
      <c r="AU112" s="127"/>
      <c r="AV112" s="127"/>
      <c r="AW112" s="127"/>
      <c r="AX112" s="127"/>
      <c r="AY112" s="127"/>
      <c r="AZ112" s="127"/>
      <c r="BA112" s="127"/>
      <c r="BB112" s="127"/>
      <c r="BC112" s="127"/>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3"/>
      <c r="CG112" s="127"/>
      <c r="CH112" s="127"/>
      <c r="CI112" s="127"/>
      <c r="CJ112" s="127"/>
      <c r="CK112" s="127"/>
      <c r="CL112" s="127"/>
      <c r="CM112" s="127"/>
      <c r="CN112" s="127"/>
      <c r="CO112" s="127"/>
      <c r="CP112" s="127"/>
      <c r="CQ112" s="127"/>
      <c r="CR112" s="127"/>
      <c r="CS112" s="127"/>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3"/>
      <c r="DW112" s="129"/>
      <c r="DX112" s="129"/>
      <c r="DY112" s="129"/>
      <c r="DZ112" s="129"/>
      <c r="EA112" s="129"/>
      <c r="EB112" s="129"/>
      <c r="EC112" s="129"/>
      <c r="ED112" s="129"/>
      <c r="EE112" s="129"/>
      <c r="EF112" s="129"/>
      <c r="EG112" s="129"/>
      <c r="EH112" s="129"/>
      <c r="EI112" s="129"/>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row>
    <row r="113" spans="1:171" ht="11.25" customHeight="1">
      <c r="A113" s="192"/>
      <c r="B113" s="193"/>
      <c r="C113" s="175" t="str">
        <f>IF($D68="1P","D","C")</f>
        <v>C</v>
      </c>
      <c r="D113" s="201"/>
      <c r="E113" s="202"/>
      <c r="F113" s="201"/>
      <c r="G113" s="202"/>
      <c r="H113" s="201"/>
      <c r="I113" s="202"/>
      <c r="J113" s="201"/>
      <c r="K113" s="202"/>
      <c r="L113" s="201"/>
      <c r="M113" s="205"/>
      <c r="N113" s="69" t="str">
        <f>IF(CF126&lt;&gt;"",IF(ISERROR(AND(BV130="",BX130="",BZ130="",CB130="",CD130="")),"E",IF(AND(BV130="",BX130="",BZ130="",CB130="",CD130=""),"","E")),"")</f>
        <v/>
      </c>
      <c r="O113" s="192"/>
      <c r="P113" s="193"/>
      <c r="Q113" s="175" t="str">
        <f>IF($D68="1P","F","F")</f>
        <v>F</v>
      </c>
      <c r="R113" s="201"/>
      <c r="S113" s="202"/>
      <c r="T113" s="201"/>
      <c r="U113" s="202"/>
      <c r="V113" s="201"/>
      <c r="W113" s="202"/>
      <c r="X113" s="201"/>
      <c r="Y113" s="202"/>
      <c r="Z113" s="201"/>
      <c r="AA113" s="205"/>
      <c r="AB113" s="69" t="str">
        <f>IF(DV126&lt;&gt;"",IF(ISERROR(AND(DL130="",DN130="",DP130="",DQ130="",DT130="")),"E",IF(AND(DL130="",DN130="",DP130="",DR130="",DT130=""),"","E")),"")</f>
        <v/>
      </c>
      <c r="AP113" s="3"/>
      <c r="AQ113" s="128"/>
      <c r="AR113" s="128"/>
      <c r="AS113" s="128"/>
      <c r="AT113" s="128"/>
      <c r="AU113" s="128"/>
      <c r="AV113" s="128"/>
      <c r="AW113" s="128"/>
      <c r="AX113" s="128"/>
      <c r="AY113" s="128"/>
      <c r="AZ113" s="128"/>
      <c r="BA113" s="128"/>
      <c r="BB113" s="128"/>
      <c r="BC113" s="128"/>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3"/>
      <c r="CG113" s="128"/>
      <c r="CH113" s="128"/>
      <c r="CI113" s="128"/>
      <c r="CJ113" s="128"/>
      <c r="CK113" s="128"/>
      <c r="CL113" s="128"/>
      <c r="CM113" s="128"/>
      <c r="CN113" s="128"/>
      <c r="CO113" s="128"/>
      <c r="CP113" s="128"/>
      <c r="CQ113" s="128"/>
      <c r="CR113" s="128"/>
      <c r="CS113" s="128"/>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3"/>
      <c r="DW113" s="129"/>
      <c r="DX113" s="129"/>
      <c r="DY113" s="129"/>
      <c r="DZ113" s="129"/>
      <c r="EA113" s="129"/>
      <c r="EB113" s="129"/>
      <c r="EC113" s="129"/>
      <c r="ED113" s="129"/>
      <c r="EE113" s="129"/>
      <c r="EF113" s="129"/>
      <c r="EG113" s="129"/>
      <c r="EH113" s="129"/>
      <c r="EI113" s="129"/>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row>
    <row r="114" spans="1:171" ht="11.25" customHeight="1" thickBot="1">
      <c r="A114" s="194"/>
      <c r="B114" s="195"/>
      <c r="C114" s="207"/>
      <c r="D114" s="203"/>
      <c r="E114" s="204"/>
      <c r="F114" s="203"/>
      <c r="G114" s="204"/>
      <c r="H114" s="203"/>
      <c r="I114" s="204"/>
      <c r="J114" s="203"/>
      <c r="K114" s="204"/>
      <c r="L114" s="203"/>
      <c r="M114" s="206"/>
      <c r="N114" s="69" t="str">
        <f>IF(CF128&lt;&gt;"",IF(CF128="W",IF(SUM(IF(D113&gt;D111,1,0),IF(F113&gt;F111,1,0),IF(H113&gt;H111,1,0),IF(J113&gt;J111,1,0),IF(L113&gt;L111,1,0))&lt;&gt;3,"E",""),""),"")</f>
        <v/>
      </c>
      <c r="O114" s="194"/>
      <c r="P114" s="195"/>
      <c r="Q114" s="207"/>
      <c r="R114" s="203"/>
      <c r="S114" s="204"/>
      <c r="T114" s="203"/>
      <c r="U114" s="204"/>
      <c r="V114" s="203"/>
      <c r="W114" s="204"/>
      <c r="X114" s="203"/>
      <c r="Y114" s="204"/>
      <c r="Z114" s="203"/>
      <c r="AA114" s="206"/>
      <c r="AB114" s="69" t="str">
        <f>IF(DV128&lt;&gt;"",IF(DV128="W",IF(SUM(IF(R113&gt;R111,1,0),IF(T113&gt;T111,1,0),IF(V113&gt;V111,1,0),IF(X113&gt;X111,1,0),IF(Z113&gt;Z111,1,0))&lt;&gt;3,"E",""),""),"")</f>
        <v/>
      </c>
      <c r="AP114" s="3"/>
      <c r="AQ114" s="126"/>
      <c r="AR114" s="126"/>
      <c r="AS114" s="126"/>
      <c r="AT114" s="126"/>
      <c r="AU114" s="126"/>
      <c r="AV114" s="126"/>
      <c r="AW114" s="126"/>
      <c r="AX114" s="126"/>
      <c r="AY114" s="126"/>
      <c r="AZ114" s="126"/>
      <c r="BA114" s="126"/>
      <c r="BB114" s="126"/>
      <c r="BC114" s="126"/>
      <c r="CF114" s="3"/>
      <c r="CG114" s="126"/>
      <c r="CH114" s="126"/>
      <c r="CI114" s="126"/>
      <c r="CJ114" s="126"/>
      <c r="CK114" s="126"/>
      <c r="CL114" s="126"/>
      <c r="CM114" s="126"/>
      <c r="CN114" s="126"/>
      <c r="CO114" s="126"/>
      <c r="CP114" s="126"/>
      <c r="CQ114" s="126"/>
      <c r="CR114" s="126"/>
      <c r="CS114" s="126"/>
      <c r="DV114" s="3"/>
      <c r="DW114" s="129"/>
      <c r="DX114" s="129"/>
      <c r="DY114" s="129"/>
      <c r="DZ114" s="129"/>
      <c r="EA114" s="129"/>
      <c r="EB114" s="129"/>
      <c r="EC114" s="129"/>
      <c r="ED114" s="129"/>
      <c r="EE114" s="129"/>
      <c r="EF114" s="129"/>
      <c r="EG114" s="129"/>
      <c r="EH114" s="129"/>
      <c r="EI114" s="129"/>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row>
    <row r="115" spans="1:171" ht="11.25" customHeight="1" thickBot="1">
      <c r="A115" s="3"/>
      <c r="B115" s="3"/>
      <c r="C115" s="3"/>
      <c r="D115" s="3"/>
      <c r="E115" s="3"/>
      <c r="F115" s="3"/>
      <c r="G115" s="3"/>
      <c r="H115" s="3"/>
      <c r="I115" s="3"/>
      <c r="J115" s="3"/>
      <c r="K115" s="3"/>
      <c r="L115" s="3"/>
      <c r="M115" s="3"/>
      <c r="N115" s="3"/>
      <c r="O115" s="3"/>
      <c r="P115" s="3"/>
      <c r="Q115" s="3"/>
      <c r="R115" s="3"/>
      <c r="S115" s="3"/>
      <c r="T115" s="3"/>
      <c r="U115" s="3"/>
      <c r="V115" s="3"/>
      <c r="W115" s="3"/>
      <c r="X115" s="43"/>
      <c r="Y115" s="43"/>
      <c r="Z115" s="43"/>
      <c r="AA115" s="43"/>
      <c r="AB115" s="43"/>
      <c r="AP115" s="3"/>
      <c r="AQ115" s="127"/>
      <c r="AR115" s="127"/>
      <c r="AS115" s="127"/>
      <c r="AT115" s="127"/>
      <c r="AU115" s="127"/>
      <c r="AV115" s="127"/>
      <c r="AW115" s="127"/>
      <c r="AX115" s="127"/>
      <c r="AY115" s="127"/>
      <c r="AZ115" s="127"/>
      <c r="BA115" s="127"/>
      <c r="BB115" s="127"/>
      <c r="BC115" s="127"/>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3"/>
      <c r="CG115" s="127"/>
      <c r="CH115" s="127"/>
      <c r="CI115" s="127"/>
      <c r="CJ115" s="127"/>
      <c r="CK115" s="127"/>
      <c r="CL115" s="127"/>
      <c r="CM115" s="127"/>
      <c r="CN115" s="127"/>
      <c r="CO115" s="127"/>
      <c r="CP115" s="127"/>
      <c r="CQ115" s="127"/>
      <c r="CR115" s="127"/>
      <c r="CS115" s="127"/>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3"/>
      <c r="DW115" s="129"/>
      <c r="DX115" s="129"/>
      <c r="DY115" s="129"/>
      <c r="DZ115" s="129"/>
      <c r="EA115" s="129"/>
      <c r="EB115" s="129"/>
      <c r="EC115" s="129"/>
      <c r="ED115" s="129"/>
      <c r="EE115" s="129"/>
      <c r="EF115" s="129"/>
      <c r="EG115" s="129"/>
      <c r="EH115" s="129"/>
      <c r="EI115" s="129"/>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row>
    <row r="116" spans="1:171" ht="11.25" customHeight="1">
      <c r="A116" s="42"/>
      <c r="B116" s="42"/>
      <c r="C116" s="42"/>
      <c r="D116" s="42"/>
      <c r="E116" s="42"/>
      <c r="F116" s="43"/>
      <c r="G116" s="43"/>
      <c r="H116" s="43"/>
      <c r="I116" s="43"/>
      <c r="J116" s="43"/>
      <c r="K116" s="43"/>
      <c r="L116" s="43"/>
      <c r="M116" s="43"/>
      <c r="N116" s="43"/>
      <c r="O116" s="43"/>
      <c r="P116" s="43"/>
      <c r="Q116" s="43"/>
      <c r="R116" s="43"/>
      <c r="S116" s="43"/>
      <c r="T116" s="43"/>
      <c r="U116" s="43"/>
      <c r="V116" s="43"/>
      <c r="W116" s="43"/>
      <c r="AA116" s="42"/>
      <c r="AB116" s="42"/>
      <c r="AP116" s="3"/>
      <c r="AQ116" s="154" t="str">
        <f>CONCATENATE($A70," ",$D70,","," ",$F68)</f>
        <v>Group: 2, Women's Singles</v>
      </c>
      <c r="AR116" s="155"/>
      <c r="AS116" s="155"/>
      <c r="AT116" s="155"/>
      <c r="AU116" s="155"/>
      <c r="AV116" s="155"/>
      <c r="AW116" s="155"/>
      <c r="AX116" s="155"/>
      <c r="AY116" s="155"/>
      <c r="AZ116" s="155"/>
      <c r="BA116" s="155"/>
      <c r="BB116" s="155"/>
      <c r="BC116" s="156"/>
      <c r="BD116" s="163">
        <f>A107</f>
        <v>6</v>
      </c>
      <c r="BE116" s="164"/>
      <c r="BF116" s="183" t="str">
        <f>C107</f>
        <v>B</v>
      </c>
      <c r="BG116" s="185" t="str">
        <f>IF(VLOOKUP($BF116,$A72:$C82,3,FALSE)=0,"",CONCATENATE(VLOOKUP(VLOOKUP($BF116,$A72:$C82,3,FALSE),Players!$J:$N,4,FALSE)," ",VLOOKUP($BF116,$A72:$C82,3,FALSE)," ",IF(ISERROR(VLOOKUP(VLOOKUP($BF116,$A72:$C82,3,FALSE),Players!$J:$N,5,FALSE)),"()",CONCATENATE("(",VLOOKUP(VLOOKUP($BF116,$A72:$C82,3,FALSE),Players!$J:$N,5,FALSE),")"))))</f>
        <v/>
      </c>
      <c r="BH116" s="186"/>
      <c r="BI116" s="186"/>
      <c r="BJ116" s="186"/>
      <c r="BK116" s="186"/>
      <c r="BL116" s="186"/>
      <c r="BM116" s="186"/>
      <c r="BN116" s="186"/>
      <c r="BO116" s="186"/>
      <c r="BP116" s="186"/>
      <c r="BQ116" s="186"/>
      <c r="BR116" s="186"/>
      <c r="BS116" s="186"/>
      <c r="BT116" s="186"/>
      <c r="BU116" s="187"/>
      <c r="BV116" s="170" t="str">
        <f>IF(D107&lt;&gt;"",D107,"")</f>
        <v/>
      </c>
      <c r="BW116" s="171"/>
      <c r="BX116" s="335" t="str">
        <f>IF(F107&lt;&gt;"",F107,"")</f>
        <v/>
      </c>
      <c r="BY116" s="171"/>
      <c r="BZ116" s="335" t="str">
        <f>IF(H107&lt;&gt;"",H107,"")</f>
        <v/>
      </c>
      <c r="CA116" s="171"/>
      <c r="CB116" s="335" t="str">
        <f>IF(J107&lt;&gt;"",J107,"")</f>
        <v/>
      </c>
      <c r="CC116" s="171"/>
      <c r="CD116" s="335" t="str">
        <f>IF(L107&lt;&gt;"",L107,"")</f>
        <v/>
      </c>
      <c r="CE116" s="337"/>
      <c r="CF116" s="174" t="str">
        <f>IF($CD116=$CD118,IF($CB116=$CB118,IF($BZ116&lt;&gt;"",IF($BZ116&gt;$BZ118,"W","L"),""),IF($CB116&gt;$CB118,"W","L")),IF($CD116&gt;$CD118,"W","L"))</f>
        <v/>
      </c>
      <c r="CG116" s="154" t="str">
        <f>CONCATENATE($A70," ",$D70,","," ",$F68)</f>
        <v>Group: 2, Women's Singles</v>
      </c>
      <c r="CH116" s="155"/>
      <c r="CI116" s="155"/>
      <c r="CJ116" s="155"/>
      <c r="CK116" s="155"/>
      <c r="CL116" s="155"/>
      <c r="CM116" s="155"/>
      <c r="CN116" s="155"/>
      <c r="CO116" s="155"/>
      <c r="CP116" s="155"/>
      <c r="CQ116" s="155"/>
      <c r="CR116" s="155"/>
      <c r="CS116" s="156"/>
      <c r="CT116" s="163">
        <f>O107</f>
        <v>13</v>
      </c>
      <c r="CU116" s="164"/>
      <c r="CV116" s="183" t="str">
        <f>Q107</f>
        <v>A</v>
      </c>
      <c r="CW116" s="185" t="str">
        <f>IF(VLOOKUP($CV116,$A72:$C82,3,FALSE)=0,"",CONCATENATE(VLOOKUP(VLOOKUP($CV116,$A72:$C82,3,FALSE),Players!$J:$N,4,FALSE)," ",VLOOKUP($CV116,$A72:$C82,3,FALSE)," ",IF(ISERROR(VLOOKUP(VLOOKUP($CV116,$A72:$C82,3,FALSE),Players!$J:$N,5,FALSE)),"()",CONCATENATE("(",VLOOKUP(VLOOKUP($CV116,$A72:$C82,3,FALSE),Players!$J:$N,5,FALSE),")"))))</f>
        <v/>
      </c>
      <c r="CX116" s="186"/>
      <c r="CY116" s="186"/>
      <c r="CZ116" s="186"/>
      <c r="DA116" s="186"/>
      <c r="DB116" s="186"/>
      <c r="DC116" s="186"/>
      <c r="DD116" s="186"/>
      <c r="DE116" s="186"/>
      <c r="DF116" s="186"/>
      <c r="DG116" s="186"/>
      <c r="DH116" s="186"/>
      <c r="DI116" s="186"/>
      <c r="DJ116" s="186"/>
      <c r="DK116" s="187"/>
      <c r="DL116" s="170" t="str">
        <f>IF(R107&lt;&gt;"",R107,"")</f>
        <v/>
      </c>
      <c r="DM116" s="171"/>
      <c r="DN116" s="335" t="str">
        <f>IF(T107&lt;&gt;"",T107,"")</f>
        <v/>
      </c>
      <c r="DO116" s="171"/>
      <c r="DP116" s="335" t="str">
        <f>IF(V107&lt;&gt;"",V107,"")</f>
        <v/>
      </c>
      <c r="DQ116" s="171"/>
      <c r="DR116" s="335" t="str">
        <f>IF(X107&lt;&gt;"",X107,"")</f>
        <v/>
      </c>
      <c r="DS116" s="171"/>
      <c r="DT116" s="335" t="str">
        <f>IF(Z107&lt;&gt;"",Z107,"")</f>
        <v/>
      </c>
      <c r="DU116" s="337"/>
      <c r="DV116" s="174" t="str">
        <f>IF($DT116=$DT118,IF($DR116=$DR118,IF($DP116&lt;&gt;"",IF($DP116&gt;$DP118,"W","L"),""),IF($DR116&gt;$DR118,"W","L")),IF($DT116&gt;$DT118,"W","L"))</f>
        <v/>
      </c>
      <c r="DW116" s="129"/>
      <c r="DX116" s="129"/>
      <c r="DY116" s="129"/>
      <c r="DZ116" s="129"/>
      <c r="EA116" s="129"/>
      <c r="EB116" s="129"/>
      <c r="EC116" s="129"/>
      <c r="ED116" s="129"/>
      <c r="EE116" s="129"/>
      <c r="EF116" s="129"/>
      <c r="EG116" s="129"/>
      <c r="EH116" s="129"/>
      <c r="EI116" s="129"/>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row>
    <row r="117" spans="1:171" ht="11.25" customHeight="1">
      <c r="C117" s="44"/>
      <c r="D117" s="44"/>
      <c r="N117" s="43"/>
      <c r="O117" s="43"/>
      <c r="P117" s="43"/>
      <c r="Q117" s="43"/>
      <c r="R117" s="43"/>
      <c r="S117" s="43"/>
      <c r="T117" s="43"/>
      <c r="U117" s="43"/>
      <c r="V117" s="43"/>
      <c r="W117" s="43"/>
      <c r="X117" s="43"/>
      <c r="Y117" s="43"/>
      <c r="Z117" s="43"/>
      <c r="AA117" s="43"/>
      <c r="AB117" s="43"/>
      <c r="AP117" s="3"/>
      <c r="AQ117" s="157"/>
      <c r="AR117" s="158"/>
      <c r="AS117" s="158"/>
      <c r="AT117" s="158"/>
      <c r="AU117" s="158"/>
      <c r="AV117" s="158"/>
      <c r="AW117" s="158"/>
      <c r="AX117" s="158"/>
      <c r="AY117" s="158"/>
      <c r="AZ117" s="158"/>
      <c r="BA117" s="158"/>
      <c r="BB117" s="158"/>
      <c r="BC117" s="159"/>
      <c r="BD117" s="165"/>
      <c r="BE117" s="166"/>
      <c r="BF117" s="184"/>
      <c r="BG117" s="188"/>
      <c r="BH117" s="189"/>
      <c r="BI117" s="189"/>
      <c r="BJ117" s="189"/>
      <c r="BK117" s="189"/>
      <c r="BL117" s="189"/>
      <c r="BM117" s="189"/>
      <c r="BN117" s="189"/>
      <c r="BO117" s="189"/>
      <c r="BP117" s="189"/>
      <c r="BQ117" s="189"/>
      <c r="BR117" s="189"/>
      <c r="BS117" s="189"/>
      <c r="BT117" s="189"/>
      <c r="BU117" s="190"/>
      <c r="BV117" s="172"/>
      <c r="BW117" s="173"/>
      <c r="BX117" s="336"/>
      <c r="BY117" s="173"/>
      <c r="BZ117" s="336"/>
      <c r="CA117" s="173"/>
      <c r="CB117" s="336"/>
      <c r="CC117" s="173"/>
      <c r="CD117" s="336"/>
      <c r="CE117" s="338"/>
      <c r="CF117" s="174"/>
      <c r="CG117" s="157"/>
      <c r="CH117" s="158"/>
      <c r="CI117" s="158"/>
      <c r="CJ117" s="158"/>
      <c r="CK117" s="158"/>
      <c r="CL117" s="158"/>
      <c r="CM117" s="158"/>
      <c r="CN117" s="158"/>
      <c r="CO117" s="158"/>
      <c r="CP117" s="158"/>
      <c r="CQ117" s="158"/>
      <c r="CR117" s="158"/>
      <c r="CS117" s="159"/>
      <c r="CT117" s="165"/>
      <c r="CU117" s="166"/>
      <c r="CV117" s="184"/>
      <c r="CW117" s="188"/>
      <c r="CX117" s="189"/>
      <c r="CY117" s="189"/>
      <c r="CZ117" s="189"/>
      <c r="DA117" s="189"/>
      <c r="DB117" s="189"/>
      <c r="DC117" s="189"/>
      <c r="DD117" s="189"/>
      <c r="DE117" s="189"/>
      <c r="DF117" s="189"/>
      <c r="DG117" s="189"/>
      <c r="DH117" s="189"/>
      <c r="DI117" s="189"/>
      <c r="DJ117" s="189"/>
      <c r="DK117" s="190"/>
      <c r="DL117" s="172"/>
      <c r="DM117" s="173"/>
      <c r="DN117" s="336"/>
      <c r="DO117" s="173"/>
      <c r="DP117" s="336"/>
      <c r="DQ117" s="173"/>
      <c r="DR117" s="336"/>
      <c r="DS117" s="173"/>
      <c r="DT117" s="336"/>
      <c r="DU117" s="338"/>
      <c r="DV117" s="174"/>
      <c r="DW117" s="129"/>
      <c r="DX117" s="129"/>
      <c r="DY117" s="129"/>
      <c r="DZ117" s="129"/>
      <c r="EA117" s="129"/>
      <c r="EB117" s="129"/>
      <c r="EC117" s="129"/>
      <c r="ED117" s="129"/>
      <c r="EE117" s="129"/>
      <c r="EF117" s="129"/>
      <c r="EG117" s="129"/>
      <c r="EH117" s="129"/>
      <c r="EI117" s="129"/>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row>
    <row r="118" spans="1:171" ht="11.25" customHeight="1">
      <c r="A118" s="2"/>
      <c r="J118" s="43"/>
      <c r="K118" s="43"/>
      <c r="L118" s="43"/>
      <c r="M118" s="43"/>
      <c r="R118" s="42"/>
      <c r="S118" s="42"/>
      <c r="W118" s="42"/>
      <c r="AA118" s="42"/>
      <c r="AB118" s="42"/>
      <c r="AP118" s="3"/>
      <c r="AQ118" s="157"/>
      <c r="AR118" s="158"/>
      <c r="AS118" s="158"/>
      <c r="AT118" s="158"/>
      <c r="AU118" s="158"/>
      <c r="AV118" s="158"/>
      <c r="AW118" s="158"/>
      <c r="AX118" s="158"/>
      <c r="AY118" s="158"/>
      <c r="AZ118" s="158"/>
      <c r="BA118" s="158"/>
      <c r="BB118" s="158"/>
      <c r="BC118" s="159"/>
      <c r="BD118" s="165"/>
      <c r="BE118" s="166"/>
      <c r="BF118" s="175" t="str">
        <f>C109</f>
        <v>F</v>
      </c>
      <c r="BG118" s="177" t="str">
        <f>IF(VLOOKUP($BF118,$A72:$C82,3,FALSE)=0,"",CONCATENATE(VLOOKUP(VLOOKUP($BF118,$A72:$C82,3,FALSE),Players!$J:$N,4,FALSE)," ",VLOOKUP($BF118,$A72:$C82,3,FALSE)," ",IF(ISERROR(VLOOKUP(VLOOKUP($BF118,$A72:$C82,3,FALSE),Players!$J:$N,5,FALSE)),"()",CONCATENATE("(",VLOOKUP(VLOOKUP($BF118,$A72:$C82,3,FALSE),Players!$J:$N,5,FALSE),")"))))</f>
        <v/>
      </c>
      <c r="BH118" s="178"/>
      <c r="BI118" s="178"/>
      <c r="BJ118" s="178"/>
      <c r="BK118" s="178"/>
      <c r="BL118" s="178"/>
      <c r="BM118" s="178"/>
      <c r="BN118" s="178"/>
      <c r="BO118" s="178"/>
      <c r="BP118" s="178"/>
      <c r="BQ118" s="178"/>
      <c r="BR118" s="178"/>
      <c r="BS118" s="178"/>
      <c r="BT118" s="178"/>
      <c r="BU118" s="179"/>
      <c r="BV118" s="150" t="str">
        <f>IF(D109&lt;&gt;"",D109,"")</f>
        <v/>
      </c>
      <c r="BW118" s="151"/>
      <c r="BX118" s="288" t="str">
        <f>IF(F109&lt;&gt;"",F109,"")</f>
        <v/>
      </c>
      <c r="BY118" s="151"/>
      <c r="BZ118" s="288" t="str">
        <f>IF(H109&lt;&gt;"",H109,"")</f>
        <v/>
      </c>
      <c r="CA118" s="151"/>
      <c r="CB118" s="288" t="str">
        <f>IF(J109&lt;&gt;"",J109,"")</f>
        <v/>
      </c>
      <c r="CC118" s="151"/>
      <c r="CD118" s="288" t="str">
        <f>IF(L109&lt;&gt;"",L109,"")</f>
        <v/>
      </c>
      <c r="CE118" s="332"/>
      <c r="CF118" s="174" t="str">
        <f>IF($CF116&lt;&gt;"",IF(CF116="W","L","W"),"")</f>
        <v/>
      </c>
      <c r="CG118" s="157"/>
      <c r="CH118" s="158"/>
      <c r="CI118" s="158"/>
      <c r="CJ118" s="158"/>
      <c r="CK118" s="158"/>
      <c r="CL118" s="158"/>
      <c r="CM118" s="158"/>
      <c r="CN118" s="158"/>
      <c r="CO118" s="158"/>
      <c r="CP118" s="158"/>
      <c r="CQ118" s="158"/>
      <c r="CR118" s="158"/>
      <c r="CS118" s="159"/>
      <c r="CT118" s="165"/>
      <c r="CU118" s="166"/>
      <c r="CV118" s="175" t="str">
        <f>Q109</f>
        <v>E</v>
      </c>
      <c r="CW118" s="177" t="str">
        <f>IF(VLOOKUP($CV118,$A72:$C82,3,FALSE)=0,"",CONCATENATE(VLOOKUP(VLOOKUP($CV118,$A72:$C82,3,FALSE),Players!$J:$N,4,FALSE)," ",VLOOKUP($CV118,$A72:$C82,3,FALSE)," ",IF(ISERROR(VLOOKUP(VLOOKUP($CV118,$A72:$C82,3,FALSE),Players!$J:$N,5,FALSE)),"()",CONCATENATE("(",VLOOKUP(VLOOKUP($CV118,$A72:$C82,3,FALSE),Players!$J:$N,5,FALSE),")"))))</f>
        <v/>
      </c>
      <c r="CX118" s="178"/>
      <c r="CY118" s="178"/>
      <c r="CZ118" s="178"/>
      <c r="DA118" s="178"/>
      <c r="DB118" s="178"/>
      <c r="DC118" s="178"/>
      <c r="DD118" s="178"/>
      <c r="DE118" s="178"/>
      <c r="DF118" s="178"/>
      <c r="DG118" s="178"/>
      <c r="DH118" s="178"/>
      <c r="DI118" s="178"/>
      <c r="DJ118" s="178"/>
      <c r="DK118" s="179"/>
      <c r="DL118" s="150" t="str">
        <f>IF(R109&lt;&gt;"",R109,"")</f>
        <v/>
      </c>
      <c r="DM118" s="151"/>
      <c r="DN118" s="288" t="str">
        <f>IF(T109&lt;&gt;"",T109,"")</f>
        <v/>
      </c>
      <c r="DO118" s="151"/>
      <c r="DP118" s="288" t="str">
        <f>IF(V109&lt;&gt;"",V109,"")</f>
        <v/>
      </c>
      <c r="DQ118" s="151"/>
      <c r="DR118" s="288" t="str">
        <f>IF(X109&lt;&gt;"",X109,"")</f>
        <v/>
      </c>
      <c r="DS118" s="151"/>
      <c r="DT118" s="288" t="str">
        <f>IF(Z109&lt;&gt;"",Z109,"")</f>
        <v/>
      </c>
      <c r="DU118" s="332"/>
      <c r="DV118" s="174" t="str">
        <f>IF($DV116&lt;&gt;"",IF(DV116="W","L","W"),"")</f>
        <v/>
      </c>
      <c r="DW118" s="129"/>
      <c r="DX118" s="129"/>
      <c r="DY118" s="129"/>
      <c r="DZ118" s="129"/>
      <c r="EA118" s="129"/>
      <c r="EB118" s="129"/>
      <c r="EC118" s="129"/>
      <c r="ED118" s="129"/>
      <c r="EE118" s="129"/>
      <c r="EF118" s="129"/>
      <c r="EG118" s="129"/>
      <c r="EH118" s="129"/>
      <c r="EI118" s="129"/>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row>
    <row r="119" spans="1:171" ht="11.25" customHeight="1" thickBot="1">
      <c r="A119" s="42"/>
      <c r="R119" s="42"/>
      <c r="S119" s="42"/>
      <c r="W119" s="42"/>
      <c r="X119" s="43"/>
      <c r="Y119" s="43"/>
      <c r="Z119" s="43"/>
      <c r="AA119" s="43"/>
      <c r="AB119" s="43"/>
      <c r="AP119" s="3"/>
      <c r="AQ119" s="160"/>
      <c r="AR119" s="161"/>
      <c r="AS119" s="161"/>
      <c r="AT119" s="161"/>
      <c r="AU119" s="161"/>
      <c r="AV119" s="161"/>
      <c r="AW119" s="161"/>
      <c r="AX119" s="161"/>
      <c r="AY119" s="161"/>
      <c r="AZ119" s="161"/>
      <c r="BA119" s="161"/>
      <c r="BB119" s="161"/>
      <c r="BC119" s="162"/>
      <c r="BD119" s="167"/>
      <c r="BE119" s="168"/>
      <c r="BF119" s="176"/>
      <c r="BG119" s="180"/>
      <c r="BH119" s="181"/>
      <c r="BI119" s="181"/>
      <c r="BJ119" s="181"/>
      <c r="BK119" s="181"/>
      <c r="BL119" s="181"/>
      <c r="BM119" s="181"/>
      <c r="BN119" s="181"/>
      <c r="BO119" s="181"/>
      <c r="BP119" s="181"/>
      <c r="BQ119" s="181"/>
      <c r="BR119" s="181"/>
      <c r="BS119" s="181"/>
      <c r="BT119" s="181"/>
      <c r="BU119" s="182"/>
      <c r="BV119" s="152"/>
      <c r="BW119" s="153"/>
      <c r="BX119" s="333"/>
      <c r="BY119" s="153"/>
      <c r="BZ119" s="333"/>
      <c r="CA119" s="153"/>
      <c r="CB119" s="333"/>
      <c r="CC119" s="153"/>
      <c r="CD119" s="333"/>
      <c r="CE119" s="334"/>
      <c r="CF119" s="341"/>
      <c r="CG119" s="160"/>
      <c r="CH119" s="161"/>
      <c r="CI119" s="161"/>
      <c r="CJ119" s="161"/>
      <c r="CK119" s="161"/>
      <c r="CL119" s="161"/>
      <c r="CM119" s="161"/>
      <c r="CN119" s="161"/>
      <c r="CO119" s="161"/>
      <c r="CP119" s="161"/>
      <c r="CQ119" s="161"/>
      <c r="CR119" s="161"/>
      <c r="CS119" s="162"/>
      <c r="CT119" s="167"/>
      <c r="CU119" s="168"/>
      <c r="CV119" s="176"/>
      <c r="CW119" s="180"/>
      <c r="CX119" s="181"/>
      <c r="CY119" s="181"/>
      <c r="CZ119" s="181"/>
      <c r="DA119" s="181"/>
      <c r="DB119" s="181"/>
      <c r="DC119" s="181"/>
      <c r="DD119" s="181"/>
      <c r="DE119" s="181"/>
      <c r="DF119" s="181"/>
      <c r="DG119" s="181"/>
      <c r="DH119" s="181"/>
      <c r="DI119" s="181"/>
      <c r="DJ119" s="181"/>
      <c r="DK119" s="182"/>
      <c r="DL119" s="152"/>
      <c r="DM119" s="153"/>
      <c r="DN119" s="333"/>
      <c r="DO119" s="153"/>
      <c r="DP119" s="333"/>
      <c r="DQ119" s="153"/>
      <c r="DR119" s="333"/>
      <c r="DS119" s="153"/>
      <c r="DT119" s="333"/>
      <c r="DU119" s="334"/>
      <c r="DV119" s="174"/>
      <c r="DW119" s="129"/>
      <c r="DX119" s="129"/>
      <c r="DY119" s="129"/>
      <c r="DZ119" s="129"/>
      <c r="EA119" s="129"/>
      <c r="EB119" s="129"/>
      <c r="EC119" s="129"/>
      <c r="ED119" s="129"/>
      <c r="EE119" s="129"/>
      <c r="EF119" s="129"/>
      <c r="EG119" s="129"/>
      <c r="EH119" s="129"/>
      <c r="EI119" s="129"/>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row>
    <row r="120" spans="1:171" ht="11.25" customHeight="1">
      <c r="A120" s="42"/>
      <c r="R120" s="42"/>
      <c r="S120" s="42"/>
      <c r="W120" s="42"/>
      <c r="AA120" s="42"/>
      <c r="AB120" s="42"/>
      <c r="AP120" s="3"/>
      <c r="AQ120" s="126"/>
      <c r="AR120" s="126"/>
      <c r="AS120" s="126"/>
      <c r="AT120" s="126"/>
      <c r="AU120" s="126"/>
      <c r="AV120" s="126"/>
      <c r="AW120" s="126"/>
      <c r="AX120" s="126"/>
      <c r="AY120" s="126"/>
      <c r="AZ120" s="126"/>
      <c r="BA120" s="126"/>
      <c r="BB120" s="126"/>
      <c r="BC120" s="126"/>
      <c r="BV120" s="169" t="str">
        <f>IF(CF116&lt;&gt;"",IF(AND(AND(BV116&gt;-1,BV118&gt;-1),OR(BV116&gt;10,BV118&gt;10),ABS(BV116-BV118)&gt;1,IF(OR(BV116&gt;11,BV118&gt;11),ABS(BV116-BV118)=2,TRUE),BV116=INT(BV116),BV118=INT(BV118)),"","Error"),"")</f>
        <v/>
      </c>
      <c r="BW120" s="169"/>
      <c r="BX120" s="169" t="str">
        <f>IF(CF116&lt;&gt;"",IF(AND(AND(BX116&gt;-1,BX118&gt;-1),OR(BX116&gt;10,BX118&gt;10),ABS(BX116-BX118)&gt;1,IF(OR(BX116&gt;11,BX118&gt;11),ABS(BX116-BX118)=2,TRUE),BX116=INT(BX116),BX118=INT(BX118)),"","Error"),"")</f>
        <v/>
      </c>
      <c r="BY120" s="169"/>
      <c r="BZ120" s="169" t="str">
        <f>IF(CF116&lt;&gt;"",IF(AND(AND(BZ116&gt;-1,BZ118&gt;-1),OR(BZ116&gt;10,BZ118&gt;10),ABS(BZ116-BZ118)&gt;1,IF(OR(BZ116&gt;11,BZ118&gt;11),ABS(BZ116-BZ118)=2,TRUE),BZ116=INT(BZ116),BZ118=INT(BZ118)),"","Error"),"")</f>
        <v/>
      </c>
      <c r="CA120" s="169"/>
      <c r="CB120" s="169" t="str">
        <f>IF(AND(CF116&lt;&gt;"",CB116&lt;&gt;""),IF(AND(AND(CB116&gt;-1,CB118&gt;-1),OR(CB116&gt;10,CB118&gt;10),ABS(CB116-CB118)&gt;1,IF(OR(CB116&gt;11,CB118&gt;11),ABS(CB116-CB118)=2,TRUE),CB116=INT(CB116),CB118=INT(CB118)),"","Error"),"")</f>
        <v/>
      </c>
      <c r="CC120" s="169"/>
      <c r="CD120" s="169" t="str">
        <f>IF(AND(CF116&lt;&gt;"",CD116&lt;&gt;""),IF(AND(AND(CD116&gt;-1,CD118&gt;-1),OR(CD116&gt;10,CD118&gt;10),ABS(CD116-CD118)&gt;1,IF(OR(CD116&gt;11,CD118&gt;11),ABS(CD116-CD118)=2,TRUE),CD116=INT(CD116),CD118=INT(CD118)),"","Error"),"")</f>
        <v/>
      </c>
      <c r="CE120" s="169"/>
      <c r="CF120" s="3"/>
      <c r="CG120" s="126"/>
      <c r="CH120" s="126"/>
      <c r="CI120" s="126"/>
      <c r="CJ120" s="126"/>
      <c r="CK120" s="126"/>
      <c r="CL120" s="126"/>
      <c r="CM120" s="126"/>
      <c r="CN120" s="126"/>
      <c r="CO120" s="126"/>
      <c r="CP120" s="126"/>
      <c r="CQ120" s="126"/>
      <c r="CR120" s="126"/>
      <c r="CS120" s="126"/>
      <c r="DL120" s="169" t="str">
        <f>IF(DV116&lt;&gt;"",IF(AND(AND(DL116&gt;-1,DL118&gt;-1),OR(DL116&gt;10,DL118&gt;10),ABS(DL116-DL118)&gt;1,IF(OR(DL116&gt;11,DL118&gt;11),ABS(DL116-DL118)=2,TRUE),DL116=INT(DL116),DL118=INT(DL118)),"","Error"),"")</f>
        <v/>
      </c>
      <c r="DM120" s="169"/>
      <c r="DN120" s="169" t="str">
        <f>IF(DV116&lt;&gt;"",IF(AND(AND(DN116&gt;-1,DN118&gt;-1),OR(DN116&gt;10,DN118&gt;10),ABS(DN116-DN118)&gt;1,IF(OR(DN116&gt;11,DN118&gt;11),ABS(DN116-DN118)=2,TRUE),DN116=INT(DN116),DN118=INT(DN118)),"","Error"),"")</f>
        <v/>
      </c>
      <c r="DO120" s="169"/>
      <c r="DP120" s="169" t="str">
        <f>IF(DV116&lt;&gt;"",IF(AND(AND(DP116&gt;-1,DP118&gt;-1),OR(DP116&gt;10,DP118&gt;10),ABS(DP116-DP118)&gt;1,IF(OR(DP116&gt;11,DP118&gt;11),ABS(DP116-DP118)=2,TRUE),DP116=INT(DP116),DP118=INT(DP118)),"","Error"),"")</f>
        <v/>
      </c>
      <c r="DQ120" s="169"/>
      <c r="DR120" s="169" t="str">
        <f>IF(AND(DV116&lt;&gt;"",DR116&lt;&gt;""),IF(AND(AND(DR116&gt;-1,DR118&gt;-1),OR(DR116&gt;10,DR118&gt;10),ABS(DR116-DR118)&gt;1,IF(OR(DR116&gt;11,DR118&gt;11),ABS(DR116-DR118)=2,TRUE),DR116=INT(DR116),DR118=INT(DR118)),"","Error"),"")</f>
        <v/>
      </c>
      <c r="DS120" s="169"/>
      <c r="DT120" s="169" t="str">
        <f>IF(AND(DV116&lt;&gt;"",DT116&lt;&gt;""),IF(AND(AND(DT116&gt;-1,DT118&gt;-1),OR(DT116&gt;10,DT118&gt;10),ABS(DT116-DT118)&gt;1,IF(OR(DT116&gt;11,DT118&gt;11),ABS(DT116-DT118)=2,TRUE),DT116=INT(DT116),DT118=INT(DT118)),"","Error"),"")</f>
        <v/>
      </c>
      <c r="DU120" s="169"/>
      <c r="DV120" s="3"/>
      <c r="DW120" s="129"/>
      <c r="DX120" s="129"/>
      <c r="DY120" s="129"/>
      <c r="DZ120" s="129"/>
      <c r="EA120" s="129"/>
      <c r="EB120" s="129"/>
      <c r="EC120" s="129"/>
      <c r="ED120" s="129"/>
      <c r="EE120" s="129"/>
      <c r="EF120" s="129"/>
      <c r="EG120" s="129"/>
      <c r="EH120" s="129"/>
      <c r="EI120" s="129"/>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row>
    <row r="121" spans="1:171" ht="11.25" customHeight="1">
      <c r="C121" s="44"/>
      <c r="D121" s="44"/>
      <c r="R121" s="42"/>
      <c r="S121" s="42"/>
      <c r="W121" s="42"/>
      <c r="X121" s="43"/>
      <c r="Y121" s="43"/>
      <c r="Z121" s="43"/>
      <c r="AA121" s="43"/>
      <c r="AB121" s="43"/>
      <c r="AP121" s="3"/>
      <c r="AQ121" s="126"/>
      <c r="AR121" s="126"/>
      <c r="AS121" s="126"/>
      <c r="AT121" s="126"/>
      <c r="AU121" s="126"/>
      <c r="AV121" s="126"/>
      <c r="AW121" s="126"/>
      <c r="AX121" s="126"/>
      <c r="AY121" s="126"/>
      <c r="AZ121" s="126"/>
      <c r="BA121" s="126"/>
      <c r="BB121" s="126"/>
      <c r="BC121" s="126"/>
      <c r="CF121" s="3"/>
      <c r="CG121" s="126"/>
      <c r="CH121" s="126"/>
      <c r="CI121" s="126"/>
      <c r="CJ121" s="126"/>
      <c r="CK121" s="126"/>
      <c r="CL121" s="126"/>
      <c r="CM121" s="126"/>
      <c r="CN121" s="126"/>
      <c r="CO121" s="126"/>
      <c r="CP121" s="126"/>
      <c r="CQ121" s="126"/>
      <c r="CR121" s="126"/>
      <c r="CS121" s="126"/>
      <c r="DV121" s="3"/>
      <c r="DW121" s="129"/>
      <c r="DX121" s="129"/>
      <c r="DY121" s="129"/>
      <c r="DZ121" s="129"/>
      <c r="EA121" s="129"/>
      <c r="EB121" s="129"/>
      <c r="EC121" s="129"/>
      <c r="ED121" s="129"/>
      <c r="EE121" s="129"/>
      <c r="EF121" s="129"/>
      <c r="EG121" s="129"/>
      <c r="EH121" s="129"/>
      <c r="EI121" s="129"/>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row>
    <row r="122" spans="1:171" ht="11.25" customHeight="1">
      <c r="A122" s="2"/>
      <c r="J122" s="43"/>
      <c r="K122" s="43"/>
      <c r="L122" s="43"/>
      <c r="M122" s="43"/>
      <c r="N122" s="43"/>
      <c r="O122" s="43"/>
      <c r="P122" s="43"/>
      <c r="Q122" s="43"/>
      <c r="R122" s="42"/>
      <c r="S122" s="42"/>
      <c r="T122" s="43"/>
      <c r="U122" s="43"/>
      <c r="V122" s="43"/>
      <c r="W122" s="42"/>
      <c r="AA122" s="42"/>
      <c r="AB122" s="42"/>
      <c r="AP122" s="3"/>
      <c r="AQ122" s="127"/>
      <c r="AR122" s="127"/>
      <c r="AS122" s="127"/>
      <c r="AT122" s="127"/>
      <c r="AU122" s="127"/>
      <c r="AV122" s="127"/>
      <c r="AW122" s="127"/>
      <c r="AX122" s="127"/>
      <c r="AY122" s="127"/>
      <c r="AZ122" s="127"/>
      <c r="BA122" s="127"/>
      <c r="BB122" s="127"/>
      <c r="BC122" s="127"/>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3"/>
      <c r="CG122" s="127"/>
      <c r="CH122" s="127"/>
      <c r="CI122" s="127"/>
      <c r="CJ122" s="127"/>
      <c r="CK122" s="127"/>
      <c r="CL122" s="127"/>
      <c r="CM122" s="127"/>
      <c r="CN122" s="127"/>
      <c r="CO122" s="127"/>
      <c r="CP122" s="127"/>
      <c r="CQ122" s="127"/>
      <c r="CR122" s="127"/>
      <c r="CS122" s="127"/>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3"/>
      <c r="DW122" s="129"/>
      <c r="DX122" s="129"/>
      <c r="DY122" s="129"/>
      <c r="DZ122" s="129"/>
      <c r="EA122" s="129"/>
      <c r="EB122" s="129"/>
      <c r="EC122" s="129"/>
      <c r="ED122" s="129"/>
      <c r="EE122" s="129"/>
      <c r="EF122" s="129"/>
      <c r="EG122" s="129"/>
      <c r="EH122" s="129"/>
      <c r="EI122" s="129"/>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row>
    <row r="123" spans="1:171" ht="11.25" customHeight="1">
      <c r="A123" s="42"/>
      <c r="R123" s="42"/>
      <c r="S123" s="42"/>
      <c r="W123" s="42"/>
      <c r="X123" s="43"/>
      <c r="Y123" s="43"/>
      <c r="Z123" s="43"/>
      <c r="AA123" s="43"/>
      <c r="AB123" s="43"/>
      <c r="AP123" s="3"/>
      <c r="AQ123" s="128"/>
      <c r="AR123" s="128"/>
      <c r="AS123" s="128"/>
      <c r="AT123" s="128"/>
      <c r="AU123" s="128"/>
      <c r="AV123" s="128"/>
      <c r="AW123" s="128"/>
      <c r="AX123" s="128"/>
      <c r="AY123" s="128"/>
      <c r="AZ123" s="128"/>
      <c r="BA123" s="128"/>
      <c r="BB123" s="128"/>
      <c r="BC123" s="128"/>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3"/>
      <c r="CG123" s="128"/>
      <c r="CH123" s="128"/>
      <c r="CI123" s="128"/>
      <c r="CJ123" s="128"/>
      <c r="CK123" s="128"/>
      <c r="CL123" s="128"/>
      <c r="CM123" s="128"/>
      <c r="CN123" s="128"/>
      <c r="CO123" s="128"/>
      <c r="CP123" s="128"/>
      <c r="CQ123" s="128"/>
      <c r="CR123" s="128"/>
      <c r="CS123" s="128"/>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3"/>
      <c r="DW123" s="129"/>
      <c r="DX123" s="129"/>
      <c r="DY123" s="129"/>
      <c r="DZ123" s="129"/>
      <c r="EA123" s="129"/>
      <c r="EB123" s="129"/>
      <c r="EC123" s="129"/>
      <c r="ED123" s="129"/>
      <c r="EE123" s="129"/>
      <c r="EF123" s="129"/>
      <c r="EG123" s="129"/>
      <c r="EH123" s="129"/>
      <c r="EI123" s="129"/>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row>
    <row r="124" spans="1:171" ht="11.25" customHeight="1">
      <c r="A124" s="42"/>
      <c r="R124" s="42"/>
      <c r="S124" s="42"/>
      <c r="W124" s="42"/>
      <c r="AA124" s="42"/>
      <c r="AB124" s="42"/>
      <c r="AP124" s="3"/>
      <c r="AQ124" s="126"/>
      <c r="AR124" s="126"/>
      <c r="AS124" s="126"/>
      <c r="AT124" s="126"/>
      <c r="AU124" s="126"/>
      <c r="AV124" s="126"/>
      <c r="AW124" s="126"/>
      <c r="AX124" s="126"/>
      <c r="AY124" s="126"/>
      <c r="AZ124" s="126"/>
      <c r="BA124" s="126"/>
      <c r="BB124" s="126"/>
      <c r="BC124" s="126"/>
      <c r="CF124" s="3"/>
      <c r="CG124" s="126"/>
      <c r="CH124" s="126"/>
      <c r="CI124" s="126"/>
      <c r="CJ124" s="126"/>
      <c r="CK124" s="126"/>
      <c r="CL124" s="126"/>
      <c r="CM124" s="126"/>
      <c r="CN124" s="126"/>
      <c r="CO124" s="126"/>
      <c r="CP124" s="126"/>
      <c r="CQ124" s="126"/>
      <c r="CR124" s="126"/>
      <c r="CS124" s="126"/>
      <c r="DV124" s="3"/>
      <c r="DW124" s="129"/>
      <c r="DX124" s="129"/>
      <c r="DY124" s="129"/>
      <c r="DZ124" s="129"/>
      <c r="EA124" s="129"/>
      <c r="EB124" s="129"/>
      <c r="EC124" s="129"/>
      <c r="ED124" s="129"/>
      <c r="EE124" s="129"/>
      <c r="EF124" s="129"/>
      <c r="EG124" s="129"/>
      <c r="EH124" s="129"/>
      <c r="EI124" s="129"/>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row>
    <row r="125" spans="1:171" ht="11.25" customHeight="1" thickBot="1">
      <c r="A125" s="42"/>
      <c r="R125" s="42"/>
      <c r="S125" s="42"/>
      <c r="W125" s="42"/>
      <c r="X125" s="43"/>
      <c r="Y125" s="43"/>
      <c r="Z125" s="43"/>
      <c r="AA125" s="43"/>
      <c r="AB125" s="43"/>
      <c r="AP125" s="3"/>
      <c r="AQ125" s="127"/>
      <c r="AR125" s="127"/>
      <c r="AS125" s="127"/>
      <c r="AT125" s="127"/>
      <c r="AU125" s="127"/>
      <c r="AV125" s="127"/>
      <c r="AW125" s="127"/>
      <c r="AX125" s="127"/>
      <c r="AY125" s="127"/>
      <c r="AZ125" s="127"/>
      <c r="BA125" s="127"/>
      <c r="BB125" s="127"/>
      <c r="BC125" s="127"/>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3"/>
      <c r="CG125" s="127"/>
      <c r="CH125" s="127"/>
      <c r="CI125" s="127"/>
      <c r="CJ125" s="127"/>
      <c r="CK125" s="127"/>
      <c r="CL125" s="127"/>
      <c r="CM125" s="127"/>
      <c r="CN125" s="127"/>
      <c r="CO125" s="127"/>
      <c r="CP125" s="127"/>
      <c r="CQ125" s="127"/>
      <c r="CR125" s="127"/>
      <c r="CS125" s="127"/>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3"/>
      <c r="DW125" s="129"/>
      <c r="DX125" s="129"/>
      <c r="DY125" s="129"/>
      <c r="DZ125" s="129"/>
      <c r="EA125" s="129"/>
      <c r="EB125" s="129"/>
      <c r="EC125" s="129"/>
      <c r="ED125" s="129"/>
      <c r="EE125" s="129"/>
      <c r="EF125" s="129"/>
      <c r="EG125" s="129"/>
      <c r="EH125" s="129"/>
      <c r="EI125" s="129"/>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row>
    <row r="126" spans="1:171" ht="11.25" customHeight="1">
      <c r="A126" s="2"/>
      <c r="R126" s="42"/>
      <c r="S126" s="42"/>
      <c r="W126" s="42"/>
      <c r="AA126" s="42"/>
      <c r="AB126" s="42"/>
      <c r="AP126" s="3"/>
      <c r="AQ126" s="154" t="str">
        <f>CONCATENATE($A70," ",$D70,","," ",$F68)</f>
        <v>Group: 2, Women's Singles</v>
      </c>
      <c r="AR126" s="155"/>
      <c r="AS126" s="155"/>
      <c r="AT126" s="155"/>
      <c r="AU126" s="155"/>
      <c r="AV126" s="155"/>
      <c r="AW126" s="155"/>
      <c r="AX126" s="155"/>
      <c r="AY126" s="155"/>
      <c r="AZ126" s="155"/>
      <c r="BA126" s="155"/>
      <c r="BB126" s="155"/>
      <c r="BC126" s="156"/>
      <c r="BD126" s="163">
        <f>A111</f>
        <v>7</v>
      </c>
      <c r="BE126" s="164"/>
      <c r="BF126" s="183" t="str">
        <f>C111</f>
        <v>A</v>
      </c>
      <c r="BG126" s="185" t="str">
        <f>IF(VLOOKUP($BF126,$A72:$C82,3,FALSE)=0,"",CONCATENATE(VLOOKUP(VLOOKUP($BF126,$A72:$C82,3,FALSE),Players!$J:$N,4,FALSE)," ",VLOOKUP($BF126,$A72:$C82,3,FALSE)," ",IF(ISERROR(VLOOKUP(VLOOKUP($BF126,$A72:$C82,3,FALSE),Players!$J:$N,5,FALSE)),"()",CONCATENATE("(",VLOOKUP(VLOOKUP($BF126,$A72:$C82,3,FALSE),Players!$J:$N,5,FALSE),")"))))</f>
        <v/>
      </c>
      <c r="BH126" s="186"/>
      <c r="BI126" s="186"/>
      <c r="BJ126" s="186"/>
      <c r="BK126" s="186"/>
      <c r="BL126" s="186"/>
      <c r="BM126" s="186"/>
      <c r="BN126" s="186"/>
      <c r="BO126" s="186"/>
      <c r="BP126" s="186"/>
      <c r="BQ126" s="186"/>
      <c r="BR126" s="186"/>
      <c r="BS126" s="186"/>
      <c r="BT126" s="186"/>
      <c r="BU126" s="187"/>
      <c r="BV126" s="170" t="str">
        <f>IF(D111&lt;&gt;"",D111,"")</f>
        <v/>
      </c>
      <c r="BW126" s="171"/>
      <c r="BX126" s="335" t="str">
        <f>IF(F111&lt;&gt;"",F111,"")</f>
        <v/>
      </c>
      <c r="BY126" s="171"/>
      <c r="BZ126" s="335" t="str">
        <f>IF(H111&lt;&gt;"",H111,"")</f>
        <v/>
      </c>
      <c r="CA126" s="171"/>
      <c r="CB126" s="335" t="str">
        <f>IF(J111&lt;&gt;"",J111,"")</f>
        <v/>
      </c>
      <c r="CC126" s="171"/>
      <c r="CD126" s="335" t="str">
        <f>IF(L111&lt;&gt;"",L111,"")</f>
        <v/>
      </c>
      <c r="CE126" s="337"/>
      <c r="CF126" s="174" t="str">
        <f>IF($CD126=$CD128,IF($CB126=$CB128,IF($BZ126&lt;&gt;"",IF($BZ126&gt;$BZ128,"W","L"),""),IF($CB126&gt;$CB128,"W","L")),IF($CD126&gt;$CD128,"W","L"))</f>
        <v/>
      </c>
      <c r="CG126" s="154" t="str">
        <f>CONCATENATE($A70," ",$D70,","," ",$F68)</f>
        <v>Group: 2, Women's Singles</v>
      </c>
      <c r="CH126" s="155"/>
      <c r="CI126" s="155"/>
      <c r="CJ126" s="155"/>
      <c r="CK126" s="155"/>
      <c r="CL126" s="155"/>
      <c r="CM126" s="155"/>
      <c r="CN126" s="155"/>
      <c r="CO126" s="155"/>
      <c r="CP126" s="155"/>
      <c r="CQ126" s="155"/>
      <c r="CR126" s="155"/>
      <c r="CS126" s="156"/>
      <c r="CT126" s="163">
        <f>O111</f>
        <v>14</v>
      </c>
      <c r="CU126" s="164"/>
      <c r="CV126" s="183" t="str">
        <f>Q111</f>
        <v>D</v>
      </c>
      <c r="CW126" s="185" t="str">
        <f>IF(VLOOKUP($CV126,$A72:$C82,3,FALSE)=0,"",CONCATENATE(VLOOKUP(VLOOKUP($CV126,$A72:$C82,3,FALSE),Players!$J:$N,4,FALSE)," ",VLOOKUP($CV126,$A72:$C82,3,FALSE)," ",IF(ISERROR(VLOOKUP(VLOOKUP($CV126,$A72:$C82,3,FALSE),Players!$J:$N,5,FALSE)),"()",CONCATENATE("(",VLOOKUP(VLOOKUP($CV126,$A72:$C82,3,FALSE),Players!$J:$N,5,FALSE),")"))))</f>
        <v/>
      </c>
      <c r="CX126" s="186"/>
      <c r="CY126" s="186"/>
      <c r="CZ126" s="186"/>
      <c r="DA126" s="186"/>
      <c r="DB126" s="186"/>
      <c r="DC126" s="186"/>
      <c r="DD126" s="186"/>
      <c r="DE126" s="186"/>
      <c r="DF126" s="186"/>
      <c r="DG126" s="186"/>
      <c r="DH126" s="186"/>
      <c r="DI126" s="186"/>
      <c r="DJ126" s="186"/>
      <c r="DK126" s="187"/>
      <c r="DL126" s="170" t="str">
        <f>IF(R111&lt;&gt;"",R111,"")</f>
        <v/>
      </c>
      <c r="DM126" s="171"/>
      <c r="DN126" s="335" t="str">
        <f>IF(T111&lt;&gt;"",T111,"")</f>
        <v/>
      </c>
      <c r="DO126" s="171"/>
      <c r="DP126" s="335" t="str">
        <f>IF(V111&lt;&gt;"",V111,"")</f>
        <v/>
      </c>
      <c r="DQ126" s="171"/>
      <c r="DR126" s="335" t="str">
        <f>IF(X111&lt;&gt;"",X111,"")</f>
        <v/>
      </c>
      <c r="DS126" s="171"/>
      <c r="DT126" s="335" t="str">
        <f>IF(Z111&lt;&gt;"",Z111,"")</f>
        <v/>
      </c>
      <c r="DU126" s="337"/>
      <c r="DV126" s="174" t="str">
        <f>IF($DT126=$DT128,IF($DR126=$DR128,IF($DP126&lt;&gt;"",IF($DP126&gt;$DP128,"W","L"),""),IF($DR126&gt;$DR128,"W","L")),IF($DT126&gt;$DT128,"W","L"))</f>
        <v/>
      </c>
      <c r="DW126" s="129"/>
      <c r="DX126" s="129"/>
      <c r="DY126" s="129"/>
      <c r="DZ126" s="129"/>
      <c r="EA126" s="129"/>
      <c r="EB126" s="129"/>
      <c r="EC126" s="129"/>
      <c r="ED126" s="129"/>
      <c r="EE126" s="129"/>
      <c r="EF126" s="129"/>
      <c r="EG126" s="129"/>
      <c r="EH126" s="129"/>
      <c r="EI126" s="129"/>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row>
    <row r="127" spans="1:171" ht="11.25" customHeight="1">
      <c r="R127" s="42"/>
      <c r="S127" s="42"/>
      <c r="W127" s="42"/>
      <c r="X127" s="43"/>
      <c r="Y127" s="43"/>
      <c r="Z127" s="43"/>
      <c r="AA127" s="43"/>
      <c r="AB127" s="43"/>
      <c r="AC127" s="43"/>
      <c r="AD127" s="43"/>
      <c r="AE127" s="43"/>
      <c r="AF127" s="43"/>
      <c r="AG127" s="43"/>
      <c r="AH127" s="43"/>
      <c r="AI127" s="43"/>
      <c r="AJ127" s="43"/>
      <c r="AK127" s="43"/>
      <c r="AL127" s="43"/>
      <c r="AM127" s="43"/>
      <c r="AN127" s="3"/>
      <c r="AO127" s="3"/>
      <c r="AP127" s="3"/>
      <c r="AQ127" s="157"/>
      <c r="AR127" s="158"/>
      <c r="AS127" s="158"/>
      <c r="AT127" s="158"/>
      <c r="AU127" s="158"/>
      <c r="AV127" s="158"/>
      <c r="AW127" s="158"/>
      <c r="AX127" s="158"/>
      <c r="AY127" s="158"/>
      <c r="AZ127" s="158"/>
      <c r="BA127" s="158"/>
      <c r="BB127" s="158"/>
      <c r="BC127" s="159"/>
      <c r="BD127" s="165"/>
      <c r="BE127" s="166"/>
      <c r="BF127" s="184"/>
      <c r="BG127" s="188"/>
      <c r="BH127" s="189"/>
      <c r="BI127" s="189"/>
      <c r="BJ127" s="189"/>
      <c r="BK127" s="189"/>
      <c r="BL127" s="189"/>
      <c r="BM127" s="189"/>
      <c r="BN127" s="189"/>
      <c r="BO127" s="189"/>
      <c r="BP127" s="189"/>
      <c r="BQ127" s="189"/>
      <c r="BR127" s="189"/>
      <c r="BS127" s="189"/>
      <c r="BT127" s="189"/>
      <c r="BU127" s="190"/>
      <c r="BV127" s="172"/>
      <c r="BW127" s="173"/>
      <c r="BX127" s="336"/>
      <c r="BY127" s="173"/>
      <c r="BZ127" s="336"/>
      <c r="CA127" s="173"/>
      <c r="CB127" s="336"/>
      <c r="CC127" s="173"/>
      <c r="CD127" s="336"/>
      <c r="CE127" s="338"/>
      <c r="CF127" s="174"/>
      <c r="CG127" s="157"/>
      <c r="CH127" s="158"/>
      <c r="CI127" s="158"/>
      <c r="CJ127" s="158"/>
      <c r="CK127" s="158"/>
      <c r="CL127" s="158"/>
      <c r="CM127" s="158"/>
      <c r="CN127" s="158"/>
      <c r="CO127" s="158"/>
      <c r="CP127" s="158"/>
      <c r="CQ127" s="158"/>
      <c r="CR127" s="158"/>
      <c r="CS127" s="159"/>
      <c r="CT127" s="165"/>
      <c r="CU127" s="166"/>
      <c r="CV127" s="184"/>
      <c r="CW127" s="188"/>
      <c r="CX127" s="189"/>
      <c r="CY127" s="189"/>
      <c r="CZ127" s="189"/>
      <c r="DA127" s="189"/>
      <c r="DB127" s="189"/>
      <c r="DC127" s="189"/>
      <c r="DD127" s="189"/>
      <c r="DE127" s="189"/>
      <c r="DF127" s="189"/>
      <c r="DG127" s="189"/>
      <c r="DH127" s="189"/>
      <c r="DI127" s="189"/>
      <c r="DJ127" s="189"/>
      <c r="DK127" s="190"/>
      <c r="DL127" s="172"/>
      <c r="DM127" s="173"/>
      <c r="DN127" s="336"/>
      <c r="DO127" s="173"/>
      <c r="DP127" s="336"/>
      <c r="DQ127" s="173"/>
      <c r="DR127" s="336"/>
      <c r="DS127" s="173"/>
      <c r="DT127" s="336"/>
      <c r="DU127" s="338"/>
      <c r="DV127" s="174"/>
      <c r="DW127" s="129"/>
      <c r="DX127" s="129"/>
      <c r="DY127" s="129"/>
      <c r="DZ127" s="129"/>
      <c r="EA127" s="129"/>
      <c r="EB127" s="129"/>
      <c r="EC127" s="129"/>
      <c r="ED127" s="129"/>
      <c r="EE127" s="129"/>
      <c r="EF127" s="129"/>
      <c r="EG127" s="129"/>
      <c r="EH127" s="129"/>
      <c r="EI127" s="129"/>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row>
    <row r="128" spans="1:171" ht="11.25" customHeight="1">
      <c r="A128" s="2"/>
      <c r="R128" s="42"/>
      <c r="S128" s="42"/>
      <c r="W128" s="42"/>
      <c r="AA128" s="42"/>
      <c r="AB128" s="42"/>
      <c r="AI128" s="42"/>
      <c r="AJ128" s="42"/>
      <c r="AN128" s="3"/>
      <c r="AO128" s="3"/>
      <c r="AP128" s="3"/>
      <c r="AQ128" s="157"/>
      <c r="AR128" s="158"/>
      <c r="AS128" s="158"/>
      <c r="AT128" s="158"/>
      <c r="AU128" s="158"/>
      <c r="AV128" s="158"/>
      <c r="AW128" s="158"/>
      <c r="AX128" s="158"/>
      <c r="AY128" s="158"/>
      <c r="AZ128" s="158"/>
      <c r="BA128" s="158"/>
      <c r="BB128" s="158"/>
      <c r="BC128" s="159"/>
      <c r="BD128" s="165"/>
      <c r="BE128" s="166"/>
      <c r="BF128" s="175" t="str">
        <f>C113</f>
        <v>C</v>
      </c>
      <c r="BG128" s="177" t="str">
        <f>IF(VLOOKUP($BF128,$A72:$C82,3,FALSE)=0,"",CONCATENATE(VLOOKUP(VLOOKUP($BF128,$A72:$C82,3,FALSE),Players!$J:$N,4,FALSE)," ",VLOOKUP($BF128,$A72:$C82,3,FALSE)," ",IF(ISERROR(VLOOKUP(VLOOKUP($BF128,$A72:$C82,3,FALSE),Players!$J:$N,5,FALSE)),"()",CONCATENATE("(",VLOOKUP(VLOOKUP($BF128,$A72:$C82,3,FALSE),Players!$J:$N,5,FALSE),")"))))</f>
        <v/>
      </c>
      <c r="BH128" s="178"/>
      <c r="BI128" s="178"/>
      <c r="BJ128" s="178"/>
      <c r="BK128" s="178"/>
      <c r="BL128" s="178"/>
      <c r="BM128" s="178"/>
      <c r="BN128" s="178"/>
      <c r="BO128" s="178"/>
      <c r="BP128" s="178"/>
      <c r="BQ128" s="178"/>
      <c r="BR128" s="178"/>
      <c r="BS128" s="178"/>
      <c r="BT128" s="178"/>
      <c r="BU128" s="179"/>
      <c r="BV128" s="150" t="str">
        <f>IF(D113&lt;&gt;"",D113,"")</f>
        <v/>
      </c>
      <c r="BW128" s="151"/>
      <c r="BX128" s="288" t="str">
        <f>IF(F113&lt;&gt;"",F113,"")</f>
        <v/>
      </c>
      <c r="BY128" s="151"/>
      <c r="BZ128" s="288" t="str">
        <f>IF(H113&lt;&gt;"",H113,"")</f>
        <v/>
      </c>
      <c r="CA128" s="151"/>
      <c r="CB128" s="288" t="str">
        <f>IF(J113&lt;&gt;"",J113,"")</f>
        <v/>
      </c>
      <c r="CC128" s="151"/>
      <c r="CD128" s="288" t="str">
        <f>IF(L113&lt;&gt;"",L113,"")</f>
        <v/>
      </c>
      <c r="CE128" s="332"/>
      <c r="CF128" s="174" t="str">
        <f>IF($CF126&lt;&gt;"",IF(CF126="W","L","W"),"")</f>
        <v/>
      </c>
      <c r="CG128" s="157"/>
      <c r="CH128" s="158"/>
      <c r="CI128" s="158"/>
      <c r="CJ128" s="158"/>
      <c r="CK128" s="158"/>
      <c r="CL128" s="158"/>
      <c r="CM128" s="158"/>
      <c r="CN128" s="158"/>
      <c r="CO128" s="158"/>
      <c r="CP128" s="158"/>
      <c r="CQ128" s="158"/>
      <c r="CR128" s="158"/>
      <c r="CS128" s="159"/>
      <c r="CT128" s="165"/>
      <c r="CU128" s="166"/>
      <c r="CV128" s="175" t="str">
        <f>Q113</f>
        <v>F</v>
      </c>
      <c r="CW128" s="177" t="str">
        <f>IF(VLOOKUP($CV128,$A72:$C82,3,FALSE)=0,"",CONCATENATE(VLOOKUP(VLOOKUP($CV128,$A72:$C82,3,FALSE),Players!$J:$N,4,FALSE)," ",VLOOKUP($CV128,$A72:$C82,3,FALSE)," ",IF(ISERROR(VLOOKUP(VLOOKUP($CV128,$A72:$C82,3,FALSE),Players!$J:$N,5,FALSE)),"()",CONCATENATE("(",VLOOKUP(VLOOKUP($CV128,$A72:$C82,3,FALSE),Players!$J:$N,5,FALSE),")"))))</f>
        <v/>
      </c>
      <c r="CX128" s="178"/>
      <c r="CY128" s="178"/>
      <c r="CZ128" s="178"/>
      <c r="DA128" s="178"/>
      <c r="DB128" s="178"/>
      <c r="DC128" s="178"/>
      <c r="DD128" s="178"/>
      <c r="DE128" s="178"/>
      <c r="DF128" s="178"/>
      <c r="DG128" s="178"/>
      <c r="DH128" s="178"/>
      <c r="DI128" s="178"/>
      <c r="DJ128" s="178"/>
      <c r="DK128" s="179"/>
      <c r="DL128" s="150" t="str">
        <f>IF(R113&lt;&gt;"",R113,"")</f>
        <v/>
      </c>
      <c r="DM128" s="151"/>
      <c r="DN128" s="288" t="str">
        <f>IF(T113&lt;&gt;"",T113,"")</f>
        <v/>
      </c>
      <c r="DO128" s="151"/>
      <c r="DP128" s="288" t="str">
        <f>IF(V113&lt;&gt;"",V113,"")</f>
        <v/>
      </c>
      <c r="DQ128" s="151"/>
      <c r="DR128" s="288" t="str">
        <f>IF(X113&lt;&gt;"",X113,"")</f>
        <v/>
      </c>
      <c r="DS128" s="151"/>
      <c r="DT128" s="288" t="str">
        <f>IF(Z113&lt;&gt;"",Z113,"")</f>
        <v/>
      </c>
      <c r="DU128" s="332"/>
      <c r="DV128" s="174" t="str">
        <f>IF($DV126&lt;&gt;"",IF(DV126="W","L","W"),"")</f>
        <v/>
      </c>
      <c r="DW128" s="129"/>
      <c r="DX128" s="129"/>
      <c r="DY128" s="129"/>
      <c r="DZ128" s="129"/>
      <c r="EA128" s="129"/>
      <c r="EB128" s="129"/>
      <c r="EC128" s="129"/>
      <c r="ED128" s="129"/>
      <c r="EE128" s="129"/>
      <c r="EF128" s="129"/>
      <c r="EG128" s="129"/>
      <c r="EH128" s="129"/>
      <c r="EI128" s="129"/>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row>
    <row r="129" spans="1:171" ht="11.25" customHeight="1" thickBot="1">
      <c r="A129" s="2"/>
      <c r="R129" s="42"/>
      <c r="S129" s="42"/>
      <c r="W129" s="42"/>
      <c r="X129" s="43"/>
      <c r="Y129" s="43"/>
      <c r="Z129" s="43"/>
      <c r="AA129" s="43"/>
      <c r="AB129" s="43"/>
      <c r="AC129" s="43"/>
      <c r="AD129" s="43"/>
      <c r="AE129" s="43"/>
      <c r="AF129" s="43"/>
      <c r="AG129" s="43"/>
      <c r="AH129" s="43"/>
      <c r="AI129" s="43"/>
      <c r="AJ129" s="43"/>
      <c r="AK129" s="43"/>
      <c r="AL129" s="43"/>
      <c r="AM129" s="43"/>
      <c r="AN129" s="3"/>
      <c r="AO129" s="3"/>
      <c r="AP129" s="3"/>
      <c r="AQ129" s="160"/>
      <c r="AR129" s="161"/>
      <c r="AS129" s="161"/>
      <c r="AT129" s="161"/>
      <c r="AU129" s="161"/>
      <c r="AV129" s="161"/>
      <c r="AW129" s="161"/>
      <c r="AX129" s="161"/>
      <c r="AY129" s="161"/>
      <c r="AZ129" s="161"/>
      <c r="BA129" s="161"/>
      <c r="BB129" s="161"/>
      <c r="BC129" s="162"/>
      <c r="BD129" s="167"/>
      <c r="BE129" s="168"/>
      <c r="BF129" s="176"/>
      <c r="BG129" s="180"/>
      <c r="BH129" s="181"/>
      <c r="BI129" s="181"/>
      <c r="BJ129" s="181"/>
      <c r="BK129" s="181"/>
      <c r="BL129" s="181"/>
      <c r="BM129" s="181"/>
      <c r="BN129" s="181"/>
      <c r="BO129" s="181"/>
      <c r="BP129" s="181"/>
      <c r="BQ129" s="181"/>
      <c r="BR129" s="181"/>
      <c r="BS129" s="181"/>
      <c r="BT129" s="181"/>
      <c r="BU129" s="182"/>
      <c r="BV129" s="152"/>
      <c r="BW129" s="153"/>
      <c r="BX129" s="333"/>
      <c r="BY129" s="153"/>
      <c r="BZ129" s="333"/>
      <c r="CA129" s="153"/>
      <c r="CB129" s="333"/>
      <c r="CC129" s="153"/>
      <c r="CD129" s="333"/>
      <c r="CE129" s="334"/>
      <c r="CF129" s="341"/>
      <c r="CG129" s="160"/>
      <c r="CH129" s="161"/>
      <c r="CI129" s="161"/>
      <c r="CJ129" s="161"/>
      <c r="CK129" s="161"/>
      <c r="CL129" s="161"/>
      <c r="CM129" s="161"/>
      <c r="CN129" s="161"/>
      <c r="CO129" s="161"/>
      <c r="CP129" s="161"/>
      <c r="CQ129" s="161"/>
      <c r="CR129" s="161"/>
      <c r="CS129" s="162"/>
      <c r="CT129" s="167"/>
      <c r="CU129" s="168"/>
      <c r="CV129" s="176"/>
      <c r="CW129" s="180"/>
      <c r="CX129" s="181"/>
      <c r="CY129" s="181"/>
      <c r="CZ129" s="181"/>
      <c r="DA129" s="181"/>
      <c r="DB129" s="181"/>
      <c r="DC129" s="181"/>
      <c r="DD129" s="181"/>
      <c r="DE129" s="181"/>
      <c r="DF129" s="181"/>
      <c r="DG129" s="181"/>
      <c r="DH129" s="181"/>
      <c r="DI129" s="181"/>
      <c r="DJ129" s="181"/>
      <c r="DK129" s="182"/>
      <c r="DL129" s="152"/>
      <c r="DM129" s="153"/>
      <c r="DN129" s="333"/>
      <c r="DO129" s="153"/>
      <c r="DP129" s="333"/>
      <c r="DQ129" s="153"/>
      <c r="DR129" s="333"/>
      <c r="DS129" s="153"/>
      <c r="DT129" s="333"/>
      <c r="DU129" s="334"/>
      <c r="DV129" s="174"/>
      <c r="DW129" s="129"/>
      <c r="DX129" s="129"/>
      <c r="DY129" s="129"/>
      <c r="DZ129" s="129"/>
      <c r="EA129" s="129"/>
      <c r="EB129" s="129"/>
      <c r="EC129" s="129"/>
      <c r="ED129" s="129"/>
      <c r="EE129" s="129"/>
      <c r="EF129" s="129"/>
      <c r="EG129" s="129"/>
      <c r="EH129" s="129"/>
      <c r="EI129" s="129"/>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row>
    <row r="130" spans="1:171" ht="11.25" customHeight="1" thickBot="1">
      <c r="A130" s="2"/>
      <c r="R130" s="42"/>
      <c r="S130" s="42"/>
      <c r="W130" s="42"/>
      <c r="AA130" s="42"/>
      <c r="AB130" s="42"/>
      <c r="AI130" s="42"/>
      <c r="AJ130" s="42"/>
      <c r="AN130" s="3"/>
      <c r="AO130" s="3"/>
      <c r="AP130" s="3"/>
      <c r="AQ130" s="129"/>
      <c r="AR130" s="129"/>
      <c r="AS130" s="129"/>
      <c r="AT130" s="129"/>
      <c r="AU130" s="129"/>
      <c r="AV130" s="129"/>
      <c r="AW130" s="129"/>
      <c r="AX130" s="129"/>
      <c r="AY130" s="129"/>
      <c r="AZ130" s="129"/>
      <c r="BA130" s="129"/>
      <c r="BB130" s="129"/>
      <c r="BC130" s="129"/>
      <c r="BD130" s="3"/>
      <c r="BE130" s="3"/>
      <c r="BF130" s="3"/>
      <c r="BG130" s="3"/>
      <c r="BH130" s="3"/>
      <c r="BI130" s="3"/>
      <c r="BJ130" s="3"/>
      <c r="BK130" s="3"/>
      <c r="BL130" s="3"/>
      <c r="BM130" s="3"/>
      <c r="BN130" s="3"/>
      <c r="BO130" s="3"/>
      <c r="BP130" s="3"/>
      <c r="BQ130" s="3"/>
      <c r="BR130" s="3"/>
      <c r="BS130" s="3"/>
      <c r="BT130" s="3"/>
      <c r="BU130" s="3"/>
      <c r="BV130" s="169" t="str">
        <f>IF(CF126&lt;&gt;"",IF(AND(AND(BV126&gt;-1,BV128&gt;-1),OR(BV126&gt;10,BV128&gt;10),ABS(BV126-BV128)&gt;1,IF(OR(BV126&gt;11,BV128&gt;11),ABS(BV126-BV128)=2,TRUE),BV126=INT(BV126),BV128=INT(BV128)),"","Error"),"")</f>
        <v/>
      </c>
      <c r="BW130" s="169"/>
      <c r="BX130" s="169" t="str">
        <f>IF(CF126&lt;&gt;"",IF(AND(AND(BX126&gt;-1,BX128&gt;-1),OR(BX126&gt;10,BX128&gt;10),ABS(BX126-BX128)&gt;1,IF(OR(BX126&gt;11,BX128&gt;11),ABS(BX126-BX128)=2,TRUE),BX126=INT(BX126),BX128=INT(BX128)),"","Error"),"")</f>
        <v/>
      </c>
      <c r="BY130" s="169"/>
      <c r="BZ130" s="169" t="str">
        <f>IF(CF126&lt;&gt;"",IF(AND(AND(BZ126&gt;-1,BZ128&gt;-1),OR(BZ126&gt;10,BZ128&gt;10),ABS(BZ126-BZ128)&gt;1,IF(OR(BZ126&gt;11,BZ128&gt;11),ABS(BZ126-BZ128)=2,TRUE),BZ126=INT(BZ126),BZ128=INT(BZ128)),"","Error"),"")</f>
        <v/>
      </c>
      <c r="CA130" s="169"/>
      <c r="CB130" s="169" t="str">
        <f>IF(AND(CF126&lt;&gt;"",CB126&lt;&gt;""),IF(AND(AND(CB126&gt;-1,CB128&gt;-1),OR(CB126&gt;10,CB128&gt;10),ABS(CB126-CB128)&gt;1,IF(OR(CB126&gt;11,CB128&gt;11),ABS(CB126-CB128)=2,TRUE),CB126=INT(CB126),CB128=INT(CB128)),"","Error"),"")</f>
        <v/>
      </c>
      <c r="CC130" s="169"/>
      <c r="CD130" s="169" t="str">
        <f>IF(AND(CF126&lt;&gt;"",CD126&lt;&gt;""),IF(AND(AND(CD126&gt;-1,CD128&gt;-1),OR(CD126&gt;10,CD128&gt;10),ABS(CD126-CD128)&gt;1,IF(OR(CD126&gt;11,CD128&gt;11),ABS(CD126-CD128)=2,TRUE),CD126=INT(CD126),CD128=INT(CD128)),"","Error"),"")</f>
        <v/>
      </c>
      <c r="CE130" s="169"/>
      <c r="CF130" s="3"/>
      <c r="CG130" s="129"/>
      <c r="CH130" s="129"/>
      <c r="CI130" s="129"/>
      <c r="CJ130" s="129"/>
      <c r="CK130" s="129"/>
      <c r="CL130" s="129"/>
      <c r="CM130" s="129"/>
      <c r="CN130" s="129"/>
      <c r="CO130" s="129"/>
      <c r="CP130" s="129"/>
      <c r="CQ130" s="129"/>
      <c r="CR130" s="129"/>
      <c r="CS130" s="129"/>
      <c r="CT130" s="3"/>
      <c r="CU130" s="3"/>
      <c r="CV130" s="3"/>
      <c r="CW130" s="3"/>
      <c r="CX130" s="3"/>
      <c r="CY130" s="3"/>
      <c r="CZ130" s="3"/>
      <c r="DA130" s="3"/>
      <c r="DB130" s="3"/>
      <c r="DC130" s="3"/>
      <c r="DD130" s="3"/>
      <c r="DE130" s="3"/>
      <c r="DF130" s="3"/>
      <c r="DG130" s="3"/>
      <c r="DH130" s="3"/>
      <c r="DI130" s="3"/>
      <c r="DJ130" s="3"/>
      <c r="DK130" s="3"/>
      <c r="DL130" s="169" t="str">
        <f>IF(DV126&lt;&gt;"",IF(AND(AND(DL126&gt;-1,DL128&gt;-1),OR(DL126&gt;10,DL128&gt;10),ABS(DL126-DL128)&gt;1,IF(OR(DL126&gt;11,DL128&gt;11),ABS(DL126-DL128)=2,TRUE),DL126=INT(DL126),DL128=INT(DL128)),"","Error"),"")</f>
        <v/>
      </c>
      <c r="DM130" s="169"/>
      <c r="DN130" s="169" t="str">
        <f>IF(DV126&lt;&gt;"",IF(AND(AND(DN126&gt;-1,DN128&gt;-1),OR(DN126&gt;10,DN128&gt;10),ABS(DN126-DN128)&gt;1,IF(OR(DN126&gt;11,DN128&gt;11),ABS(DN126-DN128)=2,TRUE),DN126=INT(DN126),DN128=INT(DN128)),"","Error"),"")</f>
        <v/>
      </c>
      <c r="DO130" s="169"/>
      <c r="DP130" s="169" t="str">
        <f>IF(DV126&lt;&gt;"",IF(AND(AND(DP126&gt;-1,DP128&gt;-1),OR(DP126&gt;10,DP128&gt;10),ABS(DP126-DP128)&gt;1,IF(OR(DP126&gt;11,DP128&gt;11),ABS(DP126-DP128)=2,TRUE),DP126=INT(DP126),DP128=INT(DP128)),"","Error"),"")</f>
        <v/>
      </c>
      <c r="DQ130" s="169"/>
      <c r="DR130" s="169" t="str">
        <f>IF(AND(DV126&lt;&gt;"",DR126&lt;&gt;""),IF(AND(AND(DR126&gt;-1,DR128&gt;-1),OR(DR126&gt;10,DR128&gt;10),ABS(DR126-DR128)&gt;1,IF(OR(DR126&gt;11,DR128&gt;11),ABS(DR126-DR128)=2,TRUE),DR126=INT(DR126),DR128=INT(DR128)),"","Error"),"")</f>
        <v/>
      </c>
      <c r="DS130" s="169"/>
      <c r="DT130" s="169" t="str">
        <f>IF(AND(DV126&lt;&gt;"",DT126&lt;&gt;""),IF(AND(AND(DT126&gt;-1,DT128&gt;-1),OR(DT126&gt;10,DT128&gt;10),ABS(DT126-DT128)&gt;1,IF(OR(DT126&gt;11,DT128&gt;11),ABS(DT126-DT128)=2,TRUE),DT126=INT(DT126),DT128=INT(DT128)),"","Error"),"")</f>
        <v/>
      </c>
      <c r="DU130" s="169"/>
      <c r="DV130" s="3"/>
      <c r="DW130" s="129"/>
      <c r="DX130" s="129"/>
      <c r="DY130" s="129"/>
      <c r="DZ130" s="129"/>
      <c r="EA130" s="129"/>
      <c r="EB130" s="129"/>
      <c r="EC130" s="129"/>
      <c r="ED130" s="129"/>
      <c r="EE130" s="129"/>
      <c r="EF130" s="129"/>
      <c r="EG130" s="129"/>
      <c r="EH130" s="129"/>
      <c r="EI130" s="129"/>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row>
    <row r="131" spans="1:171" ht="11.25" customHeight="1">
      <c r="A131" s="259" t="s">
        <v>9</v>
      </c>
      <c r="B131" s="260"/>
      <c r="C131" s="260"/>
      <c r="D131" s="260"/>
      <c r="E131" s="260"/>
      <c r="F131" s="300" t="str">
        <f>Players!$C$1</f>
        <v>Enter Division Name</v>
      </c>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301"/>
      <c r="AF131" s="301"/>
      <c r="AG131" s="301"/>
      <c r="AH131" s="302" t="s">
        <v>10</v>
      </c>
      <c r="AI131" s="303"/>
      <c r="AJ131" s="303"/>
      <c r="AK131" s="306" t="str">
        <f>Players!$G$1</f>
        <v>Enter Date</v>
      </c>
      <c r="AL131" s="307"/>
      <c r="AM131" s="307"/>
      <c r="AN131" s="307"/>
      <c r="AO131" s="308"/>
      <c r="AQ131" s="154" t="str">
        <f>CONCATENATE($A135," ",$D135,","," ",$F133)</f>
        <v>Group: 3, Women's Singles</v>
      </c>
      <c r="AR131" s="155"/>
      <c r="AS131" s="155"/>
      <c r="AT131" s="155"/>
      <c r="AU131" s="155"/>
      <c r="AV131" s="155"/>
      <c r="AW131" s="155"/>
      <c r="AX131" s="155"/>
      <c r="AY131" s="155"/>
      <c r="AZ131" s="155"/>
      <c r="BA131" s="155"/>
      <c r="BB131" s="155"/>
      <c r="BC131" s="156"/>
      <c r="BD131" s="163">
        <f>A152</f>
        <v>1</v>
      </c>
      <c r="BE131" s="164"/>
      <c r="BF131" s="183" t="str">
        <f>C152</f>
        <v>A</v>
      </c>
      <c r="BG131" s="185" t="str">
        <f>IF(VLOOKUP($BF131,$A137:$C147,3,FALSE)=0,"",CONCATENATE(VLOOKUP(VLOOKUP($BF131,$A137:$C147,3,FALSE),Players!$J:$N,4,FALSE)," ",VLOOKUP($BF131,$A137:$C147,3,FALSE)," ",IF(ISERROR(VLOOKUP(VLOOKUP($BF131,$A137:$C147,3,FALSE),Players!$J:$N,5,FALSE)),"()",CONCATENATE("(",VLOOKUP(VLOOKUP($BF131,$A137:$C147,3,FALSE),Players!$J:$N,5,FALSE),")"))))</f>
        <v/>
      </c>
      <c r="BH131" s="186"/>
      <c r="BI131" s="186"/>
      <c r="BJ131" s="186"/>
      <c r="BK131" s="186"/>
      <c r="BL131" s="186"/>
      <c r="BM131" s="186"/>
      <c r="BN131" s="186"/>
      <c r="BO131" s="186"/>
      <c r="BP131" s="186"/>
      <c r="BQ131" s="186"/>
      <c r="BR131" s="186"/>
      <c r="BS131" s="186"/>
      <c r="BT131" s="186"/>
      <c r="BU131" s="187"/>
      <c r="BV131" s="170" t="str">
        <f>IF(D152&lt;&gt;"",D152,"")</f>
        <v/>
      </c>
      <c r="BW131" s="171"/>
      <c r="BX131" s="335" t="str">
        <f>IF(F152&lt;&gt;"",F152,"")</f>
        <v/>
      </c>
      <c r="BY131" s="171"/>
      <c r="BZ131" s="335" t="str">
        <f>IF(H152&lt;&gt;"",H152,"")</f>
        <v/>
      </c>
      <c r="CA131" s="171"/>
      <c r="CB131" s="335" t="str">
        <f>IF(J152&lt;&gt;"",J152,"")</f>
        <v/>
      </c>
      <c r="CC131" s="171"/>
      <c r="CD131" s="335" t="str">
        <f>IF(L152&lt;&gt;"",L152,"")</f>
        <v/>
      </c>
      <c r="CE131" s="337"/>
      <c r="CF131" s="174" t="str">
        <f>IF($CD131=$CD133,IF($CB131=$CB133,IF($BZ131&lt;&gt;"",IF($BZ131&gt;$BZ133,"W","L"),""),IF($CB131&gt;$CB133,"W","L")),IF($CD131&gt;$CD133,"W","L"))</f>
        <v/>
      </c>
      <c r="CG131" s="154" t="str">
        <f>CONCATENATE($A135," ",$D135,","," ",$F133)</f>
        <v>Group: 3, Women's Singles</v>
      </c>
      <c r="CH131" s="155"/>
      <c r="CI131" s="155"/>
      <c r="CJ131" s="155"/>
      <c r="CK131" s="155"/>
      <c r="CL131" s="155"/>
      <c r="CM131" s="155"/>
      <c r="CN131" s="155"/>
      <c r="CO131" s="155"/>
      <c r="CP131" s="155"/>
      <c r="CQ131" s="155"/>
      <c r="CR131" s="155"/>
      <c r="CS131" s="156"/>
      <c r="CT131" s="163">
        <f>O152</f>
        <v>8</v>
      </c>
      <c r="CU131" s="164"/>
      <c r="CV131" s="183" t="str">
        <f>Q152</f>
        <v>B</v>
      </c>
      <c r="CW131" s="185" t="str">
        <f>IF(VLOOKUP($CV131,$A137:$C147,3,FALSE)=0,"",CONCATENATE(VLOOKUP(VLOOKUP($CV131,$A137:$C147,3,FALSE),Players!$J:$N,4,FALSE)," ",VLOOKUP($CV131,$A137:$C147,3,FALSE)," ",IF(ISERROR(VLOOKUP(VLOOKUP($CV131,$A137:$C147,3,FALSE),Players!$J:$N,5,FALSE)),"()",CONCATENATE("(",VLOOKUP(VLOOKUP($CV131,$A137:$C147,3,FALSE),Players!$J:$N,5,FALSE),")"))))</f>
        <v/>
      </c>
      <c r="CX131" s="186"/>
      <c r="CY131" s="186"/>
      <c r="CZ131" s="186"/>
      <c r="DA131" s="186"/>
      <c r="DB131" s="186"/>
      <c r="DC131" s="186"/>
      <c r="DD131" s="186"/>
      <c r="DE131" s="186"/>
      <c r="DF131" s="186"/>
      <c r="DG131" s="186"/>
      <c r="DH131" s="186"/>
      <c r="DI131" s="186"/>
      <c r="DJ131" s="186"/>
      <c r="DK131" s="187"/>
      <c r="DL131" s="170" t="str">
        <f>IF(R152&lt;&gt;"",R152,"")</f>
        <v/>
      </c>
      <c r="DM131" s="171"/>
      <c r="DN131" s="335" t="str">
        <f>IF(T152&lt;&gt;"",T152,"")</f>
        <v/>
      </c>
      <c r="DO131" s="171"/>
      <c r="DP131" s="335" t="str">
        <f>IF(V152&lt;&gt;"",V152,"")</f>
        <v/>
      </c>
      <c r="DQ131" s="171"/>
      <c r="DR131" s="335" t="str">
        <f>IF(X152&lt;&gt;"",X152,"")</f>
        <v/>
      </c>
      <c r="DS131" s="171"/>
      <c r="DT131" s="335" t="str">
        <f>IF(Z152&lt;&gt;"",Z152,"")</f>
        <v/>
      </c>
      <c r="DU131" s="337"/>
      <c r="DV131" s="174" t="str">
        <f>IF($DT131=$DT133,IF($DR131=$DR133,IF($DP131&lt;&gt;"",IF($DP131&gt;$DP133,"W","L"),""),IF($DR131&gt;$DR133,"W","L")),IF($DT131&gt;$DT133,"W","L"))</f>
        <v/>
      </c>
      <c r="DW131" s="154" t="str">
        <f>CONCATENATE($A135," ",$D135,","," ",$F133)</f>
        <v>Group: 3, Women's Singles</v>
      </c>
      <c r="DX131" s="155"/>
      <c r="DY131" s="155"/>
      <c r="DZ131" s="155"/>
      <c r="EA131" s="155"/>
      <c r="EB131" s="155"/>
      <c r="EC131" s="155"/>
      <c r="ED131" s="155"/>
      <c r="EE131" s="155"/>
      <c r="EF131" s="155"/>
      <c r="EG131" s="155"/>
      <c r="EH131" s="155"/>
      <c r="EI131" s="156"/>
      <c r="EJ131" s="163">
        <f>AC152</f>
        <v>15</v>
      </c>
      <c r="EK131" s="164"/>
      <c r="EL131" s="183" t="str">
        <f>AE152</f>
        <v>B</v>
      </c>
      <c r="EM131" s="185" t="str">
        <f>IF(VLOOKUP($EL131,$A137:$C147,3,FALSE)=0,"",CONCATENATE(VLOOKUP(VLOOKUP($EL131,$A137:$C147,3,FALSE),Players!$J:$N,4,FALSE)," ",VLOOKUP($EL131,$A137:$C147,3,FALSE)," ",IF(ISERROR(VLOOKUP(VLOOKUP($EL131,$A137:$C147,3,FALSE),Players!$J:$N,5,FALSE)),"()",CONCATENATE("(",VLOOKUP(VLOOKUP($EL131,$A137:$C147,3,FALSE),Players!$J:$N,5,FALSE),")"))))</f>
        <v/>
      </c>
      <c r="EN131" s="186"/>
      <c r="EO131" s="186"/>
      <c r="EP131" s="186"/>
      <c r="EQ131" s="186"/>
      <c r="ER131" s="186"/>
      <c r="ES131" s="186"/>
      <c r="ET131" s="186"/>
      <c r="EU131" s="186"/>
      <c r="EV131" s="186"/>
      <c r="EW131" s="186"/>
      <c r="EX131" s="186"/>
      <c r="EY131" s="186"/>
      <c r="EZ131" s="186"/>
      <c r="FA131" s="187"/>
      <c r="FB131" s="170" t="str">
        <f>IF(AF152&lt;&gt;"",AF152,"")</f>
        <v/>
      </c>
      <c r="FC131" s="171"/>
      <c r="FD131" s="335" t="str">
        <f>IF(AH152&lt;&gt;"",AH152,"")</f>
        <v/>
      </c>
      <c r="FE131" s="171"/>
      <c r="FF131" s="335" t="str">
        <f>IF(AJ152&lt;&gt;"",AJ152,"")</f>
        <v/>
      </c>
      <c r="FG131" s="171"/>
      <c r="FH131" s="335" t="str">
        <f>IF(AL152&lt;&gt;"",AL152,"")</f>
        <v/>
      </c>
      <c r="FI131" s="171"/>
      <c r="FJ131" s="335" t="str">
        <f>IF(AN152&lt;&gt;"",AN152,"")</f>
        <v/>
      </c>
      <c r="FK131" s="337"/>
      <c r="FL131" s="174" t="str">
        <f>IF($FJ131=$FJ133,IF($FH131=$FH133,IF($FF131&lt;&gt;"",IF($FF131&gt;$FF133,"W","L"),""),IF($FH131&gt;$FH133,"W","L")),IF($FJ131&gt;$FJ133,"W","L"))</f>
        <v/>
      </c>
    </row>
    <row r="132" spans="1:171" ht="11.25" customHeight="1">
      <c r="A132" s="261"/>
      <c r="B132" s="262"/>
      <c r="C132" s="262"/>
      <c r="D132" s="262"/>
      <c r="E132" s="26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82"/>
      <c r="AE132" s="282"/>
      <c r="AF132" s="282"/>
      <c r="AG132" s="282"/>
      <c r="AH132" s="304"/>
      <c r="AI132" s="305"/>
      <c r="AJ132" s="305"/>
      <c r="AK132" s="309"/>
      <c r="AL132" s="309"/>
      <c r="AM132" s="309"/>
      <c r="AN132" s="309"/>
      <c r="AO132" s="310"/>
      <c r="AQ132" s="157"/>
      <c r="AR132" s="158"/>
      <c r="AS132" s="158"/>
      <c r="AT132" s="158"/>
      <c r="AU132" s="158"/>
      <c r="AV132" s="158"/>
      <c r="AW132" s="158"/>
      <c r="AX132" s="158"/>
      <c r="AY132" s="158"/>
      <c r="AZ132" s="158"/>
      <c r="BA132" s="158"/>
      <c r="BB132" s="158"/>
      <c r="BC132" s="159"/>
      <c r="BD132" s="165"/>
      <c r="BE132" s="166"/>
      <c r="BF132" s="184"/>
      <c r="BG132" s="188"/>
      <c r="BH132" s="189"/>
      <c r="BI132" s="189"/>
      <c r="BJ132" s="189"/>
      <c r="BK132" s="189"/>
      <c r="BL132" s="189"/>
      <c r="BM132" s="189"/>
      <c r="BN132" s="189"/>
      <c r="BO132" s="189"/>
      <c r="BP132" s="189"/>
      <c r="BQ132" s="189"/>
      <c r="BR132" s="189"/>
      <c r="BS132" s="189"/>
      <c r="BT132" s="189"/>
      <c r="BU132" s="190"/>
      <c r="BV132" s="172"/>
      <c r="BW132" s="173"/>
      <c r="BX132" s="336"/>
      <c r="BY132" s="173"/>
      <c r="BZ132" s="336"/>
      <c r="CA132" s="173"/>
      <c r="CB132" s="336"/>
      <c r="CC132" s="173"/>
      <c r="CD132" s="336"/>
      <c r="CE132" s="338"/>
      <c r="CF132" s="174"/>
      <c r="CG132" s="157"/>
      <c r="CH132" s="158"/>
      <c r="CI132" s="158"/>
      <c r="CJ132" s="158"/>
      <c r="CK132" s="158"/>
      <c r="CL132" s="158"/>
      <c r="CM132" s="158"/>
      <c r="CN132" s="158"/>
      <c r="CO132" s="158"/>
      <c r="CP132" s="158"/>
      <c r="CQ132" s="158"/>
      <c r="CR132" s="158"/>
      <c r="CS132" s="159"/>
      <c r="CT132" s="165"/>
      <c r="CU132" s="166"/>
      <c r="CV132" s="184"/>
      <c r="CW132" s="188"/>
      <c r="CX132" s="189"/>
      <c r="CY132" s="189"/>
      <c r="CZ132" s="189"/>
      <c r="DA132" s="189"/>
      <c r="DB132" s="189"/>
      <c r="DC132" s="189"/>
      <c r="DD132" s="189"/>
      <c r="DE132" s="189"/>
      <c r="DF132" s="189"/>
      <c r="DG132" s="189"/>
      <c r="DH132" s="189"/>
      <c r="DI132" s="189"/>
      <c r="DJ132" s="189"/>
      <c r="DK132" s="190"/>
      <c r="DL132" s="172"/>
      <c r="DM132" s="173"/>
      <c r="DN132" s="336"/>
      <c r="DO132" s="173"/>
      <c r="DP132" s="336"/>
      <c r="DQ132" s="173"/>
      <c r="DR132" s="336"/>
      <c r="DS132" s="173"/>
      <c r="DT132" s="336"/>
      <c r="DU132" s="338"/>
      <c r="DV132" s="174"/>
      <c r="DW132" s="157"/>
      <c r="DX132" s="158"/>
      <c r="DY132" s="158"/>
      <c r="DZ132" s="158"/>
      <c r="EA132" s="158"/>
      <c r="EB132" s="158"/>
      <c r="EC132" s="158"/>
      <c r="ED132" s="158"/>
      <c r="EE132" s="158"/>
      <c r="EF132" s="158"/>
      <c r="EG132" s="158"/>
      <c r="EH132" s="158"/>
      <c r="EI132" s="159"/>
      <c r="EJ132" s="165"/>
      <c r="EK132" s="166"/>
      <c r="EL132" s="184"/>
      <c r="EM132" s="188"/>
      <c r="EN132" s="189"/>
      <c r="EO132" s="189"/>
      <c r="EP132" s="189"/>
      <c r="EQ132" s="189"/>
      <c r="ER132" s="189"/>
      <c r="ES132" s="189"/>
      <c r="ET132" s="189"/>
      <c r="EU132" s="189"/>
      <c r="EV132" s="189"/>
      <c r="EW132" s="189"/>
      <c r="EX132" s="189"/>
      <c r="EY132" s="189"/>
      <c r="EZ132" s="189"/>
      <c r="FA132" s="190"/>
      <c r="FB132" s="172"/>
      <c r="FC132" s="173"/>
      <c r="FD132" s="336"/>
      <c r="FE132" s="173"/>
      <c r="FF132" s="336"/>
      <c r="FG132" s="173"/>
      <c r="FH132" s="336"/>
      <c r="FI132" s="173"/>
      <c r="FJ132" s="336"/>
      <c r="FK132" s="338"/>
      <c r="FL132" s="174"/>
    </row>
    <row r="133" spans="1:171" ht="11.25" customHeight="1">
      <c r="A133" s="266" t="s">
        <v>11</v>
      </c>
      <c r="B133" s="267"/>
      <c r="C133" s="267"/>
      <c r="D133" s="277" t="s">
        <v>12</v>
      </c>
      <c r="E133" s="278"/>
      <c r="F133" s="280" t="str">
        <f>Players!$H$3</f>
        <v>Women's Singles</v>
      </c>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F133" s="281"/>
      <c r="AG133" s="281"/>
      <c r="AH133" s="302" t="s">
        <v>13</v>
      </c>
      <c r="AI133" s="303"/>
      <c r="AJ133" s="303"/>
      <c r="AK133" s="328" t="s">
        <v>54</v>
      </c>
      <c r="AL133" s="328"/>
      <c r="AM133" s="328"/>
      <c r="AN133" s="328"/>
      <c r="AO133" s="329"/>
      <c r="AQ133" s="157"/>
      <c r="AR133" s="158"/>
      <c r="AS133" s="158"/>
      <c r="AT133" s="158"/>
      <c r="AU133" s="158"/>
      <c r="AV133" s="158"/>
      <c r="AW133" s="158"/>
      <c r="AX133" s="158"/>
      <c r="AY133" s="158"/>
      <c r="AZ133" s="158"/>
      <c r="BA133" s="158"/>
      <c r="BB133" s="158"/>
      <c r="BC133" s="159"/>
      <c r="BD133" s="165"/>
      <c r="BE133" s="166"/>
      <c r="BF133" s="175" t="str">
        <f>C154</f>
        <v>F</v>
      </c>
      <c r="BG133" s="177" t="str">
        <f>IF(VLOOKUP($BF133,$A137:$C147,3,FALSE)=0,"",CONCATENATE(VLOOKUP(VLOOKUP($BF133,$A137:$C147,3,FALSE),Players!$J:$N,4,FALSE)," ",VLOOKUP($BF133,$A137:$C147,3,FALSE)," ",IF(ISERROR(VLOOKUP(VLOOKUP($BF133,$A137:$C147,3,FALSE),Players!$J:$N,5,FALSE)),"()",CONCATENATE("(",VLOOKUP(VLOOKUP($BF133,$A137:$C147,3,FALSE),Players!$J:$N,5,FALSE),")"))))</f>
        <v/>
      </c>
      <c r="BH133" s="178"/>
      <c r="BI133" s="178"/>
      <c r="BJ133" s="178"/>
      <c r="BK133" s="178"/>
      <c r="BL133" s="178"/>
      <c r="BM133" s="178"/>
      <c r="BN133" s="178"/>
      <c r="BO133" s="178"/>
      <c r="BP133" s="178"/>
      <c r="BQ133" s="178"/>
      <c r="BR133" s="178"/>
      <c r="BS133" s="178"/>
      <c r="BT133" s="178"/>
      <c r="BU133" s="179"/>
      <c r="BV133" s="150" t="str">
        <f>IF(D154&lt;&gt;"",D154,"")</f>
        <v/>
      </c>
      <c r="BW133" s="151"/>
      <c r="BX133" s="288" t="str">
        <f>IF(F154&lt;&gt;"",F154,"")</f>
        <v/>
      </c>
      <c r="BY133" s="151"/>
      <c r="BZ133" s="288" t="str">
        <f>IF(H154&lt;&gt;"",H154,"")</f>
        <v/>
      </c>
      <c r="CA133" s="151"/>
      <c r="CB133" s="288" t="str">
        <f>IF(J154&lt;&gt;"",J154,"")</f>
        <v/>
      </c>
      <c r="CC133" s="151"/>
      <c r="CD133" s="288" t="str">
        <f>IF(L154&lt;&gt;"",L154,"")</f>
        <v/>
      </c>
      <c r="CE133" s="332"/>
      <c r="CF133" s="174" t="str">
        <f>IF($CF131&lt;&gt;"",IF(CF131="W","L","W"),"")</f>
        <v/>
      </c>
      <c r="CG133" s="157"/>
      <c r="CH133" s="158"/>
      <c r="CI133" s="158"/>
      <c r="CJ133" s="158"/>
      <c r="CK133" s="158"/>
      <c r="CL133" s="158"/>
      <c r="CM133" s="158"/>
      <c r="CN133" s="158"/>
      <c r="CO133" s="158"/>
      <c r="CP133" s="158"/>
      <c r="CQ133" s="158"/>
      <c r="CR133" s="158"/>
      <c r="CS133" s="159"/>
      <c r="CT133" s="165"/>
      <c r="CU133" s="166"/>
      <c r="CV133" s="175" t="str">
        <f>Q154</f>
        <v>D</v>
      </c>
      <c r="CW133" s="177" t="str">
        <f>IF(VLOOKUP($CV133,$A137:$C147,3,FALSE)=0,"",CONCATENATE(VLOOKUP(VLOOKUP($CV133,$A137:$C147,3,FALSE),Players!$J:$N,4,FALSE)," ",VLOOKUP($CV133,$A137:$C147,3,FALSE)," ",IF(ISERROR(VLOOKUP(VLOOKUP($CV133,$A137:$C147,3,FALSE),Players!$J:$N,5,FALSE)),"()",CONCATENATE("(",VLOOKUP(VLOOKUP($CV133,$A137:$C147,3,FALSE),Players!$J:$N,5,FALSE),")"))))</f>
        <v/>
      </c>
      <c r="CX133" s="178"/>
      <c r="CY133" s="178"/>
      <c r="CZ133" s="178"/>
      <c r="DA133" s="178"/>
      <c r="DB133" s="178"/>
      <c r="DC133" s="178"/>
      <c r="DD133" s="178"/>
      <c r="DE133" s="178"/>
      <c r="DF133" s="178"/>
      <c r="DG133" s="178"/>
      <c r="DH133" s="178"/>
      <c r="DI133" s="178"/>
      <c r="DJ133" s="178"/>
      <c r="DK133" s="179"/>
      <c r="DL133" s="150" t="str">
        <f>IF(R154&lt;&gt;"",R154,"")</f>
        <v/>
      </c>
      <c r="DM133" s="151"/>
      <c r="DN133" s="288" t="str">
        <f>IF(T154&lt;&gt;"",T154,"")</f>
        <v/>
      </c>
      <c r="DO133" s="151"/>
      <c r="DP133" s="288" t="str">
        <f>IF(V154&lt;&gt;"",V154,"")</f>
        <v/>
      </c>
      <c r="DQ133" s="151"/>
      <c r="DR133" s="288" t="str">
        <f>IF(X154&lt;&gt;"",X154,"")</f>
        <v/>
      </c>
      <c r="DS133" s="151"/>
      <c r="DT133" s="288" t="str">
        <f>IF(Z154&lt;&gt;"",Z154,"")</f>
        <v/>
      </c>
      <c r="DU133" s="332"/>
      <c r="DV133" s="174" t="str">
        <f>IF($DV131&lt;&gt;"",IF(DV131="W","L","W"),"")</f>
        <v/>
      </c>
      <c r="DW133" s="157"/>
      <c r="DX133" s="158"/>
      <c r="DY133" s="158"/>
      <c r="DZ133" s="158"/>
      <c r="EA133" s="158"/>
      <c r="EB133" s="158"/>
      <c r="EC133" s="158"/>
      <c r="ED133" s="158"/>
      <c r="EE133" s="158"/>
      <c r="EF133" s="158"/>
      <c r="EG133" s="158"/>
      <c r="EH133" s="158"/>
      <c r="EI133" s="159"/>
      <c r="EJ133" s="165"/>
      <c r="EK133" s="166"/>
      <c r="EL133" s="175" t="str">
        <f>AE154</f>
        <v>C</v>
      </c>
      <c r="EM133" s="177" t="str">
        <f>IF(VLOOKUP($EL133,$A137:$C147,3,FALSE)=0,"",CONCATENATE(VLOOKUP(VLOOKUP($EL133,$A137:$C147,3,FALSE),Players!$J:$N,4,FALSE)," ",VLOOKUP($EL133,$A137:$C147,3,FALSE)," ",IF(ISERROR(VLOOKUP(VLOOKUP($EL133,$A137:$C147,3,FALSE),Players!$J:$N,5,FALSE)),"()",CONCATENATE("(",VLOOKUP(VLOOKUP($EL133,$A137:$C147,3,FALSE),Players!$J:$N,5,FALSE),")"))))</f>
        <v/>
      </c>
      <c r="EN133" s="178"/>
      <c r="EO133" s="178"/>
      <c r="EP133" s="178"/>
      <c r="EQ133" s="178"/>
      <c r="ER133" s="178"/>
      <c r="ES133" s="178"/>
      <c r="ET133" s="178"/>
      <c r="EU133" s="178"/>
      <c r="EV133" s="178"/>
      <c r="EW133" s="178"/>
      <c r="EX133" s="178"/>
      <c r="EY133" s="178"/>
      <c r="EZ133" s="178"/>
      <c r="FA133" s="179"/>
      <c r="FB133" s="150" t="str">
        <f>IF(AF154&lt;&gt;"",AF154,"")</f>
        <v/>
      </c>
      <c r="FC133" s="151"/>
      <c r="FD133" s="288" t="str">
        <f>IF(AH154&lt;&gt;"",AH154,"")</f>
        <v/>
      </c>
      <c r="FE133" s="151"/>
      <c r="FF133" s="288" t="str">
        <f>IF(AJ154&lt;&gt;"",AJ154,"")</f>
        <v/>
      </c>
      <c r="FG133" s="151"/>
      <c r="FH133" s="288" t="str">
        <f>IF(AL154&lt;&gt;"",AL154,"")</f>
        <v/>
      </c>
      <c r="FI133" s="151"/>
      <c r="FJ133" s="288" t="str">
        <f>IF(AN154&lt;&gt;"",AN154,"")</f>
        <v/>
      </c>
      <c r="FK133" s="332"/>
      <c r="FL133" s="174" t="str">
        <f>IF($FL131&lt;&gt;"",IF(FL131="W","L","W"),"")</f>
        <v/>
      </c>
    </row>
    <row r="134" spans="1:171" ht="11.25" customHeight="1" thickBot="1">
      <c r="A134" s="275"/>
      <c r="B134" s="276"/>
      <c r="C134" s="276"/>
      <c r="D134" s="279"/>
      <c r="E134" s="279"/>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82"/>
      <c r="AE134" s="282"/>
      <c r="AF134" s="282"/>
      <c r="AG134" s="282"/>
      <c r="AH134" s="304"/>
      <c r="AI134" s="305"/>
      <c r="AJ134" s="305"/>
      <c r="AK134" s="330"/>
      <c r="AL134" s="330"/>
      <c r="AM134" s="330"/>
      <c r="AN134" s="330"/>
      <c r="AO134" s="331"/>
      <c r="AQ134" s="160"/>
      <c r="AR134" s="161"/>
      <c r="AS134" s="161"/>
      <c r="AT134" s="161"/>
      <c r="AU134" s="161"/>
      <c r="AV134" s="161"/>
      <c r="AW134" s="161"/>
      <c r="AX134" s="161"/>
      <c r="AY134" s="161"/>
      <c r="AZ134" s="161"/>
      <c r="BA134" s="161"/>
      <c r="BB134" s="161"/>
      <c r="BC134" s="162"/>
      <c r="BD134" s="167"/>
      <c r="BE134" s="168"/>
      <c r="BF134" s="176"/>
      <c r="BG134" s="180"/>
      <c r="BH134" s="181"/>
      <c r="BI134" s="181"/>
      <c r="BJ134" s="181"/>
      <c r="BK134" s="181"/>
      <c r="BL134" s="181"/>
      <c r="BM134" s="181"/>
      <c r="BN134" s="181"/>
      <c r="BO134" s="181"/>
      <c r="BP134" s="181"/>
      <c r="BQ134" s="181"/>
      <c r="BR134" s="181"/>
      <c r="BS134" s="181"/>
      <c r="BT134" s="181"/>
      <c r="BU134" s="182"/>
      <c r="BV134" s="152"/>
      <c r="BW134" s="153"/>
      <c r="BX134" s="333"/>
      <c r="BY134" s="153"/>
      <c r="BZ134" s="333"/>
      <c r="CA134" s="153"/>
      <c r="CB134" s="333"/>
      <c r="CC134" s="153"/>
      <c r="CD134" s="333"/>
      <c r="CE134" s="334"/>
      <c r="CF134" s="341"/>
      <c r="CG134" s="160"/>
      <c r="CH134" s="161"/>
      <c r="CI134" s="161"/>
      <c r="CJ134" s="161"/>
      <c r="CK134" s="161"/>
      <c r="CL134" s="161"/>
      <c r="CM134" s="161"/>
      <c r="CN134" s="161"/>
      <c r="CO134" s="161"/>
      <c r="CP134" s="161"/>
      <c r="CQ134" s="161"/>
      <c r="CR134" s="161"/>
      <c r="CS134" s="162"/>
      <c r="CT134" s="167"/>
      <c r="CU134" s="168"/>
      <c r="CV134" s="176"/>
      <c r="CW134" s="180"/>
      <c r="CX134" s="181"/>
      <c r="CY134" s="181"/>
      <c r="CZ134" s="181"/>
      <c r="DA134" s="181"/>
      <c r="DB134" s="181"/>
      <c r="DC134" s="181"/>
      <c r="DD134" s="181"/>
      <c r="DE134" s="181"/>
      <c r="DF134" s="181"/>
      <c r="DG134" s="181"/>
      <c r="DH134" s="181"/>
      <c r="DI134" s="181"/>
      <c r="DJ134" s="181"/>
      <c r="DK134" s="182"/>
      <c r="DL134" s="152"/>
      <c r="DM134" s="153"/>
      <c r="DN134" s="333"/>
      <c r="DO134" s="153"/>
      <c r="DP134" s="333"/>
      <c r="DQ134" s="153"/>
      <c r="DR134" s="333"/>
      <c r="DS134" s="153"/>
      <c r="DT134" s="333"/>
      <c r="DU134" s="334"/>
      <c r="DV134" s="174"/>
      <c r="DW134" s="160"/>
      <c r="DX134" s="161"/>
      <c r="DY134" s="161"/>
      <c r="DZ134" s="161"/>
      <c r="EA134" s="161"/>
      <c r="EB134" s="161"/>
      <c r="EC134" s="161"/>
      <c r="ED134" s="161"/>
      <c r="EE134" s="161"/>
      <c r="EF134" s="161"/>
      <c r="EG134" s="161"/>
      <c r="EH134" s="161"/>
      <c r="EI134" s="162"/>
      <c r="EJ134" s="167"/>
      <c r="EK134" s="168"/>
      <c r="EL134" s="176"/>
      <c r="EM134" s="180"/>
      <c r="EN134" s="181"/>
      <c r="EO134" s="181"/>
      <c r="EP134" s="181"/>
      <c r="EQ134" s="181"/>
      <c r="ER134" s="181"/>
      <c r="ES134" s="181"/>
      <c r="ET134" s="181"/>
      <c r="EU134" s="181"/>
      <c r="EV134" s="181"/>
      <c r="EW134" s="181"/>
      <c r="EX134" s="181"/>
      <c r="EY134" s="181"/>
      <c r="EZ134" s="181"/>
      <c r="FA134" s="182"/>
      <c r="FB134" s="152"/>
      <c r="FC134" s="153"/>
      <c r="FD134" s="333"/>
      <c r="FE134" s="153"/>
      <c r="FF134" s="333"/>
      <c r="FG134" s="153"/>
      <c r="FH134" s="333"/>
      <c r="FI134" s="153"/>
      <c r="FJ134" s="333"/>
      <c r="FK134" s="334"/>
      <c r="FL134" s="174"/>
    </row>
    <row r="135" spans="1:171" ht="11.25" customHeight="1">
      <c r="A135" s="259" t="s">
        <v>15</v>
      </c>
      <c r="B135" s="260"/>
      <c r="C135" s="260"/>
      <c r="D135" s="264">
        <v>3</v>
      </c>
      <c r="E135" s="264"/>
      <c r="F135" s="266" t="s">
        <v>16</v>
      </c>
      <c r="G135" s="267"/>
      <c r="H135" s="267"/>
      <c r="I135" s="283"/>
      <c r="J135" s="284"/>
      <c r="K135" s="284"/>
      <c r="L135" s="284"/>
      <c r="M135" s="284"/>
      <c r="N135" s="264"/>
      <c r="O135" s="264"/>
      <c r="P135" s="264"/>
      <c r="Q135" s="264"/>
      <c r="R135" s="264"/>
      <c r="S135" s="264"/>
      <c r="T135" s="264"/>
      <c r="U135" s="264"/>
      <c r="V135" s="264"/>
      <c r="W135" s="264"/>
      <c r="X135" s="264"/>
      <c r="Y135" s="325"/>
      <c r="Z135" s="150" t="s">
        <v>17</v>
      </c>
      <c r="AA135" s="270"/>
      <c r="AB135" s="288" t="s">
        <v>18</v>
      </c>
      <c r="AC135" s="270"/>
      <c r="AD135" s="288" t="s">
        <v>19</v>
      </c>
      <c r="AE135" s="270"/>
      <c r="AF135" s="288" t="s">
        <v>20</v>
      </c>
      <c r="AG135" s="270"/>
      <c r="AH135" s="288" t="s">
        <v>43</v>
      </c>
      <c r="AI135" s="270"/>
      <c r="AJ135" s="288" t="s">
        <v>52</v>
      </c>
      <c r="AK135" s="290"/>
      <c r="AL135" s="292" t="s">
        <v>21</v>
      </c>
      <c r="AM135" s="293"/>
      <c r="AN135" s="296" t="s">
        <v>22</v>
      </c>
      <c r="AO135" s="297"/>
      <c r="AQ135" s="126"/>
      <c r="AR135" s="126"/>
      <c r="AS135" s="126"/>
      <c r="AT135" s="126"/>
      <c r="AU135" s="126"/>
      <c r="AV135" s="126"/>
      <c r="AW135" s="126"/>
      <c r="AX135" s="126"/>
      <c r="AY135" s="126"/>
      <c r="AZ135" s="126"/>
      <c r="BA135" s="126"/>
      <c r="BB135" s="126"/>
      <c r="BC135" s="126"/>
      <c r="BV135" s="169" t="str">
        <f>IF(CF131&lt;&gt;"",IF(AND(AND(BV131&gt;-1,BV133&gt;-1),OR(BV131&gt;10,BV133&gt;10),ABS(BV131-BV133)&gt;1,IF(OR(BV131&gt;11,BV133&gt;11),ABS(BV131-BV133)=2,TRUE),BV131=INT(BV131),BV133=INT(BV133)),"","Error"),"")</f>
        <v/>
      </c>
      <c r="BW135" s="169"/>
      <c r="BX135" s="169" t="str">
        <f>IF(CF131&lt;&gt;"",IF(AND(AND(BX131&gt;-1,BX133&gt;-1),OR(BX131&gt;10,BX133&gt;10),ABS(BX131-BX133)&gt;1,IF(OR(BX131&gt;11,BX133&gt;11),ABS(BX131-BX133)=2,TRUE),BX131=INT(BX131),BX133=INT(BX133)),"","Error"),"")</f>
        <v/>
      </c>
      <c r="BY135" s="169"/>
      <c r="BZ135" s="169" t="str">
        <f>IF(CF131&lt;&gt;"",IF(AND(AND(BZ131&gt;-1,BZ133&gt;-1),OR(BZ131&gt;10,BZ133&gt;10),ABS(BZ131-BZ133)&gt;1,IF(OR(BZ131&gt;11,BZ133&gt;11),ABS(BZ131-BZ133)=2,TRUE),BZ131=INT(BZ131),BZ133=INT(BZ133)),"","Error"),"")</f>
        <v/>
      </c>
      <c r="CA135" s="169"/>
      <c r="CB135" s="169" t="str">
        <f>IF(AND(CF131&lt;&gt;"",CB131&lt;&gt;""),IF(AND(AND(CB131&gt;-1,CB133&gt;-1),OR(CB131&gt;10,CB133&gt;10),ABS(CB131-CB133)&gt;1,IF(OR(CB131&gt;11,CB133&gt;11),ABS(CB131-CB133)=2,TRUE),CB131=INT(CB131),CB133=INT(CB133)),"","Error"),"")</f>
        <v/>
      </c>
      <c r="CC135" s="169"/>
      <c r="CD135" s="169" t="str">
        <f>IF(AND(CF131&lt;&gt;"",CD131&lt;&gt;""),IF(AND(AND(CD131&gt;-1,CD133&gt;-1),OR(CD131&gt;10,CD133&gt;10),ABS(CD131-CD133)&gt;1,IF(OR(CD131&gt;11,CD133&gt;11),ABS(CD131-CD133)=2,TRUE),CD131=INT(CD131),CD133=INT(CD133)),"","Error"),"")</f>
        <v/>
      </c>
      <c r="CE135" s="169"/>
      <c r="CG135" s="126"/>
      <c r="CH135" s="126"/>
      <c r="CI135" s="126"/>
      <c r="CJ135" s="126"/>
      <c r="CK135" s="126"/>
      <c r="CL135" s="126"/>
      <c r="CM135" s="126"/>
      <c r="CN135" s="126"/>
      <c r="CO135" s="126"/>
      <c r="CP135" s="126"/>
      <c r="CQ135" s="126"/>
      <c r="CR135" s="126"/>
      <c r="CS135" s="126"/>
      <c r="DL135" s="169" t="str">
        <f>IF(DV131&lt;&gt;"",IF(AND(AND(DL131&gt;-1,DL133&gt;-1),OR(DL131&gt;10,DL133&gt;10),ABS(DL131-DL133)&gt;1,IF(OR(DL131&gt;11,DL133&gt;11),ABS(DL131-DL133)=2,TRUE),DL131=INT(DL131),DL133=INT(DL133)),"","Error"),"")</f>
        <v/>
      </c>
      <c r="DM135" s="169"/>
      <c r="DN135" s="169" t="str">
        <f>IF(DV131&lt;&gt;"",IF(AND(AND(DN131&gt;-1,DN133&gt;-1),OR(DN131&gt;10,DN133&gt;10),ABS(DN131-DN133)&gt;1,IF(OR(DN131&gt;11,DN133&gt;11),ABS(DN131-DN133)=2,TRUE),DN131=INT(DN131),DN133=INT(DN133)),"","Error"),"")</f>
        <v/>
      </c>
      <c r="DO135" s="169"/>
      <c r="DP135" s="169" t="str">
        <f>IF(DV131&lt;&gt;"",IF(AND(AND(DP131&gt;-1,DP133&gt;-1),OR(DP131&gt;10,DP133&gt;10),ABS(DP131-DP133)&gt;1,IF(OR(DP131&gt;11,DP133&gt;11),ABS(DP131-DP133)=2,TRUE),DP131=INT(DP131),DP133=INT(DP133)),"","Error"),"")</f>
        <v/>
      </c>
      <c r="DQ135" s="169"/>
      <c r="DR135" s="169" t="str">
        <f>IF(AND(DV131&lt;&gt;"",DR131&lt;&gt;""),IF(AND(AND(DR131&gt;-1,DR133&gt;-1),OR(DR131&gt;10,DR133&gt;10),ABS(DR131-DR133)&gt;1,IF(OR(DR131&gt;11,DR133&gt;11),ABS(DR131-DR133)=2,TRUE),DR131=INT(DR131),DR133=INT(DR133)),"","Error"),"")</f>
        <v/>
      </c>
      <c r="DS135" s="169"/>
      <c r="DT135" s="169" t="str">
        <f>IF(AND(DV131&lt;&gt;"",DT131&lt;&gt;""),IF(AND(AND(DT131&gt;-1,DT133&gt;-1),OR(DT131&gt;10,DT133&gt;10),ABS(DT131-DT133)&gt;1,IF(OR(DT131&gt;11,DT133&gt;11),ABS(DT131-DT133)=2,TRUE),DT131=INT(DT131),DT133=INT(DT133)),"","Error"),"")</f>
        <v/>
      </c>
      <c r="DU135" s="169"/>
      <c r="DW135" s="126"/>
      <c r="DX135" s="126"/>
      <c r="DY135" s="126"/>
      <c r="DZ135" s="126"/>
      <c r="EA135" s="126"/>
      <c r="EB135" s="126"/>
      <c r="EC135" s="126"/>
      <c r="ED135" s="126"/>
      <c r="EE135" s="126"/>
      <c r="EF135" s="126"/>
      <c r="EG135" s="126"/>
      <c r="EH135" s="126"/>
      <c r="EI135" s="126"/>
      <c r="FB135" s="169" t="str">
        <f>IF(FL131&lt;&gt;"",IF(AND(AND(FB131&gt;-1,FB133&gt;-1),OR(FB131&gt;10,FB133&gt;10),ABS(FB131-FB133)&gt;1,IF(OR(FB131&gt;11,FB133&gt;11),ABS(FB131-FB133)=2,TRUE),FB131=INT(FB131),FB133=INT(FB133)),"","Error"),"")</f>
        <v/>
      </c>
      <c r="FC135" s="169"/>
      <c r="FD135" s="169" t="str">
        <f>IF(FL131&lt;&gt;"",IF(AND(AND(FD131&gt;-1,FD133&gt;-1),OR(FD131&gt;10,FD133&gt;10),ABS(FD131-FD133)&gt;1,IF(OR(FD131&gt;11,FD133&gt;11),ABS(FD131-FD133)=2,TRUE),FD131=INT(FD131),FD133=INT(FD133)),"","Error"),"")</f>
        <v/>
      </c>
      <c r="FE135" s="169"/>
      <c r="FF135" s="169" t="str">
        <f>IF(FL131&lt;&gt;"",IF(AND(AND(FF131&gt;-1,FF133&gt;-1),OR(FF131&gt;10,FF133&gt;10),ABS(FF131-FF133)&gt;1,IF(OR(FF131&gt;11,FF133&gt;11),ABS(FF131-FF133)=2,TRUE),FF131=INT(FF131),FF133=INT(FF133)),"","Error"),"")</f>
        <v/>
      </c>
      <c r="FG135" s="169"/>
      <c r="FH135" s="169" t="str">
        <f>IF(AND(FL131&lt;&gt;"",FH131&lt;&gt;""),IF(AND(AND(FH131&gt;-1,FH133&gt;-1),OR(FH131&gt;10,FH133&gt;10),ABS(FH131-FH133)&gt;1,IF(OR(FH131&gt;11,FH133&gt;11),ABS(FH131-FH133)=2,TRUE),FH131=INT(FH131),FH133=INT(FH133)),"","Error"),"")</f>
        <v/>
      </c>
      <c r="FI135" s="169"/>
      <c r="FJ135" s="169" t="str">
        <f>IF(AND(FL131&lt;&gt;"",FJ131&lt;&gt;""),IF(AND(AND(FJ131&gt;-1,FJ133&gt;-1),OR(FJ131&gt;10,FJ133&gt;10),ABS(FJ131-FJ133)&gt;1,IF(OR(FJ131&gt;11,FJ133&gt;11),ABS(FJ131-FJ133)=2,TRUE),FJ131=INT(FJ131),FJ133=INT(FJ133)),"","Error"),"")</f>
        <v/>
      </c>
      <c r="FK135" s="169"/>
    </row>
    <row r="136" spans="1:171" ht="11.25" customHeight="1" thickBot="1">
      <c r="A136" s="261"/>
      <c r="B136" s="262"/>
      <c r="C136" s="262"/>
      <c r="D136" s="326"/>
      <c r="E136" s="326"/>
      <c r="F136" s="275"/>
      <c r="G136" s="276"/>
      <c r="H136" s="276"/>
      <c r="I136" s="286"/>
      <c r="J136" s="286"/>
      <c r="K136" s="286"/>
      <c r="L136" s="286"/>
      <c r="M136" s="286"/>
      <c r="N136" s="326"/>
      <c r="O136" s="326"/>
      <c r="P136" s="326"/>
      <c r="Q136" s="326"/>
      <c r="R136" s="326"/>
      <c r="S136" s="326"/>
      <c r="T136" s="326"/>
      <c r="U136" s="326"/>
      <c r="V136" s="326"/>
      <c r="W136" s="326"/>
      <c r="X136" s="326"/>
      <c r="Y136" s="327"/>
      <c r="Z136" s="194"/>
      <c r="AA136" s="195"/>
      <c r="AB136" s="289"/>
      <c r="AC136" s="195"/>
      <c r="AD136" s="289"/>
      <c r="AE136" s="195"/>
      <c r="AF136" s="289"/>
      <c r="AG136" s="195"/>
      <c r="AH136" s="289"/>
      <c r="AI136" s="195"/>
      <c r="AJ136" s="289"/>
      <c r="AK136" s="291"/>
      <c r="AL136" s="294"/>
      <c r="AM136" s="295"/>
      <c r="AN136" s="298"/>
      <c r="AO136" s="299"/>
      <c r="AQ136" s="126"/>
      <c r="AR136" s="126"/>
      <c r="AS136" s="126"/>
      <c r="AT136" s="126"/>
      <c r="AU136" s="126"/>
      <c r="AV136" s="126"/>
      <c r="AW136" s="126"/>
      <c r="AX136" s="126"/>
      <c r="AY136" s="126"/>
      <c r="AZ136" s="126"/>
      <c r="BA136" s="126"/>
      <c r="BB136" s="126"/>
      <c r="BC136" s="126"/>
      <c r="CG136" s="126"/>
      <c r="CH136" s="126"/>
      <c r="CI136" s="126"/>
      <c r="CJ136" s="126"/>
      <c r="CK136" s="126"/>
      <c r="CL136" s="126"/>
      <c r="CM136" s="126"/>
      <c r="CN136" s="126"/>
      <c r="CO136" s="126"/>
      <c r="CP136" s="126"/>
      <c r="CQ136" s="126"/>
      <c r="CR136" s="126"/>
      <c r="CS136" s="126"/>
      <c r="DW136" s="126"/>
      <c r="DX136" s="126"/>
      <c r="DY136" s="126"/>
      <c r="DZ136" s="126"/>
      <c r="EA136" s="126"/>
      <c r="EB136" s="126"/>
      <c r="EC136" s="126"/>
      <c r="ED136" s="126"/>
      <c r="EE136" s="126"/>
      <c r="EF136" s="126"/>
      <c r="EG136" s="126"/>
      <c r="EH136" s="126"/>
      <c r="EI136" s="126"/>
    </row>
    <row r="137" spans="1:171" ht="11.25" customHeight="1">
      <c r="A137" s="210" t="str">
        <f>Z135</f>
        <v>A</v>
      </c>
      <c r="B137" s="211"/>
      <c r="C137" s="342"/>
      <c r="D137" s="343"/>
      <c r="E137" s="343"/>
      <c r="F137" s="343"/>
      <c r="G137" s="343"/>
      <c r="H137" s="343"/>
      <c r="I137" s="343"/>
      <c r="J137" s="343"/>
      <c r="K137" s="343"/>
      <c r="L137" s="343"/>
      <c r="M137" s="343"/>
      <c r="N137" s="343"/>
      <c r="O137" s="343"/>
      <c r="P137" s="343"/>
      <c r="Q137" s="343"/>
      <c r="R137" s="343"/>
      <c r="S137" s="343"/>
      <c r="T137" s="343"/>
      <c r="U137" s="343"/>
      <c r="V137" s="343"/>
      <c r="W137" s="343"/>
      <c r="X137" s="343"/>
      <c r="Y137" s="344"/>
      <c r="Z137" s="250"/>
      <c r="AA137" s="229"/>
      <c r="AB137" s="252" t="str">
        <f>IF($D133="1P",IF(Z172=Z174,IF(X172=X174,IF(V172&lt;&gt;"",IF(V172&gt;V174,"W","L"),""),IF(X172&gt;X174,"W","L")),IF(Z172&gt;Z174,"W","L")),IF(Z160=Z162,IF(X160=X162,IF(V160&lt;&gt;"",IF(V160&gt;V162,"W","L"),""),IF(X160&gt;X162,"W","L")),IF(Z160&gt;Z162,"W","L")))</f>
        <v/>
      </c>
      <c r="AC137" s="253"/>
      <c r="AD137" s="252" t="str">
        <f>IF($D133="1P",IF(Z160=Z162,IF(X160=X162,IF(V160&lt;&gt;"",IF(V160&gt;V162,"W","L"),""),IF(X160&gt;X162,"W","L")),IF(Z160&gt;Z162,"W","L")),IF(L176=L178,IF(J176=J178,IF(H176&lt;&gt;"",IF(H176&gt;H178,"W","L"),""),IF(J176&gt;J178,"W","L")),IF(L176&gt;L178,"W","L")))</f>
        <v/>
      </c>
      <c r="AE137" s="253"/>
      <c r="AF137" s="252" t="str">
        <f>IF($D133="1P",IF(L176=L178,IF(J176=J178,IF(H176&lt;&gt;"",IF(H176&gt;H178,"W","L"),""),IF(J176&gt;J178,"W","L")),IF(L176&gt;L178,"W","L")),IF(L164=L166,IF(J164=J166,IF(H164&lt;&gt;"",IF(H164&gt;H166,"W","L"),""),IF(J164&gt;J166,"W","L")),IF(L164&gt;L166,"W","L")))</f>
        <v/>
      </c>
      <c r="AG137" s="253"/>
      <c r="AH137" s="252" t="str">
        <f>IF($D133="1P",IF(L164=L166,IF(J164=J166,IF(H164&lt;&gt;"",IF(H164&gt;H166,"W","L"),""),IF(J164&gt;J166,"W","L")),IF(L164&gt;L166,"W","L")),IF(Z172=Z174,IF(X172=X174,IF(V172&lt;&gt;"",IF(V172&gt;V174,"W","L"),""),IF(X172&gt;X174,"W","L")),IF(Z172&gt;Z174,"W","L")))</f>
        <v/>
      </c>
      <c r="AI137" s="253"/>
      <c r="AJ137" s="252" t="str">
        <f>IF($D133="1P",IF(L152=L154,IF(J152=J154,IF(H152&lt;&gt;"",IF(H152&gt;H154,"W","L"),""),IF(J152&gt;J154,"W","L")),IF(L152&gt;L154,"W","L")),IF(L152=L154,IF(J152=J154,IF(H152&lt;&gt;"",IF(H152&gt;H154,"W","L"),""),IF(J152&gt;J154,"W","L")),IF(L152&gt;L154,"W","L")))</f>
        <v/>
      </c>
      <c r="AK137" s="324"/>
      <c r="AL137" s="254" t="str">
        <f>IF(OR(COUNTIF(Z137:AJ137,"W"),COUNTIF(Z137:AJ137,"L")),COUNTIF(Z137:AJ137,"W")*2+COUNTIF(Z137:AJ137,"L"),"")</f>
        <v/>
      </c>
      <c r="AM137" s="255"/>
      <c r="AN137" s="256" t="str">
        <f>IF(AL137&lt;&gt;"",RANK(AL137,AL137:AL147,0),"")</f>
        <v/>
      </c>
      <c r="AO137" s="257"/>
      <c r="AQ137" s="127"/>
      <c r="AR137" s="127"/>
      <c r="AS137" s="127"/>
      <c r="AT137" s="127"/>
      <c r="AU137" s="127"/>
      <c r="AV137" s="127"/>
      <c r="AW137" s="127"/>
      <c r="AX137" s="127"/>
      <c r="AY137" s="127"/>
      <c r="AZ137" s="127"/>
      <c r="BA137" s="127"/>
      <c r="BB137" s="127"/>
      <c r="BC137" s="127"/>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127"/>
      <c r="CH137" s="127"/>
      <c r="CI137" s="127"/>
      <c r="CJ137" s="127"/>
      <c r="CK137" s="127"/>
      <c r="CL137" s="127"/>
      <c r="CM137" s="127"/>
      <c r="CN137" s="127"/>
      <c r="CO137" s="127"/>
      <c r="CP137" s="127"/>
      <c r="CQ137" s="127"/>
      <c r="CR137" s="127"/>
      <c r="CS137" s="127"/>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W137" s="127"/>
      <c r="DX137" s="127"/>
      <c r="DY137" s="127"/>
      <c r="DZ137" s="127"/>
      <c r="EA137" s="127"/>
      <c r="EB137" s="127"/>
      <c r="EC137" s="127"/>
      <c r="ED137" s="127"/>
      <c r="EE137" s="127"/>
      <c r="EF137" s="127"/>
      <c r="EG137" s="127"/>
      <c r="EH137" s="127"/>
      <c r="EI137" s="127"/>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row>
    <row r="138" spans="1:171" ht="11.25" customHeight="1">
      <c r="A138" s="212"/>
      <c r="B138" s="213"/>
      <c r="C138" s="217"/>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9"/>
      <c r="Z138" s="251"/>
      <c r="AA138" s="236"/>
      <c r="AB138" s="234"/>
      <c r="AC138" s="233"/>
      <c r="AD138" s="234"/>
      <c r="AE138" s="233"/>
      <c r="AF138" s="234"/>
      <c r="AG138" s="233"/>
      <c r="AH138" s="234"/>
      <c r="AI138" s="233"/>
      <c r="AJ138" s="234"/>
      <c r="AK138" s="238"/>
      <c r="AL138" s="241"/>
      <c r="AM138" s="240"/>
      <c r="AN138" s="258"/>
      <c r="AO138" s="243"/>
      <c r="AQ138" s="128"/>
      <c r="AR138" s="128"/>
      <c r="AS138" s="128"/>
      <c r="AT138" s="128"/>
      <c r="AU138" s="128"/>
      <c r="AV138" s="128"/>
      <c r="AW138" s="128"/>
      <c r="AX138" s="128"/>
      <c r="AY138" s="128"/>
      <c r="AZ138" s="128"/>
      <c r="BA138" s="128"/>
      <c r="BB138" s="128"/>
      <c r="BC138" s="128"/>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128"/>
      <c r="CH138" s="128"/>
      <c r="CI138" s="128"/>
      <c r="CJ138" s="128"/>
      <c r="CK138" s="128"/>
      <c r="CL138" s="128"/>
      <c r="CM138" s="128"/>
      <c r="CN138" s="128"/>
      <c r="CO138" s="128"/>
      <c r="CP138" s="128"/>
      <c r="CQ138" s="128"/>
      <c r="CR138" s="128"/>
      <c r="CS138" s="128"/>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W138" s="128"/>
      <c r="DX138" s="128"/>
      <c r="DY138" s="128"/>
      <c r="DZ138" s="128"/>
      <c r="EA138" s="128"/>
      <c r="EB138" s="128"/>
      <c r="EC138" s="128"/>
      <c r="ED138" s="128"/>
      <c r="EE138" s="128"/>
      <c r="EF138" s="128"/>
      <c r="EG138" s="128"/>
      <c r="EH138" s="128"/>
      <c r="EI138" s="128"/>
      <c r="EJ138" s="41"/>
      <c r="EK138" s="41"/>
      <c r="EL138" s="41"/>
      <c r="EM138" s="41"/>
      <c r="EN138" s="41"/>
      <c r="EO138" s="41"/>
      <c r="EP138" s="41"/>
      <c r="EQ138" s="41"/>
      <c r="ER138" s="41"/>
      <c r="ES138" s="41"/>
      <c r="ET138" s="41"/>
      <c r="EU138" s="41"/>
      <c r="EV138" s="41"/>
      <c r="EW138" s="41"/>
      <c r="EX138" s="41"/>
      <c r="EY138" s="41"/>
      <c r="EZ138" s="41"/>
      <c r="FA138" s="41"/>
      <c r="FB138" s="41"/>
      <c r="FC138" s="41"/>
      <c r="FD138" s="41"/>
      <c r="FE138" s="41"/>
      <c r="FF138" s="41"/>
      <c r="FG138" s="41"/>
      <c r="FH138" s="41"/>
      <c r="FI138" s="41"/>
      <c r="FJ138" s="41"/>
      <c r="FK138" s="41"/>
    </row>
    <row r="139" spans="1:171" ht="11.25" customHeight="1">
      <c r="A139" s="210" t="str">
        <f>AB135</f>
        <v>B</v>
      </c>
      <c r="B139" s="211"/>
      <c r="C139" s="342"/>
      <c r="D139" s="343"/>
      <c r="E139" s="343"/>
      <c r="F139" s="343"/>
      <c r="G139" s="343"/>
      <c r="H139" s="343"/>
      <c r="I139" s="343"/>
      <c r="J139" s="343"/>
      <c r="K139" s="343"/>
      <c r="L139" s="343"/>
      <c r="M139" s="343"/>
      <c r="N139" s="343"/>
      <c r="O139" s="343"/>
      <c r="P139" s="343"/>
      <c r="Q139" s="343"/>
      <c r="R139" s="343"/>
      <c r="S139" s="343"/>
      <c r="T139" s="343"/>
      <c r="U139" s="343"/>
      <c r="V139" s="343"/>
      <c r="W139" s="343"/>
      <c r="X139" s="343"/>
      <c r="Y139" s="344"/>
      <c r="Z139" s="220" t="str">
        <f>IF(AB137&lt;&gt;"",IF(AB137="W","L","W"),"")</f>
        <v/>
      </c>
      <c r="AA139" s="221"/>
      <c r="AB139" s="228"/>
      <c r="AC139" s="229"/>
      <c r="AD139" s="227" t="str">
        <f>IF($D133="1P",IF(L172=L174,IF(J172=J174,IF(H172&lt;&gt;"",IF(H172&gt;H174,"W","L"),""),IF(J172&gt;J174,"W","L")),IF(L172&gt;L174,"W","L")),IF(AN152=AN154,IF(AL152=AL154,IF(AJ152&lt;&gt;"",IF(AJ152&gt;AJ154,"W","L"),""),IF(AL152&gt;AL154,"W","L")),IF(AN152&gt;AN154,"W","L")))</f>
        <v/>
      </c>
      <c r="AE139" s="221"/>
      <c r="AF139" s="227" t="str">
        <f>IF($D133="1P",IF(Z164=Z166,IF(X164=X166,IF(V164&lt;&gt;"",IF(V164&gt;V166,"W","L"),""),IF(X164&gt;X166,"W","L")),IF(Z164&gt;Z166,"W","L")),IF(Z152=Z154,IF(X152=X154,IF(V152&lt;&gt;"",IF(V152&gt;V154,"W","L"),""),IF(X152&gt;X154,"W","L")),IF(Z152&gt;Z154,"W","L")))</f>
        <v/>
      </c>
      <c r="AG139" s="221"/>
      <c r="AH139" s="227" t="str">
        <f>IF($D133="1P",IF(L156=L158,IF(J156=J158,IF(H156&lt;&gt;"",IF(H156&gt;H158,"W","L"),""),IF(J156&gt;J158,"W","L")),IF(L156&gt;L158,"W","L")),IF(L156=L158,IF(J156=J158,IF(H156&lt;&gt;"",IF(H156&gt;H158,"W","L"),""),IF(J156&gt;J158,"W","L")),IF(L156&gt;L158,"W","L")))</f>
        <v/>
      </c>
      <c r="AI139" s="221"/>
      <c r="AJ139" s="227" t="str">
        <f>IF($D133="1P",IF(Z156=Z158,IF(X156=X158,IF(V156&lt;&gt;"",IF(V156&gt;V158,"W","L"),""),IF(X156&gt;X158,"W","L")),IF(Z156&gt;Z158,"W","L")),IF(L172=L174,IF(J172=J174,IF(H172&lt;&gt;"",IF(H172&gt;H174,"W","L"),""),IF(J172&gt;J174,"W","L")),IF(L172&gt;L174,"W","L")))</f>
        <v/>
      </c>
      <c r="AK139" s="237"/>
      <c r="AL139" s="239" t="str">
        <f>IF(OR(COUNTIF(Z139:AJ139,"W"),COUNTIF(Z139:AJ139,"L")),COUNTIF(Z139:AJ139,"W")*2+COUNTIF(Z139:AJ139,"L"),"")</f>
        <v/>
      </c>
      <c r="AM139" s="240"/>
      <c r="AN139" s="242" t="str">
        <f>IF(AL139&lt;&gt;"",RANK(AL139,AL137:AL147,0),"")</f>
        <v/>
      </c>
      <c r="AO139" s="243"/>
      <c r="AQ139" s="126"/>
      <c r="AR139" s="126"/>
      <c r="AS139" s="126"/>
      <c r="AT139" s="126"/>
      <c r="AU139" s="126"/>
      <c r="AV139" s="126"/>
      <c r="AW139" s="126"/>
      <c r="AX139" s="126"/>
      <c r="AY139" s="126"/>
      <c r="AZ139" s="126"/>
      <c r="BA139" s="126"/>
      <c r="BB139" s="126"/>
      <c r="BC139" s="126"/>
      <c r="CG139" s="126"/>
      <c r="CH139" s="126"/>
      <c r="CI139" s="126"/>
      <c r="CJ139" s="126"/>
      <c r="CK139" s="126"/>
      <c r="CL139" s="126"/>
      <c r="CM139" s="126"/>
      <c r="CN139" s="126"/>
      <c r="CO139" s="126"/>
      <c r="CP139" s="126"/>
      <c r="CQ139" s="126"/>
      <c r="CR139" s="126"/>
      <c r="CS139" s="126"/>
      <c r="DW139" s="126"/>
      <c r="DX139" s="126"/>
      <c r="DY139" s="126"/>
      <c r="DZ139" s="126"/>
      <c r="EA139" s="126"/>
      <c r="EB139" s="126"/>
      <c r="EC139" s="126"/>
      <c r="ED139" s="126"/>
      <c r="EE139" s="126"/>
      <c r="EF139" s="126"/>
      <c r="EG139" s="126"/>
      <c r="EH139" s="126"/>
      <c r="EI139" s="126"/>
    </row>
    <row r="140" spans="1:171" ht="11.25" customHeight="1" thickBot="1">
      <c r="A140" s="212"/>
      <c r="B140" s="213"/>
      <c r="C140" s="217"/>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9"/>
      <c r="Z140" s="232"/>
      <c r="AA140" s="233"/>
      <c r="AB140" s="235"/>
      <c r="AC140" s="236"/>
      <c r="AD140" s="234"/>
      <c r="AE140" s="233"/>
      <c r="AF140" s="234"/>
      <c r="AG140" s="233"/>
      <c r="AH140" s="234"/>
      <c r="AI140" s="233"/>
      <c r="AJ140" s="234"/>
      <c r="AK140" s="238"/>
      <c r="AL140" s="241"/>
      <c r="AM140" s="240"/>
      <c r="AN140" s="258"/>
      <c r="AO140" s="243"/>
      <c r="AQ140" s="127"/>
      <c r="AR140" s="127"/>
      <c r="AS140" s="127"/>
      <c r="AT140" s="127"/>
      <c r="AU140" s="127"/>
      <c r="AV140" s="127"/>
      <c r="AW140" s="127"/>
      <c r="AX140" s="127"/>
      <c r="AY140" s="127"/>
      <c r="AZ140" s="127"/>
      <c r="BA140" s="127"/>
      <c r="BB140" s="127"/>
      <c r="BC140" s="127"/>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G140" s="127"/>
      <c r="CH140" s="127"/>
      <c r="CI140" s="127"/>
      <c r="CJ140" s="127"/>
      <c r="CK140" s="127"/>
      <c r="CL140" s="127"/>
      <c r="CM140" s="127"/>
      <c r="CN140" s="127"/>
      <c r="CO140" s="127"/>
      <c r="CP140" s="127"/>
      <c r="CQ140" s="127"/>
      <c r="CR140" s="127"/>
      <c r="CS140" s="127"/>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W140" s="126"/>
      <c r="DX140" s="126"/>
      <c r="DY140" s="126"/>
      <c r="DZ140" s="126"/>
      <c r="EA140" s="126"/>
      <c r="EB140" s="126"/>
      <c r="EC140" s="126"/>
      <c r="ED140" s="126"/>
      <c r="EE140" s="126"/>
      <c r="EF140" s="126"/>
      <c r="EG140" s="126"/>
      <c r="EH140" s="126"/>
      <c r="EI140" s="126"/>
    </row>
    <row r="141" spans="1:171" ht="11.25" customHeight="1">
      <c r="A141" s="210" t="str">
        <f>AD135</f>
        <v>C</v>
      </c>
      <c r="B141" s="211"/>
      <c r="C141" s="342"/>
      <c r="D141" s="343"/>
      <c r="E141" s="343"/>
      <c r="F141" s="343"/>
      <c r="G141" s="343"/>
      <c r="H141" s="343"/>
      <c r="I141" s="343"/>
      <c r="J141" s="343"/>
      <c r="K141" s="343"/>
      <c r="L141" s="343"/>
      <c r="M141" s="343"/>
      <c r="N141" s="343"/>
      <c r="O141" s="343"/>
      <c r="P141" s="343"/>
      <c r="Q141" s="343"/>
      <c r="R141" s="343"/>
      <c r="S141" s="343"/>
      <c r="T141" s="343"/>
      <c r="U141" s="343"/>
      <c r="V141" s="343"/>
      <c r="W141" s="343"/>
      <c r="X141" s="343"/>
      <c r="Y141" s="344"/>
      <c r="Z141" s="220" t="str">
        <f>IF(AD137&lt;&gt;"",IF(AD137="W","L","W"),"")</f>
        <v/>
      </c>
      <c r="AA141" s="221"/>
      <c r="AB141" s="227" t="str">
        <f>IF(AD139&lt;&gt;"",IF(AD139="W","L","W"),"")</f>
        <v/>
      </c>
      <c r="AC141" s="221"/>
      <c r="AD141" s="228"/>
      <c r="AE141" s="229"/>
      <c r="AF141" s="227" t="str">
        <f>IF($D133="1P",IF(L160=L162,IF(J160=J162,IF(H160&lt;&gt;"",IF(H160&gt;H162,"W","L"),""),IF(J160&gt;J162,"W","L")),IF(L160&gt;L162,"W","L")),IF(L160=L162,IF(J160=J162,IF(H160&lt;&gt;"",IF(H160&gt;H162,"W","L"),""),IF(J160&gt;J162,"W","L")),IF(L160&gt;L162,"W","L")))</f>
        <v/>
      </c>
      <c r="AG141" s="221"/>
      <c r="AH141" s="227" t="str">
        <f>IF($D133="1P",IF(Z152=Z154,IF(X152=X154,IF(V152&lt;&gt;"",IF(V152&gt;V154,"W","L"),""),IF(X152&gt;X154,"W","L")),IF(Z152&gt;Z154,"W","L")),IF(L168=L170,IF(J168=J170,IF(H168&lt;&gt;"",IF(H168&gt;H170,"W","L"),""),IF(J168&gt;J170,"W","L")),IF(L168&gt;L170,"W","L")))</f>
        <v/>
      </c>
      <c r="AI141" s="221"/>
      <c r="AJ141" s="227" t="str">
        <f>IF($D133="1P",IF(Z176=Z178,IF(X176=X178,IF(V176&lt;&gt;"",IF(V176&gt;V178,"W","L"),""),IF(X176&gt;X178,"W","L")),IF(Z176&gt;Z178,"W","L")),IF(Z164=Z166,IF(X164=X166,IF(V164&lt;&gt;"",IF(V164&gt;V166,"W","L"),""),IF(X164&gt;X166,"W","L")),IF(Z164&gt;Z166,"W","L")))</f>
        <v/>
      </c>
      <c r="AK141" s="237"/>
      <c r="AL141" s="239" t="str">
        <f>IF(OR(COUNTIF(Z141:AJ141,"W"),COUNTIF(Z141:AJ141,"L")),COUNTIF(Z141:AJ141,"W")*2+COUNTIF(Z141:AJ141,"L"),"")</f>
        <v/>
      </c>
      <c r="AM141" s="240"/>
      <c r="AN141" s="242" t="str">
        <f>IF(AL141&lt;&gt;"",RANK(AL141,AL137:AL147,0),"")</f>
        <v/>
      </c>
      <c r="AO141" s="243"/>
      <c r="AQ141" s="154" t="str">
        <f>CONCATENATE($A135," ",$D135,","," ",$F133)</f>
        <v>Group: 3, Women's Singles</v>
      </c>
      <c r="AR141" s="155"/>
      <c r="AS141" s="155"/>
      <c r="AT141" s="155"/>
      <c r="AU141" s="155"/>
      <c r="AV141" s="155"/>
      <c r="AW141" s="155"/>
      <c r="AX141" s="155"/>
      <c r="AY141" s="155"/>
      <c r="AZ141" s="155"/>
      <c r="BA141" s="155"/>
      <c r="BB141" s="155"/>
      <c r="BC141" s="156"/>
      <c r="BD141" s="163">
        <f>A156</f>
        <v>2</v>
      </c>
      <c r="BE141" s="164"/>
      <c r="BF141" s="183" t="str">
        <f>C156</f>
        <v>B</v>
      </c>
      <c r="BG141" s="185" t="str">
        <f>IF(VLOOKUP($BF141,$A137:$C147,3,FALSE)=0,"",CONCATENATE(VLOOKUP(VLOOKUP($BF141,$A137:$C147,3,FALSE),Players!$J:$N,4,FALSE)," ",VLOOKUP($BF141,$A137:$C147,3,FALSE)," ",IF(ISERROR(VLOOKUP(VLOOKUP($BF141,$A137:$C147,3,FALSE),Players!$J:$N,5,FALSE)),"()",CONCATENATE("(",VLOOKUP(VLOOKUP($BF141,$A137:$C147,3,FALSE),Players!$J:$N,5,FALSE),")"))))</f>
        <v/>
      </c>
      <c r="BH141" s="186"/>
      <c r="BI141" s="186"/>
      <c r="BJ141" s="186"/>
      <c r="BK141" s="186"/>
      <c r="BL141" s="186"/>
      <c r="BM141" s="186"/>
      <c r="BN141" s="186"/>
      <c r="BO141" s="186"/>
      <c r="BP141" s="186"/>
      <c r="BQ141" s="186"/>
      <c r="BR141" s="186"/>
      <c r="BS141" s="186"/>
      <c r="BT141" s="186"/>
      <c r="BU141" s="187"/>
      <c r="BV141" s="170" t="str">
        <f>IF(D156&lt;&gt;"",D156,"")</f>
        <v/>
      </c>
      <c r="BW141" s="171"/>
      <c r="BX141" s="335" t="str">
        <f>IF(F156&lt;&gt;"",F156,"")</f>
        <v/>
      </c>
      <c r="BY141" s="171"/>
      <c r="BZ141" s="335" t="str">
        <f>IF(H156&lt;&gt;"",H156,"")</f>
        <v/>
      </c>
      <c r="CA141" s="171"/>
      <c r="CB141" s="335" t="str">
        <f>IF(J156&lt;&gt;"",J156,"")</f>
        <v/>
      </c>
      <c r="CC141" s="171"/>
      <c r="CD141" s="335" t="str">
        <f>IF(L156&lt;&gt;"",L156,"")</f>
        <v/>
      </c>
      <c r="CE141" s="337"/>
      <c r="CF141" s="174" t="str">
        <f>IF($CD141=$CD143,IF($CB141=$CB143,IF($BZ141&lt;&gt;"",IF($BZ141&gt;$BZ143,"W","L"),""),IF($CB141&gt;$CB143,"W","L")),IF($CD141&gt;$CD143,"W","L"))</f>
        <v/>
      </c>
      <c r="CG141" s="154" t="str">
        <f>CONCATENATE($A135," ",$D135,","," ",$F133)</f>
        <v>Group: 3, Women's Singles</v>
      </c>
      <c r="CH141" s="155"/>
      <c r="CI141" s="155"/>
      <c r="CJ141" s="155"/>
      <c r="CK141" s="155"/>
      <c r="CL141" s="155"/>
      <c r="CM141" s="155"/>
      <c r="CN141" s="155"/>
      <c r="CO141" s="155"/>
      <c r="CP141" s="155"/>
      <c r="CQ141" s="155"/>
      <c r="CR141" s="155"/>
      <c r="CS141" s="156"/>
      <c r="CT141" s="163">
        <f>O156</f>
        <v>9</v>
      </c>
      <c r="CU141" s="164"/>
      <c r="CV141" s="183" t="str">
        <f>Q156</f>
        <v>E</v>
      </c>
      <c r="CW141" s="185" t="str">
        <f>IF(VLOOKUP($CV141,$A137:$C147,3,FALSE)=0,"",CONCATENATE(VLOOKUP(VLOOKUP($CV141,$A137:$C147,3,FALSE),Players!$J:$N,4,FALSE)," ",VLOOKUP($CV141,$A137:$C147,3,FALSE)," ",IF(ISERROR(VLOOKUP(VLOOKUP($CV141,$A137:$C147,3,FALSE),Players!$J:$N,5,FALSE)),"()",CONCATENATE("(",VLOOKUP(VLOOKUP($CV141,$A137:$C147,3,FALSE),Players!$J:$N,5,FALSE),")"))))</f>
        <v/>
      </c>
      <c r="CX141" s="186"/>
      <c r="CY141" s="186"/>
      <c r="CZ141" s="186"/>
      <c r="DA141" s="186"/>
      <c r="DB141" s="186"/>
      <c r="DC141" s="186"/>
      <c r="DD141" s="186"/>
      <c r="DE141" s="186"/>
      <c r="DF141" s="186"/>
      <c r="DG141" s="186"/>
      <c r="DH141" s="186"/>
      <c r="DI141" s="186"/>
      <c r="DJ141" s="186"/>
      <c r="DK141" s="187"/>
      <c r="DL141" s="170" t="str">
        <f>IF(R156&lt;&gt;"",R156,"")</f>
        <v/>
      </c>
      <c r="DM141" s="171"/>
      <c r="DN141" s="335" t="str">
        <f>IF(T156&lt;&gt;"",T156,"")</f>
        <v/>
      </c>
      <c r="DO141" s="171"/>
      <c r="DP141" s="335" t="str">
        <f>IF(V156&lt;&gt;"",V156,"")</f>
        <v/>
      </c>
      <c r="DQ141" s="171"/>
      <c r="DR141" s="335" t="str">
        <f>IF(X156&lt;&gt;"",X156,"")</f>
        <v/>
      </c>
      <c r="DS141" s="171"/>
      <c r="DT141" s="335" t="str">
        <f>IF(Z156&lt;&gt;"",Z156,"")</f>
        <v/>
      </c>
      <c r="DU141" s="337"/>
      <c r="DV141" s="174" t="str">
        <f>IF($DT141=$DT143,IF($DR141=$DR143,IF($DP141&lt;&gt;"",IF($DP141&gt;$DP143,"W","L"),""),IF($DR141&gt;$DR143,"W","L")),IF($DT141&gt;$DT143,"W","L"))</f>
        <v/>
      </c>
      <c r="DW141" s="126"/>
      <c r="DX141" s="126"/>
      <c r="DY141" s="126"/>
      <c r="DZ141" s="126"/>
      <c r="EA141" s="126"/>
      <c r="EB141" s="126"/>
      <c r="EC141" s="126"/>
      <c r="ED141" s="126"/>
      <c r="EE141" s="126"/>
      <c r="EF141" s="126"/>
      <c r="EG141" s="126"/>
      <c r="EH141" s="126"/>
      <c r="EI141" s="126"/>
    </row>
    <row r="142" spans="1:171" ht="11.25" customHeight="1">
      <c r="A142" s="212"/>
      <c r="B142" s="213"/>
      <c r="C142" s="217"/>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9"/>
      <c r="Z142" s="232"/>
      <c r="AA142" s="233"/>
      <c r="AB142" s="234"/>
      <c r="AC142" s="233"/>
      <c r="AD142" s="235"/>
      <c r="AE142" s="236"/>
      <c r="AF142" s="234"/>
      <c r="AG142" s="233"/>
      <c r="AH142" s="234"/>
      <c r="AI142" s="233"/>
      <c r="AJ142" s="234"/>
      <c r="AK142" s="238"/>
      <c r="AL142" s="241"/>
      <c r="AM142" s="240"/>
      <c r="AN142" s="258"/>
      <c r="AO142" s="243"/>
      <c r="AQ142" s="157"/>
      <c r="AR142" s="158"/>
      <c r="AS142" s="158"/>
      <c r="AT142" s="158"/>
      <c r="AU142" s="158"/>
      <c r="AV142" s="158"/>
      <c r="AW142" s="158"/>
      <c r="AX142" s="158"/>
      <c r="AY142" s="158"/>
      <c r="AZ142" s="158"/>
      <c r="BA142" s="158"/>
      <c r="BB142" s="158"/>
      <c r="BC142" s="159"/>
      <c r="BD142" s="165"/>
      <c r="BE142" s="166"/>
      <c r="BF142" s="184"/>
      <c r="BG142" s="188"/>
      <c r="BH142" s="189"/>
      <c r="BI142" s="189"/>
      <c r="BJ142" s="189"/>
      <c r="BK142" s="189"/>
      <c r="BL142" s="189"/>
      <c r="BM142" s="189"/>
      <c r="BN142" s="189"/>
      <c r="BO142" s="189"/>
      <c r="BP142" s="189"/>
      <c r="BQ142" s="189"/>
      <c r="BR142" s="189"/>
      <c r="BS142" s="189"/>
      <c r="BT142" s="189"/>
      <c r="BU142" s="190"/>
      <c r="BV142" s="172"/>
      <c r="BW142" s="173"/>
      <c r="BX142" s="336"/>
      <c r="BY142" s="173"/>
      <c r="BZ142" s="336"/>
      <c r="CA142" s="173"/>
      <c r="CB142" s="336"/>
      <c r="CC142" s="173"/>
      <c r="CD142" s="336"/>
      <c r="CE142" s="338"/>
      <c r="CF142" s="174"/>
      <c r="CG142" s="157"/>
      <c r="CH142" s="158"/>
      <c r="CI142" s="158"/>
      <c r="CJ142" s="158"/>
      <c r="CK142" s="158"/>
      <c r="CL142" s="158"/>
      <c r="CM142" s="158"/>
      <c r="CN142" s="158"/>
      <c r="CO142" s="158"/>
      <c r="CP142" s="158"/>
      <c r="CQ142" s="158"/>
      <c r="CR142" s="158"/>
      <c r="CS142" s="159"/>
      <c r="CT142" s="165"/>
      <c r="CU142" s="166"/>
      <c r="CV142" s="184"/>
      <c r="CW142" s="188"/>
      <c r="CX142" s="189"/>
      <c r="CY142" s="189"/>
      <c r="CZ142" s="189"/>
      <c r="DA142" s="189"/>
      <c r="DB142" s="189"/>
      <c r="DC142" s="189"/>
      <c r="DD142" s="189"/>
      <c r="DE142" s="189"/>
      <c r="DF142" s="189"/>
      <c r="DG142" s="189"/>
      <c r="DH142" s="189"/>
      <c r="DI142" s="189"/>
      <c r="DJ142" s="189"/>
      <c r="DK142" s="190"/>
      <c r="DL142" s="172"/>
      <c r="DM142" s="173"/>
      <c r="DN142" s="336"/>
      <c r="DO142" s="173"/>
      <c r="DP142" s="336"/>
      <c r="DQ142" s="173"/>
      <c r="DR142" s="336"/>
      <c r="DS142" s="173"/>
      <c r="DT142" s="336"/>
      <c r="DU142" s="338"/>
      <c r="DV142" s="174"/>
      <c r="DW142" s="126"/>
      <c r="DX142" s="126"/>
      <c r="DY142" s="126"/>
      <c r="DZ142" s="126"/>
      <c r="EA142" s="126"/>
      <c r="EB142" s="126"/>
      <c r="EC142" s="126"/>
      <c r="ED142" s="126"/>
      <c r="EE142" s="126"/>
      <c r="EF142" s="126"/>
      <c r="EG142" s="126"/>
      <c r="EH142" s="126"/>
      <c r="EI142" s="126"/>
    </row>
    <row r="143" spans="1:171" ht="11.25" customHeight="1">
      <c r="A143" s="210" t="str">
        <f>AF135</f>
        <v>D</v>
      </c>
      <c r="B143" s="211"/>
      <c r="C143" s="342"/>
      <c r="D143" s="343"/>
      <c r="E143" s="343"/>
      <c r="F143" s="343"/>
      <c r="G143" s="343"/>
      <c r="H143" s="343"/>
      <c r="I143" s="343"/>
      <c r="J143" s="343"/>
      <c r="K143" s="343"/>
      <c r="L143" s="343"/>
      <c r="M143" s="343"/>
      <c r="N143" s="343"/>
      <c r="O143" s="343"/>
      <c r="P143" s="343"/>
      <c r="Q143" s="343"/>
      <c r="R143" s="343"/>
      <c r="S143" s="343"/>
      <c r="T143" s="343"/>
      <c r="U143" s="343"/>
      <c r="V143" s="343"/>
      <c r="W143" s="343"/>
      <c r="X143" s="343"/>
      <c r="Y143" s="344"/>
      <c r="Z143" s="220" t="str">
        <f>IF(AF137&lt;&gt;"",IF(AF137="W","L","W"),"")</f>
        <v/>
      </c>
      <c r="AA143" s="221"/>
      <c r="AB143" s="227" t="str">
        <f>IF(AF139&lt;&gt;"",IF(AF139="W","L","W"),"")</f>
        <v/>
      </c>
      <c r="AC143" s="221"/>
      <c r="AD143" s="227" t="str">
        <f>IF(AF141&lt;&gt;"",IF(AF141="W","L","W"),"")</f>
        <v/>
      </c>
      <c r="AE143" s="221"/>
      <c r="AF143" s="228"/>
      <c r="AG143" s="229"/>
      <c r="AH143" s="227" t="str">
        <f>IF($D133="1P",IF(AN152=AN154,IF(AL152=AL154,IF(AJ152&lt;&gt;"",IF(AJ152&gt;AJ154,"W","L"),""),IF(AL152&gt;AL154,"W","L")),IF(AN152&gt;AN154,"W","L")),IF(Z168=Z170,IF(X168=X170,IF(V168&lt;&gt;"",IF(V168&gt;V170,"W","L"),""),IF(X168&gt;X170,"W","L")),IF(Z168&gt;Z170,"W","L")))</f>
        <v/>
      </c>
      <c r="AI143" s="221"/>
      <c r="AJ143" s="227" t="str">
        <f>IF($D133="1P",IF(L168=L170,IF(J168=J170,IF(H168&lt;&gt;"",IF(H168&gt;H170,"W","L"),""),IF(J168&gt;J170,"W","L")),IF(L168&gt;L170,"W","L")),IF(Z176=Z178,IF(X176=X178,IF(V176&lt;&gt;"",IF(V176&gt;V178,"W","L"),""),IF(X176&gt;X178,"W","L")),IF(Z176&gt;Z178,"W","L")))</f>
        <v/>
      </c>
      <c r="AK143" s="237"/>
      <c r="AL143" s="239" t="str">
        <f>IF(OR(COUNTIF(Z143:AJ143,"W"),COUNTIF(Z143:AJ143,"L")),COUNTIF(Z143:AJ143,"W")*2+COUNTIF(Z143:AJ143,"L"),"")</f>
        <v/>
      </c>
      <c r="AM143" s="240"/>
      <c r="AN143" s="242" t="str">
        <f>IF(AL143&lt;&gt;"",RANK(AL143,AL137:AL147,0),"")</f>
        <v/>
      </c>
      <c r="AO143" s="243"/>
      <c r="AQ143" s="157"/>
      <c r="AR143" s="158"/>
      <c r="AS143" s="158"/>
      <c r="AT143" s="158"/>
      <c r="AU143" s="158"/>
      <c r="AV143" s="158"/>
      <c r="AW143" s="158"/>
      <c r="AX143" s="158"/>
      <c r="AY143" s="158"/>
      <c r="AZ143" s="158"/>
      <c r="BA143" s="158"/>
      <c r="BB143" s="158"/>
      <c r="BC143" s="159"/>
      <c r="BD143" s="165"/>
      <c r="BE143" s="166"/>
      <c r="BF143" s="175" t="str">
        <f>C158</f>
        <v>E</v>
      </c>
      <c r="BG143" s="177" t="str">
        <f>IF(VLOOKUP($BF143,$A137:$C147,3,FALSE)=0,"",CONCATENATE(VLOOKUP(VLOOKUP($BF143,$A137:$C147,3,FALSE),Players!$J:$N,4,FALSE)," ",VLOOKUP($BF143,$A137:$C147,3,FALSE)," ",IF(ISERROR(VLOOKUP(VLOOKUP($BF143,$A137:$C147,3,FALSE),Players!$J:$N,5,FALSE)),"()",CONCATENATE("(",VLOOKUP(VLOOKUP($BF143,$A137:$C147,3,FALSE),Players!$J:$N,5,FALSE),")"))))</f>
        <v/>
      </c>
      <c r="BH143" s="178"/>
      <c r="BI143" s="178"/>
      <c r="BJ143" s="178"/>
      <c r="BK143" s="178"/>
      <c r="BL143" s="178"/>
      <c r="BM143" s="178"/>
      <c r="BN143" s="178"/>
      <c r="BO143" s="178"/>
      <c r="BP143" s="178"/>
      <c r="BQ143" s="178"/>
      <c r="BR143" s="178"/>
      <c r="BS143" s="178"/>
      <c r="BT143" s="178"/>
      <c r="BU143" s="179"/>
      <c r="BV143" s="150" t="str">
        <f>IF(D158&lt;&gt;"",D158,"")</f>
        <v/>
      </c>
      <c r="BW143" s="151"/>
      <c r="BX143" s="288" t="str">
        <f>IF(F158&lt;&gt;"",F158,"")</f>
        <v/>
      </c>
      <c r="BY143" s="151"/>
      <c r="BZ143" s="288" t="str">
        <f>IF(H158&lt;&gt;"",H158,"")</f>
        <v/>
      </c>
      <c r="CA143" s="151"/>
      <c r="CB143" s="288" t="str">
        <f>IF(J158&lt;&gt;"",J158,"")</f>
        <v/>
      </c>
      <c r="CC143" s="151"/>
      <c r="CD143" s="288" t="str">
        <f>IF(L158&lt;&gt;"",L158,"")</f>
        <v/>
      </c>
      <c r="CE143" s="332"/>
      <c r="CF143" s="174" t="str">
        <f>IF($CF141&lt;&gt;"",IF(CF141="W","L","W"),"")</f>
        <v/>
      </c>
      <c r="CG143" s="157"/>
      <c r="CH143" s="158"/>
      <c r="CI143" s="158"/>
      <c r="CJ143" s="158"/>
      <c r="CK143" s="158"/>
      <c r="CL143" s="158"/>
      <c r="CM143" s="158"/>
      <c r="CN143" s="158"/>
      <c r="CO143" s="158"/>
      <c r="CP143" s="158"/>
      <c r="CQ143" s="158"/>
      <c r="CR143" s="158"/>
      <c r="CS143" s="159"/>
      <c r="CT143" s="165"/>
      <c r="CU143" s="166"/>
      <c r="CV143" s="175" t="str">
        <f>Q158</f>
        <v>F</v>
      </c>
      <c r="CW143" s="177" t="str">
        <f>IF(VLOOKUP($CV143,$A137:$C147,3,FALSE)=0,"",CONCATENATE(VLOOKUP(VLOOKUP($CV143,$A137:$C147,3,FALSE),Players!$J:$N,4,FALSE)," ",VLOOKUP($CV143,$A137:$C147,3,FALSE)," ",IF(ISERROR(VLOOKUP(VLOOKUP($CV143,$A137:$C147,3,FALSE),Players!$J:$N,5,FALSE)),"()",CONCATENATE("(",VLOOKUP(VLOOKUP($CV143,$A137:$C147,3,FALSE),Players!$J:$N,5,FALSE),")"))))</f>
        <v/>
      </c>
      <c r="CX143" s="178"/>
      <c r="CY143" s="178"/>
      <c r="CZ143" s="178"/>
      <c r="DA143" s="178"/>
      <c r="DB143" s="178"/>
      <c r="DC143" s="178"/>
      <c r="DD143" s="178"/>
      <c r="DE143" s="178"/>
      <c r="DF143" s="178"/>
      <c r="DG143" s="178"/>
      <c r="DH143" s="178"/>
      <c r="DI143" s="178"/>
      <c r="DJ143" s="178"/>
      <c r="DK143" s="179"/>
      <c r="DL143" s="150" t="str">
        <f>IF(R158&lt;&gt;"",R158,"")</f>
        <v/>
      </c>
      <c r="DM143" s="151"/>
      <c r="DN143" s="288" t="str">
        <f>IF(T158&lt;&gt;"",T158,"")</f>
        <v/>
      </c>
      <c r="DO143" s="151"/>
      <c r="DP143" s="288" t="str">
        <f>IF(V158&lt;&gt;"",V158,"")</f>
        <v/>
      </c>
      <c r="DQ143" s="151"/>
      <c r="DR143" s="288" t="str">
        <f>IF(X158&lt;&gt;"",X158,"")</f>
        <v/>
      </c>
      <c r="DS143" s="151"/>
      <c r="DT143" s="288" t="str">
        <f>IF(Z158&lt;&gt;"",Z158,"")</f>
        <v/>
      </c>
      <c r="DU143" s="332"/>
      <c r="DV143" s="174" t="str">
        <f>IF($DV141&lt;&gt;"",IF(DV141="W","L","W"),"")</f>
        <v/>
      </c>
      <c r="DW143" s="126"/>
      <c r="DX143" s="126"/>
      <c r="DY143" s="126"/>
      <c r="DZ143" s="126"/>
      <c r="EA143" s="126"/>
      <c r="EB143" s="126"/>
      <c r="EC143" s="126"/>
      <c r="ED143" s="126"/>
      <c r="EE143" s="126"/>
      <c r="EF143" s="126"/>
      <c r="EG143" s="126"/>
      <c r="EH143" s="126"/>
      <c r="EI143" s="126"/>
    </row>
    <row r="144" spans="1:171" ht="11.25" customHeight="1" thickBot="1">
      <c r="A144" s="212"/>
      <c r="B144" s="213"/>
      <c r="C144" s="217"/>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9"/>
      <c r="Z144" s="232"/>
      <c r="AA144" s="233"/>
      <c r="AB144" s="234"/>
      <c r="AC144" s="233"/>
      <c r="AD144" s="234"/>
      <c r="AE144" s="233"/>
      <c r="AF144" s="235"/>
      <c r="AG144" s="236"/>
      <c r="AH144" s="234"/>
      <c r="AI144" s="233"/>
      <c r="AJ144" s="234"/>
      <c r="AK144" s="238"/>
      <c r="AL144" s="241"/>
      <c r="AM144" s="240"/>
      <c r="AN144" s="258"/>
      <c r="AO144" s="243"/>
      <c r="AQ144" s="160"/>
      <c r="AR144" s="161"/>
      <c r="AS144" s="161"/>
      <c r="AT144" s="161"/>
      <c r="AU144" s="161"/>
      <c r="AV144" s="161"/>
      <c r="AW144" s="161"/>
      <c r="AX144" s="161"/>
      <c r="AY144" s="161"/>
      <c r="AZ144" s="161"/>
      <c r="BA144" s="161"/>
      <c r="BB144" s="161"/>
      <c r="BC144" s="162"/>
      <c r="BD144" s="167"/>
      <c r="BE144" s="168"/>
      <c r="BF144" s="176"/>
      <c r="BG144" s="180"/>
      <c r="BH144" s="181"/>
      <c r="BI144" s="181"/>
      <c r="BJ144" s="181"/>
      <c r="BK144" s="181"/>
      <c r="BL144" s="181"/>
      <c r="BM144" s="181"/>
      <c r="BN144" s="181"/>
      <c r="BO144" s="181"/>
      <c r="BP144" s="181"/>
      <c r="BQ144" s="181"/>
      <c r="BR144" s="181"/>
      <c r="BS144" s="181"/>
      <c r="BT144" s="181"/>
      <c r="BU144" s="182"/>
      <c r="BV144" s="152"/>
      <c r="BW144" s="153"/>
      <c r="BX144" s="333"/>
      <c r="BY144" s="153"/>
      <c r="BZ144" s="333"/>
      <c r="CA144" s="153"/>
      <c r="CB144" s="333"/>
      <c r="CC144" s="153"/>
      <c r="CD144" s="333"/>
      <c r="CE144" s="334"/>
      <c r="CF144" s="341"/>
      <c r="CG144" s="160"/>
      <c r="CH144" s="161"/>
      <c r="CI144" s="161"/>
      <c r="CJ144" s="161"/>
      <c r="CK144" s="161"/>
      <c r="CL144" s="161"/>
      <c r="CM144" s="161"/>
      <c r="CN144" s="161"/>
      <c r="CO144" s="161"/>
      <c r="CP144" s="161"/>
      <c r="CQ144" s="161"/>
      <c r="CR144" s="161"/>
      <c r="CS144" s="162"/>
      <c r="CT144" s="167"/>
      <c r="CU144" s="168"/>
      <c r="CV144" s="176"/>
      <c r="CW144" s="180"/>
      <c r="CX144" s="181"/>
      <c r="CY144" s="181"/>
      <c r="CZ144" s="181"/>
      <c r="DA144" s="181"/>
      <c r="DB144" s="181"/>
      <c r="DC144" s="181"/>
      <c r="DD144" s="181"/>
      <c r="DE144" s="181"/>
      <c r="DF144" s="181"/>
      <c r="DG144" s="181"/>
      <c r="DH144" s="181"/>
      <c r="DI144" s="181"/>
      <c r="DJ144" s="181"/>
      <c r="DK144" s="182"/>
      <c r="DL144" s="152"/>
      <c r="DM144" s="153"/>
      <c r="DN144" s="333"/>
      <c r="DO144" s="153"/>
      <c r="DP144" s="333"/>
      <c r="DQ144" s="153"/>
      <c r="DR144" s="333"/>
      <c r="DS144" s="153"/>
      <c r="DT144" s="333"/>
      <c r="DU144" s="334"/>
      <c r="DV144" s="174"/>
      <c r="DW144" s="126"/>
      <c r="DX144" s="126"/>
      <c r="DY144" s="126"/>
      <c r="DZ144" s="126"/>
      <c r="EA144" s="126"/>
      <c r="EB144" s="126"/>
      <c r="EC144" s="126"/>
      <c r="ED144" s="126"/>
      <c r="EE144" s="126"/>
      <c r="EF144" s="126"/>
      <c r="EG144" s="126"/>
      <c r="EH144" s="126"/>
      <c r="EI144" s="126"/>
    </row>
    <row r="145" spans="1:171" ht="11.25" customHeight="1">
      <c r="A145" s="210" t="str">
        <f>AH135</f>
        <v>E</v>
      </c>
      <c r="B145" s="211"/>
      <c r="C145" s="342"/>
      <c r="D145" s="343"/>
      <c r="E145" s="343"/>
      <c r="F145" s="343"/>
      <c r="G145" s="343"/>
      <c r="H145" s="343"/>
      <c r="I145" s="343"/>
      <c r="J145" s="343"/>
      <c r="K145" s="343"/>
      <c r="L145" s="343"/>
      <c r="M145" s="343"/>
      <c r="N145" s="343"/>
      <c r="O145" s="343"/>
      <c r="P145" s="343"/>
      <c r="Q145" s="343"/>
      <c r="R145" s="343"/>
      <c r="S145" s="343"/>
      <c r="T145" s="343"/>
      <c r="U145" s="343"/>
      <c r="V145" s="343"/>
      <c r="W145" s="343"/>
      <c r="X145" s="343"/>
      <c r="Y145" s="344"/>
      <c r="Z145" s="220" t="str">
        <f>IF(AH137&lt;&gt;"",IF(AH137="W","L","W"),"")</f>
        <v/>
      </c>
      <c r="AA145" s="221"/>
      <c r="AB145" s="227" t="str">
        <f>IF(AH139&lt;&gt;"",IF(AH139="W","L","W"),"")</f>
        <v/>
      </c>
      <c r="AC145" s="221"/>
      <c r="AD145" s="227" t="str">
        <f>IF(AH141&lt;&gt;"",IF(AH141="W","L","W"),"")</f>
        <v/>
      </c>
      <c r="AE145" s="221"/>
      <c r="AF145" s="227" t="str">
        <f>IF(AH143&lt;&gt;"",IF(AH143="W","L","W"),"")</f>
        <v/>
      </c>
      <c r="AG145" s="221"/>
      <c r="AH145" s="228"/>
      <c r="AI145" s="229"/>
      <c r="AJ145" s="227" t="str">
        <f>IF($D133="1P",IF(Z168=Z170,IF(X168=X170,IF(V168&lt;&gt;"",IF(V168&gt;V170,"W","L"),""),IF(X168&gt;X170,"W","L")),IF(Z168&gt;Z170,"W","L")),IF(Z156=Z158,IF(X156=X158,IF(V156&lt;&gt;"",IF(V156&gt;V158,"W","L"),""),IF(X156&gt;X158,"W","L")),IF(Z156&gt;Z158,"W","L")))</f>
        <v/>
      </c>
      <c r="AK145" s="237"/>
      <c r="AL145" s="239" t="str">
        <f>IF(OR(COUNTIF(Z145:AJ145,"W"),COUNTIF(Z145:AJ145,"L")),COUNTIF(Z145:AJ145,"W")*2+COUNTIF(Z145:AJ145,"L"),"")</f>
        <v/>
      </c>
      <c r="AM145" s="240"/>
      <c r="AN145" s="242" t="str">
        <f>IF(AL145&lt;&gt;"",RANK(AL145,AL137:AL147,0),"")</f>
        <v/>
      </c>
      <c r="AO145" s="243"/>
      <c r="AQ145" s="126"/>
      <c r="AR145" s="126"/>
      <c r="AS145" s="126"/>
      <c r="AT145" s="126"/>
      <c r="AU145" s="126"/>
      <c r="AV145" s="126"/>
      <c r="AW145" s="126"/>
      <c r="AX145" s="126"/>
      <c r="AY145" s="126"/>
      <c r="AZ145" s="126"/>
      <c r="BA145" s="126"/>
      <c r="BB145" s="126"/>
      <c r="BC145" s="126"/>
      <c r="BV145" s="169" t="str">
        <f>IF(CF141&lt;&gt;"",IF(AND(AND(BV141&gt;-1,BV143&gt;-1),OR(BV141&gt;10,BV143&gt;10),ABS(BV141-BV143)&gt;1,IF(OR(BV141&gt;11,BV143&gt;11),ABS(BV141-BV143)=2,TRUE),BV141=INT(BV141),BV143=INT(BV143)),"","Error"),"")</f>
        <v/>
      </c>
      <c r="BW145" s="169"/>
      <c r="BX145" s="169" t="str">
        <f>IF(CF141&lt;&gt;"",IF(AND(AND(BX141&gt;-1,BX143&gt;-1),OR(BX141&gt;10,BX143&gt;10),ABS(BX141-BX143)&gt;1,IF(OR(BX141&gt;11,BX143&gt;11),ABS(BX141-BX143)=2,TRUE),BX141=INT(BX141),BX143=INT(BX143)),"","Error"),"")</f>
        <v/>
      </c>
      <c r="BY145" s="169"/>
      <c r="BZ145" s="169" t="str">
        <f>IF(CF141&lt;&gt;"",IF(AND(AND(BZ141&gt;-1,BZ143&gt;-1),OR(BZ141&gt;10,BZ143&gt;10),ABS(BZ141-BZ143)&gt;1,IF(OR(BZ141&gt;11,BZ143&gt;11),ABS(BZ141-BZ143)=2,TRUE),BZ141=INT(BZ141),BZ143=INT(BZ143)),"","Error"),"")</f>
        <v/>
      </c>
      <c r="CA145" s="169"/>
      <c r="CB145" s="169" t="str">
        <f>IF(AND(CF141&lt;&gt;"",CB141&lt;&gt;""),IF(AND(AND(CB141&gt;-1,CB143&gt;-1),OR(CB141&gt;10,CB143&gt;10),ABS(CB141-CB143)&gt;1,IF(OR(CB141&gt;11,CB143&gt;11),ABS(CB141-CB143)=2,TRUE),CB141=INT(CB141),CB143=INT(CB143)),"","Error"),"")</f>
        <v/>
      </c>
      <c r="CC145" s="169"/>
      <c r="CD145" s="169" t="str">
        <f>IF(AND(CF141&lt;&gt;"",CD141&lt;&gt;""),IF(AND(AND(CD141&gt;-1,CD143&gt;-1),OR(CD141&gt;10,CD143&gt;10),ABS(CD141-CD143)&gt;1,IF(OR(CD141&gt;11,CD143&gt;11),ABS(CD141-CD143)=2,TRUE),CD141=INT(CD141),CD143=INT(CD143)),"","Error"),"")</f>
        <v/>
      </c>
      <c r="CE145" s="169"/>
      <c r="CG145" s="126"/>
      <c r="CH145" s="126"/>
      <c r="CI145" s="126"/>
      <c r="CJ145" s="126"/>
      <c r="CK145" s="126"/>
      <c r="CL145" s="126"/>
      <c r="CM145" s="126"/>
      <c r="CN145" s="126"/>
      <c r="CO145" s="126"/>
      <c r="CP145" s="126"/>
      <c r="CQ145" s="126"/>
      <c r="CR145" s="126"/>
      <c r="CS145" s="126"/>
      <c r="DL145" s="169" t="str">
        <f>IF(DV141&lt;&gt;"",IF(AND(AND(DL141&gt;-1,DL143&gt;-1),OR(DL141&gt;10,DL143&gt;10),ABS(DL141-DL143)&gt;1,IF(OR(DL141&gt;11,DL143&gt;11),ABS(DL141-DL143)=2,TRUE),DL141=INT(DL141),DL143=INT(DL143)),"","Error"),"")</f>
        <v/>
      </c>
      <c r="DM145" s="169"/>
      <c r="DN145" s="169" t="str">
        <f>IF(DV141&lt;&gt;"",IF(AND(AND(DN141&gt;-1,DN143&gt;-1),OR(DN141&gt;10,DN143&gt;10),ABS(DN141-DN143)&gt;1,IF(OR(DN141&gt;11,DN143&gt;11),ABS(DN141-DN143)=2,TRUE),DN141=INT(DN141),DN143=INT(DN143)),"","Error"),"")</f>
        <v/>
      </c>
      <c r="DO145" s="169"/>
      <c r="DP145" s="169" t="str">
        <f>IF(DV141&lt;&gt;"",IF(AND(AND(DP141&gt;-1,DP143&gt;-1),OR(DP141&gt;10,DP143&gt;10),ABS(DP141-DP143)&gt;1,IF(OR(DP141&gt;11,DP143&gt;11),ABS(DP141-DP143)=2,TRUE),DP141=INT(DP141),DP143=INT(DP143)),"","Error"),"")</f>
        <v/>
      </c>
      <c r="DQ145" s="169"/>
      <c r="DR145" s="169" t="str">
        <f>IF(AND(DV141&lt;&gt;"",DR141&lt;&gt;""),IF(AND(AND(DR141&gt;-1,DR143&gt;-1),OR(DR141&gt;10,DR143&gt;10),ABS(DR141-DR143)&gt;1,IF(OR(DR141&gt;11,DR143&gt;11),ABS(DR141-DR143)=2,TRUE),DR141=INT(DR141),DR143=INT(DR143)),"","Error"),"")</f>
        <v/>
      </c>
      <c r="DS145" s="169"/>
      <c r="DT145" s="169" t="str">
        <f>IF(AND(DV141&lt;&gt;"",DT141&lt;&gt;""),IF(AND(AND(DT141&gt;-1,DT143&gt;-1),OR(DT141&gt;10,DT143&gt;10),ABS(DT141-DT143)&gt;1,IF(OR(DT141&gt;11,DT143&gt;11),ABS(DT141-DT143)=2,TRUE),DT141=INT(DT141),DT143=INT(DT143)),"","Error"),"")</f>
        <v/>
      </c>
      <c r="DU145" s="169"/>
      <c r="DW145" s="126"/>
      <c r="DX145" s="126"/>
      <c r="DY145" s="126"/>
      <c r="DZ145" s="126"/>
      <c r="EA145" s="126"/>
      <c r="EB145" s="126"/>
      <c r="EC145" s="126"/>
      <c r="ED145" s="126"/>
      <c r="EE145" s="126"/>
      <c r="EF145" s="126"/>
      <c r="EG145" s="126"/>
      <c r="EH145" s="126"/>
      <c r="EI145" s="126"/>
    </row>
    <row r="146" spans="1:171" ht="11.25" customHeight="1">
      <c r="A146" s="212"/>
      <c r="B146" s="213"/>
      <c r="C146" s="217"/>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9"/>
      <c r="Z146" s="232"/>
      <c r="AA146" s="233"/>
      <c r="AB146" s="234"/>
      <c r="AC146" s="233"/>
      <c r="AD146" s="234"/>
      <c r="AE146" s="233"/>
      <c r="AF146" s="234"/>
      <c r="AG146" s="233"/>
      <c r="AH146" s="235"/>
      <c r="AI146" s="236"/>
      <c r="AJ146" s="234"/>
      <c r="AK146" s="238"/>
      <c r="AL146" s="241"/>
      <c r="AM146" s="240"/>
      <c r="AN146" s="258"/>
      <c r="AO146" s="243"/>
      <c r="AQ146" s="126"/>
      <c r="AR146" s="126"/>
      <c r="AS146" s="126"/>
      <c r="AT146" s="126"/>
      <c r="AU146" s="126"/>
      <c r="AV146" s="126"/>
      <c r="AW146" s="126"/>
      <c r="AX146" s="126"/>
      <c r="AY146" s="126"/>
      <c r="AZ146" s="126"/>
      <c r="BA146" s="126"/>
      <c r="BB146" s="126"/>
      <c r="BC146" s="126"/>
      <c r="CG146" s="126"/>
      <c r="CH146" s="126"/>
      <c r="CI146" s="126"/>
      <c r="CJ146" s="126"/>
      <c r="CK146" s="126"/>
      <c r="CL146" s="126"/>
      <c r="CM146" s="126"/>
      <c r="CN146" s="126"/>
      <c r="CO146" s="126"/>
      <c r="CP146" s="126"/>
      <c r="CQ146" s="126"/>
      <c r="CR146" s="126"/>
      <c r="CS146" s="126"/>
      <c r="DW146" s="126"/>
      <c r="DX146" s="126"/>
      <c r="DY146" s="126"/>
      <c r="DZ146" s="126"/>
      <c r="EA146" s="126"/>
      <c r="EB146" s="126"/>
      <c r="EC146" s="126"/>
      <c r="ED146" s="126"/>
      <c r="EE146" s="126"/>
      <c r="EF146" s="126"/>
      <c r="EG146" s="126"/>
      <c r="EH146" s="126"/>
      <c r="EI146" s="126"/>
    </row>
    <row r="147" spans="1:171" ht="11.25" customHeight="1">
      <c r="A147" s="210" t="str">
        <f>AJ135</f>
        <v>F</v>
      </c>
      <c r="B147" s="211"/>
      <c r="C147" s="342"/>
      <c r="D147" s="343"/>
      <c r="E147" s="343"/>
      <c r="F147" s="343"/>
      <c r="G147" s="343"/>
      <c r="H147" s="343"/>
      <c r="I147" s="343"/>
      <c r="J147" s="343"/>
      <c r="K147" s="343"/>
      <c r="L147" s="343"/>
      <c r="M147" s="343"/>
      <c r="N147" s="343"/>
      <c r="O147" s="343"/>
      <c r="P147" s="343"/>
      <c r="Q147" s="343"/>
      <c r="R147" s="343"/>
      <c r="S147" s="343"/>
      <c r="T147" s="343"/>
      <c r="U147" s="343"/>
      <c r="V147" s="343"/>
      <c r="W147" s="343"/>
      <c r="X147" s="343"/>
      <c r="Y147" s="344"/>
      <c r="Z147" s="220" t="str">
        <f>IF(AJ137&lt;&gt;"",IF(AJ137="W","L","W"),"")</f>
        <v/>
      </c>
      <c r="AA147" s="221"/>
      <c r="AB147" s="227" t="str">
        <f>IF(AJ139&lt;&gt;"",IF(AJ139="W","L","W"),"")</f>
        <v/>
      </c>
      <c r="AC147" s="221"/>
      <c r="AD147" s="227" t="str">
        <f>IF(AJ141&lt;&gt;"",IF(AJ141="W","L","W"),"")</f>
        <v/>
      </c>
      <c r="AE147" s="221"/>
      <c r="AF147" s="227" t="str">
        <f>IF(AJ143&lt;&gt;"",IF(AJ143="W","L","W"),"")</f>
        <v/>
      </c>
      <c r="AG147" s="221"/>
      <c r="AH147" s="227" t="str">
        <f>IF(AJ145&lt;&gt;"",IF(AJ145="W","L","W"),"")</f>
        <v/>
      </c>
      <c r="AI147" s="221"/>
      <c r="AJ147" s="228"/>
      <c r="AK147" s="229"/>
      <c r="AL147" s="345" t="str">
        <f>IF(OR(COUNTIF(Z147:AJ147,"W"),COUNTIF(Z147:AJ147,"L")),COUNTIF(Z147:AJ147,"W")*2+COUNTIF(Z147:AJ147,"L"),"")</f>
        <v/>
      </c>
      <c r="AM147" s="346"/>
      <c r="AN147" s="242" t="str">
        <f>IF(AL147&lt;&gt;"",RANK(AL147,AL137:AL147,0),"")</f>
        <v/>
      </c>
      <c r="AO147" s="243"/>
      <c r="AQ147" s="127"/>
      <c r="AR147" s="127"/>
      <c r="AS147" s="127"/>
      <c r="AT147" s="127"/>
      <c r="AU147" s="127"/>
      <c r="AV147" s="127"/>
      <c r="AW147" s="127"/>
      <c r="AX147" s="127"/>
      <c r="AY147" s="127"/>
      <c r="AZ147" s="127"/>
      <c r="BA147" s="127"/>
      <c r="BB147" s="127"/>
      <c r="BC147" s="127"/>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G147" s="127"/>
      <c r="CH147" s="127"/>
      <c r="CI147" s="127"/>
      <c r="CJ147" s="127"/>
      <c r="CK147" s="127"/>
      <c r="CL147" s="127"/>
      <c r="CM147" s="127"/>
      <c r="CN147" s="127"/>
      <c r="CO147" s="127"/>
      <c r="CP147" s="127"/>
      <c r="CQ147" s="127"/>
      <c r="CR147" s="127"/>
      <c r="CS147" s="127"/>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W147" s="126"/>
      <c r="DX147" s="126"/>
      <c r="DY147" s="126"/>
      <c r="DZ147" s="126"/>
      <c r="EA147" s="126"/>
      <c r="EB147" s="126"/>
      <c r="EC147" s="126"/>
      <c r="ED147" s="126"/>
      <c r="EE147" s="126"/>
      <c r="EF147" s="126"/>
      <c r="EG147" s="126"/>
      <c r="EH147" s="126"/>
      <c r="EI147" s="126"/>
    </row>
    <row r="148" spans="1:171" ht="11.25" customHeight="1" thickBot="1">
      <c r="A148" s="212"/>
      <c r="B148" s="213"/>
      <c r="C148" s="217"/>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9"/>
      <c r="Z148" s="222"/>
      <c r="AA148" s="223"/>
      <c r="AB148" s="226"/>
      <c r="AC148" s="223"/>
      <c r="AD148" s="226"/>
      <c r="AE148" s="223"/>
      <c r="AF148" s="226"/>
      <c r="AG148" s="223"/>
      <c r="AH148" s="226"/>
      <c r="AI148" s="223"/>
      <c r="AJ148" s="230"/>
      <c r="AK148" s="231"/>
      <c r="AL148" s="347"/>
      <c r="AM148" s="348"/>
      <c r="AN148" s="248"/>
      <c r="AO148" s="249"/>
      <c r="AQ148" s="128"/>
      <c r="AR148" s="128"/>
      <c r="AS148" s="128"/>
      <c r="AT148" s="128"/>
      <c r="AU148" s="128"/>
      <c r="AV148" s="128"/>
      <c r="AW148" s="128"/>
      <c r="AX148" s="128"/>
      <c r="AY148" s="128"/>
      <c r="AZ148" s="128"/>
      <c r="BA148" s="128"/>
      <c r="BB148" s="128"/>
      <c r="BC148" s="128"/>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G148" s="128"/>
      <c r="CH148" s="128"/>
      <c r="CI148" s="128"/>
      <c r="CJ148" s="128"/>
      <c r="CK148" s="128"/>
      <c r="CL148" s="128"/>
      <c r="CM148" s="128"/>
      <c r="CN148" s="128"/>
      <c r="CO148" s="128"/>
      <c r="CP148" s="128"/>
      <c r="CQ148" s="128"/>
      <c r="CR148" s="128"/>
      <c r="CS148" s="128"/>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W148" s="126"/>
      <c r="DX148" s="126"/>
      <c r="DY148" s="126"/>
      <c r="DZ148" s="126"/>
      <c r="EA148" s="126"/>
      <c r="EB148" s="126"/>
      <c r="EC148" s="126"/>
      <c r="ED148" s="126"/>
      <c r="EE148" s="126"/>
      <c r="EF148" s="126"/>
      <c r="EG148" s="126"/>
      <c r="EH148" s="126"/>
      <c r="EI148" s="126"/>
    </row>
    <row r="149" spans="1:171" ht="11.25" customHeight="1">
      <c r="AQ149" s="126"/>
      <c r="AR149" s="126"/>
      <c r="AS149" s="126"/>
      <c r="AT149" s="126"/>
      <c r="AU149" s="126"/>
      <c r="AV149" s="126"/>
      <c r="AW149" s="126"/>
      <c r="AX149" s="126"/>
      <c r="AY149" s="126"/>
      <c r="AZ149" s="126"/>
      <c r="BA149" s="126"/>
      <c r="BB149" s="126"/>
      <c r="BC149" s="126"/>
      <c r="CG149" s="126"/>
      <c r="CH149" s="126"/>
      <c r="CI149" s="126"/>
      <c r="CJ149" s="126"/>
      <c r="CK149" s="126"/>
      <c r="CL149" s="126"/>
      <c r="CM149" s="126"/>
      <c r="CN149" s="126"/>
      <c r="CO149" s="126"/>
      <c r="CP149" s="126"/>
      <c r="CQ149" s="126"/>
      <c r="CR149" s="126"/>
      <c r="CS149" s="126"/>
      <c r="DW149" s="126"/>
      <c r="DX149" s="126"/>
      <c r="DY149" s="126"/>
      <c r="DZ149" s="126"/>
      <c r="EA149" s="126"/>
      <c r="EB149" s="126"/>
      <c r="EC149" s="126"/>
      <c r="ED149" s="126"/>
      <c r="EE149" s="126"/>
      <c r="EF149" s="126"/>
      <c r="EG149" s="126"/>
      <c r="EH149" s="126"/>
      <c r="EI149" s="126"/>
    </row>
    <row r="150" spans="1:171" ht="11.25" customHeight="1" thickBot="1">
      <c r="AP150" s="2"/>
      <c r="AQ150" s="127"/>
      <c r="AR150" s="127"/>
      <c r="AS150" s="127"/>
      <c r="AT150" s="127"/>
      <c r="AU150" s="127"/>
      <c r="AV150" s="127"/>
      <c r="AW150" s="127"/>
      <c r="AX150" s="127"/>
      <c r="AY150" s="127"/>
      <c r="AZ150" s="127"/>
      <c r="BA150" s="127"/>
      <c r="BB150" s="127"/>
      <c r="BC150" s="127"/>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G150" s="127"/>
      <c r="CH150" s="127"/>
      <c r="CI150" s="127"/>
      <c r="CJ150" s="127"/>
      <c r="CK150" s="127"/>
      <c r="CL150" s="127"/>
      <c r="CM150" s="127"/>
      <c r="CN150" s="127"/>
      <c r="CO150" s="127"/>
      <c r="CP150" s="127"/>
      <c r="CQ150" s="127"/>
      <c r="CR150" s="127"/>
      <c r="CS150" s="127"/>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2"/>
      <c r="DW150" s="126"/>
      <c r="DX150" s="126"/>
      <c r="DY150" s="126"/>
      <c r="DZ150" s="126"/>
      <c r="EA150" s="126"/>
      <c r="EB150" s="126"/>
      <c r="EC150" s="126"/>
      <c r="ED150" s="126"/>
      <c r="EE150" s="126"/>
      <c r="EF150" s="126"/>
      <c r="EG150" s="126"/>
      <c r="EH150" s="126"/>
      <c r="EI150" s="126"/>
      <c r="FL150" s="2"/>
      <c r="FM150" s="2"/>
      <c r="FN150" s="2"/>
      <c r="FO150" s="2"/>
    </row>
    <row r="151" spans="1:171" ht="11.25" customHeight="1" thickBo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54" t="str">
        <f>CONCATENATE($A135," ",$D135,","," ",$F133)</f>
        <v>Group: 3, Women's Singles</v>
      </c>
      <c r="AR151" s="155"/>
      <c r="AS151" s="155"/>
      <c r="AT151" s="155"/>
      <c r="AU151" s="155"/>
      <c r="AV151" s="155"/>
      <c r="AW151" s="155"/>
      <c r="AX151" s="155"/>
      <c r="AY151" s="155"/>
      <c r="AZ151" s="155"/>
      <c r="BA151" s="155"/>
      <c r="BB151" s="155"/>
      <c r="BC151" s="156"/>
      <c r="BD151" s="163">
        <f>A160</f>
        <v>3</v>
      </c>
      <c r="BE151" s="164"/>
      <c r="BF151" s="183" t="str">
        <f>C160</f>
        <v>C</v>
      </c>
      <c r="BG151" s="185" t="str">
        <f>IF(VLOOKUP($BF151,$A137:$C147,3,FALSE)=0,"",CONCATENATE(VLOOKUP(VLOOKUP($BF151,$A137:$C147,3,FALSE),Players!$J:$N,4,FALSE)," ",VLOOKUP($BF151,$A137:$C147,3,FALSE)," ",IF(ISERROR(VLOOKUP(VLOOKUP($BF151,$A137:$C147,3,FALSE),Players!$J:$N,5,FALSE)),"()",CONCATENATE("(",VLOOKUP(VLOOKUP($BF151,$A137:$C147,3,FALSE),Players!$J:$N,5,FALSE),")"))))</f>
        <v/>
      </c>
      <c r="BH151" s="186"/>
      <c r="BI151" s="186"/>
      <c r="BJ151" s="186"/>
      <c r="BK151" s="186"/>
      <c r="BL151" s="186"/>
      <c r="BM151" s="186"/>
      <c r="BN151" s="186"/>
      <c r="BO151" s="186"/>
      <c r="BP151" s="186"/>
      <c r="BQ151" s="186"/>
      <c r="BR151" s="186"/>
      <c r="BS151" s="186"/>
      <c r="BT151" s="186"/>
      <c r="BU151" s="187"/>
      <c r="BV151" s="170" t="str">
        <f>IF(D160&lt;&gt;"",D160,"")</f>
        <v/>
      </c>
      <c r="BW151" s="171"/>
      <c r="BX151" s="335" t="str">
        <f>IF(F160&lt;&gt;"",F160,"")</f>
        <v/>
      </c>
      <c r="BY151" s="171"/>
      <c r="BZ151" s="335" t="str">
        <f>IF(H160&lt;&gt;"",H160,"")</f>
        <v/>
      </c>
      <c r="CA151" s="171"/>
      <c r="CB151" s="335" t="str">
        <f>IF(J160&lt;&gt;"",J160,"")</f>
        <v/>
      </c>
      <c r="CC151" s="171"/>
      <c r="CD151" s="335" t="str">
        <f>IF(L160&lt;&gt;"",L160,"")</f>
        <v/>
      </c>
      <c r="CE151" s="337"/>
      <c r="CF151" s="174" t="str">
        <f>IF($CD151=$CD153,IF($CB151=$CB153,IF($BZ151&lt;&gt;"",IF($BZ151&gt;$BZ153,"W","L"),""),IF($CB151&gt;$CB153,"W","L")),IF($CD151&gt;$CD153,"W","L"))</f>
        <v/>
      </c>
      <c r="CG151" s="154" t="str">
        <f>CONCATENATE($A135," ",$D135,","," ",$F133)</f>
        <v>Group: 3, Women's Singles</v>
      </c>
      <c r="CH151" s="155"/>
      <c r="CI151" s="155"/>
      <c r="CJ151" s="155"/>
      <c r="CK151" s="155"/>
      <c r="CL151" s="155"/>
      <c r="CM151" s="155"/>
      <c r="CN151" s="155"/>
      <c r="CO151" s="155"/>
      <c r="CP151" s="155"/>
      <c r="CQ151" s="155"/>
      <c r="CR151" s="155"/>
      <c r="CS151" s="156"/>
      <c r="CT151" s="163">
        <f>O160</f>
        <v>10</v>
      </c>
      <c r="CU151" s="164"/>
      <c r="CV151" s="183" t="str">
        <f>Q160</f>
        <v>A</v>
      </c>
      <c r="CW151" s="185" t="str">
        <f>IF(VLOOKUP($CV151,$A137:$C147,3,FALSE)=0,"",CONCATENATE(VLOOKUP(VLOOKUP($CV151,$A137:$C147,3,FALSE),Players!$J:$N,4,FALSE)," ",VLOOKUP($CV151,$A137:$C147,3,FALSE)," ",IF(ISERROR(VLOOKUP(VLOOKUP($CV151,$A137:$C147,3,FALSE),Players!$J:$N,5,FALSE)),"()",CONCATENATE("(",VLOOKUP(VLOOKUP($CV151,$A137:$C147,3,FALSE),Players!$J:$N,5,FALSE),")"))))</f>
        <v/>
      </c>
      <c r="CX151" s="186"/>
      <c r="CY151" s="186"/>
      <c r="CZ151" s="186"/>
      <c r="DA151" s="186"/>
      <c r="DB151" s="186"/>
      <c r="DC151" s="186"/>
      <c r="DD151" s="186"/>
      <c r="DE151" s="186"/>
      <c r="DF151" s="186"/>
      <c r="DG151" s="186"/>
      <c r="DH151" s="186"/>
      <c r="DI151" s="186"/>
      <c r="DJ151" s="186"/>
      <c r="DK151" s="187"/>
      <c r="DL151" s="170" t="str">
        <f>IF(R160&lt;&gt;"",R160,"")</f>
        <v/>
      </c>
      <c r="DM151" s="171"/>
      <c r="DN151" s="335" t="str">
        <f>IF(T160&lt;&gt;"",T160,"")</f>
        <v/>
      </c>
      <c r="DO151" s="171"/>
      <c r="DP151" s="335" t="str">
        <f>IF(V160&lt;&gt;"",V160,"")</f>
        <v/>
      </c>
      <c r="DQ151" s="171"/>
      <c r="DR151" s="335" t="str">
        <f>IF(X160&lt;&gt;"",X160,"")</f>
        <v/>
      </c>
      <c r="DS151" s="171"/>
      <c r="DT151" s="335" t="str">
        <f>IF(Z160&lt;&gt;"",Z160,"")</f>
        <v/>
      </c>
      <c r="DU151" s="337"/>
      <c r="DV151" s="174" t="str">
        <f>IF($DT151=$DT153,IF($DR151=$DR153,IF($DP151&lt;&gt;"",IF($DP151&gt;$DP153,"W","L"),""),IF($DR151&gt;$DR153,"W","L")),IF($DT151&gt;$DT153,"W","L"))</f>
        <v/>
      </c>
      <c r="DW151" s="126"/>
      <c r="DX151" s="126"/>
      <c r="DY151" s="126"/>
      <c r="DZ151" s="126"/>
      <c r="EA151" s="126"/>
      <c r="EB151" s="126"/>
      <c r="EC151" s="126"/>
      <c r="ED151" s="126"/>
      <c r="EE151" s="126"/>
      <c r="EF151" s="126"/>
      <c r="EG151" s="126"/>
      <c r="EH151" s="126"/>
      <c r="EI151" s="126"/>
      <c r="FL151" s="2"/>
      <c r="FM151" s="2"/>
      <c r="FN151" s="2"/>
      <c r="FO151" s="2"/>
    </row>
    <row r="152" spans="1:171" ht="11.25" customHeight="1">
      <c r="A152" s="170">
        <v>1</v>
      </c>
      <c r="B152" s="191"/>
      <c r="C152" s="183" t="str">
        <f>IF($D133="1P","A","A")</f>
        <v>A</v>
      </c>
      <c r="D152" s="197"/>
      <c r="E152" s="198"/>
      <c r="F152" s="197"/>
      <c r="G152" s="198"/>
      <c r="H152" s="197"/>
      <c r="I152" s="198"/>
      <c r="J152" s="197"/>
      <c r="K152" s="198"/>
      <c r="L152" s="197"/>
      <c r="M152" s="208"/>
      <c r="N152" s="69" t="str">
        <f>IF(CF131&lt;&gt;"",IF(CF131="W",IF(SUM(IF(D152&gt;D154,1,0),IF(F152&gt;F154,1,0),IF(H152&gt;H154,1,0),IF(J152&gt;J154,1,0),IF(L152&gt;L154,1,0))&lt;&gt;3,"E",""),""),"")</f>
        <v/>
      </c>
      <c r="O152" s="170">
        <v>8</v>
      </c>
      <c r="P152" s="191"/>
      <c r="Q152" s="183" t="str">
        <f>IF($D133="1P","C","B")</f>
        <v>B</v>
      </c>
      <c r="R152" s="197"/>
      <c r="S152" s="198"/>
      <c r="T152" s="197"/>
      <c r="U152" s="198"/>
      <c r="V152" s="197"/>
      <c r="W152" s="198"/>
      <c r="X152" s="197"/>
      <c r="Y152" s="198"/>
      <c r="Z152" s="197"/>
      <c r="AA152" s="208"/>
      <c r="AB152" s="69" t="str">
        <f>IF(DV131&lt;&gt;"",IF(DV131="W",IF(SUM(IF(R152&gt;R154,1,0),IF(T152&gt;T154,1,0),IF(V152&gt;V154,1,0),IF(X152&gt;X154,1,0),IF(Z152&gt;Z154,1,0))&lt;&gt;3,"E",""),""),"")</f>
        <v/>
      </c>
      <c r="AC152" s="170">
        <v>15</v>
      </c>
      <c r="AD152" s="191"/>
      <c r="AE152" s="183" t="str">
        <f>IF($D133="1P","D","B")</f>
        <v>B</v>
      </c>
      <c r="AF152" s="197"/>
      <c r="AG152" s="198"/>
      <c r="AH152" s="197"/>
      <c r="AI152" s="198"/>
      <c r="AJ152" s="197"/>
      <c r="AK152" s="198"/>
      <c r="AL152" s="197"/>
      <c r="AM152" s="198"/>
      <c r="AN152" s="197"/>
      <c r="AO152" s="208"/>
      <c r="AP152" s="69" t="str">
        <f>IF(FL131&lt;&gt;"",IF(FL131="W",IF(SUM(IF(AF152&gt;AF154,1,0),IF(AH152&gt;AH154,1,0),IF(AJ152&gt;AJ154,1,0),IF(AL152&gt;AL154,1,0),IF(AN152&gt;AN154,1,0))&lt;&gt;3,"E",""),""),"")</f>
        <v/>
      </c>
      <c r="AQ152" s="157"/>
      <c r="AR152" s="158"/>
      <c r="AS152" s="158"/>
      <c r="AT152" s="158"/>
      <c r="AU152" s="158"/>
      <c r="AV152" s="158"/>
      <c r="AW152" s="158"/>
      <c r="AX152" s="158"/>
      <c r="AY152" s="158"/>
      <c r="AZ152" s="158"/>
      <c r="BA152" s="158"/>
      <c r="BB152" s="158"/>
      <c r="BC152" s="159"/>
      <c r="BD152" s="165"/>
      <c r="BE152" s="166"/>
      <c r="BF152" s="184"/>
      <c r="BG152" s="188"/>
      <c r="BH152" s="189"/>
      <c r="BI152" s="189"/>
      <c r="BJ152" s="189"/>
      <c r="BK152" s="189"/>
      <c r="BL152" s="189"/>
      <c r="BM152" s="189"/>
      <c r="BN152" s="189"/>
      <c r="BO152" s="189"/>
      <c r="BP152" s="189"/>
      <c r="BQ152" s="189"/>
      <c r="BR152" s="189"/>
      <c r="BS152" s="189"/>
      <c r="BT152" s="189"/>
      <c r="BU152" s="190"/>
      <c r="BV152" s="172"/>
      <c r="BW152" s="173"/>
      <c r="BX152" s="336"/>
      <c r="BY152" s="173"/>
      <c r="BZ152" s="336"/>
      <c r="CA152" s="173"/>
      <c r="CB152" s="336"/>
      <c r="CC152" s="173"/>
      <c r="CD152" s="336"/>
      <c r="CE152" s="338"/>
      <c r="CF152" s="174"/>
      <c r="CG152" s="157"/>
      <c r="CH152" s="158"/>
      <c r="CI152" s="158"/>
      <c r="CJ152" s="158"/>
      <c r="CK152" s="158"/>
      <c r="CL152" s="158"/>
      <c r="CM152" s="158"/>
      <c r="CN152" s="158"/>
      <c r="CO152" s="158"/>
      <c r="CP152" s="158"/>
      <c r="CQ152" s="158"/>
      <c r="CR152" s="158"/>
      <c r="CS152" s="159"/>
      <c r="CT152" s="165"/>
      <c r="CU152" s="166"/>
      <c r="CV152" s="184"/>
      <c r="CW152" s="188"/>
      <c r="CX152" s="189"/>
      <c r="CY152" s="189"/>
      <c r="CZ152" s="189"/>
      <c r="DA152" s="189"/>
      <c r="DB152" s="189"/>
      <c r="DC152" s="189"/>
      <c r="DD152" s="189"/>
      <c r="DE152" s="189"/>
      <c r="DF152" s="189"/>
      <c r="DG152" s="189"/>
      <c r="DH152" s="189"/>
      <c r="DI152" s="189"/>
      <c r="DJ152" s="189"/>
      <c r="DK152" s="190"/>
      <c r="DL152" s="172"/>
      <c r="DM152" s="173"/>
      <c r="DN152" s="336"/>
      <c r="DO152" s="173"/>
      <c r="DP152" s="336"/>
      <c r="DQ152" s="173"/>
      <c r="DR152" s="336"/>
      <c r="DS152" s="173"/>
      <c r="DT152" s="336"/>
      <c r="DU152" s="338"/>
      <c r="DV152" s="174"/>
      <c r="DW152" s="126"/>
      <c r="DX152" s="126"/>
      <c r="DY152" s="126"/>
      <c r="DZ152" s="126"/>
      <c r="EA152" s="126"/>
      <c r="EB152" s="126"/>
      <c r="EC152" s="126"/>
      <c r="ED152" s="126"/>
      <c r="EE152" s="126"/>
      <c r="EF152" s="126"/>
      <c r="EG152" s="126"/>
      <c r="EH152" s="126"/>
      <c r="EI152" s="126"/>
      <c r="FL152" s="3"/>
      <c r="FM152" s="3"/>
      <c r="FN152" s="3"/>
      <c r="FO152" s="3"/>
    </row>
    <row r="153" spans="1:171" ht="11.25" customHeight="1">
      <c r="A153" s="192"/>
      <c r="B153" s="193"/>
      <c r="C153" s="196"/>
      <c r="D153" s="199"/>
      <c r="E153" s="200"/>
      <c r="F153" s="199"/>
      <c r="G153" s="200"/>
      <c r="H153" s="199"/>
      <c r="I153" s="200"/>
      <c r="J153" s="199"/>
      <c r="K153" s="200"/>
      <c r="L153" s="199"/>
      <c r="M153" s="209"/>
      <c r="N153" s="69" t="str">
        <f>IF(CF131&lt;&gt;"",IF(ISERROR(AND(BV135="",BX135="",BZ135="",CB135="",CD135="")),"E",IF(AND(BV135="",BX135="",BZ135="",CB135="",CD135=""),"","E")),"")</f>
        <v/>
      </c>
      <c r="O153" s="192"/>
      <c r="P153" s="193"/>
      <c r="Q153" s="196"/>
      <c r="R153" s="199"/>
      <c r="S153" s="200"/>
      <c r="T153" s="199"/>
      <c r="U153" s="200"/>
      <c r="V153" s="199"/>
      <c r="W153" s="200"/>
      <c r="X153" s="199"/>
      <c r="Y153" s="200"/>
      <c r="Z153" s="199"/>
      <c r="AA153" s="209"/>
      <c r="AB153" s="69" t="str">
        <f>IF(DV131&lt;&gt;"",IF(ISERROR(AND(DL135="",DN135="",DP135="",DQ135="",DT135="")),"E",IF(AND(DL135="",DN135="",DP135="",DR135="",DT135=""),"","E")),"")</f>
        <v/>
      </c>
      <c r="AC153" s="192"/>
      <c r="AD153" s="193"/>
      <c r="AE153" s="196"/>
      <c r="AF153" s="199"/>
      <c r="AG153" s="200"/>
      <c r="AH153" s="199"/>
      <c r="AI153" s="200"/>
      <c r="AJ153" s="199"/>
      <c r="AK153" s="200"/>
      <c r="AL153" s="199"/>
      <c r="AM153" s="200"/>
      <c r="AN153" s="199"/>
      <c r="AO153" s="209"/>
      <c r="AP153" s="69" t="str">
        <f>IF(FL131&lt;&gt;"",IF(ISERROR(AND(FB135="",FD135="",FF135="",FH135="",FJ135="")),"E",IF(AND(FB135="",FD135="",FF135="",FH135="",FJ135=""),"","E")),"")</f>
        <v/>
      </c>
      <c r="AQ153" s="157"/>
      <c r="AR153" s="158"/>
      <c r="AS153" s="158"/>
      <c r="AT153" s="158"/>
      <c r="AU153" s="158"/>
      <c r="AV153" s="158"/>
      <c r="AW153" s="158"/>
      <c r="AX153" s="158"/>
      <c r="AY153" s="158"/>
      <c r="AZ153" s="158"/>
      <c r="BA153" s="158"/>
      <c r="BB153" s="158"/>
      <c r="BC153" s="159"/>
      <c r="BD153" s="165"/>
      <c r="BE153" s="166"/>
      <c r="BF153" s="175" t="str">
        <f>C162</f>
        <v>D</v>
      </c>
      <c r="BG153" s="177" t="str">
        <f>IF(VLOOKUP($BF153,$A137:$C147,3,FALSE)=0,"",CONCATENATE(VLOOKUP(VLOOKUP($BF153,$A137:$C147,3,FALSE),Players!$J:$N,4,FALSE)," ",VLOOKUP($BF153,$A137:$C147,3,FALSE)," ",IF(ISERROR(VLOOKUP(VLOOKUP($BF153,$A137:$C147,3,FALSE),Players!$J:$N,5,FALSE)),"()",CONCATENATE("(",VLOOKUP(VLOOKUP($BF153,$A137:$C147,3,FALSE),Players!$J:$N,5,FALSE),")"))))</f>
        <v/>
      </c>
      <c r="BH153" s="178"/>
      <c r="BI153" s="178"/>
      <c r="BJ153" s="178"/>
      <c r="BK153" s="178"/>
      <c r="BL153" s="178"/>
      <c r="BM153" s="178"/>
      <c r="BN153" s="178"/>
      <c r="BO153" s="178"/>
      <c r="BP153" s="178"/>
      <c r="BQ153" s="178"/>
      <c r="BR153" s="178"/>
      <c r="BS153" s="178"/>
      <c r="BT153" s="178"/>
      <c r="BU153" s="179"/>
      <c r="BV153" s="150" t="str">
        <f>IF(D162&lt;&gt;"",D162,"")</f>
        <v/>
      </c>
      <c r="BW153" s="151"/>
      <c r="BX153" s="288" t="str">
        <f>IF(F162&lt;&gt;"",F162,"")</f>
        <v/>
      </c>
      <c r="BY153" s="151"/>
      <c r="BZ153" s="288" t="str">
        <f>IF(H162&lt;&gt;"",H162,"")</f>
        <v/>
      </c>
      <c r="CA153" s="151"/>
      <c r="CB153" s="288" t="str">
        <f>IF(J162&lt;&gt;"",J162,"")</f>
        <v/>
      </c>
      <c r="CC153" s="151"/>
      <c r="CD153" s="288" t="str">
        <f>IF(L162&lt;&gt;"",L162,"")</f>
        <v/>
      </c>
      <c r="CE153" s="332"/>
      <c r="CF153" s="174" t="str">
        <f>IF($CF151&lt;&gt;"",IF(CF151="W","L","W"),"")</f>
        <v/>
      </c>
      <c r="CG153" s="157"/>
      <c r="CH153" s="158"/>
      <c r="CI153" s="158"/>
      <c r="CJ153" s="158"/>
      <c r="CK153" s="158"/>
      <c r="CL153" s="158"/>
      <c r="CM153" s="158"/>
      <c r="CN153" s="158"/>
      <c r="CO153" s="158"/>
      <c r="CP153" s="158"/>
      <c r="CQ153" s="158"/>
      <c r="CR153" s="158"/>
      <c r="CS153" s="159"/>
      <c r="CT153" s="165"/>
      <c r="CU153" s="166"/>
      <c r="CV153" s="175" t="str">
        <f>Q162</f>
        <v>B</v>
      </c>
      <c r="CW153" s="177" t="str">
        <f>IF(VLOOKUP($CV153,$A137:$C147,3,FALSE)=0,"",CONCATENATE(VLOOKUP(VLOOKUP($CV153,$A137:$C147,3,FALSE),Players!$J:$N,4,FALSE)," ",VLOOKUP($CV153,$A137:$C147,3,FALSE)," ",IF(ISERROR(VLOOKUP(VLOOKUP($CV153,$A137:$C147,3,FALSE),Players!$J:$N,5,FALSE)),"()",CONCATENATE("(",VLOOKUP(VLOOKUP($CV153,$A137:$C147,3,FALSE),Players!$J:$N,5,FALSE),")"))))</f>
        <v/>
      </c>
      <c r="CX153" s="178"/>
      <c r="CY153" s="178"/>
      <c r="CZ153" s="178"/>
      <c r="DA153" s="178"/>
      <c r="DB153" s="178"/>
      <c r="DC153" s="178"/>
      <c r="DD153" s="178"/>
      <c r="DE153" s="178"/>
      <c r="DF153" s="178"/>
      <c r="DG153" s="178"/>
      <c r="DH153" s="178"/>
      <c r="DI153" s="178"/>
      <c r="DJ153" s="178"/>
      <c r="DK153" s="179"/>
      <c r="DL153" s="150" t="str">
        <f>IF(R162&lt;&gt;"",R162,"")</f>
        <v/>
      </c>
      <c r="DM153" s="151"/>
      <c r="DN153" s="288" t="str">
        <f>IF(T162&lt;&gt;"",T162,"")</f>
        <v/>
      </c>
      <c r="DO153" s="151"/>
      <c r="DP153" s="288" t="str">
        <f>IF(V162&lt;&gt;"",V162,"")</f>
        <v/>
      </c>
      <c r="DQ153" s="151"/>
      <c r="DR153" s="288" t="str">
        <f>IF(X162&lt;&gt;"",X162,"")</f>
        <v/>
      </c>
      <c r="DS153" s="151"/>
      <c r="DT153" s="288" t="str">
        <f>IF(Z162&lt;&gt;"",Z162,"")</f>
        <v/>
      </c>
      <c r="DU153" s="332"/>
      <c r="DV153" s="174" t="str">
        <f>IF($DV151&lt;&gt;"",IF(DV151="W","L","W"),"")</f>
        <v/>
      </c>
      <c r="DW153" s="126"/>
      <c r="DX153" s="126"/>
      <c r="DY153" s="126"/>
      <c r="DZ153" s="126"/>
      <c r="EA153" s="126"/>
      <c r="EB153" s="126"/>
      <c r="EC153" s="126"/>
      <c r="ED153" s="126"/>
      <c r="EE153" s="126"/>
      <c r="EF153" s="126"/>
      <c r="EG153" s="126"/>
      <c r="EH153" s="126"/>
      <c r="EI153" s="126"/>
      <c r="FL153" s="3"/>
      <c r="FM153" s="3"/>
      <c r="FN153" s="3"/>
      <c r="FO153" s="3"/>
    </row>
    <row r="154" spans="1:171" ht="11.25" customHeight="1" thickBot="1">
      <c r="A154" s="192"/>
      <c r="B154" s="193"/>
      <c r="C154" s="175" t="str">
        <f>IF($D133="1P","F","F")</f>
        <v>F</v>
      </c>
      <c r="D154" s="201"/>
      <c r="E154" s="202"/>
      <c r="F154" s="201"/>
      <c r="G154" s="202"/>
      <c r="H154" s="201"/>
      <c r="I154" s="202"/>
      <c r="J154" s="201"/>
      <c r="K154" s="202"/>
      <c r="L154" s="201"/>
      <c r="M154" s="205"/>
      <c r="N154" s="69" t="str">
        <f>IF(CF131&lt;&gt;"",IF(ISERROR(AND(BV135="",BX135="",BZ135="",CB135="",CD135="")),"E",IF(AND(BV135="",BX135="",BZ135="",CB135="",CD135=""),"","E")),"")</f>
        <v/>
      </c>
      <c r="O154" s="192"/>
      <c r="P154" s="193"/>
      <c r="Q154" s="175" t="str">
        <f>IF($D133="1P","E","D")</f>
        <v>D</v>
      </c>
      <c r="R154" s="201"/>
      <c r="S154" s="202"/>
      <c r="T154" s="201"/>
      <c r="U154" s="202"/>
      <c r="V154" s="201"/>
      <c r="W154" s="202"/>
      <c r="X154" s="201"/>
      <c r="Y154" s="202"/>
      <c r="Z154" s="201"/>
      <c r="AA154" s="205"/>
      <c r="AB154" s="69" t="str">
        <f>IF(DV131&lt;&gt;"",IF(ISERROR(AND(DL135="",DN135="",DP135="",DQ135="",DT135="")),"E",IF(AND(DL135="",DN135="",DP135="",DR135="",DT135=""),"","E")),"")</f>
        <v/>
      </c>
      <c r="AC154" s="192"/>
      <c r="AD154" s="193"/>
      <c r="AE154" s="175" t="str">
        <f>IF($D133="1P","E","C")</f>
        <v>C</v>
      </c>
      <c r="AF154" s="201"/>
      <c r="AG154" s="202"/>
      <c r="AH154" s="201"/>
      <c r="AI154" s="202"/>
      <c r="AJ154" s="201"/>
      <c r="AK154" s="202"/>
      <c r="AL154" s="201"/>
      <c r="AM154" s="202"/>
      <c r="AN154" s="201"/>
      <c r="AO154" s="205"/>
      <c r="AP154" s="69" t="str">
        <f>IF(FL131&lt;&gt;"",IF(ISERROR(AND(FB135="",FD135="",FF135="",FH135="",FJ135="")),"E",IF(AND(FB135="",FD135="",FF135="",FH135="",FJ135=""),"","E")),"")</f>
        <v/>
      </c>
      <c r="AQ154" s="160"/>
      <c r="AR154" s="161"/>
      <c r="AS154" s="161"/>
      <c r="AT154" s="161"/>
      <c r="AU154" s="161"/>
      <c r="AV154" s="161"/>
      <c r="AW154" s="161"/>
      <c r="AX154" s="161"/>
      <c r="AY154" s="161"/>
      <c r="AZ154" s="161"/>
      <c r="BA154" s="161"/>
      <c r="BB154" s="161"/>
      <c r="BC154" s="162"/>
      <c r="BD154" s="167"/>
      <c r="BE154" s="168"/>
      <c r="BF154" s="176"/>
      <c r="BG154" s="180"/>
      <c r="BH154" s="181"/>
      <c r="BI154" s="181"/>
      <c r="BJ154" s="181"/>
      <c r="BK154" s="181"/>
      <c r="BL154" s="181"/>
      <c r="BM154" s="181"/>
      <c r="BN154" s="181"/>
      <c r="BO154" s="181"/>
      <c r="BP154" s="181"/>
      <c r="BQ154" s="181"/>
      <c r="BR154" s="181"/>
      <c r="BS154" s="181"/>
      <c r="BT154" s="181"/>
      <c r="BU154" s="182"/>
      <c r="BV154" s="152"/>
      <c r="BW154" s="153"/>
      <c r="BX154" s="333"/>
      <c r="BY154" s="153"/>
      <c r="BZ154" s="333"/>
      <c r="CA154" s="153"/>
      <c r="CB154" s="333"/>
      <c r="CC154" s="153"/>
      <c r="CD154" s="333"/>
      <c r="CE154" s="334"/>
      <c r="CF154" s="341"/>
      <c r="CG154" s="160"/>
      <c r="CH154" s="161"/>
      <c r="CI154" s="161"/>
      <c r="CJ154" s="161"/>
      <c r="CK154" s="161"/>
      <c r="CL154" s="161"/>
      <c r="CM154" s="161"/>
      <c r="CN154" s="161"/>
      <c r="CO154" s="161"/>
      <c r="CP154" s="161"/>
      <c r="CQ154" s="161"/>
      <c r="CR154" s="161"/>
      <c r="CS154" s="162"/>
      <c r="CT154" s="167"/>
      <c r="CU154" s="168"/>
      <c r="CV154" s="176"/>
      <c r="CW154" s="180"/>
      <c r="CX154" s="181"/>
      <c r="CY154" s="181"/>
      <c r="CZ154" s="181"/>
      <c r="DA154" s="181"/>
      <c r="DB154" s="181"/>
      <c r="DC154" s="181"/>
      <c r="DD154" s="181"/>
      <c r="DE154" s="181"/>
      <c r="DF154" s="181"/>
      <c r="DG154" s="181"/>
      <c r="DH154" s="181"/>
      <c r="DI154" s="181"/>
      <c r="DJ154" s="181"/>
      <c r="DK154" s="182"/>
      <c r="DL154" s="152"/>
      <c r="DM154" s="153"/>
      <c r="DN154" s="333"/>
      <c r="DO154" s="153"/>
      <c r="DP154" s="333"/>
      <c r="DQ154" s="153"/>
      <c r="DR154" s="333"/>
      <c r="DS154" s="153"/>
      <c r="DT154" s="333"/>
      <c r="DU154" s="334"/>
      <c r="DV154" s="174"/>
      <c r="DW154" s="126"/>
      <c r="DX154" s="126"/>
      <c r="DY154" s="126"/>
      <c r="DZ154" s="126"/>
      <c r="EA154" s="126"/>
      <c r="EB154" s="126"/>
      <c r="EC154" s="126"/>
      <c r="ED154" s="126"/>
      <c r="EE154" s="126"/>
      <c r="EF154" s="126"/>
      <c r="EG154" s="126"/>
      <c r="EH154" s="126"/>
      <c r="EI154" s="126"/>
      <c r="FL154" s="3"/>
      <c r="FM154" s="3"/>
      <c r="FN154" s="3"/>
      <c r="FO154" s="3"/>
    </row>
    <row r="155" spans="1:171" ht="11.25" customHeight="1" thickBot="1">
      <c r="A155" s="194"/>
      <c r="B155" s="195"/>
      <c r="C155" s="207"/>
      <c r="D155" s="203"/>
      <c r="E155" s="204"/>
      <c r="F155" s="203"/>
      <c r="G155" s="204"/>
      <c r="H155" s="203"/>
      <c r="I155" s="204"/>
      <c r="J155" s="203"/>
      <c r="K155" s="204"/>
      <c r="L155" s="203"/>
      <c r="M155" s="206"/>
      <c r="N155" s="69" t="str">
        <f>IF(CF133&lt;&gt;"",IF(CF133="W",IF(SUM(IF(D154&gt;D152,1,0),IF(F154&gt;F152,1,0),IF(H154&gt;H152,1,0),IF(J154&gt;J152,1,0),IF(L154&gt;L152,1,0))&lt;&gt;3,"E",""),""),"")</f>
        <v/>
      </c>
      <c r="O155" s="194"/>
      <c r="P155" s="195"/>
      <c r="Q155" s="207"/>
      <c r="R155" s="203"/>
      <c r="S155" s="204"/>
      <c r="T155" s="203"/>
      <c r="U155" s="204"/>
      <c r="V155" s="203"/>
      <c r="W155" s="204"/>
      <c r="X155" s="203"/>
      <c r="Y155" s="204"/>
      <c r="Z155" s="203"/>
      <c r="AA155" s="206"/>
      <c r="AB155" s="69" t="str">
        <f>IF(DV133&lt;&gt;"",IF(DV133="W",IF(SUM(IF(R154&gt;R152,1,0),IF(T154&gt;T152,1,0),IF(V154&gt;V152,1,0),IF(X154&gt;X152,1,0),IF(Z154&gt;Z152,1,0))&lt;&gt;3,"E",""),""),"")</f>
        <v/>
      </c>
      <c r="AC155" s="194"/>
      <c r="AD155" s="195"/>
      <c r="AE155" s="207"/>
      <c r="AF155" s="203"/>
      <c r="AG155" s="204"/>
      <c r="AH155" s="203"/>
      <c r="AI155" s="204"/>
      <c r="AJ155" s="203"/>
      <c r="AK155" s="204"/>
      <c r="AL155" s="203"/>
      <c r="AM155" s="204"/>
      <c r="AN155" s="203"/>
      <c r="AO155" s="206"/>
      <c r="AP155" s="69" t="str">
        <f>IF(FL133&lt;&gt;"",IF(FL133="W",IF(SUM(IF(AF154&gt;AF152,1,0),IF(AH154&gt;AH152,1,0),IF(AJ154&gt;AJ152,1,0),IF(AL154&gt;AL152,1,0),IF(AN154&gt;AN152,1,0))&lt;&gt;3,"E",""),""),"")</f>
        <v/>
      </c>
      <c r="AQ155" s="126"/>
      <c r="AR155" s="126"/>
      <c r="AS155" s="126"/>
      <c r="AT155" s="126"/>
      <c r="AU155" s="126"/>
      <c r="AV155" s="126"/>
      <c r="AW155" s="126"/>
      <c r="AX155" s="126"/>
      <c r="AY155" s="126"/>
      <c r="AZ155" s="126"/>
      <c r="BA155" s="126"/>
      <c r="BB155" s="126"/>
      <c r="BC155" s="126"/>
      <c r="BV155" s="169" t="str">
        <f>IF(CF151&lt;&gt;"",IF(AND(AND(BV151&gt;-1,BV153&gt;-1),OR(BV151&gt;10,BV153&gt;10),ABS(BV151-BV153)&gt;1,IF(OR(BV151&gt;11,BV153&gt;11),ABS(BV151-BV153)=2,TRUE),BV151=INT(BV151),BV153=INT(BV153)),"","Error"),"")</f>
        <v/>
      </c>
      <c r="BW155" s="169"/>
      <c r="BX155" s="169" t="str">
        <f>IF(CF151&lt;&gt;"",IF(AND(AND(BX151&gt;-1,BX153&gt;-1),OR(BX151&gt;10,BX153&gt;10),ABS(BX151-BX153)&gt;1,IF(OR(BX151&gt;11,BX153&gt;11),ABS(BX151-BX153)=2,TRUE),BX151=INT(BX151),BX153=INT(BX153)),"","Error"),"")</f>
        <v/>
      </c>
      <c r="BY155" s="169"/>
      <c r="BZ155" s="169" t="str">
        <f>IF(CF151&lt;&gt;"",IF(AND(AND(BZ151&gt;-1,BZ153&gt;-1),OR(BZ151&gt;10,BZ153&gt;10),ABS(BZ151-BZ153)&gt;1,IF(OR(BZ151&gt;11,BZ153&gt;11),ABS(BZ151-BZ153)=2,TRUE),BZ151=INT(BZ151),BZ153=INT(BZ153)),"","Error"),"")</f>
        <v/>
      </c>
      <c r="CA155" s="169"/>
      <c r="CB155" s="169" t="str">
        <f>IF(AND(CF151&lt;&gt;"",CB151&lt;&gt;""),IF(AND(AND(CB151&gt;-1,CB153&gt;-1),OR(CB151&gt;10,CB153&gt;10),ABS(CB151-CB153)&gt;1,IF(OR(CB151&gt;11,CB153&gt;11),ABS(CB151-CB153)=2,TRUE),CB151=INT(CB151),CB153=INT(CB153)),"","Error"),"")</f>
        <v/>
      </c>
      <c r="CC155" s="169"/>
      <c r="CD155" s="169" t="str">
        <f>IF(AND(CF151&lt;&gt;"",CD151&lt;&gt;""),IF(AND(AND(CD151&gt;-1,CD153&gt;-1),OR(CD151&gt;10,CD153&gt;10),ABS(CD151-CD153)&gt;1,IF(OR(CD151&gt;11,CD153&gt;11),ABS(CD151-CD153)=2,TRUE),CD151=INT(CD151),CD153=INT(CD153)),"","Error"),"")</f>
        <v/>
      </c>
      <c r="CE155" s="169"/>
      <c r="CG155" s="126"/>
      <c r="CH155" s="126"/>
      <c r="CI155" s="126"/>
      <c r="CJ155" s="126"/>
      <c r="CK155" s="126"/>
      <c r="CL155" s="126"/>
      <c r="CM155" s="126"/>
      <c r="CN155" s="126"/>
      <c r="CO155" s="126"/>
      <c r="CP155" s="126"/>
      <c r="CQ155" s="126"/>
      <c r="CR155" s="126"/>
      <c r="CS155" s="126"/>
      <c r="DL155" s="169" t="str">
        <f>IF(DV151&lt;&gt;"",IF(AND(AND(DL151&gt;-1,DL153&gt;-1),OR(DL151&gt;10,DL153&gt;10),ABS(DL151-DL153)&gt;1,IF(OR(DL151&gt;11,DL153&gt;11),ABS(DL151-DL153)=2,TRUE),DL151=INT(DL151),DL153=INT(DL153)),"","Error"),"")</f>
        <v/>
      </c>
      <c r="DM155" s="169"/>
      <c r="DN155" s="169" t="str">
        <f>IF(DV151&lt;&gt;"",IF(AND(AND(DN151&gt;-1,DN153&gt;-1),OR(DN151&gt;10,DN153&gt;10),ABS(DN151-DN153)&gt;1,IF(OR(DN151&gt;11,DN153&gt;11),ABS(DN151-DN153)=2,TRUE),DN151=INT(DN151),DN153=INT(DN153)),"","Error"),"")</f>
        <v/>
      </c>
      <c r="DO155" s="169"/>
      <c r="DP155" s="169" t="str">
        <f>IF(DV151&lt;&gt;"",IF(AND(AND(DP151&gt;-1,DP153&gt;-1),OR(DP151&gt;10,DP153&gt;10),ABS(DP151-DP153)&gt;1,IF(OR(DP151&gt;11,DP153&gt;11),ABS(DP151-DP153)=2,TRUE),DP151=INT(DP151),DP153=INT(DP153)),"","Error"),"")</f>
        <v/>
      </c>
      <c r="DQ155" s="169"/>
      <c r="DR155" s="169" t="str">
        <f>IF(AND(DV151&lt;&gt;"",DR151&lt;&gt;""),IF(AND(AND(DR151&gt;-1,DR153&gt;-1),OR(DR151&gt;10,DR153&gt;10),ABS(DR151-DR153)&gt;1,IF(OR(DR151&gt;11,DR153&gt;11),ABS(DR151-DR153)=2,TRUE),DR151=INT(DR151),DR153=INT(DR153)),"","Error"),"")</f>
        <v/>
      </c>
      <c r="DS155" s="169"/>
      <c r="DT155" s="169" t="str">
        <f>IF(AND(DV151&lt;&gt;"",DT151&lt;&gt;""),IF(AND(AND(DT151&gt;-1,DT153&gt;-1),OR(DT151&gt;10,DT153&gt;10),ABS(DT151-DT153)&gt;1,IF(OR(DT151&gt;11,DT153&gt;11),ABS(DT151-DT153)=2,TRUE),DT151=INT(DT151),DT153=INT(DT153)),"","Error"),"")</f>
        <v/>
      </c>
      <c r="DU155" s="169"/>
      <c r="DV155" s="3"/>
      <c r="DW155" s="126"/>
      <c r="DX155" s="126"/>
      <c r="DY155" s="126"/>
      <c r="DZ155" s="126"/>
      <c r="EA155" s="126"/>
      <c r="EB155" s="126"/>
      <c r="EC155" s="126"/>
      <c r="ED155" s="126"/>
      <c r="EE155" s="126"/>
      <c r="EF155" s="126"/>
      <c r="EG155" s="126"/>
      <c r="EH155" s="126"/>
      <c r="EI155" s="126"/>
      <c r="FL155" s="3"/>
      <c r="FM155" s="3"/>
      <c r="FN155" s="3"/>
      <c r="FO155" s="3"/>
    </row>
    <row r="156" spans="1:171" ht="11.25" customHeight="1">
      <c r="A156" s="170">
        <v>2</v>
      </c>
      <c r="B156" s="191"/>
      <c r="C156" s="183" t="str">
        <f>IF($D133="1P","B","B")</f>
        <v>B</v>
      </c>
      <c r="D156" s="197"/>
      <c r="E156" s="198"/>
      <c r="F156" s="197"/>
      <c r="G156" s="198"/>
      <c r="H156" s="197"/>
      <c r="I156" s="198"/>
      <c r="J156" s="197"/>
      <c r="K156" s="198"/>
      <c r="L156" s="197"/>
      <c r="M156" s="208"/>
      <c r="N156" s="69" t="str">
        <f>IF(CF141&lt;&gt;"",IF(CF141="W",IF(SUM(IF(D156&gt;D158,1,0),IF(F156&gt;F158,1,0),IF(H156&gt;H158,1,0),IF(J156&gt;J158,1,0),IF(L156&gt;L158,1,0))&lt;&gt;3,"E",""),""),"")</f>
        <v/>
      </c>
      <c r="O156" s="170">
        <v>9</v>
      </c>
      <c r="P156" s="191"/>
      <c r="Q156" s="183" t="str">
        <f>IF($D133="1P","B","E")</f>
        <v>E</v>
      </c>
      <c r="R156" s="197"/>
      <c r="S156" s="198"/>
      <c r="T156" s="197"/>
      <c r="U156" s="198"/>
      <c r="V156" s="197"/>
      <c r="W156" s="198"/>
      <c r="X156" s="197"/>
      <c r="Y156" s="198"/>
      <c r="Z156" s="197"/>
      <c r="AA156" s="208"/>
      <c r="AB156" s="69" t="str">
        <f>IF(DV141&lt;&gt;"",IF(DV141="W",IF(SUM(IF(R156&gt;R158,1,0),IF(T156&gt;T158,1,0),IF(V156&gt;V158,1,0),IF(X156&gt;X158,1,0),IF(Z156&gt;Z158,1,0))&lt;&gt;3,"E",""),""),"")</f>
        <v/>
      </c>
      <c r="AP156" s="3"/>
      <c r="AQ156" s="126"/>
      <c r="AR156" s="126"/>
      <c r="AS156" s="126"/>
      <c r="AT156" s="126"/>
      <c r="AU156" s="126"/>
      <c r="AV156" s="126"/>
      <c r="AW156" s="126"/>
      <c r="AX156" s="126"/>
      <c r="AY156" s="126"/>
      <c r="AZ156" s="126"/>
      <c r="BA156" s="126"/>
      <c r="BB156" s="126"/>
      <c r="BC156" s="126"/>
      <c r="CG156" s="126"/>
      <c r="CH156" s="126"/>
      <c r="CI156" s="126"/>
      <c r="CJ156" s="126"/>
      <c r="CK156" s="126"/>
      <c r="CL156" s="126"/>
      <c r="CM156" s="126"/>
      <c r="CN156" s="126"/>
      <c r="CO156" s="126"/>
      <c r="CP156" s="126"/>
      <c r="CQ156" s="126"/>
      <c r="CR156" s="126"/>
      <c r="CS156" s="126"/>
      <c r="DV156" s="3"/>
      <c r="DW156" s="126"/>
      <c r="DX156" s="126"/>
      <c r="DY156" s="126"/>
      <c r="DZ156" s="126"/>
      <c r="EA156" s="126"/>
      <c r="EB156" s="126"/>
      <c r="EC156" s="126"/>
      <c r="ED156" s="126"/>
      <c r="EE156" s="126"/>
      <c r="EF156" s="126"/>
      <c r="EG156" s="126"/>
      <c r="EH156" s="126"/>
      <c r="EI156" s="126"/>
      <c r="FL156" s="3"/>
      <c r="FM156" s="3"/>
      <c r="FN156" s="3"/>
      <c r="FO156" s="3"/>
    </row>
    <row r="157" spans="1:171" ht="11.25" customHeight="1">
      <c r="A157" s="192"/>
      <c r="B157" s="193"/>
      <c r="C157" s="196"/>
      <c r="D157" s="199"/>
      <c r="E157" s="200"/>
      <c r="F157" s="199"/>
      <c r="G157" s="200"/>
      <c r="H157" s="199"/>
      <c r="I157" s="200"/>
      <c r="J157" s="199"/>
      <c r="K157" s="200"/>
      <c r="L157" s="199"/>
      <c r="M157" s="209"/>
      <c r="N157" s="69" t="str">
        <f>IF(CF141&lt;&gt;"",IF(ISERROR(AND(BV145="",BX145="",BZ145="",CB145="",CD145="")),"E",IF(AND(BV145="",BX145="",BZ145="",CB145="",CD145=""),"","E")),"")</f>
        <v/>
      </c>
      <c r="O157" s="192"/>
      <c r="P157" s="193"/>
      <c r="Q157" s="196"/>
      <c r="R157" s="199"/>
      <c r="S157" s="200"/>
      <c r="T157" s="199"/>
      <c r="U157" s="200"/>
      <c r="V157" s="199"/>
      <c r="W157" s="200"/>
      <c r="X157" s="199"/>
      <c r="Y157" s="200"/>
      <c r="Z157" s="199"/>
      <c r="AA157" s="209"/>
      <c r="AB157" s="69" t="str">
        <f>IF(DV141&lt;&gt;"",IF(ISERROR(AND(DL145="",DN145="",DP145="",DQ145="",DT145="")),"E",IF(AND(DL145="",DN145="",DP145="",DR145="",DT145=""),"","E")),"")</f>
        <v/>
      </c>
      <c r="AP157" s="3"/>
      <c r="AQ157" s="127"/>
      <c r="AR157" s="127"/>
      <c r="AS157" s="127"/>
      <c r="AT157" s="127"/>
      <c r="AU157" s="127"/>
      <c r="AV157" s="127"/>
      <c r="AW157" s="127"/>
      <c r="AX157" s="127"/>
      <c r="AY157" s="127"/>
      <c r="AZ157" s="127"/>
      <c r="BA157" s="127"/>
      <c r="BB157" s="127"/>
      <c r="BC157" s="127"/>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3"/>
      <c r="CG157" s="127"/>
      <c r="CH157" s="127"/>
      <c r="CI157" s="127"/>
      <c r="CJ157" s="127"/>
      <c r="CK157" s="127"/>
      <c r="CL157" s="127"/>
      <c r="CM157" s="127"/>
      <c r="CN157" s="127"/>
      <c r="CO157" s="127"/>
      <c r="CP157" s="127"/>
      <c r="CQ157" s="127"/>
      <c r="CR157" s="127"/>
      <c r="CS157" s="127"/>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3"/>
      <c r="DW157" s="126"/>
      <c r="DX157" s="126"/>
      <c r="DY157" s="126"/>
      <c r="DZ157" s="126"/>
      <c r="EA157" s="126"/>
      <c r="EB157" s="126"/>
      <c r="EC157" s="126"/>
      <c r="ED157" s="126"/>
      <c r="EE157" s="126"/>
      <c r="EF157" s="126"/>
      <c r="EG157" s="126"/>
      <c r="EH157" s="126"/>
      <c r="EI157" s="126"/>
      <c r="FL157" s="3"/>
      <c r="FM157" s="3"/>
      <c r="FN157" s="3"/>
      <c r="FO157" s="3"/>
    </row>
    <row r="158" spans="1:171" ht="11.25" customHeight="1">
      <c r="A158" s="192"/>
      <c r="B158" s="193"/>
      <c r="C158" s="175" t="str">
        <f>IF($D133="1P","E","E")</f>
        <v>E</v>
      </c>
      <c r="D158" s="201"/>
      <c r="E158" s="202"/>
      <c r="F158" s="201"/>
      <c r="G158" s="202"/>
      <c r="H158" s="201"/>
      <c r="I158" s="202"/>
      <c r="J158" s="201"/>
      <c r="K158" s="202"/>
      <c r="L158" s="201"/>
      <c r="M158" s="205"/>
      <c r="N158" s="69" t="str">
        <f>IF(CF141&lt;&gt;"",IF(ISERROR(AND(BV145="",BX145="",BZ145="",CB145="",CD145="")),"E",IF(AND(BV145="",BX145="",BZ145="",CB145="",CD145=""),"","E")),"")</f>
        <v/>
      </c>
      <c r="O158" s="192"/>
      <c r="P158" s="193"/>
      <c r="Q158" s="175" t="str">
        <f>IF($D133="1P","F","F")</f>
        <v>F</v>
      </c>
      <c r="R158" s="201"/>
      <c r="S158" s="202"/>
      <c r="T158" s="201"/>
      <c r="U158" s="202"/>
      <c r="V158" s="201"/>
      <c r="W158" s="202"/>
      <c r="X158" s="201"/>
      <c r="Y158" s="202"/>
      <c r="Z158" s="201"/>
      <c r="AA158" s="205"/>
      <c r="AB158" s="69" t="str">
        <f>IF(DV141&lt;&gt;"",IF(ISERROR(AND(DL145="",DN145="",DP145="",DQ145="",DT145="")),"E",IF(AND(DL145="",DN145="",DP145="",DR145="",DT145=""),"","E")),"")</f>
        <v/>
      </c>
      <c r="AP158" s="3"/>
      <c r="AQ158" s="128"/>
      <c r="AR158" s="128"/>
      <c r="AS158" s="128"/>
      <c r="AT158" s="128"/>
      <c r="AU158" s="128"/>
      <c r="AV158" s="128"/>
      <c r="AW158" s="128"/>
      <c r="AX158" s="128"/>
      <c r="AY158" s="128"/>
      <c r="AZ158" s="128"/>
      <c r="BA158" s="128"/>
      <c r="BB158" s="128"/>
      <c r="BC158" s="128"/>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3"/>
      <c r="CG158" s="128"/>
      <c r="CH158" s="128"/>
      <c r="CI158" s="128"/>
      <c r="CJ158" s="128"/>
      <c r="CK158" s="128"/>
      <c r="CL158" s="128"/>
      <c r="CM158" s="128"/>
      <c r="CN158" s="128"/>
      <c r="CO158" s="128"/>
      <c r="CP158" s="128"/>
      <c r="CQ158" s="128"/>
      <c r="CR158" s="128"/>
      <c r="CS158" s="128"/>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3"/>
      <c r="DW158" s="130"/>
      <c r="DX158" s="130"/>
      <c r="DY158" s="130"/>
      <c r="DZ158" s="130"/>
      <c r="EA158" s="130"/>
      <c r="EB158" s="130"/>
      <c r="EC158" s="130"/>
      <c r="ED158" s="130"/>
      <c r="EE158" s="130"/>
      <c r="EF158" s="130"/>
      <c r="EG158" s="130"/>
      <c r="EH158" s="130"/>
      <c r="EI158" s="130"/>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3"/>
      <c r="FM158" s="3"/>
      <c r="FN158" s="3"/>
      <c r="FO158" s="3"/>
    </row>
    <row r="159" spans="1:171" ht="11.25" customHeight="1" thickBot="1">
      <c r="A159" s="194"/>
      <c r="B159" s="195"/>
      <c r="C159" s="207"/>
      <c r="D159" s="203"/>
      <c r="E159" s="204"/>
      <c r="F159" s="203"/>
      <c r="G159" s="204"/>
      <c r="H159" s="203"/>
      <c r="I159" s="204"/>
      <c r="J159" s="203"/>
      <c r="K159" s="204"/>
      <c r="L159" s="203"/>
      <c r="M159" s="206"/>
      <c r="N159" s="69" t="str">
        <f>IF(CF143&lt;&gt;"",IF(CF143="W",IF(SUM(IF(D158&gt;D156,1,0),IF(F158&gt;F156,1,0),IF(H158&gt;H156,1,0),IF(J158&gt;J156,1,0),IF(L158&gt;L156,1,0))&lt;&gt;3,"E",""),""),"")</f>
        <v/>
      </c>
      <c r="O159" s="194"/>
      <c r="P159" s="195"/>
      <c r="Q159" s="207"/>
      <c r="R159" s="203"/>
      <c r="S159" s="204"/>
      <c r="T159" s="203"/>
      <c r="U159" s="204"/>
      <c r="V159" s="203"/>
      <c r="W159" s="204"/>
      <c r="X159" s="203"/>
      <c r="Y159" s="204"/>
      <c r="Z159" s="203"/>
      <c r="AA159" s="206"/>
      <c r="AB159" s="69" t="str">
        <f>IF(DV143&lt;&gt;"",IF(DV143="W",IF(SUM(IF(R158&gt;R156,1,0),IF(T158&gt;T156,1,0),IF(V158&gt;V156,1,0),IF(X158&gt;X156,1,0),IF(Z158&gt;Z156,1,0))&lt;&gt;3,"E",""),""),"")</f>
        <v/>
      </c>
      <c r="AP159" s="3"/>
      <c r="AQ159" s="126"/>
      <c r="AR159" s="126"/>
      <c r="AS159" s="126"/>
      <c r="AT159" s="126"/>
      <c r="AU159" s="126"/>
      <c r="AV159" s="126"/>
      <c r="AW159" s="126"/>
      <c r="AX159" s="126"/>
      <c r="AY159" s="126"/>
      <c r="AZ159" s="126"/>
      <c r="BA159" s="126"/>
      <c r="BB159" s="126"/>
      <c r="BC159" s="126"/>
      <c r="CF159" s="3"/>
      <c r="CG159" s="126"/>
      <c r="CH159" s="126"/>
      <c r="CI159" s="126"/>
      <c r="CJ159" s="126"/>
      <c r="CK159" s="126"/>
      <c r="CL159" s="126"/>
      <c r="CM159" s="126"/>
      <c r="CN159" s="126"/>
      <c r="CO159" s="126"/>
      <c r="CP159" s="126"/>
      <c r="CQ159" s="126"/>
      <c r="CR159" s="126"/>
      <c r="CS159" s="126"/>
      <c r="DV159" s="3"/>
      <c r="DW159" s="130"/>
      <c r="DX159" s="130"/>
      <c r="DY159" s="130"/>
      <c r="DZ159" s="130"/>
      <c r="EA159" s="130"/>
      <c r="EB159" s="130"/>
      <c r="EC159" s="130"/>
      <c r="ED159" s="130"/>
      <c r="EE159" s="130"/>
      <c r="EF159" s="130"/>
      <c r="EG159" s="130"/>
      <c r="EH159" s="130"/>
      <c r="EI159" s="130"/>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3"/>
      <c r="FM159" s="3"/>
      <c r="FN159" s="3"/>
      <c r="FO159" s="3"/>
    </row>
    <row r="160" spans="1:171" ht="11.25" customHeight="1" thickBot="1">
      <c r="A160" s="170">
        <v>3</v>
      </c>
      <c r="B160" s="191"/>
      <c r="C160" s="183" t="str">
        <f>IF($D133="1P","C","C")</f>
        <v>C</v>
      </c>
      <c r="D160" s="197"/>
      <c r="E160" s="198"/>
      <c r="F160" s="197"/>
      <c r="G160" s="198"/>
      <c r="H160" s="197"/>
      <c r="I160" s="198"/>
      <c r="J160" s="197"/>
      <c r="K160" s="198"/>
      <c r="L160" s="197"/>
      <c r="M160" s="208"/>
      <c r="N160" s="69" t="str">
        <f>IF(CF151&lt;&gt;"",IF(CF151="W",IF(SUM(IF(D160&gt;D162,1,0),IF(F160&gt;F162,1,0),IF(H160&gt;H162,1,0),IF(J160&gt;J162,1,0),IF(L160&gt;L162,1,0))&lt;&gt;3,"E",""),""),"")</f>
        <v/>
      </c>
      <c r="O160" s="170">
        <v>10</v>
      </c>
      <c r="P160" s="191"/>
      <c r="Q160" s="183" t="str">
        <f>IF($D133="1P","A","A")</f>
        <v>A</v>
      </c>
      <c r="R160" s="197"/>
      <c r="S160" s="198"/>
      <c r="T160" s="197"/>
      <c r="U160" s="198"/>
      <c r="V160" s="197"/>
      <c r="W160" s="198"/>
      <c r="X160" s="197"/>
      <c r="Y160" s="198"/>
      <c r="Z160" s="197"/>
      <c r="AA160" s="208"/>
      <c r="AB160" s="69" t="str">
        <f>IF(DV151&lt;&gt;"",IF(DV151="W",IF(SUM(IF(R160&gt;R162,1,0),IF(T160&gt;T162,1,0),IF(V160&gt;V162,1,0),IF(X160&gt;X162,1,0),IF(Z160&gt;Z162,1,0))&lt;&gt;3,"E",""),""),"")</f>
        <v/>
      </c>
      <c r="AP160" s="3"/>
      <c r="AQ160" s="127"/>
      <c r="AR160" s="127"/>
      <c r="AS160" s="127"/>
      <c r="AT160" s="127"/>
      <c r="AU160" s="127"/>
      <c r="AV160" s="127"/>
      <c r="AW160" s="127"/>
      <c r="AX160" s="127"/>
      <c r="AY160" s="127"/>
      <c r="AZ160" s="127"/>
      <c r="BA160" s="127"/>
      <c r="BB160" s="127"/>
      <c r="BC160" s="127"/>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3"/>
      <c r="CG160" s="127"/>
      <c r="CH160" s="127"/>
      <c r="CI160" s="127"/>
      <c r="CJ160" s="127"/>
      <c r="CK160" s="127"/>
      <c r="CL160" s="127"/>
      <c r="CM160" s="127"/>
      <c r="CN160" s="127"/>
      <c r="CO160" s="127"/>
      <c r="CP160" s="127"/>
      <c r="CQ160" s="127"/>
      <c r="CR160" s="127"/>
      <c r="CS160" s="127"/>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3"/>
      <c r="DW160" s="129"/>
      <c r="DX160" s="129"/>
      <c r="DY160" s="129"/>
      <c r="DZ160" s="129"/>
      <c r="EA160" s="129"/>
      <c r="EB160" s="129"/>
      <c r="EC160" s="129"/>
      <c r="ED160" s="129"/>
      <c r="EE160" s="129"/>
      <c r="EF160" s="129"/>
      <c r="EG160" s="129"/>
      <c r="EH160" s="129"/>
      <c r="EI160" s="129"/>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row>
    <row r="161" spans="1:171" ht="11.25" customHeight="1">
      <c r="A161" s="192"/>
      <c r="B161" s="193"/>
      <c r="C161" s="196"/>
      <c r="D161" s="199"/>
      <c r="E161" s="200"/>
      <c r="F161" s="199"/>
      <c r="G161" s="200"/>
      <c r="H161" s="199"/>
      <c r="I161" s="200"/>
      <c r="J161" s="199"/>
      <c r="K161" s="200"/>
      <c r="L161" s="199"/>
      <c r="M161" s="209"/>
      <c r="N161" s="69" t="str">
        <f>IF(CF151&lt;&gt;"",IF(ISERROR(AND(BV155="",BX155="",BZ155="",CB155="",CD155="")),"E",IF(AND(BV155="",BX155="",BZ155="",CB155="",CD155=""),"","E")),"")</f>
        <v/>
      </c>
      <c r="O161" s="192"/>
      <c r="P161" s="193"/>
      <c r="Q161" s="196"/>
      <c r="R161" s="199"/>
      <c r="S161" s="200"/>
      <c r="T161" s="199"/>
      <c r="U161" s="200"/>
      <c r="V161" s="199"/>
      <c r="W161" s="200"/>
      <c r="X161" s="199"/>
      <c r="Y161" s="200"/>
      <c r="Z161" s="199"/>
      <c r="AA161" s="209"/>
      <c r="AB161" s="69" t="str">
        <f>IF(DV151&lt;&gt;"",IF(ISERROR(AND(DL155="",DN155="",DP155="",DQ155="",DT155="")),"E",IF(AND(DL155="",DN155="",DP155="",DR155="",DT155=""),"","E")),"")</f>
        <v/>
      </c>
      <c r="AP161" s="3"/>
      <c r="AQ161" s="154" t="str">
        <f>CONCATENATE($A135," ",$D135,","," ",$F133)</f>
        <v>Group: 3, Women's Singles</v>
      </c>
      <c r="AR161" s="155"/>
      <c r="AS161" s="155"/>
      <c r="AT161" s="155"/>
      <c r="AU161" s="155"/>
      <c r="AV161" s="155"/>
      <c r="AW161" s="155"/>
      <c r="AX161" s="155"/>
      <c r="AY161" s="155"/>
      <c r="AZ161" s="155"/>
      <c r="BA161" s="155"/>
      <c r="BB161" s="155"/>
      <c r="BC161" s="156"/>
      <c r="BD161" s="163">
        <f>A164</f>
        <v>4</v>
      </c>
      <c r="BE161" s="164"/>
      <c r="BF161" s="183" t="str">
        <f>C164</f>
        <v>A</v>
      </c>
      <c r="BG161" s="185" t="str">
        <f>IF(VLOOKUP($BF161,$A137:$C147,3,FALSE)=0,"",CONCATENATE(VLOOKUP(VLOOKUP($BF161,$A137:$C147,3,FALSE),Players!$J:$N,4,FALSE)," ",VLOOKUP($BF161,$A137:$C147,3,FALSE)," ",IF(ISERROR(VLOOKUP(VLOOKUP($BF161,$A137:$C147,3,FALSE),Players!$J:$N,5,FALSE)),"()",CONCATENATE("(",VLOOKUP(VLOOKUP($BF161,$A137:$C147,3,FALSE),Players!$J:$N,5,FALSE),")"))))</f>
        <v/>
      </c>
      <c r="BH161" s="186"/>
      <c r="BI161" s="186"/>
      <c r="BJ161" s="186"/>
      <c r="BK161" s="186"/>
      <c r="BL161" s="186"/>
      <c r="BM161" s="186"/>
      <c r="BN161" s="186"/>
      <c r="BO161" s="186"/>
      <c r="BP161" s="186"/>
      <c r="BQ161" s="186"/>
      <c r="BR161" s="186"/>
      <c r="BS161" s="186"/>
      <c r="BT161" s="186"/>
      <c r="BU161" s="187"/>
      <c r="BV161" s="170" t="str">
        <f>IF(D164&lt;&gt;"",D164,"")</f>
        <v/>
      </c>
      <c r="BW161" s="171"/>
      <c r="BX161" s="335" t="str">
        <f>IF(F164&lt;&gt;"",F164,"")</f>
        <v/>
      </c>
      <c r="BY161" s="171"/>
      <c r="BZ161" s="335" t="str">
        <f>IF(H164&lt;&gt;"",H164,"")</f>
        <v/>
      </c>
      <c r="CA161" s="171"/>
      <c r="CB161" s="335" t="str">
        <f>IF(J164&lt;&gt;"",J164,"")</f>
        <v/>
      </c>
      <c r="CC161" s="171"/>
      <c r="CD161" s="335" t="str">
        <f>IF(L164&lt;&gt;"",L164,"")</f>
        <v/>
      </c>
      <c r="CE161" s="337"/>
      <c r="CF161" s="174" t="str">
        <f>IF($CD161=$CD163,IF($CB161=$CB163,IF($BZ161&lt;&gt;"",IF($BZ161&gt;$BZ163,"W","L"),""),IF($CB161&gt;$CB163,"W","L")),IF($CD161&gt;$CD163,"W","L"))</f>
        <v/>
      </c>
      <c r="CG161" s="154" t="str">
        <f>CONCATENATE($A135," ",$D135,","," ",$F133)</f>
        <v>Group: 3, Women's Singles</v>
      </c>
      <c r="CH161" s="155"/>
      <c r="CI161" s="155"/>
      <c r="CJ161" s="155"/>
      <c r="CK161" s="155"/>
      <c r="CL161" s="155"/>
      <c r="CM161" s="155"/>
      <c r="CN161" s="155"/>
      <c r="CO161" s="155"/>
      <c r="CP161" s="155"/>
      <c r="CQ161" s="155"/>
      <c r="CR161" s="155"/>
      <c r="CS161" s="156"/>
      <c r="CT161" s="163">
        <f>O164</f>
        <v>11</v>
      </c>
      <c r="CU161" s="164"/>
      <c r="CV161" s="183" t="str">
        <f>Q164</f>
        <v>C</v>
      </c>
      <c r="CW161" s="185" t="str">
        <f>IF(VLOOKUP($CV161,$A137:$C147,3,FALSE)=0,"",CONCATENATE(VLOOKUP(VLOOKUP($CV161,$A137:$C147,3,FALSE),Players!$J:$N,4,FALSE)," ",VLOOKUP($CV161,$A137:$C147,3,FALSE)," ",IF(ISERROR(VLOOKUP(VLOOKUP($CV161,$A137:$C147,3,FALSE),Players!$J:$N,5,FALSE)),"()",CONCATENATE("(",VLOOKUP(VLOOKUP($CV161,$A137:$C147,3,FALSE),Players!$J:$N,5,FALSE),")"))))</f>
        <v/>
      </c>
      <c r="CX161" s="186"/>
      <c r="CY161" s="186"/>
      <c r="CZ161" s="186"/>
      <c r="DA161" s="186"/>
      <c r="DB161" s="186"/>
      <c r="DC161" s="186"/>
      <c r="DD161" s="186"/>
      <c r="DE161" s="186"/>
      <c r="DF161" s="186"/>
      <c r="DG161" s="186"/>
      <c r="DH161" s="186"/>
      <c r="DI161" s="186"/>
      <c r="DJ161" s="186"/>
      <c r="DK161" s="187"/>
      <c r="DL161" s="170" t="str">
        <f>IF(R164&lt;&gt;"",R164,"")</f>
        <v/>
      </c>
      <c r="DM161" s="171"/>
      <c r="DN161" s="335" t="str">
        <f>IF(T164&lt;&gt;"",T164,"")</f>
        <v/>
      </c>
      <c r="DO161" s="171"/>
      <c r="DP161" s="335" t="str">
        <f>IF(V164&lt;&gt;"",V164,"")</f>
        <v/>
      </c>
      <c r="DQ161" s="171"/>
      <c r="DR161" s="335" t="str">
        <f>IF(X164&lt;&gt;"",X164,"")</f>
        <v/>
      </c>
      <c r="DS161" s="171"/>
      <c r="DT161" s="335" t="str">
        <f>IF(Z164&lt;&gt;"",Z164,"")</f>
        <v/>
      </c>
      <c r="DU161" s="337"/>
      <c r="DV161" s="174" t="str">
        <f>IF($DT161=$DT163,IF($DR161=$DR163,IF($DP161&lt;&gt;"",IF($DP161&gt;$DP163,"W","L"),""),IF($DR161&gt;$DR163,"W","L")),IF($DT161&gt;$DT163,"W","L"))</f>
        <v/>
      </c>
      <c r="DW161" s="129"/>
      <c r="DX161" s="129"/>
      <c r="DY161" s="129"/>
      <c r="DZ161" s="129"/>
      <c r="EA161" s="129"/>
      <c r="EB161" s="129"/>
      <c r="EC161" s="129"/>
      <c r="ED161" s="129"/>
      <c r="EE161" s="129"/>
      <c r="EF161" s="129"/>
      <c r="EG161" s="129"/>
      <c r="EH161" s="129"/>
      <c r="EI161" s="129"/>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row>
    <row r="162" spans="1:171" ht="11.25" customHeight="1">
      <c r="A162" s="192"/>
      <c r="B162" s="193"/>
      <c r="C162" s="175" t="str">
        <f>IF($D133="1P","D","D")</f>
        <v>D</v>
      </c>
      <c r="D162" s="201"/>
      <c r="E162" s="202"/>
      <c r="F162" s="201"/>
      <c r="G162" s="202"/>
      <c r="H162" s="201"/>
      <c r="I162" s="202"/>
      <c r="J162" s="201"/>
      <c r="K162" s="202"/>
      <c r="L162" s="201"/>
      <c r="M162" s="205"/>
      <c r="N162" s="69" t="str">
        <f>IF(CF151&lt;&gt;"",IF(ISERROR(AND(BV155="",BX155="",BZ155="",CB155="",CD155="")),"E",IF(AND(BV155="",BX155="",BZ155="",CB155="",CD155=""),"","E")),"")</f>
        <v/>
      </c>
      <c r="O162" s="192"/>
      <c r="P162" s="193"/>
      <c r="Q162" s="175" t="str">
        <f>IF($D133="1P","C","B")</f>
        <v>B</v>
      </c>
      <c r="R162" s="201"/>
      <c r="S162" s="202"/>
      <c r="T162" s="201"/>
      <c r="U162" s="202"/>
      <c r="V162" s="201"/>
      <c r="W162" s="202"/>
      <c r="X162" s="201"/>
      <c r="Y162" s="202"/>
      <c r="Z162" s="201"/>
      <c r="AA162" s="205"/>
      <c r="AB162" s="69" t="str">
        <f>IF(DV151&lt;&gt;"",IF(ISERROR(AND(DL155="",DN155="",DP155="",DQ155="",DT155="")),"E",IF(AND(DL155="",DN155="",DP155="",DR155="",DT155=""),"","E")),"")</f>
        <v/>
      </c>
      <c r="AP162" s="3"/>
      <c r="AQ162" s="157"/>
      <c r="AR162" s="158"/>
      <c r="AS162" s="158"/>
      <c r="AT162" s="158"/>
      <c r="AU162" s="158"/>
      <c r="AV162" s="158"/>
      <c r="AW162" s="158"/>
      <c r="AX162" s="158"/>
      <c r="AY162" s="158"/>
      <c r="AZ162" s="158"/>
      <c r="BA162" s="158"/>
      <c r="BB162" s="158"/>
      <c r="BC162" s="159"/>
      <c r="BD162" s="165"/>
      <c r="BE162" s="166"/>
      <c r="BF162" s="184"/>
      <c r="BG162" s="188"/>
      <c r="BH162" s="189"/>
      <c r="BI162" s="189"/>
      <c r="BJ162" s="189"/>
      <c r="BK162" s="189"/>
      <c r="BL162" s="189"/>
      <c r="BM162" s="189"/>
      <c r="BN162" s="189"/>
      <c r="BO162" s="189"/>
      <c r="BP162" s="189"/>
      <c r="BQ162" s="189"/>
      <c r="BR162" s="189"/>
      <c r="BS162" s="189"/>
      <c r="BT162" s="189"/>
      <c r="BU162" s="190"/>
      <c r="BV162" s="172"/>
      <c r="BW162" s="173"/>
      <c r="BX162" s="336"/>
      <c r="BY162" s="173"/>
      <c r="BZ162" s="336"/>
      <c r="CA162" s="173"/>
      <c r="CB162" s="336"/>
      <c r="CC162" s="173"/>
      <c r="CD162" s="336"/>
      <c r="CE162" s="338"/>
      <c r="CF162" s="174"/>
      <c r="CG162" s="157"/>
      <c r="CH162" s="158"/>
      <c r="CI162" s="158"/>
      <c r="CJ162" s="158"/>
      <c r="CK162" s="158"/>
      <c r="CL162" s="158"/>
      <c r="CM162" s="158"/>
      <c r="CN162" s="158"/>
      <c r="CO162" s="158"/>
      <c r="CP162" s="158"/>
      <c r="CQ162" s="158"/>
      <c r="CR162" s="158"/>
      <c r="CS162" s="159"/>
      <c r="CT162" s="165"/>
      <c r="CU162" s="166"/>
      <c r="CV162" s="184"/>
      <c r="CW162" s="188"/>
      <c r="CX162" s="189"/>
      <c r="CY162" s="189"/>
      <c r="CZ162" s="189"/>
      <c r="DA162" s="189"/>
      <c r="DB162" s="189"/>
      <c r="DC162" s="189"/>
      <c r="DD162" s="189"/>
      <c r="DE162" s="189"/>
      <c r="DF162" s="189"/>
      <c r="DG162" s="189"/>
      <c r="DH162" s="189"/>
      <c r="DI162" s="189"/>
      <c r="DJ162" s="189"/>
      <c r="DK162" s="190"/>
      <c r="DL162" s="172"/>
      <c r="DM162" s="173"/>
      <c r="DN162" s="336"/>
      <c r="DO162" s="173"/>
      <c r="DP162" s="336"/>
      <c r="DQ162" s="173"/>
      <c r="DR162" s="336"/>
      <c r="DS162" s="173"/>
      <c r="DT162" s="336"/>
      <c r="DU162" s="338"/>
      <c r="DV162" s="174"/>
      <c r="DW162" s="129"/>
      <c r="DX162" s="129"/>
      <c r="DY162" s="129"/>
      <c r="DZ162" s="129"/>
      <c r="EA162" s="129"/>
      <c r="EB162" s="129"/>
      <c r="EC162" s="129"/>
      <c r="ED162" s="129"/>
      <c r="EE162" s="129"/>
      <c r="EF162" s="129"/>
      <c r="EG162" s="129"/>
      <c r="EH162" s="129"/>
      <c r="EI162" s="129"/>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row>
    <row r="163" spans="1:171" ht="11.25" customHeight="1" thickBot="1">
      <c r="A163" s="194"/>
      <c r="B163" s="195"/>
      <c r="C163" s="207"/>
      <c r="D163" s="203"/>
      <c r="E163" s="204"/>
      <c r="F163" s="203"/>
      <c r="G163" s="204"/>
      <c r="H163" s="203"/>
      <c r="I163" s="204"/>
      <c r="J163" s="203"/>
      <c r="K163" s="204"/>
      <c r="L163" s="203"/>
      <c r="M163" s="206"/>
      <c r="N163" s="69" t="str">
        <f>IF(CF153&lt;&gt;"",IF(CF153="W",IF(SUM(IF(D162&gt;D160,1,0),IF(F162&gt;F160,1,0),IF(H162&gt;H160,1,0),IF(J162&gt;J160,1,0),IF(L162&gt;L160,1,0))&lt;&gt;3,"E",""),""),"")</f>
        <v/>
      </c>
      <c r="O163" s="194"/>
      <c r="P163" s="195"/>
      <c r="Q163" s="207"/>
      <c r="R163" s="203"/>
      <c r="S163" s="204"/>
      <c r="T163" s="203"/>
      <c r="U163" s="204"/>
      <c r="V163" s="203"/>
      <c r="W163" s="204"/>
      <c r="X163" s="203"/>
      <c r="Y163" s="204"/>
      <c r="Z163" s="203"/>
      <c r="AA163" s="206"/>
      <c r="AB163" s="69" t="str">
        <f>IF(DV153&lt;&gt;"",IF(DV153="W",IF(SUM(IF(R162&gt;R160,1,0),IF(T162&gt;T160,1,0),IF(V162&gt;V160,1,0),IF(X162&gt;X160,1,0),IF(Z162&gt;Z160,1,0))&lt;&gt;3,"E",""),""),"")</f>
        <v/>
      </c>
      <c r="AP163" s="3"/>
      <c r="AQ163" s="157"/>
      <c r="AR163" s="158"/>
      <c r="AS163" s="158"/>
      <c r="AT163" s="158"/>
      <c r="AU163" s="158"/>
      <c r="AV163" s="158"/>
      <c r="AW163" s="158"/>
      <c r="AX163" s="158"/>
      <c r="AY163" s="158"/>
      <c r="AZ163" s="158"/>
      <c r="BA163" s="158"/>
      <c r="BB163" s="158"/>
      <c r="BC163" s="159"/>
      <c r="BD163" s="165"/>
      <c r="BE163" s="166"/>
      <c r="BF163" s="175" t="str">
        <f>C166</f>
        <v>D</v>
      </c>
      <c r="BG163" s="177" t="str">
        <f>IF(VLOOKUP($BF163,$A137:$C147,3,FALSE)=0,"",CONCATENATE(VLOOKUP(VLOOKUP($BF163,$A137:$C147,3,FALSE),Players!$J:$N,4,FALSE)," ",VLOOKUP($BF163,$A137:$C147,3,FALSE)," ",IF(ISERROR(VLOOKUP(VLOOKUP($BF163,$A137:$C147,3,FALSE),Players!$J:$N,5,FALSE)),"()",CONCATENATE("(",VLOOKUP(VLOOKUP($BF163,$A137:$C147,3,FALSE),Players!$J:$N,5,FALSE),")"))))</f>
        <v/>
      </c>
      <c r="BH163" s="178"/>
      <c r="BI163" s="178"/>
      <c r="BJ163" s="178"/>
      <c r="BK163" s="178"/>
      <c r="BL163" s="178"/>
      <c r="BM163" s="178"/>
      <c r="BN163" s="178"/>
      <c r="BO163" s="178"/>
      <c r="BP163" s="178"/>
      <c r="BQ163" s="178"/>
      <c r="BR163" s="178"/>
      <c r="BS163" s="178"/>
      <c r="BT163" s="178"/>
      <c r="BU163" s="179"/>
      <c r="BV163" s="150" t="str">
        <f>IF(D166&lt;&gt;"",D166,"")</f>
        <v/>
      </c>
      <c r="BW163" s="151"/>
      <c r="BX163" s="288" t="str">
        <f>IF(F166&lt;&gt;"",F166,"")</f>
        <v/>
      </c>
      <c r="BY163" s="151"/>
      <c r="BZ163" s="288" t="str">
        <f>IF(H166&lt;&gt;"",H166,"")</f>
        <v/>
      </c>
      <c r="CA163" s="151"/>
      <c r="CB163" s="288" t="str">
        <f>IF(J166&lt;&gt;"",J166,"")</f>
        <v/>
      </c>
      <c r="CC163" s="151"/>
      <c r="CD163" s="288" t="str">
        <f>IF(L166&lt;&gt;"",L166,"")</f>
        <v/>
      </c>
      <c r="CE163" s="332"/>
      <c r="CF163" s="174" t="str">
        <f>IF($CF161&lt;&gt;"",IF(CF161="W","L","W"),"")</f>
        <v/>
      </c>
      <c r="CG163" s="157"/>
      <c r="CH163" s="158"/>
      <c r="CI163" s="158"/>
      <c r="CJ163" s="158"/>
      <c r="CK163" s="158"/>
      <c r="CL163" s="158"/>
      <c r="CM163" s="158"/>
      <c r="CN163" s="158"/>
      <c r="CO163" s="158"/>
      <c r="CP163" s="158"/>
      <c r="CQ163" s="158"/>
      <c r="CR163" s="158"/>
      <c r="CS163" s="159"/>
      <c r="CT163" s="165"/>
      <c r="CU163" s="166"/>
      <c r="CV163" s="175" t="str">
        <f>Q166</f>
        <v>F</v>
      </c>
      <c r="CW163" s="177" t="str">
        <f>IF(VLOOKUP($CV163,$A137:$C147,3,FALSE)=0,"",CONCATENATE(VLOOKUP(VLOOKUP($CV163,$A137:$C147,3,FALSE),Players!$J:$N,4,FALSE)," ",VLOOKUP($CV163,$A137:$C147,3,FALSE)," ",IF(ISERROR(VLOOKUP(VLOOKUP($CV163,$A137:$C147,3,FALSE),Players!$J:$N,5,FALSE)),"()",CONCATENATE("(",VLOOKUP(VLOOKUP($CV163,$A137:$C147,3,FALSE),Players!$J:$N,5,FALSE),")"))))</f>
        <v/>
      </c>
      <c r="CX163" s="178"/>
      <c r="CY163" s="178"/>
      <c r="CZ163" s="178"/>
      <c r="DA163" s="178"/>
      <c r="DB163" s="178"/>
      <c r="DC163" s="178"/>
      <c r="DD163" s="178"/>
      <c r="DE163" s="178"/>
      <c r="DF163" s="178"/>
      <c r="DG163" s="178"/>
      <c r="DH163" s="178"/>
      <c r="DI163" s="178"/>
      <c r="DJ163" s="178"/>
      <c r="DK163" s="179"/>
      <c r="DL163" s="150" t="str">
        <f>IF(R166&lt;&gt;"",R166,"")</f>
        <v/>
      </c>
      <c r="DM163" s="151"/>
      <c r="DN163" s="288" t="str">
        <f>IF(T166&lt;&gt;"",T166,"")</f>
        <v/>
      </c>
      <c r="DO163" s="151"/>
      <c r="DP163" s="288" t="str">
        <f>IF(V166&lt;&gt;"",V166,"")</f>
        <v/>
      </c>
      <c r="DQ163" s="151"/>
      <c r="DR163" s="288" t="str">
        <f>IF(X166&lt;&gt;"",X166,"")</f>
        <v/>
      </c>
      <c r="DS163" s="151"/>
      <c r="DT163" s="288" t="str">
        <f>IF(Z166&lt;&gt;"",Z166,"")</f>
        <v/>
      </c>
      <c r="DU163" s="332"/>
      <c r="DV163" s="174" t="str">
        <f>IF($DV161&lt;&gt;"",IF(DV161="W","L","W"),"")</f>
        <v/>
      </c>
      <c r="DW163" s="129"/>
      <c r="DX163" s="129"/>
      <c r="DY163" s="129"/>
      <c r="DZ163" s="129"/>
      <c r="EA163" s="129"/>
      <c r="EB163" s="129"/>
      <c r="EC163" s="129"/>
      <c r="ED163" s="129"/>
      <c r="EE163" s="129"/>
      <c r="EF163" s="129"/>
      <c r="EG163" s="129"/>
      <c r="EH163" s="129"/>
      <c r="EI163" s="129"/>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row>
    <row r="164" spans="1:171" ht="11.25" customHeight="1" thickBot="1">
      <c r="A164" s="170">
        <v>4</v>
      </c>
      <c r="B164" s="191"/>
      <c r="C164" s="183" t="str">
        <f>IF($D133="1P","A","A")</f>
        <v>A</v>
      </c>
      <c r="D164" s="197"/>
      <c r="E164" s="198"/>
      <c r="F164" s="197"/>
      <c r="G164" s="198"/>
      <c r="H164" s="197"/>
      <c r="I164" s="198"/>
      <c r="J164" s="197"/>
      <c r="K164" s="198"/>
      <c r="L164" s="197"/>
      <c r="M164" s="208"/>
      <c r="N164" s="69" t="str">
        <f>IF(CF161&lt;&gt;"",IF(CF161="W",IF(SUM(IF(D164&gt;D166,1,0),IF(F164&gt;F166,1,0),IF(H164&gt;H166,1,0),IF(J164&gt;J166,1,0),IF(L164&gt;L166,1,0))&lt;&gt;3,"E",""),""),"")</f>
        <v/>
      </c>
      <c r="O164" s="170">
        <v>11</v>
      </c>
      <c r="P164" s="191"/>
      <c r="Q164" s="183" t="str">
        <f>IF($D133="1P","B","C")</f>
        <v>C</v>
      </c>
      <c r="R164" s="197"/>
      <c r="S164" s="198"/>
      <c r="T164" s="197"/>
      <c r="U164" s="198"/>
      <c r="V164" s="197"/>
      <c r="W164" s="198"/>
      <c r="X164" s="197"/>
      <c r="Y164" s="198"/>
      <c r="Z164" s="197"/>
      <c r="AA164" s="208"/>
      <c r="AB164" s="69" t="str">
        <f>IF(DV161&lt;&gt;"",IF(DV161="W",IF(SUM(IF(R164&gt;R166,1,0),IF(T164&gt;T166,1,0),IF(V164&gt;V166,1,0),IF(X164&gt;X166,1,0),IF(Z164&gt;Z166,1,0))&lt;&gt;3,"E",""),""),"")</f>
        <v/>
      </c>
      <c r="AP164" s="3"/>
      <c r="AQ164" s="160"/>
      <c r="AR164" s="161"/>
      <c r="AS164" s="161"/>
      <c r="AT164" s="161"/>
      <c r="AU164" s="161"/>
      <c r="AV164" s="161"/>
      <c r="AW164" s="161"/>
      <c r="AX164" s="161"/>
      <c r="AY164" s="161"/>
      <c r="AZ164" s="161"/>
      <c r="BA164" s="161"/>
      <c r="BB164" s="161"/>
      <c r="BC164" s="162"/>
      <c r="BD164" s="167"/>
      <c r="BE164" s="168"/>
      <c r="BF164" s="176"/>
      <c r="BG164" s="180"/>
      <c r="BH164" s="181"/>
      <c r="BI164" s="181"/>
      <c r="BJ164" s="181"/>
      <c r="BK164" s="181"/>
      <c r="BL164" s="181"/>
      <c r="BM164" s="181"/>
      <c r="BN164" s="181"/>
      <c r="BO164" s="181"/>
      <c r="BP164" s="181"/>
      <c r="BQ164" s="181"/>
      <c r="BR164" s="181"/>
      <c r="BS164" s="181"/>
      <c r="BT164" s="181"/>
      <c r="BU164" s="182"/>
      <c r="BV164" s="152"/>
      <c r="BW164" s="153"/>
      <c r="BX164" s="333"/>
      <c r="BY164" s="153"/>
      <c r="BZ164" s="333"/>
      <c r="CA164" s="153"/>
      <c r="CB164" s="333"/>
      <c r="CC164" s="153"/>
      <c r="CD164" s="333"/>
      <c r="CE164" s="334"/>
      <c r="CF164" s="341"/>
      <c r="CG164" s="160"/>
      <c r="CH164" s="161"/>
      <c r="CI164" s="161"/>
      <c r="CJ164" s="161"/>
      <c r="CK164" s="161"/>
      <c r="CL164" s="161"/>
      <c r="CM164" s="161"/>
      <c r="CN164" s="161"/>
      <c r="CO164" s="161"/>
      <c r="CP164" s="161"/>
      <c r="CQ164" s="161"/>
      <c r="CR164" s="161"/>
      <c r="CS164" s="162"/>
      <c r="CT164" s="167"/>
      <c r="CU164" s="168"/>
      <c r="CV164" s="176"/>
      <c r="CW164" s="180"/>
      <c r="CX164" s="181"/>
      <c r="CY164" s="181"/>
      <c r="CZ164" s="181"/>
      <c r="DA164" s="181"/>
      <c r="DB164" s="181"/>
      <c r="DC164" s="181"/>
      <c r="DD164" s="181"/>
      <c r="DE164" s="181"/>
      <c r="DF164" s="181"/>
      <c r="DG164" s="181"/>
      <c r="DH164" s="181"/>
      <c r="DI164" s="181"/>
      <c r="DJ164" s="181"/>
      <c r="DK164" s="182"/>
      <c r="DL164" s="152"/>
      <c r="DM164" s="153"/>
      <c r="DN164" s="333"/>
      <c r="DO164" s="153"/>
      <c r="DP164" s="333"/>
      <c r="DQ164" s="153"/>
      <c r="DR164" s="333"/>
      <c r="DS164" s="153"/>
      <c r="DT164" s="333"/>
      <c r="DU164" s="334"/>
      <c r="DV164" s="174"/>
      <c r="DW164" s="129"/>
      <c r="DX164" s="129"/>
      <c r="DY164" s="129"/>
      <c r="DZ164" s="129"/>
      <c r="EA164" s="129"/>
      <c r="EB164" s="129"/>
      <c r="EC164" s="129"/>
      <c r="ED164" s="129"/>
      <c r="EE164" s="129"/>
      <c r="EF164" s="129"/>
      <c r="EG164" s="129"/>
      <c r="EH164" s="129"/>
      <c r="EI164" s="129"/>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row>
    <row r="165" spans="1:171" ht="11.25" customHeight="1">
      <c r="A165" s="192"/>
      <c r="B165" s="193"/>
      <c r="C165" s="196"/>
      <c r="D165" s="199"/>
      <c r="E165" s="200"/>
      <c r="F165" s="199"/>
      <c r="G165" s="200"/>
      <c r="H165" s="199"/>
      <c r="I165" s="200"/>
      <c r="J165" s="199"/>
      <c r="K165" s="200"/>
      <c r="L165" s="199"/>
      <c r="M165" s="209"/>
      <c r="N165" s="69" t="str">
        <f>IF(CF161&lt;&gt;"",IF(ISERROR(AND(BV165="",BX165="",BZ165="",CB165="",CD165="")),"E",IF(AND(BV165="",BX165="",BZ165="",CB165="",CD165=""),"","E")),"")</f>
        <v/>
      </c>
      <c r="O165" s="192"/>
      <c r="P165" s="193"/>
      <c r="Q165" s="196"/>
      <c r="R165" s="199"/>
      <c r="S165" s="200"/>
      <c r="T165" s="199"/>
      <c r="U165" s="200"/>
      <c r="V165" s="199"/>
      <c r="W165" s="200"/>
      <c r="X165" s="199"/>
      <c r="Y165" s="200"/>
      <c r="Z165" s="199"/>
      <c r="AA165" s="209"/>
      <c r="AB165" s="69" t="str">
        <f>IF(DV161&lt;&gt;"",IF(ISERROR(AND(DL165="",DN165="",DP165="",DQ165="",DT165="")),"E",IF(AND(DL165="",DN165="",DP165="",DR165="",DT165=""),"","E")),"")</f>
        <v/>
      </c>
      <c r="AP165" s="3"/>
      <c r="AQ165" s="126"/>
      <c r="AR165" s="126"/>
      <c r="AS165" s="126"/>
      <c r="AT165" s="126"/>
      <c r="AU165" s="126"/>
      <c r="AV165" s="126"/>
      <c r="AW165" s="126"/>
      <c r="AX165" s="126"/>
      <c r="AY165" s="126"/>
      <c r="AZ165" s="126"/>
      <c r="BA165" s="126"/>
      <c r="BB165" s="126"/>
      <c r="BC165" s="126"/>
      <c r="BV165" s="169" t="str">
        <f>IF(CF161&lt;&gt;"",IF(AND(AND(BV161&gt;-1,BV163&gt;-1),OR(BV161&gt;10,BV163&gt;10),ABS(BV161-BV163)&gt;1,IF(OR(BV161&gt;11,BV163&gt;11),ABS(BV161-BV163)=2,TRUE),BV161=INT(BV161),BV163=INT(BV163)),"","Error"),"")</f>
        <v/>
      </c>
      <c r="BW165" s="169"/>
      <c r="BX165" s="169" t="str">
        <f>IF(CF161&lt;&gt;"",IF(AND(AND(BX161&gt;-1,BX163&gt;-1),OR(BX161&gt;10,BX163&gt;10),ABS(BX161-BX163)&gt;1,IF(OR(BX161&gt;11,BX163&gt;11),ABS(BX161-BX163)=2,TRUE),BX161=INT(BX161),BX163=INT(BX163)),"","Error"),"")</f>
        <v/>
      </c>
      <c r="BY165" s="169"/>
      <c r="BZ165" s="169" t="str">
        <f>IF(CF161&lt;&gt;"",IF(AND(AND(BZ161&gt;-1,BZ163&gt;-1),OR(BZ161&gt;10,BZ163&gt;10),ABS(BZ161-BZ163)&gt;1,IF(OR(BZ161&gt;11,BZ163&gt;11),ABS(BZ161-BZ163)=2,TRUE),BZ161=INT(BZ161),BZ163=INT(BZ163)),"","Error"),"")</f>
        <v/>
      </c>
      <c r="CA165" s="169"/>
      <c r="CB165" s="169" t="str">
        <f>IF(AND(CF161&lt;&gt;"",CB161&lt;&gt;""),IF(AND(AND(CB161&gt;-1,CB163&gt;-1),OR(CB161&gt;10,CB163&gt;10),ABS(CB161-CB163)&gt;1,IF(OR(CB161&gt;11,CB163&gt;11),ABS(CB161-CB163)=2,TRUE),CB161=INT(CB161),CB163=INT(CB163)),"","Error"),"")</f>
        <v/>
      </c>
      <c r="CC165" s="169"/>
      <c r="CD165" s="169" t="str">
        <f>IF(AND(CF161&lt;&gt;"",CD161&lt;&gt;""),IF(AND(AND(CD161&gt;-1,CD163&gt;-1),OR(CD161&gt;10,CD163&gt;10),ABS(CD161-CD163)&gt;1,IF(OR(CD161&gt;11,CD163&gt;11),ABS(CD161-CD163)=2,TRUE),CD161=INT(CD161),CD163=INT(CD163)),"","Error"),"")</f>
        <v/>
      </c>
      <c r="CE165" s="169"/>
      <c r="CF165" s="3"/>
      <c r="CG165" s="126"/>
      <c r="CH165" s="126"/>
      <c r="CI165" s="126"/>
      <c r="CJ165" s="126"/>
      <c r="CK165" s="126"/>
      <c r="CL165" s="126"/>
      <c r="CM165" s="126"/>
      <c r="CN165" s="126"/>
      <c r="CO165" s="126"/>
      <c r="CP165" s="126"/>
      <c r="CQ165" s="126"/>
      <c r="CR165" s="126"/>
      <c r="CS165" s="126"/>
      <c r="DL165" s="169" t="str">
        <f>IF(DV161&lt;&gt;"",IF(AND(AND(DL161&gt;-1,DL163&gt;-1),OR(DL161&gt;10,DL163&gt;10),ABS(DL161-DL163)&gt;1,IF(OR(DL161&gt;11,DL163&gt;11),ABS(DL161-DL163)=2,TRUE),DL161=INT(DL161),DL163=INT(DL163)),"","Error"),"")</f>
        <v/>
      </c>
      <c r="DM165" s="169"/>
      <c r="DN165" s="169" t="str">
        <f>IF(DV161&lt;&gt;"",IF(AND(AND(DN161&gt;-1,DN163&gt;-1),OR(DN161&gt;10,DN163&gt;10),ABS(DN161-DN163)&gt;1,IF(OR(DN161&gt;11,DN163&gt;11),ABS(DN161-DN163)=2,TRUE),DN161=INT(DN161),DN163=INT(DN163)),"","Error"),"")</f>
        <v/>
      </c>
      <c r="DO165" s="169"/>
      <c r="DP165" s="169" t="str">
        <f>IF(DV161&lt;&gt;"",IF(AND(AND(DP161&gt;-1,DP163&gt;-1),OR(DP161&gt;10,DP163&gt;10),ABS(DP161-DP163)&gt;1,IF(OR(DP161&gt;11,DP163&gt;11),ABS(DP161-DP163)=2,TRUE),DP161=INT(DP161),DP163=INT(DP163)),"","Error"),"")</f>
        <v/>
      </c>
      <c r="DQ165" s="169"/>
      <c r="DR165" s="169" t="str">
        <f>IF(AND(DV161&lt;&gt;"",DR161&lt;&gt;""),IF(AND(AND(DR161&gt;-1,DR163&gt;-1),OR(DR161&gt;10,DR163&gt;10),ABS(DR161-DR163)&gt;1,IF(OR(DR161&gt;11,DR163&gt;11),ABS(DR161-DR163)=2,TRUE),DR161=INT(DR161),DR163=INT(DR163)),"","Error"),"")</f>
        <v/>
      </c>
      <c r="DS165" s="169"/>
      <c r="DT165" s="169" t="str">
        <f>IF(AND(DV161&lt;&gt;"",DT161&lt;&gt;""),IF(AND(AND(DT161&gt;-1,DT163&gt;-1),OR(DT161&gt;10,DT163&gt;10),ABS(DT161-DT163)&gt;1,IF(OR(DT161&gt;11,DT163&gt;11),ABS(DT161-DT163)=2,TRUE),DT161=INT(DT161),DT163=INT(DT163)),"","Error"),"")</f>
        <v/>
      </c>
      <c r="DU165" s="169"/>
      <c r="DV165" s="3"/>
      <c r="DW165" s="129"/>
      <c r="DX165" s="129"/>
      <c r="DY165" s="129"/>
      <c r="DZ165" s="129"/>
      <c r="EA165" s="129"/>
      <c r="EB165" s="129"/>
      <c r="EC165" s="129"/>
      <c r="ED165" s="129"/>
      <c r="EE165" s="129"/>
      <c r="EF165" s="129"/>
      <c r="EG165" s="129"/>
      <c r="EH165" s="129"/>
      <c r="EI165" s="129"/>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row>
    <row r="166" spans="1:171" ht="11.25" customHeight="1">
      <c r="A166" s="192"/>
      <c r="B166" s="193"/>
      <c r="C166" s="175" t="str">
        <f>IF($D133="1P","E","D")</f>
        <v>D</v>
      </c>
      <c r="D166" s="201"/>
      <c r="E166" s="202"/>
      <c r="F166" s="201"/>
      <c r="G166" s="202"/>
      <c r="H166" s="201"/>
      <c r="I166" s="202"/>
      <c r="J166" s="201"/>
      <c r="K166" s="202"/>
      <c r="L166" s="201"/>
      <c r="M166" s="205"/>
      <c r="N166" s="69" t="str">
        <f>IF(CF161&lt;&gt;"",IF(ISERROR(AND(BV165="",BX165="",BZ165="",CB165="",CD165="")),"E",IF(AND(BV165="",BX165="",BZ165="",CB165="",CD165=""),"","E")),"")</f>
        <v/>
      </c>
      <c r="O166" s="192"/>
      <c r="P166" s="193"/>
      <c r="Q166" s="175" t="str">
        <f>IF($D133="1P","D","F")</f>
        <v>F</v>
      </c>
      <c r="R166" s="201"/>
      <c r="S166" s="202"/>
      <c r="T166" s="201"/>
      <c r="U166" s="202"/>
      <c r="V166" s="201"/>
      <c r="W166" s="202"/>
      <c r="X166" s="201"/>
      <c r="Y166" s="202"/>
      <c r="Z166" s="201"/>
      <c r="AA166" s="205"/>
      <c r="AB166" s="69" t="str">
        <f>IF(DV161&lt;&gt;"",IF(ISERROR(AND(DL165="",DN165="",DP165="",DQ165="",DT165="")),"E",IF(AND(DL165="",DN165="",DP165="",DR165="",DT165=""),"","E")),"")</f>
        <v/>
      </c>
      <c r="AP166" s="3"/>
      <c r="AQ166" s="126"/>
      <c r="AR166" s="126"/>
      <c r="AS166" s="126"/>
      <c r="AT166" s="126"/>
      <c r="AU166" s="126"/>
      <c r="AV166" s="126"/>
      <c r="AW166" s="126"/>
      <c r="AX166" s="126"/>
      <c r="AY166" s="126"/>
      <c r="AZ166" s="126"/>
      <c r="BA166" s="126"/>
      <c r="BB166" s="126"/>
      <c r="BC166" s="126"/>
      <c r="CF166" s="3"/>
      <c r="CG166" s="126"/>
      <c r="CH166" s="126"/>
      <c r="CI166" s="126"/>
      <c r="CJ166" s="126"/>
      <c r="CK166" s="126"/>
      <c r="CL166" s="126"/>
      <c r="CM166" s="126"/>
      <c r="CN166" s="126"/>
      <c r="CO166" s="126"/>
      <c r="CP166" s="126"/>
      <c r="CQ166" s="126"/>
      <c r="CR166" s="126"/>
      <c r="CS166" s="126"/>
      <c r="DV166" s="3"/>
      <c r="DW166" s="129"/>
      <c r="DX166" s="129"/>
      <c r="DY166" s="129"/>
      <c r="DZ166" s="129"/>
      <c r="EA166" s="129"/>
      <c r="EB166" s="129"/>
      <c r="EC166" s="129"/>
      <c r="ED166" s="129"/>
      <c r="EE166" s="129"/>
      <c r="EF166" s="129"/>
      <c r="EG166" s="129"/>
      <c r="EH166" s="129"/>
      <c r="EI166" s="129"/>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row>
    <row r="167" spans="1:171" ht="11.25" customHeight="1" thickBot="1">
      <c r="A167" s="194"/>
      <c r="B167" s="195"/>
      <c r="C167" s="207"/>
      <c r="D167" s="203"/>
      <c r="E167" s="204"/>
      <c r="F167" s="203"/>
      <c r="G167" s="204"/>
      <c r="H167" s="203"/>
      <c r="I167" s="204"/>
      <c r="J167" s="203"/>
      <c r="K167" s="204"/>
      <c r="L167" s="203"/>
      <c r="M167" s="206"/>
      <c r="N167" s="69" t="str">
        <f>IF(CF163&lt;&gt;"",IF(CF163="W",IF(SUM(IF(D166&gt;D164,1,0),IF(F166&gt;F164,1,0),IF(H166&gt;H164,1,0),IF(J166&gt;J164,1,0),IF(L166&gt;L164,1,0))&lt;&gt;3,"E",""),""),"")</f>
        <v/>
      </c>
      <c r="O167" s="194"/>
      <c r="P167" s="195"/>
      <c r="Q167" s="207"/>
      <c r="R167" s="203"/>
      <c r="S167" s="204"/>
      <c r="T167" s="203"/>
      <c r="U167" s="204"/>
      <c r="V167" s="203"/>
      <c r="W167" s="204"/>
      <c r="X167" s="203"/>
      <c r="Y167" s="204"/>
      <c r="Z167" s="203"/>
      <c r="AA167" s="206"/>
      <c r="AB167" s="69" t="str">
        <f>IF(DV163&lt;&gt;"",IF(DV163="W",IF(SUM(IF(R166&gt;R164,1,0),IF(T166&gt;T164,1,0),IF(V166&gt;V164,1,0),IF(X166&gt;X164,1,0),IF(Z166&gt;Z164,1,0))&lt;&gt;3,"E",""),""),"")</f>
        <v/>
      </c>
      <c r="AP167" s="3"/>
      <c r="AQ167" s="127"/>
      <c r="AR167" s="127"/>
      <c r="AS167" s="127"/>
      <c r="AT167" s="127"/>
      <c r="AU167" s="127"/>
      <c r="AV167" s="127"/>
      <c r="AW167" s="127"/>
      <c r="AX167" s="127"/>
      <c r="AY167" s="127"/>
      <c r="AZ167" s="127"/>
      <c r="BA167" s="127"/>
      <c r="BB167" s="127"/>
      <c r="BC167" s="127"/>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3"/>
      <c r="CG167" s="127"/>
      <c r="CH167" s="127"/>
      <c r="CI167" s="127"/>
      <c r="CJ167" s="127"/>
      <c r="CK167" s="127"/>
      <c r="CL167" s="127"/>
      <c r="CM167" s="127"/>
      <c r="CN167" s="127"/>
      <c r="CO167" s="127"/>
      <c r="CP167" s="127"/>
      <c r="CQ167" s="127"/>
      <c r="CR167" s="127"/>
      <c r="CS167" s="127"/>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3"/>
      <c r="DW167" s="129"/>
      <c r="DX167" s="129"/>
      <c r="DY167" s="129"/>
      <c r="DZ167" s="129"/>
      <c r="EA167" s="129"/>
      <c r="EB167" s="129"/>
      <c r="EC167" s="129"/>
      <c r="ED167" s="129"/>
      <c r="EE167" s="129"/>
      <c r="EF167" s="129"/>
      <c r="EG167" s="129"/>
      <c r="EH167" s="129"/>
      <c r="EI167" s="129"/>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row>
    <row r="168" spans="1:171" ht="11.25" customHeight="1">
      <c r="A168" s="170">
        <v>5</v>
      </c>
      <c r="B168" s="191"/>
      <c r="C168" s="183" t="str">
        <f>IF($D133="1P","D","C")</f>
        <v>C</v>
      </c>
      <c r="D168" s="197"/>
      <c r="E168" s="198"/>
      <c r="F168" s="197"/>
      <c r="G168" s="198"/>
      <c r="H168" s="197"/>
      <c r="I168" s="198"/>
      <c r="J168" s="197"/>
      <c r="K168" s="198"/>
      <c r="L168" s="197"/>
      <c r="M168" s="208"/>
      <c r="N168" s="69" t="str">
        <f>IF(CF171&lt;&gt;"",IF(CF171="W",IF(SUM(IF(D168&gt;D170,1,0),IF(F168&gt;F170,1,0),IF(H168&gt;H170,1,0),IF(J168&gt;J170,1,0),IF(L168&gt;L170,1,0))&lt;&gt;3,"E",""),""),"")</f>
        <v/>
      </c>
      <c r="O168" s="170">
        <v>12</v>
      </c>
      <c r="P168" s="191"/>
      <c r="Q168" s="183" t="str">
        <f>IF($D133="1P","E","D")</f>
        <v>D</v>
      </c>
      <c r="R168" s="197"/>
      <c r="S168" s="198"/>
      <c r="T168" s="197"/>
      <c r="U168" s="198"/>
      <c r="V168" s="197"/>
      <c r="W168" s="198"/>
      <c r="X168" s="197"/>
      <c r="Y168" s="198"/>
      <c r="Z168" s="197"/>
      <c r="AA168" s="208"/>
      <c r="AB168" s="69" t="str">
        <f>IF(DV171&lt;&gt;"",IF(DV171="W",IF(SUM(IF(R168&gt;R170,1,0),IF(T168&gt;T170,1,0),IF(V168&gt;V170,1,0),IF(X168&gt;X170,1,0),IF(Z168&gt;Z170,1,0))&lt;&gt;3,"E",""),""),"")</f>
        <v/>
      </c>
      <c r="AP168" s="3"/>
      <c r="AQ168" s="128"/>
      <c r="AR168" s="128"/>
      <c r="AS168" s="128"/>
      <c r="AT168" s="128"/>
      <c r="AU168" s="128"/>
      <c r="AV168" s="128"/>
      <c r="AW168" s="128"/>
      <c r="AX168" s="128"/>
      <c r="AY168" s="128"/>
      <c r="AZ168" s="128"/>
      <c r="BA168" s="128"/>
      <c r="BB168" s="128"/>
      <c r="BC168" s="128"/>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3"/>
      <c r="CG168" s="128"/>
      <c r="CH168" s="128"/>
      <c r="CI168" s="128"/>
      <c r="CJ168" s="128"/>
      <c r="CK168" s="128"/>
      <c r="CL168" s="128"/>
      <c r="CM168" s="128"/>
      <c r="CN168" s="128"/>
      <c r="CO168" s="128"/>
      <c r="CP168" s="128"/>
      <c r="CQ168" s="128"/>
      <c r="CR168" s="128"/>
      <c r="CS168" s="128"/>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3"/>
      <c r="DW168" s="129"/>
      <c r="DX168" s="129"/>
      <c r="DY168" s="129"/>
      <c r="DZ168" s="129"/>
      <c r="EA168" s="129"/>
      <c r="EB168" s="129"/>
      <c r="EC168" s="129"/>
      <c r="ED168" s="129"/>
      <c r="EE168" s="129"/>
      <c r="EF168" s="129"/>
      <c r="EG168" s="129"/>
      <c r="EH168" s="129"/>
      <c r="EI168" s="129"/>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row>
    <row r="169" spans="1:171" ht="11.25" customHeight="1">
      <c r="A169" s="192"/>
      <c r="B169" s="193"/>
      <c r="C169" s="196"/>
      <c r="D169" s="199"/>
      <c r="E169" s="200"/>
      <c r="F169" s="199"/>
      <c r="G169" s="200"/>
      <c r="H169" s="199"/>
      <c r="I169" s="200"/>
      <c r="J169" s="199"/>
      <c r="K169" s="200"/>
      <c r="L169" s="199"/>
      <c r="M169" s="209"/>
      <c r="N169" s="69" t="str">
        <f>IF(CF171&lt;&gt;"",IF(ISERROR(AND(BV175="",BX175="",BZ175="",CB175="",CD175="")),"E",IF(AND(BV175="",BX175="",BZ175="",CB175="",CD175=""),"","E")),"")</f>
        <v/>
      </c>
      <c r="O169" s="192"/>
      <c r="P169" s="193"/>
      <c r="Q169" s="196"/>
      <c r="R169" s="199"/>
      <c r="S169" s="200"/>
      <c r="T169" s="199"/>
      <c r="U169" s="200"/>
      <c r="V169" s="199"/>
      <c r="W169" s="200"/>
      <c r="X169" s="199"/>
      <c r="Y169" s="200"/>
      <c r="Z169" s="199"/>
      <c r="AA169" s="209"/>
      <c r="AB169" s="69" t="str">
        <f>IF(DV171&lt;&gt;"",IF(ISERROR(AND(DL175="",DN175="",DP175="",DQ175="",DT175="")),"E",IF(AND(DL175="",DN175="",DP175="",DR175="",DT175=""),"","E")),"")</f>
        <v/>
      </c>
      <c r="AP169" s="3"/>
      <c r="AQ169" s="126"/>
      <c r="AR169" s="126"/>
      <c r="AS169" s="126"/>
      <c r="AT169" s="126"/>
      <c r="AU169" s="126"/>
      <c r="AV169" s="126"/>
      <c r="AW169" s="126"/>
      <c r="AX169" s="126"/>
      <c r="AY169" s="126"/>
      <c r="AZ169" s="126"/>
      <c r="BA169" s="126"/>
      <c r="BB169" s="126"/>
      <c r="BC169" s="126"/>
      <c r="CF169" s="3"/>
      <c r="CG169" s="126"/>
      <c r="CH169" s="126"/>
      <c r="CI169" s="126"/>
      <c r="CJ169" s="126"/>
      <c r="CK169" s="126"/>
      <c r="CL169" s="126"/>
      <c r="CM169" s="126"/>
      <c r="CN169" s="126"/>
      <c r="CO169" s="126"/>
      <c r="CP169" s="126"/>
      <c r="CQ169" s="126"/>
      <c r="CR169" s="126"/>
      <c r="CS169" s="126"/>
      <c r="DV169" s="3"/>
      <c r="DW169" s="129"/>
      <c r="DX169" s="129"/>
      <c r="DY169" s="129"/>
      <c r="DZ169" s="129"/>
      <c r="EA169" s="129"/>
      <c r="EB169" s="129"/>
      <c r="EC169" s="129"/>
      <c r="ED169" s="129"/>
      <c r="EE169" s="129"/>
      <c r="EF169" s="129"/>
      <c r="EG169" s="129"/>
      <c r="EH169" s="129"/>
      <c r="EI169" s="129"/>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row>
    <row r="170" spans="1:171" ht="11.25" customHeight="1" thickBot="1">
      <c r="A170" s="192"/>
      <c r="B170" s="193"/>
      <c r="C170" s="175" t="str">
        <f>IF($D133="1P","F","E")</f>
        <v>E</v>
      </c>
      <c r="D170" s="201"/>
      <c r="E170" s="202"/>
      <c r="F170" s="201"/>
      <c r="G170" s="202"/>
      <c r="H170" s="201"/>
      <c r="I170" s="202"/>
      <c r="J170" s="201"/>
      <c r="K170" s="202"/>
      <c r="L170" s="201"/>
      <c r="M170" s="205"/>
      <c r="N170" s="69" t="str">
        <f>IF(CF171&lt;&gt;"",IF(ISERROR(AND(BV175="",BX175="",BZ175="",CB175="",CD175="")),"E",IF(AND(BV175="",BX175="",BZ175="",CB175="",CD175=""),"","E")),"")</f>
        <v/>
      </c>
      <c r="O170" s="192"/>
      <c r="P170" s="193"/>
      <c r="Q170" s="175" t="str">
        <f>IF($D133="1P","F","E")</f>
        <v>E</v>
      </c>
      <c r="R170" s="201"/>
      <c r="S170" s="202"/>
      <c r="T170" s="201"/>
      <c r="U170" s="202"/>
      <c r="V170" s="201"/>
      <c r="W170" s="202"/>
      <c r="X170" s="201"/>
      <c r="Y170" s="202"/>
      <c r="Z170" s="201"/>
      <c r="AA170" s="205"/>
      <c r="AB170" s="69" t="str">
        <f>IF(DV171&lt;&gt;"",IF(ISERROR(AND(DL175="",DN175="",DP175="",DQ175="",DT175="")),"E",IF(AND(DL175="",DN175="",DP175="",DR175="",DT175=""),"","E")),"")</f>
        <v/>
      </c>
      <c r="AP170" s="3"/>
      <c r="AQ170" s="127"/>
      <c r="AR170" s="127"/>
      <c r="AS170" s="127"/>
      <c r="AT170" s="127"/>
      <c r="AU170" s="127"/>
      <c r="AV170" s="127"/>
      <c r="AW170" s="127"/>
      <c r="AX170" s="127"/>
      <c r="AY170" s="127"/>
      <c r="AZ170" s="127"/>
      <c r="BA170" s="127"/>
      <c r="BB170" s="127"/>
      <c r="BC170" s="127"/>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3"/>
      <c r="CG170" s="127"/>
      <c r="CH170" s="127"/>
      <c r="CI170" s="127"/>
      <c r="CJ170" s="127"/>
      <c r="CK170" s="127"/>
      <c r="CL170" s="127"/>
      <c r="CM170" s="127"/>
      <c r="CN170" s="127"/>
      <c r="CO170" s="127"/>
      <c r="CP170" s="127"/>
      <c r="CQ170" s="127"/>
      <c r="CR170" s="127"/>
      <c r="CS170" s="127"/>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3"/>
      <c r="DW170" s="129"/>
      <c r="DX170" s="129"/>
      <c r="DY170" s="129"/>
      <c r="DZ170" s="129"/>
      <c r="EA170" s="129"/>
      <c r="EB170" s="129"/>
      <c r="EC170" s="129"/>
      <c r="ED170" s="129"/>
      <c r="EE170" s="129"/>
      <c r="EF170" s="129"/>
      <c r="EG170" s="129"/>
      <c r="EH170" s="129"/>
      <c r="EI170" s="129"/>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row>
    <row r="171" spans="1:171" ht="11.25" customHeight="1" thickBot="1">
      <c r="A171" s="194"/>
      <c r="B171" s="195"/>
      <c r="C171" s="207"/>
      <c r="D171" s="203"/>
      <c r="E171" s="204"/>
      <c r="F171" s="203"/>
      <c r="G171" s="204"/>
      <c r="H171" s="203"/>
      <c r="I171" s="204"/>
      <c r="J171" s="203"/>
      <c r="K171" s="204"/>
      <c r="L171" s="203"/>
      <c r="M171" s="206"/>
      <c r="N171" s="69" t="str">
        <f>IF(CF173&lt;&gt;"",IF(CF173="W",IF(SUM(IF(D170&gt;D168,1,0),IF(F170&gt;F168,1,0),IF(H170&gt;H168,1,0),IF(J170&gt;J168,1,0),IF(L170&gt;L168,1,0))&lt;&gt;3,"E",""),""),"")</f>
        <v/>
      </c>
      <c r="O171" s="194"/>
      <c r="P171" s="195"/>
      <c r="Q171" s="207"/>
      <c r="R171" s="203"/>
      <c r="S171" s="204"/>
      <c r="T171" s="203"/>
      <c r="U171" s="204"/>
      <c r="V171" s="203"/>
      <c r="W171" s="204"/>
      <c r="X171" s="203"/>
      <c r="Y171" s="204"/>
      <c r="Z171" s="203"/>
      <c r="AA171" s="206"/>
      <c r="AB171" s="69" t="str">
        <f>IF(DV173&lt;&gt;"",IF(DV173="W",IF(SUM(IF(R170&gt;R168,1,0),IF(T170&gt;T168,1,0),IF(V170&gt;V168,1,0),IF(X170&gt;X168,1,0),IF(Z170&gt;Z168,1,0))&lt;&gt;3,"E",""),""),"")</f>
        <v/>
      </c>
      <c r="AP171" s="3"/>
      <c r="AQ171" s="154" t="str">
        <f>CONCATENATE($A135," ",$D135,","," ",$F133)</f>
        <v>Group: 3, Women's Singles</v>
      </c>
      <c r="AR171" s="155"/>
      <c r="AS171" s="155"/>
      <c r="AT171" s="155"/>
      <c r="AU171" s="155"/>
      <c r="AV171" s="155"/>
      <c r="AW171" s="155"/>
      <c r="AX171" s="155"/>
      <c r="AY171" s="155"/>
      <c r="AZ171" s="155"/>
      <c r="BA171" s="155"/>
      <c r="BB171" s="155"/>
      <c r="BC171" s="156"/>
      <c r="BD171" s="163">
        <f>A168</f>
        <v>5</v>
      </c>
      <c r="BE171" s="164"/>
      <c r="BF171" s="183" t="str">
        <f>C168</f>
        <v>C</v>
      </c>
      <c r="BG171" s="185" t="str">
        <f>IF(VLOOKUP($BF171,$A137:$C147,3,FALSE)=0,"",CONCATENATE(VLOOKUP(VLOOKUP($BF171,$A137:$C147,3,FALSE),Players!$J:$N,4,FALSE)," ",VLOOKUP($BF171,$A137:$C147,3,FALSE)," ",IF(ISERROR(VLOOKUP(VLOOKUP($BF171,$A137:$C147,3,FALSE),Players!$J:$N,5,FALSE)),"()",CONCATENATE("(",VLOOKUP(VLOOKUP($BF171,$A137:$C147,3,FALSE),Players!$J:$N,5,FALSE),")"))))</f>
        <v/>
      </c>
      <c r="BH171" s="186"/>
      <c r="BI171" s="186"/>
      <c r="BJ171" s="186"/>
      <c r="BK171" s="186"/>
      <c r="BL171" s="186"/>
      <c r="BM171" s="186"/>
      <c r="BN171" s="186"/>
      <c r="BO171" s="186"/>
      <c r="BP171" s="186"/>
      <c r="BQ171" s="186"/>
      <c r="BR171" s="186"/>
      <c r="BS171" s="186"/>
      <c r="BT171" s="186"/>
      <c r="BU171" s="187"/>
      <c r="BV171" s="170" t="str">
        <f>IF(D168&lt;&gt;"",D168,"")</f>
        <v/>
      </c>
      <c r="BW171" s="171"/>
      <c r="BX171" s="335" t="str">
        <f>IF(F168&lt;&gt;"",F168,"")</f>
        <v/>
      </c>
      <c r="BY171" s="171"/>
      <c r="BZ171" s="335" t="str">
        <f>IF(H168&lt;&gt;"",H168,"")</f>
        <v/>
      </c>
      <c r="CA171" s="171"/>
      <c r="CB171" s="335" t="str">
        <f>IF(J168&lt;&gt;"",J168,"")</f>
        <v/>
      </c>
      <c r="CC171" s="171"/>
      <c r="CD171" s="335" t="str">
        <f>IF(L168&lt;&gt;"",L168,"")</f>
        <v/>
      </c>
      <c r="CE171" s="337"/>
      <c r="CF171" s="174" t="str">
        <f>IF($CD171=$CD173,IF($CB171=$CB173,IF($BZ171&lt;&gt;"",IF($BZ171&gt;$BZ173,"W","L"),""),IF($CB171&gt;$CB173,"W","L")),IF($CD171&gt;$CD173,"W","L"))</f>
        <v/>
      </c>
      <c r="CG171" s="154" t="str">
        <f>CONCATENATE($A135," ",$D135,","," ",$F133)</f>
        <v>Group: 3, Women's Singles</v>
      </c>
      <c r="CH171" s="155"/>
      <c r="CI171" s="155"/>
      <c r="CJ171" s="155"/>
      <c r="CK171" s="155"/>
      <c r="CL171" s="155"/>
      <c r="CM171" s="155"/>
      <c r="CN171" s="155"/>
      <c r="CO171" s="155"/>
      <c r="CP171" s="155"/>
      <c r="CQ171" s="155"/>
      <c r="CR171" s="155"/>
      <c r="CS171" s="156"/>
      <c r="CT171" s="163">
        <f>O168</f>
        <v>12</v>
      </c>
      <c r="CU171" s="164"/>
      <c r="CV171" s="183" t="str">
        <f>Q168</f>
        <v>D</v>
      </c>
      <c r="CW171" s="185" t="str">
        <f>IF(VLOOKUP($CV171,$A137:$C147,3,FALSE)=0,"",CONCATENATE(VLOOKUP(VLOOKUP($CV171,$A137:$C147,3,FALSE),Players!$J:$N,4,FALSE)," ",VLOOKUP($CV171,$A137:$C147,3,FALSE)," ",IF(ISERROR(VLOOKUP(VLOOKUP($CV171,$A137:$C147,3,FALSE),Players!$J:$N,5,FALSE)),"()",CONCATENATE("(",VLOOKUP(VLOOKUP($CV171,$A137:$C147,3,FALSE),Players!$J:$N,5,FALSE),")"))))</f>
        <v/>
      </c>
      <c r="CX171" s="186"/>
      <c r="CY171" s="186"/>
      <c r="CZ171" s="186"/>
      <c r="DA171" s="186"/>
      <c r="DB171" s="186"/>
      <c r="DC171" s="186"/>
      <c r="DD171" s="186"/>
      <c r="DE171" s="186"/>
      <c r="DF171" s="186"/>
      <c r="DG171" s="186"/>
      <c r="DH171" s="186"/>
      <c r="DI171" s="186"/>
      <c r="DJ171" s="186"/>
      <c r="DK171" s="187"/>
      <c r="DL171" s="170" t="str">
        <f>IF(R168&lt;&gt;"",R168,"")</f>
        <v/>
      </c>
      <c r="DM171" s="171"/>
      <c r="DN171" s="335" t="str">
        <f>IF(T168&lt;&gt;"",T168,"")</f>
        <v/>
      </c>
      <c r="DO171" s="171"/>
      <c r="DP171" s="335" t="str">
        <f>IF(V168&lt;&gt;"",V168,"")</f>
        <v/>
      </c>
      <c r="DQ171" s="171"/>
      <c r="DR171" s="335" t="str">
        <f>IF(X168&lt;&gt;"",X168,"")</f>
        <v/>
      </c>
      <c r="DS171" s="171"/>
      <c r="DT171" s="335" t="str">
        <f>IF(Z168&lt;&gt;"",Z168,"")</f>
        <v/>
      </c>
      <c r="DU171" s="337"/>
      <c r="DV171" s="174" t="str">
        <f>IF($DT171=$DT173,IF($DR171=$DR173,IF($DP171&lt;&gt;"",IF($DP171&gt;$DP173,"W","L"),""),IF($DR171&gt;$DR173,"W","L")),IF($DT171&gt;$DT173,"W","L"))</f>
        <v/>
      </c>
      <c r="DW171" s="129"/>
      <c r="DX171" s="129"/>
      <c r="DY171" s="129"/>
      <c r="DZ171" s="129"/>
      <c r="EA171" s="129"/>
      <c r="EB171" s="129"/>
      <c r="EC171" s="129"/>
      <c r="ED171" s="129"/>
      <c r="EE171" s="129"/>
      <c r="EF171" s="129"/>
      <c r="EG171" s="129"/>
      <c r="EH171" s="129"/>
      <c r="EI171" s="129"/>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row>
    <row r="172" spans="1:171" ht="11.25" customHeight="1">
      <c r="A172" s="170">
        <v>6</v>
      </c>
      <c r="B172" s="191"/>
      <c r="C172" s="183" t="str">
        <f>IF($D133="1P","B","B")</f>
        <v>B</v>
      </c>
      <c r="D172" s="197"/>
      <c r="E172" s="198"/>
      <c r="F172" s="197"/>
      <c r="G172" s="198"/>
      <c r="H172" s="197"/>
      <c r="I172" s="198"/>
      <c r="J172" s="197"/>
      <c r="K172" s="198"/>
      <c r="L172" s="197"/>
      <c r="M172" s="208"/>
      <c r="N172" s="69" t="str">
        <f>IF(CF181&lt;&gt;"",IF(CF181="W",IF(SUM(IF(D172&gt;D174,1,0),IF(F172&gt;F174,1,0),IF(H172&gt;H174,1,0),IF(J172&gt;J174,1,0),IF(L172&gt;L174,1,0))&lt;&gt;3,"E",""),""),"")</f>
        <v/>
      </c>
      <c r="O172" s="170">
        <v>13</v>
      </c>
      <c r="P172" s="191"/>
      <c r="Q172" s="183" t="str">
        <f>IF($D133="1P","A","A")</f>
        <v>A</v>
      </c>
      <c r="R172" s="197"/>
      <c r="S172" s="198"/>
      <c r="T172" s="197"/>
      <c r="U172" s="198"/>
      <c r="V172" s="197"/>
      <c r="W172" s="198"/>
      <c r="X172" s="197"/>
      <c r="Y172" s="198"/>
      <c r="Z172" s="197"/>
      <c r="AA172" s="208"/>
      <c r="AB172" s="69" t="str">
        <f>IF(DV181&lt;&gt;"",IF(DV181="W",IF(SUM(IF(R172&gt;R174,1,0),IF(T172&gt;T174,1,0),IF(V172&gt;V174,1,0),IF(X172&gt;X174,1,0),IF(Z172&gt;Z174,1,0))&lt;&gt;3,"E",""),""),"")</f>
        <v/>
      </c>
      <c r="AP172" s="3"/>
      <c r="AQ172" s="157"/>
      <c r="AR172" s="158"/>
      <c r="AS172" s="158"/>
      <c r="AT172" s="158"/>
      <c r="AU172" s="158"/>
      <c r="AV172" s="158"/>
      <c r="AW172" s="158"/>
      <c r="AX172" s="158"/>
      <c r="AY172" s="158"/>
      <c r="AZ172" s="158"/>
      <c r="BA172" s="158"/>
      <c r="BB172" s="158"/>
      <c r="BC172" s="159"/>
      <c r="BD172" s="165"/>
      <c r="BE172" s="166"/>
      <c r="BF172" s="184"/>
      <c r="BG172" s="188"/>
      <c r="BH172" s="189"/>
      <c r="BI172" s="189"/>
      <c r="BJ172" s="189"/>
      <c r="BK172" s="189"/>
      <c r="BL172" s="189"/>
      <c r="BM172" s="189"/>
      <c r="BN172" s="189"/>
      <c r="BO172" s="189"/>
      <c r="BP172" s="189"/>
      <c r="BQ172" s="189"/>
      <c r="BR172" s="189"/>
      <c r="BS172" s="189"/>
      <c r="BT172" s="189"/>
      <c r="BU172" s="190"/>
      <c r="BV172" s="172"/>
      <c r="BW172" s="173"/>
      <c r="BX172" s="336"/>
      <c r="BY172" s="173"/>
      <c r="BZ172" s="336"/>
      <c r="CA172" s="173"/>
      <c r="CB172" s="336"/>
      <c r="CC172" s="173"/>
      <c r="CD172" s="336"/>
      <c r="CE172" s="338"/>
      <c r="CF172" s="174"/>
      <c r="CG172" s="157"/>
      <c r="CH172" s="158"/>
      <c r="CI172" s="158"/>
      <c r="CJ172" s="158"/>
      <c r="CK172" s="158"/>
      <c r="CL172" s="158"/>
      <c r="CM172" s="158"/>
      <c r="CN172" s="158"/>
      <c r="CO172" s="158"/>
      <c r="CP172" s="158"/>
      <c r="CQ172" s="158"/>
      <c r="CR172" s="158"/>
      <c r="CS172" s="159"/>
      <c r="CT172" s="165"/>
      <c r="CU172" s="166"/>
      <c r="CV172" s="184"/>
      <c r="CW172" s="188"/>
      <c r="CX172" s="189"/>
      <c r="CY172" s="189"/>
      <c r="CZ172" s="189"/>
      <c r="DA172" s="189"/>
      <c r="DB172" s="189"/>
      <c r="DC172" s="189"/>
      <c r="DD172" s="189"/>
      <c r="DE172" s="189"/>
      <c r="DF172" s="189"/>
      <c r="DG172" s="189"/>
      <c r="DH172" s="189"/>
      <c r="DI172" s="189"/>
      <c r="DJ172" s="189"/>
      <c r="DK172" s="190"/>
      <c r="DL172" s="172"/>
      <c r="DM172" s="173"/>
      <c r="DN172" s="336"/>
      <c r="DO172" s="173"/>
      <c r="DP172" s="336"/>
      <c r="DQ172" s="173"/>
      <c r="DR172" s="336"/>
      <c r="DS172" s="173"/>
      <c r="DT172" s="336"/>
      <c r="DU172" s="338"/>
      <c r="DV172" s="174"/>
      <c r="DW172" s="129"/>
      <c r="DX172" s="129"/>
      <c r="DY172" s="129"/>
      <c r="DZ172" s="129"/>
      <c r="EA172" s="129"/>
      <c r="EB172" s="129"/>
      <c r="EC172" s="129"/>
      <c r="ED172" s="129"/>
      <c r="EE172" s="129"/>
      <c r="EF172" s="129"/>
      <c r="EG172" s="129"/>
      <c r="EH172" s="129"/>
      <c r="EI172" s="129"/>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row>
    <row r="173" spans="1:171" ht="11.25" customHeight="1">
      <c r="A173" s="192"/>
      <c r="B173" s="193"/>
      <c r="C173" s="196"/>
      <c r="D173" s="199"/>
      <c r="E173" s="200"/>
      <c r="F173" s="199"/>
      <c r="G173" s="200"/>
      <c r="H173" s="199"/>
      <c r="I173" s="200"/>
      <c r="J173" s="199"/>
      <c r="K173" s="200"/>
      <c r="L173" s="199"/>
      <c r="M173" s="209"/>
      <c r="N173" s="69" t="str">
        <f>IF(CF181&lt;&gt;"",IF(ISERROR(AND(BV185="",BX185="",BZ185="",CB185="",CD185="")),"E",IF(AND(BV185="",BX185="",BZ185="",CB185="",CD185=""),"","E")),"")</f>
        <v/>
      </c>
      <c r="O173" s="192"/>
      <c r="P173" s="193"/>
      <c r="Q173" s="196"/>
      <c r="R173" s="199"/>
      <c r="S173" s="200"/>
      <c r="T173" s="199"/>
      <c r="U173" s="200"/>
      <c r="V173" s="199"/>
      <c r="W173" s="200"/>
      <c r="X173" s="199"/>
      <c r="Y173" s="200"/>
      <c r="Z173" s="199"/>
      <c r="AA173" s="209"/>
      <c r="AB173" s="69" t="str">
        <f>IF(DV181&lt;&gt;"",IF(ISERROR(AND(DL185="",DN185="",DP185="",DQ185="",DT185="")),"E",IF(AND(DL185="",DN185="",DP185="",DR185="",DT185=""),"","E")),"")</f>
        <v/>
      </c>
      <c r="AP173" s="3"/>
      <c r="AQ173" s="157"/>
      <c r="AR173" s="158"/>
      <c r="AS173" s="158"/>
      <c r="AT173" s="158"/>
      <c r="AU173" s="158"/>
      <c r="AV173" s="158"/>
      <c r="AW173" s="158"/>
      <c r="AX173" s="158"/>
      <c r="AY173" s="158"/>
      <c r="AZ173" s="158"/>
      <c r="BA173" s="158"/>
      <c r="BB173" s="158"/>
      <c r="BC173" s="159"/>
      <c r="BD173" s="165"/>
      <c r="BE173" s="166"/>
      <c r="BF173" s="175" t="str">
        <f>C170</f>
        <v>E</v>
      </c>
      <c r="BG173" s="177" t="str">
        <f>IF(VLOOKUP($BF173,$A137:$C147,3,FALSE)=0,"",CONCATENATE(VLOOKUP(VLOOKUP($BF173,$A137:$C147,3,FALSE),Players!$J:$N,4,FALSE)," ",VLOOKUP($BF173,$A137:$C147,3,FALSE)," ",IF(ISERROR(VLOOKUP(VLOOKUP($BF173,$A137:$C147,3,FALSE),Players!$J:$N,5,FALSE)),"()",CONCATENATE("(",VLOOKUP(VLOOKUP($BF173,$A137:$C147,3,FALSE),Players!$J:$N,5,FALSE),")"))))</f>
        <v/>
      </c>
      <c r="BH173" s="178"/>
      <c r="BI173" s="178"/>
      <c r="BJ173" s="178"/>
      <c r="BK173" s="178"/>
      <c r="BL173" s="178"/>
      <c r="BM173" s="178"/>
      <c r="BN173" s="178"/>
      <c r="BO173" s="178"/>
      <c r="BP173" s="178"/>
      <c r="BQ173" s="178"/>
      <c r="BR173" s="178"/>
      <c r="BS173" s="178"/>
      <c r="BT173" s="178"/>
      <c r="BU173" s="179"/>
      <c r="BV173" s="150" t="str">
        <f>IF(D170&lt;&gt;"",D170,"")</f>
        <v/>
      </c>
      <c r="BW173" s="151"/>
      <c r="BX173" s="288" t="str">
        <f>IF(F170&lt;&gt;"",F170,"")</f>
        <v/>
      </c>
      <c r="BY173" s="151"/>
      <c r="BZ173" s="288" t="str">
        <f>IF(H170&lt;&gt;"",H170,"")</f>
        <v/>
      </c>
      <c r="CA173" s="151"/>
      <c r="CB173" s="288" t="str">
        <f>IF(J170&lt;&gt;"",J170,"")</f>
        <v/>
      </c>
      <c r="CC173" s="151"/>
      <c r="CD173" s="288" t="str">
        <f>IF(L170&lt;&gt;"",L170,"")</f>
        <v/>
      </c>
      <c r="CE173" s="332"/>
      <c r="CF173" s="174" t="str">
        <f>IF($CF171&lt;&gt;"",IF(CF171="W","L","W"),"")</f>
        <v/>
      </c>
      <c r="CG173" s="157"/>
      <c r="CH173" s="158"/>
      <c r="CI173" s="158"/>
      <c r="CJ173" s="158"/>
      <c r="CK173" s="158"/>
      <c r="CL173" s="158"/>
      <c r="CM173" s="158"/>
      <c r="CN173" s="158"/>
      <c r="CO173" s="158"/>
      <c r="CP173" s="158"/>
      <c r="CQ173" s="158"/>
      <c r="CR173" s="158"/>
      <c r="CS173" s="159"/>
      <c r="CT173" s="165"/>
      <c r="CU173" s="166"/>
      <c r="CV173" s="175" t="str">
        <f>Q170</f>
        <v>E</v>
      </c>
      <c r="CW173" s="177" t="str">
        <f>IF(VLOOKUP($CV173,$A137:$C147,3,FALSE)=0,"",CONCATENATE(VLOOKUP(VLOOKUP($CV173,$A137:$C147,3,FALSE),Players!$J:$N,4,FALSE)," ",VLOOKUP($CV173,$A137:$C147,3,FALSE)," ",IF(ISERROR(VLOOKUP(VLOOKUP($CV173,$A137:$C147,3,FALSE),Players!$J:$N,5,FALSE)),"()",CONCATENATE("(",VLOOKUP(VLOOKUP($CV173,$A137:$C147,3,FALSE),Players!$J:$N,5,FALSE),")"))))</f>
        <v/>
      </c>
      <c r="CX173" s="178"/>
      <c r="CY173" s="178"/>
      <c r="CZ173" s="178"/>
      <c r="DA173" s="178"/>
      <c r="DB173" s="178"/>
      <c r="DC173" s="178"/>
      <c r="DD173" s="178"/>
      <c r="DE173" s="178"/>
      <c r="DF173" s="178"/>
      <c r="DG173" s="178"/>
      <c r="DH173" s="178"/>
      <c r="DI173" s="178"/>
      <c r="DJ173" s="178"/>
      <c r="DK173" s="179"/>
      <c r="DL173" s="150" t="str">
        <f>IF(R170&lt;&gt;"",R170,"")</f>
        <v/>
      </c>
      <c r="DM173" s="151"/>
      <c r="DN173" s="288" t="str">
        <f>IF(T170&lt;&gt;"",T170,"")</f>
        <v/>
      </c>
      <c r="DO173" s="151"/>
      <c r="DP173" s="288" t="str">
        <f>IF(V170&lt;&gt;"",V170,"")</f>
        <v/>
      </c>
      <c r="DQ173" s="151"/>
      <c r="DR173" s="288" t="str">
        <f>IF(X170&lt;&gt;"",X170,"")</f>
        <v/>
      </c>
      <c r="DS173" s="151"/>
      <c r="DT173" s="288" t="str">
        <f>IF(Z170&lt;&gt;"",Z170,"")</f>
        <v/>
      </c>
      <c r="DU173" s="332"/>
      <c r="DV173" s="174" t="str">
        <f>IF($DV171&lt;&gt;"",IF(DV171="W","L","W"),"")</f>
        <v/>
      </c>
      <c r="DW173" s="129"/>
      <c r="DX173" s="129"/>
      <c r="DY173" s="129"/>
      <c r="DZ173" s="129"/>
      <c r="EA173" s="129"/>
      <c r="EB173" s="129"/>
      <c r="EC173" s="129"/>
      <c r="ED173" s="129"/>
      <c r="EE173" s="129"/>
      <c r="EF173" s="129"/>
      <c r="EG173" s="129"/>
      <c r="EH173" s="129"/>
      <c r="EI173" s="129"/>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row>
    <row r="174" spans="1:171" ht="11.25" customHeight="1" thickBot="1">
      <c r="A174" s="192"/>
      <c r="B174" s="193"/>
      <c r="C174" s="175" t="str">
        <f>IF($D133="1P","C","F")</f>
        <v>F</v>
      </c>
      <c r="D174" s="201"/>
      <c r="E174" s="202"/>
      <c r="F174" s="201"/>
      <c r="G174" s="202"/>
      <c r="H174" s="201"/>
      <c r="I174" s="202"/>
      <c r="J174" s="201"/>
      <c r="K174" s="202"/>
      <c r="L174" s="201"/>
      <c r="M174" s="205"/>
      <c r="N174" s="69" t="str">
        <f>IF(CF181&lt;&gt;"",IF(ISERROR(AND(BV185="",BX185="",BZ185="",CB185="",CD185="")),"E",IF(AND(BV185="",BX185="",BZ185="",CB185="",CD185=""),"","E")),"")</f>
        <v/>
      </c>
      <c r="O174" s="192"/>
      <c r="P174" s="193"/>
      <c r="Q174" s="175" t="str">
        <f>IF($D133="1P","B","E")</f>
        <v>E</v>
      </c>
      <c r="R174" s="201"/>
      <c r="S174" s="202"/>
      <c r="T174" s="201"/>
      <c r="U174" s="202"/>
      <c r="V174" s="201"/>
      <c r="W174" s="202"/>
      <c r="X174" s="201"/>
      <c r="Y174" s="202"/>
      <c r="Z174" s="201"/>
      <c r="AA174" s="205"/>
      <c r="AB174" s="69" t="str">
        <f>IF(DV181&lt;&gt;"",IF(ISERROR(AND(DL185="",DN185="",DP185="",DQ185="",DT185="")),"E",IF(AND(DL185="",DN185="",DP185="",DR185="",DT185=""),"","E")),"")</f>
        <v/>
      </c>
      <c r="AP174" s="3"/>
      <c r="AQ174" s="160"/>
      <c r="AR174" s="161"/>
      <c r="AS174" s="161"/>
      <c r="AT174" s="161"/>
      <c r="AU174" s="161"/>
      <c r="AV174" s="161"/>
      <c r="AW174" s="161"/>
      <c r="AX174" s="161"/>
      <c r="AY174" s="161"/>
      <c r="AZ174" s="161"/>
      <c r="BA174" s="161"/>
      <c r="BB174" s="161"/>
      <c r="BC174" s="162"/>
      <c r="BD174" s="167"/>
      <c r="BE174" s="168"/>
      <c r="BF174" s="176"/>
      <c r="BG174" s="180"/>
      <c r="BH174" s="181"/>
      <c r="BI174" s="181"/>
      <c r="BJ174" s="181"/>
      <c r="BK174" s="181"/>
      <c r="BL174" s="181"/>
      <c r="BM174" s="181"/>
      <c r="BN174" s="181"/>
      <c r="BO174" s="181"/>
      <c r="BP174" s="181"/>
      <c r="BQ174" s="181"/>
      <c r="BR174" s="181"/>
      <c r="BS174" s="181"/>
      <c r="BT174" s="181"/>
      <c r="BU174" s="182"/>
      <c r="BV174" s="152"/>
      <c r="BW174" s="153"/>
      <c r="BX174" s="333"/>
      <c r="BY174" s="153"/>
      <c r="BZ174" s="333"/>
      <c r="CA174" s="153"/>
      <c r="CB174" s="333"/>
      <c r="CC174" s="153"/>
      <c r="CD174" s="333"/>
      <c r="CE174" s="334"/>
      <c r="CF174" s="341"/>
      <c r="CG174" s="160"/>
      <c r="CH174" s="161"/>
      <c r="CI174" s="161"/>
      <c r="CJ174" s="161"/>
      <c r="CK174" s="161"/>
      <c r="CL174" s="161"/>
      <c r="CM174" s="161"/>
      <c r="CN174" s="161"/>
      <c r="CO174" s="161"/>
      <c r="CP174" s="161"/>
      <c r="CQ174" s="161"/>
      <c r="CR174" s="161"/>
      <c r="CS174" s="162"/>
      <c r="CT174" s="167"/>
      <c r="CU174" s="168"/>
      <c r="CV174" s="176"/>
      <c r="CW174" s="180"/>
      <c r="CX174" s="181"/>
      <c r="CY174" s="181"/>
      <c r="CZ174" s="181"/>
      <c r="DA174" s="181"/>
      <c r="DB174" s="181"/>
      <c r="DC174" s="181"/>
      <c r="DD174" s="181"/>
      <c r="DE174" s="181"/>
      <c r="DF174" s="181"/>
      <c r="DG174" s="181"/>
      <c r="DH174" s="181"/>
      <c r="DI174" s="181"/>
      <c r="DJ174" s="181"/>
      <c r="DK174" s="182"/>
      <c r="DL174" s="152"/>
      <c r="DM174" s="153"/>
      <c r="DN174" s="333"/>
      <c r="DO174" s="153"/>
      <c r="DP174" s="333"/>
      <c r="DQ174" s="153"/>
      <c r="DR174" s="333"/>
      <c r="DS174" s="153"/>
      <c r="DT174" s="333"/>
      <c r="DU174" s="334"/>
      <c r="DV174" s="174"/>
      <c r="DW174" s="129"/>
      <c r="DX174" s="129"/>
      <c r="DY174" s="129"/>
      <c r="DZ174" s="129"/>
      <c r="EA174" s="129"/>
      <c r="EB174" s="129"/>
      <c r="EC174" s="129"/>
      <c r="ED174" s="129"/>
      <c r="EE174" s="129"/>
      <c r="EF174" s="129"/>
      <c r="EG174" s="129"/>
      <c r="EH174" s="129"/>
      <c r="EI174" s="129"/>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row>
    <row r="175" spans="1:171" ht="11.25" customHeight="1" thickBot="1">
      <c r="A175" s="194"/>
      <c r="B175" s="195"/>
      <c r="C175" s="207"/>
      <c r="D175" s="203"/>
      <c r="E175" s="204"/>
      <c r="F175" s="203"/>
      <c r="G175" s="204"/>
      <c r="H175" s="203"/>
      <c r="I175" s="204"/>
      <c r="J175" s="203"/>
      <c r="K175" s="204"/>
      <c r="L175" s="203"/>
      <c r="M175" s="206"/>
      <c r="N175" s="69" t="str">
        <f>IF(CF183&lt;&gt;"",IF(CF183="W",IF(SUM(IF(D174&gt;D172,1,0),IF(F174&gt;F172,1,0),IF(H174&gt;H172,1,0),IF(J174&gt;J172,1,0),IF(L174&gt;L172,1,0))&lt;&gt;3,"E",""),""),"")</f>
        <v/>
      </c>
      <c r="O175" s="194"/>
      <c r="P175" s="195"/>
      <c r="Q175" s="207"/>
      <c r="R175" s="203"/>
      <c r="S175" s="204"/>
      <c r="T175" s="203"/>
      <c r="U175" s="204"/>
      <c r="V175" s="203"/>
      <c r="W175" s="204"/>
      <c r="X175" s="203"/>
      <c r="Y175" s="204"/>
      <c r="Z175" s="203"/>
      <c r="AA175" s="206"/>
      <c r="AB175" s="69" t="str">
        <f>IF(DV183&lt;&gt;"",IF(DV183="W",IF(SUM(IF(R174&gt;R172,1,0),IF(T174&gt;T172,1,0),IF(V174&gt;V172,1,0),IF(X174&gt;X172,1,0),IF(Z174&gt;Z172,1,0))&lt;&gt;3,"E",""),""),"")</f>
        <v/>
      </c>
      <c r="AP175" s="3"/>
      <c r="AQ175" s="126"/>
      <c r="AR175" s="126"/>
      <c r="AS175" s="126"/>
      <c r="AT175" s="126"/>
      <c r="AU175" s="126"/>
      <c r="AV175" s="126"/>
      <c r="AW175" s="126"/>
      <c r="AX175" s="126"/>
      <c r="AY175" s="126"/>
      <c r="AZ175" s="126"/>
      <c r="BA175" s="126"/>
      <c r="BB175" s="126"/>
      <c r="BC175" s="126"/>
      <c r="BV175" s="169" t="str">
        <f>IF(CF171&lt;&gt;"",IF(AND(AND(BV171&gt;-1,BV173&gt;-1),OR(BV171&gt;10,BV173&gt;10),ABS(BV171-BV173)&gt;1,IF(OR(BV171&gt;11,BV173&gt;11),ABS(BV171-BV173)=2,TRUE),BV171=INT(BV171),BV173=INT(BV173)),"","Error"),"")</f>
        <v/>
      </c>
      <c r="BW175" s="169"/>
      <c r="BX175" s="169" t="str">
        <f>IF(CF171&lt;&gt;"",IF(AND(AND(BX171&gt;-1,BX173&gt;-1),OR(BX171&gt;10,BX173&gt;10),ABS(BX171-BX173)&gt;1,IF(OR(BX171&gt;11,BX173&gt;11),ABS(BX171-BX173)=2,TRUE),BX171=INT(BX171),BX173=INT(BX173)),"","Error"),"")</f>
        <v/>
      </c>
      <c r="BY175" s="169"/>
      <c r="BZ175" s="169" t="str">
        <f>IF(CF171&lt;&gt;"",IF(AND(AND(BZ171&gt;-1,BZ173&gt;-1),OR(BZ171&gt;10,BZ173&gt;10),ABS(BZ171-BZ173)&gt;1,IF(OR(BZ171&gt;11,BZ173&gt;11),ABS(BZ171-BZ173)=2,TRUE),BZ171=INT(BZ171),BZ173=INT(BZ173)),"","Error"),"")</f>
        <v/>
      </c>
      <c r="CA175" s="169"/>
      <c r="CB175" s="169" t="str">
        <f>IF(AND(CF171&lt;&gt;"",CB171&lt;&gt;""),IF(AND(AND(CB171&gt;-1,CB173&gt;-1),OR(CB171&gt;10,CB173&gt;10),ABS(CB171-CB173)&gt;1,IF(OR(CB171&gt;11,CB173&gt;11),ABS(CB171-CB173)=2,TRUE),CB171=INT(CB171),CB173=INT(CB173)),"","Error"),"")</f>
        <v/>
      </c>
      <c r="CC175" s="169"/>
      <c r="CD175" s="169" t="str">
        <f>IF(AND(CF171&lt;&gt;"",CD171&lt;&gt;""),IF(AND(AND(CD171&gt;-1,CD173&gt;-1),OR(CD171&gt;10,CD173&gt;10),ABS(CD171-CD173)&gt;1,IF(OR(CD171&gt;11,CD173&gt;11),ABS(CD171-CD173)=2,TRUE),CD171=INT(CD171),CD173=INT(CD173)),"","Error"),"")</f>
        <v/>
      </c>
      <c r="CE175" s="169"/>
      <c r="CF175" s="3"/>
      <c r="CG175" s="126"/>
      <c r="CH175" s="126"/>
      <c r="CI175" s="126"/>
      <c r="CJ175" s="126"/>
      <c r="CK175" s="126"/>
      <c r="CL175" s="126"/>
      <c r="CM175" s="126"/>
      <c r="CN175" s="126"/>
      <c r="CO175" s="126"/>
      <c r="CP175" s="126"/>
      <c r="CQ175" s="126"/>
      <c r="CR175" s="126"/>
      <c r="CS175" s="126"/>
      <c r="DL175" s="169" t="str">
        <f>IF(DV171&lt;&gt;"",IF(AND(AND(DL171&gt;-1,DL173&gt;-1),OR(DL171&gt;10,DL173&gt;10),ABS(DL171-DL173)&gt;1,IF(OR(DL171&gt;11,DL173&gt;11),ABS(DL171-DL173)=2,TRUE),DL171=INT(DL171),DL173=INT(DL173)),"","Error"),"")</f>
        <v/>
      </c>
      <c r="DM175" s="169"/>
      <c r="DN175" s="169" t="str">
        <f>IF(DV171&lt;&gt;"",IF(AND(AND(DN171&gt;-1,DN173&gt;-1),OR(DN171&gt;10,DN173&gt;10),ABS(DN171-DN173)&gt;1,IF(OR(DN171&gt;11,DN173&gt;11),ABS(DN171-DN173)=2,TRUE),DN171=INT(DN171),DN173=INT(DN173)),"","Error"),"")</f>
        <v/>
      </c>
      <c r="DO175" s="169"/>
      <c r="DP175" s="169" t="str">
        <f>IF(DV171&lt;&gt;"",IF(AND(AND(DP171&gt;-1,DP173&gt;-1),OR(DP171&gt;10,DP173&gt;10),ABS(DP171-DP173)&gt;1,IF(OR(DP171&gt;11,DP173&gt;11),ABS(DP171-DP173)=2,TRUE),DP171=INT(DP171),DP173=INT(DP173)),"","Error"),"")</f>
        <v/>
      </c>
      <c r="DQ175" s="169"/>
      <c r="DR175" s="169" t="str">
        <f>IF(AND(DV171&lt;&gt;"",DR171&lt;&gt;""),IF(AND(AND(DR171&gt;-1,DR173&gt;-1),OR(DR171&gt;10,DR173&gt;10),ABS(DR171-DR173)&gt;1,IF(OR(DR171&gt;11,DR173&gt;11),ABS(DR171-DR173)=2,TRUE),DR171=INT(DR171),DR173=INT(DR173)),"","Error"),"")</f>
        <v/>
      </c>
      <c r="DS175" s="169"/>
      <c r="DT175" s="169" t="str">
        <f>IF(AND(DV171&lt;&gt;"",DT171&lt;&gt;""),IF(AND(AND(DT171&gt;-1,DT173&gt;-1),OR(DT171&gt;10,DT173&gt;10),ABS(DT171-DT173)&gt;1,IF(OR(DT171&gt;11,DT173&gt;11),ABS(DT171-DT173)=2,TRUE),DT171=INT(DT171),DT173=INT(DT173)),"","Error"),"")</f>
        <v/>
      </c>
      <c r="DU175" s="169"/>
      <c r="DV175" s="3"/>
      <c r="DW175" s="129"/>
      <c r="DX175" s="129"/>
      <c r="DY175" s="129"/>
      <c r="DZ175" s="129"/>
      <c r="EA175" s="129"/>
      <c r="EB175" s="129"/>
      <c r="EC175" s="129"/>
      <c r="ED175" s="129"/>
      <c r="EE175" s="129"/>
      <c r="EF175" s="129"/>
      <c r="EG175" s="129"/>
      <c r="EH175" s="129"/>
      <c r="EI175" s="129"/>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row>
    <row r="176" spans="1:171" ht="11.25" customHeight="1">
      <c r="A176" s="170">
        <v>7</v>
      </c>
      <c r="B176" s="191"/>
      <c r="C176" s="183" t="str">
        <f>IF($D133="1P","A","A")</f>
        <v>A</v>
      </c>
      <c r="D176" s="197"/>
      <c r="E176" s="198"/>
      <c r="F176" s="197"/>
      <c r="G176" s="198"/>
      <c r="H176" s="197"/>
      <c r="I176" s="198"/>
      <c r="J176" s="197"/>
      <c r="K176" s="198"/>
      <c r="L176" s="197"/>
      <c r="M176" s="208"/>
      <c r="N176" s="69" t="str">
        <f>IF(CF191&lt;&gt;"",IF(CF191="W",IF(SUM(IF(D176&gt;D178,1,0),IF(F176&gt;F178,1,0),IF(H176&gt;H178,1,0),IF(J176&gt;J178,1,0),IF(L176&gt;L178,1,0))&lt;&gt;3,"E",""),""),"")</f>
        <v/>
      </c>
      <c r="O176" s="170">
        <v>14</v>
      </c>
      <c r="P176" s="191"/>
      <c r="Q176" s="183" t="str">
        <f>IF($D133="1P","C","D")</f>
        <v>D</v>
      </c>
      <c r="R176" s="197"/>
      <c r="S176" s="198"/>
      <c r="T176" s="197"/>
      <c r="U176" s="198"/>
      <c r="V176" s="197"/>
      <c r="W176" s="198"/>
      <c r="X176" s="197"/>
      <c r="Y176" s="198"/>
      <c r="Z176" s="197"/>
      <c r="AA176" s="208"/>
      <c r="AB176" s="69" t="str">
        <f>IF(DV191&lt;&gt;"",IF(DV191="W",IF(SUM(IF(R176&gt;R178,1,0),IF(T176&gt;T178,1,0),IF(V176&gt;V178,1,0),IF(X176&gt;X178,1,0),IF(Z176&gt;Z178,1,0))&lt;&gt;3,"E",""),""),"")</f>
        <v/>
      </c>
      <c r="AP176" s="3"/>
      <c r="AQ176" s="126"/>
      <c r="AR176" s="126"/>
      <c r="AS176" s="126"/>
      <c r="AT176" s="126"/>
      <c r="AU176" s="126"/>
      <c r="AV176" s="126"/>
      <c r="AW176" s="126"/>
      <c r="AX176" s="126"/>
      <c r="AY176" s="126"/>
      <c r="AZ176" s="126"/>
      <c r="BA176" s="126"/>
      <c r="BB176" s="126"/>
      <c r="BC176" s="126"/>
      <c r="CF176" s="3"/>
      <c r="CG176" s="126"/>
      <c r="CH176" s="126"/>
      <c r="CI176" s="126"/>
      <c r="CJ176" s="126"/>
      <c r="CK176" s="126"/>
      <c r="CL176" s="126"/>
      <c r="CM176" s="126"/>
      <c r="CN176" s="126"/>
      <c r="CO176" s="126"/>
      <c r="CP176" s="126"/>
      <c r="CQ176" s="126"/>
      <c r="CR176" s="126"/>
      <c r="CS176" s="126"/>
      <c r="DV176" s="3"/>
      <c r="DW176" s="129"/>
      <c r="DX176" s="129"/>
      <c r="DY176" s="129"/>
      <c r="DZ176" s="129"/>
      <c r="EA176" s="129"/>
      <c r="EB176" s="129"/>
      <c r="EC176" s="129"/>
      <c r="ED176" s="129"/>
      <c r="EE176" s="129"/>
      <c r="EF176" s="129"/>
      <c r="EG176" s="129"/>
      <c r="EH176" s="129"/>
      <c r="EI176" s="129"/>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row>
    <row r="177" spans="1:171" ht="11.25" customHeight="1">
      <c r="A177" s="192"/>
      <c r="B177" s="193"/>
      <c r="C177" s="196"/>
      <c r="D177" s="199"/>
      <c r="E177" s="200"/>
      <c r="F177" s="199"/>
      <c r="G177" s="200"/>
      <c r="H177" s="199"/>
      <c r="I177" s="200"/>
      <c r="J177" s="199"/>
      <c r="K177" s="200"/>
      <c r="L177" s="199"/>
      <c r="M177" s="209"/>
      <c r="N177" s="69" t="str">
        <f>IF(CF191&lt;&gt;"",IF(ISERROR(AND(BV195="",BX195="",BZ195="",CB195="",CD195="")),"E",IF(AND(BV195="",BX195="",BZ195="",CB195="",CD195=""),"","E")),"")</f>
        <v/>
      </c>
      <c r="O177" s="192"/>
      <c r="P177" s="193"/>
      <c r="Q177" s="196"/>
      <c r="R177" s="199"/>
      <c r="S177" s="200"/>
      <c r="T177" s="199"/>
      <c r="U177" s="200"/>
      <c r="V177" s="199"/>
      <c r="W177" s="200"/>
      <c r="X177" s="199"/>
      <c r="Y177" s="200"/>
      <c r="Z177" s="199"/>
      <c r="AA177" s="209"/>
      <c r="AB177" s="69" t="str">
        <f>IF(DV191&lt;&gt;"",IF(ISERROR(AND(DL195="",DN195="",DP195="",DQ195="",DT195="")),"E",IF(AND(DL195="",DN195="",DP195="",DR195="",DT195=""),"","E")),"")</f>
        <v/>
      </c>
      <c r="AP177" s="3"/>
      <c r="AQ177" s="127"/>
      <c r="AR177" s="127"/>
      <c r="AS177" s="127"/>
      <c r="AT177" s="127"/>
      <c r="AU177" s="127"/>
      <c r="AV177" s="127"/>
      <c r="AW177" s="127"/>
      <c r="AX177" s="127"/>
      <c r="AY177" s="127"/>
      <c r="AZ177" s="127"/>
      <c r="BA177" s="127"/>
      <c r="BB177" s="127"/>
      <c r="BC177" s="127"/>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3"/>
      <c r="CG177" s="127"/>
      <c r="CH177" s="127"/>
      <c r="CI177" s="127"/>
      <c r="CJ177" s="127"/>
      <c r="CK177" s="127"/>
      <c r="CL177" s="127"/>
      <c r="CM177" s="127"/>
      <c r="CN177" s="127"/>
      <c r="CO177" s="127"/>
      <c r="CP177" s="127"/>
      <c r="CQ177" s="127"/>
      <c r="CR177" s="127"/>
      <c r="CS177" s="127"/>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3"/>
      <c r="DW177" s="129"/>
      <c r="DX177" s="129"/>
      <c r="DY177" s="129"/>
      <c r="DZ177" s="129"/>
      <c r="EA177" s="129"/>
      <c r="EB177" s="129"/>
      <c r="EC177" s="129"/>
      <c r="ED177" s="129"/>
      <c r="EE177" s="129"/>
      <c r="EF177" s="129"/>
      <c r="EG177" s="129"/>
      <c r="EH177" s="129"/>
      <c r="EI177" s="129"/>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row>
    <row r="178" spans="1:171" ht="11.25" customHeight="1">
      <c r="A178" s="192"/>
      <c r="B178" s="193"/>
      <c r="C178" s="175" t="str">
        <f>IF($D133="1P","D","C")</f>
        <v>C</v>
      </c>
      <c r="D178" s="201"/>
      <c r="E178" s="202"/>
      <c r="F178" s="201"/>
      <c r="G178" s="202"/>
      <c r="H178" s="201"/>
      <c r="I178" s="202"/>
      <c r="J178" s="201"/>
      <c r="K178" s="202"/>
      <c r="L178" s="201"/>
      <c r="M178" s="205"/>
      <c r="N178" s="69" t="str">
        <f>IF(CF191&lt;&gt;"",IF(ISERROR(AND(BV195="",BX195="",BZ195="",CB195="",CD195="")),"E",IF(AND(BV195="",BX195="",BZ195="",CB195="",CD195=""),"","E")),"")</f>
        <v/>
      </c>
      <c r="O178" s="192"/>
      <c r="P178" s="193"/>
      <c r="Q178" s="175" t="str">
        <f>IF($D133="1P","F","F")</f>
        <v>F</v>
      </c>
      <c r="R178" s="201"/>
      <c r="S178" s="202"/>
      <c r="T178" s="201"/>
      <c r="U178" s="202"/>
      <c r="V178" s="201"/>
      <c r="W178" s="202"/>
      <c r="X178" s="201"/>
      <c r="Y178" s="202"/>
      <c r="Z178" s="201"/>
      <c r="AA178" s="205"/>
      <c r="AB178" s="69" t="str">
        <f>IF(DV191&lt;&gt;"",IF(ISERROR(AND(DL195="",DN195="",DP195="",DQ195="",DT195="")),"E",IF(AND(DL195="",DN195="",DP195="",DR195="",DT195=""),"","E")),"")</f>
        <v/>
      </c>
      <c r="AP178" s="3"/>
      <c r="AQ178" s="128"/>
      <c r="AR178" s="128"/>
      <c r="AS178" s="128"/>
      <c r="AT178" s="128"/>
      <c r="AU178" s="128"/>
      <c r="AV178" s="128"/>
      <c r="AW178" s="128"/>
      <c r="AX178" s="128"/>
      <c r="AY178" s="128"/>
      <c r="AZ178" s="128"/>
      <c r="BA178" s="128"/>
      <c r="BB178" s="128"/>
      <c r="BC178" s="128"/>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3"/>
      <c r="CG178" s="128"/>
      <c r="CH178" s="128"/>
      <c r="CI178" s="128"/>
      <c r="CJ178" s="128"/>
      <c r="CK178" s="128"/>
      <c r="CL178" s="128"/>
      <c r="CM178" s="128"/>
      <c r="CN178" s="128"/>
      <c r="CO178" s="128"/>
      <c r="CP178" s="128"/>
      <c r="CQ178" s="128"/>
      <c r="CR178" s="128"/>
      <c r="CS178" s="128"/>
      <c r="CT178" s="41"/>
      <c r="CU178" s="41"/>
      <c r="CV178" s="41"/>
      <c r="CW178" s="41"/>
      <c r="CX178" s="41"/>
      <c r="CY178" s="41"/>
      <c r="CZ178" s="41"/>
      <c r="DA178" s="41"/>
      <c r="DB178" s="41"/>
      <c r="DC178" s="41"/>
      <c r="DD178" s="41"/>
      <c r="DE178" s="41"/>
      <c r="DF178" s="41"/>
      <c r="DG178" s="41"/>
      <c r="DH178" s="41"/>
      <c r="DI178" s="41"/>
      <c r="DJ178" s="41"/>
      <c r="DK178" s="41"/>
      <c r="DL178" s="41"/>
      <c r="DM178" s="41"/>
      <c r="DN178" s="41"/>
      <c r="DO178" s="41"/>
      <c r="DP178" s="41"/>
      <c r="DQ178" s="41"/>
      <c r="DR178" s="41"/>
      <c r="DS178" s="41"/>
      <c r="DT178" s="41"/>
      <c r="DU178" s="41"/>
      <c r="DV178" s="3"/>
      <c r="DW178" s="129"/>
      <c r="DX178" s="129"/>
      <c r="DY178" s="129"/>
      <c r="DZ178" s="129"/>
      <c r="EA178" s="129"/>
      <c r="EB178" s="129"/>
      <c r="EC178" s="129"/>
      <c r="ED178" s="129"/>
      <c r="EE178" s="129"/>
      <c r="EF178" s="129"/>
      <c r="EG178" s="129"/>
      <c r="EH178" s="129"/>
      <c r="EI178" s="129"/>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row>
    <row r="179" spans="1:171" ht="11.25" customHeight="1" thickBot="1">
      <c r="A179" s="194"/>
      <c r="B179" s="195"/>
      <c r="C179" s="207"/>
      <c r="D179" s="203"/>
      <c r="E179" s="204"/>
      <c r="F179" s="203"/>
      <c r="G179" s="204"/>
      <c r="H179" s="203"/>
      <c r="I179" s="204"/>
      <c r="J179" s="203"/>
      <c r="K179" s="204"/>
      <c r="L179" s="203"/>
      <c r="M179" s="206"/>
      <c r="N179" s="69" t="str">
        <f>IF(CF193&lt;&gt;"",IF(CF193="W",IF(SUM(IF(D178&gt;D176,1,0),IF(F178&gt;F176,1,0),IF(H178&gt;H176,1,0),IF(J178&gt;J176,1,0),IF(L178&gt;L176,1,0))&lt;&gt;3,"E",""),""),"")</f>
        <v/>
      </c>
      <c r="O179" s="194"/>
      <c r="P179" s="195"/>
      <c r="Q179" s="207"/>
      <c r="R179" s="203"/>
      <c r="S179" s="204"/>
      <c r="T179" s="203"/>
      <c r="U179" s="204"/>
      <c r="V179" s="203"/>
      <c r="W179" s="204"/>
      <c r="X179" s="203"/>
      <c r="Y179" s="204"/>
      <c r="Z179" s="203"/>
      <c r="AA179" s="206"/>
      <c r="AB179" s="69" t="str">
        <f>IF(DV193&lt;&gt;"",IF(DV193="W",IF(SUM(IF(R178&gt;R176,1,0),IF(T178&gt;T176,1,0),IF(V178&gt;V176,1,0),IF(X178&gt;X176,1,0),IF(Z178&gt;Z176,1,0))&lt;&gt;3,"E",""),""),"")</f>
        <v/>
      </c>
      <c r="AP179" s="3"/>
      <c r="AQ179" s="126"/>
      <c r="AR179" s="126"/>
      <c r="AS179" s="126"/>
      <c r="AT179" s="126"/>
      <c r="AU179" s="126"/>
      <c r="AV179" s="126"/>
      <c r="AW179" s="126"/>
      <c r="AX179" s="126"/>
      <c r="AY179" s="126"/>
      <c r="AZ179" s="126"/>
      <c r="BA179" s="126"/>
      <c r="BB179" s="126"/>
      <c r="BC179" s="126"/>
      <c r="CF179" s="3"/>
      <c r="CG179" s="126"/>
      <c r="CH179" s="126"/>
      <c r="CI179" s="126"/>
      <c r="CJ179" s="126"/>
      <c r="CK179" s="126"/>
      <c r="CL179" s="126"/>
      <c r="CM179" s="126"/>
      <c r="CN179" s="126"/>
      <c r="CO179" s="126"/>
      <c r="CP179" s="126"/>
      <c r="CQ179" s="126"/>
      <c r="CR179" s="126"/>
      <c r="CS179" s="126"/>
      <c r="DV179" s="3"/>
      <c r="DW179" s="129"/>
      <c r="DX179" s="129"/>
      <c r="DY179" s="129"/>
      <c r="DZ179" s="129"/>
      <c r="EA179" s="129"/>
      <c r="EB179" s="129"/>
      <c r="EC179" s="129"/>
      <c r="ED179" s="129"/>
      <c r="EE179" s="129"/>
      <c r="EF179" s="129"/>
      <c r="EG179" s="129"/>
      <c r="EH179" s="129"/>
      <c r="EI179" s="129"/>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row>
    <row r="180" spans="1:171" ht="11.25" customHeight="1" thickBot="1">
      <c r="A180" s="3"/>
      <c r="B180" s="3"/>
      <c r="C180" s="3"/>
      <c r="D180" s="3"/>
      <c r="E180" s="3"/>
      <c r="F180" s="3"/>
      <c r="G180" s="3"/>
      <c r="H180" s="3"/>
      <c r="I180" s="3"/>
      <c r="J180" s="3"/>
      <c r="K180" s="3"/>
      <c r="L180" s="3"/>
      <c r="M180" s="3"/>
      <c r="N180" s="3"/>
      <c r="O180" s="3"/>
      <c r="P180" s="3"/>
      <c r="Q180" s="3"/>
      <c r="R180" s="3"/>
      <c r="S180" s="3"/>
      <c r="T180" s="3"/>
      <c r="U180" s="3"/>
      <c r="V180" s="3"/>
      <c r="W180" s="3"/>
      <c r="X180" s="43"/>
      <c r="Y180" s="43"/>
      <c r="Z180" s="43"/>
      <c r="AA180" s="43"/>
      <c r="AB180" s="43"/>
      <c r="AP180" s="3"/>
      <c r="AQ180" s="127"/>
      <c r="AR180" s="127"/>
      <c r="AS180" s="127"/>
      <c r="AT180" s="127"/>
      <c r="AU180" s="127"/>
      <c r="AV180" s="127"/>
      <c r="AW180" s="127"/>
      <c r="AX180" s="127"/>
      <c r="AY180" s="127"/>
      <c r="AZ180" s="127"/>
      <c r="BA180" s="127"/>
      <c r="BB180" s="127"/>
      <c r="BC180" s="127"/>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3"/>
      <c r="CG180" s="127"/>
      <c r="CH180" s="127"/>
      <c r="CI180" s="127"/>
      <c r="CJ180" s="127"/>
      <c r="CK180" s="127"/>
      <c r="CL180" s="127"/>
      <c r="CM180" s="127"/>
      <c r="CN180" s="127"/>
      <c r="CO180" s="127"/>
      <c r="CP180" s="127"/>
      <c r="CQ180" s="127"/>
      <c r="CR180" s="127"/>
      <c r="CS180" s="127"/>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3"/>
      <c r="DW180" s="129"/>
      <c r="DX180" s="129"/>
      <c r="DY180" s="129"/>
      <c r="DZ180" s="129"/>
      <c r="EA180" s="129"/>
      <c r="EB180" s="129"/>
      <c r="EC180" s="129"/>
      <c r="ED180" s="129"/>
      <c r="EE180" s="129"/>
      <c r="EF180" s="129"/>
      <c r="EG180" s="129"/>
      <c r="EH180" s="129"/>
      <c r="EI180" s="129"/>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row>
    <row r="181" spans="1:171" ht="11.25" customHeight="1">
      <c r="A181" s="42"/>
      <c r="B181" s="42"/>
      <c r="C181" s="42"/>
      <c r="D181" s="42"/>
      <c r="E181" s="42"/>
      <c r="F181" s="43"/>
      <c r="G181" s="43"/>
      <c r="H181" s="43"/>
      <c r="I181" s="43"/>
      <c r="J181" s="43"/>
      <c r="K181" s="43"/>
      <c r="L181" s="43"/>
      <c r="M181" s="43"/>
      <c r="N181" s="43"/>
      <c r="O181" s="43"/>
      <c r="P181" s="43"/>
      <c r="Q181" s="43"/>
      <c r="R181" s="43"/>
      <c r="S181" s="43"/>
      <c r="T181" s="43"/>
      <c r="U181" s="43"/>
      <c r="V181" s="43"/>
      <c r="W181" s="43"/>
      <c r="AA181" s="42"/>
      <c r="AB181" s="42"/>
      <c r="AP181" s="3"/>
      <c r="AQ181" s="154" t="str">
        <f>CONCATENATE($A135," ",$D135,","," ",$F133)</f>
        <v>Group: 3, Women's Singles</v>
      </c>
      <c r="AR181" s="155"/>
      <c r="AS181" s="155"/>
      <c r="AT181" s="155"/>
      <c r="AU181" s="155"/>
      <c r="AV181" s="155"/>
      <c r="AW181" s="155"/>
      <c r="AX181" s="155"/>
      <c r="AY181" s="155"/>
      <c r="AZ181" s="155"/>
      <c r="BA181" s="155"/>
      <c r="BB181" s="155"/>
      <c r="BC181" s="156"/>
      <c r="BD181" s="163">
        <f>A172</f>
        <v>6</v>
      </c>
      <c r="BE181" s="164"/>
      <c r="BF181" s="183" t="str">
        <f>C172</f>
        <v>B</v>
      </c>
      <c r="BG181" s="185" t="str">
        <f>IF(VLOOKUP($BF181,$A137:$C147,3,FALSE)=0,"",CONCATENATE(VLOOKUP(VLOOKUP($BF181,$A137:$C147,3,FALSE),Players!$J:$N,4,FALSE)," ",VLOOKUP($BF181,$A137:$C147,3,FALSE)," ",IF(ISERROR(VLOOKUP(VLOOKUP($BF181,$A137:$C147,3,FALSE),Players!$J:$N,5,FALSE)),"()",CONCATENATE("(",VLOOKUP(VLOOKUP($BF181,$A137:$C147,3,FALSE),Players!$J:$N,5,FALSE),")"))))</f>
        <v/>
      </c>
      <c r="BH181" s="186"/>
      <c r="BI181" s="186"/>
      <c r="BJ181" s="186"/>
      <c r="BK181" s="186"/>
      <c r="BL181" s="186"/>
      <c r="BM181" s="186"/>
      <c r="BN181" s="186"/>
      <c r="BO181" s="186"/>
      <c r="BP181" s="186"/>
      <c r="BQ181" s="186"/>
      <c r="BR181" s="186"/>
      <c r="BS181" s="186"/>
      <c r="BT181" s="186"/>
      <c r="BU181" s="187"/>
      <c r="BV181" s="170" t="str">
        <f>IF(D172&lt;&gt;"",D172,"")</f>
        <v/>
      </c>
      <c r="BW181" s="171"/>
      <c r="BX181" s="335" t="str">
        <f>IF(F172&lt;&gt;"",F172,"")</f>
        <v/>
      </c>
      <c r="BY181" s="171"/>
      <c r="BZ181" s="335" t="str">
        <f>IF(H172&lt;&gt;"",H172,"")</f>
        <v/>
      </c>
      <c r="CA181" s="171"/>
      <c r="CB181" s="335" t="str">
        <f>IF(J172&lt;&gt;"",J172,"")</f>
        <v/>
      </c>
      <c r="CC181" s="171"/>
      <c r="CD181" s="335" t="str">
        <f>IF(L172&lt;&gt;"",L172,"")</f>
        <v/>
      </c>
      <c r="CE181" s="337"/>
      <c r="CF181" s="174" t="str">
        <f>IF($CD181=$CD183,IF($CB181=$CB183,IF($BZ181&lt;&gt;"",IF($BZ181&gt;$BZ183,"W","L"),""),IF($CB181&gt;$CB183,"W","L")),IF($CD181&gt;$CD183,"W","L"))</f>
        <v/>
      </c>
      <c r="CG181" s="154" t="str">
        <f>CONCATENATE($A135," ",$D135,","," ",$F133)</f>
        <v>Group: 3, Women's Singles</v>
      </c>
      <c r="CH181" s="155"/>
      <c r="CI181" s="155"/>
      <c r="CJ181" s="155"/>
      <c r="CK181" s="155"/>
      <c r="CL181" s="155"/>
      <c r="CM181" s="155"/>
      <c r="CN181" s="155"/>
      <c r="CO181" s="155"/>
      <c r="CP181" s="155"/>
      <c r="CQ181" s="155"/>
      <c r="CR181" s="155"/>
      <c r="CS181" s="156"/>
      <c r="CT181" s="163">
        <f>O172</f>
        <v>13</v>
      </c>
      <c r="CU181" s="164"/>
      <c r="CV181" s="183" t="str">
        <f>Q172</f>
        <v>A</v>
      </c>
      <c r="CW181" s="185" t="str">
        <f>IF(VLOOKUP($CV181,$A137:$C147,3,FALSE)=0,"",CONCATENATE(VLOOKUP(VLOOKUP($CV181,$A137:$C147,3,FALSE),Players!$J:$N,4,FALSE)," ",VLOOKUP($CV181,$A137:$C147,3,FALSE)," ",IF(ISERROR(VLOOKUP(VLOOKUP($CV181,$A137:$C147,3,FALSE),Players!$J:$N,5,FALSE)),"()",CONCATENATE("(",VLOOKUP(VLOOKUP($CV181,$A137:$C147,3,FALSE),Players!$J:$N,5,FALSE),")"))))</f>
        <v/>
      </c>
      <c r="CX181" s="186"/>
      <c r="CY181" s="186"/>
      <c r="CZ181" s="186"/>
      <c r="DA181" s="186"/>
      <c r="DB181" s="186"/>
      <c r="DC181" s="186"/>
      <c r="DD181" s="186"/>
      <c r="DE181" s="186"/>
      <c r="DF181" s="186"/>
      <c r="DG181" s="186"/>
      <c r="DH181" s="186"/>
      <c r="DI181" s="186"/>
      <c r="DJ181" s="186"/>
      <c r="DK181" s="187"/>
      <c r="DL181" s="170" t="str">
        <f>IF(R172&lt;&gt;"",R172,"")</f>
        <v/>
      </c>
      <c r="DM181" s="171"/>
      <c r="DN181" s="335" t="str">
        <f>IF(T172&lt;&gt;"",T172,"")</f>
        <v/>
      </c>
      <c r="DO181" s="171"/>
      <c r="DP181" s="335" t="str">
        <f>IF(V172&lt;&gt;"",V172,"")</f>
        <v/>
      </c>
      <c r="DQ181" s="171"/>
      <c r="DR181" s="335" t="str">
        <f>IF(X172&lt;&gt;"",X172,"")</f>
        <v/>
      </c>
      <c r="DS181" s="171"/>
      <c r="DT181" s="335" t="str">
        <f>IF(Z172&lt;&gt;"",Z172,"")</f>
        <v/>
      </c>
      <c r="DU181" s="337"/>
      <c r="DV181" s="174" t="str">
        <f>IF($DT181=$DT183,IF($DR181=$DR183,IF($DP181&lt;&gt;"",IF($DP181&gt;$DP183,"W","L"),""),IF($DR181&gt;$DR183,"W","L")),IF($DT181&gt;$DT183,"W","L"))</f>
        <v/>
      </c>
      <c r="DW181" s="129"/>
      <c r="DX181" s="129"/>
      <c r="DY181" s="129"/>
      <c r="DZ181" s="129"/>
      <c r="EA181" s="129"/>
      <c r="EB181" s="129"/>
      <c r="EC181" s="129"/>
      <c r="ED181" s="129"/>
      <c r="EE181" s="129"/>
      <c r="EF181" s="129"/>
      <c r="EG181" s="129"/>
      <c r="EH181" s="129"/>
      <c r="EI181" s="129"/>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row>
    <row r="182" spans="1:171" ht="11.25" customHeight="1">
      <c r="C182" s="44"/>
      <c r="D182" s="44"/>
      <c r="N182" s="43"/>
      <c r="O182" s="43"/>
      <c r="P182" s="43"/>
      <c r="Q182" s="43"/>
      <c r="R182" s="43"/>
      <c r="S182" s="43"/>
      <c r="T182" s="43"/>
      <c r="U182" s="43"/>
      <c r="V182" s="43"/>
      <c r="W182" s="43"/>
      <c r="X182" s="43"/>
      <c r="Y182" s="43"/>
      <c r="Z182" s="43"/>
      <c r="AA182" s="43"/>
      <c r="AB182" s="43"/>
      <c r="AP182" s="3"/>
      <c r="AQ182" s="157"/>
      <c r="AR182" s="158"/>
      <c r="AS182" s="158"/>
      <c r="AT182" s="158"/>
      <c r="AU182" s="158"/>
      <c r="AV182" s="158"/>
      <c r="AW182" s="158"/>
      <c r="AX182" s="158"/>
      <c r="AY182" s="158"/>
      <c r="AZ182" s="158"/>
      <c r="BA182" s="158"/>
      <c r="BB182" s="158"/>
      <c r="BC182" s="159"/>
      <c r="BD182" s="165"/>
      <c r="BE182" s="166"/>
      <c r="BF182" s="184"/>
      <c r="BG182" s="188"/>
      <c r="BH182" s="189"/>
      <c r="BI182" s="189"/>
      <c r="BJ182" s="189"/>
      <c r="BK182" s="189"/>
      <c r="BL182" s="189"/>
      <c r="BM182" s="189"/>
      <c r="BN182" s="189"/>
      <c r="BO182" s="189"/>
      <c r="BP182" s="189"/>
      <c r="BQ182" s="189"/>
      <c r="BR182" s="189"/>
      <c r="BS182" s="189"/>
      <c r="BT182" s="189"/>
      <c r="BU182" s="190"/>
      <c r="BV182" s="172"/>
      <c r="BW182" s="173"/>
      <c r="BX182" s="336"/>
      <c r="BY182" s="173"/>
      <c r="BZ182" s="336"/>
      <c r="CA182" s="173"/>
      <c r="CB182" s="336"/>
      <c r="CC182" s="173"/>
      <c r="CD182" s="336"/>
      <c r="CE182" s="338"/>
      <c r="CF182" s="174"/>
      <c r="CG182" s="157"/>
      <c r="CH182" s="158"/>
      <c r="CI182" s="158"/>
      <c r="CJ182" s="158"/>
      <c r="CK182" s="158"/>
      <c r="CL182" s="158"/>
      <c r="CM182" s="158"/>
      <c r="CN182" s="158"/>
      <c r="CO182" s="158"/>
      <c r="CP182" s="158"/>
      <c r="CQ182" s="158"/>
      <c r="CR182" s="158"/>
      <c r="CS182" s="159"/>
      <c r="CT182" s="165"/>
      <c r="CU182" s="166"/>
      <c r="CV182" s="184"/>
      <c r="CW182" s="188"/>
      <c r="CX182" s="189"/>
      <c r="CY182" s="189"/>
      <c r="CZ182" s="189"/>
      <c r="DA182" s="189"/>
      <c r="DB182" s="189"/>
      <c r="DC182" s="189"/>
      <c r="DD182" s="189"/>
      <c r="DE182" s="189"/>
      <c r="DF182" s="189"/>
      <c r="DG182" s="189"/>
      <c r="DH182" s="189"/>
      <c r="DI182" s="189"/>
      <c r="DJ182" s="189"/>
      <c r="DK182" s="190"/>
      <c r="DL182" s="172"/>
      <c r="DM182" s="173"/>
      <c r="DN182" s="336"/>
      <c r="DO182" s="173"/>
      <c r="DP182" s="336"/>
      <c r="DQ182" s="173"/>
      <c r="DR182" s="336"/>
      <c r="DS182" s="173"/>
      <c r="DT182" s="336"/>
      <c r="DU182" s="338"/>
      <c r="DV182" s="174"/>
      <c r="DW182" s="129"/>
      <c r="DX182" s="129"/>
      <c r="DY182" s="129"/>
      <c r="DZ182" s="129"/>
      <c r="EA182" s="129"/>
      <c r="EB182" s="129"/>
      <c r="EC182" s="129"/>
      <c r="ED182" s="129"/>
      <c r="EE182" s="129"/>
      <c r="EF182" s="129"/>
      <c r="EG182" s="129"/>
      <c r="EH182" s="129"/>
      <c r="EI182" s="129"/>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row>
    <row r="183" spans="1:171" ht="11.25" customHeight="1">
      <c r="A183" s="2"/>
      <c r="J183" s="43"/>
      <c r="K183" s="43"/>
      <c r="L183" s="43"/>
      <c r="M183" s="43"/>
      <c r="R183" s="42"/>
      <c r="S183" s="42"/>
      <c r="W183" s="42"/>
      <c r="AA183" s="42"/>
      <c r="AB183" s="42"/>
      <c r="AP183" s="3"/>
      <c r="AQ183" s="157"/>
      <c r="AR183" s="158"/>
      <c r="AS183" s="158"/>
      <c r="AT183" s="158"/>
      <c r="AU183" s="158"/>
      <c r="AV183" s="158"/>
      <c r="AW183" s="158"/>
      <c r="AX183" s="158"/>
      <c r="AY183" s="158"/>
      <c r="AZ183" s="158"/>
      <c r="BA183" s="158"/>
      <c r="BB183" s="158"/>
      <c r="BC183" s="159"/>
      <c r="BD183" s="165"/>
      <c r="BE183" s="166"/>
      <c r="BF183" s="175" t="str">
        <f>C174</f>
        <v>F</v>
      </c>
      <c r="BG183" s="177" t="str">
        <f>IF(VLOOKUP($BF183,$A137:$C147,3,FALSE)=0,"",CONCATENATE(VLOOKUP(VLOOKUP($BF183,$A137:$C147,3,FALSE),Players!$J:$N,4,FALSE)," ",VLOOKUP($BF183,$A137:$C147,3,FALSE)," ",IF(ISERROR(VLOOKUP(VLOOKUP($BF183,$A137:$C147,3,FALSE),Players!$J:$N,5,FALSE)),"()",CONCATENATE("(",VLOOKUP(VLOOKUP($BF183,$A137:$C147,3,FALSE),Players!$J:$N,5,FALSE),")"))))</f>
        <v/>
      </c>
      <c r="BH183" s="178"/>
      <c r="BI183" s="178"/>
      <c r="BJ183" s="178"/>
      <c r="BK183" s="178"/>
      <c r="BL183" s="178"/>
      <c r="BM183" s="178"/>
      <c r="BN183" s="178"/>
      <c r="BO183" s="178"/>
      <c r="BP183" s="178"/>
      <c r="BQ183" s="178"/>
      <c r="BR183" s="178"/>
      <c r="BS183" s="178"/>
      <c r="BT183" s="178"/>
      <c r="BU183" s="179"/>
      <c r="BV183" s="150" t="str">
        <f>IF(D174&lt;&gt;"",D174,"")</f>
        <v/>
      </c>
      <c r="BW183" s="151"/>
      <c r="BX183" s="288" t="str">
        <f>IF(F174&lt;&gt;"",F174,"")</f>
        <v/>
      </c>
      <c r="BY183" s="151"/>
      <c r="BZ183" s="288" t="str">
        <f>IF(H174&lt;&gt;"",H174,"")</f>
        <v/>
      </c>
      <c r="CA183" s="151"/>
      <c r="CB183" s="288" t="str">
        <f>IF(J174&lt;&gt;"",J174,"")</f>
        <v/>
      </c>
      <c r="CC183" s="151"/>
      <c r="CD183" s="288" t="str">
        <f>IF(L174&lt;&gt;"",L174,"")</f>
        <v/>
      </c>
      <c r="CE183" s="332"/>
      <c r="CF183" s="174" t="str">
        <f>IF($CF181&lt;&gt;"",IF(CF181="W","L","W"),"")</f>
        <v/>
      </c>
      <c r="CG183" s="157"/>
      <c r="CH183" s="158"/>
      <c r="CI183" s="158"/>
      <c r="CJ183" s="158"/>
      <c r="CK183" s="158"/>
      <c r="CL183" s="158"/>
      <c r="CM183" s="158"/>
      <c r="CN183" s="158"/>
      <c r="CO183" s="158"/>
      <c r="CP183" s="158"/>
      <c r="CQ183" s="158"/>
      <c r="CR183" s="158"/>
      <c r="CS183" s="159"/>
      <c r="CT183" s="165"/>
      <c r="CU183" s="166"/>
      <c r="CV183" s="175" t="str">
        <f>Q174</f>
        <v>E</v>
      </c>
      <c r="CW183" s="177" t="str">
        <f>IF(VLOOKUP($CV183,$A137:$C147,3,FALSE)=0,"",CONCATENATE(VLOOKUP(VLOOKUP($CV183,$A137:$C147,3,FALSE),Players!$J:$N,4,FALSE)," ",VLOOKUP($CV183,$A137:$C147,3,FALSE)," ",IF(ISERROR(VLOOKUP(VLOOKUP($CV183,$A137:$C147,3,FALSE),Players!$J:$N,5,FALSE)),"()",CONCATENATE("(",VLOOKUP(VLOOKUP($CV183,$A137:$C147,3,FALSE),Players!$J:$N,5,FALSE),")"))))</f>
        <v/>
      </c>
      <c r="CX183" s="178"/>
      <c r="CY183" s="178"/>
      <c r="CZ183" s="178"/>
      <c r="DA183" s="178"/>
      <c r="DB183" s="178"/>
      <c r="DC183" s="178"/>
      <c r="DD183" s="178"/>
      <c r="DE183" s="178"/>
      <c r="DF183" s="178"/>
      <c r="DG183" s="178"/>
      <c r="DH183" s="178"/>
      <c r="DI183" s="178"/>
      <c r="DJ183" s="178"/>
      <c r="DK183" s="179"/>
      <c r="DL183" s="150" t="str">
        <f>IF(R174&lt;&gt;"",R174,"")</f>
        <v/>
      </c>
      <c r="DM183" s="151"/>
      <c r="DN183" s="288" t="str">
        <f>IF(T174&lt;&gt;"",T174,"")</f>
        <v/>
      </c>
      <c r="DO183" s="151"/>
      <c r="DP183" s="288" t="str">
        <f>IF(V174&lt;&gt;"",V174,"")</f>
        <v/>
      </c>
      <c r="DQ183" s="151"/>
      <c r="DR183" s="288" t="str">
        <f>IF(X174&lt;&gt;"",X174,"")</f>
        <v/>
      </c>
      <c r="DS183" s="151"/>
      <c r="DT183" s="288" t="str">
        <f>IF(Z174&lt;&gt;"",Z174,"")</f>
        <v/>
      </c>
      <c r="DU183" s="332"/>
      <c r="DV183" s="174" t="str">
        <f>IF($DV181&lt;&gt;"",IF(DV181="W","L","W"),"")</f>
        <v/>
      </c>
      <c r="DW183" s="129"/>
      <c r="DX183" s="129"/>
      <c r="DY183" s="129"/>
      <c r="DZ183" s="129"/>
      <c r="EA183" s="129"/>
      <c r="EB183" s="129"/>
      <c r="EC183" s="129"/>
      <c r="ED183" s="129"/>
      <c r="EE183" s="129"/>
      <c r="EF183" s="129"/>
      <c r="EG183" s="129"/>
      <c r="EH183" s="129"/>
      <c r="EI183" s="129"/>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row>
    <row r="184" spans="1:171" ht="11.25" customHeight="1" thickBot="1">
      <c r="A184" s="42"/>
      <c r="R184" s="42"/>
      <c r="S184" s="42"/>
      <c r="W184" s="42"/>
      <c r="X184" s="43"/>
      <c r="Y184" s="43"/>
      <c r="Z184" s="43"/>
      <c r="AA184" s="43"/>
      <c r="AB184" s="43"/>
      <c r="AP184" s="3"/>
      <c r="AQ184" s="160"/>
      <c r="AR184" s="161"/>
      <c r="AS184" s="161"/>
      <c r="AT184" s="161"/>
      <c r="AU184" s="161"/>
      <c r="AV184" s="161"/>
      <c r="AW184" s="161"/>
      <c r="AX184" s="161"/>
      <c r="AY184" s="161"/>
      <c r="AZ184" s="161"/>
      <c r="BA184" s="161"/>
      <c r="BB184" s="161"/>
      <c r="BC184" s="162"/>
      <c r="BD184" s="167"/>
      <c r="BE184" s="168"/>
      <c r="BF184" s="176"/>
      <c r="BG184" s="180"/>
      <c r="BH184" s="181"/>
      <c r="BI184" s="181"/>
      <c r="BJ184" s="181"/>
      <c r="BK184" s="181"/>
      <c r="BL184" s="181"/>
      <c r="BM184" s="181"/>
      <c r="BN184" s="181"/>
      <c r="BO184" s="181"/>
      <c r="BP184" s="181"/>
      <c r="BQ184" s="181"/>
      <c r="BR184" s="181"/>
      <c r="BS184" s="181"/>
      <c r="BT184" s="181"/>
      <c r="BU184" s="182"/>
      <c r="BV184" s="152"/>
      <c r="BW184" s="153"/>
      <c r="BX184" s="333"/>
      <c r="BY184" s="153"/>
      <c r="BZ184" s="333"/>
      <c r="CA184" s="153"/>
      <c r="CB184" s="333"/>
      <c r="CC184" s="153"/>
      <c r="CD184" s="333"/>
      <c r="CE184" s="334"/>
      <c r="CF184" s="341"/>
      <c r="CG184" s="160"/>
      <c r="CH184" s="161"/>
      <c r="CI184" s="161"/>
      <c r="CJ184" s="161"/>
      <c r="CK184" s="161"/>
      <c r="CL184" s="161"/>
      <c r="CM184" s="161"/>
      <c r="CN184" s="161"/>
      <c r="CO184" s="161"/>
      <c r="CP184" s="161"/>
      <c r="CQ184" s="161"/>
      <c r="CR184" s="161"/>
      <c r="CS184" s="162"/>
      <c r="CT184" s="167"/>
      <c r="CU184" s="168"/>
      <c r="CV184" s="176"/>
      <c r="CW184" s="180"/>
      <c r="CX184" s="181"/>
      <c r="CY184" s="181"/>
      <c r="CZ184" s="181"/>
      <c r="DA184" s="181"/>
      <c r="DB184" s="181"/>
      <c r="DC184" s="181"/>
      <c r="DD184" s="181"/>
      <c r="DE184" s="181"/>
      <c r="DF184" s="181"/>
      <c r="DG184" s="181"/>
      <c r="DH184" s="181"/>
      <c r="DI184" s="181"/>
      <c r="DJ184" s="181"/>
      <c r="DK184" s="182"/>
      <c r="DL184" s="152"/>
      <c r="DM184" s="153"/>
      <c r="DN184" s="333"/>
      <c r="DO184" s="153"/>
      <c r="DP184" s="333"/>
      <c r="DQ184" s="153"/>
      <c r="DR184" s="333"/>
      <c r="DS184" s="153"/>
      <c r="DT184" s="333"/>
      <c r="DU184" s="334"/>
      <c r="DV184" s="174"/>
      <c r="DW184" s="129"/>
      <c r="DX184" s="129"/>
      <c r="DY184" s="129"/>
      <c r="DZ184" s="129"/>
      <c r="EA184" s="129"/>
      <c r="EB184" s="129"/>
      <c r="EC184" s="129"/>
      <c r="ED184" s="129"/>
      <c r="EE184" s="129"/>
      <c r="EF184" s="129"/>
      <c r="EG184" s="129"/>
      <c r="EH184" s="129"/>
      <c r="EI184" s="129"/>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row>
    <row r="185" spans="1:171" ht="11.25" customHeight="1">
      <c r="A185" s="42"/>
      <c r="R185" s="42"/>
      <c r="S185" s="42"/>
      <c r="W185" s="42"/>
      <c r="AA185" s="42"/>
      <c r="AB185" s="42"/>
      <c r="AP185" s="3"/>
      <c r="AQ185" s="126"/>
      <c r="AR185" s="126"/>
      <c r="AS185" s="126"/>
      <c r="AT185" s="126"/>
      <c r="AU185" s="126"/>
      <c r="AV185" s="126"/>
      <c r="AW185" s="126"/>
      <c r="AX185" s="126"/>
      <c r="AY185" s="126"/>
      <c r="AZ185" s="126"/>
      <c r="BA185" s="126"/>
      <c r="BB185" s="126"/>
      <c r="BC185" s="126"/>
      <c r="BV185" s="169" t="str">
        <f>IF(CF181&lt;&gt;"",IF(AND(AND(BV181&gt;-1,BV183&gt;-1),OR(BV181&gt;10,BV183&gt;10),ABS(BV181-BV183)&gt;1,IF(OR(BV181&gt;11,BV183&gt;11),ABS(BV181-BV183)=2,TRUE),BV181=INT(BV181),BV183=INT(BV183)),"","Error"),"")</f>
        <v/>
      </c>
      <c r="BW185" s="169"/>
      <c r="BX185" s="169" t="str">
        <f>IF(CF181&lt;&gt;"",IF(AND(AND(BX181&gt;-1,BX183&gt;-1),OR(BX181&gt;10,BX183&gt;10),ABS(BX181-BX183)&gt;1,IF(OR(BX181&gt;11,BX183&gt;11),ABS(BX181-BX183)=2,TRUE),BX181=INT(BX181),BX183=INT(BX183)),"","Error"),"")</f>
        <v/>
      </c>
      <c r="BY185" s="169"/>
      <c r="BZ185" s="169" t="str">
        <f>IF(CF181&lt;&gt;"",IF(AND(AND(BZ181&gt;-1,BZ183&gt;-1),OR(BZ181&gt;10,BZ183&gt;10),ABS(BZ181-BZ183)&gt;1,IF(OR(BZ181&gt;11,BZ183&gt;11),ABS(BZ181-BZ183)=2,TRUE),BZ181=INT(BZ181),BZ183=INT(BZ183)),"","Error"),"")</f>
        <v/>
      </c>
      <c r="CA185" s="169"/>
      <c r="CB185" s="169" t="str">
        <f>IF(AND(CF181&lt;&gt;"",CB181&lt;&gt;""),IF(AND(AND(CB181&gt;-1,CB183&gt;-1),OR(CB181&gt;10,CB183&gt;10),ABS(CB181-CB183)&gt;1,IF(OR(CB181&gt;11,CB183&gt;11),ABS(CB181-CB183)=2,TRUE),CB181=INT(CB181),CB183=INT(CB183)),"","Error"),"")</f>
        <v/>
      </c>
      <c r="CC185" s="169"/>
      <c r="CD185" s="169" t="str">
        <f>IF(AND(CF181&lt;&gt;"",CD181&lt;&gt;""),IF(AND(AND(CD181&gt;-1,CD183&gt;-1),OR(CD181&gt;10,CD183&gt;10),ABS(CD181-CD183)&gt;1,IF(OR(CD181&gt;11,CD183&gt;11),ABS(CD181-CD183)=2,TRUE),CD181=INT(CD181),CD183=INT(CD183)),"","Error"),"")</f>
        <v/>
      </c>
      <c r="CE185" s="169"/>
      <c r="CF185" s="3"/>
      <c r="CG185" s="126"/>
      <c r="CH185" s="126"/>
      <c r="CI185" s="126"/>
      <c r="CJ185" s="126"/>
      <c r="CK185" s="126"/>
      <c r="CL185" s="126"/>
      <c r="CM185" s="126"/>
      <c r="CN185" s="126"/>
      <c r="CO185" s="126"/>
      <c r="CP185" s="126"/>
      <c r="CQ185" s="126"/>
      <c r="CR185" s="126"/>
      <c r="CS185" s="126"/>
      <c r="DL185" s="169" t="str">
        <f>IF(DV181&lt;&gt;"",IF(AND(AND(DL181&gt;-1,DL183&gt;-1),OR(DL181&gt;10,DL183&gt;10),ABS(DL181-DL183)&gt;1,IF(OR(DL181&gt;11,DL183&gt;11),ABS(DL181-DL183)=2,TRUE),DL181=INT(DL181),DL183=INT(DL183)),"","Error"),"")</f>
        <v/>
      </c>
      <c r="DM185" s="169"/>
      <c r="DN185" s="169" t="str">
        <f>IF(DV181&lt;&gt;"",IF(AND(AND(DN181&gt;-1,DN183&gt;-1),OR(DN181&gt;10,DN183&gt;10),ABS(DN181-DN183)&gt;1,IF(OR(DN181&gt;11,DN183&gt;11),ABS(DN181-DN183)=2,TRUE),DN181=INT(DN181),DN183=INT(DN183)),"","Error"),"")</f>
        <v/>
      </c>
      <c r="DO185" s="169"/>
      <c r="DP185" s="169" t="str">
        <f>IF(DV181&lt;&gt;"",IF(AND(AND(DP181&gt;-1,DP183&gt;-1),OR(DP181&gt;10,DP183&gt;10),ABS(DP181-DP183)&gt;1,IF(OR(DP181&gt;11,DP183&gt;11),ABS(DP181-DP183)=2,TRUE),DP181=INT(DP181),DP183=INT(DP183)),"","Error"),"")</f>
        <v/>
      </c>
      <c r="DQ185" s="169"/>
      <c r="DR185" s="169" t="str">
        <f>IF(AND(DV181&lt;&gt;"",DR181&lt;&gt;""),IF(AND(AND(DR181&gt;-1,DR183&gt;-1),OR(DR181&gt;10,DR183&gt;10),ABS(DR181-DR183)&gt;1,IF(OR(DR181&gt;11,DR183&gt;11),ABS(DR181-DR183)=2,TRUE),DR181=INT(DR181),DR183=INT(DR183)),"","Error"),"")</f>
        <v/>
      </c>
      <c r="DS185" s="169"/>
      <c r="DT185" s="169" t="str">
        <f>IF(AND(DV181&lt;&gt;"",DT181&lt;&gt;""),IF(AND(AND(DT181&gt;-1,DT183&gt;-1),OR(DT181&gt;10,DT183&gt;10),ABS(DT181-DT183)&gt;1,IF(OR(DT181&gt;11,DT183&gt;11),ABS(DT181-DT183)=2,TRUE),DT181=INT(DT181),DT183=INT(DT183)),"","Error"),"")</f>
        <v/>
      </c>
      <c r="DU185" s="169"/>
      <c r="DV185" s="3"/>
      <c r="DW185" s="129"/>
      <c r="DX185" s="129"/>
      <c r="DY185" s="129"/>
      <c r="DZ185" s="129"/>
      <c r="EA185" s="129"/>
      <c r="EB185" s="129"/>
      <c r="EC185" s="129"/>
      <c r="ED185" s="129"/>
      <c r="EE185" s="129"/>
      <c r="EF185" s="129"/>
      <c r="EG185" s="129"/>
      <c r="EH185" s="129"/>
      <c r="EI185" s="129"/>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row>
    <row r="186" spans="1:171" ht="11.25" customHeight="1">
      <c r="C186" s="44"/>
      <c r="D186" s="44"/>
      <c r="R186" s="42"/>
      <c r="S186" s="42"/>
      <c r="W186" s="42"/>
      <c r="X186" s="43"/>
      <c r="Y186" s="43"/>
      <c r="Z186" s="43"/>
      <c r="AA186" s="43"/>
      <c r="AB186" s="43"/>
      <c r="AP186" s="3"/>
      <c r="AQ186" s="126"/>
      <c r="AR186" s="126"/>
      <c r="AS186" s="126"/>
      <c r="AT186" s="126"/>
      <c r="AU186" s="126"/>
      <c r="AV186" s="126"/>
      <c r="AW186" s="126"/>
      <c r="AX186" s="126"/>
      <c r="AY186" s="126"/>
      <c r="AZ186" s="126"/>
      <c r="BA186" s="126"/>
      <c r="BB186" s="126"/>
      <c r="BC186" s="126"/>
      <c r="CF186" s="3"/>
      <c r="CG186" s="126"/>
      <c r="CH186" s="126"/>
      <c r="CI186" s="126"/>
      <c r="CJ186" s="126"/>
      <c r="CK186" s="126"/>
      <c r="CL186" s="126"/>
      <c r="CM186" s="126"/>
      <c r="CN186" s="126"/>
      <c r="CO186" s="126"/>
      <c r="CP186" s="126"/>
      <c r="CQ186" s="126"/>
      <c r="CR186" s="126"/>
      <c r="CS186" s="126"/>
      <c r="DV186" s="3"/>
      <c r="DW186" s="129"/>
      <c r="DX186" s="129"/>
      <c r="DY186" s="129"/>
      <c r="DZ186" s="129"/>
      <c r="EA186" s="129"/>
      <c r="EB186" s="129"/>
      <c r="EC186" s="129"/>
      <c r="ED186" s="129"/>
      <c r="EE186" s="129"/>
      <c r="EF186" s="129"/>
      <c r="EG186" s="129"/>
      <c r="EH186" s="129"/>
      <c r="EI186" s="129"/>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row>
    <row r="187" spans="1:171" ht="11.25" customHeight="1">
      <c r="A187" s="2"/>
      <c r="J187" s="43"/>
      <c r="K187" s="43"/>
      <c r="L187" s="43"/>
      <c r="M187" s="43"/>
      <c r="N187" s="43"/>
      <c r="O187" s="43"/>
      <c r="P187" s="43"/>
      <c r="Q187" s="43"/>
      <c r="R187" s="42"/>
      <c r="S187" s="42"/>
      <c r="T187" s="43"/>
      <c r="U187" s="43"/>
      <c r="V187" s="43"/>
      <c r="W187" s="42"/>
      <c r="AA187" s="42"/>
      <c r="AB187" s="42"/>
      <c r="AP187" s="3"/>
      <c r="AQ187" s="127"/>
      <c r="AR187" s="127"/>
      <c r="AS187" s="127"/>
      <c r="AT187" s="127"/>
      <c r="AU187" s="127"/>
      <c r="AV187" s="127"/>
      <c r="AW187" s="127"/>
      <c r="AX187" s="127"/>
      <c r="AY187" s="127"/>
      <c r="AZ187" s="127"/>
      <c r="BA187" s="127"/>
      <c r="BB187" s="127"/>
      <c r="BC187" s="127"/>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3"/>
      <c r="CG187" s="127"/>
      <c r="CH187" s="127"/>
      <c r="CI187" s="127"/>
      <c r="CJ187" s="127"/>
      <c r="CK187" s="127"/>
      <c r="CL187" s="127"/>
      <c r="CM187" s="127"/>
      <c r="CN187" s="127"/>
      <c r="CO187" s="127"/>
      <c r="CP187" s="127"/>
      <c r="CQ187" s="127"/>
      <c r="CR187" s="127"/>
      <c r="CS187" s="127"/>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3"/>
      <c r="DW187" s="129"/>
      <c r="DX187" s="129"/>
      <c r="DY187" s="129"/>
      <c r="DZ187" s="129"/>
      <c r="EA187" s="129"/>
      <c r="EB187" s="129"/>
      <c r="EC187" s="129"/>
      <c r="ED187" s="129"/>
      <c r="EE187" s="129"/>
      <c r="EF187" s="129"/>
      <c r="EG187" s="129"/>
      <c r="EH187" s="129"/>
      <c r="EI187" s="129"/>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row>
    <row r="188" spans="1:171" ht="11.25" customHeight="1">
      <c r="A188" s="42"/>
      <c r="R188" s="42"/>
      <c r="S188" s="42"/>
      <c r="W188" s="42"/>
      <c r="X188" s="43"/>
      <c r="Y188" s="43"/>
      <c r="Z188" s="43"/>
      <c r="AA188" s="43"/>
      <c r="AB188" s="43"/>
      <c r="AP188" s="3"/>
      <c r="AQ188" s="128"/>
      <c r="AR188" s="128"/>
      <c r="AS188" s="128"/>
      <c r="AT188" s="128"/>
      <c r="AU188" s="128"/>
      <c r="AV188" s="128"/>
      <c r="AW188" s="128"/>
      <c r="AX188" s="128"/>
      <c r="AY188" s="128"/>
      <c r="AZ188" s="128"/>
      <c r="BA188" s="128"/>
      <c r="BB188" s="128"/>
      <c r="BC188" s="128"/>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3"/>
      <c r="CG188" s="128"/>
      <c r="CH188" s="128"/>
      <c r="CI188" s="128"/>
      <c r="CJ188" s="128"/>
      <c r="CK188" s="128"/>
      <c r="CL188" s="128"/>
      <c r="CM188" s="128"/>
      <c r="CN188" s="128"/>
      <c r="CO188" s="128"/>
      <c r="CP188" s="128"/>
      <c r="CQ188" s="128"/>
      <c r="CR188" s="128"/>
      <c r="CS188" s="128"/>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3"/>
      <c r="DW188" s="129"/>
      <c r="DX188" s="129"/>
      <c r="DY188" s="129"/>
      <c r="DZ188" s="129"/>
      <c r="EA188" s="129"/>
      <c r="EB188" s="129"/>
      <c r="EC188" s="129"/>
      <c r="ED188" s="129"/>
      <c r="EE188" s="129"/>
      <c r="EF188" s="129"/>
      <c r="EG188" s="129"/>
      <c r="EH188" s="129"/>
      <c r="EI188" s="129"/>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row>
    <row r="189" spans="1:171" ht="11.25" customHeight="1">
      <c r="A189" s="42"/>
      <c r="R189" s="42"/>
      <c r="S189" s="42"/>
      <c r="W189" s="42"/>
      <c r="AA189" s="42"/>
      <c r="AB189" s="42"/>
      <c r="AP189" s="3"/>
      <c r="AQ189" s="126"/>
      <c r="AR189" s="126"/>
      <c r="AS189" s="126"/>
      <c r="AT189" s="126"/>
      <c r="AU189" s="126"/>
      <c r="AV189" s="126"/>
      <c r="AW189" s="126"/>
      <c r="AX189" s="126"/>
      <c r="AY189" s="126"/>
      <c r="AZ189" s="126"/>
      <c r="BA189" s="126"/>
      <c r="BB189" s="126"/>
      <c r="BC189" s="126"/>
      <c r="CF189" s="3"/>
      <c r="CG189" s="126"/>
      <c r="CH189" s="126"/>
      <c r="CI189" s="126"/>
      <c r="CJ189" s="126"/>
      <c r="CK189" s="126"/>
      <c r="CL189" s="126"/>
      <c r="CM189" s="126"/>
      <c r="CN189" s="126"/>
      <c r="CO189" s="126"/>
      <c r="CP189" s="126"/>
      <c r="CQ189" s="126"/>
      <c r="CR189" s="126"/>
      <c r="CS189" s="126"/>
      <c r="DV189" s="3"/>
      <c r="DW189" s="129"/>
      <c r="DX189" s="129"/>
      <c r="DY189" s="129"/>
      <c r="DZ189" s="129"/>
      <c r="EA189" s="129"/>
      <c r="EB189" s="129"/>
      <c r="EC189" s="129"/>
      <c r="ED189" s="129"/>
      <c r="EE189" s="129"/>
      <c r="EF189" s="129"/>
      <c r="EG189" s="129"/>
      <c r="EH189" s="129"/>
      <c r="EI189" s="129"/>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row>
    <row r="190" spans="1:171" ht="11.25" customHeight="1" thickBot="1">
      <c r="A190" s="42"/>
      <c r="R190" s="42"/>
      <c r="S190" s="42"/>
      <c r="W190" s="42"/>
      <c r="X190" s="43"/>
      <c r="Y190" s="43"/>
      <c r="Z190" s="43"/>
      <c r="AA190" s="43"/>
      <c r="AB190" s="43"/>
      <c r="AP190" s="3"/>
      <c r="AQ190" s="127"/>
      <c r="AR190" s="127"/>
      <c r="AS190" s="127"/>
      <c r="AT190" s="127"/>
      <c r="AU190" s="127"/>
      <c r="AV190" s="127"/>
      <c r="AW190" s="127"/>
      <c r="AX190" s="127"/>
      <c r="AY190" s="127"/>
      <c r="AZ190" s="127"/>
      <c r="BA190" s="127"/>
      <c r="BB190" s="127"/>
      <c r="BC190" s="127"/>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3"/>
      <c r="CG190" s="127"/>
      <c r="CH190" s="127"/>
      <c r="CI190" s="127"/>
      <c r="CJ190" s="127"/>
      <c r="CK190" s="127"/>
      <c r="CL190" s="127"/>
      <c r="CM190" s="127"/>
      <c r="CN190" s="127"/>
      <c r="CO190" s="127"/>
      <c r="CP190" s="127"/>
      <c r="CQ190" s="127"/>
      <c r="CR190" s="127"/>
      <c r="CS190" s="127"/>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3"/>
      <c r="DW190" s="129"/>
      <c r="DX190" s="129"/>
      <c r="DY190" s="129"/>
      <c r="DZ190" s="129"/>
      <c r="EA190" s="129"/>
      <c r="EB190" s="129"/>
      <c r="EC190" s="129"/>
      <c r="ED190" s="129"/>
      <c r="EE190" s="129"/>
      <c r="EF190" s="129"/>
      <c r="EG190" s="129"/>
      <c r="EH190" s="129"/>
      <c r="EI190" s="129"/>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row>
    <row r="191" spans="1:171" ht="11.25" customHeight="1">
      <c r="A191" s="2"/>
      <c r="R191" s="42"/>
      <c r="S191" s="42"/>
      <c r="W191" s="42"/>
      <c r="AA191" s="42"/>
      <c r="AB191" s="42"/>
      <c r="AP191" s="3"/>
      <c r="AQ191" s="154" t="str">
        <f>CONCATENATE($A135," ",$D135,","," ",$F133)</f>
        <v>Group: 3, Women's Singles</v>
      </c>
      <c r="AR191" s="155"/>
      <c r="AS191" s="155"/>
      <c r="AT191" s="155"/>
      <c r="AU191" s="155"/>
      <c r="AV191" s="155"/>
      <c r="AW191" s="155"/>
      <c r="AX191" s="155"/>
      <c r="AY191" s="155"/>
      <c r="AZ191" s="155"/>
      <c r="BA191" s="155"/>
      <c r="BB191" s="155"/>
      <c r="BC191" s="156"/>
      <c r="BD191" s="163">
        <f>A176</f>
        <v>7</v>
      </c>
      <c r="BE191" s="164"/>
      <c r="BF191" s="183" t="str">
        <f>C176</f>
        <v>A</v>
      </c>
      <c r="BG191" s="185" t="str">
        <f>IF(VLOOKUP($BF191,$A137:$C147,3,FALSE)=0,"",CONCATENATE(VLOOKUP(VLOOKUP($BF191,$A137:$C147,3,FALSE),Players!$J:$N,4,FALSE)," ",VLOOKUP($BF191,$A137:$C147,3,FALSE)," ",IF(ISERROR(VLOOKUP(VLOOKUP($BF191,$A137:$C147,3,FALSE),Players!$J:$N,5,FALSE)),"()",CONCATENATE("(",VLOOKUP(VLOOKUP($BF191,$A137:$C147,3,FALSE),Players!$J:$N,5,FALSE),")"))))</f>
        <v/>
      </c>
      <c r="BH191" s="186"/>
      <c r="BI191" s="186"/>
      <c r="BJ191" s="186"/>
      <c r="BK191" s="186"/>
      <c r="BL191" s="186"/>
      <c r="BM191" s="186"/>
      <c r="BN191" s="186"/>
      <c r="BO191" s="186"/>
      <c r="BP191" s="186"/>
      <c r="BQ191" s="186"/>
      <c r="BR191" s="186"/>
      <c r="BS191" s="186"/>
      <c r="BT191" s="186"/>
      <c r="BU191" s="187"/>
      <c r="BV191" s="170" t="str">
        <f>IF(D176&lt;&gt;"",D176,"")</f>
        <v/>
      </c>
      <c r="BW191" s="171"/>
      <c r="BX191" s="335" t="str">
        <f>IF(F176&lt;&gt;"",F176,"")</f>
        <v/>
      </c>
      <c r="BY191" s="171"/>
      <c r="BZ191" s="335" t="str">
        <f>IF(H176&lt;&gt;"",H176,"")</f>
        <v/>
      </c>
      <c r="CA191" s="171"/>
      <c r="CB191" s="335" t="str">
        <f>IF(J176&lt;&gt;"",J176,"")</f>
        <v/>
      </c>
      <c r="CC191" s="171"/>
      <c r="CD191" s="335" t="str">
        <f>IF(L176&lt;&gt;"",L176,"")</f>
        <v/>
      </c>
      <c r="CE191" s="337"/>
      <c r="CF191" s="174" t="str">
        <f>IF($CD191=$CD193,IF($CB191=$CB193,IF($BZ191&lt;&gt;"",IF($BZ191&gt;$BZ193,"W","L"),""),IF($CB191&gt;$CB193,"W","L")),IF($CD191&gt;$CD193,"W","L"))</f>
        <v/>
      </c>
      <c r="CG191" s="154" t="str">
        <f>CONCATENATE($A135," ",$D135,","," ",$F133)</f>
        <v>Group: 3, Women's Singles</v>
      </c>
      <c r="CH191" s="155"/>
      <c r="CI191" s="155"/>
      <c r="CJ191" s="155"/>
      <c r="CK191" s="155"/>
      <c r="CL191" s="155"/>
      <c r="CM191" s="155"/>
      <c r="CN191" s="155"/>
      <c r="CO191" s="155"/>
      <c r="CP191" s="155"/>
      <c r="CQ191" s="155"/>
      <c r="CR191" s="155"/>
      <c r="CS191" s="156"/>
      <c r="CT191" s="163">
        <f>O176</f>
        <v>14</v>
      </c>
      <c r="CU191" s="164"/>
      <c r="CV191" s="183" t="str">
        <f>Q176</f>
        <v>D</v>
      </c>
      <c r="CW191" s="185" t="str">
        <f>IF(VLOOKUP($CV191,$A137:$C147,3,FALSE)=0,"",CONCATENATE(VLOOKUP(VLOOKUP($CV191,$A137:$C147,3,FALSE),Players!$J:$N,4,FALSE)," ",VLOOKUP($CV191,$A137:$C147,3,FALSE)," ",IF(ISERROR(VLOOKUP(VLOOKUP($CV191,$A137:$C147,3,FALSE),Players!$J:$N,5,FALSE)),"()",CONCATENATE("(",VLOOKUP(VLOOKUP($CV191,$A137:$C147,3,FALSE),Players!$J:$N,5,FALSE),")"))))</f>
        <v/>
      </c>
      <c r="CX191" s="186"/>
      <c r="CY191" s="186"/>
      <c r="CZ191" s="186"/>
      <c r="DA191" s="186"/>
      <c r="DB191" s="186"/>
      <c r="DC191" s="186"/>
      <c r="DD191" s="186"/>
      <c r="DE191" s="186"/>
      <c r="DF191" s="186"/>
      <c r="DG191" s="186"/>
      <c r="DH191" s="186"/>
      <c r="DI191" s="186"/>
      <c r="DJ191" s="186"/>
      <c r="DK191" s="187"/>
      <c r="DL191" s="170" t="str">
        <f>IF(R176&lt;&gt;"",R176,"")</f>
        <v/>
      </c>
      <c r="DM191" s="171"/>
      <c r="DN191" s="335" t="str">
        <f>IF(T176&lt;&gt;"",T176,"")</f>
        <v/>
      </c>
      <c r="DO191" s="171"/>
      <c r="DP191" s="335" t="str">
        <f>IF(V176&lt;&gt;"",V176,"")</f>
        <v/>
      </c>
      <c r="DQ191" s="171"/>
      <c r="DR191" s="335" t="str">
        <f>IF(X176&lt;&gt;"",X176,"")</f>
        <v/>
      </c>
      <c r="DS191" s="171"/>
      <c r="DT191" s="335" t="str">
        <f>IF(Z176&lt;&gt;"",Z176,"")</f>
        <v/>
      </c>
      <c r="DU191" s="337"/>
      <c r="DV191" s="174" t="str">
        <f>IF($DT191=$DT193,IF($DR191=$DR193,IF($DP191&lt;&gt;"",IF($DP191&gt;$DP193,"W","L"),""),IF($DR191&gt;$DR193,"W","L")),IF($DT191&gt;$DT193,"W","L"))</f>
        <v/>
      </c>
      <c r="DW191" s="129"/>
      <c r="DX191" s="129"/>
      <c r="DY191" s="129"/>
      <c r="DZ191" s="129"/>
      <c r="EA191" s="129"/>
      <c r="EB191" s="129"/>
      <c r="EC191" s="129"/>
      <c r="ED191" s="129"/>
      <c r="EE191" s="129"/>
      <c r="EF191" s="129"/>
      <c r="EG191" s="129"/>
      <c r="EH191" s="129"/>
      <c r="EI191" s="129"/>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row>
    <row r="192" spans="1:171" ht="11.25" customHeight="1">
      <c r="R192" s="42"/>
      <c r="S192" s="42"/>
      <c r="W192" s="42"/>
      <c r="X192" s="43"/>
      <c r="Y192" s="43"/>
      <c r="Z192" s="43"/>
      <c r="AA192" s="43"/>
      <c r="AB192" s="43"/>
      <c r="AC192" s="43"/>
      <c r="AD192" s="43"/>
      <c r="AE192" s="43"/>
      <c r="AF192" s="43"/>
      <c r="AG192" s="43"/>
      <c r="AH192" s="43"/>
      <c r="AI192" s="43"/>
      <c r="AJ192" s="43"/>
      <c r="AK192" s="43"/>
      <c r="AL192" s="43"/>
      <c r="AM192" s="43"/>
      <c r="AN192" s="3"/>
      <c r="AO192" s="3"/>
      <c r="AP192" s="3"/>
      <c r="AQ192" s="157"/>
      <c r="AR192" s="158"/>
      <c r="AS192" s="158"/>
      <c r="AT192" s="158"/>
      <c r="AU192" s="158"/>
      <c r="AV192" s="158"/>
      <c r="AW192" s="158"/>
      <c r="AX192" s="158"/>
      <c r="AY192" s="158"/>
      <c r="AZ192" s="158"/>
      <c r="BA192" s="158"/>
      <c r="BB192" s="158"/>
      <c r="BC192" s="159"/>
      <c r="BD192" s="165"/>
      <c r="BE192" s="166"/>
      <c r="BF192" s="184"/>
      <c r="BG192" s="188"/>
      <c r="BH192" s="189"/>
      <c r="BI192" s="189"/>
      <c r="BJ192" s="189"/>
      <c r="BK192" s="189"/>
      <c r="BL192" s="189"/>
      <c r="BM192" s="189"/>
      <c r="BN192" s="189"/>
      <c r="BO192" s="189"/>
      <c r="BP192" s="189"/>
      <c r="BQ192" s="189"/>
      <c r="BR192" s="189"/>
      <c r="BS192" s="189"/>
      <c r="BT192" s="189"/>
      <c r="BU192" s="190"/>
      <c r="BV192" s="172"/>
      <c r="BW192" s="173"/>
      <c r="BX192" s="336"/>
      <c r="BY192" s="173"/>
      <c r="BZ192" s="336"/>
      <c r="CA192" s="173"/>
      <c r="CB192" s="336"/>
      <c r="CC192" s="173"/>
      <c r="CD192" s="336"/>
      <c r="CE192" s="338"/>
      <c r="CF192" s="174"/>
      <c r="CG192" s="157"/>
      <c r="CH192" s="158"/>
      <c r="CI192" s="158"/>
      <c r="CJ192" s="158"/>
      <c r="CK192" s="158"/>
      <c r="CL192" s="158"/>
      <c r="CM192" s="158"/>
      <c r="CN192" s="158"/>
      <c r="CO192" s="158"/>
      <c r="CP192" s="158"/>
      <c r="CQ192" s="158"/>
      <c r="CR192" s="158"/>
      <c r="CS192" s="159"/>
      <c r="CT192" s="165"/>
      <c r="CU192" s="166"/>
      <c r="CV192" s="184"/>
      <c r="CW192" s="188"/>
      <c r="CX192" s="189"/>
      <c r="CY192" s="189"/>
      <c r="CZ192" s="189"/>
      <c r="DA192" s="189"/>
      <c r="DB192" s="189"/>
      <c r="DC192" s="189"/>
      <c r="DD192" s="189"/>
      <c r="DE192" s="189"/>
      <c r="DF192" s="189"/>
      <c r="DG192" s="189"/>
      <c r="DH192" s="189"/>
      <c r="DI192" s="189"/>
      <c r="DJ192" s="189"/>
      <c r="DK192" s="190"/>
      <c r="DL192" s="172"/>
      <c r="DM192" s="173"/>
      <c r="DN192" s="336"/>
      <c r="DO192" s="173"/>
      <c r="DP192" s="336"/>
      <c r="DQ192" s="173"/>
      <c r="DR192" s="336"/>
      <c r="DS192" s="173"/>
      <c r="DT192" s="336"/>
      <c r="DU192" s="338"/>
      <c r="DV192" s="174"/>
      <c r="DW192" s="129"/>
      <c r="DX192" s="129"/>
      <c r="DY192" s="129"/>
      <c r="DZ192" s="129"/>
      <c r="EA192" s="129"/>
      <c r="EB192" s="129"/>
      <c r="EC192" s="129"/>
      <c r="ED192" s="129"/>
      <c r="EE192" s="129"/>
      <c r="EF192" s="129"/>
      <c r="EG192" s="129"/>
      <c r="EH192" s="129"/>
      <c r="EI192" s="129"/>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row>
    <row r="193" spans="1:171" ht="11.25" customHeight="1">
      <c r="A193" s="2"/>
      <c r="R193" s="42"/>
      <c r="S193" s="42"/>
      <c r="W193" s="42"/>
      <c r="AA193" s="42"/>
      <c r="AB193" s="42"/>
      <c r="AI193" s="42"/>
      <c r="AJ193" s="42"/>
      <c r="AN193" s="3"/>
      <c r="AO193" s="3"/>
      <c r="AP193" s="3"/>
      <c r="AQ193" s="157"/>
      <c r="AR193" s="158"/>
      <c r="AS193" s="158"/>
      <c r="AT193" s="158"/>
      <c r="AU193" s="158"/>
      <c r="AV193" s="158"/>
      <c r="AW193" s="158"/>
      <c r="AX193" s="158"/>
      <c r="AY193" s="158"/>
      <c r="AZ193" s="158"/>
      <c r="BA193" s="158"/>
      <c r="BB193" s="158"/>
      <c r="BC193" s="159"/>
      <c r="BD193" s="165"/>
      <c r="BE193" s="166"/>
      <c r="BF193" s="175" t="str">
        <f>C178</f>
        <v>C</v>
      </c>
      <c r="BG193" s="177" t="str">
        <f>IF(VLOOKUP($BF193,$A137:$C147,3,FALSE)=0,"",CONCATENATE(VLOOKUP(VLOOKUP($BF193,$A137:$C147,3,FALSE),Players!$J:$N,4,FALSE)," ",VLOOKUP($BF193,$A137:$C147,3,FALSE)," ",IF(ISERROR(VLOOKUP(VLOOKUP($BF193,$A137:$C147,3,FALSE),Players!$J:$N,5,FALSE)),"()",CONCATENATE("(",VLOOKUP(VLOOKUP($BF193,$A137:$C147,3,FALSE),Players!$J:$N,5,FALSE),")"))))</f>
        <v/>
      </c>
      <c r="BH193" s="178"/>
      <c r="BI193" s="178"/>
      <c r="BJ193" s="178"/>
      <c r="BK193" s="178"/>
      <c r="BL193" s="178"/>
      <c r="BM193" s="178"/>
      <c r="BN193" s="178"/>
      <c r="BO193" s="178"/>
      <c r="BP193" s="178"/>
      <c r="BQ193" s="178"/>
      <c r="BR193" s="178"/>
      <c r="BS193" s="178"/>
      <c r="BT193" s="178"/>
      <c r="BU193" s="179"/>
      <c r="BV193" s="150" t="str">
        <f>IF(D178&lt;&gt;"",D178,"")</f>
        <v/>
      </c>
      <c r="BW193" s="151"/>
      <c r="BX193" s="288" t="str">
        <f>IF(F178&lt;&gt;"",F178,"")</f>
        <v/>
      </c>
      <c r="BY193" s="151"/>
      <c r="BZ193" s="288" t="str">
        <f>IF(H178&lt;&gt;"",H178,"")</f>
        <v/>
      </c>
      <c r="CA193" s="151"/>
      <c r="CB193" s="288" t="str">
        <f>IF(J178&lt;&gt;"",J178,"")</f>
        <v/>
      </c>
      <c r="CC193" s="151"/>
      <c r="CD193" s="288" t="str">
        <f>IF(L178&lt;&gt;"",L178,"")</f>
        <v/>
      </c>
      <c r="CE193" s="332"/>
      <c r="CF193" s="174" t="str">
        <f>IF($CF191&lt;&gt;"",IF(CF191="W","L","W"),"")</f>
        <v/>
      </c>
      <c r="CG193" s="157"/>
      <c r="CH193" s="158"/>
      <c r="CI193" s="158"/>
      <c r="CJ193" s="158"/>
      <c r="CK193" s="158"/>
      <c r="CL193" s="158"/>
      <c r="CM193" s="158"/>
      <c r="CN193" s="158"/>
      <c r="CO193" s="158"/>
      <c r="CP193" s="158"/>
      <c r="CQ193" s="158"/>
      <c r="CR193" s="158"/>
      <c r="CS193" s="159"/>
      <c r="CT193" s="165"/>
      <c r="CU193" s="166"/>
      <c r="CV193" s="175" t="str">
        <f>Q178</f>
        <v>F</v>
      </c>
      <c r="CW193" s="177" t="str">
        <f>IF(VLOOKUP($CV193,$A137:$C147,3,FALSE)=0,"",CONCATENATE(VLOOKUP(VLOOKUP($CV193,$A137:$C147,3,FALSE),Players!$J:$N,4,FALSE)," ",VLOOKUP($CV193,$A137:$C147,3,FALSE)," ",IF(ISERROR(VLOOKUP(VLOOKUP($CV193,$A137:$C147,3,FALSE),Players!$J:$N,5,FALSE)),"()",CONCATENATE("(",VLOOKUP(VLOOKUP($CV193,$A137:$C147,3,FALSE),Players!$J:$N,5,FALSE),")"))))</f>
        <v/>
      </c>
      <c r="CX193" s="178"/>
      <c r="CY193" s="178"/>
      <c r="CZ193" s="178"/>
      <c r="DA193" s="178"/>
      <c r="DB193" s="178"/>
      <c r="DC193" s="178"/>
      <c r="DD193" s="178"/>
      <c r="DE193" s="178"/>
      <c r="DF193" s="178"/>
      <c r="DG193" s="178"/>
      <c r="DH193" s="178"/>
      <c r="DI193" s="178"/>
      <c r="DJ193" s="178"/>
      <c r="DK193" s="179"/>
      <c r="DL193" s="150" t="str">
        <f>IF(R178&lt;&gt;"",R178,"")</f>
        <v/>
      </c>
      <c r="DM193" s="151"/>
      <c r="DN193" s="288" t="str">
        <f>IF(T178&lt;&gt;"",T178,"")</f>
        <v/>
      </c>
      <c r="DO193" s="151"/>
      <c r="DP193" s="288" t="str">
        <f>IF(V178&lt;&gt;"",V178,"")</f>
        <v/>
      </c>
      <c r="DQ193" s="151"/>
      <c r="DR193" s="288" t="str">
        <f>IF(X178&lt;&gt;"",X178,"")</f>
        <v/>
      </c>
      <c r="DS193" s="151"/>
      <c r="DT193" s="288" t="str">
        <f>IF(Z178&lt;&gt;"",Z178,"")</f>
        <v/>
      </c>
      <c r="DU193" s="332"/>
      <c r="DV193" s="174" t="str">
        <f>IF($DV191&lt;&gt;"",IF(DV191="W","L","W"),"")</f>
        <v/>
      </c>
      <c r="DW193" s="129"/>
      <c r="DX193" s="129"/>
      <c r="DY193" s="129"/>
      <c r="DZ193" s="129"/>
      <c r="EA193" s="129"/>
      <c r="EB193" s="129"/>
      <c r="EC193" s="129"/>
      <c r="ED193" s="129"/>
      <c r="EE193" s="129"/>
      <c r="EF193" s="129"/>
      <c r="EG193" s="129"/>
      <c r="EH193" s="129"/>
      <c r="EI193" s="129"/>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row>
    <row r="194" spans="1:171" ht="11.25" customHeight="1" thickBot="1">
      <c r="A194" s="2"/>
      <c r="R194" s="42"/>
      <c r="S194" s="42"/>
      <c r="W194" s="42"/>
      <c r="X194" s="43"/>
      <c r="Y194" s="43"/>
      <c r="Z194" s="43"/>
      <c r="AA194" s="43"/>
      <c r="AB194" s="43"/>
      <c r="AC194" s="43"/>
      <c r="AD194" s="43"/>
      <c r="AE194" s="43"/>
      <c r="AF194" s="43"/>
      <c r="AG194" s="43"/>
      <c r="AH194" s="43"/>
      <c r="AI194" s="43"/>
      <c r="AJ194" s="43"/>
      <c r="AK194" s="43"/>
      <c r="AL194" s="43"/>
      <c r="AM194" s="43"/>
      <c r="AN194" s="3"/>
      <c r="AO194" s="3"/>
      <c r="AP194" s="3"/>
      <c r="AQ194" s="160"/>
      <c r="AR194" s="161"/>
      <c r="AS194" s="161"/>
      <c r="AT194" s="161"/>
      <c r="AU194" s="161"/>
      <c r="AV194" s="161"/>
      <c r="AW194" s="161"/>
      <c r="AX194" s="161"/>
      <c r="AY194" s="161"/>
      <c r="AZ194" s="161"/>
      <c r="BA194" s="161"/>
      <c r="BB194" s="161"/>
      <c r="BC194" s="162"/>
      <c r="BD194" s="167"/>
      <c r="BE194" s="168"/>
      <c r="BF194" s="176"/>
      <c r="BG194" s="180"/>
      <c r="BH194" s="181"/>
      <c r="BI194" s="181"/>
      <c r="BJ194" s="181"/>
      <c r="BK194" s="181"/>
      <c r="BL194" s="181"/>
      <c r="BM194" s="181"/>
      <c r="BN194" s="181"/>
      <c r="BO194" s="181"/>
      <c r="BP194" s="181"/>
      <c r="BQ194" s="181"/>
      <c r="BR194" s="181"/>
      <c r="BS194" s="181"/>
      <c r="BT194" s="181"/>
      <c r="BU194" s="182"/>
      <c r="BV194" s="152"/>
      <c r="BW194" s="153"/>
      <c r="BX194" s="333"/>
      <c r="BY194" s="153"/>
      <c r="BZ194" s="333"/>
      <c r="CA194" s="153"/>
      <c r="CB194" s="333"/>
      <c r="CC194" s="153"/>
      <c r="CD194" s="333"/>
      <c r="CE194" s="334"/>
      <c r="CF194" s="341"/>
      <c r="CG194" s="160"/>
      <c r="CH194" s="161"/>
      <c r="CI194" s="161"/>
      <c r="CJ194" s="161"/>
      <c r="CK194" s="161"/>
      <c r="CL194" s="161"/>
      <c r="CM194" s="161"/>
      <c r="CN194" s="161"/>
      <c r="CO194" s="161"/>
      <c r="CP194" s="161"/>
      <c r="CQ194" s="161"/>
      <c r="CR194" s="161"/>
      <c r="CS194" s="162"/>
      <c r="CT194" s="167"/>
      <c r="CU194" s="168"/>
      <c r="CV194" s="176"/>
      <c r="CW194" s="180"/>
      <c r="CX194" s="181"/>
      <c r="CY194" s="181"/>
      <c r="CZ194" s="181"/>
      <c r="DA194" s="181"/>
      <c r="DB194" s="181"/>
      <c r="DC194" s="181"/>
      <c r="DD194" s="181"/>
      <c r="DE194" s="181"/>
      <c r="DF194" s="181"/>
      <c r="DG194" s="181"/>
      <c r="DH194" s="181"/>
      <c r="DI194" s="181"/>
      <c r="DJ194" s="181"/>
      <c r="DK194" s="182"/>
      <c r="DL194" s="152"/>
      <c r="DM194" s="153"/>
      <c r="DN194" s="333"/>
      <c r="DO194" s="153"/>
      <c r="DP194" s="333"/>
      <c r="DQ194" s="153"/>
      <c r="DR194" s="333"/>
      <c r="DS194" s="153"/>
      <c r="DT194" s="333"/>
      <c r="DU194" s="334"/>
      <c r="DV194" s="174"/>
      <c r="DW194" s="129"/>
      <c r="DX194" s="129"/>
      <c r="DY194" s="129"/>
      <c r="DZ194" s="129"/>
      <c r="EA194" s="129"/>
      <c r="EB194" s="129"/>
      <c r="EC194" s="129"/>
      <c r="ED194" s="129"/>
      <c r="EE194" s="129"/>
      <c r="EF194" s="129"/>
      <c r="EG194" s="129"/>
      <c r="EH194" s="129"/>
      <c r="EI194" s="129"/>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row>
    <row r="195" spans="1:171" ht="11.25" customHeight="1" thickBot="1">
      <c r="A195" s="2"/>
      <c r="R195" s="42"/>
      <c r="S195" s="42"/>
      <c r="W195" s="42"/>
      <c r="AA195" s="42"/>
      <c r="AB195" s="42"/>
      <c r="AI195" s="42"/>
      <c r="AJ195" s="42"/>
      <c r="AN195" s="3"/>
      <c r="AO195" s="3"/>
      <c r="AP195" s="3"/>
      <c r="AQ195" s="129"/>
      <c r="AR195" s="129"/>
      <c r="AS195" s="129"/>
      <c r="AT195" s="129"/>
      <c r="AU195" s="129"/>
      <c r="AV195" s="129"/>
      <c r="AW195" s="129"/>
      <c r="AX195" s="129"/>
      <c r="AY195" s="129"/>
      <c r="AZ195" s="129"/>
      <c r="BA195" s="129"/>
      <c r="BB195" s="129"/>
      <c r="BC195" s="129"/>
      <c r="BD195" s="3"/>
      <c r="BE195" s="3"/>
      <c r="BF195" s="3"/>
      <c r="BG195" s="3"/>
      <c r="BH195" s="3"/>
      <c r="BI195" s="3"/>
      <c r="BJ195" s="3"/>
      <c r="BK195" s="3"/>
      <c r="BL195" s="3"/>
      <c r="BM195" s="3"/>
      <c r="BN195" s="3"/>
      <c r="BO195" s="3"/>
      <c r="BP195" s="3"/>
      <c r="BQ195" s="3"/>
      <c r="BR195" s="3"/>
      <c r="BS195" s="3"/>
      <c r="BT195" s="3"/>
      <c r="BU195" s="3"/>
      <c r="BV195" s="169" t="str">
        <f>IF(CF191&lt;&gt;"",IF(AND(AND(BV191&gt;-1,BV193&gt;-1),OR(BV191&gt;10,BV193&gt;10),ABS(BV191-BV193)&gt;1,IF(OR(BV191&gt;11,BV193&gt;11),ABS(BV191-BV193)=2,TRUE),BV191=INT(BV191),BV193=INT(BV193)),"","Error"),"")</f>
        <v/>
      </c>
      <c r="BW195" s="169"/>
      <c r="BX195" s="169" t="str">
        <f>IF(CF191&lt;&gt;"",IF(AND(AND(BX191&gt;-1,BX193&gt;-1),OR(BX191&gt;10,BX193&gt;10),ABS(BX191-BX193)&gt;1,IF(OR(BX191&gt;11,BX193&gt;11),ABS(BX191-BX193)=2,TRUE),BX191=INT(BX191),BX193=INT(BX193)),"","Error"),"")</f>
        <v/>
      </c>
      <c r="BY195" s="169"/>
      <c r="BZ195" s="169" t="str">
        <f>IF(CF191&lt;&gt;"",IF(AND(AND(BZ191&gt;-1,BZ193&gt;-1),OR(BZ191&gt;10,BZ193&gt;10),ABS(BZ191-BZ193)&gt;1,IF(OR(BZ191&gt;11,BZ193&gt;11),ABS(BZ191-BZ193)=2,TRUE),BZ191=INT(BZ191),BZ193=INT(BZ193)),"","Error"),"")</f>
        <v/>
      </c>
      <c r="CA195" s="169"/>
      <c r="CB195" s="169" t="str">
        <f>IF(AND(CF191&lt;&gt;"",CB191&lt;&gt;""),IF(AND(AND(CB191&gt;-1,CB193&gt;-1),OR(CB191&gt;10,CB193&gt;10),ABS(CB191-CB193)&gt;1,IF(OR(CB191&gt;11,CB193&gt;11),ABS(CB191-CB193)=2,TRUE),CB191=INT(CB191),CB193=INT(CB193)),"","Error"),"")</f>
        <v/>
      </c>
      <c r="CC195" s="169"/>
      <c r="CD195" s="169" t="str">
        <f>IF(AND(CF191&lt;&gt;"",CD191&lt;&gt;""),IF(AND(AND(CD191&gt;-1,CD193&gt;-1),OR(CD191&gt;10,CD193&gt;10),ABS(CD191-CD193)&gt;1,IF(OR(CD191&gt;11,CD193&gt;11),ABS(CD191-CD193)=2,TRUE),CD191=INT(CD191),CD193=INT(CD193)),"","Error"),"")</f>
        <v/>
      </c>
      <c r="CE195" s="169"/>
      <c r="CF195" s="3"/>
      <c r="CG195" s="129"/>
      <c r="CH195" s="129"/>
      <c r="CI195" s="129"/>
      <c r="CJ195" s="129"/>
      <c r="CK195" s="129"/>
      <c r="CL195" s="129"/>
      <c r="CM195" s="129"/>
      <c r="CN195" s="129"/>
      <c r="CO195" s="129"/>
      <c r="CP195" s="129"/>
      <c r="CQ195" s="129"/>
      <c r="CR195" s="129"/>
      <c r="CS195" s="129"/>
      <c r="CT195" s="3"/>
      <c r="CU195" s="3"/>
      <c r="CV195" s="3"/>
      <c r="CW195" s="3"/>
      <c r="CX195" s="3"/>
      <c r="CY195" s="3"/>
      <c r="CZ195" s="3"/>
      <c r="DA195" s="3"/>
      <c r="DB195" s="3"/>
      <c r="DC195" s="3"/>
      <c r="DD195" s="3"/>
      <c r="DE195" s="3"/>
      <c r="DF195" s="3"/>
      <c r="DG195" s="3"/>
      <c r="DH195" s="3"/>
      <c r="DI195" s="3"/>
      <c r="DJ195" s="3"/>
      <c r="DK195" s="3"/>
      <c r="DL195" s="169" t="str">
        <f>IF(DV191&lt;&gt;"",IF(AND(AND(DL191&gt;-1,DL193&gt;-1),OR(DL191&gt;10,DL193&gt;10),ABS(DL191-DL193)&gt;1,IF(OR(DL191&gt;11,DL193&gt;11),ABS(DL191-DL193)=2,TRUE),DL191=INT(DL191),DL193=INT(DL193)),"","Error"),"")</f>
        <v/>
      </c>
      <c r="DM195" s="169"/>
      <c r="DN195" s="169" t="str">
        <f>IF(DV191&lt;&gt;"",IF(AND(AND(DN191&gt;-1,DN193&gt;-1),OR(DN191&gt;10,DN193&gt;10),ABS(DN191-DN193)&gt;1,IF(OR(DN191&gt;11,DN193&gt;11),ABS(DN191-DN193)=2,TRUE),DN191=INT(DN191),DN193=INT(DN193)),"","Error"),"")</f>
        <v/>
      </c>
      <c r="DO195" s="169"/>
      <c r="DP195" s="169" t="str">
        <f>IF(DV191&lt;&gt;"",IF(AND(AND(DP191&gt;-1,DP193&gt;-1),OR(DP191&gt;10,DP193&gt;10),ABS(DP191-DP193)&gt;1,IF(OR(DP191&gt;11,DP193&gt;11),ABS(DP191-DP193)=2,TRUE),DP191=INT(DP191),DP193=INT(DP193)),"","Error"),"")</f>
        <v/>
      </c>
      <c r="DQ195" s="169"/>
      <c r="DR195" s="169" t="str">
        <f>IF(AND(DV191&lt;&gt;"",DR191&lt;&gt;""),IF(AND(AND(DR191&gt;-1,DR193&gt;-1),OR(DR191&gt;10,DR193&gt;10),ABS(DR191-DR193)&gt;1,IF(OR(DR191&gt;11,DR193&gt;11),ABS(DR191-DR193)=2,TRUE),DR191=INT(DR191),DR193=INT(DR193)),"","Error"),"")</f>
        <v/>
      </c>
      <c r="DS195" s="169"/>
      <c r="DT195" s="169" t="str">
        <f>IF(AND(DV191&lt;&gt;"",DT191&lt;&gt;""),IF(AND(AND(DT191&gt;-1,DT193&gt;-1),OR(DT191&gt;10,DT193&gt;10),ABS(DT191-DT193)&gt;1,IF(OR(DT191&gt;11,DT193&gt;11),ABS(DT191-DT193)=2,TRUE),DT191=INT(DT191),DT193=INT(DT193)),"","Error"),"")</f>
        <v/>
      </c>
      <c r="DU195" s="169"/>
      <c r="DV195" s="3"/>
      <c r="DW195" s="129"/>
      <c r="DX195" s="129"/>
      <c r="DY195" s="129"/>
      <c r="DZ195" s="129"/>
      <c r="EA195" s="129"/>
      <c r="EB195" s="129"/>
      <c r="EC195" s="129"/>
      <c r="ED195" s="129"/>
      <c r="EE195" s="129"/>
      <c r="EF195" s="129"/>
      <c r="EG195" s="129"/>
      <c r="EH195" s="129"/>
      <c r="EI195" s="129"/>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row>
    <row r="196" spans="1:171" ht="11.25" customHeight="1">
      <c r="A196" s="259" t="s">
        <v>9</v>
      </c>
      <c r="B196" s="260"/>
      <c r="C196" s="260"/>
      <c r="D196" s="260"/>
      <c r="E196" s="260"/>
      <c r="F196" s="300" t="str">
        <f>Players!$C$1</f>
        <v>Enter Division Name</v>
      </c>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c r="AE196" s="301"/>
      <c r="AF196" s="301"/>
      <c r="AG196" s="301"/>
      <c r="AH196" s="302" t="s">
        <v>10</v>
      </c>
      <c r="AI196" s="303"/>
      <c r="AJ196" s="303"/>
      <c r="AK196" s="306" t="str">
        <f>Players!$G$1</f>
        <v>Enter Date</v>
      </c>
      <c r="AL196" s="307"/>
      <c r="AM196" s="307"/>
      <c r="AN196" s="307"/>
      <c r="AO196" s="308"/>
      <c r="AQ196" s="154" t="str">
        <f>CONCATENATE($A200," ",$D200,","," ",$F198)</f>
        <v>Group: 4, Women's Singles</v>
      </c>
      <c r="AR196" s="155"/>
      <c r="AS196" s="155"/>
      <c r="AT196" s="155"/>
      <c r="AU196" s="155"/>
      <c r="AV196" s="155"/>
      <c r="AW196" s="155"/>
      <c r="AX196" s="155"/>
      <c r="AY196" s="155"/>
      <c r="AZ196" s="155"/>
      <c r="BA196" s="155"/>
      <c r="BB196" s="155"/>
      <c r="BC196" s="156"/>
      <c r="BD196" s="163">
        <f>A217</f>
        <v>1</v>
      </c>
      <c r="BE196" s="164"/>
      <c r="BF196" s="183" t="str">
        <f>C217</f>
        <v>A</v>
      </c>
      <c r="BG196" s="185" t="str">
        <f>IF(VLOOKUP($BF196,$A202:$C212,3,FALSE)=0,"",CONCATENATE(VLOOKUP(VLOOKUP($BF196,$A202:$C212,3,FALSE),Players!$J:$N,4,FALSE)," ",VLOOKUP($BF196,$A202:$C212,3,FALSE)," ",IF(ISERROR(VLOOKUP(VLOOKUP($BF196,$A202:$C212,3,FALSE),Players!$J:$N,5,FALSE)),"()",CONCATENATE("(",VLOOKUP(VLOOKUP($BF196,$A202:$C212,3,FALSE),Players!$J:$N,5,FALSE),")"))))</f>
        <v/>
      </c>
      <c r="BH196" s="186"/>
      <c r="BI196" s="186"/>
      <c r="BJ196" s="186"/>
      <c r="BK196" s="186"/>
      <c r="BL196" s="186"/>
      <c r="BM196" s="186"/>
      <c r="BN196" s="186"/>
      <c r="BO196" s="186"/>
      <c r="BP196" s="186"/>
      <c r="BQ196" s="186"/>
      <c r="BR196" s="186"/>
      <c r="BS196" s="186"/>
      <c r="BT196" s="186"/>
      <c r="BU196" s="187"/>
      <c r="BV196" s="170" t="str">
        <f>IF(D217&lt;&gt;"",D217,"")</f>
        <v/>
      </c>
      <c r="BW196" s="171"/>
      <c r="BX196" s="335" t="str">
        <f>IF(F217&lt;&gt;"",F217,"")</f>
        <v/>
      </c>
      <c r="BY196" s="171"/>
      <c r="BZ196" s="335" t="str">
        <f>IF(H217&lt;&gt;"",H217,"")</f>
        <v/>
      </c>
      <c r="CA196" s="171"/>
      <c r="CB196" s="335" t="str">
        <f>IF(J217&lt;&gt;"",J217,"")</f>
        <v/>
      </c>
      <c r="CC196" s="171"/>
      <c r="CD196" s="335" t="str">
        <f>IF(L217&lt;&gt;"",L217,"")</f>
        <v/>
      </c>
      <c r="CE196" s="337"/>
      <c r="CF196" s="174" t="str">
        <f>IF($CD196=$CD198,IF($CB196=$CB198,IF($BZ196&lt;&gt;"",IF($BZ196&gt;$BZ198,"W","L"),""),IF($CB196&gt;$CB198,"W","L")),IF($CD196&gt;$CD198,"W","L"))</f>
        <v/>
      </c>
      <c r="CG196" s="154" t="str">
        <f>CONCATENATE($A200," ",$D200,","," ",$F198)</f>
        <v>Group: 4, Women's Singles</v>
      </c>
      <c r="CH196" s="155"/>
      <c r="CI196" s="155"/>
      <c r="CJ196" s="155"/>
      <c r="CK196" s="155"/>
      <c r="CL196" s="155"/>
      <c r="CM196" s="155"/>
      <c r="CN196" s="155"/>
      <c r="CO196" s="155"/>
      <c r="CP196" s="155"/>
      <c r="CQ196" s="155"/>
      <c r="CR196" s="155"/>
      <c r="CS196" s="156"/>
      <c r="CT196" s="163">
        <f>O217</f>
        <v>8</v>
      </c>
      <c r="CU196" s="164"/>
      <c r="CV196" s="183" t="str">
        <f>Q217</f>
        <v>B</v>
      </c>
      <c r="CW196" s="185" t="str">
        <f>IF(VLOOKUP($CV196,$A202:$C212,3,FALSE)=0,"",CONCATENATE(VLOOKUP(VLOOKUP($CV196,$A202:$C212,3,FALSE),Players!$J:$N,4,FALSE)," ",VLOOKUP($CV196,$A202:$C212,3,FALSE)," ",IF(ISERROR(VLOOKUP(VLOOKUP($CV196,$A202:$C212,3,FALSE),Players!$J:$N,5,FALSE)),"()",CONCATENATE("(",VLOOKUP(VLOOKUP($CV196,$A202:$C212,3,FALSE),Players!$J:$N,5,FALSE),")"))))</f>
        <v/>
      </c>
      <c r="CX196" s="186"/>
      <c r="CY196" s="186"/>
      <c r="CZ196" s="186"/>
      <c r="DA196" s="186"/>
      <c r="DB196" s="186"/>
      <c r="DC196" s="186"/>
      <c r="DD196" s="186"/>
      <c r="DE196" s="186"/>
      <c r="DF196" s="186"/>
      <c r="DG196" s="186"/>
      <c r="DH196" s="186"/>
      <c r="DI196" s="186"/>
      <c r="DJ196" s="186"/>
      <c r="DK196" s="187"/>
      <c r="DL196" s="170" t="str">
        <f>IF(R217&lt;&gt;"",R217,"")</f>
        <v/>
      </c>
      <c r="DM196" s="171"/>
      <c r="DN196" s="335" t="str">
        <f>IF(T217&lt;&gt;"",T217,"")</f>
        <v/>
      </c>
      <c r="DO196" s="171"/>
      <c r="DP196" s="335" t="str">
        <f>IF(V217&lt;&gt;"",V217,"")</f>
        <v/>
      </c>
      <c r="DQ196" s="171"/>
      <c r="DR196" s="335" t="str">
        <f>IF(X217&lt;&gt;"",X217,"")</f>
        <v/>
      </c>
      <c r="DS196" s="171"/>
      <c r="DT196" s="335" t="str">
        <f>IF(Z217&lt;&gt;"",Z217,"")</f>
        <v/>
      </c>
      <c r="DU196" s="337"/>
      <c r="DV196" s="174" t="str">
        <f>IF($DT196=$DT198,IF($DR196=$DR198,IF($DP196&lt;&gt;"",IF($DP196&gt;$DP198,"W","L"),""),IF($DR196&gt;$DR198,"W","L")),IF($DT196&gt;$DT198,"W","L"))</f>
        <v/>
      </c>
      <c r="DW196" s="154" t="str">
        <f>CONCATENATE($A200," ",$D200,","," ",$F198)</f>
        <v>Group: 4, Women's Singles</v>
      </c>
      <c r="DX196" s="155"/>
      <c r="DY196" s="155"/>
      <c r="DZ196" s="155"/>
      <c r="EA196" s="155"/>
      <c r="EB196" s="155"/>
      <c r="EC196" s="155"/>
      <c r="ED196" s="155"/>
      <c r="EE196" s="155"/>
      <c r="EF196" s="155"/>
      <c r="EG196" s="155"/>
      <c r="EH196" s="155"/>
      <c r="EI196" s="156"/>
      <c r="EJ196" s="163">
        <f>AC217</f>
        <v>15</v>
      </c>
      <c r="EK196" s="164"/>
      <c r="EL196" s="183" t="str">
        <f>AE217</f>
        <v>B</v>
      </c>
      <c r="EM196" s="185" t="str">
        <f>IF(VLOOKUP($EL196,$A202:$C212,3,FALSE)=0,"",CONCATENATE(VLOOKUP(VLOOKUP($EL196,$A202:$C212,3,FALSE),Players!$J:$N,4,FALSE)," ",VLOOKUP($EL196,$A202:$C212,3,FALSE)," ",IF(ISERROR(VLOOKUP(VLOOKUP($EL196,$A202:$C212,3,FALSE),Players!$J:$N,5,FALSE)),"()",CONCATENATE("(",VLOOKUP(VLOOKUP($EL196,$A202:$C212,3,FALSE),Players!$J:$N,5,FALSE),")"))))</f>
        <v/>
      </c>
      <c r="EN196" s="186"/>
      <c r="EO196" s="186"/>
      <c r="EP196" s="186"/>
      <c r="EQ196" s="186"/>
      <c r="ER196" s="186"/>
      <c r="ES196" s="186"/>
      <c r="ET196" s="186"/>
      <c r="EU196" s="186"/>
      <c r="EV196" s="186"/>
      <c r="EW196" s="186"/>
      <c r="EX196" s="186"/>
      <c r="EY196" s="186"/>
      <c r="EZ196" s="186"/>
      <c r="FA196" s="187"/>
      <c r="FB196" s="170" t="str">
        <f>IF(AF217&lt;&gt;"",AF217,"")</f>
        <v/>
      </c>
      <c r="FC196" s="171"/>
      <c r="FD196" s="335" t="str">
        <f>IF(AH217&lt;&gt;"",AH217,"")</f>
        <v/>
      </c>
      <c r="FE196" s="171"/>
      <c r="FF196" s="335" t="str">
        <f>IF(AJ217&lt;&gt;"",AJ217,"")</f>
        <v/>
      </c>
      <c r="FG196" s="171"/>
      <c r="FH196" s="335" t="str">
        <f>IF(AL217&lt;&gt;"",AL217,"")</f>
        <v/>
      </c>
      <c r="FI196" s="171"/>
      <c r="FJ196" s="335" t="str">
        <f>IF(AN217&lt;&gt;"",AN217,"")</f>
        <v/>
      </c>
      <c r="FK196" s="337"/>
      <c r="FL196" s="174" t="str">
        <f>IF($FJ196=$FJ198,IF($FH196=$FH198,IF($FF196&lt;&gt;"",IF($FF196&gt;$FF198,"W","L"),""),IF($FH196&gt;$FH198,"W","L")),IF($FJ196&gt;$FJ198,"W","L"))</f>
        <v/>
      </c>
    </row>
    <row r="197" spans="1:171" ht="11.25" customHeight="1">
      <c r="A197" s="261"/>
      <c r="B197" s="262"/>
      <c r="C197" s="262"/>
      <c r="D197" s="262"/>
      <c r="E197" s="26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304"/>
      <c r="AI197" s="305"/>
      <c r="AJ197" s="305"/>
      <c r="AK197" s="309"/>
      <c r="AL197" s="309"/>
      <c r="AM197" s="309"/>
      <c r="AN197" s="309"/>
      <c r="AO197" s="310"/>
      <c r="AQ197" s="157"/>
      <c r="AR197" s="158"/>
      <c r="AS197" s="158"/>
      <c r="AT197" s="158"/>
      <c r="AU197" s="158"/>
      <c r="AV197" s="158"/>
      <c r="AW197" s="158"/>
      <c r="AX197" s="158"/>
      <c r="AY197" s="158"/>
      <c r="AZ197" s="158"/>
      <c r="BA197" s="158"/>
      <c r="BB197" s="158"/>
      <c r="BC197" s="159"/>
      <c r="BD197" s="165"/>
      <c r="BE197" s="166"/>
      <c r="BF197" s="184"/>
      <c r="BG197" s="188"/>
      <c r="BH197" s="189"/>
      <c r="BI197" s="189"/>
      <c r="BJ197" s="189"/>
      <c r="BK197" s="189"/>
      <c r="BL197" s="189"/>
      <c r="BM197" s="189"/>
      <c r="BN197" s="189"/>
      <c r="BO197" s="189"/>
      <c r="BP197" s="189"/>
      <c r="BQ197" s="189"/>
      <c r="BR197" s="189"/>
      <c r="BS197" s="189"/>
      <c r="BT197" s="189"/>
      <c r="BU197" s="190"/>
      <c r="BV197" s="172"/>
      <c r="BW197" s="173"/>
      <c r="BX197" s="336"/>
      <c r="BY197" s="173"/>
      <c r="BZ197" s="336"/>
      <c r="CA197" s="173"/>
      <c r="CB197" s="336"/>
      <c r="CC197" s="173"/>
      <c r="CD197" s="336"/>
      <c r="CE197" s="338"/>
      <c r="CF197" s="174"/>
      <c r="CG197" s="157"/>
      <c r="CH197" s="158"/>
      <c r="CI197" s="158"/>
      <c r="CJ197" s="158"/>
      <c r="CK197" s="158"/>
      <c r="CL197" s="158"/>
      <c r="CM197" s="158"/>
      <c r="CN197" s="158"/>
      <c r="CO197" s="158"/>
      <c r="CP197" s="158"/>
      <c r="CQ197" s="158"/>
      <c r="CR197" s="158"/>
      <c r="CS197" s="159"/>
      <c r="CT197" s="165"/>
      <c r="CU197" s="166"/>
      <c r="CV197" s="184"/>
      <c r="CW197" s="188"/>
      <c r="CX197" s="189"/>
      <c r="CY197" s="189"/>
      <c r="CZ197" s="189"/>
      <c r="DA197" s="189"/>
      <c r="DB197" s="189"/>
      <c r="DC197" s="189"/>
      <c r="DD197" s="189"/>
      <c r="DE197" s="189"/>
      <c r="DF197" s="189"/>
      <c r="DG197" s="189"/>
      <c r="DH197" s="189"/>
      <c r="DI197" s="189"/>
      <c r="DJ197" s="189"/>
      <c r="DK197" s="190"/>
      <c r="DL197" s="172"/>
      <c r="DM197" s="173"/>
      <c r="DN197" s="336"/>
      <c r="DO197" s="173"/>
      <c r="DP197" s="336"/>
      <c r="DQ197" s="173"/>
      <c r="DR197" s="336"/>
      <c r="DS197" s="173"/>
      <c r="DT197" s="336"/>
      <c r="DU197" s="338"/>
      <c r="DV197" s="174"/>
      <c r="DW197" s="157"/>
      <c r="DX197" s="158"/>
      <c r="DY197" s="158"/>
      <c r="DZ197" s="158"/>
      <c r="EA197" s="158"/>
      <c r="EB197" s="158"/>
      <c r="EC197" s="158"/>
      <c r="ED197" s="158"/>
      <c r="EE197" s="158"/>
      <c r="EF197" s="158"/>
      <c r="EG197" s="158"/>
      <c r="EH197" s="158"/>
      <c r="EI197" s="159"/>
      <c r="EJ197" s="165"/>
      <c r="EK197" s="166"/>
      <c r="EL197" s="184"/>
      <c r="EM197" s="188"/>
      <c r="EN197" s="189"/>
      <c r="EO197" s="189"/>
      <c r="EP197" s="189"/>
      <c r="EQ197" s="189"/>
      <c r="ER197" s="189"/>
      <c r="ES197" s="189"/>
      <c r="ET197" s="189"/>
      <c r="EU197" s="189"/>
      <c r="EV197" s="189"/>
      <c r="EW197" s="189"/>
      <c r="EX197" s="189"/>
      <c r="EY197" s="189"/>
      <c r="EZ197" s="189"/>
      <c r="FA197" s="190"/>
      <c r="FB197" s="172"/>
      <c r="FC197" s="173"/>
      <c r="FD197" s="336"/>
      <c r="FE197" s="173"/>
      <c r="FF197" s="336"/>
      <c r="FG197" s="173"/>
      <c r="FH197" s="336"/>
      <c r="FI197" s="173"/>
      <c r="FJ197" s="336"/>
      <c r="FK197" s="338"/>
      <c r="FL197" s="174"/>
    </row>
    <row r="198" spans="1:171" ht="11.25" customHeight="1">
      <c r="A198" s="266" t="s">
        <v>11</v>
      </c>
      <c r="B198" s="267"/>
      <c r="C198" s="267"/>
      <c r="D198" s="277" t="s">
        <v>12</v>
      </c>
      <c r="E198" s="278"/>
      <c r="F198" s="280" t="str">
        <f>Players!$H$3</f>
        <v>Women's Singles</v>
      </c>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81"/>
      <c r="AE198" s="281"/>
      <c r="AF198" s="281"/>
      <c r="AG198" s="281"/>
      <c r="AH198" s="302" t="s">
        <v>13</v>
      </c>
      <c r="AI198" s="303"/>
      <c r="AJ198" s="303"/>
      <c r="AK198" s="328" t="s">
        <v>55</v>
      </c>
      <c r="AL198" s="328"/>
      <c r="AM198" s="328"/>
      <c r="AN198" s="328"/>
      <c r="AO198" s="329"/>
      <c r="AQ198" s="157"/>
      <c r="AR198" s="158"/>
      <c r="AS198" s="158"/>
      <c r="AT198" s="158"/>
      <c r="AU198" s="158"/>
      <c r="AV198" s="158"/>
      <c r="AW198" s="158"/>
      <c r="AX198" s="158"/>
      <c r="AY198" s="158"/>
      <c r="AZ198" s="158"/>
      <c r="BA198" s="158"/>
      <c r="BB198" s="158"/>
      <c r="BC198" s="159"/>
      <c r="BD198" s="165"/>
      <c r="BE198" s="166"/>
      <c r="BF198" s="175" t="str">
        <f>C219</f>
        <v>F</v>
      </c>
      <c r="BG198" s="177" t="str">
        <f>IF(VLOOKUP($BF198,$A202:$C212,3,FALSE)=0,"",CONCATENATE(VLOOKUP(VLOOKUP($BF198,$A202:$C212,3,FALSE),Players!$J:$N,4,FALSE)," ",VLOOKUP($BF198,$A202:$C212,3,FALSE)," ",IF(ISERROR(VLOOKUP(VLOOKUP($BF198,$A202:$C212,3,FALSE),Players!$J:$N,5,FALSE)),"()",CONCATENATE("(",VLOOKUP(VLOOKUP($BF198,$A202:$C212,3,FALSE),Players!$J:$N,5,FALSE),")"))))</f>
        <v/>
      </c>
      <c r="BH198" s="178"/>
      <c r="BI198" s="178"/>
      <c r="BJ198" s="178"/>
      <c r="BK198" s="178"/>
      <c r="BL198" s="178"/>
      <c r="BM198" s="178"/>
      <c r="BN198" s="178"/>
      <c r="BO198" s="178"/>
      <c r="BP198" s="178"/>
      <c r="BQ198" s="178"/>
      <c r="BR198" s="178"/>
      <c r="BS198" s="178"/>
      <c r="BT198" s="178"/>
      <c r="BU198" s="179"/>
      <c r="BV198" s="150" t="str">
        <f>IF(D219&lt;&gt;"",D219,"")</f>
        <v/>
      </c>
      <c r="BW198" s="151"/>
      <c r="BX198" s="288" t="str">
        <f>IF(F219&lt;&gt;"",F219,"")</f>
        <v/>
      </c>
      <c r="BY198" s="151"/>
      <c r="BZ198" s="288" t="str">
        <f>IF(H219&lt;&gt;"",H219,"")</f>
        <v/>
      </c>
      <c r="CA198" s="151"/>
      <c r="CB198" s="288" t="str">
        <f>IF(J219&lt;&gt;"",J219,"")</f>
        <v/>
      </c>
      <c r="CC198" s="151"/>
      <c r="CD198" s="288" t="str">
        <f>IF(L219&lt;&gt;"",L219,"")</f>
        <v/>
      </c>
      <c r="CE198" s="332"/>
      <c r="CF198" s="174" t="str">
        <f>IF($CF196&lt;&gt;"",IF(CF196="W","L","W"),"")</f>
        <v/>
      </c>
      <c r="CG198" s="157"/>
      <c r="CH198" s="158"/>
      <c r="CI198" s="158"/>
      <c r="CJ198" s="158"/>
      <c r="CK198" s="158"/>
      <c r="CL198" s="158"/>
      <c r="CM198" s="158"/>
      <c r="CN198" s="158"/>
      <c r="CO198" s="158"/>
      <c r="CP198" s="158"/>
      <c r="CQ198" s="158"/>
      <c r="CR198" s="158"/>
      <c r="CS198" s="159"/>
      <c r="CT198" s="165"/>
      <c r="CU198" s="166"/>
      <c r="CV198" s="175" t="str">
        <f>Q219</f>
        <v>D</v>
      </c>
      <c r="CW198" s="177" t="str">
        <f>IF(VLOOKUP($CV198,$A202:$C212,3,FALSE)=0,"",CONCATENATE(VLOOKUP(VLOOKUP($CV198,$A202:$C212,3,FALSE),Players!$J:$N,4,FALSE)," ",VLOOKUP($CV198,$A202:$C212,3,FALSE)," ",IF(ISERROR(VLOOKUP(VLOOKUP($CV198,$A202:$C212,3,FALSE),Players!$J:$N,5,FALSE)),"()",CONCATENATE("(",VLOOKUP(VLOOKUP($CV198,$A202:$C212,3,FALSE),Players!$J:$N,5,FALSE),")"))))</f>
        <v/>
      </c>
      <c r="CX198" s="178"/>
      <c r="CY198" s="178"/>
      <c r="CZ198" s="178"/>
      <c r="DA198" s="178"/>
      <c r="DB198" s="178"/>
      <c r="DC198" s="178"/>
      <c r="DD198" s="178"/>
      <c r="DE198" s="178"/>
      <c r="DF198" s="178"/>
      <c r="DG198" s="178"/>
      <c r="DH198" s="178"/>
      <c r="DI198" s="178"/>
      <c r="DJ198" s="178"/>
      <c r="DK198" s="179"/>
      <c r="DL198" s="150" t="str">
        <f>IF(R219&lt;&gt;"",R219,"")</f>
        <v/>
      </c>
      <c r="DM198" s="151"/>
      <c r="DN198" s="288" t="str">
        <f>IF(T219&lt;&gt;"",T219,"")</f>
        <v/>
      </c>
      <c r="DO198" s="151"/>
      <c r="DP198" s="288" t="str">
        <f>IF(V219&lt;&gt;"",V219,"")</f>
        <v/>
      </c>
      <c r="DQ198" s="151"/>
      <c r="DR198" s="288" t="str">
        <f>IF(X219&lt;&gt;"",X219,"")</f>
        <v/>
      </c>
      <c r="DS198" s="151"/>
      <c r="DT198" s="288" t="str">
        <f>IF(Z219&lt;&gt;"",Z219,"")</f>
        <v/>
      </c>
      <c r="DU198" s="332"/>
      <c r="DV198" s="174" t="str">
        <f>IF($DV196&lt;&gt;"",IF(DV196="W","L","W"),"")</f>
        <v/>
      </c>
      <c r="DW198" s="157"/>
      <c r="DX198" s="158"/>
      <c r="DY198" s="158"/>
      <c r="DZ198" s="158"/>
      <c r="EA198" s="158"/>
      <c r="EB198" s="158"/>
      <c r="EC198" s="158"/>
      <c r="ED198" s="158"/>
      <c r="EE198" s="158"/>
      <c r="EF198" s="158"/>
      <c r="EG198" s="158"/>
      <c r="EH198" s="158"/>
      <c r="EI198" s="159"/>
      <c r="EJ198" s="165"/>
      <c r="EK198" s="166"/>
      <c r="EL198" s="175" t="str">
        <f>AE219</f>
        <v>C</v>
      </c>
      <c r="EM198" s="177" t="str">
        <f>IF(VLOOKUP($EL198,$A202:$C212,3,FALSE)=0,"",CONCATENATE(VLOOKUP(VLOOKUP($EL198,$A202:$C212,3,FALSE),Players!$J:$N,4,FALSE)," ",VLOOKUP($EL198,$A202:$C212,3,FALSE)," ",IF(ISERROR(VLOOKUP(VLOOKUP($EL198,$A202:$C212,3,FALSE),Players!$J:$N,5,FALSE)),"()",CONCATENATE("(",VLOOKUP(VLOOKUP($EL198,$A202:$C212,3,FALSE),Players!$J:$N,5,FALSE),")"))))</f>
        <v/>
      </c>
      <c r="EN198" s="178"/>
      <c r="EO198" s="178"/>
      <c r="EP198" s="178"/>
      <c r="EQ198" s="178"/>
      <c r="ER198" s="178"/>
      <c r="ES198" s="178"/>
      <c r="ET198" s="178"/>
      <c r="EU198" s="178"/>
      <c r="EV198" s="178"/>
      <c r="EW198" s="178"/>
      <c r="EX198" s="178"/>
      <c r="EY198" s="178"/>
      <c r="EZ198" s="178"/>
      <c r="FA198" s="179"/>
      <c r="FB198" s="150" t="str">
        <f>IF(AF219&lt;&gt;"",AF219,"")</f>
        <v/>
      </c>
      <c r="FC198" s="151"/>
      <c r="FD198" s="288" t="str">
        <f>IF(AH219&lt;&gt;"",AH219,"")</f>
        <v/>
      </c>
      <c r="FE198" s="151"/>
      <c r="FF198" s="288" t="str">
        <f>IF(AJ219&lt;&gt;"",AJ219,"")</f>
        <v/>
      </c>
      <c r="FG198" s="151"/>
      <c r="FH198" s="288" t="str">
        <f>IF(AL219&lt;&gt;"",AL219,"")</f>
        <v/>
      </c>
      <c r="FI198" s="151"/>
      <c r="FJ198" s="288" t="str">
        <f>IF(AN219&lt;&gt;"",AN219,"")</f>
        <v/>
      </c>
      <c r="FK198" s="332"/>
      <c r="FL198" s="174" t="str">
        <f>IF($FL196&lt;&gt;"",IF(FL196="W","L","W"),"")</f>
        <v/>
      </c>
    </row>
    <row r="199" spans="1:171" ht="11.25" customHeight="1" thickBot="1">
      <c r="A199" s="275"/>
      <c r="B199" s="276"/>
      <c r="C199" s="276"/>
      <c r="D199" s="279"/>
      <c r="E199" s="279"/>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304"/>
      <c r="AI199" s="305"/>
      <c r="AJ199" s="305"/>
      <c r="AK199" s="330"/>
      <c r="AL199" s="330"/>
      <c r="AM199" s="330"/>
      <c r="AN199" s="330"/>
      <c r="AO199" s="331"/>
      <c r="AQ199" s="160"/>
      <c r="AR199" s="161"/>
      <c r="AS199" s="161"/>
      <c r="AT199" s="161"/>
      <c r="AU199" s="161"/>
      <c r="AV199" s="161"/>
      <c r="AW199" s="161"/>
      <c r="AX199" s="161"/>
      <c r="AY199" s="161"/>
      <c r="AZ199" s="161"/>
      <c r="BA199" s="161"/>
      <c r="BB199" s="161"/>
      <c r="BC199" s="162"/>
      <c r="BD199" s="167"/>
      <c r="BE199" s="168"/>
      <c r="BF199" s="176"/>
      <c r="BG199" s="180"/>
      <c r="BH199" s="181"/>
      <c r="BI199" s="181"/>
      <c r="BJ199" s="181"/>
      <c r="BK199" s="181"/>
      <c r="BL199" s="181"/>
      <c r="BM199" s="181"/>
      <c r="BN199" s="181"/>
      <c r="BO199" s="181"/>
      <c r="BP199" s="181"/>
      <c r="BQ199" s="181"/>
      <c r="BR199" s="181"/>
      <c r="BS199" s="181"/>
      <c r="BT199" s="181"/>
      <c r="BU199" s="182"/>
      <c r="BV199" s="152"/>
      <c r="BW199" s="153"/>
      <c r="BX199" s="333"/>
      <c r="BY199" s="153"/>
      <c r="BZ199" s="333"/>
      <c r="CA199" s="153"/>
      <c r="CB199" s="333"/>
      <c r="CC199" s="153"/>
      <c r="CD199" s="333"/>
      <c r="CE199" s="334"/>
      <c r="CF199" s="341"/>
      <c r="CG199" s="160"/>
      <c r="CH199" s="161"/>
      <c r="CI199" s="161"/>
      <c r="CJ199" s="161"/>
      <c r="CK199" s="161"/>
      <c r="CL199" s="161"/>
      <c r="CM199" s="161"/>
      <c r="CN199" s="161"/>
      <c r="CO199" s="161"/>
      <c r="CP199" s="161"/>
      <c r="CQ199" s="161"/>
      <c r="CR199" s="161"/>
      <c r="CS199" s="162"/>
      <c r="CT199" s="167"/>
      <c r="CU199" s="168"/>
      <c r="CV199" s="176"/>
      <c r="CW199" s="180"/>
      <c r="CX199" s="181"/>
      <c r="CY199" s="181"/>
      <c r="CZ199" s="181"/>
      <c r="DA199" s="181"/>
      <c r="DB199" s="181"/>
      <c r="DC199" s="181"/>
      <c r="DD199" s="181"/>
      <c r="DE199" s="181"/>
      <c r="DF199" s="181"/>
      <c r="DG199" s="181"/>
      <c r="DH199" s="181"/>
      <c r="DI199" s="181"/>
      <c r="DJ199" s="181"/>
      <c r="DK199" s="182"/>
      <c r="DL199" s="152"/>
      <c r="DM199" s="153"/>
      <c r="DN199" s="333"/>
      <c r="DO199" s="153"/>
      <c r="DP199" s="333"/>
      <c r="DQ199" s="153"/>
      <c r="DR199" s="333"/>
      <c r="DS199" s="153"/>
      <c r="DT199" s="333"/>
      <c r="DU199" s="334"/>
      <c r="DV199" s="174"/>
      <c r="DW199" s="160"/>
      <c r="DX199" s="161"/>
      <c r="DY199" s="161"/>
      <c r="DZ199" s="161"/>
      <c r="EA199" s="161"/>
      <c r="EB199" s="161"/>
      <c r="EC199" s="161"/>
      <c r="ED199" s="161"/>
      <c r="EE199" s="161"/>
      <c r="EF199" s="161"/>
      <c r="EG199" s="161"/>
      <c r="EH199" s="161"/>
      <c r="EI199" s="162"/>
      <c r="EJ199" s="167"/>
      <c r="EK199" s="168"/>
      <c r="EL199" s="176"/>
      <c r="EM199" s="180"/>
      <c r="EN199" s="181"/>
      <c r="EO199" s="181"/>
      <c r="EP199" s="181"/>
      <c r="EQ199" s="181"/>
      <c r="ER199" s="181"/>
      <c r="ES199" s="181"/>
      <c r="ET199" s="181"/>
      <c r="EU199" s="181"/>
      <c r="EV199" s="181"/>
      <c r="EW199" s="181"/>
      <c r="EX199" s="181"/>
      <c r="EY199" s="181"/>
      <c r="EZ199" s="181"/>
      <c r="FA199" s="182"/>
      <c r="FB199" s="152"/>
      <c r="FC199" s="153"/>
      <c r="FD199" s="333"/>
      <c r="FE199" s="153"/>
      <c r="FF199" s="333"/>
      <c r="FG199" s="153"/>
      <c r="FH199" s="333"/>
      <c r="FI199" s="153"/>
      <c r="FJ199" s="333"/>
      <c r="FK199" s="334"/>
      <c r="FL199" s="174"/>
    </row>
    <row r="200" spans="1:171" ht="11.25" customHeight="1">
      <c r="A200" s="259" t="s">
        <v>15</v>
      </c>
      <c r="B200" s="260"/>
      <c r="C200" s="260"/>
      <c r="D200" s="264">
        <v>4</v>
      </c>
      <c r="E200" s="264"/>
      <c r="F200" s="266" t="s">
        <v>16</v>
      </c>
      <c r="G200" s="267"/>
      <c r="H200" s="267"/>
      <c r="I200" s="283"/>
      <c r="J200" s="284"/>
      <c r="K200" s="284"/>
      <c r="L200" s="284"/>
      <c r="M200" s="284"/>
      <c r="N200" s="264"/>
      <c r="O200" s="264"/>
      <c r="P200" s="264"/>
      <c r="Q200" s="264"/>
      <c r="R200" s="264"/>
      <c r="S200" s="264"/>
      <c r="T200" s="264"/>
      <c r="U200" s="264"/>
      <c r="V200" s="264"/>
      <c r="W200" s="264"/>
      <c r="X200" s="264"/>
      <c r="Y200" s="325"/>
      <c r="Z200" s="150" t="s">
        <v>17</v>
      </c>
      <c r="AA200" s="270"/>
      <c r="AB200" s="288" t="s">
        <v>18</v>
      </c>
      <c r="AC200" s="270"/>
      <c r="AD200" s="288" t="s">
        <v>19</v>
      </c>
      <c r="AE200" s="270"/>
      <c r="AF200" s="288" t="s">
        <v>20</v>
      </c>
      <c r="AG200" s="270"/>
      <c r="AH200" s="288" t="s">
        <v>43</v>
      </c>
      <c r="AI200" s="270"/>
      <c r="AJ200" s="288" t="s">
        <v>52</v>
      </c>
      <c r="AK200" s="290"/>
      <c r="AL200" s="292" t="s">
        <v>21</v>
      </c>
      <c r="AM200" s="293"/>
      <c r="AN200" s="296" t="s">
        <v>22</v>
      </c>
      <c r="AO200" s="297"/>
      <c r="AQ200" s="126"/>
      <c r="AR200" s="126"/>
      <c r="AS200" s="126"/>
      <c r="AT200" s="126"/>
      <c r="AU200" s="126"/>
      <c r="AV200" s="126"/>
      <c r="AW200" s="126"/>
      <c r="AX200" s="126"/>
      <c r="AY200" s="126"/>
      <c r="AZ200" s="126"/>
      <c r="BA200" s="126"/>
      <c r="BB200" s="126"/>
      <c r="BC200" s="126"/>
      <c r="BV200" s="169" t="str">
        <f>IF(CF196&lt;&gt;"",IF(AND(AND(BV196&gt;-1,BV198&gt;-1),OR(BV196&gt;10,BV198&gt;10),ABS(BV196-BV198)&gt;1,IF(OR(BV196&gt;11,BV198&gt;11),ABS(BV196-BV198)=2,TRUE),BV196=INT(BV196),BV198=INT(BV198)),"","Error"),"")</f>
        <v/>
      </c>
      <c r="BW200" s="169"/>
      <c r="BX200" s="169" t="str">
        <f>IF(CF196&lt;&gt;"",IF(AND(AND(BX196&gt;-1,BX198&gt;-1),OR(BX196&gt;10,BX198&gt;10),ABS(BX196-BX198)&gt;1,IF(OR(BX196&gt;11,BX198&gt;11),ABS(BX196-BX198)=2,TRUE),BX196=INT(BX196),BX198=INT(BX198)),"","Error"),"")</f>
        <v/>
      </c>
      <c r="BY200" s="169"/>
      <c r="BZ200" s="169" t="str">
        <f>IF(CF196&lt;&gt;"",IF(AND(AND(BZ196&gt;-1,BZ198&gt;-1),OR(BZ196&gt;10,BZ198&gt;10),ABS(BZ196-BZ198)&gt;1,IF(OR(BZ196&gt;11,BZ198&gt;11),ABS(BZ196-BZ198)=2,TRUE),BZ196=INT(BZ196),BZ198=INT(BZ198)),"","Error"),"")</f>
        <v/>
      </c>
      <c r="CA200" s="169"/>
      <c r="CB200" s="169" t="str">
        <f>IF(AND(CF196&lt;&gt;"",CB196&lt;&gt;""),IF(AND(AND(CB196&gt;-1,CB198&gt;-1),OR(CB196&gt;10,CB198&gt;10),ABS(CB196-CB198)&gt;1,IF(OR(CB196&gt;11,CB198&gt;11),ABS(CB196-CB198)=2,TRUE),CB196=INT(CB196),CB198=INT(CB198)),"","Error"),"")</f>
        <v/>
      </c>
      <c r="CC200" s="169"/>
      <c r="CD200" s="169" t="str">
        <f>IF(AND(CF196&lt;&gt;"",CD196&lt;&gt;""),IF(AND(AND(CD196&gt;-1,CD198&gt;-1),OR(CD196&gt;10,CD198&gt;10),ABS(CD196-CD198)&gt;1,IF(OR(CD196&gt;11,CD198&gt;11),ABS(CD196-CD198)=2,TRUE),CD196=INT(CD196),CD198=INT(CD198)),"","Error"),"")</f>
        <v/>
      </c>
      <c r="CE200" s="169"/>
      <c r="CG200" s="126"/>
      <c r="CH200" s="126"/>
      <c r="CI200" s="126"/>
      <c r="CJ200" s="126"/>
      <c r="CK200" s="126"/>
      <c r="CL200" s="126"/>
      <c r="CM200" s="126"/>
      <c r="CN200" s="126"/>
      <c r="CO200" s="126"/>
      <c r="CP200" s="126"/>
      <c r="CQ200" s="126"/>
      <c r="CR200" s="126"/>
      <c r="CS200" s="126"/>
      <c r="DL200" s="169" t="str">
        <f>IF(DV196&lt;&gt;"",IF(AND(AND(DL196&gt;-1,DL198&gt;-1),OR(DL196&gt;10,DL198&gt;10),ABS(DL196-DL198)&gt;1,IF(OR(DL196&gt;11,DL198&gt;11),ABS(DL196-DL198)=2,TRUE),DL196=INT(DL196),DL198=INT(DL198)),"","Error"),"")</f>
        <v/>
      </c>
      <c r="DM200" s="169"/>
      <c r="DN200" s="169" t="str">
        <f>IF(DV196&lt;&gt;"",IF(AND(AND(DN196&gt;-1,DN198&gt;-1),OR(DN196&gt;10,DN198&gt;10),ABS(DN196-DN198)&gt;1,IF(OR(DN196&gt;11,DN198&gt;11),ABS(DN196-DN198)=2,TRUE),DN196=INT(DN196),DN198=INT(DN198)),"","Error"),"")</f>
        <v/>
      </c>
      <c r="DO200" s="169"/>
      <c r="DP200" s="169" t="str">
        <f>IF(DV196&lt;&gt;"",IF(AND(AND(DP196&gt;-1,DP198&gt;-1),OR(DP196&gt;10,DP198&gt;10),ABS(DP196-DP198)&gt;1,IF(OR(DP196&gt;11,DP198&gt;11),ABS(DP196-DP198)=2,TRUE),DP196=INT(DP196),DP198=INT(DP198)),"","Error"),"")</f>
        <v/>
      </c>
      <c r="DQ200" s="169"/>
      <c r="DR200" s="169" t="str">
        <f>IF(AND(DV196&lt;&gt;"",DR196&lt;&gt;""),IF(AND(AND(DR196&gt;-1,DR198&gt;-1),OR(DR196&gt;10,DR198&gt;10),ABS(DR196-DR198)&gt;1,IF(OR(DR196&gt;11,DR198&gt;11),ABS(DR196-DR198)=2,TRUE),DR196=INT(DR196),DR198=INT(DR198)),"","Error"),"")</f>
        <v/>
      </c>
      <c r="DS200" s="169"/>
      <c r="DT200" s="169" t="str">
        <f>IF(AND(DV196&lt;&gt;"",DT196&lt;&gt;""),IF(AND(AND(DT196&gt;-1,DT198&gt;-1),OR(DT196&gt;10,DT198&gt;10),ABS(DT196-DT198)&gt;1,IF(OR(DT196&gt;11,DT198&gt;11),ABS(DT196-DT198)=2,TRUE),DT196=INT(DT196),DT198=INT(DT198)),"","Error"),"")</f>
        <v/>
      </c>
      <c r="DU200" s="169"/>
      <c r="DW200" s="126"/>
      <c r="DX200" s="126"/>
      <c r="DY200" s="126"/>
      <c r="DZ200" s="126"/>
      <c r="EA200" s="126"/>
      <c r="EB200" s="126"/>
      <c r="EC200" s="126"/>
      <c r="ED200" s="126"/>
      <c r="EE200" s="126"/>
      <c r="EF200" s="126"/>
      <c r="EG200" s="126"/>
      <c r="EH200" s="126"/>
      <c r="EI200" s="126"/>
      <c r="FB200" s="169" t="str">
        <f>IF(FL196&lt;&gt;"",IF(AND(AND(FB196&gt;-1,FB198&gt;-1),OR(FB196&gt;10,FB198&gt;10),ABS(FB196-FB198)&gt;1,IF(OR(FB196&gt;11,FB198&gt;11),ABS(FB196-FB198)=2,TRUE),FB196=INT(FB196),FB198=INT(FB198)),"","Error"),"")</f>
        <v/>
      </c>
      <c r="FC200" s="169"/>
      <c r="FD200" s="169" t="str">
        <f>IF(FL196&lt;&gt;"",IF(AND(AND(FD196&gt;-1,FD198&gt;-1),OR(FD196&gt;10,FD198&gt;10),ABS(FD196-FD198)&gt;1,IF(OR(FD196&gt;11,FD198&gt;11),ABS(FD196-FD198)=2,TRUE),FD196=INT(FD196),FD198=INT(FD198)),"","Error"),"")</f>
        <v/>
      </c>
      <c r="FE200" s="169"/>
      <c r="FF200" s="169" t="str">
        <f>IF(FL196&lt;&gt;"",IF(AND(AND(FF196&gt;-1,FF198&gt;-1),OR(FF196&gt;10,FF198&gt;10),ABS(FF196-FF198)&gt;1,IF(OR(FF196&gt;11,FF198&gt;11),ABS(FF196-FF198)=2,TRUE),FF196=INT(FF196),FF198=INT(FF198)),"","Error"),"")</f>
        <v/>
      </c>
      <c r="FG200" s="169"/>
      <c r="FH200" s="169" t="str">
        <f>IF(AND(FL196&lt;&gt;"",FH196&lt;&gt;""),IF(AND(AND(FH196&gt;-1,FH198&gt;-1),OR(FH196&gt;10,FH198&gt;10),ABS(FH196-FH198)&gt;1,IF(OR(FH196&gt;11,FH198&gt;11),ABS(FH196-FH198)=2,TRUE),FH196=INT(FH196),FH198=INT(FH198)),"","Error"),"")</f>
        <v/>
      </c>
      <c r="FI200" s="169"/>
      <c r="FJ200" s="169" t="str">
        <f>IF(AND(FL196&lt;&gt;"",FJ196&lt;&gt;""),IF(AND(AND(FJ196&gt;-1,FJ198&gt;-1),OR(FJ196&gt;10,FJ198&gt;10),ABS(FJ196-FJ198)&gt;1,IF(OR(FJ196&gt;11,FJ198&gt;11),ABS(FJ196-FJ198)=2,TRUE),FJ196=INT(FJ196),FJ198=INT(FJ198)),"","Error"),"")</f>
        <v/>
      </c>
      <c r="FK200" s="169"/>
    </row>
    <row r="201" spans="1:171" ht="11.25" customHeight="1" thickBot="1">
      <c r="A201" s="261"/>
      <c r="B201" s="262"/>
      <c r="C201" s="262"/>
      <c r="D201" s="326"/>
      <c r="E201" s="326"/>
      <c r="F201" s="275"/>
      <c r="G201" s="276"/>
      <c r="H201" s="276"/>
      <c r="I201" s="286"/>
      <c r="J201" s="286"/>
      <c r="K201" s="286"/>
      <c r="L201" s="286"/>
      <c r="M201" s="286"/>
      <c r="N201" s="326"/>
      <c r="O201" s="326"/>
      <c r="P201" s="326"/>
      <c r="Q201" s="326"/>
      <c r="R201" s="326"/>
      <c r="S201" s="326"/>
      <c r="T201" s="326"/>
      <c r="U201" s="326"/>
      <c r="V201" s="326"/>
      <c r="W201" s="326"/>
      <c r="X201" s="326"/>
      <c r="Y201" s="327"/>
      <c r="Z201" s="194"/>
      <c r="AA201" s="195"/>
      <c r="AB201" s="289"/>
      <c r="AC201" s="195"/>
      <c r="AD201" s="289"/>
      <c r="AE201" s="195"/>
      <c r="AF201" s="289"/>
      <c r="AG201" s="195"/>
      <c r="AH201" s="289"/>
      <c r="AI201" s="195"/>
      <c r="AJ201" s="289"/>
      <c r="AK201" s="291"/>
      <c r="AL201" s="294"/>
      <c r="AM201" s="295"/>
      <c r="AN201" s="298"/>
      <c r="AO201" s="299"/>
      <c r="AQ201" s="126"/>
      <c r="AR201" s="126"/>
      <c r="AS201" s="126"/>
      <c r="AT201" s="126"/>
      <c r="AU201" s="126"/>
      <c r="AV201" s="126"/>
      <c r="AW201" s="126"/>
      <c r="AX201" s="126"/>
      <c r="AY201" s="126"/>
      <c r="AZ201" s="126"/>
      <c r="BA201" s="126"/>
      <c r="BB201" s="126"/>
      <c r="BC201" s="126"/>
      <c r="CG201" s="126"/>
      <c r="CH201" s="126"/>
      <c r="CI201" s="126"/>
      <c r="CJ201" s="126"/>
      <c r="CK201" s="126"/>
      <c r="CL201" s="126"/>
      <c r="CM201" s="126"/>
      <c r="CN201" s="126"/>
      <c r="CO201" s="126"/>
      <c r="CP201" s="126"/>
      <c r="CQ201" s="126"/>
      <c r="CR201" s="126"/>
      <c r="CS201" s="126"/>
      <c r="DW201" s="126"/>
      <c r="DX201" s="126"/>
      <c r="DY201" s="126"/>
      <c r="DZ201" s="126"/>
      <c r="EA201" s="126"/>
      <c r="EB201" s="126"/>
      <c r="EC201" s="126"/>
      <c r="ED201" s="126"/>
      <c r="EE201" s="126"/>
      <c r="EF201" s="126"/>
      <c r="EG201" s="126"/>
      <c r="EH201" s="126"/>
      <c r="EI201" s="126"/>
    </row>
    <row r="202" spans="1:171" ht="11.25" customHeight="1">
      <c r="A202" s="210" t="str">
        <f>Z200</f>
        <v>A</v>
      </c>
      <c r="B202" s="211"/>
      <c r="C202" s="342"/>
      <c r="D202" s="343"/>
      <c r="E202" s="343"/>
      <c r="F202" s="343"/>
      <c r="G202" s="343"/>
      <c r="H202" s="343"/>
      <c r="I202" s="343"/>
      <c r="J202" s="343"/>
      <c r="K202" s="343"/>
      <c r="L202" s="343"/>
      <c r="M202" s="343"/>
      <c r="N202" s="343"/>
      <c r="O202" s="343"/>
      <c r="P202" s="343"/>
      <c r="Q202" s="343"/>
      <c r="R202" s="343"/>
      <c r="S202" s="343"/>
      <c r="T202" s="343"/>
      <c r="U202" s="343"/>
      <c r="V202" s="343"/>
      <c r="W202" s="343"/>
      <c r="X202" s="343"/>
      <c r="Y202" s="344"/>
      <c r="Z202" s="250"/>
      <c r="AA202" s="229"/>
      <c r="AB202" s="252" t="str">
        <f>IF($D198="1P",IF(Z237=Z239,IF(X237=X239,IF(V237&lt;&gt;"",IF(V237&gt;V239,"W","L"),""),IF(X237&gt;X239,"W","L")),IF(Z237&gt;Z239,"W","L")),IF(Z225=Z227,IF(X225=X227,IF(V225&lt;&gt;"",IF(V225&gt;V227,"W","L"),""),IF(X225&gt;X227,"W","L")),IF(Z225&gt;Z227,"W","L")))</f>
        <v/>
      </c>
      <c r="AC202" s="253"/>
      <c r="AD202" s="252" t="str">
        <f>IF($D198="1P",IF(Z225=Z227,IF(X225=X227,IF(V225&lt;&gt;"",IF(V225&gt;V227,"W","L"),""),IF(X225&gt;X227,"W","L")),IF(Z225&gt;Z227,"W","L")),IF(L241=L243,IF(J241=J243,IF(H241&lt;&gt;"",IF(H241&gt;H243,"W","L"),""),IF(J241&gt;J243,"W","L")),IF(L241&gt;L243,"W","L")))</f>
        <v/>
      </c>
      <c r="AE202" s="253"/>
      <c r="AF202" s="252" t="str">
        <f>IF($D198="1P",IF(L241=L243,IF(J241=J243,IF(H241&lt;&gt;"",IF(H241&gt;H243,"W","L"),""),IF(J241&gt;J243,"W","L")),IF(L241&gt;L243,"W","L")),IF(L229=L231,IF(J229=J231,IF(H229&lt;&gt;"",IF(H229&gt;H231,"W","L"),""),IF(J229&gt;J231,"W","L")),IF(L229&gt;L231,"W","L")))</f>
        <v/>
      </c>
      <c r="AG202" s="253"/>
      <c r="AH202" s="252" t="str">
        <f>IF($D198="1P",IF(L229=L231,IF(J229=J231,IF(H229&lt;&gt;"",IF(H229&gt;H231,"W","L"),""),IF(J229&gt;J231,"W","L")),IF(L229&gt;L231,"W","L")),IF(Z237=Z239,IF(X237=X239,IF(V237&lt;&gt;"",IF(V237&gt;V239,"W","L"),""),IF(X237&gt;X239,"W","L")),IF(Z237&gt;Z239,"W","L")))</f>
        <v/>
      </c>
      <c r="AI202" s="253"/>
      <c r="AJ202" s="252" t="str">
        <f>IF($D198="1P",IF(L217=L219,IF(J217=J219,IF(H217&lt;&gt;"",IF(H217&gt;H219,"W","L"),""),IF(J217&gt;J219,"W","L")),IF(L217&gt;L219,"W","L")),IF(L217=L219,IF(J217=J219,IF(H217&lt;&gt;"",IF(H217&gt;H219,"W","L"),""),IF(J217&gt;J219,"W","L")),IF(L217&gt;L219,"W","L")))</f>
        <v/>
      </c>
      <c r="AK202" s="324"/>
      <c r="AL202" s="254" t="str">
        <f>IF(OR(COUNTIF(Z202:AJ202,"W"),COUNTIF(Z202:AJ202,"L")),COUNTIF(Z202:AJ202,"W")*2+COUNTIF(Z202:AJ202,"L"),"")</f>
        <v/>
      </c>
      <c r="AM202" s="255"/>
      <c r="AN202" s="256" t="str">
        <f>IF(AL202&lt;&gt;"",RANK(AL202,AL202:AL212,0),"")</f>
        <v/>
      </c>
      <c r="AO202" s="257"/>
      <c r="AQ202" s="127"/>
      <c r="AR202" s="127"/>
      <c r="AS202" s="127"/>
      <c r="AT202" s="127"/>
      <c r="AU202" s="127"/>
      <c r="AV202" s="127"/>
      <c r="AW202" s="127"/>
      <c r="AX202" s="127"/>
      <c r="AY202" s="127"/>
      <c r="AZ202" s="127"/>
      <c r="BA202" s="127"/>
      <c r="BB202" s="127"/>
      <c r="BC202" s="127"/>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127"/>
      <c r="CH202" s="127"/>
      <c r="CI202" s="127"/>
      <c r="CJ202" s="127"/>
      <c r="CK202" s="127"/>
      <c r="CL202" s="127"/>
      <c r="CM202" s="127"/>
      <c r="CN202" s="127"/>
      <c r="CO202" s="127"/>
      <c r="CP202" s="127"/>
      <c r="CQ202" s="127"/>
      <c r="CR202" s="127"/>
      <c r="CS202" s="127"/>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W202" s="127"/>
      <c r="DX202" s="127"/>
      <c r="DY202" s="127"/>
      <c r="DZ202" s="127"/>
      <c r="EA202" s="127"/>
      <c r="EB202" s="127"/>
      <c r="EC202" s="127"/>
      <c r="ED202" s="127"/>
      <c r="EE202" s="127"/>
      <c r="EF202" s="127"/>
      <c r="EG202" s="127"/>
      <c r="EH202" s="127"/>
      <c r="EI202" s="127"/>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row>
    <row r="203" spans="1:171" ht="11.25" customHeight="1">
      <c r="A203" s="212"/>
      <c r="B203" s="213"/>
      <c r="C203" s="217"/>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9"/>
      <c r="Z203" s="251"/>
      <c r="AA203" s="236"/>
      <c r="AB203" s="234"/>
      <c r="AC203" s="233"/>
      <c r="AD203" s="234"/>
      <c r="AE203" s="233"/>
      <c r="AF203" s="234"/>
      <c r="AG203" s="233"/>
      <c r="AH203" s="234"/>
      <c r="AI203" s="233"/>
      <c r="AJ203" s="234"/>
      <c r="AK203" s="238"/>
      <c r="AL203" s="241"/>
      <c r="AM203" s="240"/>
      <c r="AN203" s="258"/>
      <c r="AO203" s="243"/>
      <c r="AQ203" s="128"/>
      <c r="AR203" s="128"/>
      <c r="AS203" s="128"/>
      <c r="AT203" s="128"/>
      <c r="AU203" s="128"/>
      <c r="AV203" s="128"/>
      <c r="AW203" s="128"/>
      <c r="AX203" s="128"/>
      <c r="AY203" s="128"/>
      <c r="AZ203" s="128"/>
      <c r="BA203" s="128"/>
      <c r="BB203" s="128"/>
      <c r="BC203" s="128"/>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128"/>
      <c r="CH203" s="128"/>
      <c r="CI203" s="128"/>
      <c r="CJ203" s="128"/>
      <c r="CK203" s="128"/>
      <c r="CL203" s="128"/>
      <c r="CM203" s="128"/>
      <c r="CN203" s="128"/>
      <c r="CO203" s="128"/>
      <c r="CP203" s="128"/>
      <c r="CQ203" s="128"/>
      <c r="CR203" s="128"/>
      <c r="CS203" s="128"/>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W203" s="128"/>
      <c r="DX203" s="128"/>
      <c r="DY203" s="128"/>
      <c r="DZ203" s="128"/>
      <c r="EA203" s="128"/>
      <c r="EB203" s="128"/>
      <c r="EC203" s="128"/>
      <c r="ED203" s="128"/>
      <c r="EE203" s="128"/>
      <c r="EF203" s="128"/>
      <c r="EG203" s="128"/>
      <c r="EH203" s="128"/>
      <c r="EI203" s="128"/>
      <c r="EJ203" s="41"/>
      <c r="EK203" s="41"/>
      <c r="EL203" s="41"/>
      <c r="EM203" s="41"/>
      <c r="EN203" s="41"/>
      <c r="EO203" s="41"/>
      <c r="EP203" s="41"/>
      <c r="EQ203" s="41"/>
      <c r="ER203" s="41"/>
      <c r="ES203" s="41"/>
      <c r="ET203" s="41"/>
      <c r="EU203" s="41"/>
      <c r="EV203" s="41"/>
      <c r="EW203" s="41"/>
      <c r="EX203" s="41"/>
      <c r="EY203" s="41"/>
      <c r="EZ203" s="41"/>
      <c r="FA203" s="41"/>
      <c r="FB203" s="41"/>
      <c r="FC203" s="41"/>
      <c r="FD203" s="41"/>
      <c r="FE203" s="41"/>
      <c r="FF203" s="41"/>
      <c r="FG203" s="41"/>
      <c r="FH203" s="41"/>
      <c r="FI203" s="41"/>
      <c r="FJ203" s="41"/>
      <c r="FK203" s="41"/>
    </row>
    <row r="204" spans="1:171" ht="11.25" customHeight="1">
      <c r="A204" s="210" t="str">
        <f>AB200</f>
        <v>B</v>
      </c>
      <c r="B204" s="211"/>
      <c r="C204" s="342"/>
      <c r="D204" s="343"/>
      <c r="E204" s="343"/>
      <c r="F204" s="343"/>
      <c r="G204" s="343"/>
      <c r="H204" s="343"/>
      <c r="I204" s="343"/>
      <c r="J204" s="343"/>
      <c r="K204" s="343"/>
      <c r="L204" s="343"/>
      <c r="M204" s="343"/>
      <c r="N204" s="343"/>
      <c r="O204" s="343"/>
      <c r="P204" s="343"/>
      <c r="Q204" s="343"/>
      <c r="R204" s="343"/>
      <c r="S204" s="343"/>
      <c r="T204" s="343"/>
      <c r="U204" s="343"/>
      <c r="V204" s="343"/>
      <c r="W204" s="343"/>
      <c r="X204" s="343"/>
      <c r="Y204" s="344"/>
      <c r="Z204" s="220" t="str">
        <f>IF(AB202&lt;&gt;"",IF(AB202="W","L","W"),"")</f>
        <v/>
      </c>
      <c r="AA204" s="221"/>
      <c r="AB204" s="228"/>
      <c r="AC204" s="229"/>
      <c r="AD204" s="227" t="str">
        <f>IF($D198="1P",IF(L237=L239,IF(J237=J239,IF(H237&lt;&gt;"",IF(H237&gt;H239,"W","L"),""),IF(J237&gt;J239,"W","L")),IF(L237&gt;L239,"W","L")),IF(AN217=AN219,IF(AL217=AL219,IF(AJ217&lt;&gt;"",IF(AJ217&gt;AJ219,"W","L"),""),IF(AL217&gt;AL219,"W","L")),IF(AN217&gt;AN219,"W","L")))</f>
        <v/>
      </c>
      <c r="AE204" s="221"/>
      <c r="AF204" s="227" t="str">
        <f>IF($D198="1P",IF(Z229=Z231,IF(X229=X231,IF(V229&lt;&gt;"",IF(V229&gt;V231,"W","L"),""),IF(X229&gt;X231,"W","L")),IF(Z229&gt;Z231,"W","L")),IF(Z217=Z219,IF(X217=X219,IF(V217&lt;&gt;"",IF(V217&gt;V219,"W","L"),""),IF(X217&gt;X219,"W","L")),IF(Z217&gt;Z219,"W","L")))</f>
        <v/>
      </c>
      <c r="AG204" s="221"/>
      <c r="AH204" s="227" t="str">
        <f>IF($D198="1P",IF(L221=L223,IF(J221=J223,IF(H221&lt;&gt;"",IF(H221&gt;H223,"W","L"),""),IF(J221&gt;J223,"W","L")),IF(L221&gt;L223,"W","L")),IF(L221=L223,IF(J221=J223,IF(H221&lt;&gt;"",IF(H221&gt;H223,"W","L"),""),IF(J221&gt;J223,"W","L")),IF(L221&gt;L223,"W","L")))</f>
        <v/>
      </c>
      <c r="AI204" s="221"/>
      <c r="AJ204" s="227" t="str">
        <f>IF($D198="1P",IF(Z221=Z223,IF(X221=X223,IF(V221&lt;&gt;"",IF(V221&gt;V223,"W","L"),""),IF(X221&gt;X223,"W","L")),IF(Z221&gt;Z223,"W","L")),IF(L237=L239,IF(J237=J239,IF(H237&lt;&gt;"",IF(H237&gt;H239,"W","L"),""),IF(J237&gt;J239,"W","L")),IF(L237&gt;L239,"W","L")))</f>
        <v/>
      </c>
      <c r="AK204" s="237"/>
      <c r="AL204" s="239" t="str">
        <f>IF(OR(COUNTIF(Z204:AJ204,"W"),COUNTIF(Z204:AJ204,"L")),COUNTIF(Z204:AJ204,"W")*2+COUNTIF(Z204:AJ204,"L"),"")</f>
        <v/>
      </c>
      <c r="AM204" s="240"/>
      <c r="AN204" s="242" t="str">
        <f>IF(AL204&lt;&gt;"",RANK(AL204,AL202:AL212,0),"")</f>
        <v/>
      </c>
      <c r="AO204" s="243"/>
      <c r="AQ204" s="126"/>
      <c r="AR204" s="126"/>
      <c r="AS204" s="126"/>
      <c r="AT204" s="126"/>
      <c r="AU204" s="126"/>
      <c r="AV204" s="126"/>
      <c r="AW204" s="126"/>
      <c r="AX204" s="126"/>
      <c r="AY204" s="126"/>
      <c r="AZ204" s="126"/>
      <c r="BA204" s="126"/>
      <c r="BB204" s="126"/>
      <c r="BC204" s="126"/>
      <c r="CG204" s="126"/>
      <c r="CH204" s="126"/>
      <c r="CI204" s="126"/>
      <c r="CJ204" s="126"/>
      <c r="CK204" s="126"/>
      <c r="CL204" s="126"/>
      <c r="CM204" s="126"/>
      <c r="CN204" s="126"/>
      <c r="CO204" s="126"/>
      <c r="CP204" s="126"/>
      <c r="CQ204" s="126"/>
      <c r="CR204" s="126"/>
      <c r="CS204" s="126"/>
      <c r="DW204" s="126"/>
      <c r="DX204" s="126"/>
      <c r="DY204" s="126"/>
      <c r="DZ204" s="126"/>
      <c r="EA204" s="126"/>
      <c r="EB204" s="126"/>
      <c r="EC204" s="126"/>
      <c r="ED204" s="126"/>
      <c r="EE204" s="126"/>
      <c r="EF204" s="126"/>
      <c r="EG204" s="126"/>
      <c r="EH204" s="126"/>
      <c r="EI204" s="126"/>
    </row>
    <row r="205" spans="1:171" ht="11.25" customHeight="1" thickBot="1">
      <c r="A205" s="212"/>
      <c r="B205" s="213"/>
      <c r="C205" s="217"/>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9"/>
      <c r="Z205" s="232"/>
      <c r="AA205" s="233"/>
      <c r="AB205" s="235"/>
      <c r="AC205" s="236"/>
      <c r="AD205" s="234"/>
      <c r="AE205" s="233"/>
      <c r="AF205" s="234"/>
      <c r="AG205" s="233"/>
      <c r="AH205" s="234"/>
      <c r="AI205" s="233"/>
      <c r="AJ205" s="234"/>
      <c r="AK205" s="238"/>
      <c r="AL205" s="241"/>
      <c r="AM205" s="240"/>
      <c r="AN205" s="258"/>
      <c r="AO205" s="243"/>
      <c r="AQ205" s="127"/>
      <c r="AR205" s="127"/>
      <c r="AS205" s="127"/>
      <c r="AT205" s="127"/>
      <c r="AU205" s="127"/>
      <c r="AV205" s="127"/>
      <c r="AW205" s="127"/>
      <c r="AX205" s="127"/>
      <c r="AY205" s="127"/>
      <c r="AZ205" s="127"/>
      <c r="BA205" s="127"/>
      <c r="BB205" s="127"/>
      <c r="BC205" s="127"/>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G205" s="127"/>
      <c r="CH205" s="127"/>
      <c r="CI205" s="127"/>
      <c r="CJ205" s="127"/>
      <c r="CK205" s="127"/>
      <c r="CL205" s="127"/>
      <c r="CM205" s="127"/>
      <c r="CN205" s="127"/>
      <c r="CO205" s="127"/>
      <c r="CP205" s="127"/>
      <c r="CQ205" s="127"/>
      <c r="CR205" s="127"/>
      <c r="CS205" s="127"/>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W205" s="126"/>
      <c r="DX205" s="126"/>
      <c r="DY205" s="126"/>
      <c r="DZ205" s="126"/>
      <c r="EA205" s="126"/>
      <c r="EB205" s="126"/>
      <c r="EC205" s="126"/>
      <c r="ED205" s="126"/>
      <c r="EE205" s="126"/>
      <c r="EF205" s="126"/>
      <c r="EG205" s="126"/>
      <c r="EH205" s="126"/>
      <c r="EI205" s="126"/>
    </row>
    <row r="206" spans="1:171" ht="11.25" customHeight="1">
      <c r="A206" s="210" t="str">
        <f>AD200</f>
        <v>C</v>
      </c>
      <c r="B206" s="211"/>
      <c r="C206" s="342"/>
      <c r="D206" s="343"/>
      <c r="E206" s="343"/>
      <c r="F206" s="343"/>
      <c r="G206" s="343"/>
      <c r="H206" s="343"/>
      <c r="I206" s="343"/>
      <c r="J206" s="343"/>
      <c r="K206" s="343"/>
      <c r="L206" s="343"/>
      <c r="M206" s="343"/>
      <c r="N206" s="343"/>
      <c r="O206" s="343"/>
      <c r="P206" s="343"/>
      <c r="Q206" s="343"/>
      <c r="R206" s="343"/>
      <c r="S206" s="343"/>
      <c r="T206" s="343"/>
      <c r="U206" s="343"/>
      <c r="V206" s="343"/>
      <c r="W206" s="343"/>
      <c r="X206" s="343"/>
      <c r="Y206" s="344"/>
      <c r="Z206" s="220" t="str">
        <f>IF(AD202&lt;&gt;"",IF(AD202="W","L","W"),"")</f>
        <v/>
      </c>
      <c r="AA206" s="221"/>
      <c r="AB206" s="227" t="str">
        <f>IF(AD204&lt;&gt;"",IF(AD204="W","L","W"),"")</f>
        <v/>
      </c>
      <c r="AC206" s="221"/>
      <c r="AD206" s="228"/>
      <c r="AE206" s="229"/>
      <c r="AF206" s="227" t="str">
        <f>IF($D198="1P",IF(L225=L227,IF(J225=J227,IF(H225&lt;&gt;"",IF(H225&gt;H227,"W","L"),""),IF(J225&gt;J227,"W","L")),IF(L225&gt;L227,"W","L")),IF(L225=L227,IF(J225=J227,IF(H225&lt;&gt;"",IF(H225&gt;H227,"W","L"),""),IF(J225&gt;J227,"W","L")),IF(L225&gt;L227,"W","L")))</f>
        <v/>
      </c>
      <c r="AG206" s="221"/>
      <c r="AH206" s="227" t="str">
        <f>IF($D198="1P",IF(Z217=Z219,IF(X217=X219,IF(V217&lt;&gt;"",IF(V217&gt;V219,"W","L"),""),IF(X217&gt;X219,"W","L")),IF(Z217&gt;Z219,"W","L")),IF(L233=L235,IF(J233=J235,IF(H233&lt;&gt;"",IF(H233&gt;H235,"W","L"),""),IF(J233&gt;J235,"W","L")),IF(L233&gt;L235,"W","L")))</f>
        <v/>
      </c>
      <c r="AI206" s="221"/>
      <c r="AJ206" s="227" t="str">
        <f>IF($D198="1P",IF(Z241=Z243,IF(X241=X243,IF(V241&lt;&gt;"",IF(V241&gt;V243,"W","L"),""),IF(X241&gt;X243,"W","L")),IF(Z241&gt;Z243,"W","L")),IF(Z229=Z231,IF(X229=X231,IF(V229&lt;&gt;"",IF(V229&gt;V231,"W","L"),""),IF(X229&gt;X231,"W","L")),IF(Z229&gt;Z231,"W","L")))</f>
        <v/>
      </c>
      <c r="AK206" s="237"/>
      <c r="AL206" s="239" t="str">
        <f>IF(OR(COUNTIF(Z206:AJ206,"W"),COUNTIF(Z206:AJ206,"L")),COUNTIF(Z206:AJ206,"W")*2+COUNTIF(Z206:AJ206,"L"),"")</f>
        <v/>
      </c>
      <c r="AM206" s="240"/>
      <c r="AN206" s="242" t="str">
        <f>IF(AL206&lt;&gt;"",RANK(AL206,AL202:AL212,0),"")</f>
        <v/>
      </c>
      <c r="AO206" s="243"/>
      <c r="AQ206" s="154" t="str">
        <f>CONCATENATE($A200," ",$D200,","," ",$F198)</f>
        <v>Group: 4, Women's Singles</v>
      </c>
      <c r="AR206" s="155"/>
      <c r="AS206" s="155"/>
      <c r="AT206" s="155"/>
      <c r="AU206" s="155"/>
      <c r="AV206" s="155"/>
      <c r="AW206" s="155"/>
      <c r="AX206" s="155"/>
      <c r="AY206" s="155"/>
      <c r="AZ206" s="155"/>
      <c r="BA206" s="155"/>
      <c r="BB206" s="155"/>
      <c r="BC206" s="156"/>
      <c r="BD206" s="163">
        <f>A221</f>
        <v>2</v>
      </c>
      <c r="BE206" s="164"/>
      <c r="BF206" s="183" t="str">
        <f>C221</f>
        <v>B</v>
      </c>
      <c r="BG206" s="185" t="str">
        <f>IF(VLOOKUP($BF206,$A202:$C212,3,FALSE)=0,"",CONCATENATE(VLOOKUP(VLOOKUP($BF206,$A202:$C212,3,FALSE),Players!$J:$N,4,FALSE)," ",VLOOKUP($BF206,$A202:$C212,3,FALSE)," ",IF(ISERROR(VLOOKUP(VLOOKUP($BF206,$A202:$C212,3,FALSE),Players!$J:$N,5,FALSE)),"()",CONCATENATE("(",VLOOKUP(VLOOKUP($BF206,$A202:$C212,3,FALSE),Players!$J:$N,5,FALSE),")"))))</f>
        <v/>
      </c>
      <c r="BH206" s="186"/>
      <c r="BI206" s="186"/>
      <c r="BJ206" s="186"/>
      <c r="BK206" s="186"/>
      <c r="BL206" s="186"/>
      <c r="BM206" s="186"/>
      <c r="BN206" s="186"/>
      <c r="BO206" s="186"/>
      <c r="BP206" s="186"/>
      <c r="BQ206" s="186"/>
      <c r="BR206" s="186"/>
      <c r="BS206" s="186"/>
      <c r="BT206" s="186"/>
      <c r="BU206" s="187"/>
      <c r="BV206" s="170" t="str">
        <f>IF(D221&lt;&gt;"",D221,"")</f>
        <v/>
      </c>
      <c r="BW206" s="171"/>
      <c r="BX206" s="335" t="str">
        <f>IF(F221&lt;&gt;"",F221,"")</f>
        <v/>
      </c>
      <c r="BY206" s="171"/>
      <c r="BZ206" s="335" t="str">
        <f>IF(H221&lt;&gt;"",H221,"")</f>
        <v/>
      </c>
      <c r="CA206" s="171"/>
      <c r="CB206" s="335" t="str">
        <f>IF(J221&lt;&gt;"",J221,"")</f>
        <v/>
      </c>
      <c r="CC206" s="171"/>
      <c r="CD206" s="335" t="str">
        <f>IF(L221&lt;&gt;"",L221,"")</f>
        <v/>
      </c>
      <c r="CE206" s="337"/>
      <c r="CF206" s="174" t="str">
        <f>IF($CD206=$CD208,IF($CB206=$CB208,IF($BZ206&lt;&gt;"",IF($BZ206&gt;$BZ208,"W","L"),""),IF($CB206&gt;$CB208,"W","L")),IF($CD206&gt;$CD208,"W","L"))</f>
        <v/>
      </c>
      <c r="CG206" s="154" t="str">
        <f>CONCATENATE($A200," ",$D200,","," ",$F198)</f>
        <v>Group: 4, Women's Singles</v>
      </c>
      <c r="CH206" s="155"/>
      <c r="CI206" s="155"/>
      <c r="CJ206" s="155"/>
      <c r="CK206" s="155"/>
      <c r="CL206" s="155"/>
      <c r="CM206" s="155"/>
      <c r="CN206" s="155"/>
      <c r="CO206" s="155"/>
      <c r="CP206" s="155"/>
      <c r="CQ206" s="155"/>
      <c r="CR206" s="155"/>
      <c r="CS206" s="156"/>
      <c r="CT206" s="163">
        <f>O221</f>
        <v>9</v>
      </c>
      <c r="CU206" s="164"/>
      <c r="CV206" s="183" t="str">
        <f>Q221</f>
        <v>E</v>
      </c>
      <c r="CW206" s="185" t="str">
        <f>IF(VLOOKUP($CV206,$A202:$C212,3,FALSE)=0,"",CONCATENATE(VLOOKUP(VLOOKUP($CV206,$A202:$C212,3,FALSE),Players!$J:$N,4,FALSE)," ",VLOOKUP($CV206,$A202:$C212,3,FALSE)," ",IF(ISERROR(VLOOKUP(VLOOKUP($CV206,$A202:$C212,3,FALSE),Players!$J:$N,5,FALSE)),"()",CONCATENATE("(",VLOOKUP(VLOOKUP($CV206,$A202:$C212,3,FALSE),Players!$J:$N,5,FALSE),")"))))</f>
        <v/>
      </c>
      <c r="CX206" s="186"/>
      <c r="CY206" s="186"/>
      <c r="CZ206" s="186"/>
      <c r="DA206" s="186"/>
      <c r="DB206" s="186"/>
      <c r="DC206" s="186"/>
      <c r="DD206" s="186"/>
      <c r="DE206" s="186"/>
      <c r="DF206" s="186"/>
      <c r="DG206" s="186"/>
      <c r="DH206" s="186"/>
      <c r="DI206" s="186"/>
      <c r="DJ206" s="186"/>
      <c r="DK206" s="187"/>
      <c r="DL206" s="170" t="str">
        <f>IF(R221&lt;&gt;"",R221,"")</f>
        <v/>
      </c>
      <c r="DM206" s="171"/>
      <c r="DN206" s="335" t="str">
        <f>IF(T221&lt;&gt;"",T221,"")</f>
        <v/>
      </c>
      <c r="DO206" s="171"/>
      <c r="DP206" s="335" t="str">
        <f>IF(V221&lt;&gt;"",V221,"")</f>
        <v/>
      </c>
      <c r="DQ206" s="171"/>
      <c r="DR206" s="335" t="str">
        <f>IF(X221&lt;&gt;"",X221,"")</f>
        <v/>
      </c>
      <c r="DS206" s="171"/>
      <c r="DT206" s="335" t="str">
        <f>IF(Z221&lt;&gt;"",Z221,"")</f>
        <v/>
      </c>
      <c r="DU206" s="337"/>
      <c r="DV206" s="174" t="str">
        <f>IF($DT206=$DT208,IF($DR206=$DR208,IF($DP206&lt;&gt;"",IF($DP206&gt;$DP208,"W","L"),""),IF($DR206&gt;$DR208,"W","L")),IF($DT206&gt;$DT208,"W","L"))</f>
        <v/>
      </c>
      <c r="DW206" s="126"/>
      <c r="DX206" s="126"/>
      <c r="DY206" s="126"/>
      <c r="DZ206" s="126"/>
      <c r="EA206" s="126"/>
      <c r="EB206" s="126"/>
      <c r="EC206" s="126"/>
      <c r="ED206" s="126"/>
      <c r="EE206" s="126"/>
      <c r="EF206" s="126"/>
      <c r="EG206" s="126"/>
      <c r="EH206" s="126"/>
      <c r="EI206" s="126"/>
    </row>
    <row r="207" spans="1:171" ht="11.25" customHeight="1">
      <c r="A207" s="212"/>
      <c r="B207" s="213"/>
      <c r="C207" s="217"/>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9"/>
      <c r="Z207" s="232"/>
      <c r="AA207" s="233"/>
      <c r="AB207" s="234"/>
      <c r="AC207" s="233"/>
      <c r="AD207" s="235"/>
      <c r="AE207" s="236"/>
      <c r="AF207" s="234"/>
      <c r="AG207" s="233"/>
      <c r="AH207" s="234"/>
      <c r="AI207" s="233"/>
      <c r="AJ207" s="234"/>
      <c r="AK207" s="238"/>
      <c r="AL207" s="241"/>
      <c r="AM207" s="240"/>
      <c r="AN207" s="258"/>
      <c r="AO207" s="243"/>
      <c r="AQ207" s="157"/>
      <c r="AR207" s="158"/>
      <c r="AS207" s="158"/>
      <c r="AT207" s="158"/>
      <c r="AU207" s="158"/>
      <c r="AV207" s="158"/>
      <c r="AW207" s="158"/>
      <c r="AX207" s="158"/>
      <c r="AY207" s="158"/>
      <c r="AZ207" s="158"/>
      <c r="BA207" s="158"/>
      <c r="BB207" s="158"/>
      <c r="BC207" s="159"/>
      <c r="BD207" s="165"/>
      <c r="BE207" s="166"/>
      <c r="BF207" s="184"/>
      <c r="BG207" s="188"/>
      <c r="BH207" s="189"/>
      <c r="BI207" s="189"/>
      <c r="BJ207" s="189"/>
      <c r="BK207" s="189"/>
      <c r="BL207" s="189"/>
      <c r="BM207" s="189"/>
      <c r="BN207" s="189"/>
      <c r="BO207" s="189"/>
      <c r="BP207" s="189"/>
      <c r="BQ207" s="189"/>
      <c r="BR207" s="189"/>
      <c r="BS207" s="189"/>
      <c r="BT207" s="189"/>
      <c r="BU207" s="190"/>
      <c r="BV207" s="172"/>
      <c r="BW207" s="173"/>
      <c r="BX207" s="336"/>
      <c r="BY207" s="173"/>
      <c r="BZ207" s="336"/>
      <c r="CA207" s="173"/>
      <c r="CB207" s="336"/>
      <c r="CC207" s="173"/>
      <c r="CD207" s="336"/>
      <c r="CE207" s="338"/>
      <c r="CF207" s="174"/>
      <c r="CG207" s="157"/>
      <c r="CH207" s="158"/>
      <c r="CI207" s="158"/>
      <c r="CJ207" s="158"/>
      <c r="CK207" s="158"/>
      <c r="CL207" s="158"/>
      <c r="CM207" s="158"/>
      <c r="CN207" s="158"/>
      <c r="CO207" s="158"/>
      <c r="CP207" s="158"/>
      <c r="CQ207" s="158"/>
      <c r="CR207" s="158"/>
      <c r="CS207" s="159"/>
      <c r="CT207" s="165"/>
      <c r="CU207" s="166"/>
      <c r="CV207" s="184"/>
      <c r="CW207" s="188"/>
      <c r="CX207" s="189"/>
      <c r="CY207" s="189"/>
      <c r="CZ207" s="189"/>
      <c r="DA207" s="189"/>
      <c r="DB207" s="189"/>
      <c r="DC207" s="189"/>
      <c r="DD207" s="189"/>
      <c r="DE207" s="189"/>
      <c r="DF207" s="189"/>
      <c r="DG207" s="189"/>
      <c r="DH207" s="189"/>
      <c r="DI207" s="189"/>
      <c r="DJ207" s="189"/>
      <c r="DK207" s="190"/>
      <c r="DL207" s="172"/>
      <c r="DM207" s="173"/>
      <c r="DN207" s="336"/>
      <c r="DO207" s="173"/>
      <c r="DP207" s="336"/>
      <c r="DQ207" s="173"/>
      <c r="DR207" s="336"/>
      <c r="DS207" s="173"/>
      <c r="DT207" s="336"/>
      <c r="DU207" s="338"/>
      <c r="DV207" s="174"/>
      <c r="DW207" s="126"/>
      <c r="DX207" s="126"/>
      <c r="DY207" s="126"/>
      <c r="DZ207" s="126"/>
      <c r="EA207" s="126"/>
      <c r="EB207" s="126"/>
      <c r="EC207" s="126"/>
      <c r="ED207" s="126"/>
      <c r="EE207" s="126"/>
      <c r="EF207" s="126"/>
      <c r="EG207" s="126"/>
      <c r="EH207" s="126"/>
      <c r="EI207" s="126"/>
    </row>
    <row r="208" spans="1:171" ht="11.25" customHeight="1">
      <c r="A208" s="210" t="str">
        <f>AF200</f>
        <v>D</v>
      </c>
      <c r="B208" s="211"/>
      <c r="C208" s="342"/>
      <c r="D208" s="343"/>
      <c r="E208" s="343"/>
      <c r="F208" s="343"/>
      <c r="G208" s="343"/>
      <c r="H208" s="343"/>
      <c r="I208" s="343"/>
      <c r="J208" s="343"/>
      <c r="K208" s="343"/>
      <c r="L208" s="343"/>
      <c r="M208" s="343"/>
      <c r="N208" s="343"/>
      <c r="O208" s="343"/>
      <c r="P208" s="343"/>
      <c r="Q208" s="343"/>
      <c r="R208" s="343"/>
      <c r="S208" s="343"/>
      <c r="T208" s="343"/>
      <c r="U208" s="343"/>
      <c r="V208" s="343"/>
      <c r="W208" s="343"/>
      <c r="X208" s="343"/>
      <c r="Y208" s="344"/>
      <c r="Z208" s="220" t="str">
        <f>IF(AF202&lt;&gt;"",IF(AF202="W","L","W"),"")</f>
        <v/>
      </c>
      <c r="AA208" s="221"/>
      <c r="AB208" s="227" t="str">
        <f>IF(AF204&lt;&gt;"",IF(AF204="W","L","W"),"")</f>
        <v/>
      </c>
      <c r="AC208" s="221"/>
      <c r="AD208" s="227" t="str">
        <f>IF(AF206&lt;&gt;"",IF(AF206="W","L","W"),"")</f>
        <v/>
      </c>
      <c r="AE208" s="221"/>
      <c r="AF208" s="228"/>
      <c r="AG208" s="229"/>
      <c r="AH208" s="227" t="str">
        <f>IF($D198="1P",IF(AN217=AN219,IF(AL217=AL219,IF(AJ217&lt;&gt;"",IF(AJ217&gt;AJ219,"W","L"),""),IF(AL217&gt;AL219,"W","L")),IF(AN217&gt;AN219,"W","L")),IF(Z233=Z235,IF(X233=X235,IF(V233&lt;&gt;"",IF(V233&gt;V235,"W","L"),""),IF(X233&gt;X235,"W","L")),IF(Z233&gt;Z235,"W","L")))</f>
        <v/>
      </c>
      <c r="AI208" s="221"/>
      <c r="AJ208" s="227" t="str">
        <f>IF($D198="1P",IF(L233=L235,IF(J233=J235,IF(H233&lt;&gt;"",IF(H233&gt;H235,"W","L"),""),IF(J233&gt;J235,"W","L")),IF(L233&gt;L235,"W","L")),IF(Z241=Z243,IF(X241=X243,IF(V241&lt;&gt;"",IF(V241&gt;V243,"W","L"),""),IF(X241&gt;X243,"W","L")),IF(Z241&gt;Z243,"W","L")))</f>
        <v/>
      </c>
      <c r="AK208" s="237"/>
      <c r="AL208" s="239" t="str">
        <f>IF(OR(COUNTIF(Z208:AJ208,"W"),COUNTIF(Z208:AJ208,"L")),COUNTIF(Z208:AJ208,"W")*2+COUNTIF(Z208:AJ208,"L"),"")</f>
        <v/>
      </c>
      <c r="AM208" s="240"/>
      <c r="AN208" s="242" t="str">
        <f>IF(AL208&lt;&gt;"",RANK(AL208,AL202:AL212,0),"")</f>
        <v/>
      </c>
      <c r="AO208" s="243"/>
      <c r="AQ208" s="157"/>
      <c r="AR208" s="158"/>
      <c r="AS208" s="158"/>
      <c r="AT208" s="158"/>
      <c r="AU208" s="158"/>
      <c r="AV208" s="158"/>
      <c r="AW208" s="158"/>
      <c r="AX208" s="158"/>
      <c r="AY208" s="158"/>
      <c r="AZ208" s="158"/>
      <c r="BA208" s="158"/>
      <c r="BB208" s="158"/>
      <c r="BC208" s="159"/>
      <c r="BD208" s="165"/>
      <c r="BE208" s="166"/>
      <c r="BF208" s="175" t="str">
        <f>C223</f>
        <v>E</v>
      </c>
      <c r="BG208" s="177" t="str">
        <f>IF(VLOOKUP($BF208,$A202:$C212,3,FALSE)=0,"",CONCATENATE(VLOOKUP(VLOOKUP($BF208,$A202:$C212,3,FALSE),Players!$J:$N,4,FALSE)," ",VLOOKUP($BF208,$A202:$C212,3,FALSE)," ",IF(ISERROR(VLOOKUP(VLOOKUP($BF208,$A202:$C212,3,FALSE),Players!$J:$N,5,FALSE)),"()",CONCATENATE("(",VLOOKUP(VLOOKUP($BF208,$A202:$C212,3,FALSE),Players!$J:$N,5,FALSE),")"))))</f>
        <v/>
      </c>
      <c r="BH208" s="178"/>
      <c r="BI208" s="178"/>
      <c r="BJ208" s="178"/>
      <c r="BK208" s="178"/>
      <c r="BL208" s="178"/>
      <c r="BM208" s="178"/>
      <c r="BN208" s="178"/>
      <c r="BO208" s="178"/>
      <c r="BP208" s="178"/>
      <c r="BQ208" s="178"/>
      <c r="BR208" s="178"/>
      <c r="BS208" s="178"/>
      <c r="BT208" s="178"/>
      <c r="BU208" s="179"/>
      <c r="BV208" s="150" t="str">
        <f>IF(D223&lt;&gt;"",D223,"")</f>
        <v/>
      </c>
      <c r="BW208" s="151"/>
      <c r="BX208" s="288" t="str">
        <f>IF(F223&lt;&gt;"",F223,"")</f>
        <v/>
      </c>
      <c r="BY208" s="151"/>
      <c r="BZ208" s="288" t="str">
        <f>IF(H223&lt;&gt;"",H223,"")</f>
        <v/>
      </c>
      <c r="CA208" s="151"/>
      <c r="CB208" s="288" t="str">
        <f>IF(J223&lt;&gt;"",J223,"")</f>
        <v/>
      </c>
      <c r="CC208" s="151"/>
      <c r="CD208" s="288" t="str">
        <f>IF(L223&lt;&gt;"",L223,"")</f>
        <v/>
      </c>
      <c r="CE208" s="332"/>
      <c r="CF208" s="174" t="str">
        <f>IF($CF206&lt;&gt;"",IF(CF206="W","L","W"),"")</f>
        <v/>
      </c>
      <c r="CG208" s="157"/>
      <c r="CH208" s="158"/>
      <c r="CI208" s="158"/>
      <c r="CJ208" s="158"/>
      <c r="CK208" s="158"/>
      <c r="CL208" s="158"/>
      <c r="CM208" s="158"/>
      <c r="CN208" s="158"/>
      <c r="CO208" s="158"/>
      <c r="CP208" s="158"/>
      <c r="CQ208" s="158"/>
      <c r="CR208" s="158"/>
      <c r="CS208" s="159"/>
      <c r="CT208" s="165"/>
      <c r="CU208" s="166"/>
      <c r="CV208" s="175" t="str">
        <f>Q223</f>
        <v>F</v>
      </c>
      <c r="CW208" s="177" t="str">
        <f>IF(VLOOKUP($CV208,$A202:$C212,3,FALSE)=0,"",CONCATENATE(VLOOKUP(VLOOKUP($CV208,$A202:$C212,3,FALSE),Players!$J:$N,4,FALSE)," ",VLOOKUP($CV208,$A202:$C212,3,FALSE)," ",IF(ISERROR(VLOOKUP(VLOOKUP($CV208,$A202:$C212,3,FALSE),Players!$J:$N,5,FALSE)),"()",CONCATENATE("(",VLOOKUP(VLOOKUP($CV208,$A202:$C212,3,FALSE),Players!$J:$N,5,FALSE),")"))))</f>
        <v/>
      </c>
      <c r="CX208" s="178"/>
      <c r="CY208" s="178"/>
      <c r="CZ208" s="178"/>
      <c r="DA208" s="178"/>
      <c r="DB208" s="178"/>
      <c r="DC208" s="178"/>
      <c r="DD208" s="178"/>
      <c r="DE208" s="178"/>
      <c r="DF208" s="178"/>
      <c r="DG208" s="178"/>
      <c r="DH208" s="178"/>
      <c r="DI208" s="178"/>
      <c r="DJ208" s="178"/>
      <c r="DK208" s="179"/>
      <c r="DL208" s="150" t="str">
        <f>IF(R223&lt;&gt;"",R223,"")</f>
        <v/>
      </c>
      <c r="DM208" s="151"/>
      <c r="DN208" s="288" t="str">
        <f>IF(T223&lt;&gt;"",T223,"")</f>
        <v/>
      </c>
      <c r="DO208" s="151"/>
      <c r="DP208" s="288" t="str">
        <f>IF(V223&lt;&gt;"",V223,"")</f>
        <v/>
      </c>
      <c r="DQ208" s="151"/>
      <c r="DR208" s="288" t="str">
        <f>IF(X223&lt;&gt;"",X223,"")</f>
        <v/>
      </c>
      <c r="DS208" s="151"/>
      <c r="DT208" s="288" t="str">
        <f>IF(Z223&lt;&gt;"",Z223,"")</f>
        <v/>
      </c>
      <c r="DU208" s="332"/>
      <c r="DV208" s="174" t="str">
        <f>IF($DV206&lt;&gt;"",IF(DV206="W","L","W"),"")</f>
        <v/>
      </c>
      <c r="DW208" s="126"/>
      <c r="DX208" s="126"/>
      <c r="DY208" s="126"/>
      <c r="DZ208" s="126"/>
      <c r="EA208" s="126"/>
      <c r="EB208" s="126"/>
      <c r="EC208" s="126"/>
      <c r="ED208" s="126"/>
      <c r="EE208" s="126"/>
      <c r="EF208" s="126"/>
      <c r="EG208" s="126"/>
      <c r="EH208" s="126"/>
      <c r="EI208" s="126"/>
    </row>
    <row r="209" spans="1:171" ht="11.25" customHeight="1" thickBot="1">
      <c r="A209" s="212"/>
      <c r="B209" s="213"/>
      <c r="C209" s="217"/>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9"/>
      <c r="Z209" s="232"/>
      <c r="AA209" s="233"/>
      <c r="AB209" s="234"/>
      <c r="AC209" s="233"/>
      <c r="AD209" s="234"/>
      <c r="AE209" s="233"/>
      <c r="AF209" s="235"/>
      <c r="AG209" s="236"/>
      <c r="AH209" s="234"/>
      <c r="AI209" s="233"/>
      <c r="AJ209" s="234"/>
      <c r="AK209" s="238"/>
      <c r="AL209" s="241"/>
      <c r="AM209" s="240"/>
      <c r="AN209" s="258"/>
      <c r="AO209" s="243"/>
      <c r="AQ209" s="160"/>
      <c r="AR209" s="161"/>
      <c r="AS209" s="161"/>
      <c r="AT209" s="161"/>
      <c r="AU209" s="161"/>
      <c r="AV209" s="161"/>
      <c r="AW209" s="161"/>
      <c r="AX209" s="161"/>
      <c r="AY209" s="161"/>
      <c r="AZ209" s="161"/>
      <c r="BA209" s="161"/>
      <c r="BB209" s="161"/>
      <c r="BC209" s="162"/>
      <c r="BD209" s="167"/>
      <c r="BE209" s="168"/>
      <c r="BF209" s="176"/>
      <c r="BG209" s="180"/>
      <c r="BH209" s="181"/>
      <c r="BI209" s="181"/>
      <c r="BJ209" s="181"/>
      <c r="BK209" s="181"/>
      <c r="BL209" s="181"/>
      <c r="BM209" s="181"/>
      <c r="BN209" s="181"/>
      <c r="BO209" s="181"/>
      <c r="BP209" s="181"/>
      <c r="BQ209" s="181"/>
      <c r="BR209" s="181"/>
      <c r="BS209" s="181"/>
      <c r="BT209" s="181"/>
      <c r="BU209" s="182"/>
      <c r="BV209" s="152"/>
      <c r="BW209" s="153"/>
      <c r="BX209" s="333"/>
      <c r="BY209" s="153"/>
      <c r="BZ209" s="333"/>
      <c r="CA209" s="153"/>
      <c r="CB209" s="333"/>
      <c r="CC209" s="153"/>
      <c r="CD209" s="333"/>
      <c r="CE209" s="334"/>
      <c r="CF209" s="341"/>
      <c r="CG209" s="160"/>
      <c r="CH209" s="161"/>
      <c r="CI209" s="161"/>
      <c r="CJ209" s="161"/>
      <c r="CK209" s="161"/>
      <c r="CL209" s="161"/>
      <c r="CM209" s="161"/>
      <c r="CN209" s="161"/>
      <c r="CO209" s="161"/>
      <c r="CP209" s="161"/>
      <c r="CQ209" s="161"/>
      <c r="CR209" s="161"/>
      <c r="CS209" s="162"/>
      <c r="CT209" s="167"/>
      <c r="CU209" s="168"/>
      <c r="CV209" s="176"/>
      <c r="CW209" s="180"/>
      <c r="CX209" s="181"/>
      <c r="CY209" s="181"/>
      <c r="CZ209" s="181"/>
      <c r="DA209" s="181"/>
      <c r="DB209" s="181"/>
      <c r="DC209" s="181"/>
      <c r="DD209" s="181"/>
      <c r="DE209" s="181"/>
      <c r="DF209" s="181"/>
      <c r="DG209" s="181"/>
      <c r="DH209" s="181"/>
      <c r="DI209" s="181"/>
      <c r="DJ209" s="181"/>
      <c r="DK209" s="182"/>
      <c r="DL209" s="152"/>
      <c r="DM209" s="153"/>
      <c r="DN209" s="333"/>
      <c r="DO209" s="153"/>
      <c r="DP209" s="333"/>
      <c r="DQ209" s="153"/>
      <c r="DR209" s="333"/>
      <c r="DS209" s="153"/>
      <c r="DT209" s="333"/>
      <c r="DU209" s="334"/>
      <c r="DV209" s="174"/>
      <c r="DW209" s="126"/>
      <c r="DX209" s="126"/>
      <c r="DY209" s="126"/>
      <c r="DZ209" s="126"/>
      <c r="EA209" s="126"/>
      <c r="EB209" s="126"/>
      <c r="EC209" s="126"/>
      <c r="ED209" s="126"/>
      <c r="EE209" s="126"/>
      <c r="EF209" s="126"/>
      <c r="EG209" s="126"/>
      <c r="EH209" s="126"/>
      <c r="EI209" s="126"/>
    </row>
    <row r="210" spans="1:171" ht="11.25" customHeight="1">
      <c r="A210" s="210" t="str">
        <f>AH200</f>
        <v>E</v>
      </c>
      <c r="B210" s="211"/>
      <c r="C210" s="342"/>
      <c r="D210" s="343"/>
      <c r="E210" s="343"/>
      <c r="F210" s="343"/>
      <c r="G210" s="343"/>
      <c r="H210" s="343"/>
      <c r="I210" s="343"/>
      <c r="J210" s="343"/>
      <c r="K210" s="343"/>
      <c r="L210" s="343"/>
      <c r="M210" s="343"/>
      <c r="N210" s="343"/>
      <c r="O210" s="343"/>
      <c r="P210" s="343"/>
      <c r="Q210" s="343"/>
      <c r="R210" s="343"/>
      <c r="S210" s="343"/>
      <c r="T210" s="343"/>
      <c r="U210" s="343"/>
      <c r="V210" s="343"/>
      <c r="W210" s="343"/>
      <c r="X210" s="343"/>
      <c r="Y210" s="344"/>
      <c r="Z210" s="220" t="str">
        <f>IF(AH202&lt;&gt;"",IF(AH202="W","L","W"),"")</f>
        <v/>
      </c>
      <c r="AA210" s="221"/>
      <c r="AB210" s="227" t="str">
        <f>IF(AH204&lt;&gt;"",IF(AH204="W","L","W"),"")</f>
        <v/>
      </c>
      <c r="AC210" s="221"/>
      <c r="AD210" s="227" t="str">
        <f>IF(AH206&lt;&gt;"",IF(AH206="W","L","W"),"")</f>
        <v/>
      </c>
      <c r="AE210" s="221"/>
      <c r="AF210" s="227" t="str">
        <f>IF(AH208&lt;&gt;"",IF(AH208="W","L","W"),"")</f>
        <v/>
      </c>
      <c r="AG210" s="221"/>
      <c r="AH210" s="228"/>
      <c r="AI210" s="229"/>
      <c r="AJ210" s="227" t="str">
        <f>IF($D198="1P",IF(Z233=Z235,IF(X233=X235,IF(V233&lt;&gt;"",IF(V233&gt;V235,"W","L"),""),IF(X233&gt;X235,"W","L")),IF(Z233&gt;Z235,"W","L")),IF(Z221=Z223,IF(X221=X223,IF(V221&lt;&gt;"",IF(V221&gt;V223,"W","L"),""),IF(X221&gt;X223,"W","L")),IF(Z221&gt;Z223,"W","L")))</f>
        <v/>
      </c>
      <c r="AK210" s="237"/>
      <c r="AL210" s="239" t="str">
        <f>IF(OR(COUNTIF(Z210:AJ210,"W"),COUNTIF(Z210:AJ210,"L")),COUNTIF(Z210:AJ210,"W")*2+COUNTIF(Z210:AJ210,"L"),"")</f>
        <v/>
      </c>
      <c r="AM210" s="240"/>
      <c r="AN210" s="242" t="str">
        <f>IF(AL210&lt;&gt;"",RANK(AL210,AL202:AL212,0),"")</f>
        <v/>
      </c>
      <c r="AO210" s="243"/>
      <c r="AQ210" s="126"/>
      <c r="AR210" s="126"/>
      <c r="AS210" s="126"/>
      <c r="AT210" s="126"/>
      <c r="AU210" s="126"/>
      <c r="AV210" s="126"/>
      <c r="AW210" s="126"/>
      <c r="AX210" s="126"/>
      <c r="AY210" s="126"/>
      <c r="AZ210" s="126"/>
      <c r="BA210" s="126"/>
      <c r="BB210" s="126"/>
      <c r="BC210" s="126"/>
      <c r="BV210" s="169" t="str">
        <f>IF(CF206&lt;&gt;"",IF(AND(AND(BV206&gt;-1,BV208&gt;-1),OR(BV206&gt;10,BV208&gt;10),ABS(BV206-BV208)&gt;1,IF(OR(BV206&gt;11,BV208&gt;11),ABS(BV206-BV208)=2,TRUE),BV206=INT(BV206),BV208=INT(BV208)),"","Error"),"")</f>
        <v/>
      </c>
      <c r="BW210" s="169"/>
      <c r="BX210" s="169" t="str">
        <f>IF(CF206&lt;&gt;"",IF(AND(AND(BX206&gt;-1,BX208&gt;-1),OR(BX206&gt;10,BX208&gt;10),ABS(BX206-BX208)&gt;1,IF(OR(BX206&gt;11,BX208&gt;11),ABS(BX206-BX208)=2,TRUE),BX206=INT(BX206),BX208=INT(BX208)),"","Error"),"")</f>
        <v/>
      </c>
      <c r="BY210" s="169"/>
      <c r="BZ210" s="169" t="str">
        <f>IF(CF206&lt;&gt;"",IF(AND(AND(BZ206&gt;-1,BZ208&gt;-1),OR(BZ206&gt;10,BZ208&gt;10),ABS(BZ206-BZ208)&gt;1,IF(OR(BZ206&gt;11,BZ208&gt;11),ABS(BZ206-BZ208)=2,TRUE),BZ206=INT(BZ206),BZ208=INT(BZ208)),"","Error"),"")</f>
        <v/>
      </c>
      <c r="CA210" s="169"/>
      <c r="CB210" s="169" t="str">
        <f>IF(AND(CF206&lt;&gt;"",CB206&lt;&gt;""),IF(AND(AND(CB206&gt;-1,CB208&gt;-1),OR(CB206&gt;10,CB208&gt;10),ABS(CB206-CB208)&gt;1,IF(OR(CB206&gt;11,CB208&gt;11),ABS(CB206-CB208)=2,TRUE),CB206=INT(CB206),CB208=INT(CB208)),"","Error"),"")</f>
        <v/>
      </c>
      <c r="CC210" s="169"/>
      <c r="CD210" s="169" t="str">
        <f>IF(AND(CF206&lt;&gt;"",CD206&lt;&gt;""),IF(AND(AND(CD206&gt;-1,CD208&gt;-1),OR(CD206&gt;10,CD208&gt;10),ABS(CD206-CD208)&gt;1,IF(OR(CD206&gt;11,CD208&gt;11),ABS(CD206-CD208)=2,TRUE),CD206=INT(CD206),CD208=INT(CD208)),"","Error"),"")</f>
        <v/>
      </c>
      <c r="CE210" s="169"/>
      <c r="CG210" s="126"/>
      <c r="CH210" s="126"/>
      <c r="CI210" s="126"/>
      <c r="CJ210" s="126"/>
      <c r="CK210" s="126"/>
      <c r="CL210" s="126"/>
      <c r="CM210" s="126"/>
      <c r="CN210" s="126"/>
      <c r="CO210" s="126"/>
      <c r="CP210" s="126"/>
      <c r="CQ210" s="126"/>
      <c r="CR210" s="126"/>
      <c r="CS210" s="126"/>
      <c r="DL210" s="169" t="str">
        <f>IF(DV206&lt;&gt;"",IF(AND(AND(DL206&gt;-1,DL208&gt;-1),OR(DL206&gt;10,DL208&gt;10),ABS(DL206-DL208)&gt;1,IF(OR(DL206&gt;11,DL208&gt;11),ABS(DL206-DL208)=2,TRUE),DL206=INT(DL206),DL208=INT(DL208)),"","Error"),"")</f>
        <v/>
      </c>
      <c r="DM210" s="169"/>
      <c r="DN210" s="169" t="str">
        <f>IF(DV206&lt;&gt;"",IF(AND(AND(DN206&gt;-1,DN208&gt;-1),OR(DN206&gt;10,DN208&gt;10),ABS(DN206-DN208)&gt;1,IF(OR(DN206&gt;11,DN208&gt;11),ABS(DN206-DN208)=2,TRUE),DN206=INT(DN206),DN208=INT(DN208)),"","Error"),"")</f>
        <v/>
      </c>
      <c r="DO210" s="169"/>
      <c r="DP210" s="169" t="str">
        <f>IF(DV206&lt;&gt;"",IF(AND(AND(DP206&gt;-1,DP208&gt;-1),OR(DP206&gt;10,DP208&gt;10),ABS(DP206-DP208)&gt;1,IF(OR(DP206&gt;11,DP208&gt;11),ABS(DP206-DP208)=2,TRUE),DP206=INT(DP206),DP208=INT(DP208)),"","Error"),"")</f>
        <v/>
      </c>
      <c r="DQ210" s="169"/>
      <c r="DR210" s="169" t="str">
        <f>IF(AND(DV206&lt;&gt;"",DR206&lt;&gt;""),IF(AND(AND(DR206&gt;-1,DR208&gt;-1),OR(DR206&gt;10,DR208&gt;10),ABS(DR206-DR208)&gt;1,IF(OR(DR206&gt;11,DR208&gt;11),ABS(DR206-DR208)=2,TRUE),DR206=INT(DR206),DR208=INT(DR208)),"","Error"),"")</f>
        <v/>
      </c>
      <c r="DS210" s="169"/>
      <c r="DT210" s="169" t="str">
        <f>IF(AND(DV206&lt;&gt;"",DT206&lt;&gt;""),IF(AND(AND(DT206&gt;-1,DT208&gt;-1),OR(DT206&gt;10,DT208&gt;10),ABS(DT206-DT208)&gt;1,IF(OR(DT206&gt;11,DT208&gt;11),ABS(DT206-DT208)=2,TRUE),DT206=INT(DT206),DT208=INT(DT208)),"","Error"),"")</f>
        <v/>
      </c>
      <c r="DU210" s="169"/>
      <c r="DW210" s="126"/>
      <c r="DX210" s="126"/>
      <c r="DY210" s="126"/>
      <c r="DZ210" s="126"/>
      <c r="EA210" s="126"/>
      <c r="EB210" s="126"/>
      <c r="EC210" s="126"/>
      <c r="ED210" s="126"/>
      <c r="EE210" s="126"/>
      <c r="EF210" s="126"/>
      <c r="EG210" s="126"/>
      <c r="EH210" s="126"/>
      <c r="EI210" s="126"/>
    </row>
    <row r="211" spans="1:171" ht="11.25" customHeight="1">
      <c r="A211" s="212"/>
      <c r="B211" s="213"/>
      <c r="C211" s="217"/>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9"/>
      <c r="Z211" s="232"/>
      <c r="AA211" s="233"/>
      <c r="AB211" s="234"/>
      <c r="AC211" s="233"/>
      <c r="AD211" s="234"/>
      <c r="AE211" s="233"/>
      <c r="AF211" s="234"/>
      <c r="AG211" s="233"/>
      <c r="AH211" s="235"/>
      <c r="AI211" s="236"/>
      <c r="AJ211" s="234"/>
      <c r="AK211" s="238"/>
      <c r="AL211" s="241"/>
      <c r="AM211" s="240"/>
      <c r="AN211" s="258"/>
      <c r="AO211" s="243"/>
      <c r="AQ211" s="126"/>
      <c r="AR211" s="126"/>
      <c r="AS211" s="126"/>
      <c r="AT211" s="126"/>
      <c r="AU211" s="126"/>
      <c r="AV211" s="126"/>
      <c r="AW211" s="126"/>
      <c r="AX211" s="126"/>
      <c r="AY211" s="126"/>
      <c r="AZ211" s="126"/>
      <c r="BA211" s="126"/>
      <c r="BB211" s="126"/>
      <c r="BC211" s="126"/>
      <c r="CG211" s="126"/>
      <c r="CH211" s="126"/>
      <c r="CI211" s="126"/>
      <c r="CJ211" s="126"/>
      <c r="CK211" s="126"/>
      <c r="CL211" s="126"/>
      <c r="CM211" s="126"/>
      <c r="CN211" s="126"/>
      <c r="CO211" s="126"/>
      <c r="CP211" s="126"/>
      <c r="CQ211" s="126"/>
      <c r="CR211" s="126"/>
      <c r="CS211" s="126"/>
      <c r="DW211" s="126"/>
      <c r="DX211" s="126"/>
      <c r="DY211" s="126"/>
      <c r="DZ211" s="126"/>
      <c r="EA211" s="126"/>
      <c r="EB211" s="126"/>
      <c r="EC211" s="126"/>
      <c r="ED211" s="126"/>
      <c r="EE211" s="126"/>
      <c r="EF211" s="126"/>
      <c r="EG211" s="126"/>
      <c r="EH211" s="126"/>
      <c r="EI211" s="126"/>
    </row>
    <row r="212" spans="1:171" ht="11.25" customHeight="1">
      <c r="A212" s="210" t="str">
        <f>AJ200</f>
        <v>F</v>
      </c>
      <c r="B212" s="211"/>
      <c r="C212" s="342"/>
      <c r="D212" s="343"/>
      <c r="E212" s="343"/>
      <c r="F212" s="343"/>
      <c r="G212" s="343"/>
      <c r="H212" s="343"/>
      <c r="I212" s="343"/>
      <c r="J212" s="343"/>
      <c r="K212" s="343"/>
      <c r="L212" s="343"/>
      <c r="M212" s="343"/>
      <c r="N212" s="343"/>
      <c r="O212" s="343"/>
      <c r="P212" s="343"/>
      <c r="Q212" s="343"/>
      <c r="R212" s="343"/>
      <c r="S212" s="343"/>
      <c r="T212" s="343"/>
      <c r="U212" s="343"/>
      <c r="V212" s="343"/>
      <c r="W212" s="343"/>
      <c r="X212" s="343"/>
      <c r="Y212" s="344"/>
      <c r="Z212" s="220" t="str">
        <f>IF(AJ202&lt;&gt;"",IF(AJ202="W","L","W"),"")</f>
        <v/>
      </c>
      <c r="AA212" s="221"/>
      <c r="AB212" s="227" t="str">
        <f>IF(AJ204&lt;&gt;"",IF(AJ204="W","L","W"),"")</f>
        <v/>
      </c>
      <c r="AC212" s="221"/>
      <c r="AD212" s="227" t="str">
        <f>IF(AJ206&lt;&gt;"",IF(AJ206="W","L","W"),"")</f>
        <v/>
      </c>
      <c r="AE212" s="221"/>
      <c r="AF212" s="227" t="str">
        <f>IF(AJ208&lt;&gt;"",IF(AJ208="W","L","W"),"")</f>
        <v/>
      </c>
      <c r="AG212" s="221"/>
      <c r="AH212" s="227" t="str">
        <f>IF(AJ210&lt;&gt;"",IF(AJ210="W","L","W"),"")</f>
        <v/>
      </c>
      <c r="AI212" s="221"/>
      <c r="AJ212" s="228"/>
      <c r="AK212" s="229"/>
      <c r="AL212" s="345" t="str">
        <f>IF(OR(COUNTIF(Z212:AJ212,"W"),COUNTIF(Z212:AJ212,"L")),COUNTIF(Z212:AJ212,"W")*2+COUNTIF(Z212:AJ212,"L"),"")</f>
        <v/>
      </c>
      <c r="AM212" s="346"/>
      <c r="AN212" s="242" t="str">
        <f>IF(AL212&lt;&gt;"",RANK(AL212,AL202:AL212,0),"")</f>
        <v/>
      </c>
      <c r="AO212" s="243"/>
      <c r="AQ212" s="127"/>
      <c r="AR212" s="127"/>
      <c r="AS212" s="127"/>
      <c r="AT212" s="127"/>
      <c r="AU212" s="127"/>
      <c r="AV212" s="127"/>
      <c r="AW212" s="127"/>
      <c r="AX212" s="127"/>
      <c r="AY212" s="127"/>
      <c r="AZ212" s="127"/>
      <c r="BA212" s="127"/>
      <c r="BB212" s="127"/>
      <c r="BC212" s="127"/>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G212" s="127"/>
      <c r="CH212" s="127"/>
      <c r="CI212" s="127"/>
      <c r="CJ212" s="127"/>
      <c r="CK212" s="127"/>
      <c r="CL212" s="127"/>
      <c r="CM212" s="127"/>
      <c r="CN212" s="127"/>
      <c r="CO212" s="127"/>
      <c r="CP212" s="127"/>
      <c r="CQ212" s="127"/>
      <c r="CR212" s="127"/>
      <c r="CS212" s="127"/>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W212" s="126"/>
      <c r="DX212" s="126"/>
      <c r="DY212" s="126"/>
      <c r="DZ212" s="126"/>
      <c r="EA212" s="126"/>
      <c r="EB212" s="126"/>
      <c r="EC212" s="126"/>
      <c r="ED212" s="126"/>
      <c r="EE212" s="126"/>
      <c r="EF212" s="126"/>
      <c r="EG212" s="126"/>
      <c r="EH212" s="126"/>
      <c r="EI212" s="126"/>
    </row>
    <row r="213" spans="1:171" ht="11.25" customHeight="1" thickBot="1">
      <c r="A213" s="212"/>
      <c r="B213" s="213"/>
      <c r="C213" s="217"/>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9"/>
      <c r="Z213" s="222"/>
      <c r="AA213" s="223"/>
      <c r="AB213" s="226"/>
      <c r="AC213" s="223"/>
      <c r="AD213" s="226"/>
      <c r="AE213" s="223"/>
      <c r="AF213" s="226"/>
      <c r="AG213" s="223"/>
      <c r="AH213" s="226"/>
      <c r="AI213" s="223"/>
      <c r="AJ213" s="230"/>
      <c r="AK213" s="231"/>
      <c r="AL213" s="347"/>
      <c r="AM213" s="348"/>
      <c r="AN213" s="248"/>
      <c r="AO213" s="249"/>
      <c r="AQ213" s="128"/>
      <c r="AR213" s="128"/>
      <c r="AS213" s="128"/>
      <c r="AT213" s="128"/>
      <c r="AU213" s="128"/>
      <c r="AV213" s="128"/>
      <c r="AW213" s="128"/>
      <c r="AX213" s="128"/>
      <c r="AY213" s="128"/>
      <c r="AZ213" s="128"/>
      <c r="BA213" s="128"/>
      <c r="BB213" s="128"/>
      <c r="BC213" s="128"/>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G213" s="128"/>
      <c r="CH213" s="128"/>
      <c r="CI213" s="128"/>
      <c r="CJ213" s="128"/>
      <c r="CK213" s="128"/>
      <c r="CL213" s="128"/>
      <c r="CM213" s="128"/>
      <c r="CN213" s="128"/>
      <c r="CO213" s="128"/>
      <c r="CP213" s="128"/>
      <c r="CQ213" s="128"/>
      <c r="CR213" s="128"/>
      <c r="CS213" s="128"/>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c r="DW213" s="126"/>
      <c r="DX213" s="126"/>
      <c r="DY213" s="126"/>
      <c r="DZ213" s="126"/>
      <c r="EA213" s="126"/>
      <c r="EB213" s="126"/>
      <c r="EC213" s="126"/>
      <c r="ED213" s="126"/>
      <c r="EE213" s="126"/>
      <c r="EF213" s="126"/>
      <c r="EG213" s="126"/>
      <c r="EH213" s="126"/>
      <c r="EI213" s="126"/>
    </row>
    <row r="214" spans="1:171" ht="11.25" customHeight="1">
      <c r="AQ214" s="126"/>
      <c r="AR214" s="126"/>
      <c r="AS214" s="126"/>
      <c r="AT214" s="126"/>
      <c r="AU214" s="126"/>
      <c r="AV214" s="126"/>
      <c r="AW214" s="126"/>
      <c r="AX214" s="126"/>
      <c r="AY214" s="126"/>
      <c r="AZ214" s="126"/>
      <c r="BA214" s="126"/>
      <c r="BB214" s="126"/>
      <c r="BC214" s="126"/>
      <c r="CG214" s="126"/>
      <c r="CH214" s="126"/>
      <c r="CI214" s="126"/>
      <c r="CJ214" s="126"/>
      <c r="CK214" s="126"/>
      <c r="CL214" s="126"/>
      <c r="CM214" s="126"/>
      <c r="CN214" s="126"/>
      <c r="CO214" s="126"/>
      <c r="CP214" s="126"/>
      <c r="CQ214" s="126"/>
      <c r="CR214" s="126"/>
      <c r="CS214" s="126"/>
      <c r="DW214" s="126"/>
      <c r="DX214" s="126"/>
      <c r="DY214" s="126"/>
      <c r="DZ214" s="126"/>
      <c r="EA214" s="126"/>
      <c r="EB214" s="126"/>
      <c r="EC214" s="126"/>
      <c r="ED214" s="126"/>
      <c r="EE214" s="126"/>
      <c r="EF214" s="126"/>
      <c r="EG214" s="126"/>
      <c r="EH214" s="126"/>
      <c r="EI214" s="126"/>
    </row>
    <row r="215" spans="1:171" ht="11.25" customHeight="1" thickBot="1">
      <c r="AP215" s="2"/>
      <c r="AQ215" s="127"/>
      <c r="AR215" s="127"/>
      <c r="AS215" s="127"/>
      <c r="AT215" s="127"/>
      <c r="AU215" s="127"/>
      <c r="AV215" s="127"/>
      <c r="AW215" s="127"/>
      <c r="AX215" s="127"/>
      <c r="AY215" s="127"/>
      <c r="AZ215" s="127"/>
      <c r="BA215" s="127"/>
      <c r="BB215" s="127"/>
      <c r="BC215" s="127"/>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G215" s="127"/>
      <c r="CH215" s="127"/>
      <c r="CI215" s="127"/>
      <c r="CJ215" s="127"/>
      <c r="CK215" s="127"/>
      <c r="CL215" s="127"/>
      <c r="CM215" s="127"/>
      <c r="CN215" s="127"/>
      <c r="CO215" s="127"/>
      <c r="CP215" s="127"/>
      <c r="CQ215" s="127"/>
      <c r="CR215" s="127"/>
      <c r="CS215" s="127"/>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2"/>
      <c r="DW215" s="126"/>
      <c r="DX215" s="126"/>
      <c r="DY215" s="126"/>
      <c r="DZ215" s="126"/>
      <c r="EA215" s="126"/>
      <c r="EB215" s="126"/>
      <c r="EC215" s="126"/>
      <c r="ED215" s="126"/>
      <c r="EE215" s="126"/>
      <c r="EF215" s="126"/>
      <c r="EG215" s="126"/>
      <c r="EH215" s="126"/>
      <c r="EI215" s="126"/>
      <c r="FL215" s="2"/>
      <c r="FM215" s="2"/>
      <c r="FN215" s="2"/>
      <c r="FO215" s="2"/>
    </row>
    <row r="216" spans="1:171" ht="11.25" customHeight="1" thickBo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154" t="str">
        <f>CONCATENATE($A200," ",$D200,","," ",$F198)</f>
        <v>Group: 4, Women's Singles</v>
      </c>
      <c r="AR216" s="155"/>
      <c r="AS216" s="155"/>
      <c r="AT216" s="155"/>
      <c r="AU216" s="155"/>
      <c r="AV216" s="155"/>
      <c r="AW216" s="155"/>
      <c r="AX216" s="155"/>
      <c r="AY216" s="155"/>
      <c r="AZ216" s="155"/>
      <c r="BA216" s="155"/>
      <c r="BB216" s="155"/>
      <c r="BC216" s="156"/>
      <c r="BD216" s="163">
        <f>A225</f>
        <v>3</v>
      </c>
      <c r="BE216" s="164"/>
      <c r="BF216" s="183" t="str">
        <f>C225</f>
        <v>C</v>
      </c>
      <c r="BG216" s="185" t="str">
        <f>IF(VLOOKUP($BF216,$A202:$C212,3,FALSE)=0,"",CONCATENATE(VLOOKUP(VLOOKUP($BF216,$A202:$C212,3,FALSE),Players!$J:$N,4,FALSE)," ",VLOOKUP($BF216,$A202:$C212,3,FALSE)," ",IF(ISERROR(VLOOKUP(VLOOKUP($BF216,$A202:$C212,3,FALSE),Players!$J:$N,5,FALSE)),"()",CONCATENATE("(",VLOOKUP(VLOOKUP($BF216,$A202:$C212,3,FALSE),Players!$J:$N,5,FALSE),")"))))</f>
        <v/>
      </c>
      <c r="BH216" s="186"/>
      <c r="BI216" s="186"/>
      <c r="BJ216" s="186"/>
      <c r="BK216" s="186"/>
      <c r="BL216" s="186"/>
      <c r="BM216" s="186"/>
      <c r="BN216" s="186"/>
      <c r="BO216" s="186"/>
      <c r="BP216" s="186"/>
      <c r="BQ216" s="186"/>
      <c r="BR216" s="186"/>
      <c r="BS216" s="186"/>
      <c r="BT216" s="186"/>
      <c r="BU216" s="187"/>
      <c r="BV216" s="170" t="str">
        <f>IF(D225&lt;&gt;"",D225,"")</f>
        <v/>
      </c>
      <c r="BW216" s="171"/>
      <c r="BX216" s="335" t="str">
        <f>IF(F225&lt;&gt;"",F225,"")</f>
        <v/>
      </c>
      <c r="BY216" s="171"/>
      <c r="BZ216" s="335" t="str">
        <f>IF(H225&lt;&gt;"",H225,"")</f>
        <v/>
      </c>
      <c r="CA216" s="171"/>
      <c r="CB216" s="335" t="str">
        <f>IF(J225&lt;&gt;"",J225,"")</f>
        <v/>
      </c>
      <c r="CC216" s="171"/>
      <c r="CD216" s="335" t="str">
        <f>IF(L225&lt;&gt;"",L225,"")</f>
        <v/>
      </c>
      <c r="CE216" s="337"/>
      <c r="CF216" s="174" t="str">
        <f>IF($CD216=$CD218,IF($CB216=$CB218,IF($BZ216&lt;&gt;"",IF($BZ216&gt;$BZ218,"W","L"),""),IF($CB216&gt;$CB218,"W","L")),IF($CD216&gt;$CD218,"W","L"))</f>
        <v/>
      </c>
      <c r="CG216" s="154" t="str">
        <f>CONCATENATE($A200," ",$D200,","," ",$F198)</f>
        <v>Group: 4, Women's Singles</v>
      </c>
      <c r="CH216" s="155"/>
      <c r="CI216" s="155"/>
      <c r="CJ216" s="155"/>
      <c r="CK216" s="155"/>
      <c r="CL216" s="155"/>
      <c r="CM216" s="155"/>
      <c r="CN216" s="155"/>
      <c r="CO216" s="155"/>
      <c r="CP216" s="155"/>
      <c r="CQ216" s="155"/>
      <c r="CR216" s="155"/>
      <c r="CS216" s="156"/>
      <c r="CT216" s="163">
        <f>O225</f>
        <v>10</v>
      </c>
      <c r="CU216" s="164"/>
      <c r="CV216" s="183" t="str">
        <f>Q225</f>
        <v>A</v>
      </c>
      <c r="CW216" s="185" t="str">
        <f>IF(VLOOKUP($CV216,$A202:$C212,3,FALSE)=0,"",CONCATENATE(VLOOKUP(VLOOKUP($CV216,$A202:$C212,3,FALSE),Players!$J:$N,4,FALSE)," ",VLOOKUP($CV216,$A202:$C212,3,FALSE)," ",IF(ISERROR(VLOOKUP(VLOOKUP($CV216,$A202:$C212,3,FALSE),Players!$J:$N,5,FALSE)),"()",CONCATENATE("(",VLOOKUP(VLOOKUP($CV216,$A202:$C212,3,FALSE),Players!$J:$N,5,FALSE),")"))))</f>
        <v/>
      </c>
      <c r="CX216" s="186"/>
      <c r="CY216" s="186"/>
      <c r="CZ216" s="186"/>
      <c r="DA216" s="186"/>
      <c r="DB216" s="186"/>
      <c r="DC216" s="186"/>
      <c r="DD216" s="186"/>
      <c r="DE216" s="186"/>
      <c r="DF216" s="186"/>
      <c r="DG216" s="186"/>
      <c r="DH216" s="186"/>
      <c r="DI216" s="186"/>
      <c r="DJ216" s="186"/>
      <c r="DK216" s="187"/>
      <c r="DL216" s="170" t="str">
        <f>IF(R225&lt;&gt;"",R225,"")</f>
        <v/>
      </c>
      <c r="DM216" s="171"/>
      <c r="DN216" s="335" t="str">
        <f>IF(T225&lt;&gt;"",T225,"")</f>
        <v/>
      </c>
      <c r="DO216" s="171"/>
      <c r="DP216" s="335" t="str">
        <f>IF(V225&lt;&gt;"",V225,"")</f>
        <v/>
      </c>
      <c r="DQ216" s="171"/>
      <c r="DR216" s="335" t="str">
        <f>IF(X225&lt;&gt;"",X225,"")</f>
        <v/>
      </c>
      <c r="DS216" s="171"/>
      <c r="DT216" s="335" t="str">
        <f>IF(Z225&lt;&gt;"",Z225,"")</f>
        <v/>
      </c>
      <c r="DU216" s="337"/>
      <c r="DV216" s="174" t="str">
        <f>IF($DT216=$DT218,IF($DR216=$DR218,IF($DP216&lt;&gt;"",IF($DP216&gt;$DP218,"W","L"),""),IF($DR216&gt;$DR218,"W","L")),IF($DT216&gt;$DT218,"W","L"))</f>
        <v/>
      </c>
      <c r="DW216" s="126"/>
      <c r="DX216" s="126"/>
      <c r="DY216" s="126"/>
      <c r="DZ216" s="126"/>
      <c r="EA216" s="126"/>
      <c r="EB216" s="126"/>
      <c r="EC216" s="126"/>
      <c r="ED216" s="126"/>
      <c r="EE216" s="126"/>
      <c r="EF216" s="126"/>
      <c r="EG216" s="126"/>
      <c r="EH216" s="126"/>
      <c r="EI216" s="126"/>
      <c r="FL216" s="2"/>
      <c r="FM216" s="2"/>
      <c r="FN216" s="2"/>
      <c r="FO216" s="2"/>
    </row>
    <row r="217" spans="1:171" ht="11.25" customHeight="1">
      <c r="A217" s="170">
        <v>1</v>
      </c>
      <c r="B217" s="191"/>
      <c r="C217" s="183" t="str">
        <f>IF($D198="1P","A","A")</f>
        <v>A</v>
      </c>
      <c r="D217" s="197"/>
      <c r="E217" s="198"/>
      <c r="F217" s="197"/>
      <c r="G217" s="198"/>
      <c r="H217" s="197"/>
      <c r="I217" s="198"/>
      <c r="J217" s="197"/>
      <c r="K217" s="198"/>
      <c r="L217" s="197"/>
      <c r="M217" s="208"/>
      <c r="N217" s="69" t="str">
        <f>IF(CF196&lt;&gt;"",IF(CF196="W",IF(SUM(IF(D217&gt;D219,1,0),IF(F217&gt;F219,1,0),IF(H217&gt;H219,1,0),IF(J217&gt;J219,1,0),IF(L217&gt;L219,1,0))&lt;&gt;3,"E",""),""),"")</f>
        <v/>
      </c>
      <c r="O217" s="170">
        <v>8</v>
      </c>
      <c r="P217" s="191"/>
      <c r="Q217" s="183" t="str">
        <f>IF($D198="1P","C","B")</f>
        <v>B</v>
      </c>
      <c r="R217" s="197"/>
      <c r="S217" s="198"/>
      <c r="T217" s="197"/>
      <c r="U217" s="198"/>
      <c r="V217" s="197"/>
      <c r="W217" s="198"/>
      <c r="X217" s="197"/>
      <c r="Y217" s="198"/>
      <c r="Z217" s="197"/>
      <c r="AA217" s="208"/>
      <c r="AB217" s="69" t="str">
        <f>IF(DV196&lt;&gt;"",IF(DV196="W",IF(SUM(IF(R217&gt;R219,1,0),IF(T217&gt;T219,1,0),IF(V217&gt;V219,1,0),IF(X217&gt;X219,1,0),IF(Z217&gt;Z219,1,0))&lt;&gt;3,"E",""),""),"")</f>
        <v/>
      </c>
      <c r="AC217" s="170">
        <v>15</v>
      </c>
      <c r="AD217" s="191"/>
      <c r="AE217" s="183" t="str">
        <f>IF($D198="1P","D","B")</f>
        <v>B</v>
      </c>
      <c r="AF217" s="197"/>
      <c r="AG217" s="198"/>
      <c r="AH217" s="197"/>
      <c r="AI217" s="198"/>
      <c r="AJ217" s="197"/>
      <c r="AK217" s="198"/>
      <c r="AL217" s="197"/>
      <c r="AM217" s="198"/>
      <c r="AN217" s="197"/>
      <c r="AO217" s="208"/>
      <c r="AP217" s="69" t="str">
        <f>IF(FL196&lt;&gt;"",IF(FL196="W",IF(SUM(IF(AF217&gt;AF219,1,0),IF(AH217&gt;AH219,1,0),IF(AJ217&gt;AJ219,1,0),IF(AL217&gt;AL219,1,0),IF(AN217&gt;AN219,1,0))&lt;&gt;3,"E",""),""),"")</f>
        <v/>
      </c>
      <c r="AQ217" s="157"/>
      <c r="AR217" s="158"/>
      <c r="AS217" s="158"/>
      <c r="AT217" s="158"/>
      <c r="AU217" s="158"/>
      <c r="AV217" s="158"/>
      <c r="AW217" s="158"/>
      <c r="AX217" s="158"/>
      <c r="AY217" s="158"/>
      <c r="AZ217" s="158"/>
      <c r="BA217" s="158"/>
      <c r="BB217" s="158"/>
      <c r="BC217" s="159"/>
      <c r="BD217" s="165"/>
      <c r="BE217" s="166"/>
      <c r="BF217" s="184"/>
      <c r="BG217" s="188"/>
      <c r="BH217" s="189"/>
      <c r="BI217" s="189"/>
      <c r="BJ217" s="189"/>
      <c r="BK217" s="189"/>
      <c r="BL217" s="189"/>
      <c r="BM217" s="189"/>
      <c r="BN217" s="189"/>
      <c r="BO217" s="189"/>
      <c r="BP217" s="189"/>
      <c r="BQ217" s="189"/>
      <c r="BR217" s="189"/>
      <c r="BS217" s="189"/>
      <c r="BT217" s="189"/>
      <c r="BU217" s="190"/>
      <c r="BV217" s="172"/>
      <c r="BW217" s="173"/>
      <c r="BX217" s="336"/>
      <c r="BY217" s="173"/>
      <c r="BZ217" s="336"/>
      <c r="CA217" s="173"/>
      <c r="CB217" s="336"/>
      <c r="CC217" s="173"/>
      <c r="CD217" s="336"/>
      <c r="CE217" s="338"/>
      <c r="CF217" s="174"/>
      <c r="CG217" s="157"/>
      <c r="CH217" s="158"/>
      <c r="CI217" s="158"/>
      <c r="CJ217" s="158"/>
      <c r="CK217" s="158"/>
      <c r="CL217" s="158"/>
      <c r="CM217" s="158"/>
      <c r="CN217" s="158"/>
      <c r="CO217" s="158"/>
      <c r="CP217" s="158"/>
      <c r="CQ217" s="158"/>
      <c r="CR217" s="158"/>
      <c r="CS217" s="159"/>
      <c r="CT217" s="165"/>
      <c r="CU217" s="166"/>
      <c r="CV217" s="184"/>
      <c r="CW217" s="188"/>
      <c r="CX217" s="189"/>
      <c r="CY217" s="189"/>
      <c r="CZ217" s="189"/>
      <c r="DA217" s="189"/>
      <c r="DB217" s="189"/>
      <c r="DC217" s="189"/>
      <c r="DD217" s="189"/>
      <c r="DE217" s="189"/>
      <c r="DF217" s="189"/>
      <c r="DG217" s="189"/>
      <c r="DH217" s="189"/>
      <c r="DI217" s="189"/>
      <c r="DJ217" s="189"/>
      <c r="DK217" s="190"/>
      <c r="DL217" s="172"/>
      <c r="DM217" s="173"/>
      <c r="DN217" s="336"/>
      <c r="DO217" s="173"/>
      <c r="DP217" s="336"/>
      <c r="DQ217" s="173"/>
      <c r="DR217" s="336"/>
      <c r="DS217" s="173"/>
      <c r="DT217" s="336"/>
      <c r="DU217" s="338"/>
      <c r="DV217" s="174"/>
      <c r="DW217" s="126"/>
      <c r="DX217" s="126"/>
      <c r="DY217" s="126"/>
      <c r="DZ217" s="126"/>
      <c r="EA217" s="126"/>
      <c r="EB217" s="126"/>
      <c r="EC217" s="126"/>
      <c r="ED217" s="126"/>
      <c r="EE217" s="126"/>
      <c r="EF217" s="126"/>
      <c r="EG217" s="126"/>
      <c r="EH217" s="126"/>
      <c r="EI217" s="126"/>
      <c r="FL217" s="3"/>
      <c r="FM217" s="3"/>
      <c r="FN217" s="3"/>
      <c r="FO217" s="3"/>
    </row>
    <row r="218" spans="1:171" ht="11.25" customHeight="1">
      <c r="A218" s="192"/>
      <c r="B218" s="193"/>
      <c r="C218" s="196"/>
      <c r="D218" s="199"/>
      <c r="E218" s="200"/>
      <c r="F218" s="199"/>
      <c r="G218" s="200"/>
      <c r="H218" s="199"/>
      <c r="I218" s="200"/>
      <c r="J218" s="199"/>
      <c r="K218" s="200"/>
      <c r="L218" s="199"/>
      <c r="M218" s="209"/>
      <c r="N218" s="69" t="str">
        <f>IF(CF196&lt;&gt;"",IF(ISERROR(AND(BV200="",BX200="",BZ200="",CB200="",CD200="")),"E",IF(AND(BV200="",BX200="",BZ200="",CB200="",CD200=""),"","E")),"")</f>
        <v/>
      </c>
      <c r="O218" s="192"/>
      <c r="P218" s="193"/>
      <c r="Q218" s="196"/>
      <c r="R218" s="199"/>
      <c r="S218" s="200"/>
      <c r="T218" s="199"/>
      <c r="U218" s="200"/>
      <c r="V218" s="199"/>
      <c r="W218" s="200"/>
      <c r="X218" s="199"/>
      <c r="Y218" s="200"/>
      <c r="Z218" s="199"/>
      <c r="AA218" s="209"/>
      <c r="AB218" s="69" t="str">
        <f>IF(DV196&lt;&gt;"",IF(ISERROR(AND(DL200="",DN200="",DP200="",DQ200="",DT200="")),"E",IF(AND(DL200="",DN200="",DP200="",DR200="",DT200=""),"","E")),"")</f>
        <v/>
      </c>
      <c r="AC218" s="192"/>
      <c r="AD218" s="193"/>
      <c r="AE218" s="196"/>
      <c r="AF218" s="199"/>
      <c r="AG218" s="200"/>
      <c r="AH218" s="199"/>
      <c r="AI218" s="200"/>
      <c r="AJ218" s="199"/>
      <c r="AK218" s="200"/>
      <c r="AL218" s="199"/>
      <c r="AM218" s="200"/>
      <c r="AN218" s="199"/>
      <c r="AO218" s="209"/>
      <c r="AP218" s="69" t="str">
        <f>IF(FL196&lt;&gt;"",IF(ISERROR(AND(FB200="",FD200="",FF200="",FH200="",FJ200="")),"E",IF(AND(FB200="",FD200="",FF200="",FH200="",FJ200=""),"","E")),"")</f>
        <v/>
      </c>
      <c r="AQ218" s="157"/>
      <c r="AR218" s="158"/>
      <c r="AS218" s="158"/>
      <c r="AT218" s="158"/>
      <c r="AU218" s="158"/>
      <c r="AV218" s="158"/>
      <c r="AW218" s="158"/>
      <c r="AX218" s="158"/>
      <c r="AY218" s="158"/>
      <c r="AZ218" s="158"/>
      <c r="BA218" s="158"/>
      <c r="BB218" s="158"/>
      <c r="BC218" s="159"/>
      <c r="BD218" s="165"/>
      <c r="BE218" s="166"/>
      <c r="BF218" s="175" t="str">
        <f>C227</f>
        <v>D</v>
      </c>
      <c r="BG218" s="177" t="str">
        <f>IF(VLOOKUP($BF218,$A202:$C212,3,FALSE)=0,"",CONCATENATE(VLOOKUP(VLOOKUP($BF218,$A202:$C212,3,FALSE),Players!$J:$N,4,FALSE)," ",VLOOKUP($BF218,$A202:$C212,3,FALSE)," ",IF(ISERROR(VLOOKUP(VLOOKUP($BF218,$A202:$C212,3,FALSE),Players!$J:$N,5,FALSE)),"()",CONCATENATE("(",VLOOKUP(VLOOKUP($BF218,$A202:$C212,3,FALSE),Players!$J:$N,5,FALSE),")"))))</f>
        <v/>
      </c>
      <c r="BH218" s="178"/>
      <c r="BI218" s="178"/>
      <c r="BJ218" s="178"/>
      <c r="BK218" s="178"/>
      <c r="BL218" s="178"/>
      <c r="BM218" s="178"/>
      <c r="BN218" s="178"/>
      <c r="BO218" s="178"/>
      <c r="BP218" s="178"/>
      <c r="BQ218" s="178"/>
      <c r="BR218" s="178"/>
      <c r="BS218" s="178"/>
      <c r="BT218" s="178"/>
      <c r="BU218" s="179"/>
      <c r="BV218" s="150" t="str">
        <f>IF(D227&lt;&gt;"",D227,"")</f>
        <v/>
      </c>
      <c r="BW218" s="151"/>
      <c r="BX218" s="288" t="str">
        <f>IF(F227&lt;&gt;"",F227,"")</f>
        <v/>
      </c>
      <c r="BY218" s="151"/>
      <c r="BZ218" s="288" t="str">
        <f>IF(H227&lt;&gt;"",H227,"")</f>
        <v/>
      </c>
      <c r="CA218" s="151"/>
      <c r="CB218" s="288" t="str">
        <f>IF(J227&lt;&gt;"",J227,"")</f>
        <v/>
      </c>
      <c r="CC218" s="151"/>
      <c r="CD218" s="288" t="str">
        <f>IF(L227&lt;&gt;"",L227,"")</f>
        <v/>
      </c>
      <c r="CE218" s="332"/>
      <c r="CF218" s="174" t="str">
        <f>IF($CF216&lt;&gt;"",IF(CF216="W","L","W"),"")</f>
        <v/>
      </c>
      <c r="CG218" s="157"/>
      <c r="CH218" s="158"/>
      <c r="CI218" s="158"/>
      <c r="CJ218" s="158"/>
      <c r="CK218" s="158"/>
      <c r="CL218" s="158"/>
      <c r="CM218" s="158"/>
      <c r="CN218" s="158"/>
      <c r="CO218" s="158"/>
      <c r="CP218" s="158"/>
      <c r="CQ218" s="158"/>
      <c r="CR218" s="158"/>
      <c r="CS218" s="159"/>
      <c r="CT218" s="165"/>
      <c r="CU218" s="166"/>
      <c r="CV218" s="175" t="str">
        <f>Q227</f>
        <v>B</v>
      </c>
      <c r="CW218" s="177" t="str">
        <f>IF(VLOOKUP($CV218,$A202:$C212,3,FALSE)=0,"",CONCATENATE(VLOOKUP(VLOOKUP($CV218,$A202:$C212,3,FALSE),Players!$J:$N,4,FALSE)," ",VLOOKUP($CV218,$A202:$C212,3,FALSE)," ",IF(ISERROR(VLOOKUP(VLOOKUP($CV218,$A202:$C212,3,FALSE),Players!$J:$N,5,FALSE)),"()",CONCATENATE("(",VLOOKUP(VLOOKUP($CV218,$A202:$C212,3,FALSE),Players!$J:$N,5,FALSE),")"))))</f>
        <v/>
      </c>
      <c r="CX218" s="178"/>
      <c r="CY218" s="178"/>
      <c r="CZ218" s="178"/>
      <c r="DA218" s="178"/>
      <c r="DB218" s="178"/>
      <c r="DC218" s="178"/>
      <c r="DD218" s="178"/>
      <c r="DE218" s="178"/>
      <c r="DF218" s="178"/>
      <c r="DG218" s="178"/>
      <c r="DH218" s="178"/>
      <c r="DI218" s="178"/>
      <c r="DJ218" s="178"/>
      <c r="DK218" s="179"/>
      <c r="DL218" s="150" t="str">
        <f>IF(R227&lt;&gt;"",R227,"")</f>
        <v/>
      </c>
      <c r="DM218" s="151"/>
      <c r="DN218" s="288" t="str">
        <f>IF(T227&lt;&gt;"",T227,"")</f>
        <v/>
      </c>
      <c r="DO218" s="151"/>
      <c r="DP218" s="288" t="str">
        <f>IF(V227&lt;&gt;"",V227,"")</f>
        <v/>
      </c>
      <c r="DQ218" s="151"/>
      <c r="DR218" s="288" t="str">
        <f>IF(X227&lt;&gt;"",X227,"")</f>
        <v/>
      </c>
      <c r="DS218" s="151"/>
      <c r="DT218" s="288" t="str">
        <f>IF(Z227&lt;&gt;"",Z227,"")</f>
        <v/>
      </c>
      <c r="DU218" s="332"/>
      <c r="DV218" s="174" t="str">
        <f>IF($DV216&lt;&gt;"",IF(DV216="W","L","W"),"")</f>
        <v/>
      </c>
      <c r="DW218" s="126"/>
      <c r="DX218" s="126"/>
      <c r="DY218" s="126"/>
      <c r="DZ218" s="126"/>
      <c r="EA218" s="126"/>
      <c r="EB218" s="126"/>
      <c r="EC218" s="126"/>
      <c r="ED218" s="126"/>
      <c r="EE218" s="126"/>
      <c r="EF218" s="126"/>
      <c r="EG218" s="126"/>
      <c r="EH218" s="126"/>
      <c r="EI218" s="126"/>
      <c r="FL218" s="3"/>
      <c r="FM218" s="3"/>
      <c r="FN218" s="3"/>
      <c r="FO218" s="3"/>
    </row>
    <row r="219" spans="1:171" ht="11.25" customHeight="1" thickBot="1">
      <c r="A219" s="192"/>
      <c r="B219" s="193"/>
      <c r="C219" s="175" t="str">
        <f>IF($D198="1P","F","F")</f>
        <v>F</v>
      </c>
      <c r="D219" s="201"/>
      <c r="E219" s="202"/>
      <c r="F219" s="201"/>
      <c r="G219" s="202"/>
      <c r="H219" s="201"/>
      <c r="I219" s="202"/>
      <c r="J219" s="201"/>
      <c r="K219" s="202"/>
      <c r="L219" s="201"/>
      <c r="M219" s="205"/>
      <c r="N219" s="69" t="str">
        <f>IF(CF196&lt;&gt;"",IF(ISERROR(AND(BV200="",BX200="",BZ200="",CB200="",CD200="")),"E",IF(AND(BV200="",BX200="",BZ200="",CB200="",CD200=""),"","E")),"")</f>
        <v/>
      </c>
      <c r="O219" s="192"/>
      <c r="P219" s="193"/>
      <c r="Q219" s="175" t="str">
        <f>IF($D198="1P","E","D")</f>
        <v>D</v>
      </c>
      <c r="R219" s="201"/>
      <c r="S219" s="202"/>
      <c r="T219" s="201"/>
      <c r="U219" s="202"/>
      <c r="V219" s="201"/>
      <c r="W219" s="202"/>
      <c r="X219" s="201"/>
      <c r="Y219" s="202"/>
      <c r="Z219" s="201"/>
      <c r="AA219" s="205"/>
      <c r="AB219" s="69" t="str">
        <f>IF(DV196&lt;&gt;"",IF(ISERROR(AND(DL200="",DN200="",DP200="",DQ200="",DT200="")),"E",IF(AND(DL200="",DN200="",DP200="",DR200="",DT200=""),"","E")),"")</f>
        <v/>
      </c>
      <c r="AC219" s="192"/>
      <c r="AD219" s="193"/>
      <c r="AE219" s="175" t="str">
        <f>IF($D198="1P","E","C")</f>
        <v>C</v>
      </c>
      <c r="AF219" s="201"/>
      <c r="AG219" s="202"/>
      <c r="AH219" s="201"/>
      <c r="AI219" s="202"/>
      <c r="AJ219" s="201"/>
      <c r="AK219" s="202"/>
      <c r="AL219" s="201"/>
      <c r="AM219" s="202"/>
      <c r="AN219" s="201"/>
      <c r="AO219" s="205"/>
      <c r="AP219" s="69" t="str">
        <f>IF(FL196&lt;&gt;"",IF(ISERROR(AND(FB200="",FD200="",FF200="",FH200="",FJ200="")),"E",IF(AND(FB200="",FD200="",FF200="",FH200="",FJ200=""),"","E")),"")</f>
        <v/>
      </c>
      <c r="AQ219" s="160"/>
      <c r="AR219" s="161"/>
      <c r="AS219" s="161"/>
      <c r="AT219" s="161"/>
      <c r="AU219" s="161"/>
      <c r="AV219" s="161"/>
      <c r="AW219" s="161"/>
      <c r="AX219" s="161"/>
      <c r="AY219" s="161"/>
      <c r="AZ219" s="161"/>
      <c r="BA219" s="161"/>
      <c r="BB219" s="161"/>
      <c r="BC219" s="162"/>
      <c r="BD219" s="167"/>
      <c r="BE219" s="168"/>
      <c r="BF219" s="176"/>
      <c r="BG219" s="180"/>
      <c r="BH219" s="181"/>
      <c r="BI219" s="181"/>
      <c r="BJ219" s="181"/>
      <c r="BK219" s="181"/>
      <c r="BL219" s="181"/>
      <c r="BM219" s="181"/>
      <c r="BN219" s="181"/>
      <c r="BO219" s="181"/>
      <c r="BP219" s="181"/>
      <c r="BQ219" s="181"/>
      <c r="BR219" s="181"/>
      <c r="BS219" s="181"/>
      <c r="BT219" s="181"/>
      <c r="BU219" s="182"/>
      <c r="BV219" s="152"/>
      <c r="BW219" s="153"/>
      <c r="BX219" s="333"/>
      <c r="BY219" s="153"/>
      <c r="BZ219" s="333"/>
      <c r="CA219" s="153"/>
      <c r="CB219" s="333"/>
      <c r="CC219" s="153"/>
      <c r="CD219" s="333"/>
      <c r="CE219" s="334"/>
      <c r="CF219" s="341"/>
      <c r="CG219" s="160"/>
      <c r="CH219" s="161"/>
      <c r="CI219" s="161"/>
      <c r="CJ219" s="161"/>
      <c r="CK219" s="161"/>
      <c r="CL219" s="161"/>
      <c r="CM219" s="161"/>
      <c r="CN219" s="161"/>
      <c r="CO219" s="161"/>
      <c r="CP219" s="161"/>
      <c r="CQ219" s="161"/>
      <c r="CR219" s="161"/>
      <c r="CS219" s="162"/>
      <c r="CT219" s="167"/>
      <c r="CU219" s="168"/>
      <c r="CV219" s="176"/>
      <c r="CW219" s="180"/>
      <c r="CX219" s="181"/>
      <c r="CY219" s="181"/>
      <c r="CZ219" s="181"/>
      <c r="DA219" s="181"/>
      <c r="DB219" s="181"/>
      <c r="DC219" s="181"/>
      <c r="DD219" s="181"/>
      <c r="DE219" s="181"/>
      <c r="DF219" s="181"/>
      <c r="DG219" s="181"/>
      <c r="DH219" s="181"/>
      <c r="DI219" s="181"/>
      <c r="DJ219" s="181"/>
      <c r="DK219" s="182"/>
      <c r="DL219" s="152"/>
      <c r="DM219" s="153"/>
      <c r="DN219" s="333"/>
      <c r="DO219" s="153"/>
      <c r="DP219" s="333"/>
      <c r="DQ219" s="153"/>
      <c r="DR219" s="333"/>
      <c r="DS219" s="153"/>
      <c r="DT219" s="333"/>
      <c r="DU219" s="334"/>
      <c r="DV219" s="174"/>
      <c r="DW219" s="126"/>
      <c r="DX219" s="126"/>
      <c r="DY219" s="126"/>
      <c r="DZ219" s="126"/>
      <c r="EA219" s="126"/>
      <c r="EB219" s="126"/>
      <c r="EC219" s="126"/>
      <c r="ED219" s="126"/>
      <c r="EE219" s="126"/>
      <c r="EF219" s="126"/>
      <c r="EG219" s="126"/>
      <c r="EH219" s="126"/>
      <c r="EI219" s="126"/>
      <c r="FL219" s="3"/>
      <c r="FM219" s="3"/>
      <c r="FN219" s="3"/>
      <c r="FO219" s="3"/>
    </row>
    <row r="220" spans="1:171" ht="11.25" customHeight="1" thickBot="1">
      <c r="A220" s="194"/>
      <c r="B220" s="195"/>
      <c r="C220" s="207"/>
      <c r="D220" s="203"/>
      <c r="E220" s="204"/>
      <c r="F220" s="203"/>
      <c r="G220" s="204"/>
      <c r="H220" s="203"/>
      <c r="I220" s="204"/>
      <c r="J220" s="203"/>
      <c r="K220" s="204"/>
      <c r="L220" s="203"/>
      <c r="M220" s="206"/>
      <c r="N220" s="69" t="str">
        <f>IF(CF198&lt;&gt;"",IF(CF198="W",IF(SUM(IF(D219&gt;D217,1,0),IF(F219&gt;F217,1,0),IF(H219&gt;H217,1,0),IF(J219&gt;J217,1,0),IF(L219&gt;L217,1,0))&lt;&gt;3,"E",""),""),"")</f>
        <v/>
      </c>
      <c r="O220" s="194"/>
      <c r="P220" s="195"/>
      <c r="Q220" s="207"/>
      <c r="R220" s="203"/>
      <c r="S220" s="204"/>
      <c r="T220" s="203"/>
      <c r="U220" s="204"/>
      <c r="V220" s="203"/>
      <c r="W220" s="204"/>
      <c r="X220" s="203"/>
      <c r="Y220" s="204"/>
      <c r="Z220" s="203"/>
      <c r="AA220" s="206"/>
      <c r="AB220" s="69" t="str">
        <f>IF(DV198&lt;&gt;"",IF(DV198="W",IF(SUM(IF(R219&gt;R217,1,0),IF(T219&gt;T217,1,0),IF(V219&gt;V217,1,0),IF(X219&gt;X217,1,0),IF(Z219&gt;Z217,1,0))&lt;&gt;3,"E",""),""),"")</f>
        <v/>
      </c>
      <c r="AC220" s="194"/>
      <c r="AD220" s="195"/>
      <c r="AE220" s="207"/>
      <c r="AF220" s="203"/>
      <c r="AG220" s="204"/>
      <c r="AH220" s="203"/>
      <c r="AI220" s="204"/>
      <c r="AJ220" s="203"/>
      <c r="AK220" s="204"/>
      <c r="AL220" s="203"/>
      <c r="AM220" s="204"/>
      <c r="AN220" s="203"/>
      <c r="AO220" s="206"/>
      <c r="AP220" s="69" t="str">
        <f>IF(FL198&lt;&gt;"",IF(FL198="W",IF(SUM(IF(AF219&gt;AF217,1,0),IF(AH219&gt;AH217,1,0),IF(AJ219&gt;AJ217,1,0),IF(AL219&gt;AL217,1,0),IF(AN219&gt;AN217,1,0))&lt;&gt;3,"E",""),""),"")</f>
        <v/>
      </c>
      <c r="AQ220" s="126"/>
      <c r="AR220" s="126"/>
      <c r="AS220" s="126"/>
      <c r="AT220" s="126"/>
      <c r="AU220" s="126"/>
      <c r="AV220" s="126"/>
      <c r="AW220" s="126"/>
      <c r="AX220" s="126"/>
      <c r="AY220" s="126"/>
      <c r="AZ220" s="126"/>
      <c r="BA220" s="126"/>
      <c r="BB220" s="126"/>
      <c r="BC220" s="126"/>
      <c r="BV220" s="169" t="str">
        <f>IF(CF216&lt;&gt;"",IF(AND(AND(BV216&gt;-1,BV218&gt;-1),OR(BV216&gt;10,BV218&gt;10),ABS(BV216-BV218)&gt;1,IF(OR(BV216&gt;11,BV218&gt;11),ABS(BV216-BV218)=2,TRUE),BV216=INT(BV216),BV218=INT(BV218)),"","Error"),"")</f>
        <v/>
      </c>
      <c r="BW220" s="169"/>
      <c r="BX220" s="169" t="str">
        <f>IF(CF216&lt;&gt;"",IF(AND(AND(BX216&gt;-1,BX218&gt;-1),OR(BX216&gt;10,BX218&gt;10),ABS(BX216-BX218)&gt;1,IF(OR(BX216&gt;11,BX218&gt;11),ABS(BX216-BX218)=2,TRUE),BX216=INT(BX216),BX218=INT(BX218)),"","Error"),"")</f>
        <v/>
      </c>
      <c r="BY220" s="169"/>
      <c r="BZ220" s="169" t="str">
        <f>IF(CF216&lt;&gt;"",IF(AND(AND(BZ216&gt;-1,BZ218&gt;-1),OR(BZ216&gt;10,BZ218&gt;10),ABS(BZ216-BZ218)&gt;1,IF(OR(BZ216&gt;11,BZ218&gt;11),ABS(BZ216-BZ218)=2,TRUE),BZ216=INT(BZ216),BZ218=INT(BZ218)),"","Error"),"")</f>
        <v/>
      </c>
      <c r="CA220" s="169"/>
      <c r="CB220" s="169" t="str">
        <f>IF(AND(CF216&lt;&gt;"",CB216&lt;&gt;""),IF(AND(AND(CB216&gt;-1,CB218&gt;-1),OR(CB216&gt;10,CB218&gt;10),ABS(CB216-CB218)&gt;1,IF(OR(CB216&gt;11,CB218&gt;11),ABS(CB216-CB218)=2,TRUE),CB216=INT(CB216),CB218=INT(CB218)),"","Error"),"")</f>
        <v/>
      </c>
      <c r="CC220" s="169"/>
      <c r="CD220" s="169" t="str">
        <f>IF(AND(CF216&lt;&gt;"",CD216&lt;&gt;""),IF(AND(AND(CD216&gt;-1,CD218&gt;-1),OR(CD216&gt;10,CD218&gt;10),ABS(CD216-CD218)&gt;1,IF(OR(CD216&gt;11,CD218&gt;11),ABS(CD216-CD218)=2,TRUE),CD216=INT(CD216),CD218=INT(CD218)),"","Error"),"")</f>
        <v/>
      </c>
      <c r="CE220" s="169"/>
      <c r="CG220" s="126"/>
      <c r="CH220" s="126"/>
      <c r="CI220" s="126"/>
      <c r="CJ220" s="126"/>
      <c r="CK220" s="126"/>
      <c r="CL220" s="126"/>
      <c r="CM220" s="126"/>
      <c r="CN220" s="126"/>
      <c r="CO220" s="126"/>
      <c r="CP220" s="126"/>
      <c r="CQ220" s="126"/>
      <c r="CR220" s="126"/>
      <c r="CS220" s="126"/>
      <c r="DL220" s="169" t="str">
        <f>IF(DV216&lt;&gt;"",IF(AND(AND(DL216&gt;-1,DL218&gt;-1),OR(DL216&gt;10,DL218&gt;10),ABS(DL216-DL218)&gt;1,IF(OR(DL216&gt;11,DL218&gt;11),ABS(DL216-DL218)=2,TRUE),DL216=INT(DL216),DL218=INT(DL218)),"","Error"),"")</f>
        <v/>
      </c>
      <c r="DM220" s="169"/>
      <c r="DN220" s="169" t="str">
        <f>IF(DV216&lt;&gt;"",IF(AND(AND(DN216&gt;-1,DN218&gt;-1),OR(DN216&gt;10,DN218&gt;10),ABS(DN216-DN218)&gt;1,IF(OR(DN216&gt;11,DN218&gt;11),ABS(DN216-DN218)=2,TRUE),DN216=INT(DN216),DN218=INT(DN218)),"","Error"),"")</f>
        <v/>
      </c>
      <c r="DO220" s="169"/>
      <c r="DP220" s="169" t="str">
        <f>IF(DV216&lt;&gt;"",IF(AND(AND(DP216&gt;-1,DP218&gt;-1),OR(DP216&gt;10,DP218&gt;10),ABS(DP216-DP218)&gt;1,IF(OR(DP216&gt;11,DP218&gt;11),ABS(DP216-DP218)=2,TRUE),DP216=INT(DP216),DP218=INT(DP218)),"","Error"),"")</f>
        <v/>
      </c>
      <c r="DQ220" s="169"/>
      <c r="DR220" s="169" t="str">
        <f>IF(AND(DV216&lt;&gt;"",DR216&lt;&gt;""),IF(AND(AND(DR216&gt;-1,DR218&gt;-1),OR(DR216&gt;10,DR218&gt;10),ABS(DR216-DR218)&gt;1,IF(OR(DR216&gt;11,DR218&gt;11),ABS(DR216-DR218)=2,TRUE),DR216=INT(DR216),DR218=INT(DR218)),"","Error"),"")</f>
        <v/>
      </c>
      <c r="DS220" s="169"/>
      <c r="DT220" s="169" t="str">
        <f>IF(AND(DV216&lt;&gt;"",DT216&lt;&gt;""),IF(AND(AND(DT216&gt;-1,DT218&gt;-1),OR(DT216&gt;10,DT218&gt;10),ABS(DT216-DT218)&gt;1,IF(OR(DT216&gt;11,DT218&gt;11),ABS(DT216-DT218)=2,TRUE),DT216=INT(DT216),DT218=INT(DT218)),"","Error"),"")</f>
        <v/>
      </c>
      <c r="DU220" s="169"/>
      <c r="DV220" s="3"/>
      <c r="DW220" s="126"/>
      <c r="DX220" s="126"/>
      <c r="DY220" s="126"/>
      <c r="DZ220" s="126"/>
      <c r="EA220" s="126"/>
      <c r="EB220" s="126"/>
      <c r="EC220" s="126"/>
      <c r="ED220" s="126"/>
      <c r="EE220" s="126"/>
      <c r="EF220" s="126"/>
      <c r="EG220" s="126"/>
      <c r="EH220" s="126"/>
      <c r="EI220" s="126"/>
      <c r="FL220" s="3"/>
      <c r="FM220" s="3"/>
      <c r="FN220" s="3"/>
      <c r="FO220" s="3"/>
    </row>
    <row r="221" spans="1:171" ht="11.25" customHeight="1">
      <c r="A221" s="170">
        <v>2</v>
      </c>
      <c r="B221" s="191"/>
      <c r="C221" s="183" t="str">
        <f>IF($D198="1P","B","B")</f>
        <v>B</v>
      </c>
      <c r="D221" s="197"/>
      <c r="E221" s="198"/>
      <c r="F221" s="197"/>
      <c r="G221" s="198"/>
      <c r="H221" s="197"/>
      <c r="I221" s="198"/>
      <c r="J221" s="197"/>
      <c r="K221" s="198"/>
      <c r="L221" s="197"/>
      <c r="M221" s="208"/>
      <c r="N221" s="69" t="str">
        <f>IF(CF206&lt;&gt;"",IF(CF206="W",IF(SUM(IF(D221&gt;D223,1,0),IF(F221&gt;F223,1,0),IF(H221&gt;H223,1,0),IF(J221&gt;J223,1,0),IF(L221&gt;L223,1,0))&lt;&gt;3,"E",""),""),"")</f>
        <v/>
      </c>
      <c r="O221" s="170">
        <v>9</v>
      </c>
      <c r="P221" s="191"/>
      <c r="Q221" s="183" t="str">
        <f>IF($D198="1P","B","E")</f>
        <v>E</v>
      </c>
      <c r="R221" s="197"/>
      <c r="S221" s="198"/>
      <c r="T221" s="197"/>
      <c r="U221" s="198"/>
      <c r="V221" s="197"/>
      <c r="W221" s="198"/>
      <c r="X221" s="197"/>
      <c r="Y221" s="198"/>
      <c r="Z221" s="197"/>
      <c r="AA221" s="208"/>
      <c r="AB221" s="69" t="str">
        <f>IF(DV206&lt;&gt;"",IF(DV206="W",IF(SUM(IF(R221&gt;R223,1,0),IF(T221&gt;T223,1,0),IF(V221&gt;V223,1,0),IF(X221&gt;X223,1,0),IF(Z221&gt;Z223,1,0))&lt;&gt;3,"E",""),""),"")</f>
        <v/>
      </c>
      <c r="AP221" s="3"/>
      <c r="AQ221" s="126"/>
      <c r="AR221" s="126"/>
      <c r="AS221" s="126"/>
      <c r="AT221" s="126"/>
      <c r="AU221" s="126"/>
      <c r="AV221" s="126"/>
      <c r="AW221" s="126"/>
      <c r="AX221" s="126"/>
      <c r="AY221" s="126"/>
      <c r="AZ221" s="126"/>
      <c r="BA221" s="126"/>
      <c r="BB221" s="126"/>
      <c r="BC221" s="126"/>
      <c r="CG221" s="126"/>
      <c r="CH221" s="126"/>
      <c r="CI221" s="126"/>
      <c r="CJ221" s="126"/>
      <c r="CK221" s="126"/>
      <c r="CL221" s="126"/>
      <c r="CM221" s="126"/>
      <c r="CN221" s="126"/>
      <c r="CO221" s="126"/>
      <c r="CP221" s="126"/>
      <c r="CQ221" s="126"/>
      <c r="CR221" s="126"/>
      <c r="CS221" s="126"/>
      <c r="DV221" s="3"/>
      <c r="DW221" s="126"/>
      <c r="DX221" s="126"/>
      <c r="DY221" s="126"/>
      <c r="DZ221" s="126"/>
      <c r="EA221" s="126"/>
      <c r="EB221" s="126"/>
      <c r="EC221" s="126"/>
      <c r="ED221" s="126"/>
      <c r="EE221" s="126"/>
      <c r="EF221" s="126"/>
      <c r="EG221" s="126"/>
      <c r="EH221" s="126"/>
      <c r="EI221" s="126"/>
      <c r="FL221" s="3"/>
      <c r="FM221" s="3"/>
      <c r="FN221" s="3"/>
      <c r="FO221" s="3"/>
    </row>
    <row r="222" spans="1:171" ht="11.25" customHeight="1">
      <c r="A222" s="192"/>
      <c r="B222" s="193"/>
      <c r="C222" s="196"/>
      <c r="D222" s="199"/>
      <c r="E222" s="200"/>
      <c r="F222" s="199"/>
      <c r="G222" s="200"/>
      <c r="H222" s="199"/>
      <c r="I222" s="200"/>
      <c r="J222" s="199"/>
      <c r="K222" s="200"/>
      <c r="L222" s="199"/>
      <c r="M222" s="209"/>
      <c r="N222" s="69" t="str">
        <f>IF(CF206&lt;&gt;"",IF(ISERROR(AND(BV210="",BX210="",BZ210="",CB210="",CD210="")),"E",IF(AND(BV210="",BX210="",BZ210="",CB210="",CD210=""),"","E")),"")</f>
        <v/>
      </c>
      <c r="O222" s="192"/>
      <c r="P222" s="193"/>
      <c r="Q222" s="196"/>
      <c r="R222" s="199"/>
      <c r="S222" s="200"/>
      <c r="T222" s="199"/>
      <c r="U222" s="200"/>
      <c r="V222" s="199"/>
      <c r="W222" s="200"/>
      <c r="X222" s="199"/>
      <c r="Y222" s="200"/>
      <c r="Z222" s="199"/>
      <c r="AA222" s="209"/>
      <c r="AB222" s="69" t="str">
        <f>IF(DV206&lt;&gt;"",IF(ISERROR(AND(DL210="",DN210="",DP210="",DQ210="",DT210="")),"E",IF(AND(DL210="",DN210="",DP210="",DR210="",DT210=""),"","E")),"")</f>
        <v/>
      </c>
      <c r="AP222" s="3"/>
      <c r="AQ222" s="127"/>
      <c r="AR222" s="127"/>
      <c r="AS222" s="127"/>
      <c r="AT222" s="127"/>
      <c r="AU222" s="127"/>
      <c r="AV222" s="127"/>
      <c r="AW222" s="127"/>
      <c r="AX222" s="127"/>
      <c r="AY222" s="127"/>
      <c r="AZ222" s="127"/>
      <c r="BA222" s="127"/>
      <c r="BB222" s="127"/>
      <c r="BC222" s="127"/>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3"/>
      <c r="CG222" s="127"/>
      <c r="CH222" s="127"/>
      <c r="CI222" s="127"/>
      <c r="CJ222" s="127"/>
      <c r="CK222" s="127"/>
      <c r="CL222" s="127"/>
      <c r="CM222" s="127"/>
      <c r="CN222" s="127"/>
      <c r="CO222" s="127"/>
      <c r="CP222" s="127"/>
      <c r="CQ222" s="127"/>
      <c r="CR222" s="127"/>
      <c r="CS222" s="127"/>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3"/>
      <c r="DW222" s="126"/>
      <c r="DX222" s="126"/>
      <c r="DY222" s="126"/>
      <c r="DZ222" s="126"/>
      <c r="EA222" s="126"/>
      <c r="EB222" s="126"/>
      <c r="EC222" s="126"/>
      <c r="ED222" s="126"/>
      <c r="EE222" s="126"/>
      <c r="EF222" s="126"/>
      <c r="EG222" s="126"/>
      <c r="EH222" s="126"/>
      <c r="EI222" s="126"/>
      <c r="FL222" s="3"/>
      <c r="FM222" s="3"/>
      <c r="FN222" s="3"/>
      <c r="FO222" s="3"/>
    </row>
    <row r="223" spans="1:171" ht="11.25" customHeight="1">
      <c r="A223" s="192"/>
      <c r="B223" s="193"/>
      <c r="C223" s="175" t="str">
        <f>IF($D198="1P","E","E")</f>
        <v>E</v>
      </c>
      <c r="D223" s="201"/>
      <c r="E223" s="202"/>
      <c r="F223" s="201"/>
      <c r="G223" s="202"/>
      <c r="H223" s="201"/>
      <c r="I223" s="202"/>
      <c r="J223" s="201"/>
      <c r="K223" s="202"/>
      <c r="L223" s="201"/>
      <c r="M223" s="205"/>
      <c r="N223" s="69" t="str">
        <f>IF(CF206&lt;&gt;"",IF(ISERROR(AND(BV210="",BX210="",BZ210="",CB210="",CD210="")),"E",IF(AND(BV210="",BX210="",BZ210="",CB210="",CD210=""),"","E")),"")</f>
        <v/>
      </c>
      <c r="O223" s="192"/>
      <c r="P223" s="193"/>
      <c r="Q223" s="175" t="str">
        <f>IF($D198="1P","F","F")</f>
        <v>F</v>
      </c>
      <c r="R223" s="201"/>
      <c r="S223" s="202"/>
      <c r="T223" s="201"/>
      <c r="U223" s="202"/>
      <c r="V223" s="201"/>
      <c r="W223" s="202"/>
      <c r="X223" s="201"/>
      <c r="Y223" s="202"/>
      <c r="Z223" s="201"/>
      <c r="AA223" s="205"/>
      <c r="AB223" s="69" t="str">
        <f>IF(DV206&lt;&gt;"",IF(ISERROR(AND(DL210="",DN210="",DP210="",DQ210="",DT210="")),"E",IF(AND(DL210="",DN210="",DP210="",DR210="",DT210=""),"","E")),"")</f>
        <v/>
      </c>
      <c r="AP223" s="3"/>
      <c r="AQ223" s="128"/>
      <c r="AR223" s="128"/>
      <c r="AS223" s="128"/>
      <c r="AT223" s="128"/>
      <c r="AU223" s="128"/>
      <c r="AV223" s="128"/>
      <c r="AW223" s="128"/>
      <c r="AX223" s="128"/>
      <c r="AY223" s="128"/>
      <c r="AZ223" s="128"/>
      <c r="BA223" s="128"/>
      <c r="BB223" s="128"/>
      <c r="BC223" s="128"/>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3"/>
      <c r="CG223" s="128"/>
      <c r="CH223" s="128"/>
      <c r="CI223" s="128"/>
      <c r="CJ223" s="128"/>
      <c r="CK223" s="128"/>
      <c r="CL223" s="128"/>
      <c r="CM223" s="128"/>
      <c r="CN223" s="128"/>
      <c r="CO223" s="128"/>
      <c r="CP223" s="128"/>
      <c r="CQ223" s="128"/>
      <c r="CR223" s="128"/>
      <c r="CS223" s="128"/>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3"/>
      <c r="DW223" s="130"/>
      <c r="DX223" s="130"/>
      <c r="DY223" s="130"/>
      <c r="DZ223" s="130"/>
      <c r="EA223" s="130"/>
      <c r="EB223" s="130"/>
      <c r="EC223" s="130"/>
      <c r="ED223" s="130"/>
      <c r="EE223" s="130"/>
      <c r="EF223" s="130"/>
      <c r="EG223" s="130"/>
      <c r="EH223" s="130"/>
      <c r="EI223" s="130"/>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3"/>
      <c r="FM223" s="3"/>
      <c r="FN223" s="3"/>
      <c r="FO223" s="3"/>
    </row>
    <row r="224" spans="1:171" ht="11.25" customHeight="1" thickBot="1">
      <c r="A224" s="194"/>
      <c r="B224" s="195"/>
      <c r="C224" s="207"/>
      <c r="D224" s="203"/>
      <c r="E224" s="204"/>
      <c r="F224" s="203"/>
      <c r="G224" s="204"/>
      <c r="H224" s="203"/>
      <c r="I224" s="204"/>
      <c r="J224" s="203"/>
      <c r="K224" s="204"/>
      <c r="L224" s="203"/>
      <c r="M224" s="206"/>
      <c r="N224" s="69" t="str">
        <f>IF(CF208&lt;&gt;"",IF(CF208="W",IF(SUM(IF(D223&gt;D221,1,0),IF(F223&gt;F221,1,0),IF(H223&gt;H221,1,0),IF(J223&gt;J221,1,0),IF(L223&gt;L221,1,0))&lt;&gt;3,"E",""),""),"")</f>
        <v/>
      </c>
      <c r="O224" s="194"/>
      <c r="P224" s="195"/>
      <c r="Q224" s="207"/>
      <c r="R224" s="203"/>
      <c r="S224" s="204"/>
      <c r="T224" s="203"/>
      <c r="U224" s="204"/>
      <c r="V224" s="203"/>
      <c r="W224" s="204"/>
      <c r="X224" s="203"/>
      <c r="Y224" s="204"/>
      <c r="Z224" s="203"/>
      <c r="AA224" s="206"/>
      <c r="AB224" s="69" t="str">
        <f>IF(DV208&lt;&gt;"",IF(DV208="W",IF(SUM(IF(R223&gt;R221,1,0),IF(T223&gt;T221,1,0),IF(V223&gt;V221,1,0),IF(X223&gt;X221,1,0),IF(Z223&gt;Z221,1,0))&lt;&gt;3,"E",""),""),"")</f>
        <v/>
      </c>
      <c r="AP224" s="3"/>
      <c r="AQ224" s="126"/>
      <c r="AR224" s="126"/>
      <c r="AS224" s="126"/>
      <c r="AT224" s="126"/>
      <c r="AU224" s="126"/>
      <c r="AV224" s="126"/>
      <c r="AW224" s="126"/>
      <c r="AX224" s="126"/>
      <c r="AY224" s="126"/>
      <c r="AZ224" s="126"/>
      <c r="BA224" s="126"/>
      <c r="BB224" s="126"/>
      <c r="BC224" s="126"/>
      <c r="CF224" s="3"/>
      <c r="CG224" s="126"/>
      <c r="CH224" s="126"/>
      <c r="CI224" s="126"/>
      <c r="CJ224" s="126"/>
      <c r="CK224" s="126"/>
      <c r="CL224" s="126"/>
      <c r="CM224" s="126"/>
      <c r="CN224" s="126"/>
      <c r="CO224" s="126"/>
      <c r="CP224" s="126"/>
      <c r="CQ224" s="126"/>
      <c r="CR224" s="126"/>
      <c r="CS224" s="126"/>
      <c r="DV224" s="3"/>
      <c r="DW224" s="130"/>
      <c r="DX224" s="130"/>
      <c r="DY224" s="130"/>
      <c r="DZ224" s="130"/>
      <c r="EA224" s="130"/>
      <c r="EB224" s="130"/>
      <c r="EC224" s="130"/>
      <c r="ED224" s="130"/>
      <c r="EE224" s="130"/>
      <c r="EF224" s="130"/>
      <c r="EG224" s="130"/>
      <c r="EH224" s="130"/>
      <c r="EI224" s="130"/>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3"/>
      <c r="FM224" s="3"/>
      <c r="FN224" s="3"/>
      <c r="FO224" s="3"/>
    </row>
    <row r="225" spans="1:171" ht="11.25" customHeight="1" thickBot="1">
      <c r="A225" s="170">
        <v>3</v>
      </c>
      <c r="B225" s="191"/>
      <c r="C225" s="183" t="str">
        <f>IF($D198="1P","C","C")</f>
        <v>C</v>
      </c>
      <c r="D225" s="197"/>
      <c r="E225" s="198"/>
      <c r="F225" s="197"/>
      <c r="G225" s="198"/>
      <c r="H225" s="197"/>
      <c r="I225" s="198"/>
      <c r="J225" s="197"/>
      <c r="K225" s="198"/>
      <c r="L225" s="197"/>
      <c r="M225" s="208"/>
      <c r="N225" s="69" t="str">
        <f>IF(CF216&lt;&gt;"",IF(CF216="W",IF(SUM(IF(D225&gt;D227,1,0),IF(F225&gt;F227,1,0),IF(H225&gt;H227,1,0),IF(J225&gt;J227,1,0),IF(L225&gt;L227,1,0))&lt;&gt;3,"E",""),""),"")</f>
        <v/>
      </c>
      <c r="O225" s="170">
        <v>10</v>
      </c>
      <c r="P225" s="191"/>
      <c r="Q225" s="183" t="str">
        <f>IF($D198="1P","A","A")</f>
        <v>A</v>
      </c>
      <c r="R225" s="197"/>
      <c r="S225" s="198"/>
      <c r="T225" s="197"/>
      <c r="U225" s="198"/>
      <c r="V225" s="197"/>
      <c r="W225" s="198"/>
      <c r="X225" s="197"/>
      <c r="Y225" s="198"/>
      <c r="Z225" s="197"/>
      <c r="AA225" s="208"/>
      <c r="AB225" s="69" t="str">
        <f>IF(DV216&lt;&gt;"",IF(DV216="W",IF(SUM(IF(R225&gt;R227,1,0),IF(T225&gt;T227,1,0),IF(V225&gt;V227,1,0),IF(X225&gt;X227,1,0),IF(Z225&gt;Z227,1,0))&lt;&gt;3,"E",""),""),"")</f>
        <v/>
      </c>
      <c r="AP225" s="3"/>
      <c r="AQ225" s="127"/>
      <c r="AR225" s="127"/>
      <c r="AS225" s="127"/>
      <c r="AT225" s="127"/>
      <c r="AU225" s="127"/>
      <c r="AV225" s="127"/>
      <c r="AW225" s="127"/>
      <c r="AX225" s="127"/>
      <c r="AY225" s="127"/>
      <c r="AZ225" s="127"/>
      <c r="BA225" s="127"/>
      <c r="BB225" s="127"/>
      <c r="BC225" s="127"/>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3"/>
      <c r="CG225" s="127"/>
      <c r="CH225" s="127"/>
      <c r="CI225" s="127"/>
      <c r="CJ225" s="127"/>
      <c r="CK225" s="127"/>
      <c r="CL225" s="127"/>
      <c r="CM225" s="127"/>
      <c r="CN225" s="127"/>
      <c r="CO225" s="127"/>
      <c r="CP225" s="127"/>
      <c r="CQ225" s="127"/>
      <c r="CR225" s="127"/>
      <c r="CS225" s="127"/>
      <c r="CT225" s="40"/>
      <c r="CU225" s="40"/>
      <c r="CV225" s="40"/>
      <c r="CW225" s="40"/>
      <c r="CX225" s="40"/>
      <c r="CY225" s="40"/>
      <c r="CZ225" s="40"/>
      <c r="DA225" s="40"/>
      <c r="DB225" s="40"/>
      <c r="DC225" s="40"/>
      <c r="DD225" s="40"/>
      <c r="DE225" s="40"/>
      <c r="DF225" s="40"/>
      <c r="DG225" s="40"/>
      <c r="DH225" s="40"/>
      <c r="DI225" s="40"/>
      <c r="DJ225" s="40"/>
      <c r="DK225" s="40"/>
      <c r="DL225" s="40"/>
      <c r="DM225" s="40"/>
      <c r="DN225" s="40"/>
      <c r="DO225" s="40"/>
      <c r="DP225" s="40"/>
      <c r="DQ225" s="40"/>
      <c r="DR225" s="40"/>
      <c r="DS225" s="40"/>
      <c r="DT225" s="40"/>
      <c r="DU225" s="40"/>
      <c r="DV225" s="3"/>
      <c r="DW225" s="129"/>
      <c r="DX225" s="129"/>
      <c r="DY225" s="129"/>
      <c r="DZ225" s="129"/>
      <c r="EA225" s="129"/>
      <c r="EB225" s="129"/>
      <c r="EC225" s="129"/>
      <c r="ED225" s="129"/>
      <c r="EE225" s="129"/>
      <c r="EF225" s="129"/>
      <c r="EG225" s="129"/>
      <c r="EH225" s="129"/>
      <c r="EI225" s="129"/>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row>
    <row r="226" spans="1:171" ht="11.25" customHeight="1">
      <c r="A226" s="192"/>
      <c r="B226" s="193"/>
      <c r="C226" s="196"/>
      <c r="D226" s="199"/>
      <c r="E226" s="200"/>
      <c r="F226" s="199"/>
      <c r="G226" s="200"/>
      <c r="H226" s="199"/>
      <c r="I226" s="200"/>
      <c r="J226" s="199"/>
      <c r="K226" s="200"/>
      <c r="L226" s="199"/>
      <c r="M226" s="209"/>
      <c r="N226" s="69" t="str">
        <f>IF(CF216&lt;&gt;"",IF(ISERROR(AND(BV220="",BX220="",BZ220="",CB220="",CD220="")),"E",IF(AND(BV220="",BX220="",BZ220="",CB220="",CD220=""),"","E")),"")</f>
        <v/>
      </c>
      <c r="O226" s="192"/>
      <c r="P226" s="193"/>
      <c r="Q226" s="196"/>
      <c r="R226" s="199"/>
      <c r="S226" s="200"/>
      <c r="T226" s="199"/>
      <c r="U226" s="200"/>
      <c r="V226" s="199"/>
      <c r="W226" s="200"/>
      <c r="X226" s="199"/>
      <c r="Y226" s="200"/>
      <c r="Z226" s="199"/>
      <c r="AA226" s="209"/>
      <c r="AB226" s="69" t="str">
        <f>IF(DV216&lt;&gt;"",IF(ISERROR(AND(DL220="",DN220="",DP220="",DQ220="",DT220="")),"E",IF(AND(DL220="",DN220="",DP220="",DR220="",DT220=""),"","E")),"")</f>
        <v/>
      </c>
      <c r="AP226" s="3"/>
      <c r="AQ226" s="154" t="str">
        <f>CONCATENATE($A200," ",$D200,","," ",$F198)</f>
        <v>Group: 4, Women's Singles</v>
      </c>
      <c r="AR226" s="155"/>
      <c r="AS226" s="155"/>
      <c r="AT226" s="155"/>
      <c r="AU226" s="155"/>
      <c r="AV226" s="155"/>
      <c r="AW226" s="155"/>
      <c r="AX226" s="155"/>
      <c r="AY226" s="155"/>
      <c r="AZ226" s="155"/>
      <c r="BA226" s="155"/>
      <c r="BB226" s="155"/>
      <c r="BC226" s="156"/>
      <c r="BD226" s="163">
        <f>A229</f>
        <v>4</v>
      </c>
      <c r="BE226" s="164"/>
      <c r="BF226" s="183" t="str">
        <f>C229</f>
        <v>A</v>
      </c>
      <c r="BG226" s="185" t="str">
        <f>IF(VLOOKUP($BF226,$A202:$C212,3,FALSE)=0,"",CONCATENATE(VLOOKUP(VLOOKUP($BF226,$A202:$C212,3,FALSE),Players!$J:$N,4,FALSE)," ",VLOOKUP($BF226,$A202:$C212,3,FALSE)," ",IF(ISERROR(VLOOKUP(VLOOKUP($BF226,$A202:$C212,3,FALSE),Players!$J:$N,5,FALSE)),"()",CONCATENATE("(",VLOOKUP(VLOOKUP($BF226,$A202:$C212,3,FALSE),Players!$J:$N,5,FALSE),")"))))</f>
        <v/>
      </c>
      <c r="BH226" s="186"/>
      <c r="BI226" s="186"/>
      <c r="BJ226" s="186"/>
      <c r="BK226" s="186"/>
      <c r="BL226" s="186"/>
      <c r="BM226" s="186"/>
      <c r="BN226" s="186"/>
      <c r="BO226" s="186"/>
      <c r="BP226" s="186"/>
      <c r="BQ226" s="186"/>
      <c r="BR226" s="186"/>
      <c r="BS226" s="186"/>
      <c r="BT226" s="186"/>
      <c r="BU226" s="187"/>
      <c r="BV226" s="170" t="str">
        <f>IF(D229&lt;&gt;"",D229,"")</f>
        <v/>
      </c>
      <c r="BW226" s="171"/>
      <c r="BX226" s="335" t="str">
        <f>IF(F229&lt;&gt;"",F229,"")</f>
        <v/>
      </c>
      <c r="BY226" s="171"/>
      <c r="BZ226" s="335" t="str">
        <f>IF(H229&lt;&gt;"",H229,"")</f>
        <v/>
      </c>
      <c r="CA226" s="171"/>
      <c r="CB226" s="335" t="str">
        <f>IF(J229&lt;&gt;"",J229,"")</f>
        <v/>
      </c>
      <c r="CC226" s="171"/>
      <c r="CD226" s="335" t="str">
        <f>IF(L229&lt;&gt;"",L229,"")</f>
        <v/>
      </c>
      <c r="CE226" s="337"/>
      <c r="CF226" s="174" t="str">
        <f>IF($CD226=$CD228,IF($CB226=$CB228,IF($BZ226&lt;&gt;"",IF($BZ226&gt;$BZ228,"W","L"),""),IF($CB226&gt;$CB228,"W","L")),IF($CD226&gt;$CD228,"W","L"))</f>
        <v/>
      </c>
      <c r="CG226" s="154" t="str">
        <f>CONCATENATE($A200," ",$D200,","," ",$F198)</f>
        <v>Group: 4, Women's Singles</v>
      </c>
      <c r="CH226" s="155"/>
      <c r="CI226" s="155"/>
      <c r="CJ226" s="155"/>
      <c r="CK226" s="155"/>
      <c r="CL226" s="155"/>
      <c r="CM226" s="155"/>
      <c r="CN226" s="155"/>
      <c r="CO226" s="155"/>
      <c r="CP226" s="155"/>
      <c r="CQ226" s="155"/>
      <c r="CR226" s="155"/>
      <c r="CS226" s="156"/>
      <c r="CT226" s="163">
        <f>O229</f>
        <v>11</v>
      </c>
      <c r="CU226" s="164"/>
      <c r="CV226" s="183" t="str">
        <f>Q229</f>
        <v>C</v>
      </c>
      <c r="CW226" s="185" t="str">
        <f>IF(VLOOKUP($CV226,$A202:$C212,3,FALSE)=0,"",CONCATENATE(VLOOKUP(VLOOKUP($CV226,$A202:$C212,3,FALSE),Players!$J:$N,4,FALSE)," ",VLOOKUP($CV226,$A202:$C212,3,FALSE)," ",IF(ISERROR(VLOOKUP(VLOOKUP($CV226,$A202:$C212,3,FALSE),Players!$J:$N,5,FALSE)),"()",CONCATENATE("(",VLOOKUP(VLOOKUP($CV226,$A202:$C212,3,FALSE),Players!$J:$N,5,FALSE),")"))))</f>
        <v/>
      </c>
      <c r="CX226" s="186"/>
      <c r="CY226" s="186"/>
      <c r="CZ226" s="186"/>
      <c r="DA226" s="186"/>
      <c r="DB226" s="186"/>
      <c r="DC226" s="186"/>
      <c r="DD226" s="186"/>
      <c r="DE226" s="186"/>
      <c r="DF226" s="186"/>
      <c r="DG226" s="186"/>
      <c r="DH226" s="186"/>
      <c r="DI226" s="186"/>
      <c r="DJ226" s="186"/>
      <c r="DK226" s="187"/>
      <c r="DL226" s="170" t="str">
        <f>IF(R229&lt;&gt;"",R229,"")</f>
        <v/>
      </c>
      <c r="DM226" s="171"/>
      <c r="DN226" s="335" t="str">
        <f>IF(T229&lt;&gt;"",T229,"")</f>
        <v/>
      </c>
      <c r="DO226" s="171"/>
      <c r="DP226" s="335" t="str">
        <f>IF(V229&lt;&gt;"",V229,"")</f>
        <v/>
      </c>
      <c r="DQ226" s="171"/>
      <c r="DR226" s="335" t="str">
        <f>IF(X229&lt;&gt;"",X229,"")</f>
        <v/>
      </c>
      <c r="DS226" s="171"/>
      <c r="DT226" s="335" t="str">
        <f>IF(Z229&lt;&gt;"",Z229,"")</f>
        <v/>
      </c>
      <c r="DU226" s="337"/>
      <c r="DV226" s="174" t="str">
        <f>IF($DT226=$DT228,IF($DR226=$DR228,IF($DP226&lt;&gt;"",IF($DP226&gt;$DP228,"W","L"),""),IF($DR226&gt;$DR228,"W","L")),IF($DT226&gt;$DT228,"W","L"))</f>
        <v/>
      </c>
      <c r="DW226" s="129"/>
      <c r="DX226" s="129"/>
      <c r="DY226" s="129"/>
      <c r="DZ226" s="129"/>
      <c r="EA226" s="129"/>
      <c r="EB226" s="129"/>
      <c r="EC226" s="129"/>
      <c r="ED226" s="129"/>
      <c r="EE226" s="129"/>
      <c r="EF226" s="129"/>
      <c r="EG226" s="129"/>
      <c r="EH226" s="129"/>
      <c r="EI226" s="129"/>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row>
    <row r="227" spans="1:171" ht="11.25" customHeight="1">
      <c r="A227" s="192"/>
      <c r="B227" s="193"/>
      <c r="C227" s="175" t="str">
        <f>IF($D198="1P","D","D")</f>
        <v>D</v>
      </c>
      <c r="D227" s="201"/>
      <c r="E227" s="202"/>
      <c r="F227" s="201"/>
      <c r="G227" s="202"/>
      <c r="H227" s="201"/>
      <c r="I227" s="202"/>
      <c r="J227" s="201"/>
      <c r="K227" s="202"/>
      <c r="L227" s="201"/>
      <c r="M227" s="205"/>
      <c r="N227" s="69" t="str">
        <f>IF(CF216&lt;&gt;"",IF(ISERROR(AND(BV220="",BX220="",BZ220="",CB220="",CD220="")),"E",IF(AND(BV220="",BX220="",BZ220="",CB220="",CD220=""),"","E")),"")</f>
        <v/>
      </c>
      <c r="O227" s="192"/>
      <c r="P227" s="193"/>
      <c r="Q227" s="175" t="str">
        <f>IF($D198="1P","C","B")</f>
        <v>B</v>
      </c>
      <c r="R227" s="201"/>
      <c r="S227" s="202"/>
      <c r="T227" s="201"/>
      <c r="U227" s="202"/>
      <c r="V227" s="201"/>
      <c r="W227" s="202"/>
      <c r="X227" s="201"/>
      <c r="Y227" s="202"/>
      <c r="Z227" s="201"/>
      <c r="AA227" s="205"/>
      <c r="AB227" s="69" t="str">
        <f>IF(DV216&lt;&gt;"",IF(ISERROR(AND(DL220="",DN220="",DP220="",DQ220="",DT220="")),"E",IF(AND(DL220="",DN220="",DP220="",DR220="",DT220=""),"","E")),"")</f>
        <v/>
      </c>
      <c r="AP227" s="3"/>
      <c r="AQ227" s="157"/>
      <c r="AR227" s="158"/>
      <c r="AS227" s="158"/>
      <c r="AT227" s="158"/>
      <c r="AU227" s="158"/>
      <c r="AV227" s="158"/>
      <c r="AW227" s="158"/>
      <c r="AX227" s="158"/>
      <c r="AY227" s="158"/>
      <c r="AZ227" s="158"/>
      <c r="BA227" s="158"/>
      <c r="BB227" s="158"/>
      <c r="BC227" s="159"/>
      <c r="BD227" s="165"/>
      <c r="BE227" s="166"/>
      <c r="BF227" s="184"/>
      <c r="BG227" s="188"/>
      <c r="BH227" s="189"/>
      <c r="BI227" s="189"/>
      <c r="BJ227" s="189"/>
      <c r="BK227" s="189"/>
      <c r="BL227" s="189"/>
      <c r="BM227" s="189"/>
      <c r="BN227" s="189"/>
      <c r="BO227" s="189"/>
      <c r="BP227" s="189"/>
      <c r="BQ227" s="189"/>
      <c r="BR227" s="189"/>
      <c r="BS227" s="189"/>
      <c r="BT227" s="189"/>
      <c r="BU227" s="190"/>
      <c r="BV227" s="172"/>
      <c r="BW227" s="173"/>
      <c r="BX227" s="336"/>
      <c r="BY227" s="173"/>
      <c r="BZ227" s="336"/>
      <c r="CA227" s="173"/>
      <c r="CB227" s="336"/>
      <c r="CC227" s="173"/>
      <c r="CD227" s="336"/>
      <c r="CE227" s="338"/>
      <c r="CF227" s="174"/>
      <c r="CG227" s="157"/>
      <c r="CH227" s="158"/>
      <c r="CI227" s="158"/>
      <c r="CJ227" s="158"/>
      <c r="CK227" s="158"/>
      <c r="CL227" s="158"/>
      <c r="CM227" s="158"/>
      <c r="CN227" s="158"/>
      <c r="CO227" s="158"/>
      <c r="CP227" s="158"/>
      <c r="CQ227" s="158"/>
      <c r="CR227" s="158"/>
      <c r="CS227" s="159"/>
      <c r="CT227" s="165"/>
      <c r="CU227" s="166"/>
      <c r="CV227" s="184"/>
      <c r="CW227" s="188"/>
      <c r="CX227" s="189"/>
      <c r="CY227" s="189"/>
      <c r="CZ227" s="189"/>
      <c r="DA227" s="189"/>
      <c r="DB227" s="189"/>
      <c r="DC227" s="189"/>
      <c r="DD227" s="189"/>
      <c r="DE227" s="189"/>
      <c r="DF227" s="189"/>
      <c r="DG227" s="189"/>
      <c r="DH227" s="189"/>
      <c r="DI227" s="189"/>
      <c r="DJ227" s="189"/>
      <c r="DK227" s="190"/>
      <c r="DL227" s="172"/>
      <c r="DM227" s="173"/>
      <c r="DN227" s="336"/>
      <c r="DO227" s="173"/>
      <c r="DP227" s="336"/>
      <c r="DQ227" s="173"/>
      <c r="DR227" s="336"/>
      <c r="DS227" s="173"/>
      <c r="DT227" s="336"/>
      <c r="DU227" s="338"/>
      <c r="DV227" s="174"/>
      <c r="DW227" s="129"/>
      <c r="DX227" s="129"/>
      <c r="DY227" s="129"/>
      <c r="DZ227" s="129"/>
      <c r="EA227" s="129"/>
      <c r="EB227" s="129"/>
      <c r="EC227" s="129"/>
      <c r="ED227" s="129"/>
      <c r="EE227" s="129"/>
      <c r="EF227" s="129"/>
      <c r="EG227" s="129"/>
      <c r="EH227" s="129"/>
      <c r="EI227" s="129"/>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row>
    <row r="228" spans="1:171" ht="11.25" customHeight="1" thickBot="1">
      <c r="A228" s="194"/>
      <c r="B228" s="195"/>
      <c r="C228" s="207"/>
      <c r="D228" s="203"/>
      <c r="E228" s="204"/>
      <c r="F228" s="203"/>
      <c r="G228" s="204"/>
      <c r="H228" s="203"/>
      <c r="I228" s="204"/>
      <c r="J228" s="203"/>
      <c r="K228" s="204"/>
      <c r="L228" s="203"/>
      <c r="M228" s="206"/>
      <c r="N228" s="69" t="str">
        <f>IF(CF218&lt;&gt;"",IF(CF218="W",IF(SUM(IF(D227&gt;D225,1,0),IF(F227&gt;F225,1,0),IF(H227&gt;H225,1,0),IF(J227&gt;J225,1,0),IF(L227&gt;L225,1,0))&lt;&gt;3,"E",""),""),"")</f>
        <v/>
      </c>
      <c r="O228" s="194"/>
      <c r="P228" s="195"/>
      <c r="Q228" s="207"/>
      <c r="R228" s="203"/>
      <c r="S228" s="204"/>
      <c r="T228" s="203"/>
      <c r="U228" s="204"/>
      <c r="V228" s="203"/>
      <c r="W228" s="204"/>
      <c r="X228" s="203"/>
      <c r="Y228" s="204"/>
      <c r="Z228" s="203"/>
      <c r="AA228" s="206"/>
      <c r="AB228" s="69" t="str">
        <f>IF(DV218&lt;&gt;"",IF(DV218="W",IF(SUM(IF(R227&gt;R225,1,0),IF(T227&gt;T225,1,0),IF(V227&gt;V225,1,0),IF(X227&gt;X225,1,0),IF(Z227&gt;Z225,1,0))&lt;&gt;3,"E",""),""),"")</f>
        <v/>
      </c>
      <c r="AP228" s="3"/>
      <c r="AQ228" s="157"/>
      <c r="AR228" s="158"/>
      <c r="AS228" s="158"/>
      <c r="AT228" s="158"/>
      <c r="AU228" s="158"/>
      <c r="AV228" s="158"/>
      <c r="AW228" s="158"/>
      <c r="AX228" s="158"/>
      <c r="AY228" s="158"/>
      <c r="AZ228" s="158"/>
      <c r="BA228" s="158"/>
      <c r="BB228" s="158"/>
      <c r="BC228" s="159"/>
      <c r="BD228" s="165"/>
      <c r="BE228" s="166"/>
      <c r="BF228" s="175" t="str">
        <f>C231</f>
        <v>D</v>
      </c>
      <c r="BG228" s="177" t="str">
        <f>IF(VLOOKUP($BF228,$A202:$C212,3,FALSE)=0,"",CONCATENATE(VLOOKUP(VLOOKUP($BF228,$A202:$C212,3,FALSE),Players!$J:$N,4,FALSE)," ",VLOOKUP($BF228,$A202:$C212,3,FALSE)," ",IF(ISERROR(VLOOKUP(VLOOKUP($BF228,$A202:$C212,3,FALSE),Players!$J:$N,5,FALSE)),"()",CONCATENATE("(",VLOOKUP(VLOOKUP($BF228,$A202:$C212,3,FALSE),Players!$J:$N,5,FALSE),")"))))</f>
        <v/>
      </c>
      <c r="BH228" s="178"/>
      <c r="BI228" s="178"/>
      <c r="BJ228" s="178"/>
      <c r="BK228" s="178"/>
      <c r="BL228" s="178"/>
      <c r="BM228" s="178"/>
      <c r="BN228" s="178"/>
      <c r="BO228" s="178"/>
      <c r="BP228" s="178"/>
      <c r="BQ228" s="178"/>
      <c r="BR228" s="178"/>
      <c r="BS228" s="178"/>
      <c r="BT228" s="178"/>
      <c r="BU228" s="179"/>
      <c r="BV228" s="150" t="str">
        <f>IF(D231&lt;&gt;"",D231,"")</f>
        <v/>
      </c>
      <c r="BW228" s="151"/>
      <c r="BX228" s="288" t="str">
        <f>IF(F231&lt;&gt;"",F231,"")</f>
        <v/>
      </c>
      <c r="BY228" s="151"/>
      <c r="BZ228" s="288" t="str">
        <f>IF(H231&lt;&gt;"",H231,"")</f>
        <v/>
      </c>
      <c r="CA228" s="151"/>
      <c r="CB228" s="288" t="str">
        <f>IF(J231&lt;&gt;"",J231,"")</f>
        <v/>
      </c>
      <c r="CC228" s="151"/>
      <c r="CD228" s="288" t="str">
        <f>IF(L231&lt;&gt;"",L231,"")</f>
        <v/>
      </c>
      <c r="CE228" s="332"/>
      <c r="CF228" s="174" t="str">
        <f>IF($CF226&lt;&gt;"",IF(CF226="W","L","W"),"")</f>
        <v/>
      </c>
      <c r="CG228" s="157"/>
      <c r="CH228" s="158"/>
      <c r="CI228" s="158"/>
      <c r="CJ228" s="158"/>
      <c r="CK228" s="158"/>
      <c r="CL228" s="158"/>
      <c r="CM228" s="158"/>
      <c r="CN228" s="158"/>
      <c r="CO228" s="158"/>
      <c r="CP228" s="158"/>
      <c r="CQ228" s="158"/>
      <c r="CR228" s="158"/>
      <c r="CS228" s="159"/>
      <c r="CT228" s="165"/>
      <c r="CU228" s="166"/>
      <c r="CV228" s="175" t="str">
        <f>Q231</f>
        <v>F</v>
      </c>
      <c r="CW228" s="177" t="str">
        <f>IF(VLOOKUP($CV228,$A202:$C212,3,FALSE)=0,"",CONCATENATE(VLOOKUP(VLOOKUP($CV228,$A202:$C212,3,FALSE),Players!$J:$N,4,FALSE)," ",VLOOKUP($CV228,$A202:$C212,3,FALSE)," ",IF(ISERROR(VLOOKUP(VLOOKUP($CV228,$A202:$C212,3,FALSE),Players!$J:$N,5,FALSE)),"()",CONCATENATE("(",VLOOKUP(VLOOKUP($CV228,$A202:$C212,3,FALSE),Players!$J:$N,5,FALSE),")"))))</f>
        <v/>
      </c>
      <c r="CX228" s="178"/>
      <c r="CY228" s="178"/>
      <c r="CZ228" s="178"/>
      <c r="DA228" s="178"/>
      <c r="DB228" s="178"/>
      <c r="DC228" s="178"/>
      <c r="DD228" s="178"/>
      <c r="DE228" s="178"/>
      <c r="DF228" s="178"/>
      <c r="DG228" s="178"/>
      <c r="DH228" s="178"/>
      <c r="DI228" s="178"/>
      <c r="DJ228" s="178"/>
      <c r="DK228" s="179"/>
      <c r="DL228" s="150" t="str">
        <f>IF(R231&lt;&gt;"",R231,"")</f>
        <v/>
      </c>
      <c r="DM228" s="151"/>
      <c r="DN228" s="288" t="str">
        <f>IF(T231&lt;&gt;"",T231,"")</f>
        <v/>
      </c>
      <c r="DO228" s="151"/>
      <c r="DP228" s="288" t="str">
        <f>IF(V231&lt;&gt;"",V231,"")</f>
        <v/>
      </c>
      <c r="DQ228" s="151"/>
      <c r="DR228" s="288" t="str">
        <f>IF(X231&lt;&gt;"",X231,"")</f>
        <v/>
      </c>
      <c r="DS228" s="151"/>
      <c r="DT228" s="288" t="str">
        <f>IF(Z231&lt;&gt;"",Z231,"")</f>
        <v/>
      </c>
      <c r="DU228" s="332"/>
      <c r="DV228" s="174" t="str">
        <f>IF($DV226&lt;&gt;"",IF(DV226="W","L","W"),"")</f>
        <v/>
      </c>
      <c r="DW228" s="129"/>
      <c r="DX228" s="129"/>
      <c r="DY228" s="129"/>
      <c r="DZ228" s="129"/>
      <c r="EA228" s="129"/>
      <c r="EB228" s="129"/>
      <c r="EC228" s="129"/>
      <c r="ED228" s="129"/>
      <c r="EE228" s="129"/>
      <c r="EF228" s="129"/>
      <c r="EG228" s="129"/>
      <c r="EH228" s="129"/>
      <c r="EI228" s="129"/>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row>
    <row r="229" spans="1:171" ht="11.25" customHeight="1" thickBot="1">
      <c r="A229" s="170">
        <v>4</v>
      </c>
      <c r="B229" s="191"/>
      <c r="C229" s="183" t="str">
        <f>IF($D198="1P","A","A")</f>
        <v>A</v>
      </c>
      <c r="D229" s="197"/>
      <c r="E229" s="198"/>
      <c r="F229" s="197"/>
      <c r="G229" s="198"/>
      <c r="H229" s="197"/>
      <c r="I229" s="198"/>
      <c r="J229" s="197"/>
      <c r="K229" s="198"/>
      <c r="L229" s="197"/>
      <c r="M229" s="208"/>
      <c r="N229" s="69" t="str">
        <f>IF(CF226&lt;&gt;"",IF(CF226="W",IF(SUM(IF(D229&gt;D231,1,0),IF(F229&gt;F231,1,0),IF(H229&gt;H231,1,0),IF(J229&gt;J231,1,0),IF(L229&gt;L231,1,0))&lt;&gt;3,"E",""),""),"")</f>
        <v/>
      </c>
      <c r="O229" s="170">
        <v>11</v>
      </c>
      <c r="P229" s="191"/>
      <c r="Q229" s="183" t="str">
        <f>IF($D198="1P","B","C")</f>
        <v>C</v>
      </c>
      <c r="R229" s="197"/>
      <c r="S229" s="198"/>
      <c r="T229" s="197"/>
      <c r="U229" s="198"/>
      <c r="V229" s="197"/>
      <c r="W229" s="198"/>
      <c r="X229" s="197"/>
      <c r="Y229" s="198"/>
      <c r="Z229" s="197"/>
      <c r="AA229" s="208"/>
      <c r="AB229" s="69" t="str">
        <f>IF(DV226&lt;&gt;"",IF(DV226="W",IF(SUM(IF(R229&gt;R231,1,0),IF(T229&gt;T231,1,0),IF(V229&gt;V231,1,0),IF(X229&gt;X231,1,0),IF(Z229&gt;Z231,1,0))&lt;&gt;3,"E",""),""),"")</f>
        <v/>
      </c>
      <c r="AP229" s="3"/>
      <c r="AQ229" s="160"/>
      <c r="AR229" s="161"/>
      <c r="AS229" s="161"/>
      <c r="AT229" s="161"/>
      <c r="AU229" s="161"/>
      <c r="AV229" s="161"/>
      <c r="AW229" s="161"/>
      <c r="AX229" s="161"/>
      <c r="AY229" s="161"/>
      <c r="AZ229" s="161"/>
      <c r="BA229" s="161"/>
      <c r="BB229" s="161"/>
      <c r="BC229" s="162"/>
      <c r="BD229" s="167"/>
      <c r="BE229" s="168"/>
      <c r="BF229" s="176"/>
      <c r="BG229" s="180"/>
      <c r="BH229" s="181"/>
      <c r="BI229" s="181"/>
      <c r="BJ229" s="181"/>
      <c r="BK229" s="181"/>
      <c r="BL229" s="181"/>
      <c r="BM229" s="181"/>
      <c r="BN229" s="181"/>
      <c r="BO229" s="181"/>
      <c r="BP229" s="181"/>
      <c r="BQ229" s="181"/>
      <c r="BR229" s="181"/>
      <c r="BS229" s="181"/>
      <c r="BT229" s="181"/>
      <c r="BU229" s="182"/>
      <c r="BV229" s="152"/>
      <c r="BW229" s="153"/>
      <c r="BX229" s="333"/>
      <c r="BY229" s="153"/>
      <c r="BZ229" s="333"/>
      <c r="CA229" s="153"/>
      <c r="CB229" s="333"/>
      <c r="CC229" s="153"/>
      <c r="CD229" s="333"/>
      <c r="CE229" s="334"/>
      <c r="CF229" s="341"/>
      <c r="CG229" s="160"/>
      <c r="CH229" s="161"/>
      <c r="CI229" s="161"/>
      <c r="CJ229" s="161"/>
      <c r="CK229" s="161"/>
      <c r="CL229" s="161"/>
      <c r="CM229" s="161"/>
      <c r="CN229" s="161"/>
      <c r="CO229" s="161"/>
      <c r="CP229" s="161"/>
      <c r="CQ229" s="161"/>
      <c r="CR229" s="161"/>
      <c r="CS229" s="162"/>
      <c r="CT229" s="167"/>
      <c r="CU229" s="168"/>
      <c r="CV229" s="176"/>
      <c r="CW229" s="180"/>
      <c r="CX229" s="181"/>
      <c r="CY229" s="181"/>
      <c r="CZ229" s="181"/>
      <c r="DA229" s="181"/>
      <c r="DB229" s="181"/>
      <c r="DC229" s="181"/>
      <c r="DD229" s="181"/>
      <c r="DE229" s="181"/>
      <c r="DF229" s="181"/>
      <c r="DG229" s="181"/>
      <c r="DH229" s="181"/>
      <c r="DI229" s="181"/>
      <c r="DJ229" s="181"/>
      <c r="DK229" s="182"/>
      <c r="DL229" s="152"/>
      <c r="DM229" s="153"/>
      <c r="DN229" s="333"/>
      <c r="DO229" s="153"/>
      <c r="DP229" s="333"/>
      <c r="DQ229" s="153"/>
      <c r="DR229" s="333"/>
      <c r="DS229" s="153"/>
      <c r="DT229" s="333"/>
      <c r="DU229" s="334"/>
      <c r="DV229" s="174"/>
      <c r="DW229" s="129"/>
      <c r="DX229" s="129"/>
      <c r="DY229" s="129"/>
      <c r="DZ229" s="129"/>
      <c r="EA229" s="129"/>
      <c r="EB229" s="129"/>
      <c r="EC229" s="129"/>
      <c r="ED229" s="129"/>
      <c r="EE229" s="129"/>
      <c r="EF229" s="129"/>
      <c r="EG229" s="129"/>
      <c r="EH229" s="129"/>
      <c r="EI229" s="129"/>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row>
    <row r="230" spans="1:171" ht="11.25" customHeight="1">
      <c r="A230" s="192"/>
      <c r="B230" s="193"/>
      <c r="C230" s="196"/>
      <c r="D230" s="199"/>
      <c r="E230" s="200"/>
      <c r="F230" s="199"/>
      <c r="G230" s="200"/>
      <c r="H230" s="199"/>
      <c r="I230" s="200"/>
      <c r="J230" s="199"/>
      <c r="K230" s="200"/>
      <c r="L230" s="199"/>
      <c r="M230" s="209"/>
      <c r="N230" s="69" t="str">
        <f>IF(CF226&lt;&gt;"",IF(ISERROR(AND(BV230="",BX230="",BZ230="",CB230="",CD230="")),"E",IF(AND(BV230="",BX230="",BZ230="",CB230="",CD230=""),"","E")),"")</f>
        <v/>
      </c>
      <c r="O230" s="192"/>
      <c r="P230" s="193"/>
      <c r="Q230" s="196"/>
      <c r="R230" s="199"/>
      <c r="S230" s="200"/>
      <c r="T230" s="199"/>
      <c r="U230" s="200"/>
      <c r="V230" s="199"/>
      <c r="W230" s="200"/>
      <c r="X230" s="199"/>
      <c r="Y230" s="200"/>
      <c r="Z230" s="199"/>
      <c r="AA230" s="209"/>
      <c r="AB230" s="69" t="str">
        <f>IF(DV226&lt;&gt;"",IF(ISERROR(AND(DL230="",DN230="",DP230="",DQ230="",DT230="")),"E",IF(AND(DL230="",DN230="",DP230="",DR230="",DT230=""),"","E")),"")</f>
        <v/>
      </c>
      <c r="AP230" s="3"/>
      <c r="AQ230" s="126"/>
      <c r="AR230" s="126"/>
      <c r="AS230" s="126"/>
      <c r="AT230" s="126"/>
      <c r="AU230" s="126"/>
      <c r="AV230" s="126"/>
      <c r="AW230" s="126"/>
      <c r="AX230" s="126"/>
      <c r="AY230" s="126"/>
      <c r="AZ230" s="126"/>
      <c r="BA230" s="126"/>
      <c r="BB230" s="126"/>
      <c r="BC230" s="126"/>
      <c r="BV230" s="169" t="str">
        <f>IF(CF226&lt;&gt;"",IF(AND(AND(BV226&gt;-1,BV228&gt;-1),OR(BV226&gt;10,BV228&gt;10),ABS(BV226-BV228)&gt;1,IF(OR(BV226&gt;11,BV228&gt;11),ABS(BV226-BV228)=2,TRUE),BV226=INT(BV226),BV228=INT(BV228)),"","Error"),"")</f>
        <v/>
      </c>
      <c r="BW230" s="169"/>
      <c r="BX230" s="169" t="str">
        <f>IF(CF226&lt;&gt;"",IF(AND(AND(BX226&gt;-1,BX228&gt;-1),OR(BX226&gt;10,BX228&gt;10),ABS(BX226-BX228)&gt;1,IF(OR(BX226&gt;11,BX228&gt;11),ABS(BX226-BX228)=2,TRUE),BX226=INT(BX226),BX228=INT(BX228)),"","Error"),"")</f>
        <v/>
      </c>
      <c r="BY230" s="169"/>
      <c r="BZ230" s="169" t="str">
        <f>IF(CF226&lt;&gt;"",IF(AND(AND(BZ226&gt;-1,BZ228&gt;-1),OR(BZ226&gt;10,BZ228&gt;10),ABS(BZ226-BZ228)&gt;1,IF(OR(BZ226&gt;11,BZ228&gt;11),ABS(BZ226-BZ228)=2,TRUE),BZ226=INT(BZ226),BZ228=INT(BZ228)),"","Error"),"")</f>
        <v/>
      </c>
      <c r="CA230" s="169"/>
      <c r="CB230" s="169" t="str">
        <f>IF(AND(CF226&lt;&gt;"",CB226&lt;&gt;""),IF(AND(AND(CB226&gt;-1,CB228&gt;-1),OR(CB226&gt;10,CB228&gt;10),ABS(CB226-CB228)&gt;1,IF(OR(CB226&gt;11,CB228&gt;11),ABS(CB226-CB228)=2,TRUE),CB226=INT(CB226),CB228=INT(CB228)),"","Error"),"")</f>
        <v/>
      </c>
      <c r="CC230" s="169"/>
      <c r="CD230" s="169" t="str">
        <f>IF(AND(CF226&lt;&gt;"",CD226&lt;&gt;""),IF(AND(AND(CD226&gt;-1,CD228&gt;-1),OR(CD226&gt;10,CD228&gt;10),ABS(CD226-CD228)&gt;1,IF(OR(CD226&gt;11,CD228&gt;11),ABS(CD226-CD228)=2,TRUE),CD226=INT(CD226),CD228=INT(CD228)),"","Error"),"")</f>
        <v/>
      </c>
      <c r="CE230" s="169"/>
      <c r="CF230" s="3"/>
      <c r="CG230" s="126"/>
      <c r="CH230" s="126"/>
      <c r="CI230" s="126"/>
      <c r="CJ230" s="126"/>
      <c r="CK230" s="126"/>
      <c r="CL230" s="126"/>
      <c r="CM230" s="126"/>
      <c r="CN230" s="126"/>
      <c r="CO230" s="126"/>
      <c r="CP230" s="126"/>
      <c r="CQ230" s="126"/>
      <c r="CR230" s="126"/>
      <c r="CS230" s="126"/>
      <c r="DL230" s="169" t="str">
        <f>IF(DV226&lt;&gt;"",IF(AND(AND(DL226&gt;-1,DL228&gt;-1),OR(DL226&gt;10,DL228&gt;10),ABS(DL226-DL228)&gt;1,IF(OR(DL226&gt;11,DL228&gt;11),ABS(DL226-DL228)=2,TRUE),DL226=INT(DL226),DL228=INT(DL228)),"","Error"),"")</f>
        <v/>
      </c>
      <c r="DM230" s="169"/>
      <c r="DN230" s="169" t="str">
        <f>IF(DV226&lt;&gt;"",IF(AND(AND(DN226&gt;-1,DN228&gt;-1),OR(DN226&gt;10,DN228&gt;10),ABS(DN226-DN228)&gt;1,IF(OR(DN226&gt;11,DN228&gt;11),ABS(DN226-DN228)=2,TRUE),DN226=INT(DN226),DN228=INT(DN228)),"","Error"),"")</f>
        <v/>
      </c>
      <c r="DO230" s="169"/>
      <c r="DP230" s="169" t="str">
        <f>IF(DV226&lt;&gt;"",IF(AND(AND(DP226&gt;-1,DP228&gt;-1),OR(DP226&gt;10,DP228&gt;10),ABS(DP226-DP228)&gt;1,IF(OR(DP226&gt;11,DP228&gt;11),ABS(DP226-DP228)=2,TRUE),DP226=INT(DP226),DP228=INT(DP228)),"","Error"),"")</f>
        <v/>
      </c>
      <c r="DQ230" s="169"/>
      <c r="DR230" s="169" t="str">
        <f>IF(AND(DV226&lt;&gt;"",DR226&lt;&gt;""),IF(AND(AND(DR226&gt;-1,DR228&gt;-1),OR(DR226&gt;10,DR228&gt;10),ABS(DR226-DR228)&gt;1,IF(OR(DR226&gt;11,DR228&gt;11),ABS(DR226-DR228)=2,TRUE),DR226=INT(DR226),DR228=INT(DR228)),"","Error"),"")</f>
        <v/>
      </c>
      <c r="DS230" s="169"/>
      <c r="DT230" s="169" t="str">
        <f>IF(AND(DV226&lt;&gt;"",DT226&lt;&gt;""),IF(AND(AND(DT226&gt;-1,DT228&gt;-1),OR(DT226&gt;10,DT228&gt;10),ABS(DT226-DT228)&gt;1,IF(OR(DT226&gt;11,DT228&gt;11),ABS(DT226-DT228)=2,TRUE),DT226=INT(DT226),DT228=INT(DT228)),"","Error"),"")</f>
        <v/>
      </c>
      <c r="DU230" s="169"/>
      <c r="DV230" s="3"/>
      <c r="DW230" s="129"/>
      <c r="DX230" s="129"/>
      <c r="DY230" s="129"/>
      <c r="DZ230" s="129"/>
      <c r="EA230" s="129"/>
      <c r="EB230" s="129"/>
      <c r="EC230" s="129"/>
      <c r="ED230" s="129"/>
      <c r="EE230" s="129"/>
      <c r="EF230" s="129"/>
      <c r="EG230" s="129"/>
      <c r="EH230" s="129"/>
      <c r="EI230" s="129"/>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row>
    <row r="231" spans="1:171" ht="11.25" customHeight="1">
      <c r="A231" s="192"/>
      <c r="B231" s="193"/>
      <c r="C231" s="175" t="str">
        <f>IF($D198="1P","E","D")</f>
        <v>D</v>
      </c>
      <c r="D231" s="201"/>
      <c r="E231" s="202"/>
      <c r="F231" s="201"/>
      <c r="G231" s="202"/>
      <c r="H231" s="201"/>
      <c r="I231" s="202"/>
      <c r="J231" s="201"/>
      <c r="K231" s="202"/>
      <c r="L231" s="201"/>
      <c r="M231" s="205"/>
      <c r="N231" s="69" t="str">
        <f>IF(CF226&lt;&gt;"",IF(ISERROR(AND(BV230="",BX230="",BZ230="",CB230="",CD230="")),"E",IF(AND(BV230="",BX230="",BZ230="",CB230="",CD230=""),"","E")),"")</f>
        <v/>
      </c>
      <c r="O231" s="192"/>
      <c r="P231" s="193"/>
      <c r="Q231" s="175" t="str">
        <f>IF($D198="1P","D","F")</f>
        <v>F</v>
      </c>
      <c r="R231" s="201"/>
      <c r="S231" s="202"/>
      <c r="T231" s="201"/>
      <c r="U231" s="202"/>
      <c r="V231" s="201"/>
      <c r="W231" s="202"/>
      <c r="X231" s="201"/>
      <c r="Y231" s="202"/>
      <c r="Z231" s="201"/>
      <c r="AA231" s="205"/>
      <c r="AB231" s="69" t="str">
        <f>IF(DV226&lt;&gt;"",IF(ISERROR(AND(DL230="",DN230="",DP230="",DQ230="",DT230="")),"E",IF(AND(DL230="",DN230="",DP230="",DR230="",DT230=""),"","E")),"")</f>
        <v/>
      </c>
      <c r="AP231" s="3"/>
      <c r="AQ231" s="126"/>
      <c r="AR231" s="126"/>
      <c r="AS231" s="126"/>
      <c r="AT231" s="126"/>
      <c r="AU231" s="126"/>
      <c r="AV231" s="126"/>
      <c r="AW231" s="126"/>
      <c r="AX231" s="126"/>
      <c r="AY231" s="126"/>
      <c r="AZ231" s="126"/>
      <c r="BA231" s="126"/>
      <c r="BB231" s="126"/>
      <c r="BC231" s="126"/>
      <c r="CF231" s="3"/>
      <c r="CG231" s="126"/>
      <c r="CH231" s="126"/>
      <c r="CI231" s="126"/>
      <c r="CJ231" s="126"/>
      <c r="CK231" s="126"/>
      <c r="CL231" s="126"/>
      <c r="CM231" s="126"/>
      <c r="CN231" s="126"/>
      <c r="CO231" s="126"/>
      <c r="CP231" s="126"/>
      <c r="CQ231" s="126"/>
      <c r="CR231" s="126"/>
      <c r="CS231" s="126"/>
      <c r="DV231" s="3"/>
      <c r="DW231" s="129"/>
      <c r="DX231" s="129"/>
      <c r="DY231" s="129"/>
      <c r="DZ231" s="129"/>
      <c r="EA231" s="129"/>
      <c r="EB231" s="129"/>
      <c r="EC231" s="129"/>
      <c r="ED231" s="129"/>
      <c r="EE231" s="129"/>
      <c r="EF231" s="129"/>
      <c r="EG231" s="129"/>
      <c r="EH231" s="129"/>
      <c r="EI231" s="129"/>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row>
    <row r="232" spans="1:171" ht="11.25" customHeight="1" thickBot="1">
      <c r="A232" s="194"/>
      <c r="B232" s="195"/>
      <c r="C232" s="207"/>
      <c r="D232" s="203"/>
      <c r="E232" s="204"/>
      <c r="F232" s="203"/>
      <c r="G232" s="204"/>
      <c r="H232" s="203"/>
      <c r="I232" s="204"/>
      <c r="J232" s="203"/>
      <c r="K232" s="204"/>
      <c r="L232" s="203"/>
      <c r="M232" s="206"/>
      <c r="N232" s="69" t="str">
        <f>IF(CF228&lt;&gt;"",IF(CF228="W",IF(SUM(IF(D231&gt;D229,1,0),IF(F231&gt;F229,1,0),IF(H231&gt;H229,1,0),IF(J231&gt;J229,1,0),IF(L231&gt;L229,1,0))&lt;&gt;3,"E",""),""),"")</f>
        <v/>
      </c>
      <c r="O232" s="194"/>
      <c r="P232" s="195"/>
      <c r="Q232" s="207"/>
      <c r="R232" s="203"/>
      <c r="S232" s="204"/>
      <c r="T232" s="203"/>
      <c r="U232" s="204"/>
      <c r="V232" s="203"/>
      <c r="W232" s="204"/>
      <c r="X232" s="203"/>
      <c r="Y232" s="204"/>
      <c r="Z232" s="203"/>
      <c r="AA232" s="206"/>
      <c r="AB232" s="69" t="str">
        <f>IF(DV228&lt;&gt;"",IF(DV228="W",IF(SUM(IF(R231&gt;R229,1,0),IF(T231&gt;T229,1,0),IF(V231&gt;V229,1,0),IF(X231&gt;X229,1,0),IF(Z231&gt;Z229,1,0))&lt;&gt;3,"E",""),""),"")</f>
        <v/>
      </c>
      <c r="AP232" s="3"/>
      <c r="AQ232" s="127"/>
      <c r="AR232" s="127"/>
      <c r="AS232" s="127"/>
      <c r="AT232" s="127"/>
      <c r="AU232" s="127"/>
      <c r="AV232" s="127"/>
      <c r="AW232" s="127"/>
      <c r="AX232" s="127"/>
      <c r="AY232" s="127"/>
      <c r="AZ232" s="127"/>
      <c r="BA232" s="127"/>
      <c r="BB232" s="127"/>
      <c r="BC232" s="127"/>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3"/>
      <c r="CG232" s="127"/>
      <c r="CH232" s="127"/>
      <c r="CI232" s="127"/>
      <c r="CJ232" s="127"/>
      <c r="CK232" s="127"/>
      <c r="CL232" s="127"/>
      <c r="CM232" s="127"/>
      <c r="CN232" s="127"/>
      <c r="CO232" s="127"/>
      <c r="CP232" s="127"/>
      <c r="CQ232" s="127"/>
      <c r="CR232" s="127"/>
      <c r="CS232" s="127"/>
      <c r="CT232" s="40"/>
      <c r="CU232" s="40"/>
      <c r="CV232" s="40"/>
      <c r="CW232" s="40"/>
      <c r="CX232" s="40"/>
      <c r="CY232" s="40"/>
      <c r="CZ232" s="40"/>
      <c r="DA232" s="40"/>
      <c r="DB232" s="40"/>
      <c r="DC232" s="40"/>
      <c r="DD232" s="40"/>
      <c r="DE232" s="40"/>
      <c r="DF232" s="40"/>
      <c r="DG232" s="40"/>
      <c r="DH232" s="40"/>
      <c r="DI232" s="40"/>
      <c r="DJ232" s="40"/>
      <c r="DK232" s="40"/>
      <c r="DL232" s="40"/>
      <c r="DM232" s="40"/>
      <c r="DN232" s="40"/>
      <c r="DO232" s="40"/>
      <c r="DP232" s="40"/>
      <c r="DQ232" s="40"/>
      <c r="DR232" s="40"/>
      <c r="DS232" s="40"/>
      <c r="DT232" s="40"/>
      <c r="DU232" s="40"/>
      <c r="DV232" s="3"/>
      <c r="DW232" s="129"/>
      <c r="DX232" s="129"/>
      <c r="DY232" s="129"/>
      <c r="DZ232" s="129"/>
      <c r="EA232" s="129"/>
      <c r="EB232" s="129"/>
      <c r="EC232" s="129"/>
      <c r="ED232" s="129"/>
      <c r="EE232" s="129"/>
      <c r="EF232" s="129"/>
      <c r="EG232" s="129"/>
      <c r="EH232" s="129"/>
      <c r="EI232" s="129"/>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row>
    <row r="233" spans="1:171" ht="11.25" customHeight="1">
      <c r="A233" s="170">
        <v>5</v>
      </c>
      <c r="B233" s="191"/>
      <c r="C233" s="183" t="str">
        <f>IF($D198="1P","D","C")</f>
        <v>C</v>
      </c>
      <c r="D233" s="197"/>
      <c r="E233" s="198"/>
      <c r="F233" s="197"/>
      <c r="G233" s="198"/>
      <c r="H233" s="197"/>
      <c r="I233" s="198"/>
      <c r="J233" s="197"/>
      <c r="K233" s="198"/>
      <c r="L233" s="197"/>
      <c r="M233" s="208"/>
      <c r="N233" s="69" t="str">
        <f>IF(CF236&lt;&gt;"",IF(CF236="W",IF(SUM(IF(D233&gt;D235,1,0),IF(F233&gt;F235,1,0),IF(H233&gt;H235,1,0),IF(J233&gt;J235,1,0),IF(L233&gt;L235,1,0))&lt;&gt;3,"E",""),""),"")</f>
        <v/>
      </c>
      <c r="O233" s="170">
        <v>12</v>
      </c>
      <c r="P233" s="191"/>
      <c r="Q233" s="183" t="str">
        <f>IF($D198="1P","E","D")</f>
        <v>D</v>
      </c>
      <c r="R233" s="197"/>
      <c r="S233" s="198"/>
      <c r="T233" s="197"/>
      <c r="U233" s="198"/>
      <c r="V233" s="197"/>
      <c r="W233" s="198"/>
      <c r="X233" s="197"/>
      <c r="Y233" s="198"/>
      <c r="Z233" s="197"/>
      <c r="AA233" s="208"/>
      <c r="AB233" s="69" t="str">
        <f>IF(DV236&lt;&gt;"",IF(DV236="W",IF(SUM(IF(R233&gt;R235,1,0),IF(T233&gt;T235,1,0),IF(V233&gt;V235,1,0),IF(X233&gt;X235,1,0),IF(Z233&gt;Z235,1,0))&lt;&gt;3,"E",""),""),"")</f>
        <v/>
      </c>
      <c r="AP233" s="3"/>
      <c r="AQ233" s="128"/>
      <c r="AR233" s="128"/>
      <c r="AS233" s="128"/>
      <c r="AT233" s="128"/>
      <c r="AU233" s="128"/>
      <c r="AV233" s="128"/>
      <c r="AW233" s="128"/>
      <c r="AX233" s="128"/>
      <c r="AY233" s="128"/>
      <c r="AZ233" s="128"/>
      <c r="BA233" s="128"/>
      <c r="BB233" s="128"/>
      <c r="BC233" s="128"/>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3"/>
      <c r="CG233" s="128"/>
      <c r="CH233" s="128"/>
      <c r="CI233" s="128"/>
      <c r="CJ233" s="128"/>
      <c r="CK233" s="128"/>
      <c r="CL233" s="128"/>
      <c r="CM233" s="128"/>
      <c r="CN233" s="128"/>
      <c r="CO233" s="128"/>
      <c r="CP233" s="128"/>
      <c r="CQ233" s="128"/>
      <c r="CR233" s="128"/>
      <c r="CS233" s="128"/>
      <c r="CT233" s="41"/>
      <c r="CU233" s="41"/>
      <c r="CV233" s="41"/>
      <c r="CW233" s="41"/>
      <c r="CX233" s="41"/>
      <c r="CY233" s="41"/>
      <c r="CZ233" s="41"/>
      <c r="DA233" s="41"/>
      <c r="DB233" s="41"/>
      <c r="DC233" s="41"/>
      <c r="DD233" s="41"/>
      <c r="DE233" s="41"/>
      <c r="DF233" s="41"/>
      <c r="DG233" s="41"/>
      <c r="DH233" s="41"/>
      <c r="DI233" s="41"/>
      <c r="DJ233" s="41"/>
      <c r="DK233" s="41"/>
      <c r="DL233" s="41"/>
      <c r="DM233" s="41"/>
      <c r="DN233" s="41"/>
      <c r="DO233" s="41"/>
      <c r="DP233" s="41"/>
      <c r="DQ233" s="41"/>
      <c r="DR233" s="41"/>
      <c r="DS233" s="41"/>
      <c r="DT233" s="41"/>
      <c r="DU233" s="41"/>
      <c r="DV233" s="3"/>
      <c r="DW233" s="129"/>
      <c r="DX233" s="129"/>
      <c r="DY233" s="129"/>
      <c r="DZ233" s="129"/>
      <c r="EA233" s="129"/>
      <c r="EB233" s="129"/>
      <c r="EC233" s="129"/>
      <c r="ED233" s="129"/>
      <c r="EE233" s="129"/>
      <c r="EF233" s="129"/>
      <c r="EG233" s="129"/>
      <c r="EH233" s="129"/>
      <c r="EI233" s="129"/>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row>
    <row r="234" spans="1:171" ht="11.25" customHeight="1">
      <c r="A234" s="192"/>
      <c r="B234" s="193"/>
      <c r="C234" s="196"/>
      <c r="D234" s="199"/>
      <c r="E234" s="200"/>
      <c r="F234" s="199"/>
      <c r="G234" s="200"/>
      <c r="H234" s="199"/>
      <c r="I234" s="200"/>
      <c r="J234" s="199"/>
      <c r="K234" s="200"/>
      <c r="L234" s="199"/>
      <c r="M234" s="209"/>
      <c r="N234" s="69" t="str">
        <f>IF(CF236&lt;&gt;"",IF(ISERROR(AND(BV240="",BX240="",BZ240="",CB240="",CD240="")),"E",IF(AND(BV240="",BX240="",BZ240="",CB240="",CD240=""),"","E")),"")</f>
        <v/>
      </c>
      <c r="O234" s="192"/>
      <c r="P234" s="193"/>
      <c r="Q234" s="196"/>
      <c r="R234" s="199"/>
      <c r="S234" s="200"/>
      <c r="T234" s="199"/>
      <c r="U234" s="200"/>
      <c r="V234" s="199"/>
      <c r="W234" s="200"/>
      <c r="X234" s="199"/>
      <c r="Y234" s="200"/>
      <c r="Z234" s="199"/>
      <c r="AA234" s="209"/>
      <c r="AB234" s="69" t="str">
        <f>IF(DV236&lt;&gt;"",IF(ISERROR(AND(DL240="",DN240="",DP240="",DQ240="",DT240="")),"E",IF(AND(DL240="",DN240="",DP240="",DR240="",DT240=""),"","E")),"")</f>
        <v/>
      </c>
      <c r="AP234" s="3"/>
      <c r="AQ234" s="126"/>
      <c r="AR234" s="126"/>
      <c r="AS234" s="126"/>
      <c r="AT234" s="126"/>
      <c r="AU234" s="126"/>
      <c r="AV234" s="126"/>
      <c r="AW234" s="126"/>
      <c r="AX234" s="126"/>
      <c r="AY234" s="126"/>
      <c r="AZ234" s="126"/>
      <c r="BA234" s="126"/>
      <c r="BB234" s="126"/>
      <c r="BC234" s="126"/>
      <c r="CF234" s="3"/>
      <c r="CG234" s="126"/>
      <c r="CH234" s="126"/>
      <c r="CI234" s="126"/>
      <c r="CJ234" s="126"/>
      <c r="CK234" s="126"/>
      <c r="CL234" s="126"/>
      <c r="CM234" s="126"/>
      <c r="CN234" s="126"/>
      <c r="CO234" s="126"/>
      <c r="CP234" s="126"/>
      <c r="CQ234" s="126"/>
      <c r="CR234" s="126"/>
      <c r="CS234" s="126"/>
      <c r="DV234" s="3"/>
      <c r="DW234" s="129"/>
      <c r="DX234" s="129"/>
      <c r="DY234" s="129"/>
      <c r="DZ234" s="129"/>
      <c r="EA234" s="129"/>
      <c r="EB234" s="129"/>
      <c r="EC234" s="129"/>
      <c r="ED234" s="129"/>
      <c r="EE234" s="129"/>
      <c r="EF234" s="129"/>
      <c r="EG234" s="129"/>
      <c r="EH234" s="129"/>
      <c r="EI234" s="129"/>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row>
    <row r="235" spans="1:171" ht="11.25" customHeight="1" thickBot="1">
      <c r="A235" s="192"/>
      <c r="B235" s="193"/>
      <c r="C235" s="175" t="str">
        <f>IF($D198="1P","F","E")</f>
        <v>E</v>
      </c>
      <c r="D235" s="201"/>
      <c r="E235" s="202"/>
      <c r="F235" s="201"/>
      <c r="G235" s="202"/>
      <c r="H235" s="201"/>
      <c r="I235" s="202"/>
      <c r="J235" s="201"/>
      <c r="K235" s="202"/>
      <c r="L235" s="201"/>
      <c r="M235" s="205"/>
      <c r="N235" s="69" t="str">
        <f>IF(CF236&lt;&gt;"",IF(ISERROR(AND(BV240="",BX240="",BZ240="",CB240="",CD240="")),"E",IF(AND(BV240="",BX240="",BZ240="",CB240="",CD240=""),"","E")),"")</f>
        <v/>
      </c>
      <c r="O235" s="192"/>
      <c r="P235" s="193"/>
      <c r="Q235" s="175" t="str">
        <f>IF($D198="1P","F","E")</f>
        <v>E</v>
      </c>
      <c r="R235" s="201"/>
      <c r="S235" s="202"/>
      <c r="T235" s="201"/>
      <c r="U235" s="202"/>
      <c r="V235" s="201"/>
      <c r="W235" s="202"/>
      <c r="X235" s="201"/>
      <c r="Y235" s="202"/>
      <c r="Z235" s="201"/>
      <c r="AA235" s="205"/>
      <c r="AB235" s="69" t="str">
        <f>IF(DV236&lt;&gt;"",IF(ISERROR(AND(DL240="",DN240="",DP240="",DQ240="",DT240="")),"E",IF(AND(DL240="",DN240="",DP240="",DR240="",DT240=""),"","E")),"")</f>
        <v/>
      </c>
      <c r="AP235" s="3"/>
      <c r="AQ235" s="127"/>
      <c r="AR235" s="127"/>
      <c r="AS235" s="127"/>
      <c r="AT235" s="127"/>
      <c r="AU235" s="127"/>
      <c r="AV235" s="127"/>
      <c r="AW235" s="127"/>
      <c r="AX235" s="127"/>
      <c r="AY235" s="127"/>
      <c r="AZ235" s="127"/>
      <c r="BA235" s="127"/>
      <c r="BB235" s="127"/>
      <c r="BC235" s="127"/>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3"/>
      <c r="CG235" s="127"/>
      <c r="CH235" s="127"/>
      <c r="CI235" s="127"/>
      <c r="CJ235" s="127"/>
      <c r="CK235" s="127"/>
      <c r="CL235" s="127"/>
      <c r="CM235" s="127"/>
      <c r="CN235" s="127"/>
      <c r="CO235" s="127"/>
      <c r="CP235" s="127"/>
      <c r="CQ235" s="127"/>
      <c r="CR235" s="127"/>
      <c r="CS235" s="127"/>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c r="DV235" s="3"/>
      <c r="DW235" s="129"/>
      <c r="DX235" s="129"/>
      <c r="DY235" s="129"/>
      <c r="DZ235" s="129"/>
      <c r="EA235" s="129"/>
      <c r="EB235" s="129"/>
      <c r="EC235" s="129"/>
      <c r="ED235" s="129"/>
      <c r="EE235" s="129"/>
      <c r="EF235" s="129"/>
      <c r="EG235" s="129"/>
      <c r="EH235" s="129"/>
      <c r="EI235" s="129"/>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row>
    <row r="236" spans="1:171" ht="11.25" customHeight="1" thickBot="1">
      <c r="A236" s="194"/>
      <c r="B236" s="195"/>
      <c r="C236" s="207"/>
      <c r="D236" s="203"/>
      <c r="E236" s="204"/>
      <c r="F236" s="203"/>
      <c r="G236" s="204"/>
      <c r="H236" s="203"/>
      <c r="I236" s="204"/>
      <c r="J236" s="203"/>
      <c r="K236" s="204"/>
      <c r="L236" s="203"/>
      <c r="M236" s="206"/>
      <c r="N236" s="69" t="str">
        <f>IF(CF238&lt;&gt;"",IF(CF238="W",IF(SUM(IF(D235&gt;D233,1,0),IF(F235&gt;F233,1,0),IF(H235&gt;H233,1,0),IF(J235&gt;J233,1,0),IF(L235&gt;L233,1,0))&lt;&gt;3,"E",""),""),"")</f>
        <v/>
      </c>
      <c r="O236" s="194"/>
      <c r="P236" s="195"/>
      <c r="Q236" s="207"/>
      <c r="R236" s="203"/>
      <c r="S236" s="204"/>
      <c r="T236" s="203"/>
      <c r="U236" s="204"/>
      <c r="V236" s="203"/>
      <c r="W236" s="204"/>
      <c r="X236" s="203"/>
      <c r="Y236" s="204"/>
      <c r="Z236" s="203"/>
      <c r="AA236" s="206"/>
      <c r="AB236" s="69" t="str">
        <f>IF(DV238&lt;&gt;"",IF(DV238="W",IF(SUM(IF(R235&gt;R233,1,0),IF(T235&gt;T233,1,0),IF(V235&gt;V233,1,0),IF(X235&gt;X233,1,0),IF(Z235&gt;Z233,1,0))&lt;&gt;3,"E",""),""),"")</f>
        <v/>
      </c>
      <c r="AP236" s="3"/>
      <c r="AQ236" s="154" t="str">
        <f>CONCATENATE($A200," ",$D200,","," ",$F198)</f>
        <v>Group: 4, Women's Singles</v>
      </c>
      <c r="AR236" s="155"/>
      <c r="AS236" s="155"/>
      <c r="AT236" s="155"/>
      <c r="AU236" s="155"/>
      <c r="AV236" s="155"/>
      <c r="AW236" s="155"/>
      <c r="AX236" s="155"/>
      <c r="AY236" s="155"/>
      <c r="AZ236" s="155"/>
      <c r="BA236" s="155"/>
      <c r="BB236" s="155"/>
      <c r="BC236" s="156"/>
      <c r="BD236" s="163">
        <f>A233</f>
        <v>5</v>
      </c>
      <c r="BE236" s="164"/>
      <c r="BF236" s="183" t="str">
        <f>C233</f>
        <v>C</v>
      </c>
      <c r="BG236" s="185" t="str">
        <f>IF(VLOOKUP($BF236,$A202:$C212,3,FALSE)=0,"",CONCATENATE(VLOOKUP(VLOOKUP($BF236,$A202:$C212,3,FALSE),Players!$J:$N,4,FALSE)," ",VLOOKUP($BF236,$A202:$C212,3,FALSE)," ",IF(ISERROR(VLOOKUP(VLOOKUP($BF236,$A202:$C212,3,FALSE),Players!$J:$N,5,FALSE)),"()",CONCATENATE("(",VLOOKUP(VLOOKUP($BF236,$A202:$C212,3,FALSE),Players!$J:$N,5,FALSE),")"))))</f>
        <v/>
      </c>
      <c r="BH236" s="186"/>
      <c r="BI236" s="186"/>
      <c r="BJ236" s="186"/>
      <c r="BK236" s="186"/>
      <c r="BL236" s="186"/>
      <c r="BM236" s="186"/>
      <c r="BN236" s="186"/>
      <c r="BO236" s="186"/>
      <c r="BP236" s="186"/>
      <c r="BQ236" s="186"/>
      <c r="BR236" s="186"/>
      <c r="BS236" s="186"/>
      <c r="BT236" s="186"/>
      <c r="BU236" s="187"/>
      <c r="BV236" s="170" t="str">
        <f>IF(D233&lt;&gt;"",D233,"")</f>
        <v/>
      </c>
      <c r="BW236" s="171"/>
      <c r="BX236" s="335" t="str">
        <f>IF(F233&lt;&gt;"",F233,"")</f>
        <v/>
      </c>
      <c r="BY236" s="171"/>
      <c r="BZ236" s="335" t="str">
        <f>IF(H233&lt;&gt;"",H233,"")</f>
        <v/>
      </c>
      <c r="CA236" s="171"/>
      <c r="CB236" s="335" t="str">
        <f>IF(J233&lt;&gt;"",J233,"")</f>
        <v/>
      </c>
      <c r="CC236" s="171"/>
      <c r="CD236" s="335" t="str">
        <f>IF(L233&lt;&gt;"",L233,"")</f>
        <v/>
      </c>
      <c r="CE236" s="337"/>
      <c r="CF236" s="174" t="str">
        <f>IF($CD236=$CD238,IF($CB236=$CB238,IF($BZ236&lt;&gt;"",IF($BZ236&gt;$BZ238,"W","L"),""),IF($CB236&gt;$CB238,"W","L")),IF($CD236&gt;$CD238,"W","L"))</f>
        <v/>
      </c>
      <c r="CG236" s="154" t="str">
        <f>CONCATENATE($A200," ",$D200,","," ",$F198)</f>
        <v>Group: 4, Women's Singles</v>
      </c>
      <c r="CH236" s="155"/>
      <c r="CI236" s="155"/>
      <c r="CJ236" s="155"/>
      <c r="CK236" s="155"/>
      <c r="CL236" s="155"/>
      <c r="CM236" s="155"/>
      <c r="CN236" s="155"/>
      <c r="CO236" s="155"/>
      <c r="CP236" s="155"/>
      <c r="CQ236" s="155"/>
      <c r="CR236" s="155"/>
      <c r="CS236" s="156"/>
      <c r="CT236" s="163">
        <f>O233</f>
        <v>12</v>
      </c>
      <c r="CU236" s="164"/>
      <c r="CV236" s="183" t="str">
        <f>Q233</f>
        <v>D</v>
      </c>
      <c r="CW236" s="185" t="str">
        <f>IF(VLOOKUP($CV236,$A202:$C212,3,FALSE)=0,"",CONCATENATE(VLOOKUP(VLOOKUP($CV236,$A202:$C212,3,FALSE),Players!$J:$N,4,FALSE)," ",VLOOKUP($CV236,$A202:$C212,3,FALSE)," ",IF(ISERROR(VLOOKUP(VLOOKUP($CV236,$A202:$C212,3,FALSE),Players!$J:$N,5,FALSE)),"()",CONCATENATE("(",VLOOKUP(VLOOKUP($CV236,$A202:$C212,3,FALSE),Players!$J:$N,5,FALSE),")"))))</f>
        <v/>
      </c>
      <c r="CX236" s="186"/>
      <c r="CY236" s="186"/>
      <c r="CZ236" s="186"/>
      <c r="DA236" s="186"/>
      <c r="DB236" s="186"/>
      <c r="DC236" s="186"/>
      <c r="DD236" s="186"/>
      <c r="DE236" s="186"/>
      <c r="DF236" s="186"/>
      <c r="DG236" s="186"/>
      <c r="DH236" s="186"/>
      <c r="DI236" s="186"/>
      <c r="DJ236" s="186"/>
      <c r="DK236" s="187"/>
      <c r="DL236" s="170" t="str">
        <f>IF(R233&lt;&gt;"",R233,"")</f>
        <v/>
      </c>
      <c r="DM236" s="171"/>
      <c r="DN236" s="335" t="str">
        <f>IF(T233&lt;&gt;"",T233,"")</f>
        <v/>
      </c>
      <c r="DO236" s="171"/>
      <c r="DP236" s="335" t="str">
        <f>IF(V233&lt;&gt;"",V233,"")</f>
        <v/>
      </c>
      <c r="DQ236" s="171"/>
      <c r="DR236" s="335" t="str">
        <f>IF(X233&lt;&gt;"",X233,"")</f>
        <v/>
      </c>
      <c r="DS236" s="171"/>
      <c r="DT236" s="335" t="str">
        <f>IF(Z233&lt;&gt;"",Z233,"")</f>
        <v/>
      </c>
      <c r="DU236" s="337"/>
      <c r="DV236" s="174" t="str">
        <f>IF($DT236=$DT238,IF($DR236=$DR238,IF($DP236&lt;&gt;"",IF($DP236&gt;$DP238,"W","L"),""),IF($DR236&gt;$DR238,"W","L")),IF($DT236&gt;$DT238,"W","L"))</f>
        <v/>
      </c>
      <c r="DW236" s="129"/>
      <c r="DX236" s="129"/>
      <c r="DY236" s="129"/>
      <c r="DZ236" s="129"/>
      <c r="EA236" s="129"/>
      <c r="EB236" s="129"/>
      <c r="EC236" s="129"/>
      <c r="ED236" s="129"/>
      <c r="EE236" s="129"/>
      <c r="EF236" s="129"/>
      <c r="EG236" s="129"/>
      <c r="EH236" s="129"/>
      <c r="EI236" s="129"/>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row>
    <row r="237" spans="1:171" ht="11.25" customHeight="1">
      <c r="A237" s="170">
        <v>6</v>
      </c>
      <c r="B237" s="191"/>
      <c r="C237" s="183" t="str">
        <f>IF($D198="1P","B","B")</f>
        <v>B</v>
      </c>
      <c r="D237" s="197"/>
      <c r="E237" s="198"/>
      <c r="F237" s="197"/>
      <c r="G237" s="198"/>
      <c r="H237" s="197"/>
      <c r="I237" s="198"/>
      <c r="J237" s="197"/>
      <c r="K237" s="198"/>
      <c r="L237" s="197"/>
      <c r="M237" s="208"/>
      <c r="N237" s="69" t="str">
        <f>IF(CF246&lt;&gt;"",IF(CF246="W",IF(SUM(IF(D237&gt;D239,1,0),IF(F237&gt;F239,1,0),IF(H237&gt;H239,1,0),IF(J237&gt;J239,1,0),IF(L237&gt;L239,1,0))&lt;&gt;3,"E",""),""),"")</f>
        <v/>
      </c>
      <c r="O237" s="170">
        <v>13</v>
      </c>
      <c r="P237" s="191"/>
      <c r="Q237" s="183" t="str">
        <f>IF($D198="1P","A","A")</f>
        <v>A</v>
      </c>
      <c r="R237" s="197"/>
      <c r="S237" s="198"/>
      <c r="T237" s="197"/>
      <c r="U237" s="198"/>
      <c r="V237" s="197"/>
      <c r="W237" s="198"/>
      <c r="X237" s="197"/>
      <c r="Y237" s="198"/>
      <c r="Z237" s="197"/>
      <c r="AA237" s="208"/>
      <c r="AB237" s="69" t="str">
        <f>IF(DV246&lt;&gt;"",IF(DV246="W",IF(SUM(IF(R237&gt;R239,1,0),IF(T237&gt;T239,1,0),IF(V237&gt;V239,1,0),IF(X237&gt;X239,1,0),IF(Z237&gt;Z239,1,0))&lt;&gt;3,"E",""),""),"")</f>
        <v/>
      </c>
      <c r="AP237" s="3"/>
      <c r="AQ237" s="157"/>
      <c r="AR237" s="158"/>
      <c r="AS237" s="158"/>
      <c r="AT237" s="158"/>
      <c r="AU237" s="158"/>
      <c r="AV237" s="158"/>
      <c r="AW237" s="158"/>
      <c r="AX237" s="158"/>
      <c r="AY237" s="158"/>
      <c r="AZ237" s="158"/>
      <c r="BA237" s="158"/>
      <c r="BB237" s="158"/>
      <c r="BC237" s="159"/>
      <c r="BD237" s="165"/>
      <c r="BE237" s="166"/>
      <c r="BF237" s="184"/>
      <c r="BG237" s="188"/>
      <c r="BH237" s="189"/>
      <c r="BI237" s="189"/>
      <c r="BJ237" s="189"/>
      <c r="BK237" s="189"/>
      <c r="BL237" s="189"/>
      <c r="BM237" s="189"/>
      <c r="BN237" s="189"/>
      <c r="BO237" s="189"/>
      <c r="BP237" s="189"/>
      <c r="BQ237" s="189"/>
      <c r="BR237" s="189"/>
      <c r="BS237" s="189"/>
      <c r="BT237" s="189"/>
      <c r="BU237" s="190"/>
      <c r="BV237" s="172"/>
      <c r="BW237" s="173"/>
      <c r="BX237" s="336"/>
      <c r="BY237" s="173"/>
      <c r="BZ237" s="336"/>
      <c r="CA237" s="173"/>
      <c r="CB237" s="336"/>
      <c r="CC237" s="173"/>
      <c r="CD237" s="336"/>
      <c r="CE237" s="338"/>
      <c r="CF237" s="174"/>
      <c r="CG237" s="157"/>
      <c r="CH237" s="158"/>
      <c r="CI237" s="158"/>
      <c r="CJ237" s="158"/>
      <c r="CK237" s="158"/>
      <c r="CL237" s="158"/>
      <c r="CM237" s="158"/>
      <c r="CN237" s="158"/>
      <c r="CO237" s="158"/>
      <c r="CP237" s="158"/>
      <c r="CQ237" s="158"/>
      <c r="CR237" s="158"/>
      <c r="CS237" s="159"/>
      <c r="CT237" s="165"/>
      <c r="CU237" s="166"/>
      <c r="CV237" s="184"/>
      <c r="CW237" s="188"/>
      <c r="CX237" s="189"/>
      <c r="CY237" s="189"/>
      <c r="CZ237" s="189"/>
      <c r="DA237" s="189"/>
      <c r="DB237" s="189"/>
      <c r="DC237" s="189"/>
      <c r="DD237" s="189"/>
      <c r="DE237" s="189"/>
      <c r="DF237" s="189"/>
      <c r="DG237" s="189"/>
      <c r="DH237" s="189"/>
      <c r="DI237" s="189"/>
      <c r="DJ237" s="189"/>
      <c r="DK237" s="190"/>
      <c r="DL237" s="172"/>
      <c r="DM237" s="173"/>
      <c r="DN237" s="336"/>
      <c r="DO237" s="173"/>
      <c r="DP237" s="336"/>
      <c r="DQ237" s="173"/>
      <c r="DR237" s="336"/>
      <c r="DS237" s="173"/>
      <c r="DT237" s="336"/>
      <c r="DU237" s="338"/>
      <c r="DV237" s="174"/>
      <c r="DW237" s="129"/>
      <c r="DX237" s="129"/>
      <c r="DY237" s="129"/>
      <c r="DZ237" s="129"/>
      <c r="EA237" s="129"/>
      <c r="EB237" s="129"/>
      <c r="EC237" s="129"/>
      <c r="ED237" s="129"/>
      <c r="EE237" s="129"/>
      <c r="EF237" s="129"/>
      <c r="EG237" s="129"/>
      <c r="EH237" s="129"/>
      <c r="EI237" s="129"/>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row>
    <row r="238" spans="1:171" ht="11.25" customHeight="1">
      <c r="A238" s="192"/>
      <c r="B238" s="193"/>
      <c r="C238" s="196"/>
      <c r="D238" s="199"/>
      <c r="E238" s="200"/>
      <c r="F238" s="199"/>
      <c r="G238" s="200"/>
      <c r="H238" s="199"/>
      <c r="I238" s="200"/>
      <c r="J238" s="199"/>
      <c r="K238" s="200"/>
      <c r="L238" s="199"/>
      <c r="M238" s="209"/>
      <c r="N238" s="69" t="str">
        <f>IF(CF246&lt;&gt;"",IF(ISERROR(AND(BV250="",BX250="",BZ250="",CB250="",CD250="")),"E",IF(AND(BV250="",BX250="",BZ250="",CB250="",CD250=""),"","E")),"")</f>
        <v/>
      </c>
      <c r="O238" s="192"/>
      <c r="P238" s="193"/>
      <c r="Q238" s="196"/>
      <c r="R238" s="199"/>
      <c r="S238" s="200"/>
      <c r="T238" s="199"/>
      <c r="U238" s="200"/>
      <c r="V238" s="199"/>
      <c r="W238" s="200"/>
      <c r="X238" s="199"/>
      <c r="Y238" s="200"/>
      <c r="Z238" s="199"/>
      <c r="AA238" s="209"/>
      <c r="AB238" s="69" t="str">
        <f>IF(DV246&lt;&gt;"",IF(ISERROR(AND(DL250="",DN250="",DP250="",DQ250="",DT250="")),"E",IF(AND(DL250="",DN250="",DP250="",DR250="",DT250=""),"","E")),"")</f>
        <v/>
      </c>
      <c r="AP238" s="3"/>
      <c r="AQ238" s="157"/>
      <c r="AR238" s="158"/>
      <c r="AS238" s="158"/>
      <c r="AT238" s="158"/>
      <c r="AU238" s="158"/>
      <c r="AV238" s="158"/>
      <c r="AW238" s="158"/>
      <c r="AX238" s="158"/>
      <c r="AY238" s="158"/>
      <c r="AZ238" s="158"/>
      <c r="BA238" s="158"/>
      <c r="BB238" s="158"/>
      <c r="BC238" s="159"/>
      <c r="BD238" s="165"/>
      <c r="BE238" s="166"/>
      <c r="BF238" s="175" t="str">
        <f>C235</f>
        <v>E</v>
      </c>
      <c r="BG238" s="177" t="str">
        <f>IF(VLOOKUP($BF238,$A202:$C212,3,FALSE)=0,"",CONCATENATE(VLOOKUP(VLOOKUP($BF238,$A202:$C212,3,FALSE),Players!$J:$N,4,FALSE)," ",VLOOKUP($BF238,$A202:$C212,3,FALSE)," ",IF(ISERROR(VLOOKUP(VLOOKUP($BF238,$A202:$C212,3,FALSE),Players!$J:$N,5,FALSE)),"()",CONCATENATE("(",VLOOKUP(VLOOKUP($BF238,$A202:$C212,3,FALSE),Players!$J:$N,5,FALSE),")"))))</f>
        <v/>
      </c>
      <c r="BH238" s="178"/>
      <c r="BI238" s="178"/>
      <c r="BJ238" s="178"/>
      <c r="BK238" s="178"/>
      <c r="BL238" s="178"/>
      <c r="BM238" s="178"/>
      <c r="BN238" s="178"/>
      <c r="BO238" s="178"/>
      <c r="BP238" s="178"/>
      <c r="BQ238" s="178"/>
      <c r="BR238" s="178"/>
      <c r="BS238" s="178"/>
      <c r="BT238" s="178"/>
      <c r="BU238" s="179"/>
      <c r="BV238" s="150" t="str">
        <f>IF(D235&lt;&gt;"",D235,"")</f>
        <v/>
      </c>
      <c r="BW238" s="151"/>
      <c r="BX238" s="288" t="str">
        <f>IF(F235&lt;&gt;"",F235,"")</f>
        <v/>
      </c>
      <c r="BY238" s="151"/>
      <c r="BZ238" s="288" t="str">
        <f>IF(H235&lt;&gt;"",H235,"")</f>
        <v/>
      </c>
      <c r="CA238" s="151"/>
      <c r="CB238" s="288" t="str">
        <f>IF(J235&lt;&gt;"",J235,"")</f>
        <v/>
      </c>
      <c r="CC238" s="151"/>
      <c r="CD238" s="288" t="str">
        <f>IF(L235&lt;&gt;"",L235,"")</f>
        <v/>
      </c>
      <c r="CE238" s="332"/>
      <c r="CF238" s="174" t="str">
        <f>IF($CF236&lt;&gt;"",IF(CF236="W","L","W"),"")</f>
        <v/>
      </c>
      <c r="CG238" s="157"/>
      <c r="CH238" s="158"/>
      <c r="CI238" s="158"/>
      <c r="CJ238" s="158"/>
      <c r="CK238" s="158"/>
      <c r="CL238" s="158"/>
      <c r="CM238" s="158"/>
      <c r="CN238" s="158"/>
      <c r="CO238" s="158"/>
      <c r="CP238" s="158"/>
      <c r="CQ238" s="158"/>
      <c r="CR238" s="158"/>
      <c r="CS238" s="159"/>
      <c r="CT238" s="165"/>
      <c r="CU238" s="166"/>
      <c r="CV238" s="175" t="str">
        <f>Q235</f>
        <v>E</v>
      </c>
      <c r="CW238" s="177" t="str">
        <f>IF(VLOOKUP($CV238,$A202:$C212,3,FALSE)=0,"",CONCATENATE(VLOOKUP(VLOOKUP($CV238,$A202:$C212,3,FALSE),Players!$J:$N,4,FALSE)," ",VLOOKUP($CV238,$A202:$C212,3,FALSE)," ",IF(ISERROR(VLOOKUP(VLOOKUP($CV238,$A202:$C212,3,FALSE),Players!$J:$N,5,FALSE)),"()",CONCATENATE("(",VLOOKUP(VLOOKUP($CV238,$A202:$C212,3,FALSE),Players!$J:$N,5,FALSE),")"))))</f>
        <v/>
      </c>
      <c r="CX238" s="178"/>
      <c r="CY238" s="178"/>
      <c r="CZ238" s="178"/>
      <c r="DA238" s="178"/>
      <c r="DB238" s="178"/>
      <c r="DC238" s="178"/>
      <c r="DD238" s="178"/>
      <c r="DE238" s="178"/>
      <c r="DF238" s="178"/>
      <c r="DG238" s="178"/>
      <c r="DH238" s="178"/>
      <c r="DI238" s="178"/>
      <c r="DJ238" s="178"/>
      <c r="DK238" s="179"/>
      <c r="DL238" s="150" t="str">
        <f>IF(R235&lt;&gt;"",R235,"")</f>
        <v/>
      </c>
      <c r="DM238" s="151"/>
      <c r="DN238" s="288" t="str">
        <f>IF(T235&lt;&gt;"",T235,"")</f>
        <v/>
      </c>
      <c r="DO238" s="151"/>
      <c r="DP238" s="288" t="str">
        <f>IF(V235&lt;&gt;"",V235,"")</f>
        <v/>
      </c>
      <c r="DQ238" s="151"/>
      <c r="DR238" s="288" t="str">
        <f>IF(X235&lt;&gt;"",X235,"")</f>
        <v/>
      </c>
      <c r="DS238" s="151"/>
      <c r="DT238" s="288" t="str">
        <f>IF(Z235&lt;&gt;"",Z235,"")</f>
        <v/>
      </c>
      <c r="DU238" s="332"/>
      <c r="DV238" s="174" t="str">
        <f>IF($DV236&lt;&gt;"",IF(DV236="W","L","W"),"")</f>
        <v/>
      </c>
      <c r="DW238" s="129"/>
      <c r="DX238" s="129"/>
      <c r="DY238" s="129"/>
      <c r="DZ238" s="129"/>
      <c r="EA238" s="129"/>
      <c r="EB238" s="129"/>
      <c r="EC238" s="129"/>
      <c r="ED238" s="129"/>
      <c r="EE238" s="129"/>
      <c r="EF238" s="129"/>
      <c r="EG238" s="129"/>
      <c r="EH238" s="129"/>
      <c r="EI238" s="129"/>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row>
    <row r="239" spans="1:171" ht="11.25" customHeight="1" thickBot="1">
      <c r="A239" s="192"/>
      <c r="B239" s="193"/>
      <c r="C239" s="175" t="str">
        <f>IF($D198="1P","C","F")</f>
        <v>F</v>
      </c>
      <c r="D239" s="201"/>
      <c r="E239" s="202"/>
      <c r="F239" s="201"/>
      <c r="G239" s="202"/>
      <c r="H239" s="201"/>
      <c r="I239" s="202"/>
      <c r="J239" s="201"/>
      <c r="K239" s="202"/>
      <c r="L239" s="201"/>
      <c r="M239" s="205"/>
      <c r="N239" s="69" t="str">
        <f>IF(CF246&lt;&gt;"",IF(ISERROR(AND(BV250="",BX250="",BZ250="",CB250="",CD250="")),"E",IF(AND(BV250="",BX250="",BZ250="",CB250="",CD250=""),"","E")),"")</f>
        <v/>
      </c>
      <c r="O239" s="192"/>
      <c r="P239" s="193"/>
      <c r="Q239" s="175" t="str">
        <f>IF($D198="1P","B","E")</f>
        <v>E</v>
      </c>
      <c r="R239" s="201"/>
      <c r="S239" s="202"/>
      <c r="T239" s="201"/>
      <c r="U239" s="202"/>
      <c r="V239" s="201"/>
      <c r="W239" s="202"/>
      <c r="X239" s="201"/>
      <c r="Y239" s="202"/>
      <c r="Z239" s="201"/>
      <c r="AA239" s="205"/>
      <c r="AB239" s="69" t="str">
        <f>IF(DV246&lt;&gt;"",IF(ISERROR(AND(DL250="",DN250="",DP250="",DQ250="",DT250="")),"E",IF(AND(DL250="",DN250="",DP250="",DR250="",DT250=""),"","E")),"")</f>
        <v/>
      </c>
      <c r="AP239" s="3"/>
      <c r="AQ239" s="160"/>
      <c r="AR239" s="161"/>
      <c r="AS239" s="161"/>
      <c r="AT239" s="161"/>
      <c r="AU239" s="161"/>
      <c r="AV239" s="161"/>
      <c r="AW239" s="161"/>
      <c r="AX239" s="161"/>
      <c r="AY239" s="161"/>
      <c r="AZ239" s="161"/>
      <c r="BA239" s="161"/>
      <c r="BB239" s="161"/>
      <c r="BC239" s="162"/>
      <c r="BD239" s="167"/>
      <c r="BE239" s="168"/>
      <c r="BF239" s="176"/>
      <c r="BG239" s="180"/>
      <c r="BH239" s="181"/>
      <c r="BI239" s="181"/>
      <c r="BJ239" s="181"/>
      <c r="BK239" s="181"/>
      <c r="BL239" s="181"/>
      <c r="BM239" s="181"/>
      <c r="BN239" s="181"/>
      <c r="BO239" s="181"/>
      <c r="BP239" s="181"/>
      <c r="BQ239" s="181"/>
      <c r="BR239" s="181"/>
      <c r="BS239" s="181"/>
      <c r="BT239" s="181"/>
      <c r="BU239" s="182"/>
      <c r="BV239" s="152"/>
      <c r="BW239" s="153"/>
      <c r="BX239" s="333"/>
      <c r="BY239" s="153"/>
      <c r="BZ239" s="333"/>
      <c r="CA239" s="153"/>
      <c r="CB239" s="333"/>
      <c r="CC239" s="153"/>
      <c r="CD239" s="333"/>
      <c r="CE239" s="334"/>
      <c r="CF239" s="341"/>
      <c r="CG239" s="160"/>
      <c r="CH239" s="161"/>
      <c r="CI239" s="161"/>
      <c r="CJ239" s="161"/>
      <c r="CK239" s="161"/>
      <c r="CL239" s="161"/>
      <c r="CM239" s="161"/>
      <c r="CN239" s="161"/>
      <c r="CO239" s="161"/>
      <c r="CP239" s="161"/>
      <c r="CQ239" s="161"/>
      <c r="CR239" s="161"/>
      <c r="CS239" s="162"/>
      <c r="CT239" s="167"/>
      <c r="CU239" s="168"/>
      <c r="CV239" s="176"/>
      <c r="CW239" s="180"/>
      <c r="CX239" s="181"/>
      <c r="CY239" s="181"/>
      <c r="CZ239" s="181"/>
      <c r="DA239" s="181"/>
      <c r="DB239" s="181"/>
      <c r="DC239" s="181"/>
      <c r="DD239" s="181"/>
      <c r="DE239" s="181"/>
      <c r="DF239" s="181"/>
      <c r="DG239" s="181"/>
      <c r="DH239" s="181"/>
      <c r="DI239" s="181"/>
      <c r="DJ239" s="181"/>
      <c r="DK239" s="182"/>
      <c r="DL239" s="152"/>
      <c r="DM239" s="153"/>
      <c r="DN239" s="333"/>
      <c r="DO239" s="153"/>
      <c r="DP239" s="333"/>
      <c r="DQ239" s="153"/>
      <c r="DR239" s="333"/>
      <c r="DS239" s="153"/>
      <c r="DT239" s="333"/>
      <c r="DU239" s="334"/>
      <c r="DV239" s="174"/>
      <c r="DW239" s="129"/>
      <c r="DX239" s="129"/>
      <c r="DY239" s="129"/>
      <c r="DZ239" s="129"/>
      <c r="EA239" s="129"/>
      <c r="EB239" s="129"/>
      <c r="EC239" s="129"/>
      <c r="ED239" s="129"/>
      <c r="EE239" s="129"/>
      <c r="EF239" s="129"/>
      <c r="EG239" s="129"/>
      <c r="EH239" s="129"/>
      <c r="EI239" s="129"/>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row>
    <row r="240" spans="1:171" ht="11.25" customHeight="1" thickBot="1">
      <c r="A240" s="194"/>
      <c r="B240" s="195"/>
      <c r="C240" s="207"/>
      <c r="D240" s="203"/>
      <c r="E240" s="204"/>
      <c r="F240" s="203"/>
      <c r="G240" s="204"/>
      <c r="H240" s="203"/>
      <c r="I240" s="204"/>
      <c r="J240" s="203"/>
      <c r="K240" s="204"/>
      <c r="L240" s="203"/>
      <c r="M240" s="206"/>
      <c r="N240" s="69" t="str">
        <f>IF(CF248&lt;&gt;"",IF(CF248="W",IF(SUM(IF(D239&gt;D237,1,0),IF(F239&gt;F237,1,0),IF(H239&gt;H237,1,0),IF(J239&gt;J237,1,0),IF(L239&gt;L237,1,0))&lt;&gt;3,"E",""),""),"")</f>
        <v/>
      </c>
      <c r="O240" s="194"/>
      <c r="P240" s="195"/>
      <c r="Q240" s="207"/>
      <c r="R240" s="203"/>
      <c r="S240" s="204"/>
      <c r="T240" s="203"/>
      <c r="U240" s="204"/>
      <c r="V240" s="203"/>
      <c r="W240" s="204"/>
      <c r="X240" s="203"/>
      <c r="Y240" s="204"/>
      <c r="Z240" s="203"/>
      <c r="AA240" s="206"/>
      <c r="AB240" s="69" t="str">
        <f>IF(DV248&lt;&gt;"",IF(DV248="W",IF(SUM(IF(R239&gt;R237,1,0),IF(T239&gt;T237,1,0),IF(V239&gt;V237,1,0),IF(X239&gt;X237,1,0),IF(Z239&gt;Z237,1,0))&lt;&gt;3,"E",""),""),"")</f>
        <v/>
      </c>
      <c r="AP240" s="3"/>
      <c r="AQ240" s="126"/>
      <c r="AR240" s="126"/>
      <c r="AS240" s="126"/>
      <c r="AT240" s="126"/>
      <c r="AU240" s="126"/>
      <c r="AV240" s="126"/>
      <c r="AW240" s="126"/>
      <c r="AX240" s="126"/>
      <c r="AY240" s="126"/>
      <c r="AZ240" s="126"/>
      <c r="BA240" s="126"/>
      <c r="BB240" s="126"/>
      <c r="BC240" s="126"/>
      <c r="BV240" s="169" t="str">
        <f>IF(CF236&lt;&gt;"",IF(AND(AND(BV236&gt;-1,BV238&gt;-1),OR(BV236&gt;10,BV238&gt;10),ABS(BV236-BV238)&gt;1,IF(OR(BV236&gt;11,BV238&gt;11),ABS(BV236-BV238)=2,TRUE),BV236=INT(BV236),BV238=INT(BV238)),"","Error"),"")</f>
        <v/>
      </c>
      <c r="BW240" s="169"/>
      <c r="BX240" s="169" t="str">
        <f>IF(CF236&lt;&gt;"",IF(AND(AND(BX236&gt;-1,BX238&gt;-1),OR(BX236&gt;10,BX238&gt;10),ABS(BX236-BX238)&gt;1,IF(OR(BX236&gt;11,BX238&gt;11),ABS(BX236-BX238)=2,TRUE),BX236=INT(BX236),BX238=INT(BX238)),"","Error"),"")</f>
        <v/>
      </c>
      <c r="BY240" s="169"/>
      <c r="BZ240" s="169" t="str">
        <f>IF(CF236&lt;&gt;"",IF(AND(AND(BZ236&gt;-1,BZ238&gt;-1),OR(BZ236&gt;10,BZ238&gt;10),ABS(BZ236-BZ238)&gt;1,IF(OR(BZ236&gt;11,BZ238&gt;11),ABS(BZ236-BZ238)=2,TRUE),BZ236=INT(BZ236),BZ238=INT(BZ238)),"","Error"),"")</f>
        <v/>
      </c>
      <c r="CA240" s="169"/>
      <c r="CB240" s="169" t="str">
        <f>IF(AND(CF236&lt;&gt;"",CB236&lt;&gt;""),IF(AND(AND(CB236&gt;-1,CB238&gt;-1),OR(CB236&gt;10,CB238&gt;10),ABS(CB236-CB238)&gt;1,IF(OR(CB236&gt;11,CB238&gt;11),ABS(CB236-CB238)=2,TRUE),CB236=INT(CB236),CB238=INT(CB238)),"","Error"),"")</f>
        <v/>
      </c>
      <c r="CC240" s="169"/>
      <c r="CD240" s="169" t="str">
        <f>IF(AND(CF236&lt;&gt;"",CD236&lt;&gt;""),IF(AND(AND(CD236&gt;-1,CD238&gt;-1),OR(CD236&gt;10,CD238&gt;10),ABS(CD236-CD238)&gt;1,IF(OR(CD236&gt;11,CD238&gt;11),ABS(CD236-CD238)=2,TRUE),CD236=INT(CD236),CD238=INT(CD238)),"","Error"),"")</f>
        <v/>
      </c>
      <c r="CE240" s="169"/>
      <c r="CF240" s="3"/>
      <c r="CG240" s="126"/>
      <c r="CH240" s="126"/>
      <c r="CI240" s="126"/>
      <c r="CJ240" s="126"/>
      <c r="CK240" s="126"/>
      <c r="CL240" s="126"/>
      <c r="CM240" s="126"/>
      <c r="CN240" s="126"/>
      <c r="CO240" s="126"/>
      <c r="CP240" s="126"/>
      <c r="CQ240" s="126"/>
      <c r="CR240" s="126"/>
      <c r="CS240" s="126"/>
      <c r="DL240" s="169" t="str">
        <f>IF(DV236&lt;&gt;"",IF(AND(AND(DL236&gt;-1,DL238&gt;-1),OR(DL236&gt;10,DL238&gt;10),ABS(DL236-DL238)&gt;1,IF(OR(DL236&gt;11,DL238&gt;11),ABS(DL236-DL238)=2,TRUE),DL236=INT(DL236),DL238=INT(DL238)),"","Error"),"")</f>
        <v/>
      </c>
      <c r="DM240" s="169"/>
      <c r="DN240" s="169" t="str">
        <f>IF(DV236&lt;&gt;"",IF(AND(AND(DN236&gt;-1,DN238&gt;-1),OR(DN236&gt;10,DN238&gt;10),ABS(DN236-DN238)&gt;1,IF(OR(DN236&gt;11,DN238&gt;11),ABS(DN236-DN238)=2,TRUE),DN236=INT(DN236),DN238=INT(DN238)),"","Error"),"")</f>
        <v/>
      </c>
      <c r="DO240" s="169"/>
      <c r="DP240" s="169" t="str">
        <f>IF(DV236&lt;&gt;"",IF(AND(AND(DP236&gt;-1,DP238&gt;-1),OR(DP236&gt;10,DP238&gt;10),ABS(DP236-DP238)&gt;1,IF(OR(DP236&gt;11,DP238&gt;11),ABS(DP236-DP238)=2,TRUE),DP236=INT(DP236),DP238=INT(DP238)),"","Error"),"")</f>
        <v/>
      </c>
      <c r="DQ240" s="169"/>
      <c r="DR240" s="169" t="str">
        <f>IF(AND(DV236&lt;&gt;"",DR236&lt;&gt;""),IF(AND(AND(DR236&gt;-1,DR238&gt;-1),OR(DR236&gt;10,DR238&gt;10),ABS(DR236-DR238)&gt;1,IF(OR(DR236&gt;11,DR238&gt;11),ABS(DR236-DR238)=2,TRUE),DR236=INT(DR236),DR238=INT(DR238)),"","Error"),"")</f>
        <v/>
      </c>
      <c r="DS240" s="169"/>
      <c r="DT240" s="169" t="str">
        <f>IF(AND(DV236&lt;&gt;"",DT236&lt;&gt;""),IF(AND(AND(DT236&gt;-1,DT238&gt;-1),OR(DT236&gt;10,DT238&gt;10),ABS(DT236-DT238)&gt;1,IF(OR(DT236&gt;11,DT238&gt;11),ABS(DT236-DT238)=2,TRUE),DT236=INT(DT236),DT238=INT(DT238)),"","Error"),"")</f>
        <v/>
      </c>
      <c r="DU240" s="169"/>
      <c r="DV240" s="3"/>
      <c r="DW240" s="129"/>
      <c r="DX240" s="129"/>
      <c r="DY240" s="129"/>
      <c r="DZ240" s="129"/>
      <c r="EA240" s="129"/>
      <c r="EB240" s="129"/>
      <c r="EC240" s="129"/>
      <c r="ED240" s="129"/>
      <c r="EE240" s="129"/>
      <c r="EF240" s="129"/>
      <c r="EG240" s="129"/>
      <c r="EH240" s="129"/>
      <c r="EI240" s="129"/>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row>
    <row r="241" spans="1:171" ht="11.25" customHeight="1">
      <c r="A241" s="170">
        <v>7</v>
      </c>
      <c r="B241" s="191"/>
      <c r="C241" s="183" t="str">
        <f>IF($D198="1P","A","A")</f>
        <v>A</v>
      </c>
      <c r="D241" s="197"/>
      <c r="E241" s="198"/>
      <c r="F241" s="197"/>
      <c r="G241" s="198"/>
      <c r="H241" s="197"/>
      <c r="I241" s="198"/>
      <c r="J241" s="197"/>
      <c r="K241" s="198"/>
      <c r="L241" s="197"/>
      <c r="M241" s="208"/>
      <c r="N241" s="69" t="str">
        <f>IF(CF256&lt;&gt;"",IF(CF256="W",IF(SUM(IF(D241&gt;D243,1,0),IF(F241&gt;F243,1,0),IF(H241&gt;H243,1,0),IF(J241&gt;J243,1,0),IF(L241&gt;L243,1,0))&lt;&gt;3,"E",""),""),"")</f>
        <v/>
      </c>
      <c r="O241" s="170">
        <v>14</v>
      </c>
      <c r="P241" s="191"/>
      <c r="Q241" s="183" t="str">
        <f>IF($D198="1P","C","D")</f>
        <v>D</v>
      </c>
      <c r="R241" s="197"/>
      <c r="S241" s="198"/>
      <c r="T241" s="197"/>
      <c r="U241" s="198"/>
      <c r="V241" s="197"/>
      <c r="W241" s="198"/>
      <c r="X241" s="197"/>
      <c r="Y241" s="198"/>
      <c r="Z241" s="197"/>
      <c r="AA241" s="208"/>
      <c r="AB241" s="69" t="str">
        <f>IF(DV256&lt;&gt;"",IF(DV256="W",IF(SUM(IF(R241&gt;R243,1,0),IF(T241&gt;T243,1,0),IF(V241&gt;V243,1,0),IF(X241&gt;X243,1,0),IF(Z241&gt;Z243,1,0))&lt;&gt;3,"E",""),""),"")</f>
        <v/>
      </c>
      <c r="AP241" s="3"/>
      <c r="AQ241" s="126"/>
      <c r="AR241" s="126"/>
      <c r="AS241" s="126"/>
      <c r="AT241" s="126"/>
      <c r="AU241" s="126"/>
      <c r="AV241" s="126"/>
      <c r="AW241" s="126"/>
      <c r="AX241" s="126"/>
      <c r="AY241" s="126"/>
      <c r="AZ241" s="126"/>
      <c r="BA241" s="126"/>
      <c r="BB241" s="126"/>
      <c r="BC241" s="126"/>
      <c r="CF241" s="3"/>
      <c r="CG241" s="126"/>
      <c r="CH241" s="126"/>
      <c r="CI241" s="126"/>
      <c r="CJ241" s="126"/>
      <c r="CK241" s="126"/>
      <c r="CL241" s="126"/>
      <c r="CM241" s="126"/>
      <c r="CN241" s="126"/>
      <c r="CO241" s="126"/>
      <c r="CP241" s="126"/>
      <c r="CQ241" s="126"/>
      <c r="CR241" s="126"/>
      <c r="CS241" s="126"/>
      <c r="DV241" s="3"/>
      <c r="DW241" s="129"/>
      <c r="DX241" s="129"/>
      <c r="DY241" s="129"/>
      <c r="DZ241" s="129"/>
      <c r="EA241" s="129"/>
      <c r="EB241" s="129"/>
      <c r="EC241" s="129"/>
      <c r="ED241" s="129"/>
      <c r="EE241" s="129"/>
      <c r="EF241" s="129"/>
      <c r="EG241" s="129"/>
      <c r="EH241" s="129"/>
      <c r="EI241" s="129"/>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row>
    <row r="242" spans="1:171" ht="11.25" customHeight="1">
      <c r="A242" s="192"/>
      <c r="B242" s="193"/>
      <c r="C242" s="196"/>
      <c r="D242" s="199"/>
      <c r="E242" s="200"/>
      <c r="F242" s="199"/>
      <c r="G242" s="200"/>
      <c r="H242" s="199"/>
      <c r="I242" s="200"/>
      <c r="J242" s="199"/>
      <c r="K242" s="200"/>
      <c r="L242" s="199"/>
      <c r="M242" s="209"/>
      <c r="N242" s="69" t="str">
        <f>IF(CF256&lt;&gt;"",IF(ISERROR(AND(BV260="",BX260="",BZ260="",CB260="",CD260="")),"E",IF(AND(BV260="",BX260="",BZ260="",CB260="",CD260=""),"","E")),"")</f>
        <v/>
      </c>
      <c r="O242" s="192"/>
      <c r="P242" s="193"/>
      <c r="Q242" s="196"/>
      <c r="R242" s="199"/>
      <c r="S242" s="200"/>
      <c r="T242" s="199"/>
      <c r="U242" s="200"/>
      <c r="V242" s="199"/>
      <c r="W242" s="200"/>
      <c r="X242" s="199"/>
      <c r="Y242" s="200"/>
      <c r="Z242" s="199"/>
      <c r="AA242" s="209"/>
      <c r="AB242" s="69" t="str">
        <f>IF(DV256&lt;&gt;"",IF(ISERROR(AND(DL260="",DN260="",DP260="",DQ260="",DT260="")),"E",IF(AND(DL260="",DN260="",DP260="",DR260="",DT260=""),"","E")),"")</f>
        <v/>
      </c>
      <c r="AP242" s="3"/>
      <c r="AQ242" s="127"/>
      <c r="AR242" s="127"/>
      <c r="AS242" s="127"/>
      <c r="AT242" s="127"/>
      <c r="AU242" s="127"/>
      <c r="AV242" s="127"/>
      <c r="AW242" s="127"/>
      <c r="AX242" s="127"/>
      <c r="AY242" s="127"/>
      <c r="AZ242" s="127"/>
      <c r="BA242" s="127"/>
      <c r="BB242" s="127"/>
      <c r="BC242" s="127"/>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3"/>
      <c r="CG242" s="127"/>
      <c r="CH242" s="127"/>
      <c r="CI242" s="127"/>
      <c r="CJ242" s="127"/>
      <c r="CK242" s="127"/>
      <c r="CL242" s="127"/>
      <c r="CM242" s="127"/>
      <c r="CN242" s="127"/>
      <c r="CO242" s="127"/>
      <c r="CP242" s="127"/>
      <c r="CQ242" s="127"/>
      <c r="CR242" s="127"/>
      <c r="CS242" s="127"/>
      <c r="CT242" s="40"/>
      <c r="CU242" s="40"/>
      <c r="CV242" s="40"/>
      <c r="CW242" s="40"/>
      <c r="CX242" s="40"/>
      <c r="CY242" s="40"/>
      <c r="CZ242" s="40"/>
      <c r="DA242" s="40"/>
      <c r="DB242" s="40"/>
      <c r="DC242" s="40"/>
      <c r="DD242" s="40"/>
      <c r="DE242" s="40"/>
      <c r="DF242" s="40"/>
      <c r="DG242" s="40"/>
      <c r="DH242" s="40"/>
      <c r="DI242" s="40"/>
      <c r="DJ242" s="40"/>
      <c r="DK242" s="40"/>
      <c r="DL242" s="40"/>
      <c r="DM242" s="40"/>
      <c r="DN242" s="40"/>
      <c r="DO242" s="40"/>
      <c r="DP242" s="40"/>
      <c r="DQ242" s="40"/>
      <c r="DR242" s="40"/>
      <c r="DS242" s="40"/>
      <c r="DT242" s="40"/>
      <c r="DU242" s="40"/>
      <c r="DV242" s="3"/>
      <c r="DW242" s="129"/>
      <c r="DX242" s="129"/>
      <c r="DY242" s="129"/>
      <c r="DZ242" s="129"/>
      <c r="EA242" s="129"/>
      <c r="EB242" s="129"/>
      <c r="EC242" s="129"/>
      <c r="ED242" s="129"/>
      <c r="EE242" s="129"/>
      <c r="EF242" s="129"/>
      <c r="EG242" s="129"/>
      <c r="EH242" s="129"/>
      <c r="EI242" s="129"/>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row>
    <row r="243" spans="1:171" ht="11.25" customHeight="1">
      <c r="A243" s="192"/>
      <c r="B243" s="193"/>
      <c r="C243" s="175" t="str">
        <f>IF($D198="1P","D","C")</f>
        <v>C</v>
      </c>
      <c r="D243" s="201"/>
      <c r="E243" s="202"/>
      <c r="F243" s="201"/>
      <c r="G243" s="202"/>
      <c r="H243" s="201"/>
      <c r="I243" s="202"/>
      <c r="J243" s="201"/>
      <c r="K243" s="202"/>
      <c r="L243" s="201"/>
      <c r="M243" s="205"/>
      <c r="N243" s="69" t="str">
        <f>IF(CF256&lt;&gt;"",IF(ISERROR(AND(BV260="",BX260="",BZ260="",CB260="",CD260="")),"E",IF(AND(BV260="",BX260="",BZ260="",CB260="",CD260=""),"","E")),"")</f>
        <v/>
      </c>
      <c r="O243" s="192"/>
      <c r="P243" s="193"/>
      <c r="Q243" s="175" t="str">
        <f>IF($D198="1P","F","F")</f>
        <v>F</v>
      </c>
      <c r="R243" s="201"/>
      <c r="S243" s="202"/>
      <c r="T243" s="201"/>
      <c r="U243" s="202"/>
      <c r="V243" s="201"/>
      <c r="W243" s="202"/>
      <c r="X243" s="201"/>
      <c r="Y243" s="202"/>
      <c r="Z243" s="201"/>
      <c r="AA243" s="205"/>
      <c r="AB243" s="69" t="str">
        <f>IF(DV256&lt;&gt;"",IF(ISERROR(AND(DL260="",DN260="",DP260="",DQ260="",DT260="")),"E",IF(AND(DL260="",DN260="",DP260="",DR260="",DT260=""),"","E")),"")</f>
        <v/>
      </c>
      <c r="AP243" s="3"/>
      <c r="AQ243" s="128"/>
      <c r="AR243" s="128"/>
      <c r="AS243" s="128"/>
      <c r="AT243" s="128"/>
      <c r="AU243" s="128"/>
      <c r="AV243" s="128"/>
      <c r="AW243" s="128"/>
      <c r="AX243" s="128"/>
      <c r="AY243" s="128"/>
      <c r="AZ243" s="128"/>
      <c r="BA243" s="128"/>
      <c r="BB243" s="128"/>
      <c r="BC243" s="128"/>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3"/>
      <c r="CG243" s="128"/>
      <c r="CH243" s="128"/>
      <c r="CI243" s="128"/>
      <c r="CJ243" s="128"/>
      <c r="CK243" s="128"/>
      <c r="CL243" s="128"/>
      <c r="CM243" s="128"/>
      <c r="CN243" s="128"/>
      <c r="CO243" s="128"/>
      <c r="CP243" s="128"/>
      <c r="CQ243" s="128"/>
      <c r="CR243" s="128"/>
      <c r="CS243" s="128"/>
      <c r="CT243" s="41"/>
      <c r="CU243" s="41"/>
      <c r="CV243" s="41"/>
      <c r="CW243" s="41"/>
      <c r="CX243" s="41"/>
      <c r="CY243" s="41"/>
      <c r="CZ243" s="41"/>
      <c r="DA243" s="41"/>
      <c r="DB243" s="41"/>
      <c r="DC243" s="41"/>
      <c r="DD243" s="41"/>
      <c r="DE243" s="41"/>
      <c r="DF243" s="41"/>
      <c r="DG243" s="41"/>
      <c r="DH243" s="41"/>
      <c r="DI243" s="41"/>
      <c r="DJ243" s="41"/>
      <c r="DK243" s="41"/>
      <c r="DL243" s="41"/>
      <c r="DM243" s="41"/>
      <c r="DN243" s="41"/>
      <c r="DO243" s="41"/>
      <c r="DP243" s="41"/>
      <c r="DQ243" s="41"/>
      <c r="DR243" s="41"/>
      <c r="DS243" s="41"/>
      <c r="DT243" s="41"/>
      <c r="DU243" s="41"/>
      <c r="DV243" s="3"/>
      <c r="DW243" s="129"/>
      <c r="DX243" s="129"/>
      <c r="DY243" s="129"/>
      <c r="DZ243" s="129"/>
      <c r="EA243" s="129"/>
      <c r="EB243" s="129"/>
      <c r="EC243" s="129"/>
      <c r="ED243" s="129"/>
      <c r="EE243" s="129"/>
      <c r="EF243" s="129"/>
      <c r="EG243" s="129"/>
      <c r="EH243" s="129"/>
      <c r="EI243" s="129"/>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row>
    <row r="244" spans="1:171" ht="11.25" customHeight="1" thickBot="1">
      <c r="A244" s="194"/>
      <c r="B244" s="195"/>
      <c r="C244" s="207"/>
      <c r="D244" s="203"/>
      <c r="E244" s="204"/>
      <c r="F244" s="203"/>
      <c r="G244" s="204"/>
      <c r="H244" s="203"/>
      <c r="I244" s="204"/>
      <c r="J244" s="203"/>
      <c r="K244" s="204"/>
      <c r="L244" s="203"/>
      <c r="M244" s="206"/>
      <c r="N244" s="69" t="str">
        <f>IF(CF258&lt;&gt;"",IF(CF258="W",IF(SUM(IF(D243&gt;D241,1,0),IF(F243&gt;F241,1,0),IF(H243&gt;H241,1,0),IF(J243&gt;J241,1,0),IF(L243&gt;L241,1,0))&lt;&gt;3,"E",""),""),"")</f>
        <v/>
      </c>
      <c r="O244" s="194"/>
      <c r="P244" s="195"/>
      <c r="Q244" s="207"/>
      <c r="R244" s="203"/>
      <c r="S244" s="204"/>
      <c r="T244" s="203"/>
      <c r="U244" s="204"/>
      <c r="V244" s="203"/>
      <c r="W244" s="204"/>
      <c r="X244" s="203"/>
      <c r="Y244" s="204"/>
      <c r="Z244" s="203"/>
      <c r="AA244" s="206"/>
      <c r="AB244" s="69" t="str">
        <f>IF(DV258&lt;&gt;"",IF(DV258="W",IF(SUM(IF(R243&gt;R241,1,0),IF(T243&gt;T241,1,0),IF(V243&gt;V241,1,0),IF(X243&gt;X241,1,0),IF(Z243&gt;Z241,1,0))&lt;&gt;3,"E",""),""),"")</f>
        <v/>
      </c>
      <c r="AP244" s="3"/>
      <c r="AQ244" s="126"/>
      <c r="AR244" s="126"/>
      <c r="AS244" s="126"/>
      <c r="AT244" s="126"/>
      <c r="AU244" s="126"/>
      <c r="AV244" s="126"/>
      <c r="AW244" s="126"/>
      <c r="AX244" s="126"/>
      <c r="AY244" s="126"/>
      <c r="AZ244" s="126"/>
      <c r="BA244" s="126"/>
      <c r="BB244" s="126"/>
      <c r="BC244" s="126"/>
      <c r="CF244" s="3"/>
      <c r="CG244" s="126"/>
      <c r="CH244" s="126"/>
      <c r="CI244" s="126"/>
      <c r="CJ244" s="126"/>
      <c r="CK244" s="126"/>
      <c r="CL244" s="126"/>
      <c r="CM244" s="126"/>
      <c r="CN244" s="126"/>
      <c r="CO244" s="126"/>
      <c r="CP244" s="126"/>
      <c r="CQ244" s="126"/>
      <c r="CR244" s="126"/>
      <c r="CS244" s="126"/>
      <c r="DV244" s="3"/>
      <c r="DW244" s="129"/>
      <c r="DX244" s="129"/>
      <c r="DY244" s="129"/>
      <c r="DZ244" s="129"/>
      <c r="EA244" s="129"/>
      <c r="EB244" s="129"/>
      <c r="EC244" s="129"/>
      <c r="ED244" s="129"/>
      <c r="EE244" s="129"/>
      <c r="EF244" s="129"/>
      <c r="EG244" s="129"/>
      <c r="EH244" s="129"/>
      <c r="EI244" s="129"/>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row>
    <row r="245" spans="1:171" ht="11.25" customHeight="1" thickBot="1">
      <c r="A245" s="3"/>
      <c r="B245" s="3"/>
      <c r="C245" s="3"/>
      <c r="D245" s="3"/>
      <c r="E245" s="3"/>
      <c r="F245" s="3"/>
      <c r="G245" s="3"/>
      <c r="H245" s="3"/>
      <c r="I245" s="3"/>
      <c r="J245" s="3"/>
      <c r="K245" s="3"/>
      <c r="L245" s="3"/>
      <c r="M245" s="3"/>
      <c r="N245" s="3"/>
      <c r="O245" s="3"/>
      <c r="P245" s="3"/>
      <c r="Q245" s="3"/>
      <c r="R245" s="3"/>
      <c r="S245" s="3"/>
      <c r="T245" s="3"/>
      <c r="U245" s="3"/>
      <c r="V245" s="3"/>
      <c r="W245" s="3"/>
      <c r="X245" s="43"/>
      <c r="Y245" s="43"/>
      <c r="Z245" s="43"/>
      <c r="AA245" s="43"/>
      <c r="AB245" s="43"/>
      <c r="AP245" s="3"/>
      <c r="AQ245" s="127"/>
      <c r="AR245" s="127"/>
      <c r="AS245" s="127"/>
      <c r="AT245" s="127"/>
      <c r="AU245" s="127"/>
      <c r="AV245" s="127"/>
      <c r="AW245" s="127"/>
      <c r="AX245" s="127"/>
      <c r="AY245" s="127"/>
      <c r="AZ245" s="127"/>
      <c r="BA245" s="127"/>
      <c r="BB245" s="127"/>
      <c r="BC245" s="127"/>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3"/>
      <c r="CG245" s="127"/>
      <c r="CH245" s="127"/>
      <c r="CI245" s="127"/>
      <c r="CJ245" s="127"/>
      <c r="CK245" s="127"/>
      <c r="CL245" s="127"/>
      <c r="CM245" s="127"/>
      <c r="CN245" s="127"/>
      <c r="CO245" s="127"/>
      <c r="CP245" s="127"/>
      <c r="CQ245" s="127"/>
      <c r="CR245" s="127"/>
      <c r="CS245" s="127"/>
      <c r="CT245" s="40"/>
      <c r="CU245" s="40"/>
      <c r="CV245" s="40"/>
      <c r="CW245" s="40"/>
      <c r="CX245" s="40"/>
      <c r="CY245" s="40"/>
      <c r="CZ245" s="40"/>
      <c r="DA245" s="40"/>
      <c r="DB245" s="40"/>
      <c r="DC245" s="40"/>
      <c r="DD245" s="40"/>
      <c r="DE245" s="40"/>
      <c r="DF245" s="40"/>
      <c r="DG245" s="40"/>
      <c r="DH245" s="40"/>
      <c r="DI245" s="40"/>
      <c r="DJ245" s="40"/>
      <c r="DK245" s="40"/>
      <c r="DL245" s="40"/>
      <c r="DM245" s="40"/>
      <c r="DN245" s="40"/>
      <c r="DO245" s="40"/>
      <c r="DP245" s="40"/>
      <c r="DQ245" s="40"/>
      <c r="DR245" s="40"/>
      <c r="DS245" s="40"/>
      <c r="DT245" s="40"/>
      <c r="DU245" s="40"/>
      <c r="DV245" s="3"/>
      <c r="DW245" s="129"/>
      <c r="DX245" s="129"/>
      <c r="DY245" s="129"/>
      <c r="DZ245" s="129"/>
      <c r="EA245" s="129"/>
      <c r="EB245" s="129"/>
      <c r="EC245" s="129"/>
      <c r="ED245" s="129"/>
      <c r="EE245" s="129"/>
      <c r="EF245" s="129"/>
      <c r="EG245" s="129"/>
      <c r="EH245" s="129"/>
      <c r="EI245" s="129"/>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row>
    <row r="246" spans="1:171" ht="11.25" customHeight="1">
      <c r="A246" s="42"/>
      <c r="B246" s="42"/>
      <c r="C246" s="42"/>
      <c r="D246" s="42"/>
      <c r="E246" s="42"/>
      <c r="F246" s="43"/>
      <c r="G246" s="43"/>
      <c r="H246" s="43"/>
      <c r="I246" s="43"/>
      <c r="J246" s="43"/>
      <c r="K246" s="43"/>
      <c r="L246" s="43"/>
      <c r="M246" s="43"/>
      <c r="N246" s="43"/>
      <c r="O246" s="43"/>
      <c r="P246" s="43"/>
      <c r="Q246" s="43"/>
      <c r="R246" s="43"/>
      <c r="S246" s="43"/>
      <c r="T246" s="43"/>
      <c r="U246" s="43"/>
      <c r="V246" s="43"/>
      <c r="W246" s="43"/>
      <c r="AA246" s="42"/>
      <c r="AB246" s="42"/>
      <c r="AP246" s="3"/>
      <c r="AQ246" s="154" t="str">
        <f>CONCATENATE($A200," ",$D200,","," ",$F198)</f>
        <v>Group: 4, Women's Singles</v>
      </c>
      <c r="AR246" s="155"/>
      <c r="AS246" s="155"/>
      <c r="AT246" s="155"/>
      <c r="AU246" s="155"/>
      <c r="AV246" s="155"/>
      <c r="AW246" s="155"/>
      <c r="AX246" s="155"/>
      <c r="AY246" s="155"/>
      <c r="AZ246" s="155"/>
      <c r="BA246" s="155"/>
      <c r="BB246" s="155"/>
      <c r="BC246" s="156"/>
      <c r="BD246" s="163">
        <f>A237</f>
        <v>6</v>
      </c>
      <c r="BE246" s="164"/>
      <c r="BF246" s="183" t="str">
        <f>C237</f>
        <v>B</v>
      </c>
      <c r="BG246" s="185" t="str">
        <f>IF(VLOOKUP($BF246,$A202:$C212,3,FALSE)=0,"",CONCATENATE(VLOOKUP(VLOOKUP($BF246,$A202:$C212,3,FALSE),Players!$J:$N,4,FALSE)," ",VLOOKUP($BF246,$A202:$C212,3,FALSE)," ",IF(ISERROR(VLOOKUP(VLOOKUP($BF246,$A202:$C212,3,FALSE),Players!$J:$N,5,FALSE)),"()",CONCATENATE("(",VLOOKUP(VLOOKUP($BF246,$A202:$C212,3,FALSE),Players!$J:$N,5,FALSE),")"))))</f>
        <v/>
      </c>
      <c r="BH246" s="186"/>
      <c r="BI246" s="186"/>
      <c r="BJ246" s="186"/>
      <c r="BK246" s="186"/>
      <c r="BL246" s="186"/>
      <c r="BM246" s="186"/>
      <c r="BN246" s="186"/>
      <c r="BO246" s="186"/>
      <c r="BP246" s="186"/>
      <c r="BQ246" s="186"/>
      <c r="BR246" s="186"/>
      <c r="BS246" s="186"/>
      <c r="BT246" s="186"/>
      <c r="BU246" s="187"/>
      <c r="BV246" s="170" t="str">
        <f>IF(D237&lt;&gt;"",D237,"")</f>
        <v/>
      </c>
      <c r="BW246" s="171"/>
      <c r="BX246" s="335" t="str">
        <f>IF(F237&lt;&gt;"",F237,"")</f>
        <v/>
      </c>
      <c r="BY246" s="171"/>
      <c r="BZ246" s="335" t="str">
        <f>IF(H237&lt;&gt;"",H237,"")</f>
        <v/>
      </c>
      <c r="CA246" s="171"/>
      <c r="CB246" s="335" t="str">
        <f>IF(J237&lt;&gt;"",J237,"")</f>
        <v/>
      </c>
      <c r="CC246" s="171"/>
      <c r="CD246" s="335" t="str">
        <f>IF(L237&lt;&gt;"",L237,"")</f>
        <v/>
      </c>
      <c r="CE246" s="337"/>
      <c r="CF246" s="174" t="str">
        <f>IF($CD246=$CD248,IF($CB246=$CB248,IF($BZ246&lt;&gt;"",IF($BZ246&gt;$BZ248,"W","L"),""),IF($CB246&gt;$CB248,"W","L")),IF($CD246&gt;$CD248,"W","L"))</f>
        <v/>
      </c>
      <c r="CG246" s="154" t="str">
        <f>CONCATENATE($A200," ",$D200,","," ",$F198)</f>
        <v>Group: 4, Women's Singles</v>
      </c>
      <c r="CH246" s="155"/>
      <c r="CI246" s="155"/>
      <c r="CJ246" s="155"/>
      <c r="CK246" s="155"/>
      <c r="CL246" s="155"/>
      <c r="CM246" s="155"/>
      <c r="CN246" s="155"/>
      <c r="CO246" s="155"/>
      <c r="CP246" s="155"/>
      <c r="CQ246" s="155"/>
      <c r="CR246" s="155"/>
      <c r="CS246" s="156"/>
      <c r="CT246" s="163">
        <f>O237</f>
        <v>13</v>
      </c>
      <c r="CU246" s="164"/>
      <c r="CV246" s="183" t="str">
        <f>Q237</f>
        <v>A</v>
      </c>
      <c r="CW246" s="185" t="str">
        <f>IF(VLOOKUP($CV246,$A202:$C212,3,FALSE)=0,"",CONCATENATE(VLOOKUP(VLOOKUP($CV246,$A202:$C212,3,FALSE),Players!$J:$N,4,FALSE)," ",VLOOKUP($CV246,$A202:$C212,3,FALSE)," ",IF(ISERROR(VLOOKUP(VLOOKUP($CV246,$A202:$C212,3,FALSE),Players!$J:$N,5,FALSE)),"()",CONCATENATE("(",VLOOKUP(VLOOKUP($CV246,$A202:$C212,3,FALSE),Players!$J:$N,5,FALSE),")"))))</f>
        <v/>
      </c>
      <c r="CX246" s="186"/>
      <c r="CY246" s="186"/>
      <c r="CZ246" s="186"/>
      <c r="DA246" s="186"/>
      <c r="DB246" s="186"/>
      <c r="DC246" s="186"/>
      <c r="DD246" s="186"/>
      <c r="DE246" s="186"/>
      <c r="DF246" s="186"/>
      <c r="DG246" s="186"/>
      <c r="DH246" s="186"/>
      <c r="DI246" s="186"/>
      <c r="DJ246" s="186"/>
      <c r="DK246" s="187"/>
      <c r="DL246" s="170" t="str">
        <f>IF(R237&lt;&gt;"",R237,"")</f>
        <v/>
      </c>
      <c r="DM246" s="171"/>
      <c r="DN246" s="335" t="str">
        <f>IF(T237&lt;&gt;"",T237,"")</f>
        <v/>
      </c>
      <c r="DO246" s="171"/>
      <c r="DP246" s="335" t="str">
        <f>IF(V237&lt;&gt;"",V237,"")</f>
        <v/>
      </c>
      <c r="DQ246" s="171"/>
      <c r="DR246" s="335" t="str">
        <f>IF(X237&lt;&gt;"",X237,"")</f>
        <v/>
      </c>
      <c r="DS246" s="171"/>
      <c r="DT246" s="335" t="str">
        <f>IF(Z237&lt;&gt;"",Z237,"")</f>
        <v/>
      </c>
      <c r="DU246" s="337"/>
      <c r="DV246" s="174" t="str">
        <f>IF($DT246=$DT248,IF($DR246=$DR248,IF($DP246&lt;&gt;"",IF($DP246&gt;$DP248,"W","L"),""),IF($DR246&gt;$DR248,"W","L")),IF($DT246&gt;$DT248,"W","L"))</f>
        <v/>
      </c>
      <c r="DW246" s="129"/>
      <c r="DX246" s="129"/>
      <c r="DY246" s="129"/>
      <c r="DZ246" s="129"/>
      <c r="EA246" s="129"/>
      <c r="EB246" s="129"/>
      <c r="EC246" s="129"/>
      <c r="ED246" s="129"/>
      <c r="EE246" s="129"/>
      <c r="EF246" s="129"/>
      <c r="EG246" s="129"/>
      <c r="EH246" s="129"/>
      <c r="EI246" s="129"/>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row>
    <row r="247" spans="1:171" ht="11.25" customHeight="1">
      <c r="C247" s="44"/>
      <c r="D247" s="44"/>
      <c r="N247" s="43"/>
      <c r="O247" s="43"/>
      <c r="P247" s="43"/>
      <c r="Q247" s="43"/>
      <c r="R247" s="43"/>
      <c r="S247" s="43"/>
      <c r="T247" s="43"/>
      <c r="U247" s="43"/>
      <c r="V247" s="43"/>
      <c r="W247" s="43"/>
      <c r="X247" s="43"/>
      <c r="Y247" s="43"/>
      <c r="Z247" s="43"/>
      <c r="AA247" s="43"/>
      <c r="AB247" s="43"/>
      <c r="AP247" s="3"/>
      <c r="AQ247" s="157"/>
      <c r="AR247" s="158"/>
      <c r="AS247" s="158"/>
      <c r="AT247" s="158"/>
      <c r="AU247" s="158"/>
      <c r="AV247" s="158"/>
      <c r="AW247" s="158"/>
      <c r="AX247" s="158"/>
      <c r="AY247" s="158"/>
      <c r="AZ247" s="158"/>
      <c r="BA247" s="158"/>
      <c r="BB247" s="158"/>
      <c r="BC247" s="159"/>
      <c r="BD247" s="165"/>
      <c r="BE247" s="166"/>
      <c r="BF247" s="184"/>
      <c r="BG247" s="188"/>
      <c r="BH247" s="189"/>
      <c r="BI247" s="189"/>
      <c r="BJ247" s="189"/>
      <c r="BK247" s="189"/>
      <c r="BL247" s="189"/>
      <c r="BM247" s="189"/>
      <c r="BN247" s="189"/>
      <c r="BO247" s="189"/>
      <c r="BP247" s="189"/>
      <c r="BQ247" s="189"/>
      <c r="BR247" s="189"/>
      <c r="BS247" s="189"/>
      <c r="BT247" s="189"/>
      <c r="BU247" s="190"/>
      <c r="BV247" s="172"/>
      <c r="BW247" s="173"/>
      <c r="BX247" s="336"/>
      <c r="BY247" s="173"/>
      <c r="BZ247" s="336"/>
      <c r="CA247" s="173"/>
      <c r="CB247" s="336"/>
      <c r="CC247" s="173"/>
      <c r="CD247" s="336"/>
      <c r="CE247" s="338"/>
      <c r="CF247" s="174"/>
      <c r="CG247" s="157"/>
      <c r="CH247" s="158"/>
      <c r="CI247" s="158"/>
      <c r="CJ247" s="158"/>
      <c r="CK247" s="158"/>
      <c r="CL247" s="158"/>
      <c r="CM247" s="158"/>
      <c r="CN247" s="158"/>
      <c r="CO247" s="158"/>
      <c r="CP247" s="158"/>
      <c r="CQ247" s="158"/>
      <c r="CR247" s="158"/>
      <c r="CS247" s="159"/>
      <c r="CT247" s="165"/>
      <c r="CU247" s="166"/>
      <c r="CV247" s="184"/>
      <c r="CW247" s="188"/>
      <c r="CX247" s="189"/>
      <c r="CY247" s="189"/>
      <c r="CZ247" s="189"/>
      <c r="DA247" s="189"/>
      <c r="DB247" s="189"/>
      <c r="DC247" s="189"/>
      <c r="DD247" s="189"/>
      <c r="DE247" s="189"/>
      <c r="DF247" s="189"/>
      <c r="DG247" s="189"/>
      <c r="DH247" s="189"/>
      <c r="DI247" s="189"/>
      <c r="DJ247" s="189"/>
      <c r="DK247" s="190"/>
      <c r="DL247" s="172"/>
      <c r="DM247" s="173"/>
      <c r="DN247" s="336"/>
      <c r="DO247" s="173"/>
      <c r="DP247" s="336"/>
      <c r="DQ247" s="173"/>
      <c r="DR247" s="336"/>
      <c r="DS247" s="173"/>
      <c r="DT247" s="336"/>
      <c r="DU247" s="338"/>
      <c r="DV247" s="174"/>
      <c r="DW247" s="129"/>
      <c r="DX247" s="129"/>
      <c r="DY247" s="129"/>
      <c r="DZ247" s="129"/>
      <c r="EA247" s="129"/>
      <c r="EB247" s="129"/>
      <c r="EC247" s="129"/>
      <c r="ED247" s="129"/>
      <c r="EE247" s="129"/>
      <c r="EF247" s="129"/>
      <c r="EG247" s="129"/>
      <c r="EH247" s="129"/>
      <c r="EI247" s="129"/>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row>
    <row r="248" spans="1:171" ht="11.25" customHeight="1">
      <c r="A248" s="2"/>
      <c r="J248" s="43"/>
      <c r="K248" s="43"/>
      <c r="L248" s="43"/>
      <c r="M248" s="43"/>
      <c r="R248" s="42"/>
      <c r="S248" s="42"/>
      <c r="W248" s="42"/>
      <c r="AA248" s="42"/>
      <c r="AB248" s="42"/>
      <c r="AP248" s="3"/>
      <c r="AQ248" s="157"/>
      <c r="AR248" s="158"/>
      <c r="AS248" s="158"/>
      <c r="AT248" s="158"/>
      <c r="AU248" s="158"/>
      <c r="AV248" s="158"/>
      <c r="AW248" s="158"/>
      <c r="AX248" s="158"/>
      <c r="AY248" s="158"/>
      <c r="AZ248" s="158"/>
      <c r="BA248" s="158"/>
      <c r="BB248" s="158"/>
      <c r="BC248" s="159"/>
      <c r="BD248" s="165"/>
      <c r="BE248" s="166"/>
      <c r="BF248" s="175" t="str">
        <f>C239</f>
        <v>F</v>
      </c>
      <c r="BG248" s="177" t="str">
        <f>IF(VLOOKUP($BF248,$A202:$C212,3,FALSE)=0,"",CONCATENATE(VLOOKUP(VLOOKUP($BF248,$A202:$C212,3,FALSE),Players!$J:$N,4,FALSE)," ",VLOOKUP($BF248,$A202:$C212,3,FALSE)," ",IF(ISERROR(VLOOKUP(VLOOKUP($BF248,$A202:$C212,3,FALSE),Players!$J:$N,5,FALSE)),"()",CONCATENATE("(",VLOOKUP(VLOOKUP($BF248,$A202:$C212,3,FALSE),Players!$J:$N,5,FALSE),")"))))</f>
        <v/>
      </c>
      <c r="BH248" s="178"/>
      <c r="BI248" s="178"/>
      <c r="BJ248" s="178"/>
      <c r="BK248" s="178"/>
      <c r="BL248" s="178"/>
      <c r="BM248" s="178"/>
      <c r="BN248" s="178"/>
      <c r="BO248" s="178"/>
      <c r="BP248" s="178"/>
      <c r="BQ248" s="178"/>
      <c r="BR248" s="178"/>
      <c r="BS248" s="178"/>
      <c r="BT248" s="178"/>
      <c r="BU248" s="179"/>
      <c r="BV248" s="150" t="str">
        <f>IF(D239&lt;&gt;"",D239,"")</f>
        <v/>
      </c>
      <c r="BW248" s="151"/>
      <c r="BX248" s="288" t="str">
        <f>IF(F239&lt;&gt;"",F239,"")</f>
        <v/>
      </c>
      <c r="BY248" s="151"/>
      <c r="BZ248" s="288" t="str">
        <f>IF(H239&lt;&gt;"",H239,"")</f>
        <v/>
      </c>
      <c r="CA248" s="151"/>
      <c r="CB248" s="288" t="str">
        <f>IF(J239&lt;&gt;"",J239,"")</f>
        <v/>
      </c>
      <c r="CC248" s="151"/>
      <c r="CD248" s="288" t="str">
        <f>IF(L239&lt;&gt;"",L239,"")</f>
        <v/>
      </c>
      <c r="CE248" s="332"/>
      <c r="CF248" s="174" t="str">
        <f>IF($CF246&lt;&gt;"",IF(CF246="W","L","W"),"")</f>
        <v/>
      </c>
      <c r="CG248" s="157"/>
      <c r="CH248" s="158"/>
      <c r="CI248" s="158"/>
      <c r="CJ248" s="158"/>
      <c r="CK248" s="158"/>
      <c r="CL248" s="158"/>
      <c r="CM248" s="158"/>
      <c r="CN248" s="158"/>
      <c r="CO248" s="158"/>
      <c r="CP248" s="158"/>
      <c r="CQ248" s="158"/>
      <c r="CR248" s="158"/>
      <c r="CS248" s="159"/>
      <c r="CT248" s="165"/>
      <c r="CU248" s="166"/>
      <c r="CV248" s="175" t="str">
        <f>Q239</f>
        <v>E</v>
      </c>
      <c r="CW248" s="177" t="str">
        <f>IF(VLOOKUP($CV248,$A202:$C212,3,FALSE)=0,"",CONCATENATE(VLOOKUP(VLOOKUP($CV248,$A202:$C212,3,FALSE),Players!$J:$N,4,FALSE)," ",VLOOKUP($CV248,$A202:$C212,3,FALSE)," ",IF(ISERROR(VLOOKUP(VLOOKUP($CV248,$A202:$C212,3,FALSE),Players!$J:$N,5,FALSE)),"()",CONCATENATE("(",VLOOKUP(VLOOKUP($CV248,$A202:$C212,3,FALSE),Players!$J:$N,5,FALSE),")"))))</f>
        <v/>
      </c>
      <c r="CX248" s="178"/>
      <c r="CY248" s="178"/>
      <c r="CZ248" s="178"/>
      <c r="DA248" s="178"/>
      <c r="DB248" s="178"/>
      <c r="DC248" s="178"/>
      <c r="DD248" s="178"/>
      <c r="DE248" s="178"/>
      <c r="DF248" s="178"/>
      <c r="DG248" s="178"/>
      <c r="DH248" s="178"/>
      <c r="DI248" s="178"/>
      <c r="DJ248" s="178"/>
      <c r="DK248" s="179"/>
      <c r="DL248" s="150" t="str">
        <f>IF(R239&lt;&gt;"",R239,"")</f>
        <v/>
      </c>
      <c r="DM248" s="151"/>
      <c r="DN248" s="288" t="str">
        <f>IF(T239&lt;&gt;"",T239,"")</f>
        <v/>
      </c>
      <c r="DO248" s="151"/>
      <c r="DP248" s="288" t="str">
        <f>IF(V239&lt;&gt;"",V239,"")</f>
        <v/>
      </c>
      <c r="DQ248" s="151"/>
      <c r="DR248" s="288" t="str">
        <f>IF(X239&lt;&gt;"",X239,"")</f>
        <v/>
      </c>
      <c r="DS248" s="151"/>
      <c r="DT248" s="288" t="str">
        <f>IF(Z239&lt;&gt;"",Z239,"")</f>
        <v/>
      </c>
      <c r="DU248" s="332"/>
      <c r="DV248" s="174" t="str">
        <f>IF($DV246&lt;&gt;"",IF(DV246="W","L","W"),"")</f>
        <v/>
      </c>
      <c r="DW248" s="129"/>
      <c r="DX248" s="129"/>
      <c r="DY248" s="129"/>
      <c r="DZ248" s="129"/>
      <c r="EA248" s="129"/>
      <c r="EB248" s="129"/>
      <c r="EC248" s="129"/>
      <c r="ED248" s="129"/>
      <c r="EE248" s="129"/>
      <c r="EF248" s="129"/>
      <c r="EG248" s="129"/>
      <c r="EH248" s="129"/>
      <c r="EI248" s="129"/>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row>
    <row r="249" spans="1:171" ht="11.25" customHeight="1" thickBot="1">
      <c r="A249" s="42"/>
      <c r="R249" s="42"/>
      <c r="S249" s="42"/>
      <c r="W249" s="42"/>
      <c r="X249" s="43"/>
      <c r="Y249" s="43"/>
      <c r="Z249" s="43"/>
      <c r="AA249" s="43"/>
      <c r="AB249" s="43"/>
      <c r="AP249" s="3"/>
      <c r="AQ249" s="160"/>
      <c r="AR249" s="161"/>
      <c r="AS249" s="161"/>
      <c r="AT249" s="161"/>
      <c r="AU249" s="161"/>
      <c r="AV249" s="161"/>
      <c r="AW249" s="161"/>
      <c r="AX249" s="161"/>
      <c r="AY249" s="161"/>
      <c r="AZ249" s="161"/>
      <c r="BA249" s="161"/>
      <c r="BB249" s="161"/>
      <c r="BC249" s="162"/>
      <c r="BD249" s="167"/>
      <c r="BE249" s="168"/>
      <c r="BF249" s="176"/>
      <c r="BG249" s="180"/>
      <c r="BH249" s="181"/>
      <c r="BI249" s="181"/>
      <c r="BJ249" s="181"/>
      <c r="BK249" s="181"/>
      <c r="BL249" s="181"/>
      <c r="BM249" s="181"/>
      <c r="BN249" s="181"/>
      <c r="BO249" s="181"/>
      <c r="BP249" s="181"/>
      <c r="BQ249" s="181"/>
      <c r="BR249" s="181"/>
      <c r="BS249" s="181"/>
      <c r="BT249" s="181"/>
      <c r="BU249" s="182"/>
      <c r="BV249" s="152"/>
      <c r="BW249" s="153"/>
      <c r="BX249" s="333"/>
      <c r="BY249" s="153"/>
      <c r="BZ249" s="333"/>
      <c r="CA249" s="153"/>
      <c r="CB249" s="333"/>
      <c r="CC249" s="153"/>
      <c r="CD249" s="333"/>
      <c r="CE249" s="334"/>
      <c r="CF249" s="341"/>
      <c r="CG249" s="160"/>
      <c r="CH249" s="161"/>
      <c r="CI249" s="161"/>
      <c r="CJ249" s="161"/>
      <c r="CK249" s="161"/>
      <c r="CL249" s="161"/>
      <c r="CM249" s="161"/>
      <c r="CN249" s="161"/>
      <c r="CO249" s="161"/>
      <c r="CP249" s="161"/>
      <c r="CQ249" s="161"/>
      <c r="CR249" s="161"/>
      <c r="CS249" s="162"/>
      <c r="CT249" s="167"/>
      <c r="CU249" s="168"/>
      <c r="CV249" s="176"/>
      <c r="CW249" s="180"/>
      <c r="CX249" s="181"/>
      <c r="CY249" s="181"/>
      <c r="CZ249" s="181"/>
      <c r="DA249" s="181"/>
      <c r="DB249" s="181"/>
      <c r="DC249" s="181"/>
      <c r="DD249" s="181"/>
      <c r="DE249" s="181"/>
      <c r="DF249" s="181"/>
      <c r="DG249" s="181"/>
      <c r="DH249" s="181"/>
      <c r="DI249" s="181"/>
      <c r="DJ249" s="181"/>
      <c r="DK249" s="182"/>
      <c r="DL249" s="152"/>
      <c r="DM249" s="153"/>
      <c r="DN249" s="333"/>
      <c r="DO249" s="153"/>
      <c r="DP249" s="333"/>
      <c r="DQ249" s="153"/>
      <c r="DR249" s="333"/>
      <c r="DS249" s="153"/>
      <c r="DT249" s="333"/>
      <c r="DU249" s="334"/>
      <c r="DV249" s="174"/>
      <c r="DW249" s="129"/>
      <c r="DX249" s="129"/>
      <c r="DY249" s="129"/>
      <c r="DZ249" s="129"/>
      <c r="EA249" s="129"/>
      <c r="EB249" s="129"/>
      <c r="EC249" s="129"/>
      <c r="ED249" s="129"/>
      <c r="EE249" s="129"/>
      <c r="EF249" s="129"/>
      <c r="EG249" s="129"/>
      <c r="EH249" s="129"/>
      <c r="EI249" s="129"/>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row>
    <row r="250" spans="1:171" ht="11.25" customHeight="1">
      <c r="A250" s="42"/>
      <c r="R250" s="42"/>
      <c r="S250" s="42"/>
      <c r="W250" s="42"/>
      <c r="AA250" s="42"/>
      <c r="AB250" s="42"/>
      <c r="AP250" s="3"/>
      <c r="AQ250" s="126"/>
      <c r="AR250" s="126"/>
      <c r="AS250" s="126"/>
      <c r="AT250" s="126"/>
      <c r="AU250" s="126"/>
      <c r="AV250" s="126"/>
      <c r="AW250" s="126"/>
      <c r="AX250" s="126"/>
      <c r="AY250" s="126"/>
      <c r="AZ250" s="126"/>
      <c r="BA250" s="126"/>
      <c r="BB250" s="126"/>
      <c r="BC250" s="126"/>
      <c r="BV250" s="169" t="str">
        <f>IF(CF246&lt;&gt;"",IF(AND(AND(BV246&gt;-1,BV248&gt;-1),OR(BV246&gt;10,BV248&gt;10),ABS(BV246-BV248)&gt;1,IF(OR(BV246&gt;11,BV248&gt;11),ABS(BV246-BV248)=2,TRUE),BV246=INT(BV246),BV248=INT(BV248)),"","Error"),"")</f>
        <v/>
      </c>
      <c r="BW250" s="169"/>
      <c r="BX250" s="169" t="str">
        <f>IF(CF246&lt;&gt;"",IF(AND(AND(BX246&gt;-1,BX248&gt;-1),OR(BX246&gt;10,BX248&gt;10),ABS(BX246-BX248)&gt;1,IF(OR(BX246&gt;11,BX248&gt;11),ABS(BX246-BX248)=2,TRUE),BX246=INT(BX246),BX248=INT(BX248)),"","Error"),"")</f>
        <v/>
      </c>
      <c r="BY250" s="169"/>
      <c r="BZ250" s="169" t="str">
        <f>IF(CF246&lt;&gt;"",IF(AND(AND(BZ246&gt;-1,BZ248&gt;-1),OR(BZ246&gt;10,BZ248&gt;10),ABS(BZ246-BZ248)&gt;1,IF(OR(BZ246&gt;11,BZ248&gt;11),ABS(BZ246-BZ248)=2,TRUE),BZ246=INT(BZ246),BZ248=INT(BZ248)),"","Error"),"")</f>
        <v/>
      </c>
      <c r="CA250" s="169"/>
      <c r="CB250" s="169" t="str">
        <f>IF(AND(CF246&lt;&gt;"",CB246&lt;&gt;""),IF(AND(AND(CB246&gt;-1,CB248&gt;-1),OR(CB246&gt;10,CB248&gt;10),ABS(CB246-CB248)&gt;1,IF(OR(CB246&gt;11,CB248&gt;11),ABS(CB246-CB248)=2,TRUE),CB246=INT(CB246),CB248=INT(CB248)),"","Error"),"")</f>
        <v/>
      </c>
      <c r="CC250" s="169"/>
      <c r="CD250" s="169" t="str">
        <f>IF(AND(CF246&lt;&gt;"",CD246&lt;&gt;""),IF(AND(AND(CD246&gt;-1,CD248&gt;-1),OR(CD246&gt;10,CD248&gt;10),ABS(CD246-CD248)&gt;1,IF(OR(CD246&gt;11,CD248&gt;11),ABS(CD246-CD248)=2,TRUE),CD246=INT(CD246),CD248=INT(CD248)),"","Error"),"")</f>
        <v/>
      </c>
      <c r="CE250" s="169"/>
      <c r="CF250" s="3"/>
      <c r="CG250" s="126"/>
      <c r="CH250" s="126"/>
      <c r="CI250" s="126"/>
      <c r="CJ250" s="126"/>
      <c r="CK250" s="126"/>
      <c r="CL250" s="126"/>
      <c r="CM250" s="126"/>
      <c r="CN250" s="126"/>
      <c r="CO250" s="126"/>
      <c r="CP250" s="126"/>
      <c r="CQ250" s="126"/>
      <c r="CR250" s="126"/>
      <c r="CS250" s="126"/>
      <c r="DL250" s="169" t="str">
        <f>IF(DV246&lt;&gt;"",IF(AND(AND(DL246&gt;-1,DL248&gt;-1),OR(DL246&gt;10,DL248&gt;10),ABS(DL246-DL248)&gt;1,IF(OR(DL246&gt;11,DL248&gt;11),ABS(DL246-DL248)=2,TRUE),DL246=INT(DL246),DL248=INT(DL248)),"","Error"),"")</f>
        <v/>
      </c>
      <c r="DM250" s="169"/>
      <c r="DN250" s="169" t="str">
        <f>IF(DV246&lt;&gt;"",IF(AND(AND(DN246&gt;-1,DN248&gt;-1),OR(DN246&gt;10,DN248&gt;10),ABS(DN246-DN248)&gt;1,IF(OR(DN246&gt;11,DN248&gt;11),ABS(DN246-DN248)=2,TRUE),DN246=INT(DN246),DN248=INT(DN248)),"","Error"),"")</f>
        <v/>
      </c>
      <c r="DO250" s="169"/>
      <c r="DP250" s="169" t="str">
        <f>IF(DV246&lt;&gt;"",IF(AND(AND(DP246&gt;-1,DP248&gt;-1),OR(DP246&gt;10,DP248&gt;10),ABS(DP246-DP248)&gt;1,IF(OR(DP246&gt;11,DP248&gt;11),ABS(DP246-DP248)=2,TRUE),DP246=INT(DP246),DP248=INT(DP248)),"","Error"),"")</f>
        <v/>
      </c>
      <c r="DQ250" s="169"/>
      <c r="DR250" s="169" t="str">
        <f>IF(AND(DV246&lt;&gt;"",DR246&lt;&gt;""),IF(AND(AND(DR246&gt;-1,DR248&gt;-1),OR(DR246&gt;10,DR248&gt;10),ABS(DR246-DR248)&gt;1,IF(OR(DR246&gt;11,DR248&gt;11),ABS(DR246-DR248)=2,TRUE),DR246=INT(DR246),DR248=INT(DR248)),"","Error"),"")</f>
        <v/>
      </c>
      <c r="DS250" s="169"/>
      <c r="DT250" s="169" t="str">
        <f>IF(AND(DV246&lt;&gt;"",DT246&lt;&gt;""),IF(AND(AND(DT246&gt;-1,DT248&gt;-1),OR(DT246&gt;10,DT248&gt;10),ABS(DT246-DT248)&gt;1,IF(OR(DT246&gt;11,DT248&gt;11),ABS(DT246-DT248)=2,TRUE),DT246=INT(DT246),DT248=INT(DT248)),"","Error"),"")</f>
        <v/>
      </c>
      <c r="DU250" s="169"/>
      <c r="DV250" s="3"/>
      <c r="DW250" s="129"/>
      <c r="DX250" s="129"/>
      <c r="DY250" s="129"/>
      <c r="DZ250" s="129"/>
      <c r="EA250" s="129"/>
      <c r="EB250" s="129"/>
      <c r="EC250" s="129"/>
      <c r="ED250" s="129"/>
      <c r="EE250" s="129"/>
      <c r="EF250" s="129"/>
      <c r="EG250" s="129"/>
      <c r="EH250" s="129"/>
      <c r="EI250" s="129"/>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row>
    <row r="251" spans="1:171" ht="11.25" customHeight="1">
      <c r="C251" s="44"/>
      <c r="D251" s="44"/>
      <c r="R251" s="42"/>
      <c r="S251" s="42"/>
      <c r="W251" s="42"/>
      <c r="X251" s="43"/>
      <c r="Y251" s="43"/>
      <c r="Z251" s="43"/>
      <c r="AA251" s="43"/>
      <c r="AB251" s="43"/>
      <c r="AP251" s="3"/>
      <c r="AQ251" s="126"/>
      <c r="AR251" s="126"/>
      <c r="AS251" s="126"/>
      <c r="AT251" s="126"/>
      <c r="AU251" s="126"/>
      <c r="AV251" s="126"/>
      <c r="AW251" s="126"/>
      <c r="AX251" s="126"/>
      <c r="AY251" s="126"/>
      <c r="AZ251" s="126"/>
      <c r="BA251" s="126"/>
      <c r="BB251" s="126"/>
      <c r="BC251" s="126"/>
      <c r="CF251" s="3"/>
      <c r="CG251" s="126"/>
      <c r="CH251" s="126"/>
      <c r="CI251" s="126"/>
      <c r="CJ251" s="126"/>
      <c r="CK251" s="126"/>
      <c r="CL251" s="126"/>
      <c r="CM251" s="126"/>
      <c r="CN251" s="126"/>
      <c r="CO251" s="126"/>
      <c r="CP251" s="126"/>
      <c r="CQ251" s="126"/>
      <c r="CR251" s="126"/>
      <c r="CS251" s="126"/>
      <c r="DV251" s="3"/>
      <c r="DW251" s="129"/>
      <c r="DX251" s="129"/>
      <c r="DY251" s="129"/>
      <c r="DZ251" s="129"/>
      <c r="EA251" s="129"/>
      <c r="EB251" s="129"/>
      <c r="EC251" s="129"/>
      <c r="ED251" s="129"/>
      <c r="EE251" s="129"/>
      <c r="EF251" s="129"/>
      <c r="EG251" s="129"/>
      <c r="EH251" s="129"/>
      <c r="EI251" s="129"/>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row>
    <row r="252" spans="1:171" ht="11.25" customHeight="1">
      <c r="A252" s="2"/>
      <c r="J252" s="43"/>
      <c r="K252" s="43"/>
      <c r="L252" s="43"/>
      <c r="M252" s="43"/>
      <c r="N252" s="43"/>
      <c r="O252" s="43"/>
      <c r="P252" s="43"/>
      <c r="Q252" s="43"/>
      <c r="R252" s="42"/>
      <c r="S252" s="42"/>
      <c r="T252" s="43"/>
      <c r="U252" s="43"/>
      <c r="V252" s="43"/>
      <c r="W252" s="42"/>
      <c r="AA252" s="42"/>
      <c r="AB252" s="42"/>
      <c r="AP252" s="3"/>
      <c r="AQ252" s="127"/>
      <c r="AR252" s="127"/>
      <c r="AS252" s="127"/>
      <c r="AT252" s="127"/>
      <c r="AU252" s="127"/>
      <c r="AV252" s="127"/>
      <c r="AW252" s="127"/>
      <c r="AX252" s="127"/>
      <c r="AY252" s="127"/>
      <c r="AZ252" s="127"/>
      <c r="BA252" s="127"/>
      <c r="BB252" s="127"/>
      <c r="BC252" s="127"/>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3"/>
      <c r="CG252" s="127"/>
      <c r="CH252" s="127"/>
      <c r="CI252" s="127"/>
      <c r="CJ252" s="127"/>
      <c r="CK252" s="127"/>
      <c r="CL252" s="127"/>
      <c r="CM252" s="127"/>
      <c r="CN252" s="127"/>
      <c r="CO252" s="127"/>
      <c r="CP252" s="127"/>
      <c r="CQ252" s="127"/>
      <c r="CR252" s="127"/>
      <c r="CS252" s="127"/>
      <c r="CT252" s="40"/>
      <c r="CU252" s="40"/>
      <c r="CV252" s="40"/>
      <c r="CW252" s="40"/>
      <c r="CX252" s="40"/>
      <c r="CY252" s="40"/>
      <c r="CZ252" s="40"/>
      <c r="DA252" s="40"/>
      <c r="DB252" s="40"/>
      <c r="DC252" s="40"/>
      <c r="DD252" s="40"/>
      <c r="DE252" s="40"/>
      <c r="DF252" s="40"/>
      <c r="DG252" s="40"/>
      <c r="DH252" s="40"/>
      <c r="DI252" s="40"/>
      <c r="DJ252" s="40"/>
      <c r="DK252" s="40"/>
      <c r="DL252" s="40"/>
      <c r="DM252" s="40"/>
      <c r="DN252" s="40"/>
      <c r="DO252" s="40"/>
      <c r="DP252" s="40"/>
      <c r="DQ252" s="40"/>
      <c r="DR252" s="40"/>
      <c r="DS252" s="40"/>
      <c r="DT252" s="40"/>
      <c r="DU252" s="40"/>
      <c r="DV252" s="3"/>
      <c r="DW252" s="129"/>
      <c r="DX252" s="129"/>
      <c r="DY252" s="129"/>
      <c r="DZ252" s="129"/>
      <c r="EA252" s="129"/>
      <c r="EB252" s="129"/>
      <c r="EC252" s="129"/>
      <c r="ED252" s="129"/>
      <c r="EE252" s="129"/>
      <c r="EF252" s="129"/>
      <c r="EG252" s="129"/>
      <c r="EH252" s="129"/>
      <c r="EI252" s="129"/>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row>
    <row r="253" spans="1:171" ht="11.25" customHeight="1">
      <c r="A253" s="42"/>
      <c r="R253" s="42"/>
      <c r="S253" s="42"/>
      <c r="W253" s="42"/>
      <c r="X253" s="43"/>
      <c r="Y253" s="43"/>
      <c r="Z253" s="43"/>
      <c r="AA253" s="43"/>
      <c r="AB253" s="43"/>
      <c r="AP253" s="3"/>
      <c r="AQ253" s="128"/>
      <c r="AR253" s="128"/>
      <c r="AS253" s="128"/>
      <c r="AT253" s="128"/>
      <c r="AU253" s="128"/>
      <c r="AV253" s="128"/>
      <c r="AW253" s="128"/>
      <c r="AX253" s="128"/>
      <c r="AY253" s="128"/>
      <c r="AZ253" s="128"/>
      <c r="BA253" s="128"/>
      <c r="BB253" s="128"/>
      <c r="BC253" s="128"/>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3"/>
      <c r="CG253" s="128"/>
      <c r="CH253" s="128"/>
      <c r="CI253" s="128"/>
      <c r="CJ253" s="128"/>
      <c r="CK253" s="128"/>
      <c r="CL253" s="128"/>
      <c r="CM253" s="128"/>
      <c r="CN253" s="128"/>
      <c r="CO253" s="128"/>
      <c r="CP253" s="128"/>
      <c r="CQ253" s="128"/>
      <c r="CR253" s="128"/>
      <c r="CS253" s="128"/>
      <c r="CT253" s="41"/>
      <c r="CU253" s="41"/>
      <c r="CV253" s="41"/>
      <c r="CW253" s="41"/>
      <c r="CX253" s="41"/>
      <c r="CY253" s="41"/>
      <c r="CZ253" s="41"/>
      <c r="DA253" s="41"/>
      <c r="DB253" s="41"/>
      <c r="DC253" s="41"/>
      <c r="DD253" s="41"/>
      <c r="DE253" s="41"/>
      <c r="DF253" s="41"/>
      <c r="DG253" s="41"/>
      <c r="DH253" s="41"/>
      <c r="DI253" s="41"/>
      <c r="DJ253" s="41"/>
      <c r="DK253" s="41"/>
      <c r="DL253" s="41"/>
      <c r="DM253" s="41"/>
      <c r="DN253" s="41"/>
      <c r="DO253" s="41"/>
      <c r="DP253" s="41"/>
      <c r="DQ253" s="41"/>
      <c r="DR253" s="41"/>
      <c r="DS253" s="41"/>
      <c r="DT253" s="41"/>
      <c r="DU253" s="41"/>
      <c r="DV253" s="3"/>
      <c r="DW253" s="129"/>
      <c r="DX253" s="129"/>
      <c r="DY253" s="129"/>
      <c r="DZ253" s="129"/>
      <c r="EA253" s="129"/>
      <c r="EB253" s="129"/>
      <c r="EC253" s="129"/>
      <c r="ED253" s="129"/>
      <c r="EE253" s="129"/>
      <c r="EF253" s="129"/>
      <c r="EG253" s="129"/>
      <c r="EH253" s="129"/>
      <c r="EI253" s="129"/>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row>
    <row r="254" spans="1:171" ht="11.25" customHeight="1">
      <c r="A254" s="42"/>
      <c r="R254" s="42"/>
      <c r="S254" s="42"/>
      <c r="W254" s="42"/>
      <c r="AA254" s="42"/>
      <c r="AB254" s="42"/>
      <c r="AP254" s="3"/>
      <c r="AQ254" s="126"/>
      <c r="AR254" s="126"/>
      <c r="AS254" s="126"/>
      <c r="AT254" s="126"/>
      <c r="AU254" s="126"/>
      <c r="AV254" s="126"/>
      <c r="AW254" s="126"/>
      <c r="AX254" s="126"/>
      <c r="AY254" s="126"/>
      <c r="AZ254" s="126"/>
      <c r="BA254" s="126"/>
      <c r="BB254" s="126"/>
      <c r="BC254" s="126"/>
      <c r="CF254" s="3"/>
      <c r="CG254" s="126"/>
      <c r="CH254" s="126"/>
      <c r="CI254" s="126"/>
      <c r="CJ254" s="126"/>
      <c r="CK254" s="126"/>
      <c r="CL254" s="126"/>
      <c r="CM254" s="126"/>
      <c r="CN254" s="126"/>
      <c r="CO254" s="126"/>
      <c r="CP254" s="126"/>
      <c r="CQ254" s="126"/>
      <c r="CR254" s="126"/>
      <c r="CS254" s="126"/>
      <c r="DV254" s="3"/>
      <c r="DW254" s="129"/>
      <c r="DX254" s="129"/>
      <c r="DY254" s="129"/>
      <c r="DZ254" s="129"/>
      <c r="EA254" s="129"/>
      <c r="EB254" s="129"/>
      <c r="EC254" s="129"/>
      <c r="ED254" s="129"/>
      <c r="EE254" s="129"/>
      <c r="EF254" s="129"/>
      <c r="EG254" s="129"/>
      <c r="EH254" s="129"/>
      <c r="EI254" s="129"/>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row>
    <row r="255" spans="1:171" ht="11.25" customHeight="1" thickBot="1">
      <c r="A255" s="42"/>
      <c r="R255" s="42"/>
      <c r="S255" s="42"/>
      <c r="W255" s="42"/>
      <c r="X255" s="43"/>
      <c r="Y255" s="43"/>
      <c r="Z255" s="43"/>
      <c r="AA255" s="43"/>
      <c r="AB255" s="43"/>
      <c r="AP255" s="3"/>
      <c r="AQ255" s="127"/>
      <c r="AR255" s="127"/>
      <c r="AS255" s="127"/>
      <c r="AT255" s="127"/>
      <c r="AU255" s="127"/>
      <c r="AV255" s="127"/>
      <c r="AW255" s="127"/>
      <c r="AX255" s="127"/>
      <c r="AY255" s="127"/>
      <c r="AZ255" s="127"/>
      <c r="BA255" s="127"/>
      <c r="BB255" s="127"/>
      <c r="BC255" s="127"/>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3"/>
      <c r="CG255" s="127"/>
      <c r="CH255" s="127"/>
      <c r="CI255" s="127"/>
      <c r="CJ255" s="127"/>
      <c r="CK255" s="127"/>
      <c r="CL255" s="127"/>
      <c r="CM255" s="127"/>
      <c r="CN255" s="127"/>
      <c r="CO255" s="127"/>
      <c r="CP255" s="127"/>
      <c r="CQ255" s="127"/>
      <c r="CR255" s="127"/>
      <c r="CS255" s="127"/>
      <c r="CT255" s="40"/>
      <c r="CU255" s="40"/>
      <c r="CV255" s="40"/>
      <c r="CW255" s="40"/>
      <c r="CX255" s="40"/>
      <c r="CY255" s="40"/>
      <c r="CZ255" s="40"/>
      <c r="DA255" s="40"/>
      <c r="DB255" s="40"/>
      <c r="DC255" s="40"/>
      <c r="DD255" s="40"/>
      <c r="DE255" s="40"/>
      <c r="DF255" s="40"/>
      <c r="DG255" s="40"/>
      <c r="DH255" s="40"/>
      <c r="DI255" s="40"/>
      <c r="DJ255" s="40"/>
      <c r="DK255" s="40"/>
      <c r="DL255" s="40"/>
      <c r="DM255" s="40"/>
      <c r="DN255" s="40"/>
      <c r="DO255" s="40"/>
      <c r="DP255" s="40"/>
      <c r="DQ255" s="40"/>
      <c r="DR255" s="40"/>
      <c r="DS255" s="40"/>
      <c r="DT255" s="40"/>
      <c r="DU255" s="40"/>
      <c r="DV255" s="3"/>
      <c r="DW255" s="129"/>
      <c r="DX255" s="129"/>
      <c r="DY255" s="129"/>
      <c r="DZ255" s="129"/>
      <c r="EA255" s="129"/>
      <c r="EB255" s="129"/>
      <c r="EC255" s="129"/>
      <c r="ED255" s="129"/>
      <c r="EE255" s="129"/>
      <c r="EF255" s="129"/>
      <c r="EG255" s="129"/>
      <c r="EH255" s="129"/>
      <c r="EI255" s="129"/>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row>
    <row r="256" spans="1:171" ht="11.25" customHeight="1">
      <c r="A256" s="2"/>
      <c r="R256" s="42"/>
      <c r="S256" s="42"/>
      <c r="W256" s="42"/>
      <c r="AA256" s="42"/>
      <c r="AB256" s="42"/>
      <c r="AP256" s="3"/>
      <c r="AQ256" s="154" t="str">
        <f>CONCATENATE($A200," ",$D200,","," ",$F198)</f>
        <v>Group: 4, Women's Singles</v>
      </c>
      <c r="AR256" s="155"/>
      <c r="AS256" s="155"/>
      <c r="AT256" s="155"/>
      <c r="AU256" s="155"/>
      <c r="AV256" s="155"/>
      <c r="AW256" s="155"/>
      <c r="AX256" s="155"/>
      <c r="AY256" s="155"/>
      <c r="AZ256" s="155"/>
      <c r="BA256" s="155"/>
      <c r="BB256" s="155"/>
      <c r="BC256" s="156"/>
      <c r="BD256" s="163">
        <f>A241</f>
        <v>7</v>
      </c>
      <c r="BE256" s="164"/>
      <c r="BF256" s="183" t="str">
        <f>C241</f>
        <v>A</v>
      </c>
      <c r="BG256" s="185" t="str">
        <f>IF(VLOOKUP($BF256,$A202:$C212,3,FALSE)=0,"",CONCATENATE(VLOOKUP(VLOOKUP($BF256,$A202:$C212,3,FALSE),Players!$J:$N,4,FALSE)," ",VLOOKUP($BF256,$A202:$C212,3,FALSE)," ",IF(ISERROR(VLOOKUP(VLOOKUP($BF256,$A202:$C212,3,FALSE),Players!$J:$N,5,FALSE)),"()",CONCATENATE("(",VLOOKUP(VLOOKUP($BF256,$A202:$C212,3,FALSE),Players!$J:$N,5,FALSE),")"))))</f>
        <v/>
      </c>
      <c r="BH256" s="186"/>
      <c r="BI256" s="186"/>
      <c r="BJ256" s="186"/>
      <c r="BK256" s="186"/>
      <c r="BL256" s="186"/>
      <c r="BM256" s="186"/>
      <c r="BN256" s="186"/>
      <c r="BO256" s="186"/>
      <c r="BP256" s="186"/>
      <c r="BQ256" s="186"/>
      <c r="BR256" s="186"/>
      <c r="BS256" s="186"/>
      <c r="BT256" s="186"/>
      <c r="BU256" s="187"/>
      <c r="BV256" s="170" t="str">
        <f>IF(D241&lt;&gt;"",D241,"")</f>
        <v/>
      </c>
      <c r="BW256" s="171"/>
      <c r="BX256" s="335" t="str">
        <f>IF(F241&lt;&gt;"",F241,"")</f>
        <v/>
      </c>
      <c r="BY256" s="171"/>
      <c r="BZ256" s="335" t="str">
        <f>IF(H241&lt;&gt;"",H241,"")</f>
        <v/>
      </c>
      <c r="CA256" s="171"/>
      <c r="CB256" s="335" t="str">
        <f>IF(J241&lt;&gt;"",J241,"")</f>
        <v/>
      </c>
      <c r="CC256" s="171"/>
      <c r="CD256" s="335" t="str">
        <f>IF(L241&lt;&gt;"",L241,"")</f>
        <v/>
      </c>
      <c r="CE256" s="337"/>
      <c r="CF256" s="174" t="str">
        <f>IF($CD256=$CD258,IF($CB256=$CB258,IF($BZ256&lt;&gt;"",IF($BZ256&gt;$BZ258,"W","L"),""),IF($CB256&gt;$CB258,"W","L")),IF($CD256&gt;$CD258,"W","L"))</f>
        <v/>
      </c>
      <c r="CG256" s="154" t="str">
        <f>CONCATENATE($A200," ",$D200,","," ",$F198)</f>
        <v>Group: 4, Women's Singles</v>
      </c>
      <c r="CH256" s="155"/>
      <c r="CI256" s="155"/>
      <c r="CJ256" s="155"/>
      <c r="CK256" s="155"/>
      <c r="CL256" s="155"/>
      <c r="CM256" s="155"/>
      <c r="CN256" s="155"/>
      <c r="CO256" s="155"/>
      <c r="CP256" s="155"/>
      <c r="CQ256" s="155"/>
      <c r="CR256" s="155"/>
      <c r="CS256" s="156"/>
      <c r="CT256" s="163">
        <f>O241</f>
        <v>14</v>
      </c>
      <c r="CU256" s="164"/>
      <c r="CV256" s="183" t="str">
        <f>Q241</f>
        <v>D</v>
      </c>
      <c r="CW256" s="185" t="str">
        <f>IF(VLOOKUP($CV256,$A202:$C212,3,FALSE)=0,"",CONCATENATE(VLOOKUP(VLOOKUP($CV256,$A202:$C212,3,FALSE),Players!$J:$N,4,FALSE)," ",VLOOKUP($CV256,$A202:$C212,3,FALSE)," ",IF(ISERROR(VLOOKUP(VLOOKUP($CV256,$A202:$C212,3,FALSE),Players!$J:$N,5,FALSE)),"()",CONCATENATE("(",VLOOKUP(VLOOKUP($CV256,$A202:$C212,3,FALSE),Players!$J:$N,5,FALSE),")"))))</f>
        <v/>
      </c>
      <c r="CX256" s="186"/>
      <c r="CY256" s="186"/>
      <c r="CZ256" s="186"/>
      <c r="DA256" s="186"/>
      <c r="DB256" s="186"/>
      <c r="DC256" s="186"/>
      <c r="DD256" s="186"/>
      <c r="DE256" s="186"/>
      <c r="DF256" s="186"/>
      <c r="DG256" s="186"/>
      <c r="DH256" s="186"/>
      <c r="DI256" s="186"/>
      <c r="DJ256" s="186"/>
      <c r="DK256" s="187"/>
      <c r="DL256" s="170" t="str">
        <f>IF(R241&lt;&gt;"",R241,"")</f>
        <v/>
      </c>
      <c r="DM256" s="171"/>
      <c r="DN256" s="335" t="str">
        <f>IF(T241&lt;&gt;"",T241,"")</f>
        <v/>
      </c>
      <c r="DO256" s="171"/>
      <c r="DP256" s="335" t="str">
        <f>IF(V241&lt;&gt;"",V241,"")</f>
        <v/>
      </c>
      <c r="DQ256" s="171"/>
      <c r="DR256" s="335" t="str">
        <f>IF(X241&lt;&gt;"",X241,"")</f>
        <v/>
      </c>
      <c r="DS256" s="171"/>
      <c r="DT256" s="335" t="str">
        <f>IF(Z241&lt;&gt;"",Z241,"")</f>
        <v/>
      </c>
      <c r="DU256" s="337"/>
      <c r="DV256" s="174" t="str">
        <f>IF($DT256=$DT258,IF($DR256=$DR258,IF($DP256&lt;&gt;"",IF($DP256&gt;$DP258,"W","L"),""),IF($DR256&gt;$DR258,"W","L")),IF($DT256&gt;$DT258,"W","L"))</f>
        <v/>
      </c>
      <c r="DW256" s="129"/>
      <c r="DX256" s="129"/>
      <c r="DY256" s="129"/>
      <c r="DZ256" s="129"/>
      <c r="EA256" s="129"/>
      <c r="EB256" s="129"/>
      <c r="EC256" s="129"/>
      <c r="ED256" s="129"/>
      <c r="EE256" s="129"/>
      <c r="EF256" s="129"/>
      <c r="EG256" s="129"/>
      <c r="EH256" s="129"/>
      <c r="EI256" s="129"/>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row>
    <row r="257" spans="1:171" ht="11.25" customHeight="1">
      <c r="R257" s="42"/>
      <c r="S257" s="42"/>
      <c r="W257" s="42"/>
      <c r="X257" s="43"/>
      <c r="Y257" s="43"/>
      <c r="Z257" s="43"/>
      <c r="AA257" s="43"/>
      <c r="AB257" s="43"/>
      <c r="AC257" s="43"/>
      <c r="AD257" s="43"/>
      <c r="AE257" s="43"/>
      <c r="AF257" s="43"/>
      <c r="AG257" s="43"/>
      <c r="AH257" s="43"/>
      <c r="AI257" s="43"/>
      <c r="AJ257" s="43"/>
      <c r="AK257" s="43"/>
      <c r="AL257" s="43"/>
      <c r="AM257" s="43"/>
      <c r="AN257" s="3"/>
      <c r="AO257" s="3"/>
      <c r="AP257" s="3"/>
      <c r="AQ257" s="157"/>
      <c r="AR257" s="158"/>
      <c r="AS257" s="158"/>
      <c r="AT257" s="158"/>
      <c r="AU257" s="158"/>
      <c r="AV257" s="158"/>
      <c r="AW257" s="158"/>
      <c r="AX257" s="158"/>
      <c r="AY257" s="158"/>
      <c r="AZ257" s="158"/>
      <c r="BA257" s="158"/>
      <c r="BB257" s="158"/>
      <c r="BC257" s="159"/>
      <c r="BD257" s="165"/>
      <c r="BE257" s="166"/>
      <c r="BF257" s="184"/>
      <c r="BG257" s="188"/>
      <c r="BH257" s="189"/>
      <c r="BI257" s="189"/>
      <c r="BJ257" s="189"/>
      <c r="BK257" s="189"/>
      <c r="BL257" s="189"/>
      <c r="BM257" s="189"/>
      <c r="BN257" s="189"/>
      <c r="BO257" s="189"/>
      <c r="BP257" s="189"/>
      <c r="BQ257" s="189"/>
      <c r="BR257" s="189"/>
      <c r="BS257" s="189"/>
      <c r="BT257" s="189"/>
      <c r="BU257" s="190"/>
      <c r="BV257" s="172"/>
      <c r="BW257" s="173"/>
      <c r="BX257" s="336"/>
      <c r="BY257" s="173"/>
      <c r="BZ257" s="336"/>
      <c r="CA257" s="173"/>
      <c r="CB257" s="336"/>
      <c r="CC257" s="173"/>
      <c r="CD257" s="336"/>
      <c r="CE257" s="338"/>
      <c r="CF257" s="174"/>
      <c r="CG257" s="157"/>
      <c r="CH257" s="158"/>
      <c r="CI257" s="158"/>
      <c r="CJ257" s="158"/>
      <c r="CK257" s="158"/>
      <c r="CL257" s="158"/>
      <c r="CM257" s="158"/>
      <c r="CN257" s="158"/>
      <c r="CO257" s="158"/>
      <c r="CP257" s="158"/>
      <c r="CQ257" s="158"/>
      <c r="CR257" s="158"/>
      <c r="CS257" s="159"/>
      <c r="CT257" s="165"/>
      <c r="CU257" s="166"/>
      <c r="CV257" s="184"/>
      <c r="CW257" s="188"/>
      <c r="CX257" s="189"/>
      <c r="CY257" s="189"/>
      <c r="CZ257" s="189"/>
      <c r="DA257" s="189"/>
      <c r="DB257" s="189"/>
      <c r="DC257" s="189"/>
      <c r="DD257" s="189"/>
      <c r="DE257" s="189"/>
      <c r="DF257" s="189"/>
      <c r="DG257" s="189"/>
      <c r="DH257" s="189"/>
      <c r="DI257" s="189"/>
      <c r="DJ257" s="189"/>
      <c r="DK257" s="190"/>
      <c r="DL257" s="172"/>
      <c r="DM257" s="173"/>
      <c r="DN257" s="336"/>
      <c r="DO257" s="173"/>
      <c r="DP257" s="336"/>
      <c r="DQ257" s="173"/>
      <c r="DR257" s="336"/>
      <c r="DS257" s="173"/>
      <c r="DT257" s="336"/>
      <c r="DU257" s="338"/>
      <c r="DV257" s="174"/>
      <c r="DW257" s="129"/>
      <c r="DX257" s="129"/>
      <c r="DY257" s="129"/>
      <c r="DZ257" s="129"/>
      <c r="EA257" s="129"/>
      <c r="EB257" s="129"/>
      <c r="EC257" s="129"/>
      <c r="ED257" s="129"/>
      <c r="EE257" s="129"/>
      <c r="EF257" s="129"/>
      <c r="EG257" s="129"/>
      <c r="EH257" s="129"/>
      <c r="EI257" s="129"/>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row>
    <row r="258" spans="1:171" ht="11.25" customHeight="1">
      <c r="A258" s="2"/>
      <c r="R258" s="42"/>
      <c r="S258" s="42"/>
      <c r="W258" s="42"/>
      <c r="AA258" s="42"/>
      <c r="AB258" s="42"/>
      <c r="AI258" s="42"/>
      <c r="AJ258" s="42"/>
      <c r="AN258" s="3"/>
      <c r="AO258" s="3"/>
      <c r="AP258" s="3"/>
      <c r="AQ258" s="157"/>
      <c r="AR258" s="158"/>
      <c r="AS258" s="158"/>
      <c r="AT258" s="158"/>
      <c r="AU258" s="158"/>
      <c r="AV258" s="158"/>
      <c r="AW258" s="158"/>
      <c r="AX258" s="158"/>
      <c r="AY258" s="158"/>
      <c r="AZ258" s="158"/>
      <c r="BA258" s="158"/>
      <c r="BB258" s="158"/>
      <c r="BC258" s="159"/>
      <c r="BD258" s="165"/>
      <c r="BE258" s="166"/>
      <c r="BF258" s="175" t="str">
        <f>C243</f>
        <v>C</v>
      </c>
      <c r="BG258" s="177" t="str">
        <f>IF(VLOOKUP($BF258,$A202:$C212,3,FALSE)=0,"",CONCATENATE(VLOOKUP(VLOOKUP($BF258,$A202:$C212,3,FALSE),Players!$J:$N,4,FALSE)," ",VLOOKUP($BF258,$A202:$C212,3,FALSE)," ",IF(ISERROR(VLOOKUP(VLOOKUP($BF258,$A202:$C212,3,FALSE),Players!$J:$N,5,FALSE)),"()",CONCATENATE("(",VLOOKUP(VLOOKUP($BF258,$A202:$C212,3,FALSE),Players!$J:$N,5,FALSE),")"))))</f>
        <v/>
      </c>
      <c r="BH258" s="178"/>
      <c r="BI258" s="178"/>
      <c r="BJ258" s="178"/>
      <c r="BK258" s="178"/>
      <c r="BL258" s="178"/>
      <c r="BM258" s="178"/>
      <c r="BN258" s="178"/>
      <c r="BO258" s="178"/>
      <c r="BP258" s="178"/>
      <c r="BQ258" s="178"/>
      <c r="BR258" s="178"/>
      <c r="BS258" s="178"/>
      <c r="BT258" s="178"/>
      <c r="BU258" s="179"/>
      <c r="BV258" s="150" t="str">
        <f>IF(D243&lt;&gt;"",D243,"")</f>
        <v/>
      </c>
      <c r="BW258" s="151"/>
      <c r="BX258" s="288" t="str">
        <f>IF(F243&lt;&gt;"",F243,"")</f>
        <v/>
      </c>
      <c r="BY258" s="151"/>
      <c r="BZ258" s="288" t="str">
        <f>IF(H243&lt;&gt;"",H243,"")</f>
        <v/>
      </c>
      <c r="CA258" s="151"/>
      <c r="CB258" s="288" t="str">
        <f>IF(J243&lt;&gt;"",J243,"")</f>
        <v/>
      </c>
      <c r="CC258" s="151"/>
      <c r="CD258" s="288" t="str">
        <f>IF(L243&lt;&gt;"",L243,"")</f>
        <v/>
      </c>
      <c r="CE258" s="332"/>
      <c r="CF258" s="174" t="str">
        <f>IF($CF256&lt;&gt;"",IF(CF256="W","L","W"),"")</f>
        <v/>
      </c>
      <c r="CG258" s="157"/>
      <c r="CH258" s="158"/>
      <c r="CI258" s="158"/>
      <c r="CJ258" s="158"/>
      <c r="CK258" s="158"/>
      <c r="CL258" s="158"/>
      <c r="CM258" s="158"/>
      <c r="CN258" s="158"/>
      <c r="CO258" s="158"/>
      <c r="CP258" s="158"/>
      <c r="CQ258" s="158"/>
      <c r="CR258" s="158"/>
      <c r="CS258" s="159"/>
      <c r="CT258" s="165"/>
      <c r="CU258" s="166"/>
      <c r="CV258" s="175" t="str">
        <f>Q243</f>
        <v>F</v>
      </c>
      <c r="CW258" s="177" t="str">
        <f>IF(VLOOKUP($CV258,$A202:$C212,3,FALSE)=0,"",CONCATENATE(VLOOKUP(VLOOKUP($CV258,$A202:$C212,3,FALSE),Players!$J:$N,4,FALSE)," ",VLOOKUP($CV258,$A202:$C212,3,FALSE)," ",IF(ISERROR(VLOOKUP(VLOOKUP($CV258,$A202:$C212,3,FALSE),Players!$J:$N,5,FALSE)),"()",CONCATENATE("(",VLOOKUP(VLOOKUP($CV258,$A202:$C212,3,FALSE),Players!$J:$N,5,FALSE),")"))))</f>
        <v/>
      </c>
      <c r="CX258" s="178"/>
      <c r="CY258" s="178"/>
      <c r="CZ258" s="178"/>
      <c r="DA258" s="178"/>
      <c r="DB258" s="178"/>
      <c r="DC258" s="178"/>
      <c r="DD258" s="178"/>
      <c r="DE258" s="178"/>
      <c r="DF258" s="178"/>
      <c r="DG258" s="178"/>
      <c r="DH258" s="178"/>
      <c r="DI258" s="178"/>
      <c r="DJ258" s="178"/>
      <c r="DK258" s="179"/>
      <c r="DL258" s="150" t="str">
        <f>IF(R243&lt;&gt;"",R243,"")</f>
        <v/>
      </c>
      <c r="DM258" s="151"/>
      <c r="DN258" s="288" t="str">
        <f>IF(T243&lt;&gt;"",T243,"")</f>
        <v/>
      </c>
      <c r="DO258" s="151"/>
      <c r="DP258" s="288" t="str">
        <f>IF(V243&lt;&gt;"",V243,"")</f>
        <v/>
      </c>
      <c r="DQ258" s="151"/>
      <c r="DR258" s="288" t="str">
        <f>IF(X243&lt;&gt;"",X243,"")</f>
        <v/>
      </c>
      <c r="DS258" s="151"/>
      <c r="DT258" s="288" t="str">
        <f>IF(Z243&lt;&gt;"",Z243,"")</f>
        <v/>
      </c>
      <c r="DU258" s="332"/>
      <c r="DV258" s="174" t="str">
        <f>IF($DV256&lt;&gt;"",IF(DV256="W","L","W"),"")</f>
        <v/>
      </c>
      <c r="DW258" s="129"/>
      <c r="DX258" s="129"/>
      <c r="DY258" s="129"/>
      <c r="DZ258" s="129"/>
      <c r="EA258" s="129"/>
      <c r="EB258" s="129"/>
      <c r="EC258" s="129"/>
      <c r="ED258" s="129"/>
      <c r="EE258" s="129"/>
      <c r="EF258" s="129"/>
      <c r="EG258" s="129"/>
      <c r="EH258" s="129"/>
      <c r="EI258" s="129"/>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row>
    <row r="259" spans="1:171" ht="11.25" customHeight="1" thickBot="1">
      <c r="A259" s="2"/>
      <c r="R259" s="42"/>
      <c r="S259" s="42"/>
      <c r="W259" s="42"/>
      <c r="X259" s="43"/>
      <c r="Y259" s="43"/>
      <c r="Z259" s="43"/>
      <c r="AA259" s="43"/>
      <c r="AB259" s="43"/>
      <c r="AC259" s="43"/>
      <c r="AD259" s="43"/>
      <c r="AE259" s="43"/>
      <c r="AF259" s="43"/>
      <c r="AG259" s="43"/>
      <c r="AH259" s="43"/>
      <c r="AI259" s="43"/>
      <c r="AJ259" s="43"/>
      <c r="AK259" s="43"/>
      <c r="AL259" s="43"/>
      <c r="AM259" s="43"/>
      <c r="AN259" s="3"/>
      <c r="AO259" s="3"/>
      <c r="AP259" s="3"/>
      <c r="AQ259" s="160"/>
      <c r="AR259" s="161"/>
      <c r="AS259" s="161"/>
      <c r="AT259" s="161"/>
      <c r="AU259" s="161"/>
      <c r="AV259" s="161"/>
      <c r="AW259" s="161"/>
      <c r="AX259" s="161"/>
      <c r="AY259" s="161"/>
      <c r="AZ259" s="161"/>
      <c r="BA259" s="161"/>
      <c r="BB259" s="161"/>
      <c r="BC259" s="162"/>
      <c r="BD259" s="167"/>
      <c r="BE259" s="168"/>
      <c r="BF259" s="176"/>
      <c r="BG259" s="180"/>
      <c r="BH259" s="181"/>
      <c r="BI259" s="181"/>
      <c r="BJ259" s="181"/>
      <c r="BK259" s="181"/>
      <c r="BL259" s="181"/>
      <c r="BM259" s="181"/>
      <c r="BN259" s="181"/>
      <c r="BO259" s="181"/>
      <c r="BP259" s="181"/>
      <c r="BQ259" s="181"/>
      <c r="BR259" s="181"/>
      <c r="BS259" s="181"/>
      <c r="BT259" s="181"/>
      <c r="BU259" s="182"/>
      <c r="BV259" s="152"/>
      <c r="BW259" s="153"/>
      <c r="BX259" s="333"/>
      <c r="BY259" s="153"/>
      <c r="BZ259" s="333"/>
      <c r="CA259" s="153"/>
      <c r="CB259" s="333"/>
      <c r="CC259" s="153"/>
      <c r="CD259" s="333"/>
      <c r="CE259" s="334"/>
      <c r="CF259" s="341"/>
      <c r="CG259" s="160"/>
      <c r="CH259" s="161"/>
      <c r="CI259" s="161"/>
      <c r="CJ259" s="161"/>
      <c r="CK259" s="161"/>
      <c r="CL259" s="161"/>
      <c r="CM259" s="161"/>
      <c r="CN259" s="161"/>
      <c r="CO259" s="161"/>
      <c r="CP259" s="161"/>
      <c r="CQ259" s="161"/>
      <c r="CR259" s="161"/>
      <c r="CS259" s="162"/>
      <c r="CT259" s="167"/>
      <c r="CU259" s="168"/>
      <c r="CV259" s="176"/>
      <c r="CW259" s="180"/>
      <c r="CX259" s="181"/>
      <c r="CY259" s="181"/>
      <c r="CZ259" s="181"/>
      <c r="DA259" s="181"/>
      <c r="DB259" s="181"/>
      <c r="DC259" s="181"/>
      <c r="DD259" s="181"/>
      <c r="DE259" s="181"/>
      <c r="DF259" s="181"/>
      <c r="DG259" s="181"/>
      <c r="DH259" s="181"/>
      <c r="DI259" s="181"/>
      <c r="DJ259" s="181"/>
      <c r="DK259" s="182"/>
      <c r="DL259" s="152"/>
      <c r="DM259" s="153"/>
      <c r="DN259" s="333"/>
      <c r="DO259" s="153"/>
      <c r="DP259" s="333"/>
      <c r="DQ259" s="153"/>
      <c r="DR259" s="333"/>
      <c r="DS259" s="153"/>
      <c r="DT259" s="333"/>
      <c r="DU259" s="334"/>
      <c r="DV259" s="174"/>
      <c r="DW259" s="129"/>
      <c r="DX259" s="129"/>
      <c r="DY259" s="129"/>
      <c r="DZ259" s="129"/>
      <c r="EA259" s="129"/>
      <c r="EB259" s="129"/>
      <c r="EC259" s="129"/>
      <c r="ED259" s="129"/>
      <c r="EE259" s="129"/>
      <c r="EF259" s="129"/>
      <c r="EG259" s="129"/>
      <c r="EH259" s="129"/>
      <c r="EI259" s="129"/>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row>
    <row r="260" spans="1:171" ht="11.25" customHeight="1" thickBot="1">
      <c r="A260" s="2"/>
      <c r="R260" s="42"/>
      <c r="S260" s="42"/>
      <c r="W260" s="42"/>
      <c r="AA260" s="42"/>
      <c r="AB260" s="42"/>
      <c r="AI260" s="42"/>
      <c r="AJ260" s="42"/>
      <c r="AN260" s="3"/>
      <c r="AO260" s="3"/>
      <c r="AP260" s="3"/>
      <c r="AQ260" s="129"/>
      <c r="AR260" s="129"/>
      <c r="AS260" s="129"/>
      <c r="AT260" s="129"/>
      <c r="AU260" s="129"/>
      <c r="AV260" s="129"/>
      <c r="AW260" s="129"/>
      <c r="AX260" s="129"/>
      <c r="AY260" s="129"/>
      <c r="AZ260" s="129"/>
      <c r="BA260" s="129"/>
      <c r="BB260" s="129"/>
      <c r="BC260" s="129"/>
      <c r="BD260" s="3"/>
      <c r="BE260" s="3"/>
      <c r="BF260" s="3"/>
      <c r="BG260" s="3"/>
      <c r="BH260" s="3"/>
      <c r="BI260" s="3"/>
      <c r="BJ260" s="3"/>
      <c r="BK260" s="3"/>
      <c r="BL260" s="3"/>
      <c r="BM260" s="3"/>
      <c r="BN260" s="3"/>
      <c r="BO260" s="3"/>
      <c r="BP260" s="3"/>
      <c r="BQ260" s="3"/>
      <c r="BR260" s="3"/>
      <c r="BS260" s="3"/>
      <c r="BT260" s="3"/>
      <c r="BU260" s="3"/>
      <c r="BV260" s="169" t="str">
        <f>IF(CF256&lt;&gt;"",IF(AND(AND(BV256&gt;-1,BV258&gt;-1),OR(BV256&gt;10,BV258&gt;10),ABS(BV256-BV258)&gt;1,IF(OR(BV256&gt;11,BV258&gt;11),ABS(BV256-BV258)=2,TRUE),BV256=INT(BV256),BV258=INT(BV258)),"","Error"),"")</f>
        <v/>
      </c>
      <c r="BW260" s="169"/>
      <c r="BX260" s="169" t="str">
        <f>IF(CF256&lt;&gt;"",IF(AND(AND(BX256&gt;-1,BX258&gt;-1),OR(BX256&gt;10,BX258&gt;10),ABS(BX256-BX258)&gt;1,IF(OR(BX256&gt;11,BX258&gt;11),ABS(BX256-BX258)=2,TRUE),BX256=INT(BX256),BX258=INT(BX258)),"","Error"),"")</f>
        <v/>
      </c>
      <c r="BY260" s="169"/>
      <c r="BZ260" s="169" t="str">
        <f>IF(CF256&lt;&gt;"",IF(AND(AND(BZ256&gt;-1,BZ258&gt;-1),OR(BZ256&gt;10,BZ258&gt;10),ABS(BZ256-BZ258)&gt;1,IF(OR(BZ256&gt;11,BZ258&gt;11),ABS(BZ256-BZ258)=2,TRUE),BZ256=INT(BZ256),BZ258=INT(BZ258)),"","Error"),"")</f>
        <v/>
      </c>
      <c r="CA260" s="169"/>
      <c r="CB260" s="169" t="str">
        <f>IF(AND(CF256&lt;&gt;"",CB256&lt;&gt;""),IF(AND(AND(CB256&gt;-1,CB258&gt;-1),OR(CB256&gt;10,CB258&gt;10),ABS(CB256-CB258)&gt;1,IF(OR(CB256&gt;11,CB258&gt;11),ABS(CB256-CB258)=2,TRUE),CB256=INT(CB256),CB258=INT(CB258)),"","Error"),"")</f>
        <v/>
      </c>
      <c r="CC260" s="169"/>
      <c r="CD260" s="169" t="str">
        <f>IF(AND(CF256&lt;&gt;"",CD256&lt;&gt;""),IF(AND(AND(CD256&gt;-1,CD258&gt;-1),OR(CD256&gt;10,CD258&gt;10),ABS(CD256-CD258)&gt;1,IF(OR(CD256&gt;11,CD258&gt;11),ABS(CD256-CD258)=2,TRUE),CD256=INT(CD256),CD258=INT(CD258)),"","Error"),"")</f>
        <v/>
      </c>
      <c r="CE260" s="169"/>
      <c r="CF260" s="3"/>
      <c r="CG260" s="129"/>
      <c r="CH260" s="129"/>
      <c r="CI260" s="129"/>
      <c r="CJ260" s="129"/>
      <c r="CK260" s="129"/>
      <c r="CL260" s="129"/>
      <c r="CM260" s="129"/>
      <c r="CN260" s="129"/>
      <c r="CO260" s="129"/>
      <c r="CP260" s="129"/>
      <c r="CQ260" s="129"/>
      <c r="CR260" s="129"/>
      <c r="CS260" s="129"/>
      <c r="CT260" s="3"/>
      <c r="CU260" s="3"/>
      <c r="CV260" s="3"/>
      <c r="CW260" s="3"/>
      <c r="CX260" s="3"/>
      <c r="CY260" s="3"/>
      <c r="CZ260" s="3"/>
      <c r="DA260" s="3"/>
      <c r="DB260" s="3"/>
      <c r="DC260" s="3"/>
      <c r="DD260" s="3"/>
      <c r="DE260" s="3"/>
      <c r="DF260" s="3"/>
      <c r="DG260" s="3"/>
      <c r="DH260" s="3"/>
      <c r="DI260" s="3"/>
      <c r="DJ260" s="3"/>
      <c r="DK260" s="3"/>
      <c r="DL260" s="169" t="str">
        <f>IF(DV256&lt;&gt;"",IF(AND(AND(DL256&gt;-1,DL258&gt;-1),OR(DL256&gt;10,DL258&gt;10),ABS(DL256-DL258)&gt;1,IF(OR(DL256&gt;11,DL258&gt;11),ABS(DL256-DL258)=2,TRUE),DL256=INT(DL256),DL258=INT(DL258)),"","Error"),"")</f>
        <v/>
      </c>
      <c r="DM260" s="169"/>
      <c r="DN260" s="169" t="str">
        <f>IF(DV256&lt;&gt;"",IF(AND(AND(DN256&gt;-1,DN258&gt;-1),OR(DN256&gt;10,DN258&gt;10),ABS(DN256-DN258)&gt;1,IF(OR(DN256&gt;11,DN258&gt;11),ABS(DN256-DN258)=2,TRUE),DN256=INT(DN256),DN258=INT(DN258)),"","Error"),"")</f>
        <v/>
      </c>
      <c r="DO260" s="169"/>
      <c r="DP260" s="169" t="str">
        <f>IF(DV256&lt;&gt;"",IF(AND(AND(DP256&gt;-1,DP258&gt;-1),OR(DP256&gt;10,DP258&gt;10),ABS(DP256-DP258)&gt;1,IF(OR(DP256&gt;11,DP258&gt;11),ABS(DP256-DP258)=2,TRUE),DP256=INT(DP256),DP258=INT(DP258)),"","Error"),"")</f>
        <v/>
      </c>
      <c r="DQ260" s="169"/>
      <c r="DR260" s="169" t="str">
        <f>IF(AND(DV256&lt;&gt;"",DR256&lt;&gt;""),IF(AND(AND(DR256&gt;-1,DR258&gt;-1),OR(DR256&gt;10,DR258&gt;10),ABS(DR256-DR258)&gt;1,IF(OR(DR256&gt;11,DR258&gt;11),ABS(DR256-DR258)=2,TRUE),DR256=INT(DR256),DR258=INT(DR258)),"","Error"),"")</f>
        <v/>
      </c>
      <c r="DS260" s="169"/>
      <c r="DT260" s="169" t="str">
        <f>IF(AND(DV256&lt;&gt;"",DT256&lt;&gt;""),IF(AND(AND(DT256&gt;-1,DT258&gt;-1),OR(DT256&gt;10,DT258&gt;10),ABS(DT256-DT258)&gt;1,IF(OR(DT256&gt;11,DT258&gt;11),ABS(DT256-DT258)=2,TRUE),DT256=INT(DT256),DT258=INT(DT258)),"","Error"),"")</f>
        <v/>
      </c>
      <c r="DU260" s="169"/>
      <c r="DV260" s="3"/>
      <c r="DW260" s="129"/>
      <c r="DX260" s="129"/>
      <c r="DY260" s="129"/>
      <c r="DZ260" s="129"/>
      <c r="EA260" s="129"/>
      <c r="EB260" s="129"/>
      <c r="EC260" s="129"/>
      <c r="ED260" s="129"/>
      <c r="EE260" s="129"/>
      <c r="EF260" s="129"/>
      <c r="EG260" s="129"/>
      <c r="EH260" s="129"/>
      <c r="EI260" s="129"/>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row>
    <row r="261" spans="1:171" ht="11.25" customHeight="1">
      <c r="A261" s="259" t="s">
        <v>9</v>
      </c>
      <c r="B261" s="260"/>
      <c r="C261" s="260"/>
      <c r="D261" s="260"/>
      <c r="E261" s="260"/>
      <c r="F261" s="300" t="str">
        <f>Players!$C$1</f>
        <v>Enter Division Name</v>
      </c>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c r="AE261" s="301"/>
      <c r="AF261" s="301"/>
      <c r="AG261" s="301"/>
      <c r="AH261" s="302" t="s">
        <v>10</v>
      </c>
      <c r="AI261" s="303"/>
      <c r="AJ261" s="303"/>
      <c r="AK261" s="306" t="str">
        <f>Players!$G$1</f>
        <v>Enter Date</v>
      </c>
      <c r="AL261" s="307"/>
      <c r="AM261" s="307"/>
      <c r="AN261" s="307"/>
      <c r="AO261" s="308"/>
      <c r="AQ261" s="154" t="str">
        <f>CONCATENATE($A265," ",$D265,","," ",$F263)</f>
        <v>Group: 5, Women's Singles</v>
      </c>
      <c r="AR261" s="155"/>
      <c r="AS261" s="155"/>
      <c r="AT261" s="155"/>
      <c r="AU261" s="155"/>
      <c r="AV261" s="155"/>
      <c r="AW261" s="155"/>
      <c r="AX261" s="155"/>
      <c r="AY261" s="155"/>
      <c r="AZ261" s="155"/>
      <c r="BA261" s="155"/>
      <c r="BB261" s="155"/>
      <c r="BC261" s="156"/>
      <c r="BD261" s="163">
        <f>A282</f>
        <v>1</v>
      </c>
      <c r="BE261" s="164"/>
      <c r="BF261" s="183" t="str">
        <f>C282</f>
        <v>A</v>
      </c>
      <c r="BG261" s="185" t="str">
        <f>IF(VLOOKUP($BF261,$A267:$C277,3,FALSE)=0,"",CONCATENATE(VLOOKUP(VLOOKUP($BF261,$A267:$C277,3,FALSE),Players!$J:$N,4,FALSE)," ",VLOOKUP($BF261,$A267:$C277,3,FALSE)," ",IF(ISERROR(VLOOKUP(VLOOKUP($BF261,$A267:$C277,3,FALSE),Players!$J:$N,5,FALSE)),"()",CONCATENATE("(",VLOOKUP(VLOOKUP($BF261,$A267:$C277,3,FALSE),Players!$J:$N,5,FALSE),")"))))</f>
        <v/>
      </c>
      <c r="BH261" s="186"/>
      <c r="BI261" s="186"/>
      <c r="BJ261" s="186"/>
      <c r="BK261" s="186"/>
      <c r="BL261" s="186"/>
      <c r="BM261" s="186"/>
      <c r="BN261" s="186"/>
      <c r="BO261" s="186"/>
      <c r="BP261" s="186"/>
      <c r="BQ261" s="186"/>
      <c r="BR261" s="186"/>
      <c r="BS261" s="186"/>
      <c r="BT261" s="186"/>
      <c r="BU261" s="187"/>
      <c r="BV261" s="170" t="str">
        <f>IF(D282&lt;&gt;"",D282,"")</f>
        <v/>
      </c>
      <c r="BW261" s="171"/>
      <c r="BX261" s="335" t="str">
        <f>IF(F282&lt;&gt;"",F282,"")</f>
        <v/>
      </c>
      <c r="BY261" s="171"/>
      <c r="BZ261" s="335" t="str">
        <f>IF(H282&lt;&gt;"",H282,"")</f>
        <v/>
      </c>
      <c r="CA261" s="171"/>
      <c r="CB261" s="335" t="str">
        <f>IF(J282&lt;&gt;"",J282,"")</f>
        <v/>
      </c>
      <c r="CC261" s="171"/>
      <c r="CD261" s="335" t="str">
        <f>IF(L282&lt;&gt;"",L282,"")</f>
        <v/>
      </c>
      <c r="CE261" s="337"/>
      <c r="CF261" s="174" t="str">
        <f>IF($CD261=$CD263,IF($CB261=$CB263,IF($BZ261&lt;&gt;"",IF($BZ261&gt;$BZ263,"W","L"),""),IF($CB261&gt;$CB263,"W","L")),IF($CD261&gt;$CD263,"W","L"))</f>
        <v/>
      </c>
      <c r="CG261" s="154" t="str">
        <f>CONCATENATE($A265," ",$D265,","," ",$F263)</f>
        <v>Group: 5, Women's Singles</v>
      </c>
      <c r="CH261" s="155"/>
      <c r="CI261" s="155"/>
      <c r="CJ261" s="155"/>
      <c r="CK261" s="155"/>
      <c r="CL261" s="155"/>
      <c r="CM261" s="155"/>
      <c r="CN261" s="155"/>
      <c r="CO261" s="155"/>
      <c r="CP261" s="155"/>
      <c r="CQ261" s="155"/>
      <c r="CR261" s="155"/>
      <c r="CS261" s="156"/>
      <c r="CT261" s="163">
        <f>O282</f>
        <v>8</v>
      </c>
      <c r="CU261" s="164"/>
      <c r="CV261" s="183" t="str">
        <f>Q282</f>
        <v>B</v>
      </c>
      <c r="CW261" s="185" t="str">
        <f>IF(VLOOKUP($CV261,$A267:$C277,3,FALSE)=0,"",CONCATENATE(VLOOKUP(VLOOKUP($CV261,$A267:$C277,3,FALSE),Players!$J:$N,4,FALSE)," ",VLOOKUP($CV261,$A267:$C277,3,FALSE)," ",IF(ISERROR(VLOOKUP(VLOOKUP($CV261,$A267:$C277,3,FALSE),Players!$J:$N,5,FALSE)),"()",CONCATENATE("(",VLOOKUP(VLOOKUP($CV261,$A267:$C277,3,FALSE),Players!$J:$N,5,FALSE),")"))))</f>
        <v/>
      </c>
      <c r="CX261" s="186"/>
      <c r="CY261" s="186"/>
      <c r="CZ261" s="186"/>
      <c r="DA261" s="186"/>
      <c r="DB261" s="186"/>
      <c r="DC261" s="186"/>
      <c r="DD261" s="186"/>
      <c r="DE261" s="186"/>
      <c r="DF261" s="186"/>
      <c r="DG261" s="186"/>
      <c r="DH261" s="186"/>
      <c r="DI261" s="186"/>
      <c r="DJ261" s="186"/>
      <c r="DK261" s="187"/>
      <c r="DL261" s="170" t="str">
        <f>IF(R282&lt;&gt;"",R282,"")</f>
        <v/>
      </c>
      <c r="DM261" s="171"/>
      <c r="DN261" s="335" t="str">
        <f>IF(T282&lt;&gt;"",T282,"")</f>
        <v/>
      </c>
      <c r="DO261" s="171"/>
      <c r="DP261" s="335" t="str">
        <f>IF(V282&lt;&gt;"",V282,"")</f>
        <v/>
      </c>
      <c r="DQ261" s="171"/>
      <c r="DR261" s="335" t="str">
        <f>IF(X282&lt;&gt;"",X282,"")</f>
        <v/>
      </c>
      <c r="DS261" s="171"/>
      <c r="DT261" s="335" t="str">
        <f>IF(Z282&lt;&gt;"",Z282,"")</f>
        <v/>
      </c>
      <c r="DU261" s="337"/>
      <c r="DV261" s="174" t="str">
        <f>IF($DT261=$DT263,IF($DR261=$DR263,IF($DP261&lt;&gt;"",IF($DP261&gt;$DP263,"W","L"),""),IF($DR261&gt;$DR263,"W","L")),IF($DT261&gt;$DT263,"W","L"))</f>
        <v/>
      </c>
      <c r="DW261" s="154" t="str">
        <f>CONCATENATE($A265," ",$D265,","," ",$F263)</f>
        <v>Group: 5, Women's Singles</v>
      </c>
      <c r="DX261" s="155"/>
      <c r="DY261" s="155"/>
      <c r="DZ261" s="155"/>
      <c r="EA261" s="155"/>
      <c r="EB261" s="155"/>
      <c r="EC261" s="155"/>
      <c r="ED261" s="155"/>
      <c r="EE261" s="155"/>
      <c r="EF261" s="155"/>
      <c r="EG261" s="155"/>
      <c r="EH261" s="155"/>
      <c r="EI261" s="156"/>
      <c r="EJ261" s="163">
        <f>AC282</f>
        <v>15</v>
      </c>
      <c r="EK261" s="164"/>
      <c r="EL261" s="183" t="str">
        <f>AE282</f>
        <v>B</v>
      </c>
      <c r="EM261" s="185" t="str">
        <f>IF(VLOOKUP($EL261,$A267:$C277,3,FALSE)=0,"",CONCATENATE(VLOOKUP(VLOOKUP($EL261,$A267:$C277,3,FALSE),Players!$J:$N,4,FALSE)," ",VLOOKUP($EL261,$A267:$C277,3,FALSE)," ",IF(ISERROR(VLOOKUP(VLOOKUP($EL261,$A267:$C277,3,FALSE),Players!$J:$N,5,FALSE)),"()",CONCATENATE("(",VLOOKUP(VLOOKUP($EL261,$A267:$C277,3,FALSE),Players!$J:$N,5,FALSE),")"))))</f>
        <v/>
      </c>
      <c r="EN261" s="186"/>
      <c r="EO261" s="186"/>
      <c r="EP261" s="186"/>
      <c r="EQ261" s="186"/>
      <c r="ER261" s="186"/>
      <c r="ES261" s="186"/>
      <c r="ET261" s="186"/>
      <c r="EU261" s="186"/>
      <c r="EV261" s="186"/>
      <c r="EW261" s="186"/>
      <c r="EX261" s="186"/>
      <c r="EY261" s="186"/>
      <c r="EZ261" s="186"/>
      <c r="FA261" s="187"/>
      <c r="FB261" s="170" t="str">
        <f>IF(AF282&lt;&gt;"",AF282,"")</f>
        <v/>
      </c>
      <c r="FC261" s="171"/>
      <c r="FD261" s="335" t="str">
        <f>IF(AH282&lt;&gt;"",AH282,"")</f>
        <v/>
      </c>
      <c r="FE261" s="171"/>
      <c r="FF261" s="335" t="str">
        <f>IF(AJ282&lt;&gt;"",AJ282,"")</f>
        <v/>
      </c>
      <c r="FG261" s="171"/>
      <c r="FH261" s="335" t="str">
        <f>IF(AL282&lt;&gt;"",AL282,"")</f>
        <v/>
      </c>
      <c r="FI261" s="171"/>
      <c r="FJ261" s="335" t="str">
        <f>IF(AN282&lt;&gt;"",AN282,"")</f>
        <v/>
      </c>
      <c r="FK261" s="337"/>
      <c r="FL261" s="174" t="str">
        <f>IF($FJ261=$FJ263,IF($FH261=$FH263,IF($FF261&lt;&gt;"",IF($FF261&gt;$FF263,"W","L"),""),IF($FH261&gt;$FH263,"W","L")),IF($FJ261&gt;$FJ263,"W","L"))</f>
        <v/>
      </c>
    </row>
    <row r="262" spans="1:171" ht="11.25" customHeight="1">
      <c r="A262" s="261"/>
      <c r="B262" s="262"/>
      <c r="C262" s="262"/>
      <c r="D262" s="262"/>
      <c r="E262" s="26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304"/>
      <c r="AI262" s="305"/>
      <c r="AJ262" s="305"/>
      <c r="AK262" s="309"/>
      <c r="AL262" s="309"/>
      <c r="AM262" s="309"/>
      <c r="AN262" s="309"/>
      <c r="AO262" s="310"/>
      <c r="AQ262" s="157"/>
      <c r="AR262" s="158"/>
      <c r="AS262" s="158"/>
      <c r="AT262" s="158"/>
      <c r="AU262" s="158"/>
      <c r="AV262" s="158"/>
      <c r="AW262" s="158"/>
      <c r="AX262" s="158"/>
      <c r="AY262" s="158"/>
      <c r="AZ262" s="158"/>
      <c r="BA262" s="158"/>
      <c r="BB262" s="158"/>
      <c r="BC262" s="159"/>
      <c r="BD262" s="165"/>
      <c r="BE262" s="166"/>
      <c r="BF262" s="184"/>
      <c r="BG262" s="188"/>
      <c r="BH262" s="189"/>
      <c r="BI262" s="189"/>
      <c r="BJ262" s="189"/>
      <c r="BK262" s="189"/>
      <c r="BL262" s="189"/>
      <c r="BM262" s="189"/>
      <c r="BN262" s="189"/>
      <c r="BO262" s="189"/>
      <c r="BP262" s="189"/>
      <c r="BQ262" s="189"/>
      <c r="BR262" s="189"/>
      <c r="BS262" s="189"/>
      <c r="BT262" s="189"/>
      <c r="BU262" s="190"/>
      <c r="BV262" s="172"/>
      <c r="BW262" s="173"/>
      <c r="BX262" s="336"/>
      <c r="BY262" s="173"/>
      <c r="BZ262" s="336"/>
      <c r="CA262" s="173"/>
      <c r="CB262" s="336"/>
      <c r="CC262" s="173"/>
      <c r="CD262" s="336"/>
      <c r="CE262" s="338"/>
      <c r="CF262" s="174"/>
      <c r="CG262" s="157"/>
      <c r="CH262" s="158"/>
      <c r="CI262" s="158"/>
      <c r="CJ262" s="158"/>
      <c r="CK262" s="158"/>
      <c r="CL262" s="158"/>
      <c r="CM262" s="158"/>
      <c r="CN262" s="158"/>
      <c r="CO262" s="158"/>
      <c r="CP262" s="158"/>
      <c r="CQ262" s="158"/>
      <c r="CR262" s="158"/>
      <c r="CS262" s="159"/>
      <c r="CT262" s="165"/>
      <c r="CU262" s="166"/>
      <c r="CV262" s="184"/>
      <c r="CW262" s="188"/>
      <c r="CX262" s="189"/>
      <c r="CY262" s="189"/>
      <c r="CZ262" s="189"/>
      <c r="DA262" s="189"/>
      <c r="DB262" s="189"/>
      <c r="DC262" s="189"/>
      <c r="DD262" s="189"/>
      <c r="DE262" s="189"/>
      <c r="DF262" s="189"/>
      <c r="DG262" s="189"/>
      <c r="DH262" s="189"/>
      <c r="DI262" s="189"/>
      <c r="DJ262" s="189"/>
      <c r="DK262" s="190"/>
      <c r="DL262" s="172"/>
      <c r="DM262" s="173"/>
      <c r="DN262" s="336"/>
      <c r="DO262" s="173"/>
      <c r="DP262" s="336"/>
      <c r="DQ262" s="173"/>
      <c r="DR262" s="336"/>
      <c r="DS262" s="173"/>
      <c r="DT262" s="336"/>
      <c r="DU262" s="338"/>
      <c r="DV262" s="174"/>
      <c r="DW262" s="157"/>
      <c r="DX262" s="158"/>
      <c r="DY262" s="158"/>
      <c r="DZ262" s="158"/>
      <c r="EA262" s="158"/>
      <c r="EB262" s="158"/>
      <c r="EC262" s="158"/>
      <c r="ED262" s="158"/>
      <c r="EE262" s="158"/>
      <c r="EF262" s="158"/>
      <c r="EG262" s="158"/>
      <c r="EH262" s="158"/>
      <c r="EI262" s="159"/>
      <c r="EJ262" s="165"/>
      <c r="EK262" s="166"/>
      <c r="EL262" s="184"/>
      <c r="EM262" s="188"/>
      <c r="EN262" s="189"/>
      <c r="EO262" s="189"/>
      <c r="EP262" s="189"/>
      <c r="EQ262" s="189"/>
      <c r="ER262" s="189"/>
      <c r="ES262" s="189"/>
      <c r="ET262" s="189"/>
      <c r="EU262" s="189"/>
      <c r="EV262" s="189"/>
      <c r="EW262" s="189"/>
      <c r="EX262" s="189"/>
      <c r="EY262" s="189"/>
      <c r="EZ262" s="189"/>
      <c r="FA262" s="190"/>
      <c r="FB262" s="172"/>
      <c r="FC262" s="173"/>
      <c r="FD262" s="336"/>
      <c r="FE262" s="173"/>
      <c r="FF262" s="336"/>
      <c r="FG262" s="173"/>
      <c r="FH262" s="336"/>
      <c r="FI262" s="173"/>
      <c r="FJ262" s="336"/>
      <c r="FK262" s="338"/>
      <c r="FL262" s="174"/>
    </row>
    <row r="263" spans="1:171" ht="11.25" customHeight="1">
      <c r="A263" s="266" t="s">
        <v>11</v>
      </c>
      <c r="B263" s="267"/>
      <c r="C263" s="267"/>
      <c r="D263" s="277" t="s">
        <v>12</v>
      </c>
      <c r="E263" s="278"/>
      <c r="F263" s="280" t="str">
        <f>Players!$H$3</f>
        <v>Women's Singles</v>
      </c>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281"/>
      <c r="AF263" s="281"/>
      <c r="AG263" s="281"/>
      <c r="AH263" s="302" t="s">
        <v>13</v>
      </c>
      <c r="AI263" s="303"/>
      <c r="AJ263" s="303"/>
      <c r="AK263" s="328" t="s">
        <v>56</v>
      </c>
      <c r="AL263" s="328"/>
      <c r="AM263" s="328"/>
      <c r="AN263" s="328"/>
      <c r="AO263" s="329"/>
      <c r="AQ263" s="157"/>
      <c r="AR263" s="158"/>
      <c r="AS263" s="158"/>
      <c r="AT263" s="158"/>
      <c r="AU263" s="158"/>
      <c r="AV263" s="158"/>
      <c r="AW263" s="158"/>
      <c r="AX263" s="158"/>
      <c r="AY263" s="158"/>
      <c r="AZ263" s="158"/>
      <c r="BA263" s="158"/>
      <c r="BB263" s="158"/>
      <c r="BC263" s="159"/>
      <c r="BD263" s="165"/>
      <c r="BE263" s="166"/>
      <c r="BF263" s="175" t="str">
        <f>C284</f>
        <v>F</v>
      </c>
      <c r="BG263" s="177" t="str">
        <f>IF(VLOOKUP($BF263,$A267:$C277,3,FALSE)=0,"",CONCATENATE(VLOOKUP(VLOOKUP($BF263,$A267:$C277,3,FALSE),Players!$J:$N,4,FALSE)," ",VLOOKUP($BF263,$A267:$C277,3,FALSE)," ",IF(ISERROR(VLOOKUP(VLOOKUP($BF263,$A267:$C277,3,FALSE),Players!$J:$N,5,FALSE)),"()",CONCATENATE("(",VLOOKUP(VLOOKUP($BF263,$A267:$C277,3,FALSE),Players!$J:$N,5,FALSE),")"))))</f>
        <v/>
      </c>
      <c r="BH263" s="178"/>
      <c r="BI263" s="178"/>
      <c r="BJ263" s="178"/>
      <c r="BK263" s="178"/>
      <c r="BL263" s="178"/>
      <c r="BM263" s="178"/>
      <c r="BN263" s="178"/>
      <c r="BO263" s="178"/>
      <c r="BP263" s="178"/>
      <c r="BQ263" s="178"/>
      <c r="BR263" s="178"/>
      <c r="BS263" s="178"/>
      <c r="BT263" s="178"/>
      <c r="BU263" s="179"/>
      <c r="BV263" s="150" t="str">
        <f>IF(D284&lt;&gt;"",D284,"")</f>
        <v/>
      </c>
      <c r="BW263" s="151"/>
      <c r="BX263" s="288" t="str">
        <f>IF(F284&lt;&gt;"",F284,"")</f>
        <v/>
      </c>
      <c r="BY263" s="151"/>
      <c r="BZ263" s="288" t="str">
        <f>IF(H284&lt;&gt;"",H284,"")</f>
        <v/>
      </c>
      <c r="CA263" s="151"/>
      <c r="CB263" s="288" t="str">
        <f>IF(J284&lt;&gt;"",J284,"")</f>
        <v/>
      </c>
      <c r="CC263" s="151"/>
      <c r="CD263" s="288" t="str">
        <f>IF(L284&lt;&gt;"",L284,"")</f>
        <v/>
      </c>
      <c r="CE263" s="332"/>
      <c r="CF263" s="174" t="str">
        <f>IF($CF261&lt;&gt;"",IF(CF261="W","L","W"),"")</f>
        <v/>
      </c>
      <c r="CG263" s="157"/>
      <c r="CH263" s="158"/>
      <c r="CI263" s="158"/>
      <c r="CJ263" s="158"/>
      <c r="CK263" s="158"/>
      <c r="CL263" s="158"/>
      <c r="CM263" s="158"/>
      <c r="CN263" s="158"/>
      <c r="CO263" s="158"/>
      <c r="CP263" s="158"/>
      <c r="CQ263" s="158"/>
      <c r="CR263" s="158"/>
      <c r="CS263" s="159"/>
      <c r="CT263" s="165"/>
      <c r="CU263" s="166"/>
      <c r="CV263" s="175" t="str">
        <f>Q284</f>
        <v>D</v>
      </c>
      <c r="CW263" s="177" t="str">
        <f>IF(VLOOKUP($CV263,$A267:$C277,3,FALSE)=0,"",CONCATENATE(VLOOKUP(VLOOKUP($CV263,$A267:$C277,3,FALSE),Players!$J:$N,4,FALSE)," ",VLOOKUP($CV263,$A267:$C277,3,FALSE)," ",IF(ISERROR(VLOOKUP(VLOOKUP($CV263,$A267:$C277,3,FALSE),Players!$J:$N,5,FALSE)),"()",CONCATENATE("(",VLOOKUP(VLOOKUP($CV263,$A267:$C277,3,FALSE),Players!$J:$N,5,FALSE),")"))))</f>
        <v/>
      </c>
      <c r="CX263" s="178"/>
      <c r="CY263" s="178"/>
      <c r="CZ263" s="178"/>
      <c r="DA263" s="178"/>
      <c r="DB263" s="178"/>
      <c r="DC263" s="178"/>
      <c r="DD263" s="178"/>
      <c r="DE263" s="178"/>
      <c r="DF263" s="178"/>
      <c r="DG263" s="178"/>
      <c r="DH263" s="178"/>
      <c r="DI263" s="178"/>
      <c r="DJ263" s="178"/>
      <c r="DK263" s="179"/>
      <c r="DL263" s="150" t="str">
        <f>IF(R284&lt;&gt;"",R284,"")</f>
        <v/>
      </c>
      <c r="DM263" s="151"/>
      <c r="DN263" s="288" t="str">
        <f>IF(T284&lt;&gt;"",T284,"")</f>
        <v/>
      </c>
      <c r="DO263" s="151"/>
      <c r="DP263" s="288" t="str">
        <f>IF(V284&lt;&gt;"",V284,"")</f>
        <v/>
      </c>
      <c r="DQ263" s="151"/>
      <c r="DR263" s="288" t="str">
        <f>IF(X284&lt;&gt;"",X284,"")</f>
        <v/>
      </c>
      <c r="DS263" s="151"/>
      <c r="DT263" s="288" t="str">
        <f>IF(Z284&lt;&gt;"",Z284,"")</f>
        <v/>
      </c>
      <c r="DU263" s="332"/>
      <c r="DV263" s="174" t="str">
        <f>IF($DV261&lt;&gt;"",IF(DV261="W","L","W"),"")</f>
        <v/>
      </c>
      <c r="DW263" s="157"/>
      <c r="DX263" s="158"/>
      <c r="DY263" s="158"/>
      <c r="DZ263" s="158"/>
      <c r="EA263" s="158"/>
      <c r="EB263" s="158"/>
      <c r="EC263" s="158"/>
      <c r="ED263" s="158"/>
      <c r="EE263" s="158"/>
      <c r="EF263" s="158"/>
      <c r="EG263" s="158"/>
      <c r="EH263" s="158"/>
      <c r="EI263" s="159"/>
      <c r="EJ263" s="165"/>
      <c r="EK263" s="166"/>
      <c r="EL263" s="175" t="str">
        <f>AE284</f>
        <v>C</v>
      </c>
      <c r="EM263" s="177" t="str">
        <f>IF(VLOOKUP($EL263,$A267:$C277,3,FALSE)=0,"",CONCATENATE(VLOOKUP(VLOOKUP($EL263,$A267:$C277,3,FALSE),Players!$J:$N,4,FALSE)," ",VLOOKUP($EL263,$A267:$C277,3,FALSE)," ",IF(ISERROR(VLOOKUP(VLOOKUP($EL263,$A267:$C277,3,FALSE),Players!$J:$N,5,FALSE)),"()",CONCATENATE("(",VLOOKUP(VLOOKUP($EL263,$A267:$C277,3,FALSE),Players!$J:$N,5,FALSE),")"))))</f>
        <v/>
      </c>
      <c r="EN263" s="178"/>
      <c r="EO263" s="178"/>
      <c r="EP263" s="178"/>
      <c r="EQ263" s="178"/>
      <c r="ER263" s="178"/>
      <c r="ES263" s="178"/>
      <c r="ET263" s="178"/>
      <c r="EU263" s="178"/>
      <c r="EV263" s="178"/>
      <c r="EW263" s="178"/>
      <c r="EX263" s="178"/>
      <c r="EY263" s="178"/>
      <c r="EZ263" s="178"/>
      <c r="FA263" s="179"/>
      <c r="FB263" s="150" t="str">
        <f>IF(AF284&lt;&gt;"",AF284,"")</f>
        <v/>
      </c>
      <c r="FC263" s="151"/>
      <c r="FD263" s="288" t="str">
        <f>IF(AH284&lt;&gt;"",AH284,"")</f>
        <v/>
      </c>
      <c r="FE263" s="151"/>
      <c r="FF263" s="288" t="str">
        <f>IF(AJ284&lt;&gt;"",AJ284,"")</f>
        <v/>
      </c>
      <c r="FG263" s="151"/>
      <c r="FH263" s="288" t="str">
        <f>IF(AL284&lt;&gt;"",AL284,"")</f>
        <v/>
      </c>
      <c r="FI263" s="151"/>
      <c r="FJ263" s="288" t="str">
        <f>IF(AN284&lt;&gt;"",AN284,"")</f>
        <v/>
      </c>
      <c r="FK263" s="332"/>
      <c r="FL263" s="174" t="str">
        <f>IF($FL261&lt;&gt;"",IF(FL261="W","L","W"),"")</f>
        <v/>
      </c>
    </row>
    <row r="264" spans="1:171" ht="11.25" customHeight="1" thickBot="1">
      <c r="A264" s="275"/>
      <c r="B264" s="276"/>
      <c r="C264" s="276"/>
      <c r="D264" s="279"/>
      <c r="E264" s="279"/>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304"/>
      <c r="AI264" s="305"/>
      <c r="AJ264" s="305"/>
      <c r="AK264" s="330"/>
      <c r="AL264" s="330"/>
      <c r="AM264" s="330"/>
      <c r="AN264" s="330"/>
      <c r="AO264" s="331"/>
      <c r="AQ264" s="160"/>
      <c r="AR264" s="161"/>
      <c r="AS264" s="161"/>
      <c r="AT264" s="161"/>
      <c r="AU264" s="161"/>
      <c r="AV264" s="161"/>
      <c r="AW264" s="161"/>
      <c r="AX264" s="161"/>
      <c r="AY264" s="161"/>
      <c r="AZ264" s="161"/>
      <c r="BA264" s="161"/>
      <c r="BB264" s="161"/>
      <c r="BC264" s="162"/>
      <c r="BD264" s="167"/>
      <c r="BE264" s="168"/>
      <c r="BF264" s="176"/>
      <c r="BG264" s="180"/>
      <c r="BH264" s="181"/>
      <c r="BI264" s="181"/>
      <c r="BJ264" s="181"/>
      <c r="BK264" s="181"/>
      <c r="BL264" s="181"/>
      <c r="BM264" s="181"/>
      <c r="BN264" s="181"/>
      <c r="BO264" s="181"/>
      <c r="BP264" s="181"/>
      <c r="BQ264" s="181"/>
      <c r="BR264" s="181"/>
      <c r="BS264" s="181"/>
      <c r="BT264" s="181"/>
      <c r="BU264" s="182"/>
      <c r="BV264" s="152"/>
      <c r="BW264" s="153"/>
      <c r="BX264" s="333"/>
      <c r="BY264" s="153"/>
      <c r="BZ264" s="333"/>
      <c r="CA264" s="153"/>
      <c r="CB264" s="333"/>
      <c r="CC264" s="153"/>
      <c r="CD264" s="333"/>
      <c r="CE264" s="334"/>
      <c r="CF264" s="341"/>
      <c r="CG264" s="160"/>
      <c r="CH264" s="161"/>
      <c r="CI264" s="161"/>
      <c r="CJ264" s="161"/>
      <c r="CK264" s="161"/>
      <c r="CL264" s="161"/>
      <c r="CM264" s="161"/>
      <c r="CN264" s="161"/>
      <c r="CO264" s="161"/>
      <c r="CP264" s="161"/>
      <c r="CQ264" s="161"/>
      <c r="CR264" s="161"/>
      <c r="CS264" s="162"/>
      <c r="CT264" s="167"/>
      <c r="CU264" s="168"/>
      <c r="CV264" s="176"/>
      <c r="CW264" s="180"/>
      <c r="CX264" s="181"/>
      <c r="CY264" s="181"/>
      <c r="CZ264" s="181"/>
      <c r="DA264" s="181"/>
      <c r="DB264" s="181"/>
      <c r="DC264" s="181"/>
      <c r="DD264" s="181"/>
      <c r="DE264" s="181"/>
      <c r="DF264" s="181"/>
      <c r="DG264" s="181"/>
      <c r="DH264" s="181"/>
      <c r="DI264" s="181"/>
      <c r="DJ264" s="181"/>
      <c r="DK264" s="182"/>
      <c r="DL264" s="152"/>
      <c r="DM264" s="153"/>
      <c r="DN264" s="333"/>
      <c r="DO264" s="153"/>
      <c r="DP264" s="333"/>
      <c r="DQ264" s="153"/>
      <c r="DR264" s="333"/>
      <c r="DS264" s="153"/>
      <c r="DT264" s="333"/>
      <c r="DU264" s="334"/>
      <c r="DV264" s="174"/>
      <c r="DW264" s="160"/>
      <c r="DX264" s="161"/>
      <c r="DY264" s="161"/>
      <c r="DZ264" s="161"/>
      <c r="EA264" s="161"/>
      <c r="EB264" s="161"/>
      <c r="EC264" s="161"/>
      <c r="ED264" s="161"/>
      <c r="EE264" s="161"/>
      <c r="EF264" s="161"/>
      <c r="EG264" s="161"/>
      <c r="EH264" s="161"/>
      <c r="EI264" s="162"/>
      <c r="EJ264" s="167"/>
      <c r="EK264" s="168"/>
      <c r="EL264" s="176"/>
      <c r="EM264" s="180"/>
      <c r="EN264" s="181"/>
      <c r="EO264" s="181"/>
      <c r="EP264" s="181"/>
      <c r="EQ264" s="181"/>
      <c r="ER264" s="181"/>
      <c r="ES264" s="181"/>
      <c r="ET264" s="181"/>
      <c r="EU264" s="181"/>
      <c r="EV264" s="181"/>
      <c r="EW264" s="181"/>
      <c r="EX264" s="181"/>
      <c r="EY264" s="181"/>
      <c r="EZ264" s="181"/>
      <c r="FA264" s="182"/>
      <c r="FB264" s="152"/>
      <c r="FC264" s="153"/>
      <c r="FD264" s="333"/>
      <c r="FE264" s="153"/>
      <c r="FF264" s="333"/>
      <c r="FG264" s="153"/>
      <c r="FH264" s="333"/>
      <c r="FI264" s="153"/>
      <c r="FJ264" s="333"/>
      <c r="FK264" s="334"/>
      <c r="FL264" s="174"/>
    </row>
    <row r="265" spans="1:171" ht="11.25" customHeight="1">
      <c r="A265" s="259" t="s">
        <v>15</v>
      </c>
      <c r="B265" s="260"/>
      <c r="C265" s="260"/>
      <c r="D265" s="264">
        <v>5</v>
      </c>
      <c r="E265" s="264"/>
      <c r="F265" s="266" t="s">
        <v>16</v>
      </c>
      <c r="G265" s="267"/>
      <c r="H265" s="267"/>
      <c r="I265" s="283"/>
      <c r="J265" s="284"/>
      <c r="K265" s="284"/>
      <c r="L265" s="284"/>
      <c r="M265" s="284"/>
      <c r="N265" s="264"/>
      <c r="O265" s="264"/>
      <c r="P265" s="264"/>
      <c r="Q265" s="264"/>
      <c r="R265" s="264"/>
      <c r="S265" s="264"/>
      <c r="T265" s="264"/>
      <c r="U265" s="264"/>
      <c r="V265" s="264"/>
      <c r="W265" s="264"/>
      <c r="X265" s="264"/>
      <c r="Y265" s="325"/>
      <c r="Z265" s="150" t="s">
        <v>17</v>
      </c>
      <c r="AA265" s="270"/>
      <c r="AB265" s="288" t="s">
        <v>18</v>
      </c>
      <c r="AC265" s="270"/>
      <c r="AD265" s="288" t="s">
        <v>19</v>
      </c>
      <c r="AE265" s="270"/>
      <c r="AF265" s="288" t="s">
        <v>20</v>
      </c>
      <c r="AG265" s="270"/>
      <c r="AH265" s="288" t="s">
        <v>43</v>
      </c>
      <c r="AI265" s="270"/>
      <c r="AJ265" s="288" t="s">
        <v>52</v>
      </c>
      <c r="AK265" s="290"/>
      <c r="AL265" s="292" t="s">
        <v>21</v>
      </c>
      <c r="AM265" s="293"/>
      <c r="AN265" s="296" t="s">
        <v>22</v>
      </c>
      <c r="AO265" s="297"/>
      <c r="AQ265" s="126"/>
      <c r="AR265" s="126"/>
      <c r="AS265" s="126"/>
      <c r="AT265" s="126"/>
      <c r="AU265" s="126"/>
      <c r="AV265" s="126"/>
      <c r="AW265" s="126"/>
      <c r="AX265" s="126"/>
      <c r="AY265" s="126"/>
      <c r="AZ265" s="126"/>
      <c r="BA265" s="126"/>
      <c r="BB265" s="126"/>
      <c r="BC265" s="126"/>
      <c r="BV265" s="169" t="str">
        <f>IF(CF261&lt;&gt;"",IF(AND(AND(BV261&gt;-1,BV263&gt;-1),OR(BV261&gt;10,BV263&gt;10),ABS(BV261-BV263)&gt;1,IF(OR(BV261&gt;11,BV263&gt;11),ABS(BV261-BV263)=2,TRUE),BV261=INT(BV261),BV263=INT(BV263)),"","Error"),"")</f>
        <v/>
      </c>
      <c r="BW265" s="169"/>
      <c r="BX265" s="169" t="str">
        <f>IF(CF261&lt;&gt;"",IF(AND(AND(BX261&gt;-1,BX263&gt;-1),OR(BX261&gt;10,BX263&gt;10),ABS(BX261-BX263)&gt;1,IF(OR(BX261&gt;11,BX263&gt;11),ABS(BX261-BX263)=2,TRUE),BX261=INT(BX261),BX263=INT(BX263)),"","Error"),"")</f>
        <v/>
      </c>
      <c r="BY265" s="169"/>
      <c r="BZ265" s="169" t="str">
        <f>IF(CF261&lt;&gt;"",IF(AND(AND(BZ261&gt;-1,BZ263&gt;-1),OR(BZ261&gt;10,BZ263&gt;10),ABS(BZ261-BZ263)&gt;1,IF(OR(BZ261&gt;11,BZ263&gt;11),ABS(BZ261-BZ263)=2,TRUE),BZ261=INT(BZ261),BZ263=INT(BZ263)),"","Error"),"")</f>
        <v/>
      </c>
      <c r="CA265" s="169"/>
      <c r="CB265" s="169" t="str">
        <f>IF(AND(CF261&lt;&gt;"",CB261&lt;&gt;""),IF(AND(AND(CB261&gt;-1,CB263&gt;-1),OR(CB261&gt;10,CB263&gt;10),ABS(CB261-CB263)&gt;1,IF(OR(CB261&gt;11,CB263&gt;11),ABS(CB261-CB263)=2,TRUE),CB261=INT(CB261),CB263=INT(CB263)),"","Error"),"")</f>
        <v/>
      </c>
      <c r="CC265" s="169"/>
      <c r="CD265" s="169" t="str">
        <f>IF(AND(CF261&lt;&gt;"",CD261&lt;&gt;""),IF(AND(AND(CD261&gt;-1,CD263&gt;-1),OR(CD261&gt;10,CD263&gt;10),ABS(CD261-CD263)&gt;1,IF(OR(CD261&gt;11,CD263&gt;11),ABS(CD261-CD263)=2,TRUE),CD261=INT(CD261),CD263=INT(CD263)),"","Error"),"")</f>
        <v/>
      </c>
      <c r="CE265" s="169"/>
      <c r="CG265" s="126"/>
      <c r="CH265" s="126"/>
      <c r="CI265" s="126"/>
      <c r="CJ265" s="126"/>
      <c r="CK265" s="126"/>
      <c r="CL265" s="126"/>
      <c r="CM265" s="126"/>
      <c r="CN265" s="126"/>
      <c r="CO265" s="126"/>
      <c r="CP265" s="126"/>
      <c r="CQ265" s="126"/>
      <c r="CR265" s="126"/>
      <c r="CS265" s="126"/>
      <c r="DL265" s="169" t="str">
        <f>IF(DV261&lt;&gt;"",IF(AND(AND(DL261&gt;-1,DL263&gt;-1),OR(DL261&gt;10,DL263&gt;10),ABS(DL261-DL263)&gt;1,IF(OR(DL261&gt;11,DL263&gt;11),ABS(DL261-DL263)=2,TRUE),DL261=INT(DL261),DL263=INT(DL263)),"","Error"),"")</f>
        <v/>
      </c>
      <c r="DM265" s="169"/>
      <c r="DN265" s="169" t="str">
        <f>IF(DV261&lt;&gt;"",IF(AND(AND(DN261&gt;-1,DN263&gt;-1),OR(DN261&gt;10,DN263&gt;10),ABS(DN261-DN263)&gt;1,IF(OR(DN261&gt;11,DN263&gt;11),ABS(DN261-DN263)=2,TRUE),DN261=INT(DN261),DN263=INT(DN263)),"","Error"),"")</f>
        <v/>
      </c>
      <c r="DO265" s="169"/>
      <c r="DP265" s="169" t="str">
        <f>IF(DV261&lt;&gt;"",IF(AND(AND(DP261&gt;-1,DP263&gt;-1),OR(DP261&gt;10,DP263&gt;10),ABS(DP261-DP263)&gt;1,IF(OR(DP261&gt;11,DP263&gt;11),ABS(DP261-DP263)=2,TRUE),DP261=INT(DP261),DP263=INT(DP263)),"","Error"),"")</f>
        <v/>
      </c>
      <c r="DQ265" s="169"/>
      <c r="DR265" s="169" t="str">
        <f>IF(AND(DV261&lt;&gt;"",DR261&lt;&gt;""),IF(AND(AND(DR261&gt;-1,DR263&gt;-1),OR(DR261&gt;10,DR263&gt;10),ABS(DR261-DR263)&gt;1,IF(OR(DR261&gt;11,DR263&gt;11),ABS(DR261-DR263)=2,TRUE),DR261=INT(DR261),DR263=INT(DR263)),"","Error"),"")</f>
        <v/>
      </c>
      <c r="DS265" s="169"/>
      <c r="DT265" s="169" t="str">
        <f>IF(AND(DV261&lt;&gt;"",DT261&lt;&gt;""),IF(AND(AND(DT261&gt;-1,DT263&gt;-1),OR(DT261&gt;10,DT263&gt;10),ABS(DT261-DT263)&gt;1,IF(OR(DT261&gt;11,DT263&gt;11),ABS(DT261-DT263)=2,TRUE),DT261=INT(DT261),DT263=INT(DT263)),"","Error"),"")</f>
        <v/>
      </c>
      <c r="DU265" s="169"/>
      <c r="DW265" s="126"/>
      <c r="DX265" s="126"/>
      <c r="DY265" s="126"/>
      <c r="DZ265" s="126"/>
      <c r="EA265" s="126"/>
      <c r="EB265" s="126"/>
      <c r="EC265" s="126"/>
      <c r="ED265" s="126"/>
      <c r="EE265" s="126"/>
      <c r="EF265" s="126"/>
      <c r="EG265" s="126"/>
      <c r="EH265" s="126"/>
      <c r="EI265" s="126"/>
      <c r="FB265" s="169" t="str">
        <f>IF(FL261&lt;&gt;"",IF(AND(AND(FB261&gt;-1,FB263&gt;-1),OR(FB261&gt;10,FB263&gt;10),ABS(FB261-FB263)&gt;1,IF(OR(FB261&gt;11,FB263&gt;11),ABS(FB261-FB263)=2,TRUE),FB261=INT(FB261),FB263=INT(FB263)),"","Error"),"")</f>
        <v/>
      </c>
      <c r="FC265" s="169"/>
      <c r="FD265" s="169" t="str">
        <f>IF(FL261&lt;&gt;"",IF(AND(AND(FD261&gt;-1,FD263&gt;-1),OR(FD261&gt;10,FD263&gt;10),ABS(FD261-FD263)&gt;1,IF(OR(FD261&gt;11,FD263&gt;11),ABS(FD261-FD263)=2,TRUE),FD261=INT(FD261),FD263=INT(FD263)),"","Error"),"")</f>
        <v/>
      </c>
      <c r="FE265" s="169"/>
      <c r="FF265" s="169" t="str">
        <f>IF(FL261&lt;&gt;"",IF(AND(AND(FF261&gt;-1,FF263&gt;-1),OR(FF261&gt;10,FF263&gt;10),ABS(FF261-FF263)&gt;1,IF(OR(FF261&gt;11,FF263&gt;11),ABS(FF261-FF263)=2,TRUE),FF261=INT(FF261),FF263=INT(FF263)),"","Error"),"")</f>
        <v/>
      </c>
      <c r="FG265" s="169"/>
      <c r="FH265" s="169" t="str">
        <f>IF(AND(FL261&lt;&gt;"",FH261&lt;&gt;""),IF(AND(AND(FH261&gt;-1,FH263&gt;-1),OR(FH261&gt;10,FH263&gt;10),ABS(FH261-FH263)&gt;1,IF(OR(FH261&gt;11,FH263&gt;11),ABS(FH261-FH263)=2,TRUE),FH261=INT(FH261),FH263=INT(FH263)),"","Error"),"")</f>
        <v/>
      </c>
      <c r="FI265" s="169"/>
      <c r="FJ265" s="169" t="str">
        <f>IF(AND(FL261&lt;&gt;"",FJ261&lt;&gt;""),IF(AND(AND(FJ261&gt;-1,FJ263&gt;-1),OR(FJ261&gt;10,FJ263&gt;10),ABS(FJ261-FJ263)&gt;1,IF(OR(FJ261&gt;11,FJ263&gt;11),ABS(FJ261-FJ263)=2,TRUE),FJ261=INT(FJ261),FJ263=INT(FJ263)),"","Error"),"")</f>
        <v/>
      </c>
      <c r="FK265" s="169"/>
    </row>
    <row r="266" spans="1:171" ht="11.25" customHeight="1" thickBot="1">
      <c r="A266" s="261"/>
      <c r="B266" s="262"/>
      <c r="C266" s="262"/>
      <c r="D266" s="326"/>
      <c r="E266" s="326"/>
      <c r="F266" s="275"/>
      <c r="G266" s="276"/>
      <c r="H266" s="276"/>
      <c r="I266" s="286"/>
      <c r="J266" s="286"/>
      <c r="K266" s="286"/>
      <c r="L266" s="286"/>
      <c r="M266" s="286"/>
      <c r="N266" s="326"/>
      <c r="O266" s="326"/>
      <c r="P266" s="326"/>
      <c r="Q266" s="326"/>
      <c r="R266" s="326"/>
      <c r="S266" s="326"/>
      <c r="T266" s="326"/>
      <c r="U266" s="326"/>
      <c r="V266" s="326"/>
      <c r="W266" s="326"/>
      <c r="X266" s="326"/>
      <c r="Y266" s="327"/>
      <c r="Z266" s="194"/>
      <c r="AA266" s="195"/>
      <c r="AB266" s="289"/>
      <c r="AC266" s="195"/>
      <c r="AD266" s="289"/>
      <c r="AE266" s="195"/>
      <c r="AF266" s="289"/>
      <c r="AG266" s="195"/>
      <c r="AH266" s="289"/>
      <c r="AI266" s="195"/>
      <c r="AJ266" s="289"/>
      <c r="AK266" s="291"/>
      <c r="AL266" s="294"/>
      <c r="AM266" s="295"/>
      <c r="AN266" s="298"/>
      <c r="AO266" s="299"/>
      <c r="AQ266" s="126"/>
      <c r="AR266" s="126"/>
      <c r="AS266" s="126"/>
      <c r="AT266" s="126"/>
      <c r="AU266" s="126"/>
      <c r="AV266" s="126"/>
      <c r="AW266" s="126"/>
      <c r="AX266" s="126"/>
      <c r="AY266" s="126"/>
      <c r="AZ266" s="126"/>
      <c r="BA266" s="126"/>
      <c r="BB266" s="126"/>
      <c r="BC266" s="126"/>
      <c r="CG266" s="126"/>
      <c r="CH266" s="126"/>
      <c r="CI266" s="126"/>
      <c r="CJ266" s="126"/>
      <c r="CK266" s="126"/>
      <c r="CL266" s="126"/>
      <c r="CM266" s="126"/>
      <c r="CN266" s="126"/>
      <c r="CO266" s="126"/>
      <c r="CP266" s="126"/>
      <c r="CQ266" s="126"/>
      <c r="CR266" s="126"/>
      <c r="CS266" s="126"/>
      <c r="DW266" s="126"/>
      <c r="DX266" s="126"/>
      <c r="DY266" s="126"/>
      <c r="DZ266" s="126"/>
      <c r="EA266" s="126"/>
      <c r="EB266" s="126"/>
      <c r="EC266" s="126"/>
      <c r="ED266" s="126"/>
      <c r="EE266" s="126"/>
      <c r="EF266" s="126"/>
      <c r="EG266" s="126"/>
      <c r="EH266" s="126"/>
      <c r="EI266" s="126"/>
    </row>
    <row r="267" spans="1:171" ht="11.25" customHeight="1">
      <c r="A267" s="210" t="str">
        <f>Z265</f>
        <v>A</v>
      </c>
      <c r="B267" s="211"/>
      <c r="C267" s="342"/>
      <c r="D267" s="343"/>
      <c r="E267" s="343"/>
      <c r="F267" s="343"/>
      <c r="G267" s="343"/>
      <c r="H267" s="343"/>
      <c r="I267" s="343"/>
      <c r="J267" s="343"/>
      <c r="K267" s="343"/>
      <c r="L267" s="343"/>
      <c r="M267" s="343"/>
      <c r="N267" s="343"/>
      <c r="O267" s="343"/>
      <c r="P267" s="343"/>
      <c r="Q267" s="343"/>
      <c r="R267" s="343"/>
      <c r="S267" s="343"/>
      <c r="T267" s="343"/>
      <c r="U267" s="343"/>
      <c r="V267" s="343"/>
      <c r="W267" s="343"/>
      <c r="X267" s="343"/>
      <c r="Y267" s="344"/>
      <c r="Z267" s="250"/>
      <c r="AA267" s="229"/>
      <c r="AB267" s="252" t="str">
        <f>IF($D263="1P",IF(Z302=Z304,IF(X302=X304,IF(V302&lt;&gt;"",IF(V302&gt;V304,"W","L"),""),IF(X302&gt;X304,"W","L")),IF(Z302&gt;Z304,"W","L")),IF(Z290=Z292,IF(X290=X292,IF(V290&lt;&gt;"",IF(V290&gt;V292,"W","L"),""),IF(X290&gt;X292,"W","L")),IF(Z290&gt;Z292,"W","L")))</f>
        <v/>
      </c>
      <c r="AC267" s="253"/>
      <c r="AD267" s="252" t="str">
        <f>IF($D263="1P",IF(Z290=Z292,IF(X290=X292,IF(V290&lt;&gt;"",IF(V290&gt;V292,"W","L"),""),IF(X290&gt;X292,"W","L")),IF(Z290&gt;Z292,"W","L")),IF(L306=L308,IF(J306=J308,IF(H306&lt;&gt;"",IF(H306&gt;H308,"W","L"),""),IF(J306&gt;J308,"W","L")),IF(L306&gt;L308,"W","L")))</f>
        <v/>
      </c>
      <c r="AE267" s="253"/>
      <c r="AF267" s="252" t="str">
        <f>IF($D263="1P",IF(L306=L308,IF(J306=J308,IF(H306&lt;&gt;"",IF(H306&gt;H308,"W","L"),""),IF(J306&gt;J308,"W","L")),IF(L306&gt;L308,"W","L")),IF(L294=L296,IF(J294=J296,IF(H294&lt;&gt;"",IF(H294&gt;H296,"W","L"),""),IF(J294&gt;J296,"W","L")),IF(L294&gt;L296,"W","L")))</f>
        <v/>
      </c>
      <c r="AG267" s="253"/>
      <c r="AH267" s="252" t="str">
        <f>IF($D263="1P",IF(L294=L296,IF(J294=J296,IF(H294&lt;&gt;"",IF(H294&gt;H296,"W","L"),""),IF(J294&gt;J296,"W","L")),IF(L294&gt;L296,"W","L")),IF(Z302=Z304,IF(X302=X304,IF(V302&lt;&gt;"",IF(V302&gt;V304,"W","L"),""),IF(X302&gt;X304,"W","L")),IF(Z302&gt;Z304,"W","L")))</f>
        <v/>
      </c>
      <c r="AI267" s="253"/>
      <c r="AJ267" s="252" t="str">
        <f>IF($D263="1P",IF(L282=L284,IF(J282=J284,IF(H282&lt;&gt;"",IF(H282&gt;H284,"W","L"),""),IF(J282&gt;J284,"W","L")),IF(L282&gt;L284,"W","L")),IF(L282=L284,IF(J282=J284,IF(H282&lt;&gt;"",IF(H282&gt;H284,"W","L"),""),IF(J282&gt;J284,"W","L")),IF(L282&gt;L284,"W","L")))</f>
        <v/>
      </c>
      <c r="AK267" s="324"/>
      <c r="AL267" s="254" t="str">
        <f>IF(OR(COUNTIF(Z267:AJ267,"W"),COUNTIF(Z267:AJ267,"L")),COUNTIF(Z267:AJ267,"W")*2+COUNTIF(Z267:AJ267,"L"),"")</f>
        <v/>
      </c>
      <c r="AM267" s="255"/>
      <c r="AN267" s="256" t="str">
        <f>IF(AL267&lt;&gt;"",RANK(AL267,AL267:AL277,0),"")</f>
        <v/>
      </c>
      <c r="AO267" s="257"/>
      <c r="AQ267" s="127"/>
      <c r="AR267" s="127"/>
      <c r="AS267" s="127"/>
      <c r="AT267" s="127"/>
      <c r="AU267" s="127"/>
      <c r="AV267" s="127"/>
      <c r="AW267" s="127"/>
      <c r="AX267" s="127"/>
      <c r="AY267" s="127"/>
      <c r="AZ267" s="127"/>
      <c r="BA267" s="127"/>
      <c r="BB267" s="127"/>
      <c r="BC267" s="127"/>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127"/>
      <c r="CH267" s="127"/>
      <c r="CI267" s="127"/>
      <c r="CJ267" s="127"/>
      <c r="CK267" s="127"/>
      <c r="CL267" s="127"/>
      <c r="CM267" s="127"/>
      <c r="CN267" s="127"/>
      <c r="CO267" s="127"/>
      <c r="CP267" s="127"/>
      <c r="CQ267" s="127"/>
      <c r="CR267" s="127"/>
      <c r="CS267" s="127"/>
      <c r="CT267" s="40"/>
      <c r="CU267" s="40"/>
      <c r="CV267" s="40"/>
      <c r="CW267" s="40"/>
      <c r="CX267" s="40"/>
      <c r="CY267" s="40"/>
      <c r="CZ267" s="40"/>
      <c r="DA267" s="40"/>
      <c r="DB267" s="40"/>
      <c r="DC267" s="40"/>
      <c r="DD267" s="40"/>
      <c r="DE267" s="40"/>
      <c r="DF267" s="40"/>
      <c r="DG267" s="40"/>
      <c r="DH267" s="40"/>
      <c r="DI267" s="40"/>
      <c r="DJ267" s="40"/>
      <c r="DK267" s="40"/>
      <c r="DL267" s="40"/>
      <c r="DM267" s="40"/>
      <c r="DN267" s="40"/>
      <c r="DO267" s="40"/>
      <c r="DP267" s="40"/>
      <c r="DQ267" s="40"/>
      <c r="DR267" s="40"/>
      <c r="DS267" s="40"/>
      <c r="DT267" s="40"/>
      <c r="DU267" s="40"/>
      <c r="DW267" s="127"/>
      <c r="DX267" s="127"/>
      <c r="DY267" s="127"/>
      <c r="DZ267" s="127"/>
      <c r="EA267" s="127"/>
      <c r="EB267" s="127"/>
      <c r="EC267" s="127"/>
      <c r="ED267" s="127"/>
      <c r="EE267" s="127"/>
      <c r="EF267" s="127"/>
      <c r="EG267" s="127"/>
      <c r="EH267" s="127"/>
      <c r="EI267" s="127"/>
      <c r="EJ267" s="40"/>
      <c r="EK267" s="40"/>
      <c r="EL267" s="40"/>
      <c r="EM267" s="40"/>
      <c r="EN267" s="40"/>
      <c r="EO267" s="40"/>
      <c r="EP267" s="40"/>
      <c r="EQ267" s="40"/>
      <c r="ER267" s="40"/>
      <c r="ES267" s="40"/>
      <c r="ET267" s="40"/>
      <c r="EU267" s="40"/>
      <c r="EV267" s="40"/>
      <c r="EW267" s="40"/>
      <c r="EX267" s="40"/>
      <c r="EY267" s="40"/>
      <c r="EZ267" s="40"/>
      <c r="FA267" s="40"/>
      <c r="FB267" s="40"/>
      <c r="FC267" s="40"/>
      <c r="FD267" s="40"/>
      <c r="FE267" s="40"/>
      <c r="FF267" s="40"/>
      <c r="FG267" s="40"/>
      <c r="FH267" s="40"/>
      <c r="FI267" s="40"/>
      <c r="FJ267" s="40"/>
      <c r="FK267" s="40"/>
    </row>
    <row r="268" spans="1:171" ht="11.25" customHeight="1">
      <c r="A268" s="212"/>
      <c r="B268" s="213"/>
      <c r="C268" s="217"/>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9"/>
      <c r="Z268" s="251"/>
      <c r="AA268" s="236"/>
      <c r="AB268" s="234"/>
      <c r="AC268" s="233"/>
      <c r="AD268" s="234"/>
      <c r="AE268" s="233"/>
      <c r="AF268" s="234"/>
      <c r="AG268" s="233"/>
      <c r="AH268" s="234"/>
      <c r="AI268" s="233"/>
      <c r="AJ268" s="234"/>
      <c r="AK268" s="238"/>
      <c r="AL268" s="241"/>
      <c r="AM268" s="240"/>
      <c r="AN268" s="258"/>
      <c r="AO268" s="243"/>
      <c r="AQ268" s="128"/>
      <c r="AR268" s="128"/>
      <c r="AS268" s="128"/>
      <c r="AT268" s="128"/>
      <c r="AU268" s="128"/>
      <c r="AV268" s="128"/>
      <c r="AW268" s="128"/>
      <c r="AX268" s="128"/>
      <c r="AY268" s="128"/>
      <c r="AZ268" s="128"/>
      <c r="BA268" s="128"/>
      <c r="BB268" s="128"/>
      <c r="BC268" s="128"/>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128"/>
      <c r="CH268" s="128"/>
      <c r="CI268" s="128"/>
      <c r="CJ268" s="128"/>
      <c r="CK268" s="128"/>
      <c r="CL268" s="128"/>
      <c r="CM268" s="128"/>
      <c r="CN268" s="128"/>
      <c r="CO268" s="128"/>
      <c r="CP268" s="128"/>
      <c r="CQ268" s="128"/>
      <c r="CR268" s="128"/>
      <c r="CS268" s="128"/>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c r="DW268" s="128"/>
      <c r="DX268" s="128"/>
      <c r="DY268" s="128"/>
      <c r="DZ268" s="128"/>
      <c r="EA268" s="128"/>
      <c r="EB268" s="128"/>
      <c r="EC268" s="128"/>
      <c r="ED268" s="128"/>
      <c r="EE268" s="128"/>
      <c r="EF268" s="128"/>
      <c r="EG268" s="128"/>
      <c r="EH268" s="128"/>
      <c r="EI268" s="128"/>
      <c r="EJ268" s="41"/>
      <c r="EK268" s="41"/>
      <c r="EL268" s="41"/>
      <c r="EM268" s="41"/>
      <c r="EN268" s="41"/>
      <c r="EO268" s="41"/>
      <c r="EP268" s="41"/>
      <c r="EQ268" s="41"/>
      <c r="ER268" s="41"/>
      <c r="ES268" s="41"/>
      <c r="ET268" s="41"/>
      <c r="EU268" s="41"/>
      <c r="EV268" s="41"/>
      <c r="EW268" s="41"/>
      <c r="EX268" s="41"/>
      <c r="EY268" s="41"/>
      <c r="EZ268" s="41"/>
      <c r="FA268" s="41"/>
      <c r="FB268" s="41"/>
      <c r="FC268" s="41"/>
      <c r="FD268" s="41"/>
      <c r="FE268" s="41"/>
      <c r="FF268" s="41"/>
      <c r="FG268" s="41"/>
      <c r="FH268" s="41"/>
      <c r="FI268" s="41"/>
      <c r="FJ268" s="41"/>
      <c r="FK268" s="41"/>
    </row>
    <row r="269" spans="1:171" ht="11.25" customHeight="1">
      <c r="A269" s="210" t="str">
        <f>AB265</f>
        <v>B</v>
      </c>
      <c r="B269" s="211"/>
      <c r="C269" s="342"/>
      <c r="D269" s="343"/>
      <c r="E269" s="343"/>
      <c r="F269" s="343"/>
      <c r="G269" s="343"/>
      <c r="H269" s="343"/>
      <c r="I269" s="343"/>
      <c r="J269" s="343"/>
      <c r="K269" s="343"/>
      <c r="L269" s="343"/>
      <c r="M269" s="343"/>
      <c r="N269" s="343"/>
      <c r="O269" s="343"/>
      <c r="P269" s="343"/>
      <c r="Q269" s="343"/>
      <c r="R269" s="343"/>
      <c r="S269" s="343"/>
      <c r="T269" s="343"/>
      <c r="U269" s="343"/>
      <c r="V269" s="343"/>
      <c r="W269" s="343"/>
      <c r="X269" s="343"/>
      <c r="Y269" s="344"/>
      <c r="Z269" s="220" t="str">
        <f>IF(AB267&lt;&gt;"",IF(AB267="W","L","W"),"")</f>
        <v/>
      </c>
      <c r="AA269" s="221"/>
      <c r="AB269" s="228"/>
      <c r="AC269" s="229"/>
      <c r="AD269" s="227" t="str">
        <f>IF($D263="1P",IF(L302=L304,IF(J302=J304,IF(H302&lt;&gt;"",IF(H302&gt;H304,"W","L"),""),IF(J302&gt;J304,"W","L")),IF(L302&gt;L304,"W","L")),IF(AN282=AN284,IF(AL282=AL284,IF(AJ282&lt;&gt;"",IF(AJ282&gt;AJ284,"W","L"),""),IF(AL282&gt;AL284,"W","L")),IF(AN282&gt;AN284,"W","L")))</f>
        <v/>
      </c>
      <c r="AE269" s="221"/>
      <c r="AF269" s="227" t="str">
        <f>IF($D263="1P",IF(Z294=Z296,IF(X294=X296,IF(V294&lt;&gt;"",IF(V294&gt;V296,"W","L"),""),IF(X294&gt;X296,"W","L")),IF(Z294&gt;Z296,"W","L")),IF(Z282=Z284,IF(X282=X284,IF(V282&lt;&gt;"",IF(V282&gt;V284,"W","L"),""),IF(X282&gt;X284,"W","L")),IF(Z282&gt;Z284,"W","L")))</f>
        <v/>
      </c>
      <c r="AG269" s="221"/>
      <c r="AH269" s="227" t="str">
        <f>IF($D263="1P",IF(L286=L288,IF(J286=J288,IF(H286&lt;&gt;"",IF(H286&gt;H288,"W","L"),""),IF(J286&gt;J288,"W","L")),IF(L286&gt;L288,"W","L")),IF(L286=L288,IF(J286=J288,IF(H286&lt;&gt;"",IF(H286&gt;H288,"W","L"),""),IF(J286&gt;J288,"W","L")),IF(L286&gt;L288,"W","L")))</f>
        <v/>
      </c>
      <c r="AI269" s="221"/>
      <c r="AJ269" s="227" t="str">
        <f>IF($D263="1P",IF(Z286=Z288,IF(X286=X288,IF(V286&lt;&gt;"",IF(V286&gt;V288,"W","L"),""),IF(X286&gt;X288,"W","L")),IF(Z286&gt;Z288,"W","L")),IF(L302=L304,IF(J302=J304,IF(H302&lt;&gt;"",IF(H302&gt;H304,"W","L"),""),IF(J302&gt;J304,"W","L")),IF(L302&gt;L304,"W","L")))</f>
        <v/>
      </c>
      <c r="AK269" s="237"/>
      <c r="AL269" s="239" t="str">
        <f>IF(OR(COUNTIF(Z269:AJ269,"W"),COUNTIF(Z269:AJ269,"L")),COUNTIF(Z269:AJ269,"W")*2+COUNTIF(Z269:AJ269,"L"),"")</f>
        <v/>
      </c>
      <c r="AM269" s="240"/>
      <c r="AN269" s="242" t="str">
        <f>IF(AL269&lt;&gt;"",RANK(AL269,AL267:AL277,0),"")</f>
        <v/>
      </c>
      <c r="AO269" s="243"/>
      <c r="AQ269" s="126"/>
      <c r="AR269" s="126"/>
      <c r="AS269" s="126"/>
      <c r="AT269" s="126"/>
      <c r="AU269" s="126"/>
      <c r="AV269" s="126"/>
      <c r="AW269" s="126"/>
      <c r="AX269" s="126"/>
      <c r="AY269" s="126"/>
      <c r="AZ269" s="126"/>
      <c r="BA269" s="126"/>
      <c r="BB269" s="126"/>
      <c r="BC269" s="126"/>
      <c r="CG269" s="126"/>
      <c r="CH269" s="126"/>
      <c r="CI269" s="126"/>
      <c r="CJ269" s="126"/>
      <c r="CK269" s="126"/>
      <c r="CL269" s="126"/>
      <c r="CM269" s="126"/>
      <c r="CN269" s="126"/>
      <c r="CO269" s="126"/>
      <c r="CP269" s="126"/>
      <c r="CQ269" s="126"/>
      <c r="CR269" s="126"/>
      <c r="CS269" s="126"/>
      <c r="DW269" s="126"/>
      <c r="DX269" s="126"/>
      <c r="DY269" s="126"/>
      <c r="DZ269" s="126"/>
      <c r="EA269" s="126"/>
      <c r="EB269" s="126"/>
      <c r="EC269" s="126"/>
      <c r="ED269" s="126"/>
      <c r="EE269" s="126"/>
      <c r="EF269" s="126"/>
      <c r="EG269" s="126"/>
      <c r="EH269" s="126"/>
      <c r="EI269" s="126"/>
    </row>
    <row r="270" spans="1:171" ht="11.25" customHeight="1" thickBot="1">
      <c r="A270" s="212"/>
      <c r="B270" s="213"/>
      <c r="C270" s="217"/>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9"/>
      <c r="Z270" s="232"/>
      <c r="AA270" s="233"/>
      <c r="AB270" s="235"/>
      <c r="AC270" s="236"/>
      <c r="AD270" s="234"/>
      <c r="AE270" s="233"/>
      <c r="AF270" s="234"/>
      <c r="AG270" s="233"/>
      <c r="AH270" s="234"/>
      <c r="AI270" s="233"/>
      <c r="AJ270" s="234"/>
      <c r="AK270" s="238"/>
      <c r="AL270" s="241"/>
      <c r="AM270" s="240"/>
      <c r="AN270" s="258"/>
      <c r="AO270" s="243"/>
      <c r="AQ270" s="127"/>
      <c r="AR270" s="127"/>
      <c r="AS270" s="127"/>
      <c r="AT270" s="127"/>
      <c r="AU270" s="127"/>
      <c r="AV270" s="127"/>
      <c r="AW270" s="127"/>
      <c r="AX270" s="127"/>
      <c r="AY270" s="127"/>
      <c r="AZ270" s="127"/>
      <c r="BA270" s="127"/>
      <c r="BB270" s="127"/>
      <c r="BC270" s="127"/>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G270" s="127"/>
      <c r="CH270" s="127"/>
      <c r="CI270" s="127"/>
      <c r="CJ270" s="127"/>
      <c r="CK270" s="127"/>
      <c r="CL270" s="127"/>
      <c r="CM270" s="127"/>
      <c r="CN270" s="127"/>
      <c r="CO270" s="127"/>
      <c r="CP270" s="127"/>
      <c r="CQ270" s="127"/>
      <c r="CR270" s="127"/>
      <c r="CS270" s="127"/>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c r="DW270" s="126"/>
      <c r="DX270" s="126"/>
      <c r="DY270" s="126"/>
      <c r="DZ270" s="126"/>
      <c r="EA270" s="126"/>
      <c r="EB270" s="126"/>
      <c r="EC270" s="126"/>
      <c r="ED270" s="126"/>
      <c r="EE270" s="126"/>
      <c r="EF270" s="126"/>
      <c r="EG270" s="126"/>
      <c r="EH270" s="126"/>
      <c r="EI270" s="126"/>
    </row>
    <row r="271" spans="1:171" ht="11.25" customHeight="1">
      <c r="A271" s="210" t="str">
        <f>AD265</f>
        <v>C</v>
      </c>
      <c r="B271" s="211"/>
      <c r="C271" s="342"/>
      <c r="D271" s="343"/>
      <c r="E271" s="343"/>
      <c r="F271" s="343"/>
      <c r="G271" s="343"/>
      <c r="H271" s="343"/>
      <c r="I271" s="343"/>
      <c r="J271" s="343"/>
      <c r="K271" s="343"/>
      <c r="L271" s="343"/>
      <c r="M271" s="343"/>
      <c r="N271" s="343"/>
      <c r="O271" s="343"/>
      <c r="P271" s="343"/>
      <c r="Q271" s="343"/>
      <c r="R271" s="343"/>
      <c r="S271" s="343"/>
      <c r="T271" s="343"/>
      <c r="U271" s="343"/>
      <c r="V271" s="343"/>
      <c r="W271" s="343"/>
      <c r="X271" s="343"/>
      <c r="Y271" s="344"/>
      <c r="Z271" s="220" t="str">
        <f>IF(AD267&lt;&gt;"",IF(AD267="W","L","W"),"")</f>
        <v/>
      </c>
      <c r="AA271" s="221"/>
      <c r="AB271" s="227" t="str">
        <f>IF(AD269&lt;&gt;"",IF(AD269="W","L","W"),"")</f>
        <v/>
      </c>
      <c r="AC271" s="221"/>
      <c r="AD271" s="228"/>
      <c r="AE271" s="229"/>
      <c r="AF271" s="227" t="str">
        <f>IF($D263="1P",IF(L290=L292,IF(J290=J292,IF(H290&lt;&gt;"",IF(H290&gt;H292,"W","L"),""),IF(J290&gt;J292,"W","L")),IF(L290&gt;L292,"W","L")),IF(L290=L292,IF(J290=J292,IF(H290&lt;&gt;"",IF(H290&gt;H292,"W","L"),""),IF(J290&gt;J292,"W","L")),IF(L290&gt;L292,"W","L")))</f>
        <v/>
      </c>
      <c r="AG271" s="221"/>
      <c r="AH271" s="227" t="str">
        <f>IF($D263="1P",IF(Z282=Z284,IF(X282=X284,IF(V282&lt;&gt;"",IF(V282&gt;V284,"W","L"),""),IF(X282&gt;X284,"W","L")),IF(Z282&gt;Z284,"W","L")),IF(L298=L300,IF(J298=J300,IF(H298&lt;&gt;"",IF(H298&gt;H300,"W","L"),""),IF(J298&gt;J300,"W","L")),IF(L298&gt;L300,"W","L")))</f>
        <v/>
      </c>
      <c r="AI271" s="221"/>
      <c r="AJ271" s="227" t="str">
        <f>IF($D263="1P",IF(Z306=Z308,IF(X306=X308,IF(V306&lt;&gt;"",IF(V306&gt;V308,"W","L"),""),IF(X306&gt;X308,"W","L")),IF(Z306&gt;Z308,"W","L")),IF(Z294=Z296,IF(X294=X296,IF(V294&lt;&gt;"",IF(V294&gt;V296,"W","L"),""),IF(X294&gt;X296,"W","L")),IF(Z294&gt;Z296,"W","L")))</f>
        <v/>
      </c>
      <c r="AK271" s="237"/>
      <c r="AL271" s="239" t="str">
        <f>IF(OR(COUNTIF(Z271:AJ271,"W"),COUNTIF(Z271:AJ271,"L")),COUNTIF(Z271:AJ271,"W")*2+COUNTIF(Z271:AJ271,"L"),"")</f>
        <v/>
      </c>
      <c r="AM271" s="240"/>
      <c r="AN271" s="242" t="str">
        <f>IF(AL271&lt;&gt;"",RANK(AL271,AL267:AL277,0),"")</f>
        <v/>
      </c>
      <c r="AO271" s="243"/>
      <c r="AQ271" s="154" t="str">
        <f>CONCATENATE($A265," ",$D265,","," ",$F263)</f>
        <v>Group: 5, Women's Singles</v>
      </c>
      <c r="AR271" s="155"/>
      <c r="AS271" s="155"/>
      <c r="AT271" s="155"/>
      <c r="AU271" s="155"/>
      <c r="AV271" s="155"/>
      <c r="AW271" s="155"/>
      <c r="AX271" s="155"/>
      <c r="AY271" s="155"/>
      <c r="AZ271" s="155"/>
      <c r="BA271" s="155"/>
      <c r="BB271" s="155"/>
      <c r="BC271" s="156"/>
      <c r="BD271" s="163">
        <f>A286</f>
        <v>2</v>
      </c>
      <c r="BE271" s="164"/>
      <c r="BF271" s="183" t="str">
        <f>C286</f>
        <v>B</v>
      </c>
      <c r="BG271" s="185" t="str">
        <f>IF(VLOOKUP($BF271,$A267:$C277,3,FALSE)=0,"",CONCATENATE(VLOOKUP(VLOOKUP($BF271,$A267:$C277,3,FALSE),Players!$J:$N,4,FALSE)," ",VLOOKUP($BF271,$A267:$C277,3,FALSE)," ",IF(ISERROR(VLOOKUP(VLOOKUP($BF271,$A267:$C277,3,FALSE),Players!$J:$N,5,FALSE)),"()",CONCATENATE("(",VLOOKUP(VLOOKUP($BF271,$A267:$C277,3,FALSE),Players!$J:$N,5,FALSE),")"))))</f>
        <v/>
      </c>
      <c r="BH271" s="186"/>
      <c r="BI271" s="186"/>
      <c r="BJ271" s="186"/>
      <c r="BK271" s="186"/>
      <c r="BL271" s="186"/>
      <c r="BM271" s="186"/>
      <c r="BN271" s="186"/>
      <c r="BO271" s="186"/>
      <c r="BP271" s="186"/>
      <c r="BQ271" s="186"/>
      <c r="BR271" s="186"/>
      <c r="BS271" s="186"/>
      <c r="BT271" s="186"/>
      <c r="BU271" s="187"/>
      <c r="BV271" s="170" t="str">
        <f>IF(D286&lt;&gt;"",D286,"")</f>
        <v/>
      </c>
      <c r="BW271" s="171"/>
      <c r="BX271" s="335" t="str">
        <f>IF(F286&lt;&gt;"",F286,"")</f>
        <v/>
      </c>
      <c r="BY271" s="171"/>
      <c r="BZ271" s="335" t="str">
        <f>IF(H286&lt;&gt;"",H286,"")</f>
        <v/>
      </c>
      <c r="CA271" s="171"/>
      <c r="CB271" s="335" t="str">
        <f>IF(J286&lt;&gt;"",J286,"")</f>
        <v/>
      </c>
      <c r="CC271" s="171"/>
      <c r="CD271" s="335" t="str">
        <f>IF(L286&lt;&gt;"",L286,"")</f>
        <v/>
      </c>
      <c r="CE271" s="337"/>
      <c r="CF271" s="174" t="str">
        <f>IF($CD271=$CD273,IF($CB271=$CB273,IF($BZ271&lt;&gt;"",IF($BZ271&gt;$BZ273,"W","L"),""),IF($CB271&gt;$CB273,"W","L")),IF($CD271&gt;$CD273,"W","L"))</f>
        <v/>
      </c>
      <c r="CG271" s="154" t="str">
        <f>CONCATENATE($A265," ",$D265,","," ",$F263)</f>
        <v>Group: 5, Women's Singles</v>
      </c>
      <c r="CH271" s="155"/>
      <c r="CI271" s="155"/>
      <c r="CJ271" s="155"/>
      <c r="CK271" s="155"/>
      <c r="CL271" s="155"/>
      <c r="CM271" s="155"/>
      <c r="CN271" s="155"/>
      <c r="CO271" s="155"/>
      <c r="CP271" s="155"/>
      <c r="CQ271" s="155"/>
      <c r="CR271" s="155"/>
      <c r="CS271" s="156"/>
      <c r="CT271" s="163">
        <f>O286</f>
        <v>9</v>
      </c>
      <c r="CU271" s="164"/>
      <c r="CV271" s="183" t="str">
        <f>Q286</f>
        <v>E</v>
      </c>
      <c r="CW271" s="185" t="str">
        <f>IF(VLOOKUP($CV271,$A267:$C277,3,FALSE)=0,"",CONCATENATE(VLOOKUP(VLOOKUP($CV271,$A267:$C277,3,FALSE),Players!$J:$N,4,FALSE)," ",VLOOKUP($CV271,$A267:$C277,3,FALSE)," ",IF(ISERROR(VLOOKUP(VLOOKUP($CV271,$A267:$C277,3,FALSE),Players!$J:$N,5,FALSE)),"()",CONCATENATE("(",VLOOKUP(VLOOKUP($CV271,$A267:$C277,3,FALSE),Players!$J:$N,5,FALSE),")"))))</f>
        <v/>
      </c>
      <c r="CX271" s="186"/>
      <c r="CY271" s="186"/>
      <c r="CZ271" s="186"/>
      <c r="DA271" s="186"/>
      <c r="DB271" s="186"/>
      <c r="DC271" s="186"/>
      <c r="DD271" s="186"/>
      <c r="DE271" s="186"/>
      <c r="DF271" s="186"/>
      <c r="DG271" s="186"/>
      <c r="DH271" s="186"/>
      <c r="DI271" s="186"/>
      <c r="DJ271" s="186"/>
      <c r="DK271" s="187"/>
      <c r="DL271" s="170" t="str">
        <f>IF(R286&lt;&gt;"",R286,"")</f>
        <v/>
      </c>
      <c r="DM271" s="171"/>
      <c r="DN271" s="335" t="str">
        <f>IF(T286&lt;&gt;"",T286,"")</f>
        <v/>
      </c>
      <c r="DO271" s="171"/>
      <c r="DP271" s="335" t="str">
        <f>IF(V286&lt;&gt;"",V286,"")</f>
        <v/>
      </c>
      <c r="DQ271" s="171"/>
      <c r="DR271" s="335" t="str">
        <f>IF(X286&lt;&gt;"",X286,"")</f>
        <v/>
      </c>
      <c r="DS271" s="171"/>
      <c r="DT271" s="335" t="str">
        <f>IF(Z286&lt;&gt;"",Z286,"")</f>
        <v/>
      </c>
      <c r="DU271" s="337"/>
      <c r="DV271" s="174" t="str">
        <f>IF($DT271=$DT273,IF($DR271=$DR273,IF($DP271&lt;&gt;"",IF($DP271&gt;$DP273,"W","L"),""),IF($DR271&gt;$DR273,"W","L")),IF($DT271&gt;$DT273,"W","L"))</f>
        <v/>
      </c>
      <c r="DW271" s="126"/>
      <c r="DX271" s="126"/>
      <c r="DY271" s="126"/>
      <c r="DZ271" s="126"/>
      <c r="EA271" s="126"/>
      <c r="EB271" s="126"/>
      <c r="EC271" s="126"/>
      <c r="ED271" s="126"/>
      <c r="EE271" s="126"/>
      <c r="EF271" s="126"/>
      <c r="EG271" s="126"/>
      <c r="EH271" s="126"/>
      <c r="EI271" s="126"/>
    </row>
    <row r="272" spans="1:171" ht="11.25" customHeight="1">
      <c r="A272" s="212"/>
      <c r="B272" s="213"/>
      <c r="C272" s="217"/>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9"/>
      <c r="Z272" s="232"/>
      <c r="AA272" s="233"/>
      <c r="AB272" s="234"/>
      <c r="AC272" s="233"/>
      <c r="AD272" s="235"/>
      <c r="AE272" s="236"/>
      <c r="AF272" s="234"/>
      <c r="AG272" s="233"/>
      <c r="AH272" s="234"/>
      <c r="AI272" s="233"/>
      <c r="AJ272" s="234"/>
      <c r="AK272" s="238"/>
      <c r="AL272" s="241"/>
      <c r="AM272" s="240"/>
      <c r="AN272" s="258"/>
      <c r="AO272" s="243"/>
      <c r="AQ272" s="157"/>
      <c r="AR272" s="158"/>
      <c r="AS272" s="158"/>
      <c r="AT272" s="158"/>
      <c r="AU272" s="158"/>
      <c r="AV272" s="158"/>
      <c r="AW272" s="158"/>
      <c r="AX272" s="158"/>
      <c r="AY272" s="158"/>
      <c r="AZ272" s="158"/>
      <c r="BA272" s="158"/>
      <c r="BB272" s="158"/>
      <c r="BC272" s="159"/>
      <c r="BD272" s="165"/>
      <c r="BE272" s="166"/>
      <c r="BF272" s="184"/>
      <c r="BG272" s="188"/>
      <c r="BH272" s="189"/>
      <c r="BI272" s="189"/>
      <c r="BJ272" s="189"/>
      <c r="BK272" s="189"/>
      <c r="BL272" s="189"/>
      <c r="BM272" s="189"/>
      <c r="BN272" s="189"/>
      <c r="BO272" s="189"/>
      <c r="BP272" s="189"/>
      <c r="BQ272" s="189"/>
      <c r="BR272" s="189"/>
      <c r="BS272" s="189"/>
      <c r="BT272" s="189"/>
      <c r="BU272" s="190"/>
      <c r="BV272" s="172"/>
      <c r="BW272" s="173"/>
      <c r="BX272" s="336"/>
      <c r="BY272" s="173"/>
      <c r="BZ272" s="336"/>
      <c r="CA272" s="173"/>
      <c r="CB272" s="336"/>
      <c r="CC272" s="173"/>
      <c r="CD272" s="336"/>
      <c r="CE272" s="338"/>
      <c r="CF272" s="174"/>
      <c r="CG272" s="157"/>
      <c r="CH272" s="158"/>
      <c r="CI272" s="158"/>
      <c r="CJ272" s="158"/>
      <c r="CK272" s="158"/>
      <c r="CL272" s="158"/>
      <c r="CM272" s="158"/>
      <c r="CN272" s="158"/>
      <c r="CO272" s="158"/>
      <c r="CP272" s="158"/>
      <c r="CQ272" s="158"/>
      <c r="CR272" s="158"/>
      <c r="CS272" s="159"/>
      <c r="CT272" s="165"/>
      <c r="CU272" s="166"/>
      <c r="CV272" s="184"/>
      <c r="CW272" s="188"/>
      <c r="CX272" s="189"/>
      <c r="CY272" s="189"/>
      <c r="CZ272" s="189"/>
      <c r="DA272" s="189"/>
      <c r="DB272" s="189"/>
      <c r="DC272" s="189"/>
      <c r="DD272" s="189"/>
      <c r="DE272" s="189"/>
      <c r="DF272" s="189"/>
      <c r="DG272" s="189"/>
      <c r="DH272" s="189"/>
      <c r="DI272" s="189"/>
      <c r="DJ272" s="189"/>
      <c r="DK272" s="190"/>
      <c r="DL272" s="172"/>
      <c r="DM272" s="173"/>
      <c r="DN272" s="336"/>
      <c r="DO272" s="173"/>
      <c r="DP272" s="336"/>
      <c r="DQ272" s="173"/>
      <c r="DR272" s="336"/>
      <c r="DS272" s="173"/>
      <c r="DT272" s="336"/>
      <c r="DU272" s="338"/>
      <c r="DV272" s="174"/>
      <c r="DW272" s="126"/>
      <c r="DX272" s="126"/>
      <c r="DY272" s="126"/>
      <c r="DZ272" s="126"/>
      <c r="EA272" s="126"/>
      <c r="EB272" s="126"/>
      <c r="EC272" s="126"/>
      <c r="ED272" s="126"/>
      <c r="EE272" s="126"/>
      <c r="EF272" s="126"/>
      <c r="EG272" s="126"/>
      <c r="EH272" s="126"/>
      <c r="EI272" s="126"/>
    </row>
    <row r="273" spans="1:171" ht="11.25" customHeight="1">
      <c r="A273" s="210" t="str">
        <f>AF265</f>
        <v>D</v>
      </c>
      <c r="B273" s="211"/>
      <c r="C273" s="342"/>
      <c r="D273" s="343"/>
      <c r="E273" s="343"/>
      <c r="F273" s="343"/>
      <c r="G273" s="343"/>
      <c r="H273" s="343"/>
      <c r="I273" s="343"/>
      <c r="J273" s="343"/>
      <c r="K273" s="343"/>
      <c r="L273" s="343"/>
      <c r="M273" s="343"/>
      <c r="N273" s="343"/>
      <c r="O273" s="343"/>
      <c r="P273" s="343"/>
      <c r="Q273" s="343"/>
      <c r="R273" s="343"/>
      <c r="S273" s="343"/>
      <c r="T273" s="343"/>
      <c r="U273" s="343"/>
      <c r="V273" s="343"/>
      <c r="W273" s="343"/>
      <c r="X273" s="343"/>
      <c r="Y273" s="344"/>
      <c r="Z273" s="220" t="str">
        <f>IF(AF267&lt;&gt;"",IF(AF267="W","L","W"),"")</f>
        <v/>
      </c>
      <c r="AA273" s="221"/>
      <c r="AB273" s="227" t="str">
        <f>IF(AF269&lt;&gt;"",IF(AF269="W","L","W"),"")</f>
        <v/>
      </c>
      <c r="AC273" s="221"/>
      <c r="AD273" s="227" t="str">
        <f>IF(AF271&lt;&gt;"",IF(AF271="W","L","W"),"")</f>
        <v/>
      </c>
      <c r="AE273" s="221"/>
      <c r="AF273" s="228"/>
      <c r="AG273" s="229"/>
      <c r="AH273" s="227" t="str">
        <f>IF($D263="1P",IF(AN282=AN284,IF(AL282=AL284,IF(AJ282&lt;&gt;"",IF(AJ282&gt;AJ284,"W","L"),""),IF(AL282&gt;AL284,"W","L")),IF(AN282&gt;AN284,"W","L")),IF(Z298=Z300,IF(X298=X300,IF(V298&lt;&gt;"",IF(V298&gt;V300,"W","L"),""),IF(X298&gt;X300,"W","L")),IF(Z298&gt;Z300,"W","L")))</f>
        <v/>
      </c>
      <c r="AI273" s="221"/>
      <c r="AJ273" s="227" t="str">
        <f>IF($D263="1P",IF(L298=L300,IF(J298=J300,IF(H298&lt;&gt;"",IF(H298&gt;H300,"W","L"),""),IF(J298&gt;J300,"W","L")),IF(L298&gt;L300,"W","L")),IF(Z306=Z308,IF(X306=X308,IF(V306&lt;&gt;"",IF(V306&gt;V308,"W","L"),""),IF(X306&gt;X308,"W","L")),IF(Z306&gt;Z308,"W","L")))</f>
        <v/>
      </c>
      <c r="AK273" s="237"/>
      <c r="AL273" s="239" t="str">
        <f>IF(OR(COUNTIF(Z273:AJ273,"W"),COUNTIF(Z273:AJ273,"L")),COUNTIF(Z273:AJ273,"W")*2+COUNTIF(Z273:AJ273,"L"),"")</f>
        <v/>
      </c>
      <c r="AM273" s="240"/>
      <c r="AN273" s="242" t="str">
        <f>IF(AL273&lt;&gt;"",RANK(AL273,AL267:AL277,0),"")</f>
        <v/>
      </c>
      <c r="AO273" s="243"/>
      <c r="AQ273" s="157"/>
      <c r="AR273" s="158"/>
      <c r="AS273" s="158"/>
      <c r="AT273" s="158"/>
      <c r="AU273" s="158"/>
      <c r="AV273" s="158"/>
      <c r="AW273" s="158"/>
      <c r="AX273" s="158"/>
      <c r="AY273" s="158"/>
      <c r="AZ273" s="158"/>
      <c r="BA273" s="158"/>
      <c r="BB273" s="158"/>
      <c r="BC273" s="159"/>
      <c r="BD273" s="165"/>
      <c r="BE273" s="166"/>
      <c r="BF273" s="175" t="str">
        <f>C288</f>
        <v>E</v>
      </c>
      <c r="BG273" s="177" t="str">
        <f>IF(VLOOKUP($BF273,$A267:$C277,3,FALSE)=0,"",CONCATENATE(VLOOKUP(VLOOKUP($BF273,$A267:$C277,3,FALSE),Players!$J:$N,4,FALSE)," ",VLOOKUP($BF273,$A267:$C277,3,FALSE)," ",IF(ISERROR(VLOOKUP(VLOOKUP($BF273,$A267:$C277,3,FALSE),Players!$J:$N,5,FALSE)),"()",CONCATENATE("(",VLOOKUP(VLOOKUP($BF273,$A267:$C277,3,FALSE),Players!$J:$N,5,FALSE),")"))))</f>
        <v/>
      </c>
      <c r="BH273" s="178"/>
      <c r="BI273" s="178"/>
      <c r="BJ273" s="178"/>
      <c r="BK273" s="178"/>
      <c r="BL273" s="178"/>
      <c r="BM273" s="178"/>
      <c r="BN273" s="178"/>
      <c r="BO273" s="178"/>
      <c r="BP273" s="178"/>
      <c r="BQ273" s="178"/>
      <c r="BR273" s="178"/>
      <c r="BS273" s="178"/>
      <c r="BT273" s="178"/>
      <c r="BU273" s="179"/>
      <c r="BV273" s="150" t="str">
        <f>IF(D288&lt;&gt;"",D288,"")</f>
        <v/>
      </c>
      <c r="BW273" s="151"/>
      <c r="BX273" s="288" t="str">
        <f>IF(F288&lt;&gt;"",F288,"")</f>
        <v/>
      </c>
      <c r="BY273" s="151"/>
      <c r="BZ273" s="288" t="str">
        <f>IF(H288&lt;&gt;"",H288,"")</f>
        <v/>
      </c>
      <c r="CA273" s="151"/>
      <c r="CB273" s="288" t="str">
        <f>IF(J288&lt;&gt;"",J288,"")</f>
        <v/>
      </c>
      <c r="CC273" s="151"/>
      <c r="CD273" s="288" t="str">
        <f>IF(L288&lt;&gt;"",L288,"")</f>
        <v/>
      </c>
      <c r="CE273" s="332"/>
      <c r="CF273" s="174" t="str">
        <f>IF($CF271&lt;&gt;"",IF(CF271="W","L","W"),"")</f>
        <v/>
      </c>
      <c r="CG273" s="157"/>
      <c r="CH273" s="158"/>
      <c r="CI273" s="158"/>
      <c r="CJ273" s="158"/>
      <c r="CK273" s="158"/>
      <c r="CL273" s="158"/>
      <c r="CM273" s="158"/>
      <c r="CN273" s="158"/>
      <c r="CO273" s="158"/>
      <c r="CP273" s="158"/>
      <c r="CQ273" s="158"/>
      <c r="CR273" s="158"/>
      <c r="CS273" s="159"/>
      <c r="CT273" s="165"/>
      <c r="CU273" s="166"/>
      <c r="CV273" s="175" t="str">
        <f>Q288</f>
        <v>F</v>
      </c>
      <c r="CW273" s="177" t="str">
        <f>IF(VLOOKUP($CV273,$A267:$C277,3,FALSE)=0,"",CONCATENATE(VLOOKUP(VLOOKUP($CV273,$A267:$C277,3,FALSE),Players!$J:$N,4,FALSE)," ",VLOOKUP($CV273,$A267:$C277,3,FALSE)," ",IF(ISERROR(VLOOKUP(VLOOKUP($CV273,$A267:$C277,3,FALSE),Players!$J:$N,5,FALSE)),"()",CONCATENATE("(",VLOOKUP(VLOOKUP($CV273,$A267:$C277,3,FALSE),Players!$J:$N,5,FALSE),")"))))</f>
        <v/>
      </c>
      <c r="CX273" s="178"/>
      <c r="CY273" s="178"/>
      <c r="CZ273" s="178"/>
      <c r="DA273" s="178"/>
      <c r="DB273" s="178"/>
      <c r="DC273" s="178"/>
      <c r="DD273" s="178"/>
      <c r="DE273" s="178"/>
      <c r="DF273" s="178"/>
      <c r="DG273" s="178"/>
      <c r="DH273" s="178"/>
      <c r="DI273" s="178"/>
      <c r="DJ273" s="178"/>
      <c r="DK273" s="179"/>
      <c r="DL273" s="150" t="str">
        <f>IF(R288&lt;&gt;"",R288,"")</f>
        <v/>
      </c>
      <c r="DM273" s="151"/>
      <c r="DN273" s="288" t="str">
        <f>IF(T288&lt;&gt;"",T288,"")</f>
        <v/>
      </c>
      <c r="DO273" s="151"/>
      <c r="DP273" s="288" t="str">
        <f>IF(V288&lt;&gt;"",V288,"")</f>
        <v/>
      </c>
      <c r="DQ273" s="151"/>
      <c r="DR273" s="288" t="str">
        <f>IF(X288&lt;&gt;"",X288,"")</f>
        <v/>
      </c>
      <c r="DS273" s="151"/>
      <c r="DT273" s="288" t="str">
        <f>IF(Z288&lt;&gt;"",Z288,"")</f>
        <v/>
      </c>
      <c r="DU273" s="332"/>
      <c r="DV273" s="174" t="str">
        <f>IF($DV271&lt;&gt;"",IF(DV271="W","L","W"),"")</f>
        <v/>
      </c>
      <c r="DW273" s="126"/>
      <c r="DX273" s="126"/>
      <c r="DY273" s="126"/>
      <c r="DZ273" s="126"/>
      <c r="EA273" s="126"/>
      <c r="EB273" s="126"/>
      <c r="EC273" s="126"/>
      <c r="ED273" s="126"/>
      <c r="EE273" s="126"/>
      <c r="EF273" s="126"/>
      <c r="EG273" s="126"/>
      <c r="EH273" s="126"/>
      <c r="EI273" s="126"/>
    </row>
    <row r="274" spans="1:171" ht="11.25" customHeight="1" thickBot="1">
      <c r="A274" s="212"/>
      <c r="B274" s="213"/>
      <c r="C274" s="217"/>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9"/>
      <c r="Z274" s="232"/>
      <c r="AA274" s="233"/>
      <c r="AB274" s="234"/>
      <c r="AC274" s="233"/>
      <c r="AD274" s="234"/>
      <c r="AE274" s="233"/>
      <c r="AF274" s="235"/>
      <c r="AG274" s="236"/>
      <c r="AH274" s="234"/>
      <c r="AI274" s="233"/>
      <c r="AJ274" s="234"/>
      <c r="AK274" s="238"/>
      <c r="AL274" s="241"/>
      <c r="AM274" s="240"/>
      <c r="AN274" s="258"/>
      <c r="AO274" s="243"/>
      <c r="AQ274" s="160"/>
      <c r="AR274" s="161"/>
      <c r="AS274" s="161"/>
      <c r="AT274" s="161"/>
      <c r="AU274" s="161"/>
      <c r="AV274" s="161"/>
      <c r="AW274" s="161"/>
      <c r="AX274" s="161"/>
      <c r="AY274" s="161"/>
      <c r="AZ274" s="161"/>
      <c r="BA274" s="161"/>
      <c r="BB274" s="161"/>
      <c r="BC274" s="162"/>
      <c r="BD274" s="167"/>
      <c r="BE274" s="168"/>
      <c r="BF274" s="176"/>
      <c r="BG274" s="180"/>
      <c r="BH274" s="181"/>
      <c r="BI274" s="181"/>
      <c r="BJ274" s="181"/>
      <c r="BK274" s="181"/>
      <c r="BL274" s="181"/>
      <c r="BM274" s="181"/>
      <c r="BN274" s="181"/>
      <c r="BO274" s="181"/>
      <c r="BP274" s="181"/>
      <c r="BQ274" s="181"/>
      <c r="BR274" s="181"/>
      <c r="BS274" s="181"/>
      <c r="BT274" s="181"/>
      <c r="BU274" s="182"/>
      <c r="BV274" s="152"/>
      <c r="BW274" s="153"/>
      <c r="BX274" s="333"/>
      <c r="BY274" s="153"/>
      <c r="BZ274" s="333"/>
      <c r="CA274" s="153"/>
      <c r="CB274" s="333"/>
      <c r="CC274" s="153"/>
      <c r="CD274" s="333"/>
      <c r="CE274" s="334"/>
      <c r="CF274" s="341"/>
      <c r="CG274" s="160"/>
      <c r="CH274" s="161"/>
      <c r="CI274" s="161"/>
      <c r="CJ274" s="161"/>
      <c r="CK274" s="161"/>
      <c r="CL274" s="161"/>
      <c r="CM274" s="161"/>
      <c r="CN274" s="161"/>
      <c r="CO274" s="161"/>
      <c r="CP274" s="161"/>
      <c r="CQ274" s="161"/>
      <c r="CR274" s="161"/>
      <c r="CS274" s="162"/>
      <c r="CT274" s="167"/>
      <c r="CU274" s="168"/>
      <c r="CV274" s="176"/>
      <c r="CW274" s="180"/>
      <c r="CX274" s="181"/>
      <c r="CY274" s="181"/>
      <c r="CZ274" s="181"/>
      <c r="DA274" s="181"/>
      <c r="DB274" s="181"/>
      <c r="DC274" s="181"/>
      <c r="DD274" s="181"/>
      <c r="DE274" s="181"/>
      <c r="DF274" s="181"/>
      <c r="DG274" s="181"/>
      <c r="DH274" s="181"/>
      <c r="DI274" s="181"/>
      <c r="DJ274" s="181"/>
      <c r="DK274" s="182"/>
      <c r="DL274" s="152"/>
      <c r="DM274" s="153"/>
      <c r="DN274" s="333"/>
      <c r="DO274" s="153"/>
      <c r="DP274" s="333"/>
      <c r="DQ274" s="153"/>
      <c r="DR274" s="333"/>
      <c r="DS274" s="153"/>
      <c r="DT274" s="333"/>
      <c r="DU274" s="334"/>
      <c r="DV274" s="174"/>
      <c r="DW274" s="126"/>
      <c r="DX274" s="126"/>
      <c r="DY274" s="126"/>
      <c r="DZ274" s="126"/>
      <c r="EA274" s="126"/>
      <c r="EB274" s="126"/>
      <c r="EC274" s="126"/>
      <c r="ED274" s="126"/>
      <c r="EE274" s="126"/>
      <c r="EF274" s="126"/>
      <c r="EG274" s="126"/>
      <c r="EH274" s="126"/>
      <c r="EI274" s="126"/>
    </row>
    <row r="275" spans="1:171" ht="11.25" customHeight="1">
      <c r="A275" s="210" t="str">
        <f>AH265</f>
        <v>E</v>
      </c>
      <c r="B275" s="211"/>
      <c r="C275" s="342"/>
      <c r="D275" s="343"/>
      <c r="E275" s="343"/>
      <c r="F275" s="343"/>
      <c r="G275" s="343"/>
      <c r="H275" s="343"/>
      <c r="I275" s="343"/>
      <c r="J275" s="343"/>
      <c r="K275" s="343"/>
      <c r="L275" s="343"/>
      <c r="M275" s="343"/>
      <c r="N275" s="343"/>
      <c r="O275" s="343"/>
      <c r="P275" s="343"/>
      <c r="Q275" s="343"/>
      <c r="R275" s="343"/>
      <c r="S275" s="343"/>
      <c r="T275" s="343"/>
      <c r="U275" s="343"/>
      <c r="V275" s="343"/>
      <c r="W275" s="343"/>
      <c r="X275" s="343"/>
      <c r="Y275" s="344"/>
      <c r="Z275" s="220" t="str">
        <f>IF(AH267&lt;&gt;"",IF(AH267="W","L","W"),"")</f>
        <v/>
      </c>
      <c r="AA275" s="221"/>
      <c r="AB275" s="227" t="str">
        <f>IF(AH269&lt;&gt;"",IF(AH269="W","L","W"),"")</f>
        <v/>
      </c>
      <c r="AC275" s="221"/>
      <c r="AD275" s="227" t="str">
        <f>IF(AH271&lt;&gt;"",IF(AH271="W","L","W"),"")</f>
        <v/>
      </c>
      <c r="AE275" s="221"/>
      <c r="AF275" s="227" t="str">
        <f>IF(AH273&lt;&gt;"",IF(AH273="W","L","W"),"")</f>
        <v/>
      </c>
      <c r="AG275" s="221"/>
      <c r="AH275" s="228"/>
      <c r="AI275" s="229"/>
      <c r="AJ275" s="227" t="str">
        <f>IF($D263="1P",IF(Z298=Z300,IF(X298=X300,IF(V298&lt;&gt;"",IF(V298&gt;V300,"W","L"),""),IF(X298&gt;X300,"W","L")),IF(Z298&gt;Z300,"W","L")),IF(Z286=Z288,IF(X286=X288,IF(V286&lt;&gt;"",IF(V286&gt;V288,"W","L"),""),IF(X286&gt;X288,"W","L")),IF(Z286&gt;Z288,"W","L")))</f>
        <v/>
      </c>
      <c r="AK275" s="237"/>
      <c r="AL275" s="239" t="str">
        <f>IF(OR(COUNTIF(Z275:AJ275,"W"),COUNTIF(Z275:AJ275,"L")),COUNTIF(Z275:AJ275,"W")*2+COUNTIF(Z275:AJ275,"L"),"")</f>
        <v/>
      </c>
      <c r="AM275" s="240"/>
      <c r="AN275" s="242" t="str">
        <f>IF(AL275&lt;&gt;"",RANK(AL275,AL267:AL277,0),"")</f>
        <v/>
      </c>
      <c r="AO275" s="243"/>
      <c r="AQ275" s="126"/>
      <c r="AR275" s="126"/>
      <c r="AS275" s="126"/>
      <c r="AT275" s="126"/>
      <c r="AU275" s="126"/>
      <c r="AV275" s="126"/>
      <c r="AW275" s="126"/>
      <c r="AX275" s="126"/>
      <c r="AY275" s="126"/>
      <c r="AZ275" s="126"/>
      <c r="BA275" s="126"/>
      <c r="BB275" s="126"/>
      <c r="BC275" s="126"/>
      <c r="BV275" s="169" t="str">
        <f>IF(CF271&lt;&gt;"",IF(AND(AND(BV271&gt;-1,BV273&gt;-1),OR(BV271&gt;10,BV273&gt;10),ABS(BV271-BV273)&gt;1,IF(OR(BV271&gt;11,BV273&gt;11),ABS(BV271-BV273)=2,TRUE),BV271=INT(BV271),BV273=INT(BV273)),"","Error"),"")</f>
        <v/>
      </c>
      <c r="BW275" s="169"/>
      <c r="BX275" s="169" t="str">
        <f>IF(CF271&lt;&gt;"",IF(AND(AND(BX271&gt;-1,BX273&gt;-1),OR(BX271&gt;10,BX273&gt;10),ABS(BX271-BX273)&gt;1,IF(OR(BX271&gt;11,BX273&gt;11),ABS(BX271-BX273)=2,TRUE),BX271=INT(BX271),BX273=INT(BX273)),"","Error"),"")</f>
        <v/>
      </c>
      <c r="BY275" s="169"/>
      <c r="BZ275" s="169" t="str">
        <f>IF(CF271&lt;&gt;"",IF(AND(AND(BZ271&gt;-1,BZ273&gt;-1),OR(BZ271&gt;10,BZ273&gt;10),ABS(BZ271-BZ273)&gt;1,IF(OR(BZ271&gt;11,BZ273&gt;11),ABS(BZ271-BZ273)=2,TRUE),BZ271=INT(BZ271),BZ273=INT(BZ273)),"","Error"),"")</f>
        <v/>
      </c>
      <c r="CA275" s="169"/>
      <c r="CB275" s="169" t="str">
        <f>IF(AND(CF271&lt;&gt;"",CB271&lt;&gt;""),IF(AND(AND(CB271&gt;-1,CB273&gt;-1),OR(CB271&gt;10,CB273&gt;10),ABS(CB271-CB273)&gt;1,IF(OR(CB271&gt;11,CB273&gt;11),ABS(CB271-CB273)=2,TRUE),CB271=INT(CB271),CB273=INT(CB273)),"","Error"),"")</f>
        <v/>
      </c>
      <c r="CC275" s="169"/>
      <c r="CD275" s="169" t="str">
        <f>IF(AND(CF271&lt;&gt;"",CD271&lt;&gt;""),IF(AND(AND(CD271&gt;-1,CD273&gt;-1),OR(CD271&gt;10,CD273&gt;10),ABS(CD271-CD273)&gt;1,IF(OR(CD271&gt;11,CD273&gt;11),ABS(CD271-CD273)=2,TRUE),CD271=INT(CD271),CD273=INT(CD273)),"","Error"),"")</f>
        <v/>
      </c>
      <c r="CE275" s="169"/>
      <c r="CG275" s="126"/>
      <c r="CH275" s="126"/>
      <c r="CI275" s="126"/>
      <c r="CJ275" s="126"/>
      <c r="CK275" s="126"/>
      <c r="CL275" s="126"/>
      <c r="CM275" s="126"/>
      <c r="CN275" s="126"/>
      <c r="CO275" s="126"/>
      <c r="CP275" s="126"/>
      <c r="CQ275" s="126"/>
      <c r="CR275" s="126"/>
      <c r="CS275" s="126"/>
      <c r="DL275" s="169" t="str">
        <f>IF(DV271&lt;&gt;"",IF(AND(AND(DL271&gt;-1,DL273&gt;-1),OR(DL271&gt;10,DL273&gt;10),ABS(DL271-DL273)&gt;1,IF(OR(DL271&gt;11,DL273&gt;11),ABS(DL271-DL273)=2,TRUE),DL271=INT(DL271),DL273=INT(DL273)),"","Error"),"")</f>
        <v/>
      </c>
      <c r="DM275" s="169"/>
      <c r="DN275" s="169" t="str">
        <f>IF(DV271&lt;&gt;"",IF(AND(AND(DN271&gt;-1,DN273&gt;-1),OR(DN271&gt;10,DN273&gt;10),ABS(DN271-DN273)&gt;1,IF(OR(DN271&gt;11,DN273&gt;11),ABS(DN271-DN273)=2,TRUE),DN271=INT(DN271),DN273=INT(DN273)),"","Error"),"")</f>
        <v/>
      </c>
      <c r="DO275" s="169"/>
      <c r="DP275" s="169" t="str">
        <f>IF(DV271&lt;&gt;"",IF(AND(AND(DP271&gt;-1,DP273&gt;-1),OR(DP271&gt;10,DP273&gt;10),ABS(DP271-DP273)&gt;1,IF(OR(DP271&gt;11,DP273&gt;11),ABS(DP271-DP273)=2,TRUE),DP271=INT(DP271),DP273=INT(DP273)),"","Error"),"")</f>
        <v/>
      </c>
      <c r="DQ275" s="169"/>
      <c r="DR275" s="169" t="str">
        <f>IF(AND(DV271&lt;&gt;"",DR271&lt;&gt;""),IF(AND(AND(DR271&gt;-1,DR273&gt;-1),OR(DR271&gt;10,DR273&gt;10),ABS(DR271-DR273)&gt;1,IF(OR(DR271&gt;11,DR273&gt;11),ABS(DR271-DR273)=2,TRUE),DR271=INT(DR271),DR273=INT(DR273)),"","Error"),"")</f>
        <v/>
      </c>
      <c r="DS275" s="169"/>
      <c r="DT275" s="169" t="str">
        <f>IF(AND(DV271&lt;&gt;"",DT271&lt;&gt;""),IF(AND(AND(DT271&gt;-1,DT273&gt;-1),OR(DT271&gt;10,DT273&gt;10),ABS(DT271-DT273)&gt;1,IF(OR(DT271&gt;11,DT273&gt;11),ABS(DT271-DT273)=2,TRUE),DT271=INT(DT271),DT273=INT(DT273)),"","Error"),"")</f>
        <v/>
      </c>
      <c r="DU275" s="169"/>
      <c r="DW275" s="126"/>
      <c r="DX275" s="126"/>
      <c r="DY275" s="126"/>
      <c r="DZ275" s="126"/>
      <c r="EA275" s="126"/>
      <c r="EB275" s="126"/>
      <c r="EC275" s="126"/>
      <c r="ED275" s="126"/>
      <c r="EE275" s="126"/>
      <c r="EF275" s="126"/>
      <c r="EG275" s="126"/>
      <c r="EH275" s="126"/>
      <c r="EI275" s="126"/>
    </row>
    <row r="276" spans="1:171" ht="11.25" customHeight="1">
      <c r="A276" s="212"/>
      <c r="B276" s="213"/>
      <c r="C276" s="217"/>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9"/>
      <c r="Z276" s="232"/>
      <c r="AA276" s="233"/>
      <c r="AB276" s="234"/>
      <c r="AC276" s="233"/>
      <c r="AD276" s="234"/>
      <c r="AE276" s="233"/>
      <c r="AF276" s="234"/>
      <c r="AG276" s="233"/>
      <c r="AH276" s="235"/>
      <c r="AI276" s="236"/>
      <c r="AJ276" s="234"/>
      <c r="AK276" s="238"/>
      <c r="AL276" s="241"/>
      <c r="AM276" s="240"/>
      <c r="AN276" s="258"/>
      <c r="AO276" s="243"/>
      <c r="AQ276" s="126"/>
      <c r="AR276" s="126"/>
      <c r="AS276" s="126"/>
      <c r="AT276" s="126"/>
      <c r="AU276" s="126"/>
      <c r="AV276" s="126"/>
      <c r="AW276" s="126"/>
      <c r="AX276" s="126"/>
      <c r="AY276" s="126"/>
      <c r="AZ276" s="126"/>
      <c r="BA276" s="126"/>
      <c r="BB276" s="126"/>
      <c r="BC276" s="126"/>
      <c r="CG276" s="126"/>
      <c r="CH276" s="126"/>
      <c r="CI276" s="126"/>
      <c r="CJ276" s="126"/>
      <c r="CK276" s="126"/>
      <c r="CL276" s="126"/>
      <c r="CM276" s="126"/>
      <c r="CN276" s="126"/>
      <c r="CO276" s="126"/>
      <c r="CP276" s="126"/>
      <c r="CQ276" s="126"/>
      <c r="CR276" s="126"/>
      <c r="CS276" s="126"/>
      <c r="DW276" s="126"/>
      <c r="DX276" s="126"/>
      <c r="DY276" s="126"/>
      <c r="DZ276" s="126"/>
      <c r="EA276" s="126"/>
      <c r="EB276" s="126"/>
      <c r="EC276" s="126"/>
      <c r="ED276" s="126"/>
      <c r="EE276" s="126"/>
      <c r="EF276" s="126"/>
      <c r="EG276" s="126"/>
      <c r="EH276" s="126"/>
      <c r="EI276" s="126"/>
    </row>
    <row r="277" spans="1:171" ht="11.25" customHeight="1">
      <c r="A277" s="210" t="str">
        <f>AJ265</f>
        <v>F</v>
      </c>
      <c r="B277" s="211"/>
      <c r="C277" s="342"/>
      <c r="D277" s="343"/>
      <c r="E277" s="343"/>
      <c r="F277" s="343"/>
      <c r="G277" s="343"/>
      <c r="H277" s="343"/>
      <c r="I277" s="343"/>
      <c r="J277" s="343"/>
      <c r="K277" s="343"/>
      <c r="L277" s="343"/>
      <c r="M277" s="343"/>
      <c r="N277" s="343"/>
      <c r="O277" s="343"/>
      <c r="P277" s="343"/>
      <c r="Q277" s="343"/>
      <c r="R277" s="343"/>
      <c r="S277" s="343"/>
      <c r="T277" s="343"/>
      <c r="U277" s="343"/>
      <c r="V277" s="343"/>
      <c r="W277" s="343"/>
      <c r="X277" s="343"/>
      <c r="Y277" s="344"/>
      <c r="Z277" s="220" t="str">
        <f>IF(AJ267&lt;&gt;"",IF(AJ267="W","L","W"),"")</f>
        <v/>
      </c>
      <c r="AA277" s="221"/>
      <c r="AB277" s="227" t="str">
        <f>IF(AJ269&lt;&gt;"",IF(AJ269="W","L","W"),"")</f>
        <v/>
      </c>
      <c r="AC277" s="221"/>
      <c r="AD277" s="227" t="str">
        <f>IF(AJ271&lt;&gt;"",IF(AJ271="W","L","W"),"")</f>
        <v/>
      </c>
      <c r="AE277" s="221"/>
      <c r="AF277" s="227" t="str">
        <f>IF(AJ273&lt;&gt;"",IF(AJ273="W","L","W"),"")</f>
        <v/>
      </c>
      <c r="AG277" s="221"/>
      <c r="AH277" s="227" t="str">
        <f>IF(AJ275&lt;&gt;"",IF(AJ275="W","L","W"),"")</f>
        <v/>
      </c>
      <c r="AI277" s="221"/>
      <c r="AJ277" s="228"/>
      <c r="AK277" s="229"/>
      <c r="AL277" s="345" t="str">
        <f>IF(OR(COUNTIF(Z277:AJ277,"W"),COUNTIF(Z277:AJ277,"L")),COUNTIF(Z277:AJ277,"W")*2+COUNTIF(Z277:AJ277,"L"),"")</f>
        <v/>
      </c>
      <c r="AM277" s="346"/>
      <c r="AN277" s="242" t="str">
        <f>IF(AL277&lt;&gt;"",RANK(AL277,AL267:AL277,0),"")</f>
        <v/>
      </c>
      <c r="AO277" s="243"/>
      <c r="AQ277" s="127"/>
      <c r="AR277" s="127"/>
      <c r="AS277" s="127"/>
      <c r="AT277" s="127"/>
      <c r="AU277" s="127"/>
      <c r="AV277" s="127"/>
      <c r="AW277" s="127"/>
      <c r="AX277" s="127"/>
      <c r="AY277" s="127"/>
      <c r="AZ277" s="127"/>
      <c r="BA277" s="127"/>
      <c r="BB277" s="127"/>
      <c r="BC277" s="127"/>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G277" s="127"/>
      <c r="CH277" s="127"/>
      <c r="CI277" s="127"/>
      <c r="CJ277" s="127"/>
      <c r="CK277" s="127"/>
      <c r="CL277" s="127"/>
      <c r="CM277" s="127"/>
      <c r="CN277" s="127"/>
      <c r="CO277" s="127"/>
      <c r="CP277" s="127"/>
      <c r="CQ277" s="127"/>
      <c r="CR277" s="127"/>
      <c r="CS277" s="127"/>
      <c r="CT277" s="40"/>
      <c r="CU277" s="40"/>
      <c r="CV277" s="40"/>
      <c r="CW277" s="40"/>
      <c r="CX277" s="40"/>
      <c r="CY277" s="40"/>
      <c r="CZ277" s="40"/>
      <c r="DA277" s="40"/>
      <c r="DB277" s="40"/>
      <c r="DC277" s="40"/>
      <c r="DD277" s="40"/>
      <c r="DE277" s="40"/>
      <c r="DF277" s="40"/>
      <c r="DG277" s="40"/>
      <c r="DH277" s="40"/>
      <c r="DI277" s="40"/>
      <c r="DJ277" s="40"/>
      <c r="DK277" s="40"/>
      <c r="DL277" s="40"/>
      <c r="DM277" s="40"/>
      <c r="DN277" s="40"/>
      <c r="DO277" s="40"/>
      <c r="DP277" s="40"/>
      <c r="DQ277" s="40"/>
      <c r="DR277" s="40"/>
      <c r="DS277" s="40"/>
      <c r="DT277" s="40"/>
      <c r="DU277" s="40"/>
      <c r="DW277" s="126"/>
      <c r="DX277" s="126"/>
      <c r="DY277" s="126"/>
      <c r="DZ277" s="126"/>
      <c r="EA277" s="126"/>
      <c r="EB277" s="126"/>
      <c r="EC277" s="126"/>
      <c r="ED277" s="126"/>
      <c r="EE277" s="126"/>
      <c r="EF277" s="126"/>
      <c r="EG277" s="126"/>
      <c r="EH277" s="126"/>
      <c r="EI277" s="126"/>
    </row>
    <row r="278" spans="1:171" ht="11.25" customHeight="1" thickBot="1">
      <c r="A278" s="212"/>
      <c r="B278" s="213"/>
      <c r="C278" s="217"/>
      <c r="D278" s="218"/>
      <c r="E278" s="218"/>
      <c r="F278" s="218"/>
      <c r="G278" s="218"/>
      <c r="H278" s="218"/>
      <c r="I278" s="218"/>
      <c r="J278" s="218"/>
      <c r="K278" s="218"/>
      <c r="L278" s="218"/>
      <c r="M278" s="218"/>
      <c r="N278" s="218"/>
      <c r="O278" s="218"/>
      <c r="P278" s="218"/>
      <c r="Q278" s="218"/>
      <c r="R278" s="218"/>
      <c r="S278" s="218"/>
      <c r="T278" s="218"/>
      <c r="U278" s="218"/>
      <c r="V278" s="218"/>
      <c r="W278" s="218"/>
      <c r="X278" s="218"/>
      <c r="Y278" s="219"/>
      <c r="Z278" s="222"/>
      <c r="AA278" s="223"/>
      <c r="AB278" s="226"/>
      <c r="AC278" s="223"/>
      <c r="AD278" s="226"/>
      <c r="AE278" s="223"/>
      <c r="AF278" s="226"/>
      <c r="AG278" s="223"/>
      <c r="AH278" s="226"/>
      <c r="AI278" s="223"/>
      <c r="AJ278" s="230"/>
      <c r="AK278" s="231"/>
      <c r="AL278" s="347"/>
      <c r="AM278" s="348"/>
      <c r="AN278" s="248"/>
      <c r="AO278" s="249"/>
      <c r="AQ278" s="128"/>
      <c r="AR278" s="128"/>
      <c r="AS278" s="128"/>
      <c r="AT278" s="128"/>
      <c r="AU278" s="128"/>
      <c r="AV278" s="128"/>
      <c r="AW278" s="128"/>
      <c r="AX278" s="128"/>
      <c r="AY278" s="128"/>
      <c r="AZ278" s="128"/>
      <c r="BA278" s="128"/>
      <c r="BB278" s="128"/>
      <c r="BC278" s="128"/>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G278" s="128"/>
      <c r="CH278" s="128"/>
      <c r="CI278" s="128"/>
      <c r="CJ278" s="128"/>
      <c r="CK278" s="128"/>
      <c r="CL278" s="128"/>
      <c r="CM278" s="128"/>
      <c r="CN278" s="128"/>
      <c r="CO278" s="128"/>
      <c r="CP278" s="128"/>
      <c r="CQ278" s="128"/>
      <c r="CR278" s="128"/>
      <c r="CS278" s="128"/>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W278" s="126"/>
      <c r="DX278" s="126"/>
      <c r="DY278" s="126"/>
      <c r="DZ278" s="126"/>
      <c r="EA278" s="126"/>
      <c r="EB278" s="126"/>
      <c r="EC278" s="126"/>
      <c r="ED278" s="126"/>
      <c r="EE278" s="126"/>
      <c r="EF278" s="126"/>
      <c r="EG278" s="126"/>
      <c r="EH278" s="126"/>
      <c r="EI278" s="126"/>
    </row>
    <row r="279" spans="1:171" ht="11.25" customHeight="1">
      <c r="AQ279" s="126"/>
      <c r="AR279" s="126"/>
      <c r="AS279" s="126"/>
      <c r="AT279" s="126"/>
      <c r="AU279" s="126"/>
      <c r="AV279" s="126"/>
      <c r="AW279" s="126"/>
      <c r="AX279" s="126"/>
      <c r="AY279" s="126"/>
      <c r="AZ279" s="126"/>
      <c r="BA279" s="126"/>
      <c r="BB279" s="126"/>
      <c r="BC279" s="126"/>
      <c r="CG279" s="126"/>
      <c r="CH279" s="126"/>
      <c r="CI279" s="126"/>
      <c r="CJ279" s="126"/>
      <c r="CK279" s="126"/>
      <c r="CL279" s="126"/>
      <c r="CM279" s="126"/>
      <c r="CN279" s="126"/>
      <c r="CO279" s="126"/>
      <c r="CP279" s="126"/>
      <c r="CQ279" s="126"/>
      <c r="CR279" s="126"/>
      <c r="CS279" s="126"/>
      <c r="DW279" s="126"/>
      <c r="DX279" s="126"/>
      <c r="DY279" s="126"/>
      <c r="DZ279" s="126"/>
      <c r="EA279" s="126"/>
      <c r="EB279" s="126"/>
      <c r="EC279" s="126"/>
      <c r="ED279" s="126"/>
      <c r="EE279" s="126"/>
      <c r="EF279" s="126"/>
      <c r="EG279" s="126"/>
      <c r="EH279" s="126"/>
      <c r="EI279" s="126"/>
    </row>
    <row r="280" spans="1:171" ht="11.25" customHeight="1" thickBot="1">
      <c r="AP280" s="2"/>
      <c r="AQ280" s="127"/>
      <c r="AR280" s="127"/>
      <c r="AS280" s="127"/>
      <c r="AT280" s="127"/>
      <c r="AU280" s="127"/>
      <c r="AV280" s="127"/>
      <c r="AW280" s="127"/>
      <c r="AX280" s="127"/>
      <c r="AY280" s="127"/>
      <c r="AZ280" s="127"/>
      <c r="BA280" s="127"/>
      <c r="BB280" s="127"/>
      <c r="BC280" s="127"/>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G280" s="127"/>
      <c r="CH280" s="127"/>
      <c r="CI280" s="127"/>
      <c r="CJ280" s="127"/>
      <c r="CK280" s="127"/>
      <c r="CL280" s="127"/>
      <c r="CM280" s="127"/>
      <c r="CN280" s="127"/>
      <c r="CO280" s="127"/>
      <c r="CP280" s="127"/>
      <c r="CQ280" s="127"/>
      <c r="CR280" s="127"/>
      <c r="CS280" s="127"/>
      <c r="CT280" s="40"/>
      <c r="CU280" s="40"/>
      <c r="CV280" s="40"/>
      <c r="CW280" s="40"/>
      <c r="CX280" s="40"/>
      <c r="CY280" s="40"/>
      <c r="CZ280" s="40"/>
      <c r="DA280" s="40"/>
      <c r="DB280" s="40"/>
      <c r="DC280" s="40"/>
      <c r="DD280" s="40"/>
      <c r="DE280" s="40"/>
      <c r="DF280" s="40"/>
      <c r="DG280" s="40"/>
      <c r="DH280" s="40"/>
      <c r="DI280" s="40"/>
      <c r="DJ280" s="40"/>
      <c r="DK280" s="40"/>
      <c r="DL280" s="40"/>
      <c r="DM280" s="40"/>
      <c r="DN280" s="40"/>
      <c r="DO280" s="40"/>
      <c r="DP280" s="40"/>
      <c r="DQ280" s="40"/>
      <c r="DR280" s="40"/>
      <c r="DS280" s="40"/>
      <c r="DT280" s="40"/>
      <c r="DU280" s="40"/>
      <c r="DV280" s="2"/>
      <c r="DW280" s="126"/>
      <c r="DX280" s="126"/>
      <c r="DY280" s="126"/>
      <c r="DZ280" s="126"/>
      <c r="EA280" s="126"/>
      <c r="EB280" s="126"/>
      <c r="EC280" s="126"/>
      <c r="ED280" s="126"/>
      <c r="EE280" s="126"/>
      <c r="EF280" s="126"/>
      <c r="EG280" s="126"/>
      <c r="EH280" s="126"/>
      <c r="EI280" s="126"/>
      <c r="FL280" s="2"/>
      <c r="FM280" s="2"/>
      <c r="FN280" s="2"/>
      <c r="FO280" s="2"/>
    </row>
    <row r="281" spans="1:171" ht="11.25" customHeight="1" thickBo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154" t="str">
        <f>CONCATENATE($A265," ",$D265,","," ",$F263)</f>
        <v>Group: 5, Women's Singles</v>
      </c>
      <c r="AR281" s="155"/>
      <c r="AS281" s="155"/>
      <c r="AT281" s="155"/>
      <c r="AU281" s="155"/>
      <c r="AV281" s="155"/>
      <c r="AW281" s="155"/>
      <c r="AX281" s="155"/>
      <c r="AY281" s="155"/>
      <c r="AZ281" s="155"/>
      <c r="BA281" s="155"/>
      <c r="BB281" s="155"/>
      <c r="BC281" s="156"/>
      <c r="BD281" s="163">
        <f>A290</f>
        <v>3</v>
      </c>
      <c r="BE281" s="164"/>
      <c r="BF281" s="183" t="str">
        <f>C290</f>
        <v>C</v>
      </c>
      <c r="BG281" s="185" t="str">
        <f>IF(VLOOKUP($BF281,$A267:$C277,3,FALSE)=0,"",CONCATENATE(VLOOKUP(VLOOKUP($BF281,$A267:$C277,3,FALSE),Players!$J:$N,4,FALSE)," ",VLOOKUP($BF281,$A267:$C277,3,FALSE)," ",IF(ISERROR(VLOOKUP(VLOOKUP($BF281,$A267:$C277,3,FALSE),Players!$J:$N,5,FALSE)),"()",CONCATENATE("(",VLOOKUP(VLOOKUP($BF281,$A267:$C277,3,FALSE),Players!$J:$N,5,FALSE),")"))))</f>
        <v/>
      </c>
      <c r="BH281" s="186"/>
      <c r="BI281" s="186"/>
      <c r="BJ281" s="186"/>
      <c r="BK281" s="186"/>
      <c r="BL281" s="186"/>
      <c r="BM281" s="186"/>
      <c r="BN281" s="186"/>
      <c r="BO281" s="186"/>
      <c r="BP281" s="186"/>
      <c r="BQ281" s="186"/>
      <c r="BR281" s="186"/>
      <c r="BS281" s="186"/>
      <c r="BT281" s="186"/>
      <c r="BU281" s="187"/>
      <c r="BV281" s="170" t="str">
        <f>IF(D290&lt;&gt;"",D290,"")</f>
        <v/>
      </c>
      <c r="BW281" s="171"/>
      <c r="BX281" s="335" t="str">
        <f>IF(F290&lt;&gt;"",F290,"")</f>
        <v/>
      </c>
      <c r="BY281" s="171"/>
      <c r="BZ281" s="335" t="str">
        <f>IF(H290&lt;&gt;"",H290,"")</f>
        <v/>
      </c>
      <c r="CA281" s="171"/>
      <c r="CB281" s="335" t="str">
        <f>IF(J290&lt;&gt;"",J290,"")</f>
        <v/>
      </c>
      <c r="CC281" s="171"/>
      <c r="CD281" s="335" t="str">
        <f>IF(L290&lt;&gt;"",L290,"")</f>
        <v/>
      </c>
      <c r="CE281" s="337"/>
      <c r="CF281" s="174" t="str">
        <f>IF($CD281=$CD283,IF($CB281=$CB283,IF($BZ281&lt;&gt;"",IF($BZ281&gt;$BZ283,"W","L"),""),IF($CB281&gt;$CB283,"W","L")),IF($CD281&gt;$CD283,"W","L"))</f>
        <v/>
      </c>
      <c r="CG281" s="154" t="str">
        <f>CONCATENATE($A265," ",$D265,","," ",$F263)</f>
        <v>Group: 5, Women's Singles</v>
      </c>
      <c r="CH281" s="155"/>
      <c r="CI281" s="155"/>
      <c r="CJ281" s="155"/>
      <c r="CK281" s="155"/>
      <c r="CL281" s="155"/>
      <c r="CM281" s="155"/>
      <c r="CN281" s="155"/>
      <c r="CO281" s="155"/>
      <c r="CP281" s="155"/>
      <c r="CQ281" s="155"/>
      <c r="CR281" s="155"/>
      <c r="CS281" s="156"/>
      <c r="CT281" s="163">
        <f>O290</f>
        <v>10</v>
      </c>
      <c r="CU281" s="164"/>
      <c r="CV281" s="183" t="str">
        <f>Q290</f>
        <v>A</v>
      </c>
      <c r="CW281" s="185" t="str">
        <f>IF(VLOOKUP($CV281,$A267:$C277,3,FALSE)=0,"",CONCATENATE(VLOOKUP(VLOOKUP($CV281,$A267:$C277,3,FALSE),Players!$J:$N,4,FALSE)," ",VLOOKUP($CV281,$A267:$C277,3,FALSE)," ",IF(ISERROR(VLOOKUP(VLOOKUP($CV281,$A267:$C277,3,FALSE),Players!$J:$N,5,FALSE)),"()",CONCATENATE("(",VLOOKUP(VLOOKUP($CV281,$A267:$C277,3,FALSE),Players!$J:$N,5,FALSE),")"))))</f>
        <v/>
      </c>
      <c r="CX281" s="186"/>
      <c r="CY281" s="186"/>
      <c r="CZ281" s="186"/>
      <c r="DA281" s="186"/>
      <c r="DB281" s="186"/>
      <c r="DC281" s="186"/>
      <c r="DD281" s="186"/>
      <c r="DE281" s="186"/>
      <c r="DF281" s="186"/>
      <c r="DG281" s="186"/>
      <c r="DH281" s="186"/>
      <c r="DI281" s="186"/>
      <c r="DJ281" s="186"/>
      <c r="DK281" s="187"/>
      <c r="DL281" s="170" t="str">
        <f>IF(R290&lt;&gt;"",R290,"")</f>
        <v/>
      </c>
      <c r="DM281" s="171"/>
      <c r="DN281" s="335" t="str">
        <f>IF(T290&lt;&gt;"",T290,"")</f>
        <v/>
      </c>
      <c r="DO281" s="171"/>
      <c r="DP281" s="335" t="str">
        <f>IF(V290&lt;&gt;"",V290,"")</f>
        <v/>
      </c>
      <c r="DQ281" s="171"/>
      <c r="DR281" s="335" t="str">
        <f>IF(X290&lt;&gt;"",X290,"")</f>
        <v/>
      </c>
      <c r="DS281" s="171"/>
      <c r="DT281" s="335" t="str">
        <f>IF(Z290&lt;&gt;"",Z290,"")</f>
        <v/>
      </c>
      <c r="DU281" s="337"/>
      <c r="DV281" s="174" t="str">
        <f>IF($DT281=$DT283,IF($DR281=$DR283,IF($DP281&lt;&gt;"",IF($DP281&gt;$DP283,"W","L"),""),IF($DR281&gt;$DR283,"W","L")),IF($DT281&gt;$DT283,"W","L"))</f>
        <v/>
      </c>
      <c r="DW281" s="126"/>
      <c r="DX281" s="126"/>
      <c r="DY281" s="126"/>
      <c r="DZ281" s="126"/>
      <c r="EA281" s="126"/>
      <c r="EB281" s="126"/>
      <c r="EC281" s="126"/>
      <c r="ED281" s="126"/>
      <c r="EE281" s="126"/>
      <c r="EF281" s="126"/>
      <c r="EG281" s="126"/>
      <c r="EH281" s="126"/>
      <c r="EI281" s="126"/>
      <c r="FL281" s="2"/>
      <c r="FM281" s="2"/>
      <c r="FN281" s="2"/>
      <c r="FO281" s="2"/>
    </row>
    <row r="282" spans="1:171" ht="11.25" customHeight="1">
      <c r="A282" s="170">
        <v>1</v>
      </c>
      <c r="B282" s="191"/>
      <c r="C282" s="183" t="str">
        <f>IF($D263="1P","A","A")</f>
        <v>A</v>
      </c>
      <c r="D282" s="197"/>
      <c r="E282" s="198"/>
      <c r="F282" s="197"/>
      <c r="G282" s="198"/>
      <c r="H282" s="197"/>
      <c r="I282" s="198"/>
      <c r="J282" s="197"/>
      <c r="K282" s="198"/>
      <c r="L282" s="197"/>
      <c r="M282" s="208"/>
      <c r="N282" s="69" t="str">
        <f>IF(CF261&lt;&gt;"",IF(CF261="W",IF(SUM(IF(D282&gt;D284,1,0),IF(F282&gt;F284,1,0),IF(H282&gt;H284,1,0),IF(J282&gt;J284,1,0),IF(L282&gt;L284,1,0))&lt;&gt;3,"E",""),""),"")</f>
        <v/>
      </c>
      <c r="O282" s="170">
        <v>8</v>
      </c>
      <c r="P282" s="191"/>
      <c r="Q282" s="183" t="str">
        <f>IF($D263="1P","C","B")</f>
        <v>B</v>
      </c>
      <c r="R282" s="197"/>
      <c r="S282" s="198"/>
      <c r="T282" s="197"/>
      <c r="U282" s="198"/>
      <c r="V282" s="197"/>
      <c r="W282" s="198"/>
      <c r="X282" s="197"/>
      <c r="Y282" s="198"/>
      <c r="Z282" s="197"/>
      <c r="AA282" s="208"/>
      <c r="AB282" s="69" t="str">
        <f>IF(DV261&lt;&gt;"",IF(DV261="W",IF(SUM(IF(R282&gt;R284,1,0),IF(T282&gt;T284,1,0),IF(V282&gt;V284,1,0),IF(X282&gt;X284,1,0),IF(Z282&gt;Z284,1,0))&lt;&gt;3,"E",""),""),"")</f>
        <v/>
      </c>
      <c r="AC282" s="170">
        <v>15</v>
      </c>
      <c r="AD282" s="191"/>
      <c r="AE282" s="183" t="str">
        <f>IF($D263="1P","D","B")</f>
        <v>B</v>
      </c>
      <c r="AF282" s="197"/>
      <c r="AG282" s="198"/>
      <c r="AH282" s="197"/>
      <c r="AI282" s="198"/>
      <c r="AJ282" s="197"/>
      <c r="AK282" s="198"/>
      <c r="AL282" s="197"/>
      <c r="AM282" s="198"/>
      <c r="AN282" s="197"/>
      <c r="AO282" s="208"/>
      <c r="AP282" s="69" t="str">
        <f>IF(FL261&lt;&gt;"",IF(FL261="W",IF(SUM(IF(AF282&gt;AF284,1,0),IF(AH282&gt;AH284,1,0),IF(AJ282&gt;AJ284,1,0),IF(AL282&gt;AL284,1,0),IF(AN282&gt;AN284,1,0))&lt;&gt;3,"E",""),""),"")</f>
        <v/>
      </c>
      <c r="AQ282" s="157"/>
      <c r="AR282" s="158"/>
      <c r="AS282" s="158"/>
      <c r="AT282" s="158"/>
      <c r="AU282" s="158"/>
      <c r="AV282" s="158"/>
      <c r="AW282" s="158"/>
      <c r="AX282" s="158"/>
      <c r="AY282" s="158"/>
      <c r="AZ282" s="158"/>
      <c r="BA282" s="158"/>
      <c r="BB282" s="158"/>
      <c r="BC282" s="159"/>
      <c r="BD282" s="165"/>
      <c r="BE282" s="166"/>
      <c r="BF282" s="184"/>
      <c r="BG282" s="188"/>
      <c r="BH282" s="189"/>
      <c r="BI282" s="189"/>
      <c r="BJ282" s="189"/>
      <c r="BK282" s="189"/>
      <c r="BL282" s="189"/>
      <c r="BM282" s="189"/>
      <c r="BN282" s="189"/>
      <c r="BO282" s="189"/>
      <c r="BP282" s="189"/>
      <c r="BQ282" s="189"/>
      <c r="BR282" s="189"/>
      <c r="BS282" s="189"/>
      <c r="BT282" s="189"/>
      <c r="BU282" s="190"/>
      <c r="BV282" s="172"/>
      <c r="BW282" s="173"/>
      <c r="BX282" s="336"/>
      <c r="BY282" s="173"/>
      <c r="BZ282" s="336"/>
      <c r="CA282" s="173"/>
      <c r="CB282" s="336"/>
      <c r="CC282" s="173"/>
      <c r="CD282" s="336"/>
      <c r="CE282" s="338"/>
      <c r="CF282" s="174"/>
      <c r="CG282" s="157"/>
      <c r="CH282" s="158"/>
      <c r="CI282" s="158"/>
      <c r="CJ282" s="158"/>
      <c r="CK282" s="158"/>
      <c r="CL282" s="158"/>
      <c r="CM282" s="158"/>
      <c r="CN282" s="158"/>
      <c r="CO282" s="158"/>
      <c r="CP282" s="158"/>
      <c r="CQ282" s="158"/>
      <c r="CR282" s="158"/>
      <c r="CS282" s="159"/>
      <c r="CT282" s="165"/>
      <c r="CU282" s="166"/>
      <c r="CV282" s="184"/>
      <c r="CW282" s="188"/>
      <c r="CX282" s="189"/>
      <c r="CY282" s="189"/>
      <c r="CZ282" s="189"/>
      <c r="DA282" s="189"/>
      <c r="DB282" s="189"/>
      <c r="DC282" s="189"/>
      <c r="DD282" s="189"/>
      <c r="DE282" s="189"/>
      <c r="DF282" s="189"/>
      <c r="DG282" s="189"/>
      <c r="DH282" s="189"/>
      <c r="DI282" s="189"/>
      <c r="DJ282" s="189"/>
      <c r="DK282" s="190"/>
      <c r="DL282" s="172"/>
      <c r="DM282" s="173"/>
      <c r="DN282" s="336"/>
      <c r="DO282" s="173"/>
      <c r="DP282" s="336"/>
      <c r="DQ282" s="173"/>
      <c r="DR282" s="336"/>
      <c r="DS282" s="173"/>
      <c r="DT282" s="336"/>
      <c r="DU282" s="338"/>
      <c r="DV282" s="174"/>
      <c r="DW282" s="126"/>
      <c r="DX282" s="126"/>
      <c r="DY282" s="126"/>
      <c r="DZ282" s="126"/>
      <c r="EA282" s="126"/>
      <c r="EB282" s="126"/>
      <c r="EC282" s="126"/>
      <c r="ED282" s="126"/>
      <c r="EE282" s="126"/>
      <c r="EF282" s="126"/>
      <c r="EG282" s="126"/>
      <c r="EH282" s="126"/>
      <c r="EI282" s="126"/>
      <c r="FL282" s="3"/>
      <c r="FM282" s="3"/>
      <c r="FN282" s="3"/>
      <c r="FO282" s="3"/>
    </row>
    <row r="283" spans="1:171" ht="11.25" customHeight="1">
      <c r="A283" s="192"/>
      <c r="B283" s="193"/>
      <c r="C283" s="196"/>
      <c r="D283" s="199"/>
      <c r="E283" s="200"/>
      <c r="F283" s="199"/>
      <c r="G283" s="200"/>
      <c r="H283" s="199"/>
      <c r="I283" s="200"/>
      <c r="J283" s="199"/>
      <c r="K283" s="200"/>
      <c r="L283" s="199"/>
      <c r="M283" s="209"/>
      <c r="N283" s="69" t="str">
        <f>IF(CF261&lt;&gt;"",IF(ISERROR(AND(BV265="",BX265="",BZ265="",CB265="",CD265="")),"E",IF(AND(BV265="",BX265="",BZ265="",CB265="",CD265=""),"","E")),"")</f>
        <v/>
      </c>
      <c r="O283" s="192"/>
      <c r="P283" s="193"/>
      <c r="Q283" s="196"/>
      <c r="R283" s="199"/>
      <c r="S283" s="200"/>
      <c r="T283" s="199"/>
      <c r="U283" s="200"/>
      <c r="V283" s="199"/>
      <c r="W283" s="200"/>
      <c r="X283" s="199"/>
      <c r="Y283" s="200"/>
      <c r="Z283" s="199"/>
      <c r="AA283" s="209"/>
      <c r="AB283" s="69" t="str">
        <f>IF(DV261&lt;&gt;"",IF(ISERROR(AND(DL265="",DN265="",DP265="",DQ265="",DT265="")),"E",IF(AND(DL265="",DN265="",DP265="",DR265="",DT265=""),"","E")),"")</f>
        <v/>
      </c>
      <c r="AC283" s="192"/>
      <c r="AD283" s="193"/>
      <c r="AE283" s="196"/>
      <c r="AF283" s="199"/>
      <c r="AG283" s="200"/>
      <c r="AH283" s="199"/>
      <c r="AI283" s="200"/>
      <c r="AJ283" s="199"/>
      <c r="AK283" s="200"/>
      <c r="AL283" s="199"/>
      <c r="AM283" s="200"/>
      <c r="AN283" s="199"/>
      <c r="AO283" s="209"/>
      <c r="AP283" s="69" t="str">
        <f>IF(FL261&lt;&gt;"",IF(ISERROR(AND(FB265="",FD265="",FF265="",FH265="",FJ265="")),"E",IF(AND(FB265="",FD265="",FF265="",FH265="",FJ265=""),"","E")),"")</f>
        <v/>
      </c>
      <c r="AQ283" s="157"/>
      <c r="AR283" s="158"/>
      <c r="AS283" s="158"/>
      <c r="AT283" s="158"/>
      <c r="AU283" s="158"/>
      <c r="AV283" s="158"/>
      <c r="AW283" s="158"/>
      <c r="AX283" s="158"/>
      <c r="AY283" s="158"/>
      <c r="AZ283" s="158"/>
      <c r="BA283" s="158"/>
      <c r="BB283" s="158"/>
      <c r="BC283" s="159"/>
      <c r="BD283" s="165"/>
      <c r="BE283" s="166"/>
      <c r="BF283" s="175" t="str">
        <f>C292</f>
        <v>D</v>
      </c>
      <c r="BG283" s="177" t="str">
        <f>IF(VLOOKUP($BF283,$A267:$C277,3,FALSE)=0,"",CONCATENATE(VLOOKUP(VLOOKUP($BF283,$A267:$C277,3,FALSE),Players!$J:$N,4,FALSE)," ",VLOOKUP($BF283,$A267:$C277,3,FALSE)," ",IF(ISERROR(VLOOKUP(VLOOKUP($BF283,$A267:$C277,3,FALSE),Players!$J:$N,5,FALSE)),"()",CONCATENATE("(",VLOOKUP(VLOOKUP($BF283,$A267:$C277,3,FALSE),Players!$J:$N,5,FALSE),")"))))</f>
        <v/>
      </c>
      <c r="BH283" s="178"/>
      <c r="BI283" s="178"/>
      <c r="BJ283" s="178"/>
      <c r="BK283" s="178"/>
      <c r="BL283" s="178"/>
      <c r="BM283" s="178"/>
      <c r="BN283" s="178"/>
      <c r="BO283" s="178"/>
      <c r="BP283" s="178"/>
      <c r="BQ283" s="178"/>
      <c r="BR283" s="178"/>
      <c r="BS283" s="178"/>
      <c r="BT283" s="178"/>
      <c r="BU283" s="179"/>
      <c r="BV283" s="150" t="str">
        <f>IF(D292&lt;&gt;"",D292,"")</f>
        <v/>
      </c>
      <c r="BW283" s="151"/>
      <c r="BX283" s="288" t="str">
        <f>IF(F292&lt;&gt;"",F292,"")</f>
        <v/>
      </c>
      <c r="BY283" s="151"/>
      <c r="BZ283" s="288" t="str">
        <f>IF(H292&lt;&gt;"",H292,"")</f>
        <v/>
      </c>
      <c r="CA283" s="151"/>
      <c r="CB283" s="288" t="str">
        <f>IF(J292&lt;&gt;"",J292,"")</f>
        <v/>
      </c>
      <c r="CC283" s="151"/>
      <c r="CD283" s="288" t="str">
        <f>IF(L292&lt;&gt;"",L292,"")</f>
        <v/>
      </c>
      <c r="CE283" s="332"/>
      <c r="CF283" s="174" t="str">
        <f>IF($CF281&lt;&gt;"",IF(CF281="W","L","W"),"")</f>
        <v/>
      </c>
      <c r="CG283" s="157"/>
      <c r="CH283" s="158"/>
      <c r="CI283" s="158"/>
      <c r="CJ283" s="158"/>
      <c r="CK283" s="158"/>
      <c r="CL283" s="158"/>
      <c r="CM283" s="158"/>
      <c r="CN283" s="158"/>
      <c r="CO283" s="158"/>
      <c r="CP283" s="158"/>
      <c r="CQ283" s="158"/>
      <c r="CR283" s="158"/>
      <c r="CS283" s="159"/>
      <c r="CT283" s="165"/>
      <c r="CU283" s="166"/>
      <c r="CV283" s="175" t="str">
        <f>Q292</f>
        <v>B</v>
      </c>
      <c r="CW283" s="177" t="str">
        <f>IF(VLOOKUP($CV283,$A267:$C277,3,FALSE)=0,"",CONCATENATE(VLOOKUP(VLOOKUP($CV283,$A267:$C277,3,FALSE),Players!$J:$N,4,FALSE)," ",VLOOKUP($CV283,$A267:$C277,3,FALSE)," ",IF(ISERROR(VLOOKUP(VLOOKUP($CV283,$A267:$C277,3,FALSE),Players!$J:$N,5,FALSE)),"()",CONCATENATE("(",VLOOKUP(VLOOKUP($CV283,$A267:$C277,3,FALSE),Players!$J:$N,5,FALSE),")"))))</f>
        <v/>
      </c>
      <c r="CX283" s="178"/>
      <c r="CY283" s="178"/>
      <c r="CZ283" s="178"/>
      <c r="DA283" s="178"/>
      <c r="DB283" s="178"/>
      <c r="DC283" s="178"/>
      <c r="DD283" s="178"/>
      <c r="DE283" s="178"/>
      <c r="DF283" s="178"/>
      <c r="DG283" s="178"/>
      <c r="DH283" s="178"/>
      <c r="DI283" s="178"/>
      <c r="DJ283" s="178"/>
      <c r="DK283" s="179"/>
      <c r="DL283" s="150" t="str">
        <f>IF(R292&lt;&gt;"",R292,"")</f>
        <v/>
      </c>
      <c r="DM283" s="151"/>
      <c r="DN283" s="288" t="str">
        <f>IF(T292&lt;&gt;"",T292,"")</f>
        <v/>
      </c>
      <c r="DO283" s="151"/>
      <c r="DP283" s="288" t="str">
        <f>IF(V292&lt;&gt;"",V292,"")</f>
        <v/>
      </c>
      <c r="DQ283" s="151"/>
      <c r="DR283" s="288" t="str">
        <f>IF(X292&lt;&gt;"",X292,"")</f>
        <v/>
      </c>
      <c r="DS283" s="151"/>
      <c r="DT283" s="288" t="str">
        <f>IF(Z292&lt;&gt;"",Z292,"")</f>
        <v/>
      </c>
      <c r="DU283" s="332"/>
      <c r="DV283" s="174" t="str">
        <f>IF($DV281&lt;&gt;"",IF(DV281="W","L","W"),"")</f>
        <v/>
      </c>
      <c r="DW283" s="126"/>
      <c r="DX283" s="126"/>
      <c r="DY283" s="126"/>
      <c r="DZ283" s="126"/>
      <c r="EA283" s="126"/>
      <c r="EB283" s="126"/>
      <c r="EC283" s="126"/>
      <c r="ED283" s="126"/>
      <c r="EE283" s="126"/>
      <c r="EF283" s="126"/>
      <c r="EG283" s="126"/>
      <c r="EH283" s="126"/>
      <c r="EI283" s="126"/>
      <c r="FL283" s="3"/>
      <c r="FM283" s="3"/>
      <c r="FN283" s="3"/>
      <c r="FO283" s="3"/>
    </row>
    <row r="284" spans="1:171" ht="11.25" customHeight="1" thickBot="1">
      <c r="A284" s="192"/>
      <c r="B284" s="193"/>
      <c r="C284" s="175" t="str">
        <f>IF($D263="1P","F","F")</f>
        <v>F</v>
      </c>
      <c r="D284" s="201"/>
      <c r="E284" s="202"/>
      <c r="F284" s="201"/>
      <c r="G284" s="202"/>
      <c r="H284" s="201"/>
      <c r="I284" s="202"/>
      <c r="J284" s="201"/>
      <c r="K284" s="202"/>
      <c r="L284" s="201"/>
      <c r="M284" s="205"/>
      <c r="N284" s="69" t="str">
        <f>IF(CF261&lt;&gt;"",IF(ISERROR(AND(BV265="",BX265="",BZ265="",CB265="",CD265="")),"E",IF(AND(BV265="",BX265="",BZ265="",CB265="",CD265=""),"","E")),"")</f>
        <v/>
      </c>
      <c r="O284" s="192"/>
      <c r="P284" s="193"/>
      <c r="Q284" s="175" t="str">
        <f>IF($D263="1P","E","D")</f>
        <v>D</v>
      </c>
      <c r="R284" s="201"/>
      <c r="S284" s="202"/>
      <c r="T284" s="201"/>
      <c r="U284" s="202"/>
      <c r="V284" s="201"/>
      <c r="W284" s="202"/>
      <c r="X284" s="201"/>
      <c r="Y284" s="202"/>
      <c r="Z284" s="201"/>
      <c r="AA284" s="205"/>
      <c r="AB284" s="69" t="str">
        <f>IF(DV261&lt;&gt;"",IF(ISERROR(AND(DL265="",DN265="",DP265="",DQ265="",DT265="")),"E",IF(AND(DL265="",DN265="",DP265="",DR265="",DT265=""),"","E")),"")</f>
        <v/>
      </c>
      <c r="AC284" s="192"/>
      <c r="AD284" s="193"/>
      <c r="AE284" s="175" t="str">
        <f>IF($D263="1P","E","C")</f>
        <v>C</v>
      </c>
      <c r="AF284" s="201"/>
      <c r="AG284" s="202"/>
      <c r="AH284" s="201"/>
      <c r="AI284" s="202"/>
      <c r="AJ284" s="201"/>
      <c r="AK284" s="202"/>
      <c r="AL284" s="201"/>
      <c r="AM284" s="202"/>
      <c r="AN284" s="201"/>
      <c r="AO284" s="205"/>
      <c r="AP284" s="69" t="str">
        <f>IF(FL261&lt;&gt;"",IF(ISERROR(AND(FB265="",FD265="",FF265="",FH265="",FJ265="")),"E",IF(AND(FB265="",FD265="",FF265="",FH265="",FJ265=""),"","E")),"")</f>
        <v/>
      </c>
      <c r="AQ284" s="160"/>
      <c r="AR284" s="161"/>
      <c r="AS284" s="161"/>
      <c r="AT284" s="161"/>
      <c r="AU284" s="161"/>
      <c r="AV284" s="161"/>
      <c r="AW284" s="161"/>
      <c r="AX284" s="161"/>
      <c r="AY284" s="161"/>
      <c r="AZ284" s="161"/>
      <c r="BA284" s="161"/>
      <c r="BB284" s="161"/>
      <c r="BC284" s="162"/>
      <c r="BD284" s="167"/>
      <c r="BE284" s="168"/>
      <c r="BF284" s="176"/>
      <c r="BG284" s="180"/>
      <c r="BH284" s="181"/>
      <c r="BI284" s="181"/>
      <c r="BJ284" s="181"/>
      <c r="BK284" s="181"/>
      <c r="BL284" s="181"/>
      <c r="BM284" s="181"/>
      <c r="BN284" s="181"/>
      <c r="BO284" s="181"/>
      <c r="BP284" s="181"/>
      <c r="BQ284" s="181"/>
      <c r="BR284" s="181"/>
      <c r="BS284" s="181"/>
      <c r="BT284" s="181"/>
      <c r="BU284" s="182"/>
      <c r="BV284" s="152"/>
      <c r="BW284" s="153"/>
      <c r="BX284" s="333"/>
      <c r="BY284" s="153"/>
      <c r="BZ284" s="333"/>
      <c r="CA284" s="153"/>
      <c r="CB284" s="333"/>
      <c r="CC284" s="153"/>
      <c r="CD284" s="333"/>
      <c r="CE284" s="334"/>
      <c r="CF284" s="341"/>
      <c r="CG284" s="160"/>
      <c r="CH284" s="161"/>
      <c r="CI284" s="161"/>
      <c r="CJ284" s="161"/>
      <c r="CK284" s="161"/>
      <c r="CL284" s="161"/>
      <c r="CM284" s="161"/>
      <c r="CN284" s="161"/>
      <c r="CO284" s="161"/>
      <c r="CP284" s="161"/>
      <c r="CQ284" s="161"/>
      <c r="CR284" s="161"/>
      <c r="CS284" s="162"/>
      <c r="CT284" s="167"/>
      <c r="CU284" s="168"/>
      <c r="CV284" s="176"/>
      <c r="CW284" s="180"/>
      <c r="CX284" s="181"/>
      <c r="CY284" s="181"/>
      <c r="CZ284" s="181"/>
      <c r="DA284" s="181"/>
      <c r="DB284" s="181"/>
      <c r="DC284" s="181"/>
      <c r="DD284" s="181"/>
      <c r="DE284" s="181"/>
      <c r="DF284" s="181"/>
      <c r="DG284" s="181"/>
      <c r="DH284" s="181"/>
      <c r="DI284" s="181"/>
      <c r="DJ284" s="181"/>
      <c r="DK284" s="182"/>
      <c r="DL284" s="152"/>
      <c r="DM284" s="153"/>
      <c r="DN284" s="333"/>
      <c r="DO284" s="153"/>
      <c r="DP284" s="333"/>
      <c r="DQ284" s="153"/>
      <c r="DR284" s="333"/>
      <c r="DS284" s="153"/>
      <c r="DT284" s="333"/>
      <c r="DU284" s="334"/>
      <c r="DV284" s="174"/>
      <c r="DW284" s="126"/>
      <c r="DX284" s="126"/>
      <c r="DY284" s="126"/>
      <c r="DZ284" s="126"/>
      <c r="EA284" s="126"/>
      <c r="EB284" s="126"/>
      <c r="EC284" s="126"/>
      <c r="ED284" s="126"/>
      <c r="EE284" s="126"/>
      <c r="EF284" s="126"/>
      <c r="EG284" s="126"/>
      <c r="EH284" s="126"/>
      <c r="EI284" s="126"/>
      <c r="FL284" s="3"/>
      <c r="FM284" s="3"/>
      <c r="FN284" s="3"/>
      <c r="FO284" s="3"/>
    </row>
    <row r="285" spans="1:171" ht="11.25" customHeight="1" thickBot="1">
      <c r="A285" s="194"/>
      <c r="B285" s="195"/>
      <c r="C285" s="207"/>
      <c r="D285" s="203"/>
      <c r="E285" s="204"/>
      <c r="F285" s="203"/>
      <c r="G285" s="204"/>
      <c r="H285" s="203"/>
      <c r="I285" s="204"/>
      <c r="J285" s="203"/>
      <c r="K285" s="204"/>
      <c r="L285" s="203"/>
      <c r="M285" s="206"/>
      <c r="N285" s="69" t="str">
        <f>IF(CF263&lt;&gt;"",IF(CF263="W",IF(SUM(IF(D284&gt;D282,1,0),IF(F284&gt;F282,1,0),IF(H284&gt;H282,1,0),IF(J284&gt;J282,1,0),IF(L284&gt;L282,1,0))&lt;&gt;3,"E",""),""),"")</f>
        <v/>
      </c>
      <c r="O285" s="194"/>
      <c r="P285" s="195"/>
      <c r="Q285" s="207"/>
      <c r="R285" s="203"/>
      <c r="S285" s="204"/>
      <c r="T285" s="203"/>
      <c r="U285" s="204"/>
      <c r="V285" s="203"/>
      <c r="W285" s="204"/>
      <c r="X285" s="203"/>
      <c r="Y285" s="204"/>
      <c r="Z285" s="203"/>
      <c r="AA285" s="206"/>
      <c r="AB285" s="69" t="str">
        <f>IF(DV263&lt;&gt;"",IF(DV263="W",IF(SUM(IF(R284&gt;R282,1,0),IF(T284&gt;T282,1,0),IF(V284&gt;V282,1,0),IF(X284&gt;X282,1,0),IF(Z284&gt;Z282,1,0))&lt;&gt;3,"E",""),""),"")</f>
        <v/>
      </c>
      <c r="AC285" s="194"/>
      <c r="AD285" s="195"/>
      <c r="AE285" s="207"/>
      <c r="AF285" s="203"/>
      <c r="AG285" s="204"/>
      <c r="AH285" s="203"/>
      <c r="AI285" s="204"/>
      <c r="AJ285" s="203"/>
      <c r="AK285" s="204"/>
      <c r="AL285" s="203"/>
      <c r="AM285" s="204"/>
      <c r="AN285" s="203"/>
      <c r="AO285" s="206"/>
      <c r="AP285" s="69" t="str">
        <f>IF(FL263&lt;&gt;"",IF(FL263="W",IF(SUM(IF(AF284&gt;AF282,1,0),IF(AH284&gt;AH282,1,0),IF(AJ284&gt;AJ282,1,0),IF(AL284&gt;AL282,1,0),IF(AN284&gt;AN282,1,0))&lt;&gt;3,"E",""),""),"")</f>
        <v/>
      </c>
      <c r="AQ285" s="126"/>
      <c r="AR285" s="126"/>
      <c r="AS285" s="126"/>
      <c r="AT285" s="126"/>
      <c r="AU285" s="126"/>
      <c r="AV285" s="126"/>
      <c r="AW285" s="126"/>
      <c r="AX285" s="126"/>
      <c r="AY285" s="126"/>
      <c r="AZ285" s="126"/>
      <c r="BA285" s="126"/>
      <c r="BB285" s="126"/>
      <c r="BC285" s="126"/>
      <c r="BV285" s="169" t="str">
        <f>IF(CF281&lt;&gt;"",IF(AND(AND(BV281&gt;-1,BV283&gt;-1),OR(BV281&gt;10,BV283&gt;10),ABS(BV281-BV283)&gt;1,IF(OR(BV281&gt;11,BV283&gt;11),ABS(BV281-BV283)=2,TRUE),BV281=INT(BV281),BV283=INT(BV283)),"","Error"),"")</f>
        <v/>
      </c>
      <c r="BW285" s="169"/>
      <c r="BX285" s="169" t="str">
        <f>IF(CF281&lt;&gt;"",IF(AND(AND(BX281&gt;-1,BX283&gt;-1),OR(BX281&gt;10,BX283&gt;10),ABS(BX281-BX283)&gt;1,IF(OR(BX281&gt;11,BX283&gt;11),ABS(BX281-BX283)=2,TRUE),BX281=INT(BX281),BX283=INT(BX283)),"","Error"),"")</f>
        <v/>
      </c>
      <c r="BY285" s="169"/>
      <c r="BZ285" s="169" t="str">
        <f>IF(CF281&lt;&gt;"",IF(AND(AND(BZ281&gt;-1,BZ283&gt;-1),OR(BZ281&gt;10,BZ283&gt;10),ABS(BZ281-BZ283)&gt;1,IF(OR(BZ281&gt;11,BZ283&gt;11),ABS(BZ281-BZ283)=2,TRUE),BZ281=INT(BZ281),BZ283=INT(BZ283)),"","Error"),"")</f>
        <v/>
      </c>
      <c r="CA285" s="169"/>
      <c r="CB285" s="169" t="str">
        <f>IF(AND(CF281&lt;&gt;"",CB281&lt;&gt;""),IF(AND(AND(CB281&gt;-1,CB283&gt;-1),OR(CB281&gt;10,CB283&gt;10),ABS(CB281-CB283)&gt;1,IF(OR(CB281&gt;11,CB283&gt;11),ABS(CB281-CB283)=2,TRUE),CB281=INT(CB281),CB283=INT(CB283)),"","Error"),"")</f>
        <v/>
      </c>
      <c r="CC285" s="169"/>
      <c r="CD285" s="169" t="str">
        <f>IF(AND(CF281&lt;&gt;"",CD281&lt;&gt;""),IF(AND(AND(CD281&gt;-1,CD283&gt;-1),OR(CD281&gt;10,CD283&gt;10),ABS(CD281-CD283)&gt;1,IF(OR(CD281&gt;11,CD283&gt;11),ABS(CD281-CD283)=2,TRUE),CD281=INT(CD281),CD283=INT(CD283)),"","Error"),"")</f>
        <v/>
      </c>
      <c r="CE285" s="169"/>
      <c r="CG285" s="126"/>
      <c r="CH285" s="126"/>
      <c r="CI285" s="126"/>
      <c r="CJ285" s="126"/>
      <c r="CK285" s="126"/>
      <c r="CL285" s="126"/>
      <c r="CM285" s="126"/>
      <c r="CN285" s="126"/>
      <c r="CO285" s="126"/>
      <c r="CP285" s="126"/>
      <c r="CQ285" s="126"/>
      <c r="CR285" s="126"/>
      <c r="CS285" s="126"/>
      <c r="DL285" s="169" t="str">
        <f>IF(DV281&lt;&gt;"",IF(AND(AND(DL281&gt;-1,DL283&gt;-1),OR(DL281&gt;10,DL283&gt;10),ABS(DL281-DL283)&gt;1,IF(OR(DL281&gt;11,DL283&gt;11),ABS(DL281-DL283)=2,TRUE),DL281=INT(DL281),DL283=INT(DL283)),"","Error"),"")</f>
        <v/>
      </c>
      <c r="DM285" s="169"/>
      <c r="DN285" s="169" t="str">
        <f>IF(DV281&lt;&gt;"",IF(AND(AND(DN281&gt;-1,DN283&gt;-1),OR(DN281&gt;10,DN283&gt;10),ABS(DN281-DN283)&gt;1,IF(OR(DN281&gt;11,DN283&gt;11),ABS(DN281-DN283)=2,TRUE),DN281=INT(DN281),DN283=INT(DN283)),"","Error"),"")</f>
        <v/>
      </c>
      <c r="DO285" s="169"/>
      <c r="DP285" s="169" t="str">
        <f>IF(DV281&lt;&gt;"",IF(AND(AND(DP281&gt;-1,DP283&gt;-1),OR(DP281&gt;10,DP283&gt;10),ABS(DP281-DP283)&gt;1,IF(OR(DP281&gt;11,DP283&gt;11),ABS(DP281-DP283)=2,TRUE),DP281=INT(DP281),DP283=INT(DP283)),"","Error"),"")</f>
        <v/>
      </c>
      <c r="DQ285" s="169"/>
      <c r="DR285" s="169" t="str">
        <f>IF(AND(DV281&lt;&gt;"",DR281&lt;&gt;""),IF(AND(AND(DR281&gt;-1,DR283&gt;-1),OR(DR281&gt;10,DR283&gt;10),ABS(DR281-DR283)&gt;1,IF(OR(DR281&gt;11,DR283&gt;11),ABS(DR281-DR283)=2,TRUE),DR281=INT(DR281),DR283=INT(DR283)),"","Error"),"")</f>
        <v/>
      </c>
      <c r="DS285" s="169"/>
      <c r="DT285" s="169" t="str">
        <f>IF(AND(DV281&lt;&gt;"",DT281&lt;&gt;""),IF(AND(AND(DT281&gt;-1,DT283&gt;-1),OR(DT281&gt;10,DT283&gt;10),ABS(DT281-DT283)&gt;1,IF(OR(DT281&gt;11,DT283&gt;11),ABS(DT281-DT283)=2,TRUE),DT281=INT(DT281),DT283=INT(DT283)),"","Error"),"")</f>
        <v/>
      </c>
      <c r="DU285" s="169"/>
      <c r="DV285" s="3"/>
      <c r="DW285" s="126"/>
      <c r="DX285" s="126"/>
      <c r="DY285" s="126"/>
      <c r="DZ285" s="126"/>
      <c r="EA285" s="126"/>
      <c r="EB285" s="126"/>
      <c r="EC285" s="126"/>
      <c r="ED285" s="126"/>
      <c r="EE285" s="126"/>
      <c r="EF285" s="126"/>
      <c r="EG285" s="126"/>
      <c r="EH285" s="126"/>
      <c r="EI285" s="126"/>
      <c r="FL285" s="3"/>
      <c r="FM285" s="3"/>
      <c r="FN285" s="3"/>
      <c r="FO285" s="3"/>
    </row>
    <row r="286" spans="1:171" ht="11.25" customHeight="1">
      <c r="A286" s="170">
        <v>2</v>
      </c>
      <c r="B286" s="191"/>
      <c r="C286" s="183" t="str">
        <f>IF($D263="1P","B","B")</f>
        <v>B</v>
      </c>
      <c r="D286" s="197"/>
      <c r="E286" s="198"/>
      <c r="F286" s="197"/>
      <c r="G286" s="198"/>
      <c r="H286" s="197"/>
      <c r="I286" s="198"/>
      <c r="J286" s="197"/>
      <c r="K286" s="198"/>
      <c r="L286" s="197"/>
      <c r="M286" s="208"/>
      <c r="N286" s="69" t="str">
        <f>IF(CF271&lt;&gt;"",IF(CF271="W",IF(SUM(IF(D286&gt;D288,1,0),IF(F286&gt;F288,1,0),IF(H286&gt;H288,1,0),IF(J286&gt;J288,1,0),IF(L286&gt;L288,1,0))&lt;&gt;3,"E",""),""),"")</f>
        <v/>
      </c>
      <c r="O286" s="170">
        <v>9</v>
      </c>
      <c r="P286" s="191"/>
      <c r="Q286" s="183" t="str">
        <f>IF($D263="1P","B","E")</f>
        <v>E</v>
      </c>
      <c r="R286" s="197"/>
      <c r="S286" s="198"/>
      <c r="T286" s="197"/>
      <c r="U286" s="198"/>
      <c r="V286" s="197"/>
      <c r="W286" s="198"/>
      <c r="X286" s="197"/>
      <c r="Y286" s="198"/>
      <c r="Z286" s="197"/>
      <c r="AA286" s="208"/>
      <c r="AB286" s="69" t="str">
        <f>IF(DV271&lt;&gt;"",IF(DV271="W",IF(SUM(IF(R286&gt;R288,1,0),IF(T286&gt;T288,1,0),IF(V286&gt;V288,1,0),IF(X286&gt;X288,1,0),IF(Z286&gt;Z288,1,0))&lt;&gt;3,"E",""),""),"")</f>
        <v/>
      </c>
      <c r="AP286" s="3"/>
      <c r="AQ286" s="126"/>
      <c r="AR286" s="126"/>
      <c r="AS286" s="126"/>
      <c r="AT286" s="126"/>
      <c r="AU286" s="126"/>
      <c r="AV286" s="126"/>
      <c r="AW286" s="126"/>
      <c r="AX286" s="126"/>
      <c r="AY286" s="126"/>
      <c r="AZ286" s="126"/>
      <c r="BA286" s="126"/>
      <c r="BB286" s="126"/>
      <c r="BC286" s="126"/>
      <c r="CG286" s="126"/>
      <c r="CH286" s="126"/>
      <c r="CI286" s="126"/>
      <c r="CJ286" s="126"/>
      <c r="CK286" s="126"/>
      <c r="CL286" s="126"/>
      <c r="CM286" s="126"/>
      <c r="CN286" s="126"/>
      <c r="CO286" s="126"/>
      <c r="CP286" s="126"/>
      <c r="CQ286" s="126"/>
      <c r="CR286" s="126"/>
      <c r="CS286" s="126"/>
      <c r="DV286" s="3"/>
      <c r="DW286" s="126"/>
      <c r="DX286" s="126"/>
      <c r="DY286" s="126"/>
      <c r="DZ286" s="126"/>
      <c r="EA286" s="126"/>
      <c r="EB286" s="126"/>
      <c r="EC286" s="126"/>
      <c r="ED286" s="126"/>
      <c r="EE286" s="126"/>
      <c r="EF286" s="126"/>
      <c r="EG286" s="126"/>
      <c r="EH286" s="126"/>
      <c r="EI286" s="126"/>
      <c r="FL286" s="3"/>
      <c r="FM286" s="3"/>
      <c r="FN286" s="3"/>
      <c r="FO286" s="3"/>
    </row>
    <row r="287" spans="1:171" ht="11.25" customHeight="1">
      <c r="A287" s="192"/>
      <c r="B287" s="193"/>
      <c r="C287" s="196"/>
      <c r="D287" s="199"/>
      <c r="E287" s="200"/>
      <c r="F287" s="199"/>
      <c r="G287" s="200"/>
      <c r="H287" s="199"/>
      <c r="I287" s="200"/>
      <c r="J287" s="199"/>
      <c r="K287" s="200"/>
      <c r="L287" s="199"/>
      <c r="M287" s="209"/>
      <c r="N287" s="69" t="str">
        <f>IF(CF271&lt;&gt;"",IF(ISERROR(AND(BV275="",BX275="",BZ275="",CB275="",CD275="")),"E",IF(AND(BV275="",BX275="",BZ275="",CB275="",CD275=""),"","E")),"")</f>
        <v/>
      </c>
      <c r="O287" s="192"/>
      <c r="P287" s="193"/>
      <c r="Q287" s="196"/>
      <c r="R287" s="199"/>
      <c r="S287" s="200"/>
      <c r="T287" s="199"/>
      <c r="U287" s="200"/>
      <c r="V287" s="199"/>
      <c r="W287" s="200"/>
      <c r="X287" s="199"/>
      <c r="Y287" s="200"/>
      <c r="Z287" s="199"/>
      <c r="AA287" s="209"/>
      <c r="AB287" s="69" t="str">
        <f>IF(DV271&lt;&gt;"",IF(ISERROR(AND(DL275="",DN275="",DP275="",DQ275="",DT275="")),"E",IF(AND(DL275="",DN275="",DP275="",DR275="",DT275=""),"","E")),"")</f>
        <v/>
      </c>
      <c r="AP287" s="3"/>
      <c r="AQ287" s="127"/>
      <c r="AR287" s="127"/>
      <c r="AS287" s="127"/>
      <c r="AT287" s="127"/>
      <c r="AU287" s="127"/>
      <c r="AV287" s="127"/>
      <c r="AW287" s="127"/>
      <c r="AX287" s="127"/>
      <c r="AY287" s="127"/>
      <c r="AZ287" s="127"/>
      <c r="BA287" s="127"/>
      <c r="BB287" s="127"/>
      <c r="BC287" s="127"/>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3"/>
      <c r="CG287" s="127"/>
      <c r="CH287" s="127"/>
      <c r="CI287" s="127"/>
      <c r="CJ287" s="127"/>
      <c r="CK287" s="127"/>
      <c r="CL287" s="127"/>
      <c r="CM287" s="127"/>
      <c r="CN287" s="127"/>
      <c r="CO287" s="127"/>
      <c r="CP287" s="127"/>
      <c r="CQ287" s="127"/>
      <c r="CR287" s="127"/>
      <c r="CS287" s="127"/>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3"/>
      <c r="DW287" s="126"/>
      <c r="DX287" s="126"/>
      <c r="DY287" s="126"/>
      <c r="DZ287" s="126"/>
      <c r="EA287" s="126"/>
      <c r="EB287" s="126"/>
      <c r="EC287" s="126"/>
      <c r="ED287" s="126"/>
      <c r="EE287" s="126"/>
      <c r="EF287" s="126"/>
      <c r="EG287" s="126"/>
      <c r="EH287" s="126"/>
      <c r="EI287" s="126"/>
      <c r="FL287" s="3"/>
      <c r="FM287" s="3"/>
      <c r="FN287" s="3"/>
      <c r="FO287" s="3"/>
    </row>
    <row r="288" spans="1:171" ht="11.25" customHeight="1">
      <c r="A288" s="192"/>
      <c r="B288" s="193"/>
      <c r="C288" s="175" t="str">
        <f>IF($D263="1P","E","E")</f>
        <v>E</v>
      </c>
      <c r="D288" s="201"/>
      <c r="E288" s="202"/>
      <c r="F288" s="201"/>
      <c r="G288" s="202"/>
      <c r="H288" s="201"/>
      <c r="I288" s="202"/>
      <c r="J288" s="201"/>
      <c r="K288" s="202"/>
      <c r="L288" s="201"/>
      <c r="M288" s="205"/>
      <c r="N288" s="69" t="str">
        <f>IF(CF271&lt;&gt;"",IF(ISERROR(AND(BV275="",BX275="",BZ275="",CB275="",CD275="")),"E",IF(AND(BV275="",BX275="",BZ275="",CB275="",CD275=""),"","E")),"")</f>
        <v/>
      </c>
      <c r="O288" s="192"/>
      <c r="P288" s="193"/>
      <c r="Q288" s="175" t="str">
        <f>IF($D263="1P","F","F")</f>
        <v>F</v>
      </c>
      <c r="R288" s="201"/>
      <c r="S288" s="202"/>
      <c r="T288" s="201"/>
      <c r="U288" s="202"/>
      <c r="V288" s="201"/>
      <c r="W288" s="202"/>
      <c r="X288" s="201"/>
      <c r="Y288" s="202"/>
      <c r="Z288" s="201"/>
      <c r="AA288" s="205"/>
      <c r="AB288" s="69" t="str">
        <f>IF(DV271&lt;&gt;"",IF(ISERROR(AND(DL275="",DN275="",DP275="",DQ275="",DT275="")),"E",IF(AND(DL275="",DN275="",DP275="",DR275="",DT275=""),"","E")),"")</f>
        <v/>
      </c>
      <c r="AP288" s="3"/>
      <c r="AQ288" s="128"/>
      <c r="AR288" s="128"/>
      <c r="AS288" s="128"/>
      <c r="AT288" s="128"/>
      <c r="AU288" s="128"/>
      <c r="AV288" s="128"/>
      <c r="AW288" s="128"/>
      <c r="AX288" s="128"/>
      <c r="AY288" s="128"/>
      <c r="AZ288" s="128"/>
      <c r="BA288" s="128"/>
      <c r="BB288" s="128"/>
      <c r="BC288" s="128"/>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3"/>
      <c r="CG288" s="128"/>
      <c r="CH288" s="128"/>
      <c r="CI288" s="128"/>
      <c r="CJ288" s="128"/>
      <c r="CK288" s="128"/>
      <c r="CL288" s="128"/>
      <c r="CM288" s="128"/>
      <c r="CN288" s="128"/>
      <c r="CO288" s="128"/>
      <c r="CP288" s="128"/>
      <c r="CQ288" s="128"/>
      <c r="CR288" s="128"/>
      <c r="CS288" s="128"/>
      <c r="CT288" s="41"/>
      <c r="CU288" s="41"/>
      <c r="CV288" s="41"/>
      <c r="CW288" s="41"/>
      <c r="CX288" s="41"/>
      <c r="CY288" s="41"/>
      <c r="CZ288" s="41"/>
      <c r="DA288" s="41"/>
      <c r="DB288" s="41"/>
      <c r="DC288" s="41"/>
      <c r="DD288" s="41"/>
      <c r="DE288" s="41"/>
      <c r="DF288" s="41"/>
      <c r="DG288" s="41"/>
      <c r="DH288" s="41"/>
      <c r="DI288" s="41"/>
      <c r="DJ288" s="41"/>
      <c r="DK288" s="41"/>
      <c r="DL288" s="41"/>
      <c r="DM288" s="41"/>
      <c r="DN288" s="41"/>
      <c r="DO288" s="41"/>
      <c r="DP288" s="41"/>
      <c r="DQ288" s="41"/>
      <c r="DR288" s="41"/>
      <c r="DS288" s="41"/>
      <c r="DT288" s="41"/>
      <c r="DU288" s="41"/>
      <c r="DV288" s="3"/>
      <c r="DW288" s="130"/>
      <c r="DX288" s="130"/>
      <c r="DY288" s="130"/>
      <c r="DZ288" s="130"/>
      <c r="EA288" s="130"/>
      <c r="EB288" s="130"/>
      <c r="EC288" s="130"/>
      <c r="ED288" s="130"/>
      <c r="EE288" s="130"/>
      <c r="EF288" s="130"/>
      <c r="EG288" s="130"/>
      <c r="EH288" s="130"/>
      <c r="EI288" s="130"/>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3"/>
      <c r="FM288" s="3"/>
      <c r="FN288" s="3"/>
      <c r="FO288" s="3"/>
    </row>
    <row r="289" spans="1:171" ht="11.25" customHeight="1" thickBot="1">
      <c r="A289" s="194"/>
      <c r="B289" s="195"/>
      <c r="C289" s="207"/>
      <c r="D289" s="203"/>
      <c r="E289" s="204"/>
      <c r="F289" s="203"/>
      <c r="G289" s="204"/>
      <c r="H289" s="203"/>
      <c r="I289" s="204"/>
      <c r="J289" s="203"/>
      <c r="K289" s="204"/>
      <c r="L289" s="203"/>
      <c r="M289" s="206"/>
      <c r="N289" s="69" t="str">
        <f>IF(CF273&lt;&gt;"",IF(CF273="W",IF(SUM(IF(D288&gt;D286,1,0),IF(F288&gt;F286,1,0),IF(H288&gt;H286,1,0),IF(J288&gt;J286,1,0),IF(L288&gt;L286,1,0))&lt;&gt;3,"E",""),""),"")</f>
        <v/>
      </c>
      <c r="O289" s="194"/>
      <c r="P289" s="195"/>
      <c r="Q289" s="207"/>
      <c r="R289" s="203"/>
      <c r="S289" s="204"/>
      <c r="T289" s="203"/>
      <c r="U289" s="204"/>
      <c r="V289" s="203"/>
      <c r="W289" s="204"/>
      <c r="X289" s="203"/>
      <c r="Y289" s="204"/>
      <c r="Z289" s="203"/>
      <c r="AA289" s="206"/>
      <c r="AB289" s="69" t="str">
        <f>IF(DV273&lt;&gt;"",IF(DV273="W",IF(SUM(IF(R288&gt;R286,1,0),IF(T288&gt;T286,1,0),IF(V288&gt;V286,1,0),IF(X288&gt;X286,1,0),IF(Z288&gt;Z286,1,0))&lt;&gt;3,"E",""),""),"")</f>
        <v/>
      </c>
      <c r="AP289" s="3"/>
      <c r="AQ289" s="126"/>
      <c r="AR289" s="126"/>
      <c r="AS289" s="126"/>
      <c r="AT289" s="126"/>
      <c r="AU289" s="126"/>
      <c r="AV289" s="126"/>
      <c r="AW289" s="126"/>
      <c r="AX289" s="126"/>
      <c r="AY289" s="126"/>
      <c r="AZ289" s="126"/>
      <c r="BA289" s="126"/>
      <c r="BB289" s="126"/>
      <c r="BC289" s="126"/>
      <c r="CF289" s="3"/>
      <c r="CG289" s="126"/>
      <c r="CH289" s="126"/>
      <c r="CI289" s="126"/>
      <c r="CJ289" s="126"/>
      <c r="CK289" s="126"/>
      <c r="CL289" s="126"/>
      <c r="CM289" s="126"/>
      <c r="CN289" s="126"/>
      <c r="CO289" s="126"/>
      <c r="CP289" s="126"/>
      <c r="CQ289" s="126"/>
      <c r="CR289" s="126"/>
      <c r="CS289" s="126"/>
      <c r="DV289" s="3"/>
      <c r="DW289" s="130"/>
      <c r="DX289" s="130"/>
      <c r="DY289" s="130"/>
      <c r="DZ289" s="130"/>
      <c r="EA289" s="130"/>
      <c r="EB289" s="130"/>
      <c r="EC289" s="130"/>
      <c r="ED289" s="130"/>
      <c r="EE289" s="130"/>
      <c r="EF289" s="130"/>
      <c r="EG289" s="130"/>
      <c r="EH289" s="130"/>
      <c r="EI289" s="130"/>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3"/>
      <c r="FM289" s="3"/>
      <c r="FN289" s="3"/>
      <c r="FO289" s="3"/>
    </row>
    <row r="290" spans="1:171" ht="11.25" customHeight="1" thickBot="1">
      <c r="A290" s="170">
        <v>3</v>
      </c>
      <c r="B290" s="191"/>
      <c r="C290" s="183" t="str">
        <f>IF($D263="1P","C","C")</f>
        <v>C</v>
      </c>
      <c r="D290" s="197"/>
      <c r="E290" s="198"/>
      <c r="F290" s="197"/>
      <c r="G290" s="198"/>
      <c r="H290" s="197"/>
      <c r="I290" s="198"/>
      <c r="J290" s="197"/>
      <c r="K290" s="198"/>
      <c r="L290" s="197"/>
      <c r="M290" s="208"/>
      <c r="N290" s="69" t="str">
        <f>IF(CF281&lt;&gt;"",IF(CF281="W",IF(SUM(IF(D290&gt;D292,1,0),IF(F290&gt;F292,1,0),IF(H290&gt;H292,1,0),IF(J290&gt;J292,1,0),IF(L290&gt;L292,1,0))&lt;&gt;3,"E",""),""),"")</f>
        <v/>
      </c>
      <c r="O290" s="170">
        <v>10</v>
      </c>
      <c r="P290" s="191"/>
      <c r="Q290" s="183" t="str">
        <f>IF($D263="1P","A","A")</f>
        <v>A</v>
      </c>
      <c r="R290" s="197"/>
      <c r="S290" s="198"/>
      <c r="T290" s="197"/>
      <c r="U290" s="198"/>
      <c r="V290" s="197"/>
      <c r="W290" s="198"/>
      <c r="X290" s="197"/>
      <c r="Y290" s="198"/>
      <c r="Z290" s="197"/>
      <c r="AA290" s="208"/>
      <c r="AB290" s="69" t="str">
        <f>IF(DV281&lt;&gt;"",IF(DV281="W",IF(SUM(IF(R290&gt;R292,1,0),IF(T290&gt;T292,1,0),IF(V290&gt;V292,1,0),IF(X290&gt;X292,1,0),IF(Z290&gt;Z292,1,0))&lt;&gt;3,"E",""),""),"")</f>
        <v/>
      </c>
      <c r="AP290" s="3"/>
      <c r="AQ290" s="127"/>
      <c r="AR290" s="127"/>
      <c r="AS290" s="127"/>
      <c r="AT290" s="127"/>
      <c r="AU290" s="127"/>
      <c r="AV290" s="127"/>
      <c r="AW290" s="127"/>
      <c r="AX290" s="127"/>
      <c r="AY290" s="127"/>
      <c r="AZ290" s="127"/>
      <c r="BA290" s="127"/>
      <c r="BB290" s="127"/>
      <c r="BC290" s="127"/>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3"/>
      <c r="CG290" s="127"/>
      <c r="CH290" s="127"/>
      <c r="CI290" s="127"/>
      <c r="CJ290" s="127"/>
      <c r="CK290" s="127"/>
      <c r="CL290" s="127"/>
      <c r="CM290" s="127"/>
      <c r="CN290" s="127"/>
      <c r="CO290" s="127"/>
      <c r="CP290" s="127"/>
      <c r="CQ290" s="127"/>
      <c r="CR290" s="127"/>
      <c r="CS290" s="127"/>
      <c r="CT290" s="40"/>
      <c r="CU290" s="40"/>
      <c r="CV290" s="40"/>
      <c r="CW290" s="40"/>
      <c r="CX290" s="40"/>
      <c r="CY290" s="40"/>
      <c r="CZ290" s="40"/>
      <c r="DA290" s="40"/>
      <c r="DB290" s="40"/>
      <c r="DC290" s="40"/>
      <c r="DD290" s="40"/>
      <c r="DE290" s="40"/>
      <c r="DF290" s="40"/>
      <c r="DG290" s="40"/>
      <c r="DH290" s="40"/>
      <c r="DI290" s="40"/>
      <c r="DJ290" s="40"/>
      <c r="DK290" s="40"/>
      <c r="DL290" s="40"/>
      <c r="DM290" s="40"/>
      <c r="DN290" s="40"/>
      <c r="DO290" s="40"/>
      <c r="DP290" s="40"/>
      <c r="DQ290" s="40"/>
      <c r="DR290" s="40"/>
      <c r="DS290" s="40"/>
      <c r="DT290" s="40"/>
      <c r="DU290" s="40"/>
      <c r="DV290" s="3"/>
      <c r="DW290" s="129"/>
      <c r="DX290" s="129"/>
      <c r="DY290" s="129"/>
      <c r="DZ290" s="129"/>
      <c r="EA290" s="129"/>
      <c r="EB290" s="129"/>
      <c r="EC290" s="129"/>
      <c r="ED290" s="129"/>
      <c r="EE290" s="129"/>
      <c r="EF290" s="129"/>
      <c r="EG290" s="129"/>
      <c r="EH290" s="129"/>
      <c r="EI290" s="129"/>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row>
    <row r="291" spans="1:171" ht="11.25" customHeight="1">
      <c r="A291" s="192"/>
      <c r="B291" s="193"/>
      <c r="C291" s="196"/>
      <c r="D291" s="199"/>
      <c r="E291" s="200"/>
      <c r="F291" s="199"/>
      <c r="G291" s="200"/>
      <c r="H291" s="199"/>
      <c r="I291" s="200"/>
      <c r="J291" s="199"/>
      <c r="K291" s="200"/>
      <c r="L291" s="199"/>
      <c r="M291" s="209"/>
      <c r="N291" s="69" t="str">
        <f>IF(CF281&lt;&gt;"",IF(ISERROR(AND(BV285="",BX285="",BZ285="",CB285="",CD285="")),"E",IF(AND(BV285="",BX285="",BZ285="",CB285="",CD285=""),"","E")),"")</f>
        <v/>
      </c>
      <c r="O291" s="192"/>
      <c r="P291" s="193"/>
      <c r="Q291" s="196"/>
      <c r="R291" s="199"/>
      <c r="S291" s="200"/>
      <c r="T291" s="199"/>
      <c r="U291" s="200"/>
      <c r="V291" s="199"/>
      <c r="W291" s="200"/>
      <c r="X291" s="199"/>
      <c r="Y291" s="200"/>
      <c r="Z291" s="199"/>
      <c r="AA291" s="209"/>
      <c r="AB291" s="69" t="str">
        <f>IF(DV281&lt;&gt;"",IF(ISERROR(AND(DL285="",DN285="",DP285="",DQ285="",DT285="")),"E",IF(AND(DL285="",DN285="",DP285="",DR285="",DT285=""),"","E")),"")</f>
        <v/>
      </c>
      <c r="AP291" s="3"/>
      <c r="AQ291" s="154" t="str">
        <f>CONCATENATE($A265," ",$D265,","," ",$F263)</f>
        <v>Group: 5, Women's Singles</v>
      </c>
      <c r="AR291" s="155"/>
      <c r="AS291" s="155"/>
      <c r="AT291" s="155"/>
      <c r="AU291" s="155"/>
      <c r="AV291" s="155"/>
      <c r="AW291" s="155"/>
      <c r="AX291" s="155"/>
      <c r="AY291" s="155"/>
      <c r="AZ291" s="155"/>
      <c r="BA291" s="155"/>
      <c r="BB291" s="155"/>
      <c r="BC291" s="156"/>
      <c r="BD291" s="163">
        <f>A294</f>
        <v>4</v>
      </c>
      <c r="BE291" s="164"/>
      <c r="BF291" s="183" t="str">
        <f>C294</f>
        <v>A</v>
      </c>
      <c r="BG291" s="185" t="str">
        <f>IF(VLOOKUP($BF291,$A267:$C277,3,FALSE)=0,"",CONCATENATE(VLOOKUP(VLOOKUP($BF291,$A267:$C277,3,FALSE),Players!$J:$N,4,FALSE)," ",VLOOKUP($BF291,$A267:$C277,3,FALSE)," ",IF(ISERROR(VLOOKUP(VLOOKUP($BF291,$A267:$C277,3,FALSE),Players!$J:$N,5,FALSE)),"()",CONCATENATE("(",VLOOKUP(VLOOKUP($BF291,$A267:$C277,3,FALSE),Players!$J:$N,5,FALSE),")"))))</f>
        <v/>
      </c>
      <c r="BH291" s="186"/>
      <c r="BI291" s="186"/>
      <c r="BJ291" s="186"/>
      <c r="BK291" s="186"/>
      <c r="BL291" s="186"/>
      <c r="BM291" s="186"/>
      <c r="BN291" s="186"/>
      <c r="BO291" s="186"/>
      <c r="BP291" s="186"/>
      <c r="BQ291" s="186"/>
      <c r="BR291" s="186"/>
      <c r="BS291" s="186"/>
      <c r="BT291" s="186"/>
      <c r="BU291" s="187"/>
      <c r="BV291" s="170" t="str">
        <f>IF(D294&lt;&gt;"",D294,"")</f>
        <v/>
      </c>
      <c r="BW291" s="171"/>
      <c r="BX291" s="335" t="str">
        <f>IF(F294&lt;&gt;"",F294,"")</f>
        <v/>
      </c>
      <c r="BY291" s="171"/>
      <c r="BZ291" s="335" t="str">
        <f>IF(H294&lt;&gt;"",H294,"")</f>
        <v/>
      </c>
      <c r="CA291" s="171"/>
      <c r="CB291" s="335" t="str">
        <f>IF(J294&lt;&gt;"",J294,"")</f>
        <v/>
      </c>
      <c r="CC291" s="171"/>
      <c r="CD291" s="335" t="str">
        <f>IF(L294&lt;&gt;"",L294,"")</f>
        <v/>
      </c>
      <c r="CE291" s="337"/>
      <c r="CF291" s="174" t="str">
        <f>IF($CD291=$CD293,IF($CB291=$CB293,IF($BZ291&lt;&gt;"",IF($BZ291&gt;$BZ293,"W","L"),""),IF($CB291&gt;$CB293,"W","L")),IF($CD291&gt;$CD293,"W","L"))</f>
        <v/>
      </c>
      <c r="CG291" s="154" t="str">
        <f>CONCATENATE($A265," ",$D265,","," ",$F263)</f>
        <v>Group: 5, Women's Singles</v>
      </c>
      <c r="CH291" s="155"/>
      <c r="CI291" s="155"/>
      <c r="CJ291" s="155"/>
      <c r="CK291" s="155"/>
      <c r="CL291" s="155"/>
      <c r="CM291" s="155"/>
      <c r="CN291" s="155"/>
      <c r="CO291" s="155"/>
      <c r="CP291" s="155"/>
      <c r="CQ291" s="155"/>
      <c r="CR291" s="155"/>
      <c r="CS291" s="156"/>
      <c r="CT291" s="163">
        <f>O294</f>
        <v>11</v>
      </c>
      <c r="CU291" s="164"/>
      <c r="CV291" s="183" t="str">
        <f>Q294</f>
        <v>C</v>
      </c>
      <c r="CW291" s="185" t="str">
        <f>IF(VLOOKUP($CV291,$A267:$C277,3,FALSE)=0,"",CONCATENATE(VLOOKUP(VLOOKUP($CV291,$A267:$C277,3,FALSE),Players!$J:$N,4,FALSE)," ",VLOOKUP($CV291,$A267:$C277,3,FALSE)," ",IF(ISERROR(VLOOKUP(VLOOKUP($CV291,$A267:$C277,3,FALSE),Players!$J:$N,5,FALSE)),"()",CONCATENATE("(",VLOOKUP(VLOOKUP($CV291,$A267:$C277,3,FALSE),Players!$J:$N,5,FALSE),")"))))</f>
        <v/>
      </c>
      <c r="CX291" s="186"/>
      <c r="CY291" s="186"/>
      <c r="CZ291" s="186"/>
      <c r="DA291" s="186"/>
      <c r="DB291" s="186"/>
      <c r="DC291" s="186"/>
      <c r="DD291" s="186"/>
      <c r="DE291" s="186"/>
      <c r="DF291" s="186"/>
      <c r="DG291" s="186"/>
      <c r="DH291" s="186"/>
      <c r="DI291" s="186"/>
      <c r="DJ291" s="186"/>
      <c r="DK291" s="187"/>
      <c r="DL291" s="170" t="str">
        <f>IF(R294&lt;&gt;"",R294,"")</f>
        <v/>
      </c>
      <c r="DM291" s="171"/>
      <c r="DN291" s="335" t="str">
        <f>IF(T294&lt;&gt;"",T294,"")</f>
        <v/>
      </c>
      <c r="DO291" s="171"/>
      <c r="DP291" s="335" t="str">
        <f>IF(V294&lt;&gt;"",V294,"")</f>
        <v/>
      </c>
      <c r="DQ291" s="171"/>
      <c r="DR291" s="335" t="str">
        <f>IF(X294&lt;&gt;"",X294,"")</f>
        <v/>
      </c>
      <c r="DS291" s="171"/>
      <c r="DT291" s="335" t="str">
        <f>IF(Z294&lt;&gt;"",Z294,"")</f>
        <v/>
      </c>
      <c r="DU291" s="337"/>
      <c r="DV291" s="174" t="str">
        <f>IF($DT291=$DT293,IF($DR291=$DR293,IF($DP291&lt;&gt;"",IF($DP291&gt;$DP293,"W","L"),""),IF($DR291&gt;$DR293,"W","L")),IF($DT291&gt;$DT293,"W","L"))</f>
        <v/>
      </c>
      <c r="DW291" s="129"/>
      <c r="DX291" s="129"/>
      <c r="DY291" s="129"/>
      <c r="DZ291" s="129"/>
      <c r="EA291" s="129"/>
      <c r="EB291" s="129"/>
      <c r="EC291" s="129"/>
      <c r="ED291" s="129"/>
      <c r="EE291" s="129"/>
      <c r="EF291" s="129"/>
      <c r="EG291" s="129"/>
      <c r="EH291" s="129"/>
      <c r="EI291" s="129"/>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row>
    <row r="292" spans="1:171" ht="11.25" customHeight="1">
      <c r="A292" s="192"/>
      <c r="B292" s="193"/>
      <c r="C292" s="175" t="str">
        <f>IF($D263="1P","D","D")</f>
        <v>D</v>
      </c>
      <c r="D292" s="201"/>
      <c r="E292" s="202"/>
      <c r="F292" s="201"/>
      <c r="G292" s="202"/>
      <c r="H292" s="201"/>
      <c r="I292" s="202"/>
      <c r="J292" s="201"/>
      <c r="K292" s="202"/>
      <c r="L292" s="201"/>
      <c r="M292" s="205"/>
      <c r="N292" s="69" t="str">
        <f>IF(CF281&lt;&gt;"",IF(ISERROR(AND(BV285="",BX285="",BZ285="",CB285="",CD285="")),"E",IF(AND(BV285="",BX285="",BZ285="",CB285="",CD285=""),"","E")),"")</f>
        <v/>
      </c>
      <c r="O292" s="192"/>
      <c r="P292" s="193"/>
      <c r="Q292" s="175" t="str">
        <f>IF($D263="1P","C","B")</f>
        <v>B</v>
      </c>
      <c r="R292" s="201"/>
      <c r="S292" s="202"/>
      <c r="T292" s="201"/>
      <c r="U292" s="202"/>
      <c r="V292" s="201"/>
      <c r="W292" s="202"/>
      <c r="X292" s="201"/>
      <c r="Y292" s="202"/>
      <c r="Z292" s="201"/>
      <c r="AA292" s="205"/>
      <c r="AB292" s="69" t="str">
        <f>IF(DV281&lt;&gt;"",IF(ISERROR(AND(DL285="",DN285="",DP285="",DQ285="",DT285="")),"E",IF(AND(DL285="",DN285="",DP285="",DR285="",DT285=""),"","E")),"")</f>
        <v/>
      </c>
      <c r="AP292" s="3"/>
      <c r="AQ292" s="157"/>
      <c r="AR292" s="158"/>
      <c r="AS292" s="158"/>
      <c r="AT292" s="158"/>
      <c r="AU292" s="158"/>
      <c r="AV292" s="158"/>
      <c r="AW292" s="158"/>
      <c r="AX292" s="158"/>
      <c r="AY292" s="158"/>
      <c r="AZ292" s="158"/>
      <c r="BA292" s="158"/>
      <c r="BB292" s="158"/>
      <c r="BC292" s="159"/>
      <c r="BD292" s="165"/>
      <c r="BE292" s="166"/>
      <c r="BF292" s="184"/>
      <c r="BG292" s="188"/>
      <c r="BH292" s="189"/>
      <c r="BI292" s="189"/>
      <c r="BJ292" s="189"/>
      <c r="BK292" s="189"/>
      <c r="BL292" s="189"/>
      <c r="BM292" s="189"/>
      <c r="BN292" s="189"/>
      <c r="BO292" s="189"/>
      <c r="BP292" s="189"/>
      <c r="BQ292" s="189"/>
      <c r="BR292" s="189"/>
      <c r="BS292" s="189"/>
      <c r="BT292" s="189"/>
      <c r="BU292" s="190"/>
      <c r="BV292" s="172"/>
      <c r="BW292" s="173"/>
      <c r="BX292" s="336"/>
      <c r="BY292" s="173"/>
      <c r="BZ292" s="336"/>
      <c r="CA292" s="173"/>
      <c r="CB292" s="336"/>
      <c r="CC292" s="173"/>
      <c r="CD292" s="336"/>
      <c r="CE292" s="338"/>
      <c r="CF292" s="174"/>
      <c r="CG292" s="157"/>
      <c r="CH292" s="158"/>
      <c r="CI292" s="158"/>
      <c r="CJ292" s="158"/>
      <c r="CK292" s="158"/>
      <c r="CL292" s="158"/>
      <c r="CM292" s="158"/>
      <c r="CN292" s="158"/>
      <c r="CO292" s="158"/>
      <c r="CP292" s="158"/>
      <c r="CQ292" s="158"/>
      <c r="CR292" s="158"/>
      <c r="CS292" s="159"/>
      <c r="CT292" s="165"/>
      <c r="CU292" s="166"/>
      <c r="CV292" s="184"/>
      <c r="CW292" s="188"/>
      <c r="CX292" s="189"/>
      <c r="CY292" s="189"/>
      <c r="CZ292" s="189"/>
      <c r="DA292" s="189"/>
      <c r="DB292" s="189"/>
      <c r="DC292" s="189"/>
      <c r="DD292" s="189"/>
      <c r="DE292" s="189"/>
      <c r="DF292" s="189"/>
      <c r="DG292" s="189"/>
      <c r="DH292" s="189"/>
      <c r="DI292" s="189"/>
      <c r="DJ292" s="189"/>
      <c r="DK292" s="190"/>
      <c r="DL292" s="172"/>
      <c r="DM292" s="173"/>
      <c r="DN292" s="336"/>
      <c r="DO292" s="173"/>
      <c r="DP292" s="336"/>
      <c r="DQ292" s="173"/>
      <c r="DR292" s="336"/>
      <c r="DS292" s="173"/>
      <c r="DT292" s="336"/>
      <c r="DU292" s="338"/>
      <c r="DV292" s="174"/>
      <c r="DW292" s="129"/>
      <c r="DX292" s="129"/>
      <c r="DY292" s="129"/>
      <c r="DZ292" s="129"/>
      <c r="EA292" s="129"/>
      <c r="EB292" s="129"/>
      <c r="EC292" s="129"/>
      <c r="ED292" s="129"/>
      <c r="EE292" s="129"/>
      <c r="EF292" s="129"/>
      <c r="EG292" s="129"/>
      <c r="EH292" s="129"/>
      <c r="EI292" s="129"/>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row>
    <row r="293" spans="1:171" ht="11.25" customHeight="1" thickBot="1">
      <c r="A293" s="194"/>
      <c r="B293" s="195"/>
      <c r="C293" s="207"/>
      <c r="D293" s="203"/>
      <c r="E293" s="204"/>
      <c r="F293" s="203"/>
      <c r="G293" s="204"/>
      <c r="H293" s="203"/>
      <c r="I293" s="204"/>
      <c r="J293" s="203"/>
      <c r="K293" s="204"/>
      <c r="L293" s="203"/>
      <c r="M293" s="206"/>
      <c r="N293" s="69" t="str">
        <f>IF(CF283&lt;&gt;"",IF(CF283="W",IF(SUM(IF(D292&gt;D290,1,0),IF(F292&gt;F290,1,0),IF(H292&gt;H290,1,0),IF(J292&gt;J290,1,0),IF(L292&gt;L290,1,0))&lt;&gt;3,"E",""),""),"")</f>
        <v/>
      </c>
      <c r="O293" s="194"/>
      <c r="P293" s="195"/>
      <c r="Q293" s="207"/>
      <c r="R293" s="203"/>
      <c r="S293" s="204"/>
      <c r="T293" s="203"/>
      <c r="U293" s="204"/>
      <c r="V293" s="203"/>
      <c r="W293" s="204"/>
      <c r="X293" s="203"/>
      <c r="Y293" s="204"/>
      <c r="Z293" s="203"/>
      <c r="AA293" s="206"/>
      <c r="AB293" s="69" t="str">
        <f>IF(DV283&lt;&gt;"",IF(DV283="W",IF(SUM(IF(R292&gt;R290,1,0),IF(T292&gt;T290,1,0),IF(V292&gt;V290,1,0),IF(X292&gt;X290,1,0),IF(Z292&gt;Z290,1,0))&lt;&gt;3,"E",""),""),"")</f>
        <v/>
      </c>
      <c r="AP293" s="3"/>
      <c r="AQ293" s="157"/>
      <c r="AR293" s="158"/>
      <c r="AS293" s="158"/>
      <c r="AT293" s="158"/>
      <c r="AU293" s="158"/>
      <c r="AV293" s="158"/>
      <c r="AW293" s="158"/>
      <c r="AX293" s="158"/>
      <c r="AY293" s="158"/>
      <c r="AZ293" s="158"/>
      <c r="BA293" s="158"/>
      <c r="BB293" s="158"/>
      <c r="BC293" s="159"/>
      <c r="BD293" s="165"/>
      <c r="BE293" s="166"/>
      <c r="BF293" s="175" t="str">
        <f>C296</f>
        <v>D</v>
      </c>
      <c r="BG293" s="177" t="str">
        <f>IF(VLOOKUP($BF293,$A267:$C277,3,FALSE)=0,"",CONCATENATE(VLOOKUP(VLOOKUP($BF293,$A267:$C277,3,FALSE),Players!$J:$N,4,FALSE)," ",VLOOKUP($BF293,$A267:$C277,3,FALSE)," ",IF(ISERROR(VLOOKUP(VLOOKUP($BF293,$A267:$C277,3,FALSE),Players!$J:$N,5,FALSE)),"()",CONCATENATE("(",VLOOKUP(VLOOKUP($BF293,$A267:$C277,3,FALSE),Players!$J:$N,5,FALSE),")"))))</f>
        <v/>
      </c>
      <c r="BH293" s="178"/>
      <c r="BI293" s="178"/>
      <c r="BJ293" s="178"/>
      <c r="BK293" s="178"/>
      <c r="BL293" s="178"/>
      <c r="BM293" s="178"/>
      <c r="BN293" s="178"/>
      <c r="BO293" s="178"/>
      <c r="BP293" s="178"/>
      <c r="BQ293" s="178"/>
      <c r="BR293" s="178"/>
      <c r="BS293" s="178"/>
      <c r="BT293" s="178"/>
      <c r="BU293" s="179"/>
      <c r="BV293" s="150" t="str">
        <f>IF(D296&lt;&gt;"",D296,"")</f>
        <v/>
      </c>
      <c r="BW293" s="151"/>
      <c r="BX293" s="288" t="str">
        <f>IF(F296&lt;&gt;"",F296,"")</f>
        <v/>
      </c>
      <c r="BY293" s="151"/>
      <c r="BZ293" s="288" t="str">
        <f>IF(H296&lt;&gt;"",H296,"")</f>
        <v/>
      </c>
      <c r="CA293" s="151"/>
      <c r="CB293" s="288" t="str">
        <f>IF(J296&lt;&gt;"",J296,"")</f>
        <v/>
      </c>
      <c r="CC293" s="151"/>
      <c r="CD293" s="288" t="str">
        <f>IF(L296&lt;&gt;"",L296,"")</f>
        <v/>
      </c>
      <c r="CE293" s="332"/>
      <c r="CF293" s="174" t="str">
        <f>IF($CF291&lt;&gt;"",IF(CF291="W","L","W"),"")</f>
        <v/>
      </c>
      <c r="CG293" s="157"/>
      <c r="CH293" s="158"/>
      <c r="CI293" s="158"/>
      <c r="CJ293" s="158"/>
      <c r="CK293" s="158"/>
      <c r="CL293" s="158"/>
      <c r="CM293" s="158"/>
      <c r="CN293" s="158"/>
      <c r="CO293" s="158"/>
      <c r="CP293" s="158"/>
      <c r="CQ293" s="158"/>
      <c r="CR293" s="158"/>
      <c r="CS293" s="159"/>
      <c r="CT293" s="165"/>
      <c r="CU293" s="166"/>
      <c r="CV293" s="175" t="str">
        <f>Q296</f>
        <v>F</v>
      </c>
      <c r="CW293" s="177" t="str">
        <f>IF(VLOOKUP($CV293,$A267:$C277,3,FALSE)=0,"",CONCATENATE(VLOOKUP(VLOOKUP($CV293,$A267:$C277,3,FALSE),Players!$J:$N,4,FALSE)," ",VLOOKUP($CV293,$A267:$C277,3,FALSE)," ",IF(ISERROR(VLOOKUP(VLOOKUP($CV293,$A267:$C277,3,FALSE),Players!$J:$N,5,FALSE)),"()",CONCATENATE("(",VLOOKUP(VLOOKUP($CV293,$A267:$C277,3,FALSE),Players!$J:$N,5,FALSE),")"))))</f>
        <v/>
      </c>
      <c r="CX293" s="178"/>
      <c r="CY293" s="178"/>
      <c r="CZ293" s="178"/>
      <c r="DA293" s="178"/>
      <c r="DB293" s="178"/>
      <c r="DC293" s="178"/>
      <c r="DD293" s="178"/>
      <c r="DE293" s="178"/>
      <c r="DF293" s="178"/>
      <c r="DG293" s="178"/>
      <c r="DH293" s="178"/>
      <c r="DI293" s="178"/>
      <c r="DJ293" s="178"/>
      <c r="DK293" s="179"/>
      <c r="DL293" s="150" t="str">
        <f>IF(R296&lt;&gt;"",R296,"")</f>
        <v/>
      </c>
      <c r="DM293" s="151"/>
      <c r="DN293" s="288" t="str">
        <f>IF(T296&lt;&gt;"",T296,"")</f>
        <v/>
      </c>
      <c r="DO293" s="151"/>
      <c r="DP293" s="288" t="str">
        <f>IF(V296&lt;&gt;"",V296,"")</f>
        <v/>
      </c>
      <c r="DQ293" s="151"/>
      <c r="DR293" s="288" t="str">
        <f>IF(X296&lt;&gt;"",X296,"")</f>
        <v/>
      </c>
      <c r="DS293" s="151"/>
      <c r="DT293" s="288" t="str">
        <f>IF(Z296&lt;&gt;"",Z296,"")</f>
        <v/>
      </c>
      <c r="DU293" s="332"/>
      <c r="DV293" s="174" t="str">
        <f>IF($DV291&lt;&gt;"",IF(DV291="W","L","W"),"")</f>
        <v/>
      </c>
      <c r="DW293" s="129"/>
      <c r="DX293" s="129"/>
      <c r="DY293" s="129"/>
      <c r="DZ293" s="129"/>
      <c r="EA293" s="129"/>
      <c r="EB293" s="129"/>
      <c r="EC293" s="129"/>
      <c r="ED293" s="129"/>
      <c r="EE293" s="129"/>
      <c r="EF293" s="129"/>
      <c r="EG293" s="129"/>
      <c r="EH293" s="129"/>
      <c r="EI293" s="129"/>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row>
    <row r="294" spans="1:171" ht="11.25" customHeight="1" thickBot="1">
      <c r="A294" s="170">
        <v>4</v>
      </c>
      <c r="B294" s="191"/>
      <c r="C294" s="183" t="str">
        <f>IF($D263="1P","A","A")</f>
        <v>A</v>
      </c>
      <c r="D294" s="197"/>
      <c r="E294" s="198"/>
      <c r="F294" s="197"/>
      <c r="G294" s="198"/>
      <c r="H294" s="197"/>
      <c r="I294" s="198"/>
      <c r="J294" s="197"/>
      <c r="K294" s="198"/>
      <c r="L294" s="197"/>
      <c r="M294" s="208"/>
      <c r="N294" s="69" t="str">
        <f>IF(CF291&lt;&gt;"",IF(CF291="W",IF(SUM(IF(D294&gt;D296,1,0),IF(F294&gt;F296,1,0),IF(H294&gt;H296,1,0),IF(J294&gt;J296,1,0),IF(L294&gt;L296,1,0))&lt;&gt;3,"E",""),""),"")</f>
        <v/>
      </c>
      <c r="O294" s="170">
        <v>11</v>
      </c>
      <c r="P294" s="191"/>
      <c r="Q294" s="183" t="str">
        <f>IF($D263="1P","B","C")</f>
        <v>C</v>
      </c>
      <c r="R294" s="197"/>
      <c r="S294" s="198"/>
      <c r="T294" s="197"/>
      <c r="U294" s="198"/>
      <c r="V294" s="197"/>
      <c r="W294" s="198"/>
      <c r="X294" s="197"/>
      <c r="Y294" s="198"/>
      <c r="Z294" s="197"/>
      <c r="AA294" s="208"/>
      <c r="AB294" s="69" t="str">
        <f>IF(DV291&lt;&gt;"",IF(DV291="W",IF(SUM(IF(R294&gt;R296,1,0),IF(T294&gt;T296,1,0),IF(V294&gt;V296,1,0),IF(X294&gt;X296,1,0),IF(Z294&gt;Z296,1,0))&lt;&gt;3,"E",""),""),"")</f>
        <v/>
      </c>
      <c r="AP294" s="3"/>
      <c r="AQ294" s="160"/>
      <c r="AR294" s="161"/>
      <c r="AS294" s="161"/>
      <c r="AT294" s="161"/>
      <c r="AU294" s="161"/>
      <c r="AV294" s="161"/>
      <c r="AW294" s="161"/>
      <c r="AX294" s="161"/>
      <c r="AY294" s="161"/>
      <c r="AZ294" s="161"/>
      <c r="BA294" s="161"/>
      <c r="BB294" s="161"/>
      <c r="BC294" s="162"/>
      <c r="BD294" s="167"/>
      <c r="BE294" s="168"/>
      <c r="BF294" s="176"/>
      <c r="BG294" s="180"/>
      <c r="BH294" s="181"/>
      <c r="BI294" s="181"/>
      <c r="BJ294" s="181"/>
      <c r="BK294" s="181"/>
      <c r="BL294" s="181"/>
      <c r="BM294" s="181"/>
      <c r="BN294" s="181"/>
      <c r="BO294" s="181"/>
      <c r="BP294" s="181"/>
      <c r="BQ294" s="181"/>
      <c r="BR294" s="181"/>
      <c r="BS294" s="181"/>
      <c r="BT294" s="181"/>
      <c r="BU294" s="182"/>
      <c r="BV294" s="152"/>
      <c r="BW294" s="153"/>
      <c r="BX294" s="333"/>
      <c r="BY294" s="153"/>
      <c r="BZ294" s="333"/>
      <c r="CA294" s="153"/>
      <c r="CB294" s="333"/>
      <c r="CC294" s="153"/>
      <c r="CD294" s="333"/>
      <c r="CE294" s="334"/>
      <c r="CF294" s="341"/>
      <c r="CG294" s="160"/>
      <c r="CH294" s="161"/>
      <c r="CI294" s="161"/>
      <c r="CJ294" s="161"/>
      <c r="CK294" s="161"/>
      <c r="CL294" s="161"/>
      <c r="CM294" s="161"/>
      <c r="CN294" s="161"/>
      <c r="CO294" s="161"/>
      <c r="CP294" s="161"/>
      <c r="CQ294" s="161"/>
      <c r="CR294" s="161"/>
      <c r="CS294" s="162"/>
      <c r="CT294" s="167"/>
      <c r="CU294" s="168"/>
      <c r="CV294" s="176"/>
      <c r="CW294" s="180"/>
      <c r="CX294" s="181"/>
      <c r="CY294" s="181"/>
      <c r="CZ294" s="181"/>
      <c r="DA294" s="181"/>
      <c r="DB294" s="181"/>
      <c r="DC294" s="181"/>
      <c r="DD294" s="181"/>
      <c r="DE294" s="181"/>
      <c r="DF294" s="181"/>
      <c r="DG294" s="181"/>
      <c r="DH294" s="181"/>
      <c r="DI294" s="181"/>
      <c r="DJ294" s="181"/>
      <c r="DK294" s="182"/>
      <c r="DL294" s="152"/>
      <c r="DM294" s="153"/>
      <c r="DN294" s="333"/>
      <c r="DO294" s="153"/>
      <c r="DP294" s="333"/>
      <c r="DQ294" s="153"/>
      <c r="DR294" s="333"/>
      <c r="DS294" s="153"/>
      <c r="DT294" s="333"/>
      <c r="DU294" s="334"/>
      <c r="DV294" s="174"/>
      <c r="DW294" s="129"/>
      <c r="DX294" s="129"/>
      <c r="DY294" s="129"/>
      <c r="DZ294" s="129"/>
      <c r="EA294" s="129"/>
      <c r="EB294" s="129"/>
      <c r="EC294" s="129"/>
      <c r="ED294" s="129"/>
      <c r="EE294" s="129"/>
      <c r="EF294" s="129"/>
      <c r="EG294" s="129"/>
      <c r="EH294" s="129"/>
      <c r="EI294" s="129"/>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row>
    <row r="295" spans="1:171" ht="11.25" customHeight="1">
      <c r="A295" s="192"/>
      <c r="B295" s="193"/>
      <c r="C295" s="196"/>
      <c r="D295" s="199"/>
      <c r="E295" s="200"/>
      <c r="F295" s="199"/>
      <c r="G295" s="200"/>
      <c r="H295" s="199"/>
      <c r="I295" s="200"/>
      <c r="J295" s="199"/>
      <c r="K295" s="200"/>
      <c r="L295" s="199"/>
      <c r="M295" s="209"/>
      <c r="N295" s="69" t="str">
        <f>IF(CF291&lt;&gt;"",IF(ISERROR(AND(BV295="",BX295="",BZ295="",CB295="",CD295="")),"E",IF(AND(BV295="",BX295="",BZ295="",CB295="",CD295=""),"","E")),"")</f>
        <v/>
      </c>
      <c r="O295" s="192"/>
      <c r="P295" s="193"/>
      <c r="Q295" s="196"/>
      <c r="R295" s="199"/>
      <c r="S295" s="200"/>
      <c r="T295" s="199"/>
      <c r="U295" s="200"/>
      <c r="V295" s="199"/>
      <c r="W295" s="200"/>
      <c r="X295" s="199"/>
      <c r="Y295" s="200"/>
      <c r="Z295" s="199"/>
      <c r="AA295" s="209"/>
      <c r="AB295" s="69" t="str">
        <f>IF(DV291&lt;&gt;"",IF(ISERROR(AND(DL295="",DN295="",DP295="",DQ295="",DT295="")),"E",IF(AND(DL295="",DN295="",DP295="",DR295="",DT295=""),"","E")),"")</f>
        <v/>
      </c>
      <c r="AP295" s="3"/>
      <c r="AQ295" s="126"/>
      <c r="AR295" s="126"/>
      <c r="AS295" s="126"/>
      <c r="AT295" s="126"/>
      <c r="AU295" s="126"/>
      <c r="AV295" s="126"/>
      <c r="AW295" s="126"/>
      <c r="AX295" s="126"/>
      <c r="AY295" s="126"/>
      <c r="AZ295" s="126"/>
      <c r="BA295" s="126"/>
      <c r="BB295" s="126"/>
      <c r="BC295" s="126"/>
      <c r="BV295" s="169" t="str">
        <f>IF(CF291&lt;&gt;"",IF(AND(AND(BV291&gt;-1,BV293&gt;-1),OR(BV291&gt;10,BV293&gt;10),ABS(BV291-BV293)&gt;1,IF(OR(BV291&gt;11,BV293&gt;11),ABS(BV291-BV293)=2,TRUE),BV291=INT(BV291),BV293=INT(BV293)),"","Error"),"")</f>
        <v/>
      </c>
      <c r="BW295" s="169"/>
      <c r="BX295" s="169" t="str">
        <f>IF(CF291&lt;&gt;"",IF(AND(AND(BX291&gt;-1,BX293&gt;-1),OR(BX291&gt;10,BX293&gt;10),ABS(BX291-BX293)&gt;1,IF(OR(BX291&gt;11,BX293&gt;11),ABS(BX291-BX293)=2,TRUE),BX291=INT(BX291),BX293=INT(BX293)),"","Error"),"")</f>
        <v/>
      </c>
      <c r="BY295" s="169"/>
      <c r="BZ295" s="169" t="str">
        <f>IF(CF291&lt;&gt;"",IF(AND(AND(BZ291&gt;-1,BZ293&gt;-1),OR(BZ291&gt;10,BZ293&gt;10),ABS(BZ291-BZ293)&gt;1,IF(OR(BZ291&gt;11,BZ293&gt;11),ABS(BZ291-BZ293)=2,TRUE),BZ291=INT(BZ291),BZ293=INT(BZ293)),"","Error"),"")</f>
        <v/>
      </c>
      <c r="CA295" s="169"/>
      <c r="CB295" s="169" t="str">
        <f>IF(AND(CF291&lt;&gt;"",CB291&lt;&gt;""),IF(AND(AND(CB291&gt;-1,CB293&gt;-1),OR(CB291&gt;10,CB293&gt;10),ABS(CB291-CB293)&gt;1,IF(OR(CB291&gt;11,CB293&gt;11),ABS(CB291-CB293)=2,TRUE),CB291=INT(CB291),CB293=INT(CB293)),"","Error"),"")</f>
        <v/>
      </c>
      <c r="CC295" s="169"/>
      <c r="CD295" s="169" t="str">
        <f>IF(AND(CF291&lt;&gt;"",CD291&lt;&gt;""),IF(AND(AND(CD291&gt;-1,CD293&gt;-1),OR(CD291&gt;10,CD293&gt;10),ABS(CD291-CD293)&gt;1,IF(OR(CD291&gt;11,CD293&gt;11),ABS(CD291-CD293)=2,TRUE),CD291=INT(CD291),CD293=INT(CD293)),"","Error"),"")</f>
        <v/>
      </c>
      <c r="CE295" s="169"/>
      <c r="CF295" s="3"/>
      <c r="CG295" s="126"/>
      <c r="CH295" s="126"/>
      <c r="CI295" s="126"/>
      <c r="CJ295" s="126"/>
      <c r="CK295" s="126"/>
      <c r="CL295" s="126"/>
      <c r="CM295" s="126"/>
      <c r="CN295" s="126"/>
      <c r="CO295" s="126"/>
      <c r="CP295" s="126"/>
      <c r="CQ295" s="126"/>
      <c r="CR295" s="126"/>
      <c r="CS295" s="126"/>
      <c r="DL295" s="169" t="str">
        <f>IF(DV291&lt;&gt;"",IF(AND(AND(DL291&gt;-1,DL293&gt;-1),OR(DL291&gt;10,DL293&gt;10),ABS(DL291-DL293)&gt;1,IF(OR(DL291&gt;11,DL293&gt;11),ABS(DL291-DL293)=2,TRUE),DL291=INT(DL291),DL293=INT(DL293)),"","Error"),"")</f>
        <v/>
      </c>
      <c r="DM295" s="169"/>
      <c r="DN295" s="169" t="str">
        <f>IF(DV291&lt;&gt;"",IF(AND(AND(DN291&gt;-1,DN293&gt;-1),OR(DN291&gt;10,DN293&gt;10),ABS(DN291-DN293)&gt;1,IF(OR(DN291&gt;11,DN293&gt;11),ABS(DN291-DN293)=2,TRUE),DN291=INT(DN291),DN293=INT(DN293)),"","Error"),"")</f>
        <v/>
      </c>
      <c r="DO295" s="169"/>
      <c r="DP295" s="169" t="str">
        <f>IF(DV291&lt;&gt;"",IF(AND(AND(DP291&gt;-1,DP293&gt;-1),OR(DP291&gt;10,DP293&gt;10),ABS(DP291-DP293)&gt;1,IF(OR(DP291&gt;11,DP293&gt;11),ABS(DP291-DP293)=2,TRUE),DP291=INT(DP291),DP293=INT(DP293)),"","Error"),"")</f>
        <v/>
      </c>
      <c r="DQ295" s="169"/>
      <c r="DR295" s="169" t="str">
        <f>IF(AND(DV291&lt;&gt;"",DR291&lt;&gt;""),IF(AND(AND(DR291&gt;-1,DR293&gt;-1),OR(DR291&gt;10,DR293&gt;10),ABS(DR291-DR293)&gt;1,IF(OR(DR291&gt;11,DR293&gt;11),ABS(DR291-DR293)=2,TRUE),DR291=INT(DR291),DR293=INT(DR293)),"","Error"),"")</f>
        <v/>
      </c>
      <c r="DS295" s="169"/>
      <c r="DT295" s="169" t="str">
        <f>IF(AND(DV291&lt;&gt;"",DT291&lt;&gt;""),IF(AND(AND(DT291&gt;-1,DT293&gt;-1),OR(DT291&gt;10,DT293&gt;10),ABS(DT291-DT293)&gt;1,IF(OR(DT291&gt;11,DT293&gt;11),ABS(DT291-DT293)=2,TRUE),DT291=INT(DT291),DT293=INT(DT293)),"","Error"),"")</f>
        <v/>
      </c>
      <c r="DU295" s="169"/>
      <c r="DV295" s="3"/>
      <c r="DW295" s="129"/>
      <c r="DX295" s="129"/>
      <c r="DY295" s="129"/>
      <c r="DZ295" s="129"/>
      <c r="EA295" s="129"/>
      <c r="EB295" s="129"/>
      <c r="EC295" s="129"/>
      <c r="ED295" s="129"/>
      <c r="EE295" s="129"/>
      <c r="EF295" s="129"/>
      <c r="EG295" s="129"/>
      <c r="EH295" s="129"/>
      <c r="EI295" s="129"/>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row>
    <row r="296" spans="1:171" ht="11.25" customHeight="1">
      <c r="A296" s="192"/>
      <c r="B296" s="193"/>
      <c r="C296" s="175" t="str">
        <f>IF($D263="1P","E","D")</f>
        <v>D</v>
      </c>
      <c r="D296" s="201"/>
      <c r="E296" s="202"/>
      <c r="F296" s="201"/>
      <c r="G296" s="202"/>
      <c r="H296" s="201"/>
      <c r="I296" s="202"/>
      <c r="J296" s="201"/>
      <c r="K296" s="202"/>
      <c r="L296" s="201"/>
      <c r="M296" s="205"/>
      <c r="N296" s="69" t="str">
        <f>IF(CF291&lt;&gt;"",IF(ISERROR(AND(BV295="",BX295="",BZ295="",CB295="",CD295="")),"E",IF(AND(BV295="",BX295="",BZ295="",CB295="",CD295=""),"","E")),"")</f>
        <v/>
      </c>
      <c r="O296" s="192"/>
      <c r="P296" s="193"/>
      <c r="Q296" s="175" t="str">
        <f>IF($D263="1P","D","F")</f>
        <v>F</v>
      </c>
      <c r="R296" s="201"/>
      <c r="S296" s="202"/>
      <c r="T296" s="201"/>
      <c r="U296" s="202"/>
      <c r="V296" s="201"/>
      <c r="W296" s="202"/>
      <c r="X296" s="201"/>
      <c r="Y296" s="202"/>
      <c r="Z296" s="201"/>
      <c r="AA296" s="205"/>
      <c r="AB296" s="69" t="str">
        <f>IF(DV291&lt;&gt;"",IF(ISERROR(AND(DL295="",DN295="",DP295="",DQ295="",DT295="")),"E",IF(AND(DL295="",DN295="",DP295="",DR295="",DT295=""),"","E")),"")</f>
        <v/>
      </c>
      <c r="AP296" s="3"/>
      <c r="AQ296" s="126"/>
      <c r="AR296" s="126"/>
      <c r="AS296" s="126"/>
      <c r="AT296" s="126"/>
      <c r="AU296" s="126"/>
      <c r="AV296" s="126"/>
      <c r="AW296" s="126"/>
      <c r="AX296" s="126"/>
      <c r="AY296" s="126"/>
      <c r="AZ296" s="126"/>
      <c r="BA296" s="126"/>
      <c r="BB296" s="126"/>
      <c r="BC296" s="126"/>
      <c r="CF296" s="3"/>
      <c r="CG296" s="126"/>
      <c r="CH296" s="126"/>
      <c r="CI296" s="126"/>
      <c r="CJ296" s="126"/>
      <c r="CK296" s="126"/>
      <c r="CL296" s="126"/>
      <c r="CM296" s="126"/>
      <c r="CN296" s="126"/>
      <c r="CO296" s="126"/>
      <c r="CP296" s="126"/>
      <c r="CQ296" s="126"/>
      <c r="CR296" s="126"/>
      <c r="CS296" s="126"/>
      <c r="DV296" s="3"/>
      <c r="DW296" s="129"/>
      <c r="DX296" s="129"/>
      <c r="DY296" s="129"/>
      <c r="DZ296" s="129"/>
      <c r="EA296" s="129"/>
      <c r="EB296" s="129"/>
      <c r="EC296" s="129"/>
      <c r="ED296" s="129"/>
      <c r="EE296" s="129"/>
      <c r="EF296" s="129"/>
      <c r="EG296" s="129"/>
      <c r="EH296" s="129"/>
      <c r="EI296" s="129"/>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row>
    <row r="297" spans="1:171" ht="11.25" customHeight="1" thickBot="1">
      <c r="A297" s="194"/>
      <c r="B297" s="195"/>
      <c r="C297" s="207"/>
      <c r="D297" s="203"/>
      <c r="E297" s="204"/>
      <c r="F297" s="203"/>
      <c r="G297" s="204"/>
      <c r="H297" s="203"/>
      <c r="I297" s="204"/>
      <c r="J297" s="203"/>
      <c r="K297" s="204"/>
      <c r="L297" s="203"/>
      <c r="M297" s="206"/>
      <c r="N297" s="69" t="str">
        <f>IF(CF293&lt;&gt;"",IF(CF293="W",IF(SUM(IF(D296&gt;D294,1,0),IF(F296&gt;F294,1,0),IF(H296&gt;H294,1,0),IF(J296&gt;J294,1,0),IF(L296&gt;L294,1,0))&lt;&gt;3,"E",""),""),"")</f>
        <v/>
      </c>
      <c r="O297" s="194"/>
      <c r="P297" s="195"/>
      <c r="Q297" s="207"/>
      <c r="R297" s="203"/>
      <c r="S297" s="204"/>
      <c r="T297" s="203"/>
      <c r="U297" s="204"/>
      <c r="V297" s="203"/>
      <c r="W297" s="204"/>
      <c r="X297" s="203"/>
      <c r="Y297" s="204"/>
      <c r="Z297" s="203"/>
      <c r="AA297" s="206"/>
      <c r="AB297" s="69" t="str">
        <f>IF(DV293&lt;&gt;"",IF(DV293="W",IF(SUM(IF(R296&gt;R294,1,0),IF(T296&gt;T294,1,0),IF(V296&gt;V294,1,0),IF(X296&gt;X294,1,0),IF(Z296&gt;Z294,1,0))&lt;&gt;3,"E",""),""),"")</f>
        <v/>
      </c>
      <c r="AP297" s="3"/>
      <c r="AQ297" s="127"/>
      <c r="AR297" s="127"/>
      <c r="AS297" s="127"/>
      <c r="AT297" s="127"/>
      <c r="AU297" s="127"/>
      <c r="AV297" s="127"/>
      <c r="AW297" s="127"/>
      <c r="AX297" s="127"/>
      <c r="AY297" s="127"/>
      <c r="AZ297" s="127"/>
      <c r="BA297" s="127"/>
      <c r="BB297" s="127"/>
      <c r="BC297" s="127"/>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3"/>
      <c r="CG297" s="127"/>
      <c r="CH297" s="127"/>
      <c r="CI297" s="127"/>
      <c r="CJ297" s="127"/>
      <c r="CK297" s="127"/>
      <c r="CL297" s="127"/>
      <c r="CM297" s="127"/>
      <c r="CN297" s="127"/>
      <c r="CO297" s="127"/>
      <c r="CP297" s="127"/>
      <c r="CQ297" s="127"/>
      <c r="CR297" s="127"/>
      <c r="CS297" s="127"/>
      <c r="CT297" s="40"/>
      <c r="CU297" s="40"/>
      <c r="CV297" s="40"/>
      <c r="CW297" s="40"/>
      <c r="CX297" s="40"/>
      <c r="CY297" s="40"/>
      <c r="CZ297" s="40"/>
      <c r="DA297" s="40"/>
      <c r="DB297" s="40"/>
      <c r="DC297" s="40"/>
      <c r="DD297" s="40"/>
      <c r="DE297" s="40"/>
      <c r="DF297" s="40"/>
      <c r="DG297" s="40"/>
      <c r="DH297" s="40"/>
      <c r="DI297" s="40"/>
      <c r="DJ297" s="40"/>
      <c r="DK297" s="40"/>
      <c r="DL297" s="40"/>
      <c r="DM297" s="40"/>
      <c r="DN297" s="40"/>
      <c r="DO297" s="40"/>
      <c r="DP297" s="40"/>
      <c r="DQ297" s="40"/>
      <c r="DR297" s="40"/>
      <c r="DS297" s="40"/>
      <c r="DT297" s="40"/>
      <c r="DU297" s="40"/>
      <c r="DV297" s="3"/>
      <c r="DW297" s="129"/>
      <c r="DX297" s="129"/>
      <c r="DY297" s="129"/>
      <c r="DZ297" s="129"/>
      <c r="EA297" s="129"/>
      <c r="EB297" s="129"/>
      <c r="EC297" s="129"/>
      <c r="ED297" s="129"/>
      <c r="EE297" s="129"/>
      <c r="EF297" s="129"/>
      <c r="EG297" s="129"/>
      <c r="EH297" s="129"/>
      <c r="EI297" s="129"/>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row>
    <row r="298" spans="1:171" ht="11.25" customHeight="1">
      <c r="A298" s="170">
        <v>5</v>
      </c>
      <c r="B298" s="191"/>
      <c r="C298" s="183" t="str">
        <f>IF($D263="1P","D","C")</f>
        <v>C</v>
      </c>
      <c r="D298" s="197"/>
      <c r="E298" s="198"/>
      <c r="F298" s="197"/>
      <c r="G298" s="198"/>
      <c r="H298" s="197"/>
      <c r="I298" s="198"/>
      <c r="J298" s="197"/>
      <c r="K298" s="198"/>
      <c r="L298" s="197"/>
      <c r="M298" s="208"/>
      <c r="N298" s="69" t="str">
        <f>IF(CF301&lt;&gt;"",IF(CF301="W",IF(SUM(IF(D298&gt;D300,1,0),IF(F298&gt;F300,1,0),IF(H298&gt;H300,1,0),IF(J298&gt;J300,1,0),IF(L298&gt;L300,1,0))&lt;&gt;3,"E",""),""),"")</f>
        <v/>
      </c>
      <c r="O298" s="170">
        <v>12</v>
      </c>
      <c r="P298" s="191"/>
      <c r="Q298" s="183" t="str">
        <f>IF($D263="1P","E","D")</f>
        <v>D</v>
      </c>
      <c r="R298" s="197"/>
      <c r="S298" s="198"/>
      <c r="T298" s="197"/>
      <c r="U298" s="198"/>
      <c r="V298" s="197"/>
      <c r="W298" s="198"/>
      <c r="X298" s="197"/>
      <c r="Y298" s="198"/>
      <c r="Z298" s="197"/>
      <c r="AA298" s="208"/>
      <c r="AB298" s="69" t="str">
        <f>IF(DV301&lt;&gt;"",IF(DV301="W",IF(SUM(IF(R298&gt;R300,1,0),IF(T298&gt;T300,1,0),IF(V298&gt;V300,1,0),IF(X298&gt;X300,1,0),IF(Z298&gt;Z300,1,0))&lt;&gt;3,"E",""),""),"")</f>
        <v/>
      </c>
      <c r="AP298" s="3"/>
      <c r="AQ298" s="128"/>
      <c r="AR298" s="128"/>
      <c r="AS298" s="128"/>
      <c r="AT298" s="128"/>
      <c r="AU298" s="128"/>
      <c r="AV298" s="128"/>
      <c r="AW298" s="128"/>
      <c r="AX298" s="128"/>
      <c r="AY298" s="128"/>
      <c r="AZ298" s="128"/>
      <c r="BA298" s="128"/>
      <c r="BB298" s="128"/>
      <c r="BC298" s="128"/>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3"/>
      <c r="CG298" s="128"/>
      <c r="CH298" s="128"/>
      <c r="CI298" s="128"/>
      <c r="CJ298" s="128"/>
      <c r="CK298" s="128"/>
      <c r="CL298" s="128"/>
      <c r="CM298" s="128"/>
      <c r="CN298" s="128"/>
      <c r="CO298" s="128"/>
      <c r="CP298" s="128"/>
      <c r="CQ298" s="128"/>
      <c r="CR298" s="128"/>
      <c r="CS298" s="128"/>
      <c r="CT298" s="41"/>
      <c r="CU298" s="41"/>
      <c r="CV298" s="41"/>
      <c r="CW298" s="41"/>
      <c r="CX298" s="41"/>
      <c r="CY298" s="41"/>
      <c r="CZ298" s="41"/>
      <c r="DA298" s="41"/>
      <c r="DB298" s="41"/>
      <c r="DC298" s="41"/>
      <c r="DD298" s="41"/>
      <c r="DE298" s="41"/>
      <c r="DF298" s="41"/>
      <c r="DG298" s="41"/>
      <c r="DH298" s="41"/>
      <c r="DI298" s="41"/>
      <c r="DJ298" s="41"/>
      <c r="DK298" s="41"/>
      <c r="DL298" s="41"/>
      <c r="DM298" s="41"/>
      <c r="DN298" s="41"/>
      <c r="DO298" s="41"/>
      <c r="DP298" s="41"/>
      <c r="DQ298" s="41"/>
      <c r="DR298" s="41"/>
      <c r="DS298" s="41"/>
      <c r="DT298" s="41"/>
      <c r="DU298" s="41"/>
      <c r="DV298" s="3"/>
      <c r="DW298" s="129"/>
      <c r="DX298" s="129"/>
      <c r="DY298" s="129"/>
      <c r="DZ298" s="129"/>
      <c r="EA298" s="129"/>
      <c r="EB298" s="129"/>
      <c r="EC298" s="129"/>
      <c r="ED298" s="129"/>
      <c r="EE298" s="129"/>
      <c r="EF298" s="129"/>
      <c r="EG298" s="129"/>
      <c r="EH298" s="129"/>
      <c r="EI298" s="129"/>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row>
    <row r="299" spans="1:171" ht="11.25" customHeight="1">
      <c r="A299" s="192"/>
      <c r="B299" s="193"/>
      <c r="C299" s="196"/>
      <c r="D299" s="199"/>
      <c r="E299" s="200"/>
      <c r="F299" s="199"/>
      <c r="G299" s="200"/>
      <c r="H299" s="199"/>
      <c r="I299" s="200"/>
      <c r="J299" s="199"/>
      <c r="K299" s="200"/>
      <c r="L299" s="199"/>
      <c r="M299" s="209"/>
      <c r="N299" s="69" t="str">
        <f>IF(CF301&lt;&gt;"",IF(ISERROR(AND(BV305="",BX305="",BZ305="",CB305="",CD305="")),"E",IF(AND(BV305="",BX305="",BZ305="",CB305="",CD305=""),"","E")),"")</f>
        <v/>
      </c>
      <c r="O299" s="192"/>
      <c r="P299" s="193"/>
      <c r="Q299" s="196"/>
      <c r="R299" s="199"/>
      <c r="S299" s="200"/>
      <c r="T299" s="199"/>
      <c r="U299" s="200"/>
      <c r="V299" s="199"/>
      <c r="W299" s="200"/>
      <c r="X299" s="199"/>
      <c r="Y299" s="200"/>
      <c r="Z299" s="199"/>
      <c r="AA299" s="209"/>
      <c r="AB299" s="69" t="str">
        <f>IF(DV301&lt;&gt;"",IF(ISERROR(AND(DL305="",DN305="",DP305="",DQ305="",DT305="")),"E",IF(AND(DL305="",DN305="",DP305="",DR305="",DT305=""),"","E")),"")</f>
        <v/>
      </c>
      <c r="AP299" s="3"/>
      <c r="AQ299" s="126"/>
      <c r="AR299" s="126"/>
      <c r="AS299" s="126"/>
      <c r="AT299" s="126"/>
      <c r="AU299" s="126"/>
      <c r="AV299" s="126"/>
      <c r="AW299" s="126"/>
      <c r="AX299" s="126"/>
      <c r="AY299" s="126"/>
      <c r="AZ299" s="126"/>
      <c r="BA299" s="126"/>
      <c r="BB299" s="126"/>
      <c r="BC299" s="126"/>
      <c r="CF299" s="3"/>
      <c r="CG299" s="126"/>
      <c r="CH299" s="126"/>
      <c r="CI299" s="126"/>
      <c r="CJ299" s="126"/>
      <c r="CK299" s="126"/>
      <c r="CL299" s="126"/>
      <c r="CM299" s="126"/>
      <c r="CN299" s="126"/>
      <c r="CO299" s="126"/>
      <c r="CP299" s="126"/>
      <c r="CQ299" s="126"/>
      <c r="CR299" s="126"/>
      <c r="CS299" s="126"/>
      <c r="DV299" s="3"/>
      <c r="DW299" s="129"/>
      <c r="DX299" s="129"/>
      <c r="DY299" s="129"/>
      <c r="DZ299" s="129"/>
      <c r="EA299" s="129"/>
      <c r="EB299" s="129"/>
      <c r="EC299" s="129"/>
      <c r="ED299" s="129"/>
      <c r="EE299" s="129"/>
      <c r="EF299" s="129"/>
      <c r="EG299" s="129"/>
      <c r="EH299" s="129"/>
      <c r="EI299" s="129"/>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row>
    <row r="300" spans="1:171" ht="11.25" customHeight="1" thickBot="1">
      <c r="A300" s="192"/>
      <c r="B300" s="193"/>
      <c r="C300" s="175" t="str">
        <f>IF($D263="1P","F","E")</f>
        <v>E</v>
      </c>
      <c r="D300" s="201"/>
      <c r="E300" s="202"/>
      <c r="F300" s="201"/>
      <c r="G300" s="202"/>
      <c r="H300" s="201"/>
      <c r="I300" s="202"/>
      <c r="J300" s="201"/>
      <c r="K300" s="202"/>
      <c r="L300" s="201"/>
      <c r="M300" s="205"/>
      <c r="N300" s="69" t="str">
        <f>IF(CF301&lt;&gt;"",IF(ISERROR(AND(BV305="",BX305="",BZ305="",CB305="",CD305="")),"E",IF(AND(BV305="",BX305="",BZ305="",CB305="",CD305=""),"","E")),"")</f>
        <v/>
      </c>
      <c r="O300" s="192"/>
      <c r="P300" s="193"/>
      <c r="Q300" s="175" t="str">
        <f>IF($D263="1P","F","E")</f>
        <v>E</v>
      </c>
      <c r="R300" s="201"/>
      <c r="S300" s="202"/>
      <c r="T300" s="201"/>
      <c r="U300" s="202"/>
      <c r="V300" s="201"/>
      <c r="W300" s="202"/>
      <c r="X300" s="201"/>
      <c r="Y300" s="202"/>
      <c r="Z300" s="201"/>
      <c r="AA300" s="205"/>
      <c r="AB300" s="69" t="str">
        <f>IF(DV301&lt;&gt;"",IF(ISERROR(AND(DL305="",DN305="",DP305="",DQ305="",DT305="")),"E",IF(AND(DL305="",DN305="",DP305="",DR305="",DT305=""),"","E")),"")</f>
        <v/>
      </c>
      <c r="AP300" s="3"/>
      <c r="AQ300" s="127"/>
      <c r="AR300" s="127"/>
      <c r="AS300" s="127"/>
      <c r="AT300" s="127"/>
      <c r="AU300" s="127"/>
      <c r="AV300" s="127"/>
      <c r="AW300" s="127"/>
      <c r="AX300" s="127"/>
      <c r="AY300" s="127"/>
      <c r="AZ300" s="127"/>
      <c r="BA300" s="127"/>
      <c r="BB300" s="127"/>
      <c r="BC300" s="127"/>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3"/>
      <c r="CG300" s="127"/>
      <c r="CH300" s="127"/>
      <c r="CI300" s="127"/>
      <c r="CJ300" s="127"/>
      <c r="CK300" s="127"/>
      <c r="CL300" s="127"/>
      <c r="CM300" s="127"/>
      <c r="CN300" s="127"/>
      <c r="CO300" s="127"/>
      <c r="CP300" s="127"/>
      <c r="CQ300" s="127"/>
      <c r="CR300" s="127"/>
      <c r="CS300" s="127"/>
      <c r="CT300" s="40"/>
      <c r="CU300" s="40"/>
      <c r="CV300" s="40"/>
      <c r="CW300" s="40"/>
      <c r="CX300" s="40"/>
      <c r="CY300" s="40"/>
      <c r="CZ300" s="40"/>
      <c r="DA300" s="40"/>
      <c r="DB300" s="40"/>
      <c r="DC300" s="40"/>
      <c r="DD300" s="40"/>
      <c r="DE300" s="40"/>
      <c r="DF300" s="40"/>
      <c r="DG300" s="40"/>
      <c r="DH300" s="40"/>
      <c r="DI300" s="40"/>
      <c r="DJ300" s="40"/>
      <c r="DK300" s="40"/>
      <c r="DL300" s="40"/>
      <c r="DM300" s="40"/>
      <c r="DN300" s="40"/>
      <c r="DO300" s="40"/>
      <c r="DP300" s="40"/>
      <c r="DQ300" s="40"/>
      <c r="DR300" s="40"/>
      <c r="DS300" s="40"/>
      <c r="DT300" s="40"/>
      <c r="DU300" s="40"/>
      <c r="DV300" s="3"/>
      <c r="DW300" s="129"/>
      <c r="DX300" s="129"/>
      <c r="DY300" s="129"/>
      <c r="DZ300" s="129"/>
      <c r="EA300" s="129"/>
      <c r="EB300" s="129"/>
      <c r="EC300" s="129"/>
      <c r="ED300" s="129"/>
      <c r="EE300" s="129"/>
      <c r="EF300" s="129"/>
      <c r="EG300" s="129"/>
      <c r="EH300" s="129"/>
      <c r="EI300" s="129"/>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row>
    <row r="301" spans="1:171" ht="11.25" customHeight="1" thickBot="1">
      <c r="A301" s="194"/>
      <c r="B301" s="195"/>
      <c r="C301" s="207"/>
      <c r="D301" s="203"/>
      <c r="E301" s="204"/>
      <c r="F301" s="203"/>
      <c r="G301" s="204"/>
      <c r="H301" s="203"/>
      <c r="I301" s="204"/>
      <c r="J301" s="203"/>
      <c r="K301" s="204"/>
      <c r="L301" s="203"/>
      <c r="M301" s="206"/>
      <c r="N301" s="69" t="str">
        <f>IF(CF303&lt;&gt;"",IF(CF303="W",IF(SUM(IF(D300&gt;D298,1,0),IF(F300&gt;F298,1,0),IF(H300&gt;H298,1,0),IF(J300&gt;J298,1,0),IF(L300&gt;L298,1,0))&lt;&gt;3,"E",""),""),"")</f>
        <v/>
      </c>
      <c r="O301" s="194"/>
      <c r="P301" s="195"/>
      <c r="Q301" s="207"/>
      <c r="R301" s="203"/>
      <c r="S301" s="204"/>
      <c r="T301" s="203"/>
      <c r="U301" s="204"/>
      <c r="V301" s="203"/>
      <c r="W301" s="204"/>
      <c r="X301" s="203"/>
      <c r="Y301" s="204"/>
      <c r="Z301" s="203"/>
      <c r="AA301" s="206"/>
      <c r="AB301" s="69" t="str">
        <f>IF(DV303&lt;&gt;"",IF(DV303="W",IF(SUM(IF(R300&gt;R298,1,0),IF(T300&gt;T298,1,0),IF(V300&gt;V298,1,0),IF(X300&gt;X298,1,0),IF(Z300&gt;Z298,1,0))&lt;&gt;3,"E",""),""),"")</f>
        <v/>
      </c>
      <c r="AP301" s="3"/>
      <c r="AQ301" s="154" t="str">
        <f>CONCATENATE($A265," ",$D265,","," ",$F263)</f>
        <v>Group: 5, Women's Singles</v>
      </c>
      <c r="AR301" s="155"/>
      <c r="AS301" s="155"/>
      <c r="AT301" s="155"/>
      <c r="AU301" s="155"/>
      <c r="AV301" s="155"/>
      <c r="AW301" s="155"/>
      <c r="AX301" s="155"/>
      <c r="AY301" s="155"/>
      <c r="AZ301" s="155"/>
      <c r="BA301" s="155"/>
      <c r="BB301" s="155"/>
      <c r="BC301" s="156"/>
      <c r="BD301" s="163">
        <f>A298</f>
        <v>5</v>
      </c>
      <c r="BE301" s="164"/>
      <c r="BF301" s="183" t="str">
        <f>C298</f>
        <v>C</v>
      </c>
      <c r="BG301" s="185" t="str">
        <f>IF(VLOOKUP($BF301,$A267:$C277,3,FALSE)=0,"",CONCATENATE(VLOOKUP(VLOOKUP($BF301,$A267:$C277,3,FALSE),Players!$J:$N,4,FALSE)," ",VLOOKUP($BF301,$A267:$C277,3,FALSE)," ",IF(ISERROR(VLOOKUP(VLOOKUP($BF301,$A267:$C277,3,FALSE),Players!$J:$N,5,FALSE)),"()",CONCATENATE("(",VLOOKUP(VLOOKUP($BF301,$A267:$C277,3,FALSE),Players!$J:$N,5,FALSE),")"))))</f>
        <v/>
      </c>
      <c r="BH301" s="186"/>
      <c r="BI301" s="186"/>
      <c r="BJ301" s="186"/>
      <c r="BK301" s="186"/>
      <c r="BL301" s="186"/>
      <c r="BM301" s="186"/>
      <c r="BN301" s="186"/>
      <c r="BO301" s="186"/>
      <c r="BP301" s="186"/>
      <c r="BQ301" s="186"/>
      <c r="BR301" s="186"/>
      <c r="BS301" s="186"/>
      <c r="BT301" s="186"/>
      <c r="BU301" s="187"/>
      <c r="BV301" s="170" t="str">
        <f>IF(D298&lt;&gt;"",D298,"")</f>
        <v/>
      </c>
      <c r="BW301" s="171"/>
      <c r="BX301" s="335" t="str">
        <f>IF(F298&lt;&gt;"",F298,"")</f>
        <v/>
      </c>
      <c r="BY301" s="171"/>
      <c r="BZ301" s="335" t="str">
        <f>IF(H298&lt;&gt;"",H298,"")</f>
        <v/>
      </c>
      <c r="CA301" s="171"/>
      <c r="CB301" s="335" t="str">
        <f>IF(J298&lt;&gt;"",J298,"")</f>
        <v/>
      </c>
      <c r="CC301" s="171"/>
      <c r="CD301" s="335" t="str">
        <f>IF(L298&lt;&gt;"",L298,"")</f>
        <v/>
      </c>
      <c r="CE301" s="337"/>
      <c r="CF301" s="174" t="str">
        <f>IF($CD301=$CD303,IF($CB301=$CB303,IF($BZ301&lt;&gt;"",IF($BZ301&gt;$BZ303,"W","L"),""),IF($CB301&gt;$CB303,"W","L")),IF($CD301&gt;$CD303,"W","L"))</f>
        <v/>
      </c>
      <c r="CG301" s="154" t="str">
        <f>CONCATENATE($A265," ",$D265,","," ",$F263)</f>
        <v>Group: 5, Women's Singles</v>
      </c>
      <c r="CH301" s="155"/>
      <c r="CI301" s="155"/>
      <c r="CJ301" s="155"/>
      <c r="CK301" s="155"/>
      <c r="CL301" s="155"/>
      <c r="CM301" s="155"/>
      <c r="CN301" s="155"/>
      <c r="CO301" s="155"/>
      <c r="CP301" s="155"/>
      <c r="CQ301" s="155"/>
      <c r="CR301" s="155"/>
      <c r="CS301" s="156"/>
      <c r="CT301" s="163">
        <f>O298</f>
        <v>12</v>
      </c>
      <c r="CU301" s="164"/>
      <c r="CV301" s="183" t="str">
        <f>Q298</f>
        <v>D</v>
      </c>
      <c r="CW301" s="185" t="str">
        <f>IF(VLOOKUP($CV301,$A267:$C277,3,FALSE)=0,"",CONCATENATE(VLOOKUP(VLOOKUP($CV301,$A267:$C277,3,FALSE),Players!$J:$N,4,FALSE)," ",VLOOKUP($CV301,$A267:$C277,3,FALSE)," ",IF(ISERROR(VLOOKUP(VLOOKUP($CV301,$A267:$C277,3,FALSE),Players!$J:$N,5,FALSE)),"()",CONCATENATE("(",VLOOKUP(VLOOKUP($CV301,$A267:$C277,3,FALSE),Players!$J:$N,5,FALSE),")"))))</f>
        <v/>
      </c>
      <c r="CX301" s="186"/>
      <c r="CY301" s="186"/>
      <c r="CZ301" s="186"/>
      <c r="DA301" s="186"/>
      <c r="DB301" s="186"/>
      <c r="DC301" s="186"/>
      <c r="DD301" s="186"/>
      <c r="DE301" s="186"/>
      <c r="DF301" s="186"/>
      <c r="DG301" s="186"/>
      <c r="DH301" s="186"/>
      <c r="DI301" s="186"/>
      <c r="DJ301" s="186"/>
      <c r="DK301" s="187"/>
      <c r="DL301" s="170" t="str">
        <f>IF(R298&lt;&gt;"",R298,"")</f>
        <v/>
      </c>
      <c r="DM301" s="171"/>
      <c r="DN301" s="335" t="str">
        <f>IF(T298&lt;&gt;"",T298,"")</f>
        <v/>
      </c>
      <c r="DO301" s="171"/>
      <c r="DP301" s="335" t="str">
        <f>IF(V298&lt;&gt;"",V298,"")</f>
        <v/>
      </c>
      <c r="DQ301" s="171"/>
      <c r="DR301" s="335" t="str">
        <f>IF(X298&lt;&gt;"",X298,"")</f>
        <v/>
      </c>
      <c r="DS301" s="171"/>
      <c r="DT301" s="335" t="str">
        <f>IF(Z298&lt;&gt;"",Z298,"")</f>
        <v/>
      </c>
      <c r="DU301" s="337"/>
      <c r="DV301" s="174" t="str">
        <f>IF($DT301=$DT303,IF($DR301=$DR303,IF($DP301&lt;&gt;"",IF($DP301&gt;$DP303,"W","L"),""),IF($DR301&gt;$DR303,"W","L")),IF($DT301&gt;$DT303,"W","L"))</f>
        <v/>
      </c>
      <c r="DW301" s="129"/>
      <c r="DX301" s="129"/>
      <c r="DY301" s="129"/>
      <c r="DZ301" s="129"/>
      <c r="EA301" s="129"/>
      <c r="EB301" s="129"/>
      <c r="EC301" s="129"/>
      <c r="ED301" s="129"/>
      <c r="EE301" s="129"/>
      <c r="EF301" s="129"/>
      <c r="EG301" s="129"/>
      <c r="EH301" s="129"/>
      <c r="EI301" s="129"/>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row>
    <row r="302" spans="1:171" ht="11.25" customHeight="1">
      <c r="A302" s="170">
        <v>6</v>
      </c>
      <c r="B302" s="191"/>
      <c r="C302" s="183" t="str">
        <f>IF($D263="1P","B","B")</f>
        <v>B</v>
      </c>
      <c r="D302" s="197"/>
      <c r="E302" s="198"/>
      <c r="F302" s="197"/>
      <c r="G302" s="198"/>
      <c r="H302" s="197"/>
      <c r="I302" s="198"/>
      <c r="J302" s="197"/>
      <c r="K302" s="198"/>
      <c r="L302" s="197"/>
      <c r="M302" s="208"/>
      <c r="N302" s="69" t="str">
        <f>IF(CF311&lt;&gt;"",IF(CF311="W",IF(SUM(IF(D302&gt;D304,1,0),IF(F302&gt;F304,1,0),IF(H302&gt;H304,1,0),IF(J302&gt;J304,1,0),IF(L302&gt;L304,1,0))&lt;&gt;3,"E",""),""),"")</f>
        <v/>
      </c>
      <c r="O302" s="170">
        <v>13</v>
      </c>
      <c r="P302" s="191"/>
      <c r="Q302" s="183" t="str">
        <f>IF($D263="1P","A","A")</f>
        <v>A</v>
      </c>
      <c r="R302" s="197"/>
      <c r="S302" s="198"/>
      <c r="T302" s="197"/>
      <c r="U302" s="198"/>
      <c r="V302" s="197"/>
      <c r="W302" s="198"/>
      <c r="X302" s="197"/>
      <c r="Y302" s="198"/>
      <c r="Z302" s="197"/>
      <c r="AA302" s="208"/>
      <c r="AB302" s="69" t="str">
        <f>IF(DV311&lt;&gt;"",IF(DV311="W",IF(SUM(IF(R302&gt;R304,1,0),IF(T302&gt;T304,1,0),IF(V302&gt;V304,1,0),IF(X302&gt;X304,1,0),IF(Z302&gt;Z304,1,0))&lt;&gt;3,"E",""),""),"")</f>
        <v/>
      </c>
      <c r="AP302" s="3"/>
      <c r="AQ302" s="157"/>
      <c r="AR302" s="158"/>
      <c r="AS302" s="158"/>
      <c r="AT302" s="158"/>
      <c r="AU302" s="158"/>
      <c r="AV302" s="158"/>
      <c r="AW302" s="158"/>
      <c r="AX302" s="158"/>
      <c r="AY302" s="158"/>
      <c r="AZ302" s="158"/>
      <c r="BA302" s="158"/>
      <c r="BB302" s="158"/>
      <c r="BC302" s="159"/>
      <c r="BD302" s="165"/>
      <c r="BE302" s="166"/>
      <c r="BF302" s="184"/>
      <c r="BG302" s="188"/>
      <c r="BH302" s="189"/>
      <c r="BI302" s="189"/>
      <c r="BJ302" s="189"/>
      <c r="BK302" s="189"/>
      <c r="BL302" s="189"/>
      <c r="BM302" s="189"/>
      <c r="BN302" s="189"/>
      <c r="BO302" s="189"/>
      <c r="BP302" s="189"/>
      <c r="BQ302" s="189"/>
      <c r="BR302" s="189"/>
      <c r="BS302" s="189"/>
      <c r="BT302" s="189"/>
      <c r="BU302" s="190"/>
      <c r="BV302" s="172"/>
      <c r="BW302" s="173"/>
      <c r="BX302" s="336"/>
      <c r="BY302" s="173"/>
      <c r="BZ302" s="336"/>
      <c r="CA302" s="173"/>
      <c r="CB302" s="336"/>
      <c r="CC302" s="173"/>
      <c r="CD302" s="336"/>
      <c r="CE302" s="338"/>
      <c r="CF302" s="174"/>
      <c r="CG302" s="157"/>
      <c r="CH302" s="158"/>
      <c r="CI302" s="158"/>
      <c r="CJ302" s="158"/>
      <c r="CK302" s="158"/>
      <c r="CL302" s="158"/>
      <c r="CM302" s="158"/>
      <c r="CN302" s="158"/>
      <c r="CO302" s="158"/>
      <c r="CP302" s="158"/>
      <c r="CQ302" s="158"/>
      <c r="CR302" s="158"/>
      <c r="CS302" s="159"/>
      <c r="CT302" s="165"/>
      <c r="CU302" s="166"/>
      <c r="CV302" s="184"/>
      <c r="CW302" s="188"/>
      <c r="CX302" s="189"/>
      <c r="CY302" s="189"/>
      <c r="CZ302" s="189"/>
      <c r="DA302" s="189"/>
      <c r="DB302" s="189"/>
      <c r="DC302" s="189"/>
      <c r="DD302" s="189"/>
      <c r="DE302" s="189"/>
      <c r="DF302" s="189"/>
      <c r="DG302" s="189"/>
      <c r="DH302" s="189"/>
      <c r="DI302" s="189"/>
      <c r="DJ302" s="189"/>
      <c r="DK302" s="190"/>
      <c r="DL302" s="172"/>
      <c r="DM302" s="173"/>
      <c r="DN302" s="336"/>
      <c r="DO302" s="173"/>
      <c r="DP302" s="336"/>
      <c r="DQ302" s="173"/>
      <c r="DR302" s="336"/>
      <c r="DS302" s="173"/>
      <c r="DT302" s="336"/>
      <c r="DU302" s="338"/>
      <c r="DV302" s="174"/>
      <c r="DW302" s="129"/>
      <c r="DX302" s="129"/>
      <c r="DY302" s="129"/>
      <c r="DZ302" s="129"/>
      <c r="EA302" s="129"/>
      <c r="EB302" s="129"/>
      <c r="EC302" s="129"/>
      <c r="ED302" s="129"/>
      <c r="EE302" s="129"/>
      <c r="EF302" s="129"/>
      <c r="EG302" s="129"/>
      <c r="EH302" s="129"/>
      <c r="EI302" s="129"/>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row>
    <row r="303" spans="1:171" ht="11.25" customHeight="1">
      <c r="A303" s="192"/>
      <c r="B303" s="193"/>
      <c r="C303" s="196"/>
      <c r="D303" s="199"/>
      <c r="E303" s="200"/>
      <c r="F303" s="199"/>
      <c r="G303" s="200"/>
      <c r="H303" s="199"/>
      <c r="I303" s="200"/>
      <c r="J303" s="199"/>
      <c r="K303" s="200"/>
      <c r="L303" s="199"/>
      <c r="M303" s="209"/>
      <c r="N303" s="69" t="str">
        <f>IF(CF311&lt;&gt;"",IF(ISERROR(AND(BV315="",BX315="",BZ315="",CB315="",CD315="")),"E",IF(AND(BV315="",BX315="",BZ315="",CB315="",CD315=""),"","E")),"")</f>
        <v/>
      </c>
      <c r="O303" s="192"/>
      <c r="P303" s="193"/>
      <c r="Q303" s="196"/>
      <c r="R303" s="199"/>
      <c r="S303" s="200"/>
      <c r="T303" s="199"/>
      <c r="U303" s="200"/>
      <c r="V303" s="199"/>
      <c r="W303" s="200"/>
      <c r="X303" s="199"/>
      <c r="Y303" s="200"/>
      <c r="Z303" s="199"/>
      <c r="AA303" s="209"/>
      <c r="AB303" s="69" t="str">
        <f>IF(DV311&lt;&gt;"",IF(ISERROR(AND(DL315="",DN315="",DP315="",DQ315="",DT315="")),"E",IF(AND(DL315="",DN315="",DP315="",DR315="",DT315=""),"","E")),"")</f>
        <v/>
      </c>
      <c r="AP303" s="3"/>
      <c r="AQ303" s="157"/>
      <c r="AR303" s="158"/>
      <c r="AS303" s="158"/>
      <c r="AT303" s="158"/>
      <c r="AU303" s="158"/>
      <c r="AV303" s="158"/>
      <c r="AW303" s="158"/>
      <c r="AX303" s="158"/>
      <c r="AY303" s="158"/>
      <c r="AZ303" s="158"/>
      <c r="BA303" s="158"/>
      <c r="BB303" s="158"/>
      <c r="BC303" s="159"/>
      <c r="BD303" s="165"/>
      <c r="BE303" s="166"/>
      <c r="BF303" s="175" t="str">
        <f>C300</f>
        <v>E</v>
      </c>
      <c r="BG303" s="177" t="str">
        <f>IF(VLOOKUP($BF303,$A267:$C277,3,FALSE)=0,"",CONCATENATE(VLOOKUP(VLOOKUP($BF303,$A267:$C277,3,FALSE),Players!$J:$N,4,FALSE)," ",VLOOKUP($BF303,$A267:$C277,3,FALSE)," ",IF(ISERROR(VLOOKUP(VLOOKUP($BF303,$A267:$C277,3,FALSE),Players!$J:$N,5,FALSE)),"()",CONCATENATE("(",VLOOKUP(VLOOKUP($BF303,$A267:$C277,3,FALSE),Players!$J:$N,5,FALSE),")"))))</f>
        <v/>
      </c>
      <c r="BH303" s="178"/>
      <c r="BI303" s="178"/>
      <c r="BJ303" s="178"/>
      <c r="BK303" s="178"/>
      <c r="BL303" s="178"/>
      <c r="BM303" s="178"/>
      <c r="BN303" s="178"/>
      <c r="BO303" s="178"/>
      <c r="BP303" s="178"/>
      <c r="BQ303" s="178"/>
      <c r="BR303" s="178"/>
      <c r="BS303" s="178"/>
      <c r="BT303" s="178"/>
      <c r="BU303" s="179"/>
      <c r="BV303" s="150" t="str">
        <f>IF(D300&lt;&gt;"",D300,"")</f>
        <v/>
      </c>
      <c r="BW303" s="151"/>
      <c r="BX303" s="288" t="str">
        <f>IF(F300&lt;&gt;"",F300,"")</f>
        <v/>
      </c>
      <c r="BY303" s="151"/>
      <c r="BZ303" s="288" t="str">
        <f>IF(H300&lt;&gt;"",H300,"")</f>
        <v/>
      </c>
      <c r="CA303" s="151"/>
      <c r="CB303" s="288" t="str">
        <f>IF(J300&lt;&gt;"",J300,"")</f>
        <v/>
      </c>
      <c r="CC303" s="151"/>
      <c r="CD303" s="288" t="str">
        <f>IF(L300&lt;&gt;"",L300,"")</f>
        <v/>
      </c>
      <c r="CE303" s="332"/>
      <c r="CF303" s="174" t="str">
        <f>IF($CF301&lt;&gt;"",IF(CF301="W","L","W"),"")</f>
        <v/>
      </c>
      <c r="CG303" s="157"/>
      <c r="CH303" s="158"/>
      <c r="CI303" s="158"/>
      <c r="CJ303" s="158"/>
      <c r="CK303" s="158"/>
      <c r="CL303" s="158"/>
      <c r="CM303" s="158"/>
      <c r="CN303" s="158"/>
      <c r="CO303" s="158"/>
      <c r="CP303" s="158"/>
      <c r="CQ303" s="158"/>
      <c r="CR303" s="158"/>
      <c r="CS303" s="159"/>
      <c r="CT303" s="165"/>
      <c r="CU303" s="166"/>
      <c r="CV303" s="175" t="str">
        <f>Q300</f>
        <v>E</v>
      </c>
      <c r="CW303" s="177" t="str">
        <f>IF(VLOOKUP($CV303,$A267:$C277,3,FALSE)=0,"",CONCATENATE(VLOOKUP(VLOOKUP($CV303,$A267:$C277,3,FALSE),Players!$J:$N,4,FALSE)," ",VLOOKUP($CV303,$A267:$C277,3,FALSE)," ",IF(ISERROR(VLOOKUP(VLOOKUP($CV303,$A267:$C277,3,FALSE),Players!$J:$N,5,FALSE)),"()",CONCATENATE("(",VLOOKUP(VLOOKUP($CV303,$A267:$C277,3,FALSE),Players!$J:$N,5,FALSE),")"))))</f>
        <v/>
      </c>
      <c r="CX303" s="178"/>
      <c r="CY303" s="178"/>
      <c r="CZ303" s="178"/>
      <c r="DA303" s="178"/>
      <c r="DB303" s="178"/>
      <c r="DC303" s="178"/>
      <c r="DD303" s="178"/>
      <c r="DE303" s="178"/>
      <c r="DF303" s="178"/>
      <c r="DG303" s="178"/>
      <c r="DH303" s="178"/>
      <c r="DI303" s="178"/>
      <c r="DJ303" s="178"/>
      <c r="DK303" s="179"/>
      <c r="DL303" s="150" t="str">
        <f>IF(R300&lt;&gt;"",R300,"")</f>
        <v/>
      </c>
      <c r="DM303" s="151"/>
      <c r="DN303" s="288" t="str">
        <f>IF(T300&lt;&gt;"",T300,"")</f>
        <v/>
      </c>
      <c r="DO303" s="151"/>
      <c r="DP303" s="288" t="str">
        <f>IF(V300&lt;&gt;"",V300,"")</f>
        <v/>
      </c>
      <c r="DQ303" s="151"/>
      <c r="DR303" s="288" t="str">
        <f>IF(X300&lt;&gt;"",X300,"")</f>
        <v/>
      </c>
      <c r="DS303" s="151"/>
      <c r="DT303" s="288" t="str">
        <f>IF(Z300&lt;&gt;"",Z300,"")</f>
        <v/>
      </c>
      <c r="DU303" s="332"/>
      <c r="DV303" s="174" t="str">
        <f>IF($DV301&lt;&gt;"",IF(DV301="W","L","W"),"")</f>
        <v/>
      </c>
      <c r="DW303" s="129"/>
      <c r="DX303" s="129"/>
      <c r="DY303" s="129"/>
      <c r="DZ303" s="129"/>
      <c r="EA303" s="129"/>
      <c r="EB303" s="129"/>
      <c r="EC303" s="129"/>
      <c r="ED303" s="129"/>
      <c r="EE303" s="129"/>
      <c r="EF303" s="129"/>
      <c r="EG303" s="129"/>
      <c r="EH303" s="129"/>
      <c r="EI303" s="129"/>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row>
    <row r="304" spans="1:171" ht="11.25" customHeight="1" thickBot="1">
      <c r="A304" s="192"/>
      <c r="B304" s="193"/>
      <c r="C304" s="175" t="str">
        <f>IF($D263="1P","C","F")</f>
        <v>F</v>
      </c>
      <c r="D304" s="201"/>
      <c r="E304" s="202"/>
      <c r="F304" s="201"/>
      <c r="G304" s="202"/>
      <c r="H304" s="201"/>
      <c r="I304" s="202"/>
      <c r="J304" s="201"/>
      <c r="K304" s="202"/>
      <c r="L304" s="201"/>
      <c r="M304" s="205"/>
      <c r="N304" s="69" t="str">
        <f>IF(CF311&lt;&gt;"",IF(ISERROR(AND(BV315="",BX315="",BZ315="",CB315="",CD315="")),"E",IF(AND(BV315="",BX315="",BZ315="",CB315="",CD315=""),"","E")),"")</f>
        <v/>
      </c>
      <c r="O304" s="192"/>
      <c r="P304" s="193"/>
      <c r="Q304" s="175" t="str">
        <f>IF($D263="1P","B","E")</f>
        <v>E</v>
      </c>
      <c r="R304" s="201"/>
      <c r="S304" s="202"/>
      <c r="T304" s="201"/>
      <c r="U304" s="202"/>
      <c r="V304" s="201"/>
      <c r="W304" s="202"/>
      <c r="X304" s="201"/>
      <c r="Y304" s="202"/>
      <c r="Z304" s="201"/>
      <c r="AA304" s="205"/>
      <c r="AB304" s="69" t="str">
        <f>IF(DV311&lt;&gt;"",IF(ISERROR(AND(DL315="",DN315="",DP315="",DQ315="",DT315="")),"E",IF(AND(DL315="",DN315="",DP315="",DR315="",DT315=""),"","E")),"")</f>
        <v/>
      </c>
      <c r="AP304" s="3"/>
      <c r="AQ304" s="160"/>
      <c r="AR304" s="161"/>
      <c r="AS304" s="161"/>
      <c r="AT304" s="161"/>
      <c r="AU304" s="161"/>
      <c r="AV304" s="161"/>
      <c r="AW304" s="161"/>
      <c r="AX304" s="161"/>
      <c r="AY304" s="161"/>
      <c r="AZ304" s="161"/>
      <c r="BA304" s="161"/>
      <c r="BB304" s="161"/>
      <c r="BC304" s="162"/>
      <c r="BD304" s="167"/>
      <c r="BE304" s="168"/>
      <c r="BF304" s="176"/>
      <c r="BG304" s="180"/>
      <c r="BH304" s="181"/>
      <c r="BI304" s="181"/>
      <c r="BJ304" s="181"/>
      <c r="BK304" s="181"/>
      <c r="BL304" s="181"/>
      <c r="BM304" s="181"/>
      <c r="BN304" s="181"/>
      <c r="BO304" s="181"/>
      <c r="BP304" s="181"/>
      <c r="BQ304" s="181"/>
      <c r="BR304" s="181"/>
      <c r="BS304" s="181"/>
      <c r="BT304" s="181"/>
      <c r="BU304" s="182"/>
      <c r="BV304" s="152"/>
      <c r="BW304" s="153"/>
      <c r="BX304" s="333"/>
      <c r="BY304" s="153"/>
      <c r="BZ304" s="333"/>
      <c r="CA304" s="153"/>
      <c r="CB304" s="333"/>
      <c r="CC304" s="153"/>
      <c r="CD304" s="333"/>
      <c r="CE304" s="334"/>
      <c r="CF304" s="341"/>
      <c r="CG304" s="160"/>
      <c r="CH304" s="161"/>
      <c r="CI304" s="161"/>
      <c r="CJ304" s="161"/>
      <c r="CK304" s="161"/>
      <c r="CL304" s="161"/>
      <c r="CM304" s="161"/>
      <c r="CN304" s="161"/>
      <c r="CO304" s="161"/>
      <c r="CP304" s="161"/>
      <c r="CQ304" s="161"/>
      <c r="CR304" s="161"/>
      <c r="CS304" s="162"/>
      <c r="CT304" s="167"/>
      <c r="CU304" s="168"/>
      <c r="CV304" s="176"/>
      <c r="CW304" s="180"/>
      <c r="CX304" s="181"/>
      <c r="CY304" s="181"/>
      <c r="CZ304" s="181"/>
      <c r="DA304" s="181"/>
      <c r="DB304" s="181"/>
      <c r="DC304" s="181"/>
      <c r="DD304" s="181"/>
      <c r="DE304" s="181"/>
      <c r="DF304" s="181"/>
      <c r="DG304" s="181"/>
      <c r="DH304" s="181"/>
      <c r="DI304" s="181"/>
      <c r="DJ304" s="181"/>
      <c r="DK304" s="182"/>
      <c r="DL304" s="152"/>
      <c r="DM304" s="153"/>
      <c r="DN304" s="333"/>
      <c r="DO304" s="153"/>
      <c r="DP304" s="333"/>
      <c r="DQ304" s="153"/>
      <c r="DR304" s="333"/>
      <c r="DS304" s="153"/>
      <c r="DT304" s="333"/>
      <c r="DU304" s="334"/>
      <c r="DV304" s="174"/>
      <c r="DW304" s="129"/>
      <c r="DX304" s="129"/>
      <c r="DY304" s="129"/>
      <c r="DZ304" s="129"/>
      <c r="EA304" s="129"/>
      <c r="EB304" s="129"/>
      <c r="EC304" s="129"/>
      <c r="ED304" s="129"/>
      <c r="EE304" s="129"/>
      <c r="EF304" s="129"/>
      <c r="EG304" s="129"/>
      <c r="EH304" s="129"/>
      <c r="EI304" s="129"/>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row>
    <row r="305" spans="1:171" ht="11.25" customHeight="1" thickBot="1">
      <c r="A305" s="194"/>
      <c r="B305" s="195"/>
      <c r="C305" s="207"/>
      <c r="D305" s="203"/>
      <c r="E305" s="204"/>
      <c r="F305" s="203"/>
      <c r="G305" s="204"/>
      <c r="H305" s="203"/>
      <c r="I305" s="204"/>
      <c r="J305" s="203"/>
      <c r="K305" s="204"/>
      <c r="L305" s="203"/>
      <c r="M305" s="206"/>
      <c r="N305" s="69" t="str">
        <f>IF(CF313&lt;&gt;"",IF(CF313="W",IF(SUM(IF(D304&gt;D302,1,0),IF(F304&gt;F302,1,0),IF(H304&gt;H302,1,0),IF(J304&gt;J302,1,0),IF(L304&gt;L302,1,0))&lt;&gt;3,"E",""),""),"")</f>
        <v/>
      </c>
      <c r="O305" s="194"/>
      <c r="P305" s="195"/>
      <c r="Q305" s="207"/>
      <c r="R305" s="203"/>
      <c r="S305" s="204"/>
      <c r="T305" s="203"/>
      <c r="U305" s="204"/>
      <c r="V305" s="203"/>
      <c r="W305" s="204"/>
      <c r="X305" s="203"/>
      <c r="Y305" s="204"/>
      <c r="Z305" s="203"/>
      <c r="AA305" s="206"/>
      <c r="AB305" s="69" t="str">
        <f>IF(DV313&lt;&gt;"",IF(DV313="W",IF(SUM(IF(R304&gt;R302,1,0),IF(T304&gt;T302,1,0),IF(V304&gt;V302,1,0),IF(X304&gt;X302,1,0),IF(Z304&gt;Z302,1,0))&lt;&gt;3,"E",""),""),"")</f>
        <v/>
      </c>
      <c r="AP305" s="3"/>
      <c r="AQ305" s="126"/>
      <c r="AR305" s="126"/>
      <c r="AS305" s="126"/>
      <c r="AT305" s="126"/>
      <c r="AU305" s="126"/>
      <c r="AV305" s="126"/>
      <c r="AW305" s="126"/>
      <c r="AX305" s="126"/>
      <c r="AY305" s="126"/>
      <c r="AZ305" s="126"/>
      <c r="BA305" s="126"/>
      <c r="BB305" s="126"/>
      <c r="BC305" s="126"/>
      <c r="BV305" s="169" t="str">
        <f>IF(CF301&lt;&gt;"",IF(AND(AND(BV301&gt;-1,BV303&gt;-1),OR(BV301&gt;10,BV303&gt;10),ABS(BV301-BV303)&gt;1,IF(OR(BV301&gt;11,BV303&gt;11),ABS(BV301-BV303)=2,TRUE),BV301=INT(BV301),BV303=INT(BV303)),"","Error"),"")</f>
        <v/>
      </c>
      <c r="BW305" s="169"/>
      <c r="BX305" s="169" t="str">
        <f>IF(CF301&lt;&gt;"",IF(AND(AND(BX301&gt;-1,BX303&gt;-1),OR(BX301&gt;10,BX303&gt;10),ABS(BX301-BX303)&gt;1,IF(OR(BX301&gt;11,BX303&gt;11),ABS(BX301-BX303)=2,TRUE),BX301=INT(BX301),BX303=INT(BX303)),"","Error"),"")</f>
        <v/>
      </c>
      <c r="BY305" s="169"/>
      <c r="BZ305" s="169" t="str">
        <f>IF(CF301&lt;&gt;"",IF(AND(AND(BZ301&gt;-1,BZ303&gt;-1),OR(BZ301&gt;10,BZ303&gt;10),ABS(BZ301-BZ303)&gt;1,IF(OR(BZ301&gt;11,BZ303&gt;11),ABS(BZ301-BZ303)=2,TRUE),BZ301=INT(BZ301),BZ303=INT(BZ303)),"","Error"),"")</f>
        <v/>
      </c>
      <c r="CA305" s="169"/>
      <c r="CB305" s="169" t="str">
        <f>IF(AND(CF301&lt;&gt;"",CB301&lt;&gt;""),IF(AND(AND(CB301&gt;-1,CB303&gt;-1),OR(CB301&gt;10,CB303&gt;10),ABS(CB301-CB303)&gt;1,IF(OR(CB301&gt;11,CB303&gt;11),ABS(CB301-CB303)=2,TRUE),CB301=INT(CB301),CB303=INT(CB303)),"","Error"),"")</f>
        <v/>
      </c>
      <c r="CC305" s="169"/>
      <c r="CD305" s="169" t="str">
        <f>IF(AND(CF301&lt;&gt;"",CD301&lt;&gt;""),IF(AND(AND(CD301&gt;-1,CD303&gt;-1),OR(CD301&gt;10,CD303&gt;10),ABS(CD301-CD303)&gt;1,IF(OR(CD301&gt;11,CD303&gt;11),ABS(CD301-CD303)=2,TRUE),CD301=INT(CD301),CD303=INT(CD303)),"","Error"),"")</f>
        <v/>
      </c>
      <c r="CE305" s="169"/>
      <c r="CF305" s="3"/>
      <c r="CG305" s="126"/>
      <c r="CH305" s="126"/>
      <c r="CI305" s="126"/>
      <c r="CJ305" s="126"/>
      <c r="CK305" s="126"/>
      <c r="CL305" s="126"/>
      <c r="CM305" s="126"/>
      <c r="CN305" s="126"/>
      <c r="CO305" s="126"/>
      <c r="CP305" s="126"/>
      <c r="CQ305" s="126"/>
      <c r="CR305" s="126"/>
      <c r="CS305" s="126"/>
      <c r="DL305" s="169" t="str">
        <f>IF(DV301&lt;&gt;"",IF(AND(AND(DL301&gt;-1,DL303&gt;-1),OR(DL301&gt;10,DL303&gt;10),ABS(DL301-DL303)&gt;1,IF(OR(DL301&gt;11,DL303&gt;11),ABS(DL301-DL303)=2,TRUE),DL301=INT(DL301),DL303=INT(DL303)),"","Error"),"")</f>
        <v/>
      </c>
      <c r="DM305" s="169"/>
      <c r="DN305" s="169" t="str">
        <f>IF(DV301&lt;&gt;"",IF(AND(AND(DN301&gt;-1,DN303&gt;-1),OR(DN301&gt;10,DN303&gt;10),ABS(DN301-DN303)&gt;1,IF(OR(DN301&gt;11,DN303&gt;11),ABS(DN301-DN303)=2,TRUE),DN301=INT(DN301),DN303=INT(DN303)),"","Error"),"")</f>
        <v/>
      </c>
      <c r="DO305" s="169"/>
      <c r="DP305" s="169" t="str">
        <f>IF(DV301&lt;&gt;"",IF(AND(AND(DP301&gt;-1,DP303&gt;-1),OR(DP301&gt;10,DP303&gt;10),ABS(DP301-DP303)&gt;1,IF(OR(DP301&gt;11,DP303&gt;11),ABS(DP301-DP303)=2,TRUE),DP301=INT(DP301),DP303=INT(DP303)),"","Error"),"")</f>
        <v/>
      </c>
      <c r="DQ305" s="169"/>
      <c r="DR305" s="169" t="str">
        <f>IF(AND(DV301&lt;&gt;"",DR301&lt;&gt;""),IF(AND(AND(DR301&gt;-1,DR303&gt;-1),OR(DR301&gt;10,DR303&gt;10),ABS(DR301-DR303)&gt;1,IF(OR(DR301&gt;11,DR303&gt;11),ABS(DR301-DR303)=2,TRUE),DR301=INT(DR301),DR303=INT(DR303)),"","Error"),"")</f>
        <v/>
      </c>
      <c r="DS305" s="169"/>
      <c r="DT305" s="169" t="str">
        <f>IF(AND(DV301&lt;&gt;"",DT301&lt;&gt;""),IF(AND(AND(DT301&gt;-1,DT303&gt;-1),OR(DT301&gt;10,DT303&gt;10),ABS(DT301-DT303)&gt;1,IF(OR(DT301&gt;11,DT303&gt;11),ABS(DT301-DT303)=2,TRUE),DT301=INT(DT301),DT303=INT(DT303)),"","Error"),"")</f>
        <v/>
      </c>
      <c r="DU305" s="169"/>
      <c r="DV305" s="3"/>
      <c r="DW305" s="129"/>
      <c r="DX305" s="129"/>
      <c r="DY305" s="129"/>
      <c r="DZ305" s="129"/>
      <c r="EA305" s="129"/>
      <c r="EB305" s="129"/>
      <c r="EC305" s="129"/>
      <c r="ED305" s="129"/>
      <c r="EE305" s="129"/>
      <c r="EF305" s="129"/>
      <c r="EG305" s="129"/>
      <c r="EH305" s="129"/>
      <c r="EI305" s="129"/>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row>
    <row r="306" spans="1:171" ht="11.25" customHeight="1">
      <c r="A306" s="170">
        <v>7</v>
      </c>
      <c r="B306" s="191"/>
      <c r="C306" s="183" t="str">
        <f>IF($D263="1P","A","A")</f>
        <v>A</v>
      </c>
      <c r="D306" s="197"/>
      <c r="E306" s="198"/>
      <c r="F306" s="197"/>
      <c r="G306" s="198"/>
      <c r="H306" s="197"/>
      <c r="I306" s="198"/>
      <c r="J306" s="197"/>
      <c r="K306" s="198"/>
      <c r="L306" s="197"/>
      <c r="M306" s="208"/>
      <c r="N306" s="69" t="str">
        <f>IF(CF321&lt;&gt;"",IF(CF321="W",IF(SUM(IF(D306&gt;D308,1,0),IF(F306&gt;F308,1,0),IF(H306&gt;H308,1,0),IF(J306&gt;J308,1,0),IF(L306&gt;L308,1,0))&lt;&gt;3,"E",""),""),"")</f>
        <v/>
      </c>
      <c r="O306" s="170">
        <v>14</v>
      </c>
      <c r="P306" s="191"/>
      <c r="Q306" s="183" t="str">
        <f>IF($D263="1P","C","D")</f>
        <v>D</v>
      </c>
      <c r="R306" s="197"/>
      <c r="S306" s="198"/>
      <c r="T306" s="197"/>
      <c r="U306" s="198"/>
      <c r="V306" s="197"/>
      <c r="W306" s="198"/>
      <c r="X306" s="197"/>
      <c r="Y306" s="198"/>
      <c r="Z306" s="197"/>
      <c r="AA306" s="208"/>
      <c r="AB306" s="69" t="str">
        <f>IF(DV321&lt;&gt;"",IF(DV321="W",IF(SUM(IF(R306&gt;R308,1,0),IF(T306&gt;T308,1,0),IF(V306&gt;V308,1,0),IF(X306&gt;X308,1,0),IF(Z306&gt;Z308,1,0))&lt;&gt;3,"E",""),""),"")</f>
        <v/>
      </c>
      <c r="AP306" s="3"/>
      <c r="AQ306" s="126"/>
      <c r="AR306" s="126"/>
      <c r="AS306" s="126"/>
      <c r="AT306" s="126"/>
      <c r="AU306" s="126"/>
      <c r="AV306" s="126"/>
      <c r="AW306" s="126"/>
      <c r="AX306" s="126"/>
      <c r="AY306" s="126"/>
      <c r="AZ306" s="126"/>
      <c r="BA306" s="126"/>
      <c r="BB306" s="126"/>
      <c r="BC306" s="126"/>
      <c r="CF306" s="3"/>
      <c r="CG306" s="126"/>
      <c r="CH306" s="126"/>
      <c r="CI306" s="126"/>
      <c r="CJ306" s="126"/>
      <c r="CK306" s="126"/>
      <c r="CL306" s="126"/>
      <c r="CM306" s="126"/>
      <c r="CN306" s="126"/>
      <c r="CO306" s="126"/>
      <c r="CP306" s="126"/>
      <c r="CQ306" s="126"/>
      <c r="CR306" s="126"/>
      <c r="CS306" s="126"/>
      <c r="DV306" s="3"/>
      <c r="DW306" s="129"/>
      <c r="DX306" s="129"/>
      <c r="DY306" s="129"/>
      <c r="DZ306" s="129"/>
      <c r="EA306" s="129"/>
      <c r="EB306" s="129"/>
      <c r="EC306" s="129"/>
      <c r="ED306" s="129"/>
      <c r="EE306" s="129"/>
      <c r="EF306" s="129"/>
      <c r="EG306" s="129"/>
      <c r="EH306" s="129"/>
      <c r="EI306" s="129"/>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row>
    <row r="307" spans="1:171" ht="11.25" customHeight="1">
      <c r="A307" s="192"/>
      <c r="B307" s="193"/>
      <c r="C307" s="196"/>
      <c r="D307" s="199"/>
      <c r="E307" s="200"/>
      <c r="F307" s="199"/>
      <c r="G307" s="200"/>
      <c r="H307" s="199"/>
      <c r="I307" s="200"/>
      <c r="J307" s="199"/>
      <c r="K307" s="200"/>
      <c r="L307" s="199"/>
      <c r="M307" s="209"/>
      <c r="N307" s="69" t="str">
        <f>IF(CF321&lt;&gt;"",IF(ISERROR(AND(BV325="",BX325="",BZ325="",CB325="",CD325="")),"E",IF(AND(BV325="",BX325="",BZ325="",CB325="",CD325=""),"","E")),"")</f>
        <v/>
      </c>
      <c r="O307" s="192"/>
      <c r="P307" s="193"/>
      <c r="Q307" s="196"/>
      <c r="R307" s="199"/>
      <c r="S307" s="200"/>
      <c r="T307" s="199"/>
      <c r="U307" s="200"/>
      <c r="V307" s="199"/>
      <c r="W307" s="200"/>
      <c r="X307" s="199"/>
      <c r="Y307" s="200"/>
      <c r="Z307" s="199"/>
      <c r="AA307" s="209"/>
      <c r="AB307" s="69" t="str">
        <f>IF(DV321&lt;&gt;"",IF(ISERROR(AND(DL325="",DN325="",DP325="",DQ325="",DT325="")),"E",IF(AND(DL325="",DN325="",DP325="",DR325="",DT325=""),"","E")),"")</f>
        <v/>
      </c>
      <c r="AP307" s="3"/>
      <c r="AQ307" s="127"/>
      <c r="AR307" s="127"/>
      <c r="AS307" s="127"/>
      <c r="AT307" s="127"/>
      <c r="AU307" s="127"/>
      <c r="AV307" s="127"/>
      <c r="AW307" s="127"/>
      <c r="AX307" s="127"/>
      <c r="AY307" s="127"/>
      <c r="AZ307" s="127"/>
      <c r="BA307" s="127"/>
      <c r="BB307" s="127"/>
      <c r="BC307" s="127"/>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3"/>
      <c r="CG307" s="127"/>
      <c r="CH307" s="127"/>
      <c r="CI307" s="127"/>
      <c r="CJ307" s="127"/>
      <c r="CK307" s="127"/>
      <c r="CL307" s="127"/>
      <c r="CM307" s="127"/>
      <c r="CN307" s="127"/>
      <c r="CO307" s="127"/>
      <c r="CP307" s="127"/>
      <c r="CQ307" s="127"/>
      <c r="CR307" s="127"/>
      <c r="CS307" s="127"/>
      <c r="CT307" s="40"/>
      <c r="CU307" s="40"/>
      <c r="CV307" s="40"/>
      <c r="CW307" s="40"/>
      <c r="CX307" s="40"/>
      <c r="CY307" s="40"/>
      <c r="CZ307" s="40"/>
      <c r="DA307" s="40"/>
      <c r="DB307" s="40"/>
      <c r="DC307" s="40"/>
      <c r="DD307" s="40"/>
      <c r="DE307" s="40"/>
      <c r="DF307" s="40"/>
      <c r="DG307" s="40"/>
      <c r="DH307" s="40"/>
      <c r="DI307" s="40"/>
      <c r="DJ307" s="40"/>
      <c r="DK307" s="40"/>
      <c r="DL307" s="40"/>
      <c r="DM307" s="40"/>
      <c r="DN307" s="40"/>
      <c r="DO307" s="40"/>
      <c r="DP307" s="40"/>
      <c r="DQ307" s="40"/>
      <c r="DR307" s="40"/>
      <c r="DS307" s="40"/>
      <c r="DT307" s="40"/>
      <c r="DU307" s="40"/>
      <c r="DV307" s="3"/>
      <c r="DW307" s="129"/>
      <c r="DX307" s="129"/>
      <c r="DY307" s="129"/>
      <c r="DZ307" s="129"/>
      <c r="EA307" s="129"/>
      <c r="EB307" s="129"/>
      <c r="EC307" s="129"/>
      <c r="ED307" s="129"/>
      <c r="EE307" s="129"/>
      <c r="EF307" s="129"/>
      <c r="EG307" s="129"/>
      <c r="EH307" s="129"/>
      <c r="EI307" s="129"/>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row>
    <row r="308" spans="1:171" ht="11.25" customHeight="1">
      <c r="A308" s="192"/>
      <c r="B308" s="193"/>
      <c r="C308" s="175" t="str">
        <f>IF($D263="1P","D","C")</f>
        <v>C</v>
      </c>
      <c r="D308" s="201"/>
      <c r="E308" s="202"/>
      <c r="F308" s="201"/>
      <c r="G308" s="202"/>
      <c r="H308" s="201"/>
      <c r="I308" s="202"/>
      <c r="J308" s="201"/>
      <c r="K308" s="202"/>
      <c r="L308" s="201"/>
      <c r="M308" s="205"/>
      <c r="N308" s="69" t="str">
        <f>IF(CF321&lt;&gt;"",IF(ISERROR(AND(BV325="",BX325="",BZ325="",CB325="",CD325="")),"E",IF(AND(BV325="",BX325="",BZ325="",CB325="",CD325=""),"","E")),"")</f>
        <v/>
      </c>
      <c r="O308" s="192"/>
      <c r="P308" s="193"/>
      <c r="Q308" s="175" t="str">
        <f>IF($D263="1P","F","F")</f>
        <v>F</v>
      </c>
      <c r="R308" s="201"/>
      <c r="S308" s="202"/>
      <c r="T308" s="201"/>
      <c r="U308" s="202"/>
      <c r="V308" s="201"/>
      <c r="W308" s="202"/>
      <c r="X308" s="201"/>
      <c r="Y308" s="202"/>
      <c r="Z308" s="201"/>
      <c r="AA308" s="205"/>
      <c r="AB308" s="69" t="str">
        <f>IF(DV321&lt;&gt;"",IF(ISERROR(AND(DL325="",DN325="",DP325="",DQ325="",DT325="")),"E",IF(AND(DL325="",DN325="",DP325="",DR325="",DT325=""),"","E")),"")</f>
        <v/>
      </c>
      <c r="AP308" s="3"/>
      <c r="AQ308" s="128"/>
      <c r="AR308" s="128"/>
      <c r="AS308" s="128"/>
      <c r="AT308" s="128"/>
      <c r="AU308" s="128"/>
      <c r="AV308" s="128"/>
      <c r="AW308" s="128"/>
      <c r="AX308" s="128"/>
      <c r="AY308" s="128"/>
      <c r="AZ308" s="128"/>
      <c r="BA308" s="128"/>
      <c r="BB308" s="128"/>
      <c r="BC308" s="128"/>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3"/>
      <c r="CG308" s="128"/>
      <c r="CH308" s="128"/>
      <c r="CI308" s="128"/>
      <c r="CJ308" s="128"/>
      <c r="CK308" s="128"/>
      <c r="CL308" s="128"/>
      <c r="CM308" s="128"/>
      <c r="CN308" s="128"/>
      <c r="CO308" s="128"/>
      <c r="CP308" s="128"/>
      <c r="CQ308" s="128"/>
      <c r="CR308" s="128"/>
      <c r="CS308" s="128"/>
      <c r="CT308" s="41"/>
      <c r="CU308" s="41"/>
      <c r="CV308" s="41"/>
      <c r="CW308" s="41"/>
      <c r="CX308" s="41"/>
      <c r="CY308" s="41"/>
      <c r="CZ308" s="41"/>
      <c r="DA308" s="41"/>
      <c r="DB308" s="41"/>
      <c r="DC308" s="41"/>
      <c r="DD308" s="41"/>
      <c r="DE308" s="41"/>
      <c r="DF308" s="41"/>
      <c r="DG308" s="41"/>
      <c r="DH308" s="41"/>
      <c r="DI308" s="41"/>
      <c r="DJ308" s="41"/>
      <c r="DK308" s="41"/>
      <c r="DL308" s="41"/>
      <c r="DM308" s="41"/>
      <c r="DN308" s="41"/>
      <c r="DO308" s="41"/>
      <c r="DP308" s="41"/>
      <c r="DQ308" s="41"/>
      <c r="DR308" s="41"/>
      <c r="DS308" s="41"/>
      <c r="DT308" s="41"/>
      <c r="DU308" s="41"/>
      <c r="DV308" s="3"/>
      <c r="DW308" s="129"/>
      <c r="DX308" s="129"/>
      <c r="DY308" s="129"/>
      <c r="DZ308" s="129"/>
      <c r="EA308" s="129"/>
      <c r="EB308" s="129"/>
      <c r="EC308" s="129"/>
      <c r="ED308" s="129"/>
      <c r="EE308" s="129"/>
      <c r="EF308" s="129"/>
      <c r="EG308" s="129"/>
      <c r="EH308" s="129"/>
      <c r="EI308" s="129"/>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row>
    <row r="309" spans="1:171" ht="11.25" customHeight="1" thickBot="1">
      <c r="A309" s="194"/>
      <c r="B309" s="195"/>
      <c r="C309" s="207"/>
      <c r="D309" s="203"/>
      <c r="E309" s="204"/>
      <c r="F309" s="203"/>
      <c r="G309" s="204"/>
      <c r="H309" s="203"/>
      <c r="I309" s="204"/>
      <c r="J309" s="203"/>
      <c r="K309" s="204"/>
      <c r="L309" s="203"/>
      <c r="M309" s="206"/>
      <c r="N309" s="69" t="str">
        <f>IF(CF323&lt;&gt;"",IF(CF323="W",IF(SUM(IF(D308&gt;D306,1,0),IF(F308&gt;F306,1,0),IF(H308&gt;H306,1,0),IF(J308&gt;J306,1,0),IF(L308&gt;L306,1,0))&lt;&gt;3,"E",""),""),"")</f>
        <v/>
      </c>
      <c r="O309" s="194"/>
      <c r="P309" s="195"/>
      <c r="Q309" s="207"/>
      <c r="R309" s="203"/>
      <c r="S309" s="204"/>
      <c r="T309" s="203"/>
      <c r="U309" s="204"/>
      <c r="V309" s="203"/>
      <c r="W309" s="204"/>
      <c r="X309" s="203"/>
      <c r="Y309" s="204"/>
      <c r="Z309" s="203"/>
      <c r="AA309" s="206"/>
      <c r="AB309" s="69" t="str">
        <f>IF(DV323&lt;&gt;"",IF(DV323="W",IF(SUM(IF(R308&gt;R306,1,0),IF(T308&gt;T306,1,0),IF(V308&gt;V306,1,0),IF(X308&gt;X306,1,0),IF(Z308&gt;Z306,1,0))&lt;&gt;3,"E",""),""),"")</f>
        <v/>
      </c>
      <c r="AP309" s="3"/>
      <c r="AQ309" s="126"/>
      <c r="AR309" s="126"/>
      <c r="AS309" s="126"/>
      <c r="AT309" s="126"/>
      <c r="AU309" s="126"/>
      <c r="AV309" s="126"/>
      <c r="AW309" s="126"/>
      <c r="AX309" s="126"/>
      <c r="AY309" s="126"/>
      <c r="AZ309" s="126"/>
      <c r="BA309" s="126"/>
      <c r="BB309" s="126"/>
      <c r="BC309" s="126"/>
      <c r="CF309" s="3"/>
      <c r="CG309" s="126"/>
      <c r="CH309" s="126"/>
      <c r="CI309" s="126"/>
      <c r="CJ309" s="126"/>
      <c r="CK309" s="126"/>
      <c r="CL309" s="126"/>
      <c r="CM309" s="126"/>
      <c r="CN309" s="126"/>
      <c r="CO309" s="126"/>
      <c r="CP309" s="126"/>
      <c r="CQ309" s="126"/>
      <c r="CR309" s="126"/>
      <c r="CS309" s="126"/>
      <c r="DV309" s="3"/>
      <c r="DW309" s="129"/>
      <c r="DX309" s="129"/>
      <c r="DY309" s="129"/>
      <c r="DZ309" s="129"/>
      <c r="EA309" s="129"/>
      <c r="EB309" s="129"/>
      <c r="EC309" s="129"/>
      <c r="ED309" s="129"/>
      <c r="EE309" s="129"/>
      <c r="EF309" s="129"/>
      <c r="EG309" s="129"/>
      <c r="EH309" s="129"/>
      <c r="EI309" s="129"/>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row>
    <row r="310" spans="1:171" ht="11.25" customHeight="1" thickBot="1">
      <c r="A310" s="3"/>
      <c r="B310" s="3"/>
      <c r="C310" s="3"/>
      <c r="D310" s="3"/>
      <c r="E310" s="3"/>
      <c r="F310" s="3"/>
      <c r="G310" s="3"/>
      <c r="H310" s="3"/>
      <c r="I310" s="3"/>
      <c r="J310" s="3"/>
      <c r="K310" s="3"/>
      <c r="L310" s="3"/>
      <c r="M310" s="3"/>
      <c r="N310" s="3"/>
      <c r="O310" s="3"/>
      <c r="P310" s="3"/>
      <c r="Q310" s="3"/>
      <c r="R310" s="3"/>
      <c r="S310" s="3"/>
      <c r="T310" s="3"/>
      <c r="U310" s="3"/>
      <c r="V310" s="3"/>
      <c r="W310" s="3"/>
      <c r="X310" s="43"/>
      <c r="Y310" s="43"/>
      <c r="Z310" s="43"/>
      <c r="AA310" s="43"/>
      <c r="AB310" s="43"/>
      <c r="AP310" s="3"/>
      <c r="AQ310" s="127"/>
      <c r="AR310" s="127"/>
      <c r="AS310" s="127"/>
      <c r="AT310" s="127"/>
      <c r="AU310" s="127"/>
      <c r="AV310" s="127"/>
      <c r="AW310" s="127"/>
      <c r="AX310" s="127"/>
      <c r="AY310" s="127"/>
      <c r="AZ310" s="127"/>
      <c r="BA310" s="127"/>
      <c r="BB310" s="127"/>
      <c r="BC310" s="127"/>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3"/>
      <c r="CG310" s="127"/>
      <c r="CH310" s="127"/>
      <c r="CI310" s="127"/>
      <c r="CJ310" s="127"/>
      <c r="CK310" s="127"/>
      <c r="CL310" s="127"/>
      <c r="CM310" s="127"/>
      <c r="CN310" s="127"/>
      <c r="CO310" s="127"/>
      <c r="CP310" s="127"/>
      <c r="CQ310" s="127"/>
      <c r="CR310" s="127"/>
      <c r="CS310" s="127"/>
      <c r="CT310" s="40"/>
      <c r="CU310" s="40"/>
      <c r="CV310" s="40"/>
      <c r="CW310" s="40"/>
      <c r="CX310" s="40"/>
      <c r="CY310" s="40"/>
      <c r="CZ310" s="40"/>
      <c r="DA310" s="40"/>
      <c r="DB310" s="40"/>
      <c r="DC310" s="40"/>
      <c r="DD310" s="40"/>
      <c r="DE310" s="40"/>
      <c r="DF310" s="40"/>
      <c r="DG310" s="40"/>
      <c r="DH310" s="40"/>
      <c r="DI310" s="40"/>
      <c r="DJ310" s="40"/>
      <c r="DK310" s="40"/>
      <c r="DL310" s="40"/>
      <c r="DM310" s="40"/>
      <c r="DN310" s="40"/>
      <c r="DO310" s="40"/>
      <c r="DP310" s="40"/>
      <c r="DQ310" s="40"/>
      <c r="DR310" s="40"/>
      <c r="DS310" s="40"/>
      <c r="DT310" s="40"/>
      <c r="DU310" s="40"/>
      <c r="DV310" s="3"/>
      <c r="DW310" s="129"/>
      <c r="DX310" s="129"/>
      <c r="DY310" s="129"/>
      <c r="DZ310" s="129"/>
      <c r="EA310" s="129"/>
      <c r="EB310" s="129"/>
      <c r="EC310" s="129"/>
      <c r="ED310" s="129"/>
      <c r="EE310" s="129"/>
      <c r="EF310" s="129"/>
      <c r="EG310" s="129"/>
      <c r="EH310" s="129"/>
      <c r="EI310" s="129"/>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row>
    <row r="311" spans="1:171" ht="11.25" customHeight="1">
      <c r="A311" s="42"/>
      <c r="B311" s="42"/>
      <c r="C311" s="42"/>
      <c r="D311" s="42"/>
      <c r="E311" s="42"/>
      <c r="F311" s="43"/>
      <c r="G311" s="43"/>
      <c r="H311" s="43"/>
      <c r="I311" s="43"/>
      <c r="J311" s="43"/>
      <c r="K311" s="43"/>
      <c r="L311" s="43"/>
      <c r="M311" s="43"/>
      <c r="N311" s="43"/>
      <c r="O311" s="43"/>
      <c r="P311" s="43"/>
      <c r="Q311" s="43"/>
      <c r="R311" s="43"/>
      <c r="S311" s="43"/>
      <c r="T311" s="43"/>
      <c r="U311" s="43"/>
      <c r="V311" s="43"/>
      <c r="W311" s="43"/>
      <c r="AA311" s="42"/>
      <c r="AB311" s="42"/>
      <c r="AP311" s="3"/>
      <c r="AQ311" s="154" t="str">
        <f>CONCATENATE($A265," ",$D265,","," ",$F263)</f>
        <v>Group: 5, Women's Singles</v>
      </c>
      <c r="AR311" s="155"/>
      <c r="AS311" s="155"/>
      <c r="AT311" s="155"/>
      <c r="AU311" s="155"/>
      <c r="AV311" s="155"/>
      <c r="AW311" s="155"/>
      <c r="AX311" s="155"/>
      <c r="AY311" s="155"/>
      <c r="AZ311" s="155"/>
      <c r="BA311" s="155"/>
      <c r="BB311" s="155"/>
      <c r="BC311" s="156"/>
      <c r="BD311" s="163">
        <f>A302</f>
        <v>6</v>
      </c>
      <c r="BE311" s="164"/>
      <c r="BF311" s="183" t="str">
        <f>C302</f>
        <v>B</v>
      </c>
      <c r="BG311" s="185" t="str">
        <f>IF(VLOOKUP($BF311,$A267:$C277,3,FALSE)=0,"",CONCATENATE(VLOOKUP(VLOOKUP($BF311,$A267:$C277,3,FALSE),Players!$J:$N,4,FALSE)," ",VLOOKUP($BF311,$A267:$C277,3,FALSE)," ",IF(ISERROR(VLOOKUP(VLOOKUP($BF311,$A267:$C277,3,FALSE),Players!$J:$N,5,FALSE)),"()",CONCATENATE("(",VLOOKUP(VLOOKUP($BF311,$A267:$C277,3,FALSE),Players!$J:$N,5,FALSE),")"))))</f>
        <v/>
      </c>
      <c r="BH311" s="186"/>
      <c r="BI311" s="186"/>
      <c r="BJ311" s="186"/>
      <c r="BK311" s="186"/>
      <c r="BL311" s="186"/>
      <c r="BM311" s="186"/>
      <c r="BN311" s="186"/>
      <c r="BO311" s="186"/>
      <c r="BP311" s="186"/>
      <c r="BQ311" s="186"/>
      <c r="BR311" s="186"/>
      <c r="BS311" s="186"/>
      <c r="BT311" s="186"/>
      <c r="BU311" s="187"/>
      <c r="BV311" s="170" t="str">
        <f>IF(D302&lt;&gt;"",D302,"")</f>
        <v/>
      </c>
      <c r="BW311" s="171"/>
      <c r="BX311" s="335" t="str">
        <f>IF(F302&lt;&gt;"",F302,"")</f>
        <v/>
      </c>
      <c r="BY311" s="171"/>
      <c r="BZ311" s="335" t="str">
        <f>IF(H302&lt;&gt;"",H302,"")</f>
        <v/>
      </c>
      <c r="CA311" s="171"/>
      <c r="CB311" s="335" t="str">
        <f>IF(J302&lt;&gt;"",J302,"")</f>
        <v/>
      </c>
      <c r="CC311" s="171"/>
      <c r="CD311" s="335" t="str">
        <f>IF(L302&lt;&gt;"",L302,"")</f>
        <v/>
      </c>
      <c r="CE311" s="337"/>
      <c r="CF311" s="174" t="str">
        <f>IF($CD311=$CD313,IF($CB311=$CB313,IF($BZ311&lt;&gt;"",IF($BZ311&gt;$BZ313,"W","L"),""),IF($CB311&gt;$CB313,"W","L")),IF($CD311&gt;$CD313,"W","L"))</f>
        <v/>
      </c>
      <c r="CG311" s="154" t="str">
        <f>CONCATENATE($A265," ",$D265,","," ",$F263)</f>
        <v>Group: 5, Women's Singles</v>
      </c>
      <c r="CH311" s="155"/>
      <c r="CI311" s="155"/>
      <c r="CJ311" s="155"/>
      <c r="CK311" s="155"/>
      <c r="CL311" s="155"/>
      <c r="CM311" s="155"/>
      <c r="CN311" s="155"/>
      <c r="CO311" s="155"/>
      <c r="CP311" s="155"/>
      <c r="CQ311" s="155"/>
      <c r="CR311" s="155"/>
      <c r="CS311" s="156"/>
      <c r="CT311" s="163">
        <f>O302</f>
        <v>13</v>
      </c>
      <c r="CU311" s="164"/>
      <c r="CV311" s="183" t="str">
        <f>Q302</f>
        <v>A</v>
      </c>
      <c r="CW311" s="185" t="str">
        <f>IF(VLOOKUP($CV311,$A267:$C277,3,FALSE)=0,"",CONCATENATE(VLOOKUP(VLOOKUP($CV311,$A267:$C277,3,FALSE),Players!$J:$N,4,FALSE)," ",VLOOKUP($CV311,$A267:$C277,3,FALSE)," ",IF(ISERROR(VLOOKUP(VLOOKUP($CV311,$A267:$C277,3,FALSE),Players!$J:$N,5,FALSE)),"()",CONCATENATE("(",VLOOKUP(VLOOKUP($CV311,$A267:$C277,3,FALSE),Players!$J:$N,5,FALSE),")"))))</f>
        <v/>
      </c>
      <c r="CX311" s="186"/>
      <c r="CY311" s="186"/>
      <c r="CZ311" s="186"/>
      <c r="DA311" s="186"/>
      <c r="DB311" s="186"/>
      <c r="DC311" s="186"/>
      <c r="DD311" s="186"/>
      <c r="DE311" s="186"/>
      <c r="DF311" s="186"/>
      <c r="DG311" s="186"/>
      <c r="DH311" s="186"/>
      <c r="DI311" s="186"/>
      <c r="DJ311" s="186"/>
      <c r="DK311" s="187"/>
      <c r="DL311" s="170" t="str">
        <f>IF(R302&lt;&gt;"",R302,"")</f>
        <v/>
      </c>
      <c r="DM311" s="171"/>
      <c r="DN311" s="335" t="str">
        <f>IF(T302&lt;&gt;"",T302,"")</f>
        <v/>
      </c>
      <c r="DO311" s="171"/>
      <c r="DP311" s="335" t="str">
        <f>IF(V302&lt;&gt;"",V302,"")</f>
        <v/>
      </c>
      <c r="DQ311" s="171"/>
      <c r="DR311" s="335" t="str">
        <f>IF(X302&lt;&gt;"",X302,"")</f>
        <v/>
      </c>
      <c r="DS311" s="171"/>
      <c r="DT311" s="335" t="str">
        <f>IF(Z302&lt;&gt;"",Z302,"")</f>
        <v/>
      </c>
      <c r="DU311" s="337"/>
      <c r="DV311" s="174" t="str">
        <f>IF($DT311=$DT313,IF($DR311=$DR313,IF($DP311&lt;&gt;"",IF($DP311&gt;$DP313,"W","L"),""),IF($DR311&gt;$DR313,"W","L")),IF($DT311&gt;$DT313,"W","L"))</f>
        <v/>
      </c>
      <c r="DW311" s="129"/>
      <c r="DX311" s="129"/>
      <c r="DY311" s="129"/>
      <c r="DZ311" s="129"/>
      <c r="EA311" s="129"/>
      <c r="EB311" s="129"/>
      <c r="EC311" s="129"/>
      <c r="ED311" s="129"/>
      <c r="EE311" s="129"/>
      <c r="EF311" s="129"/>
      <c r="EG311" s="129"/>
      <c r="EH311" s="129"/>
      <c r="EI311" s="129"/>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row>
    <row r="312" spans="1:171" ht="11.25" customHeight="1">
      <c r="C312" s="44"/>
      <c r="D312" s="44"/>
      <c r="N312" s="43"/>
      <c r="O312" s="43"/>
      <c r="P312" s="43"/>
      <c r="Q312" s="43"/>
      <c r="R312" s="43"/>
      <c r="S312" s="43"/>
      <c r="T312" s="43"/>
      <c r="U312" s="43"/>
      <c r="V312" s="43"/>
      <c r="W312" s="43"/>
      <c r="X312" s="43"/>
      <c r="Y312" s="43"/>
      <c r="Z312" s="43"/>
      <c r="AA312" s="43"/>
      <c r="AB312" s="43"/>
      <c r="AP312" s="3"/>
      <c r="AQ312" s="157"/>
      <c r="AR312" s="158"/>
      <c r="AS312" s="158"/>
      <c r="AT312" s="158"/>
      <c r="AU312" s="158"/>
      <c r="AV312" s="158"/>
      <c r="AW312" s="158"/>
      <c r="AX312" s="158"/>
      <c r="AY312" s="158"/>
      <c r="AZ312" s="158"/>
      <c r="BA312" s="158"/>
      <c r="BB312" s="158"/>
      <c r="BC312" s="159"/>
      <c r="BD312" s="165"/>
      <c r="BE312" s="166"/>
      <c r="BF312" s="184"/>
      <c r="BG312" s="188"/>
      <c r="BH312" s="189"/>
      <c r="BI312" s="189"/>
      <c r="BJ312" s="189"/>
      <c r="BK312" s="189"/>
      <c r="BL312" s="189"/>
      <c r="BM312" s="189"/>
      <c r="BN312" s="189"/>
      <c r="BO312" s="189"/>
      <c r="BP312" s="189"/>
      <c r="BQ312" s="189"/>
      <c r="BR312" s="189"/>
      <c r="BS312" s="189"/>
      <c r="BT312" s="189"/>
      <c r="BU312" s="190"/>
      <c r="BV312" s="172"/>
      <c r="BW312" s="173"/>
      <c r="BX312" s="336"/>
      <c r="BY312" s="173"/>
      <c r="BZ312" s="336"/>
      <c r="CA312" s="173"/>
      <c r="CB312" s="336"/>
      <c r="CC312" s="173"/>
      <c r="CD312" s="336"/>
      <c r="CE312" s="338"/>
      <c r="CF312" s="174"/>
      <c r="CG312" s="157"/>
      <c r="CH312" s="158"/>
      <c r="CI312" s="158"/>
      <c r="CJ312" s="158"/>
      <c r="CK312" s="158"/>
      <c r="CL312" s="158"/>
      <c r="CM312" s="158"/>
      <c r="CN312" s="158"/>
      <c r="CO312" s="158"/>
      <c r="CP312" s="158"/>
      <c r="CQ312" s="158"/>
      <c r="CR312" s="158"/>
      <c r="CS312" s="159"/>
      <c r="CT312" s="165"/>
      <c r="CU312" s="166"/>
      <c r="CV312" s="184"/>
      <c r="CW312" s="188"/>
      <c r="CX312" s="189"/>
      <c r="CY312" s="189"/>
      <c r="CZ312" s="189"/>
      <c r="DA312" s="189"/>
      <c r="DB312" s="189"/>
      <c r="DC312" s="189"/>
      <c r="DD312" s="189"/>
      <c r="DE312" s="189"/>
      <c r="DF312" s="189"/>
      <c r="DG312" s="189"/>
      <c r="DH312" s="189"/>
      <c r="DI312" s="189"/>
      <c r="DJ312" s="189"/>
      <c r="DK312" s="190"/>
      <c r="DL312" s="172"/>
      <c r="DM312" s="173"/>
      <c r="DN312" s="336"/>
      <c r="DO312" s="173"/>
      <c r="DP312" s="336"/>
      <c r="DQ312" s="173"/>
      <c r="DR312" s="336"/>
      <c r="DS312" s="173"/>
      <c r="DT312" s="336"/>
      <c r="DU312" s="338"/>
      <c r="DV312" s="174"/>
      <c r="DW312" s="129"/>
      <c r="DX312" s="129"/>
      <c r="DY312" s="129"/>
      <c r="DZ312" s="129"/>
      <c r="EA312" s="129"/>
      <c r="EB312" s="129"/>
      <c r="EC312" s="129"/>
      <c r="ED312" s="129"/>
      <c r="EE312" s="129"/>
      <c r="EF312" s="129"/>
      <c r="EG312" s="129"/>
      <c r="EH312" s="129"/>
      <c r="EI312" s="129"/>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row>
    <row r="313" spans="1:171" ht="11.25" customHeight="1">
      <c r="A313" s="2"/>
      <c r="J313" s="43"/>
      <c r="K313" s="43"/>
      <c r="L313" s="43"/>
      <c r="M313" s="43"/>
      <c r="R313" s="42"/>
      <c r="S313" s="42"/>
      <c r="W313" s="42"/>
      <c r="AA313" s="42"/>
      <c r="AB313" s="42"/>
      <c r="AP313" s="3"/>
      <c r="AQ313" s="157"/>
      <c r="AR313" s="158"/>
      <c r="AS313" s="158"/>
      <c r="AT313" s="158"/>
      <c r="AU313" s="158"/>
      <c r="AV313" s="158"/>
      <c r="AW313" s="158"/>
      <c r="AX313" s="158"/>
      <c r="AY313" s="158"/>
      <c r="AZ313" s="158"/>
      <c r="BA313" s="158"/>
      <c r="BB313" s="158"/>
      <c r="BC313" s="159"/>
      <c r="BD313" s="165"/>
      <c r="BE313" s="166"/>
      <c r="BF313" s="175" t="str">
        <f>C304</f>
        <v>F</v>
      </c>
      <c r="BG313" s="177" t="str">
        <f>IF(VLOOKUP($BF313,$A267:$C277,3,FALSE)=0,"",CONCATENATE(VLOOKUP(VLOOKUP($BF313,$A267:$C277,3,FALSE),Players!$J:$N,4,FALSE)," ",VLOOKUP($BF313,$A267:$C277,3,FALSE)," ",IF(ISERROR(VLOOKUP(VLOOKUP($BF313,$A267:$C277,3,FALSE),Players!$J:$N,5,FALSE)),"()",CONCATENATE("(",VLOOKUP(VLOOKUP($BF313,$A267:$C277,3,FALSE),Players!$J:$N,5,FALSE),")"))))</f>
        <v/>
      </c>
      <c r="BH313" s="178"/>
      <c r="BI313" s="178"/>
      <c r="BJ313" s="178"/>
      <c r="BK313" s="178"/>
      <c r="BL313" s="178"/>
      <c r="BM313" s="178"/>
      <c r="BN313" s="178"/>
      <c r="BO313" s="178"/>
      <c r="BP313" s="178"/>
      <c r="BQ313" s="178"/>
      <c r="BR313" s="178"/>
      <c r="BS313" s="178"/>
      <c r="BT313" s="178"/>
      <c r="BU313" s="179"/>
      <c r="BV313" s="150" t="str">
        <f>IF(D304&lt;&gt;"",D304,"")</f>
        <v/>
      </c>
      <c r="BW313" s="151"/>
      <c r="BX313" s="288" t="str">
        <f>IF(F304&lt;&gt;"",F304,"")</f>
        <v/>
      </c>
      <c r="BY313" s="151"/>
      <c r="BZ313" s="288" t="str">
        <f>IF(H304&lt;&gt;"",H304,"")</f>
        <v/>
      </c>
      <c r="CA313" s="151"/>
      <c r="CB313" s="288" t="str">
        <f>IF(J304&lt;&gt;"",J304,"")</f>
        <v/>
      </c>
      <c r="CC313" s="151"/>
      <c r="CD313" s="288" t="str">
        <f>IF(L304&lt;&gt;"",L304,"")</f>
        <v/>
      </c>
      <c r="CE313" s="332"/>
      <c r="CF313" s="174" t="str">
        <f>IF($CF311&lt;&gt;"",IF(CF311="W","L","W"),"")</f>
        <v/>
      </c>
      <c r="CG313" s="157"/>
      <c r="CH313" s="158"/>
      <c r="CI313" s="158"/>
      <c r="CJ313" s="158"/>
      <c r="CK313" s="158"/>
      <c r="CL313" s="158"/>
      <c r="CM313" s="158"/>
      <c r="CN313" s="158"/>
      <c r="CO313" s="158"/>
      <c r="CP313" s="158"/>
      <c r="CQ313" s="158"/>
      <c r="CR313" s="158"/>
      <c r="CS313" s="159"/>
      <c r="CT313" s="165"/>
      <c r="CU313" s="166"/>
      <c r="CV313" s="175" t="str">
        <f>Q304</f>
        <v>E</v>
      </c>
      <c r="CW313" s="177" t="str">
        <f>IF(VLOOKUP($CV313,$A267:$C277,3,FALSE)=0,"",CONCATENATE(VLOOKUP(VLOOKUP($CV313,$A267:$C277,3,FALSE),Players!$J:$N,4,FALSE)," ",VLOOKUP($CV313,$A267:$C277,3,FALSE)," ",IF(ISERROR(VLOOKUP(VLOOKUP($CV313,$A267:$C277,3,FALSE),Players!$J:$N,5,FALSE)),"()",CONCATENATE("(",VLOOKUP(VLOOKUP($CV313,$A267:$C277,3,FALSE),Players!$J:$N,5,FALSE),")"))))</f>
        <v/>
      </c>
      <c r="CX313" s="178"/>
      <c r="CY313" s="178"/>
      <c r="CZ313" s="178"/>
      <c r="DA313" s="178"/>
      <c r="DB313" s="178"/>
      <c r="DC313" s="178"/>
      <c r="DD313" s="178"/>
      <c r="DE313" s="178"/>
      <c r="DF313" s="178"/>
      <c r="DG313" s="178"/>
      <c r="DH313" s="178"/>
      <c r="DI313" s="178"/>
      <c r="DJ313" s="178"/>
      <c r="DK313" s="179"/>
      <c r="DL313" s="150" t="str">
        <f>IF(R304&lt;&gt;"",R304,"")</f>
        <v/>
      </c>
      <c r="DM313" s="151"/>
      <c r="DN313" s="288" t="str">
        <f>IF(T304&lt;&gt;"",T304,"")</f>
        <v/>
      </c>
      <c r="DO313" s="151"/>
      <c r="DP313" s="288" t="str">
        <f>IF(V304&lt;&gt;"",V304,"")</f>
        <v/>
      </c>
      <c r="DQ313" s="151"/>
      <c r="DR313" s="288" t="str">
        <f>IF(X304&lt;&gt;"",X304,"")</f>
        <v/>
      </c>
      <c r="DS313" s="151"/>
      <c r="DT313" s="288" t="str">
        <f>IF(Z304&lt;&gt;"",Z304,"")</f>
        <v/>
      </c>
      <c r="DU313" s="332"/>
      <c r="DV313" s="174" t="str">
        <f>IF($DV311&lt;&gt;"",IF(DV311="W","L","W"),"")</f>
        <v/>
      </c>
      <c r="DW313" s="129"/>
      <c r="DX313" s="129"/>
      <c r="DY313" s="129"/>
      <c r="DZ313" s="129"/>
      <c r="EA313" s="129"/>
      <c r="EB313" s="129"/>
      <c r="EC313" s="129"/>
      <c r="ED313" s="129"/>
      <c r="EE313" s="129"/>
      <c r="EF313" s="129"/>
      <c r="EG313" s="129"/>
      <c r="EH313" s="129"/>
      <c r="EI313" s="129"/>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row>
    <row r="314" spans="1:171" ht="11.25" customHeight="1" thickBot="1">
      <c r="A314" s="42"/>
      <c r="R314" s="42"/>
      <c r="S314" s="42"/>
      <c r="W314" s="42"/>
      <c r="X314" s="43"/>
      <c r="Y314" s="43"/>
      <c r="Z314" s="43"/>
      <c r="AA314" s="43"/>
      <c r="AB314" s="43"/>
      <c r="AP314" s="3"/>
      <c r="AQ314" s="160"/>
      <c r="AR314" s="161"/>
      <c r="AS314" s="161"/>
      <c r="AT314" s="161"/>
      <c r="AU314" s="161"/>
      <c r="AV314" s="161"/>
      <c r="AW314" s="161"/>
      <c r="AX314" s="161"/>
      <c r="AY314" s="161"/>
      <c r="AZ314" s="161"/>
      <c r="BA314" s="161"/>
      <c r="BB314" s="161"/>
      <c r="BC314" s="162"/>
      <c r="BD314" s="167"/>
      <c r="BE314" s="168"/>
      <c r="BF314" s="176"/>
      <c r="BG314" s="180"/>
      <c r="BH314" s="181"/>
      <c r="BI314" s="181"/>
      <c r="BJ314" s="181"/>
      <c r="BK314" s="181"/>
      <c r="BL314" s="181"/>
      <c r="BM314" s="181"/>
      <c r="BN314" s="181"/>
      <c r="BO314" s="181"/>
      <c r="BP314" s="181"/>
      <c r="BQ314" s="181"/>
      <c r="BR314" s="181"/>
      <c r="BS314" s="181"/>
      <c r="BT314" s="181"/>
      <c r="BU314" s="182"/>
      <c r="BV314" s="152"/>
      <c r="BW314" s="153"/>
      <c r="BX314" s="333"/>
      <c r="BY314" s="153"/>
      <c r="BZ314" s="333"/>
      <c r="CA314" s="153"/>
      <c r="CB314" s="333"/>
      <c r="CC314" s="153"/>
      <c r="CD314" s="333"/>
      <c r="CE314" s="334"/>
      <c r="CF314" s="341"/>
      <c r="CG314" s="160"/>
      <c r="CH314" s="161"/>
      <c r="CI314" s="161"/>
      <c r="CJ314" s="161"/>
      <c r="CK314" s="161"/>
      <c r="CL314" s="161"/>
      <c r="CM314" s="161"/>
      <c r="CN314" s="161"/>
      <c r="CO314" s="161"/>
      <c r="CP314" s="161"/>
      <c r="CQ314" s="161"/>
      <c r="CR314" s="161"/>
      <c r="CS314" s="162"/>
      <c r="CT314" s="167"/>
      <c r="CU314" s="168"/>
      <c r="CV314" s="176"/>
      <c r="CW314" s="180"/>
      <c r="CX314" s="181"/>
      <c r="CY314" s="181"/>
      <c r="CZ314" s="181"/>
      <c r="DA314" s="181"/>
      <c r="DB314" s="181"/>
      <c r="DC314" s="181"/>
      <c r="DD314" s="181"/>
      <c r="DE314" s="181"/>
      <c r="DF314" s="181"/>
      <c r="DG314" s="181"/>
      <c r="DH314" s="181"/>
      <c r="DI314" s="181"/>
      <c r="DJ314" s="181"/>
      <c r="DK314" s="182"/>
      <c r="DL314" s="152"/>
      <c r="DM314" s="153"/>
      <c r="DN314" s="333"/>
      <c r="DO314" s="153"/>
      <c r="DP314" s="333"/>
      <c r="DQ314" s="153"/>
      <c r="DR314" s="333"/>
      <c r="DS314" s="153"/>
      <c r="DT314" s="333"/>
      <c r="DU314" s="334"/>
      <c r="DV314" s="174"/>
      <c r="DW314" s="129"/>
      <c r="DX314" s="129"/>
      <c r="DY314" s="129"/>
      <c r="DZ314" s="129"/>
      <c r="EA314" s="129"/>
      <c r="EB314" s="129"/>
      <c r="EC314" s="129"/>
      <c r="ED314" s="129"/>
      <c r="EE314" s="129"/>
      <c r="EF314" s="129"/>
      <c r="EG314" s="129"/>
      <c r="EH314" s="129"/>
      <c r="EI314" s="129"/>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row>
    <row r="315" spans="1:171" ht="11.25" customHeight="1">
      <c r="A315" s="42"/>
      <c r="R315" s="42"/>
      <c r="S315" s="42"/>
      <c r="W315" s="42"/>
      <c r="AA315" s="42"/>
      <c r="AB315" s="42"/>
      <c r="AP315" s="3"/>
      <c r="AQ315" s="126"/>
      <c r="AR315" s="126"/>
      <c r="AS315" s="126"/>
      <c r="AT315" s="126"/>
      <c r="AU315" s="126"/>
      <c r="AV315" s="126"/>
      <c r="AW315" s="126"/>
      <c r="AX315" s="126"/>
      <c r="AY315" s="126"/>
      <c r="AZ315" s="126"/>
      <c r="BA315" s="126"/>
      <c r="BB315" s="126"/>
      <c r="BC315" s="126"/>
      <c r="BV315" s="169" t="str">
        <f>IF(CF311&lt;&gt;"",IF(AND(AND(BV311&gt;-1,BV313&gt;-1),OR(BV311&gt;10,BV313&gt;10),ABS(BV311-BV313)&gt;1,IF(OR(BV311&gt;11,BV313&gt;11),ABS(BV311-BV313)=2,TRUE),BV311=INT(BV311),BV313=INT(BV313)),"","Error"),"")</f>
        <v/>
      </c>
      <c r="BW315" s="169"/>
      <c r="BX315" s="169" t="str">
        <f>IF(CF311&lt;&gt;"",IF(AND(AND(BX311&gt;-1,BX313&gt;-1),OR(BX311&gt;10,BX313&gt;10),ABS(BX311-BX313)&gt;1,IF(OR(BX311&gt;11,BX313&gt;11),ABS(BX311-BX313)=2,TRUE),BX311=INT(BX311),BX313=INT(BX313)),"","Error"),"")</f>
        <v/>
      </c>
      <c r="BY315" s="169"/>
      <c r="BZ315" s="169" t="str">
        <f>IF(CF311&lt;&gt;"",IF(AND(AND(BZ311&gt;-1,BZ313&gt;-1),OR(BZ311&gt;10,BZ313&gt;10),ABS(BZ311-BZ313)&gt;1,IF(OR(BZ311&gt;11,BZ313&gt;11),ABS(BZ311-BZ313)=2,TRUE),BZ311=INT(BZ311),BZ313=INT(BZ313)),"","Error"),"")</f>
        <v/>
      </c>
      <c r="CA315" s="169"/>
      <c r="CB315" s="169" t="str">
        <f>IF(AND(CF311&lt;&gt;"",CB311&lt;&gt;""),IF(AND(AND(CB311&gt;-1,CB313&gt;-1),OR(CB311&gt;10,CB313&gt;10),ABS(CB311-CB313)&gt;1,IF(OR(CB311&gt;11,CB313&gt;11),ABS(CB311-CB313)=2,TRUE),CB311=INT(CB311),CB313=INT(CB313)),"","Error"),"")</f>
        <v/>
      </c>
      <c r="CC315" s="169"/>
      <c r="CD315" s="169" t="str">
        <f>IF(AND(CF311&lt;&gt;"",CD311&lt;&gt;""),IF(AND(AND(CD311&gt;-1,CD313&gt;-1),OR(CD311&gt;10,CD313&gt;10),ABS(CD311-CD313)&gt;1,IF(OR(CD311&gt;11,CD313&gt;11),ABS(CD311-CD313)=2,TRUE),CD311=INT(CD311),CD313=INT(CD313)),"","Error"),"")</f>
        <v/>
      </c>
      <c r="CE315" s="169"/>
      <c r="CF315" s="3"/>
      <c r="CG315" s="126"/>
      <c r="CH315" s="126"/>
      <c r="CI315" s="126"/>
      <c r="CJ315" s="126"/>
      <c r="CK315" s="126"/>
      <c r="CL315" s="126"/>
      <c r="CM315" s="126"/>
      <c r="CN315" s="126"/>
      <c r="CO315" s="126"/>
      <c r="CP315" s="126"/>
      <c r="CQ315" s="126"/>
      <c r="CR315" s="126"/>
      <c r="CS315" s="126"/>
      <c r="DL315" s="169" t="str">
        <f>IF(DV311&lt;&gt;"",IF(AND(AND(DL311&gt;-1,DL313&gt;-1),OR(DL311&gt;10,DL313&gt;10),ABS(DL311-DL313)&gt;1,IF(OR(DL311&gt;11,DL313&gt;11),ABS(DL311-DL313)=2,TRUE),DL311=INT(DL311),DL313=INT(DL313)),"","Error"),"")</f>
        <v/>
      </c>
      <c r="DM315" s="169"/>
      <c r="DN315" s="169" t="str">
        <f>IF(DV311&lt;&gt;"",IF(AND(AND(DN311&gt;-1,DN313&gt;-1),OR(DN311&gt;10,DN313&gt;10),ABS(DN311-DN313)&gt;1,IF(OR(DN311&gt;11,DN313&gt;11),ABS(DN311-DN313)=2,TRUE),DN311=INT(DN311),DN313=INT(DN313)),"","Error"),"")</f>
        <v/>
      </c>
      <c r="DO315" s="169"/>
      <c r="DP315" s="169" t="str">
        <f>IF(DV311&lt;&gt;"",IF(AND(AND(DP311&gt;-1,DP313&gt;-1),OR(DP311&gt;10,DP313&gt;10),ABS(DP311-DP313)&gt;1,IF(OR(DP311&gt;11,DP313&gt;11),ABS(DP311-DP313)=2,TRUE),DP311=INT(DP311),DP313=INT(DP313)),"","Error"),"")</f>
        <v/>
      </c>
      <c r="DQ315" s="169"/>
      <c r="DR315" s="169" t="str">
        <f>IF(AND(DV311&lt;&gt;"",DR311&lt;&gt;""),IF(AND(AND(DR311&gt;-1,DR313&gt;-1),OR(DR311&gt;10,DR313&gt;10),ABS(DR311-DR313)&gt;1,IF(OR(DR311&gt;11,DR313&gt;11),ABS(DR311-DR313)=2,TRUE),DR311=INT(DR311),DR313=INT(DR313)),"","Error"),"")</f>
        <v/>
      </c>
      <c r="DS315" s="169"/>
      <c r="DT315" s="169" t="str">
        <f>IF(AND(DV311&lt;&gt;"",DT311&lt;&gt;""),IF(AND(AND(DT311&gt;-1,DT313&gt;-1),OR(DT311&gt;10,DT313&gt;10),ABS(DT311-DT313)&gt;1,IF(OR(DT311&gt;11,DT313&gt;11),ABS(DT311-DT313)=2,TRUE),DT311=INT(DT311),DT313=INT(DT313)),"","Error"),"")</f>
        <v/>
      </c>
      <c r="DU315" s="169"/>
      <c r="DV315" s="3"/>
      <c r="DW315" s="129"/>
      <c r="DX315" s="129"/>
      <c r="DY315" s="129"/>
      <c r="DZ315" s="129"/>
      <c r="EA315" s="129"/>
      <c r="EB315" s="129"/>
      <c r="EC315" s="129"/>
      <c r="ED315" s="129"/>
      <c r="EE315" s="129"/>
      <c r="EF315" s="129"/>
      <c r="EG315" s="129"/>
      <c r="EH315" s="129"/>
      <c r="EI315" s="129"/>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row>
    <row r="316" spans="1:171" ht="11.25" customHeight="1">
      <c r="C316" s="44"/>
      <c r="D316" s="44"/>
      <c r="R316" s="42"/>
      <c r="S316" s="42"/>
      <c r="W316" s="42"/>
      <c r="X316" s="43"/>
      <c r="Y316" s="43"/>
      <c r="Z316" s="43"/>
      <c r="AA316" s="43"/>
      <c r="AB316" s="43"/>
      <c r="AP316" s="3"/>
      <c r="AQ316" s="126"/>
      <c r="AR316" s="126"/>
      <c r="AS316" s="126"/>
      <c r="AT316" s="126"/>
      <c r="AU316" s="126"/>
      <c r="AV316" s="126"/>
      <c r="AW316" s="126"/>
      <c r="AX316" s="126"/>
      <c r="AY316" s="126"/>
      <c r="AZ316" s="126"/>
      <c r="BA316" s="126"/>
      <c r="BB316" s="126"/>
      <c r="BC316" s="126"/>
      <c r="CF316" s="3"/>
      <c r="CG316" s="126"/>
      <c r="CH316" s="126"/>
      <c r="CI316" s="126"/>
      <c r="CJ316" s="126"/>
      <c r="CK316" s="126"/>
      <c r="CL316" s="126"/>
      <c r="CM316" s="126"/>
      <c r="CN316" s="126"/>
      <c r="CO316" s="126"/>
      <c r="CP316" s="126"/>
      <c r="CQ316" s="126"/>
      <c r="CR316" s="126"/>
      <c r="CS316" s="126"/>
      <c r="DV316" s="3"/>
      <c r="DW316" s="129"/>
      <c r="DX316" s="129"/>
      <c r="DY316" s="129"/>
      <c r="DZ316" s="129"/>
      <c r="EA316" s="129"/>
      <c r="EB316" s="129"/>
      <c r="EC316" s="129"/>
      <c r="ED316" s="129"/>
      <c r="EE316" s="129"/>
      <c r="EF316" s="129"/>
      <c r="EG316" s="129"/>
      <c r="EH316" s="129"/>
      <c r="EI316" s="129"/>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row>
    <row r="317" spans="1:171" ht="11.25" customHeight="1">
      <c r="A317" s="2"/>
      <c r="J317" s="43"/>
      <c r="K317" s="43"/>
      <c r="L317" s="43"/>
      <c r="M317" s="43"/>
      <c r="N317" s="43"/>
      <c r="O317" s="43"/>
      <c r="P317" s="43"/>
      <c r="Q317" s="43"/>
      <c r="R317" s="42"/>
      <c r="S317" s="42"/>
      <c r="T317" s="43"/>
      <c r="U317" s="43"/>
      <c r="V317" s="43"/>
      <c r="W317" s="42"/>
      <c r="AA317" s="42"/>
      <c r="AB317" s="42"/>
      <c r="AP317" s="3"/>
      <c r="AQ317" s="127"/>
      <c r="AR317" s="127"/>
      <c r="AS317" s="127"/>
      <c r="AT317" s="127"/>
      <c r="AU317" s="127"/>
      <c r="AV317" s="127"/>
      <c r="AW317" s="127"/>
      <c r="AX317" s="127"/>
      <c r="AY317" s="127"/>
      <c r="AZ317" s="127"/>
      <c r="BA317" s="127"/>
      <c r="BB317" s="127"/>
      <c r="BC317" s="127"/>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3"/>
      <c r="CG317" s="127"/>
      <c r="CH317" s="127"/>
      <c r="CI317" s="127"/>
      <c r="CJ317" s="127"/>
      <c r="CK317" s="127"/>
      <c r="CL317" s="127"/>
      <c r="CM317" s="127"/>
      <c r="CN317" s="127"/>
      <c r="CO317" s="127"/>
      <c r="CP317" s="127"/>
      <c r="CQ317" s="127"/>
      <c r="CR317" s="127"/>
      <c r="CS317" s="127"/>
      <c r="CT317" s="40"/>
      <c r="CU317" s="40"/>
      <c r="CV317" s="40"/>
      <c r="CW317" s="40"/>
      <c r="CX317" s="40"/>
      <c r="CY317" s="40"/>
      <c r="CZ317" s="40"/>
      <c r="DA317" s="40"/>
      <c r="DB317" s="40"/>
      <c r="DC317" s="40"/>
      <c r="DD317" s="40"/>
      <c r="DE317" s="40"/>
      <c r="DF317" s="40"/>
      <c r="DG317" s="40"/>
      <c r="DH317" s="40"/>
      <c r="DI317" s="40"/>
      <c r="DJ317" s="40"/>
      <c r="DK317" s="40"/>
      <c r="DL317" s="40"/>
      <c r="DM317" s="40"/>
      <c r="DN317" s="40"/>
      <c r="DO317" s="40"/>
      <c r="DP317" s="40"/>
      <c r="DQ317" s="40"/>
      <c r="DR317" s="40"/>
      <c r="DS317" s="40"/>
      <c r="DT317" s="40"/>
      <c r="DU317" s="40"/>
      <c r="DV317" s="3"/>
      <c r="DW317" s="129"/>
      <c r="DX317" s="129"/>
      <c r="DY317" s="129"/>
      <c r="DZ317" s="129"/>
      <c r="EA317" s="129"/>
      <c r="EB317" s="129"/>
      <c r="EC317" s="129"/>
      <c r="ED317" s="129"/>
      <c r="EE317" s="129"/>
      <c r="EF317" s="129"/>
      <c r="EG317" s="129"/>
      <c r="EH317" s="129"/>
      <c r="EI317" s="129"/>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row>
    <row r="318" spans="1:171" ht="11.25" customHeight="1">
      <c r="A318" s="42"/>
      <c r="R318" s="42"/>
      <c r="S318" s="42"/>
      <c r="W318" s="42"/>
      <c r="X318" s="43"/>
      <c r="Y318" s="43"/>
      <c r="Z318" s="43"/>
      <c r="AA318" s="43"/>
      <c r="AB318" s="43"/>
      <c r="AP318" s="3"/>
      <c r="AQ318" s="128"/>
      <c r="AR318" s="128"/>
      <c r="AS318" s="128"/>
      <c r="AT318" s="128"/>
      <c r="AU318" s="128"/>
      <c r="AV318" s="128"/>
      <c r="AW318" s="128"/>
      <c r="AX318" s="128"/>
      <c r="AY318" s="128"/>
      <c r="AZ318" s="128"/>
      <c r="BA318" s="128"/>
      <c r="BB318" s="128"/>
      <c r="BC318" s="128"/>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3"/>
      <c r="CG318" s="128"/>
      <c r="CH318" s="128"/>
      <c r="CI318" s="128"/>
      <c r="CJ318" s="128"/>
      <c r="CK318" s="128"/>
      <c r="CL318" s="128"/>
      <c r="CM318" s="128"/>
      <c r="CN318" s="128"/>
      <c r="CO318" s="128"/>
      <c r="CP318" s="128"/>
      <c r="CQ318" s="128"/>
      <c r="CR318" s="128"/>
      <c r="CS318" s="128"/>
      <c r="CT318" s="41"/>
      <c r="CU318" s="41"/>
      <c r="CV318" s="41"/>
      <c r="CW318" s="41"/>
      <c r="CX318" s="41"/>
      <c r="CY318" s="41"/>
      <c r="CZ318" s="41"/>
      <c r="DA318" s="41"/>
      <c r="DB318" s="41"/>
      <c r="DC318" s="41"/>
      <c r="DD318" s="41"/>
      <c r="DE318" s="41"/>
      <c r="DF318" s="41"/>
      <c r="DG318" s="41"/>
      <c r="DH318" s="41"/>
      <c r="DI318" s="41"/>
      <c r="DJ318" s="41"/>
      <c r="DK318" s="41"/>
      <c r="DL318" s="41"/>
      <c r="DM318" s="41"/>
      <c r="DN318" s="41"/>
      <c r="DO318" s="41"/>
      <c r="DP318" s="41"/>
      <c r="DQ318" s="41"/>
      <c r="DR318" s="41"/>
      <c r="DS318" s="41"/>
      <c r="DT318" s="41"/>
      <c r="DU318" s="41"/>
      <c r="DV318" s="3"/>
      <c r="DW318" s="129"/>
      <c r="DX318" s="129"/>
      <c r="DY318" s="129"/>
      <c r="DZ318" s="129"/>
      <c r="EA318" s="129"/>
      <c r="EB318" s="129"/>
      <c r="EC318" s="129"/>
      <c r="ED318" s="129"/>
      <c r="EE318" s="129"/>
      <c r="EF318" s="129"/>
      <c r="EG318" s="129"/>
      <c r="EH318" s="129"/>
      <c r="EI318" s="129"/>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row>
    <row r="319" spans="1:171" ht="11.25" customHeight="1">
      <c r="A319" s="42"/>
      <c r="R319" s="42"/>
      <c r="S319" s="42"/>
      <c r="W319" s="42"/>
      <c r="AA319" s="42"/>
      <c r="AB319" s="42"/>
      <c r="AP319" s="3"/>
      <c r="AQ319" s="126"/>
      <c r="AR319" s="126"/>
      <c r="AS319" s="126"/>
      <c r="AT319" s="126"/>
      <c r="AU319" s="126"/>
      <c r="AV319" s="126"/>
      <c r="AW319" s="126"/>
      <c r="AX319" s="126"/>
      <c r="AY319" s="126"/>
      <c r="AZ319" s="126"/>
      <c r="BA319" s="126"/>
      <c r="BB319" s="126"/>
      <c r="BC319" s="126"/>
      <c r="CF319" s="3"/>
      <c r="CG319" s="126"/>
      <c r="CH319" s="126"/>
      <c r="CI319" s="126"/>
      <c r="CJ319" s="126"/>
      <c r="CK319" s="126"/>
      <c r="CL319" s="126"/>
      <c r="CM319" s="126"/>
      <c r="CN319" s="126"/>
      <c r="CO319" s="126"/>
      <c r="CP319" s="126"/>
      <c r="CQ319" s="126"/>
      <c r="CR319" s="126"/>
      <c r="CS319" s="126"/>
      <c r="DV319" s="3"/>
      <c r="DW319" s="129"/>
      <c r="DX319" s="129"/>
      <c r="DY319" s="129"/>
      <c r="DZ319" s="129"/>
      <c r="EA319" s="129"/>
      <c r="EB319" s="129"/>
      <c r="EC319" s="129"/>
      <c r="ED319" s="129"/>
      <c r="EE319" s="129"/>
      <c r="EF319" s="129"/>
      <c r="EG319" s="129"/>
      <c r="EH319" s="129"/>
      <c r="EI319" s="129"/>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row>
    <row r="320" spans="1:171" ht="11.25" customHeight="1" thickBot="1">
      <c r="A320" s="42"/>
      <c r="R320" s="42"/>
      <c r="S320" s="42"/>
      <c r="W320" s="42"/>
      <c r="X320" s="43"/>
      <c r="Y320" s="43"/>
      <c r="Z320" s="43"/>
      <c r="AA320" s="43"/>
      <c r="AB320" s="43"/>
      <c r="AP320" s="3"/>
      <c r="AQ320" s="127"/>
      <c r="AR320" s="127"/>
      <c r="AS320" s="127"/>
      <c r="AT320" s="127"/>
      <c r="AU320" s="127"/>
      <c r="AV320" s="127"/>
      <c r="AW320" s="127"/>
      <c r="AX320" s="127"/>
      <c r="AY320" s="127"/>
      <c r="AZ320" s="127"/>
      <c r="BA320" s="127"/>
      <c r="BB320" s="127"/>
      <c r="BC320" s="127"/>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3"/>
      <c r="CG320" s="127"/>
      <c r="CH320" s="127"/>
      <c r="CI320" s="127"/>
      <c r="CJ320" s="127"/>
      <c r="CK320" s="127"/>
      <c r="CL320" s="127"/>
      <c r="CM320" s="127"/>
      <c r="CN320" s="127"/>
      <c r="CO320" s="127"/>
      <c r="CP320" s="127"/>
      <c r="CQ320" s="127"/>
      <c r="CR320" s="127"/>
      <c r="CS320" s="127"/>
      <c r="CT320" s="40"/>
      <c r="CU320" s="40"/>
      <c r="CV320" s="40"/>
      <c r="CW320" s="40"/>
      <c r="CX320" s="40"/>
      <c r="CY320" s="40"/>
      <c r="CZ320" s="40"/>
      <c r="DA320" s="40"/>
      <c r="DB320" s="40"/>
      <c r="DC320" s="40"/>
      <c r="DD320" s="40"/>
      <c r="DE320" s="40"/>
      <c r="DF320" s="40"/>
      <c r="DG320" s="40"/>
      <c r="DH320" s="40"/>
      <c r="DI320" s="40"/>
      <c r="DJ320" s="40"/>
      <c r="DK320" s="40"/>
      <c r="DL320" s="40"/>
      <c r="DM320" s="40"/>
      <c r="DN320" s="40"/>
      <c r="DO320" s="40"/>
      <c r="DP320" s="40"/>
      <c r="DQ320" s="40"/>
      <c r="DR320" s="40"/>
      <c r="DS320" s="40"/>
      <c r="DT320" s="40"/>
      <c r="DU320" s="40"/>
      <c r="DV320" s="3"/>
      <c r="DW320" s="129"/>
      <c r="DX320" s="129"/>
      <c r="DY320" s="129"/>
      <c r="DZ320" s="129"/>
      <c r="EA320" s="129"/>
      <c r="EB320" s="129"/>
      <c r="EC320" s="129"/>
      <c r="ED320" s="129"/>
      <c r="EE320" s="129"/>
      <c r="EF320" s="129"/>
      <c r="EG320" s="129"/>
      <c r="EH320" s="129"/>
      <c r="EI320" s="129"/>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row>
    <row r="321" spans="1:171" ht="11.25" customHeight="1">
      <c r="A321" s="2"/>
      <c r="R321" s="42"/>
      <c r="S321" s="42"/>
      <c r="W321" s="42"/>
      <c r="AA321" s="42"/>
      <c r="AB321" s="42"/>
      <c r="AP321" s="3"/>
      <c r="AQ321" s="154" t="str">
        <f>CONCATENATE($A265," ",$D265,","," ",$F263)</f>
        <v>Group: 5, Women's Singles</v>
      </c>
      <c r="AR321" s="155"/>
      <c r="AS321" s="155"/>
      <c r="AT321" s="155"/>
      <c r="AU321" s="155"/>
      <c r="AV321" s="155"/>
      <c r="AW321" s="155"/>
      <c r="AX321" s="155"/>
      <c r="AY321" s="155"/>
      <c r="AZ321" s="155"/>
      <c r="BA321" s="155"/>
      <c r="BB321" s="155"/>
      <c r="BC321" s="156"/>
      <c r="BD321" s="163">
        <f>A306</f>
        <v>7</v>
      </c>
      <c r="BE321" s="164"/>
      <c r="BF321" s="183" t="str">
        <f>C306</f>
        <v>A</v>
      </c>
      <c r="BG321" s="185" t="str">
        <f>IF(VLOOKUP($BF321,$A267:$C277,3,FALSE)=0,"",CONCATENATE(VLOOKUP(VLOOKUP($BF321,$A267:$C277,3,FALSE),Players!$J:$N,4,FALSE)," ",VLOOKUP($BF321,$A267:$C277,3,FALSE)," ",IF(ISERROR(VLOOKUP(VLOOKUP($BF321,$A267:$C277,3,FALSE),Players!$J:$N,5,FALSE)),"()",CONCATENATE("(",VLOOKUP(VLOOKUP($BF321,$A267:$C277,3,FALSE),Players!$J:$N,5,FALSE),")"))))</f>
        <v/>
      </c>
      <c r="BH321" s="186"/>
      <c r="BI321" s="186"/>
      <c r="BJ321" s="186"/>
      <c r="BK321" s="186"/>
      <c r="BL321" s="186"/>
      <c r="BM321" s="186"/>
      <c r="BN321" s="186"/>
      <c r="BO321" s="186"/>
      <c r="BP321" s="186"/>
      <c r="BQ321" s="186"/>
      <c r="BR321" s="186"/>
      <c r="BS321" s="186"/>
      <c r="BT321" s="186"/>
      <c r="BU321" s="187"/>
      <c r="BV321" s="170" t="str">
        <f>IF(D306&lt;&gt;"",D306,"")</f>
        <v/>
      </c>
      <c r="BW321" s="171"/>
      <c r="BX321" s="335" t="str">
        <f>IF(F306&lt;&gt;"",F306,"")</f>
        <v/>
      </c>
      <c r="BY321" s="171"/>
      <c r="BZ321" s="335" t="str">
        <f>IF(H306&lt;&gt;"",H306,"")</f>
        <v/>
      </c>
      <c r="CA321" s="171"/>
      <c r="CB321" s="335" t="str">
        <f>IF(J306&lt;&gt;"",J306,"")</f>
        <v/>
      </c>
      <c r="CC321" s="171"/>
      <c r="CD321" s="335" t="str">
        <f>IF(L306&lt;&gt;"",L306,"")</f>
        <v/>
      </c>
      <c r="CE321" s="337"/>
      <c r="CF321" s="174" t="str">
        <f>IF($CD321=$CD323,IF($CB321=$CB323,IF($BZ321&lt;&gt;"",IF($BZ321&gt;$BZ323,"W","L"),""),IF($CB321&gt;$CB323,"W","L")),IF($CD321&gt;$CD323,"W","L"))</f>
        <v/>
      </c>
      <c r="CG321" s="154" t="str">
        <f>CONCATENATE($A265," ",$D265,","," ",$F263)</f>
        <v>Group: 5, Women's Singles</v>
      </c>
      <c r="CH321" s="155"/>
      <c r="CI321" s="155"/>
      <c r="CJ321" s="155"/>
      <c r="CK321" s="155"/>
      <c r="CL321" s="155"/>
      <c r="CM321" s="155"/>
      <c r="CN321" s="155"/>
      <c r="CO321" s="155"/>
      <c r="CP321" s="155"/>
      <c r="CQ321" s="155"/>
      <c r="CR321" s="155"/>
      <c r="CS321" s="156"/>
      <c r="CT321" s="163">
        <f>O306</f>
        <v>14</v>
      </c>
      <c r="CU321" s="164"/>
      <c r="CV321" s="183" t="str">
        <f>Q306</f>
        <v>D</v>
      </c>
      <c r="CW321" s="185" t="str">
        <f>IF(VLOOKUP($CV321,$A267:$C277,3,FALSE)=0,"",CONCATENATE(VLOOKUP(VLOOKUP($CV321,$A267:$C277,3,FALSE),Players!$J:$N,4,FALSE)," ",VLOOKUP($CV321,$A267:$C277,3,FALSE)," ",IF(ISERROR(VLOOKUP(VLOOKUP($CV321,$A267:$C277,3,FALSE),Players!$J:$N,5,FALSE)),"()",CONCATENATE("(",VLOOKUP(VLOOKUP($CV321,$A267:$C277,3,FALSE),Players!$J:$N,5,FALSE),")"))))</f>
        <v/>
      </c>
      <c r="CX321" s="186"/>
      <c r="CY321" s="186"/>
      <c r="CZ321" s="186"/>
      <c r="DA321" s="186"/>
      <c r="DB321" s="186"/>
      <c r="DC321" s="186"/>
      <c r="DD321" s="186"/>
      <c r="DE321" s="186"/>
      <c r="DF321" s="186"/>
      <c r="DG321" s="186"/>
      <c r="DH321" s="186"/>
      <c r="DI321" s="186"/>
      <c r="DJ321" s="186"/>
      <c r="DK321" s="187"/>
      <c r="DL321" s="170" t="str">
        <f>IF(R306&lt;&gt;"",R306,"")</f>
        <v/>
      </c>
      <c r="DM321" s="171"/>
      <c r="DN321" s="335" t="str">
        <f>IF(T306&lt;&gt;"",T306,"")</f>
        <v/>
      </c>
      <c r="DO321" s="171"/>
      <c r="DP321" s="335" t="str">
        <f>IF(V306&lt;&gt;"",V306,"")</f>
        <v/>
      </c>
      <c r="DQ321" s="171"/>
      <c r="DR321" s="335" t="str">
        <f>IF(X306&lt;&gt;"",X306,"")</f>
        <v/>
      </c>
      <c r="DS321" s="171"/>
      <c r="DT321" s="335" t="str">
        <f>IF(Z306&lt;&gt;"",Z306,"")</f>
        <v/>
      </c>
      <c r="DU321" s="337"/>
      <c r="DV321" s="174" t="str">
        <f>IF($DT321=$DT323,IF($DR321=$DR323,IF($DP321&lt;&gt;"",IF($DP321&gt;$DP323,"W","L"),""),IF($DR321&gt;$DR323,"W","L")),IF($DT321&gt;$DT323,"W","L"))</f>
        <v/>
      </c>
      <c r="DW321" s="129"/>
      <c r="DX321" s="129"/>
      <c r="DY321" s="129"/>
      <c r="DZ321" s="129"/>
      <c r="EA321" s="129"/>
      <c r="EB321" s="129"/>
      <c r="EC321" s="129"/>
      <c r="ED321" s="129"/>
      <c r="EE321" s="129"/>
      <c r="EF321" s="129"/>
      <c r="EG321" s="129"/>
      <c r="EH321" s="129"/>
      <c r="EI321" s="129"/>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row>
    <row r="322" spans="1:171" ht="11.25" customHeight="1">
      <c r="R322" s="42"/>
      <c r="S322" s="42"/>
      <c r="W322" s="42"/>
      <c r="X322" s="43"/>
      <c r="Y322" s="43"/>
      <c r="Z322" s="43"/>
      <c r="AA322" s="43"/>
      <c r="AB322" s="43"/>
      <c r="AC322" s="43"/>
      <c r="AD322" s="43"/>
      <c r="AE322" s="43"/>
      <c r="AF322" s="43"/>
      <c r="AG322" s="43"/>
      <c r="AH322" s="43"/>
      <c r="AI322" s="43"/>
      <c r="AJ322" s="43"/>
      <c r="AK322" s="43"/>
      <c r="AL322" s="43"/>
      <c r="AM322" s="43"/>
      <c r="AN322" s="3"/>
      <c r="AO322" s="3"/>
      <c r="AP322" s="3"/>
      <c r="AQ322" s="157"/>
      <c r="AR322" s="158"/>
      <c r="AS322" s="158"/>
      <c r="AT322" s="158"/>
      <c r="AU322" s="158"/>
      <c r="AV322" s="158"/>
      <c r="AW322" s="158"/>
      <c r="AX322" s="158"/>
      <c r="AY322" s="158"/>
      <c r="AZ322" s="158"/>
      <c r="BA322" s="158"/>
      <c r="BB322" s="158"/>
      <c r="BC322" s="159"/>
      <c r="BD322" s="165"/>
      <c r="BE322" s="166"/>
      <c r="BF322" s="184"/>
      <c r="BG322" s="188"/>
      <c r="BH322" s="189"/>
      <c r="BI322" s="189"/>
      <c r="BJ322" s="189"/>
      <c r="BK322" s="189"/>
      <c r="BL322" s="189"/>
      <c r="BM322" s="189"/>
      <c r="BN322" s="189"/>
      <c r="BO322" s="189"/>
      <c r="BP322" s="189"/>
      <c r="BQ322" s="189"/>
      <c r="BR322" s="189"/>
      <c r="BS322" s="189"/>
      <c r="BT322" s="189"/>
      <c r="BU322" s="190"/>
      <c r="BV322" s="172"/>
      <c r="BW322" s="173"/>
      <c r="BX322" s="336"/>
      <c r="BY322" s="173"/>
      <c r="BZ322" s="336"/>
      <c r="CA322" s="173"/>
      <c r="CB322" s="336"/>
      <c r="CC322" s="173"/>
      <c r="CD322" s="336"/>
      <c r="CE322" s="338"/>
      <c r="CF322" s="174"/>
      <c r="CG322" s="157"/>
      <c r="CH322" s="158"/>
      <c r="CI322" s="158"/>
      <c r="CJ322" s="158"/>
      <c r="CK322" s="158"/>
      <c r="CL322" s="158"/>
      <c r="CM322" s="158"/>
      <c r="CN322" s="158"/>
      <c r="CO322" s="158"/>
      <c r="CP322" s="158"/>
      <c r="CQ322" s="158"/>
      <c r="CR322" s="158"/>
      <c r="CS322" s="159"/>
      <c r="CT322" s="165"/>
      <c r="CU322" s="166"/>
      <c r="CV322" s="184"/>
      <c r="CW322" s="188"/>
      <c r="CX322" s="189"/>
      <c r="CY322" s="189"/>
      <c r="CZ322" s="189"/>
      <c r="DA322" s="189"/>
      <c r="DB322" s="189"/>
      <c r="DC322" s="189"/>
      <c r="DD322" s="189"/>
      <c r="DE322" s="189"/>
      <c r="DF322" s="189"/>
      <c r="DG322" s="189"/>
      <c r="DH322" s="189"/>
      <c r="DI322" s="189"/>
      <c r="DJ322" s="189"/>
      <c r="DK322" s="190"/>
      <c r="DL322" s="172"/>
      <c r="DM322" s="173"/>
      <c r="DN322" s="336"/>
      <c r="DO322" s="173"/>
      <c r="DP322" s="336"/>
      <c r="DQ322" s="173"/>
      <c r="DR322" s="336"/>
      <c r="DS322" s="173"/>
      <c r="DT322" s="336"/>
      <c r="DU322" s="338"/>
      <c r="DV322" s="174"/>
      <c r="DW322" s="129"/>
      <c r="DX322" s="129"/>
      <c r="DY322" s="129"/>
      <c r="DZ322" s="129"/>
      <c r="EA322" s="129"/>
      <c r="EB322" s="129"/>
      <c r="EC322" s="129"/>
      <c r="ED322" s="129"/>
      <c r="EE322" s="129"/>
      <c r="EF322" s="129"/>
      <c r="EG322" s="129"/>
      <c r="EH322" s="129"/>
      <c r="EI322" s="129"/>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row>
    <row r="323" spans="1:171" ht="11.25" customHeight="1">
      <c r="A323" s="2"/>
      <c r="R323" s="42"/>
      <c r="S323" s="42"/>
      <c r="W323" s="42"/>
      <c r="AA323" s="42"/>
      <c r="AB323" s="42"/>
      <c r="AI323" s="42"/>
      <c r="AJ323" s="42"/>
      <c r="AN323" s="3"/>
      <c r="AO323" s="3"/>
      <c r="AP323" s="3"/>
      <c r="AQ323" s="157"/>
      <c r="AR323" s="158"/>
      <c r="AS323" s="158"/>
      <c r="AT323" s="158"/>
      <c r="AU323" s="158"/>
      <c r="AV323" s="158"/>
      <c r="AW323" s="158"/>
      <c r="AX323" s="158"/>
      <c r="AY323" s="158"/>
      <c r="AZ323" s="158"/>
      <c r="BA323" s="158"/>
      <c r="BB323" s="158"/>
      <c r="BC323" s="159"/>
      <c r="BD323" s="165"/>
      <c r="BE323" s="166"/>
      <c r="BF323" s="175" t="str">
        <f>C308</f>
        <v>C</v>
      </c>
      <c r="BG323" s="177" t="str">
        <f>IF(VLOOKUP($BF323,$A267:$C277,3,FALSE)=0,"",CONCATENATE(VLOOKUP(VLOOKUP($BF323,$A267:$C277,3,FALSE),Players!$J:$N,4,FALSE)," ",VLOOKUP($BF323,$A267:$C277,3,FALSE)," ",IF(ISERROR(VLOOKUP(VLOOKUP($BF323,$A267:$C277,3,FALSE),Players!$J:$N,5,FALSE)),"()",CONCATENATE("(",VLOOKUP(VLOOKUP($BF323,$A267:$C277,3,FALSE),Players!$J:$N,5,FALSE),")"))))</f>
        <v/>
      </c>
      <c r="BH323" s="178"/>
      <c r="BI323" s="178"/>
      <c r="BJ323" s="178"/>
      <c r="BK323" s="178"/>
      <c r="BL323" s="178"/>
      <c r="BM323" s="178"/>
      <c r="BN323" s="178"/>
      <c r="BO323" s="178"/>
      <c r="BP323" s="178"/>
      <c r="BQ323" s="178"/>
      <c r="BR323" s="178"/>
      <c r="BS323" s="178"/>
      <c r="BT323" s="178"/>
      <c r="BU323" s="179"/>
      <c r="BV323" s="150" t="str">
        <f>IF(D308&lt;&gt;"",D308,"")</f>
        <v/>
      </c>
      <c r="BW323" s="151"/>
      <c r="BX323" s="288" t="str">
        <f>IF(F308&lt;&gt;"",F308,"")</f>
        <v/>
      </c>
      <c r="BY323" s="151"/>
      <c r="BZ323" s="288" t="str">
        <f>IF(H308&lt;&gt;"",H308,"")</f>
        <v/>
      </c>
      <c r="CA323" s="151"/>
      <c r="CB323" s="288" t="str">
        <f>IF(J308&lt;&gt;"",J308,"")</f>
        <v/>
      </c>
      <c r="CC323" s="151"/>
      <c r="CD323" s="288" t="str">
        <f>IF(L308&lt;&gt;"",L308,"")</f>
        <v/>
      </c>
      <c r="CE323" s="332"/>
      <c r="CF323" s="174" t="str">
        <f>IF($CF321&lt;&gt;"",IF(CF321="W","L","W"),"")</f>
        <v/>
      </c>
      <c r="CG323" s="157"/>
      <c r="CH323" s="158"/>
      <c r="CI323" s="158"/>
      <c r="CJ323" s="158"/>
      <c r="CK323" s="158"/>
      <c r="CL323" s="158"/>
      <c r="CM323" s="158"/>
      <c r="CN323" s="158"/>
      <c r="CO323" s="158"/>
      <c r="CP323" s="158"/>
      <c r="CQ323" s="158"/>
      <c r="CR323" s="158"/>
      <c r="CS323" s="159"/>
      <c r="CT323" s="165"/>
      <c r="CU323" s="166"/>
      <c r="CV323" s="175" t="str">
        <f>Q308</f>
        <v>F</v>
      </c>
      <c r="CW323" s="177" t="str">
        <f>IF(VLOOKUP($CV323,$A267:$C277,3,FALSE)=0,"",CONCATENATE(VLOOKUP(VLOOKUP($CV323,$A267:$C277,3,FALSE),Players!$J:$N,4,FALSE)," ",VLOOKUP($CV323,$A267:$C277,3,FALSE)," ",IF(ISERROR(VLOOKUP(VLOOKUP($CV323,$A267:$C277,3,FALSE),Players!$J:$N,5,FALSE)),"()",CONCATENATE("(",VLOOKUP(VLOOKUP($CV323,$A267:$C277,3,FALSE),Players!$J:$N,5,FALSE),")"))))</f>
        <v/>
      </c>
      <c r="CX323" s="178"/>
      <c r="CY323" s="178"/>
      <c r="CZ323" s="178"/>
      <c r="DA323" s="178"/>
      <c r="DB323" s="178"/>
      <c r="DC323" s="178"/>
      <c r="DD323" s="178"/>
      <c r="DE323" s="178"/>
      <c r="DF323" s="178"/>
      <c r="DG323" s="178"/>
      <c r="DH323" s="178"/>
      <c r="DI323" s="178"/>
      <c r="DJ323" s="178"/>
      <c r="DK323" s="179"/>
      <c r="DL323" s="150" t="str">
        <f>IF(R308&lt;&gt;"",R308,"")</f>
        <v/>
      </c>
      <c r="DM323" s="151"/>
      <c r="DN323" s="288" t="str">
        <f>IF(T308&lt;&gt;"",T308,"")</f>
        <v/>
      </c>
      <c r="DO323" s="151"/>
      <c r="DP323" s="288" t="str">
        <f>IF(V308&lt;&gt;"",V308,"")</f>
        <v/>
      </c>
      <c r="DQ323" s="151"/>
      <c r="DR323" s="288" t="str">
        <f>IF(X308&lt;&gt;"",X308,"")</f>
        <v/>
      </c>
      <c r="DS323" s="151"/>
      <c r="DT323" s="288" t="str">
        <f>IF(Z308&lt;&gt;"",Z308,"")</f>
        <v/>
      </c>
      <c r="DU323" s="332"/>
      <c r="DV323" s="174" t="str">
        <f>IF($DV321&lt;&gt;"",IF(DV321="W","L","W"),"")</f>
        <v/>
      </c>
      <c r="DW323" s="129"/>
      <c r="DX323" s="129"/>
      <c r="DY323" s="129"/>
      <c r="DZ323" s="129"/>
      <c r="EA323" s="129"/>
      <c r="EB323" s="129"/>
      <c r="EC323" s="129"/>
      <c r="ED323" s="129"/>
      <c r="EE323" s="129"/>
      <c r="EF323" s="129"/>
      <c r="EG323" s="129"/>
      <c r="EH323" s="129"/>
      <c r="EI323" s="129"/>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row>
    <row r="324" spans="1:171" ht="11.25" customHeight="1" thickBot="1">
      <c r="A324" s="2"/>
      <c r="R324" s="42"/>
      <c r="S324" s="42"/>
      <c r="W324" s="42"/>
      <c r="X324" s="43"/>
      <c r="Y324" s="43"/>
      <c r="Z324" s="43"/>
      <c r="AA324" s="43"/>
      <c r="AB324" s="43"/>
      <c r="AC324" s="43"/>
      <c r="AD324" s="43"/>
      <c r="AE324" s="43"/>
      <c r="AF324" s="43"/>
      <c r="AG324" s="43"/>
      <c r="AH324" s="43"/>
      <c r="AI324" s="43"/>
      <c r="AJ324" s="43"/>
      <c r="AK324" s="43"/>
      <c r="AL324" s="43"/>
      <c r="AM324" s="43"/>
      <c r="AN324" s="3"/>
      <c r="AO324" s="3"/>
      <c r="AP324" s="3"/>
      <c r="AQ324" s="160"/>
      <c r="AR324" s="161"/>
      <c r="AS324" s="161"/>
      <c r="AT324" s="161"/>
      <c r="AU324" s="161"/>
      <c r="AV324" s="161"/>
      <c r="AW324" s="161"/>
      <c r="AX324" s="161"/>
      <c r="AY324" s="161"/>
      <c r="AZ324" s="161"/>
      <c r="BA324" s="161"/>
      <c r="BB324" s="161"/>
      <c r="BC324" s="162"/>
      <c r="BD324" s="167"/>
      <c r="BE324" s="168"/>
      <c r="BF324" s="176"/>
      <c r="BG324" s="180"/>
      <c r="BH324" s="181"/>
      <c r="BI324" s="181"/>
      <c r="BJ324" s="181"/>
      <c r="BK324" s="181"/>
      <c r="BL324" s="181"/>
      <c r="BM324" s="181"/>
      <c r="BN324" s="181"/>
      <c r="BO324" s="181"/>
      <c r="BP324" s="181"/>
      <c r="BQ324" s="181"/>
      <c r="BR324" s="181"/>
      <c r="BS324" s="181"/>
      <c r="BT324" s="181"/>
      <c r="BU324" s="182"/>
      <c r="BV324" s="152"/>
      <c r="BW324" s="153"/>
      <c r="BX324" s="333"/>
      <c r="BY324" s="153"/>
      <c r="BZ324" s="333"/>
      <c r="CA324" s="153"/>
      <c r="CB324" s="333"/>
      <c r="CC324" s="153"/>
      <c r="CD324" s="333"/>
      <c r="CE324" s="334"/>
      <c r="CF324" s="341"/>
      <c r="CG324" s="160"/>
      <c r="CH324" s="161"/>
      <c r="CI324" s="161"/>
      <c r="CJ324" s="161"/>
      <c r="CK324" s="161"/>
      <c r="CL324" s="161"/>
      <c r="CM324" s="161"/>
      <c r="CN324" s="161"/>
      <c r="CO324" s="161"/>
      <c r="CP324" s="161"/>
      <c r="CQ324" s="161"/>
      <c r="CR324" s="161"/>
      <c r="CS324" s="162"/>
      <c r="CT324" s="167"/>
      <c r="CU324" s="168"/>
      <c r="CV324" s="176"/>
      <c r="CW324" s="180"/>
      <c r="CX324" s="181"/>
      <c r="CY324" s="181"/>
      <c r="CZ324" s="181"/>
      <c r="DA324" s="181"/>
      <c r="DB324" s="181"/>
      <c r="DC324" s="181"/>
      <c r="DD324" s="181"/>
      <c r="DE324" s="181"/>
      <c r="DF324" s="181"/>
      <c r="DG324" s="181"/>
      <c r="DH324" s="181"/>
      <c r="DI324" s="181"/>
      <c r="DJ324" s="181"/>
      <c r="DK324" s="182"/>
      <c r="DL324" s="152"/>
      <c r="DM324" s="153"/>
      <c r="DN324" s="333"/>
      <c r="DO324" s="153"/>
      <c r="DP324" s="333"/>
      <c r="DQ324" s="153"/>
      <c r="DR324" s="333"/>
      <c r="DS324" s="153"/>
      <c r="DT324" s="333"/>
      <c r="DU324" s="334"/>
      <c r="DV324" s="174"/>
      <c r="DW324" s="129"/>
      <c r="DX324" s="129"/>
      <c r="DY324" s="129"/>
      <c r="DZ324" s="129"/>
      <c r="EA324" s="129"/>
      <c r="EB324" s="129"/>
      <c r="EC324" s="129"/>
      <c r="ED324" s="129"/>
      <c r="EE324" s="129"/>
      <c r="EF324" s="129"/>
      <c r="EG324" s="129"/>
      <c r="EH324" s="129"/>
      <c r="EI324" s="129"/>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row>
    <row r="325" spans="1:171" ht="11.25" customHeight="1" thickBot="1">
      <c r="A325" s="2"/>
      <c r="R325" s="42"/>
      <c r="S325" s="42"/>
      <c r="W325" s="42"/>
      <c r="AA325" s="42"/>
      <c r="AB325" s="42"/>
      <c r="AI325" s="42"/>
      <c r="AJ325" s="42"/>
      <c r="AN325" s="3"/>
      <c r="AO325" s="3"/>
      <c r="AP325" s="3"/>
      <c r="AQ325" s="129"/>
      <c r="AR325" s="129"/>
      <c r="AS325" s="129"/>
      <c r="AT325" s="129"/>
      <c r="AU325" s="129"/>
      <c r="AV325" s="129"/>
      <c r="AW325" s="129"/>
      <c r="AX325" s="129"/>
      <c r="AY325" s="129"/>
      <c r="AZ325" s="129"/>
      <c r="BA325" s="129"/>
      <c r="BB325" s="129"/>
      <c r="BC325" s="129"/>
      <c r="BD325" s="3"/>
      <c r="BE325" s="3"/>
      <c r="BF325" s="3"/>
      <c r="BG325" s="3"/>
      <c r="BH325" s="3"/>
      <c r="BI325" s="3"/>
      <c r="BJ325" s="3"/>
      <c r="BK325" s="3"/>
      <c r="BL325" s="3"/>
      <c r="BM325" s="3"/>
      <c r="BN325" s="3"/>
      <c r="BO325" s="3"/>
      <c r="BP325" s="3"/>
      <c r="BQ325" s="3"/>
      <c r="BR325" s="3"/>
      <c r="BS325" s="3"/>
      <c r="BT325" s="3"/>
      <c r="BU325" s="3"/>
      <c r="BV325" s="169" t="str">
        <f>IF(CF321&lt;&gt;"",IF(AND(AND(BV321&gt;-1,BV323&gt;-1),OR(BV321&gt;10,BV323&gt;10),ABS(BV321-BV323)&gt;1,IF(OR(BV321&gt;11,BV323&gt;11),ABS(BV321-BV323)=2,TRUE),BV321=INT(BV321),BV323=INT(BV323)),"","Error"),"")</f>
        <v/>
      </c>
      <c r="BW325" s="169"/>
      <c r="BX325" s="169" t="str">
        <f>IF(CF321&lt;&gt;"",IF(AND(AND(BX321&gt;-1,BX323&gt;-1),OR(BX321&gt;10,BX323&gt;10),ABS(BX321-BX323)&gt;1,IF(OR(BX321&gt;11,BX323&gt;11),ABS(BX321-BX323)=2,TRUE),BX321=INT(BX321),BX323=INT(BX323)),"","Error"),"")</f>
        <v/>
      </c>
      <c r="BY325" s="169"/>
      <c r="BZ325" s="169" t="str">
        <f>IF(CF321&lt;&gt;"",IF(AND(AND(BZ321&gt;-1,BZ323&gt;-1),OR(BZ321&gt;10,BZ323&gt;10),ABS(BZ321-BZ323)&gt;1,IF(OR(BZ321&gt;11,BZ323&gt;11),ABS(BZ321-BZ323)=2,TRUE),BZ321=INT(BZ321),BZ323=INT(BZ323)),"","Error"),"")</f>
        <v/>
      </c>
      <c r="CA325" s="169"/>
      <c r="CB325" s="169" t="str">
        <f>IF(AND(CF321&lt;&gt;"",CB321&lt;&gt;""),IF(AND(AND(CB321&gt;-1,CB323&gt;-1),OR(CB321&gt;10,CB323&gt;10),ABS(CB321-CB323)&gt;1,IF(OR(CB321&gt;11,CB323&gt;11),ABS(CB321-CB323)=2,TRUE),CB321=INT(CB321),CB323=INT(CB323)),"","Error"),"")</f>
        <v/>
      </c>
      <c r="CC325" s="169"/>
      <c r="CD325" s="169" t="str">
        <f>IF(AND(CF321&lt;&gt;"",CD321&lt;&gt;""),IF(AND(AND(CD321&gt;-1,CD323&gt;-1),OR(CD321&gt;10,CD323&gt;10),ABS(CD321-CD323)&gt;1,IF(OR(CD321&gt;11,CD323&gt;11),ABS(CD321-CD323)=2,TRUE),CD321=INT(CD321),CD323=INT(CD323)),"","Error"),"")</f>
        <v/>
      </c>
      <c r="CE325" s="169"/>
      <c r="CF325" s="3"/>
      <c r="CG325" s="129"/>
      <c r="CH325" s="129"/>
      <c r="CI325" s="129"/>
      <c r="CJ325" s="129"/>
      <c r="CK325" s="129"/>
      <c r="CL325" s="129"/>
      <c r="CM325" s="129"/>
      <c r="CN325" s="129"/>
      <c r="CO325" s="129"/>
      <c r="CP325" s="129"/>
      <c r="CQ325" s="129"/>
      <c r="CR325" s="129"/>
      <c r="CS325" s="129"/>
      <c r="CT325" s="3"/>
      <c r="CU325" s="3"/>
      <c r="CV325" s="3"/>
      <c r="CW325" s="3"/>
      <c r="CX325" s="3"/>
      <c r="CY325" s="3"/>
      <c r="CZ325" s="3"/>
      <c r="DA325" s="3"/>
      <c r="DB325" s="3"/>
      <c r="DC325" s="3"/>
      <c r="DD325" s="3"/>
      <c r="DE325" s="3"/>
      <c r="DF325" s="3"/>
      <c r="DG325" s="3"/>
      <c r="DH325" s="3"/>
      <c r="DI325" s="3"/>
      <c r="DJ325" s="3"/>
      <c r="DK325" s="3"/>
      <c r="DL325" s="169" t="str">
        <f>IF(DV321&lt;&gt;"",IF(AND(AND(DL321&gt;-1,DL323&gt;-1),OR(DL321&gt;10,DL323&gt;10),ABS(DL321-DL323)&gt;1,IF(OR(DL321&gt;11,DL323&gt;11),ABS(DL321-DL323)=2,TRUE),DL321=INT(DL321),DL323=INT(DL323)),"","Error"),"")</f>
        <v/>
      </c>
      <c r="DM325" s="169"/>
      <c r="DN325" s="169" t="str">
        <f>IF(DV321&lt;&gt;"",IF(AND(AND(DN321&gt;-1,DN323&gt;-1),OR(DN321&gt;10,DN323&gt;10),ABS(DN321-DN323)&gt;1,IF(OR(DN321&gt;11,DN323&gt;11),ABS(DN321-DN323)=2,TRUE),DN321=INT(DN321),DN323=INT(DN323)),"","Error"),"")</f>
        <v/>
      </c>
      <c r="DO325" s="169"/>
      <c r="DP325" s="169" t="str">
        <f>IF(DV321&lt;&gt;"",IF(AND(AND(DP321&gt;-1,DP323&gt;-1),OR(DP321&gt;10,DP323&gt;10),ABS(DP321-DP323)&gt;1,IF(OR(DP321&gt;11,DP323&gt;11),ABS(DP321-DP323)=2,TRUE),DP321=INT(DP321),DP323=INT(DP323)),"","Error"),"")</f>
        <v/>
      </c>
      <c r="DQ325" s="169"/>
      <c r="DR325" s="169" t="str">
        <f>IF(AND(DV321&lt;&gt;"",DR321&lt;&gt;""),IF(AND(AND(DR321&gt;-1,DR323&gt;-1),OR(DR321&gt;10,DR323&gt;10),ABS(DR321-DR323)&gt;1,IF(OR(DR321&gt;11,DR323&gt;11),ABS(DR321-DR323)=2,TRUE),DR321=INT(DR321),DR323=INT(DR323)),"","Error"),"")</f>
        <v/>
      </c>
      <c r="DS325" s="169"/>
      <c r="DT325" s="169" t="str">
        <f>IF(AND(DV321&lt;&gt;"",DT321&lt;&gt;""),IF(AND(AND(DT321&gt;-1,DT323&gt;-1),OR(DT321&gt;10,DT323&gt;10),ABS(DT321-DT323)&gt;1,IF(OR(DT321&gt;11,DT323&gt;11),ABS(DT321-DT323)=2,TRUE),DT321=INT(DT321),DT323=INT(DT323)),"","Error"),"")</f>
        <v/>
      </c>
      <c r="DU325" s="169"/>
      <c r="DV325" s="3"/>
      <c r="DW325" s="129"/>
      <c r="DX325" s="129"/>
      <c r="DY325" s="129"/>
      <c r="DZ325" s="129"/>
      <c r="EA325" s="129"/>
      <c r="EB325" s="129"/>
      <c r="EC325" s="129"/>
      <c r="ED325" s="129"/>
      <c r="EE325" s="129"/>
      <c r="EF325" s="129"/>
      <c r="EG325" s="129"/>
      <c r="EH325" s="129"/>
      <c r="EI325" s="129"/>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row>
    <row r="326" spans="1:171" ht="11.25" customHeight="1">
      <c r="A326" s="259" t="s">
        <v>9</v>
      </c>
      <c r="B326" s="260"/>
      <c r="C326" s="260"/>
      <c r="D326" s="260"/>
      <c r="E326" s="260"/>
      <c r="F326" s="300" t="str">
        <f>Players!$C$1</f>
        <v>Enter Division Name</v>
      </c>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301"/>
      <c r="AF326" s="301"/>
      <c r="AG326" s="301"/>
      <c r="AH326" s="302" t="s">
        <v>10</v>
      </c>
      <c r="AI326" s="303"/>
      <c r="AJ326" s="303"/>
      <c r="AK326" s="306" t="str">
        <f>Players!$G$1</f>
        <v>Enter Date</v>
      </c>
      <c r="AL326" s="307"/>
      <c r="AM326" s="307"/>
      <c r="AN326" s="307"/>
      <c r="AO326" s="308"/>
      <c r="AQ326" s="154" t="str">
        <f>CONCATENATE($A330," ",$D330,","," ",$F328)</f>
        <v>Group: 6, Women's Singles</v>
      </c>
      <c r="AR326" s="155"/>
      <c r="AS326" s="155"/>
      <c r="AT326" s="155"/>
      <c r="AU326" s="155"/>
      <c r="AV326" s="155"/>
      <c r="AW326" s="155"/>
      <c r="AX326" s="155"/>
      <c r="AY326" s="155"/>
      <c r="AZ326" s="155"/>
      <c r="BA326" s="155"/>
      <c r="BB326" s="155"/>
      <c r="BC326" s="156"/>
      <c r="BD326" s="163">
        <f>A347</f>
        <v>1</v>
      </c>
      <c r="BE326" s="164"/>
      <c r="BF326" s="183" t="str">
        <f>C347</f>
        <v>A</v>
      </c>
      <c r="BG326" s="185" t="str">
        <f>IF(VLOOKUP($BF326,$A332:$C342,3,FALSE)=0,"",CONCATENATE(VLOOKUP(VLOOKUP($BF326,$A332:$C342,3,FALSE),Players!$J:$N,4,FALSE)," ",VLOOKUP($BF326,$A332:$C342,3,FALSE)," ",IF(ISERROR(VLOOKUP(VLOOKUP($BF326,$A332:$C342,3,FALSE),Players!$J:$N,5,FALSE)),"()",CONCATENATE("(",VLOOKUP(VLOOKUP($BF326,$A332:$C342,3,FALSE),Players!$J:$N,5,FALSE),")"))))</f>
        <v/>
      </c>
      <c r="BH326" s="186"/>
      <c r="BI326" s="186"/>
      <c r="BJ326" s="186"/>
      <c r="BK326" s="186"/>
      <c r="BL326" s="186"/>
      <c r="BM326" s="186"/>
      <c r="BN326" s="186"/>
      <c r="BO326" s="186"/>
      <c r="BP326" s="186"/>
      <c r="BQ326" s="186"/>
      <c r="BR326" s="186"/>
      <c r="BS326" s="186"/>
      <c r="BT326" s="186"/>
      <c r="BU326" s="187"/>
      <c r="BV326" s="170" t="str">
        <f>IF(D347&lt;&gt;"",D347,"")</f>
        <v/>
      </c>
      <c r="BW326" s="171"/>
      <c r="BX326" s="335" t="str">
        <f>IF(F347&lt;&gt;"",F347,"")</f>
        <v/>
      </c>
      <c r="BY326" s="171"/>
      <c r="BZ326" s="335" t="str">
        <f>IF(H347&lt;&gt;"",H347,"")</f>
        <v/>
      </c>
      <c r="CA326" s="171"/>
      <c r="CB326" s="335" t="str">
        <f>IF(J347&lt;&gt;"",J347,"")</f>
        <v/>
      </c>
      <c r="CC326" s="171"/>
      <c r="CD326" s="335" t="str">
        <f>IF(L347&lt;&gt;"",L347,"")</f>
        <v/>
      </c>
      <c r="CE326" s="337"/>
      <c r="CF326" s="174" t="str">
        <f>IF($CD326=$CD328,IF($CB326=$CB328,IF($BZ326&lt;&gt;"",IF($BZ326&gt;$BZ328,"W","L"),""),IF($CB326&gt;$CB328,"W","L")),IF($CD326&gt;$CD328,"W","L"))</f>
        <v/>
      </c>
      <c r="CG326" s="154" t="str">
        <f>CONCATENATE($A330," ",$D330,","," ",$F328)</f>
        <v>Group: 6, Women's Singles</v>
      </c>
      <c r="CH326" s="155"/>
      <c r="CI326" s="155"/>
      <c r="CJ326" s="155"/>
      <c r="CK326" s="155"/>
      <c r="CL326" s="155"/>
      <c r="CM326" s="155"/>
      <c r="CN326" s="155"/>
      <c r="CO326" s="155"/>
      <c r="CP326" s="155"/>
      <c r="CQ326" s="155"/>
      <c r="CR326" s="155"/>
      <c r="CS326" s="156"/>
      <c r="CT326" s="163">
        <f>O347</f>
        <v>8</v>
      </c>
      <c r="CU326" s="164"/>
      <c r="CV326" s="183" t="str">
        <f>Q347</f>
        <v>B</v>
      </c>
      <c r="CW326" s="185" t="str">
        <f>IF(VLOOKUP($CV326,$A332:$C342,3,FALSE)=0,"",CONCATENATE(VLOOKUP(VLOOKUP($CV326,$A332:$C342,3,FALSE),Players!$J:$N,4,FALSE)," ",VLOOKUP($CV326,$A332:$C342,3,FALSE)," ",IF(ISERROR(VLOOKUP(VLOOKUP($CV326,$A332:$C342,3,FALSE),Players!$J:$N,5,FALSE)),"()",CONCATENATE("(",VLOOKUP(VLOOKUP($CV326,$A332:$C342,3,FALSE),Players!$J:$N,5,FALSE),")"))))</f>
        <v/>
      </c>
      <c r="CX326" s="186"/>
      <c r="CY326" s="186"/>
      <c r="CZ326" s="186"/>
      <c r="DA326" s="186"/>
      <c r="DB326" s="186"/>
      <c r="DC326" s="186"/>
      <c r="DD326" s="186"/>
      <c r="DE326" s="186"/>
      <c r="DF326" s="186"/>
      <c r="DG326" s="186"/>
      <c r="DH326" s="186"/>
      <c r="DI326" s="186"/>
      <c r="DJ326" s="186"/>
      <c r="DK326" s="187"/>
      <c r="DL326" s="170" t="str">
        <f>IF(R347&lt;&gt;"",R347,"")</f>
        <v/>
      </c>
      <c r="DM326" s="171"/>
      <c r="DN326" s="335" t="str">
        <f>IF(T347&lt;&gt;"",T347,"")</f>
        <v/>
      </c>
      <c r="DO326" s="171"/>
      <c r="DP326" s="335" t="str">
        <f>IF(V347&lt;&gt;"",V347,"")</f>
        <v/>
      </c>
      <c r="DQ326" s="171"/>
      <c r="DR326" s="335" t="str">
        <f>IF(X347&lt;&gt;"",X347,"")</f>
        <v/>
      </c>
      <c r="DS326" s="171"/>
      <c r="DT326" s="335" t="str">
        <f>IF(Z347&lt;&gt;"",Z347,"")</f>
        <v/>
      </c>
      <c r="DU326" s="337"/>
      <c r="DV326" s="174" t="str">
        <f>IF($DT326=$DT328,IF($DR326=$DR328,IF($DP326&lt;&gt;"",IF($DP326&gt;$DP328,"W","L"),""),IF($DR326&gt;$DR328,"W","L")),IF($DT326&gt;$DT328,"W","L"))</f>
        <v/>
      </c>
      <c r="DW326" s="154" t="str">
        <f>CONCATENATE($A330," ",$D330,","," ",$F328)</f>
        <v>Group: 6, Women's Singles</v>
      </c>
      <c r="DX326" s="155"/>
      <c r="DY326" s="155"/>
      <c r="DZ326" s="155"/>
      <c r="EA326" s="155"/>
      <c r="EB326" s="155"/>
      <c r="EC326" s="155"/>
      <c r="ED326" s="155"/>
      <c r="EE326" s="155"/>
      <c r="EF326" s="155"/>
      <c r="EG326" s="155"/>
      <c r="EH326" s="155"/>
      <c r="EI326" s="156"/>
      <c r="EJ326" s="163">
        <f>AC347</f>
        <v>15</v>
      </c>
      <c r="EK326" s="164"/>
      <c r="EL326" s="183" t="str">
        <f>AE347</f>
        <v>B</v>
      </c>
      <c r="EM326" s="185" t="str">
        <f>IF(VLOOKUP($EL326,$A332:$C342,3,FALSE)=0,"",CONCATENATE(VLOOKUP(VLOOKUP($EL326,$A332:$C342,3,FALSE),Players!$J:$N,4,FALSE)," ",VLOOKUP($EL326,$A332:$C342,3,FALSE)," ",IF(ISERROR(VLOOKUP(VLOOKUP($EL326,$A332:$C342,3,FALSE),Players!$J:$N,5,FALSE)),"()",CONCATENATE("(",VLOOKUP(VLOOKUP($EL326,$A332:$C342,3,FALSE),Players!$J:$N,5,FALSE),")"))))</f>
        <v/>
      </c>
      <c r="EN326" s="186"/>
      <c r="EO326" s="186"/>
      <c r="EP326" s="186"/>
      <c r="EQ326" s="186"/>
      <c r="ER326" s="186"/>
      <c r="ES326" s="186"/>
      <c r="ET326" s="186"/>
      <c r="EU326" s="186"/>
      <c r="EV326" s="186"/>
      <c r="EW326" s="186"/>
      <c r="EX326" s="186"/>
      <c r="EY326" s="186"/>
      <c r="EZ326" s="186"/>
      <c r="FA326" s="187"/>
      <c r="FB326" s="170" t="str">
        <f>IF(AF347&lt;&gt;"",AF347,"")</f>
        <v/>
      </c>
      <c r="FC326" s="171"/>
      <c r="FD326" s="335" t="str">
        <f>IF(AH347&lt;&gt;"",AH347,"")</f>
        <v/>
      </c>
      <c r="FE326" s="171"/>
      <c r="FF326" s="335" t="str">
        <f>IF(AJ347&lt;&gt;"",AJ347,"")</f>
        <v/>
      </c>
      <c r="FG326" s="171"/>
      <c r="FH326" s="335" t="str">
        <f>IF(AL347&lt;&gt;"",AL347,"")</f>
        <v/>
      </c>
      <c r="FI326" s="171"/>
      <c r="FJ326" s="335" t="str">
        <f>IF(AN347&lt;&gt;"",AN347,"")</f>
        <v/>
      </c>
      <c r="FK326" s="337"/>
      <c r="FL326" s="174" t="str">
        <f>IF($FJ326=$FJ328,IF($FH326=$FH328,IF($FF326&lt;&gt;"",IF($FF326&gt;$FF328,"W","L"),""),IF($FH326&gt;$FH328,"W","L")),IF($FJ326&gt;$FJ328,"W","L"))</f>
        <v/>
      </c>
    </row>
    <row r="327" spans="1:171" ht="11.25" customHeight="1">
      <c r="A327" s="261"/>
      <c r="B327" s="262"/>
      <c r="C327" s="262"/>
      <c r="D327" s="262"/>
      <c r="E327" s="26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F327" s="282"/>
      <c r="AG327" s="282"/>
      <c r="AH327" s="304"/>
      <c r="AI327" s="305"/>
      <c r="AJ327" s="305"/>
      <c r="AK327" s="309"/>
      <c r="AL327" s="309"/>
      <c r="AM327" s="309"/>
      <c r="AN327" s="309"/>
      <c r="AO327" s="310"/>
      <c r="AQ327" s="157"/>
      <c r="AR327" s="158"/>
      <c r="AS327" s="158"/>
      <c r="AT327" s="158"/>
      <c r="AU327" s="158"/>
      <c r="AV327" s="158"/>
      <c r="AW327" s="158"/>
      <c r="AX327" s="158"/>
      <c r="AY327" s="158"/>
      <c r="AZ327" s="158"/>
      <c r="BA327" s="158"/>
      <c r="BB327" s="158"/>
      <c r="BC327" s="159"/>
      <c r="BD327" s="165"/>
      <c r="BE327" s="166"/>
      <c r="BF327" s="184"/>
      <c r="BG327" s="188"/>
      <c r="BH327" s="189"/>
      <c r="BI327" s="189"/>
      <c r="BJ327" s="189"/>
      <c r="BK327" s="189"/>
      <c r="BL327" s="189"/>
      <c r="BM327" s="189"/>
      <c r="BN327" s="189"/>
      <c r="BO327" s="189"/>
      <c r="BP327" s="189"/>
      <c r="BQ327" s="189"/>
      <c r="BR327" s="189"/>
      <c r="BS327" s="189"/>
      <c r="BT327" s="189"/>
      <c r="BU327" s="190"/>
      <c r="BV327" s="172"/>
      <c r="BW327" s="173"/>
      <c r="BX327" s="336"/>
      <c r="BY327" s="173"/>
      <c r="BZ327" s="336"/>
      <c r="CA327" s="173"/>
      <c r="CB327" s="336"/>
      <c r="CC327" s="173"/>
      <c r="CD327" s="336"/>
      <c r="CE327" s="338"/>
      <c r="CF327" s="174"/>
      <c r="CG327" s="157"/>
      <c r="CH327" s="158"/>
      <c r="CI327" s="158"/>
      <c r="CJ327" s="158"/>
      <c r="CK327" s="158"/>
      <c r="CL327" s="158"/>
      <c r="CM327" s="158"/>
      <c r="CN327" s="158"/>
      <c r="CO327" s="158"/>
      <c r="CP327" s="158"/>
      <c r="CQ327" s="158"/>
      <c r="CR327" s="158"/>
      <c r="CS327" s="159"/>
      <c r="CT327" s="165"/>
      <c r="CU327" s="166"/>
      <c r="CV327" s="184"/>
      <c r="CW327" s="188"/>
      <c r="CX327" s="189"/>
      <c r="CY327" s="189"/>
      <c r="CZ327" s="189"/>
      <c r="DA327" s="189"/>
      <c r="DB327" s="189"/>
      <c r="DC327" s="189"/>
      <c r="DD327" s="189"/>
      <c r="DE327" s="189"/>
      <c r="DF327" s="189"/>
      <c r="DG327" s="189"/>
      <c r="DH327" s="189"/>
      <c r="DI327" s="189"/>
      <c r="DJ327" s="189"/>
      <c r="DK327" s="190"/>
      <c r="DL327" s="172"/>
      <c r="DM327" s="173"/>
      <c r="DN327" s="336"/>
      <c r="DO327" s="173"/>
      <c r="DP327" s="336"/>
      <c r="DQ327" s="173"/>
      <c r="DR327" s="336"/>
      <c r="DS327" s="173"/>
      <c r="DT327" s="336"/>
      <c r="DU327" s="338"/>
      <c r="DV327" s="174"/>
      <c r="DW327" s="157"/>
      <c r="DX327" s="158"/>
      <c r="DY327" s="158"/>
      <c r="DZ327" s="158"/>
      <c r="EA327" s="158"/>
      <c r="EB327" s="158"/>
      <c r="EC327" s="158"/>
      <c r="ED327" s="158"/>
      <c r="EE327" s="158"/>
      <c r="EF327" s="158"/>
      <c r="EG327" s="158"/>
      <c r="EH327" s="158"/>
      <c r="EI327" s="159"/>
      <c r="EJ327" s="165"/>
      <c r="EK327" s="166"/>
      <c r="EL327" s="184"/>
      <c r="EM327" s="188"/>
      <c r="EN327" s="189"/>
      <c r="EO327" s="189"/>
      <c r="EP327" s="189"/>
      <c r="EQ327" s="189"/>
      <c r="ER327" s="189"/>
      <c r="ES327" s="189"/>
      <c r="ET327" s="189"/>
      <c r="EU327" s="189"/>
      <c r="EV327" s="189"/>
      <c r="EW327" s="189"/>
      <c r="EX327" s="189"/>
      <c r="EY327" s="189"/>
      <c r="EZ327" s="189"/>
      <c r="FA327" s="190"/>
      <c r="FB327" s="172"/>
      <c r="FC327" s="173"/>
      <c r="FD327" s="336"/>
      <c r="FE327" s="173"/>
      <c r="FF327" s="336"/>
      <c r="FG327" s="173"/>
      <c r="FH327" s="336"/>
      <c r="FI327" s="173"/>
      <c r="FJ327" s="336"/>
      <c r="FK327" s="338"/>
      <c r="FL327" s="174"/>
    </row>
    <row r="328" spans="1:171" ht="11.25" customHeight="1">
      <c r="A328" s="266" t="s">
        <v>11</v>
      </c>
      <c r="B328" s="267"/>
      <c r="C328" s="267"/>
      <c r="D328" s="277" t="s">
        <v>12</v>
      </c>
      <c r="E328" s="278"/>
      <c r="F328" s="280" t="str">
        <f>Players!$H$3</f>
        <v>Women's Singles</v>
      </c>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81"/>
      <c r="AE328" s="281"/>
      <c r="AF328" s="281"/>
      <c r="AG328" s="281"/>
      <c r="AH328" s="302" t="s">
        <v>13</v>
      </c>
      <c r="AI328" s="303"/>
      <c r="AJ328" s="303"/>
      <c r="AK328" s="328" t="s">
        <v>57</v>
      </c>
      <c r="AL328" s="328"/>
      <c r="AM328" s="328"/>
      <c r="AN328" s="328"/>
      <c r="AO328" s="329"/>
      <c r="AQ328" s="157"/>
      <c r="AR328" s="158"/>
      <c r="AS328" s="158"/>
      <c r="AT328" s="158"/>
      <c r="AU328" s="158"/>
      <c r="AV328" s="158"/>
      <c r="AW328" s="158"/>
      <c r="AX328" s="158"/>
      <c r="AY328" s="158"/>
      <c r="AZ328" s="158"/>
      <c r="BA328" s="158"/>
      <c r="BB328" s="158"/>
      <c r="BC328" s="159"/>
      <c r="BD328" s="165"/>
      <c r="BE328" s="166"/>
      <c r="BF328" s="175" t="str">
        <f>C349</f>
        <v>F</v>
      </c>
      <c r="BG328" s="177" t="str">
        <f>IF(VLOOKUP($BF328,$A332:$C342,3,FALSE)=0,"",CONCATENATE(VLOOKUP(VLOOKUP($BF328,$A332:$C342,3,FALSE),Players!$J:$N,4,FALSE)," ",VLOOKUP($BF328,$A332:$C342,3,FALSE)," ",IF(ISERROR(VLOOKUP(VLOOKUP($BF328,$A332:$C342,3,FALSE),Players!$J:$N,5,FALSE)),"()",CONCATENATE("(",VLOOKUP(VLOOKUP($BF328,$A332:$C342,3,FALSE),Players!$J:$N,5,FALSE),")"))))</f>
        <v/>
      </c>
      <c r="BH328" s="178"/>
      <c r="BI328" s="178"/>
      <c r="BJ328" s="178"/>
      <c r="BK328" s="178"/>
      <c r="BL328" s="178"/>
      <c r="BM328" s="178"/>
      <c r="BN328" s="178"/>
      <c r="BO328" s="178"/>
      <c r="BP328" s="178"/>
      <c r="BQ328" s="178"/>
      <c r="BR328" s="178"/>
      <c r="BS328" s="178"/>
      <c r="BT328" s="178"/>
      <c r="BU328" s="179"/>
      <c r="BV328" s="150" t="str">
        <f>IF(D349&lt;&gt;"",D349,"")</f>
        <v/>
      </c>
      <c r="BW328" s="151"/>
      <c r="BX328" s="288" t="str">
        <f>IF(F349&lt;&gt;"",F349,"")</f>
        <v/>
      </c>
      <c r="BY328" s="151"/>
      <c r="BZ328" s="288" t="str">
        <f>IF(H349&lt;&gt;"",H349,"")</f>
        <v/>
      </c>
      <c r="CA328" s="151"/>
      <c r="CB328" s="288" t="str">
        <f>IF(J349&lt;&gt;"",J349,"")</f>
        <v/>
      </c>
      <c r="CC328" s="151"/>
      <c r="CD328" s="288" t="str">
        <f>IF(L349&lt;&gt;"",L349,"")</f>
        <v/>
      </c>
      <c r="CE328" s="332"/>
      <c r="CF328" s="174" t="str">
        <f>IF($CF326&lt;&gt;"",IF(CF326="W","L","W"),"")</f>
        <v/>
      </c>
      <c r="CG328" s="157"/>
      <c r="CH328" s="158"/>
      <c r="CI328" s="158"/>
      <c r="CJ328" s="158"/>
      <c r="CK328" s="158"/>
      <c r="CL328" s="158"/>
      <c r="CM328" s="158"/>
      <c r="CN328" s="158"/>
      <c r="CO328" s="158"/>
      <c r="CP328" s="158"/>
      <c r="CQ328" s="158"/>
      <c r="CR328" s="158"/>
      <c r="CS328" s="159"/>
      <c r="CT328" s="165"/>
      <c r="CU328" s="166"/>
      <c r="CV328" s="175" t="str">
        <f>Q349</f>
        <v>D</v>
      </c>
      <c r="CW328" s="177" t="str">
        <f>IF(VLOOKUP($CV328,$A332:$C342,3,FALSE)=0,"",CONCATENATE(VLOOKUP(VLOOKUP($CV328,$A332:$C342,3,FALSE),Players!$J:$N,4,FALSE)," ",VLOOKUP($CV328,$A332:$C342,3,FALSE)," ",IF(ISERROR(VLOOKUP(VLOOKUP($CV328,$A332:$C342,3,FALSE),Players!$J:$N,5,FALSE)),"()",CONCATENATE("(",VLOOKUP(VLOOKUP($CV328,$A332:$C342,3,FALSE),Players!$J:$N,5,FALSE),")"))))</f>
        <v/>
      </c>
      <c r="CX328" s="178"/>
      <c r="CY328" s="178"/>
      <c r="CZ328" s="178"/>
      <c r="DA328" s="178"/>
      <c r="DB328" s="178"/>
      <c r="DC328" s="178"/>
      <c r="DD328" s="178"/>
      <c r="DE328" s="178"/>
      <c r="DF328" s="178"/>
      <c r="DG328" s="178"/>
      <c r="DH328" s="178"/>
      <c r="DI328" s="178"/>
      <c r="DJ328" s="178"/>
      <c r="DK328" s="179"/>
      <c r="DL328" s="150" t="str">
        <f>IF(R349&lt;&gt;"",R349,"")</f>
        <v/>
      </c>
      <c r="DM328" s="151"/>
      <c r="DN328" s="288" t="str">
        <f>IF(T349&lt;&gt;"",T349,"")</f>
        <v/>
      </c>
      <c r="DO328" s="151"/>
      <c r="DP328" s="288" t="str">
        <f>IF(V349&lt;&gt;"",V349,"")</f>
        <v/>
      </c>
      <c r="DQ328" s="151"/>
      <c r="DR328" s="288" t="str">
        <f>IF(X349&lt;&gt;"",X349,"")</f>
        <v/>
      </c>
      <c r="DS328" s="151"/>
      <c r="DT328" s="288" t="str">
        <f>IF(Z349&lt;&gt;"",Z349,"")</f>
        <v/>
      </c>
      <c r="DU328" s="332"/>
      <c r="DV328" s="174" t="str">
        <f>IF($DV326&lt;&gt;"",IF(DV326="W","L","W"),"")</f>
        <v/>
      </c>
      <c r="DW328" s="157"/>
      <c r="DX328" s="158"/>
      <c r="DY328" s="158"/>
      <c r="DZ328" s="158"/>
      <c r="EA328" s="158"/>
      <c r="EB328" s="158"/>
      <c r="EC328" s="158"/>
      <c r="ED328" s="158"/>
      <c r="EE328" s="158"/>
      <c r="EF328" s="158"/>
      <c r="EG328" s="158"/>
      <c r="EH328" s="158"/>
      <c r="EI328" s="159"/>
      <c r="EJ328" s="165"/>
      <c r="EK328" s="166"/>
      <c r="EL328" s="175" t="str">
        <f>AE349</f>
        <v>C</v>
      </c>
      <c r="EM328" s="177" t="str">
        <f>IF(VLOOKUP($EL328,$A332:$C342,3,FALSE)=0,"",CONCATENATE(VLOOKUP(VLOOKUP($EL328,$A332:$C342,3,FALSE),Players!$J:$N,4,FALSE)," ",VLOOKUP($EL328,$A332:$C342,3,FALSE)," ",IF(ISERROR(VLOOKUP(VLOOKUP($EL328,$A332:$C342,3,FALSE),Players!$J:$N,5,FALSE)),"()",CONCATENATE("(",VLOOKUP(VLOOKUP($EL328,$A332:$C342,3,FALSE),Players!$J:$N,5,FALSE),")"))))</f>
        <v/>
      </c>
      <c r="EN328" s="178"/>
      <c r="EO328" s="178"/>
      <c r="EP328" s="178"/>
      <c r="EQ328" s="178"/>
      <c r="ER328" s="178"/>
      <c r="ES328" s="178"/>
      <c r="ET328" s="178"/>
      <c r="EU328" s="178"/>
      <c r="EV328" s="178"/>
      <c r="EW328" s="178"/>
      <c r="EX328" s="178"/>
      <c r="EY328" s="178"/>
      <c r="EZ328" s="178"/>
      <c r="FA328" s="179"/>
      <c r="FB328" s="150" t="str">
        <f>IF(AF349&lt;&gt;"",AF349,"")</f>
        <v/>
      </c>
      <c r="FC328" s="151"/>
      <c r="FD328" s="288" t="str">
        <f>IF(AH349&lt;&gt;"",AH349,"")</f>
        <v/>
      </c>
      <c r="FE328" s="151"/>
      <c r="FF328" s="288" t="str">
        <f>IF(AJ349&lt;&gt;"",AJ349,"")</f>
        <v/>
      </c>
      <c r="FG328" s="151"/>
      <c r="FH328" s="288" t="str">
        <f>IF(AL349&lt;&gt;"",AL349,"")</f>
        <v/>
      </c>
      <c r="FI328" s="151"/>
      <c r="FJ328" s="288" t="str">
        <f>IF(AN349&lt;&gt;"",AN349,"")</f>
        <v/>
      </c>
      <c r="FK328" s="332"/>
      <c r="FL328" s="174" t="str">
        <f>IF($FL326&lt;&gt;"",IF(FL326="W","L","W"),"")</f>
        <v/>
      </c>
    </row>
    <row r="329" spans="1:171" ht="11.25" customHeight="1" thickBot="1">
      <c r="A329" s="275"/>
      <c r="B329" s="276"/>
      <c r="C329" s="276"/>
      <c r="D329" s="279"/>
      <c r="E329" s="279"/>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82"/>
      <c r="AE329" s="282"/>
      <c r="AF329" s="282"/>
      <c r="AG329" s="282"/>
      <c r="AH329" s="304"/>
      <c r="AI329" s="305"/>
      <c r="AJ329" s="305"/>
      <c r="AK329" s="330"/>
      <c r="AL329" s="330"/>
      <c r="AM329" s="330"/>
      <c r="AN329" s="330"/>
      <c r="AO329" s="331"/>
      <c r="AQ329" s="160"/>
      <c r="AR329" s="161"/>
      <c r="AS329" s="161"/>
      <c r="AT329" s="161"/>
      <c r="AU329" s="161"/>
      <c r="AV329" s="161"/>
      <c r="AW329" s="161"/>
      <c r="AX329" s="161"/>
      <c r="AY329" s="161"/>
      <c r="AZ329" s="161"/>
      <c r="BA329" s="161"/>
      <c r="BB329" s="161"/>
      <c r="BC329" s="162"/>
      <c r="BD329" s="167"/>
      <c r="BE329" s="168"/>
      <c r="BF329" s="176"/>
      <c r="BG329" s="180"/>
      <c r="BH329" s="181"/>
      <c r="BI329" s="181"/>
      <c r="BJ329" s="181"/>
      <c r="BK329" s="181"/>
      <c r="BL329" s="181"/>
      <c r="BM329" s="181"/>
      <c r="BN329" s="181"/>
      <c r="BO329" s="181"/>
      <c r="BP329" s="181"/>
      <c r="BQ329" s="181"/>
      <c r="BR329" s="181"/>
      <c r="BS329" s="181"/>
      <c r="BT329" s="181"/>
      <c r="BU329" s="182"/>
      <c r="BV329" s="152"/>
      <c r="BW329" s="153"/>
      <c r="BX329" s="333"/>
      <c r="BY329" s="153"/>
      <c r="BZ329" s="333"/>
      <c r="CA329" s="153"/>
      <c r="CB329" s="333"/>
      <c r="CC329" s="153"/>
      <c r="CD329" s="333"/>
      <c r="CE329" s="334"/>
      <c r="CF329" s="341"/>
      <c r="CG329" s="160"/>
      <c r="CH329" s="161"/>
      <c r="CI329" s="161"/>
      <c r="CJ329" s="161"/>
      <c r="CK329" s="161"/>
      <c r="CL329" s="161"/>
      <c r="CM329" s="161"/>
      <c r="CN329" s="161"/>
      <c r="CO329" s="161"/>
      <c r="CP329" s="161"/>
      <c r="CQ329" s="161"/>
      <c r="CR329" s="161"/>
      <c r="CS329" s="162"/>
      <c r="CT329" s="167"/>
      <c r="CU329" s="168"/>
      <c r="CV329" s="176"/>
      <c r="CW329" s="180"/>
      <c r="CX329" s="181"/>
      <c r="CY329" s="181"/>
      <c r="CZ329" s="181"/>
      <c r="DA329" s="181"/>
      <c r="DB329" s="181"/>
      <c r="DC329" s="181"/>
      <c r="DD329" s="181"/>
      <c r="DE329" s="181"/>
      <c r="DF329" s="181"/>
      <c r="DG329" s="181"/>
      <c r="DH329" s="181"/>
      <c r="DI329" s="181"/>
      <c r="DJ329" s="181"/>
      <c r="DK329" s="182"/>
      <c r="DL329" s="152"/>
      <c r="DM329" s="153"/>
      <c r="DN329" s="333"/>
      <c r="DO329" s="153"/>
      <c r="DP329" s="333"/>
      <c r="DQ329" s="153"/>
      <c r="DR329" s="333"/>
      <c r="DS329" s="153"/>
      <c r="DT329" s="333"/>
      <c r="DU329" s="334"/>
      <c r="DV329" s="174"/>
      <c r="DW329" s="160"/>
      <c r="DX329" s="161"/>
      <c r="DY329" s="161"/>
      <c r="DZ329" s="161"/>
      <c r="EA329" s="161"/>
      <c r="EB329" s="161"/>
      <c r="EC329" s="161"/>
      <c r="ED329" s="161"/>
      <c r="EE329" s="161"/>
      <c r="EF329" s="161"/>
      <c r="EG329" s="161"/>
      <c r="EH329" s="161"/>
      <c r="EI329" s="162"/>
      <c r="EJ329" s="167"/>
      <c r="EK329" s="168"/>
      <c r="EL329" s="176"/>
      <c r="EM329" s="180"/>
      <c r="EN329" s="181"/>
      <c r="EO329" s="181"/>
      <c r="EP329" s="181"/>
      <c r="EQ329" s="181"/>
      <c r="ER329" s="181"/>
      <c r="ES329" s="181"/>
      <c r="ET329" s="181"/>
      <c r="EU329" s="181"/>
      <c r="EV329" s="181"/>
      <c r="EW329" s="181"/>
      <c r="EX329" s="181"/>
      <c r="EY329" s="181"/>
      <c r="EZ329" s="181"/>
      <c r="FA329" s="182"/>
      <c r="FB329" s="152"/>
      <c r="FC329" s="153"/>
      <c r="FD329" s="333"/>
      <c r="FE329" s="153"/>
      <c r="FF329" s="333"/>
      <c r="FG329" s="153"/>
      <c r="FH329" s="333"/>
      <c r="FI329" s="153"/>
      <c r="FJ329" s="333"/>
      <c r="FK329" s="334"/>
      <c r="FL329" s="174"/>
    </row>
    <row r="330" spans="1:171" ht="11.25" customHeight="1">
      <c r="A330" s="259" t="s">
        <v>15</v>
      </c>
      <c r="B330" s="260"/>
      <c r="C330" s="260"/>
      <c r="D330" s="264">
        <v>6</v>
      </c>
      <c r="E330" s="264"/>
      <c r="F330" s="266" t="s">
        <v>16</v>
      </c>
      <c r="G330" s="267"/>
      <c r="H330" s="267"/>
      <c r="I330" s="283"/>
      <c r="J330" s="284"/>
      <c r="K330" s="284"/>
      <c r="L330" s="284"/>
      <c r="M330" s="284"/>
      <c r="N330" s="264"/>
      <c r="O330" s="264"/>
      <c r="P330" s="264"/>
      <c r="Q330" s="264"/>
      <c r="R330" s="264"/>
      <c r="S330" s="264"/>
      <c r="T330" s="264"/>
      <c r="U330" s="264"/>
      <c r="V330" s="264"/>
      <c r="W330" s="264"/>
      <c r="X330" s="264"/>
      <c r="Y330" s="325"/>
      <c r="Z330" s="150" t="s">
        <v>17</v>
      </c>
      <c r="AA330" s="270"/>
      <c r="AB330" s="288" t="s">
        <v>18</v>
      </c>
      <c r="AC330" s="270"/>
      <c r="AD330" s="288" t="s">
        <v>19</v>
      </c>
      <c r="AE330" s="270"/>
      <c r="AF330" s="288" t="s">
        <v>20</v>
      </c>
      <c r="AG330" s="270"/>
      <c r="AH330" s="288" t="s">
        <v>43</v>
      </c>
      <c r="AI330" s="270"/>
      <c r="AJ330" s="288" t="s">
        <v>52</v>
      </c>
      <c r="AK330" s="290"/>
      <c r="AL330" s="292" t="s">
        <v>21</v>
      </c>
      <c r="AM330" s="293"/>
      <c r="AN330" s="296" t="s">
        <v>22</v>
      </c>
      <c r="AO330" s="297"/>
      <c r="AQ330" s="126"/>
      <c r="AR330" s="126"/>
      <c r="AS330" s="126"/>
      <c r="AT330" s="126"/>
      <c r="AU330" s="126"/>
      <c r="AV330" s="126"/>
      <c r="AW330" s="126"/>
      <c r="AX330" s="126"/>
      <c r="AY330" s="126"/>
      <c r="AZ330" s="126"/>
      <c r="BA330" s="126"/>
      <c r="BB330" s="126"/>
      <c r="BC330" s="126"/>
      <c r="BV330" s="169" t="str">
        <f>IF(CF326&lt;&gt;"",IF(AND(AND(BV326&gt;-1,BV328&gt;-1),OR(BV326&gt;10,BV328&gt;10),ABS(BV326-BV328)&gt;1,IF(OR(BV326&gt;11,BV328&gt;11),ABS(BV326-BV328)=2,TRUE),BV326=INT(BV326),BV328=INT(BV328)),"","Error"),"")</f>
        <v/>
      </c>
      <c r="BW330" s="169"/>
      <c r="BX330" s="169" t="str">
        <f>IF(CF326&lt;&gt;"",IF(AND(AND(BX326&gt;-1,BX328&gt;-1),OR(BX326&gt;10,BX328&gt;10),ABS(BX326-BX328)&gt;1,IF(OR(BX326&gt;11,BX328&gt;11),ABS(BX326-BX328)=2,TRUE),BX326=INT(BX326),BX328=INT(BX328)),"","Error"),"")</f>
        <v/>
      </c>
      <c r="BY330" s="169"/>
      <c r="BZ330" s="169" t="str">
        <f>IF(CF326&lt;&gt;"",IF(AND(AND(BZ326&gt;-1,BZ328&gt;-1),OR(BZ326&gt;10,BZ328&gt;10),ABS(BZ326-BZ328)&gt;1,IF(OR(BZ326&gt;11,BZ328&gt;11),ABS(BZ326-BZ328)=2,TRUE),BZ326=INT(BZ326),BZ328=INT(BZ328)),"","Error"),"")</f>
        <v/>
      </c>
      <c r="CA330" s="169"/>
      <c r="CB330" s="169" t="str">
        <f>IF(AND(CF326&lt;&gt;"",CB326&lt;&gt;""),IF(AND(AND(CB326&gt;-1,CB328&gt;-1),OR(CB326&gt;10,CB328&gt;10),ABS(CB326-CB328)&gt;1,IF(OR(CB326&gt;11,CB328&gt;11),ABS(CB326-CB328)=2,TRUE),CB326=INT(CB326),CB328=INT(CB328)),"","Error"),"")</f>
        <v/>
      </c>
      <c r="CC330" s="169"/>
      <c r="CD330" s="169" t="str">
        <f>IF(AND(CF326&lt;&gt;"",CD326&lt;&gt;""),IF(AND(AND(CD326&gt;-1,CD328&gt;-1),OR(CD326&gt;10,CD328&gt;10),ABS(CD326-CD328)&gt;1,IF(OR(CD326&gt;11,CD328&gt;11),ABS(CD326-CD328)=2,TRUE),CD326=INT(CD326),CD328=INT(CD328)),"","Error"),"")</f>
        <v/>
      </c>
      <c r="CE330" s="169"/>
      <c r="CG330" s="126"/>
      <c r="CH330" s="126"/>
      <c r="CI330" s="126"/>
      <c r="CJ330" s="126"/>
      <c r="CK330" s="126"/>
      <c r="CL330" s="126"/>
      <c r="CM330" s="126"/>
      <c r="CN330" s="126"/>
      <c r="CO330" s="126"/>
      <c r="CP330" s="126"/>
      <c r="CQ330" s="126"/>
      <c r="CR330" s="126"/>
      <c r="CS330" s="126"/>
      <c r="DL330" s="169" t="str">
        <f>IF(DV326&lt;&gt;"",IF(AND(AND(DL326&gt;-1,DL328&gt;-1),OR(DL326&gt;10,DL328&gt;10),ABS(DL326-DL328)&gt;1,IF(OR(DL326&gt;11,DL328&gt;11),ABS(DL326-DL328)=2,TRUE),DL326=INT(DL326),DL328=INT(DL328)),"","Error"),"")</f>
        <v/>
      </c>
      <c r="DM330" s="169"/>
      <c r="DN330" s="169" t="str">
        <f>IF(DV326&lt;&gt;"",IF(AND(AND(DN326&gt;-1,DN328&gt;-1),OR(DN326&gt;10,DN328&gt;10),ABS(DN326-DN328)&gt;1,IF(OR(DN326&gt;11,DN328&gt;11),ABS(DN326-DN328)=2,TRUE),DN326=INT(DN326),DN328=INT(DN328)),"","Error"),"")</f>
        <v/>
      </c>
      <c r="DO330" s="169"/>
      <c r="DP330" s="169" t="str">
        <f>IF(DV326&lt;&gt;"",IF(AND(AND(DP326&gt;-1,DP328&gt;-1),OR(DP326&gt;10,DP328&gt;10),ABS(DP326-DP328)&gt;1,IF(OR(DP326&gt;11,DP328&gt;11),ABS(DP326-DP328)=2,TRUE),DP326=INT(DP326),DP328=INT(DP328)),"","Error"),"")</f>
        <v/>
      </c>
      <c r="DQ330" s="169"/>
      <c r="DR330" s="169" t="str">
        <f>IF(AND(DV326&lt;&gt;"",DR326&lt;&gt;""),IF(AND(AND(DR326&gt;-1,DR328&gt;-1),OR(DR326&gt;10,DR328&gt;10),ABS(DR326-DR328)&gt;1,IF(OR(DR326&gt;11,DR328&gt;11),ABS(DR326-DR328)=2,TRUE),DR326=INT(DR326),DR328=INT(DR328)),"","Error"),"")</f>
        <v/>
      </c>
      <c r="DS330" s="169"/>
      <c r="DT330" s="169" t="str">
        <f>IF(AND(DV326&lt;&gt;"",DT326&lt;&gt;""),IF(AND(AND(DT326&gt;-1,DT328&gt;-1),OR(DT326&gt;10,DT328&gt;10),ABS(DT326-DT328)&gt;1,IF(OR(DT326&gt;11,DT328&gt;11),ABS(DT326-DT328)=2,TRUE),DT326=INT(DT326),DT328=INT(DT328)),"","Error"),"")</f>
        <v/>
      </c>
      <c r="DU330" s="169"/>
      <c r="DW330" s="126"/>
      <c r="DX330" s="126"/>
      <c r="DY330" s="126"/>
      <c r="DZ330" s="126"/>
      <c r="EA330" s="126"/>
      <c r="EB330" s="126"/>
      <c r="EC330" s="126"/>
      <c r="ED330" s="126"/>
      <c r="EE330" s="126"/>
      <c r="EF330" s="126"/>
      <c r="EG330" s="126"/>
      <c r="EH330" s="126"/>
      <c r="EI330" s="126"/>
      <c r="FB330" s="169" t="str">
        <f>IF(FL326&lt;&gt;"",IF(AND(AND(FB326&gt;-1,FB328&gt;-1),OR(FB326&gt;10,FB328&gt;10),ABS(FB326-FB328)&gt;1,IF(OR(FB326&gt;11,FB328&gt;11),ABS(FB326-FB328)=2,TRUE),FB326=INT(FB326),FB328=INT(FB328)),"","Error"),"")</f>
        <v/>
      </c>
      <c r="FC330" s="169"/>
      <c r="FD330" s="169" t="str">
        <f>IF(FL326&lt;&gt;"",IF(AND(AND(FD326&gt;-1,FD328&gt;-1),OR(FD326&gt;10,FD328&gt;10),ABS(FD326-FD328)&gt;1,IF(OR(FD326&gt;11,FD328&gt;11),ABS(FD326-FD328)=2,TRUE),FD326=INT(FD326),FD328=INT(FD328)),"","Error"),"")</f>
        <v/>
      </c>
      <c r="FE330" s="169"/>
      <c r="FF330" s="169" t="str">
        <f>IF(FL326&lt;&gt;"",IF(AND(AND(FF326&gt;-1,FF328&gt;-1),OR(FF326&gt;10,FF328&gt;10),ABS(FF326-FF328)&gt;1,IF(OR(FF326&gt;11,FF328&gt;11),ABS(FF326-FF328)=2,TRUE),FF326=INT(FF326),FF328=INT(FF328)),"","Error"),"")</f>
        <v/>
      </c>
      <c r="FG330" s="169"/>
      <c r="FH330" s="169" t="str">
        <f>IF(AND(FL326&lt;&gt;"",FH326&lt;&gt;""),IF(AND(AND(FH326&gt;-1,FH328&gt;-1),OR(FH326&gt;10,FH328&gt;10),ABS(FH326-FH328)&gt;1,IF(OR(FH326&gt;11,FH328&gt;11),ABS(FH326-FH328)=2,TRUE),FH326=INT(FH326),FH328=INT(FH328)),"","Error"),"")</f>
        <v/>
      </c>
      <c r="FI330" s="169"/>
      <c r="FJ330" s="169" t="str">
        <f>IF(AND(FL326&lt;&gt;"",FJ326&lt;&gt;""),IF(AND(AND(FJ326&gt;-1,FJ328&gt;-1),OR(FJ326&gt;10,FJ328&gt;10),ABS(FJ326-FJ328)&gt;1,IF(OR(FJ326&gt;11,FJ328&gt;11),ABS(FJ326-FJ328)=2,TRUE),FJ326=INT(FJ326),FJ328=INT(FJ328)),"","Error"),"")</f>
        <v/>
      </c>
      <c r="FK330" s="169"/>
    </row>
    <row r="331" spans="1:171" ht="11.25" customHeight="1" thickBot="1">
      <c r="A331" s="261"/>
      <c r="B331" s="262"/>
      <c r="C331" s="262"/>
      <c r="D331" s="326"/>
      <c r="E331" s="326"/>
      <c r="F331" s="275"/>
      <c r="G331" s="276"/>
      <c r="H331" s="276"/>
      <c r="I331" s="286"/>
      <c r="J331" s="286"/>
      <c r="K331" s="286"/>
      <c r="L331" s="286"/>
      <c r="M331" s="286"/>
      <c r="N331" s="326"/>
      <c r="O331" s="326"/>
      <c r="P331" s="326"/>
      <c r="Q331" s="326"/>
      <c r="R331" s="326"/>
      <c r="S331" s="326"/>
      <c r="T331" s="326"/>
      <c r="U331" s="326"/>
      <c r="V331" s="326"/>
      <c r="W331" s="326"/>
      <c r="X331" s="326"/>
      <c r="Y331" s="327"/>
      <c r="Z331" s="194"/>
      <c r="AA331" s="195"/>
      <c r="AB331" s="289"/>
      <c r="AC331" s="195"/>
      <c r="AD331" s="289"/>
      <c r="AE331" s="195"/>
      <c r="AF331" s="289"/>
      <c r="AG331" s="195"/>
      <c r="AH331" s="289"/>
      <c r="AI331" s="195"/>
      <c r="AJ331" s="289"/>
      <c r="AK331" s="291"/>
      <c r="AL331" s="294"/>
      <c r="AM331" s="295"/>
      <c r="AN331" s="298"/>
      <c r="AO331" s="299"/>
      <c r="AQ331" s="126"/>
      <c r="AR331" s="126"/>
      <c r="AS331" s="126"/>
      <c r="AT331" s="126"/>
      <c r="AU331" s="126"/>
      <c r="AV331" s="126"/>
      <c r="AW331" s="126"/>
      <c r="AX331" s="126"/>
      <c r="AY331" s="126"/>
      <c r="AZ331" s="126"/>
      <c r="BA331" s="126"/>
      <c r="BB331" s="126"/>
      <c r="BC331" s="126"/>
      <c r="CG331" s="126"/>
      <c r="CH331" s="126"/>
      <c r="CI331" s="126"/>
      <c r="CJ331" s="126"/>
      <c r="CK331" s="126"/>
      <c r="CL331" s="126"/>
      <c r="CM331" s="126"/>
      <c r="CN331" s="126"/>
      <c r="CO331" s="126"/>
      <c r="CP331" s="126"/>
      <c r="CQ331" s="126"/>
      <c r="CR331" s="126"/>
      <c r="CS331" s="126"/>
      <c r="DW331" s="126"/>
      <c r="DX331" s="126"/>
      <c r="DY331" s="126"/>
      <c r="DZ331" s="126"/>
      <c r="EA331" s="126"/>
      <c r="EB331" s="126"/>
      <c r="EC331" s="126"/>
      <c r="ED331" s="126"/>
      <c r="EE331" s="126"/>
      <c r="EF331" s="126"/>
      <c r="EG331" s="126"/>
      <c r="EH331" s="126"/>
      <c r="EI331" s="126"/>
    </row>
    <row r="332" spans="1:171" ht="11.25" customHeight="1">
      <c r="A332" s="210" t="str">
        <f>Z330</f>
        <v>A</v>
      </c>
      <c r="B332" s="211"/>
      <c r="C332" s="342"/>
      <c r="D332" s="343"/>
      <c r="E332" s="343"/>
      <c r="F332" s="343"/>
      <c r="G332" s="343"/>
      <c r="H332" s="343"/>
      <c r="I332" s="343"/>
      <c r="J332" s="343"/>
      <c r="K332" s="343"/>
      <c r="L332" s="343"/>
      <c r="M332" s="343"/>
      <c r="N332" s="343"/>
      <c r="O332" s="343"/>
      <c r="P332" s="343"/>
      <c r="Q332" s="343"/>
      <c r="R332" s="343"/>
      <c r="S332" s="343"/>
      <c r="T332" s="343"/>
      <c r="U332" s="343"/>
      <c r="V332" s="343"/>
      <c r="W332" s="343"/>
      <c r="X332" s="343"/>
      <c r="Y332" s="344"/>
      <c r="Z332" s="250"/>
      <c r="AA332" s="229"/>
      <c r="AB332" s="252" t="str">
        <f>IF($D328="1P",IF(Z367=Z369,IF(X367=X369,IF(V367&lt;&gt;"",IF(V367&gt;V369,"W","L"),""),IF(X367&gt;X369,"W","L")),IF(Z367&gt;Z369,"W","L")),IF(Z355=Z357,IF(X355=X357,IF(V355&lt;&gt;"",IF(V355&gt;V357,"W","L"),""),IF(X355&gt;X357,"W","L")),IF(Z355&gt;Z357,"W","L")))</f>
        <v/>
      </c>
      <c r="AC332" s="253"/>
      <c r="AD332" s="252" t="str">
        <f>IF($D328="1P",IF(Z355=Z357,IF(X355=X357,IF(V355&lt;&gt;"",IF(V355&gt;V357,"W","L"),""),IF(X355&gt;X357,"W","L")),IF(Z355&gt;Z357,"W","L")),IF(L371=L373,IF(J371=J373,IF(H371&lt;&gt;"",IF(H371&gt;H373,"W","L"),""),IF(J371&gt;J373,"W","L")),IF(L371&gt;L373,"W","L")))</f>
        <v/>
      </c>
      <c r="AE332" s="253"/>
      <c r="AF332" s="252" t="str">
        <f>IF($D328="1P",IF(L371=L373,IF(J371=J373,IF(H371&lt;&gt;"",IF(H371&gt;H373,"W","L"),""),IF(J371&gt;J373,"W","L")),IF(L371&gt;L373,"W","L")),IF(L359=L361,IF(J359=J361,IF(H359&lt;&gt;"",IF(H359&gt;H361,"W","L"),""),IF(J359&gt;J361,"W","L")),IF(L359&gt;L361,"W","L")))</f>
        <v/>
      </c>
      <c r="AG332" s="253"/>
      <c r="AH332" s="252" t="str">
        <f>IF($D328="1P",IF(L359=L361,IF(J359=J361,IF(H359&lt;&gt;"",IF(H359&gt;H361,"W","L"),""),IF(J359&gt;J361,"W","L")),IF(L359&gt;L361,"W","L")),IF(Z367=Z369,IF(X367=X369,IF(V367&lt;&gt;"",IF(V367&gt;V369,"W","L"),""),IF(X367&gt;X369,"W","L")),IF(Z367&gt;Z369,"W","L")))</f>
        <v/>
      </c>
      <c r="AI332" s="253"/>
      <c r="AJ332" s="252" t="str">
        <f>IF($D328="1P",IF(L347=L349,IF(J347=J349,IF(H347&lt;&gt;"",IF(H347&gt;H349,"W","L"),""),IF(J347&gt;J349,"W","L")),IF(L347&gt;L349,"W","L")),IF(L347=L349,IF(J347=J349,IF(H347&lt;&gt;"",IF(H347&gt;H349,"W","L"),""),IF(J347&gt;J349,"W","L")),IF(L347&gt;L349,"W","L")))</f>
        <v/>
      </c>
      <c r="AK332" s="324"/>
      <c r="AL332" s="254" t="str">
        <f>IF(OR(COUNTIF(Z332:AJ332,"W"),COUNTIF(Z332:AJ332,"L")),COUNTIF(Z332:AJ332,"W")*2+COUNTIF(Z332:AJ332,"L"),"")</f>
        <v/>
      </c>
      <c r="AM332" s="255"/>
      <c r="AN332" s="256" t="str">
        <f>IF(AL332&lt;&gt;"",RANK(AL332,AL332:AL342,0),"")</f>
        <v/>
      </c>
      <c r="AO332" s="257"/>
      <c r="AQ332" s="127"/>
      <c r="AR332" s="127"/>
      <c r="AS332" s="127"/>
      <c r="AT332" s="127"/>
      <c r="AU332" s="127"/>
      <c r="AV332" s="127"/>
      <c r="AW332" s="127"/>
      <c r="AX332" s="127"/>
      <c r="AY332" s="127"/>
      <c r="AZ332" s="127"/>
      <c r="BA332" s="127"/>
      <c r="BB332" s="127"/>
      <c r="BC332" s="127"/>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127"/>
      <c r="CH332" s="127"/>
      <c r="CI332" s="127"/>
      <c r="CJ332" s="127"/>
      <c r="CK332" s="127"/>
      <c r="CL332" s="127"/>
      <c r="CM332" s="127"/>
      <c r="CN332" s="127"/>
      <c r="CO332" s="127"/>
      <c r="CP332" s="127"/>
      <c r="CQ332" s="127"/>
      <c r="CR332" s="127"/>
      <c r="CS332" s="127"/>
      <c r="CT332" s="40"/>
      <c r="CU332" s="40"/>
      <c r="CV332" s="40"/>
      <c r="CW332" s="40"/>
      <c r="CX332" s="40"/>
      <c r="CY332" s="40"/>
      <c r="CZ332" s="40"/>
      <c r="DA332" s="40"/>
      <c r="DB332" s="40"/>
      <c r="DC332" s="40"/>
      <c r="DD332" s="40"/>
      <c r="DE332" s="40"/>
      <c r="DF332" s="40"/>
      <c r="DG332" s="40"/>
      <c r="DH332" s="40"/>
      <c r="DI332" s="40"/>
      <c r="DJ332" s="40"/>
      <c r="DK332" s="40"/>
      <c r="DL332" s="40"/>
      <c r="DM332" s="40"/>
      <c r="DN332" s="40"/>
      <c r="DO332" s="40"/>
      <c r="DP332" s="40"/>
      <c r="DQ332" s="40"/>
      <c r="DR332" s="40"/>
      <c r="DS332" s="40"/>
      <c r="DT332" s="40"/>
      <c r="DU332" s="40"/>
      <c r="DW332" s="127"/>
      <c r="DX332" s="127"/>
      <c r="DY332" s="127"/>
      <c r="DZ332" s="127"/>
      <c r="EA332" s="127"/>
      <c r="EB332" s="127"/>
      <c r="EC332" s="127"/>
      <c r="ED332" s="127"/>
      <c r="EE332" s="127"/>
      <c r="EF332" s="127"/>
      <c r="EG332" s="127"/>
      <c r="EH332" s="127"/>
      <c r="EI332" s="127"/>
      <c r="EJ332" s="40"/>
      <c r="EK332" s="40"/>
      <c r="EL332" s="40"/>
      <c r="EM332" s="40"/>
      <c r="EN332" s="40"/>
      <c r="EO332" s="40"/>
      <c r="EP332" s="40"/>
      <c r="EQ332" s="40"/>
      <c r="ER332" s="40"/>
      <c r="ES332" s="40"/>
      <c r="ET332" s="40"/>
      <c r="EU332" s="40"/>
      <c r="EV332" s="40"/>
      <c r="EW332" s="40"/>
      <c r="EX332" s="40"/>
      <c r="EY332" s="40"/>
      <c r="EZ332" s="40"/>
      <c r="FA332" s="40"/>
      <c r="FB332" s="40"/>
      <c r="FC332" s="40"/>
      <c r="FD332" s="40"/>
      <c r="FE332" s="40"/>
      <c r="FF332" s="40"/>
      <c r="FG332" s="40"/>
      <c r="FH332" s="40"/>
      <c r="FI332" s="40"/>
      <c r="FJ332" s="40"/>
      <c r="FK332" s="40"/>
    </row>
    <row r="333" spans="1:171" ht="11.25" customHeight="1">
      <c r="A333" s="212"/>
      <c r="B333" s="213"/>
      <c r="C333" s="217"/>
      <c r="D333" s="218"/>
      <c r="E333" s="218"/>
      <c r="F333" s="218"/>
      <c r="G333" s="218"/>
      <c r="H333" s="218"/>
      <c r="I333" s="218"/>
      <c r="J333" s="218"/>
      <c r="K333" s="218"/>
      <c r="L333" s="218"/>
      <c r="M333" s="218"/>
      <c r="N333" s="218"/>
      <c r="O333" s="218"/>
      <c r="P333" s="218"/>
      <c r="Q333" s="218"/>
      <c r="R333" s="218"/>
      <c r="S333" s="218"/>
      <c r="T333" s="218"/>
      <c r="U333" s="218"/>
      <c r="V333" s="218"/>
      <c r="W333" s="218"/>
      <c r="X333" s="218"/>
      <c r="Y333" s="219"/>
      <c r="Z333" s="251"/>
      <c r="AA333" s="236"/>
      <c r="AB333" s="234"/>
      <c r="AC333" s="233"/>
      <c r="AD333" s="234"/>
      <c r="AE333" s="233"/>
      <c r="AF333" s="234"/>
      <c r="AG333" s="233"/>
      <c r="AH333" s="234"/>
      <c r="AI333" s="233"/>
      <c r="AJ333" s="234"/>
      <c r="AK333" s="238"/>
      <c r="AL333" s="241"/>
      <c r="AM333" s="240"/>
      <c r="AN333" s="258"/>
      <c r="AO333" s="243"/>
      <c r="AQ333" s="128"/>
      <c r="AR333" s="128"/>
      <c r="AS333" s="128"/>
      <c r="AT333" s="128"/>
      <c r="AU333" s="128"/>
      <c r="AV333" s="128"/>
      <c r="AW333" s="128"/>
      <c r="AX333" s="128"/>
      <c r="AY333" s="128"/>
      <c r="AZ333" s="128"/>
      <c r="BA333" s="128"/>
      <c r="BB333" s="128"/>
      <c r="BC333" s="128"/>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c r="CG333" s="128"/>
      <c r="CH333" s="128"/>
      <c r="CI333" s="128"/>
      <c r="CJ333" s="128"/>
      <c r="CK333" s="128"/>
      <c r="CL333" s="128"/>
      <c r="CM333" s="128"/>
      <c r="CN333" s="128"/>
      <c r="CO333" s="128"/>
      <c r="CP333" s="128"/>
      <c r="CQ333" s="128"/>
      <c r="CR333" s="128"/>
      <c r="CS333" s="128"/>
      <c r="CT333" s="41"/>
      <c r="CU333" s="41"/>
      <c r="CV333" s="41"/>
      <c r="CW333" s="41"/>
      <c r="CX333" s="41"/>
      <c r="CY333" s="41"/>
      <c r="CZ333" s="41"/>
      <c r="DA333" s="41"/>
      <c r="DB333" s="41"/>
      <c r="DC333" s="41"/>
      <c r="DD333" s="41"/>
      <c r="DE333" s="41"/>
      <c r="DF333" s="41"/>
      <c r="DG333" s="41"/>
      <c r="DH333" s="41"/>
      <c r="DI333" s="41"/>
      <c r="DJ333" s="41"/>
      <c r="DK333" s="41"/>
      <c r="DL333" s="41"/>
      <c r="DM333" s="41"/>
      <c r="DN333" s="41"/>
      <c r="DO333" s="41"/>
      <c r="DP333" s="41"/>
      <c r="DQ333" s="41"/>
      <c r="DR333" s="41"/>
      <c r="DS333" s="41"/>
      <c r="DT333" s="41"/>
      <c r="DU333" s="41"/>
      <c r="DW333" s="128"/>
      <c r="DX333" s="128"/>
      <c r="DY333" s="128"/>
      <c r="DZ333" s="128"/>
      <c r="EA333" s="128"/>
      <c r="EB333" s="128"/>
      <c r="EC333" s="128"/>
      <c r="ED333" s="128"/>
      <c r="EE333" s="128"/>
      <c r="EF333" s="128"/>
      <c r="EG333" s="128"/>
      <c r="EH333" s="128"/>
      <c r="EI333" s="128"/>
      <c r="EJ333" s="41"/>
      <c r="EK333" s="41"/>
      <c r="EL333" s="41"/>
      <c r="EM333" s="41"/>
      <c r="EN333" s="41"/>
      <c r="EO333" s="41"/>
      <c r="EP333" s="41"/>
      <c r="EQ333" s="41"/>
      <c r="ER333" s="41"/>
      <c r="ES333" s="41"/>
      <c r="ET333" s="41"/>
      <c r="EU333" s="41"/>
      <c r="EV333" s="41"/>
      <c r="EW333" s="41"/>
      <c r="EX333" s="41"/>
      <c r="EY333" s="41"/>
      <c r="EZ333" s="41"/>
      <c r="FA333" s="41"/>
      <c r="FB333" s="41"/>
      <c r="FC333" s="41"/>
      <c r="FD333" s="41"/>
      <c r="FE333" s="41"/>
      <c r="FF333" s="41"/>
      <c r="FG333" s="41"/>
      <c r="FH333" s="41"/>
      <c r="FI333" s="41"/>
      <c r="FJ333" s="41"/>
      <c r="FK333" s="41"/>
    </row>
    <row r="334" spans="1:171" ht="11.25" customHeight="1">
      <c r="A334" s="210" t="str">
        <f>AB330</f>
        <v>B</v>
      </c>
      <c r="B334" s="211"/>
      <c r="C334" s="342"/>
      <c r="D334" s="343"/>
      <c r="E334" s="343"/>
      <c r="F334" s="343"/>
      <c r="G334" s="343"/>
      <c r="H334" s="343"/>
      <c r="I334" s="343"/>
      <c r="J334" s="343"/>
      <c r="K334" s="343"/>
      <c r="L334" s="343"/>
      <c r="M334" s="343"/>
      <c r="N334" s="343"/>
      <c r="O334" s="343"/>
      <c r="P334" s="343"/>
      <c r="Q334" s="343"/>
      <c r="R334" s="343"/>
      <c r="S334" s="343"/>
      <c r="T334" s="343"/>
      <c r="U334" s="343"/>
      <c r="V334" s="343"/>
      <c r="W334" s="343"/>
      <c r="X334" s="343"/>
      <c r="Y334" s="344"/>
      <c r="Z334" s="220" t="str">
        <f>IF(AB332&lt;&gt;"",IF(AB332="W","L","W"),"")</f>
        <v/>
      </c>
      <c r="AA334" s="221"/>
      <c r="AB334" s="228"/>
      <c r="AC334" s="229"/>
      <c r="AD334" s="227" t="str">
        <f>IF($D328="1P",IF(L367=L369,IF(J367=J369,IF(H367&lt;&gt;"",IF(H367&gt;H369,"W","L"),""),IF(J367&gt;J369,"W","L")),IF(L367&gt;L369,"W","L")),IF(AN347=AN349,IF(AL347=AL349,IF(AJ347&lt;&gt;"",IF(AJ347&gt;AJ349,"W","L"),""),IF(AL347&gt;AL349,"W","L")),IF(AN347&gt;AN349,"W","L")))</f>
        <v/>
      </c>
      <c r="AE334" s="221"/>
      <c r="AF334" s="227" t="str">
        <f>IF($D328="1P",IF(Z359=Z361,IF(X359=X361,IF(V359&lt;&gt;"",IF(V359&gt;V361,"W","L"),""),IF(X359&gt;X361,"W","L")),IF(Z359&gt;Z361,"W","L")),IF(Z347=Z349,IF(X347=X349,IF(V347&lt;&gt;"",IF(V347&gt;V349,"W","L"),""),IF(X347&gt;X349,"W","L")),IF(Z347&gt;Z349,"W","L")))</f>
        <v/>
      </c>
      <c r="AG334" s="221"/>
      <c r="AH334" s="227" t="str">
        <f>IF($D328="1P",IF(L351=L353,IF(J351=J353,IF(H351&lt;&gt;"",IF(H351&gt;H353,"W","L"),""),IF(J351&gt;J353,"W","L")),IF(L351&gt;L353,"W","L")),IF(L351=L353,IF(J351=J353,IF(H351&lt;&gt;"",IF(H351&gt;H353,"W","L"),""),IF(J351&gt;J353,"W","L")),IF(L351&gt;L353,"W","L")))</f>
        <v/>
      </c>
      <c r="AI334" s="221"/>
      <c r="AJ334" s="227" t="str">
        <f>IF($D328="1P",IF(Z351=Z353,IF(X351=X353,IF(V351&lt;&gt;"",IF(V351&gt;V353,"W","L"),""),IF(X351&gt;X353,"W","L")),IF(Z351&gt;Z353,"W","L")),IF(L367=L369,IF(J367=J369,IF(H367&lt;&gt;"",IF(H367&gt;H369,"W","L"),""),IF(J367&gt;J369,"W","L")),IF(L367&gt;L369,"W","L")))</f>
        <v/>
      </c>
      <c r="AK334" s="237"/>
      <c r="AL334" s="239" t="str">
        <f>IF(OR(COUNTIF(Z334:AJ334,"W"),COUNTIF(Z334:AJ334,"L")),COUNTIF(Z334:AJ334,"W")*2+COUNTIF(Z334:AJ334,"L"),"")</f>
        <v/>
      </c>
      <c r="AM334" s="240"/>
      <c r="AN334" s="242" t="str">
        <f>IF(AL334&lt;&gt;"",RANK(AL334,AL332:AL342,0),"")</f>
        <v/>
      </c>
      <c r="AO334" s="243"/>
      <c r="AQ334" s="126"/>
      <c r="AR334" s="126"/>
      <c r="AS334" s="126"/>
      <c r="AT334" s="126"/>
      <c r="AU334" s="126"/>
      <c r="AV334" s="126"/>
      <c r="AW334" s="126"/>
      <c r="AX334" s="126"/>
      <c r="AY334" s="126"/>
      <c r="AZ334" s="126"/>
      <c r="BA334" s="126"/>
      <c r="BB334" s="126"/>
      <c r="BC334" s="126"/>
      <c r="CG334" s="126"/>
      <c r="CH334" s="126"/>
      <c r="CI334" s="126"/>
      <c r="CJ334" s="126"/>
      <c r="CK334" s="126"/>
      <c r="CL334" s="126"/>
      <c r="CM334" s="126"/>
      <c r="CN334" s="126"/>
      <c r="CO334" s="126"/>
      <c r="CP334" s="126"/>
      <c r="CQ334" s="126"/>
      <c r="CR334" s="126"/>
      <c r="CS334" s="126"/>
      <c r="DW334" s="126"/>
      <c r="DX334" s="126"/>
      <c r="DY334" s="126"/>
      <c r="DZ334" s="126"/>
      <c r="EA334" s="126"/>
      <c r="EB334" s="126"/>
      <c r="EC334" s="126"/>
      <c r="ED334" s="126"/>
      <c r="EE334" s="126"/>
      <c r="EF334" s="126"/>
      <c r="EG334" s="126"/>
      <c r="EH334" s="126"/>
      <c r="EI334" s="126"/>
    </row>
    <row r="335" spans="1:171" ht="11.25" customHeight="1" thickBot="1">
      <c r="A335" s="212"/>
      <c r="B335" s="213"/>
      <c r="C335" s="217"/>
      <c r="D335" s="218"/>
      <c r="E335" s="218"/>
      <c r="F335" s="218"/>
      <c r="G335" s="218"/>
      <c r="H335" s="218"/>
      <c r="I335" s="218"/>
      <c r="J335" s="218"/>
      <c r="K335" s="218"/>
      <c r="L335" s="218"/>
      <c r="M335" s="218"/>
      <c r="N335" s="218"/>
      <c r="O335" s="218"/>
      <c r="P335" s="218"/>
      <c r="Q335" s="218"/>
      <c r="R335" s="218"/>
      <c r="S335" s="218"/>
      <c r="T335" s="218"/>
      <c r="U335" s="218"/>
      <c r="V335" s="218"/>
      <c r="W335" s="218"/>
      <c r="X335" s="218"/>
      <c r="Y335" s="219"/>
      <c r="Z335" s="232"/>
      <c r="AA335" s="233"/>
      <c r="AB335" s="235"/>
      <c r="AC335" s="236"/>
      <c r="AD335" s="234"/>
      <c r="AE335" s="233"/>
      <c r="AF335" s="234"/>
      <c r="AG335" s="233"/>
      <c r="AH335" s="234"/>
      <c r="AI335" s="233"/>
      <c r="AJ335" s="234"/>
      <c r="AK335" s="238"/>
      <c r="AL335" s="241"/>
      <c r="AM335" s="240"/>
      <c r="AN335" s="258"/>
      <c r="AO335" s="243"/>
      <c r="AQ335" s="127"/>
      <c r="AR335" s="127"/>
      <c r="AS335" s="127"/>
      <c r="AT335" s="127"/>
      <c r="AU335" s="127"/>
      <c r="AV335" s="127"/>
      <c r="AW335" s="127"/>
      <c r="AX335" s="127"/>
      <c r="AY335" s="127"/>
      <c r="AZ335" s="127"/>
      <c r="BA335" s="127"/>
      <c r="BB335" s="127"/>
      <c r="BC335" s="127"/>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G335" s="127"/>
      <c r="CH335" s="127"/>
      <c r="CI335" s="127"/>
      <c r="CJ335" s="127"/>
      <c r="CK335" s="127"/>
      <c r="CL335" s="127"/>
      <c r="CM335" s="127"/>
      <c r="CN335" s="127"/>
      <c r="CO335" s="127"/>
      <c r="CP335" s="127"/>
      <c r="CQ335" s="127"/>
      <c r="CR335" s="127"/>
      <c r="CS335" s="127"/>
      <c r="CT335" s="40"/>
      <c r="CU335" s="40"/>
      <c r="CV335" s="40"/>
      <c r="CW335" s="40"/>
      <c r="CX335" s="40"/>
      <c r="CY335" s="40"/>
      <c r="CZ335" s="40"/>
      <c r="DA335" s="40"/>
      <c r="DB335" s="40"/>
      <c r="DC335" s="40"/>
      <c r="DD335" s="40"/>
      <c r="DE335" s="40"/>
      <c r="DF335" s="40"/>
      <c r="DG335" s="40"/>
      <c r="DH335" s="40"/>
      <c r="DI335" s="40"/>
      <c r="DJ335" s="40"/>
      <c r="DK335" s="40"/>
      <c r="DL335" s="40"/>
      <c r="DM335" s="40"/>
      <c r="DN335" s="40"/>
      <c r="DO335" s="40"/>
      <c r="DP335" s="40"/>
      <c r="DQ335" s="40"/>
      <c r="DR335" s="40"/>
      <c r="DS335" s="40"/>
      <c r="DT335" s="40"/>
      <c r="DU335" s="40"/>
      <c r="DW335" s="126"/>
      <c r="DX335" s="126"/>
      <c r="DY335" s="126"/>
      <c r="DZ335" s="126"/>
      <c r="EA335" s="126"/>
      <c r="EB335" s="126"/>
      <c r="EC335" s="126"/>
      <c r="ED335" s="126"/>
      <c r="EE335" s="126"/>
      <c r="EF335" s="126"/>
      <c r="EG335" s="126"/>
      <c r="EH335" s="126"/>
      <c r="EI335" s="126"/>
    </row>
    <row r="336" spans="1:171" ht="11.25" customHeight="1">
      <c r="A336" s="210" t="str">
        <f>AD330</f>
        <v>C</v>
      </c>
      <c r="B336" s="211"/>
      <c r="C336" s="342"/>
      <c r="D336" s="343"/>
      <c r="E336" s="343"/>
      <c r="F336" s="343"/>
      <c r="G336" s="343"/>
      <c r="H336" s="343"/>
      <c r="I336" s="343"/>
      <c r="J336" s="343"/>
      <c r="K336" s="343"/>
      <c r="L336" s="343"/>
      <c r="M336" s="343"/>
      <c r="N336" s="343"/>
      <c r="O336" s="343"/>
      <c r="P336" s="343"/>
      <c r="Q336" s="343"/>
      <c r="R336" s="343"/>
      <c r="S336" s="343"/>
      <c r="T336" s="343"/>
      <c r="U336" s="343"/>
      <c r="V336" s="343"/>
      <c r="W336" s="343"/>
      <c r="X336" s="343"/>
      <c r="Y336" s="344"/>
      <c r="Z336" s="220" t="str">
        <f>IF(AD332&lt;&gt;"",IF(AD332="W","L","W"),"")</f>
        <v/>
      </c>
      <c r="AA336" s="221"/>
      <c r="AB336" s="227" t="str">
        <f>IF(AD334&lt;&gt;"",IF(AD334="W","L","W"),"")</f>
        <v/>
      </c>
      <c r="AC336" s="221"/>
      <c r="AD336" s="228"/>
      <c r="AE336" s="229"/>
      <c r="AF336" s="227" t="str">
        <f>IF($D328="1P",IF(L355=L357,IF(J355=J357,IF(H355&lt;&gt;"",IF(H355&gt;H357,"W","L"),""),IF(J355&gt;J357,"W","L")),IF(L355&gt;L357,"W","L")),IF(L355=L357,IF(J355=J357,IF(H355&lt;&gt;"",IF(H355&gt;H357,"W","L"),""),IF(J355&gt;J357,"W","L")),IF(L355&gt;L357,"W","L")))</f>
        <v/>
      </c>
      <c r="AG336" s="221"/>
      <c r="AH336" s="227" t="str">
        <f>IF($D328="1P",IF(Z347=Z349,IF(X347=X349,IF(V347&lt;&gt;"",IF(V347&gt;V349,"W","L"),""),IF(X347&gt;X349,"W","L")),IF(Z347&gt;Z349,"W","L")),IF(L363=L365,IF(J363=J365,IF(H363&lt;&gt;"",IF(H363&gt;H365,"W","L"),""),IF(J363&gt;J365,"W","L")),IF(L363&gt;L365,"W","L")))</f>
        <v/>
      </c>
      <c r="AI336" s="221"/>
      <c r="AJ336" s="227" t="str">
        <f>IF($D328="1P",IF(Z371=Z373,IF(X371=X373,IF(V371&lt;&gt;"",IF(V371&gt;V373,"W","L"),""),IF(X371&gt;X373,"W","L")),IF(Z371&gt;Z373,"W","L")),IF(Z359=Z361,IF(X359=X361,IF(V359&lt;&gt;"",IF(V359&gt;V361,"W","L"),""),IF(X359&gt;X361,"W","L")),IF(Z359&gt;Z361,"W","L")))</f>
        <v/>
      </c>
      <c r="AK336" s="237"/>
      <c r="AL336" s="239" t="str">
        <f>IF(OR(COUNTIF(Z336:AJ336,"W"),COUNTIF(Z336:AJ336,"L")),COUNTIF(Z336:AJ336,"W")*2+COUNTIF(Z336:AJ336,"L"),"")</f>
        <v/>
      </c>
      <c r="AM336" s="240"/>
      <c r="AN336" s="242" t="str">
        <f>IF(AL336&lt;&gt;"",RANK(AL336,AL332:AL342,0),"")</f>
        <v/>
      </c>
      <c r="AO336" s="243"/>
      <c r="AQ336" s="154" t="str">
        <f>CONCATENATE($A330," ",$D330,","," ",$F328)</f>
        <v>Group: 6, Women's Singles</v>
      </c>
      <c r="AR336" s="155"/>
      <c r="AS336" s="155"/>
      <c r="AT336" s="155"/>
      <c r="AU336" s="155"/>
      <c r="AV336" s="155"/>
      <c r="AW336" s="155"/>
      <c r="AX336" s="155"/>
      <c r="AY336" s="155"/>
      <c r="AZ336" s="155"/>
      <c r="BA336" s="155"/>
      <c r="BB336" s="155"/>
      <c r="BC336" s="156"/>
      <c r="BD336" s="163">
        <f>A351</f>
        <v>2</v>
      </c>
      <c r="BE336" s="164"/>
      <c r="BF336" s="183" t="str">
        <f>C351</f>
        <v>B</v>
      </c>
      <c r="BG336" s="185" t="str">
        <f>IF(VLOOKUP($BF336,$A332:$C342,3,FALSE)=0,"",CONCATENATE(VLOOKUP(VLOOKUP($BF336,$A332:$C342,3,FALSE),Players!$J:$N,4,FALSE)," ",VLOOKUP($BF336,$A332:$C342,3,FALSE)," ",IF(ISERROR(VLOOKUP(VLOOKUP($BF336,$A332:$C342,3,FALSE),Players!$J:$N,5,FALSE)),"()",CONCATENATE("(",VLOOKUP(VLOOKUP($BF336,$A332:$C342,3,FALSE),Players!$J:$N,5,FALSE),")"))))</f>
        <v/>
      </c>
      <c r="BH336" s="186"/>
      <c r="BI336" s="186"/>
      <c r="BJ336" s="186"/>
      <c r="BK336" s="186"/>
      <c r="BL336" s="186"/>
      <c r="BM336" s="186"/>
      <c r="BN336" s="186"/>
      <c r="BO336" s="186"/>
      <c r="BP336" s="186"/>
      <c r="BQ336" s="186"/>
      <c r="BR336" s="186"/>
      <c r="BS336" s="186"/>
      <c r="BT336" s="186"/>
      <c r="BU336" s="187"/>
      <c r="BV336" s="170" t="str">
        <f>IF(D351&lt;&gt;"",D351,"")</f>
        <v/>
      </c>
      <c r="BW336" s="171"/>
      <c r="BX336" s="335" t="str">
        <f>IF(F351&lt;&gt;"",F351,"")</f>
        <v/>
      </c>
      <c r="BY336" s="171"/>
      <c r="BZ336" s="335" t="str">
        <f>IF(H351&lt;&gt;"",H351,"")</f>
        <v/>
      </c>
      <c r="CA336" s="171"/>
      <c r="CB336" s="335" t="str">
        <f>IF(J351&lt;&gt;"",J351,"")</f>
        <v/>
      </c>
      <c r="CC336" s="171"/>
      <c r="CD336" s="335" t="str">
        <f>IF(L351&lt;&gt;"",L351,"")</f>
        <v/>
      </c>
      <c r="CE336" s="337"/>
      <c r="CF336" s="174" t="str">
        <f>IF($CD336=$CD338,IF($CB336=$CB338,IF($BZ336&lt;&gt;"",IF($BZ336&gt;$BZ338,"W","L"),""),IF($CB336&gt;$CB338,"W","L")),IF($CD336&gt;$CD338,"W","L"))</f>
        <v/>
      </c>
      <c r="CG336" s="154" t="str">
        <f>CONCATENATE($A330," ",$D330,","," ",$F328)</f>
        <v>Group: 6, Women's Singles</v>
      </c>
      <c r="CH336" s="155"/>
      <c r="CI336" s="155"/>
      <c r="CJ336" s="155"/>
      <c r="CK336" s="155"/>
      <c r="CL336" s="155"/>
      <c r="CM336" s="155"/>
      <c r="CN336" s="155"/>
      <c r="CO336" s="155"/>
      <c r="CP336" s="155"/>
      <c r="CQ336" s="155"/>
      <c r="CR336" s="155"/>
      <c r="CS336" s="156"/>
      <c r="CT336" s="163">
        <f>O351</f>
        <v>9</v>
      </c>
      <c r="CU336" s="164"/>
      <c r="CV336" s="183" t="str">
        <f>Q351</f>
        <v>E</v>
      </c>
      <c r="CW336" s="185" t="str">
        <f>IF(VLOOKUP($CV336,$A332:$C342,3,FALSE)=0,"",CONCATENATE(VLOOKUP(VLOOKUP($CV336,$A332:$C342,3,FALSE),Players!$J:$N,4,FALSE)," ",VLOOKUP($CV336,$A332:$C342,3,FALSE)," ",IF(ISERROR(VLOOKUP(VLOOKUP($CV336,$A332:$C342,3,FALSE),Players!$J:$N,5,FALSE)),"()",CONCATENATE("(",VLOOKUP(VLOOKUP($CV336,$A332:$C342,3,FALSE),Players!$J:$N,5,FALSE),")"))))</f>
        <v/>
      </c>
      <c r="CX336" s="186"/>
      <c r="CY336" s="186"/>
      <c r="CZ336" s="186"/>
      <c r="DA336" s="186"/>
      <c r="DB336" s="186"/>
      <c r="DC336" s="186"/>
      <c r="DD336" s="186"/>
      <c r="DE336" s="186"/>
      <c r="DF336" s="186"/>
      <c r="DG336" s="186"/>
      <c r="DH336" s="186"/>
      <c r="DI336" s="186"/>
      <c r="DJ336" s="186"/>
      <c r="DK336" s="187"/>
      <c r="DL336" s="170" t="str">
        <f>IF(R351&lt;&gt;"",R351,"")</f>
        <v/>
      </c>
      <c r="DM336" s="171"/>
      <c r="DN336" s="335" t="str">
        <f>IF(T351&lt;&gt;"",T351,"")</f>
        <v/>
      </c>
      <c r="DO336" s="171"/>
      <c r="DP336" s="335" t="str">
        <f>IF(V351&lt;&gt;"",V351,"")</f>
        <v/>
      </c>
      <c r="DQ336" s="171"/>
      <c r="DR336" s="335" t="str">
        <f>IF(X351&lt;&gt;"",X351,"")</f>
        <v/>
      </c>
      <c r="DS336" s="171"/>
      <c r="DT336" s="335" t="str">
        <f>IF(Z351&lt;&gt;"",Z351,"")</f>
        <v/>
      </c>
      <c r="DU336" s="337"/>
      <c r="DV336" s="174" t="str">
        <f>IF($DT336=$DT338,IF($DR336=$DR338,IF($DP336&lt;&gt;"",IF($DP336&gt;$DP338,"W","L"),""),IF($DR336&gt;$DR338,"W","L")),IF($DT336&gt;$DT338,"W","L"))</f>
        <v/>
      </c>
      <c r="DW336" s="126"/>
      <c r="DX336" s="126"/>
      <c r="DY336" s="126"/>
      <c r="DZ336" s="126"/>
      <c r="EA336" s="126"/>
      <c r="EB336" s="126"/>
      <c r="EC336" s="126"/>
      <c r="ED336" s="126"/>
      <c r="EE336" s="126"/>
      <c r="EF336" s="126"/>
      <c r="EG336" s="126"/>
      <c r="EH336" s="126"/>
      <c r="EI336" s="126"/>
    </row>
    <row r="337" spans="1:171" ht="11.25" customHeight="1">
      <c r="A337" s="212"/>
      <c r="B337" s="213"/>
      <c r="C337" s="217"/>
      <c r="D337" s="218"/>
      <c r="E337" s="218"/>
      <c r="F337" s="218"/>
      <c r="G337" s="218"/>
      <c r="H337" s="218"/>
      <c r="I337" s="218"/>
      <c r="J337" s="218"/>
      <c r="K337" s="218"/>
      <c r="L337" s="218"/>
      <c r="M337" s="218"/>
      <c r="N337" s="218"/>
      <c r="O337" s="218"/>
      <c r="P337" s="218"/>
      <c r="Q337" s="218"/>
      <c r="R337" s="218"/>
      <c r="S337" s="218"/>
      <c r="T337" s="218"/>
      <c r="U337" s="218"/>
      <c r="V337" s="218"/>
      <c r="W337" s="218"/>
      <c r="X337" s="218"/>
      <c r="Y337" s="219"/>
      <c r="Z337" s="232"/>
      <c r="AA337" s="233"/>
      <c r="AB337" s="234"/>
      <c r="AC337" s="233"/>
      <c r="AD337" s="235"/>
      <c r="AE337" s="236"/>
      <c r="AF337" s="234"/>
      <c r="AG337" s="233"/>
      <c r="AH337" s="234"/>
      <c r="AI337" s="233"/>
      <c r="AJ337" s="234"/>
      <c r="AK337" s="238"/>
      <c r="AL337" s="241"/>
      <c r="AM337" s="240"/>
      <c r="AN337" s="258"/>
      <c r="AO337" s="243"/>
      <c r="AQ337" s="157"/>
      <c r="AR337" s="158"/>
      <c r="AS337" s="158"/>
      <c r="AT337" s="158"/>
      <c r="AU337" s="158"/>
      <c r="AV337" s="158"/>
      <c r="AW337" s="158"/>
      <c r="AX337" s="158"/>
      <c r="AY337" s="158"/>
      <c r="AZ337" s="158"/>
      <c r="BA337" s="158"/>
      <c r="BB337" s="158"/>
      <c r="BC337" s="159"/>
      <c r="BD337" s="165"/>
      <c r="BE337" s="166"/>
      <c r="BF337" s="184"/>
      <c r="BG337" s="188"/>
      <c r="BH337" s="189"/>
      <c r="BI337" s="189"/>
      <c r="BJ337" s="189"/>
      <c r="BK337" s="189"/>
      <c r="BL337" s="189"/>
      <c r="BM337" s="189"/>
      <c r="BN337" s="189"/>
      <c r="BO337" s="189"/>
      <c r="BP337" s="189"/>
      <c r="BQ337" s="189"/>
      <c r="BR337" s="189"/>
      <c r="BS337" s="189"/>
      <c r="BT337" s="189"/>
      <c r="BU337" s="190"/>
      <c r="BV337" s="172"/>
      <c r="BW337" s="173"/>
      <c r="BX337" s="336"/>
      <c r="BY337" s="173"/>
      <c r="BZ337" s="336"/>
      <c r="CA337" s="173"/>
      <c r="CB337" s="336"/>
      <c r="CC337" s="173"/>
      <c r="CD337" s="336"/>
      <c r="CE337" s="338"/>
      <c r="CF337" s="174"/>
      <c r="CG337" s="157"/>
      <c r="CH337" s="158"/>
      <c r="CI337" s="158"/>
      <c r="CJ337" s="158"/>
      <c r="CK337" s="158"/>
      <c r="CL337" s="158"/>
      <c r="CM337" s="158"/>
      <c r="CN337" s="158"/>
      <c r="CO337" s="158"/>
      <c r="CP337" s="158"/>
      <c r="CQ337" s="158"/>
      <c r="CR337" s="158"/>
      <c r="CS337" s="159"/>
      <c r="CT337" s="165"/>
      <c r="CU337" s="166"/>
      <c r="CV337" s="184"/>
      <c r="CW337" s="188"/>
      <c r="CX337" s="189"/>
      <c r="CY337" s="189"/>
      <c r="CZ337" s="189"/>
      <c r="DA337" s="189"/>
      <c r="DB337" s="189"/>
      <c r="DC337" s="189"/>
      <c r="DD337" s="189"/>
      <c r="DE337" s="189"/>
      <c r="DF337" s="189"/>
      <c r="DG337" s="189"/>
      <c r="DH337" s="189"/>
      <c r="DI337" s="189"/>
      <c r="DJ337" s="189"/>
      <c r="DK337" s="190"/>
      <c r="DL337" s="172"/>
      <c r="DM337" s="173"/>
      <c r="DN337" s="336"/>
      <c r="DO337" s="173"/>
      <c r="DP337" s="336"/>
      <c r="DQ337" s="173"/>
      <c r="DR337" s="336"/>
      <c r="DS337" s="173"/>
      <c r="DT337" s="336"/>
      <c r="DU337" s="338"/>
      <c r="DV337" s="174"/>
      <c r="DW337" s="126"/>
      <c r="DX337" s="126"/>
      <c r="DY337" s="126"/>
      <c r="DZ337" s="126"/>
      <c r="EA337" s="126"/>
      <c r="EB337" s="126"/>
      <c r="EC337" s="126"/>
      <c r="ED337" s="126"/>
      <c r="EE337" s="126"/>
      <c r="EF337" s="126"/>
      <c r="EG337" s="126"/>
      <c r="EH337" s="126"/>
      <c r="EI337" s="126"/>
    </row>
    <row r="338" spans="1:171" ht="11.25" customHeight="1">
      <c r="A338" s="210" t="str">
        <f>AF330</f>
        <v>D</v>
      </c>
      <c r="B338" s="211"/>
      <c r="C338" s="342"/>
      <c r="D338" s="343"/>
      <c r="E338" s="343"/>
      <c r="F338" s="343"/>
      <c r="G338" s="343"/>
      <c r="H338" s="343"/>
      <c r="I338" s="343"/>
      <c r="J338" s="343"/>
      <c r="K338" s="343"/>
      <c r="L338" s="343"/>
      <c r="M338" s="343"/>
      <c r="N338" s="343"/>
      <c r="O338" s="343"/>
      <c r="P338" s="343"/>
      <c r="Q338" s="343"/>
      <c r="R338" s="343"/>
      <c r="S338" s="343"/>
      <c r="T338" s="343"/>
      <c r="U338" s="343"/>
      <c r="V338" s="343"/>
      <c r="W338" s="343"/>
      <c r="X338" s="343"/>
      <c r="Y338" s="344"/>
      <c r="Z338" s="220" t="str">
        <f>IF(AF332&lt;&gt;"",IF(AF332="W","L","W"),"")</f>
        <v/>
      </c>
      <c r="AA338" s="221"/>
      <c r="AB338" s="227" t="str">
        <f>IF(AF334&lt;&gt;"",IF(AF334="W","L","W"),"")</f>
        <v/>
      </c>
      <c r="AC338" s="221"/>
      <c r="AD338" s="227" t="str">
        <f>IF(AF336&lt;&gt;"",IF(AF336="W","L","W"),"")</f>
        <v/>
      </c>
      <c r="AE338" s="221"/>
      <c r="AF338" s="228"/>
      <c r="AG338" s="229"/>
      <c r="AH338" s="227" t="str">
        <f>IF($D328="1P",IF(AN347=AN349,IF(AL347=AL349,IF(AJ347&lt;&gt;"",IF(AJ347&gt;AJ349,"W","L"),""),IF(AL347&gt;AL349,"W","L")),IF(AN347&gt;AN349,"W","L")),IF(Z363=Z365,IF(X363=X365,IF(V363&lt;&gt;"",IF(V363&gt;V365,"W","L"),""),IF(X363&gt;X365,"W","L")),IF(Z363&gt;Z365,"W","L")))</f>
        <v/>
      </c>
      <c r="AI338" s="221"/>
      <c r="AJ338" s="227" t="str">
        <f>IF($D328="1P",IF(L363=L365,IF(J363=J365,IF(H363&lt;&gt;"",IF(H363&gt;H365,"W","L"),""),IF(J363&gt;J365,"W","L")),IF(L363&gt;L365,"W","L")),IF(Z371=Z373,IF(X371=X373,IF(V371&lt;&gt;"",IF(V371&gt;V373,"W","L"),""),IF(X371&gt;X373,"W","L")),IF(Z371&gt;Z373,"W","L")))</f>
        <v/>
      </c>
      <c r="AK338" s="237"/>
      <c r="AL338" s="239" t="str">
        <f>IF(OR(COUNTIF(Z338:AJ338,"W"),COUNTIF(Z338:AJ338,"L")),COUNTIF(Z338:AJ338,"W")*2+COUNTIF(Z338:AJ338,"L"),"")</f>
        <v/>
      </c>
      <c r="AM338" s="240"/>
      <c r="AN338" s="242" t="str">
        <f>IF(AL338&lt;&gt;"",RANK(AL338,AL332:AL342,0),"")</f>
        <v/>
      </c>
      <c r="AO338" s="243"/>
      <c r="AQ338" s="157"/>
      <c r="AR338" s="158"/>
      <c r="AS338" s="158"/>
      <c r="AT338" s="158"/>
      <c r="AU338" s="158"/>
      <c r="AV338" s="158"/>
      <c r="AW338" s="158"/>
      <c r="AX338" s="158"/>
      <c r="AY338" s="158"/>
      <c r="AZ338" s="158"/>
      <c r="BA338" s="158"/>
      <c r="BB338" s="158"/>
      <c r="BC338" s="159"/>
      <c r="BD338" s="165"/>
      <c r="BE338" s="166"/>
      <c r="BF338" s="175" t="str">
        <f>C353</f>
        <v>E</v>
      </c>
      <c r="BG338" s="177" t="str">
        <f>IF(VLOOKUP($BF338,$A332:$C342,3,FALSE)=0,"",CONCATENATE(VLOOKUP(VLOOKUP($BF338,$A332:$C342,3,FALSE),Players!$J:$N,4,FALSE)," ",VLOOKUP($BF338,$A332:$C342,3,FALSE)," ",IF(ISERROR(VLOOKUP(VLOOKUP($BF338,$A332:$C342,3,FALSE),Players!$J:$N,5,FALSE)),"()",CONCATENATE("(",VLOOKUP(VLOOKUP($BF338,$A332:$C342,3,FALSE),Players!$J:$N,5,FALSE),")"))))</f>
        <v/>
      </c>
      <c r="BH338" s="178"/>
      <c r="BI338" s="178"/>
      <c r="BJ338" s="178"/>
      <c r="BK338" s="178"/>
      <c r="BL338" s="178"/>
      <c r="BM338" s="178"/>
      <c r="BN338" s="178"/>
      <c r="BO338" s="178"/>
      <c r="BP338" s="178"/>
      <c r="BQ338" s="178"/>
      <c r="BR338" s="178"/>
      <c r="BS338" s="178"/>
      <c r="BT338" s="178"/>
      <c r="BU338" s="179"/>
      <c r="BV338" s="150" t="str">
        <f>IF(D353&lt;&gt;"",D353,"")</f>
        <v/>
      </c>
      <c r="BW338" s="151"/>
      <c r="BX338" s="288" t="str">
        <f>IF(F353&lt;&gt;"",F353,"")</f>
        <v/>
      </c>
      <c r="BY338" s="151"/>
      <c r="BZ338" s="288" t="str">
        <f>IF(H353&lt;&gt;"",H353,"")</f>
        <v/>
      </c>
      <c r="CA338" s="151"/>
      <c r="CB338" s="288" t="str">
        <f>IF(J353&lt;&gt;"",J353,"")</f>
        <v/>
      </c>
      <c r="CC338" s="151"/>
      <c r="CD338" s="288" t="str">
        <f>IF(L353&lt;&gt;"",L353,"")</f>
        <v/>
      </c>
      <c r="CE338" s="332"/>
      <c r="CF338" s="174" t="str">
        <f>IF($CF336&lt;&gt;"",IF(CF336="W","L","W"),"")</f>
        <v/>
      </c>
      <c r="CG338" s="157"/>
      <c r="CH338" s="158"/>
      <c r="CI338" s="158"/>
      <c r="CJ338" s="158"/>
      <c r="CK338" s="158"/>
      <c r="CL338" s="158"/>
      <c r="CM338" s="158"/>
      <c r="CN338" s="158"/>
      <c r="CO338" s="158"/>
      <c r="CP338" s="158"/>
      <c r="CQ338" s="158"/>
      <c r="CR338" s="158"/>
      <c r="CS338" s="159"/>
      <c r="CT338" s="165"/>
      <c r="CU338" s="166"/>
      <c r="CV338" s="175" t="str">
        <f>Q353</f>
        <v>F</v>
      </c>
      <c r="CW338" s="177" t="str">
        <f>IF(VLOOKUP($CV338,$A332:$C342,3,FALSE)=0,"",CONCATENATE(VLOOKUP(VLOOKUP($CV338,$A332:$C342,3,FALSE),Players!$J:$N,4,FALSE)," ",VLOOKUP($CV338,$A332:$C342,3,FALSE)," ",IF(ISERROR(VLOOKUP(VLOOKUP($CV338,$A332:$C342,3,FALSE),Players!$J:$N,5,FALSE)),"()",CONCATENATE("(",VLOOKUP(VLOOKUP($CV338,$A332:$C342,3,FALSE),Players!$J:$N,5,FALSE),")"))))</f>
        <v/>
      </c>
      <c r="CX338" s="178"/>
      <c r="CY338" s="178"/>
      <c r="CZ338" s="178"/>
      <c r="DA338" s="178"/>
      <c r="DB338" s="178"/>
      <c r="DC338" s="178"/>
      <c r="DD338" s="178"/>
      <c r="DE338" s="178"/>
      <c r="DF338" s="178"/>
      <c r="DG338" s="178"/>
      <c r="DH338" s="178"/>
      <c r="DI338" s="178"/>
      <c r="DJ338" s="178"/>
      <c r="DK338" s="179"/>
      <c r="DL338" s="150" t="str">
        <f>IF(R353&lt;&gt;"",R353,"")</f>
        <v/>
      </c>
      <c r="DM338" s="151"/>
      <c r="DN338" s="288" t="str">
        <f>IF(T353&lt;&gt;"",T353,"")</f>
        <v/>
      </c>
      <c r="DO338" s="151"/>
      <c r="DP338" s="288" t="str">
        <f>IF(V353&lt;&gt;"",V353,"")</f>
        <v/>
      </c>
      <c r="DQ338" s="151"/>
      <c r="DR338" s="288" t="str">
        <f>IF(X353&lt;&gt;"",X353,"")</f>
        <v/>
      </c>
      <c r="DS338" s="151"/>
      <c r="DT338" s="288" t="str">
        <f>IF(Z353&lt;&gt;"",Z353,"")</f>
        <v/>
      </c>
      <c r="DU338" s="332"/>
      <c r="DV338" s="174" t="str">
        <f>IF($DV336&lt;&gt;"",IF(DV336="W","L","W"),"")</f>
        <v/>
      </c>
      <c r="DW338" s="126"/>
      <c r="DX338" s="126"/>
      <c r="DY338" s="126"/>
      <c r="DZ338" s="126"/>
      <c r="EA338" s="126"/>
      <c r="EB338" s="126"/>
      <c r="EC338" s="126"/>
      <c r="ED338" s="126"/>
      <c r="EE338" s="126"/>
      <c r="EF338" s="126"/>
      <c r="EG338" s="126"/>
      <c r="EH338" s="126"/>
      <c r="EI338" s="126"/>
    </row>
    <row r="339" spans="1:171" ht="11.25" customHeight="1" thickBot="1">
      <c r="A339" s="212"/>
      <c r="B339" s="213"/>
      <c r="C339" s="217"/>
      <c r="D339" s="218"/>
      <c r="E339" s="218"/>
      <c r="F339" s="218"/>
      <c r="G339" s="218"/>
      <c r="H339" s="218"/>
      <c r="I339" s="218"/>
      <c r="J339" s="218"/>
      <c r="K339" s="218"/>
      <c r="L339" s="218"/>
      <c r="M339" s="218"/>
      <c r="N339" s="218"/>
      <c r="O339" s="218"/>
      <c r="P339" s="218"/>
      <c r="Q339" s="218"/>
      <c r="R339" s="218"/>
      <c r="S339" s="218"/>
      <c r="T339" s="218"/>
      <c r="U339" s="218"/>
      <c r="V339" s="218"/>
      <c r="W339" s="218"/>
      <c r="X339" s="218"/>
      <c r="Y339" s="219"/>
      <c r="Z339" s="232"/>
      <c r="AA339" s="233"/>
      <c r="AB339" s="234"/>
      <c r="AC339" s="233"/>
      <c r="AD339" s="234"/>
      <c r="AE339" s="233"/>
      <c r="AF339" s="235"/>
      <c r="AG339" s="236"/>
      <c r="AH339" s="234"/>
      <c r="AI339" s="233"/>
      <c r="AJ339" s="234"/>
      <c r="AK339" s="238"/>
      <c r="AL339" s="241"/>
      <c r="AM339" s="240"/>
      <c r="AN339" s="258"/>
      <c r="AO339" s="243"/>
      <c r="AQ339" s="160"/>
      <c r="AR339" s="161"/>
      <c r="AS339" s="161"/>
      <c r="AT339" s="161"/>
      <c r="AU339" s="161"/>
      <c r="AV339" s="161"/>
      <c r="AW339" s="161"/>
      <c r="AX339" s="161"/>
      <c r="AY339" s="161"/>
      <c r="AZ339" s="161"/>
      <c r="BA339" s="161"/>
      <c r="BB339" s="161"/>
      <c r="BC339" s="162"/>
      <c r="BD339" s="167"/>
      <c r="BE339" s="168"/>
      <c r="BF339" s="176"/>
      <c r="BG339" s="180"/>
      <c r="BH339" s="181"/>
      <c r="BI339" s="181"/>
      <c r="BJ339" s="181"/>
      <c r="BK339" s="181"/>
      <c r="BL339" s="181"/>
      <c r="BM339" s="181"/>
      <c r="BN339" s="181"/>
      <c r="BO339" s="181"/>
      <c r="BP339" s="181"/>
      <c r="BQ339" s="181"/>
      <c r="BR339" s="181"/>
      <c r="BS339" s="181"/>
      <c r="BT339" s="181"/>
      <c r="BU339" s="182"/>
      <c r="BV339" s="152"/>
      <c r="BW339" s="153"/>
      <c r="BX339" s="333"/>
      <c r="BY339" s="153"/>
      <c r="BZ339" s="333"/>
      <c r="CA339" s="153"/>
      <c r="CB339" s="333"/>
      <c r="CC339" s="153"/>
      <c r="CD339" s="333"/>
      <c r="CE339" s="334"/>
      <c r="CF339" s="341"/>
      <c r="CG339" s="160"/>
      <c r="CH339" s="161"/>
      <c r="CI339" s="161"/>
      <c r="CJ339" s="161"/>
      <c r="CK339" s="161"/>
      <c r="CL339" s="161"/>
      <c r="CM339" s="161"/>
      <c r="CN339" s="161"/>
      <c r="CO339" s="161"/>
      <c r="CP339" s="161"/>
      <c r="CQ339" s="161"/>
      <c r="CR339" s="161"/>
      <c r="CS339" s="162"/>
      <c r="CT339" s="167"/>
      <c r="CU339" s="168"/>
      <c r="CV339" s="176"/>
      <c r="CW339" s="180"/>
      <c r="CX339" s="181"/>
      <c r="CY339" s="181"/>
      <c r="CZ339" s="181"/>
      <c r="DA339" s="181"/>
      <c r="DB339" s="181"/>
      <c r="DC339" s="181"/>
      <c r="DD339" s="181"/>
      <c r="DE339" s="181"/>
      <c r="DF339" s="181"/>
      <c r="DG339" s="181"/>
      <c r="DH339" s="181"/>
      <c r="DI339" s="181"/>
      <c r="DJ339" s="181"/>
      <c r="DK339" s="182"/>
      <c r="DL339" s="152"/>
      <c r="DM339" s="153"/>
      <c r="DN339" s="333"/>
      <c r="DO339" s="153"/>
      <c r="DP339" s="333"/>
      <c r="DQ339" s="153"/>
      <c r="DR339" s="333"/>
      <c r="DS339" s="153"/>
      <c r="DT339" s="333"/>
      <c r="DU339" s="334"/>
      <c r="DV339" s="174"/>
      <c r="DW339" s="126"/>
      <c r="DX339" s="126"/>
      <c r="DY339" s="126"/>
      <c r="DZ339" s="126"/>
      <c r="EA339" s="126"/>
      <c r="EB339" s="126"/>
      <c r="EC339" s="126"/>
      <c r="ED339" s="126"/>
      <c r="EE339" s="126"/>
      <c r="EF339" s="126"/>
      <c r="EG339" s="126"/>
      <c r="EH339" s="126"/>
      <c r="EI339" s="126"/>
    </row>
    <row r="340" spans="1:171" ht="11.25" customHeight="1">
      <c r="A340" s="210" t="str">
        <f>AH330</f>
        <v>E</v>
      </c>
      <c r="B340" s="211"/>
      <c r="C340" s="342"/>
      <c r="D340" s="343"/>
      <c r="E340" s="343"/>
      <c r="F340" s="343"/>
      <c r="G340" s="343"/>
      <c r="H340" s="343"/>
      <c r="I340" s="343"/>
      <c r="J340" s="343"/>
      <c r="K340" s="343"/>
      <c r="L340" s="343"/>
      <c r="M340" s="343"/>
      <c r="N340" s="343"/>
      <c r="O340" s="343"/>
      <c r="P340" s="343"/>
      <c r="Q340" s="343"/>
      <c r="R340" s="343"/>
      <c r="S340" s="343"/>
      <c r="T340" s="343"/>
      <c r="U340" s="343"/>
      <c r="V340" s="343"/>
      <c r="W340" s="343"/>
      <c r="X340" s="343"/>
      <c r="Y340" s="344"/>
      <c r="Z340" s="220" t="str">
        <f>IF(AH332&lt;&gt;"",IF(AH332="W","L","W"),"")</f>
        <v/>
      </c>
      <c r="AA340" s="221"/>
      <c r="AB340" s="227" t="str">
        <f>IF(AH334&lt;&gt;"",IF(AH334="W","L","W"),"")</f>
        <v/>
      </c>
      <c r="AC340" s="221"/>
      <c r="AD340" s="227" t="str">
        <f>IF(AH336&lt;&gt;"",IF(AH336="W","L","W"),"")</f>
        <v/>
      </c>
      <c r="AE340" s="221"/>
      <c r="AF340" s="227" t="str">
        <f>IF(AH338&lt;&gt;"",IF(AH338="W","L","W"),"")</f>
        <v/>
      </c>
      <c r="AG340" s="221"/>
      <c r="AH340" s="228"/>
      <c r="AI340" s="229"/>
      <c r="AJ340" s="227" t="str">
        <f>IF($D328="1P",IF(Z363=Z365,IF(X363=X365,IF(V363&lt;&gt;"",IF(V363&gt;V365,"W","L"),""),IF(X363&gt;X365,"W","L")),IF(Z363&gt;Z365,"W","L")),IF(Z351=Z353,IF(X351=X353,IF(V351&lt;&gt;"",IF(V351&gt;V353,"W","L"),""),IF(X351&gt;X353,"W","L")),IF(Z351&gt;Z353,"W","L")))</f>
        <v/>
      </c>
      <c r="AK340" s="237"/>
      <c r="AL340" s="239" t="str">
        <f>IF(OR(COUNTIF(Z340:AJ340,"W"),COUNTIF(Z340:AJ340,"L")),COUNTIF(Z340:AJ340,"W")*2+COUNTIF(Z340:AJ340,"L"),"")</f>
        <v/>
      </c>
      <c r="AM340" s="240"/>
      <c r="AN340" s="242" t="str">
        <f>IF(AL340&lt;&gt;"",RANK(AL340,AL332:AL342,0),"")</f>
        <v/>
      </c>
      <c r="AO340" s="243"/>
      <c r="AQ340" s="126"/>
      <c r="AR340" s="126"/>
      <c r="AS340" s="126"/>
      <c r="AT340" s="126"/>
      <c r="AU340" s="126"/>
      <c r="AV340" s="126"/>
      <c r="AW340" s="126"/>
      <c r="AX340" s="126"/>
      <c r="AY340" s="126"/>
      <c r="AZ340" s="126"/>
      <c r="BA340" s="126"/>
      <c r="BB340" s="126"/>
      <c r="BC340" s="126"/>
      <c r="BV340" s="169" t="str">
        <f>IF(CF336&lt;&gt;"",IF(AND(AND(BV336&gt;-1,BV338&gt;-1),OR(BV336&gt;10,BV338&gt;10),ABS(BV336-BV338)&gt;1,IF(OR(BV336&gt;11,BV338&gt;11),ABS(BV336-BV338)=2,TRUE),BV336=INT(BV336),BV338=INT(BV338)),"","Error"),"")</f>
        <v/>
      </c>
      <c r="BW340" s="169"/>
      <c r="BX340" s="169" t="str">
        <f>IF(CF336&lt;&gt;"",IF(AND(AND(BX336&gt;-1,BX338&gt;-1),OR(BX336&gt;10,BX338&gt;10),ABS(BX336-BX338)&gt;1,IF(OR(BX336&gt;11,BX338&gt;11),ABS(BX336-BX338)=2,TRUE),BX336=INT(BX336),BX338=INT(BX338)),"","Error"),"")</f>
        <v/>
      </c>
      <c r="BY340" s="169"/>
      <c r="BZ340" s="169" t="str">
        <f>IF(CF336&lt;&gt;"",IF(AND(AND(BZ336&gt;-1,BZ338&gt;-1),OR(BZ336&gt;10,BZ338&gt;10),ABS(BZ336-BZ338)&gt;1,IF(OR(BZ336&gt;11,BZ338&gt;11),ABS(BZ336-BZ338)=2,TRUE),BZ336=INT(BZ336),BZ338=INT(BZ338)),"","Error"),"")</f>
        <v/>
      </c>
      <c r="CA340" s="169"/>
      <c r="CB340" s="169" t="str">
        <f>IF(AND(CF336&lt;&gt;"",CB336&lt;&gt;""),IF(AND(AND(CB336&gt;-1,CB338&gt;-1),OR(CB336&gt;10,CB338&gt;10),ABS(CB336-CB338)&gt;1,IF(OR(CB336&gt;11,CB338&gt;11),ABS(CB336-CB338)=2,TRUE),CB336=INT(CB336),CB338=INT(CB338)),"","Error"),"")</f>
        <v/>
      </c>
      <c r="CC340" s="169"/>
      <c r="CD340" s="169" t="str">
        <f>IF(AND(CF336&lt;&gt;"",CD336&lt;&gt;""),IF(AND(AND(CD336&gt;-1,CD338&gt;-1),OR(CD336&gt;10,CD338&gt;10),ABS(CD336-CD338)&gt;1,IF(OR(CD336&gt;11,CD338&gt;11),ABS(CD336-CD338)=2,TRUE),CD336=INT(CD336),CD338=INT(CD338)),"","Error"),"")</f>
        <v/>
      </c>
      <c r="CE340" s="169"/>
      <c r="CG340" s="126"/>
      <c r="CH340" s="126"/>
      <c r="CI340" s="126"/>
      <c r="CJ340" s="126"/>
      <c r="CK340" s="126"/>
      <c r="CL340" s="126"/>
      <c r="CM340" s="126"/>
      <c r="CN340" s="126"/>
      <c r="CO340" s="126"/>
      <c r="CP340" s="126"/>
      <c r="CQ340" s="126"/>
      <c r="CR340" s="126"/>
      <c r="CS340" s="126"/>
      <c r="DL340" s="169" t="str">
        <f>IF(DV336&lt;&gt;"",IF(AND(AND(DL336&gt;-1,DL338&gt;-1),OR(DL336&gt;10,DL338&gt;10),ABS(DL336-DL338)&gt;1,IF(OR(DL336&gt;11,DL338&gt;11),ABS(DL336-DL338)=2,TRUE),DL336=INT(DL336),DL338=INT(DL338)),"","Error"),"")</f>
        <v/>
      </c>
      <c r="DM340" s="169"/>
      <c r="DN340" s="169" t="str">
        <f>IF(DV336&lt;&gt;"",IF(AND(AND(DN336&gt;-1,DN338&gt;-1),OR(DN336&gt;10,DN338&gt;10),ABS(DN336-DN338)&gt;1,IF(OR(DN336&gt;11,DN338&gt;11),ABS(DN336-DN338)=2,TRUE),DN336=INT(DN336),DN338=INT(DN338)),"","Error"),"")</f>
        <v/>
      </c>
      <c r="DO340" s="169"/>
      <c r="DP340" s="169" t="str">
        <f>IF(DV336&lt;&gt;"",IF(AND(AND(DP336&gt;-1,DP338&gt;-1),OR(DP336&gt;10,DP338&gt;10),ABS(DP336-DP338)&gt;1,IF(OR(DP336&gt;11,DP338&gt;11),ABS(DP336-DP338)=2,TRUE),DP336=INT(DP336),DP338=INT(DP338)),"","Error"),"")</f>
        <v/>
      </c>
      <c r="DQ340" s="169"/>
      <c r="DR340" s="169" t="str">
        <f>IF(AND(DV336&lt;&gt;"",DR336&lt;&gt;""),IF(AND(AND(DR336&gt;-1,DR338&gt;-1),OR(DR336&gt;10,DR338&gt;10),ABS(DR336-DR338)&gt;1,IF(OR(DR336&gt;11,DR338&gt;11),ABS(DR336-DR338)=2,TRUE),DR336=INT(DR336),DR338=INT(DR338)),"","Error"),"")</f>
        <v/>
      </c>
      <c r="DS340" s="169"/>
      <c r="DT340" s="169" t="str">
        <f>IF(AND(DV336&lt;&gt;"",DT336&lt;&gt;""),IF(AND(AND(DT336&gt;-1,DT338&gt;-1),OR(DT336&gt;10,DT338&gt;10),ABS(DT336-DT338)&gt;1,IF(OR(DT336&gt;11,DT338&gt;11),ABS(DT336-DT338)=2,TRUE),DT336=INT(DT336),DT338=INT(DT338)),"","Error"),"")</f>
        <v/>
      </c>
      <c r="DU340" s="169"/>
      <c r="DW340" s="126"/>
      <c r="DX340" s="126"/>
      <c r="DY340" s="126"/>
      <c r="DZ340" s="126"/>
      <c r="EA340" s="126"/>
      <c r="EB340" s="126"/>
      <c r="EC340" s="126"/>
      <c r="ED340" s="126"/>
      <c r="EE340" s="126"/>
      <c r="EF340" s="126"/>
      <c r="EG340" s="126"/>
      <c r="EH340" s="126"/>
      <c r="EI340" s="126"/>
    </row>
    <row r="341" spans="1:171" ht="11.25" customHeight="1">
      <c r="A341" s="212"/>
      <c r="B341" s="213"/>
      <c r="C341" s="217"/>
      <c r="D341" s="218"/>
      <c r="E341" s="218"/>
      <c r="F341" s="218"/>
      <c r="G341" s="218"/>
      <c r="H341" s="218"/>
      <c r="I341" s="218"/>
      <c r="J341" s="218"/>
      <c r="K341" s="218"/>
      <c r="L341" s="218"/>
      <c r="M341" s="218"/>
      <c r="N341" s="218"/>
      <c r="O341" s="218"/>
      <c r="P341" s="218"/>
      <c r="Q341" s="218"/>
      <c r="R341" s="218"/>
      <c r="S341" s="218"/>
      <c r="T341" s="218"/>
      <c r="U341" s="218"/>
      <c r="V341" s="218"/>
      <c r="W341" s="218"/>
      <c r="X341" s="218"/>
      <c r="Y341" s="219"/>
      <c r="Z341" s="232"/>
      <c r="AA341" s="233"/>
      <c r="AB341" s="234"/>
      <c r="AC341" s="233"/>
      <c r="AD341" s="234"/>
      <c r="AE341" s="233"/>
      <c r="AF341" s="234"/>
      <c r="AG341" s="233"/>
      <c r="AH341" s="235"/>
      <c r="AI341" s="236"/>
      <c r="AJ341" s="234"/>
      <c r="AK341" s="238"/>
      <c r="AL341" s="241"/>
      <c r="AM341" s="240"/>
      <c r="AN341" s="258"/>
      <c r="AO341" s="243"/>
      <c r="AQ341" s="126"/>
      <c r="AR341" s="126"/>
      <c r="AS341" s="126"/>
      <c r="AT341" s="126"/>
      <c r="AU341" s="126"/>
      <c r="AV341" s="126"/>
      <c r="AW341" s="126"/>
      <c r="AX341" s="126"/>
      <c r="AY341" s="126"/>
      <c r="AZ341" s="126"/>
      <c r="BA341" s="126"/>
      <c r="BB341" s="126"/>
      <c r="BC341" s="126"/>
      <c r="CG341" s="126"/>
      <c r="CH341" s="126"/>
      <c r="CI341" s="126"/>
      <c r="CJ341" s="126"/>
      <c r="CK341" s="126"/>
      <c r="CL341" s="126"/>
      <c r="CM341" s="126"/>
      <c r="CN341" s="126"/>
      <c r="CO341" s="126"/>
      <c r="CP341" s="126"/>
      <c r="CQ341" s="126"/>
      <c r="CR341" s="126"/>
      <c r="CS341" s="126"/>
      <c r="DW341" s="126"/>
      <c r="DX341" s="126"/>
      <c r="DY341" s="126"/>
      <c r="DZ341" s="126"/>
      <c r="EA341" s="126"/>
      <c r="EB341" s="126"/>
      <c r="EC341" s="126"/>
      <c r="ED341" s="126"/>
      <c r="EE341" s="126"/>
      <c r="EF341" s="126"/>
      <c r="EG341" s="126"/>
      <c r="EH341" s="126"/>
      <c r="EI341" s="126"/>
    </row>
    <row r="342" spans="1:171" ht="11.25" customHeight="1">
      <c r="A342" s="210" t="str">
        <f>AJ330</f>
        <v>F</v>
      </c>
      <c r="B342" s="211"/>
      <c r="C342" s="342"/>
      <c r="D342" s="343"/>
      <c r="E342" s="343"/>
      <c r="F342" s="343"/>
      <c r="G342" s="343"/>
      <c r="H342" s="343"/>
      <c r="I342" s="343"/>
      <c r="J342" s="343"/>
      <c r="K342" s="343"/>
      <c r="L342" s="343"/>
      <c r="M342" s="343"/>
      <c r="N342" s="343"/>
      <c r="O342" s="343"/>
      <c r="P342" s="343"/>
      <c r="Q342" s="343"/>
      <c r="R342" s="343"/>
      <c r="S342" s="343"/>
      <c r="T342" s="343"/>
      <c r="U342" s="343"/>
      <c r="V342" s="343"/>
      <c r="W342" s="343"/>
      <c r="X342" s="343"/>
      <c r="Y342" s="344"/>
      <c r="Z342" s="220" t="str">
        <f>IF(AJ332&lt;&gt;"",IF(AJ332="W","L","W"),"")</f>
        <v/>
      </c>
      <c r="AA342" s="221"/>
      <c r="AB342" s="227" t="str">
        <f>IF(AJ334&lt;&gt;"",IF(AJ334="W","L","W"),"")</f>
        <v/>
      </c>
      <c r="AC342" s="221"/>
      <c r="AD342" s="227" t="str">
        <f>IF(AJ336&lt;&gt;"",IF(AJ336="W","L","W"),"")</f>
        <v/>
      </c>
      <c r="AE342" s="221"/>
      <c r="AF342" s="227" t="str">
        <f>IF(AJ338&lt;&gt;"",IF(AJ338="W","L","W"),"")</f>
        <v/>
      </c>
      <c r="AG342" s="221"/>
      <c r="AH342" s="227" t="str">
        <f>IF(AJ340&lt;&gt;"",IF(AJ340="W","L","W"),"")</f>
        <v/>
      </c>
      <c r="AI342" s="221"/>
      <c r="AJ342" s="228"/>
      <c r="AK342" s="229"/>
      <c r="AL342" s="345" t="str">
        <f>IF(OR(COUNTIF(Z342:AJ342,"W"),COUNTIF(Z342:AJ342,"L")),COUNTIF(Z342:AJ342,"W")*2+COUNTIF(Z342:AJ342,"L"),"")</f>
        <v/>
      </c>
      <c r="AM342" s="346"/>
      <c r="AN342" s="242" t="str">
        <f>IF(AL342&lt;&gt;"",RANK(AL342,AL332:AL342,0),"")</f>
        <v/>
      </c>
      <c r="AO342" s="243"/>
      <c r="AQ342" s="127"/>
      <c r="AR342" s="127"/>
      <c r="AS342" s="127"/>
      <c r="AT342" s="127"/>
      <c r="AU342" s="127"/>
      <c r="AV342" s="127"/>
      <c r="AW342" s="127"/>
      <c r="AX342" s="127"/>
      <c r="AY342" s="127"/>
      <c r="AZ342" s="127"/>
      <c r="BA342" s="127"/>
      <c r="BB342" s="127"/>
      <c r="BC342" s="127"/>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G342" s="127"/>
      <c r="CH342" s="127"/>
      <c r="CI342" s="127"/>
      <c r="CJ342" s="127"/>
      <c r="CK342" s="127"/>
      <c r="CL342" s="127"/>
      <c r="CM342" s="127"/>
      <c r="CN342" s="127"/>
      <c r="CO342" s="127"/>
      <c r="CP342" s="127"/>
      <c r="CQ342" s="127"/>
      <c r="CR342" s="127"/>
      <c r="CS342" s="127"/>
      <c r="CT342" s="40"/>
      <c r="CU342" s="40"/>
      <c r="CV342" s="40"/>
      <c r="CW342" s="40"/>
      <c r="CX342" s="40"/>
      <c r="CY342" s="40"/>
      <c r="CZ342" s="40"/>
      <c r="DA342" s="40"/>
      <c r="DB342" s="40"/>
      <c r="DC342" s="40"/>
      <c r="DD342" s="40"/>
      <c r="DE342" s="40"/>
      <c r="DF342" s="40"/>
      <c r="DG342" s="40"/>
      <c r="DH342" s="40"/>
      <c r="DI342" s="40"/>
      <c r="DJ342" s="40"/>
      <c r="DK342" s="40"/>
      <c r="DL342" s="40"/>
      <c r="DM342" s="40"/>
      <c r="DN342" s="40"/>
      <c r="DO342" s="40"/>
      <c r="DP342" s="40"/>
      <c r="DQ342" s="40"/>
      <c r="DR342" s="40"/>
      <c r="DS342" s="40"/>
      <c r="DT342" s="40"/>
      <c r="DU342" s="40"/>
      <c r="DW342" s="126"/>
      <c r="DX342" s="126"/>
      <c r="DY342" s="126"/>
      <c r="DZ342" s="126"/>
      <c r="EA342" s="126"/>
      <c r="EB342" s="126"/>
      <c r="EC342" s="126"/>
      <c r="ED342" s="126"/>
      <c r="EE342" s="126"/>
      <c r="EF342" s="126"/>
      <c r="EG342" s="126"/>
      <c r="EH342" s="126"/>
      <c r="EI342" s="126"/>
    </row>
    <row r="343" spans="1:171" ht="11.25" customHeight="1" thickBot="1">
      <c r="A343" s="212"/>
      <c r="B343" s="213"/>
      <c r="C343" s="217"/>
      <c r="D343" s="218"/>
      <c r="E343" s="218"/>
      <c r="F343" s="218"/>
      <c r="G343" s="218"/>
      <c r="H343" s="218"/>
      <c r="I343" s="218"/>
      <c r="J343" s="218"/>
      <c r="K343" s="218"/>
      <c r="L343" s="218"/>
      <c r="M343" s="218"/>
      <c r="N343" s="218"/>
      <c r="O343" s="218"/>
      <c r="P343" s="218"/>
      <c r="Q343" s="218"/>
      <c r="R343" s="218"/>
      <c r="S343" s="218"/>
      <c r="T343" s="218"/>
      <c r="U343" s="218"/>
      <c r="V343" s="218"/>
      <c r="W343" s="218"/>
      <c r="X343" s="218"/>
      <c r="Y343" s="219"/>
      <c r="Z343" s="222"/>
      <c r="AA343" s="223"/>
      <c r="AB343" s="226"/>
      <c r="AC343" s="223"/>
      <c r="AD343" s="226"/>
      <c r="AE343" s="223"/>
      <c r="AF343" s="226"/>
      <c r="AG343" s="223"/>
      <c r="AH343" s="226"/>
      <c r="AI343" s="223"/>
      <c r="AJ343" s="230"/>
      <c r="AK343" s="231"/>
      <c r="AL343" s="347"/>
      <c r="AM343" s="348"/>
      <c r="AN343" s="248"/>
      <c r="AO343" s="249"/>
      <c r="AQ343" s="128"/>
      <c r="AR343" s="128"/>
      <c r="AS343" s="128"/>
      <c r="AT343" s="128"/>
      <c r="AU343" s="128"/>
      <c r="AV343" s="128"/>
      <c r="AW343" s="128"/>
      <c r="AX343" s="128"/>
      <c r="AY343" s="128"/>
      <c r="AZ343" s="128"/>
      <c r="BA343" s="128"/>
      <c r="BB343" s="128"/>
      <c r="BC343" s="128"/>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G343" s="128"/>
      <c r="CH343" s="128"/>
      <c r="CI343" s="128"/>
      <c r="CJ343" s="128"/>
      <c r="CK343" s="128"/>
      <c r="CL343" s="128"/>
      <c r="CM343" s="128"/>
      <c r="CN343" s="128"/>
      <c r="CO343" s="128"/>
      <c r="CP343" s="128"/>
      <c r="CQ343" s="128"/>
      <c r="CR343" s="128"/>
      <c r="CS343" s="128"/>
      <c r="CT343" s="41"/>
      <c r="CU343" s="41"/>
      <c r="CV343" s="41"/>
      <c r="CW343" s="41"/>
      <c r="CX343" s="41"/>
      <c r="CY343" s="41"/>
      <c r="CZ343" s="41"/>
      <c r="DA343" s="41"/>
      <c r="DB343" s="41"/>
      <c r="DC343" s="41"/>
      <c r="DD343" s="41"/>
      <c r="DE343" s="41"/>
      <c r="DF343" s="41"/>
      <c r="DG343" s="41"/>
      <c r="DH343" s="41"/>
      <c r="DI343" s="41"/>
      <c r="DJ343" s="41"/>
      <c r="DK343" s="41"/>
      <c r="DL343" s="41"/>
      <c r="DM343" s="41"/>
      <c r="DN343" s="41"/>
      <c r="DO343" s="41"/>
      <c r="DP343" s="41"/>
      <c r="DQ343" s="41"/>
      <c r="DR343" s="41"/>
      <c r="DS343" s="41"/>
      <c r="DT343" s="41"/>
      <c r="DU343" s="41"/>
      <c r="DW343" s="126"/>
      <c r="DX343" s="126"/>
      <c r="DY343" s="126"/>
      <c r="DZ343" s="126"/>
      <c r="EA343" s="126"/>
      <c r="EB343" s="126"/>
      <c r="EC343" s="126"/>
      <c r="ED343" s="126"/>
      <c r="EE343" s="126"/>
      <c r="EF343" s="126"/>
      <c r="EG343" s="126"/>
      <c r="EH343" s="126"/>
      <c r="EI343" s="126"/>
    </row>
    <row r="344" spans="1:171" ht="11.25" customHeight="1">
      <c r="AQ344" s="126"/>
      <c r="AR344" s="126"/>
      <c r="AS344" s="126"/>
      <c r="AT344" s="126"/>
      <c r="AU344" s="126"/>
      <c r="AV344" s="126"/>
      <c r="AW344" s="126"/>
      <c r="AX344" s="126"/>
      <c r="AY344" s="126"/>
      <c r="AZ344" s="126"/>
      <c r="BA344" s="126"/>
      <c r="BB344" s="126"/>
      <c r="BC344" s="126"/>
      <c r="CG344" s="126"/>
      <c r="CH344" s="126"/>
      <c r="CI344" s="126"/>
      <c r="CJ344" s="126"/>
      <c r="CK344" s="126"/>
      <c r="CL344" s="126"/>
      <c r="CM344" s="126"/>
      <c r="CN344" s="126"/>
      <c r="CO344" s="126"/>
      <c r="CP344" s="126"/>
      <c r="CQ344" s="126"/>
      <c r="CR344" s="126"/>
      <c r="CS344" s="126"/>
      <c r="DW344" s="126"/>
      <c r="DX344" s="126"/>
      <c r="DY344" s="126"/>
      <c r="DZ344" s="126"/>
      <c r="EA344" s="126"/>
      <c r="EB344" s="126"/>
      <c r="EC344" s="126"/>
      <c r="ED344" s="126"/>
      <c r="EE344" s="126"/>
      <c r="EF344" s="126"/>
      <c r="EG344" s="126"/>
      <c r="EH344" s="126"/>
      <c r="EI344" s="126"/>
    </row>
    <row r="345" spans="1:171" ht="11.25" customHeight="1" thickBot="1">
      <c r="AP345" s="2"/>
      <c r="AQ345" s="127"/>
      <c r="AR345" s="127"/>
      <c r="AS345" s="127"/>
      <c r="AT345" s="127"/>
      <c r="AU345" s="127"/>
      <c r="AV345" s="127"/>
      <c r="AW345" s="127"/>
      <c r="AX345" s="127"/>
      <c r="AY345" s="127"/>
      <c r="AZ345" s="127"/>
      <c r="BA345" s="127"/>
      <c r="BB345" s="127"/>
      <c r="BC345" s="127"/>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G345" s="127"/>
      <c r="CH345" s="127"/>
      <c r="CI345" s="127"/>
      <c r="CJ345" s="127"/>
      <c r="CK345" s="127"/>
      <c r="CL345" s="127"/>
      <c r="CM345" s="127"/>
      <c r="CN345" s="127"/>
      <c r="CO345" s="127"/>
      <c r="CP345" s="127"/>
      <c r="CQ345" s="127"/>
      <c r="CR345" s="127"/>
      <c r="CS345" s="127"/>
      <c r="CT345" s="40"/>
      <c r="CU345" s="40"/>
      <c r="CV345" s="40"/>
      <c r="CW345" s="40"/>
      <c r="CX345" s="40"/>
      <c r="CY345" s="40"/>
      <c r="CZ345" s="40"/>
      <c r="DA345" s="40"/>
      <c r="DB345" s="40"/>
      <c r="DC345" s="40"/>
      <c r="DD345" s="40"/>
      <c r="DE345" s="40"/>
      <c r="DF345" s="40"/>
      <c r="DG345" s="40"/>
      <c r="DH345" s="40"/>
      <c r="DI345" s="40"/>
      <c r="DJ345" s="40"/>
      <c r="DK345" s="40"/>
      <c r="DL345" s="40"/>
      <c r="DM345" s="40"/>
      <c r="DN345" s="40"/>
      <c r="DO345" s="40"/>
      <c r="DP345" s="40"/>
      <c r="DQ345" s="40"/>
      <c r="DR345" s="40"/>
      <c r="DS345" s="40"/>
      <c r="DT345" s="40"/>
      <c r="DU345" s="40"/>
      <c r="DV345" s="2"/>
      <c r="DW345" s="126"/>
      <c r="DX345" s="126"/>
      <c r="DY345" s="126"/>
      <c r="DZ345" s="126"/>
      <c r="EA345" s="126"/>
      <c r="EB345" s="126"/>
      <c r="EC345" s="126"/>
      <c r="ED345" s="126"/>
      <c r="EE345" s="126"/>
      <c r="EF345" s="126"/>
      <c r="EG345" s="126"/>
      <c r="EH345" s="126"/>
      <c r="EI345" s="126"/>
      <c r="FL345" s="2"/>
      <c r="FM345" s="2"/>
      <c r="FN345" s="2"/>
      <c r="FO345" s="2"/>
    </row>
    <row r="346" spans="1:171" ht="11.25" customHeight="1" thickBo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154" t="str">
        <f>CONCATENATE($A330," ",$D330,","," ",$F328)</f>
        <v>Group: 6, Women's Singles</v>
      </c>
      <c r="AR346" s="155"/>
      <c r="AS346" s="155"/>
      <c r="AT346" s="155"/>
      <c r="AU346" s="155"/>
      <c r="AV346" s="155"/>
      <c r="AW346" s="155"/>
      <c r="AX346" s="155"/>
      <c r="AY346" s="155"/>
      <c r="AZ346" s="155"/>
      <c r="BA346" s="155"/>
      <c r="BB346" s="155"/>
      <c r="BC346" s="156"/>
      <c r="BD346" s="163">
        <f>A355</f>
        <v>3</v>
      </c>
      <c r="BE346" s="164"/>
      <c r="BF346" s="183" t="str">
        <f>C355</f>
        <v>C</v>
      </c>
      <c r="BG346" s="185" t="str">
        <f>IF(VLOOKUP($BF346,$A332:$C342,3,FALSE)=0,"",CONCATENATE(VLOOKUP(VLOOKUP($BF346,$A332:$C342,3,FALSE),Players!$J:$N,4,FALSE)," ",VLOOKUP($BF346,$A332:$C342,3,FALSE)," ",IF(ISERROR(VLOOKUP(VLOOKUP($BF346,$A332:$C342,3,FALSE),Players!$J:$N,5,FALSE)),"()",CONCATENATE("(",VLOOKUP(VLOOKUP($BF346,$A332:$C342,3,FALSE),Players!$J:$N,5,FALSE),")"))))</f>
        <v/>
      </c>
      <c r="BH346" s="186"/>
      <c r="BI346" s="186"/>
      <c r="BJ346" s="186"/>
      <c r="BK346" s="186"/>
      <c r="BL346" s="186"/>
      <c r="BM346" s="186"/>
      <c r="BN346" s="186"/>
      <c r="BO346" s="186"/>
      <c r="BP346" s="186"/>
      <c r="BQ346" s="186"/>
      <c r="BR346" s="186"/>
      <c r="BS346" s="186"/>
      <c r="BT346" s="186"/>
      <c r="BU346" s="187"/>
      <c r="BV346" s="170" t="str">
        <f>IF(D355&lt;&gt;"",D355,"")</f>
        <v/>
      </c>
      <c r="BW346" s="171"/>
      <c r="BX346" s="335" t="str">
        <f>IF(F355&lt;&gt;"",F355,"")</f>
        <v/>
      </c>
      <c r="BY346" s="171"/>
      <c r="BZ346" s="335" t="str">
        <f>IF(H355&lt;&gt;"",H355,"")</f>
        <v/>
      </c>
      <c r="CA346" s="171"/>
      <c r="CB346" s="335" t="str">
        <f>IF(J355&lt;&gt;"",J355,"")</f>
        <v/>
      </c>
      <c r="CC346" s="171"/>
      <c r="CD346" s="335" t="str">
        <f>IF(L355&lt;&gt;"",L355,"")</f>
        <v/>
      </c>
      <c r="CE346" s="337"/>
      <c r="CF346" s="174" t="str">
        <f>IF($CD346=$CD348,IF($CB346=$CB348,IF($BZ346&lt;&gt;"",IF($BZ346&gt;$BZ348,"W","L"),""),IF($CB346&gt;$CB348,"W","L")),IF($CD346&gt;$CD348,"W","L"))</f>
        <v/>
      </c>
      <c r="CG346" s="154" t="str">
        <f>CONCATENATE($A330," ",$D330,","," ",$F328)</f>
        <v>Group: 6, Women's Singles</v>
      </c>
      <c r="CH346" s="155"/>
      <c r="CI346" s="155"/>
      <c r="CJ346" s="155"/>
      <c r="CK346" s="155"/>
      <c r="CL346" s="155"/>
      <c r="CM346" s="155"/>
      <c r="CN346" s="155"/>
      <c r="CO346" s="155"/>
      <c r="CP346" s="155"/>
      <c r="CQ346" s="155"/>
      <c r="CR346" s="155"/>
      <c r="CS346" s="156"/>
      <c r="CT346" s="163">
        <f>O355</f>
        <v>10</v>
      </c>
      <c r="CU346" s="164"/>
      <c r="CV346" s="183" t="str">
        <f>Q355</f>
        <v>A</v>
      </c>
      <c r="CW346" s="185" t="str">
        <f>IF(VLOOKUP($CV346,$A332:$C342,3,FALSE)=0,"",CONCATENATE(VLOOKUP(VLOOKUP($CV346,$A332:$C342,3,FALSE),Players!$J:$N,4,FALSE)," ",VLOOKUP($CV346,$A332:$C342,3,FALSE)," ",IF(ISERROR(VLOOKUP(VLOOKUP($CV346,$A332:$C342,3,FALSE),Players!$J:$N,5,FALSE)),"()",CONCATENATE("(",VLOOKUP(VLOOKUP($CV346,$A332:$C342,3,FALSE),Players!$J:$N,5,FALSE),")"))))</f>
        <v/>
      </c>
      <c r="CX346" s="186"/>
      <c r="CY346" s="186"/>
      <c r="CZ346" s="186"/>
      <c r="DA346" s="186"/>
      <c r="DB346" s="186"/>
      <c r="DC346" s="186"/>
      <c r="DD346" s="186"/>
      <c r="DE346" s="186"/>
      <c r="DF346" s="186"/>
      <c r="DG346" s="186"/>
      <c r="DH346" s="186"/>
      <c r="DI346" s="186"/>
      <c r="DJ346" s="186"/>
      <c r="DK346" s="187"/>
      <c r="DL346" s="170" t="str">
        <f>IF(R355&lt;&gt;"",R355,"")</f>
        <v/>
      </c>
      <c r="DM346" s="171"/>
      <c r="DN346" s="335" t="str">
        <f>IF(T355&lt;&gt;"",T355,"")</f>
        <v/>
      </c>
      <c r="DO346" s="171"/>
      <c r="DP346" s="335" t="str">
        <f>IF(V355&lt;&gt;"",V355,"")</f>
        <v/>
      </c>
      <c r="DQ346" s="171"/>
      <c r="DR346" s="335" t="str">
        <f>IF(X355&lt;&gt;"",X355,"")</f>
        <v/>
      </c>
      <c r="DS346" s="171"/>
      <c r="DT346" s="335" t="str">
        <f>IF(Z355&lt;&gt;"",Z355,"")</f>
        <v/>
      </c>
      <c r="DU346" s="337"/>
      <c r="DV346" s="174" t="str">
        <f>IF($DT346=$DT348,IF($DR346=$DR348,IF($DP346&lt;&gt;"",IF($DP346&gt;$DP348,"W","L"),""),IF($DR346&gt;$DR348,"W","L")),IF($DT346&gt;$DT348,"W","L"))</f>
        <v/>
      </c>
      <c r="DW346" s="126"/>
      <c r="DX346" s="126"/>
      <c r="DY346" s="126"/>
      <c r="DZ346" s="126"/>
      <c r="EA346" s="126"/>
      <c r="EB346" s="126"/>
      <c r="EC346" s="126"/>
      <c r="ED346" s="126"/>
      <c r="EE346" s="126"/>
      <c r="EF346" s="126"/>
      <c r="EG346" s="126"/>
      <c r="EH346" s="126"/>
      <c r="EI346" s="126"/>
      <c r="FL346" s="2"/>
      <c r="FM346" s="2"/>
      <c r="FN346" s="2"/>
      <c r="FO346" s="2"/>
    </row>
    <row r="347" spans="1:171" ht="11.25" customHeight="1">
      <c r="A347" s="170">
        <v>1</v>
      </c>
      <c r="B347" s="191"/>
      <c r="C347" s="183" t="str">
        <f>IF($D328="1P","A","A")</f>
        <v>A</v>
      </c>
      <c r="D347" s="197"/>
      <c r="E347" s="198"/>
      <c r="F347" s="197"/>
      <c r="G347" s="198"/>
      <c r="H347" s="197"/>
      <c r="I347" s="198"/>
      <c r="J347" s="197"/>
      <c r="K347" s="198"/>
      <c r="L347" s="197"/>
      <c r="M347" s="208"/>
      <c r="N347" s="69" t="str">
        <f>IF(CF326&lt;&gt;"",IF(CF326="W",IF(SUM(IF(D347&gt;D349,1,0),IF(F347&gt;F349,1,0),IF(H347&gt;H349,1,0),IF(J347&gt;J349,1,0),IF(L347&gt;L349,1,0))&lt;&gt;3,"E",""),""),"")</f>
        <v/>
      </c>
      <c r="O347" s="170">
        <v>8</v>
      </c>
      <c r="P347" s="191"/>
      <c r="Q347" s="183" t="str">
        <f>IF($D328="1P","C","B")</f>
        <v>B</v>
      </c>
      <c r="R347" s="197"/>
      <c r="S347" s="198"/>
      <c r="T347" s="197"/>
      <c r="U347" s="198"/>
      <c r="V347" s="197"/>
      <c r="W347" s="198"/>
      <c r="X347" s="197"/>
      <c r="Y347" s="198"/>
      <c r="Z347" s="197"/>
      <c r="AA347" s="208"/>
      <c r="AB347" s="69" t="str">
        <f>IF(DV326&lt;&gt;"",IF(DV326="W",IF(SUM(IF(R347&gt;R349,1,0),IF(T347&gt;T349,1,0),IF(V347&gt;V349,1,0),IF(X347&gt;X349,1,0),IF(Z347&gt;Z349,1,0))&lt;&gt;3,"E",""),""),"")</f>
        <v/>
      </c>
      <c r="AC347" s="170">
        <v>15</v>
      </c>
      <c r="AD347" s="191"/>
      <c r="AE347" s="183" t="str">
        <f>IF($D328="1P","D","B")</f>
        <v>B</v>
      </c>
      <c r="AF347" s="197"/>
      <c r="AG347" s="198"/>
      <c r="AH347" s="197"/>
      <c r="AI347" s="198"/>
      <c r="AJ347" s="197"/>
      <c r="AK347" s="198"/>
      <c r="AL347" s="197"/>
      <c r="AM347" s="198"/>
      <c r="AN347" s="197"/>
      <c r="AO347" s="208"/>
      <c r="AP347" s="69" t="str">
        <f>IF(FL326&lt;&gt;"",IF(FL326="W",IF(SUM(IF(AF347&gt;AF349,1,0),IF(AH347&gt;AH349,1,0),IF(AJ347&gt;AJ349,1,0),IF(AL347&gt;AL349,1,0),IF(AN347&gt;AN349,1,0))&lt;&gt;3,"E",""),""),"")</f>
        <v/>
      </c>
      <c r="AQ347" s="157"/>
      <c r="AR347" s="158"/>
      <c r="AS347" s="158"/>
      <c r="AT347" s="158"/>
      <c r="AU347" s="158"/>
      <c r="AV347" s="158"/>
      <c r="AW347" s="158"/>
      <c r="AX347" s="158"/>
      <c r="AY347" s="158"/>
      <c r="AZ347" s="158"/>
      <c r="BA347" s="158"/>
      <c r="BB347" s="158"/>
      <c r="BC347" s="159"/>
      <c r="BD347" s="165"/>
      <c r="BE347" s="166"/>
      <c r="BF347" s="184"/>
      <c r="BG347" s="188"/>
      <c r="BH347" s="189"/>
      <c r="BI347" s="189"/>
      <c r="BJ347" s="189"/>
      <c r="BK347" s="189"/>
      <c r="BL347" s="189"/>
      <c r="BM347" s="189"/>
      <c r="BN347" s="189"/>
      <c r="BO347" s="189"/>
      <c r="BP347" s="189"/>
      <c r="BQ347" s="189"/>
      <c r="BR347" s="189"/>
      <c r="BS347" s="189"/>
      <c r="BT347" s="189"/>
      <c r="BU347" s="190"/>
      <c r="BV347" s="172"/>
      <c r="BW347" s="173"/>
      <c r="BX347" s="336"/>
      <c r="BY347" s="173"/>
      <c r="BZ347" s="336"/>
      <c r="CA347" s="173"/>
      <c r="CB347" s="336"/>
      <c r="CC347" s="173"/>
      <c r="CD347" s="336"/>
      <c r="CE347" s="338"/>
      <c r="CF347" s="174"/>
      <c r="CG347" s="157"/>
      <c r="CH347" s="158"/>
      <c r="CI347" s="158"/>
      <c r="CJ347" s="158"/>
      <c r="CK347" s="158"/>
      <c r="CL347" s="158"/>
      <c r="CM347" s="158"/>
      <c r="CN347" s="158"/>
      <c r="CO347" s="158"/>
      <c r="CP347" s="158"/>
      <c r="CQ347" s="158"/>
      <c r="CR347" s="158"/>
      <c r="CS347" s="159"/>
      <c r="CT347" s="165"/>
      <c r="CU347" s="166"/>
      <c r="CV347" s="184"/>
      <c r="CW347" s="188"/>
      <c r="CX347" s="189"/>
      <c r="CY347" s="189"/>
      <c r="CZ347" s="189"/>
      <c r="DA347" s="189"/>
      <c r="DB347" s="189"/>
      <c r="DC347" s="189"/>
      <c r="DD347" s="189"/>
      <c r="DE347" s="189"/>
      <c r="DF347" s="189"/>
      <c r="DG347" s="189"/>
      <c r="DH347" s="189"/>
      <c r="DI347" s="189"/>
      <c r="DJ347" s="189"/>
      <c r="DK347" s="190"/>
      <c r="DL347" s="172"/>
      <c r="DM347" s="173"/>
      <c r="DN347" s="336"/>
      <c r="DO347" s="173"/>
      <c r="DP347" s="336"/>
      <c r="DQ347" s="173"/>
      <c r="DR347" s="336"/>
      <c r="DS347" s="173"/>
      <c r="DT347" s="336"/>
      <c r="DU347" s="338"/>
      <c r="DV347" s="174"/>
      <c r="DW347" s="126"/>
      <c r="DX347" s="126"/>
      <c r="DY347" s="126"/>
      <c r="DZ347" s="126"/>
      <c r="EA347" s="126"/>
      <c r="EB347" s="126"/>
      <c r="EC347" s="126"/>
      <c r="ED347" s="126"/>
      <c r="EE347" s="126"/>
      <c r="EF347" s="126"/>
      <c r="EG347" s="126"/>
      <c r="EH347" s="126"/>
      <c r="EI347" s="126"/>
      <c r="FL347" s="3"/>
      <c r="FM347" s="3"/>
      <c r="FN347" s="3"/>
      <c r="FO347" s="3"/>
    </row>
    <row r="348" spans="1:171" ht="11.25" customHeight="1">
      <c r="A348" s="192"/>
      <c r="B348" s="193"/>
      <c r="C348" s="196"/>
      <c r="D348" s="199"/>
      <c r="E348" s="200"/>
      <c r="F348" s="199"/>
      <c r="G348" s="200"/>
      <c r="H348" s="199"/>
      <c r="I348" s="200"/>
      <c r="J348" s="199"/>
      <c r="K348" s="200"/>
      <c r="L348" s="199"/>
      <c r="M348" s="209"/>
      <c r="N348" s="69" t="str">
        <f>IF(CF326&lt;&gt;"",IF(ISERROR(AND(BV330="",BX330="",BZ330="",CB330="",CD330="")),"E",IF(AND(BV330="",BX330="",BZ330="",CB330="",CD330=""),"","E")),"")</f>
        <v/>
      </c>
      <c r="O348" s="192"/>
      <c r="P348" s="193"/>
      <c r="Q348" s="196"/>
      <c r="R348" s="199"/>
      <c r="S348" s="200"/>
      <c r="T348" s="199"/>
      <c r="U348" s="200"/>
      <c r="V348" s="199"/>
      <c r="W348" s="200"/>
      <c r="X348" s="199"/>
      <c r="Y348" s="200"/>
      <c r="Z348" s="199"/>
      <c r="AA348" s="209"/>
      <c r="AB348" s="69" t="str">
        <f>IF(DV326&lt;&gt;"",IF(ISERROR(AND(DL330="",DN330="",DP330="",DQ330="",DT330="")),"E",IF(AND(DL330="",DN330="",DP330="",DR330="",DT330=""),"","E")),"")</f>
        <v/>
      </c>
      <c r="AC348" s="192"/>
      <c r="AD348" s="193"/>
      <c r="AE348" s="196"/>
      <c r="AF348" s="199"/>
      <c r="AG348" s="200"/>
      <c r="AH348" s="199"/>
      <c r="AI348" s="200"/>
      <c r="AJ348" s="199"/>
      <c r="AK348" s="200"/>
      <c r="AL348" s="199"/>
      <c r="AM348" s="200"/>
      <c r="AN348" s="199"/>
      <c r="AO348" s="209"/>
      <c r="AP348" s="69" t="str">
        <f>IF(FL326&lt;&gt;"",IF(ISERROR(AND(FB330="",FD330="",FF330="",FH330="",FJ330="")),"E",IF(AND(FB330="",FD330="",FF330="",FH330="",FJ330=""),"","E")),"")</f>
        <v/>
      </c>
      <c r="AQ348" s="157"/>
      <c r="AR348" s="158"/>
      <c r="AS348" s="158"/>
      <c r="AT348" s="158"/>
      <c r="AU348" s="158"/>
      <c r="AV348" s="158"/>
      <c r="AW348" s="158"/>
      <c r="AX348" s="158"/>
      <c r="AY348" s="158"/>
      <c r="AZ348" s="158"/>
      <c r="BA348" s="158"/>
      <c r="BB348" s="158"/>
      <c r="BC348" s="159"/>
      <c r="BD348" s="165"/>
      <c r="BE348" s="166"/>
      <c r="BF348" s="175" t="str">
        <f>C357</f>
        <v>D</v>
      </c>
      <c r="BG348" s="177" t="str">
        <f>IF(VLOOKUP($BF348,$A332:$C342,3,FALSE)=0,"",CONCATENATE(VLOOKUP(VLOOKUP($BF348,$A332:$C342,3,FALSE),Players!$J:$N,4,FALSE)," ",VLOOKUP($BF348,$A332:$C342,3,FALSE)," ",IF(ISERROR(VLOOKUP(VLOOKUP($BF348,$A332:$C342,3,FALSE),Players!$J:$N,5,FALSE)),"()",CONCATENATE("(",VLOOKUP(VLOOKUP($BF348,$A332:$C342,3,FALSE),Players!$J:$N,5,FALSE),")"))))</f>
        <v/>
      </c>
      <c r="BH348" s="178"/>
      <c r="BI348" s="178"/>
      <c r="BJ348" s="178"/>
      <c r="BK348" s="178"/>
      <c r="BL348" s="178"/>
      <c r="BM348" s="178"/>
      <c r="BN348" s="178"/>
      <c r="BO348" s="178"/>
      <c r="BP348" s="178"/>
      <c r="BQ348" s="178"/>
      <c r="BR348" s="178"/>
      <c r="BS348" s="178"/>
      <c r="BT348" s="178"/>
      <c r="BU348" s="179"/>
      <c r="BV348" s="150" t="str">
        <f>IF(D357&lt;&gt;"",D357,"")</f>
        <v/>
      </c>
      <c r="BW348" s="151"/>
      <c r="BX348" s="288" t="str">
        <f>IF(F357&lt;&gt;"",F357,"")</f>
        <v/>
      </c>
      <c r="BY348" s="151"/>
      <c r="BZ348" s="288" t="str">
        <f>IF(H357&lt;&gt;"",H357,"")</f>
        <v/>
      </c>
      <c r="CA348" s="151"/>
      <c r="CB348" s="288" t="str">
        <f>IF(J357&lt;&gt;"",J357,"")</f>
        <v/>
      </c>
      <c r="CC348" s="151"/>
      <c r="CD348" s="288" t="str">
        <f>IF(L357&lt;&gt;"",L357,"")</f>
        <v/>
      </c>
      <c r="CE348" s="332"/>
      <c r="CF348" s="174" t="str">
        <f>IF($CF346&lt;&gt;"",IF(CF346="W","L","W"),"")</f>
        <v/>
      </c>
      <c r="CG348" s="157"/>
      <c r="CH348" s="158"/>
      <c r="CI348" s="158"/>
      <c r="CJ348" s="158"/>
      <c r="CK348" s="158"/>
      <c r="CL348" s="158"/>
      <c r="CM348" s="158"/>
      <c r="CN348" s="158"/>
      <c r="CO348" s="158"/>
      <c r="CP348" s="158"/>
      <c r="CQ348" s="158"/>
      <c r="CR348" s="158"/>
      <c r="CS348" s="159"/>
      <c r="CT348" s="165"/>
      <c r="CU348" s="166"/>
      <c r="CV348" s="175" t="str">
        <f>Q357</f>
        <v>B</v>
      </c>
      <c r="CW348" s="177" t="str">
        <f>IF(VLOOKUP($CV348,$A332:$C342,3,FALSE)=0,"",CONCATENATE(VLOOKUP(VLOOKUP($CV348,$A332:$C342,3,FALSE),Players!$J:$N,4,FALSE)," ",VLOOKUP($CV348,$A332:$C342,3,FALSE)," ",IF(ISERROR(VLOOKUP(VLOOKUP($CV348,$A332:$C342,3,FALSE),Players!$J:$N,5,FALSE)),"()",CONCATENATE("(",VLOOKUP(VLOOKUP($CV348,$A332:$C342,3,FALSE),Players!$J:$N,5,FALSE),")"))))</f>
        <v/>
      </c>
      <c r="CX348" s="178"/>
      <c r="CY348" s="178"/>
      <c r="CZ348" s="178"/>
      <c r="DA348" s="178"/>
      <c r="DB348" s="178"/>
      <c r="DC348" s="178"/>
      <c r="DD348" s="178"/>
      <c r="DE348" s="178"/>
      <c r="DF348" s="178"/>
      <c r="DG348" s="178"/>
      <c r="DH348" s="178"/>
      <c r="DI348" s="178"/>
      <c r="DJ348" s="178"/>
      <c r="DK348" s="179"/>
      <c r="DL348" s="150" t="str">
        <f>IF(R357&lt;&gt;"",R357,"")</f>
        <v/>
      </c>
      <c r="DM348" s="151"/>
      <c r="DN348" s="288" t="str">
        <f>IF(T357&lt;&gt;"",T357,"")</f>
        <v/>
      </c>
      <c r="DO348" s="151"/>
      <c r="DP348" s="288" t="str">
        <f>IF(V357&lt;&gt;"",V357,"")</f>
        <v/>
      </c>
      <c r="DQ348" s="151"/>
      <c r="DR348" s="288" t="str">
        <f>IF(X357&lt;&gt;"",X357,"")</f>
        <v/>
      </c>
      <c r="DS348" s="151"/>
      <c r="DT348" s="288" t="str">
        <f>IF(Z357&lt;&gt;"",Z357,"")</f>
        <v/>
      </c>
      <c r="DU348" s="332"/>
      <c r="DV348" s="174" t="str">
        <f>IF($DV346&lt;&gt;"",IF(DV346="W","L","W"),"")</f>
        <v/>
      </c>
      <c r="DW348" s="126"/>
      <c r="DX348" s="126"/>
      <c r="DY348" s="126"/>
      <c r="DZ348" s="126"/>
      <c r="EA348" s="126"/>
      <c r="EB348" s="126"/>
      <c r="EC348" s="126"/>
      <c r="ED348" s="126"/>
      <c r="EE348" s="126"/>
      <c r="EF348" s="126"/>
      <c r="EG348" s="126"/>
      <c r="EH348" s="126"/>
      <c r="EI348" s="126"/>
      <c r="FL348" s="3"/>
      <c r="FM348" s="3"/>
      <c r="FN348" s="3"/>
      <c r="FO348" s="3"/>
    </row>
    <row r="349" spans="1:171" ht="11.25" customHeight="1" thickBot="1">
      <c r="A349" s="192"/>
      <c r="B349" s="193"/>
      <c r="C349" s="175" t="str">
        <f>IF($D328="1P","F","F")</f>
        <v>F</v>
      </c>
      <c r="D349" s="201"/>
      <c r="E349" s="202"/>
      <c r="F349" s="201"/>
      <c r="G349" s="202"/>
      <c r="H349" s="201"/>
      <c r="I349" s="202"/>
      <c r="J349" s="201"/>
      <c r="K349" s="202"/>
      <c r="L349" s="201"/>
      <c r="M349" s="205"/>
      <c r="N349" s="69" t="str">
        <f>IF(CF326&lt;&gt;"",IF(ISERROR(AND(BV330="",BX330="",BZ330="",CB330="",CD330="")),"E",IF(AND(BV330="",BX330="",BZ330="",CB330="",CD330=""),"","E")),"")</f>
        <v/>
      </c>
      <c r="O349" s="192"/>
      <c r="P349" s="193"/>
      <c r="Q349" s="175" t="str">
        <f>IF($D328="1P","E","D")</f>
        <v>D</v>
      </c>
      <c r="R349" s="201"/>
      <c r="S349" s="202"/>
      <c r="T349" s="201"/>
      <c r="U349" s="202"/>
      <c r="V349" s="201"/>
      <c r="W349" s="202"/>
      <c r="X349" s="201"/>
      <c r="Y349" s="202"/>
      <c r="Z349" s="201"/>
      <c r="AA349" s="205"/>
      <c r="AB349" s="69" t="str">
        <f>IF(DV326&lt;&gt;"",IF(ISERROR(AND(DL330="",DN330="",DP330="",DQ330="",DT330="")),"E",IF(AND(DL330="",DN330="",DP330="",DR330="",DT330=""),"","E")),"")</f>
        <v/>
      </c>
      <c r="AC349" s="192"/>
      <c r="AD349" s="193"/>
      <c r="AE349" s="175" t="str">
        <f>IF($D328="1P","E","C")</f>
        <v>C</v>
      </c>
      <c r="AF349" s="201"/>
      <c r="AG349" s="202"/>
      <c r="AH349" s="201"/>
      <c r="AI349" s="202"/>
      <c r="AJ349" s="201"/>
      <c r="AK349" s="202"/>
      <c r="AL349" s="201"/>
      <c r="AM349" s="202"/>
      <c r="AN349" s="201"/>
      <c r="AO349" s="205"/>
      <c r="AP349" s="69" t="str">
        <f>IF(FL326&lt;&gt;"",IF(ISERROR(AND(FB330="",FD330="",FF330="",FH330="",FJ330="")),"E",IF(AND(FB330="",FD330="",FF330="",FH330="",FJ330=""),"","E")),"")</f>
        <v/>
      </c>
      <c r="AQ349" s="160"/>
      <c r="AR349" s="161"/>
      <c r="AS349" s="161"/>
      <c r="AT349" s="161"/>
      <c r="AU349" s="161"/>
      <c r="AV349" s="161"/>
      <c r="AW349" s="161"/>
      <c r="AX349" s="161"/>
      <c r="AY349" s="161"/>
      <c r="AZ349" s="161"/>
      <c r="BA349" s="161"/>
      <c r="BB349" s="161"/>
      <c r="BC349" s="162"/>
      <c r="BD349" s="167"/>
      <c r="BE349" s="168"/>
      <c r="BF349" s="176"/>
      <c r="BG349" s="180"/>
      <c r="BH349" s="181"/>
      <c r="BI349" s="181"/>
      <c r="BJ349" s="181"/>
      <c r="BK349" s="181"/>
      <c r="BL349" s="181"/>
      <c r="BM349" s="181"/>
      <c r="BN349" s="181"/>
      <c r="BO349" s="181"/>
      <c r="BP349" s="181"/>
      <c r="BQ349" s="181"/>
      <c r="BR349" s="181"/>
      <c r="BS349" s="181"/>
      <c r="BT349" s="181"/>
      <c r="BU349" s="182"/>
      <c r="BV349" s="152"/>
      <c r="BW349" s="153"/>
      <c r="BX349" s="333"/>
      <c r="BY349" s="153"/>
      <c r="BZ349" s="333"/>
      <c r="CA349" s="153"/>
      <c r="CB349" s="333"/>
      <c r="CC349" s="153"/>
      <c r="CD349" s="333"/>
      <c r="CE349" s="334"/>
      <c r="CF349" s="341"/>
      <c r="CG349" s="160"/>
      <c r="CH349" s="161"/>
      <c r="CI349" s="161"/>
      <c r="CJ349" s="161"/>
      <c r="CK349" s="161"/>
      <c r="CL349" s="161"/>
      <c r="CM349" s="161"/>
      <c r="CN349" s="161"/>
      <c r="CO349" s="161"/>
      <c r="CP349" s="161"/>
      <c r="CQ349" s="161"/>
      <c r="CR349" s="161"/>
      <c r="CS349" s="162"/>
      <c r="CT349" s="167"/>
      <c r="CU349" s="168"/>
      <c r="CV349" s="176"/>
      <c r="CW349" s="180"/>
      <c r="CX349" s="181"/>
      <c r="CY349" s="181"/>
      <c r="CZ349" s="181"/>
      <c r="DA349" s="181"/>
      <c r="DB349" s="181"/>
      <c r="DC349" s="181"/>
      <c r="DD349" s="181"/>
      <c r="DE349" s="181"/>
      <c r="DF349" s="181"/>
      <c r="DG349" s="181"/>
      <c r="DH349" s="181"/>
      <c r="DI349" s="181"/>
      <c r="DJ349" s="181"/>
      <c r="DK349" s="182"/>
      <c r="DL349" s="152"/>
      <c r="DM349" s="153"/>
      <c r="DN349" s="333"/>
      <c r="DO349" s="153"/>
      <c r="DP349" s="333"/>
      <c r="DQ349" s="153"/>
      <c r="DR349" s="333"/>
      <c r="DS349" s="153"/>
      <c r="DT349" s="333"/>
      <c r="DU349" s="334"/>
      <c r="DV349" s="174"/>
      <c r="DW349" s="126"/>
      <c r="DX349" s="126"/>
      <c r="DY349" s="126"/>
      <c r="DZ349" s="126"/>
      <c r="EA349" s="126"/>
      <c r="EB349" s="126"/>
      <c r="EC349" s="126"/>
      <c r="ED349" s="126"/>
      <c r="EE349" s="126"/>
      <c r="EF349" s="126"/>
      <c r="EG349" s="126"/>
      <c r="EH349" s="126"/>
      <c r="EI349" s="126"/>
      <c r="FL349" s="3"/>
      <c r="FM349" s="3"/>
      <c r="FN349" s="3"/>
      <c r="FO349" s="3"/>
    </row>
    <row r="350" spans="1:171" ht="11.25" customHeight="1" thickBot="1">
      <c r="A350" s="194"/>
      <c r="B350" s="195"/>
      <c r="C350" s="207"/>
      <c r="D350" s="203"/>
      <c r="E350" s="204"/>
      <c r="F350" s="203"/>
      <c r="G350" s="204"/>
      <c r="H350" s="203"/>
      <c r="I350" s="204"/>
      <c r="J350" s="203"/>
      <c r="K350" s="204"/>
      <c r="L350" s="203"/>
      <c r="M350" s="206"/>
      <c r="N350" s="69" t="str">
        <f>IF(CF328&lt;&gt;"",IF(CF328="W",IF(SUM(IF(D349&gt;D347,1,0),IF(F349&gt;F347,1,0),IF(H349&gt;H347,1,0),IF(J349&gt;J347,1,0),IF(L349&gt;L347,1,0))&lt;&gt;3,"E",""),""),"")</f>
        <v/>
      </c>
      <c r="O350" s="194"/>
      <c r="P350" s="195"/>
      <c r="Q350" s="207"/>
      <c r="R350" s="203"/>
      <c r="S350" s="204"/>
      <c r="T350" s="203"/>
      <c r="U350" s="204"/>
      <c r="V350" s="203"/>
      <c r="W350" s="204"/>
      <c r="X350" s="203"/>
      <c r="Y350" s="204"/>
      <c r="Z350" s="203"/>
      <c r="AA350" s="206"/>
      <c r="AB350" s="69" t="str">
        <f>IF(DV328&lt;&gt;"",IF(DV328="W",IF(SUM(IF(R349&gt;R347,1,0),IF(T349&gt;T347,1,0),IF(V349&gt;V347,1,0),IF(X349&gt;X347,1,0),IF(Z349&gt;Z347,1,0))&lt;&gt;3,"E",""),""),"")</f>
        <v/>
      </c>
      <c r="AC350" s="194"/>
      <c r="AD350" s="195"/>
      <c r="AE350" s="207"/>
      <c r="AF350" s="203"/>
      <c r="AG350" s="204"/>
      <c r="AH350" s="203"/>
      <c r="AI350" s="204"/>
      <c r="AJ350" s="203"/>
      <c r="AK350" s="204"/>
      <c r="AL350" s="203"/>
      <c r="AM350" s="204"/>
      <c r="AN350" s="203"/>
      <c r="AO350" s="206"/>
      <c r="AP350" s="69" t="str">
        <f>IF(FL328&lt;&gt;"",IF(FL328="W",IF(SUM(IF(AF349&gt;AF347,1,0),IF(AH349&gt;AH347,1,0),IF(AJ349&gt;AJ347,1,0),IF(AL349&gt;AL347,1,0),IF(AN349&gt;AN347,1,0))&lt;&gt;3,"E",""),""),"")</f>
        <v/>
      </c>
      <c r="AQ350" s="126"/>
      <c r="AR350" s="126"/>
      <c r="AS350" s="126"/>
      <c r="AT350" s="126"/>
      <c r="AU350" s="126"/>
      <c r="AV350" s="126"/>
      <c r="AW350" s="126"/>
      <c r="AX350" s="126"/>
      <c r="AY350" s="126"/>
      <c r="AZ350" s="126"/>
      <c r="BA350" s="126"/>
      <c r="BB350" s="126"/>
      <c r="BC350" s="126"/>
      <c r="BV350" s="169" t="str">
        <f>IF(CF346&lt;&gt;"",IF(AND(AND(BV346&gt;-1,BV348&gt;-1),OR(BV346&gt;10,BV348&gt;10),ABS(BV346-BV348)&gt;1,IF(OR(BV346&gt;11,BV348&gt;11),ABS(BV346-BV348)=2,TRUE),BV346=INT(BV346),BV348=INT(BV348)),"","Error"),"")</f>
        <v/>
      </c>
      <c r="BW350" s="169"/>
      <c r="BX350" s="169" t="str">
        <f>IF(CF346&lt;&gt;"",IF(AND(AND(BX346&gt;-1,BX348&gt;-1),OR(BX346&gt;10,BX348&gt;10),ABS(BX346-BX348)&gt;1,IF(OR(BX346&gt;11,BX348&gt;11),ABS(BX346-BX348)=2,TRUE),BX346=INT(BX346),BX348=INT(BX348)),"","Error"),"")</f>
        <v/>
      </c>
      <c r="BY350" s="169"/>
      <c r="BZ350" s="169" t="str">
        <f>IF(CF346&lt;&gt;"",IF(AND(AND(BZ346&gt;-1,BZ348&gt;-1),OR(BZ346&gt;10,BZ348&gt;10),ABS(BZ346-BZ348)&gt;1,IF(OR(BZ346&gt;11,BZ348&gt;11),ABS(BZ346-BZ348)=2,TRUE),BZ346=INT(BZ346),BZ348=INT(BZ348)),"","Error"),"")</f>
        <v/>
      </c>
      <c r="CA350" s="169"/>
      <c r="CB350" s="169" t="str">
        <f>IF(AND(CF346&lt;&gt;"",CB346&lt;&gt;""),IF(AND(AND(CB346&gt;-1,CB348&gt;-1),OR(CB346&gt;10,CB348&gt;10),ABS(CB346-CB348)&gt;1,IF(OR(CB346&gt;11,CB348&gt;11),ABS(CB346-CB348)=2,TRUE),CB346=INT(CB346),CB348=INT(CB348)),"","Error"),"")</f>
        <v/>
      </c>
      <c r="CC350" s="169"/>
      <c r="CD350" s="169" t="str">
        <f>IF(AND(CF346&lt;&gt;"",CD346&lt;&gt;""),IF(AND(AND(CD346&gt;-1,CD348&gt;-1),OR(CD346&gt;10,CD348&gt;10),ABS(CD346-CD348)&gt;1,IF(OR(CD346&gt;11,CD348&gt;11),ABS(CD346-CD348)=2,TRUE),CD346=INT(CD346),CD348=INT(CD348)),"","Error"),"")</f>
        <v/>
      </c>
      <c r="CE350" s="169"/>
      <c r="CG350" s="126"/>
      <c r="CH350" s="126"/>
      <c r="CI350" s="126"/>
      <c r="CJ350" s="126"/>
      <c r="CK350" s="126"/>
      <c r="CL350" s="126"/>
      <c r="CM350" s="126"/>
      <c r="CN350" s="126"/>
      <c r="CO350" s="126"/>
      <c r="CP350" s="126"/>
      <c r="CQ350" s="126"/>
      <c r="CR350" s="126"/>
      <c r="CS350" s="126"/>
      <c r="DL350" s="169" t="str">
        <f>IF(DV346&lt;&gt;"",IF(AND(AND(DL346&gt;-1,DL348&gt;-1),OR(DL346&gt;10,DL348&gt;10),ABS(DL346-DL348)&gt;1,IF(OR(DL346&gt;11,DL348&gt;11),ABS(DL346-DL348)=2,TRUE),DL346=INT(DL346),DL348=INT(DL348)),"","Error"),"")</f>
        <v/>
      </c>
      <c r="DM350" s="169"/>
      <c r="DN350" s="169" t="str">
        <f>IF(DV346&lt;&gt;"",IF(AND(AND(DN346&gt;-1,DN348&gt;-1),OR(DN346&gt;10,DN348&gt;10),ABS(DN346-DN348)&gt;1,IF(OR(DN346&gt;11,DN348&gt;11),ABS(DN346-DN348)=2,TRUE),DN346=INT(DN346),DN348=INT(DN348)),"","Error"),"")</f>
        <v/>
      </c>
      <c r="DO350" s="169"/>
      <c r="DP350" s="169" t="str">
        <f>IF(DV346&lt;&gt;"",IF(AND(AND(DP346&gt;-1,DP348&gt;-1),OR(DP346&gt;10,DP348&gt;10),ABS(DP346-DP348)&gt;1,IF(OR(DP346&gt;11,DP348&gt;11),ABS(DP346-DP348)=2,TRUE),DP346=INT(DP346),DP348=INT(DP348)),"","Error"),"")</f>
        <v/>
      </c>
      <c r="DQ350" s="169"/>
      <c r="DR350" s="169" t="str">
        <f>IF(AND(DV346&lt;&gt;"",DR346&lt;&gt;""),IF(AND(AND(DR346&gt;-1,DR348&gt;-1),OR(DR346&gt;10,DR348&gt;10),ABS(DR346-DR348)&gt;1,IF(OR(DR346&gt;11,DR348&gt;11),ABS(DR346-DR348)=2,TRUE),DR346=INT(DR346),DR348=INT(DR348)),"","Error"),"")</f>
        <v/>
      </c>
      <c r="DS350" s="169"/>
      <c r="DT350" s="169" t="str">
        <f>IF(AND(DV346&lt;&gt;"",DT346&lt;&gt;""),IF(AND(AND(DT346&gt;-1,DT348&gt;-1),OR(DT346&gt;10,DT348&gt;10),ABS(DT346-DT348)&gt;1,IF(OR(DT346&gt;11,DT348&gt;11),ABS(DT346-DT348)=2,TRUE),DT346=INT(DT346),DT348=INT(DT348)),"","Error"),"")</f>
        <v/>
      </c>
      <c r="DU350" s="169"/>
      <c r="DV350" s="3"/>
      <c r="DW350" s="126"/>
      <c r="DX350" s="126"/>
      <c r="DY350" s="126"/>
      <c r="DZ350" s="126"/>
      <c r="EA350" s="126"/>
      <c r="EB350" s="126"/>
      <c r="EC350" s="126"/>
      <c r="ED350" s="126"/>
      <c r="EE350" s="126"/>
      <c r="EF350" s="126"/>
      <c r="EG350" s="126"/>
      <c r="EH350" s="126"/>
      <c r="EI350" s="126"/>
      <c r="FL350" s="3"/>
      <c r="FM350" s="3"/>
      <c r="FN350" s="3"/>
      <c r="FO350" s="3"/>
    </row>
    <row r="351" spans="1:171" ht="11.25" customHeight="1">
      <c r="A351" s="170">
        <v>2</v>
      </c>
      <c r="B351" s="191"/>
      <c r="C351" s="183" t="str">
        <f>IF($D328="1P","B","B")</f>
        <v>B</v>
      </c>
      <c r="D351" s="197"/>
      <c r="E351" s="198"/>
      <c r="F351" s="197"/>
      <c r="G351" s="198"/>
      <c r="H351" s="197"/>
      <c r="I351" s="198"/>
      <c r="J351" s="197"/>
      <c r="K351" s="198"/>
      <c r="L351" s="197"/>
      <c r="M351" s="208"/>
      <c r="N351" s="69" t="str">
        <f>IF(CF336&lt;&gt;"",IF(CF336="W",IF(SUM(IF(D351&gt;D353,1,0),IF(F351&gt;F353,1,0),IF(H351&gt;H353,1,0),IF(J351&gt;J353,1,0),IF(L351&gt;L353,1,0))&lt;&gt;3,"E",""),""),"")</f>
        <v/>
      </c>
      <c r="O351" s="170">
        <v>9</v>
      </c>
      <c r="P351" s="191"/>
      <c r="Q351" s="183" t="str">
        <f>IF($D328="1P","B","E")</f>
        <v>E</v>
      </c>
      <c r="R351" s="197"/>
      <c r="S351" s="198"/>
      <c r="T351" s="197"/>
      <c r="U351" s="198"/>
      <c r="V351" s="197"/>
      <c r="W351" s="198"/>
      <c r="X351" s="197"/>
      <c r="Y351" s="198"/>
      <c r="Z351" s="197"/>
      <c r="AA351" s="208"/>
      <c r="AB351" s="69" t="str">
        <f>IF(DV336&lt;&gt;"",IF(DV336="W",IF(SUM(IF(R351&gt;R353,1,0),IF(T351&gt;T353,1,0),IF(V351&gt;V353,1,0),IF(X351&gt;X353,1,0),IF(Z351&gt;Z353,1,0))&lt;&gt;3,"E",""),""),"")</f>
        <v/>
      </c>
      <c r="AP351" s="3"/>
      <c r="AQ351" s="126"/>
      <c r="AR351" s="126"/>
      <c r="AS351" s="126"/>
      <c r="AT351" s="126"/>
      <c r="AU351" s="126"/>
      <c r="AV351" s="126"/>
      <c r="AW351" s="126"/>
      <c r="AX351" s="126"/>
      <c r="AY351" s="126"/>
      <c r="AZ351" s="126"/>
      <c r="BA351" s="126"/>
      <c r="BB351" s="126"/>
      <c r="BC351" s="126"/>
      <c r="CG351" s="126"/>
      <c r="CH351" s="126"/>
      <c r="CI351" s="126"/>
      <c r="CJ351" s="126"/>
      <c r="CK351" s="126"/>
      <c r="CL351" s="126"/>
      <c r="CM351" s="126"/>
      <c r="CN351" s="126"/>
      <c r="CO351" s="126"/>
      <c r="CP351" s="126"/>
      <c r="CQ351" s="126"/>
      <c r="CR351" s="126"/>
      <c r="CS351" s="126"/>
      <c r="DV351" s="3"/>
      <c r="DW351" s="126"/>
      <c r="DX351" s="126"/>
      <c r="DY351" s="126"/>
      <c r="DZ351" s="126"/>
      <c r="EA351" s="126"/>
      <c r="EB351" s="126"/>
      <c r="EC351" s="126"/>
      <c r="ED351" s="126"/>
      <c r="EE351" s="126"/>
      <c r="EF351" s="126"/>
      <c r="EG351" s="126"/>
      <c r="EH351" s="126"/>
      <c r="EI351" s="126"/>
      <c r="FL351" s="3"/>
      <c r="FM351" s="3"/>
      <c r="FN351" s="3"/>
      <c r="FO351" s="3"/>
    </row>
    <row r="352" spans="1:171" ht="11.25" customHeight="1">
      <c r="A352" s="192"/>
      <c r="B352" s="193"/>
      <c r="C352" s="196"/>
      <c r="D352" s="199"/>
      <c r="E352" s="200"/>
      <c r="F352" s="199"/>
      <c r="G352" s="200"/>
      <c r="H352" s="199"/>
      <c r="I352" s="200"/>
      <c r="J352" s="199"/>
      <c r="K352" s="200"/>
      <c r="L352" s="199"/>
      <c r="M352" s="209"/>
      <c r="N352" s="69" t="str">
        <f>IF(CF336&lt;&gt;"",IF(ISERROR(AND(BV340="",BX340="",BZ340="",CB340="",CD340="")),"E",IF(AND(BV340="",BX340="",BZ340="",CB340="",CD340=""),"","E")),"")</f>
        <v/>
      </c>
      <c r="O352" s="192"/>
      <c r="P352" s="193"/>
      <c r="Q352" s="196"/>
      <c r="R352" s="199"/>
      <c r="S352" s="200"/>
      <c r="T352" s="199"/>
      <c r="U352" s="200"/>
      <c r="V352" s="199"/>
      <c r="W352" s="200"/>
      <c r="X352" s="199"/>
      <c r="Y352" s="200"/>
      <c r="Z352" s="199"/>
      <c r="AA352" s="209"/>
      <c r="AB352" s="69" t="str">
        <f>IF(DV336&lt;&gt;"",IF(ISERROR(AND(DL340="",DN340="",DP340="",DQ340="",DT340="")),"E",IF(AND(DL340="",DN340="",DP340="",DR340="",DT340=""),"","E")),"")</f>
        <v/>
      </c>
      <c r="AP352" s="3"/>
      <c r="AQ352" s="127"/>
      <c r="AR352" s="127"/>
      <c r="AS352" s="127"/>
      <c r="AT352" s="127"/>
      <c r="AU352" s="127"/>
      <c r="AV352" s="127"/>
      <c r="AW352" s="127"/>
      <c r="AX352" s="127"/>
      <c r="AY352" s="127"/>
      <c r="AZ352" s="127"/>
      <c r="BA352" s="127"/>
      <c r="BB352" s="127"/>
      <c r="BC352" s="127"/>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3"/>
      <c r="CG352" s="127"/>
      <c r="CH352" s="127"/>
      <c r="CI352" s="127"/>
      <c r="CJ352" s="127"/>
      <c r="CK352" s="127"/>
      <c r="CL352" s="127"/>
      <c r="CM352" s="127"/>
      <c r="CN352" s="127"/>
      <c r="CO352" s="127"/>
      <c r="CP352" s="127"/>
      <c r="CQ352" s="127"/>
      <c r="CR352" s="127"/>
      <c r="CS352" s="127"/>
      <c r="CT352" s="40"/>
      <c r="CU352" s="40"/>
      <c r="CV352" s="40"/>
      <c r="CW352" s="40"/>
      <c r="CX352" s="40"/>
      <c r="CY352" s="40"/>
      <c r="CZ352" s="40"/>
      <c r="DA352" s="40"/>
      <c r="DB352" s="40"/>
      <c r="DC352" s="40"/>
      <c r="DD352" s="40"/>
      <c r="DE352" s="40"/>
      <c r="DF352" s="40"/>
      <c r="DG352" s="40"/>
      <c r="DH352" s="40"/>
      <c r="DI352" s="40"/>
      <c r="DJ352" s="40"/>
      <c r="DK352" s="40"/>
      <c r="DL352" s="40"/>
      <c r="DM352" s="40"/>
      <c r="DN352" s="40"/>
      <c r="DO352" s="40"/>
      <c r="DP352" s="40"/>
      <c r="DQ352" s="40"/>
      <c r="DR352" s="40"/>
      <c r="DS352" s="40"/>
      <c r="DT352" s="40"/>
      <c r="DU352" s="40"/>
      <c r="DV352" s="3"/>
      <c r="DW352" s="126"/>
      <c r="DX352" s="126"/>
      <c r="DY352" s="126"/>
      <c r="DZ352" s="126"/>
      <c r="EA352" s="126"/>
      <c r="EB352" s="126"/>
      <c r="EC352" s="126"/>
      <c r="ED352" s="126"/>
      <c r="EE352" s="126"/>
      <c r="EF352" s="126"/>
      <c r="EG352" s="126"/>
      <c r="EH352" s="126"/>
      <c r="EI352" s="126"/>
      <c r="FL352" s="3"/>
      <c r="FM352" s="3"/>
      <c r="FN352" s="3"/>
      <c r="FO352" s="3"/>
    </row>
    <row r="353" spans="1:171" ht="11.25" customHeight="1">
      <c r="A353" s="192"/>
      <c r="B353" s="193"/>
      <c r="C353" s="175" t="str">
        <f>IF($D328="1P","E","E")</f>
        <v>E</v>
      </c>
      <c r="D353" s="201"/>
      <c r="E353" s="202"/>
      <c r="F353" s="201"/>
      <c r="G353" s="202"/>
      <c r="H353" s="201"/>
      <c r="I353" s="202"/>
      <c r="J353" s="201"/>
      <c r="K353" s="202"/>
      <c r="L353" s="201"/>
      <c r="M353" s="205"/>
      <c r="N353" s="69" t="str">
        <f>IF(CF336&lt;&gt;"",IF(ISERROR(AND(BV340="",BX340="",BZ340="",CB340="",CD340="")),"E",IF(AND(BV340="",BX340="",BZ340="",CB340="",CD340=""),"","E")),"")</f>
        <v/>
      </c>
      <c r="O353" s="192"/>
      <c r="P353" s="193"/>
      <c r="Q353" s="175" t="str">
        <f>IF($D328="1P","F","F")</f>
        <v>F</v>
      </c>
      <c r="R353" s="201"/>
      <c r="S353" s="202"/>
      <c r="T353" s="201"/>
      <c r="U353" s="202"/>
      <c r="V353" s="201"/>
      <c r="W353" s="202"/>
      <c r="X353" s="201"/>
      <c r="Y353" s="202"/>
      <c r="Z353" s="201"/>
      <c r="AA353" s="205"/>
      <c r="AB353" s="69" t="str">
        <f>IF(DV336&lt;&gt;"",IF(ISERROR(AND(DL340="",DN340="",DP340="",DQ340="",DT340="")),"E",IF(AND(DL340="",DN340="",DP340="",DR340="",DT340=""),"","E")),"")</f>
        <v/>
      </c>
      <c r="AP353" s="3"/>
      <c r="AQ353" s="128"/>
      <c r="AR353" s="128"/>
      <c r="AS353" s="128"/>
      <c r="AT353" s="128"/>
      <c r="AU353" s="128"/>
      <c r="AV353" s="128"/>
      <c r="AW353" s="128"/>
      <c r="AX353" s="128"/>
      <c r="AY353" s="128"/>
      <c r="AZ353" s="128"/>
      <c r="BA353" s="128"/>
      <c r="BB353" s="128"/>
      <c r="BC353" s="128"/>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3"/>
      <c r="CG353" s="128"/>
      <c r="CH353" s="128"/>
      <c r="CI353" s="128"/>
      <c r="CJ353" s="128"/>
      <c r="CK353" s="128"/>
      <c r="CL353" s="128"/>
      <c r="CM353" s="128"/>
      <c r="CN353" s="128"/>
      <c r="CO353" s="128"/>
      <c r="CP353" s="128"/>
      <c r="CQ353" s="128"/>
      <c r="CR353" s="128"/>
      <c r="CS353" s="128"/>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3"/>
      <c r="DW353" s="130"/>
      <c r="DX353" s="130"/>
      <c r="DY353" s="130"/>
      <c r="DZ353" s="130"/>
      <c r="EA353" s="130"/>
      <c r="EB353" s="130"/>
      <c r="EC353" s="130"/>
      <c r="ED353" s="130"/>
      <c r="EE353" s="130"/>
      <c r="EF353" s="130"/>
      <c r="EG353" s="130"/>
      <c r="EH353" s="130"/>
      <c r="EI353" s="130"/>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3"/>
      <c r="FM353" s="3"/>
      <c r="FN353" s="3"/>
      <c r="FO353" s="3"/>
    </row>
    <row r="354" spans="1:171" ht="11.25" customHeight="1" thickBot="1">
      <c r="A354" s="194"/>
      <c r="B354" s="195"/>
      <c r="C354" s="207"/>
      <c r="D354" s="203"/>
      <c r="E354" s="204"/>
      <c r="F354" s="203"/>
      <c r="G354" s="204"/>
      <c r="H354" s="203"/>
      <c r="I354" s="204"/>
      <c r="J354" s="203"/>
      <c r="K354" s="204"/>
      <c r="L354" s="203"/>
      <c r="M354" s="206"/>
      <c r="N354" s="69" t="str">
        <f>IF(CF338&lt;&gt;"",IF(CF338="W",IF(SUM(IF(D353&gt;D351,1,0),IF(F353&gt;F351,1,0),IF(H353&gt;H351,1,0),IF(J353&gt;J351,1,0),IF(L353&gt;L351,1,0))&lt;&gt;3,"E",""),""),"")</f>
        <v/>
      </c>
      <c r="O354" s="194"/>
      <c r="P354" s="195"/>
      <c r="Q354" s="207"/>
      <c r="R354" s="203"/>
      <c r="S354" s="204"/>
      <c r="T354" s="203"/>
      <c r="U354" s="204"/>
      <c r="V354" s="203"/>
      <c r="W354" s="204"/>
      <c r="X354" s="203"/>
      <c r="Y354" s="204"/>
      <c r="Z354" s="203"/>
      <c r="AA354" s="206"/>
      <c r="AB354" s="69" t="str">
        <f>IF(DV338&lt;&gt;"",IF(DV338="W",IF(SUM(IF(R353&gt;R351,1,0),IF(T353&gt;T351,1,0),IF(V353&gt;V351,1,0),IF(X353&gt;X351,1,0),IF(Z353&gt;Z351,1,0))&lt;&gt;3,"E",""),""),"")</f>
        <v/>
      </c>
      <c r="AP354" s="3"/>
      <c r="AQ354" s="126"/>
      <c r="AR354" s="126"/>
      <c r="AS354" s="126"/>
      <c r="AT354" s="126"/>
      <c r="AU354" s="126"/>
      <c r="AV354" s="126"/>
      <c r="AW354" s="126"/>
      <c r="AX354" s="126"/>
      <c r="AY354" s="126"/>
      <c r="AZ354" s="126"/>
      <c r="BA354" s="126"/>
      <c r="BB354" s="126"/>
      <c r="BC354" s="126"/>
      <c r="CF354" s="3"/>
      <c r="CG354" s="126"/>
      <c r="CH354" s="126"/>
      <c r="CI354" s="126"/>
      <c r="CJ354" s="126"/>
      <c r="CK354" s="126"/>
      <c r="CL354" s="126"/>
      <c r="CM354" s="126"/>
      <c r="CN354" s="126"/>
      <c r="CO354" s="126"/>
      <c r="CP354" s="126"/>
      <c r="CQ354" s="126"/>
      <c r="CR354" s="126"/>
      <c r="CS354" s="126"/>
      <c r="DV354" s="3"/>
      <c r="DW354" s="130"/>
      <c r="DX354" s="130"/>
      <c r="DY354" s="130"/>
      <c r="DZ354" s="130"/>
      <c r="EA354" s="130"/>
      <c r="EB354" s="130"/>
      <c r="EC354" s="130"/>
      <c r="ED354" s="130"/>
      <c r="EE354" s="130"/>
      <c r="EF354" s="130"/>
      <c r="EG354" s="130"/>
      <c r="EH354" s="130"/>
      <c r="EI354" s="130"/>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3"/>
      <c r="FM354" s="3"/>
      <c r="FN354" s="3"/>
      <c r="FO354" s="3"/>
    </row>
    <row r="355" spans="1:171" ht="11.25" customHeight="1" thickBot="1">
      <c r="A355" s="170">
        <v>3</v>
      </c>
      <c r="B355" s="191"/>
      <c r="C355" s="183" t="str">
        <f>IF($D328="1P","C","C")</f>
        <v>C</v>
      </c>
      <c r="D355" s="197"/>
      <c r="E355" s="198"/>
      <c r="F355" s="197"/>
      <c r="G355" s="198"/>
      <c r="H355" s="197"/>
      <c r="I355" s="198"/>
      <c r="J355" s="197"/>
      <c r="K355" s="198"/>
      <c r="L355" s="197"/>
      <c r="M355" s="208"/>
      <c r="N355" s="69" t="str">
        <f>IF(CF346&lt;&gt;"",IF(CF346="W",IF(SUM(IF(D355&gt;D357,1,0),IF(F355&gt;F357,1,0),IF(H355&gt;H357,1,0),IF(J355&gt;J357,1,0),IF(L355&gt;L357,1,0))&lt;&gt;3,"E",""),""),"")</f>
        <v/>
      </c>
      <c r="O355" s="170">
        <v>10</v>
      </c>
      <c r="P355" s="191"/>
      <c r="Q355" s="183" t="str">
        <f>IF($D328="1P","A","A")</f>
        <v>A</v>
      </c>
      <c r="R355" s="197"/>
      <c r="S355" s="198"/>
      <c r="T355" s="197"/>
      <c r="U355" s="198"/>
      <c r="V355" s="197"/>
      <c r="W355" s="198"/>
      <c r="X355" s="197"/>
      <c r="Y355" s="198"/>
      <c r="Z355" s="197"/>
      <c r="AA355" s="208"/>
      <c r="AB355" s="69" t="str">
        <f>IF(DV346&lt;&gt;"",IF(DV346="W",IF(SUM(IF(R355&gt;R357,1,0),IF(T355&gt;T357,1,0),IF(V355&gt;V357,1,0),IF(X355&gt;X357,1,0),IF(Z355&gt;Z357,1,0))&lt;&gt;3,"E",""),""),"")</f>
        <v/>
      </c>
      <c r="AP355" s="3"/>
      <c r="AQ355" s="127"/>
      <c r="AR355" s="127"/>
      <c r="AS355" s="127"/>
      <c r="AT355" s="127"/>
      <c r="AU355" s="127"/>
      <c r="AV355" s="127"/>
      <c r="AW355" s="127"/>
      <c r="AX355" s="127"/>
      <c r="AY355" s="127"/>
      <c r="AZ355" s="127"/>
      <c r="BA355" s="127"/>
      <c r="BB355" s="127"/>
      <c r="BC355" s="127"/>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3"/>
      <c r="CG355" s="127"/>
      <c r="CH355" s="127"/>
      <c r="CI355" s="127"/>
      <c r="CJ355" s="127"/>
      <c r="CK355" s="127"/>
      <c r="CL355" s="127"/>
      <c r="CM355" s="127"/>
      <c r="CN355" s="127"/>
      <c r="CO355" s="127"/>
      <c r="CP355" s="127"/>
      <c r="CQ355" s="127"/>
      <c r="CR355" s="127"/>
      <c r="CS355" s="127"/>
      <c r="CT355" s="40"/>
      <c r="CU355" s="40"/>
      <c r="CV355" s="40"/>
      <c r="CW355" s="40"/>
      <c r="CX355" s="40"/>
      <c r="CY355" s="40"/>
      <c r="CZ355" s="40"/>
      <c r="DA355" s="40"/>
      <c r="DB355" s="40"/>
      <c r="DC355" s="40"/>
      <c r="DD355" s="40"/>
      <c r="DE355" s="40"/>
      <c r="DF355" s="40"/>
      <c r="DG355" s="40"/>
      <c r="DH355" s="40"/>
      <c r="DI355" s="40"/>
      <c r="DJ355" s="40"/>
      <c r="DK355" s="40"/>
      <c r="DL355" s="40"/>
      <c r="DM355" s="40"/>
      <c r="DN355" s="40"/>
      <c r="DO355" s="40"/>
      <c r="DP355" s="40"/>
      <c r="DQ355" s="40"/>
      <c r="DR355" s="40"/>
      <c r="DS355" s="40"/>
      <c r="DT355" s="40"/>
      <c r="DU355" s="40"/>
      <c r="DV355" s="3"/>
      <c r="DW355" s="129"/>
      <c r="DX355" s="129"/>
      <c r="DY355" s="129"/>
      <c r="DZ355" s="129"/>
      <c r="EA355" s="129"/>
      <c r="EB355" s="129"/>
      <c r="EC355" s="129"/>
      <c r="ED355" s="129"/>
      <c r="EE355" s="129"/>
      <c r="EF355" s="129"/>
      <c r="EG355" s="129"/>
      <c r="EH355" s="129"/>
      <c r="EI355" s="129"/>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row>
    <row r="356" spans="1:171" ht="11.25" customHeight="1">
      <c r="A356" s="192"/>
      <c r="B356" s="193"/>
      <c r="C356" s="196"/>
      <c r="D356" s="199"/>
      <c r="E356" s="200"/>
      <c r="F356" s="199"/>
      <c r="G356" s="200"/>
      <c r="H356" s="199"/>
      <c r="I356" s="200"/>
      <c r="J356" s="199"/>
      <c r="K356" s="200"/>
      <c r="L356" s="199"/>
      <c r="M356" s="209"/>
      <c r="N356" s="69" t="str">
        <f>IF(CF346&lt;&gt;"",IF(ISERROR(AND(BV350="",BX350="",BZ350="",CB350="",CD350="")),"E",IF(AND(BV350="",BX350="",BZ350="",CB350="",CD350=""),"","E")),"")</f>
        <v/>
      </c>
      <c r="O356" s="192"/>
      <c r="P356" s="193"/>
      <c r="Q356" s="196"/>
      <c r="R356" s="199"/>
      <c r="S356" s="200"/>
      <c r="T356" s="199"/>
      <c r="U356" s="200"/>
      <c r="V356" s="199"/>
      <c r="W356" s="200"/>
      <c r="X356" s="199"/>
      <c r="Y356" s="200"/>
      <c r="Z356" s="199"/>
      <c r="AA356" s="209"/>
      <c r="AB356" s="69" t="str">
        <f>IF(DV346&lt;&gt;"",IF(ISERROR(AND(DL350="",DN350="",DP350="",DQ350="",DT350="")),"E",IF(AND(DL350="",DN350="",DP350="",DR350="",DT350=""),"","E")),"")</f>
        <v/>
      </c>
      <c r="AP356" s="3"/>
      <c r="AQ356" s="154" t="str">
        <f>CONCATENATE($A330," ",$D330,","," ",$F328)</f>
        <v>Group: 6, Women's Singles</v>
      </c>
      <c r="AR356" s="155"/>
      <c r="AS356" s="155"/>
      <c r="AT356" s="155"/>
      <c r="AU356" s="155"/>
      <c r="AV356" s="155"/>
      <c r="AW356" s="155"/>
      <c r="AX356" s="155"/>
      <c r="AY356" s="155"/>
      <c r="AZ356" s="155"/>
      <c r="BA356" s="155"/>
      <c r="BB356" s="155"/>
      <c r="BC356" s="156"/>
      <c r="BD356" s="163">
        <f>A359</f>
        <v>4</v>
      </c>
      <c r="BE356" s="164"/>
      <c r="BF356" s="183" t="str">
        <f>C359</f>
        <v>A</v>
      </c>
      <c r="BG356" s="185" t="str">
        <f>IF(VLOOKUP($BF356,$A332:$C342,3,FALSE)=0,"",CONCATENATE(VLOOKUP(VLOOKUP($BF356,$A332:$C342,3,FALSE),Players!$J:$N,4,FALSE)," ",VLOOKUP($BF356,$A332:$C342,3,FALSE)," ",IF(ISERROR(VLOOKUP(VLOOKUP($BF356,$A332:$C342,3,FALSE),Players!$J:$N,5,FALSE)),"()",CONCATENATE("(",VLOOKUP(VLOOKUP($BF356,$A332:$C342,3,FALSE),Players!$J:$N,5,FALSE),")"))))</f>
        <v/>
      </c>
      <c r="BH356" s="186"/>
      <c r="BI356" s="186"/>
      <c r="BJ356" s="186"/>
      <c r="BK356" s="186"/>
      <c r="BL356" s="186"/>
      <c r="BM356" s="186"/>
      <c r="BN356" s="186"/>
      <c r="BO356" s="186"/>
      <c r="BP356" s="186"/>
      <c r="BQ356" s="186"/>
      <c r="BR356" s="186"/>
      <c r="BS356" s="186"/>
      <c r="BT356" s="186"/>
      <c r="BU356" s="187"/>
      <c r="BV356" s="170" t="str">
        <f>IF(D359&lt;&gt;"",D359,"")</f>
        <v/>
      </c>
      <c r="BW356" s="171"/>
      <c r="BX356" s="335" t="str">
        <f>IF(F359&lt;&gt;"",F359,"")</f>
        <v/>
      </c>
      <c r="BY356" s="171"/>
      <c r="BZ356" s="335" t="str">
        <f>IF(H359&lt;&gt;"",H359,"")</f>
        <v/>
      </c>
      <c r="CA356" s="171"/>
      <c r="CB356" s="335" t="str">
        <f>IF(J359&lt;&gt;"",J359,"")</f>
        <v/>
      </c>
      <c r="CC356" s="171"/>
      <c r="CD356" s="335" t="str">
        <f>IF(L359&lt;&gt;"",L359,"")</f>
        <v/>
      </c>
      <c r="CE356" s="337"/>
      <c r="CF356" s="174" t="str">
        <f>IF($CD356=$CD358,IF($CB356=$CB358,IF($BZ356&lt;&gt;"",IF($BZ356&gt;$BZ358,"W","L"),""),IF($CB356&gt;$CB358,"W","L")),IF($CD356&gt;$CD358,"W","L"))</f>
        <v/>
      </c>
      <c r="CG356" s="154" t="str">
        <f>CONCATENATE($A330," ",$D330,","," ",$F328)</f>
        <v>Group: 6, Women's Singles</v>
      </c>
      <c r="CH356" s="155"/>
      <c r="CI356" s="155"/>
      <c r="CJ356" s="155"/>
      <c r="CK356" s="155"/>
      <c r="CL356" s="155"/>
      <c r="CM356" s="155"/>
      <c r="CN356" s="155"/>
      <c r="CO356" s="155"/>
      <c r="CP356" s="155"/>
      <c r="CQ356" s="155"/>
      <c r="CR356" s="155"/>
      <c r="CS356" s="156"/>
      <c r="CT356" s="163">
        <f>O359</f>
        <v>11</v>
      </c>
      <c r="CU356" s="164"/>
      <c r="CV356" s="183" t="str">
        <f>Q359</f>
        <v>C</v>
      </c>
      <c r="CW356" s="185" t="str">
        <f>IF(VLOOKUP($CV356,$A332:$C342,3,FALSE)=0,"",CONCATENATE(VLOOKUP(VLOOKUP($CV356,$A332:$C342,3,FALSE),Players!$J:$N,4,FALSE)," ",VLOOKUP($CV356,$A332:$C342,3,FALSE)," ",IF(ISERROR(VLOOKUP(VLOOKUP($CV356,$A332:$C342,3,FALSE),Players!$J:$N,5,FALSE)),"()",CONCATENATE("(",VLOOKUP(VLOOKUP($CV356,$A332:$C342,3,FALSE),Players!$J:$N,5,FALSE),")"))))</f>
        <v/>
      </c>
      <c r="CX356" s="186"/>
      <c r="CY356" s="186"/>
      <c r="CZ356" s="186"/>
      <c r="DA356" s="186"/>
      <c r="DB356" s="186"/>
      <c r="DC356" s="186"/>
      <c r="DD356" s="186"/>
      <c r="DE356" s="186"/>
      <c r="DF356" s="186"/>
      <c r="DG356" s="186"/>
      <c r="DH356" s="186"/>
      <c r="DI356" s="186"/>
      <c r="DJ356" s="186"/>
      <c r="DK356" s="187"/>
      <c r="DL356" s="170" t="str">
        <f>IF(R359&lt;&gt;"",R359,"")</f>
        <v/>
      </c>
      <c r="DM356" s="171"/>
      <c r="DN356" s="335" t="str">
        <f>IF(T359&lt;&gt;"",T359,"")</f>
        <v/>
      </c>
      <c r="DO356" s="171"/>
      <c r="DP356" s="335" t="str">
        <f>IF(V359&lt;&gt;"",V359,"")</f>
        <v/>
      </c>
      <c r="DQ356" s="171"/>
      <c r="DR356" s="335" t="str">
        <f>IF(X359&lt;&gt;"",X359,"")</f>
        <v/>
      </c>
      <c r="DS356" s="171"/>
      <c r="DT356" s="335" t="str">
        <f>IF(Z359&lt;&gt;"",Z359,"")</f>
        <v/>
      </c>
      <c r="DU356" s="337"/>
      <c r="DV356" s="174" t="str">
        <f>IF($DT356=$DT358,IF($DR356=$DR358,IF($DP356&lt;&gt;"",IF($DP356&gt;$DP358,"W","L"),""),IF($DR356&gt;$DR358,"W","L")),IF($DT356&gt;$DT358,"W","L"))</f>
        <v/>
      </c>
      <c r="DW356" s="129"/>
      <c r="DX356" s="129"/>
      <c r="DY356" s="129"/>
      <c r="DZ356" s="129"/>
      <c r="EA356" s="129"/>
      <c r="EB356" s="129"/>
      <c r="EC356" s="129"/>
      <c r="ED356" s="129"/>
      <c r="EE356" s="129"/>
      <c r="EF356" s="129"/>
      <c r="EG356" s="129"/>
      <c r="EH356" s="129"/>
      <c r="EI356" s="129"/>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row>
    <row r="357" spans="1:171" ht="11.25" customHeight="1">
      <c r="A357" s="192"/>
      <c r="B357" s="193"/>
      <c r="C357" s="175" t="str">
        <f>IF($D328="1P","D","D")</f>
        <v>D</v>
      </c>
      <c r="D357" s="201"/>
      <c r="E357" s="202"/>
      <c r="F357" s="201"/>
      <c r="G357" s="202"/>
      <c r="H357" s="201"/>
      <c r="I357" s="202"/>
      <c r="J357" s="201"/>
      <c r="K357" s="202"/>
      <c r="L357" s="201"/>
      <c r="M357" s="205"/>
      <c r="N357" s="69" t="str">
        <f>IF(CF346&lt;&gt;"",IF(ISERROR(AND(BV350="",BX350="",BZ350="",CB350="",CD350="")),"E",IF(AND(BV350="",BX350="",BZ350="",CB350="",CD350=""),"","E")),"")</f>
        <v/>
      </c>
      <c r="O357" s="192"/>
      <c r="P357" s="193"/>
      <c r="Q357" s="175" t="str">
        <f>IF($D328="1P","C","B")</f>
        <v>B</v>
      </c>
      <c r="R357" s="201"/>
      <c r="S357" s="202"/>
      <c r="T357" s="201"/>
      <c r="U357" s="202"/>
      <c r="V357" s="201"/>
      <c r="W357" s="202"/>
      <c r="X357" s="201"/>
      <c r="Y357" s="202"/>
      <c r="Z357" s="201"/>
      <c r="AA357" s="205"/>
      <c r="AB357" s="69" t="str">
        <f>IF(DV346&lt;&gt;"",IF(ISERROR(AND(DL350="",DN350="",DP350="",DQ350="",DT350="")),"E",IF(AND(DL350="",DN350="",DP350="",DR350="",DT350=""),"","E")),"")</f>
        <v/>
      </c>
      <c r="AP357" s="3"/>
      <c r="AQ357" s="157"/>
      <c r="AR357" s="158"/>
      <c r="AS357" s="158"/>
      <c r="AT357" s="158"/>
      <c r="AU357" s="158"/>
      <c r="AV357" s="158"/>
      <c r="AW357" s="158"/>
      <c r="AX357" s="158"/>
      <c r="AY357" s="158"/>
      <c r="AZ357" s="158"/>
      <c r="BA357" s="158"/>
      <c r="BB357" s="158"/>
      <c r="BC357" s="159"/>
      <c r="BD357" s="165"/>
      <c r="BE357" s="166"/>
      <c r="BF357" s="184"/>
      <c r="BG357" s="188"/>
      <c r="BH357" s="189"/>
      <c r="BI357" s="189"/>
      <c r="BJ357" s="189"/>
      <c r="BK357" s="189"/>
      <c r="BL357" s="189"/>
      <c r="BM357" s="189"/>
      <c r="BN357" s="189"/>
      <c r="BO357" s="189"/>
      <c r="BP357" s="189"/>
      <c r="BQ357" s="189"/>
      <c r="BR357" s="189"/>
      <c r="BS357" s="189"/>
      <c r="BT357" s="189"/>
      <c r="BU357" s="190"/>
      <c r="BV357" s="172"/>
      <c r="BW357" s="173"/>
      <c r="BX357" s="336"/>
      <c r="BY357" s="173"/>
      <c r="BZ357" s="336"/>
      <c r="CA357" s="173"/>
      <c r="CB357" s="336"/>
      <c r="CC357" s="173"/>
      <c r="CD357" s="336"/>
      <c r="CE357" s="338"/>
      <c r="CF357" s="174"/>
      <c r="CG357" s="157"/>
      <c r="CH357" s="158"/>
      <c r="CI357" s="158"/>
      <c r="CJ357" s="158"/>
      <c r="CK357" s="158"/>
      <c r="CL357" s="158"/>
      <c r="CM357" s="158"/>
      <c r="CN357" s="158"/>
      <c r="CO357" s="158"/>
      <c r="CP357" s="158"/>
      <c r="CQ357" s="158"/>
      <c r="CR357" s="158"/>
      <c r="CS357" s="159"/>
      <c r="CT357" s="165"/>
      <c r="CU357" s="166"/>
      <c r="CV357" s="184"/>
      <c r="CW357" s="188"/>
      <c r="CX357" s="189"/>
      <c r="CY357" s="189"/>
      <c r="CZ357" s="189"/>
      <c r="DA357" s="189"/>
      <c r="DB357" s="189"/>
      <c r="DC357" s="189"/>
      <c r="DD357" s="189"/>
      <c r="DE357" s="189"/>
      <c r="DF357" s="189"/>
      <c r="DG357" s="189"/>
      <c r="DH357" s="189"/>
      <c r="DI357" s="189"/>
      <c r="DJ357" s="189"/>
      <c r="DK357" s="190"/>
      <c r="DL357" s="172"/>
      <c r="DM357" s="173"/>
      <c r="DN357" s="336"/>
      <c r="DO357" s="173"/>
      <c r="DP357" s="336"/>
      <c r="DQ357" s="173"/>
      <c r="DR357" s="336"/>
      <c r="DS357" s="173"/>
      <c r="DT357" s="336"/>
      <c r="DU357" s="338"/>
      <c r="DV357" s="174"/>
      <c r="DW357" s="129"/>
      <c r="DX357" s="129"/>
      <c r="DY357" s="129"/>
      <c r="DZ357" s="129"/>
      <c r="EA357" s="129"/>
      <c r="EB357" s="129"/>
      <c r="EC357" s="129"/>
      <c r="ED357" s="129"/>
      <c r="EE357" s="129"/>
      <c r="EF357" s="129"/>
      <c r="EG357" s="129"/>
      <c r="EH357" s="129"/>
      <c r="EI357" s="129"/>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row>
    <row r="358" spans="1:171" ht="11.25" customHeight="1" thickBot="1">
      <c r="A358" s="194"/>
      <c r="B358" s="195"/>
      <c r="C358" s="207"/>
      <c r="D358" s="203"/>
      <c r="E358" s="204"/>
      <c r="F358" s="203"/>
      <c r="G358" s="204"/>
      <c r="H358" s="203"/>
      <c r="I358" s="204"/>
      <c r="J358" s="203"/>
      <c r="K358" s="204"/>
      <c r="L358" s="203"/>
      <c r="M358" s="206"/>
      <c r="N358" s="69" t="str">
        <f>IF(CF348&lt;&gt;"",IF(CF348="W",IF(SUM(IF(D357&gt;D355,1,0),IF(F357&gt;F355,1,0),IF(H357&gt;H355,1,0),IF(J357&gt;J355,1,0),IF(L357&gt;L355,1,0))&lt;&gt;3,"E",""),""),"")</f>
        <v/>
      </c>
      <c r="O358" s="194"/>
      <c r="P358" s="195"/>
      <c r="Q358" s="207"/>
      <c r="R358" s="203"/>
      <c r="S358" s="204"/>
      <c r="T358" s="203"/>
      <c r="U358" s="204"/>
      <c r="V358" s="203"/>
      <c r="W358" s="204"/>
      <c r="X358" s="203"/>
      <c r="Y358" s="204"/>
      <c r="Z358" s="203"/>
      <c r="AA358" s="206"/>
      <c r="AB358" s="69" t="str">
        <f>IF(DV348&lt;&gt;"",IF(DV348="W",IF(SUM(IF(R357&gt;R355,1,0),IF(T357&gt;T355,1,0),IF(V357&gt;V355,1,0),IF(X357&gt;X355,1,0),IF(Z357&gt;Z355,1,0))&lt;&gt;3,"E",""),""),"")</f>
        <v/>
      </c>
      <c r="AP358" s="3"/>
      <c r="AQ358" s="157"/>
      <c r="AR358" s="158"/>
      <c r="AS358" s="158"/>
      <c r="AT358" s="158"/>
      <c r="AU358" s="158"/>
      <c r="AV358" s="158"/>
      <c r="AW358" s="158"/>
      <c r="AX358" s="158"/>
      <c r="AY358" s="158"/>
      <c r="AZ358" s="158"/>
      <c r="BA358" s="158"/>
      <c r="BB358" s="158"/>
      <c r="BC358" s="159"/>
      <c r="BD358" s="165"/>
      <c r="BE358" s="166"/>
      <c r="BF358" s="175" t="str">
        <f>C361</f>
        <v>D</v>
      </c>
      <c r="BG358" s="177" t="str">
        <f>IF(VLOOKUP($BF358,$A332:$C342,3,FALSE)=0,"",CONCATENATE(VLOOKUP(VLOOKUP($BF358,$A332:$C342,3,FALSE),Players!$J:$N,4,FALSE)," ",VLOOKUP($BF358,$A332:$C342,3,FALSE)," ",IF(ISERROR(VLOOKUP(VLOOKUP($BF358,$A332:$C342,3,FALSE),Players!$J:$N,5,FALSE)),"()",CONCATENATE("(",VLOOKUP(VLOOKUP($BF358,$A332:$C342,3,FALSE),Players!$J:$N,5,FALSE),")"))))</f>
        <v/>
      </c>
      <c r="BH358" s="178"/>
      <c r="BI358" s="178"/>
      <c r="BJ358" s="178"/>
      <c r="BK358" s="178"/>
      <c r="BL358" s="178"/>
      <c r="BM358" s="178"/>
      <c r="BN358" s="178"/>
      <c r="BO358" s="178"/>
      <c r="BP358" s="178"/>
      <c r="BQ358" s="178"/>
      <c r="BR358" s="178"/>
      <c r="BS358" s="178"/>
      <c r="BT358" s="178"/>
      <c r="BU358" s="179"/>
      <c r="BV358" s="150" t="str">
        <f>IF(D361&lt;&gt;"",D361,"")</f>
        <v/>
      </c>
      <c r="BW358" s="151"/>
      <c r="BX358" s="288" t="str">
        <f>IF(F361&lt;&gt;"",F361,"")</f>
        <v/>
      </c>
      <c r="BY358" s="151"/>
      <c r="BZ358" s="288" t="str">
        <f>IF(H361&lt;&gt;"",H361,"")</f>
        <v/>
      </c>
      <c r="CA358" s="151"/>
      <c r="CB358" s="288" t="str">
        <f>IF(J361&lt;&gt;"",J361,"")</f>
        <v/>
      </c>
      <c r="CC358" s="151"/>
      <c r="CD358" s="288" t="str">
        <f>IF(L361&lt;&gt;"",L361,"")</f>
        <v/>
      </c>
      <c r="CE358" s="332"/>
      <c r="CF358" s="174" t="str">
        <f>IF($CF356&lt;&gt;"",IF(CF356="W","L","W"),"")</f>
        <v/>
      </c>
      <c r="CG358" s="157"/>
      <c r="CH358" s="158"/>
      <c r="CI358" s="158"/>
      <c r="CJ358" s="158"/>
      <c r="CK358" s="158"/>
      <c r="CL358" s="158"/>
      <c r="CM358" s="158"/>
      <c r="CN358" s="158"/>
      <c r="CO358" s="158"/>
      <c r="CP358" s="158"/>
      <c r="CQ358" s="158"/>
      <c r="CR358" s="158"/>
      <c r="CS358" s="159"/>
      <c r="CT358" s="165"/>
      <c r="CU358" s="166"/>
      <c r="CV358" s="175" t="str">
        <f>Q361</f>
        <v>F</v>
      </c>
      <c r="CW358" s="177" t="str">
        <f>IF(VLOOKUP($CV358,$A332:$C342,3,FALSE)=0,"",CONCATENATE(VLOOKUP(VLOOKUP($CV358,$A332:$C342,3,FALSE),Players!$J:$N,4,FALSE)," ",VLOOKUP($CV358,$A332:$C342,3,FALSE)," ",IF(ISERROR(VLOOKUP(VLOOKUP($CV358,$A332:$C342,3,FALSE),Players!$J:$N,5,FALSE)),"()",CONCATENATE("(",VLOOKUP(VLOOKUP($CV358,$A332:$C342,3,FALSE),Players!$J:$N,5,FALSE),")"))))</f>
        <v/>
      </c>
      <c r="CX358" s="178"/>
      <c r="CY358" s="178"/>
      <c r="CZ358" s="178"/>
      <c r="DA358" s="178"/>
      <c r="DB358" s="178"/>
      <c r="DC358" s="178"/>
      <c r="DD358" s="178"/>
      <c r="DE358" s="178"/>
      <c r="DF358" s="178"/>
      <c r="DG358" s="178"/>
      <c r="DH358" s="178"/>
      <c r="DI358" s="178"/>
      <c r="DJ358" s="178"/>
      <c r="DK358" s="179"/>
      <c r="DL358" s="150" t="str">
        <f>IF(R361&lt;&gt;"",R361,"")</f>
        <v/>
      </c>
      <c r="DM358" s="151"/>
      <c r="DN358" s="288" t="str">
        <f>IF(T361&lt;&gt;"",T361,"")</f>
        <v/>
      </c>
      <c r="DO358" s="151"/>
      <c r="DP358" s="288" t="str">
        <f>IF(V361&lt;&gt;"",V361,"")</f>
        <v/>
      </c>
      <c r="DQ358" s="151"/>
      <c r="DR358" s="288" t="str">
        <f>IF(X361&lt;&gt;"",X361,"")</f>
        <v/>
      </c>
      <c r="DS358" s="151"/>
      <c r="DT358" s="288" t="str">
        <f>IF(Z361&lt;&gt;"",Z361,"")</f>
        <v/>
      </c>
      <c r="DU358" s="332"/>
      <c r="DV358" s="174" t="str">
        <f>IF($DV356&lt;&gt;"",IF(DV356="W","L","W"),"")</f>
        <v/>
      </c>
      <c r="DW358" s="129"/>
      <c r="DX358" s="129"/>
      <c r="DY358" s="129"/>
      <c r="DZ358" s="129"/>
      <c r="EA358" s="129"/>
      <c r="EB358" s="129"/>
      <c r="EC358" s="129"/>
      <c r="ED358" s="129"/>
      <c r="EE358" s="129"/>
      <c r="EF358" s="129"/>
      <c r="EG358" s="129"/>
      <c r="EH358" s="129"/>
      <c r="EI358" s="129"/>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row>
    <row r="359" spans="1:171" ht="11.25" customHeight="1" thickBot="1">
      <c r="A359" s="170">
        <v>4</v>
      </c>
      <c r="B359" s="191"/>
      <c r="C359" s="183" t="str">
        <f>IF($D328="1P","A","A")</f>
        <v>A</v>
      </c>
      <c r="D359" s="197"/>
      <c r="E359" s="198"/>
      <c r="F359" s="197"/>
      <c r="G359" s="198"/>
      <c r="H359" s="197"/>
      <c r="I359" s="198"/>
      <c r="J359" s="197"/>
      <c r="K359" s="198"/>
      <c r="L359" s="197"/>
      <c r="M359" s="208"/>
      <c r="N359" s="69" t="str">
        <f>IF(CF356&lt;&gt;"",IF(CF356="W",IF(SUM(IF(D359&gt;D361,1,0),IF(F359&gt;F361,1,0),IF(H359&gt;H361,1,0),IF(J359&gt;J361,1,0),IF(L359&gt;L361,1,0))&lt;&gt;3,"E",""),""),"")</f>
        <v/>
      </c>
      <c r="O359" s="170">
        <v>11</v>
      </c>
      <c r="P359" s="191"/>
      <c r="Q359" s="183" t="str">
        <f>IF($D328="1P","B","C")</f>
        <v>C</v>
      </c>
      <c r="R359" s="197"/>
      <c r="S359" s="198"/>
      <c r="T359" s="197"/>
      <c r="U359" s="198"/>
      <c r="V359" s="197"/>
      <c r="W359" s="198"/>
      <c r="X359" s="197"/>
      <c r="Y359" s="198"/>
      <c r="Z359" s="197"/>
      <c r="AA359" s="208"/>
      <c r="AB359" s="69" t="str">
        <f>IF(DV356&lt;&gt;"",IF(DV356="W",IF(SUM(IF(R359&gt;R361,1,0),IF(T359&gt;T361,1,0),IF(V359&gt;V361,1,0),IF(X359&gt;X361,1,0),IF(Z359&gt;Z361,1,0))&lt;&gt;3,"E",""),""),"")</f>
        <v/>
      </c>
      <c r="AP359" s="3"/>
      <c r="AQ359" s="160"/>
      <c r="AR359" s="161"/>
      <c r="AS359" s="161"/>
      <c r="AT359" s="161"/>
      <c r="AU359" s="161"/>
      <c r="AV359" s="161"/>
      <c r="AW359" s="161"/>
      <c r="AX359" s="161"/>
      <c r="AY359" s="161"/>
      <c r="AZ359" s="161"/>
      <c r="BA359" s="161"/>
      <c r="BB359" s="161"/>
      <c r="BC359" s="162"/>
      <c r="BD359" s="167"/>
      <c r="BE359" s="168"/>
      <c r="BF359" s="176"/>
      <c r="BG359" s="180"/>
      <c r="BH359" s="181"/>
      <c r="BI359" s="181"/>
      <c r="BJ359" s="181"/>
      <c r="BK359" s="181"/>
      <c r="BL359" s="181"/>
      <c r="BM359" s="181"/>
      <c r="BN359" s="181"/>
      <c r="BO359" s="181"/>
      <c r="BP359" s="181"/>
      <c r="BQ359" s="181"/>
      <c r="BR359" s="181"/>
      <c r="BS359" s="181"/>
      <c r="BT359" s="181"/>
      <c r="BU359" s="182"/>
      <c r="BV359" s="152"/>
      <c r="BW359" s="153"/>
      <c r="BX359" s="333"/>
      <c r="BY359" s="153"/>
      <c r="BZ359" s="333"/>
      <c r="CA359" s="153"/>
      <c r="CB359" s="333"/>
      <c r="CC359" s="153"/>
      <c r="CD359" s="333"/>
      <c r="CE359" s="334"/>
      <c r="CF359" s="341"/>
      <c r="CG359" s="160"/>
      <c r="CH359" s="161"/>
      <c r="CI359" s="161"/>
      <c r="CJ359" s="161"/>
      <c r="CK359" s="161"/>
      <c r="CL359" s="161"/>
      <c r="CM359" s="161"/>
      <c r="CN359" s="161"/>
      <c r="CO359" s="161"/>
      <c r="CP359" s="161"/>
      <c r="CQ359" s="161"/>
      <c r="CR359" s="161"/>
      <c r="CS359" s="162"/>
      <c r="CT359" s="167"/>
      <c r="CU359" s="168"/>
      <c r="CV359" s="176"/>
      <c r="CW359" s="180"/>
      <c r="CX359" s="181"/>
      <c r="CY359" s="181"/>
      <c r="CZ359" s="181"/>
      <c r="DA359" s="181"/>
      <c r="DB359" s="181"/>
      <c r="DC359" s="181"/>
      <c r="DD359" s="181"/>
      <c r="DE359" s="181"/>
      <c r="DF359" s="181"/>
      <c r="DG359" s="181"/>
      <c r="DH359" s="181"/>
      <c r="DI359" s="181"/>
      <c r="DJ359" s="181"/>
      <c r="DK359" s="182"/>
      <c r="DL359" s="152"/>
      <c r="DM359" s="153"/>
      <c r="DN359" s="333"/>
      <c r="DO359" s="153"/>
      <c r="DP359" s="333"/>
      <c r="DQ359" s="153"/>
      <c r="DR359" s="333"/>
      <c r="DS359" s="153"/>
      <c r="DT359" s="333"/>
      <c r="DU359" s="334"/>
      <c r="DV359" s="174"/>
      <c r="DW359" s="129"/>
      <c r="DX359" s="129"/>
      <c r="DY359" s="129"/>
      <c r="DZ359" s="129"/>
      <c r="EA359" s="129"/>
      <c r="EB359" s="129"/>
      <c r="EC359" s="129"/>
      <c r="ED359" s="129"/>
      <c r="EE359" s="129"/>
      <c r="EF359" s="129"/>
      <c r="EG359" s="129"/>
      <c r="EH359" s="129"/>
      <c r="EI359" s="129"/>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row>
    <row r="360" spans="1:171" ht="11.25" customHeight="1">
      <c r="A360" s="192"/>
      <c r="B360" s="193"/>
      <c r="C360" s="196"/>
      <c r="D360" s="199"/>
      <c r="E360" s="200"/>
      <c r="F360" s="199"/>
      <c r="G360" s="200"/>
      <c r="H360" s="199"/>
      <c r="I360" s="200"/>
      <c r="J360" s="199"/>
      <c r="K360" s="200"/>
      <c r="L360" s="199"/>
      <c r="M360" s="209"/>
      <c r="N360" s="69" t="str">
        <f>IF(CF356&lt;&gt;"",IF(ISERROR(AND(BV360="",BX360="",BZ360="",CB360="",CD360="")),"E",IF(AND(BV360="",BX360="",BZ360="",CB360="",CD360=""),"","E")),"")</f>
        <v/>
      </c>
      <c r="O360" s="192"/>
      <c r="P360" s="193"/>
      <c r="Q360" s="196"/>
      <c r="R360" s="199"/>
      <c r="S360" s="200"/>
      <c r="T360" s="199"/>
      <c r="U360" s="200"/>
      <c r="V360" s="199"/>
      <c r="W360" s="200"/>
      <c r="X360" s="199"/>
      <c r="Y360" s="200"/>
      <c r="Z360" s="199"/>
      <c r="AA360" s="209"/>
      <c r="AB360" s="69" t="str">
        <f>IF(DV356&lt;&gt;"",IF(ISERROR(AND(DL360="",DN360="",DP360="",DQ360="",DT360="")),"E",IF(AND(DL360="",DN360="",DP360="",DR360="",DT360=""),"","E")),"")</f>
        <v/>
      </c>
      <c r="AP360" s="3"/>
      <c r="AQ360" s="126"/>
      <c r="AR360" s="126"/>
      <c r="AS360" s="126"/>
      <c r="AT360" s="126"/>
      <c r="AU360" s="126"/>
      <c r="AV360" s="126"/>
      <c r="AW360" s="126"/>
      <c r="AX360" s="126"/>
      <c r="AY360" s="126"/>
      <c r="AZ360" s="126"/>
      <c r="BA360" s="126"/>
      <c r="BB360" s="126"/>
      <c r="BC360" s="126"/>
      <c r="BV360" s="169" t="str">
        <f>IF(CF356&lt;&gt;"",IF(AND(AND(BV356&gt;-1,BV358&gt;-1),OR(BV356&gt;10,BV358&gt;10),ABS(BV356-BV358)&gt;1,IF(OR(BV356&gt;11,BV358&gt;11),ABS(BV356-BV358)=2,TRUE),BV356=INT(BV356),BV358=INT(BV358)),"","Error"),"")</f>
        <v/>
      </c>
      <c r="BW360" s="169"/>
      <c r="BX360" s="169" t="str">
        <f>IF(CF356&lt;&gt;"",IF(AND(AND(BX356&gt;-1,BX358&gt;-1),OR(BX356&gt;10,BX358&gt;10),ABS(BX356-BX358)&gt;1,IF(OR(BX356&gt;11,BX358&gt;11),ABS(BX356-BX358)=2,TRUE),BX356=INT(BX356),BX358=INT(BX358)),"","Error"),"")</f>
        <v/>
      </c>
      <c r="BY360" s="169"/>
      <c r="BZ360" s="169" t="str">
        <f>IF(CF356&lt;&gt;"",IF(AND(AND(BZ356&gt;-1,BZ358&gt;-1),OR(BZ356&gt;10,BZ358&gt;10),ABS(BZ356-BZ358)&gt;1,IF(OR(BZ356&gt;11,BZ358&gt;11),ABS(BZ356-BZ358)=2,TRUE),BZ356=INT(BZ356),BZ358=INT(BZ358)),"","Error"),"")</f>
        <v/>
      </c>
      <c r="CA360" s="169"/>
      <c r="CB360" s="169" t="str">
        <f>IF(AND(CF356&lt;&gt;"",CB356&lt;&gt;""),IF(AND(AND(CB356&gt;-1,CB358&gt;-1),OR(CB356&gt;10,CB358&gt;10),ABS(CB356-CB358)&gt;1,IF(OR(CB356&gt;11,CB358&gt;11),ABS(CB356-CB358)=2,TRUE),CB356=INT(CB356),CB358=INT(CB358)),"","Error"),"")</f>
        <v/>
      </c>
      <c r="CC360" s="169"/>
      <c r="CD360" s="169" t="str">
        <f>IF(AND(CF356&lt;&gt;"",CD356&lt;&gt;""),IF(AND(AND(CD356&gt;-1,CD358&gt;-1),OR(CD356&gt;10,CD358&gt;10),ABS(CD356-CD358)&gt;1,IF(OR(CD356&gt;11,CD358&gt;11),ABS(CD356-CD358)=2,TRUE),CD356=INT(CD356),CD358=INT(CD358)),"","Error"),"")</f>
        <v/>
      </c>
      <c r="CE360" s="169"/>
      <c r="CF360" s="3"/>
      <c r="CG360" s="126"/>
      <c r="CH360" s="126"/>
      <c r="CI360" s="126"/>
      <c r="CJ360" s="126"/>
      <c r="CK360" s="126"/>
      <c r="CL360" s="126"/>
      <c r="CM360" s="126"/>
      <c r="CN360" s="126"/>
      <c r="CO360" s="126"/>
      <c r="CP360" s="126"/>
      <c r="CQ360" s="126"/>
      <c r="CR360" s="126"/>
      <c r="CS360" s="126"/>
      <c r="DL360" s="169" t="str">
        <f>IF(DV356&lt;&gt;"",IF(AND(AND(DL356&gt;-1,DL358&gt;-1),OR(DL356&gt;10,DL358&gt;10),ABS(DL356-DL358)&gt;1,IF(OR(DL356&gt;11,DL358&gt;11),ABS(DL356-DL358)=2,TRUE),DL356=INT(DL356),DL358=INT(DL358)),"","Error"),"")</f>
        <v/>
      </c>
      <c r="DM360" s="169"/>
      <c r="DN360" s="169" t="str">
        <f>IF(DV356&lt;&gt;"",IF(AND(AND(DN356&gt;-1,DN358&gt;-1),OR(DN356&gt;10,DN358&gt;10),ABS(DN356-DN358)&gt;1,IF(OR(DN356&gt;11,DN358&gt;11),ABS(DN356-DN358)=2,TRUE),DN356=INT(DN356),DN358=INT(DN358)),"","Error"),"")</f>
        <v/>
      </c>
      <c r="DO360" s="169"/>
      <c r="DP360" s="169" t="str">
        <f>IF(DV356&lt;&gt;"",IF(AND(AND(DP356&gt;-1,DP358&gt;-1),OR(DP356&gt;10,DP358&gt;10),ABS(DP356-DP358)&gt;1,IF(OR(DP356&gt;11,DP358&gt;11),ABS(DP356-DP358)=2,TRUE),DP356=INT(DP356),DP358=INT(DP358)),"","Error"),"")</f>
        <v/>
      </c>
      <c r="DQ360" s="169"/>
      <c r="DR360" s="169" t="str">
        <f>IF(AND(DV356&lt;&gt;"",DR356&lt;&gt;""),IF(AND(AND(DR356&gt;-1,DR358&gt;-1),OR(DR356&gt;10,DR358&gt;10),ABS(DR356-DR358)&gt;1,IF(OR(DR356&gt;11,DR358&gt;11),ABS(DR356-DR358)=2,TRUE),DR356=INT(DR356),DR358=INT(DR358)),"","Error"),"")</f>
        <v/>
      </c>
      <c r="DS360" s="169"/>
      <c r="DT360" s="169" t="str">
        <f>IF(AND(DV356&lt;&gt;"",DT356&lt;&gt;""),IF(AND(AND(DT356&gt;-1,DT358&gt;-1),OR(DT356&gt;10,DT358&gt;10),ABS(DT356-DT358)&gt;1,IF(OR(DT356&gt;11,DT358&gt;11),ABS(DT356-DT358)=2,TRUE),DT356=INT(DT356),DT358=INT(DT358)),"","Error"),"")</f>
        <v/>
      </c>
      <c r="DU360" s="169"/>
      <c r="DV360" s="3"/>
      <c r="DW360" s="129"/>
      <c r="DX360" s="129"/>
      <c r="DY360" s="129"/>
      <c r="DZ360" s="129"/>
      <c r="EA360" s="129"/>
      <c r="EB360" s="129"/>
      <c r="EC360" s="129"/>
      <c r="ED360" s="129"/>
      <c r="EE360" s="129"/>
      <c r="EF360" s="129"/>
      <c r="EG360" s="129"/>
      <c r="EH360" s="129"/>
      <c r="EI360" s="129"/>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row>
    <row r="361" spans="1:171" ht="11.25" customHeight="1">
      <c r="A361" s="192"/>
      <c r="B361" s="193"/>
      <c r="C361" s="175" t="str">
        <f>IF($D328="1P","E","D")</f>
        <v>D</v>
      </c>
      <c r="D361" s="201"/>
      <c r="E361" s="202"/>
      <c r="F361" s="201"/>
      <c r="G361" s="202"/>
      <c r="H361" s="201"/>
      <c r="I361" s="202"/>
      <c r="J361" s="201"/>
      <c r="K361" s="202"/>
      <c r="L361" s="201"/>
      <c r="M361" s="205"/>
      <c r="N361" s="69" t="str">
        <f>IF(CF356&lt;&gt;"",IF(ISERROR(AND(BV360="",BX360="",BZ360="",CB360="",CD360="")),"E",IF(AND(BV360="",BX360="",BZ360="",CB360="",CD360=""),"","E")),"")</f>
        <v/>
      </c>
      <c r="O361" s="192"/>
      <c r="P361" s="193"/>
      <c r="Q361" s="175" t="str">
        <f>IF($D328="1P","D","F")</f>
        <v>F</v>
      </c>
      <c r="R361" s="201"/>
      <c r="S361" s="202"/>
      <c r="T361" s="201"/>
      <c r="U361" s="202"/>
      <c r="V361" s="201"/>
      <c r="W361" s="202"/>
      <c r="X361" s="201"/>
      <c r="Y361" s="202"/>
      <c r="Z361" s="201"/>
      <c r="AA361" s="205"/>
      <c r="AB361" s="69" t="str">
        <f>IF(DV356&lt;&gt;"",IF(ISERROR(AND(DL360="",DN360="",DP360="",DQ360="",DT360="")),"E",IF(AND(DL360="",DN360="",DP360="",DR360="",DT360=""),"","E")),"")</f>
        <v/>
      </c>
      <c r="AP361" s="3"/>
      <c r="AQ361" s="126"/>
      <c r="AR361" s="126"/>
      <c r="AS361" s="126"/>
      <c r="AT361" s="126"/>
      <c r="AU361" s="126"/>
      <c r="AV361" s="126"/>
      <c r="AW361" s="126"/>
      <c r="AX361" s="126"/>
      <c r="AY361" s="126"/>
      <c r="AZ361" s="126"/>
      <c r="BA361" s="126"/>
      <c r="BB361" s="126"/>
      <c r="BC361" s="126"/>
      <c r="CF361" s="3"/>
      <c r="CG361" s="126"/>
      <c r="CH361" s="126"/>
      <c r="CI361" s="126"/>
      <c r="CJ361" s="126"/>
      <c r="CK361" s="126"/>
      <c r="CL361" s="126"/>
      <c r="CM361" s="126"/>
      <c r="CN361" s="126"/>
      <c r="CO361" s="126"/>
      <c r="CP361" s="126"/>
      <c r="CQ361" s="126"/>
      <c r="CR361" s="126"/>
      <c r="CS361" s="126"/>
      <c r="DV361" s="3"/>
      <c r="DW361" s="129"/>
      <c r="DX361" s="129"/>
      <c r="DY361" s="129"/>
      <c r="DZ361" s="129"/>
      <c r="EA361" s="129"/>
      <c r="EB361" s="129"/>
      <c r="EC361" s="129"/>
      <c r="ED361" s="129"/>
      <c r="EE361" s="129"/>
      <c r="EF361" s="129"/>
      <c r="EG361" s="129"/>
      <c r="EH361" s="129"/>
      <c r="EI361" s="129"/>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row>
    <row r="362" spans="1:171" ht="11.25" customHeight="1" thickBot="1">
      <c r="A362" s="194"/>
      <c r="B362" s="195"/>
      <c r="C362" s="207"/>
      <c r="D362" s="203"/>
      <c r="E362" s="204"/>
      <c r="F362" s="203"/>
      <c r="G362" s="204"/>
      <c r="H362" s="203"/>
      <c r="I362" s="204"/>
      <c r="J362" s="203"/>
      <c r="K362" s="204"/>
      <c r="L362" s="203"/>
      <c r="M362" s="206"/>
      <c r="N362" s="69" t="str">
        <f>IF(CF358&lt;&gt;"",IF(CF358="W",IF(SUM(IF(D361&gt;D359,1,0),IF(F361&gt;F359,1,0),IF(H361&gt;H359,1,0),IF(J361&gt;J359,1,0),IF(L361&gt;L359,1,0))&lt;&gt;3,"E",""),""),"")</f>
        <v/>
      </c>
      <c r="O362" s="194"/>
      <c r="P362" s="195"/>
      <c r="Q362" s="207"/>
      <c r="R362" s="203"/>
      <c r="S362" s="204"/>
      <c r="T362" s="203"/>
      <c r="U362" s="204"/>
      <c r="V362" s="203"/>
      <c r="W362" s="204"/>
      <c r="X362" s="203"/>
      <c r="Y362" s="204"/>
      <c r="Z362" s="203"/>
      <c r="AA362" s="206"/>
      <c r="AB362" s="69" t="str">
        <f>IF(DV358&lt;&gt;"",IF(DV358="W",IF(SUM(IF(R361&gt;R359,1,0),IF(T361&gt;T359,1,0),IF(V361&gt;V359,1,0),IF(X361&gt;X359,1,0),IF(Z361&gt;Z359,1,0))&lt;&gt;3,"E",""),""),"")</f>
        <v/>
      </c>
      <c r="AP362" s="3"/>
      <c r="AQ362" s="127"/>
      <c r="AR362" s="127"/>
      <c r="AS362" s="127"/>
      <c r="AT362" s="127"/>
      <c r="AU362" s="127"/>
      <c r="AV362" s="127"/>
      <c r="AW362" s="127"/>
      <c r="AX362" s="127"/>
      <c r="AY362" s="127"/>
      <c r="AZ362" s="127"/>
      <c r="BA362" s="127"/>
      <c r="BB362" s="127"/>
      <c r="BC362" s="127"/>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3"/>
      <c r="CG362" s="127"/>
      <c r="CH362" s="127"/>
      <c r="CI362" s="127"/>
      <c r="CJ362" s="127"/>
      <c r="CK362" s="127"/>
      <c r="CL362" s="127"/>
      <c r="CM362" s="127"/>
      <c r="CN362" s="127"/>
      <c r="CO362" s="127"/>
      <c r="CP362" s="127"/>
      <c r="CQ362" s="127"/>
      <c r="CR362" s="127"/>
      <c r="CS362" s="127"/>
      <c r="CT362" s="40"/>
      <c r="CU362" s="40"/>
      <c r="CV362" s="40"/>
      <c r="CW362" s="40"/>
      <c r="CX362" s="40"/>
      <c r="CY362" s="40"/>
      <c r="CZ362" s="40"/>
      <c r="DA362" s="40"/>
      <c r="DB362" s="40"/>
      <c r="DC362" s="40"/>
      <c r="DD362" s="40"/>
      <c r="DE362" s="40"/>
      <c r="DF362" s="40"/>
      <c r="DG362" s="40"/>
      <c r="DH362" s="40"/>
      <c r="DI362" s="40"/>
      <c r="DJ362" s="40"/>
      <c r="DK362" s="40"/>
      <c r="DL362" s="40"/>
      <c r="DM362" s="40"/>
      <c r="DN362" s="40"/>
      <c r="DO362" s="40"/>
      <c r="DP362" s="40"/>
      <c r="DQ362" s="40"/>
      <c r="DR362" s="40"/>
      <c r="DS362" s="40"/>
      <c r="DT362" s="40"/>
      <c r="DU362" s="40"/>
      <c r="DV362" s="3"/>
      <c r="DW362" s="129"/>
      <c r="DX362" s="129"/>
      <c r="DY362" s="129"/>
      <c r="DZ362" s="129"/>
      <c r="EA362" s="129"/>
      <c r="EB362" s="129"/>
      <c r="EC362" s="129"/>
      <c r="ED362" s="129"/>
      <c r="EE362" s="129"/>
      <c r="EF362" s="129"/>
      <c r="EG362" s="129"/>
      <c r="EH362" s="129"/>
      <c r="EI362" s="129"/>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row>
    <row r="363" spans="1:171" ht="11.25" customHeight="1">
      <c r="A363" s="170">
        <v>5</v>
      </c>
      <c r="B363" s="191"/>
      <c r="C363" s="183" t="str">
        <f>IF($D328="1P","D","C")</f>
        <v>C</v>
      </c>
      <c r="D363" s="197"/>
      <c r="E363" s="198"/>
      <c r="F363" s="197"/>
      <c r="G363" s="198"/>
      <c r="H363" s="197"/>
      <c r="I363" s="198"/>
      <c r="J363" s="197"/>
      <c r="K363" s="198"/>
      <c r="L363" s="197"/>
      <c r="M363" s="208"/>
      <c r="N363" s="69" t="str">
        <f>IF(CF366&lt;&gt;"",IF(CF366="W",IF(SUM(IF(D363&gt;D365,1,0),IF(F363&gt;F365,1,0),IF(H363&gt;H365,1,0),IF(J363&gt;J365,1,0),IF(L363&gt;L365,1,0))&lt;&gt;3,"E",""),""),"")</f>
        <v/>
      </c>
      <c r="O363" s="170">
        <v>12</v>
      </c>
      <c r="P363" s="191"/>
      <c r="Q363" s="183" t="str">
        <f>IF($D328="1P","E","D")</f>
        <v>D</v>
      </c>
      <c r="R363" s="197"/>
      <c r="S363" s="198"/>
      <c r="T363" s="197"/>
      <c r="U363" s="198"/>
      <c r="V363" s="197"/>
      <c r="W363" s="198"/>
      <c r="X363" s="197"/>
      <c r="Y363" s="198"/>
      <c r="Z363" s="197"/>
      <c r="AA363" s="208"/>
      <c r="AB363" s="69" t="str">
        <f>IF(DV366&lt;&gt;"",IF(DV366="W",IF(SUM(IF(R363&gt;R365,1,0),IF(T363&gt;T365,1,0),IF(V363&gt;V365,1,0),IF(X363&gt;X365,1,0),IF(Z363&gt;Z365,1,0))&lt;&gt;3,"E",""),""),"")</f>
        <v/>
      </c>
      <c r="AP363" s="3"/>
      <c r="AQ363" s="128"/>
      <c r="AR363" s="128"/>
      <c r="AS363" s="128"/>
      <c r="AT363" s="128"/>
      <c r="AU363" s="128"/>
      <c r="AV363" s="128"/>
      <c r="AW363" s="128"/>
      <c r="AX363" s="128"/>
      <c r="AY363" s="128"/>
      <c r="AZ363" s="128"/>
      <c r="BA363" s="128"/>
      <c r="BB363" s="128"/>
      <c r="BC363" s="128"/>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3"/>
      <c r="CG363" s="128"/>
      <c r="CH363" s="128"/>
      <c r="CI363" s="128"/>
      <c r="CJ363" s="128"/>
      <c r="CK363" s="128"/>
      <c r="CL363" s="128"/>
      <c r="CM363" s="128"/>
      <c r="CN363" s="128"/>
      <c r="CO363" s="128"/>
      <c r="CP363" s="128"/>
      <c r="CQ363" s="128"/>
      <c r="CR363" s="128"/>
      <c r="CS363" s="128"/>
      <c r="CT363" s="41"/>
      <c r="CU363" s="41"/>
      <c r="CV363" s="41"/>
      <c r="CW363" s="41"/>
      <c r="CX363" s="41"/>
      <c r="CY363" s="41"/>
      <c r="CZ363" s="41"/>
      <c r="DA363" s="41"/>
      <c r="DB363" s="41"/>
      <c r="DC363" s="41"/>
      <c r="DD363" s="41"/>
      <c r="DE363" s="41"/>
      <c r="DF363" s="41"/>
      <c r="DG363" s="41"/>
      <c r="DH363" s="41"/>
      <c r="DI363" s="41"/>
      <c r="DJ363" s="41"/>
      <c r="DK363" s="41"/>
      <c r="DL363" s="41"/>
      <c r="DM363" s="41"/>
      <c r="DN363" s="41"/>
      <c r="DO363" s="41"/>
      <c r="DP363" s="41"/>
      <c r="DQ363" s="41"/>
      <c r="DR363" s="41"/>
      <c r="DS363" s="41"/>
      <c r="DT363" s="41"/>
      <c r="DU363" s="41"/>
      <c r="DV363" s="3"/>
      <c r="DW363" s="129"/>
      <c r="DX363" s="129"/>
      <c r="DY363" s="129"/>
      <c r="DZ363" s="129"/>
      <c r="EA363" s="129"/>
      <c r="EB363" s="129"/>
      <c r="EC363" s="129"/>
      <c r="ED363" s="129"/>
      <c r="EE363" s="129"/>
      <c r="EF363" s="129"/>
      <c r="EG363" s="129"/>
      <c r="EH363" s="129"/>
      <c r="EI363" s="129"/>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row>
    <row r="364" spans="1:171" ht="11.25" customHeight="1">
      <c r="A364" s="192"/>
      <c r="B364" s="193"/>
      <c r="C364" s="196"/>
      <c r="D364" s="199"/>
      <c r="E364" s="200"/>
      <c r="F364" s="199"/>
      <c r="G364" s="200"/>
      <c r="H364" s="199"/>
      <c r="I364" s="200"/>
      <c r="J364" s="199"/>
      <c r="K364" s="200"/>
      <c r="L364" s="199"/>
      <c r="M364" s="209"/>
      <c r="N364" s="69" t="str">
        <f>IF(CF366&lt;&gt;"",IF(ISERROR(AND(BV370="",BX370="",BZ370="",CB370="",CD370="")),"E",IF(AND(BV370="",BX370="",BZ370="",CB370="",CD370=""),"","E")),"")</f>
        <v/>
      </c>
      <c r="O364" s="192"/>
      <c r="P364" s="193"/>
      <c r="Q364" s="196"/>
      <c r="R364" s="199"/>
      <c r="S364" s="200"/>
      <c r="T364" s="199"/>
      <c r="U364" s="200"/>
      <c r="V364" s="199"/>
      <c r="W364" s="200"/>
      <c r="X364" s="199"/>
      <c r="Y364" s="200"/>
      <c r="Z364" s="199"/>
      <c r="AA364" s="209"/>
      <c r="AB364" s="69" t="str">
        <f>IF(DV366&lt;&gt;"",IF(ISERROR(AND(DL370="",DN370="",DP370="",DQ370="",DT370="")),"E",IF(AND(DL370="",DN370="",DP370="",DR370="",DT370=""),"","E")),"")</f>
        <v/>
      </c>
      <c r="AP364" s="3"/>
      <c r="AQ364" s="126"/>
      <c r="AR364" s="126"/>
      <c r="AS364" s="126"/>
      <c r="AT364" s="126"/>
      <c r="AU364" s="126"/>
      <c r="AV364" s="126"/>
      <c r="AW364" s="126"/>
      <c r="AX364" s="126"/>
      <c r="AY364" s="126"/>
      <c r="AZ364" s="126"/>
      <c r="BA364" s="126"/>
      <c r="BB364" s="126"/>
      <c r="BC364" s="126"/>
      <c r="CF364" s="3"/>
      <c r="CG364" s="126"/>
      <c r="CH364" s="126"/>
      <c r="CI364" s="126"/>
      <c r="CJ364" s="126"/>
      <c r="CK364" s="126"/>
      <c r="CL364" s="126"/>
      <c r="CM364" s="126"/>
      <c r="CN364" s="126"/>
      <c r="CO364" s="126"/>
      <c r="CP364" s="126"/>
      <c r="CQ364" s="126"/>
      <c r="CR364" s="126"/>
      <c r="CS364" s="126"/>
      <c r="DV364" s="3"/>
      <c r="DW364" s="129"/>
      <c r="DX364" s="129"/>
      <c r="DY364" s="129"/>
      <c r="DZ364" s="129"/>
      <c r="EA364" s="129"/>
      <c r="EB364" s="129"/>
      <c r="EC364" s="129"/>
      <c r="ED364" s="129"/>
      <c r="EE364" s="129"/>
      <c r="EF364" s="129"/>
      <c r="EG364" s="129"/>
      <c r="EH364" s="129"/>
      <c r="EI364" s="129"/>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row>
    <row r="365" spans="1:171" ht="11.25" customHeight="1" thickBot="1">
      <c r="A365" s="192"/>
      <c r="B365" s="193"/>
      <c r="C365" s="175" t="str">
        <f>IF($D328="1P","F","E")</f>
        <v>E</v>
      </c>
      <c r="D365" s="201"/>
      <c r="E365" s="202"/>
      <c r="F365" s="201"/>
      <c r="G365" s="202"/>
      <c r="H365" s="201"/>
      <c r="I365" s="202"/>
      <c r="J365" s="201"/>
      <c r="K365" s="202"/>
      <c r="L365" s="201"/>
      <c r="M365" s="205"/>
      <c r="N365" s="69" t="str">
        <f>IF(CF366&lt;&gt;"",IF(ISERROR(AND(BV370="",BX370="",BZ370="",CB370="",CD370="")),"E",IF(AND(BV370="",BX370="",BZ370="",CB370="",CD370=""),"","E")),"")</f>
        <v/>
      </c>
      <c r="O365" s="192"/>
      <c r="P365" s="193"/>
      <c r="Q365" s="175" t="str">
        <f>IF($D328="1P","F","E")</f>
        <v>E</v>
      </c>
      <c r="R365" s="201"/>
      <c r="S365" s="202"/>
      <c r="T365" s="201"/>
      <c r="U365" s="202"/>
      <c r="V365" s="201"/>
      <c r="W365" s="202"/>
      <c r="X365" s="201"/>
      <c r="Y365" s="202"/>
      <c r="Z365" s="201"/>
      <c r="AA365" s="205"/>
      <c r="AB365" s="69" t="str">
        <f>IF(DV366&lt;&gt;"",IF(ISERROR(AND(DL370="",DN370="",DP370="",DQ370="",DT370="")),"E",IF(AND(DL370="",DN370="",DP370="",DR370="",DT370=""),"","E")),"")</f>
        <v/>
      </c>
      <c r="AP365" s="3"/>
      <c r="AQ365" s="127"/>
      <c r="AR365" s="127"/>
      <c r="AS365" s="127"/>
      <c r="AT365" s="127"/>
      <c r="AU365" s="127"/>
      <c r="AV365" s="127"/>
      <c r="AW365" s="127"/>
      <c r="AX365" s="127"/>
      <c r="AY365" s="127"/>
      <c r="AZ365" s="127"/>
      <c r="BA365" s="127"/>
      <c r="BB365" s="127"/>
      <c r="BC365" s="127"/>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3"/>
      <c r="CG365" s="127"/>
      <c r="CH365" s="127"/>
      <c r="CI365" s="127"/>
      <c r="CJ365" s="127"/>
      <c r="CK365" s="127"/>
      <c r="CL365" s="127"/>
      <c r="CM365" s="127"/>
      <c r="CN365" s="127"/>
      <c r="CO365" s="127"/>
      <c r="CP365" s="127"/>
      <c r="CQ365" s="127"/>
      <c r="CR365" s="127"/>
      <c r="CS365" s="127"/>
      <c r="CT365" s="40"/>
      <c r="CU365" s="40"/>
      <c r="CV365" s="40"/>
      <c r="CW365" s="40"/>
      <c r="CX365" s="40"/>
      <c r="CY365" s="40"/>
      <c r="CZ365" s="40"/>
      <c r="DA365" s="40"/>
      <c r="DB365" s="40"/>
      <c r="DC365" s="40"/>
      <c r="DD365" s="40"/>
      <c r="DE365" s="40"/>
      <c r="DF365" s="40"/>
      <c r="DG365" s="40"/>
      <c r="DH365" s="40"/>
      <c r="DI365" s="40"/>
      <c r="DJ365" s="40"/>
      <c r="DK365" s="40"/>
      <c r="DL365" s="40"/>
      <c r="DM365" s="40"/>
      <c r="DN365" s="40"/>
      <c r="DO365" s="40"/>
      <c r="DP365" s="40"/>
      <c r="DQ365" s="40"/>
      <c r="DR365" s="40"/>
      <c r="DS365" s="40"/>
      <c r="DT365" s="40"/>
      <c r="DU365" s="40"/>
      <c r="DV365" s="3"/>
      <c r="DW365" s="129"/>
      <c r="DX365" s="129"/>
      <c r="DY365" s="129"/>
      <c r="DZ365" s="129"/>
      <c r="EA365" s="129"/>
      <c r="EB365" s="129"/>
      <c r="EC365" s="129"/>
      <c r="ED365" s="129"/>
      <c r="EE365" s="129"/>
      <c r="EF365" s="129"/>
      <c r="EG365" s="129"/>
      <c r="EH365" s="129"/>
      <c r="EI365" s="129"/>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row>
    <row r="366" spans="1:171" ht="11.25" customHeight="1" thickBot="1">
      <c r="A366" s="194"/>
      <c r="B366" s="195"/>
      <c r="C366" s="207"/>
      <c r="D366" s="203"/>
      <c r="E366" s="204"/>
      <c r="F366" s="203"/>
      <c r="G366" s="204"/>
      <c r="H366" s="203"/>
      <c r="I366" s="204"/>
      <c r="J366" s="203"/>
      <c r="K366" s="204"/>
      <c r="L366" s="203"/>
      <c r="M366" s="206"/>
      <c r="N366" s="69" t="str">
        <f>IF(CF368&lt;&gt;"",IF(CF368="W",IF(SUM(IF(D365&gt;D363,1,0),IF(F365&gt;F363,1,0),IF(H365&gt;H363,1,0),IF(J365&gt;J363,1,0),IF(L365&gt;L363,1,0))&lt;&gt;3,"E",""),""),"")</f>
        <v/>
      </c>
      <c r="O366" s="194"/>
      <c r="P366" s="195"/>
      <c r="Q366" s="207"/>
      <c r="R366" s="203"/>
      <c r="S366" s="204"/>
      <c r="T366" s="203"/>
      <c r="U366" s="204"/>
      <c r="V366" s="203"/>
      <c r="W366" s="204"/>
      <c r="X366" s="203"/>
      <c r="Y366" s="204"/>
      <c r="Z366" s="203"/>
      <c r="AA366" s="206"/>
      <c r="AB366" s="69" t="str">
        <f>IF(DV368&lt;&gt;"",IF(DV368="W",IF(SUM(IF(R365&gt;R363,1,0),IF(T365&gt;T363,1,0),IF(V365&gt;V363,1,0),IF(X365&gt;X363,1,0),IF(Z365&gt;Z363,1,0))&lt;&gt;3,"E",""),""),"")</f>
        <v/>
      </c>
      <c r="AP366" s="3"/>
      <c r="AQ366" s="154" t="str">
        <f>CONCATENATE($A330," ",$D330,","," ",$F328)</f>
        <v>Group: 6, Women's Singles</v>
      </c>
      <c r="AR366" s="155"/>
      <c r="AS366" s="155"/>
      <c r="AT366" s="155"/>
      <c r="AU366" s="155"/>
      <c r="AV366" s="155"/>
      <c r="AW366" s="155"/>
      <c r="AX366" s="155"/>
      <c r="AY366" s="155"/>
      <c r="AZ366" s="155"/>
      <c r="BA366" s="155"/>
      <c r="BB366" s="155"/>
      <c r="BC366" s="156"/>
      <c r="BD366" s="163">
        <f>A363</f>
        <v>5</v>
      </c>
      <c r="BE366" s="164"/>
      <c r="BF366" s="183" t="str">
        <f>C363</f>
        <v>C</v>
      </c>
      <c r="BG366" s="185" t="str">
        <f>IF(VLOOKUP($BF366,$A332:$C342,3,FALSE)=0,"",CONCATENATE(VLOOKUP(VLOOKUP($BF366,$A332:$C342,3,FALSE),Players!$J:$N,4,FALSE)," ",VLOOKUP($BF366,$A332:$C342,3,FALSE)," ",IF(ISERROR(VLOOKUP(VLOOKUP($BF366,$A332:$C342,3,FALSE),Players!$J:$N,5,FALSE)),"()",CONCATENATE("(",VLOOKUP(VLOOKUP($BF366,$A332:$C342,3,FALSE),Players!$J:$N,5,FALSE),")"))))</f>
        <v/>
      </c>
      <c r="BH366" s="186"/>
      <c r="BI366" s="186"/>
      <c r="BJ366" s="186"/>
      <c r="BK366" s="186"/>
      <c r="BL366" s="186"/>
      <c r="BM366" s="186"/>
      <c r="BN366" s="186"/>
      <c r="BO366" s="186"/>
      <c r="BP366" s="186"/>
      <c r="BQ366" s="186"/>
      <c r="BR366" s="186"/>
      <c r="BS366" s="186"/>
      <c r="BT366" s="186"/>
      <c r="BU366" s="187"/>
      <c r="BV366" s="170" t="str">
        <f>IF(D363&lt;&gt;"",D363,"")</f>
        <v/>
      </c>
      <c r="BW366" s="171"/>
      <c r="BX366" s="335" t="str">
        <f>IF(F363&lt;&gt;"",F363,"")</f>
        <v/>
      </c>
      <c r="BY366" s="171"/>
      <c r="BZ366" s="335" t="str">
        <f>IF(H363&lt;&gt;"",H363,"")</f>
        <v/>
      </c>
      <c r="CA366" s="171"/>
      <c r="CB366" s="335" t="str">
        <f>IF(J363&lt;&gt;"",J363,"")</f>
        <v/>
      </c>
      <c r="CC366" s="171"/>
      <c r="CD366" s="335" t="str">
        <f>IF(L363&lt;&gt;"",L363,"")</f>
        <v/>
      </c>
      <c r="CE366" s="337"/>
      <c r="CF366" s="174" t="str">
        <f>IF($CD366=$CD368,IF($CB366=$CB368,IF($BZ366&lt;&gt;"",IF($BZ366&gt;$BZ368,"W","L"),""),IF($CB366&gt;$CB368,"W","L")),IF($CD366&gt;$CD368,"W","L"))</f>
        <v/>
      </c>
      <c r="CG366" s="154" t="str">
        <f>CONCATENATE($A330," ",$D330,","," ",$F328)</f>
        <v>Group: 6, Women's Singles</v>
      </c>
      <c r="CH366" s="155"/>
      <c r="CI366" s="155"/>
      <c r="CJ366" s="155"/>
      <c r="CK366" s="155"/>
      <c r="CL366" s="155"/>
      <c r="CM366" s="155"/>
      <c r="CN366" s="155"/>
      <c r="CO366" s="155"/>
      <c r="CP366" s="155"/>
      <c r="CQ366" s="155"/>
      <c r="CR366" s="155"/>
      <c r="CS366" s="156"/>
      <c r="CT366" s="163">
        <f>O363</f>
        <v>12</v>
      </c>
      <c r="CU366" s="164"/>
      <c r="CV366" s="183" t="str">
        <f>Q363</f>
        <v>D</v>
      </c>
      <c r="CW366" s="185" t="str">
        <f>IF(VLOOKUP($CV366,$A332:$C342,3,FALSE)=0,"",CONCATENATE(VLOOKUP(VLOOKUP($CV366,$A332:$C342,3,FALSE),Players!$J:$N,4,FALSE)," ",VLOOKUP($CV366,$A332:$C342,3,FALSE)," ",IF(ISERROR(VLOOKUP(VLOOKUP($CV366,$A332:$C342,3,FALSE),Players!$J:$N,5,FALSE)),"()",CONCATENATE("(",VLOOKUP(VLOOKUP($CV366,$A332:$C342,3,FALSE),Players!$J:$N,5,FALSE),")"))))</f>
        <v/>
      </c>
      <c r="CX366" s="186"/>
      <c r="CY366" s="186"/>
      <c r="CZ366" s="186"/>
      <c r="DA366" s="186"/>
      <c r="DB366" s="186"/>
      <c r="DC366" s="186"/>
      <c r="DD366" s="186"/>
      <c r="DE366" s="186"/>
      <c r="DF366" s="186"/>
      <c r="DG366" s="186"/>
      <c r="DH366" s="186"/>
      <c r="DI366" s="186"/>
      <c r="DJ366" s="186"/>
      <c r="DK366" s="187"/>
      <c r="DL366" s="170" t="str">
        <f>IF(R363&lt;&gt;"",R363,"")</f>
        <v/>
      </c>
      <c r="DM366" s="171"/>
      <c r="DN366" s="335" t="str">
        <f>IF(T363&lt;&gt;"",T363,"")</f>
        <v/>
      </c>
      <c r="DO366" s="171"/>
      <c r="DP366" s="335" t="str">
        <f>IF(V363&lt;&gt;"",V363,"")</f>
        <v/>
      </c>
      <c r="DQ366" s="171"/>
      <c r="DR366" s="335" t="str">
        <f>IF(X363&lt;&gt;"",X363,"")</f>
        <v/>
      </c>
      <c r="DS366" s="171"/>
      <c r="DT366" s="335" t="str">
        <f>IF(Z363&lt;&gt;"",Z363,"")</f>
        <v/>
      </c>
      <c r="DU366" s="337"/>
      <c r="DV366" s="174" t="str">
        <f>IF($DT366=$DT368,IF($DR366=$DR368,IF($DP366&lt;&gt;"",IF($DP366&gt;$DP368,"W","L"),""),IF($DR366&gt;$DR368,"W","L")),IF($DT366&gt;$DT368,"W","L"))</f>
        <v/>
      </c>
      <c r="DW366" s="129"/>
      <c r="DX366" s="129"/>
      <c r="DY366" s="129"/>
      <c r="DZ366" s="129"/>
      <c r="EA366" s="129"/>
      <c r="EB366" s="129"/>
      <c r="EC366" s="129"/>
      <c r="ED366" s="129"/>
      <c r="EE366" s="129"/>
      <c r="EF366" s="129"/>
      <c r="EG366" s="129"/>
      <c r="EH366" s="129"/>
      <c r="EI366" s="129"/>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row>
    <row r="367" spans="1:171" ht="11.25" customHeight="1">
      <c r="A367" s="170">
        <v>6</v>
      </c>
      <c r="B367" s="191"/>
      <c r="C367" s="183" t="str">
        <f>IF($D328="1P","B","B")</f>
        <v>B</v>
      </c>
      <c r="D367" s="197"/>
      <c r="E367" s="198"/>
      <c r="F367" s="197"/>
      <c r="G367" s="198"/>
      <c r="H367" s="197"/>
      <c r="I367" s="198"/>
      <c r="J367" s="197"/>
      <c r="K367" s="198"/>
      <c r="L367" s="197"/>
      <c r="M367" s="208"/>
      <c r="N367" s="69" t="str">
        <f>IF(CF376&lt;&gt;"",IF(CF376="W",IF(SUM(IF(D367&gt;D369,1,0),IF(F367&gt;F369,1,0),IF(H367&gt;H369,1,0),IF(J367&gt;J369,1,0),IF(L367&gt;L369,1,0))&lt;&gt;3,"E",""),""),"")</f>
        <v/>
      </c>
      <c r="O367" s="170">
        <v>13</v>
      </c>
      <c r="P367" s="191"/>
      <c r="Q367" s="183" t="str">
        <f>IF($D328="1P","A","A")</f>
        <v>A</v>
      </c>
      <c r="R367" s="197"/>
      <c r="S367" s="198"/>
      <c r="T367" s="197"/>
      <c r="U367" s="198"/>
      <c r="V367" s="197"/>
      <c r="W367" s="198"/>
      <c r="X367" s="197"/>
      <c r="Y367" s="198"/>
      <c r="Z367" s="197"/>
      <c r="AA367" s="208"/>
      <c r="AB367" s="69" t="str">
        <f>IF(DV376&lt;&gt;"",IF(DV376="W",IF(SUM(IF(R367&gt;R369,1,0),IF(T367&gt;T369,1,0),IF(V367&gt;V369,1,0),IF(X367&gt;X369,1,0),IF(Z367&gt;Z369,1,0))&lt;&gt;3,"E",""),""),"")</f>
        <v/>
      </c>
      <c r="AP367" s="3"/>
      <c r="AQ367" s="157"/>
      <c r="AR367" s="158"/>
      <c r="AS367" s="158"/>
      <c r="AT367" s="158"/>
      <c r="AU367" s="158"/>
      <c r="AV367" s="158"/>
      <c r="AW367" s="158"/>
      <c r="AX367" s="158"/>
      <c r="AY367" s="158"/>
      <c r="AZ367" s="158"/>
      <c r="BA367" s="158"/>
      <c r="BB367" s="158"/>
      <c r="BC367" s="159"/>
      <c r="BD367" s="165"/>
      <c r="BE367" s="166"/>
      <c r="BF367" s="184"/>
      <c r="BG367" s="188"/>
      <c r="BH367" s="189"/>
      <c r="BI367" s="189"/>
      <c r="BJ367" s="189"/>
      <c r="BK367" s="189"/>
      <c r="BL367" s="189"/>
      <c r="BM367" s="189"/>
      <c r="BN367" s="189"/>
      <c r="BO367" s="189"/>
      <c r="BP367" s="189"/>
      <c r="BQ367" s="189"/>
      <c r="BR367" s="189"/>
      <c r="BS367" s="189"/>
      <c r="BT367" s="189"/>
      <c r="BU367" s="190"/>
      <c r="BV367" s="172"/>
      <c r="BW367" s="173"/>
      <c r="BX367" s="336"/>
      <c r="BY367" s="173"/>
      <c r="BZ367" s="336"/>
      <c r="CA367" s="173"/>
      <c r="CB367" s="336"/>
      <c r="CC367" s="173"/>
      <c r="CD367" s="336"/>
      <c r="CE367" s="338"/>
      <c r="CF367" s="174"/>
      <c r="CG367" s="157"/>
      <c r="CH367" s="158"/>
      <c r="CI367" s="158"/>
      <c r="CJ367" s="158"/>
      <c r="CK367" s="158"/>
      <c r="CL367" s="158"/>
      <c r="CM367" s="158"/>
      <c r="CN367" s="158"/>
      <c r="CO367" s="158"/>
      <c r="CP367" s="158"/>
      <c r="CQ367" s="158"/>
      <c r="CR367" s="158"/>
      <c r="CS367" s="159"/>
      <c r="CT367" s="165"/>
      <c r="CU367" s="166"/>
      <c r="CV367" s="184"/>
      <c r="CW367" s="188"/>
      <c r="CX367" s="189"/>
      <c r="CY367" s="189"/>
      <c r="CZ367" s="189"/>
      <c r="DA367" s="189"/>
      <c r="DB367" s="189"/>
      <c r="DC367" s="189"/>
      <c r="DD367" s="189"/>
      <c r="DE367" s="189"/>
      <c r="DF367" s="189"/>
      <c r="DG367" s="189"/>
      <c r="DH367" s="189"/>
      <c r="DI367" s="189"/>
      <c r="DJ367" s="189"/>
      <c r="DK367" s="190"/>
      <c r="DL367" s="172"/>
      <c r="DM367" s="173"/>
      <c r="DN367" s="336"/>
      <c r="DO367" s="173"/>
      <c r="DP367" s="336"/>
      <c r="DQ367" s="173"/>
      <c r="DR367" s="336"/>
      <c r="DS367" s="173"/>
      <c r="DT367" s="336"/>
      <c r="DU367" s="338"/>
      <c r="DV367" s="174"/>
      <c r="DW367" s="129"/>
      <c r="DX367" s="129"/>
      <c r="DY367" s="129"/>
      <c r="DZ367" s="129"/>
      <c r="EA367" s="129"/>
      <c r="EB367" s="129"/>
      <c r="EC367" s="129"/>
      <c r="ED367" s="129"/>
      <c r="EE367" s="129"/>
      <c r="EF367" s="129"/>
      <c r="EG367" s="129"/>
      <c r="EH367" s="129"/>
      <c r="EI367" s="129"/>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row>
    <row r="368" spans="1:171" ht="11.25" customHeight="1">
      <c r="A368" s="192"/>
      <c r="B368" s="193"/>
      <c r="C368" s="196"/>
      <c r="D368" s="199"/>
      <c r="E368" s="200"/>
      <c r="F368" s="199"/>
      <c r="G368" s="200"/>
      <c r="H368" s="199"/>
      <c r="I368" s="200"/>
      <c r="J368" s="199"/>
      <c r="K368" s="200"/>
      <c r="L368" s="199"/>
      <c r="M368" s="209"/>
      <c r="N368" s="69" t="str">
        <f>IF(CF376&lt;&gt;"",IF(ISERROR(AND(BV380="",BX380="",BZ380="",CB380="",CD380="")),"E",IF(AND(BV380="",BX380="",BZ380="",CB380="",CD380=""),"","E")),"")</f>
        <v/>
      </c>
      <c r="O368" s="192"/>
      <c r="P368" s="193"/>
      <c r="Q368" s="196"/>
      <c r="R368" s="199"/>
      <c r="S368" s="200"/>
      <c r="T368" s="199"/>
      <c r="U368" s="200"/>
      <c r="V368" s="199"/>
      <c r="W368" s="200"/>
      <c r="X368" s="199"/>
      <c r="Y368" s="200"/>
      <c r="Z368" s="199"/>
      <c r="AA368" s="209"/>
      <c r="AB368" s="69" t="str">
        <f>IF(DV376&lt;&gt;"",IF(ISERROR(AND(DL380="",DN380="",DP380="",DQ380="",DT380="")),"E",IF(AND(DL380="",DN380="",DP380="",DR380="",DT380=""),"","E")),"")</f>
        <v/>
      </c>
      <c r="AP368" s="3"/>
      <c r="AQ368" s="157"/>
      <c r="AR368" s="158"/>
      <c r="AS368" s="158"/>
      <c r="AT368" s="158"/>
      <c r="AU368" s="158"/>
      <c r="AV368" s="158"/>
      <c r="AW368" s="158"/>
      <c r="AX368" s="158"/>
      <c r="AY368" s="158"/>
      <c r="AZ368" s="158"/>
      <c r="BA368" s="158"/>
      <c r="BB368" s="158"/>
      <c r="BC368" s="159"/>
      <c r="BD368" s="165"/>
      <c r="BE368" s="166"/>
      <c r="BF368" s="175" t="str">
        <f>C365</f>
        <v>E</v>
      </c>
      <c r="BG368" s="177" t="str">
        <f>IF(VLOOKUP($BF368,$A332:$C342,3,FALSE)=0,"",CONCATENATE(VLOOKUP(VLOOKUP($BF368,$A332:$C342,3,FALSE),Players!$J:$N,4,FALSE)," ",VLOOKUP($BF368,$A332:$C342,3,FALSE)," ",IF(ISERROR(VLOOKUP(VLOOKUP($BF368,$A332:$C342,3,FALSE),Players!$J:$N,5,FALSE)),"()",CONCATENATE("(",VLOOKUP(VLOOKUP($BF368,$A332:$C342,3,FALSE),Players!$J:$N,5,FALSE),")"))))</f>
        <v/>
      </c>
      <c r="BH368" s="178"/>
      <c r="BI368" s="178"/>
      <c r="BJ368" s="178"/>
      <c r="BK368" s="178"/>
      <c r="BL368" s="178"/>
      <c r="BM368" s="178"/>
      <c r="BN368" s="178"/>
      <c r="BO368" s="178"/>
      <c r="BP368" s="178"/>
      <c r="BQ368" s="178"/>
      <c r="BR368" s="178"/>
      <c r="BS368" s="178"/>
      <c r="BT368" s="178"/>
      <c r="BU368" s="179"/>
      <c r="BV368" s="150" t="str">
        <f>IF(D365&lt;&gt;"",D365,"")</f>
        <v/>
      </c>
      <c r="BW368" s="151"/>
      <c r="BX368" s="288" t="str">
        <f>IF(F365&lt;&gt;"",F365,"")</f>
        <v/>
      </c>
      <c r="BY368" s="151"/>
      <c r="BZ368" s="288" t="str">
        <f>IF(H365&lt;&gt;"",H365,"")</f>
        <v/>
      </c>
      <c r="CA368" s="151"/>
      <c r="CB368" s="288" t="str">
        <f>IF(J365&lt;&gt;"",J365,"")</f>
        <v/>
      </c>
      <c r="CC368" s="151"/>
      <c r="CD368" s="288" t="str">
        <f>IF(L365&lt;&gt;"",L365,"")</f>
        <v/>
      </c>
      <c r="CE368" s="332"/>
      <c r="CF368" s="174" t="str">
        <f>IF($CF366&lt;&gt;"",IF(CF366="W","L","W"),"")</f>
        <v/>
      </c>
      <c r="CG368" s="157"/>
      <c r="CH368" s="158"/>
      <c r="CI368" s="158"/>
      <c r="CJ368" s="158"/>
      <c r="CK368" s="158"/>
      <c r="CL368" s="158"/>
      <c r="CM368" s="158"/>
      <c r="CN368" s="158"/>
      <c r="CO368" s="158"/>
      <c r="CP368" s="158"/>
      <c r="CQ368" s="158"/>
      <c r="CR368" s="158"/>
      <c r="CS368" s="159"/>
      <c r="CT368" s="165"/>
      <c r="CU368" s="166"/>
      <c r="CV368" s="175" t="str">
        <f>Q365</f>
        <v>E</v>
      </c>
      <c r="CW368" s="177" t="str">
        <f>IF(VLOOKUP($CV368,$A332:$C342,3,FALSE)=0,"",CONCATENATE(VLOOKUP(VLOOKUP($CV368,$A332:$C342,3,FALSE),Players!$J:$N,4,FALSE)," ",VLOOKUP($CV368,$A332:$C342,3,FALSE)," ",IF(ISERROR(VLOOKUP(VLOOKUP($CV368,$A332:$C342,3,FALSE),Players!$J:$N,5,FALSE)),"()",CONCATENATE("(",VLOOKUP(VLOOKUP($CV368,$A332:$C342,3,FALSE),Players!$J:$N,5,FALSE),")"))))</f>
        <v/>
      </c>
      <c r="CX368" s="178"/>
      <c r="CY368" s="178"/>
      <c r="CZ368" s="178"/>
      <c r="DA368" s="178"/>
      <c r="DB368" s="178"/>
      <c r="DC368" s="178"/>
      <c r="DD368" s="178"/>
      <c r="DE368" s="178"/>
      <c r="DF368" s="178"/>
      <c r="DG368" s="178"/>
      <c r="DH368" s="178"/>
      <c r="DI368" s="178"/>
      <c r="DJ368" s="178"/>
      <c r="DK368" s="179"/>
      <c r="DL368" s="150" t="str">
        <f>IF(R365&lt;&gt;"",R365,"")</f>
        <v/>
      </c>
      <c r="DM368" s="151"/>
      <c r="DN368" s="288" t="str">
        <f>IF(T365&lt;&gt;"",T365,"")</f>
        <v/>
      </c>
      <c r="DO368" s="151"/>
      <c r="DP368" s="288" t="str">
        <f>IF(V365&lt;&gt;"",V365,"")</f>
        <v/>
      </c>
      <c r="DQ368" s="151"/>
      <c r="DR368" s="288" t="str">
        <f>IF(X365&lt;&gt;"",X365,"")</f>
        <v/>
      </c>
      <c r="DS368" s="151"/>
      <c r="DT368" s="288" t="str">
        <f>IF(Z365&lt;&gt;"",Z365,"")</f>
        <v/>
      </c>
      <c r="DU368" s="332"/>
      <c r="DV368" s="174" t="str">
        <f>IF($DV366&lt;&gt;"",IF(DV366="W","L","W"),"")</f>
        <v/>
      </c>
      <c r="DW368" s="129"/>
      <c r="DX368" s="129"/>
      <c r="DY368" s="129"/>
      <c r="DZ368" s="129"/>
      <c r="EA368" s="129"/>
      <c r="EB368" s="129"/>
      <c r="EC368" s="129"/>
      <c r="ED368" s="129"/>
      <c r="EE368" s="129"/>
      <c r="EF368" s="129"/>
      <c r="EG368" s="129"/>
      <c r="EH368" s="129"/>
      <c r="EI368" s="129"/>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row>
    <row r="369" spans="1:171" ht="11.25" customHeight="1" thickBot="1">
      <c r="A369" s="192"/>
      <c r="B369" s="193"/>
      <c r="C369" s="175" t="str">
        <f>IF($D328="1P","C","F")</f>
        <v>F</v>
      </c>
      <c r="D369" s="201"/>
      <c r="E369" s="202"/>
      <c r="F369" s="201"/>
      <c r="G369" s="202"/>
      <c r="H369" s="201"/>
      <c r="I369" s="202"/>
      <c r="J369" s="201"/>
      <c r="K369" s="202"/>
      <c r="L369" s="201"/>
      <c r="M369" s="205"/>
      <c r="N369" s="69" t="str">
        <f>IF(CF376&lt;&gt;"",IF(ISERROR(AND(BV380="",BX380="",BZ380="",CB380="",CD380="")),"E",IF(AND(BV380="",BX380="",BZ380="",CB380="",CD380=""),"","E")),"")</f>
        <v/>
      </c>
      <c r="O369" s="192"/>
      <c r="P369" s="193"/>
      <c r="Q369" s="175" t="str">
        <f>IF($D328="1P","B","E")</f>
        <v>E</v>
      </c>
      <c r="R369" s="201"/>
      <c r="S369" s="202"/>
      <c r="T369" s="201"/>
      <c r="U369" s="202"/>
      <c r="V369" s="201"/>
      <c r="W369" s="202"/>
      <c r="X369" s="201"/>
      <c r="Y369" s="202"/>
      <c r="Z369" s="201"/>
      <c r="AA369" s="205"/>
      <c r="AB369" s="69" t="str">
        <f>IF(DV376&lt;&gt;"",IF(ISERROR(AND(DL380="",DN380="",DP380="",DQ380="",DT380="")),"E",IF(AND(DL380="",DN380="",DP380="",DR380="",DT380=""),"","E")),"")</f>
        <v/>
      </c>
      <c r="AP369" s="3"/>
      <c r="AQ369" s="160"/>
      <c r="AR369" s="161"/>
      <c r="AS369" s="161"/>
      <c r="AT369" s="161"/>
      <c r="AU369" s="161"/>
      <c r="AV369" s="161"/>
      <c r="AW369" s="161"/>
      <c r="AX369" s="161"/>
      <c r="AY369" s="161"/>
      <c r="AZ369" s="161"/>
      <c r="BA369" s="161"/>
      <c r="BB369" s="161"/>
      <c r="BC369" s="162"/>
      <c r="BD369" s="167"/>
      <c r="BE369" s="168"/>
      <c r="BF369" s="176"/>
      <c r="BG369" s="180"/>
      <c r="BH369" s="181"/>
      <c r="BI369" s="181"/>
      <c r="BJ369" s="181"/>
      <c r="BK369" s="181"/>
      <c r="BL369" s="181"/>
      <c r="BM369" s="181"/>
      <c r="BN369" s="181"/>
      <c r="BO369" s="181"/>
      <c r="BP369" s="181"/>
      <c r="BQ369" s="181"/>
      <c r="BR369" s="181"/>
      <c r="BS369" s="181"/>
      <c r="BT369" s="181"/>
      <c r="BU369" s="182"/>
      <c r="BV369" s="152"/>
      <c r="BW369" s="153"/>
      <c r="BX369" s="333"/>
      <c r="BY369" s="153"/>
      <c r="BZ369" s="333"/>
      <c r="CA369" s="153"/>
      <c r="CB369" s="333"/>
      <c r="CC369" s="153"/>
      <c r="CD369" s="333"/>
      <c r="CE369" s="334"/>
      <c r="CF369" s="341"/>
      <c r="CG369" s="160"/>
      <c r="CH369" s="161"/>
      <c r="CI369" s="161"/>
      <c r="CJ369" s="161"/>
      <c r="CK369" s="161"/>
      <c r="CL369" s="161"/>
      <c r="CM369" s="161"/>
      <c r="CN369" s="161"/>
      <c r="CO369" s="161"/>
      <c r="CP369" s="161"/>
      <c r="CQ369" s="161"/>
      <c r="CR369" s="161"/>
      <c r="CS369" s="162"/>
      <c r="CT369" s="167"/>
      <c r="CU369" s="168"/>
      <c r="CV369" s="176"/>
      <c r="CW369" s="180"/>
      <c r="CX369" s="181"/>
      <c r="CY369" s="181"/>
      <c r="CZ369" s="181"/>
      <c r="DA369" s="181"/>
      <c r="DB369" s="181"/>
      <c r="DC369" s="181"/>
      <c r="DD369" s="181"/>
      <c r="DE369" s="181"/>
      <c r="DF369" s="181"/>
      <c r="DG369" s="181"/>
      <c r="DH369" s="181"/>
      <c r="DI369" s="181"/>
      <c r="DJ369" s="181"/>
      <c r="DK369" s="182"/>
      <c r="DL369" s="152"/>
      <c r="DM369" s="153"/>
      <c r="DN369" s="333"/>
      <c r="DO369" s="153"/>
      <c r="DP369" s="333"/>
      <c r="DQ369" s="153"/>
      <c r="DR369" s="333"/>
      <c r="DS369" s="153"/>
      <c r="DT369" s="333"/>
      <c r="DU369" s="334"/>
      <c r="DV369" s="174"/>
      <c r="DW369" s="129"/>
      <c r="DX369" s="129"/>
      <c r="DY369" s="129"/>
      <c r="DZ369" s="129"/>
      <c r="EA369" s="129"/>
      <c r="EB369" s="129"/>
      <c r="EC369" s="129"/>
      <c r="ED369" s="129"/>
      <c r="EE369" s="129"/>
      <c r="EF369" s="129"/>
      <c r="EG369" s="129"/>
      <c r="EH369" s="129"/>
      <c r="EI369" s="129"/>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row>
    <row r="370" spans="1:171" ht="11.25" customHeight="1" thickBot="1">
      <c r="A370" s="194"/>
      <c r="B370" s="195"/>
      <c r="C370" s="207"/>
      <c r="D370" s="203"/>
      <c r="E370" s="204"/>
      <c r="F370" s="203"/>
      <c r="G370" s="204"/>
      <c r="H370" s="203"/>
      <c r="I370" s="204"/>
      <c r="J370" s="203"/>
      <c r="K370" s="204"/>
      <c r="L370" s="203"/>
      <c r="M370" s="206"/>
      <c r="N370" s="69" t="str">
        <f>IF(CF378&lt;&gt;"",IF(CF378="W",IF(SUM(IF(D369&gt;D367,1,0),IF(F369&gt;F367,1,0),IF(H369&gt;H367,1,0),IF(J369&gt;J367,1,0),IF(L369&gt;L367,1,0))&lt;&gt;3,"E",""),""),"")</f>
        <v/>
      </c>
      <c r="O370" s="194"/>
      <c r="P370" s="195"/>
      <c r="Q370" s="207"/>
      <c r="R370" s="203"/>
      <c r="S370" s="204"/>
      <c r="T370" s="203"/>
      <c r="U370" s="204"/>
      <c r="V370" s="203"/>
      <c r="W370" s="204"/>
      <c r="X370" s="203"/>
      <c r="Y370" s="204"/>
      <c r="Z370" s="203"/>
      <c r="AA370" s="206"/>
      <c r="AB370" s="69" t="str">
        <f>IF(DV378&lt;&gt;"",IF(DV378="W",IF(SUM(IF(R369&gt;R367,1,0),IF(T369&gt;T367,1,0),IF(V369&gt;V367,1,0),IF(X369&gt;X367,1,0),IF(Z369&gt;Z367,1,0))&lt;&gt;3,"E",""),""),"")</f>
        <v/>
      </c>
      <c r="AP370" s="3"/>
      <c r="AQ370" s="126"/>
      <c r="AR370" s="126"/>
      <c r="AS370" s="126"/>
      <c r="AT370" s="126"/>
      <c r="AU370" s="126"/>
      <c r="AV370" s="126"/>
      <c r="AW370" s="126"/>
      <c r="AX370" s="126"/>
      <c r="AY370" s="126"/>
      <c r="AZ370" s="126"/>
      <c r="BA370" s="126"/>
      <c r="BB370" s="126"/>
      <c r="BC370" s="126"/>
      <c r="BV370" s="169" t="str">
        <f>IF(CF366&lt;&gt;"",IF(AND(AND(BV366&gt;-1,BV368&gt;-1),OR(BV366&gt;10,BV368&gt;10),ABS(BV366-BV368)&gt;1,IF(OR(BV366&gt;11,BV368&gt;11),ABS(BV366-BV368)=2,TRUE),BV366=INT(BV366),BV368=INT(BV368)),"","Error"),"")</f>
        <v/>
      </c>
      <c r="BW370" s="169"/>
      <c r="BX370" s="169" t="str">
        <f>IF(CF366&lt;&gt;"",IF(AND(AND(BX366&gt;-1,BX368&gt;-1),OR(BX366&gt;10,BX368&gt;10),ABS(BX366-BX368)&gt;1,IF(OR(BX366&gt;11,BX368&gt;11),ABS(BX366-BX368)=2,TRUE),BX366=INT(BX366),BX368=INT(BX368)),"","Error"),"")</f>
        <v/>
      </c>
      <c r="BY370" s="169"/>
      <c r="BZ370" s="169" t="str">
        <f>IF(CF366&lt;&gt;"",IF(AND(AND(BZ366&gt;-1,BZ368&gt;-1),OR(BZ366&gt;10,BZ368&gt;10),ABS(BZ366-BZ368)&gt;1,IF(OR(BZ366&gt;11,BZ368&gt;11),ABS(BZ366-BZ368)=2,TRUE),BZ366=INT(BZ366),BZ368=INT(BZ368)),"","Error"),"")</f>
        <v/>
      </c>
      <c r="CA370" s="169"/>
      <c r="CB370" s="169" t="str">
        <f>IF(AND(CF366&lt;&gt;"",CB366&lt;&gt;""),IF(AND(AND(CB366&gt;-1,CB368&gt;-1),OR(CB366&gt;10,CB368&gt;10),ABS(CB366-CB368)&gt;1,IF(OR(CB366&gt;11,CB368&gt;11),ABS(CB366-CB368)=2,TRUE),CB366=INT(CB366),CB368=INT(CB368)),"","Error"),"")</f>
        <v/>
      </c>
      <c r="CC370" s="169"/>
      <c r="CD370" s="169" t="str">
        <f>IF(AND(CF366&lt;&gt;"",CD366&lt;&gt;""),IF(AND(AND(CD366&gt;-1,CD368&gt;-1),OR(CD366&gt;10,CD368&gt;10),ABS(CD366-CD368)&gt;1,IF(OR(CD366&gt;11,CD368&gt;11),ABS(CD366-CD368)=2,TRUE),CD366=INT(CD366),CD368=INT(CD368)),"","Error"),"")</f>
        <v/>
      </c>
      <c r="CE370" s="169"/>
      <c r="CF370" s="3"/>
      <c r="CG370" s="126"/>
      <c r="CH370" s="126"/>
      <c r="CI370" s="126"/>
      <c r="CJ370" s="126"/>
      <c r="CK370" s="126"/>
      <c r="CL370" s="126"/>
      <c r="CM370" s="126"/>
      <c r="CN370" s="126"/>
      <c r="CO370" s="126"/>
      <c r="CP370" s="126"/>
      <c r="CQ370" s="126"/>
      <c r="CR370" s="126"/>
      <c r="CS370" s="126"/>
      <c r="DL370" s="169" t="str">
        <f>IF(DV366&lt;&gt;"",IF(AND(AND(DL366&gt;-1,DL368&gt;-1),OR(DL366&gt;10,DL368&gt;10),ABS(DL366-DL368)&gt;1,IF(OR(DL366&gt;11,DL368&gt;11),ABS(DL366-DL368)=2,TRUE),DL366=INT(DL366),DL368=INT(DL368)),"","Error"),"")</f>
        <v/>
      </c>
      <c r="DM370" s="169"/>
      <c r="DN370" s="169" t="str">
        <f>IF(DV366&lt;&gt;"",IF(AND(AND(DN366&gt;-1,DN368&gt;-1),OR(DN366&gt;10,DN368&gt;10),ABS(DN366-DN368)&gt;1,IF(OR(DN366&gt;11,DN368&gt;11),ABS(DN366-DN368)=2,TRUE),DN366=INT(DN366),DN368=INT(DN368)),"","Error"),"")</f>
        <v/>
      </c>
      <c r="DO370" s="169"/>
      <c r="DP370" s="169" t="str">
        <f>IF(DV366&lt;&gt;"",IF(AND(AND(DP366&gt;-1,DP368&gt;-1),OR(DP366&gt;10,DP368&gt;10),ABS(DP366-DP368)&gt;1,IF(OR(DP366&gt;11,DP368&gt;11),ABS(DP366-DP368)=2,TRUE),DP366=INT(DP366),DP368=INT(DP368)),"","Error"),"")</f>
        <v/>
      </c>
      <c r="DQ370" s="169"/>
      <c r="DR370" s="169" t="str">
        <f>IF(AND(DV366&lt;&gt;"",DR366&lt;&gt;""),IF(AND(AND(DR366&gt;-1,DR368&gt;-1),OR(DR366&gt;10,DR368&gt;10),ABS(DR366-DR368)&gt;1,IF(OR(DR366&gt;11,DR368&gt;11),ABS(DR366-DR368)=2,TRUE),DR366=INT(DR366),DR368=INT(DR368)),"","Error"),"")</f>
        <v/>
      </c>
      <c r="DS370" s="169"/>
      <c r="DT370" s="169" t="str">
        <f>IF(AND(DV366&lt;&gt;"",DT366&lt;&gt;""),IF(AND(AND(DT366&gt;-1,DT368&gt;-1),OR(DT366&gt;10,DT368&gt;10),ABS(DT366-DT368)&gt;1,IF(OR(DT366&gt;11,DT368&gt;11),ABS(DT366-DT368)=2,TRUE),DT366=INT(DT366),DT368=INT(DT368)),"","Error"),"")</f>
        <v/>
      </c>
      <c r="DU370" s="169"/>
      <c r="DV370" s="3"/>
      <c r="DW370" s="129"/>
      <c r="DX370" s="129"/>
      <c r="DY370" s="129"/>
      <c r="DZ370" s="129"/>
      <c r="EA370" s="129"/>
      <c r="EB370" s="129"/>
      <c r="EC370" s="129"/>
      <c r="ED370" s="129"/>
      <c r="EE370" s="129"/>
      <c r="EF370" s="129"/>
      <c r="EG370" s="129"/>
      <c r="EH370" s="129"/>
      <c r="EI370" s="129"/>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row>
    <row r="371" spans="1:171" ht="11.25" customHeight="1">
      <c r="A371" s="170">
        <v>7</v>
      </c>
      <c r="B371" s="191"/>
      <c r="C371" s="183" t="str">
        <f>IF($D328="1P","A","A")</f>
        <v>A</v>
      </c>
      <c r="D371" s="197"/>
      <c r="E371" s="198"/>
      <c r="F371" s="197"/>
      <c r="G371" s="198"/>
      <c r="H371" s="197"/>
      <c r="I371" s="198"/>
      <c r="J371" s="197"/>
      <c r="K371" s="198"/>
      <c r="L371" s="197"/>
      <c r="M371" s="208"/>
      <c r="N371" s="69" t="str">
        <f>IF(CF386&lt;&gt;"",IF(CF386="W",IF(SUM(IF(D371&gt;D373,1,0),IF(F371&gt;F373,1,0),IF(H371&gt;H373,1,0),IF(J371&gt;J373,1,0),IF(L371&gt;L373,1,0))&lt;&gt;3,"E",""),""),"")</f>
        <v/>
      </c>
      <c r="O371" s="170">
        <v>14</v>
      </c>
      <c r="P371" s="191"/>
      <c r="Q371" s="183" t="str">
        <f>IF($D328="1P","C","D")</f>
        <v>D</v>
      </c>
      <c r="R371" s="197"/>
      <c r="S371" s="198"/>
      <c r="T371" s="197"/>
      <c r="U371" s="198"/>
      <c r="V371" s="197"/>
      <c r="W371" s="198"/>
      <c r="X371" s="197"/>
      <c r="Y371" s="198"/>
      <c r="Z371" s="197"/>
      <c r="AA371" s="208"/>
      <c r="AB371" s="69" t="str">
        <f>IF(DV386&lt;&gt;"",IF(DV386="W",IF(SUM(IF(R371&gt;R373,1,0),IF(T371&gt;T373,1,0),IF(V371&gt;V373,1,0),IF(X371&gt;X373,1,0),IF(Z371&gt;Z373,1,0))&lt;&gt;3,"E",""),""),"")</f>
        <v/>
      </c>
      <c r="AP371" s="3"/>
      <c r="AQ371" s="126"/>
      <c r="AR371" s="126"/>
      <c r="AS371" s="126"/>
      <c r="AT371" s="126"/>
      <c r="AU371" s="126"/>
      <c r="AV371" s="126"/>
      <c r="AW371" s="126"/>
      <c r="AX371" s="126"/>
      <c r="AY371" s="126"/>
      <c r="AZ371" s="126"/>
      <c r="BA371" s="126"/>
      <c r="BB371" s="126"/>
      <c r="BC371" s="126"/>
      <c r="CF371" s="3"/>
      <c r="CG371" s="126"/>
      <c r="CH371" s="126"/>
      <c r="CI371" s="126"/>
      <c r="CJ371" s="126"/>
      <c r="CK371" s="126"/>
      <c r="CL371" s="126"/>
      <c r="CM371" s="126"/>
      <c r="CN371" s="126"/>
      <c r="CO371" s="126"/>
      <c r="CP371" s="126"/>
      <c r="CQ371" s="126"/>
      <c r="CR371" s="126"/>
      <c r="CS371" s="126"/>
      <c r="DV371" s="3"/>
      <c r="DW371" s="129"/>
      <c r="DX371" s="129"/>
      <c r="DY371" s="129"/>
      <c r="DZ371" s="129"/>
      <c r="EA371" s="129"/>
      <c r="EB371" s="129"/>
      <c r="EC371" s="129"/>
      <c r="ED371" s="129"/>
      <c r="EE371" s="129"/>
      <c r="EF371" s="129"/>
      <c r="EG371" s="129"/>
      <c r="EH371" s="129"/>
      <c r="EI371" s="129"/>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row>
    <row r="372" spans="1:171" ht="11.25" customHeight="1">
      <c r="A372" s="192"/>
      <c r="B372" s="193"/>
      <c r="C372" s="196"/>
      <c r="D372" s="199"/>
      <c r="E372" s="200"/>
      <c r="F372" s="199"/>
      <c r="G372" s="200"/>
      <c r="H372" s="199"/>
      <c r="I372" s="200"/>
      <c r="J372" s="199"/>
      <c r="K372" s="200"/>
      <c r="L372" s="199"/>
      <c r="M372" s="209"/>
      <c r="N372" s="69" t="str">
        <f>IF(CF386&lt;&gt;"",IF(ISERROR(AND(BV390="",BX390="",BZ390="",CB390="",CD390="")),"E",IF(AND(BV390="",BX390="",BZ390="",CB390="",CD390=""),"","E")),"")</f>
        <v/>
      </c>
      <c r="O372" s="192"/>
      <c r="P372" s="193"/>
      <c r="Q372" s="196"/>
      <c r="R372" s="199"/>
      <c r="S372" s="200"/>
      <c r="T372" s="199"/>
      <c r="U372" s="200"/>
      <c r="V372" s="199"/>
      <c r="W372" s="200"/>
      <c r="X372" s="199"/>
      <c r="Y372" s="200"/>
      <c r="Z372" s="199"/>
      <c r="AA372" s="209"/>
      <c r="AB372" s="69" t="str">
        <f>IF(DV386&lt;&gt;"",IF(ISERROR(AND(DL390="",DN390="",DP390="",DQ390="",DT390="")),"E",IF(AND(DL390="",DN390="",DP390="",DR390="",DT390=""),"","E")),"")</f>
        <v/>
      </c>
      <c r="AP372" s="3"/>
      <c r="AQ372" s="127"/>
      <c r="AR372" s="127"/>
      <c r="AS372" s="127"/>
      <c r="AT372" s="127"/>
      <c r="AU372" s="127"/>
      <c r="AV372" s="127"/>
      <c r="AW372" s="127"/>
      <c r="AX372" s="127"/>
      <c r="AY372" s="127"/>
      <c r="AZ372" s="127"/>
      <c r="BA372" s="127"/>
      <c r="BB372" s="127"/>
      <c r="BC372" s="127"/>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3"/>
      <c r="CG372" s="127"/>
      <c r="CH372" s="127"/>
      <c r="CI372" s="127"/>
      <c r="CJ372" s="127"/>
      <c r="CK372" s="127"/>
      <c r="CL372" s="127"/>
      <c r="CM372" s="127"/>
      <c r="CN372" s="127"/>
      <c r="CO372" s="127"/>
      <c r="CP372" s="127"/>
      <c r="CQ372" s="127"/>
      <c r="CR372" s="127"/>
      <c r="CS372" s="127"/>
      <c r="CT372" s="40"/>
      <c r="CU372" s="40"/>
      <c r="CV372" s="40"/>
      <c r="CW372" s="40"/>
      <c r="CX372" s="40"/>
      <c r="CY372" s="40"/>
      <c r="CZ372" s="40"/>
      <c r="DA372" s="40"/>
      <c r="DB372" s="40"/>
      <c r="DC372" s="40"/>
      <c r="DD372" s="40"/>
      <c r="DE372" s="40"/>
      <c r="DF372" s="40"/>
      <c r="DG372" s="40"/>
      <c r="DH372" s="40"/>
      <c r="DI372" s="40"/>
      <c r="DJ372" s="40"/>
      <c r="DK372" s="40"/>
      <c r="DL372" s="40"/>
      <c r="DM372" s="40"/>
      <c r="DN372" s="40"/>
      <c r="DO372" s="40"/>
      <c r="DP372" s="40"/>
      <c r="DQ372" s="40"/>
      <c r="DR372" s="40"/>
      <c r="DS372" s="40"/>
      <c r="DT372" s="40"/>
      <c r="DU372" s="40"/>
      <c r="DV372" s="3"/>
      <c r="DW372" s="129"/>
      <c r="DX372" s="129"/>
      <c r="DY372" s="129"/>
      <c r="DZ372" s="129"/>
      <c r="EA372" s="129"/>
      <c r="EB372" s="129"/>
      <c r="EC372" s="129"/>
      <c r="ED372" s="129"/>
      <c r="EE372" s="129"/>
      <c r="EF372" s="129"/>
      <c r="EG372" s="129"/>
      <c r="EH372" s="129"/>
      <c r="EI372" s="129"/>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row>
    <row r="373" spans="1:171" ht="11.25" customHeight="1">
      <c r="A373" s="192"/>
      <c r="B373" s="193"/>
      <c r="C373" s="175" t="str">
        <f>IF($D328="1P","D","C")</f>
        <v>C</v>
      </c>
      <c r="D373" s="201"/>
      <c r="E373" s="202"/>
      <c r="F373" s="201"/>
      <c r="G373" s="202"/>
      <c r="H373" s="201"/>
      <c r="I373" s="202"/>
      <c r="J373" s="201"/>
      <c r="K373" s="202"/>
      <c r="L373" s="201"/>
      <c r="M373" s="205"/>
      <c r="N373" s="69" t="str">
        <f>IF(CF386&lt;&gt;"",IF(ISERROR(AND(BV390="",BX390="",BZ390="",CB390="",CD390="")),"E",IF(AND(BV390="",BX390="",BZ390="",CB390="",CD390=""),"","E")),"")</f>
        <v/>
      </c>
      <c r="O373" s="192"/>
      <c r="P373" s="193"/>
      <c r="Q373" s="175" t="str">
        <f>IF($D328="1P","F","F")</f>
        <v>F</v>
      </c>
      <c r="R373" s="201"/>
      <c r="S373" s="202"/>
      <c r="T373" s="201"/>
      <c r="U373" s="202"/>
      <c r="V373" s="201"/>
      <c r="W373" s="202"/>
      <c r="X373" s="201"/>
      <c r="Y373" s="202"/>
      <c r="Z373" s="201"/>
      <c r="AA373" s="205"/>
      <c r="AB373" s="69" t="str">
        <f>IF(DV386&lt;&gt;"",IF(ISERROR(AND(DL390="",DN390="",DP390="",DQ390="",DT390="")),"E",IF(AND(DL390="",DN390="",DP390="",DR390="",DT390=""),"","E")),"")</f>
        <v/>
      </c>
      <c r="AP373" s="3"/>
      <c r="AQ373" s="128"/>
      <c r="AR373" s="128"/>
      <c r="AS373" s="128"/>
      <c r="AT373" s="128"/>
      <c r="AU373" s="128"/>
      <c r="AV373" s="128"/>
      <c r="AW373" s="128"/>
      <c r="AX373" s="128"/>
      <c r="AY373" s="128"/>
      <c r="AZ373" s="128"/>
      <c r="BA373" s="128"/>
      <c r="BB373" s="128"/>
      <c r="BC373" s="128"/>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3"/>
      <c r="CG373" s="128"/>
      <c r="CH373" s="128"/>
      <c r="CI373" s="128"/>
      <c r="CJ373" s="128"/>
      <c r="CK373" s="128"/>
      <c r="CL373" s="128"/>
      <c r="CM373" s="128"/>
      <c r="CN373" s="128"/>
      <c r="CO373" s="128"/>
      <c r="CP373" s="128"/>
      <c r="CQ373" s="128"/>
      <c r="CR373" s="128"/>
      <c r="CS373" s="128"/>
      <c r="CT373" s="41"/>
      <c r="CU373" s="41"/>
      <c r="CV373" s="41"/>
      <c r="CW373" s="41"/>
      <c r="CX373" s="41"/>
      <c r="CY373" s="41"/>
      <c r="CZ373" s="41"/>
      <c r="DA373" s="41"/>
      <c r="DB373" s="41"/>
      <c r="DC373" s="41"/>
      <c r="DD373" s="41"/>
      <c r="DE373" s="41"/>
      <c r="DF373" s="41"/>
      <c r="DG373" s="41"/>
      <c r="DH373" s="41"/>
      <c r="DI373" s="41"/>
      <c r="DJ373" s="41"/>
      <c r="DK373" s="41"/>
      <c r="DL373" s="41"/>
      <c r="DM373" s="41"/>
      <c r="DN373" s="41"/>
      <c r="DO373" s="41"/>
      <c r="DP373" s="41"/>
      <c r="DQ373" s="41"/>
      <c r="DR373" s="41"/>
      <c r="DS373" s="41"/>
      <c r="DT373" s="41"/>
      <c r="DU373" s="41"/>
      <c r="DV373" s="3"/>
      <c r="DW373" s="129"/>
      <c r="DX373" s="129"/>
      <c r="DY373" s="129"/>
      <c r="DZ373" s="129"/>
      <c r="EA373" s="129"/>
      <c r="EB373" s="129"/>
      <c r="EC373" s="129"/>
      <c r="ED373" s="129"/>
      <c r="EE373" s="129"/>
      <c r="EF373" s="129"/>
      <c r="EG373" s="129"/>
      <c r="EH373" s="129"/>
      <c r="EI373" s="129"/>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row>
    <row r="374" spans="1:171" ht="11.25" customHeight="1" thickBot="1">
      <c r="A374" s="194"/>
      <c r="B374" s="195"/>
      <c r="C374" s="207"/>
      <c r="D374" s="203"/>
      <c r="E374" s="204"/>
      <c r="F374" s="203"/>
      <c r="G374" s="204"/>
      <c r="H374" s="203"/>
      <c r="I374" s="204"/>
      <c r="J374" s="203"/>
      <c r="K374" s="204"/>
      <c r="L374" s="203"/>
      <c r="M374" s="206"/>
      <c r="N374" s="69" t="str">
        <f>IF(CF388&lt;&gt;"",IF(CF388="W",IF(SUM(IF(D373&gt;D371,1,0),IF(F373&gt;F371,1,0),IF(H373&gt;H371,1,0),IF(J373&gt;J371,1,0),IF(L373&gt;L371,1,0))&lt;&gt;3,"E",""),""),"")</f>
        <v/>
      </c>
      <c r="O374" s="194"/>
      <c r="P374" s="195"/>
      <c r="Q374" s="207"/>
      <c r="R374" s="203"/>
      <c r="S374" s="204"/>
      <c r="T374" s="203"/>
      <c r="U374" s="204"/>
      <c r="V374" s="203"/>
      <c r="W374" s="204"/>
      <c r="X374" s="203"/>
      <c r="Y374" s="204"/>
      <c r="Z374" s="203"/>
      <c r="AA374" s="206"/>
      <c r="AB374" s="69" t="str">
        <f>IF(DV388&lt;&gt;"",IF(DV388="W",IF(SUM(IF(R373&gt;R371,1,0),IF(T373&gt;T371,1,0),IF(V373&gt;V371,1,0),IF(X373&gt;X371,1,0),IF(Z373&gt;Z371,1,0))&lt;&gt;3,"E",""),""),"")</f>
        <v/>
      </c>
      <c r="AP374" s="3"/>
      <c r="AQ374" s="126"/>
      <c r="AR374" s="126"/>
      <c r="AS374" s="126"/>
      <c r="AT374" s="126"/>
      <c r="AU374" s="126"/>
      <c r="AV374" s="126"/>
      <c r="AW374" s="126"/>
      <c r="AX374" s="126"/>
      <c r="AY374" s="126"/>
      <c r="AZ374" s="126"/>
      <c r="BA374" s="126"/>
      <c r="BB374" s="126"/>
      <c r="BC374" s="126"/>
      <c r="CF374" s="3"/>
      <c r="CG374" s="126"/>
      <c r="CH374" s="126"/>
      <c r="CI374" s="126"/>
      <c r="CJ374" s="126"/>
      <c r="CK374" s="126"/>
      <c r="CL374" s="126"/>
      <c r="CM374" s="126"/>
      <c r="CN374" s="126"/>
      <c r="CO374" s="126"/>
      <c r="CP374" s="126"/>
      <c r="CQ374" s="126"/>
      <c r="CR374" s="126"/>
      <c r="CS374" s="126"/>
      <c r="DV374" s="3"/>
      <c r="DW374" s="129"/>
      <c r="DX374" s="129"/>
      <c r="DY374" s="129"/>
      <c r="DZ374" s="129"/>
      <c r="EA374" s="129"/>
      <c r="EB374" s="129"/>
      <c r="EC374" s="129"/>
      <c r="ED374" s="129"/>
      <c r="EE374" s="129"/>
      <c r="EF374" s="129"/>
      <c r="EG374" s="129"/>
      <c r="EH374" s="129"/>
      <c r="EI374" s="129"/>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row>
    <row r="375" spans="1:171" ht="11.25" customHeight="1" thickBot="1">
      <c r="A375" s="3"/>
      <c r="B375" s="3"/>
      <c r="C375" s="3"/>
      <c r="D375" s="3"/>
      <c r="E375" s="3"/>
      <c r="F375" s="3"/>
      <c r="G375" s="3"/>
      <c r="H375" s="3"/>
      <c r="I375" s="3"/>
      <c r="J375" s="3"/>
      <c r="K375" s="3"/>
      <c r="L375" s="3"/>
      <c r="M375" s="3"/>
      <c r="N375" s="3"/>
      <c r="O375" s="3"/>
      <c r="P375" s="3"/>
      <c r="Q375" s="3"/>
      <c r="R375" s="3"/>
      <c r="S375" s="3"/>
      <c r="T375" s="3"/>
      <c r="U375" s="3"/>
      <c r="V375" s="3"/>
      <c r="W375" s="3"/>
      <c r="X375" s="43"/>
      <c r="Y375" s="43"/>
      <c r="Z375" s="43"/>
      <c r="AA375" s="43"/>
      <c r="AB375" s="43"/>
      <c r="AP375" s="3"/>
      <c r="AQ375" s="127"/>
      <c r="AR375" s="127"/>
      <c r="AS375" s="127"/>
      <c r="AT375" s="127"/>
      <c r="AU375" s="127"/>
      <c r="AV375" s="127"/>
      <c r="AW375" s="127"/>
      <c r="AX375" s="127"/>
      <c r="AY375" s="127"/>
      <c r="AZ375" s="127"/>
      <c r="BA375" s="127"/>
      <c r="BB375" s="127"/>
      <c r="BC375" s="127"/>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3"/>
      <c r="CG375" s="127"/>
      <c r="CH375" s="127"/>
      <c r="CI375" s="127"/>
      <c r="CJ375" s="127"/>
      <c r="CK375" s="127"/>
      <c r="CL375" s="127"/>
      <c r="CM375" s="127"/>
      <c r="CN375" s="127"/>
      <c r="CO375" s="127"/>
      <c r="CP375" s="127"/>
      <c r="CQ375" s="127"/>
      <c r="CR375" s="127"/>
      <c r="CS375" s="127"/>
      <c r="CT375" s="40"/>
      <c r="CU375" s="40"/>
      <c r="CV375" s="40"/>
      <c r="CW375" s="40"/>
      <c r="CX375" s="40"/>
      <c r="CY375" s="40"/>
      <c r="CZ375" s="40"/>
      <c r="DA375" s="40"/>
      <c r="DB375" s="40"/>
      <c r="DC375" s="40"/>
      <c r="DD375" s="40"/>
      <c r="DE375" s="40"/>
      <c r="DF375" s="40"/>
      <c r="DG375" s="40"/>
      <c r="DH375" s="40"/>
      <c r="DI375" s="40"/>
      <c r="DJ375" s="40"/>
      <c r="DK375" s="40"/>
      <c r="DL375" s="40"/>
      <c r="DM375" s="40"/>
      <c r="DN375" s="40"/>
      <c r="DO375" s="40"/>
      <c r="DP375" s="40"/>
      <c r="DQ375" s="40"/>
      <c r="DR375" s="40"/>
      <c r="DS375" s="40"/>
      <c r="DT375" s="40"/>
      <c r="DU375" s="40"/>
      <c r="DV375" s="3"/>
      <c r="DW375" s="129"/>
      <c r="DX375" s="129"/>
      <c r="DY375" s="129"/>
      <c r="DZ375" s="129"/>
      <c r="EA375" s="129"/>
      <c r="EB375" s="129"/>
      <c r="EC375" s="129"/>
      <c r="ED375" s="129"/>
      <c r="EE375" s="129"/>
      <c r="EF375" s="129"/>
      <c r="EG375" s="129"/>
      <c r="EH375" s="129"/>
      <c r="EI375" s="129"/>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row>
    <row r="376" spans="1:171" ht="11.25" customHeight="1">
      <c r="A376" s="42"/>
      <c r="B376" s="42"/>
      <c r="C376" s="42"/>
      <c r="D376" s="42"/>
      <c r="E376" s="42"/>
      <c r="F376" s="43"/>
      <c r="G376" s="43"/>
      <c r="H376" s="43"/>
      <c r="I376" s="43"/>
      <c r="J376" s="43"/>
      <c r="K376" s="43"/>
      <c r="L376" s="43"/>
      <c r="M376" s="43"/>
      <c r="N376" s="43"/>
      <c r="O376" s="43"/>
      <c r="P376" s="43"/>
      <c r="Q376" s="43"/>
      <c r="R376" s="43"/>
      <c r="S376" s="43"/>
      <c r="T376" s="43"/>
      <c r="U376" s="43"/>
      <c r="V376" s="43"/>
      <c r="W376" s="43"/>
      <c r="AA376" s="42"/>
      <c r="AB376" s="42"/>
      <c r="AP376" s="3"/>
      <c r="AQ376" s="154" t="str">
        <f>CONCATENATE($A330," ",$D330,","," ",$F328)</f>
        <v>Group: 6, Women's Singles</v>
      </c>
      <c r="AR376" s="155"/>
      <c r="AS376" s="155"/>
      <c r="AT376" s="155"/>
      <c r="AU376" s="155"/>
      <c r="AV376" s="155"/>
      <c r="AW376" s="155"/>
      <c r="AX376" s="155"/>
      <c r="AY376" s="155"/>
      <c r="AZ376" s="155"/>
      <c r="BA376" s="155"/>
      <c r="BB376" s="155"/>
      <c r="BC376" s="156"/>
      <c r="BD376" s="163">
        <f>A367</f>
        <v>6</v>
      </c>
      <c r="BE376" s="164"/>
      <c r="BF376" s="183" t="str">
        <f>C367</f>
        <v>B</v>
      </c>
      <c r="BG376" s="185" t="str">
        <f>IF(VLOOKUP($BF376,$A332:$C342,3,FALSE)=0,"",CONCATENATE(VLOOKUP(VLOOKUP($BF376,$A332:$C342,3,FALSE),Players!$J:$N,4,FALSE)," ",VLOOKUP($BF376,$A332:$C342,3,FALSE)," ",IF(ISERROR(VLOOKUP(VLOOKUP($BF376,$A332:$C342,3,FALSE),Players!$J:$N,5,FALSE)),"()",CONCATENATE("(",VLOOKUP(VLOOKUP($BF376,$A332:$C342,3,FALSE),Players!$J:$N,5,FALSE),")"))))</f>
        <v/>
      </c>
      <c r="BH376" s="186"/>
      <c r="BI376" s="186"/>
      <c r="BJ376" s="186"/>
      <c r="BK376" s="186"/>
      <c r="BL376" s="186"/>
      <c r="BM376" s="186"/>
      <c r="BN376" s="186"/>
      <c r="BO376" s="186"/>
      <c r="BP376" s="186"/>
      <c r="BQ376" s="186"/>
      <c r="BR376" s="186"/>
      <c r="BS376" s="186"/>
      <c r="BT376" s="186"/>
      <c r="BU376" s="187"/>
      <c r="BV376" s="170" t="str">
        <f>IF(D367&lt;&gt;"",D367,"")</f>
        <v/>
      </c>
      <c r="BW376" s="171"/>
      <c r="BX376" s="335" t="str">
        <f>IF(F367&lt;&gt;"",F367,"")</f>
        <v/>
      </c>
      <c r="BY376" s="171"/>
      <c r="BZ376" s="335" t="str">
        <f>IF(H367&lt;&gt;"",H367,"")</f>
        <v/>
      </c>
      <c r="CA376" s="171"/>
      <c r="CB376" s="335" t="str">
        <f>IF(J367&lt;&gt;"",J367,"")</f>
        <v/>
      </c>
      <c r="CC376" s="171"/>
      <c r="CD376" s="335" t="str">
        <f>IF(L367&lt;&gt;"",L367,"")</f>
        <v/>
      </c>
      <c r="CE376" s="337"/>
      <c r="CF376" s="174" t="str">
        <f>IF($CD376=$CD378,IF($CB376=$CB378,IF($BZ376&lt;&gt;"",IF($BZ376&gt;$BZ378,"W","L"),""),IF($CB376&gt;$CB378,"W","L")),IF($CD376&gt;$CD378,"W","L"))</f>
        <v/>
      </c>
      <c r="CG376" s="154" t="str">
        <f>CONCATENATE($A330," ",$D330,","," ",$F328)</f>
        <v>Group: 6, Women's Singles</v>
      </c>
      <c r="CH376" s="155"/>
      <c r="CI376" s="155"/>
      <c r="CJ376" s="155"/>
      <c r="CK376" s="155"/>
      <c r="CL376" s="155"/>
      <c r="CM376" s="155"/>
      <c r="CN376" s="155"/>
      <c r="CO376" s="155"/>
      <c r="CP376" s="155"/>
      <c r="CQ376" s="155"/>
      <c r="CR376" s="155"/>
      <c r="CS376" s="156"/>
      <c r="CT376" s="163">
        <f>O367</f>
        <v>13</v>
      </c>
      <c r="CU376" s="164"/>
      <c r="CV376" s="183" t="str">
        <f>Q367</f>
        <v>A</v>
      </c>
      <c r="CW376" s="185" t="str">
        <f>IF(VLOOKUP($CV376,$A332:$C342,3,FALSE)=0,"",CONCATENATE(VLOOKUP(VLOOKUP($CV376,$A332:$C342,3,FALSE),Players!$J:$N,4,FALSE)," ",VLOOKUP($CV376,$A332:$C342,3,FALSE)," ",IF(ISERROR(VLOOKUP(VLOOKUP($CV376,$A332:$C342,3,FALSE),Players!$J:$N,5,FALSE)),"()",CONCATENATE("(",VLOOKUP(VLOOKUP($CV376,$A332:$C342,3,FALSE),Players!$J:$N,5,FALSE),")"))))</f>
        <v/>
      </c>
      <c r="CX376" s="186"/>
      <c r="CY376" s="186"/>
      <c r="CZ376" s="186"/>
      <c r="DA376" s="186"/>
      <c r="DB376" s="186"/>
      <c r="DC376" s="186"/>
      <c r="DD376" s="186"/>
      <c r="DE376" s="186"/>
      <c r="DF376" s="186"/>
      <c r="DG376" s="186"/>
      <c r="DH376" s="186"/>
      <c r="DI376" s="186"/>
      <c r="DJ376" s="186"/>
      <c r="DK376" s="187"/>
      <c r="DL376" s="170" t="str">
        <f>IF(R367&lt;&gt;"",R367,"")</f>
        <v/>
      </c>
      <c r="DM376" s="171"/>
      <c r="DN376" s="335" t="str">
        <f>IF(T367&lt;&gt;"",T367,"")</f>
        <v/>
      </c>
      <c r="DO376" s="171"/>
      <c r="DP376" s="335" t="str">
        <f>IF(V367&lt;&gt;"",V367,"")</f>
        <v/>
      </c>
      <c r="DQ376" s="171"/>
      <c r="DR376" s="335" t="str">
        <f>IF(X367&lt;&gt;"",X367,"")</f>
        <v/>
      </c>
      <c r="DS376" s="171"/>
      <c r="DT376" s="335" t="str">
        <f>IF(Z367&lt;&gt;"",Z367,"")</f>
        <v/>
      </c>
      <c r="DU376" s="337"/>
      <c r="DV376" s="174" t="str">
        <f>IF($DT376=$DT378,IF($DR376=$DR378,IF($DP376&lt;&gt;"",IF($DP376&gt;$DP378,"W","L"),""),IF($DR376&gt;$DR378,"W","L")),IF($DT376&gt;$DT378,"W","L"))</f>
        <v/>
      </c>
      <c r="DW376" s="129"/>
      <c r="DX376" s="129"/>
      <c r="DY376" s="129"/>
      <c r="DZ376" s="129"/>
      <c r="EA376" s="129"/>
      <c r="EB376" s="129"/>
      <c r="EC376" s="129"/>
      <c r="ED376" s="129"/>
      <c r="EE376" s="129"/>
      <c r="EF376" s="129"/>
      <c r="EG376" s="129"/>
      <c r="EH376" s="129"/>
      <c r="EI376" s="129"/>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row>
    <row r="377" spans="1:171" ht="11.25" customHeight="1">
      <c r="C377" s="44"/>
      <c r="D377" s="44"/>
      <c r="N377" s="43"/>
      <c r="O377" s="43"/>
      <c r="P377" s="43"/>
      <c r="Q377" s="43"/>
      <c r="R377" s="43"/>
      <c r="S377" s="43"/>
      <c r="T377" s="43"/>
      <c r="U377" s="43"/>
      <c r="V377" s="43"/>
      <c r="W377" s="43"/>
      <c r="X377" s="43"/>
      <c r="Y377" s="43"/>
      <c r="Z377" s="43"/>
      <c r="AA377" s="43"/>
      <c r="AB377" s="43"/>
      <c r="AP377" s="3"/>
      <c r="AQ377" s="157"/>
      <c r="AR377" s="158"/>
      <c r="AS377" s="158"/>
      <c r="AT377" s="158"/>
      <c r="AU377" s="158"/>
      <c r="AV377" s="158"/>
      <c r="AW377" s="158"/>
      <c r="AX377" s="158"/>
      <c r="AY377" s="158"/>
      <c r="AZ377" s="158"/>
      <c r="BA377" s="158"/>
      <c r="BB377" s="158"/>
      <c r="BC377" s="159"/>
      <c r="BD377" s="165"/>
      <c r="BE377" s="166"/>
      <c r="BF377" s="184"/>
      <c r="BG377" s="188"/>
      <c r="BH377" s="189"/>
      <c r="BI377" s="189"/>
      <c r="BJ377" s="189"/>
      <c r="BK377" s="189"/>
      <c r="BL377" s="189"/>
      <c r="BM377" s="189"/>
      <c r="BN377" s="189"/>
      <c r="BO377" s="189"/>
      <c r="BP377" s="189"/>
      <c r="BQ377" s="189"/>
      <c r="BR377" s="189"/>
      <c r="BS377" s="189"/>
      <c r="BT377" s="189"/>
      <c r="BU377" s="190"/>
      <c r="BV377" s="172"/>
      <c r="BW377" s="173"/>
      <c r="BX377" s="336"/>
      <c r="BY377" s="173"/>
      <c r="BZ377" s="336"/>
      <c r="CA377" s="173"/>
      <c r="CB377" s="336"/>
      <c r="CC377" s="173"/>
      <c r="CD377" s="336"/>
      <c r="CE377" s="338"/>
      <c r="CF377" s="174"/>
      <c r="CG377" s="157"/>
      <c r="CH377" s="158"/>
      <c r="CI377" s="158"/>
      <c r="CJ377" s="158"/>
      <c r="CK377" s="158"/>
      <c r="CL377" s="158"/>
      <c r="CM377" s="158"/>
      <c r="CN377" s="158"/>
      <c r="CO377" s="158"/>
      <c r="CP377" s="158"/>
      <c r="CQ377" s="158"/>
      <c r="CR377" s="158"/>
      <c r="CS377" s="159"/>
      <c r="CT377" s="165"/>
      <c r="CU377" s="166"/>
      <c r="CV377" s="184"/>
      <c r="CW377" s="188"/>
      <c r="CX377" s="189"/>
      <c r="CY377" s="189"/>
      <c r="CZ377" s="189"/>
      <c r="DA377" s="189"/>
      <c r="DB377" s="189"/>
      <c r="DC377" s="189"/>
      <c r="DD377" s="189"/>
      <c r="DE377" s="189"/>
      <c r="DF377" s="189"/>
      <c r="DG377" s="189"/>
      <c r="DH377" s="189"/>
      <c r="DI377" s="189"/>
      <c r="DJ377" s="189"/>
      <c r="DK377" s="190"/>
      <c r="DL377" s="172"/>
      <c r="DM377" s="173"/>
      <c r="DN377" s="336"/>
      <c r="DO377" s="173"/>
      <c r="DP377" s="336"/>
      <c r="DQ377" s="173"/>
      <c r="DR377" s="336"/>
      <c r="DS377" s="173"/>
      <c r="DT377" s="336"/>
      <c r="DU377" s="338"/>
      <c r="DV377" s="174"/>
      <c r="DW377" s="129"/>
      <c r="DX377" s="129"/>
      <c r="DY377" s="129"/>
      <c r="DZ377" s="129"/>
      <c r="EA377" s="129"/>
      <c r="EB377" s="129"/>
      <c r="EC377" s="129"/>
      <c r="ED377" s="129"/>
      <c r="EE377" s="129"/>
      <c r="EF377" s="129"/>
      <c r="EG377" s="129"/>
      <c r="EH377" s="129"/>
      <c r="EI377" s="129"/>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row>
    <row r="378" spans="1:171" ht="11.25" customHeight="1">
      <c r="A378" s="2"/>
      <c r="J378" s="43"/>
      <c r="K378" s="43"/>
      <c r="L378" s="43"/>
      <c r="M378" s="43"/>
      <c r="R378" s="42"/>
      <c r="S378" s="42"/>
      <c r="W378" s="42"/>
      <c r="AA378" s="42"/>
      <c r="AB378" s="42"/>
      <c r="AP378" s="3"/>
      <c r="AQ378" s="157"/>
      <c r="AR378" s="158"/>
      <c r="AS378" s="158"/>
      <c r="AT378" s="158"/>
      <c r="AU378" s="158"/>
      <c r="AV378" s="158"/>
      <c r="AW378" s="158"/>
      <c r="AX378" s="158"/>
      <c r="AY378" s="158"/>
      <c r="AZ378" s="158"/>
      <c r="BA378" s="158"/>
      <c r="BB378" s="158"/>
      <c r="BC378" s="159"/>
      <c r="BD378" s="165"/>
      <c r="BE378" s="166"/>
      <c r="BF378" s="175" t="str">
        <f>C369</f>
        <v>F</v>
      </c>
      <c r="BG378" s="177" t="str">
        <f>IF(VLOOKUP($BF378,$A332:$C342,3,FALSE)=0,"",CONCATENATE(VLOOKUP(VLOOKUP($BF378,$A332:$C342,3,FALSE),Players!$J:$N,4,FALSE)," ",VLOOKUP($BF378,$A332:$C342,3,FALSE)," ",IF(ISERROR(VLOOKUP(VLOOKUP($BF378,$A332:$C342,3,FALSE),Players!$J:$N,5,FALSE)),"()",CONCATENATE("(",VLOOKUP(VLOOKUP($BF378,$A332:$C342,3,FALSE),Players!$J:$N,5,FALSE),")"))))</f>
        <v/>
      </c>
      <c r="BH378" s="178"/>
      <c r="BI378" s="178"/>
      <c r="BJ378" s="178"/>
      <c r="BK378" s="178"/>
      <c r="BL378" s="178"/>
      <c r="BM378" s="178"/>
      <c r="BN378" s="178"/>
      <c r="BO378" s="178"/>
      <c r="BP378" s="178"/>
      <c r="BQ378" s="178"/>
      <c r="BR378" s="178"/>
      <c r="BS378" s="178"/>
      <c r="BT378" s="178"/>
      <c r="BU378" s="179"/>
      <c r="BV378" s="150" t="str">
        <f>IF(D369&lt;&gt;"",D369,"")</f>
        <v/>
      </c>
      <c r="BW378" s="151"/>
      <c r="BX378" s="288" t="str">
        <f>IF(F369&lt;&gt;"",F369,"")</f>
        <v/>
      </c>
      <c r="BY378" s="151"/>
      <c r="BZ378" s="288" t="str">
        <f>IF(H369&lt;&gt;"",H369,"")</f>
        <v/>
      </c>
      <c r="CA378" s="151"/>
      <c r="CB378" s="288" t="str">
        <f>IF(J369&lt;&gt;"",J369,"")</f>
        <v/>
      </c>
      <c r="CC378" s="151"/>
      <c r="CD378" s="288" t="str">
        <f>IF(L369&lt;&gt;"",L369,"")</f>
        <v/>
      </c>
      <c r="CE378" s="332"/>
      <c r="CF378" s="174" t="str">
        <f>IF($CF376&lt;&gt;"",IF(CF376="W","L","W"),"")</f>
        <v/>
      </c>
      <c r="CG378" s="157"/>
      <c r="CH378" s="158"/>
      <c r="CI378" s="158"/>
      <c r="CJ378" s="158"/>
      <c r="CK378" s="158"/>
      <c r="CL378" s="158"/>
      <c r="CM378" s="158"/>
      <c r="CN378" s="158"/>
      <c r="CO378" s="158"/>
      <c r="CP378" s="158"/>
      <c r="CQ378" s="158"/>
      <c r="CR378" s="158"/>
      <c r="CS378" s="159"/>
      <c r="CT378" s="165"/>
      <c r="CU378" s="166"/>
      <c r="CV378" s="175" t="str">
        <f>Q369</f>
        <v>E</v>
      </c>
      <c r="CW378" s="177" t="str">
        <f>IF(VLOOKUP($CV378,$A332:$C342,3,FALSE)=0,"",CONCATENATE(VLOOKUP(VLOOKUP($CV378,$A332:$C342,3,FALSE),Players!$J:$N,4,FALSE)," ",VLOOKUP($CV378,$A332:$C342,3,FALSE)," ",IF(ISERROR(VLOOKUP(VLOOKUP($CV378,$A332:$C342,3,FALSE),Players!$J:$N,5,FALSE)),"()",CONCATENATE("(",VLOOKUP(VLOOKUP($CV378,$A332:$C342,3,FALSE),Players!$J:$N,5,FALSE),")"))))</f>
        <v/>
      </c>
      <c r="CX378" s="178"/>
      <c r="CY378" s="178"/>
      <c r="CZ378" s="178"/>
      <c r="DA378" s="178"/>
      <c r="DB378" s="178"/>
      <c r="DC378" s="178"/>
      <c r="DD378" s="178"/>
      <c r="DE378" s="178"/>
      <c r="DF378" s="178"/>
      <c r="DG378" s="178"/>
      <c r="DH378" s="178"/>
      <c r="DI378" s="178"/>
      <c r="DJ378" s="178"/>
      <c r="DK378" s="179"/>
      <c r="DL378" s="150" t="str">
        <f>IF(R369&lt;&gt;"",R369,"")</f>
        <v/>
      </c>
      <c r="DM378" s="151"/>
      <c r="DN378" s="288" t="str">
        <f>IF(T369&lt;&gt;"",T369,"")</f>
        <v/>
      </c>
      <c r="DO378" s="151"/>
      <c r="DP378" s="288" t="str">
        <f>IF(V369&lt;&gt;"",V369,"")</f>
        <v/>
      </c>
      <c r="DQ378" s="151"/>
      <c r="DR378" s="288" t="str">
        <f>IF(X369&lt;&gt;"",X369,"")</f>
        <v/>
      </c>
      <c r="DS378" s="151"/>
      <c r="DT378" s="288" t="str">
        <f>IF(Z369&lt;&gt;"",Z369,"")</f>
        <v/>
      </c>
      <c r="DU378" s="332"/>
      <c r="DV378" s="174" t="str">
        <f>IF($DV376&lt;&gt;"",IF(DV376="W","L","W"),"")</f>
        <v/>
      </c>
      <c r="DW378" s="129"/>
      <c r="DX378" s="129"/>
      <c r="DY378" s="129"/>
      <c r="DZ378" s="129"/>
      <c r="EA378" s="129"/>
      <c r="EB378" s="129"/>
      <c r="EC378" s="129"/>
      <c r="ED378" s="129"/>
      <c r="EE378" s="129"/>
      <c r="EF378" s="129"/>
      <c r="EG378" s="129"/>
      <c r="EH378" s="129"/>
      <c r="EI378" s="129"/>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row>
    <row r="379" spans="1:171" ht="11.25" customHeight="1" thickBot="1">
      <c r="A379" s="42"/>
      <c r="R379" s="42"/>
      <c r="S379" s="42"/>
      <c r="W379" s="42"/>
      <c r="X379" s="43"/>
      <c r="Y379" s="43"/>
      <c r="Z379" s="43"/>
      <c r="AA379" s="43"/>
      <c r="AB379" s="43"/>
      <c r="AP379" s="3"/>
      <c r="AQ379" s="160"/>
      <c r="AR379" s="161"/>
      <c r="AS379" s="161"/>
      <c r="AT379" s="161"/>
      <c r="AU379" s="161"/>
      <c r="AV379" s="161"/>
      <c r="AW379" s="161"/>
      <c r="AX379" s="161"/>
      <c r="AY379" s="161"/>
      <c r="AZ379" s="161"/>
      <c r="BA379" s="161"/>
      <c r="BB379" s="161"/>
      <c r="BC379" s="162"/>
      <c r="BD379" s="167"/>
      <c r="BE379" s="168"/>
      <c r="BF379" s="176"/>
      <c r="BG379" s="180"/>
      <c r="BH379" s="181"/>
      <c r="BI379" s="181"/>
      <c r="BJ379" s="181"/>
      <c r="BK379" s="181"/>
      <c r="BL379" s="181"/>
      <c r="BM379" s="181"/>
      <c r="BN379" s="181"/>
      <c r="BO379" s="181"/>
      <c r="BP379" s="181"/>
      <c r="BQ379" s="181"/>
      <c r="BR379" s="181"/>
      <c r="BS379" s="181"/>
      <c r="BT379" s="181"/>
      <c r="BU379" s="182"/>
      <c r="BV379" s="152"/>
      <c r="BW379" s="153"/>
      <c r="BX379" s="333"/>
      <c r="BY379" s="153"/>
      <c r="BZ379" s="333"/>
      <c r="CA379" s="153"/>
      <c r="CB379" s="333"/>
      <c r="CC379" s="153"/>
      <c r="CD379" s="333"/>
      <c r="CE379" s="334"/>
      <c r="CF379" s="341"/>
      <c r="CG379" s="160"/>
      <c r="CH379" s="161"/>
      <c r="CI379" s="161"/>
      <c r="CJ379" s="161"/>
      <c r="CK379" s="161"/>
      <c r="CL379" s="161"/>
      <c r="CM379" s="161"/>
      <c r="CN379" s="161"/>
      <c r="CO379" s="161"/>
      <c r="CP379" s="161"/>
      <c r="CQ379" s="161"/>
      <c r="CR379" s="161"/>
      <c r="CS379" s="162"/>
      <c r="CT379" s="167"/>
      <c r="CU379" s="168"/>
      <c r="CV379" s="176"/>
      <c r="CW379" s="180"/>
      <c r="CX379" s="181"/>
      <c r="CY379" s="181"/>
      <c r="CZ379" s="181"/>
      <c r="DA379" s="181"/>
      <c r="DB379" s="181"/>
      <c r="DC379" s="181"/>
      <c r="DD379" s="181"/>
      <c r="DE379" s="181"/>
      <c r="DF379" s="181"/>
      <c r="DG379" s="181"/>
      <c r="DH379" s="181"/>
      <c r="DI379" s="181"/>
      <c r="DJ379" s="181"/>
      <c r="DK379" s="182"/>
      <c r="DL379" s="152"/>
      <c r="DM379" s="153"/>
      <c r="DN379" s="333"/>
      <c r="DO379" s="153"/>
      <c r="DP379" s="333"/>
      <c r="DQ379" s="153"/>
      <c r="DR379" s="333"/>
      <c r="DS379" s="153"/>
      <c r="DT379" s="333"/>
      <c r="DU379" s="334"/>
      <c r="DV379" s="174"/>
      <c r="DW379" s="129"/>
      <c r="DX379" s="129"/>
      <c r="DY379" s="129"/>
      <c r="DZ379" s="129"/>
      <c r="EA379" s="129"/>
      <c r="EB379" s="129"/>
      <c r="EC379" s="129"/>
      <c r="ED379" s="129"/>
      <c r="EE379" s="129"/>
      <c r="EF379" s="129"/>
      <c r="EG379" s="129"/>
      <c r="EH379" s="129"/>
      <c r="EI379" s="129"/>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row>
    <row r="380" spans="1:171" ht="11.25" customHeight="1">
      <c r="A380" s="42"/>
      <c r="R380" s="42"/>
      <c r="S380" s="42"/>
      <c r="W380" s="42"/>
      <c r="AA380" s="42"/>
      <c r="AB380" s="42"/>
      <c r="AP380" s="3"/>
      <c r="AQ380" s="126"/>
      <c r="AR380" s="126"/>
      <c r="AS380" s="126"/>
      <c r="AT380" s="126"/>
      <c r="AU380" s="126"/>
      <c r="AV380" s="126"/>
      <c r="AW380" s="126"/>
      <c r="AX380" s="126"/>
      <c r="AY380" s="126"/>
      <c r="AZ380" s="126"/>
      <c r="BA380" s="126"/>
      <c r="BB380" s="126"/>
      <c r="BC380" s="126"/>
      <c r="BV380" s="169" t="str">
        <f>IF(CF376&lt;&gt;"",IF(AND(AND(BV376&gt;-1,BV378&gt;-1),OR(BV376&gt;10,BV378&gt;10),ABS(BV376-BV378)&gt;1,IF(OR(BV376&gt;11,BV378&gt;11),ABS(BV376-BV378)=2,TRUE),BV376=INT(BV376),BV378=INT(BV378)),"","Error"),"")</f>
        <v/>
      </c>
      <c r="BW380" s="169"/>
      <c r="BX380" s="169" t="str">
        <f>IF(CF376&lt;&gt;"",IF(AND(AND(BX376&gt;-1,BX378&gt;-1),OR(BX376&gt;10,BX378&gt;10),ABS(BX376-BX378)&gt;1,IF(OR(BX376&gt;11,BX378&gt;11),ABS(BX376-BX378)=2,TRUE),BX376=INT(BX376),BX378=INT(BX378)),"","Error"),"")</f>
        <v/>
      </c>
      <c r="BY380" s="169"/>
      <c r="BZ380" s="169" t="str">
        <f>IF(CF376&lt;&gt;"",IF(AND(AND(BZ376&gt;-1,BZ378&gt;-1),OR(BZ376&gt;10,BZ378&gt;10),ABS(BZ376-BZ378)&gt;1,IF(OR(BZ376&gt;11,BZ378&gt;11),ABS(BZ376-BZ378)=2,TRUE),BZ376=INT(BZ376),BZ378=INT(BZ378)),"","Error"),"")</f>
        <v/>
      </c>
      <c r="CA380" s="169"/>
      <c r="CB380" s="169" t="str">
        <f>IF(AND(CF376&lt;&gt;"",CB376&lt;&gt;""),IF(AND(AND(CB376&gt;-1,CB378&gt;-1),OR(CB376&gt;10,CB378&gt;10),ABS(CB376-CB378)&gt;1,IF(OR(CB376&gt;11,CB378&gt;11),ABS(CB376-CB378)=2,TRUE),CB376=INT(CB376),CB378=INT(CB378)),"","Error"),"")</f>
        <v/>
      </c>
      <c r="CC380" s="169"/>
      <c r="CD380" s="169" t="str">
        <f>IF(AND(CF376&lt;&gt;"",CD376&lt;&gt;""),IF(AND(AND(CD376&gt;-1,CD378&gt;-1),OR(CD376&gt;10,CD378&gt;10),ABS(CD376-CD378)&gt;1,IF(OR(CD376&gt;11,CD378&gt;11),ABS(CD376-CD378)=2,TRUE),CD376=INT(CD376),CD378=INT(CD378)),"","Error"),"")</f>
        <v/>
      </c>
      <c r="CE380" s="169"/>
      <c r="CF380" s="3"/>
      <c r="CG380" s="126"/>
      <c r="CH380" s="126"/>
      <c r="CI380" s="126"/>
      <c r="CJ380" s="126"/>
      <c r="CK380" s="126"/>
      <c r="CL380" s="126"/>
      <c r="CM380" s="126"/>
      <c r="CN380" s="126"/>
      <c r="CO380" s="126"/>
      <c r="CP380" s="126"/>
      <c r="CQ380" s="126"/>
      <c r="CR380" s="126"/>
      <c r="CS380" s="126"/>
      <c r="DL380" s="169" t="str">
        <f>IF(DV376&lt;&gt;"",IF(AND(AND(DL376&gt;-1,DL378&gt;-1),OR(DL376&gt;10,DL378&gt;10),ABS(DL376-DL378)&gt;1,IF(OR(DL376&gt;11,DL378&gt;11),ABS(DL376-DL378)=2,TRUE),DL376=INT(DL376),DL378=INT(DL378)),"","Error"),"")</f>
        <v/>
      </c>
      <c r="DM380" s="169"/>
      <c r="DN380" s="169" t="str">
        <f>IF(DV376&lt;&gt;"",IF(AND(AND(DN376&gt;-1,DN378&gt;-1),OR(DN376&gt;10,DN378&gt;10),ABS(DN376-DN378)&gt;1,IF(OR(DN376&gt;11,DN378&gt;11),ABS(DN376-DN378)=2,TRUE),DN376=INT(DN376),DN378=INT(DN378)),"","Error"),"")</f>
        <v/>
      </c>
      <c r="DO380" s="169"/>
      <c r="DP380" s="169" t="str">
        <f>IF(DV376&lt;&gt;"",IF(AND(AND(DP376&gt;-1,DP378&gt;-1),OR(DP376&gt;10,DP378&gt;10),ABS(DP376-DP378)&gt;1,IF(OR(DP376&gt;11,DP378&gt;11),ABS(DP376-DP378)=2,TRUE),DP376=INT(DP376),DP378=INT(DP378)),"","Error"),"")</f>
        <v/>
      </c>
      <c r="DQ380" s="169"/>
      <c r="DR380" s="169" t="str">
        <f>IF(AND(DV376&lt;&gt;"",DR376&lt;&gt;""),IF(AND(AND(DR376&gt;-1,DR378&gt;-1),OR(DR376&gt;10,DR378&gt;10),ABS(DR376-DR378)&gt;1,IF(OR(DR376&gt;11,DR378&gt;11),ABS(DR376-DR378)=2,TRUE),DR376=INT(DR376),DR378=INT(DR378)),"","Error"),"")</f>
        <v/>
      </c>
      <c r="DS380" s="169"/>
      <c r="DT380" s="169" t="str">
        <f>IF(AND(DV376&lt;&gt;"",DT376&lt;&gt;""),IF(AND(AND(DT376&gt;-1,DT378&gt;-1),OR(DT376&gt;10,DT378&gt;10),ABS(DT376-DT378)&gt;1,IF(OR(DT376&gt;11,DT378&gt;11),ABS(DT376-DT378)=2,TRUE),DT376=INT(DT376),DT378=INT(DT378)),"","Error"),"")</f>
        <v/>
      </c>
      <c r="DU380" s="169"/>
      <c r="DV380" s="3"/>
      <c r="DW380" s="129"/>
      <c r="DX380" s="129"/>
      <c r="DY380" s="129"/>
      <c r="DZ380" s="129"/>
      <c r="EA380" s="129"/>
      <c r="EB380" s="129"/>
      <c r="EC380" s="129"/>
      <c r="ED380" s="129"/>
      <c r="EE380" s="129"/>
      <c r="EF380" s="129"/>
      <c r="EG380" s="129"/>
      <c r="EH380" s="129"/>
      <c r="EI380" s="129"/>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row>
    <row r="381" spans="1:171" ht="11.25" customHeight="1">
      <c r="C381" s="44"/>
      <c r="D381" s="44"/>
      <c r="R381" s="42"/>
      <c r="S381" s="42"/>
      <c r="W381" s="42"/>
      <c r="X381" s="43"/>
      <c r="Y381" s="43"/>
      <c r="Z381" s="43"/>
      <c r="AA381" s="43"/>
      <c r="AB381" s="43"/>
      <c r="AP381" s="3"/>
      <c r="AQ381" s="126"/>
      <c r="AR381" s="126"/>
      <c r="AS381" s="126"/>
      <c r="AT381" s="126"/>
      <c r="AU381" s="126"/>
      <c r="AV381" s="126"/>
      <c r="AW381" s="126"/>
      <c r="AX381" s="126"/>
      <c r="AY381" s="126"/>
      <c r="AZ381" s="126"/>
      <c r="BA381" s="126"/>
      <c r="BB381" s="126"/>
      <c r="BC381" s="126"/>
      <c r="CF381" s="3"/>
      <c r="CG381" s="126"/>
      <c r="CH381" s="126"/>
      <c r="CI381" s="126"/>
      <c r="CJ381" s="126"/>
      <c r="CK381" s="126"/>
      <c r="CL381" s="126"/>
      <c r="CM381" s="126"/>
      <c r="CN381" s="126"/>
      <c r="CO381" s="126"/>
      <c r="CP381" s="126"/>
      <c r="CQ381" s="126"/>
      <c r="CR381" s="126"/>
      <c r="CS381" s="126"/>
      <c r="DV381" s="3"/>
      <c r="DW381" s="129"/>
      <c r="DX381" s="129"/>
      <c r="DY381" s="129"/>
      <c r="DZ381" s="129"/>
      <c r="EA381" s="129"/>
      <c r="EB381" s="129"/>
      <c r="EC381" s="129"/>
      <c r="ED381" s="129"/>
      <c r="EE381" s="129"/>
      <c r="EF381" s="129"/>
      <c r="EG381" s="129"/>
      <c r="EH381" s="129"/>
      <c r="EI381" s="129"/>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row>
    <row r="382" spans="1:171" ht="11.25" customHeight="1">
      <c r="A382" s="2"/>
      <c r="J382" s="43"/>
      <c r="K382" s="43"/>
      <c r="L382" s="43"/>
      <c r="M382" s="43"/>
      <c r="N382" s="43"/>
      <c r="O382" s="43"/>
      <c r="P382" s="43"/>
      <c r="Q382" s="43"/>
      <c r="R382" s="42"/>
      <c r="S382" s="42"/>
      <c r="T382" s="43"/>
      <c r="U382" s="43"/>
      <c r="V382" s="43"/>
      <c r="W382" s="42"/>
      <c r="AA382" s="42"/>
      <c r="AB382" s="42"/>
      <c r="AP382" s="3"/>
      <c r="AQ382" s="127"/>
      <c r="AR382" s="127"/>
      <c r="AS382" s="127"/>
      <c r="AT382" s="127"/>
      <c r="AU382" s="127"/>
      <c r="AV382" s="127"/>
      <c r="AW382" s="127"/>
      <c r="AX382" s="127"/>
      <c r="AY382" s="127"/>
      <c r="AZ382" s="127"/>
      <c r="BA382" s="127"/>
      <c r="BB382" s="127"/>
      <c r="BC382" s="127"/>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3"/>
      <c r="CG382" s="127"/>
      <c r="CH382" s="127"/>
      <c r="CI382" s="127"/>
      <c r="CJ382" s="127"/>
      <c r="CK382" s="127"/>
      <c r="CL382" s="127"/>
      <c r="CM382" s="127"/>
      <c r="CN382" s="127"/>
      <c r="CO382" s="127"/>
      <c r="CP382" s="127"/>
      <c r="CQ382" s="127"/>
      <c r="CR382" s="127"/>
      <c r="CS382" s="127"/>
      <c r="CT382" s="40"/>
      <c r="CU382" s="40"/>
      <c r="CV382" s="40"/>
      <c r="CW382" s="40"/>
      <c r="CX382" s="40"/>
      <c r="CY382" s="40"/>
      <c r="CZ382" s="40"/>
      <c r="DA382" s="40"/>
      <c r="DB382" s="40"/>
      <c r="DC382" s="40"/>
      <c r="DD382" s="40"/>
      <c r="DE382" s="40"/>
      <c r="DF382" s="40"/>
      <c r="DG382" s="40"/>
      <c r="DH382" s="40"/>
      <c r="DI382" s="40"/>
      <c r="DJ382" s="40"/>
      <c r="DK382" s="40"/>
      <c r="DL382" s="40"/>
      <c r="DM382" s="40"/>
      <c r="DN382" s="40"/>
      <c r="DO382" s="40"/>
      <c r="DP382" s="40"/>
      <c r="DQ382" s="40"/>
      <c r="DR382" s="40"/>
      <c r="DS382" s="40"/>
      <c r="DT382" s="40"/>
      <c r="DU382" s="40"/>
      <c r="DV382" s="3"/>
      <c r="DW382" s="129"/>
      <c r="DX382" s="129"/>
      <c r="DY382" s="129"/>
      <c r="DZ382" s="129"/>
      <c r="EA382" s="129"/>
      <c r="EB382" s="129"/>
      <c r="EC382" s="129"/>
      <c r="ED382" s="129"/>
      <c r="EE382" s="129"/>
      <c r="EF382" s="129"/>
      <c r="EG382" s="129"/>
      <c r="EH382" s="129"/>
      <c r="EI382" s="129"/>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row>
    <row r="383" spans="1:171" ht="11.25" customHeight="1">
      <c r="A383" s="42"/>
      <c r="R383" s="42"/>
      <c r="S383" s="42"/>
      <c r="W383" s="42"/>
      <c r="X383" s="43"/>
      <c r="Y383" s="43"/>
      <c r="Z383" s="43"/>
      <c r="AA383" s="43"/>
      <c r="AB383" s="43"/>
      <c r="AP383" s="3"/>
      <c r="AQ383" s="128"/>
      <c r="AR383" s="128"/>
      <c r="AS383" s="128"/>
      <c r="AT383" s="128"/>
      <c r="AU383" s="128"/>
      <c r="AV383" s="128"/>
      <c r="AW383" s="128"/>
      <c r="AX383" s="128"/>
      <c r="AY383" s="128"/>
      <c r="AZ383" s="128"/>
      <c r="BA383" s="128"/>
      <c r="BB383" s="128"/>
      <c r="BC383" s="128"/>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F383" s="3"/>
      <c r="CG383" s="128"/>
      <c r="CH383" s="128"/>
      <c r="CI383" s="128"/>
      <c r="CJ383" s="128"/>
      <c r="CK383" s="128"/>
      <c r="CL383" s="128"/>
      <c r="CM383" s="128"/>
      <c r="CN383" s="128"/>
      <c r="CO383" s="128"/>
      <c r="CP383" s="128"/>
      <c r="CQ383" s="128"/>
      <c r="CR383" s="128"/>
      <c r="CS383" s="128"/>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3"/>
      <c r="DW383" s="129"/>
      <c r="DX383" s="129"/>
      <c r="DY383" s="129"/>
      <c r="DZ383" s="129"/>
      <c r="EA383" s="129"/>
      <c r="EB383" s="129"/>
      <c r="EC383" s="129"/>
      <c r="ED383" s="129"/>
      <c r="EE383" s="129"/>
      <c r="EF383" s="129"/>
      <c r="EG383" s="129"/>
      <c r="EH383" s="129"/>
      <c r="EI383" s="129"/>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row>
    <row r="384" spans="1:171" ht="11.25" customHeight="1">
      <c r="A384" s="42"/>
      <c r="R384" s="42"/>
      <c r="S384" s="42"/>
      <c r="W384" s="42"/>
      <c r="AA384" s="42"/>
      <c r="AB384" s="42"/>
      <c r="AP384" s="3"/>
      <c r="AQ384" s="126"/>
      <c r="AR384" s="126"/>
      <c r="AS384" s="126"/>
      <c r="AT384" s="126"/>
      <c r="AU384" s="126"/>
      <c r="AV384" s="126"/>
      <c r="AW384" s="126"/>
      <c r="AX384" s="126"/>
      <c r="AY384" s="126"/>
      <c r="AZ384" s="126"/>
      <c r="BA384" s="126"/>
      <c r="BB384" s="126"/>
      <c r="BC384" s="126"/>
      <c r="CF384" s="3"/>
      <c r="CG384" s="126"/>
      <c r="CH384" s="126"/>
      <c r="CI384" s="126"/>
      <c r="CJ384" s="126"/>
      <c r="CK384" s="126"/>
      <c r="CL384" s="126"/>
      <c r="CM384" s="126"/>
      <c r="CN384" s="126"/>
      <c r="CO384" s="126"/>
      <c r="CP384" s="126"/>
      <c r="CQ384" s="126"/>
      <c r="CR384" s="126"/>
      <c r="CS384" s="126"/>
      <c r="DV384" s="3"/>
      <c r="DW384" s="129"/>
      <c r="DX384" s="129"/>
      <c r="DY384" s="129"/>
      <c r="DZ384" s="129"/>
      <c r="EA384" s="129"/>
      <c r="EB384" s="129"/>
      <c r="EC384" s="129"/>
      <c r="ED384" s="129"/>
      <c r="EE384" s="129"/>
      <c r="EF384" s="129"/>
      <c r="EG384" s="129"/>
      <c r="EH384" s="129"/>
      <c r="EI384" s="129"/>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row>
    <row r="385" spans="1:171" ht="11.25" customHeight="1" thickBot="1">
      <c r="A385" s="42"/>
      <c r="R385" s="42"/>
      <c r="S385" s="42"/>
      <c r="W385" s="42"/>
      <c r="X385" s="43"/>
      <c r="Y385" s="43"/>
      <c r="Z385" s="43"/>
      <c r="AA385" s="43"/>
      <c r="AB385" s="43"/>
      <c r="AP385" s="3"/>
      <c r="AQ385" s="127"/>
      <c r="AR385" s="127"/>
      <c r="AS385" s="127"/>
      <c r="AT385" s="127"/>
      <c r="AU385" s="127"/>
      <c r="AV385" s="127"/>
      <c r="AW385" s="127"/>
      <c r="AX385" s="127"/>
      <c r="AY385" s="127"/>
      <c r="AZ385" s="127"/>
      <c r="BA385" s="127"/>
      <c r="BB385" s="127"/>
      <c r="BC385" s="127"/>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3"/>
      <c r="CG385" s="127"/>
      <c r="CH385" s="127"/>
      <c r="CI385" s="127"/>
      <c r="CJ385" s="127"/>
      <c r="CK385" s="127"/>
      <c r="CL385" s="127"/>
      <c r="CM385" s="127"/>
      <c r="CN385" s="127"/>
      <c r="CO385" s="127"/>
      <c r="CP385" s="127"/>
      <c r="CQ385" s="127"/>
      <c r="CR385" s="127"/>
      <c r="CS385" s="127"/>
      <c r="CT385" s="40"/>
      <c r="CU385" s="40"/>
      <c r="CV385" s="40"/>
      <c r="CW385" s="40"/>
      <c r="CX385" s="40"/>
      <c r="CY385" s="40"/>
      <c r="CZ385" s="40"/>
      <c r="DA385" s="40"/>
      <c r="DB385" s="40"/>
      <c r="DC385" s="40"/>
      <c r="DD385" s="40"/>
      <c r="DE385" s="40"/>
      <c r="DF385" s="40"/>
      <c r="DG385" s="40"/>
      <c r="DH385" s="40"/>
      <c r="DI385" s="40"/>
      <c r="DJ385" s="40"/>
      <c r="DK385" s="40"/>
      <c r="DL385" s="40"/>
      <c r="DM385" s="40"/>
      <c r="DN385" s="40"/>
      <c r="DO385" s="40"/>
      <c r="DP385" s="40"/>
      <c r="DQ385" s="40"/>
      <c r="DR385" s="40"/>
      <c r="DS385" s="40"/>
      <c r="DT385" s="40"/>
      <c r="DU385" s="40"/>
      <c r="DV385" s="3"/>
      <c r="DW385" s="129"/>
      <c r="DX385" s="129"/>
      <c r="DY385" s="129"/>
      <c r="DZ385" s="129"/>
      <c r="EA385" s="129"/>
      <c r="EB385" s="129"/>
      <c r="EC385" s="129"/>
      <c r="ED385" s="129"/>
      <c r="EE385" s="129"/>
      <c r="EF385" s="129"/>
      <c r="EG385" s="129"/>
      <c r="EH385" s="129"/>
      <c r="EI385" s="129"/>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row>
    <row r="386" spans="1:171" ht="11.25" customHeight="1">
      <c r="A386" s="2"/>
      <c r="R386" s="42"/>
      <c r="S386" s="42"/>
      <c r="W386" s="42"/>
      <c r="AA386" s="42"/>
      <c r="AB386" s="42"/>
      <c r="AP386" s="3"/>
      <c r="AQ386" s="154" t="str">
        <f>CONCATENATE($A330," ",$D330,","," ",$F328)</f>
        <v>Group: 6, Women's Singles</v>
      </c>
      <c r="AR386" s="155"/>
      <c r="AS386" s="155"/>
      <c r="AT386" s="155"/>
      <c r="AU386" s="155"/>
      <c r="AV386" s="155"/>
      <c r="AW386" s="155"/>
      <c r="AX386" s="155"/>
      <c r="AY386" s="155"/>
      <c r="AZ386" s="155"/>
      <c r="BA386" s="155"/>
      <c r="BB386" s="155"/>
      <c r="BC386" s="156"/>
      <c r="BD386" s="163">
        <f>A371</f>
        <v>7</v>
      </c>
      <c r="BE386" s="164"/>
      <c r="BF386" s="183" t="str">
        <f>C371</f>
        <v>A</v>
      </c>
      <c r="BG386" s="185" t="str">
        <f>IF(VLOOKUP($BF386,$A332:$C342,3,FALSE)=0,"",CONCATENATE(VLOOKUP(VLOOKUP($BF386,$A332:$C342,3,FALSE),Players!$J:$N,4,FALSE)," ",VLOOKUP($BF386,$A332:$C342,3,FALSE)," ",IF(ISERROR(VLOOKUP(VLOOKUP($BF386,$A332:$C342,3,FALSE),Players!$J:$N,5,FALSE)),"()",CONCATENATE("(",VLOOKUP(VLOOKUP($BF386,$A332:$C342,3,FALSE),Players!$J:$N,5,FALSE),")"))))</f>
        <v/>
      </c>
      <c r="BH386" s="186"/>
      <c r="BI386" s="186"/>
      <c r="BJ386" s="186"/>
      <c r="BK386" s="186"/>
      <c r="BL386" s="186"/>
      <c r="BM386" s="186"/>
      <c r="BN386" s="186"/>
      <c r="BO386" s="186"/>
      <c r="BP386" s="186"/>
      <c r="BQ386" s="186"/>
      <c r="BR386" s="186"/>
      <c r="BS386" s="186"/>
      <c r="BT386" s="186"/>
      <c r="BU386" s="187"/>
      <c r="BV386" s="170" t="str">
        <f>IF(D371&lt;&gt;"",D371,"")</f>
        <v/>
      </c>
      <c r="BW386" s="171"/>
      <c r="BX386" s="335" t="str">
        <f>IF(F371&lt;&gt;"",F371,"")</f>
        <v/>
      </c>
      <c r="BY386" s="171"/>
      <c r="BZ386" s="335" t="str">
        <f>IF(H371&lt;&gt;"",H371,"")</f>
        <v/>
      </c>
      <c r="CA386" s="171"/>
      <c r="CB386" s="335" t="str">
        <f>IF(J371&lt;&gt;"",J371,"")</f>
        <v/>
      </c>
      <c r="CC386" s="171"/>
      <c r="CD386" s="335" t="str">
        <f>IF(L371&lt;&gt;"",L371,"")</f>
        <v/>
      </c>
      <c r="CE386" s="337"/>
      <c r="CF386" s="174" t="str">
        <f>IF($CD386=$CD388,IF($CB386=$CB388,IF($BZ386&lt;&gt;"",IF($BZ386&gt;$BZ388,"W","L"),""),IF($CB386&gt;$CB388,"W","L")),IF($CD386&gt;$CD388,"W","L"))</f>
        <v/>
      </c>
      <c r="CG386" s="154" t="str">
        <f>CONCATENATE($A330," ",$D330,","," ",$F328)</f>
        <v>Group: 6, Women's Singles</v>
      </c>
      <c r="CH386" s="155"/>
      <c r="CI386" s="155"/>
      <c r="CJ386" s="155"/>
      <c r="CK386" s="155"/>
      <c r="CL386" s="155"/>
      <c r="CM386" s="155"/>
      <c r="CN386" s="155"/>
      <c r="CO386" s="155"/>
      <c r="CP386" s="155"/>
      <c r="CQ386" s="155"/>
      <c r="CR386" s="155"/>
      <c r="CS386" s="156"/>
      <c r="CT386" s="163">
        <f>O371</f>
        <v>14</v>
      </c>
      <c r="CU386" s="164"/>
      <c r="CV386" s="183" t="str">
        <f>Q371</f>
        <v>D</v>
      </c>
      <c r="CW386" s="185" t="str">
        <f>IF(VLOOKUP($CV386,$A332:$C342,3,FALSE)=0,"",CONCATENATE(VLOOKUP(VLOOKUP($CV386,$A332:$C342,3,FALSE),Players!$J:$N,4,FALSE)," ",VLOOKUP($CV386,$A332:$C342,3,FALSE)," ",IF(ISERROR(VLOOKUP(VLOOKUP($CV386,$A332:$C342,3,FALSE),Players!$J:$N,5,FALSE)),"()",CONCATENATE("(",VLOOKUP(VLOOKUP($CV386,$A332:$C342,3,FALSE),Players!$J:$N,5,FALSE),")"))))</f>
        <v/>
      </c>
      <c r="CX386" s="186"/>
      <c r="CY386" s="186"/>
      <c r="CZ386" s="186"/>
      <c r="DA386" s="186"/>
      <c r="DB386" s="186"/>
      <c r="DC386" s="186"/>
      <c r="DD386" s="186"/>
      <c r="DE386" s="186"/>
      <c r="DF386" s="186"/>
      <c r="DG386" s="186"/>
      <c r="DH386" s="186"/>
      <c r="DI386" s="186"/>
      <c r="DJ386" s="186"/>
      <c r="DK386" s="187"/>
      <c r="DL386" s="170" t="str">
        <f>IF(R371&lt;&gt;"",R371,"")</f>
        <v/>
      </c>
      <c r="DM386" s="171"/>
      <c r="DN386" s="335" t="str">
        <f>IF(T371&lt;&gt;"",T371,"")</f>
        <v/>
      </c>
      <c r="DO386" s="171"/>
      <c r="DP386" s="335" t="str">
        <f>IF(V371&lt;&gt;"",V371,"")</f>
        <v/>
      </c>
      <c r="DQ386" s="171"/>
      <c r="DR386" s="335" t="str">
        <f>IF(X371&lt;&gt;"",X371,"")</f>
        <v/>
      </c>
      <c r="DS386" s="171"/>
      <c r="DT386" s="335" t="str">
        <f>IF(Z371&lt;&gt;"",Z371,"")</f>
        <v/>
      </c>
      <c r="DU386" s="337"/>
      <c r="DV386" s="174" t="str">
        <f>IF($DT386=$DT388,IF($DR386=$DR388,IF($DP386&lt;&gt;"",IF($DP386&gt;$DP388,"W","L"),""),IF($DR386&gt;$DR388,"W","L")),IF($DT386&gt;$DT388,"W","L"))</f>
        <v/>
      </c>
      <c r="DW386" s="129"/>
      <c r="DX386" s="129"/>
      <c r="DY386" s="129"/>
      <c r="DZ386" s="129"/>
      <c r="EA386" s="129"/>
      <c r="EB386" s="129"/>
      <c r="EC386" s="129"/>
      <c r="ED386" s="129"/>
      <c r="EE386" s="129"/>
      <c r="EF386" s="129"/>
      <c r="EG386" s="129"/>
      <c r="EH386" s="129"/>
      <c r="EI386" s="129"/>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row>
    <row r="387" spans="1:171" ht="11.25" customHeight="1">
      <c r="R387" s="42"/>
      <c r="S387" s="42"/>
      <c r="W387" s="42"/>
      <c r="X387" s="43"/>
      <c r="Y387" s="43"/>
      <c r="Z387" s="43"/>
      <c r="AA387" s="43"/>
      <c r="AB387" s="43"/>
      <c r="AC387" s="43"/>
      <c r="AD387" s="43"/>
      <c r="AE387" s="43"/>
      <c r="AF387" s="43"/>
      <c r="AG387" s="43"/>
      <c r="AH387" s="43"/>
      <c r="AI387" s="43"/>
      <c r="AJ387" s="43"/>
      <c r="AK387" s="43"/>
      <c r="AL387" s="43"/>
      <c r="AM387" s="43"/>
      <c r="AN387" s="3"/>
      <c r="AO387" s="3"/>
      <c r="AP387" s="3"/>
      <c r="AQ387" s="157"/>
      <c r="AR387" s="158"/>
      <c r="AS387" s="158"/>
      <c r="AT387" s="158"/>
      <c r="AU387" s="158"/>
      <c r="AV387" s="158"/>
      <c r="AW387" s="158"/>
      <c r="AX387" s="158"/>
      <c r="AY387" s="158"/>
      <c r="AZ387" s="158"/>
      <c r="BA387" s="158"/>
      <c r="BB387" s="158"/>
      <c r="BC387" s="159"/>
      <c r="BD387" s="165"/>
      <c r="BE387" s="166"/>
      <c r="BF387" s="184"/>
      <c r="BG387" s="188"/>
      <c r="BH387" s="189"/>
      <c r="BI387" s="189"/>
      <c r="BJ387" s="189"/>
      <c r="BK387" s="189"/>
      <c r="BL387" s="189"/>
      <c r="BM387" s="189"/>
      <c r="BN387" s="189"/>
      <c r="BO387" s="189"/>
      <c r="BP387" s="189"/>
      <c r="BQ387" s="189"/>
      <c r="BR387" s="189"/>
      <c r="BS387" s="189"/>
      <c r="BT387" s="189"/>
      <c r="BU387" s="190"/>
      <c r="BV387" s="172"/>
      <c r="BW387" s="173"/>
      <c r="BX387" s="336"/>
      <c r="BY387" s="173"/>
      <c r="BZ387" s="336"/>
      <c r="CA387" s="173"/>
      <c r="CB387" s="336"/>
      <c r="CC387" s="173"/>
      <c r="CD387" s="336"/>
      <c r="CE387" s="338"/>
      <c r="CF387" s="174"/>
      <c r="CG387" s="157"/>
      <c r="CH387" s="158"/>
      <c r="CI387" s="158"/>
      <c r="CJ387" s="158"/>
      <c r="CK387" s="158"/>
      <c r="CL387" s="158"/>
      <c r="CM387" s="158"/>
      <c r="CN387" s="158"/>
      <c r="CO387" s="158"/>
      <c r="CP387" s="158"/>
      <c r="CQ387" s="158"/>
      <c r="CR387" s="158"/>
      <c r="CS387" s="159"/>
      <c r="CT387" s="165"/>
      <c r="CU387" s="166"/>
      <c r="CV387" s="184"/>
      <c r="CW387" s="188"/>
      <c r="CX387" s="189"/>
      <c r="CY387" s="189"/>
      <c r="CZ387" s="189"/>
      <c r="DA387" s="189"/>
      <c r="DB387" s="189"/>
      <c r="DC387" s="189"/>
      <c r="DD387" s="189"/>
      <c r="DE387" s="189"/>
      <c r="DF387" s="189"/>
      <c r="DG387" s="189"/>
      <c r="DH387" s="189"/>
      <c r="DI387" s="189"/>
      <c r="DJ387" s="189"/>
      <c r="DK387" s="190"/>
      <c r="DL387" s="172"/>
      <c r="DM387" s="173"/>
      <c r="DN387" s="336"/>
      <c r="DO387" s="173"/>
      <c r="DP387" s="336"/>
      <c r="DQ387" s="173"/>
      <c r="DR387" s="336"/>
      <c r="DS387" s="173"/>
      <c r="DT387" s="336"/>
      <c r="DU387" s="338"/>
      <c r="DV387" s="174"/>
      <c r="DW387" s="129"/>
      <c r="DX387" s="129"/>
      <c r="DY387" s="129"/>
      <c r="DZ387" s="129"/>
      <c r="EA387" s="129"/>
      <c r="EB387" s="129"/>
      <c r="EC387" s="129"/>
      <c r="ED387" s="129"/>
      <c r="EE387" s="129"/>
      <c r="EF387" s="129"/>
      <c r="EG387" s="129"/>
      <c r="EH387" s="129"/>
      <c r="EI387" s="129"/>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row>
    <row r="388" spans="1:171" ht="11.25" customHeight="1">
      <c r="A388" s="2"/>
      <c r="R388" s="42"/>
      <c r="S388" s="42"/>
      <c r="W388" s="42"/>
      <c r="AA388" s="42"/>
      <c r="AB388" s="42"/>
      <c r="AI388" s="42"/>
      <c r="AJ388" s="42"/>
      <c r="AN388" s="3"/>
      <c r="AO388" s="3"/>
      <c r="AP388" s="3"/>
      <c r="AQ388" s="157"/>
      <c r="AR388" s="158"/>
      <c r="AS388" s="158"/>
      <c r="AT388" s="158"/>
      <c r="AU388" s="158"/>
      <c r="AV388" s="158"/>
      <c r="AW388" s="158"/>
      <c r="AX388" s="158"/>
      <c r="AY388" s="158"/>
      <c r="AZ388" s="158"/>
      <c r="BA388" s="158"/>
      <c r="BB388" s="158"/>
      <c r="BC388" s="159"/>
      <c r="BD388" s="165"/>
      <c r="BE388" s="166"/>
      <c r="BF388" s="175" t="str">
        <f>C373</f>
        <v>C</v>
      </c>
      <c r="BG388" s="177" t="str">
        <f>IF(VLOOKUP($BF388,$A332:$C342,3,FALSE)=0,"",CONCATENATE(VLOOKUP(VLOOKUP($BF388,$A332:$C342,3,FALSE),Players!$J:$N,4,FALSE)," ",VLOOKUP($BF388,$A332:$C342,3,FALSE)," ",IF(ISERROR(VLOOKUP(VLOOKUP($BF388,$A332:$C342,3,FALSE),Players!$J:$N,5,FALSE)),"()",CONCATENATE("(",VLOOKUP(VLOOKUP($BF388,$A332:$C342,3,FALSE),Players!$J:$N,5,FALSE),")"))))</f>
        <v/>
      </c>
      <c r="BH388" s="178"/>
      <c r="BI388" s="178"/>
      <c r="BJ388" s="178"/>
      <c r="BK388" s="178"/>
      <c r="BL388" s="178"/>
      <c r="BM388" s="178"/>
      <c r="BN388" s="178"/>
      <c r="BO388" s="178"/>
      <c r="BP388" s="178"/>
      <c r="BQ388" s="178"/>
      <c r="BR388" s="178"/>
      <c r="BS388" s="178"/>
      <c r="BT388" s="178"/>
      <c r="BU388" s="179"/>
      <c r="BV388" s="150" t="str">
        <f>IF(D373&lt;&gt;"",D373,"")</f>
        <v/>
      </c>
      <c r="BW388" s="151"/>
      <c r="BX388" s="288" t="str">
        <f>IF(F373&lt;&gt;"",F373,"")</f>
        <v/>
      </c>
      <c r="BY388" s="151"/>
      <c r="BZ388" s="288" t="str">
        <f>IF(H373&lt;&gt;"",H373,"")</f>
        <v/>
      </c>
      <c r="CA388" s="151"/>
      <c r="CB388" s="288" t="str">
        <f>IF(J373&lt;&gt;"",J373,"")</f>
        <v/>
      </c>
      <c r="CC388" s="151"/>
      <c r="CD388" s="288" t="str">
        <f>IF(L373&lt;&gt;"",L373,"")</f>
        <v/>
      </c>
      <c r="CE388" s="332"/>
      <c r="CF388" s="174" t="str">
        <f>IF($CF386&lt;&gt;"",IF(CF386="W","L","W"),"")</f>
        <v/>
      </c>
      <c r="CG388" s="157"/>
      <c r="CH388" s="158"/>
      <c r="CI388" s="158"/>
      <c r="CJ388" s="158"/>
      <c r="CK388" s="158"/>
      <c r="CL388" s="158"/>
      <c r="CM388" s="158"/>
      <c r="CN388" s="158"/>
      <c r="CO388" s="158"/>
      <c r="CP388" s="158"/>
      <c r="CQ388" s="158"/>
      <c r="CR388" s="158"/>
      <c r="CS388" s="159"/>
      <c r="CT388" s="165"/>
      <c r="CU388" s="166"/>
      <c r="CV388" s="175" t="str">
        <f>Q373</f>
        <v>F</v>
      </c>
      <c r="CW388" s="177" t="str">
        <f>IF(VLOOKUP($CV388,$A332:$C342,3,FALSE)=0,"",CONCATENATE(VLOOKUP(VLOOKUP($CV388,$A332:$C342,3,FALSE),Players!$J:$N,4,FALSE)," ",VLOOKUP($CV388,$A332:$C342,3,FALSE)," ",IF(ISERROR(VLOOKUP(VLOOKUP($CV388,$A332:$C342,3,FALSE),Players!$J:$N,5,FALSE)),"()",CONCATENATE("(",VLOOKUP(VLOOKUP($CV388,$A332:$C342,3,FALSE),Players!$J:$N,5,FALSE),")"))))</f>
        <v/>
      </c>
      <c r="CX388" s="178"/>
      <c r="CY388" s="178"/>
      <c r="CZ388" s="178"/>
      <c r="DA388" s="178"/>
      <c r="DB388" s="178"/>
      <c r="DC388" s="178"/>
      <c r="DD388" s="178"/>
      <c r="DE388" s="178"/>
      <c r="DF388" s="178"/>
      <c r="DG388" s="178"/>
      <c r="DH388" s="178"/>
      <c r="DI388" s="178"/>
      <c r="DJ388" s="178"/>
      <c r="DK388" s="179"/>
      <c r="DL388" s="150" t="str">
        <f>IF(R373&lt;&gt;"",R373,"")</f>
        <v/>
      </c>
      <c r="DM388" s="151"/>
      <c r="DN388" s="288" t="str">
        <f>IF(T373&lt;&gt;"",T373,"")</f>
        <v/>
      </c>
      <c r="DO388" s="151"/>
      <c r="DP388" s="288" t="str">
        <f>IF(V373&lt;&gt;"",V373,"")</f>
        <v/>
      </c>
      <c r="DQ388" s="151"/>
      <c r="DR388" s="288" t="str">
        <f>IF(X373&lt;&gt;"",X373,"")</f>
        <v/>
      </c>
      <c r="DS388" s="151"/>
      <c r="DT388" s="288" t="str">
        <f>IF(Z373&lt;&gt;"",Z373,"")</f>
        <v/>
      </c>
      <c r="DU388" s="332"/>
      <c r="DV388" s="174" t="str">
        <f>IF($DV386&lt;&gt;"",IF(DV386="W","L","W"),"")</f>
        <v/>
      </c>
      <c r="DW388" s="129"/>
      <c r="DX388" s="129"/>
      <c r="DY388" s="129"/>
      <c r="DZ388" s="129"/>
      <c r="EA388" s="129"/>
      <c r="EB388" s="129"/>
      <c r="EC388" s="129"/>
      <c r="ED388" s="129"/>
      <c r="EE388" s="129"/>
      <c r="EF388" s="129"/>
      <c r="EG388" s="129"/>
      <c r="EH388" s="129"/>
      <c r="EI388" s="129"/>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row>
    <row r="389" spans="1:171" ht="11.25" customHeight="1" thickBot="1">
      <c r="A389" s="2"/>
      <c r="R389" s="42"/>
      <c r="S389" s="42"/>
      <c r="W389" s="42"/>
      <c r="X389" s="43"/>
      <c r="Y389" s="43"/>
      <c r="Z389" s="43"/>
      <c r="AA389" s="43"/>
      <c r="AB389" s="43"/>
      <c r="AC389" s="43"/>
      <c r="AD389" s="43"/>
      <c r="AE389" s="43"/>
      <c r="AF389" s="43"/>
      <c r="AG389" s="43"/>
      <c r="AH389" s="43"/>
      <c r="AI389" s="43"/>
      <c r="AJ389" s="43"/>
      <c r="AK389" s="43"/>
      <c r="AL389" s="43"/>
      <c r="AM389" s="43"/>
      <c r="AN389" s="3"/>
      <c r="AO389" s="3"/>
      <c r="AP389" s="3"/>
      <c r="AQ389" s="160"/>
      <c r="AR389" s="161"/>
      <c r="AS389" s="161"/>
      <c r="AT389" s="161"/>
      <c r="AU389" s="161"/>
      <c r="AV389" s="161"/>
      <c r="AW389" s="161"/>
      <c r="AX389" s="161"/>
      <c r="AY389" s="161"/>
      <c r="AZ389" s="161"/>
      <c r="BA389" s="161"/>
      <c r="BB389" s="161"/>
      <c r="BC389" s="162"/>
      <c r="BD389" s="167"/>
      <c r="BE389" s="168"/>
      <c r="BF389" s="176"/>
      <c r="BG389" s="180"/>
      <c r="BH389" s="181"/>
      <c r="BI389" s="181"/>
      <c r="BJ389" s="181"/>
      <c r="BK389" s="181"/>
      <c r="BL389" s="181"/>
      <c r="BM389" s="181"/>
      <c r="BN389" s="181"/>
      <c r="BO389" s="181"/>
      <c r="BP389" s="181"/>
      <c r="BQ389" s="181"/>
      <c r="BR389" s="181"/>
      <c r="BS389" s="181"/>
      <c r="BT389" s="181"/>
      <c r="BU389" s="182"/>
      <c r="BV389" s="152"/>
      <c r="BW389" s="153"/>
      <c r="BX389" s="333"/>
      <c r="BY389" s="153"/>
      <c r="BZ389" s="333"/>
      <c r="CA389" s="153"/>
      <c r="CB389" s="333"/>
      <c r="CC389" s="153"/>
      <c r="CD389" s="333"/>
      <c r="CE389" s="334"/>
      <c r="CF389" s="341"/>
      <c r="CG389" s="160"/>
      <c r="CH389" s="161"/>
      <c r="CI389" s="161"/>
      <c r="CJ389" s="161"/>
      <c r="CK389" s="161"/>
      <c r="CL389" s="161"/>
      <c r="CM389" s="161"/>
      <c r="CN389" s="161"/>
      <c r="CO389" s="161"/>
      <c r="CP389" s="161"/>
      <c r="CQ389" s="161"/>
      <c r="CR389" s="161"/>
      <c r="CS389" s="162"/>
      <c r="CT389" s="167"/>
      <c r="CU389" s="168"/>
      <c r="CV389" s="176"/>
      <c r="CW389" s="180"/>
      <c r="CX389" s="181"/>
      <c r="CY389" s="181"/>
      <c r="CZ389" s="181"/>
      <c r="DA389" s="181"/>
      <c r="DB389" s="181"/>
      <c r="DC389" s="181"/>
      <c r="DD389" s="181"/>
      <c r="DE389" s="181"/>
      <c r="DF389" s="181"/>
      <c r="DG389" s="181"/>
      <c r="DH389" s="181"/>
      <c r="DI389" s="181"/>
      <c r="DJ389" s="181"/>
      <c r="DK389" s="182"/>
      <c r="DL389" s="152"/>
      <c r="DM389" s="153"/>
      <c r="DN389" s="333"/>
      <c r="DO389" s="153"/>
      <c r="DP389" s="333"/>
      <c r="DQ389" s="153"/>
      <c r="DR389" s="333"/>
      <c r="DS389" s="153"/>
      <c r="DT389" s="333"/>
      <c r="DU389" s="334"/>
      <c r="DV389" s="174"/>
      <c r="DW389" s="129"/>
      <c r="DX389" s="129"/>
      <c r="DY389" s="129"/>
      <c r="DZ389" s="129"/>
      <c r="EA389" s="129"/>
      <c r="EB389" s="129"/>
      <c r="EC389" s="129"/>
      <c r="ED389" s="129"/>
      <c r="EE389" s="129"/>
      <c r="EF389" s="129"/>
      <c r="EG389" s="129"/>
      <c r="EH389" s="129"/>
      <c r="EI389" s="129"/>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row>
    <row r="390" spans="1:171" ht="11.25" customHeight="1" thickBot="1">
      <c r="A390" s="2"/>
      <c r="R390" s="42"/>
      <c r="S390" s="42"/>
      <c r="W390" s="42"/>
      <c r="AA390" s="42"/>
      <c r="AB390" s="42"/>
      <c r="AI390" s="42"/>
      <c r="AJ390" s="42"/>
      <c r="AN390" s="3"/>
      <c r="AO390" s="3"/>
      <c r="AP390" s="3"/>
      <c r="AQ390" s="129"/>
      <c r="AR390" s="129"/>
      <c r="AS390" s="129"/>
      <c r="AT390" s="129"/>
      <c r="AU390" s="129"/>
      <c r="AV390" s="129"/>
      <c r="AW390" s="129"/>
      <c r="AX390" s="129"/>
      <c r="AY390" s="129"/>
      <c r="AZ390" s="129"/>
      <c r="BA390" s="129"/>
      <c r="BB390" s="129"/>
      <c r="BC390" s="129"/>
      <c r="BD390" s="3"/>
      <c r="BE390" s="3"/>
      <c r="BF390" s="3"/>
      <c r="BG390" s="3"/>
      <c r="BH390" s="3"/>
      <c r="BI390" s="3"/>
      <c r="BJ390" s="3"/>
      <c r="BK390" s="3"/>
      <c r="BL390" s="3"/>
      <c r="BM390" s="3"/>
      <c r="BN390" s="3"/>
      <c r="BO390" s="3"/>
      <c r="BP390" s="3"/>
      <c r="BQ390" s="3"/>
      <c r="BR390" s="3"/>
      <c r="BS390" s="3"/>
      <c r="BT390" s="3"/>
      <c r="BU390" s="3"/>
      <c r="BV390" s="169" t="str">
        <f>IF(CF386&lt;&gt;"",IF(AND(AND(BV386&gt;-1,BV388&gt;-1),OR(BV386&gt;10,BV388&gt;10),ABS(BV386-BV388)&gt;1,IF(OR(BV386&gt;11,BV388&gt;11),ABS(BV386-BV388)=2,TRUE),BV386=INT(BV386),BV388=INT(BV388)),"","Error"),"")</f>
        <v/>
      </c>
      <c r="BW390" s="169"/>
      <c r="BX390" s="169" t="str">
        <f>IF(CF386&lt;&gt;"",IF(AND(AND(BX386&gt;-1,BX388&gt;-1),OR(BX386&gt;10,BX388&gt;10),ABS(BX386-BX388)&gt;1,IF(OR(BX386&gt;11,BX388&gt;11),ABS(BX386-BX388)=2,TRUE),BX386=INT(BX386),BX388=INT(BX388)),"","Error"),"")</f>
        <v/>
      </c>
      <c r="BY390" s="169"/>
      <c r="BZ390" s="169" t="str">
        <f>IF(CF386&lt;&gt;"",IF(AND(AND(BZ386&gt;-1,BZ388&gt;-1),OR(BZ386&gt;10,BZ388&gt;10),ABS(BZ386-BZ388)&gt;1,IF(OR(BZ386&gt;11,BZ388&gt;11),ABS(BZ386-BZ388)=2,TRUE),BZ386=INT(BZ386),BZ388=INT(BZ388)),"","Error"),"")</f>
        <v/>
      </c>
      <c r="CA390" s="169"/>
      <c r="CB390" s="169" t="str">
        <f>IF(AND(CF386&lt;&gt;"",CB386&lt;&gt;""),IF(AND(AND(CB386&gt;-1,CB388&gt;-1),OR(CB386&gt;10,CB388&gt;10),ABS(CB386-CB388)&gt;1,IF(OR(CB386&gt;11,CB388&gt;11),ABS(CB386-CB388)=2,TRUE),CB386=INT(CB386),CB388=INT(CB388)),"","Error"),"")</f>
        <v/>
      </c>
      <c r="CC390" s="169"/>
      <c r="CD390" s="169" t="str">
        <f>IF(AND(CF386&lt;&gt;"",CD386&lt;&gt;""),IF(AND(AND(CD386&gt;-1,CD388&gt;-1),OR(CD386&gt;10,CD388&gt;10),ABS(CD386-CD388)&gt;1,IF(OR(CD386&gt;11,CD388&gt;11),ABS(CD386-CD388)=2,TRUE),CD386=INT(CD386),CD388=INT(CD388)),"","Error"),"")</f>
        <v/>
      </c>
      <c r="CE390" s="169"/>
      <c r="CF390" s="3"/>
      <c r="CG390" s="129"/>
      <c r="CH390" s="129"/>
      <c r="CI390" s="129"/>
      <c r="CJ390" s="129"/>
      <c r="CK390" s="129"/>
      <c r="CL390" s="129"/>
      <c r="CM390" s="129"/>
      <c r="CN390" s="129"/>
      <c r="CO390" s="129"/>
      <c r="CP390" s="129"/>
      <c r="CQ390" s="129"/>
      <c r="CR390" s="129"/>
      <c r="CS390" s="129"/>
      <c r="CT390" s="3"/>
      <c r="CU390" s="3"/>
      <c r="CV390" s="3"/>
      <c r="CW390" s="3"/>
      <c r="CX390" s="3"/>
      <c r="CY390" s="3"/>
      <c r="CZ390" s="3"/>
      <c r="DA390" s="3"/>
      <c r="DB390" s="3"/>
      <c r="DC390" s="3"/>
      <c r="DD390" s="3"/>
      <c r="DE390" s="3"/>
      <c r="DF390" s="3"/>
      <c r="DG390" s="3"/>
      <c r="DH390" s="3"/>
      <c r="DI390" s="3"/>
      <c r="DJ390" s="3"/>
      <c r="DK390" s="3"/>
      <c r="DL390" s="169" t="str">
        <f>IF(DV386&lt;&gt;"",IF(AND(AND(DL386&gt;-1,DL388&gt;-1),OR(DL386&gt;10,DL388&gt;10),ABS(DL386-DL388)&gt;1,IF(OR(DL386&gt;11,DL388&gt;11),ABS(DL386-DL388)=2,TRUE),DL386=INT(DL386),DL388=INT(DL388)),"","Error"),"")</f>
        <v/>
      </c>
      <c r="DM390" s="169"/>
      <c r="DN390" s="169" t="str">
        <f>IF(DV386&lt;&gt;"",IF(AND(AND(DN386&gt;-1,DN388&gt;-1),OR(DN386&gt;10,DN388&gt;10),ABS(DN386-DN388)&gt;1,IF(OR(DN386&gt;11,DN388&gt;11),ABS(DN386-DN388)=2,TRUE),DN386=INT(DN386),DN388=INT(DN388)),"","Error"),"")</f>
        <v/>
      </c>
      <c r="DO390" s="169"/>
      <c r="DP390" s="169" t="str">
        <f>IF(DV386&lt;&gt;"",IF(AND(AND(DP386&gt;-1,DP388&gt;-1),OR(DP386&gt;10,DP388&gt;10),ABS(DP386-DP388)&gt;1,IF(OR(DP386&gt;11,DP388&gt;11),ABS(DP386-DP388)=2,TRUE),DP386=INT(DP386),DP388=INT(DP388)),"","Error"),"")</f>
        <v/>
      </c>
      <c r="DQ390" s="169"/>
      <c r="DR390" s="169" t="str">
        <f>IF(AND(DV386&lt;&gt;"",DR386&lt;&gt;""),IF(AND(AND(DR386&gt;-1,DR388&gt;-1),OR(DR386&gt;10,DR388&gt;10),ABS(DR386-DR388)&gt;1,IF(OR(DR386&gt;11,DR388&gt;11),ABS(DR386-DR388)=2,TRUE),DR386=INT(DR386),DR388=INT(DR388)),"","Error"),"")</f>
        <v/>
      </c>
      <c r="DS390" s="169"/>
      <c r="DT390" s="169" t="str">
        <f>IF(AND(DV386&lt;&gt;"",DT386&lt;&gt;""),IF(AND(AND(DT386&gt;-1,DT388&gt;-1),OR(DT386&gt;10,DT388&gt;10),ABS(DT386-DT388)&gt;1,IF(OR(DT386&gt;11,DT388&gt;11),ABS(DT386-DT388)=2,TRUE),DT386=INT(DT386),DT388=INT(DT388)),"","Error"),"")</f>
        <v/>
      </c>
      <c r="DU390" s="169"/>
      <c r="DV390" s="3"/>
      <c r="DW390" s="129"/>
      <c r="DX390" s="129"/>
      <c r="DY390" s="129"/>
      <c r="DZ390" s="129"/>
      <c r="EA390" s="129"/>
      <c r="EB390" s="129"/>
      <c r="EC390" s="129"/>
      <c r="ED390" s="129"/>
      <c r="EE390" s="129"/>
      <c r="EF390" s="129"/>
      <c r="EG390" s="129"/>
      <c r="EH390" s="129"/>
      <c r="EI390" s="129"/>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row>
    <row r="391" spans="1:171" ht="11.25" customHeight="1">
      <c r="A391" s="259" t="s">
        <v>9</v>
      </c>
      <c r="B391" s="260"/>
      <c r="C391" s="260"/>
      <c r="D391" s="260"/>
      <c r="E391" s="260"/>
      <c r="F391" s="300" t="str">
        <f>Players!$C$1</f>
        <v>Enter Division Name</v>
      </c>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c r="AE391" s="301"/>
      <c r="AF391" s="301"/>
      <c r="AG391" s="301"/>
      <c r="AH391" s="302" t="s">
        <v>10</v>
      </c>
      <c r="AI391" s="303"/>
      <c r="AJ391" s="303"/>
      <c r="AK391" s="306" t="str">
        <f>Players!$G$1</f>
        <v>Enter Date</v>
      </c>
      <c r="AL391" s="307"/>
      <c r="AM391" s="307"/>
      <c r="AN391" s="307"/>
      <c r="AO391" s="308"/>
      <c r="AQ391" s="154" t="str">
        <f>CONCATENATE($A395," ",$D395,","," ",$F393)</f>
        <v>Group: 7, Women's Singles</v>
      </c>
      <c r="AR391" s="155"/>
      <c r="AS391" s="155"/>
      <c r="AT391" s="155"/>
      <c r="AU391" s="155"/>
      <c r="AV391" s="155"/>
      <c r="AW391" s="155"/>
      <c r="AX391" s="155"/>
      <c r="AY391" s="155"/>
      <c r="AZ391" s="155"/>
      <c r="BA391" s="155"/>
      <c r="BB391" s="155"/>
      <c r="BC391" s="156"/>
      <c r="BD391" s="163">
        <f>A412</f>
        <v>1</v>
      </c>
      <c r="BE391" s="164"/>
      <c r="BF391" s="183" t="str">
        <f>C412</f>
        <v>A</v>
      </c>
      <c r="BG391" s="185" t="str">
        <f>IF(VLOOKUP($BF391,$A397:$C407,3,FALSE)=0,"",CONCATENATE(VLOOKUP(VLOOKUP($BF391,$A397:$C407,3,FALSE),Players!$J:$N,4,FALSE)," ",VLOOKUP($BF391,$A397:$C407,3,FALSE)," ",IF(ISERROR(VLOOKUP(VLOOKUP($BF391,$A397:$C407,3,FALSE),Players!$J:$N,5,FALSE)),"()",CONCATENATE("(",VLOOKUP(VLOOKUP($BF391,$A397:$C407,3,FALSE),Players!$J:$N,5,FALSE),")"))))</f>
        <v/>
      </c>
      <c r="BH391" s="186"/>
      <c r="BI391" s="186"/>
      <c r="BJ391" s="186"/>
      <c r="BK391" s="186"/>
      <c r="BL391" s="186"/>
      <c r="BM391" s="186"/>
      <c r="BN391" s="186"/>
      <c r="BO391" s="186"/>
      <c r="BP391" s="186"/>
      <c r="BQ391" s="186"/>
      <c r="BR391" s="186"/>
      <c r="BS391" s="186"/>
      <c r="BT391" s="186"/>
      <c r="BU391" s="187"/>
      <c r="BV391" s="170" t="str">
        <f>IF(D412&lt;&gt;"",D412,"")</f>
        <v/>
      </c>
      <c r="BW391" s="171"/>
      <c r="BX391" s="335" t="str">
        <f>IF(F412&lt;&gt;"",F412,"")</f>
        <v/>
      </c>
      <c r="BY391" s="171"/>
      <c r="BZ391" s="335" t="str">
        <f>IF(H412&lt;&gt;"",H412,"")</f>
        <v/>
      </c>
      <c r="CA391" s="171"/>
      <c r="CB391" s="335" t="str">
        <f>IF(J412&lt;&gt;"",J412,"")</f>
        <v/>
      </c>
      <c r="CC391" s="171"/>
      <c r="CD391" s="335" t="str">
        <f>IF(L412&lt;&gt;"",L412,"")</f>
        <v/>
      </c>
      <c r="CE391" s="337"/>
      <c r="CF391" s="174" t="str">
        <f>IF($CD391=$CD393,IF($CB391=$CB393,IF($BZ391&lt;&gt;"",IF($BZ391&gt;$BZ393,"W","L"),""),IF($CB391&gt;$CB393,"W","L")),IF($CD391&gt;$CD393,"W","L"))</f>
        <v/>
      </c>
      <c r="CG391" s="154" t="str">
        <f>CONCATENATE($A395," ",$D395,","," ",$F393)</f>
        <v>Group: 7, Women's Singles</v>
      </c>
      <c r="CH391" s="155"/>
      <c r="CI391" s="155"/>
      <c r="CJ391" s="155"/>
      <c r="CK391" s="155"/>
      <c r="CL391" s="155"/>
      <c r="CM391" s="155"/>
      <c r="CN391" s="155"/>
      <c r="CO391" s="155"/>
      <c r="CP391" s="155"/>
      <c r="CQ391" s="155"/>
      <c r="CR391" s="155"/>
      <c r="CS391" s="156"/>
      <c r="CT391" s="163">
        <f>O412</f>
        <v>8</v>
      </c>
      <c r="CU391" s="164"/>
      <c r="CV391" s="183" t="str">
        <f>Q412</f>
        <v>B</v>
      </c>
      <c r="CW391" s="185" t="str">
        <f>IF(VLOOKUP($CV391,$A397:$C407,3,FALSE)=0,"",CONCATENATE(VLOOKUP(VLOOKUP($CV391,$A397:$C407,3,FALSE),Players!$J:$N,4,FALSE)," ",VLOOKUP($CV391,$A397:$C407,3,FALSE)," ",IF(ISERROR(VLOOKUP(VLOOKUP($CV391,$A397:$C407,3,FALSE),Players!$J:$N,5,FALSE)),"()",CONCATENATE("(",VLOOKUP(VLOOKUP($CV391,$A397:$C407,3,FALSE),Players!$J:$N,5,FALSE),")"))))</f>
        <v/>
      </c>
      <c r="CX391" s="186"/>
      <c r="CY391" s="186"/>
      <c r="CZ391" s="186"/>
      <c r="DA391" s="186"/>
      <c r="DB391" s="186"/>
      <c r="DC391" s="186"/>
      <c r="DD391" s="186"/>
      <c r="DE391" s="186"/>
      <c r="DF391" s="186"/>
      <c r="DG391" s="186"/>
      <c r="DH391" s="186"/>
      <c r="DI391" s="186"/>
      <c r="DJ391" s="186"/>
      <c r="DK391" s="187"/>
      <c r="DL391" s="170" t="str">
        <f>IF(R412&lt;&gt;"",R412,"")</f>
        <v/>
      </c>
      <c r="DM391" s="171"/>
      <c r="DN391" s="335" t="str">
        <f>IF(T412&lt;&gt;"",T412,"")</f>
        <v/>
      </c>
      <c r="DO391" s="171"/>
      <c r="DP391" s="335" t="str">
        <f>IF(V412&lt;&gt;"",V412,"")</f>
        <v/>
      </c>
      <c r="DQ391" s="171"/>
      <c r="DR391" s="335" t="str">
        <f>IF(X412&lt;&gt;"",X412,"")</f>
        <v/>
      </c>
      <c r="DS391" s="171"/>
      <c r="DT391" s="335" t="str">
        <f>IF(Z412&lt;&gt;"",Z412,"")</f>
        <v/>
      </c>
      <c r="DU391" s="337"/>
      <c r="DV391" s="174" t="str">
        <f>IF($DT391=$DT393,IF($DR391=$DR393,IF($DP391&lt;&gt;"",IF($DP391&gt;$DP393,"W","L"),""),IF($DR391&gt;$DR393,"W","L")),IF($DT391&gt;$DT393,"W","L"))</f>
        <v/>
      </c>
      <c r="DW391" s="154" t="str">
        <f>CONCATENATE($A395," ",$D395,","," ",$F393)</f>
        <v>Group: 7, Women's Singles</v>
      </c>
      <c r="DX391" s="155"/>
      <c r="DY391" s="155"/>
      <c r="DZ391" s="155"/>
      <c r="EA391" s="155"/>
      <c r="EB391" s="155"/>
      <c r="EC391" s="155"/>
      <c r="ED391" s="155"/>
      <c r="EE391" s="155"/>
      <c r="EF391" s="155"/>
      <c r="EG391" s="155"/>
      <c r="EH391" s="155"/>
      <c r="EI391" s="156"/>
      <c r="EJ391" s="163">
        <f>AC412</f>
        <v>15</v>
      </c>
      <c r="EK391" s="164"/>
      <c r="EL391" s="183" t="str">
        <f>AE412</f>
        <v>B</v>
      </c>
      <c r="EM391" s="185" t="str">
        <f>IF(VLOOKUP($EL391,$A397:$C407,3,FALSE)=0,"",CONCATENATE(VLOOKUP(VLOOKUP($EL391,$A397:$C407,3,FALSE),Players!$J:$N,4,FALSE)," ",VLOOKUP($EL391,$A397:$C407,3,FALSE)," ",IF(ISERROR(VLOOKUP(VLOOKUP($EL391,$A397:$C407,3,FALSE),Players!$J:$N,5,FALSE)),"()",CONCATENATE("(",VLOOKUP(VLOOKUP($EL391,$A397:$C407,3,FALSE),Players!$J:$N,5,FALSE),")"))))</f>
        <v/>
      </c>
      <c r="EN391" s="186"/>
      <c r="EO391" s="186"/>
      <c r="EP391" s="186"/>
      <c r="EQ391" s="186"/>
      <c r="ER391" s="186"/>
      <c r="ES391" s="186"/>
      <c r="ET391" s="186"/>
      <c r="EU391" s="186"/>
      <c r="EV391" s="186"/>
      <c r="EW391" s="186"/>
      <c r="EX391" s="186"/>
      <c r="EY391" s="186"/>
      <c r="EZ391" s="186"/>
      <c r="FA391" s="187"/>
      <c r="FB391" s="170" t="str">
        <f>IF(AF412&lt;&gt;"",AF412,"")</f>
        <v/>
      </c>
      <c r="FC391" s="171"/>
      <c r="FD391" s="335" t="str">
        <f>IF(AH412&lt;&gt;"",AH412,"")</f>
        <v/>
      </c>
      <c r="FE391" s="171"/>
      <c r="FF391" s="335" t="str">
        <f>IF(AJ412&lt;&gt;"",AJ412,"")</f>
        <v/>
      </c>
      <c r="FG391" s="171"/>
      <c r="FH391" s="335" t="str">
        <f>IF(AL412&lt;&gt;"",AL412,"")</f>
        <v/>
      </c>
      <c r="FI391" s="171"/>
      <c r="FJ391" s="335" t="str">
        <f>IF(AN412&lt;&gt;"",AN412,"")</f>
        <v/>
      </c>
      <c r="FK391" s="337"/>
      <c r="FL391" s="174" t="str">
        <f>IF($FJ391=$FJ393,IF($FH391=$FH393,IF($FF391&lt;&gt;"",IF($FF391&gt;$FF393,"W","L"),""),IF($FH391&gt;$FH393,"W","L")),IF($FJ391&gt;$FJ393,"W","L"))</f>
        <v/>
      </c>
    </row>
    <row r="392" spans="1:171" ht="11.25" customHeight="1">
      <c r="A392" s="261"/>
      <c r="B392" s="262"/>
      <c r="C392" s="262"/>
      <c r="D392" s="262"/>
      <c r="E392" s="26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F392" s="282"/>
      <c r="AG392" s="282"/>
      <c r="AH392" s="304"/>
      <c r="AI392" s="305"/>
      <c r="AJ392" s="305"/>
      <c r="AK392" s="309"/>
      <c r="AL392" s="309"/>
      <c r="AM392" s="309"/>
      <c r="AN392" s="309"/>
      <c r="AO392" s="310"/>
      <c r="AQ392" s="157"/>
      <c r="AR392" s="158"/>
      <c r="AS392" s="158"/>
      <c r="AT392" s="158"/>
      <c r="AU392" s="158"/>
      <c r="AV392" s="158"/>
      <c r="AW392" s="158"/>
      <c r="AX392" s="158"/>
      <c r="AY392" s="158"/>
      <c r="AZ392" s="158"/>
      <c r="BA392" s="158"/>
      <c r="BB392" s="158"/>
      <c r="BC392" s="159"/>
      <c r="BD392" s="165"/>
      <c r="BE392" s="166"/>
      <c r="BF392" s="184"/>
      <c r="BG392" s="188"/>
      <c r="BH392" s="189"/>
      <c r="BI392" s="189"/>
      <c r="BJ392" s="189"/>
      <c r="BK392" s="189"/>
      <c r="BL392" s="189"/>
      <c r="BM392" s="189"/>
      <c r="BN392" s="189"/>
      <c r="BO392" s="189"/>
      <c r="BP392" s="189"/>
      <c r="BQ392" s="189"/>
      <c r="BR392" s="189"/>
      <c r="BS392" s="189"/>
      <c r="BT392" s="189"/>
      <c r="BU392" s="190"/>
      <c r="BV392" s="172"/>
      <c r="BW392" s="173"/>
      <c r="BX392" s="336"/>
      <c r="BY392" s="173"/>
      <c r="BZ392" s="336"/>
      <c r="CA392" s="173"/>
      <c r="CB392" s="336"/>
      <c r="CC392" s="173"/>
      <c r="CD392" s="336"/>
      <c r="CE392" s="338"/>
      <c r="CF392" s="174"/>
      <c r="CG392" s="157"/>
      <c r="CH392" s="158"/>
      <c r="CI392" s="158"/>
      <c r="CJ392" s="158"/>
      <c r="CK392" s="158"/>
      <c r="CL392" s="158"/>
      <c r="CM392" s="158"/>
      <c r="CN392" s="158"/>
      <c r="CO392" s="158"/>
      <c r="CP392" s="158"/>
      <c r="CQ392" s="158"/>
      <c r="CR392" s="158"/>
      <c r="CS392" s="159"/>
      <c r="CT392" s="165"/>
      <c r="CU392" s="166"/>
      <c r="CV392" s="184"/>
      <c r="CW392" s="188"/>
      <c r="CX392" s="189"/>
      <c r="CY392" s="189"/>
      <c r="CZ392" s="189"/>
      <c r="DA392" s="189"/>
      <c r="DB392" s="189"/>
      <c r="DC392" s="189"/>
      <c r="DD392" s="189"/>
      <c r="DE392" s="189"/>
      <c r="DF392" s="189"/>
      <c r="DG392" s="189"/>
      <c r="DH392" s="189"/>
      <c r="DI392" s="189"/>
      <c r="DJ392" s="189"/>
      <c r="DK392" s="190"/>
      <c r="DL392" s="172"/>
      <c r="DM392" s="173"/>
      <c r="DN392" s="336"/>
      <c r="DO392" s="173"/>
      <c r="DP392" s="336"/>
      <c r="DQ392" s="173"/>
      <c r="DR392" s="336"/>
      <c r="DS392" s="173"/>
      <c r="DT392" s="336"/>
      <c r="DU392" s="338"/>
      <c r="DV392" s="174"/>
      <c r="DW392" s="157"/>
      <c r="DX392" s="158"/>
      <c r="DY392" s="158"/>
      <c r="DZ392" s="158"/>
      <c r="EA392" s="158"/>
      <c r="EB392" s="158"/>
      <c r="EC392" s="158"/>
      <c r="ED392" s="158"/>
      <c r="EE392" s="158"/>
      <c r="EF392" s="158"/>
      <c r="EG392" s="158"/>
      <c r="EH392" s="158"/>
      <c r="EI392" s="159"/>
      <c r="EJ392" s="165"/>
      <c r="EK392" s="166"/>
      <c r="EL392" s="184"/>
      <c r="EM392" s="188"/>
      <c r="EN392" s="189"/>
      <c r="EO392" s="189"/>
      <c r="EP392" s="189"/>
      <c r="EQ392" s="189"/>
      <c r="ER392" s="189"/>
      <c r="ES392" s="189"/>
      <c r="ET392" s="189"/>
      <c r="EU392" s="189"/>
      <c r="EV392" s="189"/>
      <c r="EW392" s="189"/>
      <c r="EX392" s="189"/>
      <c r="EY392" s="189"/>
      <c r="EZ392" s="189"/>
      <c r="FA392" s="190"/>
      <c r="FB392" s="172"/>
      <c r="FC392" s="173"/>
      <c r="FD392" s="336"/>
      <c r="FE392" s="173"/>
      <c r="FF392" s="336"/>
      <c r="FG392" s="173"/>
      <c r="FH392" s="336"/>
      <c r="FI392" s="173"/>
      <c r="FJ392" s="336"/>
      <c r="FK392" s="338"/>
      <c r="FL392" s="174"/>
    </row>
    <row r="393" spans="1:171" ht="11.25" customHeight="1">
      <c r="A393" s="266" t="s">
        <v>11</v>
      </c>
      <c r="B393" s="267"/>
      <c r="C393" s="267"/>
      <c r="D393" s="277" t="s">
        <v>12</v>
      </c>
      <c r="E393" s="278"/>
      <c r="F393" s="280" t="str">
        <f>Players!$H$3</f>
        <v>Women's Singles</v>
      </c>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81"/>
      <c r="AE393" s="281"/>
      <c r="AF393" s="281"/>
      <c r="AG393" s="281"/>
      <c r="AH393" s="302" t="s">
        <v>13</v>
      </c>
      <c r="AI393" s="303"/>
      <c r="AJ393" s="303"/>
      <c r="AK393" s="328" t="s">
        <v>58</v>
      </c>
      <c r="AL393" s="328"/>
      <c r="AM393" s="328"/>
      <c r="AN393" s="328"/>
      <c r="AO393" s="329"/>
      <c r="AQ393" s="157"/>
      <c r="AR393" s="158"/>
      <c r="AS393" s="158"/>
      <c r="AT393" s="158"/>
      <c r="AU393" s="158"/>
      <c r="AV393" s="158"/>
      <c r="AW393" s="158"/>
      <c r="AX393" s="158"/>
      <c r="AY393" s="158"/>
      <c r="AZ393" s="158"/>
      <c r="BA393" s="158"/>
      <c r="BB393" s="158"/>
      <c r="BC393" s="159"/>
      <c r="BD393" s="165"/>
      <c r="BE393" s="166"/>
      <c r="BF393" s="175" t="str">
        <f>C414</f>
        <v>F</v>
      </c>
      <c r="BG393" s="177" t="str">
        <f>IF(VLOOKUP($BF393,$A397:$C407,3,FALSE)=0,"",CONCATENATE(VLOOKUP(VLOOKUP($BF393,$A397:$C407,3,FALSE),Players!$J:$N,4,FALSE)," ",VLOOKUP($BF393,$A397:$C407,3,FALSE)," ",IF(ISERROR(VLOOKUP(VLOOKUP($BF393,$A397:$C407,3,FALSE),Players!$J:$N,5,FALSE)),"()",CONCATENATE("(",VLOOKUP(VLOOKUP($BF393,$A397:$C407,3,FALSE),Players!$J:$N,5,FALSE),")"))))</f>
        <v/>
      </c>
      <c r="BH393" s="178"/>
      <c r="BI393" s="178"/>
      <c r="BJ393" s="178"/>
      <c r="BK393" s="178"/>
      <c r="BL393" s="178"/>
      <c r="BM393" s="178"/>
      <c r="BN393" s="178"/>
      <c r="BO393" s="178"/>
      <c r="BP393" s="178"/>
      <c r="BQ393" s="178"/>
      <c r="BR393" s="178"/>
      <c r="BS393" s="178"/>
      <c r="BT393" s="178"/>
      <c r="BU393" s="179"/>
      <c r="BV393" s="150" t="str">
        <f>IF(D414&lt;&gt;"",D414,"")</f>
        <v/>
      </c>
      <c r="BW393" s="151"/>
      <c r="BX393" s="288" t="str">
        <f>IF(F414&lt;&gt;"",F414,"")</f>
        <v/>
      </c>
      <c r="BY393" s="151"/>
      <c r="BZ393" s="288" t="str">
        <f>IF(H414&lt;&gt;"",H414,"")</f>
        <v/>
      </c>
      <c r="CA393" s="151"/>
      <c r="CB393" s="288" t="str">
        <f>IF(J414&lt;&gt;"",J414,"")</f>
        <v/>
      </c>
      <c r="CC393" s="151"/>
      <c r="CD393" s="288" t="str">
        <f>IF(L414&lt;&gt;"",L414,"")</f>
        <v/>
      </c>
      <c r="CE393" s="332"/>
      <c r="CF393" s="174" t="str">
        <f>IF($CF391&lt;&gt;"",IF(CF391="W","L","W"),"")</f>
        <v/>
      </c>
      <c r="CG393" s="157"/>
      <c r="CH393" s="158"/>
      <c r="CI393" s="158"/>
      <c r="CJ393" s="158"/>
      <c r="CK393" s="158"/>
      <c r="CL393" s="158"/>
      <c r="CM393" s="158"/>
      <c r="CN393" s="158"/>
      <c r="CO393" s="158"/>
      <c r="CP393" s="158"/>
      <c r="CQ393" s="158"/>
      <c r="CR393" s="158"/>
      <c r="CS393" s="159"/>
      <c r="CT393" s="165"/>
      <c r="CU393" s="166"/>
      <c r="CV393" s="175" t="str">
        <f>Q414</f>
        <v>D</v>
      </c>
      <c r="CW393" s="177" t="str">
        <f>IF(VLOOKUP($CV393,$A397:$C407,3,FALSE)=0,"",CONCATENATE(VLOOKUP(VLOOKUP($CV393,$A397:$C407,3,FALSE),Players!$J:$N,4,FALSE)," ",VLOOKUP($CV393,$A397:$C407,3,FALSE)," ",IF(ISERROR(VLOOKUP(VLOOKUP($CV393,$A397:$C407,3,FALSE),Players!$J:$N,5,FALSE)),"()",CONCATENATE("(",VLOOKUP(VLOOKUP($CV393,$A397:$C407,3,FALSE),Players!$J:$N,5,FALSE),")"))))</f>
        <v/>
      </c>
      <c r="CX393" s="178"/>
      <c r="CY393" s="178"/>
      <c r="CZ393" s="178"/>
      <c r="DA393" s="178"/>
      <c r="DB393" s="178"/>
      <c r="DC393" s="178"/>
      <c r="DD393" s="178"/>
      <c r="DE393" s="178"/>
      <c r="DF393" s="178"/>
      <c r="DG393" s="178"/>
      <c r="DH393" s="178"/>
      <c r="DI393" s="178"/>
      <c r="DJ393" s="178"/>
      <c r="DK393" s="179"/>
      <c r="DL393" s="150" t="str">
        <f>IF(R414&lt;&gt;"",R414,"")</f>
        <v/>
      </c>
      <c r="DM393" s="151"/>
      <c r="DN393" s="288" t="str">
        <f>IF(T414&lt;&gt;"",T414,"")</f>
        <v/>
      </c>
      <c r="DO393" s="151"/>
      <c r="DP393" s="288" t="str">
        <f>IF(V414&lt;&gt;"",V414,"")</f>
        <v/>
      </c>
      <c r="DQ393" s="151"/>
      <c r="DR393" s="288" t="str">
        <f>IF(X414&lt;&gt;"",X414,"")</f>
        <v/>
      </c>
      <c r="DS393" s="151"/>
      <c r="DT393" s="288" t="str">
        <f>IF(Z414&lt;&gt;"",Z414,"")</f>
        <v/>
      </c>
      <c r="DU393" s="332"/>
      <c r="DV393" s="174" t="str">
        <f>IF($DV391&lt;&gt;"",IF(DV391="W","L","W"),"")</f>
        <v/>
      </c>
      <c r="DW393" s="157"/>
      <c r="DX393" s="158"/>
      <c r="DY393" s="158"/>
      <c r="DZ393" s="158"/>
      <c r="EA393" s="158"/>
      <c r="EB393" s="158"/>
      <c r="EC393" s="158"/>
      <c r="ED393" s="158"/>
      <c r="EE393" s="158"/>
      <c r="EF393" s="158"/>
      <c r="EG393" s="158"/>
      <c r="EH393" s="158"/>
      <c r="EI393" s="159"/>
      <c r="EJ393" s="165"/>
      <c r="EK393" s="166"/>
      <c r="EL393" s="175" t="str">
        <f>AE414</f>
        <v>C</v>
      </c>
      <c r="EM393" s="177" t="str">
        <f>IF(VLOOKUP($EL393,$A397:$C407,3,FALSE)=0,"",CONCATENATE(VLOOKUP(VLOOKUP($EL393,$A397:$C407,3,FALSE),Players!$J:$N,4,FALSE)," ",VLOOKUP($EL393,$A397:$C407,3,FALSE)," ",IF(ISERROR(VLOOKUP(VLOOKUP($EL393,$A397:$C407,3,FALSE),Players!$J:$N,5,FALSE)),"()",CONCATENATE("(",VLOOKUP(VLOOKUP($EL393,$A397:$C407,3,FALSE),Players!$J:$N,5,FALSE),")"))))</f>
        <v/>
      </c>
      <c r="EN393" s="178"/>
      <c r="EO393" s="178"/>
      <c r="EP393" s="178"/>
      <c r="EQ393" s="178"/>
      <c r="ER393" s="178"/>
      <c r="ES393" s="178"/>
      <c r="ET393" s="178"/>
      <c r="EU393" s="178"/>
      <c r="EV393" s="178"/>
      <c r="EW393" s="178"/>
      <c r="EX393" s="178"/>
      <c r="EY393" s="178"/>
      <c r="EZ393" s="178"/>
      <c r="FA393" s="179"/>
      <c r="FB393" s="150" t="str">
        <f>IF(AF414&lt;&gt;"",AF414,"")</f>
        <v/>
      </c>
      <c r="FC393" s="151"/>
      <c r="FD393" s="288" t="str">
        <f>IF(AH414&lt;&gt;"",AH414,"")</f>
        <v/>
      </c>
      <c r="FE393" s="151"/>
      <c r="FF393" s="288" t="str">
        <f>IF(AJ414&lt;&gt;"",AJ414,"")</f>
        <v/>
      </c>
      <c r="FG393" s="151"/>
      <c r="FH393" s="288" t="str">
        <f>IF(AL414&lt;&gt;"",AL414,"")</f>
        <v/>
      </c>
      <c r="FI393" s="151"/>
      <c r="FJ393" s="288" t="str">
        <f>IF(AN414&lt;&gt;"",AN414,"")</f>
        <v/>
      </c>
      <c r="FK393" s="332"/>
      <c r="FL393" s="174" t="str">
        <f>IF($FL391&lt;&gt;"",IF(FL391="W","L","W"),"")</f>
        <v/>
      </c>
    </row>
    <row r="394" spans="1:171" ht="11.25" customHeight="1" thickBot="1">
      <c r="A394" s="275"/>
      <c r="B394" s="276"/>
      <c r="C394" s="276"/>
      <c r="D394" s="279"/>
      <c r="E394" s="279"/>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282"/>
      <c r="AG394" s="282"/>
      <c r="AH394" s="304"/>
      <c r="AI394" s="305"/>
      <c r="AJ394" s="305"/>
      <c r="AK394" s="330"/>
      <c r="AL394" s="330"/>
      <c r="AM394" s="330"/>
      <c r="AN394" s="330"/>
      <c r="AO394" s="331"/>
      <c r="AQ394" s="160"/>
      <c r="AR394" s="161"/>
      <c r="AS394" s="161"/>
      <c r="AT394" s="161"/>
      <c r="AU394" s="161"/>
      <c r="AV394" s="161"/>
      <c r="AW394" s="161"/>
      <c r="AX394" s="161"/>
      <c r="AY394" s="161"/>
      <c r="AZ394" s="161"/>
      <c r="BA394" s="161"/>
      <c r="BB394" s="161"/>
      <c r="BC394" s="162"/>
      <c r="BD394" s="167"/>
      <c r="BE394" s="168"/>
      <c r="BF394" s="176"/>
      <c r="BG394" s="180"/>
      <c r="BH394" s="181"/>
      <c r="BI394" s="181"/>
      <c r="BJ394" s="181"/>
      <c r="BK394" s="181"/>
      <c r="BL394" s="181"/>
      <c r="BM394" s="181"/>
      <c r="BN394" s="181"/>
      <c r="BO394" s="181"/>
      <c r="BP394" s="181"/>
      <c r="BQ394" s="181"/>
      <c r="BR394" s="181"/>
      <c r="BS394" s="181"/>
      <c r="BT394" s="181"/>
      <c r="BU394" s="182"/>
      <c r="BV394" s="152"/>
      <c r="BW394" s="153"/>
      <c r="BX394" s="333"/>
      <c r="BY394" s="153"/>
      <c r="BZ394" s="333"/>
      <c r="CA394" s="153"/>
      <c r="CB394" s="333"/>
      <c r="CC394" s="153"/>
      <c r="CD394" s="333"/>
      <c r="CE394" s="334"/>
      <c r="CF394" s="341"/>
      <c r="CG394" s="160"/>
      <c r="CH394" s="161"/>
      <c r="CI394" s="161"/>
      <c r="CJ394" s="161"/>
      <c r="CK394" s="161"/>
      <c r="CL394" s="161"/>
      <c r="CM394" s="161"/>
      <c r="CN394" s="161"/>
      <c r="CO394" s="161"/>
      <c r="CP394" s="161"/>
      <c r="CQ394" s="161"/>
      <c r="CR394" s="161"/>
      <c r="CS394" s="162"/>
      <c r="CT394" s="167"/>
      <c r="CU394" s="168"/>
      <c r="CV394" s="176"/>
      <c r="CW394" s="180"/>
      <c r="CX394" s="181"/>
      <c r="CY394" s="181"/>
      <c r="CZ394" s="181"/>
      <c r="DA394" s="181"/>
      <c r="DB394" s="181"/>
      <c r="DC394" s="181"/>
      <c r="DD394" s="181"/>
      <c r="DE394" s="181"/>
      <c r="DF394" s="181"/>
      <c r="DG394" s="181"/>
      <c r="DH394" s="181"/>
      <c r="DI394" s="181"/>
      <c r="DJ394" s="181"/>
      <c r="DK394" s="182"/>
      <c r="DL394" s="152"/>
      <c r="DM394" s="153"/>
      <c r="DN394" s="333"/>
      <c r="DO394" s="153"/>
      <c r="DP394" s="333"/>
      <c r="DQ394" s="153"/>
      <c r="DR394" s="333"/>
      <c r="DS394" s="153"/>
      <c r="DT394" s="333"/>
      <c r="DU394" s="334"/>
      <c r="DV394" s="174"/>
      <c r="DW394" s="160"/>
      <c r="DX394" s="161"/>
      <c r="DY394" s="161"/>
      <c r="DZ394" s="161"/>
      <c r="EA394" s="161"/>
      <c r="EB394" s="161"/>
      <c r="EC394" s="161"/>
      <c r="ED394" s="161"/>
      <c r="EE394" s="161"/>
      <c r="EF394" s="161"/>
      <c r="EG394" s="161"/>
      <c r="EH394" s="161"/>
      <c r="EI394" s="162"/>
      <c r="EJ394" s="167"/>
      <c r="EK394" s="168"/>
      <c r="EL394" s="176"/>
      <c r="EM394" s="180"/>
      <c r="EN394" s="181"/>
      <c r="EO394" s="181"/>
      <c r="EP394" s="181"/>
      <c r="EQ394" s="181"/>
      <c r="ER394" s="181"/>
      <c r="ES394" s="181"/>
      <c r="ET394" s="181"/>
      <c r="EU394" s="181"/>
      <c r="EV394" s="181"/>
      <c r="EW394" s="181"/>
      <c r="EX394" s="181"/>
      <c r="EY394" s="181"/>
      <c r="EZ394" s="181"/>
      <c r="FA394" s="182"/>
      <c r="FB394" s="152"/>
      <c r="FC394" s="153"/>
      <c r="FD394" s="333"/>
      <c r="FE394" s="153"/>
      <c r="FF394" s="333"/>
      <c r="FG394" s="153"/>
      <c r="FH394" s="333"/>
      <c r="FI394" s="153"/>
      <c r="FJ394" s="333"/>
      <c r="FK394" s="334"/>
      <c r="FL394" s="174"/>
    </row>
    <row r="395" spans="1:171" ht="11.25" customHeight="1">
      <c r="A395" s="259" t="s">
        <v>15</v>
      </c>
      <c r="B395" s="260"/>
      <c r="C395" s="260"/>
      <c r="D395" s="264">
        <v>7</v>
      </c>
      <c r="E395" s="264"/>
      <c r="F395" s="266" t="s">
        <v>16</v>
      </c>
      <c r="G395" s="267"/>
      <c r="H395" s="267"/>
      <c r="I395" s="283"/>
      <c r="J395" s="284"/>
      <c r="K395" s="284"/>
      <c r="L395" s="284"/>
      <c r="M395" s="284"/>
      <c r="N395" s="264"/>
      <c r="O395" s="264"/>
      <c r="P395" s="264"/>
      <c r="Q395" s="264"/>
      <c r="R395" s="264"/>
      <c r="S395" s="264"/>
      <c r="T395" s="264"/>
      <c r="U395" s="264"/>
      <c r="V395" s="264"/>
      <c r="W395" s="264"/>
      <c r="X395" s="264"/>
      <c r="Y395" s="325"/>
      <c r="Z395" s="150" t="s">
        <v>17</v>
      </c>
      <c r="AA395" s="270"/>
      <c r="AB395" s="288" t="s">
        <v>18</v>
      </c>
      <c r="AC395" s="270"/>
      <c r="AD395" s="288" t="s">
        <v>19</v>
      </c>
      <c r="AE395" s="270"/>
      <c r="AF395" s="288" t="s">
        <v>20</v>
      </c>
      <c r="AG395" s="270"/>
      <c r="AH395" s="288" t="s">
        <v>43</v>
      </c>
      <c r="AI395" s="270"/>
      <c r="AJ395" s="288" t="s">
        <v>52</v>
      </c>
      <c r="AK395" s="290"/>
      <c r="AL395" s="292" t="s">
        <v>21</v>
      </c>
      <c r="AM395" s="293"/>
      <c r="AN395" s="296" t="s">
        <v>22</v>
      </c>
      <c r="AO395" s="297"/>
      <c r="AQ395" s="126"/>
      <c r="AR395" s="126"/>
      <c r="AS395" s="126"/>
      <c r="AT395" s="126"/>
      <c r="AU395" s="126"/>
      <c r="AV395" s="126"/>
      <c r="AW395" s="126"/>
      <c r="AX395" s="126"/>
      <c r="AY395" s="126"/>
      <c r="AZ395" s="126"/>
      <c r="BA395" s="126"/>
      <c r="BB395" s="126"/>
      <c r="BC395" s="126"/>
      <c r="BV395" s="169" t="str">
        <f>IF(CF391&lt;&gt;"",IF(AND(AND(BV391&gt;-1,BV393&gt;-1),OR(BV391&gt;10,BV393&gt;10),ABS(BV391-BV393)&gt;1,IF(OR(BV391&gt;11,BV393&gt;11),ABS(BV391-BV393)=2,TRUE),BV391=INT(BV391),BV393=INT(BV393)),"","Error"),"")</f>
        <v/>
      </c>
      <c r="BW395" s="169"/>
      <c r="BX395" s="169" t="str">
        <f>IF(CF391&lt;&gt;"",IF(AND(AND(BX391&gt;-1,BX393&gt;-1),OR(BX391&gt;10,BX393&gt;10),ABS(BX391-BX393)&gt;1,IF(OR(BX391&gt;11,BX393&gt;11),ABS(BX391-BX393)=2,TRUE),BX391=INT(BX391),BX393=INT(BX393)),"","Error"),"")</f>
        <v/>
      </c>
      <c r="BY395" s="169"/>
      <c r="BZ395" s="169" t="str">
        <f>IF(CF391&lt;&gt;"",IF(AND(AND(BZ391&gt;-1,BZ393&gt;-1),OR(BZ391&gt;10,BZ393&gt;10),ABS(BZ391-BZ393)&gt;1,IF(OR(BZ391&gt;11,BZ393&gt;11),ABS(BZ391-BZ393)=2,TRUE),BZ391=INT(BZ391),BZ393=INT(BZ393)),"","Error"),"")</f>
        <v/>
      </c>
      <c r="CA395" s="169"/>
      <c r="CB395" s="169" t="str">
        <f>IF(AND(CF391&lt;&gt;"",CB391&lt;&gt;""),IF(AND(AND(CB391&gt;-1,CB393&gt;-1),OR(CB391&gt;10,CB393&gt;10),ABS(CB391-CB393)&gt;1,IF(OR(CB391&gt;11,CB393&gt;11),ABS(CB391-CB393)=2,TRUE),CB391=INT(CB391),CB393=INT(CB393)),"","Error"),"")</f>
        <v/>
      </c>
      <c r="CC395" s="169"/>
      <c r="CD395" s="169" t="str">
        <f>IF(AND(CF391&lt;&gt;"",CD391&lt;&gt;""),IF(AND(AND(CD391&gt;-1,CD393&gt;-1),OR(CD391&gt;10,CD393&gt;10),ABS(CD391-CD393)&gt;1,IF(OR(CD391&gt;11,CD393&gt;11),ABS(CD391-CD393)=2,TRUE),CD391=INT(CD391),CD393=INT(CD393)),"","Error"),"")</f>
        <v/>
      </c>
      <c r="CE395" s="169"/>
      <c r="CG395" s="126"/>
      <c r="CH395" s="126"/>
      <c r="CI395" s="126"/>
      <c r="CJ395" s="126"/>
      <c r="CK395" s="126"/>
      <c r="CL395" s="126"/>
      <c r="CM395" s="126"/>
      <c r="CN395" s="126"/>
      <c r="CO395" s="126"/>
      <c r="CP395" s="126"/>
      <c r="CQ395" s="126"/>
      <c r="CR395" s="126"/>
      <c r="CS395" s="126"/>
      <c r="DL395" s="169" t="str">
        <f>IF(DV391&lt;&gt;"",IF(AND(AND(DL391&gt;-1,DL393&gt;-1),OR(DL391&gt;10,DL393&gt;10),ABS(DL391-DL393)&gt;1,IF(OR(DL391&gt;11,DL393&gt;11),ABS(DL391-DL393)=2,TRUE),DL391=INT(DL391),DL393=INT(DL393)),"","Error"),"")</f>
        <v/>
      </c>
      <c r="DM395" s="169"/>
      <c r="DN395" s="169" t="str">
        <f>IF(DV391&lt;&gt;"",IF(AND(AND(DN391&gt;-1,DN393&gt;-1),OR(DN391&gt;10,DN393&gt;10),ABS(DN391-DN393)&gt;1,IF(OR(DN391&gt;11,DN393&gt;11),ABS(DN391-DN393)=2,TRUE),DN391=INT(DN391),DN393=INT(DN393)),"","Error"),"")</f>
        <v/>
      </c>
      <c r="DO395" s="169"/>
      <c r="DP395" s="169" t="str">
        <f>IF(DV391&lt;&gt;"",IF(AND(AND(DP391&gt;-1,DP393&gt;-1),OR(DP391&gt;10,DP393&gt;10),ABS(DP391-DP393)&gt;1,IF(OR(DP391&gt;11,DP393&gt;11),ABS(DP391-DP393)=2,TRUE),DP391=INT(DP391),DP393=INT(DP393)),"","Error"),"")</f>
        <v/>
      </c>
      <c r="DQ395" s="169"/>
      <c r="DR395" s="169" t="str">
        <f>IF(AND(DV391&lt;&gt;"",DR391&lt;&gt;""),IF(AND(AND(DR391&gt;-1,DR393&gt;-1),OR(DR391&gt;10,DR393&gt;10),ABS(DR391-DR393)&gt;1,IF(OR(DR391&gt;11,DR393&gt;11),ABS(DR391-DR393)=2,TRUE),DR391=INT(DR391),DR393=INT(DR393)),"","Error"),"")</f>
        <v/>
      </c>
      <c r="DS395" s="169"/>
      <c r="DT395" s="169" t="str">
        <f>IF(AND(DV391&lt;&gt;"",DT391&lt;&gt;""),IF(AND(AND(DT391&gt;-1,DT393&gt;-1),OR(DT391&gt;10,DT393&gt;10),ABS(DT391-DT393)&gt;1,IF(OR(DT391&gt;11,DT393&gt;11),ABS(DT391-DT393)=2,TRUE),DT391=INT(DT391),DT393=INT(DT393)),"","Error"),"")</f>
        <v/>
      </c>
      <c r="DU395" s="169"/>
      <c r="DW395" s="126"/>
      <c r="DX395" s="126"/>
      <c r="DY395" s="126"/>
      <c r="DZ395" s="126"/>
      <c r="EA395" s="126"/>
      <c r="EB395" s="126"/>
      <c r="EC395" s="126"/>
      <c r="ED395" s="126"/>
      <c r="EE395" s="126"/>
      <c r="EF395" s="126"/>
      <c r="EG395" s="126"/>
      <c r="EH395" s="126"/>
      <c r="EI395" s="126"/>
      <c r="FB395" s="169" t="str">
        <f>IF(FL391&lt;&gt;"",IF(AND(AND(FB391&gt;-1,FB393&gt;-1),OR(FB391&gt;10,FB393&gt;10),ABS(FB391-FB393)&gt;1,IF(OR(FB391&gt;11,FB393&gt;11),ABS(FB391-FB393)=2,TRUE),FB391=INT(FB391),FB393=INT(FB393)),"","Error"),"")</f>
        <v/>
      </c>
      <c r="FC395" s="169"/>
      <c r="FD395" s="169" t="str">
        <f>IF(FL391&lt;&gt;"",IF(AND(AND(FD391&gt;-1,FD393&gt;-1),OR(FD391&gt;10,FD393&gt;10),ABS(FD391-FD393)&gt;1,IF(OR(FD391&gt;11,FD393&gt;11),ABS(FD391-FD393)=2,TRUE),FD391=INT(FD391),FD393=INT(FD393)),"","Error"),"")</f>
        <v/>
      </c>
      <c r="FE395" s="169"/>
      <c r="FF395" s="169" t="str">
        <f>IF(FL391&lt;&gt;"",IF(AND(AND(FF391&gt;-1,FF393&gt;-1),OR(FF391&gt;10,FF393&gt;10),ABS(FF391-FF393)&gt;1,IF(OR(FF391&gt;11,FF393&gt;11),ABS(FF391-FF393)=2,TRUE),FF391=INT(FF391),FF393=INT(FF393)),"","Error"),"")</f>
        <v/>
      </c>
      <c r="FG395" s="169"/>
      <c r="FH395" s="169" t="str">
        <f>IF(AND(FL391&lt;&gt;"",FH391&lt;&gt;""),IF(AND(AND(FH391&gt;-1,FH393&gt;-1),OR(FH391&gt;10,FH393&gt;10),ABS(FH391-FH393)&gt;1,IF(OR(FH391&gt;11,FH393&gt;11),ABS(FH391-FH393)=2,TRUE),FH391=INT(FH391),FH393=INT(FH393)),"","Error"),"")</f>
        <v/>
      </c>
      <c r="FI395" s="169"/>
      <c r="FJ395" s="169" t="str">
        <f>IF(AND(FL391&lt;&gt;"",FJ391&lt;&gt;""),IF(AND(AND(FJ391&gt;-1,FJ393&gt;-1),OR(FJ391&gt;10,FJ393&gt;10),ABS(FJ391-FJ393)&gt;1,IF(OR(FJ391&gt;11,FJ393&gt;11),ABS(FJ391-FJ393)=2,TRUE),FJ391=INT(FJ391),FJ393=INT(FJ393)),"","Error"),"")</f>
        <v/>
      </c>
      <c r="FK395" s="169"/>
    </row>
    <row r="396" spans="1:171" ht="11.25" customHeight="1" thickBot="1">
      <c r="A396" s="261"/>
      <c r="B396" s="262"/>
      <c r="C396" s="262"/>
      <c r="D396" s="326"/>
      <c r="E396" s="326"/>
      <c r="F396" s="275"/>
      <c r="G396" s="276"/>
      <c r="H396" s="276"/>
      <c r="I396" s="286"/>
      <c r="J396" s="286"/>
      <c r="K396" s="286"/>
      <c r="L396" s="286"/>
      <c r="M396" s="286"/>
      <c r="N396" s="326"/>
      <c r="O396" s="326"/>
      <c r="P396" s="326"/>
      <c r="Q396" s="326"/>
      <c r="R396" s="326"/>
      <c r="S396" s="326"/>
      <c r="T396" s="326"/>
      <c r="U396" s="326"/>
      <c r="V396" s="326"/>
      <c r="W396" s="326"/>
      <c r="X396" s="326"/>
      <c r="Y396" s="327"/>
      <c r="Z396" s="194"/>
      <c r="AA396" s="195"/>
      <c r="AB396" s="289"/>
      <c r="AC396" s="195"/>
      <c r="AD396" s="289"/>
      <c r="AE396" s="195"/>
      <c r="AF396" s="289"/>
      <c r="AG396" s="195"/>
      <c r="AH396" s="289"/>
      <c r="AI396" s="195"/>
      <c r="AJ396" s="289"/>
      <c r="AK396" s="291"/>
      <c r="AL396" s="294"/>
      <c r="AM396" s="295"/>
      <c r="AN396" s="298"/>
      <c r="AO396" s="299"/>
      <c r="AQ396" s="126"/>
      <c r="AR396" s="126"/>
      <c r="AS396" s="126"/>
      <c r="AT396" s="126"/>
      <c r="AU396" s="126"/>
      <c r="AV396" s="126"/>
      <c r="AW396" s="126"/>
      <c r="AX396" s="126"/>
      <c r="AY396" s="126"/>
      <c r="AZ396" s="126"/>
      <c r="BA396" s="126"/>
      <c r="BB396" s="126"/>
      <c r="BC396" s="126"/>
      <c r="CG396" s="126"/>
      <c r="CH396" s="126"/>
      <c r="CI396" s="126"/>
      <c r="CJ396" s="126"/>
      <c r="CK396" s="126"/>
      <c r="CL396" s="126"/>
      <c r="CM396" s="126"/>
      <c r="CN396" s="126"/>
      <c r="CO396" s="126"/>
      <c r="CP396" s="126"/>
      <c r="CQ396" s="126"/>
      <c r="CR396" s="126"/>
      <c r="CS396" s="126"/>
      <c r="DW396" s="126"/>
      <c r="DX396" s="126"/>
      <c r="DY396" s="126"/>
      <c r="DZ396" s="126"/>
      <c r="EA396" s="126"/>
      <c r="EB396" s="126"/>
      <c r="EC396" s="126"/>
      <c r="ED396" s="126"/>
      <c r="EE396" s="126"/>
      <c r="EF396" s="126"/>
      <c r="EG396" s="126"/>
      <c r="EH396" s="126"/>
      <c r="EI396" s="126"/>
    </row>
    <row r="397" spans="1:171" ht="11.25" customHeight="1">
      <c r="A397" s="210" t="str">
        <f>Z395</f>
        <v>A</v>
      </c>
      <c r="B397" s="211"/>
      <c r="C397" s="342"/>
      <c r="D397" s="343"/>
      <c r="E397" s="343"/>
      <c r="F397" s="343"/>
      <c r="G397" s="343"/>
      <c r="H397" s="343"/>
      <c r="I397" s="343"/>
      <c r="J397" s="343"/>
      <c r="K397" s="343"/>
      <c r="L397" s="343"/>
      <c r="M397" s="343"/>
      <c r="N397" s="343"/>
      <c r="O397" s="343"/>
      <c r="P397" s="343"/>
      <c r="Q397" s="343"/>
      <c r="R397" s="343"/>
      <c r="S397" s="343"/>
      <c r="T397" s="343"/>
      <c r="U397" s="343"/>
      <c r="V397" s="343"/>
      <c r="W397" s="343"/>
      <c r="X397" s="343"/>
      <c r="Y397" s="344"/>
      <c r="Z397" s="250"/>
      <c r="AA397" s="229"/>
      <c r="AB397" s="252" t="str">
        <f>IF($D393="1P",IF(Z432=Z434,IF(X432=X434,IF(V432&lt;&gt;"",IF(V432&gt;V434,"W","L"),""),IF(X432&gt;X434,"W","L")),IF(Z432&gt;Z434,"W","L")),IF(Z420=Z422,IF(X420=X422,IF(V420&lt;&gt;"",IF(V420&gt;V422,"W","L"),""),IF(X420&gt;X422,"W","L")),IF(Z420&gt;Z422,"W","L")))</f>
        <v/>
      </c>
      <c r="AC397" s="253"/>
      <c r="AD397" s="252" t="str">
        <f>IF($D393="1P",IF(Z420=Z422,IF(X420=X422,IF(V420&lt;&gt;"",IF(V420&gt;V422,"W","L"),""),IF(X420&gt;X422,"W","L")),IF(Z420&gt;Z422,"W","L")),IF(L436=L438,IF(J436=J438,IF(H436&lt;&gt;"",IF(H436&gt;H438,"W","L"),""),IF(J436&gt;J438,"W","L")),IF(L436&gt;L438,"W","L")))</f>
        <v/>
      </c>
      <c r="AE397" s="253"/>
      <c r="AF397" s="252" t="str">
        <f>IF($D393="1P",IF(L436=L438,IF(J436=J438,IF(H436&lt;&gt;"",IF(H436&gt;H438,"W","L"),""),IF(J436&gt;J438,"W","L")),IF(L436&gt;L438,"W","L")),IF(L424=L426,IF(J424=J426,IF(H424&lt;&gt;"",IF(H424&gt;H426,"W","L"),""),IF(J424&gt;J426,"W","L")),IF(L424&gt;L426,"W","L")))</f>
        <v/>
      </c>
      <c r="AG397" s="253"/>
      <c r="AH397" s="252" t="str">
        <f>IF($D393="1P",IF(L424=L426,IF(J424=J426,IF(H424&lt;&gt;"",IF(H424&gt;H426,"W","L"),""),IF(J424&gt;J426,"W","L")),IF(L424&gt;L426,"W","L")),IF(Z432=Z434,IF(X432=X434,IF(V432&lt;&gt;"",IF(V432&gt;V434,"W","L"),""),IF(X432&gt;X434,"W","L")),IF(Z432&gt;Z434,"W","L")))</f>
        <v/>
      </c>
      <c r="AI397" s="253"/>
      <c r="AJ397" s="252" t="str">
        <f>IF($D393="1P",IF(L412=L414,IF(J412=J414,IF(H412&lt;&gt;"",IF(H412&gt;H414,"W","L"),""),IF(J412&gt;J414,"W","L")),IF(L412&gt;L414,"W","L")),IF(L412=L414,IF(J412=J414,IF(H412&lt;&gt;"",IF(H412&gt;H414,"W","L"),""),IF(J412&gt;J414,"W","L")),IF(L412&gt;L414,"W","L")))</f>
        <v/>
      </c>
      <c r="AK397" s="324"/>
      <c r="AL397" s="254" t="str">
        <f>IF(OR(COUNTIF(Z397:AJ397,"W"),COUNTIF(Z397:AJ397,"L")),COUNTIF(Z397:AJ397,"W")*2+COUNTIF(Z397:AJ397,"L"),"")</f>
        <v/>
      </c>
      <c r="AM397" s="255"/>
      <c r="AN397" s="256" t="str">
        <f>IF(AL397&lt;&gt;"",RANK(AL397,AL397:AL407,0),"")</f>
        <v/>
      </c>
      <c r="AO397" s="257"/>
      <c r="AQ397" s="127"/>
      <c r="AR397" s="127"/>
      <c r="AS397" s="127"/>
      <c r="AT397" s="127"/>
      <c r="AU397" s="127"/>
      <c r="AV397" s="127"/>
      <c r="AW397" s="127"/>
      <c r="AX397" s="127"/>
      <c r="AY397" s="127"/>
      <c r="AZ397" s="127"/>
      <c r="BA397" s="127"/>
      <c r="BB397" s="127"/>
      <c r="BC397" s="127"/>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127"/>
      <c r="CH397" s="127"/>
      <c r="CI397" s="127"/>
      <c r="CJ397" s="127"/>
      <c r="CK397" s="127"/>
      <c r="CL397" s="127"/>
      <c r="CM397" s="127"/>
      <c r="CN397" s="127"/>
      <c r="CO397" s="127"/>
      <c r="CP397" s="127"/>
      <c r="CQ397" s="127"/>
      <c r="CR397" s="127"/>
      <c r="CS397" s="127"/>
      <c r="CT397" s="40"/>
      <c r="CU397" s="40"/>
      <c r="CV397" s="40"/>
      <c r="CW397" s="40"/>
      <c r="CX397" s="40"/>
      <c r="CY397" s="40"/>
      <c r="CZ397" s="40"/>
      <c r="DA397" s="40"/>
      <c r="DB397" s="40"/>
      <c r="DC397" s="40"/>
      <c r="DD397" s="40"/>
      <c r="DE397" s="40"/>
      <c r="DF397" s="40"/>
      <c r="DG397" s="40"/>
      <c r="DH397" s="40"/>
      <c r="DI397" s="40"/>
      <c r="DJ397" s="40"/>
      <c r="DK397" s="40"/>
      <c r="DL397" s="40"/>
      <c r="DM397" s="40"/>
      <c r="DN397" s="40"/>
      <c r="DO397" s="40"/>
      <c r="DP397" s="40"/>
      <c r="DQ397" s="40"/>
      <c r="DR397" s="40"/>
      <c r="DS397" s="40"/>
      <c r="DT397" s="40"/>
      <c r="DU397" s="40"/>
      <c r="DW397" s="127"/>
      <c r="DX397" s="127"/>
      <c r="DY397" s="127"/>
      <c r="DZ397" s="127"/>
      <c r="EA397" s="127"/>
      <c r="EB397" s="127"/>
      <c r="EC397" s="127"/>
      <c r="ED397" s="127"/>
      <c r="EE397" s="127"/>
      <c r="EF397" s="127"/>
      <c r="EG397" s="127"/>
      <c r="EH397" s="127"/>
      <c r="EI397" s="127"/>
      <c r="EJ397" s="40"/>
      <c r="EK397" s="40"/>
      <c r="EL397" s="40"/>
      <c r="EM397" s="40"/>
      <c r="EN397" s="40"/>
      <c r="EO397" s="40"/>
      <c r="EP397" s="40"/>
      <c r="EQ397" s="40"/>
      <c r="ER397" s="40"/>
      <c r="ES397" s="40"/>
      <c r="ET397" s="40"/>
      <c r="EU397" s="40"/>
      <c r="EV397" s="40"/>
      <c r="EW397" s="40"/>
      <c r="EX397" s="40"/>
      <c r="EY397" s="40"/>
      <c r="EZ397" s="40"/>
      <c r="FA397" s="40"/>
      <c r="FB397" s="40"/>
      <c r="FC397" s="40"/>
      <c r="FD397" s="40"/>
      <c r="FE397" s="40"/>
      <c r="FF397" s="40"/>
      <c r="FG397" s="40"/>
      <c r="FH397" s="40"/>
      <c r="FI397" s="40"/>
      <c r="FJ397" s="40"/>
      <c r="FK397" s="40"/>
    </row>
    <row r="398" spans="1:171" ht="11.25" customHeight="1">
      <c r="A398" s="212"/>
      <c r="B398" s="213"/>
      <c r="C398" s="217"/>
      <c r="D398" s="218"/>
      <c r="E398" s="218"/>
      <c r="F398" s="218"/>
      <c r="G398" s="218"/>
      <c r="H398" s="218"/>
      <c r="I398" s="218"/>
      <c r="J398" s="218"/>
      <c r="K398" s="218"/>
      <c r="L398" s="218"/>
      <c r="M398" s="218"/>
      <c r="N398" s="218"/>
      <c r="O398" s="218"/>
      <c r="P398" s="218"/>
      <c r="Q398" s="218"/>
      <c r="R398" s="218"/>
      <c r="S398" s="218"/>
      <c r="T398" s="218"/>
      <c r="U398" s="218"/>
      <c r="V398" s="218"/>
      <c r="W398" s="218"/>
      <c r="X398" s="218"/>
      <c r="Y398" s="219"/>
      <c r="Z398" s="251"/>
      <c r="AA398" s="236"/>
      <c r="AB398" s="234"/>
      <c r="AC398" s="233"/>
      <c r="AD398" s="234"/>
      <c r="AE398" s="233"/>
      <c r="AF398" s="234"/>
      <c r="AG398" s="233"/>
      <c r="AH398" s="234"/>
      <c r="AI398" s="233"/>
      <c r="AJ398" s="234"/>
      <c r="AK398" s="238"/>
      <c r="AL398" s="241"/>
      <c r="AM398" s="240"/>
      <c r="AN398" s="258"/>
      <c r="AO398" s="243"/>
      <c r="AQ398" s="128"/>
      <c r="AR398" s="128"/>
      <c r="AS398" s="128"/>
      <c r="AT398" s="128"/>
      <c r="AU398" s="128"/>
      <c r="AV398" s="128"/>
      <c r="AW398" s="128"/>
      <c r="AX398" s="128"/>
      <c r="AY398" s="128"/>
      <c r="AZ398" s="128"/>
      <c r="BA398" s="128"/>
      <c r="BB398" s="128"/>
      <c r="BC398" s="128"/>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128"/>
      <c r="CH398" s="128"/>
      <c r="CI398" s="128"/>
      <c r="CJ398" s="128"/>
      <c r="CK398" s="128"/>
      <c r="CL398" s="128"/>
      <c r="CM398" s="128"/>
      <c r="CN398" s="128"/>
      <c r="CO398" s="128"/>
      <c r="CP398" s="128"/>
      <c r="CQ398" s="128"/>
      <c r="CR398" s="128"/>
      <c r="CS398" s="128"/>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W398" s="128"/>
      <c r="DX398" s="128"/>
      <c r="DY398" s="128"/>
      <c r="DZ398" s="128"/>
      <c r="EA398" s="128"/>
      <c r="EB398" s="128"/>
      <c r="EC398" s="128"/>
      <c r="ED398" s="128"/>
      <c r="EE398" s="128"/>
      <c r="EF398" s="128"/>
      <c r="EG398" s="128"/>
      <c r="EH398" s="128"/>
      <c r="EI398" s="128"/>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row>
    <row r="399" spans="1:171" ht="11.25" customHeight="1">
      <c r="A399" s="210" t="str">
        <f>AB395</f>
        <v>B</v>
      </c>
      <c r="B399" s="211"/>
      <c r="C399" s="342"/>
      <c r="D399" s="343"/>
      <c r="E399" s="343"/>
      <c r="F399" s="343"/>
      <c r="G399" s="343"/>
      <c r="H399" s="343"/>
      <c r="I399" s="343"/>
      <c r="J399" s="343"/>
      <c r="K399" s="343"/>
      <c r="L399" s="343"/>
      <c r="M399" s="343"/>
      <c r="N399" s="343"/>
      <c r="O399" s="343"/>
      <c r="P399" s="343"/>
      <c r="Q399" s="343"/>
      <c r="R399" s="343"/>
      <c r="S399" s="343"/>
      <c r="T399" s="343"/>
      <c r="U399" s="343"/>
      <c r="V399" s="343"/>
      <c r="W399" s="343"/>
      <c r="X399" s="343"/>
      <c r="Y399" s="344"/>
      <c r="Z399" s="220" t="str">
        <f>IF(AB397&lt;&gt;"",IF(AB397="W","L","W"),"")</f>
        <v/>
      </c>
      <c r="AA399" s="221"/>
      <c r="AB399" s="228"/>
      <c r="AC399" s="229"/>
      <c r="AD399" s="227" t="str">
        <f>IF($D393="1P",IF(L432=L434,IF(J432=J434,IF(H432&lt;&gt;"",IF(H432&gt;H434,"W","L"),""),IF(J432&gt;J434,"W","L")),IF(L432&gt;L434,"W","L")),IF(AN412=AN414,IF(AL412=AL414,IF(AJ412&lt;&gt;"",IF(AJ412&gt;AJ414,"W","L"),""),IF(AL412&gt;AL414,"W","L")),IF(AN412&gt;AN414,"W","L")))</f>
        <v/>
      </c>
      <c r="AE399" s="221"/>
      <c r="AF399" s="227" t="str">
        <f>IF($D393="1P",IF(Z424=Z426,IF(X424=X426,IF(V424&lt;&gt;"",IF(V424&gt;V426,"W","L"),""),IF(X424&gt;X426,"W","L")),IF(Z424&gt;Z426,"W","L")),IF(Z412=Z414,IF(X412=X414,IF(V412&lt;&gt;"",IF(V412&gt;V414,"W","L"),""),IF(X412&gt;X414,"W","L")),IF(Z412&gt;Z414,"W","L")))</f>
        <v/>
      </c>
      <c r="AG399" s="221"/>
      <c r="AH399" s="227" t="str">
        <f>IF($D393="1P",IF(L416=L418,IF(J416=J418,IF(H416&lt;&gt;"",IF(H416&gt;H418,"W","L"),""),IF(J416&gt;J418,"W","L")),IF(L416&gt;L418,"W","L")),IF(L416=L418,IF(J416=J418,IF(H416&lt;&gt;"",IF(H416&gt;H418,"W","L"),""),IF(J416&gt;J418,"W","L")),IF(L416&gt;L418,"W","L")))</f>
        <v/>
      </c>
      <c r="AI399" s="221"/>
      <c r="AJ399" s="227" t="str">
        <f>IF($D393="1P",IF(Z416=Z418,IF(X416=X418,IF(V416&lt;&gt;"",IF(V416&gt;V418,"W","L"),""),IF(X416&gt;X418,"W","L")),IF(Z416&gt;Z418,"W","L")),IF(L432=L434,IF(J432=J434,IF(H432&lt;&gt;"",IF(H432&gt;H434,"W","L"),""),IF(J432&gt;J434,"W","L")),IF(L432&gt;L434,"W","L")))</f>
        <v/>
      </c>
      <c r="AK399" s="237"/>
      <c r="AL399" s="239" t="str">
        <f>IF(OR(COUNTIF(Z399:AJ399,"W"),COUNTIF(Z399:AJ399,"L")),COUNTIF(Z399:AJ399,"W")*2+COUNTIF(Z399:AJ399,"L"),"")</f>
        <v/>
      </c>
      <c r="AM399" s="240"/>
      <c r="AN399" s="242" t="str">
        <f>IF(AL399&lt;&gt;"",RANK(AL399,AL397:AL407,0),"")</f>
        <v/>
      </c>
      <c r="AO399" s="243"/>
      <c r="AQ399" s="126"/>
      <c r="AR399" s="126"/>
      <c r="AS399" s="126"/>
      <c r="AT399" s="126"/>
      <c r="AU399" s="126"/>
      <c r="AV399" s="126"/>
      <c r="AW399" s="126"/>
      <c r="AX399" s="126"/>
      <c r="AY399" s="126"/>
      <c r="AZ399" s="126"/>
      <c r="BA399" s="126"/>
      <c r="BB399" s="126"/>
      <c r="BC399" s="126"/>
      <c r="CG399" s="126"/>
      <c r="CH399" s="126"/>
      <c r="CI399" s="126"/>
      <c r="CJ399" s="126"/>
      <c r="CK399" s="126"/>
      <c r="CL399" s="126"/>
      <c r="CM399" s="126"/>
      <c r="CN399" s="126"/>
      <c r="CO399" s="126"/>
      <c r="CP399" s="126"/>
      <c r="CQ399" s="126"/>
      <c r="CR399" s="126"/>
      <c r="CS399" s="126"/>
      <c r="DW399" s="126"/>
      <c r="DX399" s="126"/>
      <c r="DY399" s="126"/>
      <c r="DZ399" s="126"/>
      <c r="EA399" s="126"/>
      <c r="EB399" s="126"/>
      <c r="EC399" s="126"/>
      <c r="ED399" s="126"/>
      <c r="EE399" s="126"/>
      <c r="EF399" s="126"/>
      <c r="EG399" s="126"/>
      <c r="EH399" s="126"/>
      <c r="EI399" s="126"/>
    </row>
    <row r="400" spans="1:171" ht="11.25" customHeight="1" thickBot="1">
      <c r="A400" s="212"/>
      <c r="B400" s="213"/>
      <c r="C400" s="217"/>
      <c r="D400" s="218"/>
      <c r="E400" s="218"/>
      <c r="F400" s="218"/>
      <c r="G400" s="218"/>
      <c r="H400" s="218"/>
      <c r="I400" s="218"/>
      <c r="J400" s="218"/>
      <c r="K400" s="218"/>
      <c r="L400" s="218"/>
      <c r="M400" s="218"/>
      <c r="N400" s="218"/>
      <c r="O400" s="218"/>
      <c r="P400" s="218"/>
      <c r="Q400" s="218"/>
      <c r="R400" s="218"/>
      <c r="S400" s="218"/>
      <c r="T400" s="218"/>
      <c r="U400" s="218"/>
      <c r="V400" s="218"/>
      <c r="W400" s="218"/>
      <c r="X400" s="218"/>
      <c r="Y400" s="219"/>
      <c r="Z400" s="232"/>
      <c r="AA400" s="233"/>
      <c r="AB400" s="235"/>
      <c r="AC400" s="236"/>
      <c r="AD400" s="234"/>
      <c r="AE400" s="233"/>
      <c r="AF400" s="234"/>
      <c r="AG400" s="233"/>
      <c r="AH400" s="234"/>
      <c r="AI400" s="233"/>
      <c r="AJ400" s="234"/>
      <c r="AK400" s="238"/>
      <c r="AL400" s="241"/>
      <c r="AM400" s="240"/>
      <c r="AN400" s="258"/>
      <c r="AO400" s="243"/>
      <c r="AQ400" s="127"/>
      <c r="AR400" s="127"/>
      <c r="AS400" s="127"/>
      <c r="AT400" s="127"/>
      <c r="AU400" s="127"/>
      <c r="AV400" s="127"/>
      <c r="AW400" s="127"/>
      <c r="AX400" s="127"/>
      <c r="AY400" s="127"/>
      <c r="AZ400" s="127"/>
      <c r="BA400" s="127"/>
      <c r="BB400" s="127"/>
      <c r="BC400" s="127"/>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G400" s="127"/>
      <c r="CH400" s="127"/>
      <c r="CI400" s="127"/>
      <c r="CJ400" s="127"/>
      <c r="CK400" s="127"/>
      <c r="CL400" s="127"/>
      <c r="CM400" s="127"/>
      <c r="CN400" s="127"/>
      <c r="CO400" s="127"/>
      <c r="CP400" s="127"/>
      <c r="CQ400" s="127"/>
      <c r="CR400" s="127"/>
      <c r="CS400" s="127"/>
      <c r="CT400" s="40"/>
      <c r="CU400" s="40"/>
      <c r="CV400" s="40"/>
      <c r="CW400" s="40"/>
      <c r="CX400" s="40"/>
      <c r="CY400" s="40"/>
      <c r="CZ400" s="40"/>
      <c r="DA400" s="40"/>
      <c r="DB400" s="40"/>
      <c r="DC400" s="40"/>
      <c r="DD400" s="40"/>
      <c r="DE400" s="40"/>
      <c r="DF400" s="40"/>
      <c r="DG400" s="40"/>
      <c r="DH400" s="40"/>
      <c r="DI400" s="40"/>
      <c r="DJ400" s="40"/>
      <c r="DK400" s="40"/>
      <c r="DL400" s="40"/>
      <c r="DM400" s="40"/>
      <c r="DN400" s="40"/>
      <c r="DO400" s="40"/>
      <c r="DP400" s="40"/>
      <c r="DQ400" s="40"/>
      <c r="DR400" s="40"/>
      <c r="DS400" s="40"/>
      <c r="DT400" s="40"/>
      <c r="DU400" s="40"/>
      <c r="DW400" s="126"/>
      <c r="DX400" s="126"/>
      <c r="DY400" s="126"/>
      <c r="DZ400" s="126"/>
      <c r="EA400" s="126"/>
      <c r="EB400" s="126"/>
      <c r="EC400" s="126"/>
      <c r="ED400" s="126"/>
      <c r="EE400" s="126"/>
      <c r="EF400" s="126"/>
      <c r="EG400" s="126"/>
      <c r="EH400" s="126"/>
      <c r="EI400" s="126"/>
    </row>
    <row r="401" spans="1:171" ht="11.25" customHeight="1">
      <c r="A401" s="210" t="str">
        <f>AD395</f>
        <v>C</v>
      </c>
      <c r="B401" s="211"/>
      <c r="C401" s="342"/>
      <c r="D401" s="343"/>
      <c r="E401" s="343"/>
      <c r="F401" s="343"/>
      <c r="G401" s="343"/>
      <c r="H401" s="343"/>
      <c r="I401" s="343"/>
      <c r="J401" s="343"/>
      <c r="K401" s="343"/>
      <c r="L401" s="343"/>
      <c r="M401" s="343"/>
      <c r="N401" s="343"/>
      <c r="O401" s="343"/>
      <c r="P401" s="343"/>
      <c r="Q401" s="343"/>
      <c r="R401" s="343"/>
      <c r="S401" s="343"/>
      <c r="T401" s="343"/>
      <c r="U401" s="343"/>
      <c r="V401" s="343"/>
      <c r="W401" s="343"/>
      <c r="X401" s="343"/>
      <c r="Y401" s="344"/>
      <c r="Z401" s="220" t="str">
        <f>IF(AD397&lt;&gt;"",IF(AD397="W","L","W"),"")</f>
        <v/>
      </c>
      <c r="AA401" s="221"/>
      <c r="AB401" s="227" t="str">
        <f>IF(AD399&lt;&gt;"",IF(AD399="W","L","W"),"")</f>
        <v/>
      </c>
      <c r="AC401" s="221"/>
      <c r="AD401" s="228"/>
      <c r="AE401" s="229"/>
      <c r="AF401" s="227" t="str">
        <f>IF($D393="1P",IF(L420=L422,IF(J420=J422,IF(H420&lt;&gt;"",IF(H420&gt;H422,"W","L"),""),IF(J420&gt;J422,"W","L")),IF(L420&gt;L422,"W","L")),IF(L420=L422,IF(J420=J422,IF(H420&lt;&gt;"",IF(H420&gt;H422,"W","L"),""),IF(J420&gt;J422,"W","L")),IF(L420&gt;L422,"W","L")))</f>
        <v/>
      </c>
      <c r="AG401" s="221"/>
      <c r="AH401" s="227" t="str">
        <f>IF($D393="1P",IF(Z412=Z414,IF(X412=X414,IF(V412&lt;&gt;"",IF(V412&gt;V414,"W","L"),""),IF(X412&gt;X414,"W","L")),IF(Z412&gt;Z414,"W","L")),IF(L428=L430,IF(J428=J430,IF(H428&lt;&gt;"",IF(H428&gt;H430,"W","L"),""),IF(J428&gt;J430,"W","L")),IF(L428&gt;L430,"W","L")))</f>
        <v/>
      </c>
      <c r="AI401" s="221"/>
      <c r="AJ401" s="227" t="str">
        <f>IF($D393="1P",IF(Z436=Z438,IF(X436=X438,IF(V436&lt;&gt;"",IF(V436&gt;V438,"W","L"),""),IF(X436&gt;X438,"W","L")),IF(Z436&gt;Z438,"W","L")),IF(Z424=Z426,IF(X424=X426,IF(V424&lt;&gt;"",IF(V424&gt;V426,"W","L"),""),IF(X424&gt;X426,"W","L")),IF(Z424&gt;Z426,"W","L")))</f>
        <v/>
      </c>
      <c r="AK401" s="237"/>
      <c r="AL401" s="239" t="str">
        <f>IF(OR(COUNTIF(Z401:AJ401,"W"),COUNTIF(Z401:AJ401,"L")),COUNTIF(Z401:AJ401,"W")*2+COUNTIF(Z401:AJ401,"L"),"")</f>
        <v/>
      </c>
      <c r="AM401" s="240"/>
      <c r="AN401" s="242" t="str">
        <f>IF(AL401&lt;&gt;"",RANK(AL401,AL397:AL407,0),"")</f>
        <v/>
      </c>
      <c r="AO401" s="243"/>
      <c r="AQ401" s="154" t="str">
        <f>CONCATENATE($A395," ",$D395,","," ",$F393)</f>
        <v>Group: 7, Women's Singles</v>
      </c>
      <c r="AR401" s="155"/>
      <c r="AS401" s="155"/>
      <c r="AT401" s="155"/>
      <c r="AU401" s="155"/>
      <c r="AV401" s="155"/>
      <c r="AW401" s="155"/>
      <c r="AX401" s="155"/>
      <c r="AY401" s="155"/>
      <c r="AZ401" s="155"/>
      <c r="BA401" s="155"/>
      <c r="BB401" s="155"/>
      <c r="BC401" s="156"/>
      <c r="BD401" s="163">
        <f>A416</f>
        <v>2</v>
      </c>
      <c r="BE401" s="164"/>
      <c r="BF401" s="183" t="str">
        <f>C416</f>
        <v>B</v>
      </c>
      <c r="BG401" s="185" t="str">
        <f>IF(VLOOKUP($BF401,$A397:$C407,3,FALSE)=0,"",CONCATENATE(VLOOKUP(VLOOKUP($BF401,$A397:$C407,3,FALSE),Players!$J:$N,4,FALSE)," ",VLOOKUP($BF401,$A397:$C407,3,FALSE)," ",IF(ISERROR(VLOOKUP(VLOOKUP($BF401,$A397:$C407,3,FALSE),Players!$J:$N,5,FALSE)),"()",CONCATENATE("(",VLOOKUP(VLOOKUP($BF401,$A397:$C407,3,FALSE),Players!$J:$N,5,FALSE),")"))))</f>
        <v/>
      </c>
      <c r="BH401" s="186"/>
      <c r="BI401" s="186"/>
      <c r="BJ401" s="186"/>
      <c r="BK401" s="186"/>
      <c r="BL401" s="186"/>
      <c r="BM401" s="186"/>
      <c r="BN401" s="186"/>
      <c r="BO401" s="186"/>
      <c r="BP401" s="186"/>
      <c r="BQ401" s="186"/>
      <c r="BR401" s="186"/>
      <c r="BS401" s="186"/>
      <c r="BT401" s="186"/>
      <c r="BU401" s="187"/>
      <c r="BV401" s="170" t="str">
        <f>IF(D416&lt;&gt;"",D416,"")</f>
        <v/>
      </c>
      <c r="BW401" s="171"/>
      <c r="BX401" s="335" t="str">
        <f>IF(F416&lt;&gt;"",F416,"")</f>
        <v/>
      </c>
      <c r="BY401" s="171"/>
      <c r="BZ401" s="335" t="str">
        <f>IF(H416&lt;&gt;"",H416,"")</f>
        <v/>
      </c>
      <c r="CA401" s="171"/>
      <c r="CB401" s="335" t="str">
        <f>IF(J416&lt;&gt;"",J416,"")</f>
        <v/>
      </c>
      <c r="CC401" s="171"/>
      <c r="CD401" s="335" t="str">
        <f>IF(L416&lt;&gt;"",L416,"")</f>
        <v/>
      </c>
      <c r="CE401" s="337"/>
      <c r="CF401" s="174" t="str">
        <f>IF($CD401=$CD403,IF($CB401=$CB403,IF($BZ401&lt;&gt;"",IF($BZ401&gt;$BZ403,"W","L"),""),IF($CB401&gt;$CB403,"W","L")),IF($CD401&gt;$CD403,"W","L"))</f>
        <v/>
      </c>
      <c r="CG401" s="154" t="str">
        <f>CONCATENATE($A395," ",$D395,","," ",$F393)</f>
        <v>Group: 7, Women's Singles</v>
      </c>
      <c r="CH401" s="155"/>
      <c r="CI401" s="155"/>
      <c r="CJ401" s="155"/>
      <c r="CK401" s="155"/>
      <c r="CL401" s="155"/>
      <c r="CM401" s="155"/>
      <c r="CN401" s="155"/>
      <c r="CO401" s="155"/>
      <c r="CP401" s="155"/>
      <c r="CQ401" s="155"/>
      <c r="CR401" s="155"/>
      <c r="CS401" s="156"/>
      <c r="CT401" s="163">
        <f>O416</f>
        <v>9</v>
      </c>
      <c r="CU401" s="164"/>
      <c r="CV401" s="183" t="str">
        <f>Q416</f>
        <v>E</v>
      </c>
      <c r="CW401" s="185" t="str">
        <f>IF(VLOOKUP($CV401,$A397:$C407,3,FALSE)=0,"",CONCATENATE(VLOOKUP(VLOOKUP($CV401,$A397:$C407,3,FALSE),Players!$J:$N,4,FALSE)," ",VLOOKUP($CV401,$A397:$C407,3,FALSE)," ",IF(ISERROR(VLOOKUP(VLOOKUP($CV401,$A397:$C407,3,FALSE),Players!$J:$N,5,FALSE)),"()",CONCATENATE("(",VLOOKUP(VLOOKUP($CV401,$A397:$C407,3,FALSE),Players!$J:$N,5,FALSE),")"))))</f>
        <v/>
      </c>
      <c r="CX401" s="186"/>
      <c r="CY401" s="186"/>
      <c r="CZ401" s="186"/>
      <c r="DA401" s="186"/>
      <c r="DB401" s="186"/>
      <c r="DC401" s="186"/>
      <c r="DD401" s="186"/>
      <c r="DE401" s="186"/>
      <c r="DF401" s="186"/>
      <c r="DG401" s="186"/>
      <c r="DH401" s="186"/>
      <c r="DI401" s="186"/>
      <c r="DJ401" s="186"/>
      <c r="DK401" s="187"/>
      <c r="DL401" s="170" t="str">
        <f>IF(R416&lt;&gt;"",R416,"")</f>
        <v/>
      </c>
      <c r="DM401" s="171"/>
      <c r="DN401" s="335" t="str">
        <f>IF(T416&lt;&gt;"",T416,"")</f>
        <v/>
      </c>
      <c r="DO401" s="171"/>
      <c r="DP401" s="335" t="str">
        <f>IF(V416&lt;&gt;"",V416,"")</f>
        <v/>
      </c>
      <c r="DQ401" s="171"/>
      <c r="DR401" s="335" t="str">
        <f>IF(X416&lt;&gt;"",X416,"")</f>
        <v/>
      </c>
      <c r="DS401" s="171"/>
      <c r="DT401" s="335" t="str">
        <f>IF(Z416&lt;&gt;"",Z416,"")</f>
        <v/>
      </c>
      <c r="DU401" s="337"/>
      <c r="DV401" s="174" t="str">
        <f>IF($DT401=$DT403,IF($DR401=$DR403,IF($DP401&lt;&gt;"",IF($DP401&gt;$DP403,"W","L"),""),IF($DR401&gt;$DR403,"W","L")),IF($DT401&gt;$DT403,"W","L"))</f>
        <v/>
      </c>
      <c r="DW401" s="126"/>
      <c r="DX401" s="126"/>
      <c r="DY401" s="126"/>
      <c r="DZ401" s="126"/>
      <c r="EA401" s="126"/>
      <c r="EB401" s="126"/>
      <c r="EC401" s="126"/>
      <c r="ED401" s="126"/>
      <c r="EE401" s="126"/>
      <c r="EF401" s="126"/>
      <c r="EG401" s="126"/>
      <c r="EH401" s="126"/>
      <c r="EI401" s="126"/>
    </row>
    <row r="402" spans="1:171" ht="11.25" customHeight="1">
      <c r="A402" s="212"/>
      <c r="B402" s="213"/>
      <c r="C402" s="217"/>
      <c r="D402" s="218"/>
      <c r="E402" s="218"/>
      <c r="F402" s="218"/>
      <c r="G402" s="218"/>
      <c r="H402" s="218"/>
      <c r="I402" s="218"/>
      <c r="J402" s="218"/>
      <c r="K402" s="218"/>
      <c r="L402" s="218"/>
      <c r="M402" s="218"/>
      <c r="N402" s="218"/>
      <c r="O402" s="218"/>
      <c r="P402" s="218"/>
      <c r="Q402" s="218"/>
      <c r="R402" s="218"/>
      <c r="S402" s="218"/>
      <c r="T402" s="218"/>
      <c r="U402" s="218"/>
      <c r="V402" s="218"/>
      <c r="W402" s="218"/>
      <c r="X402" s="218"/>
      <c r="Y402" s="219"/>
      <c r="Z402" s="232"/>
      <c r="AA402" s="233"/>
      <c r="AB402" s="234"/>
      <c r="AC402" s="233"/>
      <c r="AD402" s="235"/>
      <c r="AE402" s="236"/>
      <c r="AF402" s="234"/>
      <c r="AG402" s="233"/>
      <c r="AH402" s="234"/>
      <c r="AI402" s="233"/>
      <c r="AJ402" s="234"/>
      <c r="AK402" s="238"/>
      <c r="AL402" s="241"/>
      <c r="AM402" s="240"/>
      <c r="AN402" s="258"/>
      <c r="AO402" s="243"/>
      <c r="AQ402" s="157"/>
      <c r="AR402" s="158"/>
      <c r="AS402" s="158"/>
      <c r="AT402" s="158"/>
      <c r="AU402" s="158"/>
      <c r="AV402" s="158"/>
      <c r="AW402" s="158"/>
      <c r="AX402" s="158"/>
      <c r="AY402" s="158"/>
      <c r="AZ402" s="158"/>
      <c r="BA402" s="158"/>
      <c r="BB402" s="158"/>
      <c r="BC402" s="159"/>
      <c r="BD402" s="165"/>
      <c r="BE402" s="166"/>
      <c r="BF402" s="184"/>
      <c r="BG402" s="188"/>
      <c r="BH402" s="189"/>
      <c r="BI402" s="189"/>
      <c r="BJ402" s="189"/>
      <c r="BK402" s="189"/>
      <c r="BL402" s="189"/>
      <c r="BM402" s="189"/>
      <c r="BN402" s="189"/>
      <c r="BO402" s="189"/>
      <c r="BP402" s="189"/>
      <c r="BQ402" s="189"/>
      <c r="BR402" s="189"/>
      <c r="BS402" s="189"/>
      <c r="BT402" s="189"/>
      <c r="BU402" s="190"/>
      <c r="BV402" s="172"/>
      <c r="BW402" s="173"/>
      <c r="BX402" s="336"/>
      <c r="BY402" s="173"/>
      <c r="BZ402" s="336"/>
      <c r="CA402" s="173"/>
      <c r="CB402" s="336"/>
      <c r="CC402" s="173"/>
      <c r="CD402" s="336"/>
      <c r="CE402" s="338"/>
      <c r="CF402" s="174"/>
      <c r="CG402" s="157"/>
      <c r="CH402" s="158"/>
      <c r="CI402" s="158"/>
      <c r="CJ402" s="158"/>
      <c r="CK402" s="158"/>
      <c r="CL402" s="158"/>
      <c r="CM402" s="158"/>
      <c r="CN402" s="158"/>
      <c r="CO402" s="158"/>
      <c r="CP402" s="158"/>
      <c r="CQ402" s="158"/>
      <c r="CR402" s="158"/>
      <c r="CS402" s="159"/>
      <c r="CT402" s="165"/>
      <c r="CU402" s="166"/>
      <c r="CV402" s="184"/>
      <c r="CW402" s="188"/>
      <c r="CX402" s="189"/>
      <c r="CY402" s="189"/>
      <c r="CZ402" s="189"/>
      <c r="DA402" s="189"/>
      <c r="DB402" s="189"/>
      <c r="DC402" s="189"/>
      <c r="DD402" s="189"/>
      <c r="DE402" s="189"/>
      <c r="DF402" s="189"/>
      <c r="DG402" s="189"/>
      <c r="DH402" s="189"/>
      <c r="DI402" s="189"/>
      <c r="DJ402" s="189"/>
      <c r="DK402" s="190"/>
      <c r="DL402" s="172"/>
      <c r="DM402" s="173"/>
      <c r="DN402" s="336"/>
      <c r="DO402" s="173"/>
      <c r="DP402" s="336"/>
      <c r="DQ402" s="173"/>
      <c r="DR402" s="336"/>
      <c r="DS402" s="173"/>
      <c r="DT402" s="336"/>
      <c r="DU402" s="338"/>
      <c r="DV402" s="174"/>
      <c r="DW402" s="126"/>
      <c r="DX402" s="126"/>
      <c r="DY402" s="126"/>
      <c r="DZ402" s="126"/>
      <c r="EA402" s="126"/>
      <c r="EB402" s="126"/>
      <c r="EC402" s="126"/>
      <c r="ED402" s="126"/>
      <c r="EE402" s="126"/>
      <c r="EF402" s="126"/>
      <c r="EG402" s="126"/>
      <c r="EH402" s="126"/>
      <c r="EI402" s="126"/>
    </row>
    <row r="403" spans="1:171" ht="11.25" customHeight="1">
      <c r="A403" s="210" t="str">
        <f>AF395</f>
        <v>D</v>
      </c>
      <c r="B403" s="211"/>
      <c r="C403" s="342"/>
      <c r="D403" s="343"/>
      <c r="E403" s="343"/>
      <c r="F403" s="343"/>
      <c r="G403" s="343"/>
      <c r="H403" s="343"/>
      <c r="I403" s="343"/>
      <c r="J403" s="343"/>
      <c r="K403" s="343"/>
      <c r="L403" s="343"/>
      <c r="M403" s="343"/>
      <c r="N403" s="343"/>
      <c r="O403" s="343"/>
      <c r="P403" s="343"/>
      <c r="Q403" s="343"/>
      <c r="R403" s="343"/>
      <c r="S403" s="343"/>
      <c r="T403" s="343"/>
      <c r="U403" s="343"/>
      <c r="V403" s="343"/>
      <c r="W403" s="343"/>
      <c r="X403" s="343"/>
      <c r="Y403" s="344"/>
      <c r="Z403" s="220" t="str">
        <f>IF(AF397&lt;&gt;"",IF(AF397="W","L","W"),"")</f>
        <v/>
      </c>
      <c r="AA403" s="221"/>
      <c r="AB403" s="227" t="str">
        <f>IF(AF399&lt;&gt;"",IF(AF399="W","L","W"),"")</f>
        <v/>
      </c>
      <c r="AC403" s="221"/>
      <c r="AD403" s="227" t="str">
        <f>IF(AF401&lt;&gt;"",IF(AF401="W","L","W"),"")</f>
        <v/>
      </c>
      <c r="AE403" s="221"/>
      <c r="AF403" s="228"/>
      <c r="AG403" s="229"/>
      <c r="AH403" s="227" t="str">
        <f>IF($D393="1P",IF(AN412=AN414,IF(AL412=AL414,IF(AJ412&lt;&gt;"",IF(AJ412&gt;AJ414,"W","L"),""),IF(AL412&gt;AL414,"W","L")),IF(AN412&gt;AN414,"W","L")),IF(Z428=Z430,IF(X428=X430,IF(V428&lt;&gt;"",IF(V428&gt;V430,"W","L"),""),IF(X428&gt;X430,"W","L")),IF(Z428&gt;Z430,"W","L")))</f>
        <v/>
      </c>
      <c r="AI403" s="221"/>
      <c r="AJ403" s="227" t="str">
        <f>IF($D393="1P",IF(L428=L430,IF(J428=J430,IF(H428&lt;&gt;"",IF(H428&gt;H430,"W","L"),""),IF(J428&gt;J430,"W","L")),IF(L428&gt;L430,"W","L")),IF(Z436=Z438,IF(X436=X438,IF(V436&lt;&gt;"",IF(V436&gt;V438,"W","L"),""),IF(X436&gt;X438,"W","L")),IF(Z436&gt;Z438,"W","L")))</f>
        <v/>
      </c>
      <c r="AK403" s="237"/>
      <c r="AL403" s="239" t="str">
        <f>IF(OR(COUNTIF(Z403:AJ403,"W"),COUNTIF(Z403:AJ403,"L")),COUNTIF(Z403:AJ403,"W")*2+COUNTIF(Z403:AJ403,"L"),"")</f>
        <v/>
      </c>
      <c r="AM403" s="240"/>
      <c r="AN403" s="242" t="str">
        <f>IF(AL403&lt;&gt;"",RANK(AL403,AL397:AL407,0),"")</f>
        <v/>
      </c>
      <c r="AO403" s="243"/>
      <c r="AQ403" s="157"/>
      <c r="AR403" s="158"/>
      <c r="AS403" s="158"/>
      <c r="AT403" s="158"/>
      <c r="AU403" s="158"/>
      <c r="AV403" s="158"/>
      <c r="AW403" s="158"/>
      <c r="AX403" s="158"/>
      <c r="AY403" s="158"/>
      <c r="AZ403" s="158"/>
      <c r="BA403" s="158"/>
      <c r="BB403" s="158"/>
      <c r="BC403" s="159"/>
      <c r="BD403" s="165"/>
      <c r="BE403" s="166"/>
      <c r="BF403" s="175" t="str">
        <f>C418</f>
        <v>E</v>
      </c>
      <c r="BG403" s="177" t="str">
        <f>IF(VLOOKUP($BF403,$A397:$C407,3,FALSE)=0,"",CONCATENATE(VLOOKUP(VLOOKUP($BF403,$A397:$C407,3,FALSE),Players!$J:$N,4,FALSE)," ",VLOOKUP($BF403,$A397:$C407,3,FALSE)," ",IF(ISERROR(VLOOKUP(VLOOKUP($BF403,$A397:$C407,3,FALSE),Players!$J:$N,5,FALSE)),"()",CONCATENATE("(",VLOOKUP(VLOOKUP($BF403,$A397:$C407,3,FALSE),Players!$J:$N,5,FALSE),")"))))</f>
        <v/>
      </c>
      <c r="BH403" s="178"/>
      <c r="BI403" s="178"/>
      <c r="BJ403" s="178"/>
      <c r="BK403" s="178"/>
      <c r="BL403" s="178"/>
      <c r="BM403" s="178"/>
      <c r="BN403" s="178"/>
      <c r="BO403" s="178"/>
      <c r="BP403" s="178"/>
      <c r="BQ403" s="178"/>
      <c r="BR403" s="178"/>
      <c r="BS403" s="178"/>
      <c r="BT403" s="178"/>
      <c r="BU403" s="179"/>
      <c r="BV403" s="150" t="str">
        <f>IF(D418&lt;&gt;"",D418,"")</f>
        <v/>
      </c>
      <c r="BW403" s="151"/>
      <c r="BX403" s="288" t="str">
        <f>IF(F418&lt;&gt;"",F418,"")</f>
        <v/>
      </c>
      <c r="BY403" s="151"/>
      <c r="BZ403" s="288" t="str">
        <f>IF(H418&lt;&gt;"",H418,"")</f>
        <v/>
      </c>
      <c r="CA403" s="151"/>
      <c r="CB403" s="288" t="str">
        <f>IF(J418&lt;&gt;"",J418,"")</f>
        <v/>
      </c>
      <c r="CC403" s="151"/>
      <c r="CD403" s="288" t="str">
        <f>IF(L418&lt;&gt;"",L418,"")</f>
        <v/>
      </c>
      <c r="CE403" s="332"/>
      <c r="CF403" s="174" t="str">
        <f>IF($CF401&lt;&gt;"",IF(CF401="W","L","W"),"")</f>
        <v/>
      </c>
      <c r="CG403" s="157"/>
      <c r="CH403" s="158"/>
      <c r="CI403" s="158"/>
      <c r="CJ403" s="158"/>
      <c r="CK403" s="158"/>
      <c r="CL403" s="158"/>
      <c r="CM403" s="158"/>
      <c r="CN403" s="158"/>
      <c r="CO403" s="158"/>
      <c r="CP403" s="158"/>
      <c r="CQ403" s="158"/>
      <c r="CR403" s="158"/>
      <c r="CS403" s="159"/>
      <c r="CT403" s="165"/>
      <c r="CU403" s="166"/>
      <c r="CV403" s="175" t="str">
        <f>Q418</f>
        <v>F</v>
      </c>
      <c r="CW403" s="177" t="str">
        <f>IF(VLOOKUP($CV403,$A397:$C407,3,FALSE)=0,"",CONCATENATE(VLOOKUP(VLOOKUP($CV403,$A397:$C407,3,FALSE),Players!$J:$N,4,FALSE)," ",VLOOKUP($CV403,$A397:$C407,3,FALSE)," ",IF(ISERROR(VLOOKUP(VLOOKUP($CV403,$A397:$C407,3,FALSE),Players!$J:$N,5,FALSE)),"()",CONCATENATE("(",VLOOKUP(VLOOKUP($CV403,$A397:$C407,3,FALSE),Players!$J:$N,5,FALSE),")"))))</f>
        <v/>
      </c>
      <c r="CX403" s="178"/>
      <c r="CY403" s="178"/>
      <c r="CZ403" s="178"/>
      <c r="DA403" s="178"/>
      <c r="DB403" s="178"/>
      <c r="DC403" s="178"/>
      <c r="DD403" s="178"/>
      <c r="DE403" s="178"/>
      <c r="DF403" s="178"/>
      <c r="DG403" s="178"/>
      <c r="DH403" s="178"/>
      <c r="DI403" s="178"/>
      <c r="DJ403" s="178"/>
      <c r="DK403" s="179"/>
      <c r="DL403" s="150" t="str">
        <f>IF(R418&lt;&gt;"",R418,"")</f>
        <v/>
      </c>
      <c r="DM403" s="151"/>
      <c r="DN403" s="288" t="str">
        <f>IF(T418&lt;&gt;"",T418,"")</f>
        <v/>
      </c>
      <c r="DO403" s="151"/>
      <c r="DP403" s="288" t="str">
        <f>IF(V418&lt;&gt;"",V418,"")</f>
        <v/>
      </c>
      <c r="DQ403" s="151"/>
      <c r="DR403" s="288" t="str">
        <f>IF(X418&lt;&gt;"",X418,"")</f>
        <v/>
      </c>
      <c r="DS403" s="151"/>
      <c r="DT403" s="288" t="str">
        <f>IF(Z418&lt;&gt;"",Z418,"")</f>
        <v/>
      </c>
      <c r="DU403" s="332"/>
      <c r="DV403" s="174" t="str">
        <f>IF($DV401&lt;&gt;"",IF(DV401="W","L","W"),"")</f>
        <v/>
      </c>
      <c r="DW403" s="126"/>
      <c r="DX403" s="126"/>
      <c r="DY403" s="126"/>
      <c r="DZ403" s="126"/>
      <c r="EA403" s="126"/>
      <c r="EB403" s="126"/>
      <c r="EC403" s="126"/>
      <c r="ED403" s="126"/>
      <c r="EE403" s="126"/>
      <c r="EF403" s="126"/>
      <c r="EG403" s="126"/>
      <c r="EH403" s="126"/>
      <c r="EI403" s="126"/>
    </row>
    <row r="404" spans="1:171" ht="11.25" customHeight="1" thickBot="1">
      <c r="A404" s="212"/>
      <c r="B404" s="213"/>
      <c r="C404" s="217"/>
      <c r="D404" s="218"/>
      <c r="E404" s="218"/>
      <c r="F404" s="218"/>
      <c r="G404" s="218"/>
      <c r="H404" s="218"/>
      <c r="I404" s="218"/>
      <c r="J404" s="218"/>
      <c r="K404" s="218"/>
      <c r="L404" s="218"/>
      <c r="M404" s="218"/>
      <c r="N404" s="218"/>
      <c r="O404" s="218"/>
      <c r="P404" s="218"/>
      <c r="Q404" s="218"/>
      <c r="R404" s="218"/>
      <c r="S404" s="218"/>
      <c r="T404" s="218"/>
      <c r="U404" s="218"/>
      <c r="V404" s="218"/>
      <c r="W404" s="218"/>
      <c r="X404" s="218"/>
      <c r="Y404" s="219"/>
      <c r="Z404" s="232"/>
      <c r="AA404" s="233"/>
      <c r="AB404" s="234"/>
      <c r="AC404" s="233"/>
      <c r="AD404" s="234"/>
      <c r="AE404" s="233"/>
      <c r="AF404" s="235"/>
      <c r="AG404" s="236"/>
      <c r="AH404" s="234"/>
      <c r="AI404" s="233"/>
      <c r="AJ404" s="234"/>
      <c r="AK404" s="238"/>
      <c r="AL404" s="241"/>
      <c r="AM404" s="240"/>
      <c r="AN404" s="258"/>
      <c r="AO404" s="243"/>
      <c r="AQ404" s="160"/>
      <c r="AR404" s="161"/>
      <c r="AS404" s="161"/>
      <c r="AT404" s="161"/>
      <c r="AU404" s="161"/>
      <c r="AV404" s="161"/>
      <c r="AW404" s="161"/>
      <c r="AX404" s="161"/>
      <c r="AY404" s="161"/>
      <c r="AZ404" s="161"/>
      <c r="BA404" s="161"/>
      <c r="BB404" s="161"/>
      <c r="BC404" s="162"/>
      <c r="BD404" s="167"/>
      <c r="BE404" s="168"/>
      <c r="BF404" s="176"/>
      <c r="BG404" s="180"/>
      <c r="BH404" s="181"/>
      <c r="BI404" s="181"/>
      <c r="BJ404" s="181"/>
      <c r="BK404" s="181"/>
      <c r="BL404" s="181"/>
      <c r="BM404" s="181"/>
      <c r="BN404" s="181"/>
      <c r="BO404" s="181"/>
      <c r="BP404" s="181"/>
      <c r="BQ404" s="181"/>
      <c r="BR404" s="181"/>
      <c r="BS404" s="181"/>
      <c r="BT404" s="181"/>
      <c r="BU404" s="182"/>
      <c r="BV404" s="152"/>
      <c r="BW404" s="153"/>
      <c r="BX404" s="333"/>
      <c r="BY404" s="153"/>
      <c r="BZ404" s="333"/>
      <c r="CA404" s="153"/>
      <c r="CB404" s="333"/>
      <c r="CC404" s="153"/>
      <c r="CD404" s="333"/>
      <c r="CE404" s="334"/>
      <c r="CF404" s="341"/>
      <c r="CG404" s="160"/>
      <c r="CH404" s="161"/>
      <c r="CI404" s="161"/>
      <c r="CJ404" s="161"/>
      <c r="CK404" s="161"/>
      <c r="CL404" s="161"/>
      <c r="CM404" s="161"/>
      <c r="CN404" s="161"/>
      <c r="CO404" s="161"/>
      <c r="CP404" s="161"/>
      <c r="CQ404" s="161"/>
      <c r="CR404" s="161"/>
      <c r="CS404" s="162"/>
      <c r="CT404" s="167"/>
      <c r="CU404" s="168"/>
      <c r="CV404" s="176"/>
      <c r="CW404" s="180"/>
      <c r="CX404" s="181"/>
      <c r="CY404" s="181"/>
      <c r="CZ404" s="181"/>
      <c r="DA404" s="181"/>
      <c r="DB404" s="181"/>
      <c r="DC404" s="181"/>
      <c r="DD404" s="181"/>
      <c r="DE404" s="181"/>
      <c r="DF404" s="181"/>
      <c r="DG404" s="181"/>
      <c r="DH404" s="181"/>
      <c r="DI404" s="181"/>
      <c r="DJ404" s="181"/>
      <c r="DK404" s="182"/>
      <c r="DL404" s="152"/>
      <c r="DM404" s="153"/>
      <c r="DN404" s="333"/>
      <c r="DO404" s="153"/>
      <c r="DP404" s="333"/>
      <c r="DQ404" s="153"/>
      <c r="DR404" s="333"/>
      <c r="DS404" s="153"/>
      <c r="DT404" s="333"/>
      <c r="DU404" s="334"/>
      <c r="DV404" s="174"/>
      <c r="DW404" s="126"/>
      <c r="DX404" s="126"/>
      <c r="DY404" s="126"/>
      <c r="DZ404" s="126"/>
      <c r="EA404" s="126"/>
      <c r="EB404" s="126"/>
      <c r="EC404" s="126"/>
      <c r="ED404" s="126"/>
      <c r="EE404" s="126"/>
      <c r="EF404" s="126"/>
      <c r="EG404" s="126"/>
      <c r="EH404" s="126"/>
      <c r="EI404" s="126"/>
    </row>
    <row r="405" spans="1:171" ht="11.25" customHeight="1">
      <c r="A405" s="210" t="str">
        <f>AH395</f>
        <v>E</v>
      </c>
      <c r="B405" s="211"/>
      <c r="C405" s="342"/>
      <c r="D405" s="343"/>
      <c r="E405" s="343"/>
      <c r="F405" s="343"/>
      <c r="G405" s="343"/>
      <c r="H405" s="343"/>
      <c r="I405" s="343"/>
      <c r="J405" s="343"/>
      <c r="K405" s="343"/>
      <c r="L405" s="343"/>
      <c r="M405" s="343"/>
      <c r="N405" s="343"/>
      <c r="O405" s="343"/>
      <c r="P405" s="343"/>
      <c r="Q405" s="343"/>
      <c r="R405" s="343"/>
      <c r="S405" s="343"/>
      <c r="T405" s="343"/>
      <c r="U405" s="343"/>
      <c r="V405" s="343"/>
      <c r="W405" s="343"/>
      <c r="X405" s="343"/>
      <c r="Y405" s="344"/>
      <c r="Z405" s="220" t="str">
        <f>IF(AH397&lt;&gt;"",IF(AH397="W","L","W"),"")</f>
        <v/>
      </c>
      <c r="AA405" s="221"/>
      <c r="AB405" s="227" t="str">
        <f>IF(AH399&lt;&gt;"",IF(AH399="W","L","W"),"")</f>
        <v/>
      </c>
      <c r="AC405" s="221"/>
      <c r="AD405" s="227" t="str">
        <f>IF(AH401&lt;&gt;"",IF(AH401="W","L","W"),"")</f>
        <v/>
      </c>
      <c r="AE405" s="221"/>
      <c r="AF405" s="227" t="str">
        <f>IF(AH403&lt;&gt;"",IF(AH403="W","L","W"),"")</f>
        <v/>
      </c>
      <c r="AG405" s="221"/>
      <c r="AH405" s="228"/>
      <c r="AI405" s="229"/>
      <c r="AJ405" s="227" t="str">
        <f>IF($D393="1P",IF(Z428=Z430,IF(X428=X430,IF(V428&lt;&gt;"",IF(V428&gt;V430,"W","L"),""),IF(X428&gt;X430,"W","L")),IF(Z428&gt;Z430,"W","L")),IF(Z416=Z418,IF(X416=X418,IF(V416&lt;&gt;"",IF(V416&gt;V418,"W","L"),""),IF(X416&gt;X418,"W","L")),IF(Z416&gt;Z418,"W","L")))</f>
        <v/>
      </c>
      <c r="AK405" s="237"/>
      <c r="AL405" s="239" t="str">
        <f>IF(OR(COUNTIF(Z405:AJ405,"W"),COUNTIF(Z405:AJ405,"L")),COUNTIF(Z405:AJ405,"W")*2+COUNTIF(Z405:AJ405,"L"),"")</f>
        <v/>
      </c>
      <c r="AM405" s="240"/>
      <c r="AN405" s="242" t="str">
        <f>IF(AL405&lt;&gt;"",RANK(AL405,AL397:AL407,0),"")</f>
        <v/>
      </c>
      <c r="AO405" s="243"/>
      <c r="AQ405" s="126"/>
      <c r="AR405" s="126"/>
      <c r="AS405" s="126"/>
      <c r="AT405" s="126"/>
      <c r="AU405" s="126"/>
      <c r="AV405" s="126"/>
      <c r="AW405" s="126"/>
      <c r="AX405" s="126"/>
      <c r="AY405" s="126"/>
      <c r="AZ405" s="126"/>
      <c r="BA405" s="126"/>
      <c r="BB405" s="126"/>
      <c r="BC405" s="126"/>
      <c r="BV405" s="169" t="str">
        <f>IF(CF401&lt;&gt;"",IF(AND(AND(BV401&gt;-1,BV403&gt;-1),OR(BV401&gt;10,BV403&gt;10),ABS(BV401-BV403)&gt;1,IF(OR(BV401&gt;11,BV403&gt;11),ABS(BV401-BV403)=2,TRUE),BV401=INT(BV401),BV403=INT(BV403)),"","Error"),"")</f>
        <v/>
      </c>
      <c r="BW405" s="169"/>
      <c r="BX405" s="169" t="str">
        <f>IF(CF401&lt;&gt;"",IF(AND(AND(BX401&gt;-1,BX403&gt;-1),OR(BX401&gt;10,BX403&gt;10),ABS(BX401-BX403)&gt;1,IF(OR(BX401&gt;11,BX403&gt;11),ABS(BX401-BX403)=2,TRUE),BX401=INT(BX401),BX403=INT(BX403)),"","Error"),"")</f>
        <v/>
      </c>
      <c r="BY405" s="169"/>
      <c r="BZ405" s="169" t="str">
        <f>IF(CF401&lt;&gt;"",IF(AND(AND(BZ401&gt;-1,BZ403&gt;-1),OR(BZ401&gt;10,BZ403&gt;10),ABS(BZ401-BZ403)&gt;1,IF(OR(BZ401&gt;11,BZ403&gt;11),ABS(BZ401-BZ403)=2,TRUE),BZ401=INT(BZ401),BZ403=INT(BZ403)),"","Error"),"")</f>
        <v/>
      </c>
      <c r="CA405" s="169"/>
      <c r="CB405" s="169" t="str">
        <f>IF(AND(CF401&lt;&gt;"",CB401&lt;&gt;""),IF(AND(AND(CB401&gt;-1,CB403&gt;-1),OR(CB401&gt;10,CB403&gt;10),ABS(CB401-CB403)&gt;1,IF(OR(CB401&gt;11,CB403&gt;11),ABS(CB401-CB403)=2,TRUE),CB401=INT(CB401),CB403=INT(CB403)),"","Error"),"")</f>
        <v/>
      </c>
      <c r="CC405" s="169"/>
      <c r="CD405" s="169" t="str">
        <f>IF(AND(CF401&lt;&gt;"",CD401&lt;&gt;""),IF(AND(AND(CD401&gt;-1,CD403&gt;-1),OR(CD401&gt;10,CD403&gt;10),ABS(CD401-CD403)&gt;1,IF(OR(CD401&gt;11,CD403&gt;11),ABS(CD401-CD403)=2,TRUE),CD401=INT(CD401),CD403=INT(CD403)),"","Error"),"")</f>
        <v/>
      </c>
      <c r="CE405" s="169"/>
      <c r="CG405" s="126"/>
      <c r="CH405" s="126"/>
      <c r="CI405" s="126"/>
      <c r="CJ405" s="126"/>
      <c r="CK405" s="126"/>
      <c r="CL405" s="126"/>
      <c r="CM405" s="126"/>
      <c r="CN405" s="126"/>
      <c r="CO405" s="126"/>
      <c r="CP405" s="126"/>
      <c r="CQ405" s="126"/>
      <c r="CR405" s="126"/>
      <c r="CS405" s="126"/>
      <c r="DL405" s="169" t="str">
        <f>IF(DV401&lt;&gt;"",IF(AND(AND(DL401&gt;-1,DL403&gt;-1),OR(DL401&gt;10,DL403&gt;10),ABS(DL401-DL403)&gt;1,IF(OR(DL401&gt;11,DL403&gt;11),ABS(DL401-DL403)=2,TRUE),DL401=INT(DL401),DL403=INT(DL403)),"","Error"),"")</f>
        <v/>
      </c>
      <c r="DM405" s="169"/>
      <c r="DN405" s="169" t="str">
        <f>IF(DV401&lt;&gt;"",IF(AND(AND(DN401&gt;-1,DN403&gt;-1),OR(DN401&gt;10,DN403&gt;10),ABS(DN401-DN403)&gt;1,IF(OR(DN401&gt;11,DN403&gt;11),ABS(DN401-DN403)=2,TRUE),DN401=INT(DN401),DN403=INT(DN403)),"","Error"),"")</f>
        <v/>
      </c>
      <c r="DO405" s="169"/>
      <c r="DP405" s="169" t="str">
        <f>IF(DV401&lt;&gt;"",IF(AND(AND(DP401&gt;-1,DP403&gt;-1),OR(DP401&gt;10,DP403&gt;10),ABS(DP401-DP403)&gt;1,IF(OR(DP401&gt;11,DP403&gt;11),ABS(DP401-DP403)=2,TRUE),DP401=INT(DP401),DP403=INT(DP403)),"","Error"),"")</f>
        <v/>
      </c>
      <c r="DQ405" s="169"/>
      <c r="DR405" s="169" t="str">
        <f>IF(AND(DV401&lt;&gt;"",DR401&lt;&gt;""),IF(AND(AND(DR401&gt;-1,DR403&gt;-1),OR(DR401&gt;10,DR403&gt;10),ABS(DR401-DR403)&gt;1,IF(OR(DR401&gt;11,DR403&gt;11),ABS(DR401-DR403)=2,TRUE),DR401=INT(DR401),DR403=INT(DR403)),"","Error"),"")</f>
        <v/>
      </c>
      <c r="DS405" s="169"/>
      <c r="DT405" s="169" t="str">
        <f>IF(AND(DV401&lt;&gt;"",DT401&lt;&gt;""),IF(AND(AND(DT401&gt;-1,DT403&gt;-1),OR(DT401&gt;10,DT403&gt;10),ABS(DT401-DT403)&gt;1,IF(OR(DT401&gt;11,DT403&gt;11),ABS(DT401-DT403)=2,TRUE),DT401=INT(DT401),DT403=INT(DT403)),"","Error"),"")</f>
        <v/>
      </c>
      <c r="DU405" s="169"/>
      <c r="DW405" s="126"/>
      <c r="DX405" s="126"/>
      <c r="DY405" s="126"/>
      <c r="DZ405" s="126"/>
      <c r="EA405" s="126"/>
      <c r="EB405" s="126"/>
      <c r="EC405" s="126"/>
      <c r="ED405" s="126"/>
      <c r="EE405" s="126"/>
      <c r="EF405" s="126"/>
      <c r="EG405" s="126"/>
      <c r="EH405" s="126"/>
      <c r="EI405" s="126"/>
    </row>
    <row r="406" spans="1:171" ht="11.25" customHeight="1">
      <c r="A406" s="212"/>
      <c r="B406" s="213"/>
      <c r="C406" s="217"/>
      <c r="D406" s="218"/>
      <c r="E406" s="218"/>
      <c r="F406" s="218"/>
      <c r="G406" s="218"/>
      <c r="H406" s="218"/>
      <c r="I406" s="218"/>
      <c r="J406" s="218"/>
      <c r="K406" s="218"/>
      <c r="L406" s="218"/>
      <c r="M406" s="218"/>
      <c r="N406" s="218"/>
      <c r="O406" s="218"/>
      <c r="P406" s="218"/>
      <c r="Q406" s="218"/>
      <c r="R406" s="218"/>
      <c r="S406" s="218"/>
      <c r="T406" s="218"/>
      <c r="U406" s="218"/>
      <c r="V406" s="218"/>
      <c r="W406" s="218"/>
      <c r="X406" s="218"/>
      <c r="Y406" s="219"/>
      <c r="Z406" s="232"/>
      <c r="AA406" s="233"/>
      <c r="AB406" s="234"/>
      <c r="AC406" s="233"/>
      <c r="AD406" s="234"/>
      <c r="AE406" s="233"/>
      <c r="AF406" s="234"/>
      <c r="AG406" s="233"/>
      <c r="AH406" s="235"/>
      <c r="AI406" s="236"/>
      <c r="AJ406" s="234"/>
      <c r="AK406" s="238"/>
      <c r="AL406" s="241"/>
      <c r="AM406" s="240"/>
      <c r="AN406" s="258"/>
      <c r="AO406" s="243"/>
      <c r="AQ406" s="126"/>
      <c r="AR406" s="126"/>
      <c r="AS406" s="126"/>
      <c r="AT406" s="126"/>
      <c r="AU406" s="126"/>
      <c r="AV406" s="126"/>
      <c r="AW406" s="126"/>
      <c r="AX406" s="126"/>
      <c r="AY406" s="126"/>
      <c r="AZ406" s="126"/>
      <c r="BA406" s="126"/>
      <c r="BB406" s="126"/>
      <c r="BC406" s="126"/>
      <c r="CG406" s="126"/>
      <c r="CH406" s="126"/>
      <c r="CI406" s="126"/>
      <c r="CJ406" s="126"/>
      <c r="CK406" s="126"/>
      <c r="CL406" s="126"/>
      <c r="CM406" s="126"/>
      <c r="CN406" s="126"/>
      <c r="CO406" s="126"/>
      <c r="CP406" s="126"/>
      <c r="CQ406" s="126"/>
      <c r="CR406" s="126"/>
      <c r="CS406" s="126"/>
      <c r="DW406" s="126"/>
      <c r="DX406" s="126"/>
      <c r="DY406" s="126"/>
      <c r="DZ406" s="126"/>
      <c r="EA406" s="126"/>
      <c r="EB406" s="126"/>
      <c r="EC406" s="126"/>
      <c r="ED406" s="126"/>
      <c r="EE406" s="126"/>
      <c r="EF406" s="126"/>
      <c r="EG406" s="126"/>
      <c r="EH406" s="126"/>
      <c r="EI406" s="126"/>
    </row>
    <row r="407" spans="1:171" ht="11.25" customHeight="1">
      <c r="A407" s="210" t="str">
        <f>AJ395</f>
        <v>F</v>
      </c>
      <c r="B407" s="211"/>
      <c r="C407" s="342"/>
      <c r="D407" s="343"/>
      <c r="E407" s="343"/>
      <c r="F407" s="343"/>
      <c r="G407" s="343"/>
      <c r="H407" s="343"/>
      <c r="I407" s="343"/>
      <c r="J407" s="343"/>
      <c r="K407" s="343"/>
      <c r="L407" s="343"/>
      <c r="M407" s="343"/>
      <c r="N407" s="343"/>
      <c r="O407" s="343"/>
      <c r="P407" s="343"/>
      <c r="Q407" s="343"/>
      <c r="R407" s="343"/>
      <c r="S407" s="343"/>
      <c r="T407" s="343"/>
      <c r="U407" s="343"/>
      <c r="V407" s="343"/>
      <c r="W407" s="343"/>
      <c r="X407" s="343"/>
      <c r="Y407" s="344"/>
      <c r="Z407" s="220" t="str">
        <f>IF(AJ397&lt;&gt;"",IF(AJ397="W","L","W"),"")</f>
        <v/>
      </c>
      <c r="AA407" s="221"/>
      <c r="AB407" s="227" t="str">
        <f>IF(AJ399&lt;&gt;"",IF(AJ399="W","L","W"),"")</f>
        <v/>
      </c>
      <c r="AC407" s="221"/>
      <c r="AD407" s="227" t="str">
        <f>IF(AJ401&lt;&gt;"",IF(AJ401="W","L","W"),"")</f>
        <v/>
      </c>
      <c r="AE407" s="221"/>
      <c r="AF407" s="227" t="str">
        <f>IF(AJ403&lt;&gt;"",IF(AJ403="W","L","W"),"")</f>
        <v/>
      </c>
      <c r="AG407" s="221"/>
      <c r="AH407" s="227" t="str">
        <f>IF(AJ405&lt;&gt;"",IF(AJ405="W","L","W"),"")</f>
        <v/>
      </c>
      <c r="AI407" s="221"/>
      <c r="AJ407" s="228"/>
      <c r="AK407" s="229"/>
      <c r="AL407" s="345" t="str">
        <f>IF(OR(COUNTIF(Z407:AJ407,"W"),COUNTIF(Z407:AJ407,"L")),COUNTIF(Z407:AJ407,"W")*2+COUNTIF(Z407:AJ407,"L"),"")</f>
        <v/>
      </c>
      <c r="AM407" s="346"/>
      <c r="AN407" s="242" t="str">
        <f>IF(AL407&lt;&gt;"",RANK(AL407,AL397:AL407,0),"")</f>
        <v/>
      </c>
      <c r="AO407" s="243"/>
      <c r="AQ407" s="127"/>
      <c r="AR407" s="127"/>
      <c r="AS407" s="127"/>
      <c r="AT407" s="127"/>
      <c r="AU407" s="127"/>
      <c r="AV407" s="127"/>
      <c r="AW407" s="127"/>
      <c r="AX407" s="127"/>
      <c r="AY407" s="127"/>
      <c r="AZ407" s="127"/>
      <c r="BA407" s="127"/>
      <c r="BB407" s="127"/>
      <c r="BC407" s="127"/>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G407" s="127"/>
      <c r="CH407" s="127"/>
      <c r="CI407" s="127"/>
      <c r="CJ407" s="127"/>
      <c r="CK407" s="127"/>
      <c r="CL407" s="127"/>
      <c r="CM407" s="127"/>
      <c r="CN407" s="127"/>
      <c r="CO407" s="127"/>
      <c r="CP407" s="127"/>
      <c r="CQ407" s="127"/>
      <c r="CR407" s="127"/>
      <c r="CS407" s="127"/>
      <c r="CT407" s="40"/>
      <c r="CU407" s="40"/>
      <c r="CV407" s="40"/>
      <c r="CW407" s="40"/>
      <c r="CX407" s="40"/>
      <c r="CY407" s="40"/>
      <c r="CZ407" s="40"/>
      <c r="DA407" s="40"/>
      <c r="DB407" s="40"/>
      <c r="DC407" s="40"/>
      <c r="DD407" s="40"/>
      <c r="DE407" s="40"/>
      <c r="DF407" s="40"/>
      <c r="DG407" s="40"/>
      <c r="DH407" s="40"/>
      <c r="DI407" s="40"/>
      <c r="DJ407" s="40"/>
      <c r="DK407" s="40"/>
      <c r="DL407" s="40"/>
      <c r="DM407" s="40"/>
      <c r="DN407" s="40"/>
      <c r="DO407" s="40"/>
      <c r="DP407" s="40"/>
      <c r="DQ407" s="40"/>
      <c r="DR407" s="40"/>
      <c r="DS407" s="40"/>
      <c r="DT407" s="40"/>
      <c r="DU407" s="40"/>
      <c r="DW407" s="126"/>
      <c r="DX407" s="126"/>
      <c r="DY407" s="126"/>
      <c r="DZ407" s="126"/>
      <c r="EA407" s="126"/>
      <c r="EB407" s="126"/>
      <c r="EC407" s="126"/>
      <c r="ED407" s="126"/>
      <c r="EE407" s="126"/>
      <c r="EF407" s="126"/>
      <c r="EG407" s="126"/>
      <c r="EH407" s="126"/>
      <c r="EI407" s="126"/>
    </row>
    <row r="408" spans="1:171" ht="11.25" customHeight="1" thickBot="1">
      <c r="A408" s="212"/>
      <c r="B408" s="213"/>
      <c r="C408" s="217"/>
      <c r="D408" s="218"/>
      <c r="E408" s="218"/>
      <c r="F408" s="218"/>
      <c r="G408" s="218"/>
      <c r="H408" s="218"/>
      <c r="I408" s="218"/>
      <c r="J408" s="218"/>
      <c r="K408" s="218"/>
      <c r="L408" s="218"/>
      <c r="M408" s="218"/>
      <c r="N408" s="218"/>
      <c r="O408" s="218"/>
      <c r="P408" s="218"/>
      <c r="Q408" s="218"/>
      <c r="R408" s="218"/>
      <c r="S408" s="218"/>
      <c r="T408" s="218"/>
      <c r="U408" s="218"/>
      <c r="V408" s="218"/>
      <c r="W408" s="218"/>
      <c r="X408" s="218"/>
      <c r="Y408" s="219"/>
      <c r="Z408" s="222"/>
      <c r="AA408" s="223"/>
      <c r="AB408" s="226"/>
      <c r="AC408" s="223"/>
      <c r="AD408" s="226"/>
      <c r="AE408" s="223"/>
      <c r="AF408" s="226"/>
      <c r="AG408" s="223"/>
      <c r="AH408" s="226"/>
      <c r="AI408" s="223"/>
      <c r="AJ408" s="230"/>
      <c r="AK408" s="231"/>
      <c r="AL408" s="347"/>
      <c r="AM408" s="348"/>
      <c r="AN408" s="248"/>
      <c r="AO408" s="249"/>
      <c r="AQ408" s="128"/>
      <c r="AR408" s="128"/>
      <c r="AS408" s="128"/>
      <c r="AT408" s="128"/>
      <c r="AU408" s="128"/>
      <c r="AV408" s="128"/>
      <c r="AW408" s="128"/>
      <c r="AX408" s="128"/>
      <c r="AY408" s="128"/>
      <c r="AZ408" s="128"/>
      <c r="BA408" s="128"/>
      <c r="BB408" s="128"/>
      <c r="BC408" s="128"/>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c r="CG408" s="128"/>
      <c r="CH408" s="128"/>
      <c r="CI408" s="128"/>
      <c r="CJ408" s="128"/>
      <c r="CK408" s="128"/>
      <c r="CL408" s="128"/>
      <c r="CM408" s="128"/>
      <c r="CN408" s="128"/>
      <c r="CO408" s="128"/>
      <c r="CP408" s="128"/>
      <c r="CQ408" s="128"/>
      <c r="CR408" s="128"/>
      <c r="CS408" s="128"/>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W408" s="126"/>
      <c r="DX408" s="126"/>
      <c r="DY408" s="126"/>
      <c r="DZ408" s="126"/>
      <c r="EA408" s="126"/>
      <c r="EB408" s="126"/>
      <c r="EC408" s="126"/>
      <c r="ED408" s="126"/>
      <c r="EE408" s="126"/>
      <c r="EF408" s="126"/>
      <c r="EG408" s="126"/>
      <c r="EH408" s="126"/>
      <c r="EI408" s="126"/>
    </row>
    <row r="409" spans="1:171" ht="11.25" customHeight="1">
      <c r="AQ409" s="126"/>
      <c r="AR409" s="126"/>
      <c r="AS409" s="126"/>
      <c r="AT409" s="126"/>
      <c r="AU409" s="126"/>
      <c r="AV409" s="126"/>
      <c r="AW409" s="126"/>
      <c r="AX409" s="126"/>
      <c r="AY409" s="126"/>
      <c r="AZ409" s="126"/>
      <c r="BA409" s="126"/>
      <c r="BB409" s="126"/>
      <c r="BC409" s="126"/>
      <c r="CG409" s="126"/>
      <c r="CH409" s="126"/>
      <c r="CI409" s="126"/>
      <c r="CJ409" s="126"/>
      <c r="CK409" s="126"/>
      <c r="CL409" s="126"/>
      <c r="CM409" s="126"/>
      <c r="CN409" s="126"/>
      <c r="CO409" s="126"/>
      <c r="CP409" s="126"/>
      <c r="CQ409" s="126"/>
      <c r="CR409" s="126"/>
      <c r="CS409" s="126"/>
      <c r="DW409" s="126"/>
      <c r="DX409" s="126"/>
      <c r="DY409" s="126"/>
      <c r="DZ409" s="126"/>
      <c r="EA409" s="126"/>
      <c r="EB409" s="126"/>
      <c r="EC409" s="126"/>
      <c r="ED409" s="126"/>
      <c r="EE409" s="126"/>
      <c r="EF409" s="126"/>
      <c r="EG409" s="126"/>
      <c r="EH409" s="126"/>
      <c r="EI409" s="126"/>
    </row>
    <row r="410" spans="1:171" ht="11.25" customHeight="1" thickBot="1">
      <c r="AP410" s="2"/>
      <c r="AQ410" s="127"/>
      <c r="AR410" s="127"/>
      <c r="AS410" s="127"/>
      <c r="AT410" s="127"/>
      <c r="AU410" s="127"/>
      <c r="AV410" s="127"/>
      <c r="AW410" s="127"/>
      <c r="AX410" s="127"/>
      <c r="AY410" s="127"/>
      <c r="AZ410" s="127"/>
      <c r="BA410" s="127"/>
      <c r="BB410" s="127"/>
      <c r="BC410" s="127"/>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G410" s="127"/>
      <c r="CH410" s="127"/>
      <c r="CI410" s="127"/>
      <c r="CJ410" s="127"/>
      <c r="CK410" s="127"/>
      <c r="CL410" s="127"/>
      <c r="CM410" s="127"/>
      <c r="CN410" s="127"/>
      <c r="CO410" s="127"/>
      <c r="CP410" s="127"/>
      <c r="CQ410" s="127"/>
      <c r="CR410" s="127"/>
      <c r="CS410" s="127"/>
      <c r="CT410" s="40"/>
      <c r="CU410" s="40"/>
      <c r="CV410" s="40"/>
      <c r="CW410" s="40"/>
      <c r="CX410" s="40"/>
      <c r="CY410" s="40"/>
      <c r="CZ410" s="40"/>
      <c r="DA410" s="40"/>
      <c r="DB410" s="40"/>
      <c r="DC410" s="40"/>
      <c r="DD410" s="40"/>
      <c r="DE410" s="40"/>
      <c r="DF410" s="40"/>
      <c r="DG410" s="40"/>
      <c r="DH410" s="40"/>
      <c r="DI410" s="40"/>
      <c r="DJ410" s="40"/>
      <c r="DK410" s="40"/>
      <c r="DL410" s="40"/>
      <c r="DM410" s="40"/>
      <c r="DN410" s="40"/>
      <c r="DO410" s="40"/>
      <c r="DP410" s="40"/>
      <c r="DQ410" s="40"/>
      <c r="DR410" s="40"/>
      <c r="DS410" s="40"/>
      <c r="DT410" s="40"/>
      <c r="DU410" s="40"/>
      <c r="DV410" s="2"/>
      <c r="DW410" s="126"/>
      <c r="DX410" s="126"/>
      <c r="DY410" s="126"/>
      <c r="DZ410" s="126"/>
      <c r="EA410" s="126"/>
      <c r="EB410" s="126"/>
      <c r="EC410" s="126"/>
      <c r="ED410" s="126"/>
      <c r="EE410" s="126"/>
      <c r="EF410" s="126"/>
      <c r="EG410" s="126"/>
      <c r="EH410" s="126"/>
      <c r="EI410" s="126"/>
      <c r="FL410" s="2"/>
      <c r="FM410" s="2"/>
      <c r="FN410" s="2"/>
      <c r="FO410" s="2"/>
    </row>
    <row r="411" spans="1:171" ht="11.25" customHeight="1" thickBo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154" t="str">
        <f>CONCATENATE($A395," ",$D395,","," ",$F393)</f>
        <v>Group: 7, Women's Singles</v>
      </c>
      <c r="AR411" s="155"/>
      <c r="AS411" s="155"/>
      <c r="AT411" s="155"/>
      <c r="AU411" s="155"/>
      <c r="AV411" s="155"/>
      <c r="AW411" s="155"/>
      <c r="AX411" s="155"/>
      <c r="AY411" s="155"/>
      <c r="AZ411" s="155"/>
      <c r="BA411" s="155"/>
      <c r="BB411" s="155"/>
      <c r="BC411" s="156"/>
      <c r="BD411" s="163">
        <f>A420</f>
        <v>3</v>
      </c>
      <c r="BE411" s="164"/>
      <c r="BF411" s="183" t="str">
        <f>C420</f>
        <v>C</v>
      </c>
      <c r="BG411" s="185" t="str">
        <f>IF(VLOOKUP($BF411,$A397:$C407,3,FALSE)=0,"",CONCATENATE(VLOOKUP(VLOOKUP($BF411,$A397:$C407,3,FALSE),Players!$J:$N,4,FALSE)," ",VLOOKUP($BF411,$A397:$C407,3,FALSE)," ",IF(ISERROR(VLOOKUP(VLOOKUP($BF411,$A397:$C407,3,FALSE),Players!$J:$N,5,FALSE)),"()",CONCATENATE("(",VLOOKUP(VLOOKUP($BF411,$A397:$C407,3,FALSE),Players!$J:$N,5,FALSE),")"))))</f>
        <v/>
      </c>
      <c r="BH411" s="186"/>
      <c r="BI411" s="186"/>
      <c r="BJ411" s="186"/>
      <c r="BK411" s="186"/>
      <c r="BL411" s="186"/>
      <c r="BM411" s="186"/>
      <c r="BN411" s="186"/>
      <c r="BO411" s="186"/>
      <c r="BP411" s="186"/>
      <c r="BQ411" s="186"/>
      <c r="BR411" s="186"/>
      <c r="BS411" s="186"/>
      <c r="BT411" s="186"/>
      <c r="BU411" s="187"/>
      <c r="BV411" s="170" t="str">
        <f>IF(D420&lt;&gt;"",D420,"")</f>
        <v/>
      </c>
      <c r="BW411" s="171"/>
      <c r="BX411" s="335" t="str">
        <f>IF(F420&lt;&gt;"",F420,"")</f>
        <v/>
      </c>
      <c r="BY411" s="171"/>
      <c r="BZ411" s="335" t="str">
        <f>IF(H420&lt;&gt;"",H420,"")</f>
        <v/>
      </c>
      <c r="CA411" s="171"/>
      <c r="CB411" s="335" t="str">
        <f>IF(J420&lt;&gt;"",J420,"")</f>
        <v/>
      </c>
      <c r="CC411" s="171"/>
      <c r="CD411" s="335" t="str">
        <f>IF(L420&lt;&gt;"",L420,"")</f>
        <v/>
      </c>
      <c r="CE411" s="337"/>
      <c r="CF411" s="174" t="str">
        <f>IF($CD411=$CD413,IF($CB411=$CB413,IF($BZ411&lt;&gt;"",IF($BZ411&gt;$BZ413,"W","L"),""),IF($CB411&gt;$CB413,"W","L")),IF($CD411&gt;$CD413,"W","L"))</f>
        <v/>
      </c>
      <c r="CG411" s="154" t="str">
        <f>CONCATENATE($A395," ",$D395,","," ",$F393)</f>
        <v>Group: 7, Women's Singles</v>
      </c>
      <c r="CH411" s="155"/>
      <c r="CI411" s="155"/>
      <c r="CJ411" s="155"/>
      <c r="CK411" s="155"/>
      <c r="CL411" s="155"/>
      <c r="CM411" s="155"/>
      <c r="CN411" s="155"/>
      <c r="CO411" s="155"/>
      <c r="CP411" s="155"/>
      <c r="CQ411" s="155"/>
      <c r="CR411" s="155"/>
      <c r="CS411" s="156"/>
      <c r="CT411" s="163">
        <f>O420</f>
        <v>10</v>
      </c>
      <c r="CU411" s="164"/>
      <c r="CV411" s="183" t="str">
        <f>Q420</f>
        <v>A</v>
      </c>
      <c r="CW411" s="185" t="str">
        <f>IF(VLOOKUP($CV411,$A397:$C407,3,FALSE)=0,"",CONCATENATE(VLOOKUP(VLOOKUP($CV411,$A397:$C407,3,FALSE),Players!$J:$N,4,FALSE)," ",VLOOKUP($CV411,$A397:$C407,3,FALSE)," ",IF(ISERROR(VLOOKUP(VLOOKUP($CV411,$A397:$C407,3,FALSE),Players!$J:$N,5,FALSE)),"()",CONCATENATE("(",VLOOKUP(VLOOKUP($CV411,$A397:$C407,3,FALSE),Players!$J:$N,5,FALSE),")"))))</f>
        <v/>
      </c>
      <c r="CX411" s="186"/>
      <c r="CY411" s="186"/>
      <c r="CZ411" s="186"/>
      <c r="DA411" s="186"/>
      <c r="DB411" s="186"/>
      <c r="DC411" s="186"/>
      <c r="DD411" s="186"/>
      <c r="DE411" s="186"/>
      <c r="DF411" s="186"/>
      <c r="DG411" s="186"/>
      <c r="DH411" s="186"/>
      <c r="DI411" s="186"/>
      <c r="DJ411" s="186"/>
      <c r="DK411" s="187"/>
      <c r="DL411" s="170" t="str">
        <f>IF(R420&lt;&gt;"",R420,"")</f>
        <v/>
      </c>
      <c r="DM411" s="171"/>
      <c r="DN411" s="335" t="str">
        <f>IF(T420&lt;&gt;"",T420,"")</f>
        <v/>
      </c>
      <c r="DO411" s="171"/>
      <c r="DP411" s="335" t="str">
        <f>IF(V420&lt;&gt;"",V420,"")</f>
        <v/>
      </c>
      <c r="DQ411" s="171"/>
      <c r="DR411" s="335" t="str">
        <f>IF(X420&lt;&gt;"",X420,"")</f>
        <v/>
      </c>
      <c r="DS411" s="171"/>
      <c r="DT411" s="335" t="str">
        <f>IF(Z420&lt;&gt;"",Z420,"")</f>
        <v/>
      </c>
      <c r="DU411" s="337"/>
      <c r="DV411" s="174" t="str">
        <f>IF($DT411=$DT413,IF($DR411=$DR413,IF($DP411&lt;&gt;"",IF($DP411&gt;$DP413,"W","L"),""),IF($DR411&gt;$DR413,"W","L")),IF($DT411&gt;$DT413,"W","L"))</f>
        <v/>
      </c>
      <c r="DW411" s="126"/>
      <c r="DX411" s="126"/>
      <c r="DY411" s="126"/>
      <c r="DZ411" s="126"/>
      <c r="EA411" s="126"/>
      <c r="EB411" s="126"/>
      <c r="EC411" s="126"/>
      <c r="ED411" s="126"/>
      <c r="EE411" s="126"/>
      <c r="EF411" s="126"/>
      <c r="EG411" s="126"/>
      <c r="EH411" s="126"/>
      <c r="EI411" s="126"/>
      <c r="FL411" s="2"/>
      <c r="FM411" s="2"/>
      <c r="FN411" s="2"/>
      <c r="FO411" s="2"/>
    </row>
    <row r="412" spans="1:171" ht="11.25" customHeight="1">
      <c r="A412" s="170">
        <v>1</v>
      </c>
      <c r="B412" s="191"/>
      <c r="C412" s="183" t="str">
        <f>IF($D393="1P","A","A")</f>
        <v>A</v>
      </c>
      <c r="D412" s="197"/>
      <c r="E412" s="198"/>
      <c r="F412" s="197"/>
      <c r="G412" s="198"/>
      <c r="H412" s="197"/>
      <c r="I412" s="198"/>
      <c r="J412" s="197"/>
      <c r="K412" s="198"/>
      <c r="L412" s="197"/>
      <c r="M412" s="208"/>
      <c r="N412" s="69" t="str">
        <f>IF(CF391&lt;&gt;"",IF(CF391="W",IF(SUM(IF(D412&gt;D414,1,0),IF(F412&gt;F414,1,0),IF(H412&gt;H414,1,0),IF(J412&gt;J414,1,0),IF(L412&gt;L414,1,0))&lt;&gt;3,"E",""),""),"")</f>
        <v/>
      </c>
      <c r="O412" s="170">
        <v>8</v>
      </c>
      <c r="P412" s="191"/>
      <c r="Q412" s="183" t="str">
        <f>IF($D393="1P","C","B")</f>
        <v>B</v>
      </c>
      <c r="R412" s="197"/>
      <c r="S412" s="198"/>
      <c r="T412" s="197"/>
      <c r="U412" s="198"/>
      <c r="V412" s="197"/>
      <c r="W412" s="198"/>
      <c r="X412" s="197"/>
      <c r="Y412" s="198"/>
      <c r="Z412" s="197"/>
      <c r="AA412" s="208"/>
      <c r="AB412" s="69" t="str">
        <f>IF(DV391&lt;&gt;"",IF(DV391="W",IF(SUM(IF(R412&gt;R414,1,0),IF(T412&gt;T414,1,0),IF(V412&gt;V414,1,0),IF(X412&gt;X414,1,0),IF(Z412&gt;Z414,1,0))&lt;&gt;3,"E",""),""),"")</f>
        <v/>
      </c>
      <c r="AC412" s="170">
        <v>15</v>
      </c>
      <c r="AD412" s="191"/>
      <c r="AE412" s="183" t="str">
        <f>IF($D393="1P","D","B")</f>
        <v>B</v>
      </c>
      <c r="AF412" s="197"/>
      <c r="AG412" s="198"/>
      <c r="AH412" s="197"/>
      <c r="AI412" s="198"/>
      <c r="AJ412" s="197"/>
      <c r="AK412" s="198"/>
      <c r="AL412" s="197"/>
      <c r="AM412" s="198"/>
      <c r="AN412" s="197"/>
      <c r="AO412" s="208"/>
      <c r="AP412" s="69" t="str">
        <f>IF(FL391&lt;&gt;"",IF(FL391="W",IF(SUM(IF(AF412&gt;AF414,1,0),IF(AH412&gt;AH414,1,0),IF(AJ412&gt;AJ414,1,0),IF(AL412&gt;AL414,1,0),IF(AN412&gt;AN414,1,0))&lt;&gt;3,"E",""),""),"")</f>
        <v/>
      </c>
      <c r="AQ412" s="157"/>
      <c r="AR412" s="158"/>
      <c r="AS412" s="158"/>
      <c r="AT412" s="158"/>
      <c r="AU412" s="158"/>
      <c r="AV412" s="158"/>
      <c r="AW412" s="158"/>
      <c r="AX412" s="158"/>
      <c r="AY412" s="158"/>
      <c r="AZ412" s="158"/>
      <c r="BA412" s="158"/>
      <c r="BB412" s="158"/>
      <c r="BC412" s="159"/>
      <c r="BD412" s="165"/>
      <c r="BE412" s="166"/>
      <c r="BF412" s="184"/>
      <c r="BG412" s="188"/>
      <c r="BH412" s="189"/>
      <c r="BI412" s="189"/>
      <c r="BJ412" s="189"/>
      <c r="BK412" s="189"/>
      <c r="BL412" s="189"/>
      <c r="BM412" s="189"/>
      <c r="BN412" s="189"/>
      <c r="BO412" s="189"/>
      <c r="BP412" s="189"/>
      <c r="BQ412" s="189"/>
      <c r="BR412" s="189"/>
      <c r="BS412" s="189"/>
      <c r="BT412" s="189"/>
      <c r="BU412" s="190"/>
      <c r="BV412" s="172"/>
      <c r="BW412" s="173"/>
      <c r="BX412" s="336"/>
      <c r="BY412" s="173"/>
      <c r="BZ412" s="336"/>
      <c r="CA412" s="173"/>
      <c r="CB412" s="336"/>
      <c r="CC412" s="173"/>
      <c r="CD412" s="336"/>
      <c r="CE412" s="338"/>
      <c r="CF412" s="174"/>
      <c r="CG412" s="157"/>
      <c r="CH412" s="158"/>
      <c r="CI412" s="158"/>
      <c r="CJ412" s="158"/>
      <c r="CK412" s="158"/>
      <c r="CL412" s="158"/>
      <c r="CM412" s="158"/>
      <c r="CN412" s="158"/>
      <c r="CO412" s="158"/>
      <c r="CP412" s="158"/>
      <c r="CQ412" s="158"/>
      <c r="CR412" s="158"/>
      <c r="CS412" s="159"/>
      <c r="CT412" s="165"/>
      <c r="CU412" s="166"/>
      <c r="CV412" s="184"/>
      <c r="CW412" s="188"/>
      <c r="CX412" s="189"/>
      <c r="CY412" s="189"/>
      <c r="CZ412" s="189"/>
      <c r="DA412" s="189"/>
      <c r="DB412" s="189"/>
      <c r="DC412" s="189"/>
      <c r="DD412" s="189"/>
      <c r="DE412" s="189"/>
      <c r="DF412" s="189"/>
      <c r="DG412" s="189"/>
      <c r="DH412" s="189"/>
      <c r="DI412" s="189"/>
      <c r="DJ412" s="189"/>
      <c r="DK412" s="190"/>
      <c r="DL412" s="172"/>
      <c r="DM412" s="173"/>
      <c r="DN412" s="336"/>
      <c r="DO412" s="173"/>
      <c r="DP412" s="336"/>
      <c r="DQ412" s="173"/>
      <c r="DR412" s="336"/>
      <c r="DS412" s="173"/>
      <c r="DT412" s="336"/>
      <c r="DU412" s="338"/>
      <c r="DV412" s="174"/>
      <c r="DW412" s="126"/>
      <c r="DX412" s="126"/>
      <c r="DY412" s="126"/>
      <c r="DZ412" s="126"/>
      <c r="EA412" s="126"/>
      <c r="EB412" s="126"/>
      <c r="EC412" s="126"/>
      <c r="ED412" s="126"/>
      <c r="EE412" s="126"/>
      <c r="EF412" s="126"/>
      <c r="EG412" s="126"/>
      <c r="EH412" s="126"/>
      <c r="EI412" s="126"/>
      <c r="FL412" s="3"/>
      <c r="FM412" s="3"/>
      <c r="FN412" s="3"/>
      <c r="FO412" s="3"/>
    </row>
    <row r="413" spans="1:171" ht="11.25" customHeight="1">
      <c r="A413" s="192"/>
      <c r="B413" s="193"/>
      <c r="C413" s="196"/>
      <c r="D413" s="199"/>
      <c r="E413" s="200"/>
      <c r="F413" s="199"/>
      <c r="G413" s="200"/>
      <c r="H413" s="199"/>
      <c r="I413" s="200"/>
      <c r="J413" s="199"/>
      <c r="K413" s="200"/>
      <c r="L413" s="199"/>
      <c r="M413" s="209"/>
      <c r="N413" s="69" t="str">
        <f>IF(CF391&lt;&gt;"",IF(ISERROR(AND(BV395="",BX395="",BZ395="",CB395="",CD395="")),"E",IF(AND(BV395="",BX395="",BZ395="",CB395="",CD395=""),"","E")),"")</f>
        <v/>
      </c>
      <c r="O413" s="192"/>
      <c r="P413" s="193"/>
      <c r="Q413" s="196"/>
      <c r="R413" s="199"/>
      <c r="S413" s="200"/>
      <c r="T413" s="199"/>
      <c r="U413" s="200"/>
      <c r="V413" s="199"/>
      <c r="W413" s="200"/>
      <c r="X413" s="199"/>
      <c r="Y413" s="200"/>
      <c r="Z413" s="199"/>
      <c r="AA413" s="209"/>
      <c r="AB413" s="69" t="str">
        <f>IF(DV391&lt;&gt;"",IF(ISERROR(AND(DL395="",DN395="",DP395="",DQ395="",DT395="")),"E",IF(AND(DL395="",DN395="",DP395="",DR395="",DT395=""),"","E")),"")</f>
        <v/>
      </c>
      <c r="AC413" s="192"/>
      <c r="AD413" s="193"/>
      <c r="AE413" s="196"/>
      <c r="AF413" s="199"/>
      <c r="AG413" s="200"/>
      <c r="AH413" s="199"/>
      <c r="AI413" s="200"/>
      <c r="AJ413" s="199"/>
      <c r="AK413" s="200"/>
      <c r="AL413" s="199"/>
      <c r="AM413" s="200"/>
      <c r="AN413" s="199"/>
      <c r="AO413" s="209"/>
      <c r="AP413" s="69" t="str">
        <f>IF(FL391&lt;&gt;"",IF(ISERROR(AND(FB395="",FD395="",FF395="",FH395="",FJ395="")),"E",IF(AND(FB395="",FD395="",FF395="",FH395="",FJ395=""),"","E")),"")</f>
        <v/>
      </c>
      <c r="AQ413" s="157"/>
      <c r="AR413" s="158"/>
      <c r="AS413" s="158"/>
      <c r="AT413" s="158"/>
      <c r="AU413" s="158"/>
      <c r="AV413" s="158"/>
      <c r="AW413" s="158"/>
      <c r="AX413" s="158"/>
      <c r="AY413" s="158"/>
      <c r="AZ413" s="158"/>
      <c r="BA413" s="158"/>
      <c r="BB413" s="158"/>
      <c r="BC413" s="159"/>
      <c r="BD413" s="165"/>
      <c r="BE413" s="166"/>
      <c r="BF413" s="175" t="str">
        <f>C422</f>
        <v>D</v>
      </c>
      <c r="BG413" s="177" t="str">
        <f>IF(VLOOKUP($BF413,$A397:$C407,3,FALSE)=0,"",CONCATENATE(VLOOKUP(VLOOKUP($BF413,$A397:$C407,3,FALSE),Players!$J:$N,4,FALSE)," ",VLOOKUP($BF413,$A397:$C407,3,FALSE)," ",IF(ISERROR(VLOOKUP(VLOOKUP($BF413,$A397:$C407,3,FALSE),Players!$J:$N,5,FALSE)),"()",CONCATENATE("(",VLOOKUP(VLOOKUP($BF413,$A397:$C407,3,FALSE),Players!$J:$N,5,FALSE),")"))))</f>
        <v/>
      </c>
      <c r="BH413" s="178"/>
      <c r="BI413" s="178"/>
      <c r="BJ413" s="178"/>
      <c r="BK413" s="178"/>
      <c r="BL413" s="178"/>
      <c r="BM413" s="178"/>
      <c r="BN413" s="178"/>
      <c r="BO413" s="178"/>
      <c r="BP413" s="178"/>
      <c r="BQ413" s="178"/>
      <c r="BR413" s="178"/>
      <c r="BS413" s="178"/>
      <c r="BT413" s="178"/>
      <c r="BU413" s="179"/>
      <c r="BV413" s="150" t="str">
        <f>IF(D422&lt;&gt;"",D422,"")</f>
        <v/>
      </c>
      <c r="BW413" s="151"/>
      <c r="BX413" s="288" t="str">
        <f>IF(F422&lt;&gt;"",F422,"")</f>
        <v/>
      </c>
      <c r="BY413" s="151"/>
      <c r="BZ413" s="288" t="str">
        <f>IF(H422&lt;&gt;"",H422,"")</f>
        <v/>
      </c>
      <c r="CA413" s="151"/>
      <c r="CB413" s="288" t="str">
        <f>IF(J422&lt;&gt;"",J422,"")</f>
        <v/>
      </c>
      <c r="CC413" s="151"/>
      <c r="CD413" s="288" t="str">
        <f>IF(L422&lt;&gt;"",L422,"")</f>
        <v/>
      </c>
      <c r="CE413" s="332"/>
      <c r="CF413" s="174" t="str">
        <f>IF($CF411&lt;&gt;"",IF(CF411="W","L","W"),"")</f>
        <v/>
      </c>
      <c r="CG413" s="157"/>
      <c r="CH413" s="158"/>
      <c r="CI413" s="158"/>
      <c r="CJ413" s="158"/>
      <c r="CK413" s="158"/>
      <c r="CL413" s="158"/>
      <c r="CM413" s="158"/>
      <c r="CN413" s="158"/>
      <c r="CO413" s="158"/>
      <c r="CP413" s="158"/>
      <c r="CQ413" s="158"/>
      <c r="CR413" s="158"/>
      <c r="CS413" s="159"/>
      <c r="CT413" s="165"/>
      <c r="CU413" s="166"/>
      <c r="CV413" s="175" t="str">
        <f>Q422</f>
        <v>B</v>
      </c>
      <c r="CW413" s="177" t="str">
        <f>IF(VLOOKUP($CV413,$A397:$C407,3,FALSE)=0,"",CONCATENATE(VLOOKUP(VLOOKUP($CV413,$A397:$C407,3,FALSE),Players!$J:$N,4,FALSE)," ",VLOOKUP($CV413,$A397:$C407,3,FALSE)," ",IF(ISERROR(VLOOKUP(VLOOKUP($CV413,$A397:$C407,3,FALSE),Players!$J:$N,5,FALSE)),"()",CONCATENATE("(",VLOOKUP(VLOOKUP($CV413,$A397:$C407,3,FALSE),Players!$J:$N,5,FALSE),")"))))</f>
        <v/>
      </c>
      <c r="CX413" s="178"/>
      <c r="CY413" s="178"/>
      <c r="CZ413" s="178"/>
      <c r="DA413" s="178"/>
      <c r="DB413" s="178"/>
      <c r="DC413" s="178"/>
      <c r="DD413" s="178"/>
      <c r="DE413" s="178"/>
      <c r="DF413" s="178"/>
      <c r="DG413" s="178"/>
      <c r="DH413" s="178"/>
      <c r="DI413" s="178"/>
      <c r="DJ413" s="178"/>
      <c r="DK413" s="179"/>
      <c r="DL413" s="150" t="str">
        <f>IF(R422&lt;&gt;"",R422,"")</f>
        <v/>
      </c>
      <c r="DM413" s="151"/>
      <c r="DN413" s="288" t="str">
        <f>IF(T422&lt;&gt;"",T422,"")</f>
        <v/>
      </c>
      <c r="DO413" s="151"/>
      <c r="DP413" s="288" t="str">
        <f>IF(V422&lt;&gt;"",V422,"")</f>
        <v/>
      </c>
      <c r="DQ413" s="151"/>
      <c r="DR413" s="288" t="str">
        <f>IF(X422&lt;&gt;"",X422,"")</f>
        <v/>
      </c>
      <c r="DS413" s="151"/>
      <c r="DT413" s="288" t="str">
        <f>IF(Z422&lt;&gt;"",Z422,"")</f>
        <v/>
      </c>
      <c r="DU413" s="332"/>
      <c r="DV413" s="174" t="str">
        <f>IF($DV411&lt;&gt;"",IF(DV411="W","L","W"),"")</f>
        <v/>
      </c>
      <c r="DW413" s="126"/>
      <c r="DX413" s="126"/>
      <c r="DY413" s="126"/>
      <c r="DZ413" s="126"/>
      <c r="EA413" s="126"/>
      <c r="EB413" s="126"/>
      <c r="EC413" s="126"/>
      <c r="ED413" s="126"/>
      <c r="EE413" s="126"/>
      <c r="EF413" s="126"/>
      <c r="EG413" s="126"/>
      <c r="EH413" s="126"/>
      <c r="EI413" s="126"/>
      <c r="FL413" s="3"/>
      <c r="FM413" s="3"/>
      <c r="FN413" s="3"/>
      <c r="FO413" s="3"/>
    </row>
    <row r="414" spans="1:171" ht="11.25" customHeight="1" thickBot="1">
      <c r="A414" s="192"/>
      <c r="B414" s="193"/>
      <c r="C414" s="175" t="str">
        <f>IF($D393="1P","F","F")</f>
        <v>F</v>
      </c>
      <c r="D414" s="201"/>
      <c r="E414" s="202"/>
      <c r="F414" s="201"/>
      <c r="G414" s="202"/>
      <c r="H414" s="201"/>
      <c r="I414" s="202"/>
      <c r="J414" s="201"/>
      <c r="K414" s="202"/>
      <c r="L414" s="201"/>
      <c r="M414" s="205"/>
      <c r="N414" s="69" t="str">
        <f>IF(CF391&lt;&gt;"",IF(ISERROR(AND(BV395="",BX395="",BZ395="",CB395="",CD395="")),"E",IF(AND(BV395="",BX395="",BZ395="",CB395="",CD395=""),"","E")),"")</f>
        <v/>
      </c>
      <c r="O414" s="192"/>
      <c r="P414" s="193"/>
      <c r="Q414" s="175" t="str">
        <f>IF($D393="1P","E","D")</f>
        <v>D</v>
      </c>
      <c r="R414" s="201"/>
      <c r="S414" s="202"/>
      <c r="T414" s="201"/>
      <c r="U414" s="202"/>
      <c r="V414" s="201"/>
      <c r="W414" s="202"/>
      <c r="X414" s="201"/>
      <c r="Y414" s="202"/>
      <c r="Z414" s="201"/>
      <c r="AA414" s="205"/>
      <c r="AB414" s="69" t="str">
        <f>IF(DV391&lt;&gt;"",IF(ISERROR(AND(DL395="",DN395="",DP395="",DQ395="",DT395="")),"E",IF(AND(DL395="",DN395="",DP395="",DR395="",DT395=""),"","E")),"")</f>
        <v/>
      </c>
      <c r="AC414" s="192"/>
      <c r="AD414" s="193"/>
      <c r="AE414" s="175" t="str">
        <f>IF($D393="1P","E","C")</f>
        <v>C</v>
      </c>
      <c r="AF414" s="201"/>
      <c r="AG414" s="202"/>
      <c r="AH414" s="201"/>
      <c r="AI414" s="202"/>
      <c r="AJ414" s="201"/>
      <c r="AK414" s="202"/>
      <c r="AL414" s="201"/>
      <c r="AM414" s="202"/>
      <c r="AN414" s="201"/>
      <c r="AO414" s="205"/>
      <c r="AP414" s="69" t="str">
        <f>IF(FL391&lt;&gt;"",IF(ISERROR(AND(FB395="",FD395="",FF395="",FH395="",FJ395="")),"E",IF(AND(FB395="",FD395="",FF395="",FH395="",FJ395=""),"","E")),"")</f>
        <v/>
      </c>
      <c r="AQ414" s="160"/>
      <c r="AR414" s="161"/>
      <c r="AS414" s="161"/>
      <c r="AT414" s="161"/>
      <c r="AU414" s="161"/>
      <c r="AV414" s="161"/>
      <c r="AW414" s="161"/>
      <c r="AX414" s="161"/>
      <c r="AY414" s="161"/>
      <c r="AZ414" s="161"/>
      <c r="BA414" s="161"/>
      <c r="BB414" s="161"/>
      <c r="BC414" s="162"/>
      <c r="BD414" s="167"/>
      <c r="BE414" s="168"/>
      <c r="BF414" s="176"/>
      <c r="BG414" s="180"/>
      <c r="BH414" s="181"/>
      <c r="BI414" s="181"/>
      <c r="BJ414" s="181"/>
      <c r="BK414" s="181"/>
      <c r="BL414" s="181"/>
      <c r="BM414" s="181"/>
      <c r="BN414" s="181"/>
      <c r="BO414" s="181"/>
      <c r="BP414" s="181"/>
      <c r="BQ414" s="181"/>
      <c r="BR414" s="181"/>
      <c r="BS414" s="181"/>
      <c r="BT414" s="181"/>
      <c r="BU414" s="182"/>
      <c r="BV414" s="152"/>
      <c r="BW414" s="153"/>
      <c r="BX414" s="333"/>
      <c r="BY414" s="153"/>
      <c r="BZ414" s="333"/>
      <c r="CA414" s="153"/>
      <c r="CB414" s="333"/>
      <c r="CC414" s="153"/>
      <c r="CD414" s="333"/>
      <c r="CE414" s="334"/>
      <c r="CF414" s="341"/>
      <c r="CG414" s="160"/>
      <c r="CH414" s="161"/>
      <c r="CI414" s="161"/>
      <c r="CJ414" s="161"/>
      <c r="CK414" s="161"/>
      <c r="CL414" s="161"/>
      <c r="CM414" s="161"/>
      <c r="CN414" s="161"/>
      <c r="CO414" s="161"/>
      <c r="CP414" s="161"/>
      <c r="CQ414" s="161"/>
      <c r="CR414" s="161"/>
      <c r="CS414" s="162"/>
      <c r="CT414" s="167"/>
      <c r="CU414" s="168"/>
      <c r="CV414" s="176"/>
      <c r="CW414" s="180"/>
      <c r="CX414" s="181"/>
      <c r="CY414" s="181"/>
      <c r="CZ414" s="181"/>
      <c r="DA414" s="181"/>
      <c r="DB414" s="181"/>
      <c r="DC414" s="181"/>
      <c r="DD414" s="181"/>
      <c r="DE414" s="181"/>
      <c r="DF414" s="181"/>
      <c r="DG414" s="181"/>
      <c r="DH414" s="181"/>
      <c r="DI414" s="181"/>
      <c r="DJ414" s="181"/>
      <c r="DK414" s="182"/>
      <c r="DL414" s="152"/>
      <c r="DM414" s="153"/>
      <c r="DN414" s="333"/>
      <c r="DO414" s="153"/>
      <c r="DP414" s="333"/>
      <c r="DQ414" s="153"/>
      <c r="DR414" s="333"/>
      <c r="DS414" s="153"/>
      <c r="DT414" s="333"/>
      <c r="DU414" s="334"/>
      <c r="DV414" s="174"/>
      <c r="DW414" s="126"/>
      <c r="DX414" s="126"/>
      <c r="DY414" s="126"/>
      <c r="DZ414" s="126"/>
      <c r="EA414" s="126"/>
      <c r="EB414" s="126"/>
      <c r="EC414" s="126"/>
      <c r="ED414" s="126"/>
      <c r="EE414" s="126"/>
      <c r="EF414" s="126"/>
      <c r="EG414" s="126"/>
      <c r="EH414" s="126"/>
      <c r="EI414" s="126"/>
      <c r="FL414" s="3"/>
      <c r="FM414" s="3"/>
      <c r="FN414" s="3"/>
      <c r="FO414" s="3"/>
    </row>
    <row r="415" spans="1:171" ht="11.25" customHeight="1" thickBot="1">
      <c r="A415" s="194"/>
      <c r="B415" s="195"/>
      <c r="C415" s="207"/>
      <c r="D415" s="203"/>
      <c r="E415" s="204"/>
      <c r="F415" s="203"/>
      <c r="G415" s="204"/>
      <c r="H415" s="203"/>
      <c r="I415" s="204"/>
      <c r="J415" s="203"/>
      <c r="K415" s="204"/>
      <c r="L415" s="203"/>
      <c r="M415" s="206"/>
      <c r="N415" s="69" t="str">
        <f>IF(CF393&lt;&gt;"",IF(CF393="W",IF(SUM(IF(D414&gt;D412,1,0),IF(F414&gt;F412,1,0),IF(H414&gt;H412,1,0),IF(J414&gt;J412,1,0),IF(L414&gt;L412,1,0))&lt;&gt;3,"E",""),""),"")</f>
        <v/>
      </c>
      <c r="O415" s="194"/>
      <c r="P415" s="195"/>
      <c r="Q415" s="207"/>
      <c r="R415" s="203"/>
      <c r="S415" s="204"/>
      <c r="T415" s="203"/>
      <c r="U415" s="204"/>
      <c r="V415" s="203"/>
      <c r="W415" s="204"/>
      <c r="X415" s="203"/>
      <c r="Y415" s="204"/>
      <c r="Z415" s="203"/>
      <c r="AA415" s="206"/>
      <c r="AB415" s="69" t="str">
        <f>IF(DV393&lt;&gt;"",IF(DV393="W",IF(SUM(IF(R414&gt;R412,1,0),IF(T414&gt;T412,1,0),IF(V414&gt;V412,1,0),IF(X414&gt;X412,1,0),IF(Z414&gt;Z412,1,0))&lt;&gt;3,"E",""),""),"")</f>
        <v/>
      </c>
      <c r="AC415" s="194"/>
      <c r="AD415" s="195"/>
      <c r="AE415" s="207"/>
      <c r="AF415" s="203"/>
      <c r="AG415" s="204"/>
      <c r="AH415" s="203"/>
      <c r="AI415" s="204"/>
      <c r="AJ415" s="203"/>
      <c r="AK415" s="204"/>
      <c r="AL415" s="203"/>
      <c r="AM415" s="204"/>
      <c r="AN415" s="203"/>
      <c r="AO415" s="206"/>
      <c r="AP415" s="69" t="str">
        <f>IF(FL393&lt;&gt;"",IF(FL393="W",IF(SUM(IF(AF414&gt;AF412,1,0),IF(AH414&gt;AH412,1,0),IF(AJ414&gt;AJ412,1,0),IF(AL414&gt;AL412,1,0),IF(AN414&gt;AN412,1,0))&lt;&gt;3,"E",""),""),"")</f>
        <v/>
      </c>
      <c r="AQ415" s="126"/>
      <c r="AR415" s="126"/>
      <c r="AS415" s="126"/>
      <c r="AT415" s="126"/>
      <c r="AU415" s="126"/>
      <c r="AV415" s="126"/>
      <c r="AW415" s="126"/>
      <c r="AX415" s="126"/>
      <c r="AY415" s="126"/>
      <c r="AZ415" s="126"/>
      <c r="BA415" s="126"/>
      <c r="BB415" s="126"/>
      <c r="BC415" s="126"/>
      <c r="BV415" s="169" t="str">
        <f>IF(CF411&lt;&gt;"",IF(AND(AND(BV411&gt;-1,BV413&gt;-1),OR(BV411&gt;10,BV413&gt;10),ABS(BV411-BV413)&gt;1,IF(OR(BV411&gt;11,BV413&gt;11),ABS(BV411-BV413)=2,TRUE),BV411=INT(BV411),BV413=INT(BV413)),"","Error"),"")</f>
        <v/>
      </c>
      <c r="BW415" s="169"/>
      <c r="BX415" s="169" t="str">
        <f>IF(CF411&lt;&gt;"",IF(AND(AND(BX411&gt;-1,BX413&gt;-1),OR(BX411&gt;10,BX413&gt;10),ABS(BX411-BX413)&gt;1,IF(OR(BX411&gt;11,BX413&gt;11),ABS(BX411-BX413)=2,TRUE),BX411=INT(BX411),BX413=INT(BX413)),"","Error"),"")</f>
        <v/>
      </c>
      <c r="BY415" s="169"/>
      <c r="BZ415" s="169" t="str">
        <f>IF(CF411&lt;&gt;"",IF(AND(AND(BZ411&gt;-1,BZ413&gt;-1),OR(BZ411&gt;10,BZ413&gt;10),ABS(BZ411-BZ413)&gt;1,IF(OR(BZ411&gt;11,BZ413&gt;11),ABS(BZ411-BZ413)=2,TRUE),BZ411=INT(BZ411),BZ413=INT(BZ413)),"","Error"),"")</f>
        <v/>
      </c>
      <c r="CA415" s="169"/>
      <c r="CB415" s="169" t="str">
        <f>IF(AND(CF411&lt;&gt;"",CB411&lt;&gt;""),IF(AND(AND(CB411&gt;-1,CB413&gt;-1),OR(CB411&gt;10,CB413&gt;10),ABS(CB411-CB413)&gt;1,IF(OR(CB411&gt;11,CB413&gt;11),ABS(CB411-CB413)=2,TRUE),CB411=INT(CB411),CB413=INT(CB413)),"","Error"),"")</f>
        <v/>
      </c>
      <c r="CC415" s="169"/>
      <c r="CD415" s="169" t="str">
        <f>IF(AND(CF411&lt;&gt;"",CD411&lt;&gt;""),IF(AND(AND(CD411&gt;-1,CD413&gt;-1),OR(CD411&gt;10,CD413&gt;10),ABS(CD411-CD413)&gt;1,IF(OR(CD411&gt;11,CD413&gt;11),ABS(CD411-CD413)=2,TRUE),CD411=INT(CD411),CD413=INT(CD413)),"","Error"),"")</f>
        <v/>
      </c>
      <c r="CE415" s="169"/>
      <c r="CG415" s="126"/>
      <c r="CH415" s="126"/>
      <c r="CI415" s="126"/>
      <c r="CJ415" s="126"/>
      <c r="CK415" s="126"/>
      <c r="CL415" s="126"/>
      <c r="CM415" s="126"/>
      <c r="CN415" s="126"/>
      <c r="CO415" s="126"/>
      <c r="CP415" s="126"/>
      <c r="CQ415" s="126"/>
      <c r="CR415" s="126"/>
      <c r="CS415" s="126"/>
      <c r="DL415" s="169" t="str">
        <f>IF(DV411&lt;&gt;"",IF(AND(AND(DL411&gt;-1,DL413&gt;-1),OR(DL411&gt;10,DL413&gt;10),ABS(DL411-DL413)&gt;1,IF(OR(DL411&gt;11,DL413&gt;11),ABS(DL411-DL413)=2,TRUE),DL411=INT(DL411),DL413=INT(DL413)),"","Error"),"")</f>
        <v/>
      </c>
      <c r="DM415" s="169"/>
      <c r="DN415" s="169" t="str">
        <f>IF(DV411&lt;&gt;"",IF(AND(AND(DN411&gt;-1,DN413&gt;-1),OR(DN411&gt;10,DN413&gt;10),ABS(DN411-DN413)&gt;1,IF(OR(DN411&gt;11,DN413&gt;11),ABS(DN411-DN413)=2,TRUE),DN411=INT(DN411),DN413=INT(DN413)),"","Error"),"")</f>
        <v/>
      </c>
      <c r="DO415" s="169"/>
      <c r="DP415" s="169" t="str">
        <f>IF(DV411&lt;&gt;"",IF(AND(AND(DP411&gt;-1,DP413&gt;-1),OR(DP411&gt;10,DP413&gt;10),ABS(DP411-DP413)&gt;1,IF(OR(DP411&gt;11,DP413&gt;11),ABS(DP411-DP413)=2,TRUE),DP411=INT(DP411),DP413=INT(DP413)),"","Error"),"")</f>
        <v/>
      </c>
      <c r="DQ415" s="169"/>
      <c r="DR415" s="169" t="str">
        <f>IF(AND(DV411&lt;&gt;"",DR411&lt;&gt;""),IF(AND(AND(DR411&gt;-1,DR413&gt;-1),OR(DR411&gt;10,DR413&gt;10),ABS(DR411-DR413)&gt;1,IF(OR(DR411&gt;11,DR413&gt;11),ABS(DR411-DR413)=2,TRUE),DR411=INT(DR411),DR413=INT(DR413)),"","Error"),"")</f>
        <v/>
      </c>
      <c r="DS415" s="169"/>
      <c r="DT415" s="169" t="str">
        <f>IF(AND(DV411&lt;&gt;"",DT411&lt;&gt;""),IF(AND(AND(DT411&gt;-1,DT413&gt;-1),OR(DT411&gt;10,DT413&gt;10),ABS(DT411-DT413)&gt;1,IF(OR(DT411&gt;11,DT413&gt;11),ABS(DT411-DT413)=2,TRUE),DT411=INT(DT411),DT413=INT(DT413)),"","Error"),"")</f>
        <v/>
      </c>
      <c r="DU415" s="169"/>
      <c r="DV415" s="3"/>
      <c r="DW415" s="126"/>
      <c r="DX415" s="126"/>
      <c r="DY415" s="126"/>
      <c r="DZ415" s="126"/>
      <c r="EA415" s="126"/>
      <c r="EB415" s="126"/>
      <c r="EC415" s="126"/>
      <c r="ED415" s="126"/>
      <c r="EE415" s="126"/>
      <c r="EF415" s="126"/>
      <c r="EG415" s="126"/>
      <c r="EH415" s="126"/>
      <c r="EI415" s="126"/>
      <c r="FL415" s="3"/>
      <c r="FM415" s="3"/>
      <c r="FN415" s="3"/>
      <c r="FO415" s="3"/>
    </row>
    <row r="416" spans="1:171" ht="11.25" customHeight="1">
      <c r="A416" s="170">
        <v>2</v>
      </c>
      <c r="B416" s="191"/>
      <c r="C416" s="183" t="str">
        <f>IF($D393="1P","B","B")</f>
        <v>B</v>
      </c>
      <c r="D416" s="197"/>
      <c r="E416" s="198"/>
      <c r="F416" s="197"/>
      <c r="G416" s="198"/>
      <c r="H416" s="197"/>
      <c r="I416" s="198"/>
      <c r="J416" s="197"/>
      <c r="K416" s="198"/>
      <c r="L416" s="197"/>
      <c r="M416" s="208"/>
      <c r="N416" s="69" t="str">
        <f>IF(CF401&lt;&gt;"",IF(CF401="W",IF(SUM(IF(D416&gt;D418,1,0),IF(F416&gt;F418,1,0),IF(H416&gt;H418,1,0),IF(J416&gt;J418,1,0),IF(L416&gt;L418,1,0))&lt;&gt;3,"E",""),""),"")</f>
        <v/>
      </c>
      <c r="O416" s="170">
        <v>9</v>
      </c>
      <c r="P416" s="191"/>
      <c r="Q416" s="183" t="str">
        <f>IF($D393="1P","B","E")</f>
        <v>E</v>
      </c>
      <c r="R416" s="197"/>
      <c r="S416" s="198"/>
      <c r="T416" s="197"/>
      <c r="U416" s="198"/>
      <c r="V416" s="197"/>
      <c r="W416" s="198"/>
      <c r="X416" s="197"/>
      <c r="Y416" s="198"/>
      <c r="Z416" s="197"/>
      <c r="AA416" s="208"/>
      <c r="AB416" s="69" t="str">
        <f>IF(DV401&lt;&gt;"",IF(DV401="W",IF(SUM(IF(R416&gt;R418,1,0),IF(T416&gt;T418,1,0),IF(V416&gt;V418,1,0),IF(X416&gt;X418,1,0),IF(Z416&gt;Z418,1,0))&lt;&gt;3,"E",""),""),"")</f>
        <v/>
      </c>
      <c r="AP416" s="3"/>
      <c r="AQ416" s="126"/>
      <c r="AR416" s="126"/>
      <c r="AS416" s="126"/>
      <c r="AT416" s="126"/>
      <c r="AU416" s="126"/>
      <c r="AV416" s="126"/>
      <c r="AW416" s="126"/>
      <c r="AX416" s="126"/>
      <c r="AY416" s="126"/>
      <c r="AZ416" s="126"/>
      <c r="BA416" s="126"/>
      <c r="BB416" s="126"/>
      <c r="BC416" s="126"/>
      <c r="CG416" s="126"/>
      <c r="CH416" s="126"/>
      <c r="CI416" s="126"/>
      <c r="CJ416" s="126"/>
      <c r="CK416" s="126"/>
      <c r="CL416" s="126"/>
      <c r="CM416" s="126"/>
      <c r="CN416" s="126"/>
      <c r="CO416" s="126"/>
      <c r="CP416" s="126"/>
      <c r="CQ416" s="126"/>
      <c r="CR416" s="126"/>
      <c r="CS416" s="126"/>
      <c r="DV416" s="3"/>
      <c r="DW416" s="126"/>
      <c r="DX416" s="126"/>
      <c r="DY416" s="126"/>
      <c r="DZ416" s="126"/>
      <c r="EA416" s="126"/>
      <c r="EB416" s="126"/>
      <c r="EC416" s="126"/>
      <c r="ED416" s="126"/>
      <c r="EE416" s="126"/>
      <c r="EF416" s="126"/>
      <c r="EG416" s="126"/>
      <c r="EH416" s="126"/>
      <c r="EI416" s="126"/>
      <c r="FL416" s="3"/>
      <c r="FM416" s="3"/>
      <c r="FN416" s="3"/>
      <c r="FO416" s="3"/>
    </row>
    <row r="417" spans="1:171" ht="11.25" customHeight="1">
      <c r="A417" s="192"/>
      <c r="B417" s="193"/>
      <c r="C417" s="196"/>
      <c r="D417" s="199"/>
      <c r="E417" s="200"/>
      <c r="F417" s="199"/>
      <c r="G417" s="200"/>
      <c r="H417" s="199"/>
      <c r="I417" s="200"/>
      <c r="J417" s="199"/>
      <c r="K417" s="200"/>
      <c r="L417" s="199"/>
      <c r="M417" s="209"/>
      <c r="N417" s="69" t="str">
        <f>IF(CF401&lt;&gt;"",IF(ISERROR(AND(BV405="",BX405="",BZ405="",CB405="",CD405="")),"E",IF(AND(BV405="",BX405="",BZ405="",CB405="",CD405=""),"","E")),"")</f>
        <v/>
      </c>
      <c r="O417" s="192"/>
      <c r="P417" s="193"/>
      <c r="Q417" s="196"/>
      <c r="R417" s="199"/>
      <c r="S417" s="200"/>
      <c r="T417" s="199"/>
      <c r="U417" s="200"/>
      <c r="V417" s="199"/>
      <c r="W417" s="200"/>
      <c r="X417" s="199"/>
      <c r="Y417" s="200"/>
      <c r="Z417" s="199"/>
      <c r="AA417" s="209"/>
      <c r="AB417" s="69" t="str">
        <f>IF(DV401&lt;&gt;"",IF(ISERROR(AND(DL405="",DN405="",DP405="",DQ405="",DT405="")),"E",IF(AND(DL405="",DN405="",DP405="",DR405="",DT405=""),"","E")),"")</f>
        <v/>
      </c>
      <c r="AP417" s="3"/>
      <c r="AQ417" s="127"/>
      <c r="AR417" s="127"/>
      <c r="AS417" s="127"/>
      <c r="AT417" s="127"/>
      <c r="AU417" s="127"/>
      <c r="AV417" s="127"/>
      <c r="AW417" s="127"/>
      <c r="AX417" s="127"/>
      <c r="AY417" s="127"/>
      <c r="AZ417" s="127"/>
      <c r="BA417" s="127"/>
      <c r="BB417" s="127"/>
      <c r="BC417" s="127"/>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3"/>
      <c r="CG417" s="127"/>
      <c r="CH417" s="127"/>
      <c r="CI417" s="127"/>
      <c r="CJ417" s="127"/>
      <c r="CK417" s="127"/>
      <c r="CL417" s="127"/>
      <c r="CM417" s="127"/>
      <c r="CN417" s="127"/>
      <c r="CO417" s="127"/>
      <c r="CP417" s="127"/>
      <c r="CQ417" s="127"/>
      <c r="CR417" s="127"/>
      <c r="CS417" s="127"/>
      <c r="CT417" s="40"/>
      <c r="CU417" s="40"/>
      <c r="CV417" s="40"/>
      <c r="CW417" s="40"/>
      <c r="CX417" s="40"/>
      <c r="CY417" s="40"/>
      <c r="CZ417" s="40"/>
      <c r="DA417" s="40"/>
      <c r="DB417" s="40"/>
      <c r="DC417" s="40"/>
      <c r="DD417" s="40"/>
      <c r="DE417" s="40"/>
      <c r="DF417" s="40"/>
      <c r="DG417" s="40"/>
      <c r="DH417" s="40"/>
      <c r="DI417" s="40"/>
      <c r="DJ417" s="40"/>
      <c r="DK417" s="40"/>
      <c r="DL417" s="40"/>
      <c r="DM417" s="40"/>
      <c r="DN417" s="40"/>
      <c r="DO417" s="40"/>
      <c r="DP417" s="40"/>
      <c r="DQ417" s="40"/>
      <c r="DR417" s="40"/>
      <c r="DS417" s="40"/>
      <c r="DT417" s="40"/>
      <c r="DU417" s="40"/>
      <c r="DV417" s="3"/>
      <c r="DW417" s="126"/>
      <c r="DX417" s="126"/>
      <c r="DY417" s="126"/>
      <c r="DZ417" s="126"/>
      <c r="EA417" s="126"/>
      <c r="EB417" s="126"/>
      <c r="EC417" s="126"/>
      <c r="ED417" s="126"/>
      <c r="EE417" s="126"/>
      <c r="EF417" s="126"/>
      <c r="EG417" s="126"/>
      <c r="EH417" s="126"/>
      <c r="EI417" s="126"/>
      <c r="FL417" s="3"/>
      <c r="FM417" s="3"/>
      <c r="FN417" s="3"/>
      <c r="FO417" s="3"/>
    </row>
    <row r="418" spans="1:171" ht="11.25" customHeight="1">
      <c r="A418" s="192"/>
      <c r="B418" s="193"/>
      <c r="C418" s="175" t="str">
        <f>IF($D393="1P","E","E")</f>
        <v>E</v>
      </c>
      <c r="D418" s="201"/>
      <c r="E418" s="202"/>
      <c r="F418" s="201"/>
      <c r="G418" s="202"/>
      <c r="H418" s="201"/>
      <c r="I418" s="202"/>
      <c r="J418" s="201"/>
      <c r="K418" s="202"/>
      <c r="L418" s="201"/>
      <c r="M418" s="205"/>
      <c r="N418" s="69" t="str">
        <f>IF(CF401&lt;&gt;"",IF(ISERROR(AND(BV405="",BX405="",BZ405="",CB405="",CD405="")),"E",IF(AND(BV405="",BX405="",BZ405="",CB405="",CD405=""),"","E")),"")</f>
        <v/>
      </c>
      <c r="O418" s="192"/>
      <c r="P418" s="193"/>
      <c r="Q418" s="175" t="str">
        <f>IF($D393="1P","F","F")</f>
        <v>F</v>
      </c>
      <c r="R418" s="201"/>
      <c r="S418" s="202"/>
      <c r="T418" s="201"/>
      <c r="U418" s="202"/>
      <c r="V418" s="201"/>
      <c r="W418" s="202"/>
      <c r="X418" s="201"/>
      <c r="Y418" s="202"/>
      <c r="Z418" s="201"/>
      <c r="AA418" s="205"/>
      <c r="AB418" s="69" t="str">
        <f>IF(DV401&lt;&gt;"",IF(ISERROR(AND(DL405="",DN405="",DP405="",DQ405="",DT405="")),"E",IF(AND(DL405="",DN405="",DP405="",DR405="",DT405=""),"","E")),"")</f>
        <v/>
      </c>
      <c r="AP418" s="3"/>
      <c r="AQ418" s="128"/>
      <c r="AR418" s="128"/>
      <c r="AS418" s="128"/>
      <c r="AT418" s="128"/>
      <c r="AU418" s="128"/>
      <c r="AV418" s="128"/>
      <c r="AW418" s="128"/>
      <c r="AX418" s="128"/>
      <c r="AY418" s="128"/>
      <c r="AZ418" s="128"/>
      <c r="BA418" s="128"/>
      <c r="BB418" s="128"/>
      <c r="BC418" s="128"/>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3"/>
      <c r="CG418" s="128"/>
      <c r="CH418" s="128"/>
      <c r="CI418" s="128"/>
      <c r="CJ418" s="128"/>
      <c r="CK418" s="128"/>
      <c r="CL418" s="128"/>
      <c r="CM418" s="128"/>
      <c r="CN418" s="128"/>
      <c r="CO418" s="128"/>
      <c r="CP418" s="128"/>
      <c r="CQ418" s="128"/>
      <c r="CR418" s="128"/>
      <c r="CS418" s="128"/>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3"/>
      <c r="DW418" s="130"/>
      <c r="DX418" s="130"/>
      <c r="DY418" s="130"/>
      <c r="DZ418" s="130"/>
      <c r="EA418" s="130"/>
      <c r="EB418" s="130"/>
      <c r="EC418" s="130"/>
      <c r="ED418" s="130"/>
      <c r="EE418" s="130"/>
      <c r="EF418" s="130"/>
      <c r="EG418" s="130"/>
      <c r="EH418" s="130"/>
      <c r="EI418" s="130"/>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3"/>
      <c r="FM418" s="3"/>
      <c r="FN418" s="3"/>
      <c r="FO418" s="3"/>
    </row>
    <row r="419" spans="1:171" ht="11.25" customHeight="1" thickBot="1">
      <c r="A419" s="194"/>
      <c r="B419" s="195"/>
      <c r="C419" s="207"/>
      <c r="D419" s="203"/>
      <c r="E419" s="204"/>
      <c r="F419" s="203"/>
      <c r="G419" s="204"/>
      <c r="H419" s="203"/>
      <c r="I419" s="204"/>
      <c r="J419" s="203"/>
      <c r="K419" s="204"/>
      <c r="L419" s="203"/>
      <c r="M419" s="206"/>
      <c r="N419" s="69" t="str">
        <f>IF(CF403&lt;&gt;"",IF(CF403="W",IF(SUM(IF(D418&gt;D416,1,0),IF(F418&gt;F416,1,0),IF(H418&gt;H416,1,0),IF(J418&gt;J416,1,0),IF(L418&gt;L416,1,0))&lt;&gt;3,"E",""),""),"")</f>
        <v/>
      </c>
      <c r="O419" s="194"/>
      <c r="P419" s="195"/>
      <c r="Q419" s="207"/>
      <c r="R419" s="203"/>
      <c r="S419" s="204"/>
      <c r="T419" s="203"/>
      <c r="U419" s="204"/>
      <c r="V419" s="203"/>
      <c r="W419" s="204"/>
      <c r="X419" s="203"/>
      <c r="Y419" s="204"/>
      <c r="Z419" s="203"/>
      <c r="AA419" s="206"/>
      <c r="AB419" s="69" t="str">
        <f>IF(DV403&lt;&gt;"",IF(DV403="W",IF(SUM(IF(R418&gt;R416,1,0),IF(T418&gt;T416,1,0),IF(V418&gt;V416,1,0),IF(X418&gt;X416,1,0),IF(Z418&gt;Z416,1,0))&lt;&gt;3,"E",""),""),"")</f>
        <v/>
      </c>
      <c r="AP419" s="3"/>
      <c r="AQ419" s="126"/>
      <c r="AR419" s="126"/>
      <c r="AS419" s="126"/>
      <c r="AT419" s="126"/>
      <c r="AU419" s="126"/>
      <c r="AV419" s="126"/>
      <c r="AW419" s="126"/>
      <c r="AX419" s="126"/>
      <c r="AY419" s="126"/>
      <c r="AZ419" s="126"/>
      <c r="BA419" s="126"/>
      <c r="BB419" s="126"/>
      <c r="BC419" s="126"/>
      <c r="CF419" s="3"/>
      <c r="CG419" s="126"/>
      <c r="CH419" s="126"/>
      <c r="CI419" s="126"/>
      <c r="CJ419" s="126"/>
      <c r="CK419" s="126"/>
      <c r="CL419" s="126"/>
      <c r="CM419" s="126"/>
      <c r="CN419" s="126"/>
      <c r="CO419" s="126"/>
      <c r="CP419" s="126"/>
      <c r="CQ419" s="126"/>
      <c r="CR419" s="126"/>
      <c r="CS419" s="126"/>
      <c r="DV419" s="3"/>
      <c r="DW419" s="130"/>
      <c r="DX419" s="130"/>
      <c r="DY419" s="130"/>
      <c r="DZ419" s="130"/>
      <c r="EA419" s="130"/>
      <c r="EB419" s="130"/>
      <c r="EC419" s="130"/>
      <c r="ED419" s="130"/>
      <c r="EE419" s="130"/>
      <c r="EF419" s="130"/>
      <c r="EG419" s="130"/>
      <c r="EH419" s="130"/>
      <c r="EI419" s="130"/>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3"/>
      <c r="FM419" s="3"/>
      <c r="FN419" s="3"/>
      <c r="FO419" s="3"/>
    </row>
    <row r="420" spans="1:171" ht="11.25" customHeight="1" thickBot="1">
      <c r="A420" s="170">
        <v>3</v>
      </c>
      <c r="B420" s="191"/>
      <c r="C420" s="183" t="str">
        <f>IF($D393="1P","C","C")</f>
        <v>C</v>
      </c>
      <c r="D420" s="197"/>
      <c r="E420" s="198"/>
      <c r="F420" s="197"/>
      <c r="G420" s="198"/>
      <c r="H420" s="197"/>
      <c r="I420" s="198"/>
      <c r="J420" s="197"/>
      <c r="K420" s="198"/>
      <c r="L420" s="197"/>
      <c r="M420" s="208"/>
      <c r="N420" s="69" t="str">
        <f>IF(CF411&lt;&gt;"",IF(CF411="W",IF(SUM(IF(D420&gt;D422,1,0),IF(F420&gt;F422,1,0),IF(H420&gt;H422,1,0),IF(J420&gt;J422,1,0),IF(L420&gt;L422,1,0))&lt;&gt;3,"E",""),""),"")</f>
        <v/>
      </c>
      <c r="O420" s="170">
        <v>10</v>
      </c>
      <c r="P420" s="191"/>
      <c r="Q420" s="183" t="str">
        <f>IF($D393="1P","A","A")</f>
        <v>A</v>
      </c>
      <c r="R420" s="197"/>
      <c r="S420" s="198"/>
      <c r="T420" s="197"/>
      <c r="U420" s="198"/>
      <c r="V420" s="197"/>
      <c r="W420" s="198"/>
      <c r="X420" s="197"/>
      <c r="Y420" s="198"/>
      <c r="Z420" s="197"/>
      <c r="AA420" s="208"/>
      <c r="AB420" s="69" t="str">
        <f>IF(DV411&lt;&gt;"",IF(DV411="W",IF(SUM(IF(R420&gt;R422,1,0),IF(T420&gt;T422,1,0),IF(V420&gt;V422,1,0),IF(X420&gt;X422,1,0),IF(Z420&gt;Z422,1,0))&lt;&gt;3,"E",""),""),"")</f>
        <v/>
      </c>
      <c r="AP420" s="3"/>
      <c r="AQ420" s="127"/>
      <c r="AR420" s="127"/>
      <c r="AS420" s="127"/>
      <c r="AT420" s="127"/>
      <c r="AU420" s="127"/>
      <c r="AV420" s="127"/>
      <c r="AW420" s="127"/>
      <c r="AX420" s="127"/>
      <c r="AY420" s="127"/>
      <c r="AZ420" s="127"/>
      <c r="BA420" s="127"/>
      <c r="BB420" s="127"/>
      <c r="BC420" s="127"/>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3"/>
      <c r="CG420" s="127"/>
      <c r="CH420" s="127"/>
      <c r="CI420" s="127"/>
      <c r="CJ420" s="127"/>
      <c r="CK420" s="127"/>
      <c r="CL420" s="127"/>
      <c r="CM420" s="127"/>
      <c r="CN420" s="127"/>
      <c r="CO420" s="127"/>
      <c r="CP420" s="127"/>
      <c r="CQ420" s="127"/>
      <c r="CR420" s="127"/>
      <c r="CS420" s="127"/>
      <c r="CT420" s="40"/>
      <c r="CU420" s="40"/>
      <c r="CV420" s="40"/>
      <c r="CW420" s="40"/>
      <c r="CX420" s="40"/>
      <c r="CY420" s="40"/>
      <c r="CZ420" s="40"/>
      <c r="DA420" s="40"/>
      <c r="DB420" s="40"/>
      <c r="DC420" s="40"/>
      <c r="DD420" s="40"/>
      <c r="DE420" s="40"/>
      <c r="DF420" s="40"/>
      <c r="DG420" s="40"/>
      <c r="DH420" s="40"/>
      <c r="DI420" s="40"/>
      <c r="DJ420" s="40"/>
      <c r="DK420" s="40"/>
      <c r="DL420" s="40"/>
      <c r="DM420" s="40"/>
      <c r="DN420" s="40"/>
      <c r="DO420" s="40"/>
      <c r="DP420" s="40"/>
      <c r="DQ420" s="40"/>
      <c r="DR420" s="40"/>
      <c r="DS420" s="40"/>
      <c r="DT420" s="40"/>
      <c r="DU420" s="40"/>
      <c r="DV420" s="3"/>
      <c r="DW420" s="129"/>
      <c r="DX420" s="129"/>
      <c r="DY420" s="129"/>
      <c r="DZ420" s="129"/>
      <c r="EA420" s="129"/>
      <c r="EB420" s="129"/>
      <c r="EC420" s="129"/>
      <c r="ED420" s="129"/>
      <c r="EE420" s="129"/>
      <c r="EF420" s="129"/>
      <c r="EG420" s="129"/>
      <c r="EH420" s="129"/>
      <c r="EI420" s="129"/>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row>
    <row r="421" spans="1:171" ht="11.25" customHeight="1">
      <c r="A421" s="192"/>
      <c r="B421" s="193"/>
      <c r="C421" s="196"/>
      <c r="D421" s="199"/>
      <c r="E421" s="200"/>
      <c r="F421" s="199"/>
      <c r="G421" s="200"/>
      <c r="H421" s="199"/>
      <c r="I421" s="200"/>
      <c r="J421" s="199"/>
      <c r="K421" s="200"/>
      <c r="L421" s="199"/>
      <c r="M421" s="209"/>
      <c r="N421" s="69" t="str">
        <f>IF(CF411&lt;&gt;"",IF(ISERROR(AND(BV415="",BX415="",BZ415="",CB415="",CD415="")),"E",IF(AND(BV415="",BX415="",BZ415="",CB415="",CD415=""),"","E")),"")</f>
        <v/>
      </c>
      <c r="O421" s="192"/>
      <c r="P421" s="193"/>
      <c r="Q421" s="196"/>
      <c r="R421" s="199"/>
      <c r="S421" s="200"/>
      <c r="T421" s="199"/>
      <c r="U421" s="200"/>
      <c r="V421" s="199"/>
      <c r="W421" s="200"/>
      <c r="X421" s="199"/>
      <c r="Y421" s="200"/>
      <c r="Z421" s="199"/>
      <c r="AA421" s="209"/>
      <c r="AB421" s="69" t="str">
        <f>IF(DV411&lt;&gt;"",IF(ISERROR(AND(DL415="",DN415="",DP415="",DQ415="",DT415="")),"E",IF(AND(DL415="",DN415="",DP415="",DR415="",DT415=""),"","E")),"")</f>
        <v/>
      </c>
      <c r="AP421" s="3"/>
      <c r="AQ421" s="154" t="str">
        <f>CONCATENATE($A395," ",$D395,","," ",$F393)</f>
        <v>Group: 7, Women's Singles</v>
      </c>
      <c r="AR421" s="155"/>
      <c r="AS421" s="155"/>
      <c r="AT421" s="155"/>
      <c r="AU421" s="155"/>
      <c r="AV421" s="155"/>
      <c r="AW421" s="155"/>
      <c r="AX421" s="155"/>
      <c r="AY421" s="155"/>
      <c r="AZ421" s="155"/>
      <c r="BA421" s="155"/>
      <c r="BB421" s="155"/>
      <c r="BC421" s="156"/>
      <c r="BD421" s="163">
        <f>A424</f>
        <v>4</v>
      </c>
      <c r="BE421" s="164"/>
      <c r="BF421" s="183" t="str">
        <f>C424</f>
        <v>A</v>
      </c>
      <c r="BG421" s="185" t="str">
        <f>IF(VLOOKUP($BF421,$A397:$C407,3,FALSE)=0,"",CONCATENATE(VLOOKUP(VLOOKUP($BF421,$A397:$C407,3,FALSE),Players!$J:$N,4,FALSE)," ",VLOOKUP($BF421,$A397:$C407,3,FALSE)," ",IF(ISERROR(VLOOKUP(VLOOKUP($BF421,$A397:$C407,3,FALSE),Players!$J:$N,5,FALSE)),"()",CONCATENATE("(",VLOOKUP(VLOOKUP($BF421,$A397:$C407,3,FALSE),Players!$J:$N,5,FALSE),")"))))</f>
        <v/>
      </c>
      <c r="BH421" s="186"/>
      <c r="BI421" s="186"/>
      <c r="BJ421" s="186"/>
      <c r="BK421" s="186"/>
      <c r="BL421" s="186"/>
      <c r="BM421" s="186"/>
      <c r="BN421" s="186"/>
      <c r="BO421" s="186"/>
      <c r="BP421" s="186"/>
      <c r="BQ421" s="186"/>
      <c r="BR421" s="186"/>
      <c r="BS421" s="186"/>
      <c r="BT421" s="186"/>
      <c r="BU421" s="187"/>
      <c r="BV421" s="170" t="str">
        <f>IF(D424&lt;&gt;"",D424,"")</f>
        <v/>
      </c>
      <c r="BW421" s="171"/>
      <c r="BX421" s="335" t="str">
        <f>IF(F424&lt;&gt;"",F424,"")</f>
        <v/>
      </c>
      <c r="BY421" s="171"/>
      <c r="BZ421" s="335" t="str">
        <f>IF(H424&lt;&gt;"",H424,"")</f>
        <v/>
      </c>
      <c r="CA421" s="171"/>
      <c r="CB421" s="335" t="str">
        <f>IF(J424&lt;&gt;"",J424,"")</f>
        <v/>
      </c>
      <c r="CC421" s="171"/>
      <c r="CD421" s="335" t="str">
        <f>IF(L424&lt;&gt;"",L424,"")</f>
        <v/>
      </c>
      <c r="CE421" s="337"/>
      <c r="CF421" s="174" t="str">
        <f>IF($CD421=$CD423,IF($CB421=$CB423,IF($BZ421&lt;&gt;"",IF($BZ421&gt;$BZ423,"W","L"),""),IF($CB421&gt;$CB423,"W","L")),IF($CD421&gt;$CD423,"W","L"))</f>
        <v/>
      </c>
      <c r="CG421" s="154" t="str">
        <f>CONCATENATE($A395," ",$D395,","," ",$F393)</f>
        <v>Group: 7, Women's Singles</v>
      </c>
      <c r="CH421" s="155"/>
      <c r="CI421" s="155"/>
      <c r="CJ421" s="155"/>
      <c r="CK421" s="155"/>
      <c r="CL421" s="155"/>
      <c r="CM421" s="155"/>
      <c r="CN421" s="155"/>
      <c r="CO421" s="155"/>
      <c r="CP421" s="155"/>
      <c r="CQ421" s="155"/>
      <c r="CR421" s="155"/>
      <c r="CS421" s="156"/>
      <c r="CT421" s="163">
        <f>O424</f>
        <v>11</v>
      </c>
      <c r="CU421" s="164"/>
      <c r="CV421" s="183" t="str">
        <f>Q424</f>
        <v>C</v>
      </c>
      <c r="CW421" s="185" t="str">
        <f>IF(VLOOKUP($CV421,$A397:$C407,3,FALSE)=0,"",CONCATENATE(VLOOKUP(VLOOKUP($CV421,$A397:$C407,3,FALSE),Players!$J:$N,4,FALSE)," ",VLOOKUP($CV421,$A397:$C407,3,FALSE)," ",IF(ISERROR(VLOOKUP(VLOOKUP($CV421,$A397:$C407,3,FALSE),Players!$J:$N,5,FALSE)),"()",CONCATENATE("(",VLOOKUP(VLOOKUP($CV421,$A397:$C407,3,FALSE),Players!$J:$N,5,FALSE),")"))))</f>
        <v/>
      </c>
      <c r="CX421" s="186"/>
      <c r="CY421" s="186"/>
      <c r="CZ421" s="186"/>
      <c r="DA421" s="186"/>
      <c r="DB421" s="186"/>
      <c r="DC421" s="186"/>
      <c r="DD421" s="186"/>
      <c r="DE421" s="186"/>
      <c r="DF421" s="186"/>
      <c r="DG421" s="186"/>
      <c r="DH421" s="186"/>
      <c r="DI421" s="186"/>
      <c r="DJ421" s="186"/>
      <c r="DK421" s="187"/>
      <c r="DL421" s="170" t="str">
        <f>IF(R424&lt;&gt;"",R424,"")</f>
        <v/>
      </c>
      <c r="DM421" s="171"/>
      <c r="DN421" s="335" t="str">
        <f>IF(T424&lt;&gt;"",T424,"")</f>
        <v/>
      </c>
      <c r="DO421" s="171"/>
      <c r="DP421" s="335" t="str">
        <f>IF(V424&lt;&gt;"",V424,"")</f>
        <v/>
      </c>
      <c r="DQ421" s="171"/>
      <c r="DR421" s="335" t="str">
        <f>IF(X424&lt;&gt;"",X424,"")</f>
        <v/>
      </c>
      <c r="DS421" s="171"/>
      <c r="DT421" s="335" t="str">
        <f>IF(Z424&lt;&gt;"",Z424,"")</f>
        <v/>
      </c>
      <c r="DU421" s="337"/>
      <c r="DV421" s="174" t="str">
        <f>IF($DT421=$DT423,IF($DR421=$DR423,IF($DP421&lt;&gt;"",IF($DP421&gt;$DP423,"W","L"),""),IF($DR421&gt;$DR423,"W","L")),IF($DT421&gt;$DT423,"W","L"))</f>
        <v/>
      </c>
      <c r="DW421" s="129"/>
      <c r="DX421" s="129"/>
      <c r="DY421" s="129"/>
      <c r="DZ421" s="129"/>
      <c r="EA421" s="129"/>
      <c r="EB421" s="129"/>
      <c r="EC421" s="129"/>
      <c r="ED421" s="129"/>
      <c r="EE421" s="129"/>
      <c r="EF421" s="129"/>
      <c r="EG421" s="129"/>
      <c r="EH421" s="129"/>
      <c r="EI421" s="129"/>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row>
    <row r="422" spans="1:171" ht="11.25" customHeight="1">
      <c r="A422" s="192"/>
      <c r="B422" s="193"/>
      <c r="C422" s="175" t="str">
        <f>IF($D393="1P","D","D")</f>
        <v>D</v>
      </c>
      <c r="D422" s="201"/>
      <c r="E422" s="202"/>
      <c r="F422" s="201"/>
      <c r="G422" s="202"/>
      <c r="H422" s="201"/>
      <c r="I422" s="202"/>
      <c r="J422" s="201"/>
      <c r="K422" s="202"/>
      <c r="L422" s="201"/>
      <c r="M422" s="205"/>
      <c r="N422" s="69" t="str">
        <f>IF(CF411&lt;&gt;"",IF(ISERROR(AND(BV415="",BX415="",BZ415="",CB415="",CD415="")),"E",IF(AND(BV415="",BX415="",BZ415="",CB415="",CD415=""),"","E")),"")</f>
        <v/>
      </c>
      <c r="O422" s="192"/>
      <c r="P422" s="193"/>
      <c r="Q422" s="175" t="str">
        <f>IF($D393="1P","C","B")</f>
        <v>B</v>
      </c>
      <c r="R422" s="201"/>
      <c r="S422" s="202"/>
      <c r="T422" s="201"/>
      <c r="U422" s="202"/>
      <c r="V422" s="201"/>
      <c r="W422" s="202"/>
      <c r="X422" s="201"/>
      <c r="Y422" s="202"/>
      <c r="Z422" s="201"/>
      <c r="AA422" s="205"/>
      <c r="AB422" s="69" t="str">
        <f>IF(DV411&lt;&gt;"",IF(ISERROR(AND(DL415="",DN415="",DP415="",DQ415="",DT415="")),"E",IF(AND(DL415="",DN415="",DP415="",DR415="",DT415=""),"","E")),"")</f>
        <v/>
      </c>
      <c r="AP422" s="3"/>
      <c r="AQ422" s="157"/>
      <c r="AR422" s="158"/>
      <c r="AS422" s="158"/>
      <c r="AT422" s="158"/>
      <c r="AU422" s="158"/>
      <c r="AV422" s="158"/>
      <c r="AW422" s="158"/>
      <c r="AX422" s="158"/>
      <c r="AY422" s="158"/>
      <c r="AZ422" s="158"/>
      <c r="BA422" s="158"/>
      <c r="BB422" s="158"/>
      <c r="BC422" s="159"/>
      <c r="BD422" s="165"/>
      <c r="BE422" s="166"/>
      <c r="BF422" s="184"/>
      <c r="BG422" s="188"/>
      <c r="BH422" s="189"/>
      <c r="BI422" s="189"/>
      <c r="BJ422" s="189"/>
      <c r="BK422" s="189"/>
      <c r="BL422" s="189"/>
      <c r="BM422" s="189"/>
      <c r="BN422" s="189"/>
      <c r="BO422" s="189"/>
      <c r="BP422" s="189"/>
      <c r="BQ422" s="189"/>
      <c r="BR422" s="189"/>
      <c r="BS422" s="189"/>
      <c r="BT422" s="189"/>
      <c r="BU422" s="190"/>
      <c r="BV422" s="172"/>
      <c r="BW422" s="173"/>
      <c r="BX422" s="336"/>
      <c r="BY422" s="173"/>
      <c r="BZ422" s="336"/>
      <c r="CA422" s="173"/>
      <c r="CB422" s="336"/>
      <c r="CC422" s="173"/>
      <c r="CD422" s="336"/>
      <c r="CE422" s="338"/>
      <c r="CF422" s="174"/>
      <c r="CG422" s="157"/>
      <c r="CH422" s="158"/>
      <c r="CI422" s="158"/>
      <c r="CJ422" s="158"/>
      <c r="CK422" s="158"/>
      <c r="CL422" s="158"/>
      <c r="CM422" s="158"/>
      <c r="CN422" s="158"/>
      <c r="CO422" s="158"/>
      <c r="CP422" s="158"/>
      <c r="CQ422" s="158"/>
      <c r="CR422" s="158"/>
      <c r="CS422" s="159"/>
      <c r="CT422" s="165"/>
      <c r="CU422" s="166"/>
      <c r="CV422" s="184"/>
      <c r="CW422" s="188"/>
      <c r="CX422" s="189"/>
      <c r="CY422" s="189"/>
      <c r="CZ422" s="189"/>
      <c r="DA422" s="189"/>
      <c r="DB422" s="189"/>
      <c r="DC422" s="189"/>
      <c r="DD422" s="189"/>
      <c r="DE422" s="189"/>
      <c r="DF422" s="189"/>
      <c r="DG422" s="189"/>
      <c r="DH422" s="189"/>
      <c r="DI422" s="189"/>
      <c r="DJ422" s="189"/>
      <c r="DK422" s="190"/>
      <c r="DL422" s="172"/>
      <c r="DM422" s="173"/>
      <c r="DN422" s="336"/>
      <c r="DO422" s="173"/>
      <c r="DP422" s="336"/>
      <c r="DQ422" s="173"/>
      <c r="DR422" s="336"/>
      <c r="DS422" s="173"/>
      <c r="DT422" s="336"/>
      <c r="DU422" s="338"/>
      <c r="DV422" s="174"/>
      <c r="DW422" s="129"/>
      <c r="DX422" s="129"/>
      <c r="DY422" s="129"/>
      <c r="DZ422" s="129"/>
      <c r="EA422" s="129"/>
      <c r="EB422" s="129"/>
      <c r="EC422" s="129"/>
      <c r="ED422" s="129"/>
      <c r="EE422" s="129"/>
      <c r="EF422" s="129"/>
      <c r="EG422" s="129"/>
      <c r="EH422" s="129"/>
      <c r="EI422" s="129"/>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row>
    <row r="423" spans="1:171" ht="11.25" customHeight="1" thickBot="1">
      <c r="A423" s="194"/>
      <c r="B423" s="195"/>
      <c r="C423" s="207"/>
      <c r="D423" s="203"/>
      <c r="E423" s="204"/>
      <c r="F423" s="203"/>
      <c r="G423" s="204"/>
      <c r="H423" s="203"/>
      <c r="I423" s="204"/>
      <c r="J423" s="203"/>
      <c r="K423" s="204"/>
      <c r="L423" s="203"/>
      <c r="M423" s="206"/>
      <c r="N423" s="69" t="str">
        <f>IF(CF413&lt;&gt;"",IF(CF413="W",IF(SUM(IF(D422&gt;D420,1,0),IF(F422&gt;F420,1,0),IF(H422&gt;H420,1,0),IF(J422&gt;J420,1,0),IF(L422&gt;L420,1,0))&lt;&gt;3,"E",""),""),"")</f>
        <v/>
      </c>
      <c r="O423" s="194"/>
      <c r="P423" s="195"/>
      <c r="Q423" s="207"/>
      <c r="R423" s="203"/>
      <c r="S423" s="204"/>
      <c r="T423" s="203"/>
      <c r="U423" s="204"/>
      <c r="V423" s="203"/>
      <c r="W423" s="204"/>
      <c r="X423" s="203"/>
      <c r="Y423" s="204"/>
      <c r="Z423" s="203"/>
      <c r="AA423" s="206"/>
      <c r="AB423" s="69" t="str">
        <f>IF(DV413&lt;&gt;"",IF(DV413="W",IF(SUM(IF(R422&gt;R420,1,0),IF(T422&gt;T420,1,0),IF(V422&gt;V420,1,0),IF(X422&gt;X420,1,0),IF(Z422&gt;Z420,1,0))&lt;&gt;3,"E",""),""),"")</f>
        <v/>
      </c>
      <c r="AP423" s="3"/>
      <c r="AQ423" s="157"/>
      <c r="AR423" s="158"/>
      <c r="AS423" s="158"/>
      <c r="AT423" s="158"/>
      <c r="AU423" s="158"/>
      <c r="AV423" s="158"/>
      <c r="AW423" s="158"/>
      <c r="AX423" s="158"/>
      <c r="AY423" s="158"/>
      <c r="AZ423" s="158"/>
      <c r="BA423" s="158"/>
      <c r="BB423" s="158"/>
      <c r="BC423" s="159"/>
      <c r="BD423" s="165"/>
      <c r="BE423" s="166"/>
      <c r="BF423" s="175" t="str">
        <f>C426</f>
        <v>D</v>
      </c>
      <c r="BG423" s="177" t="str">
        <f>IF(VLOOKUP($BF423,$A397:$C407,3,FALSE)=0,"",CONCATENATE(VLOOKUP(VLOOKUP($BF423,$A397:$C407,3,FALSE),Players!$J:$N,4,FALSE)," ",VLOOKUP($BF423,$A397:$C407,3,FALSE)," ",IF(ISERROR(VLOOKUP(VLOOKUP($BF423,$A397:$C407,3,FALSE),Players!$J:$N,5,FALSE)),"()",CONCATENATE("(",VLOOKUP(VLOOKUP($BF423,$A397:$C407,3,FALSE),Players!$J:$N,5,FALSE),")"))))</f>
        <v/>
      </c>
      <c r="BH423" s="178"/>
      <c r="BI423" s="178"/>
      <c r="BJ423" s="178"/>
      <c r="BK423" s="178"/>
      <c r="BL423" s="178"/>
      <c r="BM423" s="178"/>
      <c r="BN423" s="178"/>
      <c r="BO423" s="178"/>
      <c r="BP423" s="178"/>
      <c r="BQ423" s="178"/>
      <c r="BR423" s="178"/>
      <c r="BS423" s="178"/>
      <c r="BT423" s="178"/>
      <c r="BU423" s="179"/>
      <c r="BV423" s="150" t="str">
        <f>IF(D426&lt;&gt;"",D426,"")</f>
        <v/>
      </c>
      <c r="BW423" s="151"/>
      <c r="BX423" s="288" t="str">
        <f>IF(F426&lt;&gt;"",F426,"")</f>
        <v/>
      </c>
      <c r="BY423" s="151"/>
      <c r="BZ423" s="288" t="str">
        <f>IF(H426&lt;&gt;"",H426,"")</f>
        <v/>
      </c>
      <c r="CA423" s="151"/>
      <c r="CB423" s="288" t="str">
        <f>IF(J426&lt;&gt;"",J426,"")</f>
        <v/>
      </c>
      <c r="CC423" s="151"/>
      <c r="CD423" s="288" t="str">
        <f>IF(L426&lt;&gt;"",L426,"")</f>
        <v/>
      </c>
      <c r="CE423" s="332"/>
      <c r="CF423" s="174" t="str">
        <f>IF($CF421&lt;&gt;"",IF(CF421="W","L","W"),"")</f>
        <v/>
      </c>
      <c r="CG423" s="157"/>
      <c r="CH423" s="158"/>
      <c r="CI423" s="158"/>
      <c r="CJ423" s="158"/>
      <c r="CK423" s="158"/>
      <c r="CL423" s="158"/>
      <c r="CM423" s="158"/>
      <c r="CN423" s="158"/>
      <c r="CO423" s="158"/>
      <c r="CP423" s="158"/>
      <c r="CQ423" s="158"/>
      <c r="CR423" s="158"/>
      <c r="CS423" s="159"/>
      <c r="CT423" s="165"/>
      <c r="CU423" s="166"/>
      <c r="CV423" s="175" t="str">
        <f>Q426</f>
        <v>F</v>
      </c>
      <c r="CW423" s="177" t="str">
        <f>IF(VLOOKUP($CV423,$A397:$C407,3,FALSE)=0,"",CONCATENATE(VLOOKUP(VLOOKUP($CV423,$A397:$C407,3,FALSE),Players!$J:$N,4,FALSE)," ",VLOOKUP($CV423,$A397:$C407,3,FALSE)," ",IF(ISERROR(VLOOKUP(VLOOKUP($CV423,$A397:$C407,3,FALSE),Players!$J:$N,5,FALSE)),"()",CONCATENATE("(",VLOOKUP(VLOOKUP($CV423,$A397:$C407,3,FALSE),Players!$J:$N,5,FALSE),")"))))</f>
        <v/>
      </c>
      <c r="CX423" s="178"/>
      <c r="CY423" s="178"/>
      <c r="CZ423" s="178"/>
      <c r="DA423" s="178"/>
      <c r="DB423" s="178"/>
      <c r="DC423" s="178"/>
      <c r="DD423" s="178"/>
      <c r="DE423" s="178"/>
      <c r="DF423" s="178"/>
      <c r="DG423" s="178"/>
      <c r="DH423" s="178"/>
      <c r="DI423" s="178"/>
      <c r="DJ423" s="178"/>
      <c r="DK423" s="179"/>
      <c r="DL423" s="150" t="str">
        <f>IF(R426&lt;&gt;"",R426,"")</f>
        <v/>
      </c>
      <c r="DM423" s="151"/>
      <c r="DN423" s="288" t="str">
        <f>IF(T426&lt;&gt;"",T426,"")</f>
        <v/>
      </c>
      <c r="DO423" s="151"/>
      <c r="DP423" s="288" t="str">
        <f>IF(V426&lt;&gt;"",V426,"")</f>
        <v/>
      </c>
      <c r="DQ423" s="151"/>
      <c r="DR423" s="288" t="str">
        <f>IF(X426&lt;&gt;"",X426,"")</f>
        <v/>
      </c>
      <c r="DS423" s="151"/>
      <c r="DT423" s="288" t="str">
        <f>IF(Z426&lt;&gt;"",Z426,"")</f>
        <v/>
      </c>
      <c r="DU423" s="332"/>
      <c r="DV423" s="174" t="str">
        <f>IF($DV421&lt;&gt;"",IF(DV421="W","L","W"),"")</f>
        <v/>
      </c>
      <c r="DW423" s="129"/>
      <c r="DX423" s="129"/>
      <c r="DY423" s="129"/>
      <c r="DZ423" s="129"/>
      <c r="EA423" s="129"/>
      <c r="EB423" s="129"/>
      <c r="EC423" s="129"/>
      <c r="ED423" s="129"/>
      <c r="EE423" s="129"/>
      <c r="EF423" s="129"/>
      <c r="EG423" s="129"/>
      <c r="EH423" s="129"/>
      <c r="EI423" s="129"/>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row>
    <row r="424" spans="1:171" ht="11.25" customHeight="1" thickBot="1">
      <c r="A424" s="170">
        <v>4</v>
      </c>
      <c r="B424" s="191"/>
      <c r="C424" s="183" t="str">
        <f>IF($D393="1P","A","A")</f>
        <v>A</v>
      </c>
      <c r="D424" s="197"/>
      <c r="E424" s="198"/>
      <c r="F424" s="197"/>
      <c r="G424" s="198"/>
      <c r="H424" s="197"/>
      <c r="I424" s="198"/>
      <c r="J424" s="197"/>
      <c r="K424" s="198"/>
      <c r="L424" s="197"/>
      <c r="M424" s="208"/>
      <c r="N424" s="69" t="str">
        <f>IF(CF421&lt;&gt;"",IF(CF421="W",IF(SUM(IF(D424&gt;D426,1,0),IF(F424&gt;F426,1,0),IF(H424&gt;H426,1,0),IF(J424&gt;J426,1,0),IF(L424&gt;L426,1,0))&lt;&gt;3,"E",""),""),"")</f>
        <v/>
      </c>
      <c r="O424" s="170">
        <v>11</v>
      </c>
      <c r="P424" s="191"/>
      <c r="Q424" s="183" t="str">
        <f>IF($D393="1P","B","C")</f>
        <v>C</v>
      </c>
      <c r="R424" s="197"/>
      <c r="S424" s="198"/>
      <c r="T424" s="197"/>
      <c r="U424" s="198"/>
      <c r="V424" s="197"/>
      <c r="W424" s="198"/>
      <c r="X424" s="197"/>
      <c r="Y424" s="198"/>
      <c r="Z424" s="197"/>
      <c r="AA424" s="208"/>
      <c r="AB424" s="69" t="str">
        <f>IF(DV421&lt;&gt;"",IF(DV421="W",IF(SUM(IF(R424&gt;R426,1,0),IF(T424&gt;T426,1,0),IF(V424&gt;V426,1,0),IF(X424&gt;X426,1,0),IF(Z424&gt;Z426,1,0))&lt;&gt;3,"E",""),""),"")</f>
        <v/>
      </c>
      <c r="AP424" s="3"/>
      <c r="AQ424" s="160"/>
      <c r="AR424" s="161"/>
      <c r="AS424" s="161"/>
      <c r="AT424" s="161"/>
      <c r="AU424" s="161"/>
      <c r="AV424" s="161"/>
      <c r="AW424" s="161"/>
      <c r="AX424" s="161"/>
      <c r="AY424" s="161"/>
      <c r="AZ424" s="161"/>
      <c r="BA424" s="161"/>
      <c r="BB424" s="161"/>
      <c r="BC424" s="162"/>
      <c r="BD424" s="167"/>
      <c r="BE424" s="168"/>
      <c r="BF424" s="176"/>
      <c r="BG424" s="180"/>
      <c r="BH424" s="181"/>
      <c r="BI424" s="181"/>
      <c r="BJ424" s="181"/>
      <c r="BK424" s="181"/>
      <c r="BL424" s="181"/>
      <c r="BM424" s="181"/>
      <c r="BN424" s="181"/>
      <c r="BO424" s="181"/>
      <c r="BP424" s="181"/>
      <c r="BQ424" s="181"/>
      <c r="BR424" s="181"/>
      <c r="BS424" s="181"/>
      <c r="BT424" s="181"/>
      <c r="BU424" s="182"/>
      <c r="BV424" s="152"/>
      <c r="BW424" s="153"/>
      <c r="BX424" s="333"/>
      <c r="BY424" s="153"/>
      <c r="BZ424" s="333"/>
      <c r="CA424" s="153"/>
      <c r="CB424" s="333"/>
      <c r="CC424" s="153"/>
      <c r="CD424" s="333"/>
      <c r="CE424" s="334"/>
      <c r="CF424" s="341"/>
      <c r="CG424" s="160"/>
      <c r="CH424" s="161"/>
      <c r="CI424" s="161"/>
      <c r="CJ424" s="161"/>
      <c r="CK424" s="161"/>
      <c r="CL424" s="161"/>
      <c r="CM424" s="161"/>
      <c r="CN424" s="161"/>
      <c r="CO424" s="161"/>
      <c r="CP424" s="161"/>
      <c r="CQ424" s="161"/>
      <c r="CR424" s="161"/>
      <c r="CS424" s="162"/>
      <c r="CT424" s="167"/>
      <c r="CU424" s="168"/>
      <c r="CV424" s="176"/>
      <c r="CW424" s="180"/>
      <c r="CX424" s="181"/>
      <c r="CY424" s="181"/>
      <c r="CZ424" s="181"/>
      <c r="DA424" s="181"/>
      <c r="DB424" s="181"/>
      <c r="DC424" s="181"/>
      <c r="DD424" s="181"/>
      <c r="DE424" s="181"/>
      <c r="DF424" s="181"/>
      <c r="DG424" s="181"/>
      <c r="DH424" s="181"/>
      <c r="DI424" s="181"/>
      <c r="DJ424" s="181"/>
      <c r="DK424" s="182"/>
      <c r="DL424" s="152"/>
      <c r="DM424" s="153"/>
      <c r="DN424" s="333"/>
      <c r="DO424" s="153"/>
      <c r="DP424" s="333"/>
      <c r="DQ424" s="153"/>
      <c r="DR424" s="333"/>
      <c r="DS424" s="153"/>
      <c r="DT424" s="333"/>
      <c r="DU424" s="334"/>
      <c r="DV424" s="174"/>
      <c r="DW424" s="129"/>
      <c r="DX424" s="129"/>
      <c r="DY424" s="129"/>
      <c r="DZ424" s="129"/>
      <c r="EA424" s="129"/>
      <c r="EB424" s="129"/>
      <c r="EC424" s="129"/>
      <c r="ED424" s="129"/>
      <c r="EE424" s="129"/>
      <c r="EF424" s="129"/>
      <c r="EG424" s="129"/>
      <c r="EH424" s="129"/>
      <c r="EI424" s="129"/>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row>
    <row r="425" spans="1:171" ht="11.25" customHeight="1">
      <c r="A425" s="192"/>
      <c r="B425" s="193"/>
      <c r="C425" s="196"/>
      <c r="D425" s="199"/>
      <c r="E425" s="200"/>
      <c r="F425" s="199"/>
      <c r="G425" s="200"/>
      <c r="H425" s="199"/>
      <c r="I425" s="200"/>
      <c r="J425" s="199"/>
      <c r="K425" s="200"/>
      <c r="L425" s="199"/>
      <c r="M425" s="209"/>
      <c r="N425" s="69" t="str">
        <f>IF(CF421&lt;&gt;"",IF(ISERROR(AND(BV425="",BX425="",BZ425="",CB425="",CD425="")),"E",IF(AND(BV425="",BX425="",BZ425="",CB425="",CD425=""),"","E")),"")</f>
        <v/>
      </c>
      <c r="O425" s="192"/>
      <c r="P425" s="193"/>
      <c r="Q425" s="196"/>
      <c r="R425" s="199"/>
      <c r="S425" s="200"/>
      <c r="T425" s="199"/>
      <c r="U425" s="200"/>
      <c r="V425" s="199"/>
      <c r="W425" s="200"/>
      <c r="X425" s="199"/>
      <c r="Y425" s="200"/>
      <c r="Z425" s="199"/>
      <c r="AA425" s="209"/>
      <c r="AB425" s="69" t="str">
        <f>IF(DV421&lt;&gt;"",IF(ISERROR(AND(DL425="",DN425="",DP425="",DQ425="",DT425="")),"E",IF(AND(DL425="",DN425="",DP425="",DR425="",DT425=""),"","E")),"")</f>
        <v/>
      </c>
      <c r="AP425" s="3"/>
      <c r="AQ425" s="126"/>
      <c r="AR425" s="126"/>
      <c r="AS425" s="126"/>
      <c r="AT425" s="126"/>
      <c r="AU425" s="126"/>
      <c r="AV425" s="126"/>
      <c r="AW425" s="126"/>
      <c r="AX425" s="126"/>
      <c r="AY425" s="126"/>
      <c r="AZ425" s="126"/>
      <c r="BA425" s="126"/>
      <c r="BB425" s="126"/>
      <c r="BC425" s="126"/>
      <c r="BV425" s="169" t="str">
        <f>IF(CF421&lt;&gt;"",IF(AND(AND(BV421&gt;-1,BV423&gt;-1),OR(BV421&gt;10,BV423&gt;10),ABS(BV421-BV423)&gt;1,IF(OR(BV421&gt;11,BV423&gt;11),ABS(BV421-BV423)=2,TRUE),BV421=INT(BV421),BV423=INT(BV423)),"","Error"),"")</f>
        <v/>
      </c>
      <c r="BW425" s="169"/>
      <c r="BX425" s="169" t="str">
        <f>IF(CF421&lt;&gt;"",IF(AND(AND(BX421&gt;-1,BX423&gt;-1),OR(BX421&gt;10,BX423&gt;10),ABS(BX421-BX423)&gt;1,IF(OR(BX421&gt;11,BX423&gt;11),ABS(BX421-BX423)=2,TRUE),BX421=INT(BX421),BX423=INT(BX423)),"","Error"),"")</f>
        <v/>
      </c>
      <c r="BY425" s="169"/>
      <c r="BZ425" s="169" t="str">
        <f>IF(CF421&lt;&gt;"",IF(AND(AND(BZ421&gt;-1,BZ423&gt;-1),OR(BZ421&gt;10,BZ423&gt;10),ABS(BZ421-BZ423)&gt;1,IF(OR(BZ421&gt;11,BZ423&gt;11),ABS(BZ421-BZ423)=2,TRUE),BZ421=INT(BZ421),BZ423=INT(BZ423)),"","Error"),"")</f>
        <v/>
      </c>
      <c r="CA425" s="169"/>
      <c r="CB425" s="169" t="str">
        <f>IF(AND(CF421&lt;&gt;"",CB421&lt;&gt;""),IF(AND(AND(CB421&gt;-1,CB423&gt;-1),OR(CB421&gt;10,CB423&gt;10),ABS(CB421-CB423)&gt;1,IF(OR(CB421&gt;11,CB423&gt;11),ABS(CB421-CB423)=2,TRUE),CB421=INT(CB421),CB423=INT(CB423)),"","Error"),"")</f>
        <v/>
      </c>
      <c r="CC425" s="169"/>
      <c r="CD425" s="169" t="str">
        <f>IF(AND(CF421&lt;&gt;"",CD421&lt;&gt;""),IF(AND(AND(CD421&gt;-1,CD423&gt;-1),OR(CD421&gt;10,CD423&gt;10),ABS(CD421-CD423)&gt;1,IF(OR(CD421&gt;11,CD423&gt;11),ABS(CD421-CD423)=2,TRUE),CD421=INT(CD421),CD423=INT(CD423)),"","Error"),"")</f>
        <v/>
      </c>
      <c r="CE425" s="169"/>
      <c r="CF425" s="3"/>
      <c r="CG425" s="126"/>
      <c r="CH425" s="126"/>
      <c r="CI425" s="126"/>
      <c r="CJ425" s="126"/>
      <c r="CK425" s="126"/>
      <c r="CL425" s="126"/>
      <c r="CM425" s="126"/>
      <c r="CN425" s="126"/>
      <c r="CO425" s="126"/>
      <c r="CP425" s="126"/>
      <c r="CQ425" s="126"/>
      <c r="CR425" s="126"/>
      <c r="CS425" s="126"/>
      <c r="DL425" s="169" t="str">
        <f>IF(DV421&lt;&gt;"",IF(AND(AND(DL421&gt;-1,DL423&gt;-1),OR(DL421&gt;10,DL423&gt;10),ABS(DL421-DL423)&gt;1,IF(OR(DL421&gt;11,DL423&gt;11),ABS(DL421-DL423)=2,TRUE),DL421=INT(DL421),DL423=INT(DL423)),"","Error"),"")</f>
        <v/>
      </c>
      <c r="DM425" s="169"/>
      <c r="DN425" s="169" t="str">
        <f>IF(DV421&lt;&gt;"",IF(AND(AND(DN421&gt;-1,DN423&gt;-1),OR(DN421&gt;10,DN423&gt;10),ABS(DN421-DN423)&gt;1,IF(OR(DN421&gt;11,DN423&gt;11),ABS(DN421-DN423)=2,TRUE),DN421=INT(DN421),DN423=INT(DN423)),"","Error"),"")</f>
        <v/>
      </c>
      <c r="DO425" s="169"/>
      <c r="DP425" s="169" t="str">
        <f>IF(DV421&lt;&gt;"",IF(AND(AND(DP421&gt;-1,DP423&gt;-1),OR(DP421&gt;10,DP423&gt;10),ABS(DP421-DP423)&gt;1,IF(OR(DP421&gt;11,DP423&gt;11),ABS(DP421-DP423)=2,TRUE),DP421=INT(DP421),DP423=INT(DP423)),"","Error"),"")</f>
        <v/>
      </c>
      <c r="DQ425" s="169"/>
      <c r="DR425" s="169" t="str">
        <f>IF(AND(DV421&lt;&gt;"",DR421&lt;&gt;""),IF(AND(AND(DR421&gt;-1,DR423&gt;-1),OR(DR421&gt;10,DR423&gt;10),ABS(DR421-DR423)&gt;1,IF(OR(DR421&gt;11,DR423&gt;11),ABS(DR421-DR423)=2,TRUE),DR421=INT(DR421),DR423=INT(DR423)),"","Error"),"")</f>
        <v/>
      </c>
      <c r="DS425" s="169"/>
      <c r="DT425" s="169" t="str">
        <f>IF(AND(DV421&lt;&gt;"",DT421&lt;&gt;""),IF(AND(AND(DT421&gt;-1,DT423&gt;-1),OR(DT421&gt;10,DT423&gt;10),ABS(DT421-DT423)&gt;1,IF(OR(DT421&gt;11,DT423&gt;11),ABS(DT421-DT423)=2,TRUE),DT421=INT(DT421),DT423=INT(DT423)),"","Error"),"")</f>
        <v/>
      </c>
      <c r="DU425" s="169"/>
      <c r="DV425" s="3"/>
      <c r="DW425" s="129"/>
      <c r="DX425" s="129"/>
      <c r="DY425" s="129"/>
      <c r="DZ425" s="129"/>
      <c r="EA425" s="129"/>
      <c r="EB425" s="129"/>
      <c r="EC425" s="129"/>
      <c r="ED425" s="129"/>
      <c r="EE425" s="129"/>
      <c r="EF425" s="129"/>
      <c r="EG425" s="129"/>
      <c r="EH425" s="129"/>
      <c r="EI425" s="129"/>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row>
    <row r="426" spans="1:171" ht="11.25" customHeight="1">
      <c r="A426" s="192"/>
      <c r="B426" s="193"/>
      <c r="C426" s="175" t="str">
        <f>IF($D393="1P","E","D")</f>
        <v>D</v>
      </c>
      <c r="D426" s="201"/>
      <c r="E426" s="202"/>
      <c r="F426" s="201"/>
      <c r="G426" s="202"/>
      <c r="H426" s="201"/>
      <c r="I426" s="202"/>
      <c r="J426" s="201"/>
      <c r="K426" s="202"/>
      <c r="L426" s="201"/>
      <c r="M426" s="205"/>
      <c r="N426" s="69" t="str">
        <f>IF(CF421&lt;&gt;"",IF(ISERROR(AND(BV425="",BX425="",BZ425="",CB425="",CD425="")),"E",IF(AND(BV425="",BX425="",BZ425="",CB425="",CD425=""),"","E")),"")</f>
        <v/>
      </c>
      <c r="O426" s="192"/>
      <c r="P426" s="193"/>
      <c r="Q426" s="175" t="str">
        <f>IF($D393="1P","D","F")</f>
        <v>F</v>
      </c>
      <c r="R426" s="201"/>
      <c r="S426" s="202"/>
      <c r="T426" s="201"/>
      <c r="U426" s="202"/>
      <c r="V426" s="201"/>
      <c r="W426" s="202"/>
      <c r="X426" s="201"/>
      <c r="Y426" s="202"/>
      <c r="Z426" s="201"/>
      <c r="AA426" s="205"/>
      <c r="AB426" s="69" t="str">
        <f>IF(DV421&lt;&gt;"",IF(ISERROR(AND(DL425="",DN425="",DP425="",DQ425="",DT425="")),"E",IF(AND(DL425="",DN425="",DP425="",DR425="",DT425=""),"","E")),"")</f>
        <v/>
      </c>
      <c r="AP426" s="3"/>
      <c r="AQ426" s="126"/>
      <c r="AR426" s="126"/>
      <c r="AS426" s="126"/>
      <c r="AT426" s="126"/>
      <c r="AU426" s="126"/>
      <c r="AV426" s="126"/>
      <c r="AW426" s="126"/>
      <c r="AX426" s="126"/>
      <c r="AY426" s="126"/>
      <c r="AZ426" s="126"/>
      <c r="BA426" s="126"/>
      <c r="BB426" s="126"/>
      <c r="BC426" s="126"/>
      <c r="CF426" s="3"/>
      <c r="CG426" s="126"/>
      <c r="CH426" s="126"/>
      <c r="CI426" s="126"/>
      <c r="CJ426" s="126"/>
      <c r="CK426" s="126"/>
      <c r="CL426" s="126"/>
      <c r="CM426" s="126"/>
      <c r="CN426" s="126"/>
      <c r="CO426" s="126"/>
      <c r="CP426" s="126"/>
      <c r="CQ426" s="126"/>
      <c r="CR426" s="126"/>
      <c r="CS426" s="126"/>
      <c r="DV426" s="3"/>
      <c r="DW426" s="129"/>
      <c r="DX426" s="129"/>
      <c r="DY426" s="129"/>
      <c r="DZ426" s="129"/>
      <c r="EA426" s="129"/>
      <c r="EB426" s="129"/>
      <c r="EC426" s="129"/>
      <c r="ED426" s="129"/>
      <c r="EE426" s="129"/>
      <c r="EF426" s="129"/>
      <c r="EG426" s="129"/>
      <c r="EH426" s="129"/>
      <c r="EI426" s="129"/>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row>
    <row r="427" spans="1:171" ht="11.25" customHeight="1" thickBot="1">
      <c r="A427" s="194"/>
      <c r="B427" s="195"/>
      <c r="C427" s="207"/>
      <c r="D427" s="203"/>
      <c r="E427" s="204"/>
      <c r="F427" s="203"/>
      <c r="G427" s="204"/>
      <c r="H427" s="203"/>
      <c r="I427" s="204"/>
      <c r="J427" s="203"/>
      <c r="K427" s="204"/>
      <c r="L427" s="203"/>
      <c r="M427" s="206"/>
      <c r="N427" s="69" t="str">
        <f>IF(CF423&lt;&gt;"",IF(CF423="W",IF(SUM(IF(D426&gt;D424,1,0),IF(F426&gt;F424,1,0),IF(H426&gt;H424,1,0),IF(J426&gt;J424,1,0),IF(L426&gt;L424,1,0))&lt;&gt;3,"E",""),""),"")</f>
        <v/>
      </c>
      <c r="O427" s="194"/>
      <c r="P427" s="195"/>
      <c r="Q427" s="207"/>
      <c r="R427" s="203"/>
      <c r="S427" s="204"/>
      <c r="T427" s="203"/>
      <c r="U427" s="204"/>
      <c r="V427" s="203"/>
      <c r="W427" s="204"/>
      <c r="X427" s="203"/>
      <c r="Y427" s="204"/>
      <c r="Z427" s="203"/>
      <c r="AA427" s="206"/>
      <c r="AB427" s="69" t="str">
        <f>IF(DV423&lt;&gt;"",IF(DV423="W",IF(SUM(IF(R426&gt;R424,1,0),IF(T426&gt;T424,1,0),IF(V426&gt;V424,1,0),IF(X426&gt;X424,1,0),IF(Z426&gt;Z424,1,0))&lt;&gt;3,"E",""),""),"")</f>
        <v/>
      </c>
      <c r="AP427" s="3"/>
      <c r="AQ427" s="127"/>
      <c r="AR427" s="127"/>
      <c r="AS427" s="127"/>
      <c r="AT427" s="127"/>
      <c r="AU427" s="127"/>
      <c r="AV427" s="127"/>
      <c r="AW427" s="127"/>
      <c r="AX427" s="127"/>
      <c r="AY427" s="127"/>
      <c r="AZ427" s="127"/>
      <c r="BA427" s="127"/>
      <c r="BB427" s="127"/>
      <c r="BC427" s="127"/>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3"/>
      <c r="CG427" s="127"/>
      <c r="CH427" s="127"/>
      <c r="CI427" s="127"/>
      <c r="CJ427" s="127"/>
      <c r="CK427" s="127"/>
      <c r="CL427" s="127"/>
      <c r="CM427" s="127"/>
      <c r="CN427" s="127"/>
      <c r="CO427" s="127"/>
      <c r="CP427" s="127"/>
      <c r="CQ427" s="127"/>
      <c r="CR427" s="127"/>
      <c r="CS427" s="127"/>
      <c r="CT427" s="40"/>
      <c r="CU427" s="40"/>
      <c r="CV427" s="40"/>
      <c r="CW427" s="40"/>
      <c r="CX427" s="40"/>
      <c r="CY427" s="40"/>
      <c r="CZ427" s="40"/>
      <c r="DA427" s="40"/>
      <c r="DB427" s="40"/>
      <c r="DC427" s="40"/>
      <c r="DD427" s="40"/>
      <c r="DE427" s="40"/>
      <c r="DF427" s="40"/>
      <c r="DG427" s="40"/>
      <c r="DH427" s="40"/>
      <c r="DI427" s="40"/>
      <c r="DJ427" s="40"/>
      <c r="DK427" s="40"/>
      <c r="DL427" s="40"/>
      <c r="DM427" s="40"/>
      <c r="DN427" s="40"/>
      <c r="DO427" s="40"/>
      <c r="DP427" s="40"/>
      <c r="DQ427" s="40"/>
      <c r="DR427" s="40"/>
      <c r="DS427" s="40"/>
      <c r="DT427" s="40"/>
      <c r="DU427" s="40"/>
      <c r="DV427" s="3"/>
      <c r="DW427" s="129"/>
      <c r="DX427" s="129"/>
      <c r="DY427" s="129"/>
      <c r="DZ427" s="129"/>
      <c r="EA427" s="129"/>
      <c r="EB427" s="129"/>
      <c r="EC427" s="129"/>
      <c r="ED427" s="129"/>
      <c r="EE427" s="129"/>
      <c r="EF427" s="129"/>
      <c r="EG427" s="129"/>
      <c r="EH427" s="129"/>
      <c r="EI427" s="129"/>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row>
    <row r="428" spans="1:171" ht="11.25" customHeight="1">
      <c r="A428" s="170">
        <v>5</v>
      </c>
      <c r="B428" s="191"/>
      <c r="C428" s="183" t="str">
        <f>IF($D393="1P","D","C")</f>
        <v>C</v>
      </c>
      <c r="D428" s="197"/>
      <c r="E428" s="198"/>
      <c r="F428" s="197"/>
      <c r="G428" s="198"/>
      <c r="H428" s="197"/>
      <c r="I428" s="198"/>
      <c r="J428" s="197"/>
      <c r="K428" s="198"/>
      <c r="L428" s="197"/>
      <c r="M428" s="208"/>
      <c r="N428" s="69" t="str">
        <f>IF(CF431&lt;&gt;"",IF(CF431="W",IF(SUM(IF(D428&gt;D430,1,0),IF(F428&gt;F430,1,0),IF(H428&gt;H430,1,0),IF(J428&gt;J430,1,0),IF(L428&gt;L430,1,0))&lt;&gt;3,"E",""),""),"")</f>
        <v/>
      </c>
      <c r="O428" s="170">
        <v>12</v>
      </c>
      <c r="P428" s="191"/>
      <c r="Q428" s="183" t="str">
        <f>IF($D393="1P","E","D")</f>
        <v>D</v>
      </c>
      <c r="R428" s="197"/>
      <c r="S428" s="198"/>
      <c r="T428" s="197"/>
      <c r="U428" s="198"/>
      <c r="V428" s="197"/>
      <c r="W428" s="198"/>
      <c r="X428" s="197"/>
      <c r="Y428" s="198"/>
      <c r="Z428" s="197"/>
      <c r="AA428" s="208"/>
      <c r="AB428" s="69" t="str">
        <f>IF(DV431&lt;&gt;"",IF(DV431="W",IF(SUM(IF(R428&gt;R430,1,0),IF(T428&gt;T430,1,0),IF(V428&gt;V430,1,0),IF(X428&gt;X430,1,0),IF(Z428&gt;Z430,1,0))&lt;&gt;3,"E",""),""),"")</f>
        <v/>
      </c>
      <c r="AP428" s="3"/>
      <c r="AQ428" s="128"/>
      <c r="AR428" s="128"/>
      <c r="AS428" s="128"/>
      <c r="AT428" s="128"/>
      <c r="AU428" s="128"/>
      <c r="AV428" s="128"/>
      <c r="AW428" s="128"/>
      <c r="AX428" s="128"/>
      <c r="AY428" s="128"/>
      <c r="AZ428" s="128"/>
      <c r="BA428" s="128"/>
      <c r="BB428" s="128"/>
      <c r="BC428" s="128"/>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3"/>
      <c r="CG428" s="128"/>
      <c r="CH428" s="128"/>
      <c r="CI428" s="128"/>
      <c r="CJ428" s="128"/>
      <c r="CK428" s="128"/>
      <c r="CL428" s="128"/>
      <c r="CM428" s="128"/>
      <c r="CN428" s="128"/>
      <c r="CO428" s="128"/>
      <c r="CP428" s="128"/>
      <c r="CQ428" s="128"/>
      <c r="CR428" s="128"/>
      <c r="CS428" s="128"/>
      <c r="CT428" s="41"/>
      <c r="CU428" s="41"/>
      <c r="CV428" s="41"/>
      <c r="CW428" s="41"/>
      <c r="CX428" s="41"/>
      <c r="CY428" s="41"/>
      <c r="CZ428" s="41"/>
      <c r="DA428" s="41"/>
      <c r="DB428" s="41"/>
      <c r="DC428" s="41"/>
      <c r="DD428" s="41"/>
      <c r="DE428" s="41"/>
      <c r="DF428" s="41"/>
      <c r="DG428" s="41"/>
      <c r="DH428" s="41"/>
      <c r="DI428" s="41"/>
      <c r="DJ428" s="41"/>
      <c r="DK428" s="41"/>
      <c r="DL428" s="41"/>
      <c r="DM428" s="41"/>
      <c r="DN428" s="41"/>
      <c r="DO428" s="41"/>
      <c r="DP428" s="41"/>
      <c r="DQ428" s="41"/>
      <c r="DR428" s="41"/>
      <c r="DS428" s="41"/>
      <c r="DT428" s="41"/>
      <c r="DU428" s="41"/>
      <c r="DV428" s="3"/>
      <c r="DW428" s="129"/>
      <c r="DX428" s="129"/>
      <c r="DY428" s="129"/>
      <c r="DZ428" s="129"/>
      <c r="EA428" s="129"/>
      <c r="EB428" s="129"/>
      <c r="EC428" s="129"/>
      <c r="ED428" s="129"/>
      <c r="EE428" s="129"/>
      <c r="EF428" s="129"/>
      <c r="EG428" s="129"/>
      <c r="EH428" s="129"/>
      <c r="EI428" s="129"/>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row>
    <row r="429" spans="1:171" ht="11.25" customHeight="1">
      <c r="A429" s="192"/>
      <c r="B429" s="193"/>
      <c r="C429" s="196"/>
      <c r="D429" s="199"/>
      <c r="E429" s="200"/>
      <c r="F429" s="199"/>
      <c r="G429" s="200"/>
      <c r="H429" s="199"/>
      <c r="I429" s="200"/>
      <c r="J429" s="199"/>
      <c r="K429" s="200"/>
      <c r="L429" s="199"/>
      <c r="M429" s="209"/>
      <c r="N429" s="69" t="str">
        <f>IF(CF431&lt;&gt;"",IF(ISERROR(AND(BV435="",BX435="",BZ435="",CB435="",CD435="")),"E",IF(AND(BV435="",BX435="",BZ435="",CB435="",CD435=""),"","E")),"")</f>
        <v/>
      </c>
      <c r="O429" s="192"/>
      <c r="P429" s="193"/>
      <c r="Q429" s="196"/>
      <c r="R429" s="199"/>
      <c r="S429" s="200"/>
      <c r="T429" s="199"/>
      <c r="U429" s="200"/>
      <c r="V429" s="199"/>
      <c r="W429" s="200"/>
      <c r="X429" s="199"/>
      <c r="Y429" s="200"/>
      <c r="Z429" s="199"/>
      <c r="AA429" s="209"/>
      <c r="AB429" s="69" t="str">
        <f>IF(DV431&lt;&gt;"",IF(ISERROR(AND(DL435="",DN435="",DP435="",DQ435="",DT435="")),"E",IF(AND(DL435="",DN435="",DP435="",DR435="",DT435=""),"","E")),"")</f>
        <v/>
      </c>
      <c r="AP429" s="3"/>
      <c r="AQ429" s="126"/>
      <c r="AR429" s="126"/>
      <c r="AS429" s="126"/>
      <c r="AT429" s="126"/>
      <c r="AU429" s="126"/>
      <c r="AV429" s="126"/>
      <c r="AW429" s="126"/>
      <c r="AX429" s="126"/>
      <c r="AY429" s="126"/>
      <c r="AZ429" s="126"/>
      <c r="BA429" s="126"/>
      <c r="BB429" s="126"/>
      <c r="BC429" s="126"/>
      <c r="CF429" s="3"/>
      <c r="CG429" s="126"/>
      <c r="CH429" s="126"/>
      <c r="CI429" s="126"/>
      <c r="CJ429" s="126"/>
      <c r="CK429" s="126"/>
      <c r="CL429" s="126"/>
      <c r="CM429" s="126"/>
      <c r="CN429" s="126"/>
      <c r="CO429" s="126"/>
      <c r="CP429" s="126"/>
      <c r="CQ429" s="126"/>
      <c r="CR429" s="126"/>
      <c r="CS429" s="126"/>
      <c r="DV429" s="3"/>
      <c r="DW429" s="129"/>
      <c r="DX429" s="129"/>
      <c r="DY429" s="129"/>
      <c r="DZ429" s="129"/>
      <c r="EA429" s="129"/>
      <c r="EB429" s="129"/>
      <c r="EC429" s="129"/>
      <c r="ED429" s="129"/>
      <c r="EE429" s="129"/>
      <c r="EF429" s="129"/>
      <c r="EG429" s="129"/>
      <c r="EH429" s="129"/>
      <c r="EI429" s="129"/>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row>
    <row r="430" spans="1:171" ht="11.25" customHeight="1" thickBot="1">
      <c r="A430" s="192"/>
      <c r="B430" s="193"/>
      <c r="C430" s="175" t="str">
        <f>IF($D393="1P","F","E")</f>
        <v>E</v>
      </c>
      <c r="D430" s="201"/>
      <c r="E430" s="202"/>
      <c r="F430" s="201"/>
      <c r="G430" s="202"/>
      <c r="H430" s="201"/>
      <c r="I430" s="202"/>
      <c r="J430" s="201"/>
      <c r="K430" s="202"/>
      <c r="L430" s="201"/>
      <c r="M430" s="205"/>
      <c r="N430" s="69" t="str">
        <f>IF(CF431&lt;&gt;"",IF(ISERROR(AND(BV435="",BX435="",BZ435="",CB435="",CD435="")),"E",IF(AND(BV435="",BX435="",BZ435="",CB435="",CD435=""),"","E")),"")</f>
        <v/>
      </c>
      <c r="O430" s="192"/>
      <c r="P430" s="193"/>
      <c r="Q430" s="175" t="str">
        <f>IF($D393="1P","F","E")</f>
        <v>E</v>
      </c>
      <c r="R430" s="201"/>
      <c r="S430" s="202"/>
      <c r="T430" s="201"/>
      <c r="U430" s="202"/>
      <c r="V430" s="201"/>
      <c r="W430" s="202"/>
      <c r="X430" s="201"/>
      <c r="Y430" s="202"/>
      <c r="Z430" s="201"/>
      <c r="AA430" s="205"/>
      <c r="AB430" s="69" t="str">
        <f>IF(DV431&lt;&gt;"",IF(ISERROR(AND(DL435="",DN435="",DP435="",DQ435="",DT435="")),"E",IF(AND(DL435="",DN435="",DP435="",DR435="",DT435=""),"","E")),"")</f>
        <v/>
      </c>
      <c r="AP430" s="3"/>
      <c r="AQ430" s="127"/>
      <c r="AR430" s="127"/>
      <c r="AS430" s="127"/>
      <c r="AT430" s="127"/>
      <c r="AU430" s="127"/>
      <c r="AV430" s="127"/>
      <c r="AW430" s="127"/>
      <c r="AX430" s="127"/>
      <c r="AY430" s="127"/>
      <c r="AZ430" s="127"/>
      <c r="BA430" s="127"/>
      <c r="BB430" s="127"/>
      <c r="BC430" s="127"/>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3"/>
      <c r="CG430" s="127"/>
      <c r="CH430" s="127"/>
      <c r="CI430" s="127"/>
      <c r="CJ430" s="127"/>
      <c r="CK430" s="127"/>
      <c r="CL430" s="127"/>
      <c r="CM430" s="127"/>
      <c r="CN430" s="127"/>
      <c r="CO430" s="127"/>
      <c r="CP430" s="127"/>
      <c r="CQ430" s="127"/>
      <c r="CR430" s="127"/>
      <c r="CS430" s="127"/>
      <c r="CT430" s="40"/>
      <c r="CU430" s="40"/>
      <c r="CV430" s="40"/>
      <c r="CW430" s="40"/>
      <c r="CX430" s="40"/>
      <c r="CY430" s="40"/>
      <c r="CZ430" s="40"/>
      <c r="DA430" s="40"/>
      <c r="DB430" s="40"/>
      <c r="DC430" s="40"/>
      <c r="DD430" s="40"/>
      <c r="DE430" s="40"/>
      <c r="DF430" s="40"/>
      <c r="DG430" s="40"/>
      <c r="DH430" s="40"/>
      <c r="DI430" s="40"/>
      <c r="DJ430" s="40"/>
      <c r="DK430" s="40"/>
      <c r="DL430" s="40"/>
      <c r="DM430" s="40"/>
      <c r="DN430" s="40"/>
      <c r="DO430" s="40"/>
      <c r="DP430" s="40"/>
      <c r="DQ430" s="40"/>
      <c r="DR430" s="40"/>
      <c r="DS430" s="40"/>
      <c r="DT430" s="40"/>
      <c r="DU430" s="40"/>
      <c r="DV430" s="3"/>
      <c r="DW430" s="129"/>
      <c r="DX430" s="129"/>
      <c r="DY430" s="129"/>
      <c r="DZ430" s="129"/>
      <c r="EA430" s="129"/>
      <c r="EB430" s="129"/>
      <c r="EC430" s="129"/>
      <c r="ED430" s="129"/>
      <c r="EE430" s="129"/>
      <c r="EF430" s="129"/>
      <c r="EG430" s="129"/>
      <c r="EH430" s="129"/>
      <c r="EI430" s="129"/>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row>
    <row r="431" spans="1:171" ht="11.25" customHeight="1" thickBot="1">
      <c r="A431" s="194"/>
      <c r="B431" s="195"/>
      <c r="C431" s="207"/>
      <c r="D431" s="203"/>
      <c r="E431" s="204"/>
      <c r="F431" s="203"/>
      <c r="G431" s="204"/>
      <c r="H431" s="203"/>
      <c r="I431" s="204"/>
      <c r="J431" s="203"/>
      <c r="K431" s="204"/>
      <c r="L431" s="203"/>
      <c r="M431" s="206"/>
      <c r="N431" s="69" t="str">
        <f>IF(CF433&lt;&gt;"",IF(CF433="W",IF(SUM(IF(D430&gt;D428,1,0),IF(F430&gt;F428,1,0),IF(H430&gt;H428,1,0),IF(J430&gt;J428,1,0),IF(L430&gt;L428,1,0))&lt;&gt;3,"E",""),""),"")</f>
        <v/>
      </c>
      <c r="O431" s="194"/>
      <c r="P431" s="195"/>
      <c r="Q431" s="207"/>
      <c r="R431" s="203"/>
      <c r="S431" s="204"/>
      <c r="T431" s="203"/>
      <c r="U431" s="204"/>
      <c r="V431" s="203"/>
      <c r="W431" s="204"/>
      <c r="X431" s="203"/>
      <c r="Y431" s="204"/>
      <c r="Z431" s="203"/>
      <c r="AA431" s="206"/>
      <c r="AB431" s="69" t="str">
        <f>IF(DV433&lt;&gt;"",IF(DV433="W",IF(SUM(IF(R430&gt;R428,1,0),IF(T430&gt;T428,1,0),IF(V430&gt;V428,1,0),IF(X430&gt;X428,1,0),IF(Z430&gt;Z428,1,0))&lt;&gt;3,"E",""),""),"")</f>
        <v/>
      </c>
      <c r="AP431" s="3"/>
      <c r="AQ431" s="154" t="str">
        <f>CONCATENATE($A395," ",$D395,","," ",$F393)</f>
        <v>Group: 7, Women's Singles</v>
      </c>
      <c r="AR431" s="155"/>
      <c r="AS431" s="155"/>
      <c r="AT431" s="155"/>
      <c r="AU431" s="155"/>
      <c r="AV431" s="155"/>
      <c r="AW431" s="155"/>
      <c r="AX431" s="155"/>
      <c r="AY431" s="155"/>
      <c r="AZ431" s="155"/>
      <c r="BA431" s="155"/>
      <c r="BB431" s="155"/>
      <c r="BC431" s="156"/>
      <c r="BD431" s="163">
        <f>A428</f>
        <v>5</v>
      </c>
      <c r="BE431" s="164"/>
      <c r="BF431" s="183" t="str">
        <f>C428</f>
        <v>C</v>
      </c>
      <c r="BG431" s="185" t="str">
        <f>IF(VLOOKUP($BF431,$A397:$C407,3,FALSE)=0,"",CONCATENATE(VLOOKUP(VLOOKUP($BF431,$A397:$C407,3,FALSE),Players!$J:$N,4,FALSE)," ",VLOOKUP($BF431,$A397:$C407,3,FALSE)," ",IF(ISERROR(VLOOKUP(VLOOKUP($BF431,$A397:$C407,3,FALSE),Players!$J:$N,5,FALSE)),"()",CONCATENATE("(",VLOOKUP(VLOOKUP($BF431,$A397:$C407,3,FALSE),Players!$J:$N,5,FALSE),")"))))</f>
        <v/>
      </c>
      <c r="BH431" s="186"/>
      <c r="BI431" s="186"/>
      <c r="BJ431" s="186"/>
      <c r="BK431" s="186"/>
      <c r="BL431" s="186"/>
      <c r="BM431" s="186"/>
      <c r="BN431" s="186"/>
      <c r="BO431" s="186"/>
      <c r="BP431" s="186"/>
      <c r="BQ431" s="186"/>
      <c r="BR431" s="186"/>
      <c r="BS431" s="186"/>
      <c r="BT431" s="186"/>
      <c r="BU431" s="187"/>
      <c r="BV431" s="170" t="str">
        <f>IF(D428&lt;&gt;"",D428,"")</f>
        <v/>
      </c>
      <c r="BW431" s="171"/>
      <c r="BX431" s="335" t="str">
        <f>IF(F428&lt;&gt;"",F428,"")</f>
        <v/>
      </c>
      <c r="BY431" s="171"/>
      <c r="BZ431" s="335" t="str">
        <f>IF(H428&lt;&gt;"",H428,"")</f>
        <v/>
      </c>
      <c r="CA431" s="171"/>
      <c r="CB431" s="335" t="str">
        <f>IF(J428&lt;&gt;"",J428,"")</f>
        <v/>
      </c>
      <c r="CC431" s="171"/>
      <c r="CD431" s="335" t="str">
        <f>IF(L428&lt;&gt;"",L428,"")</f>
        <v/>
      </c>
      <c r="CE431" s="337"/>
      <c r="CF431" s="174" t="str">
        <f>IF($CD431=$CD433,IF($CB431=$CB433,IF($BZ431&lt;&gt;"",IF($BZ431&gt;$BZ433,"W","L"),""),IF($CB431&gt;$CB433,"W","L")),IF($CD431&gt;$CD433,"W","L"))</f>
        <v/>
      </c>
      <c r="CG431" s="154" t="str">
        <f>CONCATENATE($A395," ",$D395,","," ",$F393)</f>
        <v>Group: 7, Women's Singles</v>
      </c>
      <c r="CH431" s="155"/>
      <c r="CI431" s="155"/>
      <c r="CJ431" s="155"/>
      <c r="CK431" s="155"/>
      <c r="CL431" s="155"/>
      <c r="CM431" s="155"/>
      <c r="CN431" s="155"/>
      <c r="CO431" s="155"/>
      <c r="CP431" s="155"/>
      <c r="CQ431" s="155"/>
      <c r="CR431" s="155"/>
      <c r="CS431" s="156"/>
      <c r="CT431" s="163">
        <f>O428</f>
        <v>12</v>
      </c>
      <c r="CU431" s="164"/>
      <c r="CV431" s="183" t="str">
        <f>Q428</f>
        <v>D</v>
      </c>
      <c r="CW431" s="185" t="str">
        <f>IF(VLOOKUP($CV431,$A397:$C407,3,FALSE)=0,"",CONCATENATE(VLOOKUP(VLOOKUP($CV431,$A397:$C407,3,FALSE),Players!$J:$N,4,FALSE)," ",VLOOKUP($CV431,$A397:$C407,3,FALSE)," ",IF(ISERROR(VLOOKUP(VLOOKUP($CV431,$A397:$C407,3,FALSE),Players!$J:$N,5,FALSE)),"()",CONCATENATE("(",VLOOKUP(VLOOKUP($CV431,$A397:$C407,3,FALSE),Players!$J:$N,5,FALSE),")"))))</f>
        <v/>
      </c>
      <c r="CX431" s="186"/>
      <c r="CY431" s="186"/>
      <c r="CZ431" s="186"/>
      <c r="DA431" s="186"/>
      <c r="DB431" s="186"/>
      <c r="DC431" s="186"/>
      <c r="DD431" s="186"/>
      <c r="DE431" s="186"/>
      <c r="DF431" s="186"/>
      <c r="DG431" s="186"/>
      <c r="DH431" s="186"/>
      <c r="DI431" s="186"/>
      <c r="DJ431" s="186"/>
      <c r="DK431" s="187"/>
      <c r="DL431" s="170" t="str">
        <f>IF(R428&lt;&gt;"",R428,"")</f>
        <v/>
      </c>
      <c r="DM431" s="171"/>
      <c r="DN431" s="335" t="str">
        <f>IF(T428&lt;&gt;"",T428,"")</f>
        <v/>
      </c>
      <c r="DO431" s="171"/>
      <c r="DP431" s="335" t="str">
        <f>IF(V428&lt;&gt;"",V428,"")</f>
        <v/>
      </c>
      <c r="DQ431" s="171"/>
      <c r="DR431" s="335" t="str">
        <f>IF(X428&lt;&gt;"",X428,"")</f>
        <v/>
      </c>
      <c r="DS431" s="171"/>
      <c r="DT431" s="335" t="str">
        <f>IF(Z428&lt;&gt;"",Z428,"")</f>
        <v/>
      </c>
      <c r="DU431" s="337"/>
      <c r="DV431" s="174" t="str">
        <f>IF($DT431=$DT433,IF($DR431=$DR433,IF($DP431&lt;&gt;"",IF($DP431&gt;$DP433,"W","L"),""),IF($DR431&gt;$DR433,"W","L")),IF($DT431&gt;$DT433,"W","L"))</f>
        <v/>
      </c>
      <c r="DW431" s="129"/>
      <c r="DX431" s="129"/>
      <c r="DY431" s="129"/>
      <c r="DZ431" s="129"/>
      <c r="EA431" s="129"/>
      <c r="EB431" s="129"/>
      <c r="EC431" s="129"/>
      <c r="ED431" s="129"/>
      <c r="EE431" s="129"/>
      <c r="EF431" s="129"/>
      <c r="EG431" s="129"/>
      <c r="EH431" s="129"/>
      <c r="EI431" s="129"/>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row>
    <row r="432" spans="1:171" ht="11.25" customHeight="1">
      <c r="A432" s="170">
        <v>6</v>
      </c>
      <c r="B432" s="191"/>
      <c r="C432" s="183" t="str">
        <f>IF($D393="1P","B","B")</f>
        <v>B</v>
      </c>
      <c r="D432" s="197"/>
      <c r="E432" s="198"/>
      <c r="F432" s="197"/>
      <c r="G432" s="198"/>
      <c r="H432" s="197"/>
      <c r="I432" s="198"/>
      <c r="J432" s="197"/>
      <c r="K432" s="198"/>
      <c r="L432" s="197"/>
      <c r="M432" s="208"/>
      <c r="N432" s="69" t="str">
        <f>IF(CF441&lt;&gt;"",IF(CF441="W",IF(SUM(IF(D432&gt;D434,1,0),IF(F432&gt;F434,1,0),IF(H432&gt;H434,1,0),IF(J432&gt;J434,1,0),IF(L432&gt;L434,1,0))&lt;&gt;3,"E",""),""),"")</f>
        <v/>
      </c>
      <c r="O432" s="170">
        <v>13</v>
      </c>
      <c r="P432" s="191"/>
      <c r="Q432" s="183" t="str">
        <f>IF($D393="1P","A","A")</f>
        <v>A</v>
      </c>
      <c r="R432" s="197"/>
      <c r="S432" s="198"/>
      <c r="T432" s="197"/>
      <c r="U432" s="198"/>
      <c r="V432" s="197"/>
      <c r="W432" s="198"/>
      <c r="X432" s="197"/>
      <c r="Y432" s="198"/>
      <c r="Z432" s="197"/>
      <c r="AA432" s="208"/>
      <c r="AB432" s="69" t="str">
        <f>IF(DV441&lt;&gt;"",IF(DV441="W",IF(SUM(IF(R432&gt;R434,1,0),IF(T432&gt;T434,1,0),IF(V432&gt;V434,1,0),IF(X432&gt;X434,1,0),IF(Z432&gt;Z434,1,0))&lt;&gt;3,"E",""),""),"")</f>
        <v/>
      </c>
      <c r="AP432" s="3"/>
      <c r="AQ432" s="157"/>
      <c r="AR432" s="158"/>
      <c r="AS432" s="158"/>
      <c r="AT432" s="158"/>
      <c r="AU432" s="158"/>
      <c r="AV432" s="158"/>
      <c r="AW432" s="158"/>
      <c r="AX432" s="158"/>
      <c r="AY432" s="158"/>
      <c r="AZ432" s="158"/>
      <c r="BA432" s="158"/>
      <c r="BB432" s="158"/>
      <c r="BC432" s="159"/>
      <c r="BD432" s="165"/>
      <c r="BE432" s="166"/>
      <c r="BF432" s="184"/>
      <c r="BG432" s="188"/>
      <c r="BH432" s="189"/>
      <c r="BI432" s="189"/>
      <c r="BJ432" s="189"/>
      <c r="BK432" s="189"/>
      <c r="BL432" s="189"/>
      <c r="BM432" s="189"/>
      <c r="BN432" s="189"/>
      <c r="BO432" s="189"/>
      <c r="BP432" s="189"/>
      <c r="BQ432" s="189"/>
      <c r="BR432" s="189"/>
      <c r="BS432" s="189"/>
      <c r="BT432" s="189"/>
      <c r="BU432" s="190"/>
      <c r="BV432" s="172"/>
      <c r="BW432" s="173"/>
      <c r="BX432" s="336"/>
      <c r="BY432" s="173"/>
      <c r="BZ432" s="336"/>
      <c r="CA432" s="173"/>
      <c r="CB432" s="336"/>
      <c r="CC432" s="173"/>
      <c r="CD432" s="336"/>
      <c r="CE432" s="338"/>
      <c r="CF432" s="174"/>
      <c r="CG432" s="157"/>
      <c r="CH432" s="158"/>
      <c r="CI432" s="158"/>
      <c r="CJ432" s="158"/>
      <c r="CK432" s="158"/>
      <c r="CL432" s="158"/>
      <c r="CM432" s="158"/>
      <c r="CN432" s="158"/>
      <c r="CO432" s="158"/>
      <c r="CP432" s="158"/>
      <c r="CQ432" s="158"/>
      <c r="CR432" s="158"/>
      <c r="CS432" s="159"/>
      <c r="CT432" s="165"/>
      <c r="CU432" s="166"/>
      <c r="CV432" s="184"/>
      <c r="CW432" s="188"/>
      <c r="CX432" s="189"/>
      <c r="CY432" s="189"/>
      <c r="CZ432" s="189"/>
      <c r="DA432" s="189"/>
      <c r="DB432" s="189"/>
      <c r="DC432" s="189"/>
      <c r="DD432" s="189"/>
      <c r="DE432" s="189"/>
      <c r="DF432" s="189"/>
      <c r="DG432" s="189"/>
      <c r="DH432" s="189"/>
      <c r="DI432" s="189"/>
      <c r="DJ432" s="189"/>
      <c r="DK432" s="190"/>
      <c r="DL432" s="172"/>
      <c r="DM432" s="173"/>
      <c r="DN432" s="336"/>
      <c r="DO432" s="173"/>
      <c r="DP432" s="336"/>
      <c r="DQ432" s="173"/>
      <c r="DR432" s="336"/>
      <c r="DS432" s="173"/>
      <c r="DT432" s="336"/>
      <c r="DU432" s="338"/>
      <c r="DV432" s="174"/>
      <c r="DW432" s="129"/>
      <c r="DX432" s="129"/>
      <c r="DY432" s="129"/>
      <c r="DZ432" s="129"/>
      <c r="EA432" s="129"/>
      <c r="EB432" s="129"/>
      <c r="EC432" s="129"/>
      <c r="ED432" s="129"/>
      <c r="EE432" s="129"/>
      <c r="EF432" s="129"/>
      <c r="EG432" s="129"/>
      <c r="EH432" s="129"/>
      <c r="EI432" s="129"/>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row>
    <row r="433" spans="1:171" ht="11.25" customHeight="1">
      <c r="A433" s="192"/>
      <c r="B433" s="193"/>
      <c r="C433" s="196"/>
      <c r="D433" s="199"/>
      <c r="E433" s="200"/>
      <c r="F433" s="199"/>
      <c r="G433" s="200"/>
      <c r="H433" s="199"/>
      <c r="I433" s="200"/>
      <c r="J433" s="199"/>
      <c r="K433" s="200"/>
      <c r="L433" s="199"/>
      <c r="M433" s="209"/>
      <c r="N433" s="69" t="str">
        <f>IF(CF441&lt;&gt;"",IF(ISERROR(AND(BV445="",BX445="",BZ445="",CB445="",CD445="")),"E",IF(AND(BV445="",BX445="",BZ445="",CB445="",CD445=""),"","E")),"")</f>
        <v/>
      </c>
      <c r="O433" s="192"/>
      <c r="P433" s="193"/>
      <c r="Q433" s="196"/>
      <c r="R433" s="199"/>
      <c r="S433" s="200"/>
      <c r="T433" s="199"/>
      <c r="U433" s="200"/>
      <c r="V433" s="199"/>
      <c r="W433" s="200"/>
      <c r="X433" s="199"/>
      <c r="Y433" s="200"/>
      <c r="Z433" s="199"/>
      <c r="AA433" s="209"/>
      <c r="AB433" s="69" t="str">
        <f>IF(DV441&lt;&gt;"",IF(ISERROR(AND(DL445="",DN445="",DP445="",DQ445="",DT445="")),"E",IF(AND(DL445="",DN445="",DP445="",DR445="",DT445=""),"","E")),"")</f>
        <v/>
      </c>
      <c r="AP433" s="3"/>
      <c r="AQ433" s="157"/>
      <c r="AR433" s="158"/>
      <c r="AS433" s="158"/>
      <c r="AT433" s="158"/>
      <c r="AU433" s="158"/>
      <c r="AV433" s="158"/>
      <c r="AW433" s="158"/>
      <c r="AX433" s="158"/>
      <c r="AY433" s="158"/>
      <c r="AZ433" s="158"/>
      <c r="BA433" s="158"/>
      <c r="BB433" s="158"/>
      <c r="BC433" s="159"/>
      <c r="BD433" s="165"/>
      <c r="BE433" s="166"/>
      <c r="BF433" s="175" t="str">
        <f>C430</f>
        <v>E</v>
      </c>
      <c r="BG433" s="177" t="str">
        <f>IF(VLOOKUP($BF433,$A397:$C407,3,FALSE)=0,"",CONCATENATE(VLOOKUP(VLOOKUP($BF433,$A397:$C407,3,FALSE),Players!$J:$N,4,FALSE)," ",VLOOKUP($BF433,$A397:$C407,3,FALSE)," ",IF(ISERROR(VLOOKUP(VLOOKUP($BF433,$A397:$C407,3,FALSE),Players!$J:$N,5,FALSE)),"()",CONCATENATE("(",VLOOKUP(VLOOKUP($BF433,$A397:$C407,3,FALSE),Players!$J:$N,5,FALSE),")"))))</f>
        <v/>
      </c>
      <c r="BH433" s="178"/>
      <c r="BI433" s="178"/>
      <c r="BJ433" s="178"/>
      <c r="BK433" s="178"/>
      <c r="BL433" s="178"/>
      <c r="BM433" s="178"/>
      <c r="BN433" s="178"/>
      <c r="BO433" s="178"/>
      <c r="BP433" s="178"/>
      <c r="BQ433" s="178"/>
      <c r="BR433" s="178"/>
      <c r="BS433" s="178"/>
      <c r="BT433" s="178"/>
      <c r="BU433" s="179"/>
      <c r="BV433" s="150" t="str">
        <f>IF(D430&lt;&gt;"",D430,"")</f>
        <v/>
      </c>
      <c r="BW433" s="151"/>
      <c r="BX433" s="288" t="str">
        <f>IF(F430&lt;&gt;"",F430,"")</f>
        <v/>
      </c>
      <c r="BY433" s="151"/>
      <c r="BZ433" s="288" t="str">
        <f>IF(H430&lt;&gt;"",H430,"")</f>
        <v/>
      </c>
      <c r="CA433" s="151"/>
      <c r="CB433" s="288" t="str">
        <f>IF(J430&lt;&gt;"",J430,"")</f>
        <v/>
      </c>
      <c r="CC433" s="151"/>
      <c r="CD433" s="288" t="str">
        <f>IF(L430&lt;&gt;"",L430,"")</f>
        <v/>
      </c>
      <c r="CE433" s="332"/>
      <c r="CF433" s="174" t="str">
        <f>IF($CF431&lt;&gt;"",IF(CF431="W","L","W"),"")</f>
        <v/>
      </c>
      <c r="CG433" s="157"/>
      <c r="CH433" s="158"/>
      <c r="CI433" s="158"/>
      <c r="CJ433" s="158"/>
      <c r="CK433" s="158"/>
      <c r="CL433" s="158"/>
      <c r="CM433" s="158"/>
      <c r="CN433" s="158"/>
      <c r="CO433" s="158"/>
      <c r="CP433" s="158"/>
      <c r="CQ433" s="158"/>
      <c r="CR433" s="158"/>
      <c r="CS433" s="159"/>
      <c r="CT433" s="165"/>
      <c r="CU433" s="166"/>
      <c r="CV433" s="175" t="str">
        <f>Q430</f>
        <v>E</v>
      </c>
      <c r="CW433" s="177" t="str">
        <f>IF(VLOOKUP($CV433,$A397:$C407,3,FALSE)=0,"",CONCATENATE(VLOOKUP(VLOOKUP($CV433,$A397:$C407,3,FALSE),Players!$J:$N,4,FALSE)," ",VLOOKUP($CV433,$A397:$C407,3,FALSE)," ",IF(ISERROR(VLOOKUP(VLOOKUP($CV433,$A397:$C407,3,FALSE),Players!$J:$N,5,FALSE)),"()",CONCATENATE("(",VLOOKUP(VLOOKUP($CV433,$A397:$C407,3,FALSE),Players!$J:$N,5,FALSE),")"))))</f>
        <v/>
      </c>
      <c r="CX433" s="178"/>
      <c r="CY433" s="178"/>
      <c r="CZ433" s="178"/>
      <c r="DA433" s="178"/>
      <c r="DB433" s="178"/>
      <c r="DC433" s="178"/>
      <c r="DD433" s="178"/>
      <c r="DE433" s="178"/>
      <c r="DF433" s="178"/>
      <c r="DG433" s="178"/>
      <c r="DH433" s="178"/>
      <c r="DI433" s="178"/>
      <c r="DJ433" s="178"/>
      <c r="DK433" s="179"/>
      <c r="DL433" s="150" t="str">
        <f>IF(R430&lt;&gt;"",R430,"")</f>
        <v/>
      </c>
      <c r="DM433" s="151"/>
      <c r="DN433" s="288" t="str">
        <f>IF(T430&lt;&gt;"",T430,"")</f>
        <v/>
      </c>
      <c r="DO433" s="151"/>
      <c r="DP433" s="288" t="str">
        <f>IF(V430&lt;&gt;"",V430,"")</f>
        <v/>
      </c>
      <c r="DQ433" s="151"/>
      <c r="DR433" s="288" t="str">
        <f>IF(X430&lt;&gt;"",X430,"")</f>
        <v/>
      </c>
      <c r="DS433" s="151"/>
      <c r="DT433" s="288" t="str">
        <f>IF(Z430&lt;&gt;"",Z430,"")</f>
        <v/>
      </c>
      <c r="DU433" s="332"/>
      <c r="DV433" s="174" t="str">
        <f>IF($DV431&lt;&gt;"",IF(DV431="W","L","W"),"")</f>
        <v/>
      </c>
      <c r="DW433" s="129"/>
      <c r="DX433" s="129"/>
      <c r="DY433" s="129"/>
      <c r="DZ433" s="129"/>
      <c r="EA433" s="129"/>
      <c r="EB433" s="129"/>
      <c r="EC433" s="129"/>
      <c r="ED433" s="129"/>
      <c r="EE433" s="129"/>
      <c r="EF433" s="129"/>
      <c r="EG433" s="129"/>
      <c r="EH433" s="129"/>
      <c r="EI433" s="129"/>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row>
    <row r="434" spans="1:171" ht="11.25" customHeight="1" thickBot="1">
      <c r="A434" s="192"/>
      <c r="B434" s="193"/>
      <c r="C434" s="175" t="str">
        <f>IF($D393="1P","C","F")</f>
        <v>F</v>
      </c>
      <c r="D434" s="201"/>
      <c r="E434" s="202"/>
      <c r="F434" s="201"/>
      <c r="G434" s="202"/>
      <c r="H434" s="201"/>
      <c r="I434" s="202"/>
      <c r="J434" s="201"/>
      <c r="K434" s="202"/>
      <c r="L434" s="201"/>
      <c r="M434" s="205"/>
      <c r="N434" s="69" t="str">
        <f>IF(CF441&lt;&gt;"",IF(ISERROR(AND(BV445="",BX445="",BZ445="",CB445="",CD445="")),"E",IF(AND(BV445="",BX445="",BZ445="",CB445="",CD445=""),"","E")),"")</f>
        <v/>
      </c>
      <c r="O434" s="192"/>
      <c r="P434" s="193"/>
      <c r="Q434" s="175" t="str">
        <f>IF($D393="1P","B","E")</f>
        <v>E</v>
      </c>
      <c r="R434" s="201"/>
      <c r="S434" s="202"/>
      <c r="T434" s="201"/>
      <c r="U434" s="202"/>
      <c r="V434" s="201"/>
      <c r="W434" s="202"/>
      <c r="X434" s="201"/>
      <c r="Y434" s="202"/>
      <c r="Z434" s="201"/>
      <c r="AA434" s="205"/>
      <c r="AB434" s="69" t="str">
        <f>IF(DV441&lt;&gt;"",IF(ISERROR(AND(DL445="",DN445="",DP445="",DQ445="",DT445="")),"E",IF(AND(DL445="",DN445="",DP445="",DR445="",DT445=""),"","E")),"")</f>
        <v/>
      </c>
      <c r="AP434" s="3"/>
      <c r="AQ434" s="160"/>
      <c r="AR434" s="161"/>
      <c r="AS434" s="161"/>
      <c r="AT434" s="161"/>
      <c r="AU434" s="161"/>
      <c r="AV434" s="161"/>
      <c r="AW434" s="161"/>
      <c r="AX434" s="161"/>
      <c r="AY434" s="161"/>
      <c r="AZ434" s="161"/>
      <c r="BA434" s="161"/>
      <c r="BB434" s="161"/>
      <c r="BC434" s="162"/>
      <c r="BD434" s="167"/>
      <c r="BE434" s="168"/>
      <c r="BF434" s="176"/>
      <c r="BG434" s="180"/>
      <c r="BH434" s="181"/>
      <c r="BI434" s="181"/>
      <c r="BJ434" s="181"/>
      <c r="BK434" s="181"/>
      <c r="BL434" s="181"/>
      <c r="BM434" s="181"/>
      <c r="BN434" s="181"/>
      <c r="BO434" s="181"/>
      <c r="BP434" s="181"/>
      <c r="BQ434" s="181"/>
      <c r="BR434" s="181"/>
      <c r="BS434" s="181"/>
      <c r="BT434" s="181"/>
      <c r="BU434" s="182"/>
      <c r="BV434" s="152"/>
      <c r="BW434" s="153"/>
      <c r="BX434" s="333"/>
      <c r="BY434" s="153"/>
      <c r="BZ434" s="333"/>
      <c r="CA434" s="153"/>
      <c r="CB434" s="333"/>
      <c r="CC434" s="153"/>
      <c r="CD434" s="333"/>
      <c r="CE434" s="334"/>
      <c r="CF434" s="341"/>
      <c r="CG434" s="160"/>
      <c r="CH434" s="161"/>
      <c r="CI434" s="161"/>
      <c r="CJ434" s="161"/>
      <c r="CK434" s="161"/>
      <c r="CL434" s="161"/>
      <c r="CM434" s="161"/>
      <c r="CN434" s="161"/>
      <c r="CO434" s="161"/>
      <c r="CP434" s="161"/>
      <c r="CQ434" s="161"/>
      <c r="CR434" s="161"/>
      <c r="CS434" s="162"/>
      <c r="CT434" s="167"/>
      <c r="CU434" s="168"/>
      <c r="CV434" s="176"/>
      <c r="CW434" s="180"/>
      <c r="CX434" s="181"/>
      <c r="CY434" s="181"/>
      <c r="CZ434" s="181"/>
      <c r="DA434" s="181"/>
      <c r="DB434" s="181"/>
      <c r="DC434" s="181"/>
      <c r="DD434" s="181"/>
      <c r="DE434" s="181"/>
      <c r="DF434" s="181"/>
      <c r="DG434" s="181"/>
      <c r="DH434" s="181"/>
      <c r="DI434" s="181"/>
      <c r="DJ434" s="181"/>
      <c r="DK434" s="182"/>
      <c r="DL434" s="152"/>
      <c r="DM434" s="153"/>
      <c r="DN434" s="333"/>
      <c r="DO434" s="153"/>
      <c r="DP434" s="333"/>
      <c r="DQ434" s="153"/>
      <c r="DR434" s="333"/>
      <c r="DS434" s="153"/>
      <c r="DT434" s="333"/>
      <c r="DU434" s="334"/>
      <c r="DV434" s="174"/>
      <c r="DW434" s="129"/>
      <c r="DX434" s="129"/>
      <c r="DY434" s="129"/>
      <c r="DZ434" s="129"/>
      <c r="EA434" s="129"/>
      <c r="EB434" s="129"/>
      <c r="EC434" s="129"/>
      <c r="ED434" s="129"/>
      <c r="EE434" s="129"/>
      <c r="EF434" s="129"/>
      <c r="EG434" s="129"/>
      <c r="EH434" s="129"/>
      <c r="EI434" s="129"/>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row>
    <row r="435" spans="1:171" ht="11.25" customHeight="1" thickBot="1">
      <c r="A435" s="194"/>
      <c r="B435" s="195"/>
      <c r="C435" s="207"/>
      <c r="D435" s="203"/>
      <c r="E435" s="204"/>
      <c r="F435" s="203"/>
      <c r="G435" s="204"/>
      <c r="H435" s="203"/>
      <c r="I435" s="204"/>
      <c r="J435" s="203"/>
      <c r="K435" s="204"/>
      <c r="L435" s="203"/>
      <c r="M435" s="206"/>
      <c r="N435" s="69" t="str">
        <f>IF(CF443&lt;&gt;"",IF(CF443="W",IF(SUM(IF(D434&gt;D432,1,0),IF(F434&gt;F432,1,0),IF(H434&gt;H432,1,0),IF(J434&gt;J432,1,0),IF(L434&gt;L432,1,0))&lt;&gt;3,"E",""),""),"")</f>
        <v/>
      </c>
      <c r="O435" s="194"/>
      <c r="P435" s="195"/>
      <c r="Q435" s="207"/>
      <c r="R435" s="203"/>
      <c r="S435" s="204"/>
      <c r="T435" s="203"/>
      <c r="U435" s="204"/>
      <c r="V435" s="203"/>
      <c r="W435" s="204"/>
      <c r="X435" s="203"/>
      <c r="Y435" s="204"/>
      <c r="Z435" s="203"/>
      <c r="AA435" s="206"/>
      <c r="AB435" s="69" t="str">
        <f>IF(DV443&lt;&gt;"",IF(DV443="W",IF(SUM(IF(R434&gt;R432,1,0),IF(T434&gt;T432,1,0),IF(V434&gt;V432,1,0),IF(X434&gt;X432,1,0),IF(Z434&gt;Z432,1,0))&lt;&gt;3,"E",""),""),"")</f>
        <v/>
      </c>
      <c r="AP435" s="3"/>
      <c r="AQ435" s="126"/>
      <c r="AR435" s="126"/>
      <c r="AS435" s="126"/>
      <c r="AT435" s="126"/>
      <c r="AU435" s="126"/>
      <c r="AV435" s="126"/>
      <c r="AW435" s="126"/>
      <c r="AX435" s="126"/>
      <c r="AY435" s="126"/>
      <c r="AZ435" s="126"/>
      <c r="BA435" s="126"/>
      <c r="BB435" s="126"/>
      <c r="BC435" s="126"/>
      <c r="BV435" s="169" t="str">
        <f>IF(CF431&lt;&gt;"",IF(AND(AND(BV431&gt;-1,BV433&gt;-1),OR(BV431&gt;10,BV433&gt;10),ABS(BV431-BV433)&gt;1,IF(OR(BV431&gt;11,BV433&gt;11),ABS(BV431-BV433)=2,TRUE),BV431=INT(BV431),BV433=INT(BV433)),"","Error"),"")</f>
        <v/>
      </c>
      <c r="BW435" s="169"/>
      <c r="BX435" s="169" t="str">
        <f>IF(CF431&lt;&gt;"",IF(AND(AND(BX431&gt;-1,BX433&gt;-1),OR(BX431&gt;10,BX433&gt;10),ABS(BX431-BX433)&gt;1,IF(OR(BX431&gt;11,BX433&gt;11),ABS(BX431-BX433)=2,TRUE),BX431=INT(BX431),BX433=INT(BX433)),"","Error"),"")</f>
        <v/>
      </c>
      <c r="BY435" s="169"/>
      <c r="BZ435" s="169" t="str">
        <f>IF(CF431&lt;&gt;"",IF(AND(AND(BZ431&gt;-1,BZ433&gt;-1),OR(BZ431&gt;10,BZ433&gt;10),ABS(BZ431-BZ433)&gt;1,IF(OR(BZ431&gt;11,BZ433&gt;11),ABS(BZ431-BZ433)=2,TRUE),BZ431=INT(BZ431),BZ433=INT(BZ433)),"","Error"),"")</f>
        <v/>
      </c>
      <c r="CA435" s="169"/>
      <c r="CB435" s="169" t="str">
        <f>IF(AND(CF431&lt;&gt;"",CB431&lt;&gt;""),IF(AND(AND(CB431&gt;-1,CB433&gt;-1),OR(CB431&gt;10,CB433&gt;10),ABS(CB431-CB433)&gt;1,IF(OR(CB431&gt;11,CB433&gt;11),ABS(CB431-CB433)=2,TRUE),CB431=INT(CB431),CB433=INT(CB433)),"","Error"),"")</f>
        <v/>
      </c>
      <c r="CC435" s="169"/>
      <c r="CD435" s="169" t="str">
        <f>IF(AND(CF431&lt;&gt;"",CD431&lt;&gt;""),IF(AND(AND(CD431&gt;-1,CD433&gt;-1),OR(CD431&gt;10,CD433&gt;10),ABS(CD431-CD433)&gt;1,IF(OR(CD431&gt;11,CD433&gt;11),ABS(CD431-CD433)=2,TRUE),CD431=INT(CD431),CD433=INT(CD433)),"","Error"),"")</f>
        <v/>
      </c>
      <c r="CE435" s="169"/>
      <c r="CF435" s="3"/>
      <c r="CG435" s="126"/>
      <c r="CH435" s="126"/>
      <c r="CI435" s="126"/>
      <c r="CJ435" s="126"/>
      <c r="CK435" s="126"/>
      <c r="CL435" s="126"/>
      <c r="CM435" s="126"/>
      <c r="CN435" s="126"/>
      <c r="CO435" s="126"/>
      <c r="CP435" s="126"/>
      <c r="CQ435" s="126"/>
      <c r="CR435" s="126"/>
      <c r="CS435" s="126"/>
      <c r="DL435" s="169" t="str">
        <f>IF(DV431&lt;&gt;"",IF(AND(AND(DL431&gt;-1,DL433&gt;-1),OR(DL431&gt;10,DL433&gt;10),ABS(DL431-DL433)&gt;1,IF(OR(DL431&gt;11,DL433&gt;11),ABS(DL431-DL433)=2,TRUE),DL431=INT(DL431),DL433=INT(DL433)),"","Error"),"")</f>
        <v/>
      </c>
      <c r="DM435" s="169"/>
      <c r="DN435" s="169" t="str">
        <f>IF(DV431&lt;&gt;"",IF(AND(AND(DN431&gt;-1,DN433&gt;-1),OR(DN431&gt;10,DN433&gt;10),ABS(DN431-DN433)&gt;1,IF(OR(DN431&gt;11,DN433&gt;11),ABS(DN431-DN433)=2,TRUE),DN431=INT(DN431),DN433=INT(DN433)),"","Error"),"")</f>
        <v/>
      </c>
      <c r="DO435" s="169"/>
      <c r="DP435" s="169" t="str">
        <f>IF(DV431&lt;&gt;"",IF(AND(AND(DP431&gt;-1,DP433&gt;-1),OR(DP431&gt;10,DP433&gt;10),ABS(DP431-DP433)&gt;1,IF(OR(DP431&gt;11,DP433&gt;11),ABS(DP431-DP433)=2,TRUE),DP431=INT(DP431),DP433=INT(DP433)),"","Error"),"")</f>
        <v/>
      </c>
      <c r="DQ435" s="169"/>
      <c r="DR435" s="169" t="str">
        <f>IF(AND(DV431&lt;&gt;"",DR431&lt;&gt;""),IF(AND(AND(DR431&gt;-1,DR433&gt;-1),OR(DR431&gt;10,DR433&gt;10),ABS(DR431-DR433)&gt;1,IF(OR(DR431&gt;11,DR433&gt;11),ABS(DR431-DR433)=2,TRUE),DR431=INT(DR431),DR433=INT(DR433)),"","Error"),"")</f>
        <v/>
      </c>
      <c r="DS435" s="169"/>
      <c r="DT435" s="169" t="str">
        <f>IF(AND(DV431&lt;&gt;"",DT431&lt;&gt;""),IF(AND(AND(DT431&gt;-1,DT433&gt;-1),OR(DT431&gt;10,DT433&gt;10),ABS(DT431-DT433)&gt;1,IF(OR(DT431&gt;11,DT433&gt;11),ABS(DT431-DT433)=2,TRUE),DT431=INT(DT431),DT433=INT(DT433)),"","Error"),"")</f>
        <v/>
      </c>
      <c r="DU435" s="169"/>
      <c r="DV435" s="3"/>
      <c r="DW435" s="129"/>
      <c r="DX435" s="129"/>
      <c r="DY435" s="129"/>
      <c r="DZ435" s="129"/>
      <c r="EA435" s="129"/>
      <c r="EB435" s="129"/>
      <c r="EC435" s="129"/>
      <c r="ED435" s="129"/>
      <c r="EE435" s="129"/>
      <c r="EF435" s="129"/>
      <c r="EG435" s="129"/>
      <c r="EH435" s="129"/>
      <c r="EI435" s="129"/>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row>
    <row r="436" spans="1:171" ht="11.25" customHeight="1">
      <c r="A436" s="170">
        <v>7</v>
      </c>
      <c r="B436" s="191"/>
      <c r="C436" s="183" t="str">
        <f>IF($D393="1P","A","A")</f>
        <v>A</v>
      </c>
      <c r="D436" s="197"/>
      <c r="E436" s="198"/>
      <c r="F436" s="197"/>
      <c r="G436" s="198"/>
      <c r="H436" s="197"/>
      <c r="I436" s="198"/>
      <c r="J436" s="197"/>
      <c r="K436" s="198"/>
      <c r="L436" s="197"/>
      <c r="M436" s="208"/>
      <c r="N436" s="69" t="str">
        <f>IF(CF451&lt;&gt;"",IF(CF451="W",IF(SUM(IF(D436&gt;D438,1,0),IF(F436&gt;F438,1,0),IF(H436&gt;H438,1,0),IF(J436&gt;J438,1,0),IF(L436&gt;L438,1,0))&lt;&gt;3,"E",""),""),"")</f>
        <v/>
      </c>
      <c r="O436" s="170">
        <v>14</v>
      </c>
      <c r="P436" s="191"/>
      <c r="Q436" s="183" t="str">
        <f>IF($D393="1P","C","D")</f>
        <v>D</v>
      </c>
      <c r="R436" s="197"/>
      <c r="S436" s="198"/>
      <c r="T436" s="197"/>
      <c r="U436" s="198"/>
      <c r="V436" s="197"/>
      <c r="W436" s="198"/>
      <c r="X436" s="197"/>
      <c r="Y436" s="198"/>
      <c r="Z436" s="197"/>
      <c r="AA436" s="208"/>
      <c r="AB436" s="69" t="str">
        <f>IF(DV451&lt;&gt;"",IF(DV451="W",IF(SUM(IF(R436&gt;R438,1,0),IF(T436&gt;T438,1,0),IF(V436&gt;V438,1,0),IF(X436&gt;X438,1,0),IF(Z436&gt;Z438,1,0))&lt;&gt;3,"E",""),""),"")</f>
        <v/>
      </c>
      <c r="AP436" s="3"/>
      <c r="AQ436" s="126"/>
      <c r="AR436" s="126"/>
      <c r="AS436" s="126"/>
      <c r="AT436" s="126"/>
      <c r="AU436" s="126"/>
      <c r="AV436" s="126"/>
      <c r="AW436" s="126"/>
      <c r="AX436" s="126"/>
      <c r="AY436" s="126"/>
      <c r="AZ436" s="126"/>
      <c r="BA436" s="126"/>
      <c r="BB436" s="126"/>
      <c r="BC436" s="126"/>
      <c r="CF436" s="3"/>
      <c r="CG436" s="126"/>
      <c r="CH436" s="126"/>
      <c r="CI436" s="126"/>
      <c r="CJ436" s="126"/>
      <c r="CK436" s="126"/>
      <c r="CL436" s="126"/>
      <c r="CM436" s="126"/>
      <c r="CN436" s="126"/>
      <c r="CO436" s="126"/>
      <c r="CP436" s="126"/>
      <c r="CQ436" s="126"/>
      <c r="CR436" s="126"/>
      <c r="CS436" s="126"/>
      <c r="DV436" s="3"/>
      <c r="DW436" s="129"/>
      <c r="DX436" s="129"/>
      <c r="DY436" s="129"/>
      <c r="DZ436" s="129"/>
      <c r="EA436" s="129"/>
      <c r="EB436" s="129"/>
      <c r="EC436" s="129"/>
      <c r="ED436" s="129"/>
      <c r="EE436" s="129"/>
      <c r="EF436" s="129"/>
      <c r="EG436" s="129"/>
      <c r="EH436" s="129"/>
      <c r="EI436" s="129"/>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row>
    <row r="437" spans="1:171" ht="11.25" customHeight="1">
      <c r="A437" s="192"/>
      <c r="B437" s="193"/>
      <c r="C437" s="196"/>
      <c r="D437" s="199"/>
      <c r="E437" s="200"/>
      <c r="F437" s="199"/>
      <c r="G437" s="200"/>
      <c r="H437" s="199"/>
      <c r="I437" s="200"/>
      <c r="J437" s="199"/>
      <c r="K437" s="200"/>
      <c r="L437" s="199"/>
      <c r="M437" s="209"/>
      <c r="N437" s="69" t="str">
        <f>IF(CF451&lt;&gt;"",IF(ISERROR(AND(BV455="",BX455="",BZ455="",CB455="",CD455="")),"E",IF(AND(BV455="",BX455="",BZ455="",CB455="",CD455=""),"","E")),"")</f>
        <v/>
      </c>
      <c r="O437" s="192"/>
      <c r="P437" s="193"/>
      <c r="Q437" s="196"/>
      <c r="R437" s="199"/>
      <c r="S437" s="200"/>
      <c r="T437" s="199"/>
      <c r="U437" s="200"/>
      <c r="V437" s="199"/>
      <c r="W437" s="200"/>
      <c r="X437" s="199"/>
      <c r="Y437" s="200"/>
      <c r="Z437" s="199"/>
      <c r="AA437" s="209"/>
      <c r="AB437" s="69" t="str">
        <f>IF(DV451&lt;&gt;"",IF(ISERROR(AND(DL455="",DN455="",DP455="",DQ455="",DT455="")),"E",IF(AND(DL455="",DN455="",DP455="",DR455="",DT455=""),"","E")),"")</f>
        <v/>
      </c>
      <c r="AP437" s="3"/>
      <c r="AQ437" s="127"/>
      <c r="AR437" s="127"/>
      <c r="AS437" s="127"/>
      <c r="AT437" s="127"/>
      <c r="AU437" s="127"/>
      <c r="AV437" s="127"/>
      <c r="AW437" s="127"/>
      <c r="AX437" s="127"/>
      <c r="AY437" s="127"/>
      <c r="AZ437" s="127"/>
      <c r="BA437" s="127"/>
      <c r="BB437" s="127"/>
      <c r="BC437" s="127"/>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3"/>
      <c r="CG437" s="127"/>
      <c r="CH437" s="127"/>
      <c r="CI437" s="127"/>
      <c r="CJ437" s="127"/>
      <c r="CK437" s="127"/>
      <c r="CL437" s="127"/>
      <c r="CM437" s="127"/>
      <c r="CN437" s="127"/>
      <c r="CO437" s="127"/>
      <c r="CP437" s="127"/>
      <c r="CQ437" s="127"/>
      <c r="CR437" s="127"/>
      <c r="CS437" s="127"/>
      <c r="CT437" s="40"/>
      <c r="CU437" s="40"/>
      <c r="CV437" s="40"/>
      <c r="CW437" s="40"/>
      <c r="CX437" s="40"/>
      <c r="CY437" s="40"/>
      <c r="CZ437" s="40"/>
      <c r="DA437" s="40"/>
      <c r="DB437" s="40"/>
      <c r="DC437" s="40"/>
      <c r="DD437" s="40"/>
      <c r="DE437" s="40"/>
      <c r="DF437" s="40"/>
      <c r="DG437" s="40"/>
      <c r="DH437" s="40"/>
      <c r="DI437" s="40"/>
      <c r="DJ437" s="40"/>
      <c r="DK437" s="40"/>
      <c r="DL437" s="40"/>
      <c r="DM437" s="40"/>
      <c r="DN437" s="40"/>
      <c r="DO437" s="40"/>
      <c r="DP437" s="40"/>
      <c r="DQ437" s="40"/>
      <c r="DR437" s="40"/>
      <c r="DS437" s="40"/>
      <c r="DT437" s="40"/>
      <c r="DU437" s="40"/>
      <c r="DV437" s="3"/>
      <c r="DW437" s="129"/>
      <c r="DX437" s="129"/>
      <c r="DY437" s="129"/>
      <c r="DZ437" s="129"/>
      <c r="EA437" s="129"/>
      <c r="EB437" s="129"/>
      <c r="EC437" s="129"/>
      <c r="ED437" s="129"/>
      <c r="EE437" s="129"/>
      <c r="EF437" s="129"/>
      <c r="EG437" s="129"/>
      <c r="EH437" s="129"/>
      <c r="EI437" s="129"/>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row>
    <row r="438" spans="1:171" ht="11.25" customHeight="1">
      <c r="A438" s="192"/>
      <c r="B438" s="193"/>
      <c r="C438" s="175" t="str">
        <f>IF($D393="1P","D","C")</f>
        <v>C</v>
      </c>
      <c r="D438" s="201"/>
      <c r="E438" s="202"/>
      <c r="F438" s="201"/>
      <c r="G438" s="202"/>
      <c r="H438" s="201"/>
      <c r="I438" s="202"/>
      <c r="J438" s="201"/>
      <c r="K438" s="202"/>
      <c r="L438" s="201"/>
      <c r="M438" s="205"/>
      <c r="N438" s="69" t="str">
        <f>IF(CF451&lt;&gt;"",IF(ISERROR(AND(BV455="",BX455="",BZ455="",CB455="",CD455="")),"E",IF(AND(BV455="",BX455="",BZ455="",CB455="",CD455=""),"","E")),"")</f>
        <v/>
      </c>
      <c r="O438" s="192"/>
      <c r="P438" s="193"/>
      <c r="Q438" s="175" t="str">
        <f>IF($D393="1P","F","F")</f>
        <v>F</v>
      </c>
      <c r="R438" s="201"/>
      <c r="S438" s="202"/>
      <c r="T438" s="201"/>
      <c r="U438" s="202"/>
      <c r="V438" s="201"/>
      <c r="W438" s="202"/>
      <c r="X438" s="201"/>
      <c r="Y438" s="202"/>
      <c r="Z438" s="201"/>
      <c r="AA438" s="205"/>
      <c r="AB438" s="69" t="str">
        <f>IF(DV451&lt;&gt;"",IF(ISERROR(AND(DL455="",DN455="",DP455="",DQ455="",DT455="")),"E",IF(AND(DL455="",DN455="",DP455="",DR455="",DT455=""),"","E")),"")</f>
        <v/>
      </c>
      <c r="AP438" s="3"/>
      <c r="AQ438" s="128"/>
      <c r="AR438" s="128"/>
      <c r="AS438" s="128"/>
      <c r="AT438" s="128"/>
      <c r="AU438" s="128"/>
      <c r="AV438" s="128"/>
      <c r="AW438" s="128"/>
      <c r="AX438" s="128"/>
      <c r="AY438" s="128"/>
      <c r="AZ438" s="128"/>
      <c r="BA438" s="128"/>
      <c r="BB438" s="128"/>
      <c r="BC438" s="128"/>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3"/>
      <c r="CG438" s="128"/>
      <c r="CH438" s="128"/>
      <c r="CI438" s="128"/>
      <c r="CJ438" s="128"/>
      <c r="CK438" s="128"/>
      <c r="CL438" s="128"/>
      <c r="CM438" s="128"/>
      <c r="CN438" s="128"/>
      <c r="CO438" s="128"/>
      <c r="CP438" s="128"/>
      <c r="CQ438" s="128"/>
      <c r="CR438" s="128"/>
      <c r="CS438" s="128"/>
      <c r="CT438" s="41"/>
      <c r="CU438" s="41"/>
      <c r="CV438" s="41"/>
      <c r="CW438" s="41"/>
      <c r="CX438" s="41"/>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3"/>
      <c r="DW438" s="129"/>
      <c r="DX438" s="129"/>
      <c r="DY438" s="129"/>
      <c r="DZ438" s="129"/>
      <c r="EA438" s="129"/>
      <c r="EB438" s="129"/>
      <c r="EC438" s="129"/>
      <c r="ED438" s="129"/>
      <c r="EE438" s="129"/>
      <c r="EF438" s="129"/>
      <c r="EG438" s="129"/>
      <c r="EH438" s="129"/>
      <c r="EI438" s="129"/>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row>
    <row r="439" spans="1:171" ht="11.25" customHeight="1" thickBot="1">
      <c r="A439" s="194"/>
      <c r="B439" s="195"/>
      <c r="C439" s="207"/>
      <c r="D439" s="203"/>
      <c r="E439" s="204"/>
      <c r="F439" s="203"/>
      <c r="G439" s="204"/>
      <c r="H439" s="203"/>
      <c r="I439" s="204"/>
      <c r="J439" s="203"/>
      <c r="K439" s="204"/>
      <c r="L439" s="203"/>
      <c r="M439" s="206"/>
      <c r="N439" s="69" t="str">
        <f>IF(CF453&lt;&gt;"",IF(CF453="W",IF(SUM(IF(D438&gt;D436,1,0),IF(F438&gt;F436,1,0),IF(H438&gt;H436,1,0),IF(J438&gt;J436,1,0),IF(L438&gt;L436,1,0))&lt;&gt;3,"E",""),""),"")</f>
        <v/>
      </c>
      <c r="O439" s="194"/>
      <c r="P439" s="195"/>
      <c r="Q439" s="207"/>
      <c r="R439" s="203"/>
      <c r="S439" s="204"/>
      <c r="T439" s="203"/>
      <c r="U439" s="204"/>
      <c r="V439" s="203"/>
      <c r="W439" s="204"/>
      <c r="X439" s="203"/>
      <c r="Y439" s="204"/>
      <c r="Z439" s="203"/>
      <c r="AA439" s="206"/>
      <c r="AB439" s="69" t="str">
        <f>IF(DV453&lt;&gt;"",IF(DV453="W",IF(SUM(IF(R438&gt;R436,1,0),IF(T438&gt;T436,1,0),IF(V438&gt;V436,1,0),IF(X438&gt;X436,1,0),IF(Z438&gt;Z436,1,0))&lt;&gt;3,"E",""),""),"")</f>
        <v/>
      </c>
      <c r="AP439" s="3"/>
      <c r="AQ439" s="126"/>
      <c r="AR439" s="126"/>
      <c r="AS439" s="126"/>
      <c r="AT439" s="126"/>
      <c r="AU439" s="126"/>
      <c r="AV439" s="126"/>
      <c r="AW439" s="126"/>
      <c r="AX439" s="126"/>
      <c r="AY439" s="126"/>
      <c r="AZ439" s="126"/>
      <c r="BA439" s="126"/>
      <c r="BB439" s="126"/>
      <c r="BC439" s="126"/>
      <c r="CF439" s="3"/>
      <c r="CG439" s="126"/>
      <c r="CH439" s="126"/>
      <c r="CI439" s="126"/>
      <c r="CJ439" s="126"/>
      <c r="CK439" s="126"/>
      <c r="CL439" s="126"/>
      <c r="CM439" s="126"/>
      <c r="CN439" s="126"/>
      <c r="CO439" s="126"/>
      <c r="CP439" s="126"/>
      <c r="CQ439" s="126"/>
      <c r="CR439" s="126"/>
      <c r="CS439" s="126"/>
      <c r="DV439" s="3"/>
      <c r="DW439" s="129"/>
      <c r="DX439" s="129"/>
      <c r="DY439" s="129"/>
      <c r="DZ439" s="129"/>
      <c r="EA439" s="129"/>
      <c r="EB439" s="129"/>
      <c r="EC439" s="129"/>
      <c r="ED439" s="129"/>
      <c r="EE439" s="129"/>
      <c r="EF439" s="129"/>
      <c r="EG439" s="129"/>
      <c r="EH439" s="129"/>
      <c r="EI439" s="129"/>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row>
    <row r="440" spans="1:171" ht="11.25" customHeight="1" thickBot="1">
      <c r="A440" s="3"/>
      <c r="B440" s="3"/>
      <c r="C440" s="3"/>
      <c r="D440" s="3"/>
      <c r="E440" s="3"/>
      <c r="F440" s="3"/>
      <c r="G440" s="3"/>
      <c r="H440" s="3"/>
      <c r="I440" s="3"/>
      <c r="J440" s="3"/>
      <c r="K440" s="3"/>
      <c r="L440" s="3"/>
      <c r="M440" s="3"/>
      <c r="N440" s="3"/>
      <c r="O440" s="3"/>
      <c r="P440" s="3"/>
      <c r="Q440" s="3"/>
      <c r="R440" s="3"/>
      <c r="S440" s="3"/>
      <c r="T440" s="3"/>
      <c r="U440" s="3"/>
      <c r="V440" s="3"/>
      <c r="W440" s="3"/>
      <c r="X440" s="43"/>
      <c r="Y440" s="43"/>
      <c r="Z440" s="43"/>
      <c r="AA440" s="43"/>
      <c r="AB440" s="43"/>
      <c r="AP440" s="3"/>
      <c r="AQ440" s="127"/>
      <c r="AR440" s="127"/>
      <c r="AS440" s="127"/>
      <c r="AT440" s="127"/>
      <c r="AU440" s="127"/>
      <c r="AV440" s="127"/>
      <c r="AW440" s="127"/>
      <c r="AX440" s="127"/>
      <c r="AY440" s="127"/>
      <c r="AZ440" s="127"/>
      <c r="BA440" s="127"/>
      <c r="BB440" s="127"/>
      <c r="BC440" s="127"/>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3"/>
      <c r="CG440" s="127"/>
      <c r="CH440" s="127"/>
      <c r="CI440" s="127"/>
      <c r="CJ440" s="127"/>
      <c r="CK440" s="127"/>
      <c r="CL440" s="127"/>
      <c r="CM440" s="127"/>
      <c r="CN440" s="127"/>
      <c r="CO440" s="127"/>
      <c r="CP440" s="127"/>
      <c r="CQ440" s="127"/>
      <c r="CR440" s="127"/>
      <c r="CS440" s="127"/>
      <c r="CT440" s="40"/>
      <c r="CU440" s="40"/>
      <c r="CV440" s="40"/>
      <c r="CW440" s="40"/>
      <c r="CX440" s="40"/>
      <c r="CY440" s="40"/>
      <c r="CZ440" s="40"/>
      <c r="DA440" s="40"/>
      <c r="DB440" s="40"/>
      <c r="DC440" s="40"/>
      <c r="DD440" s="40"/>
      <c r="DE440" s="40"/>
      <c r="DF440" s="40"/>
      <c r="DG440" s="40"/>
      <c r="DH440" s="40"/>
      <c r="DI440" s="40"/>
      <c r="DJ440" s="40"/>
      <c r="DK440" s="40"/>
      <c r="DL440" s="40"/>
      <c r="DM440" s="40"/>
      <c r="DN440" s="40"/>
      <c r="DO440" s="40"/>
      <c r="DP440" s="40"/>
      <c r="DQ440" s="40"/>
      <c r="DR440" s="40"/>
      <c r="DS440" s="40"/>
      <c r="DT440" s="40"/>
      <c r="DU440" s="40"/>
      <c r="DV440" s="3"/>
      <c r="DW440" s="129"/>
      <c r="DX440" s="129"/>
      <c r="DY440" s="129"/>
      <c r="DZ440" s="129"/>
      <c r="EA440" s="129"/>
      <c r="EB440" s="129"/>
      <c r="EC440" s="129"/>
      <c r="ED440" s="129"/>
      <c r="EE440" s="129"/>
      <c r="EF440" s="129"/>
      <c r="EG440" s="129"/>
      <c r="EH440" s="129"/>
      <c r="EI440" s="129"/>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row>
    <row r="441" spans="1:171" ht="11.25" customHeight="1">
      <c r="A441" s="42"/>
      <c r="B441" s="42"/>
      <c r="C441" s="42"/>
      <c r="D441" s="42"/>
      <c r="E441" s="42"/>
      <c r="F441" s="43"/>
      <c r="G441" s="43"/>
      <c r="H441" s="43"/>
      <c r="I441" s="43"/>
      <c r="J441" s="43"/>
      <c r="K441" s="43"/>
      <c r="L441" s="43"/>
      <c r="M441" s="43"/>
      <c r="N441" s="43"/>
      <c r="O441" s="43"/>
      <c r="P441" s="43"/>
      <c r="Q441" s="43"/>
      <c r="R441" s="43"/>
      <c r="S441" s="43"/>
      <c r="T441" s="43"/>
      <c r="U441" s="43"/>
      <c r="V441" s="43"/>
      <c r="W441" s="43"/>
      <c r="AA441" s="42"/>
      <c r="AB441" s="42"/>
      <c r="AP441" s="3"/>
      <c r="AQ441" s="154" t="str">
        <f>CONCATENATE($A395," ",$D395,","," ",$F393)</f>
        <v>Group: 7, Women's Singles</v>
      </c>
      <c r="AR441" s="155"/>
      <c r="AS441" s="155"/>
      <c r="AT441" s="155"/>
      <c r="AU441" s="155"/>
      <c r="AV441" s="155"/>
      <c r="AW441" s="155"/>
      <c r="AX441" s="155"/>
      <c r="AY441" s="155"/>
      <c r="AZ441" s="155"/>
      <c r="BA441" s="155"/>
      <c r="BB441" s="155"/>
      <c r="BC441" s="156"/>
      <c r="BD441" s="163">
        <f>A432</f>
        <v>6</v>
      </c>
      <c r="BE441" s="164"/>
      <c r="BF441" s="183" t="str">
        <f>C432</f>
        <v>B</v>
      </c>
      <c r="BG441" s="185" t="str">
        <f>IF(VLOOKUP($BF441,$A397:$C407,3,FALSE)=0,"",CONCATENATE(VLOOKUP(VLOOKUP($BF441,$A397:$C407,3,FALSE),Players!$J:$N,4,FALSE)," ",VLOOKUP($BF441,$A397:$C407,3,FALSE)," ",IF(ISERROR(VLOOKUP(VLOOKUP($BF441,$A397:$C407,3,FALSE),Players!$J:$N,5,FALSE)),"()",CONCATENATE("(",VLOOKUP(VLOOKUP($BF441,$A397:$C407,3,FALSE),Players!$J:$N,5,FALSE),")"))))</f>
        <v/>
      </c>
      <c r="BH441" s="186"/>
      <c r="BI441" s="186"/>
      <c r="BJ441" s="186"/>
      <c r="BK441" s="186"/>
      <c r="BL441" s="186"/>
      <c r="BM441" s="186"/>
      <c r="BN441" s="186"/>
      <c r="BO441" s="186"/>
      <c r="BP441" s="186"/>
      <c r="BQ441" s="186"/>
      <c r="BR441" s="186"/>
      <c r="BS441" s="186"/>
      <c r="BT441" s="186"/>
      <c r="BU441" s="187"/>
      <c r="BV441" s="170" t="str">
        <f>IF(D432&lt;&gt;"",D432,"")</f>
        <v/>
      </c>
      <c r="BW441" s="171"/>
      <c r="BX441" s="335" t="str">
        <f>IF(F432&lt;&gt;"",F432,"")</f>
        <v/>
      </c>
      <c r="BY441" s="171"/>
      <c r="BZ441" s="335" t="str">
        <f>IF(H432&lt;&gt;"",H432,"")</f>
        <v/>
      </c>
      <c r="CA441" s="171"/>
      <c r="CB441" s="335" t="str">
        <f>IF(J432&lt;&gt;"",J432,"")</f>
        <v/>
      </c>
      <c r="CC441" s="171"/>
      <c r="CD441" s="335" t="str">
        <f>IF(L432&lt;&gt;"",L432,"")</f>
        <v/>
      </c>
      <c r="CE441" s="337"/>
      <c r="CF441" s="174" t="str">
        <f>IF($CD441=$CD443,IF($CB441=$CB443,IF($BZ441&lt;&gt;"",IF($BZ441&gt;$BZ443,"W","L"),""),IF($CB441&gt;$CB443,"W","L")),IF($CD441&gt;$CD443,"W","L"))</f>
        <v/>
      </c>
      <c r="CG441" s="154" t="str">
        <f>CONCATENATE($A395," ",$D395,","," ",$F393)</f>
        <v>Group: 7, Women's Singles</v>
      </c>
      <c r="CH441" s="155"/>
      <c r="CI441" s="155"/>
      <c r="CJ441" s="155"/>
      <c r="CK441" s="155"/>
      <c r="CL441" s="155"/>
      <c r="CM441" s="155"/>
      <c r="CN441" s="155"/>
      <c r="CO441" s="155"/>
      <c r="CP441" s="155"/>
      <c r="CQ441" s="155"/>
      <c r="CR441" s="155"/>
      <c r="CS441" s="156"/>
      <c r="CT441" s="163">
        <f>O432</f>
        <v>13</v>
      </c>
      <c r="CU441" s="164"/>
      <c r="CV441" s="183" t="str">
        <f>Q432</f>
        <v>A</v>
      </c>
      <c r="CW441" s="185" t="str">
        <f>IF(VLOOKUP($CV441,$A397:$C407,3,FALSE)=0,"",CONCATENATE(VLOOKUP(VLOOKUP($CV441,$A397:$C407,3,FALSE),Players!$J:$N,4,FALSE)," ",VLOOKUP($CV441,$A397:$C407,3,FALSE)," ",IF(ISERROR(VLOOKUP(VLOOKUP($CV441,$A397:$C407,3,FALSE),Players!$J:$N,5,FALSE)),"()",CONCATENATE("(",VLOOKUP(VLOOKUP($CV441,$A397:$C407,3,FALSE),Players!$J:$N,5,FALSE),")"))))</f>
        <v/>
      </c>
      <c r="CX441" s="186"/>
      <c r="CY441" s="186"/>
      <c r="CZ441" s="186"/>
      <c r="DA441" s="186"/>
      <c r="DB441" s="186"/>
      <c r="DC441" s="186"/>
      <c r="DD441" s="186"/>
      <c r="DE441" s="186"/>
      <c r="DF441" s="186"/>
      <c r="DG441" s="186"/>
      <c r="DH441" s="186"/>
      <c r="DI441" s="186"/>
      <c r="DJ441" s="186"/>
      <c r="DK441" s="187"/>
      <c r="DL441" s="170" t="str">
        <f>IF(R432&lt;&gt;"",R432,"")</f>
        <v/>
      </c>
      <c r="DM441" s="171"/>
      <c r="DN441" s="335" t="str">
        <f>IF(T432&lt;&gt;"",T432,"")</f>
        <v/>
      </c>
      <c r="DO441" s="171"/>
      <c r="DP441" s="335" t="str">
        <f>IF(V432&lt;&gt;"",V432,"")</f>
        <v/>
      </c>
      <c r="DQ441" s="171"/>
      <c r="DR441" s="335" t="str">
        <f>IF(X432&lt;&gt;"",X432,"")</f>
        <v/>
      </c>
      <c r="DS441" s="171"/>
      <c r="DT441" s="335" t="str">
        <f>IF(Z432&lt;&gt;"",Z432,"")</f>
        <v/>
      </c>
      <c r="DU441" s="337"/>
      <c r="DV441" s="174" t="str">
        <f>IF($DT441=$DT443,IF($DR441=$DR443,IF($DP441&lt;&gt;"",IF($DP441&gt;$DP443,"W","L"),""),IF($DR441&gt;$DR443,"W","L")),IF($DT441&gt;$DT443,"W","L"))</f>
        <v/>
      </c>
      <c r="DW441" s="129"/>
      <c r="DX441" s="129"/>
      <c r="DY441" s="129"/>
      <c r="DZ441" s="129"/>
      <c r="EA441" s="129"/>
      <c r="EB441" s="129"/>
      <c r="EC441" s="129"/>
      <c r="ED441" s="129"/>
      <c r="EE441" s="129"/>
      <c r="EF441" s="129"/>
      <c r="EG441" s="129"/>
      <c r="EH441" s="129"/>
      <c r="EI441" s="129"/>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row>
    <row r="442" spans="1:171" ht="11.25" customHeight="1">
      <c r="C442" s="44"/>
      <c r="D442" s="44"/>
      <c r="N442" s="43"/>
      <c r="O442" s="43"/>
      <c r="P442" s="43"/>
      <c r="Q442" s="43"/>
      <c r="R442" s="43"/>
      <c r="S442" s="43"/>
      <c r="T442" s="43"/>
      <c r="U442" s="43"/>
      <c r="V442" s="43"/>
      <c r="W442" s="43"/>
      <c r="X442" s="43"/>
      <c r="Y442" s="43"/>
      <c r="Z442" s="43"/>
      <c r="AA442" s="43"/>
      <c r="AB442" s="43"/>
      <c r="AP442" s="3"/>
      <c r="AQ442" s="157"/>
      <c r="AR442" s="158"/>
      <c r="AS442" s="158"/>
      <c r="AT442" s="158"/>
      <c r="AU442" s="158"/>
      <c r="AV442" s="158"/>
      <c r="AW442" s="158"/>
      <c r="AX442" s="158"/>
      <c r="AY442" s="158"/>
      <c r="AZ442" s="158"/>
      <c r="BA442" s="158"/>
      <c r="BB442" s="158"/>
      <c r="BC442" s="159"/>
      <c r="BD442" s="165"/>
      <c r="BE442" s="166"/>
      <c r="BF442" s="184"/>
      <c r="BG442" s="188"/>
      <c r="BH442" s="189"/>
      <c r="BI442" s="189"/>
      <c r="BJ442" s="189"/>
      <c r="BK442" s="189"/>
      <c r="BL442" s="189"/>
      <c r="BM442" s="189"/>
      <c r="BN442" s="189"/>
      <c r="BO442" s="189"/>
      <c r="BP442" s="189"/>
      <c r="BQ442" s="189"/>
      <c r="BR442" s="189"/>
      <c r="BS442" s="189"/>
      <c r="BT442" s="189"/>
      <c r="BU442" s="190"/>
      <c r="BV442" s="172"/>
      <c r="BW442" s="173"/>
      <c r="BX442" s="336"/>
      <c r="BY442" s="173"/>
      <c r="BZ442" s="336"/>
      <c r="CA442" s="173"/>
      <c r="CB442" s="336"/>
      <c r="CC442" s="173"/>
      <c r="CD442" s="336"/>
      <c r="CE442" s="338"/>
      <c r="CF442" s="174"/>
      <c r="CG442" s="157"/>
      <c r="CH442" s="158"/>
      <c r="CI442" s="158"/>
      <c r="CJ442" s="158"/>
      <c r="CK442" s="158"/>
      <c r="CL442" s="158"/>
      <c r="CM442" s="158"/>
      <c r="CN442" s="158"/>
      <c r="CO442" s="158"/>
      <c r="CP442" s="158"/>
      <c r="CQ442" s="158"/>
      <c r="CR442" s="158"/>
      <c r="CS442" s="159"/>
      <c r="CT442" s="165"/>
      <c r="CU442" s="166"/>
      <c r="CV442" s="184"/>
      <c r="CW442" s="188"/>
      <c r="CX442" s="189"/>
      <c r="CY442" s="189"/>
      <c r="CZ442" s="189"/>
      <c r="DA442" s="189"/>
      <c r="DB442" s="189"/>
      <c r="DC442" s="189"/>
      <c r="DD442" s="189"/>
      <c r="DE442" s="189"/>
      <c r="DF442" s="189"/>
      <c r="DG442" s="189"/>
      <c r="DH442" s="189"/>
      <c r="DI442" s="189"/>
      <c r="DJ442" s="189"/>
      <c r="DK442" s="190"/>
      <c r="DL442" s="172"/>
      <c r="DM442" s="173"/>
      <c r="DN442" s="336"/>
      <c r="DO442" s="173"/>
      <c r="DP442" s="336"/>
      <c r="DQ442" s="173"/>
      <c r="DR442" s="336"/>
      <c r="DS442" s="173"/>
      <c r="DT442" s="336"/>
      <c r="DU442" s="338"/>
      <c r="DV442" s="174"/>
      <c r="DW442" s="129"/>
      <c r="DX442" s="129"/>
      <c r="DY442" s="129"/>
      <c r="DZ442" s="129"/>
      <c r="EA442" s="129"/>
      <c r="EB442" s="129"/>
      <c r="EC442" s="129"/>
      <c r="ED442" s="129"/>
      <c r="EE442" s="129"/>
      <c r="EF442" s="129"/>
      <c r="EG442" s="129"/>
      <c r="EH442" s="129"/>
      <c r="EI442" s="129"/>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row>
    <row r="443" spans="1:171" ht="11.25" customHeight="1">
      <c r="A443" s="2"/>
      <c r="J443" s="43"/>
      <c r="K443" s="43"/>
      <c r="L443" s="43"/>
      <c r="M443" s="43"/>
      <c r="R443" s="42"/>
      <c r="S443" s="42"/>
      <c r="W443" s="42"/>
      <c r="AA443" s="42"/>
      <c r="AB443" s="42"/>
      <c r="AP443" s="3"/>
      <c r="AQ443" s="157"/>
      <c r="AR443" s="158"/>
      <c r="AS443" s="158"/>
      <c r="AT443" s="158"/>
      <c r="AU443" s="158"/>
      <c r="AV443" s="158"/>
      <c r="AW443" s="158"/>
      <c r="AX443" s="158"/>
      <c r="AY443" s="158"/>
      <c r="AZ443" s="158"/>
      <c r="BA443" s="158"/>
      <c r="BB443" s="158"/>
      <c r="BC443" s="159"/>
      <c r="BD443" s="165"/>
      <c r="BE443" s="166"/>
      <c r="BF443" s="175" t="str">
        <f>C434</f>
        <v>F</v>
      </c>
      <c r="BG443" s="177" t="str">
        <f>IF(VLOOKUP($BF443,$A397:$C407,3,FALSE)=0,"",CONCATENATE(VLOOKUP(VLOOKUP($BF443,$A397:$C407,3,FALSE),Players!$J:$N,4,FALSE)," ",VLOOKUP($BF443,$A397:$C407,3,FALSE)," ",IF(ISERROR(VLOOKUP(VLOOKUP($BF443,$A397:$C407,3,FALSE),Players!$J:$N,5,FALSE)),"()",CONCATENATE("(",VLOOKUP(VLOOKUP($BF443,$A397:$C407,3,FALSE),Players!$J:$N,5,FALSE),")"))))</f>
        <v/>
      </c>
      <c r="BH443" s="178"/>
      <c r="BI443" s="178"/>
      <c r="BJ443" s="178"/>
      <c r="BK443" s="178"/>
      <c r="BL443" s="178"/>
      <c r="BM443" s="178"/>
      <c r="BN443" s="178"/>
      <c r="BO443" s="178"/>
      <c r="BP443" s="178"/>
      <c r="BQ443" s="178"/>
      <c r="BR443" s="178"/>
      <c r="BS443" s="178"/>
      <c r="BT443" s="178"/>
      <c r="BU443" s="179"/>
      <c r="BV443" s="150" t="str">
        <f>IF(D434&lt;&gt;"",D434,"")</f>
        <v/>
      </c>
      <c r="BW443" s="151"/>
      <c r="BX443" s="288" t="str">
        <f>IF(F434&lt;&gt;"",F434,"")</f>
        <v/>
      </c>
      <c r="BY443" s="151"/>
      <c r="BZ443" s="288" t="str">
        <f>IF(H434&lt;&gt;"",H434,"")</f>
        <v/>
      </c>
      <c r="CA443" s="151"/>
      <c r="CB443" s="288" t="str">
        <f>IF(J434&lt;&gt;"",J434,"")</f>
        <v/>
      </c>
      <c r="CC443" s="151"/>
      <c r="CD443" s="288" t="str">
        <f>IF(L434&lt;&gt;"",L434,"")</f>
        <v/>
      </c>
      <c r="CE443" s="332"/>
      <c r="CF443" s="174" t="str">
        <f>IF($CF441&lt;&gt;"",IF(CF441="W","L","W"),"")</f>
        <v/>
      </c>
      <c r="CG443" s="157"/>
      <c r="CH443" s="158"/>
      <c r="CI443" s="158"/>
      <c r="CJ443" s="158"/>
      <c r="CK443" s="158"/>
      <c r="CL443" s="158"/>
      <c r="CM443" s="158"/>
      <c r="CN443" s="158"/>
      <c r="CO443" s="158"/>
      <c r="CP443" s="158"/>
      <c r="CQ443" s="158"/>
      <c r="CR443" s="158"/>
      <c r="CS443" s="159"/>
      <c r="CT443" s="165"/>
      <c r="CU443" s="166"/>
      <c r="CV443" s="175" t="str">
        <f>Q434</f>
        <v>E</v>
      </c>
      <c r="CW443" s="177" t="str">
        <f>IF(VLOOKUP($CV443,$A397:$C407,3,FALSE)=0,"",CONCATENATE(VLOOKUP(VLOOKUP($CV443,$A397:$C407,3,FALSE),Players!$J:$N,4,FALSE)," ",VLOOKUP($CV443,$A397:$C407,3,FALSE)," ",IF(ISERROR(VLOOKUP(VLOOKUP($CV443,$A397:$C407,3,FALSE),Players!$J:$N,5,FALSE)),"()",CONCATENATE("(",VLOOKUP(VLOOKUP($CV443,$A397:$C407,3,FALSE),Players!$J:$N,5,FALSE),")"))))</f>
        <v/>
      </c>
      <c r="CX443" s="178"/>
      <c r="CY443" s="178"/>
      <c r="CZ443" s="178"/>
      <c r="DA443" s="178"/>
      <c r="DB443" s="178"/>
      <c r="DC443" s="178"/>
      <c r="DD443" s="178"/>
      <c r="DE443" s="178"/>
      <c r="DF443" s="178"/>
      <c r="DG443" s="178"/>
      <c r="DH443" s="178"/>
      <c r="DI443" s="178"/>
      <c r="DJ443" s="178"/>
      <c r="DK443" s="179"/>
      <c r="DL443" s="150" t="str">
        <f>IF(R434&lt;&gt;"",R434,"")</f>
        <v/>
      </c>
      <c r="DM443" s="151"/>
      <c r="DN443" s="288" t="str">
        <f>IF(T434&lt;&gt;"",T434,"")</f>
        <v/>
      </c>
      <c r="DO443" s="151"/>
      <c r="DP443" s="288" t="str">
        <f>IF(V434&lt;&gt;"",V434,"")</f>
        <v/>
      </c>
      <c r="DQ443" s="151"/>
      <c r="DR443" s="288" t="str">
        <f>IF(X434&lt;&gt;"",X434,"")</f>
        <v/>
      </c>
      <c r="DS443" s="151"/>
      <c r="DT443" s="288" t="str">
        <f>IF(Z434&lt;&gt;"",Z434,"")</f>
        <v/>
      </c>
      <c r="DU443" s="332"/>
      <c r="DV443" s="174" t="str">
        <f>IF($DV441&lt;&gt;"",IF(DV441="W","L","W"),"")</f>
        <v/>
      </c>
      <c r="DW443" s="129"/>
      <c r="DX443" s="129"/>
      <c r="DY443" s="129"/>
      <c r="DZ443" s="129"/>
      <c r="EA443" s="129"/>
      <c r="EB443" s="129"/>
      <c r="EC443" s="129"/>
      <c r="ED443" s="129"/>
      <c r="EE443" s="129"/>
      <c r="EF443" s="129"/>
      <c r="EG443" s="129"/>
      <c r="EH443" s="129"/>
      <c r="EI443" s="129"/>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row>
    <row r="444" spans="1:171" ht="11.25" customHeight="1" thickBot="1">
      <c r="A444" s="42"/>
      <c r="R444" s="42"/>
      <c r="S444" s="42"/>
      <c r="W444" s="42"/>
      <c r="X444" s="43"/>
      <c r="Y444" s="43"/>
      <c r="Z444" s="43"/>
      <c r="AA444" s="43"/>
      <c r="AB444" s="43"/>
      <c r="AP444" s="3"/>
      <c r="AQ444" s="160"/>
      <c r="AR444" s="161"/>
      <c r="AS444" s="161"/>
      <c r="AT444" s="161"/>
      <c r="AU444" s="161"/>
      <c r="AV444" s="161"/>
      <c r="AW444" s="161"/>
      <c r="AX444" s="161"/>
      <c r="AY444" s="161"/>
      <c r="AZ444" s="161"/>
      <c r="BA444" s="161"/>
      <c r="BB444" s="161"/>
      <c r="BC444" s="162"/>
      <c r="BD444" s="167"/>
      <c r="BE444" s="168"/>
      <c r="BF444" s="176"/>
      <c r="BG444" s="180"/>
      <c r="BH444" s="181"/>
      <c r="BI444" s="181"/>
      <c r="BJ444" s="181"/>
      <c r="BK444" s="181"/>
      <c r="BL444" s="181"/>
      <c r="BM444" s="181"/>
      <c r="BN444" s="181"/>
      <c r="BO444" s="181"/>
      <c r="BP444" s="181"/>
      <c r="BQ444" s="181"/>
      <c r="BR444" s="181"/>
      <c r="BS444" s="181"/>
      <c r="BT444" s="181"/>
      <c r="BU444" s="182"/>
      <c r="BV444" s="152"/>
      <c r="BW444" s="153"/>
      <c r="BX444" s="333"/>
      <c r="BY444" s="153"/>
      <c r="BZ444" s="333"/>
      <c r="CA444" s="153"/>
      <c r="CB444" s="333"/>
      <c r="CC444" s="153"/>
      <c r="CD444" s="333"/>
      <c r="CE444" s="334"/>
      <c r="CF444" s="341"/>
      <c r="CG444" s="160"/>
      <c r="CH444" s="161"/>
      <c r="CI444" s="161"/>
      <c r="CJ444" s="161"/>
      <c r="CK444" s="161"/>
      <c r="CL444" s="161"/>
      <c r="CM444" s="161"/>
      <c r="CN444" s="161"/>
      <c r="CO444" s="161"/>
      <c r="CP444" s="161"/>
      <c r="CQ444" s="161"/>
      <c r="CR444" s="161"/>
      <c r="CS444" s="162"/>
      <c r="CT444" s="167"/>
      <c r="CU444" s="168"/>
      <c r="CV444" s="176"/>
      <c r="CW444" s="180"/>
      <c r="CX444" s="181"/>
      <c r="CY444" s="181"/>
      <c r="CZ444" s="181"/>
      <c r="DA444" s="181"/>
      <c r="DB444" s="181"/>
      <c r="DC444" s="181"/>
      <c r="DD444" s="181"/>
      <c r="DE444" s="181"/>
      <c r="DF444" s="181"/>
      <c r="DG444" s="181"/>
      <c r="DH444" s="181"/>
      <c r="DI444" s="181"/>
      <c r="DJ444" s="181"/>
      <c r="DK444" s="182"/>
      <c r="DL444" s="152"/>
      <c r="DM444" s="153"/>
      <c r="DN444" s="333"/>
      <c r="DO444" s="153"/>
      <c r="DP444" s="333"/>
      <c r="DQ444" s="153"/>
      <c r="DR444" s="333"/>
      <c r="DS444" s="153"/>
      <c r="DT444" s="333"/>
      <c r="DU444" s="334"/>
      <c r="DV444" s="174"/>
      <c r="DW444" s="129"/>
      <c r="DX444" s="129"/>
      <c r="DY444" s="129"/>
      <c r="DZ444" s="129"/>
      <c r="EA444" s="129"/>
      <c r="EB444" s="129"/>
      <c r="EC444" s="129"/>
      <c r="ED444" s="129"/>
      <c r="EE444" s="129"/>
      <c r="EF444" s="129"/>
      <c r="EG444" s="129"/>
      <c r="EH444" s="129"/>
      <c r="EI444" s="129"/>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row>
    <row r="445" spans="1:171" ht="11.25" customHeight="1">
      <c r="A445" s="42"/>
      <c r="R445" s="42"/>
      <c r="S445" s="42"/>
      <c r="W445" s="42"/>
      <c r="AA445" s="42"/>
      <c r="AB445" s="42"/>
      <c r="AP445" s="3"/>
      <c r="AQ445" s="126"/>
      <c r="AR445" s="126"/>
      <c r="AS445" s="126"/>
      <c r="AT445" s="126"/>
      <c r="AU445" s="126"/>
      <c r="AV445" s="126"/>
      <c r="AW445" s="126"/>
      <c r="AX445" s="126"/>
      <c r="AY445" s="126"/>
      <c r="AZ445" s="126"/>
      <c r="BA445" s="126"/>
      <c r="BB445" s="126"/>
      <c r="BC445" s="126"/>
      <c r="BV445" s="169" t="str">
        <f>IF(CF441&lt;&gt;"",IF(AND(AND(BV441&gt;-1,BV443&gt;-1),OR(BV441&gt;10,BV443&gt;10),ABS(BV441-BV443)&gt;1,IF(OR(BV441&gt;11,BV443&gt;11),ABS(BV441-BV443)=2,TRUE),BV441=INT(BV441),BV443=INT(BV443)),"","Error"),"")</f>
        <v/>
      </c>
      <c r="BW445" s="169"/>
      <c r="BX445" s="169" t="str">
        <f>IF(CF441&lt;&gt;"",IF(AND(AND(BX441&gt;-1,BX443&gt;-1),OR(BX441&gt;10,BX443&gt;10),ABS(BX441-BX443)&gt;1,IF(OR(BX441&gt;11,BX443&gt;11),ABS(BX441-BX443)=2,TRUE),BX441=INT(BX441),BX443=INT(BX443)),"","Error"),"")</f>
        <v/>
      </c>
      <c r="BY445" s="169"/>
      <c r="BZ445" s="169" t="str">
        <f>IF(CF441&lt;&gt;"",IF(AND(AND(BZ441&gt;-1,BZ443&gt;-1),OR(BZ441&gt;10,BZ443&gt;10),ABS(BZ441-BZ443)&gt;1,IF(OR(BZ441&gt;11,BZ443&gt;11),ABS(BZ441-BZ443)=2,TRUE),BZ441=INT(BZ441),BZ443=INT(BZ443)),"","Error"),"")</f>
        <v/>
      </c>
      <c r="CA445" s="169"/>
      <c r="CB445" s="169" t="str">
        <f>IF(AND(CF441&lt;&gt;"",CB441&lt;&gt;""),IF(AND(AND(CB441&gt;-1,CB443&gt;-1),OR(CB441&gt;10,CB443&gt;10),ABS(CB441-CB443)&gt;1,IF(OR(CB441&gt;11,CB443&gt;11),ABS(CB441-CB443)=2,TRUE),CB441=INT(CB441),CB443=INT(CB443)),"","Error"),"")</f>
        <v/>
      </c>
      <c r="CC445" s="169"/>
      <c r="CD445" s="169" t="str">
        <f>IF(AND(CF441&lt;&gt;"",CD441&lt;&gt;""),IF(AND(AND(CD441&gt;-1,CD443&gt;-1),OR(CD441&gt;10,CD443&gt;10),ABS(CD441-CD443)&gt;1,IF(OR(CD441&gt;11,CD443&gt;11),ABS(CD441-CD443)=2,TRUE),CD441=INT(CD441),CD443=INT(CD443)),"","Error"),"")</f>
        <v/>
      </c>
      <c r="CE445" s="169"/>
      <c r="CF445" s="3"/>
      <c r="CG445" s="126"/>
      <c r="CH445" s="126"/>
      <c r="CI445" s="126"/>
      <c r="CJ445" s="126"/>
      <c r="CK445" s="126"/>
      <c r="CL445" s="126"/>
      <c r="CM445" s="126"/>
      <c r="CN445" s="126"/>
      <c r="CO445" s="126"/>
      <c r="CP445" s="126"/>
      <c r="CQ445" s="126"/>
      <c r="CR445" s="126"/>
      <c r="CS445" s="126"/>
      <c r="DL445" s="169" t="str">
        <f>IF(DV441&lt;&gt;"",IF(AND(AND(DL441&gt;-1,DL443&gt;-1),OR(DL441&gt;10,DL443&gt;10),ABS(DL441-DL443)&gt;1,IF(OR(DL441&gt;11,DL443&gt;11),ABS(DL441-DL443)=2,TRUE),DL441=INT(DL441),DL443=INT(DL443)),"","Error"),"")</f>
        <v/>
      </c>
      <c r="DM445" s="169"/>
      <c r="DN445" s="169" t="str">
        <f>IF(DV441&lt;&gt;"",IF(AND(AND(DN441&gt;-1,DN443&gt;-1),OR(DN441&gt;10,DN443&gt;10),ABS(DN441-DN443)&gt;1,IF(OR(DN441&gt;11,DN443&gt;11),ABS(DN441-DN443)=2,TRUE),DN441=INT(DN441),DN443=INT(DN443)),"","Error"),"")</f>
        <v/>
      </c>
      <c r="DO445" s="169"/>
      <c r="DP445" s="169" t="str">
        <f>IF(DV441&lt;&gt;"",IF(AND(AND(DP441&gt;-1,DP443&gt;-1),OR(DP441&gt;10,DP443&gt;10),ABS(DP441-DP443)&gt;1,IF(OR(DP441&gt;11,DP443&gt;11),ABS(DP441-DP443)=2,TRUE),DP441=INT(DP441),DP443=INT(DP443)),"","Error"),"")</f>
        <v/>
      </c>
      <c r="DQ445" s="169"/>
      <c r="DR445" s="169" t="str">
        <f>IF(AND(DV441&lt;&gt;"",DR441&lt;&gt;""),IF(AND(AND(DR441&gt;-1,DR443&gt;-1),OR(DR441&gt;10,DR443&gt;10),ABS(DR441-DR443)&gt;1,IF(OR(DR441&gt;11,DR443&gt;11),ABS(DR441-DR443)=2,TRUE),DR441=INT(DR441),DR443=INT(DR443)),"","Error"),"")</f>
        <v/>
      </c>
      <c r="DS445" s="169"/>
      <c r="DT445" s="169" t="str">
        <f>IF(AND(DV441&lt;&gt;"",DT441&lt;&gt;""),IF(AND(AND(DT441&gt;-1,DT443&gt;-1),OR(DT441&gt;10,DT443&gt;10),ABS(DT441-DT443)&gt;1,IF(OR(DT441&gt;11,DT443&gt;11),ABS(DT441-DT443)=2,TRUE),DT441=INT(DT441),DT443=INT(DT443)),"","Error"),"")</f>
        <v/>
      </c>
      <c r="DU445" s="169"/>
      <c r="DV445" s="3"/>
      <c r="DW445" s="129"/>
      <c r="DX445" s="129"/>
      <c r="DY445" s="129"/>
      <c r="DZ445" s="129"/>
      <c r="EA445" s="129"/>
      <c r="EB445" s="129"/>
      <c r="EC445" s="129"/>
      <c r="ED445" s="129"/>
      <c r="EE445" s="129"/>
      <c r="EF445" s="129"/>
      <c r="EG445" s="129"/>
      <c r="EH445" s="129"/>
      <c r="EI445" s="129"/>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row>
    <row r="446" spans="1:171" ht="11.25" customHeight="1">
      <c r="C446" s="44"/>
      <c r="D446" s="44"/>
      <c r="R446" s="42"/>
      <c r="S446" s="42"/>
      <c r="W446" s="42"/>
      <c r="X446" s="43"/>
      <c r="Y446" s="43"/>
      <c r="Z446" s="43"/>
      <c r="AA446" s="43"/>
      <c r="AB446" s="43"/>
      <c r="AP446" s="3"/>
      <c r="AQ446" s="126"/>
      <c r="AR446" s="126"/>
      <c r="AS446" s="126"/>
      <c r="AT446" s="126"/>
      <c r="AU446" s="126"/>
      <c r="AV446" s="126"/>
      <c r="AW446" s="126"/>
      <c r="AX446" s="126"/>
      <c r="AY446" s="126"/>
      <c r="AZ446" s="126"/>
      <c r="BA446" s="126"/>
      <c r="BB446" s="126"/>
      <c r="BC446" s="126"/>
      <c r="CF446" s="3"/>
      <c r="CG446" s="126"/>
      <c r="CH446" s="126"/>
      <c r="CI446" s="126"/>
      <c r="CJ446" s="126"/>
      <c r="CK446" s="126"/>
      <c r="CL446" s="126"/>
      <c r="CM446" s="126"/>
      <c r="CN446" s="126"/>
      <c r="CO446" s="126"/>
      <c r="CP446" s="126"/>
      <c r="CQ446" s="126"/>
      <c r="CR446" s="126"/>
      <c r="CS446" s="126"/>
      <c r="DV446" s="3"/>
      <c r="DW446" s="129"/>
      <c r="DX446" s="129"/>
      <c r="DY446" s="129"/>
      <c r="DZ446" s="129"/>
      <c r="EA446" s="129"/>
      <c r="EB446" s="129"/>
      <c r="EC446" s="129"/>
      <c r="ED446" s="129"/>
      <c r="EE446" s="129"/>
      <c r="EF446" s="129"/>
      <c r="EG446" s="129"/>
      <c r="EH446" s="129"/>
      <c r="EI446" s="129"/>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row>
    <row r="447" spans="1:171" ht="11.25" customHeight="1">
      <c r="A447" s="2"/>
      <c r="J447" s="43"/>
      <c r="K447" s="43"/>
      <c r="L447" s="43"/>
      <c r="M447" s="43"/>
      <c r="N447" s="43"/>
      <c r="O447" s="43"/>
      <c r="P447" s="43"/>
      <c r="Q447" s="43"/>
      <c r="R447" s="42"/>
      <c r="S447" s="42"/>
      <c r="T447" s="43"/>
      <c r="U447" s="43"/>
      <c r="V447" s="43"/>
      <c r="W447" s="42"/>
      <c r="AA447" s="42"/>
      <c r="AB447" s="42"/>
      <c r="AP447" s="3"/>
      <c r="AQ447" s="127"/>
      <c r="AR447" s="127"/>
      <c r="AS447" s="127"/>
      <c r="AT447" s="127"/>
      <c r="AU447" s="127"/>
      <c r="AV447" s="127"/>
      <c r="AW447" s="127"/>
      <c r="AX447" s="127"/>
      <c r="AY447" s="127"/>
      <c r="AZ447" s="127"/>
      <c r="BA447" s="127"/>
      <c r="BB447" s="127"/>
      <c r="BC447" s="127"/>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3"/>
      <c r="CG447" s="127"/>
      <c r="CH447" s="127"/>
      <c r="CI447" s="127"/>
      <c r="CJ447" s="127"/>
      <c r="CK447" s="127"/>
      <c r="CL447" s="127"/>
      <c r="CM447" s="127"/>
      <c r="CN447" s="127"/>
      <c r="CO447" s="127"/>
      <c r="CP447" s="127"/>
      <c r="CQ447" s="127"/>
      <c r="CR447" s="127"/>
      <c r="CS447" s="127"/>
      <c r="CT447" s="40"/>
      <c r="CU447" s="40"/>
      <c r="CV447" s="40"/>
      <c r="CW447" s="40"/>
      <c r="CX447" s="40"/>
      <c r="CY447" s="40"/>
      <c r="CZ447" s="40"/>
      <c r="DA447" s="40"/>
      <c r="DB447" s="40"/>
      <c r="DC447" s="40"/>
      <c r="DD447" s="40"/>
      <c r="DE447" s="40"/>
      <c r="DF447" s="40"/>
      <c r="DG447" s="40"/>
      <c r="DH447" s="40"/>
      <c r="DI447" s="40"/>
      <c r="DJ447" s="40"/>
      <c r="DK447" s="40"/>
      <c r="DL447" s="40"/>
      <c r="DM447" s="40"/>
      <c r="DN447" s="40"/>
      <c r="DO447" s="40"/>
      <c r="DP447" s="40"/>
      <c r="DQ447" s="40"/>
      <c r="DR447" s="40"/>
      <c r="DS447" s="40"/>
      <c r="DT447" s="40"/>
      <c r="DU447" s="40"/>
      <c r="DV447" s="3"/>
      <c r="DW447" s="129"/>
      <c r="DX447" s="129"/>
      <c r="DY447" s="129"/>
      <c r="DZ447" s="129"/>
      <c r="EA447" s="129"/>
      <c r="EB447" s="129"/>
      <c r="EC447" s="129"/>
      <c r="ED447" s="129"/>
      <c r="EE447" s="129"/>
      <c r="EF447" s="129"/>
      <c r="EG447" s="129"/>
      <c r="EH447" s="129"/>
      <c r="EI447" s="129"/>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row>
    <row r="448" spans="1:171" ht="11.25" customHeight="1">
      <c r="A448" s="42"/>
      <c r="R448" s="42"/>
      <c r="S448" s="42"/>
      <c r="W448" s="42"/>
      <c r="X448" s="43"/>
      <c r="Y448" s="43"/>
      <c r="Z448" s="43"/>
      <c r="AA448" s="43"/>
      <c r="AB448" s="43"/>
      <c r="AP448" s="3"/>
      <c r="AQ448" s="128"/>
      <c r="AR448" s="128"/>
      <c r="AS448" s="128"/>
      <c r="AT448" s="128"/>
      <c r="AU448" s="128"/>
      <c r="AV448" s="128"/>
      <c r="AW448" s="128"/>
      <c r="AX448" s="128"/>
      <c r="AY448" s="128"/>
      <c r="AZ448" s="128"/>
      <c r="BA448" s="128"/>
      <c r="BB448" s="128"/>
      <c r="BC448" s="128"/>
      <c r="BD448" s="41"/>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3"/>
      <c r="CG448" s="128"/>
      <c r="CH448" s="128"/>
      <c r="CI448" s="128"/>
      <c r="CJ448" s="128"/>
      <c r="CK448" s="128"/>
      <c r="CL448" s="128"/>
      <c r="CM448" s="128"/>
      <c r="CN448" s="128"/>
      <c r="CO448" s="128"/>
      <c r="CP448" s="128"/>
      <c r="CQ448" s="128"/>
      <c r="CR448" s="128"/>
      <c r="CS448" s="128"/>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3"/>
      <c r="DW448" s="129"/>
      <c r="DX448" s="129"/>
      <c r="DY448" s="129"/>
      <c r="DZ448" s="129"/>
      <c r="EA448" s="129"/>
      <c r="EB448" s="129"/>
      <c r="EC448" s="129"/>
      <c r="ED448" s="129"/>
      <c r="EE448" s="129"/>
      <c r="EF448" s="129"/>
      <c r="EG448" s="129"/>
      <c r="EH448" s="129"/>
      <c r="EI448" s="129"/>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row>
    <row r="449" spans="1:171" ht="11.25" customHeight="1">
      <c r="A449" s="42"/>
      <c r="R449" s="42"/>
      <c r="S449" s="42"/>
      <c r="W449" s="42"/>
      <c r="AA449" s="42"/>
      <c r="AB449" s="42"/>
      <c r="AP449" s="3"/>
      <c r="AQ449" s="126"/>
      <c r="AR449" s="126"/>
      <c r="AS449" s="126"/>
      <c r="AT449" s="126"/>
      <c r="AU449" s="126"/>
      <c r="AV449" s="126"/>
      <c r="AW449" s="126"/>
      <c r="AX449" s="126"/>
      <c r="AY449" s="126"/>
      <c r="AZ449" s="126"/>
      <c r="BA449" s="126"/>
      <c r="BB449" s="126"/>
      <c r="BC449" s="126"/>
      <c r="CF449" s="3"/>
      <c r="CG449" s="126"/>
      <c r="CH449" s="126"/>
      <c r="CI449" s="126"/>
      <c r="CJ449" s="126"/>
      <c r="CK449" s="126"/>
      <c r="CL449" s="126"/>
      <c r="CM449" s="126"/>
      <c r="CN449" s="126"/>
      <c r="CO449" s="126"/>
      <c r="CP449" s="126"/>
      <c r="CQ449" s="126"/>
      <c r="CR449" s="126"/>
      <c r="CS449" s="126"/>
      <c r="DV449" s="3"/>
      <c r="DW449" s="129"/>
      <c r="DX449" s="129"/>
      <c r="DY449" s="129"/>
      <c r="DZ449" s="129"/>
      <c r="EA449" s="129"/>
      <c r="EB449" s="129"/>
      <c r="EC449" s="129"/>
      <c r="ED449" s="129"/>
      <c r="EE449" s="129"/>
      <c r="EF449" s="129"/>
      <c r="EG449" s="129"/>
      <c r="EH449" s="129"/>
      <c r="EI449" s="129"/>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row>
    <row r="450" spans="1:171" ht="11.25" customHeight="1" thickBot="1">
      <c r="A450" s="42"/>
      <c r="R450" s="42"/>
      <c r="S450" s="42"/>
      <c r="W450" s="42"/>
      <c r="X450" s="43"/>
      <c r="Y450" s="43"/>
      <c r="Z450" s="43"/>
      <c r="AA450" s="43"/>
      <c r="AB450" s="43"/>
      <c r="AP450" s="3"/>
      <c r="AQ450" s="127"/>
      <c r="AR450" s="127"/>
      <c r="AS450" s="127"/>
      <c r="AT450" s="127"/>
      <c r="AU450" s="127"/>
      <c r="AV450" s="127"/>
      <c r="AW450" s="127"/>
      <c r="AX450" s="127"/>
      <c r="AY450" s="127"/>
      <c r="AZ450" s="127"/>
      <c r="BA450" s="127"/>
      <c r="BB450" s="127"/>
      <c r="BC450" s="127"/>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3"/>
      <c r="CG450" s="127"/>
      <c r="CH450" s="127"/>
      <c r="CI450" s="127"/>
      <c r="CJ450" s="127"/>
      <c r="CK450" s="127"/>
      <c r="CL450" s="127"/>
      <c r="CM450" s="127"/>
      <c r="CN450" s="127"/>
      <c r="CO450" s="127"/>
      <c r="CP450" s="127"/>
      <c r="CQ450" s="127"/>
      <c r="CR450" s="127"/>
      <c r="CS450" s="127"/>
      <c r="CT450" s="40"/>
      <c r="CU450" s="40"/>
      <c r="CV450" s="40"/>
      <c r="CW450" s="40"/>
      <c r="CX450" s="40"/>
      <c r="CY450" s="40"/>
      <c r="CZ450" s="40"/>
      <c r="DA450" s="40"/>
      <c r="DB450" s="40"/>
      <c r="DC450" s="40"/>
      <c r="DD450" s="40"/>
      <c r="DE450" s="40"/>
      <c r="DF450" s="40"/>
      <c r="DG450" s="40"/>
      <c r="DH450" s="40"/>
      <c r="DI450" s="40"/>
      <c r="DJ450" s="40"/>
      <c r="DK450" s="40"/>
      <c r="DL450" s="40"/>
      <c r="DM450" s="40"/>
      <c r="DN450" s="40"/>
      <c r="DO450" s="40"/>
      <c r="DP450" s="40"/>
      <c r="DQ450" s="40"/>
      <c r="DR450" s="40"/>
      <c r="DS450" s="40"/>
      <c r="DT450" s="40"/>
      <c r="DU450" s="40"/>
      <c r="DV450" s="3"/>
      <c r="DW450" s="129"/>
      <c r="DX450" s="129"/>
      <c r="DY450" s="129"/>
      <c r="DZ450" s="129"/>
      <c r="EA450" s="129"/>
      <c r="EB450" s="129"/>
      <c r="EC450" s="129"/>
      <c r="ED450" s="129"/>
      <c r="EE450" s="129"/>
      <c r="EF450" s="129"/>
      <c r="EG450" s="129"/>
      <c r="EH450" s="129"/>
      <c r="EI450" s="129"/>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row>
    <row r="451" spans="1:171" ht="11.25" customHeight="1">
      <c r="A451" s="2"/>
      <c r="R451" s="42"/>
      <c r="S451" s="42"/>
      <c r="W451" s="42"/>
      <c r="AA451" s="42"/>
      <c r="AB451" s="42"/>
      <c r="AP451" s="3"/>
      <c r="AQ451" s="154" t="str">
        <f>CONCATENATE($A395," ",$D395,","," ",$F393)</f>
        <v>Group: 7, Women's Singles</v>
      </c>
      <c r="AR451" s="155"/>
      <c r="AS451" s="155"/>
      <c r="AT451" s="155"/>
      <c r="AU451" s="155"/>
      <c r="AV451" s="155"/>
      <c r="AW451" s="155"/>
      <c r="AX451" s="155"/>
      <c r="AY451" s="155"/>
      <c r="AZ451" s="155"/>
      <c r="BA451" s="155"/>
      <c r="BB451" s="155"/>
      <c r="BC451" s="156"/>
      <c r="BD451" s="163">
        <f>A436</f>
        <v>7</v>
      </c>
      <c r="BE451" s="164"/>
      <c r="BF451" s="183" t="str">
        <f>C436</f>
        <v>A</v>
      </c>
      <c r="BG451" s="185" t="str">
        <f>IF(VLOOKUP($BF451,$A397:$C407,3,FALSE)=0,"",CONCATENATE(VLOOKUP(VLOOKUP($BF451,$A397:$C407,3,FALSE),Players!$J:$N,4,FALSE)," ",VLOOKUP($BF451,$A397:$C407,3,FALSE)," ",IF(ISERROR(VLOOKUP(VLOOKUP($BF451,$A397:$C407,3,FALSE),Players!$J:$N,5,FALSE)),"()",CONCATENATE("(",VLOOKUP(VLOOKUP($BF451,$A397:$C407,3,FALSE),Players!$J:$N,5,FALSE),")"))))</f>
        <v/>
      </c>
      <c r="BH451" s="186"/>
      <c r="BI451" s="186"/>
      <c r="BJ451" s="186"/>
      <c r="BK451" s="186"/>
      <c r="BL451" s="186"/>
      <c r="BM451" s="186"/>
      <c r="BN451" s="186"/>
      <c r="BO451" s="186"/>
      <c r="BP451" s="186"/>
      <c r="BQ451" s="186"/>
      <c r="BR451" s="186"/>
      <c r="BS451" s="186"/>
      <c r="BT451" s="186"/>
      <c r="BU451" s="187"/>
      <c r="BV451" s="170" t="str">
        <f>IF(D436&lt;&gt;"",D436,"")</f>
        <v/>
      </c>
      <c r="BW451" s="171"/>
      <c r="BX451" s="335" t="str">
        <f>IF(F436&lt;&gt;"",F436,"")</f>
        <v/>
      </c>
      <c r="BY451" s="171"/>
      <c r="BZ451" s="335" t="str">
        <f>IF(H436&lt;&gt;"",H436,"")</f>
        <v/>
      </c>
      <c r="CA451" s="171"/>
      <c r="CB451" s="335" t="str">
        <f>IF(J436&lt;&gt;"",J436,"")</f>
        <v/>
      </c>
      <c r="CC451" s="171"/>
      <c r="CD451" s="335" t="str">
        <f>IF(L436&lt;&gt;"",L436,"")</f>
        <v/>
      </c>
      <c r="CE451" s="337"/>
      <c r="CF451" s="174" t="str">
        <f>IF($CD451=$CD453,IF($CB451=$CB453,IF($BZ451&lt;&gt;"",IF($BZ451&gt;$BZ453,"W","L"),""),IF($CB451&gt;$CB453,"W","L")),IF($CD451&gt;$CD453,"W","L"))</f>
        <v/>
      </c>
      <c r="CG451" s="154" t="str">
        <f>CONCATENATE($A395," ",$D395,","," ",$F393)</f>
        <v>Group: 7, Women's Singles</v>
      </c>
      <c r="CH451" s="155"/>
      <c r="CI451" s="155"/>
      <c r="CJ451" s="155"/>
      <c r="CK451" s="155"/>
      <c r="CL451" s="155"/>
      <c r="CM451" s="155"/>
      <c r="CN451" s="155"/>
      <c r="CO451" s="155"/>
      <c r="CP451" s="155"/>
      <c r="CQ451" s="155"/>
      <c r="CR451" s="155"/>
      <c r="CS451" s="156"/>
      <c r="CT451" s="163">
        <f>O436</f>
        <v>14</v>
      </c>
      <c r="CU451" s="164"/>
      <c r="CV451" s="183" t="str">
        <f>Q436</f>
        <v>D</v>
      </c>
      <c r="CW451" s="185" t="str">
        <f>IF(VLOOKUP($CV451,$A397:$C407,3,FALSE)=0,"",CONCATENATE(VLOOKUP(VLOOKUP($CV451,$A397:$C407,3,FALSE),Players!$J:$N,4,FALSE)," ",VLOOKUP($CV451,$A397:$C407,3,FALSE)," ",IF(ISERROR(VLOOKUP(VLOOKUP($CV451,$A397:$C407,3,FALSE),Players!$J:$N,5,FALSE)),"()",CONCATENATE("(",VLOOKUP(VLOOKUP($CV451,$A397:$C407,3,FALSE),Players!$J:$N,5,FALSE),")"))))</f>
        <v/>
      </c>
      <c r="CX451" s="186"/>
      <c r="CY451" s="186"/>
      <c r="CZ451" s="186"/>
      <c r="DA451" s="186"/>
      <c r="DB451" s="186"/>
      <c r="DC451" s="186"/>
      <c r="DD451" s="186"/>
      <c r="DE451" s="186"/>
      <c r="DF451" s="186"/>
      <c r="DG451" s="186"/>
      <c r="DH451" s="186"/>
      <c r="DI451" s="186"/>
      <c r="DJ451" s="186"/>
      <c r="DK451" s="187"/>
      <c r="DL451" s="170" t="str">
        <f>IF(R436&lt;&gt;"",R436,"")</f>
        <v/>
      </c>
      <c r="DM451" s="171"/>
      <c r="DN451" s="335" t="str">
        <f>IF(T436&lt;&gt;"",T436,"")</f>
        <v/>
      </c>
      <c r="DO451" s="171"/>
      <c r="DP451" s="335" t="str">
        <f>IF(V436&lt;&gt;"",V436,"")</f>
        <v/>
      </c>
      <c r="DQ451" s="171"/>
      <c r="DR451" s="335" t="str">
        <f>IF(X436&lt;&gt;"",X436,"")</f>
        <v/>
      </c>
      <c r="DS451" s="171"/>
      <c r="DT451" s="335" t="str">
        <f>IF(Z436&lt;&gt;"",Z436,"")</f>
        <v/>
      </c>
      <c r="DU451" s="337"/>
      <c r="DV451" s="174" t="str">
        <f>IF($DT451=$DT453,IF($DR451=$DR453,IF($DP451&lt;&gt;"",IF($DP451&gt;$DP453,"W","L"),""),IF($DR451&gt;$DR453,"W","L")),IF($DT451&gt;$DT453,"W","L"))</f>
        <v/>
      </c>
      <c r="DW451" s="129"/>
      <c r="DX451" s="129"/>
      <c r="DY451" s="129"/>
      <c r="DZ451" s="129"/>
      <c r="EA451" s="129"/>
      <c r="EB451" s="129"/>
      <c r="EC451" s="129"/>
      <c r="ED451" s="129"/>
      <c r="EE451" s="129"/>
      <c r="EF451" s="129"/>
      <c r="EG451" s="129"/>
      <c r="EH451" s="129"/>
      <c r="EI451" s="129"/>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row>
    <row r="452" spans="1:171" ht="11.25" customHeight="1">
      <c r="R452" s="42"/>
      <c r="S452" s="42"/>
      <c r="W452" s="42"/>
      <c r="X452" s="43"/>
      <c r="Y452" s="43"/>
      <c r="Z452" s="43"/>
      <c r="AA452" s="43"/>
      <c r="AB452" s="43"/>
      <c r="AC452" s="43"/>
      <c r="AD452" s="43"/>
      <c r="AE452" s="43"/>
      <c r="AF452" s="43"/>
      <c r="AG452" s="43"/>
      <c r="AH452" s="43"/>
      <c r="AI452" s="43"/>
      <c r="AJ452" s="43"/>
      <c r="AK452" s="43"/>
      <c r="AL452" s="43"/>
      <c r="AM452" s="43"/>
      <c r="AN452" s="3"/>
      <c r="AO452" s="3"/>
      <c r="AP452" s="3"/>
      <c r="AQ452" s="157"/>
      <c r="AR452" s="158"/>
      <c r="AS452" s="158"/>
      <c r="AT452" s="158"/>
      <c r="AU452" s="158"/>
      <c r="AV452" s="158"/>
      <c r="AW452" s="158"/>
      <c r="AX452" s="158"/>
      <c r="AY452" s="158"/>
      <c r="AZ452" s="158"/>
      <c r="BA452" s="158"/>
      <c r="BB452" s="158"/>
      <c r="BC452" s="159"/>
      <c r="BD452" s="165"/>
      <c r="BE452" s="166"/>
      <c r="BF452" s="184"/>
      <c r="BG452" s="188"/>
      <c r="BH452" s="189"/>
      <c r="BI452" s="189"/>
      <c r="BJ452" s="189"/>
      <c r="BK452" s="189"/>
      <c r="BL452" s="189"/>
      <c r="BM452" s="189"/>
      <c r="BN452" s="189"/>
      <c r="BO452" s="189"/>
      <c r="BP452" s="189"/>
      <c r="BQ452" s="189"/>
      <c r="BR452" s="189"/>
      <c r="BS452" s="189"/>
      <c r="BT452" s="189"/>
      <c r="BU452" s="190"/>
      <c r="BV452" s="172"/>
      <c r="BW452" s="173"/>
      <c r="BX452" s="336"/>
      <c r="BY452" s="173"/>
      <c r="BZ452" s="336"/>
      <c r="CA452" s="173"/>
      <c r="CB452" s="336"/>
      <c r="CC452" s="173"/>
      <c r="CD452" s="336"/>
      <c r="CE452" s="338"/>
      <c r="CF452" s="174"/>
      <c r="CG452" s="157"/>
      <c r="CH452" s="158"/>
      <c r="CI452" s="158"/>
      <c r="CJ452" s="158"/>
      <c r="CK452" s="158"/>
      <c r="CL452" s="158"/>
      <c r="CM452" s="158"/>
      <c r="CN452" s="158"/>
      <c r="CO452" s="158"/>
      <c r="CP452" s="158"/>
      <c r="CQ452" s="158"/>
      <c r="CR452" s="158"/>
      <c r="CS452" s="159"/>
      <c r="CT452" s="165"/>
      <c r="CU452" s="166"/>
      <c r="CV452" s="184"/>
      <c r="CW452" s="188"/>
      <c r="CX452" s="189"/>
      <c r="CY452" s="189"/>
      <c r="CZ452" s="189"/>
      <c r="DA452" s="189"/>
      <c r="DB452" s="189"/>
      <c r="DC452" s="189"/>
      <c r="DD452" s="189"/>
      <c r="DE452" s="189"/>
      <c r="DF452" s="189"/>
      <c r="DG452" s="189"/>
      <c r="DH452" s="189"/>
      <c r="DI452" s="189"/>
      <c r="DJ452" s="189"/>
      <c r="DK452" s="190"/>
      <c r="DL452" s="172"/>
      <c r="DM452" s="173"/>
      <c r="DN452" s="336"/>
      <c r="DO452" s="173"/>
      <c r="DP452" s="336"/>
      <c r="DQ452" s="173"/>
      <c r="DR452" s="336"/>
      <c r="DS452" s="173"/>
      <c r="DT452" s="336"/>
      <c r="DU452" s="338"/>
      <c r="DV452" s="174"/>
      <c r="DW452" s="129"/>
      <c r="DX452" s="129"/>
      <c r="DY452" s="129"/>
      <c r="DZ452" s="129"/>
      <c r="EA452" s="129"/>
      <c r="EB452" s="129"/>
      <c r="EC452" s="129"/>
      <c r="ED452" s="129"/>
      <c r="EE452" s="129"/>
      <c r="EF452" s="129"/>
      <c r="EG452" s="129"/>
      <c r="EH452" s="129"/>
      <c r="EI452" s="129"/>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row>
    <row r="453" spans="1:171" ht="11.25" customHeight="1">
      <c r="A453" s="2"/>
      <c r="R453" s="42"/>
      <c r="S453" s="42"/>
      <c r="W453" s="42"/>
      <c r="AA453" s="42"/>
      <c r="AB453" s="42"/>
      <c r="AI453" s="42"/>
      <c r="AJ453" s="42"/>
      <c r="AN453" s="3"/>
      <c r="AO453" s="3"/>
      <c r="AP453" s="3"/>
      <c r="AQ453" s="157"/>
      <c r="AR453" s="158"/>
      <c r="AS453" s="158"/>
      <c r="AT453" s="158"/>
      <c r="AU453" s="158"/>
      <c r="AV453" s="158"/>
      <c r="AW453" s="158"/>
      <c r="AX453" s="158"/>
      <c r="AY453" s="158"/>
      <c r="AZ453" s="158"/>
      <c r="BA453" s="158"/>
      <c r="BB453" s="158"/>
      <c r="BC453" s="159"/>
      <c r="BD453" s="165"/>
      <c r="BE453" s="166"/>
      <c r="BF453" s="175" t="str">
        <f>C438</f>
        <v>C</v>
      </c>
      <c r="BG453" s="177" t="str">
        <f>IF(VLOOKUP($BF453,$A397:$C407,3,FALSE)=0,"",CONCATENATE(VLOOKUP(VLOOKUP($BF453,$A397:$C407,3,FALSE),Players!$J:$N,4,FALSE)," ",VLOOKUP($BF453,$A397:$C407,3,FALSE)," ",IF(ISERROR(VLOOKUP(VLOOKUP($BF453,$A397:$C407,3,FALSE),Players!$J:$N,5,FALSE)),"()",CONCATENATE("(",VLOOKUP(VLOOKUP($BF453,$A397:$C407,3,FALSE),Players!$J:$N,5,FALSE),")"))))</f>
        <v/>
      </c>
      <c r="BH453" s="178"/>
      <c r="BI453" s="178"/>
      <c r="BJ453" s="178"/>
      <c r="BK453" s="178"/>
      <c r="BL453" s="178"/>
      <c r="BM453" s="178"/>
      <c r="BN453" s="178"/>
      <c r="BO453" s="178"/>
      <c r="BP453" s="178"/>
      <c r="BQ453" s="178"/>
      <c r="BR453" s="178"/>
      <c r="BS453" s="178"/>
      <c r="BT453" s="178"/>
      <c r="BU453" s="179"/>
      <c r="BV453" s="150" t="str">
        <f>IF(D438&lt;&gt;"",D438,"")</f>
        <v/>
      </c>
      <c r="BW453" s="151"/>
      <c r="BX453" s="288" t="str">
        <f>IF(F438&lt;&gt;"",F438,"")</f>
        <v/>
      </c>
      <c r="BY453" s="151"/>
      <c r="BZ453" s="288" t="str">
        <f>IF(H438&lt;&gt;"",H438,"")</f>
        <v/>
      </c>
      <c r="CA453" s="151"/>
      <c r="CB453" s="288" t="str">
        <f>IF(J438&lt;&gt;"",J438,"")</f>
        <v/>
      </c>
      <c r="CC453" s="151"/>
      <c r="CD453" s="288" t="str">
        <f>IF(L438&lt;&gt;"",L438,"")</f>
        <v/>
      </c>
      <c r="CE453" s="332"/>
      <c r="CF453" s="174" t="str">
        <f>IF($CF451&lt;&gt;"",IF(CF451="W","L","W"),"")</f>
        <v/>
      </c>
      <c r="CG453" s="157"/>
      <c r="CH453" s="158"/>
      <c r="CI453" s="158"/>
      <c r="CJ453" s="158"/>
      <c r="CK453" s="158"/>
      <c r="CL453" s="158"/>
      <c r="CM453" s="158"/>
      <c r="CN453" s="158"/>
      <c r="CO453" s="158"/>
      <c r="CP453" s="158"/>
      <c r="CQ453" s="158"/>
      <c r="CR453" s="158"/>
      <c r="CS453" s="159"/>
      <c r="CT453" s="165"/>
      <c r="CU453" s="166"/>
      <c r="CV453" s="175" t="str">
        <f>Q438</f>
        <v>F</v>
      </c>
      <c r="CW453" s="177" t="str">
        <f>IF(VLOOKUP($CV453,$A397:$C407,3,FALSE)=0,"",CONCATENATE(VLOOKUP(VLOOKUP($CV453,$A397:$C407,3,FALSE),Players!$J:$N,4,FALSE)," ",VLOOKUP($CV453,$A397:$C407,3,FALSE)," ",IF(ISERROR(VLOOKUP(VLOOKUP($CV453,$A397:$C407,3,FALSE),Players!$J:$N,5,FALSE)),"()",CONCATENATE("(",VLOOKUP(VLOOKUP($CV453,$A397:$C407,3,FALSE),Players!$J:$N,5,FALSE),")"))))</f>
        <v/>
      </c>
      <c r="CX453" s="178"/>
      <c r="CY453" s="178"/>
      <c r="CZ453" s="178"/>
      <c r="DA453" s="178"/>
      <c r="DB453" s="178"/>
      <c r="DC453" s="178"/>
      <c r="DD453" s="178"/>
      <c r="DE453" s="178"/>
      <c r="DF453" s="178"/>
      <c r="DG453" s="178"/>
      <c r="DH453" s="178"/>
      <c r="DI453" s="178"/>
      <c r="DJ453" s="178"/>
      <c r="DK453" s="179"/>
      <c r="DL453" s="150" t="str">
        <f>IF(R438&lt;&gt;"",R438,"")</f>
        <v/>
      </c>
      <c r="DM453" s="151"/>
      <c r="DN453" s="288" t="str">
        <f>IF(T438&lt;&gt;"",T438,"")</f>
        <v/>
      </c>
      <c r="DO453" s="151"/>
      <c r="DP453" s="288" t="str">
        <f>IF(V438&lt;&gt;"",V438,"")</f>
        <v/>
      </c>
      <c r="DQ453" s="151"/>
      <c r="DR453" s="288" t="str">
        <f>IF(X438&lt;&gt;"",X438,"")</f>
        <v/>
      </c>
      <c r="DS453" s="151"/>
      <c r="DT453" s="288" t="str">
        <f>IF(Z438&lt;&gt;"",Z438,"")</f>
        <v/>
      </c>
      <c r="DU453" s="332"/>
      <c r="DV453" s="174" t="str">
        <f>IF($DV451&lt;&gt;"",IF(DV451="W","L","W"),"")</f>
        <v/>
      </c>
      <c r="DW453" s="129"/>
      <c r="DX453" s="129"/>
      <c r="DY453" s="129"/>
      <c r="DZ453" s="129"/>
      <c r="EA453" s="129"/>
      <c r="EB453" s="129"/>
      <c r="EC453" s="129"/>
      <c r="ED453" s="129"/>
      <c r="EE453" s="129"/>
      <c r="EF453" s="129"/>
      <c r="EG453" s="129"/>
      <c r="EH453" s="129"/>
      <c r="EI453" s="129"/>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row>
    <row r="454" spans="1:171" ht="11.25" customHeight="1" thickBot="1">
      <c r="A454" s="2"/>
      <c r="R454" s="42"/>
      <c r="S454" s="42"/>
      <c r="W454" s="42"/>
      <c r="X454" s="43"/>
      <c r="Y454" s="43"/>
      <c r="Z454" s="43"/>
      <c r="AA454" s="43"/>
      <c r="AB454" s="43"/>
      <c r="AC454" s="43"/>
      <c r="AD454" s="43"/>
      <c r="AE454" s="43"/>
      <c r="AF454" s="43"/>
      <c r="AG454" s="43"/>
      <c r="AH454" s="43"/>
      <c r="AI454" s="43"/>
      <c r="AJ454" s="43"/>
      <c r="AK454" s="43"/>
      <c r="AL454" s="43"/>
      <c r="AM454" s="43"/>
      <c r="AN454" s="3"/>
      <c r="AO454" s="3"/>
      <c r="AP454" s="3"/>
      <c r="AQ454" s="160"/>
      <c r="AR454" s="161"/>
      <c r="AS454" s="161"/>
      <c r="AT454" s="161"/>
      <c r="AU454" s="161"/>
      <c r="AV454" s="161"/>
      <c r="AW454" s="161"/>
      <c r="AX454" s="161"/>
      <c r="AY454" s="161"/>
      <c r="AZ454" s="161"/>
      <c r="BA454" s="161"/>
      <c r="BB454" s="161"/>
      <c r="BC454" s="162"/>
      <c r="BD454" s="167"/>
      <c r="BE454" s="168"/>
      <c r="BF454" s="176"/>
      <c r="BG454" s="180"/>
      <c r="BH454" s="181"/>
      <c r="BI454" s="181"/>
      <c r="BJ454" s="181"/>
      <c r="BK454" s="181"/>
      <c r="BL454" s="181"/>
      <c r="BM454" s="181"/>
      <c r="BN454" s="181"/>
      <c r="BO454" s="181"/>
      <c r="BP454" s="181"/>
      <c r="BQ454" s="181"/>
      <c r="BR454" s="181"/>
      <c r="BS454" s="181"/>
      <c r="BT454" s="181"/>
      <c r="BU454" s="182"/>
      <c r="BV454" s="152"/>
      <c r="BW454" s="153"/>
      <c r="BX454" s="333"/>
      <c r="BY454" s="153"/>
      <c r="BZ454" s="333"/>
      <c r="CA454" s="153"/>
      <c r="CB454" s="333"/>
      <c r="CC454" s="153"/>
      <c r="CD454" s="333"/>
      <c r="CE454" s="334"/>
      <c r="CF454" s="341"/>
      <c r="CG454" s="160"/>
      <c r="CH454" s="161"/>
      <c r="CI454" s="161"/>
      <c r="CJ454" s="161"/>
      <c r="CK454" s="161"/>
      <c r="CL454" s="161"/>
      <c r="CM454" s="161"/>
      <c r="CN454" s="161"/>
      <c r="CO454" s="161"/>
      <c r="CP454" s="161"/>
      <c r="CQ454" s="161"/>
      <c r="CR454" s="161"/>
      <c r="CS454" s="162"/>
      <c r="CT454" s="167"/>
      <c r="CU454" s="168"/>
      <c r="CV454" s="176"/>
      <c r="CW454" s="180"/>
      <c r="CX454" s="181"/>
      <c r="CY454" s="181"/>
      <c r="CZ454" s="181"/>
      <c r="DA454" s="181"/>
      <c r="DB454" s="181"/>
      <c r="DC454" s="181"/>
      <c r="DD454" s="181"/>
      <c r="DE454" s="181"/>
      <c r="DF454" s="181"/>
      <c r="DG454" s="181"/>
      <c r="DH454" s="181"/>
      <c r="DI454" s="181"/>
      <c r="DJ454" s="181"/>
      <c r="DK454" s="182"/>
      <c r="DL454" s="152"/>
      <c r="DM454" s="153"/>
      <c r="DN454" s="333"/>
      <c r="DO454" s="153"/>
      <c r="DP454" s="333"/>
      <c r="DQ454" s="153"/>
      <c r="DR454" s="333"/>
      <c r="DS454" s="153"/>
      <c r="DT454" s="333"/>
      <c r="DU454" s="334"/>
      <c r="DV454" s="174"/>
      <c r="DW454" s="129"/>
      <c r="DX454" s="129"/>
      <c r="DY454" s="129"/>
      <c r="DZ454" s="129"/>
      <c r="EA454" s="129"/>
      <c r="EB454" s="129"/>
      <c r="EC454" s="129"/>
      <c r="ED454" s="129"/>
      <c r="EE454" s="129"/>
      <c r="EF454" s="129"/>
      <c r="EG454" s="129"/>
      <c r="EH454" s="129"/>
      <c r="EI454" s="129"/>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row>
    <row r="455" spans="1:171" ht="11.25" customHeight="1" thickBot="1">
      <c r="A455" s="2"/>
      <c r="R455" s="42"/>
      <c r="S455" s="42"/>
      <c r="W455" s="42"/>
      <c r="AA455" s="42"/>
      <c r="AB455" s="42"/>
      <c r="AI455" s="42"/>
      <c r="AJ455" s="42"/>
      <c r="AN455" s="3"/>
      <c r="AO455" s="3"/>
      <c r="AP455" s="3"/>
      <c r="AQ455" s="129"/>
      <c r="AR455" s="129"/>
      <c r="AS455" s="129"/>
      <c r="AT455" s="129"/>
      <c r="AU455" s="129"/>
      <c r="AV455" s="129"/>
      <c r="AW455" s="129"/>
      <c r="AX455" s="129"/>
      <c r="AY455" s="129"/>
      <c r="AZ455" s="129"/>
      <c r="BA455" s="129"/>
      <c r="BB455" s="129"/>
      <c r="BC455" s="129"/>
      <c r="BD455" s="3"/>
      <c r="BE455" s="3"/>
      <c r="BF455" s="3"/>
      <c r="BG455" s="3"/>
      <c r="BH455" s="3"/>
      <c r="BI455" s="3"/>
      <c r="BJ455" s="3"/>
      <c r="BK455" s="3"/>
      <c r="BL455" s="3"/>
      <c r="BM455" s="3"/>
      <c r="BN455" s="3"/>
      <c r="BO455" s="3"/>
      <c r="BP455" s="3"/>
      <c r="BQ455" s="3"/>
      <c r="BR455" s="3"/>
      <c r="BS455" s="3"/>
      <c r="BT455" s="3"/>
      <c r="BU455" s="3"/>
      <c r="BV455" s="169" t="str">
        <f>IF(CF451&lt;&gt;"",IF(AND(AND(BV451&gt;-1,BV453&gt;-1),OR(BV451&gt;10,BV453&gt;10),ABS(BV451-BV453)&gt;1,IF(OR(BV451&gt;11,BV453&gt;11),ABS(BV451-BV453)=2,TRUE),BV451=INT(BV451),BV453=INT(BV453)),"","Error"),"")</f>
        <v/>
      </c>
      <c r="BW455" s="169"/>
      <c r="BX455" s="169" t="str">
        <f>IF(CF451&lt;&gt;"",IF(AND(AND(BX451&gt;-1,BX453&gt;-1),OR(BX451&gt;10,BX453&gt;10),ABS(BX451-BX453)&gt;1,IF(OR(BX451&gt;11,BX453&gt;11),ABS(BX451-BX453)=2,TRUE),BX451=INT(BX451),BX453=INT(BX453)),"","Error"),"")</f>
        <v/>
      </c>
      <c r="BY455" s="169"/>
      <c r="BZ455" s="169" t="str">
        <f>IF(CF451&lt;&gt;"",IF(AND(AND(BZ451&gt;-1,BZ453&gt;-1),OR(BZ451&gt;10,BZ453&gt;10),ABS(BZ451-BZ453)&gt;1,IF(OR(BZ451&gt;11,BZ453&gt;11),ABS(BZ451-BZ453)=2,TRUE),BZ451=INT(BZ451),BZ453=INT(BZ453)),"","Error"),"")</f>
        <v/>
      </c>
      <c r="CA455" s="169"/>
      <c r="CB455" s="169" t="str">
        <f>IF(AND(CF451&lt;&gt;"",CB451&lt;&gt;""),IF(AND(AND(CB451&gt;-1,CB453&gt;-1),OR(CB451&gt;10,CB453&gt;10),ABS(CB451-CB453)&gt;1,IF(OR(CB451&gt;11,CB453&gt;11),ABS(CB451-CB453)=2,TRUE),CB451=INT(CB451),CB453=INT(CB453)),"","Error"),"")</f>
        <v/>
      </c>
      <c r="CC455" s="169"/>
      <c r="CD455" s="169" t="str">
        <f>IF(AND(CF451&lt;&gt;"",CD451&lt;&gt;""),IF(AND(AND(CD451&gt;-1,CD453&gt;-1),OR(CD451&gt;10,CD453&gt;10),ABS(CD451-CD453)&gt;1,IF(OR(CD451&gt;11,CD453&gt;11),ABS(CD451-CD453)=2,TRUE),CD451=INT(CD451),CD453=INT(CD453)),"","Error"),"")</f>
        <v/>
      </c>
      <c r="CE455" s="169"/>
      <c r="CF455" s="3"/>
      <c r="CG455" s="129"/>
      <c r="CH455" s="129"/>
      <c r="CI455" s="129"/>
      <c r="CJ455" s="129"/>
      <c r="CK455" s="129"/>
      <c r="CL455" s="129"/>
      <c r="CM455" s="129"/>
      <c r="CN455" s="129"/>
      <c r="CO455" s="129"/>
      <c r="CP455" s="129"/>
      <c r="CQ455" s="129"/>
      <c r="CR455" s="129"/>
      <c r="CS455" s="129"/>
      <c r="CT455" s="3"/>
      <c r="CU455" s="3"/>
      <c r="CV455" s="3"/>
      <c r="CW455" s="3"/>
      <c r="CX455" s="3"/>
      <c r="CY455" s="3"/>
      <c r="CZ455" s="3"/>
      <c r="DA455" s="3"/>
      <c r="DB455" s="3"/>
      <c r="DC455" s="3"/>
      <c r="DD455" s="3"/>
      <c r="DE455" s="3"/>
      <c r="DF455" s="3"/>
      <c r="DG455" s="3"/>
      <c r="DH455" s="3"/>
      <c r="DI455" s="3"/>
      <c r="DJ455" s="3"/>
      <c r="DK455" s="3"/>
      <c r="DL455" s="169" t="str">
        <f>IF(DV451&lt;&gt;"",IF(AND(AND(DL451&gt;-1,DL453&gt;-1),OR(DL451&gt;10,DL453&gt;10),ABS(DL451-DL453)&gt;1,IF(OR(DL451&gt;11,DL453&gt;11),ABS(DL451-DL453)=2,TRUE),DL451=INT(DL451),DL453=INT(DL453)),"","Error"),"")</f>
        <v/>
      </c>
      <c r="DM455" s="169"/>
      <c r="DN455" s="169" t="str">
        <f>IF(DV451&lt;&gt;"",IF(AND(AND(DN451&gt;-1,DN453&gt;-1),OR(DN451&gt;10,DN453&gt;10),ABS(DN451-DN453)&gt;1,IF(OR(DN451&gt;11,DN453&gt;11),ABS(DN451-DN453)=2,TRUE),DN451=INT(DN451),DN453=INT(DN453)),"","Error"),"")</f>
        <v/>
      </c>
      <c r="DO455" s="169"/>
      <c r="DP455" s="169" t="str">
        <f>IF(DV451&lt;&gt;"",IF(AND(AND(DP451&gt;-1,DP453&gt;-1),OR(DP451&gt;10,DP453&gt;10),ABS(DP451-DP453)&gt;1,IF(OR(DP451&gt;11,DP453&gt;11),ABS(DP451-DP453)=2,TRUE),DP451=INT(DP451),DP453=INT(DP453)),"","Error"),"")</f>
        <v/>
      </c>
      <c r="DQ455" s="169"/>
      <c r="DR455" s="169" t="str">
        <f>IF(AND(DV451&lt;&gt;"",DR451&lt;&gt;""),IF(AND(AND(DR451&gt;-1,DR453&gt;-1),OR(DR451&gt;10,DR453&gt;10),ABS(DR451-DR453)&gt;1,IF(OR(DR451&gt;11,DR453&gt;11),ABS(DR451-DR453)=2,TRUE),DR451=INT(DR451),DR453=INT(DR453)),"","Error"),"")</f>
        <v/>
      </c>
      <c r="DS455" s="169"/>
      <c r="DT455" s="169" t="str">
        <f>IF(AND(DV451&lt;&gt;"",DT451&lt;&gt;""),IF(AND(AND(DT451&gt;-1,DT453&gt;-1),OR(DT451&gt;10,DT453&gt;10),ABS(DT451-DT453)&gt;1,IF(OR(DT451&gt;11,DT453&gt;11),ABS(DT451-DT453)=2,TRUE),DT451=INT(DT451),DT453=INT(DT453)),"","Error"),"")</f>
        <v/>
      </c>
      <c r="DU455" s="169"/>
      <c r="DV455" s="3"/>
      <c r="DW455" s="129"/>
      <c r="DX455" s="129"/>
      <c r="DY455" s="129"/>
      <c r="DZ455" s="129"/>
      <c r="EA455" s="129"/>
      <c r="EB455" s="129"/>
      <c r="EC455" s="129"/>
      <c r="ED455" s="129"/>
      <c r="EE455" s="129"/>
      <c r="EF455" s="129"/>
      <c r="EG455" s="129"/>
      <c r="EH455" s="129"/>
      <c r="EI455" s="129"/>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row>
    <row r="456" spans="1:171" ht="11.25" customHeight="1">
      <c r="A456" s="259" t="s">
        <v>9</v>
      </c>
      <c r="B456" s="260"/>
      <c r="C456" s="260"/>
      <c r="D456" s="260"/>
      <c r="E456" s="260"/>
      <c r="F456" s="300" t="str">
        <f>Players!$C$1</f>
        <v>Enter Division Name</v>
      </c>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1"/>
      <c r="AG456" s="301"/>
      <c r="AH456" s="302" t="s">
        <v>10</v>
      </c>
      <c r="AI456" s="303"/>
      <c r="AJ456" s="303"/>
      <c r="AK456" s="306" t="str">
        <f>Players!$G$1</f>
        <v>Enter Date</v>
      </c>
      <c r="AL456" s="307"/>
      <c r="AM456" s="307"/>
      <c r="AN456" s="307"/>
      <c r="AO456" s="308"/>
      <c r="AQ456" s="154" t="str">
        <f>CONCATENATE($A460," ",$D460,","," ",$F458)</f>
        <v>Group: 8, Women's Singles</v>
      </c>
      <c r="AR456" s="155"/>
      <c r="AS456" s="155"/>
      <c r="AT456" s="155"/>
      <c r="AU456" s="155"/>
      <c r="AV456" s="155"/>
      <c r="AW456" s="155"/>
      <c r="AX456" s="155"/>
      <c r="AY456" s="155"/>
      <c r="AZ456" s="155"/>
      <c r="BA456" s="155"/>
      <c r="BB456" s="155"/>
      <c r="BC456" s="156"/>
      <c r="BD456" s="163">
        <f>A477</f>
        <v>1</v>
      </c>
      <c r="BE456" s="164"/>
      <c r="BF456" s="183" t="str">
        <f>C477</f>
        <v>A</v>
      </c>
      <c r="BG456" s="185" t="str">
        <f>IF(VLOOKUP($BF456,$A462:$C472,3,FALSE)=0,"",CONCATENATE(VLOOKUP(VLOOKUP($BF456,$A462:$C472,3,FALSE),Players!$J:$N,4,FALSE)," ",VLOOKUP($BF456,$A462:$C472,3,FALSE)," ",IF(ISERROR(VLOOKUP(VLOOKUP($BF456,$A462:$C472,3,FALSE),Players!$J:$N,5,FALSE)),"()",CONCATENATE("(",VLOOKUP(VLOOKUP($BF456,$A462:$C472,3,FALSE),Players!$J:$N,5,FALSE),")"))))</f>
        <v/>
      </c>
      <c r="BH456" s="186"/>
      <c r="BI456" s="186"/>
      <c r="BJ456" s="186"/>
      <c r="BK456" s="186"/>
      <c r="BL456" s="186"/>
      <c r="BM456" s="186"/>
      <c r="BN456" s="186"/>
      <c r="BO456" s="186"/>
      <c r="BP456" s="186"/>
      <c r="BQ456" s="186"/>
      <c r="BR456" s="186"/>
      <c r="BS456" s="186"/>
      <c r="BT456" s="186"/>
      <c r="BU456" s="187"/>
      <c r="BV456" s="170" t="str">
        <f>IF(D477&lt;&gt;"",D477,"")</f>
        <v/>
      </c>
      <c r="BW456" s="171"/>
      <c r="BX456" s="335" t="str">
        <f>IF(F477&lt;&gt;"",F477,"")</f>
        <v/>
      </c>
      <c r="BY456" s="171"/>
      <c r="BZ456" s="335" t="str">
        <f>IF(H477&lt;&gt;"",H477,"")</f>
        <v/>
      </c>
      <c r="CA456" s="171"/>
      <c r="CB456" s="335" t="str">
        <f>IF(J477&lt;&gt;"",J477,"")</f>
        <v/>
      </c>
      <c r="CC456" s="171"/>
      <c r="CD456" s="335" t="str">
        <f>IF(L477&lt;&gt;"",L477,"")</f>
        <v/>
      </c>
      <c r="CE456" s="337"/>
      <c r="CF456" s="174" t="str">
        <f>IF($CD456=$CD458,IF($CB456=$CB458,IF($BZ456&lt;&gt;"",IF($BZ456&gt;$BZ458,"W","L"),""),IF($CB456&gt;$CB458,"W","L")),IF($CD456&gt;$CD458,"W","L"))</f>
        <v/>
      </c>
      <c r="CG456" s="154" t="str">
        <f>CONCATENATE($A460," ",$D460,","," ",$F458)</f>
        <v>Group: 8, Women's Singles</v>
      </c>
      <c r="CH456" s="155"/>
      <c r="CI456" s="155"/>
      <c r="CJ456" s="155"/>
      <c r="CK456" s="155"/>
      <c r="CL456" s="155"/>
      <c r="CM456" s="155"/>
      <c r="CN456" s="155"/>
      <c r="CO456" s="155"/>
      <c r="CP456" s="155"/>
      <c r="CQ456" s="155"/>
      <c r="CR456" s="155"/>
      <c r="CS456" s="156"/>
      <c r="CT456" s="163">
        <f>O477</f>
        <v>8</v>
      </c>
      <c r="CU456" s="164"/>
      <c r="CV456" s="183" t="str">
        <f>Q477</f>
        <v>B</v>
      </c>
      <c r="CW456" s="185" t="str">
        <f>IF(VLOOKUP($CV456,$A462:$C472,3,FALSE)=0,"",CONCATENATE(VLOOKUP(VLOOKUP($CV456,$A462:$C472,3,FALSE),Players!$J:$N,4,FALSE)," ",VLOOKUP($CV456,$A462:$C472,3,FALSE)," ",IF(ISERROR(VLOOKUP(VLOOKUP($CV456,$A462:$C472,3,FALSE),Players!$J:$N,5,FALSE)),"()",CONCATENATE("(",VLOOKUP(VLOOKUP($CV456,$A462:$C472,3,FALSE),Players!$J:$N,5,FALSE),")"))))</f>
        <v/>
      </c>
      <c r="CX456" s="186"/>
      <c r="CY456" s="186"/>
      <c r="CZ456" s="186"/>
      <c r="DA456" s="186"/>
      <c r="DB456" s="186"/>
      <c r="DC456" s="186"/>
      <c r="DD456" s="186"/>
      <c r="DE456" s="186"/>
      <c r="DF456" s="186"/>
      <c r="DG456" s="186"/>
      <c r="DH456" s="186"/>
      <c r="DI456" s="186"/>
      <c r="DJ456" s="186"/>
      <c r="DK456" s="187"/>
      <c r="DL456" s="170" t="str">
        <f>IF(R477&lt;&gt;"",R477,"")</f>
        <v/>
      </c>
      <c r="DM456" s="171"/>
      <c r="DN456" s="335" t="str">
        <f>IF(T477&lt;&gt;"",T477,"")</f>
        <v/>
      </c>
      <c r="DO456" s="171"/>
      <c r="DP456" s="335" t="str">
        <f>IF(V477&lt;&gt;"",V477,"")</f>
        <v/>
      </c>
      <c r="DQ456" s="171"/>
      <c r="DR456" s="335" t="str">
        <f>IF(X477&lt;&gt;"",X477,"")</f>
        <v/>
      </c>
      <c r="DS456" s="171"/>
      <c r="DT456" s="335" t="str">
        <f>IF(Z477&lt;&gt;"",Z477,"")</f>
        <v/>
      </c>
      <c r="DU456" s="337"/>
      <c r="DV456" s="174" t="str">
        <f>IF($DT456=$DT458,IF($DR456=$DR458,IF($DP456&lt;&gt;"",IF($DP456&gt;$DP458,"W","L"),""),IF($DR456&gt;$DR458,"W","L")),IF($DT456&gt;$DT458,"W","L"))</f>
        <v/>
      </c>
      <c r="DW456" s="154" t="str">
        <f>CONCATENATE($A460," ",$D460,","," ",$F458)</f>
        <v>Group: 8, Women's Singles</v>
      </c>
      <c r="DX456" s="155"/>
      <c r="DY456" s="155"/>
      <c r="DZ456" s="155"/>
      <c r="EA456" s="155"/>
      <c r="EB456" s="155"/>
      <c r="EC456" s="155"/>
      <c r="ED456" s="155"/>
      <c r="EE456" s="155"/>
      <c r="EF456" s="155"/>
      <c r="EG456" s="155"/>
      <c r="EH456" s="155"/>
      <c r="EI456" s="156"/>
      <c r="EJ456" s="163">
        <f>AC477</f>
        <v>15</v>
      </c>
      <c r="EK456" s="164"/>
      <c r="EL456" s="183" t="str">
        <f>AE477</f>
        <v>B</v>
      </c>
      <c r="EM456" s="185" t="str">
        <f>IF(VLOOKUP($EL456,$A462:$C472,3,FALSE)=0,"",CONCATENATE(VLOOKUP(VLOOKUP($EL456,$A462:$C472,3,FALSE),Players!$J:$N,4,FALSE)," ",VLOOKUP($EL456,$A462:$C472,3,FALSE)," ",IF(ISERROR(VLOOKUP(VLOOKUP($EL456,$A462:$C472,3,FALSE),Players!$J:$N,5,FALSE)),"()",CONCATENATE("(",VLOOKUP(VLOOKUP($EL456,$A462:$C472,3,FALSE),Players!$J:$N,5,FALSE),")"))))</f>
        <v/>
      </c>
      <c r="EN456" s="186"/>
      <c r="EO456" s="186"/>
      <c r="EP456" s="186"/>
      <c r="EQ456" s="186"/>
      <c r="ER456" s="186"/>
      <c r="ES456" s="186"/>
      <c r="ET456" s="186"/>
      <c r="EU456" s="186"/>
      <c r="EV456" s="186"/>
      <c r="EW456" s="186"/>
      <c r="EX456" s="186"/>
      <c r="EY456" s="186"/>
      <c r="EZ456" s="186"/>
      <c r="FA456" s="187"/>
      <c r="FB456" s="170" t="str">
        <f>IF(AF477&lt;&gt;"",AF477,"")</f>
        <v/>
      </c>
      <c r="FC456" s="171"/>
      <c r="FD456" s="335" t="str">
        <f>IF(AH477&lt;&gt;"",AH477,"")</f>
        <v/>
      </c>
      <c r="FE456" s="171"/>
      <c r="FF456" s="335" t="str">
        <f>IF(AJ477&lt;&gt;"",AJ477,"")</f>
        <v/>
      </c>
      <c r="FG456" s="171"/>
      <c r="FH456" s="335" t="str">
        <f>IF(AL477&lt;&gt;"",AL477,"")</f>
        <v/>
      </c>
      <c r="FI456" s="171"/>
      <c r="FJ456" s="335" t="str">
        <f>IF(AN477&lt;&gt;"",AN477,"")</f>
        <v/>
      </c>
      <c r="FK456" s="337"/>
      <c r="FL456" s="174" t="str">
        <f>IF($FJ456=$FJ458,IF($FH456=$FH458,IF($FF456&lt;&gt;"",IF($FF456&gt;$FF458,"W","L"),""),IF($FH456&gt;$FH458,"W","L")),IF($FJ456&gt;$FJ458,"W","L"))</f>
        <v/>
      </c>
    </row>
    <row r="457" spans="1:171" ht="11.25" customHeight="1">
      <c r="A457" s="261"/>
      <c r="B457" s="262"/>
      <c r="C457" s="262"/>
      <c r="D457" s="262"/>
      <c r="E457" s="26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c r="AF457" s="282"/>
      <c r="AG457" s="282"/>
      <c r="AH457" s="304"/>
      <c r="AI457" s="305"/>
      <c r="AJ457" s="305"/>
      <c r="AK457" s="309"/>
      <c r="AL457" s="309"/>
      <c r="AM457" s="309"/>
      <c r="AN457" s="309"/>
      <c r="AO457" s="310"/>
      <c r="AQ457" s="157"/>
      <c r="AR457" s="158"/>
      <c r="AS457" s="158"/>
      <c r="AT457" s="158"/>
      <c r="AU457" s="158"/>
      <c r="AV457" s="158"/>
      <c r="AW457" s="158"/>
      <c r="AX457" s="158"/>
      <c r="AY457" s="158"/>
      <c r="AZ457" s="158"/>
      <c r="BA457" s="158"/>
      <c r="BB457" s="158"/>
      <c r="BC457" s="159"/>
      <c r="BD457" s="165"/>
      <c r="BE457" s="166"/>
      <c r="BF457" s="184"/>
      <c r="BG457" s="188"/>
      <c r="BH457" s="189"/>
      <c r="BI457" s="189"/>
      <c r="BJ457" s="189"/>
      <c r="BK457" s="189"/>
      <c r="BL457" s="189"/>
      <c r="BM457" s="189"/>
      <c r="BN457" s="189"/>
      <c r="BO457" s="189"/>
      <c r="BP457" s="189"/>
      <c r="BQ457" s="189"/>
      <c r="BR457" s="189"/>
      <c r="BS457" s="189"/>
      <c r="BT457" s="189"/>
      <c r="BU457" s="190"/>
      <c r="BV457" s="172"/>
      <c r="BW457" s="173"/>
      <c r="BX457" s="336"/>
      <c r="BY457" s="173"/>
      <c r="BZ457" s="336"/>
      <c r="CA457" s="173"/>
      <c r="CB457" s="336"/>
      <c r="CC457" s="173"/>
      <c r="CD457" s="336"/>
      <c r="CE457" s="338"/>
      <c r="CF457" s="174"/>
      <c r="CG457" s="157"/>
      <c r="CH457" s="158"/>
      <c r="CI457" s="158"/>
      <c r="CJ457" s="158"/>
      <c r="CK457" s="158"/>
      <c r="CL457" s="158"/>
      <c r="CM457" s="158"/>
      <c r="CN457" s="158"/>
      <c r="CO457" s="158"/>
      <c r="CP457" s="158"/>
      <c r="CQ457" s="158"/>
      <c r="CR457" s="158"/>
      <c r="CS457" s="159"/>
      <c r="CT457" s="165"/>
      <c r="CU457" s="166"/>
      <c r="CV457" s="184"/>
      <c r="CW457" s="188"/>
      <c r="CX457" s="189"/>
      <c r="CY457" s="189"/>
      <c r="CZ457" s="189"/>
      <c r="DA457" s="189"/>
      <c r="DB457" s="189"/>
      <c r="DC457" s="189"/>
      <c r="DD457" s="189"/>
      <c r="DE457" s="189"/>
      <c r="DF457" s="189"/>
      <c r="DG457" s="189"/>
      <c r="DH457" s="189"/>
      <c r="DI457" s="189"/>
      <c r="DJ457" s="189"/>
      <c r="DK457" s="190"/>
      <c r="DL457" s="172"/>
      <c r="DM457" s="173"/>
      <c r="DN457" s="336"/>
      <c r="DO457" s="173"/>
      <c r="DP457" s="336"/>
      <c r="DQ457" s="173"/>
      <c r="DR457" s="336"/>
      <c r="DS457" s="173"/>
      <c r="DT457" s="336"/>
      <c r="DU457" s="338"/>
      <c r="DV457" s="174"/>
      <c r="DW457" s="157"/>
      <c r="DX457" s="158"/>
      <c r="DY457" s="158"/>
      <c r="DZ457" s="158"/>
      <c r="EA457" s="158"/>
      <c r="EB457" s="158"/>
      <c r="EC457" s="158"/>
      <c r="ED457" s="158"/>
      <c r="EE457" s="158"/>
      <c r="EF457" s="158"/>
      <c r="EG457" s="158"/>
      <c r="EH457" s="158"/>
      <c r="EI457" s="159"/>
      <c r="EJ457" s="165"/>
      <c r="EK457" s="166"/>
      <c r="EL457" s="184"/>
      <c r="EM457" s="188"/>
      <c r="EN457" s="189"/>
      <c r="EO457" s="189"/>
      <c r="EP457" s="189"/>
      <c r="EQ457" s="189"/>
      <c r="ER457" s="189"/>
      <c r="ES457" s="189"/>
      <c r="ET457" s="189"/>
      <c r="EU457" s="189"/>
      <c r="EV457" s="189"/>
      <c r="EW457" s="189"/>
      <c r="EX457" s="189"/>
      <c r="EY457" s="189"/>
      <c r="EZ457" s="189"/>
      <c r="FA457" s="190"/>
      <c r="FB457" s="172"/>
      <c r="FC457" s="173"/>
      <c r="FD457" s="336"/>
      <c r="FE457" s="173"/>
      <c r="FF457" s="336"/>
      <c r="FG457" s="173"/>
      <c r="FH457" s="336"/>
      <c r="FI457" s="173"/>
      <c r="FJ457" s="336"/>
      <c r="FK457" s="338"/>
      <c r="FL457" s="174"/>
    </row>
    <row r="458" spans="1:171" ht="11.25" customHeight="1">
      <c r="A458" s="266" t="s">
        <v>11</v>
      </c>
      <c r="B458" s="267"/>
      <c r="C458" s="267"/>
      <c r="D458" s="277" t="s">
        <v>12</v>
      </c>
      <c r="E458" s="278"/>
      <c r="F458" s="280" t="str">
        <f>Players!$H$3</f>
        <v>Women's Singles</v>
      </c>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81"/>
      <c r="AE458" s="281"/>
      <c r="AF458" s="281"/>
      <c r="AG458" s="281"/>
      <c r="AH458" s="302" t="s">
        <v>13</v>
      </c>
      <c r="AI458" s="303"/>
      <c r="AJ458" s="303"/>
      <c r="AK458" s="328" t="s">
        <v>59</v>
      </c>
      <c r="AL458" s="328"/>
      <c r="AM458" s="328"/>
      <c r="AN458" s="328"/>
      <c r="AO458" s="329"/>
      <c r="AQ458" s="157"/>
      <c r="AR458" s="158"/>
      <c r="AS458" s="158"/>
      <c r="AT458" s="158"/>
      <c r="AU458" s="158"/>
      <c r="AV458" s="158"/>
      <c r="AW458" s="158"/>
      <c r="AX458" s="158"/>
      <c r="AY458" s="158"/>
      <c r="AZ458" s="158"/>
      <c r="BA458" s="158"/>
      <c r="BB458" s="158"/>
      <c r="BC458" s="159"/>
      <c r="BD458" s="165"/>
      <c r="BE458" s="166"/>
      <c r="BF458" s="175" t="str">
        <f>C479</f>
        <v>F</v>
      </c>
      <c r="BG458" s="177" t="str">
        <f>IF(VLOOKUP($BF458,$A462:$C472,3,FALSE)=0,"",CONCATENATE(VLOOKUP(VLOOKUP($BF458,$A462:$C472,3,FALSE),Players!$J:$N,4,FALSE)," ",VLOOKUP($BF458,$A462:$C472,3,FALSE)," ",IF(ISERROR(VLOOKUP(VLOOKUP($BF458,$A462:$C472,3,FALSE),Players!$J:$N,5,FALSE)),"()",CONCATENATE("(",VLOOKUP(VLOOKUP($BF458,$A462:$C472,3,FALSE),Players!$J:$N,5,FALSE),")"))))</f>
        <v/>
      </c>
      <c r="BH458" s="178"/>
      <c r="BI458" s="178"/>
      <c r="BJ458" s="178"/>
      <c r="BK458" s="178"/>
      <c r="BL458" s="178"/>
      <c r="BM458" s="178"/>
      <c r="BN458" s="178"/>
      <c r="BO458" s="178"/>
      <c r="BP458" s="178"/>
      <c r="BQ458" s="178"/>
      <c r="BR458" s="178"/>
      <c r="BS458" s="178"/>
      <c r="BT458" s="178"/>
      <c r="BU458" s="179"/>
      <c r="BV458" s="150" t="str">
        <f>IF(D479&lt;&gt;"",D479,"")</f>
        <v/>
      </c>
      <c r="BW458" s="151"/>
      <c r="BX458" s="288" t="str">
        <f>IF(F479&lt;&gt;"",F479,"")</f>
        <v/>
      </c>
      <c r="BY458" s="151"/>
      <c r="BZ458" s="288" t="str">
        <f>IF(H479&lt;&gt;"",H479,"")</f>
        <v/>
      </c>
      <c r="CA458" s="151"/>
      <c r="CB458" s="288" t="str">
        <f>IF(J479&lt;&gt;"",J479,"")</f>
        <v/>
      </c>
      <c r="CC458" s="151"/>
      <c r="CD458" s="288" t="str">
        <f>IF(L479&lt;&gt;"",L479,"")</f>
        <v/>
      </c>
      <c r="CE458" s="332"/>
      <c r="CF458" s="174" t="str">
        <f>IF($CF456&lt;&gt;"",IF(CF456="W","L","W"),"")</f>
        <v/>
      </c>
      <c r="CG458" s="157"/>
      <c r="CH458" s="158"/>
      <c r="CI458" s="158"/>
      <c r="CJ458" s="158"/>
      <c r="CK458" s="158"/>
      <c r="CL458" s="158"/>
      <c r="CM458" s="158"/>
      <c r="CN458" s="158"/>
      <c r="CO458" s="158"/>
      <c r="CP458" s="158"/>
      <c r="CQ458" s="158"/>
      <c r="CR458" s="158"/>
      <c r="CS458" s="159"/>
      <c r="CT458" s="165"/>
      <c r="CU458" s="166"/>
      <c r="CV458" s="175" t="str">
        <f>Q479</f>
        <v>D</v>
      </c>
      <c r="CW458" s="177" t="str">
        <f>IF(VLOOKUP($CV458,$A462:$C472,3,FALSE)=0,"",CONCATENATE(VLOOKUP(VLOOKUP($CV458,$A462:$C472,3,FALSE),Players!$J:$N,4,FALSE)," ",VLOOKUP($CV458,$A462:$C472,3,FALSE)," ",IF(ISERROR(VLOOKUP(VLOOKUP($CV458,$A462:$C472,3,FALSE),Players!$J:$N,5,FALSE)),"()",CONCATENATE("(",VLOOKUP(VLOOKUP($CV458,$A462:$C472,3,FALSE),Players!$J:$N,5,FALSE),")"))))</f>
        <v/>
      </c>
      <c r="CX458" s="178"/>
      <c r="CY458" s="178"/>
      <c r="CZ458" s="178"/>
      <c r="DA458" s="178"/>
      <c r="DB458" s="178"/>
      <c r="DC458" s="178"/>
      <c r="DD458" s="178"/>
      <c r="DE458" s="178"/>
      <c r="DF458" s="178"/>
      <c r="DG458" s="178"/>
      <c r="DH458" s="178"/>
      <c r="DI458" s="178"/>
      <c r="DJ458" s="178"/>
      <c r="DK458" s="179"/>
      <c r="DL458" s="150" t="str">
        <f>IF(R479&lt;&gt;"",R479,"")</f>
        <v/>
      </c>
      <c r="DM458" s="151"/>
      <c r="DN458" s="288" t="str">
        <f>IF(T479&lt;&gt;"",T479,"")</f>
        <v/>
      </c>
      <c r="DO458" s="151"/>
      <c r="DP458" s="288" t="str">
        <f>IF(V479&lt;&gt;"",V479,"")</f>
        <v/>
      </c>
      <c r="DQ458" s="151"/>
      <c r="DR458" s="288" t="str">
        <f>IF(X479&lt;&gt;"",X479,"")</f>
        <v/>
      </c>
      <c r="DS458" s="151"/>
      <c r="DT458" s="288" t="str">
        <f>IF(Z479&lt;&gt;"",Z479,"")</f>
        <v/>
      </c>
      <c r="DU458" s="332"/>
      <c r="DV458" s="174" t="str">
        <f>IF($DV456&lt;&gt;"",IF(DV456="W","L","W"),"")</f>
        <v/>
      </c>
      <c r="DW458" s="157"/>
      <c r="DX458" s="158"/>
      <c r="DY458" s="158"/>
      <c r="DZ458" s="158"/>
      <c r="EA458" s="158"/>
      <c r="EB458" s="158"/>
      <c r="EC458" s="158"/>
      <c r="ED458" s="158"/>
      <c r="EE458" s="158"/>
      <c r="EF458" s="158"/>
      <c r="EG458" s="158"/>
      <c r="EH458" s="158"/>
      <c r="EI458" s="159"/>
      <c r="EJ458" s="165"/>
      <c r="EK458" s="166"/>
      <c r="EL458" s="175" t="str">
        <f>AE479</f>
        <v>C</v>
      </c>
      <c r="EM458" s="177" t="str">
        <f>IF(VLOOKUP($EL458,$A462:$C472,3,FALSE)=0,"",CONCATENATE(VLOOKUP(VLOOKUP($EL458,$A462:$C472,3,FALSE),Players!$J:$N,4,FALSE)," ",VLOOKUP($EL458,$A462:$C472,3,FALSE)," ",IF(ISERROR(VLOOKUP(VLOOKUP($EL458,$A462:$C472,3,FALSE),Players!$J:$N,5,FALSE)),"()",CONCATENATE("(",VLOOKUP(VLOOKUP($EL458,$A462:$C472,3,FALSE),Players!$J:$N,5,FALSE),")"))))</f>
        <v/>
      </c>
      <c r="EN458" s="178"/>
      <c r="EO458" s="178"/>
      <c r="EP458" s="178"/>
      <c r="EQ458" s="178"/>
      <c r="ER458" s="178"/>
      <c r="ES458" s="178"/>
      <c r="ET458" s="178"/>
      <c r="EU458" s="178"/>
      <c r="EV458" s="178"/>
      <c r="EW458" s="178"/>
      <c r="EX458" s="178"/>
      <c r="EY458" s="178"/>
      <c r="EZ458" s="178"/>
      <c r="FA458" s="179"/>
      <c r="FB458" s="150" t="str">
        <f>IF(AF479&lt;&gt;"",AF479,"")</f>
        <v/>
      </c>
      <c r="FC458" s="151"/>
      <c r="FD458" s="288" t="str">
        <f>IF(AH479&lt;&gt;"",AH479,"")</f>
        <v/>
      </c>
      <c r="FE458" s="151"/>
      <c r="FF458" s="288" t="str">
        <f>IF(AJ479&lt;&gt;"",AJ479,"")</f>
        <v/>
      </c>
      <c r="FG458" s="151"/>
      <c r="FH458" s="288" t="str">
        <f>IF(AL479&lt;&gt;"",AL479,"")</f>
        <v/>
      </c>
      <c r="FI458" s="151"/>
      <c r="FJ458" s="288" t="str">
        <f>IF(AN479&lt;&gt;"",AN479,"")</f>
        <v/>
      </c>
      <c r="FK458" s="332"/>
      <c r="FL458" s="174" t="str">
        <f>IF($FL456&lt;&gt;"",IF(FL456="W","L","W"),"")</f>
        <v/>
      </c>
    </row>
    <row r="459" spans="1:171" ht="11.25" customHeight="1" thickBot="1">
      <c r="A459" s="275"/>
      <c r="B459" s="276"/>
      <c r="C459" s="276"/>
      <c r="D459" s="279"/>
      <c r="E459" s="279"/>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c r="AF459" s="282"/>
      <c r="AG459" s="282"/>
      <c r="AH459" s="304"/>
      <c r="AI459" s="305"/>
      <c r="AJ459" s="305"/>
      <c r="AK459" s="330"/>
      <c r="AL459" s="330"/>
      <c r="AM459" s="330"/>
      <c r="AN459" s="330"/>
      <c r="AO459" s="331"/>
      <c r="AQ459" s="160"/>
      <c r="AR459" s="161"/>
      <c r="AS459" s="161"/>
      <c r="AT459" s="161"/>
      <c r="AU459" s="161"/>
      <c r="AV459" s="161"/>
      <c r="AW459" s="161"/>
      <c r="AX459" s="161"/>
      <c r="AY459" s="161"/>
      <c r="AZ459" s="161"/>
      <c r="BA459" s="161"/>
      <c r="BB459" s="161"/>
      <c r="BC459" s="162"/>
      <c r="BD459" s="167"/>
      <c r="BE459" s="168"/>
      <c r="BF459" s="176"/>
      <c r="BG459" s="180"/>
      <c r="BH459" s="181"/>
      <c r="BI459" s="181"/>
      <c r="BJ459" s="181"/>
      <c r="BK459" s="181"/>
      <c r="BL459" s="181"/>
      <c r="BM459" s="181"/>
      <c r="BN459" s="181"/>
      <c r="BO459" s="181"/>
      <c r="BP459" s="181"/>
      <c r="BQ459" s="181"/>
      <c r="BR459" s="181"/>
      <c r="BS459" s="181"/>
      <c r="BT459" s="181"/>
      <c r="BU459" s="182"/>
      <c r="BV459" s="152"/>
      <c r="BW459" s="153"/>
      <c r="BX459" s="333"/>
      <c r="BY459" s="153"/>
      <c r="BZ459" s="333"/>
      <c r="CA459" s="153"/>
      <c r="CB459" s="333"/>
      <c r="CC459" s="153"/>
      <c r="CD459" s="333"/>
      <c r="CE459" s="334"/>
      <c r="CF459" s="341"/>
      <c r="CG459" s="160"/>
      <c r="CH459" s="161"/>
      <c r="CI459" s="161"/>
      <c r="CJ459" s="161"/>
      <c r="CK459" s="161"/>
      <c r="CL459" s="161"/>
      <c r="CM459" s="161"/>
      <c r="CN459" s="161"/>
      <c r="CO459" s="161"/>
      <c r="CP459" s="161"/>
      <c r="CQ459" s="161"/>
      <c r="CR459" s="161"/>
      <c r="CS459" s="162"/>
      <c r="CT459" s="167"/>
      <c r="CU459" s="168"/>
      <c r="CV459" s="176"/>
      <c r="CW459" s="180"/>
      <c r="CX459" s="181"/>
      <c r="CY459" s="181"/>
      <c r="CZ459" s="181"/>
      <c r="DA459" s="181"/>
      <c r="DB459" s="181"/>
      <c r="DC459" s="181"/>
      <c r="DD459" s="181"/>
      <c r="DE459" s="181"/>
      <c r="DF459" s="181"/>
      <c r="DG459" s="181"/>
      <c r="DH459" s="181"/>
      <c r="DI459" s="181"/>
      <c r="DJ459" s="181"/>
      <c r="DK459" s="182"/>
      <c r="DL459" s="152"/>
      <c r="DM459" s="153"/>
      <c r="DN459" s="333"/>
      <c r="DO459" s="153"/>
      <c r="DP459" s="333"/>
      <c r="DQ459" s="153"/>
      <c r="DR459" s="333"/>
      <c r="DS459" s="153"/>
      <c r="DT459" s="333"/>
      <c r="DU459" s="334"/>
      <c r="DV459" s="174"/>
      <c r="DW459" s="160"/>
      <c r="DX459" s="161"/>
      <c r="DY459" s="161"/>
      <c r="DZ459" s="161"/>
      <c r="EA459" s="161"/>
      <c r="EB459" s="161"/>
      <c r="EC459" s="161"/>
      <c r="ED459" s="161"/>
      <c r="EE459" s="161"/>
      <c r="EF459" s="161"/>
      <c r="EG459" s="161"/>
      <c r="EH459" s="161"/>
      <c r="EI459" s="162"/>
      <c r="EJ459" s="167"/>
      <c r="EK459" s="168"/>
      <c r="EL459" s="176"/>
      <c r="EM459" s="180"/>
      <c r="EN459" s="181"/>
      <c r="EO459" s="181"/>
      <c r="EP459" s="181"/>
      <c r="EQ459" s="181"/>
      <c r="ER459" s="181"/>
      <c r="ES459" s="181"/>
      <c r="ET459" s="181"/>
      <c r="EU459" s="181"/>
      <c r="EV459" s="181"/>
      <c r="EW459" s="181"/>
      <c r="EX459" s="181"/>
      <c r="EY459" s="181"/>
      <c r="EZ459" s="181"/>
      <c r="FA459" s="182"/>
      <c r="FB459" s="152"/>
      <c r="FC459" s="153"/>
      <c r="FD459" s="333"/>
      <c r="FE459" s="153"/>
      <c r="FF459" s="333"/>
      <c r="FG459" s="153"/>
      <c r="FH459" s="333"/>
      <c r="FI459" s="153"/>
      <c r="FJ459" s="333"/>
      <c r="FK459" s="334"/>
      <c r="FL459" s="174"/>
    </row>
    <row r="460" spans="1:171" ht="11.25" customHeight="1">
      <c r="A460" s="259" t="s">
        <v>15</v>
      </c>
      <c r="B460" s="260"/>
      <c r="C460" s="260"/>
      <c r="D460" s="264">
        <v>8</v>
      </c>
      <c r="E460" s="264"/>
      <c r="F460" s="266" t="s">
        <v>16</v>
      </c>
      <c r="G460" s="267"/>
      <c r="H460" s="267"/>
      <c r="I460" s="283"/>
      <c r="J460" s="284"/>
      <c r="K460" s="284"/>
      <c r="L460" s="284"/>
      <c r="M460" s="284"/>
      <c r="N460" s="264"/>
      <c r="O460" s="264"/>
      <c r="P460" s="264"/>
      <c r="Q460" s="264"/>
      <c r="R460" s="264"/>
      <c r="S460" s="264"/>
      <c r="T460" s="264"/>
      <c r="U460" s="264"/>
      <c r="V460" s="264"/>
      <c r="W460" s="264"/>
      <c r="X460" s="264"/>
      <c r="Y460" s="325"/>
      <c r="Z460" s="150" t="s">
        <v>17</v>
      </c>
      <c r="AA460" s="270"/>
      <c r="AB460" s="288" t="s">
        <v>18</v>
      </c>
      <c r="AC460" s="270"/>
      <c r="AD460" s="288" t="s">
        <v>19</v>
      </c>
      <c r="AE460" s="270"/>
      <c r="AF460" s="288" t="s">
        <v>20</v>
      </c>
      <c r="AG460" s="270"/>
      <c r="AH460" s="288" t="s">
        <v>43</v>
      </c>
      <c r="AI460" s="270"/>
      <c r="AJ460" s="288" t="s">
        <v>52</v>
      </c>
      <c r="AK460" s="290"/>
      <c r="AL460" s="292" t="s">
        <v>21</v>
      </c>
      <c r="AM460" s="293"/>
      <c r="AN460" s="296" t="s">
        <v>22</v>
      </c>
      <c r="AO460" s="297"/>
      <c r="AQ460" s="126"/>
      <c r="AR460" s="126"/>
      <c r="AS460" s="126"/>
      <c r="AT460" s="126"/>
      <c r="AU460" s="126"/>
      <c r="AV460" s="126"/>
      <c r="AW460" s="126"/>
      <c r="AX460" s="126"/>
      <c r="AY460" s="126"/>
      <c r="AZ460" s="126"/>
      <c r="BA460" s="126"/>
      <c r="BB460" s="126"/>
      <c r="BC460" s="126"/>
      <c r="BV460" s="169" t="str">
        <f>IF(CF456&lt;&gt;"",IF(AND(AND(BV456&gt;-1,BV458&gt;-1),OR(BV456&gt;10,BV458&gt;10),ABS(BV456-BV458)&gt;1,IF(OR(BV456&gt;11,BV458&gt;11),ABS(BV456-BV458)=2,TRUE),BV456=INT(BV456),BV458=INT(BV458)),"","Error"),"")</f>
        <v/>
      </c>
      <c r="BW460" s="169"/>
      <c r="BX460" s="169" t="str">
        <f>IF(CF456&lt;&gt;"",IF(AND(AND(BX456&gt;-1,BX458&gt;-1),OR(BX456&gt;10,BX458&gt;10),ABS(BX456-BX458)&gt;1,IF(OR(BX456&gt;11,BX458&gt;11),ABS(BX456-BX458)=2,TRUE),BX456=INT(BX456),BX458=INT(BX458)),"","Error"),"")</f>
        <v/>
      </c>
      <c r="BY460" s="169"/>
      <c r="BZ460" s="169" t="str">
        <f>IF(CF456&lt;&gt;"",IF(AND(AND(BZ456&gt;-1,BZ458&gt;-1),OR(BZ456&gt;10,BZ458&gt;10),ABS(BZ456-BZ458)&gt;1,IF(OR(BZ456&gt;11,BZ458&gt;11),ABS(BZ456-BZ458)=2,TRUE),BZ456=INT(BZ456),BZ458=INT(BZ458)),"","Error"),"")</f>
        <v/>
      </c>
      <c r="CA460" s="169"/>
      <c r="CB460" s="169" t="str">
        <f>IF(AND(CF456&lt;&gt;"",CB456&lt;&gt;""),IF(AND(AND(CB456&gt;-1,CB458&gt;-1),OR(CB456&gt;10,CB458&gt;10),ABS(CB456-CB458)&gt;1,IF(OR(CB456&gt;11,CB458&gt;11),ABS(CB456-CB458)=2,TRUE),CB456=INT(CB456),CB458=INT(CB458)),"","Error"),"")</f>
        <v/>
      </c>
      <c r="CC460" s="169"/>
      <c r="CD460" s="169" t="str">
        <f>IF(AND(CF456&lt;&gt;"",CD456&lt;&gt;""),IF(AND(AND(CD456&gt;-1,CD458&gt;-1),OR(CD456&gt;10,CD458&gt;10),ABS(CD456-CD458)&gt;1,IF(OR(CD456&gt;11,CD458&gt;11),ABS(CD456-CD458)=2,TRUE),CD456=INT(CD456),CD458=INT(CD458)),"","Error"),"")</f>
        <v/>
      </c>
      <c r="CE460" s="169"/>
      <c r="CG460" s="126"/>
      <c r="CH460" s="126"/>
      <c r="CI460" s="126"/>
      <c r="CJ460" s="126"/>
      <c r="CK460" s="126"/>
      <c r="CL460" s="126"/>
      <c r="CM460" s="126"/>
      <c r="CN460" s="126"/>
      <c r="CO460" s="126"/>
      <c r="CP460" s="126"/>
      <c r="CQ460" s="126"/>
      <c r="CR460" s="126"/>
      <c r="CS460" s="126"/>
      <c r="DL460" s="169" t="str">
        <f>IF(DV456&lt;&gt;"",IF(AND(AND(DL456&gt;-1,DL458&gt;-1),OR(DL456&gt;10,DL458&gt;10),ABS(DL456-DL458)&gt;1,IF(OR(DL456&gt;11,DL458&gt;11),ABS(DL456-DL458)=2,TRUE),DL456=INT(DL456),DL458=INT(DL458)),"","Error"),"")</f>
        <v/>
      </c>
      <c r="DM460" s="169"/>
      <c r="DN460" s="169" t="str">
        <f>IF(DV456&lt;&gt;"",IF(AND(AND(DN456&gt;-1,DN458&gt;-1),OR(DN456&gt;10,DN458&gt;10),ABS(DN456-DN458)&gt;1,IF(OR(DN456&gt;11,DN458&gt;11),ABS(DN456-DN458)=2,TRUE),DN456=INT(DN456),DN458=INT(DN458)),"","Error"),"")</f>
        <v/>
      </c>
      <c r="DO460" s="169"/>
      <c r="DP460" s="169" t="str">
        <f>IF(DV456&lt;&gt;"",IF(AND(AND(DP456&gt;-1,DP458&gt;-1),OR(DP456&gt;10,DP458&gt;10),ABS(DP456-DP458)&gt;1,IF(OR(DP456&gt;11,DP458&gt;11),ABS(DP456-DP458)=2,TRUE),DP456=INT(DP456),DP458=INT(DP458)),"","Error"),"")</f>
        <v/>
      </c>
      <c r="DQ460" s="169"/>
      <c r="DR460" s="169" t="str">
        <f>IF(AND(DV456&lt;&gt;"",DR456&lt;&gt;""),IF(AND(AND(DR456&gt;-1,DR458&gt;-1),OR(DR456&gt;10,DR458&gt;10),ABS(DR456-DR458)&gt;1,IF(OR(DR456&gt;11,DR458&gt;11),ABS(DR456-DR458)=2,TRUE),DR456=INT(DR456),DR458=INT(DR458)),"","Error"),"")</f>
        <v/>
      </c>
      <c r="DS460" s="169"/>
      <c r="DT460" s="169" t="str">
        <f>IF(AND(DV456&lt;&gt;"",DT456&lt;&gt;""),IF(AND(AND(DT456&gt;-1,DT458&gt;-1),OR(DT456&gt;10,DT458&gt;10),ABS(DT456-DT458)&gt;1,IF(OR(DT456&gt;11,DT458&gt;11),ABS(DT456-DT458)=2,TRUE),DT456=INT(DT456),DT458=INT(DT458)),"","Error"),"")</f>
        <v/>
      </c>
      <c r="DU460" s="169"/>
      <c r="DW460" s="126"/>
      <c r="DX460" s="126"/>
      <c r="DY460" s="126"/>
      <c r="DZ460" s="126"/>
      <c r="EA460" s="126"/>
      <c r="EB460" s="126"/>
      <c r="EC460" s="126"/>
      <c r="ED460" s="126"/>
      <c r="EE460" s="126"/>
      <c r="EF460" s="126"/>
      <c r="EG460" s="126"/>
      <c r="EH460" s="126"/>
      <c r="EI460" s="126"/>
      <c r="FB460" s="169" t="str">
        <f>IF(FL456&lt;&gt;"",IF(AND(AND(FB456&gt;-1,FB458&gt;-1),OR(FB456&gt;10,FB458&gt;10),ABS(FB456-FB458)&gt;1,IF(OR(FB456&gt;11,FB458&gt;11),ABS(FB456-FB458)=2,TRUE),FB456=INT(FB456),FB458=INT(FB458)),"","Error"),"")</f>
        <v/>
      </c>
      <c r="FC460" s="169"/>
      <c r="FD460" s="169" t="str">
        <f>IF(FL456&lt;&gt;"",IF(AND(AND(FD456&gt;-1,FD458&gt;-1),OR(FD456&gt;10,FD458&gt;10),ABS(FD456-FD458)&gt;1,IF(OR(FD456&gt;11,FD458&gt;11),ABS(FD456-FD458)=2,TRUE),FD456=INT(FD456),FD458=INT(FD458)),"","Error"),"")</f>
        <v/>
      </c>
      <c r="FE460" s="169"/>
      <c r="FF460" s="169" t="str">
        <f>IF(FL456&lt;&gt;"",IF(AND(AND(FF456&gt;-1,FF458&gt;-1),OR(FF456&gt;10,FF458&gt;10),ABS(FF456-FF458)&gt;1,IF(OR(FF456&gt;11,FF458&gt;11),ABS(FF456-FF458)=2,TRUE),FF456=INT(FF456),FF458=INT(FF458)),"","Error"),"")</f>
        <v/>
      </c>
      <c r="FG460" s="169"/>
      <c r="FH460" s="169" t="str">
        <f>IF(AND(FL456&lt;&gt;"",FH456&lt;&gt;""),IF(AND(AND(FH456&gt;-1,FH458&gt;-1),OR(FH456&gt;10,FH458&gt;10),ABS(FH456-FH458)&gt;1,IF(OR(FH456&gt;11,FH458&gt;11),ABS(FH456-FH458)=2,TRUE),FH456=INT(FH456),FH458=INT(FH458)),"","Error"),"")</f>
        <v/>
      </c>
      <c r="FI460" s="169"/>
      <c r="FJ460" s="169" t="str">
        <f>IF(AND(FL456&lt;&gt;"",FJ456&lt;&gt;""),IF(AND(AND(FJ456&gt;-1,FJ458&gt;-1),OR(FJ456&gt;10,FJ458&gt;10),ABS(FJ456-FJ458)&gt;1,IF(OR(FJ456&gt;11,FJ458&gt;11),ABS(FJ456-FJ458)=2,TRUE),FJ456=INT(FJ456),FJ458=INT(FJ458)),"","Error"),"")</f>
        <v/>
      </c>
      <c r="FK460" s="169"/>
    </row>
    <row r="461" spans="1:171" ht="11.25" customHeight="1" thickBot="1">
      <c r="A461" s="261"/>
      <c r="B461" s="262"/>
      <c r="C461" s="262"/>
      <c r="D461" s="326"/>
      <c r="E461" s="326"/>
      <c r="F461" s="275"/>
      <c r="G461" s="276"/>
      <c r="H461" s="276"/>
      <c r="I461" s="286"/>
      <c r="J461" s="286"/>
      <c r="K461" s="286"/>
      <c r="L461" s="286"/>
      <c r="M461" s="286"/>
      <c r="N461" s="326"/>
      <c r="O461" s="326"/>
      <c r="P461" s="326"/>
      <c r="Q461" s="326"/>
      <c r="R461" s="326"/>
      <c r="S461" s="326"/>
      <c r="T461" s="326"/>
      <c r="U461" s="326"/>
      <c r="V461" s="326"/>
      <c r="W461" s="326"/>
      <c r="X461" s="326"/>
      <c r="Y461" s="327"/>
      <c r="Z461" s="194"/>
      <c r="AA461" s="195"/>
      <c r="AB461" s="289"/>
      <c r="AC461" s="195"/>
      <c r="AD461" s="289"/>
      <c r="AE461" s="195"/>
      <c r="AF461" s="289"/>
      <c r="AG461" s="195"/>
      <c r="AH461" s="289"/>
      <c r="AI461" s="195"/>
      <c r="AJ461" s="289"/>
      <c r="AK461" s="291"/>
      <c r="AL461" s="294"/>
      <c r="AM461" s="295"/>
      <c r="AN461" s="298"/>
      <c r="AO461" s="299"/>
      <c r="AQ461" s="126"/>
      <c r="AR461" s="126"/>
      <c r="AS461" s="126"/>
      <c r="AT461" s="126"/>
      <c r="AU461" s="126"/>
      <c r="AV461" s="126"/>
      <c r="AW461" s="126"/>
      <c r="AX461" s="126"/>
      <c r="AY461" s="126"/>
      <c r="AZ461" s="126"/>
      <c r="BA461" s="126"/>
      <c r="BB461" s="126"/>
      <c r="BC461" s="126"/>
      <c r="CG461" s="126"/>
      <c r="CH461" s="126"/>
      <c r="CI461" s="126"/>
      <c r="CJ461" s="126"/>
      <c r="CK461" s="126"/>
      <c r="CL461" s="126"/>
      <c r="CM461" s="126"/>
      <c r="CN461" s="126"/>
      <c r="CO461" s="126"/>
      <c r="CP461" s="126"/>
      <c r="CQ461" s="126"/>
      <c r="CR461" s="126"/>
      <c r="CS461" s="126"/>
      <c r="DW461" s="126"/>
      <c r="DX461" s="126"/>
      <c r="DY461" s="126"/>
      <c r="DZ461" s="126"/>
      <c r="EA461" s="126"/>
      <c r="EB461" s="126"/>
      <c r="EC461" s="126"/>
      <c r="ED461" s="126"/>
      <c r="EE461" s="126"/>
      <c r="EF461" s="126"/>
      <c r="EG461" s="126"/>
      <c r="EH461" s="126"/>
      <c r="EI461" s="126"/>
    </row>
    <row r="462" spans="1:171" ht="11.25" customHeight="1">
      <c r="A462" s="210" t="str">
        <f>Z460</f>
        <v>A</v>
      </c>
      <c r="B462" s="211"/>
      <c r="C462" s="342"/>
      <c r="D462" s="343"/>
      <c r="E462" s="343"/>
      <c r="F462" s="343"/>
      <c r="G462" s="343"/>
      <c r="H462" s="343"/>
      <c r="I462" s="343"/>
      <c r="J462" s="343"/>
      <c r="K462" s="343"/>
      <c r="L462" s="343"/>
      <c r="M462" s="343"/>
      <c r="N462" s="343"/>
      <c r="O462" s="343"/>
      <c r="P462" s="343"/>
      <c r="Q462" s="343"/>
      <c r="R462" s="343"/>
      <c r="S462" s="343"/>
      <c r="T462" s="343"/>
      <c r="U462" s="343"/>
      <c r="V462" s="343"/>
      <c r="W462" s="343"/>
      <c r="X462" s="343"/>
      <c r="Y462" s="344"/>
      <c r="Z462" s="250"/>
      <c r="AA462" s="229"/>
      <c r="AB462" s="252" t="str">
        <f>IF($D458="1P",IF(Z497=Z499,IF(X497=X499,IF(V497&lt;&gt;"",IF(V497&gt;V499,"W","L"),""),IF(X497&gt;X499,"W","L")),IF(Z497&gt;Z499,"W","L")),IF(Z485=Z487,IF(X485=X487,IF(V485&lt;&gt;"",IF(V485&gt;V487,"W","L"),""),IF(X485&gt;X487,"W","L")),IF(Z485&gt;Z487,"W","L")))</f>
        <v/>
      </c>
      <c r="AC462" s="253"/>
      <c r="AD462" s="252" t="str">
        <f>IF($D458="1P",IF(Z485=Z487,IF(X485=X487,IF(V485&lt;&gt;"",IF(V485&gt;V487,"W","L"),""),IF(X485&gt;X487,"W","L")),IF(Z485&gt;Z487,"W","L")),IF(L501=L503,IF(J501=J503,IF(H501&lt;&gt;"",IF(H501&gt;H503,"W","L"),""),IF(J501&gt;J503,"W","L")),IF(L501&gt;L503,"W","L")))</f>
        <v/>
      </c>
      <c r="AE462" s="253"/>
      <c r="AF462" s="252" t="str">
        <f>IF($D458="1P",IF(L501=L503,IF(J501=J503,IF(H501&lt;&gt;"",IF(H501&gt;H503,"W","L"),""),IF(J501&gt;J503,"W","L")),IF(L501&gt;L503,"W","L")),IF(L489=L491,IF(J489=J491,IF(H489&lt;&gt;"",IF(H489&gt;H491,"W","L"),""),IF(J489&gt;J491,"W","L")),IF(L489&gt;L491,"W","L")))</f>
        <v/>
      </c>
      <c r="AG462" s="253"/>
      <c r="AH462" s="252" t="str">
        <f>IF($D458="1P",IF(L489=L491,IF(J489=J491,IF(H489&lt;&gt;"",IF(H489&gt;H491,"W","L"),""),IF(J489&gt;J491,"W","L")),IF(L489&gt;L491,"W","L")),IF(Z497=Z499,IF(X497=X499,IF(V497&lt;&gt;"",IF(V497&gt;V499,"W","L"),""),IF(X497&gt;X499,"W","L")),IF(Z497&gt;Z499,"W","L")))</f>
        <v/>
      </c>
      <c r="AI462" s="253"/>
      <c r="AJ462" s="252" t="str">
        <f>IF($D458="1P",IF(L477=L479,IF(J477=J479,IF(H477&lt;&gt;"",IF(H477&gt;H479,"W","L"),""),IF(J477&gt;J479,"W","L")),IF(L477&gt;L479,"W","L")),IF(L477=L479,IF(J477=J479,IF(H477&lt;&gt;"",IF(H477&gt;H479,"W","L"),""),IF(J477&gt;J479,"W","L")),IF(L477&gt;L479,"W","L")))</f>
        <v/>
      </c>
      <c r="AK462" s="324"/>
      <c r="AL462" s="254" t="str">
        <f>IF(OR(COUNTIF(Z462:AJ462,"W"),COUNTIF(Z462:AJ462,"L")),COUNTIF(Z462:AJ462,"W")*2+COUNTIF(Z462:AJ462,"L"),"")</f>
        <v/>
      </c>
      <c r="AM462" s="255"/>
      <c r="AN462" s="256" t="str">
        <f>IF(AL462&lt;&gt;"",RANK(AL462,AL462:AL472,0),"")</f>
        <v/>
      </c>
      <c r="AO462" s="257"/>
      <c r="AQ462" s="127"/>
      <c r="AR462" s="127"/>
      <c r="AS462" s="127"/>
      <c r="AT462" s="127"/>
      <c r="AU462" s="127"/>
      <c r="AV462" s="127"/>
      <c r="AW462" s="127"/>
      <c r="AX462" s="127"/>
      <c r="AY462" s="127"/>
      <c r="AZ462" s="127"/>
      <c r="BA462" s="127"/>
      <c r="BB462" s="127"/>
      <c r="BC462" s="127"/>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127"/>
      <c r="CH462" s="127"/>
      <c r="CI462" s="127"/>
      <c r="CJ462" s="127"/>
      <c r="CK462" s="127"/>
      <c r="CL462" s="127"/>
      <c r="CM462" s="127"/>
      <c r="CN462" s="127"/>
      <c r="CO462" s="127"/>
      <c r="CP462" s="127"/>
      <c r="CQ462" s="127"/>
      <c r="CR462" s="127"/>
      <c r="CS462" s="127"/>
      <c r="CT462" s="40"/>
      <c r="CU462" s="40"/>
      <c r="CV462" s="40"/>
      <c r="CW462" s="40"/>
      <c r="CX462" s="40"/>
      <c r="CY462" s="40"/>
      <c r="CZ462" s="40"/>
      <c r="DA462" s="40"/>
      <c r="DB462" s="40"/>
      <c r="DC462" s="40"/>
      <c r="DD462" s="40"/>
      <c r="DE462" s="40"/>
      <c r="DF462" s="40"/>
      <c r="DG462" s="40"/>
      <c r="DH462" s="40"/>
      <c r="DI462" s="40"/>
      <c r="DJ462" s="40"/>
      <c r="DK462" s="40"/>
      <c r="DL462" s="40"/>
      <c r="DM462" s="40"/>
      <c r="DN462" s="40"/>
      <c r="DO462" s="40"/>
      <c r="DP462" s="40"/>
      <c r="DQ462" s="40"/>
      <c r="DR462" s="40"/>
      <c r="DS462" s="40"/>
      <c r="DT462" s="40"/>
      <c r="DU462" s="40"/>
      <c r="DW462" s="127"/>
      <c r="DX462" s="127"/>
      <c r="DY462" s="127"/>
      <c r="DZ462" s="127"/>
      <c r="EA462" s="127"/>
      <c r="EB462" s="127"/>
      <c r="EC462" s="127"/>
      <c r="ED462" s="127"/>
      <c r="EE462" s="127"/>
      <c r="EF462" s="127"/>
      <c r="EG462" s="127"/>
      <c r="EH462" s="127"/>
      <c r="EI462" s="127"/>
      <c r="EJ462" s="40"/>
      <c r="EK462" s="40"/>
      <c r="EL462" s="40"/>
      <c r="EM462" s="40"/>
      <c r="EN462" s="40"/>
      <c r="EO462" s="40"/>
      <c r="EP462" s="40"/>
      <c r="EQ462" s="40"/>
      <c r="ER462" s="40"/>
      <c r="ES462" s="40"/>
      <c r="ET462" s="40"/>
      <c r="EU462" s="40"/>
      <c r="EV462" s="40"/>
      <c r="EW462" s="40"/>
      <c r="EX462" s="40"/>
      <c r="EY462" s="40"/>
      <c r="EZ462" s="40"/>
      <c r="FA462" s="40"/>
      <c r="FB462" s="40"/>
      <c r="FC462" s="40"/>
      <c r="FD462" s="40"/>
      <c r="FE462" s="40"/>
      <c r="FF462" s="40"/>
      <c r="FG462" s="40"/>
      <c r="FH462" s="40"/>
      <c r="FI462" s="40"/>
      <c r="FJ462" s="40"/>
      <c r="FK462" s="40"/>
    </row>
    <row r="463" spans="1:171" ht="11.25" customHeight="1">
      <c r="A463" s="212"/>
      <c r="B463" s="213"/>
      <c r="C463" s="217"/>
      <c r="D463" s="218"/>
      <c r="E463" s="218"/>
      <c r="F463" s="218"/>
      <c r="G463" s="218"/>
      <c r="H463" s="218"/>
      <c r="I463" s="218"/>
      <c r="J463" s="218"/>
      <c r="K463" s="218"/>
      <c r="L463" s="218"/>
      <c r="M463" s="218"/>
      <c r="N463" s="218"/>
      <c r="O463" s="218"/>
      <c r="P463" s="218"/>
      <c r="Q463" s="218"/>
      <c r="R463" s="218"/>
      <c r="S463" s="218"/>
      <c r="T463" s="218"/>
      <c r="U463" s="218"/>
      <c r="V463" s="218"/>
      <c r="W463" s="218"/>
      <c r="X463" s="218"/>
      <c r="Y463" s="219"/>
      <c r="Z463" s="251"/>
      <c r="AA463" s="236"/>
      <c r="AB463" s="234"/>
      <c r="AC463" s="233"/>
      <c r="AD463" s="234"/>
      <c r="AE463" s="233"/>
      <c r="AF463" s="234"/>
      <c r="AG463" s="233"/>
      <c r="AH463" s="234"/>
      <c r="AI463" s="233"/>
      <c r="AJ463" s="234"/>
      <c r="AK463" s="238"/>
      <c r="AL463" s="241"/>
      <c r="AM463" s="240"/>
      <c r="AN463" s="258"/>
      <c r="AO463" s="243"/>
      <c r="AQ463" s="128"/>
      <c r="AR463" s="128"/>
      <c r="AS463" s="128"/>
      <c r="AT463" s="128"/>
      <c r="AU463" s="128"/>
      <c r="AV463" s="128"/>
      <c r="AW463" s="128"/>
      <c r="AX463" s="128"/>
      <c r="AY463" s="128"/>
      <c r="AZ463" s="128"/>
      <c r="BA463" s="128"/>
      <c r="BB463" s="128"/>
      <c r="BC463" s="128"/>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c r="CG463" s="128"/>
      <c r="CH463" s="128"/>
      <c r="CI463" s="128"/>
      <c r="CJ463" s="128"/>
      <c r="CK463" s="128"/>
      <c r="CL463" s="128"/>
      <c r="CM463" s="128"/>
      <c r="CN463" s="128"/>
      <c r="CO463" s="128"/>
      <c r="CP463" s="128"/>
      <c r="CQ463" s="128"/>
      <c r="CR463" s="128"/>
      <c r="CS463" s="128"/>
      <c r="CT463" s="41"/>
      <c r="CU463" s="41"/>
      <c r="CV463" s="41"/>
      <c r="CW463" s="41"/>
      <c r="CX463" s="41"/>
      <c r="CY463" s="41"/>
      <c r="CZ463" s="41"/>
      <c r="DA463" s="41"/>
      <c r="DB463" s="41"/>
      <c r="DC463" s="41"/>
      <c r="DD463" s="41"/>
      <c r="DE463" s="41"/>
      <c r="DF463" s="41"/>
      <c r="DG463" s="41"/>
      <c r="DH463" s="41"/>
      <c r="DI463" s="41"/>
      <c r="DJ463" s="41"/>
      <c r="DK463" s="41"/>
      <c r="DL463" s="41"/>
      <c r="DM463" s="41"/>
      <c r="DN463" s="41"/>
      <c r="DO463" s="41"/>
      <c r="DP463" s="41"/>
      <c r="DQ463" s="41"/>
      <c r="DR463" s="41"/>
      <c r="DS463" s="41"/>
      <c r="DT463" s="41"/>
      <c r="DU463" s="41"/>
      <c r="DW463" s="128"/>
      <c r="DX463" s="128"/>
      <c r="DY463" s="128"/>
      <c r="DZ463" s="128"/>
      <c r="EA463" s="128"/>
      <c r="EB463" s="128"/>
      <c r="EC463" s="128"/>
      <c r="ED463" s="128"/>
      <c r="EE463" s="128"/>
      <c r="EF463" s="128"/>
      <c r="EG463" s="128"/>
      <c r="EH463" s="128"/>
      <c r="EI463" s="128"/>
      <c r="EJ463" s="41"/>
      <c r="EK463" s="41"/>
      <c r="EL463" s="41"/>
      <c r="EM463" s="41"/>
      <c r="EN463" s="41"/>
      <c r="EO463" s="41"/>
      <c r="EP463" s="41"/>
      <c r="EQ463" s="41"/>
      <c r="ER463" s="41"/>
      <c r="ES463" s="41"/>
      <c r="ET463" s="41"/>
      <c r="EU463" s="41"/>
      <c r="EV463" s="41"/>
      <c r="EW463" s="41"/>
      <c r="EX463" s="41"/>
      <c r="EY463" s="41"/>
      <c r="EZ463" s="41"/>
      <c r="FA463" s="41"/>
      <c r="FB463" s="41"/>
      <c r="FC463" s="41"/>
      <c r="FD463" s="41"/>
      <c r="FE463" s="41"/>
      <c r="FF463" s="41"/>
      <c r="FG463" s="41"/>
      <c r="FH463" s="41"/>
      <c r="FI463" s="41"/>
      <c r="FJ463" s="41"/>
      <c r="FK463" s="41"/>
    </row>
    <row r="464" spans="1:171" ht="11.25" customHeight="1">
      <c r="A464" s="210" t="str">
        <f>AB460</f>
        <v>B</v>
      </c>
      <c r="B464" s="211"/>
      <c r="C464" s="342"/>
      <c r="D464" s="343"/>
      <c r="E464" s="343"/>
      <c r="F464" s="343"/>
      <c r="G464" s="343"/>
      <c r="H464" s="343"/>
      <c r="I464" s="343"/>
      <c r="J464" s="343"/>
      <c r="K464" s="343"/>
      <c r="L464" s="343"/>
      <c r="M464" s="343"/>
      <c r="N464" s="343"/>
      <c r="O464" s="343"/>
      <c r="P464" s="343"/>
      <c r="Q464" s="343"/>
      <c r="R464" s="343"/>
      <c r="S464" s="343"/>
      <c r="T464" s="343"/>
      <c r="U464" s="343"/>
      <c r="V464" s="343"/>
      <c r="W464" s="343"/>
      <c r="X464" s="343"/>
      <c r="Y464" s="344"/>
      <c r="Z464" s="220" t="str">
        <f>IF(AB462&lt;&gt;"",IF(AB462="W","L","W"),"")</f>
        <v/>
      </c>
      <c r="AA464" s="221"/>
      <c r="AB464" s="228"/>
      <c r="AC464" s="229"/>
      <c r="AD464" s="227" t="str">
        <f>IF($D458="1P",IF(L497=L499,IF(J497=J499,IF(H497&lt;&gt;"",IF(H497&gt;H499,"W","L"),""),IF(J497&gt;J499,"W","L")),IF(L497&gt;L499,"W","L")),IF(AN477=AN479,IF(AL477=AL479,IF(AJ477&lt;&gt;"",IF(AJ477&gt;AJ479,"W","L"),""),IF(AL477&gt;AL479,"W","L")),IF(AN477&gt;AN479,"W","L")))</f>
        <v/>
      </c>
      <c r="AE464" s="221"/>
      <c r="AF464" s="227" t="str">
        <f>IF($D458="1P",IF(Z489=Z491,IF(X489=X491,IF(V489&lt;&gt;"",IF(V489&gt;V491,"W","L"),""),IF(X489&gt;X491,"W","L")),IF(Z489&gt;Z491,"W","L")),IF(Z477=Z479,IF(X477=X479,IF(V477&lt;&gt;"",IF(V477&gt;V479,"W","L"),""),IF(X477&gt;X479,"W","L")),IF(Z477&gt;Z479,"W","L")))</f>
        <v/>
      </c>
      <c r="AG464" s="221"/>
      <c r="AH464" s="227" t="str">
        <f>IF($D458="1P",IF(L481=L483,IF(J481=J483,IF(H481&lt;&gt;"",IF(H481&gt;H483,"W","L"),""),IF(J481&gt;J483,"W","L")),IF(L481&gt;L483,"W","L")),IF(L481=L483,IF(J481=J483,IF(H481&lt;&gt;"",IF(H481&gt;H483,"W","L"),""),IF(J481&gt;J483,"W","L")),IF(L481&gt;L483,"W","L")))</f>
        <v/>
      </c>
      <c r="AI464" s="221"/>
      <c r="AJ464" s="227" t="str">
        <f>IF($D458="1P",IF(Z481=Z483,IF(X481=X483,IF(V481&lt;&gt;"",IF(V481&gt;V483,"W","L"),""),IF(X481&gt;X483,"W","L")),IF(Z481&gt;Z483,"W","L")),IF(L497=L499,IF(J497=J499,IF(H497&lt;&gt;"",IF(H497&gt;H499,"W","L"),""),IF(J497&gt;J499,"W","L")),IF(L497&gt;L499,"W","L")))</f>
        <v/>
      </c>
      <c r="AK464" s="237"/>
      <c r="AL464" s="239" t="str">
        <f>IF(OR(COUNTIF(Z464:AJ464,"W"),COUNTIF(Z464:AJ464,"L")),COUNTIF(Z464:AJ464,"W")*2+COUNTIF(Z464:AJ464,"L"),"")</f>
        <v/>
      </c>
      <c r="AM464" s="240"/>
      <c r="AN464" s="242" t="str">
        <f>IF(AL464&lt;&gt;"",RANK(AL464,AL462:AL472,0),"")</f>
        <v/>
      </c>
      <c r="AO464" s="243"/>
      <c r="AQ464" s="126"/>
      <c r="AR464" s="126"/>
      <c r="AS464" s="126"/>
      <c r="AT464" s="126"/>
      <c r="AU464" s="126"/>
      <c r="AV464" s="126"/>
      <c r="AW464" s="126"/>
      <c r="AX464" s="126"/>
      <c r="AY464" s="126"/>
      <c r="AZ464" s="126"/>
      <c r="BA464" s="126"/>
      <c r="BB464" s="126"/>
      <c r="BC464" s="126"/>
      <c r="CG464" s="126"/>
      <c r="CH464" s="126"/>
      <c r="CI464" s="126"/>
      <c r="CJ464" s="126"/>
      <c r="CK464" s="126"/>
      <c r="CL464" s="126"/>
      <c r="CM464" s="126"/>
      <c r="CN464" s="126"/>
      <c r="CO464" s="126"/>
      <c r="CP464" s="126"/>
      <c r="CQ464" s="126"/>
      <c r="CR464" s="126"/>
      <c r="CS464" s="126"/>
      <c r="DW464" s="126"/>
      <c r="DX464" s="126"/>
      <c r="DY464" s="126"/>
      <c r="DZ464" s="126"/>
      <c r="EA464" s="126"/>
      <c r="EB464" s="126"/>
      <c r="EC464" s="126"/>
      <c r="ED464" s="126"/>
      <c r="EE464" s="126"/>
      <c r="EF464" s="126"/>
      <c r="EG464" s="126"/>
      <c r="EH464" s="126"/>
      <c r="EI464" s="126"/>
    </row>
    <row r="465" spans="1:171" ht="11.25" customHeight="1" thickBot="1">
      <c r="A465" s="212"/>
      <c r="B465" s="213"/>
      <c r="C465" s="217"/>
      <c r="D465" s="218"/>
      <c r="E465" s="218"/>
      <c r="F465" s="218"/>
      <c r="G465" s="218"/>
      <c r="H465" s="218"/>
      <c r="I465" s="218"/>
      <c r="J465" s="218"/>
      <c r="K465" s="218"/>
      <c r="L465" s="218"/>
      <c r="M465" s="218"/>
      <c r="N465" s="218"/>
      <c r="O465" s="218"/>
      <c r="P465" s="218"/>
      <c r="Q465" s="218"/>
      <c r="R465" s="218"/>
      <c r="S465" s="218"/>
      <c r="T465" s="218"/>
      <c r="U465" s="218"/>
      <c r="V465" s="218"/>
      <c r="W465" s="218"/>
      <c r="X465" s="218"/>
      <c r="Y465" s="219"/>
      <c r="Z465" s="232"/>
      <c r="AA465" s="233"/>
      <c r="AB465" s="235"/>
      <c r="AC465" s="236"/>
      <c r="AD465" s="234"/>
      <c r="AE465" s="233"/>
      <c r="AF465" s="234"/>
      <c r="AG465" s="233"/>
      <c r="AH465" s="234"/>
      <c r="AI465" s="233"/>
      <c r="AJ465" s="234"/>
      <c r="AK465" s="238"/>
      <c r="AL465" s="241"/>
      <c r="AM465" s="240"/>
      <c r="AN465" s="258"/>
      <c r="AO465" s="243"/>
      <c r="AQ465" s="127"/>
      <c r="AR465" s="127"/>
      <c r="AS465" s="127"/>
      <c r="AT465" s="127"/>
      <c r="AU465" s="127"/>
      <c r="AV465" s="127"/>
      <c r="AW465" s="127"/>
      <c r="AX465" s="127"/>
      <c r="AY465" s="127"/>
      <c r="AZ465" s="127"/>
      <c r="BA465" s="127"/>
      <c r="BB465" s="127"/>
      <c r="BC465" s="127"/>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G465" s="127"/>
      <c r="CH465" s="127"/>
      <c r="CI465" s="127"/>
      <c r="CJ465" s="127"/>
      <c r="CK465" s="127"/>
      <c r="CL465" s="127"/>
      <c r="CM465" s="127"/>
      <c r="CN465" s="127"/>
      <c r="CO465" s="127"/>
      <c r="CP465" s="127"/>
      <c r="CQ465" s="127"/>
      <c r="CR465" s="127"/>
      <c r="CS465" s="127"/>
      <c r="CT465" s="40"/>
      <c r="CU465" s="40"/>
      <c r="CV465" s="40"/>
      <c r="CW465" s="40"/>
      <c r="CX465" s="40"/>
      <c r="CY465" s="40"/>
      <c r="CZ465" s="40"/>
      <c r="DA465" s="40"/>
      <c r="DB465" s="40"/>
      <c r="DC465" s="40"/>
      <c r="DD465" s="40"/>
      <c r="DE465" s="40"/>
      <c r="DF465" s="40"/>
      <c r="DG465" s="40"/>
      <c r="DH465" s="40"/>
      <c r="DI465" s="40"/>
      <c r="DJ465" s="40"/>
      <c r="DK465" s="40"/>
      <c r="DL465" s="40"/>
      <c r="DM465" s="40"/>
      <c r="DN465" s="40"/>
      <c r="DO465" s="40"/>
      <c r="DP465" s="40"/>
      <c r="DQ465" s="40"/>
      <c r="DR465" s="40"/>
      <c r="DS465" s="40"/>
      <c r="DT465" s="40"/>
      <c r="DU465" s="40"/>
      <c r="DW465" s="126"/>
      <c r="DX465" s="126"/>
      <c r="DY465" s="126"/>
      <c r="DZ465" s="126"/>
      <c r="EA465" s="126"/>
      <c r="EB465" s="126"/>
      <c r="EC465" s="126"/>
      <c r="ED465" s="126"/>
      <c r="EE465" s="126"/>
      <c r="EF465" s="126"/>
      <c r="EG465" s="126"/>
      <c r="EH465" s="126"/>
      <c r="EI465" s="126"/>
    </row>
    <row r="466" spans="1:171" ht="11.25" customHeight="1">
      <c r="A466" s="210" t="str">
        <f>AD460</f>
        <v>C</v>
      </c>
      <c r="B466" s="211"/>
      <c r="C466" s="342"/>
      <c r="D466" s="343"/>
      <c r="E466" s="343"/>
      <c r="F466" s="343"/>
      <c r="G466" s="343"/>
      <c r="H466" s="343"/>
      <c r="I466" s="343"/>
      <c r="J466" s="343"/>
      <c r="K466" s="343"/>
      <c r="L466" s="343"/>
      <c r="M466" s="343"/>
      <c r="N466" s="343"/>
      <c r="O466" s="343"/>
      <c r="P466" s="343"/>
      <c r="Q466" s="343"/>
      <c r="R466" s="343"/>
      <c r="S466" s="343"/>
      <c r="T466" s="343"/>
      <c r="U466" s="343"/>
      <c r="V466" s="343"/>
      <c r="W466" s="343"/>
      <c r="X466" s="343"/>
      <c r="Y466" s="344"/>
      <c r="Z466" s="220" t="str">
        <f>IF(AD462&lt;&gt;"",IF(AD462="W","L","W"),"")</f>
        <v/>
      </c>
      <c r="AA466" s="221"/>
      <c r="AB466" s="227" t="str">
        <f>IF(AD464&lt;&gt;"",IF(AD464="W","L","W"),"")</f>
        <v/>
      </c>
      <c r="AC466" s="221"/>
      <c r="AD466" s="228"/>
      <c r="AE466" s="229"/>
      <c r="AF466" s="227" t="str">
        <f>IF($D458="1P",IF(L485=L487,IF(J485=J487,IF(H485&lt;&gt;"",IF(H485&gt;H487,"W","L"),""),IF(J485&gt;J487,"W","L")),IF(L485&gt;L487,"W","L")),IF(L485=L487,IF(J485=J487,IF(H485&lt;&gt;"",IF(H485&gt;H487,"W","L"),""),IF(J485&gt;J487,"W","L")),IF(L485&gt;L487,"W","L")))</f>
        <v/>
      </c>
      <c r="AG466" s="221"/>
      <c r="AH466" s="227" t="str">
        <f>IF($D458="1P",IF(Z477=Z479,IF(X477=X479,IF(V477&lt;&gt;"",IF(V477&gt;V479,"W","L"),""),IF(X477&gt;X479,"W","L")),IF(Z477&gt;Z479,"W","L")),IF(L493=L495,IF(J493=J495,IF(H493&lt;&gt;"",IF(H493&gt;H495,"W","L"),""),IF(J493&gt;J495,"W","L")),IF(L493&gt;L495,"W","L")))</f>
        <v/>
      </c>
      <c r="AI466" s="221"/>
      <c r="AJ466" s="227" t="str">
        <f>IF($D458="1P",IF(Z501=Z503,IF(X501=X503,IF(V501&lt;&gt;"",IF(V501&gt;V503,"W","L"),""),IF(X501&gt;X503,"W","L")),IF(Z501&gt;Z503,"W","L")),IF(Z489=Z491,IF(X489=X491,IF(V489&lt;&gt;"",IF(V489&gt;V491,"W","L"),""),IF(X489&gt;X491,"W","L")),IF(Z489&gt;Z491,"W","L")))</f>
        <v/>
      </c>
      <c r="AK466" s="237"/>
      <c r="AL466" s="239" t="str">
        <f>IF(OR(COUNTIF(Z466:AJ466,"W"),COUNTIF(Z466:AJ466,"L")),COUNTIF(Z466:AJ466,"W")*2+COUNTIF(Z466:AJ466,"L"),"")</f>
        <v/>
      </c>
      <c r="AM466" s="240"/>
      <c r="AN466" s="242" t="str">
        <f>IF(AL466&lt;&gt;"",RANK(AL466,AL462:AL472,0),"")</f>
        <v/>
      </c>
      <c r="AO466" s="243"/>
      <c r="AQ466" s="154" t="str">
        <f>CONCATENATE($A460," ",$D460,","," ",$F458)</f>
        <v>Group: 8, Women's Singles</v>
      </c>
      <c r="AR466" s="155"/>
      <c r="AS466" s="155"/>
      <c r="AT466" s="155"/>
      <c r="AU466" s="155"/>
      <c r="AV466" s="155"/>
      <c r="AW466" s="155"/>
      <c r="AX466" s="155"/>
      <c r="AY466" s="155"/>
      <c r="AZ466" s="155"/>
      <c r="BA466" s="155"/>
      <c r="BB466" s="155"/>
      <c r="BC466" s="156"/>
      <c r="BD466" s="163">
        <f>A481</f>
        <v>2</v>
      </c>
      <c r="BE466" s="164"/>
      <c r="BF466" s="183" t="str">
        <f>C481</f>
        <v>B</v>
      </c>
      <c r="BG466" s="185" t="str">
        <f>IF(VLOOKUP($BF466,$A462:$C472,3,FALSE)=0,"",CONCATENATE(VLOOKUP(VLOOKUP($BF466,$A462:$C472,3,FALSE),Players!$J:$N,4,FALSE)," ",VLOOKUP($BF466,$A462:$C472,3,FALSE)," ",IF(ISERROR(VLOOKUP(VLOOKUP($BF466,$A462:$C472,3,FALSE),Players!$J:$N,5,FALSE)),"()",CONCATENATE("(",VLOOKUP(VLOOKUP($BF466,$A462:$C472,3,FALSE),Players!$J:$N,5,FALSE),")"))))</f>
        <v/>
      </c>
      <c r="BH466" s="186"/>
      <c r="BI466" s="186"/>
      <c r="BJ466" s="186"/>
      <c r="BK466" s="186"/>
      <c r="BL466" s="186"/>
      <c r="BM466" s="186"/>
      <c r="BN466" s="186"/>
      <c r="BO466" s="186"/>
      <c r="BP466" s="186"/>
      <c r="BQ466" s="186"/>
      <c r="BR466" s="186"/>
      <c r="BS466" s="186"/>
      <c r="BT466" s="186"/>
      <c r="BU466" s="187"/>
      <c r="BV466" s="170" t="str">
        <f>IF(D481&lt;&gt;"",D481,"")</f>
        <v/>
      </c>
      <c r="BW466" s="171"/>
      <c r="BX466" s="335" t="str">
        <f>IF(F481&lt;&gt;"",F481,"")</f>
        <v/>
      </c>
      <c r="BY466" s="171"/>
      <c r="BZ466" s="335" t="str">
        <f>IF(H481&lt;&gt;"",H481,"")</f>
        <v/>
      </c>
      <c r="CA466" s="171"/>
      <c r="CB466" s="335" t="str">
        <f>IF(J481&lt;&gt;"",J481,"")</f>
        <v/>
      </c>
      <c r="CC466" s="171"/>
      <c r="CD466" s="335" t="str">
        <f>IF(L481&lt;&gt;"",L481,"")</f>
        <v/>
      </c>
      <c r="CE466" s="337"/>
      <c r="CF466" s="174" t="str">
        <f>IF($CD466=$CD468,IF($CB466=$CB468,IF($BZ466&lt;&gt;"",IF($BZ466&gt;$BZ468,"W","L"),""),IF($CB466&gt;$CB468,"W","L")),IF($CD466&gt;$CD468,"W","L"))</f>
        <v/>
      </c>
      <c r="CG466" s="154" t="str">
        <f>CONCATENATE($A460," ",$D460,","," ",$F458)</f>
        <v>Group: 8, Women's Singles</v>
      </c>
      <c r="CH466" s="155"/>
      <c r="CI466" s="155"/>
      <c r="CJ466" s="155"/>
      <c r="CK466" s="155"/>
      <c r="CL466" s="155"/>
      <c r="CM466" s="155"/>
      <c r="CN466" s="155"/>
      <c r="CO466" s="155"/>
      <c r="CP466" s="155"/>
      <c r="CQ466" s="155"/>
      <c r="CR466" s="155"/>
      <c r="CS466" s="156"/>
      <c r="CT466" s="163">
        <f>O481</f>
        <v>9</v>
      </c>
      <c r="CU466" s="164"/>
      <c r="CV466" s="183" t="str">
        <f>Q481</f>
        <v>E</v>
      </c>
      <c r="CW466" s="185" t="str">
        <f>IF(VLOOKUP($CV466,$A462:$C472,3,FALSE)=0,"",CONCATENATE(VLOOKUP(VLOOKUP($CV466,$A462:$C472,3,FALSE),Players!$J:$N,4,FALSE)," ",VLOOKUP($CV466,$A462:$C472,3,FALSE)," ",IF(ISERROR(VLOOKUP(VLOOKUP($CV466,$A462:$C472,3,FALSE),Players!$J:$N,5,FALSE)),"()",CONCATENATE("(",VLOOKUP(VLOOKUP($CV466,$A462:$C472,3,FALSE),Players!$J:$N,5,FALSE),")"))))</f>
        <v/>
      </c>
      <c r="CX466" s="186"/>
      <c r="CY466" s="186"/>
      <c r="CZ466" s="186"/>
      <c r="DA466" s="186"/>
      <c r="DB466" s="186"/>
      <c r="DC466" s="186"/>
      <c r="DD466" s="186"/>
      <c r="DE466" s="186"/>
      <c r="DF466" s="186"/>
      <c r="DG466" s="186"/>
      <c r="DH466" s="186"/>
      <c r="DI466" s="186"/>
      <c r="DJ466" s="186"/>
      <c r="DK466" s="187"/>
      <c r="DL466" s="170" t="str">
        <f>IF(R481&lt;&gt;"",R481,"")</f>
        <v/>
      </c>
      <c r="DM466" s="171"/>
      <c r="DN466" s="335" t="str">
        <f>IF(T481&lt;&gt;"",T481,"")</f>
        <v/>
      </c>
      <c r="DO466" s="171"/>
      <c r="DP466" s="335" t="str">
        <f>IF(V481&lt;&gt;"",V481,"")</f>
        <v/>
      </c>
      <c r="DQ466" s="171"/>
      <c r="DR466" s="335" t="str">
        <f>IF(X481&lt;&gt;"",X481,"")</f>
        <v/>
      </c>
      <c r="DS466" s="171"/>
      <c r="DT466" s="335" t="str">
        <f>IF(Z481&lt;&gt;"",Z481,"")</f>
        <v/>
      </c>
      <c r="DU466" s="337"/>
      <c r="DV466" s="174" t="str">
        <f>IF($DT466=$DT468,IF($DR466=$DR468,IF($DP466&lt;&gt;"",IF($DP466&gt;$DP468,"W","L"),""),IF($DR466&gt;$DR468,"W","L")),IF($DT466&gt;$DT468,"W","L"))</f>
        <v/>
      </c>
      <c r="DW466" s="126"/>
      <c r="DX466" s="126"/>
      <c r="DY466" s="126"/>
      <c r="DZ466" s="126"/>
      <c r="EA466" s="126"/>
      <c r="EB466" s="126"/>
      <c r="EC466" s="126"/>
      <c r="ED466" s="126"/>
      <c r="EE466" s="126"/>
      <c r="EF466" s="126"/>
      <c r="EG466" s="126"/>
      <c r="EH466" s="126"/>
      <c r="EI466" s="126"/>
    </row>
    <row r="467" spans="1:171" ht="11.25" customHeight="1">
      <c r="A467" s="212"/>
      <c r="B467" s="213"/>
      <c r="C467" s="217"/>
      <c r="D467" s="218"/>
      <c r="E467" s="218"/>
      <c r="F467" s="218"/>
      <c r="G467" s="218"/>
      <c r="H467" s="218"/>
      <c r="I467" s="218"/>
      <c r="J467" s="218"/>
      <c r="K467" s="218"/>
      <c r="L467" s="218"/>
      <c r="M467" s="218"/>
      <c r="N467" s="218"/>
      <c r="O467" s="218"/>
      <c r="P467" s="218"/>
      <c r="Q467" s="218"/>
      <c r="R467" s="218"/>
      <c r="S467" s="218"/>
      <c r="T467" s="218"/>
      <c r="U467" s="218"/>
      <c r="V467" s="218"/>
      <c r="W467" s="218"/>
      <c r="X467" s="218"/>
      <c r="Y467" s="219"/>
      <c r="Z467" s="232"/>
      <c r="AA467" s="233"/>
      <c r="AB467" s="234"/>
      <c r="AC467" s="233"/>
      <c r="AD467" s="235"/>
      <c r="AE467" s="236"/>
      <c r="AF467" s="234"/>
      <c r="AG467" s="233"/>
      <c r="AH467" s="234"/>
      <c r="AI467" s="233"/>
      <c r="AJ467" s="234"/>
      <c r="AK467" s="238"/>
      <c r="AL467" s="241"/>
      <c r="AM467" s="240"/>
      <c r="AN467" s="258"/>
      <c r="AO467" s="243"/>
      <c r="AQ467" s="157"/>
      <c r="AR467" s="158"/>
      <c r="AS467" s="158"/>
      <c r="AT467" s="158"/>
      <c r="AU467" s="158"/>
      <c r="AV467" s="158"/>
      <c r="AW467" s="158"/>
      <c r="AX467" s="158"/>
      <c r="AY467" s="158"/>
      <c r="AZ467" s="158"/>
      <c r="BA467" s="158"/>
      <c r="BB467" s="158"/>
      <c r="BC467" s="159"/>
      <c r="BD467" s="165"/>
      <c r="BE467" s="166"/>
      <c r="BF467" s="184"/>
      <c r="BG467" s="188"/>
      <c r="BH467" s="189"/>
      <c r="BI467" s="189"/>
      <c r="BJ467" s="189"/>
      <c r="BK467" s="189"/>
      <c r="BL467" s="189"/>
      <c r="BM467" s="189"/>
      <c r="BN467" s="189"/>
      <c r="BO467" s="189"/>
      <c r="BP467" s="189"/>
      <c r="BQ467" s="189"/>
      <c r="BR467" s="189"/>
      <c r="BS467" s="189"/>
      <c r="BT467" s="189"/>
      <c r="BU467" s="190"/>
      <c r="BV467" s="172"/>
      <c r="BW467" s="173"/>
      <c r="BX467" s="336"/>
      <c r="BY467" s="173"/>
      <c r="BZ467" s="336"/>
      <c r="CA467" s="173"/>
      <c r="CB467" s="336"/>
      <c r="CC467" s="173"/>
      <c r="CD467" s="336"/>
      <c r="CE467" s="338"/>
      <c r="CF467" s="174"/>
      <c r="CG467" s="157"/>
      <c r="CH467" s="158"/>
      <c r="CI467" s="158"/>
      <c r="CJ467" s="158"/>
      <c r="CK467" s="158"/>
      <c r="CL467" s="158"/>
      <c r="CM467" s="158"/>
      <c r="CN467" s="158"/>
      <c r="CO467" s="158"/>
      <c r="CP467" s="158"/>
      <c r="CQ467" s="158"/>
      <c r="CR467" s="158"/>
      <c r="CS467" s="159"/>
      <c r="CT467" s="165"/>
      <c r="CU467" s="166"/>
      <c r="CV467" s="184"/>
      <c r="CW467" s="188"/>
      <c r="CX467" s="189"/>
      <c r="CY467" s="189"/>
      <c r="CZ467" s="189"/>
      <c r="DA467" s="189"/>
      <c r="DB467" s="189"/>
      <c r="DC467" s="189"/>
      <c r="DD467" s="189"/>
      <c r="DE467" s="189"/>
      <c r="DF467" s="189"/>
      <c r="DG467" s="189"/>
      <c r="DH467" s="189"/>
      <c r="DI467" s="189"/>
      <c r="DJ467" s="189"/>
      <c r="DK467" s="190"/>
      <c r="DL467" s="172"/>
      <c r="DM467" s="173"/>
      <c r="DN467" s="336"/>
      <c r="DO467" s="173"/>
      <c r="DP467" s="336"/>
      <c r="DQ467" s="173"/>
      <c r="DR467" s="336"/>
      <c r="DS467" s="173"/>
      <c r="DT467" s="336"/>
      <c r="DU467" s="338"/>
      <c r="DV467" s="174"/>
      <c r="DW467" s="126"/>
      <c r="DX467" s="126"/>
      <c r="DY467" s="126"/>
      <c r="DZ467" s="126"/>
      <c r="EA467" s="126"/>
      <c r="EB467" s="126"/>
      <c r="EC467" s="126"/>
      <c r="ED467" s="126"/>
      <c r="EE467" s="126"/>
      <c r="EF467" s="126"/>
      <c r="EG467" s="126"/>
      <c r="EH467" s="126"/>
      <c r="EI467" s="126"/>
    </row>
    <row r="468" spans="1:171" ht="11.25" customHeight="1">
      <c r="A468" s="210" t="str">
        <f>AF460</f>
        <v>D</v>
      </c>
      <c r="B468" s="211"/>
      <c r="C468" s="342"/>
      <c r="D468" s="343"/>
      <c r="E468" s="343"/>
      <c r="F468" s="343"/>
      <c r="G468" s="343"/>
      <c r="H468" s="343"/>
      <c r="I468" s="343"/>
      <c r="J468" s="343"/>
      <c r="K468" s="343"/>
      <c r="L468" s="343"/>
      <c r="M468" s="343"/>
      <c r="N468" s="343"/>
      <c r="O468" s="343"/>
      <c r="P468" s="343"/>
      <c r="Q468" s="343"/>
      <c r="R468" s="343"/>
      <c r="S468" s="343"/>
      <c r="T468" s="343"/>
      <c r="U468" s="343"/>
      <c r="V468" s="343"/>
      <c r="W468" s="343"/>
      <c r="X468" s="343"/>
      <c r="Y468" s="344"/>
      <c r="Z468" s="220" t="str">
        <f>IF(AF462&lt;&gt;"",IF(AF462="W","L","W"),"")</f>
        <v/>
      </c>
      <c r="AA468" s="221"/>
      <c r="AB468" s="227" t="str">
        <f>IF(AF464&lt;&gt;"",IF(AF464="W","L","W"),"")</f>
        <v/>
      </c>
      <c r="AC468" s="221"/>
      <c r="AD468" s="227" t="str">
        <f>IF(AF466&lt;&gt;"",IF(AF466="W","L","W"),"")</f>
        <v/>
      </c>
      <c r="AE468" s="221"/>
      <c r="AF468" s="228"/>
      <c r="AG468" s="229"/>
      <c r="AH468" s="227" t="str">
        <f>IF($D458="1P",IF(AN477=AN479,IF(AL477=AL479,IF(AJ477&lt;&gt;"",IF(AJ477&gt;AJ479,"W","L"),""),IF(AL477&gt;AL479,"W","L")),IF(AN477&gt;AN479,"W","L")),IF(Z493=Z495,IF(X493=X495,IF(V493&lt;&gt;"",IF(V493&gt;V495,"W","L"),""),IF(X493&gt;X495,"W","L")),IF(Z493&gt;Z495,"W","L")))</f>
        <v/>
      </c>
      <c r="AI468" s="221"/>
      <c r="AJ468" s="227" t="str">
        <f>IF($D458="1P",IF(L493=L495,IF(J493=J495,IF(H493&lt;&gt;"",IF(H493&gt;H495,"W","L"),""),IF(J493&gt;J495,"W","L")),IF(L493&gt;L495,"W","L")),IF(Z501=Z503,IF(X501=X503,IF(V501&lt;&gt;"",IF(V501&gt;V503,"W","L"),""),IF(X501&gt;X503,"W","L")),IF(Z501&gt;Z503,"W","L")))</f>
        <v/>
      </c>
      <c r="AK468" s="237"/>
      <c r="AL468" s="239" t="str">
        <f>IF(OR(COUNTIF(Z468:AJ468,"W"),COUNTIF(Z468:AJ468,"L")),COUNTIF(Z468:AJ468,"W")*2+COUNTIF(Z468:AJ468,"L"),"")</f>
        <v/>
      </c>
      <c r="AM468" s="240"/>
      <c r="AN468" s="242" t="str">
        <f>IF(AL468&lt;&gt;"",RANK(AL468,AL462:AL472,0),"")</f>
        <v/>
      </c>
      <c r="AO468" s="243"/>
      <c r="AQ468" s="157"/>
      <c r="AR468" s="158"/>
      <c r="AS468" s="158"/>
      <c r="AT468" s="158"/>
      <c r="AU468" s="158"/>
      <c r="AV468" s="158"/>
      <c r="AW468" s="158"/>
      <c r="AX468" s="158"/>
      <c r="AY468" s="158"/>
      <c r="AZ468" s="158"/>
      <c r="BA468" s="158"/>
      <c r="BB468" s="158"/>
      <c r="BC468" s="159"/>
      <c r="BD468" s="165"/>
      <c r="BE468" s="166"/>
      <c r="BF468" s="175" t="str">
        <f>C483</f>
        <v>E</v>
      </c>
      <c r="BG468" s="177" t="str">
        <f>IF(VLOOKUP($BF468,$A462:$C472,3,FALSE)=0,"",CONCATENATE(VLOOKUP(VLOOKUP($BF468,$A462:$C472,3,FALSE),Players!$J:$N,4,FALSE)," ",VLOOKUP($BF468,$A462:$C472,3,FALSE)," ",IF(ISERROR(VLOOKUP(VLOOKUP($BF468,$A462:$C472,3,FALSE),Players!$J:$N,5,FALSE)),"()",CONCATENATE("(",VLOOKUP(VLOOKUP($BF468,$A462:$C472,3,FALSE),Players!$J:$N,5,FALSE),")"))))</f>
        <v/>
      </c>
      <c r="BH468" s="178"/>
      <c r="BI468" s="178"/>
      <c r="BJ468" s="178"/>
      <c r="BK468" s="178"/>
      <c r="BL468" s="178"/>
      <c r="BM468" s="178"/>
      <c r="BN468" s="178"/>
      <c r="BO468" s="178"/>
      <c r="BP468" s="178"/>
      <c r="BQ468" s="178"/>
      <c r="BR468" s="178"/>
      <c r="BS468" s="178"/>
      <c r="BT468" s="178"/>
      <c r="BU468" s="179"/>
      <c r="BV468" s="150" t="str">
        <f>IF(D483&lt;&gt;"",D483,"")</f>
        <v/>
      </c>
      <c r="BW468" s="151"/>
      <c r="BX468" s="288" t="str">
        <f>IF(F483&lt;&gt;"",F483,"")</f>
        <v/>
      </c>
      <c r="BY468" s="151"/>
      <c r="BZ468" s="288" t="str">
        <f>IF(H483&lt;&gt;"",H483,"")</f>
        <v/>
      </c>
      <c r="CA468" s="151"/>
      <c r="CB468" s="288" t="str">
        <f>IF(J483&lt;&gt;"",J483,"")</f>
        <v/>
      </c>
      <c r="CC468" s="151"/>
      <c r="CD468" s="288" t="str">
        <f>IF(L483&lt;&gt;"",L483,"")</f>
        <v/>
      </c>
      <c r="CE468" s="332"/>
      <c r="CF468" s="174" t="str">
        <f>IF($CF466&lt;&gt;"",IF(CF466="W","L","W"),"")</f>
        <v/>
      </c>
      <c r="CG468" s="157"/>
      <c r="CH468" s="158"/>
      <c r="CI468" s="158"/>
      <c r="CJ468" s="158"/>
      <c r="CK468" s="158"/>
      <c r="CL468" s="158"/>
      <c r="CM468" s="158"/>
      <c r="CN468" s="158"/>
      <c r="CO468" s="158"/>
      <c r="CP468" s="158"/>
      <c r="CQ468" s="158"/>
      <c r="CR468" s="158"/>
      <c r="CS468" s="159"/>
      <c r="CT468" s="165"/>
      <c r="CU468" s="166"/>
      <c r="CV468" s="175" t="str">
        <f>Q483</f>
        <v>F</v>
      </c>
      <c r="CW468" s="177" t="str">
        <f>IF(VLOOKUP($CV468,$A462:$C472,3,FALSE)=0,"",CONCATENATE(VLOOKUP(VLOOKUP($CV468,$A462:$C472,3,FALSE),Players!$J:$N,4,FALSE)," ",VLOOKUP($CV468,$A462:$C472,3,FALSE)," ",IF(ISERROR(VLOOKUP(VLOOKUP($CV468,$A462:$C472,3,FALSE),Players!$J:$N,5,FALSE)),"()",CONCATENATE("(",VLOOKUP(VLOOKUP($CV468,$A462:$C472,3,FALSE),Players!$J:$N,5,FALSE),")"))))</f>
        <v/>
      </c>
      <c r="CX468" s="178"/>
      <c r="CY468" s="178"/>
      <c r="CZ468" s="178"/>
      <c r="DA468" s="178"/>
      <c r="DB468" s="178"/>
      <c r="DC468" s="178"/>
      <c r="DD468" s="178"/>
      <c r="DE468" s="178"/>
      <c r="DF468" s="178"/>
      <c r="DG468" s="178"/>
      <c r="DH468" s="178"/>
      <c r="DI468" s="178"/>
      <c r="DJ468" s="178"/>
      <c r="DK468" s="179"/>
      <c r="DL468" s="150" t="str">
        <f>IF(R483&lt;&gt;"",R483,"")</f>
        <v/>
      </c>
      <c r="DM468" s="151"/>
      <c r="DN468" s="288" t="str">
        <f>IF(T483&lt;&gt;"",T483,"")</f>
        <v/>
      </c>
      <c r="DO468" s="151"/>
      <c r="DP468" s="288" t="str">
        <f>IF(V483&lt;&gt;"",V483,"")</f>
        <v/>
      </c>
      <c r="DQ468" s="151"/>
      <c r="DR468" s="288" t="str">
        <f>IF(X483&lt;&gt;"",X483,"")</f>
        <v/>
      </c>
      <c r="DS468" s="151"/>
      <c r="DT468" s="288" t="str">
        <f>IF(Z483&lt;&gt;"",Z483,"")</f>
        <v/>
      </c>
      <c r="DU468" s="332"/>
      <c r="DV468" s="174" t="str">
        <f>IF($DV466&lt;&gt;"",IF(DV466="W","L","W"),"")</f>
        <v/>
      </c>
      <c r="DW468" s="126"/>
      <c r="DX468" s="126"/>
      <c r="DY468" s="126"/>
      <c r="DZ468" s="126"/>
      <c r="EA468" s="126"/>
      <c r="EB468" s="126"/>
      <c r="EC468" s="126"/>
      <c r="ED468" s="126"/>
      <c r="EE468" s="126"/>
      <c r="EF468" s="126"/>
      <c r="EG468" s="126"/>
      <c r="EH468" s="126"/>
      <c r="EI468" s="126"/>
    </row>
    <row r="469" spans="1:171" ht="11.25" customHeight="1" thickBot="1">
      <c r="A469" s="212"/>
      <c r="B469" s="213"/>
      <c r="C469" s="217"/>
      <c r="D469" s="218"/>
      <c r="E469" s="218"/>
      <c r="F469" s="218"/>
      <c r="G469" s="218"/>
      <c r="H469" s="218"/>
      <c r="I469" s="218"/>
      <c r="J469" s="218"/>
      <c r="K469" s="218"/>
      <c r="L469" s="218"/>
      <c r="M469" s="218"/>
      <c r="N469" s="218"/>
      <c r="O469" s="218"/>
      <c r="P469" s="218"/>
      <c r="Q469" s="218"/>
      <c r="R469" s="218"/>
      <c r="S469" s="218"/>
      <c r="T469" s="218"/>
      <c r="U469" s="218"/>
      <c r="V469" s="218"/>
      <c r="W469" s="218"/>
      <c r="X469" s="218"/>
      <c r="Y469" s="219"/>
      <c r="Z469" s="232"/>
      <c r="AA469" s="233"/>
      <c r="AB469" s="234"/>
      <c r="AC469" s="233"/>
      <c r="AD469" s="234"/>
      <c r="AE469" s="233"/>
      <c r="AF469" s="235"/>
      <c r="AG469" s="236"/>
      <c r="AH469" s="234"/>
      <c r="AI469" s="233"/>
      <c r="AJ469" s="234"/>
      <c r="AK469" s="238"/>
      <c r="AL469" s="241"/>
      <c r="AM469" s="240"/>
      <c r="AN469" s="258"/>
      <c r="AO469" s="243"/>
      <c r="AQ469" s="160"/>
      <c r="AR469" s="161"/>
      <c r="AS469" s="161"/>
      <c r="AT469" s="161"/>
      <c r="AU469" s="161"/>
      <c r="AV469" s="161"/>
      <c r="AW469" s="161"/>
      <c r="AX469" s="161"/>
      <c r="AY469" s="161"/>
      <c r="AZ469" s="161"/>
      <c r="BA469" s="161"/>
      <c r="BB469" s="161"/>
      <c r="BC469" s="162"/>
      <c r="BD469" s="167"/>
      <c r="BE469" s="168"/>
      <c r="BF469" s="176"/>
      <c r="BG469" s="180"/>
      <c r="BH469" s="181"/>
      <c r="BI469" s="181"/>
      <c r="BJ469" s="181"/>
      <c r="BK469" s="181"/>
      <c r="BL469" s="181"/>
      <c r="BM469" s="181"/>
      <c r="BN469" s="181"/>
      <c r="BO469" s="181"/>
      <c r="BP469" s="181"/>
      <c r="BQ469" s="181"/>
      <c r="BR469" s="181"/>
      <c r="BS469" s="181"/>
      <c r="BT469" s="181"/>
      <c r="BU469" s="182"/>
      <c r="BV469" s="152"/>
      <c r="BW469" s="153"/>
      <c r="BX469" s="333"/>
      <c r="BY469" s="153"/>
      <c r="BZ469" s="333"/>
      <c r="CA469" s="153"/>
      <c r="CB469" s="333"/>
      <c r="CC469" s="153"/>
      <c r="CD469" s="333"/>
      <c r="CE469" s="334"/>
      <c r="CF469" s="341"/>
      <c r="CG469" s="160"/>
      <c r="CH469" s="161"/>
      <c r="CI469" s="161"/>
      <c r="CJ469" s="161"/>
      <c r="CK469" s="161"/>
      <c r="CL469" s="161"/>
      <c r="CM469" s="161"/>
      <c r="CN469" s="161"/>
      <c r="CO469" s="161"/>
      <c r="CP469" s="161"/>
      <c r="CQ469" s="161"/>
      <c r="CR469" s="161"/>
      <c r="CS469" s="162"/>
      <c r="CT469" s="167"/>
      <c r="CU469" s="168"/>
      <c r="CV469" s="176"/>
      <c r="CW469" s="180"/>
      <c r="CX469" s="181"/>
      <c r="CY469" s="181"/>
      <c r="CZ469" s="181"/>
      <c r="DA469" s="181"/>
      <c r="DB469" s="181"/>
      <c r="DC469" s="181"/>
      <c r="DD469" s="181"/>
      <c r="DE469" s="181"/>
      <c r="DF469" s="181"/>
      <c r="DG469" s="181"/>
      <c r="DH469" s="181"/>
      <c r="DI469" s="181"/>
      <c r="DJ469" s="181"/>
      <c r="DK469" s="182"/>
      <c r="DL469" s="152"/>
      <c r="DM469" s="153"/>
      <c r="DN469" s="333"/>
      <c r="DO469" s="153"/>
      <c r="DP469" s="333"/>
      <c r="DQ469" s="153"/>
      <c r="DR469" s="333"/>
      <c r="DS469" s="153"/>
      <c r="DT469" s="333"/>
      <c r="DU469" s="334"/>
      <c r="DV469" s="174"/>
      <c r="DW469" s="126"/>
      <c r="DX469" s="126"/>
      <c r="DY469" s="126"/>
      <c r="DZ469" s="126"/>
      <c r="EA469" s="126"/>
      <c r="EB469" s="126"/>
      <c r="EC469" s="126"/>
      <c r="ED469" s="126"/>
      <c r="EE469" s="126"/>
      <c r="EF469" s="126"/>
      <c r="EG469" s="126"/>
      <c r="EH469" s="126"/>
      <c r="EI469" s="126"/>
    </row>
    <row r="470" spans="1:171" ht="11.25" customHeight="1">
      <c r="A470" s="210" t="str">
        <f>AH460</f>
        <v>E</v>
      </c>
      <c r="B470" s="211"/>
      <c r="C470" s="342"/>
      <c r="D470" s="343"/>
      <c r="E470" s="343"/>
      <c r="F470" s="343"/>
      <c r="G470" s="343"/>
      <c r="H470" s="343"/>
      <c r="I470" s="343"/>
      <c r="J470" s="343"/>
      <c r="K470" s="343"/>
      <c r="L470" s="343"/>
      <c r="M470" s="343"/>
      <c r="N470" s="343"/>
      <c r="O470" s="343"/>
      <c r="P470" s="343"/>
      <c r="Q470" s="343"/>
      <c r="R470" s="343"/>
      <c r="S470" s="343"/>
      <c r="T470" s="343"/>
      <c r="U470" s="343"/>
      <c r="V470" s="343"/>
      <c r="W470" s="343"/>
      <c r="X470" s="343"/>
      <c r="Y470" s="344"/>
      <c r="Z470" s="220" t="str">
        <f>IF(AH462&lt;&gt;"",IF(AH462="W","L","W"),"")</f>
        <v/>
      </c>
      <c r="AA470" s="221"/>
      <c r="AB470" s="227" t="str">
        <f>IF(AH464&lt;&gt;"",IF(AH464="W","L","W"),"")</f>
        <v/>
      </c>
      <c r="AC470" s="221"/>
      <c r="AD470" s="227" t="str">
        <f>IF(AH466&lt;&gt;"",IF(AH466="W","L","W"),"")</f>
        <v/>
      </c>
      <c r="AE470" s="221"/>
      <c r="AF470" s="227" t="str">
        <f>IF(AH468&lt;&gt;"",IF(AH468="W","L","W"),"")</f>
        <v/>
      </c>
      <c r="AG470" s="221"/>
      <c r="AH470" s="228"/>
      <c r="AI470" s="229"/>
      <c r="AJ470" s="227" t="str">
        <f>IF($D458="1P",IF(Z493=Z495,IF(X493=X495,IF(V493&lt;&gt;"",IF(V493&gt;V495,"W","L"),""),IF(X493&gt;X495,"W","L")),IF(Z493&gt;Z495,"W","L")),IF(Z481=Z483,IF(X481=X483,IF(V481&lt;&gt;"",IF(V481&gt;V483,"W","L"),""),IF(X481&gt;X483,"W","L")),IF(Z481&gt;Z483,"W","L")))</f>
        <v/>
      </c>
      <c r="AK470" s="237"/>
      <c r="AL470" s="239" t="str">
        <f>IF(OR(COUNTIF(Z470:AJ470,"W"),COUNTIF(Z470:AJ470,"L")),COUNTIF(Z470:AJ470,"W")*2+COUNTIF(Z470:AJ470,"L"),"")</f>
        <v/>
      </c>
      <c r="AM470" s="240"/>
      <c r="AN470" s="242" t="str">
        <f>IF(AL470&lt;&gt;"",RANK(AL470,AL462:AL472,0),"")</f>
        <v/>
      </c>
      <c r="AO470" s="243"/>
      <c r="AQ470" s="126"/>
      <c r="AR470" s="126"/>
      <c r="AS470" s="126"/>
      <c r="AT470" s="126"/>
      <c r="AU470" s="126"/>
      <c r="AV470" s="126"/>
      <c r="AW470" s="126"/>
      <c r="AX470" s="126"/>
      <c r="AY470" s="126"/>
      <c r="AZ470" s="126"/>
      <c r="BA470" s="126"/>
      <c r="BB470" s="126"/>
      <c r="BC470" s="126"/>
      <c r="BV470" s="169" t="str">
        <f>IF(CF466&lt;&gt;"",IF(AND(AND(BV466&gt;-1,BV468&gt;-1),OR(BV466&gt;10,BV468&gt;10),ABS(BV466-BV468)&gt;1,IF(OR(BV466&gt;11,BV468&gt;11),ABS(BV466-BV468)=2,TRUE),BV466=INT(BV466),BV468=INT(BV468)),"","Error"),"")</f>
        <v/>
      </c>
      <c r="BW470" s="169"/>
      <c r="BX470" s="169" t="str">
        <f>IF(CF466&lt;&gt;"",IF(AND(AND(BX466&gt;-1,BX468&gt;-1),OR(BX466&gt;10,BX468&gt;10),ABS(BX466-BX468)&gt;1,IF(OR(BX466&gt;11,BX468&gt;11),ABS(BX466-BX468)=2,TRUE),BX466=INT(BX466),BX468=INT(BX468)),"","Error"),"")</f>
        <v/>
      </c>
      <c r="BY470" s="169"/>
      <c r="BZ470" s="169" t="str">
        <f>IF(CF466&lt;&gt;"",IF(AND(AND(BZ466&gt;-1,BZ468&gt;-1),OR(BZ466&gt;10,BZ468&gt;10),ABS(BZ466-BZ468)&gt;1,IF(OR(BZ466&gt;11,BZ468&gt;11),ABS(BZ466-BZ468)=2,TRUE),BZ466=INT(BZ466),BZ468=INT(BZ468)),"","Error"),"")</f>
        <v/>
      </c>
      <c r="CA470" s="169"/>
      <c r="CB470" s="169" t="str">
        <f>IF(AND(CF466&lt;&gt;"",CB466&lt;&gt;""),IF(AND(AND(CB466&gt;-1,CB468&gt;-1),OR(CB466&gt;10,CB468&gt;10),ABS(CB466-CB468)&gt;1,IF(OR(CB466&gt;11,CB468&gt;11),ABS(CB466-CB468)=2,TRUE),CB466=INT(CB466),CB468=INT(CB468)),"","Error"),"")</f>
        <v/>
      </c>
      <c r="CC470" s="169"/>
      <c r="CD470" s="169" t="str">
        <f>IF(AND(CF466&lt;&gt;"",CD466&lt;&gt;""),IF(AND(AND(CD466&gt;-1,CD468&gt;-1),OR(CD466&gt;10,CD468&gt;10),ABS(CD466-CD468)&gt;1,IF(OR(CD466&gt;11,CD468&gt;11),ABS(CD466-CD468)=2,TRUE),CD466=INT(CD466),CD468=INT(CD468)),"","Error"),"")</f>
        <v/>
      </c>
      <c r="CE470" s="169"/>
      <c r="CG470" s="126"/>
      <c r="CH470" s="126"/>
      <c r="CI470" s="126"/>
      <c r="CJ470" s="126"/>
      <c r="CK470" s="126"/>
      <c r="CL470" s="126"/>
      <c r="CM470" s="126"/>
      <c r="CN470" s="126"/>
      <c r="CO470" s="126"/>
      <c r="CP470" s="126"/>
      <c r="CQ470" s="126"/>
      <c r="CR470" s="126"/>
      <c r="CS470" s="126"/>
      <c r="DL470" s="169" t="str">
        <f>IF(DV466&lt;&gt;"",IF(AND(AND(DL466&gt;-1,DL468&gt;-1),OR(DL466&gt;10,DL468&gt;10),ABS(DL466-DL468)&gt;1,IF(OR(DL466&gt;11,DL468&gt;11),ABS(DL466-DL468)=2,TRUE),DL466=INT(DL466),DL468=INT(DL468)),"","Error"),"")</f>
        <v/>
      </c>
      <c r="DM470" s="169"/>
      <c r="DN470" s="169" t="str">
        <f>IF(DV466&lt;&gt;"",IF(AND(AND(DN466&gt;-1,DN468&gt;-1),OR(DN466&gt;10,DN468&gt;10),ABS(DN466-DN468)&gt;1,IF(OR(DN466&gt;11,DN468&gt;11),ABS(DN466-DN468)=2,TRUE),DN466=INT(DN466),DN468=INT(DN468)),"","Error"),"")</f>
        <v/>
      </c>
      <c r="DO470" s="169"/>
      <c r="DP470" s="169" t="str">
        <f>IF(DV466&lt;&gt;"",IF(AND(AND(DP466&gt;-1,DP468&gt;-1),OR(DP466&gt;10,DP468&gt;10),ABS(DP466-DP468)&gt;1,IF(OR(DP466&gt;11,DP468&gt;11),ABS(DP466-DP468)=2,TRUE),DP466=INT(DP466),DP468=INT(DP468)),"","Error"),"")</f>
        <v/>
      </c>
      <c r="DQ470" s="169"/>
      <c r="DR470" s="169" t="str">
        <f>IF(AND(DV466&lt;&gt;"",DR466&lt;&gt;""),IF(AND(AND(DR466&gt;-1,DR468&gt;-1),OR(DR466&gt;10,DR468&gt;10),ABS(DR466-DR468)&gt;1,IF(OR(DR466&gt;11,DR468&gt;11),ABS(DR466-DR468)=2,TRUE),DR466=INT(DR466),DR468=INT(DR468)),"","Error"),"")</f>
        <v/>
      </c>
      <c r="DS470" s="169"/>
      <c r="DT470" s="169" t="str">
        <f>IF(AND(DV466&lt;&gt;"",DT466&lt;&gt;""),IF(AND(AND(DT466&gt;-1,DT468&gt;-1),OR(DT466&gt;10,DT468&gt;10),ABS(DT466-DT468)&gt;1,IF(OR(DT466&gt;11,DT468&gt;11),ABS(DT466-DT468)=2,TRUE),DT466=INT(DT466),DT468=INT(DT468)),"","Error"),"")</f>
        <v/>
      </c>
      <c r="DU470" s="169"/>
      <c r="DW470" s="126"/>
      <c r="DX470" s="126"/>
      <c r="DY470" s="126"/>
      <c r="DZ470" s="126"/>
      <c r="EA470" s="126"/>
      <c r="EB470" s="126"/>
      <c r="EC470" s="126"/>
      <c r="ED470" s="126"/>
      <c r="EE470" s="126"/>
      <c r="EF470" s="126"/>
      <c r="EG470" s="126"/>
      <c r="EH470" s="126"/>
      <c r="EI470" s="126"/>
    </row>
    <row r="471" spans="1:171" ht="11.25" customHeight="1">
      <c r="A471" s="212"/>
      <c r="B471" s="213"/>
      <c r="C471" s="217"/>
      <c r="D471" s="218"/>
      <c r="E471" s="218"/>
      <c r="F471" s="218"/>
      <c r="G471" s="218"/>
      <c r="H471" s="218"/>
      <c r="I471" s="218"/>
      <c r="J471" s="218"/>
      <c r="K471" s="218"/>
      <c r="L471" s="218"/>
      <c r="M471" s="218"/>
      <c r="N471" s="218"/>
      <c r="O471" s="218"/>
      <c r="P471" s="218"/>
      <c r="Q471" s="218"/>
      <c r="R471" s="218"/>
      <c r="S471" s="218"/>
      <c r="T471" s="218"/>
      <c r="U471" s="218"/>
      <c r="V471" s="218"/>
      <c r="W471" s="218"/>
      <c r="X471" s="218"/>
      <c r="Y471" s="219"/>
      <c r="Z471" s="232"/>
      <c r="AA471" s="233"/>
      <c r="AB471" s="234"/>
      <c r="AC471" s="233"/>
      <c r="AD471" s="234"/>
      <c r="AE471" s="233"/>
      <c r="AF471" s="234"/>
      <c r="AG471" s="233"/>
      <c r="AH471" s="235"/>
      <c r="AI471" s="236"/>
      <c r="AJ471" s="234"/>
      <c r="AK471" s="238"/>
      <c r="AL471" s="241"/>
      <c r="AM471" s="240"/>
      <c r="AN471" s="258"/>
      <c r="AO471" s="243"/>
      <c r="AQ471" s="126"/>
      <c r="AR471" s="126"/>
      <c r="AS471" s="126"/>
      <c r="AT471" s="126"/>
      <c r="AU471" s="126"/>
      <c r="AV471" s="126"/>
      <c r="AW471" s="126"/>
      <c r="AX471" s="126"/>
      <c r="AY471" s="126"/>
      <c r="AZ471" s="126"/>
      <c r="BA471" s="126"/>
      <c r="BB471" s="126"/>
      <c r="BC471" s="126"/>
      <c r="CG471" s="126"/>
      <c r="CH471" s="126"/>
      <c r="CI471" s="126"/>
      <c r="CJ471" s="126"/>
      <c r="CK471" s="126"/>
      <c r="CL471" s="126"/>
      <c r="CM471" s="126"/>
      <c r="CN471" s="126"/>
      <c r="CO471" s="126"/>
      <c r="CP471" s="126"/>
      <c r="CQ471" s="126"/>
      <c r="CR471" s="126"/>
      <c r="CS471" s="126"/>
      <c r="DW471" s="126"/>
      <c r="DX471" s="126"/>
      <c r="DY471" s="126"/>
      <c r="DZ471" s="126"/>
      <c r="EA471" s="126"/>
      <c r="EB471" s="126"/>
      <c r="EC471" s="126"/>
      <c r="ED471" s="126"/>
      <c r="EE471" s="126"/>
      <c r="EF471" s="126"/>
      <c r="EG471" s="126"/>
      <c r="EH471" s="126"/>
      <c r="EI471" s="126"/>
    </row>
    <row r="472" spans="1:171" ht="11.25" customHeight="1">
      <c r="A472" s="210" t="str">
        <f>AJ460</f>
        <v>F</v>
      </c>
      <c r="B472" s="211"/>
      <c r="C472" s="342"/>
      <c r="D472" s="343"/>
      <c r="E472" s="343"/>
      <c r="F472" s="343"/>
      <c r="G472" s="343"/>
      <c r="H472" s="343"/>
      <c r="I472" s="343"/>
      <c r="J472" s="343"/>
      <c r="K472" s="343"/>
      <c r="L472" s="343"/>
      <c r="M472" s="343"/>
      <c r="N472" s="343"/>
      <c r="O472" s="343"/>
      <c r="P472" s="343"/>
      <c r="Q472" s="343"/>
      <c r="R472" s="343"/>
      <c r="S472" s="343"/>
      <c r="T472" s="343"/>
      <c r="U472" s="343"/>
      <c r="V472" s="343"/>
      <c r="W472" s="343"/>
      <c r="X472" s="343"/>
      <c r="Y472" s="344"/>
      <c r="Z472" s="220" t="str">
        <f>IF(AJ462&lt;&gt;"",IF(AJ462="W","L","W"),"")</f>
        <v/>
      </c>
      <c r="AA472" s="221"/>
      <c r="AB472" s="227" t="str">
        <f>IF(AJ464&lt;&gt;"",IF(AJ464="W","L","W"),"")</f>
        <v/>
      </c>
      <c r="AC472" s="221"/>
      <c r="AD472" s="227" t="str">
        <f>IF(AJ466&lt;&gt;"",IF(AJ466="W","L","W"),"")</f>
        <v/>
      </c>
      <c r="AE472" s="221"/>
      <c r="AF472" s="227" t="str">
        <f>IF(AJ468&lt;&gt;"",IF(AJ468="W","L","W"),"")</f>
        <v/>
      </c>
      <c r="AG472" s="221"/>
      <c r="AH472" s="227" t="str">
        <f>IF(AJ470&lt;&gt;"",IF(AJ470="W","L","W"),"")</f>
        <v/>
      </c>
      <c r="AI472" s="221"/>
      <c r="AJ472" s="228"/>
      <c r="AK472" s="229"/>
      <c r="AL472" s="345" t="str">
        <f>IF(OR(COUNTIF(Z472:AJ472,"W"),COUNTIF(Z472:AJ472,"L")),COUNTIF(Z472:AJ472,"W")*2+COUNTIF(Z472:AJ472,"L"),"")</f>
        <v/>
      </c>
      <c r="AM472" s="346"/>
      <c r="AN472" s="242" t="str">
        <f>IF(AL472&lt;&gt;"",RANK(AL472,AL462:AL472,0),"")</f>
        <v/>
      </c>
      <c r="AO472" s="243"/>
      <c r="AQ472" s="127"/>
      <c r="AR472" s="127"/>
      <c r="AS472" s="127"/>
      <c r="AT472" s="127"/>
      <c r="AU472" s="127"/>
      <c r="AV472" s="127"/>
      <c r="AW472" s="127"/>
      <c r="AX472" s="127"/>
      <c r="AY472" s="127"/>
      <c r="AZ472" s="127"/>
      <c r="BA472" s="127"/>
      <c r="BB472" s="127"/>
      <c r="BC472" s="127"/>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c r="CG472" s="127"/>
      <c r="CH472" s="127"/>
      <c r="CI472" s="127"/>
      <c r="CJ472" s="127"/>
      <c r="CK472" s="127"/>
      <c r="CL472" s="127"/>
      <c r="CM472" s="127"/>
      <c r="CN472" s="127"/>
      <c r="CO472" s="127"/>
      <c r="CP472" s="127"/>
      <c r="CQ472" s="127"/>
      <c r="CR472" s="127"/>
      <c r="CS472" s="127"/>
      <c r="CT472" s="40"/>
      <c r="CU472" s="40"/>
      <c r="CV472" s="40"/>
      <c r="CW472" s="40"/>
      <c r="CX472" s="40"/>
      <c r="CY472" s="40"/>
      <c r="CZ472" s="40"/>
      <c r="DA472" s="40"/>
      <c r="DB472" s="40"/>
      <c r="DC472" s="40"/>
      <c r="DD472" s="40"/>
      <c r="DE472" s="40"/>
      <c r="DF472" s="40"/>
      <c r="DG472" s="40"/>
      <c r="DH472" s="40"/>
      <c r="DI472" s="40"/>
      <c r="DJ472" s="40"/>
      <c r="DK472" s="40"/>
      <c r="DL472" s="40"/>
      <c r="DM472" s="40"/>
      <c r="DN472" s="40"/>
      <c r="DO472" s="40"/>
      <c r="DP472" s="40"/>
      <c r="DQ472" s="40"/>
      <c r="DR472" s="40"/>
      <c r="DS472" s="40"/>
      <c r="DT472" s="40"/>
      <c r="DU472" s="40"/>
      <c r="DW472" s="126"/>
      <c r="DX472" s="126"/>
      <c r="DY472" s="126"/>
      <c r="DZ472" s="126"/>
      <c r="EA472" s="126"/>
      <c r="EB472" s="126"/>
      <c r="EC472" s="126"/>
      <c r="ED472" s="126"/>
      <c r="EE472" s="126"/>
      <c r="EF472" s="126"/>
      <c r="EG472" s="126"/>
      <c r="EH472" s="126"/>
      <c r="EI472" s="126"/>
    </row>
    <row r="473" spans="1:171" ht="11.25" customHeight="1" thickBot="1">
      <c r="A473" s="212"/>
      <c r="B473" s="213"/>
      <c r="C473" s="217"/>
      <c r="D473" s="218"/>
      <c r="E473" s="218"/>
      <c r="F473" s="218"/>
      <c r="G473" s="218"/>
      <c r="H473" s="218"/>
      <c r="I473" s="218"/>
      <c r="J473" s="218"/>
      <c r="K473" s="218"/>
      <c r="L473" s="218"/>
      <c r="M473" s="218"/>
      <c r="N473" s="218"/>
      <c r="O473" s="218"/>
      <c r="P473" s="218"/>
      <c r="Q473" s="218"/>
      <c r="R473" s="218"/>
      <c r="S473" s="218"/>
      <c r="T473" s="218"/>
      <c r="U473" s="218"/>
      <c r="V473" s="218"/>
      <c r="W473" s="218"/>
      <c r="X473" s="218"/>
      <c r="Y473" s="219"/>
      <c r="Z473" s="222"/>
      <c r="AA473" s="223"/>
      <c r="AB473" s="226"/>
      <c r="AC473" s="223"/>
      <c r="AD473" s="226"/>
      <c r="AE473" s="223"/>
      <c r="AF473" s="226"/>
      <c r="AG473" s="223"/>
      <c r="AH473" s="226"/>
      <c r="AI473" s="223"/>
      <c r="AJ473" s="230"/>
      <c r="AK473" s="231"/>
      <c r="AL473" s="347"/>
      <c r="AM473" s="348"/>
      <c r="AN473" s="248"/>
      <c r="AO473" s="249"/>
      <c r="AQ473" s="128"/>
      <c r="AR473" s="128"/>
      <c r="AS473" s="128"/>
      <c r="AT473" s="128"/>
      <c r="AU473" s="128"/>
      <c r="AV473" s="128"/>
      <c r="AW473" s="128"/>
      <c r="AX473" s="128"/>
      <c r="AY473" s="128"/>
      <c r="AZ473" s="128"/>
      <c r="BA473" s="128"/>
      <c r="BB473" s="128"/>
      <c r="BC473" s="128"/>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G473" s="128"/>
      <c r="CH473" s="128"/>
      <c r="CI473" s="128"/>
      <c r="CJ473" s="128"/>
      <c r="CK473" s="128"/>
      <c r="CL473" s="128"/>
      <c r="CM473" s="128"/>
      <c r="CN473" s="128"/>
      <c r="CO473" s="128"/>
      <c r="CP473" s="128"/>
      <c r="CQ473" s="128"/>
      <c r="CR473" s="128"/>
      <c r="CS473" s="128"/>
      <c r="CT473" s="41"/>
      <c r="CU473" s="41"/>
      <c r="CV473" s="41"/>
      <c r="CW473" s="41"/>
      <c r="CX473" s="41"/>
      <c r="CY473" s="41"/>
      <c r="CZ473" s="41"/>
      <c r="DA473" s="41"/>
      <c r="DB473" s="41"/>
      <c r="DC473" s="41"/>
      <c r="DD473" s="41"/>
      <c r="DE473" s="41"/>
      <c r="DF473" s="41"/>
      <c r="DG473" s="41"/>
      <c r="DH473" s="41"/>
      <c r="DI473" s="41"/>
      <c r="DJ473" s="41"/>
      <c r="DK473" s="41"/>
      <c r="DL473" s="41"/>
      <c r="DM473" s="41"/>
      <c r="DN473" s="41"/>
      <c r="DO473" s="41"/>
      <c r="DP473" s="41"/>
      <c r="DQ473" s="41"/>
      <c r="DR473" s="41"/>
      <c r="DS473" s="41"/>
      <c r="DT473" s="41"/>
      <c r="DU473" s="41"/>
      <c r="DW473" s="126"/>
      <c r="DX473" s="126"/>
      <c r="DY473" s="126"/>
      <c r="DZ473" s="126"/>
      <c r="EA473" s="126"/>
      <c r="EB473" s="126"/>
      <c r="EC473" s="126"/>
      <c r="ED473" s="126"/>
      <c r="EE473" s="126"/>
      <c r="EF473" s="126"/>
      <c r="EG473" s="126"/>
      <c r="EH473" s="126"/>
      <c r="EI473" s="126"/>
    </row>
    <row r="474" spans="1:171" ht="11.25" customHeight="1">
      <c r="AQ474" s="126"/>
      <c r="AR474" s="126"/>
      <c r="AS474" s="126"/>
      <c r="AT474" s="126"/>
      <c r="AU474" s="126"/>
      <c r="AV474" s="126"/>
      <c r="AW474" s="126"/>
      <c r="AX474" s="126"/>
      <c r="AY474" s="126"/>
      <c r="AZ474" s="126"/>
      <c r="BA474" s="126"/>
      <c r="BB474" s="126"/>
      <c r="BC474" s="126"/>
      <c r="CG474" s="126"/>
      <c r="CH474" s="126"/>
      <c r="CI474" s="126"/>
      <c r="CJ474" s="126"/>
      <c r="CK474" s="126"/>
      <c r="CL474" s="126"/>
      <c r="CM474" s="126"/>
      <c r="CN474" s="126"/>
      <c r="CO474" s="126"/>
      <c r="CP474" s="126"/>
      <c r="CQ474" s="126"/>
      <c r="CR474" s="126"/>
      <c r="CS474" s="126"/>
      <c r="DW474" s="126"/>
      <c r="DX474" s="126"/>
      <c r="DY474" s="126"/>
      <c r="DZ474" s="126"/>
      <c r="EA474" s="126"/>
      <c r="EB474" s="126"/>
      <c r="EC474" s="126"/>
      <c r="ED474" s="126"/>
      <c r="EE474" s="126"/>
      <c r="EF474" s="126"/>
      <c r="EG474" s="126"/>
      <c r="EH474" s="126"/>
      <c r="EI474" s="126"/>
    </row>
    <row r="475" spans="1:171" ht="11.25" customHeight="1" thickBot="1">
      <c r="AP475" s="2"/>
      <c r="AQ475" s="127"/>
      <c r="AR475" s="127"/>
      <c r="AS475" s="127"/>
      <c r="AT475" s="127"/>
      <c r="AU475" s="127"/>
      <c r="AV475" s="127"/>
      <c r="AW475" s="127"/>
      <c r="AX475" s="127"/>
      <c r="AY475" s="127"/>
      <c r="AZ475" s="127"/>
      <c r="BA475" s="127"/>
      <c r="BB475" s="127"/>
      <c r="BC475" s="127"/>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c r="CG475" s="127"/>
      <c r="CH475" s="127"/>
      <c r="CI475" s="127"/>
      <c r="CJ475" s="127"/>
      <c r="CK475" s="127"/>
      <c r="CL475" s="127"/>
      <c r="CM475" s="127"/>
      <c r="CN475" s="127"/>
      <c r="CO475" s="127"/>
      <c r="CP475" s="127"/>
      <c r="CQ475" s="127"/>
      <c r="CR475" s="127"/>
      <c r="CS475" s="127"/>
      <c r="CT475" s="40"/>
      <c r="CU475" s="40"/>
      <c r="CV475" s="40"/>
      <c r="CW475" s="40"/>
      <c r="CX475" s="40"/>
      <c r="CY475" s="40"/>
      <c r="CZ475" s="40"/>
      <c r="DA475" s="40"/>
      <c r="DB475" s="40"/>
      <c r="DC475" s="40"/>
      <c r="DD475" s="40"/>
      <c r="DE475" s="40"/>
      <c r="DF475" s="40"/>
      <c r="DG475" s="40"/>
      <c r="DH475" s="40"/>
      <c r="DI475" s="40"/>
      <c r="DJ475" s="40"/>
      <c r="DK475" s="40"/>
      <c r="DL475" s="40"/>
      <c r="DM475" s="40"/>
      <c r="DN475" s="40"/>
      <c r="DO475" s="40"/>
      <c r="DP475" s="40"/>
      <c r="DQ475" s="40"/>
      <c r="DR475" s="40"/>
      <c r="DS475" s="40"/>
      <c r="DT475" s="40"/>
      <c r="DU475" s="40"/>
      <c r="DV475" s="2"/>
      <c r="DW475" s="126"/>
      <c r="DX475" s="126"/>
      <c r="DY475" s="126"/>
      <c r="DZ475" s="126"/>
      <c r="EA475" s="126"/>
      <c r="EB475" s="126"/>
      <c r="EC475" s="126"/>
      <c r="ED475" s="126"/>
      <c r="EE475" s="126"/>
      <c r="EF475" s="126"/>
      <c r="EG475" s="126"/>
      <c r="EH475" s="126"/>
      <c r="EI475" s="126"/>
      <c r="FL475" s="2"/>
      <c r="FM475" s="2"/>
      <c r="FN475" s="2"/>
      <c r="FO475" s="2"/>
    </row>
    <row r="476" spans="1:171" ht="11.25" customHeight="1" thickBo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154" t="str">
        <f>CONCATENATE($A460," ",$D460,","," ",$F458)</f>
        <v>Group: 8, Women's Singles</v>
      </c>
      <c r="AR476" s="155"/>
      <c r="AS476" s="155"/>
      <c r="AT476" s="155"/>
      <c r="AU476" s="155"/>
      <c r="AV476" s="155"/>
      <c r="AW476" s="155"/>
      <c r="AX476" s="155"/>
      <c r="AY476" s="155"/>
      <c r="AZ476" s="155"/>
      <c r="BA476" s="155"/>
      <c r="BB476" s="155"/>
      <c r="BC476" s="156"/>
      <c r="BD476" s="163">
        <f>A485</f>
        <v>3</v>
      </c>
      <c r="BE476" s="164"/>
      <c r="BF476" s="183" t="str">
        <f>C485</f>
        <v>C</v>
      </c>
      <c r="BG476" s="185" t="str">
        <f>IF(VLOOKUP($BF476,$A462:$C472,3,FALSE)=0,"",CONCATENATE(VLOOKUP(VLOOKUP($BF476,$A462:$C472,3,FALSE),Players!$J:$N,4,FALSE)," ",VLOOKUP($BF476,$A462:$C472,3,FALSE)," ",IF(ISERROR(VLOOKUP(VLOOKUP($BF476,$A462:$C472,3,FALSE),Players!$J:$N,5,FALSE)),"()",CONCATENATE("(",VLOOKUP(VLOOKUP($BF476,$A462:$C472,3,FALSE),Players!$J:$N,5,FALSE),")"))))</f>
        <v/>
      </c>
      <c r="BH476" s="186"/>
      <c r="BI476" s="186"/>
      <c r="BJ476" s="186"/>
      <c r="BK476" s="186"/>
      <c r="BL476" s="186"/>
      <c r="BM476" s="186"/>
      <c r="BN476" s="186"/>
      <c r="BO476" s="186"/>
      <c r="BP476" s="186"/>
      <c r="BQ476" s="186"/>
      <c r="BR476" s="186"/>
      <c r="BS476" s="186"/>
      <c r="BT476" s="186"/>
      <c r="BU476" s="187"/>
      <c r="BV476" s="170" t="str">
        <f>IF(D485&lt;&gt;"",D485,"")</f>
        <v/>
      </c>
      <c r="BW476" s="171"/>
      <c r="BX476" s="335" t="str">
        <f>IF(F485&lt;&gt;"",F485,"")</f>
        <v/>
      </c>
      <c r="BY476" s="171"/>
      <c r="BZ476" s="335" t="str">
        <f>IF(H485&lt;&gt;"",H485,"")</f>
        <v/>
      </c>
      <c r="CA476" s="171"/>
      <c r="CB476" s="335" t="str">
        <f>IF(J485&lt;&gt;"",J485,"")</f>
        <v/>
      </c>
      <c r="CC476" s="171"/>
      <c r="CD476" s="335" t="str">
        <f>IF(L485&lt;&gt;"",L485,"")</f>
        <v/>
      </c>
      <c r="CE476" s="337"/>
      <c r="CF476" s="174" t="str">
        <f>IF($CD476=$CD478,IF($CB476=$CB478,IF($BZ476&lt;&gt;"",IF($BZ476&gt;$BZ478,"W","L"),""),IF($CB476&gt;$CB478,"W","L")),IF($CD476&gt;$CD478,"W","L"))</f>
        <v/>
      </c>
      <c r="CG476" s="154" t="str">
        <f>CONCATENATE($A460," ",$D460,","," ",$F458)</f>
        <v>Group: 8, Women's Singles</v>
      </c>
      <c r="CH476" s="155"/>
      <c r="CI476" s="155"/>
      <c r="CJ476" s="155"/>
      <c r="CK476" s="155"/>
      <c r="CL476" s="155"/>
      <c r="CM476" s="155"/>
      <c r="CN476" s="155"/>
      <c r="CO476" s="155"/>
      <c r="CP476" s="155"/>
      <c r="CQ476" s="155"/>
      <c r="CR476" s="155"/>
      <c r="CS476" s="156"/>
      <c r="CT476" s="163">
        <f>O485</f>
        <v>10</v>
      </c>
      <c r="CU476" s="164"/>
      <c r="CV476" s="183" t="str">
        <f>Q485</f>
        <v>A</v>
      </c>
      <c r="CW476" s="185" t="str">
        <f>IF(VLOOKUP($CV476,$A462:$C472,3,FALSE)=0,"",CONCATENATE(VLOOKUP(VLOOKUP($CV476,$A462:$C472,3,FALSE),Players!$J:$N,4,FALSE)," ",VLOOKUP($CV476,$A462:$C472,3,FALSE)," ",IF(ISERROR(VLOOKUP(VLOOKUP($CV476,$A462:$C472,3,FALSE),Players!$J:$N,5,FALSE)),"()",CONCATENATE("(",VLOOKUP(VLOOKUP($CV476,$A462:$C472,3,FALSE),Players!$J:$N,5,FALSE),")"))))</f>
        <v/>
      </c>
      <c r="CX476" s="186"/>
      <c r="CY476" s="186"/>
      <c r="CZ476" s="186"/>
      <c r="DA476" s="186"/>
      <c r="DB476" s="186"/>
      <c r="DC476" s="186"/>
      <c r="DD476" s="186"/>
      <c r="DE476" s="186"/>
      <c r="DF476" s="186"/>
      <c r="DG476" s="186"/>
      <c r="DH476" s="186"/>
      <c r="DI476" s="186"/>
      <c r="DJ476" s="186"/>
      <c r="DK476" s="187"/>
      <c r="DL476" s="170" t="str">
        <f>IF(R485&lt;&gt;"",R485,"")</f>
        <v/>
      </c>
      <c r="DM476" s="171"/>
      <c r="DN476" s="335" t="str">
        <f>IF(T485&lt;&gt;"",T485,"")</f>
        <v/>
      </c>
      <c r="DO476" s="171"/>
      <c r="DP476" s="335" t="str">
        <f>IF(V485&lt;&gt;"",V485,"")</f>
        <v/>
      </c>
      <c r="DQ476" s="171"/>
      <c r="DR476" s="335" t="str">
        <f>IF(X485&lt;&gt;"",X485,"")</f>
        <v/>
      </c>
      <c r="DS476" s="171"/>
      <c r="DT476" s="335" t="str">
        <f>IF(Z485&lt;&gt;"",Z485,"")</f>
        <v/>
      </c>
      <c r="DU476" s="337"/>
      <c r="DV476" s="174" t="str">
        <f>IF($DT476=$DT478,IF($DR476=$DR478,IF($DP476&lt;&gt;"",IF($DP476&gt;$DP478,"W","L"),""),IF($DR476&gt;$DR478,"W","L")),IF($DT476&gt;$DT478,"W","L"))</f>
        <v/>
      </c>
      <c r="DW476" s="126"/>
      <c r="DX476" s="126"/>
      <c r="DY476" s="126"/>
      <c r="DZ476" s="126"/>
      <c r="EA476" s="126"/>
      <c r="EB476" s="126"/>
      <c r="EC476" s="126"/>
      <c r="ED476" s="126"/>
      <c r="EE476" s="126"/>
      <c r="EF476" s="126"/>
      <c r="EG476" s="126"/>
      <c r="EH476" s="126"/>
      <c r="EI476" s="126"/>
      <c r="FL476" s="2"/>
      <c r="FM476" s="2"/>
      <c r="FN476" s="2"/>
      <c r="FO476" s="2"/>
    </row>
    <row r="477" spans="1:171" ht="11.25" customHeight="1">
      <c r="A477" s="170">
        <v>1</v>
      </c>
      <c r="B477" s="191"/>
      <c r="C477" s="183" t="str">
        <f>IF($D458="1P","A","A")</f>
        <v>A</v>
      </c>
      <c r="D477" s="197"/>
      <c r="E477" s="198"/>
      <c r="F477" s="197"/>
      <c r="G477" s="198"/>
      <c r="H477" s="197"/>
      <c r="I477" s="198"/>
      <c r="J477" s="197"/>
      <c r="K477" s="198"/>
      <c r="L477" s="197"/>
      <c r="M477" s="208"/>
      <c r="N477" s="69" t="str">
        <f>IF(CF456&lt;&gt;"",IF(CF456="W",IF(SUM(IF(D477&gt;D479,1,0),IF(F477&gt;F479,1,0),IF(H477&gt;H479,1,0),IF(J477&gt;J479,1,0),IF(L477&gt;L479,1,0))&lt;&gt;3,"E",""),""),"")</f>
        <v/>
      </c>
      <c r="O477" s="170">
        <v>8</v>
      </c>
      <c r="P477" s="191"/>
      <c r="Q477" s="183" t="str">
        <f>IF($D458="1P","C","B")</f>
        <v>B</v>
      </c>
      <c r="R477" s="197"/>
      <c r="S477" s="198"/>
      <c r="T477" s="197"/>
      <c r="U477" s="198"/>
      <c r="V477" s="197"/>
      <c r="W477" s="198"/>
      <c r="X477" s="197"/>
      <c r="Y477" s="198"/>
      <c r="Z477" s="197"/>
      <c r="AA477" s="208"/>
      <c r="AB477" s="69" t="str">
        <f>IF(DV456&lt;&gt;"",IF(DV456="W",IF(SUM(IF(R477&gt;R479,1,0),IF(T477&gt;T479,1,0),IF(V477&gt;V479,1,0),IF(X477&gt;X479,1,0),IF(Z477&gt;Z479,1,0))&lt;&gt;3,"E",""),""),"")</f>
        <v/>
      </c>
      <c r="AC477" s="170">
        <v>15</v>
      </c>
      <c r="AD477" s="191"/>
      <c r="AE477" s="183" t="str">
        <f>IF($D458="1P","D","B")</f>
        <v>B</v>
      </c>
      <c r="AF477" s="197"/>
      <c r="AG477" s="198"/>
      <c r="AH477" s="197"/>
      <c r="AI477" s="198"/>
      <c r="AJ477" s="197"/>
      <c r="AK477" s="198"/>
      <c r="AL477" s="197"/>
      <c r="AM477" s="198"/>
      <c r="AN477" s="197"/>
      <c r="AO477" s="208"/>
      <c r="AP477" s="69" t="str">
        <f>IF(FL456&lt;&gt;"",IF(FL456="W",IF(SUM(IF(AF477&gt;AF479,1,0),IF(AH477&gt;AH479,1,0),IF(AJ477&gt;AJ479,1,0),IF(AL477&gt;AL479,1,0),IF(AN477&gt;AN479,1,0))&lt;&gt;3,"E",""),""),"")</f>
        <v/>
      </c>
      <c r="AQ477" s="157"/>
      <c r="AR477" s="158"/>
      <c r="AS477" s="158"/>
      <c r="AT477" s="158"/>
      <c r="AU477" s="158"/>
      <c r="AV477" s="158"/>
      <c r="AW477" s="158"/>
      <c r="AX477" s="158"/>
      <c r="AY477" s="158"/>
      <c r="AZ477" s="158"/>
      <c r="BA477" s="158"/>
      <c r="BB477" s="158"/>
      <c r="BC477" s="159"/>
      <c r="BD477" s="165"/>
      <c r="BE477" s="166"/>
      <c r="BF477" s="184"/>
      <c r="BG477" s="188"/>
      <c r="BH477" s="189"/>
      <c r="BI477" s="189"/>
      <c r="BJ477" s="189"/>
      <c r="BK477" s="189"/>
      <c r="BL477" s="189"/>
      <c r="BM477" s="189"/>
      <c r="BN477" s="189"/>
      <c r="BO477" s="189"/>
      <c r="BP477" s="189"/>
      <c r="BQ477" s="189"/>
      <c r="BR477" s="189"/>
      <c r="BS477" s="189"/>
      <c r="BT477" s="189"/>
      <c r="BU477" s="190"/>
      <c r="BV477" s="172"/>
      <c r="BW477" s="173"/>
      <c r="BX477" s="336"/>
      <c r="BY477" s="173"/>
      <c r="BZ477" s="336"/>
      <c r="CA477" s="173"/>
      <c r="CB477" s="336"/>
      <c r="CC477" s="173"/>
      <c r="CD477" s="336"/>
      <c r="CE477" s="338"/>
      <c r="CF477" s="174"/>
      <c r="CG477" s="157"/>
      <c r="CH477" s="158"/>
      <c r="CI477" s="158"/>
      <c r="CJ477" s="158"/>
      <c r="CK477" s="158"/>
      <c r="CL477" s="158"/>
      <c r="CM477" s="158"/>
      <c r="CN477" s="158"/>
      <c r="CO477" s="158"/>
      <c r="CP477" s="158"/>
      <c r="CQ477" s="158"/>
      <c r="CR477" s="158"/>
      <c r="CS477" s="159"/>
      <c r="CT477" s="165"/>
      <c r="CU477" s="166"/>
      <c r="CV477" s="184"/>
      <c r="CW477" s="188"/>
      <c r="CX477" s="189"/>
      <c r="CY477" s="189"/>
      <c r="CZ477" s="189"/>
      <c r="DA477" s="189"/>
      <c r="DB477" s="189"/>
      <c r="DC477" s="189"/>
      <c r="DD477" s="189"/>
      <c r="DE477" s="189"/>
      <c r="DF477" s="189"/>
      <c r="DG477" s="189"/>
      <c r="DH477" s="189"/>
      <c r="DI477" s="189"/>
      <c r="DJ477" s="189"/>
      <c r="DK477" s="190"/>
      <c r="DL477" s="172"/>
      <c r="DM477" s="173"/>
      <c r="DN477" s="336"/>
      <c r="DO477" s="173"/>
      <c r="DP477" s="336"/>
      <c r="DQ477" s="173"/>
      <c r="DR477" s="336"/>
      <c r="DS477" s="173"/>
      <c r="DT477" s="336"/>
      <c r="DU477" s="338"/>
      <c r="DV477" s="174"/>
      <c r="DW477" s="126"/>
      <c r="DX477" s="126"/>
      <c r="DY477" s="126"/>
      <c r="DZ477" s="126"/>
      <c r="EA477" s="126"/>
      <c r="EB477" s="126"/>
      <c r="EC477" s="126"/>
      <c r="ED477" s="126"/>
      <c r="EE477" s="126"/>
      <c r="EF477" s="126"/>
      <c r="EG477" s="126"/>
      <c r="EH477" s="126"/>
      <c r="EI477" s="126"/>
      <c r="FL477" s="3"/>
      <c r="FM477" s="3"/>
      <c r="FN477" s="3"/>
      <c r="FO477" s="3"/>
    </row>
    <row r="478" spans="1:171" ht="11.25" customHeight="1">
      <c r="A478" s="192"/>
      <c r="B478" s="193"/>
      <c r="C478" s="196"/>
      <c r="D478" s="199"/>
      <c r="E478" s="200"/>
      <c r="F478" s="199"/>
      <c r="G478" s="200"/>
      <c r="H478" s="199"/>
      <c r="I478" s="200"/>
      <c r="J478" s="199"/>
      <c r="K478" s="200"/>
      <c r="L478" s="199"/>
      <c r="M478" s="209"/>
      <c r="N478" s="69" t="str">
        <f>IF(CF456&lt;&gt;"",IF(ISERROR(AND(BV460="",BX460="",BZ460="",CB460="",CD460="")),"E",IF(AND(BV460="",BX460="",BZ460="",CB460="",CD460=""),"","E")),"")</f>
        <v/>
      </c>
      <c r="O478" s="192"/>
      <c r="P478" s="193"/>
      <c r="Q478" s="196"/>
      <c r="R478" s="199"/>
      <c r="S478" s="200"/>
      <c r="T478" s="199"/>
      <c r="U478" s="200"/>
      <c r="V478" s="199"/>
      <c r="W478" s="200"/>
      <c r="X478" s="199"/>
      <c r="Y478" s="200"/>
      <c r="Z478" s="199"/>
      <c r="AA478" s="209"/>
      <c r="AB478" s="69" t="str">
        <f>IF(DV456&lt;&gt;"",IF(ISERROR(AND(DL460="",DN460="",DP460="",DQ460="",DT460="")),"E",IF(AND(DL460="",DN460="",DP460="",DR460="",DT460=""),"","E")),"")</f>
        <v/>
      </c>
      <c r="AC478" s="192"/>
      <c r="AD478" s="193"/>
      <c r="AE478" s="196"/>
      <c r="AF478" s="199"/>
      <c r="AG478" s="200"/>
      <c r="AH478" s="199"/>
      <c r="AI478" s="200"/>
      <c r="AJ478" s="199"/>
      <c r="AK478" s="200"/>
      <c r="AL478" s="199"/>
      <c r="AM478" s="200"/>
      <c r="AN478" s="199"/>
      <c r="AO478" s="209"/>
      <c r="AP478" s="69" t="str">
        <f>IF(FL456&lt;&gt;"",IF(ISERROR(AND(FB460="",FD460="",FF460="",FH460="",FJ460="")),"E",IF(AND(FB460="",FD460="",FF460="",FH460="",FJ460=""),"","E")),"")</f>
        <v/>
      </c>
      <c r="AQ478" s="157"/>
      <c r="AR478" s="158"/>
      <c r="AS478" s="158"/>
      <c r="AT478" s="158"/>
      <c r="AU478" s="158"/>
      <c r="AV478" s="158"/>
      <c r="AW478" s="158"/>
      <c r="AX478" s="158"/>
      <c r="AY478" s="158"/>
      <c r="AZ478" s="158"/>
      <c r="BA478" s="158"/>
      <c r="BB478" s="158"/>
      <c r="BC478" s="159"/>
      <c r="BD478" s="165"/>
      <c r="BE478" s="166"/>
      <c r="BF478" s="175" t="str">
        <f>C487</f>
        <v>D</v>
      </c>
      <c r="BG478" s="177" t="str">
        <f>IF(VLOOKUP($BF478,$A462:$C472,3,FALSE)=0,"",CONCATENATE(VLOOKUP(VLOOKUP($BF478,$A462:$C472,3,FALSE),Players!$J:$N,4,FALSE)," ",VLOOKUP($BF478,$A462:$C472,3,FALSE)," ",IF(ISERROR(VLOOKUP(VLOOKUP($BF478,$A462:$C472,3,FALSE),Players!$J:$N,5,FALSE)),"()",CONCATENATE("(",VLOOKUP(VLOOKUP($BF478,$A462:$C472,3,FALSE),Players!$J:$N,5,FALSE),")"))))</f>
        <v/>
      </c>
      <c r="BH478" s="178"/>
      <c r="BI478" s="178"/>
      <c r="BJ478" s="178"/>
      <c r="BK478" s="178"/>
      <c r="BL478" s="178"/>
      <c r="BM478" s="178"/>
      <c r="BN478" s="178"/>
      <c r="BO478" s="178"/>
      <c r="BP478" s="178"/>
      <c r="BQ478" s="178"/>
      <c r="BR478" s="178"/>
      <c r="BS478" s="178"/>
      <c r="BT478" s="178"/>
      <c r="BU478" s="179"/>
      <c r="BV478" s="150" t="str">
        <f>IF(D487&lt;&gt;"",D487,"")</f>
        <v/>
      </c>
      <c r="BW478" s="151"/>
      <c r="BX478" s="288" t="str">
        <f>IF(F487&lt;&gt;"",F487,"")</f>
        <v/>
      </c>
      <c r="BY478" s="151"/>
      <c r="BZ478" s="288" t="str">
        <f>IF(H487&lt;&gt;"",H487,"")</f>
        <v/>
      </c>
      <c r="CA478" s="151"/>
      <c r="CB478" s="288" t="str">
        <f>IF(J487&lt;&gt;"",J487,"")</f>
        <v/>
      </c>
      <c r="CC478" s="151"/>
      <c r="CD478" s="288" t="str">
        <f>IF(L487&lt;&gt;"",L487,"")</f>
        <v/>
      </c>
      <c r="CE478" s="332"/>
      <c r="CF478" s="174" t="str">
        <f>IF($CF476&lt;&gt;"",IF(CF476="W","L","W"),"")</f>
        <v/>
      </c>
      <c r="CG478" s="157"/>
      <c r="CH478" s="158"/>
      <c r="CI478" s="158"/>
      <c r="CJ478" s="158"/>
      <c r="CK478" s="158"/>
      <c r="CL478" s="158"/>
      <c r="CM478" s="158"/>
      <c r="CN478" s="158"/>
      <c r="CO478" s="158"/>
      <c r="CP478" s="158"/>
      <c r="CQ478" s="158"/>
      <c r="CR478" s="158"/>
      <c r="CS478" s="159"/>
      <c r="CT478" s="165"/>
      <c r="CU478" s="166"/>
      <c r="CV478" s="175" t="str">
        <f>Q487</f>
        <v>B</v>
      </c>
      <c r="CW478" s="177" t="str">
        <f>IF(VLOOKUP($CV478,$A462:$C472,3,FALSE)=0,"",CONCATENATE(VLOOKUP(VLOOKUP($CV478,$A462:$C472,3,FALSE),Players!$J:$N,4,FALSE)," ",VLOOKUP($CV478,$A462:$C472,3,FALSE)," ",IF(ISERROR(VLOOKUP(VLOOKUP($CV478,$A462:$C472,3,FALSE),Players!$J:$N,5,FALSE)),"()",CONCATENATE("(",VLOOKUP(VLOOKUP($CV478,$A462:$C472,3,FALSE),Players!$J:$N,5,FALSE),")"))))</f>
        <v/>
      </c>
      <c r="CX478" s="178"/>
      <c r="CY478" s="178"/>
      <c r="CZ478" s="178"/>
      <c r="DA478" s="178"/>
      <c r="DB478" s="178"/>
      <c r="DC478" s="178"/>
      <c r="DD478" s="178"/>
      <c r="DE478" s="178"/>
      <c r="DF478" s="178"/>
      <c r="DG478" s="178"/>
      <c r="DH478" s="178"/>
      <c r="DI478" s="178"/>
      <c r="DJ478" s="178"/>
      <c r="DK478" s="179"/>
      <c r="DL478" s="150" t="str">
        <f>IF(R487&lt;&gt;"",R487,"")</f>
        <v/>
      </c>
      <c r="DM478" s="151"/>
      <c r="DN478" s="288" t="str">
        <f>IF(T487&lt;&gt;"",T487,"")</f>
        <v/>
      </c>
      <c r="DO478" s="151"/>
      <c r="DP478" s="288" t="str">
        <f>IF(V487&lt;&gt;"",V487,"")</f>
        <v/>
      </c>
      <c r="DQ478" s="151"/>
      <c r="DR478" s="288" t="str">
        <f>IF(X487&lt;&gt;"",X487,"")</f>
        <v/>
      </c>
      <c r="DS478" s="151"/>
      <c r="DT478" s="288" t="str">
        <f>IF(Z487&lt;&gt;"",Z487,"")</f>
        <v/>
      </c>
      <c r="DU478" s="332"/>
      <c r="DV478" s="174" t="str">
        <f>IF($DV476&lt;&gt;"",IF(DV476="W","L","W"),"")</f>
        <v/>
      </c>
      <c r="DW478" s="126"/>
      <c r="DX478" s="126"/>
      <c r="DY478" s="126"/>
      <c r="DZ478" s="126"/>
      <c r="EA478" s="126"/>
      <c r="EB478" s="126"/>
      <c r="EC478" s="126"/>
      <c r="ED478" s="126"/>
      <c r="EE478" s="126"/>
      <c r="EF478" s="126"/>
      <c r="EG478" s="126"/>
      <c r="EH478" s="126"/>
      <c r="EI478" s="126"/>
      <c r="FL478" s="3"/>
      <c r="FM478" s="3"/>
      <c r="FN478" s="3"/>
      <c r="FO478" s="3"/>
    </row>
    <row r="479" spans="1:171" ht="11.25" customHeight="1" thickBot="1">
      <c r="A479" s="192"/>
      <c r="B479" s="193"/>
      <c r="C479" s="175" t="str">
        <f>IF($D458="1P","F","F")</f>
        <v>F</v>
      </c>
      <c r="D479" s="201"/>
      <c r="E479" s="202"/>
      <c r="F479" s="201"/>
      <c r="G479" s="202"/>
      <c r="H479" s="201"/>
      <c r="I479" s="202"/>
      <c r="J479" s="201"/>
      <c r="K479" s="202"/>
      <c r="L479" s="201"/>
      <c r="M479" s="205"/>
      <c r="N479" s="69" t="str">
        <f>IF(CF456&lt;&gt;"",IF(ISERROR(AND(BV460="",BX460="",BZ460="",CB460="",CD460="")),"E",IF(AND(BV460="",BX460="",BZ460="",CB460="",CD460=""),"","E")),"")</f>
        <v/>
      </c>
      <c r="O479" s="192"/>
      <c r="P479" s="193"/>
      <c r="Q479" s="175" t="str">
        <f>IF($D458="1P","E","D")</f>
        <v>D</v>
      </c>
      <c r="R479" s="201"/>
      <c r="S479" s="202"/>
      <c r="T479" s="201"/>
      <c r="U479" s="202"/>
      <c r="V479" s="201"/>
      <c r="W479" s="202"/>
      <c r="X479" s="201"/>
      <c r="Y479" s="202"/>
      <c r="Z479" s="201"/>
      <c r="AA479" s="205"/>
      <c r="AB479" s="69" t="str">
        <f>IF(DV456&lt;&gt;"",IF(ISERROR(AND(DL460="",DN460="",DP460="",DQ460="",DT460="")),"E",IF(AND(DL460="",DN460="",DP460="",DR460="",DT460=""),"","E")),"")</f>
        <v/>
      </c>
      <c r="AC479" s="192"/>
      <c r="AD479" s="193"/>
      <c r="AE479" s="175" t="str">
        <f>IF($D458="1P","E","C")</f>
        <v>C</v>
      </c>
      <c r="AF479" s="201"/>
      <c r="AG479" s="202"/>
      <c r="AH479" s="201"/>
      <c r="AI479" s="202"/>
      <c r="AJ479" s="201"/>
      <c r="AK479" s="202"/>
      <c r="AL479" s="201"/>
      <c r="AM479" s="202"/>
      <c r="AN479" s="201"/>
      <c r="AO479" s="205"/>
      <c r="AP479" s="69" t="str">
        <f>IF(FL456&lt;&gt;"",IF(ISERROR(AND(FB460="",FD460="",FF460="",FH460="",FJ460="")),"E",IF(AND(FB460="",FD460="",FF460="",FH460="",FJ460=""),"","E")),"")</f>
        <v/>
      </c>
      <c r="AQ479" s="160"/>
      <c r="AR479" s="161"/>
      <c r="AS479" s="161"/>
      <c r="AT479" s="161"/>
      <c r="AU479" s="161"/>
      <c r="AV479" s="161"/>
      <c r="AW479" s="161"/>
      <c r="AX479" s="161"/>
      <c r="AY479" s="161"/>
      <c r="AZ479" s="161"/>
      <c r="BA479" s="161"/>
      <c r="BB479" s="161"/>
      <c r="BC479" s="162"/>
      <c r="BD479" s="167"/>
      <c r="BE479" s="168"/>
      <c r="BF479" s="176"/>
      <c r="BG479" s="180"/>
      <c r="BH479" s="181"/>
      <c r="BI479" s="181"/>
      <c r="BJ479" s="181"/>
      <c r="BK479" s="181"/>
      <c r="BL479" s="181"/>
      <c r="BM479" s="181"/>
      <c r="BN479" s="181"/>
      <c r="BO479" s="181"/>
      <c r="BP479" s="181"/>
      <c r="BQ479" s="181"/>
      <c r="BR479" s="181"/>
      <c r="BS479" s="181"/>
      <c r="BT479" s="181"/>
      <c r="BU479" s="182"/>
      <c r="BV479" s="152"/>
      <c r="BW479" s="153"/>
      <c r="BX479" s="333"/>
      <c r="BY479" s="153"/>
      <c r="BZ479" s="333"/>
      <c r="CA479" s="153"/>
      <c r="CB479" s="333"/>
      <c r="CC479" s="153"/>
      <c r="CD479" s="333"/>
      <c r="CE479" s="334"/>
      <c r="CF479" s="341"/>
      <c r="CG479" s="160"/>
      <c r="CH479" s="161"/>
      <c r="CI479" s="161"/>
      <c r="CJ479" s="161"/>
      <c r="CK479" s="161"/>
      <c r="CL479" s="161"/>
      <c r="CM479" s="161"/>
      <c r="CN479" s="161"/>
      <c r="CO479" s="161"/>
      <c r="CP479" s="161"/>
      <c r="CQ479" s="161"/>
      <c r="CR479" s="161"/>
      <c r="CS479" s="162"/>
      <c r="CT479" s="167"/>
      <c r="CU479" s="168"/>
      <c r="CV479" s="176"/>
      <c r="CW479" s="180"/>
      <c r="CX479" s="181"/>
      <c r="CY479" s="181"/>
      <c r="CZ479" s="181"/>
      <c r="DA479" s="181"/>
      <c r="DB479" s="181"/>
      <c r="DC479" s="181"/>
      <c r="DD479" s="181"/>
      <c r="DE479" s="181"/>
      <c r="DF479" s="181"/>
      <c r="DG479" s="181"/>
      <c r="DH479" s="181"/>
      <c r="DI479" s="181"/>
      <c r="DJ479" s="181"/>
      <c r="DK479" s="182"/>
      <c r="DL479" s="152"/>
      <c r="DM479" s="153"/>
      <c r="DN479" s="333"/>
      <c r="DO479" s="153"/>
      <c r="DP479" s="333"/>
      <c r="DQ479" s="153"/>
      <c r="DR479" s="333"/>
      <c r="DS479" s="153"/>
      <c r="DT479" s="333"/>
      <c r="DU479" s="334"/>
      <c r="DV479" s="174"/>
      <c r="DW479" s="126"/>
      <c r="DX479" s="126"/>
      <c r="DY479" s="126"/>
      <c r="DZ479" s="126"/>
      <c r="EA479" s="126"/>
      <c r="EB479" s="126"/>
      <c r="EC479" s="126"/>
      <c r="ED479" s="126"/>
      <c r="EE479" s="126"/>
      <c r="EF479" s="126"/>
      <c r="EG479" s="126"/>
      <c r="EH479" s="126"/>
      <c r="EI479" s="126"/>
      <c r="FL479" s="3"/>
      <c r="FM479" s="3"/>
      <c r="FN479" s="3"/>
      <c r="FO479" s="3"/>
    </row>
    <row r="480" spans="1:171" ht="11.25" customHeight="1" thickBot="1">
      <c r="A480" s="194"/>
      <c r="B480" s="195"/>
      <c r="C480" s="207"/>
      <c r="D480" s="203"/>
      <c r="E480" s="204"/>
      <c r="F480" s="203"/>
      <c r="G480" s="204"/>
      <c r="H480" s="203"/>
      <c r="I480" s="204"/>
      <c r="J480" s="203"/>
      <c r="K480" s="204"/>
      <c r="L480" s="203"/>
      <c r="M480" s="206"/>
      <c r="N480" s="69" t="str">
        <f>IF(CF458&lt;&gt;"",IF(CF458="W",IF(SUM(IF(D479&gt;D477,1,0),IF(F479&gt;F477,1,0),IF(H479&gt;H477,1,0),IF(J479&gt;J477,1,0),IF(L479&gt;L477,1,0))&lt;&gt;3,"E",""),""),"")</f>
        <v/>
      </c>
      <c r="O480" s="194"/>
      <c r="P480" s="195"/>
      <c r="Q480" s="207"/>
      <c r="R480" s="203"/>
      <c r="S480" s="204"/>
      <c r="T480" s="203"/>
      <c r="U480" s="204"/>
      <c r="V480" s="203"/>
      <c r="W480" s="204"/>
      <c r="X480" s="203"/>
      <c r="Y480" s="204"/>
      <c r="Z480" s="203"/>
      <c r="AA480" s="206"/>
      <c r="AB480" s="69" t="str">
        <f>IF(DV458&lt;&gt;"",IF(DV458="W",IF(SUM(IF(R479&gt;R477,1,0),IF(T479&gt;T477,1,0),IF(V479&gt;V477,1,0),IF(X479&gt;X477,1,0),IF(Z479&gt;Z477,1,0))&lt;&gt;3,"E",""),""),"")</f>
        <v/>
      </c>
      <c r="AC480" s="194"/>
      <c r="AD480" s="195"/>
      <c r="AE480" s="207"/>
      <c r="AF480" s="203"/>
      <c r="AG480" s="204"/>
      <c r="AH480" s="203"/>
      <c r="AI480" s="204"/>
      <c r="AJ480" s="203"/>
      <c r="AK480" s="204"/>
      <c r="AL480" s="203"/>
      <c r="AM480" s="204"/>
      <c r="AN480" s="203"/>
      <c r="AO480" s="206"/>
      <c r="AP480" s="69" t="str">
        <f>IF(FL458&lt;&gt;"",IF(FL458="W",IF(SUM(IF(AF479&gt;AF477,1,0),IF(AH479&gt;AH477,1,0),IF(AJ479&gt;AJ477,1,0),IF(AL479&gt;AL477,1,0),IF(AN479&gt;AN477,1,0))&lt;&gt;3,"E",""),""),"")</f>
        <v/>
      </c>
      <c r="AQ480" s="126"/>
      <c r="AR480" s="126"/>
      <c r="AS480" s="126"/>
      <c r="AT480" s="126"/>
      <c r="AU480" s="126"/>
      <c r="AV480" s="126"/>
      <c r="AW480" s="126"/>
      <c r="AX480" s="126"/>
      <c r="AY480" s="126"/>
      <c r="AZ480" s="126"/>
      <c r="BA480" s="126"/>
      <c r="BB480" s="126"/>
      <c r="BC480" s="126"/>
      <c r="BV480" s="169" t="str">
        <f>IF(CF476&lt;&gt;"",IF(AND(AND(BV476&gt;-1,BV478&gt;-1),OR(BV476&gt;10,BV478&gt;10),ABS(BV476-BV478)&gt;1,IF(OR(BV476&gt;11,BV478&gt;11),ABS(BV476-BV478)=2,TRUE),BV476=INT(BV476),BV478=INT(BV478)),"","Error"),"")</f>
        <v/>
      </c>
      <c r="BW480" s="169"/>
      <c r="BX480" s="169" t="str">
        <f>IF(CF476&lt;&gt;"",IF(AND(AND(BX476&gt;-1,BX478&gt;-1),OR(BX476&gt;10,BX478&gt;10),ABS(BX476-BX478)&gt;1,IF(OR(BX476&gt;11,BX478&gt;11),ABS(BX476-BX478)=2,TRUE),BX476=INT(BX476),BX478=INT(BX478)),"","Error"),"")</f>
        <v/>
      </c>
      <c r="BY480" s="169"/>
      <c r="BZ480" s="169" t="str">
        <f>IF(CF476&lt;&gt;"",IF(AND(AND(BZ476&gt;-1,BZ478&gt;-1),OR(BZ476&gt;10,BZ478&gt;10),ABS(BZ476-BZ478)&gt;1,IF(OR(BZ476&gt;11,BZ478&gt;11),ABS(BZ476-BZ478)=2,TRUE),BZ476=INT(BZ476),BZ478=INT(BZ478)),"","Error"),"")</f>
        <v/>
      </c>
      <c r="CA480" s="169"/>
      <c r="CB480" s="169" t="str">
        <f>IF(AND(CF476&lt;&gt;"",CB476&lt;&gt;""),IF(AND(AND(CB476&gt;-1,CB478&gt;-1),OR(CB476&gt;10,CB478&gt;10),ABS(CB476-CB478)&gt;1,IF(OR(CB476&gt;11,CB478&gt;11),ABS(CB476-CB478)=2,TRUE),CB476=INT(CB476),CB478=INT(CB478)),"","Error"),"")</f>
        <v/>
      </c>
      <c r="CC480" s="169"/>
      <c r="CD480" s="169" t="str">
        <f>IF(AND(CF476&lt;&gt;"",CD476&lt;&gt;""),IF(AND(AND(CD476&gt;-1,CD478&gt;-1),OR(CD476&gt;10,CD478&gt;10),ABS(CD476-CD478)&gt;1,IF(OR(CD476&gt;11,CD478&gt;11),ABS(CD476-CD478)=2,TRUE),CD476=INT(CD476),CD478=INT(CD478)),"","Error"),"")</f>
        <v/>
      </c>
      <c r="CE480" s="169"/>
      <c r="CG480" s="126"/>
      <c r="CH480" s="126"/>
      <c r="CI480" s="126"/>
      <c r="CJ480" s="126"/>
      <c r="CK480" s="126"/>
      <c r="CL480" s="126"/>
      <c r="CM480" s="126"/>
      <c r="CN480" s="126"/>
      <c r="CO480" s="126"/>
      <c r="CP480" s="126"/>
      <c r="CQ480" s="126"/>
      <c r="CR480" s="126"/>
      <c r="CS480" s="126"/>
      <c r="DL480" s="169" t="str">
        <f>IF(DV476&lt;&gt;"",IF(AND(AND(DL476&gt;-1,DL478&gt;-1),OR(DL476&gt;10,DL478&gt;10),ABS(DL476-DL478)&gt;1,IF(OR(DL476&gt;11,DL478&gt;11),ABS(DL476-DL478)=2,TRUE),DL476=INT(DL476),DL478=INT(DL478)),"","Error"),"")</f>
        <v/>
      </c>
      <c r="DM480" s="169"/>
      <c r="DN480" s="169" t="str">
        <f>IF(DV476&lt;&gt;"",IF(AND(AND(DN476&gt;-1,DN478&gt;-1),OR(DN476&gt;10,DN478&gt;10),ABS(DN476-DN478)&gt;1,IF(OR(DN476&gt;11,DN478&gt;11),ABS(DN476-DN478)=2,TRUE),DN476=INT(DN476),DN478=INT(DN478)),"","Error"),"")</f>
        <v/>
      </c>
      <c r="DO480" s="169"/>
      <c r="DP480" s="169" t="str">
        <f>IF(DV476&lt;&gt;"",IF(AND(AND(DP476&gt;-1,DP478&gt;-1),OR(DP476&gt;10,DP478&gt;10),ABS(DP476-DP478)&gt;1,IF(OR(DP476&gt;11,DP478&gt;11),ABS(DP476-DP478)=2,TRUE),DP476=INT(DP476),DP478=INT(DP478)),"","Error"),"")</f>
        <v/>
      </c>
      <c r="DQ480" s="169"/>
      <c r="DR480" s="169" t="str">
        <f>IF(AND(DV476&lt;&gt;"",DR476&lt;&gt;""),IF(AND(AND(DR476&gt;-1,DR478&gt;-1),OR(DR476&gt;10,DR478&gt;10),ABS(DR476-DR478)&gt;1,IF(OR(DR476&gt;11,DR478&gt;11),ABS(DR476-DR478)=2,TRUE),DR476=INT(DR476),DR478=INT(DR478)),"","Error"),"")</f>
        <v/>
      </c>
      <c r="DS480" s="169"/>
      <c r="DT480" s="169" t="str">
        <f>IF(AND(DV476&lt;&gt;"",DT476&lt;&gt;""),IF(AND(AND(DT476&gt;-1,DT478&gt;-1),OR(DT476&gt;10,DT478&gt;10),ABS(DT476-DT478)&gt;1,IF(OR(DT476&gt;11,DT478&gt;11),ABS(DT476-DT478)=2,TRUE),DT476=INT(DT476),DT478=INT(DT478)),"","Error"),"")</f>
        <v/>
      </c>
      <c r="DU480" s="169"/>
      <c r="DV480" s="3"/>
      <c r="DW480" s="126"/>
      <c r="DX480" s="126"/>
      <c r="DY480" s="126"/>
      <c r="DZ480" s="126"/>
      <c r="EA480" s="126"/>
      <c r="EB480" s="126"/>
      <c r="EC480" s="126"/>
      <c r="ED480" s="126"/>
      <c r="EE480" s="126"/>
      <c r="EF480" s="126"/>
      <c r="EG480" s="126"/>
      <c r="EH480" s="126"/>
      <c r="EI480" s="126"/>
      <c r="FL480" s="3"/>
      <c r="FM480" s="3"/>
      <c r="FN480" s="3"/>
      <c r="FO480" s="3"/>
    </row>
    <row r="481" spans="1:171" ht="11.25" customHeight="1">
      <c r="A481" s="170">
        <v>2</v>
      </c>
      <c r="B481" s="191"/>
      <c r="C481" s="183" t="str">
        <f>IF($D458="1P","B","B")</f>
        <v>B</v>
      </c>
      <c r="D481" s="197"/>
      <c r="E481" s="198"/>
      <c r="F481" s="197"/>
      <c r="G481" s="198"/>
      <c r="H481" s="197"/>
      <c r="I481" s="198"/>
      <c r="J481" s="197"/>
      <c r="K481" s="198"/>
      <c r="L481" s="197"/>
      <c r="M481" s="208"/>
      <c r="N481" s="69" t="str">
        <f>IF(CF466&lt;&gt;"",IF(CF466="W",IF(SUM(IF(D481&gt;D483,1,0),IF(F481&gt;F483,1,0),IF(H481&gt;H483,1,0),IF(J481&gt;J483,1,0),IF(L481&gt;L483,1,0))&lt;&gt;3,"E",""),""),"")</f>
        <v/>
      </c>
      <c r="O481" s="170">
        <v>9</v>
      </c>
      <c r="P481" s="191"/>
      <c r="Q481" s="183" t="str">
        <f>IF($D458="1P","B","E")</f>
        <v>E</v>
      </c>
      <c r="R481" s="197"/>
      <c r="S481" s="198"/>
      <c r="T481" s="197"/>
      <c r="U481" s="198"/>
      <c r="V481" s="197"/>
      <c r="W481" s="198"/>
      <c r="X481" s="197"/>
      <c r="Y481" s="198"/>
      <c r="Z481" s="197"/>
      <c r="AA481" s="208"/>
      <c r="AB481" s="69" t="str">
        <f>IF(DV466&lt;&gt;"",IF(DV466="W",IF(SUM(IF(R481&gt;R483,1,0),IF(T481&gt;T483,1,0),IF(V481&gt;V483,1,0),IF(X481&gt;X483,1,0),IF(Z481&gt;Z483,1,0))&lt;&gt;3,"E",""),""),"")</f>
        <v/>
      </c>
      <c r="AP481" s="3"/>
      <c r="AQ481" s="126"/>
      <c r="AR481" s="126"/>
      <c r="AS481" s="126"/>
      <c r="AT481" s="126"/>
      <c r="AU481" s="126"/>
      <c r="AV481" s="126"/>
      <c r="AW481" s="126"/>
      <c r="AX481" s="126"/>
      <c r="AY481" s="126"/>
      <c r="AZ481" s="126"/>
      <c r="BA481" s="126"/>
      <c r="BB481" s="126"/>
      <c r="BC481" s="126"/>
      <c r="CG481" s="126"/>
      <c r="CH481" s="126"/>
      <c r="CI481" s="126"/>
      <c r="CJ481" s="126"/>
      <c r="CK481" s="126"/>
      <c r="CL481" s="126"/>
      <c r="CM481" s="126"/>
      <c r="CN481" s="126"/>
      <c r="CO481" s="126"/>
      <c r="CP481" s="126"/>
      <c r="CQ481" s="126"/>
      <c r="CR481" s="126"/>
      <c r="CS481" s="126"/>
      <c r="DV481" s="3"/>
      <c r="DW481" s="126"/>
      <c r="DX481" s="126"/>
      <c r="DY481" s="126"/>
      <c r="DZ481" s="126"/>
      <c r="EA481" s="126"/>
      <c r="EB481" s="126"/>
      <c r="EC481" s="126"/>
      <c r="ED481" s="126"/>
      <c r="EE481" s="126"/>
      <c r="EF481" s="126"/>
      <c r="EG481" s="126"/>
      <c r="EH481" s="126"/>
      <c r="EI481" s="126"/>
      <c r="FL481" s="3"/>
      <c r="FM481" s="3"/>
      <c r="FN481" s="3"/>
      <c r="FO481" s="3"/>
    </row>
    <row r="482" spans="1:171" ht="11.25" customHeight="1">
      <c r="A482" s="192"/>
      <c r="B482" s="193"/>
      <c r="C482" s="196"/>
      <c r="D482" s="199"/>
      <c r="E482" s="200"/>
      <c r="F482" s="199"/>
      <c r="G482" s="200"/>
      <c r="H482" s="199"/>
      <c r="I482" s="200"/>
      <c r="J482" s="199"/>
      <c r="K482" s="200"/>
      <c r="L482" s="199"/>
      <c r="M482" s="209"/>
      <c r="N482" s="69" t="str">
        <f>IF(CF466&lt;&gt;"",IF(ISERROR(AND(BV470="",BX470="",BZ470="",CB470="",CD470="")),"E",IF(AND(BV470="",BX470="",BZ470="",CB470="",CD470=""),"","E")),"")</f>
        <v/>
      </c>
      <c r="O482" s="192"/>
      <c r="P482" s="193"/>
      <c r="Q482" s="196"/>
      <c r="R482" s="199"/>
      <c r="S482" s="200"/>
      <c r="T482" s="199"/>
      <c r="U482" s="200"/>
      <c r="V482" s="199"/>
      <c r="W482" s="200"/>
      <c r="X482" s="199"/>
      <c r="Y482" s="200"/>
      <c r="Z482" s="199"/>
      <c r="AA482" s="209"/>
      <c r="AB482" s="69" t="str">
        <f>IF(DV466&lt;&gt;"",IF(ISERROR(AND(DL470="",DN470="",DP470="",DQ470="",DT470="")),"E",IF(AND(DL470="",DN470="",DP470="",DR470="",DT470=""),"","E")),"")</f>
        <v/>
      </c>
      <c r="AP482" s="3"/>
      <c r="AQ482" s="127"/>
      <c r="AR482" s="127"/>
      <c r="AS482" s="127"/>
      <c r="AT482" s="127"/>
      <c r="AU482" s="127"/>
      <c r="AV482" s="127"/>
      <c r="AW482" s="127"/>
      <c r="AX482" s="127"/>
      <c r="AY482" s="127"/>
      <c r="AZ482" s="127"/>
      <c r="BA482" s="127"/>
      <c r="BB482" s="127"/>
      <c r="BC482" s="127"/>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3"/>
      <c r="CG482" s="127"/>
      <c r="CH482" s="127"/>
      <c r="CI482" s="127"/>
      <c r="CJ482" s="127"/>
      <c r="CK482" s="127"/>
      <c r="CL482" s="127"/>
      <c r="CM482" s="127"/>
      <c r="CN482" s="127"/>
      <c r="CO482" s="127"/>
      <c r="CP482" s="127"/>
      <c r="CQ482" s="127"/>
      <c r="CR482" s="127"/>
      <c r="CS482" s="127"/>
      <c r="CT482" s="40"/>
      <c r="CU482" s="40"/>
      <c r="CV482" s="40"/>
      <c r="CW482" s="40"/>
      <c r="CX482" s="40"/>
      <c r="CY482" s="40"/>
      <c r="CZ482" s="40"/>
      <c r="DA482" s="40"/>
      <c r="DB482" s="40"/>
      <c r="DC482" s="40"/>
      <c r="DD482" s="40"/>
      <c r="DE482" s="40"/>
      <c r="DF482" s="40"/>
      <c r="DG482" s="40"/>
      <c r="DH482" s="40"/>
      <c r="DI482" s="40"/>
      <c r="DJ482" s="40"/>
      <c r="DK482" s="40"/>
      <c r="DL482" s="40"/>
      <c r="DM482" s="40"/>
      <c r="DN482" s="40"/>
      <c r="DO482" s="40"/>
      <c r="DP482" s="40"/>
      <c r="DQ482" s="40"/>
      <c r="DR482" s="40"/>
      <c r="DS482" s="40"/>
      <c r="DT482" s="40"/>
      <c r="DU482" s="40"/>
      <c r="DV482" s="3"/>
      <c r="DW482" s="126"/>
      <c r="DX482" s="126"/>
      <c r="DY482" s="126"/>
      <c r="DZ482" s="126"/>
      <c r="EA482" s="126"/>
      <c r="EB482" s="126"/>
      <c r="EC482" s="126"/>
      <c r="ED482" s="126"/>
      <c r="EE482" s="126"/>
      <c r="EF482" s="126"/>
      <c r="EG482" s="126"/>
      <c r="EH482" s="126"/>
      <c r="EI482" s="126"/>
      <c r="FL482" s="3"/>
      <c r="FM482" s="3"/>
      <c r="FN482" s="3"/>
      <c r="FO482" s="3"/>
    </row>
    <row r="483" spans="1:171" ht="11.25" customHeight="1">
      <c r="A483" s="192"/>
      <c r="B483" s="193"/>
      <c r="C483" s="175" t="str">
        <f>IF($D458="1P","E","E")</f>
        <v>E</v>
      </c>
      <c r="D483" s="201"/>
      <c r="E483" s="202"/>
      <c r="F483" s="201"/>
      <c r="G483" s="202"/>
      <c r="H483" s="201"/>
      <c r="I483" s="202"/>
      <c r="J483" s="201"/>
      <c r="K483" s="202"/>
      <c r="L483" s="201"/>
      <c r="M483" s="205"/>
      <c r="N483" s="69" t="str">
        <f>IF(CF466&lt;&gt;"",IF(ISERROR(AND(BV470="",BX470="",BZ470="",CB470="",CD470="")),"E",IF(AND(BV470="",BX470="",BZ470="",CB470="",CD470=""),"","E")),"")</f>
        <v/>
      </c>
      <c r="O483" s="192"/>
      <c r="P483" s="193"/>
      <c r="Q483" s="175" t="str">
        <f>IF($D458="1P","F","F")</f>
        <v>F</v>
      </c>
      <c r="R483" s="201"/>
      <c r="S483" s="202"/>
      <c r="T483" s="201"/>
      <c r="U483" s="202"/>
      <c r="V483" s="201"/>
      <c r="W483" s="202"/>
      <c r="X483" s="201"/>
      <c r="Y483" s="202"/>
      <c r="Z483" s="201"/>
      <c r="AA483" s="205"/>
      <c r="AB483" s="69" t="str">
        <f>IF(DV466&lt;&gt;"",IF(ISERROR(AND(DL470="",DN470="",DP470="",DQ470="",DT470="")),"E",IF(AND(DL470="",DN470="",DP470="",DR470="",DT470=""),"","E")),"")</f>
        <v/>
      </c>
      <c r="AP483" s="3"/>
      <c r="AQ483" s="128"/>
      <c r="AR483" s="128"/>
      <c r="AS483" s="128"/>
      <c r="AT483" s="128"/>
      <c r="AU483" s="128"/>
      <c r="AV483" s="128"/>
      <c r="AW483" s="128"/>
      <c r="AX483" s="128"/>
      <c r="AY483" s="128"/>
      <c r="AZ483" s="128"/>
      <c r="BA483" s="128"/>
      <c r="BB483" s="128"/>
      <c r="BC483" s="128"/>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3"/>
      <c r="CG483" s="128"/>
      <c r="CH483" s="128"/>
      <c r="CI483" s="128"/>
      <c r="CJ483" s="128"/>
      <c r="CK483" s="128"/>
      <c r="CL483" s="128"/>
      <c r="CM483" s="128"/>
      <c r="CN483" s="128"/>
      <c r="CO483" s="128"/>
      <c r="CP483" s="128"/>
      <c r="CQ483" s="128"/>
      <c r="CR483" s="128"/>
      <c r="CS483" s="128"/>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3"/>
      <c r="DW483" s="130"/>
      <c r="DX483" s="130"/>
      <c r="DY483" s="130"/>
      <c r="DZ483" s="130"/>
      <c r="EA483" s="130"/>
      <c r="EB483" s="130"/>
      <c r="EC483" s="130"/>
      <c r="ED483" s="130"/>
      <c r="EE483" s="130"/>
      <c r="EF483" s="130"/>
      <c r="EG483" s="130"/>
      <c r="EH483" s="130"/>
      <c r="EI483" s="130"/>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3"/>
      <c r="FM483" s="3"/>
      <c r="FN483" s="3"/>
      <c r="FO483" s="3"/>
    </row>
    <row r="484" spans="1:171" ht="11.25" customHeight="1" thickBot="1">
      <c r="A484" s="194"/>
      <c r="B484" s="195"/>
      <c r="C484" s="207"/>
      <c r="D484" s="203"/>
      <c r="E484" s="204"/>
      <c r="F484" s="203"/>
      <c r="G484" s="204"/>
      <c r="H484" s="203"/>
      <c r="I484" s="204"/>
      <c r="J484" s="203"/>
      <c r="K484" s="204"/>
      <c r="L484" s="203"/>
      <c r="M484" s="206"/>
      <c r="N484" s="69" t="str">
        <f>IF(CF468&lt;&gt;"",IF(CF468="W",IF(SUM(IF(D483&gt;D481,1,0),IF(F483&gt;F481,1,0),IF(H483&gt;H481,1,0),IF(J483&gt;J481,1,0),IF(L483&gt;L481,1,0))&lt;&gt;3,"E",""),""),"")</f>
        <v/>
      </c>
      <c r="O484" s="194"/>
      <c r="P484" s="195"/>
      <c r="Q484" s="207"/>
      <c r="R484" s="203"/>
      <c r="S484" s="204"/>
      <c r="T484" s="203"/>
      <c r="U484" s="204"/>
      <c r="V484" s="203"/>
      <c r="W484" s="204"/>
      <c r="X484" s="203"/>
      <c r="Y484" s="204"/>
      <c r="Z484" s="203"/>
      <c r="AA484" s="206"/>
      <c r="AB484" s="69" t="str">
        <f>IF(DV468&lt;&gt;"",IF(DV468="W",IF(SUM(IF(R483&gt;R481,1,0),IF(T483&gt;T481,1,0),IF(V483&gt;V481,1,0),IF(X483&gt;X481,1,0),IF(Z483&gt;Z481,1,0))&lt;&gt;3,"E",""),""),"")</f>
        <v/>
      </c>
      <c r="AP484" s="3"/>
      <c r="AQ484" s="126"/>
      <c r="AR484" s="126"/>
      <c r="AS484" s="126"/>
      <c r="AT484" s="126"/>
      <c r="AU484" s="126"/>
      <c r="AV484" s="126"/>
      <c r="AW484" s="126"/>
      <c r="AX484" s="126"/>
      <c r="AY484" s="126"/>
      <c r="AZ484" s="126"/>
      <c r="BA484" s="126"/>
      <c r="BB484" s="126"/>
      <c r="BC484" s="126"/>
      <c r="CF484" s="3"/>
      <c r="CG484" s="126"/>
      <c r="CH484" s="126"/>
      <c r="CI484" s="126"/>
      <c r="CJ484" s="126"/>
      <c r="CK484" s="126"/>
      <c r="CL484" s="126"/>
      <c r="CM484" s="126"/>
      <c r="CN484" s="126"/>
      <c r="CO484" s="126"/>
      <c r="CP484" s="126"/>
      <c r="CQ484" s="126"/>
      <c r="CR484" s="126"/>
      <c r="CS484" s="126"/>
      <c r="DV484" s="3"/>
      <c r="DW484" s="130"/>
      <c r="DX484" s="130"/>
      <c r="DY484" s="130"/>
      <c r="DZ484" s="130"/>
      <c r="EA484" s="130"/>
      <c r="EB484" s="130"/>
      <c r="EC484" s="130"/>
      <c r="ED484" s="130"/>
      <c r="EE484" s="130"/>
      <c r="EF484" s="130"/>
      <c r="EG484" s="130"/>
      <c r="EH484" s="130"/>
      <c r="EI484" s="130"/>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3"/>
      <c r="FM484" s="3"/>
      <c r="FN484" s="3"/>
      <c r="FO484" s="3"/>
    </row>
    <row r="485" spans="1:171" ht="11.25" customHeight="1" thickBot="1">
      <c r="A485" s="170">
        <v>3</v>
      </c>
      <c r="B485" s="191"/>
      <c r="C485" s="183" t="str">
        <f>IF($D458="1P","C","C")</f>
        <v>C</v>
      </c>
      <c r="D485" s="197"/>
      <c r="E485" s="198"/>
      <c r="F485" s="197"/>
      <c r="G485" s="198"/>
      <c r="H485" s="197"/>
      <c r="I485" s="198"/>
      <c r="J485" s="197"/>
      <c r="K485" s="198"/>
      <c r="L485" s="197"/>
      <c r="M485" s="208"/>
      <c r="N485" s="69" t="str">
        <f>IF(CF476&lt;&gt;"",IF(CF476="W",IF(SUM(IF(D485&gt;D487,1,0),IF(F485&gt;F487,1,0),IF(H485&gt;H487,1,0),IF(J485&gt;J487,1,0),IF(L485&gt;L487,1,0))&lt;&gt;3,"E",""),""),"")</f>
        <v/>
      </c>
      <c r="O485" s="170">
        <v>10</v>
      </c>
      <c r="P485" s="191"/>
      <c r="Q485" s="183" t="str">
        <f>IF($D458="1P","A","A")</f>
        <v>A</v>
      </c>
      <c r="R485" s="197"/>
      <c r="S485" s="198"/>
      <c r="T485" s="197"/>
      <c r="U485" s="198"/>
      <c r="V485" s="197"/>
      <c r="W485" s="198"/>
      <c r="X485" s="197"/>
      <c r="Y485" s="198"/>
      <c r="Z485" s="197"/>
      <c r="AA485" s="208"/>
      <c r="AB485" s="69" t="str">
        <f>IF(DV476&lt;&gt;"",IF(DV476="W",IF(SUM(IF(R485&gt;R487,1,0),IF(T485&gt;T487,1,0),IF(V485&gt;V487,1,0),IF(X485&gt;X487,1,0),IF(Z485&gt;Z487,1,0))&lt;&gt;3,"E",""),""),"")</f>
        <v/>
      </c>
      <c r="AP485" s="3"/>
      <c r="AQ485" s="127"/>
      <c r="AR485" s="127"/>
      <c r="AS485" s="127"/>
      <c r="AT485" s="127"/>
      <c r="AU485" s="127"/>
      <c r="AV485" s="127"/>
      <c r="AW485" s="127"/>
      <c r="AX485" s="127"/>
      <c r="AY485" s="127"/>
      <c r="AZ485" s="127"/>
      <c r="BA485" s="127"/>
      <c r="BB485" s="127"/>
      <c r="BC485" s="127"/>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3"/>
      <c r="CG485" s="127"/>
      <c r="CH485" s="127"/>
      <c r="CI485" s="127"/>
      <c r="CJ485" s="127"/>
      <c r="CK485" s="127"/>
      <c r="CL485" s="127"/>
      <c r="CM485" s="127"/>
      <c r="CN485" s="127"/>
      <c r="CO485" s="127"/>
      <c r="CP485" s="127"/>
      <c r="CQ485" s="127"/>
      <c r="CR485" s="127"/>
      <c r="CS485" s="127"/>
      <c r="CT485" s="40"/>
      <c r="CU485" s="40"/>
      <c r="CV485" s="40"/>
      <c r="CW485" s="40"/>
      <c r="CX485" s="40"/>
      <c r="CY485" s="40"/>
      <c r="CZ485" s="40"/>
      <c r="DA485" s="40"/>
      <c r="DB485" s="40"/>
      <c r="DC485" s="40"/>
      <c r="DD485" s="40"/>
      <c r="DE485" s="40"/>
      <c r="DF485" s="40"/>
      <c r="DG485" s="40"/>
      <c r="DH485" s="40"/>
      <c r="DI485" s="40"/>
      <c r="DJ485" s="40"/>
      <c r="DK485" s="40"/>
      <c r="DL485" s="40"/>
      <c r="DM485" s="40"/>
      <c r="DN485" s="40"/>
      <c r="DO485" s="40"/>
      <c r="DP485" s="40"/>
      <c r="DQ485" s="40"/>
      <c r="DR485" s="40"/>
      <c r="DS485" s="40"/>
      <c r="DT485" s="40"/>
      <c r="DU485" s="40"/>
      <c r="DV485" s="3"/>
      <c r="DW485" s="129"/>
      <c r="DX485" s="129"/>
      <c r="DY485" s="129"/>
      <c r="DZ485" s="129"/>
      <c r="EA485" s="129"/>
      <c r="EB485" s="129"/>
      <c r="EC485" s="129"/>
      <c r="ED485" s="129"/>
      <c r="EE485" s="129"/>
      <c r="EF485" s="129"/>
      <c r="EG485" s="129"/>
      <c r="EH485" s="129"/>
      <c r="EI485" s="129"/>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row>
    <row r="486" spans="1:171" ht="11.25" customHeight="1">
      <c r="A486" s="192"/>
      <c r="B486" s="193"/>
      <c r="C486" s="196"/>
      <c r="D486" s="199"/>
      <c r="E486" s="200"/>
      <c r="F486" s="199"/>
      <c r="G486" s="200"/>
      <c r="H486" s="199"/>
      <c r="I486" s="200"/>
      <c r="J486" s="199"/>
      <c r="K486" s="200"/>
      <c r="L486" s="199"/>
      <c r="M486" s="209"/>
      <c r="N486" s="69" t="str">
        <f>IF(CF476&lt;&gt;"",IF(ISERROR(AND(BV480="",BX480="",BZ480="",CB480="",CD480="")),"E",IF(AND(BV480="",BX480="",BZ480="",CB480="",CD480=""),"","E")),"")</f>
        <v/>
      </c>
      <c r="O486" s="192"/>
      <c r="P486" s="193"/>
      <c r="Q486" s="196"/>
      <c r="R486" s="199"/>
      <c r="S486" s="200"/>
      <c r="T486" s="199"/>
      <c r="U486" s="200"/>
      <c r="V486" s="199"/>
      <c r="W486" s="200"/>
      <c r="X486" s="199"/>
      <c r="Y486" s="200"/>
      <c r="Z486" s="199"/>
      <c r="AA486" s="209"/>
      <c r="AB486" s="69" t="str">
        <f>IF(DV476&lt;&gt;"",IF(ISERROR(AND(DL480="",DN480="",DP480="",DQ480="",DT480="")),"E",IF(AND(DL480="",DN480="",DP480="",DR480="",DT480=""),"","E")),"")</f>
        <v/>
      </c>
      <c r="AP486" s="3"/>
      <c r="AQ486" s="154" t="str">
        <f>CONCATENATE($A460," ",$D460,","," ",$F458)</f>
        <v>Group: 8, Women's Singles</v>
      </c>
      <c r="AR486" s="155"/>
      <c r="AS486" s="155"/>
      <c r="AT486" s="155"/>
      <c r="AU486" s="155"/>
      <c r="AV486" s="155"/>
      <c r="AW486" s="155"/>
      <c r="AX486" s="155"/>
      <c r="AY486" s="155"/>
      <c r="AZ486" s="155"/>
      <c r="BA486" s="155"/>
      <c r="BB486" s="155"/>
      <c r="BC486" s="156"/>
      <c r="BD486" s="163">
        <f>A489</f>
        <v>4</v>
      </c>
      <c r="BE486" s="164"/>
      <c r="BF486" s="183" t="str">
        <f>C489</f>
        <v>A</v>
      </c>
      <c r="BG486" s="185" t="str">
        <f>IF(VLOOKUP($BF486,$A462:$C472,3,FALSE)=0,"",CONCATENATE(VLOOKUP(VLOOKUP($BF486,$A462:$C472,3,FALSE),Players!$J:$N,4,FALSE)," ",VLOOKUP($BF486,$A462:$C472,3,FALSE)," ",IF(ISERROR(VLOOKUP(VLOOKUP($BF486,$A462:$C472,3,FALSE),Players!$J:$N,5,FALSE)),"()",CONCATENATE("(",VLOOKUP(VLOOKUP($BF486,$A462:$C472,3,FALSE),Players!$J:$N,5,FALSE),")"))))</f>
        <v/>
      </c>
      <c r="BH486" s="186"/>
      <c r="BI486" s="186"/>
      <c r="BJ486" s="186"/>
      <c r="BK486" s="186"/>
      <c r="BL486" s="186"/>
      <c r="BM486" s="186"/>
      <c r="BN486" s="186"/>
      <c r="BO486" s="186"/>
      <c r="BP486" s="186"/>
      <c r="BQ486" s="186"/>
      <c r="BR486" s="186"/>
      <c r="BS486" s="186"/>
      <c r="BT486" s="186"/>
      <c r="BU486" s="187"/>
      <c r="BV486" s="170" t="str">
        <f>IF(D489&lt;&gt;"",D489,"")</f>
        <v/>
      </c>
      <c r="BW486" s="171"/>
      <c r="BX486" s="335" t="str">
        <f>IF(F489&lt;&gt;"",F489,"")</f>
        <v/>
      </c>
      <c r="BY486" s="171"/>
      <c r="BZ486" s="335" t="str">
        <f>IF(H489&lt;&gt;"",H489,"")</f>
        <v/>
      </c>
      <c r="CA486" s="171"/>
      <c r="CB486" s="335" t="str">
        <f>IF(J489&lt;&gt;"",J489,"")</f>
        <v/>
      </c>
      <c r="CC486" s="171"/>
      <c r="CD486" s="335" t="str">
        <f>IF(L489&lt;&gt;"",L489,"")</f>
        <v/>
      </c>
      <c r="CE486" s="337"/>
      <c r="CF486" s="174" t="str">
        <f>IF($CD486=$CD488,IF($CB486=$CB488,IF($BZ486&lt;&gt;"",IF($BZ486&gt;$BZ488,"W","L"),""),IF($CB486&gt;$CB488,"W","L")),IF($CD486&gt;$CD488,"W","L"))</f>
        <v/>
      </c>
      <c r="CG486" s="154" t="str">
        <f>CONCATENATE($A460," ",$D460,","," ",$F458)</f>
        <v>Group: 8, Women's Singles</v>
      </c>
      <c r="CH486" s="155"/>
      <c r="CI486" s="155"/>
      <c r="CJ486" s="155"/>
      <c r="CK486" s="155"/>
      <c r="CL486" s="155"/>
      <c r="CM486" s="155"/>
      <c r="CN486" s="155"/>
      <c r="CO486" s="155"/>
      <c r="CP486" s="155"/>
      <c r="CQ486" s="155"/>
      <c r="CR486" s="155"/>
      <c r="CS486" s="156"/>
      <c r="CT486" s="163">
        <f>O489</f>
        <v>11</v>
      </c>
      <c r="CU486" s="164"/>
      <c r="CV486" s="183" t="str">
        <f>Q489</f>
        <v>C</v>
      </c>
      <c r="CW486" s="185" t="str">
        <f>IF(VLOOKUP($CV486,$A462:$C472,3,FALSE)=0,"",CONCATENATE(VLOOKUP(VLOOKUP($CV486,$A462:$C472,3,FALSE),Players!$J:$N,4,FALSE)," ",VLOOKUP($CV486,$A462:$C472,3,FALSE)," ",IF(ISERROR(VLOOKUP(VLOOKUP($CV486,$A462:$C472,3,FALSE),Players!$J:$N,5,FALSE)),"()",CONCATENATE("(",VLOOKUP(VLOOKUP($CV486,$A462:$C472,3,FALSE),Players!$J:$N,5,FALSE),")"))))</f>
        <v/>
      </c>
      <c r="CX486" s="186"/>
      <c r="CY486" s="186"/>
      <c r="CZ486" s="186"/>
      <c r="DA486" s="186"/>
      <c r="DB486" s="186"/>
      <c r="DC486" s="186"/>
      <c r="DD486" s="186"/>
      <c r="DE486" s="186"/>
      <c r="DF486" s="186"/>
      <c r="DG486" s="186"/>
      <c r="DH486" s="186"/>
      <c r="DI486" s="186"/>
      <c r="DJ486" s="186"/>
      <c r="DK486" s="187"/>
      <c r="DL486" s="170" t="str">
        <f>IF(R489&lt;&gt;"",R489,"")</f>
        <v/>
      </c>
      <c r="DM486" s="171"/>
      <c r="DN486" s="335" t="str">
        <f>IF(T489&lt;&gt;"",T489,"")</f>
        <v/>
      </c>
      <c r="DO486" s="171"/>
      <c r="DP486" s="335" t="str">
        <f>IF(V489&lt;&gt;"",V489,"")</f>
        <v/>
      </c>
      <c r="DQ486" s="171"/>
      <c r="DR486" s="335" t="str">
        <f>IF(X489&lt;&gt;"",X489,"")</f>
        <v/>
      </c>
      <c r="DS486" s="171"/>
      <c r="DT486" s="335" t="str">
        <f>IF(Z489&lt;&gt;"",Z489,"")</f>
        <v/>
      </c>
      <c r="DU486" s="337"/>
      <c r="DV486" s="174" t="str">
        <f>IF($DT486=$DT488,IF($DR486=$DR488,IF($DP486&lt;&gt;"",IF($DP486&gt;$DP488,"W","L"),""),IF($DR486&gt;$DR488,"W","L")),IF($DT486&gt;$DT488,"W","L"))</f>
        <v/>
      </c>
      <c r="DW486" s="129"/>
      <c r="DX486" s="129"/>
      <c r="DY486" s="129"/>
      <c r="DZ486" s="129"/>
      <c r="EA486" s="129"/>
      <c r="EB486" s="129"/>
      <c r="EC486" s="129"/>
      <c r="ED486" s="129"/>
      <c r="EE486" s="129"/>
      <c r="EF486" s="129"/>
      <c r="EG486" s="129"/>
      <c r="EH486" s="129"/>
      <c r="EI486" s="129"/>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row>
    <row r="487" spans="1:171" ht="11.25" customHeight="1">
      <c r="A487" s="192"/>
      <c r="B487" s="193"/>
      <c r="C487" s="175" t="str">
        <f>IF($D458="1P","D","D")</f>
        <v>D</v>
      </c>
      <c r="D487" s="201"/>
      <c r="E487" s="202"/>
      <c r="F487" s="201"/>
      <c r="G487" s="202"/>
      <c r="H487" s="201"/>
      <c r="I487" s="202"/>
      <c r="J487" s="201"/>
      <c r="K487" s="202"/>
      <c r="L487" s="201"/>
      <c r="M487" s="205"/>
      <c r="N487" s="69" t="str">
        <f>IF(CF476&lt;&gt;"",IF(ISERROR(AND(BV480="",BX480="",BZ480="",CB480="",CD480="")),"E",IF(AND(BV480="",BX480="",BZ480="",CB480="",CD480=""),"","E")),"")</f>
        <v/>
      </c>
      <c r="O487" s="192"/>
      <c r="P487" s="193"/>
      <c r="Q487" s="175" t="str">
        <f>IF($D458="1P","C","B")</f>
        <v>B</v>
      </c>
      <c r="R487" s="201"/>
      <c r="S487" s="202"/>
      <c r="T487" s="201"/>
      <c r="U487" s="202"/>
      <c r="V487" s="201"/>
      <c r="W487" s="202"/>
      <c r="X487" s="201"/>
      <c r="Y487" s="202"/>
      <c r="Z487" s="201"/>
      <c r="AA487" s="205"/>
      <c r="AB487" s="69" t="str">
        <f>IF(DV476&lt;&gt;"",IF(ISERROR(AND(DL480="",DN480="",DP480="",DQ480="",DT480="")),"E",IF(AND(DL480="",DN480="",DP480="",DR480="",DT480=""),"","E")),"")</f>
        <v/>
      </c>
      <c r="AP487" s="3"/>
      <c r="AQ487" s="157"/>
      <c r="AR487" s="158"/>
      <c r="AS487" s="158"/>
      <c r="AT487" s="158"/>
      <c r="AU487" s="158"/>
      <c r="AV487" s="158"/>
      <c r="AW487" s="158"/>
      <c r="AX487" s="158"/>
      <c r="AY487" s="158"/>
      <c r="AZ487" s="158"/>
      <c r="BA487" s="158"/>
      <c r="BB487" s="158"/>
      <c r="BC487" s="159"/>
      <c r="BD487" s="165"/>
      <c r="BE487" s="166"/>
      <c r="BF487" s="184"/>
      <c r="BG487" s="188"/>
      <c r="BH487" s="189"/>
      <c r="BI487" s="189"/>
      <c r="BJ487" s="189"/>
      <c r="BK487" s="189"/>
      <c r="BL487" s="189"/>
      <c r="BM487" s="189"/>
      <c r="BN487" s="189"/>
      <c r="BO487" s="189"/>
      <c r="BP487" s="189"/>
      <c r="BQ487" s="189"/>
      <c r="BR487" s="189"/>
      <c r="BS487" s="189"/>
      <c r="BT487" s="189"/>
      <c r="BU487" s="190"/>
      <c r="BV487" s="172"/>
      <c r="BW487" s="173"/>
      <c r="BX487" s="336"/>
      <c r="BY487" s="173"/>
      <c r="BZ487" s="336"/>
      <c r="CA487" s="173"/>
      <c r="CB487" s="336"/>
      <c r="CC487" s="173"/>
      <c r="CD487" s="336"/>
      <c r="CE487" s="338"/>
      <c r="CF487" s="174"/>
      <c r="CG487" s="157"/>
      <c r="CH487" s="158"/>
      <c r="CI487" s="158"/>
      <c r="CJ487" s="158"/>
      <c r="CK487" s="158"/>
      <c r="CL487" s="158"/>
      <c r="CM487" s="158"/>
      <c r="CN487" s="158"/>
      <c r="CO487" s="158"/>
      <c r="CP487" s="158"/>
      <c r="CQ487" s="158"/>
      <c r="CR487" s="158"/>
      <c r="CS487" s="159"/>
      <c r="CT487" s="165"/>
      <c r="CU487" s="166"/>
      <c r="CV487" s="184"/>
      <c r="CW487" s="188"/>
      <c r="CX487" s="189"/>
      <c r="CY487" s="189"/>
      <c r="CZ487" s="189"/>
      <c r="DA487" s="189"/>
      <c r="DB487" s="189"/>
      <c r="DC487" s="189"/>
      <c r="DD487" s="189"/>
      <c r="DE487" s="189"/>
      <c r="DF487" s="189"/>
      <c r="DG487" s="189"/>
      <c r="DH487" s="189"/>
      <c r="DI487" s="189"/>
      <c r="DJ487" s="189"/>
      <c r="DK487" s="190"/>
      <c r="DL487" s="172"/>
      <c r="DM487" s="173"/>
      <c r="DN487" s="336"/>
      <c r="DO487" s="173"/>
      <c r="DP487" s="336"/>
      <c r="DQ487" s="173"/>
      <c r="DR487" s="336"/>
      <c r="DS487" s="173"/>
      <c r="DT487" s="336"/>
      <c r="DU487" s="338"/>
      <c r="DV487" s="174"/>
      <c r="DW487" s="129"/>
      <c r="DX487" s="129"/>
      <c r="DY487" s="129"/>
      <c r="DZ487" s="129"/>
      <c r="EA487" s="129"/>
      <c r="EB487" s="129"/>
      <c r="EC487" s="129"/>
      <c r="ED487" s="129"/>
      <c r="EE487" s="129"/>
      <c r="EF487" s="129"/>
      <c r="EG487" s="129"/>
      <c r="EH487" s="129"/>
      <c r="EI487" s="129"/>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row>
    <row r="488" spans="1:171" ht="11.25" customHeight="1" thickBot="1">
      <c r="A488" s="194"/>
      <c r="B488" s="195"/>
      <c r="C488" s="207"/>
      <c r="D488" s="203"/>
      <c r="E488" s="204"/>
      <c r="F488" s="203"/>
      <c r="G488" s="204"/>
      <c r="H488" s="203"/>
      <c r="I488" s="204"/>
      <c r="J488" s="203"/>
      <c r="K488" s="204"/>
      <c r="L488" s="203"/>
      <c r="M488" s="206"/>
      <c r="N488" s="69" t="str">
        <f>IF(CF478&lt;&gt;"",IF(CF478="W",IF(SUM(IF(D487&gt;D485,1,0),IF(F487&gt;F485,1,0),IF(H487&gt;H485,1,0),IF(J487&gt;J485,1,0),IF(L487&gt;L485,1,0))&lt;&gt;3,"E",""),""),"")</f>
        <v/>
      </c>
      <c r="O488" s="194"/>
      <c r="P488" s="195"/>
      <c r="Q488" s="207"/>
      <c r="R488" s="203"/>
      <c r="S488" s="204"/>
      <c r="T488" s="203"/>
      <c r="U488" s="204"/>
      <c r="V488" s="203"/>
      <c r="W488" s="204"/>
      <c r="X488" s="203"/>
      <c r="Y488" s="204"/>
      <c r="Z488" s="203"/>
      <c r="AA488" s="206"/>
      <c r="AB488" s="69" t="str">
        <f>IF(DV478&lt;&gt;"",IF(DV478="W",IF(SUM(IF(R487&gt;R485,1,0),IF(T487&gt;T485,1,0),IF(V487&gt;V485,1,0),IF(X487&gt;X485,1,0),IF(Z487&gt;Z485,1,0))&lt;&gt;3,"E",""),""),"")</f>
        <v/>
      </c>
      <c r="AP488" s="3"/>
      <c r="AQ488" s="157"/>
      <c r="AR488" s="158"/>
      <c r="AS488" s="158"/>
      <c r="AT488" s="158"/>
      <c r="AU488" s="158"/>
      <c r="AV488" s="158"/>
      <c r="AW488" s="158"/>
      <c r="AX488" s="158"/>
      <c r="AY488" s="158"/>
      <c r="AZ488" s="158"/>
      <c r="BA488" s="158"/>
      <c r="BB488" s="158"/>
      <c r="BC488" s="159"/>
      <c r="BD488" s="165"/>
      <c r="BE488" s="166"/>
      <c r="BF488" s="175" t="str">
        <f>C491</f>
        <v>D</v>
      </c>
      <c r="BG488" s="177" t="str">
        <f>IF(VLOOKUP($BF488,$A462:$C472,3,FALSE)=0,"",CONCATENATE(VLOOKUP(VLOOKUP($BF488,$A462:$C472,3,FALSE),Players!$J:$N,4,FALSE)," ",VLOOKUP($BF488,$A462:$C472,3,FALSE)," ",IF(ISERROR(VLOOKUP(VLOOKUP($BF488,$A462:$C472,3,FALSE),Players!$J:$N,5,FALSE)),"()",CONCATENATE("(",VLOOKUP(VLOOKUP($BF488,$A462:$C472,3,FALSE),Players!$J:$N,5,FALSE),")"))))</f>
        <v/>
      </c>
      <c r="BH488" s="178"/>
      <c r="BI488" s="178"/>
      <c r="BJ488" s="178"/>
      <c r="BK488" s="178"/>
      <c r="BL488" s="178"/>
      <c r="BM488" s="178"/>
      <c r="BN488" s="178"/>
      <c r="BO488" s="178"/>
      <c r="BP488" s="178"/>
      <c r="BQ488" s="178"/>
      <c r="BR488" s="178"/>
      <c r="BS488" s="178"/>
      <c r="BT488" s="178"/>
      <c r="BU488" s="179"/>
      <c r="BV488" s="150" t="str">
        <f>IF(D491&lt;&gt;"",D491,"")</f>
        <v/>
      </c>
      <c r="BW488" s="151"/>
      <c r="BX488" s="288" t="str">
        <f>IF(F491&lt;&gt;"",F491,"")</f>
        <v/>
      </c>
      <c r="BY488" s="151"/>
      <c r="BZ488" s="288" t="str">
        <f>IF(H491&lt;&gt;"",H491,"")</f>
        <v/>
      </c>
      <c r="CA488" s="151"/>
      <c r="CB488" s="288" t="str">
        <f>IF(J491&lt;&gt;"",J491,"")</f>
        <v/>
      </c>
      <c r="CC488" s="151"/>
      <c r="CD488" s="288" t="str">
        <f>IF(L491&lt;&gt;"",L491,"")</f>
        <v/>
      </c>
      <c r="CE488" s="332"/>
      <c r="CF488" s="174" t="str">
        <f>IF($CF486&lt;&gt;"",IF(CF486="W","L","W"),"")</f>
        <v/>
      </c>
      <c r="CG488" s="157"/>
      <c r="CH488" s="158"/>
      <c r="CI488" s="158"/>
      <c r="CJ488" s="158"/>
      <c r="CK488" s="158"/>
      <c r="CL488" s="158"/>
      <c r="CM488" s="158"/>
      <c r="CN488" s="158"/>
      <c r="CO488" s="158"/>
      <c r="CP488" s="158"/>
      <c r="CQ488" s="158"/>
      <c r="CR488" s="158"/>
      <c r="CS488" s="159"/>
      <c r="CT488" s="165"/>
      <c r="CU488" s="166"/>
      <c r="CV488" s="175" t="str">
        <f>Q491</f>
        <v>F</v>
      </c>
      <c r="CW488" s="177" t="str">
        <f>IF(VLOOKUP($CV488,$A462:$C472,3,FALSE)=0,"",CONCATENATE(VLOOKUP(VLOOKUP($CV488,$A462:$C472,3,FALSE),Players!$J:$N,4,FALSE)," ",VLOOKUP($CV488,$A462:$C472,3,FALSE)," ",IF(ISERROR(VLOOKUP(VLOOKUP($CV488,$A462:$C472,3,FALSE),Players!$J:$N,5,FALSE)),"()",CONCATENATE("(",VLOOKUP(VLOOKUP($CV488,$A462:$C472,3,FALSE),Players!$J:$N,5,FALSE),")"))))</f>
        <v/>
      </c>
      <c r="CX488" s="178"/>
      <c r="CY488" s="178"/>
      <c r="CZ488" s="178"/>
      <c r="DA488" s="178"/>
      <c r="DB488" s="178"/>
      <c r="DC488" s="178"/>
      <c r="DD488" s="178"/>
      <c r="DE488" s="178"/>
      <c r="DF488" s="178"/>
      <c r="DG488" s="178"/>
      <c r="DH488" s="178"/>
      <c r="DI488" s="178"/>
      <c r="DJ488" s="178"/>
      <c r="DK488" s="179"/>
      <c r="DL488" s="150" t="str">
        <f>IF(R491&lt;&gt;"",R491,"")</f>
        <v/>
      </c>
      <c r="DM488" s="151"/>
      <c r="DN488" s="288" t="str">
        <f>IF(T491&lt;&gt;"",T491,"")</f>
        <v/>
      </c>
      <c r="DO488" s="151"/>
      <c r="DP488" s="288" t="str">
        <f>IF(V491&lt;&gt;"",V491,"")</f>
        <v/>
      </c>
      <c r="DQ488" s="151"/>
      <c r="DR488" s="288" t="str">
        <f>IF(X491&lt;&gt;"",X491,"")</f>
        <v/>
      </c>
      <c r="DS488" s="151"/>
      <c r="DT488" s="288" t="str">
        <f>IF(Z491&lt;&gt;"",Z491,"")</f>
        <v/>
      </c>
      <c r="DU488" s="332"/>
      <c r="DV488" s="174" t="str">
        <f>IF($DV486&lt;&gt;"",IF(DV486="W","L","W"),"")</f>
        <v/>
      </c>
      <c r="DW488" s="129"/>
      <c r="DX488" s="129"/>
      <c r="DY488" s="129"/>
      <c r="DZ488" s="129"/>
      <c r="EA488" s="129"/>
      <c r="EB488" s="129"/>
      <c r="EC488" s="129"/>
      <c r="ED488" s="129"/>
      <c r="EE488" s="129"/>
      <c r="EF488" s="129"/>
      <c r="EG488" s="129"/>
      <c r="EH488" s="129"/>
      <c r="EI488" s="129"/>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row>
    <row r="489" spans="1:171" ht="11.25" customHeight="1" thickBot="1">
      <c r="A489" s="170">
        <v>4</v>
      </c>
      <c r="B489" s="191"/>
      <c r="C489" s="183" t="str">
        <f>IF($D458="1P","A","A")</f>
        <v>A</v>
      </c>
      <c r="D489" s="197"/>
      <c r="E489" s="198"/>
      <c r="F489" s="197"/>
      <c r="G489" s="198"/>
      <c r="H489" s="197"/>
      <c r="I489" s="198"/>
      <c r="J489" s="197"/>
      <c r="K489" s="198"/>
      <c r="L489" s="197"/>
      <c r="M489" s="208"/>
      <c r="N489" s="69" t="str">
        <f>IF(CF486&lt;&gt;"",IF(CF486="W",IF(SUM(IF(D489&gt;D491,1,0),IF(F489&gt;F491,1,0),IF(H489&gt;H491,1,0),IF(J489&gt;J491,1,0),IF(L489&gt;L491,1,0))&lt;&gt;3,"E",""),""),"")</f>
        <v/>
      </c>
      <c r="O489" s="170">
        <v>11</v>
      </c>
      <c r="P489" s="191"/>
      <c r="Q489" s="183" t="str">
        <f>IF($D458="1P","B","C")</f>
        <v>C</v>
      </c>
      <c r="R489" s="197"/>
      <c r="S489" s="198"/>
      <c r="T489" s="197"/>
      <c r="U489" s="198"/>
      <c r="V489" s="197"/>
      <c r="W489" s="198"/>
      <c r="X489" s="197"/>
      <c r="Y489" s="198"/>
      <c r="Z489" s="197"/>
      <c r="AA489" s="208"/>
      <c r="AB489" s="69" t="str">
        <f>IF(DV486&lt;&gt;"",IF(DV486="W",IF(SUM(IF(R489&gt;R491,1,0),IF(T489&gt;T491,1,0),IF(V489&gt;V491,1,0),IF(X489&gt;X491,1,0),IF(Z489&gt;Z491,1,0))&lt;&gt;3,"E",""),""),"")</f>
        <v/>
      </c>
      <c r="AP489" s="3"/>
      <c r="AQ489" s="160"/>
      <c r="AR489" s="161"/>
      <c r="AS489" s="161"/>
      <c r="AT489" s="161"/>
      <c r="AU489" s="161"/>
      <c r="AV489" s="161"/>
      <c r="AW489" s="161"/>
      <c r="AX489" s="161"/>
      <c r="AY489" s="161"/>
      <c r="AZ489" s="161"/>
      <c r="BA489" s="161"/>
      <c r="BB489" s="161"/>
      <c r="BC489" s="162"/>
      <c r="BD489" s="167"/>
      <c r="BE489" s="168"/>
      <c r="BF489" s="176"/>
      <c r="BG489" s="180"/>
      <c r="BH489" s="181"/>
      <c r="BI489" s="181"/>
      <c r="BJ489" s="181"/>
      <c r="BK489" s="181"/>
      <c r="BL489" s="181"/>
      <c r="BM489" s="181"/>
      <c r="BN489" s="181"/>
      <c r="BO489" s="181"/>
      <c r="BP489" s="181"/>
      <c r="BQ489" s="181"/>
      <c r="BR489" s="181"/>
      <c r="BS489" s="181"/>
      <c r="BT489" s="181"/>
      <c r="BU489" s="182"/>
      <c r="BV489" s="152"/>
      <c r="BW489" s="153"/>
      <c r="BX489" s="333"/>
      <c r="BY489" s="153"/>
      <c r="BZ489" s="333"/>
      <c r="CA489" s="153"/>
      <c r="CB489" s="333"/>
      <c r="CC489" s="153"/>
      <c r="CD489" s="333"/>
      <c r="CE489" s="334"/>
      <c r="CF489" s="341"/>
      <c r="CG489" s="160"/>
      <c r="CH489" s="161"/>
      <c r="CI489" s="161"/>
      <c r="CJ489" s="161"/>
      <c r="CK489" s="161"/>
      <c r="CL489" s="161"/>
      <c r="CM489" s="161"/>
      <c r="CN489" s="161"/>
      <c r="CO489" s="161"/>
      <c r="CP489" s="161"/>
      <c r="CQ489" s="161"/>
      <c r="CR489" s="161"/>
      <c r="CS489" s="162"/>
      <c r="CT489" s="167"/>
      <c r="CU489" s="168"/>
      <c r="CV489" s="176"/>
      <c r="CW489" s="180"/>
      <c r="CX489" s="181"/>
      <c r="CY489" s="181"/>
      <c r="CZ489" s="181"/>
      <c r="DA489" s="181"/>
      <c r="DB489" s="181"/>
      <c r="DC489" s="181"/>
      <c r="DD489" s="181"/>
      <c r="DE489" s="181"/>
      <c r="DF489" s="181"/>
      <c r="DG489" s="181"/>
      <c r="DH489" s="181"/>
      <c r="DI489" s="181"/>
      <c r="DJ489" s="181"/>
      <c r="DK489" s="182"/>
      <c r="DL489" s="152"/>
      <c r="DM489" s="153"/>
      <c r="DN489" s="333"/>
      <c r="DO489" s="153"/>
      <c r="DP489" s="333"/>
      <c r="DQ489" s="153"/>
      <c r="DR489" s="333"/>
      <c r="DS489" s="153"/>
      <c r="DT489" s="333"/>
      <c r="DU489" s="334"/>
      <c r="DV489" s="174"/>
      <c r="DW489" s="129"/>
      <c r="DX489" s="129"/>
      <c r="DY489" s="129"/>
      <c r="DZ489" s="129"/>
      <c r="EA489" s="129"/>
      <c r="EB489" s="129"/>
      <c r="EC489" s="129"/>
      <c r="ED489" s="129"/>
      <c r="EE489" s="129"/>
      <c r="EF489" s="129"/>
      <c r="EG489" s="129"/>
      <c r="EH489" s="129"/>
      <c r="EI489" s="129"/>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row>
    <row r="490" spans="1:171" ht="11.25" customHeight="1">
      <c r="A490" s="192"/>
      <c r="B490" s="193"/>
      <c r="C490" s="196"/>
      <c r="D490" s="199"/>
      <c r="E490" s="200"/>
      <c r="F490" s="199"/>
      <c r="G490" s="200"/>
      <c r="H490" s="199"/>
      <c r="I490" s="200"/>
      <c r="J490" s="199"/>
      <c r="K490" s="200"/>
      <c r="L490" s="199"/>
      <c r="M490" s="209"/>
      <c r="N490" s="69" t="str">
        <f>IF(CF486&lt;&gt;"",IF(ISERROR(AND(BV490="",BX490="",BZ490="",CB490="",CD490="")),"E",IF(AND(BV490="",BX490="",BZ490="",CB490="",CD490=""),"","E")),"")</f>
        <v/>
      </c>
      <c r="O490" s="192"/>
      <c r="P490" s="193"/>
      <c r="Q490" s="196"/>
      <c r="R490" s="199"/>
      <c r="S490" s="200"/>
      <c r="T490" s="199"/>
      <c r="U490" s="200"/>
      <c r="V490" s="199"/>
      <c r="W490" s="200"/>
      <c r="X490" s="199"/>
      <c r="Y490" s="200"/>
      <c r="Z490" s="199"/>
      <c r="AA490" s="209"/>
      <c r="AB490" s="69" t="str">
        <f>IF(DV486&lt;&gt;"",IF(ISERROR(AND(DL490="",DN490="",DP490="",DQ490="",DT490="")),"E",IF(AND(DL490="",DN490="",DP490="",DR490="",DT490=""),"","E")),"")</f>
        <v/>
      </c>
      <c r="AP490" s="3"/>
      <c r="AQ490" s="126"/>
      <c r="AR490" s="126"/>
      <c r="AS490" s="126"/>
      <c r="AT490" s="126"/>
      <c r="AU490" s="126"/>
      <c r="AV490" s="126"/>
      <c r="AW490" s="126"/>
      <c r="AX490" s="126"/>
      <c r="AY490" s="126"/>
      <c r="AZ490" s="126"/>
      <c r="BA490" s="126"/>
      <c r="BB490" s="126"/>
      <c r="BC490" s="126"/>
      <c r="BV490" s="169" t="str">
        <f>IF(CF486&lt;&gt;"",IF(AND(AND(BV486&gt;-1,BV488&gt;-1),OR(BV486&gt;10,BV488&gt;10),ABS(BV486-BV488)&gt;1,IF(OR(BV486&gt;11,BV488&gt;11),ABS(BV486-BV488)=2,TRUE),BV486=INT(BV486),BV488=INT(BV488)),"","Error"),"")</f>
        <v/>
      </c>
      <c r="BW490" s="169"/>
      <c r="BX490" s="169" t="str">
        <f>IF(CF486&lt;&gt;"",IF(AND(AND(BX486&gt;-1,BX488&gt;-1),OR(BX486&gt;10,BX488&gt;10),ABS(BX486-BX488)&gt;1,IF(OR(BX486&gt;11,BX488&gt;11),ABS(BX486-BX488)=2,TRUE),BX486=INT(BX486),BX488=INT(BX488)),"","Error"),"")</f>
        <v/>
      </c>
      <c r="BY490" s="169"/>
      <c r="BZ490" s="169" t="str">
        <f>IF(CF486&lt;&gt;"",IF(AND(AND(BZ486&gt;-1,BZ488&gt;-1),OR(BZ486&gt;10,BZ488&gt;10),ABS(BZ486-BZ488)&gt;1,IF(OR(BZ486&gt;11,BZ488&gt;11),ABS(BZ486-BZ488)=2,TRUE),BZ486=INT(BZ486),BZ488=INT(BZ488)),"","Error"),"")</f>
        <v/>
      </c>
      <c r="CA490" s="169"/>
      <c r="CB490" s="169" t="str">
        <f>IF(AND(CF486&lt;&gt;"",CB486&lt;&gt;""),IF(AND(AND(CB486&gt;-1,CB488&gt;-1),OR(CB486&gt;10,CB488&gt;10),ABS(CB486-CB488)&gt;1,IF(OR(CB486&gt;11,CB488&gt;11),ABS(CB486-CB488)=2,TRUE),CB486=INT(CB486),CB488=INT(CB488)),"","Error"),"")</f>
        <v/>
      </c>
      <c r="CC490" s="169"/>
      <c r="CD490" s="169" t="str">
        <f>IF(AND(CF486&lt;&gt;"",CD486&lt;&gt;""),IF(AND(AND(CD486&gt;-1,CD488&gt;-1),OR(CD486&gt;10,CD488&gt;10),ABS(CD486-CD488)&gt;1,IF(OR(CD486&gt;11,CD488&gt;11),ABS(CD486-CD488)=2,TRUE),CD486=INT(CD486),CD488=INT(CD488)),"","Error"),"")</f>
        <v/>
      </c>
      <c r="CE490" s="169"/>
      <c r="CF490" s="3"/>
      <c r="CG490" s="126"/>
      <c r="CH490" s="126"/>
      <c r="CI490" s="126"/>
      <c r="CJ490" s="126"/>
      <c r="CK490" s="126"/>
      <c r="CL490" s="126"/>
      <c r="CM490" s="126"/>
      <c r="CN490" s="126"/>
      <c r="CO490" s="126"/>
      <c r="CP490" s="126"/>
      <c r="CQ490" s="126"/>
      <c r="CR490" s="126"/>
      <c r="CS490" s="126"/>
      <c r="DL490" s="169" t="str">
        <f>IF(DV486&lt;&gt;"",IF(AND(AND(DL486&gt;-1,DL488&gt;-1),OR(DL486&gt;10,DL488&gt;10),ABS(DL486-DL488)&gt;1,IF(OR(DL486&gt;11,DL488&gt;11),ABS(DL486-DL488)=2,TRUE),DL486=INT(DL486),DL488=INT(DL488)),"","Error"),"")</f>
        <v/>
      </c>
      <c r="DM490" s="169"/>
      <c r="DN490" s="169" t="str">
        <f>IF(DV486&lt;&gt;"",IF(AND(AND(DN486&gt;-1,DN488&gt;-1),OR(DN486&gt;10,DN488&gt;10),ABS(DN486-DN488)&gt;1,IF(OR(DN486&gt;11,DN488&gt;11),ABS(DN486-DN488)=2,TRUE),DN486=INT(DN486),DN488=INT(DN488)),"","Error"),"")</f>
        <v/>
      </c>
      <c r="DO490" s="169"/>
      <c r="DP490" s="169" t="str">
        <f>IF(DV486&lt;&gt;"",IF(AND(AND(DP486&gt;-1,DP488&gt;-1),OR(DP486&gt;10,DP488&gt;10),ABS(DP486-DP488)&gt;1,IF(OR(DP486&gt;11,DP488&gt;11),ABS(DP486-DP488)=2,TRUE),DP486=INT(DP486),DP488=INT(DP488)),"","Error"),"")</f>
        <v/>
      </c>
      <c r="DQ490" s="169"/>
      <c r="DR490" s="169" t="str">
        <f>IF(AND(DV486&lt;&gt;"",DR486&lt;&gt;""),IF(AND(AND(DR486&gt;-1,DR488&gt;-1),OR(DR486&gt;10,DR488&gt;10),ABS(DR486-DR488)&gt;1,IF(OR(DR486&gt;11,DR488&gt;11),ABS(DR486-DR488)=2,TRUE),DR486=INT(DR486),DR488=INT(DR488)),"","Error"),"")</f>
        <v/>
      </c>
      <c r="DS490" s="169"/>
      <c r="DT490" s="169" t="str">
        <f>IF(AND(DV486&lt;&gt;"",DT486&lt;&gt;""),IF(AND(AND(DT486&gt;-1,DT488&gt;-1),OR(DT486&gt;10,DT488&gt;10),ABS(DT486-DT488)&gt;1,IF(OR(DT486&gt;11,DT488&gt;11),ABS(DT486-DT488)=2,TRUE),DT486=INT(DT486),DT488=INT(DT488)),"","Error"),"")</f>
        <v/>
      </c>
      <c r="DU490" s="169"/>
      <c r="DV490" s="3"/>
      <c r="DW490" s="129"/>
      <c r="DX490" s="129"/>
      <c r="DY490" s="129"/>
      <c r="DZ490" s="129"/>
      <c r="EA490" s="129"/>
      <c r="EB490" s="129"/>
      <c r="EC490" s="129"/>
      <c r="ED490" s="129"/>
      <c r="EE490" s="129"/>
      <c r="EF490" s="129"/>
      <c r="EG490" s="129"/>
      <c r="EH490" s="129"/>
      <c r="EI490" s="129"/>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row>
    <row r="491" spans="1:171" ht="11.25" customHeight="1">
      <c r="A491" s="192"/>
      <c r="B491" s="193"/>
      <c r="C491" s="175" t="str">
        <f>IF($D458="1P","E","D")</f>
        <v>D</v>
      </c>
      <c r="D491" s="201"/>
      <c r="E491" s="202"/>
      <c r="F491" s="201"/>
      <c r="G491" s="202"/>
      <c r="H491" s="201"/>
      <c r="I491" s="202"/>
      <c r="J491" s="201"/>
      <c r="K491" s="202"/>
      <c r="L491" s="201"/>
      <c r="M491" s="205"/>
      <c r="N491" s="69" t="str">
        <f>IF(CF486&lt;&gt;"",IF(ISERROR(AND(BV490="",BX490="",BZ490="",CB490="",CD490="")),"E",IF(AND(BV490="",BX490="",BZ490="",CB490="",CD490=""),"","E")),"")</f>
        <v/>
      </c>
      <c r="O491" s="192"/>
      <c r="P491" s="193"/>
      <c r="Q491" s="175" t="str">
        <f>IF($D458="1P","D","F")</f>
        <v>F</v>
      </c>
      <c r="R491" s="201"/>
      <c r="S491" s="202"/>
      <c r="T491" s="201"/>
      <c r="U491" s="202"/>
      <c r="V491" s="201"/>
      <c r="W491" s="202"/>
      <c r="X491" s="201"/>
      <c r="Y491" s="202"/>
      <c r="Z491" s="201"/>
      <c r="AA491" s="205"/>
      <c r="AB491" s="69" t="str">
        <f>IF(DV486&lt;&gt;"",IF(ISERROR(AND(DL490="",DN490="",DP490="",DQ490="",DT490="")),"E",IF(AND(DL490="",DN490="",DP490="",DR490="",DT490=""),"","E")),"")</f>
        <v/>
      </c>
      <c r="AP491" s="3"/>
      <c r="AQ491" s="126"/>
      <c r="AR491" s="126"/>
      <c r="AS491" s="126"/>
      <c r="AT491" s="126"/>
      <c r="AU491" s="126"/>
      <c r="AV491" s="126"/>
      <c r="AW491" s="126"/>
      <c r="AX491" s="126"/>
      <c r="AY491" s="126"/>
      <c r="AZ491" s="126"/>
      <c r="BA491" s="126"/>
      <c r="BB491" s="126"/>
      <c r="BC491" s="126"/>
      <c r="CF491" s="3"/>
      <c r="CG491" s="126"/>
      <c r="CH491" s="126"/>
      <c r="CI491" s="126"/>
      <c r="CJ491" s="126"/>
      <c r="CK491" s="126"/>
      <c r="CL491" s="126"/>
      <c r="CM491" s="126"/>
      <c r="CN491" s="126"/>
      <c r="CO491" s="126"/>
      <c r="CP491" s="126"/>
      <c r="CQ491" s="126"/>
      <c r="CR491" s="126"/>
      <c r="CS491" s="126"/>
      <c r="DV491" s="3"/>
      <c r="DW491" s="129"/>
      <c r="DX491" s="129"/>
      <c r="DY491" s="129"/>
      <c r="DZ491" s="129"/>
      <c r="EA491" s="129"/>
      <c r="EB491" s="129"/>
      <c r="EC491" s="129"/>
      <c r="ED491" s="129"/>
      <c r="EE491" s="129"/>
      <c r="EF491" s="129"/>
      <c r="EG491" s="129"/>
      <c r="EH491" s="129"/>
      <c r="EI491" s="129"/>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row>
    <row r="492" spans="1:171" ht="11.25" customHeight="1" thickBot="1">
      <c r="A492" s="194"/>
      <c r="B492" s="195"/>
      <c r="C492" s="207"/>
      <c r="D492" s="203"/>
      <c r="E492" s="204"/>
      <c r="F492" s="203"/>
      <c r="G492" s="204"/>
      <c r="H492" s="203"/>
      <c r="I492" s="204"/>
      <c r="J492" s="203"/>
      <c r="K492" s="204"/>
      <c r="L492" s="203"/>
      <c r="M492" s="206"/>
      <c r="N492" s="69" t="str">
        <f>IF(CF488&lt;&gt;"",IF(CF488="W",IF(SUM(IF(D491&gt;D489,1,0),IF(F491&gt;F489,1,0),IF(H491&gt;H489,1,0),IF(J491&gt;J489,1,0),IF(L491&gt;L489,1,0))&lt;&gt;3,"E",""),""),"")</f>
        <v/>
      </c>
      <c r="O492" s="194"/>
      <c r="P492" s="195"/>
      <c r="Q492" s="207"/>
      <c r="R492" s="203"/>
      <c r="S492" s="204"/>
      <c r="T492" s="203"/>
      <c r="U492" s="204"/>
      <c r="V492" s="203"/>
      <c r="W492" s="204"/>
      <c r="X492" s="203"/>
      <c r="Y492" s="204"/>
      <c r="Z492" s="203"/>
      <c r="AA492" s="206"/>
      <c r="AB492" s="69" t="str">
        <f>IF(DV488&lt;&gt;"",IF(DV488="W",IF(SUM(IF(R491&gt;R489,1,0),IF(T491&gt;T489,1,0),IF(V491&gt;V489,1,0),IF(X491&gt;X489,1,0),IF(Z491&gt;Z489,1,0))&lt;&gt;3,"E",""),""),"")</f>
        <v/>
      </c>
      <c r="AP492" s="3"/>
      <c r="AQ492" s="127"/>
      <c r="AR492" s="127"/>
      <c r="AS492" s="127"/>
      <c r="AT492" s="127"/>
      <c r="AU492" s="127"/>
      <c r="AV492" s="127"/>
      <c r="AW492" s="127"/>
      <c r="AX492" s="127"/>
      <c r="AY492" s="127"/>
      <c r="AZ492" s="127"/>
      <c r="BA492" s="127"/>
      <c r="BB492" s="127"/>
      <c r="BC492" s="127"/>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3"/>
      <c r="CG492" s="127"/>
      <c r="CH492" s="127"/>
      <c r="CI492" s="127"/>
      <c r="CJ492" s="127"/>
      <c r="CK492" s="127"/>
      <c r="CL492" s="127"/>
      <c r="CM492" s="127"/>
      <c r="CN492" s="127"/>
      <c r="CO492" s="127"/>
      <c r="CP492" s="127"/>
      <c r="CQ492" s="127"/>
      <c r="CR492" s="127"/>
      <c r="CS492" s="127"/>
      <c r="CT492" s="40"/>
      <c r="CU492" s="40"/>
      <c r="CV492" s="40"/>
      <c r="CW492" s="40"/>
      <c r="CX492" s="40"/>
      <c r="CY492" s="40"/>
      <c r="CZ492" s="40"/>
      <c r="DA492" s="40"/>
      <c r="DB492" s="40"/>
      <c r="DC492" s="40"/>
      <c r="DD492" s="40"/>
      <c r="DE492" s="40"/>
      <c r="DF492" s="40"/>
      <c r="DG492" s="40"/>
      <c r="DH492" s="40"/>
      <c r="DI492" s="40"/>
      <c r="DJ492" s="40"/>
      <c r="DK492" s="40"/>
      <c r="DL492" s="40"/>
      <c r="DM492" s="40"/>
      <c r="DN492" s="40"/>
      <c r="DO492" s="40"/>
      <c r="DP492" s="40"/>
      <c r="DQ492" s="40"/>
      <c r="DR492" s="40"/>
      <c r="DS492" s="40"/>
      <c r="DT492" s="40"/>
      <c r="DU492" s="40"/>
      <c r="DV492" s="3"/>
      <c r="DW492" s="129"/>
      <c r="DX492" s="129"/>
      <c r="DY492" s="129"/>
      <c r="DZ492" s="129"/>
      <c r="EA492" s="129"/>
      <c r="EB492" s="129"/>
      <c r="EC492" s="129"/>
      <c r="ED492" s="129"/>
      <c r="EE492" s="129"/>
      <c r="EF492" s="129"/>
      <c r="EG492" s="129"/>
      <c r="EH492" s="129"/>
      <c r="EI492" s="129"/>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row>
    <row r="493" spans="1:171" ht="11.25" customHeight="1">
      <c r="A493" s="170">
        <v>5</v>
      </c>
      <c r="B493" s="191"/>
      <c r="C493" s="183" t="str">
        <f>IF($D458="1P","D","C")</f>
        <v>C</v>
      </c>
      <c r="D493" s="197"/>
      <c r="E493" s="198"/>
      <c r="F493" s="197"/>
      <c r="G493" s="198"/>
      <c r="H493" s="197"/>
      <c r="I493" s="198"/>
      <c r="J493" s="197"/>
      <c r="K493" s="198"/>
      <c r="L493" s="197"/>
      <c r="M493" s="208"/>
      <c r="N493" s="69" t="str">
        <f>IF(CF496&lt;&gt;"",IF(CF496="W",IF(SUM(IF(D493&gt;D495,1,0),IF(F493&gt;F495,1,0),IF(H493&gt;H495,1,0),IF(J493&gt;J495,1,0),IF(L493&gt;L495,1,0))&lt;&gt;3,"E",""),""),"")</f>
        <v/>
      </c>
      <c r="O493" s="170">
        <v>12</v>
      </c>
      <c r="P493" s="191"/>
      <c r="Q493" s="183" t="str">
        <f>IF($D458="1P","E","D")</f>
        <v>D</v>
      </c>
      <c r="R493" s="197"/>
      <c r="S493" s="198"/>
      <c r="T493" s="197"/>
      <c r="U493" s="198"/>
      <c r="V493" s="197"/>
      <c r="W493" s="198"/>
      <c r="X493" s="197"/>
      <c r="Y493" s="198"/>
      <c r="Z493" s="197"/>
      <c r="AA493" s="208"/>
      <c r="AB493" s="69" t="str">
        <f>IF(DV496&lt;&gt;"",IF(DV496="W",IF(SUM(IF(R493&gt;R495,1,0),IF(T493&gt;T495,1,0),IF(V493&gt;V495,1,0),IF(X493&gt;X495,1,0),IF(Z493&gt;Z495,1,0))&lt;&gt;3,"E",""),""),"")</f>
        <v/>
      </c>
      <c r="AP493" s="3"/>
      <c r="AQ493" s="128"/>
      <c r="AR493" s="128"/>
      <c r="AS493" s="128"/>
      <c r="AT493" s="128"/>
      <c r="AU493" s="128"/>
      <c r="AV493" s="128"/>
      <c r="AW493" s="128"/>
      <c r="AX493" s="128"/>
      <c r="AY493" s="128"/>
      <c r="AZ493" s="128"/>
      <c r="BA493" s="128"/>
      <c r="BB493" s="128"/>
      <c r="BC493" s="128"/>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3"/>
      <c r="CG493" s="128"/>
      <c r="CH493" s="128"/>
      <c r="CI493" s="128"/>
      <c r="CJ493" s="128"/>
      <c r="CK493" s="128"/>
      <c r="CL493" s="128"/>
      <c r="CM493" s="128"/>
      <c r="CN493" s="128"/>
      <c r="CO493" s="128"/>
      <c r="CP493" s="128"/>
      <c r="CQ493" s="128"/>
      <c r="CR493" s="128"/>
      <c r="CS493" s="128"/>
      <c r="CT493" s="41"/>
      <c r="CU493" s="41"/>
      <c r="CV493" s="41"/>
      <c r="CW493" s="41"/>
      <c r="CX493" s="41"/>
      <c r="CY493" s="41"/>
      <c r="CZ493" s="41"/>
      <c r="DA493" s="41"/>
      <c r="DB493" s="41"/>
      <c r="DC493" s="41"/>
      <c r="DD493" s="41"/>
      <c r="DE493" s="41"/>
      <c r="DF493" s="41"/>
      <c r="DG493" s="41"/>
      <c r="DH493" s="41"/>
      <c r="DI493" s="41"/>
      <c r="DJ493" s="41"/>
      <c r="DK493" s="41"/>
      <c r="DL493" s="41"/>
      <c r="DM493" s="41"/>
      <c r="DN493" s="41"/>
      <c r="DO493" s="41"/>
      <c r="DP493" s="41"/>
      <c r="DQ493" s="41"/>
      <c r="DR493" s="41"/>
      <c r="DS493" s="41"/>
      <c r="DT493" s="41"/>
      <c r="DU493" s="41"/>
      <c r="DV493" s="3"/>
      <c r="DW493" s="129"/>
      <c r="DX493" s="129"/>
      <c r="DY493" s="129"/>
      <c r="DZ493" s="129"/>
      <c r="EA493" s="129"/>
      <c r="EB493" s="129"/>
      <c r="EC493" s="129"/>
      <c r="ED493" s="129"/>
      <c r="EE493" s="129"/>
      <c r="EF493" s="129"/>
      <c r="EG493" s="129"/>
      <c r="EH493" s="129"/>
      <c r="EI493" s="129"/>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row>
    <row r="494" spans="1:171" ht="11.25" customHeight="1">
      <c r="A494" s="192"/>
      <c r="B494" s="193"/>
      <c r="C494" s="196"/>
      <c r="D494" s="199"/>
      <c r="E494" s="200"/>
      <c r="F494" s="199"/>
      <c r="G494" s="200"/>
      <c r="H494" s="199"/>
      <c r="I494" s="200"/>
      <c r="J494" s="199"/>
      <c r="K494" s="200"/>
      <c r="L494" s="199"/>
      <c r="M494" s="209"/>
      <c r="N494" s="69" t="str">
        <f>IF(CF496&lt;&gt;"",IF(ISERROR(AND(BV500="",BX500="",BZ500="",CB500="",CD500="")),"E",IF(AND(BV500="",BX500="",BZ500="",CB500="",CD500=""),"","E")),"")</f>
        <v/>
      </c>
      <c r="O494" s="192"/>
      <c r="P494" s="193"/>
      <c r="Q494" s="196"/>
      <c r="R494" s="199"/>
      <c r="S494" s="200"/>
      <c r="T494" s="199"/>
      <c r="U494" s="200"/>
      <c r="V494" s="199"/>
      <c r="W494" s="200"/>
      <c r="X494" s="199"/>
      <c r="Y494" s="200"/>
      <c r="Z494" s="199"/>
      <c r="AA494" s="209"/>
      <c r="AB494" s="69" t="str">
        <f>IF(DV496&lt;&gt;"",IF(ISERROR(AND(DL500="",DN500="",DP500="",DQ500="",DT500="")),"E",IF(AND(DL500="",DN500="",DP500="",DR500="",DT500=""),"","E")),"")</f>
        <v/>
      </c>
      <c r="AP494" s="3"/>
      <c r="AQ494" s="126"/>
      <c r="AR494" s="126"/>
      <c r="AS494" s="126"/>
      <c r="AT494" s="126"/>
      <c r="AU494" s="126"/>
      <c r="AV494" s="126"/>
      <c r="AW494" s="126"/>
      <c r="AX494" s="126"/>
      <c r="AY494" s="126"/>
      <c r="AZ494" s="126"/>
      <c r="BA494" s="126"/>
      <c r="BB494" s="126"/>
      <c r="BC494" s="126"/>
      <c r="CF494" s="3"/>
      <c r="CG494" s="126"/>
      <c r="CH494" s="126"/>
      <c r="CI494" s="126"/>
      <c r="CJ494" s="126"/>
      <c r="CK494" s="126"/>
      <c r="CL494" s="126"/>
      <c r="CM494" s="126"/>
      <c r="CN494" s="126"/>
      <c r="CO494" s="126"/>
      <c r="CP494" s="126"/>
      <c r="CQ494" s="126"/>
      <c r="CR494" s="126"/>
      <c r="CS494" s="126"/>
      <c r="DV494" s="3"/>
      <c r="DW494" s="129"/>
      <c r="DX494" s="129"/>
      <c r="DY494" s="129"/>
      <c r="DZ494" s="129"/>
      <c r="EA494" s="129"/>
      <c r="EB494" s="129"/>
      <c r="EC494" s="129"/>
      <c r="ED494" s="129"/>
      <c r="EE494" s="129"/>
      <c r="EF494" s="129"/>
      <c r="EG494" s="129"/>
      <c r="EH494" s="129"/>
      <c r="EI494" s="129"/>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row>
    <row r="495" spans="1:171" ht="11.25" customHeight="1" thickBot="1">
      <c r="A495" s="192"/>
      <c r="B495" s="193"/>
      <c r="C495" s="175" t="str">
        <f>IF($D458="1P","F","E")</f>
        <v>E</v>
      </c>
      <c r="D495" s="201"/>
      <c r="E495" s="202"/>
      <c r="F495" s="201"/>
      <c r="G495" s="202"/>
      <c r="H495" s="201"/>
      <c r="I495" s="202"/>
      <c r="J495" s="201"/>
      <c r="K495" s="202"/>
      <c r="L495" s="201"/>
      <c r="M495" s="205"/>
      <c r="N495" s="69" t="str">
        <f>IF(CF496&lt;&gt;"",IF(ISERROR(AND(BV500="",BX500="",BZ500="",CB500="",CD500="")),"E",IF(AND(BV500="",BX500="",BZ500="",CB500="",CD500=""),"","E")),"")</f>
        <v/>
      </c>
      <c r="O495" s="192"/>
      <c r="P495" s="193"/>
      <c r="Q495" s="175" t="str">
        <f>IF($D458="1P","F","E")</f>
        <v>E</v>
      </c>
      <c r="R495" s="201"/>
      <c r="S495" s="202"/>
      <c r="T495" s="201"/>
      <c r="U495" s="202"/>
      <c r="V495" s="201"/>
      <c r="W495" s="202"/>
      <c r="X495" s="201"/>
      <c r="Y495" s="202"/>
      <c r="Z495" s="201"/>
      <c r="AA495" s="205"/>
      <c r="AB495" s="69" t="str">
        <f>IF(DV496&lt;&gt;"",IF(ISERROR(AND(DL500="",DN500="",DP500="",DQ500="",DT500="")),"E",IF(AND(DL500="",DN500="",DP500="",DR500="",DT500=""),"","E")),"")</f>
        <v/>
      </c>
      <c r="AP495" s="3"/>
      <c r="AQ495" s="127"/>
      <c r="AR495" s="127"/>
      <c r="AS495" s="127"/>
      <c r="AT495" s="127"/>
      <c r="AU495" s="127"/>
      <c r="AV495" s="127"/>
      <c r="AW495" s="127"/>
      <c r="AX495" s="127"/>
      <c r="AY495" s="127"/>
      <c r="AZ495" s="127"/>
      <c r="BA495" s="127"/>
      <c r="BB495" s="127"/>
      <c r="BC495" s="127"/>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3"/>
      <c r="CG495" s="127"/>
      <c r="CH495" s="127"/>
      <c r="CI495" s="127"/>
      <c r="CJ495" s="127"/>
      <c r="CK495" s="127"/>
      <c r="CL495" s="127"/>
      <c r="CM495" s="127"/>
      <c r="CN495" s="127"/>
      <c r="CO495" s="127"/>
      <c r="CP495" s="127"/>
      <c r="CQ495" s="127"/>
      <c r="CR495" s="127"/>
      <c r="CS495" s="127"/>
      <c r="CT495" s="40"/>
      <c r="CU495" s="40"/>
      <c r="CV495" s="40"/>
      <c r="CW495" s="40"/>
      <c r="CX495" s="40"/>
      <c r="CY495" s="40"/>
      <c r="CZ495" s="40"/>
      <c r="DA495" s="40"/>
      <c r="DB495" s="40"/>
      <c r="DC495" s="40"/>
      <c r="DD495" s="40"/>
      <c r="DE495" s="40"/>
      <c r="DF495" s="40"/>
      <c r="DG495" s="40"/>
      <c r="DH495" s="40"/>
      <c r="DI495" s="40"/>
      <c r="DJ495" s="40"/>
      <c r="DK495" s="40"/>
      <c r="DL495" s="40"/>
      <c r="DM495" s="40"/>
      <c r="DN495" s="40"/>
      <c r="DO495" s="40"/>
      <c r="DP495" s="40"/>
      <c r="DQ495" s="40"/>
      <c r="DR495" s="40"/>
      <c r="DS495" s="40"/>
      <c r="DT495" s="40"/>
      <c r="DU495" s="40"/>
      <c r="DV495" s="3"/>
      <c r="DW495" s="129"/>
      <c r="DX495" s="129"/>
      <c r="DY495" s="129"/>
      <c r="DZ495" s="129"/>
      <c r="EA495" s="129"/>
      <c r="EB495" s="129"/>
      <c r="EC495" s="129"/>
      <c r="ED495" s="129"/>
      <c r="EE495" s="129"/>
      <c r="EF495" s="129"/>
      <c r="EG495" s="129"/>
      <c r="EH495" s="129"/>
      <c r="EI495" s="129"/>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row>
    <row r="496" spans="1:171" ht="11.25" customHeight="1" thickBot="1">
      <c r="A496" s="194"/>
      <c r="B496" s="195"/>
      <c r="C496" s="207"/>
      <c r="D496" s="203"/>
      <c r="E496" s="204"/>
      <c r="F496" s="203"/>
      <c r="G496" s="204"/>
      <c r="H496" s="203"/>
      <c r="I496" s="204"/>
      <c r="J496" s="203"/>
      <c r="K496" s="204"/>
      <c r="L496" s="203"/>
      <c r="M496" s="206"/>
      <c r="N496" s="69" t="str">
        <f>IF(CF498&lt;&gt;"",IF(CF498="W",IF(SUM(IF(D495&gt;D493,1,0),IF(F495&gt;F493,1,0),IF(H495&gt;H493,1,0),IF(J495&gt;J493,1,0),IF(L495&gt;L493,1,0))&lt;&gt;3,"E",""),""),"")</f>
        <v/>
      </c>
      <c r="O496" s="194"/>
      <c r="P496" s="195"/>
      <c r="Q496" s="207"/>
      <c r="R496" s="203"/>
      <c r="S496" s="204"/>
      <c r="T496" s="203"/>
      <c r="U496" s="204"/>
      <c r="V496" s="203"/>
      <c r="W496" s="204"/>
      <c r="X496" s="203"/>
      <c r="Y496" s="204"/>
      <c r="Z496" s="203"/>
      <c r="AA496" s="206"/>
      <c r="AB496" s="69" t="str">
        <f>IF(DV498&lt;&gt;"",IF(DV498="W",IF(SUM(IF(R495&gt;R493,1,0),IF(T495&gt;T493,1,0),IF(V495&gt;V493,1,0),IF(X495&gt;X493,1,0),IF(Z495&gt;Z493,1,0))&lt;&gt;3,"E",""),""),"")</f>
        <v/>
      </c>
      <c r="AP496" s="3"/>
      <c r="AQ496" s="154" t="str">
        <f>CONCATENATE($A460," ",$D460,","," ",$F458)</f>
        <v>Group: 8, Women's Singles</v>
      </c>
      <c r="AR496" s="155"/>
      <c r="AS496" s="155"/>
      <c r="AT496" s="155"/>
      <c r="AU496" s="155"/>
      <c r="AV496" s="155"/>
      <c r="AW496" s="155"/>
      <c r="AX496" s="155"/>
      <c r="AY496" s="155"/>
      <c r="AZ496" s="155"/>
      <c r="BA496" s="155"/>
      <c r="BB496" s="155"/>
      <c r="BC496" s="156"/>
      <c r="BD496" s="163">
        <f>A493</f>
        <v>5</v>
      </c>
      <c r="BE496" s="164"/>
      <c r="BF496" s="183" t="str">
        <f>C493</f>
        <v>C</v>
      </c>
      <c r="BG496" s="185" t="str">
        <f>IF(VLOOKUP($BF496,$A462:$C472,3,FALSE)=0,"",CONCATENATE(VLOOKUP(VLOOKUP($BF496,$A462:$C472,3,FALSE),Players!$J:$N,4,FALSE)," ",VLOOKUP($BF496,$A462:$C472,3,FALSE)," ",IF(ISERROR(VLOOKUP(VLOOKUP($BF496,$A462:$C472,3,FALSE),Players!$J:$N,5,FALSE)),"()",CONCATENATE("(",VLOOKUP(VLOOKUP($BF496,$A462:$C472,3,FALSE),Players!$J:$N,5,FALSE),")"))))</f>
        <v/>
      </c>
      <c r="BH496" s="186"/>
      <c r="BI496" s="186"/>
      <c r="BJ496" s="186"/>
      <c r="BK496" s="186"/>
      <c r="BL496" s="186"/>
      <c r="BM496" s="186"/>
      <c r="BN496" s="186"/>
      <c r="BO496" s="186"/>
      <c r="BP496" s="186"/>
      <c r="BQ496" s="186"/>
      <c r="BR496" s="186"/>
      <c r="BS496" s="186"/>
      <c r="BT496" s="186"/>
      <c r="BU496" s="187"/>
      <c r="BV496" s="170" t="str">
        <f>IF(D493&lt;&gt;"",D493,"")</f>
        <v/>
      </c>
      <c r="BW496" s="171"/>
      <c r="BX496" s="335" t="str">
        <f>IF(F493&lt;&gt;"",F493,"")</f>
        <v/>
      </c>
      <c r="BY496" s="171"/>
      <c r="BZ496" s="335" t="str">
        <f>IF(H493&lt;&gt;"",H493,"")</f>
        <v/>
      </c>
      <c r="CA496" s="171"/>
      <c r="CB496" s="335" t="str">
        <f>IF(J493&lt;&gt;"",J493,"")</f>
        <v/>
      </c>
      <c r="CC496" s="171"/>
      <c r="CD496" s="335" t="str">
        <f>IF(L493&lt;&gt;"",L493,"")</f>
        <v/>
      </c>
      <c r="CE496" s="337"/>
      <c r="CF496" s="174" t="str">
        <f>IF($CD496=$CD498,IF($CB496=$CB498,IF($BZ496&lt;&gt;"",IF($BZ496&gt;$BZ498,"W","L"),""),IF($CB496&gt;$CB498,"W","L")),IF($CD496&gt;$CD498,"W","L"))</f>
        <v/>
      </c>
      <c r="CG496" s="154" t="str">
        <f>CONCATENATE($A460," ",$D460,","," ",$F458)</f>
        <v>Group: 8, Women's Singles</v>
      </c>
      <c r="CH496" s="155"/>
      <c r="CI496" s="155"/>
      <c r="CJ496" s="155"/>
      <c r="CK496" s="155"/>
      <c r="CL496" s="155"/>
      <c r="CM496" s="155"/>
      <c r="CN496" s="155"/>
      <c r="CO496" s="155"/>
      <c r="CP496" s="155"/>
      <c r="CQ496" s="155"/>
      <c r="CR496" s="155"/>
      <c r="CS496" s="156"/>
      <c r="CT496" s="163">
        <f>O493</f>
        <v>12</v>
      </c>
      <c r="CU496" s="164"/>
      <c r="CV496" s="183" t="str">
        <f>Q493</f>
        <v>D</v>
      </c>
      <c r="CW496" s="185" t="str">
        <f>IF(VLOOKUP($CV496,$A462:$C472,3,FALSE)=0,"",CONCATENATE(VLOOKUP(VLOOKUP($CV496,$A462:$C472,3,FALSE),Players!$J:$N,4,FALSE)," ",VLOOKUP($CV496,$A462:$C472,3,FALSE)," ",IF(ISERROR(VLOOKUP(VLOOKUP($CV496,$A462:$C472,3,FALSE),Players!$J:$N,5,FALSE)),"()",CONCATENATE("(",VLOOKUP(VLOOKUP($CV496,$A462:$C472,3,FALSE),Players!$J:$N,5,FALSE),")"))))</f>
        <v/>
      </c>
      <c r="CX496" s="186"/>
      <c r="CY496" s="186"/>
      <c r="CZ496" s="186"/>
      <c r="DA496" s="186"/>
      <c r="DB496" s="186"/>
      <c r="DC496" s="186"/>
      <c r="DD496" s="186"/>
      <c r="DE496" s="186"/>
      <c r="DF496" s="186"/>
      <c r="DG496" s="186"/>
      <c r="DH496" s="186"/>
      <c r="DI496" s="186"/>
      <c r="DJ496" s="186"/>
      <c r="DK496" s="187"/>
      <c r="DL496" s="170" t="str">
        <f>IF(R493&lt;&gt;"",R493,"")</f>
        <v/>
      </c>
      <c r="DM496" s="171"/>
      <c r="DN496" s="335" t="str">
        <f>IF(T493&lt;&gt;"",T493,"")</f>
        <v/>
      </c>
      <c r="DO496" s="171"/>
      <c r="DP496" s="335" t="str">
        <f>IF(V493&lt;&gt;"",V493,"")</f>
        <v/>
      </c>
      <c r="DQ496" s="171"/>
      <c r="DR496" s="335" t="str">
        <f>IF(X493&lt;&gt;"",X493,"")</f>
        <v/>
      </c>
      <c r="DS496" s="171"/>
      <c r="DT496" s="335" t="str">
        <f>IF(Z493&lt;&gt;"",Z493,"")</f>
        <v/>
      </c>
      <c r="DU496" s="337"/>
      <c r="DV496" s="174" t="str">
        <f>IF($DT496=$DT498,IF($DR496=$DR498,IF($DP496&lt;&gt;"",IF($DP496&gt;$DP498,"W","L"),""),IF($DR496&gt;$DR498,"W","L")),IF($DT496&gt;$DT498,"W","L"))</f>
        <v/>
      </c>
      <c r="DW496" s="129"/>
      <c r="DX496" s="129"/>
      <c r="DY496" s="129"/>
      <c r="DZ496" s="129"/>
      <c r="EA496" s="129"/>
      <c r="EB496" s="129"/>
      <c r="EC496" s="129"/>
      <c r="ED496" s="129"/>
      <c r="EE496" s="129"/>
      <c r="EF496" s="129"/>
      <c r="EG496" s="129"/>
      <c r="EH496" s="129"/>
      <c r="EI496" s="129"/>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row>
    <row r="497" spans="1:171" ht="11.25" customHeight="1">
      <c r="A497" s="170">
        <v>6</v>
      </c>
      <c r="B497" s="191"/>
      <c r="C497" s="183" t="str">
        <f>IF($D458="1P","B","B")</f>
        <v>B</v>
      </c>
      <c r="D497" s="197"/>
      <c r="E497" s="198"/>
      <c r="F497" s="197"/>
      <c r="G497" s="198"/>
      <c r="H497" s="197"/>
      <c r="I497" s="198"/>
      <c r="J497" s="197"/>
      <c r="K497" s="198"/>
      <c r="L497" s="197"/>
      <c r="M497" s="208"/>
      <c r="N497" s="69" t="str">
        <f>IF(CF506&lt;&gt;"",IF(CF506="W",IF(SUM(IF(D497&gt;D499,1,0),IF(F497&gt;F499,1,0),IF(H497&gt;H499,1,0),IF(J497&gt;J499,1,0),IF(L497&gt;L499,1,0))&lt;&gt;3,"E",""),""),"")</f>
        <v/>
      </c>
      <c r="O497" s="170">
        <v>13</v>
      </c>
      <c r="P497" s="191"/>
      <c r="Q497" s="183" t="str">
        <f>IF($D458="1P","A","A")</f>
        <v>A</v>
      </c>
      <c r="R497" s="197"/>
      <c r="S497" s="198"/>
      <c r="T497" s="197"/>
      <c r="U497" s="198"/>
      <c r="V497" s="197"/>
      <c r="W497" s="198"/>
      <c r="X497" s="197"/>
      <c r="Y497" s="198"/>
      <c r="Z497" s="197"/>
      <c r="AA497" s="208"/>
      <c r="AB497" s="69" t="str">
        <f>IF(DV506&lt;&gt;"",IF(DV506="W",IF(SUM(IF(R497&gt;R499,1,0),IF(T497&gt;T499,1,0),IF(V497&gt;V499,1,0),IF(X497&gt;X499,1,0),IF(Z497&gt;Z499,1,0))&lt;&gt;3,"E",""),""),"")</f>
        <v/>
      </c>
      <c r="AP497" s="3"/>
      <c r="AQ497" s="157"/>
      <c r="AR497" s="158"/>
      <c r="AS497" s="158"/>
      <c r="AT497" s="158"/>
      <c r="AU497" s="158"/>
      <c r="AV497" s="158"/>
      <c r="AW497" s="158"/>
      <c r="AX497" s="158"/>
      <c r="AY497" s="158"/>
      <c r="AZ497" s="158"/>
      <c r="BA497" s="158"/>
      <c r="BB497" s="158"/>
      <c r="BC497" s="159"/>
      <c r="BD497" s="165"/>
      <c r="BE497" s="166"/>
      <c r="BF497" s="184"/>
      <c r="BG497" s="188"/>
      <c r="BH497" s="189"/>
      <c r="BI497" s="189"/>
      <c r="BJ497" s="189"/>
      <c r="BK497" s="189"/>
      <c r="BL497" s="189"/>
      <c r="BM497" s="189"/>
      <c r="BN497" s="189"/>
      <c r="BO497" s="189"/>
      <c r="BP497" s="189"/>
      <c r="BQ497" s="189"/>
      <c r="BR497" s="189"/>
      <c r="BS497" s="189"/>
      <c r="BT497" s="189"/>
      <c r="BU497" s="190"/>
      <c r="BV497" s="172"/>
      <c r="BW497" s="173"/>
      <c r="BX497" s="336"/>
      <c r="BY497" s="173"/>
      <c r="BZ497" s="336"/>
      <c r="CA497" s="173"/>
      <c r="CB497" s="336"/>
      <c r="CC497" s="173"/>
      <c r="CD497" s="336"/>
      <c r="CE497" s="338"/>
      <c r="CF497" s="174"/>
      <c r="CG497" s="157"/>
      <c r="CH497" s="158"/>
      <c r="CI497" s="158"/>
      <c r="CJ497" s="158"/>
      <c r="CK497" s="158"/>
      <c r="CL497" s="158"/>
      <c r="CM497" s="158"/>
      <c r="CN497" s="158"/>
      <c r="CO497" s="158"/>
      <c r="CP497" s="158"/>
      <c r="CQ497" s="158"/>
      <c r="CR497" s="158"/>
      <c r="CS497" s="159"/>
      <c r="CT497" s="165"/>
      <c r="CU497" s="166"/>
      <c r="CV497" s="184"/>
      <c r="CW497" s="188"/>
      <c r="CX497" s="189"/>
      <c r="CY497" s="189"/>
      <c r="CZ497" s="189"/>
      <c r="DA497" s="189"/>
      <c r="DB497" s="189"/>
      <c r="DC497" s="189"/>
      <c r="DD497" s="189"/>
      <c r="DE497" s="189"/>
      <c r="DF497" s="189"/>
      <c r="DG497" s="189"/>
      <c r="DH497" s="189"/>
      <c r="DI497" s="189"/>
      <c r="DJ497" s="189"/>
      <c r="DK497" s="190"/>
      <c r="DL497" s="172"/>
      <c r="DM497" s="173"/>
      <c r="DN497" s="336"/>
      <c r="DO497" s="173"/>
      <c r="DP497" s="336"/>
      <c r="DQ497" s="173"/>
      <c r="DR497" s="336"/>
      <c r="DS497" s="173"/>
      <c r="DT497" s="336"/>
      <c r="DU497" s="338"/>
      <c r="DV497" s="174"/>
      <c r="DW497" s="129"/>
      <c r="DX497" s="129"/>
      <c r="DY497" s="129"/>
      <c r="DZ497" s="129"/>
      <c r="EA497" s="129"/>
      <c r="EB497" s="129"/>
      <c r="EC497" s="129"/>
      <c r="ED497" s="129"/>
      <c r="EE497" s="129"/>
      <c r="EF497" s="129"/>
      <c r="EG497" s="129"/>
      <c r="EH497" s="129"/>
      <c r="EI497" s="129"/>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row>
    <row r="498" spans="1:171" ht="11.25" customHeight="1">
      <c r="A498" s="192"/>
      <c r="B498" s="193"/>
      <c r="C498" s="196"/>
      <c r="D498" s="199"/>
      <c r="E498" s="200"/>
      <c r="F498" s="199"/>
      <c r="G498" s="200"/>
      <c r="H498" s="199"/>
      <c r="I498" s="200"/>
      <c r="J498" s="199"/>
      <c r="K498" s="200"/>
      <c r="L498" s="199"/>
      <c r="M498" s="209"/>
      <c r="N498" s="69" t="str">
        <f>IF(CF506&lt;&gt;"",IF(ISERROR(AND(BV510="",BX510="",BZ510="",CB510="",CD510="")),"E",IF(AND(BV510="",BX510="",BZ510="",CB510="",CD510=""),"","E")),"")</f>
        <v/>
      </c>
      <c r="O498" s="192"/>
      <c r="P498" s="193"/>
      <c r="Q498" s="196"/>
      <c r="R498" s="199"/>
      <c r="S498" s="200"/>
      <c r="T498" s="199"/>
      <c r="U498" s="200"/>
      <c r="V498" s="199"/>
      <c r="W498" s="200"/>
      <c r="X498" s="199"/>
      <c r="Y498" s="200"/>
      <c r="Z498" s="199"/>
      <c r="AA498" s="209"/>
      <c r="AB498" s="69" t="str">
        <f>IF(DV506&lt;&gt;"",IF(ISERROR(AND(DL510="",DN510="",DP510="",DQ510="",DT510="")),"E",IF(AND(DL510="",DN510="",DP510="",DR510="",DT510=""),"","E")),"")</f>
        <v/>
      </c>
      <c r="AP498" s="3"/>
      <c r="AQ498" s="157"/>
      <c r="AR498" s="158"/>
      <c r="AS498" s="158"/>
      <c r="AT498" s="158"/>
      <c r="AU498" s="158"/>
      <c r="AV498" s="158"/>
      <c r="AW498" s="158"/>
      <c r="AX498" s="158"/>
      <c r="AY498" s="158"/>
      <c r="AZ498" s="158"/>
      <c r="BA498" s="158"/>
      <c r="BB498" s="158"/>
      <c r="BC498" s="159"/>
      <c r="BD498" s="165"/>
      <c r="BE498" s="166"/>
      <c r="BF498" s="175" t="str">
        <f>C495</f>
        <v>E</v>
      </c>
      <c r="BG498" s="177" t="str">
        <f>IF(VLOOKUP($BF498,$A462:$C472,3,FALSE)=0,"",CONCATENATE(VLOOKUP(VLOOKUP($BF498,$A462:$C472,3,FALSE),Players!$J:$N,4,FALSE)," ",VLOOKUP($BF498,$A462:$C472,3,FALSE)," ",IF(ISERROR(VLOOKUP(VLOOKUP($BF498,$A462:$C472,3,FALSE),Players!$J:$N,5,FALSE)),"()",CONCATENATE("(",VLOOKUP(VLOOKUP($BF498,$A462:$C472,3,FALSE),Players!$J:$N,5,FALSE),")"))))</f>
        <v/>
      </c>
      <c r="BH498" s="178"/>
      <c r="BI498" s="178"/>
      <c r="BJ498" s="178"/>
      <c r="BK498" s="178"/>
      <c r="BL498" s="178"/>
      <c r="BM498" s="178"/>
      <c r="BN498" s="178"/>
      <c r="BO498" s="178"/>
      <c r="BP498" s="178"/>
      <c r="BQ498" s="178"/>
      <c r="BR498" s="178"/>
      <c r="BS498" s="178"/>
      <c r="BT498" s="178"/>
      <c r="BU498" s="179"/>
      <c r="BV498" s="150" t="str">
        <f>IF(D495&lt;&gt;"",D495,"")</f>
        <v/>
      </c>
      <c r="BW498" s="151"/>
      <c r="BX498" s="288" t="str">
        <f>IF(F495&lt;&gt;"",F495,"")</f>
        <v/>
      </c>
      <c r="BY498" s="151"/>
      <c r="BZ498" s="288" t="str">
        <f>IF(H495&lt;&gt;"",H495,"")</f>
        <v/>
      </c>
      <c r="CA498" s="151"/>
      <c r="CB498" s="288" t="str">
        <f>IF(J495&lt;&gt;"",J495,"")</f>
        <v/>
      </c>
      <c r="CC498" s="151"/>
      <c r="CD498" s="288" t="str">
        <f>IF(L495&lt;&gt;"",L495,"")</f>
        <v/>
      </c>
      <c r="CE498" s="332"/>
      <c r="CF498" s="174" t="str">
        <f>IF($CF496&lt;&gt;"",IF(CF496="W","L","W"),"")</f>
        <v/>
      </c>
      <c r="CG498" s="157"/>
      <c r="CH498" s="158"/>
      <c r="CI498" s="158"/>
      <c r="CJ498" s="158"/>
      <c r="CK498" s="158"/>
      <c r="CL498" s="158"/>
      <c r="CM498" s="158"/>
      <c r="CN498" s="158"/>
      <c r="CO498" s="158"/>
      <c r="CP498" s="158"/>
      <c r="CQ498" s="158"/>
      <c r="CR498" s="158"/>
      <c r="CS498" s="159"/>
      <c r="CT498" s="165"/>
      <c r="CU498" s="166"/>
      <c r="CV498" s="175" t="str">
        <f>Q495</f>
        <v>E</v>
      </c>
      <c r="CW498" s="177" t="str">
        <f>IF(VLOOKUP($CV498,$A462:$C472,3,FALSE)=0,"",CONCATENATE(VLOOKUP(VLOOKUP($CV498,$A462:$C472,3,FALSE),Players!$J:$N,4,FALSE)," ",VLOOKUP($CV498,$A462:$C472,3,FALSE)," ",IF(ISERROR(VLOOKUP(VLOOKUP($CV498,$A462:$C472,3,FALSE),Players!$J:$N,5,FALSE)),"()",CONCATENATE("(",VLOOKUP(VLOOKUP($CV498,$A462:$C472,3,FALSE),Players!$J:$N,5,FALSE),")"))))</f>
        <v/>
      </c>
      <c r="CX498" s="178"/>
      <c r="CY498" s="178"/>
      <c r="CZ498" s="178"/>
      <c r="DA498" s="178"/>
      <c r="DB498" s="178"/>
      <c r="DC498" s="178"/>
      <c r="DD498" s="178"/>
      <c r="DE498" s="178"/>
      <c r="DF498" s="178"/>
      <c r="DG498" s="178"/>
      <c r="DH498" s="178"/>
      <c r="DI498" s="178"/>
      <c r="DJ498" s="178"/>
      <c r="DK498" s="179"/>
      <c r="DL498" s="150" t="str">
        <f>IF(R495&lt;&gt;"",R495,"")</f>
        <v/>
      </c>
      <c r="DM498" s="151"/>
      <c r="DN498" s="288" t="str">
        <f>IF(T495&lt;&gt;"",T495,"")</f>
        <v/>
      </c>
      <c r="DO498" s="151"/>
      <c r="DP498" s="288" t="str">
        <f>IF(V495&lt;&gt;"",V495,"")</f>
        <v/>
      </c>
      <c r="DQ498" s="151"/>
      <c r="DR498" s="288" t="str">
        <f>IF(X495&lt;&gt;"",X495,"")</f>
        <v/>
      </c>
      <c r="DS498" s="151"/>
      <c r="DT498" s="288" t="str">
        <f>IF(Z495&lt;&gt;"",Z495,"")</f>
        <v/>
      </c>
      <c r="DU498" s="332"/>
      <c r="DV498" s="174" t="str">
        <f>IF($DV496&lt;&gt;"",IF(DV496="W","L","W"),"")</f>
        <v/>
      </c>
      <c r="DW498" s="129"/>
      <c r="DX498" s="129"/>
      <c r="DY498" s="129"/>
      <c r="DZ498" s="129"/>
      <c r="EA498" s="129"/>
      <c r="EB498" s="129"/>
      <c r="EC498" s="129"/>
      <c r="ED498" s="129"/>
      <c r="EE498" s="129"/>
      <c r="EF498" s="129"/>
      <c r="EG498" s="129"/>
      <c r="EH498" s="129"/>
      <c r="EI498" s="129"/>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row>
    <row r="499" spans="1:171" ht="11.25" customHeight="1" thickBot="1">
      <c r="A499" s="192"/>
      <c r="B499" s="193"/>
      <c r="C499" s="175" t="str">
        <f>IF($D458="1P","C","F")</f>
        <v>F</v>
      </c>
      <c r="D499" s="201"/>
      <c r="E499" s="202"/>
      <c r="F499" s="201"/>
      <c r="G499" s="202"/>
      <c r="H499" s="201"/>
      <c r="I499" s="202"/>
      <c r="J499" s="201"/>
      <c r="K499" s="202"/>
      <c r="L499" s="201"/>
      <c r="M499" s="205"/>
      <c r="N499" s="69" t="str">
        <f>IF(CF506&lt;&gt;"",IF(ISERROR(AND(BV510="",BX510="",BZ510="",CB510="",CD510="")),"E",IF(AND(BV510="",BX510="",BZ510="",CB510="",CD510=""),"","E")),"")</f>
        <v/>
      </c>
      <c r="O499" s="192"/>
      <c r="P499" s="193"/>
      <c r="Q499" s="175" t="str">
        <f>IF($D458="1P","B","E")</f>
        <v>E</v>
      </c>
      <c r="R499" s="201"/>
      <c r="S499" s="202"/>
      <c r="T499" s="201"/>
      <c r="U499" s="202"/>
      <c r="V499" s="201"/>
      <c r="W499" s="202"/>
      <c r="X499" s="201"/>
      <c r="Y499" s="202"/>
      <c r="Z499" s="201"/>
      <c r="AA499" s="205"/>
      <c r="AB499" s="69" t="str">
        <f>IF(DV506&lt;&gt;"",IF(ISERROR(AND(DL510="",DN510="",DP510="",DQ510="",DT510="")),"E",IF(AND(DL510="",DN510="",DP510="",DR510="",DT510=""),"","E")),"")</f>
        <v/>
      </c>
      <c r="AP499" s="3"/>
      <c r="AQ499" s="160"/>
      <c r="AR499" s="161"/>
      <c r="AS499" s="161"/>
      <c r="AT499" s="161"/>
      <c r="AU499" s="161"/>
      <c r="AV499" s="161"/>
      <c r="AW499" s="161"/>
      <c r="AX499" s="161"/>
      <c r="AY499" s="161"/>
      <c r="AZ499" s="161"/>
      <c r="BA499" s="161"/>
      <c r="BB499" s="161"/>
      <c r="BC499" s="162"/>
      <c r="BD499" s="167"/>
      <c r="BE499" s="168"/>
      <c r="BF499" s="176"/>
      <c r="BG499" s="180"/>
      <c r="BH499" s="181"/>
      <c r="BI499" s="181"/>
      <c r="BJ499" s="181"/>
      <c r="BK499" s="181"/>
      <c r="BL499" s="181"/>
      <c r="BM499" s="181"/>
      <c r="BN499" s="181"/>
      <c r="BO499" s="181"/>
      <c r="BP499" s="181"/>
      <c r="BQ499" s="181"/>
      <c r="BR499" s="181"/>
      <c r="BS499" s="181"/>
      <c r="BT499" s="181"/>
      <c r="BU499" s="182"/>
      <c r="BV499" s="152"/>
      <c r="BW499" s="153"/>
      <c r="BX499" s="333"/>
      <c r="BY499" s="153"/>
      <c r="BZ499" s="333"/>
      <c r="CA499" s="153"/>
      <c r="CB499" s="333"/>
      <c r="CC499" s="153"/>
      <c r="CD499" s="333"/>
      <c r="CE499" s="334"/>
      <c r="CF499" s="341"/>
      <c r="CG499" s="160"/>
      <c r="CH499" s="161"/>
      <c r="CI499" s="161"/>
      <c r="CJ499" s="161"/>
      <c r="CK499" s="161"/>
      <c r="CL499" s="161"/>
      <c r="CM499" s="161"/>
      <c r="CN499" s="161"/>
      <c r="CO499" s="161"/>
      <c r="CP499" s="161"/>
      <c r="CQ499" s="161"/>
      <c r="CR499" s="161"/>
      <c r="CS499" s="162"/>
      <c r="CT499" s="167"/>
      <c r="CU499" s="168"/>
      <c r="CV499" s="176"/>
      <c r="CW499" s="180"/>
      <c r="CX499" s="181"/>
      <c r="CY499" s="181"/>
      <c r="CZ499" s="181"/>
      <c r="DA499" s="181"/>
      <c r="DB499" s="181"/>
      <c r="DC499" s="181"/>
      <c r="DD499" s="181"/>
      <c r="DE499" s="181"/>
      <c r="DF499" s="181"/>
      <c r="DG499" s="181"/>
      <c r="DH499" s="181"/>
      <c r="DI499" s="181"/>
      <c r="DJ499" s="181"/>
      <c r="DK499" s="182"/>
      <c r="DL499" s="152"/>
      <c r="DM499" s="153"/>
      <c r="DN499" s="333"/>
      <c r="DO499" s="153"/>
      <c r="DP499" s="333"/>
      <c r="DQ499" s="153"/>
      <c r="DR499" s="333"/>
      <c r="DS499" s="153"/>
      <c r="DT499" s="333"/>
      <c r="DU499" s="334"/>
      <c r="DV499" s="174"/>
      <c r="DW499" s="129"/>
      <c r="DX499" s="129"/>
      <c r="DY499" s="129"/>
      <c r="DZ499" s="129"/>
      <c r="EA499" s="129"/>
      <c r="EB499" s="129"/>
      <c r="EC499" s="129"/>
      <c r="ED499" s="129"/>
      <c r="EE499" s="129"/>
      <c r="EF499" s="129"/>
      <c r="EG499" s="129"/>
      <c r="EH499" s="129"/>
      <c r="EI499" s="129"/>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row>
    <row r="500" spans="1:171" ht="11.25" customHeight="1" thickBot="1">
      <c r="A500" s="194"/>
      <c r="B500" s="195"/>
      <c r="C500" s="207"/>
      <c r="D500" s="203"/>
      <c r="E500" s="204"/>
      <c r="F500" s="203"/>
      <c r="G500" s="204"/>
      <c r="H500" s="203"/>
      <c r="I500" s="204"/>
      <c r="J500" s="203"/>
      <c r="K500" s="204"/>
      <c r="L500" s="203"/>
      <c r="M500" s="206"/>
      <c r="N500" s="69" t="str">
        <f>IF(CF508&lt;&gt;"",IF(CF508="W",IF(SUM(IF(D499&gt;D497,1,0),IF(F499&gt;F497,1,0),IF(H499&gt;H497,1,0),IF(J499&gt;J497,1,0),IF(L499&gt;L497,1,0))&lt;&gt;3,"E",""),""),"")</f>
        <v/>
      </c>
      <c r="O500" s="194"/>
      <c r="P500" s="195"/>
      <c r="Q500" s="207"/>
      <c r="R500" s="203"/>
      <c r="S500" s="204"/>
      <c r="T500" s="203"/>
      <c r="U500" s="204"/>
      <c r="V500" s="203"/>
      <c r="W500" s="204"/>
      <c r="X500" s="203"/>
      <c r="Y500" s="204"/>
      <c r="Z500" s="203"/>
      <c r="AA500" s="206"/>
      <c r="AB500" s="69" t="str">
        <f>IF(DV508&lt;&gt;"",IF(DV508="W",IF(SUM(IF(R499&gt;R497,1,0),IF(T499&gt;T497,1,0),IF(V499&gt;V497,1,0),IF(X499&gt;X497,1,0),IF(Z499&gt;Z497,1,0))&lt;&gt;3,"E",""),""),"")</f>
        <v/>
      </c>
      <c r="AP500" s="3"/>
      <c r="AQ500" s="126"/>
      <c r="AR500" s="126"/>
      <c r="AS500" s="126"/>
      <c r="AT500" s="126"/>
      <c r="AU500" s="126"/>
      <c r="AV500" s="126"/>
      <c r="AW500" s="126"/>
      <c r="AX500" s="126"/>
      <c r="AY500" s="126"/>
      <c r="AZ500" s="126"/>
      <c r="BA500" s="126"/>
      <c r="BB500" s="126"/>
      <c r="BC500" s="126"/>
      <c r="BV500" s="169" t="str">
        <f>IF(CF496&lt;&gt;"",IF(AND(AND(BV496&gt;-1,BV498&gt;-1),OR(BV496&gt;10,BV498&gt;10),ABS(BV496-BV498)&gt;1,IF(OR(BV496&gt;11,BV498&gt;11),ABS(BV496-BV498)=2,TRUE),BV496=INT(BV496),BV498=INT(BV498)),"","Error"),"")</f>
        <v/>
      </c>
      <c r="BW500" s="169"/>
      <c r="BX500" s="169" t="str">
        <f>IF(CF496&lt;&gt;"",IF(AND(AND(BX496&gt;-1,BX498&gt;-1),OR(BX496&gt;10,BX498&gt;10),ABS(BX496-BX498)&gt;1,IF(OR(BX496&gt;11,BX498&gt;11),ABS(BX496-BX498)=2,TRUE),BX496=INT(BX496),BX498=INT(BX498)),"","Error"),"")</f>
        <v/>
      </c>
      <c r="BY500" s="169"/>
      <c r="BZ500" s="169" t="str">
        <f>IF(CF496&lt;&gt;"",IF(AND(AND(BZ496&gt;-1,BZ498&gt;-1),OR(BZ496&gt;10,BZ498&gt;10),ABS(BZ496-BZ498)&gt;1,IF(OR(BZ496&gt;11,BZ498&gt;11),ABS(BZ496-BZ498)=2,TRUE),BZ496=INT(BZ496),BZ498=INT(BZ498)),"","Error"),"")</f>
        <v/>
      </c>
      <c r="CA500" s="169"/>
      <c r="CB500" s="169" t="str">
        <f>IF(AND(CF496&lt;&gt;"",CB496&lt;&gt;""),IF(AND(AND(CB496&gt;-1,CB498&gt;-1),OR(CB496&gt;10,CB498&gt;10),ABS(CB496-CB498)&gt;1,IF(OR(CB496&gt;11,CB498&gt;11),ABS(CB496-CB498)=2,TRUE),CB496=INT(CB496),CB498=INT(CB498)),"","Error"),"")</f>
        <v/>
      </c>
      <c r="CC500" s="169"/>
      <c r="CD500" s="169" t="str">
        <f>IF(AND(CF496&lt;&gt;"",CD496&lt;&gt;""),IF(AND(AND(CD496&gt;-1,CD498&gt;-1),OR(CD496&gt;10,CD498&gt;10),ABS(CD496-CD498)&gt;1,IF(OR(CD496&gt;11,CD498&gt;11),ABS(CD496-CD498)=2,TRUE),CD496=INT(CD496),CD498=INT(CD498)),"","Error"),"")</f>
        <v/>
      </c>
      <c r="CE500" s="169"/>
      <c r="CF500" s="3"/>
      <c r="CG500" s="126"/>
      <c r="CH500" s="126"/>
      <c r="CI500" s="126"/>
      <c r="CJ500" s="126"/>
      <c r="CK500" s="126"/>
      <c r="CL500" s="126"/>
      <c r="CM500" s="126"/>
      <c r="CN500" s="126"/>
      <c r="CO500" s="126"/>
      <c r="CP500" s="126"/>
      <c r="CQ500" s="126"/>
      <c r="CR500" s="126"/>
      <c r="CS500" s="126"/>
      <c r="DL500" s="169" t="str">
        <f>IF(DV496&lt;&gt;"",IF(AND(AND(DL496&gt;-1,DL498&gt;-1),OR(DL496&gt;10,DL498&gt;10),ABS(DL496-DL498)&gt;1,IF(OR(DL496&gt;11,DL498&gt;11),ABS(DL496-DL498)=2,TRUE),DL496=INT(DL496),DL498=INT(DL498)),"","Error"),"")</f>
        <v/>
      </c>
      <c r="DM500" s="169"/>
      <c r="DN500" s="169" t="str">
        <f>IF(DV496&lt;&gt;"",IF(AND(AND(DN496&gt;-1,DN498&gt;-1),OR(DN496&gt;10,DN498&gt;10),ABS(DN496-DN498)&gt;1,IF(OR(DN496&gt;11,DN498&gt;11),ABS(DN496-DN498)=2,TRUE),DN496=INT(DN496),DN498=INT(DN498)),"","Error"),"")</f>
        <v/>
      </c>
      <c r="DO500" s="169"/>
      <c r="DP500" s="169" t="str">
        <f>IF(DV496&lt;&gt;"",IF(AND(AND(DP496&gt;-1,DP498&gt;-1),OR(DP496&gt;10,DP498&gt;10),ABS(DP496-DP498)&gt;1,IF(OR(DP496&gt;11,DP498&gt;11),ABS(DP496-DP498)=2,TRUE),DP496=INT(DP496),DP498=INT(DP498)),"","Error"),"")</f>
        <v/>
      </c>
      <c r="DQ500" s="169"/>
      <c r="DR500" s="169" t="str">
        <f>IF(AND(DV496&lt;&gt;"",DR496&lt;&gt;""),IF(AND(AND(DR496&gt;-1,DR498&gt;-1),OR(DR496&gt;10,DR498&gt;10),ABS(DR496-DR498)&gt;1,IF(OR(DR496&gt;11,DR498&gt;11),ABS(DR496-DR498)=2,TRUE),DR496=INT(DR496),DR498=INT(DR498)),"","Error"),"")</f>
        <v/>
      </c>
      <c r="DS500" s="169"/>
      <c r="DT500" s="169" t="str">
        <f>IF(AND(DV496&lt;&gt;"",DT496&lt;&gt;""),IF(AND(AND(DT496&gt;-1,DT498&gt;-1),OR(DT496&gt;10,DT498&gt;10),ABS(DT496-DT498)&gt;1,IF(OR(DT496&gt;11,DT498&gt;11),ABS(DT496-DT498)=2,TRUE),DT496=INT(DT496),DT498=INT(DT498)),"","Error"),"")</f>
        <v/>
      </c>
      <c r="DU500" s="169"/>
      <c r="DV500" s="3"/>
      <c r="DW500" s="129"/>
      <c r="DX500" s="129"/>
      <c r="DY500" s="129"/>
      <c r="DZ500" s="129"/>
      <c r="EA500" s="129"/>
      <c r="EB500" s="129"/>
      <c r="EC500" s="129"/>
      <c r="ED500" s="129"/>
      <c r="EE500" s="129"/>
      <c r="EF500" s="129"/>
      <c r="EG500" s="129"/>
      <c r="EH500" s="129"/>
      <c r="EI500" s="129"/>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row>
    <row r="501" spans="1:171" ht="11.25" customHeight="1">
      <c r="A501" s="170">
        <v>7</v>
      </c>
      <c r="B501" s="191"/>
      <c r="C501" s="183" t="str">
        <f>IF($D458="1P","A","A")</f>
        <v>A</v>
      </c>
      <c r="D501" s="197"/>
      <c r="E501" s="198"/>
      <c r="F501" s="197"/>
      <c r="G501" s="198"/>
      <c r="H501" s="197"/>
      <c r="I501" s="198"/>
      <c r="J501" s="197"/>
      <c r="K501" s="198"/>
      <c r="L501" s="197"/>
      <c r="M501" s="208"/>
      <c r="N501" s="69" t="str">
        <f>IF(CF516&lt;&gt;"",IF(CF516="W",IF(SUM(IF(D501&gt;D503,1,0),IF(F501&gt;F503,1,0),IF(H501&gt;H503,1,0),IF(J501&gt;J503,1,0),IF(L501&gt;L503,1,0))&lt;&gt;3,"E",""),""),"")</f>
        <v/>
      </c>
      <c r="O501" s="170">
        <v>14</v>
      </c>
      <c r="P501" s="191"/>
      <c r="Q501" s="183" t="str">
        <f>IF($D458="1P","C","D")</f>
        <v>D</v>
      </c>
      <c r="R501" s="197"/>
      <c r="S501" s="198"/>
      <c r="T501" s="197"/>
      <c r="U501" s="198"/>
      <c r="V501" s="197"/>
      <c r="W501" s="198"/>
      <c r="X501" s="197"/>
      <c r="Y501" s="198"/>
      <c r="Z501" s="197"/>
      <c r="AA501" s="208"/>
      <c r="AB501" s="69" t="str">
        <f>IF(DV516&lt;&gt;"",IF(DV516="W",IF(SUM(IF(R501&gt;R503,1,0),IF(T501&gt;T503,1,0),IF(V501&gt;V503,1,0),IF(X501&gt;X503,1,0),IF(Z501&gt;Z503,1,0))&lt;&gt;3,"E",""),""),"")</f>
        <v/>
      </c>
      <c r="AP501" s="3"/>
      <c r="AQ501" s="126"/>
      <c r="AR501" s="126"/>
      <c r="AS501" s="126"/>
      <c r="AT501" s="126"/>
      <c r="AU501" s="126"/>
      <c r="AV501" s="126"/>
      <c r="AW501" s="126"/>
      <c r="AX501" s="126"/>
      <c r="AY501" s="126"/>
      <c r="AZ501" s="126"/>
      <c r="BA501" s="126"/>
      <c r="BB501" s="126"/>
      <c r="BC501" s="126"/>
      <c r="CF501" s="3"/>
      <c r="CG501" s="126"/>
      <c r="CH501" s="126"/>
      <c r="CI501" s="126"/>
      <c r="CJ501" s="126"/>
      <c r="CK501" s="126"/>
      <c r="CL501" s="126"/>
      <c r="CM501" s="126"/>
      <c r="CN501" s="126"/>
      <c r="CO501" s="126"/>
      <c r="CP501" s="126"/>
      <c r="CQ501" s="126"/>
      <c r="CR501" s="126"/>
      <c r="CS501" s="126"/>
      <c r="DV501" s="3"/>
      <c r="DW501" s="129"/>
      <c r="DX501" s="129"/>
      <c r="DY501" s="129"/>
      <c r="DZ501" s="129"/>
      <c r="EA501" s="129"/>
      <c r="EB501" s="129"/>
      <c r="EC501" s="129"/>
      <c r="ED501" s="129"/>
      <c r="EE501" s="129"/>
      <c r="EF501" s="129"/>
      <c r="EG501" s="129"/>
      <c r="EH501" s="129"/>
      <c r="EI501" s="129"/>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row>
    <row r="502" spans="1:171" ht="11.25" customHeight="1">
      <c r="A502" s="192"/>
      <c r="B502" s="193"/>
      <c r="C502" s="196"/>
      <c r="D502" s="199"/>
      <c r="E502" s="200"/>
      <c r="F502" s="199"/>
      <c r="G502" s="200"/>
      <c r="H502" s="199"/>
      <c r="I502" s="200"/>
      <c r="J502" s="199"/>
      <c r="K502" s="200"/>
      <c r="L502" s="199"/>
      <c r="M502" s="209"/>
      <c r="N502" s="69" t="str">
        <f>IF(CF516&lt;&gt;"",IF(ISERROR(AND(BV520="",BX520="",BZ520="",CB520="",CD520="")),"E",IF(AND(BV520="",BX520="",BZ520="",CB520="",CD520=""),"","E")),"")</f>
        <v/>
      </c>
      <c r="O502" s="192"/>
      <c r="P502" s="193"/>
      <c r="Q502" s="196"/>
      <c r="R502" s="199"/>
      <c r="S502" s="200"/>
      <c r="T502" s="199"/>
      <c r="U502" s="200"/>
      <c r="V502" s="199"/>
      <c r="W502" s="200"/>
      <c r="X502" s="199"/>
      <c r="Y502" s="200"/>
      <c r="Z502" s="199"/>
      <c r="AA502" s="209"/>
      <c r="AB502" s="69" t="str">
        <f>IF(DV516&lt;&gt;"",IF(ISERROR(AND(DL520="",DN520="",DP520="",DQ520="",DT520="")),"E",IF(AND(DL520="",DN520="",DP520="",DR520="",DT520=""),"","E")),"")</f>
        <v/>
      </c>
      <c r="AP502" s="3"/>
      <c r="AQ502" s="127"/>
      <c r="AR502" s="127"/>
      <c r="AS502" s="127"/>
      <c r="AT502" s="127"/>
      <c r="AU502" s="127"/>
      <c r="AV502" s="127"/>
      <c r="AW502" s="127"/>
      <c r="AX502" s="127"/>
      <c r="AY502" s="127"/>
      <c r="AZ502" s="127"/>
      <c r="BA502" s="127"/>
      <c r="BB502" s="127"/>
      <c r="BC502" s="127"/>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3"/>
      <c r="CG502" s="127"/>
      <c r="CH502" s="127"/>
      <c r="CI502" s="127"/>
      <c r="CJ502" s="127"/>
      <c r="CK502" s="127"/>
      <c r="CL502" s="127"/>
      <c r="CM502" s="127"/>
      <c r="CN502" s="127"/>
      <c r="CO502" s="127"/>
      <c r="CP502" s="127"/>
      <c r="CQ502" s="127"/>
      <c r="CR502" s="127"/>
      <c r="CS502" s="127"/>
      <c r="CT502" s="40"/>
      <c r="CU502" s="40"/>
      <c r="CV502" s="40"/>
      <c r="CW502" s="40"/>
      <c r="CX502" s="40"/>
      <c r="CY502" s="40"/>
      <c r="CZ502" s="40"/>
      <c r="DA502" s="40"/>
      <c r="DB502" s="40"/>
      <c r="DC502" s="40"/>
      <c r="DD502" s="40"/>
      <c r="DE502" s="40"/>
      <c r="DF502" s="40"/>
      <c r="DG502" s="40"/>
      <c r="DH502" s="40"/>
      <c r="DI502" s="40"/>
      <c r="DJ502" s="40"/>
      <c r="DK502" s="40"/>
      <c r="DL502" s="40"/>
      <c r="DM502" s="40"/>
      <c r="DN502" s="40"/>
      <c r="DO502" s="40"/>
      <c r="DP502" s="40"/>
      <c r="DQ502" s="40"/>
      <c r="DR502" s="40"/>
      <c r="DS502" s="40"/>
      <c r="DT502" s="40"/>
      <c r="DU502" s="40"/>
      <c r="DV502" s="3"/>
      <c r="DW502" s="129"/>
      <c r="DX502" s="129"/>
      <c r="DY502" s="129"/>
      <c r="DZ502" s="129"/>
      <c r="EA502" s="129"/>
      <c r="EB502" s="129"/>
      <c r="EC502" s="129"/>
      <c r="ED502" s="129"/>
      <c r="EE502" s="129"/>
      <c r="EF502" s="129"/>
      <c r="EG502" s="129"/>
      <c r="EH502" s="129"/>
      <c r="EI502" s="129"/>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row>
    <row r="503" spans="1:171" ht="11.25" customHeight="1">
      <c r="A503" s="192"/>
      <c r="B503" s="193"/>
      <c r="C503" s="175" t="str">
        <f>IF($D458="1P","D","C")</f>
        <v>C</v>
      </c>
      <c r="D503" s="201"/>
      <c r="E503" s="202"/>
      <c r="F503" s="201"/>
      <c r="G503" s="202"/>
      <c r="H503" s="201"/>
      <c r="I503" s="202"/>
      <c r="J503" s="201"/>
      <c r="K503" s="202"/>
      <c r="L503" s="201"/>
      <c r="M503" s="205"/>
      <c r="N503" s="69" t="str">
        <f>IF(CF516&lt;&gt;"",IF(ISERROR(AND(BV520="",BX520="",BZ520="",CB520="",CD520="")),"E",IF(AND(BV520="",BX520="",BZ520="",CB520="",CD520=""),"","E")),"")</f>
        <v/>
      </c>
      <c r="O503" s="192"/>
      <c r="P503" s="193"/>
      <c r="Q503" s="175" t="str">
        <f>IF($D458="1P","F","F")</f>
        <v>F</v>
      </c>
      <c r="R503" s="201"/>
      <c r="S503" s="202"/>
      <c r="T503" s="201"/>
      <c r="U503" s="202"/>
      <c r="V503" s="201"/>
      <c r="W503" s="202"/>
      <c r="X503" s="201"/>
      <c r="Y503" s="202"/>
      <c r="Z503" s="201"/>
      <c r="AA503" s="205"/>
      <c r="AB503" s="69" t="str">
        <f>IF(DV516&lt;&gt;"",IF(ISERROR(AND(DL520="",DN520="",DP520="",DQ520="",DT520="")),"E",IF(AND(DL520="",DN520="",DP520="",DR520="",DT520=""),"","E")),"")</f>
        <v/>
      </c>
      <c r="AP503" s="3"/>
      <c r="AQ503" s="128"/>
      <c r="AR503" s="128"/>
      <c r="AS503" s="128"/>
      <c r="AT503" s="128"/>
      <c r="AU503" s="128"/>
      <c r="AV503" s="128"/>
      <c r="AW503" s="128"/>
      <c r="AX503" s="128"/>
      <c r="AY503" s="128"/>
      <c r="AZ503" s="128"/>
      <c r="BA503" s="128"/>
      <c r="BB503" s="128"/>
      <c r="BC503" s="128"/>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3"/>
      <c r="CG503" s="128"/>
      <c r="CH503" s="128"/>
      <c r="CI503" s="128"/>
      <c r="CJ503" s="128"/>
      <c r="CK503" s="128"/>
      <c r="CL503" s="128"/>
      <c r="CM503" s="128"/>
      <c r="CN503" s="128"/>
      <c r="CO503" s="128"/>
      <c r="CP503" s="128"/>
      <c r="CQ503" s="128"/>
      <c r="CR503" s="128"/>
      <c r="CS503" s="128"/>
      <c r="CT503" s="41"/>
      <c r="CU503" s="41"/>
      <c r="CV503" s="41"/>
      <c r="CW503" s="41"/>
      <c r="CX503" s="41"/>
      <c r="CY503" s="41"/>
      <c r="CZ503" s="41"/>
      <c r="DA503" s="41"/>
      <c r="DB503" s="41"/>
      <c r="DC503" s="41"/>
      <c r="DD503" s="41"/>
      <c r="DE503" s="41"/>
      <c r="DF503" s="41"/>
      <c r="DG503" s="41"/>
      <c r="DH503" s="41"/>
      <c r="DI503" s="41"/>
      <c r="DJ503" s="41"/>
      <c r="DK503" s="41"/>
      <c r="DL503" s="41"/>
      <c r="DM503" s="41"/>
      <c r="DN503" s="41"/>
      <c r="DO503" s="41"/>
      <c r="DP503" s="41"/>
      <c r="DQ503" s="41"/>
      <c r="DR503" s="41"/>
      <c r="DS503" s="41"/>
      <c r="DT503" s="41"/>
      <c r="DU503" s="41"/>
      <c r="DV503" s="3"/>
      <c r="DW503" s="129"/>
      <c r="DX503" s="129"/>
      <c r="DY503" s="129"/>
      <c r="DZ503" s="129"/>
      <c r="EA503" s="129"/>
      <c r="EB503" s="129"/>
      <c r="EC503" s="129"/>
      <c r="ED503" s="129"/>
      <c r="EE503" s="129"/>
      <c r="EF503" s="129"/>
      <c r="EG503" s="129"/>
      <c r="EH503" s="129"/>
      <c r="EI503" s="129"/>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row>
    <row r="504" spans="1:171" ht="11.25" customHeight="1" thickBot="1">
      <c r="A504" s="194"/>
      <c r="B504" s="195"/>
      <c r="C504" s="207"/>
      <c r="D504" s="203"/>
      <c r="E504" s="204"/>
      <c r="F504" s="203"/>
      <c r="G504" s="204"/>
      <c r="H504" s="203"/>
      <c r="I504" s="204"/>
      <c r="J504" s="203"/>
      <c r="K504" s="204"/>
      <c r="L504" s="203"/>
      <c r="M504" s="206"/>
      <c r="N504" s="69" t="str">
        <f>IF(CF518&lt;&gt;"",IF(CF518="W",IF(SUM(IF(D503&gt;D501,1,0),IF(F503&gt;F501,1,0),IF(H503&gt;H501,1,0),IF(J503&gt;J501,1,0),IF(L503&gt;L501,1,0))&lt;&gt;3,"E",""),""),"")</f>
        <v/>
      </c>
      <c r="O504" s="194"/>
      <c r="P504" s="195"/>
      <c r="Q504" s="207"/>
      <c r="R504" s="203"/>
      <c r="S504" s="204"/>
      <c r="T504" s="203"/>
      <c r="U504" s="204"/>
      <c r="V504" s="203"/>
      <c r="W504" s="204"/>
      <c r="X504" s="203"/>
      <c r="Y504" s="204"/>
      <c r="Z504" s="203"/>
      <c r="AA504" s="206"/>
      <c r="AB504" s="69" t="str">
        <f>IF(DV518&lt;&gt;"",IF(DV518="W",IF(SUM(IF(R503&gt;R501,1,0),IF(T503&gt;T501,1,0),IF(V503&gt;V501,1,0),IF(X503&gt;X501,1,0),IF(Z503&gt;Z501,1,0))&lt;&gt;3,"E",""),""),"")</f>
        <v/>
      </c>
      <c r="AP504" s="3"/>
      <c r="AQ504" s="126"/>
      <c r="AR504" s="126"/>
      <c r="AS504" s="126"/>
      <c r="AT504" s="126"/>
      <c r="AU504" s="126"/>
      <c r="AV504" s="126"/>
      <c r="AW504" s="126"/>
      <c r="AX504" s="126"/>
      <c r="AY504" s="126"/>
      <c r="AZ504" s="126"/>
      <c r="BA504" s="126"/>
      <c r="BB504" s="126"/>
      <c r="BC504" s="126"/>
      <c r="CF504" s="3"/>
      <c r="CG504" s="126"/>
      <c r="CH504" s="126"/>
      <c r="CI504" s="126"/>
      <c r="CJ504" s="126"/>
      <c r="CK504" s="126"/>
      <c r="CL504" s="126"/>
      <c r="CM504" s="126"/>
      <c r="CN504" s="126"/>
      <c r="CO504" s="126"/>
      <c r="CP504" s="126"/>
      <c r="CQ504" s="126"/>
      <c r="CR504" s="126"/>
      <c r="CS504" s="126"/>
      <c r="DV504" s="3"/>
      <c r="DW504" s="129"/>
      <c r="DX504" s="129"/>
      <c r="DY504" s="129"/>
      <c r="DZ504" s="129"/>
      <c r="EA504" s="129"/>
      <c r="EB504" s="129"/>
      <c r="EC504" s="129"/>
      <c r="ED504" s="129"/>
      <c r="EE504" s="129"/>
      <c r="EF504" s="129"/>
      <c r="EG504" s="129"/>
      <c r="EH504" s="129"/>
      <c r="EI504" s="129"/>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row>
    <row r="505" spans="1:171" ht="11.25" customHeight="1" thickBot="1">
      <c r="A505" s="3"/>
      <c r="B505" s="3"/>
      <c r="C505" s="3"/>
      <c r="D505" s="3"/>
      <c r="E505" s="3"/>
      <c r="F505" s="3"/>
      <c r="G505" s="3"/>
      <c r="H505" s="3"/>
      <c r="I505" s="3"/>
      <c r="J505" s="3"/>
      <c r="K505" s="3"/>
      <c r="L505" s="3"/>
      <c r="M505" s="3"/>
      <c r="N505" s="3"/>
      <c r="O505" s="3"/>
      <c r="P505" s="3"/>
      <c r="Q505" s="3"/>
      <c r="R505" s="3"/>
      <c r="S505" s="3"/>
      <c r="T505" s="3"/>
      <c r="U505" s="3"/>
      <c r="V505" s="3"/>
      <c r="W505" s="3"/>
      <c r="X505" s="43"/>
      <c r="Y505" s="43"/>
      <c r="Z505" s="43"/>
      <c r="AA505" s="43"/>
      <c r="AB505" s="43"/>
      <c r="AP505" s="3"/>
      <c r="AQ505" s="127"/>
      <c r="AR505" s="127"/>
      <c r="AS505" s="127"/>
      <c r="AT505" s="127"/>
      <c r="AU505" s="127"/>
      <c r="AV505" s="127"/>
      <c r="AW505" s="127"/>
      <c r="AX505" s="127"/>
      <c r="AY505" s="127"/>
      <c r="AZ505" s="127"/>
      <c r="BA505" s="127"/>
      <c r="BB505" s="127"/>
      <c r="BC505" s="127"/>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3"/>
      <c r="CG505" s="127"/>
      <c r="CH505" s="127"/>
      <c r="CI505" s="127"/>
      <c r="CJ505" s="127"/>
      <c r="CK505" s="127"/>
      <c r="CL505" s="127"/>
      <c r="CM505" s="127"/>
      <c r="CN505" s="127"/>
      <c r="CO505" s="127"/>
      <c r="CP505" s="127"/>
      <c r="CQ505" s="127"/>
      <c r="CR505" s="127"/>
      <c r="CS505" s="127"/>
      <c r="CT505" s="40"/>
      <c r="CU505" s="40"/>
      <c r="CV505" s="40"/>
      <c r="CW505" s="40"/>
      <c r="CX505" s="40"/>
      <c r="CY505" s="40"/>
      <c r="CZ505" s="40"/>
      <c r="DA505" s="40"/>
      <c r="DB505" s="40"/>
      <c r="DC505" s="40"/>
      <c r="DD505" s="40"/>
      <c r="DE505" s="40"/>
      <c r="DF505" s="40"/>
      <c r="DG505" s="40"/>
      <c r="DH505" s="40"/>
      <c r="DI505" s="40"/>
      <c r="DJ505" s="40"/>
      <c r="DK505" s="40"/>
      <c r="DL505" s="40"/>
      <c r="DM505" s="40"/>
      <c r="DN505" s="40"/>
      <c r="DO505" s="40"/>
      <c r="DP505" s="40"/>
      <c r="DQ505" s="40"/>
      <c r="DR505" s="40"/>
      <c r="DS505" s="40"/>
      <c r="DT505" s="40"/>
      <c r="DU505" s="40"/>
      <c r="DV505" s="3"/>
      <c r="DW505" s="129"/>
      <c r="DX505" s="129"/>
      <c r="DY505" s="129"/>
      <c r="DZ505" s="129"/>
      <c r="EA505" s="129"/>
      <c r="EB505" s="129"/>
      <c r="EC505" s="129"/>
      <c r="ED505" s="129"/>
      <c r="EE505" s="129"/>
      <c r="EF505" s="129"/>
      <c r="EG505" s="129"/>
      <c r="EH505" s="129"/>
      <c r="EI505" s="129"/>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row>
    <row r="506" spans="1:171" ht="11.25" customHeight="1">
      <c r="A506" s="42"/>
      <c r="B506" s="42"/>
      <c r="C506" s="42"/>
      <c r="D506" s="42"/>
      <c r="E506" s="42"/>
      <c r="F506" s="43"/>
      <c r="G506" s="43"/>
      <c r="H506" s="43"/>
      <c r="I506" s="43"/>
      <c r="J506" s="43"/>
      <c r="K506" s="43"/>
      <c r="L506" s="43"/>
      <c r="M506" s="43"/>
      <c r="N506" s="43"/>
      <c r="O506" s="43"/>
      <c r="P506" s="43"/>
      <c r="Q506" s="43"/>
      <c r="R506" s="43"/>
      <c r="S506" s="43"/>
      <c r="T506" s="43"/>
      <c r="U506" s="43"/>
      <c r="V506" s="43"/>
      <c r="W506" s="43"/>
      <c r="AA506" s="42"/>
      <c r="AB506" s="42"/>
      <c r="AP506" s="3"/>
      <c r="AQ506" s="154" t="str">
        <f>CONCATENATE($A460," ",$D460,","," ",$F458)</f>
        <v>Group: 8, Women's Singles</v>
      </c>
      <c r="AR506" s="155"/>
      <c r="AS506" s="155"/>
      <c r="AT506" s="155"/>
      <c r="AU506" s="155"/>
      <c r="AV506" s="155"/>
      <c r="AW506" s="155"/>
      <c r="AX506" s="155"/>
      <c r="AY506" s="155"/>
      <c r="AZ506" s="155"/>
      <c r="BA506" s="155"/>
      <c r="BB506" s="155"/>
      <c r="BC506" s="156"/>
      <c r="BD506" s="163">
        <f>A497</f>
        <v>6</v>
      </c>
      <c r="BE506" s="164"/>
      <c r="BF506" s="183" t="str">
        <f>C497</f>
        <v>B</v>
      </c>
      <c r="BG506" s="185" t="str">
        <f>IF(VLOOKUP($BF506,$A462:$C472,3,FALSE)=0,"",CONCATENATE(VLOOKUP(VLOOKUP($BF506,$A462:$C472,3,FALSE),Players!$J:$N,4,FALSE)," ",VLOOKUP($BF506,$A462:$C472,3,FALSE)," ",IF(ISERROR(VLOOKUP(VLOOKUP($BF506,$A462:$C472,3,FALSE),Players!$J:$N,5,FALSE)),"()",CONCATENATE("(",VLOOKUP(VLOOKUP($BF506,$A462:$C472,3,FALSE),Players!$J:$N,5,FALSE),")"))))</f>
        <v/>
      </c>
      <c r="BH506" s="186"/>
      <c r="BI506" s="186"/>
      <c r="BJ506" s="186"/>
      <c r="BK506" s="186"/>
      <c r="BL506" s="186"/>
      <c r="BM506" s="186"/>
      <c r="BN506" s="186"/>
      <c r="BO506" s="186"/>
      <c r="BP506" s="186"/>
      <c r="BQ506" s="186"/>
      <c r="BR506" s="186"/>
      <c r="BS506" s="186"/>
      <c r="BT506" s="186"/>
      <c r="BU506" s="187"/>
      <c r="BV506" s="170" t="str">
        <f>IF(D497&lt;&gt;"",D497,"")</f>
        <v/>
      </c>
      <c r="BW506" s="171"/>
      <c r="BX506" s="335" t="str">
        <f>IF(F497&lt;&gt;"",F497,"")</f>
        <v/>
      </c>
      <c r="BY506" s="171"/>
      <c r="BZ506" s="335" t="str">
        <f>IF(H497&lt;&gt;"",H497,"")</f>
        <v/>
      </c>
      <c r="CA506" s="171"/>
      <c r="CB506" s="335" t="str">
        <f>IF(J497&lt;&gt;"",J497,"")</f>
        <v/>
      </c>
      <c r="CC506" s="171"/>
      <c r="CD506" s="335" t="str">
        <f>IF(L497&lt;&gt;"",L497,"")</f>
        <v/>
      </c>
      <c r="CE506" s="337"/>
      <c r="CF506" s="174" t="str">
        <f>IF($CD506=$CD508,IF($CB506=$CB508,IF($BZ506&lt;&gt;"",IF($BZ506&gt;$BZ508,"W","L"),""),IF($CB506&gt;$CB508,"W","L")),IF($CD506&gt;$CD508,"W","L"))</f>
        <v/>
      </c>
      <c r="CG506" s="154" t="str">
        <f>CONCATENATE($A460," ",$D460,","," ",$F458)</f>
        <v>Group: 8, Women's Singles</v>
      </c>
      <c r="CH506" s="155"/>
      <c r="CI506" s="155"/>
      <c r="CJ506" s="155"/>
      <c r="CK506" s="155"/>
      <c r="CL506" s="155"/>
      <c r="CM506" s="155"/>
      <c r="CN506" s="155"/>
      <c r="CO506" s="155"/>
      <c r="CP506" s="155"/>
      <c r="CQ506" s="155"/>
      <c r="CR506" s="155"/>
      <c r="CS506" s="156"/>
      <c r="CT506" s="163">
        <f>O497</f>
        <v>13</v>
      </c>
      <c r="CU506" s="164"/>
      <c r="CV506" s="183" t="str">
        <f>Q497</f>
        <v>A</v>
      </c>
      <c r="CW506" s="185" t="str">
        <f>IF(VLOOKUP($CV506,$A462:$C472,3,FALSE)=0,"",CONCATENATE(VLOOKUP(VLOOKUP($CV506,$A462:$C472,3,FALSE),Players!$J:$N,4,FALSE)," ",VLOOKUP($CV506,$A462:$C472,3,FALSE)," ",IF(ISERROR(VLOOKUP(VLOOKUP($CV506,$A462:$C472,3,FALSE),Players!$J:$N,5,FALSE)),"()",CONCATENATE("(",VLOOKUP(VLOOKUP($CV506,$A462:$C472,3,FALSE),Players!$J:$N,5,FALSE),")"))))</f>
        <v/>
      </c>
      <c r="CX506" s="186"/>
      <c r="CY506" s="186"/>
      <c r="CZ506" s="186"/>
      <c r="DA506" s="186"/>
      <c r="DB506" s="186"/>
      <c r="DC506" s="186"/>
      <c r="DD506" s="186"/>
      <c r="DE506" s="186"/>
      <c r="DF506" s="186"/>
      <c r="DG506" s="186"/>
      <c r="DH506" s="186"/>
      <c r="DI506" s="186"/>
      <c r="DJ506" s="186"/>
      <c r="DK506" s="187"/>
      <c r="DL506" s="170" t="str">
        <f>IF(R497&lt;&gt;"",R497,"")</f>
        <v/>
      </c>
      <c r="DM506" s="171"/>
      <c r="DN506" s="335" t="str">
        <f>IF(T497&lt;&gt;"",T497,"")</f>
        <v/>
      </c>
      <c r="DO506" s="171"/>
      <c r="DP506" s="335" t="str">
        <f>IF(V497&lt;&gt;"",V497,"")</f>
        <v/>
      </c>
      <c r="DQ506" s="171"/>
      <c r="DR506" s="335" t="str">
        <f>IF(X497&lt;&gt;"",X497,"")</f>
        <v/>
      </c>
      <c r="DS506" s="171"/>
      <c r="DT506" s="335" t="str">
        <f>IF(Z497&lt;&gt;"",Z497,"")</f>
        <v/>
      </c>
      <c r="DU506" s="337"/>
      <c r="DV506" s="174" t="str">
        <f>IF($DT506=$DT508,IF($DR506=$DR508,IF($DP506&lt;&gt;"",IF($DP506&gt;$DP508,"W","L"),""),IF($DR506&gt;$DR508,"W","L")),IF($DT506&gt;$DT508,"W","L"))</f>
        <v/>
      </c>
      <c r="DW506" s="129"/>
      <c r="DX506" s="129"/>
      <c r="DY506" s="129"/>
      <c r="DZ506" s="129"/>
      <c r="EA506" s="129"/>
      <c r="EB506" s="129"/>
      <c r="EC506" s="129"/>
      <c r="ED506" s="129"/>
      <c r="EE506" s="129"/>
      <c r="EF506" s="129"/>
      <c r="EG506" s="129"/>
      <c r="EH506" s="129"/>
      <c r="EI506" s="129"/>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row>
    <row r="507" spans="1:171" ht="11.25" customHeight="1">
      <c r="C507" s="44"/>
      <c r="D507" s="44"/>
      <c r="N507" s="43"/>
      <c r="O507" s="43"/>
      <c r="P507" s="43"/>
      <c r="Q507" s="43"/>
      <c r="R507" s="43"/>
      <c r="S507" s="43"/>
      <c r="T507" s="43"/>
      <c r="U507" s="43"/>
      <c r="V507" s="43"/>
      <c r="W507" s="43"/>
      <c r="X507" s="43"/>
      <c r="Y507" s="43"/>
      <c r="Z507" s="43"/>
      <c r="AA507" s="43"/>
      <c r="AB507" s="43"/>
      <c r="AP507" s="3"/>
      <c r="AQ507" s="157"/>
      <c r="AR507" s="158"/>
      <c r="AS507" s="158"/>
      <c r="AT507" s="158"/>
      <c r="AU507" s="158"/>
      <c r="AV507" s="158"/>
      <c r="AW507" s="158"/>
      <c r="AX507" s="158"/>
      <c r="AY507" s="158"/>
      <c r="AZ507" s="158"/>
      <c r="BA507" s="158"/>
      <c r="BB507" s="158"/>
      <c r="BC507" s="159"/>
      <c r="BD507" s="165"/>
      <c r="BE507" s="166"/>
      <c r="BF507" s="184"/>
      <c r="BG507" s="188"/>
      <c r="BH507" s="189"/>
      <c r="BI507" s="189"/>
      <c r="BJ507" s="189"/>
      <c r="BK507" s="189"/>
      <c r="BL507" s="189"/>
      <c r="BM507" s="189"/>
      <c r="BN507" s="189"/>
      <c r="BO507" s="189"/>
      <c r="BP507" s="189"/>
      <c r="BQ507" s="189"/>
      <c r="BR507" s="189"/>
      <c r="BS507" s="189"/>
      <c r="BT507" s="189"/>
      <c r="BU507" s="190"/>
      <c r="BV507" s="172"/>
      <c r="BW507" s="173"/>
      <c r="BX507" s="336"/>
      <c r="BY507" s="173"/>
      <c r="BZ507" s="336"/>
      <c r="CA507" s="173"/>
      <c r="CB507" s="336"/>
      <c r="CC507" s="173"/>
      <c r="CD507" s="336"/>
      <c r="CE507" s="338"/>
      <c r="CF507" s="174"/>
      <c r="CG507" s="157"/>
      <c r="CH507" s="158"/>
      <c r="CI507" s="158"/>
      <c r="CJ507" s="158"/>
      <c r="CK507" s="158"/>
      <c r="CL507" s="158"/>
      <c r="CM507" s="158"/>
      <c r="CN507" s="158"/>
      <c r="CO507" s="158"/>
      <c r="CP507" s="158"/>
      <c r="CQ507" s="158"/>
      <c r="CR507" s="158"/>
      <c r="CS507" s="159"/>
      <c r="CT507" s="165"/>
      <c r="CU507" s="166"/>
      <c r="CV507" s="184"/>
      <c r="CW507" s="188"/>
      <c r="CX507" s="189"/>
      <c r="CY507" s="189"/>
      <c r="CZ507" s="189"/>
      <c r="DA507" s="189"/>
      <c r="DB507" s="189"/>
      <c r="DC507" s="189"/>
      <c r="DD507" s="189"/>
      <c r="DE507" s="189"/>
      <c r="DF507" s="189"/>
      <c r="DG507" s="189"/>
      <c r="DH507" s="189"/>
      <c r="DI507" s="189"/>
      <c r="DJ507" s="189"/>
      <c r="DK507" s="190"/>
      <c r="DL507" s="172"/>
      <c r="DM507" s="173"/>
      <c r="DN507" s="336"/>
      <c r="DO507" s="173"/>
      <c r="DP507" s="336"/>
      <c r="DQ507" s="173"/>
      <c r="DR507" s="336"/>
      <c r="DS507" s="173"/>
      <c r="DT507" s="336"/>
      <c r="DU507" s="338"/>
      <c r="DV507" s="174"/>
      <c r="DW507" s="129"/>
      <c r="DX507" s="129"/>
      <c r="DY507" s="129"/>
      <c r="DZ507" s="129"/>
      <c r="EA507" s="129"/>
      <c r="EB507" s="129"/>
      <c r="EC507" s="129"/>
      <c r="ED507" s="129"/>
      <c r="EE507" s="129"/>
      <c r="EF507" s="129"/>
      <c r="EG507" s="129"/>
      <c r="EH507" s="129"/>
      <c r="EI507" s="129"/>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row>
    <row r="508" spans="1:171" ht="11.25" customHeight="1">
      <c r="A508" s="2"/>
      <c r="J508" s="43"/>
      <c r="K508" s="43"/>
      <c r="L508" s="43"/>
      <c r="M508" s="43"/>
      <c r="R508" s="42"/>
      <c r="S508" s="42"/>
      <c r="W508" s="42"/>
      <c r="AA508" s="42"/>
      <c r="AB508" s="42"/>
      <c r="AP508" s="3"/>
      <c r="AQ508" s="157"/>
      <c r="AR508" s="158"/>
      <c r="AS508" s="158"/>
      <c r="AT508" s="158"/>
      <c r="AU508" s="158"/>
      <c r="AV508" s="158"/>
      <c r="AW508" s="158"/>
      <c r="AX508" s="158"/>
      <c r="AY508" s="158"/>
      <c r="AZ508" s="158"/>
      <c r="BA508" s="158"/>
      <c r="BB508" s="158"/>
      <c r="BC508" s="159"/>
      <c r="BD508" s="165"/>
      <c r="BE508" s="166"/>
      <c r="BF508" s="175" t="str">
        <f>C499</f>
        <v>F</v>
      </c>
      <c r="BG508" s="177" t="str">
        <f>IF(VLOOKUP($BF508,$A462:$C472,3,FALSE)=0,"",CONCATENATE(VLOOKUP(VLOOKUP($BF508,$A462:$C472,3,FALSE),Players!$J:$N,4,FALSE)," ",VLOOKUP($BF508,$A462:$C472,3,FALSE)," ",IF(ISERROR(VLOOKUP(VLOOKUP($BF508,$A462:$C472,3,FALSE),Players!$J:$N,5,FALSE)),"()",CONCATENATE("(",VLOOKUP(VLOOKUP($BF508,$A462:$C472,3,FALSE),Players!$J:$N,5,FALSE),")"))))</f>
        <v/>
      </c>
      <c r="BH508" s="178"/>
      <c r="BI508" s="178"/>
      <c r="BJ508" s="178"/>
      <c r="BK508" s="178"/>
      <c r="BL508" s="178"/>
      <c r="BM508" s="178"/>
      <c r="BN508" s="178"/>
      <c r="BO508" s="178"/>
      <c r="BP508" s="178"/>
      <c r="BQ508" s="178"/>
      <c r="BR508" s="178"/>
      <c r="BS508" s="178"/>
      <c r="BT508" s="178"/>
      <c r="BU508" s="179"/>
      <c r="BV508" s="150" t="str">
        <f>IF(D499&lt;&gt;"",D499,"")</f>
        <v/>
      </c>
      <c r="BW508" s="151"/>
      <c r="BX508" s="288" t="str">
        <f>IF(F499&lt;&gt;"",F499,"")</f>
        <v/>
      </c>
      <c r="BY508" s="151"/>
      <c r="BZ508" s="288" t="str">
        <f>IF(H499&lt;&gt;"",H499,"")</f>
        <v/>
      </c>
      <c r="CA508" s="151"/>
      <c r="CB508" s="288" t="str">
        <f>IF(J499&lt;&gt;"",J499,"")</f>
        <v/>
      </c>
      <c r="CC508" s="151"/>
      <c r="CD508" s="288" t="str">
        <f>IF(L499&lt;&gt;"",L499,"")</f>
        <v/>
      </c>
      <c r="CE508" s="332"/>
      <c r="CF508" s="174" t="str">
        <f>IF($CF506&lt;&gt;"",IF(CF506="W","L","W"),"")</f>
        <v/>
      </c>
      <c r="CG508" s="157"/>
      <c r="CH508" s="158"/>
      <c r="CI508" s="158"/>
      <c r="CJ508" s="158"/>
      <c r="CK508" s="158"/>
      <c r="CL508" s="158"/>
      <c r="CM508" s="158"/>
      <c r="CN508" s="158"/>
      <c r="CO508" s="158"/>
      <c r="CP508" s="158"/>
      <c r="CQ508" s="158"/>
      <c r="CR508" s="158"/>
      <c r="CS508" s="159"/>
      <c r="CT508" s="165"/>
      <c r="CU508" s="166"/>
      <c r="CV508" s="175" t="str">
        <f>Q499</f>
        <v>E</v>
      </c>
      <c r="CW508" s="177" t="str">
        <f>IF(VLOOKUP($CV508,$A462:$C472,3,FALSE)=0,"",CONCATENATE(VLOOKUP(VLOOKUP($CV508,$A462:$C472,3,FALSE),Players!$J:$N,4,FALSE)," ",VLOOKUP($CV508,$A462:$C472,3,FALSE)," ",IF(ISERROR(VLOOKUP(VLOOKUP($CV508,$A462:$C472,3,FALSE),Players!$J:$N,5,FALSE)),"()",CONCATENATE("(",VLOOKUP(VLOOKUP($CV508,$A462:$C472,3,FALSE),Players!$J:$N,5,FALSE),")"))))</f>
        <v/>
      </c>
      <c r="CX508" s="178"/>
      <c r="CY508" s="178"/>
      <c r="CZ508" s="178"/>
      <c r="DA508" s="178"/>
      <c r="DB508" s="178"/>
      <c r="DC508" s="178"/>
      <c r="DD508" s="178"/>
      <c r="DE508" s="178"/>
      <c r="DF508" s="178"/>
      <c r="DG508" s="178"/>
      <c r="DH508" s="178"/>
      <c r="DI508" s="178"/>
      <c r="DJ508" s="178"/>
      <c r="DK508" s="179"/>
      <c r="DL508" s="150" t="str">
        <f>IF(R499&lt;&gt;"",R499,"")</f>
        <v/>
      </c>
      <c r="DM508" s="151"/>
      <c r="DN508" s="288" t="str">
        <f>IF(T499&lt;&gt;"",T499,"")</f>
        <v/>
      </c>
      <c r="DO508" s="151"/>
      <c r="DP508" s="288" t="str">
        <f>IF(V499&lt;&gt;"",V499,"")</f>
        <v/>
      </c>
      <c r="DQ508" s="151"/>
      <c r="DR508" s="288" t="str">
        <f>IF(X499&lt;&gt;"",X499,"")</f>
        <v/>
      </c>
      <c r="DS508" s="151"/>
      <c r="DT508" s="288" t="str">
        <f>IF(Z499&lt;&gt;"",Z499,"")</f>
        <v/>
      </c>
      <c r="DU508" s="332"/>
      <c r="DV508" s="174" t="str">
        <f>IF($DV506&lt;&gt;"",IF(DV506="W","L","W"),"")</f>
        <v/>
      </c>
      <c r="DW508" s="129"/>
      <c r="DX508" s="129"/>
      <c r="DY508" s="129"/>
      <c r="DZ508" s="129"/>
      <c r="EA508" s="129"/>
      <c r="EB508" s="129"/>
      <c r="EC508" s="129"/>
      <c r="ED508" s="129"/>
      <c r="EE508" s="129"/>
      <c r="EF508" s="129"/>
      <c r="EG508" s="129"/>
      <c r="EH508" s="129"/>
      <c r="EI508" s="129"/>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row>
    <row r="509" spans="1:171" ht="11.25" customHeight="1" thickBot="1">
      <c r="A509" s="42"/>
      <c r="R509" s="42"/>
      <c r="S509" s="42"/>
      <c r="W509" s="42"/>
      <c r="X509" s="43"/>
      <c r="Y509" s="43"/>
      <c r="Z509" s="43"/>
      <c r="AA509" s="43"/>
      <c r="AB509" s="43"/>
      <c r="AP509" s="3"/>
      <c r="AQ509" s="160"/>
      <c r="AR509" s="161"/>
      <c r="AS509" s="161"/>
      <c r="AT509" s="161"/>
      <c r="AU509" s="161"/>
      <c r="AV509" s="161"/>
      <c r="AW509" s="161"/>
      <c r="AX509" s="161"/>
      <c r="AY509" s="161"/>
      <c r="AZ509" s="161"/>
      <c r="BA509" s="161"/>
      <c r="BB509" s="161"/>
      <c r="BC509" s="162"/>
      <c r="BD509" s="167"/>
      <c r="BE509" s="168"/>
      <c r="BF509" s="176"/>
      <c r="BG509" s="180"/>
      <c r="BH509" s="181"/>
      <c r="BI509" s="181"/>
      <c r="BJ509" s="181"/>
      <c r="BK509" s="181"/>
      <c r="BL509" s="181"/>
      <c r="BM509" s="181"/>
      <c r="BN509" s="181"/>
      <c r="BO509" s="181"/>
      <c r="BP509" s="181"/>
      <c r="BQ509" s="181"/>
      <c r="BR509" s="181"/>
      <c r="BS509" s="181"/>
      <c r="BT509" s="181"/>
      <c r="BU509" s="182"/>
      <c r="BV509" s="152"/>
      <c r="BW509" s="153"/>
      <c r="BX509" s="333"/>
      <c r="BY509" s="153"/>
      <c r="BZ509" s="333"/>
      <c r="CA509" s="153"/>
      <c r="CB509" s="333"/>
      <c r="CC509" s="153"/>
      <c r="CD509" s="333"/>
      <c r="CE509" s="334"/>
      <c r="CF509" s="341"/>
      <c r="CG509" s="160"/>
      <c r="CH509" s="161"/>
      <c r="CI509" s="161"/>
      <c r="CJ509" s="161"/>
      <c r="CK509" s="161"/>
      <c r="CL509" s="161"/>
      <c r="CM509" s="161"/>
      <c r="CN509" s="161"/>
      <c r="CO509" s="161"/>
      <c r="CP509" s="161"/>
      <c r="CQ509" s="161"/>
      <c r="CR509" s="161"/>
      <c r="CS509" s="162"/>
      <c r="CT509" s="167"/>
      <c r="CU509" s="168"/>
      <c r="CV509" s="176"/>
      <c r="CW509" s="180"/>
      <c r="CX509" s="181"/>
      <c r="CY509" s="181"/>
      <c r="CZ509" s="181"/>
      <c r="DA509" s="181"/>
      <c r="DB509" s="181"/>
      <c r="DC509" s="181"/>
      <c r="DD509" s="181"/>
      <c r="DE509" s="181"/>
      <c r="DF509" s="181"/>
      <c r="DG509" s="181"/>
      <c r="DH509" s="181"/>
      <c r="DI509" s="181"/>
      <c r="DJ509" s="181"/>
      <c r="DK509" s="182"/>
      <c r="DL509" s="152"/>
      <c r="DM509" s="153"/>
      <c r="DN509" s="333"/>
      <c r="DO509" s="153"/>
      <c r="DP509" s="333"/>
      <c r="DQ509" s="153"/>
      <c r="DR509" s="333"/>
      <c r="DS509" s="153"/>
      <c r="DT509" s="333"/>
      <c r="DU509" s="334"/>
      <c r="DV509" s="174"/>
      <c r="DW509" s="129"/>
      <c r="DX509" s="129"/>
      <c r="DY509" s="129"/>
      <c r="DZ509" s="129"/>
      <c r="EA509" s="129"/>
      <c r="EB509" s="129"/>
      <c r="EC509" s="129"/>
      <c r="ED509" s="129"/>
      <c r="EE509" s="129"/>
      <c r="EF509" s="129"/>
      <c r="EG509" s="129"/>
      <c r="EH509" s="129"/>
      <c r="EI509" s="129"/>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row>
    <row r="510" spans="1:171" ht="11.25" customHeight="1">
      <c r="A510" s="42"/>
      <c r="R510" s="42"/>
      <c r="S510" s="42"/>
      <c r="W510" s="42"/>
      <c r="AA510" s="42"/>
      <c r="AB510" s="42"/>
      <c r="AP510" s="3"/>
      <c r="AQ510" s="126"/>
      <c r="AR510" s="126"/>
      <c r="AS510" s="126"/>
      <c r="AT510" s="126"/>
      <c r="AU510" s="126"/>
      <c r="AV510" s="126"/>
      <c r="AW510" s="126"/>
      <c r="AX510" s="126"/>
      <c r="AY510" s="126"/>
      <c r="AZ510" s="126"/>
      <c r="BA510" s="126"/>
      <c r="BB510" s="126"/>
      <c r="BC510" s="126"/>
      <c r="BV510" s="169" t="str">
        <f>IF(CF506&lt;&gt;"",IF(AND(AND(BV506&gt;-1,BV508&gt;-1),OR(BV506&gt;10,BV508&gt;10),ABS(BV506-BV508)&gt;1,IF(OR(BV506&gt;11,BV508&gt;11),ABS(BV506-BV508)=2,TRUE),BV506=INT(BV506),BV508=INT(BV508)),"","Error"),"")</f>
        <v/>
      </c>
      <c r="BW510" s="169"/>
      <c r="BX510" s="169" t="str">
        <f>IF(CF506&lt;&gt;"",IF(AND(AND(BX506&gt;-1,BX508&gt;-1),OR(BX506&gt;10,BX508&gt;10),ABS(BX506-BX508)&gt;1,IF(OR(BX506&gt;11,BX508&gt;11),ABS(BX506-BX508)=2,TRUE),BX506=INT(BX506),BX508=INT(BX508)),"","Error"),"")</f>
        <v/>
      </c>
      <c r="BY510" s="169"/>
      <c r="BZ510" s="169" t="str">
        <f>IF(CF506&lt;&gt;"",IF(AND(AND(BZ506&gt;-1,BZ508&gt;-1),OR(BZ506&gt;10,BZ508&gt;10),ABS(BZ506-BZ508)&gt;1,IF(OR(BZ506&gt;11,BZ508&gt;11),ABS(BZ506-BZ508)=2,TRUE),BZ506=INT(BZ506),BZ508=INT(BZ508)),"","Error"),"")</f>
        <v/>
      </c>
      <c r="CA510" s="169"/>
      <c r="CB510" s="169" t="str">
        <f>IF(AND(CF506&lt;&gt;"",CB506&lt;&gt;""),IF(AND(AND(CB506&gt;-1,CB508&gt;-1),OR(CB506&gt;10,CB508&gt;10),ABS(CB506-CB508)&gt;1,IF(OR(CB506&gt;11,CB508&gt;11),ABS(CB506-CB508)=2,TRUE),CB506=INT(CB506),CB508=INT(CB508)),"","Error"),"")</f>
        <v/>
      </c>
      <c r="CC510" s="169"/>
      <c r="CD510" s="169" t="str">
        <f>IF(AND(CF506&lt;&gt;"",CD506&lt;&gt;""),IF(AND(AND(CD506&gt;-1,CD508&gt;-1),OR(CD506&gt;10,CD508&gt;10),ABS(CD506-CD508)&gt;1,IF(OR(CD506&gt;11,CD508&gt;11),ABS(CD506-CD508)=2,TRUE),CD506=INT(CD506),CD508=INT(CD508)),"","Error"),"")</f>
        <v/>
      </c>
      <c r="CE510" s="169"/>
      <c r="CF510" s="3"/>
      <c r="CG510" s="126"/>
      <c r="CH510" s="126"/>
      <c r="CI510" s="126"/>
      <c r="CJ510" s="126"/>
      <c r="CK510" s="126"/>
      <c r="CL510" s="126"/>
      <c r="CM510" s="126"/>
      <c r="CN510" s="126"/>
      <c r="CO510" s="126"/>
      <c r="CP510" s="126"/>
      <c r="CQ510" s="126"/>
      <c r="CR510" s="126"/>
      <c r="CS510" s="126"/>
      <c r="DL510" s="169" t="str">
        <f>IF(DV506&lt;&gt;"",IF(AND(AND(DL506&gt;-1,DL508&gt;-1),OR(DL506&gt;10,DL508&gt;10),ABS(DL506-DL508)&gt;1,IF(OR(DL506&gt;11,DL508&gt;11),ABS(DL506-DL508)=2,TRUE),DL506=INT(DL506),DL508=INT(DL508)),"","Error"),"")</f>
        <v/>
      </c>
      <c r="DM510" s="169"/>
      <c r="DN510" s="169" t="str">
        <f>IF(DV506&lt;&gt;"",IF(AND(AND(DN506&gt;-1,DN508&gt;-1),OR(DN506&gt;10,DN508&gt;10),ABS(DN506-DN508)&gt;1,IF(OR(DN506&gt;11,DN508&gt;11),ABS(DN506-DN508)=2,TRUE),DN506=INT(DN506),DN508=INT(DN508)),"","Error"),"")</f>
        <v/>
      </c>
      <c r="DO510" s="169"/>
      <c r="DP510" s="169" t="str">
        <f>IF(DV506&lt;&gt;"",IF(AND(AND(DP506&gt;-1,DP508&gt;-1),OR(DP506&gt;10,DP508&gt;10),ABS(DP506-DP508)&gt;1,IF(OR(DP506&gt;11,DP508&gt;11),ABS(DP506-DP508)=2,TRUE),DP506=INT(DP506),DP508=INT(DP508)),"","Error"),"")</f>
        <v/>
      </c>
      <c r="DQ510" s="169"/>
      <c r="DR510" s="169" t="str">
        <f>IF(AND(DV506&lt;&gt;"",DR506&lt;&gt;""),IF(AND(AND(DR506&gt;-1,DR508&gt;-1),OR(DR506&gt;10,DR508&gt;10),ABS(DR506-DR508)&gt;1,IF(OR(DR506&gt;11,DR508&gt;11),ABS(DR506-DR508)=2,TRUE),DR506=INT(DR506),DR508=INT(DR508)),"","Error"),"")</f>
        <v/>
      </c>
      <c r="DS510" s="169"/>
      <c r="DT510" s="169" t="str">
        <f>IF(AND(DV506&lt;&gt;"",DT506&lt;&gt;""),IF(AND(AND(DT506&gt;-1,DT508&gt;-1),OR(DT506&gt;10,DT508&gt;10),ABS(DT506-DT508)&gt;1,IF(OR(DT506&gt;11,DT508&gt;11),ABS(DT506-DT508)=2,TRUE),DT506=INT(DT506),DT508=INT(DT508)),"","Error"),"")</f>
        <v/>
      </c>
      <c r="DU510" s="169"/>
      <c r="DV510" s="3"/>
      <c r="DW510" s="129"/>
      <c r="DX510" s="129"/>
      <c r="DY510" s="129"/>
      <c r="DZ510" s="129"/>
      <c r="EA510" s="129"/>
      <c r="EB510" s="129"/>
      <c r="EC510" s="129"/>
      <c r="ED510" s="129"/>
      <c r="EE510" s="129"/>
      <c r="EF510" s="129"/>
      <c r="EG510" s="129"/>
      <c r="EH510" s="129"/>
      <c r="EI510" s="129"/>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row>
    <row r="511" spans="1:171" ht="11.25" customHeight="1">
      <c r="C511" s="44"/>
      <c r="D511" s="44"/>
      <c r="R511" s="42"/>
      <c r="S511" s="42"/>
      <c r="W511" s="42"/>
      <c r="X511" s="43"/>
      <c r="Y511" s="43"/>
      <c r="Z511" s="43"/>
      <c r="AA511" s="43"/>
      <c r="AB511" s="43"/>
      <c r="AP511" s="3"/>
      <c r="AQ511" s="126"/>
      <c r="AR511" s="126"/>
      <c r="AS511" s="126"/>
      <c r="AT511" s="126"/>
      <c r="AU511" s="126"/>
      <c r="AV511" s="126"/>
      <c r="AW511" s="126"/>
      <c r="AX511" s="126"/>
      <c r="AY511" s="126"/>
      <c r="AZ511" s="126"/>
      <c r="BA511" s="126"/>
      <c r="BB511" s="126"/>
      <c r="BC511" s="126"/>
      <c r="CF511" s="3"/>
      <c r="CG511" s="126"/>
      <c r="CH511" s="126"/>
      <c r="CI511" s="126"/>
      <c r="CJ511" s="126"/>
      <c r="CK511" s="126"/>
      <c r="CL511" s="126"/>
      <c r="CM511" s="126"/>
      <c r="CN511" s="126"/>
      <c r="CO511" s="126"/>
      <c r="CP511" s="126"/>
      <c r="CQ511" s="126"/>
      <c r="CR511" s="126"/>
      <c r="CS511" s="126"/>
      <c r="DV511" s="3"/>
      <c r="DW511" s="129"/>
      <c r="DX511" s="129"/>
      <c r="DY511" s="129"/>
      <c r="DZ511" s="129"/>
      <c r="EA511" s="129"/>
      <c r="EB511" s="129"/>
      <c r="EC511" s="129"/>
      <c r="ED511" s="129"/>
      <c r="EE511" s="129"/>
      <c r="EF511" s="129"/>
      <c r="EG511" s="129"/>
      <c r="EH511" s="129"/>
      <c r="EI511" s="129"/>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row>
    <row r="512" spans="1:171" ht="11.25" customHeight="1">
      <c r="A512" s="2"/>
      <c r="J512" s="43"/>
      <c r="K512" s="43"/>
      <c r="L512" s="43"/>
      <c r="M512" s="43"/>
      <c r="N512" s="43"/>
      <c r="O512" s="43"/>
      <c r="P512" s="43"/>
      <c r="Q512" s="43"/>
      <c r="R512" s="42"/>
      <c r="S512" s="42"/>
      <c r="T512" s="43"/>
      <c r="U512" s="43"/>
      <c r="V512" s="43"/>
      <c r="W512" s="42"/>
      <c r="AA512" s="42"/>
      <c r="AB512" s="42"/>
      <c r="AP512" s="3"/>
      <c r="AQ512" s="127"/>
      <c r="AR512" s="127"/>
      <c r="AS512" s="127"/>
      <c r="AT512" s="127"/>
      <c r="AU512" s="127"/>
      <c r="AV512" s="127"/>
      <c r="AW512" s="127"/>
      <c r="AX512" s="127"/>
      <c r="AY512" s="127"/>
      <c r="AZ512" s="127"/>
      <c r="BA512" s="127"/>
      <c r="BB512" s="127"/>
      <c r="BC512" s="127"/>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3"/>
      <c r="CG512" s="127"/>
      <c r="CH512" s="127"/>
      <c r="CI512" s="127"/>
      <c r="CJ512" s="127"/>
      <c r="CK512" s="127"/>
      <c r="CL512" s="127"/>
      <c r="CM512" s="127"/>
      <c r="CN512" s="127"/>
      <c r="CO512" s="127"/>
      <c r="CP512" s="127"/>
      <c r="CQ512" s="127"/>
      <c r="CR512" s="127"/>
      <c r="CS512" s="127"/>
      <c r="CT512" s="40"/>
      <c r="CU512" s="40"/>
      <c r="CV512" s="40"/>
      <c r="CW512" s="40"/>
      <c r="CX512" s="40"/>
      <c r="CY512" s="40"/>
      <c r="CZ512" s="40"/>
      <c r="DA512" s="40"/>
      <c r="DB512" s="40"/>
      <c r="DC512" s="40"/>
      <c r="DD512" s="40"/>
      <c r="DE512" s="40"/>
      <c r="DF512" s="40"/>
      <c r="DG512" s="40"/>
      <c r="DH512" s="40"/>
      <c r="DI512" s="40"/>
      <c r="DJ512" s="40"/>
      <c r="DK512" s="40"/>
      <c r="DL512" s="40"/>
      <c r="DM512" s="40"/>
      <c r="DN512" s="40"/>
      <c r="DO512" s="40"/>
      <c r="DP512" s="40"/>
      <c r="DQ512" s="40"/>
      <c r="DR512" s="40"/>
      <c r="DS512" s="40"/>
      <c r="DT512" s="40"/>
      <c r="DU512" s="40"/>
      <c r="DV512" s="3"/>
      <c r="DW512" s="129"/>
      <c r="DX512" s="129"/>
      <c r="DY512" s="129"/>
      <c r="DZ512" s="129"/>
      <c r="EA512" s="129"/>
      <c r="EB512" s="129"/>
      <c r="EC512" s="129"/>
      <c r="ED512" s="129"/>
      <c r="EE512" s="129"/>
      <c r="EF512" s="129"/>
      <c r="EG512" s="129"/>
      <c r="EH512" s="129"/>
      <c r="EI512" s="129"/>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row>
    <row r="513" spans="1:171" ht="11.25" customHeight="1">
      <c r="A513" s="42"/>
      <c r="R513" s="42"/>
      <c r="S513" s="42"/>
      <c r="W513" s="42"/>
      <c r="X513" s="43"/>
      <c r="Y513" s="43"/>
      <c r="Z513" s="43"/>
      <c r="AA513" s="43"/>
      <c r="AB513" s="43"/>
      <c r="AP513" s="3"/>
      <c r="AQ513" s="128"/>
      <c r="AR513" s="128"/>
      <c r="AS513" s="128"/>
      <c r="AT513" s="128"/>
      <c r="AU513" s="128"/>
      <c r="AV513" s="128"/>
      <c r="AW513" s="128"/>
      <c r="AX513" s="128"/>
      <c r="AY513" s="128"/>
      <c r="AZ513" s="128"/>
      <c r="BA513" s="128"/>
      <c r="BB513" s="128"/>
      <c r="BC513" s="128"/>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3"/>
      <c r="CG513" s="128"/>
      <c r="CH513" s="128"/>
      <c r="CI513" s="128"/>
      <c r="CJ513" s="128"/>
      <c r="CK513" s="128"/>
      <c r="CL513" s="128"/>
      <c r="CM513" s="128"/>
      <c r="CN513" s="128"/>
      <c r="CO513" s="128"/>
      <c r="CP513" s="128"/>
      <c r="CQ513" s="128"/>
      <c r="CR513" s="128"/>
      <c r="CS513" s="128"/>
      <c r="CT513" s="41"/>
      <c r="CU513" s="41"/>
      <c r="CV513" s="41"/>
      <c r="CW513" s="41"/>
      <c r="CX513" s="41"/>
      <c r="CY513" s="41"/>
      <c r="CZ513" s="41"/>
      <c r="DA513" s="41"/>
      <c r="DB513" s="41"/>
      <c r="DC513" s="41"/>
      <c r="DD513" s="41"/>
      <c r="DE513" s="41"/>
      <c r="DF513" s="41"/>
      <c r="DG513" s="41"/>
      <c r="DH513" s="41"/>
      <c r="DI513" s="41"/>
      <c r="DJ513" s="41"/>
      <c r="DK513" s="41"/>
      <c r="DL513" s="41"/>
      <c r="DM513" s="41"/>
      <c r="DN513" s="41"/>
      <c r="DO513" s="41"/>
      <c r="DP513" s="41"/>
      <c r="DQ513" s="41"/>
      <c r="DR513" s="41"/>
      <c r="DS513" s="41"/>
      <c r="DT513" s="41"/>
      <c r="DU513" s="41"/>
      <c r="DV513" s="3"/>
      <c r="DW513" s="129"/>
      <c r="DX513" s="129"/>
      <c r="DY513" s="129"/>
      <c r="DZ513" s="129"/>
      <c r="EA513" s="129"/>
      <c r="EB513" s="129"/>
      <c r="EC513" s="129"/>
      <c r="ED513" s="129"/>
      <c r="EE513" s="129"/>
      <c r="EF513" s="129"/>
      <c r="EG513" s="129"/>
      <c r="EH513" s="129"/>
      <c r="EI513" s="129"/>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row>
    <row r="514" spans="1:171" ht="11.25" customHeight="1">
      <c r="A514" s="42"/>
      <c r="R514" s="42"/>
      <c r="S514" s="42"/>
      <c r="W514" s="42"/>
      <c r="AA514" s="42"/>
      <c r="AB514" s="42"/>
      <c r="AP514" s="3"/>
      <c r="AQ514" s="126"/>
      <c r="AR514" s="126"/>
      <c r="AS514" s="126"/>
      <c r="AT514" s="126"/>
      <c r="AU514" s="126"/>
      <c r="AV514" s="126"/>
      <c r="AW514" s="126"/>
      <c r="AX514" s="126"/>
      <c r="AY514" s="126"/>
      <c r="AZ514" s="126"/>
      <c r="BA514" s="126"/>
      <c r="BB514" s="126"/>
      <c r="BC514" s="126"/>
      <c r="CF514" s="3"/>
      <c r="CG514" s="126"/>
      <c r="CH514" s="126"/>
      <c r="CI514" s="126"/>
      <c r="CJ514" s="126"/>
      <c r="CK514" s="126"/>
      <c r="CL514" s="126"/>
      <c r="CM514" s="126"/>
      <c r="CN514" s="126"/>
      <c r="CO514" s="126"/>
      <c r="CP514" s="126"/>
      <c r="CQ514" s="126"/>
      <c r="CR514" s="126"/>
      <c r="CS514" s="126"/>
      <c r="DV514" s="3"/>
      <c r="DW514" s="129"/>
      <c r="DX514" s="129"/>
      <c r="DY514" s="129"/>
      <c r="DZ514" s="129"/>
      <c r="EA514" s="129"/>
      <c r="EB514" s="129"/>
      <c r="EC514" s="129"/>
      <c r="ED514" s="129"/>
      <c r="EE514" s="129"/>
      <c r="EF514" s="129"/>
      <c r="EG514" s="129"/>
      <c r="EH514" s="129"/>
      <c r="EI514" s="129"/>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row>
    <row r="515" spans="1:171" ht="11.25" customHeight="1" thickBot="1">
      <c r="A515" s="42"/>
      <c r="R515" s="42"/>
      <c r="S515" s="42"/>
      <c r="W515" s="42"/>
      <c r="X515" s="43"/>
      <c r="Y515" s="43"/>
      <c r="Z515" s="43"/>
      <c r="AA515" s="43"/>
      <c r="AB515" s="43"/>
      <c r="AP515" s="3"/>
      <c r="AQ515" s="127"/>
      <c r="AR515" s="127"/>
      <c r="AS515" s="127"/>
      <c r="AT515" s="127"/>
      <c r="AU515" s="127"/>
      <c r="AV515" s="127"/>
      <c r="AW515" s="127"/>
      <c r="AX515" s="127"/>
      <c r="AY515" s="127"/>
      <c r="AZ515" s="127"/>
      <c r="BA515" s="127"/>
      <c r="BB515" s="127"/>
      <c r="BC515" s="127"/>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3"/>
      <c r="CG515" s="127"/>
      <c r="CH515" s="127"/>
      <c r="CI515" s="127"/>
      <c r="CJ515" s="127"/>
      <c r="CK515" s="127"/>
      <c r="CL515" s="127"/>
      <c r="CM515" s="127"/>
      <c r="CN515" s="127"/>
      <c r="CO515" s="127"/>
      <c r="CP515" s="127"/>
      <c r="CQ515" s="127"/>
      <c r="CR515" s="127"/>
      <c r="CS515" s="127"/>
      <c r="CT515" s="40"/>
      <c r="CU515" s="40"/>
      <c r="CV515" s="40"/>
      <c r="CW515" s="40"/>
      <c r="CX515" s="40"/>
      <c r="CY515" s="40"/>
      <c r="CZ515" s="40"/>
      <c r="DA515" s="40"/>
      <c r="DB515" s="40"/>
      <c r="DC515" s="40"/>
      <c r="DD515" s="40"/>
      <c r="DE515" s="40"/>
      <c r="DF515" s="40"/>
      <c r="DG515" s="40"/>
      <c r="DH515" s="40"/>
      <c r="DI515" s="40"/>
      <c r="DJ515" s="40"/>
      <c r="DK515" s="40"/>
      <c r="DL515" s="40"/>
      <c r="DM515" s="40"/>
      <c r="DN515" s="40"/>
      <c r="DO515" s="40"/>
      <c r="DP515" s="40"/>
      <c r="DQ515" s="40"/>
      <c r="DR515" s="40"/>
      <c r="DS515" s="40"/>
      <c r="DT515" s="40"/>
      <c r="DU515" s="40"/>
      <c r="DV515" s="3"/>
      <c r="DW515" s="129"/>
      <c r="DX515" s="129"/>
      <c r="DY515" s="129"/>
      <c r="DZ515" s="129"/>
      <c r="EA515" s="129"/>
      <c r="EB515" s="129"/>
      <c r="EC515" s="129"/>
      <c r="ED515" s="129"/>
      <c r="EE515" s="129"/>
      <c r="EF515" s="129"/>
      <c r="EG515" s="129"/>
      <c r="EH515" s="129"/>
      <c r="EI515" s="129"/>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row>
    <row r="516" spans="1:171" ht="11.25" customHeight="1">
      <c r="A516" s="2"/>
      <c r="R516" s="42"/>
      <c r="S516" s="42"/>
      <c r="W516" s="42"/>
      <c r="AA516" s="42"/>
      <c r="AB516" s="42"/>
      <c r="AP516" s="3"/>
      <c r="AQ516" s="154" t="str">
        <f>CONCATENATE($A460," ",$D460,","," ",$F458)</f>
        <v>Group: 8, Women's Singles</v>
      </c>
      <c r="AR516" s="155"/>
      <c r="AS516" s="155"/>
      <c r="AT516" s="155"/>
      <c r="AU516" s="155"/>
      <c r="AV516" s="155"/>
      <c r="AW516" s="155"/>
      <c r="AX516" s="155"/>
      <c r="AY516" s="155"/>
      <c r="AZ516" s="155"/>
      <c r="BA516" s="155"/>
      <c r="BB516" s="155"/>
      <c r="BC516" s="156"/>
      <c r="BD516" s="163">
        <f>A501</f>
        <v>7</v>
      </c>
      <c r="BE516" s="164"/>
      <c r="BF516" s="183" t="str">
        <f>C501</f>
        <v>A</v>
      </c>
      <c r="BG516" s="185" t="str">
        <f>IF(VLOOKUP($BF516,$A462:$C472,3,FALSE)=0,"",CONCATENATE(VLOOKUP(VLOOKUP($BF516,$A462:$C472,3,FALSE),Players!$J:$N,4,FALSE)," ",VLOOKUP($BF516,$A462:$C472,3,FALSE)," ",IF(ISERROR(VLOOKUP(VLOOKUP($BF516,$A462:$C472,3,FALSE),Players!$J:$N,5,FALSE)),"()",CONCATENATE("(",VLOOKUP(VLOOKUP($BF516,$A462:$C472,3,FALSE),Players!$J:$N,5,FALSE),")"))))</f>
        <v/>
      </c>
      <c r="BH516" s="186"/>
      <c r="BI516" s="186"/>
      <c r="BJ516" s="186"/>
      <c r="BK516" s="186"/>
      <c r="BL516" s="186"/>
      <c r="BM516" s="186"/>
      <c r="BN516" s="186"/>
      <c r="BO516" s="186"/>
      <c r="BP516" s="186"/>
      <c r="BQ516" s="186"/>
      <c r="BR516" s="186"/>
      <c r="BS516" s="186"/>
      <c r="BT516" s="186"/>
      <c r="BU516" s="187"/>
      <c r="BV516" s="170" t="str">
        <f>IF(D501&lt;&gt;"",D501,"")</f>
        <v/>
      </c>
      <c r="BW516" s="171"/>
      <c r="BX516" s="335" t="str">
        <f>IF(F501&lt;&gt;"",F501,"")</f>
        <v/>
      </c>
      <c r="BY516" s="171"/>
      <c r="BZ516" s="335" t="str">
        <f>IF(H501&lt;&gt;"",H501,"")</f>
        <v/>
      </c>
      <c r="CA516" s="171"/>
      <c r="CB516" s="335" t="str">
        <f>IF(J501&lt;&gt;"",J501,"")</f>
        <v/>
      </c>
      <c r="CC516" s="171"/>
      <c r="CD516" s="335" t="str">
        <f>IF(L501&lt;&gt;"",L501,"")</f>
        <v/>
      </c>
      <c r="CE516" s="337"/>
      <c r="CF516" s="174" t="str">
        <f>IF($CD516=$CD518,IF($CB516=$CB518,IF($BZ516&lt;&gt;"",IF($BZ516&gt;$BZ518,"W","L"),""),IF($CB516&gt;$CB518,"W","L")),IF($CD516&gt;$CD518,"W","L"))</f>
        <v/>
      </c>
      <c r="CG516" s="154" t="str">
        <f>CONCATENATE($A460," ",$D460,","," ",$F458)</f>
        <v>Group: 8, Women's Singles</v>
      </c>
      <c r="CH516" s="155"/>
      <c r="CI516" s="155"/>
      <c r="CJ516" s="155"/>
      <c r="CK516" s="155"/>
      <c r="CL516" s="155"/>
      <c r="CM516" s="155"/>
      <c r="CN516" s="155"/>
      <c r="CO516" s="155"/>
      <c r="CP516" s="155"/>
      <c r="CQ516" s="155"/>
      <c r="CR516" s="155"/>
      <c r="CS516" s="156"/>
      <c r="CT516" s="163">
        <f>O501</f>
        <v>14</v>
      </c>
      <c r="CU516" s="164"/>
      <c r="CV516" s="183" t="str">
        <f>Q501</f>
        <v>D</v>
      </c>
      <c r="CW516" s="185" t="str">
        <f>IF(VLOOKUP($CV516,$A462:$C472,3,FALSE)=0,"",CONCATENATE(VLOOKUP(VLOOKUP($CV516,$A462:$C472,3,FALSE),Players!$J:$N,4,FALSE)," ",VLOOKUP($CV516,$A462:$C472,3,FALSE)," ",IF(ISERROR(VLOOKUP(VLOOKUP($CV516,$A462:$C472,3,FALSE),Players!$J:$N,5,FALSE)),"()",CONCATENATE("(",VLOOKUP(VLOOKUP($CV516,$A462:$C472,3,FALSE),Players!$J:$N,5,FALSE),")"))))</f>
        <v/>
      </c>
      <c r="CX516" s="186"/>
      <c r="CY516" s="186"/>
      <c r="CZ516" s="186"/>
      <c r="DA516" s="186"/>
      <c r="DB516" s="186"/>
      <c r="DC516" s="186"/>
      <c r="DD516" s="186"/>
      <c r="DE516" s="186"/>
      <c r="DF516" s="186"/>
      <c r="DG516" s="186"/>
      <c r="DH516" s="186"/>
      <c r="DI516" s="186"/>
      <c r="DJ516" s="186"/>
      <c r="DK516" s="187"/>
      <c r="DL516" s="170" t="str">
        <f>IF(R501&lt;&gt;"",R501,"")</f>
        <v/>
      </c>
      <c r="DM516" s="171"/>
      <c r="DN516" s="335" t="str">
        <f>IF(T501&lt;&gt;"",T501,"")</f>
        <v/>
      </c>
      <c r="DO516" s="171"/>
      <c r="DP516" s="335" t="str">
        <f>IF(V501&lt;&gt;"",V501,"")</f>
        <v/>
      </c>
      <c r="DQ516" s="171"/>
      <c r="DR516" s="335" t="str">
        <f>IF(X501&lt;&gt;"",X501,"")</f>
        <v/>
      </c>
      <c r="DS516" s="171"/>
      <c r="DT516" s="335" t="str">
        <f>IF(Z501&lt;&gt;"",Z501,"")</f>
        <v/>
      </c>
      <c r="DU516" s="337"/>
      <c r="DV516" s="174" t="str">
        <f>IF($DT516=$DT518,IF($DR516=$DR518,IF($DP516&lt;&gt;"",IF($DP516&gt;$DP518,"W","L"),""),IF($DR516&gt;$DR518,"W","L")),IF($DT516&gt;$DT518,"W","L"))</f>
        <v/>
      </c>
      <c r="DW516" s="129"/>
      <c r="DX516" s="129"/>
      <c r="DY516" s="129"/>
      <c r="DZ516" s="129"/>
      <c r="EA516" s="129"/>
      <c r="EB516" s="129"/>
      <c r="EC516" s="129"/>
      <c r="ED516" s="129"/>
      <c r="EE516" s="129"/>
      <c r="EF516" s="129"/>
      <c r="EG516" s="129"/>
      <c r="EH516" s="129"/>
      <c r="EI516" s="129"/>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row>
    <row r="517" spans="1:171" ht="11.25" customHeight="1">
      <c r="R517" s="42"/>
      <c r="S517" s="42"/>
      <c r="W517" s="42"/>
      <c r="X517" s="43"/>
      <c r="Y517" s="43"/>
      <c r="Z517" s="43"/>
      <c r="AA517" s="43"/>
      <c r="AB517" s="43"/>
      <c r="AC517" s="43"/>
      <c r="AD517" s="43"/>
      <c r="AE517" s="43"/>
      <c r="AF517" s="43"/>
      <c r="AG517" s="43"/>
      <c r="AH517" s="43"/>
      <c r="AI517" s="43"/>
      <c r="AJ517" s="43"/>
      <c r="AK517" s="43"/>
      <c r="AL517" s="43"/>
      <c r="AM517" s="43"/>
      <c r="AN517" s="3"/>
      <c r="AO517" s="3"/>
      <c r="AP517" s="3"/>
      <c r="AQ517" s="157"/>
      <c r="AR517" s="158"/>
      <c r="AS517" s="158"/>
      <c r="AT517" s="158"/>
      <c r="AU517" s="158"/>
      <c r="AV517" s="158"/>
      <c r="AW517" s="158"/>
      <c r="AX517" s="158"/>
      <c r="AY517" s="158"/>
      <c r="AZ517" s="158"/>
      <c r="BA517" s="158"/>
      <c r="BB517" s="158"/>
      <c r="BC517" s="159"/>
      <c r="BD517" s="165"/>
      <c r="BE517" s="166"/>
      <c r="BF517" s="184"/>
      <c r="BG517" s="188"/>
      <c r="BH517" s="189"/>
      <c r="BI517" s="189"/>
      <c r="BJ517" s="189"/>
      <c r="BK517" s="189"/>
      <c r="BL517" s="189"/>
      <c r="BM517" s="189"/>
      <c r="BN517" s="189"/>
      <c r="BO517" s="189"/>
      <c r="BP517" s="189"/>
      <c r="BQ517" s="189"/>
      <c r="BR517" s="189"/>
      <c r="BS517" s="189"/>
      <c r="BT517" s="189"/>
      <c r="BU517" s="190"/>
      <c r="BV517" s="172"/>
      <c r="BW517" s="173"/>
      <c r="BX517" s="336"/>
      <c r="BY517" s="173"/>
      <c r="BZ517" s="336"/>
      <c r="CA517" s="173"/>
      <c r="CB517" s="336"/>
      <c r="CC517" s="173"/>
      <c r="CD517" s="336"/>
      <c r="CE517" s="338"/>
      <c r="CF517" s="174"/>
      <c r="CG517" s="157"/>
      <c r="CH517" s="158"/>
      <c r="CI517" s="158"/>
      <c r="CJ517" s="158"/>
      <c r="CK517" s="158"/>
      <c r="CL517" s="158"/>
      <c r="CM517" s="158"/>
      <c r="CN517" s="158"/>
      <c r="CO517" s="158"/>
      <c r="CP517" s="158"/>
      <c r="CQ517" s="158"/>
      <c r="CR517" s="158"/>
      <c r="CS517" s="159"/>
      <c r="CT517" s="165"/>
      <c r="CU517" s="166"/>
      <c r="CV517" s="184"/>
      <c r="CW517" s="188"/>
      <c r="CX517" s="189"/>
      <c r="CY517" s="189"/>
      <c r="CZ517" s="189"/>
      <c r="DA517" s="189"/>
      <c r="DB517" s="189"/>
      <c r="DC517" s="189"/>
      <c r="DD517" s="189"/>
      <c r="DE517" s="189"/>
      <c r="DF517" s="189"/>
      <c r="DG517" s="189"/>
      <c r="DH517" s="189"/>
      <c r="DI517" s="189"/>
      <c r="DJ517" s="189"/>
      <c r="DK517" s="190"/>
      <c r="DL517" s="172"/>
      <c r="DM517" s="173"/>
      <c r="DN517" s="336"/>
      <c r="DO517" s="173"/>
      <c r="DP517" s="336"/>
      <c r="DQ517" s="173"/>
      <c r="DR517" s="336"/>
      <c r="DS517" s="173"/>
      <c r="DT517" s="336"/>
      <c r="DU517" s="338"/>
      <c r="DV517" s="174"/>
      <c r="DW517" s="129"/>
      <c r="DX517" s="129"/>
      <c r="DY517" s="129"/>
      <c r="DZ517" s="129"/>
      <c r="EA517" s="129"/>
      <c r="EB517" s="129"/>
      <c r="EC517" s="129"/>
      <c r="ED517" s="129"/>
      <c r="EE517" s="129"/>
      <c r="EF517" s="129"/>
      <c r="EG517" s="129"/>
      <c r="EH517" s="129"/>
      <c r="EI517" s="129"/>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row>
    <row r="518" spans="1:171" ht="11.25" customHeight="1">
      <c r="A518" s="2"/>
      <c r="R518" s="42"/>
      <c r="S518" s="42"/>
      <c r="W518" s="42"/>
      <c r="AA518" s="42"/>
      <c r="AB518" s="42"/>
      <c r="AI518" s="42"/>
      <c r="AJ518" s="42"/>
      <c r="AN518" s="3"/>
      <c r="AO518" s="3"/>
      <c r="AP518" s="3"/>
      <c r="AQ518" s="157"/>
      <c r="AR518" s="158"/>
      <c r="AS518" s="158"/>
      <c r="AT518" s="158"/>
      <c r="AU518" s="158"/>
      <c r="AV518" s="158"/>
      <c r="AW518" s="158"/>
      <c r="AX518" s="158"/>
      <c r="AY518" s="158"/>
      <c r="AZ518" s="158"/>
      <c r="BA518" s="158"/>
      <c r="BB518" s="158"/>
      <c r="BC518" s="159"/>
      <c r="BD518" s="165"/>
      <c r="BE518" s="166"/>
      <c r="BF518" s="175" t="str">
        <f>C503</f>
        <v>C</v>
      </c>
      <c r="BG518" s="177" t="str">
        <f>IF(VLOOKUP($BF518,$A462:$C472,3,FALSE)=0,"",CONCATENATE(VLOOKUP(VLOOKUP($BF518,$A462:$C472,3,FALSE),Players!$J:$N,4,FALSE)," ",VLOOKUP($BF518,$A462:$C472,3,FALSE)," ",IF(ISERROR(VLOOKUP(VLOOKUP($BF518,$A462:$C472,3,FALSE),Players!$J:$N,5,FALSE)),"()",CONCATENATE("(",VLOOKUP(VLOOKUP($BF518,$A462:$C472,3,FALSE),Players!$J:$N,5,FALSE),")"))))</f>
        <v/>
      </c>
      <c r="BH518" s="178"/>
      <c r="BI518" s="178"/>
      <c r="BJ518" s="178"/>
      <c r="BK518" s="178"/>
      <c r="BL518" s="178"/>
      <c r="BM518" s="178"/>
      <c r="BN518" s="178"/>
      <c r="BO518" s="178"/>
      <c r="BP518" s="178"/>
      <c r="BQ518" s="178"/>
      <c r="BR518" s="178"/>
      <c r="BS518" s="178"/>
      <c r="BT518" s="178"/>
      <c r="BU518" s="179"/>
      <c r="BV518" s="150" t="str">
        <f>IF(D503&lt;&gt;"",D503,"")</f>
        <v/>
      </c>
      <c r="BW518" s="151"/>
      <c r="BX518" s="288" t="str">
        <f>IF(F503&lt;&gt;"",F503,"")</f>
        <v/>
      </c>
      <c r="BY518" s="151"/>
      <c r="BZ518" s="288" t="str">
        <f>IF(H503&lt;&gt;"",H503,"")</f>
        <v/>
      </c>
      <c r="CA518" s="151"/>
      <c r="CB518" s="288" t="str">
        <f>IF(J503&lt;&gt;"",J503,"")</f>
        <v/>
      </c>
      <c r="CC518" s="151"/>
      <c r="CD518" s="288" t="str">
        <f>IF(L503&lt;&gt;"",L503,"")</f>
        <v/>
      </c>
      <c r="CE518" s="332"/>
      <c r="CF518" s="174" t="str">
        <f>IF($CF516&lt;&gt;"",IF(CF516="W","L","W"),"")</f>
        <v/>
      </c>
      <c r="CG518" s="157"/>
      <c r="CH518" s="158"/>
      <c r="CI518" s="158"/>
      <c r="CJ518" s="158"/>
      <c r="CK518" s="158"/>
      <c r="CL518" s="158"/>
      <c r="CM518" s="158"/>
      <c r="CN518" s="158"/>
      <c r="CO518" s="158"/>
      <c r="CP518" s="158"/>
      <c r="CQ518" s="158"/>
      <c r="CR518" s="158"/>
      <c r="CS518" s="159"/>
      <c r="CT518" s="165"/>
      <c r="CU518" s="166"/>
      <c r="CV518" s="175" t="str">
        <f>Q503</f>
        <v>F</v>
      </c>
      <c r="CW518" s="177" t="str">
        <f>IF(VLOOKUP($CV518,$A462:$C472,3,FALSE)=0,"",CONCATENATE(VLOOKUP(VLOOKUP($CV518,$A462:$C472,3,FALSE),Players!$J:$N,4,FALSE)," ",VLOOKUP($CV518,$A462:$C472,3,FALSE)," ",IF(ISERROR(VLOOKUP(VLOOKUP($CV518,$A462:$C472,3,FALSE),Players!$J:$N,5,FALSE)),"()",CONCATENATE("(",VLOOKUP(VLOOKUP($CV518,$A462:$C472,3,FALSE),Players!$J:$N,5,FALSE),")"))))</f>
        <v/>
      </c>
      <c r="CX518" s="178"/>
      <c r="CY518" s="178"/>
      <c r="CZ518" s="178"/>
      <c r="DA518" s="178"/>
      <c r="DB518" s="178"/>
      <c r="DC518" s="178"/>
      <c r="DD518" s="178"/>
      <c r="DE518" s="178"/>
      <c r="DF518" s="178"/>
      <c r="DG518" s="178"/>
      <c r="DH518" s="178"/>
      <c r="DI518" s="178"/>
      <c r="DJ518" s="178"/>
      <c r="DK518" s="179"/>
      <c r="DL518" s="150" t="str">
        <f>IF(R503&lt;&gt;"",R503,"")</f>
        <v/>
      </c>
      <c r="DM518" s="151"/>
      <c r="DN518" s="288" t="str">
        <f>IF(T503&lt;&gt;"",T503,"")</f>
        <v/>
      </c>
      <c r="DO518" s="151"/>
      <c r="DP518" s="288" t="str">
        <f>IF(V503&lt;&gt;"",V503,"")</f>
        <v/>
      </c>
      <c r="DQ518" s="151"/>
      <c r="DR518" s="288" t="str">
        <f>IF(X503&lt;&gt;"",X503,"")</f>
        <v/>
      </c>
      <c r="DS518" s="151"/>
      <c r="DT518" s="288" t="str">
        <f>IF(Z503&lt;&gt;"",Z503,"")</f>
        <v/>
      </c>
      <c r="DU518" s="332"/>
      <c r="DV518" s="174" t="str">
        <f>IF($DV516&lt;&gt;"",IF(DV516="W","L","W"),"")</f>
        <v/>
      </c>
      <c r="DW518" s="129"/>
      <c r="DX518" s="129"/>
      <c r="DY518" s="129"/>
      <c r="DZ518" s="129"/>
      <c r="EA518" s="129"/>
      <c r="EB518" s="129"/>
      <c r="EC518" s="129"/>
      <c r="ED518" s="129"/>
      <c r="EE518" s="129"/>
      <c r="EF518" s="129"/>
      <c r="EG518" s="129"/>
      <c r="EH518" s="129"/>
      <c r="EI518" s="129"/>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row>
    <row r="519" spans="1:171" ht="11.25" customHeight="1" thickBot="1">
      <c r="A519" s="2"/>
      <c r="R519" s="42"/>
      <c r="S519" s="42"/>
      <c r="W519" s="42"/>
      <c r="X519" s="43"/>
      <c r="Y519" s="43"/>
      <c r="Z519" s="43"/>
      <c r="AA519" s="43"/>
      <c r="AB519" s="43"/>
      <c r="AC519" s="43"/>
      <c r="AD519" s="43"/>
      <c r="AE519" s="43"/>
      <c r="AF519" s="43"/>
      <c r="AG519" s="43"/>
      <c r="AH519" s="43"/>
      <c r="AI519" s="43"/>
      <c r="AJ519" s="43"/>
      <c r="AK519" s="43"/>
      <c r="AL519" s="43"/>
      <c r="AM519" s="43"/>
      <c r="AN519" s="3"/>
      <c r="AO519" s="3"/>
      <c r="AP519" s="3"/>
      <c r="AQ519" s="160"/>
      <c r="AR519" s="161"/>
      <c r="AS519" s="161"/>
      <c r="AT519" s="161"/>
      <c r="AU519" s="161"/>
      <c r="AV519" s="161"/>
      <c r="AW519" s="161"/>
      <c r="AX519" s="161"/>
      <c r="AY519" s="161"/>
      <c r="AZ519" s="161"/>
      <c r="BA519" s="161"/>
      <c r="BB519" s="161"/>
      <c r="BC519" s="162"/>
      <c r="BD519" s="167"/>
      <c r="BE519" s="168"/>
      <c r="BF519" s="176"/>
      <c r="BG519" s="180"/>
      <c r="BH519" s="181"/>
      <c r="BI519" s="181"/>
      <c r="BJ519" s="181"/>
      <c r="BK519" s="181"/>
      <c r="BL519" s="181"/>
      <c r="BM519" s="181"/>
      <c r="BN519" s="181"/>
      <c r="BO519" s="181"/>
      <c r="BP519" s="181"/>
      <c r="BQ519" s="181"/>
      <c r="BR519" s="181"/>
      <c r="BS519" s="181"/>
      <c r="BT519" s="181"/>
      <c r="BU519" s="182"/>
      <c r="BV519" s="152"/>
      <c r="BW519" s="153"/>
      <c r="BX519" s="333"/>
      <c r="BY519" s="153"/>
      <c r="BZ519" s="333"/>
      <c r="CA519" s="153"/>
      <c r="CB519" s="333"/>
      <c r="CC519" s="153"/>
      <c r="CD519" s="333"/>
      <c r="CE519" s="334"/>
      <c r="CF519" s="341"/>
      <c r="CG519" s="160"/>
      <c r="CH519" s="161"/>
      <c r="CI519" s="161"/>
      <c r="CJ519" s="161"/>
      <c r="CK519" s="161"/>
      <c r="CL519" s="161"/>
      <c r="CM519" s="161"/>
      <c r="CN519" s="161"/>
      <c r="CO519" s="161"/>
      <c r="CP519" s="161"/>
      <c r="CQ519" s="161"/>
      <c r="CR519" s="161"/>
      <c r="CS519" s="162"/>
      <c r="CT519" s="167"/>
      <c r="CU519" s="168"/>
      <c r="CV519" s="176"/>
      <c r="CW519" s="180"/>
      <c r="CX519" s="181"/>
      <c r="CY519" s="181"/>
      <c r="CZ519" s="181"/>
      <c r="DA519" s="181"/>
      <c r="DB519" s="181"/>
      <c r="DC519" s="181"/>
      <c r="DD519" s="181"/>
      <c r="DE519" s="181"/>
      <c r="DF519" s="181"/>
      <c r="DG519" s="181"/>
      <c r="DH519" s="181"/>
      <c r="DI519" s="181"/>
      <c r="DJ519" s="181"/>
      <c r="DK519" s="182"/>
      <c r="DL519" s="152"/>
      <c r="DM519" s="153"/>
      <c r="DN519" s="333"/>
      <c r="DO519" s="153"/>
      <c r="DP519" s="333"/>
      <c r="DQ519" s="153"/>
      <c r="DR519" s="333"/>
      <c r="DS519" s="153"/>
      <c r="DT519" s="333"/>
      <c r="DU519" s="334"/>
      <c r="DV519" s="174"/>
      <c r="DW519" s="129"/>
      <c r="DX519" s="129"/>
      <c r="DY519" s="129"/>
      <c r="DZ519" s="129"/>
      <c r="EA519" s="129"/>
      <c r="EB519" s="129"/>
      <c r="EC519" s="129"/>
      <c r="ED519" s="129"/>
      <c r="EE519" s="129"/>
      <c r="EF519" s="129"/>
      <c r="EG519" s="129"/>
      <c r="EH519" s="129"/>
      <c r="EI519" s="129"/>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row>
    <row r="520" spans="1:171" ht="11.25" customHeight="1">
      <c r="A520" s="2"/>
      <c r="R520" s="42"/>
      <c r="S520" s="42"/>
      <c r="W520" s="42"/>
      <c r="AA520" s="42"/>
      <c r="AB520" s="42"/>
      <c r="AI520" s="42"/>
      <c r="AJ520" s="42"/>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169" t="str">
        <f>IF(CF516&lt;&gt;"",IF(AND(AND(BV516&gt;-1,BV518&gt;-1),OR(BV516&gt;10,BV518&gt;10),ABS(BV516-BV518)&gt;1,IF(OR(BV516&gt;11,BV518&gt;11),ABS(BV516-BV518)=2,TRUE),BV516=INT(BV516),BV518=INT(BV518)),"","Error"),"")</f>
        <v/>
      </c>
      <c r="BW520" s="169"/>
      <c r="BX520" s="169" t="str">
        <f>IF(CF516&lt;&gt;"",IF(AND(AND(BX516&gt;-1,BX518&gt;-1),OR(BX516&gt;10,BX518&gt;10),ABS(BX516-BX518)&gt;1,IF(OR(BX516&gt;11,BX518&gt;11),ABS(BX516-BX518)=2,TRUE),BX516=INT(BX516),BX518=INT(BX518)),"","Error"),"")</f>
        <v/>
      </c>
      <c r="BY520" s="169"/>
      <c r="BZ520" s="169" t="str">
        <f>IF(CF516&lt;&gt;"",IF(AND(AND(BZ516&gt;-1,BZ518&gt;-1),OR(BZ516&gt;10,BZ518&gt;10),ABS(BZ516-BZ518)&gt;1,IF(OR(BZ516&gt;11,BZ518&gt;11),ABS(BZ516-BZ518)=2,TRUE),BZ516=INT(BZ516),BZ518=INT(BZ518)),"","Error"),"")</f>
        <v/>
      </c>
      <c r="CA520" s="169"/>
      <c r="CB520" s="169" t="str">
        <f>IF(AND(CF516&lt;&gt;"",CB516&lt;&gt;""),IF(AND(AND(CB516&gt;-1,CB518&gt;-1),OR(CB516&gt;10,CB518&gt;10),ABS(CB516-CB518)&gt;1,IF(OR(CB516&gt;11,CB518&gt;11),ABS(CB516-CB518)=2,TRUE),CB516=INT(CB516),CB518=INT(CB518)),"","Error"),"")</f>
        <v/>
      </c>
      <c r="CC520" s="169"/>
      <c r="CD520" s="169" t="str">
        <f>IF(AND(CF516&lt;&gt;"",CD516&lt;&gt;""),IF(AND(AND(CD516&gt;-1,CD518&gt;-1),OR(CD516&gt;10,CD518&gt;10),ABS(CD516-CD518)&gt;1,IF(OR(CD516&gt;11,CD518&gt;11),ABS(CD516-CD518)=2,TRUE),CD516=INT(CD516),CD518=INT(CD518)),"","Error"),"")</f>
        <v/>
      </c>
      <c r="CE520" s="169"/>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169" t="str">
        <f>IF(DV516&lt;&gt;"",IF(AND(AND(DL516&gt;-1,DL518&gt;-1),OR(DL516&gt;10,DL518&gt;10),ABS(DL516-DL518)&gt;1,IF(OR(DL516&gt;11,DL518&gt;11),ABS(DL516-DL518)=2,TRUE),DL516=INT(DL516),DL518=INT(DL518)),"","Error"),"")</f>
        <v/>
      </c>
      <c r="DM520" s="169"/>
      <c r="DN520" s="169" t="str">
        <f>IF(DV516&lt;&gt;"",IF(AND(AND(DN516&gt;-1,DN518&gt;-1),OR(DN516&gt;10,DN518&gt;10),ABS(DN516-DN518)&gt;1,IF(OR(DN516&gt;11,DN518&gt;11),ABS(DN516-DN518)=2,TRUE),DN516=INT(DN516),DN518=INT(DN518)),"","Error"),"")</f>
        <v/>
      </c>
      <c r="DO520" s="169"/>
      <c r="DP520" s="169" t="str">
        <f>IF(DV516&lt;&gt;"",IF(AND(AND(DP516&gt;-1,DP518&gt;-1),OR(DP516&gt;10,DP518&gt;10),ABS(DP516-DP518)&gt;1,IF(OR(DP516&gt;11,DP518&gt;11),ABS(DP516-DP518)=2,TRUE),DP516=INT(DP516),DP518=INT(DP518)),"","Error"),"")</f>
        <v/>
      </c>
      <c r="DQ520" s="169"/>
      <c r="DR520" s="169" t="str">
        <f>IF(AND(DV516&lt;&gt;"",DR516&lt;&gt;""),IF(AND(AND(DR516&gt;-1,DR518&gt;-1),OR(DR516&gt;10,DR518&gt;10),ABS(DR516-DR518)&gt;1,IF(OR(DR516&gt;11,DR518&gt;11),ABS(DR516-DR518)=2,TRUE),DR516=INT(DR516),DR518=INT(DR518)),"","Error"),"")</f>
        <v/>
      </c>
      <c r="DS520" s="169"/>
      <c r="DT520" s="169" t="str">
        <f>IF(AND(DV516&lt;&gt;"",DT516&lt;&gt;""),IF(AND(AND(DT516&gt;-1,DT518&gt;-1),OR(DT516&gt;10,DT518&gt;10),ABS(DT516-DT518)&gt;1,IF(OR(DT516&gt;11,DT518&gt;11),ABS(DT516-DT518)=2,TRUE),DT516=INT(DT516),DT518=INT(DT518)),"","Error"),"")</f>
        <v/>
      </c>
      <c r="DU520" s="169"/>
      <c r="DV520" s="3"/>
      <c r="DW520" s="129"/>
      <c r="DX520" s="129"/>
      <c r="DY520" s="129"/>
      <c r="DZ520" s="129"/>
      <c r="EA520" s="129"/>
      <c r="EB520" s="129"/>
      <c r="EC520" s="129"/>
      <c r="ED520" s="129"/>
      <c r="EE520" s="129"/>
      <c r="EF520" s="129"/>
      <c r="EG520" s="129"/>
      <c r="EH520" s="129"/>
      <c r="EI520" s="129"/>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row>
    <row r="521" spans="1:171" ht="11.25" customHeight="1">
      <c r="DW521" s="126"/>
      <c r="DX521" s="126"/>
      <c r="DY521" s="126"/>
      <c r="DZ521" s="126"/>
      <c r="EA521" s="126"/>
      <c r="EB521" s="126"/>
      <c r="EC521" s="126"/>
      <c r="ED521" s="126"/>
      <c r="EE521" s="126"/>
      <c r="EF521" s="126"/>
      <c r="EG521" s="126"/>
      <c r="EH521" s="126"/>
      <c r="EI521" s="126"/>
    </row>
    <row r="522" spans="1:171" ht="11.25" customHeight="1">
      <c r="DW522" s="126"/>
      <c r="DX522" s="126"/>
      <c r="DY522" s="126"/>
      <c r="DZ522" s="126"/>
      <c r="EA522" s="126"/>
      <c r="EB522" s="126"/>
      <c r="EC522" s="126"/>
      <c r="ED522" s="126"/>
      <c r="EE522" s="126"/>
      <c r="EF522" s="126"/>
      <c r="EG522" s="126"/>
      <c r="EH522" s="126"/>
      <c r="EI522" s="126"/>
    </row>
    <row r="523" spans="1:171" ht="11.25" customHeight="1">
      <c r="DW523" s="126"/>
      <c r="DX523" s="126"/>
      <c r="DY523" s="126"/>
      <c r="DZ523" s="126"/>
      <c r="EA523" s="126"/>
      <c r="EB523" s="126"/>
      <c r="EC523" s="126"/>
      <c r="ED523" s="126"/>
      <c r="EE523" s="126"/>
      <c r="EF523" s="126"/>
      <c r="EG523" s="126"/>
      <c r="EH523" s="126"/>
      <c r="EI523" s="126"/>
    </row>
    <row r="524" spans="1:171" ht="11.25" customHeight="1">
      <c r="DW524" s="126"/>
      <c r="DX524" s="126"/>
      <c r="DY524" s="126"/>
      <c r="DZ524" s="126"/>
      <c r="EA524" s="126"/>
      <c r="EB524" s="126"/>
      <c r="EC524" s="126"/>
      <c r="ED524" s="126"/>
      <c r="EE524" s="126"/>
      <c r="EF524" s="126"/>
      <c r="EG524" s="126"/>
      <c r="EH524" s="126"/>
      <c r="EI524" s="126"/>
    </row>
    <row r="525" spans="1:171" ht="11.25" customHeight="1">
      <c r="DW525" s="126"/>
      <c r="DX525" s="126"/>
      <c r="DY525" s="126"/>
      <c r="DZ525" s="126"/>
      <c r="EA525" s="126"/>
      <c r="EB525" s="126"/>
      <c r="EC525" s="126"/>
      <c r="ED525" s="126"/>
      <c r="EE525" s="126"/>
      <c r="EF525" s="126"/>
      <c r="EG525" s="126"/>
      <c r="EH525" s="126"/>
      <c r="EI525" s="126"/>
    </row>
    <row r="526" spans="1:171" ht="11.25" customHeight="1">
      <c r="DW526" s="126"/>
      <c r="DX526" s="126"/>
      <c r="DY526" s="126"/>
      <c r="DZ526" s="126"/>
      <c r="EA526" s="126"/>
      <c r="EB526" s="126"/>
      <c r="EC526" s="126"/>
      <c r="ED526" s="126"/>
      <c r="EE526" s="126"/>
      <c r="EF526" s="126"/>
      <c r="EG526" s="126"/>
      <c r="EH526" s="126"/>
      <c r="EI526" s="126"/>
    </row>
    <row r="527" spans="1:171" ht="11.25" customHeight="1">
      <c r="DW527" s="126"/>
      <c r="DX527" s="126"/>
      <c r="DY527" s="126"/>
      <c r="DZ527" s="126"/>
      <c r="EA527" s="126"/>
      <c r="EB527" s="126"/>
      <c r="EC527" s="126"/>
      <c r="ED527" s="126"/>
      <c r="EE527" s="126"/>
      <c r="EF527" s="126"/>
      <c r="EG527" s="126"/>
      <c r="EH527" s="126"/>
      <c r="EI527" s="126"/>
    </row>
    <row r="528" spans="1:171" ht="11.25" customHeight="1">
      <c r="DW528" s="126"/>
      <c r="DX528" s="126"/>
      <c r="DY528" s="126"/>
      <c r="DZ528" s="126"/>
      <c r="EA528" s="126"/>
      <c r="EB528" s="126"/>
      <c r="EC528" s="126"/>
      <c r="ED528" s="126"/>
      <c r="EE528" s="126"/>
      <c r="EF528" s="126"/>
      <c r="EG528" s="126"/>
      <c r="EH528" s="126"/>
      <c r="EI528" s="126"/>
    </row>
    <row r="529" spans="127:139" ht="11.25" customHeight="1">
      <c r="DW529" s="126"/>
      <c r="DX529" s="126"/>
      <c r="DY529" s="126"/>
      <c r="DZ529" s="126"/>
      <c r="EA529" s="126"/>
      <c r="EB529" s="126"/>
      <c r="EC529" s="126"/>
      <c r="ED529" s="126"/>
      <c r="EE529" s="126"/>
      <c r="EF529" s="126"/>
      <c r="EG529" s="126"/>
      <c r="EH529" s="126"/>
      <c r="EI529" s="126"/>
    </row>
    <row r="530" spans="127:139" ht="11.25" customHeight="1">
      <c r="DW530" s="126"/>
      <c r="DX530" s="126"/>
      <c r="DY530" s="126"/>
      <c r="DZ530" s="126"/>
      <c r="EA530" s="126"/>
      <c r="EB530" s="126"/>
      <c r="EC530" s="126"/>
      <c r="ED530" s="126"/>
      <c r="EE530" s="126"/>
      <c r="EF530" s="126"/>
      <c r="EG530" s="126"/>
      <c r="EH530" s="126"/>
      <c r="EI530" s="126"/>
    </row>
    <row r="531" spans="127:139" ht="11.25" customHeight="1">
      <c r="DW531" s="126"/>
      <c r="DX531" s="126"/>
      <c r="DY531" s="126"/>
      <c r="DZ531" s="126"/>
      <c r="EA531" s="126"/>
      <c r="EB531" s="126"/>
      <c r="EC531" s="126"/>
      <c r="ED531" s="126"/>
      <c r="EE531" s="126"/>
      <c r="EF531" s="126"/>
      <c r="EG531" s="126"/>
      <c r="EH531" s="126"/>
      <c r="EI531" s="126"/>
    </row>
    <row r="532" spans="127:139" ht="11.25" customHeight="1">
      <c r="DW532" s="126"/>
      <c r="DX532" s="126"/>
      <c r="DY532" s="126"/>
      <c r="DZ532" s="126"/>
      <c r="EA532" s="126"/>
      <c r="EB532" s="126"/>
      <c r="EC532" s="126"/>
      <c r="ED532" s="126"/>
      <c r="EE532" s="126"/>
      <c r="EF532" s="126"/>
      <c r="EG532" s="126"/>
      <c r="EH532" s="126"/>
      <c r="EI532" s="126"/>
    </row>
    <row r="533" spans="127:139" ht="11.25" customHeight="1">
      <c r="DW533" s="126"/>
      <c r="DX533" s="126"/>
      <c r="DY533" s="126"/>
      <c r="DZ533" s="126"/>
      <c r="EA533" s="126"/>
      <c r="EB533" s="126"/>
      <c r="EC533" s="126"/>
      <c r="ED533" s="126"/>
      <c r="EE533" s="126"/>
      <c r="EF533" s="126"/>
      <c r="EG533" s="126"/>
      <c r="EH533" s="126"/>
      <c r="EI533" s="126"/>
    </row>
    <row r="534" spans="127:139" ht="11.25" customHeight="1">
      <c r="DW534" s="126"/>
      <c r="DX534" s="126"/>
      <c r="DY534" s="126"/>
      <c r="DZ534" s="126"/>
      <c r="EA534" s="126"/>
      <c r="EB534" s="126"/>
      <c r="EC534" s="126"/>
      <c r="ED534" s="126"/>
      <c r="EE534" s="126"/>
      <c r="EF534" s="126"/>
      <c r="EG534" s="126"/>
      <c r="EH534" s="126"/>
      <c r="EI534" s="126"/>
    </row>
    <row r="535" spans="127:139" ht="11.25" customHeight="1">
      <c r="DW535" s="126"/>
      <c r="DX535" s="126"/>
      <c r="DY535" s="126"/>
      <c r="DZ535" s="126"/>
      <c r="EA535" s="126"/>
      <c r="EB535" s="126"/>
      <c r="EC535" s="126"/>
      <c r="ED535" s="126"/>
      <c r="EE535" s="126"/>
      <c r="EF535" s="126"/>
      <c r="EG535" s="126"/>
      <c r="EH535" s="126"/>
      <c r="EI535" s="126"/>
    </row>
    <row r="536" spans="127:139" ht="11.25" customHeight="1">
      <c r="DW536" s="126"/>
      <c r="DX536" s="126"/>
      <c r="DY536" s="126"/>
      <c r="DZ536" s="126"/>
      <c r="EA536" s="126"/>
      <c r="EB536" s="126"/>
      <c r="EC536" s="126"/>
      <c r="ED536" s="126"/>
      <c r="EE536" s="126"/>
      <c r="EF536" s="126"/>
      <c r="EG536" s="126"/>
      <c r="EH536" s="126"/>
      <c r="EI536" s="126"/>
    </row>
    <row r="537" spans="127:139" ht="11.25" customHeight="1">
      <c r="DW537" s="126"/>
      <c r="DX537" s="126"/>
      <c r="DY537" s="126"/>
      <c r="DZ537" s="126"/>
      <c r="EA537" s="126"/>
      <c r="EB537" s="126"/>
      <c r="EC537" s="126"/>
      <c r="ED537" s="126"/>
      <c r="EE537" s="126"/>
      <c r="EF537" s="126"/>
      <c r="EG537" s="126"/>
      <c r="EH537" s="126"/>
      <c r="EI537" s="126"/>
    </row>
    <row r="538" spans="127:139" ht="11.25" customHeight="1">
      <c r="DW538" s="126"/>
      <c r="DX538" s="126"/>
      <c r="DY538" s="126"/>
      <c r="DZ538" s="126"/>
      <c r="EA538" s="126"/>
      <c r="EB538" s="126"/>
      <c r="EC538" s="126"/>
      <c r="ED538" s="126"/>
      <c r="EE538" s="126"/>
      <c r="EF538" s="126"/>
      <c r="EG538" s="126"/>
      <c r="EH538" s="126"/>
      <c r="EI538" s="126"/>
    </row>
    <row r="539" spans="127:139" ht="11.25" customHeight="1">
      <c r="DW539" s="126"/>
      <c r="DX539" s="126"/>
      <c r="DY539" s="126"/>
      <c r="DZ539" s="126"/>
      <c r="EA539" s="126"/>
      <c r="EB539" s="126"/>
      <c r="EC539" s="126"/>
      <c r="ED539" s="126"/>
      <c r="EE539" s="126"/>
      <c r="EF539" s="126"/>
      <c r="EG539" s="126"/>
      <c r="EH539" s="126"/>
      <c r="EI539" s="126"/>
    </row>
    <row r="540" spans="127:139" ht="11.25" customHeight="1">
      <c r="DW540" s="126"/>
      <c r="DX540" s="126"/>
      <c r="DY540" s="126"/>
      <c r="DZ540" s="126"/>
      <c r="EA540" s="126"/>
      <c r="EB540" s="126"/>
      <c r="EC540" s="126"/>
      <c r="ED540" s="126"/>
      <c r="EE540" s="126"/>
      <c r="EF540" s="126"/>
      <c r="EG540" s="126"/>
      <c r="EH540" s="126"/>
      <c r="EI540" s="126"/>
    </row>
    <row r="541" spans="127:139" ht="11.25" customHeight="1">
      <c r="DW541" s="126"/>
      <c r="DX541" s="126"/>
      <c r="DY541" s="126"/>
      <c r="DZ541" s="126"/>
      <c r="EA541" s="126"/>
      <c r="EB541" s="126"/>
      <c r="EC541" s="126"/>
      <c r="ED541" s="126"/>
      <c r="EE541" s="126"/>
      <c r="EF541" s="126"/>
      <c r="EG541" s="126"/>
      <c r="EH541" s="126"/>
      <c r="EI541" s="126"/>
    </row>
    <row r="542" spans="127:139" ht="11.25" customHeight="1">
      <c r="DW542" s="126"/>
      <c r="DX542" s="126"/>
      <c r="DY542" s="126"/>
      <c r="DZ542" s="126"/>
      <c r="EA542" s="126"/>
      <c r="EB542" s="126"/>
      <c r="EC542" s="126"/>
      <c r="ED542" s="126"/>
      <c r="EE542" s="126"/>
      <c r="EF542" s="126"/>
      <c r="EG542" s="126"/>
      <c r="EH542" s="126"/>
      <c r="EI542" s="126"/>
    </row>
    <row r="543" spans="127:139" ht="11.25" customHeight="1">
      <c r="DW543" s="126"/>
      <c r="DX543" s="126"/>
      <c r="DY543" s="126"/>
      <c r="DZ543" s="126"/>
      <c r="EA543" s="126"/>
      <c r="EB543" s="126"/>
      <c r="EC543" s="126"/>
      <c r="ED543" s="126"/>
      <c r="EE543" s="126"/>
      <c r="EF543" s="126"/>
      <c r="EG543" s="126"/>
      <c r="EH543" s="126"/>
      <c r="EI543" s="126"/>
    </row>
    <row r="544" spans="127:139" ht="11.25" customHeight="1">
      <c r="DW544" s="126"/>
      <c r="DX544" s="126"/>
      <c r="DY544" s="126"/>
      <c r="DZ544" s="126"/>
      <c r="EA544" s="126"/>
      <c r="EB544" s="126"/>
      <c r="EC544" s="126"/>
      <c r="ED544" s="126"/>
      <c r="EE544" s="126"/>
      <c r="EF544" s="126"/>
      <c r="EG544" s="126"/>
      <c r="EH544" s="126"/>
      <c r="EI544" s="126"/>
    </row>
    <row r="545" spans="127:139" ht="11.25" customHeight="1">
      <c r="DW545" s="126"/>
      <c r="DX545" s="126"/>
      <c r="DY545" s="126"/>
      <c r="DZ545" s="126"/>
      <c r="EA545" s="126"/>
      <c r="EB545" s="126"/>
      <c r="EC545" s="126"/>
      <c r="ED545" s="126"/>
      <c r="EE545" s="126"/>
      <c r="EF545" s="126"/>
      <c r="EG545" s="126"/>
      <c r="EH545" s="126"/>
      <c r="EI545" s="126"/>
    </row>
    <row r="546" spans="127:139" ht="11.25" customHeight="1">
      <c r="DW546" s="126"/>
      <c r="DX546" s="126"/>
      <c r="DY546" s="126"/>
      <c r="DZ546" s="126"/>
      <c r="EA546" s="126"/>
      <c r="EB546" s="126"/>
      <c r="EC546" s="126"/>
      <c r="ED546" s="126"/>
      <c r="EE546" s="126"/>
      <c r="EF546" s="126"/>
      <c r="EG546" s="126"/>
      <c r="EH546" s="126"/>
      <c r="EI546" s="126"/>
    </row>
    <row r="547" spans="127:139" ht="11.25" customHeight="1">
      <c r="DW547" s="126"/>
      <c r="DX547" s="126"/>
      <c r="DY547" s="126"/>
      <c r="DZ547" s="126"/>
      <c r="EA547" s="126"/>
      <c r="EB547" s="126"/>
      <c r="EC547" s="126"/>
      <c r="ED547" s="126"/>
      <c r="EE547" s="126"/>
      <c r="EF547" s="126"/>
      <c r="EG547" s="126"/>
      <c r="EH547" s="126"/>
      <c r="EI547" s="126"/>
    </row>
    <row r="548" spans="127:139" ht="11.25" customHeight="1">
      <c r="DW548" s="126"/>
      <c r="DX548" s="126"/>
      <c r="DY548" s="126"/>
      <c r="DZ548" s="126"/>
      <c r="EA548" s="126"/>
      <c r="EB548" s="126"/>
      <c r="EC548" s="126"/>
      <c r="ED548" s="126"/>
      <c r="EE548" s="126"/>
      <c r="EF548" s="126"/>
      <c r="EG548" s="126"/>
      <c r="EH548" s="126"/>
      <c r="EI548" s="126"/>
    </row>
    <row r="549" spans="127:139" ht="11.25" customHeight="1">
      <c r="DW549" s="126"/>
      <c r="DX549" s="126"/>
      <c r="DY549" s="126"/>
      <c r="DZ549" s="126"/>
      <c r="EA549" s="126"/>
      <c r="EB549" s="126"/>
      <c r="EC549" s="126"/>
      <c r="ED549" s="126"/>
      <c r="EE549" s="126"/>
      <c r="EF549" s="126"/>
      <c r="EG549" s="126"/>
      <c r="EH549" s="126"/>
      <c r="EI549" s="126"/>
    </row>
    <row r="550" spans="127:139" ht="11.25" customHeight="1">
      <c r="DW550" s="126"/>
      <c r="DX550" s="126"/>
      <c r="DY550" s="126"/>
      <c r="DZ550" s="126"/>
      <c r="EA550" s="126"/>
      <c r="EB550" s="126"/>
      <c r="EC550" s="126"/>
      <c r="ED550" s="126"/>
      <c r="EE550" s="126"/>
      <c r="EF550" s="126"/>
      <c r="EG550" s="126"/>
      <c r="EH550" s="126"/>
      <c r="EI550" s="126"/>
    </row>
    <row r="551" spans="127:139" ht="11.25" customHeight="1">
      <c r="DW551" s="126"/>
      <c r="DX551" s="126"/>
      <c r="DY551" s="126"/>
      <c r="DZ551" s="126"/>
      <c r="EA551" s="126"/>
      <c r="EB551" s="126"/>
      <c r="EC551" s="126"/>
      <c r="ED551" s="126"/>
      <c r="EE551" s="126"/>
      <c r="EF551" s="126"/>
      <c r="EG551" s="126"/>
      <c r="EH551" s="126"/>
      <c r="EI551" s="126"/>
    </row>
    <row r="552" spans="127:139" ht="11.25" customHeight="1">
      <c r="DW552" s="126"/>
      <c r="DX552" s="126"/>
      <c r="DY552" s="126"/>
      <c r="DZ552" s="126"/>
      <c r="EA552" s="126"/>
      <c r="EB552" s="126"/>
      <c r="EC552" s="126"/>
      <c r="ED552" s="126"/>
      <c r="EE552" s="126"/>
      <c r="EF552" s="126"/>
      <c r="EG552" s="126"/>
      <c r="EH552" s="126"/>
      <c r="EI552" s="126"/>
    </row>
    <row r="553" spans="127:139" ht="11.25" customHeight="1">
      <c r="DW553" s="126"/>
      <c r="DX553" s="126"/>
      <c r="DY553" s="126"/>
      <c r="DZ553" s="126"/>
      <c r="EA553" s="126"/>
      <c r="EB553" s="126"/>
      <c r="EC553" s="126"/>
      <c r="ED553" s="126"/>
      <c r="EE553" s="126"/>
      <c r="EF553" s="126"/>
      <c r="EG553" s="126"/>
      <c r="EH553" s="126"/>
      <c r="EI553" s="126"/>
    </row>
    <row r="554" spans="127:139" ht="11.25" customHeight="1">
      <c r="DW554" s="126"/>
      <c r="DX554" s="126"/>
      <c r="DY554" s="126"/>
      <c r="DZ554" s="126"/>
      <c r="EA554" s="126"/>
      <c r="EB554" s="126"/>
      <c r="EC554" s="126"/>
      <c r="ED554" s="126"/>
      <c r="EE554" s="126"/>
      <c r="EF554" s="126"/>
      <c r="EG554" s="126"/>
      <c r="EH554" s="126"/>
      <c r="EI554" s="126"/>
    </row>
    <row r="555" spans="127:139" ht="11.25" customHeight="1">
      <c r="DW555" s="126"/>
      <c r="DX555" s="126"/>
      <c r="DY555" s="126"/>
      <c r="DZ555" s="126"/>
      <c r="EA555" s="126"/>
      <c r="EB555" s="126"/>
      <c r="EC555" s="126"/>
      <c r="ED555" s="126"/>
      <c r="EE555" s="126"/>
      <c r="EF555" s="126"/>
      <c r="EG555" s="126"/>
      <c r="EH555" s="126"/>
      <c r="EI555" s="126"/>
    </row>
    <row r="556" spans="127:139" ht="11.25" customHeight="1">
      <c r="DW556" s="126"/>
      <c r="DX556" s="126"/>
      <c r="DY556" s="126"/>
      <c r="DZ556" s="126"/>
      <c r="EA556" s="126"/>
      <c r="EB556" s="126"/>
      <c r="EC556" s="126"/>
      <c r="ED556" s="126"/>
      <c r="EE556" s="126"/>
      <c r="EF556" s="126"/>
      <c r="EG556" s="126"/>
      <c r="EH556" s="126"/>
      <c r="EI556" s="126"/>
    </row>
    <row r="557" spans="127:139" ht="11.25" customHeight="1">
      <c r="DW557" s="126"/>
      <c r="DX557" s="126"/>
      <c r="DY557" s="126"/>
      <c r="DZ557" s="126"/>
      <c r="EA557" s="126"/>
      <c r="EB557" s="126"/>
      <c r="EC557" s="126"/>
      <c r="ED557" s="126"/>
      <c r="EE557" s="126"/>
      <c r="EF557" s="126"/>
      <c r="EG557" s="126"/>
      <c r="EH557" s="126"/>
      <c r="EI557" s="126"/>
    </row>
    <row r="558" spans="127:139" ht="11.25" customHeight="1">
      <c r="DW558" s="126"/>
      <c r="DX558" s="126"/>
      <c r="DY558" s="126"/>
      <c r="DZ558" s="126"/>
      <c r="EA558" s="126"/>
      <c r="EB558" s="126"/>
      <c r="EC558" s="126"/>
      <c r="ED558" s="126"/>
      <c r="EE558" s="126"/>
      <c r="EF558" s="126"/>
      <c r="EG558" s="126"/>
      <c r="EH558" s="126"/>
      <c r="EI558" s="126"/>
    </row>
    <row r="559" spans="127:139" ht="11.25" customHeight="1">
      <c r="DW559" s="126"/>
      <c r="DX559" s="126"/>
      <c r="DY559" s="126"/>
      <c r="DZ559" s="126"/>
      <c r="EA559" s="126"/>
      <c r="EB559" s="126"/>
      <c r="EC559" s="126"/>
      <c r="ED559" s="126"/>
      <c r="EE559" s="126"/>
      <c r="EF559" s="126"/>
      <c r="EG559" s="126"/>
      <c r="EH559" s="126"/>
      <c r="EI559" s="126"/>
    </row>
    <row r="560" spans="127:139" ht="11.25" customHeight="1">
      <c r="DW560" s="126"/>
      <c r="DX560" s="126"/>
      <c r="DY560" s="126"/>
      <c r="DZ560" s="126"/>
      <c r="EA560" s="126"/>
      <c r="EB560" s="126"/>
      <c r="EC560" s="126"/>
      <c r="ED560" s="126"/>
      <c r="EE560" s="126"/>
      <c r="EF560" s="126"/>
      <c r="EG560" s="126"/>
      <c r="EH560" s="126"/>
      <c r="EI560" s="126"/>
    </row>
    <row r="561" spans="127:139" ht="11.25" customHeight="1">
      <c r="DW561" s="126"/>
      <c r="DX561" s="126"/>
      <c r="DY561" s="126"/>
      <c r="DZ561" s="126"/>
      <c r="EA561" s="126"/>
      <c r="EB561" s="126"/>
      <c r="EC561" s="126"/>
      <c r="ED561" s="126"/>
      <c r="EE561" s="126"/>
      <c r="EF561" s="126"/>
      <c r="EG561" s="126"/>
      <c r="EH561" s="126"/>
      <c r="EI561" s="126"/>
    </row>
    <row r="562" spans="127:139" ht="11.25" customHeight="1">
      <c r="DW562" s="126"/>
      <c r="DX562" s="126"/>
      <c r="DY562" s="126"/>
      <c r="DZ562" s="126"/>
      <c r="EA562" s="126"/>
      <c r="EB562" s="126"/>
      <c r="EC562" s="126"/>
      <c r="ED562" s="126"/>
      <c r="EE562" s="126"/>
      <c r="EF562" s="126"/>
      <c r="EG562" s="126"/>
      <c r="EH562" s="126"/>
      <c r="EI562" s="126"/>
    </row>
    <row r="563" spans="127:139" ht="11.25" customHeight="1">
      <c r="DW563" s="126"/>
      <c r="DX563" s="126"/>
      <c r="DY563" s="126"/>
      <c r="DZ563" s="126"/>
      <c r="EA563" s="126"/>
      <c r="EB563" s="126"/>
      <c r="EC563" s="126"/>
      <c r="ED563" s="126"/>
      <c r="EE563" s="126"/>
      <c r="EF563" s="126"/>
      <c r="EG563" s="126"/>
      <c r="EH563" s="126"/>
      <c r="EI563" s="126"/>
    </row>
    <row r="564" spans="127:139" ht="11.25" customHeight="1">
      <c r="DW564" s="126"/>
      <c r="DX564" s="126"/>
      <c r="DY564" s="126"/>
      <c r="DZ564" s="126"/>
      <c r="EA564" s="126"/>
      <c r="EB564" s="126"/>
      <c r="EC564" s="126"/>
      <c r="ED564" s="126"/>
      <c r="EE564" s="126"/>
      <c r="EF564" s="126"/>
      <c r="EG564" s="126"/>
      <c r="EH564" s="126"/>
      <c r="EI564" s="126"/>
    </row>
    <row r="565" spans="127:139" ht="11.25" customHeight="1">
      <c r="DW565" s="126"/>
      <c r="DX565" s="126"/>
      <c r="DY565" s="126"/>
      <c r="DZ565" s="126"/>
      <c r="EA565" s="126"/>
      <c r="EB565" s="126"/>
      <c r="EC565" s="126"/>
      <c r="ED565" s="126"/>
      <c r="EE565" s="126"/>
      <c r="EF565" s="126"/>
      <c r="EG565" s="126"/>
      <c r="EH565" s="126"/>
      <c r="EI565" s="126"/>
    </row>
    <row r="566" spans="127:139" ht="11.25" customHeight="1">
      <c r="DW566" s="126"/>
      <c r="DX566" s="126"/>
      <c r="DY566" s="126"/>
      <c r="DZ566" s="126"/>
      <c r="EA566" s="126"/>
      <c r="EB566" s="126"/>
      <c r="EC566" s="126"/>
      <c r="ED566" s="126"/>
      <c r="EE566" s="126"/>
      <c r="EF566" s="126"/>
      <c r="EG566" s="126"/>
      <c r="EH566" s="126"/>
      <c r="EI566" s="126"/>
    </row>
    <row r="567" spans="127:139" ht="11.25" customHeight="1">
      <c r="DW567" s="126"/>
      <c r="DX567" s="126"/>
      <c r="DY567" s="126"/>
      <c r="DZ567" s="126"/>
      <c r="EA567" s="126"/>
      <c r="EB567" s="126"/>
      <c r="EC567" s="126"/>
      <c r="ED567" s="126"/>
      <c r="EE567" s="126"/>
      <c r="EF567" s="126"/>
      <c r="EG567" s="126"/>
      <c r="EH567" s="126"/>
      <c r="EI567" s="126"/>
    </row>
    <row r="568" spans="127:139" ht="11.25" customHeight="1">
      <c r="DW568" s="126"/>
      <c r="DX568" s="126"/>
      <c r="DY568" s="126"/>
      <c r="DZ568" s="126"/>
      <c r="EA568" s="126"/>
      <c r="EB568" s="126"/>
      <c r="EC568" s="126"/>
      <c r="ED568" s="126"/>
      <c r="EE568" s="126"/>
      <c r="EF568" s="126"/>
      <c r="EG568" s="126"/>
      <c r="EH568" s="126"/>
      <c r="EI568" s="126"/>
    </row>
    <row r="569" spans="127:139" ht="11.25" customHeight="1">
      <c r="DW569" s="126"/>
      <c r="DX569" s="126"/>
      <c r="DY569" s="126"/>
      <c r="DZ569" s="126"/>
      <c r="EA569" s="126"/>
      <c r="EB569" s="126"/>
      <c r="EC569" s="126"/>
      <c r="ED569" s="126"/>
      <c r="EE569" s="126"/>
      <c r="EF569" s="126"/>
      <c r="EG569" s="126"/>
      <c r="EH569" s="126"/>
      <c r="EI569" s="126"/>
    </row>
    <row r="570" spans="127:139" ht="11.25" customHeight="1">
      <c r="DW570" s="126"/>
      <c r="DX570" s="126"/>
      <c r="DY570" s="126"/>
      <c r="DZ570" s="126"/>
      <c r="EA570" s="126"/>
      <c r="EB570" s="126"/>
      <c r="EC570" s="126"/>
      <c r="ED570" s="126"/>
      <c r="EE570" s="126"/>
      <c r="EF570" s="126"/>
      <c r="EG570" s="126"/>
      <c r="EH570" s="126"/>
      <c r="EI570" s="126"/>
    </row>
    <row r="571" spans="127:139" ht="11.25" customHeight="1">
      <c r="DW571" s="126"/>
      <c r="DX571" s="126"/>
      <c r="DY571" s="126"/>
      <c r="DZ571" s="126"/>
      <c r="EA571" s="126"/>
      <c r="EB571" s="126"/>
      <c r="EC571" s="126"/>
      <c r="ED571" s="126"/>
      <c r="EE571" s="126"/>
      <c r="EF571" s="126"/>
      <c r="EG571" s="126"/>
      <c r="EH571" s="126"/>
      <c r="EI571" s="126"/>
    </row>
    <row r="572" spans="127:139" ht="11.25" customHeight="1">
      <c r="DW572" s="126"/>
      <c r="DX572" s="126"/>
      <c r="DY572" s="126"/>
      <c r="DZ572" s="126"/>
      <c r="EA572" s="126"/>
      <c r="EB572" s="126"/>
      <c r="EC572" s="126"/>
      <c r="ED572" s="126"/>
      <c r="EE572" s="126"/>
      <c r="EF572" s="126"/>
      <c r="EG572" s="126"/>
      <c r="EH572" s="126"/>
      <c r="EI572" s="126"/>
    </row>
    <row r="573" spans="127:139" ht="11.25" customHeight="1">
      <c r="DW573" s="126"/>
      <c r="DX573" s="126"/>
      <c r="DY573" s="126"/>
      <c r="DZ573" s="126"/>
      <c r="EA573" s="126"/>
      <c r="EB573" s="126"/>
      <c r="EC573" s="126"/>
      <c r="ED573" s="126"/>
      <c r="EE573" s="126"/>
      <c r="EF573" s="126"/>
      <c r="EG573" s="126"/>
      <c r="EH573" s="126"/>
      <c r="EI573" s="126"/>
    </row>
    <row r="574" spans="127:139" ht="11.25" customHeight="1">
      <c r="DW574" s="126"/>
      <c r="DX574" s="126"/>
      <c r="DY574" s="126"/>
      <c r="DZ574" s="126"/>
      <c r="EA574" s="126"/>
      <c r="EB574" s="126"/>
      <c r="EC574" s="126"/>
      <c r="ED574" s="126"/>
      <c r="EE574" s="126"/>
      <c r="EF574" s="126"/>
      <c r="EG574" s="126"/>
      <c r="EH574" s="126"/>
      <c r="EI574" s="126"/>
    </row>
    <row r="575" spans="127:139" ht="11.25" customHeight="1">
      <c r="DW575" s="126"/>
      <c r="DX575" s="126"/>
      <c r="DY575" s="126"/>
      <c r="DZ575" s="126"/>
      <c r="EA575" s="126"/>
      <c r="EB575" s="126"/>
      <c r="EC575" s="126"/>
      <c r="ED575" s="126"/>
      <c r="EE575" s="126"/>
      <c r="EF575" s="126"/>
      <c r="EG575" s="126"/>
      <c r="EH575" s="126"/>
      <c r="EI575" s="126"/>
    </row>
    <row r="576" spans="127:139" ht="11.25" customHeight="1">
      <c r="DW576" s="126"/>
      <c r="DX576" s="126"/>
      <c r="DY576" s="126"/>
      <c r="DZ576" s="126"/>
      <c r="EA576" s="126"/>
      <c r="EB576" s="126"/>
      <c r="EC576" s="126"/>
      <c r="ED576" s="126"/>
      <c r="EE576" s="126"/>
      <c r="EF576" s="126"/>
      <c r="EG576" s="126"/>
      <c r="EH576" s="126"/>
      <c r="EI576" s="126"/>
    </row>
    <row r="577" spans="127:139" ht="11.25" customHeight="1">
      <c r="DW577" s="126"/>
      <c r="DX577" s="126"/>
      <c r="DY577" s="126"/>
      <c r="DZ577" s="126"/>
      <c r="EA577" s="126"/>
      <c r="EB577" s="126"/>
      <c r="EC577" s="126"/>
      <c r="ED577" s="126"/>
      <c r="EE577" s="126"/>
      <c r="EF577" s="126"/>
      <c r="EG577" s="126"/>
      <c r="EH577" s="126"/>
      <c r="EI577" s="126"/>
    </row>
    <row r="578" spans="127:139" ht="11.25" customHeight="1">
      <c r="DW578" s="126"/>
      <c r="DX578" s="126"/>
      <c r="DY578" s="126"/>
      <c r="DZ578" s="126"/>
      <c r="EA578" s="126"/>
      <c r="EB578" s="126"/>
      <c r="EC578" s="126"/>
      <c r="ED578" s="126"/>
      <c r="EE578" s="126"/>
      <c r="EF578" s="126"/>
      <c r="EG578" s="126"/>
      <c r="EH578" s="126"/>
      <c r="EI578" s="126"/>
    </row>
    <row r="579" spans="127:139" ht="11.25" customHeight="1">
      <c r="DW579" s="126"/>
      <c r="DX579" s="126"/>
      <c r="DY579" s="126"/>
      <c r="DZ579" s="126"/>
      <c r="EA579" s="126"/>
      <c r="EB579" s="126"/>
      <c r="EC579" s="126"/>
      <c r="ED579" s="126"/>
      <c r="EE579" s="126"/>
      <c r="EF579" s="126"/>
      <c r="EG579" s="126"/>
      <c r="EH579" s="126"/>
      <c r="EI579" s="126"/>
    </row>
    <row r="580" spans="127:139" ht="11.25" customHeight="1">
      <c r="DW580" s="126"/>
      <c r="DX580" s="126"/>
      <c r="DY580" s="126"/>
      <c r="DZ580" s="126"/>
      <c r="EA580" s="126"/>
      <c r="EB580" s="126"/>
      <c r="EC580" s="126"/>
      <c r="ED580" s="126"/>
      <c r="EE580" s="126"/>
      <c r="EF580" s="126"/>
      <c r="EG580" s="126"/>
      <c r="EH580" s="126"/>
      <c r="EI580" s="126"/>
    </row>
    <row r="581" spans="127:139" ht="11.25" customHeight="1">
      <c r="DW581" s="126"/>
      <c r="DX581" s="126"/>
      <c r="DY581" s="126"/>
      <c r="DZ581" s="126"/>
      <c r="EA581" s="126"/>
      <c r="EB581" s="126"/>
      <c r="EC581" s="126"/>
      <c r="ED581" s="126"/>
      <c r="EE581" s="126"/>
      <c r="EF581" s="126"/>
      <c r="EG581" s="126"/>
      <c r="EH581" s="126"/>
      <c r="EI581" s="126"/>
    </row>
    <row r="582" spans="127:139" ht="11.25" customHeight="1">
      <c r="DW582" s="126"/>
      <c r="DX582" s="126"/>
      <c r="DY582" s="126"/>
      <c r="DZ582" s="126"/>
      <c r="EA582" s="126"/>
      <c r="EB582" s="126"/>
      <c r="EC582" s="126"/>
      <c r="ED582" s="126"/>
      <c r="EE582" s="126"/>
      <c r="EF582" s="126"/>
      <c r="EG582" s="126"/>
      <c r="EH582" s="126"/>
      <c r="EI582" s="126"/>
    </row>
    <row r="583" spans="127:139" ht="11.25" customHeight="1">
      <c r="DW583" s="126"/>
      <c r="DX583" s="126"/>
      <c r="DY583" s="126"/>
      <c r="DZ583" s="126"/>
      <c r="EA583" s="126"/>
      <c r="EB583" s="126"/>
      <c r="EC583" s="126"/>
      <c r="ED583" s="126"/>
      <c r="EE583" s="126"/>
      <c r="EF583" s="126"/>
      <c r="EG583" s="126"/>
      <c r="EH583" s="126"/>
      <c r="EI583" s="126"/>
    </row>
  </sheetData>
  <sheetProtection sheet="1" objects="1" scenarios="1"/>
  <mergeCells count="4976">
    <mergeCell ref="AF17:AG18"/>
    <mergeCell ref="AH17:AI18"/>
    <mergeCell ref="AJ17:AK18"/>
    <mergeCell ref="AL17:AM18"/>
    <mergeCell ref="AN17:AO18"/>
    <mergeCell ref="I330:M331"/>
    <mergeCell ref="N330:Y331"/>
    <mergeCell ref="AF5:AG6"/>
    <mergeCell ref="AH5:AI6"/>
    <mergeCell ref="C7:Y8"/>
    <mergeCell ref="Z7:AA8"/>
    <mergeCell ref="AB7:AC8"/>
    <mergeCell ref="AD7:AE8"/>
    <mergeCell ref="I5:M6"/>
    <mergeCell ref="N5:Y6"/>
    <mergeCell ref="AD5:AE6"/>
    <mergeCell ref="F22:G23"/>
    <mergeCell ref="J22:K23"/>
    <mergeCell ref="J26:K27"/>
    <mergeCell ref="R24:S25"/>
    <mergeCell ref="AN22:AO23"/>
    <mergeCell ref="AH24:AI25"/>
    <mergeCell ref="C28:C29"/>
    <mergeCell ref="D28:E29"/>
    <mergeCell ref="F28:G29"/>
    <mergeCell ref="H28:I29"/>
    <mergeCell ref="J28:K29"/>
    <mergeCell ref="J44:K45"/>
    <mergeCell ref="L44:M45"/>
    <mergeCell ref="Q44:Q45"/>
    <mergeCell ref="R44:S45"/>
    <mergeCell ref="AH70:AI71"/>
    <mergeCell ref="I460:M461"/>
    <mergeCell ref="N460:Y461"/>
    <mergeCell ref="I135:M136"/>
    <mergeCell ref="N135:Y136"/>
    <mergeCell ref="I200:M201"/>
    <mergeCell ref="N200:Y201"/>
    <mergeCell ref="I265:M266"/>
    <mergeCell ref="N265:Y266"/>
    <mergeCell ref="AH11:AI12"/>
    <mergeCell ref="AJ11:AK12"/>
    <mergeCell ref="AL11:AM12"/>
    <mergeCell ref="AN11:AO12"/>
    <mergeCell ref="AQ11:BC14"/>
    <mergeCell ref="AF9:AG10"/>
    <mergeCell ref="AH9:AI10"/>
    <mergeCell ref="AJ9:AK10"/>
    <mergeCell ref="AL9:AM10"/>
    <mergeCell ref="AN9:AO10"/>
    <mergeCell ref="L22:M23"/>
    <mergeCell ref="O22:P25"/>
    <mergeCell ref="Q22:Q23"/>
    <mergeCell ref="R22:S23"/>
    <mergeCell ref="AL13:AM14"/>
    <mergeCell ref="AN13:AO14"/>
    <mergeCell ref="AF15:AG16"/>
    <mergeCell ref="AH15:AI16"/>
    <mergeCell ref="AJ15:AK16"/>
    <mergeCell ref="AL15:AM16"/>
    <mergeCell ref="AN15:AO16"/>
    <mergeCell ref="H22:I23"/>
    <mergeCell ref="AF22:AG23"/>
    <mergeCell ref="AF24:AG25"/>
    <mergeCell ref="CB1:CC2"/>
    <mergeCell ref="A1:E2"/>
    <mergeCell ref="F1:AG2"/>
    <mergeCell ref="AH1:AJ2"/>
    <mergeCell ref="AK1:AO2"/>
    <mergeCell ref="AQ1:BC4"/>
    <mergeCell ref="BD1:BE4"/>
    <mergeCell ref="BF1:BF2"/>
    <mergeCell ref="BG1:BU2"/>
    <mergeCell ref="BV1:BW2"/>
    <mergeCell ref="CD1:CE2"/>
    <mergeCell ref="CF1:CF2"/>
    <mergeCell ref="CG1:CS4"/>
    <mergeCell ref="CT1:CU4"/>
    <mergeCell ref="CV1:CV2"/>
    <mergeCell ref="CW1:DK2"/>
    <mergeCell ref="CV3:CV4"/>
    <mergeCell ref="A3:C4"/>
    <mergeCell ref="D3:E4"/>
    <mergeCell ref="CF3:CF4"/>
    <mergeCell ref="BX1:BY2"/>
    <mergeCell ref="BZ1:CA2"/>
    <mergeCell ref="EL3:EL4"/>
    <mergeCell ref="EM3:FA4"/>
    <mergeCell ref="FB3:FC4"/>
    <mergeCell ref="FD3:FE4"/>
    <mergeCell ref="DL1:DM2"/>
    <mergeCell ref="DN1:DO2"/>
    <mergeCell ref="DP1:DQ2"/>
    <mergeCell ref="DR1:DS2"/>
    <mergeCell ref="DT1:DU2"/>
    <mergeCell ref="DV1:DV2"/>
    <mergeCell ref="FH1:FI2"/>
    <mergeCell ref="FJ1:FK2"/>
    <mergeCell ref="FL1:FL2"/>
    <mergeCell ref="F3:AG4"/>
    <mergeCell ref="AH3:AJ4"/>
    <mergeCell ref="AK3:AO4"/>
    <mergeCell ref="BF3:BF4"/>
    <mergeCell ref="BG3:BU4"/>
    <mergeCell ref="DW1:EI4"/>
    <mergeCell ref="EJ1:EK4"/>
    <mergeCell ref="CW3:DK4"/>
    <mergeCell ref="FF1:FG2"/>
    <mergeCell ref="EL1:EL2"/>
    <mergeCell ref="EM1:FA2"/>
    <mergeCell ref="FB1:FC2"/>
    <mergeCell ref="FD1:FE2"/>
    <mergeCell ref="DV3:DV4"/>
    <mergeCell ref="BV3:BW4"/>
    <mergeCell ref="BX3:BY4"/>
    <mergeCell ref="BZ3:CA4"/>
    <mergeCell ref="CB3:CC4"/>
    <mergeCell ref="CD3:CE4"/>
    <mergeCell ref="DL3:DM4"/>
    <mergeCell ref="DN3:DO4"/>
    <mergeCell ref="DP3:DQ4"/>
    <mergeCell ref="DR3:DS4"/>
    <mergeCell ref="DT3:DU4"/>
    <mergeCell ref="AJ5:AK6"/>
    <mergeCell ref="AL5:AM6"/>
    <mergeCell ref="AN5:AO6"/>
    <mergeCell ref="BD11:BE14"/>
    <mergeCell ref="FF3:FG4"/>
    <mergeCell ref="FH3:FI4"/>
    <mergeCell ref="FJ3:FK4"/>
    <mergeCell ref="FL3:FL4"/>
    <mergeCell ref="A5:C6"/>
    <mergeCell ref="D5:E6"/>
    <mergeCell ref="F5:H6"/>
    <mergeCell ref="Z5:AA6"/>
    <mergeCell ref="AB5:AC6"/>
    <mergeCell ref="CD13:CE14"/>
    <mergeCell ref="CF13:CF14"/>
    <mergeCell ref="CV13:CV14"/>
    <mergeCell ref="CW13:DK14"/>
    <mergeCell ref="BG11:BU12"/>
    <mergeCell ref="BV11:BW12"/>
    <mergeCell ref="BX11:BY12"/>
    <mergeCell ref="BZ11:CA12"/>
    <mergeCell ref="CB11:CC12"/>
    <mergeCell ref="CD11:CE12"/>
    <mergeCell ref="DV11:DV12"/>
    <mergeCell ref="CF11:CF12"/>
    <mergeCell ref="CG11:CS14"/>
    <mergeCell ref="CT11:CU14"/>
    <mergeCell ref="CV11:CV12"/>
    <mergeCell ref="CW11:DK12"/>
    <mergeCell ref="AH7:AI8"/>
    <mergeCell ref="AJ7:AK8"/>
    <mergeCell ref="AL7:AM8"/>
    <mergeCell ref="AN7:AO8"/>
    <mergeCell ref="A9:B10"/>
    <mergeCell ref="C9:Y10"/>
    <mergeCell ref="Z9:AA10"/>
    <mergeCell ref="AB9:AC10"/>
    <mergeCell ref="AD9:AE10"/>
    <mergeCell ref="A7:B8"/>
    <mergeCell ref="A11:B12"/>
    <mergeCell ref="C11:Y12"/>
    <mergeCell ref="Z11:AA12"/>
    <mergeCell ref="AB11:AC12"/>
    <mergeCell ref="AD11:AE12"/>
    <mergeCell ref="AF7:AG8"/>
    <mergeCell ref="AF11:AG12"/>
    <mergeCell ref="BF11:BF12"/>
    <mergeCell ref="CB13:CC14"/>
    <mergeCell ref="DL13:DM14"/>
    <mergeCell ref="A13:B14"/>
    <mergeCell ref="C13:Y14"/>
    <mergeCell ref="Z13:AA14"/>
    <mergeCell ref="AB13:AC14"/>
    <mergeCell ref="AD13:AE14"/>
    <mergeCell ref="AF13:AG14"/>
    <mergeCell ref="AH13:AI14"/>
    <mergeCell ref="AJ13:AK14"/>
    <mergeCell ref="DV13:DV14"/>
    <mergeCell ref="A15:B16"/>
    <mergeCell ref="C15:Y16"/>
    <mergeCell ref="Z15:AA16"/>
    <mergeCell ref="AB15:AC16"/>
    <mergeCell ref="AD15:AE16"/>
    <mergeCell ref="BG13:BU14"/>
    <mergeCell ref="BV13:BW14"/>
    <mergeCell ref="BX13:BY14"/>
    <mergeCell ref="BZ13:CA14"/>
    <mergeCell ref="BF13:BF14"/>
    <mergeCell ref="A22:B25"/>
    <mergeCell ref="C22:C23"/>
    <mergeCell ref="D22:E23"/>
    <mergeCell ref="C24:C25"/>
    <mergeCell ref="D24:E25"/>
    <mergeCell ref="A17:B18"/>
    <mergeCell ref="C17:Y18"/>
    <mergeCell ref="Z17:AA18"/>
    <mergeCell ref="AB17:AC18"/>
    <mergeCell ref="AD17:AE18"/>
    <mergeCell ref="F24:G25"/>
    <mergeCell ref="H24:I25"/>
    <mergeCell ref="AC22:AD25"/>
    <mergeCell ref="AE22:AE23"/>
    <mergeCell ref="X24:Y25"/>
    <mergeCell ref="CF23:CF24"/>
    <mergeCell ref="CV23:CV24"/>
    <mergeCell ref="T22:U23"/>
    <mergeCell ref="V22:W23"/>
    <mergeCell ref="X22:Y23"/>
    <mergeCell ref="Z22:AA23"/>
    <mergeCell ref="BV25:BW25"/>
    <mergeCell ref="BX25:BY25"/>
    <mergeCell ref="BZ25:CA25"/>
    <mergeCell ref="T24:U25"/>
    <mergeCell ref="Z24:AA25"/>
    <mergeCell ref="AE24:AE25"/>
    <mergeCell ref="V24:W25"/>
    <mergeCell ref="AQ21:BC24"/>
    <mergeCell ref="J24:K25"/>
    <mergeCell ref="L24:M25"/>
    <mergeCell ref="Q24:Q25"/>
    <mergeCell ref="CW23:DK24"/>
    <mergeCell ref="BG21:BU22"/>
    <mergeCell ref="BV21:BW22"/>
    <mergeCell ref="BX21:BY22"/>
    <mergeCell ref="BZ21:CA22"/>
    <mergeCell ref="CB21:CC22"/>
    <mergeCell ref="CD21:CE22"/>
    <mergeCell ref="DN21:DO22"/>
    <mergeCell ref="DP21:DQ22"/>
    <mergeCell ref="DR21:DS22"/>
    <mergeCell ref="DT21:DU22"/>
    <mergeCell ref="DV21:DV22"/>
    <mergeCell ref="CF21:CF22"/>
    <mergeCell ref="CG21:CS24"/>
    <mergeCell ref="CT21:CU24"/>
    <mergeCell ref="CV21:CV22"/>
    <mergeCell ref="CW21:DK22"/>
    <mergeCell ref="DL23:DM24"/>
    <mergeCell ref="DL21:DM22"/>
    <mergeCell ref="CD23:CE24"/>
    <mergeCell ref="BG23:BU24"/>
    <mergeCell ref="BV23:BW24"/>
    <mergeCell ref="BX23:BY24"/>
    <mergeCell ref="BZ23:CA24"/>
    <mergeCell ref="CB23:CC24"/>
    <mergeCell ref="DN23:DO24"/>
    <mergeCell ref="DP23:DQ24"/>
    <mergeCell ref="DR23:DS24"/>
    <mergeCell ref="DT23:DU24"/>
    <mergeCell ref="DV23:DV24"/>
    <mergeCell ref="BF21:BF22"/>
    <mergeCell ref="AH22:AI23"/>
    <mergeCell ref="BF23:BF24"/>
    <mergeCell ref="AJ24:AK25"/>
    <mergeCell ref="L26:M27"/>
    <mergeCell ref="O26:P29"/>
    <mergeCell ref="Q26:Q27"/>
    <mergeCell ref="R26:S27"/>
    <mergeCell ref="T26:U27"/>
    <mergeCell ref="V26:W27"/>
    <mergeCell ref="Q28:Q29"/>
    <mergeCell ref="R28:S29"/>
    <mergeCell ref="T28:U29"/>
    <mergeCell ref="X26:Y27"/>
    <mergeCell ref="V28:W29"/>
    <mergeCell ref="X28:Y29"/>
    <mergeCell ref="Z26:AA27"/>
    <mergeCell ref="AN24:AO25"/>
    <mergeCell ref="BD21:BE24"/>
    <mergeCell ref="AJ22:AK23"/>
    <mergeCell ref="AL22:AM23"/>
    <mergeCell ref="AL24:AM25"/>
    <mergeCell ref="L28:M29"/>
    <mergeCell ref="A26:B29"/>
    <mergeCell ref="C34:C35"/>
    <mergeCell ref="D34:E35"/>
    <mergeCell ref="F34:G35"/>
    <mergeCell ref="H34:I35"/>
    <mergeCell ref="J34:K35"/>
    <mergeCell ref="C26:C27"/>
    <mergeCell ref="D26:E27"/>
    <mergeCell ref="F26:G27"/>
    <mergeCell ref="H26:I27"/>
    <mergeCell ref="Z28:AA29"/>
    <mergeCell ref="A30:B33"/>
    <mergeCell ref="C30:C31"/>
    <mergeCell ref="D30:E31"/>
    <mergeCell ref="F30:G31"/>
    <mergeCell ref="H30:I31"/>
    <mergeCell ref="J30:K31"/>
    <mergeCell ref="L30:M31"/>
    <mergeCell ref="O30:P33"/>
    <mergeCell ref="Q30:Q31"/>
    <mergeCell ref="R30:S31"/>
    <mergeCell ref="T30:U31"/>
    <mergeCell ref="V30:W31"/>
    <mergeCell ref="X30:Y31"/>
    <mergeCell ref="Z30:AA31"/>
    <mergeCell ref="A34:B37"/>
    <mergeCell ref="C36:C37"/>
    <mergeCell ref="D36:E37"/>
    <mergeCell ref="F36:G37"/>
    <mergeCell ref="H36:I37"/>
    <mergeCell ref="J36:K37"/>
    <mergeCell ref="CB31:CC32"/>
    <mergeCell ref="CD31:CE32"/>
    <mergeCell ref="CF31:CF32"/>
    <mergeCell ref="CG31:CS34"/>
    <mergeCell ref="CV33:CV34"/>
    <mergeCell ref="CW33:DK34"/>
    <mergeCell ref="DV31:DV32"/>
    <mergeCell ref="C32:C33"/>
    <mergeCell ref="D32:E33"/>
    <mergeCell ref="F32:G33"/>
    <mergeCell ref="H32:I33"/>
    <mergeCell ref="J32:K33"/>
    <mergeCell ref="L32:M33"/>
    <mergeCell ref="Q32:Q33"/>
    <mergeCell ref="V34:W35"/>
    <mergeCell ref="AQ31:BC34"/>
    <mergeCell ref="V32:W33"/>
    <mergeCell ref="X32:Y33"/>
    <mergeCell ref="Z32:AA33"/>
    <mergeCell ref="X34:Y35"/>
    <mergeCell ref="CT31:CU34"/>
    <mergeCell ref="CV31:CV32"/>
    <mergeCell ref="BD31:BE34"/>
    <mergeCell ref="BF33:BF34"/>
    <mergeCell ref="BG33:BU34"/>
    <mergeCell ref="BV33:BW34"/>
    <mergeCell ref="BX33:BY34"/>
    <mergeCell ref="BF31:BF32"/>
    <mergeCell ref="BG31:BU32"/>
    <mergeCell ref="R32:S33"/>
    <mergeCell ref="T32:U33"/>
    <mergeCell ref="CW31:DK32"/>
    <mergeCell ref="DV33:DV34"/>
    <mergeCell ref="BZ33:CA34"/>
    <mergeCell ref="CB33:CC34"/>
    <mergeCell ref="CD33:CE34"/>
    <mergeCell ref="CF33:CF34"/>
    <mergeCell ref="R36:S37"/>
    <mergeCell ref="T36:U37"/>
    <mergeCell ref="L34:M35"/>
    <mergeCell ref="O34:P37"/>
    <mergeCell ref="Q34:Q35"/>
    <mergeCell ref="R34:S35"/>
    <mergeCell ref="T34:U35"/>
    <mergeCell ref="L38:M39"/>
    <mergeCell ref="O38:P41"/>
    <mergeCell ref="Z34:AA35"/>
    <mergeCell ref="L36:M37"/>
    <mergeCell ref="Q36:Q37"/>
    <mergeCell ref="V36:W37"/>
    <mergeCell ref="AQ41:BC44"/>
    <mergeCell ref="BD41:BE44"/>
    <mergeCell ref="BF41:BF42"/>
    <mergeCell ref="BG41:BU42"/>
    <mergeCell ref="BV41:BW42"/>
    <mergeCell ref="BX41:BY42"/>
    <mergeCell ref="BF43:BF44"/>
    <mergeCell ref="BG43:BU44"/>
    <mergeCell ref="BV43:BW44"/>
    <mergeCell ref="BX43:BY44"/>
    <mergeCell ref="BZ41:CA42"/>
    <mergeCell ref="CB41:CC42"/>
    <mergeCell ref="CD41:CE42"/>
    <mergeCell ref="CF41:CF42"/>
    <mergeCell ref="A38:B41"/>
    <mergeCell ref="C38:C39"/>
    <mergeCell ref="D38:E39"/>
    <mergeCell ref="F38:G39"/>
    <mergeCell ref="H38:I39"/>
    <mergeCell ref="J38:K39"/>
    <mergeCell ref="T44:U45"/>
    <mergeCell ref="V44:W45"/>
    <mergeCell ref="X44:Y45"/>
    <mergeCell ref="Z44:AA45"/>
    <mergeCell ref="X36:Y37"/>
    <mergeCell ref="Z36:AA37"/>
    <mergeCell ref="Q38:Q39"/>
    <mergeCell ref="R38:S39"/>
    <mergeCell ref="T38:U39"/>
    <mergeCell ref="V38:W39"/>
    <mergeCell ref="X38:Y39"/>
    <mergeCell ref="Z38:AA39"/>
    <mergeCell ref="C40:C41"/>
    <mergeCell ref="D40:E41"/>
    <mergeCell ref="F40:G41"/>
    <mergeCell ref="H40:I41"/>
    <mergeCell ref="J40:K41"/>
    <mergeCell ref="L40:M41"/>
    <mergeCell ref="Q40:Q41"/>
    <mergeCell ref="R40:S41"/>
    <mergeCell ref="T40:U41"/>
    <mergeCell ref="V40:W41"/>
    <mergeCell ref="X40:Y41"/>
    <mergeCell ref="Z40:AA41"/>
    <mergeCell ref="F44:G45"/>
    <mergeCell ref="H44:I45"/>
    <mergeCell ref="CG41:CS44"/>
    <mergeCell ref="CT41:CU44"/>
    <mergeCell ref="BZ43:CA44"/>
    <mergeCell ref="CB43:CC44"/>
    <mergeCell ref="CD43:CE44"/>
    <mergeCell ref="CF43:CF44"/>
    <mergeCell ref="CV41:CV42"/>
    <mergeCell ref="CW41:DK42"/>
    <mergeCell ref="DL41:DM42"/>
    <mergeCell ref="DN41:DO42"/>
    <mergeCell ref="DP41:DQ42"/>
    <mergeCell ref="DR41:DS42"/>
    <mergeCell ref="DT41:DU42"/>
    <mergeCell ref="DV41:DV42"/>
    <mergeCell ref="A42:B45"/>
    <mergeCell ref="C42:C43"/>
    <mergeCell ref="D42:E43"/>
    <mergeCell ref="F42:G43"/>
    <mergeCell ref="H42:I43"/>
    <mergeCell ref="J42:K43"/>
    <mergeCell ref="L42:M43"/>
    <mergeCell ref="O42:P45"/>
    <mergeCell ref="Q42:Q43"/>
    <mergeCell ref="R42:S43"/>
    <mergeCell ref="T42:U43"/>
    <mergeCell ref="V42:W43"/>
    <mergeCell ref="X42:Y43"/>
    <mergeCell ref="Z42:AA43"/>
    <mergeCell ref="CV43:CV44"/>
    <mergeCell ref="CW43:DK44"/>
    <mergeCell ref="DV43:DV44"/>
    <mergeCell ref="C44:C45"/>
    <mergeCell ref="D44:E45"/>
    <mergeCell ref="A46:B49"/>
    <mergeCell ref="C46:C47"/>
    <mergeCell ref="D46:E47"/>
    <mergeCell ref="F46:G47"/>
    <mergeCell ref="H46:I47"/>
    <mergeCell ref="J46:K47"/>
    <mergeCell ref="L46:M47"/>
    <mergeCell ref="O46:P49"/>
    <mergeCell ref="Q46:Q47"/>
    <mergeCell ref="R46:S47"/>
    <mergeCell ref="T46:U47"/>
    <mergeCell ref="V46:W47"/>
    <mergeCell ref="T48:U49"/>
    <mergeCell ref="V48:W49"/>
    <mergeCell ref="X46:Y47"/>
    <mergeCell ref="Z46:AA47"/>
    <mergeCell ref="C48:C49"/>
    <mergeCell ref="D48:E49"/>
    <mergeCell ref="F48:G49"/>
    <mergeCell ref="H48:I49"/>
    <mergeCell ref="J48:K49"/>
    <mergeCell ref="L48:M49"/>
    <mergeCell ref="Q48:Q49"/>
    <mergeCell ref="R48:S49"/>
    <mergeCell ref="BX51:BY52"/>
    <mergeCell ref="BZ51:CA52"/>
    <mergeCell ref="CF51:CF52"/>
    <mergeCell ref="X48:Y49"/>
    <mergeCell ref="Z48:AA49"/>
    <mergeCell ref="AQ51:BC54"/>
    <mergeCell ref="BD51:BE54"/>
    <mergeCell ref="BF51:BF52"/>
    <mergeCell ref="BG51:BU52"/>
    <mergeCell ref="DP51:DQ52"/>
    <mergeCell ref="DR51:DS52"/>
    <mergeCell ref="DT51:DU52"/>
    <mergeCell ref="DV51:DV52"/>
    <mergeCell ref="BF53:BF54"/>
    <mergeCell ref="BG53:BU54"/>
    <mergeCell ref="BV53:BW54"/>
    <mergeCell ref="BX53:BY54"/>
    <mergeCell ref="BZ53:CA54"/>
    <mergeCell ref="CB53:CC54"/>
    <mergeCell ref="CW53:DK54"/>
    <mergeCell ref="DL53:DM54"/>
    <mergeCell ref="DN53:DO54"/>
    <mergeCell ref="CG51:CS54"/>
    <mergeCell ref="CT51:CU54"/>
    <mergeCell ref="CV51:CV52"/>
    <mergeCell ref="CW51:DK52"/>
    <mergeCell ref="DL51:DM52"/>
    <mergeCell ref="DN51:DO52"/>
    <mergeCell ref="DV53:DV54"/>
    <mergeCell ref="DL65:DM65"/>
    <mergeCell ref="DN65:DO65"/>
    <mergeCell ref="BG66:BU67"/>
    <mergeCell ref="CV63:CV64"/>
    <mergeCell ref="CW63:DK64"/>
    <mergeCell ref="DL63:DM64"/>
    <mergeCell ref="DN63:DO64"/>
    <mergeCell ref="DP63:DQ64"/>
    <mergeCell ref="DP65:DQ65"/>
    <mergeCell ref="CF63:CF64"/>
    <mergeCell ref="AQ61:BC64"/>
    <mergeCell ref="BD61:BE64"/>
    <mergeCell ref="BF61:BF62"/>
    <mergeCell ref="BG61:BU62"/>
    <mergeCell ref="BV61:BW62"/>
    <mergeCell ref="BX61:BY62"/>
    <mergeCell ref="CD53:CE54"/>
    <mergeCell ref="CF53:CF54"/>
    <mergeCell ref="CV53:CV54"/>
    <mergeCell ref="BZ61:CA62"/>
    <mergeCell ref="CB61:CC62"/>
    <mergeCell ref="CD61:CE62"/>
    <mergeCell ref="CF61:CF62"/>
    <mergeCell ref="CG61:CS64"/>
    <mergeCell ref="CT61:CU64"/>
    <mergeCell ref="CV61:CV62"/>
    <mergeCell ref="CW61:DK62"/>
    <mergeCell ref="DT63:DU64"/>
    <mergeCell ref="DV63:DV64"/>
    <mergeCell ref="A66:E67"/>
    <mergeCell ref="F66:AG67"/>
    <mergeCell ref="AH66:AJ67"/>
    <mergeCell ref="AK66:AO67"/>
    <mergeCell ref="AQ66:BC69"/>
    <mergeCell ref="BD66:BE69"/>
    <mergeCell ref="BF66:BF67"/>
    <mergeCell ref="DR68:DS69"/>
    <mergeCell ref="DT68:DU69"/>
    <mergeCell ref="DV68:DV69"/>
    <mergeCell ref="DL66:DM67"/>
    <mergeCell ref="DN66:DO67"/>
    <mergeCell ref="DL68:DM69"/>
    <mergeCell ref="DN68:DO69"/>
    <mergeCell ref="DL61:DM62"/>
    <mergeCell ref="DN61:DO62"/>
    <mergeCell ref="DP61:DQ62"/>
    <mergeCell ref="DR61:DS62"/>
    <mergeCell ref="DR65:DS65"/>
    <mergeCell ref="DT65:DU65"/>
    <mergeCell ref="DV61:DV62"/>
    <mergeCell ref="BF63:BF64"/>
    <mergeCell ref="BG63:BU64"/>
    <mergeCell ref="BV63:BW64"/>
    <mergeCell ref="BX63:BY64"/>
    <mergeCell ref="BZ63:CA64"/>
    <mergeCell ref="CB63:CC64"/>
    <mergeCell ref="CD63:CE64"/>
    <mergeCell ref="DR63:DS64"/>
    <mergeCell ref="A68:C69"/>
    <mergeCell ref="FD66:FE67"/>
    <mergeCell ref="FF66:FG67"/>
    <mergeCell ref="FH66:FI67"/>
    <mergeCell ref="DP66:DQ67"/>
    <mergeCell ref="DR66:DS67"/>
    <mergeCell ref="DT66:DU67"/>
    <mergeCell ref="DV66:DV67"/>
    <mergeCell ref="DW66:EI69"/>
    <mergeCell ref="EJ66:EK69"/>
    <mergeCell ref="DP68:DQ69"/>
    <mergeCell ref="FJ66:FK67"/>
    <mergeCell ref="FL66:FL67"/>
    <mergeCell ref="F68:AG69"/>
    <mergeCell ref="AH68:AJ69"/>
    <mergeCell ref="AK68:AO69"/>
    <mergeCell ref="BF68:BF69"/>
    <mergeCell ref="BG68:BU69"/>
    <mergeCell ref="EL66:EL67"/>
    <mergeCell ref="EM66:FA67"/>
    <mergeCell ref="FB66:FC67"/>
    <mergeCell ref="CV68:CV69"/>
    <mergeCell ref="CW68:DK69"/>
    <mergeCell ref="CG66:CS69"/>
    <mergeCell ref="CT66:CU69"/>
    <mergeCell ref="CV66:CV67"/>
    <mergeCell ref="CW66:DK67"/>
    <mergeCell ref="CF66:CF67"/>
    <mergeCell ref="EL68:EL69"/>
    <mergeCell ref="EM68:FA69"/>
    <mergeCell ref="FB68:FC69"/>
    <mergeCell ref="FD68:FE69"/>
    <mergeCell ref="FF68:FG69"/>
    <mergeCell ref="BZ68:CA69"/>
    <mergeCell ref="CB68:CC69"/>
    <mergeCell ref="CD68:CE69"/>
    <mergeCell ref="CF68:CF69"/>
    <mergeCell ref="I70:M71"/>
    <mergeCell ref="N70:Y71"/>
    <mergeCell ref="FL68:FL69"/>
    <mergeCell ref="A70:C71"/>
    <mergeCell ref="D70:E71"/>
    <mergeCell ref="F70:H71"/>
    <mergeCell ref="Z70:AA71"/>
    <mergeCell ref="AB70:AC71"/>
    <mergeCell ref="AD70:AE71"/>
    <mergeCell ref="AF70:AG71"/>
    <mergeCell ref="AJ70:AK71"/>
    <mergeCell ref="AL70:AM71"/>
    <mergeCell ref="AN70:AO71"/>
    <mergeCell ref="DN70:DO70"/>
    <mergeCell ref="DP70:DQ70"/>
    <mergeCell ref="DR70:DS70"/>
    <mergeCell ref="DT70:DU70"/>
    <mergeCell ref="FJ68:FK69"/>
    <mergeCell ref="FH68:FI69"/>
    <mergeCell ref="D68:E69"/>
    <mergeCell ref="A72:B73"/>
    <mergeCell ref="C72:Y73"/>
    <mergeCell ref="Z72:AA73"/>
    <mergeCell ref="AB72:AC73"/>
    <mergeCell ref="AD72:AE73"/>
    <mergeCell ref="AF72:AG73"/>
    <mergeCell ref="AH72:AI73"/>
    <mergeCell ref="AJ72:AK73"/>
    <mergeCell ref="AL72:AM73"/>
    <mergeCell ref="AN72:AO73"/>
    <mergeCell ref="A74:B75"/>
    <mergeCell ref="C74:Y75"/>
    <mergeCell ref="Z74:AA75"/>
    <mergeCell ref="AB74:AC75"/>
    <mergeCell ref="AD74:AE75"/>
    <mergeCell ref="AF74:AG75"/>
    <mergeCell ref="AH74:AI75"/>
    <mergeCell ref="AD76:AE77"/>
    <mergeCell ref="AF76:AG77"/>
    <mergeCell ref="AH78:AI79"/>
    <mergeCell ref="AJ78:AK79"/>
    <mergeCell ref="AL78:AM79"/>
    <mergeCell ref="AN78:AO79"/>
    <mergeCell ref="AJ74:AK75"/>
    <mergeCell ref="AL74:AM75"/>
    <mergeCell ref="AN74:AO75"/>
    <mergeCell ref="AH76:AI77"/>
    <mergeCell ref="BV78:BW79"/>
    <mergeCell ref="BX78:BY79"/>
    <mergeCell ref="AJ76:AK77"/>
    <mergeCell ref="AL76:AM77"/>
    <mergeCell ref="AN76:AO77"/>
    <mergeCell ref="AQ76:BC79"/>
    <mergeCell ref="BD76:BE79"/>
    <mergeCell ref="DP78:DQ79"/>
    <mergeCell ref="DR78:DS79"/>
    <mergeCell ref="DT78:DU79"/>
    <mergeCell ref="DV78:DV79"/>
    <mergeCell ref="BF76:BF77"/>
    <mergeCell ref="BG76:BU77"/>
    <mergeCell ref="BV76:BW77"/>
    <mergeCell ref="BX76:BY77"/>
    <mergeCell ref="BZ76:CA77"/>
    <mergeCell ref="CB76:CC77"/>
    <mergeCell ref="DP76:DQ77"/>
    <mergeCell ref="DR76:DS77"/>
    <mergeCell ref="DT76:DU77"/>
    <mergeCell ref="DV76:DV77"/>
    <mergeCell ref="CD76:CE77"/>
    <mergeCell ref="CF76:CF77"/>
    <mergeCell ref="CG76:CS79"/>
    <mergeCell ref="CT76:CU79"/>
    <mergeCell ref="CV76:CV77"/>
    <mergeCell ref="CW76:DK77"/>
    <mergeCell ref="Z80:AA81"/>
    <mergeCell ref="AB80:AC81"/>
    <mergeCell ref="DL76:DM77"/>
    <mergeCell ref="DN76:DO77"/>
    <mergeCell ref="CD78:CE79"/>
    <mergeCell ref="CF78:CF79"/>
    <mergeCell ref="CV78:CV79"/>
    <mergeCell ref="CW78:DK79"/>
    <mergeCell ref="AH80:AI81"/>
    <mergeCell ref="AJ80:AK81"/>
    <mergeCell ref="AL80:AM81"/>
    <mergeCell ref="AN80:AO81"/>
    <mergeCell ref="A82:B83"/>
    <mergeCell ref="C82:Y83"/>
    <mergeCell ref="Z82:AA83"/>
    <mergeCell ref="AB82:AC83"/>
    <mergeCell ref="AD82:AE83"/>
    <mergeCell ref="AF82:AG83"/>
    <mergeCell ref="AH82:AI83"/>
    <mergeCell ref="AJ82:AK83"/>
    <mergeCell ref="AL82:AM83"/>
    <mergeCell ref="AN82:AO83"/>
    <mergeCell ref="BX80:BY80"/>
    <mergeCell ref="BZ80:CA80"/>
    <mergeCell ref="CB80:CC80"/>
    <mergeCell ref="CD80:CE80"/>
    <mergeCell ref="DL78:DM79"/>
    <mergeCell ref="DN78:DO79"/>
    <mergeCell ref="A76:B77"/>
    <mergeCell ref="C76:Y77"/>
    <mergeCell ref="Z76:AA77"/>
    <mergeCell ref="AB76:AC77"/>
    <mergeCell ref="AJ87:AK88"/>
    <mergeCell ref="AL87:AM88"/>
    <mergeCell ref="AN87:AO88"/>
    <mergeCell ref="AH89:AI90"/>
    <mergeCell ref="BZ78:CA79"/>
    <mergeCell ref="CB78:CC79"/>
    <mergeCell ref="A78:B79"/>
    <mergeCell ref="C78:Y79"/>
    <mergeCell ref="Z78:AA79"/>
    <mergeCell ref="AB78:AC79"/>
    <mergeCell ref="AD78:AE79"/>
    <mergeCell ref="AF78:AG79"/>
    <mergeCell ref="BF78:BF79"/>
    <mergeCell ref="BG78:BU79"/>
    <mergeCell ref="DV88:DV89"/>
    <mergeCell ref="BF88:BF89"/>
    <mergeCell ref="BG88:BU89"/>
    <mergeCell ref="BV88:BW89"/>
    <mergeCell ref="BX88:BY89"/>
    <mergeCell ref="BZ88:CA89"/>
    <mergeCell ref="CB88:CC89"/>
    <mergeCell ref="CW88:DK89"/>
    <mergeCell ref="BF86:BF87"/>
    <mergeCell ref="BG86:BU87"/>
    <mergeCell ref="BV86:BW87"/>
    <mergeCell ref="BX86:BY87"/>
    <mergeCell ref="BZ86:CA87"/>
    <mergeCell ref="CB86:CC87"/>
    <mergeCell ref="DN86:DO87"/>
    <mergeCell ref="DP86:DQ87"/>
    <mergeCell ref="A80:B81"/>
    <mergeCell ref="C80:Y81"/>
    <mergeCell ref="DV86:DV87"/>
    <mergeCell ref="CD86:CE87"/>
    <mergeCell ref="CF86:CF87"/>
    <mergeCell ref="CG86:CS89"/>
    <mergeCell ref="CT86:CU89"/>
    <mergeCell ref="CV86:CV87"/>
    <mergeCell ref="A87:B90"/>
    <mergeCell ref="C87:C88"/>
    <mergeCell ref="AD80:AE81"/>
    <mergeCell ref="AF80:AG81"/>
    <mergeCell ref="H89:I90"/>
    <mergeCell ref="DL86:DM87"/>
    <mergeCell ref="CW86:DK87"/>
    <mergeCell ref="CD88:CE89"/>
    <mergeCell ref="CF88:CF89"/>
    <mergeCell ref="CV88:CV89"/>
    <mergeCell ref="L89:M90"/>
    <mergeCell ref="Q89:Q90"/>
    <mergeCell ref="R89:S90"/>
    <mergeCell ref="T89:U90"/>
    <mergeCell ref="V89:W90"/>
    <mergeCell ref="L87:M88"/>
    <mergeCell ref="O87:P90"/>
    <mergeCell ref="Q87:Q88"/>
    <mergeCell ref="R87:S88"/>
    <mergeCell ref="T87:U88"/>
    <mergeCell ref="AJ89:AK90"/>
    <mergeCell ref="AL89:AM90"/>
    <mergeCell ref="AN89:AO90"/>
    <mergeCell ref="BV80:BW80"/>
    <mergeCell ref="AQ86:BC89"/>
    <mergeCell ref="BD86:BE89"/>
    <mergeCell ref="D91:E92"/>
    <mergeCell ref="F91:G92"/>
    <mergeCell ref="H91:I92"/>
    <mergeCell ref="J91:K92"/>
    <mergeCell ref="L91:M92"/>
    <mergeCell ref="AE87:AE88"/>
    <mergeCell ref="AF87:AG88"/>
    <mergeCell ref="AH87:AI88"/>
    <mergeCell ref="X89:Y90"/>
    <mergeCell ref="Z89:AA90"/>
    <mergeCell ref="AE89:AE90"/>
    <mergeCell ref="AF89:AG90"/>
    <mergeCell ref="R93:S94"/>
    <mergeCell ref="T93:U94"/>
    <mergeCell ref="O91:P94"/>
    <mergeCell ref="Q91:Q92"/>
    <mergeCell ref="R91:S92"/>
    <mergeCell ref="AC87:AD90"/>
    <mergeCell ref="V87:W88"/>
    <mergeCell ref="O95:P98"/>
    <mergeCell ref="Q95:Q96"/>
    <mergeCell ref="Z91:AA92"/>
    <mergeCell ref="C93:C94"/>
    <mergeCell ref="D93:E94"/>
    <mergeCell ref="F93:G94"/>
    <mergeCell ref="H93:I94"/>
    <mergeCell ref="J93:K94"/>
    <mergeCell ref="L93:M94"/>
    <mergeCell ref="Q93:Q94"/>
    <mergeCell ref="Z93:AA94"/>
    <mergeCell ref="X87:Y88"/>
    <mergeCell ref="Z87:AA88"/>
    <mergeCell ref="A95:B98"/>
    <mergeCell ref="C95:C96"/>
    <mergeCell ref="D95:E96"/>
    <mergeCell ref="F95:G96"/>
    <mergeCell ref="H95:I96"/>
    <mergeCell ref="J95:K96"/>
    <mergeCell ref="L95:M96"/>
    <mergeCell ref="D87:E88"/>
    <mergeCell ref="F87:G88"/>
    <mergeCell ref="H87:I88"/>
    <mergeCell ref="J87:K88"/>
    <mergeCell ref="C89:C90"/>
    <mergeCell ref="D89:E90"/>
    <mergeCell ref="F89:G90"/>
    <mergeCell ref="J89:K90"/>
    <mergeCell ref="X95:Y96"/>
    <mergeCell ref="Z95:AA96"/>
    <mergeCell ref="A91:B94"/>
    <mergeCell ref="C91:C92"/>
    <mergeCell ref="BX96:BY97"/>
    <mergeCell ref="BZ96:CA97"/>
    <mergeCell ref="BF98:BF99"/>
    <mergeCell ref="BG98:BU99"/>
    <mergeCell ref="BV98:BW99"/>
    <mergeCell ref="BX98:BY99"/>
    <mergeCell ref="CB100:CC100"/>
    <mergeCell ref="CD100:CE100"/>
    <mergeCell ref="J99:K100"/>
    <mergeCell ref="DL98:DM99"/>
    <mergeCell ref="DL100:DM100"/>
    <mergeCell ref="T91:U92"/>
    <mergeCell ref="V91:W92"/>
    <mergeCell ref="X91:Y92"/>
    <mergeCell ref="V93:W94"/>
    <mergeCell ref="X93:Y94"/>
    <mergeCell ref="X97:Y98"/>
    <mergeCell ref="Z97:AA98"/>
    <mergeCell ref="X99:Y100"/>
    <mergeCell ref="BV100:BW100"/>
    <mergeCell ref="BX100:BY100"/>
    <mergeCell ref="BZ100:CA100"/>
    <mergeCell ref="BD96:BE99"/>
    <mergeCell ref="BF96:BF97"/>
    <mergeCell ref="BG96:BU97"/>
    <mergeCell ref="BV96:BW97"/>
    <mergeCell ref="CB96:CC97"/>
    <mergeCell ref="CD96:CE97"/>
    <mergeCell ref="CF96:CF97"/>
    <mergeCell ref="R95:S96"/>
    <mergeCell ref="T95:U96"/>
    <mergeCell ref="V95:W96"/>
    <mergeCell ref="AQ96:BC99"/>
    <mergeCell ref="V97:W98"/>
    <mergeCell ref="CW96:DK97"/>
    <mergeCell ref="DL96:DM97"/>
    <mergeCell ref="DN96:DO97"/>
    <mergeCell ref="DP96:DQ97"/>
    <mergeCell ref="DR96:DS97"/>
    <mergeCell ref="DT96:DU97"/>
    <mergeCell ref="DV96:DV97"/>
    <mergeCell ref="C97:C98"/>
    <mergeCell ref="D97:E98"/>
    <mergeCell ref="F97:G98"/>
    <mergeCell ref="H97:I98"/>
    <mergeCell ref="J97:K98"/>
    <mergeCell ref="L97:M98"/>
    <mergeCell ref="Q97:Q98"/>
    <mergeCell ref="R97:S98"/>
    <mergeCell ref="T97:U98"/>
    <mergeCell ref="DV98:DV99"/>
    <mergeCell ref="BZ98:CA99"/>
    <mergeCell ref="CB98:CC99"/>
    <mergeCell ref="CD98:CE99"/>
    <mergeCell ref="CF98:CF99"/>
    <mergeCell ref="CV98:CV99"/>
    <mergeCell ref="CW98:DK99"/>
    <mergeCell ref="CG96:CS99"/>
    <mergeCell ref="CT96:CU99"/>
    <mergeCell ref="CV96:CV97"/>
    <mergeCell ref="V99:W100"/>
    <mergeCell ref="DN100:DO100"/>
    <mergeCell ref="DP100:DQ100"/>
    <mergeCell ref="DR100:DS100"/>
    <mergeCell ref="A99:B102"/>
    <mergeCell ref="C99:C100"/>
    <mergeCell ref="D99:E100"/>
    <mergeCell ref="F99:G100"/>
    <mergeCell ref="H99:I100"/>
    <mergeCell ref="R101:S102"/>
    <mergeCell ref="T101:U102"/>
    <mergeCell ref="L99:M100"/>
    <mergeCell ref="O99:P102"/>
    <mergeCell ref="Q99:Q100"/>
    <mergeCell ref="R99:S100"/>
    <mergeCell ref="T99:U100"/>
    <mergeCell ref="L103:M104"/>
    <mergeCell ref="O103:P106"/>
    <mergeCell ref="Z99:AA100"/>
    <mergeCell ref="C101:C102"/>
    <mergeCell ref="D101:E102"/>
    <mergeCell ref="F101:G102"/>
    <mergeCell ref="H101:I102"/>
    <mergeCell ref="J101:K102"/>
    <mergeCell ref="L101:M102"/>
    <mergeCell ref="Q101:Q102"/>
    <mergeCell ref="A103:B106"/>
    <mergeCell ref="C103:C104"/>
    <mergeCell ref="D103:E104"/>
    <mergeCell ref="F103:G104"/>
    <mergeCell ref="H103:I104"/>
    <mergeCell ref="J103:K104"/>
    <mergeCell ref="T109:U110"/>
    <mergeCell ref="V109:W110"/>
    <mergeCell ref="X109:Y110"/>
    <mergeCell ref="Z109:AA110"/>
    <mergeCell ref="X101:Y102"/>
    <mergeCell ref="Z101:AA102"/>
    <mergeCell ref="Q103:Q104"/>
    <mergeCell ref="R103:S104"/>
    <mergeCell ref="T103:U104"/>
    <mergeCell ref="V103:W104"/>
    <mergeCell ref="X103:Y104"/>
    <mergeCell ref="Z103:AA104"/>
    <mergeCell ref="C105:C106"/>
    <mergeCell ref="D105:E106"/>
    <mergeCell ref="F105:G106"/>
    <mergeCell ref="H105:I106"/>
    <mergeCell ref="J105:K106"/>
    <mergeCell ref="L105:M106"/>
    <mergeCell ref="Q105:Q106"/>
    <mergeCell ref="R105:S106"/>
    <mergeCell ref="T105:U106"/>
    <mergeCell ref="V105:W106"/>
    <mergeCell ref="X105:Y106"/>
    <mergeCell ref="Z105:AA106"/>
    <mergeCell ref="J107:K108"/>
    <mergeCell ref="L107:M108"/>
    <mergeCell ref="O107:P110"/>
    <mergeCell ref="R109:S110"/>
    <mergeCell ref="V101:W102"/>
    <mergeCell ref="BD106:BE109"/>
    <mergeCell ref="BF106:BF107"/>
    <mergeCell ref="BG106:BU107"/>
    <mergeCell ref="BV106:BW107"/>
    <mergeCell ref="BX106:BY107"/>
    <mergeCell ref="BF108:BF109"/>
    <mergeCell ref="BG108:BU109"/>
    <mergeCell ref="BV108:BW109"/>
    <mergeCell ref="BX108:BY109"/>
    <mergeCell ref="DN106:DO107"/>
    <mergeCell ref="DP106:DQ107"/>
    <mergeCell ref="DR106:DS107"/>
    <mergeCell ref="BZ106:CA107"/>
    <mergeCell ref="CB106:CC107"/>
    <mergeCell ref="CD106:CE107"/>
    <mergeCell ref="CF106:CF107"/>
    <mergeCell ref="CG106:CS109"/>
    <mergeCell ref="CT106:CU109"/>
    <mergeCell ref="BZ108:CA109"/>
    <mergeCell ref="CV106:CV107"/>
    <mergeCell ref="CW106:DK107"/>
    <mergeCell ref="DL106:DM107"/>
    <mergeCell ref="CB108:CC109"/>
    <mergeCell ref="CD108:CE109"/>
    <mergeCell ref="CF108:CF109"/>
    <mergeCell ref="AQ106:BC109"/>
    <mergeCell ref="BV110:BW110"/>
    <mergeCell ref="BX110:BY110"/>
    <mergeCell ref="BZ110:CA110"/>
    <mergeCell ref="CB110:CC110"/>
    <mergeCell ref="DV106:DV107"/>
    <mergeCell ref="A107:B110"/>
    <mergeCell ref="C107:C108"/>
    <mergeCell ref="D107:E108"/>
    <mergeCell ref="F107:G108"/>
    <mergeCell ref="H107:I108"/>
    <mergeCell ref="Q107:Q108"/>
    <mergeCell ref="R107:S108"/>
    <mergeCell ref="T107:U108"/>
    <mergeCell ref="V107:W108"/>
    <mergeCell ref="X107:Y108"/>
    <mergeCell ref="Z107:AA108"/>
    <mergeCell ref="CV108:CV109"/>
    <mergeCell ref="CW108:DK109"/>
    <mergeCell ref="DL108:DM109"/>
    <mergeCell ref="DN108:DO109"/>
    <mergeCell ref="DP108:DQ109"/>
    <mergeCell ref="DR108:DS109"/>
    <mergeCell ref="DT108:DU109"/>
    <mergeCell ref="DV108:DV109"/>
    <mergeCell ref="C109:C110"/>
    <mergeCell ref="D109:E110"/>
    <mergeCell ref="F109:G110"/>
    <mergeCell ref="H109:I110"/>
    <mergeCell ref="J109:K110"/>
    <mergeCell ref="L109:M110"/>
    <mergeCell ref="Q109:Q110"/>
    <mergeCell ref="A111:B114"/>
    <mergeCell ref="C111:C112"/>
    <mergeCell ref="D111:E112"/>
    <mergeCell ref="F111:G112"/>
    <mergeCell ref="H111:I112"/>
    <mergeCell ref="J111:K112"/>
    <mergeCell ref="L111:M112"/>
    <mergeCell ref="O111:P114"/>
    <mergeCell ref="Q111:Q112"/>
    <mergeCell ref="R111:S112"/>
    <mergeCell ref="T111:U112"/>
    <mergeCell ref="V111:W112"/>
    <mergeCell ref="T113:U114"/>
    <mergeCell ref="V113:W114"/>
    <mergeCell ref="X111:Y112"/>
    <mergeCell ref="Z111:AA112"/>
    <mergeCell ref="C113:C114"/>
    <mergeCell ref="D113:E114"/>
    <mergeCell ref="F113:G114"/>
    <mergeCell ref="H113:I114"/>
    <mergeCell ref="J113:K114"/>
    <mergeCell ref="L113:M114"/>
    <mergeCell ref="Q113:Q114"/>
    <mergeCell ref="R113:S114"/>
    <mergeCell ref="X113:Y114"/>
    <mergeCell ref="Z113:AA114"/>
    <mergeCell ref="DV116:DV117"/>
    <mergeCell ref="BF118:BF119"/>
    <mergeCell ref="BG118:BU119"/>
    <mergeCell ref="BV118:BW119"/>
    <mergeCell ref="BX118:BY119"/>
    <mergeCell ref="BZ118:CA119"/>
    <mergeCell ref="CB118:CC119"/>
    <mergeCell ref="DL116:DM117"/>
    <mergeCell ref="DN118:DO119"/>
    <mergeCell ref="CG116:CS119"/>
    <mergeCell ref="CT116:CU119"/>
    <mergeCell ref="CV116:CV117"/>
    <mergeCell ref="CW116:DK117"/>
    <mergeCell ref="DP116:DQ117"/>
    <mergeCell ref="DN116:DO117"/>
    <mergeCell ref="CD118:CE119"/>
    <mergeCell ref="CF118:CF119"/>
    <mergeCell ref="CV118:CV119"/>
    <mergeCell ref="CW118:DK119"/>
    <mergeCell ref="DL118:DM119"/>
    <mergeCell ref="DP118:DQ119"/>
    <mergeCell ref="DR118:DS119"/>
    <mergeCell ref="DT118:DU119"/>
    <mergeCell ref="DV118:DV119"/>
    <mergeCell ref="AQ116:BC119"/>
    <mergeCell ref="CB128:CC129"/>
    <mergeCell ref="CD128:CE129"/>
    <mergeCell ref="CF128:CF129"/>
    <mergeCell ref="CV126:CV127"/>
    <mergeCell ref="DP128:DQ129"/>
    <mergeCell ref="BD116:BE119"/>
    <mergeCell ref="BF116:BF117"/>
    <mergeCell ref="BG116:BU117"/>
    <mergeCell ref="BV116:BW117"/>
    <mergeCell ref="BX116:BY117"/>
    <mergeCell ref="BZ116:CA117"/>
    <mergeCell ref="CB116:CC117"/>
    <mergeCell ref="CD116:CE117"/>
    <mergeCell ref="CF116:CF117"/>
    <mergeCell ref="DR116:DS117"/>
    <mergeCell ref="DT116:DU117"/>
    <mergeCell ref="AQ126:BC129"/>
    <mergeCell ref="BD126:BE129"/>
    <mergeCell ref="BF126:BF127"/>
    <mergeCell ref="BG126:BU127"/>
    <mergeCell ref="BV126:BW127"/>
    <mergeCell ref="CW126:DK127"/>
    <mergeCell ref="DL126:DM127"/>
    <mergeCell ref="DN126:DO127"/>
    <mergeCell ref="DP126:DQ127"/>
    <mergeCell ref="DR126:DS127"/>
    <mergeCell ref="BZ126:CA127"/>
    <mergeCell ref="CB126:CC127"/>
    <mergeCell ref="CD126:CE127"/>
    <mergeCell ref="CF126:CF127"/>
    <mergeCell ref="CG126:CS129"/>
    <mergeCell ref="DV126:DV127"/>
    <mergeCell ref="BF128:BF129"/>
    <mergeCell ref="BG128:BU129"/>
    <mergeCell ref="BV128:BW129"/>
    <mergeCell ref="BX128:BY129"/>
    <mergeCell ref="BZ128:CA129"/>
    <mergeCell ref="CT126:CU129"/>
    <mergeCell ref="BF131:BF132"/>
    <mergeCell ref="BG131:BU132"/>
    <mergeCell ref="CV128:CV129"/>
    <mergeCell ref="CW128:DK129"/>
    <mergeCell ref="DL128:DM129"/>
    <mergeCell ref="DN128:DO129"/>
    <mergeCell ref="CB131:CC132"/>
    <mergeCell ref="CD131:CE132"/>
    <mergeCell ref="BV131:BW132"/>
    <mergeCell ref="BX131:BY132"/>
    <mergeCell ref="BZ131:CA132"/>
    <mergeCell ref="CF131:CF132"/>
    <mergeCell ref="BX126:BY127"/>
    <mergeCell ref="DV128:DV129"/>
    <mergeCell ref="A131:E132"/>
    <mergeCell ref="F131:AG132"/>
    <mergeCell ref="AH131:AJ132"/>
    <mergeCell ref="AK131:AO132"/>
    <mergeCell ref="AQ131:BC134"/>
    <mergeCell ref="BD131:BE134"/>
    <mergeCell ref="DP133:DQ134"/>
    <mergeCell ref="DR133:DS134"/>
    <mergeCell ref="DT133:DU134"/>
    <mergeCell ref="DV133:DV134"/>
    <mergeCell ref="DL131:DM132"/>
    <mergeCell ref="DN131:DO132"/>
    <mergeCell ref="DL133:DM134"/>
    <mergeCell ref="DN133:DO134"/>
    <mergeCell ref="FB131:FC132"/>
    <mergeCell ref="FD131:FE132"/>
    <mergeCell ref="FF131:FG132"/>
    <mergeCell ref="CW133:DK134"/>
    <mergeCell ref="CG131:CS134"/>
    <mergeCell ref="CT131:CU134"/>
    <mergeCell ref="CV131:CV132"/>
    <mergeCell ref="CW131:DK132"/>
    <mergeCell ref="FH131:FI132"/>
    <mergeCell ref="DP131:DQ132"/>
    <mergeCell ref="DR131:DS132"/>
    <mergeCell ref="DT131:DU132"/>
    <mergeCell ref="DV131:DV132"/>
    <mergeCell ref="DW131:EI134"/>
    <mergeCell ref="EJ131:EK134"/>
    <mergeCell ref="DL135:DM135"/>
    <mergeCell ref="DN135:DO135"/>
    <mergeCell ref="FL131:FL132"/>
    <mergeCell ref="F133:AG134"/>
    <mergeCell ref="AH133:AJ134"/>
    <mergeCell ref="AK133:AO134"/>
    <mergeCell ref="BF133:BF134"/>
    <mergeCell ref="BG133:BU134"/>
    <mergeCell ref="EL131:EL132"/>
    <mergeCell ref="EM131:FA132"/>
    <mergeCell ref="EM133:FA134"/>
    <mergeCell ref="FB133:FC134"/>
    <mergeCell ref="FD133:FE134"/>
    <mergeCell ref="FF133:FG134"/>
    <mergeCell ref="FH133:FI134"/>
    <mergeCell ref="BZ133:CA134"/>
    <mergeCell ref="CB133:CC134"/>
    <mergeCell ref="CD133:CE134"/>
    <mergeCell ref="CF133:CF134"/>
    <mergeCell ref="CV133:CV134"/>
    <mergeCell ref="FL133:FL134"/>
    <mergeCell ref="A135:C136"/>
    <mergeCell ref="D135:E136"/>
    <mergeCell ref="F135:H136"/>
    <mergeCell ref="Z135:AA136"/>
    <mergeCell ref="AB135:AC136"/>
    <mergeCell ref="AD135:AE136"/>
    <mergeCell ref="AF135:AG136"/>
    <mergeCell ref="AH135:AI136"/>
    <mergeCell ref="EL133:EL134"/>
    <mergeCell ref="AJ135:AK136"/>
    <mergeCell ref="AL135:AM136"/>
    <mergeCell ref="AN135:AO136"/>
    <mergeCell ref="A137:B138"/>
    <mergeCell ref="C137:Y138"/>
    <mergeCell ref="Z137:AA138"/>
    <mergeCell ref="AB137:AC138"/>
    <mergeCell ref="AD137:AE138"/>
    <mergeCell ref="AF137:AG138"/>
    <mergeCell ref="AH137:AI138"/>
    <mergeCell ref="AJ137:AK138"/>
    <mergeCell ref="AL137:AM138"/>
    <mergeCell ref="AN137:AO138"/>
    <mergeCell ref="A133:C134"/>
    <mergeCell ref="D133:E134"/>
    <mergeCell ref="A139:B140"/>
    <mergeCell ref="C139:Y140"/>
    <mergeCell ref="Z139:AA140"/>
    <mergeCell ref="AB139:AC140"/>
    <mergeCell ref="AD139:AE140"/>
    <mergeCell ref="AF139:AG140"/>
    <mergeCell ref="AH139:AI140"/>
    <mergeCell ref="AJ139:AK140"/>
    <mergeCell ref="AL139:AM140"/>
    <mergeCell ref="AN139:AO140"/>
    <mergeCell ref="A141:B142"/>
    <mergeCell ref="C141:Y142"/>
    <mergeCell ref="Z141:AA142"/>
    <mergeCell ref="AB141:AC142"/>
    <mergeCell ref="AD141:AE142"/>
    <mergeCell ref="AF141:AG142"/>
    <mergeCell ref="AH141:AI142"/>
    <mergeCell ref="AN147:AO148"/>
    <mergeCell ref="AJ143:AK144"/>
    <mergeCell ref="AL143:AM144"/>
    <mergeCell ref="AN143:AO144"/>
    <mergeCell ref="AH145:AI146"/>
    <mergeCell ref="BF141:BF142"/>
    <mergeCell ref="BG141:BU142"/>
    <mergeCell ref="BV141:BW142"/>
    <mergeCell ref="AJ141:AK142"/>
    <mergeCell ref="AL141:AM142"/>
    <mergeCell ref="AN141:AO142"/>
    <mergeCell ref="AQ141:BC144"/>
    <mergeCell ref="BD141:BE144"/>
    <mergeCell ref="CV141:CV142"/>
    <mergeCell ref="CW141:DK142"/>
    <mergeCell ref="CD143:CE144"/>
    <mergeCell ref="CF143:CF144"/>
    <mergeCell ref="CV143:CV144"/>
    <mergeCell ref="CW143:DK144"/>
    <mergeCell ref="AL145:AM146"/>
    <mergeCell ref="AN145:AO146"/>
    <mergeCell ref="AJ145:AK146"/>
    <mergeCell ref="BV145:BW145"/>
    <mergeCell ref="BX145:BY145"/>
    <mergeCell ref="BZ145:CA145"/>
    <mergeCell ref="CB145:CC145"/>
    <mergeCell ref="CD145:CE145"/>
    <mergeCell ref="H152:I153"/>
    <mergeCell ref="J152:K153"/>
    <mergeCell ref="CB151:CC152"/>
    <mergeCell ref="DN153:DO154"/>
    <mergeCell ref="DP153:DQ154"/>
    <mergeCell ref="A147:B148"/>
    <mergeCell ref="C147:Y148"/>
    <mergeCell ref="DV141:DV142"/>
    <mergeCell ref="CD141:CE142"/>
    <mergeCell ref="CF141:CF142"/>
    <mergeCell ref="CG141:CS144"/>
    <mergeCell ref="CT141:CU144"/>
    <mergeCell ref="AQ151:BC154"/>
    <mergeCell ref="AJ152:AK153"/>
    <mergeCell ref="AL152:AM153"/>
    <mergeCell ref="AN152:AO153"/>
    <mergeCell ref="AH154:AI155"/>
    <mergeCell ref="DL153:DM154"/>
    <mergeCell ref="Z147:AA148"/>
    <mergeCell ref="AB147:AC148"/>
    <mergeCell ref="AD147:AE148"/>
    <mergeCell ref="AF147:AG148"/>
    <mergeCell ref="A145:B146"/>
    <mergeCell ref="C145:Y146"/>
    <mergeCell ref="Z145:AA146"/>
    <mergeCell ref="AB145:AC146"/>
    <mergeCell ref="AD145:AE146"/>
    <mergeCell ref="AF145:AG146"/>
    <mergeCell ref="AH143:AI144"/>
    <mergeCell ref="AH147:AI148"/>
    <mergeCell ref="AJ147:AK148"/>
    <mergeCell ref="AL147:AM148"/>
    <mergeCell ref="CF151:CF152"/>
    <mergeCell ref="CG151:CS154"/>
    <mergeCell ref="CT151:CU154"/>
    <mergeCell ref="CV151:CV152"/>
    <mergeCell ref="BZ153:CA154"/>
    <mergeCell ref="A143:B144"/>
    <mergeCell ref="C143:Y144"/>
    <mergeCell ref="Z143:AA144"/>
    <mergeCell ref="AB143:AC144"/>
    <mergeCell ref="AD143:AE144"/>
    <mergeCell ref="AF143:AG144"/>
    <mergeCell ref="DV143:DV144"/>
    <mergeCell ref="BF143:BF144"/>
    <mergeCell ref="BG143:BU144"/>
    <mergeCell ref="BV143:BW144"/>
    <mergeCell ref="BX143:BY144"/>
    <mergeCell ref="BZ143:CA144"/>
    <mergeCell ref="CB143:CC144"/>
    <mergeCell ref="C154:C155"/>
    <mergeCell ref="D154:E155"/>
    <mergeCell ref="F154:G155"/>
    <mergeCell ref="Q154:Q155"/>
    <mergeCell ref="R154:S155"/>
    <mergeCell ref="T154:U155"/>
    <mergeCell ref="H154:I155"/>
    <mergeCell ref="L152:M153"/>
    <mergeCell ref="O152:P155"/>
    <mergeCell ref="Q152:Q153"/>
    <mergeCell ref="A152:B155"/>
    <mergeCell ref="C152:C153"/>
    <mergeCell ref="D152:E153"/>
    <mergeCell ref="F152:G153"/>
    <mergeCell ref="F156:G157"/>
    <mergeCell ref="H156:I157"/>
    <mergeCell ref="J156:K157"/>
    <mergeCell ref="L160:M161"/>
    <mergeCell ref="O160:P163"/>
    <mergeCell ref="Q160:Q161"/>
    <mergeCell ref="Z156:AA157"/>
    <mergeCell ref="C158:C159"/>
    <mergeCell ref="D158:E159"/>
    <mergeCell ref="F158:G159"/>
    <mergeCell ref="H158:I159"/>
    <mergeCell ref="J158:K159"/>
    <mergeCell ref="L158:M159"/>
    <mergeCell ref="DR153:DS154"/>
    <mergeCell ref="DT153:DU154"/>
    <mergeCell ref="DV153:DV154"/>
    <mergeCell ref="CW151:DK152"/>
    <mergeCell ref="CD153:CE154"/>
    <mergeCell ref="CF153:CF154"/>
    <mergeCell ref="CV153:CV154"/>
    <mergeCell ref="CW153:DK154"/>
    <mergeCell ref="BF151:BF152"/>
    <mergeCell ref="BG151:BU152"/>
    <mergeCell ref="BV151:BW152"/>
    <mergeCell ref="BX151:BY152"/>
    <mergeCell ref="BZ151:CA152"/>
    <mergeCell ref="DN151:DO152"/>
    <mergeCell ref="DP151:DQ152"/>
    <mergeCell ref="DR151:DS152"/>
    <mergeCell ref="DT151:DU152"/>
    <mergeCell ref="DV151:DV152"/>
    <mergeCell ref="CD151:CE152"/>
    <mergeCell ref="AE154:AE155"/>
    <mergeCell ref="AF154:AG155"/>
    <mergeCell ref="AJ154:AK155"/>
    <mergeCell ref="AL154:AM155"/>
    <mergeCell ref="AN154:AO155"/>
    <mergeCell ref="J154:K155"/>
    <mergeCell ref="L154:M155"/>
    <mergeCell ref="Z158:AA159"/>
    <mergeCell ref="CB153:CC154"/>
    <mergeCell ref="X152:Y153"/>
    <mergeCell ref="Z152:AA153"/>
    <mergeCell ref="AC152:AD155"/>
    <mergeCell ref="AE152:AE153"/>
    <mergeCell ref="AF152:AG153"/>
    <mergeCell ref="AH152:AI153"/>
    <mergeCell ref="X154:Y155"/>
    <mergeCell ref="Z154:AA155"/>
    <mergeCell ref="BF153:BF154"/>
    <mergeCell ref="BG153:BU154"/>
    <mergeCell ref="BV153:BW154"/>
    <mergeCell ref="BX153:BY154"/>
    <mergeCell ref="R152:S153"/>
    <mergeCell ref="T152:U153"/>
    <mergeCell ref="V152:W153"/>
    <mergeCell ref="BD151:BE154"/>
    <mergeCell ref="V154:W155"/>
    <mergeCell ref="Q156:Q157"/>
    <mergeCell ref="R156:S157"/>
    <mergeCell ref="T156:U157"/>
    <mergeCell ref="V156:W157"/>
    <mergeCell ref="X156:Y157"/>
    <mergeCell ref="V158:W159"/>
    <mergeCell ref="CT161:CU164"/>
    <mergeCell ref="CV161:CV162"/>
    <mergeCell ref="CG161:CS164"/>
    <mergeCell ref="CW161:DK162"/>
    <mergeCell ref="DL161:DM162"/>
    <mergeCell ref="DN161:DO162"/>
    <mergeCell ref="DP161:DQ162"/>
    <mergeCell ref="DR161:DS162"/>
    <mergeCell ref="DT161:DU162"/>
    <mergeCell ref="DV161:DV162"/>
    <mergeCell ref="C162:C163"/>
    <mergeCell ref="D162:E163"/>
    <mergeCell ref="F162:G163"/>
    <mergeCell ref="H162:I163"/>
    <mergeCell ref="J162:K163"/>
    <mergeCell ref="L162:M163"/>
    <mergeCell ref="Q162:Q163"/>
    <mergeCell ref="R162:S163"/>
    <mergeCell ref="T162:U163"/>
    <mergeCell ref="DV163:DV164"/>
    <mergeCell ref="BZ163:CA164"/>
    <mergeCell ref="CB163:CC164"/>
    <mergeCell ref="CD163:CE164"/>
    <mergeCell ref="CF163:CF164"/>
    <mergeCell ref="CV163:CV164"/>
    <mergeCell ref="CW163:DK164"/>
    <mergeCell ref="C160:C161"/>
    <mergeCell ref="D160:E161"/>
    <mergeCell ref="F160:G161"/>
    <mergeCell ref="H160:I161"/>
    <mergeCell ref="J160:K161"/>
    <mergeCell ref="BG163:BU164"/>
    <mergeCell ref="D164:E165"/>
    <mergeCell ref="Q158:Q159"/>
    <mergeCell ref="R158:S159"/>
    <mergeCell ref="T158:U159"/>
    <mergeCell ref="X162:Y163"/>
    <mergeCell ref="A156:B159"/>
    <mergeCell ref="Q166:Q167"/>
    <mergeCell ref="R166:S167"/>
    <mergeCell ref="T166:U167"/>
    <mergeCell ref="L164:M165"/>
    <mergeCell ref="O164:P167"/>
    <mergeCell ref="Q164:Q165"/>
    <mergeCell ref="R164:S165"/>
    <mergeCell ref="T164:U165"/>
    <mergeCell ref="CB161:CC162"/>
    <mergeCell ref="CD161:CE162"/>
    <mergeCell ref="CF161:CF162"/>
    <mergeCell ref="A160:B163"/>
    <mergeCell ref="BV163:BW164"/>
    <mergeCell ref="BX163:BY164"/>
    <mergeCell ref="R160:S161"/>
    <mergeCell ref="T160:U161"/>
    <mergeCell ref="V160:W161"/>
    <mergeCell ref="X160:Y161"/>
    <mergeCell ref="Z160:AA161"/>
    <mergeCell ref="AQ161:BC164"/>
    <mergeCell ref="V162:W163"/>
    <mergeCell ref="X158:Y159"/>
    <mergeCell ref="L156:M157"/>
    <mergeCell ref="O156:P159"/>
    <mergeCell ref="C156:C157"/>
    <mergeCell ref="D156:E157"/>
    <mergeCell ref="C166:C167"/>
    <mergeCell ref="D166:E167"/>
    <mergeCell ref="F166:G167"/>
    <mergeCell ref="H166:I167"/>
    <mergeCell ref="J166:K167"/>
    <mergeCell ref="L166:M167"/>
    <mergeCell ref="BG161:BU162"/>
    <mergeCell ref="BV175:BW175"/>
    <mergeCell ref="BX175:BY175"/>
    <mergeCell ref="X166:Y167"/>
    <mergeCell ref="Z166:AA167"/>
    <mergeCell ref="A168:B171"/>
    <mergeCell ref="C168:C169"/>
    <mergeCell ref="D168:E169"/>
    <mergeCell ref="F168:G169"/>
    <mergeCell ref="H168:I169"/>
    <mergeCell ref="T174:U175"/>
    <mergeCell ref="V174:W175"/>
    <mergeCell ref="X174:Y175"/>
    <mergeCell ref="Z174:AA175"/>
    <mergeCell ref="BD161:BE164"/>
    <mergeCell ref="BF161:BF162"/>
    <mergeCell ref="V164:W165"/>
    <mergeCell ref="V166:W167"/>
    <mergeCell ref="BF163:BF164"/>
    <mergeCell ref="Z162:AA163"/>
    <mergeCell ref="Q168:Q169"/>
    <mergeCell ref="R168:S169"/>
    <mergeCell ref="A164:B167"/>
    <mergeCell ref="X164:Y165"/>
    <mergeCell ref="J164:K165"/>
    <mergeCell ref="C164:C165"/>
    <mergeCell ref="T168:U169"/>
    <mergeCell ref="V168:W169"/>
    <mergeCell ref="X168:Y169"/>
    <mergeCell ref="Z168:AA169"/>
    <mergeCell ref="Z170:AA171"/>
    <mergeCell ref="C170:C171"/>
    <mergeCell ref="D170:E171"/>
    <mergeCell ref="F170:G171"/>
    <mergeCell ref="H170:I171"/>
    <mergeCell ref="J170:K171"/>
    <mergeCell ref="L170:M171"/>
    <mergeCell ref="F164:G165"/>
    <mergeCell ref="H164:I165"/>
    <mergeCell ref="BG173:BU174"/>
    <mergeCell ref="BV173:BW174"/>
    <mergeCell ref="BX173:BY174"/>
    <mergeCell ref="Q170:Q171"/>
    <mergeCell ref="R170:S171"/>
    <mergeCell ref="T170:U171"/>
    <mergeCell ref="V170:W171"/>
    <mergeCell ref="X170:Y171"/>
    <mergeCell ref="AQ171:BC174"/>
    <mergeCell ref="BD171:BE174"/>
    <mergeCell ref="BF171:BF172"/>
    <mergeCell ref="BG171:BU172"/>
    <mergeCell ref="BV171:BW172"/>
    <mergeCell ref="BX171:BY172"/>
    <mergeCell ref="BF173:BF174"/>
    <mergeCell ref="J168:K169"/>
    <mergeCell ref="L168:M169"/>
    <mergeCell ref="O168:P171"/>
    <mergeCell ref="Z164:AA165"/>
    <mergeCell ref="CG171:CS174"/>
    <mergeCell ref="CT171:CU174"/>
    <mergeCell ref="BZ173:CA174"/>
    <mergeCell ref="CB173:CC174"/>
    <mergeCell ref="CD173:CE174"/>
    <mergeCell ref="CF173:CF174"/>
    <mergeCell ref="J172:K173"/>
    <mergeCell ref="L172:M173"/>
    <mergeCell ref="O172:P175"/>
    <mergeCell ref="CV171:CV172"/>
    <mergeCell ref="CW171:DK172"/>
    <mergeCell ref="DL171:DM172"/>
    <mergeCell ref="BZ171:CA172"/>
    <mergeCell ref="CB171:CC172"/>
    <mergeCell ref="CD171:CE172"/>
    <mergeCell ref="CF171:CF172"/>
    <mergeCell ref="DL175:DM175"/>
    <mergeCell ref="BZ175:CA175"/>
    <mergeCell ref="CB175:CC175"/>
    <mergeCell ref="CD175:CE175"/>
    <mergeCell ref="DN175:DO175"/>
    <mergeCell ref="DP175:DQ175"/>
    <mergeCell ref="DR175:DS175"/>
    <mergeCell ref="DV171:DV172"/>
    <mergeCell ref="A172:B175"/>
    <mergeCell ref="C172:C173"/>
    <mergeCell ref="D172:E173"/>
    <mergeCell ref="F172:G173"/>
    <mergeCell ref="H172:I173"/>
    <mergeCell ref="Q172:Q173"/>
    <mergeCell ref="R172:S173"/>
    <mergeCell ref="T172:U173"/>
    <mergeCell ref="V172:W173"/>
    <mergeCell ref="X172:Y173"/>
    <mergeCell ref="Z172:AA173"/>
    <mergeCell ref="CV173:CV174"/>
    <mergeCell ref="CW173:DK174"/>
    <mergeCell ref="DL173:DM174"/>
    <mergeCell ref="DN173:DO174"/>
    <mergeCell ref="DP173:DQ174"/>
    <mergeCell ref="DR173:DS174"/>
    <mergeCell ref="DT173:DU174"/>
    <mergeCell ref="DV173:DV174"/>
    <mergeCell ref="C174:C175"/>
    <mergeCell ref="D174:E175"/>
    <mergeCell ref="F174:G175"/>
    <mergeCell ref="H174:I175"/>
    <mergeCell ref="J174:K175"/>
    <mergeCell ref="L174:M175"/>
    <mergeCell ref="Q174:Q175"/>
    <mergeCell ref="R174:S175"/>
    <mergeCell ref="DT175:DU175"/>
    <mergeCell ref="A176:B179"/>
    <mergeCell ref="C176:C177"/>
    <mergeCell ref="D176:E177"/>
    <mergeCell ref="F176:G177"/>
    <mergeCell ref="H176:I177"/>
    <mergeCell ref="J176:K177"/>
    <mergeCell ref="L176:M177"/>
    <mergeCell ref="O176:P179"/>
    <mergeCell ref="Q176:Q177"/>
    <mergeCell ref="R176:S177"/>
    <mergeCell ref="T176:U177"/>
    <mergeCell ref="V176:W177"/>
    <mergeCell ref="T178:U179"/>
    <mergeCell ref="V178:W179"/>
    <mergeCell ref="X176:Y177"/>
    <mergeCell ref="Z176:AA177"/>
    <mergeCell ref="C178:C179"/>
    <mergeCell ref="D178:E179"/>
    <mergeCell ref="F178:G179"/>
    <mergeCell ref="H178:I179"/>
    <mergeCell ref="J178:K179"/>
    <mergeCell ref="L178:M179"/>
    <mergeCell ref="Q178:Q179"/>
    <mergeCell ref="R178:S179"/>
    <mergeCell ref="CF181:CF182"/>
    <mergeCell ref="X178:Y179"/>
    <mergeCell ref="Z178:AA179"/>
    <mergeCell ref="AQ181:BC184"/>
    <mergeCell ref="BD181:BE184"/>
    <mergeCell ref="BF181:BF182"/>
    <mergeCell ref="BG181:BU182"/>
    <mergeCell ref="DR181:DS182"/>
    <mergeCell ref="DT181:DU182"/>
    <mergeCell ref="DV181:DV182"/>
    <mergeCell ref="BF183:BF184"/>
    <mergeCell ref="BG183:BU184"/>
    <mergeCell ref="BV183:BW184"/>
    <mergeCell ref="BX183:BY184"/>
    <mergeCell ref="BZ183:CA184"/>
    <mergeCell ref="CB183:CC184"/>
    <mergeCell ref="DL181:DM182"/>
    <mergeCell ref="CW183:DK184"/>
    <mergeCell ref="DL183:DM184"/>
    <mergeCell ref="DN183:DO184"/>
    <mergeCell ref="CG181:CS184"/>
    <mergeCell ref="CT181:CU184"/>
    <mergeCell ref="CV181:CV182"/>
    <mergeCell ref="CW181:DK182"/>
    <mergeCell ref="DN181:DO182"/>
    <mergeCell ref="DV183:DV184"/>
    <mergeCell ref="CB181:CC182"/>
    <mergeCell ref="BZ181:CA182"/>
    <mergeCell ref="DR183:DS184"/>
    <mergeCell ref="DT183:DU184"/>
    <mergeCell ref="DP181:DQ182"/>
    <mergeCell ref="BD191:BE194"/>
    <mergeCell ref="BF191:BF192"/>
    <mergeCell ref="BG191:BU192"/>
    <mergeCell ref="BV191:BW192"/>
    <mergeCell ref="BX191:BY192"/>
    <mergeCell ref="CD183:CE184"/>
    <mergeCell ref="CF183:CF184"/>
    <mergeCell ref="CV183:CV184"/>
    <mergeCell ref="DR191:DS192"/>
    <mergeCell ref="BZ191:CA192"/>
    <mergeCell ref="CB191:CC192"/>
    <mergeCell ref="CD191:CE192"/>
    <mergeCell ref="CF191:CF192"/>
    <mergeCell ref="CG191:CS194"/>
    <mergeCell ref="CT191:CU194"/>
    <mergeCell ref="CF193:CF194"/>
    <mergeCell ref="CV191:CV192"/>
    <mergeCell ref="CW191:DK192"/>
    <mergeCell ref="DL191:DM192"/>
    <mergeCell ref="DN191:DO192"/>
    <mergeCell ref="DP191:DQ192"/>
    <mergeCell ref="DR193:DS194"/>
    <mergeCell ref="DL185:DM185"/>
    <mergeCell ref="DN185:DO185"/>
    <mergeCell ref="DP185:DQ185"/>
    <mergeCell ref="DR185:DS185"/>
    <mergeCell ref="BV185:BW185"/>
    <mergeCell ref="BX185:BY185"/>
    <mergeCell ref="BZ185:CA185"/>
    <mergeCell ref="CB185:CC185"/>
    <mergeCell ref="CD185:CE185"/>
    <mergeCell ref="DP183:DQ184"/>
    <mergeCell ref="DV191:DV192"/>
    <mergeCell ref="BF193:BF194"/>
    <mergeCell ref="BG193:BU194"/>
    <mergeCell ref="BV193:BW194"/>
    <mergeCell ref="BX193:BY194"/>
    <mergeCell ref="BZ193:CA194"/>
    <mergeCell ref="CB193:CC194"/>
    <mergeCell ref="CD193:CE194"/>
    <mergeCell ref="DV193:DV194"/>
    <mergeCell ref="A196:E197"/>
    <mergeCell ref="F196:AG197"/>
    <mergeCell ref="AH196:AJ197"/>
    <mergeCell ref="AK196:AO197"/>
    <mergeCell ref="AQ196:BC199"/>
    <mergeCell ref="BD196:BE199"/>
    <mergeCell ref="BF196:BF197"/>
    <mergeCell ref="BG196:BU197"/>
    <mergeCell ref="CV193:CV194"/>
    <mergeCell ref="DL196:DM197"/>
    <mergeCell ref="DN196:DO197"/>
    <mergeCell ref="DL198:DM199"/>
    <mergeCell ref="DN198:DO199"/>
    <mergeCell ref="CF196:CF197"/>
    <mergeCell ref="DT193:DU194"/>
    <mergeCell ref="CW193:DK194"/>
    <mergeCell ref="DL193:DM194"/>
    <mergeCell ref="DN193:DO194"/>
    <mergeCell ref="DP193:DQ194"/>
    <mergeCell ref="DT196:DU197"/>
    <mergeCell ref="DV196:DV197"/>
    <mergeCell ref="CB198:CC199"/>
    <mergeCell ref="AQ191:BC194"/>
    <mergeCell ref="FL196:FL197"/>
    <mergeCell ref="F198:AG199"/>
    <mergeCell ref="AH198:AJ199"/>
    <mergeCell ref="AK198:AO199"/>
    <mergeCell ref="BF198:BF199"/>
    <mergeCell ref="BG198:BU199"/>
    <mergeCell ref="EL196:EL197"/>
    <mergeCell ref="EM196:FA197"/>
    <mergeCell ref="FB196:FC197"/>
    <mergeCell ref="FD196:FE197"/>
    <mergeCell ref="CW198:DK199"/>
    <mergeCell ref="CG196:CS199"/>
    <mergeCell ref="CT196:CU199"/>
    <mergeCell ref="CV196:CV197"/>
    <mergeCell ref="CW196:DK197"/>
    <mergeCell ref="FJ196:FK197"/>
    <mergeCell ref="FF196:FG197"/>
    <mergeCell ref="FH196:FI197"/>
    <mergeCell ref="DP196:DQ197"/>
    <mergeCell ref="DR196:DS197"/>
    <mergeCell ref="EM198:FA199"/>
    <mergeCell ref="FB198:FC199"/>
    <mergeCell ref="FD198:FE199"/>
    <mergeCell ref="FF198:FG199"/>
    <mergeCell ref="FH198:FI199"/>
    <mergeCell ref="BZ198:CA199"/>
    <mergeCell ref="CF198:CF199"/>
    <mergeCell ref="CV198:CV199"/>
    <mergeCell ref="FL198:FL199"/>
    <mergeCell ref="A200:C201"/>
    <mergeCell ref="D200:E201"/>
    <mergeCell ref="F200:H201"/>
    <mergeCell ref="Z200:AA201"/>
    <mergeCell ref="AB200:AC201"/>
    <mergeCell ref="AD200:AE201"/>
    <mergeCell ref="AF200:AG201"/>
    <mergeCell ref="AH200:AI201"/>
    <mergeCell ref="EL198:EL199"/>
    <mergeCell ref="AJ200:AK201"/>
    <mergeCell ref="AL200:AM201"/>
    <mergeCell ref="AN200:AO201"/>
    <mergeCell ref="A202:B203"/>
    <mergeCell ref="C202:Y203"/>
    <mergeCell ref="Z202:AA203"/>
    <mergeCell ref="AB202:AC203"/>
    <mergeCell ref="AD202:AE203"/>
    <mergeCell ref="AF202:AG203"/>
    <mergeCell ref="AH202:AI203"/>
    <mergeCell ref="AJ202:AK203"/>
    <mergeCell ref="AL202:AM203"/>
    <mergeCell ref="AN202:AO203"/>
    <mergeCell ref="A198:C199"/>
    <mergeCell ref="D198:E199"/>
    <mergeCell ref="DW196:EI199"/>
    <mergeCell ref="EJ196:EK199"/>
    <mergeCell ref="DP198:DQ199"/>
    <mergeCell ref="DR198:DS199"/>
    <mergeCell ref="DT198:DU199"/>
    <mergeCell ref="CD196:CE197"/>
    <mergeCell ref="DV198:DV199"/>
    <mergeCell ref="A204:B205"/>
    <mergeCell ref="C204:Y205"/>
    <mergeCell ref="Z204:AA205"/>
    <mergeCell ref="AB204:AC205"/>
    <mergeCell ref="AD204:AE205"/>
    <mergeCell ref="AF204:AG205"/>
    <mergeCell ref="AH204:AI205"/>
    <mergeCell ref="A206:B207"/>
    <mergeCell ref="C206:Y207"/>
    <mergeCell ref="Z206:AA207"/>
    <mergeCell ref="AB206:AC207"/>
    <mergeCell ref="AD206:AE207"/>
    <mergeCell ref="AF206:AG207"/>
    <mergeCell ref="AH208:AI209"/>
    <mergeCell ref="AJ208:AK209"/>
    <mergeCell ref="AL208:AM209"/>
    <mergeCell ref="AN208:AO209"/>
    <mergeCell ref="AJ204:AK205"/>
    <mergeCell ref="AL204:AM205"/>
    <mergeCell ref="AN204:AO205"/>
    <mergeCell ref="AH206:AI207"/>
    <mergeCell ref="DV206:DV207"/>
    <mergeCell ref="A208:B209"/>
    <mergeCell ref="C208:Y209"/>
    <mergeCell ref="Z208:AA209"/>
    <mergeCell ref="AB208:AC209"/>
    <mergeCell ref="AD208:AE209"/>
    <mergeCell ref="AF208:AG209"/>
    <mergeCell ref="DV208:DV209"/>
    <mergeCell ref="BF208:BF209"/>
    <mergeCell ref="BG208:BU209"/>
    <mergeCell ref="BV208:BW209"/>
    <mergeCell ref="BX208:BY209"/>
    <mergeCell ref="BZ208:CA209"/>
    <mergeCell ref="CB208:CC209"/>
    <mergeCell ref="BF206:BF207"/>
    <mergeCell ref="BG206:BU207"/>
    <mergeCell ref="BV206:BW207"/>
    <mergeCell ref="AJ206:AK207"/>
    <mergeCell ref="AL206:AM207"/>
    <mergeCell ref="AN206:AO207"/>
    <mergeCell ref="AQ206:BC209"/>
    <mergeCell ref="BD206:BE209"/>
    <mergeCell ref="CD206:CE207"/>
    <mergeCell ref="CF206:CF207"/>
    <mergeCell ref="CG206:CS209"/>
    <mergeCell ref="CT206:CU209"/>
    <mergeCell ref="CV206:CV207"/>
    <mergeCell ref="CW206:DK207"/>
    <mergeCell ref="CD208:CE209"/>
    <mergeCell ref="CF208:CF209"/>
    <mergeCell ref="CV208:CV209"/>
    <mergeCell ref="CW208:DK209"/>
    <mergeCell ref="H219:I220"/>
    <mergeCell ref="X217:Y218"/>
    <mergeCell ref="Z217:AA218"/>
    <mergeCell ref="AC217:AD220"/>
    <mergeCell ref="AE217:AE218"/>
    <mergeCell ref="AF217:AG218"/>
    <mergeCell ref="A210:B211"/>
    <mergeCell ref="C210:Y211"/>
    <mergeCell ref="Z210:AA211"/>
    <mergeCell ref="AB210:AC211"/>
    <mergeCell ref="AD210:AE211"/>
    <mergeCell ref="AF210:AG211"/>
    <mergeCell ref="AH210:AI211"/>
    <mergeCell ref="AJ210:AK211"/>
    <mergeCell ref="AL210:AM211"/>
    <mergeCell ref="AN210:AO211"/>
    <mergeCell ref="A212:B213"/>
    <mergeCell ref="C212:Y213"/>
    <mergeCell ref="Z212:AA213"/>
    <mergeCell ref="AB212:AC213"/>
    <mergeCell ref="AD212:AE213"/>
    <mergeCell ref="AF212:AG213"/>
    <mergeCell ref="AH212:AI213"/>
    <mergeCell ref="AJ212:AK213"/>
    <mergeCell ref="AL212:AM213"/>
    <mergeCell ref="AN212:AO213"/>
    <mergeCell ref="V217:W218"/>
    <mergeCell ref="A217:B220"/>
    <mergeCell ref="C217:C218"/>
    <mergeCell ref="D217:E218"/>
    <mergeCell ref="F217:G218"/>
    <mergeCell ref="H217:I218"/>
    <mergeCell ref="BD216:BE219"/>
    <mergeCell ref="AJ217:AK218"/>
    <mergeCell ref="AL217:AM218"/>
    <mergeCell ref="AN217:AO218"/>
    <mergeCell ref="AH219:AI220"/>
    <mergeCell ref="DV218:DV219"/>
    <mergeCell ref="BF218:BF219"/>
    <mergeCell ref="BG218:BU219"/>
    <mergeCell ref="BV218:BW219"/>
    <mergeCell ref="BX218:BY219"/>
    <mergeCell ref="BZ218:CA219"/>
    <mergeCell ref="CB218:CC219"/>
    <mergeCell ref="DL218:DM219"/>
    <mergeCell ref="CW218:DK219"/>
    <mergeCell ref="BF216:BF217"/>
    <mergeCell ref="BG216:BU217"/>
    <mergeCell ref="BV216:BW217"/>
    <mergeCell ref="BX216:BY217"/>
    <mergeCell ref="BZ216:CA217"/>
    <mergeCell ref="CB216:CC217"/>
    <mergeCell ref="DV216:DV217"/>
    <mergeCell ref="CD216:CE217"/>
    <mergeCell ref="CF216:CF217"/>
    <mergeCell ref="CG216:CS219"/>
    <mergeCell ref="CT216:CU219"/>
    <mergeCell ref="CV216:CV217"/>
    <mergeCell ref="CW216:DK217"/>
    <mergeCell ref="CD218:CE219"/>
    <mergeCell ref="CF218:CF219"/>
    <mergeCell ref="CV218:CV219"/>
    <mergeCell ref="DN218:DO219"/>
    <mergeCell ref="DP218:DQ219"/>
    <mergeCell ref="AQ226:BC229"/>
    <mergeCell ref="V227:W228"/>
    <mergeCell ref="X227:Y228"/>
    <mergeCell ref="Z227:AA228"/>
    <mergeCell ref="X229:Y230"/>
    <mergeCell ref="AN219:AO220"/>
    <mergeCell ref="Z223:AA224"/>
    <mergeCell ref="V221:W222"/>
    <mergeCell ref="AJ219:AK220"/>
    <mergeCell ref="AL219:AM220"/>
    <mergeCell ref="R225:S226"/>
    <mergeCell ref="T225:U226"/>
    <mergeCell ref="V225:W226"/>
    <mergeCell ref="X225:Y226"/>
    <mergeCell ref="Z225:AA226"/>
    <mergeCell ref="R223:S224"/>
    <mergeCell ref="T223:U224"/>
    <mergeCell ref="R221:S222"/>
    <mergeCell ref="AQ216:BC219"/>
    <mergeCell ref="Q221:Q222"/>
    <mergeCell ref="AH217:AI218"/>
    <mergeCell ref="X219:Y220"/>
    <mergeCell ref="Z219:AA220"/>
    <mergeCell ref="AE219:AE220"/>
    <mergeCell ref="AF219:AG220"/>
    <mergeCell ref="T221:U222"/>
    <mergeCell ref="L217:M218"/>
    <mergeCell ref="Q223:Q224"/>
    <mergeCell ref="X221:Y222"/>
    <mergeCell ref="V223:W224"/>
    <mergeCell ref="X223:Y224"/>
    <mergeCell ref="A221:B224"/>
    <mergeCell ref="C221:C222"/>
    <mergeCell ref="D221:E222"/>
    <mergeCell ref="F221:G222"/>
    <mergeCell ref="H221:I222"/>
    <mergeCell ref="J221:K222"/>
    <mergeCell ref="J217:K218"/>
    <mergeCell ref="C219:C220"/>
    <mergeCell ref="D219:E220"/>
    <mergeCell ref="F219:G220"/>
    <mergeCell ref="J219:K220"/>
    <mergeCell ref="L219:M220"/>
    <mergeCell ref="Q219:Q220"/>
    <mergeCell ref="R219:S220"/>
    <mergeCell ref="T219:U220"/>
    <mergeCell ref="V219:W220"/>
    <mergeCell ref="O217:P220"/>
    <mergeCell ref="Q217:Q218"/>
    <mergeCell ref="R217:S218"/>
    <mergeCell ref="T217:U218"/>
    <mergeCell ref="Q225:Q226"/>
    <mergeCell ref="Z221:AA222"/>
    <mergeCell ref="C223:C224"/>
    <mergeCell ref="D223:E224"/>
    <mergeCell ref="F223:G224"/>
    <mergeCell ref="H223:I224"/>
    <mergeCell ref="J223:K224"/>
    <mergeCell ref="L223:M224"/>
    <mergeCell ref="A225:B228"/>
    <mergeCell ref="C225:C226"/>
    <mergeCell ref="D225:E226"/>
    <mergeCell ref="F225:G226"/>
    <mergeCell ref="H225:I226"/>
    <mergeCell ref="J225:K226"/>
    <mergeCell ref="BD226:BE229"/>
    <mergeCell ref="A229:B232"/>
    <mergeCell ref="O229:P232"/>
    <mergeCell ref="Q229:Q230"/>
    <mergeCell ref="R229:S230"/>
    <mergeCell ref="T229:U230"/>
    <mergeCell ref="V229:W230"/>
    <mergeCell ref="V231:W232"/>
    <mergeCell ref="Z229:AA230"/>
    <mergeCell ref="C231:C232"/>
    <mergeCell ref="D231:E232"/>
    <mergeCell ref="F231:G232"/>
    <mergeCell ref="H231:I232"/>
    <mergeCell ref="J231:K232"/>
    <mergeCell ref="L231:M232"/>
    <mergeCell ref="Q231:Q232"/>
    <mergeCell ref="L221:M222"/>
    <mergeCell ref="O221:P224"/>
    <mergeCell ref="DV226:DV227"/>
    <mergeCell ref="C227:C228"/>
    <mergeCell ref="D227:E228"/>
    <mergeCell ref="F227:G228"/>
    <mergeCell ref="H227:I228"/>
    <mergeCell ref="J227:K228"/>
    <mergeCell ref="L227:M228"/>
    <mergeCell ref="Q227:Q228"/>
    <mergeCell ref="R227:S228"/>
    <mergeCell ref="T227:U228"/>
    <mergeCell ref="BZ228:CA229"/>
    <mergeCell ref="CB228:CC229"/>
    <mergeCell ref="CD228:CE229"/>
    <mergeCell ref="CF228:CF229"/>
    <mergeCell ref="CV228:CV229"/>
    <mergeCell ref="CW228:DK229"/>
    <mergeCell ref="DL228:DM229"/>
    <mergeCell ref="DN228:DO229"/>
    <mergeCell ref="DP228:DQ229"/>
    <mergeCell ref="DR228:DS229"/>
    <mergeCell ref="DT228:DU229"/>
    <mergeCell ref="DV228:DV229"/>
    <mergeCell ref="C229:C230"/>
    <mergeCell ref="D229:E230"/>
    <mergeCell ref="F229:G230"/>
    <mergeCell ref="H229:I230"/>
    <mergeCell ref="J229:K230"/>
    <mergeCell ref="L229:M230"/>
    <mergeCell ref="BF226:BF227"/>
    <mergeCell ref="BG226:BU227"/>
    <mergeCell ref="BV226:BW227"/>
    <mergeCell ref="BX226:BY227"/>
    <mergeCell ref="A233:B236"/>
    <mergeCell ref="C233:C234"/>
    <mergeCell ref="D233:E234"/>
    <mergeCell ref="F233:G234"/>
    <mergeCell ref="H233:I234"/>
    <mergeCell ref="J233:K234"/>
    <mergeCell ref="L233:M234"/>
    <mergeCell ref="O233:P236"/>
    <mergeCell ref="R233:S234"/>
    <mergeCell ref="T233:U234"/>
    <mergeCell ref="V233:W234"/>
    <mergeCell ref="X233:Y234"/>
    <mergeCell ref="Z233:AA234"/>
    <mergeCell ref="DN226:DO227"/>
    <mergeCell ref="DP226:DQ227"/>
    <mergeCell ref="DR226:DS227"/>
    <mergeCell ref="DT226:DU227"/>
    <mergeCell ref="BZ226:CA227"/>
    <mergeCell ref="BF228:BF229"/>
    <mergeCell ref="BG228:BU229"/>
    <mergeCell ref="BV228:BW229"/>
    <mergeCell ref="BX228:BY229"/>
    <mergeCell ref="CB226:CC227"/>
    <mergeCell ref="CD226:CE227"/>
    <mergeCell ref="CF226:CF227"/>
    <mergeCell ref="CG226:CS229"/>
    <mergeCell ref="CT226:CU229"/>
    <mergeCell ref="CV226:CV227"/>
    <mergeCell ref="CW226:DK227"/>
    <mergeCell ref="DL226:DM227"/>
    <mergeCell ref="L225:M226"/>
    <mergeCell ref="O225:P228"/>
    <mergeCell ref="V239:W240"/>
    <mergeCell ref="X239:Y240"/>
    <mergeCell ref="Z239:AA240"/>
    <mergeCell ref="D235:E236"/>
    <mergeCell ref="F235:G236"/>
    <mergeCell ref="H235:I236"/>
    <mergeCell ref="J235:K236"/>
    <mergeCell ref="L235:M236"/>
    <mergeCell ref="Q233:Q234"/>
    <mergeCell ref="Q235:Q236"/>
    <mergeCell ref="R235:S236"/>
    <mergeCell ref="T235:U236"/>
    <mergeCell ref="V235:W236"/>
    <mergeCell ref="X235:Y236"/>
    <mergeCell ref="Z235:AA236"/>
    <mergeCell ref="AQ236:BC239"/>
    <mergeCell ref="R231:S232"/>
    <mergeCell ref="T231:U232"/>
    <mergeCell ref="X231:Y232"/>
    <mergeCell ref="Z231:AA232"/>
    <mergeCell ref="BG236:BU237"/>
    <mergeCell ref="BV236:BW237"/>
    <mergeCell ref="BX236:BY237"/>
    <mergeCell ref="BF238:BF239"/>
    <mergeCell ref="BG238:BU239"/>
    <mergeCell ref="BV238:BW239"/>
    <mergeCell ref="BX238:BY239"/>
    <mergeCell ref="DL236:DM237"/>
    <mergeCell ref="DN236:DO237"/>
    <mergeCell ref="DP236:DQ237"/>
    <mergeCell ref="DR236:DS237"/>
    <mergeCell ref="BZ236:CA237"/>
    <mergeCell ref="CB236:CC237"/>
    <mergeCell ref="CD236:CE237"/>
    <mergeCell ref="CF236:CF237"/>
    <mergeCell ref="CG236:CS239"/>
    <mergeCell ref="CT236:CU239"/>
    <mergeCell ref="DV236:DV237"/>
    <mergeCell ref="A237:B240"/>
    <mergeCell ref="C237:C238"/>
    <mergeCell ref="D237:E238"/>
    <mergeCell ref="F237:G238"/>
    <mergeCell ref="H237:I238"/>
    <mergeCell ref="J237:K238"/>
    <mergeCell ref="L237:M238"/>
    <mergeCell ref="O237:P240"/>
    <mergeCell ref="CV236:CV237"/>
    <mergeCell ref="DN238:DO239"/>
    <mergeCell ref="DP238:DQ239"/>
    <mergeCell ref="DR238:DS239"/>
    <mergeCell ref="Q237:Q238"/>
    <mergeCell ref="R237:S238"/>
    <mergeCell ref="T237:U238"/>
    <mergeCell ref="V237:W238"/>
    <mergeCell ref="X237:Y238"/>
    <mergeCell ref="Z237:AA238"/>
    <mergeCell ref="CW236:DK237"/>
    <mergeCell ref="L239:M240"/>
    <mergeCell ref="Q239:Q240"/>
    <mergeCell ref="R239:S240"/>
    <mergeCell ref="CV238:CV239"/>
    <mergeCell ref="CW238:DK239"/>
    <mergeCell ref="DL238:DM239"/>
    <mergeCell ref="BZ238:CA239"/>
    <mergeCell ref="CB238:CC239"/>
    <mergeCell ref="CD238:CE239"/>
    <mergeCell ref="CF238:CF239"/>
    <mergeCell ref="BD236:BE239"/>
    <mergeCell ref="BF236:BF237"/>
    <mergeCell ref="F241:G242"/>
    <mergeCell ref="H241:I242"/>
    <mergeCell ref="J241:K242"/>
    <mergeCell ref="DT238:DU239"/>
    <mergeCell ref="DV238:DV239"/>
    <mergeCell ref="C239:C240"/>
    <mergeCell ref="D239:E240"/>
    <mergeCell ref="F239:G240"/>
    <mergeCell ref="H239:I240"/>
    <mergeCell ref="J239:K240"/>
    <mergeCell ref="L241:M242"/>
    <mergeCell ref="O241:P244"/>
    <mergeCell ref="Q241:Q242"/>
    <mergeCell ref="R241:S242"/>
    <mergeCell ref="T241:U242"/>
    <mergeCell ref="V241:W242"/>
    <mergeCell ref="T243:U244"/>
    <mergeCell ref="V243:W244"/>
    <mergeCell ref="X241:Y242"/>
    <mergeCell ref="Z241:AA242"/>
    <mergeCell ref="C243:C244"/>
    <mergeCell ref="D243:E244"/>
    <mergeCell ref="F243:G244"/>
    <mergeCell ref="H243:I244"/>
    <mergeCell ref="J243:K244"/>
    <mergeCell ref="L243:M244"/>
    <mergeCell ref="Q243:Q244"/>
    <mergeCell ref="R243:S244"/>
    <mergeCell ref="X243:Y244"/>
    <mergeCell ref="Z243:AA244"/>
    <mergeCell ref="DT240:DU240"/>
    <mergeCell ref="T239:U240"/>
    <mergeCell ref="AQ246:BC249"/>
    <mergeCell ref="BD246:BE249"/>
    <mergeCell ref="BF246:BF247"/>
    <mergeCell ref="BG246:BU247"/>
    <mergeCell ref="DR246:DS247"/>
    <mergeCell ref="DT246:DU247"/>
    <mergeCell ref="DV246:DV247"/>
    <mergeCell ref="BF248:BF249"/>
    <mergeCell ref="BG248:BU249"/>
    <mergeCell ref="BV248:BW249"/>
    <mergeCell ref="BX248:BY249"/>
    <mergeCell ref="BZ248:CA249"/>
    <mergeCell ref="CF246:CF247"/>
    <mergeCell ref="DN248:DO249"/>
    <mergeCell ref="CG246:CS249"/>
    <mergeCell ref="CT246:CU249"/>
    <mergeCell ref="CV246:CV247"/>
    <mergeCell ref="CW246:DK247"/>
    <mergeCell ref="DP246:DQ247"/>
    <mergeCell ref="DT248:DU249"/>
    <mergeCell ref="DV248:DV249"/>
    <mergeCell ref="CD248:CE249"/>
    <mergeCell ref="CF248:CF249"/>
    <mergeCell ref="DL246:DM247"/>
    <mergeCell ref="DN246:DO247"/>
    <mergeCell ref="BZ256:CA257"/>
    <mergeCell ref="CF256:CF257"/>
    <mergeCell ref="CG256:CS259"/>
    <mergeCell ref="CT256:CU259"/>
    <mergeCell ref="DP248:DQ249"/>
    <mergeCell ref="DR248:DS249"/>
    <mergeCell ref="CV248:CV249"/>
    <mergeCell ref="CW248:DK249"/>
    <mergeCell ref="DL248:DM249"/>
    <mergeCell ref="CD250:CE250"/>
    <mergeCell ref="DL250:DM250"/>
    <mergeCell ref="DN250:DO250"/>
    <mergeCell ref="DP250:DQ250"/>
    <mergeCell ref="DR250:DS250"/>
    <mergeCell ref="DV256:DV257"/>
    <mergeCell ref="BF258:BF259"/>
    <mergeCell ref="BG258:BU259"/>
    <mergeCell ref="BV258:BW259"/>
    <mergeCell ref="BX258:BY259"/>
    <mergeCell ref="BZ258:CA259"/>
    <mergeCell ref="CB258:CC259"/>
    <mergeCell ref="CD258:CE259"/>
    <mergeCell ref="CF258:CF259"/>
    <mergeCell ref="CV256:CV257"/>
    <mergeCell ref="CW258:DK259"/>
    <mergeCell ref="DL258:DM259"/>
    <mergeCell ref="DN258:DO259"/>
    <mergeCell ref="DP258:DQ259"/>
    <mergeCell ref="DR258:DS259"/>
    <mergeCell ref="DT256:DU257"/>
    <mergeCell ref="CW256:DK257"/>
    <mergeCell ref="DT258:DU259"/>
    <mergeCell ref="BV260:BW260"/>
    <mergeCell ref="BX260:BY260"/>
    <mergeCell ref="BZ260:CA260"/>
    <mergeCell ref="CB260:CC260"/>
    <mergeCell ref="CD260:CE260"/>
    <mergeCell ref="AQ256:BC259"/>
    <mergeCell ref="BD256:BE259"/>
    <mergeCell ref="EM261:FA262"/>
    <mergeCell ref="DL260:DM260"/>
    <mergeCell ref="DN260:DO260"/>
    <mergeCell ref="DP260:DQ260"/>
    <mergeCell ref="DR260:DS260"/>
    <mergeCell ref="DT260:DU260"/>
    <mergeCell ref="DL256:DM257"/>
    <mergeCell ref="DN256:DO257"/>
    <mergeCell ref="DP256:DQ257"/>
    <mergeCell ref="DV258:DV259"/>
    <mergeCell ref="BF256:BF257"/>
    <mergeCell ref="BG256:BU257"/>
    <mergeCell ref="BV256:BW257"/>
    <mergeCell ref="BX256:BY257"/>
    <mergeCell ref="AQ261:BC264"/>
    <mergeCell ref="BD261:BE264"/>
    <mergeCell ref="BF261:BF262"/>
    <mergeCell ref="BG261:BU262"/>
    <mergeCell ref="CV258:CV259"/>
    <mergeCell ref="BV261:BW262"/>
    <mergeCell ref="BX261:BY262"/>
    <mergeCell ref="BZ261:CA262"/>
    <mergeCell ref="CB261:CC262"/>
    <mergeCell ref="CD261:CE262"/>
    <mergeCell ref="CF261:CF262"/>
    <mergeCell ref="FJ261:FK262"/>
    <mergeCell ref="FL261:FL262"/>
    <mergeCell ref="F263:AG264"/>
    <mergeCell ref="AH263:AJ264"/>
    <mergeCell ref="AK263:AO264"/>
    <mergeCell ref="BF263:BF264"/>
    <mergeCell ref="BG263:BU264"/>
    <mergeCell ref="BV263:BW264"/>
    <mergeCell ref="BX263:BY264"/>
    <mergeCell ref="EL261:EL262"/>
    <mergeCell ref="BZ263:CA264"/>
    <mergeCell ref="CB263:CC264"/>
    <mergeCell ref="CD263:CE264"/>
    <mergeCell ref="CF263:CF264"/>
    <mergeCell ref="CV263:CV264"/>
    <mergeCell ref="CW263:DK264"/>
    <mergeCell ref="CG261:CS264"/>
    <mergeCell ref="CT261:CU264"/>
    <mergeCell ref="CV261:CV262"/>
    <mergeCell ref="CW261:DK262"/>
    <mergeCell ref="EL263:EL264"/>
    <mergeCell ref="EM263:FA264"/>
    <mergeCell ref="FB263:FC264"/>
    <mergeCell ref="FD263:FE264"/>
    <mergeCell ref="FF263:FG264"/>
    <mergeCell ref="FH263:FI264"/>
    <mergeCell ref="FJ263:FK264"/>
    <mergeCell ref="FL263:FL264"/>
    <mergeCell ref="FB261:FC262"/>
    <mergeCell ref="FD261:FE262"/>
    <mergeCell ref="FF261:FG262"/>
    <mergeCell ref="FH261:FI262"/>
    <mergeCell ref="A263:C264"/>
    <mergeCell ref="D263:E264"/>
    <mergeCell ref="EJ261:EK264"/>
    <mergeCell ref="DP263:DQ264"/>
    <mergeCell ref="DR263:DS264"/>
    <mergeCell ref="DT263:DU264"/>
    <mergeCell ref="DV263:DV264"/>
    <mergeCell ref="DL261:DM262"/>
    <mergeCell ref="DN261:DO262"/>
    <mergeCell ref="DL263:DM264"/>
    <mergeCell ref="DN263:DO264"/>
    <mergeCell ref="A261:E262"/>
    <mergeCell ref="F261:AG262"/>
    <mergeCell ref="AH261:AJ262"/>
    <mergeCell ref="AK261:AO262"/>
    <mergeCell ref="DR261:DS262"/>
    <mergeCell ref="DT261:DU262"/>
    <mergeCell ref="DV261:DV262"/>
    <mergeCell ref="DW261:EI264"/>
    <mergeCell ref="DP261:DQ262"/>
    <mergeCell ref="CV271:CV272"/>
    <mergeCell ref="CW271:DK272"/>
    <mergeCell ref="CD273:CE274"/>
    <mergeCell ref="CF273:CF274"/>
    <mergeCell ref="CV273:CV274"/>
    <mergeCell ref="CW273:DK274"/>
    <mergeCell ref="A265:C266"/>
    <mergeCell ref="D265:E266"/>
    <mergeCell ref="F265:H266"/>
    <mergeCell ref="Z265:AA266"/>
    <mergeCell ref="AB265:AC266"/>
    <mergeCell ref="AD265:AE266"/>
    <mergeCell ref="AF265:AG266"/>
    <mergeCell ref="AH265:AI266"/>
    <mergeCell ref="AJ265:AK266"/>
    <mergeCell ref="AL265:AM266"/>
    <mergeCell ref="AN265:AO266"/>
    <mergeCell ref="DL271:DM272"/>
    <mergeCell ref="DN271:DO272"/>
    <mergeCell ref="DP271:DQ272"/>
    <mergeCell ref="A267:B268"/>
    <mergeCell ref="C267:Y268"/>
    <mergeCell ref="Z267:AA268"/>
    <mergeCell ref="AB267:AC268"/>
    <mergeCell ref="AD267:AE268"/>
    <mergeCell ref="AF267:AG268"/>
    <mergeCell ref="AH267:AI268"/>
    <mergeCell ref="AJ267:AK268"/>
    <mergeCell ref="AL267:AM268"/>
    <mergeCell ref="AN267:AO268"/>
    <mergeCell ref="A269:B270"/>
    <mergeCell ref="C269:Y270"/>
    <mergeCell ref="Z269:AA270"/>
    <mergeCell ref="AB269:AC270"/>
    <mergeCell ref="AD269:AE270"/>
    <mergeCell ref="AF269:AG270"/>
    <mergeCell ref="AH269:AI270"/>
    <mergeCell ref="AJ269:AK270"/>
    <mergeCell ref="AL269:AM270"/>
    <mergeCell ref="AN269:AO270"/>
    <mergeCell ref="AH271:AI272"/>
    <mergeCell ref="BF271:BF272"/>
    <mergeCell ref="BG271:BU272"/>
    <mergeCell ref="BV271:BW272"/>
    <mergeCell ref="AJ271:AK272"/>
    <mergeCell ref="AL271:AM272"/>
    <mergeCell ref="AN271:AO272"/>
    <mergeCell ref="AQ271:BC274"/>
    <mergeCell ref="BD271:BE274"/>
    <mergeCell ref="A277:B278"/>
    <mergeCell ref="C277:Y278"/>
    <mergeCell ref="Z277:AA278"/>
    <mergeCell ref="AB277:AC278"/>
    <mergeCell ref="AD277:AE278"/>
    <mergeCell ref="DV271:DV272"/>
    <mergeCell ref="A273:B274"/>
    <mergeCell ref="C273:Y274"/>
    <mergeCell ref="Z273:AA274"/>
    <mergeCell ref="AB273:AC274"/>
    <mergeCell ref="AD273:AE274"/>
    <mergeCell ref="AF273:AG274"/>
    <mergeCell ref="DV273:DV274"/>
    <mergeCell ref="BF273:BF274"/>
    <mergeCell ref="BG273:BU274"/>
    <mergeCell ref="BV273:BW274"/>
    <mergeCell ref="BX273:BY274"/>
    <mergeCell ref="BZ273:CA274"/>
    <mergeCell ref="CB273:CC274"/>
    <mergeCell ref="A271:B272"/>
    <mergeCell ref="C271:Y272"/>
    <mergeCell ref="Z271:AA272"/>
    <mergeCell ref="AB271:AC272"/>
    <mergeCell ref="AD271:AE272"/>
    <mergeCell ref="AF271:AG272"/>
    <mergeCell ref="AH273:AI274"/>
    <mergeCell ref="AJ273:AK274"/>
    <mergeCell ref="AL273:AM274"/>
    <mergeCell ref="AN273:AO274"/>
    <mergeCell ref="CF271:CF272"/>
    <mergeCell ref="CG271:CS274"/>
    <mergeCell ref="CT271:CU274"/>
    <mergeCell ref="A275:B276"/>
    <mergeCell ref="C275:Y276"/>
    <mergeCell ref="Z275:AA276"/>
    <mergeCell ref="AB275:AC276"/>
    <mergeCell ref="AD275:AE276"/>
    <mergeCell ref="AF275:AG276"/>
    <mergeCell ref="AH275:AI276"/>
    <mergeCell ref="AJ275:AK276"/>
    <mergeCell ref="AL275:AM276"/>
    <mergeCell ref="AN275:AO276"/>
    <mergeCell ref="BZ275:CA275"/>
    <mergeCell ref="CB275:CC275"/>
    <mergeCell ref="CD275:CE275"/>
    <mergeCell ref="BX271:BY272"/>
    <mergeCell ref="BZ271:CA272"/>
    <mergeCell ref="CB271:CC272"/>
    <mergeCell ref="CD271:CE272"/>
    <mergeCell ref="AF277:AG278"/>
    <mergeCell ref="AH277:AI278"/>
    <mergeCell ref="AJ277:AK278"/>
    <mergeCell ref="AL277:AM278"/>
    <mergeCell ref="AN277:AO278"/>
    <mergeCell ref="DV283:DV284"/>
    <mergeCell ref="BF283:BF284"/>
    <mergeCell ref="BG283:BU284"/>
    <mergeCell ref="BV283:BW284"/>
    <mergeCell ref="BX283:BY284"/>
    <mergeCell ref="BZ283:CA284"/>
    <mergeCell ref="CB283:CC284"/>
    <mergeCell ref="DL283:DM284"/>
    <mergeCell ref="CW283:DK284"/>
    <mergeCell ref="BF281:BF282"/>
    <mergeCell ref="BG281:BU282"/>
    <mergeCell ref="BV281:BW282"/>
    <mergeCell ref="BX281:BY282"/>
    <mergeCell ref="BZ281:CA282"/>
    <mergeCell ref="CB281:CC282"/>
    <mergeCell ref="DV281:DV282"/>
    <mergeCell ref="CD281:CE282"/>
    <mergeCell ref="CF281:CF282"/>
    <mergeCell ref="CG281:CS284"/>
    <mergeCell ref="CT281:CU284"/>
    <mergeCell ref="CV281:CV282"/>
    <mergeCell ref="CW281:DK282"/>
    <mergeCell ref="CD283:CE284"/>
    <mergeCell ref="CF283:CF284"/>
    <mergeCell ref="CV283:CV284"/>
    <mergeCell ref="DN283:DO284"/>
    <mergeCell ref="DP283:DQ284"/>
    <mergeCell ref="AN284:AO285"/>
    <mergeCell ref="Z288:AA289"/>
    <mergeCell ref="V286:W287"/>
    <mergeCell ref="AJ284:AK285"/>
    <mergeCell ref="AL284:AM285"/>
    <mergeCell ref="R290:S291"/>
    <mergeCell ref="T290:U291"/>
    <mergeCell ref="V290:W291"/>
    <mergeCell ref="X290:Y291"/>
    <mergeCell ref="Z290:AA291"/>
    <mergeCell ref="R288:S289"/>
    <mergeCell ref="T288:U289"/>
    <mergeCell ref="R286:S287"/>
    <mergeCell ref="AQ281:BC284"/>
    <mergeCell ref="BD281:BE284"/>
    <mergeCell ref="AJ282:AK283"/>
    <mergeCell ref="AL282:AM283"/>
    <mergeCell ref="AN282:AO283"/>
    <mergeCell ref="AH284:AI285"/>
    <mergeCell ref="X282:Y283"/>
    <mergeCell ref="Z282:AA283"/>
    <mergeCell ref="AC282:AD285"/>
    <mergeCell ref="AE282:AE283"/>
    <mergeCell ref="AF282:AG283"/>
    <mergeCell ref="V282:W283"/>
    <mergeCell ref="AH282:AI283"/>
    <mergeCell ref="X284:Y285"/>
    <mergeCell ref="Z284:AA285"/>
    <mergeCell ref="AE284:AE285"/>
    <mergeCell ref="AF284:AG285"/>
    <mergeCell ref="T286:U287"/>
    <mergeCell ref="L282:M283"/>
    <mergeCell ref="Q288:Q289"/>
    <mergeCell ref="X286:Y287"/>
    <mergeCell ref="V288:W289"/>
    <mergeCell ref="X288:Y289"/>
    <mergeCell ref="A286:B289"/>
    <mergeCell ref="C286:C287"/>
    <mergeCell ref="D286:E287"/>
    <mergeCell ref="F286:G287"/>
    <mergeCell ref="H286:I287"/>
    <mergeCell ref="J286:K287"/>
    <mergeCell ref="J282:K283"/>
    <mergeCell ref="C284:C285"/>
    <mergeCell ref="D284:E285"/>
    <mergeCell ref="F284:G285"/>
    <mergeCell ref="J284:K285"/>
    <mergeCell ref="L284:M285"/>
    <mergeCell ref="Q284:Q285"/>
    <mergeCell ref="R284:S285"/>
    <mergeCell ref="T284:U285"/>
    <mergeCell ref="V284:W285"/>
    <mergeCell ref="O282:P285"/>
    <mergeCell ref="Q282:Q283"/>
    <mergeCell ref="R282:S283"/>
    <mergeCell ref="T282:U283"/>
    <mergeCell ref="H284:I285"/>
    <mergeCell ref="A282:B285"/>
    <mergeCell ref="C282:C283"/>
    <mergeCell ref="D282:E283"/>
    <mergeCell ref="F282:G283"/>
    <mergeCell ref="H282:I283"/>
    <mergeCell ref="CF291:CF292"/>
    <mergeCell ref="CG291:CS294"/>
    <mergeCell ref="CT291:CU294"/>
    <mergeCell ref="CV291:CV292"/>
    <mergeCell ref="CW291:DK292"/>
    <mergeCell ref="DL291:DM292"/>
    <mergeCell ref="L290:M291"/>
    <mergeCell ref="O290:P293"/>
    <mergeCell ref="Q290:Q291"/>
    <mergeCell ref="Z286:AA287"/>
    <mergeCell ref="C288:C289"/>
    <mergeCell ref="D288:E289"/>
    <mergeCell ref="F288:G289"/>
    <mergeCell ref="H288:I289"/>
    <mergeCell ref="J288:K289"/>
    <mergeCell ref="L288:M289"/>
    <mergeCell ref="A290:B293"/>
    <mergeCell ref="C290:C291"/>
    <mergeCell ref="D290:E291"/>
    <mergeCell ref="F290:G291"/>
    <mergeCell ref="H290:I291"/>
    <mergeCell ref="J290:K291"/>
    <mergeCell ref="BD291:BE294"/>
    <mergeCell ref="L286:M287"/>
    <mergeCell ref="O286:P289"/>
    <mergeCell ref="Q286:Q287"/>
    <mergeCell ref="AQ291:BC294"/>
    <mergeCell ref="V292:W293"/>
    <mergeCell ref="X292:Y293"/>
    <mergeCell ref="Z292:AA293"/>
    <mergeCell ref="X294:Y295"/>
    <mergeCell ref="A294:B297"/>
    <mergeCell ref="DV291:DV292"/>
    <mergeCell ref="C292:C293"/>
    <mergeCell ref="D292:E293"/>
    <mergeCell ref="F292:G293"/>
    <mergeCell ref="H292:I293"/>
    <mergeCell ref="J292:K293"/>
    <mergeCell ref="L292:M293"/>
    <mergeCell ref="Q292:Q293"/>
    <mergeCell ref="R292:S293"/>
    <mergeCell ref="T292:U293"/>
    <mergeCell ref="BZ293:CA294"/>
    <mergeCell ref="CB293:CC294"/>
    <mergeCell ref="CD293:CE294"/>
    <mergeCell ref="CF293:CF294"/>
    <mergeCell ref="CV293:CV294"/>
    <mergeCell ref="CW293:DK294"/>
    <mergeCell ref="DL293:DM294"/>
    <mergeCell ref="DN293:DO294"/>
    <mergeCell ref="DP293:DQ294"/>
    <mergeCell ref="DR293:DS294"/>
    <mergeCell ref="DT293:DU294"/>
    <mergeCell ref="DV293:DV294"/>
    <mergeCell ref="V294:W295"/>
    <mergeCell ref="BF291:BF292"/>
    <mergeCell ref="BG291:BU292"/>
    <mergeCell ref="BV291:BW292"/>
    <mergeCell ref="BX291:BY292"/>
    <mergeCell ref="BZ291:CA292"/>
    <mergeCell ref="BF293:BF294"/>
    <mergeCell ref="BG293:BU294"/>
    <mergeCell ref="BV293:BW294"/>
    <mergeCell ref="BX293:BY294"/>
    <mergeCell ref="C294:C295"/>
    <mergeCell ref="D294:E295"/>
    <mergeCell ref="F294:G295"/>
    <mergeCell ref="H294:I295"/>
    <mergeCell ref="J294:K295"/>
    <mergeCell ref="R296:S297"/>
    <mergeCell ref="T296:U297"/>
    <mergeCell ref="L294:M295"/>
    <mergeCell ref="O294:P297"/>
    <mergeCell ref="Q294:Q295"/>
    <mergeCell ref="R294:S295"/>
    <mergeCell ref="T294:U295"/>
    <mergeCell ref="L298:M299"/>
    <mergeCell ref="O298:P301"/>
    <mergeCell ref="Z294:AA295"/>
    <mergeCell ref="C296:C297"/>
    <mergeCell ref="D296:E297"/>
    <mergeCell ref="F296:G297"/>
    <mergeCell ref="H296:I297"/>
    <mergeCell ref="J296:K297"/>
    <mergeCell ref="L296:M297"/>
    <mergeCell ref="Q296:Q297"/>
    <mergeCell ref="V296:W297"/>
    <mergeCell ref="A298:B301"/>
    <mergeCell ref="C298:C299"/>
    <mergeCell ref="D298:E299"/>
    <mergeCell ref="F298:G299"/>
    <mergeCell ref="H298:I299"/>
    <mergeCell ref="J298:K299"/>
    <mergeCell ref="T304:U305"/>
    <mergeCell ref="V304:W305"/>
    <mergeCell ref="X304:Y305"/>
    <mergeCell ref="Z304:AA305"/>
    <mergeCell ref="X296:Y297"/>
    <mergeCell ref="Z296:AA297"/>
    <mergeCell ref="Q298:Q299"/>
    <mergeCell ref="R298:S299"/>
    <mergeCell ref="T298:U299"/>
    <mergeCell ref="V298:W299"/>
    <mergeCell ref="X298:Y299"/>
    <mergeCell ref="Z298:AA299"/>
    <mergeCell ref="C300:C301"/>
    <mergeCell ref="D300:E301"/>
    <mergeCell ref="F300:G301"/>
    <mergeCell ref="H300:I301"/>
    <mergeCell ref="J300:K301"/>
    <mergeCell ref="L300:M301"/>
    <mergeCell ref="Q300:Q301"/>
    <mergeCell ref="R300:S301"/>
    <mergeCell ref="T300:U301"/>
    <mergeCell ref="V300:W301"/>
    <mergeCell ref="X300:Y301"/>
    <mergeCell ref="Z300:AA301"/>
    <mergeCell ref="F304:G305"/>
    <mergeCell ref="H304:I305"/>
    <mergeCell ref="AQ301:BC304"/>
    <mergeCell ref="BD301:BE304"/>
    <mergeCell ref="BF301:BF302"/>
    <mergeCell ref="BG301:BU302"/>
    <mergeCell ref="BV301:BW302"/>
    <mergeCell ref="BX301:BY302"/>
    <mergeCell ref="BF303:BF304"/>
    <mergeCell ref="BG303:BU304"/>
    <mergeCell ref="BV303:BW304"/>
    <mergeCell ref="BX303:BY304"/>
    <mergeCell ref="BZ301:CA302"/>
    <mergeCell ref="CB301:CC302"/>
    <mergeCell ref="BV305:BW305"/>
    <mergeCell ref="BX305:BY305"/>
    <mergeCell ref="BZ305:CA305"/>
    <mergeCell ref="CB305:CC305"/>
    <mergeCell ref="CD301:CE302"/>
    <mergeCell ref="CD305:CE305"/>
    <mergeCell ref="CF301:CF302"/>
    <mergeCell ref="CG301:CS304"/>
    <mergeCell ref="CT301:CU304"/>
    <mergeCell ref="BZ303:CA304"/>
    <mergeCell ref="CB303:CC304"/>
    <mergeCell ref="CD303:CE304"/>
    <mergeCell ref="CF303:CF304"/>
    <mergeCell ref="CV301:CV302"/>
    <mergeCell ref="CW301:DK302"/>
    <mergeCell ref="DL301:DM302"/>
    <mergeCell ref="DN301:DO302"/>
    <mergeCell ref="DP301:DQ302"/>
    <mergeCell ref="DR301:DS302"/>
    <mergeCell ref="DT301:DU302"/>
    <mergeCell ref="DV301:DV302"/>
    <mergeCell ref="A302:B305"/>
    <mergeCell ref="C302:C303"/>
    <mergeCell ref="D302:E303"/>
    <mergeCell ref="F302:G303"/>
    <mergeCell ref="H302:I303"/>
    <mergeCell ref="J302:K303"/>
    <mergeCell ref="L302:M303"/>
    <mergeCell ref="O302:P305"/>
    <mergeCell ref="Q302:Q303"/>
    <mergeCell ref="R302:S303"/>
    <mergeCell ref="T302:U303"/>
    <mergeCell ref="V302:W303"/>
    <mergeCell ref="X302:Y303"/>
    <mergeCell ref="Z302:AA303"/>
    <mergeCell ref="CV303:CV304"/>
    <mergeCell ref="CW303:DK304"/>
    <mergeCell ref="DV303:DV304"/>
    <mergeCell ref="C304:C305"/>
    <mergeCell ref="D304:E305"/>
    <mergeCell ref="A306:B309"/>
    <mergeCell ref="C306:C307"/>
    <mergeCell ref="D306:E307"/>
    <mergeCell ref="F306:G307"/>
    <mergeCell ref="H306:I307"/>
    <mergeCell ref="J306:K307"/>
    <mergeCell ref="L306:M307"/>
    <mergeCell ref="O306:P309"/>
    <mergeCell ref="Q306:Q307"/>
    <mergeCell ref="R306:S307"/>
    <mergeCell ref="T306:U307"/>
    <mergeCell ref="V306:W307"/>
    <mergeCell ref="T308:U309"/>
    <mergeCell ref="V308:W309"/>
    <mergeCell ref="X306:Y307"/>
    <mergeCell ref="Z306:AA307"/>
    <mergeCell ref="C308:C309"/>
    <mergeCell ref="D308:E309"/>
    <mergeCell ref="F308:G309"/>
    <mergeCell ref="H308:I309"/>
    <mergeCell ref="J308:K309"/>
    <mergeCell ref="L308:M309"/>
    <mergeCell ref="Q308:Q309"/>
    <mergeCell ref="R308:S309"/>
    <mergeCell ref="J304:K305"/>
    <mergeCell ref="L304:M305"/>
    <mergeCell ref="Q304:Q305"/>
    <mergeCell ref="R304:S305"/>
    <mergeCell ref="DV311:DV312"/>
    <mergeCell ref="BF313:BF314"/>
    <mergeCell ref="BG313:BU314"/>
    <mergeCell ref="BV313:BW314"/>
    <mergeCell ref="BX313:BY314"/>
    <mergeCell ref="BZ313:CA314"/>
    <mergeCell ref="CB313:CC314"/>
    <mergeCell ref="CW313:DK314"/>
    <mergeCell ref="DL313:DM314"/>
    <mergeCell ref="DN313:DO314"/>
    <mergeCell ref="CG311:CS314"/>
    <mergeCell ref="CT311:CU314"/>
    <mergeCell ref="CV311:CV312"/>
    <mergeCell ref="CW311:DK312"/>
    <mergeCell ref="DL311:DM312"/>
    <mergeCell ref="DN311:DO312"/>
    <mergeCell ref="DV313:DV314"/>
    <mergeCell ref="CB311:CC312"/>
    <mergeCell ref="CD311:CE312"/>
    <mergeCell ref="CD313:CE314"/>
    <mergeCell ref="CF313:CF314"/>
    <mergeCell ref="CV313:CV314"/>
    <mergeCell ref="CG321:CS324"/>
    <mergeCell ref="CT321:CU324"/>
    <mergeCell ref="CV321:CV322"/>
    <mergeCell ref="CW321:DK322"/>
    <mergeCell ref="BV311:BW312"/>
    <mergeCell ref="BX311:BY312"/>
    <mergeCell ref="BZ311:CA312"/>
    <mergeCell ref="CF311:CF312"/>
    <mergeCell ref="X308:Y309"/>
    <mergeCell ref="Z308:AA309"/>
    <mergeCell ref="AQ311:BC314"/>
    <mergeCell ref="BD311:BE314"/>
    <mergeCell ref="BF311:BF312"/>
    <mergeCell ref="BG311:BU312"/>
    <mergeCell ref="BV321:BW322"/>
    <mergeCell ref="BX321:BY322"/>
    <mergeCell ref="BZ321:CA322"/>
    <mergeCell ref="CB321:CC322"/>
    <mergeCell ref="CD321:CE322"/>
    <mergeCell ref="CF321:CF322"/>
    <mergeCell ref="BV315:BW315"/>
    <mergeCell ref="BX315:BY315"/>
    <mergeCell ref="BZ315:CA315"/>
    <mergeCell ref="CB315:CC315"/>
    <mergeCell ref="CD315:CE315"/>
    <mergeCell ref="CB326:CC327"/>
    <mergeCell ref="AQ321:BC324"/>
    <mergeCell ref="BD321:BE324"/>
    <mergeCell ref="DT325:DU325"/>
    <mergeCell ref="DV321:DV322"/>
    <mergeCell ref="BF323:BF324"/>
    <mergeCell ref="BG323:BU324"/>
    <mergeCell ref="BV323:BW324"/>
    <mergeCell ref="BX323:BY324"/>
    <mergeCell ref="BZ323:CA324"/>
    <mergeCell ref="CB323:CC324"/>
    <mergeCell ref="CD323:CE324"/>
    <mergeCell ref="CF323:CF324"/>
    <mergeCell ref="DR323:DS324"/>
    <mergeCell ref="BV325:BW325"/>
    <mergeCell ref="BX325:BY325"/>
    <mergeCell ref="BZ325:CA325"/>
    <mergeCell ref="CB325:CC325"/>
    <mergeCell ref="CD325:CE325"/>
    <mergeCell ref="DL325:DM325"/>
    <mergeCell ref="DN325:DO325"/>
    <mergeCell ref="DP325:DQ325"/>
    <mergeCell ref="DR325:DS325"/>
    <mergeCell ref="DV323:DV324"/>
    <mergeCell ref="BF321:BF322"/>
    <mergeCell ref="BG321:BU322"/>
    <mergeCell ref="DT321:DU322"/>
    <mergeCell ref="DL321:DM322"/>
    <mergeCell ref="DN321:DO322"/>
    <mergeCell ref="DP321:DQ322"/>
    <mergeCell ref="DR321:DS322"/>
    <mergeCell ref="FD328:FE329"/>
    <mergeCell ref="FF328:FG329"/>
    <mergeCell ref="FH328:FI329"/>
    <mergeCell ref="A326:E327"/>
    <mergeCell ref="F326:AG327"/>
    <mergeCell ref="AH326:AJ327"/>
    <mergeCell ref="AK326:AO327"/>
    <mergeCell ref="AQ326:BC329"/>
    <mergeCell ref="BD326:BE329"/>
    <mergeCell ref="BF326:BF327"/>
    <mergeCell ref="BG326:BU327"/>
    <mergeCell ref="CV323:CV324"/>
    <mergeCell ref="DL326:DM327"/>
    <mergeCell ref="DN326:DO327"/>
    <mergeCell ref="DL328:DM329"/>
    <mergeCell ref="DN328:DO329"/>
    <mergeCell ref="CF326:CF327"/>
    <mergeCell ref="DT323:DU324"/>
    <mergeCell ref="CW323:DK324"/>
    <mergeCell ref="DL323:DM324"/>
    <mergeCell ref="DN323:DO324"/>
    <mergeCell ref="DP323:DQ324"/>
    <mergeCell ref="DT326:DU327"/>
    <mergeCell ref="BZ328:CA329"/>
    <mergeCell ref="CB328:CC329"/>
    <mergeCell ref="CD328:CE329"/>
    <mergeCell ref="CF328:CF329"/>
    <mergeCell ref="CV328:CV329"/>
    <mergeCell ref="CD326:CE327"/>
    <mergeCell ref="BV326:BW327"/>
    <mergeCell ref="BX326:BY327"/>
    <mergeCell ref="BZ326:CA327"/>
    <mergeCell ref="CG336:CS339"/>
    <mergeCell ref="CT336:CU339"/>
    <mergeCell ref="CV336:CV337"/>
    <mergeCell ref="DV326:DV327"/>
    <mergeCell ref="DW326:EI329"/>
    <mergeCell ref="EJ326:EK329"/>
    <mergeCell ref="DP328:DQ329"/>
    <mergeCell ref="DR328:DS329"/>
    <mergeCell ref="DT328:DU329"/>
    <mergeCell ref="DV328:DV329"/>
    <mergeCell ref="FL326:FL327"/>
    <mergeCell ref="F328:AG329"/>
    <mergeCell ref="AH328:AJ329"/>
    <mergeCell ref="AK328:AO329"/>
    <mergeCell ref="BF328:BF329"/>
    <mergeCell ref="BG328:BU329"/>
    <mergeCell ref="EL326:EL327"/>
    <mergeCell ref="EM326:FA327"/>
    <mergeCell ref="FB326:FC327"/>
    <mergeCell ref="FD326:FE327"/>
    <mergeCell ref="CW328:DK329"/>
    <mergeCell ref="CG326:CS329"/>
    <mergeCell ref="CT326:CU329"/>
    <mergeCell ref="CV326:CV327"/>
    <mergeCell ref="CW326:DK327"/>
    <mergeCell ref="FJ326:FK327"/>
    <mergeCell ref="FF326:FG327"/>
    <mergeCell ref="FH326:FI327"/>
    <mergeCell ref="DP326:DQ327"/>
    <mergeCell ref="DR326:DS327"/>
    <mergeCell ref="EM328:FA329"/>
    <mergeCell ref="FB328:FC329"/>
    <mergeCell ref="Z338:AA339"/>
    <mergeCell ref="AB338:AC339"/>
    <mergeCell ref="AD338:AE339"/>
    <mergeCell ref="AN334:AO335"/>
    <mergeCell ref="AH336:AI337"/>
    <mergeCell ref="FL328:FL329"/>
    <mergeCell ref="A330:C331"/>
    <mergeCell ref="D330:E331"/>
    <mergeCell ref="F330:H331"/>
    <mergeCell ref="Z330:AA331"/>
    <mergeCell ref="AB330:AC331"/>
    <mergeCell ref="AD330:AE331"/>
    <mergeCell ref="AF330:AG331"/>
    <mergeCell ref="AH330:AI331"/>
    <mergeCell ref="EL328:EL329"/>
    <mergeCell ref="AJ330:AK331"/>
    <mergeCell ref="AL330:AM331"/>
    <mergeCell ref="AN330:AO331"/>
    <mergeCell ref="A332:B333"/>
    <mergeCell ref="C332:Y333"/>
    <mergeCell ref="Z332:AA333"/>
    <mergeCell ref="AB332:AC333"/>
    <mergeCell ref="AD332:AE333"/>
    <mergeCell ref="AF332:AG333"/>
    <mergeCell ref="AH332:AI333"/>
    <mergeCell ref="AJ332:AK333"/>
    <mergeCell ref="AL332:AM333"/>
    <mergeCell ref="AN332:AO333"/>
    <mergeCell ref="BV328:BW329"/>
    <mergeCell ref="BX328:BY329"/>
    <mergeCell ref="CD336:CE337"/>
    <mergeCell ref="CF336:CF337"/>
    <mergeCell ref="DV338:DV339"/>
    <mergeCell ref="BF336:BF337"/>
    <mergeCell ref="BG336:BU337"/>
    <mergeCell ref="CW336:DK337"/>
    <mergeCell ref="CD338:CE339"/>
    <mergeCell ref="CF338:CF339"/>
    <mergeCell ref="CV338:CV339"/>
    <mergeCell ref="CW338:DK339"/>
    <mergeCell ref="DL336:DM337"/>
    <mergeCell ref="DN336:DO337"/>
    <mergeCell ref="DP336:DQ337"/>
    <mergeCell ref="A334:B335"/>
    <mergeCell ref="C334:Y335"/>
    <mergeCell ref="Z334:AA335"/>
    <mergeCell ref="AB334:AC335"/>
    <mergeCell ref="AD334:AE335"/>
    <mergeCell ref="AF334:AG335"/>
    <mergeCell ref="AH334:AI335"/>
    <mergeCell ref="A336:B337"/>
    <mergeCell ref="C336:Y337"/>
    <mergeCell ref="Z336:AA337"/>
    <mergeCell ref="AB336:AC337"/>
    <mergeCell ref="AD336:AE337"/>
    <mergeCell ref="AF336:AG337"/>
    <mergeCell ref="AH338:AI339"/>
    <mergeCell ref="AJ338:AK339"/>
    <mergeCell ref="AL338:AM339"/>
    <mergeCell ref="AN338:AO339"/>
    <mergeCell ref="AJ334:AK335"/>
    <mergeCell ref="AL334:AM335"/>
    <mergeCell ref="A338:B339"/>
    <mergeCell ref="C338:Y339"/>
    <mergeCell ref="AJ349:AK350"/>
    <mergeCell ref="AL349:AM350"/>
    <mergeCell ref="AN349:AO350"/>
    <mergeCell ref="DR336:DS337"/>
    <mergeCell ref="DT336:DU337"/>
    <mergeCell ref="DV336:DV337"/>
    <mergeCell ref="AH340:AI341"/>
    <mergeCell ref="AJ340:AK341"/>
    <mergeCell ref="AL340:AM341"/>
    <mergeCell ref="AN340:AO341"/>
    <mergeCell ref="A342:B343"/>
    <mergeCell ref="C342:Y343"/>
    <mergeCell ref="Z342:AA343"/>
    <mergeCell ref="AB342:AC343"/>
    <mergeCell ref="AD342:AE343"/>
    <mergeCell ref="AF342:AG343"/>
    <mergeCell ref="AH342:AI343"/>
    <mergeCell ref="AJ342:AK343"/>
    <mergeCell ref="AL342:AM343"/>
    <mergeCell ref="AN342:AO343"/>
    <mergeCell ref="BV338:BW339"/>
    <mergeCell ref="BX338:BY339"/>
    <mergeCell ref="AJ336:AK337"/>
    <mergeCell ref="AL336:AM337"/>
    <mergeCell ref="AN336:AO337"/>
    <mergeCell ref="AQ336:BC339"/>
    <mergeCell ref="BD336:BE339"/>
    <mergeCell ref="DL338:DM339"/>
    <mergeCell ref="DN338:DO339"/>
    <mergeCell ref="DP338:DQ339"/>
    <mergeCell ref="DR338:DS339"/>
    <mergeCell ref="DT338:DU339"/>
    <mergeCell ref="C349:C350"/>
    <mergeCell ref="D349:E350"/>
    <mergeCell ref="F349:G350"/>
    <mergeCell ref="J349:K350"/>
    <mergeCell ref="AF338:AG339"/>
    <mergeCell ref="BF338:BF339"/>
    <mergeCell ref="BG338:BU339"/>
    <mergeCell ref="DV348:DV349"/>
    <mergeCell ref="BF348:BF349"/>
    <mergeCell ref="BG348:BU349"/>
    <mergeCell ref="BV348:BW349"/>
    <mergeCell ref="BX348:BY349"/>
    <mergeCell ref="BZ348:CA349"/>
    <mergeCell ref="CB348:CC349"/>
    <mergeCell ref="CV348:CV349"/>
    <mergeCell ref="CW348:DK349"/>
    <mergeCell ref="BF346:BF347"/>
    <mergeCell ref="BG346:BU347"/>
    <mergeCell ref="BV346:BW347"/>
    <mergeCell ref="BX346:BY347"/>
    <mergeCell ref="BZ346:CA347"/>
    <mergeCell ref="CB346:CC347"/>
    <mergeCell ref="DT346:DU347"/>
    <mergeCell ref="DV346:DV347"/>
    <mergeCell ref="CD346:CE347"/>
    <mergeCell ref="CF346:CF347"/>
    <mergeCell ref="CG346:CS349"/>
    <mergeCell ref="CT346:CU349"/>
    <mergeCell ref="CV346:CV347"/>
    <mergeCell ref="CW346:DK347"/>
    <mergeCell ref="CD348:CE349"/>
    <mergeCell ref="CF348:CF349"/>
    <mergeCell ref="C353:C354"/>
    <mergeCell ref="D353:E354"/>
    <mergeCell ref="F353:G354"/>
    <mergeCell ref="H353:I354"/>
    <mergeCell ref="J353:K354"/>
    <mergeCell ref="L353:M354"/>
    <mergeCell ref="Z353:AA354"/>
    <mergeCell ref="X347:Y348"/>
    <mergeCell ref="A347:B350"/>
    <mergeCell ref="C347:C348"/>
    <mergeCell ref="AD340:AE341"/>
    <mergeCell ref="AF340:AG341"/>
    <mergeCell ref="H349:I350"/>
    <mergeCell ref="A340:B341"/>
    <mergeCell ref="C340:Y341"/>
    <mergeCell ref="Z340:AA341"/>
    <mergeCell ref="AB340:AC341"/>
    <mergeCell ref="L349:M350"/>
    <mergeCell ref="Q349:Q350"/>
    <mergeCell ref="R349:S350"/>
    <mergeCell ref="T349:U350"/>
    <mergeCell ref="V349:W350"/>
    <mergeCell ref="L347:M348"/>
    <mergeCell ref="O347:P350"/>
    <mergeCell ref="Q347:Q348"/>
    <mergeCell ref="R347:S348"/>
    <mergeCell ref="T347:U348"/>
    <mergeCell ref="Z347:AA348"/>
    <mergeCell ref="D347:E348"/>
    <mergeCell ref="F347:G348"/>
    <mergeCell ref="H347:I348"/>
    <mergeCell ref="J347:K348"/>
    <mergeCell ref="AQ346:BC349"/>
    <mergeCell ref="BD346:BE349"/>
    <mergeCell ref="AJ347:AK348"/>
    <mergeCell ref="AL347:AM348"/>
    <mergeCell ref="AN347:AO348"/>
    <mergeCell ref="AH349:AI350"/>
    <mergeCell ref="V353:W354"/>
    <mergeCell ref="X353:Y354"/>
    <mergeCell ref="CD356:CE357"/>
    <mergeCell ref="BF358:BF359"/>
    <mergeCell ref="BG358:BU359"/>
    <mergeCell ref="BV358:BW359"/>
    <mergeCell ref="BX358:BY359"/>
    <mergeCell ref="V347:W348"/>
    <mergeCell ref="A351:B354"/>
    <mergeCell ref="C351:C352"/>
    <mergeCell ref="D351:E352"/>
    <mergeCell ref="F351:G352"/>
    <mergeCell ref="H351:I352"/>
    <mergeCell ref="J351:K352"/>
    <mergeCell ref="L351:M352"/>
    <mergeCell ref="V351:W352"/>
    <mergeCell ref="X351:Y352"/>
    <mergeCell ref="AC347:AD350"/>
    <mergeCell ref="AE347:AE348"/>
    <mergeCell ref="AF347:AG348"/>
    <mergeCell ref="AH347:AI348"/>
    <mergeCell ref="X349:Y350"/>
    <mergeCell ref="Z349:AA350"/>
    <mergeCell ref="AE349:AE350"/>
    <mergeCell ref="AF349:AG350"/>
    <mergeCell ref="Q353:Q354"/>
    <mergeCell ref="R355:S356"/>
    <mergeCell ref="T355:U356"/>
    <mergeCell ref="V355:W356"/>
    <mergeCell ref="X355:Y356"/>
    <mergeCell ref="Z355:AA356"/>
    <mergeCell ref="AQ356:BC359"/>
    <mergeCell ref="CW356:DK357"/>
    <mergeCell ref="DL356:DM357"/>
    <mergeCell ref="DN356:DO357"/>
    <mergeCell ref="DP356:DQ357"/>
    <mergeCell ref="F355:G356"/>
    <mergeCell ref="H355:I356"/>
    <mergeCell ref="J355:K356"/>
    <mergeCell ref="L355:M356"/>
    <mergeCell ref="O355:P358"/>
    <mergeCell ref="Q355:Q356"/>
    <mergeCell ref="Z351:AA352"/>
    <mergeCell ref="CF356:CF357"/>
    <mergeCell ref="V357:W358"/>
    <mergeCell ref="X357:Y358"/>
    <mergeCell ref="Z357:AA358"/>
    <mergeCell ref="R353:S354"/>
    <mergeCell ref="T353:U354"/>
    <mergeCell ref="O351:P354"/>
    <mergeCell ref="Q351:Q352"/>
    <mergeCell ref="R351:S352"/>
    <mergeCell ref="T351:U352"/>
    <mergeCell ref="DV356:DV357"/>
    <mergeCell ref="C357:C358"/>
    <mergeCell ref="D357:E358"/>
    <mergeCell ref="F357:G358"/>
    <mergeCell ref="H357:I358"/>
    <mergeCell ref="J357:K358"/>
    <mergeCell ref="L357:M358"/>
    <mergeCell ref="Q357:Q358"/>
    <mergeCell ref="R357:S358"/>
    <mergeCell ref="T357:U358"/>
    <mergeCell ref="V359:W360"/>
    <mergeCell ref="DN360:DO360"/>
    <mergeCell ref="DP360:DQ360"/>
    <mergeCell ref="DR360:DS360"/>
    <mergeCell ref="DT360:DU360"/>
    <mergeCell ref="CG356:CS359"/>
    <mergeCell ref="CT356:CU359"/>
    <mergeCell ref="CV356:CV357"/>
    <mergeCell ref="BD356:BE359"/>
    <mergeCell ref="BF356:BF357"/>
    <mergeCell ref="BG356:BU357"/>
    <mergeCell ref="BV356:BW357"/>
    <mergeCell ref="BX356:BY357"/>
    <mergeCell ref="BZ356:CA357"/>
    <mergeCell ref="F359:G360"/>
    <mergeCell ref="H359:I360"/>
    <mergeCell ref="DT358:DU359"/>
    <mergeCell ref="X359:Y360"/>
    <mergeCell ref="BV360:BW360"/>
    <mergeCell ref="BX360:BY360"/>
    <mergeCell ref="BZ360:CA360"/>
    <mergeCell ref="CB360:CC360"/>
    <mergeCell ref="A359:B362"/>
    <mergeCell ref="DV358:DV359"/>
    <mergeCell ref="BZ358:CA359"/>
    <mergeCell ref="CB358:CC359"/>
    <mergeCell ref="CD358:CE359"/>
    <mergeCell ref="CF358:CF359"/>
    <mergeCell ref="CV358:CV359"/>
    <mergeCell ref="CW358:DK359"/>
    <mergeCell ref="R361:S362"/>
    <mergeCell ref="T361:U362"/>
    <mergeCell ref="L359:M360"/>
    <mergeCell ref="O359:P362"/>
    <mergeCell ref="Q359:Q360"/>
    <mergeCell ref="R359:S360"/>
    <mergeCell ref="T359:U360"/>
    <mergeCell ref="L363:M364"/>
    <mergeCell ref="O363:P366"/>
    <mergeCell ref="Z359:AA360"/>
    <mergeCell ref="C361:C362"/>
    <mergeCell ref="D361:E362"/>
    <mergeCell ref="F361:G362"/>
    <mergeCell ref="H361:I362"/>
    <mergeCell ref="J361:K362"/>
    <mergeCell ref="L361:M362"/>
    <mergeCell ref="Q361:Q362"/>
    <mergeCell ref="A363:B366"/>
    <mergeCell ref="C363:C364"/>
    <mergeCell ref="D363:E364"/>
    <mergeCell ref="F363:G364"/>
    <mergeCell ref="H363:I364"/>
    <mergeCell ref="J363:K364"/>
    <mergeCell ref="J359:K360"/>
    <mergeCell ref="X361:Y362"/>
    <mergeCell ref="Z361:AA362"/>
    <mergeCell ref="Q363:Q364"/>
    <mergeCell ref="R363:S364"/>
    <mergeCell ref="T363:U364"/>
    <mergeCell ref="V363:W364"/>
    <mergeCell ref="X363:Y364"/>
    <mergeCell ref="Z363:AA364"/>
    <mergeCell ref="Z365:AA366"/>
    <mergeCell ref="C365:C366"/>
    <mergeCell ref="D365:E366"/>
    <mergeCell ref="F365:G366"/>
    <mergeCell ref="H365:I366"/>
    <mergeCell ref="J365:K366"/>
    <mergeCell ref="L365:M366"/>
    <mergeCell ref="L367:M368"/>
    <mergeCell ref="O367:P370"/>
    <mergeCell ref="H369:I370"/>
    <mergeCell ref="J369:K370"/>
    <mergeCell ref="L369:M370"/>
    <mergeCell ref="V361:W362"/>
    <mergeCell ref="BF368:BF369"/>
    <mergeCell ref="BG368:BU369"/>
    <mergeCell ref="BV368:BW369"/>
    <mergeCell ref="BX368:BY369"/>
    <mergeCell ref="Q365:Q366"/>
    <mergeCell ref="R365:S366"/>
    <mergeCell ref="T365:U366"/>
    <mergeCell ref="V365:W366"/>
    <mergeCell ref="X365:Y366"/>
    <mergeCell ref="CT366:CU369"/>
    <mergeCell ref="BZ368:CA369"/>
    <mergeCell ref="CB368:CC369"/>
    <mergeCell ref="CD368:CE369"/>
    <mergeCell ref="CF368:CF369"/>
    <mergeCell ref="AQ366:BC369"/>
    <mergeCell ref="BD366:BE369"/>
    <mergeCell ref="BF366:BF367"/>
    <mergeCell ref="BG366:BU367"/>
    <mergeCell ref="BV366:BW367"/>
    <mergeCell ref="Q369:Q370"/>
    <mergeCell ref="R369:S370"/>
    <mergeCell ref="T369:U370"/>
    <mergeCell ref="V369:W370"/>
    <mergeCell ref="X369:Y370"/>
    <mergeCell ref="Z369:AA370"/>
    <mergeCell ref="CV366:CV367"/>
    <mergeCell ref="CW366:DK367"/>
    <mergeCell ref="DL366:DM367"/>
    <mergeCell ref="DN366:DO367"/>
    <mergeCell ref="BZ366:CA367"/>
    <mergeCell ref="CB366:CC367"/>
    <mergeCell ref="CD366:CE367"/>
    <mergeCell ref="CF366:CF367"/>
    <mergeCell ref="BV370:BW370"/>
    <mergeCell ref="BX370:BY370"/>
    <mergeCell ref="BZ370:CA370"/>
    <mergeCell ref="CB370:CC370"/>
    <mergeCell ref="DV366:DV367"/>
    <mergeCell ref="C367:C368"/>
    <mergeCell ref="D367:E368"/>
    <mergeCell ref="F367:G368"/>
    <mergeCell ref="H367:I368"/>
    <mergeCell ref="J367:K368"/>
    <mergeCell ref="DR368:DS369"/>
    <mergeCell ref="Q367:Q368"/>
    <mergeCell ref="R367:S368"/>
    <mergeCell ref="T367:U368"/>
    <mergeCell ref="V367:W368"/>
    <mergeCell ref="X367:Y368"/>
    <mergeCell ref="Z367:AA368"/>
    <mergeCell ref="DP366:DQ367"/>
    <mergeCell ref="DR366:DS367"/>
    <mergeCell ref="CG366:CS369"/>
    <mergeCell ref="DV368:DV369"/>
    <mergeCell ref="C369:C370"/>
    <mergeCell ref="D369:E370"/>
    <mergeCell ref="F369:G370"/>
    <mergeCell ref="CV368:CV369"/>
    <mergeCell ref="C371:C372"/>
    <mergeCell ref="D371:E372"/>
    <mergeCell ref="F371:G372"/>
    <mergeCell ref="H371:I372"/>
    <mergeCell ref="J371:K372"/>
    <mergeCell ref="DT368:DU369"/>
    <mergeCell ref="CW368:DK369"/>
    <mergeCell ref="DL368:DM369"/>
    <mergeCell ref="DN368:DO369"/>
    <mergeCell ref="DP368:DQ369"/>
    <mergeCell ref="L371:M372"/>
    <mergeCell ref="O371:P374"/>
    <mergeCell ref="Q371:Q372"/>
    <mergeCell ref="R371:S372"/>
    <mergeCell ref="T371:U372"/>
    <mergeCell ref="V371:W372"/>
    <mergeCell ref="T373:U374"/>
    <mergeCell ref="V373:W374"/>
    <mergeCell ref="X371:Y372"/>
    <mergeCell ref="Z371:AA372"/>
    <mergeCell ref="C373:C374"/>
    <mergeCell ref="D373:E374"/>
    <mergeCell ref="F373:G374"/>
    <mergeCell ref="H373:I374"/>
    <mergeCell ref="J373:K374"/>
    <mergeCell ref="L373:M374"/>
    <mergeCell ref="Q373:Q374"/>
    <mergeCell ref="R373:S374"/>
    <mergeCell ref="X373:Y374"/>
    <mergeCell ref="Z373:AA374"/>
    <mergeCell ref="DL370:DM370"/>
    <mergeCell ref="AQ376:BC379"/>
    <mergeCell ref="BD376:BE379"/>
    <mergeCell ref="BF376:BF377"/>
    <mergeCell ref="BG376:BU377"/>
    <mergeCell ref="BV376:BW377"/>
    <mergeCell ref="BX376:BY377"/>
    <mergeCell ref="BZ376:CA377"/>
    <mergeCell ref="CB376:CC377"/>
    <mergeCell ref="CD376:CE377"/>
    <mergeCell ref="CF376:CF377"/>
    <mergeCell ref="DT376:DU377"/>
    <mergeCell ref="DV376:DV377"/>
    <mergeCell ref="BF378:BF379"/>
    <mergeCell ref="BG378:BU379"/>
    <mergeCell ref="BV378:BW379"/>
    <mergeCell ref="BX378:BY379"/>
    <mergeCell ref="BZ378:CA379"/>
    <mergeCell ref="CB378:CC379"/>
    <mergeCell ref="DL376:DM377"/>
    <mergeCell ref="DN376:DO377"/>
    <mergeCell ref="CG376:CS379"/>
    <mergeCell ref="CT376:CU379"/>
    <mergeCell ref="CV376:CV377"/>
    <mergeCell ref="CW376:DK377"/>
    <mergeCell ref="DP376:DQ377"/>
    <mergeCell ref="DR376:DS377"/>
    <mergeCell ref="DT378:DU379"/>
    <mergeCell ref="DV378:DV379"/>
    <mergeCell ref="BG386:BU387"/>
    <mergeCell ref="BV386:BW387"/>
    <mergeCell ref="BX386:BY387"/>
    <mergeCell ref="CD378:CE379"/>
    <mergeCell ref="CF378:CF379"/>
    <mergeCell ref="CD386:CE387"/>
    <mergeCell ref="CF386:CF387"/>
    <mergeCell ref="CG386:CS389"/>
    <mergeCell ref="CT386:CU389"/>
    <mergeCell ref="DP378:DQ379"/>
    <mergeCell ref="DR378:DS379"/>
    <mergeCell ref="CV378:CV379"/>
    <mergeCell ref="CW378:DK379"/>
    <mergeCell ref="DL378:DM379"/>
    <mergeCell ref="DN378:DO379"/>
    <mergeCell ref="CV386:CV387"/>
    <mergeCell ref="CW386:DK387"/>
    <mergeCell ref="DL386:DM387"/>
    <mergeCell ref="DN386:DO387"/>
    <mergeCell ref="DP386:DQ387"/>
    <mergeCell ref="DR386:DS387"/>
    <mergeCell ref="DR388:DS389"/>
    <mergeCell ref="BV380:BW380"/>
    <mergeCell ref="BX380:BY380"/>
    <mergeCell ref="BZ380:CA380"/>
    <mergeCell ref="CB380:CC380"/>
    <mergeCell ref="CD380:CE380"/>
    <mergeCell ref="DV386:DV387"/>
    <mergeCell ref="BF388:BF389"/>
    <mergeCell ref="BG388:BU389"/>
    <mergeCell ref="BV388:BW389"/>
    <mergeCell ref="BX388:BY389"/>
    <mergeCell ref="BZ388:CA389"/>
    <mergeCell ref="CB388:CC389"/>
    <mergeCell ref="CD388:CE389"/>
    <mergeCell ref="CF388:CF389"/>
    <mergeCell ref="DV388:DV389"/>
    <mergeCell ref="A391:E392"/>
    <mergeCell ref="F391:AG392"/>
    <mergeCell ref="AH391:AJ392"/>
    <mergeCell ref="AK391:AO392"/>
    <mergeCell ref="AQ391:BC394"/>
    <mergeCell ref="BD391:BE394"/>
    <mergeCell ref="BF391:BF392"/>
    <mergeCell ref="BG391:BU392"/>
    <mergeCell ref="CV388:CV389"/>
    <mergeCell ref="DL391:DM392"/>
    <mergeCell ref="DN391:DO392"/>
    <mergeCell ref="DL393:DM394"/>
    <mergeCell ref="DN393:DO394"/>
    <mergeCell ref="CF391:CF392"/>
    <mergeCell ref="DT388:DU389"/>
    <mergeCell ref="CW388:DK389"/>
    <mergeCell ref="DL388:DM389"/>
    <mergeCell ref="DN388:DO389"/>
    <mergeCell ref="DP388:DQ389"/>
    <mergeCell ref="AQ386:BC389"/>
    <mergeCell ref="BD386:BE389"/>
    <mergeCell ref="BF386:BF387"/>
    <mergeCell ref="FB391:FC392"/>
    <mergeCell ref="FD391:FE392"/>
    <mergeCell ref="FF391:FG392"/>
    <mergeCell ref="FH391:FI392"/>
    <mergeCell ref="DP391:DQ392"/>
    <mergeCell ref="DR391:DS392"/>
    <mergeCell ref="DT391:DU392"/>
    <mergeCell ref="DV391:DV392"/>
    <mergeCell ref="DW391:EI394"/>
    <mergeCell ref="EJ391:EK394"/>
    <mergeCell ref="CW391:DK392"/>
    <mergeCell ref="FJ391:FK392"/>
    <mergeCell ref="FL391:FL392"/>
    <mergeCell ref="F393:AG394"/>
    <mergeCell ref="AH393:AJ394"/>
    <mergeCell ref="AK393:AO394"/>
    <mergeCell ref="BF393:BF394"/>
    <mergeCell ref="BG393:BU394"/>
    <mergeCell ref="EL391:EL392"/>
    <mergeCell ref="EM391:FA392"/>
    <mergeCell ref="FH393:FI394"/>
    <mergeCell ref="BZ393:CA394"/>
    <mergeCell ref="CB393:CC394"/>
    <mergeCell ref="CD393:CE394"/>
    <mergeCell ref="CF393:CF394"/>
    <mergeCell ref="CV393:CV394"/>
    <mergeCell ref="CW393:DK394"/>
    <mergeCell ref="CG391:CS394"/>
    <mergeCell ref="CT391:CU394"/>
    <mergeCell ref="CV391:CV392"/>
    <mergeCell ref="EL393:EL394"/>
    <mergeCell ref="EM393:FA394"/>
    <mergeCell ref="FB393:FC394"/>
    <mergeCell ref="FD393:FE394"/>
    <mergeCell ref="FF393:FG394"/>
    <mergeCell ref="DP393:DQ394"/>
    <mergeCell ref="DR393:DS394"/>
    <mergeCell ref="DT393:DU394"/>
    <mergeCell ref="DV393:DV394"/>
    <mergeCell ref="AF397:AG398"/>
    <mergeCell ref="AH397:AI398"/>
    <mergeCell ref="FL393:FL394"/>
    <mergeCell ref="A395:C396"/>
    <mergeCell ref="D395:E396"/>
    <mergeCell ref="F395:H396"/>
    <mergeCell ref="Z395:AA396"/>
    <mergeCell ref="AB395:AC396"/>
    <mergeCell ref="AD395:AE396"/>
    <mergeCell ref="AF395:AG396"/>
    <mergeCell ref="I395:M396"/>
    <mergeCell ref="N395:Y396"/>
    <mergeCell ref="AJ395:AK396"/>
    <mergeCell ref="AL395:AM396"/>
    <mergeCell ref="AN395:AO396"/>
    <mergeCell ref="A397:B398"/>
    <mergeCell ref="C397:Y398"/>
    <mergeCell ref="Z397:AA398"/>
    <mergeCell ref="AB397:AC398"/>
    <mergeCell ref="AD397:AE398"/>
    <mergeCell ref="AJ397:AK398"/>
    <mergeCell ref="AL397:AM398"/>
    <mergeCell ref="AN397:AO398"/>
    <mergeCell ref="A399:B400"/>
    <mergeCell ref="C399:Y400"/>
    <mergeCell ref="Z399:AA400"/>
    <mergeCell ref="AB399:AC400"/>
    <mergeCell ref="AD399:AE400"/>
    <mergeCell ref="AH395:AI396"/>
    <mergeCell ref="AJ399:AK400"/>
    <mergeCell ref="AL399:AM400"/>
    <mergeCell ref="AN399:AO400"/>
    <mergeCell ref="A401:B402"/>
    <mergeCell ref="C401:Y402"/>
    <mergeCell ref="Z401:AA402"/>
    <mergeCell ref="AB401:AC402"/>
    <mergeCell ref="AD401:AE402"/>
    <mergeCell ref="CV403:CV404"/>
    <mergeCell ref="CW403:DK404"/>
    <mergeCell ref="BF401:BF402"/>
    <mergeCell ref="BG401:BU402"/>
    <mergeCell ref="BV401:BW402"/>
    <mergeCell ref="AJ401:AK402"/>
    <mergeCell ref="AL401:AM402"/>
    <mergeCell ref="AN401:AO402"/>
    <mergeCell ref="AQ401:BC404"/>
    <mergeCell ref="BD401:BE404"/>
    <mergeCell ref="AF399:AG400"/>
    <mergeCell ref="AH399:AI400"/>
    <mergeCell ref="CD395:CE395"/>
    <mergeCell ref="DV401:DV402"/>
    <mergeCell ref="CD401:CE402"/>
    <mergeCell ref="CF401:CF402"/>
    <mergeCell ref="CG401:CS404"/>
    <mergeCell ref="CT401:CU404"/>
    <mergeCell ref="CV401:CV402"/>
    <mergeCell ref="CW401:DK402"/>
    <mergeCell ref="CD403:CE404"/>
    <mergeCell ref="CF403:CF404"/>
    <mergeCell ref="BZ403:CA404"/>
    <mergeCell ref="CB403:CC404"/>
    <mergeCell ref="BZ401:CA402"/>
    <mergeCell ref="CB401:CC402"/>
    <mergeCell ref="AF401:AG402"/>
    <mergeCell ref="AH401:AI402"/>
    <mergeCell ref="A403:B404"/>
    <mergeCell ref="C403:Y404"/>
    <mergeCell ref="Z403:AA404"/>
    <mergeCell ref="AB403:AC404"/>
    <mergeCell ref="AD403:AE404"/>
    <mergeCell ref="AF403:AG404"/>
    <mergeCell ref="AH403:AI404"/>
    <mergeCell ref="AJ403:AK404"/>
    <mergeCell ref="AL403:AM404"/>
    <mergeCell ref="AN403:AO404"/>
    <mergeCell ref="A412:B415"/>
    <mergeCell ref="J414:K415"/>
    <mergeCell ref="L414:M415"/>
    <mergeCell ref="Q414:Q415"/>
    <mergeCell ref="R414:S415"/>
    <mergeCell ref="DV403:DV404"/>
    <mergeCell ref="BF403:BF404"/>
    <mergeCell ref="BG403:BU404"/>
    <mergeCell ref="BV403:BW404"/>
    <mergeCell ref="BX403:BY404"/>
    <mergeCell ref="Z407:AA408"/>
    <mergeCell ref="AB407:AC408"/>
    <mergeCell ref="AD407:AE408"/>
    <mergeCell ref="AF407:AG408"/>
    <mergeCell ref="A405:B406"/>
    <mergeCell ref="C405:Y406"/>
    <mergeCell ref="Z405:AA406"/>
    <mergeCell ref="AB405:AC406"/>
    <mergeCell ref="AD405:AE406"/>
    <mergeCell ref="AF405:AG406"/>
    <mergeCell ref="AN412:AO413"/>
    <mergeCell ref="AH414:AI415"/>
    <mergeCell ref="DV411:DV412"/>
    <mergeCell ref="CD411:CE412"/>
    <mergeCell ref="CF411:CF412"/>
    <mergeCell ref="CG411:CS414"/>
    <mergeCell ref="CT411:CU414"/>
    <mergeCell ref="DP413:DQ414"/>
    <mergeCell ref="DR413:DS414"/>
    <mergeCell ref="DT413:DU414"/>
    <mergeCell ref="DV413:DV414"/>
    <mergeCell ref="C414:C415"/>
    <mergeCell ref="X418:Y419"/>
    <mergeCell ref="AN414:AO415"/>
    <mergeCell ref="T414:U415"/>
    <mergeCell ref="V414:W415"/>
    <mergeCell ref="Z416:AA417"/>
    <mergeCell ref="CV411:CV412"/>
    <mergeCell ref="CW411:DK412"/>
    <mergeCell ref="F412:G413"/>
    <mergeCell ref="H412:I413"/>
    <mergeCell ref="J412:K413"/>
    <mergeCell ref="AH405:AI406"/>
    <mergeCell ref="AJ405:AK406"/>
    <mergeCell ref="AL405:AM406"/>
    <mergeCell ref="AN405:AO406"/>
    <mergeCell ref="DL411:DM412"/>
    <mergeCell ref="DN411:DO412"/>
    <mergeCell ref="AH407:AI408"/>
    <mergeCell ref="AJ407:AK408"/>
    <mergeCell ref="AL407:AM408"/>
    <mergeCell ref="AN407:AO408"/>
    <mergeCell ref="AL412:AM413"/>
    <mergeCell ref="DN413:DO414"/>
    <mergeCell ref="BF413:BF414"/>
    <mergeCell ref="DL405:DM405"/>
    <mergeCell ref="DN405:DO405"/>
    <mergeCell ref="D414:E415"/>
    <mergeCell ref="F414:G415"/>
    <mergeCell ref="H414:I415"/>
    <mergeCell ref="DL413:DM414"/>
    <mergeCell ref="L412:M413"/>
    <mergeCell ref="O412:P415"/>
    <mergeCell ref="Q412:Q413"/>
    <mergeCell ref="R412:S413"/>
    <mergeCell ref="T412:U413"/>
    <mergeCell ref="V412:W413"/>
    <mergeCell ref="CB413:CC414"/>
    <mergeCell ref="X412:Y413"/>
    <mergeCell ref="Z412:AA413"/>
    <mergeCell ref="BV415:BW415"/>
    <mergeCell ref="BX415:BY415"/>
    <mergeCell ref="BZ415:CA415"/>
    <mergeCell ref="CB415:CC415"/>
    <mergeCell ref="CD415:CE415"/>
    <mergeCell ref="AQ411:BC414"/>
    <mergeCell ref="BD411:BE414"/>
    <mergeCell ref="AJ412:AK413"/>
    <mergeCell ref="BG413:BU414"/>
    <mergeCell ref="BV413:BW414"/>
    <mergeCell ref="BX413:BY414"/>
    <mergeCell ref="BZ413:CA414"/>
    <mergeCell ref="CD413:CE414"/>
    <mergeCell ref="CF413:CF414"/>
    <mergeCell ref="CV413:CV414"/>
    <mergeCell ref="CW413:DK414"/>
    <mergeCell ref="BF411:BF412"/>
    <mergeCell ref="BG411:BU412"/>
    <mergeCell ref="CB411:CC412"/>
    <mergeCell ref="A416:B419"/>
    <mergeCell ref="L418:M419"/>
    <mergeCell ref="Q418:Q419"/>
    <mergeCell ref="R418:S419"/>
    <mergeCell ref="T418:U419"/>
    <mergeCell ref="O416:P419"/>
    <mergeCell ref="X414:Y415"/>
    <mergeCell ref="Z414:AA415"/>
    <mergeCell ref="AE414:AE415"/>
    <mergeCell ref="AF414:AG415"/>
    <mergeCell ref="AJ414:AK415"/>
    <mergeCell ref="AL414:AM415"/>
    <mergeCell ref="AC412:AD415"/>
    <mergeCell ref="AE412:AE413"/>
    <mergeCell ref="AF412:AG413"/>
    <mergeCell ref="AH412:AI413"/>
    <mergeCell ref="Z418:AA419"/>
    <mergeCell ref="F416:G417"/>
    <mergeCell ref="H416:I417"/>
    <mergeCell ref="J416:K417"/>
    <mergeCell ref="L416:M417"/>
    <mergeCell ref="C418:C419"/>
    <mergeCell ref="D418:E419"/>
    <mergeCell ref="F418:G419"/>
    <mergeCell ref="H418:I419"/>
    <mergeCell ref="J418:K419"/>
    <mergeCell ref="Q416:Q417"/>
    <mergeCell ref="R416:S417"/>
    <mergeCell ref="T416:U417"/>
    <mergeCell ref="V416:W417"/>
    <mergeCell ref="X416:Y417"/>
    <mergeCell ref="V418:W419"/>
    <mergeCell ref="CF423:CF424"/>
    <mergeCell ref="CV423:CV424"/>
    <mergeCell ref="CW423:DK424"/>
    <mergeCell ref="BV421:BW422"/>
    <mergeCell ref="BX421:BY422"/>
    <mergeCell ref="H420:I421"/>
    <mergeCell ref="J420:K421"/>
    <mergeCell ref="L420:M421"/>
    <mergeCell ref="O420:P423"/>
    <mergeCell ref="Q420:Q421"/>
    <mergeCell ref="F420:G421"/>
    <mergeCell ref="BV423:BW424"/>
    <mergeCell ref="BX423:BY424"/>
    <mergeCell ref="R420:S421"/>
    <mergeCell ref="T420:U421"/>
    <mergeCell ref="V420:W421"/>
    <mergeCell ref="X420:Y421"/>
    <mergeCell ref="Z420:AA421"/>
    <mergeCell ref="T424:U425"/>
    <mergeCell ref="V424:W425"/>
    <mergeCell ref="CD421:CE422"/>
    <mergeCell ref="CF421:CF422"/>
    <mergeCell ref="CG421:CS424"/>
    <mergeCell ref="CT421:CU424"/>
    <mergeCell ref="CV421:CV422"/>
    <mergeCell ref="T422:U423"/>
    <mergeCell ref="CW421:DK422"/>
    <mergeCell ref="BD421:BE424"/>
    <mergeCell ref="BF421:BF422"/>
    <mergeCell ref="BG421:BU422"/>
    <mergeCell ref="Z424:AA425"/>
    <mergeCell ref="V430:W431"/>
    <mergeCell ref="X428:Y429"/>
    <mergeCell ref="Z428:AA429"/>
    <mergeCell ref="X426:Y427"/>
    <mergeCell ref="Z426:AA427"/>
    <mergeCell ref="BV425:BW425"/>
    <mergeCell ref="BX425:BY425"/>
    <mergeCell ref="BZ425:CA425"/>
    <mergeCell ref="CB425:CC425"/>
    <mergeCell ref="CD425:CE425"/>
    <mergeCell ref="CB421:CC422"/>
    <mergeCell ref="DV421:DV422"/>
    <mergeCell ref="C422:C423"/>
    <mergeCell ref="D422:E423"/>
    <mergeCell ref="F422:G423"/>
    <mergeCell ref="H422:I423"/>
    <mergeCell ref="J422:K423"/>
    <mergeCell ref="L422:M423"/>
    <mergeCell ref="Q422:Q423"/>
    <mergeCell ref="R422:S423"/>
    <mergeCell ref="AQ421:BC424"/>
    <mergeCell ref="V422:W423"/>
    <mergeCell ref="X422:Y423"/>
    <mergeCell ref="Z422:AA423"/>
    <mergeCell ref="X424:Y425"/>
    <mergeCell ref="BZ421:CA422"/>
    <mergeCell ref="BF423:BF424"/>
    <mergeCell ref="BG423:BU424"/>
    <mergeCell ref="DV423:DV424"/>
    <mergeCell ref="BZ423:CA424"/>
    <mergeCell ref="CB423:CC424"/>
    <mergeCell ref="CD423:CE424"/>
    <mergeCell ref="D424:E425"/>
    <mergeCell ref="F424:G425"/>
    <mergeCell ref="H424:I425"/>
    <mergeCell ref="J424:K425"/>
    <mergeCell ref="L426:M427"/>
    <mergeCell ref="F430:G431"/>
    <mergeCell ref="H430:I431"/>
    <mergeCell ref="J430:K431"/>
    <mergeCell ref="L430:M431"/>
    <mergeCell ref="Z430:AA431"/>
    <mergeCell ref="AQ431:BC434"/>
    <mergeCell ref="J432:K433"/>
    <mergeCell ref="L432:M433"/>
    <mergeCell ref="O432:P435"/>
    <mergeCell ref="DP435:DQ435"/>
    <mergeCell ref="DR435:DS435"/>
    <mergeCell ref="DT435:DU435"/>
    <mergeCell ref="CT431:CU434"/>
    <mergeCell ref="BZ433:CA434"/>
    <mergeCell ref="CB433:CC434"/>
    <mergeCell ref="CF433:CF434"/>
    <mergeCell ref="F426:G427"/>
    <mergeCell ref="H426:I427"/>
    <mergeCell ref="J426:K427"/>
    <mergeCell ref="R426:S427"/>
    <mergeCell ref="T426:U427"/>
    <mergeCell ref="O424:P427"/>
    <mergeCell ref="Q424:Q425"/>
    <mergeCell ref="R424:S425"/>
    <mergeCell ref="L424:M425"/>
    <mergeCell ref="BZ431:CA432"/>
    <mergeCell ref="CB431:CC432"/>
    <mergeCell ref="T428:U429"/>
    <mergeCell ref="V428:W429"/>
    <mergeCell ref="X430:Y431"/>
    <mergeCell ref="T434:U435"/>
    <mergeCell ref="V434:W435"/>
    <mergeCell ref="X434:Y435"/>
    <mergeCell ref="Z434:AA435"/>
    <mergeCell ref="A436:B439"/>
    <mergeCell ref="C436:C437"/>
    <mergeCell ref="D436:E437"/>
    <mergeCell ref="F436:G437"/>
    <mergeCell ref="H436:I437"/>
    <mergeCell ref="Q438:Q439"/>
    <mergeCell ref="R438:S439"/>
    <mergeCell ref="DV431:DV432"/>
    <mergeCell ref="A432:B435"/>
    <mergeCell ref="C432:C433"/>
    <mergeCell ref="D432:E433"/>
    <mergeCell ref="F432:G433"/>
    <mergeCell ref="H432:I433"/>
    <mergeCell ref="BF431:BF432"/>
    <mergeCell ref="BG431:BU432"/>
    <mergeCell ref="Q428:Q429"/>
    <mergeCell ref="R428:S429"/>
    <mergeCell ref="Q430:Q431"/>
    <mergeCell ref="CD431:CE432"/>
    <mergeCell ref="CF431:CF432"/>
    <mergeCell ref="CG431:CS434"/>
    <mergeCell ref="F428:G429"/>
    <mergeCell ref="CD433:CE434"/>
    <mergeCell ref="R430:S431"/>
    <mergeCell ref="T430:U431"/>
    <mergeCell ref="CV431:CV432"/>
    <mergeCell ref="CW431:DK432"/>
    <mergeCell ref="DL431:DM432"/>
    <mergeCell ref="Z432:AA433"/>
    <mergeCell ref="BG433:BU434"/>
    <mergeCell ref="BV433:BW434"/>
    <mergeCell ref="BX433:BY434"/>
    <mergeCell ref="DL435:DM435"/>
    <mergeCell ref="DN435:DO435"/>
    <mergeCell ref="BV431:BW432"/>
    <mergeCell ref="BX431:BY432"/>
    <mergeCell ref="BF433:BF434"/>
    <mergeCell ref="BD431:BE434"/>
    <mergeCell ref="CW433:DK434"/>
    <mergeCell ref="DL433:DM434"/>
    <mergeCell ref="DN433:DO434"/>
    <mergeCell ref="DP433:DQ434"/>
    <mergeCell ref="BV435:BW435"/>
    <mergeCell ref="BX435:BY435"/>
    <mergeCell ref="BZ435:CA435"/>
    <mergeCell ref="CB435:CC435"/>
    <mergeCell ref="CD435:CE435"/>
    <mergeCell ref="DV433:DV434"/>
    <mergeCell ref="C434:C435"/>
    <mergeCell ref="D434:E435"/>
    <mergeCell ref="F434:G435"/>
    <mergeCell ref="H434:I435"/>
    <mergeCell ref="J434:K435"/>
    <mergeCell ref="L434:M435"/>
    <mergeCell ref="Q434:Q435"/>
    <mergeCell ref="R434:S435"/>
    <mergeCell ref="CV433:CV434"/>
    <mergeCell ref="L436:M437"/>
    <mergeCell ref="O436:P439"/>
    <mergeCell ref="Q436:Q437"/>
    <mergeCell ref="R436:S437"/>
    <mergeCell ref="T436:U437"/>
    <mergeCell ref="V436:W437"/>
    <mergeCell ref="T438:U439"/>
    <mergeCell ref="V438:W439"/>
    <mergeCell ref="X436:Y437"/>
    <mergeCell ref="Z436:AA437"/>
    <mergeCell ref="C438:C439"/>
    <mergeCell ref="D438:E439"/>
    <mergeCell ref="F438:G439"/>
    <mergeCell ref="H438:I439"/>
    <mergeCell ref="J438:K439"/>
    <mergeCell ref="L438:M439"/>
    <mergeCell ref="J436:K437"/>
    <mergeCell ref="CF441:CF442"/>
    <mergeCell ref="X438:Y439"/>
    <mergeCell ref="Z438:AA439"/>
    <mergeCell ref="AQ441:BC444"/>
    <mergeCell ref="BD441:BE444"/>
    <mergeCell ref="BF441:BF442"/>
    <mergeCell ref="BG441:BU442"/>
    <mergeCell ref="DR441:DS442"/>
    <mergeCell ref="DT441:DU442"/>
    <mergeCell ref="DV441:DV442"/>
    <mergeCell ref="BF443:BF444"/>
    <mergeCell ref="BG443:BU444"/>
    <mergeCell ref="BV443:BW444"/>
    <mergeCell ref="BX443:BY444"/>
    <mergeCell ref="BZ443:CA444"/>
    <mergeCell ref="CB443:CC444"/>
    <mergeCell ref="DL441:DM442"/>
    <mergeCell ref="CW443:DK444"/>
    <mergeCell ref="DL443:DM444"/>
    <mergeCell ref="DN443:DO444"/>
    <mergeCell ref="CG441:CS444"/>
    <mergeCell ref="CT441:CU444"/>
    <mergeCell ref="CV441:CV442"/>
    <mergeCell ref="CW441:DK442"/>
    <mergeCell ref="DN441:DO442"/>
    <mergeCell ref="DV443:DV444"/>
    <mergeCell ref="CB441:CC442"/>
    <mergeCell ref="CD441:CE442"/>
    <mergeCell ref="DT443:DU444"/>
    <mergeCell ref="DP441:DQ442"/>
    <mergeCell ref="BD451:BE454"/>
    <mergeCell ref="BF451:BF452"/>
    <mergeCell ref="BG451:BU452"/>
    <mergeCell ref="BV451:BW452"/>
    <mergeCell ref="BX451:BY452"/>
    <mergeCell ref="CD443:CE444"/>
    <mergeCell ref="CF443:CF444"/>
    <mergeCell ref="CV443:CV444"/>
    <mergeCell ref="DR451:DS452"/>
    <mergeCell ref="BZ451:CA452"/>
    <mergeCell ref="CB451:CC452"/>
    <mergeCell ref="CD451:CE452"/>
    <mergeCell ref="CF451:CF452"/>
    <mergeCell ref="CG451:CS454"/>
    <mergeCell ref="CT451:CU454"/>
    <mergeCell ref="CF453:CF454"/>
    <mergeCell ref="CV451:CV452"/>
    <mergeCell ref="CW451:DK452"/>
    <mergeCell ref="DL451:DM452"/>
    <mergeCell ref="DN451:DO452"/>
    <mergeCell ref="DP451:DQ452"/>
    <mergeCell ref="DR453:DS454"/>
    <mergeCell ref="CB445:CC445"/>
    <mergeCell ref="CD445:CE445"/>
    <mergeCell ref="DP443:DQ444"/>
    <mergeCell ref="DR443:DS444"/>
    <mergeCell ref="BV445:BW445"/>
    <mergeCell ref="BX445:BY445"/>
    <mergeCell ref="BZ445:CA445"/>
    <mergeCell ref="DL445:DM445"/>
    <mergeCell ref="DN445:DO445"/>
    <mergeCell ref="DP445:DQ445"/>
    <mergeCell ref="DV451:DV452"/>
    <mergeCell ref="BF453:BF454"/>
    <mergeCell ref="BG453:BU454"/>
    <mergeCell ref="BV453:BW454"/>
    <mergeCell ref="BX453:BY454"/>
    <mergeCell ref="BZ453:CA454"/>
    <mergeCell ref="CB453:CC454"/>
    <mergeCell ref="CD453:CE454"/>
    <mergeCell ref="DV453:DV454"/>
    <mergeCell ref="A456:E457"/>
    <mergeCell ref="F456:AG457"/>
    <mergeCell ref="AH456:AJ457"/>
    <mergeCell ref="AK456:AO457"/>
    <mergeCell ref="AQ456:BC459"/>
    <mergeCell ref="BD456:BE459"/>
    <mergeCell ref="BF456:BF457"/>
    <mergeCell ref="BG456:BU457"/>
    <mergeCell ref="CV453:CV454"/>
    <mergeCell ref="DL456:DM457"/>
    <mergeCell ref="DN456:DO457"/>
    <mergeCell ref="DL458:DM459"/>
    <mergeCell ref="DN458:DO459"/>
    <mergeCell ref="CF456:CF457"/>
    <mergeCell ref="DT453:DU454"/>
    <mergeCell ref="CW453:DK454"/>
    <mergeCell ref="DL453:DM454"/>
    <mergeCell ref="DN453:DO454"/>
    <mergeCell ref="DP453:DQ454"/>
    <mergeCell ref="DT456:DU457"/>
    <mergeCell ref="DV456:DV457"/>
    <mergeCell ref="CB458:CC459"/>
    <mergeCell ref="AQ451:BC454"/>
    <mergeCell ref="AH458:AJ459"/>
    <mergeCell ref="AK458:AO459"/>
    <mergeCell ref="BF458:BF459"/>
    <mergeCell ref="BG458:BU459"/>
    <mergeCell ref="EL456:EL457"/>
    <mergeCell ref="EM456:FA457"/>
    <mergeCell ref="FB456:FC457"/>
    <mergeCell ref="FD456:FE457"/>
    <mergeCell ref="CW458:DK459"/>
    <mergeCell ref="CG456:CS459"/>
    <mergeCell ref="CT456:CU459"/>
    <mergeCell ref="CV456:CV457"/>
    <mergeCell ref="CW456:DK457"/>
    <mergeCell ref="FJ456:FK457"/>
    <mergeCell ref="FF456:FG457"/>
    <mergeCell ref="FH456:FI457"/>
    <mergeCell ref="DP456:DQ457"/>
    <mergeCell ref="DR456:DS457"/>
    <mergeCell ref="EM458:FA459"/>
    <mergeCell ref="FB458:FC459"/>
    <mergeCell ref="FD458:FE459"/>
    <mergeCell ref="FF458:FG459"/>
    <mergeCell ref="FH458:FI459"/>
    <mergeCell ref="BZ458:CA459"/>
    <mergeCell ref="CF458:CF459"/>
    <mergeCell ref="CV458:CV459"/>
    <mergeCell ref="FL458:FL459"/>
    <mergeCell ref="A460:C461"/>
    <mergeCell ref="D460:E461"/>
    <mergeCell ref="F460:H461"/>
    <mergeCell ref="Z460:AA461"/>
    <mergeCell ref="AB460:AC461"/>
    <mergeCell ref="AD460:AE461"/>
    <mergeCell ref="AF460:AG461"/>
    <mergeCell ref="AH460:AI461"/>
    <mergeCell ref="EL458:EL459"/>
    <mergeCell ref="AJ460:AK461"/>
    <mergeCell ref="AL460:AM461"/>
    <mergeCell ref="AN460:AO461"/>
    <mergeCell ref="A462:B463"/>
    <mergeCell ref="C462:Y463"/>
    <mergeCell ref="Z462:AA463"/>
    <mergeCell ref="AB462:AC463"/>
    <mergeCell ref="AD462:AE463"/>
    <mergeCell ref="AF462:AG463"/>
    <mergeCell ref="AH462:AI463"/>
    <mergeCell ref="AJ462:AK463"/>
    <mergeCell ref="AL462:AM463"/>
    <mergeCell ref="AN462:AO463"/>
    <mergeCell ref="DW456:EI459"/>
    <mergeCell ref="EJ456:EK459"/>
    <mergeCell ref="DP458:DQ459"/>
    <mergeCell ref="DR458:DS459"/>
    <mergeCell ref="DT458:DU459"/>
    <mergeCell ref="DV458:DV459"/>
    <mergeCell ref="FL456:FL457"/>
    <mergeCell ref="CB456:CC457"/>
    <mergeCell ref="CD456:CE457"/>
    <mergeCell ref="A464:B465"/>
    <mergeCell ref="C464:Y465"/>
    <mergeCell ref="Z464:AA465"/>
    <mergeCell ref="AB464:AC465"/>
    <mergeCell ref="AD464:AE465"/>
    <mergeCell ref="AF464:AG465"/>
    <mergeCell ref="AH464:AI465"/>
    <mergeCell ref="A466:B467"/>
    <mergeCell ref="C466:Y467"/>
    <mergeCell ref="Z466:AA467"/>
    <mergeCell ref="AB466:AC467"/>
    <mergeCell ref="AD466:AE467"/>
    <mergeCell ref="AF466:AG467"/>
    <mergeCell ref="AH468:AI469"/>
    <mergeCell ref="AJ468:AK469"/>
    <mergeCell ref="AL468:AM469"/>
    <mergeCell ref="AN468:AO469"/>
    <mergeCell ref="AJ464:AK465"/>
    <mergeCell ref="AL464:AM465"/>
    <mergeCell ref="AN464:AO465"/>
    <mergeCell ref="AH466:AI467"/>
    <mergeCell ref="DV466:DV467"/>
    <mergeCell ref="A468:B469"/>
    <mergeCell ref="C468:Y469"/>
    <mergeCell ref="Z468:AA469"/>
    <mergeCell ref="AB468:AC469"/>
    <mergeCell ref="AD468:AE469"/>
    <mergeCell ref="AF468:AG469"/>
    <mergeCell ref="DV468:DV469"/>
    <mergeCell ref="BF468:BF469"/>
    <mergeCell ref="BG468:BU469"/>
    <mergeCell ref="BV468:BW469"/>
    <mergeCell ref="BX468:BY469"/>
    <mergeCell ref="BZ468:CA469"/>
    <mergeCell ref="CB468:CC469"/>
    <mergeCell ref="BF466:BF467"/>
    <mergeCell ref="BG466:BU467"/>
    <mergeCell ref="BV466:BW467"/>
    <mergeCell ref="AJ466:AK467"/>
    <mergeCell ref="AL466:AM467"/>
    <mergeCell ref="AN466:AO467"/>
    <mergeCell ref="AQ466:BC469"/>
    <mergeCell ref="BD466:BE469"/>
    <mergeCell ref="CF466:CF467"/>
    <mergeCell ref="CG466:CS469"/>
    <mergeCell ref="CT466:CU469"/>
    <mergeCell ref="CV466:CV467"/>
    <mergeCell ref="CW466:DK467"/>
    <mergeCell ref="CD468:CE469"/>
    <mergeCell ref="CF468:CF469"/>
    <mergeCell ref="CV468:CV469"/>
    <mergeCell ref="CW468:DK469"/>
    <mergeCell ref="CB480:CC480"/>
    <mergeCell ref="H479:I480"/>
    <mergeCell ref="X477:Y478"/>
    <mergeCell ref="Z477:AA478"/>
    <mergeCell ref="AC477:AD480"/>
    <mergeCell ref="AE477:AE478"/>
    <mergeCell ref="AF477:AG478"/>
    <mergeCell ref="A470:B471"/>
    <mergeCell ref="C470:Y471"/>
    <mergeCell ref="Z470:AA471"/>
    <mergeCell ref="AB470:AC471"/>
    <mergeCell ref="AD470:AE471"/>
    <mergeCell ref="AF470:AG471"/>
    <mergeCell ref="AH470:AI471"/>
    <mergeCell ref="AJ470:AK471"/>
    <mergeCell ref="AL470:AM471"/>
    <mergeCell ref="AN470:AO471"/>
    <mergeCell ref="A472:B473"/>
    <mergeCell ref="C472:Y473"/>
    <mergeCell ref="Z472:AA473"/>
    <mergeCell ref="AB472:AC473"/>
    <mergeCell ref="AD472:AE473"/>
    <mergeCell ref="AF472:AG473"/>
    <mergeCell ref="AH472:AI473"/>
    <mergeCell ref="AJ472:AK473"/>
    <mergeCell ref="AL472:AM473"/>
    <mergeCell ref="AN472:AO473"/>
    <mergeCell ref="V477:W478"/>
    <mergeCell ref="A477:B480"/>
    <mergeCell ref="C477:C478"/>
    <mergeCell ref="D477:E478"/>
    <mergeCell ref="F477:G478"/>
    <mergeCell ref="DV478:DV479"/>
    <mergeCell ref="BF478:BF479"/>
    <mergeCell ref="BG478:BU479"/>
    <mergeCell ref="BV478:BW479"/>
    <mergeCell ref="BX478:BY479"/>
    <mergeCell ref="BZ478:CA479"/>
    <mergeCell ref="CB478:CC479"/>
    <mergeCell ref="DL478:DM479"/>
    <mergeCell ref="CW478:DK479"/>
    <mergeCell ref="BF476:BF477"/>
    <mergeCell ref="BG476:BU477"/>
    <mergeCell ref="BV476:BW477"/>
    <mergeCell ref="BX476:BY477"/>
    <mergeCell ref="BZ476:CA477"/>
    <mergeCell ref="CB476:CC477"/>
    <mergeCell ref="DV476:DV477"/>
    <mergeCell ref="CD476:CE477"/>
    <mergeCell ref="CF476:CF477"/>
    <mergeCell ref="CG476:CS479"/>
    <mergeCell ref="CT476:CU479"/>
    <mergeCell ref="CV476:CV477"/>
    <mergeCell ref="CW476:DK477"/>
    <mergeCell ref="CD478:CE479"/>
    <mergeCell ref="CF478:CF479"/>
    <mergeCell ref="CV478:CV479"/>
    <mergeCell ref="AN479:AO480"/>
    <mergeCell ref="Z483:AA484"/>
    <mergeCell ref="V481:W482"/>
    <mergeCell ref="AJ479:AK480"/>
    <mergeCell ref="AL479:AM480"/>
    <mergeCell ref="R485:S486"/>
    <mergeCell ref="T485:U486"/>
    <mergeCell ref="V485:W486"/>
    <mergeCell ref="X485:Y486"/>
    <mergeCell ref="Z485:AA486"/>
    <mergeCell ref="R483:S484"/>
    <mergeCell ref="T483:U484"/>
    <mergeCell ref="R481:S482"/>
    <mergeCell ref="AQ476:BC479"/>
    <mergeCell ref="BD476:BE479"/>
    <mergeCell ref="AJ477:AK478"/>
    <mergeCell ref="AL477:AM478"/>
    <mergeCell ref="AN477:AO478"/>
    <mergeCell ref="AH479:AI480"/>
    <mergeCell ref="AH477:AI478"/>
    <mergeCell ref="X479:Y480"/>
    <mergeCell ref="Z479:AA480"/>
    <mergeCell ref="AE479:AE480"/>
    <mergeCell ref="AF479:AG480"/>
    <mergeCell ref="T481:U482"/>
    <mergeCell ref="Z481:AA482"/>
    <mergeCell ref="L477:M478"/>
    <mergeCell ref="Q483:Q484"/>
    <mergeCell ref="X481:Y482"/>
    <mergeCell ref="V483:W484"/>
    <mergeCell ref="X483:Y484"/>
    <mergeCell ref="A481:B484"/>
    <mergeCell ref="C481:C482"/>
    <mergeCell ref="D481:E482"/>
    <mergeCell ref="F481:G482"/>
    <mergeCell ref="H481:I482"/>
    <mergeCell ref="J481:K482"/>
    <mergeCell ref="J477:K478"/>
    <mergeCell ref="C479:C480"/>
    <mergeCell ref="D479:E480"/>
    <mergeCell ref="F479:G480"/>
    <mergeCell ref="J479:K480"/>
    <mergeCell ref="L479:M480"/>
    <mergeCell ref="Q479:Q480"/>
    <mergeCell ref="R479:S480"/>
    <mergeCell ref="T479:U480"/>
    <mergeCell ref="V479:W480"/>
    <mergeCell ref="O477:P480"/>
    <mergeCell ref="Q477:Q478"/>
    <mergeCell ref="R477:S478"/>
    <mergeCell ref="T477:U478"/>
    <mergeCell ref="H477:I478"/>
    <mergeCell ref="C483:C484"/>
    <mergeCell ref="D483:E484"/>
    <mergeCell ref="F483:G484"/>
    <mergeCell ref="H483:I484"/>
    <mergeCell ref="J483:K484"/>
    <mergeCell ref="L483:M484"/>
    <mergeCell ref="A485:B488"/>
    <mergeCell ref="C485:C486"/>
    <mergeCell ref="D485:E486"/>
    <mergeCell ref="F485:G486"/>
    <mergeCell ref="H485:I486"/>
    <mergeCell ref="J485:K486"/>
    <mergeCell ref="BD486:BE489"/>
    <mergeCell ref="L481:M482"/>
    <mergeCell ref="O481:P484"/>
    <mergeCell ref="Q481:Q482"/>
    <mergeCell ref="AQ486:BC489"/>
    <mergeCell ref="V487:W488"/>
    <mergeCell ref="X487:Y488"/>
    <mergeCell ref="Z487:AA488"/>
    <mergeCell ref="X489:Y490"/>
    <mergeCell ref="DV486:DV487"/>
    <mergeCell ref="C487:C488"/>
    <mergeCell ref="D487:E488"/>
    <mergeCell ref="F487:G488"/>
    <mergeCell ref="H487:I488"/>
    <mergeCell ref="J487:K488"/>
    <mergeCell ref="L487:M488"/>
    <mergeCell ref="Q487:Q488"/>
    <mergeCell ref="R487:S488"/>
    <mergeCell ref="T487:U488"/>
    <mergeCell ref="BZ488:CA489"/>
    <mergeCell ref="CB488:CC489"/>
    <mergeCell ref="CD488:CE489"/>
    <mergeCell ref="CF488:CF489"/>
    <mergeCell ref="CV488:CV489"/>
    <mergeCell ref="CW488:DK489"/>
    <mergeCell ref="DL488:DM489"/>
    <mergeCell ref="DN488:DO489"/>
    <mergeCell ref="DP488:DQ489"/>
    <mergeCell ref="DR488:DS489"/>
    <mergeCell ref="DT488:DU489"/>
    <mergeCell ref="DV488:DV489"/>
    <mergeCell ref="V489:W490"/>
    <mergeCell ref="BF486:BF487"/>
    <mergeCell ref="BG486:BU487"/>
    <mergeCell ref="BV486:BW487"/>
    <mergeCell ref="BX486:BY487"/>
    <mergeCell ref="BZ486:CA487"/>
    <mergeCell ref="BF488:BF489"/>
    <mergeCell ref="BG488:BU489"/>
    <mergeCell ref="BV488:BW489"/>
    <mergeCell ref="BX488:BY489"/>
    <mergeCell ref="C491:C492"/>
    <mergeCell ref="D491:E492"/>
    <mergeCell ref="F491:G492"/>
    <mergeCell ref="H491:I492"/>
    <mergeCell ref="J491:K492"/>
    <mergeCell ref="L491:M492"/>
    <mergeCell ref="Q491:Q492"/>
    <mergeCell ref="Z489:AA490"/>
    <mergeCell ref="DN486:DO487"/>
    <mergeCell ref="DP486:DQ487"/>
    <mergeCell ref="DR486:DS487"/>
    <mergeCell ref="DT486:DU487"/>
    <mergeCell ref="CB486:CC487"/>
    <mergeCell ref="CD486:CE487"/>
    <mergeCell ref="CF486:CF487"/>
    <mergeCell ref="CG486:CS489"/>
    <mergeCell ref="CT486:CU489"/>
    <mergeCell ref="CV486:CV487"/>
    <mergeCell ref="CW486:DK487"/>
    <mergeCell ref="DL486:DM487"/>
    <mergeCell ref="L485:M486"/>
    <mergeCell ref="O485:P488"/>
    <mergeCell ref="Q485:Q486"/>
    <mergeCell ref="X491:Y492"/>
    <mergeCell ref="Z491:AA492"/>
    <mergeCell ref="F495:G496"/>
    <mergeCell ref="H495:I496"/>
    <mergeCell ref="J495:K496"/>
    <mergeCell ref="L495:M496"/>
    <mergeCell ref="V491:W492"/>
    <mergeCell ref="V493:W494"/>
    <mergeCell ref="BX496:BY497"/>
    <mergeCell ref="CW496:DK497"/>
    <mergeCell ref="DL496:DM497"/>
    <mergeCell ref="X493:Y494"/>
    <mergeCell ref="Z493:AA494"/>
    <mergeCell ref="Z495:AA496"/>
    <mergeCell ref="A489:B492"/>
    <mergeCell ref="C489:C490"/>
    <mergeCell ref="D489:E490"/>
    <mergeCell ref="F489:G490"/>
    <mergeCell ref="H489:I490"/>
    <mergeCell ref="J489:K490"/>
    <mergeCell ref="R491:S492"/>
    <mergeCell ref="T491:U492"/>
    <mergeCell ref="L489:M490"/>
    <mergeCell ref="O489:P492"/>
    <mergeCell ref="Q489:Q490"/>
    <mergeCell ref="R489:S490"/>
    <mergeCell ref="T489:U490"/>
    <mergeCell ref="L493:M494"/>
    <mergeCell ref="O493:P496"/>
    <mergeCell ref="A493:B496"/>
    <mergeCell ref="C493:C494"/>
    <mergeCell ref="D493:E494"/>
    <mergeCell ref="F493:G494"/>
    <mergeCell ref="H493:I494"/>
    <mergeCell ref="J493:K494"/>
    <mergeCell ref="Q493:Q494"/>
    <mergeCell ref="R493:S494"/>
    <mergeCell ref="T493:U494"/>
    <mergeCell ref="C495:C496"/>
    <mergeCell ref="D495:E496"/>
    <mergeCell ref="BF498:BF499"/>
    <mergeCell ref="BG498:BU499"/>
    <mergeCell ref="BV498:BW499"/>
    <mergeCell ref="BX498:BY499"/>
    <mergeCell ref="Q495:Q496"/>
    <mergeCell ref="R495:S496"/>
    <mergeCell ref="T495:U496"/>
    <mergeCell ref="V495:W496"/>
    <mergeCell ref="X495:Y496"/>
    <mergeCell ref="CT496:CU499"/>
    <mergeCell ref="BZ498:CA499"/>
    <mergeCell ref="CB498:CC499"/>
    <mergeCell ref="CD498:CE499"/>
    <mergeCell ref="CF498:CF499"/>
    <mergeCell ref="AQ496:BC499"/>
    <mergeCell ref="BD496:BE499"/>
    <mergeCell ref="BF496:BF497"/>
    <mergeCell ref="BG496:BU497"/>
    <mergeCell ref="BV496:BW497"/>
    <mergeCell ref="T499:U500"/>
    <mergeCell ref="V499:W500"/>
    <mergeCell ref="X499:Y500"/>
    <mergeCell ref="Z499:AA500"/>
    <mergeCell ref="DN496:DO497"/>
    <mergeCell ref="DP496:DQ497"/>
    <mergeCell ref="DR496:DS497"/>
    <mergeCell ref="BZ496:CA497"/>
    <mergeCell ref="CB496:CC497"/>
    <mergeCell ref="CD496:CE497"/>
    <mergeCell ref="CF496:CF497"/>
    <mergeCell ref="CG496:CS499"/>
    <mergeCell ref="DV496:DV497"/>
    <mergeCell ref="A497:B500"/>
    <mergeCell ref="C497:C498"/>
    <mergeCell ref="D497:E498"/>
    <mergeCell ref="F497:G498"/>
    <mergeCell ref="H497:I498"/>
    <mergeCell ref="J497:K498"/>
    <mergeCell ref="L497:M498"/>
    <mergeCell ref="O497:P500"/>
    <mergeCell ref="CV496:CV497"/>
    <mergeCell ref="Q497:Q498"/>
    <mergeCell ref="R497:S498"/>
    <mergeCell ref="T497:U498"/>
    <mergeCell ref="V497:W498"/>
    <mergeCell ref="X497:Y498"/>
    <mergeCell ref="Z497:AA498"/>
    <mergeCell ref="CV498:CV499"/>
    <mergeCell ref="CW498:DK499"/>
    <mergeCell ref="DL498:DM499"/>
    <mergeCell ref="DN498:DO499"/>
    <mergeCell ref="DP498:DQ499"/>
    <mergeCell ref="DR498:DS499"/>
    <mergeCell ref="DT498:DU499"/>
    <mergeCell ref="DV498:DV499"/>
    <mergeCell ref="C499:C500"/>
    <mergeCell ref="D499:E500"/>
    <mergeCell ref="F499:G500"/>
    <mergeCell ref="H499:I500"/>
    <mergeCell ref="J499:K500"/>
    <mergeCell ref="L499:M500"/>
    <mergeCell ref="Q499:Q500"/>
    <mergeCell ref="R499:S500"/>
    <mergeCell ref="A501:B504"/>
    <mergeCell ref="C501:C502"/>
    <mergeCell ref="D501:E502"/>
    <mergeCell ref="F501:G502"/>
    <mergeCell ref="H501:I502"/>
    <mergeCell ref="J501:K502"/>
    <mergeCell ref="L501:M502"/>
    <mergeCell ref="O501:P504"/>
    <mergeCell ref="Q501:Q502"/>
    <mergeCell ref="R501:S502"/>
    <mergeCell ref="T501:U502"/>
    <mergeCell ref="V501:W502"/>
    <mergeCell ref="T503:U504"/>
    <mergeCell ref="V503:W504"/>
    <mergeCell ref="X501:Y502"/>
    <mergeCell ref="Z501:AA502"/>
    <mergeCell ref="C503:C504"/>
    <mergeCell ref="D503:E504"/>
    <mergeCell ref="F503:G504"/>
    <mergeCell ref="H503:I504"/>
    <mergeCell ref="J503:K504"/>
    <mergeCell ref="L503:M504"/>
    <mergeCell ref="Q503:Q504"/>
    <mergeCell ref="R503:S504"/>
    <mergeCell ref="BV506:BW507"/>
    <mergeCell ref="BX506:BY507"/>
    <mergeCell ref="BZ506:CA507"/>
    <mergeCell ref="CF506:CF507"/>
    <mergeCell ref="X503:Y504"/>
    <mergeCell ref="Z503:AA504"/>
    <mergeCell ref="AQ506:BC509"/>
    <mergeCell ref="BD506:BE509"/>
    <mergeCell ref="BF506:BF507"/>
    <mergeCell ref="BG506:BU507"/>
    <mergeCell ref="DP506:DQ507"/>
    <mergeCell ref="DR506:DS507"/>
    <mergeCell ref="DT506:DU507"/>
    <mergeCell ref="DV506:DV507"/>
    <mergeCell ref="BF508:BF509"/>
    <mergeCell ref="BG508:BU509"/>
    <mergeCell ref="BV508:BW509"/>
    <mergeCell ref="BX508:BY509"/>
    <mergeCell ref="BZ508:CA509"/>
    <mergeCell ref="CB508:CC509"/>
    <mergeCell ref="CW508:DK509"/>
    <mergeCell ref="DL508:DM509"/>
    <mergeCell ref="DN508:DO509"/>
    <mergeCell ref="CG506:CS509"/>
    <mergeCell ref="CT506:CU509"/>
    <mergeCell ref="CV506:CV507"/>
    <mergeCell ref="CW506:DK507"/>
    <mergeCell ref="DL506:DM507"/>
    <mergeCell ref="DN506:DO507"/>
    <mergeCell ref="DV508:DV509"/>
    <mergeCell ref="BX516:BY517"/>
    <mergeCell ref="CD508:CE509"/>
    <mergeCell ref="CF508:CF509"/>
    <mergeCell ref="CV508:CV509"/>
    <mergeCell ref="BZ516:CA517"/>
    <mergeCell ref="CB516:CC517"/>
    <mergeCell ref="CD516:CE517"/>
    <mergeCell ref="CF516:CF517"/>
    <mergeCell ref="CG516:CS519"/>
    <mergeCell ref="CT516:CU519"/>
    <mergeCell ref="CV516:CV517"/>
    <mergeCell ref="CW516:DK517"/>
    <mergeCell ref="BV510:BW510"/>
    <mergeCell ref="BX510:BY510"/>
    <mergeCell ref="BZ510:CA510"/>
    <mergeCell ref="CB510:CC510"/>
    <mergeCell ref="CD510:CE510"/>
    <mergeCell ref="DV516:DV517"/>
    <mergeCell ref="BF518:BF519"/>
    <mergeCell ref="BG518:BU519"/>
    <mergeCell ref="BV518:BW519"/>
    <mergeCell ref="BX518:BY519"/>
    <mergeCell ref="BZ518:CA519"/>
    <mergeCell ref="CB518:CC519"/>
    <mergeCell ref="CD518:CE519"/>
    <mergeCell ref="CF518:CF519"/>
    <mergeCell ref="A355:B358"/>
    <mergeCell ref="C355:C356"/>
    <mergeCell ref="D355:E356"/>
    <mergeCell ref="DV518:DV519"/>
    <mergeCell ref="CV518:CV519"/>
    <mergeCell ref="CW518:DK519"/>
    <mergeCell ref="DL518:DM519"/>
    <mergeCell ref="DN518:DO519"/>
    <mergeCell ref="DP518:DQ519"/>
    <mergeCell ref="DR518:DS519"/>
    <mergeCell ref="C416:C417"/>
    <mergeCell ref="D416:E417"/>
    <mergeCell ref="A371:B374"/>
    <mergeCell ref="A367:B370"/>
    <mergeCell ref="C359:C360"/>
    <mergeCell ref="D359:E360"/>
    <mergeCell ref="C412:C413"/>
    <mergeCell ref="D412:E413"/>
    <mergeCell ref="AQ516:BC519"/>
    <mergeCell ref="BD516:BE519"/>
    <mergeCell ref="BF516:BF517"/>
    <mergeCell ref="BG516:BU517"/>
    <mergeCell ref="BV516:BW517"/>
    <mergeCell ref="A407:B408"/>
    <mergeCell ref="C407:Y408"/>
    <mergeCell ref="D428:E429"/>
    <mergeCell ref="A424:B427"/>
    <mergeCell ref="C426:C427"/>
    <mergeCell ref="D426:E427"/>
    <mergeCell ref="A420:B423"/>
    <mergeCell ref="C420:C421"/>
    <mergeCell ref="D420:E421"/>
    <mergeCell ref="C424:C425"/>
    <mergeCell ref="A458:C459"/>
    <mergeCell ref="D458:E459"/>
    <mergeCell ref="A393:C394"/>
    <mergeCell ref="D393:E394"/>
    <mergeCell ref="A328:C329"/>
    <mergeCell ref="D328:E329"/>
    <mergeCell ref="C430:C431"/>
    <mergeCell ref="D430:E431"/>
    <mergeCell ref="A428:B431"/>
    <mergeCell ref="C428:C429"/>
    <mergeCell ref="F458:AG459"/>
    <mergeCell ref="Q432:Q433"/>
    <mergeCell ref="R432:S433"/>
    <mergeCell ref="T432:U433"/>
    <mergeCell ref="V432:W433"/>
    <mergeCell ref="X432:Y433"/>
    <mergeCell ref="V426:W427"/>
    <mergeCell ref="H428:I429"/>
    <mergeCell ref="J428:K429"/>
    <mergeCell ref="L428:M429"/>
    <mergeCell ref="O428:P431"/>
    <mergeCell ref="Q426:Q427"/>
    <mergeCell ref="A241:B244"/>
    <mergeCell ref="C241:C242"/>
    <mergeCell ref="D241:E242"/>
    <mergeCell ref="C235:C236"/>
    <mergeCell ref="BV15:BW15"/>
    <mergeCell ref="BX15:BY15"/>
    <mergeCell ref="BZ15:CA15"/>
    <mergeCell ref="CB15:CC15"/>
    <mergeCell ref="CD15:CE15"/>
    <mergeCell ref="BX31:BY32"/>
    <mergeCell ref="BZ31:CA32"/>
    <mergeCell ref="BV31:BW32"/>
    <mergeCell ref="BV35:BW35"/>
    <mergeCell ref="BX35:BY35"/>
    <mergeCell ref="BZ35:CA35"/>
    <mergeCell ref="CB35:CC35"/>
    <mergeCell ref="CD35:CE35"/>
    <mergeCell ref="BV70:BW70"/>
    <mergeCell ref="BX70:BY70"/>
    <mergeCell ref="BZ70:CA70"/>
    <mergeCell ref="CB70:CC70"/>
    <mergeCell ref="CD70:CE70"/>
    <mergeCell ref="BV130:BW130"/>
    <mergeCell ref="BX130:BY130"/>
    <mergeCell ref="BZ130:CA130"/>
    <mergeCell ref="CB130:CC130"/>
    <mergeCell ref="CD130:CE130"/>
    <mergeCell ref="BX141:BY142"/>
    <mergeCell ref="BZ141:CA142"/>
    <mergeCell ref="CB141:CC142"/>
    <mergeCell ref="BV133:BW134"/>
    <mergeCell ref="BX133:BY134"/>
    <mergeCell ref="BV5:BW5"/>
    <mergeCell ref="BX5:BY5"/>
    <mergeCell ref="BZ5:CA5"/>
    <mergeCell ref="CB5:CC5"/>
    <mergeCell ref="CD5:CE5"/>
    <mergeCell ref="CB66:CC67"/>
    <mergeCell ref="CD66:CE67"/>
    <mergeCell ref="CB51:CC52"/>
    <mergeCell ref="CD51:CE52"/>
    <mergeCell ref="CB25:CC25"/>
    <mergeCell ref="CD25:CE25"/>
    <mergeCell ref="BV55:BW55"/>
    <mergeCell ref="BX55:BY55"/>
    <mergeCell ref="BZ55:CA55"/>
    <mergeCell ref="CB55:CC55"/>
    <mergeCell ref="CD55:CE55"/>
    <mergeCell ref="BV68:BW69"/>
    <mergeCell ref="BX68:BY69"/>
    <mergeCell ref="BV66:BW67"/>
    <mergeCell ref="BX66:BY67"/>
    <mergeCell ref="BZ66:CA67"/>
    <mergeCell ref="BV45:BW45"/>
    <mergeCell ref="BX45:BY45"/>
    <mergeCell ref="BZ45:CA45"/>
    <mergeCell ref="CB45:CC45"/>
    <mergeCell ref="CD45:CE45"/>
    <mergeCell ref="BV65:BW65"/>
    <mergeCell ref="BX65:BY65"/>
    <mergeCell ref="BZ65:CA65"/>
    <mergeCell ref="CB65:CC65"/>
    <mergeCell ref="CD65:CE65"/>
    <mergeCell ref="BV51:BW52"/>
    <mergeCell ref="BV120:BW120"/>
    <mergeCell ref="BX120:BY120"/>
    <mergeCell ref="BZ120:CA120"/>
    <mergeCell ref="CB120:CC120"/>
    <mergeCell ref="CD120:CE120"/>
    <mergeCell ref="BV90:BW90"/>
    <mergeCell ref="BX90:BY90"/>
    <mergeCell ref="BZ90:CA90"/>
    <mergeCell ref="CB90:CC90"/>
    <mergeCell ref="CD90:CE90"/>
    <mergeCell ref="BV135:BW135"/>
    <mergeCell ref="BX135:BY135"/>
    <mergeCell ref="BZ135:CA135"/>
    <mergeCell ref="CB135:CC135"/>
    <mergeCell ref="CD135:CE135"/>
    <mergeCell ref="CD181:CE182"/>
    <mergeCell ref="BX161:BY162"/>
    <mergeCell ref="BV161:BW162"/>
    <mergeCell ref="BZ161:CA162"/>
    <mergeCell ref="CD110:CE110"/>
    <mergeCell ref="BV155:BW155"/>
    <mergeCell ref="BX155:BY155"/>
    <mergeCell ref="BZ155:CA155"/>
    <mergeCell ref="CB155:CC155"/>
    <mergeCell ref="CD155:CE155"/>
    <mergeCell ref="BV165:BW165"/>
    <mergeCell ref="BX165:BY165"/>
    <mergeCell ref="BZ165:CA165"/>
    <mergeCell ref="CB165:CC165"/>
    <mergeCell ref="CD165:CE165"/>
    <mergeCell ref="BV181:BW182"/>
    <mergeCell ref="BX181:BY182"/>
    <mergeCell ref="BX206:BY207"/>
    <mergeCell ref="BZ206:CA207"/>
    <mergeCell ref="CB206:CC207"/>
    <mergeCell ref="BV198:BW199"/>
    <mergeCell ref="BX198:BY199"/>
    <mergeCell ref="BV196:BW197"/>
    <mergeCell ref="BX196:BY197"/>
    <mergeCell ref="BZ196:CA197"/>
    <mergeCell ref="CB196:CC197"/>
    <mergeCell ref="BV195:BW195"/>
    <mergeCell ref="BX195:BY195"/>
    <mergeCell ref="BZ195:CA195"/>
    <mergeCell ref="CB195:CC195"/>
    <mergeCell ref="CD195:CE195"/>
    <mergeCell ref="BV200:BW200"/>
    <mergeCell ref="BX200:BY200"/>
    <mergeCell ref="BZ200:CA200"/>
    <mergeCell ref="CB200:CC200"/>
    <mergeCell ref="CD200:CE200"/>
    <mergeCell ref="CD198:CE199"/>
    <mergeCell ref="BV210:BW210"/>
    <mergeCell ref="BX210:BY210"/>
    <mergeCell ref="BZ210:CA210"/>
    <mergeCell ref="CB210:CC210"/>
    <mergeCell ref="CD210:CE210"/>
    <mergeCell ref="BV220:BW220"/>
    <mergeCell ref="BX220:BY220"/>
    <mergeCell ref="BZ220:CA220"/>
    <mergeCell ref="CB220:CC220"/>
    <mergeCell ref="CD220:CE220"/>
    <mergeCell ref="CB256:CC257"/>
    <mergeCell ref="CD256:CE257"/>
    <mergeCell ref="CB248:CC249"/>
    <mergeCell ref="BV246:BW247"/>
    <mergeCell ref="BX246:BY247"/>
    <mergeCell ref="BZ246:CA247"/>
    <mergeCell ref="CB246:CC247"/>
    <mergeCell ref="CD246:CE247"/>
    <mergeCell ref="BV230:BW230"/>
    <mergeCell ref="BX230:BY230"/>
    <mergeCell ref="BZ230:CA230"/>
    <mergeCell ref="CB230:CC230"/>
    <mergeCell ref="CD230:CE230"/>
    <mergeCell ref="BV240:BW240"/>
    <mergeCell ref="BX240:BY240"/>
    <mergeCell ref="BZ240:CA240"/>
    <mergeCell ref="CB240:CC240"/>
    <mergeCell ref="CD240:CE240"/>
    <mergeCell ref="BV250:BW250"/>
    <mergeCell ref="BX250:BY250"/>
    <mergeCell ref="BZ250:CA250"/>
    <mergeCell ref="CB250:CC250"/>
    <mergeCell ref="BZ295:CA295"/>
    <mergeCell ref="CB295:CC295"/>
    <mergeCell ref="CD295:CE295"/>
    <mergeCell ref="BV265:BW265"/>
    <mergeCell ref="BX265:BY265"/>
    <mergeCell ref="BZ265:CA265"/>
    <mergeCell ref="CB265:CC265"/>
    <mergeCell ref="CD265:CE265"/>
    <mergeCell ref="BV275:BW275"/>
    <mergeCell ref="BX275:BY275"/>
    <mergeCell ref="BV285:BW285"/>
    <mergeCell ref="BX285:BY285"/>
    <mergeCell ref="BZ285:CA285"/>
    <mergeCell ref="CB285:CC285"/>
    <mergeCell ref="CD285:CE285"/>
    <mergeCell ref="BV295:BW295"/>
    <mergeCell ref="BX295:BY295"/>
    <mergeCell ref="CB291:CC292"/>
    <mergeCell ref="CD291:CE292"/>
    <mergeCell ref="CB390:CC390"/>
    <mergeCell ref="CD390:CE390"/>
    <mergeCell ref="BX401:BY402"/>
    <mergeCell ref="BV330:BW330"/>
    <mergeCell ref="BX330:BY330"/>
    <mergeCell ref="BZ330:CA330"/>
    <mergeCell ref="CB330:CC330"/>
    <mergeCell ref="CD330:CE330"/>
    <mergeCell ref="BZ386:CA387"/>
    <mergeCell ref="CB386:CC387"/>
    <mergeCell ref="BV340:BW340"/>
    <mergeCell ref="BX340:BY340"/>
    <mergeCell ref="BZ340:CA340"/>
    <mergeCell ref="CB340:CC340"/>
    <mergeCell ref="CD340:CE340"/>
    <mergeCell ref="BX366:BY367"/>
    <mergeCell ref="BZ338:CA339"/>
    <mergeCell ref="CB338:CC339"/>
    <mergeCell ref="BV336:BW337"/>
    <mergeCell ref="BX336:BY337"/>
    <mergeCell ref="BZ336:CA337"/>
    <mergeCell ref="CB336:CC337"/>
    <mergeCell ref="BV390:BW390"/>
    <mergeCell ref="BX390:BY390"/>
    <mergeCell ref="BX350:BY350"/>
    <mergeCell ref="BZ350:CA350"/>
    <mergeCell ref="CB350:CC350"/>
    <mergeCell ref="CD350:CE350"/>
    <mergeCell ref="BV395:BW395"/>
    <mergeCell ref="BX395:BY395"/>
    <mergeCell ref="BZ395:CA395"/>
    <mergeCell ref="CB395:CC395"/>
    <mergeCell ref="BZ390:CA390"/>
    <mergeCell ref="CD370:CE370"/>
    <mergeCell ref="BV350:BW350"/>
    <mergeCell ref="CD391:CE392"/>
    <mergeCell ref="BV393:BW394"/>
    <mergeCell ref="BX393:BY394"/>
    <mergeCell ref="BV391:BW392"/>
    <mergeCell ref="BX391:BY392"/>
    <mergeCell ref="BZ391:CA392"/>
    <mergeCell ref="CB391:CC392"/>
    <mergeCell ref="CD360:CE360"/>
    <mergeCell ref="CB356:CC357"/>
    <mergeCell ref="CB460:CC460"/>
    <mergeCell ref="CD460:CE460"/>
    <mergeCell ref="BX466:BY467"/>
    <mergeCell ref="BZ466:CA467"/>
    <mergeCell ref="CB466:CC467"/>
    <mergeCell ref="BV458:BW459"/>
    <mergeCell ref="BX458:BY459"/>
    <mergeCell ref="CD466:CE467"/>
    <mergeCell ref="BZ405:CA405"/>
    <mergeCell ref="CB405:CC405"/>
    <mergeCell ref="CD405:CE405"/>
    <mergeCell ref="BV405:BW405"/>
    <mergeCell ref="BX405:BY405"/>
    <mergeCell ref="CD458:CE459"/>
    <mergeCell ref="BV441:BW442"/>
    <mergeCell ref="BX441:BY442"/>
    <mergeCell ref="BZ441:CA442"/>
    <mergeCell ref="BV411:BW412"/>
    <mergeCell ref="BX411:BY412"/>
    <mergeCell ref="BZ411:CA412"/>
    <mergeCell ref="CD480:CE480"/>
    <mergeCell ref="BV455:BW455"/>
    <mergeCell ref="BX455:BY455"/>
    <mergeCell ref="BZ455:CA455"/>
    <mergeCell ref="CB455:CC455"/>
    <mergeCell ref="CD455:CE455"/>
    <mergeCell ref="BV460:BW460"/>
    <mergeCell ref="BX460:BY460"/>
    <mergeCell ref="BZ460:CA460"/>
    <mergeCell ref="CB506:CC507"/>
    <mergeCell ref="CD506:CE507"/>
    <mergeCell ref="BV470:BW470"/>
    <mergeCell ref="BX470:BY470"/>
    <mergeCell ref="BZ470:CA470"/>
    <mergeCell ref="CB470:CC470"/>
    <mergeCell ref="CD470:CE470"/>
    <mergeCell ref="BV480:BW480"/>
    <mergeCell ref="BX480:BY480"/>
    <mergeCell ref="BZ480:CA480"/>
    <mergeCell ref="BV490:BW490"/>
    <mergeCell ref="BX490:BY490"/>
    <mergeCell ref="BZ490:CA490"/>
    <mergeCell ref="CB490:CC490"/>
    <mergeCell ref="CD490:CE490"/>
    <mergeCell ref="BV500:BW500"/>
    <mergeCell ref="BX500:BY500"/>
    <mergeCell ref="BZ500:CA500"/>
    <mergeCell ref="CB500:CC500"/>
    <mergeCell ref="CD500:CE500"/>
    <mergeCell ref="BV456:BW457"/>
    <mergeCell ref="BX456:BY457"/>
    <mergeCell ref="BZ456:CA457"/>
    <mergeCell ref="BV520:BW520"/>
    <mergeCell ref="BX520:BY520"/>
    <mergeCell ref="BZ520:CA520"/>
    <mergeCell ref="CB520:CC520"/>
    <mergeCell ref="CD520:CE520"/>
    <mergeCell ref="DL11:DM12"/>
    <mergeCell ref="DN11:DO12"/>
    <mergeCell ref="DP11:DQ12"/>
    <mergeCell ref="DR11:DS12"/>
    <mergeCell ref="DT11:DU12"/>
    <mergeCell ref="DL33:DM34"/>
    <mergeCell ref="DN33:DO34"/>
    <mergeCell ref="DP33:DQ34"/>
    <mergeCell ref="DR31:DS32"/>
    <mergeCell ref="DT31:DU32"/>
    <mergeCell ref="DP15:DQ15"/>
    <mergeCell ref="DR15:DS15"/>
    <mergeCell ref="DT15:DU15"/>
    <mergeCell ref="DN13:DO14"/>
    <mergeCell ref="DP13:DQ14"/>
    <mergeCell ref="DR13:DS14"/>
    <mergeCell ref="DT13:DU14"/>
    <mergeCell ref="DP35:DQ35"/>
    <mergeCell ref="DR35:DS35"/>
    <mergeCell ref="DT35:DU35"/>
    <mergeCell ref="DL55:DM55"/>
    <mergeCell ref="DN55:DO55"/>
    <mergeCell ref="DP55:DQ55"/>
    <mergeCell ref="DR55:DS55"/>
    <mergeCell ref="DT55:DU55"/>
    <mergeCell ref="DT61:DU62"/>
    <mergeCell ref="DL70:DM70"/>
    <mergeCell ref="DL5:DM5"/>
    <mergeCell ref="DN5:DO5"/>
    <mergeCell ref="DP5:DQ5"/>
    <mergeCell ref="DR5:DS5"/>
    <mergeCell ref="DT5:DU5"/>
    <mergeCell ref="DL15:DM15"/>
    <mergeCell ref="DN15:DO15"/>
    <mergeCell ref="DP53:DQ54"/>
    <mergeCell ref="DR53:DS54"/>
    <mergeCell ref="DT53:DU54"/>
    <mergeCell ref="DL25:DM25"/>
    <mergeCell ref="DN25:DO25"/>
    <mergeCell ref="DP25:DQ25"/>
    <mergeCell ref="DR25:DS25"/>
    <mergeCell ref="DT25:DU25"/>
    <mergeCell ref="DL35:DM35"/>
    <mergeCell ref="DN35:DO35"/>
    <mergeCell ref="DL45:DM45"/>
    <mergeCell ref="DN45:DO45"/>
    <mergeCell ref="DP45:DQ45"/>
    <mergeCell ref="DR45:DS45"/>
    <mergeCell ref="DT45:DU45"/>
    <mergeCell ref="DL31:DM32"/>
    <mergeCell ref="DN31:DO32"/>
    <mergeCell ref="DP31:DQ32"/>
    <mergeCell ref="DL43:DM44"/>
    <mergeCell ref="DN43:DO44"/>
    <mergeCell ref="DP43:DQ44"/>
    <mergeCell ref="DR43:DS44"/>
    <mergeCell ref="DT43:DU44"/>
    <mergeCell ref="DR33:DS34"/>
    <mergeCell ref="DT33:DU34"/>
    <mergeCell ref="DN88:DO89"/>
    <mergeCell ref="DP88:DQ89"/>
    <mergeCell ref="DR88:DS89"/>
    <mergeCell ref="DT88:DU89"/>
    <mergeCell ref="DL88:DM89"/>
    <mergeCell ref="DN98:DO99"/>
    <mergeCell ref="DP98:DQ99"/>
    <mergeCell ref="DR98:DS99"/>
    <mergeCell ref="DT98:DU99"/>
    <mergeCell ref="DL80:DM80"/>
    <mergeCell ref="DN80:DO80"/>
    <mergeCell ref="DP80:DQ80"/>
    <mergeCell ref="DR80:DS80"/>
    <mergeCell ref="DT80:DU80"/>
    <mergeCell ref="DL90:DM90"/>
    <mergeCell ref="DN90:DO90"/>
    <mergeCell ref="DP90:DQ90"/>
    <mergeCell ref="DR90:DS90"/>
    <mergeCell ref="DT90:DU90"/>
    <mergeCell ref="DR86:DS87"/>
    <mergeCell ref="DT86:DU87"/>
    <mergeCell ref="DT100:DU100"/>
    <mergeCell ref="DL110:DM110"/>
    <mergeCell ref="DN110:DO110"/>
    <mergeCell ref="DP110:DQ110"/>
    <mergeCell ref="DR110:DS110"/>
    <mergeCell ref="DT110:DU110"/>
    <mergeCell ref="DT106:DU107"/>
    <mergeCell ref="DP143:DQ144"/>
    <mergeCell ref="DR143:DS144"/>
    <mergeCell ref="DT143:DU144"/>
    <mergeCell ref="DT126:DU127"/>
    <mergeCell ref="DL141:DM142"/>
    <mergeCell ref="DN141:DO142"/>
    <mergeCell ref="DP141:DQ142"/>
    <mergeCell ref="DR141:DS142"/>
    <mergeCell ref="DT141:DU142"/>
    <mergeCell ref="DT128:DU129"/>
    <mergeCell ref="DL120:DM120"/>
    <mergeCell ref="DN120:DO120"/>
    <mergeCell ref="DP120:DQ120"/>
    <mergeCell ref="DR120:DS120"/>
    <mergeCell ref="DT120:DU120"/>
    <mergeCell ref="DL130:DM130"/>
    <mergeCell ref="DN130:DO130"/>
    <mergeCell ref="DP130:DQ130"/>
    <mergeCell ref="DR130:DS130"/>
    <mergeCell ref="DT130:DU130"/>
    <mergeCell ref="DP135:DQ135"/>
    <mergeCell ref="DR135:DS135"/>
    <mergeCell ref="DT135:DU135"/>
    <mergeCell ref="DR128:DS129"/>
    <mergeCell ref="DN145:DO145"/>
    <mergeCell ref="DP145:DQ145"/>
    <mergeCell ref="DR145:DS145"/>
    <mergeCell ref="DT145:DU145"/>
    <mergeCell ref="DL143:DM144"/>
    <mergeCell ref="DN143:DO144"/>
    <mergeCell ref="DT171:DU172"/>
    <mergeCell ref="DL163:DM164"/>
    <mergeCell ref="DN163:DO164"/>
    <mergeCell ref="DP163:DQ164"/>
    <mergeCell ref="DR163:DS164"/>
    <mergeCell ref="DT163:DU164"/>
    <mergeCell ref="DN171:DO172"/>
    <mergeCell ref="DP171:DQ172"/>
    <mergeCell ref="DR171:DS172"/>
    <mergeCell ref="DL155:DM155"/>
    <mergeCell ref="DN155:DO155"/>
    <mergeCell ref="DP155:DQ155"/>
    <mergeCell ref="DR155:DS155"/>
    <mergeCell ref="DT155:DU155"/>
    <mergeCell ref="DL165:DM165"/>
    <mergeCell ref="DN165:DO165"/>
    <mergeCell ref="DP165:DQ165"/>
    <mergeCell ref="DR165:DS165"/>
    <mergeCell ref="DT165:DU165"/>
    <mergeCell ref="DL151:DM152"/>
    <mergeCell ref="DL145:DM145"/>
    <mergeCell ref="DL208:DM209"/>
    <mergeCell ref="DN208:DO209"/>
    <mergeCell ref="DP208:DQ209"/>
    <mergeCell ref="DR208:DS209"/>
    <mergeCell ref="DT208:DU209"/>
    <mergeCell ref="DL216:DM217"/>
    <mergeCell ref="DN216:DO217"/>
    <mergeCell ref="DP216:DQ217"/>
    <mergeCell ref="DR216:DS217"/>
    <mergeCell ref="DT216:DU217"/>
    <mergeCell ref="DN200:DO200"/>
    <mergeCell ref="DP200:DQ200"/>
    <mergeCell ref="DR200:DS200"/>
    <mergeCell ref="DT200:DU200"/>
    <mergeCell ref="DL206:DM207"/>
    <mergeCell ref="DN206:DO207"/>
    <mergeCell ref="DP206:DQ207"/>
    <mergeCell ref="DR206:DS207"/>
    <mergeCell ref="DT206:DU207"/>
    <mergeCell ref="DT185:DU185"/>
    <mergeCell ref="DR256:DS257"/>
    <mergeCell ref="DP273:DQ274"/>
    <mergeCell ref="DR273:DS274"/>
    <mergeCell ref="DT273:DU274"/>
    <mergeCell ref="DL281:DM282"/>
    <mergeCell ref="DN281:DO282"/>
    <mergeCell ref="DP281:DQ282"/>
    <mergeCell ref="DR281:DS282"/>
    <mergeCell ref="DT281:DU282"/>
    <mergeCell ref="DN275:DO275"/>
    <mergeCell ref="DP275:DQ275"/>
    <mergeCell ref="DR275:DS275"/>
    <mergeCell ref="DT275:DU275"/>
    <mergeCell ref="DT191:DU192"/>
    <mergeCell ref="DL195:DM195"/>
    <mergeCell ref="DN195:DO195"/>
    <mergeCell ref="DP195:DQ195"/>
    <mergeCell ref="DR195:DS195"/>
    <mergeCell ref="DT195:DU195"/>
    <mergeCell ref="DL200:DM200"/>
    <mergeCell ref="DL210:DM210"/>
    <mergeCell ref="DN210:DO210"/>
    <mergeCell ref="DP210:DQ210"/>
    <mergeCell ref="DR210:DS210"/>
    <mergeCell ref="DT210:DU210"/>
    <mergeCell ref="DL220:DM220"/>
    <mergeCell ref="DL230:DM230"/>
    <mergeCell ref="DN230:DO230"/>
    <mergeCell ref="DP230:DQ230"/>
    <mergeCell ref="DR230:DS230"/>
    <mergeCell ref="DT230:DU230"/>
    <mergeCell ref="DR283:DS284"/>
    <mergeCell ref="DT283:DU284"/>
    <mergeCell ref="DR218:DS219"/>
    <mergeCell ref="DT218:DU219"/>
    <mergeCell ref="DN220:DO220"/>
    <mergeCell ref="DP220:DQ220"/>
    <mergeCell ref="DR220:DS220"/>
    <mergeCell ref="DT220:DU220"/>
    <mergeCell ref="DT236:DU237"/>
    <mergeCell ref="DN295:DO295"/>
    <mergeCell ref="DP295:DQ295"/>
    <mergeCell ref="DR295:DS295"/>
    <mergeCell ref="DT295:DU295"/>
    <mergeCell ref="DL265:DM265"/>
    <mergeCell ref="DN265:DO265"/>
    <mergeCell ref="DP265:DQ265"/>
    <mergeCell ref="DR265:DS265"/>
    <mergeCell ref="DT265:DU265"/>
    <mergeCell ref="DL275:DM275"/>
    <mergeCell ref="DL273:DM274"/>
    <mergeCell ref="DN273:DO274"/>
    <mergeCell ref="DL240:DM240"/>
    <mergeCell ref="DN240:DO240"/>
    <mergeCell ref="DP240:DQ240"/>
    <mergeCell ref="DR240:DS240"/>
    <mergeCell ref="DT250:DU250"/>
    <mergeCell ref="DN291:DO292"/>
    <mergeCell ref="DP291:DQ292"/>
    <mergeCell ref="DR291:DS292"/>
    <mergeCell ref="DT291:DU292"/>
    <mergeCell ref="DR271:DS272"/>
    <mergeCell ref="DT271:DU272"/>
    <mergeCell ref="DP313:DQ314"/>
    <mergeCell ref="DR313:DS314"/>
    <mergeCell ref="DT313:DU314"/>
    <mergeCell ref="DL285:DM285"/>
    <mergeCell ref="DN285:DO285"/>
    <mergeCell ref="DP285:DQ285"/>
    <mergeCell ref="DR285:DS285"/>
    <mergeCell ref="DT285:DU285"/>
    <mergeCell ref="DL295:DM295"/>
    <mergeCell ref="DL305:DM305"/>
    <mergeCell ref="DN305:DO305"/>
    <mergeCell ref="DP305:DQ305"/>
    <mergeCell ref="DR305:DS305"/>
    <mergeCell ref="DT305:DU305"/>
    <mergeCell ref="DL315:DM315"/>
    <mergeCell ref="DN315:DO315"/>
    <mergeCell ref="DP315:DQ315"/>
    <mergeCell ref="DR315:DS315"/>
    <mergeCell ref="DT315:DU315"/>
    <mergeCell ref="DT311:DU312"/>
    <mergeCell ref="DL303:DM304"/>
    <mergeCell ref="DN303:DO304"/>
    <mergeCell ref="DP303:DQ304"/>
    <mergeCell ref="DR303:DS304"/>
    <mergeCell ref="DT303:DU304"/>
    <mergeCell ref="DP311:DQ312"/>
    <mergeCell ref="DR311:DS312"/>
    <mergeCell ref="DL330:DM330"/>
    <mergeCell ref="DN330:DO330"/>
    <mergeCell ref="DP330:DQ330"/>
    <mergeCell ref="DR330:DS330"/>
    <mergeCell ref="DT330:DU330"/>
    <mergeCell ref="DL346:DM347"/>
    <mergeCell ref="DN346:DO347"/>
    <mergeCell ref="DP346:DQ347"/>
    <mergeCell ref="DR346:DS347"/>
    <mergeCell ref="DT366:DU367"/>
    <mergeCell ref="DN348:DO349"/>
    <mergeCell ref="DP348:DQ349"/>
    <mergeCell ref="DR348:DS349"/>
    <mergeCell ref="DT348:DU349"/>
    <mergeCell ref="DL348:DM349"/>
    <mergeCell ref="DL358:DM359"/>
    <mergeCell ref="DN358:DO359"/>
    <mergeCell ref="DP358:DQ359"/>
    <mergeCell ref="DR358:DS359"/>
    <mergeCell ref="DL340:DM340"/>
    <mergeCell ref="DN340:DO340"/>
    <mergeCell ref="DP340:DQ340"/>
    <mergeCell ref="DR340:DS340"/>
    <mergeCell ref="DT340:DU340"/>
    <mergeCell ref="DL350:DM350"/>
    <mergeCell ref="DN350:DO350"/>
    <mergeCell ref="DP350:DQ350"/>
    <mergeCell ref="DR350:DS350"/>
    <mergeCell ref="DT350:DU350"/>
    <mergeCell ref="DL360:DM360"/>
    <mergeCell ref="DR356:DS357"/>
    <mergeCell ref="DT356:DU357"/>
    <mergeCell ref="DN370:DO370"/>
    <mergeCell ref="DP370:DQ370"/>
    <mergeCell ref="DR370:DS370"/>
    <mergeCell ref="DT370:DU370"/>
    <mergeCell ref="DL403:DM404"/>
    <mergeCell ref="DN403:DO404"/>
    <mergeCell ref="DP403:DQ404"/>
    <mergeCell ref="DR403:DS404"/>
    <mergeCell ref="DT403:DU404"/>
    <mergeCell ref="DT386:DU387"/>
    <mergeCell ref="DL401:DM402"/>
    <mergeCell ref="DN401:DO402"/>
    <mergeCell ref="DP401:DQ402"/>
    <mergeCell ref="DR401:DS402"/>
    <mergeCell ref="DL380:DM380"/>
    <mergeCell ref="DN380:DO380"/>
    <mergeCell ref="DP380:DQ380"/>
    <mergeCell ref="DR380:DS380"/>
    <mergeCell ref="DT380:DU380"/>
    <mergeCell ref="DL390:DM390"/>
    <mergeCell ref="DN390:DO390"/>
    <mergeCell ref="DP390:DQ390"/>
    <mergeCell ref="DR390:DS390"/>
    <mergeCell ref="DT390:DU390"/>
    <mergeCell ref="DL395:DM395"/>
    <mergeCell ref="DN395:DO395"/>
    <mergeCell ref="DP395:DQ395"/>
    <mergeCell ref="DR395:DS395"/>
    <mergeCell ref="DT395:DU395"/>
    <mergeCell ref="DT401:DU402"/>
    <mergeCell ref="DP405:DQ405"/>
    <mergeCell ref="DR405:DS405"/>
    <mergeCell ref="DT405:DU405"/>
    <mergeCell ref="DL423:DM424"/>
    <mergeCell ref="DN423:DO424"/>
    <mergeCell ref="DP423:DQ424"/>
    <mergeCell ref="DR423:DS424"/>
    <mergeCell ref="DT423:DU424"/>
    <mergeCell ref="DT433:DU434"/>
    <mergeCell ref="DN431:DO432"/>
    <mergeCell ref="DP431:DQ432"/>
    <mergeCell ref="DR431:DS432"/>
    <mergeCell ref="DL425:DM425"/>
    <mergeCell ref="DN425:DO425"/>
    <mergeCell ref="DP425:DQ425"/>
    <mergeCell ref="DR425:DS425"/>
    <mergeCell ref="DT425:DU425"/>
    <mergeCell ref="DT431:DU432"/>
    <mergeCell ref="DR433:DS434"/>
    <mergeCell ref="DT421:DU422"/>
    <mergeCell ref="DL421:DM422"/>
    <mergeCell ref="DN421:DO422"/>
    <mergeCell ref="DP421:DQ422"/>
    <mergeCell ref="DR421:DS422"/>
    <mergeCell ref="DR411:DS412"/>
    <mergeCell ref="DT411:DU412"/>
    <mergeCell ref="DP411:DQ412"/>
    <mergeCell ref="DR445:DS445"/>
    <mergeCell ref="DT445:DU445"/>
    <mergeCell ref="DL415:DM415"/>
    <mergeCell ref="DN415:DO415"/>
    <mergeCell ref="DP415:DQ415"/>
    <mergeCell ref="DR415:DS415"/>
    <mergeCell ref="DT415:DU415"/>
    <mergeCell ref="DN468:DO469"/>
    <mergeCell ref="DP468:DQ469"/>
    <mergeCell ref="DR468:DS469"/>
    <mergeCell ref="DT468:DU469"/>
    <mergeCell ref="DL476:DM477"/>
    <mergeCell ref="DN476:DO477"/>
    <mergeCell ref="DP476:DQ477"/>
    <mergeCell ref="DR476:DS477"/>
    <mergeCell ref="DT476:DU477"/>
    <mergeCell ref="DL460:DM460"/>
    <mergeCell ref="DN460:DO460"/>
    <mergeCell ref="DP460:DQ460"/>
    <mergeCell ref="DR460:DS460"/>
    <mergeCell ref="DT460:DU460"/>
    <mergeCell ref="DL466:DM467"/>
    <mergeCell ref="DN466:DO467"/>
    <mergeCell ref="DP466:DQ467"/>
    <mergeCell ref="DR466:DS467"/>
    <mergeCell ref="DT466:DU467"/>
    <mergeCell ref="DT451:DU452"/>
    <mergeCell ref="DL480:DM480"/>
    <mergeCell ref="DN480:DO480"/>
    <mergeCell ref="DP480:DQ480"/>
    <mergeCell ref="DR480:DS480"/>
    <mergeCell ref="DT480:DU480"/>
    <mergeCell ref="DL455:DM455"/>
    <mergeCell ref="DN455:DO455"/>
    <mergeCell ref="DP455:DQ455"/>
    <mergeCell ref="DR455:DS455"/>
    <mergeCell ref="DT455:DU455"/>
    <mergeCell ref="DT518:DU519"/>
    <mergeCell ref="DP508:DQ509"/>
    <mergeCell ref="DR508:DS509"/>
    <mergeCell ref="DT508:DU509"/>
    <mergeCell ref="DT496:DU497"/>
    <mergeCell ref="DL470:DM470"/>
    <mergeCell ref="DN470:DO470"/>
    <mergeCell ref="DP470:DQ470"/>
    <mergeCell ref="DR470:DS470"/>
    <mergeCell ref="DT470:DU470"/>
    <mergeCell ref="DL490:DM490"/>
    <mergeCell ref="DN490:DO490"/>
    <mergeCell ref="DP490:DQ490"/>
    <mergeCell ref="DR490:DS490"/>
    <mergeCell ref="DT490:DU490"/>
    <mergeCell ref="DL500:DM500"/>
    <mergeCell ref="DN500:DO500"/>
    <mergeCell ref="DL516:DM517"/>
    <mergeCell ref="DN516:DO517"/>
    <mergeCell ref="DP516:DQ517"/>
    <mergeCell ref="DR516:DS517"/>
    <mergeCell ref="DT516:DU517"/>
    <mergeCell ref="DP500:DQ500"/>
    <mergeCell ref="DR500:DS500"/>
    <mergeCell ref="DT500:DU500"/>
    <mergeCell ref="DL510:DM510"/>
    <mergeCell ref="DN510:DO510"/>
    <mergeCell ref="DP510:DQ510"/>
    <mergeCell ref="DR510:DS510"/>
    <mergeCell ref="DT510:DU510"/>
    <mergeCell ref="DL520:DM520"/>
    <mergeCell ref="DN520:DO520"/>
    <mergeCell ref="DP520:DQ520"/>
    <mergeCell ref="DR520:DS520"/>
    <mergeCell ref="DT520:DU520"/>
    <mergeCell ref="FF70:FG70"/>
    <mergeCell ref="FH70:FI70"/>
    <mergeCell ref="FJ70:FK70"/>
    <mergeCell ref="FJ198:FK199"/>
    <mergeCell ref="FJ133:FK134"/>
    <mergeCell ref="FJ131:FK132"/>
    <mergeCell ref="FF200:FG200"/>
    <mergeCell ref="FH200:FI200"/>
    <mergeCell ref="FJ200:FK200"/>
    <mergeCell ref="FB460:FC460"/>
    <mergeCell ref="FD460:FE460"/>
    <mergeCell ref="FF460:FG460"/>
    <mergeCell ref="FH460:FI460"/>
    <mergeCell ref="FJ460:FK460"/>
    <mergeCell ref="DN478:DO479"/>
    <mergeCell ref="DP478:DQ479"/>
    <mergeCell ref="DR478:DS479"/>
    <mergeCell ref="DT478:DU479"/>
    <mergeCell ref="DL468:DM469"/>
    <mergeCell ref="FB5:FC5"/>
    <mergeCell ref="FD5:FE5"/>
    <mergeCell ref="FF5:FG5"/>
    <mergeCell ref="FH5:FI5"/>
    <mergeCell ref="FJ5:FK5"/>
    <mergeCell ref="FB70:FC70"/>
    <mergeCell ref="FD70:FE70"/>
    <mergeCell ref="FJ458:FK459"/>
    <mergeCell ref="FJ393:FK394"/>
    <mergeCell ref="FJ328:FK329"/>
    <mergeCell ref="FB135:FC135"/>
    <mergeCell ref="FD135:FE135"/>
    <mergeCell ref="FF135:FG135"/>
    <mergeCell ref="FH135:FI135"/>
    <mergeCell ref="FJ135:FK135"/>
    <mergeCell ref="FB200:FC200"/>
    <mergeCell ref="FD200:FE200"/>
    <mergeCell ref="FB265:FC265"/>
    <mergeCell ref="FD265:FE265"/>
    <mergeCell ref="FF265:FG265"/>
    <mergeCell ref="FH265:FI265"/>
    <mergeCell ref="FJ265:FK265"/>
    <mergeCell ref="FB330:FC330"/>
    <mergeCell ref="FD330:FE330"/>
    <mergeCell ref="FF330:FG330"/>
    <mergeCell ref="FH330:FI330"/>
    <mergeCell ref="FJ330:FK330"/>
    <mergeCell ref="FB395:FC395"/>
    <mergeCell ref="FD395:FE395"/>
    <mergeCell ref="FF395:FG395"/>
    <mergeCell ref="FH395:FI395"/>
    <mergeCell ref="FJ395:FK395"/>
  </mergeCells>
  <dataValidations count="2">
    <dataValidation type="list" allowBlank="1" showInputMessage="1" showErrorMessage="1" sqref="C7:Y18 C72:Y83 C137:Y148 C202:Y213 C267:Y278 C332:Y343 C397:Y408 C462:Y473" xr:uid="{00000000-0002-0000-0900-000000000000}">
      <formula1>WAlphaList</formula1>
    </dataValidation>
    <dataValidation type="custom" allowBlank="1" showInputMessage="1" showErrorMessage="1" errorTitle="Number of Players Advancing" error="Valid values are &quot;1P&quot; or &quot;2P&quot;" promptTitle="Number of Players Advancing" prompt="Enter either &quot;1P&quot; or &quot;2P&quot;" sqref="D3:E4 D393:E394 D68:E69 D133:E134 D198:E199 D263:E264 D328:E329 D458:E459" xr:uid="{00000000-0002-0000-0900-000001000000}">
      <formula1>OR($D3="1P",$D3="2P")</formula1>
    </dataValidation>
  </dataValidations>
  <pageMargins left="0.5" right="0.5" top="0.5" bottom="0.5" header="0.5" footer="0.5"/>
  <pageSetup pageOrder="overThenDown" orientation="portrait"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FM544"/>
  <sheetViews>
    <sheetView zoomScaleNormal="100" workbookViewId="0">
      <selection activeCell="C7" sqref="C7:W8"/>
    </sheetView>
  </sheetViews>
  <sheetFormatPr defaultColWidth="2.33203125" defaultRowHeight="11.25" customHeight="1"/>
  <cols>
    <col min="1" max="16384" width="2.33203125" style="1"/>
  </cols>
  <sheetData>
    <row r="1" spans="1:168" ht="11.25" customHeight="1">
      <c r="A1" s="259" t="s">
        <v>9</v>
      </c>
      <c r="B1" s="260"/>
      <c r="C1" s="260"/>
      <c r="D1" s="260"/>
      <c r="E1" s="260"/>
      <c r="F1" s="300" t="str">
        <f>Players!$C$1</f>
        <v>Enter Division Name</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2" t="s">
        <v>10</v>
      </c>
      <c r="AI1" s="303"/>
      <c r="AJ1" s="303"/>
      <c r="AK1" s="306" t="str">
        <f>Players!$G$1</f>
        <v>Enter Date</v>
      </c>
      <c r="AL1" s="307"/>
      <c r="AM1" s="307"/>
      <c r="AN1" s="307"/>
      <c r="AO1" s="308"/>
      <c r="AQ1" s="154" t="str">
        <f>CONCATENATE($A5," ",$D5,","," ",$F3)</f>
        <v>Group: 1, Women's Singles</v>
      </c>
      <c r="AR1" s="155"/>
      <c r="AS1" s="155"/>
      <c r="AT1" s="155"/>
      <c r="AU1" s="155"/>
      <c r="AV1" s="155"/>
      <c r="AW1" s="155"/>
      <c r="AX1" s="155"/>
      <c r="AY1" s="155"/>
      <c r="AZ1" s="155"/>
      <c r="BA1" s="155"/>
      <c r="BB1" s="155"/>
      <c r="BC1" s="156"/>
      <c r="BD1" s="163">
        <f>A22</f>
        <v>1</v>
      </c>
      <c r="BE1" s="164"/>
      <c r="BF1" s="183" t="str">
        <f>C22</f>
        <v>B</v>
      </c>
      <c r="BG1" s="185" t="str">
        <f>IF(VLOOKUP($BF1,$A7:$C19,3,FALSE)=0,"",CONCATENATE(VLOOKUP(VLOOKUP($BF1,$A7:$C19,3,FALSE),Players!$J:$N,4,FALSE)," ",VLOOKUP($BF1,$A7:$C19,3,FALSE)," ",IF(ISERROR(VLOOKUP(VLOOKUP($BF1,$A7:$C19,3,FALSE),Players!$J:$N,5,FALSE)),"()",CONCATENATE("(",VLOOKUP(VLOOKUP($BF1,$A7:$C19,3,FALSE),Players!$J:$N,5,FALSE),")"))))</f>
        <v/>
      </c>
      <c r="BH1" s="186"/>
      <c r="BI1" s="186"/>
      <c r="BJ1" s="186"/>
      <c r="BK1" s="186"/>
      <c r="BL1" s="186"/>
      <c r="BM1" s="186"/>
      <c r="BN1" s="186"/>
      <c r="BO1" s="186"/>
      <c r="BP1" s="186"/>
      <c r="BQ1" s="186"/>
      <c r="BR1" s="186"/>
      <c r="BS1" s="186"/>
      <c r="BT1" s="186"/>
      <c r="BU1" s="187"/>
      <c r="BV1" s="170" t="str">
        <f>IF(D22&lt;&gt;"",D22,"")</f>
        <v/>
      </c>
      <c r="BW1" s="171"/>
      <c r="BX1" s="335" t="str">
        <f>IF(F22&lt;&gt;"",F22,"")</f>
        <v/>
      </c>
      <c r="BY1" s="171"/>
      <c r="BZ1" s="335" t="str">
        <f>IF(H22&lt;&gt;"",H22,"")</f>
        <v/>
      </c>
      <c r="CA1" s="171"/>
      <c r="CB1" s="335" t="str">
        <f>IF(J22&lt;&gt;"",J22,"")</f>
        <v/>
      </c>
      <c r="CC1" s="171"/>
      <c r="CD1" s="335" t="str">
        <f>IF(L22&lt;&gt;"",L22,"")</f>
        <v/>
      </c>
      <c r="CE1" s="337"/>
      <c r="CF1" s="174" t="str">
        <f>IF($CD1=$CD3,IF($CB1=$CB3,IF($BZ1&lt;&gt;"",IF($BZ1&gt;$BZ3,"W","L"),""),IF($CB1&gt;$CB3,"W","L")),IF($CD1&gt;$CD3,"W","L"))</f>
        <v/>
      </c>
      <c r="CG1" s="154" t="str">
        <f>CONCATENATE($A5," ",$D5,","," ",$F3)</f>
        <v>Group: 1, Women's Singles</v>
      </c>
      <c r="CH1" s="155"/>
      <c r="CI1" s="155"/>
      <c r="CJ1" s="155"/>
      <c r="CK1" s="155"/>
      <c r="CL1" s="155"/>
      <c r="CM1" s="155"/>
      <c r="CN1" s="155"/>
      <c r="CO1" s="155"/>
      <c r="CP1" s="155"/>
      <c r="CQ1" s="155"/>
      <c r="CR1" s="155"/>
      <c r="CS1" s="156"/>
      <c r="CT1" s="163">
        <f>O22</f>
        <v>8</v>
      </c>
      <c r="CU1" s="164"/>
      <c r="CV1" s="183" t="str">
        <f>Q22</f>
        <v>D</v>
      </c>
      <c r="CW1" s="185" t="str">
        <f>IF(VLOOKUP($CV1,$A7:$C19,3,FALSE)=0,"",CONCATENATE(VLOOKUP(VLOOKUP($CV1,$A7:$C19,3,FALSE),Players!$J:$N,4,FALSE)," ",VLOOKUP($CV1,$A7:$C19,3,FALSE)," ",IF(ISERROR(VLOOKUP(VLOOKUP($CV1,$A7:$C19,3,FALSE),Players!$J:$N,5,FALSE)),"()",CONCATENATE("(",VLOOKUP(VLOOKUP($CV1,$A7:$C19,3,FALSE),Players!$J:$N,5,FALSE),")"))))</f>
        <v/>
      </c>
      <c r="CX1" s="186"/>
      <c r="CY1" s="186"/>
      <c r="CZ1" s="186"/>
      <c r="DA1" s="186"/>
      <c r="DB1" s="186"/>
      <c r="DC1" s="186"/>
      <c r="DD1" s="186"/>
      <c r="DE1" s="186"/>
      <c r="DF1" s="186"/>
      <c r="DG1" s="186"/>
      <c r="DH1" s="186"/>
      <c r="DI1" s="186"/>
      <c r="DJ1" s="186"/>
      <c r="DK1" s="187"/>
      <c r="DL1" s="170" t="str">
        <f>IF(R22&lt;&gt;"",R22,"")</f>
        <v/>
      </c>
      <c r="DM1" s="171"/>
      <c r="DN1" s="335" t="str">
        <f>IF(T22&lt;&gt;"",T22,"")</f>
        <v/>
      </c>
      <c r="DO1" s="171"/>
      <c r="DP1" s="335" t="str">
        <f>IF(V22&lt;&gt;"",V22,"")</f>
        <v/>
      </c>
      <c r="DQ1" s="171"/>
      <c r="DR1" s="335" t="str">
        <f>IF(X22&lt;&gt;"",X22,"")</f>
        <v/>
      </c>
      <c r="DS1" s="171"/>
      <c r="DT1" s="335" t="str">
        <f>IF(Z22&lt;&gt;"",Z22,"")</f>
        <v/>
      </c>
      <c r="DU1" s="337"/>
      <c r="DV1" s="174" t="str">
        <f>IF($DT1=$DT3,IF($DR1=$DR3,IF($DP1&lt;&gt;"",IF($DP1&gt;$DP3,"W","L"),""),IF($DR1&gt;$DR3,"W","L")),IF($DT1&gt;$DT3,"W","L"))</f>
        <v/>
      </c>
      <c r="DW1" s="154" t="str">
        <f>CONCATENATE($A5," ",$D5,","," ",$F3)</f>
        <v>Group: 1, Women's Singles</v>
      </c>
      <c r="DX1" s="155"/>
      <c r="DY1" s="155"/>
      <c r="DZ1" s="155"/>
      <c r="EA1" s="155"/>
      <c r="EB1" s="155"/>
      <c r="EC1" s="155"/>
      <c r="ED1" s="155"/>
      <c r="EE1" s="155"/>
      <c r="EF1" s="155"/>
      <c r="EG1" s="155"/>
      <c r="EH1" s="155"/>
      <c r="EI1" s="156"/>
      <c r="EJ1" s="163">
        <f>AC22</f>
        <v>15</v>
      </c>
      <c r="EK1" s="164"/>
      <c r="EL1" s="183" t="str">
        <f>AE22</f>
        <v>F</v>
      </c>
      <c r="EM1" s="185" t="str">
        <f>IF(VLOOKUP($EL1,$A7:$C19,3,FALSE)=0,"",CONCATENATE(VLOOKUP(VLOOKUP($EL1,$A7:$C19,3,FALSE),Players!$J:$N,4,FALSE)," ",VLOOKUP($EL1,$A7:$C19,3,FALSE)," ",IF(ISERROR(VLOOKUP(VLOOKUP($EL1,$A7:$C19,3,FALSE),Players!$J:$N,5,FALSE)),"()",CONCATENATE("(",VLOOKUP(VLOOKUP($EL1,$A7:$C19,3,FALSE),Players!$J:$N,5,FALSE),")"))))</f>
        <v/>
      </c>
      <c r="EN1" s="186"/>
      <c r="EO1" s="186"/>
      <c r="EP1" s="186"/>
      <c r="EQ1" s="186"/>
      <c r="ER1" s="186"/>
      <c r="ES1" s="186"/>
      <c r="ET1" s="186"/>
      <c r="EU1" s="186"/>
      <c r="EV1" s="186"/>
      <c r="EW1" s="186"/>
      <c r="EX1" s="186"/>
      <c r="EY1" s="186"/>
      <c r="EZ1" s="186"/>
      <c r="FA1" s="187"/>
      <c r="FB1" s="170" t="str">
        <f>IF(AF22&lt;&gt;"",AF22,"")</f>
        <v/>
      </c>
      <c r="FC1" s="171"/>
      <c r="FD1" s="335" t="str">
        <f>IF(AH22&lt;&gt;"",AH22,"")</f>
        <v/>
      </c>
      <c r="FE1" s="171"/>
      <c r="FF1" s="335" t="str">
        <f>IF(AJ22&lt;&gt;"",AJ22,"")</f>
        <v/>
      </c>
      <c r="FG1" s="171"/>
      <c r="FH1" s="335" t="str">
        <f>IF(AL22&lt;&gt;"",AL22,"")</f>
        <v/>
      </c>
      <c r="FI1" s="171"/>
      <c r="FJ1" s="335" t="str">
        <f>IF(AN22&lt;&gt;"",AN22,"")</f>
        <v/>
      </c>
      <c r="FK1" s="337"/>
      <c r="FL1" s="174" t="str">
        <f>IF($FJ1=$FJ3,IF($FH1=$FH3,IF($FF1&lt;&gt;"",IF($FF1&gt;$FF3,"W","L"),""),IF($FH1&gt;$FH3,"W","L")),IF($FJ1&gt;$FJ3,"W","L"))</f>
        <v/>
      </c>
    </row>
    <row r="2" spans="1:168" ht="11.25" customHeight="1">
      <c r="A2" s="261"/>
      <c r="B2" s="262"/>
      <c r="C2" s="262"/>
      <c r="D2" s="262"/>
      <c r="E2" s="26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304"/>
      <c r="AI2" s="305"/>
      <c r="AJ2" s="305"/>
      <c r="AK2" s="309"/>
      <c r="AL2" s="309"/>
      <c r="AM2" s="309"/>
      <c r="AN2" s="309"/>
      <c r="AO2" s="310"/>
      <c r="AQ2" s="157"/>
      <c r="AR2" s="158"/>
      <c r="AS2" s="158"/>
      <c r="AT2" s="158"/>
      <c r="AU2" s="158"/>
      <c r="AV2" s="158"/>
      <c r="AW2" s="158"/>
      <c r="AX2" s="158"/>
      <c r="AY2" s="158"/>
      <c r="AZ2" s="158"/>
      <c r="BA2" s="158"/>
      <c r="BB2" s="158"/>
      <c r="BC2" s="159"/>
      <c r="BD2" s="165"/>
      <c r="BE2" s="166"/>
      <c r="BF2" s="184"/>
      <c r="BG2" s="188"/>
      <c r="BH2" s="189"/>
      <c r="BI2" s="189"/>
      <c r="BJ2" s="189"/>
      <c r="BK2" s="189"/>
      <c r="BL2" s="189"/>
      <c r="BM2" s="189"/>
      <c r="BN2" s="189"/>
      <c r="BO2" s="189"/>
      <c r="BP2" s="189"/>
      <c r="BQ2" s="189"/>
      <c r="BR2" s="189"/>
      <c r="BS2" s="189"/>
      <c r="BT2" s="189"/>
      <c r="BU2" s="190"/>
      <c r="BV2" s="172"/>
      <c r="BW2" s="173"/>
      <c r="BX2" s="336"/>
      <c r="BY2" s="173"/>
      <c r="BZ2" s="336"/>
      <c r="CA2" s="173"/>
      <c r="CB2" s="336"/>
      <c r="CC2" s="173"/>
      <c r="CD2" s="336"/>
      <c r="CE2" s="338"/>
      <c r="CF2" s="174"/>
      <c r="CG2" s="157"/>
      <c r="CH2" s="158"/>
      <c r="CI2" s="158"/>
      <c r="CJ2" s="158"/>
      <c r="CK2" s="158"/>
      <c r="CL2" s="158"/>
      <c r="CM2" s="158"/>
      <c r="CN2" s="158"/>
      <c r="CO2" s="158"/>
      <c r="CP2" s="158"/>
      <c r="CQ2" s="158"/>
      <c r="CR2" s="158"/>
      <c r="CS2" s="159"/>
      <c r="CT2" s="165"/>
      <c r="CU2" s="166"/>
      <c r="CV2" s="184"/>
      <c r="CW2" s="188"/>
      <c r="CX2" s="189"/>
      <c r="CY2" s="189"/>
      <c r="CZ2" s="189"/>
      <c r="DA2" s="189"/>
      <c r="DB2" s="189"/>
      <c r="DC2" s="189"/>
      <c r="DD2" s="189"/>
      <c r="DE2" s="189"/>
      <c r="DF2" s="189"/>
      <c r="DG2" s="189"/>
      <c r="DH2" s="189"/>
      <c r="DI2" s="189"/>
      <c r="DJ2" s="189"/>
      <c r="DK2" s="190"/>
      <c r="DL2" s="172"/>
      <c r="DM2" s="173"/>
      <c r="DN2" s="336"/>
      <c r="DO2" s="173"/>
      <c r="DP2" s="336"/>
      <c r="DQ2" s="173"/>
      <c r="DR2" s="336"/>
      <c r="DS2" s="173"/>
      <c r="DT2" s="336"/>
      <c r="DU2" s="338"/>
      <c r="DV2" s="174"/>
      <c r="DW2" s="157"/>
      <c r="DX2" s="158"/>
      <c r="DY2" s="158"/>
      <c r="DZ2" s="158"/>
      <c r="EA2" s="158"/>
      <c r="EB2" s="158"/>
      <c r="EC2" s="158"/>
      <c r="ED2" s="158"/>
      <c r="EE2" s="158"/>
      <c r="EF2" s="158"/>
      <c r="EG2" s="158"/>
      <c r="EH2" s="158"/>
      <c r="EI2" s="159"/>
      <c r="EJ2" s="165"/>
      <c r="EK2" s="166"/>
      <c r="EL2" s="184"/>
      <c r="EM2" s="188"/>
      <c r="EN2" s="189"/>
      <c r="EO2" s="189"/>
      <c r="EP2" s="189"/>
      <c r="EQ2" s="189"/>
      <c r="ER2" s="189"/>
      <c r="ES2" s="189"/>
      <c r="ET2" s="189"/>
      <c r="EU2" s="189"/>
      <c r="EV2" s="189"/>
      <c r="EW2" s="189"/>
      <c r="EX2" s="189"/>
      <c r="EY2" s="189"/>
      <c r="EZ2" s="189"/>
      <c r="FA2" s="190"/>
      <c r="FB2" s="172"/>
      <c r="FC2" s="173"/>
      <c r="FD2" s="336"/>
      <c r="FE2" s="173"/>
      <c r="FF2" s="336"/>
      <c r="FG2" s="173"/>
      <c r="FH2" s="336"/>
      <c r="FI2" s="173"/>
      <c r="FJ2" s="336"/>
      <c r="FK2" s="338"/>
      <c r="FL2" s="174"/>
    </row>
    <row r="3" spans="1:168" ht="11.25" customHeight="1">
      <c r="A3" s="266" t="s">
        <v>11</v>
      </c>
      <c r="B3" s="267"/>
      <c r="C3" s="267"/>
      <c r="D3" s="277" t="s">
        <v>12</v>
      </c>
      <c r="E3" s="278"/>
      <c r="F3" s="280" t="str">
        <f>Players!$H$3</f>
        <v>Women's Singles</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302" t="s">
        <v>13</v>
      </c>
      <c r="AI3" s="303"/>
      <c r="AJ3" s="303"/>
      <c r="AK3" s="328" t="s">
        <v>51</v>
      </c>
      <c r="AL3" s="328"/>
      <c r="AM3" s="328"/>
      <c r="AN3" s="328"/>
      <c r="AO3" s="329"/>
      <c r="AQ3" s="157"/>
      <c r="AR3" s="158"/>
      <c r="AS3" s="158"/>
      <c r="AT3" s="158"/>
      <c r="AU3" s="158"/>
      <c r="AV3" s="158"/>
      <c r="AW3" s="158"/>
      <c r="AX3" s="158"/>
      <c r="AY3" s="158"/>
      <c r="AZ3" s="158"/>
      <c r="BA3" s="158"/>
      <c r="BB3" s="158"/>
      <c r="BC3" s="159"/>
      <c r="BD3" s="165"/>
      <c r="BE3" s="166"/>
      <c r="BF3" s="175" t="str">
        <f>C24</f>
        <v>G</v>
      </c>
      <c r="BG3" s="177" t="str">
        <f>IF(VLOOKUP($BF3,$A7:$C19,3,FALSE)=0,"",CONCATENATE(VLOOKUP(VLOOKUP($BF3,$A7:$C19,3,FALSE),Players!$J:$N,4,FALSE)," ",VLOOKUP($BF3,$A7:$C19,3,FALSE)," ",IF(ISERROR(VLOOKUP(VLOOKUP($BF3,$A7:$C19,3,FALSE),Players!$J:$N,5,FALSE)),"()",CONCATENATE("(",VLOOKUP(VLOOKUP($BF3,$A7:$C19,3,FALSE),Players!$J:$N,5,FALSE),")"))))</f>
        <v/>
      </c>
      <c r="BH3" s="178"/>
      <c r="BI3" s="178"/>
      <c r="BJ3" s="178"/>
      <c r="BK3" s="178"/>
      <c r="BL3" s="178"/>
      <c r="BM3" s="178"/>
      <c r="BN3" s="178"/>
      <c r="BO3" s="178"/>
      <c r="BP3" s="178"/>
      <c r="BQ3" s="178"/>
      <c r="BR3" s="178"/>
      <c r="BS3" s="178"/>
      <c r="BT3" s="178"/>
      <c r="BU3" s="179"/>
      <c r="BV3" s="150" t="str">
        <f>IF(D24&lt;&gt;"",D24,"")</f>
        <v/>
      </c>
      <c r="BW3" s="151"/>
      <c r="BX3" s="288" t="str">
        <f>IF(F24&lt;&gt;"",F24,"")</f>
        <v/>
      </c>
      <c r="BY3" s="151"/>
      <c r="BZ3" s="288" t="str">
        <f>IF(H24&lt;&gt;"",H24,"")</f>
        <v/>
      </c>
      <c r="CA3" s="151"/>
      <c r="CB3" s="288" t="str">
        <f>IF(J24&lt;&gt;"",J24,"")</f>
        <v/>
      </c>
      <c r="CC3" s="151"/>
      <c r="CD3" s="288" t="str">
        <f>IF(L24&lt;&gt;"",L24,"")</f>
        <v/>
      </c>
      <c r="CE3" s="332"/>
      <c r="CF3" s="174" t="str">
        <f>IF($CF1&lt;&gt;"",IF(CF1="W","L","W"),"")</f>
        <v/>
      </c>
      <c r="CG3" s="157"/>
      <c r="CH3" s="158"/>
      <c r="CI3" s="158"/>
      <c r="CJ3" s="158"/>
      <c r="CK3" s="158"/>
      <c r="CL3" s="158"/>
      <c r="CM3" s="158"/>
      <c r="CN3" s="158"/>
      <c r="CO3" s="158"/>
      <c r="CP3" s="158"/>
      <c r="CQ3" s="158"/>
      <c r="CR3" s="158"/>
      <c r="CS3" s="159"/>
      <c r="CT3" s="165"/>
      <c r="CU3" s="166"/>
      <c r="CV3" s="175" t="str">
        <f>Q24</f>
        <v>F</v>
      </c>
      <c r="CW3" s="177" t="str">
        <f>IF(VLOOKUP($CV3,$A7:$C19,3,FALSE)=0,"",CONCATENATE(VLOOKUP(VLOOKUP($CV3,$A7:$C19,3,FALSE),Players!$J:$N,4,FALSE)," ",VLOOKUP($CV3,$A7:$C19,3,FALSE)," ",IF(ISERROR(VLOOKUP(VLOOKUP($CV3,$A7:$C19,3,FALSE),Players!$J:$N,5,FALSE)),"()",CONCATENATE("(",VLOOKUP(VLOOKUP($CV3,$A7:$C19,3,FALSE),Players!$J:$N,5,FALSE),")"))))</f>
        <v/>
      </c>
      <c r="CX3" s="178"/>
      <c r="CY3" s="178"/>
      <c r="CZ3" s="178"/>
      <c r="DA3" s="178"/>
      <c r="DB3" s="178"/>
      <c r="DC3" s="178"/>
      <c r="DD3" s="178"/>
      <c r="DE3" s="178"/>
      <c r="DF3" s="178"/>
      <c r="DG3" s="178"/>
      <c r="DH3" s="178"/>
      <c r="DI3" s="178"/>
      <c r="DJ3" s="178"/>
      <c r="DK3" s="179"/>
      <c r="DL3" s="150" t="str">
        <f>IF(R24&lt;&gt;"",R24,"")</f>
        <v/>
      </c>
      <c r="DM3" s="151"/>
      <c r="DN3" s="288" t="str">
        <f>IF(T24&lt;&gt;"",T24,"")</f>
        <v/>
      </c>
      <c r="DO3" s="151"/>
      <c r="DP3" s="288" t="str">
        <f>IF(V24&lt;&gt;"",V24,"")</f>
        <v/>
      </c>
      <c r="DQ3" s="151"/>
      <c r="DR3" s="288" t="str">
        <f>IF(X24&lt;&gt;"",X24,"")</f>
        <v/>
      </c>
      <c r="DS3" s="151"/>
      <c r="DT3" s="288" t="str">
        <f>IF(Z24&lt;&gt;"",Z24,"")</f>
        <v/>
      </c>
      <c r="DU3" s="332"/>
      <c r="DV3" s="174" t="str">
        <f>IF($DV1&lt;&gt;"",IF(DV1="W","L","W"),"")</f>
        <v/>
      </c>
      <c r="DW3" s="157"/>
      <c r="DX3" s="158"/>
      <c r="DY3" s="158"/>
      <c r="DZ3" s="158"/>
      <c r="EA3" s="158"/>
      <c r="EB3" s="158"/>
      <c r="EC3" s="158"/>
      <c r="ED3" s="158"/>
      <c r="EE3" s="158"/>
      <c r="EF3" s="158"/>
      <c r="EG3" s="158"/>
      <c r="EH3" s="158"/>
      <c r="EI3" s="159"/>
      <c r="EJ3" s="165"/>
      <c r="EK3" s="166"/>
      <c r="EL3" s="175" t="str">
        <f>AE24</f>
        <v>G</v>
      </c>
      <c r="EM3" s="177" t="str">
        <f>IF(VLOOKUP($EL3,$A7:$C19,3,FALSE)=0,"",CONCATENATE(VLOOKUP(VLOOKUP($EL3,$A7:$C19,3,FALSE),Players!$J:$N,4,FALSE)," ",VLOOKUP($EL3,$A7:$C19,3,FALSE)," ",IF(ISERROR(VLOOKUP(VLOOKUP($EL3,$A7:$C19,3,FALSE),Players!$J:$N,5,FALSE)),"()",CONCATENATE("(",VLOOKUP(VLOOKUP($EL3,$A7:$C19,3,FALSE),Players!$J:$N,5,FALSE),")"))))</f>
        <v/>
      </c>
      <c r="EN3" s="178"/>
      <c r="EO3" s="178"/>
      <c r="EP3" s="178"/>
      <c r="EQ3" s="178"/>
      <c r="ER3" s="178"/>
      <c r="ES3" s="178"/>
      <c r="ET3" s="178"/>
      <c r="EU3" s="178"/>
      <c r="EV3" s="178"/>
      <c r="EW3" s="178"/>
      <c r="EX3" s="178"/>
      <c r="EY3" s="178"/>
      <c r="EZ3" s="178"/>
      <c r="FA3" s="179"/>
      <c r="FB3" s="150" t="str">
        <f>IF(AF24&lt;&gt;"",AF24,"")</f>
        <v/>
      </c>
      <c r="FC3" s="151"/>
      <c r="FD3" s="288" t="str">
        <f>IF(AH24&lt;&gt;"",AH24,"")</f>
        <v/>
      </c>
      <c r="FE3" s="151"/>
      <c r="FF3" s="288" t="str">
        <f>IF(AJ24&lt;&gt;"",AJ24,"")</f>
        <v/>
      </c>
      <c r="FG3" s="151"/>
      <c r="FH3" s="288" t="str">
        <f>IF(AL24&lt;&gt;"",AL24,"")</f>
        <v/>
      </c>
      <c r="FI3" s="151"/>
      <c r="FJ3" s="288" t="str">
        <f>IF(AN24&lt;&gt;"",AN24,"")</f>
        <v/>
      </c>
      <c r="FK3" s="332"/>
      <c r="FL3" s="174" t="str">
        <f>IF($FL1&lt;&gt;"",IF(FL1="W","L","W"),"")</f>
        <v/>
      </c>
    </row>
    <row r="4" spans="1:168" ht="11.25" customHeight="1" thickBot="1">
      <c r="A4" s="275"/>
      <c r="B4" s="276"/>
      <c r="C4" s="276"/>
      <c r="D4" s="279"/>
      <c r="E4" s="279"/>
      <c r="F4" s="282"/>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304"/>
      <c r="AI4" s="305"/>
      <c r="AJ4" s="305"/>
      <c r="AK4" s="330"/>
      <c r="AL4" s="330"/>
      <c r="AM4" s="330"/>
      <c r="AN4" s="330"/>
      <c r="AO4" s="331"/>
      <c r="AQ4" s="160"/>
      <c r="AR4" s="161"/>
      <c r="AS4" s="161"/>
      <c r="AT4" s="161"/>
      <c r="AU4" s="161"/>
      <c r="AV4" s="161"/>
      <c r="AW4" s="161"/>
      <c r="AX4" s="161"/>
      <c r="AY4" s="161"/>
      <c r="AZ4" s="161"/>
      <c r="BA4" s="161"/>
      <c r="BB4" s="161"/>
      <c r="BC4" s="162"/>
      <c r="BD4" s="167"/>
      <c r="BE4" s="168"/>
      <c r="BF4" s="176"/>
      <c r="BG4" s="180"/>
      <c r="BH4" s="181"/>
      <c r="BI4" s="181"/>
      <c r="BJ4" s="181"/>
      <c r="BK4" s="181"/>
      <c r="BL4" s="181"/>
      <c r="BM4" s="181"/>
      <c r="BN4" s="181"/>
      <c r="BO4" s="181"/>
      <c r="BP4" s="181"/>
      <c r="BQ4" s="181"/>
      <c r="BR4" s="181"/>
      <c r="BS4" s="181"/>
      <c r="BT4" s="181"/>
      <c r="BU4" s="182"/>
      <c r="BV4" s="152"/>
      <c r="BW4" s="153"/>
      <c r="BX4" s="333"/>
      <c r="BY4" s="153"/>
      <c r="BZ4" s="333"/>
      <c r="CA4" s="153"/>
      <c r="CB4" s="333"/>
      <c r="CC4" s="153"/>
      <c r="CD4" s="333"/>
      <c r="CE4" s="334"/>
      <c r="CF4" s="174"/>
      <c r="CG4" s="160"/>
      <c r="CH4" s="161"/>
      <c r="CI4" s="161"/>
      <c r="CJ4" s="161"/>
      <c r="CK4" s="161"/>
      <c r="CL4" s="161"/>
      <c r="CM4" s="161"/>
      <c r="CN4" s="161"/>
      <c r="CO4" s="161"/>
      <c r="CP4" s="161"/>
      <c r="CQ4" s="161"/>
      <c r="CR4" s="161"/>
      <c r="CS4" s="162"/>
      <c r="CT4" s="167"/>
      <c r="CU4" s="168"/>
      <c r="CV4" s="176"/>
      <c r="CW4" s="180"/>
      <c r="CX4" s="181"/>
      <c r="CY4" s="181"/>
      <c r="CZ4" s="181"/>
      <c r="DA4" s="181"/>
      <c r="DB4" s="181"/>
      <c r="DC4" s="181"/>
      <c r="DD4" s="181"/>
      <c r="DE4" s="181"/>
      <c r="DF4" s="181"/>
      <c r="DG4" s="181"/>
      <c r="DH4" s="181"/>
      <c r="DI4" s="181"/>
      <c r="DJ4" s="181"/>
      <c r="DK4" s="182"/>
      <c r="DL4" s="152"/>
      <c r="DM4" s="153"/>
      <c r="DN4" s="333"/>
      <c r="DO4" s="153"/>
      <c r="DP4" s="333"/>
      <c r="DQ4" s="153"/>
      <c r="DR4" s="333"/>
      <c r="DS4" s="153"/>
      <c r="DT4" s="333"/>
      <c r="DU4" s="334"/>
      <c r="DV4" s="174"/>
      <c r="DW4" s="160"/>
      <c r="DX4" s="161"/>
      <c r="DY4" s="161"/>
      <c r="DZ4" s="161"/>
      <c r="EA4" s="161"/>
      <c r="EB4" s="161"/>
      <c r="EC4" s="161"/>
      <c r="ED4" s="161"/>
      <c r="EE4" s="161"/>
      <c r="EF4" s="161"/>
      <c r="EG4" s="161"/>
      <c r="EH4" s="161"/>
      <c r="EI4" s="162"/>
      <c r="EJ4" s="167"/>
      <c r="EK4" s="168"/>
      <c r="EL4" s="176"/>
      <c r="EM4" s="180"/>
      <c r="EN4" s="181"/>
      <c r="EO4" s="181"/>
      <c r="EP4" s="181"/>
      <c r="EQ4" s="181"/>
      <c r="ER4" s="181"/>
      <c r="ES4" s="181"/>
      <c r="ET4" s="181"/>
      <c r="EU4" s="181"/>
      <c r="EV4" s="181"/>
      <c r="EW4" s="181"/>
      <c r="EX4" s="181"/>
      <c r="EY4" s="181"/>
      <c r="EZ4" s="181"/>
      <c r="FA4" s="182"/>
      <c r="FB4" s="152"/>
      <c r="FC4" s="153"/>
      <c r="FD4" s="333"/>
      <c r="FE4" s="153"/>
      <c r="FF4" s="333"/>
      <c r="FG4" s="153"/>
      <c r="FH4" s="333"/>
      <c r="FI4" s="153"/>
      <c r="FJ4" s="333"/>
      <c r="FK4" s="334"/>
      <c r="FL4" s="174"/>
    </row>
    <row r="5" spans="1:168" ht="11.25" customHeight="1">
      <c r="A5" s="259" t="s">
        <v>15</v>
      </c>
      <c r="B5" s="260"/>
      <c r="C5" s="260"/>
      <c r="D5" s="264">
        <v>1</v>
      </c>
      <c r="E5" s="264"/>
      <c r="F5" s="266" t="s">
        <v>16</v>
      </c>
      <c r="G5" s="267"/>
      <c r="H5" s="267"/>
      <c r="I5" s="283"/>
      <c r="J5" s="284"/>
      <c r="K5" s="284"/>
      <c r="L5" s="284"/>
      <c r="M5" s="284"/>
      <c r="N5" s="264"/>
      <c r="O5" s="264"/>
      <c r="P5" s="264"/>
      <c r="Q5" s="264"/>
      <c r="R5" s="264"/>
      <c r="S5" s="264"/>
      <c r="T5" s="264"/>
      <c r="U5" s="264"/>
      <c r="V5" s="264"/>
      <c r="W5" s="325"/>
      <c r="X5" s="150" t="s">
        <v>17</v>
      </c>
      <c r="Y5" s="270"/>
      <c r="Z5" s="288" t="s">
        <v>18</v>
      </c>
      <c r="AA5" s="270"/>
      <c r="AB5" s="288" t="s">
        <v>19</v>
      </c>
      <c r="AC5" s="270"/>
      <c r="AD5" s="288" t="s">
        <v>20</v>
      </c>
      <c r="AE5" s="270"/>
      <c r="AF5" s="288" t="s">
        <v>43</v>
      </c>
      <c r="AG5" s="270"/>
      <c r="AH5" s="288" t="s">
        <v>52</v>
      </c>
      <c r="AI5" s="270"/>
      <c r="AJ5" s="288" t="s">
        <v>60</v>
      </c>
      <c r="AK5" s="368"/>
      <c r="AL5" s="292" t="s">
        <v>21</v>
      </c>
      <c r="AM5" s="293"/>
      <c r="AN5" s="296" t="s">
        <v>22</v>
      </c>
      <c r="AO5" s="297"/>
      <c r="AQ5" s="126"/>
      <c r="AR5" s="126"/>
      <c r="AS5" s="126"/>
      <c r="AT5" s="126"/>
      <c r="AU5" s="126"/>
      <c r="AV5" s="126"/>
      <c r="AW5" s="126"/>
      <c r="AX5" s="126"/>
      <c r="AY5" s="126"/>
      <c r="AZ5" s="126"/>
      <c r="BA5" s="126"/>
      <c r="BB5" s="126"/>
      <c r="BC5" s="126"/>
      <c r="BV5" s="169" t="str">
        <f>IF(CF1&lt;&gt;"",IF(AND(AND(BV1&gt;-1,BV3&gt;-1),OR(BV1&gt;10,BV3&gt;10),ABS(BV1-BV3)&gt;1,IF(OR(BV1&gt;11,BV3&gt;11),ABS(BV1-BV3)=2,TRUE),BV1=INT(BV1),BV3=INT(BV3)),"","Error"),"")</f>
        <v/>
      </c>
      <c r="BW5" s="169"/>
      <c r="BX5" s="169" t="str">
        <f>IF(CF1&lt;&gt;"",IF(AND(AND(BX1&gt;-1,BX3&gt;-1),OR(BX1&gt;10,BX3&gt;10),ABS(BX1-BX3)&gt;1,IF(OR(BX1&gt;11,BX3&gt;11),ABS(BX1-BX3)=2,TRUE),BX1=INT(BX1),BX3=INT(BX3)),"","Error"),"")</f>
        <v/>
      </c>
      <c r="BY5" s="169"/>
      <c r="BZ5" s="169" t="str">
        <f>IF(CF1&lt;&gt;"",IF(AND(AND(BZ1&gt;-1,BZ3&gt;-1),OR(BZ1&gt;10,BZ3&gt;10),ABS(BZ1-BZ3)&gt;1,IF(OR(BZ1&gt;11,BZ3&gt;11),ABS(BZ1-BZ3)=2,TRUE),BZ1=INT(BZ1),BZ3=INT(BZ3)),"","Error"),"")</f>
        <v/>
      </c>
      <c r="CA5" s="169"/>
      <c r="CB5" s="169" t="str">
        <f>IF(AND(CF1&lt;&gt;"",CB1&lt;&gt;""),IF(AND(AND(CB1&gt;-1,CB3&gt;-1),OR(CB1&gt;10,CB3&gt;10),ABS(CB1-CB3)&gt;1,IF(OR(CB1&gt;11,CB3&gt;11),ABS(CB1-CB3)=2,TRUE),CB1=INT(CB1),CB3=INT(CB3)),"","Error"),"")</f>
        <v/>
      </c>
      <c r="CC5" s="169"/>
      <c r="CD5" s="169" t="str">
        <f>IF(AND(CF1&lt;&gt;"",CD1&lt;&gt;""),IF(AND(AND(CD1&gt;-1,CD3&gt;-1),OR(CD1&gt;10,CD3&gt;10),ABS(CD1-CD3)&gt;1,IF(OR(CD1&gt;11,CD3&gt;11),ABS(CD1-CD3)=2,TRUE),CD1=INT(CD1),CD3=INT(CD3)),"","Error"),"")</f>
        <v/>
      </c>
      <c r="CE5" s="169"/>
      <c r="CG5" s="126"/>
      <c r="CH5" s="126"/>
      <c r="CI5" s="126"/>
      <c r="CJ5" s="126"/>
      <c r="CK5" s="126"/>
      <c r="CL5" s="126"/>
      <c r="CM5" s="126"/>
      <c r="CN5" s="126"/>
      <c r="CO5" s="126"/>
      <c r="CP5" s="126"/>
      <c r="CQ5" s="126"/>
      <c r="CR5" s="126"/>
      <c r="CS5" s="126"/>
      <c r="DL5" s="169" t="str">
        <f>IF(DV1&lt;&gt;"",IF(AND(AND(DL1&gt;-1,DL3&gt;-1),OR(DL1&gt;10,DL3&gt;10),ABS(DL1-DL3)&gt;1,IF(OR(DL1&gt;11,DL3&gt;11),ABS(DL1-DL3)=2,TRUE),DL1=INT(DL1),DL3=INT(DL3)),"","Error"),"")</f>
        <v/>
      </c>
      <c r="DM5" s="169"/>
      <c r="DN5" s="169" t="str">
        <f>IF(DV1&lt;&gt;"",IF(AND(AND(DN1&gt;-1,DN3&gt;-1),OR(DN1&gt;10,DN3&gt;10),ABS(DN1-DN3)&gt;1,IF(OR(DN1&gt;11,DN3&gt;11),ABS(DN1-DN3)=2,TRUE),DN1=INT(DN1),DN3=INT(DN3)),"","Error"),"")</f>
        <v/>
      </c>
      <c r="DO5" s="169"/>
      <c r="DP5" s="169" t="str">
        <f>IF(DV1&lt;&gt;"",IF(AND(AND(DP1&gt;-1,DP3&gt;-1),OR(DP1&gt;10,DP3&gt;10),ABS(DP1-DP3)&gt;1,IF(OR(DP1&gt;11,DP3&gt;11),ABS(DP1-DP3)=2,TRUE),DP1=INT(DP1),DP3=INT(DP3)),"","Error"),"")</f>
        <v/>
      </c>
      <c r="DQ5" s="169"/>
      <c r="DR5" s="169" t="str">
        <f>IF(AND(DV1&lt;&gt;"",DR1&lt;&gt;""),IF(AND(AND(DR1&gt;-1,DR3&gt;-1),OR(DR1&gt;10,DR3&gt;10),ABS(DR1-DR3)&gt;1,IF(OR(DR1&gt;11,DR3&gt;11),ABS(DR1-DR3)=2,TRUE),DR1=INT(DR1),DR3=INT(DR3)),"","Error"),"")</f>
        <v/>
      </c>
      <c r="DS5" s="169"/>
      <c r="DT5" s="169" t="str">
        <f>IF(AND(DV1&lt;&gt;"",DT1&lt;&gt;""),IF(AND(AND(DT1&gt;-1,DT3&gt;-1),OR(DT1&gt;10,DT3&gt;10),ABS(DT1-DT3)&gt;1,IF(OR(DT1&gt;11,DT3&gt;11),ABS(DT1-DT3)=2,TRUE),DT1=INT(DT1),DT3=INT(DT3)),"","Error"),"")</f>
        <v/>
      </c>
      <c r="DU5" s="169"/>
      <c r="DW5" s="126"/>
      <c r="DX5" s="126"/>
      <c r="DY5" s="126"/>
      <c r="DZ5" s="126"/>
      <c r="EA5" s="126"/>
      <c r="EB5" s="126"/>
      <c r="EC5" s="126"/>
      <c r="ED5" s="126"/>
      <c r="EE5" s="126"/>
      <c r="EF5" s="126"/>
      <c r="EG5" s="126"/>
      <c r="EH5" s="126"/>
      <c r="EI5" s="126"/>
      <c r="FB5" s="169" t="str">
        <f>IF(FL1&lt;&gt;"",IF(AND(AND(FB1&gt;-1,FB3&gt;-1),OR(FB1&gt;10,FB3&gt;10),ABS(FB1-FB3)&gt;1,IF(OR(FB1&gt;11,FB3&gt;11),ABS(FB1-FB3)=2,TRUE),FB1=INT(FB1),FB3=INT(FB3)),"","Error"),"")</f>
        <v/>
      </c>
      <c r="FC5" s="169"/>
      <c r="FD5" s="169" t="str">
        <f>IF(FL1&lt;&gt;"",IF(AND(AND(FD1&gt;-1,FD3&gt;-1),OR(FD1&gt;10,FD3&gt;10),ABS(FD1-FD3)&gt;1,IF(OR(FD1&gt;11,FD3&gt;11),ABS(FD1-FD3)=2,TRUE),FD1=INT(FD1),FD3=INT(FD3)),"","Error"),"")</f>
        <v/>
      </c>
      <c r="FE5" s="169"/>
      <c r="FF5" s="169" t="str">
        <f>IF(FL1&lt;&gt;"",IF(AND(AND(FF1&gt;-1,FF3&gt;-1),OR(FF1&gt;10,FF3&gt;10),ABS(FF1-FF3)&gt;1,IF(OR(FF1&gt;11,FF3&gt;11),ABS(FF1-FF3)=2,TRUE),FF1=INT(FF1),FF3=INT(FF3)),"","Error"),"")</f>
        <v/>
      </c>
      <c r="FG5" s="169"/>
      <c r="FH5" s="169" t="str">
        <f>IF(AND(FL1&lt;&gt;"",FH1&lt;&gt;""),IF(AND(AND(FH1&gt;-1,FH3&gt;-1),OR(FH1&gt;10,FH3&gt;10),ABS(FH1-FH3)&gt;1,IF(OR(FH1&gt;11,FH3&gt;11),ABS(FH1-FH3)=2,TRUE),FH1=INT(FH1),FH3=INT(FH3)),"","Error"),"")</f>
        <v/>
      </c>
      <c r="FI5" s="169"/>
      <c r="FJ5" s="169" t="str">
        <f>IF(AND(FL1&lt;&gt;"",FJ1&lt;&gt;""),IF(AND(AND(FJ1&gt;-1,FJ3&gt;-1),OR(FJ1&gt;10,FJ3&gt;10),ABS(FJ1-FJ3)&gt;1,IF(OR(FJ1&gt;11,FJ3&gt;11),ABS(FJ1-FJ3)=2,TRUE),FJ1=INT(FJ1),FJ3=INT(FJ3)),"","Error"),"")</f>
        <v/>
      </c>
      <c r="FK5" s="169"/>
    </row>
    <row r="6" spans="1:168" ht="11.25" customHeight="1" thickBot="1">
      <c r="A6" s="261"/>
      <c r="B6" s="262"/>
      <c r="C6" s="262"/>
      <c r="D6" s="326"/>
      <c r="E6" s="326"/>
      <c r="F6" s="275"/>
      <c r="G6" s="276"/>
      <c r="H6" s="276"/>
      <c r="I6" s="286"/>
      <c r="J6" s="286"/>
      <c r="K6" s="286"/>
      <c r="L6" s="286"/>
      <c r="M6" s="286"/>
      <c r="N6" s="326"/>
      <c r="O6" s="326"/>
      <c r="P6" s="326"/>
      <c r="Q6" s="326"/>
      <c r="R6" s="326"/>
      <c r="S6" s="326"/>
      <c r="T6" s="326"/>
      <c r="U6" s="326"/>
      <c r="V6" s="326"/>
      <c r="W6" s="327"/>
      <c r="X6" s="194"/>
      <c r="Y6" s="195"/>
      <c r="Z6" s="289"/>
      <c r="AA6" s="195"/>
      <c r="AB6" s="289"/>
      <c r="AC6" s="195"/>
      <c r="AD6" s="289"/>
      <c r="AE6" s="195"/>
      <c r="AF6" s="289"/>
      <c r="AG6" s="195"/>
      <c r="AH6" s="289"/>
      <c r="AI6" s="195"/>
      <c r="AJ6" s="289"/>
      <c r="AK6" s="369"/>
      <c r="AL6" s="294"/>
      <c r="AM6" s="295"/>
      <c r="AN6" s="298"/>
      <c r="AO6" s="299"/>
      <c r="AQ6" s="126"/>
      <c r="AR6" s="126"/>
      <c r="AS6" s="126"/>
      <c r="AT6" s="126"/>
      <c r="AU6" s="126"/>
      <c r="AV6" s="126"/>
      <c r="AW6" s="126"/>
      <c r="AX6" s="126"/>
      <c r="AY6" s="126"/>
      <c r="AZ6" s="126"/>
      <c r="BA6" s="126"/>
      <c r="BB6" s="126"/>
      <c r="BC6" s="126"/>
      <c r="CG6" s="126"/>
      <c r="CH6" s="126"/>
      <c r="CI6" s="126"/>
      <c r="CJ6" s="126"/>
      <c r="CK6" s="126"/>
      <c r="CL6" s="126"/>
      <c r="CM6" s="126"/>
      <c r="CN6" s="126"/>
      <c r="CO6" s="126"/>
      <c r="CP6" s="126"/>
      <c r="CQ6" s="126"/>
      <c r="CR6" s="126"/>
      <c r="CS6" s="126"/>
      <c r="DW6" s="126"/>
      <c r="DX6" s="126"/>
      <c r="DY6" s="126"/>
      <c r="DZ6" s="126"/>
      <c r="EA6" s="126"/>
      <c r="EB6" s="126"/>
      <c r="EC6" s="126"/>
      <c r="ED6" s="126"/>
      <c r="EE6" s="126"/>
      <c r="EF6" s="126"/>
      <c r="EG6" s="126"/>
      <c r="EH6" s="126"/>
      <c r="EI6" s="126"/>
    </row>
    <row r="7" spans="1:168" ht="11.25" customHeight="1">
      <c r="A7" s="210" t="str">
        <f>X5</f>
        <v>A</v>
      </c>
      <c r="B7" s="211"/>
      <c r="C7" s="357"/>
      <c r="D7" s="343"/>
      <c r="E7" s="343"/>
      <c r="F7" s="343"/>
      <c r="G7" s="343"/>
      <c r="H7" s="343"/>
      <c r="I7" s="343"/>
      <c r="J7" s="343"/>
      <c r="K7" s="343"/>
      <c r="L7" s="343"/>
      <c r="M7" s="215"/>
      <c r="N7" s="215"/>
      <c r="O7" s="215"/>
      <c r="P7" s="343"/>
      <c r="Q7" s="343"/>
      <c r="R7" s="343"/>
      <c r="S7" s="343"/>
      <c r="T7" s="343"/>
      <c r="U7" s="343"/>
      <c r="V7" s="343"/>
      <c r="W7" s="344"/>
      <c r="X7" s="365"/>
      <c r="Y7" s="366"/>
      <c r="Z7" s="252" t="str">
        <f>IF($D3="1P",IF(AN38=AN40,IF(AL38=AL40,IF(AJ38&lt;&gt;"",IF(AJ38&gt;AJ40,"W","L"),""),IF(AL38&gt;AL40,"W","L")),IF(AN38&gt;AN40,"W","L")),IF(AN26=AN28,IF(AL26=AL28,IF(AJ26&lt;&gt;"",IF(AJ26&gt;AJ28,"W","L"),""),IF(AL26&gt;AL28,"W","L")),IF(AN26&gt;AN28,"W","L")))</f>
        <v/>
      </c>
      <c r="AA7" s="253"/>
      <c r="AB7" s="252" t="str">
        <f>IF($D3="1P",IF(AN26=AN28,IF(AL26=AL28,IF(AJ26&lt;&gt;"",IF(AJ26&gt;AJ28,"W","L"),""),IF(AL26&gt;AL28,"W","L")),IF(AN26&gt;AN28,"W","L")),IF(Z42=Z44,IF(X42=X44,IF(V42&lt;&gt;"",IF(V42&gt;V44,"W","L"),""),IF(X42&gt;X44,"W","L")),IF(Z42&gt;Z44,"W","L")))</f>
        <v/>
      </c>
      <c r="AC7" s="253"/>
      <c r="AD7" s="252" t="str">
        <f>IF($D3="1P",IF(Z42=Z44,IF(X42=X44,IF(V42&lt;&gt;"",IF(V42&gt;V44,"W","L"),""),IF(X42&gt;X44,"W","L")),IF(Z42&gt;Z44,"W","L")),IF(Z30=Z32,IF(X30=X32,IF(V30&lt;&gt;"",IF(V30&gt;V32,"W","L"),""),IF(X30&gt;X32,"W","L")),IF(Z30&gt;Z32,"W","L")))</f>
        <v/>
      </c>
      <c r="AE7" s="253"/>
      <c r="AF7" s="252" t="str">
        <f>IF($D3="1P",IF(Z30=Z32,IF(X30=X32,IF(V30&lt;&gt;"",IF(V30&gt;V32,"W","L"),""),IF(X30&gt;X32,"W","L")),IF(Z30&gt;Z32,"W","L")),IF(L46=L48,IF(J46=J48,IF(H46&lt;&gt;"",IF(H46&gt;H48,"W","L"),""),IF(J46&gt;J373,"W","L")),IF(L46&gt;L48,"W","L")))</f>
        <v/>
      </c>
      <c r="AG7" s="253"/>
      <c r="AH7" s="252" t="str">
        <f>IF($D3="1P",IF(L46=L48,IF(J46=J48,IF(H46&lt;&gt;"",IF(H46&gt;H48,"W","L"),""),IF(J46&gt;J48,"W","L")),IF(L46&gt;L48,"W","L")),IF(AN38=AN40,IF(AL38=AL40,IF(AJ38&lt;&gt;"",IF(AJ38&gt;AJ40,"W","L"),""),IF(AL38&gt;AL40,"W","L")),IF(AN38&gt;AN40,"W","L")))</f>
        <v/>
      </c>
      <c r="AI7" s="253"/>
      <c r="AJ7" s="252" t="str">
        <f>IF($D3="1P",IF(L34=L36,IF(J34=J36,IF(H34&lt;&gt;"",IF(H34&gt;H36,"W","L"),""),IF(J34&gt;J36,"W","L")),IF(L34&gt;L36,"W","L")),IF(L34=L36,IF(J34=J36,IF(H34&lt;&gt;"",IF(H34&gt;H36,"W","L"),""),IF(J34&gt;J36,"W","L")),IF(L34&gt;L36,"W","L")))</f>
        <v/>
      </c>
      <c r="AK7" s="253"/>
      <c r="AL7" s="254" t="str">
        <f>IF(OR(COUNTIF(X7:AJ7,"W"),COUNTIF(X7:AJ7,"L")),COUNTIF(X7:AJ7,"W")*2+COUNTIF(X7:AJ7,"L"),"")</f>
        <v/>
      </c>
      <c r="AM7" s="255"/>
      <c r="AN7" s="256" t="str">
        <f>IF(AL7&lt;&gt;"",RANK(AL7,AL7:AL19,0),"")</f>
        <v/>
      </c>
      <c r="AO7" s="257"/>
      <c r="AQ7" s="127"/>
      <c r="AR7" s="127"/>
      <c r="AS7" s="127"/>
      <c r="AT7" s="127"/>
      <c r="AU7" s="127"/>
      <c r="AV7" s="127"/>
      <c r="AW7" s="127"/>
      <c r="AX7" s="127"/>
      <c r="AY7" s="127"/>
      <c r="AZ7" s="127"/>
      <c r="BA7" s="127"/>
      <c r="BB7" s="127"/>
      <c r="BC7" s="127"/>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127"/>
      <c r="CH7" s="127"/>
      <c r="CI7" s="127"/>
      <c r="CJ7" s="127"/>
      <c r="CK7" s="127"/>
      <c r="CL7" s="127"/>
      <c r="CM7" s="127"/>
      <c r="CN7" s="127"/>
      <c r="CO7" s="127"/>
      <c r="CP7" s="127"/>
      <c r="CQ7" s="127"/>
      <c r="CR7" s="127"/>
      <c r="CS7" s="127"/>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W7" s="127"/>
      <c r="DX7" s="127"/>
      <c r="DY7" s="127"/>
      <c r="DZ7" s="127"/>
      <c r="EA7" s="127"/>
      <c r="EB7" s="127"/>
      <c r="EC7" s="127"/>
      <c r="ED7" s="127"/>
      <c r="EE7" s="127"/>
      <c r="EF7" s="127"/>
      <c r="EG7" s="127"/>
      <c r="EH7" s="127"/>
      <c r="EI7" s="127"/>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row>
    <row r="8" spans="1:168" ht="11.25" customHeight="1">
      <c r="A8" s="212"/>
      <c r="B8" s="213"/>
      <c r="C8" s="218"/>
      <c r="D8" s="218"/>
      <c r="E8" s="218"/>
      <c r="F8" s="218"/>
      <c r="G8" s="218"/>
      <c r="H8" s="218"/>
      <c r="I8" s="218"/>
      <c r="J8" s="218"/>
      <c r="K8" s="218"/>
      <c r="L8" s="218"/>
      <c r="M8" s="218"/>
      <c r="N8" s="218"/>
      <c r="O8" s="218"/>
      <c r="P8" s="218"/>
      <c r="Q8" s="218"/>
      <c r="R8" s="218"/>
      <c r="S8" s="218"/>
      <c r="T8" s="218"/>
      <c r="U8" s="218"/>
      <c r="V8" s="218"/>
      <c r="W8" s="219"/>
      <c r="X8" s="367"/>
      <c r="Y8" s="364"/>
      <c r="Z8" s="234"/>
      <c r="AA8" s="233"/>
      <c r="AB8" s="224"/>
      <c r="AC8" s="225"/>
      <c r="AD8" s="234"/>
      <c r="AE8" s="233"/>
      <c r="AF8" s="234"/>
      <c r="AG8" s="233"/>
      <c r="AH8" s="234"/>
      <c r="AI8" s="233"/>
      <c r="AJ8" s="234"/>
      <c r="AK8" s="233"/>
      <c r="AL8" s="241"/>
      <c r="AM8" s="240"/>
      <c r="AN8" s="258"/>
      <c r="AO8" s="243"/>
      <c r="AQ8" s="128"/>
      <c r="AR8" s="128"/>
      <c r="AS8" s="128"/>
      <c r="AT8" s="128"/>
      <c r="AU8" s="128"/>
      <c r="AV8" s="128"/>
      <c r="AW8" s="128"/>
      <c r="AX8" s="128"/>
      <c r="AY8" s="128"/>
      <c r="AZ8" s="128"/>
      <c r="BA8" s="128"/>
      <c r="BB8" s="128"/>
      <c r="BC8" s="128"/>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128"/>
      <c r="CH8" s="128"/>
      <c r="CI8" s="128"/>
      <c r="CJ8" s="128"/>
      <c r="CK8" s="128"/>
      <c r="CL8" s="128"/>
      <c r="CM8" s="128"/>
      <c r="CN8" s="128"/>
      <c r="CO8" s="128"/>
      <c r="CP8" s="128"/>
      <c r="CQ8" s="128"/>
      <c r="CR8" s="128"/>
      <c r="CS8" s="128"/>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W8" s="128"/>
      <c r="DX8" s="128"/>
      <c r="DY8" s="128"/>
      <c r="DZ8" s="128"/>
      <c r="EA8" s="128"/>
      <c r="EB8" s="128"/>
      <c r="EC8" s="128"/>
      <c r="ED8" s="128"/>
      <c r="EE8" s="128"/>
      <c r="EF8" s="128"/>
      <c r="EG8" s="128"/>
      <c r="EH8" s="128"/>
      <c r="EI8" s="128"/>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row>
    <row r="9" spans="1:168" ht="11.25" customHeight="1">
      <c r="A9" s="210" t="str">
        <f>Z5</f>
        <v>B</v>
      </c>
      <c r="B9" s="211"/>
      <c r="C9" s="357"/>
      <c r="D9" s="343"/>
      <c r="E9" s="343"/>
      <c r="F9" s="343"/>
      <c r="G9" s="343"/>
      <c r="H9" s="343"/>
      <c r="I9" s="343"/>
      <c r="J9" s="343"/>
      <c r="K9" s="343"/>
      <c r="L9" s="343"/>
      <c r="M9" s="215"/>
      <c r="N9" s="215"/>
      <c r="O9" s="215"/>
      <c r="P9" s="343"/>
      <c r="Q9" s="343"/>
      <c r="R9" s="343"/>
      <c r="S9" s="343"/>
      <c r="T9" s="343"/>
      <c r="U9" s="343"/>
      <c r="V9" s="343"/>
      <c r="W9" s="344"/>
      <c r="X9" s="220" t="str">
        <f>IF(Z7&lt;&gt;"",IF(Z7="W","L","W"),"")</f>
        <v/>
      </c>
      <c r="Y9" s="221"/>
      <c r="Z9" s="228"/>
      <c r="AA9" s="362"/>
      <c r="AB9" s="227" t="str">
        <f>IF($D3="1P",IF(Z26=Z28,IF(X26=X28,IF(V26&lt;&gt;"",IF(V26&gt;V28,"W","L"),""),IF(X26&gt;X28,"W","L")),IF(Z26&gt;Z28,"W","L")),IF(AN46=AN48,IF(AL46=AL48,IF(AJ46&lt;&gt;"",IF(AJ46&gt;AJ48,"W","L"),""),IF(AL46&gt;AL48,"W","L")),IF(AN46&gt;AN48,"W","L")))</f>
        <v/>
      </c>
      <c r="AC9" s="221"/>
      <c r="AD9" s="227" t="str">
        <f>IF($D3="1P",IF(AN30=AN32,IF(AL30=AL32,IF(AJ30&lt;&gt;"",IF(AJ30&gt;AJ32,"W","L"),""),IF(AL30&gt;AL32,"W","L")),IF(AN30&gt;AN32,"W","L")),IF(Z46=Z48,IF(X46=X48,IF(V46&lt;&gt;"",IF(V46&gt;V48,"W","L"),""),IF(X46&gt;X48,"W","L")),IF(Z46&gt;Z48,"W","L")))</f>
        <v/>
      </c>
      <c r="AE9" s="221"/>
      <c r="AF9" s="227" t="str">
        <f>IF($D3="1P",IF(L38=L40,IF(J38=J40,IF(H38&lt;&gt;"",IF(H38&gt;H40,"W","L"),""),IF(J38&gt;J40,"W","L")),IF(L38&gt;L40,"W","L")),IF(L38=L40,IF(J38=J40,IF(H38&lt;&gt;"",IF(H38&gt;H40,"W","L"),""),IF(J38&gt;J40,"W","L")),IF(L38&gt;L40,"W","L")))</f>
        <v/>
      </c>
      <c r="AG9" s="221"/>
      <c r="AH9" s="227" t="str">
        <f>IF($D3="1P",IF(AN22=AN24,IF(AL22=AL24,IF(AJ22&lt;&gt;"",IF(AJ22&gt;AJ24,"W","L"),""),IF(AL22&gt;AL24,"W","L")),IF(AN22&gt;AN24,"W","L")),IF(Z38=Z40,IF(X38=X40,IF(V38&lt;&gt;"",IF(V38&gt;V40,"W","L"),""),IF(X38&gt;X40,"W","L")),IF(Z38&gt;Z40,"W","L")))</f>
        <v/>
      </c>
      <c r="AI9" s="221"/>
      <c r="AJ9" s="227" t="str">
        <f>IF($D3="1P",IF(L22=L24,IF(J22=J24,IF(H22&lt;&gt;"",IF(H22&gt;H24,"W","L"),""),IF(J22&gt;J24,"W","L")),IF(L22&gt;L44,"W","L")),IF(L22=L24,IF(J22=J24,IF(H22&lt;&gt;"",IF(H22&gt;H24,"W","L"),""),IF(J22&gt;J24,"W","L")),IF(L22&gt;L24,"W","L")))</f>
        <v/>
      </c>
      <c r="AK9" s="221"/>
      <c r="AL9" s="239" t="str">
        <f>IF(OR(COUNTIF(X9:AJ9,"W"),COUNTIF(X9:AJ9,"L")),COUNTIF(X9:AJ9,"W")*2+COUNTIF(X9:AJ9,"L"),"")</f>
        <v/>
      </c>
      <c r="AM9" s="240"/>
      <c r="AN9" s="242" t="str">
        <f>IF(AL9&lt;&gt;"",RANK(AL9,AL7:AL19,0),"")</f>
        <v/>
      </c>
      <c r="AO9" s="243"/>
      <c r="AQ9" s="126"/>
      <c r="AR9" s="126"/>
      <c r="AS9" s="126"/>
      <c r="AT9" s="126"/>
      <c r="AU9" s="126"/>
      <c r="AV9" s="126"/>
      <c r="AW9" s="126"/>
      <c r="AX9" s="126"/>
      <c r="AY9" s="126"/>
      <c r="AZ9" s="126"/>
      <c r="BA9" s="126"/>
      <c r="BB9" s="126"/>
      <c r="BC9" s="126"/>
      <c r="CG9" s="126"/>
      <c r="CH9" s="126"/>
      <c r="CI9" s="126"/>
      <c r="CJ9" s="126"/>
      <c r="CK9" s="126"/>
      <c r="CL9" s="126"/>
      <c r="CM9" s="126"/>
      <c r="CN9" s="126"/>
      <c r="CO9" s="126"/>
      <c r="CP9" s="126"/>
      <c r="CQ9" s="126"/>
      <c r="CR9" s="126"/>
      <c r="CS9" s="126"/>
      <c r="DW9" s="126"/>
      <c r="DX9" s="126"/>
      <c r="DY9" s="126"/>
      <c r="DZ9" s="126"/>
      <c r="EA9" s="126"/>
      <c r="EB9" s="126"/>
      <c r="EC9" s="126"/>
      <c r="ED9" s="126"/>
      <c r="EE9" s="126"/>
      <c r="EF9" s="126"/>
      <c r="EG9" s="126"/>
      <c r="EH9" s="126"/>
      <c r="EI9" s="126"/>
    </row>
    <row r="10" spans="1:168" ht="11.25" customHeight="1" thickBot="1">
      <c r="A10" s="212"/>
      <c r="B10" s="213"/>
      <c r="C10" s="218"/>
      <c r="D10" s="218"/>
      <c r="E10" s="218"/>
      <c r="F10" s="218"/>
      <c r="G10" s="218"/>
      <c r="H10" s="218"/>
      <c r="I10" s="218"/>
      <c r="J10" s="218"/>
      <c r="K10" s="218"/>
      <c r="L10" s="218"/>
      <c r="M10" s="218"/>
      <c r="N10" s="218"/>
      <c r="O10" s="218"/>
      <c r="P10" s="218"/>
      <c r="Q10" s="218"/>
      <c r="R10" s="218"/>
      <c r="S10" s="218"/>
      <c r="T10" s="218"/>
      <c r="U10" s="218"/>
      <c r="V10" s="218"/>
      <c r="W10" s="219"/>
      <c r="X10" s="232"/>
      <c r="Y10" s="233"/>
      <c r="Z10" s="363"/>
      <c r="AA10" s="364"/>
      <c r="AB10" s="234"/>
      <c r="AC10" s="233"/>
      <c r="AD10" s="234"/>
      <c r="AE10" s="233"/>
      <c r="AF10" s="234"/>
      <c r="AG10" s="233"/>
      <c r="AH10" s="234"/>
      <c r="AI10" s="233"/>
      <c r="AJ10" s="234"/>
      <c r="AK10" s="233"/>
      <c r="AL10" s="241"/>
      <c r="AM10" s="240"/>
      <c r="AN10" s="258"/>
      <c r="AO10" s="243"/>
      <c r="AQ10" s="127"/>
      <c r="AR10" s="127"/>
      <c r="AS10" s="127"/>
      <c r="AT10" s="127"/>
      <c r="AU10" s="127"/>
      <c r="AV10" s="127"/>
      <c r="AW10" s="127"/>
      <c r="AX10" s="127"/>
      <c r="AY10" s="127"/>
      <c r="AZ10" s="127"/>
      <c r="BA10" s="127"/>
      <c r="BB10" s="127"/>
      <c r="BC10" s="127"/>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G10" s="127"/>
      <c r="CH10" s="127"/>
      <c r="CI10" s="127"/>
      <c r="CJ10" s="127"/>
      <c r="CK10" s="127"/>
      <c r="CL10" s="127"/>
      <c r="CM10" s="127"/>
      <c r="CN10" s="127"/>
      <c r="CO10" s="127"/>
      <c r="CP10" s="127"/>
      <c r="CQ10" s="127"/>
      <c r="CR10" s="127"/>
      <c r="CS10" s="127"/>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W10" s="127"/>
      <c r="DX10" s="127"/>
      <c r="DY10" s="127"/>
      <c r="DZ10" s="127"/>
      <c r="EA10" s="127"/>
      <c r="EB10" s="127"/>
      <c r="EC10" s="127"/>
      <c r="ED10" s="127"/>
      <c r="EE10" s="127"/>
      <c r="EF10" s="127"/>
      <c r="EG10" s="127"/>
      <c r="EH10" s="127"/>
      <c r="EI10" s="127"/>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row>
    <row r="11" spans="1:168" ht="11.25" customHeight="1">
      <c r="A11" s="210" t="str">
        <f>AB5</f>
        <v>C</v>
      </c>
      <c r="B11" s="211"/>
      <c r="C11" s="357"/>
      <c r="D11" s="343"/>
      <c r="E11" s="343"/>
      <c r="F11" s="343"/>
      <c r="G11" s="343"/>
      <c r="H11" s="343"/>
      <c r="I11" s="343"/>
      <c r="J11" s="343"/>
      <c r="K11" s="343"/>
      <c r="L11" s="343"/>
      <c r="M11" s="215"/>
      <c r="N11" s="215"/>
      <c r="O11" s="215"/>
      <c r="P11" s="343"/>
      <c r="Q11" s="343"/>
      <c r="R11" s="343"/>
      <c r="S11" s="343"/>
      <c r="T11" s="343"/>
      <c r="U11" s="343"/>
      <c r="V11" s="343"/>
      <c r="W11" s="344"/>
      <c r="X11" s="220" t="str">
        <f>IF(AB7&lt;&gt;"",IF(AB7="W","L","W"),"")</f>
        <v/>
      </c>
      <c r="Y11" s="360"/>
      <c r="Z11" s="227" t="str">
        <f>IF(AB9&lt;&gt;"",IF(AB9="W","L","W"),"")</f>
        <v/>
      </c>
      <c r="AA11" s="221"/>
      <c r="AB11" s="228"/>
      <c r="AC11" s="362"/>
      <c r="AD11" s="227" t="str">
        <f>IF($D3="1P",IF(L42=L44,IF(J42=J44,IF(H42&lt;&gt;"",IF(H42&gt;H44,"W","L"),""),IF(J42&gt;J44,"W","L")),IF(L42&gt;L44,"W","L")),IF(L42=L44,IF(J42=J44,IF(H42&lt;&gt;"",IF(H42&gt;H44,"W","L"),""),IF(J42&gt;J44,"W","L")),IF(L42&gt;L44,"W","L")))</f>
        <v/>
      </c>
      <c r="AE11" s="221"/>
      <c r="AF11" s="227" t="str">
        <f>IF($D3="1P",IF(Z46=Z48,IF(X46=X48,IF(V46&lt;&gt;"",IF(V46&gt;V48,"W","L"),""),IF(X46&gt;X48,"W","L")),IF(Z46&gt;Z48,"W","L")),IF(Z34=Z36,IF(X34=X36,IF(V34&lt;&gt;"",IF(V34&gt;V36,"W","L"),""),IF(X34&gt;X36,"W","L")),IF(Z34&gt;Z36,"W","L")))</f>
        <v/>
      </c>
      <c r="AG11" s="221"/>
      <c r="AH11" s="227" t="str">
        <f>IF($D3="1P",IF(L26=L28,IF(J26=J28,IF(H26&lt;&gt;"",IF(H26&gt;H28,"W","L"),""),IF(J26&gt;J28,"W","L")),IF(L26&gt;L28,"W","L")),IF(L26=L28,IF(J26=J28,IF(H26&lt;&gt;"",IF(H26&gt;H28,"W","L"),""),IF(J26&gt;J28,"W","L")),IF(L26&gt;L28,"W","L")))</f>
        <v/>
      </c>
      <c r="AI11" s="221"/>
      <c r="AJ11" s="227" t="str">
        <f>IF($D3="1P",IF(Z38=Z40,IF(X38=X40,IF(V38&lt;&gt;"",IF(V38&gt;V40,"W","L"),""),IF(X38&gt;X40,"W","L")),IF(Z38&gt;Z40,"W","L")),IF(Z26=Z28,IF(X26=X28,IF(V26&lt;&gt;"",IF(V26&gt;V28,"W","L"),""),IF(X26&gt;X28,"W","L")),IF(Z26&gt;Z28,"W","L")))</f>
        <v/>
      </c>
      <c r="AK11" s="221"/>
      <c r="AL11" s="239" t="str">
        <f>IF(OR(COUNTIF(X11:AJ11,"W"),COUNTIF(X11:AJ11,"L")),COUNTIF(X11:AJ11,"W")*2+COUNTIF(X11:AJ11,"L"),"")</f>
        <v/>
      </c>
      <c r="AM11" s="240"/>
      <c r="AN11" s="242" t="str">
        <f>IF(AL11&lt;&gt;"",RANK(AL11,AL7:AL19,0),"")</f>
        <v/>
      </c>
      <c r="AO11" s="243"/>
      <c r="AQ11" s="154" t="str">
        <f>CONCATENATE($A5," ",$D5,","," ",$F3)</f>
        <v>Group: 1, Women's Singles</v>
      </c>
      <c r="AR11" s="155"/>
      <c r="AS11" s="155"/>
      <c r="AT11" s="155"/>
      <c r="AU11" s="155"/>
      <c r="AV11" s="155"/>
      <c r="AW11" s="155"/>
      <c r="AX11" s="155"/>
      <c r="AY11" s="155"/>
      <c r="AZ11" s="155"/>
      <c r="BA11" s="155"/>
      <c r="BB11" s="155"/>
      <c r="BC11" s="156"/>
      <c r="BD11" s="163">
        <f>A26</f>
        <v>2</v>
      </c>
      <c r="BE11" s="164"/>
      <c r="BF11" s="183" t="str">
        <f>C26</f>
        <v>C</v>
      </c>
      <c r="BG11" s="185" t="str">
        <f>IF(VLOOKUP($BF11,$A7:$C19,3,FALSE)=0,"",CONCATENATE(VLOOKUP(VLOOKUP($BF11,$A7:$C19,3,FALSE),Players!$J:$N,4,FALSE)," ",VLOOKUP($BF11,$A7:$C19,3,FALSE)," ",IF(ISERROR(VLOOKUP(VLOOKUP($BF11,$A7:$C19,3,FALSE),Players!$J:$N,5,FALSE)),"()",CONCATENATE("(",VLOOKUP(VLOOKUP($BF11,$A7:$C19,3,FALSE),Players!$J:$N,5,FALSE),")"))))</f>
        <v/>
      </c>
      <c r="BH11" s="186"/>
      <c r="BI11" s="186"/>
      <c r="BJ11" s="186"/>
      <c r="BK11" s="186"/>
      <c r="BL11" s="186"/>
      <c r="BM11" s="186"/>
      <c r="BN11" s="186"/>
      <c r="BO11" s="186"/>
      <c r="BP11" s="186"/>
      <c r="BQ11" s="186"/>
      <c r="BR11" s="186"/>
      <c r="BS11" s="186"/>
      <c r="BT11" s="186"/>
      <c r="BU11" s="187"/>
      <c r="BV11" s="170" t="str">
        <f>IF(D26&lt;&gt;"",D26,"")</f>
        <v/>
      </c>
      <c r="BW11" s="171"/>
      <c r="BX11" s="335" t="str">
        <f>IF(F26&lt;&gt;"",F26,"")</f>
        <v/>
      </c>
      <c r="BY11" s="171"/>
      <c r="BZ11" s="335" t="str">
        <f>IF(H26&lt;&gt;"",H26,"")</f>
        <v/>
      </c>
      <c r="CA11" s="171"/>
      <c r="CB11" s="335" t="str">
        <f>IF(J26&lt;&gt;"",J26,"")</f>
        <v/>
      </c>
      <c r="CC11" s="171"/>
      <c r="CD11" s="335" t="str">
        <f>IF(L26&lt;&gt;"",L26,"")</f>
        <v/>
      </c>
      <c r="CE11" s="337"/>
      <c r="CF11" s="174" t="str">
        <f>IF($CD11=$CD13,IF($CB11=$CB13,IF($BZ11&lt;&gt;"",IF($BZ11&gt;$BZ13,"W","L"),""),IF($CB11&gt;$CB13,"W","L")),IF($CD11&gt;$CD13,"W","L"))</f>
        <v/>
      </c>
      <c r="CG11" s="154" t="str">
        <f>CONCATENATE($A5," ",$D5,","," ",$F3)</f>
        <v>Group: 1, Women's Singles</v>
      </c>
      <c r="CH11" s="155"/>
      <c r="CI11" s="155"/>
      <c r="CJ11" s="155"/>
      <c r="CK11" s="155"/>
      <c r="CL11" s="155"/>
      <c r="CM11" s="155"/>
      <c r="CN11" s="155"/>
      <c r="CO11" s="155"/>
      <c r="CP11" s="155"/>
      <c r="CQ11" s="155"/>
      <c r="CR11" s="155"/>
      <c r="CS11" s="156"/>
      <c r="CT11" s="163">
        <f>O26</f>
        <v>9</v>
      </c>
      <c r="CU11" s="164"/>
      <c r="CV11" s="183" t="str">
        <f>Q26</f>
        <v>C</v>
      </c>
      <c r="CW11" s="185" t="str">
        <f>IF(VLOOKUP($CV11,$A7:$C19,3,FALSE)=0,"",CONCATENATE(VLOOKUP(VLOOKUP($CV11,$A7:$C19,3,FALSE),Players!$J:$N,4,FALSE)," ",VLOOKUP($CV11,$A7:$C19,3,FALSE)," ",IF(ISERROR(VLOOKUP(VLOOKUP($CV11,$A7:$C19,3,FALSE),Players!$J:$N,5,FALSE)),"()",CONCATENATE("(",VLOOKUP(VLOOKUP($CV11,$A7:$C19,3,FALSE),Players!$J:$N,5,FALSE),")"))))</f>
        <v/>
      </c>
      <c r="CX11" s="186"/>
      <c r="CY11" s="186"/>
      <c r="CZ11" s="186"/>
      <c r="DA11" s="186"/>
      <c r="DB11" s="186"/>
      <c r="DC11" s="186"/>
      <c r="DD11" s="186"/>
      <c r="DE11" s="186"/>
      <c r="DF11" s="186"/>
      <c r="DG11" s="186"/>
      <c r="DH11" s="186"/>
      <c r="DI11" s="186"/>
      <c r="DJ11" s="186"/>
      <c r="DK11" s="187"/>
      <c r="DL11" s="170" t="str">
        <f>IF(R26&lt;&gt;"",R26,"")</f>
        <v/>
      </c>
      <c r="DM11" s="171"/>
      <c r="DN11" s="335" t="str">
        <f>IF(T26&lt;&gt;"",T26,"")</f>
        <v/>
      </c>
      <c r="DO11" s="171"/>
      <c r="DP11" s="335" t="str">
        <f>IF(V26&lt;&gt;"",V26,"")</f>
        <v/>
      </c>
      <c r="DQ11" s="171"/>
      <c r="DR11" s="335" t="str">
        <f>IF(X26&lt;&gt;"",X26,"")</f>
        <v/>
      </c>
      <c r="DS11" s="171"/>
      <c r="DT11" s="335" t="str">
        <f>IF(Z26&lt;&gt;"",Z26,"")</f>
        <v/>
      </c>
      <c r="DU11" s="337"/>
      <c r="DV11" s="174" t="str">
        <f>IF($DT11=$DT13,IF($DR11=$DR13,IF($DP11&lt;&gt;"",IF($DP11&gt;$DP13,"W","L"),""),IF($DR11&gt;$DR13,"W","L")),IF($DT11&gt;$DT13,"W","L"))</f>
        <v/>
      </c>
      <c r="DW11" s="154" t="str">
        <f>CONCATENATE($A5," ",$D5,","," ",$F3)</f>
        <v>Group: 1, Women's Singles</v>
      </c>
      <c r="DX11" s="155"/>
      <c r="DY11" s="155"/>
      <c r="DZ11" s="155"/>
      <c r="EA11" s="155"/>
      <c r="EB11" s="155"/>
      <c r="EC11" s="155"/>
      <c r="ED11" s="155"/>
      <c r="EE11" s="155"/>
      <c r="EF11" s="155"/>
      <c r="EG11" s="155"/>
      <c r="EH11" s="155"/>
      <c r="EI11" s="156"/>
      <c r="EJ11" s="163">
        <f>AC26</f>
        <v>16</v>
      </c>
      <c r="EK11" s="164"/>
      <c r="EL11" s="183" t="str">
        <f>AE26</f>
        <v>A</v>
      </c>
      <c r="EM11" s="185" t="str">
        <f>IF(VLOOKUP($EL11,$A7:$C19,3,FALSE)=0,"",CONCATENATE(VLOOKUP(VLOOKUP($EL11,$A7:$C19,3,FALSE),Players!$J:$N,4,FALSE)," ",VLOOKUP($EL11,$A7:$C19,3,FALSE)," ",IF(ISERROR(VLOOKUP(VLOOKUP($EL11,$A7:$C19,3,FALSE),Players!$J:$N,5,FALSE)),"()",CONCATENATE("(",VLOOKUP(VLOOKUP($EL11,$A7:$C19,3,FALSE),Players!$J:$N,5,FALSE),")"))))</f>
        <v/>
      </c>
      <c r="EN11" s="186"/>
      <c r="EO11" s="186"/>
      <c r="EP11" s="186"/>
      <c r="EQ11" s="186"/>
      <c r="ER11" s="186"/>
      <c r="ES11" s="186"/>
      <c r="ET11" s="186"/>
      <c r="EU11" s="186"/>
      <c r="EV11" s="186"/>
      <c r="EW11" s="186"/>
      <c r="EX11" s="186"/>
      <c r="EY11" s="186"/>
      <c r="EZ11" s="186"/>
      <c r="FA11" s="187"/>
      <c r="FB11" s="170" t="str">
        <f>IF(AF26&lt;&gt;"",AF26,"")</f>
        <v/>
      </c>
      <c r="FC11" s="171"/>
      <c r="FD11" s="335" t="str">
        <f>IF(AH26&lt;&gt;"",AH26,"")</f>
        <v/>
      </c>
      <c r="FE11" s="171"/>
      <c r="FF11" s="335" t="str">
        <f>IF(AJ26&lt;&gt;"",AJ26,"")</f>
        <v/>
      </c>
      <c r="FG11" s="171"/>
      <c r="FH11" s="335" t="str">
        <f>IF(AL26&lt;&gt;"",AL26,"")</f>
        <v/>
      </c>
      <c r="FI11" s="171"/>
      <c r="FJ11" s="335" t="str">
        <f>IF(AN26&lt;&gt;"",AN26,"")</f>
        <v/>
      </c>
      <c r="FK11" s="337"/>
      <c r="FL11" s="174" t="str">
        <f>IF($FJ11=$FJ13,IF($FH11=$FH13,IF($FF11&lt;&gt;"",IF($FF11&gt;$FF13,"W","L"),""),IF($FH11&gt;$FH13,"W","L")),IF($FJ11&gt;$FJ13,"W","L"))</f>
        <v/>
      </c>
    </row>
    <row r="12" spans="1:168" ht="11.25" customHeight="1">
      <c r="A12" s="212"/>
      <c r="B12" s="213"/>
      <c r="C12" s="218"/>
      <c r="D12" s="218"/>
      <c r="E12" s="218"/>
      <c r="F12" s="218"/>
      <c r="G12" s="218"/>
      <c r="H12" s="218"/>
      <c r="I12" s="218"/>
      <c r="J12" s="218"/>
      <c r="K12" s="218"/>
      <c r="L12" s="218"/>
      <c r="M12" s="218"/>
      <c r="N12" s="218"/>
      <c r="O12" s="218"/>
      <c r="P12" s="218"/>
      <c r="Q12" s="218"/>
      <c r="R12" s="218"/>
      <c r="S12" s="218"/>
      <c r="T12" s="218"/>
      <c r="U12" s="218"/>
      <c r="V12" s="218"/>
      <c r="W12" s="219"/>
      <c r="X12" s="232"/>
      <c r="Y12" s="361"/>
      <c r="Z12" s="234"/>
      <c r="AA12" s="233"/>
      <c r="AB12" s="363"/>
      <c r="AC12" s="364"/>
      <c r="AD12" s="234"/>
      <c r="AE12" s="233"/>
      <c r="AF12" s="234"/>
      <c r="AG12" s="233"/>
      <c r="AH12" s="234"/>
      <c r="AI12" s="233"/>
      <c r="AJ12" s="234"/>
      <c r="AK12" s="233"/>
      <c r="AL12" s="241"/>
      <c r="AM12" s="240"/>
      <c r="AN12" s="258"/>
      <c r="AO12" s="243"/>
      <c r="AQ12" s="157"/>
      <c r="AR12" s="158"/>
      <c r="AS12" s="158"/>
      <c r="AT12" s="158"/>
      <c r="AU12" s="158"/>
      <c r="AV12" s="158"/>
      <c r="AW12" s="158"/>
      <c r="AX12" s="158"/>
      <c r="AY12" s="158"/>
      <c r="AZ12" s="158"/>
      <c r="BA12" s="158"/>
      <c r="BB12" s="158"/>
      <c r="BC12" s="159"/>
      <c r="BD12" s="165"/>
      <c r="BE12" s="166"/>
      <c r="BF12" s="184"/>
      <c r="BG12" s="188"/>
      <c r="BH12" s="189"/>
      <c r="BI12" s="189"/>
      <c r="BJ12" s="189"/>
      <c r="BK12" s="189"/>
      <c r="BL12" s="189"/>
      <c r="BM12" s="189"/>
      <c r="BN12" s="189"/>
      <c r="BO12" s="189"/>
      <c r="BP12" s="189"/>
      <c r="BQ12" s="189"/>
      <c r="BR12" s="189"/>
      <c r="BS12" s="189"/>
      <c r="BT12" s="189"/>
      <c r="BU12" s="190"/>
      <c r="BV12" s="172"/>
      <c r="BW12" s="173"/>
      <c r="BX12" s="336"/>
      <c r="BY12" s="173"/>
      <c r="BZ12" s="336"/>
      <c r="CA12" s="173"/>
      <c r="CB12" s="336"/>
      <c r="CC12" s="173"/>
      <c r="CD12" s="336"/>
      <c r="CE12" s="338"/>
      <c r="CF12" s="174"/>
      <c r="CG12" s="157"/>
      <c r="CH12" s="158"/>
      <c r="CI12" s="158"/>
      <c r="CJ12" s="158"/>
      <c r="CK12" s="158"/>
      <c r="CL12" s="158"/>
      <c r="CM12" s="158"/>
      <c r="CN12" s="158"/>
      <c r="CO12" s="158"/>
      <c r="CP12" s="158"/>
      <c r="CQ12" s="158"/>
      <c r="CR12" s="158"/>
      <c r="CS12" s="159"/>
      <c r="CT12" s="165"/>
      <c r="CU12" s="166"/>
      <c r="CV12" s="184"/>
      <c r="CW12" s="188"/>
      <c r="CX12" s="189"/>
      <c r="CY12" s="189"/>
      <c r="CZ12" s="189"/>
      <c r="DA12" s="189"/>
      <c r="DB12" s="189"/>
      <c r="DC12" s="189"/>
      <c r="DD12" s="189"/>
      <c r="DE12" s="189"/>
      <c r="DF12" s="189"/>
      <c r="DG12" s="189"/>
      <c r="DH12" s="189"/>
      <c r="DI12" s="189"/>
      <c r="DJ12" s="189"/>
      <c r="DK12" s="190"/>
      <c r="DL12" s="172"/>
      <c r="DM12" s="173"/>
      <c r="DN12" s="336"/>
      <c r="DO12" s="173"/>
      <c r="DP12" s="336"/>
      <c r="DQ12" s="173"/>
      <c r="DR12" s="336"/>
      <c r="DS12" s="173"/>
      <c r="DT12" s="336"/>
      <c r="DU12" s="338"/>
      <c r="DV12" s="174"/>
      <c r="DW12" s="157"/>
      <c r="DX12" s="158"/>
      <c r="DY12" s="158"/>
      <c r="DZ12" s="158"/>
      <c r="EA12" s="158"/>
      <c r="EB12" s="158"/>
      <c r="EC12" s="158"/>
      <c r="ED12" s="158"/>
      <c r="EE12" s="158"/>
      <c r="EF12" s="158"/>
      <c r="EG12" s="158"/>
      <c r="EH12" s="158"/>
      <c r="EI12" s="159"/>
      <c r="EJ12" s="165"/>
      <c r="EK12" s="166"/>
      <c r="EL12" s="184"/>
      <c r="EM12" s="188"/>
      <c r="EN12" s="189"/>
      <c r="EO12" s="189"/>
      <c r="EP12" s="189"/>
      <c r="EQ12" s="189"/>
      <c r="ER12" s="189"/>
      <c r="ES12" s="189"/>
      <c r="ET12" s="189"/>
      <c r="EU12" s="189"/>
      <c r="EV12" s="189"/>
      <c r="EW12" s="189"/>
      <c r="EX12" s="189"/>
      <c r="EY12" s="189"/>
      <c r="EZ12" s="189"/>
      <c r="FA12" s="190"/>
      <c r="FB12" s="172"/>
      <c r="FC12" s="173"/>
      <c r="FD12" s="336"/>
      <c r="FE12" s="173"/>
      <c r="FF12" s="336"/>
      <c r="FG12" s="173"/>
      <c r="FH12" s="336"/>
      <c r="FI12" s="173"/>
      <c r="FJ12" s="336"/>
      <c r="FK12" s="338"/>
      <c r="FL12" s="174"/>
    </row>
    <row r="13" spans="1:168" ht="11.25" customHeight="1">
      <c r="A13" s="210" t="str">
        <f>AD5</f>
        <v>D</v>
      </c>
      <c r="B13" s="211"/>
      <c r="C13" s="357"/>
      <c r="D13" s="343"/>
      <c r="E13" s="343"/>
      <c r="F13" s="343"/>
      <c r="G13" s="343"/>
      <c r="H13" s="343"/>
      <c r="I13" s="343"/>
      <c r="J13" s="343"/>
      <c r="K13" s="343"/>
      <c r="L13" s="343"/>
      <c r="M13" s="215"/>
      <c r="N13" s="215"/>
      <c r="O13" s="215"/>
      <c r="P13" s="343"/>
      <c r="Q13" s="343"/>
      <c r="R13" s="343"/>
      <c r="S13" s="343"/>
      <c r="T13" s="343"/>
      <c r="U13" s="343"/>
      <c r="V13" s="343"/>
      <c r="W13" s="344"/>
      <c r="X13" s="220" t="str">
        <f>IF(AD7&lt;&gt;"",IF(AD7="W","L","W"),"")</f>
        <v/>
      </c>
      <c r="Y13" s="221"/>
      <c r="Z13" s="227" t="str">
        <f>IF(AD9&lt;&gt;"",IF(AD9="W","L","W"),"")</f>
        <v/>
      </c>
      <c r="AA13" s="221"/>
      <c r="AB13" s="227" t="str">
        <f>IF(AD11&lt;&gt;"",IF(AD11="W","L","W"),"")</f>
        <v/>
      </c>
      <c r="AC13" s="221"/>
      <c r="AD13" s="228"/>
      <c r="AE13" s="362"/>
      <c r="AF13" s="227" t="str">
        <f>IF($D3="1P",IF(L30=L32,IF(J30=J32,IF(H30&lt;&gt;"",IF(H30&gt;H32,"W","L"),""),IF(J30&gt;J32,"W","L")),IF(L30&gt;L32,"W","L")),IF(L30=L32,IF(J30=J32,IF(H30&lt;&gt;"",IF(H30&gt;H32,"W","L"),""),IF(J30&gt;J32,"W","L")),IF(L30&gt;L32,"W","L")))</f>
        <v/>
      </c>
      <c r="AG13" s="221"/>
      <c r="AH13" s="227" t="str">
        <f>IF($D3="1P",IF(Z34=Z36,IF(X34=X36,IF(V34&lt;&gt;"",IF(V34&gt;V36,"W","L"),""),IF(X34&gt;X36,"W","L")),IF(Z34&gt;Z36,"W","L")),IF(Z22=Z24,IF(X22=X24,IF(V22&lt;&gt;"",IF(V22&gt;V24,"W","L"),""),IF(X22&gt;X24,"W","L")),IF(Z22&gt;Z24,"W","L")))</f>
        <v/>
      </c>
      <c r="AI13" s="221"/>
      <c r="AJ13" s="227" t="str">
        <f>IF($D3="1P",IF(AN42=AN44,IF(AL42=AL44,IF(AJ42&lt;&gt;"",IF(AJ42&gt;AJ44,"W","L"),""),IF(AL42&gt;AL44,"W","L")),IF(AN42&gt;AN44,"W","L")),IF(AN30=AN32,IF(AL30=AL32,IF(AJ30&lt;&gt;"",IF(AJ30&gt;AJ32,"W","L"),""),IF(AL30&gt;AL32,"W","L")),IF(AN30&gt;AN32,"W","L")))</f>
        <v/>
      </c>
      <c r="AK13" s="221"/>
      <c r="AL13" s="239" t="str">
        <f>IF(OR(COUNTIF(X13:AJ13,"W"),COUNTIF(X13:AJ13,"L")),COUNTIF(X13:AJ13,"W")*2+COUNTIF(X13:AJ13,"L"),"")</f>
        <v/>
      </c>
      <c r="AM13" s="240"/>
      <c r="AN13" s="242" t="str">
        <f>IF(AL13&lt;&gt;"",RANK(AL13,AL7:AL19,0),"")</f>
        <v/>
      </c>
      <c r="AO13" s="243"/>
      <c r="AQ13" s="157"/>
      <c r="AR13" s="158"/>
      <c r="AS13" s="158"/>
      <c r="AT13" s="158"/>
      <c r="AU13" s="158"/>
      <c r="AV13" s="158"/>
      <c r="AW13" s="158"/>
      <c r="AX13" s="158"/>
      <c r="AY13" s="158"/>
      <c r="AZ13" s="158"/>
      <c r="BA13" s="158"/>
      <c r="BB13" s="158"/>
      <c r="BC13" s="159"/>
      <c r="BD13" s="165"/>
      <c r="BE13" s="166"/>
      <c r="BF13" s="175" t="str">
        <f>C28</f>
        <v>F</v>
      </c>
      <c r="BG13" s="177" t="str">
        <f>IF(VLOOKUP($BF13,$A7:$C19,3,FALSE)=0,"",CONCATENATE(VLOOKUP(VLOOKUP($BF13,$A7:$C19,3,FALSE),Players!$J:$N,4,FALSE)," ",VLOOKUP($BF13,$A7:$C19,3,FALSE)," ",IF(ISERROR(VLOOKUP(VLOOKUP($BF13,$A7:$C19,3,FALSE),Players!$J:$N,5,FALSE)),"()",CONCATENATE("(",VLOOKUP(VLOOKUP($BF13,$A7:$C19,3,FALSE),Players!$J:$N,5,FALSE),")"))))</f>
        <v/>
      </c>
      <c r="BH13" s="178"/>
      <c r="BI13" s="178"/>
      <c r="BJ13" s="178"/>
      <c r="BK13" s="178"/>
      <c r="BL13" s="178"/>
      <c r="BM13" s="178"/>
      <c r="BN13" s="178"/>
      <c r="BO13" s="178"/>
      <c r="BP13" s="178"/>
      <c r="BQ13" s="178"/>
      <c r="BR13" s="178"/>
      <c r="BS13" s="178"/>
      <c r="BT13" s="178"/>
      <c r="BU13" s="179"/>
      <c r="BV13" s="150" t="str">
        <f>IF(D28&lt;&gt;"",D28,"")</f>
        <v/>
      </c>
      <c r="BW13" s="151"/>
      <c r="BX13" s="288" t="str">
        <f>IF(F28&lt;&gt;"",F28,"")</f>
        <v/>
      </c>
      <c r="BY13" s="151"/>
      <c r="BZ13" s="288" t="str">
        <f>IF(H28&lt;&gt;"",H28,"")</f>
        <v/>
      </c>
      <c r="CA13" s="151"/>
      <c r="CB13" s="288" t="str">
        <f>IF(J28&lt;&gt;"",J28,"")</f>
        <v/>
      </c>
      <c r="CC13" s="151"/>
      <c r="CD13" s="288" t="str">
        <f>IF(L28&lt;&gt;"",L28,"")</f>
        <v/>
      </c>
      <c r="CE13" s="332"/>
      <c r="CF13" s="174" t="str">
        <f>IF($CF11&lt;&gt;"",IF(CF11="W","L","W"),"")</f>
        <v/>
      </c>
      <c r="CG13" s="157"/>
      <c r="CH13" s="158"/>
      <c r="CI13" s="158"/>
      <c r="CJ13" s="158"/>
      <c r="CK13" s="158"/>
      <c r="CL13" s="158"/>
      <c r="CM13" s="158"/>
      <c r="CN13" s="158"/>
      <c r="CO13" s="158"/>
      <c r="CP13" s="158"/>
      <c r="CQ13" s="158"/>
      <c r="CR13" s="158"/>
      <c r="CS13" s="159"/>
      <c r="CT13" s="165"/>
      <c r="CU13" s="166"/>
      <c r="CV13" s="175" t="str">
        <f>Q28</f>
        <v>G</v>
      </c>
      <c r="CW13" s="177" t="str">
        <f>IF(VLOOKUP($CV13,$A7:$C19,3,FALSE)=0,"",CONCATENATE(VLOOKUP(VLOOKUP($CV13,$A7:$C19,3,FALSE),Players!$J:$N,4,FALSE)," ",VLOOKUP($CV13,$A7:$C19,3,FALSE)," ",IF(ISERROR(VLOOKUP(VLOOKUP($CV13,$A7:$C19,3,FALSE),Players!$J:$N,5,FALSE)),"()",CONCATENATE("(",VLOOKUP(VLOOKUP($CV13,$A7:$C19,3,FALSE),Players!$J:$N,5,FALSE),")"))))</f>
        <v/>
      </c>
      <c r="CX13" s="178"/>
      <c r="CY13" s="178"/>
      <c r="CZ13" s="178"/>
      <c r="DA13" s="178"/>
      <c r="DB13" s="178"/>
      <c r="DC13" s="178"/>
      <c r="DD13" s="178"/>
      <c r="DE13" s="178"/>
      <c r="DF13" s="178"/>
      <c r="DG13" s="178"/>
      <c r="DH13" s="178"/>
      <c r="DI13" s="178"/>
      <c r="DJ13" s="178"/>
      <c r="DK13" s="179"/>
      <c r="DL13" s="150" t="str">
        <f>IF(R28&lt;&gt;"",R28,"")</f>
        <v/>
      </c>
      <c r="DM13" s="151"/>
      <c r="DN13" s="288" t="str">
        <f>IF(T28&lt;&gt;"",T28,"")</f>
        <v/>
      </c>
      <c r="DO13" s="151"/>
      <c r="DP13" s="288" t="str">
        <f>IF(V28&lt;&gt;"",V28,"")</f>
        <v/>
      </c>
      <c r="DQ13" s="151"/>
      <c r="DR13" s="288" t="str">
        <f>IF(X28&lt;&gt;"",X28,"")</f>
        <v/>
      </c>
      <c r="DS13" s="151"/>
      <c r="DT13" s="288" t="str">
        <f>IF(Z28&lt;&gt;"",Z28,"")</f>
        <v/>
      </c>
      <c r="DU13" s="332"/>
      <c r="DV13" s="174" t="str">
        <f>IF($DV11&lt;&gt;"",IF(DV11="W","L","W"),"")</f>
        <v/>
      </c>
      <c r="DW13" s="157"/>
      <c r="DX13" s="158"/>
      <c r="DY13" s="158"/>
      <c r="DZ13" s="158"/>
      <c r="EA13" s="158"/>
      <c r="EB13" s="158"/>
      <c r="EC13" s="158"/>
      <c r="ED13" s="158"/>
      <c r="EE13" s="158"/>
      <c r="EF13" s="158"/>
      <c r="EG13" s="158"/>
      <c r="EH13" s="158"/>
      <c r="EI13" s="159"/>
      <c r="EJ13" s="165"/>
      <c r="EK13" s="166"/>
      <c r="EL13" s="175" t="str">
        <f>AE28</f>
        <v>B</v>
      </c>
      <c r="EM13" s="177" t="str">
        <f>IF(VLOOKUP($EL13,$A7:$C19,3,FALSE)=0,"",CONCATENATE(VLOOKUP(VLOOKUP($EL13,$A7:$C19,3,FALSE),Players!$J:$N,4,FALSE)," ",VLOOKUP($EL13,$A7:$C19,3,FALSE)," ",IF(ISERROR(VLOOKUP(VLOOKUP($EL13,$A7:$C19,3,FALSE),Players!$J:$N,5,FALSE)),"()",CONCATENATE("(",VLOOKUP(VLOOKUP($EL13,$A7:$C19,3,FALSE),Players!$J:$N,5,FALSE),")"))))</f>
        <v/>
      </c>
      <c r="EN13" s="178"/>
      <c r="EO13" s="178"/>
      <c r="EP13" s="178"/>
      <c r="EQ13" s="178"/>
      <c r="ER13" s="178"/>
      <c r="ES13" s="178"/>
      <c r="ET13" s="178"/>
      <c r="EU13" s="178"/>
      <c r="EV13" s="178"/>
      <c r="EW13" s="178"/>
      <c r="EX13" s="178"/>
      <c r="EY13" s="178"/>
      <c r="EZ13" s="178"/>
      <c r="FA13" s="179"/>
      <c r="FB13" s="150" t="str">
        <f>IF(AF28&lt;&gt;"",AF28,"")</f>
        <v/>
      </c>
      <c r="FC13" s="151"/>
      <c r="FD13" s="288" t="str">
        <f>IF(AH28&lt;&gt;"",AH28,"")</f>
        <v/>
      </c>
      <c r="FE13" s="151"/>
      <c r="FF13" s="288" t="str">
        <f>IF(AJ28&lt;&gt;"",AJ28,"")</f>
        <v/>
      </c>
      <c r="FG13" s="151"/>
      <c r="FH13" s="288" t="str">
        <f>IF(AL28&lt;&gt;"",AL28,"")</f>
        <v/>
      </c>
      <c r="FI13" s="151"/>
      <c r="FJ13" s="288" t="str">
        <f>IF(AN28&lt;&gt;"",AN28,"")</f>
        <v/>
      </c>
      <c r="FK13" s="332"/>
      <c r="FL13" s="174" t="str">
        <f>IF($FL11&lt;&gt;"",IF(FL11="W","L","W"),"")</f>
        <v/>
      </c>
    </row>
    <row r="14" spans="1:168" ht="11.25" customHeight="1" thickBot="1">
      <c r="A14" s="212"/>
      <c r="B14" s="213"/>
      <c r="C14" s="218"/>
      <c r="D14" s="218"/>
      <c r="E14" s="218"/>
      <c r="F14" s="218"/>
      <c r="G14" s="218"/>
      <c r="H14" s="218"/>
      <c r="I14" s="218"/>
      <c r="J14" s="218"/>
      <c r="K14" s="218"/>
      <c r="L14" s="218"/>
      <c r="M14" s="218"/>
      <c r="N14" s="218"/>
      <c r="O14" s="218"/>
      <c r="P14" s="218"/>
      <c r="Q14" s="218"/>
      <c r="R14" s="218"/>
      <c r="S14" s="218"/>
      <c r="T14" s="218"/>
      <c r="U14" s="218"/>
      <c r="V14" s="218"/>
      <c r="W14" s="219"/>
      <c r="X14" s="232"/>
      <c r="Y14" s="233"/>
      <c r="Z14" s="234"/>
      <c r="AA14" s="233"/>
      <c r="AB14" s="234"/>
      <c r="AC14" s="233"/>
      <c r="AD14" s="363"/>
      <c r="AE14" s="364"/>
      <c r="AF14" s="234"/>
      <c r="AG14" s="233"/>
      <c r="AH14" s="234"/>
      <c r="AI14" s="233"/>
      <c r="AJ14" s="234"/>
      <c r="AK14" s="233"/>
      <c r="AL14" s="241"/>
      <c r="AM14" s="240"/>
      <c r="AN14" s="258"/>
      <c r="AO14" s="243"/>
      <c r="AQ14" s="160"/>
      <c r="AR14" s="161"/>
      <c r="AS14" s="161"/>
      <c r="AT14" s="161"/>
      <c r="AU14" s="161"/>
      <c r="AV14" s="161"/>
      <c r="AW14" s="161"/>
      <c r="AX14" s="161"/>
      <c r="AY14" s="161"/>
      <c r="AZ14" s="161"/>
      <c r="BA14" s="161"/>
      <c r="BB14" s="161"/>
      <c r="BC14" s="162"/>
      <c r="BD14" s="167"/>
      <c r="BE14" s="168"/>
      <c r="BF14" s="176"/>
      <c r="BG14" s="180"/>
      <c r="BH14" s="181"/>
      <c r="BI14" s="181"/>
      <c r="BJ14" s="181"/>
      <c r="BK14" s="181"/>
      <c r="BL14" s="181"/>
      <c r="BM14" s="181"/>
      <c r="BN14" s="181"/>
      <c r="BO14" s="181"/>
      <c r="BP14" s="181"/>
      <c r="BQ14" s="181"/>
      <c r="BR14" s="181"/>
      <c r="BS14" s="181"/>
      <c r="BT14" s="181"/>
      <c r="BU14" s="182"/>
      <c r="BV14" s="152"/>
      <c r="BW14" s="153"/>
      <c r="BX14" s="333"/>
      <c r="BY14" s="153"/>
      <c r="BZ14" s="333"/>
      <c r="CA14" s="153"/>
      <c r="CB14" s="333"/>
      <c r="CC14" s="153"/>
      <c r="CD14" s="333"/>
      <c r="CE14" s="334"/>
      <c r="CF14" s="349"/>
      <c r="CG14" s="160"/>
      <c r="CH14" s="161"/>
      <c r="CI14" s="161"/>
      <c r="CJ14" s="161"/>
      <c r="CK14" s="161"/>
      <c r="CL14" s="161"/>
      <c r="CM14" s="161"/>
      <c r="CN14" s="161"/>
      <c r="CO14" s="161"/>
      <c r="CP14" s="161"/>
      <c r="CQ14" s="161"/>
      <c r="CR14" s="161"/>
      <c r="CS14" s="162"/>
      <c r="CT14" s="167"/>
      <c r="CU14" s="168"/>
      <c r="CV14" s="176"/>
      <c r="CW14" s="180"/>
      <c r="CX14" s="181"/>
      <c r="CY14" s="181"/>
      <c r="CZ14" s="181"/>
      <c r="DA14" s="181"/>
      <c r="DB14" s="181"/>
      <c r="DC14" s="181"/>
      <c r="DD14" s="181"/>
      <c r="DE14" s="181"/>
      <c r="DF14" s="181"/>
      <c r="DG14" s="181"/>
      <c r="DH14" s="181"/>
      <c r="DI14" s="181"/>
      <c r="DJ14" s="181"/>
      <c r="DK14" s="182"/>
      <c r="DL14" s="152"/>
      <c r="DM14" s="153"/>
      <c r="DN14" s="333"/>
      <c r="DO14" s="153"/>
      <c r="DP14" s="333"/>
      <c r="DQ14" s="153"/>
      <c r="DR14" s="333"/>
      <c r="DS14" s="153"/>
      <c r="DT14" s="333"/>
      <c r="DU14" s="334"/>
      <c r="DV14" s="174"/>
      <c r="DW14" s="160"/>
      <c r="DX14" s="161"/>
      <c r="DY14" s="161"/>
      <c r="DZ14" s="161"/>
      <c r="EA14" s="161"/>
      <c r="EB14" s="161"/>
      <c r="EC14" s="161"/>
      <c r="ED14" s="161"/>
      <c r="EE14" s="161"/>
      <c r="EF14" s="161"/>
      <c r="EG14" s="161"/>
      <c r="EH14" s="161"/>
      <c r="EI14" s="162"/>
      <c r="EJ14" s="167"/>
      <c r="EK14" s="168"/>
      <c r="EL14" s="176"/>
      <c r="EM14" s="180"/>
      <c r="EN14" s="181"/>
      <c r="EO14" s="181"/>
      <c r="EP14" s="181"/>
      <c r="EQ14" s="181"/>
      <c r="ER14" s="181"/>
      <c r="ES14" s="181"/>
      <c r="ET14" s="181"/>
      <c r="EU14" s="181"/>
      <c r="EV14" s="181"/>
      <c r="EW14" s="181"/>
      <c r="EX14" s="181"/>
      <c r="EY14" s="181"/>
      <c r="EZ14" s="181"/>
      <c r="FA14" s="182"/>
      <c r="FB14" s="152"/>
      <c r="FC14" s="153"/>
      <c r="FD14" s="333"/>
      <c r="FE14" s="153"/>
      <c r="FF14" s="333"/>
      <c r="FG14" s="153"/>
      <c r="FH14" s="333"/>
      <c r="FI14" s="153"/>
      <c r="FJ14" s="333"/>
      <c r="FK14" s="334"/>
      <c r="FL14" s="174"/>
    </row>
    <row r="15" spans="1:168" ht="11.25" customHeight="1">
      <c r="A15" s="210" t="str">
        <f>AF5</f>
        <v>E</v>
      </c>
      <c r="B15" s="211"/>
      <c r="C15" s="357"/>
      <c r="D15" s="343"/>
      <c r="E15" s="343"/>
      <c r="F15" s="343"/>
      <c r="G15" s="343"/>
      <c r="H15" s="343"/>
      <c r="I15" s="343"/>
      <c r="J15" s="343"/>
      <c r="K15" s="343"/>
      <c r="L15" s="343"/>
      <c r="M15" s="215"/>
      <c r="N15" s="215"/>
      <c r="O15" s="215"/>
      <c r="P15" s="343"/>
      <c r="Q15" s="343"/>
      <c r="R15" s="343"/>
      <c r="S15" s="343"/>
      <c r="T15" s="343"/>
      <c r="U15" s="343"/>
      <c r="V15" s="343"/>
      <c r="W15" s="344"/>
      <c r="X15" s="220" t="str">
        <f>IF(AF7&lt;&gt;"",IF(AF7="W","L","W"),"")</f>
        <v/>
      </c>
      <c r="Y15" s="221"/>
      <c r="Z15" s="227" t="str">
        <f>IF(AF9&lt;&gt;"",IF(AF9="W","L","W"),"")</f>
        <v/>
      </c>
      <c r="AA15" s="221"/>
      <c r="AB15" s="227" t="str">
        <f>IF(AF11&lt;&gt;"",IF(AF11="W","L","W"),"")</f>
        <v/>
      </c>
      <c r="AC15" s="221"/>
      <c r="AD15" s="227" t="str">
        <f>IF(AF13&lt;&gt;"",IF(AF13="W","L","W"),"")</f>
        <v/>
      </c>
      <c r="AE15" s="221"/>
      <c r="AF15" s="228"/>
      <c r="AG15" s="362"/>
      <c r="AH15" s="227" t="str">
        <f>IF($D3="1P",IF(AN46=AN48,IF(AL46=AL48,IF(AJ46&lt;&gt;"",IF(AJ46&gt;AJ48,"W","L"),""),IF(AL46&gt;AL48,"W","L")),IF(AN46&gt;AN48,"W","L")),IF(AN34=AN36,IF(AL34=AL36,IF(AJ34&lt;&gt;"",IF(AJ34&gt;AJ36,"W","L"),""),IF(AL34&gt;AL36,"W","L")),IF(AN34&gt;AN36,"W","L")))</f>
        <v/>
      </c>
      <c r="AI15" s="221"/>
      <c r="AJ15" s="227" t="str">
        <f>IF($D3="1P",IF(Z22=Z24,IF(X22=X24,IF(V22&lt;&gt;"",IF(V22&gt;V24,"W","L"),""),IF(X22&gt;X24,"W","L")),IF(Z22&gt;Z24,"W","L")),IF(AN42=AN44,IF(AL42=AL44,IF(AJ42&lt;&gt;"",IF(AJ42&gt;AJ44,"W","L"),""),IF(AL42&gt;AL44,"W","L")),IF(AN42&gt;AN44,"W","L")))</f>
        <v/>
      </c>
      <c r="AK15" s="221"/>
      <c r="AL15" s="239" t="str">
        <f>IF(OR(COUNTIF(X15:AJ15,"W"),COUNTIF(X15:AJ15,"L")),COUNTIF(X15:AJ15,"W")*2+COUNTIF(X15:AJ15,"L"),"")</f>
        <v/>
      </c>
      <c r="AM15" s="240"/>
      <c r="AN15" s="242" t="str">
        <f>IF(AL15&lt;&gt;"",RANK(AL15,AL7:AL19,0),"")</f>
        <v/>
      </c>
      <c r="AO15" s="243"/>
      <c r="AQ15" s="126"/>
      <c r="AR15" s="126"/>
      <c r="AS15" s="126"/>
      <c r="AT15" s="126"/>
      <c r="AU15" s="126"/>
      <c r="AV15" s="126"/>
      <c r="AW15" s="126"/>
      <c r="AX15" s="126"/>
      <c r="AY15" s="126"/>
      <c r="AZ15" s="126"/>
      <c r="BA15" s="126"/>
      <c r="BB15" s="126"/>
      <c r="BC15" s="126"/>
      <c r="BV15" s="169" t="str">
        <f>IF(CF11&lt;&gt;"",IF(AND(AND(BV11&gt;-1,BV13&gt;-1),OR(BV11&gt;10,BV13&gt;10),ABS(BV11-BV13)&gt;1,IF(OR(BV11&gt;11,BV13&gt;11),ABS(BV11-BV13)=2,TRUE),BV11=INT(BV11),BV13=INT(BV13)),"","Error"),"")</f>
        <v/>
      </c>
      <c r="BW15" s="169"/>
      <c r="BX15" s="169" t="str">
        <f>IF(CF11&lt;&gt;"",IF(AND(AND(BX11&gt;-1,BX13&gt;-1),OR(BX11&gt;10,BX13&gt;10),ABS(BX11-BX13)&gt;1,IF(OR(BX11&gt;11,BX13&gt;11),ABS(BX11-BX13)=2,TRUE),BX11=INT(BX11),BX13=INT(BX13)),"","Error"),"")</f>
        <v/>
      </c>
      <c r="BY15" s="169"/>
      <c r="BZ15" s="169" t="str">
        <f>IF(CF11&lt;&gt;"",IF(AND(AND(BZ11&gt;-1,BZ13&gt;-1),OR(BZ11&gt;10,BZ13&gt;10),ABS(BZ11-BZ13)&gt;1,IF(OR(BZ11&gt;11,BZ13&gt;11),ABS(BZ11-BZ13)=2,TRUE),BZ11=INT(BZ11),BZ13=INT(BZ13)),"","Error"),"")</f>
        <v/>
      </c>
      <c r="CA15" s="169"/>
      <c r="CB15" s="169" t="str">
        <f>IF(AND(CF11&lt;&gt;"",CB11&lt;&gt;""),IF(AND(AND(CB11&gt;-1,CB13&gt;-1),OR(CB11&gt;10,CB13&gt;10),ABS(CB11-CB13)&gt;1,IF(OR(CB11&gt;11,CB13&gt;11),ABS(CB11-CB13)=2,TRUE),CB11=INT(CB11),CB13=INT(CB13)),"","Error"),"")</f>
        <v/>
      </c>
      <c r="CC15" s="169"/>
      <c r="CD15" s="169" t="str">
        <f>IF(AND(CF11&lt;&gt;"",CD11&lt;&gt;""),IF(AND(AND(CD11&gt;-1,CD13&gt;-1),OR(CD11&gt;10,CD13&gt;10),ABS(CD11-CD13)&gt;1,IF(OR(CD11&gt;11,CD13&gt;11),ABS(CD11-CD13)=2,TRUE),CD11=INT(CD11),CD13=INT(CD13)),"","Error"),"")</f>
        <v/>
      </c>
      <c r="CE15" s="169"/>
      <c r="CG15" s="126"/>
      <c r="CH15" s="126"/>
      <c r="CI15" s="126"/>
      <c r="CJ15" s="126"/>
      <c r="CK15" s="126"/>
      <c r="CL15" s="126"/>
      <c r="CM15" s="126"/>
      <c r="CN15" s="126"/>
      <c r="CO15" s="126"/>
      <c r="CP15" s="126"/>
      <c r="CQ15" s="126"/>
      <c r="CR15" s="126"/>
      <c r="CS15" s="126"/>
      <c r="DL15" s="169" t="str">
        <f>IF(DV11&lt;&gt;"",IF(AND(AND(DL11&gt;-1,DL13&gt;-1),OR(DL11&gt;10,DL13&gt;10),ABS(DL11-DL13)&gt;1,IF(OR(DL11&gt;11,DL13&gt;11),ABS(DL11-DL13)=2,TRUE),DL11=INT(DL11),DL13=INT(DL13)),"","Error"),"")</f>
        <v/>
      </c>
      <c r="DM15" s="169"/>
      <c r="DN15" s="169" t="str">
        <f>IF(DV11&lt;&gt;"",IF(AND(AND(DN11&gt;-1,DN13&gt;-1),OR(DN11&gt;10,DN13&gt;10),ABS(DN11-DN13)&gt;1,IF(OR(DN11&gt;11,DN13&gt;11),ABS(DN11-DN13)=2,TRUE),DN11=INT(DN11),DN13=INT(DN13)),"","Error"),"")</f>
        <v/>
      </c>
      <c r="DO15" s="169"/>
      <c r="DP15" s="169" t="str">
        <f>IF(DV11&lt;&gt;"",IF(AND(AND(DP11&gt;-1,DP13&gt;-1),OR(DP11&gt;10,DP13&gt;10),ABS(DP11-DP13)&gt;1,IF(OR(DP11&gt;11,DP13&gt;11),ABS(DP11-DP13)=2,TRUE),DP11=INT(DP11),DP13=INT(DP13)),"","Error"),"")</f>
        <v/>
      </c>
      <c r="DQ15" s="169"/>
      <c r="DR15" s="169" t="str">
        <f>IF(AND(DV11&lt;&gt;"",DR11&lt;&gt;""),IF(AND(AND(DR11&gt;-1,DR13&gt;-1),OR(DR11&gt;10,DR13&gt;10),ABS(DR11-DR13)&gt;1,IF(OR(DR11&gt;11,DR13&gt;11),ABS(DR11-DR13)=2,TRUE),DR11=INT(DR11),DR13=INT(DR13)),"","Error"),"")</f>
        <v/>
      </c>
      <c r="DS15" s="169"/>
      <c r="DT15" s="169" t="str">
        <f>IF(AND(DV11&lt;&gt;"",DT11&lt;&gt;""),IF(AND(AND(DT11&gt;-1,DT13&gt;-1),OR(DT11&gt;10,DT13&gt;10),ABS(DT11-DT13)&gt;1,IF(OR(DT11&gt;11,DT13&gt;11),ABS(DT11-DT13)=2,TRUE),DT11=INT(DT11),DT13=INT(DT13)),"","Error"),"")</f>
        <v/>
      </c>
      <c r="DU15" s="169"/>
      <c r="DW15" s="126"/>
      <c r="DX15" s="126"/>
      <c r="DY15" s="126"/>
      <c r="DZ15" s="126"/>
      <c r="EA15" s="126"/>
      <c r="EB15" s="126"/>
      <c r="EC15" s="126"/>
      <c r="ED15" s="126"/>
      <c r="EE15" s="126"/>
      <c r="EF15" s="126"/>
      <c r="EG15" s="126"/>
      <c r="EH15" s="126"/>
      <c r="EI15" s="126"/>
      <c r="FB15" s="169" t="str">
        <f>IF(FL11&lt;&gt;"",IF(AND(AND(FB11&gt;-1,FB13&gt;-1),OR(FB11&gt;10,FB13&gt;10),ABS(FB11-FB13)&gt;1,IF(OR(FB11&gt;11,FB13&gt;11),ABS(FB11-FB13)=2,TRUE),FB11=INT(FB11),FB13=INT(FB13)),"","Error"),"")</f>
        <v/>
      </c>
      <c r="FC15" s="169"/>
      <c r="FD15" s="169" t="str">
        <f>IF(FL11&lt;&gt;"",IF(AND(AND(FD11&gt;-1,FD13&gt;-1),OR(FD11&gt;10,FD13&gt;10),ABS(FD11-FD13)&gt;1,IF(OR(FD11&gt;11,FD13&gt;11),ABS(FD11-FD13)=2,TRUE),FD11=INT(FD11),FD13=INT(FD13)),"","Error"),"")</f>
        <v/>
      </c>
      <c r="FE15" s="169"/>
      <c r="FF15" s="169" t="str">
        <f>IF(FL11&lt;&gt;"",IF(AND(AND(FF11&gt;-1,FF13&gt;-1),OR(FF11&gt;10,FF13&gt;10),ABS(FF11-FF13)&gt;1,IF(OR(FF11&gt;11,FF13&gt;11),ABS(FF11-FF13)=2,TRUE),FF11=INT(FF11),FF13=INT(FF13)),"","Error"),"")</f>
        <v/>
      </c>
      <c r="FG15" s="169"/>
      <c r="FH15" s="169" t="str">
        <f>IF(AND(FL11&lt;&gt;"",FH11&lt;&gt;""),IF(AND(AND(FH11&gt;-1,FH13&gt;-1),OR(FH11&gt;10,FH13&gt;10),ABS(FH11-FH13)&gt;1,IF(OR(FH11&gt;11,FH13&gt;11),ABS(FH11-FH13)=2,TRUE),FH11=INT(FH11),FH13=INT(FH13)),"","Error"),"")</f>
        <v/>
      </c>
      <c r="FI15" s="169"/>
      <c r="FJ15" s="169" t="str">
        <f>IF(AND(FL11&lt;&gt;"",FJ11&lt;&gt;""),IF(AND(AND(FJ11&gt;-1,FJ13&gt;-1),OR(FJ11&gt;10,FJ13&gt;10),ABS(FJ11-FJ13)&gt;1,IF(OR(FJ11&gt;11,FJ13&gt;11),ABS(FJ11-FJ13)=2,TRUE),FJ11=INT(FJ11),FJ13=INT(FJ13)),"","Error"),"")</f>
        <v/>
      </c>
      <c r="FK15" s="169"/>
    </row>
    <row r="16" spans="1:168" ht="11.25" customHeight="1">
      <c r="A16" s="212"/>
      <c r="B16" s="213"/>
      <c r="C16" s="218"/>
      <c r="D16" s="218"/>
      <c r="E16" s="218"/>
      <c r="F16" s="218"/>
      <c r="G16" s="218"/>
      <c r="H16" s="218"/>
      <c r="I16" s="218"/>
      <c r="J16" s="218"/>
      <c r="K16" s="218"/>
      <c r="L16" s="218"/>
      <c r="M16" s="218"/>
      <c r="N16" s="218"/>
      <c r="O16" s="218"/>
      <c r="P16" s="218"/>
      <c r="Q16" s="218"/>
      <c r="R16" s="218"/>
      <c r="S16" s="218"/>
      <c r="T16" s="218"/>
      <c r="U16" s="218"/>
      <c r="V16" s="218"/>
      <c r="W16" s="219"/>
      <c r="X16" s="232"/>
      <c r="Y16" s="233"/>
      <c r="Z16" s="234"/>
      <c r="AA16" s="233"/>
      <c r="AB16" s="234"/>
      <c r="AC16" s="233"/>
      <c r="AD16" s="234"/>
      <c r="AE16" s="233"/>
      <c r="AF16" s="363"/>
      <c r="AG16" s="364"/>
      <c r="AH16" s="234"/>
      <c r="AI16" s="233"/>
      <c r="AJ16" s="234"/>
      <c r="AK16" s="233"/>
      <c r="AL16" s="241"/>
      <c r="AM16" s="240"/>
      <c r="AN16" s="258"/>
      <c r="AO16" s="243"/>
      <c r="AQ16" s="126"/>
      <c r="AR16" s="126"/>
      <c r="AS16" s="126"/>
      <c r="AT16" s="126"/>
      <c r="AU16" s="126"/>
      <c r="AV16" s="126"/>
      <c r="AW16" s="126"/>
      <c r="AX16" s="126"/>
      <c r="AY16" s="126"/>
      <c r="AZ16" s="126"/>
      <c r="BA16" s="126"/>
      <c r="BB16" s="126"/>
      <c r="BC16" s="126"/>
      <c r="CG16" s="126"/>
      <c r="CH16" s="126"/>
      <c r="CI16" s="126"/>
      <c r="CJ16" s="126"/>
      <c r="CK16" s="126"/>
      <c r="CL16" s="126"/>
      <c r="CM16" s="126"/>
      <c r="CN16" s="126"/>
      <c r="CO16" s="126"/>
      <c r="CP16" s="126"/>
      <c r="CQ16" s="126"/>
      <c r="CR16" s="126"/>
      <c r="CS16" s="126"/>
      <c r="DW16" s="126"/>
      <c r="DX16" s="126"/>
      <c r="DY16" s="126"/>
      <c r="DZ16" s="126"/>
      <c r="EA16" s="126"/>
      <c r="EB16" s="126"/>
      <c r="EC16" s="126"/>
      <c r="ED16" s="126"/>
      <c r="EE16" s="126"/>
      <c r="EF16" s="126"/>
      <c r="EG16" s="126"/>
      <c r="EH16" s="126"/>
      <c r="EI16" s="126"/>
    </row>
    <row r="17" spans="1:168" ht="11.25" customHeight="1">
      <c r="A17" s="210" t="str">
        <f>AH5</f>
        <v>F</v>
      </c>
      <c r="B17" s="211"/>
      <c r="C17" s="357"/>
      <c r="D17" s="343"/>
      <c r="E17" s="343"/>
      <c r="F17" s="343"/>
      <c r="G17" s="343"/>
      <c r="H17" s="343"/>
      <c r="I17" s="343"/>
      <c r="J17" s="343"/>
      <c r="K17" s="343"/>
      <c r="L17" s="343"/>
      <c r="M17" s="215"/>
      <c r="N17" s="215"/>
      <c r="O17" s="215"/>
      <c r="P17" s="343"/>
      <c r="Q17" s="343"/>
      <c r="R17" s="343"/>
      <c r="S17" s="343"/>
      <c r="T17" s="343"/>
      <c r="U17" s="343"/>
      <c r="V17" s="343"/>
      <c r="W17" s="344"/>
      <c r="X17" s="220" t="str">
        <f>IF(AH7&lt;&gt;"",IF(AH7="W","L","W"),"")</f>
        <v/>
      </c>
      <c r="Y17" s="221"/>
      <c r="Z17" s="227" t="str">
        <f>IF(AH9&lt;&gt;"",IF(AH9="W","L","W"),"")</f>
        <v/>
      </c>
      <c r="AA17" s="221"/>
      <c r="AB17" s="227" t="str">
        <f>IF(AH11&lt;&gt;"",IF(AH11="W","L","W"),"")</f>
        <v/>
      </c>
      <c r="AC17" s="221"/>
      <c r="AD17" s="227" t="str">
        <f>IF(AH13&lt;&gt;"",IF(AH13="W","L","W"),"")</f>
        <v/>
      </c>
      <c r="AE17" s="221"/>
      <c r="AF17" s="227" t="str">
        <f>IF(AH15&lt;&gt;"",IF(AH15="W","L","W"),"")</f>
        <v/>
      </c>
      <c r="AG17" s="221"/>
      <c r="AH17" s="228"/>
      <c r="AI17" s="229"/>
      <c r="AJ17" s="227" t="str">
        <f>IF($D3="1P",IF(AN34=AN36,IF(AL34=AL36,IF(AJ34&lt;&gt;"",IF(AJ34&gt;AJ36,"W","L"),""),IF(AL34&gt;AL36,"W","L")),IF(AN34&gt;AN36,"W","L")),IF(AN22=AN24,IF(AL22=AL24,IF(AJ22&lt;&gt;"",IF(AJ22&gt;AJ24,"W","L"),""),IF(AL22&gt;AL24,"W","L")),IF(AN22&gt;AN24,"W","L")))</f>
        <v/>
      </c>
      <c r="AK17" s="221"/>
      <c r="AL17" s="353" t="str">
        <f>IF(OR(COUNTIF(X17:AJ17,"W"),COUNTIF(X17:AJ17,"L")),COUNTIF(X17:AJ17,"W")*2+COUNTIF(X17:AJ17,"L"),"")</f>
        <v/>
      </c>
      <c r="AM17" s="354"/>
      <c r="AN17" s="355" t="str">
        <f>IF(AL17&lt;&gt;"",RANK(AL17,AL7:AL19,0),"")</f>
        <v/>
      </c>
      <c r="AO17" s="356"/>
      <c r="AQ17" s="127"/>
      <c r="AR17" s="127"/>
      <c r="AS17" s="127"/>
      <c r="AT17" s="127"/>
      <c r="AU17" s="127"/>
      <c r="AV17" s="127"/>
      <c r="AW17" s="127"/>
      <c r="AX17" s="127"/>
      <c r="AY17" s="127"/>
      <c r="AZ17" s="127"/>
      <c r="BA17" s="127"/>
      <c r="BB17" s="127"/>
      <c r="BC17" s="127"/>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G17" s="127"/>
      <c r="CH17" s="127"/>
      <c r="CI17" s="127"/>
      <c r="CJ17" s="127"/>
      <c r="CK17" s="127"/>
      <c r="CL17" s="127"/>
      <c r="CM17" s="127"/>
      <c r="CN17" s="127"/>
      <c r="CO17" s="127"/>
      <c r="CP17" s="127"/>
      <c r="CQ17" s="127"/>
      <c r="CR17" s="127"/>
      <c r="CS17" s="127"/>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W17" s="127"/>
      <c r="DX17" s="127"/>
      <c r="DY17" s="127"/>
      <c r="DZ17" s="127"/>
      <c r="EA17" s="127"/>
      <c r="EB17" s="127"/>
      <c r="EC17" s="127"/>
      <c r="ED17" s="127"/>
      <c r="EE17" s="127"/>
      <c r="EF17" s="127"/>
      <c r="EG17" s="127"/>
      <c r="EH17" s="127"/>
      <c r="EI17" s="127"/>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row>
    <row r="18" spans="1:168" ht="11.25" customHeight="1">
      <c r="A18" s="212"/>
      <c r="B18" s="213"/>
      <c r="C18" s="218"/>
      <c r="D18" s="218"/>
      <c r="E18" s="218"/>
      <c r="F18" s="218"/>
      <c r="G18" s="218"/>
      <c r="H18" s="218"/>
      <c r="I18" s="218"/>
      <c r="J18" s="218"/>
      <c r="K18" s="218"/>
      <c r="L18" s="218"/>
      <c r="M18" s="218"/>
      <c r="N18" s="218"/>
      <c r="O18" s="218"/>
      <c r="P18" s="218"/>
      <c r="Q18" s="218"/>
      <c r="R18" s="218"/>
      <c r="S18" s="218"/>
      <c r="T18" s="218"/>
      <c r="U18" s="218"/>
      <c r="V18" s="218"/>
      <c r="W18" s="219"/>
      <c r="X18" s="232"/>
      <c r="Y18" s="233"/>
      <c r="Z18" s="234"/>
      <c r="AA18" s="233"/>
      <c r="AB18" s="234"/>
      <c r="AC18" s="233"/>
      <c r="AD18" s="234"/>
      <c r="AE18" s="233"/>
      <c r="AF18" s="234"/>
      <c r="AG18" s="233"/>
      <c r="AH18" s="235"/>
      <c r="AI18" s="236"/>
      <c r="AJ18" s="234"/>
      <c r="AK18" s="233"/>
      <c r="AL18" s="358"/>
      <c r="AM18" s="359"/>
      <c r="AN18" s="258"/>
      <c r="AO18" s="243"/>
      <c r="AQ18" s="128"/>
      <c r="AR18" s="128"/>
      <c r="AS18" s="128"/>
      <c r="AT18" s="128"/>
      <c r="AU18" s="128"/>
      <c r="AV18" s="128"/>
      <c r="AW18" s="128"/>
      <c r="AX18" s="128"/>
      <c r="AY18" s="128"/>
      <c r="AZ18" s="128"/>
      <c r="BA18" s="128"/>
      <c r="BB18" s="128"/>
      <c r="BC18" s="128"/>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G18" s="128"/>
      <c r="CH18" s="128"/>
      <c r="CI18" s="128"/>
      <c r="CJ18" s="128"/>
      <c r="CK18" s="128"/>
      <c r="CL18" s="128"/>
      <c r="CM18" s="128"/>
      <c r="CN18" s="128"/>
      <c r="CO18" s="128"/>
      <c r="CP18" s="128"/>
      <c r="CQ18" s="128"/>
      <c r="CR18" s="128"/>
      <c r="CS18" s="128"/>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W18" s="128"/>
      <c r="DX18" s="128"/>
      <c r="DY18" s="128"/>
      <c r="DZ18" s="128"/>
      <c r="EA18" s="128"/>
      <c r="EB18" s="128"/>
      <c r="EC18" s="128"/>
      <c r="ED18" s="128"/>
      <c r="EE18" s="128"/>
      <c r="EF18" s="128"/>
      <c r="EG18" s="128"/>
      <c r="EH18" s="128"/>
      <c r="EI18" s="128"/>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row>
    <row r="19" spans="1:168" ht="11.25" customHeight="1">
      <c r="A19" s="210" t="str">
        <f>AJ5</f>
        <v>G</v>
      </c>
      <c r="B19" s="211"/>
      <c r="C19" s="357"/>
      <c r="D19" s="343"/>
      <c r="E19" s="343"/>
      <c r="F19" s="343"/>
      <c r="G19" s="343"/>
      <c r="H19" s="343"/>
      <c r="I19" s="343"/>
      <c r="J19" s="343"/>
      <c r="K19" s="343"/>
      <c r="L19" s="343"/>
      <c r="M19" s="215"/>
      <c r="N19" s="215"/>
      <c r="O19" s="215"/>
      <c r="P19" s="343"/>
      <c r="Q19" s="343"/>
      <c r="R19" s="343"/>
      <c r="S19" s="343"/>
      <c r="T19" s="343"/>
      <c r="U19" s="343"/>
      <c r="V19" s="343"/>
      <c r="W19" s="344"/>
      <c r="X19" s="220" t="str">
        <f>IF(AJ7&lt;&gt;"",IF(AJ7="W","L","W"),"")</f>
        <v/>
      </c>
      <c r="Y19" s="221"/>
      <c r="Z19" s="227" t="str">
        <f>IF(AJ9&lt;&gt;"",IF(AJ9="W","L","W"),"")</f>
        <v/>
      </c>
      <c r="AA19" s="221"/>
      <c r="AB19" s="227" t="str">
        <f>IF(AJ11&lt;&gt;"",IF(AJ11="W","L","W"),"")</f>
        <v/>
      </c>
      <c r="AC19" s="221"/>
      <c r="AD19" s="227" t="str">
        <f>IF(AJ13&lt;&gt;"",IF(AJ13="W","L","W"),"")</f>
        <v/>
      </c>
      <c r="AE19" s="221"/>
      <c r="AF19" s="227" t="str">
        <f>IF(AJ15&lt;&gt;"",IF(AJ15="W","L","W"),"")</f>
        <v/>
      </c>
      <c r="AG19" s="221"/>
      <c r="AH19" s="227" t="str">
        <f>IF(AJ17&lt;&gt;"",IF(AJ17="W","L","W"),"")</f>
        <v/>
      </c>
      <c r="AI19" s="221"/>
      <c r="AJ19" s="228"/>
      <c r="AK19" s="351"/>
      <c r="AL19" s="353" t="str">
        <f>IF(OR(COUNTIF(X19:AJ19,"W"),COUNTIF(X19:AJ19,"L")),COUNTIF(X19:AJ19,"W")*2+COUNTIF(X19:AJ19,"L"),"")</f>
        <v/>
      </c>
      <c r="AM19" s="354"/>
      <c r="AN19" s="355" t="str">
        <f>IF(AL19&lt;&gt;"",RANK(AL19,AL7:AL19,0),"")</f>
        <v/>
      </c>
      <c r="AO19" s="356"/>
      <c r="AQ19" s="126"/>
      <c r="AR19" s="126"/>
      <c r="AS19" s="126"/>
      <c r="AT19" s="126"/>
      <c r="AU19" s="126"/>
      <c r="AV19" s="126"/>
      <c r="AW19" s="126"/>
      <c r="AX19" s="126"/>
      <c r="AY19" s="126"/>
      <c r="AZ19" s="126"/>
      <c r="BA19" s="126"/>
      <c r="BB19" s="126"/>
      <c r="BC19" s="126"/>
      <c r="CG19" s="126"/>
      <c r="CH19" s="126"/>
      <c r="CI19" s="126"/>
      <c r="CJ19" s="126"/>
      <c r="CK19" s="126"/>
      <c r="CL19" s="126"/>
      <c r="CM19" s="126"/>
      <c r="CN19" s="126"/>
      <c r="CO19" s="126"/>
      <c r="CP19" s="126"/>
      <c r="CQ19" s="126"/>
      <c r="CR19" s="126"/>
      <c r="CS19" s="126"/>
      <c r="DW19" s="126"/>
      <c r="DX19" s="126"/>
      <c r="DY19" s="126"/>
      <c r="DZ19" s="126"/>
      <c r="EA19" s="126"/>
      <c r="EB19" s="126"/>
      <c r="EC19" s="126"/>
      <c r="ED19" s="126"/>
      <c r="EE19" s="126"/>
      <c r="EF19" s="126"/>
      <c r="EG19" s="126"/>
      <c r="EH19" s="126"/>
      <c r="EI19" s="126"/>
    </row>
    <row r="20" spans="1:168" s="2" customFormat="1" ht="11.25" customHeight="1" thickBot="1">
      <c r="A20" s="212"/>
      <c r="B20" s="213"/>
      <c r="C20" s="218"/>
      <c r="D20" s="218"/>
      <c r="E20" s="218"/>
      <c r="F20" s="218"/>
      <c r="G20" s="218"/>
      <c r="H20" s="218"/>
      <c r="I20" s="218"/>
      <c r="J20" s="218"/>
      <c r="K20" s="218"/>
      <c r="L20" s="218"/>
      <c r="M20" s="218"/>
      <c r="N20" s="218"/>
      <c r="O20" s="218"/>
      <c r="P20" s="218"/>
      <c r="Q20" s="218"/>
      <c r="R20" s="218"/>
      <c r="S20" s="218"/>
      <c r="T20" s="218"/>
      <c r="U20" s="218"/>
      <c r="V20" s="218"/>
      <c r="W20" s="219"/>
      <c r="X20" s="222"/>
      <c r="Y20" s="223"/>
      <c r="Z20" s="226"/>
      <c r="AA20" s="223"/>
      <c r="AB20" s="226"/>
      <c r="AC20" s="223"/>
      <c r="AD20" s="226"/>
      <c r="AE20" s="223"/>
      <c r="AF20" s="226"/>
      <c r="AG20" s="223"/>
      <c r="AH20" s="226"/>
      <c r="AI20" s="223"/>
      <c r="AJ20" s="230"/>
      <c r="AK20" s="352"/>
      <c r="AL20" s="347"/>
      <c r="AM20" s="348"/>
      <c r="AN20" s="248"/>
      <c r="AO20" s="249"/>
      <c r="AQ20" s="127"/>
      <c r="AR20" s="127"/>
      <c r="AS20" s="127"/>
      <c r="AT20" s="127"/>
      <c r="AU20" s="127"/>
      <c r="AV20" s="127"/>
      <c r="AW20" s="127"/>
      <c r="AX20" s="127"/>
      <c r="AY20" s="127"/>
      <c r="AZ20" s="127"/>
      <c r="BA20" s="127"/>
      <c r="BB20" s="127"/>
      <c r="BC20" s="127"/>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1"/>
      <c r="CG20" s="127"/>
      <c r="CH20" s="127"/>
      <c r="CI20" s="127"/>
      <c r="CJ20" s="127"/>
      <c r="CK20" s="127"/>
      <c r="CL20" s="127"/>
      <c r="CM20" s="127"/>
      <c r="CN20" s="127"/>
      <c r="CO20" s="127"/>
      <c r="CP20" s="127"/>
      <c r="CQ20" s="127"/>
      <c r="CR20" s="127"/>
      <c r="CS20" s="127"/>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W20" s="127"/>
      <c r="DX20" s="127"/>
      <c r="DY20" s="127"/>
      <c r="DZ20" s="127"/>
      <c r="EA20" s="127"/>
      <c r="EB20" s="127"/>
      <c r="EC20" s="127"/>
      <c r="ED20" s="127"/>
      <c r="EE20" s="127"/>
      <c r="EF20" s="127"/>
      <c r="EG20" s="127"/>
      <c r="EH20" s="127"/>
      <c r="EI20" s="127"/>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row>
    <row r="21" spans="1:168" s="2" customFormat="1" ht="11.25" customHeight="1" thickBot="1">
      <c r="AQ21" s="154" t="str">
        <f>CONCATENATE($A5," ",$D5,","," ",$F3)</f>
        <v>Group: 1, Women's Singles</v>
      </c>
      <c r="AR21" s="155"/>
      <c r="AS21" s="155"/>
      <c r="AT21" s="155"/>
      <c r="AU21" s="155"/>
      <c r="AV21" s="155"/>
      <c r="AW21" s="155"/>
      <c r="AX21" s="155"/>
      <c r="AY21" s="155"/>
      <c r="AZ21" s="155"/>
      <c r="BA21" s="155"/>
      <c r="BB21" s="155"/>
      <c r="BC21" s="156"/>
      <c r="BD21" s="163">
        <f>A30</f>
        <v>3</v>
      </c>
      <c r="BE21" s="164"/>
      <c r="BF21" s="183" t="str">
        <f>C30</f>
        <v>D</v>
      </c>
      <c r="BG21" s="185" t="str">
        <f>IF(VLOOKUP($BF21,$A7:$C19,3,FALSE)=0,"",CONCATENATE(VLOOKUP(VLOOKUP($BF21,$A7:$C19,3,FALSE),Players!$J:$N,4,FALSE)," ",VLOOKUP($BF21,$A7:$C19,3,FALSE)," ",IF(ISERROR(VLOOKUP(VLOOKUP($BF21,$A7:$C19,3,FALSE),Players!$J:$N,5,FALSE)),"()",CONCATENATE("(",VLOOKUP(VLOOKUP($BF21,$A7:$C19,3,FALSE),Players!$J:$N,5,FALSE),")"))))</f>
        <v/>
      </c>
      <c r="BH21" s="186"/>
      <c r="BI21" s="186"/>
      <c r="BJ21" s="186"/>
      <c r="BK21" s="186"/>
      <c r="BL21" s="186"/>
      <c r="BM21" s="186"/>
      <c r="BN21" s="186"/>
      <c r="BO21" s="186"/>
      <c r="BP21" s="186"/>
      <c r="BQ21" s="186"/>
      <c r="BR21" s="186"/>
      <c r="BS21" s="186"/>
      <c r="BT21" s="186"/>
      <c r="BU21" s="187"/>
      <c r="BV21" s="170" t="str">
        <f>IF(D30&lt;&gt;"",D30,"")</f>
        <v/>
      </c>
      <c r="BW21" s="171"/>
      <c r="BX21" s="335" t="str">
        <f>IF(F30&lt;&gt;"",F30,"")</f>
        <v/>
      </c>
      <c r="BY21" s="171"/>
      <c r="BZ21" s="335" t="str">
        <f>IF(H30&lt;&gt;"",H30,"")</f>
        <v/>
      </c>
      <c r="CA21" s="171"/>
      <c r="CB21" s="335" t="str">
        <f>IF(J30&lt;&gt;"",J30,"")</f>
        <v/>
      </c>
      <c r="CC21" s="171"/>
      <c r="CD21" s="335" t="str">
        <f>IF(L30&lt;&gt;"",L30,"")</f>
        <v/>
      </c>
      <c r="CE21" s="337"/>
      <c r="CF21" s="174" t="str">
        <f>IF($CD21=$CD23,IF($CB21=$CB23,IF($BZ21&lt;&gt;"",IF($BZ21&gt;$BZ23,"W","L"),""),IF($CB21&gt;$CB23,"W","L")),IF($CD21&gt;$CD23,"W","L"))</f>
        <v/>
      </c>
      <c r="CG21" s="154" t="str">
        <f>CONCATENATE($A5," ",$D5,","," ",$F3)</f>
        <v>Group: 1, Women's Singles</v>
      </c>
      <c r="CH21" s="155"/>
      <c r="CI21" s="155"/>
      <c r="CJ21" s="155"/>
      <c r="CK21" s="155"/>
      <c r="CL21" s="155"/>
      <c r="CM21" s="155"/>
      <c r="CN21" s="155"/>
      <c r="CO21" s="155"/>
      <c r="CP21" s="155"/>
      <c r="CQ21" s="155"/>
      <c r="CR21" s="155"/>
      <c r="CS21" s="156"/>
      <c r="CT21" s="163">
        <f>O30</f>
        <v>10</v>
      </c>
      <c r="CU21" s="164"/>
      <c r="CV21" s="183" t="str">
        <f>Q30</f>
        <v>A</v>
      </c>
      <c r="CW21" s="185" t="str">
        <f>IF(VLOOKUP($CV21,$A7:$C19,3,FALSE)=0,"",CONCATENATE(VLOOKUP(VLOOKUP($CV21,$A7:$C19,3,FALSE),Players!$J:$N,4,FALSE)," ",VLOOKUP($CV21,$A7:$C19,3,FALSE)," ",IF(ISERROR(VLOOKUP(VLOOKUP($CV21,$A7:$C19,3,FALSE),Players!$J:$N,5,FALSE)),"()",CONCATENATE("(",VLOOKUP(VLOOKUP($CV21,$A7:$C19,3,FALSE),Players!$J:$N,5,FALSE),")"))))</f>
        <v/>
      </c>
      <c r="CX21" s="186"/>
      <c r="CY21" s="186"/>
      <c r="CZ21" s="186"/>
      <c r="DA21" s="186"/>
      <c r="DB21" s="186"/>
      <c r="DC21" s="186"/>
      <c r="DD21" s="186"/>
      <c r="DE21" s="186"/>
      <c r="DF21" s="186"/>
      <c r="DG21" s="186"/>
      <c r="DH21" s="186"/>
      <c r="DI21" s="186"/>
      <c r="DJ21" s="186"/>
      <c r="DK21" s="187"/>
      <c r="DL21" s="170" t="str">
        <f>IF(R30&lt;&gt;"",R30,"")</f>
        <v/>
      </c>
      <c r="DM21" s="171"/>
      <c r="DN21" s="335" t="str">
        <f>IF(T30&lt;&gt;"",T30,"")</f>
        <v/>
      </c>
      <c r="DO21" s="171"/>
      <c r="DP21" s="335" t="str">
        <f>IF(V30&lt;&gt;"",V30,"")</f>
        <v/>
      </c>
      <c r="DQ21" s="171"/>
      <c r="DR21" s="335" t="str">
        <f>IF(X30&lt;&gt;"",X30,"")</f>
        <v/>
      </c>
      <c r="DS21" s="171"/>
      <c r="DT21" s="335" t="str">
        <f>IF(Z30&lt;&gt;"",Z30,"")</f>
        <v/>
      </c>
      <c r="DU21" s="337"/>
      <c r="DV21" s="174" t="str">
        <f>IF($DT21=$DT23,IF($DR21=$DR23,IF($DP21&lt;&gt;"",IF($DP21&gt;$DP23,"W","L"),""),IF($DR21&gt;$DR23,"W","L")),IF($DT21&gt;$DT23,"W","L"))</f>
        <v/>
      </c>
      <c r="DW21" s="154" t="str">
        <f>CONCATENATE($A5," ",$D5,","," ",$F3)</f>
        <v>Group: 1, Women's Singles</v>
      </c>
      <c r="DX21" s="155"/>
      <c r="DY21" s="155"/>
      <c r="DZ21" s="155"/>
      <c r="EA21" s="155"/>
      <c r="EB21" s="155"/>
      <c r="EC21" s="155"/>
      <c r="ED21" s="155"/>
      <c r="EE21" s="155"/>
      <c r="EF21" s="155"/>
      <c r="EG21" s="155"/>
      <c r="EH21" s="155"/>
      <c r="EI21" s="156"/>
      <c r="EJ21" s="163">
        <f>AC30</f>
        <v>17</v>
      </c>
      <c r="EK21" s="164"/>
      <c r="EL21" s="183" t="str">
        <f>AE30</f>
        <v>D</v>
      </c>
      <c r="EM21" s="185" t="str">
        <f>IF(VLOOKUP($EL21,$A7:$C19,3,FALSE)=0,"",CONCATENATE(VLOOKUP(VLOOKUP($EL21,$A7:$C19,3,FALSE),Players!$J:$N,4,FALSE)," ",VLOOKUP($EL21,$A7:$C19,3,FALSE)," ",IF(ISERROR(VLOOKUP(VLOOKUP($EL21,$A7:$C19,3,FALSE),Players!$J:$N,5,FALSE)),"()",CONCATENATE("(",VLOOKUP(VLOOKUP($EL21,$A7:$C19,3,FALSE),Players!$J:$N,5,FALSE),")"))))</f>
        <v/>
      </c>
      <c r="EN21" s="186"/>
      <c r="EO21" s="186"/>
      <c r="EP21" s="186"/>
      <c r="EQ21" s="186"/>
      <c r="ER21" s="186"/>
      <c r="ES21" s="186"/>
      <c r="ET21" s="186"/>
      <c r="EU21" s="186"/>
      <c r="EV21" s="186"/>
      <c r="EW21" s="186"/>
      <c r="EX21" s="186"/>
      <c r="EY21" s="186"/>
      <c r="EZ21" s="186"/>
      <c r="FA21" s="187"/>
      <c r="FB21" s="170" t="str">
        <f>IF(AF30&lt;&gt;"",AF30,"")</f>
        <v/>
      </c>
      <c r="FC21" s="171"/>
      <c r="FD21" s="335" t="str">
        <f>IF(AH30&lt;&gt;"",AH30,"")</f>
        <v/>
      </c>
      <c r="FE21" s="171"/>
      <c r="FF21" s="335" t="str">
        <f>IF(AJ30&lt;&gt;"",AJ30,"")</f>
        <v/>
      </c>
      <c r="FG21" s="171"/>
      <c r="FH21" s="335" t="str">
        <f>IF(AL30&lt;&gt;"",AL30,"")</f>
        <v/>
      </c>
      <c r="FI21" s="171"/>
      <c r="FJ21" s="335" t="str">
        <f>IF(AN30&lt;&gt;"",AN30,"")</f>
        <v/>
      </c>
      <c r="FK21" s="337"/>
      <c r="FL21" s="174" t="str">
        <f>IF($FJ21=$FJ23,IF($FH21=$FH23,IF($FF21&lt;&gt;"",IF($FF21&gt;$FF23,"W","L"),""),IF($FH21&gt;$FH23,"W","L")),IF($FJ21&gt;$FJ23,"W","L"))</f>
        <v/>
      </c>
    </row>
    <row r="22" spans="1:168" s="3" customFormat="1" ht="11.25" customHeight="1">
      <c r="A22" s="170">
        <v>1</v>
      </c>
      <c r="B22" s="191"/>
      <c r="C22" s="183" t="str">
        <f>IF($D3="1P","B","B")</f>
        <v>B</v>
      </c>
      <c r="D22" s="197"/>
      <c r="E22" s="198"/>
      <c r="F22" s="197"/>
      <c r="G22" s="198"/>
      <c r="H22" s="197"/>
      <c r="I22" s="198"/>
      <c r="J22" s="197"/>
      <c r="K22" s="198"/>
      <c r="L22" s="197"/>
      <c r="M22" s="208"/>
      <c r="N22" s="69" t="str">
        <f>IF(CF1&lt;&gt;"",IF(CF1="W",IF(SUM(IF(D22&gt;D24,1,0),IF(F22&gt;F24,1,0),IF(H22&gt;H24,1,0),IF(J22&gt;J24,1,0),IF(L22&gt;L24,1,0))&lt;&gt;3,"E",""),""),"")</f>
        <v/>
      </c>
      <c r="O22" s="170">
        <v>8</v>
      </c>
      <c r="P22" s="191"/>
      <c r="Q22" s="183" t="str">
        <f>IF($D3="1P","E","D")</f>
        <v>D</v>
      </c>
      <c r="R22" s="197"/>
      <c r="S22" s="198"/>
      <c r="T22" s="197"/>
      <c r="U22" s="198"/>
      <c r="V22" s="197"/>
      <c r="W22" s="198"/>
      <c r="X22" s="197"/>
      <c r="Y22" s="198"/>
      <c r="Z22" s="197"/>
      <c r="AA22" s="208"/>
      <c r="AB22" s="69" t="str">
        <f>IF(DV1&lt;&gt;"",IF(DV1="W",IF(SUM(IF(R22&gt;R24,1,0),IF(T22&gt;T24,1,0),IF(V22&gt;V24,1,0),IF(X22&gt;X24,1,0),IF(Z22&gt;Z24,1,0))&lt;&gt;3,"E",""),""),"")</f>
        <v/>
      </c>
      <c r="AC22" s="170">
        <v>15</v>
      </c>
      <c r="AD22" s="191"/>
      <c r="AE22" s="183" t="str">
        <f>IF($D3="1P","B","F")</f>
        <v>F</v>
      </c>
      <c r="AF22" s="197"/>
      <c r="AG22" s="198"/>
      <c r="AH22" s="197"/>
      <c r="AI22" s="198"/>
      <c r="AJ22" s="197"/>
      <c r="AK22" s="198"/>
      <c r="AL22" s="197"/>
      <c r="AM22" s="198"/>
      <c r="AN22" s="197"/>
      <c r="AO22" s="208"/>
      <c r="AP22" s="69" t="str">
        <f>IF(FL1&lt;&gt;"",IF(FL1="W",IF(SUM(IF(AF22&gt;AF24,1,0),IF(AH22&gt;AH24,1,0),IF(AJ22&gt;AJ24,1,0),IF(AL22&gt;AL24,1,0),IF(AN22&gt;AN24,1,0))&lt;&gt;3,"E",""),""),"")</f>
        <v/>
      </c>
      <c r="AQ22" s="157"/>
      <c r="AR22" s="158"/>
      <c r="AS22" s="158"/>
      <c r="AT22" s="158"/>
      <c r="AU22" s="158"/>
      <c r="AV22" s="158"/>
      <c r="AW22" s="158"/>
      <c r="AX22" s="158"/>
      <c r="AY22" s="158"/>
      <c r="AZ22" s="158"/>
      <c r="BA22" s="158"/>
      <c r="BB22" s="158"/>
      <c r="BC22" s="159"/>
      <c r="BD22" s="165"/>
      <c r="BE22" s="166"/>
      <c r="BF22" s="184"/>
      <c r="BG22" s="188"/>
      <c r="BH22" s="189"/>
      <c r="BI22" s="189"/>
      <c r="BJ22" s="189"/>
      <c r="BK22" s="189"/>
      <c r="BL22" s="189"/>
      <c r="BM22" s="189"/>
      <c r="BN22" s="189"/>
      <c r="BO22" s="189"/>
      <c r="BP22" s="189"/>
      <c r="BQ22" s="189"/>
      <c r="BR22" s="189"/>
      <c r="BS22" s="189"/>
      <c r="BT22" s="189"/>
      <c r="BU22" s="190"/>
      <c r="BV22" s="172"/>
      <c r="BW22" s="173"/>
      <c r="BX22" s="336"/>
      <c r="BY22" s="173"/>
      <c r="BZ22" s="336"/>
      <c r="CA22" s="173"/>
      <c r="CB22" s="336"/>
      <c r="CC22" s="173"/>
      <c r="CD22" s="336"/>
      <c r="CE22" s="338"/>
      <c r="CF22" s="174"/>
      <c r="CG22" s="157"/>
      <c r="CH22" s="158"/>
      <c r="CI22" s="158"/>
      <c r="CJ22" s="158"/>
      <c r="CK22" s="158"/>
      <c r="CL22" s="158"/>
      <c r="CM22" s="158"/>
      <c r="CN22" s="158"/>
      <c r="CO22" s="158"/>
      <c r="CP22" s="158"/>
      <c r="CQ22" s="158"/>
      <c r="CR22" s="158"/>
      <c r="CS22" s="159"/>
      <c r="CT22" s="165"/>
      <c r="CU22" s="166"/>
      <c r="CV22" s="184"/>
      <c r="CW22" s="188"/>
      <c r="CX22" s="189"/>
      <c r="CY22" s="189"/>
      <c r="CZ22" s="189"/>
      <c r="DA22" s="189"/>
      <c r="DB22" s="189"/>
      <c r="DC22" s="189"/>
      <c r="DD22" s="189"/>
      <c r="DE22" s="189"/>
      <c r="DF22" s="189"/>
      <c r="DG22" s="189"/>
      <c r="DH22" s="189"/>
      <c r="DI22" s="189"/>
      <c r="DJ22" s="189"/>
      <c r="DK22" s="190"/>
      <c r="DL22" s="172"/>
      <c r="DM22" s="173"/>
      <c r="DN22" s="336"/>
      <c r="DO22" s="173"/>
      <c r="DP22" s="336"/>
      <c r="DQ22" s="173"/>
      <c r="DR22" s="336"/>
      <c r="DS22" s="173"/>
      <c r="DT22" s="336"/>
      <c r="DU22" s="338"/>
      <c r="DV22" s="174"/>
      <c r="DW22" s="157"/>
      <c r="DX22" s="158"/>
      <c r="DY22" s="158"/>
      <c r="DZ22" s="158"/>
      <c r="EA22" s="158"/>
      <c r="EB22" s="158"/>
      <c r="EC22" s="158"/>
      <c r="ED22" s="158"/>
      <c r="EE22" s="158"/>
      <c r="EF22" s="158"/>
      <c r="EG22" s="158"/>
      <c r="EH22" s="158"/>
      <c r="EI22" s="159"/>
      <c r="EJ22" s="165"/>
      <c r="EK22" s="166"/>
      <c r="EL22" s="184"/>
      <c r="EM22" s="188"/>
      <c r="EN22" s="189"/>
      <c r="EO22" s="189"/>
      <c r="EP22" s="189"/>
      <c r="EQ22" s="189"/>
      <c r="ER22" s="189"/>
      <c r="ES22" s="189"/>
      <c r="ET22" s="189"/>
      <c r="EU22" s="189"/>
      <c r="EV22" s="189"/>
      <c r="EW22" s="189"/>
      <c r="EX22" s="189"/>
      <c r="EY22" s="189"/>
      <c r="EZ22" s="189"/>
      <c r="FA22" s="190"/>
      <c r="FB22" s="172"/>
      <c r="FC22" s="173"/>
      <c r="FD22" s="336"/>
      <c r="FE22" s="173"/>
      <c r="FF22" s="336"/>
      <c r="FG22" s="173"/>
      <c r="FH22" s="336"/>
      <c r="FI22" s="173"/>
      <c r="FJ22" s="336"/>
      <c r="FK22" s="338"/>
      <c r="FL22" s="174"/>
    </row>
    <row r="23" spans="1:168" s="3" customFormat="1" ht="11.25" customHeight="1">
      <c r="A23" s="192"/>
      <c r="B23" s="193"/>
      <c r="C23" s="196"/>
      <c r="D23" s="199"/>
      <c r="E23" s="200"/>
      <c r="F23" s="199"/>
      <c r="G23" s="200"/>
      <c r="H23" s="199"/>
      <c r="I23" s="200"/>
      <c r="J23" s="199"/>
      <c r="K23" s="200"/>
      <c r="L23" s="199"/>
      <c r="M23" s="209"/>
      <c r="N23" s="69" t="str">
        <f>IF(CF1&lt;&gt;"",IF(ISERROR(AND(BV5="",BX5="",BZ5="",CB5="",CD5="")),"E",IF(AND(BV5="",BX5="",BZ5="",CB5="",CD5=""),"","E")),"")</f>
        <v/>
      </c>
      <c r="O23" s="192"/>
      <c r="P23" s="193"/>
      <c r="Q23" s="196"/>
      <c r="R23" s="199"/>
      <c r="S23" s="200"/>
      <c r="T23" s="199"/>
      <c r="U23" s="200"/>
      <c r="V23" s="199"/>
      <c r="W23" s="200"/>
      <c r="X23" s="199"/>
      <c r="Y23" s="200"/>
      <c r="Z23" s="199"/>
      <c r="AA23" s="209"/>
      <c r="AB23" s="69" t="str">
        <f>IF(DV1&lt;&gt;"",IF(ISERROR(AND(DL5="",DN5="",DP5="",DQ5="",DT5="")),"E",IF(AND(DL5="",DN5="",DP5="",DR5="",DT5=""),"","E")),"")</f>
        <v/>
      </c>
      <c r="AC23" s="192"/>
      <c r="AD23" s="193"/>
      <c r="AE23" s="196"/>
      <c r="AF23" s="199"/>
      <c r="AG23" s="200"/>
      <c r="AH23" s="199"/>
      <c r="AI23" s="200"/>
      <c r="AJ23" s="199"/>
      <c r="AK23" s="200"/>
      <c r="AL23" s="199"/>
      <c r="AM23" s="200"/>
      <c r="AN23" s="199"/>
      <c r="AO23" s="209"/>
      <c r="AP23" s="69" t="str">
        <f>IF(FL1&lt;&gt;"",IF(ISERROR(AND(FB5="",FD5="",FF5="",FH5="",FJ5="")),"E",IF(AND(FB5="",FD5="",FF5="",FH5="",FJ5=""),"","E")),"")</f>
        <v/>
      </c>
      <c r="AQ23" s="157"/>
      <c r="AR23" s="158"/>
      <c r="AS23" s="158"/>
      <c r="AT23" s="158"/>
      <c r="AU23" s="158"/>
      <c r="AV23" s="158"/>
      <c r="AW23" s="158"/>
      <c r="AX23" s="158"/>
      <c r="AY23" s="158"/>
      <c r="AZ23" s="158"/>
      <c r="BA23" s="158"/>
      <c r="BB23" s="158"/>
      <c r="BC23" s="159"/>
      <c r="BD23" s="165"/>
      <c r="BE23" s="166"/>
      <c r="BF23" s="175" t="str">
        <f>C32</f>
        <v>E</v>
      </c>
      <c r="BG23" s="177" t="str">
        <f>IF(VLOOKUP($BF23,$A7:$C19,3,FALSE)=0,"",CONCATENATE(VLOOKUP(VLOOKUP($BF23,$A7:$C19,3,FALSE),Players!$J:$N,4,FALSE)," ",VLOOKUP($BF23,$A7:$C19,3,FALSE)," ",IF(ISERROR(VLOOKUP(VLOOKUP($BF23,$A7:$C19,3,FALSE),Players!$J:$N,5,FALSE)),"()",CONCATENATE("(",VLOOKUP(VLOOKUP($BF23,$A7:$C19,3,FALSE),Players!$J:$N,5,FALSE),")"))))</f>
        <v/>
      </c>
      <c r="BH23" s="178"/>
      <c r="BI23" s="178"/>
      <c r="BJ23" s="178"/>
      <c r="BK23" s="178"/>
      <c r="BL23" s="178"/>
      <c r="BM23" s="178"/>
      <c r="BN23" s="178"/>
      <c r="BO23" s="178"/>
      <c r="BP23" s="178"/>
      <c r="BQ23" s="178"/>
      <c r="BR23" s="178"/>
      <c r="BS23" s="178"/>
      <c r="BT23" s="178"/>
      <c r="BU23" s="179"/>
      <c r="BV23" s="150" t="str">
        <f>IF(D32&lt;&gt;"",D32,"")</f>
        <v/>
      </c>
      <c r="BW23" s="151"/>
      <c r="BX23" s="288" t="str">
        <f>IF(F32&lt;&gt;"",F32,"")</f>
        <v/>
      </c>
      <c r="BY23" s="151"/>
      <c r="BZ23" s="288" t="str">
        <f>IF(H32&lt;&gt;"",H32,"")</f>
        <v/>
      </c>
      <c r="CA23" s="151"/>
      <c r="CB23" s="288" t="str">
        <f>IF(J32&lt;&gt;"",J32,"")</f>
        <v/>
      </c>
      <c r="CC23" s="151"/>
      <c r="CD23" s="288" t="str">
        <f>IF(L32&lt;&gt;"",L32,"")</f>
        <v/>
      </c>
      <c r="CE23" s="332"/>
      <c r="CF23" s="174" t="str">
        <f>IF($CF21&lt;&gt;"",IF(CF21="W","L","W"),"")</f>
        <v/>
      </c>
      <c r="CG23" s="157"/>
      <c r="CH23" s="158"/>
      <c r="CI23" s="158"/>
      <c r="CJ23" s="158"/>
      <c r="CK23" s="158"/>
      <c r="CL23" s="158"/>
      <c r="CM23" s="158"/>
      <c r="CN23" s="158"/>
      <c r="CO23" s="158"/>
      <c r="CP23" s="158"/>
      <c r="CQ23" s="158"/>
      <c r="CR23" s="158"/>
      <c r="CS23" s="159"/>
      <c r="CT23" s="165"/>
      <c r="CU23" s="166"/>
      <c r="CV23" s="175" t="str">
        <f>Q32</f>
        <v>D</v>
      </c>
      <c r="CW23" s="177" t="str">
        <f>IF(VLOOKUP($CV23,$A7:$C19,3,FALSE)=0,"",CONCATENATE(VLOOKUP(VLOOKUP($CV23,$A7:$C19,3,FALSE),Players!$J:$N,4,FALSE)," ",VLOOKUP($CV23,$A7:$C19,3,FALSE)," ",IF(ISERROR(VLOOKUP(VLOOKUP($CV23,$A7:$C19,3,FALSE),Players!$J:$N,5,FALSE)),"()",CONCATENATE("(",VLOOKUP(VLOOKUP($CV23,$A7:$C19,3,FALSE),Players!$J:$N,5,FALSE),")"))))</f>
        <v/>
      </c>
      <c r="CX23" s="178"/>
      <c r="CY23" s="178"/>
      <c r="CZ23" s="178"/>
      <c r="DA23" s="178"/>
      <c r="DB23" s="178"/>
      <c r="DC23" s="178"/>
      <c r="DD23" s="178"/>
      <c r="DE23" s="178"/>
      <c r="DF23" s="178"/>
      <c r="DG23" s="178"/>
      <c r="DH23" s="178"/>
      <c r="DI23" s="178"/>
      <c r="DJ23" s="178"/>
      <c r="DK23" s="179"/>
      <c r="DL23" s="150" t="str">
        <f>IF(R32&lt;&gt;"",R32,"")</f>
        <v/>
      </c>
      <c r="DM23" s="151"/>
      <c r="DN23" s="288" t="str">
        <f>IF(T32&lt;&gt;"",T32,"")</f>
        <v/>
      </c>
      <c r="DO23" s="151"/>
      <c r="DP23" s="288" t="str">
        <f>IF(V32&lt;&gt;"",V32,"")</f>
        <v/>
      </c>
      <c r="DQ23" s="151"/>
      <c r="DR23" s="288" t="str">
        <f>IF(X32&lt;&gt;"",X32,"")</f>
        <v/>
      </c>
      <c r="DS23" s="151"/>
      <c r="DT23" s="288" t="str">
        <f>IF(Z32&lt;&gt;"",Z32,"")</f>
        <v/>
      </c>
      <c r="DU23" s="332"/>
      <c r="DV23" s="174" t="str">
        <f>IF($DV21&lt;&gt;"",IF(DV21="W","L","W"),"")</f>
        <v/>
      </c>
      <c r="DW23" s="157"/>
      <c r="DX23" s="158"/>
      <c r="DY23" s="158"/>
      <c r="DZ23" s="158"/>
      <c r="EA23" s="158"/>
      <c r="EB23" s="158"/>
      <c r="EC23" s="158"/>
      <c r="ED23" s="158"/>
      <c r="EE23" s="158"/>
      <c r="EF23" s="158"/>
      <c r="EG23" s="158"/>
      <c r="EH23" s="158"/>
      <c r="EI23" s="159"/>
      <c r="EJ23" s="165"/>
      <c r="EK23" s="166"/>
      <c r="EL23" s="175" t="str">
        <f>AE32</f>
        <v>G</v>
      </c>
      <c r="EM23" s="177" t="str">
        <f>IF(VLOOKUP($EL23,$A7:$C19,3,FALSE)=0,"",CONCATENATE(VLOOKUP(VLOOKUP($EL23,$A7:$C19,3,FALSE),Players!$J:$N,4,FALSE)," ",VLOOKUP($EL23,$A7:$C19,3,FALSE)," ",IF(ISERROR(VLOOKUP(VLOOKUP($EL23,$A7:$C19,3,FALSE),Players!$J:$N,5,FALSE)),"()",CONCATENATE("(",VLOOKUP(VLOOKUP($EL23,$A7:$C19,3,FALSE),Players!$J:$N,5,FALSE),")"))))</f>
        <v/>
      </c>
      <c r="EN23" s="178"/>
      <c r="EO23" s="178"/>
      <c r="EP23" s="178"/>
      <c r="EQ23" s="178"/>
      <c r="ER23" s="178"/>
      <c r="ES23" s="178"/>
      <c r="ET23" s="178"/>
      <c r="EU23" s="178"/>
      <c r="EV23" s="178"/>
      <c r="EW23" s="178"/>
      <c r="EX23" s="178"/>
      <c r="EY23" s="178"/>
      <c r="EZ23" s="178"/>
      <c r="FA23" s="179"/>
      <c r="FB23" s="150" t="str">
        <f>IF(AF32&lt;&gt;"",AF32,"")</f>
        <v/>
      </c>
      <c r="FC23" s="151"/>
      <c r="FD23" s="288" t="str">
        <f>IF(AH32&lt;&gt;"",AH32,"")</f>
        <v/>
      </c>
      <c r="FE23" s="151"/>
      <c r="FF23" s="288" t="str">
        <f>IF(AJ32&lt;&gt;"",AJ32,"")</f>
        <v/>
      </c>
      <c r="FG23" s="151"/>
      <c r="FH23" s="288" t="str">
        <f>IF(AL32&lt;&gt;"",AL32,"")</f>
        <v/>
      </c>
      <c r="FI23" s="151"/>
      <c r="FJ23" s="288" t="str">
        <f>IF(AN32&lt;&gt;"",AN32,"")</f>
        <v/>
      </c>
      <c r="FK23" s="332"/>
      <c r="FL23" s="174" t="str">
        <f>IF($FL21&lt;&gt;"",IF(FL21="W","L","W"),"")</f>
        <v/>
      </c>
    </row>
    <row r="24" spans="1:168" s="3" customFormat="1" ht="11.25" customHeight="1" thickBot="1">
      <c r="A24" s="192"/>
      <c r="B24" s="193"/>
      <c r="C24" s="175" t="str">
        <f>IF($D3="1P","G","G")</f>
        <v>G</v>
      </c>
      <c r="D24" s="201"/>
      <c r="E24" s="202"/>
      <c r="F24" s="201"/>
      <c r="G24" s="202"/>
      <c r="H24" s="201"/>
      <c r="I24" s="202"/>
      <c r="J24" s="201"/>
      <c r="K24" s="202"/>
      <c r="L24" s="201"/>
      <c r="M24" s="205"/>
      <c r="N24" s="69" t="str">
        <f>IF(CF1&lt;&gt;"",IF(ISERROR(AND(BV5="",BX5="",BZ5="",CB5="",CD5="")),"E",IF(AND(BV5="",BX5="",BZ5="",CB5="",CD5=""),"","E")),"")</f>
        <v/>
      </c>
      <c r="O24" s="192"/>
      <c r="P24" s="193"/>
      <c r="Q24" s="350" t="str">
        <f>IF($D3="1P","G","F")</f>
        <v>F</v>
      </c>
      <c r="R24" s="201"/>
      <c r="S24" s="202"/>
      <c r="T24" s="201"/>
      <c r="U24" s="202"/>
      <c r="V24" s="201"/>
      <c r="W24" s="202"/>
      <c r="X24" s="201"/>
      <c r="Y24" s="202"/>
      <c r="Z24" s="201"/>
      <c r="AA24" s="205"/>
      <c r="AB24" s="69" t="str">
        <f>IF(DV1&lt;&gt;"",IF(ISERROR(AND(DL5="",DN5="",DP5="",DQ5="",DT5="")),"E",IF(AND(DL5="",DN5="",DP5="",DR5="",DT5=""),"","E")),"")</f>
        <v/>
      </c>
      <c r="AC24" s="192"/>
      <c r="AD24" s="193"/>
      <c r="AE24" s="175" t="str">
        <f>IF($D3="1P","F","G")</f>
        <v>G</v>
      </c>
      <c r="AF24" s="201"/>
      <c r="AG24" s="202"/>
      <c r="AH24" s="201"/>
      <c r="AI24" s="202"/>
      <c r="AJ24" s="201"/>
      <c r="AK24" s="202"/>
      <c r="AL24" s="201"/>
      <c r="AM24" s="202"/>
      <c r="AN24" s="201"/>
      <c r="AO24" s="205"/>
      <c r="AP24" s="69" t="str">
        <f>IF(FL1&lt;&gt;"",IF(ISERROR(AND(FB5="",FD5="",FF5="",FH5="",FJ5="")),"E",IF(AND(FB5="",FD5="",FF5="",FH5="",FJ5=""),"","E")),"")</f>
        <v/>
      </c>
      <c r="AQ24" s="160"/>
      <c r="AR24" s="161"/>
      <c r="AS24" s="161"/>
      <c r="AT24" s="161"/>
      <c r="AU24" s="161"/>
      <c r="AV24" s="161"/>
      <c r="AW24" s="161"/>
      <c r="AX24" s="161"/>
      <c r="AY24" s="161"/>
      <c r="AZ24" s="161"/>
      <c r="BA24" s="161"/>
      <c r="BB24" s="161"/>
      <c r="BC24" s="162"/>
      <c r="BD24" s="167"/>
      <c r="BE24" s="168"/>
      <c r="BF24" s="176"/>
      <c r="BG24" s="180"/>
      <c r="BH24" s="181"/>
      <c r="BI24" s="181"/>
      <c r="BJ24" s="181"/>
      <c r="BK24" s="181"/>
      <c r="BL24" s="181"/>
      <c r="BM24" s="181"/>
      <c r="BN24" s="181"/>
      <c r="BO24" s="181"/>
      <c r="BP24" s="181"/>
      <c r="BQ24" s="181"/>
      <c r="BR24" s="181"/>
      <c r="BS24" s="181"/>
      <c r="BT24" s="181"/>
      <c r="BU24" s="182"/>
      <c r="BV24" s="152"/>
      <c r="BW24" s="153"/>
      <c r="BX24" s="333"/>
      <c r="BY24" s="153"/>
      <c r="BZ24" s="333"/>
      <c r="CA24" s="153"/>
      <c r="CB24" s="333"/>
      <c r="CC24" s="153"/>
      <c r="CD24" s="333"/>
      <c r="CE24" s="334"/>
      <c r="CF24" s="174"/>
      <c r="CG24" s="160"/>
      <c r="CH24" s="161"/>
      <c r="CI24" s="161"/>
      <c r="CJ24" s="161"/>
      <c r="CK24" s="161"/>
      <c r="CL24" s="161"/>
      <c r="CM24" s="161"/>
      <c r="CN24" s="161"/>
      <c r="CO24" s="161"/>
      <c r="CP24" s="161"/>
      <c r="CQ24" s="161"/>
      <c r="CR24" s="161"/>
      <c r="CS24" s="162"/>
      <c r="CT24" s="167"/>
      <c r="CU24" s="168"/>
      <c r="CV24" s="176"/>
      <c r="CW24" s="180"/>
      <c r="CX24" s="181"/>
      <c r="CY24" s="181"/>
      <c r="CZ24" s="181"/>
      <c r="DA24" s="181"/>
      <c r="DB24" s="181"/>
      <c r="DC24" s="181"/>
      <c r="DD24" s="181"/>
      <c r="DE24" s="181"/>
      <c r="DF24" s="181"/>
      <c r="DG24" s="181"/>
      <c r="DH24" s="181"/>
      <c r="DI24" s="181"/>
      <c r="DJ24" s="181"/>
      <c r="DK24" s="182"/>
      <c r="DL24" s="152"/>
      <c r="DM24" s="153"/>
      <c r="DN24" s="333"/>
      <c r="DO24" s="153"/>
      <c r="DP24" s="333"/>
      <c r="DQ24" s="153"/>
      <c r="DR24" s="333"/>
      <c r="DS24" s="153"/>
      <c r="DT24" s="333"/>
      <c r="DU24" s="334"/>
      <c r="DV24" s="174"/>
      <c r="DW24" s="160"/>
      <c r="DX24" s="161"/>
      <c r="DY24" s="161"/>
      <c r="DZ24" s="161"/>
      <c r="EA24" s="161"/>
      <c r="EB24" s="161"/>
      <c r="EC24" s="161"/>
      <c r="ED24" s="161"/>
      <c r="EE24" s="161"/>
      <c r="EF24" s="161"/>
      <c r="EG24" s="161"/>
      <c r="EH24" s="161"/>
      <c r="EI24" s="162"/>
      <c r="EJ24" s="167"/>
      <c r="EK24" s="168"/>
      <c r="EL24" s="176"/>
      <c r="EM24" s="180"/>
      <c r="EN24" s="181"/>
      <c r="EO24" s="181"/>
      <c r="EP24" s="181"/>
      <c r="EQ24" s="181"/>
      <c r="ER24" s="181"/>
      <c r="ES24" s="181"/>
      <c r="ET24" s="181"/>
      <c r="EU24" s="181"/>
      <c r="EV24" s="181"/>
      <c r="EW24" s="181"/>
      <c r="EX24" s="181"/>
      <c r="EY24" s="181"/>
      <c r="EZ24" s="181"/>
      <c r="FA24" s="182"/>
      <c r="FB24" s="152"/>
      <c r="FC24" s="153"/>
      <c r="FD24" s="333"/>
      <c r="FE24" s="153"/>
      <c r="FF24" s="333"/>
      <c r="FG24" s="153"/>
      <c r="FH24" s="333"/>
      <c r="FI24" s="153"/>
      <c r="FJ24" s="333"/>
      <c r="FK24" s="334"/>
      <c r="FL24" s="174"/>
    </row>
    <row r="25" spans="1:168" s="3" customFormat="1" ht="11.25" customHeight="1" thickBot="1">
      <c r="A25" s="194"/>
      <c r="B25" s="195"/>
      <c r="C25" s="207"/>
      <c r="D25" s="203"/>
      <c r="E25" s="204"/>
      <c r="F25" s="203"/>
      <c r="G25" s="204"/>
      <c r="H25" s="203"/>
      <c r="I25" s="204"/>
      <c r="J25" s="203"/>
      <c r="K25" s="204"/>
      <c r="L25" s="203"/>
      <c r="M25" s="206"/>
      <c r="N25" s="69" t="str">
        <f>IF(CF3&lt;&gt;"",IF(CF3="W",IF(SUM(IF(D24&gt;D22,1,0),IF(F24&gt;F22,1,0),IF(H24&gt;H22,1,0),IF(J24&gt;J22,1,0),IF(L24&gt;L22,1,0))&lt;&gt;3,"E",""),""),"")</f>
        <v/>
      </c>
      <c r="O25" s="194"/>
      <c r="P25" s="195"/>
      <c r="Q25" s="207"/>
      <c r="R25" s="203"/>
      <c r="S25" s="204"/>
      <c r="T25" s="203"/>
      <c r="U25" s="204"/>
      <c r="V25" s="203"/>
      <c r="W25" s="204"/>
      <c r="X25" s="203"/>
      <c r="Y25" s="204"/>
      <c r="Z25" s="203"/>
      <c r="AA25" s="206"/>
      <c r="AB25" s="69" t="str">
        <f>IF(DV3&lt;&gt;"",IF(DV3="W",IF(SUM(IF(R24&gt;R22,1,0),IF(T24&gt;T22,1,0),IF(V24&gt;V22,1,0),IF(X24&gt;X22,1,0),IF(Z24&gt;Z22,1,0))&lt;&gt;3,"E",""),""),"")</f>
        <v/>
      </c>
      <c r="AC25" s="194"/>
      <c r="AD25" s="195"/>
      <c r="AE25" s="207"/>
      <c r="AF25" s="203"/>
      <c r="AG25" s="204"/>
      <c r="AH25" s="203"/>
      <c r="AI25" s="204"/>
      <c r="AJ25" s="203"/>
      <c r="AK25" s="204"/>
      <c r="AL25" s="203"/>
      <c r="AM25" s="204"/>
      <c r="AN25" s="203"/>
      <c r="AO25" s="206"/>
      <c r="AP25" s="69" t="str">
        <f>IF(FL3&lt;&gt;"",IF(FL3="W",IF(SUM(IF(AF24&gt;AF22,1,0),IF(AH24&gt;AH22,1,0),IF(AJ24&gt;AJ22,1,0),IF(AL24&gt;AL22,1,0),IF(AN24&gt;AN22,1,0))&lt;&gt;3,"E",""),""),"")</f>
        <v/>
      </c>
      <c r="AQ25" s="126"/>
      <c r="AR25" s="126"/>
      <c r="AS25" s="126"/>
      <c r="AT25" s="126"/>
      <c r="AU25" s="126"/>
      <c r="AV25" s="126"/>
      <c r="AW25" s="126"/>
      <c r="AX25" s="126"/>
      <c r="AY25" s="126"/>
      <c r="AZ25" s="126"/>
      <c r="BA25" s="126"/>
      <c r="BB25" s="126"/>
      <c r="BC25" s="126"/>
      <c r="BD25" s="1"/>
      <c r="BE25" s="1"/>
      <c r="BF25" s="1"/>
      <c r="BG25" s="1"/>
      <c r="BH25" s="1"/>
      <c r="BI25" s="1"/>
      <c r="BJ25" s="1"/>
      <c r="BK25" s="1"/>
      <c r="BL25" s="1"/>
      <c r="BM25" s="1"/>
      <c r="BN25" s="1"/>
      <c r="BO25" s="1"/>
      <c r="BP25" s="1"/>
      <c r="BQ25" s="1"/>
      <c r="BR25" s="1"/>
      <c r="BS25" s="1"/>
      <c r="BT25" s="1"/>
      <c r="BU25" s="1"/>
      <c r="BV25" s="169" t="str">
        <f>IF(CF21&lt;&gt;"",IF(AND(AND(BV21&gt;-1,BV23&gt;-1),OR(BV21&gt;10,BV23&gt;10),ABS(BV21-BV23)&gt;1,IF(OR(BV21&gt;11,BV23&gt;11),ABS(BV21-BV23)=2,TRUE),BV21=INT(BV21),BV23=INT(BV23)),"","Error"),"")</f>
        <v/>
      </c>
      <c r="BW25" s="169"/>
      <c r="BX25" s="169" t="str">
        <f>IF(CF21&lt;&gt;"",IF(AND(AND(BX21&gt;-1,BX23&gt;-1),OR(BX21&gt;10,BX23&gt;10),ABS(BX21-BX23)&gt;1,IF(OR(BX21&gt;11,BX23&gt;11),ABS(BX21-BX23)=2,TRUE),BX21=INT(BX21),BX23=INT(BX23)),"","Error"),"")</f>
        <v/>
      </c>
      <c r="BY25" s="169"/>
      <c r="BZ25" s="169" t="str">
        <f>IF(CF21&lt;&gt;"",IF(AND(AND(BZ21&gt;-1,BZ23&gt;-1),OR(BZ21&gt;10,BZ23&gt;10),ABS(BZ21-BZ23)&gt;1,IF(OR(BZ21&gt;11,BZ23&gt;11),ABS(BZ21-BZ23)=2,TRUE),BZ21=INT(BZ21),BZ23=INT(BZ23)),"","Error"),"")</f>
        <v/>
      </c>
      <c r="CA25" s="169"/>
      <c r="CB25" s="169" t="str">
        <f>IF(AND(CF21&lt;&gt;"",CB21&lt;&gt;""),IF(AND(AND(CB21&gt;-1,CB23&gt;-1),OR(CB21&gt;10,CB23&gt;10),ABS(CB21-CB23)&gt;1,IF(OR(CB21&gt;11,CB23&gt;11),ABS(CB21-CB23)=2,TRUE),CB21=INT(CB21),CB23=INT(CB23)),"","Error"),"")</f>
        <v/>
      </c>
      <c r="CC25" s="169"/>
      <c r="CD25" s="169" t="str">
        <f>IF(AND(CF21&lt;&gt;"",CD21&lt;&gt;""),IF(AND(AND(CD21&gt;-1,CD23&gt;-1),OR(CD21&gt;10,CD23&gt;10),ABS(CD21-CD23)&gt;1,IF(OR(CD21&gt;11,CD23&gt;11),ABS(CD21-CD23)=2,TRUE),CD21=INT(CD21),CD23=INT(CD23)),"","Error"),"")</f>
        <v/>
      </c>
      <c r="CE25" s="169"/>
      <c r="CF25" s="1"/>
      <c r="CG25" s="126"/>
      <c r="CH25" s="126"/>
      <c r="CI25" s="126"/>
      <c r="CJ25" s="126"/>
      <c r="CK25" s="126"/>
      <c r="CL25" s="126"/>
      <c r="CM25" s="126"/>
      <c r="CN25" s="126"/>
      <c r="CO25" s="126"/>
      <c r="CP25" s="126"/>
      <c r="CQ25" s="126"/>
      <c r="CR25" s="126"/>
      <c r="CS25" s="126"/>
      <c r="CT25" s="1"/>
      <c r="CU25" s="1"/>
      <c r="CV25" s="1"/>
      <c r="CW25" s="1"/>
      <c r="CX25" s="1"/>
      <c r="CY25" s="1"/>
      <c r="CZ25" s="1"/>
      <c r="DA25" s="1"/>
      <c r="DB25" s="1"/>
      <c r="DC25" s="1"/>
      <c r="DD25" s="1"/>
      <c r="DE25" s="1"/>
      <c r="DF25" s="1"/>
      <c r="DG25" s="1"/>
      <c r="DH25" s="1"/>
      <c r="DI25" s="1"/>
      <c r="DJ25" s="1"/>
      <c r="DK25" s="1"/>
      <c r="DL25" s="169" t="str">
        <f>IF(DV21&lt;&gt;"",IF(AND(AND(DL21&gt;-1,DL23&gt;-1),OR(DL21&gt;10,DL23&gt;10),ABS(DL21-DL23)&gt;1,IF(OR(DL21&gt;11,DL23&gt;11),ABS(DL21-DL23)=2,TRUE),DL21=INT(DL21),DL23=INT(DL23)),"","Error"),"")</f>
        <v/>
      </c>
      <c r="DM25" s="169"/>
      <c r="DN25" s="169" t="str">
        <f>IF(DV21&lt;&gt;"",IF(AND(AND(DN21&gt;-1,DN23&gt;-1),OR(DN21&gt;10,DN23&gt;10),ABS(DN21-DN23)&gt;1,IF(OR(DN21&gt;11,DN23&gt;11),ABS(DN21-DN23)=2,TRUE),DN21=INT(DN21),DN23=INT(DN23)),"","Error"),"")</f>
        <v/>
      </c>
      <c r="DO25" s="169"/>
      <c r="DP25" s="169" t="str">
        <f>IF(DV21&lt;&gt;"",IF(AND(AND(DP21&gt;-1,DP23&gt;-1),OR(DP21&gt;10,DP23&gt;10),ABS(DP21-DP23)&gt;1,IF(OR(DP21&gt;11,DP23&gt;11),ABS(DP21-DP23)=2,TRUE),DP21=INT(DP21),DP23=INT(DP23)),"","Error"),"")</f>
        <v/>
      </c>
      <c r="DQ25" s="169"/>
      <c r="DR25" s="169" t="str">
        <f>IF(AND(DV21&lt;&gt;"",DR21&lt;&gt;""),IF(AND(AND(DR21&gt;-1,DR23&gt;-1),OR(DR21&gt;10,DR23&gt;10),ABS(DR21-DR23)&gt;1,IF(OR(DR21&gt;11,DR23&gt;11),ABS(DR21-DR23)=2,TRUE),DR21=INT(DR21),DR23=INT(DR23)),"","Error"),"")</f>
        <v/>
      </c>
      <c r="DS25" s="169"/>
      <c r="DT25" s="169" t="str">
        <f>IF(AND(DV21&lt;&gt;"",DT21&lt;&gt;""),IF(AND(AND(DT21&gt;-1,DT23&gt;-1),OR(DT21&gt;10,DT23&gt;10),ABS(DT21-DT23)&gt;1,IF(OR(DT21&gt;11,DT23&gt;11),ABS(DT21-DT23)=2,TRUE),DT21=INT(DT21),DT23=INT(DT23)),"","Error"),"")</f>
        <v/>
      </c>
      <c r="DU25" s="169"/>
      <c r="DW25" s="126"/>
      <c r="DX25" s="126"/>
      <c r="DY25" s="126"/>
      <c r="DZ25" s="126"/>
      <c r="EA25" s="126"/>
      <c r="EB25" s="126"/>
      <c r="EC25" s="126"/>
      <c r="ED25" s="126"/>
      <c r="EE25" s="126"/>
      <c r="EF25" s="126"/>
      <c r="EG25" s="126"/>
      <c r="EH25" s="126"/>
      <c r="EI25" s="126"/>
      <c r="EJ25" s="1"/>
      <c r="EK25" s="1"/>
      <c r="EL25" s="1"/>
      <c r="EM25" s="1"/>
      <c r="EN25" s="1"/>
      <c r="EO25" s="1"/>
      <c r="EP25" s="1"/>
      <c r="EQ25" s="1"/>
      <c r="ER25" s="1"/>
      <c r="ES25" s="1"/>
      <c r="ET25" s="1"/>
      <c r="EU25" s="1"/>
      <c r="EV25" s="1"/>
      <c r="EW25" s="1"/>
      <c r="EX25" s="1"/>
      <c r="EY25" s="1"/>
      <c r="EZ25" s="1"/>
      <c r="FA25" s="1"/>
      <c r="FB25" s="169" t="str">
        <f>IF(FL21&lt;&gt;"",IF(AND(AND(FB21&gt;-1,FB23&gt;-1),OR(FB21&gt;10,FB23&gt;10),ABS(FB21-FB23)&gt;1,IF(OR(FB21&gt;11,FB23&gt;11),ABS(FB21-FB23)=2,TRUE),FB21=INT(FB21),FB23=INT(FB23)),"","Error"),"")</f>
        <v/>
      </c>
      <c r="FC25" s="169"/>
      <c r="FD25" s="169" t="str">
        <f>IF(FL21&lt;&gt;"",IF(AND(AND(FD21&gt;-1,FD23&gt;-1),OR(FD21&gt;10,FD23&gt;10),ABS(FD21-FD23)&gt;1,IF(OR(FD21&gt;11,FD23&gt;11),ABS(FD21-FD23)=2,TRUE),FD21=INT(FD21),FD23=INT(FD23)),"","Error"),"")</f>
        <v/>
      </c>
      <c r="FE25" s="169"/>
      <c r="FF25" s="169" t="str">
        <f>IF(FL21&lt;&gt;"",IF(AND(AND(FF21&gt;-1,FF23&gt;-1),OR(FF21&gt;10,FF23&gt;10),ABS(FF21-FF23)&gt;1,IF(OR(FF21&gt;11,FF23&gt;11),ABS(FF21-FF23)=2,TRUE),FF21=INT(FF21),FF23=INT(FF23)),"","Error"),"")</f>
        <v/>
      </c>
      <c r="FG25" s="169"/>
      <c r="FH25" s="169" t="str">
        <f>IF(AND(FL21&lt;&gt;"",FH21&lt;&gt;""),IF(AND(AND(FH21&gt;-1,FH23&gt;-1),OR(FH21&gt;10,FH23&gt;10),ABS(FH21-FH23)&gt;1,IF(OR(FH21&gt;11,FH23&gt;11),ABS(FH21-FH23)=2,TRUE),FH21=INT(FH21),FH23=INT(FH23)),"","Error"),"")</f>
        <v/>
      </c>
      <c r="FI25" s="169"/>
      <c r="FJ25" s="169" t="str">
        <f>IF(AND(FL21&lt;&gt;"",FJ21&lt;&gt;""),IF(AND(AND(FJ21&gt;-1,FJ23&gt;-1),OR(FJ21&gt;10,FJ23&gt;10),ABS(FJ21-FJ23)&gt;1,IF(OR(FJ21&gt;11,FJ23&gt;11),ABS(FJ21-FJ23)=2,TRUE),FJ21=INT(FJ21),FJ23=INT(FJ23)),"","Error"),"")</f>
        <v/>
      </c>
      <c r="FK25" s="169"/>
    </row>
    <row r="26" spans="1:168" s="3" customFormat="1" ht="11.25" customHeight="1">
      <c r="A26" s="170">
        <v>2</v>
      </c>
      <c r="B26" s="191"/>
      <c r="C26" s="183" t="str">
        <f>IF($D3="1P","C","C")</f>
        <v>C</v>
      </c>
      <c r="D26" s="197"/>
      <c r="E26" s="198"/>
      <c r="F26" s="197"/>
      <c r="G26" s="198"/>
      <c r="H26" s="197"/>
      <c r="I26" s="198"/>
      <c r="J26" s="197"/>
      <c r="K26" s="198"/>
      <c r="L26" s="197"/>
      <c r="M26" s="208"/>
      <c r="N26" s="69" t="str">
        <f>IF(CF11&lt;&gt;"",IF(CF11="W",IF(SUM(IF(D26&gt;D28,1,0),IF(F26&gt;F28,1,0),IF(H26&gt;H28,1,0),IF(J26&gt;J28,1,0),IF(L26&gt;L28,1,0))&lt;&gt;3,"E",""),""),"")</f>
        <v/>
      </c>
      <c r="O26" s="170">
        <v>9</v>
      </c>
      <c r="P26" s="191"/>
      <c r="Q26" s="183" t="str">
        <f>IF($D3="1P","B","C")</f>
        <v>C</v>
      </c>
      <c r="R26" s="197"/>
      <c r="S26" s="198"/>
      <c r="T26" s="197"/>
      <c r="U26" s="198"/>
      <c r="V26" s="197"/>
      <c r="W26" s="198"/>
      <c r="X26" s="197"/>
      <c r="Y26" s="198"/>
      <c r="Z26" s="197"/>
      <c r="AA26" s="208"/>
      <c r="AB26" s="69" t="str">
        <f>IF(DV11&lt;&gt;"",IF(DV11="W",IF(SUM(IF(R26&gt;R28,1,0),IF(T26&gt;T28,1,0),IF(V26&gt;V28,1,0),IF(X26&gt;X28,1,0),IF(Z26&gt;Z28,1,0))&lt;&gt;3,"E",""),""),"")</f>
        <v/>
      </c>
      <c r="AC26" s="170">
        <v>16</v>
      </c>
      <c r="AD26" s="191"/>
      <c r="AE26" s="183" t="str">
        <f>IF($D3="1P","A","A")</f>
        <v>A</v>
      </c>
      <c r="AF26" s="197"/>
      <c r="AG26" s="198"/>
      <c r="AH26" s="197"/>
      <c r="AI26" s="198"/>
      <c r="AJ26" s="197"/>
      <c r="AK26" s="198"/>
      <c r="AL26" s="197"/>
      <c r="AM26" s="198"/>
      <c r="AN26" s="197"/>
      <c r="AO26" s="208"/>
      <c r="AP26" s="69" t="str">
        <f>IF(FL11&lt;&gt;"",IF(FL11="W",IF(SUM(IF(AF26&gt;AF28,1,0),IF(AH26&gt;AH28,1,0),IF(AJ26&gt;AJ28,1,0),IF(AL26&gt;AL28,1,0),IF(AN26&gt;AN28,1,0))&lt;&gt;3,"E",""),""),"")</f>
        <v/>
      </c>
      <c r="AQ26" s="126"/>
      <c r="AR26" s="126"/>
      <c r="AS26" s="126"/>
      <c r="AT26" s="126"/>
      <c r="AU26" s="126"/>
      <c r="AV26" s="126"/>
      <c r="AW26" s="126"/>
      <c r="AX26" s="126"/>
      <c r="AY26" s="126"/>
      <c r="AZ26" s="126"/>
      <c r="BA26" s="126"/>
      <c r="BB26" s="126"/>
      <c r="BC26" s="126"/>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26"/>
      <c r="CH26" s="126"/>
      <c r="CI26" s="126"/>
      <c r="CJ26" s="126"/>
      <c r="CK26" s="126"/>
      <c r="CL26" s="126"/>
      <c r="CM26" s="126"/>
      <c r="CN26" s="126"/>
      <c r="CO26" s="126"/>
      <c r="CP26" s="126"/>
      <c r="CQ26" s="126"/>
      <c r="CR26" s="126"/>
      <c r="CS26" s="126"/>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W26" s="126"/>
      <c r="DX26" s="126"/>
      <c r="DY26" s="126"/>
      <c r="DZ26" s="126"/>
      <c r="EA26" s="126"/>
      <c r="EB26" s="126"/>
      <c r="EC26" s="126"/>
      <c r="ED26" s="126"/>
      <c r="EE26" s="126"/>
      <c r="EF26" s="126"/>
      <c r="EG26" s="126"/>
      <c r="EH26" s="126"/>
      <c r="EI26" s="126"/>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row>
    <row r="27" spans="1:168" s="3" customFormat="1" ht="11.25" customHeight="1">
      <c r="A27" s="192"/>
      <c r="B27" s="193"/>
      <c r="C27" s="196"/>
      <c r="D27" s="199"/>
      <c r="E27" s="200"/>
      <c r="F27" s="199"/>
      <c r="G27" s="200"/>
      <c r="H27" s="199"/>
      <c r="I27" s="200"/>
      <c r="J27" s="199"/>
      <c r="K27" s="200"/>
      <c r="L27" s="199"/>
      <c r="M27" s="209"/>
      <c r="N27" s="69" t="str">
        <f>IF(CF11&lt;&gt;"",IF(ISERROR(AND(BV15="",BX15="",BZ15="",CB15="",CD15="")),"E",IF(AND(BV15="",BX15="",BZ15="",CB15="",CD15=""),"","E")),"")</f>
        <v/>
      </c>
      <c r="O27" s="192"/>
      <c r="P27" s="193"/>
      <c r="Q27" s="196"/>
      <c r="R27" s="199"/>
      <c r="S27" s="200"/>
      <c r="T27" s="199"/>
      <c r="U27" s="200"/>
      <c r="V27" s="199"/>
      <c r="W27" s="200"/>
      <c r="X27" s="199"/>
      <c r="Y27" s="200"/>
      <c r="Z27" s="199"/>
      <c r="AA27" s="209"/>
      <c r="AB27" s="69" t="str">
        <f>IF(DV11&lt;&gt;"",IF(ISERROR(AND(DL15="",DN15="",DP15="",DQ15="",DT15="")),"E",IF(AND(DL15="",DN15="",DP15="",DR15="",DT15=""),"","E")),"")</f>
        <v/>
      </c>
      <c r="AC27" s="192"/>
      <c r="AD27" s="193"/>
      <c r="AE27" s="196"/>
      <c r="AF27" s="199"/>
      <c r="AG27" s="200"/>
      <c r="AH27" s="199"/>
      <c r="AI27" s="200"/>
      <c r="AJ27" s="199"/>
      <c r="AK27" s="200"/>
      <c r="AL27" s="199"/>
      <c r="AM27" s="200"/>
      <c r="AN27" s="199"/>
      <c r="AO27" s="209"/>
      <c r="AP27" s="69" t="str">
        <f>IF(FL11&lt;&gt;"",IF(ISERROR(AND(FB15="",FD15="",FF15="",FH15="",FJ15="")),"E",IF(AND(FB15="",FD15="",FF15="",FH15="",FJ15=""),"","E")),"")</f>
        <v/>
      </c>
      <c r="AQ27" s="127"/>
      <c r="AR27" s="127"/>
      <c r="AS27" s="127"/>
      <c r="AT27" s="127"/>
      <c r="AU27" s="127"/>
      <c r="AV27" s="127"/>
      <c r="AW27" s="127"/>
      <c r="AX27" s="127"/>
      <c r="AY27" s="127"/>
      <c r="AZ27" s="127"/>
      <c r="BA27" s="127"/>
      <c r="BB27" s="127"/>
      <c r="BC27" s="127"/>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G27" s="127"/>
      <c r="CH27" s="127"/>
      <c r="CI27" s="127"/>
      <c r="CJ27" s="127"/>
      <c r="CK27" s="127"/>
      <c r="CL27" s="127"/>
      <c r="CM27" s="127"/>
      <c r="CN27" s="127"/>
      <c r="CO27" s="127"/>
      <c r="CP27" s="127"/>
      <c r="CQ27" s="127"/>
      <c r="CR27" s="127"/>
      <c r="CS27" s="127"/>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W27" s="127"/>
      <c r="DX27" s="127"/>
      <c r="DY27" s="127"/>
      <c r="DZ27" s="127"/>
      <c r="EA27" s="127"/>
      <c r="EB27" s="127"/>
      <c r="EC27" s="127"/>
      <c r="ED27" s="127"/>
      <c r="EE27" s="127"/>
      <c r="EF27" s="127"/>
      <c r="EG27" s="127"/>
      <c r="EH27" s="127"/>
      <c r="EI27" s="127"/>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row>
    <row r="28" spans="1:168" s="3" customFormat="1" ht="11.25" customHeight="1">
      <c r="A28" s="192"/>
      <c r="B28" s="193"/>
      <c r="C28" s="175" t="str">
        <f>IF($D3="1P","F","F")</f>
        <v>F</v>
      </c>
      <c r="D28" s="201"/>
      <c r="E28" s="202"/>
      <c r="F28" s="201"/>
      <c r="G28" s="202"/>
      <c r="H28" s="201"/>
      <c r="I28" s="202"/>
      <c r="J28" s="201"/>
      <c r="K28" s="202"/>
      <c r="L28" s="201"/>
      <c r="M28" s="205"/>
      <c r="N28" s="69" t="str">
        <f>IF(CF11&lt;&gt;"",IF(ISERROR(AND(BV15="",BX15="",BZ15="",CB15="",CD15="")),"E",IF(AND(BV15="",BX15="",BZ15="",CB15="",CD15=""),"","E")),"")</f>
        <v/>
      </c>
      <c r="O28" s="192"/>
      <c r="P28" s="193"/>
      <c r="Q28" s="175" t="str">
        <f>IF($D3="1P","C","G")</f>
        <v>G</v>
      </c>
      <c r="R28" s="201"/>
      <c r="S28" s="202"/>
      <c r="T28" s="201"/>
      <c r="U28" s="202"/>
      <c r="V28" s="201"/>
      <c r="W28" s="202"/>
      <c r="X28" s="201"/>
      <c r="Y28" s="202"/>
      <c r="Z28" s="201"/>
      <c r="AA28" s="205"/>
      <c r="AB28" s="69" t="str">
        <f>IF(DV11&lt;&gt;"",IF(ISERROR(AND(DL15="",DN15="",DP15="",DQ15="",DT15="")),"E",IF(AND(DL15="",DN15="",DP15="",DR15="",DT15=""),"","E")),"")</f>
        <v/>
      </c>
      <c r="AC28" s="192"/>
      <c r="AD28" s="193"/>
      <c r="AE28" s="175" t="str">
        <f>IF($D3="1P","C","B")</f>
        <v>B</v>
      </c>
      <c r="AF28" s="201"/>
      <c r="AG28" s="202"/>
      <c r="AH28" s="201"/>
      <c r="AI28" s="202"/>
      <c r="AJ28" s="201"/>
      <c r="AK28" s="202"/>
      <c r="AL28" s="201"/>
      <c r="AM28" s="202"/>
      <c r="AN28" s="201"/>
      <c r="AO28" s="205"/>
      <c r="AP28" s="69" t="str">
        <f>IF(FL11&lt;&gt;"",IF(ISERROR(AND(FB15="",FD15="",FF15="",FH15="",FJ15="")),"E",IF(AND(FB15="",FD15="",FF15="",FH15="",FJ15=""),"","E")),"")</f>
        <v/>
      </c>
      <c r="AQ28" s="128"/>
      <c r="AR28" s="128"/>
      <c r="AS28" s="128"/>
      <c r="AT28" s="128"/>
      <c r="AU28" s="128"/>
      <c r="AV28" s="128"/>
      <c r="AW28" s="128"/>
      <c r="AX28" s="128"/>
      <c r="AY28" s="128"/>
      <c r="AZ28" s="128"/>
      <c r="BA28" s="128"/>
      <c r="BB28" s="128"/>
      <c r="BC28" s="128"/>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G28" s="128"/>
      <c r="CH28" s="128"/>
      <c r="CI28" s="128"/>
      <c r="CJ28" s="128"/>
      <c r="CK28" s="128"/>
      <c r="CL28" s="128"/>
      <c r="CM28" s="128"/>
      <c r="CN28" s="128"/>
      <c r="CO28" s="128"/>
      <c r="CP28" s="128"/>
      <c r="CQ28" s="128"/>
      <c r="CR28" s="128"/>
      <c r="CS28" s="128"/>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W28" s="128"/>
      <c r="DX28" s="128"/>
      <c r="DY28" s="128"/>
      <c r="DZ28" s="128"/>
      <c r="EA28" s="128"/>
      <c r="EB28" s="128"/>
      <c r="EC28" s="128"/>
      <c r="ED28" s="128"/>
      <c r="EE28" s="128"/>
      <c r="EF28" s="128"/>
      <c r="EG28" s="128"/>
      <c r="EH28" s="128"/>
      <c r="EI28" s="128"/>
      <c r="EJ28" s="41"/>
      <c r="EK28" s="41"/>
      <c r="EL28" s="41"/>
      <c r="EM28" s="41"/>
      <c r="EN28" s="41"/>
      <c r="EO28" s="41"/>
      <c r="EP28" s="41"/>
      <c r="EQ28" s="41"/>
      <c r="ER28" s="41"/>
      <c r="ES28" s="41"/>
      <c r="ET28" s="41"/>
      <c r="EU28" s="41"/>
      <c r="EV28" s="41"/>
      <c r="EW28" s="41"/>
      <c r="EX28" s="41"/>
      <c r="EY28" s="41"/>
      <c r="EZ28" s="41"/>
      <c r="FA28" s="41"/>
      <c r="FB28" s="41"/>
      <c r="FC28" s="41"/>
      <c r="FD28" s="41"/>
      <c r="FE28" s="41"/>
      <c r="FF28" s="41"/>
      <c r="FG28" s="41"/>
      <c r="FH28" s="41"/>
      <c r="FI28" s="41"/>
      <c r="FJ28" s="41"/>
      <c r="FK28" s="41"/>
    </row>
    <row r="29" spans="1:168" s="3" customFormat="1" ht="11.25" customHeight="1" thickBot="1">
      <c r="A29" s="194"/>
      <c r="B29" s="195"/>
      <c r="C29" s="207"/>
      <c r="D29" s="203"/>
      <c r="E29" s="204"/>
      <c r="F29" s="203"/>
      <c r="G29" s="204"/>
      <c r="H29" s="203"/>
      <c r="I29" s="204"/>
      <c r="J29" s="203"/>
      <c r="K29" s="204"/>
      <c r="L29" s="203"/>
      <c r="M29" s="206"/>
      <c r="N29" s="69" t="str">
        <f>IF(CF13&lt;&gt;"",IF(CF13="W",IF(SUM(IF(D28&gt;D26,1,0),IF(F28&gt;F26,1,0),IF(H28&gt;H26,1,0),IF(J28&gt;J26,1,0),IF(L28&gt;L26,1,0))&lt;&gt;3,"E",""),""),"")</f>
        <v/>
      </c>
      <c r="O29" s="194"/>
      <c r="P29" s="195"/>
      <c r="Q29" s="207"/>
      <c r="R29" s="203"/>
      <c r="S29" s="204"/>
      <c r="T29" s="203"/>
      <c r="U29" s="204"/>
      <c r="V29" s="203"/>
      <c r="W29" s="204"/>
      <c r="X29" s="203"/>
      <c r="Y29" s="204"/>
      <c r="Z29" s="203"/>
      <c r="AA29" s="206"/>
      <c r="AB29" s="69" t="str">
        <f>IF(DV13&lt;&gt;"",IF(DV13="W",IF(SUM(IF(R28&gt;R26,1,0),IF(T28&gt;T26,1,0),IF(V28&gt;V26,1,0),IF(X28&gt;X26,1,0),IF(Z28&gt;Z26,1,0))&lt;&gt;3,"E",""),""),"")</f>
        <v/>
      </c>
      <c r="AC29" s="194"/>
      <c r="AD29" s="195"/>
      <c r="AE29" s="207"/>
      <c r="AF29" s="203"/>
      <c r="AG29" s="204"/>
      <c r="AH29" s="203"/>
      <c r="AI29" s="204"/>
      <c r="AJ29" s="203"/>
      <c r="AK29" s="204"/>
      <c r="AL29" s="203"/>
      <c r="AM29" s="204"/>
      <c r="AN29" s="203"/>
      <c r="AO29" s="206"/>
      <c r="AP29" s="69" t="str">
        <f>IF(FL13&lt;&gt;"",IF(FL13="W",IF(SUM(IF(AF28&gt;AF26,1,0),IF(AH28&gt;AH26,1,0),IF(AJ28&gt;AJ26,1,0),IF(AL28&gt;AL26,1,0),IF(AN28&gt;AN26,1,0))&lt;&gt;3,"E",""),""),"")</f>
        <v/>
      </c>
      <c r="AQ29" s="126"/>
      <c r="AR29" s="126"/>
      <c r="AS29" s="126"/>
      <c r="AT29" s="126"/>
      <c r="AU29" s="126"/>
      <c r="AV29" s="126"/>
      <c r="AW29" s="126"/>
      <c r="AX29" s="126"/>
      <c r="AY29" s="126"/>
      <c r="AZ29" s="126"/>
      <c r="BA29" s="126"/>
      <c r="BB29" s="126"/>
      <c r="BC29" s="126"/>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G29" s="126"/>
      <c r="CH29" s="126"/>
      <c r="CI29" s="126"/>
      <c r="CJ29" s="126"/>
      <c r="CK29" s="126"/>
      <c r="CL29" s="126"/>
      <c r="CM29" s="126"/>
      <c r="CN29" s="126"/>
      <c r="CO29" s="126"/>
      <c r="CP29" s="126"/>
      <c r="CQ29" s="126"/>
      <c r="CR29" s="126"/>
      <c r="CS29" s="126"/>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W29" s="126"/>
      <c r="DX29" s="126"/>
      <c r="DY29" s="126"/>
      <c r="DZ29" s="126"/>
      <c r="EA29" s="126"/>
      <c r="EB29" s="126"/>
      <c r="EC29" s="126"/>
      <c r="ED29" s="126"/>
      <c r="EE29" s="126"/>
      <c r="EF29" s="126"/>
      <c r="EG29" s="126"/>
      <c r="EH29" s="126"/>
      <c r="EI29" s="126"/>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row>
    <row r="30" spans="1:168" s="3" customFormat="1" ht="11.25" customHeight="1" thickBot="1">
      <c r="A30" s="170">
        <v>3</v>
      </c>
      <c r="B30" s="191"/>
      <c r="C30" s="183" t="str">
        <f>IF($D3="1P","D","D")</f>
        <v>D</v>
      </c>
      <c r="D30" s="197"/>
      <c r="E30" s="198"/>
      <c r="F30" s="197"/>
      <c r="G30" s="198"/>
      <c r="H30" s="197"/>
      <c r="I30" s="198"/>
      <c r="J30" s="197"/>
      <c r="K30" s="198"/>
      <c r="L30" s="197"/>
      <c r="M30" s="208"/>
      <c r="N30" s="69" t="str">
        <f>IF(CF21&lt;&gt;"",IF(CF21="W",IF(SUM(IF(D30&gt;D32,1,0),IF(F30&gt;F32,1,0),IF(H30&gt;H32,1,0),IF(J30&gt;J32,1,0),IF(L30&gt;L32,1,0))&lt;&gt;3,"E",""),""),"")</f>
        <v/>
      </c>
      <c r="O30" s="170">
        <v>10</v>
      </c>
      <c r="P30" s="191"/>
      <c r="Q30" s="183" t="str">
        <f>IF($D3="1P","A","A")</f>
        <v>A</v>
      </c>
      <c r="R30" s="197"/>
      <c r="S30" s="198"/>
      <c r="T30" s="197"/>
      <c r="U30" s="198"/>
      <c r="V30" s="197"/>
      <c r="W30" s="198"/>
      <c r="X30" s="197"/>
      <c r="Y30" s="198"/>
      <c r="Z30" s="197"/>
      <c r="AA30" s="208"/>
      <c r="AB30" s="69" t="str">
        <f>IF(DV21&lt;&gt;"",IF(DV21="W",IF(SUM(IF(R30&gt;R32,1,0),IF(T30&gt;T32,1,0),IF(V30&gt;V32,1,0),IF(X30&gt;X32,1,0),IF(Z30&gt;Z32,1,0))&lt;&gt;3,"E",""),""),"")</f>
        <v/>
      </c>
      <c r="AC30" s="170">
        <v>17</v>
      </c>
      <c r="AD30" s="191"/>
      <c r="AE30" s="183" t="str">
        <f>IF($D3="1P","B","D")</f>
        <v>D</v>
      </c>
      <c r="AF30" s="197"/>
      <c r="AG30" s="198"/>
      <c r="AH30" s="197"/>
      <c r="AI30" s="198"/>
      <c r="AJ30" s="197"/>
      <c r="AK30" s="198"/>
      <c r="AL30" s="197"/>
      <c r="AM30" s="198"/>
      <c r="AN30" s="197"/>
      <c r="AO30" s="208"/>
      <c r="AP30" s="69" t="str">
        <f>IF(FL21&lt;&gt;"",IF(FL21="W",IF(SUM(IF(AF30&gt;AF32,1,0),IF(AH30&gt;AH32,1,0),IF(AJ30&gt;AJ32,1,0),IF(AL30&gt;AL32,1,0),IF(AN30&gt;AN32,1,0))&lt;&gt;3,"E",""),""),"")</f>
        <v/>
      </c>
      <c r="AQ30" s="127"/>
      <c r="AR30" s="127"/>
      <c r="AS30" s="127"/>
      <c r="AT30" s="127"/>
      <c r="AU30" s="127"/>
      <c r="AV30" s="127"/>
      <c r="AW30" s="127"/>
      <c r="AX30" s="127"/>
      <c r="AY30" s="127"/>
      <c r="AZ30" s="127"/>
      <c r="BA30" s="127"/>
      <c r="BB30" s="127"/>
      <c r="BC30" s="127"/>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G30" s="127"/>
      <c r="CH30" s="127"/>
      <c r="CI30" s="127"/>
      <c r="CJ30" s="127"/>
      <c r="CK30" s="127"/>
      <c r="CL30" s="127"/>
      <c r="CM30" s="127"/>
      <c r="CN30" s="127"/>
      <c r="CO30" s="127"/>
      <c r="CP30" s="127"/>
      <c r="CQ30" s="127"/>
      <c r="CR30" s="127"/>
      <c r="CS30" s="127"/>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W30" s="127"/>
      <c r="DX30" s="127"/>
      <c r="DY30" s="127"/>
      <c r="DZ30" s="127"/>
      <c r="EA30" s="127"/>
      <c r="EB30" s="127"/>
      <c r="EC30" s="127"/>
      <c r="ED30" s="127"/>
      <c r="EE30" s="127"/>
      <c r="EF30" s="127"/>
      <c r="EG30" s="127"/>
      <c r="EH30" s="127"/>
      <c r="EI30" s="127"/>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row>
    <row r="31" spans="1:168" s="3" customFormat="1" ht="11.25" customHeight="1">
      <c r="A31" s="192"/>
      <c r="B31" s="193"/>
      <c r="C31" s="196"/>
      <c r="D31" s="199"/>
      <c r="E31" s="200"/>
      <c r="F31" s="199"/>
      <c r="G31" s="200"/>
      <c r="H31" s="199"/>
      <c r="I31" s="200"/>
      <c r="J31" s="199"/>
      <c r="K31" s="200"/>
      <c r="L31" s="199"/>
      <c r="M31" s="209"/>
      <c r="N31" s="69" t="str">
        <f>IF(CF21&lt;&gt;"",IF(ISERROR(AND(BV25="",BX25="",BZ25="",CB25="",CD25="")),"E",IF(AND(BV25="",BX25="",BZ25="",CB25="",CD25=""),"","E")),"")</f>
        <v/>
      </c>
      <c r="O31" s="192"/>
      <c r="P31" s="193"/>
      <c r="Q31" s="196"/>
      <c r="R31" s="199"/>
      <c r="S31" s="200"/>
      <c r="T31" s="199"/>
      <c r="U31" s="200"/>
      <c r="V31" s="199"/>
      <c r="W31" s="200"/>
      <c r="X31" s="199"/>
      <c r="Y31" s="200"/>
      <c r="Z31" s="199"/>
      <c r="AA31" s="209"/>
      <c r="AB31" s="69" t="str">
        <f>IF(DV21&lt;&gt;"",IF(ISERROR(AND(DL25="",DN25="",DP25="",DQ25="",DT25="")),"E",IF(AND(DL25="",DN25="",DP25="",DR25="",DT25=""),"","E")),"")</f>
        <v/>
      </c>
      <c r="AC31" s="192"/>
      <c r="AD31" s="193"/>
      <c r="AE31" s="196"/>
      <c r="AF31" s="199"/>
      <c r="AG31" s="200"/>
      <c r="AH31" s="199"/>
      <c r="AI31" s="200"/>
      <c r="AJ31" s="199"/>
      <c r="AK31" s="200"/>
      <c r="AL31" s="199"/>
      <c r="AM31" s="200"/>
      <c r="AN31" s="199"/>
      <c r="AO31" s="209"/>
      <c r="AP31" s="69" t="str">
        <f>IF(FL21&lt;&gt;"",IF(ISERROR(AND(FB25="",FD25="",FF25="",FH25="",FJ25="")),"E",IF(AND(FB25="",FD25="",FF25="",FH25="",FJ25=""),"","E")),"")</f>
        <v/>
      </c>
      <c r="AQ31" s="154" t="str">
        <f>CONCATENATE($A5," ",$D5,","," ",$F3)</f>
        <v>Group: 1, Women's Singles</v>
      </c>
      <c r="AR31" s="155"/>
      <c r="AS31" s="155"/>
      <c r="AT31" s="155"/>
      <c r="AU31" s="155"/>
      <c r="AV31" s="155"/>
      <c r="AW31" s="155"/>
      <c r="AX31" s="155"/>
      <c r="AY31" s="155"/>
      <c r="AZ31" s="155"/>
      <c r="BA31" s="155"/>
      <c r="BB31" s="155"/>
      <c r="BC31" s="156"/>
      <c r="BD31" s="163">
        <f>A34</f>
        <v>4</v>
      </c>
      <c r="BE31" s="164"/>
      <c r="BF31" s="183" t="str">
        <f>C34</f>
        <v>A</v>
      </c>
      <c r="BG31" s="185" t="str">
        <f>IF(VLOOKUP($BF31,$A7:$C19,3,FALSE)=0,"",CONCATENATE(VLOOKUP(VLOOKUP($BF31,$A7:$C19,3,FALSE),Players!$J:$N,4,FALSE)," ",VLOOKUP($BF31,$A7:$C19,3,FALSE)," ",IF(ISERROR(VLOOKUP(VLOOKUP($BF31,$A7:$C19,3,FALSE),Players!$J:$N,5,FALSE)),"()",CONCATENATE("(",VLOOKUP(VLOOKUP($BF31,$A7:$C19,3,FALSE),Players!$J:$N,5,FALSE),")"))))</f>
        <v/>
      </c>
      <c r="BH31" s="186"/>
      <c r="BI31" s="186"/>
      <c r="BJ31" s="186"/>
      <c r="BK31" s="186"/>
      <c r="BL31" s="186"/>
      <c r="BM31" s="186"/>
      <c r="BN31" s="186"/>
      <c r="BO31" s="186"/>
      <c r="BP31" s="186"/>
      <c r="BQ31" s="186"/>
      <c r="BR31" s="186"/>
      <c r="BS31" s="186"/>
      <c r="BT31" s="186"/>
      <c r="BU31" s="187"/>
      <c r="BV31" s="170" t="str">
        <f>IF(D34&lt;&gt;"",D34,"")</f>
        <v/>
      </c>
      <c r="BW31" s="171"/>
      <c r="BX31" s="335" t="str">
        <f>IF(F34&lt;&gt;"",F34,"")</f>
        <v/>
      </c>
      <c r="BY31" s="171"/>
      <c r="BZ31" s="335" t="str">
        <f>IF(H34&lt;&gt;"",H34,"")</f>
        <v/>
      </c>
      <c r="CA31" s="171"/>
      <c r="CB31" s="335" t="str">
        <f>IF(J34&lt;&gt;"",J34,"")</f>
        <v/>
      </c>
      <c r="CC31" s="171"/>
      <c r="CD31" s="335" t="str">
        <f>IF(L34&lt;&gt;"",L34,"")</f>
        <v/>
      </c>
      <c r="CE31" s="337"/>
      <c r="CF31" s="174" t="str">
        <f>IF($CD31=$CD33,IF($CB31=$CB33,IF($BZ31&lt;&gt;"",IF($BZ31&gt;$BZ33,"W","L"),""),IF($CB31&gt;$CB33,"W","L")),IF($CD31&gt;$CD33,"W","L"))</f>
        <v/>
      </c>
      <c r="CG31" s="154" t="str">
        <f>CONCATENATE($A5," ",$D5,","," ",$F3)</f>
        <v>Group: 1, Women's Singles</v>
      </c>
      <c r="CH31" s="155"/>
      <c r="CI31" s="155"/>
      <c r="CJ31" s="155"/>
      <c r="CK31" s="155"/>
      <c r="CL31" s="155"/>
      <c r="CM31" s="155"/>
      <c r="CN31" s="155"/>
      <c r="CO31" s="155"/>
      <c r="CP31" s="155"/>
      <c r="CQ31" s="155"/>
      <c r="CR31" s="155"/>
      <c r="CS31" s="156"/>
      <c r="CT31" s="163">
        <f>O34</f>
        <v>11</v>
      </c>
      <c r="CU31" s="164"/>
      <c r="CV31" s="183" t="str">
        <f>Q34</f>
        <v>C</v>
      </c>
      <c r="CW31" s="185" t="str">
        <f>IF(VLOOKUP($CV31,$A7:$C19,3,FALSE)=0,"",CONCATENATE(VLOOKUP(VLOOKUP($CV31,$A7:$C19,3,FALSE),Players!$J:$N,4,FALSE)," ",VLOOKUP($CV31,$A7:$C19,3,FALSE)," ",IF(ISERROR(VLOOKUP(VLOOKUP($CV31,$A7:$C19,3,FALSE),Players!$J:$N,5,FALSE)),"()",CONCATENATE("(",VLOOKUP(VLOOKUP($CV31,$A7:$C19,3,FALSE),Players!$J:$N,5,FALSE),")"))))</f>
        <v/>
      </c>
      <c r="CX31" s="186"/>
      <c r="CY31" s="186"/>
      <c r="CZ31" s="186"/>
      <c r="DA31" s="186"/>
      <c r="DB31" s="186"/>
      <c r="DC31" s="186"/>
      <c r="DD31" s="186"/>
      <c r="DE31" s="186"/>
      <c r="DF31" s="186"/>
      <c r="DG31" s="186"/>
      <c r="DH31" s="186"/>
      <c r="DI31" s="186"/>
      <c r="DJ31" s="186"/>
      <c r="DK31" s="187"/>
      <c r="DL31" s="170" t="str">
        <f>IF(R34&lt;&gt;"",R34,"")</f>
        <v/>
      </c>
      <c r="DM31" s="171"/>
      <c r="DN31" s="335" t="str">
        <f>IF(T34&lt;&gt;"",T34,"")</f>
        <v/>
      </c>
      <c r="DO31" s="171"/>
      <c r="DP31" s="335" t="str">
        <f>IF(V34&lt;&gt;"",V34,"")</f>
        <v/>
      </c>
      <c r="DQ31" s="171"/>
      <c r="DR31" s="335" t="str">
        <f>IF(X34&lt;&gt;"",X34,"")</f>
        <v/>
      </c>
      <c r="DS31" s="171"/>
      <c r="DT31" s="335" t="str">
        <f>IF(Z34&lt;&gt;"",Z34,"")</f>
        <v/>
      </c>
      <c r="DU31" s="337"/>
      <c r="DV31" s="174" t="str">
        <f>IF($DT31=$DT33,IF($DR31=$DR33,IF($DP31&lt;&gt;"",IF($DP31&gt;$DP33,"W","L"),""),IF($DR31&gt;$DR33,"W","L")),IF($DT31&gt;$DT33,"W","L"))</f>
        <v/>
      </c>
      <c r="DW31" s="154" t="str">
        <f>CONCATENATE($A5," ",$D5,","," ",$F3)</f>
        <v>Group: 1, Women's Singles</v>
      </c>
      <c r="DX31" s="155"/>
      <c r="DY31" s="155"/>
      <c r="DZ31" s="155"/>
      <c r="EA31" s="155"/>
      <c r="EB31" s="155"/>
      <c r="EC31" s="155"/>
      <c r="ED31" s="155"/>
      <c r="EE31" s="155"/>
      <c r="EF31" s="155"/>
      <c r="EG31" s="155"/>
      <c r="EH31" s="155"/>
      <c r="EI31" s="156"/>
      <c r="EJ31" s="163">
        <f>AC34</f>
        <v>18</v>
      </c>
      <c r="EK31" s="164"/>
      <c r="EL31" s="183" t="str">
        <f>AE34</f>
        <v>E</v>
      </c>
      <c r="EM31" s="185" t="str">
        <f>IF(VLOOKUP($EL31,$A7:$C19,3,FALSE)=0,"",CONCATENATE(VLOOKUP(VLOOKUP($EL31,$A7:$C19,3,FALSE),Players!$J:$N,4,FALSE)," ",VLOOKUP($EL31,$A7:$C19,3,FALSE)," ",IF(ISERROR(VLOOKUP(VLOOKUP($EL31,$A7:$C19,3,FALSE),Players!$J:$N,5,FALSE)),"()",CONCATENATE("(",VLOOKUP(VLOOKUP($EL31,$A7:$C19,3,FALSE),Players!$J:$N,5,FALSE),")"))))</f>
        <v/>
      </c>
      <c r="EN31" s="186"/>
      <c r="EO31" s="186"/>
      <c r="EP31" s="186"/>
      <c r="EQ31" s="186"/>
      <c r="ER31" s="186"/>
      <c r="ES31" s="186"/>
      <c r="ET31" s="186"/>
      <c r="EU31" s="186"/>
      <c r="EV31" s="186"/>
      <c r="EW31" s="186"/>
      <c r="EX31" s="186"/>
      <c r="EY31" s="186"/>
      <c r="EZ31" s="186"/>
      <c r="FA31" s="187"/>
      <c r="FB31" s="170" t="str">
        <f>IF(AF34&lt;&gt;"",AF34,"")</f>
        <v/>
      </c>
      <c r="FC31" s="171"/>
      <c r="FD31" s="335" t="str">
        <f>IF(AH34&lt;&gt;"",AH34,"")</f>
        <v/>
      </c>
      <c r="FE31" s="171"/>
      <c r="FF31" s="335" t="str">
        <f>IF(AJ34&lt;&gt;"",AJ34,"")</f>
        <v/>
      </c>
      <c r="FG31" s="171"/>
      <c r="FH31" s="335" t="str">
        <f>IF(AL34&lt;&gt;"",AL34,"")</f>
        <v/>
      </c>
      <c r="FI31" s="171"/>
      <c r="FJ31" s="335" t="str">
        <f>IF(AN34&lt;&gt;"",AN34,"")</f>
        <v/>
      </c>
      <c r="FK31" s="337"/>
      <c r="FL31" s="174" t="str">
        <f>IF($FJ31=$FJ33,IF($FH31=$FH33,IF($FF31&lt;&gt;"",IF($FF31&gt;$FF33,"W","L"),""),IF($FH31&gt;$FH33,"W","L")),IF($FJ31&gt;$FJ33,"W","L"))</f>
        <v/>
      </c>
    </row>
    <row r="32" spans="1:168" s="3" customFormat="1" ht="11.25" customHeight="1">
      <c r="A32" s="192"/>
      <c r="B32" s="193"/>
      <c r="C32" s="175" t="str">
        <f>IF($D3="1P","E","E")</f>
        <v>E</v>
      </c>
      <c r="D32" s="201"/>
      <c r="E32" s="202"/>
      <c r="F32" s="201"/>
      <c r="G32" s="202"/>
      <c r="H32" s="201"/>
      <c r="I32" s="202"/>
      <c r="J32" s="201"/>
      <c r="K32" s="202"/>
      <c r="L32" s="201"/>
      <c r="M32" s="205"/>
      <c r="N32" s="69" t="str">
        <f>IF(CF21&lt;&gt;"",IF(ISERROR(AND(BV25="",BX25="",BZ25="",CB25="",CD25="")),"E",IF(AND(BV25="",BX25="",BZ25="",CB25="",CD25=""),"","E")),"")</f>
        <v/>
      </c>
      <c r="O32" s="192"/>
      <c r="P32" s="193"/>
      <c r="Q32" s="175" t="str">
        <f>IF($D3="1P","E","D")</f>
        <v>D</v>
      </c>
      <c r="R32" s="201"/>
      <c r="S32" s="202"/>
      <c r="T32" s="201"/>
      <c r="U32" s="202"/>
      <c r="V32" s="201"/>
      <c r="W32" s="202"/>
      <c r="X32" s="201"/>
      <c r="Y32" s="202"/>
      <c r="Z32" s="201"/>
      <c r="AA32" s="205"/>
      <c r="AB32" s="69" t="str">
        <f>IF(DV21&lt;&gt;"",IF(ISERROR(AND(DL25="",DN25="",DP25="",DQ25="",DT25="")),"E",IF(AND(DL25="",DN25="",DP25="",DR25="",DT25=""),"","E")),"")</f>
        <v/>
      </c>
      <c r="AC32" s="192"/>
      <c r="AD32" s="193"/>
      <c r="AE32" s="175" t="str">
        <f>IF($D3="1P","D","G")</f>
        <v>G</v>
      </c>
      <c r="AF32" s="201"/>
      <c r="AG32" s="202"/>
      <c r="AH32" s="201"/>
      <c r="AI32" s="202"/>
      <c r="AJ32" s="201"/>
      <c r="AK32" s="202"/>
      <c r="AL32" s="201"/>
      <c r="AM32" s="202"/>
      <c r="AN32" s="201"/>
      <c r="AO32" s="205"/>
      <c r="AP32" s="69" t="str">
        <f>IF(FL21&lt;&gt;"",IF(ISERROR(AND(FB25="",FD25="",FF25="",FH25="",FJ25="")),"E",IF(AND(FB25="",FD25="",FF25="",FH25="",FJ25=""),"","E")),"")</f>
        <v/>
      </c>
      <c r="AQ32" s="157"/>
      <c r="AR32" s="158"/>
      <c r="AS32" s="158"/>
      <c r="AT32" s="158"/>
      <c r="AU32" s="158"/>
      <c r="AV32" s="158"/>
      <c r="AW32" s="158"/>
      <c r="AX32" s="158"/>
      <c r="AY32" s="158"/>
      <c r="AZ32" s="158"/>
      <c r="BA32" s="158"/>
      <c r="BB32" s="158"/>
      <c r="BC32" s="159"/>
      <c r="BD32" s="165"/>
      <c r="BE32" s="166"/>
      <c r="BF32" s="184"/>
      <c r="BG32" s="188"/>
      <c r="BH32" s="189"/>
      <c r="BI32" s="189"/>
      <c r="BJ32" s="189"/>
      <c r="BK32" s="189"/>
      <c r="BL32" s="189"/>
      <c r="BM32" s="189"/>
      <c r="BN32" s="189"/>
      <c r="BO32" s="189"/>
      <c r="BP32" s="189"/>
      <c r="BQ32" s="189"/>
      <c r="BR32" s="189"/>
      <c r="BS32" s="189"/>
      <c r="BT32" s="189"/>
      <c r="BU32" s="190"/>
      <c r="BV32" s="172"/>
      <c r="BW32" s="173"/>
      <c r="BX32" s="336"/>
      <c r="BY32" s="173"/>
      <c r="BZ32" s="336"/>
      <c r="CA32" s="173"/>
      <c r="CB32" s="336"/>
      <c r="CC32" s="173"/>
      <c r="CD32" s="336"/>
      <c r="CE32" s="338"/>
      <c r="CF32" s="174"/>
      <c r="CG32" s="157"/>
      <c r="CH32" s="158"/>
      <c r="CI32" s="158"/>
      <c r="CJ32" s="158"/>
      <c r="CK32" s="158"/>
      <c r="CL32" s="158"/>
      <c r="CM32" s="158"/>
      <c r="CN32" s="158"/>
      <c r="CO32" s="158"/>
      <c r="CP32" s="158"/>
      <c r="CQ32" s="158"/>
      <c r="CR32" s="158"/>
      <c r="CS32" s="159"/>
      <c r="CT32" s="165"/>
      <c r="CU32" s="166"/>
      <c r="CV32" s="184"/>
      <c r="CW32" s="188"/>
      <c r="CX32" s="189"/>
      <c r="CY32" s="189"/>
      <c r="CZ32" s="189"/>
      <c r="DA32" s="189"/>
      <c r="DB32" s="189"/>
      <c r="DC32" s="189"/>
      <c r="DD32" s="189"/>
      <c r="DE32" s="189"/>
      <c r="DF32" s="189"/>
      <c r="DG32" s="189"/>
      <c r="DH32" s="189"/>
      <c r="DI32" s="189"/>
      <c r="DJ32" s="189"/>
      <c r="DK32" s="190"/>
      <c r="DL32" s="172"/>
      <c r="DM32" s="173"/>
      <c r="DN32" s="336"/>
      <c r="DO32" s="173"/>
      <c r="DP32" s="336"/>
      <c r="DQ32" s="173"/>
      <c r="DR32" s="336"/>
      <c r="DS32" s="173"/>
      <c r="DT32" s="336"/>
      <c r="DU32" s="338"/>
      <c r="DV32" s="174"/>
      <c r="DW32" s="157"/>
      <c r="DX32" s="158"/>
      <c r="DY32" s="158"/>
      <c r="DZ32" s="158"/>
      <c r="EA32" s="158"/>
      <c r="EB32" s="158"/>
      <c r="EC32" s="158"/>
      <c r="ED32" s="158"/>
      <c r="EE32" s="158"/>
      <c r="EF32" s="158"/>
      <c r="EG32" s="158"/>
      <c r="EH32" s="158"/>
      <c r="EI32" s="159"/>
      <c r="EJ32" s="165"/>
      <c r="EK32" s="166"/>
      <c r="EL32" s="184"/>
      <c r="EM32" s="188"/>
      <c r="EN32" s="189"/>
      <c r="EO32" s="189"/>
      <c r="EP32" s="189"/>
      <c r="EQ32" s="189"/>
      <c r="ER32" s="189"/>
      <c r="ES32" s="189"/>
      <c r="ET32" s="189"/>
      <c r="EU32" s="189"/>
      <c r="EV32" s="189"/>
      <c r="EW32" s="189"/>
      <c r="EX32" s="189"/>
      <c r="EY32" s="189"/>
      <c r="EZ32" s="189"/>
      <c r="FA32" s="190"/>
      <c r="FB32" s="172"/>
      <c r="FC32" s="173"/>
      <c r="FD32" s="336"/>
      <c r="FE32" s="173"/>
      <c r="FF32" s="336"/>
      <c r="FG32" s="173"/>
      <c r="FH32" s="336"/>
      <c r="FI32" s="173"/>
      <c r="FJ32" s="336"/>
      <c r="FK32" s="338"/>
      <c r="FL32" s="174"/>
    </row>
    <row r="33" spans="1:168" s="3" customFormat="1" ht="11.25" customHeight="1" thickBot="1">
      <c r="A33" s="194"/>
      <c r="B33" s="195"/>
      <c r="C33" s="207"/>
      <c r="D33" s="203"/>
      <c r="E33" s="204"/>
      <c r="F33" s="203"/>
      <c r="G33" s="204"/>
      <c r="H33" s="203"/>
      <c r="I33" s="204"/>
      <c r="J33" s="203"/>
      <c r="K33" s="204"/>
      <c r="L33" s="203"/>
      <c r="M33" s="206"/>
      <c r="N33" s="69" t="str">
        <f>IF(CF23&lt;&gt;"",IF(CF23="W",IF(SUM(IF(D32&gt;D30,1,0),IF(F32&gt;F30,1,0),IF(H32&gt;H30,1,0),IF(J32&gt;J30,1,0),IF(L32&gt;L30,1,0))&lt;&gt;3,"E",""),""),"")</f>
        <v/>
      </c>
      <c r="O33" s="194"/>
      <c r="P33" s="195"/>
      <c r="Q33" s="207"/>
      <c r="R33" s="203"/>
      <c r="S33" s="204"/>
      <c r="T33" s="203"/>
      <c r="U33" s="204"/>
      <c r="V33" s="203"/>
      <c r="W33" s="204"/>
      <c r="X33" s="203"/>
      <c r="Y33" s="204"/>
      <c r="Z33" s="203"/>
      <c r="AA33" s="206"/>
      <c r="AB33" s="69" t="str">
        <f>IF(DV23&lt;&gt;"",IF(DV23="W",IF(SUM(IF(R32&gt;R30,1,0),IF(T32&gt;T30,1,0),IF(V32&gt;V30,1,0),IF(X32&gt;X30,1,0),IF(Z32&gt;Z30,1,0))&lt;&gt;3,"E",""),""),"")</f>
        <v/>
      </c>
      <c r="AC33" s="194"/>
      <c r="AD33" s="195"/>
      <c r="AE33" s="207"/>
      <c r="AF33" s="203"/>
      <c r="AG33" s="204"/>
      <c r="AH33" s="203"/>
      <c r="AI33" s="204"/>
      <c r="AJ33" s="203"/>
      <c r="AK33" s="204"/>
      <c r="AL33" s="203"/>
      <c r="AM33" s="204"/>
      <c r="AN33" s="203"/>
      <c r="AO33" s="206"/>
      <c r="AP33" s="69" t="str">
        <f>IF(FL23&lt;&gt;"",IF(FL23="W",IF(SUM(IF(AF32&gt;AF30,1,0),IF(AH32&gt;AH30,1,0),IF(AJ32&gt;AJ30,1,0),IF(AL32&gt;AL30,1,0),IF(AN32&gt;AN30,1,0))&lt;&gt;3,"E",""),""),"")</f>
        <v/>
      </c>
      <c r="AQ33" s="157"/>
      <c r="AR33" s="158"/>
      <c r="AS33" s="158"/>
      <c r="AT33" s="158"/>
      <c r="AU33" s="158"/>
      <c r="AV33" s="158"/>
      <c r="AW33" s="158"/>
      <c r="AX33" s="158"/>
      <c r="AY33" s="158"/>
      <c r="AZ33" s="158"/>
      <c r="BA33" s="158"/>
      <c r="BB33" s="158"/>
      <c r="BC33" s="159"/>
      <c r="BD33" s="165"/>
      <c r="BE33" s="166"/>
      <c r="BF33" s="175" t="str">
        <f>C36</f>
        <v>G</v>
      </c>
      <c r="BG33" s="177" t="str">
        <f>IF(VLOOKUP($BF33,$A7:$C19,3,FALSE)=0,"",CONCATENATE(VLOOKUP(VLOOKUP($BF33,$A7:$C19,3,FALSE),Players!$J:$N,4,FALSE)," ",VLOOKUP($BF33,$A7:$C19,3,FALSE)," ",IF(ISERROR(VLOOKUP(VLOOKUP($BF33,$A7:$C19,3,FALSE),Players!$J:$N,5,FALSE)),"()",CONCATENATE("(",VLOOKUP(VLOOKUP($BF33,$A7:$C19,3,FALSE),Players!$J:$N,5,FALSE),")"))))</f>
        <v/>
      </c>
      <c r="BH33" s="178"/>
      <c r="BI33" s="178"/>
      <c r="BJ33" s="178"/>
      <c r="BK33" s="178"/>
      <c r="BL33" s="178"/>
      <c r="BM33" s="178"/>
      <c r="BN33" s="178"/>
      <c r="BO33" s="178"/>
      <c r="BP33" s="178"/>
      <c r="BQ33" s="178"/>
      <c r="BR33" s="178"/>
      <c r="BS33" s="178"/>
      <c r="BT33" s="178"/>
      <c r="BU33" s="179"/>
      <c r="BV33" s="150" t="str">
        <f>IF(D36&lt;&gt;"",D36,"")</f>
        <v/>
      </c>
      <c r="BW33" s="151"/>
      <c r="BX33" s="288" t="str">
        <f>IF(F36&lt;&gt;"",F36,"")</f>
        <v/>
      </c>
      <c r="BY33" s="151"/>
      <c r="BZ33" s="288" t="str">
        <f>IF(H36&lt;&gt;"",H36,"")</f>
        <v/>
      </c>
      <c r="CA33" s="151"/>
      <c r="CB33" s="288" t="str">
        <f>IF(J36&lt;&gt;"",J36,"")</f>
        <v/>
      </c>
      <c r="CC33" s="151"/>
      <c r="CD33" s="288" t="str">
        <f>IF(L36&lt;&gt;"",L36,"")</f>
        <v/>
      </c>
      <c r="CE33" s="332"/>
      <c r="CF33" s="174" t="str">
        <f>IF($CF31&lt;&gt;"",IF(CF31="W","L","W"),"")</f>
        <v/>
      </c>
      <c r="CG33" s="157"/>
      <c r="CH33" s="158"/>
      <c r="CI33" s="158"/>
      <c r="CJ33" s="158"/>
      <c r="CK33" s="158"/>
      <c r="CL33" s="158"/>
      <c r="CM33" s="158"/>
      <c r="CN33" s="158"/>
      <c r="CO33" s="158"/>
      <c r="CP33" s="158"/>
      <c r="CQ33" s="158"/>
      <c r="CR33" s="158"/>
      <c r="CS33" s="159"/>
      <c r="CT33" s="165"/>
      <c r="CU33" s="166"/>
      <c r="CV33" s="175" t="str">
        <f>Q36</f>
        <v>E</v>
      </c>
      <c r="CW33" s="177" t="str">
        <f>IF(VLOOKUP($CV33,$A7:$C19,3,FALSE)=0,"",CONCATENATE(VLOOKUP(VLOOKUP($CV33,$A7:$C19,3,FALSE),Players!$J:$N,4,FALSE)," ",VLOOKUP($CV33,$A7:$C19,3,FALSE)," ",IF(ISERROR(VLOOKUP(VLOOKUP($CV33,$A7:$C19,3,FALSE),Players!$J:$N,5,FALSE)),"()",CONCATENATE("(",VLOOKUP(VLOOKUP($CV33,$A7:$C19,3,FALSE),Players!$J:$N,5,FALSE),")"))))</f>
        <v/>
      </c>
      <c r="CX33" s="178"/>
      <c r="CY33" s="178"/>
      <c r="CZ33" s="178"/>
      <c r="DA33" s="178"/>
      <c r="DB33" s="178"/>
      <c r="DC33" s="178"/>
      <c r="DD33" s="178"/>
      <c r="DE33" s="178"/>
      <c r="DF33" s="178"/>
      <c r="DG33" s="178"/>
      <c r="DH33" s="178"/>
      <c r="DI33" s="178"/>
      <c r="DJ33" s="178"/>
      <c r="DK33" s="179"/>
      <c r="DL33" s="150" t="str">
        <f>IF(R36&lt;&gt;"",R36,"")</f>
        <v/>
      </c>
      <c r="DM33" s="151"/>
      <c r="DN33" s="288" t="str">
        <f>IF(T36&lt;&gt;"",T36,"")</f>
        <v/>
      </c>
      <c r="DO33" s="151"/>
      <c r="DP33" s="288" t="str">
        <f>IF(V36&lt;&gt;"",V36,"")</f>
        <v/>
      </c>
      <c r="DQ33" s="151"/>
      <c r="DR33" s="288" t="str">
        <f>IF(X36&lt;&gt;"",X36,"")</f>
        <v/>
      </c>
      <c r="DS33" s="151"/>
      <c r="DT33" s="288" t="str">
        <f>IF(Z36&lt;&gt;"",Z36,"")</f>
        <v/>
      </c>
      <c r="DU33" s="332"/>
      <c r="DV33" s="174" t="str">
        <f>IF($DV31&lt;&gt;"",IF(DV31="W","L","W"),"")</f>
        <v/>
      </c>
      <c r="DW33" s="157"/>
      <c r="DX33" s="158"/>
      <c r="DY33" s="158"/>
      <c r="DZ33" s="158"/>
      <c r="EA33" s="158"/>
      <c r="EB33" s="158"/>
      <c r="EC33" s="158"/>
      <c r="ED33" s="158"/>
      <c r="EE33" s="158"/>
      <c r="EF33" s="158"/>
      <c r="EG33" s="158"/>
      <c r="EH33" s="158"/>
      <c r="EI33" s="159"/>
      <c r="EJ33" s="165"/>
      <c r="EK33" s="166"/>
      <c r="EL33" s="175" t="str">
        <f>AE36</f>
        <v>F</v>
      </c>
      <c r="EM33" s="177" t="str">
        <f>IF(VLOOKUP($EL33,$A7:$C19,3,FALSE)=0,"",CONCATENATE(VLOOKUP(VLOOKUP($EL33,$A7:$C19,3,FALSE),Players!$J:$N,4,FALSE)," ",VLOOKUP($EL33,$A7:$C19,3,FALSE)," ",IF(ISERROR(VLOOKUP(VLOOKUP($EL33,$A7:$C19,3,FALSE),Players!$J:$N,5,FALSE)),"()",CONCATENATE("(",VLOOKUP(VLOOKUP($EL33,$A7:$C19,3,FALSE),Players!$J:$N,5,FALSE),")"))))</f>
        <v/>
      </c>
      <c r="EN33" s="178"/>
      <c r="EO33" s="178"/>
      <c r="EP33" s="178"/>
      <c r="EQ33" s="178"/>
      <c r="ER33" s="178"/>
      <c r="ES33" s="178"/>
      <c r="ET33" s="178"/>
      <c r="EU33" s="178"/>
      <c r="EV33" s="178"/>
      <c r="EW33" s="178"/>
      <c r="EX33" s="178"/>
      <c r="EY33" s="178"/>
      <c r="EZ33" s="178"/>
      <c r="FA33" s="179"/>
      <c r="FB33" s="150" t="str">
        <f>IF(AF36&lt;&gt;"",AF36,"")</f>
        <v/>
      </c>
      <c r="FC33" s="151"/>
      <c r="FD33" s="288" t="str">
        <f>IF(AH36&lt;&gt;"",AH36,"")</f>
        <v/>
      </c>
      <c r="FE33" s="151"/>
      <c r="FF33" s="288" t="str">
        <f>IF(AJ36&lt;&gt;"",AJ36,"")</f>
        <v/>
      </c>
      <c r="FG33" s="151"/>
      <c r="FH33" s="288" t="str">
        <f>IF(AL36&lt;&gt;"",AL36,"")</f>
        <v/>
      </c>
      <c r="FI33" s="151"/>
      <c r="FJ33" s="288" t="str">
        <f>IF(AN36&lt;&gt;"",AN36,"")</f>
        <v/>
      </c>
      <c r="FK33" s="332"/>
      <c r="FL33" s="174" t="str">
        <f>IF($FL31&lt;&gt;"",IF(FL31="W","L","W"),"")</f>
        <v/>
      </c>
    </row>
    <row r="34" spans="1:168" s="3" customFormat="1" ht="11.25" customHeight="1" thickBot="1">
      <c r="A34" s="170">
        <v>4</v>
      </c>
      <c r="B34" s="191"/>
      <c r="C34" s="183" t="str">
        <f>IF($D3="1P","A","A")</f>
        <v>A</v>
      </c>
      <c r="D34" s="197"/>
      <c r="E34" s="198"/>
      <c r="F34" s="197"/>
      <c r="G34" s="198"/>
      <c r="H34" s="197"/>
      <c r="I34" s="198"/>
      <c r="J34" s="197"/>
      <c r="K34" s="198"/>
      <c r="L34" s="197"/>
      <c r="M34" s="208"/>
      <c r="N34" s="69" t="str">
        <f>IF(CF31&lt;&gt;"",IF(CF31="W",IF(SUM(IF(D34&gt;D36,1,0),IF(F34&gt;F36,1,0),IF(H34&gt;H36,1,0),IF(J34&gt;J36,1,0),IF(L34&gt;L36,1,0))&lt;&gt;3,"E",""),""),"")</f>
        <v/>
      </c>
      <c r="O34" s="170">
        <v>11</v>
      </c>
      <c r="P34" s="191"/>
      <c r="Q34" s="183" t="str">
        <f>IF($D3="1P","D","C")</f>
        <v>C</v>
      </c>
      <c r="R34" s="197"/>
      <c r="S34" s="198"/>
      <c r="T34" s="197"/>
      <c r="U34" s="198"/>
      <c r="V34" s="197"/>
      <c r="W34" s="198"/>
      <c r="X34" s="197"/>
      <c r="Y34" s="198"/>
      <c r="Z34" s="197"/>
      <c r="AA34" s="208"/>
      <c r="AB34" s="69" t="str">
        <f>IF(DV31&lt;&gt;"",IF(DV31="W",IF(SUM(IF(R34&gt;R36,1,0),IF(T34&gt;T36,1,0),IF(V34&gt;V36,1,0),IF(X34&gt;X36,1,0),IF(Z34&gt;Z36,1,0))&lt;&gt;3,"E",""),""),"")</f>
        <v/>
      </c>
      <c r="AC34" s="170">
        <v>18</v>
      </c>
      <c r="AD34" s="191"/>
      <c r="AE34" s="183" t="str">
        <f>IF($D3="1P","F","E")</f>
        <v>E</v>
      </c>
      <c r="AF34" s="197"/>
      <c r="AG34" s="198"/>
      <c r="AH34" s="197"/>
      <c r="AI34" s="198"/>
      <c r="AJ34" s="197"/>
      <c r="AK34" s="198"/>
      <c r="AL34" s="197"/>
      <c r="AM34" s="198"/>
      <c r="AN34" s="197"/>
      <c r="AO34" s="208"/>
      <c r="AP34" s="69" t="str">
        <f>IF(FL31&lt;&gt;"",IF(FL31="W",IF(SUM(IF(AF34&gt;AF36,1,0),IF(AH34&gt;AH36,1,0),IF(AJ34&gt;AJ36,1,0),IF(AL34&gt;AL36,1,0),IF(AN34&gt;AN36,1,0))&lt;&gt;3,"E",""),""),"")</f>
        <v/>
      </c>
      <c r="AQ34" s="160"/>
      <c r="AR34" s="161"/>
      <c r="AS34" s="161"/>
      <c r="AT34" s="161"/>
      <c r="AU34" s="161"/>
      <c r="AV34" s="161"/>
      <c r="AW34" s="161"/>
      <c r="AX34" s="161"/>
      <c r="AY34" s="161"/>
      <c r="AZ34" s="161"/>
      <c r="BA34" s="161"/>
      <c r="BB34" s="161"/>
      <c r="BC34" s="162"/>
      <c r="BD34" s="167"/>
      <c r="BE34" s="168"/>
      <c r="BF34" s="176"/>
      <c r="BG34" s="180"/>
      <c r="BH34" s="181"/>
      <c r="BI34" s="181"/>
      <c r="BJ34" s="181"/>
      <c r="BK34" s="181"/>
      <c r="BL34" s="181"/>
      <c r="BM34" s="181"/>
      <c r="BN34" s="181"/>
      <c r="BO34" s="181"/>
      <c r="BP34" s="181"/>
      <c r="BQ34" s="181"/>
      <c r="BR34" s="181"/>
      <c r="BS34" s="181"/>
      <c r="BT34" s="181"/>
      <c r="BU34" s="182"/>
      <c r="BV34" s="152"/>
      <c r="BW34" s="153"/>
      <c r="BX34" s="333"/>
      <c r="BY34" s="153"/>
      <c r="BZ34" s="333"/>
      <c r="CA34" s="153"/>
      <c r="CB34" s="333"/>
      <c r="CC34" s="153"/>
      <c r="CD34" s="333"/>
      <c r="CE34" s="334"/>
      <c r="CF34" s="174"/>
      <c r="CG34" s="160"/>
      <c r="CH34" s="161"/>
      <c r="CI34" s="161"/>
      <c r="CJ34" s="161"/>
      <c r="CK34" s="161"/>
      <c r="CL34" s="161"/>
      <c r="CM34" s="161"/>
      <c r="CN34" s="161"/>
      <c r="CO34" s="161"/>
      <c r="CP34" s="161"/>
      <c r="CQ34" s="161"/>
      <c r="CR34" s="161"/>
      <c r="CS34" s="162"/>
      <c r="CT34" s="167"/>
      <c r="CU34" s="168"/>
      <c r="CV34" s="176"/>
      <c r="CW34" s="180"/>
      <c r="CX34" s="181"/>
      <c r="CY34" s="181"/>
      <c r="CZ34" s="181"/>
      <c r="DA34" s="181"/>
      <c r="DB34" s="181"/>
      <c r="DC34" s="181"/>
      <c r="DD34" s="181"/>
      <c r="DE34" s="181"/>
      <c r="DF34" s="181"/>
      <c r="DG34" s="181"/>
      <c r="DH34" s="181"/>
      <c r="DI34" s="181"/>
      <c r="DJ34" s="181"/>
      <c r="DK34" s="182"/>
      <c r="DL34" s="152"/>
      <c r="DM34" s="153"/>
      <c r="DN34" s="333"/>
      <c r="DO34" s="153"/>
      <c r="DP34" s="333"/>
      <c r="DQ34" s="153"/>
      <c r="DR34" s="333"/>
      <c r="DS34" s="153"/>
      <c r="DT34" s="333"/>
      <c r="DU34" s="334"/>
      <c r="DV34" s="174"/>
      <c r="DW34" s="160"/>
      <c r="DX34" s="161"/>
      <c r="DY34" s="161"/>
      <c r="DZ34" s="161"/>
      <c r="EA34" s="161"/>
      <c r="EB34" s="161"/>
      <c r="EC34" s="161"/>
      <c r="ED34" s="161"/>
      <c r="EE34" s="161"/>
      <c r="EF34" s="161"/>
      <c r="EG34" s="161"/>
      <c r="EH34" s="161"/>
      <c r="EI34" s="162"/>
      <c r="EJ34" s="167"/>
      <c r="EK34" s="168"/>
      <c r="EL34" s="176"/>
      <c r="EM34" s="180"/>
      <c r="EN34" s="181"/>
      <c r="EO34" s="181"/>
      <c r="EP34" s="181"/>
      <c r="EQ34" s="181"/>
      <c r="ER34" s="181"/>
      <c r="ES34" s="181"/>
      <c r="ET34" s="181"/>
      <c r="EU34" s="181"/>
      <c r="EV34" s="181"/>
      <c r="EW34" s="181"/>
      <c r="EX34" s="181"/>
      <c r="EY34" s="181"/>
      <c r="EZ34" s="181"/>
      <c r="FA34" s="182"/>
      <c r="FB34" s="152"/>
      <c r="FC34" s="153"/>
      <c r="FD34" s="333"/>
      <c r="FE34" s="153"/>
      <c r="FF34" s="333"/>
      <c r="FG34" s="153"/>
      <c r="FH34" s="333"/>
      <c r="FI34" s="153"/>
      <c r="FJ34" s="333"/>
      <c r="FK34" s="334"/>
      <c r="FL34" s="174"/>
    </row>
    <row r="35" spans="1:168" s="3" customFormat="1" ht="11.25" customHeight="1">
      <c r="A35" s="192"/>
      <c r="B35" s="193"/>
      <c r="C35" s="196"/>
      <c r="D35" s="199"/>
      <c r="E35" s="200"/>
      <c r="F35" s="199"/>
      <c r="G35" s="200"/>
      <c r="H35" s="199"/>
      <c r="I35" s="200"/>
      <c r="J35" s="199"/>
      <c r="K35" s="200"/>
      <c r="L35" s="199"/>
      <c r="M35" s="209"/>
      <c r="N35" s="69" t="str">
        <f>IF(CF31&lt;&gt;"",IF(ISERROR(AND(BV35="",BX35="",BZ35="",CB35="",CD35="")),"E",IF(AND(BV35="",BX35="",BZ35="",CB35="",CD35=""),"","E")),"")</f>
        <v/>
      </c>
      <c r="O35" s="192"/>
      <c r="P35" s="193"/>
      <c r="Q35" s="196"/>
      <c r="R35" s="199"/>
      <c r="S35" s="200"/>
      <c r="T35" s="199"/>
      <c r="U35" s="200"/>
      <c r="V35" s="199"/>
      <c r="W35" s="200"/>
      <c r="X35" s="199"/>
      <c r="Y35" s="200"/>
      <c r="Z35" s="199"/>
      <c r="AA35" s="209"/>
      <c r="AB35" s="69" t="str">
        <f>IF(DV31&lt;&gt;"",IF(ISERROR(AND(DL35="",DN35="",DP35="",DQ35="",DT35="")),"E",IF(AND(DL35="",DN35="",DP35="",DR35="",DT35=""),"","E")),"")</f>
        <v/>
      </c>
      <c r="AC35" s="192"/>
      <c r="AD35" s="193"/>
      <c r="AE35" s="196"/>
      <c r="AF35" s="199"/>
      <c r="AG35" s="200"/>
      <c r="AH35" s="199"/>
      <c r="AI35" s="200"/>
      <c r="AJ35" s="199"/>
      <c r="AK35" s="200"/>
      <c r="AL35" s="199"/>
      <c r="AM35" s="200"/>
      <c r="AN35" s="199"/>
      <c r="AO35" s="209"/>
      <c r="AP35" s="69" t="str">
        <f>IF(FL31&lt;&gt;"",IF(ISERROR(AND(FB35="",FD35="",FF35="",FH35="",FJ35="")),"E",IF(AND(FB35="",FD35="",FF35="",FH35="",FJ35=""),"","E")),"")</f>
        <v/>
      </c>
      <c r="AQ35" s="126"/>
      <c r="AR35" s="126"/>
      <c r="AS35" s="126"/>
      <c r="AT35" s="126"/>
      <c r="AU35" s="126"/>
      <c r="AV35" s="126"/>
      <c r="AW35" s="126"/>
      <c r="AX35" s="126"/>
      <c r="AY35" s="126"/>
      <c r="AZ35" s="126"/>
      <c r="BA35" s="126"/>
      <c r="BB35" s="126"/>
      <c r="BC35" s="126"/>
      <c r="BD35" s="1"/>
      <c r="BE35" s="1"/>
      <c r="BF35" s="1"/>
      <c r="BG35" s="1"/>
      <c r="BH35" s="1"/>
      <c r="BI35" s="1"/>
      <c r="BJ35" s="1"/>
      <c r="BK35" s="1"/>
      <c r="BL35" s="1"/>
      <c r="BM35" s="1"/>
      <c r="BN35" s="1"/>
      <c r="BO35" s="1"/>
      <c r="BP35" s="1"/>
      <c r="BQ35" s="1"/>
      <c r="BR35" s="1"/>
      <c r="BS35" s="1"/>
      <c r="BT35" s="1"/>
      <c r="BU35" s="1"/>
      <c r="BV35" s="169" t="str">
        <f>IF(CF31&lt;&gt;"",IF(AND(AND(BV31&gt;-1,BV33&gt;-1),OR(BV31&gt;10,BV33&gt;10),ABS(BV31-BV33)&gt;1,IF(OR(BV31&gt;11,BV33&gt;11),ABS(BV31-BV33)=2,TRUE),BV31=INT(BV31),BV33=INT(BV33)),"","Error"),"")</f>
        <v/>
      </c>
      <c r="BW35" s="169"/>
      <c r="BX35" s="169" t="str">
        <f>IF(CF31&lt;&gt;"",IF(AND(AND(BX31&gt;-1,BX33&gt;-1),OR(BX31&gt;10,BX33&gt;10),ABS(BX31-BX33)&gt;1,IF(OR(BX31&gt;11,BX33&gt;11),ABS(BX31-BX33)=2,TRUE),BX31=INT(BX31),BX33=INT(BX33)),"","Error"),"")</f>
        <v/>
      </c>
      <c r="BY35" s="169"/>
      <c r="BZ35" s="169" t="str">
        <f>IF(CF31&lt;&gt;"",IF(AND(AND(BZ31&gt;-1,BZ33&gt;-1),OR(BZ31&gt;10,BZ33&gt;10),ABS(BZ31-BZ33)&gt;1,IF(OR(BZ31&gt;11,BZ33&gt;11),ABS(BZ31-BZ33)=2,TRUE),BZ31=INT(BZ31),BZ33=INT(BZ33)),"","Error"),"")</f>
        <v/>
      </c>
      <c r="CA35" s="169"/>
      <c r="CB35" s="169" t="str">
        <f>IF(AND(CF31&lt;&gt;"",CB31&lt;&gt;""),IF(AND(AND(CB31&gt;-1,CB33&gt;-1),OR(CB31&gt;10,CB33&gt;10),ABS(CB31-CB33)&gt;1,IF(OR(CB31&gt;11,CB33&gt;11),ABS(CB31-CB33)=2,TRUE),CB31=INT(CB31),CB33=INT(CB33)),"","Error"),"")</f>
        <v/>
      </c>
      <c r="CC35" s="169"/>
      <c r="CD35" s="169" t="str">
        <f>IF(AND(CF31&lt;&gt;"",CD31&lt;&gt;""),IF(AND(AND(CD31&gt;-1,CD33&gt;-1),OR(CD31&gt;10,CD33&gt;10),ABS(CD31-CD33)&gt;1,IF(OR(CD31&gt;11,CD33&gt;11),ABS(CD31-CD33)=2,TRUE),CD31=INT(CD31),CD33=INT(CD33)),"","Error"),"")</f>
        <v/>
      </c>
      <c r="CE35" s="169"/>
      <c r="CG35" s="126"/>
      <c r="CH35" s="126"/>
      <c r="CI35" s="126"/>
      <c r="CJ35" s="126"/>
      <c r="CK35" s="126"/>
      <c r="CL35" s="126"/>
      <c r="CM35" s="126"/>
      <c r="CN35" s="126"/>
      <c r="CO35" s="126"/>
      <c r="CP35" s="126"/>
      <c r="CQ35" s="126"/>
      <c r="CR35" s="126"/>
      <c r="CS35" s="126"/>
      <c r="CT35" s="1"/>
      <c r="CU35" s="1"/>
      <c r="CV35" s="1"/>
      <c r="CW35" s="1"/>
      <c r="CX35" s="1"/>
      <c r="CY35" s="1"/>
      <c r="CZ35" s="1"/>
      <c r="DA35" s="1"/>
      <c r="DB35" s="1"/>
      <c r="DC35" s="1"/>
      <c r="DD35" s="1"/>
      <c r="DE35" s="1"/>
      <c r="DF35" s="1"/>
      <c r="DG35" s="1"/>
      <c r="DH35" s="1"/>
      <c r="DI35" s="1"/>
      <c r="DJ35" s="1"/>
      <c r="DK35" s="1"/>
      <c r="DL35" s="169" t="str">
        <f>IF(DV31&lt;&gt;"",IF(AND(AND(DL31&gt;-1,DL33&gt;-1),OR(DL31&gt;10,DL33&gt;10),ABS(DL31-DL33)&gt;1,IF(OR(DL31&gt;11,DL33&gt;11),ABS(DL31-DL33)=2,TRUE),DL31=INT(DL31),DL33=INT(DL33)),"","Error"),"")</f>
        <v/>
      </c>
      <c r="DM35" s="169"/>
      <c r="DN35" s="169" t="str">
        <f>IF(DV31&lt;&gt;"",IF(AND(AND(DN31&gt;-1,DN33&gt;-1),OR(DN31&gt;10,DN33&gt;10),ABS(DN31-DN33)&gt;1,IF(OR(DN31&gt;11,DN33&gt;11),ABS(DN31-DN33)=2,TRUE),DN31=INT(DN31),DN33=INT(DN33)),"","Error"),"")</f>
        <v/>
      </c>
      <c r="DO35" s="169"/>
      <c r="DP35" s="169" t="str">
        <f>IF(DV31&lt;&gt;"",IF(AND(AND(DP31&gt;-1,DP33&gt;-1),OR(DP31&gt;10,DP33&gt;10),ABS(DP31-DP33)&gt;1,IF(OR(DP31&gt;11,DP33&gt;11),ABS(DP31-DP33)=2,TRUE),DP31=INT(DP31),DP33=INT(DP33)),"","Error"),"")</f>
        <v/>
      </c>
      <c r="DQ35" s="169"/>
      <c r="DR35" s="169" t="str">
        <f>IF(AND(DV31&lt;&gt;"",DR31&lt;&gt;""),IF(AND(AND(DR31&gt;-1,DR33&gt;-1),OR(DR31&gt;10,DR33&gt;10),ABS(DR31-DR33)&gt;1,IF(OR(DR31&gt;11,DR33&gt;11),ABS(DR31-DR33)=2,TRUE),DR31=INT(DR31),DR33=INT(DR33)),"","Error"),"")</f>
        <v/>
      </c>
      <c r="DS35" s="169"/>
      <c r="DT35" s="169" t="str">
        <f>IF(AND(DV31&lt;&gt;"",DT31&lt;&gt;""),IF(AND(AND(DT31&gt;-1,DT33&gt;-1),OR(DT31&gt;10,DT33&gt;10),ABS(DT31-DT33)&gt;1,IF(OR(DT31&gt;11,DT33&gt;11),ABS(DT31-DT33)=2,TRUE),DT31=INT(DT31),DT33=INT(DT33)),"","Error"),"")</f>
        <v/>
      </c>
      <c r="DU35" s="169"/>
      <c r="DW35" s="126"/>
      <c r="DX35" s="126"/>
      <c r="DY35" s="126"/>
      <c r="DZ35" s="126"/>
      <c r="EA35" s="126"/>
      <c r="EB35" s="126"/>
      <c r="EC35" s="126"/>
      <c r="ED35" s="126"/>
      <c r="EE35" s="126"/>
      <c r="EF35" s="126"/>
      <c r="EG35" s="126"/>
      <c r="EH35" s="126"/>
      <c r="EI35" s="126"/>
      <c r="EJ35" s="1"/>
      <c r="EK35" s="1"/>
      <c r="EL35" s="1"/>
      <c r="EM35" s="1"/>
      <c r="EN35" s="1"/>
      <c r="EO35" s="1"/>
      <c r="EP35" s="1"/>
      <c r="EQ35" s="1"/>
      <c r="ER35" s="1"/>
      <c r="ES35" s="1"/>
      <c r="ET35" s="1"/>
      <c r="EU35" s="1"/>
      <c r="EV35" s="1"/>
      <c r="EW35" s="1"/>
      <c r="EX35" s="1"/>
      <c r="EY35" s="1"/>
      <c r="EZ35" s="1"/>
      <c r="FA35" s="1"/>
      <c r="FB35" s="169" t="str">
        <f>IF(FL31&lt;&gt;"",IF(AND(AND(FB31&gt;-1,FB33&gt;-1),OR(FB31&gt;10,FB33&gt;10),ABS(FB31-FB33)&gt;1,IF(OR(FB31&gt;11,FB33&gt;11),ABS(FB31-FB33)=2,TRUE),FB31=INT(FB31),FB33=INT(FB33)),"","Error"),"")</f>
        <v/>
      </c>
      <c r="FC35" s="169"/>
      <c r="FD35" s="169" t="str">
        <f>IF(FL31&lt;&gt;"",IF(AND(AND(FD31&gt;-1,FD33&gt;-1),OR(FD31&gt;10,FD33&gt;10),ABS(FD31-FD33)&gt;1,IF(OR(FD31&gt;11,FD33&gt;11),ABS(FD31-FD33)=2,TRUE),FD31=INT(FD31),FD33=INT(FD33)),"","Error"),"")</f>
        <v/>
      </c>
      <c r="FE35" s="169"/>
      <c r="FF35" s="169" t="str">
        <f>IF(FL31&lt;&gt;"",IF(AND(AND(FF31&gt;-1,FF33&gt;-1),OR(FF31&gt;10,FF33&gt;10),ABS(FF31-FF33)&gt;1,IF(OR(FF31&gt;11,FF33&gt;11),ABS(FF31-FF33)=2,TRUE),FF31=INT(FF31),FF33=INT(FF33)),"","Error"),"")</f>
        <v/>
      </c>
      <c r="FG35" s="169"/>
      <c r="FH35" s="169" t="str">
        <f>IF(AND(FL31&lt;&gt;"",FH31&lt;&gt;""),IF(AND(AND(FH31&gt;-1,FH33&gt;-1),OR(FH31&gt;10,FH33&gt;10),ABS(FH31-FH33)&gt;1,IF(OR(FH31&gt;11,FH33&gt;11),ABS(FH31-FH33)=2,TRUE),FH31=INT(FH31),FH33=INT(FH33)),"","Error"),"")</f>
        <v/>
      </c>
      <c r="FI35" s="169"/>
      <c r="FJ35" s="169" t="str">
        <f>IF(AND(FL31&lt;&gt;"",FJ31&lt;&gt;""),IF(AND(AND(FJ31&gt;-1,FJ33&gt;-1),OR(FJ31&gt;10,FJ33&gt;10),ABS(FJ31-FJ33)&gt;1,IF(OR(FJ31&gt;11,FJ33&gt;11),ABS(FJ31-FJ33)=2,TRUE),FJ31=INT(FJ31),FJ33=INT(FJ33)),"","Error"),"")</f>
        <v/>
      </c>
      <c r="FK35" s="169"/>
    </row>
    <row r="36" spans="1:168" s="3" customFormat="1" ht="11.25" customHeight="1">
      <c r="A36" s="192"/>
      <c r="B36" s="193"/>
      <c r="C36" s="175" t="str">
        <f>IF($D3="1P","G","G")</f>
        <v>G</v>
      </c>
      <c r="D36" s="201"/>
      <c r="E36" s="202"/>
      <c r="F36" s="201"/>
      <c r="G36" s="202"/>
      <c r="H36" s="201"/>
      <c r="I36" s="202"/>
      <c r="J36" s="201"/>
      <c r="K36" s="202"/>
      <c r="L36" s="201"/>
      <c r="M36" s="205"/>
      <c r="N36" s="69" t="str">
        <f>IF(CF31&lt;&gt;"",IF(ISERROR(AND(BV35="",BX35="",BZ35="",CB35="",CD35="")),"E",IF(AND(BV35="",BX35="",BZ35="",CB35="",CD35=""),"","E")),"")</f>
        <v/>
      </c>
      <c r="O36" s="192"/>
      <c r="P36" s="193"/>
      <c r="Q36" s="175" t="str">
        <f>IF($D3="1P","F","E")</f>
        <v>E</v>
      </c>
      <c r="R36" s="201"/>
      <c r="S36" s="202"/>
      <c r="T36" s="201"/>
      <c r="U36" s="202"/>
      <c r="V36" s="201"/>
      <c r="W36" s="202"/>
      <c r="X36" s="201"/>
      <c r="Y36" s="202"/>
      <c r="Z36" s="201"/>
      <c r="AA36" s="205"/>
      <c r="AB36" s="69" t="str">
        <f>IF(DV31&lt;&gt;"",IF(ISERROR(AND(DL35="",DN35="",DP35="",DQ35="",DT35="")),"E",IF(AND(DL35="",DN35="",DP35="",DR35="",DT35=""),"","E")),"")</f>
        <v/>
      </c>
      <c r="AC36" s="192"/>
      <c r="AD36" s="193"/>
      <c r="AE36" s="175" t="str">
        <f>IF($D3="1P","G","F")</f>
        <v>F</v>
      </c>
      <c r="AF36" s="201"/>
      <c r="AG36" s="202"/>
      <c r="AH36" s="201"/>
      <c r="AI36" s="202"/>
      <c r="AJ36" s="201"/>
      <c r="AK36" s="202"/>
      <c r="AL36" s="201"/>
      <c r="AM36" s="202"/>
      <c r="AN36" s="201"/>
      <c r="AO36" s="205"/>
      <c r="AP36" s="69" t="str">
        <f>IF(FL31&lt;&gt;"",IF(ISERROR(AND(FB35="",FD35="",FF35="",FH35="",FJ35="")),"E",IF(AND(FB35="",FD35="",FF35="",FH35="",FJ35=""),"","E")),"")</f>
        <v/>
      </c>
      <c r="AQ36" s="126"/>
      <c r="AR36" s="126"/>
      <c r="AS36" s="126"/>
      <c r="AT36" s="126"/>
      <c r="AU36" s="126"/>
      <c r="AV36" s="126"/>
      <c r="AW36" s="126"/>
      <c r="AX36" s="126"/>
      <c r="AY36" s="126"/>
      <c r="AZ36" s="126"/>
      <c r="BA36" s="126"/>
      <c r="BB36" s="126"/>
      <c r="BC36" s="126"/>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G36" s="126"/>
      <c r="CH36" s="126"/>
      <c r="CI36" s="126"/>
      <c r="CJ36" s="126"/>
      <c r="CK36" s="126"/>
      <c r="CL36" s="126"/>
      <c r="CM36" s="126"/>
      <c r="CN36" s="126"/>
      <c r="CO36" s="126"/>
      <c r="CP36" s="126"/>
      <c r="CQ36" s="126"/>
      <c r="CR36" s="126"/>
      <c r="CS36" s="126"/>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W36" s="126"/>
      <c r="DX36" s="126"/>
      <c r="DY36" s="126"/>
      <c r="DZ36" s="126"/>
      <c r="EA36" s="126"/>
      <c r="EB36" s="126"/>
      <c r="EC36" s="126"/>
      <c r="ED36" s="126"/>
      <c r="EE36" s="126"/>
      <c r="EF36" s="126"/>
      <c r="EG36" s="126"/>
      <c r="EH36" s="126"/>
      <c r="EI36" s="126"/>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row>
    <row r="37" spans="1:168" s="3" customFormat="1" ht="11.25" customHeight="1" thickBot="1">
      <c r="A37" s="194"/>
      <c r="B37" s="195"/>
      <c r="C37" s="207"/>
      <c r="D37" s="203"/>
      <c r="E37" s="204"/>
      <c r="F37" s="203"/>
      <c r="G37" s="204"/>
      <c r="H37" s="203"/>
      <c r="I37" s="204"/>
      <c r="J37" s="203"/>
      <c r="K37" s="204"/>
      <c r="L37" s="203"/>
      <c r="M37" s="206"/>
      <c r="N37" s="69" t="str">
        <f>IF(CF33&lt;&gt;"",IF(CF33="W",IF(SUM(IF(D36&gt;D34,1,0),IF(F36&gt;F34,1,0),IF(H36&gt;H34,1,0),IF(J36&gt;J34,1,0),IF(L36&gt;L34,1,0))&lt;&gt;3,"E",""),""),"")</f>
        <v/>
      </c>
      <c r="O37" s="194"/>
      <c r="P37" s="195"/>
      <c r="Q37" s="207"/>
      <c r="R37" s="203"/>
      <c r="S37" s="204"/>
      <c r="T37" s="203"/>
      <c r="U37" s="204"/>
      <c r="V37" s="203"/>
      <c r="W37" s="204"/>
      <c r="X37" s="203"/>
      <c r="Y37" s="204"/>
      <c r="Z37" s="203"/>
      <c r="AA37" s="206"/>
      <c r="AB37" s="69" t="str">
        <f>IF(DV33&lt;&gt;"",IF(DV33="W",IF(SUM(IF(R36&gt;R34,1,0),IF(T36&gt;T34,1,0),IF(V36&gt;V34,1,0),IF(X36&gt;X34,1,0),IF(Z36&gt;Z34,1,0))&lt;&gt;3,"E",""),""),"")</f>
        <v/>
      </c>
      <c r="AC37" s="194"/>
      <c r="AD37" s="195"/>
      <c r="AE37" s="207"/>
      <c r="AF37" s="203"/>
      <c r="AG37" s="204"/>
      <c r="AH37" s="203"/>
      <c r="AI37" s="204"/>
      <c r="AJ37" s="203"/>
      <c r="AK37" s="204"/>
      <c r="AL37" s="203"/>
      <c r="AM37" s="204"/>
      <c r="AN37" s="203"/>
      <c r="AO37" s="206"/>
      <c r="AP37" s="69" t="str">
        <f>IF(FL33&lt;&gt;"",IF(FL33="W",IF(SUM(IF(AF36&gt;AF34,1,0),IF(AH36&gt;AH34,1,0),IF(AJ36&gt;AJ34,1,0),IF(AL36&gt;AL34,1,0),IF(AN36&gt;AN34,1,0))&lt;&gt;3,"E",""),""),"")</f>
        <v/>
      </c>
      <c r="AQ37" s="127"/>
      <c r="AR37" s="127"/>
      <c r="AS37" s="127"/>
      <c r="AT37" s="127"/>
      <c r="AU37" s="127"/>
      <c r="AV37" s="127"/>
      <c r="AW37" s="127"/>
      <c r="AX37" s="127"/>
      <c r="AY37" s="127"/>
      <c r="AZ37" s="127"/>
      <c r="BA37" s="127"/>
      <c r="BB37" s="127"/>
      <c r="BC37" s="127"/>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G37" s="127"/>
      <c r="CH37" s="127"/>
      <c r="CI37" s="127"/>
      <c r="CJ37" s="127"/>
      <c r="CK37" s="127"/>
      <c r="CL37" s="127"/>
      <c r="CM37" s="127"/>
      <c r="CN37" s="127"/>
      <c r="CO37" s="127"/>
      <c r="CP37" s="127"/>
      <c r="CQ37" s="127"/>
      <c r="CR37" s="127"/>
      <c r="CS37" s="127"/>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W37" s="127"/>
      <c r="DX37" s="127"/>
      <c r="DY37" s="127"/>
      <c r="DZ37" s="127"/>
      <c r="EA37" s="127"/>
      <c r="EB37" s="127"/>
      <c r="EC37" s="127"/>
      <c r="ED37" s="127"/>
      <c r="EE37" s="127"/>
      <c r="EF37" s="127"/>
      <c r="EG37" s="127"/>
      <c r="EH37" s="127"/>
      <c r="EI37" s="127"/>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row>
    <row r="38" spans="1:168" s="3" customFormat="1" ht="11.25" customHeight="1">
      <c r="A38" s="170">
        <v>5</v>
      </c>
      <c r="B38" s="191"/>
      <c r="C38" s="183" t="str">
        <f>IF($D3="1P","B","B")</f>
        <v>B</v>
      </c>
      <c r="D38" s="197"/>
      <c r="E38" s="198"/>
      <c r="F38" s="197"/>
      <c r="G38" s="198"/>
      <c r="H38" s="197"/>
      <c r="I38" s="198"/>
      <c r="J38" s="197"/>
      <c r="K38" s="198"/>
      <c r="L38" s="197"/>
      <c r="M38" s="208"/>
      <c r="N38" s="69" t="str">
        <f>IF(CF41&lt;&gt;"",IF(CF41="W",IF(SUM(IF(D38&gt;D40,1,0),IF(F38&gt;F40,1,0),IF(H38&gt;H40,1,0),IF(J38&gt;J40,1,0),IF(L38&gt;L40,1,0))&lt;&gt;3,"E",""),""),"")</f>
        <v/>
      </c>
      <c r="O38" s="170">
        <v>12</v>
      </c>
      <c r="P38" s="191"/>
      <c r="Q38" s="183" t="str">
        <f>IF($D3="1P","C","B")</f>
        <v>B</v>
      </c>
      <c r="R38" s="197"/>
      <c r="S38" s="198"/>
      <c r="T38" s="197"/>
      <c r="U38" s="198"/>
      <c r="V38" s="197"/>
      <c r="W38" s="198"/>
      <c r="X38" s="197"/>
      <c r="Y38" s="198"/>
      <c r="Z38" s="197"/>
      <c r="AA38" s="208"/>
      <c r="AB38" s="69" t="str">
        <f>IF(DV41&lt;&gt;"",IF(DV41="W",IF(SUM(IF(R38&gt;R40,1,0),IF(T38&gt;T40,1,0),IF(V38&gt;V40,1,0),IF(X38&gt;X40,1,0),IF(Z38&gt;Z40,1,0))&lt;&gt;3,"E",""),""),"")</f>
        <v/>
      </c>
      <c r="AC38" s="170">
        <v>19</v>
      </c>
      <c r="AD38" s="191"/>
      <c r="AE38" s="183" t="str">
        <f>IF($D3="1P","A","A")</f>
        <v>A</v>
      </c>
      <c r="AF38" s="197"/>
      <c r="AG38" s="198"/>
      <c r="AH38" s="197"/>
      <c r="AI38" s="198"/>
      <c r="AJ38" s="197"/>
      <c r="AK38" s="198"/>
      <c r="AL38" s="197"/>
      <c r="AM38" s="198"/>
      <c r="AN38" s="197"/>
      <c r="AO38" s="208"/>
      <c r="AP38" s="69" t="str">
        <f>IF(FL41&lt;&gt;"",IF(FL41="W",IF(SUM(IF(AF38&gt;AF40,1,0),IF(AH38&gt;AH40,1,0),IF(AJ38&gt;AJ40,1,0),IF(AL38&gt;AL40,1,0),IF(AN38&gt;AN40,1,0))&lt;&gt;3,"E",""),""),"")</f>
        <v/>
      </c>
      <c r="AQ38" s="128"/>
      <c r="AR38" s="128"/>
      <c r="AS38" s="128"/>
      <c r="AT38" s="128"/>
      <c r="AU38" s="128"/>
      <c r="AV38" s="128"/>
      <c r="AW38" s="128"/>
      <c r="AX38" s="128"/>
      <c r="AY38" s="128"/>
      <c r="AZ38" s="128"/>
      <c r="BA38" s="128"/>
      <c r="BB38" s="128"/>
      <c r="BC38" s="128"/>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G38" s="128"/>
      <c r="CH38" s="128"/>
      <c r="CI38" s="128"/>
      <c r="CJ38" s="128"/>
      <c r="CK38" s="128"/>
      <c r="CL38" s="128"/>
      <c r="CM38" s="128"/>
      <c r="CN38" s="128"/>
      <c r="CO38" s="128"/>
      <c r="CP38" s="128"/>
      <c r="CQ38" s="128"/>
      <c r="CR38" s="128"/>
      <c r="CS38" s="128"/>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W38" s="128"/>
      <c r="DX38" s="128"/>
      <c r="DY38" s="128"/>
      <c r="DZ38" s="128"/>
      <c r="EA38" s="128"/>
      <c r="EB38" s="128"/>
      <c r="EC38" s="128"/>
      <c r="ED38" s="128"/>
      <c r="EE38" s="128"/>
      <c r="EF38" s="128"/>
      <c r="EG38" s="128"/>
      <c r="EH38" s="128"/>
      <c r="EI38" s="128"/>
      <c r="EJ38" s="41"/>
      <c r="EK38" s="41"/>
      <c r="EL38" s="41"/>
      <c r="EM38" s="41"/>
      <c r="EN38" s="41"/>
      <c r="EO38" s="41"/>
      <c r="EP38" s="41"/>
      <c r="EQ38" s="41"/>
      <c r="ER38" s="41"/>
      <c r="ES38" s="41"/>
      <c r="ET38" s="41"/>
      <c r="EU38" s="41"/>
      <c r="EV38" s="41"/>
      <c r="EW38" s="41"/>
      <c r="EX38" s="41"/>
      <c r="EY38" s="41"/>
      <c r="EZ38" s="41"/>
      <c r="FA38" s="41"/>
      <c r="FB38" s="41"/>
      <c r="FC38" s="41"/>
      <c r="FD38" s="41"/>
      <c r="FE38" s="41"/>
      <c r="FF38" s="41"/>
      <c r="FG38" s="41"/>
      <c r="FH38" s="41"/>
      <c r="FI38" s="41"/>
      <c r="FJ38" s="41"/>
      <c r="FK38" s="41"/>
    </row>
    <row r="39" spans="1:168" s="3" customFormat="1" ht="11.25" customHeight="1">
      <c r="A39" s="192"/>
      <c r="B39" s="193"/>
      <c r="C39" s="196"/>
      <c r="D39" s="199"/>
      <c r="E39" s="200"/>
      <c r="F39" s="199"/>
      <c r="G39" s="200"/>
      <c r="H39" s="199"/>
      <c r="I39" s="200"/>
      <c r="J39" s="199"/>
      <c r="K39" s="200"/>
      <c r="L39" s="199"/>
      <c r="M39" s="209"/>
      <c r="N39" s="69" t="str">
        <f>IF(CF41&lt;&gt;"",IF(ISERROR(AND(BV45="",BX45="",BZ45="",CB45="",CD45="")),"E",IF(AND(BV45="",BX45="",BZ45="",CB45="",CD45=""),"","E")),"")</f>
        <v/>
      </c>
      <c r="O39" s="192"/>
      <c r="P39" s="193"/>
      <c r="Q39" s="196"/>
      <c r="R39" s="199"/>
      <c r="S39" s="200"/>
      <c r="T39" s="199"/>
      <c r="U39" s="200"/>
      <c r="V39" s="199"/>
      <c r="W39" s="200"/>
      <c r="X39" s="199"/>
      <c r="Y39" s="200"/>
      <c r="Z39" s="199"/>
      <c r="AA39" s="209"/>
      <c r="AB39" s="69" t="str">
        <f>IF(DV41&lt;&gt;"",IF(ISERROR(AND(DL45="",DN45="",DP45="",DQ45="",DT45="")),"E",IF(AND(DL45="",DN45="",DP45="",DR45="",DT45=""),"","E")),"")</f>
        <v/>
      </c>
      <c r="AC39" s="192"/>
      <c r="AD39" s="193"/>
      <c r="AE39" s="196"/>
      <c r="AF39" s="199"/>
      <c r="AG39" s="200"/>
      <c r="AH39" s="199"/>
      <c r="AI39" s="200"/>
      <c r="AJ39" s="199"/>
      <c r="AK39" s="200"/>
      <c r="AL39" s="199"/>
      <c r="AM39" s="200"/>
      <c r="AN39" s="199"/>
      <c r="AO39" s="209"/>
      <c r="AP39" s="69" t="str">
        <f>IF(FL41&lt;&gt;"",IF(ISERROR(AND(FB45="",FD45="",FF45="",FH45="",FJ45="")),"E",IF(AND(FB45="",FD45="",FF45="",FH45="",FJ45=""),"","E")),"")</f>
        <v/>
      </c>
      <c r="AQ39" s="126"/>
      <c r="AR39" s="126"/>
      <c r="AS39" s="126"/>
      <c r="AT39" s="126"/>
      <c r="AU39" s="126"/>
      <c r="AV39" s="126"/>
      <c r="AW39" s="126"/>
      <c r="AX39" s="126"/>
      <c r="AY39" s="126"/>
      <c r="AZ39" s="126"/>
      <c r="BA39" s="126"/>
      <c r="BB39" s="126"/>
      <c r="BC39" s="126"/>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G39" s="126"/>
      <c r="CH39" s="126"/>
      <c r="CI39" s="126"/>
      <c r="CJ39" s="126"/>
      <c r="CK39" s="126"/>
      <c r="CL39" s="126"/>
      <c r="CM39" s="126"/>
      <c r="CN39" s="126"/>
      <c r="CO39" s="126"/>
      <c r="CP39" s="126"/>
      <c r="CQ39" s="126"/>
      <c r="CR39" s="126"/>
      <c r="CS39" s="126"/>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W39" s="126"/>
      <c r="DX39" s="126"/>
      <c r="DY39" s="126"/>
      <c r="DZ39" s="126"/>
      <c r="EA39" s="126"/>
      <c r="EB39" s="126"/>
      <c r="EC39" s="126"/>
      <c r="ED39" s="126"/>
      <c r="EE39" s="126"/>
      <c r="EF39" s="126"/>
      <c r="EG39" s="126"/>
      <c r="EH39" s="126"/>
      <c r="EI39" s="126"/>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row>
    <row r="40" spans="1:168" s="3" customFormat="1" ht="11.25" customHeight="1" thickBot="1">
      <c r="A40" s="192"/>
      <c r="B40" s="193"/>
      <c r="C40" s="175" t="str">
        <f>IF($D3="1P","E","E")</f>
        <v>E</v>
      </c>
      <c r="D40" s="201"/>
      <c r="E40" s="202"/>
      <c r="F40" s="201"/>
      <c r="G40" s="202"/>
      <c r="H40" s="201"/>
      <c r="I40" s="202"/>
      <c r="J40" s="201"/>
      <c r="K40" s="202"/>
      <c r="L40" s="201"/>
      <c r="M40" s="205"/>
      <c r="N40" s="69" t="str">
        <f>IF(CF41&lt;&gt;"",IF(ISERROR(AND(BV45="",BX45="",BZ45="",CB45="",CD45="")),"E",IF(AND(BV45="",BX45="",BZ45="",CB45="",CD45=""),"","E")),"")</f>
        <v/>
      </c>
      <c r="O40" s="192"/>
      <c r="P40" s="193"/>
      <c r="Q40" s="175" t="str">
        <f>IF($D3="1P","G","F")</f>
        <v>F</v>
      </c>
      <c r="R40" s="201"/>
      <c r="S40" s="202"/>
      <c r="T40" s="201"/>
      <c r="U40" s="202"/>
      <c r="V40" s="201"/>
      <c r="W40" s="202"/>
      <c r="X40" s="201"/>
      <c r="Y40" s="202"/>
      <c r="Z40" s="201"/>
      <c r="AA40" s="205"/>
      <c r="AB40" s="69" t="str">
        <f>IF(DV41&lt;&gt;"",IF(ISERROR(AND(DL45="",DN45="",DP45="",DQ45="",DT45="")),"E",IF(AND(DL45="",DN45="",DP45="",DR45="",DT45=""),"","E")),"")</f>
        <v/>
      </c>
      <c r="AC40" s="192"/>
      <c r="AD40" s="193"/>
      <c r="AE40" s="175" t="str">
        <f>IF($D3="1P","B","F")</f>
        <v>F</v>
      </c>
      <c r="AF40" s="201"/>
      <c r="AG40" s="202"/>
      <c r="AH40" s="201"/>
      <c r="AI40" s="202"/>
      <c r="AJ40" s="201"/>
      <c r="AK40" s="202"/>
      <c r="AL40" s="201"/>
      <c r="AM40" s="202"/>
      <c r="AN40" s="201"/>
      <c r="AO40" s="205"/>
      <c r="AP40" s="69" t="str">
        <f>IF(FL41&lt;&gt;"",IF(ISERROR(AND(FB45="",FD45="",FF45="",FH45="",FJ45="")),"E",IF(AND(FB45="",FD45="",FF45="",FH45="",FJ45=""),"","E")),"")</f>
        <v/>
      </c>
      <c r="AQ40" s="127"/>
      <c r="AR40" s="127"/>
      <c r="AS40" s="127"/>
      <c r="AT40" s="127"/>
      <c r="AU40" s="127"/>
      <c r="AV40" s="127"/>
      <c r="AW40" s="127"/>
      <c r="AX40" s="127"/>
      <c r="AY40" s="127"/>
      <c r="AZ40" s="127"/>
      <c r="BA40" s="127"/>
      <c r="BB40" s="127"/>
      <c r="BC40" s="127"/>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G40" s="127"/>
      <c r="CH40" s="127"/>
      <c r="CI40" s="127"/>
      <c r="CJ40" s="127"/>
      <c r="CK40" s="127"/>
      <c r="CL40" s="127"/>
      <c r="CM40" s="127"/>
      <c r="CN40" s="127"/>
      <c r="CO40" s="127"/>
      <c r="CP40" s="127"/>
      <c r="CQ40" s="127"/>
      <c r="CR40" s="127"/>
      <c r="CS40" s="127"/>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W40" s="127"/>
      <c r="DX40" s="127"/>
      <c r="DY40" s="127"/>
      <c r="DZ40" s="127"/>
      <c r="EA40" s="127"/>
      <c r="EB40" s="127"/>
      <c r="EC40" s="127"/>
      <c r="ED40" s="127"/>
      <c r="EE40" s="127"/>
      <c r="EF40" s="127"/>
      <c r="EG40" s="127"/>
      <c r="EH40" s="127"/>
      <c r="EI40" s="127"/>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row>
    <row r="41" spans="1:168" s="3" customFormat="1" ht="11.25" customHeight="1" thickBot="1">
      <c r="A41" s="194"/>
      <c r="B41" s="195"/>
      <c r="C41" s="207"/>
      <c r="D41" s="203"/>
      <c r="E41" s="204"/>
      <c r="F41" s="203"/>
      <c r="G41" s="204"/>
      <c r="H41" s="203"/>
      <c r="I41" s="204"/>
      <c r="J41" s="203"/>
      <c r="K41" s="204"/>
      <c r="L41" s="203"/>
      <c r="M41" s="206"/>
      <c r="N41" s="69" t="str">
        <f>IF(CF43&lt;&gt;"",IF(CF43="W",IF(SUM(IF(D40&gt;D38,1,0),IF(F40&gt;F38,1,0),IF(H40&gt;H38,1,0),IF(J40&gt;J38,1,0),IF(L40&gt;L38,1,0))&lt;&gt;3,"E",""),""),"")</f>
        <v/>
      </c>
      <c r="O41" s="194"/>
      <c r="P41" s="195"/>
      <c r="Q41" s="207"/>
      <c r="R41" s="203"/>
      <c r="S41" s="204"/>
      <c r="T41" s="203"/>
      <c r="U41" s="204"/>
      <c r="V41" s="203"/>
      <c r="W41" s="204"/>
      <c r="X41" s="203"/>
      <c r="Y41" s="204"/>
      <c r="Z41" s="203"/>
      <c r="AA41" s="206"/>
      <c r="AB41" s="69" t="str">
        <f>IF(DV43&lt;&gt;"",IF(DV43="W",IF(SUM(IF(R40&gt;R38,1,0),IF(T40&gt;T38,1,0),IF(V40&gt;V38,1,0),IF(X40&gt;X38,1,0),IF(Z40&gt;Z38,1,0))&lt;&gt;3,"E",""),""),"")</f>
        <v/>
      </c>
      <c r="AC41" s="194"/>
      <c r="AD41" s="195"/>
      <c r="AE41" s="207"/>
      <c r="AF41" s="203"/>
      <c r="AG41" s="204"/>
      <c r="AH41" s="203"/>
      <c r="AI41" s="204"/>
      <c r="AJ41" s="203"/>
      <c r="AK41" s="204"/>
      <c r="AL41" s="203"/>
      <c r="AM41" s="204"/>
      <c r="AN41" s="203"/>
      <c r="AO41" s="206"/>
      <c r="AP41" s="69" t="str">
        <f>IF(FL43&lt;&gt;"",IF(FL43="W",IF(SUM(IF(AF40&gt;AF38,1,0),IF(AH40&gt;AH38,1,0),IF(AJ40&gt;AJ38,1,0),IF(AL40&gt;AL38,1,0),IF(AN40&gt;AN38,1,0))&lt;&gt;3,"E",""),""),"")</f>
        <v/>
      </c>
      <c r="AQ41" s="154" t="str">
        <f>CONCATENATE($A5," ",$D5,","," ",$F3)</f>
        <v>Group: 1, Women's Singles</v>
      </c>
      <c r="AR41" s="155"/>
      <c r="AS41" s="155"/>
      <c r="AT41" s="155"/>
      <c r="AU41" s="155"/>
      <c r="AV41" s="155"/>
      <c r="AW41" s="155"/>
      <c r="AX41" s="155"/>
      <c r="AY41" s="155"/>
      <c r="AZ41" s="155"/>
      <c r="BA41" s="155"/>
      <c r="BB41" s="155"/>
      <c r="BC41" s="156"/>
      <c r="BD41" s="163">
        <f>A38</f>
        <v>5</v>
      </c>
      <c r="BE41" s="164"/>
      <c r="BF41" s="183" t="str">
        <f>C38</f>
        <v>B</v>
      </c>
      <c r="BG41" s="185" t="str">
        <f>IF(VLOOKUP($BF41,$A7:$C19,3,FALSE)=0,"",CONCATENATE(VLOOKUP(VLOOKUP($BF41,$A7:$C19,3,FALSE),Players!$J:$N,4,FALSE)," ",VLOOKUP($BF41,$A7:$C19,3,FALSE)," ",IF(ISERROR(VLOOKUP(VLOOKUP($BF41,$A7:$C19,3,FALSE),Players!$J:$N,5,FALSE)),"()",CONCATENATE("(",VLOOKUP(VLOOKUP($BF41,$A7:$C19,3,FALSE),Players!$J:$N,5,FALSE),")"))))</f>
        <v/>
      </c>
      <c r="BH41" s="186"/>
      <c r="BI41" s="186"/>
      <c r="BJ41" s="186"/>
      <c r="BK41" s="186"/>
      <c r="BL41" s="186"/>
      <c r="BM41" s="186"/>
      <c r="BN41" s="186"/>
      <c r="BO41" s="186"/>
      <c r="BP41" s="186"/>
      <c r="BQ41" s="186"/>
      <c r="BR41" s="186"/>
      <c r="BS41" s="186"/>
      <c r="BT41" s="186"/>
      <c r="BU41" s="187"/>
      <c r="BV41" s="170" t="str">
        <f>IF(D38&lt;&gt;"",D38,"")</f>
        <v/>
      </c>
      <c r="BW41" s="171"/>
      <c r="BX41" s="335" t="str">
        <f>IF(F38&lt;&gt;"",F38,"")</f>
        <v/>
      </c>
      <c r="BY41" s="171"/>
      <c r="BZ41" s="335" t="str">
        <f>IF(H38&lt;&gt;"",H38,"")</f>
        <v/>
      </c>
      <c r="CA41" s="171"/>
      <c r="CB41" s="335" t="str">
        <f>IF(J38&lt;&gt;"",J38,"")</f>
        <v/>
      </c>
      <c r="CC41" s="171"/>
      <c r="CD41" s="335" t="str">
        <f>IF(L38&lt;&gt;"",L38,"")</f>
        <v/>
      </c>
      <c r="CE41" s="337"/>
      <c r="CF41" s="174" t="str">
        <f>IF($CD41=$CD43,IF($CB41=$CB43,IF($BZ41&lt;&gt;"",IF($BZ41&gt;$BZ43,"W","L"),""),IF($CB41&gt;$CB43,"W","L")),IF($CD41&gt;$CD43,"W","L"))</f>
        <v/>
      </c>
      <c r="CG41" s="154" t="str">
        <f>CONCATENATE($A5," ",$D5,","," ",$F3)</f>
        <v>Group: 1, Women's Singles</v>
      </c>
      <c r="CH41" s="155"/>
      <c r="CI41" s="155"/>
      <c r="CJ41" s="155"/>
      <c r="CK41" s="155"/>
      <c r="CL41" s="155"/>
      <c r="CM41" s="155"/>
      <c r="CN41" s="155"/>
      <c r="CO41" s="155"/>
      <c r="CP41" s="155"/>
      <c r="CQ41" s="155"/>
      <c r="CR41" s="155"/>
      <c r="CS41" s="156"/>
      <c r="CT41" s="163">
        <f>O38</f>
        <v>12</v>
      </c>
      <c r="CU41" s="164"/>
      <c r="CV41" s="183" t="str">
        <f>Q38</f>
        <v>B</v>
      </c>
      <c r="CW41" s="185" t="str">
        <f>IF(VLOOKUP($CV41,$A7:$C19,3,FALSE)=0,"",CONCATENATE(VLOOKUP(VLOOKUP($CV41,$A7:$C19,3,FALSE),Players!$J:$N,4,FALSE)," ",VLOOKUP($CV41,$A7:$C19,3,FALSE)," ",IF(ISERROR(VLOOKUP(VLOOKUP($CV41,$A7:$C19,3,FALSE),Players!$J:$N,5,FALSE)),"()",CONCATENATE("(",VLOOKUP(VLOOKUP($CV41,$A7:$C19,3,FALSE),Players!$J:$N,5,FALSE),")"))))</f>
        <v/>
      </c>
      <c r="CX41" s="186"/>
      <c r="CY41" s="186"/>
      <c r="CZ41" s="186"/>
      <c r="DA41" s="186"/>
      <c r="DB41" s="186"/>
      <c r="DC41" s="186"/>
      <c r="DD41" s="186"/>
      <c r="DE41" s="186"/>
      <c r="DF41" s="186"/>
      <c r="DG41" s="186"/>
      <c r="DH41" s="186"/>
      <c r="DI41" s="186"/>
      <c r="DJ41" s="186"/>
      <c r="DK41" s="187"/>
      <c r="DL41" s="170" t="str">
        <f>IF(R38&lt;&gt;"",R38,"")</f>
        <v/>
      </c>
      <c r="DM41" s="171"/>
      <c r="DN41" s="335" t="str">
        <f>IF(T38&lt;&gt;"",T38,"")</f>
        <v/>
      </c>
      <c r="DO41" s="171"/>
      <c r="DP41" s="335" t="str">
        <f>IF(V38&lt;&gt;"",V38,"")</f>
        <v/>
      </c>
      <c r="DQ41" s="171"/>
      <c r="DR41" s="335" t="str">
        <f>IF(X38&lt;&gt;"",X38,"")</f>
        <v/>
      </c>
      <c r="DS41" s="171"/>
      <c r="DT41" s="335" t="str">
        <f>IF(Z38&lt;&gt;"",Z38,"")</f>
        <v/>
      </c>
      <c r="DU41" s="337"/>
      <c r="DV41" s="174" t="str">
        <f>IF($DT41=$DT43,IF($DR41=$DR43,IF($DP41&lt;&gt;"",IF($DP41&gt;$DP43,"W","L"),""),IF($DR41&gt;$DR43,"W","L")),IF($DT41&gt;$DT43,"W","L"))</f>
        <v/>
      </c>
      <c r="DW41" s="154" t="str">
        <f>CONCATENATE($A5," ",$D5,","," ",$F3)</f>
        <v>Group: 1, Women's Singles</v>
      </c>
      <c r="DX41" s="155"/>
      <c r="DY41" s="155"/>
      <c r="DZ41" s="155"/>
      <c r="EA41" s="155"/>
      <c r="EB41" s="155"/>
      <c r="EC41" s="155"/>
      <c r="ED41" s="155"/>
      <c r="EE41" s="155"/>
      <c r="EF41" s="155"/>
      <c r="EG41" s="155"/>
      <c r="EH41" s="155"/>
      <c r="EI41" s="156"/>
      <c r="EJ41" s="163">
        <f>AC38</f>
        <v>19</v>
      </c>
      <c r="EK41" s="164"/>
      <c r="EL41" s="183" t="str">
        <f>AE38</f>
        <v>A</v>
      </c>
      <c r="EM41" s="185" t="str">
        <f>IF(VLOOKUP($EL41,$A7:$C19,3,FALSE)=0,"",CONCATENATE(VLOOKUP(VLOOKUP($EL41,$A7:$C19,3,FALSE),Players!$J:$N,4,FALSE)," ",VLOOKUP($EL41,$A7:$C19,3,FALSE)," ",IF(ISERROR(VLOOKUP(VLOOKUP($EL41,$A7:$C19,3,FALSE),Players!$J:$N,5,FALSE)),"()",CONCATENATE("(",VLOOKUP(VLOOKUP($EL41,$A7:$C19,3,FALSE),Players!$J:$N,5,FALSE),")"))))</f>
        <v/>
      </c>
      <c r="EN41" s="186"/>
      <c r="EO41" s="186"/>
      <c r="EP41" s="186"/>
      <c r="EQ41" s="186"/>
      <c r="ER41" s="186"/>
      <c r="ES41" s="186"/>
      <c r="ET41" s="186"/>
      <c r="EU41" s="186"/>
      <c r="EV41" s="186"/>
      <c r="EW41" s="186"/>
      <c r="EX41" s="186"/>
      <c r="EY41" s="186"/>
      <c r="EZ41" s="186"/>
      <c r="FA41" s="187"/>
      <c r="FB41" s="170" t="str">
        <f>IF(AF38&lt;&gt;"",AF38,"")</f>
        <v/>
      </c>
      <c r="FC41" s="171"/>
      <c r="FD41" s="335" t="str">
        <f>IF(AH38&lt;&gt;"",AH38,"")</f>
        <v/>
      </c>
      <c r="FE41" s="171"/>
      <c r="FF41" s="335" t="str">
        <f>IF(AJ38&lt;&gt;"",AJ38,"")</f>
        <v/>
      </c>
      <c r="FG41" s="171"/>
      <c r="FH41" s="335" t="str">
        <f>IF(AL38&lt;&gt;"",AL38,"")</f>
        <v/>
      </c>
      <c r="FI41" s="171"/>
      <c r="FJ41" s="335" t="str">
        <f>IF(AN38&lt;&gt;"",AN38,"")</f>
        <v/>
      </c>
      <c r="FK41" s="337"/>
      <c r="FL41" s="174" t="str">
        <f>IF($FJ41=$FJ43,IF($FH41=$FH43,IF($FF41&lt;&gt;"",IF($FF41&gt;$FF43,"W","L"),""),IF($FH41&gt;$FH43,"W","L")),IF($FJ41&gt;$FJ43,"W","L"))</f>
        <v/>
      </c>
    </row>
    <row r="42" spans="1:168" s="3" customFormat="1" ht="11.25" customHeight="1">
      <c r="A42" s="170">
        <v>6</v>
      </c>
      <c r="B42" s="191"/>
      <c r="C42" s="183" t="str">
        <f>IF($D3="1P","C","C")</f>
        <v>C</v>
      </c>
      <c r="D42" s="197"/>
      <c r="E42" s="198"/>
      <c r="F42" s="197"/>
      <c r="G42" s="198"/>
      <c r="H42" s="197"/>
      <c r="I42" s="198"/>
      <c r="J42" s="197"/>
      <c r="K42" s="198"/>
      <c r="L42" s="197"/>
      <c r="M42" s="208"/>
      <c r="N42" s="69" t="str">
        <f>IF(CF51&lt;&gt;"",IF(CF51="W",IF(SUM(IF(D42&gt;D44,1,0),IF(F42&gt;F44,1,0),IF(H42&gt;H44,1,0),IF(J42&gt;J44,1,0),IF(L42&gt;L44,1,0))&lt;&gt;3,"E",""),""),"")</f>
        <v/>
      </c>
      <c r="O42" s="170">
        <v>13</v>
      </c>
      <c r="P42" s="191"/>
      <c r="Q42" s="183" t="str">
        <f>IF($D3="1P","A","A")</f>
        <v>A</v>
      </c>
      <c r="R42" s="197"/>
      <c r="S42" s="198"/>
      <c r="T42" s="197"/>
      <c r="U42" s="198"/>
      <c r="V42" s="197"/>
      <c r="W42" s="198"/>
      <c r="X42" s="197"/>
      <c r="Y42" s="198"/>
      <c r="Z42" s="197"/>
      <c r="AA42" s="208"/>
      <c r="AB42" s="69" t="str">
        <f>IF(DV51&lt;&gt;"",IF(DV51="W",IF(SUM(IF(R42&gt;R44,1,0),IF(T42&gt;T44,1,0),IF(V42&gt;V44,1,0),IF(X42&gt;X44,1,0),IF(Z42&gt;Z44,1,0))&lt;&gt;3,"E",""),""),"")</f>
        <v/>
      </c>
      <c r="AC42" s="170">
        <v>20</v>
      </c>
      <c r="AD42" s="191"/>
      <c r="AE42" s="183" t="str">
        <f>IF($D3="1P","D","E")</f>
        <v>E</v>
      </c>
      <c r="AF42" s="197"/>
      <c r="AG42" s="198"/>
      <c r="AH42" s="197"/>
      <c r="AI42" s="198"/>
      <c r="AJ42" s="197"/>
      <c r="AK42" s="198"/>
      <c r="AL42" s="197"/>
      <c r="AM42" s="198"/>
      <c r="AN42" s="197"/>
      <c r="AO42" s="208"/>
      <c r="AP42" s="69" t="str">
        <f>IF(FL51&lt;&gt;"",IF(FL51="W",IF(SUM(IF(AF42&gt;AF44,1,0),IF(AH42&gt;AH44,1,0),IF(AJ42&gt;AJ44,1,0),IF(AL42&gt;AL44,1,0),IF(AN42&gt;AN44,1,0))&lt;&gt;3,"E",""),""),"")</f>
        <v/>
      </c>
      <c r="AQ42" s="157"/>
      <c r="AR42" s="158"/>
      <c r="AS42" s="158"/>
      <c r="AT42" s="158"/>
      <c r="AU42" s="158"/>
      <c r="AV42" s="158"/>
      <c r="AW42" s="158"/>
      <c r="AX42" s="158"/>
      <c r="AY42" s="158"/>
      <c r="AZ42" s="158"/>
      <c r="BA42" s="158"/>
      <c r="BB42" s="158"/>
      <c r="BC42" s="159"/>
      <c r="BD42" s="165"/>
      <c r="BE42" s="166"/>
      <c r="BF42" s="184"/>
      <c r="BG42" s="188"/>
      <c r="BH42" s="189"/>
      <c r="BI42" s="189"/>
      <c r="BJ42" s="189"/>
      <c r="BK42" s="189"/>
      <c r="BL42" s="189"/>
      <c r="BM42" s="189"/>
      <c r="BN42" s="189"/>
      <c r="BO42" s="189"/>
      <c r="BP42" s="189"/>
      <c r="BQ42" s="189"/>
      <c r="BR42" s="189"/>
      <c r="BS42" s="189"/>
      <c r="BT42" s="189"/>
      <c r="BU42" s="190"/>
      <c r="BV42" s="172"/>
      <c r="BW42" s="173"/>
      <c r="BX42" s="336"/>
      <c r="BY42" s="173"/>
      <c r="BZ42" s="336"/>
      <c r="CA42" s="173"/>
      <c r="CB42" s="336"/>
      <c r="CC42" s="173"/>
      <c r="CD42" s="336"/>
      <c r="CE42" s="338"/>
      <c r="CF42" s="174"/>
      <c r="CG42" s="157"/>
      <c r="CH42" s="158"/>
      <c r="CI42" s="158"/>
      <c r="CJ42" s="158"/>
      <c r="CK42" s="158"/>
      <c r="CL42" s="158"/>
      <c r="CM42" s="158"/>
      <c r="CN42" s="158"/>
      <c r="CO42" s="158"/>
      <c r="CP42" s="158"/>
      <c r="CQ42" s="158"/>
      <c r="CR42" s="158"/>
      <c r="CS42" s="159"/>
      <c r="CT42" s="165"/>
      <c r="CU42" s="166"/>
      <c r="CV42" s="184"/>
      <c r="CW42" s="188"/>
      <c r="CX42" s="189"/>
      <c r="CY42" s="189"/>
      <c r="CZ42" s="189"/>
      <c r="DA42" s="189"/>
      <c r="DB42" s="189"/>
      <c r="DC42" s="189"/>
      <c r="DD42" s="189"/>
      <c r="DE42" s="189"/>
      <c r="DF42" s="189"/>
      <c r="DG42" s="189"/>
      <c r="DH42" s="189"/>
      <c r="DI42" s="189"/>
      <c r="DJ42" s="189"/>
      <c r="DK42" s="190"/>
      <c r="DL42" s="172"/>
      <c r="DM42" s="173"/>
      <c r="DN42" s="336"/>
      <c r="DO42" s="173"/>
      <c r="DP42" s="336"/>
      <c r="DQ42" s="173"/>
      <c r="DR42" s="336"/>
      <c r="DS42" s="173"/>
      <c r="DT42" s="336"/>
      <c r="DU42" s="338"/>
      <c r="DV42" s="174"/>
      <c r="DW42" s="157"/>
      <c r="DX42" s="158"/>
      <c r="DY42" s="158"/>
      <c r="DZ42" s="158"/>
      <c r="EA42" s="158"/>
      <c r="EB42" s="158"/>
      <c r="EC42" s="158"/>
      <c r="ED42" s="158"/>
      <c r="EE42" s="158"/>
      <c r="EF42" s="158"/>
      <c r="EG42" s="158"/>
      <c r="EH42" s="158"/>
      <c r="EI42" s="159"/>
      <c r="EJ42" s="165"/>
      <c r="EK42" s="166"/>
      <c r="EL42" s="184"/>
      <c r="EM42" s="188"/>
      <c r="EN42" s="189"/>
      <c r="EO42" s="189"/>
      <c r="EP42" s="189"/>
      <c r="EQ42" s="189"/>
      <c r="ER42" s="189"/>
      <c r="ES42" s="189"/>
      <c r="ET42" s="189"/>
      <c r="EU42" s="189"/>
      <c r="EV42" s="189"/>
      <c r="EW42" s="189"/>
      <c r="EX42" s="189"/>
      <c r="EY42" s="189"/>
      <c r="EZ42" s="189"/>
      <c r="FA42" s="190"/>
      <c r="FB42" s="172"/>
      <c r="FC42" s="173"/>
      <c r="FD42" s="336"/>
      <c r="FE42" s="173"/>
      <c r="FF42" s="336"/>
      <c r="FG42" s="173"/>
      <c r="FH42" s="336"/>
      <c r="FI42" s="173"/>
      <c r="FJ42" s="336"/>
      <c r="FK42" s="338"/>
      <c r="FL42" s="174"/>
    </row>
    <row r="43" spans="1:168" s="3" customFormat="1" ht="11.25" customHeight="1">
      <c r="A43" s="192"/>
      <c r="B43" s="193"/>
      <c r="C43" s="196"/>
      <c r="D43" s="199"/>
      <c r="E43" s="200"/>
      <c r="F43" s="199"/>
      <c r="G43" s="200"/>
      <c r="H43" s="199"/>
      <c r="I43" s="200"/>
      <c r="J43" s="199"/>
      <c r="K43" s="200"/>
      <c r="L43" s="199"/>
      <c r="M43" s="209"/>
      <c r="N43" s="69" t="str">
        <f>IF(CF51&lt;&gt;"",IF(ISERROR(AND(BV55="",BX55="",BZ55="",CB55="",CD55="")),"E",IF(AND(BV55="",BX55="",BZ55="",CB55="",CD55=""),"","E")),"")</f>
        <v/>
      </c>
      <c r="O43" s="192"/>
      <c r="P43" s="193"/>
      <c r="Q43" s="196"/>
      <c r="R43" s="199"/>
      <c r="S43" s="200"/>
      <c r="T43" s="199"/>
      <c r="U43" s="200"/>
      <c r="V43" s="199"/>
      <c r="W43" s="200"/>
      <c r="X43" s="199"/>
      <c r="Y43" s="200"/>
      <c r="Z43" s="199"/>
      <c r="AA43" s="209"/>
      <c r="AB43" s="69" t="str">
        <f>IF(DV51&lt;&gt;"",IF(ISERROR(AND(DL55="",DN55="",DP55="",DQ55="",DT55="")),"E",IF(AND(DL55="",DN55="",DP55="",DR55="",DT55=""),"","E")),"")</f>
        <v/>
      </c>
      <c r="AC43" s="192"/>
      <c r="AD43" s="193"/>
      <c r="AE43" s="196"/>
      <c r="AF43" s="199"/>
      <c r="AG43" s="200"/>
      <c r="AH43" s="199"/>
      <c r="AI43" s="200"/>
      <c r="AJ43" s="199"/>
      <c r="AK43" s="200"/>
      <c r="AL43" s="199"/>
      <c r="AM43" s="200"/>
      <c r="AN43" s="199"/>
      <c r="AO43" s="209"/>
      <c r="AP43" s="69" t="str">
        <f>IF(FL51&lt;&gt;"",IF(ISERROR(AND(FB55="",FD55="",FF55="",FH55="",FJ55="")),"E",IF(AND(FB55="",FD55="",FF55="",FH55="",FJ55=""),"","E")),"")</f>
        <v/>
      </c>
      <c r="AQ43" s="157"/>
      <c r="AR43" s="158"/>
      <c r="AS43" s="158"/>
      <c r="AT43" s="158"/>
      <c r="AU43" s="158"/>
      <c r="AV43" s="158"/>
      <c r="AW43" s="158"/>
      <c r="AX43" s="158"/>
      <c r="AY43" s="158"/>
      <c r="AZ43" s="158"/>
      <c r="BA43" s="158"/>
      <c r="BB43" s="158"/>
      <c r="BC43" s="159"/>
      <c r="BD43" s="165"/>
      <c r="BE43" s="166"/>
      <c r="BF43" s="175" t="str">
        <f>C40</f>
        <v>E</v>
      </c>
      <c r="BG43" s="177" t="str">
        <f>IF(VLOOKUP($BF43,$A7:$C19,3,FALSE)=0,"",CONCATENATE(VLOOKUP(VLOOKUP($BF43,$A7:$C19,3,FALSE),Players!$J:$N,4,FALSE)," ",VLOOKUP($BF43,$A7:$C19,3,FALSE)," ",IF(ISERROR(VLOOKUP(VLOOKUP($BF43,$A7:$C19,3,FALSE),Players!$J:$N,5,FALSE)),"()",CONCATENATE("(",VLOOKUP(VLOOKUP($BF43,$A7:$C19,3,FALSE),Players!$J:$N,5,FALSE),")"))))</f>
        <v/>
      </c>
      <c r="BH43" s="178"/>
      <c r="BI43" s="178"/>
      <c r="BJ43" s="178"/>
      <c r="BK43" s="178"/>
      <c r="BL43" s="178"/>
      <c r="BM43" s="178"/>
      <c r="BN43" s="178"/>
      <c r="BO43" s="178"/>
      <c r="BP43" s="178"/>
      <c r="BQ43" s="178"/>
      <c r="BR43" s="178"/>
      <c r="BS43" s="178"/>
      <c r="BT43" s="178"/>
      <c r="BU43" s="179"/>
      <c r="BV43" s="150" t="str">
        <f>IF(D40&lt;&gt;"",D40,"")</f>
        <v/>
      </c>
      <c r="BW43" s="151"/>
      <c r="BX43" s="288" t="str">
        <f>IF(F40&lt;&gt;"",F40,"")</f>
        <v/>
      </c>
      <c r="BY43" s="151"/>
      <c r="BZ43" s="288" t="str">
        <f>IF(H40&lt;&gt;"",H40,"")</f>
        <v/>
      </c>
      <c r="CA43" s="151"/>
      <c r="CB43" s="288" t="str">
        <f>IF(J40&lt;&gt;"",J40,"")</f>
        <v/>
      </c>
      <c r="CC43" s="151"/>
      <c r="CD43" s="288" t="str">
        <f>IF(L40&lt;&gt;"",L40,"")</f>
        <v/>
      </c>
      <c r="CE43" s="332"/>
      <c r="CF43" s="174" t="str">
        <f>IF($CF41&lt;&gt;"",IF(CF41="W","L","W"),"")</f>
        <v/>
      </c>
      <c r="CG43" s="157"/>
      <c r="CH43" s="158"/>
      <c r="CI43" s="158"/>
      <c r="CJ43" s="158"/>
      <c r="CK43" s="158"/>
      <c r="CL43" s="158"/>
      <c r="CM43" s="158"/>
      <c r="CN43" s="158"/>
      <c r="CO43" s="158"/>
      <c r="CP43" s="158"/>
      <c r="CQ43" s="158"/>
      <c r="CR43" s="158"/>
      <c r="CS43" s="159"/>
      <c r="CT43" s="165"/>
      <c r="CU43" s="166"/>
      <c r="CV43" s="175" t="str">
        <f>Q40</f>
        <v>F</v>
      </c>
      <c r="CW43" s="177" t="str">
        <f>IF(VLOOKUP($CV43,$A7:$C19,3,FALSE)=0,"",CONCATENATE(VLOOKUP(VLOOKUP($CV43,$A7:$C19,3,FALSE),Players!$J:$N,4,FALSE)," ",VLOOKUP($CV43,$A7:$C19,3,FALSE)," ",IF(ISERROR(VLOOKUP(VLOOKUP($CV43,$A7:$C19,3,FALSE),Players!$J:$N,5,FALSE)),"()",CONCATENATE("(",VLOOKUP(VLOOKUP($CV43,$A7:$C19,3,FALSE),Players!$J:$N,5,FALSE),")"))))</f>
        <v/>
      </c>
      <c r="CX43" s="178"/>
      <c r="CY43" s="178"/>
      <c r="CZ43" s="178"/>
      <c r="DA43" s="178"/>
      <c r="DB43" s="178"/>
      <c r="DC43" s="178"/>
      <c r="DD43" s="178"/>
      <c r="DE43" s="178"/>
      <c r="DF43" s="178"/>
      <c r="DG43" s="178"/>
      <c r="DH43" s="178"/>
      <c r="DI43" s="178"/>
      <c r="DJ43" s="178"/>
      <c r="DK43" s="179"/>
      <c r="DL43" s="150" t="str">
        <f>IF(R40&lt;&gt;"",R40,"")</f>
        <v/>
      </c>
      <c r="DM43" s="151"/>
      <c r="DN43" s="288" t="str">
        <f>IF(T40&lt;&gt;"",T40,"")</f>
        <v/>
      </c>
      <c r="DO43" s="151"/>
      <c r="DP43" s="288" t="str">
        <f>IF(V40&lt;&gt;"",V40,"")</f>
        <v/>
      </c>
      <c r="DQ43" s="151"/>
      <c r="DR43" s="288" t="str">
        <f>IF(X40&lt;&gt;"",X40,"")</f>
        <v/>
      </c>
      <c r="DS43" s="151"/>
      <c r="DT43" s="288" t="str">
        <f>IF(Z40&lt;&gt;"",Z40,"")</f>
        <v/>
      </c>
      <c r="DU43" s="332"/>
      <c r="DV43" s="174" t="str">
        <f>IF($DV41&lt;&gt;"",IF(DV41="W","L","W"),"")</f>
        <v/>
      </c>
      <c r="DW43" s="157"/>
      <c r="DX43" s="158"/>
      <c r="DY43" s="158"/>
      <c r="DZ43" s="158"/>
      <c r="EA43" s="158"/>
      <c r="EB43" s="158"/>
      <c r="EC43" s="158"/>
      <c r="ED43" s="158"/>
      <c r="EE43" s="158"/>
      <c r="EF43" s="158"/>
      <c r="EG43" s="158"/>
      <c r="EH43" s="158"/>
      <c r="EI43" s="159"/>
      <c r="EJ43" s="165"/>
      <c r="EK43" s="166"/>
      <c r="EL43" s="175" t="str">
        <f>AE40</f>
        <v>F</v>
      </c>
      <c r="EM43" s="177" t="str">
        <f>IF(VLOOKUP($EL43,$A7:$C19,3,FALSE)=0,"",CONCATENATE(VLOOKUP(VLOOKUP($EL43,$A7:$C19,3,FALSE),Players!$J:$N,4,FALSE)," ",VLOOKUP($EL43,$A7:$C19,3,FALSE)," ",IF(ISERROR(VLOOKUP(VLOOKUP($EL43,$A7:$C19,3,FALSE),Players!$J:$N,5,FALSE)),"()",CONCATENATE("(",VLOOKUP(VLOOKUP($EL43,$A7:$C19,3,FALSE),Players!$J:$N,5,FALSE),")"))))</f>
        <v/>
      </c>
      <c r="EN43" s="178"/>
      <c r="EO43" s="178"/>
      <c r="EP43" s="178"/>
      <c r="EQ43" s="178"/>
      <c r="ER43" s="178"/>
      <c r="ES43" s="178"/>
      <c r="ET43" s="178"/>
      <c r="EU43" s="178"/>
      <c r="EV43" s="178"/>
      <c r="EW43" s="178"/>
      <c r="EX43" s="178"/>
      <c r="EY43" s="178"/>
      <c r="EZ43" s="178"/>
      <c r="FA43" s="179"/>
      <c r="FB43" s="150" t="str">
        <f>IF(AF40&lt;&gt;"",AF40,"")</f>
        <v/>
      </c>
      <c r="FC43" s="151"/>
      <c r="FD43" s="288" t="str">
        <f>IF(AH40&lt;&gt;"",AH40,"")</f>
        <v/>
      </c>
      <c r="FE43" s="151"/>
      <c r="FF43" s="288" t="str">
        <f>IF(AJ40&lt;&gt;"",AJ40,"")</f>
        <v/>
      </c>
      <c r="FG43" s="151"/>
      <c r="FH43" s="288" t="str">
        <f>IF(AL40&lt;&gt;"",AL40,"")</f>
        <v/>
      </c>
      <c r="FI43" s="151"/>
      <c r="FJ43" s="288" t="str">
        <f>IF(AN40&lt;&gt;"",AN40,"")</f>
        <v/>
      </c>
      <c r="FK43" s="332"/>
      <c r="FL43" s="174" t="str">
        <f>IF($FL41&lt;&gt;"",IF(FL41="W","L","W"),"")</f>
        <v/>
      </c>
    </row>
    <row r="44" spans="1:168" s="3" customFormat="1" ht="11.25" customHeight="1" thickBot="1">
      <c r="A44" s="192"/>
      <c r="B44" s="193"/>
      <c r="C44" s="175" t="str">
        <f>IF($D3="1P","D","D")</f>
        <v>D</v>
      </c>
      <c r="D44" s="201"/>
      <c r="E44" s="202"/>
      <c r="F44" s="201"/>
      <c r="G44" s="202"/>
      <c r="H44" s="201"/>
      <c r="I44" s="202"/>
      <c r="J44" s="201"/>
      <c r="K44" s="202"/>
      <c r="L44" s="201"/>
      <c r="M44" s="205"/>
      <c r="N44" s="69" t="str">
        <f>IF(CF51&lt;&gt;"",IF(ISERROR(AND(BV55="",BX55="",BZ55="",CB55="",CD55="")),"E",IF(AND(BV55="",BX55="",BZ55="",CB55="",CD55=""),"","E")),"")</f>
        <v/>
      </c>
      <c r="O44" s="192"/>
      <c r="P44" s="193"/>
      <c r="Q44" s="175" t="str">
        <f>IF($D3="1P","D","C")</f>
        <v>C</v>
      </c>
      <c r="R44" s="201"/>
      <c r="S44" s="202"/>
      <c r="T44" s="201"/>
      <c r="U44" s="202"/>
      <c r="V44" s="201"/>
      <c r="W44" s="202"/>
      <c r="X44" s="201"/>
      <c r="Y44" s="202"/>
      <c r="Z44" s="201"/>
      <c r="AA44" s="205"/>
      <c r="AB44" s="69" t="str">
        <f>IF(DV51&lt;&gt;"",IF(ISERROR(AND(DL55="",DN55="",DP55="",DQ55="",DT55="")),"E",IF(AND(DL55="",DN55="",DP55="",DR55="",DT55=""),"","E")),"")</f>
        <v/>
      </c>
      <c r="AC44" s="192"/>
      <c r="AD44" s="193"/>
      <c r="AE44" s="175" t="str">
        <f>IF($D3="1P","G","G")</f>
        <v>G</v>
      </c>
      <c r="AF44" s="201"/>
      <c r="AG44" s="202"/>
      <c r="AH44" s="201"/>
      <c r="AI44" s="202"/>
      <c r="AJ44" s="201"/>
      <c r="AK44" s="202"/>
      <c r="AL44" s="201"/>
      <c r="AM44" s="202"/>
      <c r="AN44" s="201"/>
      <c r="AO44" s="205"/>
      <c r="AP44" s="69" t="str">
        <f>IF(FL51&lt;&gt;"",IF(ISERROR(AND(FB55="",FD55="",FF55="",FH55="",FJ55="")),"E",IF(AND(FB55="",FD55="",FF55="",FH55="",FJ55=""),"","E")),"")</f>
        <v/>
      </c>
      <c r="AQ44" s="160"/>
      <c r="AR44" s="161"/>
      <c r="AS44" s="161"/>
      <c r="AT44" s="161"/>
      <c r="AU44" s="161"/>
      <c r="AV44" s="161"/>
      <c r="AW44" s="161"/>
      <c r="AX44" s="161"/>
      <c r="AY44" s="161"/>
      <c r="AZ44" s="161"/>
      <c r="BA44" s="161"/>
      <c r="BB44" s="161"/>
      <c r="BC44" s="162"/>
      <c r="BD44" s="167"/>
      <c r="BE44" s="168"/>
      <c r="BF44" s="176"/>
      <c r="BG44" s="180"/>
      <c r="BH44" s="181"/>
      <c r="BI44" s="181"/>
      <c r="BJ44" s="181"/>
      <c r="BK44" s="181"/>
      <c r="BL44" s="181"/>
      <c r="BM44" s="181"/>
      <c r="BN44" s="181"/>
      <c r="BO44" s="181"/>
      <c r="BP44" s="181"/>
      <c r="BQ44" s="181"/>
      <c r="BR44" s="181"/>
      <c r="BS44" s="181"/>
      <c r="BT44" s="181"/>
      <c r="BU44" s="182"/>
      <c r="BV44" s="152"/>
      <c r="BW44" s="153"/>
      <c r="BX44" s="333"/>
      <c r="BY44" s="153"/>
      <c r="BZ44" s="333"/>
      <c r="CA44" s="153"/>
      <c r="CB44" s="333"/>
      <c r="CC44" s="153"/>
      <c r="CD44" s="333"/>
      <c r="CE44" s="334"/>
      <c r="CF44" s="174"/>
      <c r="CG44" s="160"/>
      <c r="CH44" s="161"/>
      <c r="CI44" s="161"/>
      <c r="CJ44" s="161"/>
      <c r="CK44" s="161"/>
      <c r="CL44" s="161"/>
      <c r="CM44" s="161"/>
      <c r="CN44" s="161"/>
      <c r="CO44" s="161"/>
      <c r="CP44" s="161"/>
      <c r="CQ44" s="161"/>
      <c r="CR44" s="161"/>
      <c r="CS44" s="162"/>
      <c r="CT44" s="167"/>
      <c r="CU44" s="168"/>
      <c r="CV44" s="176"/>
      <c r="CW44" s="180"/>
      <c r="CX44" s="181"/>
      <c r="CY44" s="181"/>
      <c r="CZ44" s="181"/>
      <c r="DA44" s="181"/>
      <c r="DB44" s="181"/>
      <c r="DC44" s="181"/>
      <c r="DD44" s="181"/>
      <c r="DE44" s="181"/>
      <c r="DF44" s="181"/>
      <c r="DG44" s="181"/>
      <c r="DH44" s="181"/>
      <c r="DI44" s="181"/>
      <c r="DJ44" s="181"/>
      <c r="DK44" s="182"/>
      <c r="DL44" s="152"/>
      <c r="DM44" s="153"/>
      <c r="DN44" s="333"/>
      <c r="DO44" s="153"/>
      <c r="DP44" s="333"/>
      <c r="DQ44" s="153"/>
      <c r="DR44" s="333"/>
      <c r="DS44" s="153"/>
      <c r="DT44" s="333"/>
      <c r="DU44" s="334"/>
      <c r="DV44" s="174"/>
      <c r="DW44" s="160"/>
      <c r="DX44" s="161"/>
      <c r="DY44" s="161"/>
      <c r="DZ44" s="161"/>
      <c r="EA44" s="161"/>
      <c r="EB44" s="161"/>
      <c r="EC44" s="161"/>
      <c r="ED44" s="161"/>
      <c r="EE44" s="161"/>
      <c r="EF44" s="161"/>
      <c r="EG44" s="161"/>
      <c r="EH44" s="161"/>
      <c r="EI44" s="162"/>
      <c r="EJ44" s="167"/>
      <c r="EK44" s="168"/>
      <c r="EL44" s="176"/>
      <c r="EM44" s="180"/>
      <c r="EN44" s="181"/>
      <c r="EO44" s="181"/>
      <c r="EP44" s="181"/>
      <c r="EQ44" s="181"/>
      <c r="ER44" s="181"/>
      <c r="ES44" s="181"/>
      <c r="ET44" s="181"/>
      <c r="EU44" s="181"/>
      <c r="EV44" s="181"/>
      <c r="EW44" s="181"/>
      <c r="EX44" s="181"/>
      <c r="EY44" s="181"/>
      <c r="EZ44" s="181"/>
      <c r="FA44" s="182"/>
      <c r="FB44" s="152"/>
      <c r="FC44" s="153"/>
      <c r="FD44" s="333"/>
      <c r="FE44" s="153"/>
      <c r="FF44" s="333"/>
      <c r="FG44" s="153"/>
      <c r="FH44" s="333"/>
      <c r="FI44" s="153"/>
      <c r="FJ44" s="333"/>
      <c r="FK44" s="334"/>
      <c r="FL44" s="174"/>
    </row>
    <row r="45" spans="1:168" s="3" customFormat="1" ht="11.25" customHeight="1" thickBot="1">
      <c r="A45" s="194"/>
      <c r="B45" s="195"/>
      <c r="C45" s="207"/>
      <c r="D45" s="203"/>
      <c r="E45" s="204"/>
      <c r="F45" s="203"/>
      <c r="G45" s="204"/>
      <c r="H45" s="203"/>
      <c r="I45" s="204"/>
      <c r="J45" s="203"/>
      <c r="K45" s="204"/>
      <c r="L45" s="203"/>
      <c r="M45" s="206"/>
      <c r="N45" s="69" t="str">
        <f>IF(CF53&lt;&gt;"",IF(CF53="W",IF(SUM(IF(D44&gt;D42,1,0),IF(F44&gt;F42,1,0),IF(H44&gt;H42,1,0),IF(J44&gt;J42,1,0),IF(L44&gt;L42,1,0))&lt;&gt;3,"E",""),""),"")</f>
        <v/>
      </c>
      <c r="O45" s="194"/>
      <c r="P45" s="195"/>
      <c r="Q45" s="207"/>
      <c r="R45" s="203"/>
      <c r="S45" s="204"/>
      <c r="T45" s="203"/>
      <c r="U45" s="204"/>
      <c r="V45" s="203"/>
      <c r="W45" s="204"/>
      <c r="X45" s="203"/>
      <c r="Y45" s="204"/>
      <c r="Z45" s="203"/>
      <c r="AA45" s="206"/>
      <c r="AB45" s="69" t="str">
        <f>IF(DV53&lt;&gt;"",IF(DV53="W",IF(SUM(IF(R44&gt;R42,1,0),IF(T44&gt;T42,1,0),IF(V44&gt;V42,1,0),IF(X44&gt;X42,1,0),IF(Z44&gt;Z42,1,0))&lt;&gt;3,"E",""),""),"")</f>
        <v/>
      </c>
      <c r="AC45" s="194"/>
      <c r="AD45" s="195"/>
      <c r="AE45" s="207"/>
      <c r="AF45" s="203"/>
      <c r="AG45" s="204"/>
      <c r="AH45" s="203"/>
      <c r="AI45" s="204"/>
      <c r="AJ45" s="203"/>
      <c r="AK45" s="204"/>
      <c r="AL45" s="203"/>
      <c r="AM45" s="204"/>
      <c r="AN45" s="203"/>
      <c r="AO45" s="206"/>
      <c r="AP45" s="69" t="str">
        <f>IF(FL53&lt;&gt;"",IF(FL53="W",IF(SUM(IF(AF44&gt;AF42,1,0),IF(AH44&gt;AH42,1,0),IF(AJ44&gt;AJ42,1,0),IF(AL44&gt;AL42,1,0),IF(AN44&gt;AN42,1,0))&lt;&gt;3,"E",""),""),"")</f>
        <v/>
      </c>
      <c r="AQ45" s="126"/>
      <c r="AR45" s="126"/>
      <c r="AS45" s="126"/>
      <c r="AT45" s="126"/>
      <c r="AU45" s="126"/>
      <c r="AV45" s="126"/>
      <c r="AW45" s="126"/>
      <c r="AX45" s="126"/>
      <c r="AY45" s="126"/>
      <c r="AZ45" s="126"/>
      <c r="BA45" s="126"/>
      <c r="BB45" s="126"/>
      <c r="BC45" s="126"/>
      <c r="BD45" s="1"/>
      <c r="BE45" s="1"/>
      <c r="BF45" s="1"/>
      <c r="BG45" s="1"/>
      <c r="BH45" s="1"/>
      <c r="BI45" s="1"/>
      <c r="BJ45" s="1"/>
      <c r="BK45" s="1"/>
      <c r="BL45" s="1"/>
      <c r="BM45" s="1"/>
      <c r="BN45" s="1"/>
      <c r="BO45" s="1"/>
      <c r="BP45" s="1"/>
      <c r="BQ45" s="1"/>
      <c r="BR45" s="1"/>
      <c r="BS45" s="1"/>
      <c r="BT45" s="1"/>
      <c r="BU45" s="1"/>
      <c r="BV45" s="169" t="str">
        <f>IF(CF41&lt;&gt;"",IF(AND(AND(BV41&gt;-1,BV43&gt;-1),OR(BV41&gt;10,BV43&gt;10),ABS(BV41-BV43)&gt;1,IF(OR(BV41&gt;11,BV43&gt;11),ABS(BV41-BV43)=2,TRUE),BV41=INT(BV41),BV43=INT(BV43)),"","Error"),"")</f>
        <v/>
      </c>
      <c r="BW45" s="169"/>
      <c r="BX45" s="169" t="str">
        <f>IF(CF41&lt;&gt;"",IF(AND(AND(BX41&gt;-1,BX43&gt;-1),OR(BX41&gt;10,BX43&gt;10),ABS(BX41-BX43)&gt;1,IF(OR(BX41&gt;11,BX43&gt;11),ABS(BX41-BX43)=2,TRUE),BX41=INT(BX41),BX43=INT(BX43)),"","Error"),"")</f>
        <v/>
      </c>
      <c r="BY45" s="169"/>
      <c r="BZ45" s="169" t="str">
        <f>IF(CF41&lt;&gt;"",IF(AND(AND(BZ41&gt;-1,BZ43&gt;-1),OR(BZ41&gt;10,BZ43&gt;10),ABS(BZ41-BZ43)&gt;1,IF(OR(BZ41&gt;11,BZ43&gt;11),ABS(BZ41-BZ43)=2,TRUE),BZ41=INT(BZ41),BZ43=INT(BZ43)),"","Error"),"")</f>
        <v/>
      </c>
      <c r="CA45" s="169"/>
      <c r="CB45" s="169" t="str">
        <f>IF(AND(CF41&lt;&gt;"",CB41&lt;&gt;""),IF(AND(AND(CB41&gt;-1,CB43&gt;-1),OR(CB41&gt;10,CB43&gt;10),ABS(CB41-CB43)&gt;1,IF(OR(CB41&gt;11,CB43&gt;11),ABS(CB41-CB43)=2,TRUE),CB41=INT(CB41),CB43=INT(CB43)),"","Error"),"")</f>
        <v/>
      </c>
      <c r="CC45" s="169"/>
      <c r="CD45" s="169" t="str">
        <f>IF(AND(CF41&lt;&gt;"",CD41&lt;&gt;""),IF(AND(AND(CD41&gt;-1,CD43&gt;-1),OR(CD41&gt;10,CD43&gt;10),ABS(CD41-CD43)&gt;1,IF(OR(CD41&gt;11,CD43&gt;11),ABS(CD41-CD43)=2,TRUE),CD41=INT(CD41),CD43=INT(CD43)),"","Error"),"")</f>
        <v/>
      </c>
      <c r="CE45" s="169"/>
      <c r="CG45" s="126"/>
      <c r="CH45" s="126"/>
      <c r="CI45" s="126"/>
      <c r="CJ45" s="126"/>
      <c r="CK45" s="126"/>
      <c r="CL45" s="126"/>
      <c r="CM45" s="126"/>
      <c r="CN45" s="126"/>
      <c r="CO45" s="126"/>
      <c r="CP45" s="126"/>
      <c r="CQ45" s="126"/>
      <c r="CR45" s="126"/>
      <c r="CS45" s="126"/>
      <c r="CT45" s="1"/>
      <c r="CU45" s="1"/>
      <c r="CV45" s="1"/>
      <c r="CW45" s="1"/>
      <c r="CX45" s="1"/>
      <c r="CY45" s="1"/>
      <c r="CZ45" s="1"/>
      <c r="DA45" s="1"/>
      <c r="DB45" s="1"/>
      <c r="DC45" s="1"/>
      <c r="DD45" s="1"/>
      <c r="DE45" s="1"/>
      <c r="DF45" s="1"/>
      <c r="DG45" s="1"/>
      <c r="DH45" s="1"/>
      <c r="DI45" s="1"/>
      <c r="DJ45" s="1"/>
      <c r="DK45" s="1"/>
      <c r="DL45" s="169" t="str">
        <f>IF(DV41&lt;&gt;"",IF(AND(AND(DL41&gt;-1,DL43&gt;-1),OR(DL41&gt;10,DL43&gt;10),ABS(DL41-DL43)&gt;1,IF(OR(DL41&gt;11,DL43&gt;11),ABS(DL41-DL43)=2,TRUE),DL41=INT(DL41),DL43=INT(DL43)),"","Error"),"")</f>
        <v/>
      </c>
      <c r="DM45" s="169"/>
      <c r="DN45" s="169" t="str">
        <f>IF(DV41&lt;&gt;"",IF(AND(AND(DN41&gt;-1,DN43&gt;-1),OR(DN41&gt;10,DN43&gt;10),ABS(DN41-DN43)&gt;1,IF(OR(DN41&gt;11,DN43&gt;11),ABS(DN41-DN43)=2,TRUE),DN41=INT(DN41),DN43=INT(DN43)),"","Error"),"")</f>
        <v/>
      </c>
      <c r="DO45" s="169"/>
      <c r="DP45" s="169" t="str">
        <f>IF(DV41&lt;&gt;"",IF(AND(AND(DP41&gt;-1,DP43&gt;-1),OR(DP41&gt;10,DP43&gt;10),ABS(DP41-DP43)&gt;1,IF(OR(DP41&gt;11,DP43&gt;11),ABS(DP41-DP43)=2,TRUE),DP41=INT(DP41),DP43=INT(DP43)),"","Error"),"")</f>
        <v/>
      </c>
      <c r="DQ45" s="169"/>
      <c r="DR45" s="169" t="str">
        <f>IF(AND(DV41&lt;&gt;"",DR41&lt;&gt;""),IF(AND(AND(DR41&gt;-1,DR43&gt;-1),OR(DR41&gt;10,DR43&gt;10),ABS(DR41-DR43)&gt;1,IF(OR(DR41&gt;11,DR43&gt;11),ABS(DR41-DR43)=2,TRUE),DR41=INT(DR41),DR43=INT(DR43)),"","Error"),"")</f>
        <v/>
      </c>
      <c r="DS45" s="169"/>
      <c r="DT45" s="169" t="str">
        <f>IF(AND(DV41&lt;&gt;"",DT41&lt;&gt;""),IF(AND(AND(DT41&gt;-1,DT43&gt;-1),OR(DT41&gt;10,DT43&gt;10),ABS(DT41-DT43)&gt;1,IF(OR(DT41&gt;11,DT43&gt;11),ABS(DT41-DT43)=2,TRUE),DT41=INT(DT41),DT43=INT(DT43)),"","Error"),"")</f>
        <v/>
      </c>
      <c r="DU45" s="169"/>
      <c r="DW45" s="126"/>
      <c r="DX45" s="126"/>
      <c r="DY45" s="126"/>
      <c r="DZ45" s="126"/>
      <c r="EA45" s="126"/>
      <c r="EB45" s="126"/>
      <c r="EC45" s="126"/>
      <c r="ED45" s="126"/>
      <c r="EE45" s="126"/>
      <c r="EF45" s="126"/>
      <c r="EG45" s="126"/>
      <c r="EH45" s="126"/>
      <c r="EI45" s="126"/>
      <c r="EJ45" s="1"/>
      <c r="EK45" s="1"/>
      <c r="EL45" s="1"/>
      <c r="EM45" s="1"/>
      <c r="EN45" s="1"/>
      <c r="EO45" s="1"/>
      <c r="EP45" s="1"/>
      <c r="EQ45" s="1"/>
      <c r="ER45" s="1"/>
      <c r="ES45" s="1"/>
      <c r="ET45" s="1"/>
      <c r="EU45" s="1"/>
      <c r="EV45" s="1"/>
      <c r="EW45" s="1"/>
      <c r="EX45" s="1"/>
      <c r="EY45" s="1"/>
      <c r="EZ45" s="1"/>
      <c r="FA45" s="1"/>
      <c r="FB45" s="169" t="str">
        <f>IF(FL41&lt;&gt;"",IF(AND(AND(FB41&gt;-1,FB43&gt;-1),OR(FB41&gt;10,FB43&gt;10),ABS(FB41-FB43)&gt;1,IF(OR(FB41&gt;11,FB43&gt;11),ABS(FB41-FB43)=2,TRUE),FB41=INT(FB41),FB43=INT(FB43)),"","Error"),"")</f>
        <v/>
      </c>
      <c r="FC45" s="169"/>
      <c r="FD45" s="169" t="str">
        <f>IF(FL41&lt;&gt;"",IF(AND(AND(FD41&gt;-1,FD43&gt;-1),OR(FD41&gt;10,FD43&gt;10),ABS(FD41-FD43)&gt;1,IF(OR(FD41&gt;11,FD43&gt;11),ABS(FD41-FD43)=2,TRUE),FD41=INT(FD41),FD43=INT(FD43)),"","Error"),"")</f>
        <v/>
      </c>
      <c r="FE45" s="169"/>
      <c r="FF45" s="169" t="str">
        <f>IF(FL41&lt;&gt;"",IF(AND(AND(FF41&gt;-1,FF43&gt;-1),OR(FF41&gt;10,FF43&gt;10),ABS(FF41-FF43)&gt;1,IF(OR(FF41&gt;11,FF43&gt;11),ABS(FF41-FF43)=2,TRUE),FF41=INT(FF41),FF43=INT(FF43)),"","Error"),"")</f>
        <v/>
      </c>
      <c r="FG45" s="169"/>
      <c r="FH45" s="169" t="str">
        <f>IF(AND(FL41&lt;&gt;"",FH41&lt;&gt;""),IF(AND(AND(FH41&gt;-1,FH43&gt;-1),OR(FH41&gt;10,FH43&gt;10),ABS(FH41-FH43)&gt;1,IF(OR(FH41&gt;11,FH43&gt;11),ABS(FH41-FH43)=2,TRUE),FH41=INT(FH41),FH43=INT(FH43)),"","Error"),"")</f>
        <v/>
      </c>
      <c r="FI45" s="169"/>
      <c r="FJ45" s="169" t="str">
        <f>IF(AND(FL41&lt;&gt;"",FJ41&lt;&gt;""),IF(AND(AND(FJ41&gt;-1,FJ43&gt;-1),OR(FJ41&gt;10,FJ43&gt;10),ABS(FJ41-FJ43)&gt;1,IF(OR(FJ41&gt;11,FJ43&gt;11),ABS(FJ41-FJ43)=2,TRUE),FJ41=INT(FJ41),FJ43=INT(FJ43)),"","Error"),"")</f>
        <v/>
      </c>
      <c r="FK45" s="169"/>
    </row>
    <row r="46" spans="1:168" s="3" customFormat="1" ht="11.25" customHeight="1">
      <c r="A46" s="170">
        <v>7</v>
      </c>
      <c r="B46" s="191"/>
      <c r="C46" s="183" t="str">
        <f>IF($D3="1P","A","A")</f>
        <v>A</v>
      </c>
      <c r="D46" s="197"/>
      <c r="E46" s="198"/>
      <c r="F46" s="197"/>
      <c r="G46" s="198"/>
      <c r="H46" s="197"/>
      <c r="I46" s="198"/>
      <c r="J46" s="197"/>
      <c r="K46" s="198"/>
      <c r="L46" s="197"/>
      <c r="M46" s="208"/>
      <c r="N46" s="69" t="str">
        <f>IF(CF61&lt;&gt;"",IF(CF61="W",IF(SUM(IF(D46&gt;D48,1,0),IF(F46&gt;F48,1,0),IF(H46&gt;H48,1,0),IF(J46&gt;J48,1,0),IF(L46&gt;L48,1,0))&lt;&gt;3,"E",""),""),"")</f>
        <v/>
      </c>
      <c r="O46" s="170">
        <v>14</v>
      </c>
      <c r="P46" s="191"/>
      <c r="Q46" s="183" t="str">
        <f>IF($D3="1P","C","B")</f>
        <v>B</v>
      </c>
      <c r="R46" s="197"/>
      <c r="S46" s="198"/>
      <c r="T46" s="197"/>
      <c r="U46" s="198"/>
      <c r="V46" s="197"/>
      <c r="W46" s="198"/>
      <c r="X46" s="197"/>
      <c r="Y46" s="198"/>
      <c r="Z46" s="197"/>
      <c r="AA46" s="208"/>
      <c r="AB46" s="69" t="str">
        <f>IF(DV61&lt;&gt;"",IF(DV61="W",IF(SUM(IF(R46&gt;R48,1,0),IF(T46&gt;T48,1,0),IF(V46&gt;V48,1,0),IF(X46&gt;X48,1,0),IF(Z46&gt;Z48,1,0))&lt;&gt;3,"E",""),""),"")</f>
        <v/>
      </c>
      <c r="AC46" s="170">
        <v>21</v>
      </c>
      <c r="AD46" s="191"/>
      <c r="AE46" s="183" t="str">
        <f>IF($D3="1P","E","B")</f>
        <v>B</v>
      </c>
      <c r="AF46" s="197"/>
      <c r="AG46" s="198"/>
      <c r="AH46" s="197"/>
      <c r="AI46" s="198"/>
      <c r="AJ46" s="197"/>
      <c r="AK46" s="198"/>
      <c r="AL46" s="197"/>
      <c r="AM46" s="198"/>
      <c r="AN46" s="197"/>
      <c r="AO46" s="208"/>
      <c r="AP46" s="69" t="str">
        <f>IF(FL61&lt;&gt;"",IF(FL61="W",IF(SUM(IF(AF46&gt;AF48,1,0),IF(AH46&gt;AH48,1,0),IF(AJ46&gt;AJ48,1,0),IF(AL46&gt;AL48,1,0),IF(AN46&gt;AN48,1,0))&lt;&gt;3,"E",""),""),"")</f>
        <v/>
      </c>
      <c r="AQ46" s="126"/>
      <c r="AR46" s="126"/>
      <c r="AS46" s="126"/>
      <c r="AT46" s="126"/>
      <c r="AU46" s="126"/>
      <c r="AV46" s="126"/>
      <c r="AW46" s="126"/>
      <c r="AX46" s="126"/>
      <c r="AY46" s="126"/>
      <c r="AZ46" s="126"/>
      <c r="BA46" s="126"/>
      <c r="BB46" s="126"/>
      <c r="BC46" s="126"/>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G46" s="126"/>
      <c r="CH46" s="126"/>
      <c r="CI46" s="126"/>
      <c r="CJ46" s="126"/>
      <c r="CK46" s="126"/>
      <c r="CL46" s="126"/>
      <c r="CM46" s="126"/>
      <c r="CN46" s="126"/>
      <c r="CO46" s="126"/>
      <c r="CP46" s="126"/>
      <c r="CQ46" s="126"/>
      <c r="CR46" s="126"/>
      <c r="CS46" s="126"/>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W46" s="126"/>
      <c r="DX46" s="126"/>
      <c r="DY46" s="126"/>
      <c r="DZ46" s="126"/>
      <c r="EA46" s="126"/>
      <c r="EB46" s="126"/>
      <c r="EC46" s="126"/>
      <c r="ED46" s="126"/>
      <c r="EE46" s="126"/>
      <c r="EF46" s="126"/>
      <c r="EG46" s="126"/>
      <c r="EH46" s="126"/>
      <c r="EI46" s="126"/>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row>
    <row r="47" spans="1:168" s="3" customFormat="1" ht="11.25" customHeight="1">
      <c r="A47" s="192"/>
      <c r="B47" s="193"/>
      <c r="C47" s="196"/>
      <c r="D47" s="199"/>
      <c r="E47" s="200"/>
      <c r="F47" s="199"/>
      <c r="G47" s="200"/>
      <c r="H47" s="199"/>
      <c r="I47" s="200"/>
      <c r="J47" s="199"/>
      <c r="K47" s="200"/>
      <c r="L47" s="199"/>
      <c r="M47" s="209"/>
      <c r="N47" s="69" t="str">
        <f>IF(CF61&lt;&gt;"",IF(ISERROR(AND(BV65="",BX65="",BZ65="",CB65="",CD65="")),"E",IF(AND(BV65="",BX65="",BZ65="",CB65="",CD65=""),"","E")),"")</f>
        <v/>
      </c>
      <c r="O47" s="192"/>
      <c r="P47" s="193"/>
      <c r="Q47" s="196"/>
      <c r="R47" s="199"/>
      <c r="S47" s="200"/>
      <c r="T47" s="199"/>
      <c r="U47" s="200"/>
      <c r="V47" s="199"/>
      <c r="W47" s="200"/>
      <c r="X47" s="199"/>
      <c r="Y47" s="200"/>
      <c r="Z47" s="199"/>
      <c r="AA47" s="209"/>
      <c r="AB47" s="69" t="str">
        <f>IF(DV61&lt;&gt;"",IF(ISERROR(AND(DL65="",DN65="",DP65="",DQ65="",DT65="")),"E",IF(AND(DL65="",DN65="",DP65="",DR65="",DT65=""),"","E")),"")</f>
        <v/>
      </c>
      <c r="AC47" s="192"/>
      <c r="AD47" s="193"/>
      <c r="AE47" s="196"/>
      <c r="AF47" s="199"/>
      <c r="AG47" s="200"/>
      <c r="AH47" s="199"/>
      <c r="AI47" s="200"/>
      <c r="AJ47" s="199"/>
      <c r="AK47" s="200"/>
      <c r="AL47" s="199"/>
      <c r="AM47" s="200"/>
      <c r="AN47" s="199"/>
      <c r="AO47" s="209"/>
      <c r="AP47" s="69" t="str">
        <f>IF(FL61&lt;&gt;"",IF(ISERROR(AND(FB65="",FD65="",FF65="",FH65="",FJ65="")),"E",IF(AND(FB65="",FD65="",FF65="",FH65="",FJ65=""),"","E")),"")</f>
        <v/>
      </c>
      <c r="AQ47" s="127"/>
      <c r="AR47" s="127"/>
      <c r="AS47" s="127"/>
      <c r="AT47" s="127"/>
      <c r="AU47" s="127"/>
      <c r="AV47" s="127"/>
      <c r="AW47" s="127"/>
      <c r="AX47" s="127"/>
      <c r="AY47" s="127"/>
      <c r="AZ47" s="127"/>
      <c r="BA47" s="127"/>
      <c r="BB47" s="127"/>
      <c r="BC47" s="127"/>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G47" s="127"/>
      <c r="CH47" s="127"/>
      <c r="CI47" s="127"/>
      <c r="CJ47" s="127"/>
      <c r="CK47" s="127"/>
      <c r="CL47" s="127"/>
      <c r="CM47" s="127"/>
      <c r="CN47" s="127"/>
      <c r="CO47" s="127"/>
      <c r="CP47" s="127"/>
      <c r="CQ47" s="127"/>
      <c r="CR47" s="127"/>
      <c r="CS47" s="127"/>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W47" s="127"/>
      <c r="DX47" s="127"/>
      <c r="DY47" s="127"/>
      <c r="DZ47" s="127"/>
      <c r="EA47" s="127"/>
      <c r="EB47" s="127"/>
      <c r="EC47" s="127"/>
      <c r="ED47" s="127"/>
      <c r="EE47" s="127"/>
      <c r="EF47" s="127"/>
      <c r="EG47" s="127"/>
      <c r="EH47" s="127"/>
      <c r="EI47" s="127"/>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row>
    <row r="48" spans="1:168" s="3" customFormat="1" ht="11.25" customHeight="1">
      <c r="A48" s="192"/>
      <c r="B48" s="193"/>
      <c r="C48" s="175" t="str">
        <f>IF($D3="1P","F","E")</f>
        <v>E</v>
      </c>
      <c r="D48" s="201"/>
      <c r="E48" s="202"/>
      <c r="F48" s="201"/>
      <c r="G48" s="202"/>
      <c r="H48" s="201"/>
      <c r="I48" s="202"/>
      <c r="J48" s="201"/>
      <c r="K48" s="202"/>
      <c r="L48" s="201"/>
      <c r="M48" s="205"/>
      <c r="N48" s="69" t="str">
        <f>IF(CF61&lt;&gt;"",IF(ISERROR(AND(BV65="",BX65="",BZ65="",CB65="",CD65="")),"E",IF(AND(BV65="",BX65="",BZ65="",CB65="",CD65=""),"","E")),"")</f>
        <v/>
      </c>
      <c r="O48" s="192"/>
      <c r="P48" s="193"/>
      <c r="Q48" s="175" t="str">
        <f>IF($D3="1P","E","D")</f>
        <v>D</v>
      </c>
      <c r="R48" s="201"/>
      <c r="S48" s="202"/>
      <c r="T48" s="201"/>
      <c r="U48" s="202"/>
      <c r="V48" s="201"/>
      <c r="W48" s="202"/>
      <c r="X48" s="201"/>
      <c r="Y48" s="202"/>
      <c r="Z48" s="201"/>
      <c r="AA48" s="205"/>
      <c r="AB48" s="69" t="str">
        <f>IF(DV61&lt;&gt;"",IF(ISERROR(AND(DL65="",DN65="",DP65="",DQ65="",DT65="")),"E",IF(AND(DL65="",DN65="",DP65="",DR65="",DT65=""),"","E")),"")</f>
        <v/>
      </c>
      <c r="AC48" s="192"/>
      <c r="AD48" s="193"/>
      <c r="AE48" s="175" t="str">
        <f>IF($D3="1P","F","C")</f>
        <v>C</v>
      </c>
      <c r="AF48" s="201"/>
      <c r="AG48" s="202"/>
      <c r="AH48" s="201"/>
      <c r="AI48" s="202"/>
      <c r="AJ48" s="201"/>
      <c r="AK48" s="202"/>
      <c r="AL48" s="201"/>
      <c r="AM48" s="202"/>
      <c r="AN48" s="201"/>
      <c r="AO48" s="205"/>
      <c r="AP48" s="69" t="str">
        <f>IF(FL61&lt;&gt;"",IF(ISERROR(AND(FB65="",FD65="",FF65="",FH65="",FJ65="")),"E",IF(AND(FB65="",FD65="",FF65="",FH65="",FJ65=""),"","E")),"")</f>
        <v/>
      </c>
      <c r="AQ48" s="128"/>
      <c r="AR48" s="128"/>
      <c r="AS48" s="128"/>
      <c r="AT48" s="128"/>
      <c r="AU48" s="128"/>
      <c r="AV48" s="128"/>
      <c r="AW48" s="128"/>
      <c r="AX48" s="128"/>
      <c r="AY48" s="128"/>
      <c r="AZ48" s="128"/>
      <c r="BA48" s="128"/>
      <c r="BB48" s="128"/>
      <c r="BC48" s="128"/>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G48" s="128"/>
      <c r="CH48" s="128"/>
      <c r="CI48" s="128"/>
      <c r="CJ48" s="128"/>
      <c r="CK48" s="128"/>
      <c r="CL48" s="128"/>
      <c r="CM48" s="128"/>
      <c r="CN48" s="128"/>
      <c r="CO48" s="128"/>
      <c r="CP48" s="128"/>
      <c r="CQ48" s="128"/>
      <c r="CR48" s="128"/>
      <c r="CS48" s="128"/>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W48" s="128"/>
      <c r="DX48" s="128"/>
      <c r="DY48" s="128"/>
      <c r="DZ48" s="128"/>
      <c r="EA48" s="128"/>
      <c r="EB48" s="128"/>
      <c r="EC48" s="128"/>
      <c r="ED48" s="128"/>
      <c r="EE48" s="128"/>
      <c r="EF48" s="128"/>
      <c r="EG48" s="128"/>
      <c r="EH48" s="128"/>
      <c r="EI48" s="128"/>
      <c r="EJ48" s="41"/>
      <c r="EK48" s="41"/>
      <c r="EL48" s="41"/>
      <c r="EM48" s="41"/>
      <c r="EN48" s="41"/>
      <c r="EO48" s="41"/>
      <c r="EP48" s="41"/>
      <c r="EQ48" s="41"/>
      <c r="ER48" s="41"/>
      <c r="ES48" s="41"/>
      <c r="ET48" s="41"/>
      <c r="EU48" s="41"/>
      <c r="EV48" s="41"/>
      <c r="EW48" s="41"/>
      <c r="EX48" s="41"/>
      <c r="EY48" s="41"/>
      <c r="EZ48" s="41"/>
      <c r="FA48" s="41"/>
      <c r="FB48" s="41"/>
      <c r="FC48" s="41"/>
      <c r="FD48" s="41"/>
      <c r="FE48" s="41"/>
      <c r="FF48" s="41"/>
      <c r="FG48" s="41"/>
      <c r="FH48" s="41"/>
      <c r="FI48" s="41"/>
      <c r="FJ48" s="41"/>
      <c r="FK48" s="41"/>
    </row>
    <row r="49" spans="1:168" s="3" customFormat="1" ht="11.25" customHeight="1" thickBot="1">
      <c r="A49" s="194"/>
      <c r="B49" s="195"/>
      <c r="C49" s="207"/>
      <c r="D49" s="203"/>
      <c r="E49" s="204"/>
      <c r="F49" s="203"/>
      <c r="G49" s="204"/>
      <c r="H49" s="203"/>
      <c r="I49" s="204"/>
      <c r="J49" s="203"/>
      <c r="K49" s="204"/>
      <c r="L49" s="203"/>
      <c r="M49" s="206"/>
      <c r="N49" s="69" t="str">
        <f>IF(CF63&lt;&gt;"",IF(CF63="W",IF(SUM(IF(D48&gt;D46,1,0),IF(F48&gt;F46,1,0),IF(H48&gt;H46,1,0),IF(J48&gt;J46,1,0),IF(L48&gt;L46,1,0))&lt;&gt;3,"E",""),""),"")</f>
        <v/>
      </c>
      <c r="O49" s="194"/>
      <c r="P49" s="195"/>
      <c r="Q49" s="207"/>
      <c r="R49" s="203"/>
      <c r="S49" s="204"/>
      <c r="T49" s="203"/>
      <c r="U49" s="204"/>
      <c r="V49" s="203"/>
      <c r="W49" s="204"/>
      <c r="X49" s="203"/>
      <c r="Y49" s="204"/>
      <c r="Z49" s="203"/>
      <c r="AA49" s="206"/>
      <c r="AB49" s="69" t="str">
        <f>IF(DV63&lt;&gt;"",IF(DV63="W",IF(SUM(IF(R48&gt;R46,1,0),IF(T48&gt;T46,1,0),IF(V48&gt;V46,1,0),IF(X48&gt;X46,1,0),IF(Z48&gt;Z46,1,0))&lt;&gt;3,"E",""),""),"")</f>
        <v/>
      </c>
      <c r="AC49" s="194"/>
      <c r="AD49" s="195"/>
      <c r="AE49" s="207"/>
      <c r="AF49" s="203"/>
      <c r="AG49" s="204"/>
      <c r="AH49" s="203"/>
      <c r="AI49" s="204"/>
      <c r="AJ49" s="203"/>
      <c r="AK49" s="204"/>
      <c r="AL49" s="203"/>
      <c r="AM49" s="204"/>
      <c r="AN49" s="203"/>
      <c r="AO49" s="206"/>
      <c r="AP49" s="69" t="str">
        <f>IF(FL63&lt;&gt;"",IF(FL63="W",IF(SUM(IF(AF48&gt;AF46,1,0),IF(AH48&gt;AH46,1,0),IF(AJ48&gt;AJ46,1,0),IF(AL48&gt;AL46,1,0),IF(AN48&gt;AN46,1,0))&lt;&gt;3,"E",""),""),"")</f>
        <v/>
      </c>
      <c r="AQ49" s="126"/>
      <c r="AR49" s="126"/>
      <c r="AS49" s="126"/>
      <c r="AT49" s="126"/>
      <c r="AU49" s="126"/>
      <c r="AV49" s="126"/>
      <c r="AW49" s="126"/>
      <c r="AX49" s="126"/>
      <c r="AY49" s="126"/>
      <c r="AZ49" s="126"/>
      <c r="BA49" s="126"/>
      <c r="BB49" s="126"/>
      <c r="BC49" s="126"/>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G49" s="126"/>
      <c r="CH49" s="126"/>
      <c r="CI49" s="126"/>
      <c r="CJ49" s="126"/>
      <c r="CK49" s="126"/>
      <c r="CL49" s="126"/>
      <c r="CM49" s="126"/>
      <c r="CN49" s="126"/>
      <c r="CO49" s="126"/>
      <c r="CP49" s="126"/>
      <c r="CQ49" s="126"/>
      <c r="CR49" s="126"/>
      <c r="CS49" s="126"/>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W49" s="126"/>
      <c r="DX49" s="126"/>
      <c r="DY49" s="126"/>
      <c r="DZ49" s="126"/>
      <c r="EA49" s="126"/>
      <c r="EB49" s="126"/>
      <c r="EC49" s="126"/>
      <c r="ED49" s="126"/>
      <c r="EE49" s="126"/>
      <c r="EF49" s="126"/>
      <c r="EG49" s="126"/>
      <c r="EH49" s="126"/>
      <c r="EI49" s="126"/>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row>
    <row r="50" spans="1:168" s="3" customFormat="1" ht="11.25" customHeight="1" thickBot="1">
      <c r="X50" s="43"/>
      <c r="Y50" s="43"/>
      <c r="Z50" s="43"/>
      <c r="AA50" s="43"/>
      <c r="AB50" s="43"/>
      <c r="AC50" s="43"/>
      <c r="AD50" s="43"/>
      <c r="AE50" s="43"/>
      <c r="AF50" s="43"/>
      <c r="AG50" s="43"/>
      <c r="AH50" s="43"/>
      <c r="AI50" s="43"/>
      <c r="AJ50" s="43"/>
      <c r="AK50" s="43"/>
      <c r="AL50" s="43"/>
      <c r="AM50" s="43"/>
      <c r="AQ50" s="127"/>
      <c r="AR50" s="127"/>
      <c r="AS50" s="127"/>
      <c r="AT50" s="127"/>
      <c r="AU50" s="127"/>
      <c r="AV50" s="127"/>
      <c r="AW50" s="127"/>
      <c r="AX50" s="127"/>
      <c r="AY50" s="127"/>
      <c r="AZ50" s="127"/>
      <c r="BA50" s="127"/>
      <c r="BB50" s="127"/>
      <c r="BC50" s="127"/>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G50" s="127"/>
      <c r="CH50" s="127"/>
      <c r="CI50" s="127"/>
      <c r="CJ50" s="127"/>
      <c r="CK50" s="127"/>
      <c r="CL50" s="127"/>
      <c r="CM50" s="127"/>
      <c r="CN50" s="127"/>
      <c r="CO50" s="127"/>
      <c r="CP50" s="127"/>
      <c r="CQ50" s="127"/>
      <c r="CR50" s="127"/>
      <c r="CS50" s="127"/>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W50" s="127"/>
      <c r="DX50" s="127"/>
      <c r="DY50" s="127"/>
      <c r="DZ50" s="127"/>
      <c r="EA50" s="127"/>
      <c r="EB50" s="127"/>
      <c r="EC50" s="127"/>
      <c r="ED50" s="127"/>
      <c r="EE50" s="127"/>
      <c r="EF50" s="127"/>
      <c r="EG50" s="127"/>
      <c r="EH50" s="127"/>
      <c r="EI50" s="127"/>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row>
    <row r="51" spans="1:168" s="3" customFormat="1" ht="11.25" customHeight="1">
      <c r="A51" s="42"/>
      <c r="B51" s="42"/>
      <c r="C51" s="42"/>
      <c r="D51" s="42"/>
      <c r="E51" s="42"/>
      <c r="F51" s="43"/>
      <c r="G51" s="43"/>
      <c r="H51" s="43"/>
      <c r="I51" s="43"/>
      <c r="J51" s="43"/>
      <c r="K51" s="43"/>
      <c r="L51" s="43"/>
      <c r="M51" s="43"/>
      <c r="N51" s="43"/>
      <c r="O51" s="43"/>
      <c r="P51" s="43"/>
      <c r="Q51" s="43"/>
      <c r="R51" s="43"/>
      <c r="S51" s="43"/>
      <c r="T51" s="43"/>
      <c r="U51" s="43"/>
      <c r="V51" s="43"/>
      <c r="W51" s="43"/>
      <c r="X51" s="1"/>
      <c r="Y51" s="1"/>
      <c r="Z51" s="1"/>
      <c r="AA51" s="42"/>
      <c r="AB51" s="42"/>
      <c r="AC51" s="1"/>
      <c r="AD51" s="1"/>
      <c r="AE51" s="1"/>
      <c r="AF51" s="1"/>
      <c r="AG51" s="1"/>
      <c r="AH51" s="1"/>
      <c r="AI51" s="42"/>
      <c r="AJ51" s="42"/>
      <c r="AK51" s="1"/>
      <c r="AL51" s="1"/>
      <c r="AM51" s="1"/>
      <c r="AQ51" s="154" t="str">
        <f>CONCATENATE($A5," ",$D5,","," ",$F3)</f>
        <v>Group: 1, Women's Singles</v>
      </c>
      <c r="AR51" s="155"/>
      <c r="AS51" s="155"/>
      <c r="AT51" s="155"/>
      <c r="AU51" s="155"/>
      <c r="AV51" s="155"/>
      <c r="AW51" s="155"/>
      <c r="AX51" s="155"/>
      <c r="AY51" s="155"/>
      <c r="AZ51" s="155"/>
      <c r="BA51" s="155"/>
      <c r="BB51" s="155"/>
      <c r="BC51" s="156"/>
      <c r="BD51" s="163">
        <f>A42</f>
        <v>6</v>
      </c>
      <c r="BE51" s="164"/>
      <c r="BF51" s="183" t="str">
        <f>C42</f>
        <v>C</v>
      </c>
      <c r="BG51" s="185" t="str">
        <f>IF(VLOOKUP($BF51,$A7:$C19,3,FALSE)=0,"",CONCATENATE(VLOOKUP(VLOOKUP($BF51,$A7:$C19,3,FALSE),Players!$J:$N,4,FALSE)," ",VLOOKUP($BF51,$A7:$C19,3,FALSE)," ",IF(ISERROR(VLOOKUP(VLOOKUP($BF51,$A7:$C19,3,FALSE),Players!$J:$N,5,FALSE)),"()",CONCATENATE("(",VLOOKUP(VLOOKUP($BF51,$A7:$C19,3,FALSE),Players!$J:$N,5,FALSE),")"))))</f>
        <v/>
      </c>
      <c r="BH51" s="186"/>
      <c r="BI51" s="186"/>
      <c r="BJ51" s="186"/>
      <c r="BK51" s="186"/>
      <c r="BL51" s="186"/>
      <c r="BM51" s="186"/>
      <c r="BN51" s="186"/>
      <c r="BO51" s="186"/>
      <c r="BP51" s="186"/>
      <c r="BQ51" s="186"/>
      <c r="BR51" s="186"/>
      <c r="BS51" s="186"/>
      <c r="BT51" s="186"/>
      <c r="BU51" s="187"/>
      <c r="BV51" s="170" t="str">
        <f>IF(D42&lt;&gt;"",D42,"")</f>
        <v/>
      </c>
      <c r="BW51" s="171"/>
      <c r="BX51" s="335" t="str">
        <f>IF(F42&lt;&gt;"",F42,"")</f>
        <v/>
      </c>
      <c r="BY51" s="171"/>
      <c r="BZ51" s="335" t="str">
        <f>IF(H42&lt;&gt;"",H42,"")</f>
        <v/>
      </c>
      <c r="CA51" s="171"/>
      <c r="CB51" s="335" t="str">
        <f>IF(J42&lt;&gt;"",J42,"")</f>
        <v/>
      </c>
      <c r="CC51" s="171"/>
      <c r="CD51" s="335" t="str">
        <f>IF(L42&lt;&gt;"",L42,"")</f>
        <v/>
      </c>
      <c r="CE51" s="337"/>
      <c r="CF51" s="174" t="str">
        <f>IF($CD51=$CD53,IF($CB51=$CB53,IF($BZ51&lt;&gt;"",IF($BZ51&gt;$BZ53,"W","L"),""),IF($CB51&gt;$CB53,"W","L")),IF($CD51&gt;$CD53,"W","L"))</f>
        <v/>
      </c>
      <c r="CG51" s="154" t="str">
        <f>CONCATENATE($A5," ",$D5,","," ",$F3)</f>
        <v>Group: 1, Women's Singles</v>
      </c>
      <c r="CH51" s="155"/>
      <c r="CI51" s="155"/>
      <c r="CJ51" s="155"/>
      <c r="CK51" s="155"/>
      <c r="CL51" s="155"/>
      <c r="CM51" s="155"/>
      <c r="CN51" s="155"/>
      <c r="CO51" s="155"/>
      <c r="CP51" s="155"/>
      <c r="CQ51" s="155"/>
      <c r="CR51" s="155"/>
      <c r="CS51" s="156"/>
      <c r="CT51" s="163">
        <f>O42</f>
        <v>13</v>
      </c>
      <c r="CU51" s="164"/>
      <c r="CV51" s="183" t="str">
        <f>Q42</f>
        <v>A</v>
      </c>
      <c r="CW51" s="185" t="str">
        <f>IF(VLOOKUP($CV51,$A7:$C19,3,FALSE)=0,"",CONCATENATE(VLOOKUP(VLOOKUP($CV51,$A7:$C19,3,FALSE),Players!$J:$N,4,FALSE)," ",VLOOKUP($CV51,$A7:$C19,3,FALSE)," ",IF(ISERROR(VLOOKUP(VLOOKUP($CV51,$A7:$C19,3,FALSE),Players!$J:$N,5,FALSE)),"()",CONCATENATE("(",VLOOKUP(VLOOKUP($CV51,$A7:$C19,3,FALSE),Players!$J:$N,5,FALSE),")"))))</f>
        <v/>
      </c>
      <c r="CX51" s="186"/>
      <c r="CY51" s="186"/>
      <c r="CZ51" s="186"/>
      <c r="DA51" s="186"/>
      <c r="DB51" s="186"/>
      <c r="DC51" s="186"/>
      <c r="DD51" s="186"/>
      <c r="DE51" s="186"/>
      <c r="DF51" s="186"/>
      <c r="DG51" s="186"/>
      <c r="DH51" s="186"/>
      <c r="DI51" s="186"/>
      <c r="DJ51" s="186"/>
      <c r="DK51" s="187"/>
      <c r="DL51" s="170" t="str">
        <f>IF(R42&lt;&gt;"",R42,"")</f>
        <v/>
      </c>
      <c r="DM51" s="171"/>
      <c r="DN51" s="335" t="str">
        <f>IF(T42&lt;&gt;"",T42,"")</f>
        <v/>
      </c>
      <c r="DO51" s="171"/>
      <c r="DP51" s="335" t="str">
        <f>IF(V42&lt;&gt;"",V42,"")</f>
        <v/>
      </c>
      <c r="DQ51" s="171"/>
      <c r="DR51" s="335" t="str">
        <f>IF(X42&lt;&gt;"",X42,"")</f>
        <v/>
      </c>
      <c r="DS51" s="171"/>
      <c r="DT51" s="335" t="str">
        <f>IF(Z42&lt;&gt;"",Z42,"")</f>
        <v/>
      </c>
      <c r="DU51" s="337"/>
      <c r="DV51" s="174" t="str">
        <f>IF($DT51=$DT53,IF($DR51=$DR53,IF($DP51&lt;&gt;"",IF($DP51&gt;$DP53,"W","L"),""),IF($DR51&gt;$DR53,"W","L")),IF($DT51&gt;$DT53,"W","L"))</f>
        <v/>
      </c>
      <c r="DW51" s="154" t="str">
        <f>CONCATENATE($A5," ",$D5,","," ",$F3)</f>
        <v>Group: 1, Women's Singles</v>
      </c>
      <c r="DX51" s="155"/>
      <c r="DY51" s="155"/>
      <c r="DZ51" s="155"/>
      <c r="EA51" s="155"/>
      <c r="EB51" s="155"/>
      <c r="EC51" s="155"/>
      <c r="ED51" s="155"/>
      <c r="EE51" s="155"/>
      <c r="EF51" s="155"/>
      <c r="EG51" s="155"/>
      <c r="EH51" s="155"/>
      <c r="EI51" s="156"/>
      <c r="EJ51" s="163">
        <f>AC42</f>
        <v>20</v>
      </c>
      <c r="EK51" s="164"/>
      <c r="EL51" s="183" t="str">
        <f>AE42</f>
        <v>E</v>
      </c>
      <c r="EM51" s="185" t="str">
        <f>IF(VLOOKUP($EL51,$A7:$C19,3,FALSE)=0,"",CONCATENATE(VLOOKUP(VLOOKUP($EL51,$A7:$C19,3,FALSE),Players!$J:$N,4,FALSE)," ",VLOOKUP($EL51,$A7:$C19,3,FALSE)," ",IF(ISERROR(VLOOKUP(VLOOKUP($EL51,$A7:$C19,3,FALSE),Players!$J:$N,5,FALSE)),"()",CONCATENATE("(",VLOOKUP(VLOOKUP($EL51,$A7:$C19,3,FALSE),Players!$J:$N,5,FALSE),")"))))</f>
        <v/>
      </c>
      <c r="EN51" s="186"/>
      <c r="EO51" s="186"/>
      <c r="EP51" s="186"/>
      <c r="EQ51" s="186"/>
      <c r="ER51" s="186"/>
      <c r="ES51" s="186"/>
      <c r="ET51" s="186"/>
      <c r="EU51" s="186"/>
      <c r="EV51" s="186"/>
      <c r="EW51" s="186"/>
      <c r="EX51" s="186"/>
      <c r="EY51" s="186"/>
      <c r="EZ51" s="186"/>
      <c r="FA51" s="187"/>
      <c r="FB51" s="170" t="str">
        <f>IF(AF42&lt;&gt;"",AF42,"")</f>
        <v/>
      </c>
      <c r="FC51" s="171"/>
      <c r="FD51" s="335" t="str">
        <f>IF(AH42&lt;&gt;"",AH42,"")</f>
        <v/>
      </c>
      <c r="FE51" s="171"/>
      <c r="FF51" s="335" t="str">
        <f>IF(AJ42&lt;&gt;"",AJ42,"")</f>
        <v/>
      </c>
      <c r="FG51" s="171"/>
      <c r="FH51" s="335" t="str">
        <f>IF(AL42&lt;&gt;"",AL42,"")</f>
        <v/>
      </c>
      <c r="FI51" s="171"/>
      <c r="FJ51" s="335" t="str">
        <f>IF(AN42&lt;&gt;"",AN42,"")</f>
        <v/>
      </c>
      <c r="FK51" s="337"/>
      <c r="FL51" s="174" t="str">
        <f>IF($FJ51=$FJ53,IF($FH51=$FH53,IF($FF51&lt;&gt;"",IF($FF51&gt;$FF53,"W","L"),""),IF($FH51&gt;$FH53,"W","L")),IF($FJ51&gt;$FJ53,"W","L"))</f>
        <v/>
      </c>
    </row>
    <row r="52" spans="1:168" s="3" customFormat="1" ht="11.25" customHeight="1">
      <c r="A52" s="1"/>
      <c r="B52" s="1"/>
      <c r="C52" s="44"/>
      <c r="D52" s="44"/>
      <c r="E52" s="1"/>
      <c r="F52" s="1"/>
      <c r="G52" s="1"/>
      <c r="H52" s="1"/>
      <c r="I52" s="1"/>
      <c r="J52" s="1"/>
      <c r="K52" s="1"/>
      <c r="L52" s="1"/>
      <c r="M52" s="1"/>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Q52" s="157"/>
      <c r="AR52" s="158"/>
      <c r="AS52" s="158"/>
      <c r="AT52" s="158"/>
      <c r="AU52" s="158"/>
      <c r="AV52" s="158"/>
      <c r="AW52" s="158"/>
      <c r="AX52" s="158"/>
      <c r="AY52" s="158"/>
      <c r="AZ52" s="158"/>
      <c r="BA52" s="158"/>
      <c r="BB52" s="158"/>
      <c r="BC52" s="159"/>
      <c r="BD52" s="165"/>
      <c r="BE52" s="166"/>
      <c r="BF52" s="184"/>
      <c r="BG52" s="188"/>
      <c r="BH52" s="189"/>
      <c r="BI52" s="189"/>
      <c r="BJ52" s="189"/>
      <c r="BK52" s="189"/>
      <c r="BL52" s="189"/>
      <c r="BM52" s="189"/>
      <c r="BN52" s="189"/>
      <c r="BO52" s="189"/>
      <c r="BP52" s="189"/>
      <c r="BQ52" s="189"/>
      <c r="BR52" s="189"/>
      <c r="BS52" s="189"/>
      <c r="BT52" s="189"/>
      <c r="BU52" s="190"/>
      <c r="BV52" s="172"/>
      <c r="BW52" s="173"/>
      <c r="BX52" s="336"/>
      <c r="BY52" s="173"/>
      <c r="BZ52" s="336"/>
      <c r="CA52" s="173"/>
      <c r="CB52" s="336"/>
      <c r="CC52" s="173"/>
      <c r="CD52" s="336"/>
      <c r="CE52" s="338"/>
      <c r="CF52" s="174"/>
      <c r="CG52" s="157"/>
      <c r="CH52" s="158"/>
      <c r="CI52" s="158"/>
      <c r="CJ52" s="158"/>
      <c r="CK52" s="158"/>
      <c r="CL52" s="158"/>
      <c r="CM52" s="158"/>
      <c r="CN52" s="158"/>
      <c r="CO52" s="158"/>
      <c r="CP52" s="158"/>
      <c r="CQ52" s="158"/>
      <c r="CR52" s="158"/>
      <c r="CS52" s="159"/>
      <c r="CT52" s="165"/>
      <c r="CU52" s="166"/>
      <c r="CV52" s="184"/>
      <c r="CW52" s="188"/>
      <c r="CX52" s="189"/>
      <c r="CY52" s="189"/>
      <c r="CZ52" s="189"/>
      <c r="DA52" s="189"/>
      <c r="DB52" s="189"/>
      <c r="DC52" s="189"/>
      <c r="DD52" s="189"/>
      <c r="DE52" s="189"/>
      <c r="DF52" s="189"/>
      <c r="DG52" s="189"/>
      <c r="DH52" s="189"/>
      <c r="DI52" s="189"/>
      <c r="DJ52" s="189"/>
      <c r="DK52" s="190"/>
      <c r="DL52" s="172"/>
      <c r="DM52" s="173"/>
      <c r="DN52" s="336"/>
      <c r="DO52" s="173"/>
      <c r="DP52" s="336"/>
      <c r="DQ52" s="173"/>
      <c r="DR52" s="336"/>
      <c r="DS52" s="173"/>
      <c r="DT52" s="336"/>
      <c r="DU52" s="338"/>
      <c r="DV52" s="174"/>
      <c r="DW52" s="157"/>
      <c r="DX52" s="158"/>
      <c r="DY52" s="158"/>
      <c r="DZ52" s="158"/>
      <c r="EA52" s="158"/>
      <c r="EB52" s="158"/>
      <c r="EC52" s="158"/>
      <c r="ED52" s="158"/>
      <c r="EE52" s="158"/>
      <c r="EF52" s="158"/>
      <c r="EG52" s="158"/>
      <c r="EH52" s="158"/>
      <c r="EI52" s="159"/>
      <c r="EJ52" s="165"/>
      <c r="EK52" s="166"/>
      <c r="EL52" s="184"/>
      <c r="EM52" s="188"/>
      <c r="EN52" s="189"/>
      <c r="EO52" s="189"/>
      <c r="EP52" s="189"/>
      <c r="EQ52" s="189"/>
      <c r="ER52" s="189"/>
      <c r="ES52" s="189"/>
      <c r="ET52" s="189"/>
      <c r="EU52" s="189"/>
      <c r="EV52" s="189"/>
      <c r="EW52" s="189"/>
      <c r="EX52" s="189"/>
      <c r="EY52" s="189"/>
      <c r="EZ52" s="189"/>
      <c r="FA52" s="190"/>
      <c r="FB52" s="172"/>
      <c r="FC52" s="173"/>
      <c r="FD52" s="336"/>
      <c r="FE52" s="173"/>
      <c r="FF52" s="336"/>
      <c r="FG52" s="173"/>
      <c r="FH52" s="336"/>
      <c r="FI52" s="173"/>
      <c r="FJ52" s="336"/>
      <c r="FK52" s="338"/>
      <c r="FL52" s="174"/>
    </row>
    <row r="53" spans="1:168" s="3" customFormat="1" ht="11.25" customHeight="1">
      <c r="A53" s="2"/>
      <c r="B53" s="1"/>
      <c r="C53" s="1"/>
      <c r="D53" s="1"/>
      <c r="E53" s="1"/>
      <c r="F53" s="1"/>
      <c r="G53" s="1"/>
      <c r="H53" s="1"/>
      <c r="I53" s="1"/>
      <c r="J53" s="43"/>
      <c r="K53" s="43"/>
      <c r="L53" s="43"/>
      <c r="M53" s="43"/>
      <c r="N53" s="1"/>
      <c r="O53" s="1"/>
      <c r="P53" s="1"/>
      <c r="Q53" s="1"/>
      <c r="R53" s="42"/>
      <c r="S53" s="42"/>
      <c r="T53" s="1"/>
      <c r="U53" s="1"/>
      <c r="V53" s="1"/>
      <c r="W53" s="42"/>
      <c r="X53" s="1"/>
      <c r="Y53" s="1"/>
      <c r="Z53" s="1"/>
      <c r="AA53" s="42"/>
      <c r="AB53" s="42"/>
      <c r="AC53" s="1"/>
      <c r="AD53" s="1"/>
      <c r="AE53" s="1"/>
      <c r="AF53" s="1"/>
      <c r="AG53" s="1"/>
      <c r="AH53" s="1"/>
      <c r="AI53" s="42"/>
      <c r="AJ53" s="42"/>
      <c r="AK53" s="1"/>
      <c r="AL53" s="1"/>
      <c r="AM53" s="1"/>
      <c r="AQ53" s="157"/>
      <c r="AR53" s="158"/>
      <c r="AS53" s="158"/>
      <c r="AT53" s="158"/>
      <c r="AU53" s="158"/>
      <c r="AV53" s="158"/>
      <c r="AW53" s="158"/>
      <c r="AX53" s="158"/>
      <c r="AY53" s="158"/>
      <c r="AZ53" s="158"/>
      <c r="BA53" s="158"/>
      <c r="BB53" s="158"/>
      <c r="BC53" s="159"/>
      <c r="BD53" s="165"/>
      <c r="BE53" s="166"/>
      <c r="BF53" s="175" t="str">
        <f>C44</f>
        <v>D</v>
      </c>
      <c r="BG53" s="177" t="str">
        <f>IF(VLOOKUP($BF53,$A7:$C19,3,FALSE)=0,"",CONCATENATE(VLOOKUP(VLOOKUP($BF53,$A7:$C19,3,FALSE),Players!$J:$N,4,FALSE)," ",VLOOKUP($BF53,$A7:$C19,3,FALSE)," ",IF(ISERROR(VLOOKUP(VLOOKUP($BF53,$A7:$C19,3,FALSE),Players!$J:$N,5,FALSE)),"()",CONCATENATE("(",VLOOKUP(VLOOKUP($BF53,$A7:$C19,3,FALSE),Players!$J:$N,5,FALSE),")"))))</f>
        <v/>
      </c>
      <c r="BH53" s="178"/>
      <c r="BI53" s="178"/>
      <c r="BJ53" s="178"/>
      <c r="BK53" s="178"/>
      <c r="BL53" s="178"/>
      <c r="BM53" s="178"/>
      <c r="BN53" s="178"/>
      <c r="BO53" s="178"/>
      <c r="BP53" s="178"/>
      <c r="BQ53" s="178"/>
      <c r="BR53" s="178"/>
      <c r="BS53" s="178"/>
      <c r="BT53" s="178"/>
      <c r="BU53" s="179"/>
      <c r="BV53" s="150" t="str">
        <f>IF(D44&lt;&gt;"",D44,"")</f>
        <v/>
      </c>
      <c r="BW53" s="151"/>
      <c r="BX53" s="288" t="str">
        <f>IF(F44&lt;&gt;"",F44,"")</f>
        <v/>
      </c>
      <c r="BY53" s="151"/>
      <c r="BZ53" s="288" t="str">
        <f>IF(H44&lt;&gt;"",H44,"")</f>
        <v/>
      </c>
      <c r="CA53" s="151"/>
      <c r="CB53" s="288" t="str">
        <f>IF(J44&lt;&gt;"",J44,"")</f>
        <v/>
      </c>
      <c r="CC53" s="151"/>
      <c r="CD53" s="288" t="str">
        <f>IF(L44&lt;&gt;"",L44,"")</f>
        <v/>
      </c>
      <c r="CE53" s="332"/>
      <c r="CF53" s="174" t="str">
        <f>IF($CF51&lt;&gt;"",IF(CF51="W","L","W"),"")</f>
        <v/>
      </c>
      <c r="CG53" s="157"/>
      <c r="CH53" s="158"/>
      <c r="CI53" s="158"/>
      <c r="CJ53" s="158"/>
      <c r="CK53" s="158"/>
      <c r="CL53" s="158"/>
      <c r="CM53" s="158"/>
      <c r="CN53" s="158"/>
      <c r="CO53" s="158"/>
      <c r="CP53" s="158"/>
      <c r="CQ53" s="158"/>
      <c r="CR53" s="158"/>
      <c r="CS53" s="159"/>
      <c r="CT53" s="165"/>
      <c r="CU53" s="166"/>
      <c r="CV53" s="175" t="str">
        <f>Q44</f>
        <v>C</v>
      </c>
      <c r="CW53" s="177" t="str">
        <f>IF(VLOOKUP($CV53,$A7:$C19,3,FALSE)=0,"",CONCATENATE(VLOOKUP(VLOOKUP($CV53,$A7:$C19,3,FALSE),Players!$J:$N,4,FALSE)," ",VLOOKUP($CV53,$A7:$C19,3,FALSE)," ",IF(ISERROR(VLOOKUP(VLOOKUP($CV53,$A7:$C19,3,FALSE),Players!$J:$N,5,FALSE)),"()",CONCATENATE("(",VLOOKUP(VLOOKUP($CV53,$A7:$C19,3,FALSE),Players!$J:$N,5,FALSE),")"))))</f>
        <v/>
      </c>
      <c r="CX53" s="178"/>
      <c r="CY53" s="178"/>
      <c r="CZ53" s="178"/>
      <c r="DA53" s="178"/>
      <c r="DB53" s="178"/>
      <c r="DC53" s="178"/>
      <c r="DD53" s="178"/>
      <c r="DE53" s="178"/>
      <c r="DF53" s="178"/>
      <c r="DG53" s="178"/>
      <c r="DH53" s="178"/>
      <c r="DI53" s="178"/>
      <c r="DJ53" s="178"/>
      <c r="DK53" s="179"/>
      <c r="DL53" s="150" t="str">
        <f>IF(R44&lt;&gt;"",R44,"")</f>
        <v/>
      </c>
      <c r="DM53" s="151"/>
      <c r="DN53" s="288" t="str">
        <f>IF(T44&lt;&gt;"",T44,"")</f>
        <v/>
      </c>
      <c r="DO53" s="151"/>
      <c r="DP53" s="288" t="str">
        <f>IF(V44&lt;&gt;"",V44,"")</f>
        <v/>
      </c>
      <c r="DQ53" s="151"/>
      <c r="DR53" s="288" t="str">
        <f>IF(X44&lt;&gt;"",X44,"")</f>
        <v/>
      </c>
      <c r="DS53" s="151"/>
      <c r="DT53" s="288" t="str">
        <f>IF(Z44&lt;&gt;"",Z44,"")</f>
        <v/>
      </c>
      <c r="DU53" s="332"/>
      <c r="DV53" s="174" t="str">
        <f>IF($DV51&lt;&gt;"",IF(DV51="W","L","W"),"")</f>
        <v/>
      </c>
      <c r="DW53" s="157"/>
      <c r="DX53" s="158"/>
      <c r="DY53" s="158"/>
      <c r="DZ53" s="158"/>
      <c r="EA53" s="158"/>
      <c r="EB53" s="158"/>
      <c r="EC53" s="158"/>
      <c r="ED53" s="158"/>
      <c r="EE53" s="158"/>
      <c r="EF53" s="158"/>
      <c r="EG53" s="158"/>
      <c r="EH53" s="158"/>
      <c r="EI53" s="159"/>
      <c r="EJ53" s="165"/>
      <c r="EK53" s="166"/>
      <c r="EL53" s="175" t="str">
        <f>AE44</f>
        <v>G</v>
      </c>
      <c r="EM53" s="177" t="str">
        <f>IF(VLOOKUP($EL53,$A7:$C19,3,FALSE)=0,"",CONCATENATE(VLOOKUP(VLOOKUP($EL53,$A7:$C19,3,FALSE),Players!$J:$N,4,FALSE)," ",VLOOKUP($EL53,$A7:$C19,3,FALSE)," ",IF(ISERROR(VLOOKUP(VLOOKUP($EL53,$A7:$C19,3,FALSE),Players!$J:$N,5,FALSE)),"()",CONCATENATE("(",VLOOKUP(VLOOKUP($EL53,$A7:$C19,3,FALSE),Players!$J:$N,5,FALSE),")"))))</f>
        <v/>
      </c>
      <c r="EN53" s="178"/>
      <c r="EO53" s="178"/>
      <c r="EP53" s="178"/>
      <c r="EQ53" s="178"/>
      <c r="ER53" s="178"/>
      <c r="ES53" s="178"/>
      <c r="ET53" s="178"/>
      <c r="EU53" s="178"/>
      <c r="EV53" s="178"/>
      <c r="EW53" s="178"/>
      <c r="EX53" s="178"/>
      <c r="EY53" s="178"/>
      <c r="EZ53" s="178"/>
      <c r="FA53" s="179"/>
      <c r="FB53" s="150" t="str">
        <f>IF(AF44&lt;&gt;"",AF44,"")</f>
        <v/>
      </c>
      <c r="FC53" s="151"/>
      <c r="FD53" s="288" t="str">
        <f>IF(AH44&lt;&gt;"",AH44,"")</f>
        <v/>
      </c>
      <c r="FE53" s="151"/>
      <c r="FF53" s="288" t="str">
        <f>IF(AJ44&lt;&gt;"",AJ44,"")</f>
        <v/>
      </c>
      <c r="FG53" s="151"/>
      <c r="FH53" s="288" t="str">
        <f>IF(AL44&lt;&gt;"",AL44,"")</f>
        <v/>
      </c>
      <c r="FI53" s="151"/>
      <c r="FJ53" s="288" t="str">
        <f>IF(AN44&lt;&gt;"",AN44,"")</f>
        <v/>
      </c>
      <c r="FK53" s="332"/>
      <c r="FL53" s="174" t="str">
        <f>IF($FL51&lt;&gt;"",IF(FL51="W","L","W"),"")</f>
        <v/>
      </c>
    </row>
    <row r="54" spans="1:168" s="3" customFormat="1" ht="11.25" customHeight="1" thickBot="1">
      <c r="A54" s="42"/>
      <c r="B54" s="1"/>
      <c r="C54" s="1"/>
      <c r="D54" s="1"/>
      <c r="E54" s="1"/>
      <c r="F54" s="1"/>
      <c r="G54" s="1"/>
      <c r="H54" s="1"/>
      <c r="I54" s="1"/>
      <c r="J54" s="1"/>
      <c r="K54" s="1"/>
      <c r="L54" s="1"/>
      <c r="M54" s="1"/>
      <c r="N54" s="1"/>
      <c r="O54" s="1"/>
      <c r="P54" s="1"/>
      <c r="Q54" s="1"/>
      <c r="R54" s="42"/>
      <c r="S54" s="42"/>
      <c r="T54" s="1"/>
      <c r="U54" s="1"/>
      <c r="V54" s="1"/>
      <c r="W54" s="42"/>
      <c r="X54" s="43"/>
      <c r="Y54" s="43"/>
      <c r="Z54" s="43"/>
      <c r="AA54" s="43"/>
      <c r="AB54" s="43"/>
      <c r="AC54" s="43"/>
      <c r="AD54" s="43"/>
      <c r="AE54" s="43"/>
      <c r="AF54" s="43"/>
      <c r="AG54" s="43"/>
      <c r="AH54" s="43"/>
      <c r="AI54" s="43"/>
      <c r="AJ54" s="43"/>
      <c r="AK54" s="43"/>
      <c r="AL54" s="43"/>
      <c r="AM54" s="43"/>
      <c r="AQ54" s="160"/>
      <c r="AR54" s="161"/>
      <c r="AS54" s="161"/>
      <c r="AT54" s="161"/>
      <c r="AU54" s="161"/>
      <c r="AV54" s="161"/>
      <c r="AW54" s="161"/>
      <c r="AX54" s="161"/>
      <c r="AY54" s="161"/>
      <c r="AZ54" s="161"/>
      <c r="BA54" s="161"/>
      <c r="BB54" s="161"/>
      <c r="BC54" s="162"/>
      <c r="BD54" s="167"/>
      <c r="BE54" s="168"/>
      <c r="BF54" s="176"/>
      <c r="BG54" s="180"/>
      <c r="BH54" s="181"/>
      <c r="BI54" s="181"/>
      <c r="BJ54" s="181"/>
      <c r="BK54" s="181"/>
      <c r="BL54" s="181"/>
      <c r="BM54" s="181"/>
      <c r="BN54" s="181"/>
      <c r="BO54" s="181"/>
      <c r="BP54" s="181"/>
      <c r="BQ54" s="181"/>
      <c r="BR54" s="181"/>
      <c r="BS54" s="181"/>
      <c r="BT54" s="181"/>
      <c r="BU54" s="182"/>
      <c r="BV54" s="152"/>
      <c r="BW54" s="153"/>
      <c r="BX54" s="333"/>
      <c r="BY54" s="153"/>
      <c r="BZ54" s="333"/>
      <c r="CA54" s="153"/>
      <c r="CB54" s="333"/>
      <c r="CC54" s="153"/>
      <c r="CD54" s="333"/>
      <c r="CE54" s="334"/>
      <c r="CF54" s="174"/>
      <c r="CG54" s="160"/>
      <c r="CH54" s="161"/>
      <c r="CI54" s="161"/>
      <c r="CJ54" s="161"/>
      <c r="CK54" s="161"/>
      <c r="CL54" s="161"/>
      <c r="CM54" s="161"/>
      <c r="CN54" s="161"/>
      <c r="CO54" s="161"/>
      <c r="CP54" s="161"/>
      <c r="CQ54" s="161"/>
      <c r="CR54" s="161"/>
      <c r="CS54" s="162"/>
      <c r="CT54" s="167"/>
      <c r="CU54" s="168"/>
      <c r="CV54" s="176"/>
      <c r="CW54" s="180"/>
      <c r="CX54" s="181"/>
      <c r="CY54" s="181"/>
      <c r="CZ54" s="181"/>
      <c r="DA54" s="181"/>
      <c r="DB54" s="181"/>
      <c r="DC54" s="181"/>
      <c r="DD54" s="181"/>
      <c r="DE54" s="181"/>
      <c r="DF54" s="181"/>
      <c r="DG54" s="181"/>
      <c r="DH54" s="181"/>
      <c r="DI54" s="181"/>
      <c r="DJ54" s="181"/>
      <c r="DK54" s="182"/>
      <c r="DL54" s="152"/>
      <c r="DM54" s="153"/>
      <c r="DN54" s="333"/>
      <c r="DO54" s="153"/>
      <c r="DP54" s="333"/>
      <c r="DQ54" s="153"/>
      <c r="DR54" s="333"/>
      <c r="DS54" s="153"/>
      <c r="DT54" s="333"/>
      <c r="DU54" s="334"/>
      <c r="DV54" s="174"/>
      <c r="DW54" s="160"/>
      <c r="DX54" s="161"/>
      <c r="DY54" s="161"/>
      <c r="DZ54" s="161"/>
      <c r="EA54" s="161"/>
      <c r="EB54" s="161"/>
      <c r="EC54" s="161"/>
      <c r="ED54" s="161"/>
      <c r="EE54" s="161"/>
      <c r="EF54" s="161"/>
      <c r="EG54" s="161"/>
      <c r="EH54" s="161"/>
      <c r="EI54" s="162"/>
      <c r="EJ54" s="167"/>
      <c r="EK54" s="168"/>
      <c r="EL54" s="176"/>
      <c r="EM54" s="180"/>
      <c r="EN54" s="181"/>
      <c r="EO54" s="181"/>
      <c r="EP54" s="181"/>
      <c r="EQ54" s="181"/>
      <c r="ER54" s="181"/>
      <c r="ES54" s="181"/>
      <c r="ET54" s="181"/>
      <c r="EU54" s="181"/>
      <c r="EV54" s="181"/>
      <c r="EW54" s="181"/>
      <c r="EX54" s="181"/>
      <c r="EY54" s="181"/>
      <c r="EZ54" s="181"/>
      <c r="FA54" s="182"/>
      <c r="FB54" s="152"/>
      <c r="FC54" s="153"/>
      <c r="FD54" s="333"/>
      <c r="FE54" s="153"/>
      <c r="FF54" s="333"/>
      <c r="FG54" s="153"/>
      <c r="FH54" s="333"/>
      <c r="FI54" s="153"/>
      <c r="FJ54" s="333"/>
      <c r="FK54" s="334"/>
      <c r="FL54" s="174"/>
    </row>
    <row r="55" spans="1:168" s="3" customFormat="1" ht="11.25" customHeight="1">
      <c r="A55" s="42"/>
      <c r="B55" s="1"/>
      <c r="C55" s="1"/>
      <c r="D55" s="1"/>
      <c r="E55" s="1"/>
      <c r="F55" s="1"/>
      <c r="G55" s="1"/>
      <c r="H55" s="1"/>
      <c r="I55" s="1"/>
      <c r="J55" s="1"/>
      <c r="K55" s="1"/>
      <c r="L55" s="1"/>
      <c r="M55" s="1"/>
      <c r="N55" s="1"/>
      <c r="O55" s="1"/>
      <c r="P55" s="1"/>
      <c r="Q55" s="1"/>
      <c r="R55" s="42"/>
      <c r="S55" s="42"/>
      <c r="T55" s="1"/>
      <c r="U55" s="1"/>
      <c r="V55" s="1"/>
      <c r="W55" s="42"/>
      <c r="X55" s="1"/>
      <c r="Y55" s="1"/>
      <c r="Z55" s="1"/>
      <c r="AA55" s="42"/>
      <c r="AB55" s="42"/>
      <c r="AC55" s="1"/>
      <c r="AD55" s="1"/>
      <c r="AE55" s="1"/>
      <c r="AF55" s="1"/>
      <c r="AG55" s="1"/>
      <c r="AH55" s="1"/>
      <c r="AI55" s="42"/>
      <c r="AJ55" s="42"/>
      <c r="AK55" s="1"/>
      <c r="AL55" s="1"/>
      <c r="AM55" s="1"/>
      <c r="AQ55" s="126"/>
      <c r="AR55" s="126"/>
      <c r="AS55" s="126"/>
      <c r="AT55" s="126"/>
      <c r="AU55" s="126"/>
      <c r="AV55" s="126"/>
      <c r="AW55" s="126"/>
      <c r="AX55" s="126"/>
      <c r="AY55" s="126"/>
      <c r="AZ55" s="126"/>
      <c r="BA55" s="126"/>
      <c r="BB55" s="126"/>
      <c r="BC55" s="126"/>
      <c r="BD55" s="1"/>
      <c r="BE55" s="1"/>
      <c r="BF55" s="1"/>
      <c r="BG55" s="1"/>
      <c r="BH55" s="1"/>
      <c r="BI55" s="1"/>
      <c r="BJ55" s="1"/>
      <c r="BK55" s="1"/>
      <c r="BL55" s="1"/>
      <c r="BM55" s="1"/>
      <c r="BN55" s="1"/>
      <c r="BO55" s="1"/>
      <c r="BP55" s="1"/>
      <c r="BQ55" s="1"/>
      <c r="BR55" s="1"/>
      <c r="BS55" s="1"/>
      <c r="BT55" s="1"/>
      <c r="BU55" s="1"/>
      <c r="BV55" s="169" t="str">
        <f>IF(CF51&lt;&gt;"",IF(AND(AND(BV51&gt;-1,BV53&gt;-1),OR(BV51&gt;10,BV53&gt;10),ABS(BV51-BV53)&gt;1,IF(OR(BV51&gt;11,BV53&gt;11),ABS(BV51-BV53)=2,TRUE),BV51=INT(BV51),BV53=INT(BV53)),"","Error"),"")</f>
        <v/>
      </c>
      <c r="BW55" s="169"/>
      <c r="BX55" s="169" t="str">
        <f>IF(CF51&lt;&gt;"",IF(AND(AND(BX51&gt;-1,BX53&gt;-1),OR(BX51&gt;10,BX53&gt;10),ABS(BX51-BX53)&gt;1,IF(OR(BX51&gt;11,BX53&gt;11),ABS(BX51-BX53)=2,TRUE),BX51=INT(BX51),BX53=INT(BX53)),"","Error"),"")</f>
        <v/>
      </c>
      <c r="BY55" s="169"/>
      <c r="BZ55" s="169" t="str">
        <f>IF(CF51&lt;&gt;"",IF(AND(AND(BZ51&gt;-1,BZ53&gt;-1),OR(BZ51&gt;10,BZ53&gt;10),ABS(BZ51-BZ53)&gt;1,IF(OR(BZ51&gt;11,BZ53&gt;11),ABS(BZ51-BZ53)=2,TRUE),BZ51=INT(BZ51),BZ53=INT(BZ53)),"","Error"),"")</f>
        <v/>
      </c>
      <c r="CA55" s="169"/>
      <c r="CB55" s="169" t="str">
        <f>IF(AND(CF51&lt;&gt;"",CB51&lt;&gt;""),IF(AND(AND(CB51&gt;-1,CB53&gt;-1),OR(CB51&gt;10,CB53&gt;10),ABS(CB51-CB53)&gt;1,IF(OR(CB51&gt;11,CB53&gt;11),ABS(CB51-CB53)=2,TRUE),CB51=INT(CB51),CB53=INT(CB53)),"","Error"),"")</f>
        <v/>
      </c>
      <c r="CC55" s="169"/>
      <c r="CD55" s="169" t="str">
        <f>IF(AND(CF51&lt;&gt;"",CD51&lt;&gt;""),IF(AND(AND(CD51&gt;-1,CD53&gt;-1),OR(CD51&gt;10,CD53&gt;10),ABS(CD51-CD53)&gt;1,IF(OR(CD51&gt;11,CD53&gt;11),ABS(CD51-CD53)=2,TRUE),CD51=INT(CD51),CD53=INT(CD53)),"","Error"),"")</f>
        <v/>
      </c>
      <c r="CE55" s="169"/>
      <c r="CG55" s="126"/>
      <c r="CH55" s="126"/>
      <c r="CI55" s="126"/>
      <c r="CJ55" s="126"/>
      <c r="CK55" s="126"/>
      <c r="CL55" s="126"/>
      <c r="CM55" s="126"/>
      <c r="CN55" s="126"/>
      <c r="CO55" s="126"/>
      <c r="CP55" s="126"/>
      <c r="CQ55" s="126"/>
      <c r="CR55" s="126"/>
      <c r="CS55" s="126"/>
      <c r="CT55" s="1"/>
      <c r="CU55" s="1"/>
      <c r="CV55" s="1"/>
      <c r="CW55" s="1"/>
      <c r="CX55" s="1"/>
      <c r="CY55" s="1"/>
      <c r="CZ55" s="1"/>
      <c r="DA55" s="1"/>
      <c r="DB55" s="1"/>
      <c r="DC55" s="1"/>
      <c r="DD55" s="1"/>
      <c r="DE55" s="1"/>
      <c r="DF55" s="1"/>
      <c r="DG55" s="1"/>
      <c r="DH55" s="1"/>
      <c r="DI55" s="1"/>
      <c r="DJ55" s="1"/>
      <c r="DK55" s="1"/>
      <c r="DL55" s="169" t="str">
        <f>IF(DV51&lt;&gt;"",IF(AND(AND(DL51&gt;-1,DL53&gt;-1),OR(DL51&gt;10,DL53&gt;10),ABS(DL51-DL53)&gt;1,IF(OR(DL51&gt;11,DL53&gt;11),ABS(DL51-DL53)=2,TRUE),DL51=INT(DL51),DL53=INT(DL53)),"","Error"),"")</f>
        <v/>
      </c>
      <c r="DM55" s="169"/>
      <c r="DN55" s="169" t="str">
        <f>IF(DV51&lt;&gt;"",IF(AND(AND(DN51&gt;-1,DN53&gt;-1),OR(DN51&gt;10,DN53&gt;10),ABS(DN51-DN53)&gt;1,IF(OR(DN51&gt;11,DN53&gt;11),ABS(DN51-DN53)=2,TRUE),DN51=INT(DN51),DN53=INT(DN53)),"","Error"),"")</f>
        <v/>
      </c>
      <c r="DO55" s="169"/>
      <c r="DP55" s="169" t="str">
        <f>IF(DV51&lt;&gt;"",IF(AND(AND(DP51&gt;-1,DP53&gt;-1),OR(DP51&gt;10,DP53&gt;10),ABS(DP51-DP53)&gt;1,IF(OR(DP51&gt;11,DP53&gt;11),ABS(DP51-DP53)=2,TRUE),DP51=INT(DP51),DP53=INT(DP53)),"","Error"),"")</f>
        <v/>
      </c>
      <c r="DQ55" s="169"/>
      <c r="DR55" s="169" t="str">
        <f>IF(AND(DV51&lt;&gt;"",DR51&lt;&gt;""),IF(AND(AND(DR51&gt;-1,DR53&gt;-1),OR(DR51&gt;10,DR53&gt;10),ABS(DR51-DR53)&gt;1,IF(OR(DR51&gt;11,DR53&gt;11),ABS(DR51-DR53)=2,TRUE),DR51=INT(DR51),DR53=INT(DR53)),"","Error"),"")</f>
        <v/>
      </c>
      <c r="DS55" s="169"/>
      <c r="DT55" s="169" t="str">
        <f>IF(AND(DV51&lt;&gt;"",DT51&lt;&gt;""),IF(AND(AND(DT51&gt;-1,DT53&gt;-1),OR(DT51&gt;10,DT53&gt;10),ABS(DT51-DT53)&gt;1,IF(OR(DT51&gt;11,DT53&gt;11),ABS(DT51-DT53)=2,TRUE),DT51=INT(DT51),DT53=INT(DT53)),"","Error"),"")</f>
        <v/>
      </c>
      <c r="DU55" s="169"/>
      <c r="DW55" s="126"/>
      <c r="DX55" s="126"/>
      <c r="DY55" s="126"/>
      <c r="DZ55" s="126"/>
      <c r="EA55" s="126"/>
      <c r="EB55" s="126"/>
      <c r="EC55" s="126"/>
      <c r="ED55" s="126"/>
      <c r="EE55" s="126"/>
      <c r="EF55" s="126"/>
      <c r="EG55" s="126"/>
      <c r="EH55" s="126"/>
      <c r="EI55" s="126"/>
      <c r="EJ55" s="1"/>
      <c r="EK55" s="1"/>
      <c r="EL55" s="1"/>
      <c r="EM55" s="1"/>
      <c r="EN55" s="1"/>
      <c r="EO55" s="1"/>
      <c r="EP55" s="1"/>
      <c r="EQ55" s="1"/>
      <c r="ER55" s="1"/>
      <c r="ES55" s="1"/>
      <c r="ET55" s="1"/>
      <c r="EU55" s="1"/>
      <c r="EV55" s="1"/>
      <c r="EW55" s="1"/>
      <c r="EX55" s="1"/>
      <c r="EY55" s="1"/>
      <c r="EZ55" s="1"/>
      <c r="FA55" s="1"/>
      <c r="FB55" s="169" t="str">
        <f>IF(FL51&lt;&gt;"",IF(AND(AND(FB51&gt;-1,FB53&gt;-1),OR(FB51&gt;10,FB53&gt;10),ABS(FB51-FB53)&gt;1,IF(OR(FB51&gt;11,FB53&gt;11),ABS(FB51-FB53)=2,TRUE),FB51=INT(FB51),FB53=INT(FB53)),"","Error"),"")</f>
        <v/>
      </c>
      <c r="FC55" s="169"/>
      <c r="FD55" s="169" t="str">
        <f>IF(FL51&lt;&gt;"",IF(AND(AND(FD51&gt;-1,FD53&gt;-1),OR(FD51&gt;10,FD53&gt;10),ABS(FD51-FD53)&gt;1,IF(OR(FD51&gt;11,FD53&gt;11),ABS(FD51-FD53)=2,TRUE),FD51=INT(FD51),FD53=INT(FD53)),"","Error"),"")</f>
        <v/>
      </c>
      <c r="FE55" s="169"/>
      <c r="FF55" s="169" t="str">
        <f>IF(FL51&lt;&gt;"",IF(AND(AND(FF51&gt;-1,FF53&gt;-1),OR(FF51&gt;10,FF53&gt;10),ABS(FF51-FF53)&gt;1,IF(OR(FF51&gt;11,FF53&gt;11),ABS(FF51-FF53)=2,TRUE),FF51=INT(FF51),FF53=INT(FF53)),"","Error"),"")</f>
        <v/>
      </c>
      <c r="FG55" s="169"/>
      <c r="FH55" s="169" t="str">
        <f>IF(AND(FL51&lt;&gt;"",FH51&lt;&gt;""),IF(AND(AND(FH51&gt;-1,FH53&gt;-1),OR(FH51&gt;10,FH53&gt;10),ABS(FH51-FH53)&gt;1,IF(OR(FH51&gt;11,FH53&gt;11),ABS(FH51-FH53)=2,TRUE),FH51=INT(FH51),FH53=INT(FH53)),"","Error"),"")</f>
        <v/>
      </c>
      <c r="FI55" s="169"/>
      <c r="FJ55" s="169" t="str">
        <f>IF(AND(FL51&lt;&gt;"",FJ51&lt;&gt;""),IF(AND(AND(FJ51&gt;-1,FJ53&gt;-1),OR(FJ51&gt;10,FJ53&gt;10),ABS(FJ51-FJ53)&gt;1,IF(OR(FJ51&gt;11,FJ53&gt;11),ABS(FJ51-FJ53)=2,TRUE),FJ51=INT(FJ51),FJ53=INT(FJ53)),"","Error"),"")</f>
        <v/>
      </c>
      <c r="FK55" s="169"/>
    </row>
    <row r="56" spans="1:168" s="3" customFormat="1" ht="11.25" customHeight="1">
      <c r="A56" s="1"/>
      <c r="B56" s="1"/>
      <c r="C56" s="44"/>
      <c r="D56" s="44"/>
      <c r="E56" s="1"/>
      <c r="F56" s="1"/>
      <c r="G56" s="1"/>
      <c r="H56" s="1"/>
      <c r="I56" s="1"/>
      <c r="J56" s="1"/>
      <c r="K56" s="1"/>
      <c r="L56" s="1"/>
      <c r="M56" s="1"/>
      <c r="N56" s="1"/>
      <c r="O56" s="1"/>
      <c r="P56" s="1"/>
      <c r="Q56" s="1"/>
      <c r="R56" s="42"/>
      <c r="S56" s="42"/>
      <c r="T56" s="1"/>
      <c r="U56" s="1"/>
      <c r="V56" s="1"/>
      <c r="W56" s="42"/>
      <c r="X56" s="43"/>
      <c r="Y56" s="43"/>
      <c r="Z56" s="43"/>
      <c r="AA56" s="43"/>
      <c r="AB56" s="43"/>
      <c r="AC56" s="43"/>
      <c r="AD56" s="43"/>
      <c r="AE56" s="43"/>
      <c r="AF56" s="43"/>
      <c r="AG56" s="43"/>
      <c r="AH56" s="43"/>
      <c r="AI56" s="43"/>
      <c r="AJ56" s="43"/>
      <c r="AK56" s="43"/>
      <c r="AL56" s="43"/>
      <c r="AM56" s="43"/>
      <c r="AQ56" s="126"/>
      <c r="AR56" s="126"/>
      <c r="AS56" s="126"/>
      <c r="AT56" s="126"/>
      <c r="AU56" s="126"/>
      <c r="AV56" s="126"/>
      <c r="AW56" s="126"/>
      <c r="AX56" s="126"/>
      <c r="AY56" s="126"/>
      <c r="AZ56" s="126"/>
      <c r="BA56" s="126"/>
      <c r="BB56" s="126"/>
      <c r="BC56" s="126"/>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G56" s="126"/>
      <c r="CH56" s="126"/>
      <c r="CI56" s="126"/>
      <c r="CJ56" s="126"/>
      <c r="CK56" s="126"/>
      <c r="CL56" s="126"/>
      <c r="CM56" s="126"/>
      <c r="CN56" s="126"/>
      <c r="CO56" s="126"/>
      <c r="CP56" s="126"/>
      <c r="CQ56" s="126"/>
      <c r="CR56" s="126"/>
      <c r="CS56" s="126"/>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W56" s="126"/>
      <c r="DX56" s="126"/>
      <c r="DY56" s="126"/>
      <c r="DZ56" s="126"/>
      <c r="EA56" s="126"/>
      <c r="EB56" s="126"/>
      <c r="EC56" s="126"/>
      <c r="ED56" s="126"/>
      <c r="EE56" s="126"/>
      <c r="EF56" s="126"/>
      <c r="EG56" s="126"/>
      <c r="EH56" s="126"/>
      <c r="EI56" s="126"/>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row>
    <row r="57" spans="1:168" s="3" customFormat="1" ht="11.25" customHeight="1">
      <c r="A57" s="2"/>
      <c r="B57" s="1"/>
      <c r="C57" s="1"/>
      <c r="D57" s="1"/>
      <c r="E57" s="1"/>
      <c r="F57" s="1"/>
      <c r="G57" s="1"/>
      <c r="H57" s="1"/>
      <c r="I57" s="1"/>
      <c r="J57" s="43"/>
      <c r="K57" s="43"/>
      <c r="L57" s="43"/>
      <c r="M57" s="43"/>
      <c r="N57" s="43"/>
      <c r="O57" s="43"/>
      <c r="P57" s="43"/>
      <c r="Q57" s="43"/>
      <c r="R57" s="42"/>
      <c r="S57" s="42"/>
      <c r="T57" s="43"/>
      <c r="U57" s="43"/>
      <c r="V57" s="43"/>
      <c r="W57" s="42"/>
      <c r="X57" s="1"/>
      <c r="Y57" s="1"/>
      <c r="Z57" s="1"/>
      <c r="AA57" s="42"/>
      <c r="AB57" s="42"/>
      <c r="AC57" s="1"/>
      <c r="AD57" s="1"/>
      <c r="AE57" s="1"/>
      <c r="AF57" s="1"/>
      <c r="AG57" s="1"/>
      <c r="AH57" s="1"/>
      <c r="AI57" s="42"/>
      <c r="AJ57" s="42"/>
      <c r="AK57" s="1"/>
      <c r="AL57" s="1"/>
      <c r="AM57" s="1"/>
      <c r="AQ57" s="127"/>
      <c r="AR57" s="127"/>
      <c r="AS57" s="127"/>
      <c r="AT57" s="127"/>
      <c r="AU57" s="127"/>
      <c r="AV57" s="127"/>
      <c r="AW57" s="127"/>
      <c r="AX57" s="127"/>
      <c r="AY57" s="127"/>
      <c r="AZ57" s="127"/>
      <c r="BA57" s="127"/>
      <c r="BB57" s="127"/>
      <c r="BC57" s="127"/>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G57" s="127"/>
      <c r="CH57" s="127"/>
      <c r="CI57" s="127"/>
      <c r="CJ57" s="127"/>
      <c r="CK57" s="127"/>
      <c r="CL57" s="127"/>
      <c r="CM57" s="127"/>
      <c r="CN57" s="127"/>
      <c r="CO57" s="127"/>
      <c r="CP57" s="127"/>
      <c r="CQ57" s="127"/>
      <c r="CR57" s="127"/>
      <c r="CS57" s="127"/>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W57" s="127"/>
      <c r="DX57" s="127"/>
      <c r="DY57" s="127"/>
      <c r="DZ57" s="127"/>
      <c r="EA57" s="127"/>
      <c r="EB57" s="127"/>
      <c r="EC57" s="127"/>
      <c r="ED57" s="127"/>
      <c r="EE57" s="127"/>
      <c r="EF57" s="127"/>
      <c r="EG57" s="127"/>
      <c r="EH57" s="127"/>
      <c r="EI57" s="127"/>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row>
    <row r="58" spans="1:168" s="3" customFormat="1" ht="11.25" customHeight="1">
      <c r="A58" s="42"/>
      <c r="B58" s="1"/>
      <c r="C58" s="1"/>
      <c r="D58" s="1"/>
      <c r="E58" s="1"/>
      <c r="F58" s="1"/>
      <c r="G58" s="1"/>
      <c r="H58" s="1"/>
      <c r="I58" s="1"/>
      <c r="J58" s="1"/>
      <c r="K58" s="1"/>
      <c r="L58" s="1"/>
      <c r="M58" s="1"/>
      <c r="N58" s="1"/>
      <c r="O58" s="1"/>
      <c r="P58" s="1"/>
      <c r="Q58" s="1"/>
      <c r="R58" s="42"/>
      <c r="S58" s="42"/>
      <c r="T58" s="1"/>
      <c r="U58" s="1"/>
      <c r="V58" s="1"/>
      <c r="W58" s="42"/>
      <c r="X58" s="43"/>
      <c r="Y58" s="43"/>
      <c r="Z58" s="43"/>
      <c r="AA58" s="43"/>
      <c r="AB58" s="43"/>
      <c r="AC58" s="43"/>
      <c r="AD58" s="43"/>
      <c r="AE58" s="43"/>
      <c r="AF58" s="43"/>
      <c r="AG58" s="43"/>
      <c r="AH58" s="43"/>
      <c r="AI58" s="43"/>
      <c r="AJ58" s="43"/>
      <c r="AK58" s="43"/>
      <c r="AL58" s="43"/>
      <c r="AM58" s="43"/>
      <c r="AQ58" s="128"/>
      <c r="AR58" s="128"/>
      <c r="AS58" s="128"/>
      <c r="AT58" s="128"/>
      <c r="AU58" s="128"/>
      <c r="AV58" s="128"/>
      <c r="AW58" s="128"/>
      <c r="AX58" s="128"/>
      <c r="AY58" s="128"/>
      <c r="AZ58" s="128"/>
      <c r="BA58" s="128"/>
      <c r="BB58" s="128"/>
      <c r="BC58" s="128"/>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G58" s="128"/>
      <c r="CH58" s="128"/>
      <c r="CI58" s="128"/>
      <c r="CJ58" s="128"/>
      <c r="CK58" s="128"/>
      <c r="CL58" s="128"/>
      <c r="CM58" s="128"/>
      <c r="CN58" s="128"/>
      <c r="CO58" s="128"/>
      <c r="CP58" s="128"/>
      <c r="CQ58" s="128"/>
      <c r="CR58" s="128"/>
      <c r="CS58" s="128"/>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W58" s="128"/>
      <c r="DX58" s="128"/>
      <c r="DY58" s="128"/>
      <c r="DZ58" s="128"/>
      <c r="EA58" s="128"/>
      <c r="EB58" s="128"/>
      <c r="EC58" s="128"/>
      <c r="ED58" s="128"/>
      <c r="EE58" s="128"/>
      <c r="EF58" s="128"/>
      <c r="EG58" s="128"/>
      <c r="EH58" s="128"/>
      <c r="EI58" s="128"/>
      <c r="EJ58" s="41"/>
      <c r="EK58" s="41"/>
      <c r="EL58" s="41"/>
      <c r="EM58" s="41"/>
      <c r="EN58" s="41"/>
      <c r="EO58" s="41"/>
      <c r="EP58" s="41"/>
      <c r="EQ58" s="41"/>
      <c r="ER58" s="41"/>
      <c r="ES58" s="41"/>
      <c r="ET58" s="41"/>
      <c r="EU58" s="41"/>
      <c r="EV58" s="41"/>
      <c r="EW58" s="41"/>
      <c r="EX58" s="41"/>
      <c r="EY58" s="41"/>
      <c r="EZ58" s="41"/>
      <c r="FA58" s="41"/>
      <c r="FB58" s="41"/>
      <c r="FC58" s="41"/>
      <c r="FD58" s="41"/>
      <c r="FE58" s="41"/>
      <c r="FF58" s="41"/>
      <c r="FG58" s="41"/>
      <c r="FH58" s="41"/>
      <c r="FI58" s="41"/>
      <c r="FJ58" s="41"/>
      <c r="FK58" s="41"/>
    </row>
    <row r="59" spans="1:168" s="3" customFormat="1" ht="11.25" customHeight="1">
      <c r="A59" s="42"/>
      <c r="B59" s="1"/>
      <c r="C59" s="1"/>
      <c r="D59" s="1"/>
      <c r="E59" s="1"/>
      <c r="F59" s="1"/>
      <c r="G59" s="1"/>
      <c r="H59" s="1"/>
      <c r="I59" s="1"/>
      <c r="J59" s="1"/>
      <c r="K59" s="1"/>
      <c r="L59" s="1"/>
      <c r="M59" s="1"/>
      <c r="N59" s="1"/>
      <c r="O59" s="1"/>
      <c r="P59" s="1"/>
      <c r="Q59" s="1"/>
      <c r="R59" s="42"/>
      <c r="S59" s="42"/>
      <c r="T59" s="1"/>
      <c r="U59" s="1"/>
      <c r="V59" s="1"/>
      <c r="W59" s="42"/>
      <c r="X59" s="1"/>
      <c r="Y59" s="1"/>
      <c r="Z59" s="1"/>
      <c r="AA59" s="42"/>
      <c r="AB59" s="42"/>
      <c r="AC59" s="1"/>
      <c r="AD59" s="1"/>
      <c r="AE59" s="1"/>
      <c r="AF59" s="1"/>
      <c r="AG59" s="1"/>
      <c r="AH59" s="1"/>
      <c r="AI59" s="42"/>
      <c r="AJ59" s="42"/>
      <c r="AK59" s="1"/>
      <c r="AL59" s="1"/>
      <c r="AM59" s="1"/>
      <c r="AQ59" s="126"/>
      <c r="AR59" s="126"/>
      <c r="AS59" s="126"/>
      <c r="AT59" s="126"/>
      <c r="AU59" s="126"/>
      <c r="AV59" s="126"/>
      <c r="AW59" s="126"/>
      <c r="AX59" s="126"/>
      <c r="AY59" s="126"/>
      <c r="AZ59" s="126"/>
      <c r="BA59" s="126"/>
      <c r="BB59" s="126"/>
      <c r="BC59" s="126"/>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G59" s="126"/>
      <c r="CH59" s="126"/>
      <c r="CI59" s="126"/>
      <c r="CJ59" s="126"/>
      <c r="CK59" s="126"/>
      <c r="CL59" s="126"/>
      <c r="CM59" s="126"/>
      <c r="CN59" s="126"/>
      <c r="CO59" s="126"/>
      <c r="CP59" s="126"/>
      <c r="CQ59" s="126"/>
      <c r="CR59" s="126"/>
      <c r="CS59" s="126"/>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W59" s="126"/>
      <c r="DX59" s="126"/>
      <c r="DY59" s="126"/>
      <c r="DZ59" s="126"/>
      <c r="EA59" s="126"/>
      <c r="EB59" s="126"/>
      <c r="EC59" s="126"/>
      <c r="ED59" s="126"/>
      <c r="EE59" s="126"/>
      <c r="EF59" s="126"/>
      <c r="EG59" s="126"/>
      <c r="EH59" s="126"/>
      <c r="EI59" s="126"/>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row>
    <row r="60" spans="1:168" s="3" customFormat="1" ht="11.25" customHeight="1" thickBot="1">
      <c r="A60" s="42"/>
      <c r="B60" s="1"/>
      <c r="C60" s="1"/>
      <c r="D60" s="1"/>
      <c r="E60" s="1"/>
      <c r="F60" s="1"/>
      <c r="G60" s="1"/>
      <c r="H60" s="1"/>
      <c r="I60" s="1"/>
      <c r="J60" s="1"/>
      <c r="K60" s="1"/>
      <c r="L60" s="1"/>
      <c r="M60" s="1"/>
      <c r="N60" s="1"/>
      <c r="O60" s="1"/>
      <c r="P60" s="1"/>
      <c r="Q60" s="1"/>
      <c r="R60" s="42"/>
      <c r="S60" s="42"/>
      <c r="T60" s="1"/>
      <c r="U60" s="1"/>
      <c r="V60" s="1"/>
      <c r="W60" s="42"/>
      <c r="X60" s="43"/>
      <c r="Y60" s="43"/>
      <c r="Z60" s="43"/>
      <c r="AA60" s="43"/>
      <c r="AB60" s="43"/>
      <c r="AC60" s="43"/>
      <c r="AD60" s="43"/>
      <c r="AE60" s="43"/>
      <c r="AF60" s="43"/>
      <c r="AG60" s="43"/>
      <c r="AH60" s="43"/>
      <c r="AI60" s="43"/>
      <c r="AJ60" s="43"/>
      <c r="AK60" s="43"/>
      <c r="AL60" s="43"/>
      <c r="AM60" s="43"/>
      <c r="AQ60" s="127"/>
      <c r="AR60" s="127"/>
      <c r="AS60" s="127"/>
      <c r="AT60" s="127"/>
      <c r="AU60" s="127"/>
      <c r="AV60" s="127"/>
      <c r="AW60" s="127"/>
      <c r="AX60" s="127"/>
      <c r="AY60" s="127"/>
      <c r="AZ60" s="127"/>
      <c r="BA60" s="127"/>
      <c r="BB60" s="127"/>
      <c r="BC60" s="127"/>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G60" s="127"/>
      <c r="CH60" s="127"/>
      <c r="CI60" s="127"/>
      <c r="CJ60" s="127"/>
      <c r="CK60" s="127"/>
      <c r="CL60" s="127"/>
      <c r="CM60" s="127"/>
      <c r="CN60" s="127"/>
      <c r="CO60" s="127"/>
      <c r="CP60" s="127"/>
      <c r="CQ60" s="127"/>
      <c r="CR60" s="127"/>
      <c r="CS60" s="127"/>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W60" s="127"/>
      <c r="DX60" s="127"/>
      <c r="DY60" s="127"/>
      <c r="DZ60" s="127"/>
      <c r="EA60" s="127"/>
      <c r="EB60" s="127"/>
      <c r="EC60" s="127"/>
      <c r="ED60" s="127"/>
      <c r="EE60" s="127"/>
      <c r="EF60" s="127"/>
      <c r="EG60" s="127"/>
      <c r="EH60" s="127"/>
      <c r="EI60" s="127"/>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row>
    <row r="61" spans="1:168" s="3" customFormat="1" ht="11.25" customHeight="1">
      <c r="A61" s="2"/>
      <c r="B61" s="1"/>
      <c r="C61" s="1"/>
      <c r="D61" s="1"/>
      <c r="E61" s="1"/>
      <c r="F61" s="1"/>
      <c r="G61" s="1"/>
      <c r="H61" s="1"/>
      <c r="I61" s="1"/>
      <c r="J61" s="1"/>
      <c r="K61" s="1"/>
      <c r="L61" s="1"/>
      <c r="M61" s="1"/>
      <c r="N61" s="1"/>
      <c r="O61" s="1"/>
      <c r="P61" s="1"/>
      <c r="Q61" s="1"/>
      <c r="R61" s="42"/>
      <c r="S61" s="42"/>
      <c r="T61" s="1"/>
      <c r="U61" s="1"/>
      <c r="V61" s="1"/>
      <c r="W61" s="42"/>
      <c r="X61" s="1"/>
      <c r="Y61" s="1"/>
      <c r="Z61" s="1"/>
      <c r="AA61" s="42"/>
      <c r="AB61" s="42"/>
      <c r="AC61" s="1"/>
      <c r="AD61" s="1"/>
      <c r="AE61" s="1"/>
      <c r="AF61" s="1"/>
      <c r="AG61" s="1"/>
      <c r="AH61" s="1"/>
      <c r="AI61" s="42"/>
      <c r="AJ61" s="42"/>
      <c r="AK61" s="1"/>
      <c r="AL61" s="1"/>
      <c r="AM61" s="1"/>
      <c r="AQ61" s="154" t="str">
        <f>CONCATENATE($A5," ",$D5,","," ",$F3)</f>
        <v>Group: 1, Women's Singles</v>
      </c>
      <c r="AR61" s="155"/>
      <c r="AS61" s="155"/>
      <c r="AT61" s="155"/>
      <c r="AU61" s="155"/>
      <c r="AV61" s="155"/>
      <c r="AW61" s="155"/>
      <c r="AX61" s="155"/>
      <c r="AY61" s="155"/>
      <c r="AZ61" s="155"/>
      <c r="BA61" s="155"/>
      <c r="BB61" s="155"/>
      <c r="BC61" s="156"/>
      <c r="BD61" s="163">
        <f>A46</f>
        <v>7</v>
      </c>
      <c r="BE61" s="164"/>
      <c r="BF61" s="183" t="str">
        <f>C46</f>
        <v>A</v>
      </c>
      <c r="BG61" s="185" t="str">
        <f>IF(VLOOKUP($BF61,$A7:$C19,3,FALSE)=0,"",CONCATENATE(VLOOKUP(VLOOKUP($BF61,$A7:$C19,3,FALSE),Players!$J:$N,4,FALSE)," ",VLOOKUP($BF61,$A7:$C19,3,FALSE)," ",IF(ISERROR(VLOOKUP(VLOOKUP($BF61,$A7:$C19,3,FALSE),Players!$J:$N,5,FALSE)),"()",CONCATENATE("(",VLOOKUP(VLOOKUP($BF61,$A7:$C19,3,FALSE),Players!$J:$N,5,FALSE),")"))))</f>
        <v/>
      </c>
      <c r="BH61" s="186"/>
      <c r="BI61" s="186"/>
      <c r="BJ61" s="186"/>
      <c r="BK61" s="186"/>
      <c r="BL61" s="186"/>
      <c r="BM61" s="186"/>
      <c r="BN61" s="186"/>
      <c r="BO61" s="186"/>
      <c r="BP61" s="186"/>
      <c r="BQ61" s="186"/>
      <c r="BR61" s="186"/>
      <c r="BS61" s="186"/>
      <c r="BT61" s="186"/>
      <c r="BU61" s="187"/>
      <c r="BV61" s="170" t="str">
        <f>IF(D46&lt;&gt;"",D46,"")</f>
        <v/>
      </c>
      <c r="BW61" s="171"/>
      <c r="BX61" s="335" t="str">
        <f>IF(F46&lt;&gt;"",F46,"")</f>
        <v/>
      </c>
      <c r="BY61" s="171"/>
      <c r="BZ61" s="335" t="str">
        <f>IF(H46&lt;&gt;"",H46,"")</f>
        <v/>
      </c>
      <c r="CA61" s="171"/>
      <c r="CB61" s="335" t="str">
        <f>IF(J46&lt;&gt;"",J46,"")</f>
        <v/>
      </c>
      <c r="CC61" s="171"/>
      <c r="CD61" s="335" t="str">
        <f>IF(L46&lt;&gt;"",L46,"")</f>
        <v/>
      </c>
      <c r="CE61" s="337"/>
      <c r="CF61" s="174" t="str">
        <f>IF($CD61=$CD63,IF($CB61=$CB63,IF($BZ61&lt;&gt;"",IF($BZ61&gt;$BZ63,"W","L"),""),IF($CB61&gt;$CB63,"W","L")),IF($CD61&gt;$CD63,"W","L"))</f>
        <v/>
      </c>
      <c r="CG61" s="154" t="str">
        <f>CONCATENATE($A5," ",$D5,","," ",$F3)</f>
        <v>Group: 1, Women's Singles</v>
      </c>
      <c r="CH61" s="155"/>
      <c r="CI61" s="155"/>
      <c r="CJ61" s="155"/>
      <c r="CK61" s="155"/>
      <c r="CL61" s="155"/>
      <c r="CM61" s="155"/>
      <c r="CN61" s="155"/>
      <c r="CO61" s="155"/>
      <c r="CP61" s="155"/>
      <c r="CQ61" s="155"/>
      <c r="CR61" s="155"/>
      <c r="CS61" s="156"/>
      <c r="CT61" s="163">
        <f>O46</f>
        <v>14</v>
      </c>
      <c r="CU61" s="164"/>
      <c r="CV61" s="183" t="str">
        <f>Q46</f>
        <v>B</v>
      </c>
      <c r="CW61" s="185" t="str">
        <f>IF(VLOOKUP($CV61,$A7:$C19,3,FALSE)=0,"",CONCATENATE(VLOOKUP(VLOOKUP($CV61,$A7:$C19,3,FALSE),Players!$J:$N,4,FALSE)," ",VLOOKUP($CV61,$A7:$C19,3,FALSE)," ",IF(ISERROR(VLOOKUP(VLOOKUP($CV61,$A7:$C19,3,FALSE),Players!$J:$N,5,FALSE)),"()",CONCATENATE("(",VLOOKUP(VLOOKUP($CV61,$A7:$C19,3,FALSE),Players!$J:$N,5,FALSE),")"))))</f>
        <v/>
      </c>
      <c r="CX61" s="186"/>
      <c r="CY61" s="186"/>
      <c r="CZ61" s="186"/>
      <c r="DA61" s="186"/>
      <c r="DB61" s="186"/>
      <c r="DC61" s="186"/>
      <c r="DD61" s="186"/>
      <c r="DE61" s="186"/>
      <c r="DF61" s="186"/>
      <c r="DG61" s="186"/>
      <c r="DH61" s="186"/>
      <c r="DI61" s="186"/>
      <c r="DJ61" s="186"/>
      <c r="DK61" s="187"/>
      <c r="DL61" s="170" t="str">
        <f>IF(R46&lt;&gt;"",R46,"")</f>
        <v/>
      </c>
      <c r="DM61" s="171"/>
      <c r="DN61" s="335" t="str">
        <f>IF(T46&lt;&gt;"",T46,"")</f>
        <v/>
      </c>
      <c r="DO61" s="171"/>
      <c r="DP61" s="335" t="str">
        <f>IF(V46&lt;&gt;"",V46,"")</f>
        <v/>
      </c>
      <c r="DQ61" s="171"/>
      <c r="DR61" s="335" t="str">
        <f>IF(X46&lt;&gt;"",X46,"")</f>
        <v/>
      </c>
      <c r="DS61" s="171"/>
      <c r="DT61" s="335" t="str">
        <f>IF(Z46&lt;&gt;"",Z46,"")</f>
        <v/>
      </c>
      <c r="DU61" s="337"/>
      <c r="DV61" s="174" t="str">
        <f>IF($DT61=$DT63,IF($DR61=$DR63,IF($DP61&lt;&gt;"",IF($DP61&gt;$DP63,"W","L"),""),IF($DR61&gt;$DR63,"W","L")),IF($DT61&gt;$DT63,"W","L"))</f>
        <v/>
      </c>
      <c r="DW61" s="154" t="str">
        <f>CONCATENATE($A5," ",$D5,","," ",$F3)</f>
        <v>Group: 1, Women's Singles</v>
      </c>
      <c r="DX61" s="155"/>
      <c r="DY61" s="155"/>
      <c r="DZ61" s="155"/>
      <c r="EA61" s="155"/>
      <c r="EB61" s="155"/>
      <c r="EC61" s="155"/>
      <c r="ED61" s="155"/>
      <c r="EE61" s="155"/>
      <c r="EF61" s="155"/>
      <c r="EG61" s="155"/>
      <c r="EH61" s="155"/>
      <c r="EI61" s="156"/>
      <c r="EJ61" s="163">
        <f>AC46</f>
        <v>21</v>
      </c>
      <c r="EK61" s="164"/>
      <c r="EL61" s="183" t="str">
        <f>AE46</f>
        <v>B</v>
      </c>
      <c r="EM61" s="185" t="str">
        <f>IF(VLOOKUP($EL61,$A7:$C19,3,FALSE)=0,"",CONCATENATE(VLOOKUP(VLOOKUP($EL61,$A7:$C19,3,FALSE),Players!$J:$N,4,FALSE)," ",VLOOKUP($EL61,$A7:$C19,3,FALSE)," ",IF(ISERROR(VLOOKUP(VLOOKUP($EL61,$A7:$C19,3,FALSE),Players!$J:$N,5,FALSE)),"()",CONCATENATE("(",VLOOKUP(VLOOKUP($EL61,$A7:$C19,3,FALSE),Players!$J:$N,5,FALSE),")"))))</f>
        <v/>
      </c>
      <c r="EN61" s="186"/>
      <c r="EO61" s="186"/>
      <c r="EP61" s="186"/>
      <c r="EQ61" s="186"/>
      <c r="ER61" s="186"/>
      <c r="ES61" s="186"/>
      <c r="ET61" s="186"/>
      <c r="EU61" s="186"/>
      <c r="EV61" s="186"/>
      <c r="EW61" s="186"/>
      <c r="EX61" s="186"/>
      <c r="EY61" s="186"/>
      <c r="EZ61" s="186"/>
      <c r="FA61" s="187"/>
      <c r="FB61" s="170" t="str">
        <f>IF(AF46&lt;&gt;"",AF46,"")</f>
        <v/>
      </c>
      <c r="FC61" s="171"/>
      <c r="FD61" s="335" t="str">
        <f>IF(AH46&lt;&gt;"",AH46,"")</f>
        <v/>
      </c>
      <c r="FE61" s="171"/>
      <c r="FF61" s="335" t="str">
        <f>IF(AJ46&lt;&gt;"",AJ46,"")</f>
        <v/>
      </c>
      <c r="FG61" s="171"/>
      <c r="FH61" s="335" t="str">
        <f>IF(AL46&lt;&gt;"",AL46,"")</f>
        <v/>
      </c>
      <c r="FI61" s="171"/>
      <c r="FJ61" s="335" t="str">
        <f>IF(AN46&lt;&gt;"",AN46,"")</f>
        <v/>
      </c>
      <c r="FK61" s="337"/>
      <c r="FL61" s="174" t="str">
        <f>IF($FJ61=$FJ63,IF($FH61=$FH63,IF($FF61&lt;&gt;"",IF($FF61&gt;$FF63,"W","L"),""),IF($FH61&gt;$FH63,"W","L")),IF($FJ61&gt;$FJ63,"W","L"))</f>
        <v/>
      </c>
    </row>
    <row r="62" spans="1:168" s="3" customFormat="1" ht="11.25" customHeight="1">
      <c r="A62" s="1"/>
      <c r="B62" s="1"/>
      <c r="C62" s="1"/>
      <c r="D62" s="1"/>
      <c r="E62" s="1"/>
      <c r="F62" s="1"/>
      <c r="G62" s="1"/>
      <c r="H62" s="1"/>
      <c r="I62" s="1"/>
      <c r="J62" s="1"/>
      <c r="K62" s="1"/>
      <c r="L62" s="1"/>
      <c r="M62" s="1"/>
      <c r="N62" s="1"/>
      <c r="O62" s="1"/>
      <c r="P62" s="1"/>
      <c r="Q62" s="1"/>
      <c r="R62" s="42"/>
      <c r="S62" s="42"/>
      <c r="T62" s="1"/>
      <c r="U62" s="1"/>
      <c r="V62" s="1"/>
      <c r="W62" s="42"/>
      <c r="X62" s="43"/>
      <c r="Y62" s="43"/>
      <c r="Z62" s="43"/>
      <c r="AA62" s="43"/>
      <c r="AB62" s="43"/>
      <c r="AC62" s="43"/>
      <c r="AD62" s="43"/>
      <c r="AE62" s="43"/>
      <c r="AF62" s="43"/>
      <c r="AG62" s="43"/>
      <c r="AH62" s="43"/>
      <c r="AI62" s="43"/>
      <c r="AJ62" s="43"/>
      <c r="AK62" s="43"/>
      <c r="AL62" s="43"/>
      <c r="AM62" s="43"/>
      <c r="AQ62" s="157"/>
      <c r="AR62" s="158"/>
      <c r="AS62" s="158"/>
      <c r="AT62" s="158"/>
      <c r="AU62" s="158"/>
      <c r="AV62" s="158"/>
      <c r="AW62" s="158"/>
      <c r="AX62" s="158"/>
      <c r="AY62" s="158"/>
      <c r="AZ62" s="158"/>
      <c r="BA62" s="158"/>
      <c r="BB62" s="158"/>
      <c r="BC62" s="159"/>
      <c r="BD62" s="165"/>
      <c r="BE62" s="166"/>
      <c r="BF62" s="184"/>
      <c r="BG62" s="188"/>
      <c r="BH62" s="189"/>
      <c r="BI62" s="189"/>
      <c r="BJ62" s="189"/>
      <c r="BK62" s="189"/>
      <c r="BL62" s="189"/>
      <c r="BM62" s="189"/>
      <c r="BN62" s="189"/>
      <c r="BO62" s="189"/>
      <c r="BP62" s="189"/>
      <c r="BQ62" s="189"/>
      <c r="BR62" s="189"/>
      <c r="BS62" s="189"/>
      <c r="BT62" s="189"/>
      <c r="BU62" s="190"/>
      <c r="BV62" s="172"/>
      <c r="BW62" s="173"/>
      <c r="BX62" s="336"/>
      <c r="BY62" s="173"/>
      <c r="BZ62" s="336"/>
      <c r="CA62" s="173"/>
      <c r="CB62" s="336"/>
      <c r="CC62" s="173"/>
      <c r="CD62" s="336"/>
      <c r="CE62" s="338"/>
      <c r="CF62" s="174"/>
      <c r="CG62" s="157"/>
      <c r="CH62" s="158"/>
      <c r="CI62" s="158"/>
      <c r="CJ62" s="158"/>
      <c r="CK62" s="158"/>
      <c r="CL62" s="158"/>
      <c r="CM62" s="158"/>
      <c r="CN62" s="158"/>
      <c r="CO62" s="158"/>
      <c r="CP62" s="158"/>
      <c r="CQ62" s="158"/>
      <c r="CR62" s="158"/>
      <c r="CS62" s="159"/>
      <c r="CT62" s="165"/>
      <c r="CU62" s="166"/>
      <c r="CV62" s="184"/>
      <c r="CW62" s="188"/>
      <c r="CX62" s="189"/>
      <c r="CY62" s="189"/>
      <c r="CZ62" s="189"/>
      <c r="DA62" s="189"/>
      <c r="DB62" s="189"/>
      <c r="DC62" s="189"/>
      <c r="DD62" s="189"/>
      <c r="DE62" s="189"/>
      <c r="DF62" s="189"/>
      <c r="DG62" s="189"/>
      <c r="DH62" s="189"/>
      <c r="DI62" s="189"/>
      <c r="DJ62" s="189"/>
      <c r="DK62" s="190"/>
      <c r="DL62" s="172"/>
      <c r="DM62" s="173"/>
      <c r="DN62" s="336"/>
      <c r="DO62" s="173"/>
      <c r="DP62" s="336"/>
      <c r="DQ62" s="173"/>
      <c r="DR62" s="336"/>
      <c r="DS62" s="173"/>
      <c r="DT62" s="336"/>
      <c r="DU62" s="338"/>
      <c r="DV62" s="174"/>
      <c r="DW62" s="157"/>
      <c r="DX62" s="158"/>
      <c r="DY62" s="158"/>
      <c r="DZ62" s="158"/>
      <c r="EA62" s="158"/>
      <c r="EB62" s="158"/>
      <c r="EC62" s="158"/>
      <c r="ED62" s="158"/>
      <c r="EE62" s="158"/>
      <c r="EF62" s="158"/>
      <c r="EG62" s="158"/>
      <c r="EH62" s="158"/>
      <c r="EI62" s="159"/>
      <c r="EJ62" s="165"/>
      <c r="EK62" s="166"/>
      <c r="EL62" s="184"/>
      <c r="EM62" s="188"/>
      <c r="EN62" s="189"/>
      <c r="EO62" s="189"/>
      <c r="EP62" s="189"/>
      <c r="EQ62" s="189"/>
      <c r="ER62" s="189"/>
      <c r="ES62" s="189"/>
      <c r="ET62" s="189"/>
      <c r="EU62" s="189"/>
      <c r="EV62" s="189"/>
      <c r="EW62" s="189"/>
      <c r="EX62" s="189"/>
      <c r="EY62" s="189"/>
      <c r="EZ62" s="189"/>
      <c r="FA62" s="190"/>
      <c r="FB62" s="172"/>
      <c r="FC62" s="173"/>
      <c r="FD62" s="336"/>
      <c r="FE62" s="173"/>
      <c r="FF62" s="336"/>
      <c r="FG62" s="173"/>
      <c r="FH62" s="336"/>
      <c r="FI62" s="173"/>
      <c r="FJ62" s="336"/>
      <c r="FK62" s="338"/>
      <c r="FL62" s="174"/>
    </row>
    <row r="63" spans="1:168" s="3" customFormat="1" ht="11.25" customHeight="1">
      <c r="A63" s="2"/>
      <c r="B63" s="1"/>
      <c r="C63" s="1"/>
      <c r="D63" s="1"/>
      <c r="E63" s="1"/>
      <c r="F63" s="1"/>
      <c r="G63" s="1"/>
      <c r="H63" s="1"/>
      <c r="I63" s="1"/>
      <c r="J63" s="1"/>
      <c r="K63" s="1"/>
      <c r="L63" s="1"/>
      <c r="M63" s="1"/>
      <c r="N63" s="1"/>
      <c r="O63" s="1"/>
      <c r="P63" s="1"/>
      <c r="Q63" s="1"/>
      <c r="R63" s="42"/>
      <c r="S63" s="42"/>
      <c r="T63" s="1"/>
      <c r="U63" s="1"/>
      <c r="V63" s="1"/>
      <c r="W63" s="42"/>
      <c r="X63" s="1"/>
      <c r="Y63" s="1"/>
      <c r="Z63" s="1"/>
      <c r="AA63" s="42"/>
      <c r="AB63" s="42"/>
      <c r="AC63" s="1"/>
      <c r="AD63" s="1"/>
      <c r="AE63" s="1"/>
      <c r="AF63" s="1"/>
      <c r="AG63" s="1"/>
      <c r="AH63" s="1"/>
      <c r="AI63" s="42"/>
      <c r="AJ63" s="42"/>
      <c r="AK63" s="1"/>
      <c r="AL63" s="1"/>
      <c r="AM63" s="1"/>
      <c r="AQ63" s="157"/>
      <c r="AR63" s="158"/>
      <c r="AS63" s="158"/>
      <c r="AT63" s="158"/>
      <c r="AU63" s="158"/>
      <c r="AV63" s="158"/>
      <c r="AW63" s="158"/>
      <c r="AX63" s="158"/>
      <c r="AY63" s="158"/>
      <c r="AZ63" s="158"/>
      <c r="BA63" s="158"/>
      <c r="BB63" s="158"/>
      <c r="BC63" s="159"/>
      <c r="BD63" s="165"/>
      <c r="BE63" s="166"/>
      <c r="BF63" s="175" t="str">
        <f>C48</f>
        <v>E</v>
      </c>
      <c r="BG63" s="177" t="str">
        <f>IF(VLOOKUP($BF63,$A7:$C19,3,FALSE)=0,"",CONCATENATE(VLOOKUP(VLOOKUP($BF63,$A7:$C19,3,FALSE),Players!$J:$N,4,FALSE)," ",VLOOKUP($BF63,$A7:$C19,3,FALSE)," ",IF(ISERROR(VLOOKUP(VLOOKUP($BF63,$A7:$C19,3,FALSE),Players!$J:$N,5,FALSE)),"()",CONCATENATE("(",VLOOKUP(VLOOKUP($BF63,$A7:$C19,3,FALSE),Players!$J:$N,5,FALSE),")"))))</f>
        <v/>
      </c>
      <c r="BH63" s="178"/>
      <c r="BI63" s="178"/>
      <c r="BJ63" s="178"/>
      <c r="BK63" s="178"/>
      <c r="BL63" s="178"/>
      <c r="BM63" s="178"/>
      <c r="BN63" s="178"/>
      <c r="BO63" s="178"/>
      <c r="BP63" s="178"/>
      <c r="BQ63" s="178"/>
      <c r="BR63" s="178"/>
      <c r="BS63" s="178"/>
      <c r="BT63" s="178"/>
      <c r="BU63" s="179"/>
      <c r="BV63" s="150" t="str">
        <f>IF(D48&lt;&gt;"",D48,"")</f>
        <v/>
      </c>
      <c r="BW63" s="151"/>
      <c r="BX63" s="288" t="str">
        <f>IF(F48&lt;&gt;"",F48,"")</f>
        <v/>
      </c>
      <c r="BY63" s="151"/>
      <c r="BZ63" s="288" t="str">
        <f>IF(H48&lt;&gt;"",H48,"")</f>
        <v/>
      </c>
      <c r="CA63" s="151"/>
      <c r="CB63" s="288" t="str">
        <f>IF(J48&lt;&gt;"",J48,"")</f>
        <v/>
      </c>
      <c r="CC63" s="151"/>
      <c r="CD63" s="288" t="str">
        <f>IF(L48&lt;&gt;"",L48,"")</f>
        <v/>
      </c>
      <c r="CE63" s="332"/>
      <c r="CF63" s="174" t="str">
        <f>IF($CF61&lt;&gt;"",IF(CF61="W","L","W"),"")</f>
        <v/>
      </c>
      <c r="CG63" s="157"/>
      <c r="CH63" s="158"/>
      <c r="CI63" s="158"/>
      <c r="CJ63" s="158"/>
      <c r="CK63" s="158"/>
      <c r="CL63" s="158"/>
      <c r="CM63" s="158"/>
      <c r="CN63" s="158"/>
      <c r="CO63" s="158"/>
      <c r="CP63" s="158"/>
      <c r="CQ63" s="158"/>
      <c r="CR63" s="158"/>
      <c r="CS63" s="159"/>
      <c r="CT63" s="165"/>
      <c r="CU63" s="166"/>
      <c r="CV63" s="175" t="str">
        <f>Q48</f>
        <v>D</v>
      </c>
      <c r="CW63" s="177" t="str">
        <f>IF(VLOOKUP($CV63,$A7:$C19,3,FALSE)=0,"",CONCATENATE(VLOOKUP(VLOOKUP($CV63,$A7:$C19,3,FALSE),Players!$J:$N,4,FALSE)," ",VLOOKUP($CV63,$A7:$C19,3,FALSE)," ",IF(ISERROR(VLOOKUP(VLOOKUP($CV63,$A7:$C19,3,FALSE),Players!$J:$N,5,FALSE)),"()",CONCATENATE("(",VLOOKUP(VLOOKUP($CV63,$A7:$C19,3,FALSE),Players!$J:$N,5,FALSE),")"))))</f>
        <v/>
      </c>
      <c r="CX63" s="178"/>
      <c r="CY63" s="178"/>
      <c r="CZ63" s="178"/>
      <c r="DA63" s="178"/>
      <c r="DB63" s="178"/>
      <c r="DC63" s="178"/>
      <c r="DD63" s="178"/>
      <c r="DE63" s="178"/>
      <c r="DF63" s="178"/>
      <c r="DG63" s="178"/>
      <c r="DH63" s="178"/>
      <c r="DI63" s="178"/>
      <c r="DJ63" s="178"/>
      <c r="DK63" s="179"/>
      <c r="DL63" s="150" t="str">
        <f>IF(R48&lt;&gt;"",R48,"")</f>
        <v/>
      </c>
      <c r="DM63" s="151"/>
      <c r="DN63" s="288" t="str">
        <f>IF(T48&lt;&gt;"",T48,"")</f>
        <v/>
      </c>
      <c r="DO63" s="151"/>
      <c r="DP63" s="288" t="str">
        <f>IF(V48&lt;&gt;"",V48,"")</f>
        <v/>
      </c>
      <c r="DQ63" s="151"/>
      <c r="DR63" s="288" t="str">
        <f>IF(X48&lt;&gt;"",X48,"")</f>
        <v/>
      </c>
      <c r="DS63" s="151"/>
      <c r="DT63" s="288" t="str">
        <f>IF(Z48&lt;&gt;"",Z48,"")</f>
        <v/>
      </c>
      <c r="DU63" s="332"/>
      <c r="DV63" s="174" t="str">
        <f>IF($DV61&lt;&gt;"",IF(DV61="W","L","W"),"")</f>
        <v/>
      </c>
      <c r="DW63" s="157"/>
      <c r="DX63" s="158"/>
      <c r="DY63" s="158"/>
      <c r="DZ63" s="158"/>
      <c r="EA63" s="158"/>
      <c r="EB63" s="158"/>
      <c r="EC63" s="158"/>
      <c r="ED63" s="158"/>
      <c r="EE63" s="158"/>
      <c r="EF63" s="158"/>
      <c r="EG63" s="158"/>
      <c r="EH63" s="158"/>
      <c r="EI63" s="159"/>
      <c r="EJ63" s="165"/>
      <c r="EK63" s="166"/>
      <c r="EL63" s="175" t="str">
        <f>AE48</f>
        <v>C</v>
      </c>
      <c r="EM63" s="177" t="str">
        <f>IF(VLOOKUP($EL63,$A7:$C19,3,FALSE)=0,"",CONCATENATE(VLOOKUP(VLOOKUP($EL63,$A7:$C19,3,FALSE),Players!$J:$N,4,FALSE)," ",VLOOKUP($EL63,$A7:$C19,3,FALSE)," ",IF(ISERROR(VLOOKUP(VLOOKUP($EL63,$A7:$C19,3,FALSE),Players!$J:$N,5,FALSE)),"()",CONCATENATE("(",VLOOKUP(VLOOKUP($EL63,$A7:$C19,3,FALSE),Players!$J:$N,5,FALSE),")"))))</f>
        <v/>
      </c>
      <c r="EN63" s="178"/>
      <c r="EO63" s="178"/>
      <c r="EP63" s="178"/>
      <c r="EQ63" s="178"/>
      <c r="ER63" s="178"/>
      <c r="ES63" s="178"/>
      <c r="ET63" s="178"/>
      <c r="EU63" s="178"/>
      <c r="EV63" s="178"/>
      <c r="EW63" s="178"/>
      <c r="EX63" s="178"/>
      <c r="EY63" s="178"/>
      <c r="EZ63" s="178"/>
      <c r="FA63" s="179"/>
      <c r="FB63" s="150" t="str">
        <f>IF(AF48&lt;&gt;"",AF48,"")</f>
        <v/>
      </c>
      <c r="FC63" s="151"/>
      <c r="FD63" s="288" t="str">
        <f>IF(AH48&lt;&gt;"",AH48,"")</f>
        <v/>
      </c>
      <c r="FE63" s="151"/>
      <c r="FF63" s="288" t="str">
        <f>IF(AJ48&lt;&gt;"",AJ48,"")</f>
        <v/>
      </c>
      <c r="FG63" s="151"/>
      <c r="FH63" s="288" t="str">
        <f>IF(AL48&lt;&gt;"",AL48,"")</f>
        <v/>
      </c>
      <c r="FI63" s="151"/>
      <c r="FJ63" s="288" t="str">
        <f>IF(AN48&lt;&gt;"",AN48,"")</f>
        <v/>
      </c>
      <c r="FK63" s="332"/>
      <c r="FL63" s="174" t="str">
        <f>IF($FL61&lt;&gt;"",IF(FL61="W","L","W"),"")</f>
        <v/>
      </c>
    </row>
    <row r="64" spans="1:168" s="3" customFormat="1" ht="11.25" customHeight="1" thickBot="1">
      <c r="A64" s="2"/>
      <c r="B64" s="1"/>
      <c r="C64" s="1"/>
      <c r="D64" s="1"/>
      <c r="E64" s="1"/>
      <c r="F64" s="1"/>
      <c r="G64" s="1"/>
      <c r="H64" s="1"/>
      <c r="I64" s="1"/>
      <c r="J64" s="1"/>
      <c r="K64" s="1"/>
      <c r="L64" s="1"/>
      <c r="M64" s="1"/>
      <c r="N64" s="1"/>
      <c r="O64" s="1"/>
      <c r="P64" s="1"/>
      <c r="Q64" s="1"/>
      <c r="R64" s="42"/>
      <c r="S64" s="42"/>
      <c r="T64" s="1"/>
      <c r="U64" s="1"/>
      <c r="V64" s="1"/>
      <c r="W64" s="42"/>
      <c r="X64" s="43"/>
      <c r="Y64" s="43"/>
      <c r="Z64" s="43"/>
      <c r="AA64" s="43"/>
      <c r="AB64" s="43"/>
      <c r="AC64" s="43"/>
      <c r="AD64" s="43"/>
      <c r="AE64" s="43"/>
      <c r="AF64" s="43"/>
      <c r="AG64" s="43"/>
      <c r="AH64" s="43"/>
      <c r="AI64" s="43"/>
      <c r="AJ64" s="43"/>
      <c r="AK64" s="43"/>
      <c r="AL64" s="43"/>
      <c r="AM64" s="43"/>
      <c r="AQ64" s="160"/>
      <c r="AR64" s="161"/>
      <c r="AS64" s="161"/>
      <c r="AT64" s="161"/>
      <c r="AU64" s="161"/>
      <c r="AV64" s="161"/>
      <c r="AW64" s="161"/>
      <c r="AX64" s="161"/>
      <c r="AY64" s="161"/>
      <c r="AZ64" s="161"/>
      <c r="BA64" s="161"/>
      <c r="BB64" s="161"/>
      <c r="BC64" s="162"/>
      <c r="BD64" s="167"/>
      <c r="BE64" s="168"/>
      <c r="BF64" s="176"/>
      <c r="BG64" s="180"/>
      <c r="BH64" s="181"/>
      <c r="BI64" s="181"/>
      <c r="BJ64" s="181"/>
      <c r="BK64" s="181"/>
      <c r="BL64" s="181"/>
      <c r="BM64" s="181"/>
      <c r="BN64" s="181"/>
      <c r="BO64" s="181"/>
      <c r="BP64" s="181"/>
      <c r="BQ64" s="181"/>
      <c r="BR64" s="181"/>
      <c r="BS64" s="181"/>
      <c r="BT64" s="181"/>
      <c r="BU64" s="182"/>
      <c r="BV64" s="152"/>
      <c r="BW64" s="153"/>
      <c r="BX64" s="333"/>
      <c r="BY64" s="153"/>
      <c r="BZ64" s="333"/>
      <c r="CA64" s="153"/>
      <c r="CB64" s="333"/>
      <c r="CC64" s="153"/>
      <c r="CD64" s="333"/>
      <c r="CE64" s="334"/>
      <c r="CF64" s="174"/>
      <c r="CG64" s="160"/>
      <c r="CH64" s="161"/>
      <c r="CI64" s="161"/>
      <c r="CJ64" s="161"/>
      <c r="CK64" s="161"/>
      <c r="CL64" s="161"/>
      <c r="CM64" s="161"/>
      <c r="CN64" s="161"/>
      <c r="CO64" s="161"/>
      <c r="CP64" s="161"/>
      <c r="CQ64" s="161"/>
      <c r="CR64" s="161"/>
      <c r="CS64" s="162"/>
      <c r="CT64" s="167"/>
      <c r="CU64" s="168"/>
      <c r="CV64" s="176"/>
      <c r="CW64" s="180"/>
      <c r="CX64" s="181"/>
      <c r="CY64" s="181"/>
      <c r="CZ64" s="181"/>
      <c r="DA64" s="181"/>
      <c r="DB64" s="181"/>
      <c r="DC64" s="181"/>
      <c r="DD64" s="181"/>
      <c r="DE64" s="181"/>
      <c r="DF64" s="181"/>
      <c r="DG64" s="181"/>
      <c r="DH64" s="181"/>
      <c r="DI64" s="181"/>
      <c r="DJ64" s="181"/>
      <c r="DK64" s="182"/>
      <c r="DL64" s="152"/>
      <c r="DM64" s="153"/>
      <c r="DN64" s="333"/>
      <c r="DO64" s="153"/>
      <c r="DP64" s="333"/>
      <c r="DQ64" s="153"/>
      <c r="DR64" s="333"/>
      <c r="DS64" s="153"/>
      <c r="DT64" s="333"/>
      <c r="DU64" s="334"/>
      <c r="DV64" s="174"/>
      <c r="DW64" s="160"/>
      <c r="DX64" s="161"/>
      <c r="DY64" s="161"/>
      <c r="DZ64" s="161"/>
      <c r="EA64" s="161"/>
      <c r="EB64" s="161"/>
      <c r="EC64" s="161"/>
      <c r="ED64" s="161"/>
      <c r="EE64" s="161"/>
      <c r="EF64" s="161"/>
      <c r="EG64" s="161"/>
      <c r="EH64" s="161"/>
      <c r="EI64" s="162"/>
      <c r="EJ64" s="167"/>
      <c r="EK64" s="168"/>
      <c r="EL64" s="176"/>
      <c r="EM64" s="180"/>
      <c r="EN64" s="181"/>
      <c r="EO64" s="181"/>
      <c r="EP64" s="181"/>
      <c r="EQ64" s="181"/>
      <c r="ER64" s="181"/>
      <c r="ES64" s="181"/>
      <c r="ET64" s="181"/>
      <c r="EU64" s="181"/>
      <c r="EV64" s="181"/>
      <c r="EW64" s="181"/>
      <c r="EX64" s="181"/>
      <c r="EY64" s="181"/>
      <c r="EZ64" s="181"/>
      <c r="FA64" s="182"/>
      <c r="FB64" s="152"/>
      <c r="FC64" s="153"/>
      <c r="FD64" s="333"/>
      <c r="FE64" s="153"/>
      <c r="FF64" s="333"/>
      <c r="FG64" s="153"/>
      <c r="FH64" s="333"/>
      <c r="FI64" s="153"/>
      <c r="FJ64" s="333"/>
      <c r="FK64" s="334"/>
      <c r="FL64" s="174"/>
    </row>
    <row r="65" spans="1:168" s="3" customFormat="1" ht="11.25" customHeight="1" thickBot="1">
      <c r="A65" s="2"/>
      <c r="B65" s="1"/>
      <c r="C65" s="1"/>
      <c r="D65" s="1"/>
      <c r="E65" s="1"/>
      <c r="F65" s="1"/>
      <c r="G65" s="1"/>
      <c r="H65" s="1"/>
      <c r="I65" s="1"/>
      <c r="J65" s="1"/>
      <c r="K65" s="1"/>
      <c r="L65" s="1"/>
      <c r="M65" s="1"/>
      <c r="N65" s="1"/>
      <c r="O65" s="1"/>
      <c r="P65" s="1"/>
      <c r="Q65" s="1"/>
      <c r="R65" s="42"/>
      <c r="S65" s="42"/>
      <c r="T65" s="1"/>
      <c r="U65" s="1"/>
      <c r="V65" s="1"/>
      <c r="W65" s="42"/>
      <c r="X65" s="1"/>
      <c r="Y65" s="1"/>
      <c r="Z65" s="1"/>
      <c r="AA65" s="42"/>
      <c r="AB65" s="42"/>
      <c r="AC65" s="1"/>
      <c r="AD65" s="1"/>
      <c r="AE65" s="1"/>
      <c r="AF65" s="1"/>
      <c r="AG65" s="1"/>
      <c r="AH65" s="1"/>
      <c r="AI65" s="42"/>
      <c r="AJ65" s="42"/>
      <c r="AK65" s="1"/>
      <c r="AL65" s="1"/>
      <c r="AM65" s="1"/>
      <c r="AQ65" s="129"/>
      <c r="AR65" s="129"/>
      <c r="AS65" s="129"/>
      <c r="AT65" s="129"/>
      <c r="AU65" s="129"/>
      <c r="AV65" s="129"/>
      <c r="AW65" s="129"/>
      <c r="AX65" s="129"/>
      <c r="AY65" s="129"/>
      <c r="AZ65" s="129"/>
      <c r="BA65" s="129"/>
      <c r="BB65" s="129"/>
      <c r="BC65" s="129"/>
      <c r="BV65" s="169" t="str">
        <f>IF(CF61&lt;&gt;"",IF(AND(AND(BV61&gt;-1,BV63&gt;-1),OR(BV61&gt;10,BV63&gt;10),ABS(BV61-BV63)&gt;1,IF(OR(BV61&gt;11,BV63&gt;11),ABS(BV61-BV63)=2,TRUE),BV61=INT(BV61),BV63=INT(BV63)),"","Error"),"")</f>
        <v/>
      </c>
      <c r="BW65" s="169"/>
      <c r="BX65" s="169" t="str">
        <f>IF(CF61&lt;&gt;"",IF(AND(AND(BX61&gt;-1,BX63&gt;-1),OR(BX61&gt;10,BX63&gt;10),ABS(BX61-BX63)&gt;1,IF(OR(BX61&gt;11,BX63&gt;11),ABS(BX61-BX63)=2,TRUE),BX61=INT(BX61),BX63=INT(BX63)),"","Error"),"")</f>
        <v/>
      </c>
      <c r="BY65" s="169"/>
      <c r="BZ65" s="169" t="str">
        <f>IF(CF61&lt;&gt;"",IF(AND(AND(BZ61&gt;-1,BZ63&gt;-1),OR(BZ61&gt;10,BZ63&gt;10),ABS(BZ61-BZ63)&gt;1,IF(OR(BZ61&gt;11,BZ63&gt;11),ABS(BZ61-BZ63)=2,TRUE),BZ61=INT(BZ61),BZ63=INT(BZ63)),"","Error"),"")</f>
        <v/>
      </c>
      <c r="CA65" s="169"/>
      <c r="CB65" s="169" t="str">
        <f>IF(AND(CF61&lt;&gt;"",CB61&lt;&gt;""),IF(AND(AND(CB61&gt;-1,CB63&gt;-1),OR(CB61&gt;10,CB63&gt;10),ABS(CB61-CB63)&gt;1,IF(OR(CB61&gt;11,CB63&gt;11),ABS(CB61-CB63)=2,TRUE),CB61=INT(CB61),CB63=INT(CB63)),"","Error"),"")</f>
        <v/>
      </c>
      <c r="CC65" s="169"/>
      <c r="CD65" s="169" t="str">
        <f>IF(AND(CF61&lt;&gt;"",CD61&lt;&gt;""),IF(AND(AND(CD61&gt;-1,CD63&gt;-1),OR(CD61&gt;10,CD63&gt;10),ABS(CD61-CD63)&gt;1,IF(OR(CD61&gt;11,CD63&gt;11),ABS(CD61-CD63)=2,TRUE),CD61=INT(CD61),CD63=INT(CD63)),"","Error"),"")</f>
        <v/>
      </c>
      <c r="CE65" s="169"/>
      <c r="CG65" s="129"/>
      <c r="CH65" s="129"/>
      <c r="CI65" s="129"/>
      <c r="CJ65" s="129"/>
      <c r="CK65" s="129"/>
      <c r="CL65" s="129"/>
      <c r="CM65" s="129"/>
      <c r="CN65" s="129"/>
      <c r="CO65" s="129"/>
      <c r="CP65" s="129"/>
      <c r="CQ65" s="129"/>
      <c r="CR65" s="129"/>
      <c r="CS65" s="129"/>
      <c r="DL65" s="169" t="str">
        <f>IF(DV61&lt;&gt;"",IF(AND(AND(DL61&gt;-1,DL63&gt;-1),OR(DL61&gt;10,DL63&gt;10),ABS(DL61-DL63)&gt;1,IF(OR(DL61&gt;11,DL63&gt;11),ABS(DL61-DL63)=2,TRUE),DL61=INT(DL61),DL63=INT(DL63)),"","Error"),"")</f>
        <v/>
      </c>
      <c r="DM65" s="169"/>
      <c r="DN65" s="169" t="str">
        <f>IF(DV61&lt;&gt;"",IF(AND(AND(DN61&gt;-1,DN63&gt;-1),OR(DN61&gt;10,DN63&gt;10),ABS(DN61-DN63)&gt;1,IF(OR(DN61&gt;11,DN63&gt;11),ABS(DN61-DN63)=2,TRUE),DN61=INT(DN61),DN63=INT(DN63)),"","Error"),"")</f>
        <v/>
      </c>
      <c r="DO65" s="169"/>
      <c r="DP65" s="169" t="str">
        <f>IF(DV61&lt;&gt;"",IF(AND(AND(DP61&gt;-1,DP63&gt;-1),OR(DP61&gt;10,DP63&gt;10),ABS(DP61-DP63)&gt;1,IF(OR(DP61&gt;11,DP63&gt;11),ABS(DP61-DP63)=2,TRUE),DP61=INT(DP61),DP63=INT(DP63)),"","Error"),"")</f>
        <v/>
      </c>
      <c r="DQ65" s="169"/>
      <c r="DR65" s="169" t="str">
        <f>IF(AND(DV61&lt;&gt;"",DR61&lt;&gt;""),IF(AND(AND(DR61&gt;-1,DR63&gt;-1),OR(DR61&gt;10,DR63&gt;10),ABS(DR61-DR63)&gt;1,IF(OR(DR61&gt;11,DR63&gt;11),ABS(DR61-DR63)=2,TRUE),DR61=INT(DR61),DR63=INT(DR63)),"","Error"),"")</f>
        <v/>
      </c>
      <c r="DS65" s="169"/>
      <c r="DT65" s="169" t="str">
        <f>IF(AND(DV61&lt;&gt;"",DT61&lt;&gt;""),IF(AND(AND(DT61&gt;-1,DT63&gt;-1),OR(DT61&gt;10,DT63&gt;10),ABS(DT61-DT63)&gt;1,IF(OR(DT61&gt;11,DT63&gt;11),ABS(DT61-DT63)=2,TRUE),DT61=INT(DT61),DT63=INT(DT63)),"","Error"),"")</f>
        <v/>
      </c>
      <c r="DU65" s="169"/>
      <c r="DW65" s="129"/>
      <c r="DX65" s="129"/>
      <c r="DY65" s="129"/>
      <c r="DZ65" s="129"/>
      <c r="EA65" s="129"/>
      <c r="EB65" s="129"/>
      <c r="EC65" s="129"/>
      <c r="ED65" s="129"/>
      <c r="EE65" s="129"/>
      <c r="EF65" s="129"/>
      <c r="EG65" s="129"/>
      <c r="EH65" s="129"/>
      <c r="EI65" s="129"/>
      <c r="FB65" s="169" t="str">
        <f>IF(FL61&lt;&gt;"",IF(AND(AND(FB61&gt;-1,FB63&gt;-1),OR(FB61&gt;10,FB63&gt;10),ABS(FB61-FB63)&gt;1,IF(OR(FB61&gt;11,FB63&gt;11),ABS(FB61-FB63)=2,TRUE),FB61=INT(FB61),FB63=INT(FB63)),"","Error"),"")</f>
        <v/>
      </c>
      <c r="FC65" s="169"/>
      <c r="FD65" s="169" t="str">
        <f>IF(FL61&lt;&gt;"",IF(AND(AND(FD61&gt;-1,FD63&gt;-1),OR(FD61&gt;10,FD63&gt;10),ABS(FD61-FD63)&gt;1,IF(OR(FD61&gt;11,FD63&gt;11),ABS(FD61-FD63)=2,TRUE),FD61=INT(FD61),FD63=INT(FD63)),"","Error"),"")</f>
        <v/>
      </c>
      <c r="FE65" s="169"/>
      <c r="FF65" s="169" t="str">
        <f>IF(FL61&lt;&gt;"",IF(AND(AND(FF61&gt;-1,FF63&gt;-1),OR(FF61&gt;10,FF63&gt;10),ABS(FF61-FF63)&gt;1,IF(OR(FF61&gt;11,FF63&gt;11),ABS(FF61-FF63)=2,TRUE),FF61=INT(FF61),FF63=INT(FF63)),"","Error"),"")</f>
        <v/>
      </c>
      <c r="FG65" s="169"/>
      <c r="FH65" s="169" t="str">
        <f>IF(AND(FL61&lt;&gt;"",FH61&lt;&gt;""),IF(AND(AND(FH61&gt;-1,FH63&gt;-1),OR(FH61&gt;10,FH63&gt;10),ABS(FH61-FH63)&gt;1,IF(OR(FH61&gt;11,FH63&gt;11),ABS(FH61-FH63)=2,TRUE),FH61=INT(FH61),FH63=INT(FH63)),"","Error"),"")</f>
        <v/>
      </c>
      <c r="FI65" s="169"/>
      <c r="FJ65" s="169" t="str">
        <f>IF(AND(FL61&lt;&gt;"",FJ61&lt;&gt;""),IF(AND(AND(FJ61&gt;-1,FJ63&gt;-1),OR(FJ61&gt;10,FJ63&gt;10),ABS(FJ61-FJ63)&gt;1,IF(OR(FJ61&gt;11,FJ63&gt;11),ABS(FJ61-FJ63)=2,TRUE),FJ61=INT(FJ61),FJ63=INT(FJ63)),"","Error"),"")</f>
        <v/>
      </c>
      <c r="FK65" s="169"/>
    </row>
    <row r="66" spans="1:168" ht="11.25" customHeight="1">
      <c r="A66" s="259" t="s">
        <v>9</v>
      </c>
      <c r="B66" s="260"/>
      <c r="C66" s="260"/>
      <c r="D66" s="260"/>
      <c r="E66" s="260"/>
      <c r="F66" s="300" t="str">
        <f>Players!$C$1</f>
        <v>Enter Division Name</v>
      </c>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2" t="s">
        <v>10</v>
      </c>
      <c r="AI66" s="303"/>
      <c r="AJ66" s="303"/>
      <c r="AK66" s="306" t="str">
        <f>Players!$G$1</f>
        <v>Enter Date</v>
      </c>
      <c r="AL66" s="307"/>
      <c r="AM66" s="307"/>
      <c r="AN66" s="307"/>
      <c r="AO66" s="308"/>
      <c r="AQ66" s="154" t="str">
        <f>CONCATENATE($A70," ",$D70,","," ",$F68)</f>
        <v>Group: 2, Women's Singles</v>
      </c>
      <c r="AR66" s="155"/>
      <c r="AS66" s="155"/>
      <c r="AT66" s="155"/>
      <c r="AU66" s="155"/>
      <c r="AV66" s="155"/>
      <c r="AW66" s="155"/>
      <c r="AX66" s="155"/>
      <c r="AY66" s="155"/>
      <c r="AZ66" s="155"/>
      <c r="BA66" s="155"/>
      <c r="BB66" s="155"/>
      <c r="BC66" s="156"/>
      <c r="BD66" s="163">
        <f>A87</f>
        <v>1</v>
      </c>
      <c r="BE66" s="164"/>
      <c r="BF66" s="183" t="str">
        <f>C87</f>
        <v>B</v>
      </c>
      <c r="BG66" s="185" t="str">
        <f>IF(VLOOKUP($BF66,$A72:$C84,3,FALSE)=0,"",CONCATENATE(VLOOKUP(VLOOKUP($BF66,$A72:$C84,3,FALSE),Players!$J:$N,4,FALSE)," ",VLOOKUP($BF66,$A72:$C84,3,FALSE)," ",IF(ISERROR(VLOOKUP(VLOOKUP($BF66,$A72:$C84,3,FALSE),Players!$J:$N,5,FALSE)),"()",CONCATENATE("(",VLOOKUP(VLOOKUP($BF66,$A72:$C84,3,FALSE),Players!$J:$N,5,FALSE),")"))))</f>
        <v/>
      </c>
      <c r="BH66" s="186"/>
      <c r="BI66" s="186"/>
      <c r="BJ66" s="186"/>
      <c r="BK66" s="186"/>
      <c r="BL66" s="186"/>
      <c r="BM66" s="186"/>
      <c r="BN66" s="186"/>
      <c r="BO66" s="186"/>
      <c r="BP66" s="186"/>
      <c r="BQ66" s="186"/>
      <c r="BR66" s="186"/>
      <c r="BS66" s="186"/>
      <c r="BT66" s="186"/>
      <c r="BU66" s="187"/>
      <c r="BV66" s="170" t="str">
        <f>IF(D87&lt;&gt;"",D87,"")</f>
        <v/>
      </c>
      <c r="BW66" s="171"/>
      <c r="BX66" s="335" t="str">
        <f>IF(F87&lt;&gt;"",F87,"")</f>
        <v/>
      </c>
      <c r="BY66" s="171"/>
      <c r="BZ66" s="335" t="str">
        <f>IF(H87&lt;&gt;"",H87,"")</f>
        <v/>
      </c>
      <c r="CA66" s="171"/>
      <c r="CB66" s="335" t="str">
        <f>IF(J87&lt;&gt;"",J87,"")</f>
        <v/>
      </c>
      <c r="CC66" s="171"/>
      <c r="CD66" s="335" t="str">
        <f>IF(L87&lt;&gt;"",L87,"")</f>
        <v/>
      </c>
      <c r="CE66" s="337"/>
      <c r="CF66" s="174" t="str">
        <f>IF($CD66=$CD68,IF($CB66=$CB68,IF($BZ66&lt;&gt;"",IF($BZ66&gt;$BZ68,"W","L"),""),IF($CB66&gt;$CB68,"W","L")),IF($CD66&gt;$CD68,"W","L"))</f>
        <v/>
      </c>
      <c r="CG66" s="154" t="str">
        <f>CONCATENATE($A70," ",$D70,","," ",$F68)</f>
        <v>Group: 2, Women's Singles</v>
      </c>
      <c r="CH66" s="155"/>
      <c r="CI66" s="155"/>
      <c r="CJ66" s="155"/>
      <c r="CK66" s="155"/>
      <c r="CL66" s="155"/>
      <c r="CM66" s="155"/>
      <c r="CN66" s="155"/>
      <c r="CO66" s="155"/>
      <c r="CP66" s="155"/>
      <c r="CQ66" s="155"/>
      <c r="CR66" s="155"/>
      <c r="CS66" s="156"/>
      <c r="CT66" s="163">
        <f>O87</f>
        <v>8</v>
      </c>
      <c r="CU66" s="164"/>
      <c r="CV66" s="183" t="str">
        <f>Q87</f>
        <v>D</v>
      </c>
      <c r="CW66" s="185" t="str">
        <f>IF(VLOOKUP($CV66,$A72:$C84,3,FALSE)=0,"",CONCATENATE(VLOOKUP(VLOOKUP($CV66,$A72:$C84,3,FALSE),Players!$J:$N,4,FALSE)," ",VLOOKUP($CV66,$A72:$C84,3,FALSE)," ",IF(ISERROR(VLOOKUP(VLOOKUP($CV66,$A72:$C84,3,FALSE),Players!$J:$N,5,FALSE)),"()",CONCATENATE("(",VLOOKUP(VLOOKUP($CV66,$A72:$C84,3,FALSE),Players!$J:$N,5,FALSE),")"))))</f>
        <v/>
      </c>
      <c r="CX66" s="186"/>
      <c r="CY66" s="186"/>
      <c r="CZ66" s="186"/>
      <c r="DA66" s="186"/>
      <c r="DB66" s="186"/>
      <c r="DC66" s="186"/>
      <c r="DD66" s="186"/>
      <c r="DE66" s="186"/>
      <c r="DF66" s="186"/>
      <c r="DG66" s="186"/>
      <c r="DH66" s="186"/>
      <c r="DI66" s="186"/>
      <c r="DJ66" s="186"/>
      <c r="DK66" s="187"/>
      <c r="DL66" s="170" t="str">
        <f>IF(R87&lt;&gt;"",R87,"")</f>
        <v/>
      </c>
      <c r="DM66" s="171"/>
      <c r="DN66" s="335" t="str">
        <f>IF(T87&lt;&gt;"",T87,"")</f>
        <v/>
      </c>
      <c r="DO66" s="171"/>
      <c r="DP66" s="335" t="str">
        <f>IF(V87&lt;&gt;"",V87,"")</f>
        <v/>
      </c>
      <c r="DQ66" s="171"/>
      <c r="DR66" s="335" t="str">
        <f>IF(X87&lt;&gt;"",X87,"")</f>
        <v/>
      </c>
      <c r="DS66" s="171"/>
      <c r="DT66" s="335" t="str">
        <f>IF(Z87&lt;&gt;"",Z87,"")</f>
        <v/>
      </c>
      <c r="DU66" s="337"/>
      <c r="DV66" s="174" t="str">
        <f>IF($DT66=$DT68,IF($DR66=$DR68,IF($DP66&lt;&gt;"",IF($DP66&gt;$DP68,"W","L"),""),IF($DR66&gt;$DR68,"W","L")),IF($DT66&gt;$DT68,"W","L"))</f>
        <v/>
      </c>
      <c r="DW66" s="154" t="str">
        <f>CONCATENATE($A70," ",$D70,","," ",$F68)</f>
        <v>Group: 2, Women's Singles</v>
      </c>
      <c r="DX66" s="155"/>
      <c r="DY66" s="155"/>
      <c r="DZ66" s="155"/>
      <c r="EA66" s="155"/>
      <c r="EB66" s="155"/>
      <c r="EC66" s="155"/>
      <c r="ED66" s="155"/>
      <c r="EE66" s="155"/>
      <c r="EF66" s="155"/>
      <c r="EG66" s="155"/>
      <c r="EH66" s="155"/>
      <c r="EI66" s="156"/>
      <c r="EJ66" s="163">
        <f>AC87</f>
        <v>15</v>
      </c>
      <c r="EK66" s="164"/>
      <c r="EL66" s="183" t="str">
        <f>AE87</f>
        <v>F</v>
      </c>
      <c r="EM66" s="185" t="str">
        <f>IF(VLOOKUP($EL66,$A72:$C84,3,FALSE)=0,"",CONCATENATE(VLOOKUP(VLOOKUP($EL66,$A72:$C84,3,FALSE),Players!$J:$N,4,FALSE)," ",VLOOKUP($EL66,$A72:$C84,3,FALSE)," ",IF(ISERROR(VLOOKUP(VLOOKUP($EL66,$A72:$C84,3,FALSE),Players!$J:$N,5,FALSE)),"()",CONCATENATE("(",VLOOKUP(VLOOKUP($EL66,$A72:$C84,3,FALSE),Players!$J:$N,5,FALSE),")"))))</f>
        <v/>
      </c>
      <c r="EN66" s="186"/>
      <c r="EO66" s="186"/>
      <c r="EP66" s="186"/>
      <c r="EQ66" s="186"/>
      <c r="ER66" s="186"/>
      <c r="ES66" s="186"/>
      <c r="ET66" s="186"/>
      <c r="EU66" s="186"/>
      <c r="EV66" s="186"/>
      <c r="EW66" s="186"/>
      <c r="EX66" s="186"/>
      <c r="EY66" s="186"/>
      <c r="EZ66" s="186"/>
      <c r="FA66" s="187"/>
      <c r="FB66" s="170" t="str">
        <f>IF(AF87&lt;&gt;"",AF87,"")</f>
        <v/>
      </c>
      <c r="FC66" s="171"/>
      <c r="FD66" s="335" t="str">
        <f>IF(AH87&lt;&gt;"",AH87,"")</f>
        <v/>
      </c>
      <c r="FE66" s="171"/>
      <c r="FF66" s="335" t="str">
        <f>IF(AJ87&lt;&gt;"",AJ87,"")</f>
        <v/>
      </c>
      <c r="FG66" s="171"/>
      <c r="FH66" s="335" t="str">
        <f>IF(AL87&lt;&gt;"",AL87,"")</f>
        <v/>
      </c>
      <c r="FI66" s="171"/>
      <c r="FJ66" s="335" t="str">
        <f>IF(AN87&lt;&gt;"",AN87,"")</f>
        <v/>
      </c>
      <c r="FK66" s="337"/>
      <c r="FL66" s="174" t="str">
        <f>IF($FJ66=$FJ68,IF($FH66=$FH68,IF($FF66&lt;&gt;"",IF($FF66&gt;$FF68,"W","L"),""),IF($FH66&gt;$FH68,"W","L")),IF($FJ66&gt;$FJ68,"W","L"))</f>
        <v/>
      </c>
    </row>
    <row r="67" spans="1:168" ht="11.25" customHeight="1">
      <c r="A67" s="261"/>
      <c r="B67" s="262"/>
      <c r="C67" s="262"/>
      <c r="D67" s="262"/>
      <c r="E67" s="26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304"/>
      <c r="AI67" s="305"/>
      <c r="AJ67" s="305"/>
      <c r="AK67" s="309"/>
      <c r="AL67" s="309"/>
      <c r="AM67" s="309"/>
      <c r="AN67" s="309"/>
      <c r="AO67" s="310"/>
      <c r="AQ67" s="157"/>
      <c r="AR67" s="158"/>
      <c r="AS67" s="158"/>
      <c r="AT67" s="158"/>
      <c r="AU67" s="158"/>
      <c r="AV67" s="158"/>
      <c r="AW67" s="158"/>
      <c r="AX67" s="158"/>
      <c r="AY67" s="158"/>
      <c r="AZ67" s="158"/>
      <c r="BA67" s="158"/>
      <c r="BB67" s="158"/>
      <c r="BC67" s="159"/>
      <c r="BD67" s="165"/>
      <c r="BE67" s="166"/>
      <c r="BF67" s="184"/>
      <c r="BG67" s="188"/>
      <c r="BH67" s="189"/>
      <c r="BI67" s="189"/>
      <c r="BJ67" s="189"/>
      <c r="BK67" s="189"/>
      <c r="BL67" s="189"/>
      <c r="BM67" s="189"/>
      <c r="BN67" s="189"/>
      <c r="BO67" s="189"/>
      <c r="BP67" s="189"/>
      <c r="BQ67" s="189"/>
      <c r="BR67" s="189"/>
      <c r="BS67" s="189"/>
      <c r="BT67" s="189"/>
      <c r="BU67" s="190"/>
      <c r="BV67" s="172"/>
      <c r="BW67" s="173"/>
      <c r="BX67" s="336"/>
      <c r="BY67" s="173"/>
      <c r="BZ67" s="336"/>
      <c r="CA67" s="173"/>
      <c r="CB67" s="336"/>
      <c r="CC67" s="173"/>
      <c r="CD67" s="336"/>
      <c r="CE67" s="338"/>
      <c r="CF67" s="174"/>
      <c r="CG67" s="157"/>
      <c r="CH67" s="158"/>
      <c r="CI67" s="158"/>
      <c r="CJ67" s="158"/>
      <c r="CK67" s="158"/>
      <c r="CL67" s="158"/>
      <c r="CM67" s="158"/>
      <c r="CN67" s="158"/>
      <c r="CO67" s="158"/>
      <c r="CP67" s="158"/>
      <c r="CQ67" s="158"/>
      <c r="CR67" s="158"/>
      <c r="CS67" s="159"/>
      <c r="CT67" s="165"/>
      <c r="CU67" s="166"/>
      <c r="CV67" s="184"/>
      <c r="CW67" s="188"/>
      <c r="CX67" s="189"/>
      <c r="CY67" s="189"/>
      <c r="CZ67" s="189"/>
      <c r="DA67" s="189"/>
      <c r="DB67" s="189"/>
      <c r="DC67" s="189"/>
      <c r="DD67" s="189"/>
      <c r="DE67" s="189"/>
      <c r="DF67" s="189"/>
      <c r="DG67" s="189"/>
      <c r="DH67" s="189"/>
      <c r="DI67" s="189"/>
      <c r="DJ67" s="189"/>
      <c r="DK67" s="190"/>
      <c r="DL67" s="172"/>
      <c r="DM67" s="173"/>
      <c r="DN67" s="336"/>
      <c r="DO67" s="173"/>
      <c r="DP67" s="336"/>
      <c r="DQ67" s="173"/>
      <c r="DR67" s="336"/>
      <c r="DS67" s="173"/>
      <c r="DT67" s="336"/>
      <c r="DU67" s="338"/>
      <c r="DV67" s="174"/>
      <c r="DW67" s="157"/>
      <c r="DX67" s="158"/>
      <c r="DY67" s="158"/>
      <c r="DZ67" s="158"/>
      <c r="EA67" s="158"/>
      <c r="EB67" s="158"/>
      <c r="EC67" s="158"/>
      <c r="ED67" s="158"/>
      <c r="EE67" s="158"/>
      <c r="EF67" s="158"/>
      <c r="EG67" s="158"/>
      <c r="EH67" s="158"/>
      <c r="EI67" s="159"/>
      <c r="EJ67" s="165"/>
      <c r="EK67" s="166"/>
      <c r="EL67" s="184"/>
      <c r="EM67" s="188"/>
      <c r="EN67" s="189"/>
      <c r="EO67" s="189"/>
      <c r="EP67" s="189"/>
      <c r="EQ67" s="189"/>
      <c r="ER67" s="189"/>
      <c r="ES67" s="189"/>
      <c r="ET67" s="189"/>
      <c r="EU67" s="189"/>
      <c r="EV67" s="189"/>
      <c r="EW67" s="189"/>
      <c r="EX67" s="189"/>
      <c r="EY67" s="189"/>
      <c r="EZ67" s="189"/>
      <c r="FA67" s="190"/>
      <c r="FB67" s="172"/>
      <c r="FC67" s="173"/>
      <c r="FD67" s="336"/>
      <c r="FE67" s="173"/>
      <c r="FF67" s="336"/>
      <c r="FG67" s="173"/>
      <c r="FH67" s="336"/>
      <c r="FI67" s="173"/>
      <c r="FJ67" s="336"/>
      <c r="FK67" s="338"/>
      <c r="FL67" s="174"/>
    </row>
    <row r="68" spans="1:168" ht="11.25" customHeight="1">
      <c r="A68" s="266" t="s">
        <v>11</v>
      </c>
      <c r="B68" s="267"/>
      <c r="C68" s="267"/>
      <c r="D68" s="277" t="s">
        <v>12</v>
      </c>
      <c r="E68" s="278"/>
      <c r="F68" s="280" t="str">
        <f>Players!$H$3</f>
        <v>Women's Singles</v>
      </c>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302" t="s">
        <v>13</v>
      </c>
      <c r="AI68" s="303"/>
      <c r="AJ68" s="303"/>
      <c r="AK68" s="328" t="s">
        <v>53</v>
      </c>
      <c r="AL68" s="328"/>
      <c r="AM68" s="328"/>
      <c r="AN68" s="328"/>
      <c r="AO68" s="329"/>
      <c r="AQ68" s="157"/>
      <c r="AR68" s="158"/>
      <c r="AS68" s="158"/>
      <c r="AT68" s="158"/>
      <c r="AU68" s="158"/>
      <c r="AV68" s="158"/>
      <c r="AW68" s="158"/>
      <c r="AX68" s="158"/>
      <c r="AY68" s="158"/>
      <c r="AZ68" s="158"/>
      <c r="BA68" s="158"/>
      <c r="BB68" s="158"/>
      <c r="BC68" s="159"/>
      <c r="BD68" s="165"/>
      <c r="BE68" s="166"/>
      <c r="BF68" s="175" t="str">
        <f>C89</f>
        <v>G</v>
      </c>
      <c r="BG68" s="177" t="str">
        <f>IF(VLOOKUP($BF68,$A72:$C84,3,FALSE)=0,"",CONCATENATE(VLOOKUP(VLOOKUP($BF68,$A72:$C84,3,FALSE),Players!$J:$N,4,FALSE)," ",VLOOKUP($BF68,$A72:$C84,3,FALSE)," ",IF(ISERROR(VLOOKUP(VLOOKUP($BF68,$A72:$C84,3,FALSE),Players!$J:$N,5,FALSE)),"()",CONCATENATE("(",VLOOKUP(VLOOKUP($BF68,$A72:$C84,3,FALSE),Players!$J:$N,5,FALSE),")"))))</f>
        <v/>
      </c>
      <c r="BH68" s="178"/>
      <c r="BI68" s="178"/>
      <c r="BJ68" s="178"/>
      <c r="BK68" s="178"/>
      <c r="BL68" s="178"/>
      <c r="BM68" s="178"/>
      <c r="BN68" s="178"/>
      <c r="BO68" s="178"/>
      <c r="BP68" s="178"/>
      <c r="BQ68" s="178"/>
      <c r="BR68" s="178"/>
      <c r="BS68" s="178"/>
      <c r="BT68" s="178"/>
      <c r="BU68" s="179"/>
      <c r="BV68" s="150" t="str">
        <f>IF(D89&lt;&gt;"",D89,"")</f>
        <v/>
      </c>
      <c r="BW68" s="151"/>
      <c r="BX68" s="288" t="str">
        <f>IF(F89&lt;&gt;"",F89,"")</f>
        <v/>
      </c>
      <c r="BY68" s="151"/>
      <c r="BZ68" s="288" t="str">
        <f>IF(H89&lt;&gt;"",H89,"")</f>
        <v/>
      </c>
      <c r="CA68" s="151"/>
      <c r="CB68" s="288" t="str">
        <f>IF(J89&lt;&gt;"",J89,"")</f>
        <v/>
      </c>
      <c r="CC68" s="151"/>
      <c r="CD68" s="288" t="str">
        <f>IF(L89&lt;&gt;"",L89,"")</f>
        <v/>
      </c>
      <c r="CE68" s="332"/>
      <c r="CF68" s="174" t="str">
        <f>IF($CF66&lt;&gt;"",IF(CF66="W","L","W"),"")</f>
        <v/>
      </c>
      <c r="CG68" s="157"/>
      <c r="CH68" s="158"/>
      <c r="CI68" s="158"/>
      <c r="CJ68" s="158"/>
      <c r="CK68" s="158"/>
      <c r="CL68" s="158"/>
      <c r="CM68" s="158"/>
      <c r="CN68" s="158"/>
      <c r="CO68" s="158"/>
      <c r="CP68" s="158"/>
      <c r="CQ68" s="158"/>
      <c r="CR68" s="158"/>
      <c r="CS68" s="159"/>
      <c r="CT68" s="165"/>
      <c r="CU68" s="166"/>
      <c r="CV68" s="175" t="str">
        <f>Q89</f>
        <v>F</v>
      </c>
      <c r="CW68" s="177" t="str">
        <f>IF(VLOOKUP($CV68,$A72:$C84,3,FALSE)=0,"",CONCATENATE(VLOOKUP(VLOOKUP($CV68,$A72:$C84,3,FALSE),Players!$J:$N,4,FALSE)," ",VLOOKUP($CV68,$A72:$C84,3,FALSE)," ",IF(ISERROR(VLOOKUP(VLOOKUP($CV68,$A72:$C84,3,FALSE),Players!$J:$N,5,FALSE)),"()",CONCATENATE("(",VLOOKUP(VLOOKUP($CV68,$A72:$C84,3,FALSE),Players!$J:$N,5,FALSE),")"))))</f>
        <v/>
      </c>
      <c r="CX68" s="178"/>
      <c r="CY68" s="178"/>
      <c r="CZ68" s="178"/>
      <c r="DA68" s="178"/>
      <c r="DB68" s="178"/>
      <c r="DC68" s="178"/>
      <c r="DD68" s="178"/>
      <c r="DE68" s="178"/>
      <c r="DF68" s="178"/>
      <c r="DG68" s="178"/>
      <c r="DH68" s="178"/>
      <c r="DI68" s="178"/>
      <c r="DJ68" s="178"/>
      <c r="DK68" s="179"/>
      <c r="DL68" s="150" t="str">
        <f>IF(R89&lt;&gt;"",R89,"")</f>
        <v/>
      </c>
      <c r="DM68" s="151"/>
      <c r="DN68" s="288" t="str">
        <f>IF(T89&lt;&gt;"",T89,"")</f>
        <v/>
      </c>
      <c r="DO68" s="151"/>
      <c r="DP68" s="288" t="str">
        <f>IF(V89&lt;&gt;"",V89,"")</f>
        <v/>
      </c>
      <c r="DQ68" s="151"/>
      <c r="DR68" s="288" t="str">
        <f>IF(X89&lt;&gt;"",X89,"")</f>
        <v/>
      </c>
      <c r="DS68" s="151"/>
      <c r="DT68" s="288" t="str">
        <f>IF(Z89&lt;&gt;"",Z89,"")</f>
        <v/>
      </c>
      <c r="DU68" s="332"/>
      <c r="DV68" s="174" t="str">
        <f>IF($DV66&lt;&gt;"",IF(DV66="W","L","W"),"")</f>
        <v/>
      </c>
      <c r="DW68" s="157"/>
      <c r="DX68" s="158"/>
      <c r="DY68" s="158"/>
      <c r="DZ68" s="158"/>
      <c r="EA68" s="158"/>
      <c r="EB68" s="158"/>
      <c r="EC68" s="158"/>
      <c r="ED68" s="158"/>
      <c r="EE68" s="158"/>
      <c r="EF68" s="158"/>
      <c r="EG68" s="158"/>
      <c r="EH68" s="158"/>
      <c r="EI68" s="159"/>
      <c r="EJ68" s="165"/>
      <c r="EK68" s="166"/>
      <c r="EL68" s="175" t="str">
        <f>AE89</f>
        <v>G</v>
      </c>
      <c r="EM68" s="177" t="str">
        <f>IF(VLOOKUP($EL68,$A72:$C84,3,FALSE)=0,"",CONCATENATE(VLOOKUP(VLOOKUP($EL68,$A72:$C84,3,FALSE),Players!$J:$N,4,FALSE)," ",VLOOKUP($EL68,$A72:$C84,3,FALSE)," ",IF(ISERROR(VLOOKUP(VLOOKUP($EL68,$A72:$C84,3,FALSE),Players!$J:$N,5,FALSE)),"()",CONCATENATE("(",VLOOKUP(VLOOKUP($EL68,$A72:$C84,3,FALSE),Players!$J:$N,5,FALSE),")"))))</f>
        <v/>
      </c>
      <c r="EN68" s="178"/>
      <c r="EO68" s="178"/>
      <c r="EP68" s="178"/>
      <c r="EQ68" s="178"/>
      <c r="ER68" s="178"/>
      <c r="ES68" s="178"/>
      <c r="ET68" s="178"/>
      <c r="EU68" s="178"/>
      <c r="EV68" s="178"/>
      <c r="EW68" s="178"/>
      <c r="EX68" s="178"/>
      <c r="EY68" s="178"/>
      <c r="EZ68" s="178"/>
      <c r="FA68" s="179"/>
      <c r="FB68" s="150" t="str">
        <f>IF(AF89&lt;&gt;"",AF89,"")</f>
        <v/>
      </c>
      <c r="FC68" s="151"/>
      <c r="FD68" s="288" t="str">
        <f>IF(AH89&lt;&gt;"",AH89,"")</f>
        <v/>
      </c>
      <c r="FE68" s="151"/>
      <c r="FF68" s="288" t="str">
        <f>IF(AJ89&lt;&gt;"",AJ89,"")</f>
        <v/>
      </c>
      <c r="FG68" s="151"/>
      <c r="FH68" s="288" t="str">
        <f>IF(AL89&lt;&gt;"",AL89,"")</f>
        <v/>
      </c>
      <c r="FI68" s="151"/>
      <c r="FJ68" s="288" t="str">
        <f>IF(AN89&lt;&gt;"",AN89,"")</f>
        <v/>
      </c>
      <c r="FK68" s="332"/>
      <c r="FL68" s="174" t="str">
        <f>IF($FL66&lt;&gt;"",IF(FL66="W","L","W"),"")</f>
        <v/>
      </c>
    </row>
    <row r="69" spans="1:168" ht="11.25" customHeight="1" thickBot="1">
      <c r="A69" s="275"/>
      <c r="B69" s="276"/>
      <c r="C69" s="276"/>
      <c r="D69" s="279"/>
      <c r="E69" s="279"/>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304"/>
      <c r="AI69" s="305"/>
      <c r="AJ69" s="305"/>
      <c r="AK69" s="330"/>
      <c r="AL69" s="330"/>
      <c r="AM69" s="330"/>
      <c r="AN69" s="330"/>
      <c r="AO69" s="331"/>
      <c r="AQ69" s="160"/>
      <c r="AR69" s="161"/>
      <c r="AS69" s="161"/>
      <c r="AT69" s="161"/>
      <c r="AU69" s="161"/>
      <c r="AV69" s="161"/>
      <c r="AW69" s="161"/>
      <c r="AX69" s="161"/>
      <c r="AY69" s="161"/>
      <c r="AZ69" s="161"/>
      <c r="BA69" s="161"/>
      <c r="BB69" s="161"/>
      <c r="BC69" s="162"/>
      <c r="BD69" s="167"/>
      <c r="BE69" s="168"/>
      <c r="BF69" s="176"/>
      <c r="BG69" s="180"/>
      <c r="BH69" s="181"/>
      <c r="BI69" s="181"/>
      <c r="BJ69" s="181"/>
      <c r="BK69" s="181"/>
      <c r="BL69" s="181"/>
      <c r="BM69" s="181"/>
      <c r="BN69" s="181"/>
      <c r="BO69" s="181"/>
      <c r="BP69" s="181"/>
      <c r="BQ69" s="181"/>
      <c r="BR69" s="181"/>
      <c r="BS69" s="181"/>
      <c r="BT69" s="181"/>
      <c r="BU69" s="182"/>
      <c r="BV69" s="152"/>
      <c r="BW69" s="153"/>
      <c r="BX69" s="333"/>
      <c r="BY69" s="153"/>
      <c r="BZ69" s="333"/>
      <c r="CA69" s="153"/>
      <c r="CB69" s="333"/>
      <c r="CC69" s="153"/>
      <c r="CD69" s="333"/>
      <c r="CE69" s="334"/>
      <c r="CF69" s="174"/>
      <c r="CG69" s="160"/>
      <c r="CH69" s="161"/>
      <c r="CI69" s="161"/>
      <c r="CJ69" s="161"/>
      <c r="CK69" s="161"/>
      <c r="CL69" s="161"/>
      <c r="CM69" s="161"/>
      <c r="CN69" s="161"/>
      <c r="CO69" s="161"/>
      <c r="CP69" s="161"/>
      <c r="CQ69" s="161"/>
      <c r="CR69" s="161"/>
      <c r="CS69" s="162"/>
      <c r="CT69" s="167"/>
      <c r="CU69" s="168"/>
      <c r="CV69" s="176"/>
      <c r="CW69" s="180"/>
      <c r="CX69" s="181"/>
      <c r="CY69" s="181"/>
      <c r="CZ69" s="181"/>
      <c r="DA69" s="181"/>
      <c r="DB69" s="181"/>
      <c r="DC69" s="181"/>
      <c r="DD69" s="181"/>
      <c r="DE69" s="181"/>
      <c r="DF69" s="181"/>
      <c r="DG69" s="181"/>
      <c r="DH69" s="181"/>
      <c r="DI69" s="181"/>
      <c r="DJ69" s="181"/>
      <c r="DK69" s="182"/>
      <c r="DL69" s="152"/>
      <c r="DM69" s="153"/>
      <c r="DN69" s="333"/>
      <c r="DO69" s="153"/>
      <c r="DP69" s="333"/>
      <c r="DQ69" s="153"/>
      <c r="DR69" s="333"/>
      <c r="DS69" s="153"/>
      <c r="DT69" s="333"/>
      <c r="DU69" s="334"/>
      <c r="DV69" s="174"/>
      <c r="DW69" s="160"/>
      <c r="DX69" s="161"/>
      <c r="DY69" s="161"/>
      <c r="DZ69" s="161"/>
      <c r="EA69" s="161"/>
      <c r="EB69" s="161"/>
      <c r="EC69" s="161"/>
      <c r="ED69" s="161"/>
      <c r="EE69" s="161"/>
      <c r="EF69" s="161"/>
      <c r="EG69" s="161"/>
      <c r="EH69" s="161"/>
      <c r="EI69" s="162"/>
      <c r="EJ69" s="167"/>
      <c r="EK69" s="168"/>
      <c r="EL69" s="176"/>
      <c r="EM69" s="180"/>
      <c r="EN69" s="181"/>
      <c r="EO69" s="181"/>
      <c r="EP69" s="181"/>
      <c r="EQ69" s="181"/>
      <c r="ER69" s="181"/>
      <c r="ES69" s="181"/>
      <c r="ET69" s="181"/>
      <c r="EU69" s="181"/>
      <c r="EV69" s="181"/>
      <c r="EW69" s="181"/>
      <c r="EX69" s="181"/>
      <c r="EY69" s="181"/>
      <c r="EZ69" s="181"/>
      <c r="FA69" s="182"/>
      <c r="FB69" s="152"/>
      <c r="FC69" s="153"/>
      <c r="FD69" s="333"/>
      <c r="FE69" s="153"/>
      <c r="FF69" s="333"/>
      <c r="FG69" s="153"/>
      <c r="FH69" s="333"/>
      <c r="FI69" s="153"/>
      <c r="FJ69" s="333"/>
      <c r="FK69" s="334"/>
      <c r="FL69" s="174"/>
    </row>
    <row r="70" spans="1:168" ht="11.25" customHeight="1">
      <c r="A70" s="259" t="s">
        <v>15</v>
      </c>
      <c r="B70" s="260"/>
      <c r="C70" s="260"/>
      <c r="D70" s="264">
        <v>2</v>
      </c>
      <c r="E70" s="264"/>
      <c r="F70" s="266" t="s">
        <v>16</v>
      </c>
      <c r="G70" s="267"/>
      <c r="H70" s="267"/>
      <c r="I70" s="283"/>
      <c r="J70" s="284"/>
      <c r="K70" s="284"/>
      <c r="L70" s="284"/>
      <c r="M70" s="284"/>
      <c r="N70" s="264"/>
      <c r="O70" s="264"/>
      <c r="P70" s="264"/>
      <c r="Q70" s="264"/>
      <c r="R70" s="264"/>
      <c r="S70" s="264"/>
      <c r="T70" s="264"/>
      <c r="U70" s="264"/>
      <c r="V70" s="264"/>
      <c r="W70" s="325"/>
      <c r="X70" s="150" t="s">
        <v>17</v>
      </c>
      <c r="Y70" s="270"/>
      <c r="Z70" s="288" t="s">
        <v>18</v>
      </c>
      <c r="AA70" s="270"/>
      <c r="AB70" s="288" t="s">
        <v>19</v>
      </c>
      <c r="AC70" s="270"/>
      <c r="AD70" s="288" t="s">
        <v>20</v>
      </c>
      <c r="AE70" s="270"/>
      <c r="AF70" s="288" t="s">
        <v>43</v>
      </c>
      <c r="AG70" s="270"/>
      <c r="AH70" s="288" t="s">
        <v>52</v>
      </c>
      <c r="AI70" s="270"/>
      <c r="AJ70" s="288" t="s">
        <v>60</v>
      </c>
      <c r="AK70" s="368"/>
      <c r="AL70" s="292" t="s">
        <v>21</v>
      </c>
      <c r="AM70" s="293"/>
      <c r="AN70" s="296" t="s">
        <v>22</v>
      </c>
      <c r="AO70" s="297"/>
      <c r="AQ70" s="126"/>
      <c r="AR70" s="126"/>
      <c r="AS70" s="126"/>
      <c r="AT70" s="126"/>
      <c r="AU70" s="126"/>
      <c r="AV70" s="126"/>
      <c r="AW70" s="126"/>
      <c r="AX70" s="126"/>
      <c r="AY70" s="126"/>
      <c r="AZ70" s="126"/>
      <c r="BA70" s="126"/>
      <c r="BB70" s="126"/>
      <c r="BC70" s="126"/>
      <c r="BV70" s="169" t="str">
        <f>IF(CF66&lt;&gt;"",IF(AND(AND(BV66&gt;-1,BV68&gt;-1),OR(BV66&gt;10,BV68&gt;10),ABS(BV66-BV68)&gt;1,IF(OR(BV66&gt;11,BV68&gt;11),ABS(BV66-BV68)=2,TRUE),BV66=INT(BV66),BV68=INT(BV68)),"","Error"),"")</f>
        <v/>
      </c>
      <c r="BW70" s="169"/>
      <c r="BX70" s="169" t="str">
        <f>IF(CF66&lt;&gt;"",IF(AND(AND(BX66&gt;-1,BX68&gt;-1),OR(BX66&gt;10,BX68&gt;10),ABS(BX66-BX68)&gt;1,IF(OR(BX66&gt;11,BX68&gt;11),ABS(BX66-BX68)=2,TRUE),BX66=INT(BX66),BX68=INT(BX68)),"","Error"),"")</f>
        <v/>
      </c>
      <c r="BY70" s="169"/>
      <c r="BZ70" s="169" t="str">
        <f>IF(CF66&lt;&gt;"",IF(AND(AND(BZ66&gt;-1,BZ68&gt;-1),OR(BZ66&gt;10,BZ68&gt;10),ABS(BZ66-BZ68)&gt;1,IF(OR(BZ66&gt;11,BZ68&gt;11),ABS(BZ66-BZ68)=2,TRUE),BZ66=INT(BZ66),BZ68=INT(BZ68)),"","Error"),"")</f>
        <v/>
      </c>
      <c r="CA70" s="169"/>
      <c r="CB70" s="169" t="str">
        <f>IF(AND(CF66&lt;&gt;"",CB66&lt;&gt;""),IF(AND(AND(CB66&gt;-1,CB68&gt;-1),OR(CB66&gt;10,CB68&gt;10),ABS(CB66-CB68)&gt;1,IF(OR(CB66&gt;11,CB68&gt;11),ABS(CB66-CB68)=2,TRUE),CB66=INT(CB66),CB68=INT(CB68)),"","Error"),"")</f>
        <v/>
      </c>
      <c r="CC70" s="169"/>
      <c r="CD70" s="169" t="str">
        <f>IF(AND(CF66&lt;&gt;"",CD66&lt;&gt;""),IF(AND(AND(CD66&gt;-1,CD68&gt;-1),OR(CD66&gt;10,CD68&gt;10),ABS(CD66-CD68)&gt;1,IF(OR(CD66&gt;11,CD68&gt;11),ABS(CD66-CD68)=2,TRUE),CD66=INT(CD66),CD68=INT(CD68)),"","Error"),"")</f>
        <v/>
      </c>
      <c r="CE70" s="169"/>
      <c r="CG70" s="126"/>
      <c r="CH70" s="126"/>
      <c r="CI70" s="126"/>
      <c r="CJ70" s="126"/>
      <c r="CK70" s="126"/>
      <c r="CL70" s="126"/>
      <c r="CM70" s="126"/>
      <c r="CN70" s="126"/>
      <c r="CO70" s="126"/>
      <c r="CP70" s="126"/>
      <c r="CQ70" s="126"/>
      <c r="CR70" s="126"/>
      <c r="CS70" s="126"/>
      <c r="DL70" s="169" t="str">
        <f>IF(DV66&lt;&gt;"",IF(AND(AND(DL66&gt;-1,DL68&gt;-1),OR(DL66&gt;10,DL68&gt;10),ABS(DL66-DL68)&gt;1,IF(OR(DL66&gt;11,DL68&gt;11),ABS(DL66-DL68)=2,TRUE),DL66=INT(DL66),DL68=INT(DL68)),"","Error"),"")</f>
        <v/>
      </c>
      <c r="DM70" s="169"/>
      <c r="DN70" s="169" t="str">
        <f>IF(DV66&lt;&gt;"",IF(AND(AND(DN66&gt;-1,DN68&gt;-1),OR(DN66&gt;10,DN68&gt;10),ABS(DN66-DN68)&gt;1,IF(OR(DN66&gt;11,DN68&gt;11),ABS(DN66-DN68)=2,TRUE),DN66=INT(DN66),DN68=INT(DN68)),"","Error"),"")</f>
        <v/>
      </c>
      <c r="DO70" s="169"/>
      <c r="DP70" s="169" t="str">
        <f>IF(DV66&lt;&gt;"",IF(AND(AND(DP66&gt;-1,DP68&gt;-1),OR(DP66&gt;10,DP68&gt;10),ABS(DP66-DP68)&gt;1,IF(OR(DP66&gt;11,DP68&gt;11),ABS(DP66-DP68)=2,TRUE),DP66=INT(DP66),DP68=INT(DP68)),"","Error"),"")</f>
        <v/>
      </c>
      <c r="DQ70" s="169"/>
      <c r="DR70" s="169" t="str">
        <f>IF(AND(DV66&lt;&gt;"",DR66&lt;&gt;""),IF(AND(AND(DR66&gt;-1,DR68&gt;-1),OR(DR66&gt;10,DR68&gt;10),ABS(DR66-DR68)&gt;1,IF(OR(DR66&gt;11,DR68&gt;11),ABS(DR66-DR68)=2,TRUE),DR66=INT(DR66),DR68=INT(DR68)),"","Error"),"")</f>
        <v/>
      </c>
      <c r="DS70" s="169"/>
      <c r="DT70" s="169" t="str">
        <f>IF(AND(DV66&lt;&gt;"",DT66&lt;&gt;""),IF(AND(AND(DT66&gt;-1,DT68&gt;-1),OR(DT66&gt;10,DT68&gt;10),ABS(DT66-DT68)&gt;1,IF(OR(DT66&gt;11,DT68&gt;11),ABS(DT66-DT68)=2,TRUE),DT66=INT(DT66),DT68=INT(DT68)),"","Error"),"")</f>
        <v/>
      </c>
      <c r="DU70" s="169"/>
      <c r="DW70" s="126"/>
      <c r="DX70" s="126"/>
      <c r="DY70" s="126"/>
      <c r="DZ70" s="126"/>
      <c r="EA70" s="126"/>
      <c r="EB70" s="126"/>
      <c r="EC70" s="126"/>
      <c r="ED70" s="126"/>
      <c r="EE70" s="126"/>
      <c r="EF70" s="126"/>
      <c r="EG70" s="126"/>
      <c r="EH70" s="126"/>
      <c r="EI70" s="126"/>
      <c r="FB70" s="169" t="str">
        <f>IF(FL66&lt;&gt;"",IF(AND(AND(FB66&gt;-1,FB68&gt;-1),OR(FB66&gt;10,FB68&gt;10),ABS(FB66-FB68)&gt;1,IF(OR(FB66&gt;11,FB68&gt;11),ABS(FB66-FB68)=2,TRUE),FB66=INT(FB66),FB68=INT(FB68)),"","Error"),"")</f>
        <v/>
      </c>
      <c r="FC70" s="169"/>
      <c r="FD70" s="169" t="str">
        <f>IF(FL66&lt;&gt;"",IF(AND(AND(FD66&gt;-1,FD68&gt;-1),OR(FD66&gt;10,FD68&gt;10),ABS(FD66-FD68)&gt;1,IF(OR(FD66&gt;11,FD68&gt;11),ABS(FD66-FD68)=2,TRUE),FD66=INT(FD66),FD68=INT(FD68)),"","Error"),"")</f>
        <v/>
      </c>
      <c r="FE70" s="169"/>
      <c r="FF70" s="169" t="str">
        <f>IF(FL66&lt;&gt;"",IF(AND(AND(FF66&gt;-1,FF68&gt;-1),OR(FF66&gt;10,FF68&gt;10),ABS(FF66-FF68)&gt;1,IF(OR(FF66&gt;11,FF68&gt;11),ABS(FF66-FF68)=2,TRUE),FF66=INT(FF66),FF68=INT(FF68)),"","Error"),"")</f>
        <v/>
      </c>
      <c r="FG70" s="169"/>
      <c r="FH70" s="169" t="str">
        <f>IF(AND(FL66&lt;&gt;"",FH66&lt;&gt;""),IF(AND(AND(FH66&gt;-1,FH68&gt;-1),OR(FH66&gt;10,FH68&gt;10),ABS(FH66-FH68)&gt;1,IF(OR(FH66&gt;11,FH68&gt;11),ABS(FH66-FH68)=2,TRUE),FH66=INT(FH66),FH68=INT(FH68)),"","Error"),"")</f>
        <v/>
      </c>
      <c r="FI70" s="169"/>
      <c r="FJ70" s="169" t="str">
        <f>IF(AND(FL66&lt;&gt;"",FJ66&lt;&gt;""),IF(AND(AND(FJ66&gt;-1,FJ68&gt;-1),OR(FJ66&gt;10,FJ68&gt;10),ABS(FJ66-FJ68)&gt;1,IF(OR(FJ66&gt;11,FJ68&gt;11),ABS(FJ66-FJ68)=2,TRUE),FJ66=INT(FJ66),FJ68=INT(FJ68)),"","Error"),"")</f>
        <v/>
      </c>
      <c r="FK70" s="169"/>
    </row>
    <row r="71" spans="1:168" ht="11.25" customHeight="1" thickBot="1">
      <c r="A71" s="261"/>
      <c r="B71" s="262"/>
      <c r="C71" s="262"/>
      <c r="D71" s="326"/>
      <c r="E71" s="326"/>
      <c r="F71" s="275"/>
      <c r="G71" s="276"/>
      <c r="H71" s="276"/>
      <c r="I71" s="286"/>
      <c r="J71" s="286"/>
      <c r="K71" s="286"/>
      <c r="L71" s="286"/>
      <c r="M71" s="286"/>
      <c r="N71" s="326"/>
      <c r="O71" s="326"/>
      <c r="P71" s="326"/>
      <c r="Q71" s="326"/>
      <c r="R71" s="326"/>
      <c r="S71" s="326"/>
      <c r="T71" s="326"/>
      <c r="U71" s="326"/>
      <c r="V71" s="326"/>
      <c r="W71" s="327"/>
      <c r="X71" s="194"/>
      <c r="Y71" s="195"/>
      <c r="Z71" s="289"/>
      <c r="AA71" s="195"/>
      <c r="AB71" s="289"/>
      <c r="AC71" s="195"/>
      <c r="AD71" s="289"/>
      <c r="AE71" s="195"/>
      <c r="AF71" s="289"/>
      <c r="AG71" s="195"/>
      <c r="AH71" s="289"/>
      <c r="AI71" s="195"/>
      <c r="AJ71" s="289"/>
      <c r="AK71" s="369"/>
      <c r="AL71" s="294"/>
      <c r="AM71" s="295"/>
      <c r="AN71" s="298"/>
      <c r="AO71" s="299"/>
      <c r="AQ71" s="126"/>
      <c r="AR71" s="126"/>
      <c r="AS71" s="126"/>
      <c r="AT71" s="126"/>
      <c r="AU71" s="126"/>
      <c r="AV71" s="126"/>
      <c r="AW71" s="126"/>
      <c r="AX71" s="126"/>
      <c r="AY71" s="126"/>
      <c r="AZ71" s="126"/>
      <c r="BA71" s="126"/>
      <c r="BB71" s="126"/>
      <c r="BC71" s="126"/>
      <c r="CG71" s="126"/>
      <c r="CH71" s="126"/>
      <c r="CI71" s="126"/>
      <c r="CJ71" s="126"/>
      <c r="CK71" s="126"/>
      <c r="CL71" s="126"/>
      <c r="CM71" s="126"/>
      <c r="CN71" s="126"/>
      <c r="CO71" s="126"/>
      <c r="CP71" s="126"/>
      <c r="CQ71" s="126"/>
      <c r="CR71" s="126"/>
      <c r="CS71" s="126"/>
      <c r="DW71" s="126"/>
      <c r="DX71" s="126"/>
      <c r="DY71" s="126"/>
      <c r="DZ71" s="126"/>
      <c r="EA71" s="126"/>
      <c r="EB71" s="126"/>
      <c r="EC71" s="126"/>
      <c r="ED71" s="126"/>
      <c r="EE71" s="126"/>
      <c r="EF71" s="126"/>
      <c r="EG71" s="126"/>
      <c r="EH71" s="126"/>
      <c r="EI71" s="126"/>
    </row>
    <row r="72" spans="1:168" ht="11.25" customHeight="1">
      <c r="A72" s="210" t="str">
        <f>X70</f>
        <v>A</v>
      </c>
      <c r="B72" s="211"/>
      <c r="C72" s="357"/>
      <c r="D72" s="343"/>
      <c r="E72" s="343"/>
      <c r="F72" s="343"/>
      <c r="G72" s="343"/>
      <c r="H72" s="343"/>
      <c r="I72" s="343"/>
      <c r="J72" s="343"/>
      <c r="K72" s="343"/>
      <c r="L72" s="343"/>
      <c r="M72" s="215"/>
      <c r="N72" s="215"/>
      <c r="O72" s="215"/>
      <c r="P72" s="343"/>
      <c r="Q72" s="343"/>
      <c r="R72" s="343"/>
      <c r="S72" s="343"/>
      <c r="T72" s="343"/>
      <c r="U72" s="343"/>
      <c r="V72" s="343"/>
      <c r="W72" s="344"/>
      <c r="X72" s="365"/>
      <c r="Y72" s="366"/>
      <c r="Z72" s="252" t="str">
        <f>IF($D68="1P",IF(AN103=AN105,IF(AL103=AL105,IF(AJ103&lt;&gt;"",IF(AJ103&gt;AJ105,"W","L"),""),IF(AL103&gt;AL105,"W","L")),IF(AN103&gt;AN105,"W","L")),IF(AN91=AN93,IF(AL91=AL93,IF(AJ91&lt;&gt;"",IF(AJ91&gt;AJ93,"W","L"),""),IF(AL91&gt;AL93,"W","L")),IF(AN91&gt;AN93,"W","L")))</f>
        <v/>
      </c>
      <c r="AA72" s="253"/>
      <c r="AB72" s="252" t="str">
        <f>IF($D68="1P",IF(AN91=AN93,IF(AL91=AL93,IF(AJ91&lt;&gt;"",IF(AJ91&gt;AJ93,"W","L"),""),IF(AL91&gt;AL93,"W","L")),IF(AN91&gt;AN93,"W","L")),IF(Z107=Z109,IF(X107=X109,IF(V107&lt;&gt;"",IF(V107&gt;V109,"W","L"),""),IF(X107&gt;X109,"W","L")),IF(Z107&gt;Z109,"W","L")))</f>
        <v/>
      </c>
      <c r="AC72" s="253"/>
      <c r="AD72" s="252" t="str">
        <f>IF($D68="1P",IF(Z107=Z109,IF(X107=X109,IF(V107&lt;&gt;"",IF(V107&gt;V109,"W","L"),""),IF(X107&gt;X109,"W","L")),IF(Z107&gt;Z109,"W","L")),IF(Z95=Z97,IF(X95=X97,IF(V95&lt;&gt;"",IF(V95&gt;V97,"W","L"),""),IF(X95&gt;X97,"W","L")),IF(Z95&gt;Z97,"W","L")))</f>
        <v/>
      </c>
      <c r="AE72" s="253"/>
      <c r="AF72" s="252" t="str">
        <f>IF($D68="1P",IF(Z95=Z97,IF(X95=X97,IF(V95&lt;&gt;"",IF(V95&gt;V97,"W","L"),""),IF(X95&gt;X97,"W","L")),IF(Z95&gt;Z97,"W","L")),IF(L111=L113,IF(J111=J113,IF(H111&lt;&gt;"",IF(H111&gt;H113,"W","L"),""),IF(J111&gt;J438,"W","L")),IF(L111&gt;L113,"W","L")))</f>
        <v/>
      </c>
      <c r="AG72" s="253"/>
      <c r="AH72" s="252" t="str">
        <f>IF($D68="1P",IF(L111=L113,IF(J111=J113,IF(H111&lt;&gt;"",IF(H111&gt;H113,"W","L"),""),IF(J111&gt;J113,"W","L")),IF(L111&gt;L113,"W","L")),IF(AN103=AN105,IF(AL103=AL105,IF(AJ103&lt;&gt;"",IF(AJ103&gt;AJ105,"W","L"),""),IF(AL103&gt;AL105,"W","L")),IF(AN103&gt;AN105,"W","L")))</f>
        <v/>
      </c>
      <c r="AI72" s="253"/>
      <c r="AJ72" s="252" t="str">
        <f>IF($D68="1P",IF(L99=L101,IF(J99=J101,IF(H99&lt;&gt;"",IF(H99&gt;H101,"W","L"),""),IF(J99&gt;J101,"W","L")),IF(L99&gt;L101,"W","L")),IF(L99=L101,IF(J99=J101,IF(H99&lt;&gt;"",IF(H99&gt;H101,"W","L"),""),IF(J99&gt;J101,"W","L")),IF(L99&gt;L101,"W","L")))</f>
        <v/>
      </c>
      <c r="AK72" s="253"/>
      <c r="AL72" s="254" t="str">
        <f>IF(OR(COUNTIF(X72:AJ72,"W"),COUNTIF(X72:AJ72,"L")),COUNTIF(X72:AJ72,"W")*2+COUNTIF(X72:AJ72,"L"),"")</f>
        <v/>
      </c>
      <c r="AM72" s="255"/>
      <c r="AN72" s="256" t="str">
        <f>IF(AL72&lt;&gt;"",RANK(AL72,AL72:AL84,0),"")</f>
        <v/>
      </c>
      <c r="AO72" s="257"/>
      <c r="AQ72" s="127"/>
      <c r="AR72" s="127"/>
      <c r="AS72" s="127"/>
      <c r="AT72" s="127"/>
      <c r="AU72" s="127"/>
      <c r="AV72" s="127"/>
      <c r="AW72" s="127"/>
      <c r="AX72" s="127"/>
      <c r="AY72" s="127"/>
      <c r="AZ72" s="127"/>
      <c r="BA72" s="127"/>
      <c r="BB72" s="127"/>
      <c r="BC72" s="127"/>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127"/>
      <c r="CH72" s="127"/>
      <c r="CI72" s="127"/>
      <c r="CJ72" s="127"/>
      <c r="CK72" s="127"/>
      <c r="CL72" s="127"/>
      <c r="CM72" s="127"/>
      <c r="CN72" s="127"/>
      <c r="CO72" s="127"/>
      <c r="CP72" s="127"/>
      <c r="CQ72" s="127"/>
      <c r="CR72" s="127"/>
      <c r="CS72" s="127"/>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W72" s="127"/>
      <c r="DX72" s="127"/>
      <c r="DY72" s="127"/>
      <c r="DZ72" s="127"/>
      <c r="EA72" s="127"/>
      <c r="EB72" s="127"/>
      <c r="EC72" s="127"/>
      <c r="ED72" s="127"/>
      <c r="EE72" s="127"/>
      <c r="EF72" s="127"/>
      <c r="EG72" s="127"/>
      <c r="EH72" s="127"/>
      <c r="EI72" s="127"/>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row>
    <row r="73" spans="1:168" ht="11.25" customHeight="1">
      <c r="A73" s="212"/>
      <c r="B73" s="213"/>
      <c r="C73" s="218"/>
      <c r="D73" s="218"/>
      <c r="E73" s="218"/>
      <c r="F73" s="218"/>
      <c r="G73" s="218"/>
      <c r="H73" s="218"/>
      <c r="I73" s="218"/>
      <c r="J73" s="218"/>
      <c r="K73" s="218"/>
      <c r="L73" s="218"/>
      <c r="M73" s="218"/>
      <c r="N73" s="218"/>
      <c r="O73" s="218"/>
      <c r="P73" s="218"/>
      <c r="Q73" s="218"/>
      <c r="R73" s="218"/>
      <c r="S73" s="218"/>
      <c r="T73" s="218"/>
      <c r="U73" s="218"/>
      <c r="V73" s="218"/>
      <c r="W73" s="219"/>
      <c r="X73" s="367"/>
      <c r="Y73" s="364"/>
      <c r="Z73" s="234"/>
      <c r="AA73" s="233"/>
      <c r="AB73" s="224"/>
      <c r="AC73" s="225"/>
      <c r="AD73" s="234"/>
      <c r="AE73" s="233"/>
      <c r="AF73" s="234"/>
      <c r="AG73" s="233"/>
      <c r="AH73" s="234"/>
      <c r="AI73" s="233"/>
      <c r="AJ73" s="234"/>
      <c r="AK73" s="233"/>
      <c r="AL73" s="241"/>
      <c r="AM73" s="240"/>
      <c r="AN73" s="258"/>
      <c r="AO73" s="243"/>
      <c r="AQ73" s="128"/>
      <c r="AR73" s="128"/>
      <c r="AS73" s="128"/>
      <c r="AT73" s="128"/>
      <c r="AU73" s="128"/>
      <c r="AV73" s="128"/>
      <c r="AW73" s="128"/>
      <c r="AX73" s="128"/>
      <c r="AY73" s="128"/>
      <c r="AZ73" s="128"/>
      <c r="BA73" s="128"/>
      <c r="BB73" s="128"/>
      <c r="BC73" s="128"/>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128"/>
      <c r="CH73" s="128"/>
      <c r="CI73" s="128"/>
      <c r="CJ73" s="128"/>
      <c r="CK73" s="128"/>
      <c r="CL73" s="128"/>
      <c r="CM73" s="128"/>
      <c r="CN73" s="128"/>
      <c r="CO73" s="128"/>
      <c r="CP73" s="128"/>
      <c r="CQ73" s="128"/>
      <c r="CR73" s="128"/>
      <c r="CS73" s="128"/>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W73" s="128"/>
      <c r="DX73" s="128"/>
      <c r="DY73" s="128"/>
      <c r="DZ73" s="128"/>
      <c r="EA73" s="128"/>
      <c r="EB73" s="128"/>
      <c r="EC73" s="128"/>
      <c r="ED73" s="128"/>
      <c r="EE73" s="128"/>
      <c r="EF73" s="128"/>
      <c r="EG73" s="128"/>
      <c r="EH73" s="128"/>
      <c r="EI73" s="128"/>
      <c r="EJ73" s="41"/>
      <c r="EK73" s="41"/>
      <c r="EL73" s="41"/>
      <c r="EM73" s="41"/>
      <c r="EN73" s="41"/>
      <c r="EO73" s="41"/>
      <c r="EP73" s="41"/>
      <c r="EQ73" s="41"/>
      <c r="ER73" s="41"/>
      <c r="ES73" s="41"/>
      <c r="ET73" s="41"/>
      <c r="EU73" s="41"/>
      <c r="EV73" s="41"/>
      <c r="EW73" s="41"/>
      <c r="EX73" s="41"/>
      <c r="EY73" s="41"/>
      <c r="EZ73" s="41"/>
      <c r="FA73" s="41"/>
      <c r="FB73" s="41"/>
      <c r="FC73" s="41"/>
      <c r="FD73" s="41"/>
      <c r="FE73" s="41"/>
      <c r="FF73" s="41"/>
      <c r="FG73" s="41"/>
      <c r="FH73" s="41"/>
      <c r="FI73" s="41"/>
      <c r="FJ73" s="41"/>
      <c r="FK73" s="41"/>
    </row>
    <row r="74" spans="1:168" ht="11.25" customHeight="1">
      <c r="A74" s="210" t="str">
        <f>Z70</f>
        <v>B</v>
      </c>
      <c r="B74" s="211"/>
      <c r="C74" s="357"/>
      <c r="D74" s="343"/>
      <c r="E74" s="343"/>
      <c r="F74" s="343"/>
      <c r="G74" s="343"/>
      <c r="H74" s="343"/>
      <c r="I74" s="343"/>
      <c r="J74" s="343"/>
      <c r="K74" s="343"/>
      <c r="L74" s="343"/>
      <c r="M74" s="215"/>
      <c r="N74" s="215"/>
      <c r="O74" s="215"/>
      <c r="P74" s="343"/>
      <c r="Q74" s="343"/>
      <c r="R74" s="343"/>
      <c r="S74" s="343"/>
      <c r="T74" s="343"/>
      <c r="U74" s="343"/>
      <c r="V74" s="343"/>
      <c r="W74" s="344"/>
      <c r="X74" s="220" t="str">
        <f>IF(Z72&lt;&gt;"",IF(Z72="W","L","W"),"")</f>
        <v/>
      </c>
      <c r="Y74" s="221"/>
      <c r="Z74" s="228"/>
      <c r="AA74" s="362"/>
      <c r="AB74" s="227" t="str">
        <f>IF($D68="1P",IF(Z91=Z93,IF(X91=X93,IF(V91&lt;&gt;"",IF(V91&gt;V93,"W","L"),""),IF(X91&gt;X93,"W","L")),IF(Z91&gt;Z93,"W","L")),IF(AN111=AN113,IF(AL111=AL113,IF(AJ111&lt;&gt;"",IF(AJ111&gt;AJ113,"W","L"),""),IF(AL111&gt;AL113,"W","L")),IF(AN111&gt;AN113,"W","L")))</f>
        <v/>
      </c>
      <c r="AC74" s="221"/>
      <c r="AD74" s="227" t="str">
        <f>IF($D68="1P",IF(AN95=AN97,IF(AL95=AL97,IF(AJ95&lt;&gt;"",IF(AJ95&gt;AJ97,"W","L"),""),IF(AL95&gt;AL97,"W","L")),IF(AN95&gt;AN97,"W","L")),IF(Z111=Z113,IF(X111=X113,IF(V111&lt;&gt;"",IF(V111&gt;V113,"W","L"),""),IF(X111&gt;X113,"W","L")),IF(Z111&gt;Z113,"W","L")))</f>
        <v/>
      </c>
      <c r="AE74" s="221"/>
      <c r="AF74" s="227" t="str">
        <f>IF($D68="1P",IF(L103=L105,IF(J103=J105,IF(H103&lt;&gt;"",IF(H103&gt;H105,"W","L"),""),IF(J103&gt;J105,"W","L")),IF(L103&gt;L105,"W","L")),IF(L103=L105,IF(J103=J105,IF(H103&lt;&gt;"",IF(H103&gt;H105,"W","L"),""),IF(J103&gt;J105,"W","L")),IF(L103&gt;L105,"W","L")))</f>
        <v/>
      </c>
      <c r="AG74" s="221"/>
      <c r="AH74" s="227" t="str">
        <f>IF($D68="1P",IF(AN87=AN89,IF(AL87=AL89,IF(AJ87&lt;&gt;"",IF(AJ87&gt;AJ89,"W","L"),""),IF(AL87&gt;AL89,"W","L")),IF(AN87&gt;AN89,"W","L")),IF(Z103=Z105,IF(X103=X105,IF(V103&lt;&gt;"",IF(V103&gt;V105,"W","L"),""),IF(X103&gt;X105,"W","L")),IF(Z103&gt;Z105,"W","L")))</f>
        <v/>
      </c>
      <c r="AI74" s="221"/>
      <c r="AJ74" s="227" t="str">
        <f>IF($D68="1P",IF(L87=L89,IF(J87=J89,IF(H87&lt;&gt;"",IF(H87&gt;H89,"W","L"),""),IF(J87&gt;J89,"W","L")),IF(L87&gt;L109,"W","L")),IF(L87=L89,IF(J87=J89,IF(H87&lt;&gt;"",IF(H87&gt;H89,"W","L"),""),IF(J87&gt;J89,"W","L")),IF(L87&gt;L89,"W","L")))</f>
        <v/>
      </c>
      <c r="AK74" s="221"/>
      <c r="AL74" s="239" t="str">
        <f>IF(OR(COUNTIF(X74:AJ74,"W"),COUNTIF(X74:AJ74,"L")),COUNTIF(X74:AJ74,"W")*2+COUNTIF(X74:AJ74,"L"),"")</f>
        <v/>
      </c>
      <c r="AM74" s="240"/>
      <c r="AN74" s="242" t="str">
        <f>IF(AL74&lt;&gt;"",RANK(AL74,AL72:AL84,0),"")</f>
        <v/>
      </c>
      <c r="AO74" s="243"/>
      <c r="AQ74" s="126"/>
      <c r="AR74" s="126"/>
      <c r="AS74" s="126"/>
      <c r="AT74" s="126"/>
      <c r="AU74" s="126"/>
      <c r="AV74" s="126"/>
      <c r="AW74" s="126"/>
      <c r="AX74" s="126"/>
      <c r="AY74" s="126"/>
      <c r="AZ74" s="126"/>
      <c r="BA74" s="126"/>
      <c r="BB74" s="126"/>
      <c r="BC74" s="126"/>
      <c r="CG74" s="126"/>
      <c r="CH74" s="126"/>
      <c r="CI74" s="126"/>
      <c r="CJ74" s="126"/>
      <c r="CK74" s="126"/>
      <c r="CL74" s="126"/>
      <c r="CM74" s="126"/>
      <c r="CN74" s="126"/>
      <c r="CO74" s="126"/>
      <c r="CP74" s="126"/>
      <c r="CQ74" s="126"/>
      <c r="CR74" s="126"/>
      <c r="CS74" s="126"/>
      <c r="DW74" s="126"/>
      <c r="DX74" s="126"/>
      <c r="DY74" s="126"/>
      <c r="DZ74" s="126"/>
      <c r="EA74" s="126"/>
      <c r="EB74" s="126"/>
      <c r="EC74" s="126"/>
      <c r="ED74" s="126"/>
      <c r="EE74" s="126"/>
      <c r="EF74" s="126"/>
      <c r="EG74" s="126"/>
      <c r="EH74" s="126"/>
      <c r="EI74" s="126"/>
    </row>
    <row r="75" spans="1:168" ht="11.25" customHeight="1" thickBot="1">
      <c r="A75" s="212"/>
      <c r="B75" s="213"/>
      <c r="C75" s="218"/>
      <c r="D75" s="218"/>
      <c r="E75" s="218"/>
      <c r="F75" s="218"/>
      <c r="G75" s="218"/>
      <c r="H75" s="218"/>
      <c r="I75" s="218"/>
      <c r="J75" s="218"/>
      <c r="K75" s="218"/>
      <c r="L75" s="218"/>
      <c r="M75" s="218"/>
      <c r="N75" s="218"/>
      <c r="O75" s="218"/>
      <c r="P75" s="218"/>
      <c r="Q75" s="218"/>
      <c r="R75" s="218"/>
      <c r="S75" s="218"/>
      <c r="T75" s="218"/>
      <c r="U75" s="218"/>
      <c r="V75" s="218"/>
      <c r="W75" s="219"/>
      <c r="X75" s="232"/>
      <c r="Y75" s="233"/>
      <c r="Z75" s="363"/>
      <c r="AA75" s="364"/>
      <c r="AB75" s="234"/>
      <c r="AC75" s="233"/>
      <c r="AD75" s="234"/>
      <c r="AE75" s="233"/>
      <c r="AF75" s="234"/>
      <c r="AG75" s="233"/>
      <c r="AH75" s="234"/>
      <c r="AI75" s="233"/>
      <c r="AJ75" s="234"/>
      <c r="AK75" s="233"/>
      <c r="AL75" s="241"/>
      <c r="AM75" s="240"/>
      <c r="AN75" s="258"/>
      <c r="AO75" s="243"/>
      <c r="AQ75" s="127"/>
      <c r="AR75" s="127"/>
      <c r="AS75" s="127"/>
      <c r="AT75" s="127"/>
      <c r="AU75" s="127"/>
      <c r="AV75" s="127"/>
      <c r="AW75" s="127"/>
      <c r="AX75" s="127"/>
      <c r="AY75" s="127"/>
      <c r="AZ75" s="127"/>
      <c r="BA75" s="127"/>
      <c r="BB75" s="127"/>
      <c r="BC75" s="127"/>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G75" s="127"/>
      <c r="CH75" s="127"/>
      <c r="CI75" s="127"/>
      <c r="CJ75" s="127"/>
      <c r="CK75" s="127"/>
      <c r="CL75" s="127"/>
      <c r="CM75" s="127"/>
      <c r="CN75" s="127"/>
      <c r="CO75" s="127"/>
      <c r="CP75" s="127"/>
      <c r="CQ75" s="127"/>
      <c r="CR75" s="127"/>
      <c r="CS75" s="127"/>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W75" s="127"/>
      <c r="DX75" s="127"/>
      <c r="DY75" s="127"/>
      <c r="DZ75" s="127"/>
      <c r="EA75" s="127"/>
      <c r="EB75" s="127"/>
      <c r="EC75" s="127"/>
      <c r="ED75" s="127"/>
      <c r="EE75" s="127"/>
      <c r="EF75" s="127"/>
      <c r="EG75" s="127"/>
      <c r="EH75" s="127"/>
      <c r="EI75" s="127"/>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row>
    <row r="76" spans="1:168" ht="11.25" customHeight="1">
      <c r="A76" s="210" t="str">
        <f>AB70</f>
        <v>C</v>
      </c>
      <c r="B76" s="211"/>
      <c r="C76" s="357"/>
      <c r="D76" s="343"/>
      <c r="E76" s="343"/>
      <c r="F76" s="343"/>
      <c r="G76" s="343"/>
      <c r="H76" s="343"/>
      <c r="I76" s="343"/>
      <c r="J76" s="343"/>
      <c r="K76" s="343"/>
      <c r="L76" s="343"/>
      <c r="M76" s="215"/>
      <c r="N76" s="215"/>
      <c r="O76" s="215"/>
      <c r="P76" s="343"/>
      <c r="Q76" s="343"/>
      <c r="R76" s="343"/>
      <c r="S76" s="343"/>
      <c r="T76" s="343"/>
      <c r="U76" s="343"/>
      <c r="V76" s="343"/>
      <c r="W76" s="344"/>
      <c r="X76" s="220" t="str">
        <f>IF(AB72&lt;&gt;"",IF(AB72="W","L","W"),"")</f>
        <v/>
      </c>
      <c r="Y76" s="360"/>
      <c r="Z76" s="227" t="str">
        <f>IF(AB74&lt;&gt;"",IF(AB74="W","L","W"),"")</f>
        <v/>
      </c>
      <c r="AA76" s="221"/>
      <c r="AB76" s="228"/>
      <c r="AC76" s="362"/>
      <c r="AD76" s="227" t="str">
        <f>IF($D68="1P",IF(L107=L109,IF(J107=J109,IF(H107&lt;&gt;"",IF(H107&gt;H109,"W","L"),""),IF(J107&gt;J109,"W","L")),IF(L107&gt;L109,"W","L")),IF(L107=L109,IF(J107=J109,IF(H107&lt;&gt;"",IF(H107&gt;H109,"W","L"),""),IF(J107&gt;J109,"W","L")),IF(L107&gt;L109,"W","L")))</f>
        <v/>
      </c>
      <c r="AE76" s="221"/>
      <c r="AF76" s="227" t="str">
        <f>IF($D68="1P",IF(Z111=Z113,IF(X111=X113,IF(V111&lt;&gt;"",IF(V111&gt;V113,"W","L"),""),IF(X111&gt;X113,"W","L")),IF(Z111&gt;Z113,"W","L")),IF(Z99=Z101,IF(X99=X101,IF(V99&lt;&gt;"",IF(V99&gt;V101,"W","L"),""),IF(X99&gt;X101,"W","L")),IF(Z99&gt;Z101,"W","L")))</f>
        <v/>
      </c>
      <c r="AG76" s="221"/>
      <c r="AH76" s="227" t="str">
        <f>IF($D68="1P",IF(L91=L93,IF(J91=J93,IF(H91&lt;&gt;"",IF(H91&gt;H93,"W","L"),""),IF(J91&gt;J93,"W","L")),IF(L91&gt;L93,"W","L")),IF(L91=L93,IF(J91=J93,IF(H91&lt;&gt;"",IF(H91&gt;H93,"W","L"),""),IF(J91&gt;J93,"W","L")),IF(L91&gt;L93,"W","L")))</f>
        <v/>
      </c>
      <c r="AI76" s="221"/>
      <c r="AJ76" s="227" t="str">
        <f>IF($D68="1P",IF(Z103=Z105,IF(X103=X105,IF(V103&lt;&gt;"",IF(V103&gt;V105,"W","L"),""),IF(X103&gt;X105,"W","L")),IF(Z103&gt;Z105,"W","L")),IF(Z91=Z93,IF(X91=X93,IF(V91&lt;&gt;"",IF(V91&gt;V93,"W","L"),""),IF(X91&gt;X93,"W","L")),IF(Z91&gt;Z93,"W","L")))</f>
        <v/>
      </c>
      <c r="AK76" s="221"/>
      <c r="AL76" s="239" t="str">
        <f>IF(OR(COUNTIF(X76:AJ76,"W"),COUNTIF(X76:AJ76,"L")),COUNTIF(X76:AJ76,"W")*2+COUNTIF(X76:AJ76,"L"),"")</f>
        <v/>
      </c>
      <c r="AM76" s="240"/>
      <c r="AN76" s="242" t="str">
        <f>IF(AL76&lt;&gt;"",RANK(AL76,AL72:AL84,0),"")</f>
        <v/>
      </c>
      <c r="AO76" s="243"/>
      <c r="AQ76" s="154" t="str">
        <f>CONCATENATE($A70," ",$D70,","," ",$F68)</f>
        <v>Group: 2, Women's Singles</v>
      </c>
      <c r="AR76" s="155"/>
      <c r="AS76" s="155"/>
      <c r="AT76" s="155"/>
      <c r="AU76" s="155"/>
      <c r="AV76" s="155"/>
      <c r="AW76" s="155"/>
      <c r="AX76" s="155"/>
      <c r="AY76" s="155"/>
      <c r="AZ76" s="155"/>
      <c r="BA76" s="155"/>
      <c r="BB76" s="155"/>
      <c r="BC76" s="156"/>
      <c r="BD76" s="163">
        <f>A91</f>
        <v>2</v>
      </c>
      <c r="BE76" s="164"/>
      <c r="BF76" s="183" t="str">
        <f>C91</f>
        <v>C</v>
      </c>
      <c r="BG76" s="185" t="str">
        <f>IF(VLOOKUP($BF76,$A72:$C84,3,FALSE)=0,"",CONCATENATE(VLOOKUP(VLOOKUP($BF76,$A72:$C84,3,FALSE),Players!$J:$N,4,FALSE)," ",VLOOKUP($BF76,$A72:$C84,3,FALSE)," ",IF(ISERROR(VLOOKUP(VLOOKUP($BF76,$A72:$C84,3,FALSE),Players!$J:$N,5,FALSE)),"()",CONCATENATE("(",VLOOKUP(VLOOKUP($BF76,$A72:$C84,3,FALSE),Players!$J:$N,5,FALSE),")"))))</f>
        <v/>
      </c>
      <c r="BH76" s="186"/>
      <c r="BI76" s="186"/>
      <c r="BJ76" s="186"/>
      <c r="BK76" s="186"/>
      <c r="BL76" s="186"/>
      <c r="BM76" s="186"/>
      <c r="BN76" s="186"/>
      <c r="BO76" s="186"/>
      <c r="BP76" s="186"/>
      <c r="BQ76" s="186"/>
      <c r="BR76" s="186"/>
      <c r="BS76" s="186"/>
      <c r="BT76" s="186"/>
      <c r="BU76" s="187"/>
      <c r="BV76" s="170" t="str">
        <f>IF(D91&lt;&gt;"",D91,"")</f>
        <v/>
      </c>
      <c r="BW76" s="171"/>
      <c r="BX76" s="335" t="str">
        <f>IF(F91&lt;&gt;"",F91,"")</f>
        <v/>
      </c>
      <c r="BY76" s="171"/>
      <c r="BZ76" s="335" t="str">
        <f>IF(H91&lt;&gt;"",H91,"")</f>
        <v/>
      </c>
      <c r="CA76" s="171"/>
      <c r="CB76" s="335" t="str">
        <f>IF(J91&lt;&gt;"",J91,"")</f>
        <v/>
      </c>
      <c r="CC76" s="171"/>
      <c r="CD76" s="335" t="str">
        <f>IF(L91&lt;&gt;"",L91,"")</f>
        <v/>
      </c>
      <c r="CE76" s="337"/>
      <c r="CF76" s="174" t="str">
        <f>IF($CD76=$CD78,IF($CB76=$CB78,IF($BZ76&lt;&gt;"",IF($BZ76&gt;$BZ78,"W","L"),""),IF($CB76&gt;$CB78,"W","L")),IF($CD76&gt;$CD78,"W","L"))</f>
        <v/>
      </c>
      <c r="CG76" s="154" t="str">
        <f>CONCATENATE($A70," ",$D70,","," ",$F68)</f>
        <v>Group: 2, Women's Singles</v>
      </c>
      <c r="CH76" s="155"/>
      <c r="CI76" s="155"/>
      <c r="CJ76" s="155"/>
      <c r="CK76" s="155"/>
      <c r="CL76" s="155"/>
      <c r="CM76" s="155"/>
      <c r="CN76" s="155"/>
      <c r="CO76" s="155"/>
      <c r="CP76" s="155"/>
      <c r="CQ76" s="155"/>
      <c r="CR76" s="155"/>
      <c r="CS76" s="156"/>
      <c r="CT76" s="163">
        <f>O91</f>
        <v>9</v>
      </c>
      <c r="CU76" s="164"/>
      <c r="CV76" s="183" t="str">
        <f>Q91</f>
        <v>C</v>
      </c>
      <c r="CW76" s="185" t="str">
        <f>IF(VLOOKUP($CV76,$A72:$C84,3,FALSE)=0,"",CONCATENATE(VLOOKUP(VLOOKUP($CV76,$A72:$C84,3,FALSE),Players!$J:$N,4,FALSE)," ",VLOOKUP($CV76,$A72:$C84,3,FALSE)," ",IF(ISERROR(VLOOKUP(VLOOKUP($CV76,$A72:$C84,3,FALSE),Players!$J:$N,5,FALSE)),"()",CONCATENATE("(",VLOOKUP(VLOOKUP($CV76,$A72:$C84,3,FALSE),Players!$J:$N,5,FALSE),")"))))</f>
        <v/>
      </c>
      <c r="CX76" s="186"/>
      <c r="CY76" s="186"/>
      <c r="CZ76" s="186"/>
      <c r="DA76" s="186"/>
      <c r="DB76" s="186"/>
      <c r="DC76" s="186"/>
      <c r="DD76" s="186"/>
      <c r="DE76" s="186"/>
      <c r="DF76" s="186"/>
      <c r="DG76" s="186"/>
      <c r="DH76" s="186"/>
      <c r="DI76" s="186"/>
      <c r="DJ76" s="186"/>
      <c r="DK76" s="187"/>
      <c r="DL76" s="170" t="str">
        <f>IF(R91&lt;&gt;"",R91,"")</f>
        <v/>
      </c>
      <c r="DM76" s="171"/>
      <c r="DN76" s="335" t="str">
        <f>IF(T91&lt;&gt;"",T91,"")</f>
        <v/>
      </c>
      <c r="DO76" s="171"/>
      <c r="DP76" s="335" t="str">
        <f>IF(V91&lt;&gt;"",V91,"")</f>
        <v/>
      </c>
      <c r="DQ76" s="171"/>
      <c r="DR76" s="335" t="str">
        <f>IF(X91&lt;&gt;"",X91,"")</f>
        <v/>
      </c>
      <c r="DS76" s="171"/>
      <c r="DT76" s="335" t="str">
        <f>IF(Z91&lt;&gt;"",Z91,"")</f>
        <v/>
      </c>
      <c r="DU76" s="337"/>
      <c r="DV76" s="174" t="str">
        <f>IF($DT76=$DT78,IF($DR76=$DR78,IF($DP76&lt;&gt;"",IF($DP76&gt;$DP78,"W","L"),""),IF($DR76&gt;$DR78,"W","L")),IF($DT76&gt;$DT78,"W","L"))</f>
        <v/>
      </c>
      <c r="DW76" s="154" t="str">
        <f>CONCATENATE($A70," ",$D70,","," ",$F68)</f>
        <v>Group: 2, Women's Singles</v>
      </c>
      <c r="DX76" s="155"/>
      <c r="DY76" s="155"/>
      <c r="DZ76" s="155"/>
      <c r="EA76" s="155"/>
      <c r="EB76" s="155"/>
      <c r="EC76" s="155"/>
      <c r="ED76" s="155"/>
      <c r="EE76" s="155"/>
      <c r="EF76" s="155"/>
      <c r="EG76" s="155"/>
      <c r="EH76" s="155"/>
      <c r="EI76" s="156"/>
      <c r="EJ76" s="163">
        <f>AC91</f>
        <v>16</v>
      </c>
      <c r="EK76" s="164"/>
      <c r="EL76" s="183" t="str">
        <f>AE91</f>
        <v>A</v>
      </c>
      <c r="EM76" s="185" t="str">
        <f>IF(VLOOKUP($EL76,$A72:$C84,3,FALSE)=0,"",CONCATENATE(VLOOKUP(VLOOKUP($EL76,$A72:$C84,3,FALSE),Players!$J:$N,4,FALSE)," ",VLOOKUP($EL76,$A72:$C84,3,FALSE)," ",IF(ISERROR(VLOOKUP(VLOOKUP($EL76,$A72:$C84,3,FALSE),Players!$J:$N,5,FALSE)),"()",CONCATENATE("(",VLOOKUP(VLOOKUP($EL76,$A72:$C84,3,FALSE),Players!$J:$N,5,FALSE),")"))))</f>
        <v/>
      </c>
      <c r="EN76" s="186"/>
      <c r="EO76" s="186"/>
      <c r="EP76" s="186"/>
      <c r="EQ76" s="186"/>
      <c r="ER76" s="186"/>
      <c r="ES76" s="186"/>
      <c r="ET76" s="186"/>
      <c r="EU76" s="186"/>
      <c r="EV76" s="186"/>
      <c r="EW76" s="186"/>
      <c r="EX76" s="186"/>
      <c r="EY76" s="186"/>
      <c r="EZ76" s="186"/>
      <c r="FA76" s="187"/>
      <c r="FB76" s="170" t="str">
        <f>IF(AF91&lt;&gt;"",AF91,"")</f>
        <v/>
      </c>
      <c r="FC76" s="171"/>
      <c r="FD76" s="335" t="str">
        <f>IF(AH91&lt;&gt;"",AH91,"")</f>
        <v/>
      </c>
      <c r="FE76" s="171"/>
      <c r="FF76" s="335" t="str">
        <f>IF(AJ91&lt;&gt;"",AJ91,"")</f>
        <v/>
      </c>
      <c r="FG76" s="171"/>
      <c r="FH76" s="335" t="str">
        <f>IF(AL91&lt;&gt;"",AL91,"")</f>
        <v/>
      </c>
      <c r="FI76" s="171"/>
      <c r="FJ76" s="335" t="str">
        <f>IF(AN91&lt;&gt;"",AN91,"")</f>
        <v/>
      </c>
      <c r="FK76" s="337"/>
      <c r="FL76" s="174" t="str">
        <f>IF($FJ76=$FJ78,IF($FH76=$FH78,IF($FF76&lt;&gt;"",IF($FF76&gt;$FF78,"W","L"),""),IF($FH76&gt;$FH78,"W","L")),IF($FJ76&gt;$FJ78,"W","L"))</f>
        <v/>
      </c>
    </row>
    <row r="77" spans="1:168" ht="11.25" customHeight="1">
      <c r="A77" s="212"/>
      <c r="B77" s="213"/>
      <c r="C77" s="218"/>
      <c r="D77" s="218"/>
      <c r="E77" s="218"/>
      <c r="F77" s="218"/>
      <c r="G77" s="218"/>
      <c r="H77" s="218"/>
      <c r="I77" s="218"/>
      <c r="J77" s="218"/>
      <c r="K77" s="218"/>
      <c r="L77" s="218"/>
      <c r="M77" s="218"/>
      <c r="N77" s="218"/>
      <c r="O77" s="218"/>
      <c r="P77" s="218"/>
      <c r="Q77" s="218"/>
      <c r="R77" s="218"/>
      <c r="S77" s="218"/>
      <c r="T77" s="218"/>
      <c r="U77" s="218"/>
      <c r="V77" s="218"/>
      <c r="W77" s="219"/>
      <c r="X77" s="232"/>
      <c r="Y77" s="361"/>
      <c r="Z77" s="234"/>
      <c r="AA77" s="233"/>
      <c r="AB77" s="363"/>
      <c r="AC77" s="364"/>
      <c r="AD77" s="234"/>
      <c r="AE77" s="233"/>
      <c r="AF77" s="234"/>
      <c r="AG77" s="233"/>
      <c r="AH77" s="234"/>
      <c r="AI77" s="233"/>
      <c r="AJ77" s="234"/>
      <c r="AK77" s="233"/>
      <c r="AL77" s="241"/>
      <c r="AM77" s="240"/>
      <c r="AN77" s="258"/>
      <c r="AO77" s="243"/>
      <c r="AQ77" s="157"/>
      <c r="AR77" s="158"/>
      <c r="AS77" s="158"/>
      <c r="AT77" s="158"/>
      <c r="AU77" s="158"/>
      <c r="AV77" s="158"/>
      <c r="AW77" s="158"/>
      <c r="AX77" s="158"/>
      <c r="AY77" s="158"/>
      <c r="AZ77" s="158"/>
      <c r="BA77" s="158"/>
      <c r="BB77" s="158"/>
      <c r="BC77" s="159"/>
      <c r="BD77" s="165"/>
      <c r="BE77" s="166"/>
      <c r="BF77" s="184"/>
      <c r="BG77" s="188"/>
      <c r="BH77" s="189"/>
      <c r="BI77" s="189"/>
      <c r="BJ77" s="189"/>
      <c r="BK77" s="189"/>
      <c r="BL77" s="189"/>
      <c r="BM77" s="189"/>
      <c r="BN77" s="189"/>
      <c r="BO77" s="189"/>
      <c r="BP77" s="189"/>
      <c r="BQ77" s="189"/>
      <c r="BR77" s="189"/>
      <c r="BS77" s="189"/>
      <c r="BT77" s="189"/>
      <c r="BU77" s="190"/>
      <c r="BV77" s="172"/>
      <c r="BW77" s="173"/>
      <c r="BX77" s="336"/>
      <c r="BY77" s="173"/>
      <c r="BZ77" s="336"/>
      <c r="CA77" s="173"/>
      <c r="CB77" s="336"/>
      <c r="CC77" s="173"/>
      <c r="CD77" s="336"/>
      <c r="CE77" s="338"/>
      <c r="CF77" s="174"/>
      <c r="CG77" s="157"/>
      <c r="CH77" s="158"/>
      <c r="CI77" s="158"/>
      <c r="CJ77" s="158"/>
      <c r="CK77" s="158"/>
      <c r="CL77" s="158"/>
      <c r="CM77" s="158"/>
      <c r="CN77" s="158"/>
      <c r="CO77" s="158"/>
      <c r="CP77" s="158"/>
      <c r="CQ77" s="158"/>
      <c r="CR77" s="158"/>
      <c r="CS77" s="159"/>
      <c r="CT77" s="165"/>
      <c r="CU77" s="166"/>
      <c r="CV77" s="184"/>
      <c r="CW77" s="188"/>
      <c r="CX77" s="189"/>
      <c r="CY77" s="189"/>
      <c r="CZ77" s="189"/>
      <c r="DA77" s="189"/>
      <c r="DB77" s="189"/>
      <c r="DC77" s="189"/>
      <c r="DD77" s="189"/>
      <c r="DE77" s="189"/>
      <c r="DF77" s="189"/>
      <c r="DG77" s="189"/>
      <c r="DH77" s="189"/>
      <c r="DI77" s="189"/>
      <c r="DJ77" s="189"/>
      <c r="DK77" s="190"/>
      <c r="DL77" s="172"/>
      <c r="DM77" s="173"/>
      <c r="DN77" s="336"/>
      <c r="DO77" s="173"/>
      <c r="DP77" s="336"/>
      <c r="DQ77" s="173"/>
      <c r="DR77" s="336"/>
      <c r="DS77" s="173"/>
      <c r="DT77" s="336"/>
      <c r="DU77" s="338"/>
      <c r="DV77" s="174"/>
      <c r="DW77" s="157"/>
      <c r="DX77" s="158"/>
      <c r="DY77" s="158"/>
      <c r="DZ77" s="158"/>
      <c r="EA77" s="158"/>
      <c r="EB77" s="158"/>
      <c r="EC77" s="158"/>
      <c r="ED77" s="158"/>
      <c r="EE77" s="158"/>
      <c r="EF77" s="158"/>
      <c r="EG77" s="158"/>
      <c r="EH77" s="158"/>
      <c r="EI77" s="159"/>
      <c r="EJ77" s="165"/>
      <c r="EK77" s="166"/>
      <c r="EL77" s="184"/>
      <c r="EM77" s="188"/>
      <c r="EN77" s="189"/>
      <c r="EO77" s="189"/>
      <c r="EP77" s="189"/>
      <c r="EQ77" s="189"/>
      <c r="ER77" s="189"/>
      <c r="ES77" s="189"/>
      <c r="ET77" s="189"/>
      <c r="EU77" s="189"/>
      <c r="EV77" s="189"/>
      <c r="EW77" s="189"/>
      <c r="EX77" s="189"/>
      <c r="EY77" s="189"/>
      <c r="EZ77" s="189"/>
      <c r="FA77" s="190"/>
      <c r="FB77" s="172"/>
      <c r="FC77" s="173"/>
      <c r="FD77" s="336"/>
      <c r="FE77" s="173"/>
      <c r="FF77" s="336"/>
      <c r="FG77" s="173"/>
      <c r="FH77" s="336"/>
      <c r="FI77" s="173"/>
      <c r="FJ77" s="336"/>
      <c r="FK77" s="338"/>
      <c r="FL77" s="174"/>
    </row>
    <row r="78" spans="1:168" ht="11.25" customHeight="1">
      <c r="A78" s="210" t="str">
        <f>AD70</f>
        <v>D</v>
      </c>
      <c r="B78" s="211"/>
      <c r="C78" s="357"/>
      <c r="D78" s="343"/>
      <c r="E78" s="343"/>
      <c r="F78" s="343"/>
      <c r="G78" s="343"/>
      <c r="H78" s="343"/>
      <c r="I78" s="343"/>
      <c r="J78" s="343"/>
      <c r="K78" s="343"/>
      <c r="L78" s="343"/>
      <c r="M78" s="215"/>
      <c r="N78" s="215"/>
      <c r="O78" s="215"/>
      <c r="P78" s="343"/>
      <c r="Q78" s="343"/>
      <c r="R78" s="343"/>
      <c r="S78" s="343"/>
      <c r="T78" s="343"/>
      <c r="U78" s="343"/>
      <c r="V78" s="343"/>
      <c r="W78" s="344"/>
      <c r="X78" s="220" t="str">
        <f>IF(AD72&lt;&gt;"",IF(AD72="W","L","W"),"")</f>
        <v/>
      </c>
      <c r="Y78" s="221"/>
      <c r="Z78" s="227" t="str">
        <f>IF(AD74&lt;&gt;"",IF(AD74="W","L","W"),"")</f>
        <v/>
      </c>
      <c r="AA78" s="221"/>
      <c r="AB78" s="227" t="str">
        <f>IF(AD76&lt;&gt;"",IF(AD76="W","L","W"),"")</f>
        <v/>
      </c>
      <c r="AC78" s="221"/>
      <c r="AD78" s="228"/>
      <c r="AE78" s="362"/>
      <c r="AF78" s="227" t="str">
        <f>IF($D68="1P",IF(L95=L97,IF(J95=J97,IF(H95&lt;&gt;"",IF(H95&gt;H97,"W","L"),""),IF(J95&gt;J97,"W","L")),IF(L95&gt;L97,"W","L")),IF(L95=L97,IF(J95=J97,IF(H95&lt;&gt;"",IF(H95&gt;H97,"W","L"),""),IF(J95&gt;J97,"W","L")),IF(L95&gt;L97,"W","L")))</f>
        <v/>
      </c>
      <c r="AG78" s="221"/>
      <c r="AH78" s="227" t="str">
        <f>IF($D68="1P",IF(Z99=Z101,IF(X99=X101,IF(V99&lt;&gt;"",IF(V99&gt;V101,"W","L"),""),IF(X99&gt;X101,"W","L")),IF(Z99&gt;Z101,"W","L")),IF(Z87=Z89,IF(X87=X89,IF(V87&lt;&gt;"",IF(V87&gt;V89,"W","L"),""),IF(X87&gt;X89,"W","L")),IF(Z87&gt;Z89,"W","L")))</f>
        <v/>
      </c>
      <c r="AI78" s="221"/>
      <c r="AJ78" s="227" t="str">
        <f>IF($D68="1P",IF(AN107=AN109,IF(AL107=AL109,IF(AJ107&lt;&gt;"",IF(AJ107&gt;AJ109,"W","L"),""),IF(AL107&gt;AL109,"W","L")),IF(AN107&gt;AN109,"W","L")),IF(AN95=AN97,IF(AL95=AL97,IF(AJ95&lt;&gt;"",IF(AJ95&gt;AJ97,"W","L"),""),IF(AL95&gt;AL97,"W","L")),IF(AN95&gt;AN97,"W","L")))</f>
        <v/>
      </c>
      <c r="AK78" s="221"/>
      <c r="AL78" s="239" t="str">
        <f>IF(OR(COUNTIF(X78:AJ78,"W"),COUNTIF(X78:AJ78,"L")),COUNTIF(X78:AJ78,"W")*2+COUNTIF(X78:AJ78,"L"),"")</f>
        <v/>
      </c>
      <c r="AM78" s="240"/>
      <c r="AN78" s="242" t="str">
        <f>IF(AL78&lt;&gt;"",RANK(AL78,AL72:AL84,0),"")</f>
        <v/>
      </c>
      <c r="AO78" s="243"/>
      <c r="AQ78" s="157"/>
      <c r="AR78" s="158"/>
      <c r="AS78" s="158"/>
      <c r="AT78" s="158"/>
      <c r="AU78" s="158"/>
      <c r="AV78" s="158"/>
      <c r="AW78" s="158"/>
      <c r="AX78" s="158"/>
      <c r="AY78" s="158"/>
      <c r="AZ78" s="158"/>
      <c r="BA78" s="158"/>
      <c r="BB78" s="158"/>
      <c r="BC78" s="159"/>
      <c r="BD78" s="165"/>
      <c r="BE78" s="166"/>
      <c r="BF78" s="175" t="str">
        <f>C93</f>
        <v>F</v>
      </c>
      <c r="BG78" s="177" t="str">
        <f>IF(VLOOKUP($BF78,$A72:$C84,3,FALSE)=0,"",CONCATENATE(VLOOKUP(VLOOKUP($BF78,$A72:$C84,3,FALSE),Players!$J:$N,4,FALSE)," ",VLOOKUP($BF78,$A72:$C84,3,FALSE)," ",IF(ISERROR(VLOOKUP(VLOOKUP($BF78,$A72:$C84,3,FALSE),Players!$J:$N,5,FALSE)),"()",CONCATENATE("(",VLOOKUP(VLOOKUP($BF78,$A72:$C84,3,FALSE),Players!$J:$N,5,FALSE),")"))))</f>
        <v/>
      </c>
      <c r="BH78" s="178"/>
      <c r="BI78" s="178"/>
      <c r="BJ78" s="178"/>
      <c r="BK78" s="178"/>
      <c r="BL78" s="178"/>
      <c r="BM78" s="178"/>
      <c r="BN78" s="178"/>
      <c r="BO78" s="178"/>
      <c r="BP78" s="178"/>
      <c r="BQ78" s="178"/>
      <c r="BR78" s="178"/>
      <c r="BS78" s="178"/>
      <c r="BT78" s="178"/>
      <c r="BU78" s="179"/>
      <c r="BV78" s="150" t="str">
        <f>IF(D93&lt;&gt;"",D93,"")</f>
        <v/>
      </c>
      <c r="BW78" s="151"/>
      <c r="BX78" s="288" t="str">
        <f>IF(F93&lt;&gt;"",F93,"")</f>
        <v/>
      </c>
      <c r="BY78" s="151"/>
      <c r="BZ78" s="288" t="str">
        <f>IF(H93&lt;&gt;"",H93,"")</f>
        <v/>
      </c>
      <c r="CA78" s="151"/>
      <c r="CB78" s="288" t="str">
        <f>IF(J93&lt;&gt;"",J93,"")</f>
        <v/>
      </c>
      <c r="CC78" s="151"/>
      <c r="CD78" s="288" t="str">
        <f>IF(L93&lt;&gt;"",L93,"")</f>
        <v/>
      </c>
      <c r="CE78" s="332"/>
      <c r="CF78" s="174" t="str">
        <f>IF($CF76&lt;&gt;"",IF(CF76="W","L","W"),"")</f>
        <v/>
      </c>
      <c r="CG78" s="157"/>
      <c r="CH78" s="158"/>
      <c r="CI78" s="158"/>
      <c r="CJ78" s="158"/>
      <c r="CK78" s="158"/>
      <c r="CL78" s="158"/>
      <c r="CM78" s="158"/>
      <c r="CN78" s="158"/>
      <c r="CO78" s="158"/>
      <c r="CP78" s="158"/>
      <c r="CQ78" s="158"/>
      <c r="CR78" s="158"/>
      <c r="CS78" s="159"/>
      <c r="CT78" s="165"/>
      <c r="CU78" s="166"/>
      <c r="CV78" s="175" t="str">
        <f>Q93</f>
        <v>G</v>
      </c>
      <c r="CW78" s="177" t="str">
        <f>IF(VLOOKUP($CV78,$A72:$C84,3,FALSE)=0,"",CONCATENATE(VLOOKUP(VLOOKUP($CV78,$A72:$C84,3,FALSE),Players!$J:$N,4,FALSE)," ",VLOOKUP($CV78,$A72:$C84,3,FALSE)," ",IF(ISERROR(VLOOKUP(VLOOKUP($CV78,$A72:$C84,3,FALSE),Players!$J:$N,5,FALSE)),"()",CONCATENATE("(",VLOOKUP(VLOOKUP($CV78,$A72:$C84,3,FALSE),Players!$J:$N,5,FALSE),")"))))</f>
        <v/>
      </c>
      <c r="CX78" s="178"/>
      <c r="CY78" s="178"/>
      <c r="CZ78" s="178"/>
      <c r="DA78" s="178"/>
      <c r="DB78" s="178"/>
      <c r="DC78" s="178"/>
      <c r="DD78" s="178"/>
      <c r="DE78" s="178"/>
      <c r="DF78" s="178"/>
      <c r="DG78" s="178"/>
      <c r="DH78" s="178"/>
      <c r="DI78" s="178"/>
      <c r="DJ78" s="178"/>
      <c r="DK78" s="179"/>
      <c r="DL78" s="150" t="str">
        <f>IF(R93&lt;&gt;"",R93,"")</f>
        <v/>
      </c>
      <c r="DM78" s="151"/>
      <c r="DN78" s="288" t="str">
        <f>IF(T93&lt;&gt;"",T93,"")</f>
        <v/>
      </c>
      <c r="DO78" s="151"/>
      <c r="DP78" s="288" t="str">
        <f>IF(V93&lt;&gt;"",V93,"")</f>
        <v/>
      </c>
      <c r="DQ78" s="151"/>
      <c r="DR78" s="288" t="str">
        <f>IF(X93&lt;&gt;"",X93,"")</f>
        <v/>
      </c>
      <c r="DS78" s="151"/>
      <c r="DT78" s="288" t="str">
        <f>IF(Z93&lt;&gt;"",Z93,"")</f>
        <v/>
      </c>
      <c r="DU78" s="332"/>
      <c r="DV78" s="174" t="str">
        <f>IF($DV76&lt;&gt;"",IF(DV76="W","L","W"),"")</f>
        <v/>
      </c>
      <c r="DW78" s="157"/>
      <c r="DX78" s="158"/>
      <c r="DY78" s="158"/>
      <c r="DZ78" s="158"/>
      <c r="EA78" s="158"/>
      <c r="EB78" s="158"/>
      <c r="EC78" s="158"/>
      <c r="ED78" s="158"/>
      <c r="EE78" s="158"/>
      <c r="EF78" s="158"/>
      <c r="EG78" s="158"/>
      <c r="EH78" s="158"/>
      <c r="EI78" s="159"/>
      <c r="EJ78" s="165"/>
      <c r="EK78" s="166"/>
      <c r="EL78" s="175" t="str">
        <f>AE93</f>
        <v>B</v>
      </c>
      <c r="EM78" s="177" t="str">
        <f>IF(VLOOKUP($EL78,$A72:$C84,3,FALSE)=0,"",CONCATENATE(VLOOKUP(VLOOKUP($EL78,$A72:$C84,3,FALSE),Players!$J:$N,4,FALSE)," ",VLOOKUP($EL78,$A72:$C84,3,FALSE)," ",IF(ISERROR(VLOOKUP(VLOOKUP($EL78,$A72:$C84,3,FALSE),Players!$J:$N,5,FALSE)),"()",CONCATENATE("(",VLOOKUP(VLOOKUP($EL78,$A72:$C84,3,FALSE),Players!$J:$N,5,FALSE),")"))))</f>
        <v/>
      </c>
      <c r="EN78" s="178"/>
      <c r="EO78" s="178"/>
      <c r="EP78" s="178"/>
      <c r="EQ78" s="178"/>
      <c r="ER78" s="178"/>
      <c r="ES78" s="178"/>
      <c r="ET78" s="178"/>
      <c r="EU78" s="178"/>
      <c r="EV78" s="178"/>
      <c r="EW78" s="178"/>
      <c r="EX78" s="178"/>
      <c r="EY78" s="178"/>
      <c r="EZ78" s="178"/>
      <c r="FA78" s="179"/>
      <c r="FB78" s="150" t="str">
        <f>IF(AF93&lt;&gt;"",AF93,"")</f>
        <v/>
      </c>
      <c r="FC78" s="151"/>
      <c r="FD78" s="288" t="str">
        <f>IF(AH93&lt;&gt;"",AH93,"")</f>
        <v/>
      </c>
      <c r="FE78" s="151"/>
      <c r="FF78" s="288" t="str">
        <f>IF(AJ93&lt;&gt;"",AJ93,"")</f>
        <v/>
      </c>
      <c r="FG78" s="151"/>
      <c r="FH78" s="288" t="str">
        <f>IF(AL93&lt;&gt;"",AL93,"")</f>
        <v/>
      </c>
      <c r="FI78" s="151"/>
      <c r="FJ78" s="288" t="str">
        <f>IF(AN93&lt;&gt;"",AN93,"")</f>
        <v/>
      </c>
      <c r="FK78" s="332"/>
      <c r="FL78" s="174" t="str">
        <f>IF($FL76&lt;&gt;"",IF(FL76="W","L","W"),"")</f>
        <v/>
      </c>
    </row>
    <row r="79" spans="1:168" ht="11.25" customHeight="1" thickBot="1">
      <c r="A79" s="212"/>
      <c r="B79" s="213"/>
      <c r="C79" s="218"/>
      <c r="D79" s="218"/>
      <c r="E79" s="218"/>
      <c r="F79" s="218"/>
      <c r="G79" s="218"/>
      <c r="H79" s="218"/>
      <c r="I79" s="218"/>
      <c r="J79" s="218"/>
      <c r="K79" s="218"/>
      <c r="L79" s="218"/>
      <c r="M79" s="218"/>
      <c r="N79" s="218"/>
      <c r="O79" s="218"/>
      <c r="P79" s="218"/>
      <c r="Q79" s="218"/>
      <c r="R79" s="218"/>
      <c r="S79" s="218"/>
      <c r="T79" s="218"/>
      <c r="U79" s="218"/>
      <c r="V79" s="218"/>
      <c r="W79" s="219"/>
      <c r="X79" s="232"/>
      <c r="Y79" s="233"/>
      <c r="Z79" s="234"/>
      <c r="AA79" s="233"/>
      <c r="AB79" s="234"/>
      <c r="AC79" s="233"/>
      <c r="AD79" s="363"/>
      <c r="AE79" s="364"/>
      <c r="AF79" s="234"/>
      <c r="AG79" s="233"/>
      <c r="AH79" s="234"/>
      <c r="AI79" s="233"/>
      <c r="AJ79" s="234"/>
      <c r="AK79" s="233"/>
      <c r="AL79" s="241"/>
      <c r="AM79" s="240"/>
      <c r="AN79" s="258"/>
      <c r="AO79" s="243"/>
      <c r="AQ79" s="160"/>
      <c r="AR79" s="161"/>
      <c r="AS79" s="161"/>
      <c r="AT79" s="161"/>
      <c r="AU79" s="161"/>
      <c r="AV79" s="161"/>
      <c r="AW79" s="161"/>
      <c r="AX79" s="161"/>
      <c r="AY79" s="161"/>
      <c r="AZ79" s="161"/>
      <c r="BA79" s="161"/>
      <c r="BB79" s="161"/>
      <c r="BC79" s="162"/>
      <c r="BD79" s="167"/>
      <c r="BE79" s="168"/>
      <c r="BF79" s="176"/>
      <c r="BG79" s="180"/>
      <c r="BH79" s="181"/>
      <c r="BI79" s="181"/>
      <c r="BJ79" s="181"/>
      <c r="BK79" s="181"/>
      <c r="BL79" s="181"/>
      <c r="BM79" s="181"/>
      <c r="BN79" s="181"/>
      <c r="BO79" s="181"/>
      <c r="BP79" s="181"/>
      <c r="BQ79" s="181"/>
      <c r="BR79" s="181"/>
      <c r="BS79" s="181"/>
      <c r="BT79" s="181"/>
      <c r="BU79" s="182"/>
      <c r="BV79" s="152"/>
      <c r="BW79" s="153"/>
      <c r="BX79" s="333"/>
      <c r="BY79" s="153"/>
      <c r="BZ79" s="333"/>
      <c r="CA79" s="153"/>
      <c r="CB79" s="333"/>
      <c r="CC79" s="153"/>
      <c r="CD79" s="333"/>
      <c r="CE79" s="334"/>
      <c r="CF79" s="349"/>
      <c r="CG79" s="160"/>
      <c r="CH79" s="161"/>
      <c r="CI79" s="161"/>
      <c r="CJ79" s="161"/>
      <c r="CK79" s="161"/>
      <c r="CL79" s="161"/>
      <c r="CM79" s="161"/>
      <c r="CN79" s="161"/>
      <c r="CO79" s="161"/>
      <c r="CP79" s="161"/>
      <c r="CQ79" s="161"/>
      <c r="CR79" s="161"/>
      <c r="CS79" s="162"/>
      <c r="CT79" s="167"/>
      <c r="CU79" s="168"/>
      <c r="CV79" s="176"/>
      <c r="CW79" s="180"/>
      <c r="CX79" s="181"/>
      <c r="CY79" s="181"/>
      <c r="CZ79" s="181"/>
      <c r="DA79" s="181"/>
      <c r="DB79" s="181"/>
      <c r="DC79" s="181"/>
      <c r="DD79" s="181"/>
      <c r="DE79" s="181"/>
      <c r="DF79" s="181"/>
      <c r="DG79" s="181"/>
      <c r="DH79" s="181"/>
      <c r="DI79" s="181"/>
      <c r="DJ79" s="181"/>
      <c r="DK79" s="182"/>
      <c r="DL79" s="152"/>
      <c r="DM79" s="153"/>
      <c r="DN79" s="333"/>
      <c r="DO79" s="153"/>
      <c r="DP79" s="333"/>
      <c r="DQ79" s="153"/>
      <c r="DR79" s="333"/>
      <c r="DS79" s="153"/>
      <c r="DT79" s="333"/>
      <c r="DU79" s="334"/>
      <c r="DV79" s="174"/>
      <c r="DW79" s="160"/>
      <c r="DX79" s="161"/>
      <c r="DY79" s="161"/>
      <c r="DZ79" s="161"/>
      <c r="EA79" s="161"/>
      <c r="EB79" s="161"/>
      <c r="EC79" s="161"/>
      <c r="ED79" s="161"/>
      <c r="EE79" s="161"/>
      <c r="EF79" s="161"/>
      <c r="EG79" s="161"/>
      <c r="EH79" s="161"/>
      <c r="EI79" s="162"/>
      <c r="EJ79" s="167"/>
      <c r="EK79" s="168"/>
      <c r="EL79" s="176"/>
      <c r="EM79" s="180"/>
      <c r="EN79" s="181"/>
      <c r="EO79" s="181"/>
      <c r="EP79" s="181"/>
      <c r="EQ79" s="181"/>
      <c r="ER79" s="181"/>
      <c r="ES79" s="181"/>
      <c r="ET79" s="181"/>
      <c r="EU79" s="181"/>
      <c r="EV79" s="181"/>
      <c r="EW79" s="181"/>
      <c r="EX79" s="181"/>
      <c r="EY79" s="181"/>
      <c r="EZ79" s="181"/>
      <c r="FA79" s="182"/>
      <c r="FB79" s="152"/>
      <c r="FC79" s="153"/>
      <c r="FD79" s="333"/>
      <c r="FE79" s="153"/>
      <c r="FF79" s="333"/>
      <c r="FG79" s="153"/>
      <c r="FH79" s="333"/>
      <c r="FI79" s="153"/>
      <c r="FJ79" s="333"/>
      <c r="FK79" s="334"/>
      <c r="FL79" s="174"/>
    </row>
    <row r="80" spans="1:168" ht="11.25" customHeight="1">
      <c r="A80" s="210" t="str">
        <f>AF70</f>
        <v>E</v>
      </c>
      <c r="B80" s="211"/>
      <c r="C80" s="357"/>
      <c r="D80" s="343"/>
      <c r="E80" s="343"/>
      <c r="F80" s="343"/>
      <c r="G80" s="343"/>
      <c r="H80" s="343"/>
      <c r="I80" s="343"/>
      <c r="J80" s="343"/>
      <c r="K80" s="343"/>
      <c r="L80" s="343"/>
      <c r="M80" s="215"/>
      <c r="N80" s="215"/>
      <c r="O80" s="215"/>
      <c r="P80" s="343"/>
      <c r="Q80" s="343"/>
      <c r="R80" s="343"/>
      <c r="S80" s="343"/>
      <c r="T80" s="343"/>
      <c r="U80" s="343"/>
      <c r="V80" s="343"/>
      <c r="W80" s="344"/>
      <c r="X80" s="220" t="str">
        <f>IF(AF72&lt;&gt;"",IF(AF72="W","L","W"),"")</f>
        <v/>
      </c>
      <c r="Y80" s="221"/>
      <c r="Z80" s="227" t="str">
        <f>IF(AF74&lt;&gt;"",IF(AF74="W","L","W"),"")</f>
        <v/>
      </c>
      <c r="AA80" s="221"/>
      <c r="AB80" s="227" t="str">
        <f>IF(AF76&lt;&gt;"",IF(AF76="W","L","W"),"")</f>
        <v/>
      </c>
      <c r="AC80" s="221"/>
      <c r="AD80" s="227" t="str">
        <f>IF(AF78&lt;&gt;"",IF(AF78="W","L","W"),"")</f>
        <v/>
      </c>
      <c r="AE80" s="221"/>
      <c r="AF80" s="228"/>
      <c r="AG80" s="362"/>
      <c r="AH80" s="227" t="str">
        <f>IF($D68="1P",IF(AN111=AN113,IF(AL111=AL113,IF(AJ111&lt;&gt;"",IF(AJ111&gt;AJ113,"W","L"),""),IF(AL111&gt;AL113,"W","L")),IF(AN111&gt;AN113,"W","L")),IF(AN99=AN101,IF(AL99=AL101,IF(AJ99&lt;&gt;"",IF(AJ99&gt;AJ101,"W","L"),""),IF(AL99&gt;AL101,"W","L")),IF(AN99&gt;AN101,"W","L")))</f>
        <v/>
      </c>
      <c r="AI80" s="221"/>
      <c r="AJ80" s="227" t="str">
        <f>IF($D68="1P",IF(Z87=Z89,IF(X87=X89,IF(V87&lt;&gt;"",IF(V87&gt;V89,"W","L"),""),IF(X87&gt;X89,"W","L")),IF(Z87&gt;Z89,"W","L")),IF(AN107=AN109,IF(AL107=AL109,IF(AJ107&lt;&gt;"",IF(AJ107&gt;AJ109,"W","L"),""),IF(AL107&gt;AL109,"W","L")),IF(AN107&gt;AN109,"W","L")))</f>
        <v/>
      </c>
      <c r="AK80" s="221"/>
      <c r="AL80" s="239" t="str">
        <f>IF(OR(COUNTIF(X80:AJ80,"W"),COUNTIF(X80:AJ80,"L")),COUNTIF(X80:AJ80,"W")*2+COUNTIF(X80:AJ80,"L"),"")</f>
        <v/>
      </c>
      <c r="AM80" s="240"/>
      <c r="AN80" s="242" t="str">
        <f>IF(AL80&lt;&gt;"",RANK(AL80,AL72:AL84,0),"")</f>
        <v/>
      </c>
      <c r="AO80" s="243"/>
      <c r="AQ80" s="126"/>
      <c r="AR80" s="126"/>
      <c r="AS80" s="126"/>
      <c r="AT80" s="126"/>
      <c r="AU80" s="126"/>
      <c r="AV80" s="126"/>
      <c r="AW80" s="126"/>
      <c r="AX80" s="126"/>
      <c r="AY80" s="126"/>
      <c r="AZ80" s="126"/>
      <c r="BA80" s="126"/>
      <c r="BB80" s="126"/>
      <c r="BC80" s="126"/>
      <c r="BV80" s="169" t="str">
        <f>IF(CF76&lt;&gt;"",IF(AND(AND(BV76&gt;-1,BV78&gt;-1),OR(BV76&gt;10,BV78&gt;10),ABS(BV76-BV78)&gt;1,IF(OR(BV76&gt;11,BV78&gt;11),ABS(BV76-BV78)=2,TRUE),BV76=INT(BV76),BV78=INT(BV78)),"","Error"),"")</f>
        <v/>
      </c>
      <c r="BW80" s="169"/>
      <c r="BX80" s="169" t="str">
        <f>IF(CF76&lt;&gt;"",IF(AND(AND(BX76&gt;-1,BX78&gt;-1),OR(BX76&gt;10,BX78&gt;10),ABS(BX76-BX78)&gt;1,IF(OR(BX76&gt;11,BX78&gt;11),ABS(BX76-BX78)=2,TRUE),BX76=INT(BX76),BX78=INT(BX78)),"","Error"),"")</f>
        <v/>
      </c>
      <c r="BY80" s="169"/>
      <c r="BZ80" s="169" t="str">
        <f>IF(CF76&lt;&gt;"",IF(AND(AND(BZ76&gt;-1,BZ78&gt;-1),OR(BZ76&gt;10,BZ78&gt;10),ABS(BZ76-BZ78)&gt;1,IF(OR(BZ76&gt;11,BZ78&gt;11),ABS(BZ76-BZ78)=2,TRUE),BZ76=INT(BZ76),BZ78=INT(BZ78)),"","Error"),"")</f>
        <v/>
      </c>
      <c r="CA80" s="169"/>
      <c r="CB80" s="169" t="str">
        <f>IF(AND(CF76&lt;&gt;"",CB76&lt;&gt;""),IF(AND(AND(CB76&gt;-1,CB78&gt;-1),OR(CB76&gt;10,CB78&gt;10),ABS(CB76-CB78)&gt;1,IF(OR(CB76&gt;11,CB78&gt;11),ABS(CB76-CB78)=2,TRUE),CB76=INT(CB76),CB78=INT(CB78)),"","Error"),"")</f>
        <v/>
      </c>
      <c r="CC80" s="169"/>
      <c r="CD80" s="169" t="str">
        <f>IF(AND(CF76&lt;&gt;"",CD76&lt;&gt;""),IF(AND(AND(CD76&gt;-1,CD78&gt;-1),OR(CD76&gt;10,CD78&gt;10),ABS(CD76-CD78)&gt;1,IF(OR(CD76&gt;11,CD78&gt;11),ABS(CD76-CD78)=2,TRUE),CD76=INT(CD76),CD78=INT(CD78)),"","Error"),"")</f>
        <v/>
      </c>
      <c r="CE80" s="169"/>
      <c r="CG80" s="126"/>
      <c r="CH80" s="126"/>
      <c r="CI80" s="126"/>
      <c r="CJ80" s="126"/>
      <c r="CK80" s="126"/>
      <c r="CL80" s="126"/>
      <c r="CM80" s="126"/>
      <c r="CN80" s="126"/>
      <c r="CO80" s="126"/>
      <c r="CP80" s="126"/>
      <c r="CQ80" s="126"/>
      <c r="CR80" s="126"/>
      <c r="CS80" s="126"/>
      <c r="DL80" s="169" t="str">
        <f>IF(DV76&lt;&gt;"",IF(AND(AND(DL76&gt;-1,DL78&gt;-1),OR(DL76&gt;10,DL78&gt;10),ABS(DL76-DL78)&gt;1,IF(OR(DL76&gt;11,DL78&gt;11),ABS(DL76-DL78)=2,TRUE),DL76=INT(DL76),DL78=INT(DL78)),"","Error"),"")</f>
        <v/>
      </c>
      <c r="DM80" s="169"/>
      <c r="DN80" s="169" t="str">
        <f>IF(DV76&lt;&gt;"",IF(AND(AND(DN76&gt;-1,DN78&gt;-1),OR(DN76&gt;10,DN78&gt;10),ABS(DN76-DN78)&gt;1,IF(OR(DN76&gt;11,DN78&gt;11),ABS(DN76-DN78)=2,TRUE),DN76=INT(DN76),DN78=INT(DN78)),"","Error"),"")</f>
        <v/>
      </c>
      <c r="DO80" s="169"/>
      <c r="DP80" s="169" t="str">
        <f>IF(DV76&lt;&gt;"",IF(AND(AND(DP76&gt;-1,DP78&gt;-1),OR(DP76&gt;10,DP78&gt;10),ABS(DP76-DP78)&gt;1,IF(OR(DP76&gt;11,DP78&gt;11),ABS(DP76-DP78)=2,TRUE),DP76=INT(DP76),DP78=INT(DP78)),"","Error"),"")</f>
        <v/>
      </c>
      <c r="DQ80" s="169"/>
      <c r="DR80" s="169" t="str">
        <f>IF(AND(DV76&lt;&gt;"",DR76&lt;&gt;""),IF(AND(AND(DR76&gt;-1,DR78&gt;-1),OR(DR76&gt;10,DR78&gt;10),ABS(DR76-DR78)&gt;1,IF(OR(DR76&gt;11,DR78&gt;11),ABS(DR76-DR78)=2,TRUE),DR76=INT(DR76),DR78=INT(DR78)),"","Error"),"")</f>
        <v/>
      </c>
      <c r="DS80" s="169"/>
      <c r="DT80" s="169" t="str">
        <f>IF(AND(DV76&lt;&gt;"",DT76&lt;&gt;""),IF(AND(AND(DT76&gt;-1,DT78&gt;-1),OR(DT76&gt;10,DT78&gt;10),ABS(DT76-DT78)&gt;1,IF(OR(DT76&gt;11,DT78&gt;11),ABS(DT76-DT78)=2,TRUE),DT76=INT(DT76),DT78=INT(DT78)),"","Error"),"")</f>
        <v/>
      </c>
      <c r="DU80" s="169"/>
      <c r="DW80" s="126"/>
      <c r="DX80" s="126"/>
      <c r="DY80" s="126"/>
      <c r="DZ80" s="126"/>
      <c r="EA80" s="126"/>
      <c r="EB80" s="126"/>
      <c r="EC80" s="126"/>
      <c r="ED80" s="126"/>
      <c r="EE80" s="126"/>
      <c r="EF80" s="126"/>
      <c r="EG80" s="126"/>
      <c r="EH80" s="126"/>
      <c r="EI80" s="126"/>
      <c r="FB80" s="169" t="str">
        <f>IF(FL76&lt;&gt;"",IF(AND(AND(FB76&gt;-1,FB78&gt;-1),OR(FB76&gt;10,FB78&gt;10),ABS(FB76-FB78)&gt;1,IF(OR(FB76&gt;11,FB78&gt;11),ABS(FB76-FB78)=2,TRUE),FB76=INT(FB76),FB78=INT(FB78)),"","Error"),"")</f>
        <v/>
      </c>
      <c r="FC80" s="169"/>
      <c r="FD80" s="169" t="str">
        <f>IF(FL76&lt;&gt;"",IF(AND(AND(FD76&gt;-1,FD78&gt;-1),OR(FD76&gt;10,FD78&gt;10),ABS(FD76-FD78)&gt;1,IF(OR(FD76&gt;11,FD78&gt;11),ABS(FD76-FD78)=2,TRUE),FD76=INT(FD76),FD78=INT(FD78)),"","Error"),"")</f>
        <v/>
      </c>
      <c r="FE80" s="169"/>
      <c r="FF80" s="169" t="str">
        <f>IF(FL76&lt;&gt;"",IF(AND(AND(FF76&gt;-1,FF78&gt;-1),OR(FF76&gt;10,FF78&gt;10),ABS(FF76-FF78)&gt;1,IF(OR(FF76&gt;11,FF78&gt;11),ABS(FF76-FF78)=2,TRUE),FF76=INT(FF76),FF78=INT(FF78)),"","Error"),"")</f>
        <v/>
      </c>
      <c r="FG80" s="169"/>
      <c r="FH80" s="169" t="str">
        <f>IF(AND(FL76&lt;&gt;"",FH76&lt;&gt;""),IF(AND(AND(FH76&gt;-1,FH78&gt;-1),OR(FH76&gt;10,FH78&gt;10),ABS(FH76-FH78)&gt;1,IF(OR(FH76&gt;11,FH78&gt;11),ABS(FH76-FH78)=2,TRUE),FH76=INT(FH76),FH78=INT(FH78)),"","Error"),"")</f>
        <v/>
      </c>
      <c r="FI80" s="169"/>
      <c r="FJ80" s="169" t="str">
        <f>IF(AND(FL76&lt;&gt;"",FJ76&lt;&gt;""),IF(AND(AND(FJ76&gt;-1,FJ78&gt;-1),OR(FJ76&gt;10,FJ78&gt;10),ABS(FJ76-FJ78)&gt;1,IF(OR(FJ76&gt;11,FJ78&gt;11),ABS(FJ76-FJ78)=2,TRUE),FJ76=INT(FJ76),FJ78=INT(FJ78)),"","Error"),"")</f>
        <v/>
      </c>
      <c r="FK80" s="169"/>
    </row>
    <row r="81" spans="1:169" ht="11.25" customHeight="1">
      <c r="A81" s="212"/>
      <c r="B81" s="213"/>
      <c r="C81" s="218"/>
      <c r="D81" s="218"/>
      <c r="E81" s="218"/>
      <c r="F81" s="218"/>
      <c r="G81" s="218"/>
      <c r="H81" s="218"/>
      <c r="I81" s="218"/>
      <c r="J81" s="218"/>
      <c r="K81" s="218"/>
      <c r="L81" s="218"/>
      <c r="M81" s="218"/>
      <c r="N81" s="218"/>
      <c r="O81" s="218"/>
      <c r="P81" s="218"/>
      <c r="Q81" s="218"/>
      <c r="R81" s="218"/>
      <c r="S81" s="218"/>
      <c r="T81" s="218"/>
      <c r="U81" s="218"/>
      <c r="V81" s="218"/>
      <c r="W81" s="219"/>
      <c r="X81" s="232"/>
      <c r="Y81" s="233"/>
      <c r="Z81" s="234"/>
      <c r="AA81" s="233"/>
      <c r="AB81" s="234"/>
      <c r="AC81" s="233"/>
      <c r="AD81" s="234"/>
      <c r="AE81" s="233"/>
      <c r="AF81" s="363"/>
      <c r="AG81" s="364"/>
      <c r="AH81" s="234"/>
      <c r="AI81" s="233"/>
      <c r="AJ81" s="234"/>
      <c r="AK81" s="233"/>
      <c r="AL81" s="241"/>
      <c r="AM81" s="240"/>
      <c r="AN81" s="258"/>
      <c r="AO81" s="243"/>
      <c r="AQ81" s="126"/>
      <c r="AR81" s="126"/>
      <c r="AS81" s="126"/>
      <c r="AT81" s="126"/>
      <c r="AU81" s="126"/>
      <c r="AV81" s="126"/>
      <c r="AW81" s="126"/>
      <c r="AX81" s="126"/>
      <c r="AY81" s="126"/>
      <c r="AZ81" s="126"/>
      <c r="BA81" s="126"/>
      <c r="BB81" s="126"/>
      <c r="BC81" s="126"/>
      <c r="CG81" s="126"/>
      <c r="CH81" s="126"/>
      <c r="CI81" s="126"/>
      <c r="CJ81" s="126"/>
      <c r="CK81" s="126"/>
      <c r="CL81" s="126"/>
      <c r="CM81" s="126"/>
      <c r="CN81" s="126"/>
      <c r="CO81" s="126"/>
      <c r="CP81" s="126"/>
      <c r="CQ81" s="126"/>
      <c r="CR81" s="126"/>
      <c r="CS81" s="126"/>
      <c r="DW81" s="126"/>
      <c r="DX81" s="126"/>
      <c r="DY81" s="126"/>
      <c r="DZ81" s="126"/>
      <c r="EA81" s="126"/>
      <c r="EB81" s="126"/>
      <c r="EC81" s="126"/>
      <c r="ED81" s="126"/>
      <c r="EE81" s="126"/>
      <c r="EF81" s="126"/>
      <c r="EG81" s="126"/>
      <c r="EH81" s="126"/>
      <c r="EI81" s="126"/>
    </row>
    <row r="82" spans="1:169" ht="11.25" customHeight="1">
      <c r="A82" s="210" t="str">
        <f>AH70</f>
        <v>F</v>
      </c>
      <c r="B82" s="211"/>
      <c r="C82" s="357"/>
      <c r="D82" s="343"/>
      <c r="E82" s="343"/>
      <c r="F82" s="343"/>
      <c r="G82" s="343"/>
      <c r="H82" s="343"/>
      <c r="I82" s="343"/>
      <c r="J82" s="343"/>
      <c r="K82" s="343"/>
      <c r="L82" s="343"/>
      <c r="M82" s="215"/>
      <c r="N82" s="215"/>
      <c r="O82" s="215"/>
      <c r="P82" s="343"/>
      <c r="Q82" s="343"/>
      <c r="R82" s="343"/>
      <c r="S82" s="343"/>
      <c r="T82" s="343"/>
      <c r="U82" s="343"/>
      <c r="V82" s="343"/>
      <c r="W82" s="344"/>
      <c r="X82" s="220" t="str">
        <f>IF(AH72&lt;&gt;"",IF(AH72="W","L","W"),"")</f>
        <v/>
      </c>
      <c r="Y82" s="221"/>
      <c r="Z82" s="227" t="str">
        <f>IF(AH74&lt;&gt;"",IF(AH74="W","L","W"),"")</f>
        <v/>
      </c>
      <c r="AA82" s="221"/>
      <c r="AB82" s="227" t="str">
        <f>IF(AH76&lt;&gt;"",IF(AH76="W","L","W"),"")</f>
        <v/>
      </c>
      <c r="AC82" s="221"/>
      <c r="AD82" s="227" t="str">
        <f>IF(AH78&lt;&gt;"",IF(AH78="W","L","W"),"")</f>
        <v/>
      </c>
      <c r="AE82" s="221"/>
      <c r="AF82" s="227" t="str">
        <f>IF(AH80&lt;&gt;"",IF(AH80="W","L","W"),"")</f>
        <v/>
      </c>
      <c r="AG82" s="221"/>
      <c r="AH82" s="228"/>
      <c r="AI82" s="229"/>
      <c r="AJ82" s="227" t="str">
        <f>IF($D68="1P",IF(AN99=AN101,IF(AL99=AL101,IF(AJ99&lt;&gt;"",IF(AJ99&gt;AJ101,"W","L"),""),IF(AL99&gt;AL101,"W","L")),IF(AN99&gt;AN101,"W","L")),IF(AN87=AN89,IF(AL87=AL89,IF(AJ87&lt;&gt;"",IF(AJ87&gt;AJ89,"W","L"),""),IF(AL87&gt;AL89,"W","L")),IF(AN87&gt;AN89,"W","L")))</f>
        <v/>
      </c>
      <c r="AK82" s="221"/>
      <c r="AL82" s="353" t="str">
        <f>IF(OR(COUNTIF(X82:AJ82,"W"),COUNTIF(X82:AJ82,"L")),COUNTIF(X82:AJ82,"W")*2+COUNTIF(X82:AJ82,"L"),"")</f>
        <v/>
      </c>
      <c r="AM82" s="354"/>
      <c r="AN82" s="355" t="str">
        <f>IF(AL82&lt;&gt;"",RANK(AL82,AL72:AL84,0),"")</f>
        <v/>
      </c>
      <c r="AO82" s="356"/>
      <c r="AQ82" s="127"/>
      <c r="AR82" s="127"/>
      <c r="AS82" s="127"/>
      <c r="AT82" s="127"/>
      <c r="AU82" s="127"/>
      <c r="AV82" s="127"/>
      <c r="AW82" s="127"/>
      <c r="AX82" s="127"/>
      <c r="AY82" s="127"/>
      <c r="AZ82" s="127"/>
      <c r="BA82" s="127"/>
      <c r="BB82" s="127"/>
      <c r="BC82" s="127"/>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G82" s="127"/>
      <c r="CH82" s="127"/>
      <c r="CI82" s="127"/>
      <c r="CJ82" s="127"/>
      <c r="CK82" s="127"/>
      <c r="CL82" s="127"/>
      <c r="CM82" s="127"/>
      <c r="CN82" s="127"/>
      <c r="CO82" s="127"/>
      <c r="CP82" s="127"/>
      <c r="CQ82" s="127"/>
      <c r="CR82" s="127"/>
      <c r="CS82" s="127"/>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W82" s="127"/>
      <c r="DX82" s="127"/>
      <c r="DY82" s="127"/>
      <c r="DZ82" s="127"/>
      <c r="EA82" s="127"/>
      <c r="EB82" s="127"/>
      <c r="EC82" s="127"/>
      <c r="ED82" s="127"/>
      <c r="EE82" s="127"/>
      <c r="EF82" s="127"/>
      <c r="EG82" s="127"/>
      <c r="EH82" s="127"/>
      <c r="EI82" s="127"/>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row>
    <row r="83" spans="1:169" ht="11.25" customHeight="1">
      <c r="A83" s="212"/>
      <c r="B83" s="213"/>
      <c r="C83" s="218"/>
      <c r="D83" s="218"/>
      <c r="E83" s="218"/>
      <c r="F83" s="218"/>
      <c r="G83" s="218"/>
      <c r="H83" s="218"/>
      <c r="I83" s="218"/>
      <c r="J83" s="218"/>
      <c r="K83" s="218"/>
      <c r="L83" s="218"/>
      <c r="M83" s="218"/>
      <c r="N83" s="218"/>
      <c r="O83" s="218"/>
      <c r="P83" s="218"/>
      <c r="Q83" s="218"/>
      <c r="R83" s="218"/>
      <c r="S83" s="218"/>
      <c r="T83" s="218"/>
      <c r="U83" s="218"/>
      <c r="V83" s="218"/>
      <c r="W83" s="219"/>
      <c r="X83" s="232"/>
      <c r="Y83" s="233"/>
      <c r="Z83" s="234"/>
      <c r="AA83" s="233"/>
      <c r="AB83" s="234"/>
      <c r="AC83" s="233"/>
      <c r="AD83" s="234"/>
      <c r="AE83" s="233"/>
      <c r="AF83" s="234"/>
      <c r="AG83" s="233"/>
      <c r="AH83" s="235"/>
      <c r="AI83" s="236"/>
      <c r="AJ83" s="234"/>
      <c r="AK83" s="233"/>
      <c r="AL83" s="358"/>
      <c r="AM83" s="359"/>
      <c r="AN83" s="258"/>
      <c r="AO83" s="243"/>
      <c r="AQ83" s="128"/>
      <c r="AR83" s="128"/>
      <c r="AS83" s="128"/>
      <c r="AT83" s="128"/>
      <c r="AU83" s="128"/>
      <c r="AV83" s="128"/>
      <c r="AW83" s="128"/>
      <c r="AX83" s="128"/>
      <c r="AY83" s="128"/>
      <c r="AZ83" s="128"/>
      <c r="BA83" s="128"/>
      <c r="BB83" s="128"/>
      <c r="BC83" s="128"/>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G83" s="128"/>
      <c r="CH83" s="128"/>
      <c r="CI83" s="128"/>
      <c r="CJ83" s="128"/>
      <c r="CK83" s="128"/>
      <c r="CL83" s="128"/>
      <c r="CM83" s="128"/>
      <c r="CN83" s="128"/>
      <c r="CO83" s="128"/>
      <c r="CP83" s="128"/>
      <c r="CQ83" s="128"/>
      <c r="CR83" s="128"/>
      <c r="CS83" s="128"/>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c r="DW83" s="128"/>
      <c r="DX83" s="128"/>
      <c r="DY83" s="128"/>
      <c r="DZ83" s="128"/>
      <c r="EA83" s="128"/>
      <c r="EB83" s="128"/>
      <c r="EC83" s="128"/>
      <c r="ED83" s="128"/>
      <c r="EE83" s="128"/>
      <c r="EF83" s="128"/>
      <c r="EG83" s="128"/>
      <c r="EH83" s="128"/>
      <c r="EI83" s="128"/>
      <c r="EJ83" s="41"/>
      <c r="EK83" s="41"/>
      <c r="EL83" s="41"/>
      <c r="EM83" s="41"/>
      <c r="EN83" s="41"/>
      <c r="EO83" s="41"/>
      <c r="EP83" s="41"/>
      <c r="EQ83" s="41"/>
      <c r="ER83" s="41"/>
      <c r="ES83" s="41"/>
      <c r="ET83" s="41"/>
      <c r="EU83" s="41"/>
      <c r="EV83" s="41"/>
      <c r="EW83" s="41"/>
      <c r="EX83" s="41"/>
      <c r="EY83" s="41"/>
      <c r="EZ83" s="41"/>
      <c r="FA83" s="41"/>
      <c r="FB83" s="41"/>
      <c r="FC83" s="41"/>
      <c r="FD83" s="41"/>
      <c r="FE83" s="41"/>
      <c r="FF83" s="41"/>
      <c r="FG83" s="41"/>
      <c r="FH83" s="41"/>
      <c r="FI83" s="41"/>
      <c r="FJ83" s="41"/>
      <c r="FK83" s="41"/>
    </row>
    <row r="84" spans="1:169" ht="11.25" customHeight="1">
      <c r="A84" s="210" t="str">
        <f>AJ70</f>
        <v>G</v>
      </c>
      <c r="B84" s="211"/>
      <c r="C84" s="357"/>
      <c r="D84" s="343"/>
      <c r="E84" s="343"/>
      <c r="F84" s="343"/>
      <c r="G84" s="343"/>
      <c r="H84" s="343"/>
      <c r="I84" s="343"/>
      <c r="J84" s="343"/>
      <c r="K84" s="343"/>
      <c r="L84" s="343"/>
      <c r="M84" s="215"/>
      <c r="N84" s="215"/>
      <c r="O84" s="215"/>
      <c r="P84" s="343"/>
      <c r="Q84" s="343"/>
      <c r="R84" s="343"/>
      <c r="S84" s="343"/>
      <c r="T84" s="343"/>
      <c r="U84" s="343"/>
      <c r="V84" s="343"/>
      <c r="W84" s="344"/>
      <c r="X84" s="220" t="str">
        <f>IF(AJ72&lt;&gt;"",IF(AJ72="W","L","W"),"")</f>
        <v/>
      </c>
      <c r="Y84" s="221"/>
      <c r="Z84" s="227" t="str">
        <f>IF(AJ74&lt;&gt;"",IF(AJ74="W","L","W"),"")</f>
        <v/>
      </c>
      <c r="AA84" s="221"/>
      <c r="AB84" s="227" t="str">
        <f>IF(AJ76&lt;&gt;"",IF(AJ76="W","L","W"),"")</f>
        <v/>
      </c>
      <c r="AC84" s="221"/>
      <c r="AD84" s="227" t="str">
        <f>IF(AJ78&lt;&gt;"",IF(AJ78="W","L","W"),"")</f>
        <v/>
      </c>
      <c r="AE84" s="221"/>
      <c r="AF84" s="227" t="str">
        <f>IF(AJ80&lt;&gt;"",IF(AJ80="W","L","W"),"")</f>
        <v/>
      </c>
      <c r="AG84" s="221"/>
      <c r="AH84" s="227" t="str">
        <f>IF(AJ82&lt;&gt;"",IF(AJ82="W","L","W"),"")</f>
        <v/>
      </c>
      <c r="AI84" s="221"/>
      <c r="AJ84" s="228"/>
      <c r="AK84" s="351"/>
      <c r="AL84" s="353" t="str">
        <f>IF(OR(COUNTIF(X84:AJ84,"W"),COUNTIF(X84:AJ84,"L")),COUNTIF(X84:AJ84,"W")*2+COUNTIF(X84:AJ84,"L"),"")</f>
        <v/>
      </c>
      <c r="AM84" s="354"/>
      <c r="AN84" s="355" t="str">
        <f>IF(AL84&lt;&gt;"",RANK(AL84,AL72:AL84,0),"")</f>
        <v/>
      </c>
      <c r="AO84" s="356"/>
      <c r="AQ84" s="126"/>
      <c r="AR84" s="126"/>
      <c r="AS84" s="126"/>
      <c r="AT84" s="126"/>
      <c r="AU84" s="126"/>
      <c r="AV84" s="126"/>
      <c r="AW84" s="126"/>
      <c r="AX84" s="126"/>
      <c r="AY84" s="126"/>
      <c r="AZ84" s="126"/>
      <c r="BA84" s="126"/>
      <c r="BB84" s="126"/>
      <c r="BC84" s="126"/>
      <c r="CG84" s="126"/>
      <c r="CH84" s="126"/>
      <c r="CI84" s="126"/>
      <c r="CJ84" s="126"/>
      <c r="CK84" s="126"/>
      <c r="CL84" s="126"/>
      <c r="CM84" s="126"/>
      <c r="CN84" s="126"/>
      <c r="CO84" s="126"/>
      <c r="CP84" s="126"/>
      <c r="CQ84" s="126"/>
      <c r="CR84" s="126"/>
      <c r="CS84" s="126"/>
      <c r="DW84" s="126"/>
      <c r="DX84" s="126"/>
      <c r="DY84" s="126"/>
      <c r="DZ84" s="126"/>
      <c r="EA84" s="126"/>
      <c r="EB84" s="126"/>
      <c r="EC84" s="126"/>
      <c r="ED84" s="126"/>
      <c r="EE84" s="126"/>
      <c r="EF84" s="126"/>
      <c r="EG84" s="126"/>
      <c r="EH84" s="126"/>
      <c r="EI84" s="126"/>
    </row>
    <row r="85" spans="1:169" ht="11.25" customHeight="1" thickBot="1">
      <c r="A85" s="212"/>
      <c r="B85" s="213"/>
      <c r="C85" s="218"/>
      <c r="D85" s="218"/>
      <c r="E85" s="218"/>
      <c r="F85" s="218"/>
      <c r="G85" s="218"/>
      <c r="H85" s="218"/>
      <c r="I85" s="218"/>
      <c r="J85" s="218"/>
      <c r="K85" s="218"/>
      <c r="L85" s="218"/>
      <c r="M85" s="218"/>
      <c r="N85" s="218"/>
      <c r="O85" s="218"/>
      <c r="P85" s="218"/>
      <c r="Q85" s="218"/>
      <c r="R85" s="218"/>
      <c r="S85" s="218"/>
      <c r="T85" s="218"/>
      <c r="U85" s="218"/>
      <c r="V85" s="218"/>
      <c r="W85" s="219"/>
      <c r="X85" s="222"/>
      <c r="Y85" s="223"/>
      <c r="Z85" s="226"/>
      <c r="AA85" s="223"/>
      <c r="AB85" s="226"/>
      <c r="AC85" s="223"/>
      <c r="AD85" s="226"/>
      <c r="AE85" s="223"/>
      <c r="AF85" s="226"/>
      <c r="AG85" s="223"/>
      <c r="AH85" s="226"/>
      <c r="AI85" s="223"/>
      <c r="AJ85" s="230"/>
      <c r="AK85" s="352"/>
      <c r="AL85" s="347"/>
      <c r="AM85" s="348"/>
      <c r="AN85" s="248"/>
      <c r="AO85" s="249"/>
      <c r="AP85" s="2"/>
      <c r="AQ85" s="127"/>
      <c r="AR85" s="127"/>
      <c r="AS85" s="127"/>
      <c r="AT85" s="127"/>
      <c r="AU85" s="127"/>
      <c r="AV85" s="127"/>
      <c r="AW85" s="127"/>
      <c r="AX85" s="127"/>
      <c r="AY85" s="127"/>
      <c r="AZ85" s="127"/>
      <c r="BA85" s="127"/>
      <c r="BB85" s="127"/>
      <c r="BC85" s="127"/>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G85" s="127"/>
      <c r="CH85" s="127"/>
      <c r="CI85" s="127"/>
      <c r="CJ85" s="127"/>
      <c r="CK85" s="127"/>
      <c r="CL85" s="127"/>
      <c r="CM85" s="127"/>
      <c r="CN85" s="127"/>
      <c r="CO85" s="127"/>
      <c r="CP85" s="127"/>
      <c r="CQ85" s="127"/>
      <c r="CR85" s="127"/>
      <c r="CS85" s="127"/>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2"/>
      <c r="DW85" s="127"/>
      <c r="DX85" s="127"/>
      <c r="DY85" s="127"/>
      <c r="DZ85" s="127"/>
      <c r="EA85" s="127"/>
      <c r="EB85" s="127"/>
      <c r="EC85" s="127"/>
      <c r="ED85" s="127"/>
      <c r="EE85" s="127"/>
      <c r="EF85" s="127"/>
      <c r="EG85" s="127"/>
      <c r="EH85" s="127"/>
      <c r="EI85" s="127"/>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2"/>
      <c r="FM85" s="2"/>
    </row>
    <row r="86" spans="1:169" ht="11.25" customHeight="1" thickBo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154" t="str">
        <f>CONCATENATE($A70," ",$D70,","," ",$F68)</f>
        <v>Group: 2, Women's Singles</v>
      </c>
      <c r="AR86" s="155"/>
      <c r="AS86" s="155"/>
      <c r="AT86" s="155"/>
      <c r="AU86" s="155"/>
      <c r="AV86" s="155"/>
      <c r="AW86" s="155"/>
      <c r="AX86" s="155"/>
      <c r="AY86" s="155"/>
      <c r="AZ86" s="155"/>
      <c r="BA86" s="155"/>
      <c r="BB86" s="155"/>
      <c r="BC86" s="156"/>
      <c r="BD86" s="163">
        <f>A95</f>
        <v>3</v>
      </c>
      <c r="BE86" s="164"/>
      <c r="BF86" s="183" t="str">
        <f>C95</f>
        <v>D</v>
      </c>
      <c r="BG86" s="185" t="str">
        <f>IF(VLOOKUP($BF86,$A72:$C84,3,FALSE)=0,"",CONCATENATE(VLOOKUP(VLOOKUP($BF86,$A72:$C84,3,FALSE),Players!$J:$N,4,FALSE)," ",VLOOKUP($BF86,$A72:$C84,3,FALSE)," ",IF(ISERROR(VLOOKUP(VLOOKUP($BF86,$A72:$C84,3,FALSE),Players!$J:$N,5,FALSE)),"()",CONCATENATE("(",VLOOKUP(VLOOKUP($BF86,$A72:$C84,3,FALSE),Players!$J:$N,5,FALSE),")"))))</f>
        <v/>
      </c>
      <c r="BH86" s="186"/>
      <c r="BI86" s="186"/>
      <c r="BJ86" s="186"/>
      <c r="BK86" s="186"/>
      <c r="BL86" s="186"/>
      <c r="BM86" s="186"/>
      <c r="BN86" s="186"/>
      <c r="BO86" s="186"/>
      <c r="BP86" s="186"/>
      <c r="BQ86" s="186"/>
      <c r="BR86" s="186"/>
      <c r="BS86" s="186"/>
      <c r="BT86" s="186"/>
      <c r="BU86" s="187"/>
      <c r="BV86" s="170" t="str">
        <f>IF(D95&lt;&gt;"",D95,"")</f>
        <v/>
      </c>
      <c r="BW86" s="171"/>
      <c r="BX86" s="335" t="str">
        <f>IF(F95&lt;&gt;"",F95,"")</f>
        <v/>
      </c>
      <c r="BY86" s="171"/>
      <c r="BZ86" s="335" t="str">
        <f>IF(H95&lt;&gt;"",H95,"")</f>
        <v/>
      </c>
      <c r="CA86" s="171"/>
      <c r="CB86" s="335" t="str">
        <f>IF(J95&lt;&gt;"",J95,"")</f>
        <v/>
      </c>
      <c r="CC86" s="171"/>
      <c r="CD86" s="335" t="str">
        <f>IF(L95&lt;&gt;"",L95,"")</f>
        <v/>
      </c>
      <c r="CE86" s="337"/>
      <c r="CF86" s="174" t="str">
        <f>IF($CD86=$CD88,IF($CB86=$CB88,IF($BZ86&lt;&gt;"",IF($BZ86&gt;$BZ88,"W","L"),""),IF($CB86&gt;$CB88,"W","L")),IF($CD86&gt;$CD88,"W","L"))</f>
        <v/>
      </c>
      <c r="CG86" s="154" t="str">
        <f>CONCATENATE($A70," ",$D70,","," ",$F68)</f>
        <v>Group: 2, Women's Singles</v>
      </c>
      <c r="CH86" s="155"/>
      <c r="CI86" s="155"/>
      <c r="CJ86" s="155"/>
      <c r="CK86" s="155"/>
      <c r="CL86" s="155"/>
      <c r="CM86" s="155"/>
      <c r="CN86" s="155"/>
      <c r="CO86" s="155"/>
      <c r="CP86" s="155"/>
      <c r="CQ86" s="155"/>
      <c r="CR86" s="155"/>
      <c r="CS86" s="156"/>
      <c r="CT86" s="163">
        <f>O95</f>
        <v>10</v>
      </c>
      <c r="CU86" s="164"/>
      <c r="CV86" s="183" t="str">
        <f>Q95</f>
        <v>A</v>
      </c>
      <c r="CW86" s="185" t="str">
        <f>IF(VLOOKUP($CV86,$A72:$C84,3,FALSE)=0,"",CONCATENATE(VLOOKUP(VLOOKUP($CV86,$A72:$C84,3,FALSE),Players!$J:$N,4,FALSE)," ",VLOOKUP($CV86,$A72:$C84,3,FALSE)," ",IF(ISERROR(VLOOKUP(VLOOKUP($CV86,$A72:$C84,3,FALSE),Players!$J:$N,5,FALSE)),"()",CONCATENATE("(",VLOOKUP(VLOOKUP($CV86,$A72:$C84,3,FALSE),Players!$J:$N,5,FALSE),")"))))</f>
        <v/>
      </c>
      <c r="CX86" s="186"/>
      <c r="CY86" s="186"/>
      <c r="CZ86" s="186"/>
      <c r="DA86" s="186"/>
      <c r="DB86" s="186"/>
      <c r="DC86" s="186"/>
      <c r="DD86" s="186"/>
      <c r="DE86" s="186"/>
      <c r="DF86" s="186"/>
      <c r="DG86" s="186"/>
      <c r="DH86" s="186"/>
      <c r="DI86" s="186"/>
      <c r="DJ86" s="186"/>
      <c r="DK86" s="187"/>
      <c r="DL86" s="170" t="str">
        <f>IF(R95&lt;&gt;"",R95,"")</f>
        <v/>
      </c>
      <c r="DM86" s="171"/>
      <c r="DN86" s="335" t="str">
        <f>IF(T95&lt;&gt;"",T95,"")</f>
        <v/>
      </c>
      <c r="DO86" s="171"/>
      <c r="DP86" s="335" t="str">
        <f>IF(V95&lt;&gt;"",V95,"")</f>
        <v/>
      </c>
      <c r="DQ86" s="171"/>
      <c r="DR86" s="335" t="str">
        <f>IF(X95&lt;&gt;"",X95,"")</f>
        <v/>
      </c>
      <c r="DS86" s="171"/>
      <c r="DT86" s="335" t="str">
        <f>IF(Z95&lt;&gt;"",Z95,"")</f>
        <v/>
      </c>
      <c r="DU86" s="337"/>
      <c r="DV86" s="174" t="str">
        <f>IF($DT86=$DT88,IF($DR86=$DR88,IF($DP86&lt;&gt;"",IF($DP86&gt;$DP88,"W","L"),""),IF($DR86&gt;$DR88,"W","L")),IF($DT86&gt;$DT88,"W","L"))</f>
        <v/>
      </c>
      <c r="DW86" s="154" t="str">
        <f>CONCATENATE($A70," ",$D70,","," ",$F68)</f>
        <v>Group: 2, Women's Singles</v>
      </c>
      <c r="DX86" s="155"/>
      <c r="DY86" s="155"/>
      <c r="DZ86" s="155"/>
      <c r="EA86" s="155"/>
      <c r="EB86" s="155"/>
      <c r="EC86" s="155"/>
      <c r="ED86" s="155"/>
      <c r="EE86" s="155"/>
      <c r="EF86" s="155"/>
      <c r="EG86" s="155"/>
      <c r="EH86" s="155"/>
      <c r="EI86" s="156"/>
      <c r="EJ86" s="163">
        <f>AC95</f>
        <v>17</v>
      </c>
      <c r="EK86" s="164"/>
      <c r="EL86" s="183" t="str">
        <f>AE95</f>
        <v>D</v>
      </c>
      <c r="EM86" s="185" t="str">
        <f>IF(VLOOKUP($EL86,$A72:$C84,3,FALSE)=0,"",CONCATENATE(VLOOKUP(VLOOKUP($EL86,$A72:$C84,3,FALSE),Players!$J:$N,4,FALSE)," ",VLOOKUP($EL86,$A72:$C84,3,FALSE)," ",IF(ISERROR(VLOOKUP(VLOOKUP($EL86,$A72:$C84,3,FALSE),Players!$J:$N,5,FALSE)),"()",CONCATENATE("(",VLOOKUP(VLOOKUP($EL86,$A72:$C84,3,FALSE),Players!$J:$N,5,FALSE),")"))))</f>
        <v/>
      </c>
      <c r="EN86" s="186"/>
      <c r="EO86" s="186"/>
      <c r="EP86" s="186"/>
      <c r="EQ86" s="186"/>
      <c r="ER86" s="186"/>
      <c r="ES86" s="186"/>
      <c r="ET86" s="186"/>
      <c r="EU86" s="186"/>
      <c r="EV86" s="186"/>
      <c r="EW86" s="186"/>
      <c r="EX86" s="186"/>
      <c r="EY86" s="186"/>
      <c r="EZ86" s="186"/>
      <c r="FA86" s="187"/>
      <c r="FB86" s="170" t="str">
        <f>IF(AF95&lt;&gt;"",AF95,"")</f>
        <v/>
      </c>
      <c r="FC86" s="171"/>
      <c r="FD86" s="335" t="str">
        <f>IF(AH95&lt;&gt;"",AH95,"")</f>
        <v/>
      </c>
      <c r="FE86" s="171"/>
      <c r="FF86" s="335" t="str">
        <f>IF(AJ95&lt;&gt;"",AJ95,"")</f>
        <v/>
      </c>
      <c r="FG86" s="171"/>
      <c r="FH86" s="335" t="str">
        <f>IF(AL95&lt;&gt;"",AL95,"")</f>
        <v/>
      </c>
      <c r="FI86" s="171"/>
      <c r="FJ86" s="335" t="str">
        <f>IF(AN95&lt;&gt;"",AN95,"")</f>
        <v/>
      </c>
      <c r="FK86" s="337"/>
      <c r="FL86" s="174" t="str">
        <f>IF($FJ86=$FJ88,IF($FH86=$FH88,IF($FF86&lt;&gt;"",IF($FF86&gt;$FF88,"W","L"),""),IF($FH86&gt;$FH88,"W","L")),IF($FJ86&gt;$FJ88,"W","L"))</f>
        <v/>
      </c>
      <c r="FM86" s="2"/>
    </row>
    <row r="87" spans="1:169" ht="11.25" customHeight="1">
      <c r="A87" s="170">
        <v>1</v>
      </c>
      <c r="B87" s="191"/>
      <c r="C87" s="183" t="str">
        <f>IF($D68="1P","B","B")</f>
        <v>B</v>
      </c>
      <c r="D87" s="197"/>
      <c r="E87" s="198"/>
      <c r="F87" s="197"/>
      <c r="G87" s="198"/>
      <c r="H87" s="197"/>
      <c r="I87" s="198"/>
      <c r="J87" s="197"/>
      <c r="K87" s="198"/>
      <c r="L87" s="197"/>
      <c r="M87" s="208"/>
      <c r="N87" s="69" t="str">
        <f>IF(CF66&lt;&gt;"",IF(CF66="W",IF(SUM(IF(D87&gt;D89,1,0),IF(F87&gt;F89,1,0),IF(H87&gt;H89,1,0),IF(J87&gt;J89,1,0),IF(L87&gt;L89,1,0))&lt;&gt;3,"E",""),""),"")</f>
        <v/>
      </c>
      <c r="O87" s="170">
        <v>8</v>
      </c>
      <c r="P87" s="191"/>
      <c r="Q87" s="183" t="str">
        <f>IF($D68="1P","E","D")</f>
        <v>D</v>
      </c>
      <c r="R87" s="197"/>
      <c r="S87" s="198"/>
      <c r="T87" s="197"/>
      <c r="U87" s="198"/>
      <c r="V87" s="197"/>
      <c r="W87" s="198"/>
      <c r="X87" s="197"/>
      <c r="Y87" s="198"/>
      <c r="Z87" s="197"/>
      <c r="AA87" s="208"/>
      <c r="AB87" s="69" t="str">
        <f>IF(DV66&lt;&gt;"",IF(DV66="W",IF(SUM(IF(R87&gt;R89,1,0),IF(T87&gt;T89,1,0),IF(V87&gt;V89,1,0),IF(X87&gt;X89,1,0),IF(Z87&gt;Z89,1,0))&lt;&gt;3,"E",""),""),"")</f>
        <v/>
      </c>
      <c r="AC87" s="170">
        <v>15</v>
      </c>
      <c r="AD87" s="191"/>
      <c r="AE87" s="183" t="str">
        <f>IF($D68="1P","B","F")</f>
        <v>F</v>
      </c>
      <c r="AF87" s="197"/>
      <c r="AG87" s="198"/>
      <c r="AH87" s="197"/>
      <c r="AI87" s="198"/>
      <c r="AJ87" s="197"/>
      <c r="AK87" s="198"/>
      <c r="AL87" s="197"/>
      <c r="AM87" s="198"/>
      <c r="AN87" s="197"/>
      <c r="AO87" s="208"/>
      <c r="AP87" s="69" t="str">
        <f>IF(FL66&lt;&gt;"",IF(FL66="W",IF(SUM(IF(AF87&gt;AF89,1,0),IF(AH87&gt;AH89,1,0),IF(AJ87&gt;AJ89,1,0),IF(AL87&gt;AL89,1,0),IF(AN87&gt;AN89,1,0))&lt;&gt;3,"E",""),""),"")</f>
        <v/>
      </c>
      <c r="AQ87" s="157"/>
      <c r="AR87" s="158"/>
      <c r="AS87" s="158"/>
      <c r="AT87" s="158"/>
      <c r="AU87" s="158"/>
      <c r="AV87" s="158"/>
      <c r="AW87" s="158"/>
      <c r="AX87" s="158"/>
      <c r="AY87" s="158"/>
      <c r="AZ87" s="158"/>
      <c r="BA87" s="158"/>
      <c r="BB87" s="158"/>
      <c r="BC87" s="159"/>
      <c r="BD87" s="165"/>
      <c r="BE87" s="166"/>
      <c r="BF87" s="184"/>
      <c r="BG87" s="188"/>
      <c r="BH87" s="189"/>
      <c r="BI87" s="189"/>
      <c r="BJ87" s="189"/>
      <c r="BK87" s="189"/>
      <c r="BL87" s="189"/>
      <c r="BM87" s="189"/>
      <c r="BN87" s="189"/>
      <c r="BO87" s="189"/>
      <c r="BP87" s="189"/>
      <c r="BQ87" s="189"/>
      <c r="BR87" s="189"/>
      <c r="BS87" s="189"/>
      <c r="BT87" s="189"/>
      <c r="BU87" s="190"/>
      <c r="BV87" s="172"/>
      <c r="BW87" s="173"/>
      <c r="BX87" s="336"/>
      <c r="BY87" s="173"/>
      <c r="BZ87" s="336"/>
      <c r="CA87" s="173"/>
      <c r="CB87" s="336"/>
      <c r="CC87" s="173"/>
      <c r="CD87" s="336"/>
      <c r="CE87" s="338"/>
      <c r="CF87" s="174"/>
      <c r="CG87" s="157"/>
      <c r="CH87" s="158"/>
      <c r="CI87" s="158"/>
      <c r="CJ87" s="158"/>
      <c r="CK87" s="158"/>
      <c r="CL87" s="158"/>
      <c r="CM87" s="158"/>
      <c r="CN87" s="158"/>
      <c r="CO87" s="158"/>
      <c r="CP87" s="158"/>
      <c r="CQ87" s="158"/>
      <c r="CR87" s="158"/>
      <c r="CS87" s="159"/>
      <c r="CT87" s="165"/>
      <c r="CU87" s="166"/>
      <c r="CV87" s="184"/>
      <c r="CW87" s="188"/>
      <c r="CX87" s="189"/>
      <c r="CY87" s="189"/>
      <c r="CZ87" s="189"/>
      <c r="DA87" s="189"/>
      <c r="DB87" s="189"/>
      <c r="DC87" s="189"/>
      <c r="DD87" s="189"/>
      <c r="DE87" s="189"/>
      <c r="DF87" s="189"/>
      <c r="DG87" s="189"/>
      <c r="DH87" s="189"/>
      <c r="DI87" s="189"/>
      <c r="DJ87" s="189"/>
      <c r="DK87" s="190"/>
      <c r="DL87" s="172"/>
      <c r="DM87" s="173"/>
      <c r="DN87" s="336"/>
      <c r="DO87" s="173"/>
      <c r="DP87" s="336"/>
      <c r="DQ87" s="173"/>
      <c r="DR87" s="336"/>
      <c r="DS87" s="173"/>
      <c r="DT87" s="336"/>
      <c r="DU87" s="338"/>
      <c r="DV87" s="174"/>
      <c r="DW87" s="157"/>
      <c r="DX87" s="158"/>
      <c r="DY87" s="158"/>
      <c r="DZ87" s="158"/>
      <c r="EA87" s="158"/>
      <c r="EB87" s="158"/>
      <c r="EC87" s="158"/>
      <c r="ED87" s="158"/>
      <c r="EE87" s="158"/>
      <c r="EF87" s="158"/>
      <c r="EG87" s="158"/>
      <c r="EH87" s="158"/>
      <c r="EI87" s="159"/>
      <c r="EJ87" s="165"/>
      <c r="EK87" s="166"/>
      <c r="EL87" s="184"/>
      <c r="EM87" s="188"/>
      <c r="EN87" s="189"/>
      <c r="EO87" s="189"/>
      <c r="EP87" s="189"/>
      <c r="EQ87" s="189"/>
      <c r="ER87" s="189"/>
      <c r="ES87" s="189"/>
      <c r="ET87" s="189"/>
      <c r="EU87" s="189"/>
      <c r="EV87" s="189"/>
      <c r="EW87" s="189"/>
      <c r="EX87" s="189"/>
      <c r="EY87" s="189"/>
      <c r="EZ87" s="189"/>
      <c r="FA87" s="190"/>
      <c r="FB87" s="172"/>
      <c r="FC87" s="173"/>
      <c r="FD87" s="336"/>
      <c r="FE87" s="173"/>
      <c r="FF87" s="336"/>
      <c r="FG87" s="173"/>
      <c r="FH87" s="336"/>
      <c r="FI87" s="173"/>
      <c r="FJ87" s="336"/>
      <c r="FK87" s="338"/>
      <c r="FL87" s="174"/>
      <c r="FM87" s="3"/>
    </row>
    <row r="88" spans="1:169" ht="11.25" customHeight="1">
      <c r="A88" s="192"/>
      <c r="B88" s="193"/>
      <c r="C88" s="196"/>
      <c r="D88" s="199"/>
      <c r="E88" s="200"/>
      <c r="F88" s="199"/>
      <c r="G88" s="200"/>
      <c r="H88" s="199"/>
      <c r="I88" s="200"/>
      <c r="J88" s="199"/>
      <c r="K88" s="200"/>
      <c r="L88" s="199"/>
      <c r="M88" s="209"/>
      <c r="N88" s="69" t="str">
        <f>IF(CF66&lt;&gt;"",IF(ISERROR(AND(BV70="",BX70="",BZ70="",CB70="",CD70="")),"E",IF(AND(BV70="",BX70="",BZ70="",CB70="",CD70=""),"","E")),"")</f>
        <v/>
      </c>
      <c r="O88" s="192"/>
      <c r="P88" s="193"/>
      <c r="Q88" s="196"/>
      <c r="R88" s="199"/>
      <c r="S88" s="200"/>
      <c r="T88" s="199"/>
      <c r="U88" s="200"/>
      <c r="V88" s="199"/>
      <c r="W88" s="200"/>
      <c r="X88" s="199"/>
      <c r="Y88" s="200"/>
      <c r="Z88" s="199"/>
      <c r="AA88" s="209"/>
      <c r="AB88" s="69" t="str">
        <f>IF(DV66&lt;&gt;"",IF(ISERROR(AND(DL70="",DN70="",DP70="",DQ70="",DT70="")),"E",IF(AND(DL70="",DN70="",DP70="",DR70="",DT70=""),"","E")),"")</f>
        <v/>
      </c>
      <c r="AC88" s="192"/>
      <c r="AD88" s="193"/>
      <c r="AE88" s="196"/>
      <c r="AF88" s="199"/>
      <c r="AG88" s="200"/>
      <c r="AH88" s="199"/>
      <c r="AI88" s="200"/>
      <c r="AJ88" s="199"/>
      <c r="AK88" s="200"/>
      <c r="AL88" s="199"/>
      <c r="AM88" s="200"/>
      <c r="AN88" s="199"/>
      <c r="AO88" s="209"/>
      <c r="AP88" s="69" t="str">
        <f>IF(FL66&lt;&gt;"",IF(ISERROR(AND(FB70="",FD70="",FF70="",FH70="",FJ70="")),"E",IF(AND(FB70="",FD70="",FF70="",FH70="",FJ70=""),"","E")),"")</f>
        <v/>
      </c>
      <c r="AQ88" s="157"/>
      <c r="AR88" s="158"/>
      <c r="AS88" s="158"/>
      <c r="AT88" s="158"/>
      <c r="AU88" s="158"/>
      <c r="AV88" s="158"/>
      <c r="AW88" s="158"/>
      <c r="AX88" s="158"/>
      <c r="AY88" s="158"/>
      <c r="AZ88" s="158"/>
      <c r="BA88" s="158"/>
      <c r="BB88" s="158"/>
      <c r="BC88" s="159"/>
      <c r="BD88" s="165"/>
      <c r="BE88" s="166"/>
      <c r="BF88" s="175" t="str">
        <f>C97</f>
        <v>E</v>
      </c>
      <c r="BG88" s="177" t="str">
        <f>IF(VLOOKUP($BF88,$A72:$C84,3,FALSE)=0,"",CONCATENATE(VLOOKUP(VLOOKUP($BF88,$A72:$C84,3,FALSE),Players!$J:$N,4,FALSE)," ",VLOOKUP($BF88,$A72:$C84,3,FALSE)," ",IF(ISERROR(VLOOKUP(VLOOKUP($BF88,$A72:$C84,3,FALSE),Players!$J:$N,5,FALSE)),"()",CONCATENATE("(",VLOOKUP(VLOOKUP($BF88,$A72:$C84,3,FALSE),Players!$J:$N,5,FALSE),")"))))</f>
        <v/>
      </c>
      <c r="BH88" s="178"/>
      <c r="BI88" s="178"/>
      <c r="BJ88" s="178"/>
      <c r="BK88" s="178"/>
      <c r="BL88" s="178"/>
      <c r="BM88" s="178"/>
      <c r="BN88" s="178"/>
      <c r="BO88" s="178"/>
      <c r="BP88" s="178"/>
      <c r="BQ88" s="178"/>
      <c r="BR88" s="178"/>
      <c r="BS88" s="178"/>
      <c r="BT88" s="178"/>
      <c r="BU88" s="179"/>
      <c r="BV88" s="150" t="str">
        <f>IF(D97&lt;&gt;"",D97,"")</f>
        <v/>
      </c>
      <c r="BW88" s="151"/>
      <c r="BX88" s="288" t="str">
        <f>IF(F97&lt;&gt;"",F97,"")</f>
        <v/>
      </c>
      <c r="BY88" s="151"/>
      <c r="BZ88" s="288" t="str">
        <f>IF(H97&lt;&gt;"",H97,"")</f>
        <v/>
      </c>
      <c r="CA88" s="151"/>
      <c r="CB88" s="288" t="str">
        <f>IF(J97&lt;&gt;"",J97,"")</f>
        <v/>
      </c>
      <c r="CC88" s="151"/>
      <c r="CD88" s="288" t="str">
        <f>IF(L97&lt;&gt;"",L97,"")</f>
        <v/>
      </c>
      <c r="CE88" s="332"/>
      <c r="CF88" s="174" t="str">
        <f>IF($CF86&lt;&gt;"",IF(CF86="W","L","W"),"")</f>
        <v/>
      </c>
      <c r="CG88" s="157"/>
      <c r="CH88" s="158"/>
      <c r="CI88" s="158"/>
      <c r="CJ88" s="158"/>
      <c r="CK88" s="158"/>
      <c r="CL88" s="158"/>
      <c r="CM88" s="158"/>
      <c r="CN88" s="158"/>
      <c r="CO88" s="158"/>
      <c r="CP88" s="158"/>
      <c r="CQ88" s="158"/>
      <c r="CR88" s="158"/>
      <c r="CS88" s="159"/>
      <c r="CT88" s="165"/>
      <c r="CU88" s="166"/>
      <c r="CV88" s="175" t="str">
        <f>Q97</f>
        <v>D</v>
      </c>
      <c r="CW88" s="177" t="str">
        <f>IF(VLOOKUP($CV88,$A72:$C84,3,FALSE)=0,"",CONCATENATE(VLOOKUP(VLOOKUP($CV88,$A72:$C84,3,FALSE),Players!$J:$N,4,FALSE)," ",VLOOKUP($CV88,$A72:$C84,3,FALSE)," ",IF(ISERROR(VLOOKUP(VLOOKUP($CV88,$A72:$C84,3,FALSE),Players!$J:$N,5,FALSE)),"()",CONCATENATE("(",VLOOKUP(VLOOKUP($CV88,$A72:$C84,3,FALSE),Players!$J:$N,5,FALSE),")"))))</f>
        <v/>
      </c>
      <c r="CX88" s="178"/>
      <c r="CY88" s="178"/>
      <c r="CZ88" s="178"/>
      <c r="DA88" s="178"/>
      <c r="DB88" s="178"/>
      <c r="DC88" s="178"/>
      <c r="DD88" s="178"/>
      <c r="DE88" s="178"/>
      <c r="DF88" s="178"/>
      <c r="DG88" s="178"/>
      <c r="DH88" s="178"/>
      <c r="DI88" s="178"/>
      <c r="DJ88" s="178"/>
      <c r="DK88" s="179"/>
      <c r="DL88" s="150" t="str">
        <f>IF(R97&lt;&gt;"",R97,"")</f>
        <v/>
      </c>
      <c r="DM88" s="151"/>
      <c r="DN88" s="288" t="str">
        <f>IF(T97&lt;&gt;"",T97,"")</f>
        <v/>
      </c>
      <c r="DO88" s="151"/>
      <c r="DP88" s="288" t="str">
        <f>IF(V97&lt;&gt;"",V97,"")</f>
        <v/>
      </c>
      <c r="DQ88" s="151"/>
      <c r="DR88" s="288" t="str">
        <f>IF(X97&lt;&gt;"",X97,"")</f>
        <v/>
      </c>
      <c r="DS88" s="151"/>
      <c r="DT88" s="288" t="str">
        <f>IF(Z97&lt;&gt;"",Z97,"")</f>
        <v/>
      </c>
      <c r="DU88" s="332"/>
      <c r="DV88" s="174" t="str">
        <f>IF($DV86&lt;&gt;"",IF(DV86="W","L","W"),"")</f>
        <v/>
      </c>
      <c r="DW88" s="157"/>
      <c r="DX88" s="158"/>
      <c r="DY88" s="158"/>
      <c r="DZ88" s="158"/>
      <c r="EA88" s="158"/>
      <c r="EB88" s="158"/>
      <c r="EC88" s="158"/>
      <c r="ED88" s="158"/>
      <c r="EE88" s="158"/>
      <c r="EF88" s="158"/>
      <c r="EG88" s="158"/>
      <c r="EH88" s="158"/>
      <c r="EI88" s="159"/>
      <c r="EJ88" s="165"/>
      <c r="EK88" s="166"/>
      <c r="EL88" s="175" t="str">
        <f>AE97</f>
        <v>G</v>
      </c>
      <c r="EM88" s="177" t="str">
        <f>IF(VLOOKUP($EL88,$A72:$C84,3,FALSE)=0,"",CONCATENATE(VLOOKUP(VLOOKUP($EL88,$A72:$C84,3,FALSE),Players!$J:$N,4,FALSE)," ",VLOOKUP($EL88,$A72:$C84,3,FALSE)," ",IF(ISERROR(VLOOKUP(VLOOKUP($EL88,$A72:$C84,3,FALSE),Players!$J:$N,5,FALSE)),"()",CONCATENATE("(",VLOOKUP(VLOOKUP($EL88,$A72:$C84,3,FALSE),Players!$J:$N,5,FALSE),")"))))</f>
        <v/>
      </c>
      <c r="EN88" s="178"/>
      <c r="EO88" s="178"/>
      <c r="EP88" s="178"/>
      <c r="EQ88" s="178"/>
      <c r="ER88" s="178"/>
      <c r="ES88" s="178"/>
      <c r="ET88" s="178"/>
      <c r="EU88" s="178"/>
      <c r="EV88" s="178"/>
      <c r="EW88" s="178"/>
      <c r="EX88" s="178"/>
      <c r="EY88" s="178"/>
      <c r="EZ88" s="178"/>
      <c r="FA88" s="179"/>
      <c r="FB88" s="150" t="str">
        <f>IF(AF97&lt;&gt;"",AF97,"")</f>
        <v/>
      </c>
      <c r="FC88" s="151"/>
      <c r="FD88" s="288" t="str">
        <f>IF(AH97&lt;&gt;"",AH97,"")</f>
        <v/>
      </c>
      <c r="FE88" s="151"/>
      <c r="FF88" s="288" t="str">
        <f>IF(AJ97&lt;&gt;"",AJ97,"")</f>
        <v/>
      </c>
      <c r="FG88" s="151"/>
      <c r="FH88" s="288" t="str">
        <f>IF(AL97&lt;&gt;"",AL97,"")</f>
        <v/>
      </c>
      <c r="FI88" s="151"/>
      <c r="FJ88" s="288" t="str">
        <f>IF(AN97&lt;&gt;"",AN97,"")</f>
        <v/>
      </c>
      <c r="FK88" s="332"/>
      <c r="FL88" s="174" t="str">
        <f>IF($FL86&lt;&gt;"",IF(FL86="W","L","W"),"")</f>
        <v/>
      </c>
      <c r="FM88" s="3"/>
    </row>
    <row r="89" spans="1:169" ht="11.25" customHeight="1" thickBot="1">
      <c r="A89" s="192"/>
      <c r="B89" s="193"/>
      <c r="C89" s="175" t="str">
        <f>IF($D68="1P","G","G")</f>
        <v>G</v>
      </c>
      <c r="D89" s="201"/>
      <c r="E89" s="202"/>
      <c r="F89" s="201"/>
      <c r="G89" s="202"/>
      <c r="H89" s="201"/>
      <c r="I89" s="202"/>
      <c r="J89" s="201"/>
      <c r="K89" s="202"/>
      <c r="L89" s="201"/>
      <c r="M89" s="205"/>
      <c r="N89" s="69" t="str">
        <f>IF(CF66&lt;&gt;"",IF(ISERROR(AND(BV70="",BX70="",BZ70="",CB70="",CD70="")),"E",IF(AND(BV70="",BX70="",BZ70="",CB70="",CD70=""),"","E")),"")</f>
        <v/>
      </c>
      <c r="O89" s="192"/>
      <c r="P89" s="193"/>
      <c r="Q89" s="350" t="str">
        <f>IF($D68="1P","G","F")</f>
        <v>F</v>
      </c>
      <c r="R89" s="201"/>
      <c r="S89" s="202"/>
      <c r="T89" s="201"/>
      <c r="U89" s="202"/>
      <c r="V89" s="201"/>
      <c r="W89" s="202"/>
      <c r="X89" s="201"/>
      <c r="Y89" s="202"/>
      <c r="Z89" s="201"/>
      <c r="AA89" s="205"/>
      <c r="AB89" s="69" t="str">
        <f>IF(DV66&lt;&gt;"",IF(ISERROR(AND(DL70="",DN70="",DP70="",DQ70="",DT70="")),"E",IF(AND(DL70="",DN70="",DP70="",DR70="",DT70=""),"","E")),"")</f>
        <v/>
      </c>
      <c r="AC89" s="192"/>
      <c r="AD89" s="193"/>
      <c r="AE89" s="175" t="str">
        <f>IF($D68="1P","F","G")</f>
        <v>G</v>
      </c>
      <c r="AF89" s="201"/>
      <c r="AG89" s="202"/>
      <c r="AH89" s="201"/>
      <c r="AI89" s="202"/>
      <c r="AJ89" s="201"/>
      <c r="AK89" s="202"/>
      <c r="AL89" s="201"/>
      <c r="AM89" s="202"/>
      <c r="AN89" s="201"/>
      <c r="AO89" s="205"/>
      <c r="AP89" s="69" t="str">
        <f>IF(FL66&lt;&gt;"",IF(ISERROR(AND(FB70="",FD70="",FF70="",FH70="",FJ70="")),"E",IF(AND(FB70="",FD70="",FF70="",FH70="",FJ70=""),"","E")),"")</f>
        <v/>
      </c>
      <c r="AQ89" s="160"/>
      <c r="AR89" s="161"/>
      <c r="AS89" s="161"/>
      <c r="AT89" s="161"/>
      <c r="AU89" s="161"/>
      <c r="AV89" s="161"/>
      <c r="AW89" s="161"/>
      <c r="AX89" s="161"/>
      <c r="AY89" s="161"/>
      <c r="AZ89" s="161"/>
      <c r="BA89" s="161"/>
      <c r="BB89" s="161"/>
      <c r="BC89" s="162"/>
      <c r="BD89" s="167"/>
      <c r="BE89" s="168"/>
      <c r="BF89" s="176"/>
      <c r="BG89" s="180"/>
      <c r="BH89" s="181"/>
      <c r="BI89" s="181"/>
      <c r="BJ89" s="181"/>
      <c r="BK89" s="181"/>
      <c r="BL89" s="181"/>
      <c r="BM89" s="181"/>
      <c r="BN89" s="181"/>
      <c r="BO89" s="181"/>
      <c r="BP89" s="181"/>
      <c r="BQ89" s="181"/>
      <c r="BR89" s="181"/>
      <c r="BS89" s="181"/>
      <c r="BT89" s="181"/>
      <c r="BU89" s="182"/>
      <c r="BV89" s="152"/>
      <c r="BW89" s="153"/>
      <c r="BX89" s="333"/>
      <c r="BY89" s="153"/>
      <c r="BZ89" s="333"/>
      <c r="CA89" s="153"/>
      <c r="CB89" s="333"/>
      <c r="CC89" s="153"/>
      <c r="CD89" s="333"/>
      <c r="CE89" s="334"/>
      <c r="CF89" s="174"/>
      <c r="CG89" s="160"/>
      <c r="CH89" s="161"/>
      <c r="CI89" s="161"/>
      <c r="CJ89" s="161"/>
      <c r="CK89" s="161"/>
      <c r="CL89" s="161"/>
      <c r="CM89" s="161"/>
      <c r="CN89" s="161"/>
      <c r="CO89" s="161"/>
      <c r="CP89" s="161"/>
      <c r="CQ89" s="161"/>
      <c r="CR89" s="161"/>
      <c r="CS89" s="162"/>
      <c r="CT89" s="167"/>
      <c r="CU89" s="168"/>
      <c r="CV89" s="176"/>
      <c r="CW89" s="180"/>
      <c r="CX89" s="181"/>
      <c r="CY89" s="181"/>
      <c r="CZ89" s="181"/>
      <c r="DA89" s="181"/>
      <c r="DB89" s="181"/>
      <c r="DC89" s="181"/>
      <c r="DD89" s="181"/>
      <c r="DE89" s="181"/>
      <c r="DF89" s="181"/>
      <c r="DG89" s="181"/>
      <c r="DH89" s="181"/>
      <c r="DI89" s="181"/>
      <c r="DJ89" s="181"/>
      <c r="DK89" s="182"/>
      <c r="DL89" s="152"/>
      <c r="DM89" s="153"/>
      <c r="DN89" s="333"/>
      <c r="DO89" s="153"/>
      <c r="DP89" s="333"/>
      <c r="DQ89" s="153"/>
      <c r="DR89" s="333"/>
      <c r="DS89" s="153"/>
      <c r="DT89" s="333"/>
      <c r="DU89" s="334"/>
      <c r="DV89" s="174"/>
      <c r="DW89" s="160"/>
      <c r="DX89" s="161"/>
      <c r="DY89" s="161"/>
      <c r="DZ89" s="161"/>
      <c r="EA89" s="161"/>
      <c r="EB89" s="161"/>
      <c r="EC89" s="161"/>
      <c r="ED89" s="161"/>
      <c r="EE89" s="161"/>
      <c r="EF89" s="161"/>
      <c r="EG89" s="161"/>
      <c r="EH89" s="161"/>
      <c r="EI89" s="162"/>
      <c r="EJ89" s="167"/>
      <c r="EK89" s="168"/>
      <c r="EL89" s="176"/>
      <c r="EM89" s="180"/>
      <c r="EN89" s="181"/>
      <c r="EO89" s="181"/>
      <c r="EP89" s="181"/>
      <c r="EQ89" s="181"/>
      <c r="ER89" s="181"/>
      <c r="ES89" s="181"/>
      <c r="ET89" s="181"/>
      <c r="EU89" s="181"/>
      <c r="EV89" s="181"/>
      <c r="EW89" s="181"/>
      <c r="EX89" s="181"/>
      <c r="EY89" s="181"/>
      <c r="EZ89" s="181"/>
      <c r="FA89" s="182"/>
      <c r="FB89" s="152"/>
      <c r="FC89" s="153"/>
      <c r="FD89" s="333"/>
      <c r="FE89" s="153"/>
      <c r="FF89" s="333"/>
      <c r="FG89" s="153"/>
      <c r="FH89" s="333"/>
      <c r="FI89" s="153"/>
      <c r="FJ89" s="333"/>
      <c r="FK89" s="334"/>
      <c r="FL89" s="174"/>
      <c r="FM89" s="3"/>
    </row>
    <row r="90" spans="1:169" ht="11.25" customHeight="1" thickBot="1">
      <c r="A90" s="194"/>
      <c r="B90" s="195"/>
      <c r="C90" s="207"/>
      <c r="D90" s="203"/>
      <c r="E90" s="204"/>
      <c r="F90" s="203"/>
      <c r="G90" s="204"/>
      <c r="H90" s="203"/>
      <c r="I90" s="204"/>
      <c r="J90" s="203"/>
      <c r="K90" s="204"/>
      <c r="L90" s="203"/>
      <c r="M90" s="206"/>
      <c r="N90" s="69" t="str">
        <f>IF(CF68&lt;&gt;"",IF(CF68="W",IF(SUM(IF(D89&gt;D87,1,0),IF(F89&gt;F87,1,0),IF(H89&gt;H87,1,0),IF(J89&gt;J87,1,0),IF(L89&gt;L87,1,0))&lt;&gt;3,"E",""),""),"")</f>
        <v/>
      </c>
      <c r="O90" s="194"/>
      <c r="P90" s="195"/>
      <c r="Q90" s="207"/>
      <c r="R90" s="203"/>
      <c r="S90" s="204"/>
      <c r="T90" s="203"/>
      <c r="U90" s="204"/>
      <c r="V90" s="203"/>
      <c r="W90" s="204"/>
      <c r="X90" s="203"/>
      <c r="Y90" s="204"/>
      <c r="Z90" s="203"/>
      <c r="AA90" s="206"/>
      <c r="AB90" s="69" t="str">
        <f>IF(DV68&lt;&gt;"",IF(DV68="W",IF(SUM(IF(R89&gt;R87,1,0),IF(T89&gt;T87,1,0),IF(V89&gt;V87,1,0),IF(X89&gt;X87,1,0),IF(Z89&gt;Z87,1,0))&lt;&gt;3,"E",""),""),"")</f>
        <v/>
      </c>
      <c r="AC90" s="194"/>
      <c r="AD90" s="195"/>
      <c r="AE90" s="207"/>
      <c r="AF90" s="203"/>
      <c r="AG90" s="204"/>
      <c r="AH90" s="203"/>
      <c r="AI90" s="204"/>
      <c r="AJ90" s="203"/>
      <c r="AK90" s="204"/>
      <c r="AL90" s="203"/>
      <c r="AM90" s="204"/>
      <c r="AN90" s="203"/>
      <c r="AO90" s="206"/>
      <c r="AP90" s="69" t="str">
        <f>IF(FL68&lt;&gt;"",IF(FL68="W",IF(SUM(IF(AF89&gt;AF87,1,0),IF(AH89&gt;AH87,1,0),IF(AJ89&gt;AJ87,1,0),IF(AL89&gt;AL87,1,0),IF(AN89&gt;AN87,1,0))&lt;&gt;3,"E",""),""),"")</f>
        <v/>
      </c>
      <c r="AQ90" s="126"/>
      <c r="AR90" s="126"/>
      <c r="AS90" s="126"/>
      <c r="AT90" s="126"/>
      <c r="AU90" s="126"/>
      <c r="AV90" s="126"/>
      <c r="AW90" s="126"/>
      <c r="AX90" s="126"/>
      <c r="AY90" s="126"/>
      <c r="AZ90" s="126"/>
      <c r="BA90" s="126"/>
      <c r="BB90" s="126"/>
      <c r="BC90" s="126"/>
      <c r="BV90" s="169" t="str">
        <f>IF(CF86&lt;&gt;"",IF(AND(AND(BV86&gt;-1,BV88&gt;-1),OR(BV86&gt;10,BV88&gt;10),ABS(BV86-BV88)&gt;1,IF(OR(BV86&gt;11,BV88&gt;11),ABS(BV86-BV88)=2,TRUE),BV86=INT(BV86),BV88=INT(BV88)),"","Error"),"")</f>
        <v/>
      </c>
      <c r="BW90" s="169"/>
      <c r="BX90" s="169" t="str">
        <f>IF(CF86&lt;&gt;"",IF(AND(AND(BX86&gt;-1,BX88&gt;-1),OR(BX86&gt;10,BX88&gt;10),ABS(BX86-BX88)&gt;1,IF(OR(BX86&gt;11,BX88&gt;11),ABS(BX86-BX88)=2,TRUE),BX86=INT(BX86),BX88=INT(BX88)),"","Error"),"")</f>
        <v/>
      </c>
      <c r="BY90" s="169"/>
      <c r="BZ90" s="169" t="str">
        <f>IF(CF86&lt;&gt;"",IF(AND(AND(BZ86&gt;-1,BZ88&gt;-1),OR(BZ86&gt;10,BZ88&gt;10),ABS(BZ86-BZ88)&gt;1,IF(OR(BZ86&gt;11,BZ88&gt;11),ABS(BZ86-BZ88)=2,TRUE),BZ86=INT(BZ86),BZ88=INT(BZ88)),"","Error"),"")</f>
        <v/>
      </c>
      <c r="CA90" s="169"/>
      <c r="CB90" s="169" t="str">
        <f>IF(AND(CF86&lt;&gt;"",CB86&lt;&gt;""),IF(AND(AND(CB86&gt;-1,CB88&gt;-1),OR(CB86&gt;10,CB88&gt;10),ABS(CB86-CB88)&gt;1,IF(OR(CB86&gt;11,CB88&gt;11),ABS(CB86-CB88)=2,TRUE),CB86=INT(CB86),CB88=INT(CB88)),"","Error"),"")</f>
        <v/>
      </c>
      <c r="CC90" s="169"/>
      <c r="CD90" s="169" t="str">
        <f>IF(AND(CF86&lt;&gt;"",CD86&lt;&gt;""),IF(AND(AND(CD86&gt;-1,CD88&gt;-1),OR(CD86&gt;10,CD88&gt;10),ABS(CD86-CD88)&gt;1,IF(OR(CD86&gt;11,CD88&gt;11),ABS(CD86-CD88)=2,TRUE),CD86=INT(CD86),CD88=INT(CD88)),"","Error"),"")</f>
        <v/>
      </c>
      <c r="CE90" s="169"/>
      <c r="CG90" s="126"/>
      <c r="CH90" s="126"/>
      <c r="CI90" s="126"/>
      <c r="CJ90" s="126"/>
      <c r="CK90" s="126"/>
      <c r="CL90" s="126"/>
      <c r="CM90" s="126"/>
      <c r="CN90" s="126"/>
      <c r="CO90" s="126"/>
      <c r="CP90" s="126"/>
      <c r="CQ90" s="126"/>
      <c r="CR90" s="126"/>
      <c r="CS90" s="126"/>
      <c r="DL90" s="169" t="str">
        <f>IF(DV86&lt;&gt;"",IF(AND(AND(DL86&gt;-1,DL88&gt;-1),OR(DL86&gt;10,DL88&gt;10),ABS(DL86-DL88)&gt;1,IF(OR(DL86&gt;11,DL88&gt;11),ABS(DL86-DL88)=2,TRUE),DL86=INT(DL86),DL88=INT(DL88)),"","Error"),"")</f>
        <v/>
      </c>
      <c r="DM90" s="169"/>
      <c r="DN90" s="169" t="str">
        <f>IF(DV86&lt;&gt;"",IF(AND(AND(DN86&gt;-1,DN88&gt;-1),OR(DN86&gt;10,DN88&gt;10),ABS(DN86-DN88)&gt;1,IF(OR(DN86&gt;11,DN88&gt;11),ABS(DN86-DN88)=2,TRUE),DN86=INT(DN86),DN88=INT(DN88)),"","Error"),"")</f>
        <v/>
      </c>
      <c r="DO90" s="169"/>
      <c r="DP90" s="169" t="str">
        <f>IF(DV86&lt;&gt;"",IF(AND(AND(DP86&gt;-1,DP88&gt;-1),OR(DP86&gt;10,DP88&gt;10),ABS(DP86-DP88)&gt;1,IF(OR(DP86&gt;11,DP88&gt;11),ABS(DP86-DP88)=2,TRUE),DP86=INT(DP86),DP88=INT(DP88)),"","Error"),"")</f>
        <v/>
      </c>
      <c r="DQ90" s="169"/>
      <c r="DR90" s="169" t="str">
        <f>IF(AND(DV86&lt;&gt;"",DR86&lt;&gt;""),IF(AND(AND(DR86&gt;-1,DR88&gt;-1),OR(DR86&gt;10,DR88&gt;10),ABS(DR86-DR88)&gt;1,IF(OR(DR86&gt;11,DR88&gt;11),ABS(DR86-DR88)=2,TRUE),DR86=INT(DR86),DR88=INT(DR88)),"","Error"),"")</f>
        <v/>
      </c>
      <c r="DS90" s="169"/>
      <c r="DT90" s="169" t="str">
        <f>IF(AND(DV86&lt;&gt;"",DT86&lt;&gt;""),IF(AND(AND(DT86&gt;-1,DT88&gt;-1),OR(DT86&gt;10,DT88&gt;10),ABS(DT86-DT88)&gt;1,IF(OR(DT86&gt;11,DT88&gt;11),ABS(DT86-DT88)=2,TRUE),DT86=INT(DT86),DT88=INT(DT88)),"","Error"),"")</f>
        <v/>
      </c>
      <c r="DU90" s="169"/>
      <c r="DV90" s="3"/>
      <c r="DW90" s="126"/>
      <c r="DX90" s="126"/>
      <c r="DY90" s="126"/>
      <c r="DZ90" s="126"/>
      <c r="EA90" s="126"/>
      <c r="EB90" s="126"/>
      <c r="EC90" s="126"/>
      <c r="ED90" s="126"/>
      <c r="EE90" s="126"/>
      <c r="EF90" s="126"/>
      <c r="EG90" s="126"/>
      <c r="EH90" s="126"/>
      <c r="EI90" s="126"/>
      <c r="FB90" s="169" t="str">
        <f>IF(FL86&lt;&gt;"",IF(AND(AND(FB86&gt;-1,FB88&gt;-1),OR(FB86&gt;10,FB88&gt;10),ABS(FB86-FB88)&gt;1,IF(OR(FB86&gt;11,FB88&gt;11),ABS(FB86-FB88)=2,TRUE),FB86=INT(FB86),FB88=INT(FB88)),"","Error"),"")</f>
        <v/>
      </c>
      <c r="FC90" s="169"/>
      <c r="FD90" s="169" t="str">
        <f>IF(FL86&lt;&gt;"",IF(AND(AND(FD86&gt;-1,FD88&gt;-1),OR(FD86&gt;10,FD88&gt;10),ABS(FD86-FD88)&gt;1,IF(OR(FD86&gt;11,FD88&gt;11),ABS(FD86-FD88)=2,TRUE),FD86=INT(FD86),FD88=INT(FD88)),"","Error"),"")</f>
        <v/>
      </c>
      <c r="FE90" s="169"/>
      <c r="FF90" s="169" t="str">
        <f>IF(FL86&lt;&gt;"",IF(AND(AND(FF86&gt;-1,FF88&gt;-1),OR(FF86&gt;10,FF88&gt;10),ABS(FF86-FF88)&gt;1,IF(OR(FF86&gt;11,FF88&gt;11),ABS(FF86-FF88)=2,TRUE),FF86=INT(FF86),FF88=INT(FF88)),"","Error"),"")</f>
        <v/>
      </c>
      <c r="FG90" s="169"/>
      <c r="FH90" s="169" t="str">
        <f>IF(AND(FL86&lt;&gt;"",FH86&lt;&gt;""),IF(AND(AND(FH86&gt;-1,FH88&gt;-1),OR(FH86&gt;10,FH88&gt;10),ABS(FH86-FH88)&gt;1,IF(OR(FH86&gt;11,FH88&gt;11),ABS(FH86-FH88)=2,TRUE),FH86=INT(FH86),FH88=INT(FH88)),"","Error"),"")</f>
        <v/>
      </c>
      <c r="FI90" s="169"/>
      <c r="FJ90" s="169" t="str">
        <f>IF(AND(FL86&lt;&gt;"",FJ86&lt;&gt;""),IF(AND(AND(FJ86&gt;-1,FJ88&gt;-1),OR(FJ86&gt;10,FJ88&gt;10),ABS(FJ86-FJ88)&gt;1,IF(OR(FJ86&gt;11,FJ88&gt;11),ABS(FJ86-FJ88)=2,TRUE),FJ86=INT(FJ86),FJ88=INT(FJ88)),"","Error"),"")</f>
        <v/>
      </c>
      <c r="FK90" s="169"/>
      <c r="FL90" s="3"/>
      <c r="FM90" s="3"/>
    </row>
    <row r="91" spans="1:169" ht="11.25" customHeight="1">
      <c r="A91" s="170">
        <v>2</v>
      </c>
      <c r="B91" s="191"/>
      <c r="C91" s="183" t="str">
        <f>IF($D68="1P","C","C")</f>
        <v>C</v>
      </c>
      <c r="D91" s="197"/>
      <c r="E91" s="198"/>
      <c r="F91" s="197"/>
      <c r="G91" s="198"/>
      <c r="H91" s="197"/>
      <c r="I91" s="198"/>
      <c r="J91" s="197"/>
      <c r="K91" s="198"/>
      <c r="L91" s="197"/>
      <c r="M91" s="208"/>
      <c r="N91" s="69" t="str">
        <f>IF(CF76&lt;&gt;"",IF(CF76="W",IF(SUM(IF(D91&gt;D93,1,0),IF(F91&gt;F93,1,0),IF(H91&gt;H93,1,0),IF(J91&gt;J93,1,0),IF(L91&gt;L93,1,0))&lt;&gt;3,"E",""),""),"")</f>
        <v/>
      </c>
      <c r="O91" s="170">
        <v>9</v>
      </c>
      <c r="P91" s="191"/>
      <c r="Q91" s="183" t="str">
        <f>IF($D68="1P","B","C")</f>
        <v>C</v>
      </c>
      <c r="R91" s="197"/>
      <c r="S91" s="198"/>
      <c r="T91" s="197"/>
      <c r="U91" s="198"/>
      <c r="V91" s="197"/>
      <c r="W91" s="198"/>
      <c r="X91" s="197"/>
      <c r="Y91" s="198"/>
      <c r="Z91" s="197"/>
      <c r="AA91" s="208"/>
      <c r="AB91" s="69" t="str">
        <f>IF(DV76&lt;&gt;"",IF(DV76="W",IF(SUM(IF(R91&gt;R93,1,0),IF(T91&gt;T93,1,0),IF(V91&gt;V93,1,0),IF(X91&gt;X93,1,0),IF(Z91&gt;Z93,1,0))&lt;&gt;3,"E",""),""),"")</f>
        <v/>
      </c>
      <c r="AC91" s="170">
        <v>16</v>
      </c>
      <c r="AD91" s="191"/>
      <c r="AE91" s="183" t="str">
        <f>IF($D68="1P","A","A")</f>
        <v>A</v>
      </c>
      <c r="AF91" s="197"/>
      <c r="AG91" s="198"/>
      <c r="AH91" s="197"/>
      <c r="AI91" s="198"/>
      <c r="AJ91" s="197"/>
      <c r="AK91" s="198"/>
      <c r="AL91" s="197"/>
      <c r="AM91" s="198"/>
      <c r="AN91" s="197"/>
      <c r="AO91" s="208"/>
      <c r="AP91" s="69" t="str">
        <f>IF(FL76&lt;&gt;"",IF(FL76="W",IF(SUM(IF(AF91&gt;AF93,1,0),IF(AH91&gt;AH93,1,0),IF(AJ91&gt;AJ93,1,0),IF(AL91&gt;AL93,1,0),IF(AN91&gt;AN93,1,0))&lt;&gt;3,"E",""),""),"")</f>
        <v/>
      </c>
      <c r="AQ91" s="126"/>
      <c r="AR91" s="126"/>
      <c r="AS91" s="126"/>
      <c r="AT91" s="126"/>
      <c r="AU91" s="126"/>
      <c r="AV91" s="126"/>
      <c r="AW91" s="126"/>
      <c r="AX91" s="126"/>
      <c r="AY91" s="126"/>
      <c r="AZ91" s="126"/>
      <c r="BA91" s="126"/>
      <c r="BB91" s="126"/>
      <c r="BC91" s="126"/>
      <c r="CG91" s="126"/>
      <c r="CH91" s="126"/>
      <c r="CI91" s="126"/>
      <c r="CJ91" s="126"/>
      <c r="CK91" s="126"/>
      <c r="CL91" s="126"/>
      <c r="CM91" s="126"/>
      <c r="CN91" s="126"/>
      <c r="CO91" s="126"/>
      <c r="CP91" s="126"/>
      <c r="CQ91" s="126"/>
      <c r="CR91" s="126"/>
      <c r="CS91" s="126"/>
      <c r="DV91" s="3"/>
      <c r="DW91" s="126"/>
      <c r="DX91" s="126"/>
      <c r="DY91" s="126"/>
      <c r="DZ91" s="126"/>
      <c r="EA91" s="126"/>
      <c r="EB91" s="126"/>
      <c r="EC91" s="126"/>
      <c r="ED91" s="126"/>
      <c r="EE91" s="126"/>
      <c r="EF91" s="126"/>
      <c r="EG91" s="126"/>
      <c r="EH91" s="126"/>
      <c r="EI91" s="126"/>
      <c r="FL91" s="3"/>
      <c r="FM91" s="3"/>
    </row>
    <row r="92" spans="1:169" ht="11.25" customHeight="1">
      <c r="A92" s="192"/>
      <c r="B92" s="193"/>
      <c r="C92" s="196"/>
      <c r="D92" s="199"/>
      <c r="E92" s="200"/>
      <c r="F92" s="199"/>
      <c r="G92" s="200"/>
      <c r="H92" s="199"/>
      <c r="I92" s="200"/>
      <c r="J92" s="199"/>
      <c r="K92" s="200"/>
      <c r="L92" s="199"/>
      <c r="M92" s="209"/>
      <c r="N92" s="69" t="str">
        <f>IF(CF76&lt;&gt;"",IF(ISERROR(AND(BV80="",BX80="",BZ80="",CB80="",CD80="")),"E",IF(AND(BV80="",BX80="",BZ80="",CB80="",CD80=""),"","E")),"")</f>
        <v/>
      </c>
      <c r="O92" s="192"/>
      <c r="P92" s="193"/>
      <c r="Q92" s="196"/>
      <c r="R92" s="199"/>
      <c r="S92" s="200"/>
      <c r="T92" s="199"/>
      <c r="U92" s="200"/>
      <c r="V92" s="199"/>
      <c r="W92" s="200"/>
      <c r="X92" s="199"/>
      <c r="Y92" s="200"/>
      <c r="Z92" s="199"/>
      <c r="AA92" s="209"/>
      <c r="AB92" s="69" t="str">
        <f>IF(DV76&lt;&gt;"",IF(ISERROR(AND(DL80="",DN80="",DP80="",DQ80="",DT80="")),"E",IF(AND(DL80="",DN80="",DP80="",DR80="",DT80=""),"","E")),"")</f>
        <v/>
      </c>
      <c r="AC92" s="192"/>
      <c r="AD92" s="193"/>
      <c r="AE92" s="196"/>
      <c r="AF92" s="199"/>
      <c r="AG92" s="200"/>
      <c r="AH92" s="199"/>
      <c r="AI92" s="200"/>
      <c r="AJ92" s="199"/>
      <c r="AK92" s="200"/>
      <c r="AL92" s="199"/>
      <c r="AM92" s="200"/>
      <c r="AN92" s="199"/>
      <c r="AO92" s="209"/>
      <c r="AP92" s="69" t="str">
        <f>IF(FL76&lt;&gt;"",IF(ISERROR(AND(FB80="",FD80="",FF80="",FH80="",FJ80="")),"E",IF(AND(FB80="",FD80="",FF80="",FH80="",FJ80=""),"","E")),"")</f>
        <v/>
      </c>
      <c r="AQ92" s="127"/>
      <c r="AR92" s="127"/>
      <c r="AS92" s="127"/>
      <c r="AT92" s="127"/>
      <c r="AU92" s="127"/>
      <c r="AV92" s="127"/>
      <c r="AW92" s="127"/>
      <c r="AX92" s="127"/>
      <c r="AY92" s="127"/>
      <c r="AZ92" s="127"/>
      <c r="BA92" s="127"/>
      <c r="BB92" s="127"/>
      <c r="BC92" s="127"/>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3"/>
      <c r="CG92" s="127"/>
      <c r="CH92" s="127"/>
      <c r="CI92" s="127"/>
      <c r="CJ92" s="127"/>
      <c r="CK92" s="127"/>
      <c r="CL92" s="127"/>
      <c r="CM92" s="127"/>
      <c r="CN92" s="127"/>
      <c r="CO92" s="127"/>
      <c r="CP92" s="127"/>
      <c r="CQ92" s="127"/>
      <c r="CR92" s="127"/>
      <c r="CS92" s="127"/>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3"/>
      <c r="DW92" s="127"/>
      <c r="DX92" s="127"/>
      <c r="DY92" s="127"/>
      <c r="DZ92" s="127"/>
      <c r="EA92" s="127"/>
      <c r="EB92" s="127"/>
      <c r="EC92" s="127"/>
      <c r="ED92" s="127"/>
      <c r="EE92" s="127"/>
      <c r="EF92" s="127"/>
      <c r="EG92" s="127"/>
      <c r="EH92" s="127"/>
      <c r="EI92" s="127"/>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3"/>
      <c r="FM92" s="3"/>
    </row>
    <row r="93" spans="1:169" ht="11.25" customHeight="1">
      <c r="A93" s="192"/>
      <c r="B93" s="193"/>
      <c r="C93" s="175" t="str">
        <f>IF($D68="1P","F","F")</f>
        <v>F</v>
      </c>
      <c r="D93" s="201"/>
      <c r="E93" s="202"/>
      <c r="F93" s="201"/>
      <c r="G93" s="202"/>
      <c r="H93" s="201"/>
      <c r="I93" s="202"/>
      <c r="J93" s="201"/>
      <c r="K93" s="202"/>
      <c r="L93" s="201"/>
      <c r="M93" s="205"/>
      <c r="N93" s="69" t="str">
        <f>IF(CF76&lt;&gt;"",IF(ISERROR(AND(BV80="",BX80="",BZ80="",CB80="",CD80="")),"E",IF(AND(BV80="",BX80="",BZ80="",CB80="",CD80=""),"","E")),"")</f>
        <v/>
      </c>
      <c r="O93" s="192"/>
      <c r="P93" s="193"/>
      <c r="Q93" s="175" t="str">
        <f>IF($D68="1P","C","G")</f>
        <v>G</v>
      </c>
      <c r="R93" s="201"/>
      <c r="S93" s="202"/>
      <c r="T93" s="201"/>
      <c r="U93" s="202"/>
      <c r="V93" s="201"/>
      <c r="W93" s="202"/>
      <c r="X93" s="201"/>
      <c r="Y93" s="202"/>
      <c r="Z93" s="201"/>
      <c r="AA93" s="205"/>
      <c r="AB93" s="69" t="str">
        <f>IF(DV76&lt;&gt;"",IF(ISERROR(AND(DL80="",DN80="",DP80="",DQ80="",DT80="")),"E",IF(AND(DL80="",DN80="",DP80="",DR80="",DT80=""),"","E")),"")</f>
        <v/>
      </c>
      <c r="AC93" s="192"/>
      <c r="AD93" s="193"/>
      <c r="AE93" s="175" t="str">
        <f>IF($D68="1P","C","B")</f>
        <v>B</v>
      </c>
      <c r="AF93" s="201"/>
      <c r="AG93" s="202"/>
      <c r="AH93" s="201"/>
      <c r="AI93" s="202"/>
      <c r="AJ93" s="201"/>
      <c r="AK93" s="202"/>
      <c r="AL93" s="201"/>
      <c r="AM93" s="202"/>
      <c r="AN93" s="201"/>
      <c r="AO93" s="205"/>
      <c r="AP93" s="69" t="str">
        <f>IF(FL76&lt;&gt;"",IF(ISERROR(AND(FB80="",FD80="",FF80="",FH80="",FJ80="")),"E",IF(AND(FB80="",FD80="",FF80="",FH80="",FJ80=""),"","E")),"")</f>
        <v/>
      </c>
      <c r="AQ93" s="128"/>
      <c r="AR93" s="128"/>
      <c r="AS93" s="128"/>
      <c r="AT93" s="128"/>
      <c r="AU93" s="128"/>
      <c r="AV93" s="128"/>
      <c r="AW93" s="128"/>
      <c r="AX93" s="128"/>
      <c r="AY93" s="128"/>
      <c r="AZ93" s="128"/>
      <c r="BA93" s="128"/>
      <c r="BB93" s="128"/>
      <c r="BC93" s="128"/>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3"/>
      <c r="CG93" s="128"/>
      <c r="CH93" s="128"/>
      <c r="CI93" s="128"/>
      <c r="CJ93" s="128"/>
      <c r="CK93" s="128"/>
      <c r="CL93" s="128"/>
      <c r="CM93" s="128"/>
      <c r="CN93" s="128"/>
      <c r="CO93" s="128"/>
      <c r="CP93" s="128"/>
      <c r="CQ93" s="128"/>
      <c r="CR93" s="128"/>
      <c r="CS93" s="128"/>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3"/>
      <c r="DW93" s="128"/>
      <c r="DX93" s="128"/>
      <c r="DY93" s="128"/>
      <c r="DZ93" s="128"/>
      <c r="EA93" s="128"/>
      <c r="EB93" s="128"/>
      <c r="EC93" s="128"/>
      <c r="ED93" s="128"/>
      <c r="EE93" s="128"/>
      <c r="EF93" s="128"/>
      <c r="EG93" s="128"/>
      <c r="EH93" s="128"/>
      <c r="EI93" s="128"/>
      <c r="EJ93" s="41"/>
      <c r="EK93" s="41"/>
      <c r="EL93" s="41"/>
      <c r="EM93" s="41"/>
      <c r="EN93" s="41"/>
      <c r="EO93" s="41"/>
      <c r="EP93" s="41"/>
      <c r="EQ93" s="41"/>
      <c r="ER93" s="41"/>
      <c r="ES93" s="41"/>
      <c r="ET93" s="41"/>
      <c r="EU93" s="41"/>
      <c r="EV93" s="41"/>
      <c r="EW93" s="41"/>
      <c r="EX93" s="41"/>
      <c r="EY93" s="41"/>
      <c r="EZ93" s="41"/>
      <c r="FA93" s="41"/>
      <c r="FB93" s="41"/>
      <c r="FC93" s="41"/>
      <c r="FD93" s="41"/>
      <c r="FE93" s="41"/>
      <c r="FF93" s="41"/>
      <c r="FG93" s="41"/>
      <c r="FH93" s="41"/>
      <c r="FI93" s="41"/>
      <c r="FJ93" s="41"/>
      <c r="FK93" s="41"/>
      <c r="FL93" s="3"/>
      <c r="FM93" s="3"/>
    </row>
    <row r="94" spans="1:169" ht="11.25" customHeight="1" thickBot="1">
      <c r="A94" s="194"/>
      <c r="B94" s="195"/>
      <c r="C94" s="207"/>
      <c r="D94" s="203"/>
      <c r="E94" s="204"/>
      <c r="F94" s="203"/>
      <c r="G94" s="204"/>
      <c r="H94" s="203"/>
      <c r="I94" s="204"/>
      <c r="J94" s="203"/>
      <c r="K94" s="204"/>
      <c r="L94" s="203"/>
      <c r="M94" s="206"/>
      <c r="N94" s="69" t="str">
        <f>IF(CF78&lt;&gt;"",IF(CF78="W",IF(SUM(IF(D93&gt;D91,1,0),IF(F93&gt;F91,1,0),IF(H93&gt;H91,1,0),IF(J93&gt;J91,1,0),IF(L93&gt;L91,1,0))&lt;&gt;3,"E",""),""),"")</f>
        <v/>
      </c>
      <c r="O94" s="194"/>
      <c r="P94" s="195"/>
      <c r="Q94" s="207"/>
      <c r="R94" s="203"/>
      <c r="S94" s="204"/>
      <c r="T94" s="203"/>
      <c r="U94" s="204"/>
      <c r="V94" s="203"/>
      <c r="W94" s="204"/>
      <c r="X94" s="203"/>
      <c r="Y94" s="204"/>
      <c r="Z94" s="203"/>
      <c r="AA94" s="206"/>
      <c r="AB94" s="69" t="str">
        <f>IF(DV78&lt;&gt;"",IF(DV78="W",IF(SUM(IF(R93&gt;R91,1,0),IF(T93&gt;T91,1,0),IF(V93&gt;V91,1,0),IF(X93&gt;X91,1,0),IF(Z93&gt;Z91,1,0))&lt;&gt;3,"E",""),""),"")</f>
        <v/>
      </c>
      <c r="AC94" s="194"/>
      <c r="AD94" s="195"/>
      <c r="AE94" s="207"/>
      <c r="AF94" s="203"/>
      <c r="AG94" s="204"/>
      <c r="AH94" s="203"/>
      <c r="AI94" s="204"/>
      <c r="AJ94" s="203"/>
      <c r="AK94" s="204"/>
      <c r="AL94" s="203"/>
      <c r="AM94" s="204"/>
      <c r="AN94" s="203"/>
      <c r="AO94" s="206"/>
      <c r="AP94" s="69" t="str">
        <f>IF(FL78&lt;&gt;"",IF(FL78="W",IF(SUM(IF(AF93&gt;AF91,1,0),IF(AH93&gt;AH91,1,0),IF(AJ93&gt;AJ91,1,0),IF(AL93&gt;AL91,1,0),IF(AN93&gt;AN91,1,0))&lt;&gt;3,"E",""),""),"")</f>
        <v/>
      </c>
      <c r="AQ94" s="126"/>
      <c r="AR94" s="126"/>
      <c r="AS94" s="126"/>
      <c r="AT94" s="126"/>
      <c r="AU94" s="126"/>
      <c r="AV94" s="126"/>
      <c r="AW94" s="126"/>
      <c r="AX94" s="126"/>
      <c r="AY94" s="126"/>
      <c r="AZ94" s="126"/>
      <c r="BA94" s="126"/>
      <c r="BB94" s="126"/>
      <c r="BC94" s="126"/>
      <c r="CF94" s="3"/>
      <c r="CG94" s="126"/>
      <c r="CH94" s="126"/>
      <c r="CI94" s="126"/>
      <c r="CJ94" s="126"/>
      <c r="CK94" s="126"/>
      <c r="CL94" s="126"/>
      <c r="CM94" s="126"/>
      <c r="CN94" s="126"/>
      <c r="CO94" s="126"/>
      <c r="CP94" s="126"/>
      <c r="CQ94" s="126"/>
      <c r="CR94" s="126"/>
      <c r="CS94" s="126"/>
      <c r="DV94" s="3"/>
      <c r="DW94" s="126"/>
      <c r="DX94" s="126"/>
      <c r="DY94" s="126"/>
      <c r="DZ94" s="126"/>
      <c r="EA94" s="126"/>
      <c r="EB94" s="126"/>
      <c r="EC94" s="126"/>
      <c r="ED94" s="126"/>
      <c r="EE94" s="126"/>
      <c r="EF94" s="126"/>
      <c r="EG94" s="126"/>
      <c r="EH94" s="126"/>
      <c r="EI94" s="126"/>
      <c r="FL94" s="3"/>
      <c r="FM94" s="3"/>
    </row>
    <row r="95" spans="1:169" ht="11.25" customHeight="1" thickBot="1">
      <c r="A95" s="170">
        <v>3</v>
      </c>
      <c r="B95" s="191"/>
      <c r="C95" s="183" t="str">
        <f>IF($D68="1P","D","D")</f>
        <v>D</v>
      </c>
      <c r="D95" s="197"/>
      <c r="E95" s="198"/>
      <c r="F95" s="197"/>
      <c r="G95" s="198"/>
      <c r="H95" s="197"/>
      <c r="I95" s="198"/>
      <c r="J95" s="197"/>
      <c r="K95" s="198"/>
      <c r="L95" s="197"/>
      <c r="M95" s="208"/>
      <c r="N95" s="69" t="str">
        <f>IF(CF86&lt;&gt;"",IF(CF86="W",IF(SUM(IF(D95&gt;D97,1,0),IF(F95&gt;F97,1,0),IF(H95&gt;H97,1,0),IF(J95&gt;J97,1,0),IF(L95&gt;L97,1,0))&lt;&gt;3,"E",""),""),"")</f>
        <v/>
      </c>
      <c r="O95" s="170">
        <v>10</v>
      </c>
      <c r="P95" s="191"/>
      <c r="Q95" s="183" t="str">
        <f>IF($D68="1P","A","A")</f>
        <v>A</v>
      </c>
      <c r="R95" s="197"/>
      <c r="S95" s="198"/>
      <c r="T95" s="197"/>
      <c r="U95" s="198"/>
      <c r="V95" s="197"/>
      <c r="W95" s="198"/>
      <c r="X95" s="197"/>
      <c r="Y95" s="198"/>
      <c r="Z95" s="197"/>
      <c r="AA95" s="208"/>
      <c r="AB95" s="69" t="str">
        <f>IF(DV86&lt;&gt;"",IF(DV86="W",IF(SUM(IF(R95&gt;R97,1,0),IF(T95&gt;T97,1,0),IF(V95&gt;V97,1,0),IF(X95&gt;X97,1,0),IF(Z95&gt;Z97,1,0))&lt;&gt;3,"E",""),""),"")</f>
        <v/>
      </c>
      <c r="AC95" s="170">
        <v>17</v>
      </c>
      <c r="AD95" s="191"/>
      <c r="AE95" s="183" t="str">
        <f>IF($D68="1P","B","D")</f>
        <v>D</v>
      </c>
      <c r="AF95" s="197"/>
      <c r="AG95" s="198"/>
      <c r="AH95" s="197"/>
      <c r="AI95" s="198"/>
      <c r="AJ95" s="197"/>
      <c r="AK95" s="198"/>
      <c r="AL95" s="197"/>
      <c r="AM95" s="198"/>
      <c r="AN95" s="197"/>
      <c r="AO95" s="208"/>
      <c r="AP95" s="69" t="str">
        <f>IF(FL86&lt;&gt;"",IF(FL86="W",IF(SUM(IF(AF95&gt;AF97,1,0),IF(AH95&gt;AH97,1,0),IF(AJ95&gt;AJ97,1,0),IF(AL95&gt;AL97,1,0),IF(AN95&gt;AN97,1,0))&lt;&gt;3,"E",""),""),"")</f>
        <v/>
      </c>
      <c r="AQ95" s="127"/>
      <c r="AR95" s="127"/>
      <c r="AS95" s="127"/>
      <c r="AT95" s="127"/>
      <c r="AU95" s="127"/>
      <c r="AV95" s="127"/>
      <c r="AW95" s="127"/>
      <c r="AX95" s="127"/>
      <c r="AY95" s="127"/>
      <c r="AZ95" s="127"/>
      <c r="BA95" s="127"/>
      <c r="BB95" s="127"/>
      <c r="BC95" s="127"/>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3"/>
      <c r="CG95" s="127"/>
      <c r="CH95" s="127"/>
      <c r="CI95" s="127"/>
      <c r="CJ95" s="127"/>
      <c r="CK95" s="127"/>
      <c r="CL95" s="127"/>
      <c r="CM95" s="127"/>
      <c r="CN95" s="127"/>
      <c r="CO95" s="127"/>
      <c r="CP95" s="127"/>
      <c r="CQ95" s="127"/>
      <c r="CR95" s="127"/>
      <c r="CS95" s="127"/>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3"/>
      <c r="DW95" s="127"/>
      <c r="DX95" s="127"/>
      <c r="DY95" s="127"/>
      <c r="DZ95" s="127"/>
      <c r="EA95" s="127"/>
      <c r="EB95" s="127"/>
      <c r="EC95" s="127"/>
      <c r="ED95" s="127"/>
      <c r="EE95" s="127"/>
      <c r="EF95" s="127"/>
      <c r="EG95" s="127"/>
      <c r="EH95" s="127"/>
      <c r="EI95" s="127"/>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3"/>
      <c r="FM95" s="3"/>
    </row>
    <row r="96" spans="1:169" ht="11.25" customHeight="1">
      <c r="A96" s="192"/>
      <c r="B96" s="193"/>
      <c r="C96" s="196"/>
      <c r="D96" s="199"/>
      <c r="E96" s="200"/>
      <c r="F96" s="199"/>
      <c r="G96" s="200"/>
      <c r="H96" s="199"/>
      <c r="I96" s="200"/>
      <c r="J96" s="199"/>
      <c r="K96" s="200"/>
      <c r="L96" s="199"/>
      <c r="M96" s="209"/>
      <c r="N96" s="69" t="str">
        <f>IF(CF86&lt;&gt;"",IF(ISERROR(AND(BV90="",BX90="",BZ90="",CB90="",CD90="")),"E",IF(AND(BV90="",BX90="",BZ90="",CB90="",CD90=""),"","E")),"")</f>
        <v/>
      </c>
      <c r="O96" s="192"/>
      <c r="P96" s="193"/>
      <c r="Q96" s="196"/>
      <c r="R96" s="199"/>
      <c r="S96" s="200"/>
      <c r="T96" s="199"/>
      <c r="U96" s="200"/>
      <c r="V96" s="199"/>
      <c r="W96" s="200"/>
      <c r="X96" s="199"/>
      <c r="Y96" s="200"/>
      <c r="Z96" s="199"/>
      <c r="AA96" s="209"/>
      <c r="AB96" s="69" t="str">
        <f>IF(DV86&lt;&gt;"",IF(ISERROR(AND(DL90="",DN90="",DP90="",DQ90="",DT90="")),"E",IF(AND(DL90="",DN90="",DP90="",DR90="",DT90=""),"","E")),"")</f>
        <v/>
      </c>
      <c r="AC96" s="192"/>
      <c r="AD96" s="193"/>
      <c r="AE96" s="196"/>
      <c r="AF96" s="199"/>
      <c r="AG96" s="200"/>
      <c r="AH96" s="199"/>
      <c r="AI96" s="200"/>
      <c r="AJ96" s="199"/>
      <c r="AK96" s="200"/>
      <c r="AL96" s="199"/>
      <c r="AM96" s="200"/>
      <c r="AN96" s="199"/>
      <c r="AO96" s="209"/>
      <c r="AP96" s="69" t="str">
        <f>IF(FL86&lt;&gt;"",IF(ISERROR(AND(FB90="",FD90="",FF90="",FH90="",FJ90="")),"E",IF(AND(FB90="",FD90="",FF90="",FH90="",FJ90=""),"","E")),"")</f>
        <v/>
      </c>
      <c r="AQ96" s="154" t="str">
        <f>CONCATENATE($A70," ",$D70,","," ",$F68)</f>
        <v>Group: 2, Women's Singles</v>
      </c>
      <c r="AR96" s="155"/>
      <c r="AS96" s="155"/>
      <c r="AT96" s="155"/>
      <c r="AU96" s="155"/>
      <c r="AV96" s="155"/>
      <c r="AW96" s="155"/>
      <c r="AX96" s="155"/>
      <c r="AY96" s="155"/>
      <c r="AZ96" s="155"/>
      <c r="BA96" s="155"/>
      <c r="BB96" s="155"/>
      <c r="BC96" s="156"/>
      <c r="BD96" s="163">
        <f>A99</f>
        <v>4</v>
      </c>
      <c r="BE96" s="164"/>
      <c r="BF96" s="183" t="str">
        <f>C99</f>
        <v>A</v>
      </c>
      <c r="BG96" s="185" t="str">
        <f>IF(VLOOKUP($BF96,$A72:$C84,3,FALSE)=0,"",CONCATENATE(VLOOKUP(VLOOKUP($BF96,$A72:$C84,3,FALSE),Players!$J:$N,4,FALSE)," ",VLOOKUP($BF96,$A72:$C84,3,FALSE)," ",IF(ISERROR(VLOOKUP(VLOOKUP($BF96,$A72:$C84,3,FALSE),Players!$J:$N,5,FALSE)),"()",CONCATENATE("(",VLOOKUP(VLOOKUP($BF96,$A72:$C84,3,FALSE),Players!$J:$N,5,FALSE),")"))))</f>
        <v/>
      </c>
      <c r="BH96" s="186"/>
      <c r="BI96" s="186"/>
      <c r="BJ96" s="186"/>
      <c r="BK96" s="186"/>
      <c r="BL96" s="186"/>
      <c r="BM96" s="186"/>
      <c r="BN96" s="186"/>
      <c r="BO96" s="186"/>
      <c r="BP96" s="186"/>
      <c r="BQ96" s="186"/>
      <c r="BR96" s="186"/>
      <c r="BS96" s="186"/>
      <c r="BT96" s="186"/>
      <c r="BU96" s="187"/>
      <c r="BV96" s="170" t="str">
        <f>IF(D99&lt;&gt;"",D99,"")</f>
        <v/>
      </c>
      <c r="BW96" s="171"/>
      <c r="BX96" s="335" t="str">
        <f>IF(F99&lt;&gt;"",F99,"")</f>
        <v/>
      </c>
      <c r="BY96" s="171"/>
      <c r="BZ96" s="335" t="str">
        <f>IF(H99&lt;&gt;"",H99,"")</f>
        <v/>
      </c>
      <c r="CA96" s="171"/>
      <c r="CB96" s="335" t="str">
        <f>IF(J99&lt;&gt;"",J99,"")</f>
        <v/>
      </c>
      <c r="CC96" s="171"/>
      <c r="CD96" s="335" t="str">
        <f>IF(L99&lt;&gt;"",L99,"")</f>
        <v/>
      </c>
      <c r="CE96" s="337"/>
      <c r="CF96" s="174" t="str">
        <f>IF($CD96=$CD98,IF($CB96=$CB98,IF($BZ96&lt;&gt;"",IF($BZ96&gt;$BZ98,"W","L"),""),IF($CB96&gt;$CB98,"W","L")),IF($CD96&gt;$CD98,"W","L"))</f>
        <v/>
      </c>
      <c r="CG96" s="154" t="str">
        <f>CONCATENATE($A70," ",$D70,","," ",$F68)</f>
        <v>Group: 2, Women's Singles</v>
      </c>
      <c r="CH96" s="155"/>
      <c r="CI96" s="155"/>
      <c r="CJ96" s="155"/>
      <c r="CK96" s="155"/>
      <c r="CL96" s="155"/>
      <c r="CM96" s="155"/>
      <c r="CN96" s="155"/>
      <c r="CO96" s="155"/>
      <c r="CP96" s="155"/>
      <c r="CQ96" s="155"/>
      <c r="CR96" s="155"/>
      <c r="CS96" s="156"/>
      <c r="CT96" s="163">
        <f>O99</f>
        <v>11</v>
      </c>
      <c r="CU96" s="164"/>
      <c r="CV96" s="183" t="str">
        <f>Q99</f>
        <v>C</v>
      </c>
      <c r="CW96" s="185" t="str">
        <f>IF(VLOOKUP($CV96,$A72:$C84,3,FALSE)=0,"",CONCATENATE(VLOOKUP(VLOOKUP($CV96,$A72:$C84,3,FALSE),Players!$J:$N,4,FALSE)," ",VLOOKUP($CV96,$A72:$C84,3,FALSE)," ",IF(ISERROR(VLOOKUP(VLOOKUP($CV96,$A72:$C84,3,FALSE),Players!$J:$N,5,FALSE)),"()",CONCATENATE("(",VLOOKUP(VLOOKUP($CV96,$A72:$C84,3,FALSE),Players!$J:$N,5,FALSE),")"))))</f>
        <v/>
      </c>
      <c r="CX96" s="186"/>
      <c r="CY96" s="186"/>
      <c r="CZ96" s="186"/>
      <c r="DA96" s="186"/>
      <c r="DB96" s="186"/>
      <c r="DC96" s="186"/>
      <c r="DD96" s="186"/>
      <c r="DE96" s="186"/>
      <c r="DF96" s="186"/>
      <c r="DG96" s="186"/>
      <c r="DH96" s="186"/>
      <c r="DI96" s="186"/>
      <c r="DJ96" s="186"/>
      <c r="DK96" s="187"/>
      <c r="DL96" s="170" t="str">
        <f>IF(R99&lt;&gt;"",R99,"")</f>
        <v/>
      </c>
      <c r="DM96" s="171"/>
      <c r="DN96" s="335" t="str">
        <f>IF(T99&lt;&gt;"",T99,"")</f>
        <v/>
      </c>
      <c r="DO96" s="171"/>
      <c r="DP96" s="335" t="str">
        <f>IF(V99&lt;&gt;"",V99,"")</f>
        <v/>
      </c>
      <c r="DQ96" s="171"/>
      <c r="DR96" s="335" t="str">
        <f>IF(X99&lt;&gt;"",X99,"")</f>
        <v/>
      </c>
      <c r="DS96" s="171"/>
      <c r="DT96" s="335" t="str">
        <f>IF(Z99&lt;&gt;"",Z99,"")</f>
        <v/>
      </c>
      <c r="DU96" s="337"/>
      <c r="DV96" s="174" t="str">
        <f>IF($DT96=$DT98,IF($DR96=$DR98,IF($DP96&lt;&gt;"",IF($DP96&gt;$DP98,"W","L"),""),IF($DR96&gt;$DR98,"W","L")),IF($DT96&gt;$DT98,"W","L"))</f>
        <v/>
      </c>
      <c r="DW96" s="154" t="str">
        <f>CONCATENATE($A70," ",$D70,","," ",$F68)</f>
        <v>Group: 2, Women's Singles</v>
      </c>
      <c r="DX96" s="155"/>
      <c r="DY96" s="155"/>
      <c r="DZ96" s="155"/>
      <c r="EA96" s="155"/>
      <c r="EB96" s="155"/>
      <c r="EC96" s="155"/>
      <c r="ED96" s="155"/>
      <c r="EE96" s="155"/>
      <c r="EF96" s="155"/>
      <c r="EG96" s="155"/>
      <c r="EH96" s="155"/>
      <c r="EI96" s="156"/>
      <c r="EJ96" s="163">
        <f>AC99</f>
        <v>18</v>
      </c>
      <c r="EK96" s="164"/>
      <c r="EL96" s="183" t="str">
        <f>AE99</f>
        <v>E</v>
      </c>
      <c r="EM96" s="185" t="str">
        <f>IF(VLOOKUP($EL96,$A72:$C84,3,FALSE)=0,"",CONCATENATE(VLOOKUP(VLOOKUP($EL96,$A72:$C84,3,FALSE),Players!$J:$N,4,FALSE)," ",VLOOKUP($EL96,$A72:$C84,3,FALSE)," ",IF(ISERROR(VLOOKUP(VLOOKUP($EL96,$A72:$C84,3,FALSE),Players!$J:$N,5,FALSE)),"()",CONCATENATE("(",VLOOKUP(VLOOKUP($EL96,$A72:$C84,3,FALSE),Players!$J:$N,5,FALSE),")"))))</f>
        <v/>
      </c>
      <c r="EN96" s="186"/>
      <c r="EO96" s="186"/>
      <c r="EP96" s="186"/>
      <c r="EQ96" s="186"/>
      <c r="ER96" s="186"/>
      <c r="ES96" s="186"/>
      <c r="ET96" s="186"/>
      <c r="EU96" s="186"/>
      <c r="EV96" s="186"/>
      <c r="EW96" s="186"/>
      <c r="EX96" s="186"/>
      <c r="EY96" s="186"/>
      <c r="EZ96" s="186"/>
      <c r="FA96" s="187"/>
      <c r="FB96" s="170" t="str">
        <f>IF(AF99&lt;&gt;"",AF99,"")</f>
        <v/>
      </c>
      <c r="FC96" s="171"/>
      <c r="FD96" s="335" t="str">
        <f>IF(AH99&lt;&gt;"",AH99,"")</f>
        <v/>
      </c>
      <c r="FE96" s="171"/>
      <c r="FF96" s="335" t="str">
        <f>IF(AJ99&lt;&gt;"",AJ99,"")</f>
        <v/>
      </c>
      <c r="FG96" s="171"/>
      <c r="FH96" s="335" t="str">
        <f>IF(AL99&lt;&gt;"",AL99,"")</f>
        <v/>
      </c>
      <c r="FI96" s="171"/>
      <c r="FJ96" s="335" t="str">
        <f>IF(AN99&lt;&gt;"",AN99,"")</f>
        <v/>
      </c>
      <c r="FK96" s="337"/>
      <c r="FL96" s="174" t="str">
        <f>IF($FJ96=$FJ98,IF($FH96=$FH98,IF($FF96&lt;&gt;"",IF($FF96&gt;$FF98,"W","L"),""),IF($FH96&gt;$FH98,"W","L")),IF($FJ96&gt;$FJ98,"W","L"))</f>
        <v/>
      </c>
      <c r="FM96" s="3"/>
    </row>
    <row r="97" spans="1:169" ht="11.25" customHeight="1">
      <c r="A97" s="192"/>
      <c r="B97" s="193"/>
      <c r="C97" s="175" t="str">
        <f>IF($D68="1P","E","E")</f>
        <v>E</v>
      </c>
      <c r="D97" s="201"/>
      <c r="E97" s="202"/>
      <c r="F97" s="201"/>
      <c r="G97" s="202"/>
      <c r="H97" s="201"/>
      <c r="I97" s="202"/>
      <c r="J97" s="201"/>
      <c r="K97" s="202"/>
      <c r="L97" s="201"/>
      <c r="M97" s="205"/>
      <c r="N97" s="69" t="str">
        <f>IF(CF86&lt;&gt;"",IF(ISERROR(AND(BV90="",BX90="",BZ90="",CB90="",CD90="")),"E",IF(AND(BV90="",BX90="",BZ90="",CB90="",CD90=""),"","E")),"")</f>
        <v/>
      </c>
      <c r="O97" s="192"/>
      <c r="P97" s="193"/>
      <c r="Q97" s="175" t="str">
        <f>IF($D68="1P","E","D")</f>
        <v>D</v>
      </c>
      <c r="R97" s="201"/>
      <c r="S97" s="202"/>
      <c r="T97" s="201"/>
      <c r="U97" s="202"/>
      <c r="V97" s="201"/>
      <c r="W97" s="202"/>
      <c r="X97" s="201"/>
      <c r="Y97" s="202"/>
      <c r="Z97" s="201"/>
      <c r="AA97" s="205"/>
      <c r="AB97" s="69" t="str">
        <f>IF(DV86&lt;&gt;"",IF(ISERROR(AND(DL90="",DN90="",DP90="",DQ90="",DT90="")),"E",IF(AND(DL90="",DN90="",DP90="",DR90="",DT90=""),"","E")),"")</f>
        <v/>
      </c>
      <c r="AC97" s="192"/>
      <c r="AD97" s="193"/>
      <c r="AE97" s="175" t="str">
        <f>IF($D68="1P","D","G")</f>
        <v>G</v>
      </c>
      <c r="AF97" s="201"/>
      <c r="AG97" s="202"/>
      <c r="AH97" s="201"/>
      <c r="AI97" s="202"/>
      <c r="AJ97" s="201"/>
      <c r="AK97" s="202"/>
      <c r="AL97" s="201"/>
      <c r="AM97" s="202"/>
      <c r="AN97" s="201"/>
      <c r="AO97" s="205"/>
      <c r="AP97" s="69" t="str">
        <f>IF(FL86&lt;&gt;"",IF(ISERROR(AND(FB90="",FD90="",FF90="",FH90="",FJ90="")),"E",IF(AND(FB90="",FD90="",FF90="",FH90="",FJ90=""),"","E")),"")</f>
        <v/>
      </c>
      <c r="AQ97" s="157"/>
      <c r="AR97" s="158"/>
      <c r="AS97" s="158"/>
      <c r="AT97" s="158"/>
      <c r="AU97" s="158"/>
      <c r="AV97" s="158"/>
      <c r="AW97" s="158"/>
      <c r="AX97" s="158"/>
      <c r="AY97" s="158"/>
      <c r="AZ97" s="158"/>
      <c r="BA97" s="158"/>
      <c r="BB97" s="158"/>
      <c r="BC97" s="159"/>
      <c r="BD97" s="165"/>
      <c r="BE97" s="166"/>
      <c r="BF97" s="184"/>
      <c r="BG97" s="188"/>
      <c r="BH97" s="189"/>
      <c r="BI97" s="189"/>
      <c r="BJ97" s="189"/>
      <c r="BK97" s="189"/>
      <c r="BL97" s="189"/>
      <c r="BM97" s="189"/>
      <c r="BN97" s="189"/>
      <c r="BO97" s="189"/>
      <c r="BP97" s="189"/>
      <c r="BQ97" s="189"/>
      <c r="BR97" s="189"/>
      <c r="BS97" s="189"/>
      <c r="BT97" s="189"/>
      <c r="BU97" s="190"/>
      <c r="BV97" s="172"/>
      <c r="BW97" s="173"/>
      <c r="BX97" s="336"/>
      <c r="BY97" s="173"/>
      <c r="BZ97" s="336"/>
      <c r="CA97" s="173"/>
      <c r="CB97" s="336"/>
      <c r="CC97" s="173"/>
      <c r="CD97" s="336"/>
      <c r="CE97" s="338"/>
      <c r="CF97" s="174"/>
      <c r="CG97" s="157"/>
      <c r="CH97" s="158"/>
      <c r="CI97" s="158"/>
      <c r="CJ97" s="158"/>
      <c r="CK97" s="158"/>
      <c r="CL97" s="158"/>
      <c r="CM97" s="158"/>
      <c r="CN97" s="158"/>
      <c r="CO97" s="158"/>
      <c r="CP97" s="158"/>
      <c r="CQ97" s="158"/>
      <c r="CR97" s="158"/>
      <c r="CS97" s="159"/>
      <c r="CT97" s="165"/>
      <c r="CU97" s="166"/>
      <c r="CV97" s="184"/>
      <c r="CW97" s="188"/>
      <c r="CX97" s="189"/>
      <c r="CY97" s="189"/>
      <c r="CZ97" s="189"/>
      <c r="DA97" s="189"/>
      <c r="DB97" s="189"/>
      <c r="DC97" s="189"/>
      <c r="DD97" s="189"/>
      <c r="DE97" s="189"/>
      <c r="DF97" s="189"/>
      <c r="DG97" s="189"/>
      <c r="DH97" s="189"/>
      <c r="DI97" s="189"/>
      <c r="DJ97" s="189"/>
      <c r="DK97" s="190"/>
      <c r="DL97" s="172"/>
      <c r="DM97" s="173"/>
      <c r="DN97" s="336"/>
      <c r="DO97" s="173"/>
      <c r="DP97" s="336"/>
      <c r="DQ97" s="173"/>
      <c r="DR97" s="336"/>
      <c r="DS97" s="173"/>
      <c r="DT97" s="336"/>
      <c r="DU97" s="338"/>
      <c r="DV97" s="174"/>
      <c r="DW97" s="157"/>
      <c r="DX97" s="158"/>
      <c r="DY97" s="158"/>
      <c r="DZ97" s="158"/>
      <c r="EA97" s="158"/>
      <c r="EB97" s="158"/>
      <c r="EC97" s="158"/>
      <c r="ED97" s="158"/>
      <c r="EE97" s="158"/>
      <c r="EF97" s="158"/>
      <c r="EG97" s="158"/>
      <c r="EH97" s="158"/>
      <c r="EI97" s="159"/>
      <c r="EJ97" s="165"/>
      <c r="EK97" s="166"/>
      <c r="EL97" s="184"/>
      <c r="EM97" s="188"/>
      <c r="EN97" s="189"/>
      <c r="EO97" s="189"/>
      <c r="EP97" s="189"/>
      <c r="EQ97" s="189"/>
      <c r="ER97" s="189"/>
      <c r="ES97" s="189"/>
      <c r="ET97" s="189"/>
      <c r="EU97" s="189"/>
      <c r="EV97" s="189"/>
      <c r="EW97" s="189"/>
      <c r="EX97" s="189"/>
      <c r="EY97" s="189"/>
      <c r="EZ97" s="189"/>
      <c r="FA97" s="190"/>
      <c r="FB97" s="172"/>
      <c r="FC97" s="173"/>
      <c r="FD97" s="336"/>
      <c r="FE97" s="173"/>
      <c r="FF97" s="336"/>
      <c r="FG97" s="173"/>
      <c r="FH97" s="336"/>
      <c r="FI97" s="173"/>
      <c r="FJ97" s="336"/>
      <c r="FK97" s="338"/>
      <c r="FL97" s="174"/>
      <c r="FM97" s="3"/>
    </row>
    <row r="98" spans="1:169" ht="11.25" customHeight="1" thickBot="1">
      <c r="A98" s="194"/>
      <c r="B98" s="195"/>
      <c r="C98" s="207"/>
      <c r="D98" s="203"/>
      <c r="E98" s="204"/>
      <c r="F98" s="203"/>
      <c r="G98" s="204"/>
      <c r="H98" s="203"/>
      <c r="I98" s="204"/>
      <c r="J98" s="203"/>
      <c r="K98" s="204"/>
      <c r="L98" s="203"/>
      <c r="M98" s="206"/>
      <c r="N98" s="69" t="str">
        <f>IF(CF88&lt;&gt;"",IF(CF88="W",IF(SUM(IF(D97&gt;D95,1,0),IF(F97&gt;F95,1,0),IF(H97&gt;H95,1,0),IF(J97&gt;J95,1,0),IF(L97&gt;L95,1,0))&lt;&gt;3,"E",""),""),"")</f>
        <v/>
      </c>
      <c r="O98" s="194"/>
      <c r="P98" s="195"/>
      <c r="Q98" s="207"/>
      <c r="R98" s="203"/>
      <c r="S98" s="204"/>
      <c r="T98" s="203"/>
      <c r="U98" s="204"/>
      <c r="V98" s="203"/>
      <c r="W98" s="204"/>
      <c r="X98" s="203"/>
      <c r="Y98" s="204"/>
      <c r="Z98" s="203"/>
      <c r="AA98" s="206"/>
      <c r="AB98" s="69" t="str">
        <f>IF(DV88&lt;&gt;"",IF(DV88="W",IF(SUM(IF(R97&gt;R95,1,0),IF(T97&gt;T95,1,0),IF(V97&gt;V95,1,0),IF(X97&gt;X95,1,0),IF(Z97&gt;Z95,1,0))&lt;&gt;3,"E",""),""),"")</f>
        <v/>
      </c>
      <c r="AC98" s="194"/>
      <c r="AD98" s="195"/>
      <c r="AE98" s="207"/>
      <c r="AF98" s="203"/>
      <c r="AG98" s="204"/>
      <c r="AH98" s="203"/>
      <c r="AI98" s="204"/>
      <c r="AJ98" s="203"/>
      <c r="AK98" s="204"/>
      <c r="AL98" s="203"/>
      <c r="AM98" s="204"/>
      <c r="AN98" s="203"/>
      <c r="AO98" s="206"/>
      <c r="AP98" s="69" t="str">
        <f>IF(FL88&lt;&gt;"",IF(FL88="W",IF(SUM(IF(AF97&gt;AF95,1,0),IF(AH97&gt;AH95,1,0),IF(AJ97&gt;AJ95,1,0),IF(AL97&gt;AL95,1,0),IF(AN97&gt;AN95,1,0))&lt;&gt;3,"E",""),""),"")</f>
        <v/>
      </c>
      <c r="AQ98" s="157"/>
      <c r="AR98" s="158"/>
      <c r="AS98" s="158"/>
      <c r="AT98" s="158"/>
      <c r="AU98" s="158"/>
      <c r="AV98" s="158"/>
      <c r="AW98" s="158"/>
      <c r="AX98" s="158"/>
      <c r="AY98" s="158"/>
      <c r="AZ98" s="158"/>
      <c r="BA98" s="158"/>
      <c r="BB98" s="158"/>
      <c r="BC98" s="159"/>
      <c r="BD98" s="165"/>
      <c r="BE98" s="166"/>
      <c r="BF98" s="175" t="str">
        <f>C101</f>
        <v>G</v>
      </c>
      <c r="BG98" s="177" t="str">
        <f>IF(VLOOKUP($BF98,$A72:$C84,3,FALSE)=0,"",CONCATENATE(VLOOKUP(VLOOKUP($BF98,$A72:$C84,3,FALSE),Players!$J:$N,4,FALSE)," ",VLOOKUP($BF98,$A72:$C84,3,FALSE)," ",IF(ISERROR(VLOOKUP(VLOOKUP($BF98,$A72:$C84,3,FALSE),Players!$J:$N,5,FALSE)),"()",CONCATENATE("(",VLOOKUP(VLOOKUP($BF98,$A72:$C84,3,FALSE),Players!$J:$N,5,FALSE),")"))))</f>
        <v/>
      </c>
      <c r="BH98" s="178"/>
      <c r="BI98" s="178"/>
      <c r="BJ98" s="178"/>
      <c r="BK98" s="178"/>
      <c r="BL98" s="178"/>
      <c r="BM98" s="178"/>
      <c r="BN98" s="178"/>
      <c r="BO98" s="178"/>
      <c r="BP98" s="178"/>
      <c r="BQ98" s="178"/>
      <c r="BR98" s="178"/>
      <c r="BS98" s="178"/>
      <c r="BT98" s="178"/>
      <c r="BU98" s="179"/>
      <c r="BV98" s="150" t="str">
        <f>IF(D101&lt;&gt;"",D101,"")</f>
        <v/>
      </c>
      <c r="BW98" s="151"/>
      <c r="BX98" s="288" t="str">
        <f>IF(F101&lt;&gt;"",F101,"")</f>
        <v/>
      </c>
      <c r="BY98" s="151"/>
      <c r="BZ98" s="288" t="str">
        <f>IF(H101&lt;&gt;"",H101,"")</f>
        <v/>
      </c>
      <c r="CA98" s="151"/>
      <c r="CB98" s="288" t="str">
        <f>IF(J101&lt;&gt;"",J101,"")</f>
        <v/>
      </c>
      <c r="CC98" s="151"/>
      <c r="CD98" s="288" t="str">
        <f>IF(L101&lt;&gt;"",L101,"")</f>
        <v/>
      </c>
      <c r="CE98" s="332"/>
      <c r="CF98" s="174" t="str">
        <f>IF($CF96&lt;&gt;"",IF(CF96="W","L","W"),"")</f>
        <v/>
      </c>
      <c r="CG98" s="157"/>
      <c r="CH98" s="158"/>
      <c r="CI98" s="158"/>
      <c r="CJ98" s="158"/>
      <c r="CK98" s="158"/>
      <c r="CL98" s="158"/>
      <c r="CM98" s="158"/>
      <c r="CN98" s="158"/>
      <c r="CO98" s="158"/>
      <c r="CP98" s="158"/>
      <c r="CQ98" s="158"/>
      <c r="CR98" s="158"/>
      <c r="CS98" s="159"/>
      <c r="CT98" s="165"/>
      <c r="CU98" s="166"/>
      <c r="CV98" s="175" t="str">
        <f>Q101</f>
        <v>E</v>
      </c>
      <c r="CW98" s="177" t="str">
        <f>IF(VLOOKUP($CV98,$A72:$C84,3,FALSE)=0,"",CONCATENATE(VLOOKUP(VLOOKUP($CV98,$A72:$C84,3,FALSE),Players!$J:$N,4,FALSE)," ",VLOOKUP($CV98,$A72:$C84,3,FALSE)," ",IF(ISERROR(VLOOKUP(VLOOKUP($CV98,$A72:$C84,3,FALSE),Players!$J:$N,5,FALSE)),"()",CONCATENATE("(",VLOOKUP(VLOOKUP($CV98,$A72:$C84,3,FALSE),Players!$J:$N,5,FALSE),")"))))</f>
        <v/>
      </c>
      <c r="CX98" s="178"/>
      <c r="CY98" s="178"/>
      <c r="CZ98" s="178"/>
      <c r="DA98" s="178"/>
      <c r="DB98" s="178"/>
      <c r="DC98" s="178"/>
      <c r="DD98" s="178"/>
      <c r="DE98" s="178"/>
      <c r="DF98" s="178"/>
      <c r="DG98" s="178"/>
      <c r="DH98" s="178"/>
      <c r="DI98" s="178"/>
      <c r="DJ98" s="178"/>
      <c r="DK98" s="179"/>
      <c r="DL98" s="150" t="str">
        <f>IF(R101&lt;&gt;"",R101,"")</f>
        <v/>
      </c>
      <c r="DM98" s="151"/>
      <c r="DN98" s="288" t="str">
        <f>IF(T101&lt;&gt;"",T101,"")</f>
        <v/>
      </c>
      <c r="DO98" s="151"/>
      <c r="DP98" s="288" t="str">
        <f>IF(V101&lt;&gt;"",V101,"")</f>
        <v/>
      </c>
      <c r="DQ98" s="151"/>
      <c r="DR98" s="288" t="str">
        <f>IF(X101&lt;&gt;"",X101,"")</f>
        <v/>
      </c>
      <c r="DS98" s="151"/>
      <c r="DT98" s="288" t="str">
        <f>IF(Z101&lt;&gt;"",Z101,"")</f>
        <v/>
      </c>
      <c r="DU98" s="332"/>
      <c r="DV98" s="174" t="str">
        <f>IF($DV96&lt;&gt;"",IF(DV96="W","L","W"),"")</f>
        <v/>
      </c>
      <c r="DW98" s="157"/>
      <c r="DX98" s="158"/>
      <c r="DY98" s="158"/>
      <c r="DZ98" s="158"/>
      <c r="EA98" s="158"/>
      <c r="EB98" s="158"/>
      <c r="EC98" s="158"/>
      <c r="ED98" s="158"/>
      <c r="EE98" s="158"/>
      <c r="EF98" s="158"/>
      <c r="EG98" s="158"/>
      <c r="EH98" s="158"/>
      <c r="EI98" s="159"/>
      <c r="EJ98" s="165"/>
      <c r="EK98" s="166"/>
      <c r="EL98" s="175" t="str">
        <f>AE101</f>
        <v>F</v>
      </c>
      <c r="EM98" s="177" t="str">
        <f>IF(VLOOKUP($EL98,$A72:$C84,3,FALSE)=0,"",CONCATENATE(VLOOKUP(VLOOKUP($EL98,$A72:$C84,3,FALSE),Players!$J:$N,4,FALSE)," ",VLOOKUP($EL98,$A72:$C84,3,FALSE)," ",IF(ISERROR(VLOOKUP(VLOOKUP($EL98,$A72:$C84,3,FALSE),Players!$J:$N,5,FALSE)),"()",CONCATENATE("(",VLOOKUP(VLOOKUP($EL98,$A72:$C84,3,FALSE),Players!$J:$N,5,FALSE),")"))))</f>
        <v/>
      </c>
      <c r="EN98" s="178"/>
      <c r="EO98" s="178"/>
      <c r="EP98" s="178"/>
      <c r="EQ98" s="178"/>
      <c r="ER98" s="178"/>
      <c r="ES98" s="178"/>
      <c r="ET98" s="178"/>
      <c r="EU98" s="178"/>
      <c r="EV98" s="178"/>
      <c r="EW98" s="178"/>
      <c r="EX98" s="178"/>
      <c r="EY98" s="178"/>
      <c r="EZ98" s="178"/>
      <c r="FA98" s="179"/>
      <c r="FB98" s="150" t="str">
        <f>IF(AF101&lt;&gt;"",AF101,"")</f>
        <v/>
      </c>
      <c r="FC98" s="151"/>
      <c r="FD98" s="288" t="str">
        <f>IF(AH101&lt;&gt;"",AH101,"")</f>
        <v/>
      </c>
      <c r="FE98" s="151"/>
      <c r="FF98" s="288" t="str">
        <f>IF(AJ101&lt;&gt;"",AJ101,"")</f>
        <v/>
      </c>
      <c r="FG98" s="151"/>
      <c r="FH98" s="288" t="str">
        <f>IF(AL101&lt;&gt;"",AL101,"")</f>
        <v/>
      </c>
      <c r="FI98" s="151"/>
      <c r="FJ98" s="288" t="str">
        <f>IF(AN101&lt;&gt;"",AN101,"")</f>
        <v/>
      </c>
      <c r="FK98" s="332"/>
      <c r="FL98" s="174" t="str">
        <f>IF($FL96&lt;&gt;"",IF(FL96="W","L","W"),"")</f>
        <v/>
      </c>
      <c r="FM98" s="3"/>
    </row>
    <row r="99" spans="1:169" ht="11.25" customHeight="1" thickBot="1">
      <c r="A99" s="170">
        <v>4</v>
      </c>
      <c r="B99" s="191"/>
      <c r="C99" s="183" t="str">
        <f>IF($D68="1P","A","A")</f>
        <v>A</v>
      </c>
      <c r="D99" s="197"/>
      <c r="E99" s="198"/>
      <c r="F99" s="197"/>
      <c r="G99" s="198"/>
      <c r="H99" s="197"/>
      <c r="I99" s="198"/>
      <c r="J99" s="197"/>
      <c r="K99" s="198"/>
      <c r="L99" s="197"/>
      <c r="M99" s="208"/>
      <c r="N99" s="69" t="str">
        <f>IF(CF96&lt;&gt;"",IF(CF96="W",IF(SUM(IF(D99&gt;D101,1,0),IF(F99&gt;F101,1,0),IF(H99&gt;H101,1,0),IF(J99&gt;J101,1,0),IF(L99&gt;L101,1,0))&lt;&gt;3,"E",""),""),"")</f>
        <v/>
      </c>
      <c r="O99" s="170">
        <v>11</v>
      </c>
      <c r="P99" s="191"/>
      <c r="Q99" s="183" t="str">
        <f>IF($D68="1P","D","C")</f>
        <v>C</v>
      </c>
      <c r="R99" s="197"/>
      <c r="S99" s="198"/>
      <c r="T99" s="197"/>
      <c r="U99" s="198"/>
      <c r="V99" s="197"/>
      <c r="W99" s="198"/>
      <c r="X99" s="197"/>
      <c r="Y99" s="198"/>
      <c r="Z99" s="197"/>
      <c r="AA99" s="208"/>
      <c r="AB99" s="69" t="str">
        <f>IF(DV96&lt;&gt;"",IF(DV96="W",IF(SUM(IF(R99&gt;R101,1,0),IF(T99&gt;T101,1,0),IF(V99&gt;V101,1,0),IF(X99&gt;X101,1,0),IF(Z99&gt;Z101,1,0))&lt;&gt;3,"E",""),""),"")</f>
        <v/>
      </c>
      <c r="AC99" s="170">
        <v>18</v>
      </c>
      <c r="AD99" s="191"/>
      <c r="AE99" s="183" t="str">
        <f>IF($D68="1P","F","E")</f>
        <v>E</v>
      </c>
      <c r="AF99" s="197"/>
      <c r="AG99" s="198"/>
      <c r="AH99" s="197"/>
      <c r="AI99" s="198"/>
      <c r="AJ99" s="197"/>
      <c r="AK99" s="198"/>
      <c r="AL99" s="197"/>
      <c r="AM99" s="198"/>
      <c r="AN99" s="197"/>
      <c r="AO99" s="208"/>
      <c r="AP99" s="69" t="str">
        <f>IF(FL96&lt;&gt;"",IF(FL96="W",IF(SUM(IF(AF99&gt;AF101,1,0),IF(AH99&gt;AH101,1,0),IF(AJ99&gt;AJ101,1,0),IF(AL99&gt;AL101,1,0),IF(AN99&gt;AN101,1,0))&lt;&gt;3,"E",""),""),"")</f>
        <v/>
      </c>
      <c r="AQ99" s="160"/>
      <c r="AR99" s="161"/>
      <c r="AS99" s="161"/>
      <c r="AT99" s="161"/>
      <c r="AU99" s="161"/>
      <c r="AV99" s="161"/>
      <c r="AW99" s="161"/>
      <c r="AX99" s="161"/>
      <c r="AY99" s="161"/>
      <c r="AZ99" s="161"/>
      <c r="BA99" s="161"/>
      <c r="BB99" s="161"/>
      <c r="BC99" s="162"/>
      <c r="BD99" s="167"/>
      <c r="BE99" s="168"/>
      <c r="BF99" s="176"/>
      <c r="BG99" s="180"/>
      <c r="BH99" s="181"/>
      <c r="BI99" s="181"/>
      <c r="BJ99" s="181"/>
      <c r="BK99" s="181"/>
      <c r="BL99" s="181"/>
      <c r="BM99" s="181"/>
      <c r="BN99" s="181"/>
      <c r="BO99" s="181"/>
      <c r="BP99" s="181"/>
      <c r="BQ99" s="181"/>
      <c r="BR99" s="181"/>
      <c r="BS99" s="181"/>
      <c r="BT99" s="181"/>
      <c r="BU99" s="182"/>
      <c r="BV99" s="152"/>
      <c r="BW99" s="153"/>
      <c r="BX99" s="333"/>
      <c r="BY99" s="153"/>
      <c r="BZ99" s="333"/>
      <c r="CA99" s="153"/>
      <c r="CB99" s="333"/>
      <c r="CC99" s="153"/>
      <c r="CD99" s="333"/>
      <c r="CE99" s="334"/>
      <c r="CF99" s="174"/>
      <c r="CG99" s="160"/>
      <c r="CH99" s="161"/>
      <c r="CI99" s="161"/>
      <c r="CJ99" s="161"/>
      <c r="CK99" s="161"/>
      <c r="CL99" s="161"/>
      <c r="CM99" s="161"/>
      <c r="CN99" s="161"/>
      <c r="CO99" s="161"/>
      <c r="CP99" s="161"/>
      <c r="CQ99" s="161"/>
      <c r="CR99" s="161"/>
      <c r="CS99" s="162"/>
      <c r="CT99" s="167"/>
      <c r="CU99" s="168"/>
      <c r="CV99" s="176"/>
      <c r="CW99" s="180"/>
      <c r="CX99" s="181"/>
      <c r="CY99" s="181"/>
      <c r="CZ99" s="181"/>
      <c r="DA99" s="181"/>
      <c r="DB99" s="181"/>
      <c r="DC99" s="181"/>
      <c r="DD99" s="181"/>
      <c r="DE99" s="181"/>
      <c r="DF99" s="181"/>
      <c r="DG99" s="181"/>
      <c r="DH99" s="181"/>
      <c r="DI99" s="181"/>
      <c r="DJ99" s="181"/>
      <c r="DK99" s="182"/>
      <c r="DL99" s="152"/>
      <c r="DM99" s="153"/>
      <c r="DN99" s="333"/>
      <c r="DO99" s="153"/>
      <c r="DP99" s="333"/>
      <c r="DQ99" s="153"/>
      <c r="DR99" s="333"/>
      <c r="DS99" s="153"/>
      <c r="DT99" s="333"/>
      <c r="DU99" s="334"/>
      <c r="DV99" s="174"/>
      <c r="DW99" s="160"/>
      <c r="DX99" s="161"/>
      <c r="DY99" s="161"/>
      <c r="DZ99" s="161"/>
      <c r="EA99" s="161"/>
      <c r="EB99" s="161"/>
      <c r="EC99" s="161"/>
      <c r="ED99" s="161"/>
      <c r="EE99" s="161"/>
      <c r="EF99" s="161"/>
      <c r="EG99" s="161"/>
      <c r="EH99" s="161"/>
      <c r="EI99" s="162"/>
      <c r="EJ99" s="167"/>
      <c r="EK99" s="168"/>
      <c r="EL99" s="176"/>
      <c r="EM99" s="180"/>
      <c r="EN99" s="181"/>
      <c r="EO99" s="181"/>
      <c r="EP99" s="181"/>
      <c r="EQ99" s="181"/>
      <c r="ER99" s="181"/>
      <c r="ES99" s="181"/>
      <c r="ET99" s="181"/>
      <c r="EU99" s="181"/>
      <c r="EV99" s="181"/>
      <c r="EW99" s="181"/>
      <c r="EX99" s="181"/>
      <c r="EY99" s="181"/>
      <c r="EZ99" s="181"/>
      <c r="FA99" s="182"/>
      <c r="FB99" s="152"/>
      <c r="FC99" s="153"/>
      <c r="FD99" s="333"/>
      <c r="FE99" s="153"/>
      <c r="FF99" s="333"/>
      <c r="FG99" s="153"/>
      <c r="FH99" s="333"/>
      <c r="FI99" s="153"/>
      <c r="FJ99" s="333"/>
      <c r="FK99" s="334"/>
      <c r="FL99" s="174"/>
      <c r="FM99" s="3"/>
    </row>
    <row r="100" spans="1:169" ht="11.25" customHeight="1">
      <c r="A100" s="192"/>
      <c r="B100" s="193"/>
      <c r="C100" s="196"/>
      <c r="D100" s="199"/>
      <c r="E100" s="200"/>
      <c r="F100" s="199"/>
      <c r="G100" s="200"/>
      <c r="H100" s="199"/>
      <c r="I100" s="200"/>
      <c r="J100" s="199"/>
      <c r="K100" s="200"/>
      <c r="L100" s="199"/>
      <c r="M100" s="209"/>
      <c r="N100" s="69" t="str">
        <f>IF(CF96&lt;&gt;"",IF(ISERROR(AND(BV100="",BX100="",BZ100="",CB100="",CD100="")),"E",IF(AND(BV100="",BX100="",BZ100="",CB100="",CD100=""),"","E")),"")</f>
        <v/>
      </c>
      <c r="O100" s="192"/>
      <c r="P100" s="193"/>
      <c r="Q100" s="196"/>
      <c r="R100" s="199"/>
      <c r="S100" s="200"/>
      <c r="T100" s="199"/>
      <c r="U100" s="200"/>
      <c r="V100" s="199"/>
      <c r="W100" s="200"/>
      <c r="X100" s="199"/>
      <c r="Y100" s="200"/>
      <c r="Z100" s="199"/>
      <c r="AA100" s="209"/>
      <c r="AB100" s="69" t="str">
        <f>IF(DV96&lt;&gt;"",IF(ISERROR(AND(DL100="",DN100="",DP100="",DQ100="",DT100="")),"E",IF(AND(DL100="",DN100="",DP100="",DR100="",DT100=""),"","E")),"")</f>
        <v/>
      </c>
      <c r="AC100" s="192"/>
      <c r="AD100" s="193"/>
      <c r="AE100" s="196"/>
      <c r="AF100" s="199"/>
      <c r="AG100" s="200"/>
      <c r="AH100" s="199"/>
      <c r="AI100" s="200"/>
      <c r="AJ100" s="199"/>
      <c r="AK100" s="200"/>
      <c r="AL100" s="199"/>
      <c r="AM100" s="200"/>
      <c r="AN100" s="199"/>
      <c r="AO100" s="209"/>
      <c r="AP100" s="69" t="str">
        <f>IF(FL96&lt;&gt;"",IF(ISERROR(AND(FB100="",FD100="",FF100="",FH100="",FJ100="")),"E",IF(AND(FB100="",FD100="",FF100="",FH100="",FJ100=""),"","E")),"")</f>
        <v/>
      </c>
      <c r="AQ100" s="126"/>
      <c r="AR100" s="126"/>
      <c r="AS100" s="126"/>
      <c r="AT100" s="126"/>
      <c r="AU100" s="126"/>
      <c r="AV100" s="126"/>
      <c r="AW100" s="126"/>
      <c r="AX100" s="126"/>
      <c r="AY100" s="126"/>
      <c r="AZ100" s="126"/>
      <c r="BA100" s="126"/>
      <c r="BB100" s="126"/>
      <c r="BC100" s="126"/>
      <c r="BV100" s="169" t="str">
        <f>IF(CF96&lt;&gt;"",IF(AND(AND(BV96&gt;-1,BV98&gt;-1),OR(BV96&gt;10,BV98&gt;10),ABS(BV96-BV98)&gt;1,IF(OR(BV96&gt;11,BV98&gt;11),ABS(BV96-BV98)=2,TRUE),BV96=INT(BV96),BV98=INT(BV98)),"","Error"),"")</f>
        <v/>
      </c>
      <c r="BW100" s="169"/>
      <c r="BX100" s="169" t="str">
        <f>IF(CF96&lt;&gt;"",IF(AND(AND(BX96&gt;-1,BX98&gt;-1),OR(BX96&gt;10,BX98&gt;10),ABS(BX96-BX98)&gt;1,IF(OR(BX96&gt;11,BX98&gt;11),ABS(BX96-BX98)=2,TRUE),BX96=INT(BX96),BX98=INT(BX98)),"","Error"),"")</f>
        <v/>
      </c>
      <c r="BY100" s="169"/>
      <c r="BZ100" s="169" t="str">
        <f>IF(CF96&lt;&gt;"",IF(AND(AND(BZ96&gt;-1,BZ98&gt;-1),OR(BZ96&gt;10,BZ98&gt;10),ABS(BZ96-BZ98)&gt;1,IF(OR(BZ96&gt;11,BZ98&gt;11),ABS(BZ96-BZ98)=2,TRUE),BZ96=INT(BZ96),BZ98=INT(BZ98)),"","Error"),"")</f>
        <v/>
      </c>
      <c r="CA100" s="169"/>
      <c r="CB100" s="169" t="str">
        <f>IF(AND(CF96&lt;&gt;"",CB96&lt;&gt;""),IF(AND(AND(CB96&gt;-1,CB98&gt;-1),OR(CB96&gt;10,CB98&gt;10),ABS(CB96-CB98)&gt;1,IF(OR(CB96&gt;11,CB98&gt;11),ABS(CB96-CB98)=2,TRUE),CB96=INT(CB96),CB98=INT(CB98)),"","Error"),"")</f>
        <v/>
      </c>
      <c r="CC100" s="169"/>
      <c r="CD100" s="169" t="str">
        <f>IF(AND(CF96&lt;&gt;"",CD96&lt;&gt;""),IF(AND(AND(CD96&gt;-1,CD98&gt;-1),OR(CD96&gt;10,CD98&gt;10),ABS(CD96-CD98)&gt;1,IF(OR(CD96&gt;11,CD98&gt;11),ABS(CD96-CD98)=2,TRUE),CD96=INT(CD96),CD98=INT(CD98)),"","Error"),"")</f>
        <v/>
      </c>
      <c r="CE100" s="169"/>
      <c r="CF100" s="3"/>
      <c r="CG100" s="126"/>
      <c r="CH100" s="126"/>
      <c r="CI100" s="126"/>
      <c r="CJ100" s="126"/>
      <c r="CK100" s="126"/>
      <c r="CL100" s="126"/>
      <c r="CM100" s="126"/>
      <c r="CN100" s="126"/>
      <c r="CO100" s="126"/>
      <c r="CP100" s="126"/>
      <c r="CQ100" s="126"/>
      <c r="CR100" s="126"/>
      <c r="CS100" s="126"/>
      <c r="DL100" s="169" t="str">
        <f>IF(DV96&lt;&gt;"",IF(AND(AND(DL96&gt;-1,DL98&gt;-1),OR(DL96&gt;10,DL98&gt;10),ABS(DL96-DL98)&gt;1,IF(OR(DL96&gt;11,DL98&gt;11),ABS(DL96-DL98)=2,TRUE),DL96=INT(DL96),DL98=INT(DL98)),"","Error"),"")</f>
        <v/>
      </c>
      <c r="DM100" s="169"/>
      <c r="DN100" s="169" t="str">
        <f>IF(DV96&lt;&gt;"",IF(AND(AND(DN96&gt;-1,DN98&gt;-1),OR(DN96&gt;10,DN98&gt;10),ABS(DN96-DN98)&gt;1,IF(OR(DN96&gt;11,DN98&gt;11),ABS(DN96-DN98)=2,TRUE),DN96=INT(DN96),DN98=INT(DN98)),"","Error"),"")</f>
        <v/>
      </c>
      <c r="DO100" s="169"/>
      <c r="DP100" s="169" t="str">
        <f>IF(DV96&lt;&gt;"",IF(AND(AND(DP96&gt;-1,DP98&gt;-1),OR(DP96&gt;10,DP98&gt;10),ABS(DP96-DP98)&gt;1,IF(OR(DP96&gt;11,DP98&gt;11),ABS(DP96-DP98)=2,TRUE),DP96=INT(DP96),DP98=INT(DP98)),"","Error"),"")</f>
        <v/>
      </c>
      <c r="DQ100" s="169"/>
      <c r="DR100" s="169" t="str">
        <f>IF(AND(DV96&lt;&gt;"",DR96&lt;&gt;""),IF(AND(AND(DR96&gt;-1,DR98&gt;-1),OR(DR96&gt;10,DR98&gt;10),ABS(DR96-DR98)&gt;1,IF(OR(DR96&gt;11,DR98&gt;11),ABS(DR96-DR98)=2,TRUE),DR96=INT(DR96),DR98=INT(DR98)),"","Error"),"")</f>
        <v/>
      </c>
      <c r="DS100" s="169"/>
      <c r="DT100" s="169" t="str">
        <f>IF(AND(DV96&lt;&gt;"",DT96&lt;&gt;""),IF(AND(AND(DT96&gt;-1,DT98&gt;-1),OR(DT96&gt;10,DT98&gt;10),ABS(DT96-DT98)&gt;1,IF(OR(DT96&gt;11,DT98&gt;11),ABS(DT96-DT98)=2,TRUE),DT96=INT(DT96),DT98=INT(DT98)),"","Error"),"")</f>
        <v/>
      </c>
      <c r="DU100" s="169"/>
      <c r="DV100" s="3"/>
      <c r="DW100" s="126"/>
      <c r="DX100" s="126"/>
      <c r="DY100" s="126"/>
      <c r="DZ100" s="126"/>
      <c r="EA100" s="126"/>
      <c r="EB100" s="126"/>
      <c r="EC100" s="126"/>
      <c r="ED100" s="126"/>
      <c r="EE100" s="126"/>
      <c r="EF100" s="126"/>
      <c r="EG100" s="126"/>
      <c r="EH100" s="126"/>
      <c r="EI100" s="126"/>
      <c r="FB100" s="169" t="str">
        <f>IF(FL96&lt;&gt;"",IF(AND(AND(FB96&gt;-1,FB98&gt;-1),OR(FB96&gt;10,FB98&gt;10),ABS(FB96-FB98)&gt;1,IF(OR(FB96&gt;11,FB98&gt;11),ABS(FB96-FB98)=2,TRUE),FB96=INT(FB96),FB98=INT(FB98)),"","Error"),"")</f>
        <v/>
      </c>
      <c r="FC100" s="169"/>
      <c r="FD100" s="169" t="str">
        <f>IF(FL96&lt;&gt;"",IF(AND(AND(FD96&gt;-1,FD98&gt;-1),OR(FD96&gt;10,FD98&gt;10),ABS(FD96-FD98)&gt;1,IF(OR(FD96&gt;11,FD98&gt;11),ABS(FD96-FD98)=2,TRUE),FD96=INT(FD96),FD98=INT(FD98)),"","Error"),"")</f>
        <v/>
      </c>
      <c r="FE100" s="169"/>
      <c r="FF100" s="169" t="str">
        <f>IF(FL96&lt;&gt;"",IF(AND(AND(FF96&gt;-1,FF98&gt;-1),OR(FF96&gt;10,FF98&gt;10),ABS(FF96-FF98)&gt;1,IF(OR(FF96&gt;11,FF98&gt;11),ABS(FF96-FF98)=2,TRUE),FF96=INT(FF96),FF98=INT(FF98)),"","Error"),"")</f>
        <v/>
      </c>
      <c r="FG100" s="169"/>
      <c r="FH100" s="169" t="str">
        <f>IF(AND(FL96&lt;&gt;"",FH96&lt;&gt;""),IF(AND(AND(FH96&gt;-1,FH98&gt;-1),OR(FH96&gt;10,FH98&gt;10),ABS(FH96-FH98)&gt;1,IF(OR(FH96&gt;11,FH98&gt;11),ABS(FH96-FH98)=2,TRUE),FH96=INT(FH96),FH98=INT(FH98)),"","Error"),"")</f>
        <v/>
      </c>
      <c r="FI100" s="169"/>
      <c r="FJ100" s="169" t="str">
        <f>IF(AND(FL96&lt;&gt;"",FJ96&lt;&gt;""),IF(AND(AND(FJ96&gt;-1,FJ98&gt;-1),OR(FJ96&gt;10,FJ98&gt;10),ABS(FJ96-FJ98)&gt;1,IF(OR(FJ96&gt;11,FJ98&gt;11),ABS(FJ96-FJ98)=2,TRUE),FJ96=INT(FJ96),FJ98=INT(FJ98)),"","Error"),"")</f>
        <v/>
      </c>
      <c r="FK100" s="169"/>
      <c r="FL100" s="3"/>
      <c r="FM100" s="3"/>
    </row>
    <row r="101" spans="1:169" ht="11.25" customHeight="1">
      <c r="A101" s="192"/>
      <c r="B101" s="193"/>
      <c r="C101" s="175" t="str">
        <f>IF($D68="1P","G","G")</f>
        <v>G</v>
      </c>
      <c r="D101" s="201"/>
      <c r="E101" s="202"/>
      <c r="F101" s="201"/>
      <c r="G101" s="202"/>
      <c r="H101" s="201"/>
      <c r="I101" s="202"/>
      <c r="J101" s="201"/>
      <c r="K101" s="202"/>
      <c r="L101" s="201"/>
      <c r="M101" s="205"/>
      <c r="N101" s="69" t="str">
        <f>IF(CF96&lt;&gt;"",IF(ISERROR(AND(BV100="",BX100="",BZ100="",CB100="",CD100="")),"E",IF(AND(BV100="",BX100="",BZ100="",CB100="",CD100=""),"","E")),"")</f>
        <v/>
      </c>
      <c r="O101" s="192"/>
      <c r="P101" s="193"/>
      <c r="Q101" s="175" t="str">
        <f>IF($D68="1P","F","E")</f>
        <v>E</v>
      </c>
      <c r="R101" s="201"/>
      <c r="S101" s="202"/>
      <c r="T101" s="201"/>
      <c r="U101" s="202"/>
      <c r="V101" s="201"/>
      <c r="W101" s="202"/>
      <c r="X101" s="201"/>
      <c r="Y101" s="202"/>
      <c r="Z101" s="201"/>
      <c r="AA101" s="205"/>
      <c r="AB101" s="69" t="str">
        <f>IF(DV96&lt;&gt;"",IF(ISERROR(AND(DL100="",DN100="",DP100="",DQ100="",DT100="")),"E",IF(AND(DL100="",DN100="",DP100="",DR100="",DT100=""),"","E")),"")</f>
        <v/>
      </c>
      <c r="AC101" s="192"/>
      <c r="AD101" s="193"/>
      <c r="AE101" s="175" t="str">
        <f>IF($D68="1P","G","F")</f>
        <v>F</v>
      </c>
      <c r="AF101" s="201"/>
      <c r="AG101" s="202"/>
      <c r="AH101" s="201"/>
      <c r="AI101" s="202"/>
      <c r="AJ101" s="201"/>
      <c r="AK101" s="202"/>
      <c r="AL101" s="201"/>
      <c r="AM101" s="202"/>
      <c r="AN101" s="201"/>
      <c r="AO101" s="205"/>
      <c r="AP101" s="69" t="str">
        <f>IF(FL96&lt;&gt;"",IF(ISERROR(AND(FB100="",FD100="",FF100="",FH100="",FJ100="")),"E",IF(AND(FB100="",FD100="",FF100="",FH100="",FJ100=""),"","E")),"")</f>
        <v/>
      </c>
      <c r="AQ101" s="126"/>
      <c r="AR101" s="126"/>
      <c r="AS101" s="126"/>
      <c r="AT101" s="126"/>
      <c r="AU101" s="126"/>
      <c r="AV101" s="126"/>
      <c r="AW101" s="126"/>
      <c r="AX101" s="126"/>
      <c r="AY101" s="126"/>
      <c r="AZ101" s="126"/>
      <c r="BA101" s="126"/>
      <c r="BB101" s="126"/>
      <c r="BC101" s="126"/>
      <c r="CF101" s="3"/>
      <c r="CG101" s="126"/>
      <c r="CH101" s="126"/>
      <c r="CI101" s="126"/>
      <c r="CJ101" s="126"/>
      <c r="CK101" s="126"/>
      <c r="CL101" s="126"/>
      <c r="CM101" s="126"/>
      <c r="CN101" s="126"/>
      <c r="CO101" s="126"/>
      <c r="CP101" s="126"/>
      <c r="CQ101" s="126"/>
      <c r="CR101" s="126"/>
      <c r="CS101" s="126"/>
      <c r="DV101" s="3"/>
      <c r="DW101" s="126"/>
      <c r="DX101" s="126"/>
      <c r="DY101" s="126"/>
      <c r="DZ101" s="126"/>
      <c r="EA101" s="126"/>
      <c r="EB101" s="126"/>
      <c r="EC101" s="126"/>
      <c r="ED101" s="126"/>
      <c r="EE101" s="126"/>
      <c r="EF101" s="126"/>
      <c r="EG101" s="126"/>
      <c r="EH101" s="126"/>
      <c r="EI101" s="126"/>
      <c r="FL101" s="3"/>
      <c r="FM101" s="3"/>
    </row>
    <row r="102" spans="1:169" ht="11.25" customHeight="1" thickBot="1">
      <c r="A102" s="194"/>
      <c r="B102" s="195"/>
      <c r="C102" s="207"/>
      <c r="D102" s="203"/>
      <c r="E102" s="204"/>
      <c r="F102" s="203"/>
      <c r="G102" s="204"/>
      <c r="H102" s="203"/>
      <c r="I102" s="204"/>
      <c r="J102" s="203"/>
      <c r="K102" s="204"/>
      <c r="L102" s="203"/>
      <c r="M102" s="206"/>
      <c r="N102" s="69" t="str">
        <f>IF(CF98&lt;&gt;"",IF(CF98="W",IF(SUM(IF(D101&gt;D99,1,0),IF(F101&gt;F99,1,0),IF(H101&gt;H99,1,0),IF(J101&gt;J99,1,0),IF(L101&gt;L99,1,0))&lt;&gt;3,"E",""),""),"")</f>
        <v/>
      </c>
      <c r="O102" s="194"/>
      <c r="P102" s="195"/>
      <c r="Q102" s="207"/>
      <c r="R102" s="203"/>
      <c r="S102" s="204"/>
      <c r="T102" s="203"/>
      <c r="U102" s="204"/>
      <c r="V102" s="203"/>
      <c r="W102" s="204"/>
      <c r="X102" s="203"/>
      <c r="Y102" s="204"/>
      <c r="Z102" s="203"/>
      <c r="AA102" s="206"/>
      <c r="AB102" s="69" t="str">
        <f>IF(DV98&lt;&gt;"",IF(DV98="W",IF(SUM(IF(R101&gt;R99,1,0),IF(T101&gt;T99,1,0),IF(V101&gt;V99,1,0),IF(X101&gt;X99,1,0),IF(Z101&gt;Z99,1,0))&lt;&gt;3,"E",""),""),"")</f>
        <v/>
      </c>
      <c r="AC102" s="194"/>
      <c r="AD102" s="195"/>
      <c r="AE102" s="207"/>
      <c r="AF102" s="203"/>
      <c r="AG102" s="204"/>
      <c r="AH102" s="203"/>
      <c r="AI102" s="204"/>
      <c r="AJ102" s="203"/>
      <c r="AK102" s="204"/>
      <c r="AL102" s="203"/>
      <c r="AM102" s="204"/>
      <c r="AN102" s="203"/>
      <c r="AO102" s="206"/>
      <c r="AP102" s="69" t="str">
        <f>IF(FL98&lt;&gt;"",IF(FL98="W",IF(SUM(IF(AF101&gt;AF99,1,0),IF(AH101&gt;AH99,1,0),IF(AJ101&gt;AJ99,1,0),IF(AL101&gt;AL99,1,0),IF(AN101&gt;AN99,1,0))&lt;&gt;3,"E",""),""),"")</f>
        <v/>
      </c>
      <c r="AQ102" s="127"/>
      <c r="AR102" s="127"/>
      <c r="AS102" s="127"/>
      <c r="AT102" s="127"/>
      <c r="AU102" s="127"/>
      <c r="AV102" s="127"/>
      <c r="AW102" s="127"/>
      <c r="AX102" s="127"/>
      <c r="AY102" s="127"/>
      <c r="AZ102" s="127"/>
      <c r="BA102" s="127"/>
      <c r="BB102" s="127"/>
      <c r="BC102" s="127"/>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3"/>
      <c r="CG102" s="127"/>
      <c r="CH102" s="127"/>
      <c r="CI102" s="127"/>
      <c r="CJ102" s="127"/>
      <c r="CK102" s="127"/>
      <c r="CL102" s="127"/>
      <c r="CM102" s="127"/>
      <c r="CN102" s="127"/>
      <c r="CO102" s="127"/>
      <c r="CP102" s="127"/>
      <c r="CQ102" s="127"/>
      <c r="CR102" s="127"/>
      <c r="CS102" s="127"/>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3"/>
      <c r="DW102" s="127"/>
      <c r="DX102" s="127"/>
      <c r="DY102" s="127"/>
      <c r="DZ102" s="127"/>
      <c r="EA102" s="127"/>
      <c r="EB102" s="127"/>
      <c r="EC102" s="127"/>
      <c r="ED102" s="127"/>
      <c r="EE102" s="127"/>
      <c r="EF102" s="127"/>
      <c r="EG102" s="127"/>
      <c r="EH102" s="127"/>
      <c r="EI102" s="127"/>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3"/>
      <c r="FM102" s="3"/>
    </row>
    <row r="103" spans="1:169" ht="11.25" customHeight="1">
      <c r="A103" s="170">
        <v>5</v>
      </c>
      <c r="B103" s="191"/>
      <c r="C103" s="183" t="str">
        <f>IF($D68="1P","B","B")</f>
        <v>B</v>
      </c>
      <c r="D103" s="197"/>
      <c r="E103" s="198"/>
      <c r="F103" s="197"/>
      <c r="G103" s="198"/>
      <c r="H103" s="197"/>
      <c r="I103" s="198"/>
      <c r="J103" s="197"/>
      <c r="K103" s="198"/>
      <c r="L103" s="197"/>
      <c r="M103" s="208"/>
      <c r="N103" s="69" t="str">
        <f>IF(CF106&lt;&gt;"",IF(CF106="W",IF(SUM(IF(D103&gt;D105,1,0),IF(F103&gt;F105,1,0),IF(H103&gt;H105,1,0),IF(J103&gt;J105,1,0),IF(L103&gt;L105,1,0))&lt;&gt;3,"E",""),""),"")</f>
        <v/>
      </c>
      <c r="O103" s="170">
        <v>12</v>
      </c>
      <c r="P103" s="191"/>
      <c r="Q103" s="183" t="str">
        <f>IF($D68="1P","C","B")</f>
        <v>B</v>
      </c>
      <c r="R103" s="197"/>
      <c r="S103" s="198"/>
      <c r="T103" s="197"/>
      <c r="U103" s="198"/>
      <c r="V103" s="197"/>
      <c r="W103" s="198"/>
      <c r="X103" s="197"/>
      <c r="Y103" s="198"/>
      <c r="Z103" s="197"/>
      <c r="AA103" s="208"/>
      <c r="AB103" s="69" t="str">
        <f>IF(DV106&lt;&gt;"",IF(DV106="W",IF(SUM(IF(R103&gt;R105,1,0),IF(T103&gt;T105,1,0),IF(V103&gt;V105,1,0),IF(X103&gt;X105,1,0),IF(Z103&gt;Z105,1,0))&lt;&gt;3,"E",""),""),"")</f>
        <v/>
      </c>
      <c r="AC103" s="170">
        <v>19</v>
      </c>
      <c r="AD103" s="191"/>
      <c r="AE103" s="183" t="str">
        <f>IF($D68="1P","A","A")</f>
        <v>A</v>
      </c>
      <c r="AF103" s="197"/>
      <c r="AG103" s="198"/>
      <c r="AH103" s="197"/>
      <c r="AI103" s="198"/>
      <c r="AJ103" s="197"/>
      <c r="AK103" s="198"/>
      <c r="AL103" s="197"/>
      <c r="AM103" s="198"/>
      <c r="AN103" s="197"/>
      <c r="AO103" s="208"/>
      <c r="AP103" s="69" t="str">
        <f>IF(FL106&lt;&gt;"",IF(FL106="W",IF(SUM(IF(AF103&gt;AF105,1,0),IF(AH103&gt;AH105,1,0),IF(AJ103&gt;AJ105,1,0),IF(AL103&gt;AL105,1,0),IF(AN103&gt;AN105,1,0))&lt;&gt;3,"E",""),""),"")</f>
        <v/>
      </c>
      <c r="AQ103" s="128"/>
      <c r="AR103" s="128"/>
      <c r="AS103" s="128"/>
      <c r="AT103" s="128"/>
      <c r="AU103" s="128"/>
      <c r="AV103" s="128"/>
      <c r="AW103" s="128"/>
      <c r="AX103" s="128"/>
      <c r="AY103" s="128"/>
      <c r="AZ103" s="128"/>
      <c r="BA103" s="128"/>
      <c r="BB103" s="128"/>
      <c r="BC103" s="128"/>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3"/>
      <c r="CG103" s="128"/>
      <c r="CH103" s="128"/>
      <c r="CI103" s="128"/>
      <c r="CJ103" s="128"/>
      <c r="CK103" s="128"/>
      <c r="CL103" s="128"/>
      <c r="CM103" s="128"/>
      <c r="CN103" s="128"/>
      <c r="CO103" s="128"/>
      <c r="CP103" s="128"/>
      <c r="CQ103" s="128"/>
      <c r="CR103" s="128"/>
      <c r="CS103" s="128"/>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3"/>
      <c r="DW103" s="128"/>
      <c r="DX103" s="128"/>
      <c r="DY103" s="128"/>
      <c r="DZ103" s="128"/>
      <c r="EA103" s="128"/>
      <c r="EB103" s="128"/>
      <c r="EC103" s="128"/>
      <c r="ED103" s="128"/>
      <c r="EE103" s="128"/>
      <c r="EF103" s="128"/>
      <c r="EG103" s="128"/>
      <c r="EH103" s="128"/>
      <c r="EI103" s="128"/>
      <c r="EJ103" s="41"/>
      <c r="EK103" s="41"/>
      <c r="EL103" s="41"/>
      <c r="EM103" s="41"/>
      <c r="EN103" s="41"/>
      <c r="EO103" s="41"/>
      <c r="EP103" s="41"/>
      <c r="EQ103" s="41"/>
      <c r="ER103" s="41"/>
      <c r="ES103" s="41"/>
      <c r="ET103" s="41"/>
      <c r="EU103" s="41"/>
      <c r="EV103" s="41"/>
      <c r="EW103" s="41"/>
      <c r="EX103" s="41"/>
      <c r="EY103" s="41"/>
      <c r="EZ103" s="41"/>
      <c r="FA103" s="41"/>
      <c r="FB103" s="41"/>
      <c r="FC103" s="41"/>
      <c r="FD103" s="41"/>
      <c r="FE103" s="41"/>
      <c r="FF103" s="41"/>
      <c r="FG103" s="41"/>
      <c r="FH103" s="41"/>
      <c r="FI103" s="41"/>
      <c r="FJ103" s="41"/>
      <c r="FK103" s="41"/>
      <c r="FL103" s="3"/>
      <c r="FM103" s="3"/>
    </row>
    <row r="104" spans="1:169" ht="11.25" customHeight="1">
      <c r="A104" s="192"/>
      <c r="B104" s="193"/>
      <c r="C104" s="196"/>
      <c r="D104" s="199"/>
      <c r="E104" s="200"/>
      <c r="F104" s="199"/>
      <c r="G104" s="200"/>
      <c r="H104" s="199"/>
      <c r="I104" s="200"/>
      <c r="J104" s="199"/>
      <c r="K104" s="200"/>
      <c r="L104" s="199"/>
      <c r="M104" s="209"/>
      <c r="N104" s="69" t="str">
        <f>IF(CF106&lt;&gt;"",IF(ISERROR(AND(BV110="",BX110="",BZ110="",CB110="",CD110="")),"E",IF(AND(BV110="",BX110="",BZ110="",CB110="",CD110=""),"","E")),"")</f>
        <v/>
      </c>
      <c r="O104" s="192"/>
      <c r="P104" s="193"/>
      <c r="Q104" s="196"/>
      <c r="R104" s="199"/>
      <c r="S104" s="200"/>
      <c r="T104" s="199"/>
      <c r="U104" s="200"/>
      <c r="V104" s="199"/>
      <c r="W104" s="200"/>
      <c r="X104" s="199"/>
      <c r="Y104" s="200"/>
      <c r="Z104" s="199"/>
      <c r="AA104" s="209"/>
      <c r="AB104" s="69" t="str">
        <f>IF(DV106&lt;&gt;"",IF(ISERROR(AND(DL110="",DN110="",DP110="",DQ110="",DT110="")),"E",IF(AND(DL110="",DN110="",DP110="",DR110="",DT110=""),"","E")),"")</f>
        <v/>
      </c>
      <c r="AC104" s="192"/>
      <c r="AD104" s="193"/>
      <c r="AE104" s="196"/>
      <c r="AF104" s="199"/>
      <c r="AG104" s="200"/>
      <c r="AH104" s="199"/>
      <c r="AI104" s="200"/>
      <c r="AJ104" s="199"/>
      <c r="AK104" s="200"/>
      <c r="AL104" s="199"/>
      <c r="AM104" s="200"/>
      <c r="AN104" s="199"/>
      <c r="AO104" s="209"/>
      <c r="AP104" s="69" t="str">
        <f>IF(FL106&lt;&gt;"",IF(ISERROR(AND(FB110="",FD110="",FF110="",FH110="",FJ110="")),"E",IF(AND(FB110="",FD110="",FF110="",FH110="",FJ110=""),"","E")),"")</f>
        <v/>
      </c>
      <c r="AQ104" s="126"/>
      <c r="AR104" s="126"/>
      <c r="AS104" s="126"/>
      <c r="AT104" s="126"/>
      <c r="AU104" s="126"/>
      <c r="AV104" s="126"/>
      <c r="AW104" s="126"/>
      <c r="AX104" s="126"/>
      <c r="AY104" s="126"/>
      <c r="AZ104" s="126"/>
      <c r="BA104" s="126"/>
      <c r="BB104" s="126"/>
      <c r="BC104" s="126"/>
      <c r="CF104" s="3"/>
      <c r="CG104" s="126"/>
      <c r="CH104" s="126"/>
      <c r="CI104" s="126"/>
      <c r="CJ104" s="126"/>
      <c r="CK104" s="126"/>
      <c r="CL104" s="126"/>
      <c r="CM104" s="126"/>
      <c r="CN104" s="126"/>
      <c r="CO104" s="126"/>
      <c r="CP104" s="126"/>
      <c r="CQ104" s="126"/>
      <c r="CR104" s="126"/>
      <c r="CS104" s="126"/>
      <c r="DV104" s="3"/>
      <c r="DW104" s="126"/>
      <c r="DX104" s="126"/>
      <c r="DY104" s="126"/>
      <c r="DZ104" s="126"/>
      <c r="EA104" s="126"/>
      <c r="EB104" s="126"/>
      <c r="EC104" s="126"/>
      <c r="ED104" s="126"/>
      <c r="EE104" s="126"/>
      <c r="EF104" s="126"/>
      <c r="EG104" s="126"/>
      <c r="EH104" s="126"/>
      <c r="EI104" s="126"/>
      <c r="FL104" s="3"/>
      <c r="FM104" s="3"/>
    </row>
    <row r="105" spans="1:169" ht="11.25" customHeight="1" thickBot="1">
      <c r="A105" s="192"/>
      <c r="B105" s="193"/>
      <c r="C105" s="175" t="str">
        <f>IF($D68="1P","E","E")</f>
        <v>E</v>
      </c>
      <c r="D105" s="201"/>
      <c r="E105" s="202"/>
      <c r="F105" s="201"/>
      <c r="G105" s="202"/>
      <c r="H105" s="201"/>
      <c r="I105" s="202"/>
      <c r="J105" s="201"/>
      <c r="K105" s="202"/>
      <c r="L105" s="201"/>
      <c r="M105" s="205"/>
      <c r="N105" s="69" t="str">
        <f>IF(CF106&lt;&gt;"",IF(ISERROR(AND(BV110="",BX110="",BZ110="",CB110="",CD110="")),"E",IF(AND(BV110="",BX110="",BZ110="",CB110="",CD110=""),"","E")),"")</f>
        <v/>
      </c>
      <c r="O105" s="192"/>
      <c r="P105" s="193"/>
      <c r="Q105" s="175" t="str">
        <f>IF($D68="1P","G","F")</f>
        <v>F</v>
      </c>
      <c r="R105" s="201"/>
      <c r="S105" s="202"/>
      <c r="T105" s="201"/>
      <c r="U105" s="202"/>
      <c r="V105" s="201"/>
      <c r="W105" s="202"/>
      <c r="X105" s="201"/>
      <c r="Y105" s="202"/>
      <c r="Z105" s="201"/>
      <c r="AA105" s="205"/>
      <c r="AB105" s="69" t="str">
        <f>IF(DV106&lt;&gt;"",IF(ISERROR(AND(DL110="",DN110="",DP110="",DQ110="",DT110="")),"E",IF(AND(DL110="",DN110="",DP110="",DR110="",DT110=""),"","E")),"")</f>
        <v/>
      </c>
      <c r="AC105" s="192"/>
      <c r="AD105" s="193"/>
      <c r="AE105" s="175" t="str">
        <f>IF($D68="1P","B","F")</f>
        <v>F</v>
      </c>
      <c r="AF105" s="201"/>
      <c r="AG105" s="202"/>
      <c r="AH105" s="201"/>
      <c r="AI105" s="202"/>
      <c r="AJ105" s="201"/>
      <c r="AK105" s="202"/>
      <c r="AL105" s="201"/>
      <c r="AM105" s="202"/>
      <c r="AN105" s="201"/>
      <c r="AO105" s="205"/>
      <c r="AP105" s="69" t="str">
        <f>IF(FL106&lt;&gt;"",IF(ISERROR(AND(FB110="",FD110="",FF110="",FH110="",FJ110="")),"E",IF(AND(FB110="",FD110="",FF110="",FH110="",FJ110=""),"","E")),"")</f>
        <v/>
      </c>
      <c r="AQ105" s="127"/>
      <c r="AR105" s="127"/>
      <c r="AS105" s="127"/>
      <c r="AT105" s="127"/>
      <c r="AU105" s="127"/>
      <c r="AV105" s="127"/>
      <c r="AW105" s="127"/>
      <c r="AX105" s="127"/>
      <c r="AY105" s="127"/>
      <c r="AZ105" s="127"/>
      <c r="BA105" s="127"/>
      <c r="BB105" s="127"/>
      <c r="BC105" s="127"/>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3"/>
      <c r="CG105" s="127"/>
      <c r="CH105" s="127"/>
      <c r="CI105" s="127"/>
      <c r="CJ105" s="127"/>
      <c r="CK105" s="127"/>
      <c r="CL105" s="127"/>
      <c r="CM105" s="127"/>
      <c r="CN105" s="127"/>
      <c r="CO105" s="127"/>
      <c r="CP105" s="127"/>
      <c r="CQ105" s="127"/>
      <c r="CR105" s="127"/>
      <c r="CS105" s="127"/>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3"/>
      <c r="DW105" s="127"/>
      <c r="DX105" s="127"/>
      <c r="DY105" s="127"/>
      <c r="DZ105" s="127"/>
      <c r="EA105" s="127"/>
      <c r="EB105" s="127"/>
      <c r="EC105" s="127"/>
      <c r="ED105" s="127"/>
      <c r="EE105" s="127"/>
      <c r="EF105" s="127"/>
      <c r="EG105" s="127"/>
      <c r="EH105" s="127"/>
      <c r="EI105" s="127"/>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3"/>
      <c r="FM105" s="3"/>
    </row>
    <row r="106" spans="1:169" ht="11.25" customHeight="1" thickBot="1">
      <c r="A106" s="194"/>
      <c r="B106" s="195"/>
      <c r="C106" s="207"/>
      <c r="D106" s="203"/>
      <c r="E106" s="204"/>
      <c r="F106" s="203"/>
      <c r="G106" s="204"/>
      <c r="H106" s="203"/>
      <c r="I106" s="204"/>
      <c r="J106" s="203"/>
      <c r="K106" s="204"/>
      <c r="L106" s="203"/>
      <c r="M106" s="206"/>
      <c r="N106" s="69" t="str">
        <f>IF(CF108&lt;&gt;"",IF(CF108="W",IF(SUM(IF(D105&gt;D103,1,0),IF(F105&gt;F103,1,0),IF(H105&gt;H103,1,0),IF(J105&gt;J103,1,0),IF(L105&gt;L103,1,0))&lt;&gt;3,"E",""),""),"")</f>
        <v/>
      </c>
      <c r="O106" s="194"/>
      <c r="P106" s="195"/>
      <c r="Q106" s="207"/>
      <c r="R106" s="203"/>
      <c r="S106" s="204"/>
      <c r="T106" s="203"/>
      <c r="U106" s="204"/>
      <c r="V106" s="203"/>
      <c r="W106" s="204"/>
      <c r="X106" s="203"/>
      <c r="Y106" s="204"/>
      <c r="Z106" s="203"/>
      <c r="AA106" s="206"/>
      <c r="AB106" s="69" t="str">
        <f>IF(DV108&lt;&gt;"",IF(DV108="W",IF(SUM(IF(R105&gt;R103,1,0),IF(T105&gt;T103,1,0),IF(V105&gt;V103,1,0),IF(X105&gt;X103,1,0),IF(Z105&gt;Z103,1,0))&lt;&gt;3,"E",""),""),"")</f>
        <v/>
      </c>
      <c r="AC106" s="194"/>
      <c r="AD106" s="195"/>
      <c r="AE106" s="207"/>
      <c r="AF106" s="203"/>
      <c r="AG106" s="204"/>
      <c r="AH106" s="203"/>
      <c r="AI106" s="204"/>
      <c r="AJ106" s="203"/>
      <c r="AK106" s="204"/>
      <c r="AL106" s="203"/>
      <c r="AM106" s="204"/>
      <c r="AN106" s="203"/>
      <c r="AO106" s="206"/>
      <c r="AP106" s="69" t="str">
        <f>IF(FL108&lt;&gt;"",IF(FL108="W",IF(SUM(IF(AF105&gt;AF103,1,0),IF(AH105&gt;AH103,1,0),IF(AJ105&gt;AJ103,1,0),IF(AL105&gt;AL103,1,0),IF(AN105&gt;AN103,1,0))&lt;&gt;3,"E",""),""),"")</f>
        <v/>
      </c>
      <c r="AQ106" s="154" t="str">
        <f>CONCATENATE($A70," ",$D70,","," ",$F68)</f>
        <v>Group: 2, Women's Singles</v>
      </c>
      <c r="AR106" s="155"/>
      <c r="AS106" s="155"/>
      <c r="AT106" s="155"/>
      <c r="AU106" s="155"/>
      <c r="AV106" s="155"/>
      <c r="AW106" s="155"/>
      <c r="AX106" s="155"/>
      <c r="AY106" s="155"/>
      <c r="AZ106" s="155"/>
      <c r="BA106" s="155"/>
      <c r="BB106" s="155"/>
      <c r="BC106" s="156"/>
      <c r="BD106" s="163">
        <f>A103</f>
        <v>5</v>
      </c>
      <c r="BE106" s="164"/>
      <c r="BF106" s="183" t="str">
        <f>C103</f>
        <v>B</v>
      </c>
      <c r="BG106" s="185" t="str">
        <f>IF(VLOOKUP($BF106,$A72:$C84,3,FALSE)=0,"",CONCATENATE(VLOOKUP(VLOOKUP($BF106,$A72:$C84,3,FALSE),Players!$J:$N,4,FALSE)," ",VLOOKUP($BF106,$A72:$C84,3,FALSE)," ",IF(ISERROR(VLOOKUP(VLOOKUP($BF106,$A72:$C84,3,FALSE),Players!$J:$N,5,FALSE)),"()",CONCATENATE("(",VLOOKUP(VLOOKUP($BF106,$A72:$C84,3,FALSE),Players!$J:$N,5,FALSE),")"))))</f>
        <v/>
      </c>
      <c r="BH106" s="186"/>
      <c r="BI106" s="186"/>
      <c r="BJ106" s="186"/>
      <c r="BK106" s="186"/>
      <c r="BL106" s="186"/>
      <c r="BM106" s="186"/>
      <c r="BN106" s="186"/>
      <c r="BO106" s="186"/>
      <c r="BP106" s="186"/>
      <c r="BQ106" s="186"/>
      <c r="BR106" s="186"/>
      <c r="BS106" s="186"/>
      <c r="BT106" s="186"/>
      <c r="BU106" s="187"/>
      <c r="BV106" s="170" t="str">
        <f>IF(D103&lt;&gt;"",D103,"")</f>
        <v/>
      </c>
      <c r="BW106" s="171"/>
      <c r="BX106" s="335" t="str">
        <f>IF(F103&lt;&gt;"",F103,"")</f>
        <v/>
      </c>
      <c r="BY106" s="171"/>
      <c r="BZ106" s="335" t="str">
        <f>IF(H103&lt;&gt;"",H103,"")</f>
        <v/>
      </c>
      <c r="CA106" s="171"/>
      <c r="CB106" s="335" t="str">
        <f>IF(J103&lt;&gt;"",J103,"")</f>
        <v/>
      </c>
      <c r="CC106" s="171"/>
      <c r="CD106" s="335" t="str">
        <f>IF(L103&lt;&gt;"",L103,"")</f>
        <v/>
      </c>
      <c r="CE106" s="337"/>
      <c r="CF106" s="174" t="str">
        <f>IF($CD106=$CD108,IF($CB106=$CB108,IF($BZ106&lt;&gt;"",IF($BZ106&gt;$BZ108,"W","L"),""),IF($CB106&gt;$CB108,"W","L")),IF($CD106&gt;$CD108,"W","L"))</f>
        <v/>
      </c>
      <c r="CG106" s="154" t="str">
        <f>CONCATENATE($A70," ",$D70,","," ",$F68)</f>
        <v>Group: 2, Women's Singles</v>
      </c>
      <c r="CH106" s="155"/>
      <c r="CI106" s="155"/>
      <c r="CJ106" s="155"/>
      <c r="CK106" s="155"/>
      <c r="CL106" s="155"/>
      <c r="CM106" s="155"/>
      <c r="CN106" s="155"/>
      <c r="CO106" s="155"/>
      <c r="CP106" s="155"/>
      <c r="CQ106" s="155"/>
      <c r="CR106" s="155"/>
      <c r="CS106" s="156"/>
      <c r="CT106" s="163">
        <f>O103</f>
        <v>12</v>
      </c>
      <c r="CU106" s="164"/>
      <c r="CV106" s="183" t="str">
        <f>Q103</f>
        <v>B</v>
      </c>
      <c r="CW106" s="185" t="str">
        <f>IF(VLOOKUP($CV106,$A72:$C84,3,FALSE)=0,"",CONCATENATE(VLOOKUP(VLOOKUP($CV106,$A72:$C84,3,FALSE),Players!$J:$N,4,FALSE)," ",VLOOKUP($CV106,$A72:$C84,3,FALSE)," ",IF(ISERROR(VLOOKUP(VLOOKUP($CV106,$A72:$C84,3,FALSE),Players!$J:$N,5,FALSE)),"()",CONCATENATE("(",VLOOKUP(VLOOKUP($CV106,$A72:$C84,3,FALSE),Players!$J:$N,5,FALSE),")"))))</f>
        <v/>
      </c>
      <c r="CX106" s="186"/>
      <c r="CY106" s="186"/>
      <c r="CZ106" s="186"/>
      <c r="DA106" s="186"/>
      <c r="DB106" s="186"/>
      <c r="DC106" s="186"/>
      <c r="DD106" s="186"/>
      <c r="DE106" s="186"/>
      <c r="DF106" s="186"/>
      <c r="DG106" s="186"/>
      <c r="DH106" s="186"/>
      <c r="DI106" s="186"/>
      <c r="DJ106" s="186"/>
      <c r="DK106" s="187"/>
      <c r="DL106" s="170" t="str">
        <f>IF(R103&lt;&gt;"",R103,"")</f>
        <v/>
      </c>
      <c r="DM106" s="171"/>
      <c r="DN106" s="335" t="str">
        <f>IF(T103&lt;&gt;"",T103,"")</f>
        <v/>
      </c>
      <c r="DO106" s="171"/>
      <c r="DP106" s="335" t="str">
        <f>IF(V103&lt;&gt;"",V103,"")</f>
        <v/>
      </c>
      <c r="DQ106" s="171"/>
      <c r="DR106" s="335" t="str">
        <f>IF(X103&lt;&gt;"",X103,"")</f>
        <v/>
      </c>
      <c r="DS106" s="171"/>
      <c r="DT106" s="335" t="str">
        <f>IF(Z103&lt;&gt;"",Z103,"")</f>
        <v/>
      </c>
      <c r="DU106" s="337"/>
      <c r="DV106" s="174" t="str">
        <f>IF($DT106=$DT108,IF($DR106=$DR108,IF($DP106&lt;&gt;"",IF($DP106&gt;$DP108,"W","L"),""),IF($DR106&gt;$DR108,"W","L")),IF($DT106&gt;$DT108,"W","L"))</f>
        <v/>
      </c>
      <c r="DW106" s="154" t="str">
        <f>CONCATENATE($A70," ",$D70,","," ",$F68)</f>
        <v>Group: 2, Women's Singles</v>
      </c>
      <c r="DX106" s="155"/>
      <c r="DY106" s="155"/>
      <c r="DZ106" s="155"/>
      <c r="EA106" s="155"/>
      <c r="EB106" s="155"/>
      <c r="EC106" s="155"/>
      <c r="ED106" s="155"/>
      <c r="EE106" s="155"/>
      <c r="EF106" s="155"/>
      <c r="EG106" s="155"/>
      <c r="EH106" s="155"/>
      <c r="EI106" s="156"/>
      <c r="EJ106" s="163">
        <f>AC103</f>
        <v>19</v>
      </c>
      <c r="EK106" s="164"/>
      <c r="EL106" s="183" t="str">
        <f>AE103</f>
        <v>A</v>
      </c>
      <c r="EM106" s="185" t="str">
        <f>IF(VLOOKUP($EL106,$A72:$C84,3,FALSE)=0,"",CONCATENATE(VLOOKUP(VLOOKUP($EL106,$A72:$C84,3,FALSE),Players!$J:$N,4,FALSE)," ",VLOOKUP($EL106,$A72:$C84,3,FALSE)," ",IF(ISERROR(VLOOKUP(VLOOKUP($EL106,$A72:$C84,3,FALSE),Players!$J:$N,5,FALSE)),"()",CONCATENATE("(",VLOOKUP(VLOOKUP($EL106,$A72:$C84,3,FALSE),Players!$J:$N,5,FALSE),")"))))</f>
        <v/>
      </c>
      <c r="EN106" s="186"/>
      <c r="EO106" s="186"/>
      <c r="EP106" s="186"/>
      <c r="EQ106" s="186"/>
      <c r="ER106" s="186"/>
      <c r="ES106" s="186"/>
      <c r="ET106" s="186"/>
      <c r="EU106" s="186"/>
      <c r="EV106" s="186"/>
      <c r="EW106" s="186"/>
      <c r="EX106" s="186"/>
      <c r="EY106" s="186"/>
      <c r="EZ106" s="186"/>
      <c r="FA106" s="187"/>
      <c r="FB106" s="170" t="str">
        <f>IF(AF103&lt;&gt;"",AF103,"")</f>
        <v/>
      </c>
      <c r="FC106" s="171"/>
      <c r="FD106" s="335" t="str">
        <f>IF(AH103&lt;&gt;"",AH103,"")</f>
        <v/>
      </c>
      <c r="FE106" s="171"/>
      <c r="FF106" s="335" t="str">
        <f>IF(AJ103&lt;&gt;"",AJ103,"")</f>
        <v/>
      </c>
      <c r="FG106" s="171"/>
      <c r="FH106" s="335" t="str">
        <f>IF(AL103&lt;&gt;"",AL103,"")</f>
        <v/>
      </c>
      <c r="FI106" s="171"/>
      <c r="FJ106" s="335" t="str">
        <f>IF(AN103&lt;&gt;"",AN103,"")</f>
        <v/>
      </c>
      <c r="FK106" s="337"/>
      <c r="FL106" s="174" t="str">
        <f>IF($FJ106=$FJ108,IF($FH106=$FH108,IF($FF106&lt;&gt;"",IF($FF106&gt;$FF108,"W","L"),""),IF($FH106&gt;$FH108,"W","L")),IF($FJ106&gt;$FJ108,"W","L"))</f>
        <v/>
      </c>
      <c r="FM106" s="3"/>
    </row>
    <row r="107" spans="1:169" ht="11.25" customHeight="1">
      <c r="A107" s="170">
        <v>6</v>
      </c>
      <c r="B107" s="191"/>
      <c r="C107" s="183" t="str">
        <f>IF($D68="1P","C","C")</f>
        <v>C</v>
      </c>
      <c r="D107" s="197"/>
      <c r="E107" s="198"/>
      <c r="F107" s="197"/>
      <c r="G107" s="198"/>
      <c r="H107" s="197"/>
      <c r="I107" s="198"/>
      <c r="J107" s="197"/>
      <c r="K107" s="198"/>
      <c r="L107" s="197"/>
      <c r="M107" s="208"/>
      <c r="N107" s="69" t="str">
        <f>IF(CF116&lt;&gt;"",IF(CF116="W",IF(SUM(IF(D107&gt;D109,1,0),IF(F107&gt;F109,1,0),IF(H107&gt;H109,1,0),IF(J107&gt;J109,1,0),IF(L107&gt;L109,1,0))&lt;&gt;3,"E",""),""),"")</f>
        <v/>
      </c>
      <c r="O107" s="170">
        <v>13</v>
      </c>
      <c r="P107" s="191"/>
      <c r="Q107" s="183" t="str">
        <f>IF($D68="1P","A","A")</f>
        <v>A</v>
      </c>
      <c r="R107" s="197"/>
      <c r="S107" s="198"/>
      <c r="T107" s="197"/>
      <c r="U107" s="198"/>
      <c r="V107" s="197"/>
      <c r="W107" s="198"/>
      <c r="X107" s="197"/>
      <c r="Y107" s="198"/>
      <c r="Z107" s="197"/>
      <c r="AA107" s="208"/>
      <c r="AB107" s="69" t="str">
        <f>IF(DV116&lt;&gt;"",IF(DV116="W",IF(SUM(IF(R107&gt;R109,1,0),IF(T107&gt;T109,1,0),IF(V107&gt;V109,1,0),IF(X107&gt;X109,1,0),IF(Z107&gt;Z109,1,0))&lt;&gt;3,"E",""),""),"")</f>
        <v/>
      </c>
      <c r="AC107" s="170">
        <v>20</v>
      </c>
      <c r="AD107" s="191"/>
      <c r="AE107" s="183" t="str">
        <f>IF($D68="1P","D","E")</f>
        <v>E</v>
      </c>
      <c r="AF107" s="197"/>
      <c r="AG107" s="198"/>
      <c r="AH107" s="197"/>
      <c r="AI107" s="198"/>
      <c r="AJ107" s="197"/>
      <c r="AK107" s="198"/>
      <c r="AL107" s="197"/>
      <c r="AM107" s="198"/>
      <c r="AN107" s="197"/>
      <c r="AO107" s="208"/>
      <c r="AP107" s="69" t="str">
        <f>IF(FL116&lt;&gt;"",IF(FL116="W",IF(SUM(IF(AF107&gt;AF109,1,0),IF(AH107&gt;AH109,1,0),IF(AJ107&gt;AJ109,1,0),IF(AL107&gt;AL109,1,0),IF(AN107&gt;AN109,1,0))&lt;&gt;3,"E",""),""),"")</f>
        <v/>
      </c>
      <c r="AQ107" s="157"/>
      <c r="AR107" s="158"/>
      <c r="AS107" s="158"/>
      <c r="AT107" s="158"/>
      <c r="AU107" s="158"/>
      <c r="AV107" s="158"/>
      <c r="AW107" s="158"/>
      <c r="AX107" s="158"/>
      <c r="AY107" s="158"/>
      <c r="AZ107" s="158"/>
      <c r="BA107" s="158"/>
      <c r="BB107" s="158"/>
      <c r="BC107" s="159"/>
      <c r="BD107" s="165"/>
      <c r="BE107" s="166"/>
      <c r="BF107" s="184"/>
      <c r="BG107" s="188"/>
      <c r="BH107" s="189"/>
      <c r="BI107" s="189"/>
      <c r="BJ107" s="189"/>
      <c r="BK107" s="189"/>
      <c r="BL107" s="189"/>
      <c r="BM107" s="189"/>
      <c r="BN107" s="189"/>
      <c r="BO107" s="189"/>
      <c r="BP107" s="189"/>
      <c r="BQ107" s="189"/>
      <c r="BR107" s="189"/>
      <c r="BS107" s="189"/>
      <c r="BT107" s="189"/>
      <c r="BU107" s="190"/>
      <c r="BV107" s="172"/>
      <c r="BW107" s="173"/>
      <c r="BX107" s="336"/>
      <c r="BY107" s="173"/>
      <c r="BZ107" s="336"/>
      <c r="CA107" s="173"/>
      <c r="CB107" s="336"/>
      <c r="CC107" s="173"/>
      <c r="CD107" s="336"/>
      <c r="CE107" s="338"/>
      <c r="CF107" s="174"/>
      <c r="CG107" s="157"/>
      <c r="CH107" s="158"/>
      <c r="CI107" s="158"/>
      <c r="CJ107" s="158"/>
      <c r="CK107" s="158"/>
      <c r="CL107" s="158"/>
      <c r="CM107" s="158"/>
      <c r="CN107" s="158"/>
      <c r="CO107" s="158"/>
      <c r="CP107" s="158"/>
      <c r="CQ107" s="158"/>
      <c r="CR107" s="158"/>
      <c r="CS107" s="159"/>
      <c r="CT107" s="165"/>
      <c r="CU107" s="166"/>
      <c r="CV107" s="184"/>
      <c r="CW107" s="188"/>
      <c r="CX107" s="189"/>
      <c r="CY107" s="189"/>
      <c r="CZ107" s="189"/>
      <c r="DA107" s="189"/>
      <c r="DB107" s="189"/>
      <c r="DC107" s="189"/>
      <c r="DD107" s="189"/>
      <c r="DE107" s="189"/>
      <c r="DF107" s="189"/>
      <c r="DG107" s="189"/>
      <c r="DH107" s="189"/>
      <c r="DI107" s="189"/>
      <c r="DJ107" s="189"/>
      <c r="DK107" s="190"/>
      <c r="DL107" s="172"/>
      <c r="DM107" s="173"/>
      <c r="DN107" s="336"/>
      <c r="DO107" s="173"/>
      <c r="DP107" s="336"/>
      <c r="DQ107" s="173"/>
      <c r="DR107" s="336"/>
      <c r="DS107" s="173"/>
      <c r="DT107" s="336"/>
      <c r="DU107" s="338"/>
      <c r="DV107" s="174"/>
      <c r="DW107" s="157"/>
      <c r="DX107" s="158"/>
      <c r="DY107" s="158"/>
      <c r="DZ107" s="158"/>
      <c r="EA107" s="158"/>
      <c r="EB107" s="158"/>
      <c r="EC107" s="158"/>
      <c r="ED107" s="158"/>
      <c r="EE107" s="158"/>
      <c r="EF107" s="158"/>
      <c r="EG107" s="158"/>
      <c r="EH107" s="158"/>
      <c r="EI107" s="159"/>
      <c r="EJ107" s="165"/>
      <c r="EK107" s="166"/>
      <c r="EL107" s="184"/>
      <c r="EM107" s="188"/>
      <c r="EN107" s="189"/>
      <c r="EO107" s="189"/>
      <c r="EP107" s="189"/>
      <c r="EQ107" s="189"/>
      <c r="ER107" s="189"/>
      <c r="ES107" s="189"/>
      <c r="ET107" s="189"/>
      <c r="EU107" s="189"/>
      <c r="EV107" s="189"/>
      <c r="EW107" s="189"/>
      <c r="EX107" s="189"/>
      <c r="EY107" s="189"/>
      <c r="EZ107" s="189"/>
      <c r="FA107" s="190"/>
      <c r="FB107" s="172"/>
      <c r="FC107" s="173"/>
      <c r="FD107" s="336"/>
      <c r="FE107" s="173"/>
      <c r="FF107" s="336"/>
      <c r="FG107" s="173"/>
      <c r="FH107" s="336"/>
      <c r="FI107" s="173"/>
      <c r="FJ107" s="336"/>
      <c r="FK107" s="338"/>
      <c r="FL107" s="174"/>
      <c r="FM107" s="3"/>
    </row>
    <row r="108" spans="1:169" ht="11.25" customHeight="1">
      <c r="A108" s="192"/>
      <c r="B108" s="193"/>
      <c r="C108" s="196"/>
      <c r="D108" s="199"/>
      <c r="E108" s="200"/>
      <c r="F108" s="199"/>
      <c r="G108" s="200"/>
      <c r="H108" s="199"/>
      <c r="I108" s="200"/>
      <c r="J108" s="199"/>
      <c r="K108" s="200"/>
      <c r="L108" s="199"/>
      <c r="M108" s="209"/>
      <c r="N108" s="69" t="str">
        <f>IF(CF116&lt;&gt;"",IF(ISERROR(AND(BV120="",BX120="",BZ120="",CB120="",CD120="")),"E",IF(AND(BV120="",BX120="",BZ120="",CB120="",CD120=""),"","E")),"")</f>
        <v/>
      </c>
      <c r="O108" s="192"/>
      <c r="P108" s="193"/>
      <c r="Q108" s="196"/>
      <c r="R108" s="199"/>
      <c r="S108" s="200"/>
      <c r="T108" s="199"/>
      <c r="U108" s="200"/>
      <c r="V108" s="199"/>
      <c r="W108" s="200"/>
      <c r="X108" s="199"/>
      <c r="Y108" s="200"/>
      <c r="Z108" s="199"/>
      <c r="AA108" s="209"/>
      <c r="AB108" s="69" t="str">
        <f>IF(DV116&lt;&gt;"",IF(ISERROR(AND(DL120="",DN120="",DP120="",DQ120="",DT120="")),"E",IF(AND(DL120="",DN120="",DP120="",DR120="",DT120=""),"","E")),"")</f>
        <v/>
      </c>
      <c r="AC108" s="192"/>
      <c r="AD108" s="193"/>
      <c r="AE108" s="196"/>
      <c r="AF108" s="199"/>
      <c r="AG108" s="200"/>
      <c r="AH108" s="199"/>
      <c r="AI108" s="200"/>
      <c r="AJ108" s="199"/>
      <c r="AK108" s="200"/>
      <c r="AL108" s="199"/>
      <c r="AM108" s="200"/>
      <c r="AN108" s="199"/>
      <c r="AO108" s="209"/>
      <c r="AP108" s="69" t="str">
        <f>IF(FL116&lt;&gt;"",IF(ISERROR(AND(FB120="",FD120="",FF120="",FH120="",FJ120="")),"E",IF(AND(FB120="",FD120="",FF120="",FH120="",FJ120=""),"","E")),"")</f>
        <v/>
      </c>
      <c r="AQ108" s="157"/>
      <c r="AR108" s="158"/>
      <c r="AS108" s="158"/>
      <c r="AT108" s="158"/>
      <c r="AU108" s="158"/>
      <c r="AV108" s="158"/>
      <c r="AW108" s="158"/>
      <c r="AX108" s="158"/>
      <c r="AY108" s="158"/>
      <c r="AZ108" s="158"/>
      <c r="BA108" s="158"/>
      <c r="BB108" s="158"/>
      <c r="BC108" s="159"/>
      <c r="BD108" s="165"/>
      <c r="BE108" s="166"/>
      <c r="BF108" s="175" t="str">
        <f>C105</f>
        <v>E</v>
      </c>
      <c r="BG108" s="177" t="str">
        <f>IF(VLOOKUP($BF108,$A72:$C84,3,FALSE)=0,"",CONCATENATE(VLOOKUP(VLOOKUP($BF108,$A72:$C84,3,FALSE),Players!$J:$N,4,FALSE)," ",VLOOKUP($BF108,$A72:$C84,3,FALSE)," ",IF(ISERROR(VLOOKUP(VLOOKUP($BF108,$A72:$C84,3,FALSE),Players!$J:$N,5,FALSE)),"()",CONCATENATE("(",VLOOKUP(VLOOKUP($BF108,$A72:$C84,3,FALSE),Players!$J:$N,5,FALSE),")"))))</f>
        <v/>
      </c>
      <c r="BH108" s="178"/>
      <c r="BI108" s="178"/>
      <c r="BJ108" s="178"/>
      <c r="BK108" s="178"/>
      <c r="BL108" s="178"/>
      <c r="BM108" s="178"/>
      <c r="BN108" s="178"/>
      <c r="BO108" s="178"/>
      <c r="BP108" s="178"/>
      <c r="BQ108" s="178"/>
      <c r="BR108" s="178"/>
      <c r="BS108" s="178"/>
      <c r="BT108" s="178"/>
      <c r="BU108" s="179"/>
      <c r="BV108" s="150" t="str">
        <f>IF(D105&lt;&gt;"",D105,"")</f>
        <v/>
      </c>
      <c r="BW108" s="151"/>
      <c r="BX108" s="288" t="str">
        <f>IF(F105&lt;&gt;"",F105,"")</f>
        <v/>
      </c>
      <c r="BY108" s="151"/>
      <c r="BZ108" s="288" t="str">
        <f>IF(H105&lt;&gt;"",H105,"")</f>
        <v/>
      </c>
      <c r="CA108" s="151"/>
      <c r="CB108" s="288" t="str">
        <f>IF(J105&lt;&gt;"",J105,"")</f>
        <v/>
      </c>
      <c r="CC108" s="151"/>
      <c r="CD108" s="288" t="str">
        <f>IF(L105&lt;&gt;"",L105,"")</f>
        <v/>
      </c>
      <c r="CE108" s="332"/>
      <c r="CF108" s="174" t="str">
        <f>IF($CF106&lt;&gt;"",IF(CF106="W","L","W"),"")</f>
        <v/>
      </c>
      <c r="CG108" s="157"/>
      <c r="CH108" s="158"/>
      <c r="CI108" s="158"/>
      <c r="CJ108" s="158"/>
      <c r="CK108" s="158"/>
      <c r="CL108" s="158"/>
      <c r="CM108" s="158"/>
      <c r="CN108" s="158"/>
      <c r="CO108" s="158"/>
      <c r="CP108" s="158"/>
      <c r="CQ108" s="158"/>
      <c r="CR108" s="158"/>
      <c r="CS108" s="159"/>
      <c r="CT108" s="165"/>
      <c r="CU108" s="166"/>
      <c r="CV108" s="175" t="str">
        <f>Q105</f>
        <v>F</v>
      </c>
      <c r="CW108" s="177" t="str">
        <f>IF(VLOOKUP($CV108,$A72:$C84,3,FALSE)=0,"",CONCATENATE(VLOOKUP(VLOOKUP($CV108,$A72:$C84,3,FALSE),Players!$J:$N,4,FALSE)," ",VLOOKUP($CV108,$A72:$C84,3,FALSE)," ",IF(ISERROR(VLOOKUP(VLOOKUP($CV108,$A72:$C84,3,FALSE),Players!$J:$N,5,FALSE)),"()",CONCATENATE("(",VLOOKUP(VLOOKUP($CV108,$A72:$C84,3,FALSE),Players!$J:$N,5,FALSE),")"))))</f>
        <v/>
      </c>
      <c r="CX108" s="178"/>
      <c r="CY108" s="178"/>
      <c r="CZ108" s="178"/>
      <c r="DA108" s="178"/>
      <c r="DB108" s="178"/>
      <c r="DC108" s="178"/>
      <c r="DD108" s="178"/>
      <c r="DE108" s="178"/>
      <c r="DF108" s="178"/>
      <c r="DG108" s="178"/>
      <c r="DH108" s="178"/>
      <c r="DI108" s="178"/>
      <c r="DJ108" s="178"/>
      <c r="DK108" s="179"/>
      <c r="DL108" s="150" t="str">
        <f>IF(R105&lt;&gt;"",R105,"")</f>
        <v/>
      </c>
      <c r="DM108" s="151"/>
      <c r="DN108" s="288" t="str">
        <f>IF(T105&lt;&gt;"",T105,"")</f>
        <v/>
      </c>
      <c r="DO108" s="151"/>
      <c r="DP108" s="288" t="str">
        <f>IF(V105&lt;&gt;"",V105,"")</f>
        <v/>
      </c>
      <c r="DQ108" s="151"/>
      <c r="DR108" s="288" t="str">
        <f>IF(X105&lt;&gt;"",X105,"")</f>
        <v/>
      </c>
      <c r="DS108" s="151"/>
      <c r="DT108" s="288" t="str">
        <f>IF(Z105&lt;&gt;"",Z105,"")</f>
        <v/>
      </c>
      <c r="DU108" s="332"/>
      <c r="DV108" s="174" t="str">
        <f>IF($DV106&lt;&gt;"",IF(DV106="W","L","W"),"")</f>
        <v/>
      </c>
      <c r="DW108" s="157"/>
      <c r="DX108" s="158"/>
      <c r="DY108" s="158"/>
      <c r="DZ108" s="158"/>
      <c r="EA108" s="158"/>
      <c r="EB108" s="158"/>
      <c r="EC108" s="158"/>
      <c r="ED108" s="158"/>
      <c r="EE108" s="158"/>
      <c r="EF108" s="158"/>
      <c r="EG108" s="158"/>
      <c r="EH108" s="158"/>
      <c r="EI108" s="159"/>
      <c r="EJ108" s="165"/>
      <c r="EK108" s="166"/>
      <c r="EL108" s="175" t="str">
        <f>AE105</f>
        <v>F</v>
      </c>
      <c r="EM108" s="177" t="str">
        <f>IF(VLOOKUP($EL108,$A72:$C84,3,FALSE)=0,"",CONCATENATE(VLOOKUP(VLOOKUP($EL108,$A72:$C84,3,FALSE),Players!$J:$N,4,FALSE)," ",VLOOKUP($EL108,$A72:$C84,3,FALSE)," ",IF(ISERROR(VLOOKUP(VLOOKUP($EL108,$A72:$C84,3,FALSE),Players!$J:$N,5,FALSE)),"()",CONCATENATE("(",VLOOKUP(VLOOKUP($EL108,$A72:$C84,3,FALSE),Players!$J:$N,5,FALSE),")"))))</f>
        <v/>
      </c>
      <c r="EN108" s="178"/>
      <c r="EO108" s="178"/>
      <c r="EP108" s="178"/>
      <c r="EQ108" s="178"/>
      <c r="ER108" s="178"/>
      <c r="ES108" s="178"/>
      <c r="ET108" s="178"/>
      <c r="EU108" s="178"/>
      <c r="EV108" s="178"/>
      <c r="EW108" s="178"/>
      <c r="EX108" s="178"/>
      <c r="EY108" s="178"/>
      <c r="EZ108" s="178"/>
      <c r="FA108" s="179"/>
      <c r="FB108" s="150" t="str">
        <f>IF(AF105&lt;&gt;"",AF105,"")</f>
        <v/>
      </c>
      <c r="FC108" s="151"/>
      <c r="FD108" s="288" t="str">
        <f>IF(AH105&lt;&gt;"",AH105,"")</f>
        <v/>
      </c>
      <c r="FE108" s="151"/>
      <c r="FF108" s="288" t="str">
        <f>IF(AJ105&lt;&gt;"",AJ105,"")</f>
        <v/>
      </c>
      <c r="FG108" s="151"/>
      <c r="FH108" s="288" t="str">
        <f>IF(AL105&lt;&gt;"",AL105,"")</f>
        <v/>
      </c>
      <c r="FI108" s="151"/>
      <c r="FJ108" s="288" t="str">
        <f>IF(AN105&lt;&gt;"",AN105,"")</f>
        <v/>
      </c>
      <c r="FK108" s="332"/>
      <c r="FL108" s="174" t="str">
        <f>IF($FL106&lt;&gt;"",IF(FL106="W","L","W"),"")</f>
        <v/>
      </c>
      <c r="FM108" s="3"/>
    </row>
    <row r="109" spans="1:169" ht="11.25" customHeight="1" thickBot="1">
      <c r="A109" s="192"/>
      <c r="B109" s="193"/>
      <c r="C109" s="175" t="str">
        <f>IF($D68="1P","D","D")</f>
        <v>D</v>
      </c>
      <c r="D109" s="201"/>
      <c r="E109" s="202"/>
      <c r="F109" s="201"/>
      <c r="G109" s="202"/>
      <c r="H109" s="201"/>
      <c r="I109" s="202"/>
      <c r="J109" s="201"/>
      <c r="K109" s="202"/>
      <c r="L109" s="201"/>
      <c r="M109" s="205"/>
      <c r="N109" s="69" t="str">
        <f>IF(CF116&lt;&gt;"",IF(ISERROR(AND(BV120="",BX120="",BZ120="",CB120="",CD120="")),"E",IF(AND(BV120="",BX120="",BZ120="",CB120="",CD120=""),"","E")),"")</f>
        <v/>
      </c>
      <c r="O109" s="192"/>
      <c r="P109" s="193"/>
      <c r="Q109" s="175" t="str">
        <f>IF($D68="1P","D","C")</f>
        <v>C</v>
      </c>
      <c r="R109" s="201"/>
      <c r="S109" s="202"/>
      <c r="T109" s="201"/>
      <c r="U109" s="202"/>
      <c r="V109" s="201"/>
      <c r="W109" s="202"/>
      <c r="X109" s="201"/>
      <c r="Y109" s="202"/>
      <c r="Z109" s="201"/>
      <c r="AA109" s="205"/>
      <c r="AB109" s="69" t="str">
        <f>IF(DV116&lt;&gt;"",IF(ISERROR(AND(DL120="",DN120="",DP120="",DQ120="",DT120="")),"E",IF(AND(DL120="",DN120="",DP120="",DR120="",DT120=""),"","E")),"")</f>
        <v/>
      </c>
      <c r="AC109" s="192"/>
      <c r="AD109" s="193"/>
      <c r="AE109" s="175" t="str">
        <f>IF($D68="1P","G","G")</f>
        <v>G</v>
      </c>
      <c r="AF109" s="201"/>
      <c r="AG109" s="202"/>
      <c r="AH109" s="201"/>
      <c r="AI109" s="202"/>
      <c r="AJ109" s="201"/>
      <c r="AK109" s="202"/>
      <c r="AL109" s="201"/>
      <c r="AM109" s="202"/>
      <c r="AN109" s="201"/>
      <c r="AO109" s="205"/>
      <c r="AP109" s="69" t="str">
        <f>IF(FL116&lt;&gt;"",IF(ISERROR(AND(FB120="",FD120="",FF120="",FH120="",FJ120="")),"E",IF(AND(FB120="",FD120="",FF120="",FH120="",FJ120=""),"","E")),"")</f>
        <v/>
      </c>
      <c r="AQ109" s="160"/>
      <c r="AR109" s="161"/>
      <c r="AS109" s="161"/>
      <c r="AT109" s="161"/>
      <c r="AU109" s="161"/>
      <c r="AV109" s="161"/>
      <c r="AW109" s="161"/>
      <c r="AX109" s="161"/>
      <c r="AY109" s="161"/>
      <c r="AZ109" s="161"/>
      <c r="BA109" s="161"/>
      <c r="BB109" s="161"/>
      <c r="BC109" s="162"/>
      <c r="BD109" s="167"/>
      <c r="BE109" s="168"/>
      <c r="BF109" s="176"/>
      <c r="BG109" s="180"/>
      <c r="BH109" s="181"/>
      <c r="BI109" s="181"/>
      <c r="BJ109" s="181"/>
      <c r="BK109" s="181"/>
      <c r="BL109" s="181"/>
      <c r="BM109" s="181"/>
      <c r="BN109" s="181"/>
      <c r="BO109" s="181"/>
      <c r="BP109" s="181"/>
      <c r="BQ109" s="181"/>
      <c r="BR109" s="181"/>
      <c r="BS109" s="181"/>
      <c r="BT109" s="181"/>
      <c r="BU109" s="182"/>
      <c r="BV109" s="152"/>
      <c r="BW109" s="153"/>
      <c r="BX109" s="333"/>
      <c r="BY109" s="153"/>
      <c r="BZ109" s="333"/>
      <c r="CA109" s="153"/>
      <c r="CB109" s="333"/>
      <c r="CC109" s="153"/>
      <c r="CD109" s="333"/>
      <c r="CE109" s="334"/>
      <c r="CF109" s="174"/>
      <c r="CG109" s="160"/>
      <c r="CH109" s="161"/>
      <c r="CI109" s="161"/>
      <c r="CJ109" s="161"/>
      <c r="CK109" s="161"/>
      <c r="CL109" s="161"/>
      <c r="CM109" s="161"/>
      <c r="CN109" s="161"/>
      <c r="CO109" s="161"/>
      <c r="CP109" s="161"/>
      <c r="CQ109" s="161"/>
      <c r="CR109" s="161"/>
      <c r="CS109" s="162"/>
      <c r="CT109" s="167"/>
      <c r="CU109" s="168"/>
      <c r="CV109" s="176"/>
      <c r="CW109" s="180"/>
      <c r="CX109" s="181"/>
      <c r="CY109" s="181"/>
      <c r="CZ109" s="181"/>
      <c r="DA109" s="181"/>
      <c r="DB109" s="181"/>
      <c r="DC109" s="181"/>
      <c r="DD109" s="181"/>
      <c r="DE109" s="181"/>
      <c r="DF109" s="181"/>
      <c r="DG109" s="181"/>
      <c r="DH109" s="181"/>
      <c r="DI109" s="181"/>
      <c r="DJ109" s="181"/>
      <c r="DK109" s="182"/>
      <c r="DL109" s="152"/>
      <c r="DM109" s="153"/>
      <c r="DN109" s="333"/>
      <c r="DO109" s="153"/>
      <c r="DP109" s="333"/>
      <c r="DQ109" s="153"/>
      <c r="DR109" s="333"/>
      <c r="DS109" s="153"/>
      <c r="DT109" s="333"/>
      <c r="DU109" s="334"/>
      <c r="DV109" s="174"/>
      <c r="DW109" s="160"/>
      <c r="DX109" s="161"/>
      <c r="DY109" s="161"/>
      <c r="DZ109" s="161"/>
      <c r="EA109" s="161"/>
      <c r="EB109" s="161"/>
      <c r="EC109" s="161"/>
      <c r="ED109" s="161"/>
      <c r="EE109" s="161"/>
      <c r="EF109" s="161"/>
      <c r="EG109" s="161"/>
      <c r="EH109" s="161"/>
      <c r="EI109" s="162"/>
      <c r="EJ109" s="167"/>
      <c r="EK109" s="168"/>
      <c r="EL109" s="176"/>
      <c r="EM109" s="180"/>
      <c r="EN109" s="181"/>
      <c r="EO109" s="181"/>
      <c r="EP109" s="181"/>
      <c r="EQ109" s="181"/>
      <c r="ER109" s="181"/>
      <c r="ES109" s="181"/>
      <c r="ET109" s="181"/>
      <c r="EU109" s="181"/>
      <c r="EV109" s="181"/>
      <c r="EW109" s="181"/>
      <c r="EX109" s="181"/>
      <c r="EY109" s="181"/>
      <c r="EZ109" s="181"/>
      <c r="FA109" s="182"/>
      <c r="FB109" s="152"/>
      <c r="FC109" s="153"/>
      <c r="FD109" s="333"/>
      <c r="FE109" s="153"/>
      <c r="FF109" s="333"/>
      <c r="FG109" s="153"/>
      <c r="FH109" s="333"/>
      <c r="FI109" s="153"/>
      <c r="FJ109" s="333"/>
      <c r="FK109" s="334"/>
      <c r="FL109" s="174"/>
      <c r="FM109" s="3"/>
    </row>
    <row r="110" spans="1:169" ht="11.25" customHeight="1" thickBot="1">
      <c r="A110" s="194"/>
      <c r="B110" s="195"/>
      <c r="C110" s="207"/>
      <c r="D110" s="203"/>
      <c r="E110" s="204"/>
      <c r="F110" s="203"/>
      <c r="G110" s="204"/>
      <c r="H110" s="203"/>
      <c r="I110" s="204"/>
      <c r="J110" s="203"/>
      <c r="K110" s="204"/>
      <c r="L110" s="203"/>
      <c r="M110" s="206"/>
      <c r="N110" s="69" t="str">
        <f>IF(CF118&lt;&gt;"",IF(CF118="W",IF(SUM(IF(D109&gt;D107,1,0),IF(F109&gt;F107,1,0),IF(H109&gt;H107,1,0),IF(J109&gt;J107,1,0),IF(L109&gt;L107,1,0))&lt;&gt;3,"E",""),""),"")</f>
        <v/>
      </c>
      <c r="O110" s="194"/>
      <c r="P110" s="195"/>
      <c r="Q110" s="207"/>
      <c r="R110" s="203"/>
      <c r="S110" s="204"/>
      <c r="T110" s="203"/>
      <c r="U110" s="204"/>
      <c r="V110" s="203"/>
      <c r="W110" s="204"/>
      <c r="X110" s="203"/>
      <c r="Y110" s="204"/>
      <c r="Z110" s="203"/>
      <c r="AA110" s="206"/>
      <c r="AB110" s="69" t="str">
        <f>IF(DV118&lt;&gt;"",IF(DV118="W",IF(SUM(IF(R109&gt;R107,1,0),IF(T109&gt;T107,1,0),IF(V109&gt;V107,1,0),IF(X109&gt;X107,1,0),IF(Z109&gt;Z107,1,0))&lt;&gt;3,"E",""),""),"")</f>
        <v/>
      </c>
      <c r="AC110" s="194"/>
      <c r="AD110" s="195"/>
      <c r="AE110" s="207"/>
      <c r="AF110" s="203"/>
      <c r="AG110" s="204"/>
      <c r="AH110" s="203"/>
      <c r="AI110" s="204"/>
      <c r="AJ110" s="203"/>
      <c r="AK110" s="204"/>
      <c r="AL110" s="203"/>
      <c r="AM110" s="204"/>
      <c r="AN110" s="203"/>
      <c r="AO110" s="206"/>
      <c r="AP110" s="69" t="str">
        <f>IF(FL118&lt;&gt;"",IF(FL118="W",IF(SUM(IF(AF109&gt;AF107,1,0),IF(AH109&gt;AH107,1,0),IF(AJ109&gt;AJ107,1,0),IF(AL109&gt;AL107,1,0),IF(AN109&gt;AN107,1,0))&lt;&gt;3,"E",""),""),"")</f>
        <v/>
      </c>
      <c r="AQ110" s="126"/>
      <c r="AR110" s="126"/>
      <c r="AS110" s="126"/>
      <c r="AT110" s="126"/>
      <c r="AU110" s="126"/>
      <c r="AV110" s="126"/>
      <c r="AW110" s="126"/>
      <c r="AX110" s="126"/>
      <c r="AY110" s="126"/>
      <c r="AZ110" s="126"/>
      <c r="BA110" s="126"/>
      <c r="BB110" s="126"/>
      <c r="BC110" s="126"/>
      <c r="BV110" s="169" t="str">
        <f>IF(CF106&lt;&gt;"",IF(AND(AND(BV106&gt;-1,BV108&gt;-1),OR(BV106&gt;10,BV108&gt;10),ABS(BV106-BV108)&gt;1,IF(OR(BV106&gt;11,BV108&gt;11),ABS(BV106-BV108)=2,TRUE),BV106=INT(BV106),BV108=INT(BV108)),"","Error"),"")</f>
        <v/>
      </c>
      <c r="BW110" s="169"/>
      <c r="BX110" s="169" t="str">
        <f>IF(CF106&lt;&gt;"",IF(AND(AND(BX106&gt;-1,BX108&gt;-1),OR(BX106&gt;10,BX108&gt;10),ABS(BX106-BX108)&gt;1,IF(OR(BX106&gt;11,BX108&gt;11),ABS(BX106-BX108)=2,TRUE),BX106=INT(BX106),BX108=INT(BX108)),"","Error"),"")</f>
        <v/>
      </c>
      <c r="BY110" s="169"/>
      <c r="BZ110" s="169" t="str">
        <f>IF(CF106&lt;&gt;"",IF(AND(AND(BZ106&gt;-1,BZ108&gt;-1),OR(BZ106&gt;10,BZ108&gt;10),ABS(BZ106-BZ108)&gt;1,IF(OR(BZ106&gt;11,BZ108&gt;11),ABS(BZ106-BZ108)=2,TRUE),BZ106=INT(BZ106),BZ108=INT(BZ108)),"","Error"),"")</f>
        <v/>
      </c>
      <c r="CA110" s="169"/>
      <c r="CB110" s="169" t="str">
        <f>IF(AND(CF106&lt;&gt;"",CB106&lt;&gt;""),IF(AND(AND(CB106&gt;-1,CB108&gt;-1),OR(CB106&gt;10,CB108&gt;10),ABS(CB106-CB108)&gt;1,IF(OR(CB106&gt;11,CB108&gt;11),ABS(CB106-CB108)=2,TRUE),CB106=INT(CB106),CB108=INT(CB108)),"","Error"),"")</f>
        <v/>
      </c>
      <c r="CC110" s="169"/>
      <c r="CD110" s="169" t="str">
        <f>IF(AND(CF106&lt;&gt;"",CD106&lt;&gt;""),IF(AND(AND(CD106&gt;-1,CD108&gt;-1),OR(CD106&gt;10,CD108&gt;10),ABS(CD106-CD108)&gt;1,IF(OR(CD106&gt;11,CD108&gt;11),ABS(CD106-CD108)=2,TRUE),CD106=INT(CD106),CD108=INT(CD108)),"","Error"),"")</f>
        <v/>
      </c>
      <c r="CE110" s="169"/>
      <c r="CF110" s="3"/>
      <c r="CG110" s="126"/>
      <c r="CH110" s="126"/>
      <c r="CI110" s="126"/>
      <c r="CJ110" s="126"/>
      <c r="CK110" s="126"/>
      <c r="CL110" s="126"/>
      <c r="CM110" s="126"/>
      <c r="CN110" s="126"/>
      <c r="CO110" s="126"/>
      <c r="CP110" s="126"/>
      <c r="CQ110" s="126"/>
      <c r="CR110" s="126"/>
      <c r="CS110" s="126"/>
      <c r="DL110" s="169" t="str">
        <f>IF(DV106&lt;&gt;"",IF(AND(AND(DL106&gt;-1,DL108&gt;-1),OR(DL106&gt;10,DL108&gt;10),ABS(DL106-DL108)&gt;1,IF(OR(DL106&gt;11,DL108&gt;11),ABS(DL106-DL108)=2,TRUE),DL106=INT(DL106),DL108=INT(DL108)),"","Error"),"")</f>
        <v/>
      </c>
      <c r="DM110" s="169"/>
      <c r="DN110" s="169" t="str">
        <f>IF(DV106&lt;&gt;"",IF(AND(AND(DN106&gt;-1,DN108&gt;-1),OR(DN106&gt;10,DN108&gt;10),ABS(DN106-DN108)&gt;1,IF(OR(DN106&gt;11,DN108&gt;11),ABS(DN106-DN108)=2,TRUE),DN106=INT(DN106),DN108=INT(DN108)),"","Error"),"")</f>
        <v/>
      </c>
      <c r="DO110" s="169"/>
      <c r="DP110" s="169" t="str">
        <f>IF(DV106&lt;&gt;"",IF(AND(AND(DP106&gt;-1,DP108&gt;-1),OR(DP106&gt;10,DP108&gt;10),ABS(DP106-DP108)&gt;1,IF(OR(DP106&gt;11,DP108&gt;11),ABS(DP106-DP108)=2,TRUE),DP106=INT(DP106),DP108=INT(DP108)),"","Error"),"")</f>
        <v/>
      </c>
      <c r="DQ110" s="169"/>
      <c r="DR110" s="169" t="str">
        <f>IF(AND(DV106&lt;&gt;"",DR106&lt;&gt;""),IF(AND(AND(DR106&gt;-1,DR108&gt;-1),OR(DR106&gt;10,DR108&gt;10),ABS(DR106-DR108)&gt;1,IF(OR(DR106&gt;11,DR108&gt;11),ABS(DR106-DR108)=2,TRUE),DR106=INT(DR106),DR108=INT(DR108)),"","Error"),"")</f>
        <v/>
      </c>
      <c r="DS110" s="169"/>
      <c r="DT110" s="169" t="str">
        <f>IF(AND(DV106&lt;&gt;"",DT106&lt;&gt;""),IF(AND(AND(DT106&gt;-1,DT108&gt;-1),OR(DT106&gt;10,DT108&gt;10),ABS(DT106-DT108)&gt;1,IF(OR(DT106&gt;11,DT108&gt;11),ABS(DT106-DT108)=2,TRUE),DT106=INT(DT106),DT108=INT(DT108)),"","Error"),"")</f>
        <v/>
      </c>
      <c r="DU110" s="169"/>
      <c r="DV110" s="3"/>
      <c r="DW110" s="126"/>
      <c r="DX110" s="126"/>
      <c r="DY110" s="126"/>
      <c r="DZ110" s="126"/>
      <c r="EA110" s="126"/>
      <c r="EB110" s="126"/>
      <c r="EC110" s="126"/>
      <c r="ED110" s="126"/>
      <c r="EE110" s="126"/>
      <c r="EF110" s="126"/>
      <c r="EG110" s="126"/>
      <c r="EH110" s="126"/>
      <c r="EI110" s="126"/>
      <c r="FB110" s="169" t="str">
        <f>IF(FL106&lt;&gt;"",IF(AND(AND(FB106&gt;-1,FB108&gt;-1),OR(FB106&gt;10,FB108&gt;10),ABS(FB106-FB108)&gt;1,IF(OR(FB106&gt;11,FB108&gt;11),ABS(FB106-FB108)=2,TRUE),FB106=INT(FB106),FB108=INT(FB108)),"","Error"),"")</f>
        <v/>
      </c>
      <c r="FC110" s="169"/>
      <c r="FD110" s="169" t="str">
        <f>IF(FL106&lt;&gt;"",IF(AND(AND(FD106&gt;-1,FD108&gt;-1),OR(FD106&gt;10,FD108&gt;10),ABS(FD106-FD108)&gt;1,IF(OR(FD106&gt;11,FD108&gt;11),ABS(FD106-FD108)=2,TRUE),FD106=INT(FD106),FD108=INT(FD108)),"","Error"),"")</f>
        <v/>
      </c>
      <c r="FE110" s="169"/>
      <c r="FF110" s="169" t="str">
        <f>IF(FL106&lt;&gt;"",IF(AND(AND(FF106&gt;-1,FF108&gt;-1),OR(FF106&gt;10,FF108&gt;10),ABS(FF106-FF108)&gt;1,IF(OR(FF106&gt;11,FF108&gt;11),ABS(FF106-FF108)=2,TRUE),FF106=INT(FF106),FF108=INT(FF108)),"","Error"),"")</f>
        <v/>
      </c>
      <c r="FG110" s="169"/>
      <c r="FH110" s="169" t="str">
        <f>IF(AND(FL106&lt;&gt;"",FH106&lt;&gt;""),IF(AND(AND(FH106&gt;-1,FH108&gt;-1),OR(FH106&gt;10,FH108&gt;10),ABS(FH106-FH108)&gt;1,IF(OR(FH106&gt;11,FH108&gt;11),ABS(FH106-FH108)=2,TRUE),FH106=INT(FH106),FH108=INT(FH108)),"","Error"),"")</f>
        <v/>
      </c>
      <c r="FI110" s="169"/>
      <c r="FJ110" s="169" t="str">
        <f>IF(AND(FL106&lt;&gt;"",FJ106&lt;&gt;""),IF(AND(AND(FJ106&gt;-1,FJ108&gt;-1),OR(FJ106&gt;10,FJ108&gt;10),ABS(FJ106-FJ108)&gt;1,IF(OR(FJ106&gt;11,FJ108&gt;11),ABS(FJ106-FJ108)=2,TRUE),FJ106=INT(FJ106),FJ108=INT(FJ108)),"","Error"),"")</f>
        <v/>
      </c>
      <c r="FK110" s="169"/>
      <c r="FL110" s="3"/>
      <c r="FM110" s="3"/>
    </row>
    <row r="111" spans="1:169" ht="11.25" customHeight="1">
      <c r="A111" s="170">
        <v>7</v>
      </c>
      <c r="B111" s="191"/>
      <c r="C111" s="183" t="str">
        <f>IF($D68="1P","A","A")</f>
        <v>A</v>
      </c>
      <c r="D111" s="197"/>
      <c r="E111" s="198"/>
      <c r="F111" s="197"/>
      <c r="G111" s="198"/>
      <c r="H111" s="197"/>
      <c r="I111" s="198"/>
      <c r="J111" s="197"/>
      <c r="K111" s="198"/>
      <c r="L111" s="197"/>
      <c r="M111" s="208"/>
      <c r="N111" s="69" t="str">
        <f>IF(CF126&lt;&gt;"",IF(CF126="W",IF(SUM(IF(D111&gt;D113,1,0),IF(F111&gt;F113,1,0),IF(H111&gt;H113,1,0),IF(J111&gt;J113,1,0),IF(L111&gt;L113,1,0))&lt;&gt;3,"E",""),""),"")</f>
        <v/>
      </c>
      <c r="O111" s="170">
        <v>14</v>
      </c>
      <c r="P111" s="191"/>
      <c r="Q111" s="183" t="str">
        <f>IF($D68="1P","C","B")</f>
        <v>B</v>
      </c>
      <c r="R111" s="197"/>
      <c r="S111" s="198"/>
      <c r="T111" s="197"/>
      <c r="U111" s="198"/>
      <c r="V111" s="197"/>
      <c r="W111" s="198"/>
      <c r="X111" s="197"/>
      <c r="Y111" s="198"/>
      <c r="Z111" s="197"/>
      <c r="AA111" s="208"/>
      <c r="AB111" s="69" t="str">
        <f>IF(DV126&lt;&gt;"",IF(DV126="W",IF(SUM(IF(R111&gt;R113,1,0),IF(T111&gt;T113,1,0),IF(V111&gt;V113,1,0),IF(X111&gt;X113,1,0),IF(Z111&gt;Z113,1,0))&lt;&gt;3,"E",""),""),"")</f>
        <v/>
      </c>
      <c r="AC111" s="170">
        <v>21</v>
      </c>
      <c r="AD111" s="191"/>
      <c r="AE111" s="183" t="str">
        <f>IF($D68="1P","E","B")</f>
        <v>B</v>
      </c>
      <c r="AF111" s="197"/>
      <c r="AG111" s="198"/>
      <c r="AH111" s="197"/>
      <c r="AI111" s="198"/>
      <c r="AJ111" s="197"/>
      <c r="AK111" s="198"/>
      <c r="AL111" s="197"/>
      <c r="AM111" s="198"/>
      <c r="AN111" s="197"/>
      <c r="AO111" s="208"/>
      <c r="AP111" s="69" t="str">
        <f>IF(FL126&lt;&gt;"",IF(FL126="W",IF(SUM(IF(AF111&gt;AF113,1,0),IF(AH111&gt;AH113,1,0),IF(AJ111&gt;AJ113,1,0),IF(AL111&gt;AL113,1,0),IF(AN111&gt;AN113,1,0))&lt;&gt;3,"E",""),""),"")</f>
        <v/>
      </c>
      <c r="AQ111" s="126"/>
      <c r="AR111" s="126"/>
      <c r="AS111" s="126"/>
      <c r="AT111" s="126"/>
      <c r="AU111" s="126"/>
      <c r="AV111" s="126"/>
      <c r="AW111" s="126"/>
      <c r="AX111" s="126"/>
      <c r="AY111" s="126"/>
      <c r="AZ111" s="126"/>
      <c r="BA111" s="126"/>
      <c r="BB111" s="126"/>
      <c r="BC111" s="126"/>
      <c r="CF111" s="3"/>
      <c r="CG111" s="126"/>
      <c r="CH111" s="126"/>
      <c r="CI111" s="126"/>
      <c r="CJ111" s="126"/>
      <c r="CK111" s="126"/>
      <c r="CL111" s="126"/>
      <c r="CM111" s="126"/>
      <c r="CN111" s="126"/>
      <c r="CO111" s="126"/>
      <c r="CP111" s="126"/>
      <c r="CQ111" s="126"/>
      <c r="CR111" s="126"/>
      <c r="CS111" s="126"/>
      <c r="DV111" s="3"/>
      <c r="DW111" s="126"/>
      <c r="DX111" s="126"/>
      <c r="DY111" s="126"/>
      <c r="DZ111" s="126"/>
      <c r="EA111" s="126"/>
      <c r="EB111" s="126"/>
      <c r="EC111" s="126"/>
      <c r="ED111" s="126"/>
      <c r="EE111" s="126"/>
      <c r="EF111" s="126"/>
      <c r="EG111" s="126"/>
      <c r="EH111" s="126"/>
      <c r="EI111" s="126"/>
      <c r="FL111" s="3"/>
      <c r="FM111" s="3"/>
    </row>
    <row r="112" spans="1:169" ht="11.25" customHeight="1">
      <c r="A112" s="192"/>
      <c r="B112" s="193"/>
      <c r="C112" s="196"/>
      <c r="D112" s="199"/>
      <c r="E112" s="200"/>
      <c r="F112" s="199"/>
      <c r="G112" s="200"/>
      <c r="H112" s="199"/>
      <c r="I112" s="200"/>
      <c r="J112" s="199"/>
      <c r="K112" s="200"/>
      <c r="L112" s="199"/>
      <c r="M112" s="209"/>
      <c r="N112" s="69" t="str">
        <f>IF(CF126&lt;&gt;"",IF(ISERROR(AND(BV130="",BX130="",BZ130="",CB130="",CD130="")),"E",IF(AND(BV130="",BX130="",BZ130="",CB130="",CD130=""),"","E")),"")</f>
        <v/>
      </c>
      <c r="O112" s="192"/>
      <c r="P112" s="193"/>
      <c r="Q112" s="196"/>
      <c r="R112" s="199"/>
      <c r="S112" s="200"/>
      <c r="T112" s="199"/>
      <c r="U112" s="200"/>
      <c r="V112" s="199"/>
      <c r="W112" s="200"/>
      <c r="X112" s="199"/>
      <c r="Y112" s="200"/>
      <c r="Z112" s="199"/>
      <c r="AA112" s="209"/>
      <c r="AB112" s="69" t="str">
        <f>IF(DV126&lt;&gt;"",IF(ISERROR(AND(DL130="",DN130="",DP130="",DQ130="",DT130="")),"E",IF(AND(DL130="",DN130="",DP130="",DR130="",DT130=""),"","E")),"")</f>
        <v/>
      </c>
      <c r="AC112" s="192"/>
      <c r="AD112" s="193"/>
      <c r="AE112" s="196"/>
      <c r="AF112" s="199"/>
      <c r="AG112" s="200"/>
      <c r="AH112" s="199"/>
      <c r="AI112" s="200"/>
      <c r="AJ112" s="199"/>
      <c r="AK112" s="200"/>
      <c r="AL112" s="199"/>
      <c r="AM112" s="200"/>
      <c r="AN112" s="199"/>
      <c r="AO112" s="209"/>
      <c r="AP112" s="69" t="str">
        <f>IF(FL126&lt;&gt;"",IF(ISERROR(AND(FB130="",FD130="",FF130="",FH130="",FJ130="")),"E",IF(AND(FB130="",FD130="",FF130="",FH130="",FJ130=""),"","E")),"")</f>
        <v/>
      </c>
      <c r="AQ112" s="127"/>
      <c r="AR112" s="127"/>
      <c r="AS112" s="127"/>
      <c r="AT112" s="127"/>
      <c r="AU112" s="127"/>
      <c r="AV112" s="127"/>
      <c r="AW112" s="127"/>
      <c r="AX112" s="127"/>
      <c r="AY112" s="127"/>
      <c r="AZ112" s="127"/>
      <c r="BA112" s="127"/>
      <c r="BB112" s="127"/>
      <c r="BC112" s="127"/>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3"/>
      <c r="CG112" s="127"/>
      <c r="CH112" s="127"/>
      <c r="CI112" s="127"/>
      <c r="CJ112" s="127"/>
      <c r="CK112" s="127"/>
      <c r="CL112" s="127"/>
      <c r="CM112" s="127"/>
      <c r="CN112" s="127"/>
      <c r="CO112" s="127"/>
      <c r="CP112" s="127"/>
      <c r="CQ112" s="127"/>
      <c r="CR112" s="127"/>
      <c r="CS112" s="127"/>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3"/>
      <c r="DW112" s="127"/>
      <c r="DX112" s="127"/>
      <c r="DY112" s="127"/>
      <c r="DZ112" s="127"/>
      <c r="EA112" s="127"/>
      <c r="EB112" s="127"/>
      <c r="EC112" s="127"/>
      <c r="ED112" s="127"/>
      <c r="EE112" s="127"/>
      <c r="EF112" s="127"/>
      <c r="EG112" s="127"/>
      <c r="EH112" s="127"/>
      <c r="EI112" s="127"/>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3"/>
      <c r="FM112" s="3"/>
    </row>
    <row r="113" spans="1:169" ht="11.25" customHeight="1">
      <c r="A113" s="192"/>
      <c r="B113" s="193"/>
      <c r="C113" s="175" t="str">
        <f>IF($D68="1P","F","E")</f>
        <v>E</v>
      </c>
      <c r="D113" s="201"/>
      <c r="E113" s="202"/>
      <c r="F113" s="201"/>
      <c r="G113" s="202"/>
      <c r="H113" s="201"/>
      <c r="I113" s="202"/>
      <c r="J113" s="201"/>
      <c r="K113" s="202"/>
      <c r="L113" s="201"/>
      <c r="M113" s="205"/>
      <c r="N113" s="69" t="str">
        <f>IF(CF126&lt;&gt;"",IF(ISERROR(AND(BV130="",BX130="",BZ130="",CB130="",CD130="")),"E",IF(AND(BV130="",BX130="",BZ130="",CB130="",CD130=""),"","E")),"")</f>
        <v/>
      </c>
      <c r="O113" s="192"/>
      <c r="P113" s="193"/>
      <c r="Q113" s="175" t="str">
        <f>IF($D68="1P","E","D")</f>
        <v>D</v>
      </c>
      <c r="R113" s="201"/>
      <c r="S113" s="202"/>
      <c r="T113" s="201"/>
      <c r="U113" s="202"/>
      <c r="V113" s="201"/>
      <c r="W113" s="202"/>
      <c r="X113" s="201"/>
      <c r="Y113" s="202"/>
      <c r="Z113" s="201"/>
      <c r="AA113" s="205"/>
      <c r="AB113" s="69" t="str">
        <f>IF(DV126&lt;&gt;"",IF(ISERROR(AND(DL130="",DN130="",DP130="",DQ130="",DT130="")),"E",IF(AND(DL130="",DN130="",DP130="",DR130="",DT130=""),"","E")),"")</f>
        <v/>
      </c>
      <c r="AC113" s="192"/>
      <c r="AD113" s="193"/>
      <c r="AE113" s="175" t="str">
        <f>IF($D68="1P","F","C")</f>
        <v>C</v>
      </c>
      <c r="AF113" s="201"/>
      <c r="AG113" s="202"/>
      <c r="AH113" s="201"/>
      <c r="AI113" s="202"/>
      <c r="AJ113" s="201"/>
      <c r="AK113" s="202"/>
      <c r="AL113" s="201"/>
      <c r="AM113" s="202"/>
      <c r="AN113" s="201"/>
      <c r="AO113" s="205"/>
      <c r="AP113" s="69" t="str">
        <f>IF(FL126&lt;&gt;"",IF(ISERROR(AND(FB130="",FD130="",FF130="",FH130="",FJ130="")),"E",IF(AND(FB130="",FD130="",FF130="",FH130="",FJ130=""),"","E")),"")</f>
        <v/>
      </c>
      <c r="AQ113" s="128"/>
      <c r="AR113" s="128"/>
      <c r="AS113" s="128"/>
      <c r="AT113" s="128"/>
      <c r="AU113" s="128"/>
      <c r="AV113" s="128"/>
      <c r="AW113" s="128"/>
      <c r="AX113" s="128"/>
      <c r="AY113" s="128"/>
      <c r="AZ113" s="128"/>
      <c r="BA113" s="128"/>
      <c r="BB113" s="128"/>
      <c r="BC113" s="128"/>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3"/>
      <c r="CG113" s="128"/>
      <c r="CH113" s="128"/>
      <c r="CI113" s="128"/>
      <c r="CJ113" s="128"/>
      <c r="CK113" s="128"/>
      <c r="CL113" s="128"/>
      <c r="CM113" s="128"/>
      <c r="CN113" s="128"/>
      <c r="CO113" s="128"/>
      <c r="CP113" s="128"/>
      <c r="CQ113" s="128"/>
      <c r="CR113" s="128"/>
      <c r="CS113" s="128"/>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3"/>
      <c r="DW113" s="128"/>
      <c r="DX113" s="128"/>
      <c r="DY113" s="128"/>
      <c r="DZ113" s="128"/>
      <c r="EA113" s="128"/>
      <c r="EB113" s="128"/>
      <c r="EC113" s="128"/>
      <c r="ED113" s="128"/>
      <c r="EE113" s="128"/>
      <c r="EF113" s="128"/>
      <c r="EG113" s="128"/>
      <c r="EH113" s="128"/>
      <c r="EI113" s="128"/>
      <c r="EJ113" s="41"/>
      <c r="EK113" s="41"/>
      <c r="EL113" s="41"/>
      <c r="EM113" s="41"/>
      <c r="EN113" s="41"/>
      <c r="EO113" s="41"/>
      <c r="EP113" s="41"/>
      <c r="EQ113" s="41"/>
      <c r="ER113" s="41"/>
      <c r="ES113" s="41"/>
      <c r="ET113" s="41"/>
      <c r="EU113" s="41"/>
      <c r="EV113" s="41"/>
      <c r="EW113" s="41"/>
      <c r="EX113" s="41"/>
      <c r="EY113" s="41"/>
      <c r="EZ113" s="41"/>
      <c r="FA113" s="41"/>
      <c r="FB113" s="41"/>
      <c r="FC113" s="41"/>
      <c r="FD113" s="41"/>
      <c r="FE113" s="41"/>
      <c r="FF113" s="41"/>
      <c r="FG113" s="41"/>
      <c r="FH113" s="41"/>
      <c r="FI113" s="41"/>
      <c r="FJ113" s="41"/>
      <c r="FK113" s="41"/>
      <c r="FL113" s="3"/>
      <c r="FM113" s="3"/>
    </row>
    <row r="114" spans="1:169" ht="11.25" customHeight="1" thickBot="1">
      <c r="A114" s="194"/>
      <c r="B114" s="195"/>
      <c r="C114" s="207"/>
      <c r="D114" s="203"/>
      <c r="E114" s="204"/>
      <c r="F114" s="203"/>
      <c r="G114" s="204"/>
      <c r="H114" s="203"/>
      <c r="I114" s="204"/>
      <c r="J114" s="203"/>
      <c r="K114" s="204"/>
      <c r="L114" s="203"/>
      <c r="M114" s="206"/>
      <c r="N114" s="69" t="str">
        <f>IF(CF128&lt;&gt;"",IF(CF128="W",IF(SUM(IF(D113&gt;D111,1,0),IF(F113&gt;F111,1,0),IF(H113&gt;H111,1,0),IF(J113&gt;J111,1,0),IF(L113&gt;L111,1,0))&lt;&gt;3,"E",""),""),"")</f>
        <v/>
      </c>
      <c r="O114" s="194"/>
      <c r="P114" s="195"/>
      <c r="Q114" s="207"/>
      <c r="R114" s="203"/>
      <c r="S114" s="204"/>
      <c r="T114" s="203"/>
      <c r="U114" s="204"/>
      <c r="V114" s="203"/>
      <c r="W114" s="204"/>
      <c r="X114" s="203"/>
      <c r="Y114" s="204"/>
      <c r="Z114" s="203"/>
      <c r="AA114" s="206"/>
      <c r="AB114" s="69" t="str">
        <f>IF(DV128&lt;&gt;"",IF(DV128="W",IF(SUM(IF(R113&gt;R111,1,0),IF(T113&gt;T111,1,0),IF(V113&gt;V111,1,0),IF(X113&gt;X111,1,0),IF(Z113&gt;Z111,1,0))&lt;&gt;3,"E",""),""),"")</f>
        <v/>
      </c>
      <c r="AC114" s="194"/>
      <c r="AD114" s="195"/>
      <c r="AE114" s="207"/>
      <c r="AF114" s="203"/>
      <c r="AG114" s="204"/>
      <c r="AH114" s="203"/>
      <c r="AI114" s="204"/>
      <c r="AJ114" s="203"/>
      <c r="AK114" s="204"/>
      <c r="AL114" s="203"/>
      <c r="AM114" s="204"/>
      <c r="AN114" s="203"/>
      <c r="AO114" s="206"/>
      <c r="AP114" s="69" t="str">
        <f>IF(FL128&lt;&gt;"",IF(FL128="W",IF(SUM(IF(AF113&gt;AF111,1,0),IF(AH113&gt;AH111,1,0),IF(AJ113&gt;AJ111,1,0),IF(AL113&gt;AL111,1,0),IF(AN113&gt;AN111,1,0))&lt;&gt;3,"E",""),""),"")</f>
        <v/>
      </c>
      <c r="AQ114" s="126"/>
      <c r="AR114" s="126"/>
      <c r="AS114" s="126"/>
      <c r="AT114" s="126"/>
      <c r="AU114" s="126"/>
      <c r="AV114" s="126"/>
      <c r="AW114" s="126"/>
      <c r="AX114" s="126"/>
      <c r="AY114" s="126"/>
      <c r="AZ114" s="126"/>
      <c r="BA114" s="126"/>
      <c r="BB114" s="126"/>
      <c r="BC114" s="126"/>
      <c r="CF114" s="3"/>
      <c r="CG114" s="126"/>
      <c r="CH114" s="126"/>
      <c r="CI114" s="126"/>
      <c r="CJ114" s="126"/>
      <c r="CK114" s="126"/>
      <c r="CL114" s="126"/>
      <c r="CM114" s="126"/>
      <c r="CN114" s="126"/>
      <c r="CO114" s="126"/>
      <c r="CP114" s="126"/>
      <c r="CQ114" s="126"/>
      <c r="CR114" s="126"/>
      <c r="CS114" s="126"/>
      <c r="DV114" s="3"/>
      <c r="DW114" s="126"/>
      <c r="DX114" s="126"/>
      <c r="DY114" s="126"/>
      <c r="DZ114" s="126"/>
      <c r="EA114" s="126"/>
      <c r="EB114" s="126"/>
      <c r="EC114" s="126"/>
      <c r="ED114" s="126"/>
      <c r="EE114" s="126"/>
      <c r="EF114" s="126"/>
      <c r="EG114" s="126"/>
      <c r="EH114" s="126"/>
      <c r="EI114" s="126"/>
      <c r="FL114" s="3"/>
      <c r="FM114" s="3"/>
    </row>
    <row r="115" spans="1:169" ht="11.25" customHeight="1" thickBot="1">
      <c r="A115" s="3"/>
      <c r="B115" s="3"/>
      <c r="C115" s="3"/>
      <c r="D115" s="3"/>
      <c r="E115" s="3"/>
      <c r="F115" s="3"/>
      <c r="G115" s="3"/>
      <c r="H115" s="3"/>
      <c r="I115" s="3"/>
      <c r="J115" s="3"/>
      <c r="K115" s="3"/>
      <c r="L115" s="3"/>
      <c r="M115" s="3"/>
      <c r="N115" s="3"/>
      <c r="O115" s="3"/>
      <c r="P115" s="3"/>
      <c r="Q115" s="3"/>
      <c r="R115" s="3"/>
      <c r="S115" s="3"/>
      <c r="T115" s="3"/>
      <c r="U115" s="3"/>
      <c r="V115" s="3"/>
      <c r="W115" s="3"/>
      <c r="X115" s="43"/>
      <c r="Y115" s="43"/>
      <c r="Z115" s="43"/>
      <c r="AA115" s="43"/>
      <c r="AB115" s="43"/>
      <c r="AC115" s="43"/>
      <c r="AD115" s="43"/>
      <c r="AE115" s="43"/>
      <c r="AF115" s="43"/>
      <c r="AG115" s="43"/>
      <c r="AH115" s="43"/>
      <c r="AI115" s="43"/>
      <c r="AJ115" s="43"/>
      <c r="AK115" s="43"/>
      <c r="AL115" s="43"/>
      <c r="AM115" s="43"/>
      <c r="AN115" s="3"/>
      <c r="AO115" s="3"/>
      <c r="AP115" s="3"/>
      <c r="AQ115" s="127"/>
      <c r="AR115" s="127"/>
      <c r="AS115" s="127"/>
      <c r="AT115" s="127"/>
      <c r="AU115" s="127"/>
      <c r="AV115" s="127"/>
      <c r="AW115" s="127"/>
      <c r="AX115" s="127"/>
      <c r="AY115" s="127"/>
      <c r="AZ115" s="127"/>
      <c r="BA115" s="127"/>
      <c r="BB115" s="127"/>
      <c r="BC115" s="127"/>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3"/>
      <c r="CG115" s="127"/>
      <c r="CH115" s="127"/>
      <c r="CI115" s="127"/>
      <c r="CJ115" s="127"/>
      <c r="CK115" s="127"/>
      <c r="CL115" s="127"/>
      <c r="CM115" s="127"/>
      <c r="CN115" s="127"/>
      <c r="CO115" s="127"/>
      <c r="CP115" s="127"/>
      <c r="CQ115" s="127"/>
      <c r="CR115" s="127"/>
      <c r="CS115" s="127"/>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3"/>
      <c r="DW115" s="127"/>
      <c r="DX115" s="127"/>
      <c r="DY115" s="127"/>
      <c r="DZ115" s="127"/>
      <c r="EA115" s="127"/>
      <c r="EB115" s="127"/>
      <c r="EC115" s="127"/>
      <c r="ED115" s="127"/>
      <c r="EE115" s="127"/>
      <c r="EF115" s="127"/>
      <c r="EG115" s="127"/>
      <c r="EH115" s="127"/>
      <c r="EI115" s="127"/>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3"/>
      <c r="FM115" s="3"/>
    </row>
    <row r="116" spans="1:169" ht="11.25" customHeight="1">
      <c r="A116" s="42"/>
      <c r="B116" s="42"/>
      <c r="C116" s="42"/>
      <c r="D116" s="42"/>
      <c r="E116" s="42"/>
      <c r="F116" s="43"/>
      <c r="G116" s="43"/>
      <c r="H116" s="43"/>
      <c r="I116" s="43"/>
      <c r="J116" s="43"/>
      <c r="K116" s="43"/>
      <c r="L116" s="43"/>
      <c r="M116" s="43"/>
      <c r="N116" s="43"/>
      <c r="O116" s="43"/>
      <c r="P116" s="43"/>
      <c r="Q116" s="43"/>
      <c r="R116" s="43"/>
      <c r="S116" s="43"/>
      <c r="T116" s="43"/>
      <c r="U116" s="43"/>
      <c r="V116" s="43"/>
      <c r="W116" s="43"/>
      <c r="AA116" s="42"/>
      <c r="AB116" s="42"/>
      <c r="AI116" s="42"/>
      <c r="AJ116" s="42"/>
      <c r="AN116" s="3"/>
      <c r="AO116" s="3"/>
      <c r="AP116" s="3"/>
      <c r="AQ116" s="154" t="str">
        <f>CONCATENATE($A70," ",$D70,","," ",$F68)</f>
        <v>Group: 2, Women's Singles</v>
      </c>
      <c r="AR116" s="155"/>
      <c r="AS116" s="155"/>
      <c r="AT116" s="155"/>
      <c r="AU116" s="155"/>
      <c r="AV116" s="155"/>
      <c r="AW116" s="155"/>
      <c r="AX116" s="155"/>
      <c r="AY116" s="155"/>
      <c r="AZ116" s="155"/>
      <c r="BA116" s="155"/>
      <c r="BB116" s="155"/>
      <c r="BC116" s="156"/>
      <c r="BD116" s="163">
        <f>A107</f>
        <v>6</v>
      </c>
      <c r="BE116" s="164"/>
      <c r="BF116" s="183" t="str">
        <f>C107</f>
        <v>C</v>
      </c>
      <c r="BG116" s="185" t="str">
        <f>IF(VLOOKUP($BF116,$A72:$C84,3,FALSE)=0,"",CONCATENATE(VLOOKUP(VLOOKUP($BF116,$A72:$C84,3,FALSE),Players!$J:$N,4,FALSE)," ",VLOOKUP($BF116,$A72:$C84,3,FALSE)," ",IF(ISERROR(VLOOKUP(VLOOKUP($BF116,$A72:$C84,3,FALSE),Players!$J:$N,5,FALSE)),"()",CONCATENATE("(",VLOOKUP(VLOOKUP($BF116,$A72:$C84,3,FALSE),Players!$J:$N,5,FALSE),")"))))</f>
        <v/>
      </c>
      <c r="BH116" s="186"/>
      <c r="BI116" s="186"/>
      <c r="BJ116" s="186"/>
      <c r="BK116" s="186"/>
      <c r="BL116" s="186"/>
      <c r="BM116" s="186"/>
      <c r="BN116" s="186"/>
      <c r="BO116" s="186"/>
      <c r="BP116" s="186"/>
      <c r="BQ116" s="186"/>
      <c r="BR116" s="186"/>
      <c r="BS116" s="186"/>
      <c r="BT116" s="186"/>
      <c r="BU116" s="187"/>
      <c r="BV116" s="170" t="str">
        <f>IF(D107&lt;&gt;"",D107,"")</f>
        <v/>
      </c>
      <c r="BW116" s="171"/>
      <c r="BX116" s="335" t="str">
        <f>IF(F107&lt;&gt;"",F107,"")</f>
        <v/>
      </c>
      <c r="BY116" s="171"/>
      <c r="BZ116" s="335" t="str">
        <f>IF(H107&lt;&gt;"",H107,"")</f>
        <v/>
      </c>
      <c r="CA116" s="171"/>
      <c r="CB116" s="335" t="str">
        <f>IF(J107&lt;&gt;"",J107,"")</f>
        <v/>
      </c>
      <c r="CC116" s="171"/>
      <c r="CD116" s="335" t="str">
        <f>IF(L107&lt;&gt;"",L107,"")</f>
        <v/>
      </c>
      <c r="CE116" s="337"/>
      <c r="CF116" s="174" t="str">
        <f>IF($CD116=$CD118,IF($CB116=$CB118,IF($BZ116&lt;&gt;"",IF($BZ116&gt;$BZ118,"W","L"),""),IF($CB116&gt;$CB118,"W","L")),IF($CD116&gt;$CD118,"W","L"))</f>
        <v/>
      </c>
      <c r="CG116" s="154" t="str">
        <f>CONCATENATE($A70," ",$D70,","," ",$F68)</f>
        <v>Group: 2, Women's Singles</v>
      </c>
      <c r="CH116" s="155"/>
      <c r="CI116" s="155"/>
      <c r="CJ116" s="155"/>
      <c r="CK116" s="155"/>
      <c r="CL116" s="155"/>
      <c r="CM116" s="155"/>
      <c r="CN116" s="155"/>
      <c r="CO116" s="155"/>
      <c r="CP116" s="155"/>
      <c r="CQ116" s="155"/>
      <c r="CR116" s="155"/>
      <c r="CS116" s="156"/>
      <c r="CT116" s="163">
        <f>O107</f>
        <v>13</v>
      </c>
      <c r="CU116" s="164"/>
      <c r="CV116" s="183" t="str">
        <f>Q107</f>
        <v>A</v>
      </c>
      <c r="CW116" s="185" t="str">
        <f>IF(VLOOKUP($CV116,$A72:$C84,3,FALSE)=0,"",CONCATENATE(VLOOKUP(VLOOKUP($CV116,$A72:$C84,3,FALSE),Players!$J:$N,4,FALSE)," ",VLOOKUP($CV116,$A72:$C84,3,FALSE)," ",IF(ISERROR(VLOOKUP(VLOOKUP($CV116,$A72:$C84,3,FALSE),Players!$J:$N,5,FALSE)),"()",CONCATENATE("(",VLOOKUP(VLOOKUP($CV116,$A72:$C84,3,FALSE),Players!$J:$N,5,FALSE),")"))))</f>
        <v/>
      </c>
      <c r="CX116" s="186"/>
      <c r="CY116" s="186"/>
      <c r="CZ116" s="186"/>
      <c r="DA116" s="186"/>
      <c r="DB116" s="186"/>
      <c r="DC116" s="186"/>
      <c r="DD116" s="186"/>
      <c r="DE116" s="186"/>
      <c r="DF116" s="186"/>
      <c r="DG116" s="186"/>
      <c r="DH116" s="186"/>
      <c r="DI116" s="186"/>
      <c r="DJ116" s="186"/>
      <c r="DK116" s="187"/>
      <c r="DL116" s="170" t="str">
        <f>IF(R107&lt;&gt;"",R107,"")</f>
        <v/>
      </c>
      <c r="DM116" s="171"/>
      <c r="DN116" s="335" t="str">
        <f>IF(T107&lt;&gt;"",T107,"")</f>
        <v/>
      </c>
      <c r="DO116" s="171"/>
      <c r="DP116" s="335" t="str">
        <f>IF(V107&lt;&gt;"",V107,"")</f>
        <v/>
      </c>
      <c r="DQ116" s="171"/>
      <c r="DR116" s="335" t="str">
        <f>IF(X107&lt;&gt;"",X107,"")</f>
        <v/>
      </c>
      <c r="DS116" s="171"/>
      <c r="DT116" s="335" t="str">
        <f>IF(Z107&lt;&gt;"",Z107,"")</f>
        <v/>
      </c>
      <c r="DU116" s="337"/>
      <c r="DV116" s="174" t="str">
        <f>IF($DT116=$DT118,IF($DR116=$DR118,IF($DP116&lt;&gt;"",IF($DP116&gt;$DP118,"W","L"),""),IF($DR116&gt;$DR118,"W","L")),IF($DT116&gt;$DT118,"W","L"))</f>
        <v/>
      </c>
      <c r="DW116" s="154" t="str">
        <f>CONCATENATE($A70," ",$D70,","," ",$F68)</f>
        <v>Group: 2, Women's Singles</v>
      </c>
      <c r="DX116" s="155"/>
      <c r="DY116" s="155"/>
      <c r="DZ116" s="155"/>
      <c r="EA116" s="155"/>
      <c r="EB116" s="155"/>
      <c r="EC116" s="155"/>
      <c r="ED116" s="155"/>
      <c r="EE116" s="155"/>
      <c r="EF116" s="155"/>
      <c r="EG116" s="155"/>
      <c r="EH116" s="155"/>
      <c r="EI116" s="156"/>
      <c r="EJ116" s="163">
        <f>AC107</f>
        <v>20</v>
      </c>
      <c r="EK116" s="164"/>
      <c r="EL116" s="183" t="str">
        <f>AE107</f>
        <v>E</v>
      </c>
      <c r="EM116" s="185" t="str">
        <f>IF(VLOOKUP($EL116,$A72:$C84,3,FALSE)=0,"",CONCATENATE(VLOOKUP(VLOOKUP($EL116,$A72:$C84,3,FALSE),Players!$J:$N,4,FALSE)," ",VLOOKUP($EL116,$A72:$C84,3,FALSE)," ",IF(ISERROR(VLOOKUP(VLOOKUP($EL116,$A72:$C84,3,FALSE),Players!$J:$N,5,FALSE)),"()",CONCATENATE("(",VLOOKUP(VLOOKUP($EL116,$A72:$C84,3,FALSE),Players!$J:$N,5,FALSE),")"))))</f>
        <v/>
      </c>
      <c r="EN116" s="186"/>
      <c r="EO116" s="186"/>
      <c r="EP116" s="186"/>
      <c r="EQ116" s="186"/>
      <c r="ER116" s="186"/>
      <c r="ES116" s="186"/>
      <c r="ET116" s="186"/>
      <c r="EU116" s="186"/>
      <c r="EV116" s="186"/>
      <c r="EW116" s="186"/>
      <c r="EX116" s="186"/>
      <c r="EY116" s="186"/>
      <c r="EZ116" s="186"/>
      <c r="FA116" s="187"/>
      <c r="FB116" s="170" t="str">
        <f>IF(AF107&lt;&gt;"",AF107,"")</f>
        <v/>
      </c>
      <c r="FC116" s="171"/>
      <c r="FD116" s="335" t="str">
        <f>IF(AH107&lt;&gt;"",AH107,"")</f>
        <v/>
      </c>
      <c r="FE116" s="171"/>
      <c r="FF116" s="335" t="str">
        <f>IF(AJ107&lt;&gt;"",AJ107,"")</f>
        <v/>
      </c>
      <c r="FG116" s="171"/>
      <c r="FH116" s="335" t="str">
        <f>IF(AL107&lt;&gt;"",AL107,"")</f>
        <v/>
      </c>
      <c r="FI116" s="171"/>
      <c r="FJ116" s="335" t="str">
        <f>IF(AN107&lt;&gt;"",AN107,"")</f>
        <v/>
      </c>
      <c r="FK116" s="337"/>
      <c r="FL116" s="174" t="str">
        <f>IF($FJ116=$FJ118,IF($FH116=$FH118,IF($FF116&lt;&gt;"",IF($FF116&gt;$FF118,"W","L"),""),IF($FH116&gt;$FH118,"W","L")),IF($FJ116&gt;$FJ118,"W","L"))</f>
        <v/>
      </c>
      <c r="FM116" s="3"/>
    </row>
    <row r="117" spans="1:169" ht="11.25" customHeight="1">
      <c r="C117" s="44"/>
      <c r="D117" s="44"/>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3"/>
      <c r="AO117" s="3"/>
      <c r="AP117" s="3"/>
      <c r="AQ117" s="157"/>
      <c r="AR117" s="158"/>
      <c r="AS117" s="158"/>
      <c r="AT117" s="158"/>
      <c r="AU117" s="158"/>
      <c r="AV117" s="158"/>
      <c r="AW117" s="158"/>
      <c r="AX117" s="158"/>
      <c r="AY117" s="158"/>
      <c r="AZ117" s="158"/>
      <c r="BA117" s="158"/>
      <c r="BB117" s="158"/>
      <c r="BC117" s="159"/>
      <c r="BD117" s="165"/>
      <c r="BE117" s="166"/>
      <c r="BF117" s="184"/>
      <c r="BG117" s="188"/>
      <c r="BH117" s="189"/>
      <c r="BI117" s="189"/>
      <c r="BJ117" s="189"/>
      <c r="BK117" s="189"/>
      <c r="BL117" s="189"/>
      <c r="BM117" s="189"/>
      <c r="BN117" s="189"/>
      <c r="BO117" s="189"/>
      <c r="BP117" s="189"/>
      <c r="BQ117" s="189"/>
      <c r="BR117" s="189"/>
      <c r="BS117" s="189"/>
      <c r="BT117" s="189"/>
      <c r="BU117" s="190"/>
      <c r="BV117" s="172"/>
      <c r="BW117" s="173"/>
      <c r="BX117" s="336"/>
      <c r="BY117" s="173"/>
      <c r="BZ117" s="336"/>
      <c r="CA117" s="173"/>
      <c r="CB117" s="336"/>
      <c r="CC117" s="173"/>
      <c r="CD117" s="336"/>
      <c r="CE117" s="338"/>
      <c r="CF117" s="174"/>
      <c r="CG117" s="157"/>
      <c r="CH117" s="158"/>
      <c r="CI117" s="158"/>
      <c r="CJ117" s="158"/>
      <c r="CK117" s="158"/>
      <c r="CL117" s="158"/>
      <c r="CM117" s="158"/>
      <c r="CN117" s="158"/>
      <c r="CO117" s="158"/>
      <c r="CP117" s="158"/>
      <c r="CQ117" s="158"/>
      <c r="CR117" s="158"/>
      <c r="CS117" s="159"/>
      <c r="CT117" s="165"/>
      <c r="CU117" s="166"/>
      <c r="CV117" s="184"/>
      <c r="CW117" s="188"/>
      <c r="CX117" s="189"/>
      <c r="CY117" s="189"/>
      <c r="CZ117" s="189"/>
      <c r="DA117" s="189"/>
      <c r="DB117" s="189"/>
      <c r="DC117" s="189"/>
      <c r="DD117" s="189"/>
      <c r="DE117" s="189"/>
      <c r="DF117" s="189"/>
      <c r="DG117" s="189"/>
      <c r="DH117" s="189"/>
      <c r="DI117" s="189"/>
      <c r="DJ117" s="189"/>
      <c r="DK117" s="190"/>
      <c r="DL117" s="172"/>
      <c r="DM117" s="173"/>
      <c r="DN117" s="336"/>
      <c r="DO117" s="173"/>
      <c r="DP117" s="336"/>
      <c r="DQ117" s="173"/>
      <c r="DR117" s="336"/>
      <c r="DS117" s="173"/>
      <c r="DT117" s="336"/>
      <c r="DU117" s="338"/>
      <c r="DV117" s="174"/>
      <c r="DW117" s="157"/>
      <c r="DX117" s="158"/>
      <c r="DY117" s="158"/>
      <c r="DZ117" s="158"/>
      <c r="EA117" s="158"/>
      <c r="EB117" s="158"/>
      <c r="EC117" s="158"/>
      <c r="ED117" s="158"/>
      <c r="EE117" s="158"/>
      <c r="EF117" s="158"/>
      <c r="EG117" s="158"/>
      <c r="EH117" s="158"/>
      <c r="EI117" s="159"/>
      <c r="EJ117" s="165"/>
      <c r="EK117" s="166"/>
      <c r="EL117" s="184"/>
      <c r="EM117" s="188"/>
      <c r="EN117" s="189"/>
      <c r="EO117" s="189"/>
      <c r="EP117" s="189"/>
      <c r="EQ117" s="189"/>
      <c r="ER117" s="189"/>
      <c r="ES117" s="189"/>
      <c r="ET117" s="189"/>
      <c r="EU117" s="189"/>
      <c r="EV117" s="189"/>
      <c r="EW117" s="189"/>
      <c r="EX117" s="189"/>
      <c r="EY117" s="189"/>
      <c r="EZ117" s="189"/>
      <c r="FA117" s="190"/>
      <c r="FB117" s="172"/>
      <c r="FC117" s="173"/>
      <c r="FD117" s="336"/>
      <c r="FE117" s="173"/>
      <c r="FF117" s="336"/>
      <c r="FG117" s="173"/>
      <c r="FH117" s="336"/>
      <c r="FI117" s="173"/>
      <c r="FJ117" s="336"/>
      <c r="FK117" s="338"/>
      <c r="FL117" s="174"/>
      <c r="FM117" s="3"/>
    </row>
    <row r="118" spans="1:169" ht="11.25" customHeight="1">
      <c r="A118" s="2"/>
      <c r="J118" s="43"/>
      <c r="K118" s="43"/>
      <c r="L118" s="43"/>
      <c r="M118" s="43"/>
      <c r="R118" s="42"/>
      <c r="S118" s="42"/>
      <c r="W118" s="42"/>
      <c r="AA118" s="42"/>
      <c r="AB118" s="42"/>
      <c r="AI118" s="42"/>
      <c r="AJ118" s="42"/>
      <c r="AN118" s="3"/>
      <c r="AO118" s="3"/>
      <c r="AP118" s="3"/>
      <c r="AQ118" s="157"/>
      <c r="AR118" s="158"/>
      <c r="AS118" s="158"/>
      <c r="AT118" s="158"/>
      <c r="AU118" s="158"/>
      <c r="AV118" s="158"/>
      <c r="AW118" s="158"/>
      <c r="AX118" s="158"/>
      <c r="AY118" s="158"/>
      <c r="AZ118" s="158"/>
      <c r="BA118" s="158"/>
      <c r="BB118" s="158"/>
      <c r="BC118" s="159"/>
      <c r="BD118" s="165"/>
      <c r="BE118" s="166"/>
      <c r="BF118" s="175" t="str">
        <f>C109</f>
        <v>D</v>
      </c>
      <c r="BG118" s="177" t="str">
        <f>IF(VLOOKUP($BF118,$A72:$C84,3,FALSE)=0,"",CONCATENATE(VLOOKUP(VLOOKUP($BF118,$A72:$C84,3,FALSE),Players!$J:$N,4,FALSE)," ",VLOOKUP($BF118,$A72:$C84,3,FALSE)," ",IF(ISERROR(VLOOKUP(VLOOKUP($BF118,$A72:$C84,3,FALSE),Players!$J:$N,5,FALSE)),"()",CONCATENATE("(",VLOOKUP(VLOOKUP($BF118,$A72:$C84,3,FALSE),Players!$J:$N,5,FALSE),")"))))</f>
        <v/>
      </c>
      <c r="BH118" s="178"/>
      <c r="BI118" s="178"/>
      <c r="BJ118" s="178"/>
      <c r="BK118" s="178"/>
      <c r="BL118" s="178"/>
      <c r="BM118" s="178"/>
      <c r="BN118" s="178"/>
      <c r="BO118" s="178"/>
      <c r="BP118" s="178"/>
      <c r="BQ118" s="178"/>
      <c r="BR118" s="178"/>
      <c r="BS118" s="178"/>
      <c r="BT118" s="178"/>
      <c r="BU118" s="179"/>
      <c r="BV118" s="150" t="str">
        <f>IF(D109&lt;&gt;"",D109,"")</f>
        <v/>
      </c>
      <c r="BW118" s="151"/>
      <c r="BX118" s="288" t="str">
        <f>IF(F109&lt;&gt;"",F109,"")</f>
        <v/>
      </c>
      <c r="BY118" s="151"/>
      <c r="BZ118" s="288" t="str">
        <f>IF(H109&lt;&gt;"",H109,"")</f>
        <v/>
      </c>
      <c r="CA118" s="151"/>
      <c r="CB118" s="288" t="str">
        <f>IF(J109&lt;&gt;"",J109,"")</f>
        <v/>
      </c>
      <c r="CC118" s="151"/>
      <c r="CD118" s="288" t="str">
        <f>IF(L109&lt;&gt;"",L109,"")</f>
        <v/>
      </c>
      <c r="CE118" s="332"/>
      <c r="CF118" s="174" t="str">
        <f>IF($CF116&lt;&gt;"",IF(CF116="W","L","W"),"")</f>
        <v/>
      </c>
      <c r="CG118" s="157"/>
      <c r="CH118" s="158"/>
      <c r="CI118" s="158"/>
      <c r="CJ118" s="158"/>
      <c r="CK118" s="158"/>
      <c r="CL118" s="158"/>
      <c r="CM118" s="158"/>
      <c r="CN118" s="158"/>
      <c r="CO118" s="158"/>
      <c r="CP118" s="158"/>
      <c r="CQ118" s="158"/>
      <c r="CR118" s="158"/>
      <c r="CS118" s="159"/>
      <c r="CT118" s="165"/>
      <c r="CU118" s="166"/>
      <c r="CV118" s="175" t="str">
        <f>Q109</f>
        <v>C</v>
      </c>
      <c r="CW118" s="177" t="str">
        <f>IF(VLOOKUP($CV118,$A72:$C84,3,FALSE)=0,"",CONCATENATE(VLOOKUP(VLOOKUP($CV118,$A72:$C84,3,FALSE),Players!$J:$N,4,FALSE)," ",VLOOKUP($CV118,$A72:$C84,3,FALSE)," ",IF(ISERROR(VLOOKUP(VLOOKUP($CV118,$A72:$C84,3,FALSE),Players!$J:$N,5,FALSE)),"()",CONCATENATE("(",VLOOKUP(VLOOKUP($CV118,$A72:$C84,3,FALSE),Players!$J:$N,5,FALSE),")"))))</f>
        <v/>
      </c>
      <c r="CX118" s="178"/>
      <c r="CY118" s="178"/>
      <c r="CZ118" s="178"/>
      <c r="DA118" s="178"/>
      <c r="DB118" s="178"/>
      <c r="DC118" s="178"/>
      <c r="DD118" s="178"/>
      <c r="DE118" s="178"/>
      <c r="DF118" s="178"/>
      <c r="DG118" s="178"/>
      <c r="DH118" s="178"/>
      <c r="DI118" s="178"/>
      <c r="DJ118" s="178"/>
      <c r="DK118" s="179"/>
      <c r="DL118" s="150" t="str">
        <f>IF(R109&lt;&gt;"",R109,"")</f>
        <v/>
      </c>
      <c r="DM118" s="151"/>
      <c r="DN118" s="288" t="str">
        <f>IF(T109&lt;&gt;"",T109,"")</f>
        <v/>
      </c>
      <c r="DO118" s="151"/>
      <c r="DP118" s="288" t="str">
        <f>IF(V109&lt;&gt;"",V109,"")</f>
        <v/>
      </c>
      <c r="DQ118" s="151"/>
      <c r="DR118" s="288" t="str">
        <f>IF(X109&lt;&gt;"",X109,"")</f>
        <v/>
      </c>
      <c r="DS118" s="151"/>
      <c r="DT118" s="288" t="str">
        <f>IF(Z109&lt;&gt;"",Z109,"")</f>
        <v/>
      </c>
      <c r="DU118" s="332"/>
      <c r="DV118" s="174" t="str">
        <f>IF($DV116&lt;&gt;"",IF(DV116="W","L","W"),"")</f>
        <v/>
      </c>
      <c r="DW118" s="157"/>
      <c r="DX118" s="158"/>
      <c r="DY118" s="158"/>
      <c r="DZ118" s="158"/>
      <c r="EA118" s="158"/>
      <c r="EB118" s="158"/>
      <c r="EC118" s="158"/>
      <c r="ED118" s="158"/>
      <c r="EE118" s="158"/>
      <c r="EF118" s="158"/>
      <c r="EG118" s="158"/>
      <c r="EH118" s="158"/>
      <c r="EI118" s="159"/>
      <c r="EJ118" s="165"/>
      <c r="EK118" s="166"/>
      <c r="EL118" s="175" t="str">
        <f>AE109</f>
        <v>G</v>
      </c>
      <c r="EM118" s="177" t="str">
        <f>IF(VLOOKUP($EL118,$A72:$C84,3,FALSE)=0,"",CONCATENATE(VLOOKUP(VLOOKUP($EL118,$A72:$C84,3,FALSE),Players!$J:$N,4,FALSE)," ",VLOOKUP($EL118,$A72:$C84,3,FALSE)," ",IF(ISERROR(VLOOKUP(VLOOKUP($EL118,$A72:$C84,3,FALSE),Players!$J:$N,5,FALSE)),"()",CONCATENATE("(",VLOOKUP(VLOOKUP($EL118,$A72:$C84,3,FALSE),Players!$J:$N,5,FALSE),")"))))</f>
        <v/>
      </c>
      <c r="EN118" s="178"/>
      <c r="EO118" s="178"/>
      <c r="EP118" s="178"/>
      <c r="EQ118" s="178"/>
      <c r="ER118" s="178"/>
      <c r="ES118" s="178"/>
      <c r="ET118" s="178"/>
      <c r="EU118" s="178"/>
      <c r="EV118" s="178"/>
      <c r="EW118" s="178"/>
      <c r="EX118" s="178"/>
      <c r="EY118" s="178"/>
      <c r="EZ118" s="178"/>
      <c r="FA118" s="179"/>
      <c r="FB118" s="150" t="str">
        <f>IF(AF109&lt;&gt;"",AF109,"")</f>
        <v/>
      </c>
      <c r="FC118" s="151"/>
      <c r="FD118" s="288" t="str">
        <f>IF(AH109&lt;&gt;"",AH109,"")</f>
        <v/>
      </c>
      <c r="FE118" s="151"/>
      <c r="FF118" s="288" t="str">
        <f>IF(AJ109&lt;&gt;"",AJ109,"")</f>
        <v/>
      </c>
      <c r="FG118" s="151"/>
      <c r="FH118" s="288" t="str">
        <f>IF(AL109&lt;&gt;"",AL109,"")</f>
        <v/>
      </c>
      <c r="FI118" s="151"/>
      <c r="FJ118" s="288" t="str">
        <f>IF(AN109&lt;&gt;"",AN109,"")</f>
        <v/>
      </c>
      <c r="FK118" s="332"/>
      <c r="FL118" s="174" t="str">
        <f>IF($FL116&lt;&gt;"",IF(FL116="W","L","W"),"")</f>
        <v/>
      </c>
      <c r="FM118" s="3"/>
    </row>
    <row r="119" spans="1:169" ht="11.25" customHeight="1" thickBot="1">
      <c r="A119" s="42"/>
      <c r="R119" s="42"/>
      <c r="S119" s="42"/>
      <c r="W119" s="42"/>
      <c r="X119" s="43"/>
      <c r="Y119" s="43"/>
      <c r="Z119" s="43"/>
      <c r="AA119" s="43"/>
      <c r="AB119" s="43"/>
      <c r="AC119" s="43"/>
      <c r="AD119" s="43"/>
      <c r="AE119" s="43"/>
      <c r="AF119" s="43"/>
      <c r="AG119" s="43"/>
      <c r="AH119" s="43"/>
      <c r="AI119" s="43"/>
      <c r="AJ119" s="43"/>
      <c r="AK119" s="43"/>
      <c r="AL119" s="43"/>
      <c r="AM119" s="43"/>
      <c r="AN119" s="3"/>
      <c r="AO119" s="3"/>
      <c r="AP119" s="3"/>
      <c r="AQ119" s="160"/>
      <c r="AR119" s="161"/>
      <c r="AS119" s="161"/>
      <c r="AT119" s="161"/>
      <c r="AU119" s="161"/>
      <c r="AV119" s="161"/>
      <c r="AW119" s="161"/>
      <c r="AX119" s="161"/>
      <c r="AY119" s="161"/>
      <c r="AZ119" s="161"/>
      <c r="BA119" s="161"/>
      <c r="BB119" s="161"/>
      <c r="BC119" s="162"/>
      <c r="BD119" s="167"/>
      <c r="BE119" s="168"/>
      <c r="BF119" s="176"/>
      <c r="BG119" s="180"/>
      <c r="BH119" s="181"/>
      <c r="BI119" s="181"/>
      <c r="BJ119" s="181"/>
      <c r="BK119" s="181"/>
      <c r="BL119" s="181"/>
      <c r="BM119" s="181"/>
      <c r="BN119" s="181"/>
      <c r="BO119" s="181"/>
      <c r="BP119" s="181"/>
      <c r="BQ119" s="181"/>
      <c r="BR119" s="181"/>
      <c r="BS119" s="181"/>
      <c r="BT119" s="181"/>
      <c r="BU119" s="182"/>
      <c r="BV119" s="152"/>
      <c r="BW119" s="153"/>
      <c r="BX119" s="333"/>
      <c r="BY119" s="153"/>
      <c r="BZ119" s="333"/>
      <c r="CA119" s="153"/>
      <c r="CB119" s="333"/>
      <c r="CC119" s="153"/>
      <c r="CD119" s="333"/>
      <c r="CE119" s="334"/>
      <c r="CF119" s="174"/>
      <c r="CG119" s="160"/>
      <c r="CH119" s="161"/>
      <c r="CI119" s="161"/>
      <c r="CJ119" s="161"/>
      <c r="CK119" s="161"/>
      <c r="CL119" s="161"/>
      <c r="CM119" s="161"/>
      <c r="CN119" s="161"/>
      <c r="CO119" s="161"/>
      <c r="CP119" s="161"/>
      <c r="CQ119" s="161"/>
      <c r="CR119" s="161"/>
      <c r="CS119" s="162"/>
      <c r="CT119" s="167"/>
      <c r="CU119" s="168"/>
      <c r="CV119" s="176"/>
      <c r="CW119" s="180"/>
      <c r="CX119" s="181"/>
      <c r="CY119" s="181"/>
      <c r="CZ119" s="181"/>
      <c r="DA119" s="181"/>
      <c r="DB119" s="181"/>
      <c r="DC119" s="181"/>
      <c r="DD119" s="181"/>
      <c r="DE119" s="181"/>
      <c r="DF119" s="181"/>
      <c r="DG119" s="181"/>
      <c r="DH119" s="181"/>
      <c r="DI119" s="181"/>
      <c r="DJ119" s="181"/>
      <c r="DK119" s="182"/>
      <c r="DL119" s="152"/>
      <c r="DM119" s="153"/>
      <c r="DN119" s="333"/>
      <c r="DO119" s="153"/>
      <c r="DP119" s="333"/>
      <c r="DQ119" s="153"/>
      <c r="DR119" s="333"/>
      <c r="DS119" s="153"/>
      <c r="DT119" s="333"/>
      <c r="DU119" s="334"/>
      <c r="DV119" s="174"/>
      <c r="DW119" s="160"/>
      <c r="DX119" s="161"/>
      <c r="DY119" s="161"/>
      <c r="DZ119" s="161"/>
      <c r="EA119" s="161"/>
      <c r="EB119" s="161"/>
      <c r="EC119" s="161"/>
      <c r="ED119" s="161"/>
      <c r="EE119" s="161"/>
      <c r="EF119" s="161"/>
      <c r="EG119" s="161"/>
      <c r="EH119" s="161"/>
      <c r="EI119" s="162"/>
      <c r="EJ119" s="167"/>
      <c r="EK119" s="168"/>
      <c r="EL119" s="176"/>
      <c r="EM119" s="180"/>
      <c r="EN119" s="181"/>
      <c r="EO119" s="181"/>
      <c r="EP119" s="181"/>
      <c r="EQ119" s="181"/>
      <c r="ER119" s="181"/>
      <c r="ES119" s="181"/>
      <c r="ET119" s="181"/>
      <c r="EU119" s="181"/>
      <c r="EV119" s="181"/>
      <c r="EW119" s="181"/>
      <c r="EX119" s="181"/>
      <c r="EY119" s="181"/>
      <c r="EZ119" s="181"/>
      <c r="FA119" s="182"/>
      <c r="FB119" s="152"/>
      <c r="FC119" s="153"/>
      <c r="FD119" s="333"/>
      <c r="FE119" s="153"/>
      <c r="FF119" s="333"/>
      <c r="FG119" s="153"/>
      <c r="FH119" s="333"/>
      <c r="FI119" s="153"/>
      <c r="FJ119" s="333"/>
      <c r="FK119" s="334"/>
      <c r="FL119" s="174"/>
      <c r="FM119" s="3"/>
    </row>
    <row r="120" spans="1:169" ht="11.25" customHeight="1">
      <c r="A120" s="42"/>
      <c r="R120" s="42"/>
      <c r="S120" s="42"/>
      <c r="W120" s="42"/>
      <c r="AA120" s="42"/>
      <c r="AB120" s="42"/>
      <c r="AI120" s="42"/>
      <c r="AJ120" s="42"/>
      <c r="AN120" s="3"/>
      <c r="AO120" s="3"/>
      <c r="AP120" s="3"/>
      <c r="AQ120" s="126"/>
      <c r="AR120" s="126"/>
      <c r="AS120" s="126"/>
      <c r="AT120" s="126"/>
      <c r="AU120" s="126"/>
      <c r="AV120" s="126"/>
      <c r="AW120" s="126"/>
      <c r="AX120" s="126"/>
      <c r="AY120" s="126"/>
      <c r="AZ120" s="126"/>
      <c r="BA120" s="126"/>
      <c r="BB120" s="126"/>
      <c r="BC120" s="126"/>
      <c r="BV120" s="169" t="str">
        <f>IF(CF116&lt;&gt;"",IF(AND(AND(BV116&gt;-1,BV118&gt;-1),OR(BV116&gt;10,BV118&gt;10),ABS(BV116-BV118)&gt;1,IF(OR(BV116&gt;11,BV118&gt;11),ABS(BV116-BV118)=2,TRUE),BV116=INT(BV116),BV118=INT(BV118)),"","Error"),"")</f>
        <v/>
      </c>
      <c r="BW120" s="169"/>
      <c r="BX120" s="169" t="str">
        <f>IF(CF116&lt;&gt;"",IF(AND(AND(BX116&gt;-1,BX118&gt;-1),OR(BX116&gt;10,BX118&gt;10),ABS(BX116-BX118)&gt;1,IF(OR(BX116&gt;11,BX118&gt;11),ABS(BX116-BX118)=2,TRUE),BX116=INT(BX116),BX118=INT(BX118)),"","Error"),"")</f>
        <v/>
      </c>
      <c r="BY120" s="169"/>
      <c r="BZ120" s="169" t="str">
        <f>IF(CF116&lt;&gt;"",IF(AND(AND(BZ116&gt;-1,BZ118&gt;-1),OR(BZ116&gt;10,BZ118&gt;10),ABS(BZ116-BZ118)&gt;1,IF(OR(BZ116&gt;11,BZ118&gt;11),ABS(BZ116-BZ118)=2,TRUE),BZ116=INT(BZ116),BZ118=INT(BZ118)),"","Error"),"")</f>
        <v/>
      </c>
      <c r="CA120" s="169"/>
      <c r="CB120" s="169" t="str">
        <f>IF(AND(CF116&lt;&gt;"",CB116&lt;&gt;""),IF(AND(AND(CB116&gt;-1,CB118&gt;-1),OR(CB116&gt;10,CB118&gt;10),ABS(CB116-CB118)&gt;1,IF(OR(CB116&gt;11,CB118&gt;11),ABS(CB116-CB118)=2,TRUE),CB116=INT(CB116),CB118=INT(CB118)),"","Error"),"")</f>
        <v/>
      </c>
      <c r="CC120" s="169"/>
      <c r="CD120" s="169" t="str">
        <f>IF(AND(CF116&lt;&gt;"",CD116&lt;&gt;""),IF(AND(AND(CD116&gt;-1,CD118&gt;-1),OR(CD116&gt;10,CD118&gt;10),ABS(CD116-CD118)&gt;1,IF(OR(CD116&gt;11,CD118&gt;11),ABS(CD116-CD118)=2,TRUE),CD116=INT(CD116),CD118=INT(CD118)),"","Error"),"")</f>
        <v/>
      </c>
      <c r="CE120" s="169"/>
      <c r="CF120" s="3"/>
      <c r="CG120" s="126"/>
      <c r="CH120" s="126"/>
      <c r="CI120" s="126"/>
      <c r="CJ120" s="126"/>
      <c r="CK120" s="126"/>
      <c r="CL120" s="126"/>
      <c r="CM120" s="126"/>
      <c r="CN120" s="126"/>
      <c r="CO120" s="126"/>
      <c r="CP120" s="126"/>
      <c r="CQ120" s="126"/>
      <c r="CR120" s="126"/>
      <c r="CS120" s="126"/>
      <c r="DL120" s="169" t="str">
        <f>IF(DV116&lt;&gt;"",IF(AND(AND(DL116&gt;-1,DL118&gt;-1),OR(DL116&gt;10,DL118&gt;10),ABS(DL116-DL118)&gt;1,IF(OR(DL116&gt;11,DL118&gt;11),ABS(DL116-DL118)=2,TRUE),DL116=INT(DL116),DL118=INT(DL118)),"","Error"),"")</f>
        <v/>
      </c>
      <c r="DM120" s="169"/>
      <c r="DN120" s="169" t="str">
        <f>IF(DV116&lt;&gt;"",IF(AND(AND(DN116&gt;-1,DN118&gt;-1),OR(DN116&gt;10,DN118&gt;10),ABS(DN116-DN118)&gt;1,IF(OR(DN116&gt;11,DN118&gt;11),ABS(DN116-DN118)=2,TRUE),DN116=INT(DN116),DN118=INT(DN118)),"","Error"),"")</f>
        <v/>
      </c>
      <c r="DO120" s="169"/>
      <c r="DP120" s="169" t="str">
        <f>IF(DV116&lt;&gt;"",IF(AND(AND(DP116&gt;-1,DP118&gt;-1),OR(DP116&gt;10,DP118&gt;10),ABS(DP116-DP118)&gt;1,IF(OR(DP116&gt;11,DP118&gt;11),ABS(DP116-DP118)=2,TRUE),DP116=INT(DP116),DP118=INT(DP118)),"","Error"),"")</f>
        <v/>
      </c>
      <c r="DQ120" s="169"/>
      <c r="DR120" s="169" t="str">
        <f>IF(AND(DV116&lt;&gt;"",DR116&lt;&gt;""),IF(AND(AND(DR116&gt;-1,DR118&gt;-1),OR(DR116&gt;10,DR118&gt;10),ABS(DR116-DR118)&gt;1,IF(OR(DR116&gt;11,DR118&gt;11),ABS(DR116-DR118)=2,TRUE),DR116=INT(DR116),DR118=INT(DR118)),"","Error"),"")</f>
        <v/>
      </c>
      <c r="DS120" s="169"/>
      <c r="DT120" s="169" t="str">
        <f>IF(AND(DV116&lt;&gt;"",DT116&lt;&gt;""),IF(AND(AND(DT116&gt;-1,DT118&gt;-1),OR(DT116&gt;10,DT118&gt;10),ABS(DT116-DT118)&gt;1,IF(OR(DT116&gt;11,DT118&gt;11),ABS(DT116-DT118)=2,TRUE),DT116=INT(DT116),DT118=INT(DT118)),"","Error"),"")</f>
        <v/>
      </c>
      <c r="DU120" s="169"/>
      <c r="DV120" s="3"/>
      <c r="DW120" s="126"/>
      <c r="DX120" s="126"/>
      <c r="DY120" s="126"/>
      <c r="DZ120" s="126"/>
      <c r="EA120" s="126"/>
      <c r="EB120" s="126"/>
      <c r="EC120" s="126"/>
      <c r="ED120" s="126"/>
      <c r="EE120" s="126"/>
      <c r="EF120" s="126"/>
      <c r="EG120" s="126"/>
      <c r="EH120" s="126"/>
      <c r="EI120" s="126"/>
      <c r="FB120" s="169" t="str">
        <f>IF(FL116&lt;&gt;"",IF(AND(AND(FB116&gt;-1,FB118&gt;-1),OR(FB116&gt;10,FB118&gt;10),ABS(FB116-FB118)&gt;1,IF(OR(FB116&gt;11,FB118&gt;11),ABS(FB116-FB118)=2,TRUE),FB116=INT(FB116),FB118=INT(FB118)),"","Error"),"")</f>
        <v/>
      </c>
      <c r="FC120" s="169"/>
      <c r="FD120" s="169" t="str">
        <f>IF(FL116&lt;&gt;"",IF(AND(AND(FD116&gt;-1,FD118&gt;-1),OR(FD116&gt;10,FD118&gt;10),ABS(FD116-FD118)&gt;1,IF(OR(FD116&gt;11,FD118&gt;11),ABS(FD116-FD118)=2,TRUE),FD116=INT(FD116),FD118=INT(FD118)),"","Error"),"")</f>
        <v/>
      </c>
      <c r="FE120" s="169"/>
      <c r="FF120" s="169" t="str">
        <f>IF(FL116&lt;&gt;"",IF(AND(AND(FF116&gt;-1,FF118&gt;-1),OR(FF116&gt;10,FF118&gt;10),ABS(FF116-FF118)&gt;1,IF(OR(FF116&gt;11,FF118&gt;11),ABS(FF116-FF118)=2,TRUE),FF116=INT(FF116),FF118=INT(FF118)),"","Error"),"")</f>
        <v/>
      </c>
      <c r="FG120" s="169"/>
      <c r="FH120" s="169" t="str">
        <f>IF(AND(FL116&lt;&gt;"",FH116&lt;&gt;""),IF(AND(AND(FH116&gt;-1,FH118&gt;-1),OR(FH116&gt;10,FH118&gt;10),ABS(FH116-FH118)&gt;1,IF(OR(FH116&gt;11,FH118&gt;11),ABS(FH116-FH118)=2,TRUE),FH116=INT(FH116),FH118=INT(FH118)),"","Error"),"")</f>
        <v/>
      </c>
      <c r="FI120" s="169"/>
      <c r="FJ120" s="169" t="str">
        <f>IF(AND(FL116&lt;&gt;"",FJ116&lt;&gt;""),IF(AND(AND(FJ116&gt;-1,FJ118&gt;-1),OR(FJ116&gt;10,FJ118&gt;10),ABS(FJ116-FJ118)&gt;1,IF(OR(FJ116&gt;11,FJ118&gt;11),ABS(FJ116-FJ118)=2,TRUE),FJ116=INT(FJ116),FJ118=INT(FJ118)),"","Error"),"")</f>
        <v/>
      </c>
      <c r="FK120" s="169"/>
      <c r="FL120" s="3"/>
      <c r="FM120" s="3"/>
    </row>
    <row r="121" spans="1:169" ht="11.25" customHeight="1">
      <c r="C121" s="44"/>
      <c r="D121" s="44"/>
      <c r="R121" s="42"/>
      <c r="S121" s="42"/>
      <c r="W121" s="42"/>
      <c r="X121" s="43"/>
      <c r="Y121" s="43"/>
      <c r="Z121" s="43"/>
      <c r="AA121" s="43"/>
      <c r="AB121" s="43"/>
      <c r="AC121" s="43"/>
      <c r="AD121" s="43"/>
      <c r="AE121" s="43"/>
      <c r="AF121" s="43"/>
      <c r="AG121" s="43"/>
      <c r="AH121" s="43"/>
      <c r="AI121" s="43"/>
      <c r="AJ121" s="43"/>
      <c r="AK121" s="43"/>
      <c r="AL121" s="43"/>
      <c r="AM121" s="43"/>
      <c r="AN121" s="3"/>
      <c r="AO121" s="3"/>
      <c r="AP121" s="3"/>
      <c r="AQ121" s="126"/>
      <c r="AR121" s="126"/>
      <c r="AS121" s="126"/>
      <c r="AT121" s="126"/>
      <c r="AU121" s="126"/>
      <c r="AV121" s="126"/>
      <c r="AW121" s="126"/>
      <c r="AX121" s="126"/>
      <c r="AY121" s="126"/>
      <c r="AZ121" s="126"/>
      <c r="BA121" s="126"/>
      <c r="BB121" s="126"/>
      <c r="BC121" s="126"/>
      <c r="CF121" s="3"/>
      <c r="CG121" s="126"/>
      <c r="CH121" s="126"/>
      <c r="CI121" s="126"/>
      <c r="CJ121" s="126"/>
      <c r="CK121" s="126"/>
      <c r="CL121" s="126"/>
      <c r="CM121" s="126"/>
      <c r="CN121" s="126"/>
      <c r="CO121" s="126"/>
      <c r="CP121" s="126"/>
      <c r="CQ121" s="126"/>
      <c r="CR121" s="126"/>
      <c r="CS121" s="126"/>
      <c r="DV121" s="3"/>
      <c r="DW121" s="126"/>
      <c r="DX121" s="126"/>
      <c r="DY121" s="126"/>
      <c r="DZ121" s="126"/>
      <c r="EA121" s="126"/>
      <c r="EB121" s="126"/>
      <c r="EC121" s="126"/>
      <c r="ED121" s="126"/>
      <c r="EE121" s="126"/>
      <c r="EF121" s="126"/>
      <c r="EG121" s="126"/>
      <c r="EH121" s="126"/>
      <c r="EI121" s="126"/>
      <c r="FL121" s="3"/>
      <c r="FM121" s="3"/>
    </row>
    <row r="122" spans="1:169" ht="11.25" customHeight="1">
      <c r="A122" s="2"/>
      <c r="J122" s="43"/>
      <c r="K122" s="43"/>
      <c r="L122" s="43"/>
      <c r="M122" s="43"/>
      <c r="N122" s="43"/>
      <c r="O122" s="43"/>
      <c r="P122" s="43"/>
      <c r="Q122" s="43"/>
      <c r="R122" s="42"/>
      <c r="S122" s="42"/>
      <c r="T122" s="43"/>
      <c r="U122" s="43"/>
      <c r="V122" s="43"/>
      <c r="W122" s="42"/>
      <c r="AA122" s="42"/>
      <c r="AB122" s="42"/>
      <c r="AI122" s="42"/>
      <c r="AJ122" s="42"/>
      <c r="AN122" s="3"/>
      <c r="AO122" s="3"/>
      <c r="AP122" s="3"/>
      <c r="AQ122" s="127"/>
      <c r="AR122" s="127"/>
      <c r="AS122" s="127"/>
      <c r="AT122" s="127"/>
      <c r="AU122" s="127"/>
      <c r="AV122" s="127"/>
      <c r="AW122" s="127"/>
      <c r="AX122" s="127"/>
      <c r="AY122" s="127"/>
      <c r="AZ122" s="127"/>
      <c r="BA122" s="127"/>
      <c r="BB122" s="127"/>
      <c r="BC122" s="127"/>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3"/>
      <c r="CG122" s="127"/>
      <c r="CH122" s="127"/>
      <c r="CI122" s="127"/>
      <c r="CJ122" s="127"/>
      <c r="CK122" s="127"/>
      <c r="CL122" s="127"/>
      <c r="CM122" s="127"/>
      <c r="CN122" s="127"/>
      <c r="CO122" s="127"/>
      <c r="CP122" s="127"/>
      <c r="CQ122" s="127"/>
      <c r="CR122" s="127"/>
      <c r="CS122" s="127"/>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3"/>
      <c r="DW122" s="127"/>
      <c r="DX122" s="127"/>
      <c r="DY122" s="127"/>
      <c r="DZ122" s="127"/>
      <c r="EA122" s="127"/>
      <c r="EB122" s="127"/>
      <c r="EC122" s="127"/>
      <c r="ED122" s="127"/>
      <c r="EE122" s="127"/>
      <c r="EF122" s="127"/>
      <c r="EG122" s="127"/>
      <c r="EH122" s="127"/>
      <c r="EI122" s="127"/>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3"/>
      <c r="FM122" s="3"/>
    </row>
    <row r="123" spans="1:169" ht="11.25" customHeight="1">
      <c r="A123" s="42"/>
      <c r="R123" s="42"/>
      <c r="S123" s="42"/>
      <c r="W123" s="42"/>
      <c r="X123" s="43"/>
      <c r="Y123" s="43"/>
      <c r="Z123" s="43"/>
      <c r="AA123" s="43"/>
      <c r="AB123" s="43"/>
      <c r="AC123" s="43"/>
      <c r="AD123" s="43"/>
      <c r="AE123" s="43"/>
      <c r="AF123" s="43"/>
      <c r="AG123" s="43"/>
      <c r="AH123" s="43"/>
      <c r="AI123" s="43"/>
      <c r="AJ123" s="43"/>
      <c r="AK123" s="43"/>
      <c r="AL123" s="43"/>
      <c r="AM123" s="43"/>
      <c r="AN123" s="3"/>
      <c r="AO123" s="3"/>
      <c r="AP123" s="3"/>
      <c r="AQ123" s="128"/>
      <c r="AR123" s="128"/>
      <c r="AS123" s="128"/>
      <c r="AT123" s="128"/>
      <c r="AU123" s="128"/>
      <c r="AV123" s="128"/>
      <c r="AW123" s="128"/>
      <c r="AX123" s="128"/>
      <c r="AY123" s="128"/>
      <c r="AZ123" s="128"/>
      <c r="BA123" s="128"/>
      <c r="BB123" s="128"/>
      <c r="BC123" s="128"/>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3"/>
      <c r="CG123" s="128"/>
      <c r="CH123" s="128"/>
      <c r="CI123" s="128"/>
      <c r="CJ123" s="128"/>
      <c r="CK123" s="128"/>
      <c r="CL123" s="128"/>
      <c r="CM123" s="128"/>
      <c r="CN123" s="128"/>
      <c r="CO123" s="128"/>
      <c r="CP123" s="128"/>
      <c r="CQ123" s="128"/>
      <c r="CR123" s="128"/>
      <c r="CS123" s="128"/>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3"/>
      <c r="DW123" s="128"/>
      <c r="DX123" s="128"/>
      <c r="DY123" s="128"/>
      <c r="DZ123" s="128"/>
      <c r="EA123" s="128"/>
      <c r="EB123" s="128"/>
      <c r="EC123" s="128"/>
      <c r="ED123" s="128"/>
      <c r="EE123" s="128"/>
      <c r="EF123" s="128"/>
      <c r="EG123" s="128"/>
      <c r="EH123" s="128"/>
      <c r="EI123" s="128"/>
      <c r="EJ123" s="41"/>
      <c r="EK123" s="41"/>
      <c r="EL123" s="41"/>
      <c r="EM123" s="41"/>
      <c r="EN123" s="41"/>
      <c r="EO123" s="41"/>
      <c r="EP123" s="41"/>
      <c r="EQ123" s="41"/>
      <c r="ER123" s="41"/>
      <c r="ES123" s="41"/>
      <c r="ET123" s="41"/>
      <c r="EU123" s="41"/>
      <c r="EV123" s="41"/>
      <c r="EW123" s="41"/>
      <c r="EX123" s="41"/>
      <c r="EY123" s="41"/>
      <c r="EZ123" s="41"/>
      <c r="FA123" s="41"/>
      <c r="FB123" s="41"/>
      <c r="FC123" s="41"/>
      <c r="FD123" s="41"/>
      <c r="FE123" s="41"/>
      <c r="FF123" s="41"/>
      <c r="FG123" s="41"/>
      <c r="FH123" s="41"/>
      <c r="FI123" s="41"/>
      <c r="FJ123" s="41"/>
      <c r="FK123" s="41"/>
      <c r="FL123" s="3"/>
      <c r="FM123" s="3"/>
    </row>
    <row r="124" spans="1:169" ht="11.25" customHeight="1">
      <c r="A124" s="42"/>
      <c r="R124" s="42"/>
      <c r="S124" s="42"/>
      <c r="W124" s="42"/>
      <c r="AA124" s="42"/>
      <c r="AB124" s="42"/>
      <c r="AI124" s="42"/>
      <c r="AJ124" s="42"/>
      <c r="AN124" s="3"/>
      <c r="AO124" s="3"/>
      <c r="AP124" s="3"/>
      <c r="AQ124" s="126"/>
      <c r="AR124" s="126"/>
      <c r="AS124" s="126"/>
      <c r="AT124" s="126"/>
      <c r="AU124" s="126"/>
      <c r="AV124" s="126"/>
      <c r="AW124" s="126"/>
      <c r="AX124" s="126"/>
      <c r="AY124" s="126"/>
      <c r="AZ124" s="126"/>
      <c r="BA124" s="126"/>
      <c r="BB124" s="126"/>
      <c r="BC124" s="126"/>
      <c r="CF124" s="3"/>
      <c r="CG124" s="126"/>
      <c r="CH124" s="126"/>
      <c r="CI124" s="126"/>
      <c r="CJ124" s="126"/>
      <c r="CK124" s="126"/>
      <c r="CL124" s="126"/>
      <c r="CM124" s="126"/>
      <c r="CN124" s="126"/>
      <c r="CO124" s="126"/>
      <c r="CP124" s="126"/>
      <c r="CQ124" s="126"/>
      <c r="CR124" s="126"/>
      <c r="CS124" s="126"/>
      <c r="DV124" s="3"/>
      <c r="DW124" s="126"/>
      <c r="DX124" s="126"/>
      <c r="DY124" s="126"/>
      <c r="DZ124" s="126"/>
      <c r="EA124" s="126"/>
      <c r="EB124" s="126"/>
      <c r="EC124" s="126"/>
      <c r="ED124" s="126"/>
      <c r="EE124" s="126"/>
      <c r="EF124" s="126"/>
      <c r="EG124" s="126"/>
      <c r="EH124" s="126"/>
      <c r="EI124" s="126"/>
      <c r="FL124" s="3"/>
      <c r="FM124" s="3"/>
    </row>
    <row r="125" spans="1:169" ht="11.25" customHeight="1" thickBot="1">
      <c r="A125" s="42"/>
      <c r="R125" s="42"/>
      <c r="S125" s="42"/>
      <c r="W125" s="42"/>
      <c r="X125" s="43"/>
      <c r="Y125" s="43"/>
      <c r="Z125" s="43"/>
      <c r="AA125" s="43"/>
      <c r="AB125" s="43"/>
      <c r="AC125" s="43"/>
      <c r="AD125" s="43"/>
      <c r="AE125" s="43"/>
      <c r="AF125" s="43"/>
      <c r="AG125" s="43"/>
      <c r="AH125" s="43"/>
      <c r="AI125" s="43"/>
      <c r="AJ125" s="43"/>
      <c r="AK125" s="43"/>
      <c r="AL125" s="43"/>
      <c r="AM125" s="43"/>
      <c r="AN125" s="3"/>
      <c r="AO125" s="3"/>
      <c r="AP125" s="3"/>
      <c r="AQ125" s="127"/>
      <c r="AR125" s="127"/>
      <c r="AS125" s="127"/>
      <c r="AT125" s="127"/>
      <c r="AU125" s="127"/>
      <c r="AV125" s="127"/>
      <c r="AW125" s="127"/>
      <c r="AX125" s="127"/>
      <c r="AY125" s="127"/>
      <c r="AZ125" s="127"/>
      <c r="BA125" s="127"/>
      <c r="BB125" s="127"/>
      <c r="BC125" s="127"/>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3"/>
      <c r="CG125" s="127"/>
      <c r="CH125" s="127"/>
      <c r="CI125" s="127"/>
      <c r="CJ125" s="127"/>
      <c r="CK125" s="127"/>
      <c r="CL125" s="127"/>
      <c r="CM125" s="127"/>
      <c r="CN125" s="127"/>
      <c r="CO125" s="127"/>
      <c r="CP125" s="127"/>
      <c r="CQ125" s="127"/>
      <c r="CR125" s="127"/>
      <c r="CS125" s="127"/>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3"/>
      <c r="DW125" s="127"/>
      <c r="DX125" s="127"/>
      <c r="DY125" s="127"/>
      <c r="DZ125" s="127"/>
      <c r="EA125" s="127"/>
      <c r="EB125" s="127"/>
      <c r="EC125" s="127"/>
      <c r="ED125" s="127"/>
      <c r="EE125" s="127"/>
      <c r="EF125" s="127"/>
      <c r="EG125" s="127"/>
      <c r="EH125" s="127"/>
      <c r="EI125" s="127"/>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3"/>
      <c r="FM125" s="3"/>
    </row>
    <row r="126" spans="1:169" ht="11.25" customHeight="1">
      <c r="A126" s="2"/>
      <c r="R126" s="42"/>
      <c r="S126" s="42"/>
      <c r="W126" s="42"/>
      <c r="AA126" s="42"/>
      <c r="AB126" s="42"/>
      <c r="AI126" s="42"/>
      <c r="AJ126" s="42"/>
      <c r="AN126" s="3"/>
      <c r="AO126" s="3"/>
      <c r="AP126" s="3"/>
      <c r="AQ126" s="154" t="str">
        <f>CONCATENATE($A70," ",$D70,","," ",$F68)</f>
        <v>Group: 2, Women's Singles</v>
      </c>
      <c r="AR126" s="155"/>
      <c r="AS126" s="155"/>
      <c r="AT126" s="155"/>
      <c r="AU126" s="155"/>
      <c r="AV126" s="155"/>
      <c r="AW126" s="155"/>
      <c r="AX126" s="155"/>
      <c r="AY126" s="155"/>
      <c r="AZ126" s="155"/>
      <c r="BA126" s="155"/>
      <c r="BB126" s="155"/>
      <c r="BC126" s="156"/>
      <c r="BD126" s="163">
        <f>A111</f>
        <v>7</v>
      </c>
      <c r="BE126" s="164"/>
      <c r="BF126" s="183" t="str">
        <f>C111</f>
        <v>A</v>
      </c>
      <c r="BG126" s="185" t="str">
        <f>IF(VLOOKUP($BF126,$A72:$C84,3,FALSE)=0,"",CONCATENATE(VLOOKUP(VLOOKUP($BF126,$A72:$C84,3,FALSE),Players!$J:$N,4,FALSE)," ",VLOOKUP($BF126,$A72:$C84,3,FALSE)," ",IF(ISERROR(VLOOKUP(VLOOKUP($BF126,$A72:$C84,3,FALSE),Players!$J:$N,5,FALSE)),"()",CONCATENATE("(",VLOOKUP(VLOOKUP($BF126,$A72:$C84,3,FALSE),Players!$J:$N,5,FALSE),")"))))</f>
        <v/>
      </c>
      <c r="BH126" s="186"/>
      <c r="BI126" s="186"/>
      <c r="BJ126" s="186"/>
      <c r="BK126" s="186"/>
      <c r="BL126" s="186"/>
      <c r="BM126" s="186"/>
      <c r="BN126" s="186"/>
      <c r="BO126" s="186"/>
      <c r="BP126" s="186"/>
      <c r="BQ126" s="186"/>
      <c r="BR126" s="186"/>
      <c r="BS126" s="186"/>
      <c r="BT126" s="186"/>
      <c r="BU126" s="187"/>
      <c r="BV126" s="170" t="str">
        <f>IF(D111&lt;&gt;"",D111,"")</f>
        <v/>
      </c>
      <c r="BW126" s="171"/>
      <c r="BX126" s="335" t="str">
        <f>IF(F111&lt;&gt;"",F111,"")</f>
        <v/>
      </c>
      <c r="BY126" s="171"/>
      <c r="BZ126" s="335" t="str">
        <f>IF(H111&lt;&gt;"",H111,"")</f>
        <v/>
      </c>
      <c r="CA126" s="171"/>
      <c r="CB126" s="335" t="str">
        <f>IF(J111&lt;&gt;"",J111,"")</f>
        <v/>
      </c>
      <c r="CC126" s="171"/>
      <c r="CD126" s="335" t="str">
        <f>IF(L111&lt;&gt;"",L111,"")</f>
        <v/>
      </c>
      <c r="CE126" s="337"/>
      <c r="CF126" s="174" t="str">
        <f>IF($CD126=$CD128,IF($CB126=$CB128,IF($BZ126&lt;&gt;"",IF($BZ126&gt;$BZ128,"W","L"),""),IF($CB126&gt;$CB128,"W","L")),IF($CD126&gt;$CD128,"W","L"))</f>
        <v/>
      </c>
      <c r="CG126" s="154" t="str">
        <f>CONCATENATE($A70," ",$D70,","," ",$F68)</f>
        <v>Group: 2, Women's Singles</v>
      </c>
      <c r="CH126" s="155"/>
      <c r="CI126" s="155"/>
      <c r="CJ126" s="155"/>
      <c r="CK126" s="155"/>
      <c r="CL126" s="155"/>
      <c r="CM126" s="155"/>
      <c r="CN126" s="155"/>
      <c r="CO126" s="155"/>
      <c r="CP126" s="155"/>
      <c r="CQ126" s="155"/>
      <c r="CR126" s="155"/>
      <c r="CS126" s="156"/>
      <c r="CT126" s="163">
        <f>O111</f>
        <v>14</v>
      </c>
      <c r="CU126" s="164"/>
      <c r="CV126" s="183" t="str">
        <f>Q111</f>
        <v>B</v>
      </c>
      <c r="CW126" s="185" t="str">
        <f>IF(VLOOKUP($CV126,$A72:$C84,3,FALSE)=0,"",CONCATENATE(VLOOKUP(VLOOKUP($CV126,$A72:$C84,3,FALSE),Players!$J:$N,4,FALSE)," ",VLOOKUP($CV126,$A72:$C84,3,FALSE)," ",IF(ISERROR(VLOOKUP(VLOOKUP($CV126,$A72:$C84,3,FALSE),Players!$J:$N,5,FALSE)),"()",CONCATENATE("(",VLOOKUP(VLOOKUP($CV126,$A72:$C84,3,FALSE),Players!$J:$N,5,FALSE),")"))))</f>
        <v/>
      </c>
      <c r="CX126" s="186"/>
      <c r="CY126" s="186"/>
      <c r="CZ126" s="186"/>
      <c r="DA126" s="186"/>
      <c r="DB126" s="186"/>
      <c r="DC126" s="186"/>
      <c r="DD126" s="186"/>
      <c r="DE126" s="186"/>
      <c r="DF126" s="186"/>
      <c r="DG126" s="186"/>
      <c r="DH126" s="186"/>
      <c r="DI126" s="186"/>
      <c r="DJ126" s="186"/>
      <c r="DK126" s="187"/>
      <c r="DL126" s="170" t="str">
        <f>IF(R111&lt;&gt;"",R111,"")</f>
        <v/>
      </c>
      <c r="DM126" s="171"/>
      <c r="DN126" s="335" t="str">
        <f>IF(T111&lt;&gt;"",T111,"")</f>
        <v/>
      </c>
      <c r="DO126" s="171"/>
      <c r="DP126" s="335" t="str">
        <f>IF(V111&lt;&gt;"",V111,"")</f>
        <v/>
      </c>
      <c r="DQ126" s="171"/>
      <c r="DR126" s="335" t="str">
        <f>IF(X111&lt;&gt;"",X111,"")</f>
        <v/>
      </c>
      <c r="DS126" s="171"/>
      <c r="DT126" s="335" t="str">
        <f>IF(Z111&lt;&gt;"",Z111,"")</f>
        <v/>
      </c>
      <c r="DU126" s="337"/>
      <c r="DV126" s="174" t="str">
        <f>IF($DT126=$DT128,IF($DR126=$DR128,IF($DP126&lt;&gt;"",IF($DP126&gt;$DP128,"W","L"),""),IF($DR126&gt;$DR128,"W","L")),IF($DT126&gt;$DT128,"W","L"))</f>
        <v/>
      </c>
      <c r="DW126" s="154" t="str">
        <f>CONCATENATE($A70," ",$D70,","," ",$F68)</f>
        <v>Group: 2, Women's Singles</v>
      </c>
      <c r="DX126" s="155"/>
      <c r="DY126" s="155"/>
      <c r="DZ126" s="155"/>
      <c r="EA126" s="155"/>
      <c r="EB126" s="155"/>
      <c r="EC126" s="155"/>
      <c r="ED126" s="155"/>
      <c r="EE126" s="155"/>
      <c r="EF126" s="155"/>
      <c r="EG126" s="155"/>
      <c r="EH126" s="155"/>
      <c r="EI126" s="156"/>
      <c r="EJ126" s="163">
        <f>AC111</f>
        <v>21</v>
      </c>
      <c r="EK126" s="164"/>
      <c r="EL126" s="183" t="str">
        <f>AE111</f>
        <v>B</v>
      </c>
      <c r="EM126" s="185" t="str">
        <f>IF(VLOOKUP($EL126,$A72:$C84,3,FALSE)=0,"",CONCATENATE(VLOOKUP(VLOOKUP($EL126,$A72:$C84,3,FALSE),Players!$J:$N,4,FALSE)," ",VLOOKUP($EL126,$A72:$C84,3,FALSE)," ",IF(ISERROR(VLOOKUP(VLOOKUP($EL126,$A72:$C84,3,FALSE),Players!$J:$N,5,FALSE)),"()",CONCATENATE("(",VLOOKUP(VLOOKUP($EL126,$A72:$C84,3,FALSE),Players!$J:$N,5,FALSE),")"))))</f>
        <v/>
      </c>
      <c r="EN126" s="186"/>
      <c r="EO126" s="186"/>
      <c r="EP126" s="186"/>
      <c r="EQ126" s="186"/>
      <c r="ER126" s="186"/>
      <c r="ES126" s="186"/>
      <c r="ET126" s="186"/>
      <c r="EU126" s="186"/>
      <c r="EV126" s="186"/>
      <c r="EW126" s="186"/>
      <c r="EX126" s="186"/>
      <c r="EY126" s="186"/>
      <c r="EZ126" s="186"/>
      <c r="FA126" s="187"/>
      <c r="FB126" s="170" t="str">
        <f>IF(AF111&lt;&gt;"",AF111,"")</f>
        <v/>
      </c>
      <c r="FC126" s="171"/>
      <c r="FD126" s="335" t="str">
        <f>IF(AH111&lt;&gt;"",AH111,"")</f>
        <v/>
      </c>
      <c r="FE126" s="171"/>
      <c r="FF126" s="335" t="str">
        <f>IF(AJ111&lt;&gt;"",AJ111,"")</f>
        <v/>
      </c>
      <c r="FG126" s="171"/>
      <c r="FH126" s="335" t="str">
        <f>IF(AL111&lt;&gt;"",AL111,"")</f>
        <v/>
      </c>
      <c r="FI126" s="171"/>
      <c r="FJ126" s="335" t="str">
        <f>IF(AN111&lt;&gt;"",AN111,"")</f>
        <v/>
      </c>
      <c r="FK126" s="337"/>
      <c r="FL126" s="174" t="str">
        <f>IF($FJ126=$FJ128,IF($FH126=$FH128,IF($FF126&lt;&gt;"",IF($FF126&gt;$FF128,"W","L"),""),IF($FH126&gt;$FH128,"W","L")),IF($FJ126&gt;$FJ128,"W","L"))</f>
        <v/>
      </c>
      <c r="FM126" s="3"/>
    </row>
    <row r="127" spans="1:169" ht="11.25" customHeight="1">
      <c r="R127" s="42"/>
      <c r="S127" s="42"/>
      <c r="W127" s="42"/>
      <c r="X127" s="43"/>
      <c r="Y127" s="43"/>
      <c r="Z127" s="43"/>
      <c r="AA127" s="43"/>
      <c r="AB127" s="43"/>
      <c r="AC127" s="43"/>
      <c r="AD127" s="43"/>
      <c r="AE127" s="43"/>
      <c r="AF127" s="43"/>
      <c r="AG127" s="43"/>
      <c r="AH127" s="43"/>
      <c r="AI127" s="43"/>
      <c r="AJ127" s="43"/>
      <c r="AK127" s="43"/>
      <c r="AL127" s="43"/>
      <c r="AM127" s="43"/>
      <c r="AN127" s="3"/>
      <c r="AO127" s="3"/>
      <c r="AP127" s="3"/>
      <c r="AQ127" s="157"/>
      <c r="AR127" s="158"/>
      <c r="AS127" s="158"/>
      <c r="AT127" s="158"/>
      <c r="AU127" s="158"/>
      <c r="AV127" s="158"/>
      <c r="AW127" s="158"/>
      <c r="AX127" s="158"/>
      <c r="AY127" s="158"/>
      <c r="AZ127" s="158"/>
      <c r="BA127" s="158"/>
      <c r="BB127" s="158"/>
      <c r="BC127" s="159"/>
      <c r="BD127" s="165"/>
      <c r="BE127" s="166"/>
      <c r="BF127" s="184"/>
      <c r="BG127" s="188"/>
      <c r="BH127" s="189"/>
      <c r="BI127" s="189"/>
      <c r="BJ127" s="189"/>
      <c r="BK127" s="189"/>
      <c r="BL127" s="189"/>
      <c r="BM127" s="189"/>
      <c r="BN127" s="189"/>
      <c r="BO127" s="189"/>
      <c r="BP127" s="189"/>
      <c r="BQ127" s="189"/>
      <c r="BR127" s="189"/>
      <c r="BS127" s="189"/>
      <c r="BT127" s="189"/>
      <c r="BU127" s="190"/>
      <c r="BV127" s="172"/>
      <c r="BW127" s="173"/>
      <c r="BX127" s="336"/>
      <c r="BY127" s="173"/>
      <c r="BZ127" s="336"/>
      <c r="CA127" s="173"/>
      <c r="CB127" s="336"/>
      <c r="CC127" s="173"/>
      <c r="CD127" s="336"/>
      <c r="CE127" s="338"/>
      <c r="CF127" s="174"/>
      <c r="CG127" s="157"/>
      <c r="CH127" s="158"/>
      <c r="CI127" s="158"/>
      <c r="CJ127" s="158"/>
      <c r="CK127" s="158"/>
      <c r="CL127" s="158"/>
      <c r="CM127" s="158"/>
      <c r="CN127" s="158"/>
      <c r="CO127" s="158"/>
      <c r="CP127" s="158"/>
      <c r="CQ127" s="158"/>
      <c r="CR127" s="158"/>
      <c r="CS127" s="159"/>
      <c r="CT127" s="165"/>
      <c r="CU127" s="166"/>
      <c r="CV127" s="184"/>
      <c r="CW127" s="188"/>
      <c r="CX127" s="189"/>
      <c r="CY127" s="189"/>
      <c r="CZ127" s="189"/>
      <c r="DA127" s="189"/>
      <c r="DB127" s="189"/>
      <c r="DC127" s="189"/>
      <c r="DD127" s="189"/>
      <c r="DE127" s="189"/>
      <c r="DF127" s="189"/>
      <c r="DG127" s="189"/>
      <c r="DH127" s="189"/>
      <c r="DI127" s="189"/>
      <c r="DJ127" s="189"/>
      <c r="DK127" s="190"/>
      <c r="DL127" s="172"/>
      <c r="DM127" s="173"/>
      <c r="DN127" s="336"/>
      <c r="DO127" s="173"/>
      <c r="DP127" s="336"/>
      <c r="DQ127" s="173"/>
      <c r="DR127" s="336"/>
      <c r="DS127" s="173"/>
      <c r="DT127" s="336"/>
      <c r="DU127" s="338"/>
      <c r="DV127" s="174"/>
      <c r="DW127" s="157"/>
      <c r="DX127" s="158"/>
      <c r="DY127" s="158"/>
      <c r="DZ127" s="158"/>
      <c r="EA127" s="158"/>
      <c r="EB127" s="158"/>
      <c r="EC127" s="158"/>
      <c r="ED127" s="158"/>
      <c r="EE127" s="158"/>
      <c r="EF127" s="158"/>
      <c r="EG127" s="158"/>
      <c r="EH127" s="158"/>
      <c r="EI127" s="159"/>
      <c r="EJ127" s="165"/>
      <c r="EK127" s="166"/>
      <c r="EL127" s="184"/>
      <c r="EM127" s="188"/>
      <c r="EN127" s="189"/>
      <c r="EO127" s="189"/>
      <c r="EP127" s="189"/>
      <c r="EQ127" s="189"/>
      <c r="ER127" s="189"/>
      <c r="ES127" s="189"/>
      <c r="ET127" s="189"/>
      <c r="EU127" s="189"/>
      <c r="EV127" s="189"/>
      <c r="EW127" s="189"/>
      <c r="EX127" s="189"/>
      <c r="EY127" s="189"/>
      <c r="EZ127" s="189"/>
      <c r="FA127" s="190"/>
      <c r="FB127" s="172"/>
      <c r="FC127" s="173"/>
      <c r="FD127" s="336"/>
      <c r="FE127" s="173"/>
      <c r="FF127" s="336"/>
      <c r="FG127" s="173"/>
      <c r="FH127" s="336"/>
      <c r="FI127" s="173"/>
      <c r="FJ127" s="336"/>
      <c r="FK127" s="338"/>
      <c r="FL127" s="174"/>
      <c r="FM127" s="3"/>
    </row>
    <row r="128" spans="1:169" ht="11.25" customHeight="1">
      <c r="A128" s="2"/>
      <c r="R128" s="42"/>
      <c r="S128" s="42"/>
      <c r="W128" s="42"/>
      <c r="AA128" s="42"/>
      <c r="AB128" s="42"/>
      <c r="AI128" s="42"/>
      <c r="AJ128" s="42"/>
      <c r="AN128" s="3"/>
      <c r="AO128" s="3"/>
      <c r="AP128" s="3"/>
      <c r="AQ128" s="157"/>
      <c r="AR128" s="158"/>
      <c r="AS128" s="158"/>
      <c r="AT128" s="158"/>
      <c r="AU128" s="158"/>
      <c r="AV128" s="158"/>
      <c r="AW128" s="158"/>
      <c r="AX128" s="158"/>
      <c r="AY128" s="158"/>
      <c r="AZ128" s="158"/>
      <c r="BA128" s="158"/>
      <c r="BB128" s="158"/>
      <c r="BC128" s="159"/>
      <c r="BD128" s="165"/>
      <c r="BE128" s="166"/>
      <c r="BF128" s="175" t="str">
        <f>C113</f>
        <v>E</v>
      </c>
      <c r="BG128" s="177" t="str">
        <f>IF(VLOOKUP($BF128,$A72:$C84,3,FALSE)=0,"",CONCATENATE(VLOOKUP(VLOOKUP($BF128,$A72:$C84,3,FALSE),Players!$J:$N,4,FALSE)," ",VLOOKUP($BF128,$A72:$C84,3,FALSE)," ",IF(ISERROR(VLOOKUP(VLOOKUP($BF128,$A72:$C84,3,FALSE),Players!$J:$N,5,FALSE)),"()",CONCATENATE("(",VLOOKUP(VLOOKUP($BF128,$A72:$C84,3,FALSE),Players!$J:$N,5,FALSE),")"))))</f>
        <v/>
      </c>
      <c r="BH128" s="178"/>
      <c r="BI128" s="178"/>
      <c r="BJ128" s="178"/>
      <c r="BK128" s="178"/>
      <c r="BL128" s="178"/>
      <c r="BM128" s="178"/>
      <c r="BN128" s="178"/>
      <c r="BO128" s="178"/>
      <c r="BP128" s="178"/>
      <c r="BQ128" s="178"/>
      <c r="BR128" s="178"/>
      <c r="BS128" s="178"/>
      <c r="BT128" s="178"/>
      <c r="BU128" s="179"/>
      <c r="BV128" s="150" t="str">
        <f>IF(D113&lt;&gt;"",D113,"")</f>
        <v/>
      </c>
      <c r="BW128" s="151"/>
      <c r="BX128" s="288" t="str">
        <f>IF(F113&lt;&gt;"",F113,"")</f>
        <v/>
      </c>
      <c r="BY128" s="151"/>
      <c r="BZ128" s="288" t="str">
        <f>IF(H113&lt;&gt;"",H113,"")</f>
        <v/>
      </c>
      <c r="CA128" s="151"/>
      <c r="CB128" s="288" t="str">
        <f>IF(J113&lt;&gt;"",J113,"")</f>
        <v/>
      </c>
      <c r="CC128" s="151"/>
      <c r="CD128" s="288" t="str">
        <f>IF(L113&lt;&gt;"",L113,"")</f>
        <v/>
      </c>
      <c r="CE128" s="332"/>
      <c r="CF128" s="174" t="str">
        <f>IF($CF126&lt;&gt;"",IF(CF126="W","L","W"),"")</f>
        <v/>
      </c>
      <c r="CG128" s="157"/>
      <c r="CH128" s="158"/>
      <c r="CI128" s="158"/>
      <c r="CJ128" s="158"/>
      <c r="CK128" s="158"/>
      <c r="CL128" s="158"/>
      <c r="CM128" s="158"/>
      <c r="CN128" s="158"/>
      <c r="CO128" s="158"/>
      <c r="CP128" s="158"/>
      <c r="CQ128" s="158"/>
      <c r="CR128" s="158"/>
      <c r="CS128" s="159"/>
      <c r="CT128" s="165"/>
      <c r="CU128" s="166"/>
      <c r="CV128" s="175" t="str">
        <f>Q113</f>
        <v>D</v>
      </c>
      <c r="CW128" s="177" t="str">
        <f>IF(VLOOKUP($CV128,$A72:$C84,3,FALSE)=0,"",CONCATENATE(VLOOKUP(VLOOKUP($CV128,$A72:$C84,3,FALSE),Players!$J:$N,4,FALSE)," ",VLOOKUP($CV128,$A72:$C84,3,FALSE)," ",IF(ISERROR(VLOOKUP(VLOOKUP($CV128,$A72:$C84,3,FALSE),Players!$J:$N,5,FALSE)),"()",CONCATENATE("(",VLOOKUP(VLOOKUP($CV128,$A72:$C84,3,FALSE),Players!$J:$N,5,FALSE),")"))))</f>
        <v/>
      </c>
      <c r="CX128" s="178"/>
      <c r="CY128" s="178"/>
      <c r="CZ128" s="178"/>
      <c r="DA128" s="178"/>
      <c r="DB128" s="178"/>
      <c r="DC128" s="178"/>
      <c r="DD128" s="178"/>
      <c r="DE128" s="178"/>
      <c r="DF128" s="178"/>
      <c r="DG128" s="178"/>
      <c r="DH128" s="178"/>
      <c r="DI128" s="178"/>
      <c r="DJ128" s="178"/>
      <c r="DK128" s="179"/>
      <c r="DL128" s="150" t="str">
        <f>IF(R113&lt;&gt;"",R113,"")</f>
        <v/>
      </c>
      <c r="DM128" s="151"/>
      <c r="DN128" s="288" t="str">
        <f>IF(T113&lt;&gt;"",T113,"")</f>
        <v/>
      </c>
      <c r="DO128" s="151"/>
      <c r="DP128" s="288" t="str">
        <f>IF(V113&lt;&gt;"",V113,"")</f>
        <v/>
      </c>
      <c r="DQ128" s="151"/>
      <c r="DR128" s="288" t="str">
        <f>IF(X113&lt;&gt;"",X113,"")</f>
        <v/>
      </c>
      <c r="DS128" s="151"/>
      <c r="DT128" s="288" t="str">
        <f>IF(Z113&lt;&gt;"",Z113,"")</f>
        <v/>
      </c>
      <c r="DU128" s="332"/>
      <c r="DV128" s="174" t="str">
        <f>IF($DV126&lt;&gt;"",IF(DV126="W","L","W"),"")</f>
        <v/>
      </c>
      <c r="DW128" s="157"/>
      <c r="DX128" s="158"/>
      <c r="DY128" s="158"/>
      <c r="DZ128" s="158"/>
      <c r="EA128" s="158"/>
      <c r="EB128" s="158"/>
      <c r="EC128" s="158"/>
      <c r="ED128" s="158"/>
      <c r="EE128" s="158"/>
      <c r="EF128" s="158"/>
      <c r="EG128" s="158"/>
      <c r="EH128" s="158"/>
      <c r="EI128" s="159"/>
      <c r="EJ128" s="165"/>
      <c r="EK128" s="166"/>
      <c r="EL128" s="175" t="str">
        <f>AE113</f>
        <v>C</v>
      </c>
      <c r="EM128" s="177" t="str">
        <f>IF(VLOOKUP($EL128,$A72:$C84,3,FALSE)=0,"",CONCATENATE(VLOOKUP(VLOOKUP($EL128,$A72:$C84,3,FALSE),Players!$J:$N,4,FALSE)," ",VLOOKUP($EL128,$A72:$C84,3,FALSE)," ",IF(ISERROR(VLOOKUP(VLOOKUP($EL128,$A72:$C84,3,FALSE),Players!$J:$N,5,FALSE)),"()",CONCATENATE("(",VLOOKUP(VLOOKUP($EL128,$A72:$C84,3,FALSE),Players!$J:$N,5,FALSE),")"))))</f>
        <v/>
      </c>
      <c r="EN128" s="178"/>
      <c r="EO128" s="178"/>
      <c r="EP128" s="178"/>
      <c r="EQ128" s="178"/>
      <c r="ER128" s="178"/>
      <c r="ES128" s="178"/>
      <c r="ET128" s="178"/>
      <c r="EU128" s="178"/>
      <c r="EV128" s="178"/>
      <c r="EW128" s="178"/>
      <c r="EX128" s="178"/>
      <c r="EY128" s="178"/>
      <c r="EZ128" s="178"/>
      <c r="FA128" s="179"/>
      <c r="FB128" s="150" t="str">
        <f>IF(AF113&lt;&gt;"",AF113,"")</f>
        <v/>
      </c>
      <c r="FC128" s="151"/>
      <c r="FD128" s="288" t="str">
        <f>IF(AH113&lt;&gt;"",AH113,"")</f>
        <v/>
      </c>
      <c r="FE128" s="151"/>
      <c r="FF128" s="288" t="str">
        <f>IF(AJ113&lt;&gt;"",AJ113,"")</f>
        <v/>
      </c>
      <c r="FG128" s="151"/>
      <c r="FH128" s="288" t="str">
        <f>IF(AL113&lt;&gt;"",AL113,"")</f>
        <v/>
      </c>
      <c r="FI128" s="151"/>
      <c r="FJ128" s="288" t="str">
        <f>IF(AN113&lt;&gt;"",AN113,"")</f>
        <v/>
      </c>
      <c r="FK128" s="332"/>
      <c r="FL128" s="174" t="str">
        <f>IF($FL126&lt;&gt;"",IF(FL126="W","L","W"),"")</f>
        <v/>
      </c>
      <c r="FM128" s="3"/>
    </row>
    <row r="129" spans="1:169" ht="11.25" customHeight="1" thickBot="1">
      <c r="A129" s="2"/>
      <c r="R129" s="42"/>
      <c r="S129" s="42"/>
      <c r="W129" s="42"/>
      <c r="X129" s="43"/>
      <c r="Y129" s="43"/>
      <c r="Z129" s="43"/>
      <c r="AA129" s="43"/>
      <c r="AB129" s="43"/>
      <c r="AC129" s="43"/>
      <c r="AD129" s="43"/>
      <c r="AE129" s="43"/>
      <c r="AF129" s="43"/>
      <c r="AG129" s="43"/>
      <c r="AH129" s="43"/>
      <c r="AI129" s="43"/>
      <c r="AJ129" s="43"/>
      <c r="AK129" s="43"/>
      <c r="AL129" s="43"/>
      <c r="AM129" s="43"/>
      <c r="AN129" s="3"/>
      <c r="AO129" s="3"/>
      <c r="AP129" s="3"/>
      <c r="AQ129" s="160"/>
      <c r="AR129" s="161"/>
      <c r="AS129" s="161"/>
      <c r="AT129" s="161"/>
      <c r="AU129" s="161"/>
      <c r="AV129" s="161"/>
      <c r="AW129" s="161"/>
      <c r="AX129" s="161"/>
      <c r="AY129" s="161"/>
      <c r="AZ129" s="161"/>
      <c r="BA129" s="161"/>
      <c r="BB129" s="161"/>
      <c r="BC129" s="162"/>
      <c r="BD129" s="167"/>
      <c r="BE129" s="168"/>
      <c r="BF129" s="176"/>
      <c r="BG129" s="180"/>
      <c r="BH129" s="181"/>
      <c r="BI129" s="181"/>
      <c r="BJ129" s="181"/>
      <c r="BK129" s="181"/>
      <c r="BL129" s="181"/>
      <c r="BM129" s="181"/>
      <c r="BN129" s="181"/>
      <c r="BO129" s="181"/>
      <c r="BP129" s="181"/>
      <c r="BQ129" s="181"/>
      <c r="BR129" s="181"/>
      <c r="BS129" s="181"/>
      <c r="BT129" s="181"/>
      <c r="BU129" s="182"/>
      <c r="BV129" s="152"/>
      <c r="BW129" s="153"/>
      <c r="BX129" s="333"/>
      <c r="BY129" s="153"/>
      <c r="BZ129" s="333"/>
      <c r="CA129" s="153"/>
      <c r="CB129" s="333"/>
      <c r="CC129" s="153"/>
      <c r="CD129" s="333"/>
      <c r="CE129" s="334"/>
      <c r="CF129" s="174"/>
      <c r="CG129" s="160"/>
      <c r="CH129" s="161"/>
      <c r="CI129" s="161"/>
      <c r="CJ129" s="161"/>
      <c r="CK129" s="161"/>
      <c r="CL129" s="161"/>
      <c r="CM129" s="161"/>
      <c r="CN129" s="161"/>
      <c r="CO129" s="161"/>
      <c r="CP129" s="161"/>
      <c r="CQ129" s="161"/>
      <c r="CR129" s="161"/>
      <c r="CS129" s="162"/>
      <c r="CT129" s="167"/>
      <c r="CU129" s="168"/>
      <c r="CV129" s="176"/>
      <c r="CW129" s="180"/>
      <c r="CX129" s="181"/>
      <c r="CY129" s="181"/>
      <c r="CZ129" s="181"/>
      <c r="DA129" s="181"/>
      <c r="DB129" s="181"/>
      <c r="DC129" s="181"/>
      <c r="DD129" s="181"/>
      <c r="DE129" s="181"/>
      <c r="DF129" s="181"/>
      <c r="DG129" s="181"/>
      <c r="DH129" s="181"/>
      <c r="DI129" s="181"/>
      <c r="DJ129" s="181"/>
      <c r="DK129" s="182"/>
      <c r="DL129" s="152"/>
      <c r="DM129" s="153"/>
      <c r="DN129" s="333"/>
      <c r="DO129" s="153"/>
      <c r="DP129" s="333"/>
      <c r="DQ129" s="153"/>
      <c r="DR129" s="333"/>
      <c r="DS129" s="153"/>
      <c r="DT129" s="333"/>
      <c r="DU129" s="334"/>
      <c r="DV129" s="174"/>
      <c r="DW129" s="160"/>
      <c r="DX129" s="161"/>
      <c r="DY129" s="161"/>
      <c r="DZ129" s="161"/>
      <c r="EA129" s="161"/>
      <c r="EB129" s="161"/>
      <c r="EC129" s="161"/>
      <c r="ED129" s="161"/>
      <c r="EE129" s="161"/>
      <c r="EF129" s="161"/>
      <c r="EG129" s="161"/>
      <c r="EH129" s="161"/>
      <c r="EI129" s="162"/>
      <c r="EJ129" s="167"/>
      <c r="EK129" s="168"/>
      <c r="EL129" s="176"/>
      <c r="EM129" s="180"/>
      <c r="EN129" s="181"/>
      <c r="EO129" s="181"/>
      <c r="EP129" s="181"/>
      <c r="EQ129" s="181"/>
      <c r="ER129" s="181"/>
      <c r="ES129" s="181"/>
      <c r="ET129" s="181"/>
      <c r="EU129" s="181"/>
      <c r="EV129" s="181"/>
      <c r="EW129" s="181"/>
      <c r="EX129" s="181"/>
      <c r="EY129" s="181"/>
      <c r="EZ129" s="181"/>
      <c r="FA129" s="182"/>
      <c r="FB129" s="152"/>
      <c r="FC129" s="153"/>
      <c r="FD129" s="333"/>
      <c r="FE129" s="153"/>
      <c r="FF129" s="333"/>
      <c r="FG129" s="153"/>
      <c r="FH129" s="333"/>
      <c r="FI129" s="153"/>
      <c r="FJ129" s="333"/>
      <c r="FK129" s="334"/>
      <c r="FL129" s="174"/>
      <c r="FM129" s="3"/>
    </row>
    <row r="130" spans="1:169" ht="11.25" customHeight="1" thickBot="1">
      <c r="A130" s="2"/>
      <c r="R130" s="42"/>
      <c r="S130" s="42"/>
      <c r="W130" s="42"/>
      <c r="AA130" s="42"/>
      <c r="AB130" s="42"/>
      <c r="AI130" s="42"/>
      <c r="AJ130" s="42"/>
      <c r="AN130" s="3"/>
      <c r="AO130" s="3"/>
      <c r="AP130" s="3"/>
      <c r="AQ130" s="129"/>
      <c r="AR130" s="129"/>
      <c r="AS130" s="129"/>
      <c r="AT130" s="129"/>
      <c r="AU130" s="129"/>
      <c r="AV130" s="129"/>
      <c r="AW130" s="129"/>
      <c r="AX130" s="129"/>
      <c r="AY130" s="129"/>
      <c r="AZ130" s="129"/>
      <c r="BA130" s="129"/>
      <c r="BB130" s="129"/>
      <c r="BC130" s="129"/>
      <c r="BD130" s="3"/>
      <c r="BE130" s="3"/>
      <c r="BF130" s="3"/>
      <c r="BG130" s="3"/>
      <c r="BH130" s="3"/>
      <c r="BI130" s="3"/>
      <c r="BJ130" s="3"/>
      <c r="BK130" s="3"/>
      <c r="BL130" s="3"/>
      <c r="BM130" s="3"/>
      <c r="BN130" s="3"/>
      <c r="BO130" s="3"/>
      <c r="BP130" s="3"/>
      <c r="BQ130" s="3"/>
      <c r="BR130" s="3"/>
      <c r="BS130" s="3"/>
      <c r="BT130" s="3"/>
      <c r="BU130" s="3"/>
      <c r="BV130" s="169" t="str">
        <f>IF(CF126&lt;&gt;"",IF(AND(AND(BV126&gt;-1,BV128&gt;-1),OR(BV126&gt;10,BV128&gt;10),ABS(BV126-BV128)&gt;1,IF(OR(BV126&gt;11,BV128&gt;11),ABS(BV126-BV128)=2,TRUE),BV126=INT(BV126),BV128=INT(BV128)),"","Error"),"")</f>
        <v/>
      </c>
      <c r="BW130" s="169"/>
      <c r="BX130" s="169" t="str">
        <f>IF(CF126&lt;&gt;"",IF(AND(AND(BX126&gt;-1,BX128&gt;-1),OR(BX126&gt;10,BX128&gt;10),ABS(BX126-BX128)&gt;1,IF(OR(BX126&gt;11,BX128&gt;11),ABS(BX126-BX128)=2,TRUE),BX126=INT(BX126),BX128=INT(BX128)),"","Error"),"")</f>
        <v/>
      </c>
      <c r="BY130" s="169"/>
      <c r="BZ130" s="169" t="str">
        <f>IF(CF126&lt;&gt;"",IF(AND(AND(BZ126&gt;-1,BZ128&gt;-1),OR(BZ126&gt;10,BZ128&gt;10),ABS(BZ126-BZ128)&gt;1,IF(OR(BZ126&gt;11,BZ128&gt;11),ABS(BZ126-BZ128)=2,TRUE),BZ126=INT(BZ126),BZ128=INT(BZ128)),"","Error"),"")</f>
        <v/>
      </c>
      <c r="CA130" s="169"/>
      <c r="CB130" s="169" t="str">
        <f>IF(AND(CF126&lt;&gt;"",CB126&lt;&gt;""),IF(AND(AND(CB126&gt;-1,CB128&gt;-1),OR(CB126&gt;10,CB128&gt;10),ABS(CB126-CB128)&gt;1,IF(OR(CB126&gt;11,CB128&gt;11),ABS(CB126-CB128)=2,TRUE),CB126=INT(CB126),CB128=INT(CB128)),"","Error"),"")</f>
        <v/>
      </c>
      <c r="CC130" s="169"/>
      <c r="CD130" s="169" t="str">
        <f>IF(AND(CF126&lt;&gt;"",CD126&lt;&gt;""),IF(AND(AND(CD126&gt;-1,CD128&gt;-1),OR(CD126&gt;10,CD128&gt;10),ABS(CD126-CD128)&gt;1,IF(OR(CD126&gt;11,CD128&gt;11),ABS(CD126-CD128)=2,TRUE),CD126=INT(CD126),CD128=INT(CD128)),"","Error"),"")</f>
        <v/>
      </c>
      <c r="CE130" s="169"/>
      <c r="CF130" s="3"/>
      <c r="CG130" s="129"/>
      <c r="CH130" s="129"/>
      <c r="CI130" s="129"/>
      <c r="CJ130" s="129"/>
      <c r="CK130" s="129"/>
      <c r="CL130" s="129"/>
      <c r="CM130" s="129"/>
      <c r="CN130" s="129"/>
      <c r="CO130" s="129"/>
      <c r="CP130" s="129"/>
      <c r="CQ130" s="129"/>
      <c r="CR130" s="129"/>
      <c r="CS130" s="129"/>
      <c r="CT130" s="3"/>
      <c r="CU130" s="3"/>
      <c r="CV130" s="3"/>
      <c r="CW130" s="3"/>
      <c r="CX130" s="3"/>
      <c r="CY130" s="3"/>
      <c r="CZ130" s="3"/>
      <c r="DA130" s="3"/>
      <c r="DB130" s="3"/>
      <c r="DC130" s="3"/>
      <c r="DD130" s="3"/>
      <c r="DE130" s="3"/>
      <c r="DF130" s="3"/>
      <c r="DG130" s="3"/>
      <c r="DH130" s="3"/>
      <c r="DI130" s="3"/>
      <c r="DJ130" s="3"/>
      <c r="DK130" s="3"/>
      <c r="DL130" s="169" t="str">
        <f>IF(DV126&lt;&gt;"",IF(AND(AND(DL126&gt;-1,DL128&gt;-1),OR(DL126&gt;10,DL128&gt;10),ABS(DL126-DL128)&gt;1,IF(OR(DL126&gt;11,DL128&gt;11),ABS(DL126-DL128)=2,TRUE),DL126=INT(DL126),DL128=INT(DL128)),"","Error"),"")</f>
        <v/>
      </c>
      <c r="DM130" s="169"/>
      <c r="DN130" s="169" t="str">
        <f>IF(DV126&lt;&gt;"",IF(AND(AND(DN126&gt;-1,DN128&gt;-1),OR(DN126&gt;10,DN128&gt;10),ABS(DN126-DN128)&gt;1,IF(OR(DN126&gt;11,DN128&gt;11),ABS(DN126-DN128)=2,TRUE),DN126=INT(DN126),DN128=INT(DN128)),"","Error"),"")</f>
        <v/>
      </c>
      <c r="DO130" s="169"/>
      <c r="DP130" s="169" t="str">
        <f>IF(DV126&lt;&gt;"",IF(AND(AND(DP126&gt;-1,DP128&gt;-1),OR(DP126&gt;10,DP128&gt;10),ABS(DP126-DP128)&gt;1,IF(OR(DP126&gt;11,DP128&gt;11),ABS(DP126-DP128)=2,TRUE),DP126=INT(DP126),DP128=INT(DP128)),"","Error"),"")</f>
        <v/>
      </c>
      <c r="DQ130" s="169"/>
      <c r="DR130" s="169" t="str">
        <f>IF(AND(DV126&lt;&gt;"",DR126&lt;&gt;""),IF(AND(AND(DR126&gt;-1,DR128&gt;-1),OR(DR126&gt;10,DR128&gt;10),ABS(DR126-DR128)&gt;1,IF(OR(DR126&gt;11,DR128&gt;11),ABS(DR126-DR128)=2,TRUE),DR126=INT(DR126),DR128=INT(DR128)),"","Error"),"")</f>
        <v/>
      </c>
      <c r="DS130" s="169"/>
      <c r="DT130" s="169" t="str">
        <f>IF(AND(DV126&lt;&gt;"",DT126&lt;&gt;""),IF(AND(AND(DT126&gt;-1,DT128&gt;-1),OR(DT126&gt;10,DT128&gt;10),ABS(DT126-DT128)&gt;1,IF(OR(DT126&gt;11,DT128&gt;11),ABS(DT126-DT128)=2,TRUE),DT126=INT(DT126),DT128=INT(DT128)),"","Error"),"")</f>
        <v/>
      </c>
      <c r="DU130" s="169"/>
      <c r="DV130" s="3"/>
      <c r="DW130" s="129"/>
      <c r="DX130" s="129"/>
      <c r="DY130" s="129"/>
      <c r="DZ130" s="129"/>
      <c r="EA130" s="129"/>
      <c r="EB130" s="129"/>
      <c r="EC130" s="129"/>
      <c r="ED130" s="129"/>
      <c r="EE130" s="129"/>
      <c r="EF130" s="129"/>
      <c r="EG130" s="129"/>
      <c r="EH130" s="129"/>
      <c r="EI130" s="129"/>
      <c r="EJ130" s="3"/>
      <c r="EK130" s="3"/>
      <c r="EL130" s="3"/>
      <c r="EM130" s="3"/>
      <c r="EN130" s="3"/>
      <c r="EO130" s="3"/>
      <c r="EP130" s="3"/>
      <c r="EQ130" s="3"/>
      <c r="ER130" s="3"/>
      <c r="ES130" s="3"/>
      <c r="ET130" s="3"/>
      <c r="EU130" s="3"/>
      <c r="EV130" s="3"/>
      <c r="EW130" s="3"/>
      <c r="EX130" s="3"/>
      <c r="EY130" s="3"/>
      <c r="EZ130" s="3"/>
      <c r="FA130" s="3"/>
      <c r="FB130" s="169" t="str">
        <f>IF(FL126&lt;&gt;"",IF(AND(AND(FB126&gt;-1,FB128&gt;-1),OR(FB126&gt;10,FB128&gt;10),ABS(FB126-FB128)&gt;1,IF(OR(FB126&gt;11,FB128&gt;11),ABS(FB126-FB128)=2,TRUE),FB126=INT(FB126),FB128=INT(FB128)),"","Error"),"")</f>
        <v/>
      </c>
      <c r="FC130" s="169"/>
      <c r="FD130" s="169" t="str">
        <f>IF(FL126&lt;&gt;"",IF(AND(AND(FD126&gt;-1,FD128&gt;-1),OR(FD126&gt;10,FD128&gt;10),ABS(FD126-FD128)&gt;1,IF(OR(FD126&gt;11,FD128&gt;11),ABS(FD126-FD128)=2,TRUE),FD126=INT(FD126),FD128=INT(FD128)),"","Error"),"")</f>
        <v/>
      </c>
      <c r="FE130" s="169"/>
      <c r="FF130" s="169" t="str">
        <f>IF(FL126&lt;&gt;"",IF(AND(AND(FF126&gt;-1,FF128&gt;-1),OR(FF126&gt;10,FF128&gt;10),ABS(FF126-FF128)&gt;1,IF(OR(FF126&gt;11,FF128&gt;11),ABS(FF126-FF128)=2,TRUE),FF126=INT(FF126),FF128=INT(FF128)),"","Error"),"")</f>
        <v/>
      </c>
      <c r="FG130" s="169"/>
      <c r="FH130" s="169" t="str">
        <f>IF(AND(FL126&lt;&gt;"",FH126&lt;&gt;""),IF(AND(AND(FH126&gt;-1,FH128&gt;-1),OR(FH126&gt;10,FH128&gt;10),ABS(FH126-FH128)&gt;1,IF(OR(FH126&gt;11,FH128&gt;11),ABS(FH126-FH128)=2,TRUE),FH126=INT(FH126),FH128=INT(FH128)),"","Error"),"")</f>
        <v/>
      </c>
      <c r="FI130" s="169"/>
      <c r="FJ130" s="169" t="str">
        <f>IF(AND(FL126&lt;&gt;"",FJ126&lt;&gt;""),IF(AND(AND(FJ126&gt;-1,FJ128&gt;-1),OR(FJ126&gt;10,FJ128&gt;10),ABS(FJ126-FJ128)&gt;1,IF(OR(FJ126&gt;11,FJ128&gt;11),ABS(FJ126-FJ128)=2,TRUE),FJ126=INT(FJ126),FJ128=INT(FJ128)),"","Error"),"")</f>
        <v/>
      </c>
      <c r="FK130" s="169"/>
      <c r="FL130" s="3"/>
      <c r="FM130" s="3"/>
    </row>
    <row r="131" spans="1:169" ht="11.25" customHeight="1">
      <c r="A131" s="259" t="s">
        <v>9</v>
      </c>
      <c r="B131" s="260"/>
      <c r="C131" s="260"/>
      <c r="D131" s="260"/>
      <c r="E131" s="260"/>
      <c r="F131" s="300" t="str">
        <f>Players!$C$1</f>
        <v>Enter Division Name</v>
      </c>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301"/>
      <c r="AF131" s="301"/>
      <c r="AG131" s="301"/>
      <c r="AH131" s="302" t="s">
        <v>10</v>
      </c>
      <c r="AI131" s="303"/>
      <c r="AJ131" s="303"/>
      <c r="AK131" s="306" t="str">
        <f>Players!$G$1</f>
        <v>Enter Date</v>
      </c>
      <c r="AL131" s="307"/>
      <c r="AM131" s="307"/>
      <c r="AN131" s="307"/>
      <c r="AO131" s="308"/>
      <c r="AQ131" s="154" t="str">
        <f>CONCATENATE($A135," ",$D135,","," ",$F133)</f>
        <v>Group: 3, Women's Singles</v>
      </c>
      <c r="AR131" s="155"/>
      <c r="AS131" s="155"/>
      <c r="AT131" s="155"/>
      <c r="AU131" s="155"/>
      <c r="AV131" s="155"/>
      <c r="AW131" s="155"/>
      <c r="AX131" s="155"/>
      <c r="AY131" s="155"/>
      <c r="AZ131" s="155"/>
      <c r="BA131" s="155"/>
      <c r="BB131" s="155"/>
      <c r="BC131" s="156"/>
      <c r="BD131" s="163">
        <f>A152</f>
        <v>1</v>
      </c>
      <c r="BE131" s="164"/>
      <c r="BF131" s="183" t="str">
        <f>C152</f>
        <v>B</v>
      </c>
      <c r="BG131" s="185" t="str">
        <f>IF(VLOOKUP($BF131,$A137:$C149,3,FALSE)=0,"",CONCATENATE(VLOOKUP(VLOOKUP($BF131,$A137:$C149,3,FALSE),Players!$J:$N,4,FALSE)," ",VLOOKUP($BF131,$A137:$C149,3,FALSE)," ",IF(ISERROR(VLOOKUP(VLOOKUP($BF131,$A137:$C149,3,FALSE),Players!$J:$N,5,FALSE)),"()",CONCATENATE("(",VLOOKUP(VLOOKUP($BF131,$A137:$C149,3,FALSE),Players!$J:$N,5,FALSE),")"))))</f>
        <v/>
      </c>
      <c r="BH131" s="186"/>
      <c r="BI131" s="186"/>
      <c r="BJ131" s="186"/>
      <c r="BK131" s="186"/>
      <c r="BL131" s="186"/>
      <c r="BM131" s="186"/>
      <c r="BN131" s="186"/>
      <c r="BO131" s="186"/>
      <c r="BP131" s="186"/>
      <c r="BQ131" s="186"/>
      <c r="BR131" s="186"/>
      <c r="BS131" s="186"/>
      <c r="BT131" s="186"/>
      <c r="BU131" s="187"/>
      <c r="BV131" s="170" t="str">
        <f>IF(D152&lt;&gt;"",D152,"")</f>
        <v/>
      </c>
      <c r="BW131" s="171"/>
      <c r="BX131" s="335" t="str">
        <f>IF(F152&lt;&gt;"",F152,"")</f>
        <v/>
      </c>
      <c r="BY131" s="171"/>
      <c r="BZ131" s="335" t="str">
        <f>IF(H152&lt;&gt;"",H152,"")</f>
        <v/>
      </c>
      <c r="CA131" s="171"/>
      <c r="CB131" s="335" t="str">
        <f>IF(J152&lt;&gt;"",J152,"")</f>
        <v/>
      </c>
      <c r="CC131" s="171"/>
      <c r="CD131" s="335" t="str">
        <f>IF(L152&lt;&gt;"",L152,"")</f>
        <v/>
      </c>
      <c r="CE131" s="337"/>
      <c r="CF131" s="174" t="str">
        <f>IF($CD131=$CD133,IF($CB131=$CB133,IF($BZ131&lt;&gt;"",IF($BZ131&gt;$BZ133,"W","L"),""),IF($CB131&gt;$CB133,"W","L")),IF($CD131&gt;$CD133,"W","L"))</f>
        <v/>
      </c>
      <c r="CG131" s="154" t="str">
        <f>CONCATENATE($A135," ",$D135,","," ",$F133)</f>
        <v>Group: 3, Women's Singles</v>
      </c>
      <c r="CH131" s="155"/>
      <c r="CI131" s="155"/>
      <c r="CJ131" s="155"/>
      <c r="CK131" s="155"/>
      <c r="CL131" s="155"/>
      <c r="CM131" s="155"/>
      <c r="CN131" s="155"/>
      <c r="CO131" s="155"/>
      <c r="CP131" s="155"/>
      <c r="CQ131" s="155"/>
      <c r="CR131" s="155"/>
      <c r="CS131" s="156"/>
      <c r="CT131" s="163">
        <f>O152</f>
        <v>8</v>
      </c>
      <c r="CU131" s="164"/>
      <c r="CV131" s="183" t="str">
        <f>Q152</f>
        <v>D</v>
      </c>
      <c r="CW131" s="185" t="str">
        <f>IF(VLOOKUP($CV131,$A137:$C149,3,FALSE)=0,"",CONCATENATE(VLOOKUP(VLOOKUP($CV131,$A137:$C149,3,FALSE),Players!$J:$N,4,FALSE)," ",VLOOKUP($CV131,$A137:$C149,3,FALSE)," ",IF(ISERROR(VLOOKUP(VLOOKUP($CV131,$A137:$C149,3,FALSE),Players!$J:$N,5,FALSE)),"()",CONCATENATE("(",VLOOKUP(VLOOKUP($CV131,$A137:$C149,3,FALSE),Players!$J:$N,5,FALSE),")"))))</f>
        <v/>
      </c>
      <c r="CX131" s="186"/>
      <c r="CY131" s="186"/>
      <c r="CZ131" s="186"/>
      <c r="DA131" s="186"/>
      <c r="DB131" s="186"/>
      <c r="DC131" s="186"/>
      <c r="DD131" s="186"/>
      <c r="DE131" s="186"/>
      <c r="DF131" s="186"/>
      <c r="DG131" s="186"/>
      <c r="DH131" s="186"/>
      <c r="DI131" s="186"/>
      <c r="DJ131" s="186"/>
      <c r="DK131" s="187"/>
      <c r="DL131" s="170" t="str">
        <f>IF(R152&lt;&gt;"",R152,"")</f>
        <v/>
      </c>
      <c r="DM131" s="171"/>
      <c r="DN131" s="335" t="str">
        <f>IF(T152&lt;&gt;"",T152,"")</f>
        <v/>
      </c>
      <c r="DO131" s="171"/>
      <c r="DP131" s="335" t="str">
        <f>IF(V152&lt;&gt;"",V152,"")</f>
        <v/>
      </c>
      <c r="DQ131" s="171"/>
      <c r="DR131" s="335" t="str">
        <f>IF(X152&lt;&gt;"",X152,"")</f>
        <v/>
      </c>
      <c r="DS131" s="171"/>
      <c r="DT131" s="335" t="str">
        <f>IF(Z152&lt;&gt;"",Z152,"")</f>
        <v/>
      </c>
      <c r="DU131" s="337"/>
      <c r="DV131" s="174" t="str">
        <f>IF($DT131=$DT133,IF($DR131=$DR133,IF($DP131&lt;&gt;"",IF($DP131&gt;$DP133,"W","L"),""),IF($DR131&gt;$DR133,"W","L")),IF($DT131&gt;$DT133,"W","L"))</f>
        <v/>
      </c>
      <c r="DW131" s="154" t="str">
        <f>CONCATENATE($A135," ",$D135,","," ",$F133)</f>
        <v>Group: 3, Women's Singles</v>
      </c>
      <c r="DX131" s="155"/>
      <c r="DY131" s="155"/>
      <c r="DZ131" s="155"/>
      <c r="EA131" s="155"/>
      <c r="EB131" s="155"/>
      <c r="EC131" s="155"/>
      <c r="ED131" s="155"/>
      <c r="EE131" s="155"/>
      <c r="EF131" s="155"/>
      <c r="EG131" s="155"/>
      <c r="EH131" s="155"/>
      <c r="EI131" s="156"/>
      <c r="EJ131" s="163">
        <f>AC152</f>
        <v>15</v>
      </c>
      <c r="EK131" s="164"/>
      <c r="EL131" s="183" t="str">
        <f>AE152</f>
        <v>F</v>
      </c>
      <c r="EM131" s="185" t="str">
        <f>IF(VLOOKUP($EL131,$A137:$C149,3,FALSE)=0,"",CONCATENATE(VLOOKUP(VLOOKUP($EL131,$A137:$C149,3,FALSE),Players!$J:$N,4,FALSE)," ",VLOOKUP($EL131,$A137:$C149,3,FALSE)," ",IF(ISERROR(VLOOKUP(VLOOKUP($EL131,$A137:$C149,3,FALSE),Players!$J:$N,5,FALSE)),"()",CONCATENATE("(",VLOOKUP(VLOOKUP($EL131,$A137:$C149,3,FALSE),Players!$J:$N,5,FALSE),")"))))</f>
        <v/>
      </c>
      <c r="EN131" s="186"/>
      <c r="EO131" s="186"/>
      <c r="EP131" s="186"/>
      <c r="EQ131" s="186"/>
      <c r="ER131" s="186"/>
      <c r="ES131" s="186"/>
      <c r="ET131" s="186"/>
      <c r="EU131" s="186"/>
      <c r="EV131" s="186"/>
      <c r="EW131" s="186"/>
      <c r="EX131" s="186"/>
      <c r="EY131" s="186"/>
      <c r="EZ131" s="186"/>
      <c r="FA131" s="187"/>
      <c r="FB131" s="170" t="str">
        <f>IF(AF152&lt;&gt;"",AF152,"")</f>
        <v/>
      </c>
      <c r="FC131" s="171"/>
      <c r="FD131" s="335" t="str">
        <f>IF(AH152&lt;&gt;"",AH152,"")</f>
        <v/>
      </c>
      <c r="FE131" s="171"/>
      <c r="FF131" s="335" t="str">
        <f>IF(AJ152&lt;&gt;"",AJ152,"")</f>
        <v/>
      </c>
      <c r="FG131" s="171"/>
      <c r="FH131" s="335" t="str">
        <f>IF(AL152&lt;&gt;"",AL152,"")</f>
        <v/>
      </c>
      <c r="FI131" s="171"/>
      <c r="FJ131" s="335" t="str">
        <f>IF(AN152&lt;&gt;"",AN152,"")</f>
        <v/>
      </c>
      <c r="FK131" s="337"/>
      <c r="FL131" s="174" t="str">
        <f>IF($FJ131=$FJ133,IF($FH131=$FH133,IF($FF131&lt;&gt;"",IF($FF131&gt;$FF133,"W","L"),""),IF($FH131&gt;$FH133,"W","L")),IF($FJ131&gt;$FJ133,"W","L"))</f>
        <v/>
      </c>
    </row>
    <row r="132" spans="1:169" ht="11.25" customHeight="1">
      <c r="A132" s="261"/>
      <c r="B132" s="262"/>
      <c r="C132" s="262"/>
      <c r="D132" s="262"/>
      <c r="E132" s="26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82"/>
      <c r="AE132" s="282"/>
      <c r="AF132" s="282"/>
      <c r="AG132" s="282"/>
      <c r="AH132" s="304"/>
      <c r="AI132" s="305"/>
      <c r="AJ132" s="305"/>
      <c r="AK132" s="309"/>
      <c r="AL132" s="309"/>
      <c r="AM132" s="309"/>
      <c r="AN132" s="309"/>
      <c r="AO132" s="310"/>
      <c r="AQ132" s="157"/>
      <c r="AR132" s="158"/>
      <c r="AS132" s="158"/>
      <c r="AT132" s="158"/>
      <c r="AU132" s="158"/>
      <c r="AV132" s="158"/>
      <c r="AW132" s="158"/>
      <c r="AX132" s="158"/>
      <c r="AY132" s="158"/>
      <c r="AZ132" s="158"/>
      <c r="BA132" s="158"/>
      <c r="BB132" s="158"/>
      <c r="BC132" s="159"/>
      <c r="BD132" s="165"/>
      <c r="BE132" s="166"/>
      <c r="BF132" s="184"/>
      <c r="BG132" s="188"/>
      <c r="BH132" s="189"/>
      <c r="BI132" s="189"/>
      <c r="BJ132" s="189"/>
      <c r="BK132" s="189"/>
      <c r="BL132" s="189"/>
      <c r="BM132" s="189"/>
      <c r="BN132" s="189"/>
      <c r="BO132" s="189"/>
      <c r="BP132" s="189"/>
      <c r="BQ132" s="189"/>
      <c r="BR132" s="189"/>
      <c r="BS132" s="189"/>
      <c r="BT132" s="189"/>
      <c r="BU132" s="190"/>
      <c r="BV132" s="172"/>
      <c r="BW132" s="173"/>
      <c r="BX132" s="336"/>
      <c r="BY132" s="173"/>
      <c r="BZ132" s="336"/>
      <c r="CA132" s="173"/>
      <c r="CB132" s="336"/>
      <c r="CC132" s="173"/>
      <c r="CD132" s="336"/>
      <c r="CE132" s="338"/>
      <c r="CF132" s="174"/>
      <c r="CG132" s="157"/>
      <c r="CH132" s="158"/>
      <c r="CI132" s="158"/>
      <c r="CJ132" s="158"/>
      <c r="CK132" s="158"/>
      <c r="CL132" s="158"/>
      <c r="CM132" s="158"/>
      <c r="CN132" s="158"/>
      <c r="CO132" s="158"/>
      <c r="CP132" s="158"/>
      <c r="CQ132" s="158"/>
      <c r="CR132" s="158"/>
      <c r="CS132" s="159"/>
      <c r="CT132" s="165"/>
      <c r="CU132" s="166"/>
      <c r="CV132" s="184"/>
      <c r="CW132" s="188"/>
      <c r="CX132" s="189"/>
      <c r="CY132" s="189"/>
      <c r="CZ132" s="189"/>
      <c r="DA132" s="189"/>
      <c r="DB132" s="189"/>
      <c r="DC132" s="189"/>
      <c r="DD132" s="189"/>
      <c r="DE132" s="189"/>
      <c r="DF132" s="189"/>
      <c r="DG132" s="189"/>
      <c r="DH132" s="189"/>
      <c r="DI132" s="189"/>
      <c r="DJ132" s="189"/>
      <c r="DK132" s="190"/>
      <c r="DL132" s="172"/>
      <c r="DM132" s="173"/>
      <c r="DN132" s="336"/>
      <c r="DO132" s="173"/>
      <c r="DP132" s="336"/>
      <c r="DQ132" s="173"/>
      <c r="DR132" s="336"/>
      <c r="DS132" s="173"/>
      <c r="DT132" s="336"/>
      <c r="DU132" s="338"/>
      <c r="DV132" s="174"/>
      <c r="DW132" s="157"/>
      <c r="DX132" s="158"/>
      <c r="DY132" s="158"/>
      <c r="DZ132" s="158"/>
      <c r="EA132" s="158"/>
      <c r="EB132" s="158"/>
      <c r="EC132" s="158"/>
      <c r="ED132" s="158"/>
      <c r="EE132" s="158"/>
      <c r="EF132" s="158"/>
      <c r="EG132" s="158"/>
      <c r="EH132" s="158"/>
      <c r="EI132" s="159"/>
      <c r="EJ132" s="165"/>
      <c r="EK132" s="166"/>
      <c r="EL132" s="184"/>
      <c r="EM132" s="188"/>
      <c r="EN132" s="189"/>
      <c r="EO132" s="189"/>
      <c r="EP132" s="189"/>
      <c r="EQ132" s="189"/>
      <c r="ER132" s="189"/>
      <c r="ES132" s="189"/>
      <c r="ET132" s="189"/>
      <c r="EU132" s="189"/>
      <c r="EV132" s="189"/>
      <c r="EW132" s="189"/>
      <c r="EX132" s="189"/>
      <c r="EY132" s="189"/>
      <c r="EZ132" s="189"/>
      <c r="FA132" s="190"/>
      <c r="FB132" s="172"/>
      <c r="FC132" s="173"/>
      <c r="FD132" s="336"/>
      <c r="FE132" s="173"/>
      <c r="FF132" s="336"/>
      <c r="FG132" s="173"/>
      <c r="FH132" s="336"/>
      <c r="FI132" s="173"/>
      <c r="FJ132" s="336"/>
      <c r="FK132" s="338"/>
      <c r="FL132" s="174"/>
    </row>
    <row r="133" spans="1:169" ht="11.25" customHeight="1">
      <c r="A133" s="266" t="s">
        <v>11</v>
      </c>
      <c r="B133" s="267"/>
      <c r="C133" s="267"/>
      <c r="D133" s="277" t="s">
        <v>12</v>
      </c>
      <c r="E133" s="278"/>
      <c r="F133" s="280" t="str">
        <f>Players!$H$3</f>
        <v>Women's Singles</v>
      </c>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F133" s="281"/>
      <c r="AG133" s="281"/>
      <c r="AH133" s="302" t="s">
        <v>13</v>
      </c>
      <c r="AI133" s="303"/>
      <c r="AJ133" s="303"/>
      <c r="AK133" s="328" t="s">
        <v>54</v>
      </c>
      <c r="AL133" s="328"/>
      <c r="AM133" s="328"/>
      <c r="AN133" s="328"/>
      <c r="AO133" s="329"/>
      <c r="AQ133" s="157"/>
      <c r="AR133" s="158"/>
      <c r="AS133" s="158"/>
      <c r="AT133" s="158"/>
      <c r="AU133" s="158"/>
      <c r="AV133" s="158"/>
      <c r="AW133" s="158"/>
      <c r="AX133" s="158"/>
      <c r="AY133" s="158"/>
      <c r="AZ133" s="158"/>
      <c r="BA133" s="158"/>
      <c r="BB133" s="158"/>
      <c r="BC133" s="159"/>
      <c r="BD133" s="165"/>
      <c r="BE133" s="166"/>
      <c r="BF133" s="175" t="str">
        <f>C154</f>
        <v>G</v>
      </c>
      <c r="BG133" s="177" t="str">
        <f>IF(VLOOKUP($BF133,$A137:$C149,3,FALSE)=0,"",CONCATENATE(VLOOKUP(VLOOKUP($BF133,$A137:$C149,3,FALSE),Players!$J:$N,4,FALSE)," ",VLOOKUP($BF133,$A137:$C149,3,FALSE)," ",IF(ISERROR(VLOOKUP(VLOOKUP($BF133,$A137:$C149,3,FALSE),Players!$J:$N,5,FALSE)),"()",CONCATENATE("(",VLOOKUP(VLOOKUP($BF133,$A137:$C149,3,FALSE),Players!$J:$N,5,FALSE),")"))))</f>
        <v/>
      </c>
      <c r="BH133" s="178"/>
      <c r="BI133" s="178"/>
      <c r="BJ133" s="178"/>
      <c r="BK133" s="178"/>
      <c r="BL133" s="178"/>
      <c r="BM133" s="178"/>
      <c r="BN133" s="178"/>
      <c r="BO133" s="178"/>
      <c r="BP133" s="178"/>
      <c r="BQ133" s="178"/>
      <c r="BR133" s="178"/>
      <c r="BS133" s="178"/>
      <c r="BT133" s="178"/>
      <c r="BU133" s="179"/>
      <c r="BV133" s="150" t="str">
        <f>IF(D154&lt;&gt;"",D154,"")</f>
        <v/>
      </c>
      <c r="BW133" s="151"/>
      <c r="BX133" s="288" t="str">
        <f>IF(F154&lt;&gt;"",F154,"")</f>
        <v/>
      </c>
      <c r="BY133" s="151"/>
      <c r="BZ133" s="288" t="str">
        <f>IF(H154&lt;&gt;"",H154,"")</f>
        <v/>
      </c>
      <c r="CA133" s="151"/>
      <c r="CB133" s="288" t="str">
        <f>IF(J154&lt;&gt;"",J154,"")</f>
        <v/>
      </c>
      <c r="CC133" s="151"/>
      <c r="CD133" s="288" t="str">
        <f>IF(L154&lt;&gt;"",L154,"")</f>
        <v/>
      </c>
      <c r="CE133" s="332"/>
      <c r="CF133" s="174" t="str">
        <f>IF($CF131&lt;&gt;"",IF(CF131="W","L","W"),"")</f>
        <v/>
      </c>
      <c r="CG133" s="157"/>
      <c r="CH133" s="158"/>
      <c r="CI133" s="158"/>
      <c r="CJ133" s="158"/>
      <c r="CK133" s="158"/>
      <c r="CL133" s="158"/>
      <c r="CM133" s="158"/>
      <c r="CN133" s="158"/>
      <c r="CO133" s="158"/>
      <c r="CP133" s="158"/>
      <c r="CQ133" s="158"/>
      <c r="CR133" s="158"/>
      <c r="CS133" s="159"/>
      <c r="CT133" s="165"/>
      <c r="CU133" s="166"/>
      <c r="CV133" s="175" t="str">
        <f>Q154</f>
        <v>F</v>
      </c>
      <c r="CW133" s="177" t="str">
        <f>IF(VLOOKUP($CV133,$A137:$C149,3,FALSE)=0,"",CONCATENATE(VLOOKUP(VLOOKUP($CV133,$A137:$C149,3,FALSE),Players!$J:$N,4,FALSE)," ",VLOOKUP($CV133,$A137:$C149,3,FALSE)," ",IF(ISERROR(VLOOKUP(VLOOKUP($CV133,$A137:$C149,3,FALSE),Players!$J:$N,5,FALSE)),"()",CONCATENATE("(",VLOOKUP(VLOOKUP($CV133,$A137:$C149,3,FALSE),Players!$J:$N,5,FALSE),")"))))</f>
        <v/>
      </c>
      <c r="CX133" s="178"/>
      <c r="CY133" s="178"/>
      <c r="CZ133" s="178"/>
      <c r="DA133" s="178"/>
      <c r="DB133" s="178"/>
      <c r="DC133" s="178"/>
      <c r="DD133" s="178"/>
      <c r="DE133" s="178"/>
      <c r="DF133" s="178"/>
      <c r="DG133" s="178"/>
      <c r="DH133" s="178"/>
      <c r="DI133" s="178"/>
      <c r="DJ133" s="178"/>
      <c r="DK133" s="179"/>
      <c r="DL133" s="150" t="str">
        <f>IF(R154&lt;&gt;"",R154,"")</f>
        <v/>
      </c>
      <c r="DM133" s="151"/>
      <c r="DN133" s="288" t="str">
        <f>IF(T154&lt;&gt;"",T154,"")</f>
        <v/>
      </c>
      <c r="DO133" s="151"/>
      <c r="DP133" s="288" t="str">
        <f>IF(V154&lt;&gt;"",V154,"")</f>
        <v/>
      </c>
      <c r="DQ133" s="151"/>
      <c r="DR133" s="288" t="str">
        <f>IF(X154&lt;&gt;"",X154,"")</f>
        <v/>
      </c>
      <c r="DS133" s="151"/>
      <c r="DT133" s="288" t="str">
        <f>IF(Z154&lt;&gt;"",Z154,"")</f>
        <v/>
      </c>
      <c r="DU133" s="332"/>
      <c r="DV133" s="174" t="str">
        <f>IF($DV131&lt;&gt;"",IF(DV131="W","L","W"),"")</f>
        <v/>
      </c>
      <c r="DW133" s="157"/>
      <c r="DX133" s="158"/>
      <c r="DY133" s="158"/>
      <c r="DZ133" s="158"/>
      <c r="EA133" s="158"/>
      <c r="EB133" s="158"/>
      <c r="EC133" s="158"/>
      <c r="ED133" s="158"/>
      <c r="EE133" s="158"/>
      <c r="EF133" s="158"/>
      <c r="EG133" s="158"/>
      <c r="EH133" s="158"/>
      <c r="EI133" s="159"/>
      <c r="EJ133" s="165"/>
      <c r="EK133" s="166"/>
      <c r="EL133" s="175" t="str">
        <f>AE154</f>
        <v>G</v>
      </c>
      <c r="EM133" s="177" t="str">
        <f>IF(VLOOKUP($EL133,$A137:$C149,3,FALSE)=0,"",CONCATENATE(VLOOKUP(VLOOKUP($EL133,$A137:$C149,3,FALSE),Players!$J:$N,4,FALSE)," ",VLOOKUP($EL133,$A137:$C149,3,FALSE)," ",IF(ISERROR(VLOOKUP(VLOOKUP($EL133,$A137:$C149,3,FALSE),Players!$J:$N,5,FALSE)),"()",CONCATENATE("(",VLOOKUP(VLOOKUP($EL133,$A137:$C149,3,FALSE),Players!$J:$N,5,FALSE),")"))))</f>
        <v/>
      </c>
      <c r="EN133" s="178"/>
      <c r="EO133" s="178"/>
      <c r="EP133" s="178"/>
      <c r="EQ133" s="178"/>
      <c r="ER133" s="178"/>
      <c r="ES133" s="178"/>
      <c r="ET133" s="178"/>
      <c r="EU133" s="178"/>
      <c r="EV133" s="178"/>
      <c r="EW133" s="178"/>
      <c r="EX133" s="178"/>
      <c r="EY133" s="178"/>
      <c r="EZ133" s="178"/>
      <c r="FA133" s="179"/>
      <c r="FB133" s="150" t="str">
        <f>IF(AF154&lt;&gt;"",AF154,"")</f>
        <v/>
      </c>
      <c r="FC133" s="151"/>
      <c r="FD133" s="288" t="str">
        <f>IF(AH154&lt;&gt;"",AH154,"")</f>
        <v/>
      </c>
      <c r="FE133" s="151"/>
      <c r="FF133" s="288" t="str">
        <f>IF(AJ154&lt;&gt;"",AJ154,"")</f>
        <v/>
      </c>
      <c r="FG133" s="151"/>
      <c r="FH133" s="288" t="str">
        <f>IF(AL154&lt;&gt;"",AL154,"")</f>
        <v/>
      </c>
      <c r="FI133" s="151"/>
      <c r="FJ133" s="288" t="str">
        <f>IF(AN154&lt;&gt;"",AN154,"")</f>
        <v/>
      </c>
      <c r="FK133" s="332"/>
      <c r="FL133" s="174" t="str">
        <f>IF($FL131&lt;&gt;"",IF(FL131="W","L","W"),"")</f>
        <v/>
      </c>
    </row>
    <row r="134" spans="1:169" ht="11.25" customHeight="1" thickBot="1">
      <c r="A134" s="275"/>
      <c r="B134" s="276"/>
      <c r="C134" s="276"/>
      <c r="D134" s="279"/>
      <c r="E134" s="279"/>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82"/>
      <c r="AE134" s="282"/>
      <c r="AF134" s="282"/>
      <c r="AG134" s="282"/>
      <c r="AH134" s="304"/>
      <c r="AI134" s="305"/>
      <c r="AJ134" s="305"/>
      <c r="AK134" s="330"/>
      <c r="AL134" s="330"/>
      <c r="AM134" s="330"/>
      <c r="AN134" s="330"/>
      <c r="AO134" s="331"/>
      <c r="AQ134" s="160"/>
      <c r="AR134" s="161"/>
      <c r="AS134" s="161"/>
      <c r="AT134" s="161"/>
      <c r="AU134" s="161"/>
      <c r="AV134" s="161"/>
      <c r="AW134" s="161"/>
      <c r="AX134" s="161"/>
      <c r="AY134" s="161"/>
      <c r="AZ134" s="161"/>
      <c r="BA134" s="161"/>
      <c r="BB134" s="161"/>
      <c r="BC134" s="162"/>
      <c r="BD134" s="167"/>
      <c r="BE134" s="168"/>
      <c r="BF134" s="176"/>
      <c r="BG134" s="180"/>
      <c r="BH134" s="181"/>
      <c r="BI134" s="181"/>
      <c r="BJ134" s="181"/>
      <c r="BK134" s="181"/>
      <c r="BL134" s="181"/>
      <c r="BM134" s="181"/>
      <c r="BN134" s="181"/>
      <c r="BO134" s="181"/>
      <c r="BP134" s="181"/>
      <c r="BQ134" s="181"/>
      <c r="BR134" s="181"/>
      <c r="BS134" s="181"/>
      <c r="BT134" s="181"/>
      <c r="BU134" s="182"/>
      <c r="BV134" s="152"/>
      <c r="BW134" s="153"/>
      <c r="BX134" s="333"/>
      <c r="BY134" s="153"/>
      <c r="BZ134" s="333"/>
      <c r="CA134" s="153"/>
      <c r="CB134" s="333"/>
      <c r="CC134" s="153"/>
      <c r="CD134" s="333"/>
      <c r="CE134" s="334"/>
      <c r="CF134" s="174"/>
      <c r="CG134" s="160"/>
      <c r="CH134" s="161"/>
      <c r="CI134" s="161"/>
      <c r="CJ134" s="161"/>
      <c r="CK134" s="161"/>
      <c r="CL134" s="161"/>
      <c r="CM134" s="161"/>
      <c r="CN134" s="161"/>
      <c r="CO134" s="161"/>
      <c r="CP134" s="161"/>
      <c r="CQ134" s="161"/>
      <c r="CR134" s="161"/>
      <c r="CS134" s="162"/>
      <c r="CT134" s="167"/>
      <c r="CU134" s="168"/>
      <c r="CV134" s="176"/>
      <c r="CW134" s="180"/>
      <c r="CX134" s="181"/>
      <c r="CY134" s="181"/>
      <c r="CZ134" s="181"/>
      <c r="DA134" s="181"/>
      <c r="DB134" s="181"/>
      <c r="DC134" s="181"/>
      <c r="DD134" s="181"/>
      <c r="DE134" s="181"/>
      <c r="DF134" s="181"/>
      <c r="DG134" s="181"/>
      <c r="DH134" s="181"/>
      <c r="DI134" s="181"/>
      <c r="DJ134" s="181"/>
      <c r="DK134" s="182"/>
      <c r="DL134" s="152"/>
      <c r="DM134" s="153"/>
      <c r="DN134" s="333"/>
      <c r="DO134" s="153"/>
      <c r="DP134" s="333"/>
      <c r="DQ134" s="153"/>
      <c r="DR134" s="333"/>
      <c r="DS134" s="153"/>
      <c r="DT134" s="333"/>
      <c r="DU134" s="334"/>
      <c r="DV134" s="174"/>
      <c r="DW134" s="160"/>
      <c r="DX134" s="161"/>
      <c r="DY134" s="161"/>
      <c r="DZ134" s="161"/>
      <c r="EA134" s="161"/>
      <c r="EB134" s="161"/>
      <c r="EC134" s="161"/>
      <c r="ED134" s="161"/>
      <c r="EE134" s="161"/>
      <c r="EF134" s="161"/>
      <c r="EG134" s="161"/>
      <c r="EH134" s="161"/>
      <c r="EI134" s="162"/>
      <c r="EJ134" s="167"/>
      <c r="EK134" s="168"/>
      <c r="EL134" s="176"/>
      <c r="EM134" s="180"/>
      <c r="EN134" s="181"/>
      <c r="EO134" s="181"/>
      <c r="EP134" s="181"/>
      <c r="EQ134" s="181"/>
      <c r="ER134" s="181"/>
      <c r="ES134" s="181"/>
      <c r="ET134" s="181"/>
      <c r="EU134" s="181"/>
      <c r="EV134" s="181"/>
      <c r="EW134" s="181"/>
      <c r="EX134" s="181"/>
      <c r="EY134" s="181"/>
      <c r="EZ134" s="181"/>
      <c r="FA134" s="182"/>
      <c r="FB134" s="152"/>
      <c r="FC134" s="153"/>
      <c r="FD134" s="333"/>
      <c r="FE134" s="153"/>
      <c r="FF134" s="333"/>
      <c r="FG134" s="153"/>
      <c r="FH134" s="333"/>
      <c r="FI134" s="153"/>
      <c r="FJ134" s="333"/>
      <c r="FK134" s="334"/>
      <c r="FL134" s="174"/>
    </row>
    <row r="135" spans="1:169" ht="11.25" customHeight="1">
      <c r="A135" s="259" t="s">
        <v>15</v>
      </c>
      <c r="B135" s="260"/>
      <c r="C135" s="260"/>
      <c r="D135" s="264">
        <v>3</v>
      </c>
      <c r="E135" s="264"/>
      <c r="F135" s="266" t="s">
        <v>16</v>
      </c>
      <c r="G135" s="267"/>
      <c r="H135" s="267"/>
      <c r="I135" s="283"/>
      <c r="J135" s="284"/>
      <c r="K135" s="284"/>
      <c r="L135" s="284"/>
      <c r="M135" s="284"/>
      <c r="N135" s="264"/>
      <c r="O135" s="264"/>
      <c r="P135" s="264"/>
      <c r="Q135" s="264"/>
      <c r="R135" s="264"/>
      <c r="S135" s="264"/>
      <c r="T135" s="264"/>
      <c r="U135" s="264"/>
      <c r="V135" s="264"/>
      <c r="W135" s="325"/>
      <c r="X135" s="150" t="s">
        <v>17</v>
      </c>
      <c r="Y135" s="270"/>
      <c r="Z135" s="288" t="s">
        <v>18</v>
      </c>
      <c r="AA135" s="270"/>
      <c r="AB135" s="288" t="s">
        <v>19</v>
      </c>
      <c r="AC135" s="270"/>
      <c r="AD135" s="288" t="s">
        <v>20</v>
      </c>
      <c r="AE135" s="270"/>
      <c r="AF135" s="288" t="s">
        <v>43</v>
      </c>
      <c r="AG135" s="270"/>
      <c r="AH135" s="288" t="s">
        <v>52</v>
      </c>
      <c r="AI135" s="270"/>
      <c r="AJ135" s="288" t="s">
        <v>60</v>
      </c>
      <c r="AK135" s="368"/>
      <c r="AL135" s="292" t="s">
        <v>21</v>
      </c>
      <c r="AM135" s="293"/>
      <c r="AN135" s="296" t="s">
        <v>22</v>
      </c>
      <c r="AO135" s="297"/>
      <c r="AQ135" s="126"/>
      <c r="AR135" s="126"/>
      <c r="AS135" s="126"/>
      <c r="AT135" s="126"/>
      <c r="AU135" s="126"/>
      <c r="AV135" s="126"/>
      <c r="AW135" s="126"/>
      <c r="AX135" s="126"/>
      <c r="AY135" s="126"/>
      <c r="AZ135" s="126"/>
      <c r="BA135" s="126"/>
      <c r="BB135" s="126"/>
      <c r="BC135" s="126"/>
      <c r="BV135" s="169" t="str">
        <f>IF(CF131&lt;&gt;"",IF(AND(AND(BV131&gt;-1,BV133&gt;-1),OR(BV131&gt;10,BV133&gt;10),ABS(BV131-BV133)&gt;1,IF(OR(BV131&gt;11,BV133&gt;11),ABS(BV131-BV133)=2,TRUE),BV131=INT(BV131),BV133=INT(BV133)),"","Error"),"")</f>
        <v/>
      </c>
      <c r="BW135" s="169"/>
      <c r="BX135" s="169" t="str">
        <f>IF(CF131&lt;&gt;"",IF(AND(AND(BX131&gt;-1,BX133&gt;-1),OR(BX131&gt;10,BX133&gt;10),ABS(BX131-BX133)&gt;1,IF(OR(BX131&gt;11,BX133&gt;11),ABS(BX131-BX133)=2,TRUE),BX131=INT(BX131),BX133=INT(BX133)),"","Error"),"")</f>
        <v/>
      </c>
      <c r="BY135" s="169"/>
      <c r="BZ135" s="169" t="str">
        <f>IF(CF131&lt;&gt;"",IF(AND(AND(BZ131&gt;-1,BZ133&gt;-1),OR(BZ131&gt;10,BZ133&gt;10),ABS(BZ131-BZ133)&gt;1,IF(OR(BZ131&gt;11,BZ133&gt;11),ABS(BZ131-BZ133)=2,TRUE),BZ131=INT(BZ131),BZ133=INT(BZ133)),"","Error"),"")</f>
        <v/>
      </c>
      <c r="CA135" s="169"/>
      <c r="CB135" s="169" t="str">
        <f>IF(AND(CF131&lt;&gt;"",CB131&lt;&gt;""),IF(AND(AND(CB131&gt;-1,CB133&gt;-1),OR(CB131&gt;10,CB133&gt;10),ABS(CB131-CB133)&gt;1,IF(OR(CB131&gt;11,CB133&gt;11),ABS(CB131-CB133)=2,TRUE),CB131=INT(CB131),CB133=INT(CB133)),"","Error"),"")</f>
        <v/>
      </c>
      <c r="CC135" s="169"/>
      <c r="CD135" s="169" t="str">
        <f>IF(AND(CF131&lt;&gt;"",CD131&lt;&gt;""),IF(AND(AND(CD131&gt;-1,CD133&gt;-1),OR(CD131&gt;10,CD133&gt;10),ABS(CD131-CD133)&gt;1,IF(OR(CD131&gt;11,CD133&gt;11),ABS(CD131-CD133)=2,TRUE),CD131=INT(CD131),CD133=INT(CD133)),"","Error"),"")</f>
        <v/>
      </c>
      <c r="CE135" s="169"/>
      <c r="CG135" s="126"/>
      <c r="CH135" s="126"/>
      <c r="CI135" s="126"/>
      <c r="CJ135" s="126"/>
      <c r="CK135" s="126"/>
      <c r="CL135" s="126"/>
      <c r="CM135" s="126"/>
      <c r="CN135" s="126"/>
      <c r="CO135" s="126"/>
      <c r="CP135" s="126"/>
      <c r="CQ135" s="126"/>
      <c r="CR135" s="126"/>
      <c r="CS135" s="126"/>
      <c r="DL135" s="169" t="str">
        <f>IF(DV131&lt;&gt;"",IF(AND(AND(DL131&gt;-1,DL133&gt;-1),OR(DL131&gt;10,DL133&gt;10),ABS(DL131-DL133)&gt;1,IF(OR(DL131&gt;11,DL133&gt;11),ABS(DL131-DL133)=2,TRUE),DL131=INT(DL131),DL133=INT(DL133)),"","Error"),"")</f>
        <v/>
      </c>
      <c r="DM135" s="169"/>
      <c r="DN135" s="169" t="str">
        <f>IF(DV131&lt;&gt;"",IF(AND(AND(DN131&gt;-1,DN133&gt;-1),OR(DN131&gt;10,DN133&gt;10),ABS(DN131-DN133)&gt;1,IF(OR(DN131&gt;11,DN133&gt;11),ABS(DN131-DN133)=2,TRUE),DN131=INT(DN131),DN133=INT(DN133)),"","Error"),"")</f>
        <v/>
      </c>
      <c r="DO135" s="169"/>
      <c r="DP135" s="169" t="str">
        <f>IF(DV131&lt;&gt;"",IF(AND(AND(DP131&gt;-1,DP133&gt;-1),OR(DP131&gt;10,DP133&gt;10),ABS(DP131-DP133)&gt;1,IF(OR(DP131&gt;11,DP133&gt;11),ABS(DP131-DP133)=2,TRUE),DP131=INT(DP131),DP133=INT(DP133)),"","Error"),"")</f>
        <v/>
      </c>
      <c r="DQ135" s="169"/>
      <c r="DR135" s="169" t="str">
        <f>IF(AND(DV131&lt;&gt;"",DR131&lt;&gt;""),IF(AND(AND(DR131&gt;-1,DR133&gt;-1),OR(DR131&gt;10,DR133&gt;10),ABS(DR131-DR133)&gt;1,IF(OR(DR131&gt;11,DR133&gt;11),ABS(DR131-DR133)=2,TRUE),DR131=INT(DR131),DR133=INT(DR133)),"","Error"),"")</f>
        <v/>
      </c>
      <c r="DS135" s="169"/>
      <c r="DT135" s="169" t="str">
        <f>IF(AND(DV131&lt;&gt;"",DT131&lt;&gt;""),IF(AND(AND(DT131&gt;-1,DT133&gt;-1),OR(DT131&gt;10,DT133&gt;10),ABS(DT131-DT133)&gt;1,IF(OR(DT131&gt;11,DT133&gt;11),ABS(DT131-DT133)=2,TRUE),DT131=INT(DT131),DT133=INT(DT133)),"","Error"),"")</f>
        <v/>
      </c>
      <c r="DU135" s="169"/>
      <c r="DW135" s="126"/>
      <c r="DX135" s="126"/>
      <c r="DY135" s="126"/>
      <c r="DZ135" s="126"/>
      <c r="EA135" s="126"/>
      <c r="EB135" s="126"/>
      <c r="EC135" s="126"/>
      <c r="ED135" s="126"/>
      <c r="EE135" s="126"/>
      <c r="EF135" s="126"/>
      <c r="EG135" s="126"/>
      <c r="EH135" s="126"/>
      <c r="EI135" s="126"/>
      <c r="FB135" s="169" t="str">
        <f>IF(FL131&lt;&gt;"",IF(AND(AND(FB131&gt;-1,FB133&gt;-1),OR(FB131&gt;10,FB133&gt;10),ABS(FB131-FB133)&gt;1,IF(OR(FB131&gt;11,FB133&gt;11),ABS(FB131-FB133)=2,TRUE),FB131=INT(FB131),FB133=INT(FB133)),"","Error"),"")</f>
        <v/>
      </c>
      <c r="FC135" s="169"/>
      <c r="FD135" s="169" t="str">
        <f>IF(FL131&lt;&gt;"",IF(AND(AND(FD131&gt;-1,FD133&gt;-1),OR(FD131&gt;10,FD133&gt;10),ABS(FD131-FD133)&gt;1,IF(OR(FD131&gt;11,FD133&gt;11),ABS(FD131-FD133)=2,TRUE),FD131=INT(FD131),FD133=INT(FD133)),"","Error"),"")</f>
        <v/>
      </c>
      <c r="FE135" s="169"/>
      <c r="FF135" s="169" t="str">
        <f>IF(FL131&lt;&gt;"",IF(AND(AND(FF131&gt;-1,FF133&gt;-1),OR(FF131&gt;10,FF133&gt;10),ABS(FF131-FF133)&gt;1,IF(OR(FF131&gt;11,FF133&gt;11),ABS(FF131-FF133)=2,TRUE),FF131=INT(FF131),FF133=INT(FF133)),"","Error"),"")</f>
        <v/>
      </c>
      <c r="FG135" s="169"/>
      <c r="FH135" s="169" t="str">
        <f>IF(AND(FL131&lt;&gt;"",FH131&lt;&gt;""),IF(AND(AND(FH131&gt;-1,FH133&gt;-1),OR(FH131&gt;10,FH133&gt;10),ABS(FH131-FH133)&gt;1,IF(OR(FH131&gt;11,FH133&gt;11),ABS(FH131-FH133)=2,TRUE),FH131=INT(FH131),FH133=INT(FH133)),"","Error"),"")</f>
        <v/>
      </c>
      <c r="FI135" s="169"/>
      <c r="FJ135" s="169" t="str">
        <f>IF(AND(FL131&lt;&gt;"",FJ131&lt;&gt;""),IF(AND(AND(FJ131&gt;-1,FJ133&gt;-1),OR(FJ131&gt;10,FJ133&gt;10),ABS(FJ131-FJ133)&gt;1,IF(OR(FJ131&gt;11,FJ133&gt;11),ABS(FJ131-FJ133)=2,TRUE),FJ131=INT(FJ131),FJ133=INT(FJ133)),"","Error"),"")</f>
        <v/>
      </c>
      <c r="FK135" s="169"/>
    </row>
    <row r="136" spans="1:169" ht="11.25" customHeight="1" thickBot="1">
      <c r="A136" s="261"/>
      <c r="B136" s="262"/>
      <c r="C136" s="262"/>
      <c r="D136" s="326"/>
      <c r="E136" s="326"/>
      <c r="F136" s="275"/>
      <c r="G136" s="276"/>
      <c r="H136" s="276"/>
      <c r="I136" s="286"/>
      <c r="J136" s="286"/>
      <c r="K136" s="286"/>
      <c r="L136" s="286"/>
      <c r="M136" s="286"/>
      <c r="N136" s="326"/>
      <c r="O136" s="326"/>
      <c r="P136" s="326"/>
      <c r="Q136" s="326"/>
      <c r="R136" s="326"/>
      <c r="S136" s="326"/>
      <c r="T136" s="326"/>
      <c r="U136" s="326"/>
      <c r="V136" s="326"/>
      <c r="W136" s="327"/>
      <c r="X136" s="194"/>
      <c r="Y136" s="195"/>
      <c r="Z136" s="289"/>
      <c r="AA136" s="195"/>
      <c r="AB136" s="289"/>
      <c r="AC136" s="195"/>
      <c r="AD136" s="289"/>
      <c r="AE136" s="195"/>
      <c r="AF136" s="289"/>
      <c r="AG136" s="195"/>
      <c r="AH136" s="289"/>
      <c r="AI136" s="195"/>
      <c r="AJ136" s="289"/>
      <c r="AK136" s="369"/>
      <c r="AL136" s="294"/>
      <c r="AM136" s="295"/>
      <c r="AN136" s="298"/>
      <c r="AO136" s="299"/>
      <c r="AQ136" s="126"/>
      <c r="AR136" s="126"/>
      <c r="AS136" s="126"/>
      <c r="AT136" s="126"/>
      <c r="AU136" s="126"/>
      <c r="AV136" s="126"/>
      <c r="AW136" s="126"/>
      <c r="AX136" s="126"/>
      <c r="AY136" s="126"/>
      <c r="AZ136" s="126"/>
      <c r="BA136" s="126"/>
      <c r="BB136" s="126"/>
      <c r="BC136" s="126"/>
      <c r="CG136" s="126"/>
      <c r="CH136" s="126"/>
      <c r="CI136" s="126"/>
      <c r="CJ136" s="126"/>
      <c r="CK136" s="126"/>
      <c r="CL136" s="126"/>
      <c r="CM136" s="126"/>
      <c r="CN136" s="126"/>
      <c r="CO136" s="126"/>
      <c r="CP136" s="126"/>
      <c r="CQ136" s="126"/>
      <c r="CR136" s="126"/>
      <c r="CS136" s="126"/>
      <c r="DW136" s="126"/>
      <c r="DX136" s="126"/>
      <c r="DY136" s="126"/>
      <c r="DZ136" s="126"/>
      <c r="EA136" s="126"/>
      <c r="EB136" s="126"/>
      <c r="EC136" s="126"/>
      <c r="ED136" s="126"/>
      <c r="EE136" s="126"/>
      <c r="EF136" s="126"/>
      <c r="EG136" s="126"/>
      <c r="EH136" s="126"/>
      <c r="EI136" s="126"/>
    </row>
    <row r="137" spans="1:169" ht="11.25" customHeight="1">
      <c r="A137" s="210" t="str">
        <f>X135</f>
        <v>A</v>
      </c>
      <c r="B137" s="211"/>
      <c r="C137" s="357"/>
      <c r="D137" s="343"/>
      <c r="E137" s="343"/>
      <c r="F137" s="343"/>
      <c r="G137" s="343"/>
      <c r="H137" s="343"/>
      <c r="I137" s="343"/>
      <c r="J137" s="343"/>
      <c r="K137" s="343"/>
      <c r="L137" s="343"/>
      <c r="M137" s="215"/>
      <c r="N137" s="215"/>
      <c r="O137" s="215"/>
      <c r="P137" s="343"/>
      <c r="Q137" s="343"/>
      <c r="R137" s="343"/>
      <c r="S137" s="343"/>
      <c r="T137" s="343"/>
      <c r="U137" s="343"/>
      <c r="V137" s="343"/>
      <c r="W137" s="344"/>
      <c r="X137" s="365"/>
      <c r="Y137" s="366"/>
      <c r="Z137" s="252" t="str">
        <f>IF($D133="1P",IF(AN168=AN170,IF(AL168=AL170,IF(AJ168&lt;&gt;"",IF(AJ168&gt;AJ170,"W","L"),""),IF(AL168&gt;AL170,"W","L")),IF(AN168&gt;AN170,"W","L")),IF(AN156=AN158,IF(AL156=AL158,IF(AJ156&lt;&gt;"",IF(AJ156&gt;AJ158,"W","L"),""),IF(AL156&gt;AL158,"W","L")),IF(AN156&gt;AN158,"W","L")))</f>
        <v/>
      </c>
      <c r="AA137" s="253"/>
      <c r="AB137" s="252" t="str">
        <f>IF($D133="1P",IF(AN156=AN158,IF(AL156=AL158,IF(AJ156&lt;&gt;"",IF(AJ156&gt;AJ158,"W","L"),""),IF(AL156&gt;AL158,"W","L")),IF(AN156&gt;AN158,"W","L")),IF(Z172=Z174,IF(X172=X174,IF(V172&lt;&gt;"",IF(V172&gt;V174,"W","L"),""),IF(X172&gt;X174,"W","L")),IF(Z172&gt;Z174,"W","L")))</f>
        <v/>
      </c>
      <c r="AC137" s="253"/>
      <c r="AD137" s="252" t="str">
        <f>IF($D133="1P",IF(Z172=Z174,IF(X172=X174,IF(V172&lt;&gt;"",IF(V172&gt;V174,"W","L"),""),IF(X172&gt;X174,"W","L")),IF(Z172&gt;Z174,"W","L")),IF(Z160=Z162,IF(X160=X162,IF(V160&lt;&gt;"",IF(V160&gt;V162,"W","L"),""),IF(X160&gt;X162,"W","L")),IF(Z160&gt;Z162,"W","L")))</f>
        <v/>
      </c>
      <c r="AE137" s="253"/>
      <c r="AF137" s="252" t="str">
        <f>IF($D133="1P",IF(Z160=Z162,IF(X160=X162,IF(V160&lt;&gt;"",IF(V160&gt;V162,"W","L"),""),IF(X160&gt;X162,"W","L")),IF(Z160&gt;Z162,"W","L")),IF(L176=L178,IF(J176=J178,IF(H176&lt;&gt;"",IF(H176&gt;H178,"W","L"),""),IF(J176&gt;J503,"W","L")),IF(L176&gt;L178,"W","L")))</f>
        <v/>
      </c>
      <c r="AG137" s="253"/>
      <c r="AH137" s="252" t="str">
        <f>IF($D133="1P",IF(L176=L178,IF(J176=J178,IF(H176&lt;&gt;"",IF(H176&gt;H178,"W","L"),""),IF(J176&gt;J178,"W","L")),IF(L176&gt;L178,"W","L")),IF(AN168=AN170,IF(AL168=AL170,IF(AJ168&lt;&gt;"",IF(AJ168&gt;AJ170,"W","L"),""),IF(AL168&gt;AL170,"W","L")),IF(AN168&gt;AN170,"W","L")))</f>
        <v/>
      </c>
      <c r="AI137" s="253"/>
      <c r="AJ137" s="252" t="str">
        <f>IF($D133="1P",IF(L164=L166,IF(J164=J166,IF(H164&lt;&gt;"",IF(H164&gt;H166,"W","L"),""),IF(J164&gt;J166,"W","L")),IF(L164&gt;L166,"W","L")),IF(L164=L166,IF(J164=J166,IF(H164&lt;&gt;"",IF(H164&gt;H166,"W","L"),""),IF(J164&gt;J166,"W","L")),IF(L164&gt;L166,"W","L")))</f>
        <v/>
      </c>
      <c r="AK137" s="253"/>
      <c r="AL137" s="254" t="str">
        <f>IF(OR(COUNTIF(X137:AJ137,"W"),COUNTIF(X137:AJ137,"L")),COUNTIF(X137:AJ137,"W")*2+COUNTIF(X137:AJ137,"L"),"")</f>
        <v/>
      </c>
      <c r="AM137" s="255"/>
      <c r="AN137" s="256" t="str">
        <f>IF(AL137&lt;&gt;"",RANK(AL137,AL137:AL149,0),"")</f>
        <v/>
      </c>
      <c r="AO137" s="257"/>
      <c r="AQ137" s="127"/>
      <c r="AR137" s="127"/>
      <c r="AS137" s="127"/>
      <c r="AT137" s="127"/>
      <c r="AU137" s="127"/>
      <c r="AV137" s="127"/>
      <c r="AW137" s="127"/>
      <c r="AX137" s="127"/>
      <c r="AY137" s="127"/>
      <c r="AZ137" s="127"/>
      <c r="BA137" s="127"/>
      <c r="BB137" s="127"/>
      <c r="BC137" s="127"/>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127"/>
      <c r="CH137" s="127"/>
      <c r="CI137" s="127"/>
      <c r="CJ137" s="127"/>
      <c r="CK137" s="127"/>
      <c r="CL137" s="127"/>
      <c r="CM137" s="127"/>
      <c r="CN137" s="127"/>
      <c r="CO137" s="127"/>
      <c r="CP137" s="127"/>
      <c r="CQ137" s="127"/>
      <c r="CR137" s="127"/>
      <c r="CS137" s="127"/>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W137" s="127"/>
      <c r="DX137" s="127"/>
      <c r="DY137" s="127"/>
      <c r="DZ137" s="127"/>
      <c r="EA137" s="127"/>
      <c r="EB137" s="127"/>
      <c r="EC137" s="127"/>
      <c r="ED137" s="127"/>
      <c r="EE137" s="127"/>
      <c r="EF137" s="127"/>
      <c r="EG137" s="127"/>
      <c r="EH137" s="127"/>
      <c r="EI137" s="127"/>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row>
    <row r="138" spans="1:169" ht="11.25" customHeight="1">
      <c r="A138" s="212"/>
      <c r="B138" s="213"/>
      <c r="C138" s="218"/>
      <c r="D138" s="218"/>
      <c r="E138" s="218"/>
      <c r="F138" s="218"/>
      <c r="G138" s="218"/>
      <c r="H138" s="218"/>
      <c r="I138" s="218"/>
      <c r="J138" s="218"/>
      <c r="K138" s="218"/>
      <c r="L138" s="218"/>
      <c r="M138" s="218"/>
      <c r="N138" s="218"/>
      <c r="O138" s="218"/>
      <c r="P138" s="218"/>
      <c r="Q138" s="218"/>
      <c r="R138" s="218"/>
      <c r="S138" s="218"/>
      <c r="T138" s="218"/>
      <c r="U138" s="218"/>
      <c r="V138" s="218"/>
      <c r="W138" s="219"/>
      <c r="X138" s="367"/>
      <c r="Y138" s="364"/>
      <c r="Z138" s="234"/>
      <c r="AA138" s="233"/>
      <c r="AB138" s="224"/>
      <c r="AC138" s="225"/>
      <c r="AD138" s="234"/>
      <c r="AE138" s="233"/>
      <c r="AF138" s="234"/>
      <c r="AG138" s="233"/>
      <c r="AH138" s="234"/>
      <c r="AI138" s="233"/>
      <c r="AJ138" s="234"/>
      <c r="AK138" s="233"/>
      <c r="AL138" s="241"/>
      <c r="AM138" s="240"/>
      <c r="AN138" s="258"/>
      <c r="AO138" s="243"/>
      <c r="AQ138" s="128"/>
      <c r="AR138" s="128"/>
      <c r="AS138" s="128"/>
      <c r="AT138" s="128"/>
      <c r="AU138" s="128"/>
      <c r="AV138" s="128"/>
      <c r="AW138" s="128"/>
      <c r="AX138" s="128"/>
      <c r="AY138" s="128"/>
      <c r="AZ138" s="128"/>
      <c r="BA138" s="128"/>
      <c r="BB138" s="128"/>
      <c r="BC138" s="128"/>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128"/>
      <c r="CH138" s="128"/>
      <c r="CI138" s="128"/>
      <c r="CJ138" s="128"/>
      <c r="CK138" s="128"/>
      <c r="CL138" s="128"/>
      <c r="CM138" s="128"/>
      <c r="CN138" s="128"/>
      <c r="CO138" s="128"/>
      <c r="CP138" s="128"/>
      <c r="CQ138" s="128"/>
      <c r="CR138" s="128"/>
      <c r="CS138" s="128"/>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W138" s="128"/>
      <c r="DX138" s="128"/>
      <c r="DY138" s="128"/>
      <c r="DZ138" s="128"/>
      <c r="EA138" s="128"/>
      <c r="EB138" s="128"/>
      <c r="EC138" s="128"/>
      <c r="ED138" s="128"/>
      <c r="EE138" s="128"/>
      <c r="EF138" s="128"/>
      <c r="EG138" s="128"/>
      <c r="EH138" s="128"/>
      <c r="EI138" s="128"/>
      <c r="EJ138" s="41"/>
      <c r="EK138" s="41"/>
      <c r="EL138" s="41"/>
      <c r="EM138" s="41"/>
      <c r="EN138" s="41"/>
      <c r="EO138" s="41"/>
      <c r="EP138" s="41"/>
      <c r="EQ138" s="41"/>
      <c r="ER138" s="41"/>
      <c r="ES138" s="41"/>
      <c r="ET138" s="41"/>
      <c r="EU138" s="41"/>
      <c r="EV138" s="41"/>
      <c r="EW138" s="41"/>
      <c r="EX138" s="41"/>
      <c r="EY138" s="41"/>
      <c r="EZ138" s="41"/>
      <c r="FA138" s="41"/>
      <c r="FB138" s="41"/>
      <c r="FC138" s="41"/>
      <c r="FD138" s="41"/>
      <c r="FE138" s="41"/>
      <c r="FF138" s="41"/>
      <c r="FG138" s="41"/>
      <c r="FH138" s="41"/>
      <c r="FI138" s="41"/>
      <c r="FJ138" s="41"/>
      <c r="FK138" s="41"/>
    </row>
    <row r="139" spans="1:169" ht="11.25" customHeight="1">
      <c r="A139" s="210" t="str">
        <f>Z135</f>
        <v>B</v>
      </c>
      <c r="B139" s="211"/>
      <c r="C139" s="357"/>
      <c r="D139" s="343"/>
      <c r="E139" s="343"/>
      <c r="F139" s="343"/>
      <c r="G139" s="343"/>
      <c r="H139" s="343"/>
      <c r="I139" s="343"/>
      <c r="J139" s="343"/>
      <c r="K139" s="343"/>
      <c r="L139" s="343"/>
      <c r="M139" s="215"/>
      <c r="N139" s="215"/>
      <c r="O139" s="215"/>
      <c r="P139" s="343"/>
      <c r="Q139" s="343"/>
      <c r="R139" s="343"/>
      <c r="S139" s="343"/>
      <c r="T139" s="343"/>
      <c r="U139" s="343"/>
      <c r="V139" s="343"/>
      <c r="W139" s="344"/>
      <c r="X139" s="220" t="str">
        <f>IF(Z137&lt;&gt;"",IF(Z137="W","L","W"),"")</f>
        <v/>
      </c>
      <c r="Y139" s="221"/>
      <c r="Z139" s="228"/>
      <c r="AA139" s="362"/>
      <c r="AB139" s="227" t="str">
        <f>IF($D133="1P",IF(Z156=Z158,IF(X156=X158,IF(V156&lt;&gt;"",IF(V156&gt;V158,"W","L"),""),IF(X156&gt;X158,"W","L")),IF(Z156&gt;Z158,"W","L")),IF(AN176=AN178,IF(AL176=AL178,IF(AJ176&lt;&gt;"",IF(AJ176&gt;AJ178,"W","L"),""),IF(AL176&gt;AL178,"W","L")),IF(AN176&gt;AN178,"W","L")))</f>
        <v/>
      </c>
      <c r="AC139" s="221"/>
      <c r="AD139" s="227" t="str">
        <f>IF($D133="1P",IF(AN160=AN162,IF(AL160=AL162,IF(AJ160&lt;&gt;"",IF(AJ160&gt;AJ162,"W","L"),""),IF(AL160&gt;AL162,"W","L")),IF(AN160&gt;AN162,"W","L")),IF(Z176=Z178,IF(X176=X178,IF(V176&lt;&gt;"",IF(V176&gt;V178,"W","L"),""),IF(X176&gt;X178,"W","L")),IF(Z176&gt;Z178,"W","L")))</f>
        <v/>
      </c>
      <c r="AE139" s="221"/>
      <c r="AF139" s="227" t="str">
        <f>IF($D133="1P",IF(L168=L170,IF(J168=J170,IF(H168&lt;&gt;"",IF(H168&gt;H170,"W","L"),""),IF(J168&gt;J170,"W","L")),IF(L168&gt;L170,"W","L")),IF(L168=L170,IF(J168=J170,IF(H168&lt;&gt;"",IF(H168&gt;H170,"W","L"),""),IF(J168&gt;J170,"W","L")),IF(L168&gt;L170,"W","L")))</f>
        <v/>
      </c>
      <c r="AG139" s="221"/>
      <c r="AH139" s="227" t="str">
        <f>IF($D133="1P",IF(AN152=AN154,IF(AL152=AL154,IF(AJ152&lt;&gt;"",IF(AJ152&gt;AJ154,"W","L"),""),IF(AL152&gt;AL154,"W","L")),IF(AN152&gt;AN154,"W","L")),IF(Z168=Z170,IF(X168=X170,IF(V168&lt;&gt;"",IF(V168&gt;V170,"W","L"),""),IF(X168&gt;X170,"W","L")),IF(Z168&gt;Z170,"W","L")))</f>
        <v/>
      </c>
      <c r="AI139" s="221"/>
      <c r="AJ139" s="227" t="str">
        <f>IF($D133="1P",IF(L152=L154,IF(J152=J154,IF(H152&lt;&gt;"",IF(H152&gt;H154,"W","L"),""),IF(J152&gt;J154,"W","L")),IF(L152&gt;L174,"W","L")),IF(L152=L154,IF(J152=J154,IF(H152&lt;&gt;"",IF(H152&gt;H154,"W","L"),""),IF(J152&gt;J154,"W","L")),IF(L152&gt;L154,"W","L")))</f>
        <v/>
      </c>
      <c r="AK139" s="221"/>
      <c r="AL139" s="239" t="str">
        <f>IF(OR(COUNTIF(X139:AJ139,"W"),COUNTIF(X139:AJ139,"L")),COUNTIF(X139:AJ139,"W")*2+COUNTIF(X139:AJ139,"L"),"")</f>
        <v/>
      </c>
      <c r="AM139" s="240"/>
      <c r="AN139" s="242" t="str">
        <f>IF(AL139&lt;&gt;"",RANK(AL139,AL137:AL149,0),"")</f>
        <v/>
      </c>
      <c r="AO139" s="243"/>
      <c r="AQ139" s="126"/>
      <c r="AR139" s="126"/>
      <c r="AS139" s="126"/>
      <c r="AT139" s="126"/>
      <c r="AU139" s="126"/>
      <c r="AV139" s="126"/>
      <c r="AW139" s="126"/>
      <c r="AX139" s="126"/>
      <c r="AY139" s="126"/>
      <c r="AZ139" s="126"/>
      <c r="BA139" s="126"/>
      <c r="BB139" s="126"/>
      <c r="BC139" s="126"/>
      <c r="CG139" s="126"/>
      <c r="CH139" s="126"/>
      <c r="CI139" s="126"/>
      <c r="CJ139" s="126"/>
      <c r="CK139" s="126"/>
      <c r="CL139" s="126"/>
      <c r="CM139" s="126"/>
      <c r="CN139" s="126"/>
      <c r="CO139" s="126"/>
      <c r="CP139" s="126"/>
      <c r="CQ139" s="126"/>
      <c r="CR139" s="126"/>
      <c r="CS139" s="126"/>
      <c r="DW139" s="126"/>
      <c r="DX139" s="126"/>
      <c r="DY139" s="126"/>
      <c r="DZ139" s="126"/>
      <c r="EA139" s="126"/>
      <c r="EB139" s="126"/>
      <c r="EC139" s="126"/>
      <c r="ED139" s="126"/>
      <c r="EE139" s="126"/>
      <c r="EF139" s="126"/>
      <c r="EG139" s="126"/>
      <c r="EH139" s="126"/>
      <c r="EI139" s="126"/>
    </row>
    <row r="140" spans="1:169" ht="11.25" customHeight="1" thickBot="1">
      <c r="A140" s="212"/>
      <c r="B140" s="213"/>
      <c r="C140" s="218"/>
      <c r="D140" s="218"/>
      <c r="E140" s="218"/>
      <c r="F140" s="218"/>
      <c r="G140" s="218"/>
      <c r="H140" s="218"/>
      <c r="I140" s="218"/>
      <c r="J140" s="218"/>
      <c r="K140" s="218"/>
      <c r="L140" s="218"/>
      <c r="M140" s="218"/>
      <c r="N140" s="218"/>
      <c r="O140" s="218"/>
      <c r="P140" s="218"/>
      <c r="Q140" s="218"/>
      <c r="R140" s="218"/>
      <c r="S140" s="218"/>
      <c r="T140" s="218"/>
      <c r="U140" s="218"/>
      <c r="V140" s="218"/>
      <c r="W140" s="219"/>
      <c r="X140" s="232"/>
      <c r="Y140" s="233"/>
      <c r="Z140" s="363"/>
      <c r="AA140" s="364"/>
      <c r="AB140" s="234"/>
      <c r="AC140" s="233"/>
      <c r="AD140" s="234"/>
      <c r="AE140" s="233"/>
      <c r="AF140" s="234"/>
      <c r="AG140" s="233"/>
      <c r="AH140" s="234"/>
      <c r="AI140" s="233"/>
      <c r="AJ140" s="234"/>
      <c r="AK140" s="233"/>
      <c r="AL140" s="241"/>
      <c r="AM140" s="240"/>
      <c r="AN140" s="258"/>
      <c r="AO140" s="243"/>
      <c r="AQ140" s="127"/>
      <c r="AR140" s="127"/>
      <c r="AS140" s="127"/>
      <c r="AT140" s="127"/>
      <c r="AU140" s="127"/>
      <c r="AV140" s="127"/>
      <c r="AW140" s="127"/>
      <c r="AX140" s="127"/>
      <c r="AY140" s="127"/>
      <c r="AZ140" s="127"/>
      <c r="BA140" s="127"/>
      <c r="BB140" s="127"/>
      <c r="BC140" s="127"/>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G140" s="127"/>
      <c r="CH140" s="127"/>
      <c r="CI140" s="127"/>
      <c r="CJ140" s="127"/>
      <c r="CK140" s="127"/>
      <c r="CL140" s="127"/>
      <c r="CM140" s="127"/>
      <c r="CN140" s="127"/>
      <c r="CO140" s="127"/>
      <c r="CP140" s="127"/>
      <c r="CQ140" s="127"/>
      <c r="CR140" s="127"/>
      <c r="CS140" s="127"/>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W140" s="127"/>
      <c r="DX140" s="127"/>
      <c r="DY140" s="127"/>
      <c r="DZ140" s="127"/>
      <c r="EA140" s="127"/>
      <c r="EB140" s="127"/>
      <c r="EC140" s="127"/>
      <c r="ED140" s="127"/>
      <c r="EE140" s="127"/>
      <c r="EF140" s="127"/>
      <c r="EG140" s="127"/>
      <c r="EH140" s="127"/>
      <c r="EI140" s="127"/>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row>
    <row r="141" spans="1:169" ht="11.25" customHeight="1">
      <c r="A141" s="210" t="str">
        <f>AB135</f>
        <v>C</v>
      </c>
      <c r="B141" s="211"/>
      <c r="C141" s="357"/>
      <c r="D141" s="343"/>
      <c r="E141" s="343"/>
      <c r="F141" s="343"/>
      <c r="G141" s="343"/>
      <c r="H141" s="343"/>
      <c r="I141" s="343"/>
      <c r="J141" s="343"/>
      <c r="K141" s="343"/>
      <c r="L141" s="343"/>
      <c r="M141" s="215"/>
      <c r="N141" s="215"/>
      <c r="O141" s="215"/>
      <c r="P141" s="343"/>
      <c r="Q141" s="343"/>
      <c r="R141" s="343"/>
      <c r="S141" s="343"/>
      <c r="T141" s="343"/>
      <c r="U141" s="343"/>
      <c r="V141" s="343"/>
      <c r="W141" s="344"/>
      <c r="X141" s="220" t="str">
        <f>IF(AB137&lt;&gt;"",IF(AB137="W","L","W"),"")</f>
        <v/>
      </c>
      <c r="Y141" s="360"/>
      <c r="Z141" s="227" t="str">
        <f>IF(AB139&lt;&gt;"",IF(AB139="W","L","W"),"")</f>
        <v/>
      </c>
      <c r="AA141" s="221"/>
      <c r="AB141" s="228"/>
      <c r="AC141" s="362"/>
      <c r="AD141" s="227" t="str">
        <f>IF($D133="1P",IF(L172=L174,IF(J172=J174,IF(H172&lt;&gt;"",IF(H172&gt;H174,"W","L"),""),IF(J172&gt;J174,"W","L")),IF(L172&gt;L174,"W","L")),IF(L172=L174,IF(J172=J174,IF(H172&lt;&gt;"",IF(H172&gt;H174,"W","L"),""),IF(J172&gt;J174,"W","L")),IF(L172&gt;L174,"W","L")))</f>
        <v/>
      </c>
      <c r="AE141" s="221"/>
      <c r="AF141" s="227" t="str">
        <f>IF($D133="1P",IF(Z176=Z178,IF(X176=X178,IF(V176&lt;&gt;"",IF(V176&gt;V178,"W","L"),""),IF(X176&gt;X178,"W","L")),IF(Z176&gt;Z178,"W","L")),IF(Z164=Z166,IF(X164=X166,IF(V164&lt;&gt;"",IF(V164&gt;V166,"W","L"),""),IF(X164&gt;X166,"W","L")),IF(Z164&gt;Z166,"W","L")))</f>
        <v/>
      </c>
      <c r="AG141" s="221"/>
      <c r="AH141" s="227" t="str">
        <f>IF($D133="1P",IF(L156=L158,IF(J156=J158,IF(H156&lt;&gt;"",IF(H156&gt;H158,"W","L"),""),IF(J156&gt;J158,"W","L")),IF(L156&gt;L158,"W","L")),IF(L156=L158,IF(J156=J158,IF(H156&lt;&gt;"",IF(H156&gt;H158,"W","L"),""),IF(J156&gt;J158,"W","L")),IF(L156&gt;L158,"W","L")))</f>
        <v/>
      </c>
      <c r="AI141" s="221"/>
      <c r="AJ141" s="227" t="str">
        <f>IF($D133="1P",IF(Z168=Z170,IF(X168=X170,IF(V168&lt;&gt;"",IF(V168&gt;V170,"W","L"),""),IF(X168&gt;X170,"W","L")),IF(Z168&gt;Z170,"W","L")),IF(Z156=Z158,IF(X156=X158,IF(V156&lt;&gt;"",IF(V156&gt;V158,"W","L"),""),IF(X156&gt;X158,"W","L")),IF(Z156&gt;Z158,"W","L")))</f>
        <v/>
      </c>
      <c r="AK141" s="221"/>
      <c r="AL141" s="239" t="str">
        <f>IF(OR(COUNTIF(X141:AJ141,"W"),COUNTIF(X141:AJ141,"L")),COUNTIF(X141:AJ141,"W")*2+COUNTIF(X141:AJ141,"L"),"")</f>
        <v/>
      </c>
      <c r="AM141" s="240"/>
      <c r="AN141" s="242" t="str">
        <f>IF(AL141&lt;&gt;"",RANK(AL141,AL137:AL149,0),"")</f>
        <v/>
      </c>
      <c r="AO141" s="243"/>
      <c r="AQ141" s="154" t="str">
        <f>CONCATENATE($A135," ",$D135,","," ",$F133)</f>
        <v>Group: 3, Women's Singles</v>
      </c>
      <c r="AR141" s="155"/>
      <c r="AS141" s="155"/>
      <c r="AT141" s="155"/>
      <c r="AU141" s="155"/>
      <c r="AV141" s="155"/>
      <c r="AW141" s="155"/>
      <c r="AX141" s="155"/>
      <c r="AY141" s="155"/>
      <c r="AZ141" s="155"/>
      <c r="BA141" s="155"/>
      <c r="BB141" s="155"/>
      <c r="BC141" s="156"/>
      <c r="BD141" s="163">
        <f>A156</f>
        <v>2</v>
      </c>
      <c r="BE141" s="164"/>
      <c r="BF141" s="183" t="str">
        <f>C156</f>
        <v>C</v>
      </c>
      <c r="BG141" s="185" t="str">
        <f>IF(VLOOKUP($BF141,$A137:$C149,3,FALSE)=0,"",CONCATENATE(VLOOKUP(VLOOKUP($BF141,$A137:$C149,3,FALSE),Players!$J:$N,4,FALSE)," ",VLOOKUP($BF141,$A137:$C149,3,FALSE)," ",IF(ISERROR(VLOOKUP(VLOOKUP($BF141,$A137:$C149,3,FALSE),Players!$J:$N,5,FALSE)),"()",CONCATENATE("(",VLOOKUP(VLOOKUP($BF141,$A137:$C149,3,FALSE),Players!$J:$N,5,FALSE),")"))))</f>
        <v/>
      </c>
      <c r="BH141" s="186"/>
      <c r="BI141" s="186"/>
      <c r="BJ141" s="186"/>
      <c r="BK141" s="186"/>
      <c r="BL141" s="186"/>
      <c r="BM141" s="186"/>
      <c r="BN141" s="186"/>
      <c r="BO141" s="186"/>
      <c r="BP141" s="186"/>
      <c r="BQ141" s="186"/>
      <c r="BR141" s="186"/>
      <c r="BS141" s="186"/>
      <c r="BT141" s="186"/>
      <c r="BU141" s="187"/>
      <c r="BV141" s="170" t="str">
        <f>IF(D156&lt;&gt;"",D156,"")</f>
        <v/>
      </c>
      <c r="BW141" s="171"/>
      <c r="BX141" s="335" t="str">
        <f>IF(F156&lt;&gt;"",F156,"")</f>
        <v/>
      </c>
      <c r="BY141" s="171"/>
      <c r="BZ141" s="335" t="str">
        <f>IF(H156&lt;&gt;"",H156,"")</f>
        <v/>
      </c>
      <c r="CA141" s="171"/>
      <c r="CB141" s="335" t="str">
        <f>IF(J156&lt;&gt;"",J156,"")</f>
        <v/>
      </c>
      <c r="CC141" s="171"/>
      <c r="CD141" s="335" t="str">
        <f>IF(L156&lt;&gt;"",L156,"")</f>
        <v/>
      </c>
      <c r="CE141" s="337"/>
      <c r="CF141" s="174" t="str">
        <f>IF($CD141=$CD143,IF($CB141=$CB143,IF($BZ141&lt;&gt;"",IF($BZ141&gt;$BZ143,"W","L"),""),IF($CB141&gt;$CB143,"W","L")),IF($CD141&gt;$CD143,"W","L"))</f>
        <v/>
      </c>
      <c r="CG141" s="154" t="str">
        <f>CONCATENATE($A135," ",$D135,","," ",$F133)</f>
        <v>Group: 3, Women's Singles</v>
      </c>
      <c r="CH141" s="155"/>
      <c r="CI141" s="155"/>
      <c r="CJ141" s="155"/>
      <c r="CK141" s="155"/>
      <c r="CL141" s="155"/>
      <c r="CM141" s="155"/>
      <c r="CN141" s="155"/>
      <c r="CO141" s="155"/>
      <c r="CP141" s="155"/>
      <c r="CQ141" s="155"/>
      <c r="CR141" s="155"/>
      <c r="CS141" s="156"/>
      <c r="CT141" s="163">
        <f>O156</f>
        <v>9</v>
      </c>
      <c r="CU141" s="164"/>
      <c r="CV141" s="183" t="str">
        <f>Q156</f>
        <v>C</v>
      </c>
      <c r="CW141" s="185" t="str">
        <f>IF(VLOOKUP($CV141,$A137:$C149,3,FALSE)=0,"",CONCATENATE(VLOOKUP(VLOOKUP($CV141,$A137:$C149,3,FALSE),Players!$J:$N,4,FALSE)," ",VLOOKUP($CV141,$A137:$C149,3,FALSE)," ",IF(ISERROR(VLOOKUP(VLOOKUP($CV141,$A137:$C149,3,FALSE),Players!$J:$N,5,FALSE)),"()",CONCATENATE("(",VLOOKUP(VLOOKUP($CV141,$A137:$C149,3,FALSE),Players!$J:$N,5,FALSE),")"))))</f>
        <v/>
      </c>
      <c r="CX141" s="186"/>
      <c r="CY141" s="186"/>
      <c r="CZ141" s="186"/>
      <c r="DA141" s="186"/>
      <c r="DB141" s="186"/>
      <c r="DC141" s="186"/>
      <c r="DD141" s="186"/>
      <c r="DE141" s="186"/>
      <c r="DF141" s="186"/>
      <c r="DG141" s="186"/>
      <c r="DH141" s="186"/>
      <c r="DI141" s="186"/>
      <c r="DJ141" s="186"/>
      <c r="DK141" s="187"/>
      <c r="DL141" s="170" t="str">
        <f>IF(R156&lt;&gt;"",R156,"")</f>
        <v/>
      </c>
      <c r="DM141" s="171"/>
      <c r="DN141" s="335" t="str">
        <f>IF(T156&lt;&gt;"",T156,"")</f>
        <v/>
      </c>
      <c r="DO141" s="171"/>
      <c r="DP141" s="335" t="str">
        <f>IF(V156&lt;&gt;"",V156,"")</f>
        <v/>
      </c>
      <c r="DQ141" s="171"/>
      <c r="DR141" s="335" t="str">
        <f>IF(X156&lt;&gt;"",X156,"")</f>
        <v/>
      </c>
      <c r="DS141" s="171"/>
      <c r="DT141" s="335" t="str">
        <f>IF(Z156&lt;&gt;"",Z156,"")</f>
        <v/>
      </c>
      <c r="DU141" s="337"/>
      <c r="DV141" s="174" t="str">
        <f>IF($DT141=$DT143,IF($DR141=$DR143,IF($DP141&lt;&gt;"",IF($DP141&gt;$DP143,"W","L"),""),IF($DR141&gt;$DR143,"W","L")),IF($DT141&gt;$DT143,"W","L"))</f>
        <v/>
      </c>
      <c r="DW141" s="154" t="str">
        <f>CONCATENATE($A135," ",$D135,","," ",$F133)</f>
        <v>Group: 3, Women's Singles</v>
      </c>
      <c r="DX141" s="155"/>
      <c r="DY141" s="155"/>
      <c r="DZ141" s="155"/>
      <c r="EA141" s="155"/>
      <c r="EB141" s="155"/>
      <c r="EC141" s="155"/>
      <c r="ED141" s="155"/>
      <c r="EE141" s="155"/>
      <c r="EF141" s="155"/>
      <c r="EG141" s="155"/>
      <c r="EH141" s="155"/>
      <c r="EI141" s="156"/>
      <c r="EJ141" s="163">
        <f>AC156</f>
        <v>16</v>
      </c>
      <c r="EK141" s="164"/>
      <c r="EL141" s="183" t="str">
        <f>AE156</f>
        <v>A</v>
      </c>
      <c r="EM141" s="185" t="str">
        <f>IF(VLOOKUP($EL141,$A137:$C149,3,FALSE)=0,"",CONCATENATE(VLOOKUP(VLOOKUP($EL141,$A137:$C149,3,FALSE),Players!$J:$N,4,FALSE)," ",VLOOKUP($EL141,$A137:$C149,3,FALSE)," ",IF(ISERROR(VLOOKUP(VLOOKUP($EL141,$A137:$C149,3,FALSE),Players!$J:$N,5,FALSE)),"()",CONCATENATE("(",VLOOKUP(VLOOKUP($EL141,$A137:$C149,3,FALSE),Players!$J:$N,5,FALSE),")"))))</f>
        <v/>
      </c>
      <c r="EN141" s="186"/>
      <c r="EO141" s="186"/>
      <c r="EP141" s="186"/>
      <c r="EQ141" s="186"/>
      <c r="ER141" s="186"/>
      <c r="ES141" s="186"/>
      <c r="ET141" s="186"/>
      <c r="EU141" s="186"/>
      <c r="EV141" s="186"/>
      <c r="EW141" s="186"/>
      <c r="EX141" s="186"/>
      <c r="EY141" s="186"/>
      <c r="EZ141" s="186"/>
      <c r="FA141" s="187"/>
      <c r="FB141" s="170" t="str">
        <f>IF(AF156&lt;&gt;"",AF156,"")</f>
        <v/>
      </c>
      <c r="FC141" s="171"/>
      <c r="FD141" s="335" t="str">
        <f>IF(AH156&lt;&gt;"",AH156,"")</f>
        <v/>
      </c>
      <c r="FE141" s="171"/>
      <c r="FF141" s="335" t="str">
        <f>IF(AJ156&lt;&gt;"",AJ156,"")</f>
        <v/>
      </c>
      <c r="FG141" s="171"/>
      <c r="FH141" s="335" t="str">
        <f>IF(AL156&lt;&gt;"",AL156,"")</f>
        <v/>
      </c>
      <c r="FI141" s="171"/>
      <c r="FJ141" s="335" t="str">
        <f>IF(AN156&lt;&gt;"",AN156,"")</f>
        <v/>
      </c>
      <c r="FK141" s="337"/>
      <c r="FL141" s="174" t="str">
        <f>IF($FJ141=$FJ143,IF($FH141=$FH143,IF($FF141&lt;&gt;"",IF($FF141&gt;$FF143,"W","L"),""),IF($FH141&gt;$FH143,"W","L")),IF($FJ141&gt;$FJ143,"W","L"))</f>
        <v/>
      </c>
    </row>
    <row r="142" spans="1:169" ht="11.25" customHeight="1">
      <c r="A142" s="212"/>
      <c r="B142" s="213"/>
      <c r="C142" s="218"/>
      <c r="D142" s="218"/>
      <c r="E142" s="218"/>
      <c r="F142" s="218"/>
      <c r="G142" s="218"/>
      <c r="H142" s="218"/>
      <c r="I142" s="218"/>
      <c r="J142" s="218"/>
      <c r="K142" s="218"/>
      <c r="L142" s="218"/>
      <c r="M142" s="218"/>
      <c r="N142" s="218"/>
      <c r="O142" s="218"/>
      <c r="P142" s="218"/>
      <c r="Q142" s="218"/>
      <c r="R142" s="218"/>
      <c r="S142" s="218"/>
      <c r="T142" s="218"/>
      <c r="U142" s="218"/>
      <c r="V142" s="218"/>
      <c r="W142" s="219"/>
      <c r="X142" s="232"/>
      <c r="Y142" s="361"/>
      <c r="Z142" s="234"/>
      <c r="AA142" s="233"/>
      <c r="AB142" s="363"/>
      <c r="AC142" s="364"/>
      <c r="AD142" s="234"/>
      <c r="AE142" s="233"/>
      <c r="AF142" s="234"/>
      <c r="AG142" s="233"/>
      <c r="AH142" s="234"/>
      <c r="AI142" s="233"/>
      <c r="AJ142" s="234"/>
      <c r="AK142" s="233"/>
      <c r="AL142" s="241"/>
      <c r="AM142" s="240"/>
      <c r="AN142" s="258"/>
      <c r="AO142" s="243"/>
      <c r="AQ142" s="157"/>
      <c r="AR142" s="158"/>
      <c r="AS142" s="158"/>
      <c r="AT142" s="158"/>
      <c r="AU142" s="158"/>
      <c r="AV142" s="158"/>
      <c r="AW142" s="158"/>
      <c r="AX142" s="158"/>
      <c r="AY142" s="158"/>
      <c r="AZ142" s="158"/>
      <c r="BA142" s="158"/>
      <c r="BB142" s="158"/>
      <c r="BC142" s="159"/>
      <c r="BD142" s="165"/>
      <c r="BE142" s="166"/>
      <c r="BF142" s="184"/>
      <c r="BG142" s="188"/>
      <c r="BH142" s="189"/>
      <c r="BI142" s="189"/>
      <c r="BJ142" s="189"/>
      <c r="BK142" s="189"/>
      <c r="BL142" s="189"/>
      <c r="BM142" s="189"/>
      <c r="BN142" s="189"/>
      <c r="BO142" s="189"/>
      <c r="BP142" s="189"/>
      <c r="BQ142" s="189"/>
      <c r="BR142" s="189"/>
      <c r="BS142" s="189"/>
      <c r="BT142" s="189"/>
      <c r="BU142" s="190"/>
      <c r="BV142" s="172"/>
      <c r="BW142" s="173"/>
      <c r="BX142" s="336"/>
      <c r="BY142" s="173"/>
      <c r="BZ142" s="336"/>
      <c r="CA142" s="173"/>
      <c r="CB142" s="336"/>
      <c r="CC142" s="173"/>
      <c r="CD142" s="336"/>
      <c r="CE142" s="338"/>
      <c r="CF142" s="174"/>
      <c r="CG142" s="157"/>
      <c r="CH142" s="158"/>
      <c r="CI142" s="158"/>
      <c r="CJ142" s="158"/>
      <c r="CK142" s="158"/>
      <c r="CL142" s="158"/>
      <c r="CM142" s="158"/>
      <c r="CN142" s="158"/>
      <c r="CO142" s="158"/>
      <c r="CP142" s="158"/>
      <c r="CQ142" s="158"/>
      <c r="CR142" s="158"/>
      <c r="CS142" s="159"/>
      <c r="CT142" s="165"/>
      <c r="CU142" s="166"/>
      <c r="CV142" s="184"/>
      <c r="CW142" s="188"/>
      <c r="CX142" s="189"/>
      <c r="CY142" s="189"/>
      <c r="CZ142" s="189"/>
      <c r="DA142" s="189"/>
      <c r="DB142" s="189"/>
      <c r="DC142" s="189"/>
      <c r="DD142" s="189"/>
      <c r="DE142" s="189"/>
      <c r="DF142" s="189"/>
      <c r="DG142" s="189"/>
      <c r="DH142" s="189"/>
      <c r="DI142" s="189"/>
      <c r="DJ142" s="189"/>
      <c r="DK142" s="190"/>
      <c r="DL142" s="172"/>
      <c r="DM142" s="173"/>
      <c r="DN142" s="336"/>
      <c r="DO142" s="173"/>
      <c r="DP142" s="336"/>
      <c r="DQ142" s="173"/>
      <c r="DR142" s="336"/>
      <c r="DS142" s="173"/>
      <c r="DT142" s="336"/>
      <c r="DU142" s="338"/>
      <c r="DV142" s="174"/>
      <c r="DW142" s="157"/>
      <c r="DX142" s="158"/>
      <c r="DY142" s="158"/>
      <c r="DZ142" s="158"/>
      <c r="EA142" s="158"/>
      <c r="EB142" s="158"/>
      <c r="EC142" s="158"/>
      <c r="ED142" s="158"/>
      <c r="EE142" s="158"/>
      <c r="EF142" s="158"/>
      <c r="EG142" s="158"/>
      <c r="EH142" s="158"/>
      <c r="EI142" s="159"/>
      <c r="EJ142" s="165"/>
      <c r="EK142" s="166"/>
      <c r="EL142" s="184"/>
      <c r="EM142" s="188"/>
      <c r="EN142" s="189"/>
      <c r="EO142" s="189"/>
      <c r="EP142" s="189"/>
      <c r="EQ142" s="189"/>
      <c r="ER142" s="189"/>
      <c r="ES142" s="189"/>
      <c r="ET142" s="189"/>
      <c r="EU142" s="189"/>
      <c r="EV142" s="189"/>
      <c r="EW142" s="189"/>
      <c r="EX142" s="189"/>
      <c r="EY142" s="189"/>
      <c r="EZ142" s="189"/>
      <c r="FA142" s="190"/>
      <c r="FB142" s="172"/>
      <c r="FC142" s="173"/>
      <c r="FD142" s="336"/>
      <c r="FE142" s="173"/>
      <c r="FF142" s="336"/>
      <c r="FG142" s="173"/>
      <c r="FH142" s="336"/>
      <c r="FI142" s="173"/>
      <c r="FJ142" s="336"/>
      <c r="FK142" s="338"/>
      <c r="FL142" s="174"/>
    </row>
    <row r="143" spans="1:169" ht="11.25" customHeight="1">
      <c r="A143" s="210" t="str">
        <f>AD135</f>
        <v>D</v>
      </c>
      <c r="B143" s="211"/>
      <c r="C143" s="357"/>
      <c r="D143" s="343"/>
      <c r="E143" s="343"/>
      <c r="F143" s="343"/>
      <c r="G143" s="343"/>
      <c r="H143" s="343"/>
      <c r="I143" s="343"/>
      <c r="J143" s="343"/>
      <c r="K143" s="343"/>
      <c r="L143" s="343"/>
      <c r="M143" s="215"/>
      <c r="N143" s="215"/>
      <c r="O143" s="215"/>
      <c r="P143" s="343"/>
      <c r="Q143" s="343"/>
      <c r="R143" s="343"/>
      <c r="S143" s="343"/>
      <c r="T143" s="343"/>
      <c r="U143" s="343"/>
      <c r="V143" s="343"/>
      <c r="W143" s="344"/>
      <c r="X143" s="220" t="str">
        <f>IF(AD137&lt;&gt;"",IF(AD137="W","L","W"),"")</f>
        <v/>
      </c>
      <c r="Y143" s="221"/>
      <c r="Z143" s="227" t="str">
        <f>IF(AD139&lt;&gt;"",IF(AD139="W","L","W"),"")</f>
        <v/>
      </c>
      <c r="AA143" s="221"/>
      <c r="AB143" s="227" t="str">
        <f>IF(AD141&lt;&gt;"",IF(AD141="W","L","W"),"")</f>
        <v/>
      </c>
      <c r="AC143" s="221"/>
      <c r="AD143" s="228"/>
      <c r="AE143" s="362"/>
      <c r="AF143" s="227" t="str">
        <f>IF($D133="1P",IF(L160=L162,IF(J160=J162,IF(H160&lt;&gt;"",IF(H160&gt;H162,"W","L"),""),IF(J160&gt;J162,"W","L")),IF(L160&gt;L162,"W","L")),IF(L160=L162,IF(J160=J162,IF(H160&lt;&gt;"",IF(H160&gt;H162,"W","L"),""),IF(J160&gt;J162,"W","L")),IF(L160&gt;L162,"W","L")))</f>
        <v/>
      </c>
      <c r="AG143" s="221"/>
      <c r="AH143" s="227" t="str">
        <f>IF($D133="1P",IF(Z164=Z166,IF(X164=X166,IF(V164&lt;&gt;"",IF(V164&gt;V166,"W","L"),""),IF(X164&gt;X166,"W","L")),IF(Z164&gt;Z166,"W","L")),IF(Z152=Z154,IF(X152=X154,IF(V152&lt;&gt;"",IF(V152&gt;V154,"W","L"),""),IF(X152&gt;X154,"W","L")),IF(Z152&gt;Z154,"W","L")))</f>
        <v/>
      </c>
      <c r="AI143" s="221"/>
      <c r="AJ143" s="227" t="str">
        <f>IF($D133="1P",IF(AN172=AN174,IF(AL172=AL174,IF(AJ172&lt;&gt;"",IF(AJ172&gt;AJ174,"W","L"),""),IF(AL172&gt;AL174,"W","L")),IF(AN172&gt;AN174,"W","L")),IF(AN160=AN162,IF(AL160=AL162,IF(AJ160&lt;&gt;"",IF(AJ160&gt;AJ162,"W","L"),""),IF(AL160&gt;AL162,"W","L")),IF(AN160&gt;AN162,"W","L")))</f>
        <v/>
      </c>
      <c r="AK143" s="221"/>
      <c r="AL143" s="239" t="str">
        <f>IF(OR(COUNTIF(X143:AJ143,"W"),COUNTIF(X143:AJ143,"L")),COUNTIF(X143:AJ143,"W")*2+COUNTIF(X143:AJ143,"L"),"")</f>
        <v/>
      </c>
      <c r="AM143" s="240"/>
      <c r="AN143" s="242" t="str">
        <f>IF(AL143&lt;&gt;"",RANK(AL143,AL137:AL149,0),"")</f>
        <v/>
      </c>
      <c r="AO143" s="243"/>
      <c r="AQ143" s="157"/>
      <c r="AR143" s="158"/>
      <c r="AS143" s="158"/>
      <c r="AT143" s="158"/>
      <c r="AU143" s="158"/>
      <c r="AV143" s="158"/>
      <c r="AW143" s="158"/>
      <c r="AX143" s="158"/>
      <c r="AY143" s="158"/>
      <c r="AZ143" s="158"/>
      <c r="BA143" s="158"/>
      <c r="BB143" s="158"/>
      <c r="BC143" s="159"/>
      <c r="BD143" s="165"/>
      <c r="BE143" s="166"/>
      <c r="BF143" s="175" t="str">
        <f>C158</f>
        <v>F</v>
      </c>
      <c r="BG143" s="177" t="str">
        <f>IF(VLOOKUP($BF143,$A137:$C149,3,FALSE)=0,"",CONCATENATE(VLOOKUP(VLOOKUP($BF143,$A137:$C149,3,FALSE),Players!$J:$N,4,FALSE)," ",VLOOKUP($BF143,$A137:$C149,3,FALSE)," ",IF(ISERROR(VLOOKUP(VLOOKUP($BF143,$A137:$C149,3,FALSE),Players!$J:$N,5,FALSE)),"()",CONCATENATE("(",VLOOKUP(VLOOKUP($BF143,$A137:$C149,3,FALSE),Players!$J:$N,5,FALSE),")"))))</f>
        <v/>
      </c>
      <c r="BH143" s="178"/>
      <c r="BI143" s="178"/>
      <c r="BJ143" s="178"/>
      <c r="BK143" s="178"/>
      <c r="BL143" s="178"/>
      <c r="BM143" s="178"/>
      <c r="BN143" s="178"/>
      <c r="BO143" s="178"/>
      <c r="BP143" s="178"/>
      <c r="BQ143" s="178"/>
      <c r="BR143" s="178"/>
      <c r="BS143" s="178"/>
      <c r="BT143" s="178"/>
      <c r="BU143" s="179"/>
      <c r="BV143" s="150" t="str">
        <f>IF(D158&lt;&gt;"",D158,"")</f>
        <v/>
      </c>
      <c r="BW143" s="151"/>
      <c r="BX143" s="288" t="str">
        <f>IF(F158&lt;&gt;"",F158,"")</f>
        <v/>
      </c>
      <c r="BY143" s="151"/>
      <c r="BZ143" s="288" t="str">
        <f>IF(H158&lt;&gt;"",H158,"")</f>
        <v/>
      </c>
      <c r="CA143" s="151"/>
      <c r="CB143" s="288" t="str">
        <f>IF(J158&lt;&gt;"",J158,"")</f>
        <v/>
      </c>
      <c r="CC143" s="151"/>
      <c r="CD143" s="288" t="str">
        <f>IF(L158&lt;&gt;"",L158,"")</f>
        <v/>
      </c>
      <c r="CE143" s="332"/>
      <c r="CF143" s="174" t="str">
        <f>IF($CF141&lt;&gt;"",IF(CF141="W","L","W"),"")</f>
        <v/>
      </c>
      <c r="CG143" s="157"/>
      <c r="CH143" s="158"/>
      <c r="CI143" s="158"/>
      <c r="CJ143" s="158"/>
      <c r="CK143" s="158"/>
      <c r="CL143" s="158"/>
      <c r="CM143" s="158"/>
      <c r="CN143" s="158"/>
      <c r="CO143" s="158"/>
      <c r="CP143" s="158"/>
      <c r="CQ143" s="158"/>
      <c r="CR143" s="158"/>
      <c r="CS143" s="159"/>
      <c r="CT143" s="165"/>
      <c r="CU143" s="166"/>
      <c r="CV143" s="175" t="str">
        <f>Q158</f>
        <v>G</v>
      </c>
      <c r="CW143" s="177" t="str">
        <f>IF(VLOOKUP($CV143,$A137:$C149,3,FALSE)=0,"",CONCATENATE(VLOOKUP(VLOOKUP($CV143,$A137:$C149,3,FALSE),Players!$J:$N,4,FALSE)," ",VLOOKUP($CV143,$A137:$C149,3,FALSE)," ",IF(ISERROR(VLOOKUP(VLOOKUP($CV143,$A137:$C149,3,FALSE),Players!$J:$N,5,FALSE)),"()",CONCATENATE("(",VLOOKUP(VLOOKUP($CV143,$A137:$C149,3,FALSE),Players!$J:$N,5,FALSE),")"))))</f>
        <v/>
      </c>
      <c r="CX143" s="178"/>
      <c r="CY143" s="178"/>
      <c r="CZ143" s="178"/>
      <c r="DA143" s="178"/>
      <c r="DB143" s="178"/>
      <c r="DC143" s="178"/>
      <c r="DD143" s="178"/>
      <c r="DE143" s="178"/>
      <c r="DF143" s="178"/>
      <c r="DG143" s="178"/>
      <c r="DH143" s="178"/>
      <c r="DI143" s="178"/>
      <c r="DJ143" s="178"/>
      <c r="DK143" s="179"/>
      <c r="DL143" s="150" t="str">
        <f>IF(R158&lt;&gt;"",R158,"")</f>
        <v/>
      </c>
      <c r="DM143" s="151"/>
      <c r="DN143" s="288" t="str">
        <f>IF(T158&lt;&gt;"",T158,"")</f>
        <v/>
      </c>
      <c r="DO143" s="151"/>
      <c r="DP143" s="288" t="str">
        <f>IF(V158&lt;&gt;"",V158,"")</f>
        <v/>
      </c>
      <c r="DQ143" s="151"/>
      <c r="DR143" s="288" t="str">
        <f>IF(X158&lt;&gt;"",X158,"")</f>
        <v/>
      </c>
      <c r="DS143" s="151"/>
      <c r="DT143" s="288" t="str">
        <f>IF(Z158&lt;&gt;"",Z158,"")</f>
        <v/>
      </c>
      <c r="DU143" s="332"/>
      <c r="DV143" s="174" t="str">
        <f>IF($DV141&lt;&gt;"",IF(DV141="W","L","W"),"")</f>
        <v/>
      </c>
      <c r="DW143" s="157"/>
      <c r="DX143" s="158"/>
      <c r="DY143" s="158"/>
      <c r="DZ143" s="158"/>
      <c r="EA143" s="158"/>
      <c r="EB143" s="158"/>
      <c r="EC143" s="158"/>
      <c r="ED143" s="158"/>
      <c r="EE143" s="158"/>
      <c r="EF143" s="158"/>
      <c r="EG143" s="158"/>
      <c r="EH143" s="158"/>
      <c r="EI143" s="159"/>
      <c r="EJ143" s="165"/>
      <c r="EK143" s="166"/>
      <c r="EL143" s="175" t="str">
        <f>AE158</f>
        <v>B</v>
      </c>
      <c r="EM143" s="177" t="str">
        <f>IF(VLOOKUP($EL143,$A137:$C149,3,FALSE)=0,"",CONCATENATE(VLOOKUP(VLOOKUP($EL143,$A137:$C149,3,FALSE),Players!$J:$N,4,FALSE)," ",VLOOKUP($EL143,$A137:$C149,3,FALSE)," ",IF(ISERROR(VLOOKUP(VLOOKUP($EL143,$A137:$C149,3,FALSE),Players!$J:$N,5,FALSE)),"()",CONCATENATE("(",VLOOKUP(VLOOKUP($EL143,$A137:$C149,3,FALSE),Players!$J:$N,5,FALSE),")"))))</f>
        <v/>
      </c>
      <c r="EN143" s="178"/>
      <c r="EO143" s="178"/>
      <c r="EP143" s="178"/>
      <c r="EQ143" s="178"/>
      <c r="ER143" s="178"/>
      <c r="ES143" s="178"/>
      <c r="ET143" s="178"/>
      <c r="EU143" s="178"/>
      <c r="EV143" s="178"/>
      <c r="EW143" s="178"/>
      <c r="EX143" s="178"/>
      <c r="EY143" s="178"/>
      <c r="EZ143" s="178"/>
      <c r="FA143" s="179"/>
      <c r="FB143" s="150" t="str">
        <f>IF(AF158&lt;&gt;"",AF158,"")</f>
        <v/>
      </c>
      <c r="FC143" s="151"/>
      <c r="FD143" s="288" t="str">
        <f>IF(AH158&lt;&gt;"",AH158,"")</f>
        <v/>
      </c>
      <c r="FE143" s="151"/>
      <c r="FF143" s="288" t="str">
        <f>IF(AJ158&lt;&gt;"",AJ158,"")</f>
        <v/>
      </c>
      <c r="FG143" s="151"/>
      <c r="FH143" s="288" t="str">
        <f>IF(AL158&lt;&gt;"",AL158,"")</f>
        <v/>
      </c>
      <c r="FI143" s="151"/>
      <c r="FJ143" s="288" t="str">
        <f>IF(AN158&lt;&gt;"",AN158,"")</f>
        <v/>
      </c>
      <c r="FK143" s="332"/>
      <c r="FL143" s="174" t="str">
        <f>IF($FL141&lt;&gt;"",IF(FL141="W","L","W"),"")</f>
        <v/>
      </c>
    </row>
    <row r="144" spans="1:169" ht="11.25" customHeight="1" thickBot="1">
      <c r="A144" s="212"/>
      <c r="B144" s="213"/>
      <c r="C144" s="218"/>
      <c r="D144" s="218"/>
      <c r="E144" s="218"/>
      <c r="F144" s="218"/>
      <c r="G144" s="218"/>
      <c r="H144" s="218"/>
      <c r="I144" s="218"/>
      <c r="J144" s="218"/>
      <c r="K144" s="218"/>
      <c r="L144" s="218"/>
      <c r="M144" s="218"/>
      <c r="N144" s="218"/>
      <c r="O144" s="218"/>
      <c r="P144" s="218"/>
      <c r="Q144" s="218"/>
      <c r="R144" s="218"/>
      <c r="S144" s="218"/>
      <c r="T144" s="218"/>
      <c r="U144" s="218"/>
      <c r="V144" s="218"/>
      <c r="W144" s="219"/>
      <c r="X144" s="232"/>
      <c r="Y144" s="233"/>
      <c r="Z144" s="234"/>
      <c r="AA144" s="233"/>
      <c r="AB144" s="234"/>
      <c r="AC144" s="233"/>
      <c r="AD144" s="363"/>
      <c r="AE144" s="364"/>
      <c r="AF144" s="234"/>
      <c r="AG144" s="233"/>
      <c r="AH144" s="234"/>
      <c r="AI144" s="233"/>
      <c r="AJ144" s="234"/>
      <c r="AK144" s="233"/>
      <c r="AL144" s="241"/>
      <c r="AM144" s="240"/>
      <c r="AN144" s="258"/>
      <c r="AO144" s="243"/>
      <c r="AQ144" s="160"/>
      <c r="AR144" s="161"/>
      <c r="AS144" s="161"/>
      <c r="AT144" s="161"/>
      <c r="AU144" s="161"/>
      <c r="AV144" s="161"/>
      <c r="AW144" s="161"/>
      <c r="AX144" s="161"/>
      <c r="AY144" s="161"/>
      <c r="AZ144" s="161"/>
      <c r="BA144" s="161"/>
      <c r="BB144" s="161"/>
      <c r="BC144" s="162"/>
      <c r="BD144" s="167"/>
      <c r="BE144" s="168"/>
      <c r="BF144" s="176"/>
      <c r="BG144" s="180"/>
      <c r="BH144" s="181"/>
      <c r="BI144" s="181"/>
      <c r="BJ144" s="181"/>
      <c r="BK144" s="181"/>
      <c r="BL144" s="181"/>
      <c r="BM144" s="181"/>
      <c r="BN144" s="181"/>
      <c r="BO144" s="181"/>
      <c r="BP144" s="181"/>
      <c r="BQ144" s="181"/>
      <c r="BR144" s="181"/>
      <c r="BS144" s="181"/>
      <c r="BT144" s="181"/>
      <c r="BU144" s="182"/>
      <c r="BV144" s="152"/>
      <c r="BW144" s="153"/>
      <c r="BX144" s="333"/>
      <c r="BY144" s="153"/>
      <c r="BZ144" s="333"/>
      <c r="CA144" s="153"/>
      <c r="CB144" s="333"/>
      <c r="CC144" s="153"/>
      <c r="CD144" s="333"/>
      <c r="CE144" s="334"/>
      <c r="CF144" s="349"/>
      <c r="CG144" s="160"/>
      <c r="CH144" s="161"/>
      <c r="CI144" s="161"/>
      <c r="CJ144" s="161"/>
      <c r="CK144" s="161"/>
      <c r="CL144" s="161"/>
      <c r="CM144" s="161"/>
      <c r="CN144" s="161"/>
      <c r="CO144" s="161"/>
      <c r="CP144" s="161"/>
      <c r="CQ144" s="161"/>
      <c r="CR144" s="161"/>
      <c r="CS144" s="162"/>
      <c r="CT144" s="167"/>
      <c r="CU144" s="168"/>
      <c r="CV144" s="176"/>
      <c r="CW144" s="180"/>
      <c r="CX144" s="181"/>
      <c r="CY144" s="181"/>
      <c r="CZ144" s="181"/>
      <c r="DA144" s="181"/>
      <c r="DB144" s="181"/>
      <c r="DC144" s="181"/>
      <c r="DD144" s="181"/>
      <c r="DE144" s="181"/>
      <c r="DF144" s="181"/>
      <c r="DG144" s="181"/>
      <c r="DH144" s="181"/>
      <c r="DI144" s="181"/>
      <c r="DJ144" s="181"/>
      <c r="DK144" s="182"/>
      <c r="DL144" s="152"/>
      <c r="DM144" s="153"/>
      <c r="DN144" s="333"/>
      <c r="DO144" s="153"/>
      <c r="DP144" s="333"/>
      <c r="DQ144" s="153"/>
      <c r="DR144" s="333"/>
      <c r="DS144" s="153"/>
      <c r="DT144" s="333"/>
      <c r="DU144" s="334"/>
      <c r="DV144" s="174"/>
      <c r="DW144" s="160"/>
      <c r="DX144" s="161"/>
      <c r="DY144" s="161"/>
      <c r="DZ144" s="161"/>
      <c r="EA144" s="161"/>
      <c r="EB144" s="161"/>
      <c r="EC144" s="161"/>
      <c r="ED144" s="161"/>
      <c r="EE144" s="161"/>
      <c r="EF144" s="161"/>
      <c r="EG144" s="161"/>
      <c r="EH144" s="161"/>
      <c r="EI144" s="162"/>
      <c r="EJ144" s="167"/>
      <c r="EK144" s="168"/>
      <c r="EL144" s="176"/>
      <c r="EM144" s="180"/>
      <c r="EN144" s="181"/>
      <c r="EO144" s="181"/>
      <c r="EP144" s="181"/>
      <c r="EQ144" s="181"/>
      <c r="ER144" s="181"/>
      <c r="ES144" s="181"/>
      <c r="ET144" s="181"/>
      <c r="EU144" s="181"/>
      <c r="EV144" s="181"/>
      <c r="EW144" s="181"/>
      <c r="EX144" s="181"/>
      <c r="EY144" s="181"/>
      <c r="EZ144" s="181"/>
      <c r="FA144" s="182"/>
      <c r="FB144" s="152"/>
      <c r="FC144" s="153"/>
      <c r="FD144" s="333"/>
      <c r="FE144" s="153"/>
      <c r="FF144" s="333"/>
      <c r="FG144" s="153"/>
      <c r="FH144" s="333"/>
      <c r="FI144" s="153"/>
      <c r="FJ144" s="333"/>
      <c r="FK144" s="334"/>
      <c r="FL144" s="174"/>
    </row>
    <row r="145" spans="1:169" ht="11.25" customHeight="1">
      <c r="A145" s="210" t="str">
        <f>AF135</f>
        <v>E</v>
      </c>
      <c r="B145" s="211"/>
      <c r="C145" s="357"/>
      <c r="D145" s="343"/>
      <c r="E145" s="343"/>
      <c r="F145" s="343"/>
      <c r="G145" s="343"/>
      <c r="H145" s="343"/>
      <c r="I145" s="343"/>
      <c r="J145" s="343"/>
      <c r="K145" s="343"/>
      <c r="L145" s="343"/>
      <c r="M145" s="215"/>
      <c r="N145" s="215"/>
      <c r="O145" s="215"/>
      <c r="P145" s="343"/>
      <c r="Q145" s="343"/>
      <c r="R145" s="343"/>
      <c r="S145" s="343"/>
      <c r="T145" s="343"/>
      <c r="U145" s="343"/>
      <c r="V145" s="343"/>
      <c r="W145" s="344"/>
      <c r="X145" s="220" t="str">
        <f>IF(AF137&lt;&gt;"",IF(AF137="W","L","W"),"")</f>
        <v/>
      </c>
      <c r="Y145" s="221"/>
      <c r="Z145" s="227" t="str">
        <f>IF(AF139&lt;&gt;"",IF(AF139="W","L","W"),"")</f>
        <v/>
      </c>
      <c r="AA145" s="221"/>
      <c r="AB145" s="227" t="str">
        <f>IF(AF141&lt;&gt;"",IF(AF141="W","L","W"),"")</f>
        <v/>
      </c>
      <c r="AC145" s="221"/>
      <c r="AD145" s="227" t="str">
        <f>IF(AF143&lt;&gt;"",IF(AF143="W","L","W"),"")</f>
        <v/>
      </c>
      <c r="AE145" s="221"/>
      <c r="AF145" s="228"/>
      <c r="AG145" s="362"/>
      <c r="AH145" s="227" t="str">
        <f>IF($D133="1P",IF(AN176=AN178,IF(AL176=AL178,IF(AJ176&lt;&gt;"",IF(AJ176&gt;AJ178,"W","L"),""),IF(AL176&gt;AL178,"W","L")),IF(AN176&gt;AN178,"W","L")),IF(AN164=AN166,IF(AL164=AL166,IF(AJ164&lt;&gt;"",IF(AJ164&gt;AJ166,"W","L"),""),IF(AL164&gt;AL166,"W","L")),IF(AN164&gt;AN166,"W","L")))</f>
        <v/>
      </c>
      <c r="AI145" s="221"/>
      <c r="AJ145" s="227" t="str">
        <f>IF($D133="1P",IF(Z152=Z154,IF(X152=X154,IF(V152&lt;&gt;"",IF(V152&gt;V154,"W","L"),""),IF(X152&gt;X154,"W","L")),IF(Z152&gt;Z154,"W","L")),IF(AN172=AN174,IF(AL172=AL174,IF(AJ172&lt;&gt;"",IF(AJ172&gt;AJ174,"W","L"),""),IF(AL172&gt;AL174,"W","L")),IF(AN172&gt;AN174,"W","L")))</f>
        <v/>
      </c>
      <c r="AK145" s="221"/>
      <c r="AL145" s="239" t="str">
        <f>IF(OR(COUNTIF(X145:AJ145,"W"),COUNTIF(X145:AJ145,"L")),COUNTIF(X145:AJ145,"W")*2+COUNTIF(X145:AJ145,"L"),"")</f>
        <v/>
      </c>
      <c r="AM145" s="240"/>
      <c r="AN145" s="242" t="str">
        <f>IF(AL145&lt;&gt;"",RANK(AL145,AL137:AL149,0),"")</f>
        <v/>
      </c>
      <c r="AO145" s="243"/>
      <c r="AQ145" s="126"/>
      <c r="AR145" s="126"/>
      <c r="AS145" s="126"/>
      <c r="AT145" s="126"/>
      <c r="AU145" s="126"/>
      <c r="AV145" s="126"/>
      <c r="AW145" s="126"/>
      <c r="AX145" s="126"/>
      <c r="AY145" s="126"/>
      <c r="AZ145" s="126"/>
      <c r="BA145" s="126"/>
      <c r="BB145" s="126"/>
      <c r="BC145" s="126"/>
      <c r="BV145" s="169" t="str">
        <f>IF(CF141&lt;&gt;"",IF(AND(AND(BV141&gt;-1,BV143&gt;-1),OR(BV141&gt;10,BV143&gt;10),ABS(BV141-BV143)&gt;1,IF(OR(BV141&gt;11,BV143&gt;11),ABS(BV141-BV143)=2,TRUE),BV141=INT(BV141),BV143=INT(BV143)),"","Error"),"")</f>
        <v/>
      </c>
      <c r="BW145" s="169"/>
      <c r="BX145" s="169" t="str">
        <f>IF(CF141&lt;&gt;"",IF(AND(AND(BX141&gt;-1,BX143&gt;-1),OR(BX141&gt;10,BX143&gt;10),ABS(BX141-BX143)&gt;1,IF(OR(BX141&gt;11,BX143&gt;11),ABS(BX141-BX143)=2,TRUE),BX141=INT(BX141),BX143=INT(BX143)),"","Error"),"")</f>
        <v/>
      </c>
      <c r="BY145" s="169"/>
      <c r="BZ145" s="169" t="str">
        <f>IF(CF141&lt;&gt;"",IF(AND(AND(BZ141&gt;-1,BZ143&gt;-1),OR(BZ141&gt;10,BZ143&gt;10),ABS(BZ141-BZ143)&gt;1,IF(OR(BZ141&gt;11,BZ143&gt;11),ABS(BZ141-BZ143)=2,TRUE),BZ141=INT(BZ141),BZ143=INT(BZ143)),"","Error"),"")</f>
        <v/>
      </c>
      <c r="CA145" s="169"/>
      <c r="CB145" s="169" t="str">
        <f>IF(AND(CF141&lt;&gt;"",CB141&lt;&gt;""),IF(AND(AND(CB141&gt;-1,CB143&gt;-1),OR(CB141&gt;10,CB143&gt;10),ABS(CB141-CB143)&gt;1,IF(OR(CB141&gt;11,CB143&gt;11),ABS(CB141-CB143)=2,TRUE),CB141=INT(CB141),CB143=INT(CB143)),"","Error"),"")</f>
        <v/>
      </c>
      <c r="CC145" s="169"/>
      <c r="CD145" s="169" t="str">
        <f>IF(AND(CF141&lt;&gt;"",CD141&lt;&gt;""),IF(AND(AND(CD141&gt;-1,CD143&gt;-1),OR(CD141&gt;10,CD143&gt;10),ABS(CD141-CD143)&gt;1,IF(OR(CD141&gt;11,CD143&gt;11),ABS(CD141-CD143)=2,TRUE),CD141=INT(CD141),CD143=INT(CD143)),"","Error"),"")</f>
        <v/>
      </c>
      <c r="CE145" s="169"/>
      <c r="CG145" s="126"/>
      <c r="CH145" s="126"/>
      <c r="CI145" s="126"/>
      <c r="CJ145" s="126"/>
      <c r="CK145" s="126"/>
      <c r="CL145" s="126"/>
      <c r="CM145" s="126"/>
      <c r="CN145" s="126"/>
      <c r="CO145" s="126"/>
      <c r="CP145" s="126"/>
      <c r="CQ145" s="126"/>
      <c r="CR145" s="126"/>
      <c r="CS145" s="126"/>
      <c r="DL145" s="169" t="str">
        <f>IF(DV141&lt;&gt;"",IF(AND(AND(DL141&gt;-1,DL143&gt;-1),OR(DL141&gt;10,DL143&gt;10),ABS(DL141-DL143)&gt;1,IF(OR(DL141&gt;11,DL143&gt;11),ABS(DL141-DL143)=2,TRUE),DL141=INT(DL141),DL143=INT(DL143)),"","Error"),"")</f>
        <v/>
      </c>
      <c r="DM145" s="169"/>
      <c r="DN145" s="169" t="str">
        <f>IF(DV141&lt;&gt;"",IF(AND(AND(DN141&gt;-1,DN143&gt;-1),OR(DN141&gt;10,DN143&gt;10),ABS(DN141-DN143)&gt;1,IF(OR(DN141&gt;11,DN143&gt;11),ABS(DN141-DN143)=2,TRUE),DN141=INT(DN141),DN143=INT(DN143)),"","Error"),"")</f>
        <v/>
      </c>
      <c r="DO145" s="169"/>
      <c r="DP145" s="169" t="str">
        <f>IF(DV141&lt;&gt;"",IF(AND(AND(DP141&gt;-1,DP143&gt;-1),OR(DP141&gt;10,DP143&gt;10),ABS(DP141-DP143)&gt;1,IF(OR(DP141&gt;11,DP143&gt;11),ABS(DP141-DP143)=2,TRUE),DP141=INT(DP141),DP143=INT(DP143)),"","Error"),"")</f>
        <v/>
      </c>
      <c r="DQ145" s="169"/>
      <c r="DR145" s="169" t="str">
        <f>IF(AND(DV141&lt;&gt;"",DR141&lt;&gt;""),IF(AND(AND(DR141&gt;-1,DR143&gt;-1),OR(DR141&gt;10,DR143&gt;10),ABS(DR141-DR143)&gt;1,IF(OR(DR141&gt;11,DR143&gt;11),ABS(DR141-DR143)=2,TRUE),DR141=INT(DR141),DR143=INT(DR143)),"","Error"),"")</f>
        <v/>
      </c>
      <c r="DS145" s="169"/>
      <c r="DT145" s="169" t="str">
        <f>IF(AND(DV141&lt;&gt;"",DT141&lt;&gt;""),IF(AND(AND(DT141&gt;-1,DT143&gt;-1),OR(DT141&gt;10,DT143&gt;10),ABS(DT141-DT143)&gt;1,IF(OR(DT141&gt;11,DT143&gt;11),ABS(DT141-DT143)=2,TRUE),DT141=INT(DT141),DT143=INT(DT143)),"","Error"),"")</f>
        <v/>
      </c>
      <c r="DU145" s="169"/>
      <c r="DW145" s="126"/>
      <c r="DX145" s="126"/>
      <c r="DY145" s="126"/>
      <c r="DZ145" s="126"/>
      <c r="EA145" s="126"/>
      <c r="EB145" s="126"/>
      <c r="EC145" s="126"/>
      <c r="ED145" s="126"/>
      <c r="EE145" s="126"/>
      <c r="EF145" s="126"/>
      <c r="EG145" s="126"/>
      <c r="EH145" s="126"/>
      <c r="EI145" s="126"/>
      <c r="FB145" s="169" t="str">
        <f>IF(FL141&lt;&gt;"",IF(AND(AND(FB141&gt;-1,FB143&gt;-1),OR(FB141&gt;10,FB143&gt;10),ABS(FB141-FB143)&gt;1,IF(OR(FB141&gt;11,FB143&gt;11),ABS(FB141-FB143)=2,TRUE),FB141=INT(FB141),FB143=INT(FB143)),"","Error"),"")</f>
        <v/>
      </c>
      <c r="FC145" s="169"/>
      <c r="FD145" s="169" t="str">
        <f>IF(FL141&lt;&gt;"",IF(AND(AND(FD141&gt;-1,FD143&gt;-1),OR(FD141&gt;10,FD143&gt;10),ABS(FD141-FD143)&gt;1,IF(OR(FD141&gt;11,FD143&gt;11),ABS(FD141-FD143)=2,TRUE),FD141=INT(FD141),FD143=INT(FD143)),"","Error"),"")</f>
        <v/>
      </c>
      <c r="FE145" s="169"/>
      <c r="FF145" s="169" t="str">
        <f>IF(FL141&lt;&gt;"",IF(AND(AND(FF141&gt;-1,FF143&gt;-1),OR(FF141&gt;10,FF143&gt;10),ABS(FF141-FF143)&gt;1,IF(OR(FF141&gt;11,FF143&gt;11),ABS(FF141-FF143)=2,TRUE),FF141=INT(FF141),FF143=INT(FF143)),"","Error"),"")</f>
        <v/>
      </c>
      <c r="FG145" s="169"/>
      <c r="FH145" s="169" t="str">
        <f>IF(AND(FL141&lt;&gt;"",FH141&lt;&gt;""),IF(AND(AND(FH141&gt;-1,FH143&gt;-1),OR(FH141&gt;10,FH143&gt;10),ABS(FH141-FH143)&gt;1,IF(OR(FH141&gt;11,FH143&gt;11),ABS(FH141-FH143)=2,TRUE),FH141=INT(FH141),FH143=INT(FH143)),"","Error"),"")</f>
        <v/>
      </c>
      <c r="FI145" s="169"/>
      <c r="FJ145" s="169" t="str">
        <f>IF(AND(FL141&lt;&gt;"",FJ141&lt;&gt;""),IF(AND(AND(FJ141&gt;-1,FJ143&gt;-1),OR(FJ141&gt;10,FJ143&gt;10),ABS(FJ141-FJ143)&gt;1,IF(OR(FJ141&gt;11,FJ143&gt;11),ABS(FJ141-FJ143)=2,TRUE),FJ141=INT(FJ141),FJ143=INT(FJ143)),"","Error"),"")</f>
        <v/>
      </c>
      <c r="FK145" s="169"/>
    </row>
    <row r="146" spans="1:169" ht="11.25" customHeight="1">
      <c r="A146" s="212"/>
      <c r="B146" s="213"/>
      <c r="C146" s="218"/>
      <c r="D146" s="218"/>
      <c r="E146" s="218"/>
      <c r="F146" s="218"/>
      <c r="G146" s="218"/>
      <c r="H146" s="218"/>
      <c r="I146" s="218"/>
      <c r="J146" s="218"/>
      <c r="K146" s="218"/>
      <c r="L146" s="218"/>
      <c r="M146" s="218"/>
      <c r="N146" s="218"/>
      <c r="O146" s="218"/>
      <c r="P146" s="218"/>
      <c r="Q146" s="218"/>
      <c r="R146" s="218"/>
      <c r="S146" s="218"/>
      <c r="T146" s="218"/>
      <c r="U146" s="218"/>
      <c r="V146" s="218"/>
      <c r="W146" s="219"/>
      <c r="X146" s="232"/>
      <c r="Y146" s="233"/>
      <c r="Z146" s="234"/>
      <c r="AA146" s="233"/>
      <c r="AB146" s="234"/>
      <c r="AC146" s="233"/>
      <c r="AD146" s="234"/>
      <c r="AE146" s="233"/>
      <c r="AF146" s="363"/>
      <c r="AG146" s="364"/>
      <c r="AH146" s="234"/>
      <c r="AI146" s="233"/>
      <c r="AJ146" s="234"/>
      <c r="AK146" s="233"/>
      <c r="AL146" s="241"/>
      <c r="AM146" s="240"/>
      <c r="AN146" s="258"/>
      <c r="AO146" s="243"/>
      <c r="AQ146" s="126"/>
      <c r="AR146" s="126"/>
      <c r="AS146" s="126"/>
      <c r="AT146" s="126"/>
      <c r="AU146" s="126"/>
      <c r="AV146" s="126"/>
      <c r="AW146" s="126"/>
      <c r="AX146" s="126"/>
      <c r="AY146" s="126"/>
      <c r="AZ146" s="126"/>
      <c r="BA146" s="126"/>
      <c r="BB146" s="126"/>
      <c r="BC146" s="126"/>
      <c r="CG146" s="126"/>
      <c r="CH146" s="126"/>
      <c r="CI146" s="126"/>
      <c r="CJ146" s="126"/>
      <c r="CK146" s="126"/>
      <c r="CL146" s="126"/>
      <c r="CM146" s="126"/>
      <c r="CN146" s="126"/>
      <c r="CO146" s="126"/>
      <c r="CP146" s="126"/>
      <c r="CQ146" s="126"/>
      <c r="CR146" s="126"/>
      <c r="CS146" s="126"/>
      <c r="DW146" s="126"/>
      <c r="DX146" s="126"/>
      <c r="DY146" s="126"/>
      <c r="DZ146" s="126"/>
      <c r="EA146" s="126"/>
      <c r="EB146" s="126"/>
      <c r="EC146" s="126"/>
      <c r="ED146" s="126"/>
      <c r="EE146" s="126"/>
      <c r="EF146" s="126"/>
      <c r="EG146" s="126"/>
      <c r="EH146" s="126"/>
      <c r="EI146" s="126"/>
    </row>
    <row r="147" spans="1:169" ht="11.25" customHeight="1">
      <c r="A147" s="210" t="str">
        <f>AH135</f>
        <v>F</v>
      </c>
      <c r="B147" s="211"/>
      <c r="C147" s="357"/>
      <c r="D147" s="343"/>
      <c r="E147" s="343"/>
      <c r="F147" s="343"/>
      <c r="G147" s="343"/>
      <c r="H147" s="343"/>
      <c r="I147" s="343"/>
      <c r="J147" s="343"/>
      <c r="K147" s="343"/>
      <c r="L147" s="343"/>
      <c r="M147" s="215"/>
      <c r="N147" s="215"/>
      <c r="O147" s="215"/>
      <c r="P147" s="343"/>
      <c r="Q147" s="343"/>
      <c r="R147" s="343"/>
      <c r="S147" s="343"/>
      <c r="T147" s="343"/>
      <c r="U147" s="343"/>
      <c r="V147" s="343"/>
      <c r="W147" s="344"/>
      <c r="X147" s="220" t="str">
        <f>IF(AH137&lt;&gt;"",IF(AH137="W","L","W"),"")</f>
        <v/>
      </c>
      <c r="Y147" s="221"/>
      <c r="Z147" s="227" t="str">
        <f>IF(AH139&lt;&gt;"",IF(AH139="W","L","W"),"")</f>
        <v/>
      </c>
      <c r="AA147" s="221"/>
      <c r="AB147" s="227" t="str">
        <f>IF(AH141&lt;&gt;"",IF(AH141="W","L","W"),"")</f>
        <v/>
      </c>
      <c r="AC147" s="221"/>
      <c r="AD147" s="227" t="str">
        <f>IF(AH143&lt;&gt;"",IF(AH143="W","L","W"),"")</f>
        <v/>
      </c>
      <c r="AE147" s="221"/>
      <c r="AF147" s="227" t="str">
        <f>IF(AH145&lt;&gt;"",IF(AH145="W","L","W"),"")</f>
        <v/>
      </c>
      <c r="AG147" s="221"/>
      <c r="AH147" s="228"/>
      <c r="AI147" s="229"/>
      <c r="AJ147" s="227" t="str">
        <f>IF($D133="1P",IF(AN164=AN166,IF(AL164=AL166,IF(AJ164&lt;&gt;"",IF(AJ164&gt;AJ166,"W","L"),""),IF(AL164&gt;AL166,"W","L")),IF(AN164&gt;AN166,"W","L")),IF(AN152=AN154,IF(AL152=AL154,IF(AJ152&lt;&gt;"",IF(AJ152&gt;AJ154,"W","L"),""),IF(AL152&gt;AL154,"W","L")),IF(AN152&gt;AN154,"W","L")))</f>
        <v/>
      </c>
      <c r="AK147" s="221"/>
      <c r="AL147" s="353" t="str">
        <f>IF(OR(COUNTIF(X147:AJ147,"W"),COUNTIF(X147:AJ147,"L")),COUNTIF(X147:AJ147,"W")*2+COUNTIF(X147:AJ147,"L"),"")</f>
        <v/>
      </c>
      <c r="AM147" s="354"/>
      <c r="AN147" s="355" t="str">
        <f>IF(AL147&lt;&gt;"",RANK(AL147,AL137:AL149,0),"")</f>
        <v/>
      </c>
      <c r="AO147" s="356"/>
      <c r="AQ147" s="127"/>
      <c r="AR147" s="127"/>
      <c r="AS147" s="127"/>
      <c r="AT147" s="127"/>
      <c r="AU147" s="127"/>
      <c r="AV147" s="127"/>
      <c r="AW147" s="127"/>
      <c r="AX147" s="127"/>
      <c r="AY147" s="127"/>
      <c r="AZ147" s="127"/>
      <c r="BA147" s="127"/>
      <c r="BB147" s="127"/>
      <c r="BC147" s="127"/>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G147" s="127"/>
      <c r="CH147" s="127"/>
      <c r="CI147" s="127"/>
      <c r="CJ147" s="127"/>
      <c r="CK147" s="127"/>
      <c r="CL147" s="127"/>
      <c r="CM147" s="127"/>
      <c r="CN147" s="127"/>
      <c r="CO147" s="127"/>
      <c r="CP147" s="127"/>
      <c r="CQ147" s="127"/>
      <c r="CR147" s="127"/>
      <c r="CS147" s="127"/>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W147" s="127"/>
      <c r="DX147" s="127"/>
      <c r="DY147" s="127"/>
      <c r="DZ147" s="127"/>
      <c r="EA147" s="127"/>
      <c r="EB147" s="127"/>
      <c r="EC147" s="127"/>
      <c r="ED147" s="127"/>
      <c r="EE147" s="127"/>
      <c r="EF147" s="127"/>
      <c r="EG147" s="127"/>
      <c r="EH147" s="127"/>
      <c r="EI147" s="127"/>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row>
    <row r="148" spans="1:169" ht="11.25" customHeight="1">
      <c r="A148" s="212"/>
      <c r="B148" s="213"/>
      <c r="C148" s="218"/>
      <c r="D148" s="218"/>
      <c r="E148" s="218"/>
      <c r="F148" s="218"/>
      <c r="G148" s="218"/>
      <c r="H148" s="218"/>
      <c r="I148" s="218"/>
      <c r="J148" s="218"/>
      <c r="K148" s="218"/>
      <c r="L148" s="218"/>
      <c r="M148" s="218"/>
      <c r="N148" s="218"/>
      <c r="O148" s="218"/>
      <c r="P148" s="218"/>
      <c r="Q148" s="218"/>
      <c r="R148" s="218"/>
      <c r="S148" s="218"/>
      <c r="T148" s="218"/>
      <c r="U148" s="218"/>
      <c r="V148" s="218"/>
      <c r="W148" s="219"/>
      <c r="X148" s="232"/>
      <c r="Y148" s="233"/>
      <c r="Z148" s="234"/>
      <c r="AA148" s="233"/>
      <c r="AB148" s="234"/>
      <c r="AC148" s="233"/>
      <c r="AD148" s="234"/>
      <c r="AE148" s="233"/>
      <c r="AF148" s="234"/>
      <c r="AG148" s="233"/>
      <c r="AH148" s="235"/>
      <c r="AI148" s="236"/>
      <c r="AJ148" s="234"/>
      <c r="AK148" s="233"/>
      <c r="AL148" s="358"/>
      <c r="AM148" s="359"/>
      <c r="AN148" s="258"/>
      <c r="AO148" s="243"/>
      <c r="AQ148" s="128"/>
      <c r="AR148" s="128"/>
      <c r="AS148" s="128"/>
      <c r="AT148" s="128"/>
      <c r="AU148" s="128"/>
      <c r="AV148" s="128"/>
      <c r="AW148" s="128"/>
      <c r="AX148" s="128"/>
      <c r="AY148" s="128"/>
      <c r="AZ148" s="128"/>
      <c r="BA148" s="128"/>
      <c r="BB148" s="128"/>
      <c r="BC148" s="128"/>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G148" s="128"/>
      <c r="CH148" s="128"/>
      <c r="CI148" s="128"/>
      <c r="CJ148" s="128"/>
      <c r="CK148" s="128"/>
      <c r="CL148" s="128"/>
      <c r="CM148" s="128"/>
      <c r="CN148" s="128"/>
      <c r="CO148" s="128"/>
      <c r="CP148" s="128"/>
      <c r="CQ148" s="128"/>
      <c r="CR148" s="128"/>
      <c r="CS148" s="128"/>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W148" s="128"/>
      <c r="DX148" s="128"/>
      <c r="DY148" s="128"/>
      <c r="DZ148" s="128"/>
      <c r="EA148" s="128"/>
      <c r="EB148" s="128"/>
      <c r="EC148" s="128"/>
      <c r="ED148" s="128"/>
      <c r="EE148" s="128"/>
      <c r="EF148" s="128"/>
      <c r="EG148" s="128"/>
      <c r="EH148" s="128"/>
      <c r="EI148" s="128"/>
      <c r="EJ148" s="41"/>
      <c r="EK148" s="41"/>
      <c r="EL148" s="41"/>
      <c r="EM148" s="41"/>
      <c r="EN148" s="41"/>
      <c r="EO148" s="41"/>
      <c r="EP148" s="41"/>
      <c r="EQ148" s="41"/>
      <c r="ER148" s="41"/>
      <c r="ES148" s="41"/>
      <c r="ET148" s="41"/>
      <c r="EU148" s="41"/>
      <c r="EV148" s="41"/>
      <c r="EW148" s="41"/>
      <c r="EX148" s="41"/>
      <c r="EY148" s="41"/>
      <c r="EZ148" s="41"/>
      <c r="FA148" s="41"/>
      <c r="FB148" s="41"/>
      <c r="FC148" s="41"/>
      <c r="FD148" s="41"/>
      <c r="FE148" s="41"/>
      <c r="FF148" s="41"/>
      <c r="FG148" s="41"/>
      <c r="FH148" s="41"/>
      <c r="FI148" s="41"/>
      <c r="FJ148" s="41"/>
      <c r="FK148" s="41"/>
    </row>
    <row r="149" spans="1:169" ht="11.25" customHeight="1">
      <c r="A149" s="210" t="str">
        <f>AJ135</f>
        <v>G</v>
      </c>
      <c r="B149" s="211"/>
      <c r="C149" s="357"/>
      <c r="D149" s="343"/>
      <c r="E149" s="343"/>
      <c r="F149" s="343"/>
      <c r="G149" s="343"/>
      <c r="H149" s="343"/>
      <c r="I149" s="343"/>
      <c r="J149" s="343"/>
      <c r="K149" s="343"/>
      <c r="L149" s="343"/>
      <c r="M149" s="215"/>
      <c r="N149" s="215"/>
      <c r="O149" s="215"/>
      <c r="P149" s="343"/>
      <c r="Q149" s="343"/>
      <c r="R149" s="343"/>
      <c r="S149" s="343"/>
      <c r="T149" s="343"/>
      <c r="U149" s="343"/>
      <c r="V149" s="343"/>
      <c r="W149" s="344"/>
      <c r="X149" s="220" t="str">
        <f>IF(AJ137&lt;&gt;"",IF(AJ137="W","L","W"),"")</f>
        <v/>
      </c>
      <c r="Y149" s="221"/>
      <c r="Z149" s="227" t="str">
        <f>IF(AJ139&lt;&gt;"",IF(AJ139="W","L","W"),"")</f>
        <v/>
      </c>
      <c r="AA149" s="221"/>
      <c r="AB149" s="227" t="str">
        <f>IF(AJ141&lt;&gt;"",IF(AJ141="W","L","W"),"")</f>
        <v/>
      </c>
      <c r="AC149" s="221"/>
      <c r="AD149" s="227" t="str">
        <f>IF(AJ143&lt;&gt;"",IF(AJ143="W","L","W"),"")</f>
        <v/>
      </c>
      <c r="AE149" s="221"/>
      <c r="AF149" s="227" t="str">
        <f>IF(AJ145&lt;&gt;"",IF(AJ145="W","L","W"),"")</f>
        <v/>
      </c>
      <c r="AG149" s="221"/>
      <c r="AH149" s="227" t="str">
        <f>IF(AJ147&lt;&gt;"",IF(AJ147="W","L","W"),"")</f>
        <v/>
      </c>
      <c r="AI149" s="221"/>
      <c r="AJ149" s="228"/>
      <c r="AK149" s="351"/>
      <c r="AL149" s="353" t="str">
        <f>IF(OR(COUNTIF(X149:AJ149,"W"),COUNTIF(X149:AJ149,"L")),COUNTIF(X149:AJ149,"W")*2+COUNTIF(X149:AJ149,"L"),"")</f>
        <v/>
      </c>
      <c r="AM149" s="354"/>
      <c r="AN149" s="355" t="str">
        <f>IF(AL149&lt;&gt;"",RANK(AL149,AL137:AL149,0),"")</f>
        <v/>
      </c>
      <c r="AO149" s="356"/>
      <c r="AQ149" s="126"/>
      <c r="AR149" s="126"/>
      <c r="AS149" s="126"/>
      <c r="AT149" s="126"/>
      <c r="AU149" s="126"/>
      <c r="AV149" s="126"/>
      <c r="AW149" s="126"/>
      <c r="AX149" s="126"/>
      <c r="AY149" s="126"/>
      <c r="AZ149" s="126"/>
      <c r="BA149" s="126"/>
      <c r="BB149" s="126"/>
      <c r="BC149" s="126"/>
      <c r="CG149" s="126"/>
      <c r="CH149" s="126"/>
      <c r="CI149" s="126"/>
      <c r="CJ149" s="126"/>
      <c r="CK149" s="126"/>
      <c r="CL149" s="126"/>
      <c r="CM149" s="126"/>
      <c r="CN149" s="126"/>
      <c r="CO149" s="126"/>
      <c r="CP149" s="126"/>
      <c r="CQ149" s="126"/>
      <c r="CR149" s="126"/>
      <c r="CS149" s="126"/>
      <c r="DW149" s="126"/>
      <c r="DX149" s="126"/>
      <c r="DY149" s="126"/>
      <c r="DZ149" s="126"/>
      <c r="EA149" s="126"/>
      <c r="EB149" s="126"/>
      <c r="EC149" s="126"/>
      <c r="ED149" s="126"/>
      <c r="EE149" s="126"/>
      <c r="EF149" s="126"/>
      <c r="EG149" s="126"/>
      <c r="EH149" s="126"/>
      <c r="EI149" s="126"/>
    </row>
    <row r="150" spans="1:169" ht="11.25" customHeight="1" thickBot="1">
      <c r="A150" s="212"/>
      <c r="B150" s="213"/>
      <c r="C150" s="218"/>
      <c r="D150" s="218"/>
      <c r="E150" s="218"/>
      <c r="F150" s="218"/>
      <c r="G150" s="218"/>
      <c r="H150" s="218"/>
      <c r="I150" s="218"/>
      <c r="J150" s="218"/>
      <c r="K150" s="218"/>
      <c r="L150" s="218"/>
      <c r="M150" s="218"/>
      <c r="N150" s="218"/>
      <c r="O150" s="218"/>
      <c r="P150" s="218"/>
      <c r="Q150" s="218"/>
      <c r="R150" s="218"/>
      <c r="S150" s="218"/>
      <c r="T150" s="218"/>
      <c r="U150" s="218"/>
      <c r="V150" s="218"/>
      <c r="W150" s="219"/>
      <c r="X150" s="222"/>
      <c r="Y150" s="223"/>
      <c r="Z150" s="226"/>
      <c r="AA150" s="223"/>
      <c r="AB150" s="226"/>
      <c r="AC150" s="223"/>
      <c r="AD150" s="226"/>
      <c r="AE150" s="223"/>
      <c r="AF150" s="226"/>
      <c r="AG150" s="223"/>
      <c r="AH150" s="226"/>
      <c r="AI150" s="223"/>
      <c r="AJ150" s="230"/>
      <c r="AK150" s="352"/>
      <c r="AL150" s="347"/>
      <c r="AM150" s="348"/>
      <c r="AN150" s="248"/>
      <c r="AO150" s="249"/>
      <c r="AP150" s="2"/>
      <c r="AQ150" s="127"/>
      <c r="AR150" s="127"/>
      <c r="AS150" s="127"/>
      <c r="AT150" s="127"/>
      <c r="AU150" s="127"/>
      <c r="AV150" s="127"/>
      <c r="AW150" s="127"/>
      <c r="AX150" s="127"/>
      <c r="AY150" s="127"/>
      <c r="AZ150" s="127"/>
      <c r="BA150" s="127"/>
      <c r="BB150" s="127"/>
      <c r="BC150" s="127"/>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G150" s="127"/>
      <c r="CH150" s="127"/>
      <c r="CI150" s="127"/>
      <c r="CJ150" s="127"/>
      <c r="CK150" s="127"/>
      <c r="CL150" s="127"/>
      <c r="CM150" s="127"/>
      <c r="CN150" s="127"/>
      <c r="CO150" s="127"/>
      <c r="CP150" s="127"/>
      <c r="CQ150" s="127"/>
      <c r="CR150" s="127"/>
      <c r="CS150" s="127"/>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2"/>
      <c r="DW150" s="127"/>
      <c r="DX150" s="127"/>
      <c r="DY150" s="127"/>
      <c r="DZ150" s="127"/>
      <c r="EA150" s="127"/>
      <c r="EB150" s="127"/>
      <c r="EC150" s="127"/>
      <c r="ED150" s="127"/>
      <c r="EE150" s="127"/>
      <c r="EF150" s="127"/>
      <c r="EG150" s="127"/>
      <c r="EH150" s="127"/>
      <c r="EI150" s="127"/>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2"/>
      <c r="FM150" s="2"/>
    </row>
    <row r="151" spans="1:169" ht="11.25" customHeight="1" thickBo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54" t="str">
        <f>CONCATENATE($A135," ",$D135,","," ",$F133)</f>
        <v>Group: 3, Women's Singles</v>
      </c>
      <c r="AR151" s="155"/>
      <c r="AS151" s="155"/>
      <c r="AT151" s="155"/>
      <c r="AU151" s="155"/>
      <c r="AV151" s="155"/>
      <c r="AW151" s="155"/>
      <c r="AX151" s="155"/>
      <c r="AY151" s="155"/>
      <c r="AZ151" s="155"/>
      <c r="BA151" s="155"/>
      <c r="BB151" s="155"/>
      <c r="BC151" s="156"/>
      <c r="BD151" s="163">
        <f>A160</f>
        <v>3</v>
      </c>
      <c r="BE151" s="164"/>
      <c r="BF151" s="183" t="str">
        <f>C160</f>
        <v>D</v>
      </c>
      <c r="BG151" s="185" t="str">
        <f>IF(VLOOKUP($BF151,$A137:$C149,3,FALSE)=0,"",CONCATENATE(VLOOKUP(VLOOKUP($BF151,$A137:$C149,3,FALSE),Players!$J:$N,4,FALSE)," ",VLOOKUP($BF151,$A137:$C149,3,FALSE)," ",IF(ISERROR(VLOOKUP(VLOOKUP($BF151,$A137:$C149,3,FALSE),Players!$J:$N,5,FALSE)),"()",CONCATENATE("(",VLOOKUP(VLOOKUP($BF151,$A137:$C149,3,FALSE),Players!$J:$N,5,FALSE),")"))))</f>
        <v/>
      </c>
      <c r="BH151" s="186"/>
      <c r="BI151" s="186"/>
      <c r="BJ151" s="186"/>
      <c r="BK151" s="186"/>
      <c r="BL151" s="186"/>
      <c r="BM151" s="186"/>
      <c r="BN151" s="186"/>
      <c r="BO151" s="186"/>
      <c r="BP151" s="186"/>
      <c r="BQ151" s="186"/>
      <c r="BR151" s="186"/>
      <c r="BS151" s="186"/>
      <c r="BT151" s="186"/>
      <c r="BU151" s="187"/>
      <c r="BV151" s="170" t="str">
        <f>IF(D160&lt;&gt;"",D160,"")</f>
        <v/>
      </c>
      <c r="BW151" s="171"/>
      <c r="BX151" s="335" t="str">
        <f>IF(F160&lt;&gt;"",F160,"")</f>
        <v/>
      </c>
      <c r="BY151" s="171"/>
      <c r="BZ151" s="335" t="str">
        <f>IF(H160&lt;&gt;"",H160,"")</f>
        <v/>
      </c>
      <c r="CA151" s="171"/>
      <c r="CB151" s="335" t="str">
        <f>IF(J160&lt;&gt;"",J160,"")</f>
        <v/>
      </c>
      <c r="CC151" s="171"/>
      <c r="CD151" s="335" t="str">
        <f>IF(L160&lt;&gt;"",L160,"")</f>
        <v/>
      </c>
      <c r="CE151" s="337"/>
      <c r="CF151" s="174" t="str">
        <f>IF($CD151=$CD153,IF($CB151=$CB153,IF($BZ151&lt;&gt;"",IF($BZ151&gt;$BZ153,"W","L"),""),IF($CB151&gt;$CB153,"W","L")),IF($CD151&gt;$CD153,"W","L"))</f>
        <v/>
      </c>
      <c r="CG151" s="154" t="str">
        <f>CONCATENATE($A135," ",$D135,","," ",$F133)</f>
        <v>Group: 3, Women's Singles</v>
      </c>
      <c r="CH151" s="155"/>
      <c r="CI151" s="155"/>
      <c r="CJ151" s="155"/>
      <c r="CK151" s="155"/>
      <c r="CL151" s="155"/>
      <c r="CM151" s="155"/>
      <c r="CN151" s="155"/>
      <c r="CO151" s="155"/>
      <c r="CP151" s="155"/>
      <c r="CQ151" s="155"/>
      <c r="CR151" s="155"/>
      <c r="CS151" s="156"/>
      <c r="CT151" s="163">
        <f>O160</f>
        <v>10</v>
      </c>
      <c r="CU151" s="164"/>
      <c r="CV151" s="183" t="str">
        <f>Q160</f>
        <v>A</v>
      </c>
      <c r="CW151" s="185" t="str">
        <f>IF(VLOOKUP($CV151,$A137:$C149,3,FALSE)=0,"",CONCATENATE(VLOOKUP(VLOOKUP($CV151,$A137:$C149,3,FALSE),Players!$J:$N,4,FALSE)," ",VLOOKUP($CV151,$A137:$C149,3,FALSE)," ",IF(ISERROR(VLOOKUP(VLOOKUP($CV151,$A137:$C149,3,FALSE),Players!$J:$N,5,FALSE)),"()",CONCATENATE("(",VLOOKUP(VLOOKUP($CV151,$A137:$C149,3,FALSE),Players!$J:$N,5,FALSE),")"))))</f>
        <v/>
      </c>
      <c r="CX151" s="186"/>
      <c r="CY151" s="186"/>
      <c r="CZ151" s="186"/>
      <c r="DA151" s="186"/>
      <c r="DB151" s="186"/>
      <c r="DC151" s="186"/>
      <c r="DD151" s="186"/>
      <c r="DE151" s="186"/>
      <c r="DF151" s="186"/>
      <c r="DG151" s="186"/>
      <c r="DH151" s="186"/>
      <c r="DI151" s="186"/>
      <c r="DJ151" s="186"/>
      <c r="DK151" s="187"/>
      <c r="DL151" s="170" t="str">
        <f>IF(R160&lt;&gt;"",R160,"")</f>
        <v/>
      </c>
      <c r="DM151" s="171"/>
      <c r="DN151" s="335" t="str">
        <f>IF(T160&lt;&gt;"",T160,"")</f>
        <v/>
      </c>
      <c r="DO151" s="171"/>
      <c r="DP151" s="335" t="str">
        <f>IF(V160&lt;&gt;"",V160,"")</f>
        <v/>
      </c>
      <c r="DQ151" s="171"/>
      <c r="DR151" s="335" t="str">
        <f>IF(X160&lt;&gt;"",X160,"")</f>
        <v/>
      </c>
      <c r="DS151" s="171"/>
      <c r="DT151" s="335" t="str">
        <f>IF(Z160&lt;&gt;"",Z160,"")</f>
        <v/>
      </c>
      <c r="DU151" s="337"/>
      <c r="DV151" s="174" t="str">
        <f>IF($DT151=$DT153,IF($DR151=$DR153,IF($DP151&lt;&gt;"",IF($DP151&gt;$DP153,"W","L"),""),IF($DR151&gt;$DR153,"W","L")),IF($DT151&gt;$DT153,"W","L"))</f>
        <v/>
      </c>
      <c r="DW151" s="154" t="str">
        <f>CONCATENATE($A135," ",$D135,","," ",$F133)</f>
        <v>Group: 3, Women's Singles</v>
      </c>
      <c r="DX151" s="155"/>
      <c r="DY151" s="155"/>
      <c r="DZ151" s="155"/>
      <c r="EA151" s="155"/>
      <c r="EB151" s="155"/>
      <c r="EC151" s="155"/>
      <c r="ED151" s="155"/>
      <c r="EE151" s="155"/>
      <c r="EF151" s="155"/>
      <c r="EG151" s="155"/>
      <c r="EH151" s="155"/>
      <c r="EI151" s="156"/>
      <c r="EJ151" s="163">
        <f>AC160</f>
        <v>17</v>
      </c>
      <c r="EK151" s="164"/>
      <c r="EL151" s="183" t="str">
        <f>AE160</f>
        <v>D</v>
      </c>
      <c r="EM151" s="185" t="str">
        <f>IF(VLOOKUP($EL151,$A137:$C149,3,FALSE)=0,"",CONCATENATE(VLOOKUP(VLOOKUP($EL151,$A137:$C149,3,FALSE),Players!$J:$N,4,FALSE)," ",VLOOKUP($EL151,$A137:$C149,3,FALSE)," ",IF(ISERROR(VLOOKUP(VLOOKUP($EL151,$A137:$C149,3,FALSE),Players!$J:$N,5,FALSE)),"()",CONCATENATE("(",VLOOKUP(VLOOKUP($EL151,$A137:$C149,3,FALSE),Players!$J:$N,5,FALSE),")"))))</f>
        <v/>
      </c>
      <c r="EN151" s="186"/>
      <c r="EO151" s="186"/>
      <c r="EP151" s="186"/>
      <c r="EQ151" s="186"/>
      <c r="ER151" s="186"/>
      <c r="ES151" s="186"/>
      <c r="ET151" s="186"/>
      <c r="EU151" s="186"/>
      <c r="EV151" s="186"/>
      <c r="EW151" s="186"/>
      <c r="EX151" s="186"/>
      <c r="EY151" s="186"/>
      <c r="EZ151" s="186"/>
      <c r="FA151" s="187"/>
      <c r="FB151" s="170" t="str">
        <f>IF(AF160&lt;&gt;"",AF160,"")</f>
        <v/>
      </c>
      <c r="FC151" s="171"/>
      <c r="FD151" s="335" t="str">
        <f>IF(AH160&lt;&gt;"",AH160,"")</f>
        <v/>
      </c>
      <c r="FE151" s="171"/>
      <c r="FF151" s="335" t="str">
        <f>IF(AJ160&lt;&gt;"",AJ160,"")</f>
        <v/>
      </c>
      <c r="FG151" s="171"/>
      <c r="FH151" s="335" t="str">
        <f>IF(AL160&lt;&gt;"",AL160,"")</f>
        <v/>
      </c>
      <c r="FI151" s="171"/>
      <c r="FJ151" s="335" t="str">
        <f>IF(AN160&lt;&gt;"",AN160,"")</f>
        <v/>
      </c>
      <c r="FK151" s="337"/>
      <c r="FL151" s="174" t="str">
        <f>IF($FJ151=$FJ153,IF($FH151=$FH153,IF($FF151&lt;&gt;"",IF($FF151&gt;$FF153,"W","L"),""),IF($FH151&gt;$FH153,"W","L")),IF($FJ151&gt;$FJ153,"W","L"))</f>
        <v/>
      </c>
      <c r="FM151" s="2"/>
    </row>
    <row r="152" spans="1:169" ht="11.25" customHeight="1">
      <c r="A152" s="170">
        <v>1</v>
      </c>
      <c r="B152" s="191"/>
      <c r="C152" s="183" t="str">
        <f>IF($D133="1P","B","B")</f>
        <v>B</v>
      </c>
      <c r="D152" s="197"/>
      <c r="E152" s="198"/>
      <c r="F152" s="197"/>
      <c r="G152" s="198"/>
      <c r="H152" s="197"/>
      <c r="I152" s="198"/>
      <c r="J152" s="197"/>
      <c r="K152" s="198"/>
      <c r="L152" s="197"/>
      <c r="M152" s="208"/>
      <c r="N152" s="69" t="str">
        <f>IF(CF131&lt;&gt;"",IF(CF131="W",IF(SUM(IF(D152&gt;D154,1,0),IF(F152&gt;F154,1,0),IF(H152&gt;H154,1,0),IF(J152&gt;J154,1,0),IF(L152&gt;L154,1,0))&lt;&gt;3,"E",""),""),"")</f>
        <v/>
      </c>
      <c r="O152" s="170">
        <v>8</v>
      </c>
      <c r="P152" s="191"/>
      <c r="Q152" s="183" t="str">
        <f>IF($D133="1P","E","D")</f>
        <v>D</v>
      </c>
      <c r="R152" s="197"/>
      <c r="S152" s="198"/>
      <c r="T152" s="197"/>
      <c r="U152" s="198"/>
      <c r="V152" s="197"/>
      <c r="W152" s="198"/>
      <c r="X152" s="197"/>
      <c r="Y152" s="198"/>
      <c r="Z152" s="197"/>
      <c r="AA152" s="208"/>
      <c r="AB152" s="69" t="str">
        <f>IF(DV131&lt;&gt;"",IF(DV131="W",IF(SUM(IF(R152&gt;R154,1,0),IF(T152&gt;T154,1,0),IF(V152&gt;V154,1,0),IF(X152&gt;X154,1,0),IF(Z152&gt;Z154,1,0))&lt;&gt;3,"E",""),""),"")</f>
        <v/>
      </c>
      <c r="AC152" s="170">
        <v>15</v>
      </c>
      <c r="AD152" s="191"/>
      <c r="AE152" s="183" t="str">
        <f>IF($D133="1P","B","F")</f>
        <v>F</v>
      </c>
      <c r="AF152" s="197"/>
      <c r="AG152" s="198"/>
      <c r="AH152" s="197"/>
      <c r="AI152" s="198"/>
      <c r="AJ152" s="197"/>
      <c r="AK152" s="198"/>
      <c r="AL152" s="197"/>
      <c r="AM152" s="198"/>
      <c r="AN152" s="197"/>
      <c r="AO152" s="208"/>
      <c r="AP152" s="69" t="str">
        <f>IF(FL131&lt;&gt;"",IF(FL131="W",IF(SUM(IF(AF152&gt;AF154,1,0),IF(AH152&gt;AH154,1,0),IF(AJ152&gt;AJ154,1,0),IF(AL152&gt;AL154,1,0),IF(AN152&gt;AN154,1,0))&lt;&gt;3,"E",""),""),"")</f>
        <v/>
      </c>
      <c r="AQ152" s="157"/>
      <c r="AR152" s="158"/>
      <c r="AS152" s="158"/>
      <c r="AT152" s="158"/>
      <c r="AU152" s="158"/>
      <c r="AV152" s="158"/>
      <c r="AW152" s="158"/>
      <c r="AX152" s="158"/>
      <c r="AY152" s="158"/>
      <c r="AZ152" s="158"/>
      <c r="BA152" s="158"/>
      <c r="BB152" s="158"/>
      <c r="BC152" s="159"/>
      <c r="BD152" s="165"/>
      <c r="BE152" s="166"/>
      <c r="BF152" s="184"/>
      <c r="BG152" s="188"/>
      <c r="BH152" s="189"/>
      <c r="BI152" s="189"/>
      <c r="BJ152" s="189"/>
      <c r="BK152" s="189"/>
      <c r="BL152" s="189"/>
      <c r="BM152" s="189"/>
      <c r="BN152" s="189"/>
      <c r="BO152" s="189"/>
      <c r="BP152" s="189"/>
      <c r="BQ152" s="189"/>
      <c r="BR152" s="189"/>
      <c r="BS152" s="189"/>
      <c r="BT152" s="189"/>
      <c r="BU152" s="190"/>
      <c r="BV152" s="172"/>
      <c r="BW152" s="173"/>
      <c r="BX152" s="336"/>
      <c r="BY152" s="173"/>
      <c r="BZ152" s="336"/>
      <c r="CA152" s="173"/>
      <c r="CB152" s="336"/>
      <c r="CC152" s="173"/>
      <c r="CD152" s="336"/>
      <c r="CE152" s="338"/>
      <c r="CF152" s="174"/>
      <c r="CG152" s="157"/>
      <c r="CH152" s="158"/>
      <c r="CI152" s="158"/>
      <c r="CJ152" s="158"/>
      <c r="CK152" s="158"/>
      <c r="CL152" s="158"/>
      <c r="CM152" s="158"/>
      <c r="CN152" s="158"/>
      <c r="CO152" s="158"/>
      <c r="CP152" s="158"/>
      <c r="CQ152" s="158"/>
      <c r="CR152" s="158"/>
      <c r="CS152" s="159"/>
      <c r="CT152" s="165"/>
      <c r="CU152" s="166"/>
      <c r="CV152" s="184"/>
      <c r="CW152" s="188"/>
      <c r="CX152" s="189"/>
      <c r="CY152" s="189"/>
      <c r="CZ152" s="189"/>
      <c r="DA152" s="189"/>
      <c r="DB152" s="189"/>
      <c r="DC152" s="189"/>
      <c r="DD152" s="189"/>
      <c r="DE152" s="189"/>
      <c r="DF152" s="189"/>
      <c r="DG152" s="189"/>
      <c r="DH152" s="189"/>
      <c r="DI152" s="189"/>
      <c r="DJ152" s="189"/>
      <c r="DK152" s="190"/>
      <c r="DL152" s="172"/>
      <c r="DM152" s="173"/>
      <c r="DN152" s="336"/>
      <c r="DO152" s="173"/>
      <c r="DP152" s="336"/>
      <c r="DQ152" s="173"/>
      <c r="DR152" s="336"/>
      <c r="DS152" s="173"/>
      <c r="DT152" s="336"/>
      <c r="DU152" s="338"/>
      <c r="DV152" s="174"/>
      <c r="DW152" s="157"/>
      <c r="DX152" s="158"/>
      <c r="DY152" s="158"/>
      <c r="DZ152" s="158"/>
      <c r="EA152" s="158"/>
      <c r="EB152" s="158"/>
      <c r="EC152" s="158"/>
      <c r="ED152" s="158"/>
      <c r="EE152" s="158"/>
      <c r="EF152" s="158"/>
      <c r="EG152" s="158"/>
      <c r="EH152" s="158"/>
      <c r="EI152" s="159"/>
      <c r="EJ152" s="165"/>
      <c r="EK152" s="166"/>
      <c r="EL152" s="184"/>
      <c r="EM152" s="188"/>
      <c r="EN152" s="189"/>
      <c r="EO152" s="189"/>
      <c r="EP152" s="189"/>
      <c r="EQ152" s="189"/>
      <c r="ER152" s="189"/>
      <c r="ES152" s="189"/>
      <c r="ET152" s="189"/>
      <c r="EU152" s="189"/>
      <c r="EV152" s="189"/>
      <c r="EW152" s="189"/>
      <c r="EX152" s="189"/>
      <c r="EY152" s="189"/>
      <c r="EZ152" s="189"/>
      <c r="FA152" s="190"/>
      <c r="FB152" s="172"/>
      <c r="FC152" s="173"/>
      <c r="FD152" s="336"/>
      <c r="FE152" s="173"/>
      <c r="FF152" s="336"/>
      <c r="FG152" s="173"/>
      <c r="FH152" s="336"/>
      <c r="FI152" s="173"/>
      <c r="FJ152" s="336"/>
      <c r="FK152" s="338"/>
      <c r="FL152" s="174"/>
      <c r="FM152" s="3"/>
    </row>
    <row r="153" spans="1:169" ht="11.25" customHeight="1">
      <c r="A153" s="192"/>
      <c r="B153" s="193"/>
      <c r="C153" s="196"/>
      <c r="D153" s="199"/>
      <c r="E153" s="200"/>
      <c r="F153" s="199"/>
      <c r="G153" s="200"/>
      <c r="H153" s="199"/>
      <c r="I153" s="200"/>
      <c r="J153" s="199"/>
      <c r="K153" s="200"/>
      <c r="L153" s="199"/>
      <c r="M153" s="209"/>
      <c r="N153" s="69" t="str">
        <f>IF(CF131&lt;&gt;"",IF(ISERROR(AND(BV135="",BX135="",BZ135="",CB135="",CD135="")),"E",IF(AND(BV135="",BX135="",BZ135="",CB135="",CD135=""),"","E")),"")</f>
        <v/>
      </c>
      <c r="O153" s="192"/>
      <c r="P153" s="193"/>
      <c r="Q153" s="196"/>
      <c r="R153" s="199"/>
      <c r="S153" s="200"/>
      <c r="T153" s="199"/>
      <c r="U153" s="200"/>
      <c r="V153" s="199"/>
      <c r="W153" s="200"/>
      <c r="X153" s="199"/>
      <c r="Y153" s="200"/>
      <c r="Z153" s="199"/>
      <c r="AA153" s="209"/>
      <c r="AB153" s="69" t="str">
        <f>IF(DV131&lt;&gt;"",IF(ISERROR(AND(DL135="",DN135="",DP135="",DQ135="",DT135="")),"E",IF(AND(DL135="",DN135="",DP135="",DR135="",DT135=""),"","E")),"")</f>
        <v/>
      </c>
      <c r="AC153" s="192"/>
      <c r="AD153" s="193"/>
      <c r="AE153" s="196"/>
      <c r="AF153" s="199"/>
      <c r="AG153" s="200"/>
      <c r="AH153" s="199"/>
      <c r="AI153" s="200"/>
      <c r="AJ153" s="199"/>
      <c r="AK153" s="200"/>
      <c r="AL153" s="199"/>
      <c r="AM153" s="200"/>
      <c r="AN153" s="199"/>
      <c r="AO153" s="209"/>
      <c r="AP153" s="69" t="str">
        <f>IF(FL131&lt;&gt;"",IF(ISERROR(AND(FB135="",FD135="",FF135="",FH135="",FJ135="")),"E",IF(AND(FB135="",FD135="",FF135="",FH135="",FJ135=""),"","E")),"")</f>
        <v/>
      </c>
      <c r="AQ153" s="157"/>
      <c r="AR153" s="158"/>
      <c r="AS153" s="158"/>
      <c r="AT153" s="158"/>
      <c r="AU153" s="158"/>
      <c r="AV153" s="158"/>
      <c r="AW153" s="158"/>
      <c r="AX153" s="158"/>
      <c r="AY153" s="158"/>
      <c r="AZ153" s="158"/>
      <c r="BA153" s="158"/>
      <c r="BB153" s="158"/>
      <c r="BC153" s="159"/>
      <c r="BD153" s="165"/>
      <c r="BE153" s="166"/>
      <c r="BF153" s="175" t="str">
        <f>C162</f>
        <v>E</v>
      </c>
      <c r="BG153" s="177" t="str">
        <f>IF(VLOOKUP($BF153,$A137:$C149,3,FALSE)=0,"",CONCATENATE(VLOOKUP(VLOOKUP($BF153,$A137:$C149,3,FALSE),Players!$J:$N,4,FALSE)," ",VLOOKUP($BF153,$A137:$C149,3,FALSE)," ",IF(ISERROR(VLOOKUP(VLOOKUP($BF153,$A137:$C149,3,FALSE),Players!$J:$N,5,FALSE)),"()",CONCATENATE("(",VLOOKUP(VLOOKUP($BF153,$A137:$C149,3,FALSE),Players!$J:$N,5,FALSE),")"))))</f>
        <v/>
      </c>
      <c r="BH153" s="178"/>
      <c r="BI153" s="178"/>
      <c r="BJ153" s="178"/>
      <c r="BK153" s="178"/>
      <c r="BL153" s="178"/>
      <c r="BM153" s="178"/>
      <c r="BN153" s="178"/>
      <c r="BO153" s="178"/>
      <c r="BP153" s="178"/>
      <c r="BQ153" s="178"/>
      <c r="BR153" s="178"/>
      <c r="BS153" s="178"/>
      <c r="BT153" s="178"/>
      <c r="BU153" s="179"/>
      <c r="BV153" s="150" t="str">
        <f>IF(D162&lt;&gt;"",D162,"")</f>
        <v/>
      </c>
      <c r="BW153" s="151"/>
      <c r="BX153" s="288" t="str">
        <f>IF(F162&lt;&gt;"",F162,"")</f>
        <v/>
      </c>
      <c r="BY153" s="151"/>
      <c r="BZ153" s="288" t="str">
        <f>IF(H162&lt;&gt;"",H162,"")</f>
        <v/>
      </c>
      <c r="CA153" s="151"/>
      <c r="CB153" s="288" t="str">
        <f>IF(J162&lt;&gt;"",J162,"")</f>
        <v/>
      </c>
      <c r="CC153" s="151"/>
      <c r="CD153" s="288" t="str">
        <f>IF(L162&lt;&gt;"",L162,"")</f>
        <v/>
      </c>
      <c r="CE153" s="332"/>
      <c r="CF153" s="174" t="str">
        <f>IF($CF151&lt;&gt;"",IF(CF151="W","L","W"),"")</f>
        <v/>
      </c>
      <c r="CG153" s="157"/>
      <c r="CH153" s="158"/>
      <c r="CI153" s="158"/>
      <c r="CJ153" s="158"/>
      <c r="CK153" s="158"/>
      <c r="CL153" s="158"/>
      <c r="CM153" s="158"/>
      <c r="CN153" s="158"/>
      <c r="CO153" s="158"/>
      <c r="CP153" s="158"/>
      <c r="CQ153" s="158"/>
      <c r="CR153" s="158"/>
      <c r="CS153" s="159"/>
      <c r="CT153" s="165"/>
      <c r="CU153" s="166"/>
      <c r="CV153" s="175" t="str">
        <f>Q162</f>
        <v>D</v>
      </c>
      <c r="CW153" s="177" t="str">
        <f>IF(VLOOKUP($CV153,$A137:$C149,3,FALSE)=0,"",CONCATENATE(VLOOKUP(VLOOKUP($CV153,$A137:$C149,3,FALSE),Players!$J:$N,4,FALSE)," ",VLOOKUP($CV153,$A137:$C149,3,FALSE)," ",IF(ISERROR(VLOOKUP(VLOOKUP($CV153,$A137:$C149,3,FALSE),Players!$J:$N,5,FALSE)),"()",CONCATENATE("(",VLOOKUP(VLOOKUP($CV153,$A137:$C149,3,FALSE),Players!$J:$N,5,FALSE),")"))))</f>
        <v/>
      </c>
      <c r="CX153" s="178"/>
      <c r="CY153" s="178"/>
      <c r="CZ153" s="178"/>
      <c r="DA153" s="178"/>
      <c r="DB153" s="178"/>
      <c r="DC153" s="178"/>
      <c r="DD153" s="178"/>
      <c r="DE153" s="178"/>
      <c r="DF153" s="178"/>
      <c r="DG153" s="178"/>
      <c r="DH153" s="178"/>
      <c r="DI153" s="178"/>
      <c r="DJ153" s="178"/>
      <c r="DK153" s="179"/>
      <c r="DL153" s="150" t="str">
        <f>IF(R162&lt;&gt;"",R162,"")</f>
        <v/>
      </c>
      <c r="DM153" s="151"/>
      <c r="DN153" s="288" t="str">
        <f>IF(T162&lt;&gt;"",T162,"")</f>
        <v/>
      </c>
      <c r="DO153" s="151"/>
      <c r="DP153" s="288" t="str">
        <f>IF(V162&lt;&gt;"",V162,"")</f>
        <v/>
      </c>
      <c r="DQ153" s="151"/>
      <c r="DR153" s="288" t="str">
        <f>IF(X162&lt;&gt;"",X162,"")</f>
        <v/>
      </c>
      <c r="DS153" s="151"/>
      <c r="DT153" s="288" t="str">
        <f>IF(Z162&lt;&gt;"",Z162,"")</f>
        <v/>
      </c>
      <c r="DU153" s="332"/>
      <c r="DV153" s="174" t="str">
        <f>IF($DV151&lt;&gt;"",IF(DV151="W","L","W"),"")</f>
        <v/>
      </c>
      <c r="DW153" s="157"/>
      <c r="DX153" s="158"/>
      <c r="DY153" s="158"/>
      <c r="DZ153" s="158"/>
      <c r="EA153" s="158"/>
      <c r="EB153" s="158"/>
      <c r="EC153" s="158"/>
      <c r="ED153" s="158"/>
      <c r="EE153" s="158"/>
      <c r="EF153" s="158"/>
      <c r="EG153" s="158"/>
      <c r="EH153" s="158"/>
      <c r="EI153" s="159"/>
      <c r="EJ153" s="165"/>
      <c r="EK153" s="166"/>
      <c r="EL153" s="175" t="str">
        <f>AE162</f>
        <v>G</v>
      </c>
      <c r="EM153" s="177" t="str">
        <f>IF(VLOOKUP($EL153,$A137:$C149,3,FALSE)=0,"",CONCATENATE(VLOOKUP(VLOOKUP($EL153,$A137:$C149,3,FALSE),Players!$J:$N,4,FALSE)," ",VLOOKUP($EL153,$A137:$C149,3,FALSE)," ",IF(ISERROR(VLOOKUP(VLOOKUP($EL153,$A137:$C149,3,FALSE),Players!$J:$N,5,FALSE)),"()",CONCATENATE("(",VLOOKUP(VLOOKUP($EL153,$A137:$C149,3,FALSE),Players!$J:$N,5,FALSE),")"))))</f>
        <v/>
      </c>
      <c r="EN153" s="178"/>
      <c r="EO153" s="178"/>
      <c r="EP153" s="178"/>
      <c r="EQ153" s="178"/>
      <c r="ER153" s="178"/>
      <c r="ES153" s="178"/>
      <c r="ET153" s="178"/>
      <c r="EU153" s="178"/>
      <c r="EV153" s="178"/>
      <c r="EW153" s="178"/>
      <c r="EX153" s="178"/>
      <c r="EY153" s="178"/>
      <c r="EZ153" s="178"/>
      <c r="FA153" s="179"/>
      <c r="FB153" s="150" t="str">
        <f>IF(AF162&lt;&gt;"",AF162,"")</f>
        <v/>
      </c>
      <c r="FC153" s="151"/>
      <c r="FD153" s="288" t="str">
        <f>IF(AH162&lt;&gt;"",AH162,"")</f>
        <v/>
      </c>
      <c r="FE153" s="151"/>
      <c r="FF153" s="288" t="str">
        <f>IF(AJ162&lt;&gt;"",AJ162,"")</f>
        <v/>
      </c>
      <c r="FG153" s="151"/>
      <c r="FH153" s="288" t="str">
        <f>IF(AL162&lt;&gt;"",AL162,"")</f>
        <v/>
      </c>
      <c r="FI153" s="151"/>
      <c r="FJ153" s="288" t="str">
        <f>IF(AN162&lt;&gt;"",AN162,"")</f>
        <v/>
      </c>
      <c r="FK153" s="332"/>
      <c r="FL153" s="174" t="str">
        <f>IF($FL151&lt;&gt;"",IF(FL151="W","L","W"),"")</f>
        <v/>
      </c>
      <c r="FM153" s="3"/>
    </row>
    <row r="154" spans="1:169" ht="11.25" customHeight="1" thickBot="1">
      <c r="A154" s="192"/>
      <c r="B154" s="193"/>
      <c r="C154" s="175" t="str">
        <f>IF($D133="1P","G","G")</f>
        <v>G</v>
      </c>
      <c r="D154" s="201"/>
      <c r="E154" s="202"/>
      <c r="F154" s="201"/>
      <c r="G154" s="202"/>
      <c r="H154" s="201"/>
      <c r="I154" s="202"/>
      <c r="J154" s="201"/>
      <c r="K154" s="202"/>
      <c r="L154" s="201"/>
      <c r="M154" s="205"/>
      <c r="N154" s="69" t="str">
        <f>IF(CF131&lt;&gt;"",IF(ISERROR(AND(BV135="",BX135="",BZ135="",CB135="",CD135="")),"E",IF(AND(BV135="",BX135="",BZ135="",CB135="",CD135=""),"","E")),"")</f>
        <v/>
      </c>
      <c r="O154" s="192"/>
      <c r="P154" s="193"/>
      <c r="Q154" s="350" t="str">
        <f>IF($D133="1P","G","F")</f>
        <v>F</v>
      </c>
      <c r="R154" s="201"/>
      <c r="S154" s="202"/>
      <c r="T154" s="201"/>
      <c r="U154" s="202"/>
      <c r="V154" s="201"/>
      <c r="W154" s="202"/>
      <c r="X154" s="201"/>
      <c r="Y154" s="202"/>
      <c r="Z154" s="201"/>
      <c r="AA154" s="205"/>
      <c r="AB154" s="69" t="str">
        <f>IF(DV131&lt;&gt;"",IF(ISERROR(AND(DL135="",DN135="",DP135="",DQ135="",DT135="")),"E",IF(AND(DL135="",DN135="",DP135="",DR135="",DT135=""),"","E")),"")</f>
        <v/>
      </c>
      <c r="AC154" s="192"/>
      <c r="AD154" s="193"/>
      <c r="AE154" s="175" t="str">
        <f>IF($D133="1P","F","G")</f>
        <v>G</v>
      </c>
      <c r="AF154" s="201"/>
      <c r="AG154" s="202"/>
      <c r="AH154" s="201"/>
      <c r="AI154" s="202"/>
      <c r="AJ154" s="201"/>
      <c r="AK154" s="202"/>
      <c r="AL154" s="201"/>
      <c r="AM154" s="202"/>
      <c r="AN154" s="201"/>
      <c r="AO154" s="205"/>
      <c r="AP154" s="69" t="str">
        <f>IF(FL131&lt;&gt;"",IF(ISERROR(AND(FB135="",FD135="",FF135="",FH135="",FJ135="")),"E",IF(AND(FB135="",FD135="",FF135="",FH135="",FJ135=""),"","E")),"")</f>
        <v/>
      </c>
      <c r="AQ154" s="160"/>
      <c r="AR154" s="161"/>
      <c r="AS154" s="161"/>
      <c r="AT154" s="161"/>
      <c r="AU154" s="161"/>
      <c r="AV154" s="161"/>
      <c r="AW154" s="161"/>
      <c r="AX154" s="161"/>
      <c r="AY154" s="161"/>
      <c r="AZ154" s="161"/>
      <c r="BA154" s="161"/>
      <c r="BB154" s="161"/>
      <c r="BC154" s="162"/>
      <c r="BD154" s="167"/>
      <c r="BE154" s="168"/>
      <c r="BF154" s="176"/>
      <c r="BG154" s="180"/>
      <c r="BH154" s="181"/>
      <c r="BI154" s="181"/>
      <c r="BJ154" s="181"/>
      <c r="BK154" s="181"/>
      <c r="BL154" s="181"/>
      <c r="BM154" s="181"/>
      <c r="BN154" s="181"/>
      <c r="BO154" s="181"/>
      <c r="BP154" s="181"/>
      <c r="BQ154" s="181"/>
      <c r="BR154" s="181"/>
      <c r="BS154" s="181"/>
      <c r="BT154" s="181"/>
      <c r="BU154" s="182"/>
      <c r="BV154" s="152"/>
      <c r="BW154" s="153"/>
      <c r="BX154" s="333"/>
      <c r="BY154" s="153"/>
      <c r="BZ154" s="333"/>
      <c r="CA154" s="153"/>
      <c r="CB154" s="333"/>
      <c r="CC154" s="153"/>
      <c r="CD154" s="333"/>
      <c r="CE154" s="334"/>
      <c r="CF154" s="174"/>
      <c r="CG154" s="160"/>
      <c r="CH154" s="161"/>
      <c r="CI154" s="161"/>
      <c r="CJ154" s="161"/>
      <c r="CK154" s="161"/>
      <c r="CL154" s="161"/>
      <c r="CM154" s="161"/>
      <c r="CN154" s="161"/>
      <c r="CO154" s="161"/>
      <c r="CP154" s="161"/>
      <c r="CQ154" s="161"/>
      <c r="CR154" s="161"/>
      <c r="CS154" s="162"/>
      <c r="CT154" s="167"/>
      <c r="CU154" s="168"/>
      <c r="CV154" s="176"/>
      <c r="CW154" s="180"/>
      <c r="CX154" s="181"/>
      <c r="CY154" s="181"/>
      <c r="CZ154" s="181"/>
      <c r="DA154" s="181"/>
      <c r="DB154" s="181"/>
      <c r="DC154" s="181"/>
      <c r="DD154" s="181"/>
      <c r="DE154" s="181"/>
      <c r="DF154" s="181"/>
      <c r="DG154" s="181"/>
      <c r="DH154" s="181"/>
      <c r="DI154" s="181"/>
      <c r="DJ154" s="181"/>
      <c r="DK154" s="182"/>
      <c r="DL154" s="152"/>
      <c r="DM154" s="153"/>
      <c r="DN154" s="333"/>
      <c r="DO154" s="153"/>
      <c r="DP154" s="333"/>
      <c r="DQ154" s="153"/>
      <c r="DR154" s="333"/>
      <c r="DS154" s="153"/>
      <c r="DT154" s="333"/>
      <c r="DU154" s="334"/>
      <c r="DV154" s="174"/>
      <c r="DW154" s="160"/>
      <c r="DX154" s="161"/>
      <c r="DY154" s="161"/>
      <c r="DZ154" s="161"/>
      <c r="EA154" s="161"/>
      <c r="EB154" s="161"/>
      <c r="EC154" s="161"/>
      <c r="ED154" s="161"/>
      <c r="EE154" s="161"/>
      <c r="EF154" s="161"/>
      <c r="EG154" s="161"/>
      <c r="EH154" s="161"/>
      <c r="EI154" s="162"/>
      <c r="EJ154" s="167"/>
      <c r="EK154" s="168"/>
      <c r="EL154" s="176"/>
      <c r="EM154" s="180"/>
      <c r="EN154" s="181"/>
      <c r="EO154" s="181"/>
      <c r="EP154" s="181"/>
      <c r="EQ154" s="181"/>
      <c r="ER154" s="181"/>
      <c r="ES154" s="181"/>
      <c r="ET154" s="181"/>
      <c r="EU154" s="181"/>
      <c r="EV154" s="181"/>
      <c r="EW154" s="181"/>
      <c r="EX154" s="181"/>
      <c r="EY154" s="181"/>
      <c r="EZ154" s="181"/>
      <c r="FA154" s="182"/>
      <c r="FB154" s="152"/>
      <c r="FC154" s="153"/>
      <c r="FD154" s="333"/>
      <c r="FE154" s="153"/>
      <c r="FF154" s="333"/>
      <c r="FG154" s="153"/>
      <c r="FH154" s="333"/>
      <c r="FI154" s="153"/>
      <c r="FJ154" s="333"/>
      <c r="FK154" s="334"/>
      <c r="FL154" s="174"/>
      <c r="FM154" s="3"/>
    </row>
    <row r="155" spans="1:169" ht="11.25" customHeight="1" thickBot="1">
      <c r="A155" s="194"/>
      <c r="B155" s="195"/>
      <c r="C155" s="207"/>
      <c r="D155" s="203"/>
      <c r="E155" s="204"/>
      <c r="F155" s="203"/>
      <c r="G155" s="204"/>
      <c r="H155" s="203"/>
      <c r="I155" s="204"/>
      <c r="J155" s="203"/>
      <c r="K155" s="204"/>
      <c r="L155" s="203"/>
      <c r="M155" s="206"/>
      <c r="N155" s="69" t="str">
        <f>IF(CF133&lt;&gt;"",IF(CF133="W",IF(SUM(IF(D154&gt;D152,1,0),IF(F154&gt;F152,1,0),IF(H154&gt;H152,1,0),IF(J154&gt;J152,1,0),IF(L154&gt;L152,1,0))&lt;&gt;3,"E",""),""),"")</f>
        <v/>
      </c>
      <c r="O155" s="194"/>
      <c r="P155" s="195"/>
      <c r="Q155" s="207"/>
      <c r="R155" s="203"/>
      <c r="S155" s="204"/>
      <c r="T155" s="203"/>
      <c r="U155" s="204"/>
      <c r="V155" s="203"/>
      <c r="W155" s="204"/>
      <c r="X155" s="203"/>
      <c r="Y155" s="204"/>
      <c r="Z155" s="203"/>
      <c r="AA155" s="206"/>
      <c r="AB155" s="69" t="str">
        <f>IF(DV133&lt;&gt;"",IF(DV133="W",IF(SUM(IF(R154&gt;R152,1,0),IF(T154&gt;T152,1,0),IF(V154&gt;V152,1,0),IF(X154&gt;X152,1,0),IF(Z154&gt;Z152,1,0))&lt;&gt;3,"E",""),""),"")</f>
        <v/>
      </c>
      <c r="AC155" s="194"/>
      <c r="AD155" s="195"/>
      <c r="AE155" s="207"/>
      <c r="AF155" s="203"/>
      <c r="AG155" s="204"/>
      <c r="AH155" s="203"/>
      <c r="AI155" s="204"/>
      <c r="AJ155" s="203"/>
      <c r="AK155" s="204"/>
      <c r="AL155" s="203"/>
      <c r="AM155" s="204"/>
      <c r="AN155" s="203"/>
      <c r="AO155" s="206"/>
      <c r="AP155" s="69" t="str">
        <f>IF(FL133&lt;&gt;"",IF(FL133="W",IF(SUM(IF(AF154&gt;AF152,1,0),IF(AH154&gt;AH152,1,0),IF(AJ154&gt;AJ152,1,0),IF(AL154&gt;AL152,1,0),IF(AN154&gt;AN152,1,0))&lt;&gt;3,"E",""),""),"")</f>
        <v/>
      </c>
      <c r="AQ155" s="126"/>
      <c r="AR155" s="126"/>
      <c r="AS155" s="126"/>
      <c r="AT155" s="126"/>
      <c r="AU155" s="126"/>
      <c r="AV155" s="126"/>
      <c r="AW155" s="126"/>
      <c r="AX155" s="126"/>
      <c r="AY155" s="126"/>
      <c r="AZ155" s="126"/>
      <c r="BA155" s="126"/>
      <c r="BB155" s="126"/>
      <c r="BC155" s="126"/>
      <c r="BV155" s="169" t="str">
        <f>IF(CF151&lt;&gt;"",IF(AND(AND(BV151&gt;-1,BV153&gt;-1),OR(BV151&gt;10,BV153&gt;10),ABS(BV151-BV153)&gt;1,IF(OR(BV151&gt;11,BV153&gt;11),ABS(BV151-BV153)=2,TRUE),BV151=INT(BV151),BV153=INT(BV153)),"","Error"),"")</f>
        <v/>
      </c>
      <c r="BW155" s="169"/>
      <c r="BX155" s="169" t="str">
        <f>IF(CF151&lt;&gt;"",IF(AND(AND(BX151&gt;-1,BX153&gt;-1),OR(BX151&gt;10,BX153&gt;10),ABS(BX151-BX153)&gt;1,IF(OR(BX151&gt;11,BX153&gt;11),ABS(BX151-BX153)=2,TRUE),BX151=INT(BX151),BX153=INT(BX153)),"","Error"),"")</f>
        <v/>
      </c>
      <c r="BY155" s="169"/>
      <c r="BZ155" s="169" t="str">
        <f>IF(CF151&lt;&gt;"",IF(AND(AND(BZ151&gt;-1,BZ153&gt;-1),OR(BZ151&gt;10,BZ153&gt;10),ABS(BZ151-BZ153)&gt;1,IF(OR(BZ151&gt;11,BZ153&gt;11),ABS(BZ151-BZ153)=2,TRUE),BZ151=INT(BZ151),BZ153=INT(BZ153)),"","Error"),"")</f>
        <v/>
      </c>
      <c r="CA155" s="169"/>
      <c r="CB155" s="169" t="str">
        <f>IF(AND(CF151&lt;&gt;"",CB151&lt;&gt;""),IF(AND(AND(CB151&gt;-1,CB153&gt;-1),OR(CB151&gt;10,CB153&gt;10),ABS(CB151-CB153)&gt;1,IF(OR(CB151&gt;11,CB153&gt;11),ABS(CB151-CB153)=2,TRUE),CB151=INT(CB151),CB153=INT(CB153)),"","Error"),"")</f>
        <v/>
      </c>
      <c r="CC155" s="169"/>
      <c r="CD155" s="169" t="str">
        <f>IF(AND(CF151&lt;&gt;"",CD151&lt;&gt;""),IF(AND(AND(CD151&gt;-1,CD153&gt;-1),OR(CD151&gt;10,CD153&gt;10),ABS(CD151-CD153)&gt;1,IF(OR(CD151&gt;11,CD153&gt;11),ABS(CD151-CD153)=2,TRUE),CD151=INT(CD151),CD153=INT(CD153)),"","Error"),"")</f>
        <v/>
      </c>
      <c r="CE155" s="169"/>
      <c r="CG155" s="126"/>
      <c r="CH155" s="126"/>
      <c r="CI155" s="126"/>
      <c r="CJ155" s="126"/>
      <c r="CK155" s="126"/>
      <c r="CL155" s="126"/>
      <c r="CM155" s="126"/>
      <c r="CN155" s="126"/>
      <c r="CO155" s="126"/>
      <c r="CP155" s="126"/>
      <c r="CQ155" s="126"/>
      <c r="CR155" s="126"/>
      <c r="CS155" s="126"/>
      <c r="DL155" s="169" t="str">
        <f>IF(DV151&lt;&gt;"",IF(AND(AND(DL151&gt;-1,DL153&gt;-1),OR(DL151&gt;10,DL153&gt;10),ABS(DL151-DL153)&gt;1,IF(OR(DL151&gt;11,DL153&gt;11),ABS(DL151-DL153)=2,TRUE),DL151=INT(DL151),DL153=INT(DL153)),"","Error"),"")</f>
        <v/>
      </c>
      <c r="DM155" s="169"/>
      <c r="DN155" s="169" t="str">
        <f>IF(DV151&lt;&gt;"",IF(AND(AND(DN151&gt;-1,DN153&gt;-1),OR(DN151&gt;10,DN153&gt;10),ABS(DN151-DN153)&gt;1,IF(OR(DN151&gt;11,DN153&gt;11),ABS(DN151-DN153)=2,TRUE),DN151=INT(DN151),DN153=INT(DN153)),"","Error"),"")</f>
        <v/>
      </c>
      <c r="DO155" s="169"/>
      <c r="DP155" s="169" t="str">
        <f>IF(DV151&lt;&gt;"",IF(AND(AND(DP151&gt;-1,DP153&gt;-1),OR(DP151&gt;10,DP153&gt;10),ABS(DP151-DP153)&gt;1,IF(OR(DP151&gt;11,DP153&gt;11),ABS(DP151-DP153)=2,TRUE),DP151=INT(DP151),DP153=INT(DP153)),"","Error"),"")</f>
        <v/>
      </c>
      <c r="DQ155" s="169"/>
      <c r="DR155" s="169" t="str">
        <f>IF(AND(DV151&lt;&gt;"",DR151&lt;&gt;""),IF(AND(AND(DR151&gt;-1,DR153&gt;-1),OR(DR151&gt;10,DR153&gt;10),ABS(DR151-DR153)&gt;1,IF(OR(DR151&gt;11,DR153&gt;11),ABS(DR151-DR153)=2,TRUE),DR151=INT(DR151),DR153=INT(DR153)),"","Error"),"")</f>
        <v/>
      </c>
      <c r="DS155" s="169"/>
      <c r="DT155" s="169" t="str">
        <f>IF(AND(DV151&lt;&gt;"",DT151&lt;&gt;""),IF(AND(AND(DT151&gt;-1,DT153&gt;-1),OR(DT151&gt;10,DT153&gt;10),ABS(DT151-DT153)&gt;1,IF(OR(DT151&gt;11,DT153&gt;11),ABS(DT151-DT153)=2,TRUE),DT151=INT(DT151),DT153=INT(DT153)),"","Error"),"")</f>
        <v/>
      </c>
      <c r="DU155" s="169"/>
      <c r="DV155" s="3"/>
      <c r="DW155" s="126"/>
      <c r="DX155" s="126"/>
      <c r="DY155" s="126"/>
      <c r="DZ155" s="126"/>
      <c r="EA155" s="126"/>
      <c r="EB155" s="126"/>
      <c r="EC155" s="126"/>
      <c r="ED155" s="126"/>
      <c r="EE155" s="126"/>
      <c r="EF155" s="126"/>
      <c r="EG155" s="126"/>
      <c r="EH155" s="126"/>
      <c r="EI155" s="126"/>
      <c r="FB155" s="169" t="str">
        <f>IF(FL151&lt;&gt;"",IF(AND(AND(FB151&gt;-1,FB153&gt;-1),OR(FB151&gt;10,FB153&gt;10),ABS(FB151-FB153)&gt;1,IF(OR(FB151&gt;11,FB153&gt;11),ABS(FB151-FB153)=2,TRUE),FB151=INT(FB151),FB153=INT(FB153)),"","Error"),"")</f>
        <v/>
      </c>
      <c r="FC155" s="169"/>
      <c r="FD155" s="169" t="str">
        <f>IF(FL151&lt;&gt;"",IF(AND(AND(FD151&gt;-1,FD153&gt;-1),OR(FD151&gt;10,FD153&gt;10),ABS(FD151-FD153)&gt;1,IF(OR(FD151&gt;11,FD153&gt;11),ABS(FD151-FD153)=2,TRUE),FD151=INT(FD151),FD153=INT(FD153)),"","Error"),"")</f>
        <v/>
      </c>
      <c r="FE155" s="169"/>
      <c r="FF155" s="169" t="str">
        <f>IF(FL151&lt;&gt;"",IF(AND(AND(FF151&gt;-1,FF153&gt;-1),OR(FF151&gt;10,FF153&gt;10),ABS(FF151-FF153)&gt;1,IF(OR(FF151&gt;11,FF153&gt;11),ABS(FF151-FF153)=2,TRUE),FF151=INT(FF151),FF153=INT(FF153)),"","Error"),"")</f>
        <v/>
      </c>
      <c r="FG155" s="169"/>
      <c r="FH155" s="169" t="str">
        <f>IF(AND(FL151&lt;&gt;"",FH151&lt;&gt;""),IF(AND(AND(FH151&gt;-1,FH153&gt;-1),OR(FH151&gt;10,FH153&gt;10),ABS(FH151-FH153)&gt;1,IF(OR(FH151&gt;11,FH153&gt;11),ABS(FH151-FH153)=2,TRUE),FH151=INT(FH151),FH153=INT(FH153)),"","Error"),"")</f>
        <v/>
      </c>
      <c r="FI155" s="169"/>
      <c r="FJ155" s="169" t="str">
        <f>IF(AND(FL151&lt;&gt;"",FJ151&lt;&gt;""),IF(AND(AND(FJ151&gt;-1,FJ153&gt;-1),OR(FJ151&gt;10,FJ153&gt;10),ABS(FJ151-FJ153)&gt;1,IF(OR(FJ151&gt;11,FJ153&gt;11),ABS(FJ151-FJ153)=2,TRUE),FJ151=INT(FJ151),FJ153=INT(FJ153)),"","Error"),"")</f>
        <v/>
      </c>
      <c r="FK155" s="169"/>
      <c r="FL155" s="3"/>
      <c r="FM155" s="3"/>
    </row>
    <row r="156" spans="1:169" ht="11.25" customHeight="1">
      <c r="A156" s="170">
        <v>2</v>
      </c>
      <c r="B156" s="191"/>
      <c r="C156" s="183" t="str">
        <f>IF($D133="1P","C","C")</f>
        <v>C</v>
      </c>
      <c r="D156" s="197"/>
      <c r="E156" s="198"/>
      <c r="F156" s="197"/>
      <c r="G156" s="198"/>
      <c r="H156" s="197"/>
      <c r="I156" s="198"/>
      <c r="J156" s="197"/>
      <c r="K156" s="198"/>
      <c r="L156" s="197"/>
      <c r="M156" s="208"/>
      <c r="N156" s="69" t="str">
        <f>IF(CF141&lt;&gt;"",IF(CF141="W",IF(SUM(IF(D156&gt;D158,1,0),IF(F156&gt;F158,1,0),IF(H156&gt;H158,1,0),IF(J156&gt;J158,1,0),IF(L156&gt;L158,1,0))&lt;&gt;3,"E",""),""),"")</f>
        <v/>
      </c>
      <c r="O156" s="170">
        <v>9</v>
      </c>
      <c r="P156" s="191"/>
      <c r="Q156" s="183" t="str">
        <f>IF($D133="1P","B","C")</f>
        <v>C</v>
      </c>
      <c r="R156" s="197"/>
      <c r="S156" s="198"/>
      <c r="T156" s="197"/>
      <c r="U156" s="198"/>
      <c r="V156" s="197"/>
      <c r="W156" s="198"/>
      <c r="X156" s="197"/>
      <c r="Y156" s="198"/>
      <c r="Z156" s="197"/>
      <c r="AA156" s="208"/>
      <c r="AB156" s="69" t="str">
        <f>IF(DV141&lt;&gt;"",IF(DV141="W",IF(SUM(IF(R156&gt;R158,1,0),IF(T156&gt;T158,1,0),IF(V156&gt;V158,1,0),IF(X156&gt;X158,1,0),IF(Z156&gt;Z158,1,0))&lt;&gt;3,"E",""),""),"")</f>
        <v/>
      </c>
      <c r="AC156" s="170">
        <v>16</v>
      </c>
      <c r="AD156" s="191"/>
      <c r="AE156" s="183" t="str">
        <f>IF($D133="1P","A","A")</f>
        <v>A</v>
      </c>
      <c r="AF156" s="197"/>
      <c r="AG156" s="198"/>
      <c r="AH156" s="197"/>
      <c r="AI156" s="198"/>
      <c r="AJ156" s="197"/>
      <c r="AK156" s="198"/>
      <c r="AL156" s="197"/>
      <c r="AM156" s="198"/>
      <c r="AN156" s="197"/>
      <c r="AO156" s="208"/>
      <c r="AP156" s="69" t="str">
        <f>IF(FL141&lt;&gt;"",IF(FL141="W",IF(SUM(IF(AF156&gt;AF158,1,0),IF(AH156&gt;AH158,1,0),IF(AJ156&gt;AJ158,1,0),IF(AL156&gt;AL158,1,0),IF(AN156&gt;AN158,1,0))&lt;&gt;3,"E",""),""),"")</f>
        <v/>
      </c>
      <c r="AQ156" s="126"/>
      <c r="AR156" s="126"/>
      <c r="AS156" s="126"/>
      <c r="AT156" s="126"/>
      <c r="AU156" s="126"/>
      <c r="AV156" s="126"/>
      <c r="AW156" s="126"/>
      <c r="AX156" s="126"/>
      <c r="AY156" s="126"/>
      <c r="AZ156" s="126"/>
      <c r="BA156" s="126"/>
      <c r="BB156" s="126"/>
      <c r="BC156" s="126"/>
      <c r="CG156" s="126"/>
      <c r="CH156" s="126"/>
      <c r="CI156" s="126"/>
      <c r="CJ156" s="126"/>
      <c r="CK156" s="126"/>
      <c r="CL156" s="126"/>
      <c r="CM156" s="126"/>
      <c r="CN156" s="126"/>
      <c r="CO156" s="126"/>
      <c r="CP156" s="126"/>
      <c r="CQ156" s="126"/>
      <c r="CR156" s="126"/>
      <c r="CS156" s="126"/>
      <c r="DV156" s="3"/>
      <c r="DW156" s="126"/>
      <c r="DX156" s="126"/>
      <c r="DY156" s="126"/>
      <c r="DZ156" s="126"/>
      <c r="EA156" s="126"/>
      <c r="EB156" s="126"/>
      <c r="EC156" s="126"/>
      <c r="ED156" s="126"/>
      <c r="EE156" s="126"/>
      <c r="EF156" s="126"/>
      <c r="EG156" s="126"/>
      <c r="EH156" s="126"/>
      <c r="EI156" s="126"/>
      <c r="FL156" s="3"/>
      <c r="FM156" s="3"/>
    </row>
    <row r="157" spans="1:169" ht="11.25" customHeight="1">
      <c r="A157" s="192"/>
      <c r="B157" s="193"/>
      <c r="C157" s="196"/>
      <c r="D157" s="199"/>
      <c r="E157" s="200"/>
      <c r="F157" s="199"/>
      <c r="G157" s="200"/>
      <c r="H157" s="199"/>
      <c r="I157" s="200"/>
      <c r="J157" s="199"/>
      <c r="K157" s="200"/>
      <c r="L157" s="199"/>
      <c r="M157" s="209"/>
      <c r="N157" s="69" t="str">
        <f>IF(CF141&lt;&gt;"",IF(ISERROR(AND(BV145="",BX145="",BZ145="",CB145="",CD145="")),"E",IF(AND(BV145="",BX145="",BZ145="",CB145="",CD145=""),"","E")),"")</f>
        <v/>
      </c>
      <c r="O157" s="192"/>
      <c r="P157" s="193"/>
      <c r="Q157" s="196"/>
      <c r="R157" s="199"/>
      <c r="S157" s="200"/>
      <c r="T157" s="199"/>
      <c r="U157" s="200"/>
      <c r="V157" s="199"/>
      <c r="W157" s="200"/>
      <c r="X157" s="199"/>
      <c r="Y157" s="200"/>
      <c r="Z157" s="199"/>
      <c r="AA157" s="209"/>
      <c r="AB157" s="69" t="str">
        <f>IF(DV141&lt;&gt;"",IF(ISERROR(AND(DL145="",DN145="",DP145="",DQ145="",DT145="")),"E",IF(AND(DL145="",DN145="",DP145="",DR145="",DT145=""),"","E")),"")</f>
        <v/>
      </c>
      <c r="AC157" s="192"/>
      <c r="AD157" s="193"/>
      <c r="AE157" s="196"/>
      <c r="AF157" s="199"/>
      <c r="AG157" s="200"/>
      <c r="AH157" s="199"/>
      <c r="AI157" s="200"/>
      <c r="AJ157" s="199"/>
      <c r="AK157" s="200"/>
      <c r="AL157" s="199"/>
      <c r="AM157" s="200"/>
      <c r="AN157" s="199"/>
      <c r="AO157" s="209"/>
      <c r="AP157" s="69" t="str">
        <f>IF(FL141&lt;&gt;"",IF(ISERROR(AND(FB145="",FD145="",FF145="",FH145="",FJ145="")),"E",IF(AND(FB145="",FD145="",FF145="",FH145="",FJ145=""),"","E")),"")</f>
        <v/>
      </c>
      <c r="AQ157" s="127"/>
      <c r="AR157" s="127"/>
      <c r="AS157" s="127"/>
      <c r="AT157" s="127"/>
      <c r="AU157" s="127"/>
      <c r="AV157" s="127"/>
      <c r="AW157" s="127"/>
      <c r="AX157" s="127"/>
      <c r="AY157" s="127"/>
      <c r="AZ157" s="127"/>
      <c r="BA157" s="127"/>
      <c r="BB157" s="127"/>
      <c r="BC157" s="127"/>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3"/>
      <c r="CG157" s="127"/>
      <c r="CH157" s="127"/>
      <c r="CI157" s="127"/>
      <c r="CJ157" s="127"/>
      <c r="CK157" s="127"/>
      <c r="CL157" s="127"/>
      <c r="CM157" s="127"/>
      <c r="CN157" s="127"/>
      <c r="CO157" s="127"/>
      <c r="CP157" s="127"/>
      <c r="CQ157" s="127"/>
      <c r="CR157" s="127"/>
      <c r="CS157" s="127"/>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3"/>
      <c r="DW157" s="127"/>
      <c r="DX157" s="127"/>
      <c r="DY157" s="127"/>
      <c r="DZ157" s="127"/>
      <c r="EA157" s="127"/>
      <c r="EB157" s="127"/>
      <c r="EC157" s="127"/>
      <c r="ED157" s="127"/>
      <c r="EE157" s="127"/>
      <c r="EF157" s="127"/>
      <c r="EG157" s="127"/>
      <c r="EH157" s="127"/>
      <c r="EI157" s="127"/>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3"/>
      <c r="FM157" s="3"/>
    </row>
    <row r="158" spans="1:169" ht="11.25" customHeight="1">
      <c r="A158" s="192"/>
      <c r="B158" s="193"/>
      <c r="C158" s="175" t="str">
        <f>IF($D133="1P","F","F")</f>
        <v>F</v>
      </c>
      <c r="D158" s="201"/>
      <c r="E158" s="202"/>
      <c r="F158" s="201"/>
      <c r="G158" s="202"/>
      <c r="H158" s="201"/>
      <c r="I158" s="202"/>
      <c r="J158" s="201"/>
      <c r="K158" s="202"/>
      <c r="L158" s="201"/>
      <c r="M158" s="205"/>
      <c r="N158" s="69" t="str">
        <f>IF(CF141&lt;&gt;"",IF(ISERROR(AND(BV145="",BX145="",BZ145="",CB145="",CD145="")),"E",IF(AND(BV145="",BX145="",BZ145="",CB145="",CD145=""),"","E")),"")</f>
        <v/>
      </c>
      <c r="O158" s="192"/>
      <c r="P158" s="193"/>
      <c r="Q158" s="175" t="str">
        <f>IF($D133="1P","C","G")</f>
        <v>G</v>
      </c>
      <c r="R158" s="201"/>
      <c r="S158" s="202"/>
      <c r="T158" s="201"/>
      <c r="U158" s="202"/>
      <c r="V158" s="201"/>
      <c r="W158" s="202"/>
      <c r="X158" s="201"/>
      <c r="Y158" s="202"/>
      <c r="Z158" s="201"/>
      <c r="AA158" s="205"/>
      <c r="AB158" s="69" t="str">
        <f>IF(DV141&lt;&gt;"",IF(ISERROR(AND(DL145="",DN145="",DP145="",DQ145="",DT145="")),"E",IF(AND(DL145="",DN145="",DP145="",DR145="",DT145=""),"","E")),"")</f>
        <v/>
      </c>
      <c r="AC158" s="192"/>
      <c r="AD158" s="193"/>
      <c r="AE158" s="175" t="str">
        <f>IF($D133="1P","C","B")</f>
        <v>B</v>
      </c>
      <c r="AF158" s="201"/>
      <c r="AG158" s="202"/>
      <c r="AH158" s="201"/>
      <c r="AI158" s="202"/>
      <c r="AJ158" s="201"/>
      <c r="AK158" s="202"/>
      <c r="AL158" s="201"/>
      <c r="AM158" s="202"/>
      <c r="AN158" s="201"/>
      <c r="AO158" s="205"/>
      <c r="AP158" s="69" t="str">
        <f>IF(FL141&lt;&gt;"",IF(ISERROR(AND(FB145="",FD145="",FF145="",FH145="",FJ145="")),"E",IF(AND(FB145="",FD145="",FF145="",FH145="",FJ145=""),"","E")),"")</f>
        <v/>
      </c>
      <c r="AQ158" s="128"/>
      <c r="AR158" s="128"/>
      <c r="AS158" s="128"/>
      <c r="AT158" s="128"/>
      <c r="AU158" s="128"/>
      <c r="AV158" s="128"/>
      <c r="AW158" s="128"/>
      <c r="AX158" s="128"/>
      <c r="AY158" s="128"/>
      <c r="AZ158" s="128"/>
      <c r="BA158" s="128"/>
      <c r="BB158" s="128"/>
      <c r="BC158" s="128"/>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3"/>
      <c r="CG158" s="128"/>
      <c r="CH158" s="128"/>
      <c r="CI158" s="128"/>
      <c r="CJ158" s="128"/>
      <c r="CK158" s="128"/>
      <c r="CL158" s="128"/>
      <c r="CM158" s="128"/>
      <c r="CN158" s="128"/>
      <c r="CO158" s="128"/>
      <c r="CP158" s="128"/>
      <c r="CQ158" s="128"/>
      <c r="CR158" s="128"/>
      <c r="CS158" s="128"/>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3"/>
      <c r="DW158" s="128"/>
      <c r="DX158" s="128"/>
      <c r="DY158" s="128"/>
      <c r="DZ158" s="128"/>
      <c r="EA158" s="128"/>
      <c r="EB158" s="128"/>
      <c r="EC158" s="128"/>
      <c r="ED158" s="128"/>
      <c r="EE158" s="128"/>
      <c r="EF158" s="128"/>
      <c r="EG158" s="128"/>
      <c r="EH158" s="128"/>
      <c r="EI158" s="128"/>
      <c r="EJ158" s="41"/>
      <c r="EK158" s="41"/>
      <c r="EL158" s="41"/>
      <c r="EM158" s="41"/>
      <c r="EN158" s="41"/>
      <c r="EO158" s="41"/>
      <c r="EP158" s="41"/>
      <c r="EQ158" s="41"/>
      <c r="ER158" s="41"/>
      <c r="ES158" s="41"/>
      <c r="ET158" s="41"/>
      <c r="EU158" s="41"/>
      <c r="EV158" s="41"/>
      <c r="EW158" s="41"/>
      <c r="EX158" s="41"/>
      <c r="EY158" s="41"/>
      <c r="EZ158" s="41"/>
      <c r="FA158" s="41"/>
      <c r="FB158" s="41"/>
      <c r="FC158" s="41"/>
      <c r="FD158" s="41"/>
      <c r="FE158" s="41"/>
      <c r="FF158" s="41"/>
      <c r="FG158" s="41"/>
      <c r="FH158" s="41"/>
      <c r="FI158" s="41"/>
      <c r="FJ158" s="41"/>
      <c r="FK158" s="41"/>
      <c r="FL158" s="3"/>
      <c r="FM158" s="3"/>
    </row>
    <row r="159" spans="1:169" ht="11.25" customHeight="1" thickBot="1">
      <c r="A159" s="194"/>
      <c r="B159" s="195"/>
      <c r="C159" s="207"/>
      <c r="D159" s="203"/>
      <c r="E159" s="204"/>
      <c r="F159" s="203"/>
      <c r="G159" s="204"/>
      <c r="H159" s="203"/>
      <c r="I159" s="204"/>
      <c r="J159" s="203"/>
      <c r="K159" s="204"/>
      <c r="L159" s="203"/>
      <c r="M159" s="206"/>
      <c r="N159" s="69" t="str">
        <f>IF(CF143&lt;&gt;"",IF(CF143="W",IF(SUM(IF(D158&gt;D156,1,0),IF(F158&gt;F156,1,0),IF(H158&gt;H156,1,0),IF(J158&gt;J156,1,0),IF(L158&gt;L156,1,0))&lt;&gt;3,"E",""),""),"")</f>
        <v/>
      </c>
      <c r="O159" s="194"/>
      <c r="P159" s="195"/>
      <c r="Q159" s="207"/>
      <c r="R159" s="203"/>
      <c r="S159" s="204"/>
      <c r="T159" s="203"/>
      <c r="U159" s="204"/>
      <c r="V159" s="203"/>
      <c r="W159" s="204"/>
      <c r="X159" s="203"/>
      <c r="Y159" s="204"/>
      <c r="Z159" s="203"/>
      <c r="AA159" s="206"/>
      <c r="AB159" s="69" t="str">
        <f>IF(DV143&lt;&gt;"",IF(DV143="W",IF(SUM(IF(R158&gt;R156,1,0),IF(T158&gt;T156,1,0),IF(V158&gt;V156,1,0),IF(X158&gt;X156,1,0),IF(Z158&gt;Z156,1,0))&lt;&gt;3,"E",""),""),"")</f>
        <v/>
      </c>
      <c r="AC159" s="194"/>
      <c r="AD159" s="195"/>
      <c r="AE159" s="207"/>
      <c r="AF159" s="203"/>
      <c r="AG159" s="204"/>
      <c r="AH159" s="203"/>
      <c r="AI159" s="204"/>
      <c r="AJ159" s="203"/>
      <c r="AK159" s="204"/>
      <c r="AL159" s="203"/>
      <c r="AM159" s="204"/>
      <c r="AN159" s="203"/>
      <c r="AO159" s="206"/>
      <c r="AP159" s="69" t="str">
        <f>IF(FL143&lt;&gt;"",IF(FL143="W",IF(SUM(IF(AF158&gt;AF156,1,0),IF(AH158&gt;AH156,1,0),IF(AJ158&gt;AJ156,1,0),IF(AL158&gt;AL156,1,0),IF(AN158&gt;AN156,1,0))&lt;&gt;3,"E",""),""),"")</f>
        <v/>
      </c>
      <c r="AQ159" s="126"/>
      <c r="AR159" s="126"/>
      <c r="AS159" s="126"/>
      <c r="AT159" s="126"/>
      <c r="AU159" s="126"/>
      <c r="AV159" s="126"/>
      <c r="AW159" s="126"/>
      <c r="AX159" s="126"/>
      <c r="AY159" s="126"/>
      <c r="AZ159" s="126"/>
      <c r="BA159" s="126"/>
      <c r="BB159" s="126"/>
      <c r="BC159" s="126"/>
      <c r="CF159" s="3"/>
      <c r="CG159" s="126"/>
      <c r="CH159" s="126"/>
      <c r="CI159" s="126"/>
      <c r="CJ159" s="126"/>
      <c r="CK159" s="126"/>
      <c r="CL159" s="126"/>
      <c r="CM159" s="126"/>
      <c r="CN159" s="126"/>
      <c r="CO159" s="126"/>
      <c r="CP159" s="126"/>
      <c r="CQ159" s="126"/>
      <c r="CR159" s="126"/>
      <c r="CS159" s="126"/>
      <c r="DV159" s="3"/>
      <c r="DW159" s="126"/>
      <c r="DX159" s="126"/>
      <c r="DY159" s="126"/>
      <c r="DZ159" s="126"/>
      <c r="EA159" s="126"/>
      <c r="EB159" s="126"/>
      <c r="EC159" s="126"/>
      <c r="ED159" s="126"/>
      <c r="EE159" s="126"/>
      <c r="EF159" s="126"/>
      <c r="EG159" s="126"/>
      <c r="EH159" s="126"/>
      <c r="EI159" s="126"/>
      <c r="FL159" s="3"/>
      <c r="FM159" s="3"/>
    </row>
    <row r="160" spans="1:169" ht="11.25" customHeight="1" thickBot="1">
      <c r="A160" s="170">
        <v>3</v>
      </c>
      <c r="B160" s="191"/>
      <c r="C160" s="183" t="str">
        <f>IF($D133="1P","D","D")</f>
        <v>D</v>
      </c>
      <c r="D160" s="197"/>
      <c r="E160" s="198"/>
      <c r="F160" s="197"/>
      <c r="G160" s="198"/>
      <c r="H160" s="197"/>
      <c r="I160" s="198"/>
      <c r="J160" s="197"/>
      <c r="K160" s="198"/>
      <c r="L160" s="197"/>
      <c r="M160" s="208"/>
      <c r="N160" s="69" t="str">
        <f>IF(CF151&lt;&gt;"",IF(CF151="W",IF(SUM(IF(D160&gt;D162,1,0),IF(F160&gt;F162,1,0),IF(H160&gt;H162,1,0),IF(J160&gt;J162,1,0),IF(L160&gt;L162,1,0))&lt;&gt;3,"E",""),""),"")</f>
        <v/>
      </c>
      <c r="O160" s="170">
        <v>10</v>
      </c>
      <c r="P160" s="191"/>
      <c r="Q160" s="183" t="str">
        <f>IF($D133="1P","A","A")</f>
        <v>A</v>
      </c>
      <c r="R160" s="197"/>
      <c r="S160" s="198"/>
      <c r="T160" s="197"/>
      <c r="U160" s="198"/>
      <c r="V160" s="197"/>
      <c r="W160" s="198"/>
      <c r="X160" s="197"/>
      <c r="Y160" s="198"/>
      <c r="Z160" s="197"/>
      <c r="AA160" s="208"/>
      <c r="AB160" s="69" t="str">
        <f>IF(DV151&lt;&gt;"",IF(DV151="W",IF(SUM(IF(R160&gt;R162,1,0),IF(T160&gt;T162,1,0),IF(V160&gt;V162,1,0),IF(X160&gt;X162,1,0),IF(Z160&gt;Z162,1,0))&lt;&gt;3,"E",""),""),"")</f>
        <v/>
      </c>
      <c r="AC160" s="170">
        <v>17</v>
      </c>
      <c r="AD160" s="191"/>
      <c r="AE160" s="183" t="str">
        <f>IF($D133="1P","B","D")</f>
        <v>D</v>
      </c>
      <c r="AF160" s="197"/>
      <c r="AG160" s="198"/>
      <c r="AH160" s="197"/>
      <c r="AI160" s="198"/>
      <c r="AJ160" s="197"/>
      <c r="AK160" s="198"/>
      <c r="AL160" s="197"/>
      <c r="AM160" s="198"/>
      <c r="AN160" s="197"/>
      <c r="AO160" s="208"/>
      <c r="AP160" s="69" t="str">
        <f>IF(FL151&lt;&gt;"",IF(FL151="W",IF(SUM(IF(AF160&gt;AF162,1,0),IF(AH160&gt;AH162,1,0),IF(AJ160&gt;AJ162,1,0),IF(AL160&gt;AL162,1,0),IF(AN160&gt;AN162,1,0))&lt;&gt;3,"E",""),""),"")</f>
        <v/>
      </c>
      <c r="AQ160" s="127"/>
      <c r="AR160" s="127"/>
      <c r="AS160" s="127"/>
      <c r="AT160" s="127"/>
      <c r="AU160" s="127"/>
      <c r="AV160" s="127"/>
      <c r="AW160" s="127"/>
      <c r="AX160" s="127"/>
      <c r="AY160" s="127"/>
      <c r="AZ160" s="127"/>
      <c r="BA160" s="127"/>
      <c r="BB160" s="127"/>
      <c r="BC160" s="127"/>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3"/>
      <c r="CG160" s="127"/>
      <c r="CH160" s="127"/>
      <c r="CI160" s="127"/>
      <c r="CJ160" s="127"/>
      <c r="CK160" s="127"/>
      <c r="CL160" s="127"/>
      <c r="CM160" s="127"/>
      <c r="CN160" s="127"/>
      <c r="CO160" s="127"/>
      <c r="CP160" s="127"/>
      <c r="CQ160" s="127"/>
      <c r="CR160" s="127"/>
      <c r="CS160" s="127"/>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3"/>
      <c r="DW160" s="127"/>
      <c r="DX160" s="127"/>
      <c r="DY160" s="127"/>
      <c r="DZ160" s="127"/>
      <c r="EA160" s="127"/>
      <c r="EB160" s="127"/>
      <c r="EC160" s="127"/>
      <c r="ED160" s="127"/>
      <c r="EE160" s="127"/>
      <c r="EF160" s="127"/>
      <c r="EG160" s="127"/>
      <c r="EH160" s="127"/>
      <c r="EI160" s="127"/>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3"/>
      <c r="FM160" s="3"/>
    </row>
    <row r="161" spans="1:169" ht="11.25" customHeight="1">
      <c r="A161" s="192"/>
      <c r="B161" s="193"/>
      <c r="C161" s="196"/>
      <c r="D161" s="199"/>
      <c r="E161" s="200"/>
      <c r="F161" s="199"/>
      <c r="G161" s="200"/>
      <c r="H161" s="199"/>
      <c r="I161" s="200"/>
      <c r="J161" s="199"/>
      <c r="K161" s="200"/>
      <c r="L161" s="199"/>
      <c r="M161" s="209"/>
      <c r="N161" s="69" t="str">
        <f>IF(CF151&lt;&gt;"",IF(ISERROR(AND(BV155="",BX155="",BZ155="",CB155="",CD155="")),"E",IF(AND(BV155="",BX155="",BZ155="",CB155="",CD155=""),"","E")),"")</f>
        <v/>
      </c>
      <c r="O161" s="192"/>
      <c r="P161" s="193"/>
      <c r="Q161" s="196"/>
      <c r="R161" s="199"/>
      <c r="S161" s="200"/>
      <c r="T161" s="199"/>
      <c r="U161" s="200"/>
      <c r="V161" s="199"/>
      <c r="W161" s="200"/>
      <c r="X161" s="199"/>
      <c r="Y161" s="200"/>
      <c r="Z161" s="199"/>
      <c r="AA161" s="209"/>
      <c r="AB161" s="69" t="str">
        <f>IF(DV151&lt;&gt;"",IF(ISERROR(AND(DL155="",DN155="",DP155="",DQ155="",DT155="")),"E",IF(AND(DL155="",DN155="",DP155="",DR155="",DT155=""),"","E")),"")</f>
        <v/>
      </c>
      <c r="AC161" s="192"/>
      <c r="AD161" s="193"/>
      <c r="AE161" s="196"/>
      <c r="AF161" s="199"/>
      <c r="AG161" s="200"/>
      <c r="AH161" s="199"/>
      <c r="AI161" s="200"/>
      <c r="AJ161" s="199"/>
      <c r="AK161" s="200"/>
      <c r="AL161" s="199"/>
      <c r="AM161" s="200"/>
      <c r="AN161" s="199"/>
      <c r="AO161" s="209"/>
      <c r="AP161" s="69" t="str">
        <f>IF(FL151&lt;&gt;"",IF(ISERROR(AND(FB155="",FD155="",FF155="",FH155="",FJ155="")),"E",IF(AND(FB155="",FD155="",FF155="",FH155="",FJ155=""),"","E")),"")</f>
        <v/>
      </c>
      <c r="AQ161" s="154" t="str">
        <f>CONCATENATE($A135," ",$D135,","," ",$F133)</f>
        <v>Group: 3, Women's Singles</v>
      </c>
      <c r="AR161" s="155"/>
      <c r="AS161" s="155"/>
      <c r="AT161" s="155"/>
      <c r="AU161" s="155"/>
      <c r="AV161" s="155"/>
      <c r="AW161" s="155"/>
      <c r="AX161" s="155"/>
      <c r="AY161" s="155"/>
      <c r="AZ161" s="155"/>
      <c r="BA161" s="155"/>
      <c r="BB161" s="155"/>
      <c r="BC161" s="156"/>
      <c r="BD161" s="163">
        <f>A164</f>
        <v>4</v>
      </c>
      <c r="BE161" s="164"/>
      <c r="BF161" s="183" t="str">
        <f>C164</f>
        <v>A</v>
      </c>
      <c r="BG161" s="185" t="str">
        <f>IF(VLOOKUP($BF161,$A137:$C149,3,FALSE)=0,"",CONCATENATE(VLOOKUP(VLOOKUP($BF161,$A137:$C149,3,FALSE),Players!$J:$N,4,FALSE)," ",VLOOKUP($BF161,$A137:$C149,3,FALSE)," ",IF(ISERROR(VLOOKUP(VLOOKUP($BF161,$A137:$C149,3,FALSE),Players!$J:$N,5,FALSE)),"()",CONCATENATE("(",VLOOKUP(VLOOKUP($BF161,$A137:$C149,3,FALSE),Players!$J:$N,5,FALSE),")"))))</f>
        <v/>
      </c>
      <c r="BH161" s="186"/>
      <c r="BI161" s="186"/>
      <c r="BJ161" s="186"/>
      <c r="BK161" s="186"/>
      <c r="BL161" s="186"/>
      <c r="BM161" s="186"/>
      <c r="BN161" s="186"/>
      <c r="BO161" s="186"/>
      <c r="BP161" s="186"/>
      <c r="BQ161" s="186"/>
      <c r="BR161" s="186"/>
      <c r="BS161" s="186"/>
      <c r="BT161" s="186"/>
      <c r="BU161" s="187"/>
      <c r="BV161" s="170" t="str">
        <f>IF(D164&lt;&gt;"",D164,"")</f>
        <v/>
      </c>
      <c r="BW161" s="171"/>
      <c r="BX161" s="335" t="str">
        <f>IF(F164&lt;&gt;"",F164,"")</f>
        <v/>
      </c>
      <c r="BY161" s="171"/>
      <c r="BZ161" s="335" t="str">
        <f>IF(H164&lt;&gt;"",H164,"")</f>
        <v/>
      </c>
      <c r="CA161" s="171"/>
      <c r="CB161" s="335" t="str">
        <f>IF(J164&lt;&gt;"",J164,"")</f>
        <v/>
      </c>
      <c r="CC161" s="171"/>
      <c r="CD161" s="335" t="str">
        <f>IF(L164&lt;&gt;"",L164,"")</f>
        <v/>
      </c>
      <c r="CE161" s="337"/>
      <c r="CF161" s="174" t="str">
        <f>IF($CD161=$CD163,IF($CB161=$CB163,IF($BZ161&lt;&gt;"",IF($BZ161&gt;$BZ163,"W","L"),""),IF($CB161&gt;$CB163,"W","L")),IF($CD161&gt;$CD163,"W","L"))</f>
        <v/>
      </c>
      <c r="CG161" s="154" t="str">
        <f>CONCATENATE($A135," ",$D135,","," ",$F133)</f>
        <v>Group: 3, Women's Singles</v>
      </c>
      <c r="CH161" s="155"/>
      <c r="CI161" s="155"/>
      <c r="CJ161" s="155"/>
      <c r="CK161" s="155"/>
      <c r="CL161" s="155"/>
      <c r="CM161" s="155"/>
      <c r="CN161" s="155"/>
      <c r="CO161" s="155"/>
      <c r="CP161" s="155"/>
      <c r="CQ161" s="155"/>
      <c r="CR161" s="155"/>
      <c r="CS161" s="156"/>
      <c r="CT161" s="163">
        <f>O164</f>
        <v>11</v>
      </c>
      <c r="CU161" s="164"/>
      <c r="CV161" s="183" t="str">
        <f>Q164</f>
        <v>C</v>
      </c>
      <c r="CW161" s="185" t="str">
        <f>IF(VLOOKUP($CV161,$A137:$C149,3,FALSE)=0,"",CONCATENATE(VLOOKUP(VLOOKUP($CV161,$A137:$C149,3,FALSE),Players!$J:$N,4,FALSE)," ",VLOOKUP($CV161,$A137:$C149,3,FALSE)," ",IF(ISERROR(VLOOKUP(VLOOKUP($CV161,$A137:$C149,3,FALSE),Players!$J:$N,5,FALSE)),"()",CONCATENATE("(",VLOOKUP(VLOOKUP($CV161,$A137:$C149,3,FALSE),Players!$J:$N,5,FALSE),")"))))</f>
        <v/>
      </c>
      <c r="CX161" s="186"/>
      <c r="CY161" s="186"/>
      <c r="CZ161" s="186"/>
      <c r="DA161" s="186"/>
      <c r="DB161" s="186"/>
      <c r="DC161" s="186"/>
      <c r="DD161" s="186"/>
      <c r="DE161" s="186"/>
      <c r="DF161" s="186"/>
      <c r="DG161" s="186"/>
      <c r="DH161" s="186"/>
      <c r="DI161" s="186"/>
      <c r="DJ161" s="186"/>
      <c r="DK161" s="187"/>
      <c r="DL161" s="170" t="str">
        <f>IF(R164&lt;&gt;"",R164,"")</f>
        <v/>
      </c>
      <c r="DM161" s="171"/>
      <c r="DN161" s="335" t="str">
        <f>IF(T164&lt;&gt;"",T164,"")</f>
        <v/>
      </c>
      <c r="DO161" s="171"/>
      <c r="DP161" s="335" t="str">
        <f>IF(V164&lt;&gt;"",V164,"")</f>
        <v/>
      </c>
      <c r="DQ161" s="171"/>
      <c r="DR161" s="335" t="str">
        <f>IF(X164&lt;&gt;"",X164,"")</f>
        <v/>
      </c>
      <c r="DS161" s="171"/>
      <c r="DT161" s="335" t="str">
        <f>IF(Z164&lt;&gt;"",Z164,"")</f>
        <v/>
      </c>
      <c r="DU161" s="337"/>
      <c r="DV161" s="174" t="str">
        <f>IF($DT161=$DT163,IF($DR161=$DR163,IF($DP161&lt;&gt;"",IF($DP161&gt;$DP163,"W","L"),""),IF($DR161&gt;$DR163,"W","L")),IF($DT161&gt;$DT163,"W","L"))</f>
        <v/>
      </c>
      <c r="DW161" s="154" t="str">
        <f>CONCATENATE($A135," ",$D135,","," ",$F133)</f>
        <v>Group: 3, Women's Singles</v>
      </c>
      <c r="DX161" s="155"/>
      <c r="DY161" s="155"/>
      <c r="DZ161" s="155"/>
      <c r="EA161" s="155"/>
      <c r="EB161" s="155"/>
      <c r="EC161" s="155"/>
      <c r="ED161" s="155"/>
      <c r="EE161" s="155"/>
      <c r="EF161" s="155"/>
      <c r="EG161" s="155"/>
      <c r="EH161" s="155"/>
      <c r="EI161" s="156"/>
      <c r="EJ161" s="163">
        <f>AC164</f>
        <v>18</v>
      </c>
      <c r="EK161" s="164"/>
      <c r="EL161" s="183" t="str">
        <f>AE164</f>
        <v>E</v>
      </c>
      <c r="EM161" s="185" t="str">
        <f>IF(VLOOKUP($EL161,$A137:$C149,3,FALSE)=0,"",CONCATENATE(VLOOKUP(VLOOKUP($EL161,$A137:$C149,3,FALSE),Players!$J:$N,4,FALSE)," ",VLOOKUP($EL161,$A137:$C149,3,FALSE)," ",IF(ISERROR(VLOOKUP(VLOOKUP($EL161,$A137:$C149,3,FALSE),Players!$J:$N,5,FALSE)),"()",CONCATENATE("(",VLOOKUP(VLOOKUP($EL161,$A137:$C149,3,FALSE),Players!$J:$N,5,FALSE),")"))))</f>
        <v/>
      </c>
      <c r="EN161" s="186"/>
      <c r="EO161" s="186"/>
      <c r="EP161" s="186"/>
      <c r="EQ161" s="186"/>
      <c r="ER161" s="186"/>
      <c r="ES161" s="186"/>
      <c r="ET161" s="186"/>
      <c r="EU161" s="186"/>
      <c r="EV161" s="186"/>
      <c r="EW161" s="186"/>
      <c r="EX161" s="186"/>
      <c r="EY161" s="186"/>
      <c r="EZ161" s="186"/>
      <c r="FA161" s="187"/>
      <c r="FB161" s="170" t="str">
        <f>IF(AF164&lt;&gt;"",AF164,"")</f>
        <v/>
      </c>
      <c r="FC161" s="171"/>
      <c r="FD161" s="335" t="str">
        <f>IF(AH164&lt;&gt;"",AH164,"")</f>
        <v/>
      </c>
      <c r="FE161" s="171"/>
      <c r="FF161" s="335" t="str">
        <f>IF(AJ164&lt;&gt;"",AJ164,"")</f>
        <v/>
      </c>
      <c r="FG161" s="171"/>
      <c r="FH161" s="335" t="str">
        <f>IF(AL164&lt;&gt;"",AL164,"")</f>
        <v/>
      </c>
      <c r="FI161" s="171"/>
      <c r="FJ161" s="335" t="str">
        <f>IF(AN164&lt;&gt;"",AN164,"")</f>
        <v/>
      </c>
      <c r="FK161" s="337"/>
      <c r="FL161" s="174" t="str">
        <f>IF($FJ161=$FJ163,IF($FH161=$FH163,IF($FF161&lt;&gt;"",IF($FF161&gt;$FF163,"W","L"),""),IF($FH161&gt;$FH163,"W","L")),IF($FJ161&gt;$FJ163,"W","L"))</f>
        <v/>
      </c>
      <c r="FM161" s="3"/>
    </row>
    <row r="162" spans="1:169" ht="11.25" customHeight="1">
      <c r="A162" s="192"/>
      <c r="B162" s="193"/>
      <c r="C162" s="175" t="str">
        <f>IF($D133="1P","E","E")</f>
        <v>E</v>
      </c>
      <c r="D162" s="201"/>
      <c r="E162" s="202"/>
      <c r="F162" s="201"/>
      <c r="G162" s="202"/>
      <c r="H162" s="201"/>
      <c r="I162" s="202"/>
      <c r="J162" s="201"/>
      <c r="K162" s="202"/>
      <c r="L162" s="201"/>
      <c r="M162" s="205"/>
      <c r="N162" s="69" t="str">
        <f>IF(CF151&lt;&gt;"",IF(ISERROR(AND(BV155="",BX155="",BZ155="",CB155="",CD155="")),"E",IF(AND(BV155="",BX155="",BZ155="",CB155="",CD155=""),"","E")),"")</f>
        <v/>
      </c>
      <c r="O162" s="192"/>
      <c r="P162" s="193"/>
      <c r="Q162" s="175" t="str">
        <f>IF($D133="1P","E","D")</f>
        <v>D</v>
      </c>
      <c r="R162" s="201"/>
      <c r="S162" s="202"/>
      <c r="T162" s="201"/>
      <c r="U162" s="202"/>
      <c r="V162" s="201"/>
      <c r="W162" s="202"/>
      <c r="X162" s="201"/>
      <c r="Y162" s="202"/>
      <c r="Z162" s="201"/>
      <c r="AA162" s="205"/>
      <c r="AB162" s="69" t="str">
        <f>IF(DV151&lt;&gt;"",IF(ISERROR(AND(DL155="",DN155="",DP155="",DQ155="",DT155="")),"E",IF(AND(DL155="",DN155="",DP155="",DR155="",DT155=""),"","E")),"")</f>
        <v/>
      </c>
      <c r="AC162" s="192"/>
      <c r="AD162" s="193"/>
      <c r="AE162" s="175" t="str">
        <f>IF($D133="1P","D","G")</f>
        <v>G</v>
      </c>
      <c r="AF162" s="201"/>
      <c r="AG162" s="202"/>
      <c r="AH162" s="201"/>
      <c r="AI162" s="202"/>
      <c r="AJ162" s="201"/>
      <c r="AK162" s="202"/>
      <c r="AL162" s="201"/>
      <c r="AM162" s="202"/>
      <c r="AN162" s="201"/>
      <c r="AO162" s="205"/>
      <c r="AP162" s="69" t="str">
        <f>IF(FL151&lt;&gt;"",IF(ISERROR(AND(FB155="",FD155="",FF155="",FH155="",FJ155="")),"E",IF(AND(FB155="",FD155="",FF155="",FH155="",FJ155=""),"","E")),"")</f>
        <v/>
      </c>
      <c r="AQ162" s="157"/>
      <c r="AR162" s="158"/>
      <c r="AS162" s="158"/>
      <c r="AT162" s="158"/>
      <c r="AU162" s="158"/>
      <c r="AV162" s="158"/>
      <c r="AW162" s="158"/>
      <c r="AX162" s="158"/>
      <c r="AY162" s="158"/>
      <c r="AZ162" s="158"/>
      <c r="BA162" s="158"/>
      <c r="BB162" s="158"/>
      <c r="BC162" s="159"/>
      <c r="BD162" s="165"/>
      <c r="BE162" s="166"/>
      <c r="BF162" s="184"/>
      <c r="BG162" s="188"/>
      <c r="BH162" s="189"/>
      <c r="BI162" s="189"/>
      <c r="BJ162" s="189"/>
      <c r="BK162" s="189"/>
      <c r="BL162" s="189"/>
      <c r="BM162" s="189"/>
      <c r="BN162" s="189"/>
      <c r="BO162" s="189"/>
      <c r="BP162" s="189"/>
      <c r="BQ162" s="189"/>
      <c r="BR162" s="189"/>
      <c r="BS162" s="189"/>
      <c r="BT162" s="189"/>
      <c r="BU162" s="190"/>
      <c r="BV162" s="172"/>
      <c r="BW162" s="173"/>
      <c r="BX162" s="336"/>
      <c r="BY162" s="173"/>
      <c r="BZ162" s="336"/>
      <c r="CA162" s="173"/>
      <c r="CB162" s="336"/>
      <c r="CC162" s="173"/>
      <c r="CD162" s="336"/>
      <c r="CE162" s="338"/>
      <c r="CF162" s="174"/>
      <c r="CG162" s="157"/>
      <c r="CH162" s="158"/>
      <c r="CI162" s="158"/>
      <c r="CJ162" s="158"/>
      <c r="CK162" s="158"/>
      <c r="CL162" s="158"/>
      <c r="CM162" s="158"/>
      <c r="CN162" s="158"/>
      <c r="CO162" s="158"/>
      <c r="CP162" s="158"/>
      <c r="CQ162" s="158"/>
      <c r="CR162" s="158"/>
      <c r="CS162" s="159"/>
      <c r="CT162" s="165"/>
      <c r="CU162" s="166"/>
      <c r="CV162" s="184"/>
      <c r="CW162" s="188"/>
      <c r="CX162" s="189"/>
      <c r="CY162" s="189"/>
      <c r="CZ162" s="189"/>
      <c r="DA162" s="189"/>
      <c r="DB162" s="189"/>
      <c r="DC162" s="189"/>
      <c r="DD162" s="189"/>
      <c r="DE162" s="189"/>
      <c r="DF162" s="189"/>
      <c r="DG162" s="189"/>
      <c r="DH162" s="189"/>
      <c r="DI162" s="189"/>
      <c r="DJ162" s="189"/>
      <c r="DK162" s="190"/>
      <c r="DL162" s="172"/>
      <c r="DM162" s="173"/>
      <c r="DN162" s="336"/>
      <c r="DO162" s="173"/>
      <c r="DP162" s="336"/>
      <c r="DQ162" s="173"/>
      <c r="DR162" s="336"/>
      <c r="DS162" s="173"/>
      <c r="DT162" s="336"/>
      <c r="DU162" s="338"/>
      <c r="DV162" s="174"/>
      <c r="DW162" s="157"/>
      <c r="DX162" s="158"/>
      <c r="DY162" s="158"/>
      <c r="DZ162" s="158"/>
      <c r="EA162" s="158"/>
      <c r="EB162" s="158"/>
      <c r="EC162" s="158"/>
      <c r="ED162" s="158"/>
      <c r="EE162" s="158"/>
      <c r="EF162" s="158"/>
      <c r="EG162" s="158"/>
      <c r="EH162" s="158"/>
      <c r="EI162" s="159"/>
      <c r="EJ162" s="165"/>
      <c r="EK162" s="166"/>
      <c r="EL162" s="184"/>
      <c r="EM162" s="188"/>
      <c r="EN162" s="189"/>
      <c r="EO162" s="189"/>
      <c r="EP162" s="189"/>
      <c r="EQ162" s="189"/>
      <c r="ER162" s="189"/>
      <c r="ES162" s="189"/>
      <c r="ET162" s="189"/>
      <c r="EU162" s="189"/>
      <c r="EV162" s="189"/>
      <c r="EW162" s="189"/>
      <c r="EX162" s="189"/>
      <c r="EY162" s="189"/>
      <c r="EZ162" s="189"/>
      <c r="FA162" s="190"/>
      <c r="FB162" s="172"/>
      <c r="FC162" s="173"/>
      <c r="FD162" s="336"/>
      <c r="FE162" s="173"/>
      <c r="FF162" s="336"/>
      <c r="FG162" s="173"/>
      <c r="FH162" s="336"/>
      <c r="FI162" s="173"/>
      <c r="FJ162" s="336"/>
      <c r="FK162" s="338"/>
      <c r="FL162" s="174"/>
      <c r="FM162" s="3"/>
    </row>
    <row r="163" spans="1:169" ht="11.25" customHeight="1" thickBot="1">
      <c r="A163" s="194"/>
      <c r="B163" s="195"/>
      <c r="C163" s="207"/>
      <c r="D163" s="203"/>
      <c r="E163" s="204"/>
      <c r="F163" s="203"/>
      <c r="G163" s="204"/>
      <c r="H163" s="203"/>
      <c r="I163" s="204"/>
      <c r="J163" s="203"/>
      <c r="K163" s="204"/>
      <c r="L163" s="203"/>
      <c r="M163" s="206"/>
      <c r="N163" s="69" t="str">
        <f>IF(CF153&lt;&gt;"",IF(CF153="W",IF(SUM(IF(D162&gt;D160,1,0),IF(F162&gt;F160,1,0),IF(H162&gt;H160,1,0),IF(J162&gt;J160,1,0),IF(L162&gt;L160,1,0))&lt;&gt;3,"E",""),""),"")</f>
        <v/>
      </c>
      <c r="O163" s="194"/>
      <c r="P163" s="195"/>
      <c r="Q163" s="207"/>
      <c r="R163" s="203"/>
      <c r="S163" s="204"/>
      <c r="T163" s="203"/>
      <c r="U163" s="204"/>
      <c r="V163" s="203"/>
      <c r="W163" s="204"/>
      <c r="X163" s="203"/>
      <c r="Y163" s="204"/>
      <c r="Z163" s="203"/>
      <c r="AA163" s="206"/>
      <c r="AB163" s="69" t="str">
        <f>IF(DV153&lt;&gt;"",IF(DV153="W",IF(SUM(IF(R162&gt;R160,1,0),IF(T162&gt;T160,1,0),IF(V162&gt;V160,1,0),IF(X162&gt;X160,1,0),IF(Z162&gt;Z160,1,0))&lt;&gt;3,"E",""),""),"")</f>
        <v/>
      </c>
      <c r="AC163" s="194"/>
      <c r="AD163" s="195"/>
      <c r="AE163" s="207"/>
      <c r="AF163" s="203"/>
      <c r="AG163" s="204"/>
      <c r="AH163" s="203"/>
      <c r="AI163" s="204"/>
      <c r="AJ163" s="203"/>
      <c r="AK163" s="204"/>
      <c r="AL163" s="203"/>
      <c r="AM163" s="204"/>
      <c r="AN163" s="203"/>
      <c r="AO163" s="206"/>
      <c r="AP163" s="69" t="str">
        <f>IF(FL153&lt;&gt;"",IF(FL153="W",IF(SUM(IF(AF162&gt;AF160,1,0),IF(AH162&gt;AH160,1,0),IF(AJ162&gt;AJ160,1,0),IF(AL162&gt;AL160,1,0),IF(AN162&gt;AN160,1,0))&lt;&gt;3,"E",""),""),"")</f>
        <v/>
      </c>
      <c r="AQ163" s="157"/>
      <c r="AR163" s="158"/>
      <c r="AS163" s="158"/>
      <c r="AT163" s="158"/>
      <c r="AU163" s="158"/>
      <c r="AV163" s="158"/>
      <c r="AW163" s="158"/>
      <c r="AX163" s="158"/>
      <c r="AY163" s="158"/>
      <c r="AZ163" s="158"/>
      <c r="BA163" s="158"/>
      <c r="BB163" s="158"/>
      <c r="BC163" s="159"/>
      <c r="BD163" s="165"/>
      <c r="BE163" s="166"/>
      <c r="BF163" s="175" t="str">
        <f>C166</f>
        <v>G</v>
      </c>
      <c r="BG163" s="177" t="str">
        <f>IF(VLOOKUP($BF163,$A137:$C149,3,FALSE)=0,"",CONCATENATE(VLOOKUP(VLOOKUP($BF163,$A137:$C149,3,FALSE),Players!$J:$N,4,FALSE)," ",VLOOKUP($BF163,$A137:$C149,3,FALSE)," ",IF(ISERROR(VLOOKUP(VLOOKUP($BF163,$A137:$C149,3,FALSE),Players!$J:$N,5,FALSE)),"()",CONCATENATE("(",VLOOKUP(VLOOKUP($BF163,$A137:$C149,3,FALSE),Players!$J:$N,5,FALSE),")"))))</f>
        <v/>
      </c>
      <c r="BH163" s="178"/>
      <c r="BI163" s="178"/>
      <c r="BJ163" s="178"/>
      <c r="BK163" s="178"/>
      <c r="BL163" s="178"/>
      <c r="BM163" s="178"/>
      <c r="BN163" s="178"/>
      <c r="BO163" s="178"/>
      <c r="BP163" s="178"/>
      <c r="BQ163" s="178"/>
      <c r="BR163" s="178"/>
      <c r="BS163" s="178"/>
      <c r="BT163" s="178"/>
      <c r="BU163" s="179"/>
      <c r="BV163" s="150" t="str">
        <f>IF(D166&lt;&gt;"",D166,"")</f>
        <v/>
      </c>
      <c r="BW163" s="151"/>
      <c r="BX163" s="288" t="str">
        <f>IF(F166&lt;&gt;"",F166,"")</f>
        <v/>
      </c>
      <c r="BY163" s="151"/>
      <c r="BZ163" s="288" t="str">
        <f>IF(H166&lt;&gt;"",H166,"")</f>
        <v/>
      </c>
      <c r="CA163" s="151"/>
      <c r="CB163" s="288" t="str">
        <f>IF(J166&lt;&gt;"",J166,"")</f>
        <v/>
      </c>
      <c r="CC163" s="151"/>
      <c r="CD163" s="288" t="str">
        <f>IF(L166&lt;&gt;"",L166,"")</f>
        <v/>
      </c>
      <c r="CE163" s="332"/>
      <c r="CF163" s="174" t="str">
        <f>IF($CF161&lt;&gt;"",IF(CF161="W","L","W"),"")</f>
        <v/>
      </c>
      <c r="CG163" s="157"/>
      <c r="CH163" s="158"/>
      <c r="CI163" s="158"/>
      <c r="CJ163" s="158"/>
      <c r="CK163" s="158"/>
      <c r="CL163" s="158"/>
      <c r="CM163" s="158"/>
      <c r="CN163" s="158"/>
      <c r="CO163" s="158"/>
      <c r="CP163" s="158"/>
      <c r="CQ163" s="158"/>
      <c r="CR163" s="158"/>
      <c r="CS163" s="159"/>
      <c r="CT163" s="165"/>
      <c r="CU163" s="166"/>
      <c r="CV163" s="175" t="str">
        <f>Q166</f>
        <v>E</v>
      </c>
      <c r="CW163" s="177" t="str">
        <f>IF(VLOOKUP($CV163,$A137:$C149,3,FALSE)=0,"",CONCATENATE(VLOOKUP(VLOOKUP($CV163,$A137:$C149,3,FALSE),Players!$J:$N,4,FALSE)," ",VLOOKUP($CV163,$A137:$C149,3,FALSE)," ",IF(ISERROR(VLOOKUP(VLOOKUP($CV163,$A137:$C149,3,FALSE),Players!$J:$N,5,FALSE)),"()",CONCATENATE("(",VLOOKUP(VLOOKUP($CV163,$A137:$C149,3,FALSE),Players!$J:$N,5,FALSE),")"))))</f>
        <v/>
      </c>
      <c r="CX163" s="178"/>
      <c r="CY163" s="178"/>
      <c r="CZ163" s="178"/>
      <c r="DA163" s="178"/>
      <c r="DB163" s="178"/>
      <c r="DC163" s="178"/>
      <c r="DD163" s="178"/>
      <c r="DE163" s="178"/>
      <c r="DF163" s="178"/>
      <c r="DG163" s="178"/>
      <c r="DH163" s="178"/>
      <c r="DI163" s="178"/>
      <c r="DJ163" s="178"/>
      <c r="DK163" s="179"/>
      <c r="DL163" s="150" t="str">
        <f>IF(R166&lt;&gt;"",R166,"")</f>
        <v/>
      </c>
      <c r="DM163" s="151"/>
      <c r="DN163" s="288" t="str">
        <f>IF(T166&lt;&gt;"",T166,"")</f>
        <v/>
      </c>
      <c r="DO163" s="151"/>
      <c r="DP163" s="288" t="str">
        <f>IF(V166&lt;&gt;"",V166,"")</f>
        <v/>
      </c>
      <c r="DQ163" s="151"/>
      <c r="DR163" s="288" t="str">
        <f>IF(X166&lt;&gt;"",X166,"")</f>
        <v/>
      </c>
      <c r="DS163" s="151"/>
      <c r="DT163" s="288" t="str">
        <f>IF(Z166&lt;&gt;"",Z166,"")</f>
        <v/>
      </c>
      <c r="DU163" s="332"/>
      <c r="DV163" s="174" t="str">
        <f>IF($DV161&lt;&gt;"",IF(DV161="W","L","W"),"")</f>
        <v/>
      </c>
      <c r="DW163" s="157"/>
      <c r="DX163" s="158"/>
      <c r="DY163" s="158"/>
      <c r="DZ163" s="158"/>
      <c r="EA163" s="158"/>
      <c r="EB163" s="158"/>
      <c r="EC163" s="158"/>
      <c r="ED163" s="158"/>
      <c r="EE163" s="158"/>
      <c r="EF163" s="158"/>
      <c r="EG163" s="158"/>
      <c r="EH163" s="158"/>
      <c r="EI163" s="159"/>
      <c r="EJ163" s="165"/>
      <c r="EK163" s="166"/>
      <c r="EL163" s="175" t="str">
        <f>AE166</f>
        <v>F</v>
      </c>
      <c r="EM163" s="177" t="str">
        <f>IF(VLOOKUP($EL163,$A137:$C149,3,FALSE)=0,"",CONCATENATE(VLOOKUP(VLOOKUP($EL163,$A137:$C149,3,FALSE),Players!$J:$N,4,FALSE)," ",VLOOKUP($EL163,$A137:$C149,3,FALSE)," ",IF(ISERROR(VLOOKUP(VLOOKUP($EL163,$A137:$C149,3,FALSE),Players!$J:$N,5,FALSE)),"()",CONCATENATE("(",VLOOKUP(VLOOKUP($EL163,$A137:$C149,3,FALSE),Players!$J:$N,5,FALSE),")"))))</f>
        <v/>
      </c>
      <c r="EN163" s="178"/>
      <c r="EO163" s="178"/>
      <c r="EP163" s="178"/>
      <c r="EQ163" s="178"/>
      <c r="ER163" s="178"/>
      <c r="ES163" s="178"/>
      <c r="ET163" s="178"/>
      <c r="EU163" s="178"/>
      <c r="EV163" s="178"/>
      <c r="EW163" s="178"/>
      <c r="EX163" s="178"/>
      <c r="EY163" s="178"/>
      <c r="EZ163" s="178"/>
      <c r="FA163" s="179"/>
      <c r="FB163" s="150" t="str">
        <f>IF(AF166&lt;&gt;"",AF166,"")</f>
        <v/>
      </c>
      <c r="FC163" s="151"/>
      <c r="FD163" s="288" t="str">
        <f>IF(AH166&lt;&gt;"",AH166,"")</f>
        <v/>
      </c>
      <c r="FE163" s="151"/>
      <c r="FF163" s="288" t="str">
        <f>IF(AJ166&lt;&gt;"",AJ166,"")</f>
        <v/>
      </c>
      <c r="FG163" s="151"/>
      <c r="FH163" s="288" t="str">
        <f>IF(AL166&lt;&gt;"",AL166,"")</f>
        <v/>
      </c>
      <c r="FI163" s="151"/>
      <c r="FJ163" s="288" t="str">
        <f>IF(AN166&lt;&gt;"",AN166,"")</f>
        <v/>
      </c>
      <c r="FK163" s="332"/>
      <c r="FL163" s="174" t="str">
        <f>IF($FL161&lt;&gt;"",IF(FL161="W","L","W"),"")</f>
        <v/>
      </c>
      <c r="FM163" s="3"/>
    </row>
    <row r="164" spans="1:169" ht="11.25" customHeight="1" thickBot="1">
      <c r="A164" s="170">
        <v>4</v>
      </c>
      <c r="B164" s="191"/>
      <c r="C164" s="183" t="str">
        <f>IF($D133="1P","A","A")</f>
        <v>A</v>
      </c>
      <c r="D164" s="197"/>
      <c r="E164" s="198"/>
      <c r="F164" s="197"/>
      <c r="G164" s="198"/>
      <c r="H164" s="197"/>
      <c r="I164" s="198"/>
      <c r="J164" s="197"/>
      <c r="K164" s="198"/>
      <c r="L164" s="197"/>
      <c r="M164" s="208"/>
      <c r="N164" s="69" t="str">
        <f>IF(CF161&lt;&gt;"",IF(CF161="W",IF(SUM(IF(D164&gt;D166,1,0),IF(F164&gt;F166,1,0),IF(H164&gt;H166,1,0),IF(J164&gt;J166,1,0),IF(L164&gt;L166,1,0))&lt;&gt;3,"E",""),""),"")</f>
        <v/>
      </c>
      <c r="O164" s="170">
        <v>11</v>
      </c>
      <c r="P164" s="191"/>
      <c r="Q164" s="183" t="str">
        <f>IF($D133="1P","D","C")</f>
        <v>C</v>
      </c>
      <c r="R164" s="197"/>
      <c r="S164" s="198"/>
      <c r="T164" s="197"/>
      <c r="U164" s="198"/>
      <c r="V164" s="197"/>
      <c r="W164" s="198"/>
      <c r="X164" s="197"/>
      <c r="Y164" s="198"/>
      <c r="Z164" s="197"/>
      <c r="AA164" s="208"/>
      <c r="AB164" s="69" t="str">
        <f>IF(DV161&lt;&gt;"",IF(DV161="W",IF(SUM(IF(R164&gt;R166,1,0),IF(T164&gt;T166,1,0),IF(V164&gt;V166,1,0),IF(X164&gt;X166,1,0),IF(Z164&gt;Z166,1,0))&lt;&gt;3,"E",""),""),"")</f>
        <v/>
      </c>
      <c r="AC164" s="170">
        <v>18</v>
      </c>
      <c r="AD164" s="191"/>
      <c r="AE164" s="183" t="str">
        <f>IF($D133="1P","F","E")</f>
        <v>E</v>
      </c>
      <c r="AF164" s="197"/>
      <c r="AG164" s="198"/>
      <c r="AH164" s="197"/>
      <c r="AI164" s="198"/>
      <c r="AJ164" s="197"/>
      <c r="AK164" s="198"/>
      <c r="AL164" s="197"/>
      <c r="AM164" s="198"/>
      <c r="AN164" s="197"/>
      <c r="AO164" s="208"/>
      <c r="AP164" s="69" t="str">
        <f>IF(FL161&lt;&gt;"",IF(FL161="W",IF(SUM(IF(AF164&gt;AF166,1,0),IF(AH164&gt;AH166,1,0),IF(AJ164&gt;AJ166,1,0),IF(AL164&gt;AL166,1,0),IF(AN164&gt;AN166,1,0))&lt;&gt;3,"E",""),""),"")</f>
        <v/>
      </c>
      <c r="AQ164" s="160"/>
      <c r="AR164" s="161"/>
      <c r="AS164" s="161"/>
      <c r="AT164" s="161"/>
      <c r="AU164" s="161"/>
      <c r="AV164" s="161"/>
      <c r="AW164" s="161"/>
      <c r="AX164" s="161"/>
      <c r="AY164" s="161"/>
      <c r="AZ164" s="161"/>
      <c r="BA164" s="161"/>
      <c r="BB164" s="161"/>
      <c r="BC164" s="162"/>
      <c r="BD164" s="167"/>
      <c r="BE164" s="168"/>
      <c r="BF164" s="176"/>
      <c r="BG164" s="180"/>
      <c r="BH164" s="181"/>
      <c r="BI164" s="181"/>
      <c r="BJ164" s="181"/>
      <c r="BK164" s="181"/>
      <c r="BL164" s="181"/>
      <c r="BM164" s="181"/>
      <c r="BN164" s="181"/>
      <c r="BO164" s="181"/>
      <c r="BP164" s="181"/>
      <c r="BQ164" s="181"/>
      <c r="BR164" s="181"/>
      <c r="BS164" s="181"/>
      <c r="BT164" s="181"/>
      <c r="BU164" s="182"/>
      <c r="BV164" s="152"/>
      <c r="BW164" s="153"/>
      <c r="BX164" s="333"/>
      <c r="BY164" s="153"/>
      <c r="BZ164" s="333"/>
      <c r="CA164" s="153"/>
      <c r="CB164" s="333"/>
      <c r="CC164" s="153"/>
      <c r="CD164" s="333"/>
      <c r="CE164" s="334"/>
      <c r="CF164" s="174"/>
      <c r="CG164" s="160"/>
      <c r="CH164" s="161"/>
      <c r="CI164" s="161"/>
      <c r="CJ164" s="161"/>
      <c r="CK164" s="161"/>
      <c r="CL164" s="161"/>
      <c r="CM164" s="161"/>
      <c r="CN164" s="161"/>
      <c r="CO164" s="161"/>
      <c r="CP164" s="161"/>
      <c r="CQ164" s="161"/>
      <c r="CR164" s="161"/>
      <c r="CS164" s="162"/>
      <c r="CT164" s="167"/>
      <c r="CU164" s="168"/>
      <c r="CV164" s="176"/>
      <c r="CW164" s="180"/>
      <c r="CX164" s="181"/>
      <c r="CY164" s="181"/>
      <c r="CZ164" s="181"/>
      <c r="DA164" s="181"/>
      <c r="DB164" s="181"/>
      <c r="DC164" s="181"/>
      <c r="DD164" s="181"/>
      <c r="DE164" s="181"/>
      <c r="DF164" s="181"/>
      <c r="DG164" s="181"/>
      <c r="DH164" s="181"/>
      <c r="DI164" s="181"/>
      <c r="DJ164" s="181"/>
      <c r="DK164" s="182"/>
      <c r="DL164" s="152"/>
      <c r="DM164" s="153"/>
      <c r="DN164" s="333"/>
      <c r="DO164" s="153"/>
      <c r="DP164" s="333"/>
      <c r="DQ164" s="153"/>
      <c r="DR164" s="333"/>
      <c r="DS164" s="153"/>
      <c r="DT164" s="333"/>
      <c r="DU164" s="334"/>
      <c r="DV164" s="174"/>
      <c r="DW164" s="160"/>
      <c r="DX164" s="161"/>
      <c r="DY164" s="161"/>
      <c r="DZ164" s="161"/>
      <c r="EA164" s="161"/>
      <c r="EB164" s="161"/>
      <c r="EC164" s="161"/>
      <c r="ED164" s="161"/>
      <c r="EE164" s="161"/>
      <c r="EF164" s="161"/>
      <c r="EG164" s="161"/>
      <c r="EH164" s="161"/>
      <c r="EI164" s="162"/>
      <c r="EJ164" s="167"/>
      <c r="EK164" s="168"/>
      <c r="EL164" s="176"/>
      <c r="EM164" s="180"/>
      <c r="EN164" s="181"/>
      <c r="EO164" s="181"/>
      <c r="EP164" s="181"/>
      <c r="EQ164" s="181"/>
      <c r="ER164" s="181"/>
      <c r="ES164" s="181"/>
      <c r="ET164" s="181"/>
      <c r="EU164" s="181"/>
      <c r="EV164" s="181"/>
      <c r="EW164" s="181"/>
      <c r="EX164" s="181"/>
      <c r="EY164" s="181"/>
      <c r="EZ164" s="181"/>
      <c r="FA164" s="182"/>
      <c r="FB164" s="152"/>
      <c r="FC164" s="153"/>
      <c r="FD164" s="333"/>
      <c r="FE164" s="153"/>
      <c r="FF164" s="333"/>
      <c r="FG164" s="153"/>
      <c r="FH164" s="333"/>
      <c r="FI164" s="153"/>
      <c r="FJ164" s="333"/>
      <c r="FK164" s="334"/>
      <c r="FL164" s="174"/>
      <c r="FM164" s="3"/>
    </row>
    <row r="165" spans="1:169" ht="11.25" customHeight="1">
      <c r="A165" s="192"/>
      <c r="B165" s="193"/>
      <c r="C165" s="196"/>
      <c r="D165" s="199"/>
      <c r="E165" s="200"/>
      <c r="F165" s="199"/>
      <c r="G165" s="200"/>
      <c r="H165" s="199"/>
      <c r="I165" s="200"/>
      <c r="J165" s="199"/>
      <c r="K165" s="200"/>
      <c r="L165" s="199"/>
      <c r="M165" s="209"/>
      <c r="N165" s="69" t="str">
        <f>IF(CF161&lt;&gt;"",IF(ISERROR(AND(BV165="",BX165="",BZ165="",CB165="",CD165="")),"E",IF(AND(BV165="",BX165="",BZ165="",CB165="",CD165=""),"","E")),"")</f>
        <v/>
      </c>
      <c r="O165" s="192"/>
      <c r="P165" s="193"/>
      <c r="Q165" s="196"/>
      <c r="R165" s="199"/>
      <c r="S165" s="200"/>
      <c r="T165" s="199"/>
      <c r="U165" s="200"/>
      <c r="V165" s="199"/>
      <c r="W165" s="200"/>
      <c r="X165" s="199"/>
      <c r="Y165" s="200"/>
      <c r="Z165" s="199"/>
      <c r="AA165" s="209"/>
      <c r="AB165" s="69" t="str">
        <f>IF(DV161&lt;&gt;"",IF(ISERROR(AND(DL165="",DN165="",DP165="",DQ165="",DT165="")),"E",IF(AND(DL165="",DN165="",DP165="",DR165="",DT165=""),"","E")),"")</f>
        <v/>
      </c>
      <c r="AC165" s="192"/>
      <c r="AD165" s="193"/>
      <c r="AE165" s="196"/>
      <c r="AF165" s="199"/>
      <c r="AG165" s="200"/>
      <c r="AH165" s="199"/>
      <c r="AI165" s="200"/>
      <c r="AJ165" s="199"/>
      <c r="AK165" s="200"/>
      <c r="AL165" s="199"/>
      <c r="AM165" s="200"/>
      <c r="AN165" s="199"/>
      <c r="AO165" s="209"/>
      <c r="AP165" s="69" t="str">
        <f>IF(FL161&lt;&gt;"",IF(ISERROR(AND(FB165="",FD165="",FF165="",FH165="",FJ165="")),"E",IF(AND(FB165="",FD165="",FF165="",FH165="",FJ165=""),"","E")),"")</f>
        <v/>
      </c>
      <c r="AQ165" s="126"/>
      <c r="AR165" s="126"/>
      <c r="AS165" s="126"/>
      <c r="AT165" s="126"/>
      <c r="AU165" s="126"/>
      <c r="AV165" s="126"/>
      <c r="AW165" s="126"/>
      <c r="AX165" s="126"/>
      <c r="AY165" s="126"/>
      <c r="AZ165" s="126"/>
      <c r="BA165" s="126"/>
      <c r="BB165" s="126"/>
      <c r="BC165" s="126"/>
      <c r="BV165" s="169" t="str">
        <f>IF(CF161&lt;&gt;"",IF(AND(AND(BV161&gt;-1,BV163&gt;-1),OR(BV161&gt;10,BV163&gt;10),ABS(BV161-BV163)&gt;1,IF(OR(BV161&gt;11,BV163&gt;11),ABS(BV161-BV163)=2,TRUE),BV161=INT(BV161),BV163=INT(BV163)),"","Error"),"")</f>
        <v/>
      </c>
      <c r="BW165" s="169"/>
      <c r="BX165" s="169" t="str">
        <f>IF(CF161&lt;&gt;"",IF(AND(AND(BX161&gt;-1,BX163&gt;-1),OR(BX161&gt;10,BX163&gt;10),ABS(BX161-BX163)&gt;1,IF(OR(BX161&gt;11,BX163&gt;11),ABS(BX161-BX163)=2,TRUE),BX161=INT(BX161),BX163=INT(BX163)),"","Error"),"")</f>
        <v/>
      </c>
      <c r="BY165" s="169"/>
      <c r="BZ165" s="169" t="str">
        <f>IF(CF161&lt;&gt;"",IF(AND(AND(BZ161&gt;-1,BZ163&gt;-1),OR(BZ161&gt;10,BZ163&gt;10),ABS(BZ161-BZ163)&gt;1,IF(OR(BZ161&gt;11,BZ163&gt;11),ABS(BZ161-BZ163)=2,TRUE),BZ161=INT(BZ161),BZ163=INT(BZ163)),"","Error"),"")</f>
        <v/>
      </c>
      <c r="CA165" s="169"/>
      <c r="CB165" s="169" t="str">
        <f>IF(AND(CF161&lt;&gt;"",CB161&lt;&gt;""),IF(AND(AND(CB161&gt;-1,CB163&gt;-1),OR(CB161&gt;10,CB163&gt;10),ABS(CB161-CB163)&gt;1,IF(OR(CB161&gt;11,CB163&gt;11),ABS(CB161-CB163)=2,TRUE),CB161=INT(CB161),CB163=INT(CB163)),"","Error"),"")</f>
        <v/>
      </c>
      <c r="CC165" s="169"/>
      <c r="CD165" s="169" t="str">
        <f>IF(AND(CF161&lt;&gt;"",CD161&lt;&gt;""),IF(AND(AND(CD161&gt;-1,CD163&gt;-1),OR(CD161&gt;10,CD163&gt;10),ABS(CD161-CD163)&gt;1,IF(OR(CD161&gt;11,CD163&gt;11),ABS(CD161-CD163)=2,TRUE),CD161=INT(CD161),CD163=INT(CD163)),"","Error"),"")</f>
        <v/>
      </c>
      <c r="CE165" s="169"/>
      <c r="CF165" s="3"/>
      <c r="CG165" s="126"/>
      <c r="CH165" s="126"/>
      <c r="CI165" s="126"/>
      <c r="CJ165" s="126"/>
      <c r="CK165" s="126"/>
      <c r="CL165" s="126"/>
      <c r="CM165" s="126"/>
      <c r="CN165" s="126"/>
      <c r="CO165" s="126"/>
      <c r="CP165" s="126"/>
      <c r="CQ165" s="126"/>
      <c r="CR165" s="126"/>
      <c r="CS165" s="126"/>
      <c r="DL165" s="169" t="str">
        <f>IF(DV161&lt;&gt;"",IF(AND(AND(DL161&gt;-1,DL163&gt;-1),OR(DL161&gt;10,DL163&gt;10),ABS(DL161-DL163)&gt;1,IF(OR(DL161&gt;11,DL163&gt;11),ABS(DL161-DL163)=2,TRUE),DL161=INT(DL161),DL163=INT(DL163)),"","Error"),"")</f>
        <v/>
      </c>
      <c r="DM165" s="169"/>
      <c r="DN165" s="169" t="str">
        <f>IF(DV161&lt;&gt;"",IF(AND(AND(DN161&gt;-1,DN163&gt;-1),OR(DN161&gt;10,DN163&gt;10),ABS(DN161-DN163)&gt;1,IF(OR(DN161&gt;11,DN163&gt;11),ABS(DN161-DN163)=2,TRUE),DN161=INT(DN161),DN163=INT(DN163)),"","Error"),"")</f>
        <v/>
      </c>
      <c r="DO165" s="169"/>
      <c r="DP165" s="169" t="str">
        <f>IF(DV161&lt;&gt;"",IF(AND(AND(DP161&gt;-1,DP163&gt;-1),OR(DP161&gt;10,DP163&gt;10),ABS(DP161-DP163)&gt;1,IF(OR(DP161&gt;11,DP163&gt;11),ABS(DP161-DP163)=2,TRUE),DP161=INT(DP161),DP163=INT(DP163)),"","Error"),"")</f>
        <v/>
      </c>
      <c r="DQ165" s="169"/>
      <c r="DR165" s="169" t="str">
        <f>IF(AND(DV161&lt;&gt;"",DR161&lt;&gt;""),IF(AND(AND(DR161&gt;-1,DR163&gt;-1),OR(DR161&gt;10,DR163&gt;10),ABS(DR161-DR163)&gt;1,IF(OR(DR161&gt;11,DR163&gt;11),ABS(DR161-DR163)=2,TRUE),DR161=INT(DR161),DR163=INT(DR163)),"","Error"),"")</f>
        <v/>
      </c>
      <c r="DS165" s="169"/>
      <c r="DT165" s="169" t="str">
        <f>IF(AND(DV161&lt;&gt;"",DT161&lt;&gt;""),IF(AND(AND(DT161&gt;-1,DT163&gt;-1),OR(DT161&gt;10,DT163&gt;10),ABS(DT161-DT163)&gt;1,IF(OR(DT161&gt;11,DT163&gt;11),ABS(DT161-DT163)=2,TRUE),DT161=INT(DT161),DT163=INT(DT163)),"","Error"),"")</f>
        <v/>
      </c>
      <c r="DU165" s="169"/>
      <c r="DV165" s="3"/>
      <c r="DW165" s="126"/>
      <c r="DX165" s="126"/>
      <c r="DY165" s="126"/>
      <c r="DZ165" s="126"/>
      <c r="EA165" s="126"/>
      <c r="EB165" s="126"/>
      <c r="EC165" s="126"/>
      <c r="ED165" s="126"/>
      <c r="EE165" s="126"/>
      <c r="EF165" s="126"/>
      <c r="EG165" s="126"/>
      <c r="EH165" s="126"/>
      <c r="EI165" s="126"/>
      <c r="FB165" s="169" t="str">
        <f>IF(FL161&lt;&gt;"",IF(AND(AND(FB161&gt;-1,FB163&gt;-1),OR(FB161&gt;10,FB163&gt;10),ABS(FB161-FB163)&gt;1,IF(OR(FB161&gt;11,FB163&gt;11),ABS(FB161-FB163)=2,TRUE),FB161=INT(FB161),FB163=INT(FB163)),"","Error"),"")</f>
        <v/>
      </c>
      <c r="FC165" s="169"/>
      <c r="FD165" s="169" t="str">
        <f>IF(FL161&lt;&gt;"",IF(AND(AND(FD161&gt;-1,FD163&gt;-1),OR(FD161&gt;10,FD163&gt;10),ABS(FD161-FD163)&gt;1,IF(OR(FD161&gt;11,FD163&gt;11),ABS(FD161-FD163)=2,TRUE),FD161=INT(FD161),FD163=INT(FD163)),"","Error"),"")</f>
        <v/>
      </c>
      <c r="FE165" s="169"/>
      <c r="FF165" s="169" t="str">
        <f>IF(FL161&lt;&gt;"",IF(AND(AND(FF161&gt;-1,FF163&gt;-1),OR(FF161&gt;10,FF163&gt;10),ABS(FF161-FF163)&gt;1,IF(OR(FF161&gt;11,FF163&gt;11),ABS(FF161-FF163)=2,TRUE),FF161=INT(FF161),FF163=INT(FF163)),"","Error"),"")</f>
        <v/>
      </c>
      <c r="FG165" s="169"/>
      <c r="FH165" s="169" t="str">
        <f>IF(AND(FL161&lt;&gt;"",FH161&lt;&gt;""),IF(AND(AND(FH161&gt;-1,FH163&gt;-1),OR(FH161&gt;10,FH163&gt;10),ABS(FH161-FH163)&gt;1,IF(OR(FH161&gt;11,FH163&gt;11),ABS(FH161-FH163)=2,TRUE),FH161=INT(FH161),FH163=INT(FH163)),"","Error"),"")</f>
        <v/>
      </c>
      <c r="FI165" s="169"/>
      <c r="FJ165" s="169" t="str">
        <f>IF(AND(FL161&lt;&gt;"",FJ161&lt;&gt;""),IF(AND(AND(FJ161&gt;-1,FJ163&gt;-1),OR(FJ161&gt;10,FJ163&gt;10),ABS(FJ161-FJ163)&gt;1,IF(OR(FJ161&gt;11,FJ163&gt;11),ABS(FJ161-FJ163)=2,TRUE),FJ161=INT(FJ161),FJ163=INT(FJ163)),"","Error"),"")</f>
        <v/>
      </c>
      <c r="FK165" s="169"/>
      <c r="FL165" s="3"/>
      <c r="FM165" s="3"/>
    </row>
    <row r="166" spans="1:169" ht="11.25" customHeight="1">
      <c r="A166" s="192"/>
      <c r="B166" s="193"/>
      <c r="C166" s="175" t="str">
        <f>IF($D133="1P","G","G")</f>
        <v>G</v>
      </c>
      <c r="D166" s="201"/>
      <c r="E166" s="202"/>
      <c r="F166" s="201"/>
      <c r="G166" s="202"/>
      <c r="H166" s="201"/>
      <c r="I166" s="202"/>
      <c r="J166" s="201"/>
      <c r="K166" s="202"/>
      <c r="L166" s="201"/>
      <c r="M166" s="205"/>
      <c r="N166" s="69" t="str">
        <f>IF(CF161&lt;&gt;"",IF(ISERROR(AND(BV165="",BX165="",BZ165="",CB165="",CD165="")),"E",IF(AND(BV165="",BX165="",BZ165="",CB165="",CD165=""),"","E")),"")</f>
        <v/>
      </c>
      <c r="O166" s="192"/>
      <c r="P166" s="193"/>
      <c r="Q166" s="175" t="str">
        <f>IF($D133="1P","F","E")</f>
        <v>E</v>
      </c>
      <c r="R166" s="201"/>
      <c r="S166" s="202"/>
      <c r="T166" s="201"/>
      <c r="U166" s="202"/>
      <c r="V166" s="201"/>
      <c r="W166" s="202"/>
      <c r="X166" s="201"/>
      <c r="Y166" s="202"/>
      <c r="Z166" s="201"/>
      <c r="AA166" s="205"/>
      <c r="AB166" s="69" t="str">
        <f>IF(DV161&lt;&gt;"",IF(ISERROR(AND(DL165="",DN165="",DP165="",DQ165="",DT165="")),"E",IF(AND(DL165="",DN165="",DP165="",DR165="",DT165=""),"","E")),"")</f>
        <v/>
      </c>
      <c r="AC166" s="192"/>
      <c r="AD166" s="193"/>
      <c r="AE166" s="175" t="str">
        <f>IF($D133="1P","G","F")</f>
        <v>F</v>
      </c>
      <c r="AF166" s="201"/>
      <c r="AG166" s="202"/>
      <c r="AH166" s="201"/>
      <c r="AI166" s="202"/>
      <c r="AJ166" s="201"/>
      <c r="AK166" s="202"/>
      <c r="AL166" s="201"/>
      <c r="AM166" s="202"/>
      <c r="AN166" s="201"/>
      <c r="AO166" s="205"/>
      <c r="AP166" s="69" t="str">
        <f>IF(FL161&lt;&gt;"",IF(ISERROR(AND(FB165="",FD165="",FF165="",FH165="",FJ165="")),"E",IF(AND(FB165="",FD165="",FF165="",FH165="",FJ165=""),"","E")),"")</f>
        <v/>
      </c>
      <c r="AQ166" s="126"/>
      <c r="AR166" s="126"/>
      <c r="AS166" s="126"/>
      <c r="AT166" s="126"/>
      <c r="AU166" s="126"/>
      <c r="AV166" s="126"/>
      <c r="AW166" s="126"/>
      <c r="AX166" s="126"/>
      <c r="AY166" s="126"/>
      <c r="AZ166" s="126"/>
      <c r="BA166" s="126"/>
      <c r="BB166" s="126"/>
      <c r="BC166" s="126"/>
      <c r="CF166" s="3"/>
      <c r="CG166" s="126"/>
      <c r="CH166" s="126"/>
      <c r="CI166" s="126"/>
      <c r="CJ166" s="126"/>
      <c r="CK166" s="126"/>
      <c r="CL166" s="126"/>
      <c r="CM166" s="126"/>
      <c r="CN166" s="126"/>
      <c r="CO166" s="126"/>
      <c r="CP166" s="126"/>
      <c r="CQ166" s="126"/>
      <c r="CR166" s="126"/>
      <c r="CS166" s="126"/>
      <c r="DV166" s="3"/>
      <c r="DW166" s="126"/>
      <c r="DX166" s="126"/>
      <c r="DY166" s="126"/>
      <c r="DZ166" s="126"/>
      <c r="EA166" s="126"/>
      <c r="EB166" s="126"/>
      <c r="EC166" s="126"/>
      <c r="ED166" s="126"/>
      <c r="EE166" s="126"/>
      <c r="EF166" s="126"/>
      <c r="EG166" s="126"/>
      <c r="EH166" s="126"/>
      <c r="EI166" s="126"/>
      <c r="FL166" s="3"/>
      <c r="FM166" s="3"/>
    </row>
    <row r="167" spans="1:169" ht="11.25" customHeight="1" thickBot="1">
      <c r="A167" s="194"/>
      <c r="B167" s="195"/>
      <c r="C167" s="207"/>
      <c r="D167" s="203"/>
      <c r="E167" s="204"/>
      <c r="F167" s="203"/>
      <c r="G167" s="204"/>
      <c r="H167" s="203"/>
      <c r="I167" s="204"/>
      <c r="J167" s="203"/>
      <c r="K167" s="204"/>
      <c r="L167" s="203"/>
      <c r="M167" s="206"/>
      <c r="N167" s="69" t="str">
        <f>IF(CF163&lt;&gt;"",IF(CF163="W",IF(SUM(IF(D166&gt;D164,1,0),IF(F166&gt;F164,1,0),IF(H166&gt;H164,1,0),IF(J166&gt;J164,1,0),IF(L166&gt;L164,1,0))&lt;&gt;3,"E",""),""),"")</f>
        <v/>
      </c>
      <c r="O167" s="194"/>
      <c r="P167" s="195"/>
      <c r="Q167" s="207"/>
      <c r="R167" s="203"/>
      <c r="S167" s="204"/>
      <c r="T167" s="203"/>
      <c r="U167" s="204"/>
      <c r="V167" s="203"/>
      <c r="W167" s="204"/>
      <c r="X167" s="203"/>
      <c r="Y167" s="204"/>
      <c r="Z167" s="203"/>
      <c r="AA167" s="206"/>
      <c r="AB167" s="69" t="str">
        <f>IF(DV163&lt;&gt;"",IF(DV163="W",IF(SUM(IF(R166&gt;R164,1,0),IF(T166&gt;T164,1,0),IF(V166&gt;V164,1,0),IF(X166&gt;X164,1,0),IF(Z166&gt;Z164,1,0))&lt;&gt;3,"E",""),""),"")</f>
        <v/>
      </c>
      <c r="AC167" s="194"/>
      <c r="AD167" s="195"/>
      <c r="AE167" s="207"/>
      <c r="AF167" s="203"/>
      <c r="AG167" s="204"/>
      <c r="AH167" s="203"/>
      <c r="AI167" s="204"/>
      <c r="AJ167" s="203"/>
      <c r="AK167" s="204"/>
      <c r="AL167" s="203"/>
      <c r="AM167" s="204"/>
      <c r="AN167" s="203"/>
      <c r="AO167" s="206"/>
      <c r="AP167" s="69" t="str">
        <f>IF(FL163&lt;&gt;"",IF(FL163="W",IF(SUM(IF(AF166&gt;AF164,1,0),IF(AH166&gt;AH164,1,0),IF(AJ166&gt;AJ164,1,0),IF(AL166&gt;AL164,1,0),IF(AN166&gt;AN164,1,0))&lt;&gt;3,"E",""),""),"")</f>
        <v/>
      </c>
      <c r="AQ167" s="127"/>
      <c r="AR167" s="127"/>
      <c r="AS167" s="127"/>
      <c r="AT167" s="127"/>
      <c r="AU167" s="127"/>
      <c r="AV167" s="127"/>
      <c r="AW167" s="127"/>
      <c r="AX167" s="127"/>
      <c r="AY167" s="127"/>
      <c r="AZ167" s="127"/>
      <c r="BA167" s="127"/>
      <c r="BB167" s="127"/>
      <c r="BC167" s="127"/>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3"/>
      <c r="CG167" s="127"/>
      <c r="CH167" s="127"/>
      <c r="CI167" s="127"/>
      <c r="CJ167" s="127"/>
      <c r="CK167" s="127"/>
      <c r="CL167" s="127"/>
      <c r="CM167" s="127"/>
      <c r="CN167" s="127"/>
      <c r="CO167" s="127"/>
      <c r="CP167" s="127"/>
      <c r="CQ167" s="127"/>
      <c r="CR167" s="127"/>
      <c r="CS167" s="127"/>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3"/>
      <c r="DW167" s="127"/>
      <c r="DX167" s="127"/>
      <c r="DY167" s="127"/>
      <c r="DZ167" s="127"/>
      <c r="EA167" s="127"/>
      <c r="EB167" s="127"/>
      <c r="EC167" s="127"/>
      <c r="ED167" s="127"/>
      <c r="EE167" s="127"/>
      <c r="EF167" s="127"/>
      <c r="EG167" s="127"/>
      <c r="EH167" s="127"/>
      <c r="EI167" s="127"/>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3"/>
      <c r="FM167" s="3"/>
    </row>
    <row r="168" spans="1:169" ht="11.25" customHeight="1">
      <c r="A168" s="170">
        <v>5</v>
      </c>
      <c r="B168" s="191"/>
      <c r="C168" s="183" t="str">
        <f>IF($D133="1P","B","B")</f>
        <v>B</v>
      </c>
      <c r="D168" s="197"/>
      <c r="E168" s="198"/>
      <c r="F168" s="197"/>
      <c r="G168" s="198"/>
      <c r="H168" s="197"/>
      <c r="I168" s="198"/>
      <c r="J168" s="197"/>
      <c r="K168" s="198"/>
      <c r="L168" s="197"/>
      <c r="M168" s="208"/>
      <c r="N168" s="69" t="str">
        <f>IF(CF171&lt;&gt;"",IF(CF171="W",IF(SUM(IF(D168&gt;D170,1,0),IF(F168&gt;F170,1,0),IF(H168&gt;H170,1,0),IF(J168&gt;J170,1,0),IF(L168&gt;L170,1,0))&lt;&gt;3,"E",""),""),"")</f>
        <v/>
      </c>
      <c r="O168" s="170">
        <v>12</v>
      </c>
      <c r="P168" s="191"/>
      <c r="Q168" s="183" t="str">
        <f>IF($D133="1P","C","B")</f>
        <v>B</v>
      </c>
      <c r="R168" s="197"/>
      <c r="S168" s="198"/>
      <c r="T168" s="197"/>
      <c r="U168" s="198"/>
      <c r="V168" s="197"/>
      <c r="W168" s="198"/>
      <c r="X168" s="197"/>
      <c r="Y168" s="198"/>
      <c r="Z168" s="197"/>
      <c r="AA168" s="208"/>
      <c r="AB168" s="69" t="str">
        <f>IF(DV171&lt;&gt;"",IF(DV171="W",IF(SUM(IF(R168&gt;R170,1,0),IF(T168&gt;T170,1,0),IF(V168&gt;V170,1,0),IF(X168&gt;X170,1,0),IF(Z168&gt;Z170,1,0))&lt;&gt;3,"E",""),""),"")</f>
        <v/>
      </c>
      <c r="AC168" s="170">
        <v>19</v>
      </c>
      <c r="AD168" s="191"/>
      <c r="AE168" s="183" t="str">
        <f>IF($D133="1P","A","A")</f>
        <v>A</v>
      </c>
      <c r="AF168" s="197"/>
      <c r="AG168" s="198"/>
      <c r="AH168" s="197"/>
      <c r="AI168" s="198"/>
      <c r="AJ168" s="197"/>
      <c r="AK168" s="198"/>
      <c r="AL168" s="197"/>
      <c r="AM168" s="198"/>
      <c r="AN168" s="197"/>
      <c r="AO168" s="208"/>
      <c r="AP168" s="69" t="str">
        <f>IF(FL171&lt;&gt;"",IF(FL171="W",IF(SUM(IF(AF168&gt;AF170,1,0),IF(AH168&gt;AH170,1,0),IF(AJ168&gt;AJ170,1,0),IF(AL168&gt;AL170,1,0),IF(AN168&gt;AN170,1,0))&lt;&gt;3,"E",""),""),"")</f>
        <v/>
      </c>
      <c r="AQ168" s="128"/>
      <c r="AR168" s="128"/>
      <c r="AS168" s="128"/>
      <c r="AT168" s="128"/>
      <c r="AU168" s="128"/>
      <c r="AV168" s="128"/>
      <c r="AW168" s="128"/>
      <c r="AX168" s="128"/>
      <c r="AY168" s="128"/>
      <c r="AZ168" s="128"/>
      <c r="BA168" s="128"/>
      <c r="BB168" s="128"/>
      <c r="BC168" s="128"/>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3"/>
      <c r="CG168" s="128"/>
      <c r="CH168" s="128"/>
      <c r="CI168" s="128"/>
      <c r="CJ168" s="128"/>
      <c r="CK168" s="128"/>
      <c r="CL168" s="128"/>
      <c r="CM168" s="128"/>
      <c r="CN168" s="128"/>
      <c r="CO168" s="128"/>
      <c r="CP168" s="128"/>
      <c r="CQ168" s="128"/>
      <c r="CR168" s="128"/>
      <c r="CS168" s="128"/>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3"/>
      <c r="DW168" s="128"/>
      <c r="DX168" s="128"/>
      <c r="DY168" s="128"/>
      <c r="DZ168" s="128"/>
      <c r="EA168" s="128"/>
      <c r="EB168" s="128"/>
      <c r="EC168" s="128"/>
      <c r="ED168" s="128"/>
      <c r="EE168" s="128"/>
      <c r="EF168" s="128"/>
      <c r="EG168" s="128"/>
      <c r="EH168" s="128"/>
      <c r="EI168" s="128"/>
      <c r="EJ168" s="41"/>
      <c r="EK168" s="41"/>
      <c r="EL168" s="41"/>
      <c r="EM168" s="41"/>
      <c r="EN168" s="41"/>
      <c r="EO168" s="41"/>
      <c r="EP168" s="41"/>
      <c r="EQ168" s="41"/>
      <c r="ER168" s="41"/>
      <c r="ES168" s="41"/>
      <c r="ET168" s="41"/>
      <c r="EU168" s="41"/>
      <c r="EV168" s="41"/>
      <c r="EW168" s="41"/>
      <c r="EX168" s="41"/>
      <c r="EY168" s="41"/>
      <c r="EZ168" s="41"/>
      <c r="FA168" s="41"/>
      <c r="FB168" s="41"/>
      <c r="FC168" s="41"/>
      <c r="FD168" s="41"/>
      <c r="FE168" s="41"/>
      <c r="FF168" s="41"/>
      <c r="FG168" s="41"/>
      <c r="FH168" s="41"/>
      <c r="FI168" s="41"/>
      <c r="FJ168" s="41"/>
      <c r="FK168" s="41"/>
      <c r="FL168" s="3"/>
      <c r="FM168" s="3"/>
    </row>
    <row r="169" spans="1:169" ht="11.25" customHeight="1">
      <c r="A169" s="192"/>
      <c r="B169" s="193"/>
      <c r="C169" s="196"/>
      <c r="D169" s="199"/>
      <c r="E169" s="200"/>
      <c r="F169" s="199"/>
      <c r="G169" s="200"/>
      <c r="H169" s="199"/>
      <c r="I169" s="200"/>
      <c r="J169" s="199"/>
      <c r="K169" s="200"/>
      <c r="L169" s="199"/>
      <c r="M169" s="209"/>
      <c r="N169" s="69" t="str">
        <f>IF(CF171&lt;&gt;"",IF(ISERROR(AND(BV175="",BX175="",BZ175="",CB175="",CD175="")),"E",IF(AND(BV175="",BX175="",BZ175="",CB175="",CD175=""),"","E")),"")</f>
        <v/>
      </c>
      <c r="O169" s="192"/>
      <c r="P169" s="193"/>
      <c r="Q169" s="196"/>
      <c r="R169" s="199"/>
      <c r="S169" s="200"/>
      <c r="T169" s="199"/>
      <c r="U169" s="200"/>
      <c r="V169" s="199"/>
      <c r="W169" s="200"/>
      <c r="X169" s="199"/>
      <c r="Y169" s="200"/>
      <c r="Z169" s="199"/>
      <c r="AA169" s="209"/>
      <c r="AB169" s="69" t="str">
        <f>IF(DV171&lt;&gt;"",IF(ISERROR(AND(DL175="",DN175="",DP175="",DQ175="",DT175="")),"E",IF(AND(DL175="",DN175="",DP175="",DR175="",DT175=""),"","E")),"")</f>
        <v/>
      </c>
      <c r="AC169" s="192"/>
      <c r="AD169" s="193"/>
      <c r="AE169" s="196"/>
      <c r="AF169" s="199"/>
      <c r="AG169" s="200"/>
      <c r="AH169" s="199"/>
      <c r="AI169" s="200"/>
      <c r="AJ169" s="199"/>
      <c r="AK169" s="200"/>
      <c r="AL169" s="199"/>
      <c r="AM169" s="200"/>
      <c r="AN169" s="199"/>
      <c r="AO169" s="209"/>
      <c r="AP169" s="69" t="str">
        <f>IF(FL171&lt;&gt;"",IF(ISERROR(AND(FB175="",FD175="",FF175="",FH175="",FJ175="")),"E",IF(AND(FB175="",FD175="",FF175="",FH175="",FJ175=""),"","E")),"")</f>
        <v/>
      </c>
      <c r="AQ169" s="126"/>
      <c r="AR169" s="126"/>
      <c r="AS169" s="126"/>
      <c r="AT169" s="126"/>
      <c r="AU169" s="126"/>
      <c r="AV169" s="126"/>
      <c r="AW169" s="126"/>
      <c r="AX169" s="126"/>
      <c r="AY169" s="126"/>
      <c r="AZ169" s="126"/>
      <c r="BA169" s="126"/>
      <c r="BB169" s="126"/>
      <c r="BC169" s="126"/>
      <c r="CF169" s="3"/>
      <c r="CG169" s="126"/>
      <c r="CH169" s="126"/>
      <c r="CI169" s="126"/>
      <c r="CJ169" s="126"/>
      <c r="CK169" s="126"/>
      <c r="CL169" s="126"/>
      <c r="CM169" s="126"/>
      <c r="CN169" s="126"/>
      <c r="CO169" s="126"/>
      <c r="CP169" s="126"/>
      <c r="CQ169" s="126"/>
      <c r="CR169" s="126"/>
      <c r="CS169" s="126"/>
      <c r="DV169" s="3"/>
      <c r="DW169" s="126"/>
      <c r="DX169" s="126"/>
      <c r="DY169" s="126"/>
      <c r="DZ169" s="126"/>
      <c r="EA169" s="126"/>
      <c r="EB169" s="126"/>
      <c r="EC169" s="126"/>
      <c r="ED169" s="126"/>
      <c r="EE169" s="126"/>
      <c r="EF169" s="126"/>
      <c r="EG169" s="126"/>
      <c r="EH169" s="126"/>
      <c r="EI169" s="126"/>
      <c r="FL169" s="3"/>
      <c r="FM169" s="3"/>
    </row>
    <row r="170" spans="1:169" ht="11.25" customHeight="1" thickBot="1">
      <c r="A170" s="192"/>
      <c r="B170" s="193"/>
      <c r="C170" s="175" t="str">
        <f>IF($D133="1P","E","E")</f>
        <v>E</v>
      </c>
      <c r="D170" s="201"/>
      <c r="E170" s="202"/>
      <c r="F170" s="201"/>
      <c r="G170" s="202"/>
      <c r="H170" s="201"/>
      <c r="I170" s="202"/>
      <c r="J170" s="201"/>
      <c r="K170" s="202"/>
      <c r="L170" s="201"/>
      <c r="M170" s="205"/>
      <c r="N170" s="69" t="str">
        <f>IF(CF171&lt;&gt;"",IF(ISERROR(AND(BV175="",BX175="",BZ175="",CB175="",CD175="")),"E",IF(AND(BV175="",BX175="",BZ175="",CB175="",CD175=""),"","E")),"")</f>
        <v/>
      </c>
      <c r="O170" s="192"/>
      <c r="P170" s="193"/>
      <c r="Q170" s="175" t="str">
        <f>IF($D133="1P","G","F")</f>
        <v>F</v>
      </c>
      <c r="R170" s="201"/>
      <c r="S170" s="202"/>
      <c r="T170" s="201"/>
      <c r="U170" s="202"/>
      <c r="V170" s="201"/>
      <c r="W170" s="202"/>
      <c r="X170" s="201"/>
      <c r="Y170" s="202"/>
      <c r="Z170" s="201"/>
      <c r="AA170" s="205"/>
      <c r="AB170" s="69" t="str">
        <f>IF(DV171&lt;&gt;"",IF(ISERROR(AND(DL175="",DN175="",DP175="",DQ175="",DT175="")),"E",IF(AND(DL175="",DN175="",DP175="",DR175="",DT175=""),"","E")),"")</f>
        <v/>
      </c>
      <c r="AC170" s="192"/>
      <c r="AD170" s="193"/>
      <c r="AE170" s="175" t="str">
        <f>IF($D133="1P","B","F")</f>
        <v>F</v>
      </c>
      <c r="AF170" s="201"/>
      <c r="AG170" s="202"/>
      <c r="AH170" s="201"/>
      <c r="AI170" s="202"/>
      <c r="AJ170" s="201"/>
      <c r="AK170" s="202"/>
      <c r="AL170" s="201"/>
      <c r="AM170" s="202"/>
      <c r="AN170" s="201"/>
      <c r="AO170" s="205"/>
      <c r="AP170" s="69" t="str">
        <f>IF(FL171&lt;&gt;"",IF(ISERROR(AND(FB175="",FD175="",FF175="",FH175="",FJ175="")),"E",IF(AND(FB175="",FD175="",FF175="",FH175="",FJ175=""),"","E")),"")</f>
        <v/>
      </c>
      <c r="AQ170" s="127"/>
      <c r="AR170" s="127"/>
      <c r="AS170" s="127"/>
      <c r="AT170" s="127"/>
      <c r="AU170" s="127"/>
      <c r="AV170" s="127"/>
      <c r="AW170" s="127"/>
      <c r="AX170" s="127"/>
      <c r="AY170" s="127"/>
      <c r="AZ170" s="127"/>
      <c r="BA170" s="127"/>
      <c r="BB170" s="127"/>
      <c r="BC170" s="127"/>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3"/>
      <c r="CG170" s="127"/>
      <c r="CH170" s="127"/>
      <c r="CI170" s="127"/>
      <c r="CJ170" s="127"/>
      <c r="CK170" s="127"/>
      <c r="CL170" s="127"/>
      <c r="CM170" s="127"/>
      <c r="CN170" s="127"/>
      <c r="CO170" s="127"/>
      <c r="CP170" s="127"/>
      <c r="CQ170" s="127"/>
      <c r="CR170" s="127"/>
      <c r="CS170" s="127"/>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3"/>
      <c r="DW170" s="127"/>
      <c r="DX170" s="127"/>
      <c r="DY170" s="127"/>
      <c r="DZ170" s="127"/>
      <c r="EA170" s="127"/>
      <c r="EB170" s="127"/>
      <c r="EC170" s="127"/>
      <c r="ED170" s="127"/>
      <c r="EE170" s="127"/>
      <c r="EF170" s="127"/>
      <c r="EG170" s="127"/>
      <c r="EH170" s="127"/>
      <c r="EI170" s="127"/>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3"/>
      <c r="FM170" s="3"/>
    </row>
    <row r="171" spans="1:169" ht="11.25" customHeight="1" thickBot="1">
      <c r="A171" s="194"/>
      <c r="B171" s="195"/>
      <c r="C171" s="207"/>
      <c r="D171" s="203"/>
      <c r="E171" s="204"/>
      <c r="F171" s="203"/>
      <c r="G171" s="204"/>
      <c r="H171" s="203"/>
      <c r="I171" s="204"/>
      <c r="J171" s="203"/>
      <c r="K171" s="204"/>
      <c r="L171" s="203"/>
      <c r="M171" s="206"/>
      <c r="N171" s="69" t="str">
        <f>IF(CF173&lt;&gt;"",IF(CF173="W",IF(SUM(IF(D170&gt;D168,1,0),IF(F170&gt;F168,1,0),IF(H170&gt;H168,1,0),IF(J170&gt;J168,1,0),IF(L170&gt;L168,1,0))&lt;&gt;3,"E",""),""),"")</f>
        <v/>
      </c>
      <c r="O171" s="194"/>
      <c r="P171" s="195"/>
      <c r="Q171" s="207"/>
      <c r="R171" s="203"/>
      <c r="S171" s="204"/>
      <c r="T171" s="203"/>
      <c r="U171" s="204"/>
      <c r="V171" s="203"/>
      <c r="W171" s="204"/>
      <c r="X171" s="203"/>
      <c r="Y171" s="204"/>
      <c r="Z171" s="203"/>
      <c r="AA171" s="206"/>
      <c r="AB171" s="69" t="str">
        <f>IF(DV173&lt;&gt;"",IF(DV173="W",IF(SUM(IF(R170&gt;R168,1,0),IF(T170&gt;T168,1,0),IF(V170&gt;V168,1,0),IF(X170&gt;X168,1,0),IF(Z170&gt;Z168,1,0))&lt;&gt;3,"E",""),""),"")</f>
        <v/>
      </c>
      <c r="AC171" s="194"/>
      <c r="AD171" s="195"/>
      <c r="AE171" s="207"/>
      <c r="AF171" s="203"/>
      <c r="AG171" s="204"/>
      <c r="AH171" s="203"/>
      <c r="AI171" s="204"/>
      <c r="AJ171" s="203"/>
      <c r="AK171" s="204"/>
      <c r="AL171" s="203"/>
      <c r="AM171" s="204"/>
      <c r="AN171" s="203"/>
      <c r="AO171" s="206"/>
      <c r="AP171" s="69" t="str">
        <f>IF(FL173&lt;&gt;"",IF(FL173="W",IF(SUM(IF(AF170&gt;AF168,1,0),IF(AH170&gt;AH168,1,0),IF(AJ170&gt;AJ168,1,0),IF(AL170&gt;AL168,1,0),IF(AN170&gt;AN168,1,0))&lt;&gt;3,"E",""),""),"")</f>
        <v/>
      </c>
      <c r="AQ171" s="154" t="str">
        <f>CONCATENATE($A135," ",$D135,","," ",$F133)</f>
        <v>Group: 3, Women's Singles</v>
      </c>
      <c r="AR171" s="155"/>
      <c r="AS171" s="155"/>
      <c r="AT171" s="155"/>
      <c r="AU171" s="155"/>
      <c r="AV171" s="155"/>
      <c r="AW171" s="155"/>
      <c r="AX171" s="155"/>
      <c r="AY171" s="155"/>
      <c r="AZ171" s="155"/>
      <c r="BA171" s="155"/>
      <c r="BB171" s="155"/>
      <c r="BC171" s="156"/>
      <c r="BD171" s="163">
        <f>A168</f>
        <v>5</v>
      </c>
      <c r="BE171" s="164"/>
      <c r="BF171" s="183" t="str">
        <f>C168</f>
        <v>B</v>
      </c>
      <c r="BG171" s="185" t="str">
        <f>IF(VLOOKUP($BF171,$A137:$C149,3,FALSE)=0,"",CONCATENATE(VLOOKUP(VLOOKUP($BF171,$A137:$C149,3,FALSE),Players!$J:$N,4,FALSE)," ",VLOOKUP($BF171,$A137:$C149,3,FALSE)," ",IF(ISERROR(VLOOKUP(VLOOKUP($BF171,$A137:$C149,3,FALSE),Players!$J:$N,5,FALSE)),"()",CONCATENATE("(",VLOOKUP(VLOOKUP($BF171,$A137:$C149,3,FALSE),Players!$J:$N,5,FALSE),")"))))</f>
        <v/>
      </c>
      <c r="BH171" s="186"/>
      <c r="BI171" s="186"/>
      <c r="BJ171" s="186"/>
      <c r="BK171" s="186"/>
      <c r="BL171" s="186"/>
      <c r="BM171" s="186"/>
      <c r="BN171" s="186"/>
      <c r="BO171" s="186"/>
      <c r="BP171" s="186"/>
      <c r="BQ171" s="186"/>
      <c r="BR171" s="186"/>
      <c r="BS171" s="186"/>
      <c r="BT171" s="186"/>
      <c r="BU171" s="187"/>
      <c r="BV171" s="170" t="str">
        <f>IF(D168&lt;&gt;"",D168,"")</f>
        <v/>
      </c>
      <c r="BW171" s="171"/>
      <c r="BX171" s="335" t="str">
        <f>IF(F168&lt;&gt;"",F168,"")</f>
        <v/>
      </c>
      <c r="BY171" s="171"/>
      <c r="BZ171" s="335" t="str">
        <f>IF(H168&lt;&gt;"",H168,"")</f>
        <v/>
      </c>
      <c r="CA171" s="171"/>
      <c r="CB171" s="335" t="str">
        <f>IF(J168&lt;&gt;"",J168,"")</f>
        <v/>
      </c>
      <c r="CC171" s="171"/>
      <c r="CD171" s="335" t="str">
        <f>IF(L168&lt;&gt;"",L168,"")</f>
        <v/>
      </c>
      <c r="CE171" s="337"/>
      <c r="CF171" s="174" t="str">
        <f>IF($CD171=$CD173,IF($CB171=$CB173,IF($BZ171&lt;&gt;"",IF($BZ171&gt;$BZ173,"W","L"),""),IF($CB171&gt;$CB173,"W","L")),IF($CD171&gt;$CD173,"W","L"))</f>
        <v/>
      </c>
      <c r="CG171" s="154" t="str">
        <f>CONCATENATE($A135," ",$D135,","," ",$F133)</f>
        <v>Group: 3, Women's Singles</v>
      </c>
      <c r="CH171" s="155"/>
      <c r="CI171" s="155"/>
      <c r="CJ171" s="155"/>
      <c r="CK171" s="155"/>
      <c r="CL171" s="155"/>
      <c r="CM171" s="155"/>
      <c r="CN171" s="155"/>
      <c r="CO171" s="155"/>
      <c r="CP171" s="155"/>
      <c r="CQ171" s="155"/>
      <c r="CR171" s="155"/>
      <c r="CS171" s="156"/>
      <c r="CT171" s="163">
        <f>O168</f>
        <v>12</v>
      </c>
      <c r="CU171" s="164"/>
      <c r="CV171" s="183" t="str">
        <f>Q168</f>
        <v>B</v>
      </c>
      <c r="CW171" s="185" t="str">
        <f>IF(VLOOKUP($CV171,$A137:$C149,3,FALSE)=0,"",CONCATENATE(VLOOKUP(VLOOKUP($CV171,$A137:$C149,3,FALSE),Players!$J:$N,4,FALSE)," ",VLOOKUP($CV171,$A137:$C149,3,FALSE)," ",IF(ISERROR(VLOOKUP(VLOOKUP($CV171,$A137:$C149,3,FALSE),Players!$J:$N,5,FALSE)),"()",CONCATENATE("(",VLOOKUP(VLOOKUP($CV171,$A137:$C149,3,FALSE),Players!$J:$N,5,FALSE),")"))))</f>
        <v/>
      </c>
      <c r="CX171" s="186"/>
      <c r="CY171" s="186"/>
      <c r="CZ171" s="186"/>
      <c r="DA171" s="186"/>
      <c r="DB171" s="186"/>
      <c r="DC171" s="186"/>
      <c r="DD171" s="186"/>
      <c r="DE171" s="186"/>
      <c r="DF171" s="186"/>
      <c r="DG171" s="186"/>
      <c r="DH171" s="186"/>
      <c r="DI171" s="186"/>
      <c r="DJ171" s="186"/>
      <c r="DK171" s="187"/>
      <c r="DL171" s="170" t="str">
        <f>IF(R168&lt;&gt;"",R168,"")</f>
        <v/>
      </c>
      <c r="DM171" s="171"/>
      <c r="DN171" s="335" t="str">
        <f>IF(T168&lt;&gt;"",T168,"")</f>
        <v/>
      </c>
      <c r="DO171" s="171"/>
      <c r="DP171" s="335" t="str">
        <f>IF(V168&lt;&gt;"",V168,"")</f>
        <v/>
      </c>
      <c r="DQ171" s="171"/>
      <c r="DR171" s="335" t="str">
        <f>IF(X168&lt;&gt;"",X168,"")</f>
        <v/>
      </c>
      <c r="DS171" s="171"/>
      <c r="DT171" s="335" t="str">
        <f>IF(Z168&lt;&gt;"",Z168,"")</f>
        <v/>
      </c>
      <c r="DU171" s="337"/>
      <c r="DV171" s="174" t="str">
        <f>IF($DT171=$DT173,IF($DR171=$DR173,IF($DP171&lt;&gt;"",IF($DP171&gt;$DP173,"W","L"),""),IF($DR171&gt;$DR173,"W","L")),IF($DT171&gt;$DT173,"W","L"))</f>
        <v/>
      </c>
      <c r="DW171" s="154" t="str">
        <f>CONCATENATE($A135," ",$D135,","," ",$F133)</f>
        <v>Group: 3, Women's Singles</v>
      </c>
      <c r="DX171" s="155"/>
      <c r="DY171" s="155"/>
      <c r="DZ171" s="155"/>
      <c r="EA171" s="155"/>
      <c r="EB171" s="155"/>
      <c r="EC171" s="155"/>
      <c r="ED171" s="155"/>
      <c r="EE171" s="155"/>
      <c r="EF171" s="155"/>
      <c r="EG171" s="155"/>
      <c r="EH171" s="155"/>
      <c r="EI171" s="156"/>
      <c r="EJ171" s="163">
        <f>AC168</f>
        <v>19</v>
      </c>
      <c r="EK171" s="164"/>
      <c r="EL171" s="183" t="str">
        <f>AE168</f>
        <v>A</v>
      </c>
      <c r="EM171" s="185" t="str">
        <f>IF(VLOOKUP($EL171,$A137:$C149,3,FALSE)=0,"",CONCATENATE(VLOOKUP(VLOOKUP($EL171,$A137:$C149,3,FALSE),Players!$J:$N,4,FALSE)," ",VLOOKUP($EL171,$A137:$C149,3,FALSE)," ",IF(ISERROR(VLOOKUP(VLOOKUP($EL171,$A137:$C149,3,FALSE),Players!$J:$N,5,FALSE)),"()",CONCATENATE("(",VLOOKUP(VLOOKUP($EL171,$A137:$C149,3,FALSE),Players!$J:$N,5,FALSE),")"))))</f>
        <v/>
      </c>
      <c r="EN171" s="186"/>
      <c r="EO171" s="186"/>
      <c r="EP171" s="186"/>
      <c r="EQ171" s="186"/>
      <c r="ER171" s="186"/>
      <c r="ES171" s="186"/>
      <c r="ET171" s="186"/>
      <c r="EU171" s="186"/>
      <c r="EV171" s="186"/>
      <c r="EW171" s="186"/>
      <c r="EX171" s="186"/>
      <c r="EY171" s="186"/>
      <c r="EZ171" s="186"/>
      <c r="FA171" s="187"/>
      <c r="FB171" s="170" t="str">
        <f>IF(AF168&lt;&gt;"",AF168,"")</f>
        <v/>
      </c>
      <c r="FC171" s="171"/>
      <c r="FD171" s="335" t="str">
        <f>IF(AH168&lt;&gt;"",AH168,"")</f>
        <v/>
      </c>
      <c r="FE171" s="171"/>
      <c r="FF171" s="335" t="str">
        <f>IF(AJ168&lt;&gt;"",AJ168,"")</f>
        <v/>
      </c>
      <c r="FG171" s="171"/>
      <c r="FH171" s="335" t="str">
        <f>IF(AL168&lt;&gt;"",AL168,"")</f>
        <v/>
      </c>
      <c r="FI171" s="171"/>
      <c r="FJ171" s="335" t="str">
        <f>IF(AN168&lt;&gt;"",AN168,"")</f>
        <v/>
      </c>
      <c r="FK171" s="337"/>
      <c r="FL171" s="174" t="str">
        <f>IF($FJ171=$FJ173,IF($FH171=$FH173,IF($FF171&lt;&gt;"",IF($FF171&gt;$FF173,"W","L"),""),IF($FH171&gt;$FH173,"W","L")),IF($FJ171&gt;$FJ173,"W","L"))</f>
        <v/>
      </c>
      <c r="FM171" s="3"/>
    </row>
    <row r="172" spans="1:169" ht="11.25" customHeight="1">
      <c r="A172" s="170">
        <v>6</v>
      </c>
      <c r="B172" s="191"/>
      <c r="C172" s="183" t="str">
        <f>IF($D133="1P","C","C")</f>
        <v>C</v>
      </c>
      <c r="D172" s="197"/>
      <c r="E172" s="198"/>
      <c r="F172" s="197"/>
      <c r="G172" s="198"/>
      <c r="H172" s="197"/>
      <c r="I172" s="198"/>
      <c r="J172" s="197"/>
      <c r="K172" s="198"/>
      <c r="L172" s="197"/>
      <c r="M172" s="208"/>
      <c r="N172" s="69" t="str">
        <f>IF(CF181&lt;&gt;"",IF(CF181="W",IF(SUM(IF(D172&gt;D174,1,0),IF(F172&gt;F174,1,0),IF(H172&gt;H174,1,0),IF(J172&gt;J174,1,0),IF(L172&gt;L174,1,0))&lt;&gt;3,"E",""),""),"")</f>
        <v/>
      </c>
      <c r="O172" s="170">
        <v>13</v>
      </c>
      <c r="P172" s="191"/>
      <c r="Q172" s="183" t="str">
        <f>IF($D133="1P","A","A")</f>
        <v>A</v>
      </c>
      <c r="R172" s="197"/>
      <c r="S172" s="198"/>
      <c r="T172" s="197"/>
      <c r="U172" s="198"/>
      <c r="V172" s="197"/>
      <c r="W172" s="198"/>
      <c r="X172" s="197"/>
      <c r="Y172" s="198"/>
      <c r="Z172" s="197"/>
      <c r="AA172" s="208"/>
      <c r="AB172" s="69" t="str">
        <f>IF(DV181&lt;&gt;"",IF(DV181="W",IF(SUM(IF(R172&gt;R174,1,0),IF(T172&gt;T174,1,0),IF(V172&gt;V174,1,0),IF(X172&gt;X174,1,0),IF(Z172&gt;Z174,1,0))&lt;&gt;3,"E",""),""),"")</f>
        <v/>
      </c>
      <c r="AC172" s="170">
        <v>20</v>
      </c>
      <c r="AD172" s="191"/>
      <c r="AE172" s="183" t="str">
        <f>IF($D133="1P","D","E")</f>
        <v>E</v>
      </c>
      <c r="AF172" s="197"/>
      <c r="AG172" s="198"/>
      <c r="AH172" s="197"/>
      <c r="AI172" s="198"/>
      <c r="AJ172" s="197"/>
      <c r="AK172" s="198"/>
      <c r="AL172" s="197"/>
      <c r="AM172" s="198"/>
      <c r="AN172" s="197"/>
      <c r="AO172" s="208"/>
      <c r="AP172" s="69" t="str">
        <f>IF(FL181&lt;&gt;"",IF(FL181="W",IF(SUM(IF(AF172&gt;AF174,1,0),IF(AH172&gt;AH174,1,0),IF(AJ172&gt;AJ174,1,0),IF(AL172&gt;AL174,1,0),IF(AN172&gt;AN174,1,0))&lt;&gt;3,"E",""),""),"")</f>
        <v/>
      </c>
      <c r="AQ172" s="157"/>
      <c r="AR172" s="158"/>
      <c r="AS172" s="158"/>
      <c r="AT172" s="158"/>
      <c r="AU172" s="158"/>
      <c r="AV172" s="158"/>
      <c r="AW172" s="158"/>
      <c r="AX172" s="158"/>
      <c r="AY172" s="158"/>
      <c r="AZ172" s="158"/>
      <c r="BA172" s="158"/>
      <c r="BB172" s="158"/>
      <c r="BC172" s="159"/>
      <c r="BD172" s="165"/>
      <c r="BE172" s="166"/>
      <c r="BF172" s="184"/>
      <c r="BG172" s="188"/>
      <c r="BH172" s="189"/>
      <c r="BI172" s="189"/>
      <c r="BJ172" s="189"/>
      <c r="BK172" s="189"/>
      <c r="BL172" s="189"/>
      <c r="BM172" s="189"/>
      <c r="BN172" s="189"/>
      <c r="BO172" s="189"/>
      <c r="BP172" s="189"/>
      <c r="BQ172" s="189"/>
      <c r="BR172" s="189"/>
      <c r="BS172" s="189"/>
      <c r="BT172" s="189"/>
      <c r="BU172" s="190"/>
      <c r="BV172" s="172"/>
      <c r="BW172" s="173"/>
      <c r="BX172" s="336"/>
      <c r="BY172" s="173"/>
      <c r="BZ172" s="336"/>
      <c r="CA172" s="173"/>
      <c r="CB172" s="336"/>
      <c r="CC172" s="173"/>
      <c r="CD172" s="336"/>
      <c r="CE172" s="338"/>
      <c r="CF172" s="174"/>
      <c r="CG172" s="157"/>
      <c r="CH172" s="158"/>
      <c r="CI172" s="158"/>
      <c r="CJ172" s="158"/>
      <c r="CK172" s="158"/>
      <c r="CL172" s="158"/>
      <c r="CM172" s="158"/>
      <c r="CN172" s="158"/>
      <c r="CO172" s="158"/>
      <c r="CP172" s="158"/>
      <c r="CQ172" s="158"/>
      <c r="CR172" s="158"/>
      <c r="CS172" s="159"/>
      <c r="CT172" s="165"/>
      <c r="CU172" s="166"/>
      <c r="CV172" s="184"/>
      <c r="CW172" s="188"/>
      <c r="CX172" s="189"/>
      <c r="CY172" s="189"/>
      <c r="CZ172" s="189"/>
      <c r="DA172" s="189"/>
      <c r="DB172" s="189"/>
      <c r="DC172" s="189"/>
      <c r="DD172" s="189"/>
      <c r="DE172" s="189"/>
      <c r="DF172" s="189"/>
      <c r="DG172" s="189"/>
      <c r="DH172" s="189"/>
      <c r="DI172" s="189"/>
      <c r="DJ172" s="189"/>
      <c r="DK172" s="190"/>
      <c r="DL172" s="172"/>
      <c r="DM172" s="173"/>
      <c r="DN172" s="336"/>
      <c r="DO172" s="173"/>
      <c r="DP172" s="336"/>
      <c r="DQ172" s="173"/>
      <c r="DR172" s="336"/>
      <c r="DS172" s="173"/>
      <c r="DT172" s="336"/>
      <c r="DU172" s="338"/>
      <c r="DV172" s="174"/>
      <c r="DW172" s="157"/>
      <c r="DX172" s="158"/>
      <c r="DY172" s="158"/>
      <c r="DZ172" s="158"/>
      <c r="EA172" s="158"/>
      <c r="EB172" s="158"/>
      <c r="EC172" s="158"/>
      <c r="ED172" s="158"/>
      <c r="EE172" s="158"/>
      <c r="EF172" s="158"/>
      <c r="EG172" s="158"/>
      <c r="EH172" s="158"/>
      <c r="EI172" s="159"/>
      <c r="EJ172" s="165"/>
      <c r="EK172" s="166"/>
      <c r="EL172" s="184"/>
      <c r="EM172" s="188"/>
      <c r="EN172" s="189"/>
      <c r="EO172" s="189"/>
      <c r="EP172" s="189"/>
      <c r="EQ172" s="189"/>
      <c r="ER172" s="189"/>
      <c r="ES172" s="189"/>
      <c r="ET172" s="189"/>
      <c r="EU172" s="189"/>
      <c r="EV172" s="189"/>
      <c r="EW172" s="189"/>
      <c r="EX172" s="189"/>
      <c r="EY172" s="189"/>
      <c r="EZ172" s="189"/>
      <c r="FA172" s="190"/>
      <c r="FB172" s="172"/>
      <c r="FC172" s="173"/>
      <c r="FD172" s="336"/>
      <c r="FE172" s="173"/>
      <c r="FF172" s="336"/>
      <c r="FG172" s="173"/>
      <c r="FH172" s="336"/>
      <c r="FI172" s="173"/>
      <c r="FJ172" s="336"/>
      <c r="FK172" s="338"/>
      <c r="FL172" s="174"/>
      <c r="FM172" s="3"/>
    </row>
    <row r="173" spans="1:169" ht="11.25" customHeight="1">
      <c r="A173" s="192"/>
      <c r="B173" s="193"/>
      <c r="C173" s="196"/>
      <c r="D173" s="199"/>
      <c r="E173" s="200"/>
      <c r="F173" s="199"/>
      <c r="G173" s="200"/>
      <c r="H173" s="199"/>
      <c r="I173" s="200"/>
      <c r="J173" s="199"/>
      <c r="K173" s="200"/>
      <c r="L173" s="199"/>
      <c r="M173" s="209"/>
      <c r="N173" s="69" t="str">
        <f>IF(CF181&lt;&gt;"",IF(ISERROR(AND(BV185="",BX185="",BZ185="",CB185="",CD185="")),"E",IF(AND(BV185="",BX185="",BZ185="",CB185="",CD185=""),"","E")),"")</f>
        <v/>
      </c>
      <c r="O173" s="192"/>
      <c r="P173" s="193"/>
      <c r="Q173" s="196"/>
      <c r="R173" s="199"/>
      <c r="S173" s="200"/>
      <c r="T173" s="199"/>
      <c r="U173" s="200"/>
      <c r="V173" s="199"/>
      <c r="W173" s="200"/>
      <c r="X173" s="199"/>
      <c r="Y173" s="200"/>
      <c r="Z173" s="199"/>
      <c r="AA173" s="209"/>
      <c r="AB173" s="69" t="str">
        <f>IF(DV181&lt;&gt;"",IF(ISERROR(AND(DL185="",DN185="",DP185="",DQ185="",DT185="")),"E",IF(AND(DL185="",DN185="",DP185="",DR185="",DT185=""),"","E")),"")</f>
        <v/>
      </c>
      <c r="AC173" s="192"/>
      <c r="AD173" s="193"/>
      <c r="AE173" s="196"/>
      <c r="AF173" s="199"/>
      <c r="AG173" s="200"/>
      <c r="AH173" s="199"/>
      <c r="AI173" s="200"/>
      <c r="AJ173" s="199"/>
      <c r="AK173" s="200"/>
      <c r="AL173" s="199"/>
      <c r="AM173" s="200"/>
      <c r="AN173" s="199"/>
      <c r="AO173" s="209"/>
      <c r="AP173" s="69" t="str">
        <f>IF(FL181&lt;&gt;"",IF(ISERROR(AND(FB185="",FD185="",FF185="",FH185="",FJ185="")),"E",IF(AND(FB185="",FD185="",FF185="",FH185="",FJ185=""),"","E")),"")</f>
        <v/>
      </c>
      <c r="AQ173" s="157"/>
      <c r="AR173" s="158"/>
      <c r="AS173" s="158"/>
      <c r="AT173" s="158"/>
      <c r="AU173" s="158"/>
      <c r="AV173" s="158"/>
      <c r="AW173" s="158"/>
      <c r="AX173" s="158"/>
      <c r="AY173" s="158"/>
      <c r="AZ173" s="158"/>
      <c r="BA173" s="158"/>
      <c r="BB173" s="158"/>
      <c r="BC173" s="159"/>
      <c r="BD173" s="165"/>
      <c r="BE173" s="166"/>
      <c r="BF173" s="175" t="str">
        <f>C170</f>
        <v>E</v>
      </c>
      <c r="BG173" s="177" t="str">
        <f>IF(VLOOKUP($BF173,$A137:$C149,3,FALSE)=0,"",CONCATENATE(VLOOKUP(VLOOKUP($BF173,$A137:$C149,3,FALSE),Players!$J:$N,4,FALSE)," ",VLOOKUP($BF173,$A137:$C149,3,FALSE)," ",IF(ISERROR(VLOOKUP(VLOOKUP($BF173,$A137:$C149,3,FALSE),Players!$J:$N,5,FALSE)),"()",CONCATENATE("(",VLOOKUP(VLOOKUP($BF173,$A137:$C149,3,FALSE),Players!$J:$N,5,FALSE),")"))))</f>
        <v/>
      </c>
      <c r="BH173" s="178"/>
      <c r="BI173" s="178"/>
      <c r="BJ173" s="178"/>
      <c r="BK173" s="178"/>
      <c r="BL173" s="178"/>
      <c r="BM173" s="178"/>
      <c r="BN173" s="178"/>
      <c r="BO173" s="178"/>
      <c r="BP173" s="178"/>
      <c r="BQ173" s="178"/>
      <c r="BR173" s="178"/>
      <c r="BS173" s="178"/>
      <c r="BT173" s="178"/>
      <c r="BU173" s="179"/>
      <c r="BV173" s="150" t="str">
        <f>IF(D170&lt;&gt;"",D170,"")</f>
        <v/>
      </c>
      <c r="BW173" s="151"/>
      <c r="BX173" s="288" t="str">
        <f>IF(F170&lt;&gt;"",F170,"")</f>
        <v/>
      </c>
      <c r="BY173" s="151"/>
      <c r="BZ173" s="288" t="str">
        <f>IF(H170&lt;&gt;"",H170,"")</f>
        <v/>
      </c>
      <c r="CA173" s="151"/>
      <c r="CB173" s="288" t="str">
        <f>IF(J170&lt;&gt;"",J170,"")</f>
        <v/>
      </c>
      <c r="CC173" s="151"/>
      <c r="CD173" s="288" t="str">
        <f>IF(L170&lt;&gt;"",L170,"")</f>
        <v/>
      </c>
      <c r="CE173" s="332"/>
      <c r="CF173" s="174" t="str">
        <f>IF($CF171&lt;&gt;"",IF(CF171="W","L","W"),"")</f>
        <v/>
      </c>
      <c r="CG173" s="157"/>
      <c r="CH173" s="158"/>
      <c r="CI173" s="158"/>
      <c r="CJ173" s="158"/>
      <c r="CK173" s="158"/>
      <c r="CL173" s="158"/>
      <c r="CM173" s="158"/>
      <c r="CN173" s="158"/>
      <c r="CO173" s="158"/>
      <c r="CP173" s="158"/>
      <c r="CQ173" s="158"/>
      <c r="CR173" s="158"/>
      <c r="CS173" s="159"/>
      <c r="CT173" s="165"/>
      <c r="CU173" s="166"/>
      <c r="CV173" s="175" t="str">
        <f>Q170</f>
        <v>F</v>
      </c>
      <c r="CW173" s="177" t="str">
        <f>IF(VLOOKUP($CV173,$A137:$C149,3,FALSE)=0,"",CONCATENATE(VLOOKUP(VLOOKUP($CV173,$A137:$C149,3,FALSE),Players!$J:$N,4,FALSE)," ",VLOOKUP($CV173,$A137:$C149,3,FALSE)," ",IF(ISERROR(VLOOKUP(VLOOKUP($CV173,$A137:$C149,3,FALSE),Players!$J:$N,5,FALSE)),"()",CONCATENATE("(",VLOOKUP(VLOOKUP($CV173,$A137:$C149,3,FALSE),Players!$J:$N,5,FALSE),")"))))</f>
        <v/>
      </c>
      <c r="CX173" s="178"/>
      <c r="CY173" s="178"/>
      <c r="CZ173" s="178"/>
      <c r="DA173" s="178"/>
      <c r="DB173" s="178"/>
      <c r="DC173" s="178"/>
      <c r="DD173" s="178"/>
      <c r="DE173" s="178"/>
      <c r="DF173" s="178"/>
      <c r="DG173" s="178"/>
      <c r="DH173" s="178"/>
      <c r="DI173" s="178"/>
      <c r="DJ173" s="178"/>
      <c r="DK173" s="179"/>
      <c r="DL173" s="150" t="str">
        <f>IF(R170&lt;&gt;"",R170,"")</f>
        <v/>
      </c>
      <c r="DM173" s="151"/>
      <c r="DN173" s="288" t="str">
        <f>IF(T170&lt;&gt;"",T170,"")</f>
        <v/>
      </c>
      <c r="DO173" s="151"/>
      <c r="DP173" s="288" t="str">
        <f>IF(V170&lt;&gt;"",V170,"")</f>
        <v/>
      </c>
      <c r="DQ173" s="151"/>
      <c r="DR173" s="288" t="str">
        <f>IF(X170&lt;&gt;"",X170,"")</f>
        <v/>
      </c>
      <c r="DS173" s="151"/>
      <c r="DT173" s="288" t="str">
        <f>IF(Z170&lt;&gt;"",Z170,"")</f>
        <v/>
      </c>
      <c r="DU173" s="332"/>
      <c r="DV173" s="174" t="str">
        <f>IF($DV171&lt;&gt;"",IF(DV171="W","L","W"),"")</f>
        <v/>
      </c>
      <c r="DW173" s="157"/>
      <c r="DX173" s="158"/>
      <c r="DY173" s="158"/>
      <c r="DZ173" s="158"/>
      <c r="EA173" s="158"/>
      <c r="EB173" s="158"/>
      <c r="EC173" s="158"/>
      <c r="ED173" s="158"/>
      <c r="EE173" s="158"/>
      <c r="EF173" s="158"/>
      <c r="EG173" s="158"/>
      <c r="EH173" s="158"/>
      <c r="EI173" s="159"/>
      <c r="EJ173" s="165"/>
      <c r="EK173" s="166"/>
      <c r="EL173" s="175" t="str">
        <f>AE170</f>
        <v>F</v>
      </c>
      <c r="EM173" s="177" t="str">
        <f>IF(VLOOKUP($EL173,$A137:$C149,3,FALSE)=0,"",CONCATENATE(VLOOKUP(VLOOKUP($EL173,$A137:$C149,3,FALSE),Players!$J:$N,4,FALSE)," ",VLOOKUP($EL173,$A137:$C149,3,FALSE)," ",IF(ISERROR(VLOOKUP(VLOOKUP($EL173,$A137:$C149,3,FALSE),Players!$J:$N,5,FALSE)),"()",CONCATENATE("(",VLOOKUP(VLOOKUP($EL173,$A137:$C149,3,FALSE),Players!$J:$N,5,FALSE),")"))))</f>
        <v/>
      </c>
      <c r="EN173" s="178"/>
      <c r="EO173" s="178"/>
      <c r="EP173" s="178"/>
      <c r="EQ173" s="178"/>
      <c r="ER173" s="178"/>
      <c r="ES173" s="178"/>
      <c r="ET173" s="178"/>
      <c r="EU173" s="178"/>
      <c r="EV173" s="178"/>
      <c r="EW173" s="178"/>
      <c r="EX173" s="178"/>
      <c r="EY173" s="178"/>
      <c r="EZ173" s="178"/>
      <c r="FA173" s="179"/>
      <c r="FB173" s="150" t="str">
        <f>IF(AF170&lt;&gt;"",AF170,"")</f>
        <v/>
      </c>
      <c r="FC173" s="151"/>
      <c r="FD173" s="288" t="str">
        <f>IF(AH170&lt;&gt;"",AH170,"")</f>
        <v/>
      </c>
      <c r="FE173" s="151"/>
      <c r="FF173" s="288" t="str">
        <f>IF(AJ170&lt;&gt;"",AJ170,"")</f>
        <v/>
      </c>
      <c r="FG173" s="151"/>
      <c r="FH173" s="288" t="str">
        <f>IF(AL170&lt;&gt;"",AL170,"")</f>
        <v/>
      </c>
      <c r="FI173" s="151"/>
      <c r="FJ173" s="288" t="str">
        <f>IF(AN170&lt;&gt;"",AN170,"")</f>
        <v/>
      </c>
      <c r="FK173" s="332"/>
      <c r="FL173" s="174" t="str">
        <f>IF($FL171&lt;&gt;"",IF(FL171="W","L","W"),"")</f>
        <v/>
      </c>
      <c r="FM173" s="3"/>
    </row>
    <row r="174" spans="1:169" ht="11.25" customHeight="1" thickBot="1">
      <c r="A174" s="192"/>
      <c r="B174" s="193"/>
      <c r="C174" s="175" t="str">
        <f>IF($D133="1P","D","D")</f>
        <v>D</v>
      </c>
      <c r="D174" s="201"/>
      <c r="E174" s="202"/>
      <c r="F174" s="201"/>
      <c r="G174" s="202"/>
      <c r="H174" s="201"/>
      <c r="I174" s="202"/>
      <c r="J174" s="201"/>
      <c r="K174" s="202"/>
      <c r="L174" s="201"/>
      <c r="M174" s="205"/>
      <c r="N174" s="69" t="str">
        <f>IF(CF181&lt;&gt;"",IF(ISERROR(AND(BV185="",BX185="",BZ185="",CB185="",CD185="")),"E",IF(AND(BV185="",BX185="",BZ185="",CB185="",CD185=""),"","E")),"")</f>
        <v/>
      </c>
      <c r="O174" s="192"/>
      <c r="P174" s="193"/>
      <c r="Q174" s="175" t="str">
        <f>IF($D133="1P","D","C")</f>
        <v>C</v>
      </c>
      <c r="R174" s="201"/>
      <c r="S174" s="202"/>
      <c r="T174" s="201"/>
      <c r="U174" s="202"/>
      <c r="V174" s="201"/>
      <c r="W174" s="202"/>
      <c r="X174" s="201"/>
      <c r="Y174" s="202"/>
      <c r="Z174" s="201"/>
      <c r="AA174" s="205"/>
      <c r="AB174" s="69" t="str">
        <f>IF(DV181&lt;&gt;"",IF(ISERROR(AND(DL185="",DN185="",DP185="",DQ185="",DT185="")),"E",IF(AND(DL185="",DN185="",DP185="",DR185="",DT185=""),"","E")),"")</f>
        <v/>
      </c>
      <c r="AC174" s="192"/>
      <c r="AD174" s="193"/>
      <c r="AE174" s="175" t="str">
        <f>IF($D133="1P","G","G")</f>
        <v>G</v>
      </c>
      <c r="AF174" s="201"/>
      <c r="AG174" s="202"/>
      <c r="AH174" s="201"/>
      <c r="AI174" s="202"/>
      <c r="AJ174" s="201"/>
      <c r="AK174" s="202"/>
      <c r="AL174" s="201"/>
      <c r="AM174" s="202"/>
      <c r="AN174" s="201"/>
      <c r="AO174" s="205"/>
      <c r="AP174" s="69" t="str">
        <f>IF(FL181&lt;&gt;"",IF(ISERROR(AND(FB185="",FD185="",FF185="",FH185="",FJ185="")),"E",IF(AND(FB185="",FD185="",FF185="",FH185="",FJ185=""),"","E")),"")</f>
        <v/>
      </c>
      <c r="AQ174" s="160"/>
      <c r="AR174" s="161"/>
      <c r="AS174" s="161"/>
      <c r="AT174" s="161"/>
      <c r="AU174" s="161"/>
      <c r="AV174" s="161"/>
      <c r="AW174" s="161"/>
      <c r="AX174" s="161"/>
      <c r="AY174" s="161"/>
      <c r="AZ174" s="161"/>
      <c r="BA174" s="161"/>
      <c r="BB174" s="161"/>
      <c r="BC174" s="162"/>
      <c r="BD174" s="167"/>
      <c r="BE174" s="168"/>
      <c r="BF174" s="176"/>
      <c r="BG174" s="180"/>
      <c r="BH174" s="181"/>
      <c r="BI174" s="181"/>
      <c r="BJ174" s="181"/>
      <c r="BK174" s="181"/>
      <c r="BL174" s="181"/>
      <c r="BM174" s="181"/>
      <c r="BN174" s="181"/>
      <c r="BO174" s="181"/>
      <c r="BP174" s="181"/>
      <c r="BQ174" s="181"/>
      <c r="BR174" s="181"/>
      <c r="BS174" s="181"/>
      <c r="BT174" s="181"/>
      <c r="BU174" s="182"/>
      <c r="BV174" s="152"/>
      <c r="BW174" s="153"/>
      <c r="BX174" s="333"/>
      <c r="BY174" s="153"/>
      <c r="BZ174" s="333"/>
      <c r="CA174" s="153"/>
      <c r="CB174" s="333"/>
      <c r="CC174" s="153"/>
      <c r="CD174" s="333"/>
      <c r="CE174" s="334"/>
      <c r="CF174" s="174"/>
      <c r="CG174" s="160"/>
      <c r="CH174" s="161"/>
      <c r="CI174" s="161"/>
      <c r="CJ174" s="161"/>
      <c r="CK174" s="161"/>
      <c r="CL174" s="161"/>
      <c r="CM174" s="161"/>
      <c r="CN174" s="161"/>
      <c r="CO174" s="161"/>
      <c r="CP174" s="161"/>
      <c r="CQ174" s="161"/>
      <c r="CR174" s="161"/>
      <c r="CS174" s="162"/>
      <c r="CT174" s="167"/>
      <c r="CU174" s="168"/>
      <c r="CV174" s="176"/>
      <c r="CW174" s="180"/>
      <c r="CX174" s="181"/>
      <c r="CY174" s="181"/>
      <c r="CZ174" s="181"/>
      <c r="DA174" s="181"/>
      <c r="DB174" s="181"/>
      <c r="DC174" s="181"/>
      <c r="DD174" s="181"/>
      <c r="DE174" s="181"/>
      <c r="DF174" s="181"/>
      <c r="DG174" s="181"/>
      <c r="DH174" s="181"/>
      <c r="DI174" s="181"/>
      <c r="DJ174" s="181"/>
      <c r="DK174" s="182"/>
      <c r="DL174" s="152"/>
      <c r="DM174" s="153"/>
      <c r="DN174" s="333"/>
      <c r="DO174" s="153"/>
      <c r="DP174" s="333"/>
      <c r="DQ174" s="153"/>
      <c r="DR174" s="333"/>
      <c r="DS174" s="153"/>
      <c r="DT174" s="333"/>
      <c r="DU174" s="334"/>
      <c r="DV174" s="174"/>
      <c r="DW174" s="160"/>
      <c r="DX174" s="161"/>
      <c r="DY174" s="161"/>
      <c r="DZ174" s="161"/>
      <c r="EA174" s="161"/>
      <c r="EB174" s="161"/>
      <c r="EC174" s="161"/>
      <c r="ED174" s="161"/>
      <c r="EE174" s="161"/>
      <c r="EF174" s="161"/>
      <c r="EG174" s="161"/>
      <c r="EH174" s="161"/>
      <c r="EI174" s="162"/>
      <c r="EJ174" s="167"/>
      <c r="EK174" s="168"/>
      <c r="EL174" s="176"/>
      <c r="EM174" s="180"/>
      <c r="EN174" s="181"/>
      <c r="EO174" s="181"/>
      <c r="EP174" s="181"/>
      <c r="EQ174" s="181"/>
      <c r="ER174" s="181"/>
      <c r="ES174" s="181"/>
      <c r="ET174" s="181"/>
      <c r="EU174" s="181"/>
      <c r="EV174" s="181"/>
      <c r="EW174" s="181"/>
      <c r="EX174" s="181"/>
      <c r="EY174" s="181"/>
      <c r="EZ174" s="181"/>
      <c r="FA174" s="182"/>
      <c r="FB174" s="152"/>
      <c r="FC174" s="153"/>
      <c r="FD174" s="333"/>
      <c r="FE174" s="153"/>
      <c r="FF174" s="333"/>
      <c r="FG174" s="153"/>
      <c r="FH174" s="333"/>
      <c r="FI174" s="153"/>
      <c r="FJ174" s="333"/>
      <c r="FK174" s="334"/>
      <c r="FL174" s="174"/>
      <c r="FM174" s="3"/>
    </row>
    <row r="175" spans="1:169" ht="11.25" customHeight="1" thickBot="1">
      <c r="A175" s="194"/>
      <c r="B175" s="195"/>
      <c r="C175" s="207"/>
      <c r="D175" s="203"/>
      <c r="E175" s="204"/>
      <c r="F175" s="203"/>
      <c r="G175" s="204"/>
      <c r="H175" s="203"/>
      <c r="I175" s="204"/>
      <c r="J175" s="203"/>
      <c r="K175" s="204"/>
      <c r="L175" s="203"/>
      <c r="M175" s="206"/>
      <c r="N175" s="69" t="str">
        <f>IF(CF183&lt;&gt;"",IF(CF183="W",IF(SUM(IF(D174&gt;D172,1,0),IF(F174&gt;F172,1,0),IF(H174&gt;H172,1,0),IF(J174&gt;J172,1,0),IF(L174&gt;L172,1,0))&lt;&gt;3,"E",""),""),"")</f>
        <v/>
      </c>
      <c r="O175" s="194"/>
      <c r="P175" s="195"/>
      <c r="Q175" s="207"/>
      <c r="R175" s="203"/>
      <c r="S175" s="204"/>
      <c r="T175" s="203"/>
      <c r="U175" s="204"/>
      <c r="V175" s="203"/>
      <c r="W175" s="204"/>
      <c r="X175" s="203"/>
      <c r="Y175" s="204"/>
      <c r="Z175" s="203"/>
      <c r="AA175" s="206"/>
      <c r="AB175" s="69" t="str">
        <f>IF(DV183&lt;&gt;"",IF(DV183="W",IF(SUM(IF(R174&gt;R172,1,0),IF(T174&gt;T172,1,0),IF(V174&gt;V172,1,0),IF(X174&gt;X172,1,0),IF(Z174&gt;Z172,1,0))&lt;&gt;3,"E",""),""),"")</f>
        <v/>
      </c>
      <c r="AC175" s="194"/>
      <c r="AD175" s="195"/>
      <c r="AE175" s="207"/>
      <c r="AF175" s="203"/>
      <c r="AG175" s="204"/>
      <c r="AH175" s="203"/>
      <c r="AI175" s="204"/>
      <c r="AJ175" s="203"/>
      <c r="AK175" s="204"/>
      <c r="AL175" s="203"/>
      <c r="AM175" s="204"/>
      <c r="AN175" s="203"/>
      <c r="AO175" s="206"/>
      <c r="AP175" s="69" t="str">
        <f>IF(FL183&lt;&gt;"",IF(FL183="W",IF(SUM(IF(AF174&gt;AF172,1,0),IF(AH174&gt;AH172,1,0),IF(AJ174&gt;AJ172,1,0),IF(AL174&gt;AL172,1,0),IF(AN174&gt;AN172,1,0))&lt;&gt;3,"E",""),""),"")</f>
        <v/>
      </c>
      <c r="AQ175" s="126"/>
      <c r="AR175" s="126"/>
      <c r="AS175" s="126"/>
      <c r="AT175" s="126"/>
      <c r="AU175" s="126"/>
      <c r="AV175" s="126"/>
      <c r="AW175" s="126"/>
      <c r="AX175" s="126"/>
      <c r="AY175" s="126"/>
      <c r="AZ175" s="126"/>
      <c r="BA175" s="126"/>
      <c r="BB175" s="126"/>
      <c r="BC175" s="126"/>
      <c r="BV175" s="169" t="str">
        <f>IF(CF171&lt;&gt;"",IF(AND(AND(BV171&gt;-1,BV173&gt;-1),OR(BV171&gt;10,BV173&gt;10),ABS(BV171-BV173)&gt;1,IF(OR(BV171&gt;11,BV173&gt;11),ABS(BV171-BV173)=2,TRUE),BV171=INT(BV171),BV173=INT(BV173)),"","Error"),"")</f>
        <v/>
      </c>
      <c r="BW175" s="169"/>
      <c r="BX175" s="169" t="str">
        <f>IF(CF171&lt;&gt;"",IF(AND(AND(BX171&gt;-1,BX173&gt;-1),OR(BX171&gt;10,BX173&gt;10),ABS(BX171-BX173)&gt;1,IF(OR(BX171&gt;11,BX173&gt;11),ABS(BX171-BX173)=2,TRUE),BX171=INT(BX171),BX173=INT(BX173)),"","Error"),"")</f>
        <v/>
      </c>
      <c r="BY175" s="169"/>
      <c r="BZ175" s="169" t="str">
        <f>IF(CF171&lt;&gt;"",IF(AND(AND(BZ171&gt;-1,BZ173&gt;-1),OR(BZ171&gt;10,BZ173&gt;10),ABS(BZ171-BZ173)&gt;1,IF(OR(BZ171&gt;11,BZ173&gt;11),ABS(BZ171-BZ173)=2,TRUE),BZ171=INT(BZ171),BZ173=INT(BZ173)),"","Error"),"")</f>
        <v/>
      </c>
      <c r="CA175" s="169"/>
      <c r="CB175" s="169" t="str">
        <f>IF(AND(CF171&lt;&gt;"",CB171&lt;&gt;""),IF(AND(AND(CB171&gt;-1,CB173&gt;-1),OR(CB171&gt;10,CB173&gt;10),ABS(CB171-CB173)&gt;1,IF(OR(CB171&gt;11,CB173&gt;11),ABS(CB171-CB173)=2,TRUE),CB171=INT(CB171),CB173=INT(CB173)),"","Error"),"")</f>
        <v/>
      </c>
      <c r="CC175" s="169"/>
      <c r="CD175" s="169" t="str">
        <f>IF(AND(CF171&lt;&gt;"",CD171&lt;&gt;""),IF(AND(AND(CD171&gt;-1,CD173&gt;-1),OR(CD171&gt;10,CD173&gt;10),ABS(CD171-CD173)&gt;1,IF(OR(CD171&gt;11,CD173&gt;11),ABS(CD171-CD173)=2,TRUE),CD171=INT(CD171),CD173=INT(CD173)),"","Error"),"")</f>
        <v/>
      </c>
      <c r="CE175" s="169"/>
      <c r="CF175" s="3"/>
      <c r="CG175" s="126"/>
      <c r="CH175" s="126"/>
      <c r="CI175" s="126"/>
      <c r="CJ175" s="126"/>
      <c r="CK175" s="126"/>
      <c r="CL175" s="126"/>
      <c r="CM175" s="126"/>
      <c r="CN175" s="126"/>
      <c r="CO175" s="126"/>
      <c r="CP175" s="126"/>
      <c r="CQ175" s="126"/>
      <c r="CR175" s="126"/>
      <c r="CS175" s="126"/>
      <c r="DL175" s="169" t="str">
        <f>IF(DV171&lt;&gt;"",IF(AND(AND(DL171&gt;-1,DL173&gt;-1),OR(DL171&gt;10,DL173&gt;10),ABS(DL171-DL173)&gt;1,IF(OR(DL171&gt;11,DL173&gt;11),ABS(DL171-DL173)=2,TRUE),DL171=INT(DL171),DL173=INT(DL173)),"","Error"),"")</f>
        <v/>
      </c>
      <c r="DM175" s="169"/>
      <c r="DN175" s="169" t="str">
        <f>IF(DV171&lt;&gt;"",IF(AND(AND(DN171&gt;-1,DN173&gt;-1),OR(DN171&gt;10,DN173&gt;10),ABS(DN171-DN173)&gt;1,IF(OR(DN171&gt;11,DN173&gt;11),ABS(DN171-DN173)=2,TRUE),DN171=INT(DN171),DN173=INT(DN173)),"","Error"),"")</f>
        <v/>
      </c>
      <c r="DO175" s="169"/>
      <c r="DP175" s="169" t="str">
        <f>IF(DV171&lt;&gt;"",IF(AND(AND(DP171&gt;-1,DP173&gt;-1),OR(DP171&gt;10,DP173&gt;10),ABS(DP171-DP173)&gt;1,IF(OR(DP171&gt;11,DP173&gt;11),ABS(DP171-DP173)=2,TRUE),DP171=INT(DP171),DP173=INT(DP173)),"","Error"),"")</f>
        <v/>
      </c>
      <c r="DQ175" s="169"/>
      <c r="DR175" s="169" t="str">
        <f>IF(AND(DV171&lt;&gt;"",DR171&lt;&gt;""),IF(AND(AND(DR171&gt;-1,DR173&gt;-1),OR(DR171&gt;10,DR173&gt;10),ABS(DR171-DR173)&gt;1,IF(OR(DR171&gt;11,DR173&gt;11),ABS(DR171-DR173)=2,TRUE),DR171=INT(DR171),DR173=INT(DR173)),"","Error"),"")</f>
        <v/>
      </c>
      <c r="DS175" s="169"/>
      <c r="DT175" s="169" t="str">
        <f>IF(AND(DV171&lt;&gt;"",DT171&lt;&gt;""),IF(AND(AND(DT171&gt;-1,DT173&gt;-1),OR(DT171&gt;10,DT173&gt;10),ABS(DT171-DT173)&gt;1,IF(OR(DT171&gt;11,DT173&gt;11),ABS(DT171-DT173)=2,TRUE),DT171=INT(DT171),DT173=INT(DT173)),"","Error"),"")</f>
        <v/>
      </c>
      <c r="DU175" s="169"/>
      <c r="DV175" s="3"/>
      <c r="DW175" s="126"/>
      <c r="DX175" s="126"/>
      <c r="DY175" s="126"/>
      <c r="DZ175" s="126"/>
      <c r="EA175" s="126"/>
      <c r="EB175" s="126"/>
      <c r="EC175" s="126"/>
      <c r="ED175" s="126"/>
      <c r="EE175" s="126"/>
      <c r="EF175" s="126"/>
      <c r="EG175" s="126"/>
      <c r="EH175" s="126"/>
      <c r="EI175" s="126"/>
      <c r="FB175" s="169" t="str">
        <f>IF(FL171&lt;&gt;"",IF(AND(AND(FB171&gt;-1,FB173&gt;-1),OR(FB171&gt;10,FB173&gt;10),ABS(FB171-FB173)&gt;1,IF(OR(FB171&gt;11,FB173&gt;11),ABS(FB171-FB173)=2,TRUE),FB171=INT(FB171),FB173=INT(FB173)),"","Error"),"")</f>
        <v/>
      </c>
      <c r="FC175" s="169"/>
      <c r="FD175" s="169" t="str">
        <f>IF(FL171&lt;&gt;"",IF(AND(AND(FD171&gt;-1,FD173&gt;-1),OR(FD171&gt;10,FD173&gt;10),ABS(FD171-FD173)&gt;1,IF(OR(FD171&gt;11,FD173&gt;11),ABS(FD171-FD173)=2,TRUE),FD171=INT(FD171),FD173=INT(FD173)),"","Error"),"")</f>
        <v/>
      </c>
      <c r="FE175" s="169"/>
      <c r="FF175" s="169" t="str">
        <f>IF(FL171&lt;&gt;"",IF(AND(AND(FF171&gt;-1,FF173&gt;-1),OR(FF171&gt;10,FF173&gt;10),ABS(FF171-FF173)&gt;1,IF(OR(FF171&gt;11,FF173&gt;11),ABS(FF171-FF173)=2,TRUE),FF171=INT(FF171),FF173=INT(FF173)),"","Error"),"")</f>
        <v/>
      </c>
      <c r="FG175" s="169"/>
      <c r="FH175" s="169" t="str">
        <f>IF(AND(FL171&lt;&gt;"",FH171&lt;&gt;""),IF(AND(AND(FH171&gt;-1,FH173&gt;-1),OR(FH171&gt;10,FH173&gt;10),ABS(FH171-FH173)&gt;1,IF(OR(FH171&gt;11,FH173&gt;11),ABS(FH171-FH173)=2,TRUE),FH171=INT(FH171),FH173=INT(FH173)),"","Error"),"")</f>
        <v/>
      </c>
      <c r="FI175" s="169"/>
      <c r="FJ175" s="169" t="str">
        <f>IF(AND(FL171&lt;&gt;"",FJ171&lt;&gt;""),IF(AND(AND(FJ171&gt;-1,FJ173&gt;-1),OR(FJ171&gt;10,FJ173&gt;10),ABS(FJ171-FJ173)&gt;1,IF(OR(FJ171&gt;11,FJ173&gt;11),ABS(FJ171-FJ173)=2,TRUE),FJ171=INT(FJ171),FJ173=INT(FJ173)),"","Error"),"")</f>
        <v/>
      </c>
      <c r="FK175" s="169"/>
      <c r="FL175" s="3"/>
      <c r="FM175" s="3"/>
    </row>
    <row r="176" spans="1:169" ht="11.25" customHeight="1">
      <c r="A176" s="170">
        <v>7</v>
      </c>
      <c r="B176" s="191"/>
      <c r="C176" s="183" t="str">
        <f>IF($D133="1P","A","A")</f>
        <v>A</v>
      </c>
      <c r="D176" s="197"/>
      <c r="E176" s="198"/>
      <c r="F176" s="197"/>
      <c r="G176" s="198"/>
      <c r="H176" s="197"/>
      <c r="I176" s="198"/>
      <c r="J176" s="197"/>
      <c r="K176" s="198"/>
      <c r="L176" s="197"/>
      <c r="M176" s="208"/>
      <c r="N176" s="69" t="str">
        <f>IF(CF191&lt;&gt;"",IF(CF191="W",IF(SUM(IF(D176&gt;D178,1,0),IF(F176&gt;F178,1,0),IF(H176&gt;H178,1,0),IF(J176&gt;J178,1,0),IF(L176&gt;L178,1,0))&lt;&gt;3,"E",""),""),"")</f>
        <v/>
      </c>
      <c r="O176" s="170">
        <v>14</v>
      </c>
      <c r="P176" s="191"/>
      <c r="Q176" s="183" t="str">
        <f>IF($D133="1P","C","B")</f>
        <v>B</v>
      </c>
      <c r="R176" s="197"/>
      <c r="S176" s="198"/>
      <c r="T176" s="197"/>
      <c r="U176" s="198"/>
      <c r="V176" s="197"/>
      <c r="W176" s="198"/>
      <c r="X176" s="197"/>
      <c r="Y176" s="198"/>
      <c r="Z176" s="197"/>
      <c r="AA176" s="208"/>
      <c r="AB176" s="69" t="str">
        <f>IF(DV191&lt;&gt;"",IF(DV191="W",IF(SUM(IF(R176&gt;R178,1,0),IF(T176&gt;T178,1,0),IF(V176&gt;V178,1,0),IF(X176&gt;X178,1,0),IF(Z176&gt;Z178,1,0))&lt;&gt;3,"E",""),""),"")</f>
        <v/>
      </c>
      <c r="AC176" s="170">
        <v>21</v>
      </c>
      <c r="AD176" s="191"/>
      <c r="AE176" s="183" t="str">
        <f>IF($D133="1P","E","B")</f>
        <v>B</v>
      </c>
      <c r="AF176" s="197"/>
      <c r="AG176" s="198"/>
      <c r="AH176" s="197"/>
      <c r="AI176" s="198"/>
      <c r="AJ176" s="197"/>
      <c r="AK176" s="198"/>
      <c r="AL176" s="197"/>
      <c r="AM176" s="198"/>
      <c r="AN176" s="197"/>
      <c r="AO176" s="208"/>
      <c r="AP176" s="69" t="str">
        <f>IF(FL191&lt;&gt;"",IF(FL191="W",IF(SUM(IF(AF176&gt;AF178,1,0),IF(AH176&gt;AH178,1,0),IF(AJ176&gt;AJ178,1,0),IF(AL176&gt;AL178,1,0),IF(AN176&gt;AN178,1,0))&lt;&gt;3,"E",""),""),"")</f>
        <v/>
      </c>
      <c r="AQ176" s="126"/>
      <c r="AR176" s="126"/>
      <c r="AS176" s="126"/>
      <c r="AT176" s="126"/>
      <c r="AU176" s="126"/>
      <c r="AV176" s="126"/>
      <c r="AW176" s="126"/>
      <c r="AX176" s="126"/>
      <c r="AY176" s="126"/>
      <c r="AZ176" s="126"/>
      <c r="BA176" s="126"/>
      <c r="BB176" s="126"/>
      <c r="BC176" s="126"/>
      <c r="CF176" s="3"/>
      <c r="CG176" s="126"/>
      <c r="CH176" s="126"/>
      <c r="CI176" s="126"/>
      <c r="CJ176" s="126"/>
      <c r="CK176" s="126"/>
      <c r="CL176" s="126"/>
      <c r="CM176" s="126"/>
      <c r="CN176" s="126"/>
      <c r="CO176" s="126"/>
      <c r="CP176" s="126"/>
      <c r="CQ176" s="126"/>
      <c r="CR176" s="126"/>
      <c r="CS176" s="126"/>
      <c r="DV176" s="3"/>
      <c r="DW176" s="126"/>
      <c r="DX176" s="126"/>
      <c r="DY176" s="126"/>
      <c r="DZ176" s="126"/>
      <c r="EA176" s="126"/>
      <c r="EB176" s="126"/>
      <c r="EC176" s="126"/>
      <c r="ED176" s="126"/>
      <c r="EE176" s="126"/>
      <c r="EF176" s="126"/>
      <c r="EG176" s="126"/>
      <c r="EH176" s="126"/>
      <c r="EI176" s="126"/>
      <c r="FL176" s="3"/>
      <c r="FM176" s="3"/>
    </row>
    <row r="177" spans="1:169" ht="11.25" customHeight="1">
      <c r="A177" s="192"/>
      <c r="B177" s="193"/>
      <c r="C177" s="196"/>
      <c r="D177" s="199"/>
      <c r="E177" s="200"/>
      <c r="F177" s="199"/>
      <c r="G177" s="200"/>
      <c r="H177" s="199"/>
      <c r="I177" s="200"/>
      <c r="J177" s="199"/>
      <c r="K177" s="200"/>
      <c r="L177" s="199"/>
      <c r="M177" s="209"/>
      <c r="N177" s="69" t="str">
        <f>IF(CF191&lt;&gt;"",IF(ISERROR(AND(BV195="",BX195="",BZ195="",CB195="",CD195="")),"E",IF(AND(BV195="",BX195="",BZ195="",CB195="",CD195=""),"","E")),"")</f>
        <v/>
      </c>
      <c r="O177" s="192"/>
      <c r="P177" s="193"/>
      <c r="Q177" s="196"/>
      <c r="R177" s="199"/>
      <c r="S177" s="200"/>
      <c r="T177" s="199"/>
      <c r="U177" s="200"/>
      <c r="V177" s="199"/>
      <c r="W177" s="200"/>
      <c r="X177" s="199"/>
      <c r="Y177" s="200"/>
      <c r="Z177" s="199"/>
      <c r="AA177" s="209"/>
      <c r="AB177" s="69" t="str">
        <f>IF(DV191&lt;&gt;"",IF(ISERROR(AND(DL195="",DN195="",DP195="",DQ195="",DT195="")),"E",IF(AND(DL195="",DN195="",DP195="",DR195="",DT195=""),"","E")),"")</f>
        <v/>
      </c>
      <c r="AC177" s="192"/>
      <c r="AD177" s="193"/>
      <c r="AE177" s="196"/>
      <c r="AF177" s="199"/>
      <c r="AG177" s="200"/>
      <c r="AH177" s="199"/>
      <c r="AI177" s="200"/>
      <c r="AJ177" s="199"/>
      <c r="AK177" s="200"/>
      <c r="AL177" s="199"/>
      <c r="AM177" s="200"/>
      <c r="AN177" s="199"/>
      <c r="AO177" s="209"/>
      <c r="AP177" s="69" t="str">
        <f>IF(FL191&lt;&gt;"",IF(ISERROR(AND(FB195="",FD195="",FF195="",FH195="",FJ195="")),"E",IF(AND(FB195="",FD195="",FF195="",FH195="",FJ195=""),"","E")),"")</f>
        <v/>
      </c>
      <c r="AQ177" s="127"/>
      <c r="AR177" s="127"/>
      <c r="AS177" s="127"/>
      <c r="AT177" s="127"/>
      <c r="AU177" s="127"/>
      <c r="AV177" s="127"/>
      <c r="AW177" s="127"/>
      <c r="AX177" s="127"/>
      <c r="AY177" s="127"/>
      <c r="AZ177" s="127"/>
      <c r="BA177" s="127"/>
      <c r="BB177" s="127"/>
      <c r="BC177" s="127"/>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3"/>
      <c r="CG177" s="127"/>
      <c r="CH177" s="127"/>
      <c r="CI177" s="127"/>
      <c r="CJ177" s="127"/>
      <c r="CK177" s="127"/>
      <c r="CL177" s="127"/>
      <c r="CM177" s="127"/>
      <c r="CN177" s="127"/>
      <c r="CO177" s="127"/>
      <c r="CP177" s="127"/>
      <c r="CQ177" s="127"/>
      <c r="CR177" s="127"/>
      <c r="CS177" s="127"/>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3"/>
      <c r="DW177" s="127"/>
      <c r="DX177" s="127"/>
      <c r="DY177" s="127"/>
      <c r="DZ177" s="127"/>
      <c r="EA177" s="127"/>
      <c r="EB177" s="127"/>
      <c r="EC177" s="127"/>
      <c r="ED177" s="127"/>
      <c r="EE177" s="127"/>
      <c r="EF177" s="127"/>
      <c r="EG177" s="127"/>
      <c r="EH177" s="127"/>
      <c r="EI177" s="127"/>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3"/>
      <c r="FM177" s="3"/>
    </row>
    <row r="178" spans="1:169" ht="11.25" customHeight="1">
      <c r="A178" s="192"/>
      <c r="B178" s="193"/>
      <c r="C178" s="175" t="str">
        <f>IF($D133="1P","F","E")</f>
        <v>E</v>
      </c>
      <c r="D178" s="201"/>
      <c r="E178" s="202"/>
      <c r="F178" s="201"/>
      <c r="G178" s="202"/>
      <c r="H178" s="201"/>
      <c r="I178" s="202"/>
      <c r="J178" s="201"/>
      <c r="K178" s="202"/>
      <c r="L178" s="201"/>
      <c r="M178" s="205"/>
      <c r="N178" s="69" t="str">
        <f>IF(CF191&lt;&gt;"",IF(ISERROR(AND(BV195="",BX195="",BZ195="",CB195="",CD195="")),"E",IF(AND(BV195="",BX195="",BZ195="",CB195="",CD195=""),"","E")),"")</f>
        <v/>
      </c>
      <c r="O178" s="192"/>
      <c r="P178" s="193"/>
      <c r="Q178" s="175" t="str">
        <f>IF($D133="1P","E","D")</f>
        <v>D</v>
      </c>
      <c r="R178" s="201"/>
      <c r="S178" s="202"/>
      <c r="T178" s="201"/>
      <c r="U178" s="202"/>
      <c r="V178" s="201"/>
      <c r="W178" s="202"/>
      <c r="X178" s="201"/>
      <c r="Y178" s="202"/>
      <c r="Z178" s="201"/>
      <c r="AA178" s="205"/>
      <c r="AB178" s="69" t="str">
        <f>IF(DV191&lt;&gt;"",IF(ISERROR(AND(DL195="",DN195="",DP195="",DQ195="",DT195="")),"E",IF(AND(DL195="",DN195="",DP195="",DR195="",DT195=""),"","E")),"")</f>
        <v/>
      </c>
      <c r="AC178" s="192"/>
      <c r="AD178" s="193"/>
      <c r="AE178" s="175" t="str">
        <f>IF($D133="1P","F","C")</f>
        <v>C</v>
      </c>
      <c r="AF178" s="201"/>
      <c r="AG178" s="202"/>
      <c r="AH178" s="201"/>
      <c r="AI178" s="202"/>
      <c r="AJ178" s="201"/>
      <c r="AK178" s="202"/>
      <c r="AL178" s="201"/>
      <c r="AM178" s="202"/>
      <c r="AN178" s="201"/>
      <c r="AO178" s="205"/>
      <c r="AP178" s="69" t="str">
        <f>IF(FL191&lt;&gt;"",IF(ISERROR(AND(FB195="",FD195="",FF195="",FH195="",FJ195="")),"E",IF(AND(FB195="",FD195="",FF195="",FH195="",FJ195=""),"","E")),"")</f>
        <v/>
      </c>
      <c r="AQ178" s="128"/>
      <c r="AR178" s="128"/>
      <c r="AS178" s="128"/>
      <c r="AT178" s="128"/>
      <c r="AU178" s="128"/>
      <c r="AV178" s="128"/>
      <c r="AW178" s="128"/>
      <c r="AX178" s="128"/>
      <c r="AY178" s="128"/>
      <c r="AZ178" s="128"/>
      <c r="BA178" s="128"/>
      <c r="BB178" s="128"/>
      <c r="BC178" s="128"/>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3"/>
      <c r="CG178" s="128"/>
      <c r="CH178" s="128"/>
      <c r="CI178" s="128"/>
      <c r="CJ178" s="128"/>
      <c r="CK178" s="128"/>
      <c r="CL178" s="128"/>
      <c r="CM178" s="128"/>
      <c r="CN178" s="128"/>
      <c r="CO178" s="128"/>
      <c r="CP178" s="128"/>
      <c r="CQ178" s="128"/>
      <c r="CR178" s="128"/>
      <c r="CS178" s="128"/>
      <c r="CT178" s="41"/>
      <c r="CU178" s="41"/>
      <c r="CV178" s="41"/>
      <c r="CW178" s="41"/>
      <c r="CX178" s="41"/>
      <c r="CY178" s="41"/>
      <c r="CZ178" s="41"/>
      <c r="DA178" s="41"/>
      <c r="DB178" s="41"/>
      <c r="DC178" s="41"/>
      <c r="DD178" s="41"/>
      <c r="DE178" s="41"/>
      <c r="DF178" s="41"/>
      <c r="DG178" s="41"/>
      <c r="DH178" s="41"/>
      <c r="DI178" s="41"/>
      <c r="DJ178" s="41"/>
      <c r="DK178" s="41"/>
      <c r="DL178" s="41"/>
      <c r="DM178" s="41"/>
      <c r="DN178" s="41"/>
      <c r="DO178" s="41"/>
      <c r="DP178" s="41"/>
      <c r="DQ178" s="41"/>
      <c r="DR178" s="41"/>
      <c r="DS178" s="41"/>
      <c r="DT178" s="41"/>
      <c r="DU178" s="41"/>
      <c r="DV178" s="3"/>
      <c r="DW178" s="128"/>
      <c r="DX178" s="128"/>
      <c r="DY178" s="128"/>
      <c r="DZ178" s="128"/>
      <c r="EA178" s="128"/>
      <c r="EB178" s="128"/>
      <c r="EC178" s="128"/>
      <c r="ED178" s="128"/>
      <c r="EE178" s="128"/>
      <c r="EF178" s="128"/>
      <c r="EG178" s="128"/>
      <c r="EH178" s="128"/>
      <c r="EI178" s="128"/>
      <c r="EJ178" s="41"/>
      <c r="EK178" s="41"/>
      <c r="EL178" s="41"/>
      <c r="EM178" s="41"/>
      <c r="EN178" s="41"/>
      <c r="EO178" s="41"/>
      <c r="EP178" s="41"/>
      <c r="EQ178" s="41"/>
      <c r="ER178" s="41"/>
      <c r="ES178" s="41"/>
      <c r="ET178" s="41"/>
      <c r="EU178" s="41"/>
      <c r="EV178" s="41"/>
      <c r="EW178" s="41"/>
      <c r="EX178" s="41"/>
      <c r="EY178" s="41"/>
      <c r="EZ178" s="41"/>
      <c r="FA178" s="41"/>
      <c r="FB178" s="41"/>
      <c r="FC178" s="41"/>
      <c r="FD178" s="41"/>
      <c r="FE178" s="41"/>
      <c r="FF178" s="41"/>
      <c r="FG178" s="41"/>
      <c r="FH178" s="41"/>
      <c r="FI178" s="41"/>
      <c r="FJ178" s="41"/>
      <c r="FK178" s="41"/>
      <c r="FL178" s="3"/>
      <c r="FM178" s="3"/>
    </row>
    <row r="179" spans="1:169" ht="11.25" customHeight="1" thickBot="1">
      <c r="A179" s="194"/>
      <c r="B179" s="195"/>
      <c r="C179" s="207"/>
      <c r="D179" s="203"/>
      <c r="E179" s="204"/>
      <c r="F179" s="203"/>
      <c r="G179" s="204"/>
      <c r="H179" s="203"/>
      <c r="I179" s="204"/>
      <c r="J179" s="203"/>
      <c r="K179" s="204"/>
      <c r="L179" s="203"/>
      <c r="M179" s="206"/>
      <c r="N179" s="69" t="str">
        <f>IF(CF193&lt;&gt;"",IF(CF193="W",IF(SUM(IF(D178&gt;D176,1,0),IF(F178&gt;F176,1,0),IF(H178&gt;H176,1,0),IF(J178&gt;J176,1,0),IF(L178&gt;L176,1,0))&lt;&gt;3,"E",""),""),"")</f>
        <v/>
      </c>
      <c r="O179" s="194"/>
      <c r="P179" s="195"/>
      <c r="Q179" s="207"/>
      <c r="R179" s="203"/>
      <c r="S179" s="204"/>
      <c r="T179" s="203"/>
      <c r="U179" s="204"/>
      <c r="V179" s="203"/>
      <c r="W179" s="204"/>
      <c r="X179" s="203"/>
      <c r="Y179" s="204"/>
      <c r="Z179" s="203"/>
      <c r="AA179" s="206"/>
      <c r="AB179" s="69" t="str">
        <f>IF(DV193&lt;&gt;"",IF(DV193="W",IF(SUM(IF(R178&gt;R176,1,0),IF(T178&gt;T176,1,0),IF(V178&gt;V176,1,0),IF(X178&gt;X176,1,0),IF(Z178&gt;Z176,1,0))&lt;&gt;3,"E",""),""),"")</f>
        <v/>
      </c>
      <c r="AC179" s="194"/>
      <c r="AD179" s="195"/>
      <c r="AE179" s="207"/>
      <c r="AF179" s="203"/>
      <c r="AG179" s="204"/>
      <c r="AH179" s="203"/>
      <c r="AI179" s="204"/>
      <c r="AJ179" s="203"/>
      <c r="AK179" s="204"/>
      <c r="AL179" s="203"/>
      <c r="AM179" s="204"/>
      <c r="AN179" s="203"/>
      <c r="AO179" s="206"/>
      <c r="AP179" s="69" t="str">
        <f>IF(FL193&lt;&gt;"",IF(FL193="W",IF(SUM(IF(AF178&gt;AF176,1,0),IF(AH178&gt;AH176,1,0),IF(AJ178&gt;AJ176,1,0),IF(AL178&gt;AL176,1,0),IF(AN178&gt;AN176,1,0))&lt;&gt;3,"E",""),""),"")</f>
        <v/>
      </c>
      <c r="AQ179" s="126"/>
      <c r="AR179" s="126"/>
      <c r="AS179" s="126"/>
      <c r="AT179" s="126"/>
      <c r="AU179" s="126"/>
      <c r="AV179" s="126"/>
      <c r="AW179" s="126"/>
      <c r="AX179" s="126"/>
      <c r="AY179" s="126"/>
      <c r="AZ179" s="126"/>
      <c r="BA179" s="126"/>
      <c r="BB179" s="126"/>
      <c r="BC179" s="126"/>
      <c r="CF179" s="3"/>
      <c r="CG179" s="126"/>
      <c r="CH179" s="126"/>
      <c r="CI179" s="126"/>
      <c r="CJ179" s="126"/>
      <c r="CK179" s="126"/>
      <c r="CL179" s="126"/>
      <c r="CM179" s="126"/>
      <c r="CN179" s="126"/>
      <c r="CO179" s="126"/>
      <c r="CP179" s="126"/>
      <c r="CQ179" s="126"/>
      <c r="CR179" s="126"/>
      <c r="CS179" s="126"/>
      <c r="DV179" s="3"/>
      <c r="DW179" s="126"/>
      <c r="DX179" s="126"/>
      <c r="DY179" s="126"/>
      <c r="DZ179" s="126"/>
      <c r="EA179" s="126"/>
      <c r="EB179" s="126"/>
      <c r="EC179" s="126"/>
      <c r="ED179" s="126"/>
      <c r="EE179" s="126"/>
      <c r="EF179" s="126"/>
      <c r="EG179" s="126"/>
      <c r="EH179" s="126"/>
      <c r="EI179" s="126"/>
      <c r="FL179" s="3"/>
      <c r="FM179" s="3"/>
    </row>
    <row r="180" spans="1:169" ht="11.25" customHeight="1" thickBot="1">
      <c r="A180" s="3"/>
      <c r="B180" s="3"/>
      <c r="C180" s="3"/>
      <c r="D180" s="3"/>
      <c r="E180" s="3"/>
      <c r="F180" s="3"/>
      <c r="G180" s="3"/>
      <c r="H180" s="3"/>
      <c r="I180" s="3"/>
      <c r="J180" s="3"/>
      <c r="K180" s="3"/>
      <c r="L180" s="3"/>
      <c r="M180" s="3"/>
      <c r="N180" s="3"/>
      <c r="O180" s="3"/>
      <c r="P180" s="3"/>
      <c r="Q180" s="3"/>
      <c r="R180" s="3"/>
      <c r="S180" s="3"/>
      <c r="T180" s="3"/>
      <c r="U180" s="3"/>
      <c r="V180" s="3"/>
      <c r="W180" s="3"/>
      <c r="X180" s="43"/>
      <c r="Y180" s="43"/>
      <c r="Z180" s="43"/>
      <c r="AA180" s="43"/>
      <c r="AB180" s="43"/>
      <c r="AC180" s="43"/>
      <c r="AD180" s="43"/>
      <c r="AE180" s="43"/>
      <c r="AF180" s="43"/>
      <c r="AG180" s="43"/>
      <c r="AH180" s="43"/>
      <c r="AI180" s="43"/>
      <c r="AJ180" s="43"/>
      <c r="AK180" s="43"/>
      <c r="AL180" s="43"/>
      <c r="AM180" s="43"/>
      <c r="AN180" s="3"/>
      <c r="AO180" s="3"/>
      <c r="AP180" s="3"/>
      <c r="AQ180" s="127"/>
      <c r="AR180" s="127"/>
      <c r="AS180" s="127"/>
      <c r="AT180" s="127"/>
      <c r="AU180" s="127"/>
      <c r="AV180" s="127"/>
      <c r="AW180" s="127"/>
      <c r="AX180" s="127"/>
      <c r="AY180" s="127"/>
      <c r="AZ180" s="127"/>
      <c r="BA180" s="127"/>
      <c r="BB180" s="127"/>
      <c r="BC180" s="127"/>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3"/>
      <c r="CG180" s="127"/>
      <c r="CH180" s="127"/>
      <c r="CI180" s="127"/>
      <c r="CJ180" s="127"/>
      <c r="CK180" s="127"/>
      <c r="CL180" s="127"/>
      <c r="CM180" s="127"/>
      <c r="CN180" s="127"/>
      <c r="CO180" s="127"/>
      <c r="CP180" s="127"/>
      <c r="CQ180" s="127"/>
      <c r="CR180" s="127"/>
      <c r="CS180" s="127"/>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3"/>
      <c r="DW180" s="127"/>
      <c r="DX180" s="127"/>
      <c r="DY180" s="127"/>
      <c r="DZ180" s="127"/>
      <c r="EA180" s="127"/>
      <c r="EB180" s="127"/>
      <c r="EC180" s="127"/>
      <c r="ED180" s="127"/>
      <c r="EE180" s="127"/>
      <c r="EF180" s="127"/>
      <c r="EG180" s="127"/>
      <c r="EH180" s="127"/>
      <c r="EI180" s="127"/>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3"/>
      <c r="FM180" s="3"/>
    </row>
    <row r="181" spans="1:169" ht="11.25" customHeight="1">
      <c r="A181" s="42"/>
      <c r="B181" s="42"/>
      <c r="C181" s="42"/>
      <c r="D181" s="42"/>
      <c r="E181" s="42"/>
      <c r="F181" s="43"/>
      <c r="G181" s="43"/>
      <c r="H181" s="43"/>
      <c r="I181" s="43"/>
      <c r="J181" s="43"/>
      <c r="K181" s="43"/>
      <c r="L181" s="43"/>
      <c r="M181" s="43"/>
      <c r="N181" s="43"/>
      <c r="O181" s="43"/>
      <c r="P181" s="43"/>
      <c r="Q181" s="43"/>
      <c r="R181" s="43"/>
      <c r="S181" s="43"/>
      <c r="T181" s="43"/>
      <c r="U181" s="43"/>
      <c r="V181" s="43"/>
      <c r="W181" s="43"/>
      <c r="AA181" s="42"/>
      <c r="AB181" s="42"/>
      <c r="AI181" s="42"/>
      <c r="AJ181" s="42"/>
      <c r="AN181" s="3"/>
      <c r="AO181" s="3"/>
      <c r="AP181" s="3"/>
      <c r="AQ181" s="154" t="str">
        <f>CONCATENATE($A135," ",$D135,","," ",$F133)</f>
        <v>Group: 3, Women's Singles</v>
      </c>
      <c r="AR181" s="155"/>
      <c r="AS181" s="155"/>
      <c r="AT181" s="155"/>
      <c r="AU181" s="155"/>
      <c r="AV181" s="155"/>
      <c r="AW181" s="155"/>
      <c r="AX181" s="155"/>
      <c r="AY181" s="155"/>
      <c r="AZ181" s="155"/>
      <c r="BA181" s="155"/>
      <c r="BB181" s="155"/>
      <c r="BC181" s="156"/>
      <c r="BD181" s="163">
        <f>A172</f>
        <v>6</v>
      </c>
      <c r="BE181" s="164"/>
      <c r="BF181" s="183" t="str">
        <f>C172</f>
        <v>C</v>
      </c>
      <c r="BG181" s="185" t="str">
        <f>IF(VLOOKUP($BF181,$A137:$C149,3,FALSE)=0,"",CONCATENATE(VLOOKUP(VLOOKUP($BF181,$A137:$C149,3,FALSE),Players!$J:$N,4,FALSE)," ",VLOOKUP($BF181,$A137:$C149,3,FALSE)," ",IF(ISERROR(VLOOKUP(VLOOKUP($BF181,$A137:$C149,3,FALSE),Players!$J:$N,5,FALSE)),"()",CONCATENATE("(",VLOOKUP(VLOOKUP($BF181,$A137:$C149,3,FALSE),Players!$J:$N,5,FALSE),")"))))</f>
        <v/>
      </c>
      <c r="BH181" s="186"/>
      <c r="BI181" s="186"/>
      <c r="BJ181" s="186"/>
      <c r="BK181" s="186"/>
      <c r="BL181" s="186"/>
      <c r="BM181" s="186"/>
      <c r="BN181" s="186"/>
      <c r="BO181" s="186"/>
      <c r="BP181" s="186"/>
      <c r="BQ181" s="186"/>
      <c r="BR181" s="186"/>
      <c r="BS181" s="186"/>
      <c r="BT181" s="186"/>
      <c r="BU181" s="187"/>
      <c r="BV181" s="170" t="str">
        <f>IF(D172&lt;&gt;"",D172,"")</f>
        <v/>
      </c>
      <c r="BW181" s="171"/>
      <c r="BX181" s="335" t="str">
        <f>IF(F172&lt;&gt;"",F172,"")</f>
        <v/>
      </c>
      <c r="BY181" s="171"/>
      <c r="BZ181" s="335" t="str">
        <f>IF(H172&lt;&gt;"",H172,"")</f>
        <v/>
      </c>
      <c r="CA181" s="171"/>
      <c r="CB181" s="335" t="str">
        <f>IF(J172&lt;&gt;"",J172,"")</f>
        <v/>
      </c>
      <c r="CC181" s="171"/>
      <c r="CD181" s="335" t="str">
        <f>IF(L172&lt;&gt;"",L172,"")</f>
        <v/>
      </c>
      <c r="CE181" s="337"/>
      <c r="CF181" s="174" t="str">
        <f>IF($CD181=$CD183,IF($CB181=$CB183,IF($BZ181&lt;&gt;"",IF($BZ181&gt;$BZ183,"W","L"),""),IF($CB181&gt;$CB183,"W","L")),IF($CD181&gt;$CD183,"W","L"))</f>
        <v/>
      </c>
      <c r="CG181" s="154" t="str">
        <f>CONCATENATE($A135," ",$D135,","," ",$F133)</f>
        <v>Group: 3, Women's Singles</v>
      </c>
      <c r="CH181" s="155"/>
      <c r="CI181" s="155"/>
      <c r="CJ181" s="155"/>
      <c r="CK181" s="155"/>
      <c r="CL181" s="155"/>
      <c r="CM181" s="155"/>
      <c r="CN181" s="155"/>
      <c r="CO181" s="155"/>
      <c r="CP181" s="155"/>
      <c r="CQ181" s="155"/>
      <c r="CR181" s="155"/>
      <c r="CS181" s="156"/>
      <c r="CT181" s="163">
        <f>O172</f>
        <v>13</v>
      </c>
      <c r="CU181" s="164"/>
      <c r="CV181" s="183" t="str">
        <f>Q172</f>
        <v>A</v>
      </c>
      <c r="CW181" s="185" t="str">
        <f>IF(VLOOKUP($CV181,$A137:$C149,3,FALSE)=0,"",CONCATENATE(VLOOKUP(VLOOKUP($CV181,$A137:$C149,3,FALSE),Players!$J:$N,4,FALSE)," ",VLOOKUP($CV181,$A137:$C149,3,FALSE)," ",IF(ISERROR(VLOOKUP(VLOOKUP($CV181,$A137:$C149,3,FALSE),Players!$J:$N,5,FALSE)),"()",CONCATENATE("(",VLOOKUP(VLOOKUP($CV181,$A137:$C149,3,FALSE),Players!$J:$N,5,FALSE),")"))))</f>
        <v/>
      </c>
      <c r="CX181" s="186"/>
      <c r="CY181" s="186"/>
      <c r="CZ181" s="186"/>
      <c r="DA181" s="186"/>
      <c r="DB181" s="186"/>
      <c r="DC181" s="186"/>
      <c r="DD181" s="186"/>
      <c r="DE181" s="186"/>
      <c r="DF181" s="186"/>
      <c r="DG181" s="186"/>
      <c r="DH181" s="186"/>
      <c r="DI181" s="186"/>
      <c r="DJ181" s="186"/>
      <c r="DK181" s="187"/>
      <c r="DL181" s="170" t="str">
        <f>IF(R172&lt;&gt;"",R172,"")</f>
        <v/>
      </c>
      <c r="DM181" s="171"/>
      <c r="DN181" s="335" t="str">
        <f>IF(T172&lt;&gt;"",T172,"")</f>
        <v/>
      </c>
      <c r="DO181" s="171"/>
      <c r="DP181" s="335" t="str">
        <f>IF(V172&lt;&gt;"",V172,"")</f>
        <v/>
      </c>
      <c r="DQ181" s="171"/>
      <c r="DR181" s="335" t="str">
        <f>IF(X172&lt;&gt;"",X172,"")</f>
        <v/>
      </c>
      <c r="DS181" s="171"/>
      <c r="DT181" s="335" t="str">
        <f>IF(Z172&lt;&gt;"",Z172,"")</f>
        <v/>
      </c>
      <c r="DU181" s="337"/>
      <c r="DV181" s="174" t="str">
        <f>IF($DT181=$DT183,IF($DR181=$DR183,IF($DP181&lt;&gt;"",IF($DP181&gt;$DP183,"W","L"),""),IF($DR181&gt;$DR183,"W","L")),IF($DT181&gt;$DT183,"W","L"))</f>
        <v/>
      </c>
      <c r="DW181" s="154" t="str">
        <f>CONCATENATE($A135," ",$D135,","," ",$F133)</f>
        <v>Group: 3, Women's Singles</v>
      </c>
      <c r="DX181" s="155"/>
      <c r="DY181" s="155"/>
      <c r="DZ181" s="155"/>
      <c r="EA181" s="155"/>
      <c r="EB181" s="155"/>
      <c r="EC181" s="155"/>
      <c r="ED181" s="155"/>
      <c r="EE181" s="155"/>
      <c r="EF181" s="155"/>
      <c r="EG181" s="155"/>
      <c r="EH181" s="155"/>
      <c r="EI181" s="156"/>
      <c r="EJ181" s="163">
        <f>AC172</f>
        <v>20</v>
      </c>
      <c r="EK181" s="164"/>
      <c r="EL181" s="183" t="str">
        <f>AE172</f>
        <v>E</v>
      </c>
      <c r="EM181" s="185" t="str">
        <f>IF(VLOOKUP($EL181,$A137:$C149,3,FALSE)=0,"",CONCATENATE(VLOOKUP(VLOOKUP($EL181,$A137:$C149,3,FALSE),Players!$J:$N,4,FALSE)," ",VLOOKUP($EL181,$A137:$C149,3,FALSE)," ",IF(ISERROR(VLOOKUP(VLOOKUP($EL181,$A137:$C149,3,FALSE),Players!$J:$N,5,FALSE)),"()",CONCATENATE("(",VLOOKUP(VLOOKUP($EL181,$A137:$C149,3,FALSE),Players!$J:$N,5,FALSE),")"))))</f>
        <v/>
      </c>
      <c r="EN181" s="186"/>
      <c r="EO181" s="186"/>
      <c r="EP181" s="186"/>
      <c r="EQ181" s="186"/>
      <c r="ER181" s="186"/>
      <c r="ES181" s="186"/>
      <c r="ET181" s="186"/>
      <c r="EU181" s="186"/>
      <c r="EV181" s="186"/>
      <c r="EW181" s="186"/>
      <c r="EX181" s="186"/>
      <c r="EY181" s="186"/>
      <c r="EZ181" s="186"/>
      <c r="FA181" s="187"/>
      <c r="FB181" s="170" t="str">
        <f>IF(AF172&lt;&gt;"",AF172,"")</f>
        <v/>
      </c>
      <c r="FC181" s="171"/>
      <c r="FD181" s="335" t="str">
        <f>IF(AH172&lt;&gt;"",AH172,"")</f>
        <v/>
      </c>
      <c r="FE181" s="171"/>
      <c r="FF181" s="335" t="str">
        <f>IF(AJ172&lt;&gt;"",AJ172,"")</f>
        <v/>
      </c>
      <c r="FG181" s="171"/>
      <c r="FH181" s="335" t="str">
        <f>IF(AL172&lt;&gt;"",AL172,"")</f>
        <v/>
      </c>
      <c r="FI181" s="171"/>
      <c r="FJ181" s="335" t="str">
        <f>IF(AN172&lt;&gt;"",AN172,"")</f>
        <v/>
      </c>
      <c r="FK181" s="337"/>
      <c r="FL181" s="174" t="str">
        <f>IF($FJ181=$FJ183,IF($FH181=$FH183,IF($FF181&lt;&gt;"",IF($FF181&gt;$FF183,"W","L"),""),IF($FH181&gt;$FH183,"W","L")),IF($FJ181&gt;$FJ183,"W","L"))</f>
        <v/>
      </c>
      <c r="FM181" s="3"/>
    </row>
    <row r="182" spans="1:169" ht="11.25" customHeight="1">
      <c r="C182" s="44"/>
      <c r="D182" s="44"/>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3"/>
      <c r="AO182" s="3"/>
      <c r="AP182" s="3"/>
      <c r="AQ182" s="157"/>
      <c r="AR182" s="158"/>
      <c r="AS182" s="158"/>
      <c r="AT182" s="158"/>
      <c r="AU182" s="158"/>
      <c r="AV182" s="158"/>
      <c r="AW182" s="158"/>
      <c r="AX182" s="158"/>
      <c r="AY182" s="158"/>
      <c r="AZ182" s="158"/>
      <c r="BA182" s="158"/>
      <c r="BB182" s="158"/>
      <c r="BC182" s="159"/>
      <c r="BD182" s="165"/>
      <c r="BE182" s="166"/>
      <c r="BF182" s="184"/>
      <c r="BG182" s="188"/>
      <c r="BH182" s="189"/>
      <c r="BI182" s="189"/>
      <c r="BJ182" s="189"/>
      <c r="BK182" s="189"/>
      <c r="BL182" s="189"/>
      <c r="BM182" s="189"/>
      <c r="BN182" s="189"/>
      <c r="BO182" s="189"/>
      <c r="BP182" s="189"/>
      <c r="BQ182" s="189"/>
      <c r="BR182" s="189"/>
      <c r="BS182" s="189"/>
      <c r="BT182" s="189"/>
      <c r="BU182" s="190"/>
      <c r="BV182" s="172"/>
      <c r="BW182" s="173"/>
      <c r="BX182" s="336"/>
      <c r="BY182" s="173"/>
      <c r="BZ182" s="336"/>
      <c r="CA182" s="173"/>
      <c r="CB182" s="336"/>
      <c r="CC182" s="173"/>
      <c r="CD182" s="336"/>
      <c r="CE182" s="338"/>
      <c r="CF182" s="174"/>
      <c r="CG182" s="157"/>
      <c r="CH182" s="158"/>
      <c r="CI182" s="158"/>
      <c r="CJ182" s="158"/>
      <c r="CK182" s="158"/>
      <c r="CL182" s="158"/>
      <c r="CM182" s="158"/>
      <c r="CN182" s="158"/>
      <c r="CO182" s="158"/>
      <c r="CP182" s="158"/>
      <c r="CQ182" s="158"/>
      <c r="CR182" s="158"/>
      <c r="CS182" s="159"/>
      <c r="CT182" s="165"/>
      <c r="CU182" s="166"/>
      <c r="CV182" s="184"/>
      <c r="CW182" s="188"/>
      <c r="CX182" s="189"/>
      <c r="CY182" s="189"/>
      <c r="CZ182" s="189"/>
      <c r="DA182" s="189"/>
      <c r="DB182" s="189"/>
      <c r="DC182" s="189"/>
      <c r="DD182" s="189"/>
      <c r="DE182" s="189"/>
      <c r="DF182" s="189"/>
      <c r="DG182" s="189"/>
      <c r="DH182" s="189"/>
      <c r="DI182" s="189"/>
      <c r="DJ182" s="189"/>
      <c r="DK182" s="190"/>
      <c r="DL182" s="172"/>
      <c r="DM182" s="173"/>
      <c r="DN182" s="336"/>
      <c r="DO182" s="173"/>
      <c r="DP182" s="336"/>
      <c r="DQ182" s="173"/>
      <c r="DR182" s="336"/>
      <c r="DS182" s="173"/>
      <c r="DT182" s="336"/>
      <c r="DU182" s="338"/>
      <c r="DV182" s="174"/>
      <c r="DW182" s="157"/>
      <c r="DX182" s="158"/>
      <c r="DY182" s="158"/>
      <c r="DZ182" s="158"/>
      <c r="EA182" s="158"/>
      <c r="EB182" s="158"/>
      <c r="EC182" s="158"/>
      <c r="ED182" s="158"/>
      <c r="EE182" s="158"/>
      <c r="EF182" s="158"/>
      <c r="EG182" s="158"/>
      <c r="EH182" s="158"/>
      <c r="EI182" s="159"/>
      <c r="EJ182" s="165"/>
      <c r="EK182" s="166"/>
      <c r="EL182" s="184"/>
      <c r="EM182" s="188"/>
      <c r="EN182" s="189"/>
      <c r="EO182" s="189"/>
      <c r="EP182" s="189"/>
      <c r="EQ182" s="189"/>
      <c r="ER182" s="189"/>
      <c r="ES182" s="189"/>
      <c r="ET182" s="189"/>
      <c r="EU182" s="189"/>
      <c r="EV182" s="189"/>
      <c r="EW182" s="189"/>
      <c r="EX182" s="189"/>
      <c r="EY182" s="189"/>
      <c r="EZ182" s="189"/>
      <c r="FA182" s="190"/>
      <c r="FB182" s="172"/>
      <c r="FC182" s="173"/>
      <c r="FD182" s="336"/>
      <c r="FE182" s="173"/>
      <c r="FF182" s="336"/>
      <c r="FG182" s="173"/>
      <c r="FH182" s="336"/>
      <c r="FI182" s="173"/>
      <c r="FJ182" s="336"/>
      <c r="FK182" s="338"/>
      <c r="FL182" s="174"/>
      <c r="FM182" s="3"/>
    </row>
    <row r="183" spans="1:169" ht="11.25" customHeight="1">
      <c r="A183" s="2"/>
      <c r="J183" s="43"/>
      <c r="K183" s="43"/>
      <c r="L183" s="43"/>
      <c r="M183" s="43"/>
      <c r="R183" s="42"/>
      <c r="S183" s="42"/>
      <c r="W183" s="42"/>
      <c r="AA183" s="42"/>
      <c r="AB183" s="42"/>
      <c r="AI183" s="42"/>
      <c r="AJ183" s="42"/>
      <c r="AN183" s="3"/>
      <c r="AO183" s="3"/>
      <c r="AP183" s="3"/>
      <c r="AQ183" s="157"/>
      <c r="AR183" s="158"/>
      <c r="AS183" s="158"/>
      <c r="AT183" s="158"/>
      <c r="AU183" s="158"/>
      <c r="AV183" s="158"/>
      <c r="AW183" s="158"/>
      <c r="AX183" s="158"/>
      <c r="AY183" s="158"/>
      <c r="AZ183" s="158"/>
      <c r="BA183" s="158"/>
      <c r="BB183" s="158"/>
      <c r="BC183" s="159"/>
      <c r="BD183" s="165"/>
      <c r="BE183" s="166"/>
      <c r="BF183" s="175" t="str">
        <f>C174</f>
        <v>D</v>
      </c>
      <c r="BG183" s="177" t="str">
        <f>IF(VLOOKUP($BF183,$A137:$C149,3,FALSE)=0,"",CONCATENATE(VLOOKUP(VLOOKUP($BF183,$A137:$C149,3,FALSE),Players!$J:$N,4,FALSE)," ",VLOOKUP($BF183,$A137:$C149,3,FALSE)," ",IF(ISERROR(VLOOKUP(VLOOKUP($BF183,$A137:$C149,3,FALSE),Players!$J:$N,5,FALSE)),"()",CONCATENATE("(",VLOOKUP(VLOOKUP($BF183,$A137:$C149,3,FALSE),Players!$J:$N,5,FALSE),")"))))</f>
        <v/>
      </c>
      <c r="BH183" s="178"/>
      <c r="BI183" s="178"/>
      <c r="BJ183" s="178"/>
      <c r="BK183" s="178"/>
      <c r="BL183" s="178"/>
      <c r="BM183" s="178"/>
      <c r="BN183" s="178"/>
      <c r="BO183" s="178"/>
      <c r="BP183" s="178"/>
      <c r="BQ183" s="178"/>
      <c r="BR183" s="178"/>
      <c r="BS183" s="178"/>
      <c r="BT183" s="178"/>
      <c r="BU183" s="179"/>
      <c r="BV183" s="150" t="str">
        <f>IF(D174&lt;&gt;"",D174,"")</f>
        <v/>
      </c>
      <c r="BW183" s="151"/>
      <c r="BX183" s="288" t="str">
        <f>IF(F174&lt;&gt;"",F174,"")</f>
        <v/>
      </c>
      <c r="BY183" s="151"/>
      <c r="BZ183" s="288" t="str">
        <f>IF(H174&lt;&gt;"",H174,"")</f>
        <v/>
      </c>
      <c r="CA183" s="151"/>
      <c r="CB183" s="288" t="str">
        <f>IF(J174&lt;&gt;"",J174,"")</f>
        <v/>
      </c>
      <c r="CC183" s="151"/>
      <c r="CD183" s="288" t="str">
        <f>IF(L174&lt;&gt;"",L174,"")</f>
        <v/>
      </c>
      <c r="CE183" s="332"/>
      <c r="CF183" s="174" t="str">
        <f>IF($CF181&lt;&gt;"",IF(CF181="W","L","W"),"")</f>
        <v/>
      </c>
      <c r="CG183" s="157"/>
      <c r="CH183" s="158"/>
      <c r="CI183" s="158"/>
      <c r="CJ183" s="158"/>
      <c r="CK183" s="158"/>
      <c r="CL183" s="158"/>
      <c r="CM183" s="158"/>
      <c r="CN183" s="158"/>
      <c r="CO183" s="158"/>
      <c r="CP183" s="158"/>
      <c r="CQ183" s="158"/>
      <c r="CR183" s="158"/>
      <c r="CS183" s="159"/>
      <c r="CT183" s="165"/>
      <c r="CU183" s="166"/>
      <c r="CV183" s="175" t="str">
        <f>Q174</f>
        <v>C</v>
      </c>
      <c r="CW183" s="177" t="str">
        <f>IF(VLOOKUP($CV183,$A137:$C149,3,FALSE)=0,"",CONCATENATE(VLOOKUP(VLOOKUP($CV183,$A137:$C149,3,FALSE),Players!$J:$N,4,FALSE)," ",VLOOKUP($CV183,$A137:$C149,3,FALSE)," ",IF(ISERROR(VLOOKUP(VLOOKUP($CV183,$A137:$C149,3,FALSE),Players!$J:$N,5,FALSE)),"()",CONCATENATE("(",VLOOKUP(VLOOKUP($CV183,$A137:$C149,3,FALSE),Players!$J:$N,5,FALSE),")"))))</f>
        <v/>
      </c>
      <c r="CX183" s="178"/>
      <c r="CY183" s="178"/>
      <c r="CZ183" s="178"/>
      <c r="DA183" s="178"/>
      <c r="DB183" s="178"/>
      <c r="DC183" s="178"/>
      <c r="DD183" s="178"/>
      <c r="DE183" s="178"/>
      <c r="DF183" s="178"/>
      <c r="DG183" s="178"/>
      <c r="DH183" s="178"/>
      <c r="DI183" s="178"/>
      <c r="DJ183" s="178"/>
      <c r="DK183" s="179"/>
      <c r="DL183" s="150" t="str">
        <f>IF(R174&lt;&gt;"",R174,"")</f>
        <v/>
      </c>
      <c r="DM183" s="151"/>
      <c r="DN183" s="288" t="str">
        <f>IF(T174&lt;&gt;"",T174,"")</f>
        <v/>
      </c>
      <c r="DO183" s="151"/>
      <c r="DP183" s="288" t="str">
        <f>IF(V174&lt;&gt;"",V174,"")</f>
        <v/>
      </c>
      <c r="DQ183" s="151"/>
      <c r="DR183" s="288" t="str">
        <f>IF(X174&lt;&gt;"",X174,"")</f>
        <v/>
      </c>
      <c r="DS183" s="151"/>
      <c r="DT183" s="288" t="str">
        <f>IF(Z174&lt;&gt;"",Z174,"")</f>
        <v/>
      </c>
      <c r="DU183" s="332"/>
      <c r="DV183" s="174" t="str">
        <f>IF($DV181&lt;&gt;"",IF(DV181="W","L","W"),"")</f>
        <v/>
      </c>
      <c r="DW183" s="157"/>
      <c r="DX183" s="158"/>
      <c r="DY183" s="158"/>
      <c r="DZ183" s="158"/>
      <c r="EA183" s="158"/>
      <c r="EB183" s="158"/>
      <c r="EC183" s="158"/>
      <c r="ED183" s="158"/>
      <c r="EE183" s="158"/>
      <c r="EF183" s="158"/>
      <c r="EG183" s="158"/>
      <c r="EH183" s="158"/>
      <c r="EI183" s="159"/>
      <c r="EJ183" s="165"/>
      <c r="EK183" s="166"/>
      <c r="EL183" s="175" t="str">
        <f>AE174</f>
        <v>G</v>
      </c>
      <c r="EM183" s="177" t="str">
        <f>IF(VLOOKUP($EL183,$A137:$C149,3,FALSE)=0,"",CONCATENATE(VLOOKUP(VLOOKUP($EL183,$A137:$C149,3,FALSE),Players!$J:$N,4,FALSE)," ",VLOOKUP($EL183,$A137:$C149,3,FALSE)," ",IF(ISERROR(VLOOKUP(VLOOKUP($EL183,$A137:$C149,3,FALSE),Players!$J:$N,5,FALSE)),"()",CONCATENATE("(",VLOOKUP(VLOOKUP($EL183,$A137:$C149,3,FALSE),Players!$J:$N,5,FALSE),")"))))</f>
        <v/>
      </c>
      <c r="EN183" s="178"/>
      <c r="EO183" s="178"/>
      <c r="EP183" s="178"/>
      <c r="EQ183" s="178"/>
      <c r="ER183" s="178"/>
      <c r="ES183" s="178"/>
      <c r="ET183" s="178"/>
      <c r="EU183" s="178"/>
      <c r="EV183" s="178"/>
      <c r="EW183" s="178"/>
      <c r="EX183" s="178"/>
      <c r="EY183" s="178"/>
      <c r="EZ183" s="178"/>
      <c r="FA183" s="179"/>
      <c r="FB183" s="150" t="str">
        <f>IF(AF174&lt;&gt;"",AF174,"")</f>
        <v/>
      </c>
      <c r="FC183" s="151"/>
      <c r="FD183" s="288" t="str">
        <f>IF(AH174&lt;&gt;"",AH174,"")</f>
        <v/>
      </c>
      <c r="FE183" s="151"/>
      <c r="FF183" s="288" t="str">
        <f>IF(AJ174&lt;&gt;"",AJ174,"")</f>
        <v/>
      </c>
      <c r="FG183" s="151"/>
      <c r="FH183" s="288" t="str">
        <f>IF(AL174&lt;&gt;"",AL174,"")</f>
        <v/>
      </c>
      <c r="FI183" s="151"/>
      <c r="FJ183" s="288" t="str">
        <f>IF(AN174&lt;&gt;"",AN174,"")</f>
        <v/>
      </c>
      <c r="FK183" s="332"/>
      <c r="FL183" s="174" t="str">
        <f>IF($FL181&lt;&gt;"",IF(FL181="W","L","W"),"")</f>
        <v/>
      </c>
      <c r="FM183" s="3"/>
    </row>
    <row r="184" spans="1:169" ht="11.25" customHeight="1" thickBot="1">
      <c r="A184" s="42"/>
      <c r="R184" s="42"/>
      <c r="S184" s="42"/>
      <c r="W184" s="42"/>
      <c r="X184" s="43"/>
      <c r="Y184" s="43"/>
      <c r="Z184" s="43"/>
      <c r="AA184" s="43"/>
      <c r="AB184" s="43"/>
      <c r="AC184" s="43"/>
      <c r="AD184" s="43"/>
      <c r="AE184" s="43"/>
      <c r="AF184" s="43"/>
      <c r="AG184" s="43"/>
      <c r="AH184" s="43"/>
      <c r="AI184" s="43"/>
      <c r="AJ184" s="43"/>
      <c r="AK184" s="43"/>
      <c r="AL184" s="43"/>
      <c r="AM184" s="43"/>
      <c r="AN184" s="3"/>
      <c r="AO184" s="3"/>
      <c r="AP184" s="3"/>
      <c r="AQ184" s="160"/>
      <c r="AR184" s="161"/>
      <c r="AS184" s="161"/>
      <c r="AT184" s="161"/>
      <c r="AU184" s="161"/>
      <c r="AV184" s="161"/>
      <c r="AW184" s="161"/>
      <c r="AX184" s="161"/>
      <c r="AY184" s="161"/>
      <c r="AZ184" s="161"/>
      <c r="BA184" s="161"/>
      <c r="BB184" s="161"/>
      <c r="BC184" s="162"/>
      <c r="BD184" s="167"/>
      <c r="BE184" s="168"/>
      <c r="BF184" s="176"/>
      <c r="BG184" s="180"/>
      <c r="BH184" s="181"/>
      <c r="BI184" s="181"/>
      <c r="BJ184" s="181"/>
      <c r="BK184" s="181"/>
      <c r="BL184" s="181"/>
      <c r="BM184" s="181"/>
      <c r="BN184" s="181"/>
      <c r="BO184" s="181"/>
      <c r="BP184" s="181"/>
      <c r="BQ184" s="181"/>
      <c r="BR184" s="181"/>
      <c r="BS184" s="181"/>
      <c r="BT184" s="181"/>
      <c r="BU184" s="182"/>
      <c r="BV184" s="152"/>
      <c r="BW184" s="153"/>
      <c r="BX184" s="333"/>
      <c r="BY184" s="153"/>
      <c r="BZ184" s="333"/>
      <c r="CA184" s="153"/>
      <c r="CB184" s="333"/>
      <c r="CC184" s="153"/>
      <c r="CD184" s="333"/>
      <c r="CE184" s="334"/>
      <c r="CF184" s="174"/>
      <c r="CG184" s="160"/>
      <c r="CH184" s="161"/>
      <c r="CI184" s="161"/>
      <c r="CJ184" s="161"/>
      <c r="CK184" s="161"/>
      <c r="CL184" s="161"/>
      <c r="CM184" s="161"/>
      <c r="CN184" s="161"/>
      <c r="CO184" s="161"/>
      <c r="CP184" s="161"/>
      <c r="CQ184" s="161"/>
      <c r="CR184" s="161"/>
      <c r="CS184" s="162"/>
      <c r="CT184" s="167"/>
      <c r="CU184" s="168"/>
      <c r="CV184" s="176"/>
      <c r="CW184" s="180"/>
      <c r="CX184" s="181"/>
      <c r="CY184" s="181"/>
      <c r="CZ184" s="181"/>
      <c r="DA184" s="181"/>
      <c r="DB184" s="181"/>
      <c r="DC184" s="181"/>
      <c r="DD184" s="181"/>
      <c r="DE184" s="181"/>
      <c r="DF184" s="181"/>
      <c r="DG184" s="181"/>
      <c r="DH184" s="181"/>
      <c r="DI184" s="181"/>
      <c r="DJ184" s="181"/>
      <c r="DK184" s="182"/>
      <c r="DL184" s="152"/>
      <c r="DM184" s="153"/>
      <c r="DN184" s="333"/>
      <c r="DO184" s="153"/>
      <c r="DP184" s="333"/>
      <c r="DQ184" s="153"/>
      <c r="DR184" s="333"/>
      <c r="DS184" s="153"/>
      <c r="DT184" s="333"/>
      <c r="DU184" s="334"/>
      <c r="DV184" s="174"/>
      <c r="DW184" s="160"/>
      <c r="DX184" s="161"/>
      <c r="DY184" s="161"/>
      <c r="DZ184" s="161"/>
      <c r="EA184" s="161"/>
      <c r="EB184" s="161"/>
      <c r="EC184" s="161"/>
      <c r="ED184" s="161"/>
      <c r="EE184" s="161"/>
      <c r="EF184" s="161"/>
      <c r="EG184" s="161"/>
      <c r="EH184" s="161"/>
      <c r="EI184" s="162"/>
      <c r="EJ184" s="167"/>
      <c r="EK184" s="168"/>
      <c r="EL184" s="176"/>
      <c r="EM184" s="180"/>
      <c r="EN184" s="181"/>
      <c r="EO184" s="181"/>
      <c r="EP184" s="181"/>
      <c r="EQ184" s="181"/>
      <c r="ER184" s="181"/>
      <c r="ES184" s="181"/>
      <c r="ET184" s="181"/>
      <c r="EU184" s="181"/>
      <c r="EV184" s="181"/>
      <c r="EW184" s="181"/>
      <c r="EX184" s="181"/>
      <c r="EY184" s="181"/>
      <c r="EZ184" s="181"/>
      <c r="FA184" s="182"/>
      <c r="FB184" s="152"/>
      <c r="FC184" s="153"/>
      <c r="FD184" s="333"/>
      <c r="FE184" s="153"/>
      <c r="FF184" s="333"/>
      <c r="FG184" s="153"/>
      <c r="FH184" s="333"/>
      <c r="FI184" s="153"/>
      <c r="FJ184" s="333"/>
      <c r="FK184" s="334"/>
      <c r="FL184" s="174"/>
      <c r="FM184" s="3"/>
    </row>
    <row r="185" spans="1:169" ht="11.25" customHeight="1">
      <c r="A185" s="42"/>
      <c r="R185" s="42"/>
      <c r="S185" s="42"/>
      <c r="W185" s="42"/>
      <c r="AA185" s="42"/>
      <c r="AB185" s="42"/>
      <c r="AI185" s="42"/>
      <c r="AJ185" s="42"/>
      <c r="AN185" s="3"/>
      <c r="AO185" s="3"/>
      <c r="AP185" s="3"/>
      <c r="AQ185" s="126"/>
      <c r="AR185" s="126"/>
      <c r="AS185" s="126"/>
      <c r="AT185" s="126"/>
      <c r="AU185" s="126"/>
      <c r="AV185" s="126"/>
      <c r="AW185" s="126"/>
      <c r="AX185" s="126"/>
      <c r="AY185" s="126"/>
      <c r="AZ185" s="126"/>
      <c r="BA185" s="126"/>
      <c r="BB185" s="126"/>
      <c r="BC185" s="126"/>
      <c r="BV185" s="169" t="str">
        <f>IF(CF181&lt;&gt;"",IF(AND(AND(BV181&gt;-1,BV183&gt;-1),OR(BV181&gt;10,BV183&gt;10),ABS(BV181-BV183)&gt;1,IF(OR(BV181&gt;11,BV183&gt;11),ABS(BV181-BV183)=2,TRUE),BV181=INT(BV181),BV183=INT(BV183)),"","Error"),"")</f>
        <v/>
      </c>
      <c r="BW185" s="169"/>
      <c r="BX185" s="169" t="str">
        <f>IF(CF181&lt;&gt;"",IF(AND(AND(BX181&gt;-1,BX183&gt;-1),OR(BX181&gt;10,BX183&gt;10),ABS(BX181-BX183)&gt;1,IF(OR(BX181&gt;11,BX183&gt;11),ABS(BX181-BX183)=2,TRUE),BX181=INT(BX181),BX183=INT(BX183)),"","Error"),"")</f>
        <v/>
      </c>
      <c r="BY185" s="169"/>
      <c r="BZ185" s="169" t="str">
        <f>IF(CF181&lt;&gt;"",IF(AND(AND(BZ181&gt;-1,BZ183&gt;-1),OR(BZ181&gt;10,BZ183&gt;10),ABS(BZ181-BZ183)&gt;1,IF(OR(BZ181&gt;11,BZ183&gt;11),ABS(BZ181-BZ183)=2,TRUE),BZ181=INT(BZ181),BZ183=INT(BZ183)),"","Error"),"")</f>
        <v/>
      </c>
      <c r="CA185" s="169"/>
      <c r="CB185" s="169" t="str">
        <f>IF(AND(CF181&lt;&gt;"",CB181&lt;&gt;""),IF(AND(AND(CB181&gt;-1,CB183&gt;-1),OR(CB181&gt;10,CB183&gt;10),ABS(CB181-CB183)&gt;1,IF(OR(CB181&gt;11,CB183&gt;11),ABS(CB181-CB183)=2,TRUE),CB181=INT(CB181),CB183=INT(CB183)),"","Error"),"")</f>
        <v/>
      </c>
      <c r="CC185" s="169"/>
      <c r="CD185" s="169" t="str">
        <f>IF(AND(CF181&lt;&gt;"",CD181&lt;&gt;""),IF(AND(AND(CD181&gt;-1,CD183&gt;-1),OR(CD181&gt;10,CD183&gt;10),ABS(CD181-CD183)&gt;1,IF(OR(CD181&gt;11,CD183&gt;11),ABS(CD181-CD183)=2,TRUE),CD181=INT(CD181),CD183=INT(CD183)),"","Error"),"")</f>
        <v/>
      </c>
      <c r="CE185" s="169"/>
      <c r="CF185" s="3"/>
      <c r="CG185" s="126"/>
      <c r="CH185" s="126"/>
      <c r="CI185" s="126"/>
      <c r="CJ185" s="126"/>
      <c r="CK185" s="126"/>
      <c r="CL185" s="126"/>
      <c r="CM185" s="126"/>
      <c r="CN185" s="126"/>
      <c r="CO185" s="126"/>
      <c r="CP185" s="126"/>
      <c r="CQ185" s="126"/>
      <c r="CR185" s="126"/>
      <c r="CS185" s="126"/>
      <c r="DL185" s="169" t="str">
        <f>IF(DV181&lt;&gt;"",IF(AND(AND(DL181&gt;-1,DL183&gt;-1),OR(DL181&gt;10,DL183&gt;10),ABS(DL181-DL183)&gt;1,IF(OR(DL181&gt;11,DL183&gt;11),ABS(DL181-DL183)=2,TRUE),DL181=INT(DL181),DL183=INT(DL183)),"","Error"),"")</f>
        <v/>
      </c>
      <c r="DM185" s="169"/>
      <c r="DN185" s="169" t="str">
        <f>IF(DV181&lt;&gt;"",IF(AND(AND(DN181&gt;-1,DN183&gt;-1),OR(DN181&gt;10,DN183&gt;10),ABS(DN181-DN183)&gt;1,IF(OR(DN181&gt;11,DN183&gt;11),ABS(DN181-DN183)=2,TRUE),DN181=INT(DN181),DN183=INT(DN183)),"","Error"),"")</f>
        <v/>
      </c>
      <c r="DO185" s="169"/>
      <c r="DP185" s="169" t="str">
        <f>IF(DV181&lt;&gt;"",IF(AND(AND(DP181&gt;-1,DP183&gt;-1),OR(DP181&gt;10,DP183&gt;10),ABS(DP181-DP183)&gt;1,IF(OR(DP181&gt;11,DP183&gt;11),ABS(DP181-DP183)=2,TRUE),DP181=INT(DP181),DP183=INT(DP183)),"","Error"),"")</f>
        <v/>
      </c>
      <c r="DQ185" s="169"/>
      <c r="DR185" s="169" t="str">
        <f>IF(AND(DV181&lt;&gt;"",DR181&lt;&gt;""),IF(AND(AND(DR181&gt;-1,DR183&gt;-1),OR(DR181&gt;10,DR183&gt;10),ABS(DR181-DR183)&gt;1,IF(OR(DR181&gt;11,DR183&gt;11),ABS(DR181-DR183)=2,TRUE),DR181=INT(DR181),DR183=INT(DR183)),"","Error"),"")</f>
        <v/>
      </c>
      <c r="DS185" s="169"/>
      <c r="DT185" s="169" t="str">
        <f>IF(AND(DV181&lt;&gt;"",DT181&lt;&gt;""),IF(AND(AND(DT181&gt;-1,DT183&gt;-1),OR(DT181&gt;10,DT183&gt;10),ABS(DT181-DT183)&gt;1,IF(OR(DT181&gt;11,DT183&gt;11),ABS(DT181-DT183)=2,TRUE),DT181=INT(DT181),DT183=INT(DT183)),"","Error"),"")</f>
        <v/>
      </c>
      <c r="DU185" s="169"/>
      <c r="DV185" s="3"/>
      <c r="DW185" s="126"/>
      <c r="DX185" s="126"/>
      <c r="DY185" s="126"/>
      <c r="DZ185" s="126"/>
      <c r="EA185" s="126"/>
      <c r="EB185" s="126"/>
      <c r="EC185" s="126"/>
      <c r="ED185" s="126"/>
      <c r="EE185" s="126"/>
      <c r="EF185" s="126"/>
      <c r="EG185" s="126"/>
      <c r="EH185" s="126"/>
      <c r="EI185" s="126"/>
      <c r="FB185" s="169" t="str">
        <f>IF(FL181&lt;&gt;"",IF(AND(AND(FB181&gt;-1,FB183&gt;-1),OR(FB181&gt;10,FB183&gt;10),ABS(FB181-FB183)&gt;1,IF(OR(FB181&gt;11,FB183&gt;11),ABS(FB181-FB183)=2,TRUE),FB181=INT(FB181),FB183=INT(FB183)),"","Error"),"")</f>
        <v/>
      </c>
      <c r="FC185" s="169"/>
      <c r="FD185" s="169" t="str">
        <f>IF(FL181&lt;&gt;"",IF(AND(AND(FD181&gt;-1,FD183&gt;-1),OR(FD181&gt;10,FD183&gt;10),ABS(FD181-FD183)&gt;1,IF(OR(FD181&gt;11,FD183&gt;11),ABS(FD181-FD183)=2,TRUE),FD181=INT(FD181),FD183=INT(FD183)),"","Error"),"")</f>
        <v/>
      </c>
      <c r="FE185" s="169"/>
      <c r="FF185" s="169" t="str">
        <f>IF(FL181&lt;&gt;"",IF(AND(AND(FF181&gt;-1,FF183&gt;-1),OR(FF181&gt;10,FF183&gt;10),ABS(FF181-FF183)&gt;1,IF(OR(FF181&gt;11,FF183&gt;11),ABS(FF181-FF183)=2,TRUE),FF181=INT(FF181),FF183=INT(FF183)),"","Error"),"")</f>
        <v/>
      </c>
      <c r="FG185" s="169"/>
      <c r="FH185" s="169" t="str">
        <f>IF(AND(FL181&lt;&gt;"",FH181&lt;&gt;""),IF(AND(AND(FH181&gt;-1,FH183&gt;-1),OR(FH181&gt;10,FH183&gt;10),ABS(FH181-FH183)&gt;1,IF(OR(FH181&gt;11,FH183&gt;11),ABS(FH181-FH183)=2,TRUE),FH181=INT(FH181),FH183=INT(FH183)),"","Error"),"")</f>
        <v/>
      </c>
      <c r="FI185" s="169"/>
      <c r="FJ185" s="169" t="str">
        <f>IF(AND(FL181&lt;&gt;"",FJ181&lt;&gt;""),IF(AND(AND(FJ181&gt;-1,FJ183&gt;-1),OR(FJ181&gt;10,FJ183&gt;10),ABS(FJ181-FJ183)&gt;1,IF(OR(FJ181&gt;11,FJ183&gt;11),ABS(FJ181-FJ183)=2,TRUE),FJ181=INT(FJ181),FJ183=INT(FJ183)),"","Error"),"")</f>
        <v/>
      </c>
      <c r="FK185" s="169"/>
      <c r="FL185" s="3"/>
      <c r="FM185" s="3"/>
    </row>
    <row r="186" spans="1:169" ht="11.25" customHeight="1">
      <c r="C186" s="44"/>
      <c r="D186" s="44"/>
      <c r="R186" s="42"/>
      <c r="S186" s="42"/>
      <c r="W186" s="42"/>
      <c r="X186" s="43"/>
      <c r="Y186" s="43"/>
      <c r="Z186" s="43"/>
      <c r="AA186" s="43"/>
      <c r="AB186" s="43"/>
      <c r="AC186" s="43"/>
      <c r="AD186" s="43"/>
      <c r="AE186" s="43"/>
      <c r="AF186" s="43"/>
      <c r="AG186" s="43"/>
      <c r="AH186" s="43"/>
      <c r="AI186" s="43"/>
      <c r="AJ186" s="43"/>
      <c r="AK186" s="43"/>
      <c r="AL186" s="43"/>
      <c r="AM186" s="43"/>
      <c r="AN186" s="3"/>
      <c r="AO186" s="3"/>
      <c r="AP186" s="3"/>
      <c r="AQ186" s="126"/>
      <c r="AR186" s="126"/>
      <c r="AS186" s="126"/>
      <c r="AT186" s="126"/>
      <c r="AU186" s="126"/>
      <c r="AV186" s="126"/>
      <c r="AW186" s="126"/>
      <c r="AX186" s="126"/>
      <c r="AY186" s="126"/>
      <c r="AZ186" s="126"/>
      <c r="BA186" s="126"/>
      <c r="BB186" s="126"/>
      <c r="BC186" s="126"/>
      <c r="CF186" s="3"/>
      <c r="CG186" s="126"/>
      <c r="CH186" s="126"/>
      <c r="CI186" s="126"/>
      <c r="CJ186" s="126"/>
      <c r="CK186" s="126"/>
      <c r="CL186" s="126"/>
      <c r="CM186" s="126"/>
      <c r="CN186" s="126"/>
      <c r="CO186" s="126"/>
      <c r="CP186" s="126"/>
      <c r="CQ186" s="126"/>
      <c r="CR186" s="126"/>
      <c r="CS186" s="126"/>
      <c r="DV186" s="3"/>
      <c r="DW186" s="126"/>
      <c r="DX186" s="126"/>
      <c r="DY186" s="126"/>
      <c r="DZ186" s="126"/>
      <c r="EA186" s="126"/>
      <c r="EB186" s="126"/>
      <c r="EC186" s="126"/>
      <c r="ED186" s="126"/>
      <c r="EE186" s="126"/>
      <c r="EF186" s="126"/>
      <c r="EG186" s="126"/>
      <c r="EH186" s="126"/>
      <c r="EI186" s="126"/>
      <c r="FL186" s="3"/>
      <c r="FM186" s="3"/>
    </row>
    <row r="187" spans="1:169" ht="11.25" customHeight="1">
      <c r="A187" s="2"/>
      <c r="J187" s="43"/>
      <c r="K187" s="43"/>
      <c r="L187" s="43"/>
      <c r="M187" s="43"/>
      <c r="N187" s="43"/>
      <c r="O187" s="43"/>
      <c r="P187" s="43"/>
      <c r="Q187" s="43"/>
      <c r="R187" s="42"/>
      <c r="S187" s="42"/>
      <c r="T187" s="43"/>
      <c r="U187" s="43"/>
      <c r="V187" s="43"/>
      <c r="W187" s="42"/>
      <c r="AA187" s="42"/>
      <c r="AB187" s="42"/>
      <c r="AI187" s="42"/>
      <c r="AJ187" s="42"/>
      <c r="AN187" s="3"/>
      <c r="AO187" s="3"/>
      <c r="AP187" s="3"/>
      <c r="AQ187" s="127"/>
      <c r="AR187" s="127"/>
      <c r="AS187" s="127"/>
      <c r="AT187" s="127"/>
      <c r="AU187" s="127"/>
      <c r="AV187" s="127"/>
      <c r="AW187" s="127"/>
      <c r="AX187" s="127"/>
      <c r="AY187" s="127"/>
      <c r="AZ187" s="127"/>
      <c r="BA187" s="127"/>
      <c r="BB187" s="127"/>
      <c r="BC187" s="127"/>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3"/>
      <c r="CG187" s="127"/>
      <c r="CH187" s="127"/>
      <c r="CI187" s="127"/>
      <c r="CJ187" s="127"/>
      <c r="CK187" s="127"/>
      <c r="CL187" s="127"/>
      <c r="CM187" s="127"/>
      <c r="CN187" s="127"/>
      <c r="CO187" s="127"/>
      <c r="CP187" s="127"/>
      <c r="CQ187" s="127"/>
      <c r="CR187" s="127"/>
      <c r="CS187" s="127"/>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3"/>
      <c r="DW187" s="127"/>
      <c r="DX187" s="127"/>
      <c r="DY187" s="127"/>
      <c r="DZ187" s="127"/>
      <c r="EA187" s="127"/>
      <c r="EB187" s="127"/>
      <c r="EC187" s="127"/>
      <c r="ED187" s="127"/>
      <c r="EE187" s="127"/>
      <c r="EF187" s="127"/>
      <c r="EG187" s="127"/>
      <c r="EH187" s="127"/>
      <c r="EI187" s="127"/>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3"/>
      <c r="FM187" s="3"/>
    </row>
    <row r="188" spans="1:169" ht="11.25" customHeight="1">
      <c r="A188" s="42"/>
      <c r="R188" s="42"/>
      <c r="S188" s="42"/>
      <c r="W188" s="42"/>
      <c r="X188" s="43"/>
      <c r="Y188" s="43"/>
      <c r="Z188" s="43"/>
      <c r="AA188" s="43"/>
      <c r="AB188" s="43"/>
      <c r="AC188" s="43"/>
      <c r="AD188" s="43"/>
      <c r="AE188" s="43"/>
      <c r="AF188" s="43"/>
      <c r="AG188" s="43"/>
      <c r="AH188" s="43"/>
      <c r="AI188" s="43"/>
      <c r="AJ188" s="43"/>
      <c r="AK188" s="43"/>
      <c r="AL188" s="43"/>
      <c r="AM188" s="43"/>
      <c r="AN188" s="3"/>
      <c r="AO188" s="3"/>
      <c r="AP188" s="3"/>
      <c r="AQ188" s="128"/>
      <c r="AR188" s="128"/>
      <c r="AS188" s="128"/>
      <c r="AT188" s="128"/>
      <c r="AU188" s="128"/>
      <c r="AV188" s="128"/>
      <c r="AW188" s="128"/>
      <c r="AX188" s="128"/>
      <c r="AY188" s="128"/>
      <c r="AZ188" s="128"/>
      <c r="BA188" s="128"/>
      <c r="BB188" s="128"/>
      <c r="BC188" s="128"/>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3"/>
      <c r="CG188" s="128"/>
      <c r="CH188" s="128"/>
      <c r="CI188" s="128"/>
      <c r="CJ188" s="128"/>
      <c r="CK188" s="128"/>
      <c r="CL188" s="128"/>
      <c r="CM188" s="128"/>
      <c r="CN188" s="128"/>
      <c r="CO188" s="128"/>
      <c r="CP188" s="128"/>
      <c r="CQ188" s="128"/>
      <c r="CR188" s="128"/>
      <c r="CS188" s="128"/>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3"/>
      <c r="DW188" s="128"/>
      <c r="DX188" s="128"/>
      <c r="DY188" s="128"/>
      <c r="DZ188" s="128"/>
      <c r="EA188" s="128"/>
      <c r="EB188" s="128"/>
      <c r="EC188" s="128"/>
      <c r="ED188" s="128"/>
      <c r="EE188" s="128"/>
      <c r="EF188" s="128"/>
      <c r="EG188" s="128"/>
      <c r="EH188" s="128"/>
      <c r="EI188" s="128"/>
      <c r="EJ188" s="41"/>
      <c r="EK188" s="41"/>
      <c r="EL188" s="41"/>
      <c r="EM188" s="41"/>
      <c r="EN188" s="41"/>
      <c r="EO188" s="41"/>
      <c r="EP188" s="41"/>
      <c r="EQ188" s="41"/>
      <c r="ER188" s="41"/>
      <c r="ES188" s="41"/>
      <c r="ET188" s="41"/>
      <c r="EU188" s="41"/>
      <c r="EV188" s="41"/>
      <c r="EW188" s="41"/>
      <c r="EX188" s="41"/>
      <c r="EY188" s="41"/>
      <c r="EZ188" s="41"/>
      <c r="FA188" s="41"/>
      <c r="FB188" s="41"/>
      <c r="FC188" s="41"/>
      <c r="FD188" s="41"/>
      <c r="FE188" s="41"/>
      <c r="FF188" s="41"/>
      <c r="FG188" s="41"/>
      <c r="FH188" s="41"/>
      <c r="FI188" s="41"/>
      <c r="FJ188" s="41"/>
      <c r="FK188" s="41"/>
      <c r="FL188" s="3"/>
      <c r="FM188" s="3"/>
    </row>
    <row r="189" spans="1:169" ht="11.25" customHeight="1">
      <c r="A189" s="42"/>
      <c r="R189" s="42"/>
      <c r="S189" s="42"/>
      <c r="W189" s="42"/>
      <c r="AA189" s="42"/>
      <c r="AB189" s="42"/>
      <c r="AI189" s="42"/>
      <c r="AJ189" s="42"/>
      <c r="AN189" s="3"/>
      <c r="AO189" s="3"/>
      <c r="AP189" s="3"/>
      <c r="AQ189" s="126"/>
      <c r="AR189" s="126"/>
      <c r="AS189" s="126"/>
      <c r="AT189" s="126"/>
      <c r="AU189" s="126"/>
      <c r="AV189" s="126"/>
      <c r="AW189" s="126"/>
      <c r="AX189" s="126"/>
      <c r="AY189" s="126"/>
      <c r="AZ189" s="126"/>
      <c r="BA189" s="126"/>
      <c r="BB189" s="126"/>
      <c r="BC189" s="126"/>
      <c r="CF189" s="3"/>
      <c r="CG189" s="126"/>
      <c r="CH189" s="126"/>
      <c r="CI189" s="126"/>
      <c r="CJ189" s="126"/>
      <c r="CK189" s="126"/>
      <c r="CL189" s="126"/>
      <c r="CM189" s="126"/>
      <c r="CN189" s="126"/>
      <c r="CO189" s="126"/>
      <c r="CP189" s="126"/>
      <c r="CQ189" s="126"/>
      <c r="CR189" s="126"/>
      <c r="CS189" s="126"/>
      <c r="DV189" s="3"/>
      <c r="DW189" s="126"/>
      <c r="DX189" s="126"/>
      <c r="DY189" s="126"/>
      <c r="DZ189" s="126"/>
      <c r="EA189" s="126"/>
      <c r="EB189" s="126"/>
      <c r="EC189" s="126"/>
      <c r="ED189" s="126"/>
      <c r="EE189" s="126"/>
      <c r="EF189" s="126"/>
      <c r="EG189" s="126"/>
      <c r="EH189" s="126"/>
      <c r="EI189" s="126"/>
      <c r="FL189" s="3"/>
      <c r="FM189" s="3"/>
    </row>
    <row r="190" spans="1:169" ht="11.25" customHeight="1" thickBot="1">
      <c r="A190" s="42"/>
      <c r="R190" s="42"/>
      <c r="S190" s="42"/>
      <c r="W190" s="42"/>
      <c r="X190" s="43"/>
      <c r="Y190" s="43"/>
      <c r="Z190" s="43"/>
      <c r="AA190" s="43"/>
      <c r="AB190" s="43"/>
      <c r="AC190" s="43"/>
      <c r="AD190" s="43"/>
      <c r="AE190" s="43"/>
      <c r="AF190" s="43"/>
      <c r="AG190" s="43"/>
      <c r="AH190" s="43"/>
      <c r="AI190" s="43"/>
      <c r="AJ190" s="43"/>
      <c r="AK190" s="43"/>
      <c r="AL190" s="43"/>
      <c r="AM190" s="43"/>
      <c r="AN190" s="3"/>
      <c r="AO190" s="3"/>
      <c r="AP190" s="3"/>
      <c r="AQ190" s="127"/>
      <c r="AR190" s="127"/>
      <c r="AS190" s="127"/>
      <c r="AT190" s="127"/>
      <c r="AU190" s="127"/>
      <c r="AV190" s="127"/>
      <c r="AW190" s="127"/>
      <c r="AX190" s="127"/>
      <c r="AY190" s="127"/>
      <c r="AZ190" s="127"/>
      <c r="BA190" s="127"/>
      <c r="BB190" s="127"/>
      <c r="BC190" s="127"/>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3"/>
      <c r="CG190" s="127"/>
      <c r="CH190" s="127"/>
      <c r="CI190" s="127"/>
      <c r="CJ190" s="127"/>
      <c r="CK190" s="127"/>
      <c r="CL190" s="127"/>
      <c r="CM190" s="127"/>
      <c r="CN190" s="127"/>
      <c r="CO190" s="127"/>
      <c r="CP190" s="127"/>
      <c r="CQ190" s="127"/>
      <c r="CR190" s="127"/>
      <c r="CS190" s="127"/>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3"/>
      <c r="DW190" s="127"/>
      <c r="DX190" s="127"/>
      <c r="DY190" s="127"/>
      <c r="DZ190" s="127"/>
      <c r="EA190" s="127"/>
      <c r="EB190" s="127"/>
      <c r="EC190" s="127"/>
      <c r="ED190" s="127"/>
      <c r="EE190" s="127"/>
      <c r="EF190" s="127"/>
      <c r="EG190" s="127"/>
      <c r="EH190" s="127"/>
      <c r="EI190" s="127"/>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3"/>
      <c r="FM190" s="3"/>
    </row>
    <row r="191" spans="1:169" ht="11.25" customHeight="1">
      <c r="A191" s="2"/>
      <c r="R191" s="42"/>
      <c r="S191" s="42"/>
      <c r="W191" s="42"/>
      <c r="AA191" s="42"/>
      <c r="AB191" s="42"/>
      <c r="AI191" s="42"/>
      <c r="AJ191" s="42"/>
      <c r="AN191" s="3"/>
      <c r="AO191" s="3"/>
      <c r="AP191" s="3"/>
      <c r="AQ191" s="154" t="str">
        <f>CONCATENATE($A135," ",$D135,","," ",$F133)</f>
        <v>Group: 3, Women's Singles</v>
      </c>
      <c r="AR191" s="155"/>
      <c r="AS191" s="155"/>
      <c r="AT191" s="155"/>
      <c r="AU191" s="155"/>
      <c r="AV191" s="155"/>
      <c r="AW191" s="155"/>
      <c r="AX191" s="155"/>
      <c r="AY191" s="155"/>
      <c r="AZ191" s="155"/>
      <c r="BA191" s="155"/>
      <c r="BB191" s="155"/>
      <c r="BC191" s="156"/>
      <c r="BD191" s="163">
        <f>A176</f>
        <v>7</v>
      </c>
      <c r="BE191" s="164"/>
      <c r="BF191" s="183" t="str">
        <f>C176</f>
        <v>A</v>
      </c>
      <c r="BG191" s="185" t="str">
        <f>IF(VLOOKUP($BF191,$A137:$C149,3,FALSE)=0,"",CONCATENATE(VLOOKUP(VLOOKUP($BF191,$A137:$C149,3,FALSE),Players!$J:$N,4,FALSE)," ",VLOOKUP($BF191,$A137:$C149,3,FALSE)," ",IF(ISERROR(VLOOKUP(VLOOKUP($BF191,$A137:$C149,3,FALSE),Players!$J:$N,5,FALSE)),"()",CONCATENATE("(",VLOOKUP(VLOOKUP($BF191,$A137:$C149,3,FALSE),Players!$J:$N,5,FALSE),")"))))</f>
        <v/>
      </c>
      <c r="BH191" s="186"/>
      <c r="BI191" s="186"/>
      <c r="BJ191" s="186"/>
      <c r="BK191" s="186"/>
      <c r="BL191" s="186"/>
      <c r="BM191" s="186"/>
      <c r="BN191" s="186"/>
      <c r="BO191" s="186"/>
      <c r="BP191" s="186"/>
      <c r="BQ191" s="186"/>
      <c r="BR191" s="186"/>
      <c r="BS191" s="186"/>
      <c r="BT191" s="186"/>
      <c r="BU191" s="187"/>
      <c r="BV191" s="170" t="str">
        <f>IF(D176&lt;&gt;"",D176,"")</f>
        <v/>
      </c>
      <c r="BW191" s="171"/>
      <c r="BX191" s="335" t="str">
        <f>IF(F176&lt;&gt;"",F176,"")</f>
        <v/>
      </c>
      <c r="BY191" s="171"/>
      <c r="BZ191" s="335" t="str">
        <f>IF(H176&lt;&gt;"",H176,"")</f>
        <v/>
      </c>
      <c r="CA191" s="171"/>
      <c r="CB191" s="335" t="str">
        <f>IF(J176&lt;&gt;"",J176,"")</f>
        <v/>
      </c>
      <c r="CC191" s="171"/>
      <c r="CD191" s="335" t="str">
        <f>IF(L176&lt;&gt;"",L176,"")</f>
        <v/>
      </c>
      <c r="CE191" s="337"/>
      <c r="CF191" s="174" t="str">
        <f>IF($CD191=$CD193,IF($CB191=$CB193,IF($BZ191&lt;&gt;"",IF($BZ191&gt;$BZ193,"W","L"),""),IF($CB191&gt;$CB193,"W","L")),IF($CD191&gt;$CD193,"W","L"))</f>
        <v/>
      </c>
      <c r="CG191" s="154" t="str">
        <f>CONCATENATE($A135," ",$D135,","," ",$F133)</f>
        <v>Group: 3, Women's Singles</v>
      </c>
      <c r="CH191" s="155"/>
      <c r="CI191" s="155"/>
      <c r="CJ191" s="155"/>
      <c r="CK191" s="155"/>
      <c r="CL191" s="155"/>
      <c r="CM191" s="155"/>
      <c r="CN191" s="155"/>
      <c r="CO191" s="155"/>
      <c r="CP191" s="155"/>
      <c r="CQ191" s="155"/>
      <c r="CR191" s="155"/>
      <c r="CS191" s="156"/>
      <c r="CT191" s="163">
        <f>O176</f>
        <v>14</v>
      </c>
      <c r="CU191" s="164"/>
      <c r="CV191" s="183" t="str">
        <f>Q176</f>
        <v>B</v>
      </c>
      <c r="CW191" s="185" t="str">
        <f>IF(VLOOKUP($CV191,$A137:$C149,3,FALSE)=0,"",CONCATENATE(VLOOKUP(VLOOKUP($CV191,$A137:$C149,3,FALSE),Players!$J:$N,4,FALSE)," ",VLOOKUP($CV191,$A137:$C149,3,FALSE)," ",IF(ISERROR(VLOOKUP(VLOOKUP($CV191,$A137:$C149,3,FALSE),Players!$J:$N,5,FALSE)),"()",CONCATENATE("(",VLOOKUP(VLOOKUP($CV191,$A137:$C149,3,FALSE),Players!$J:$N,5,FALSE),")"))))</f>
        <v/>
      </c>
      <c r="CX191" s="186"/>
      <c r="CY191" s="186"/>
      <c r="CZ191" s="186"/>
      <c r="DA191" s="186"/>
      <c r="DB191" s="186"/>
      <c r="DC191" s="186"/>
      <c r="DD191" s="186"/>
      <c r="DE191" s="186"/>
      <c r="DF191" s="186"/>
      <c r="DG191" s="186"/>
      <c r="DH191" s="186"/>
      <c r="DI191" s="186"/>
      <c r="DJ191" s="186"/>
      <c r="DK191" s="187"/>
      <c r="DL191" s="170" t="str">
        <f>IF(R176&lt;&gt;"",R176,"")</f>
        <v/>
      </c>
      <c r="DM191" s="171"/>
      <c r="DN191" s="335" t="str">
        <f>IF(T176&lt;&gt;"",T176,"")</f>
        <v/>
      </c>
      <c r="DO191" s="171"/>
      <c r="DP191" s="335" t="str">
        <f>IF(V176&lt;&gt;"",V176,"")</f>
        <v/>
      </c>
      <c r="DQ191" s="171"/>
      <c r="DR191" s="335" t="str">
        <f>IF(X176&lt;&gt;"",X176,"")</f>
        <v/>
      </c>
      <c r="DS191" s="171"/>
      <c r="DT191" s="335" t="str">
        <f>IF(Z176&lt;&gt;"",Z176,"")</f>
        <v/>
      </c>
      <c r="DU191" s="337"/>
      <c r="DV191" s="174" t="str">
        <f>IF($DT191=$DT193,IF($DR191=$DR193,IF($DP191&lt;&gt;"",IF($DP191&gt;$DP193,"W","L"),""),IF($DR191&gt;$DR193,"W","L")),IF($DT191&gt;$DT193,"W","L"))</f>
        <v/>
      </c>
      <c r="DW191" s="154" t="str">
        <f>CONCATENATE($A135," ",$D135,","," ",$F133)</f>
        <v>Group: 3, Women's Singles</v>
      </c>
      <c r="DX191" s="155"/>
      <c r="DY191" s="155"/>
      <c r="DZ191" s="155"/>
      <c r="EA191" s="155"/>
      <c r="EB191" s="155"/>
      <c r="EC191" s="155"/>
      <c r="ED191" s="155"/>
      <c r="EE191" s="155"/>
      <c r="EF191" s="155"/>
      <c r="EG191" s="155"/>
      <c r="EH191" s="155"/>
      <c r="EI191" s="156"/>
      <c r="EJ191" s="163">
        <f>AC176</f>
        <v>21</v>
      </c>
      <c r="EK191" s="164"/>
      <c r="EL191" s="183" t="str">
        <f>AE176</f>
        <v>B</v>
      </c>
      <c r="EM191" s="185" t="str">
        <f>IF(VLOOKUP($EL191,$A137:$C149,3,FALSE)=0,"",CONCATENATE(VLOOKUP(VLOOKUP($EL191,$A137:$C149,3,FALSE),Players!$J:$N,4,FALSE)," ",VLOOKUP($EL191,$A137:$C149,3,FALSE)," ",IF(ISERROR(VLOOKUP(VLOOKUP($EL191,$A137:$C149,3,FALSE),Players!$J:$N,5,FALSE)),"()",CONCATENATE("(",VLOOKUP(VLOOKUP($EL191,$A137:$C149,3,FALSE),Players!$J:$N,5,FALSE),")"))))</f>
        <v/>
      </c>
      <c r="EN191" s="186"/>
      <c r="EO191" s="186"/>
      <c r="EP191" s="186"/>
      <c r="EQ191" s="186"/>
      <c r="ER191" s="186"/>
      <c r="ES191" s="186"/>
      <c r="ET191" s="186"/>
      <c r="EU191" s="186"/>
      <c r="EV191" s="186"/>
      <c r="EW191" s="186"/>
      <c r="EX191" s="186"/>
      <c r="EY191" s="186"/>
      <c r="EZ191" s="186"/>
      <c r="FA191" s="187"/>
      <c r="FB191" s="170" t="str">
        <f>IF(AF176&lt;&gt;"",AF176,"")</f>
        <v/>
      </c>
      <c r="FC191" s="171"/>
      <c r="FD191" s="335" t="str">
        <f>IF(AH176&lt;&gt;"",AH176,"")</f>
        <v/>
      </c>
      <c r="FE191" s="171"/>
      <c r="FF191" s="335" t="str">
        <f>IF(AJ176&lt;&gt;"",AJ176,"")</f>
        <v/>
      </c>
      <c r="FG191" s="171"/>
      <c r="FH191" s="335" t="str">
        <f>IF(AL176&lt;&gt;"",AL176,"")</f>
        <v/>
      </c>
      <c r="FI191" s="171"/>
      <c r="FJ191" s="335" t="str">
        <f>IF(AN176&lt;&gt;"",AN176,"")</f>
        <v/>
      </c>
      <c r="FK191" s="337"/>
      <c r="FL191" s="174" t="str">
        <f>IF($FJ191=$FJ193,IF($FH191=$FH193,IF($FF191&lt;&gt;"",IF($FF191&gt;$FF193,"W","L"),""),IF($FH191&gt;$FH193,"W","L")),IF($FJ191&gt;$FJ193,"W","L"))</f>
        <v/>
      </c>
      <c r="FM191" s="3"/>
    </row>
    <row r="192" spans="1:169" ht="11.25" customHeight="1">
      <c r="R192" s="42"/>
      <c r="S192" s="42"/>
      <c r="W192" s="42"/>
      <c r="X192" s="43"/>
      <c r="Y192" s="43"/>
      <c r="Z192" s="43"/>
      <c r="AA192" s="43"/>
      <c r="AB192" s="43"/>
      <c r="AC192" s="43"/>
      <c r="AD192" s="43"/>
      <c r="AE192" s="43"/>
      <c r="AF192" s="43"/>
      <c r="AG192" s="43"/>
      <c r="AH192" s="43"/>
      <c r="AI192" s="43"/>
      <c r="AJ192" s="43"/>
      <c r="AK192" s="43"/>
      <c r="AL192" s="43"/>
      <c r="AM192" s="43"/>
      <c r="AN192" s="3"/>
      <c r="AO192" s="3"/>
      <c r="AP192" s="3"/>
      <c r="AQ192" s="157"/>
      <c r="AR192" s="158"/>
      <c r="AS192" s="158"/>
      <c r="AT192" s="158"/>
      <c r="AU192" s="158"/>
      <c r="AV192" s="158"/>
      <c r="AW192" s="158"/>
      <c r="AX192" s="158"/>
      <c r="AY192" s="158"/>
      <c r="AZ192" s="158"/>
      <c r="BA192" s="158"/>
      <c r="BB192" s="158"/>
      <c r="BC192" s="159"/>
      <c r="BD192" s="165"/>
      <c r="BE192" s="166"/>
      <c r="BF192" s="184"/>
      <c r="BG192" s="188"/>
      <c r="BH192" s="189"/>
      <c r="BI192" s="189"/>
      <c r="BJ192" s="189"/>
      <c r="BK192" s="189"/>
      <c r="BL192" s="189"/>
      <c r="BM192" s="189"/>
      <c r="BN192" s="189"/>
      <c r="BO192" s="189"/>
      <c r="BP192" s="189"/>
      <c r="BQ192" s="189"/>
      <c r="BR192" s="189"/>
      <c r="BS192" s="189"/>
      <c r="BT192" s="189"/>
      <c r="BU192" s="190"/>
      <c r="BV192" s="172"/>
      <c r="BW192" s="173"/>
      <c r="BX192" s="336"/>
      <c r="BY192" s="173"/>
      <c r="BZ192" s="336"/>
      <c r="CA192" s="173"/>
      <c r="CB192" s="336"/>
      <c r="CC192" s="173"/>
      <c r="CD192" s="336"/>
      <c r="CE192" s="338"/>
      <c r="CF192" s="174"/>
      <c r="CG192" s="157"/>
      <c r="CH192" s="158"/>
      <c r="CI192" s="158"/>
      <c r="CJ192" s="158"/>
      <c r="CK192" s="158"/>
      <c r="CL192" s="158"/>
      <c r="CM192" s="158"/>
      <c r="CN192" s="158"/>
      <c r="CO192" s="158"/>
      <c r="CP192" s="158"/>
      <c r="CQ192" s="158"/>
      <c r="CR192" s="158"/>
      <c r="CS192" s="159"/>
      <c r="CT192" s="165"/>
      <c r="CU192" s="166"/>
      <c r="CV192" s="184"/>
      <c r="CW192" s="188"/>
      <c r="CX192" s="189"/>
      <c r="CY192" s="189"/>
      <c r="CZ192" s="189"/>
      <c r="DA192" s="189"/>
      <c r="DB192" s="189"/>
      <c r="DC192" s="189"/>
      <c r="DD192" s="189"/>
      <c r="DE192" s="189"/>
      <c r="DF192" s="189"/>
      <c r="DG192" s="189"/>
      <c r="DH192" s="189"/>
      <c r="DI192" s="189"/>
      <c r="DJ192" s="189"/>
      <c r="DK192" s="190"/>
      <c r="DL192" s="172"/>
      <c r="DM192" s="173"/>
      <c r="DN192" s="336"/>
      <c r="DO192" s="173"/>
      <c r="DP192" s="336"/>
      <c r="DQ192" s="173"/>
      <c r="DR192" s="336"/>
      <c r="DS192" s="173"/>
      <c r="DT192" s="336"/>
      <c r="DU192" s="338"/>
      <c r="DV192" s="174"/>
      <c r="DW192" s="157"/>
      <c r="DX192" s="158"/>
      <c r="DY192" s="158"/>
      <c r="DZ192" s="158"/>
      <c r="EA192" s="158"/>
      <c r="EB192" s="158"/>
      <c r="EC192" s="158"/>
      <c r="ED192" s="158"/>
      <c r="EE192" s="158"/>
      <c r="EF192" s="158"/>
      <c r="EG192" s="158"/>
      <c r="EH192" s="158"/>
      <c r="EI192" s="159"/>
      <c r="EJ192" s="165"/>
      <c r="EK192" s="166"/>
      <c r="EL192" s="184"/>
      <c r="EM192" s="188"/>
      <c r="EN192" s="189"/>
      <c r="EO192" s="189"/>
      <c r="EP192" s="189"/>
      <c r="EQ192" s="189"/>
      <c r="ER192" s="189"/>
      <c r="ES192" s="189"/>
      <c r="ET192" s="189"/>
      <c r="EU192" s="189"/>
      <c r="EV192" s="189"/>
      <c r="EW192" s="189"/>
      <c r="EX192" s="189"/>
      <c r="EY192" s="189"/>
      <c r="EZ192" s="189"/>
      <c r="FA192" s="190"/>
      <c r="FB192" s="172"/>
      <c r="FC192" s="173"/>
      <c r="FD192" s="336"/>
      <c r="FE192" s="173"/>
      <c r="FF192" s="336"/>
      <c r="FG192" s="173"/>
      <c r="FH192" s="336"/>
      <c r="FI192" s="173"/>
      <c r="FJ192" s="336"/>
      <c r="FK192" s="338"/>
      <c r="FL192" s="174"/>
      <c r="FM192" s="3"/>
    </row>
    <row r="193" spans="1:169" ht="11.25" customHeight="1">
      <c r="A193" s="2"/>
      <c r="R193" s="42"/>
      <c r="S193" s="42"/>
      <c r="W193" s="42"/>
      <c r="AA193" s="42"/>
      <c r="AB193" s="42"/>
      <c r="AI193" s="42"/>
      <c r="AJ193" s="42"/>
      <c r="AN193" s="3"/>
      <c r="AO193" s="3"/>
      <c r="AP193" s="3"/>
      <c r="AQ193" s="157"/>
      <c r="AR193" s="158"/>
      <c r="AS193" s="158"/>
      <c r="AT193" s="158"/>
      <c r="AU193" s="158"/>
      <c r="AV193" s="158"/>
      <c r="AW193" s="158"/>
      <c r="AX193" s="158"/>
      <c r="AY193" s="158"/>
      <c r="AZ193" s="158"/>
      <c r="BA193" s="158"/>
      <c r="BB193" s="158"/>
      <c r="BC193" s="159"/>
      <c r="BD193" s="165"/>
      <c r="BE193" s="166"/>
      <c r="BF193" s="175" t="str">
        <f>C178</f>
        <v>E</v>
      </c>
      <c r="BG193" s="177" t="str">
        <f>IF(VLOOKUP($BF193,$A137:$C149,3,FALSE)=0,"",CONCATENATE(VLOOKUP(VLOOKUP($BF193,$A137:$C149,3,FALSE),Players!$J:$N,4,FALSE)," ",VLOOKUP($BF193,$A137:$C149,3,FALSE)," ",IF(ISERROR(VLOOKUP(VLOOKUP($BF193,$A137:$C149,3,FALSE),Players!$J:$N,5,FALSE)),"()",CONCATENATE("(",VLOOKUP(VLOOKUP($BF193,$A137:$C149,3,FALSE),Players!$J:$N,5,FALSE),")"))))</f>
        <v/>
      </c>
      <c r="BH193" s="178"/>
      <c r="BI193" s="178"/>
      <c r="BJ193" s="178"/>
      <c r="BK193" s="178"/>
      <c r="BL193" s="178"/>
      <c r="BM193" s="178"/>
      <c r="BN193" s="178"/>
      <c r="BO193" s="178"/>
      <c r="BP193" s="178"/>
      <c r="BQ193" s="178"/>
      <c r="BR193" s="178"/>
      <c r="BS193" s="178"/>
      <c r="BT193" s="178"/>
      <c r="BU193" s="179"/>
      <c r="BV193" s="150" t="str">
        <f>IF(D178&lt;&gt;"",D178,"")</f>
        <v/>
      </c>
      <c r="BW193" s="151"/>
      <c r="BX193" s="288" t="str">
        <f>IF(F178&lt;&gt;"",F178,"")</f>
        <v/>
      </c>
      <c r="BY193" s="151"/>
      <c r="BZ193" s="288" t="str">
        <f>IF(H178&lt;&gt;"",H178,"")</f>
        <v/>
      </c>
      <c r="CA193" s="151"/>
      <c r="CB193" s="288" t="str">
        <f>IF(J178&lt;&gt;"",J178,"")</f>
        <v/>
      </c>
      <c r="CC193" s="151"/>
      <c r="CD193" s="288" t="str">
        <f>IF(L178&lt;&gt;"",L178,"")</f>
        <v/>
      </c>
      <c r="CE193" s="332"/>
      <c r="CF193" s="174" t="str">
        <f>IF($CF191&lt;&gt;"",IF(CF191="W","L","W"),"")</f>
        <v/>
      </c>
      <c r="CG193" s="157"/>
      <c r="CH193" s="158"/>
      <c r="CI193" s="158"/>
      <c r="CJ193" s="158"/>
      <c r="CK193" s="158"/>
      <c r="CL193" s="158"/>
      <c r="CM193" s="158"/>
      <c r="CN193" s="158"/>
      <c r="CO193" s="158"/>
      <c r="CP193" s="158"/>
      <c r="CQ193" s="158"/>
      <c r="CR193" s="158"/>
      <c r="CS193" s="159"/>
      <c r="CT193" s="165"/>
      <c r="CU193" s="166"/>
      <c r="CV193" s="175" t="str">
        <f>Q178</f>
        <v>D</v>
      </c>
      <c r="CW193" s="177" t="str">
        <f>IF(VLOOKUP($CV193,$A137:$C149,3,FALSE)=0,"",CONCATENATE(VLOOKUP(VLOOKUP($CV193,$A137:$C149,3,FALSE),Players!$J:$N,4,FALSE)," ",VLOOKUP($CV193,$A137:$C149,3,FALSE)," ",IF(ISERROR(VLOOKUP(VLOOKUP($CV193,$A137:$C149,3,FALSE),Players!$J:$N,5,FALSE)),"()",CONCATENATE("(",VLOOKUP(VLOOKUP($CV193,$A137:$C149,3,FALSE),Players!$J:$N,5,FALSE),")"))))</f>
        <v/>
      </c>
      <c r="CX193" s="178"/>
      <c r="CY193" s="178"/>
      <c r="CZ193" s="178"/>
      <c r="DA193" s="178"/>
      <c r="DB193" s="178"/>
      <c r="DC193" s="178"/>
      <c r="DD193" s="178"/>
      <c r="DE193" s="178"/>
      <c r="DF193" s="178"/>
      <c r="DG193" s="178"/>
      <c r="DH193" s="178"/>
      <c r="DI193" s="178"/>
      <c r="DJ193" s="178"/>
      <c r="DK193" s="179"/>
      <c r="DL193" s="150" t="str">
        <f>IF(R178&lt;&gt;"",R178,"")</f>
        <v/>
      </c>
      <c r="DM193" s="151"/>
      <c r="DN193" s="288" t="str">
        <f>IF(T178&lt;&gt;"",T178,"")</f>
        <v/>
      </c>
      <c r="DO193" s="151"/>
      <c r="DP193" s="288" t="str">
        <f>IF(V178&lt;&gt;"",V178,"")</f>
        <v/>
      </c>
      <c r="DQ193" s="151"/>
      <c r="DR193" s="288" t="str">
        <f>IF(X178&lt;&gt;"",X178,"")</f>
        <v/>
      </c>
      <c r="DS193" s="151"/>
      <c r="DT193" s="288" t="str">
        <f>IF(Z178&lt;&gt;"",Z178,"")</f>
        <v/>
      </c>
      <c r="DU193" s="332"/>
      <c r="DV193" s="174" t="str">
        <f>IF($DV191&lt;&gt;"",IF(DV191="W","L","W"),"")</f>
        <v/>
      </c>
      <c r="DW193" s="157"/>
      <c r="DX193" s="158"/>
      <c r="DY193" s="158"/>
      <c r="DZ193" s="158"/>
      <c r="EA193" s="158"/>
      <c r="EB193" s="158"/>
      <c r="EC193" s="158"/>
      <c r="ED193" s="158"/>
      <c r="EE193" s="158"/>
      <c r="EF193" s="158"/>
      <c r="EG193" s="158"/>
      <c r="EH193" s="158"/>
      <c r="EI193" s="159"/>
      <c r="EJ193" s="165"/>
      <c r="EK193" s="166"/>
      <c r="EL193" s="175" t="str">
        <f>AE178</f>
        <v>C</v>
      </c>
      <c r="EM193" s="177" t="str">
        <f>IF(VLOOKUP($EL193,$A137:$C149,3,FALSE)=0,"",CONCATENATE(VLOOKUP(VLOOKUP($EL193,$A137:$C149,3,FALSE),Players!$J:$N,4,FALSE)," ",VLOOKUP($EL193,$A137:$C149,3,FALSE)," ",IF(ISERROR(VLOOKUP(VLOOKUP($EL193,$A137:$C149,3,FALSE),Players!$J:$N,5,FALSE)),"()",CONCATENATE("(",VLOOKUP(VLOOKUP($EL193,$A137:$C149,3,FALSE),Players!$J:$N,5,FALSE),")"))))</f>
        <v/>
      </c>
      <c r="EN193" s="178"/>
      <c r="EO193" s="178"/>
      <c r="EP193" s="178"/>
      <c r="EQ193" s="178"/>
      <c r="ER193" s="178"/>
      <c r="ES193" s="178"/>
      <c r="ET193" s="178"/>
      <c r="EU193" s="178"/>
      <c r="EV193" s="178"/>
      <c r="EW193" s="178"/>
      <c r="EX193" s="178"/>
      <c r="EY193" s="178"/>
      <c r="EZ193" s="178"/>
      <c r="FA193" s="179"/>
      <c r="FB193" s="150" t="str">
        <f>IF(AF178&lt;&gt;"",AF178,"")</f>
        <v/>
      </c>
      <c r="FC193" s="151"/>
      <c r="FD193" s="288" t="str">
        <f>IF(AH178&lt;&gt;"",AH178,"")</f>
        <v/>
      </c>
      <c r="FE193" s="151"/>
      <c r="FF193" s="288" t="str">
        <f>IF(AJ178&lt;&gt;"",AJ178,"")</f>
        <v/>
      </c>
      <c r="FG193" s="151"/>
      <c r="FH193" s="288" t="str">
        <f>IF(AL178&lt;&gt;"",AL178,"")</f>
        <v/>
      </c>
      <c r="FI193" s="151"/>
      <c r="FJ193" s="288" t="str">
        <f>IF(AN178&lt;&gt;"",AN178,"")</f>
        <v/>
      </c>
      <c r="FK193" s="332"/>
      <c r="FL193" s="174" t="str">
        <f>IF($FL191&lt;&gt;"",IF(FL191="W","L","W"),"")</f>
        <v/>
      </c>
      <c r="FM193" s="3"/>
    </row>
    <row r="194" spans="1:169" ht="11.25" customHeight="1" thickBot="1">
      <c r="A194" s="2"/>
      <c r="R194" s="42"/>
      <c r="S194" s="42"/>
      <c r="W194" s="42"/>
      <c r="X194" s="43"/>
      <c r="Y194" s="43"/>
      <c r="Z194" s="43"/>
      <c r="AA194" s="43"/>
      <c r="AB194" s="43"/>
      <c r="AC194" s="43"/>
      <c r="AD194" s="43"/>
      <c r="AE194" s="43"/>
      <c r="AF194" s="43"/>
      <c r="AG194" s="43"/>
      <c r="AH194" s="43"/>
      <c r="AI194" s="43"/>
      <c r="AJ194" s="43"/>
      <c r="AK194" s="43"/>
      <c r="AL194" s="43"/>
      <c r="AM194" s="43"/>
      <c r="AN194" s="3"/>
      <c r="AO194" s="3"/>
      <c r="AP194" s="3"/>
      <c r="AQ194" s="160"/>
      <c r="AR194" s="161"/>
      <c r="AS194" s="161"/>
      <c r="AT194" s="161"/>
      <c r="AU194" s="161"/>
      <c r="AV194" s="161"/>
      <c r="AW194" s="161"/>
      <c r="AX194" s="161"/>
      <c r="AY194" s="161"/>
      <c r="AZ194" s="161"/>
      <c r="BA194" s="161"/>
      <c r="BB194" s="161"/>
      <c r="BC194" s="162"/>
      <c r="BD194" s="167"/>
      <c r="BE194" s="168"/>
      <c r="BF194" s="176"/>
      <c r="BG194" s="180"/>
      <c r="BH194" s="181"/>
      <c r="BI194" s="181"/>
      <c r="BJ194" s="181"/>
      <c r="BK194" s="181"/>
      <c r="BL194" s="181"/>
      <c r="BM194" s="181"/>
      <c r="BN194" s="181"/>
      <c r="BO194" s="181"/>
      <c r="BP194" s="181"/>
      <c r="BQ194" s="181"/>
      <c r="BR194" s="181"/>
      <c r="BS194" s="181"/>
      <c r="BT194" s="181"/>
      <c r="BU194" s="182"/>
      <c r="BV194" s="152"/>
      <c r="BW194" s="153"/>
      <c r="BX194" s="333"/>
      <c r="BY194" s="153"/>
      <c r="BZ194" s="333"/>
      <c r="CA194" s="153"/>
      <c r="CB194" s="333"/>
      <c r="CC194" s="153"/>
      <c r="CD194" s="333"/>
      <c r="CE194" s="334"/>
      <c r="CF194" s="174"/>
      <c r="CG194" s="160"/>
      <c r="CH194" s="161"/>
      <c r="CI194" s="161"/>
      <c r="CJ194" s="161"/>
      <c r="CK194" s="161"/>
      <c r="CL194" s="161"/>
      <c r="CM194" s="161"/>
      <c r="CN194" s="161"/>
      <c r="CO194" s="161"/>
      <c r="CP194" s="161"/>
      <c r="CQ194" s="161"/>
      <c r="CR194" s="161"/>
      <c r="CS194" s="162"/>
      <c r="CT194" s="167"/>
      <c r="CU194" s="168"/>
      <c r="CV194" s="176"/>
      <c r="CW194" s="180"/>
      <c r="CX194" s="181"/>
      <c r="CY194" s="181"/>
      <c r="CZ194" s="181"/>
      <c r="DA194" s="181"/>
      <c r="DB194" s="181"/>
      <c r="DC194" s="181"/>
      <c r="DD194" s="181"/>
      <c r="DE194" s="181"/>
      <c r="DF194" s="181"/>
      <c r="DG194" s="181"/>
      <c r="DH194" s="181"/>
      <c r="DI194" s="181"/>
      <c r="DJ194" s="181"/>
      <c r="DK194" s="182"/>
      <c r="DL194" s="152"/>
      <c r="DM194" s="153"/>
      <c r="DN194" s="333"/>
      <c r="DO194" s="153"/>
      <c r="DP194" s="333"/>
      <c r="DQ194" s="153"/>
      <c r="DR194" s="333"/>
      <c r="DS194" s="153"/>
      <c r="DT194" s="333"/>
      <c r="DU194" s="334"/>
      <c r="DV194" s="174"/>
      <c r="DW194" s="160"/>
      <c r="DX194" s="161"/>
      <c r="DY194" s="161"/>
      <c r="DZ194" s="161"/>
      <c r="EA194" s="161"/>
      <c r="EB194" s="161"/>
      <c r="EC194" s="161"/>
      <c r="ED194" s="161"/>
      <c r="EE194" s="161"/>
      <c r="EF194" s="161"/>
      <c r="EG194" s="161"/>
      <c r="EH194" s="161"/>
      <c r="EI194" s="162"/>
      <c r="EJ194" s="167"/>
      <c r="EK194" s="168"/>
      <c r="EL194" s="176"/>
      <c r="EM194" s="180"/>
      <c r="EN194" s="181"/>
      <c r="EO194" s="181"/>
      <c r="EP194" s="181"/>
      <c r="EQ194" s="181"/>
      <c r="ER194" s="181"/>
      <c r="ES194" s="181"/>
      <c r="ET194" s="181"/>
      <c r="EU194" s="181"/>
      <c r="EV194" s="181"/>
      <c r="EW194" s="181"/>
      <c r="EX194" s="181"/>
      <c r="EY194" s="181"/>
      <c r="EZ194" s="181"/>
      <c r="FA194" s="182"/>
      <c r="FB194" s="152"/>
      <c r="FC194" s="153"/>
      <c r="FD194" s="333"/>
      <c r="FE194" s="153"/>
      <c r="FF194" s="333"/>
      <c r="FG194" s="153"/>
      <c r="FH194" s="333"/>
      <c r="FI194" s="153"/>
      <c r="FJ194" s="333"/>
      <c r="FK194" s="334"/>
      <c r="FL194" s="174"/>
      <c r="FM194" s="3"/>
    </row>
    <row r="195" spans="1:169" ht="11.25" customHeight="1" thickBot="1">
      <c r="A195" s="2"/>
      <c r="R195" s="42"/>
      <c r="S195" s="42"/>
      <c r="W195" s="42"/>
      <c r="AA195" s="42"/>
      <c r="AB195" s="42"/>
      <c r="AI195" s="42"/>
      <c r="AJ195" s="42"/>
      <c r="AN195" s="3"/>
      <c r="AO195" s="3"/>
      <c r="AP195" s="3"/>
      <c r="AQ195" s="129"/>
      <c r="AR195" s="129"/>
      <c r="AS195" s="129"/>
      <c r="AT195" s="129"/>
      <c r="AU195" s="129"/>
      <c r="AV195" s="129"/>
      <c r="AW195" s="129"/>
      <c r="AX195" s="129"/>
      <c r="AY195" s="129"/>
      <c r="AZ195" s="129"/>
      <c r="BA195" s="129"/>
      <c r="BB195" s="129"/>
      <c r="BC195" s="129"/>
      <c r="BD195" s="3"/>
      <c r="BE195" s="3"/>
      <c r="BF195" s="3"/>
      <c r="BG195" s="3"/>
      <c r="BH195" s="3"/>
      <c r="BI195" s="3"/>
      <c r="BJ195" s="3"/>
      <c r="BK195" s="3"/>
      <c r="BL195" s="3"/>
      <c r="BM195" s="3"/>
      <c r="BN195" s="3"/>
      <c r="BO195" s="3"/>
      <c r="BP195" s="3"/>
      <c r="BQ195" s="3"/>
      <c r="BR195" s="3"/>
      <c r="BS195" s="3"/>
      <c r="BT195" s="3"/>
      <c r="BU195" s="3"/>
      <c r="BV195" s="169" t="str">
        <f>IF(CF191&lt;&gt;"",IF(AND(AND(BV191&gt;-1,BV193&gt;-1),OR(BV191&gt;10,BV193&gt;10),ABS(BV191-BV193)&gt;1,IF(OR(BV191&gt;11,BV193&gt;11),ABS(BV191-BV193)=2,TRUE),BV191=INT(BV191),BV193=INT(BV193)),"","Error"),"")</f>
        <v/>
      </c>
      <c r="BW195" s="169"/>
      <c r="BX195" s="169" t="str">
        <f>IF(CF191&lt;&gt;"",IF(AND(AND(BX191&gt;-1,BX193&gt;-1),OR(BX191&gt;10,BX193&gt;10),ABS(BX191-BX193)&gt;1,IF(OR(BX191&gt;11,BX193&gt;11),ABS(BX191-BX193)=2,TRUE),BX191=INT(BX191),BX193=INT(BX193)),"","Error"),"")</f>
        <v/>
      </c>
      <c r="BY195" s="169"/>
      <c r="BZ195" s="169" t="str">
        <f>IF(CF191&lt;&gt;"",IF(AND(AND(BZ191&gt;-1,BZ193&gt;-1),OR(BZ191&gt;10,BZ193&gt;10),ABS(BZ191-BZ193)&gt;1,IF(OR(BZ191&gt;11,BZ193&gt;11),ABS(BZ191-BZ193)=2,TRUE),BZ191=INT(BZ191),BZ193=INT(BZ193)),"","Error"),"")</f>
        <v/>
      </c>
      <c r="CA195" s="169"/>
      <c r="CB195" s="169" t="str">
        <f>IF(AND(CF191&lt;&gt;"",CB191&lt;&gt;""),IF(AND(AND(CB191&gt;-1,CB193&gt;-1),OR(CB191&gt;10,CB193&gt;10),ABS(CB191-CB193)&gt;1,IF(OR(CB191&gt;11,CB193&gt;11),ABS(CB191-CB193)=2,TRUE),CB191=INT(CB191),CB193=INT(CB193)),"","Error"),"")</f>
        <v/>
      </c>
      <c r="CC195" s="169"/>
      <c r="CD195" s="169" t="str">
        <f>IF(AND(CF191&lt;&gt;"",CD191&lt;&gt;""),IF(AND(AND(CD191&gt;-1,CD193&gt;-1),OR(CD191&gt;10,CD193&gt;10),ABS(CD191-CD193)&gt;1,IF(OR(CD191&gt;11,CD193&gt;11),ABS(CD191-CD193)=2,TRUE),CD191=INT(CD191),CD193=INT(CD193)),"","Error"),"")</f>
        <v/>
      </c>
      <c r="CE195" s="169"/>
      <c r="CF195" s="3"/>
      <c r="CG195" s="129"/>
      <c r="CH195" s="129"/>
      <c r="CI195" s="129"/>
      <c r="CJ195" s="129"/>
      <c r="CK195" s="129"/>
      <c r="CL195" s="129"/>
      <c r="CM195" s="129"/>
      <c r="CN195" s="129"/>
      <c r="CO195" s="129"/>
      <c r="CP195" s="129"/>
      <c r="CQ195" s="129"/>
      <c r="CR195" s="129"/>
      <c r="CS195" s="129"/>
      <c r="CT195" s="3"/>
      <c r="CU195" s="3"/>
      <c r="CV195" s="3"/>
      <c r="CW195" s="3"/>
      <c r="CX195" s="3"/>
      <c r="CY195" s="3"/>
      <c r="CZ195" s="3"/>
      <c r="DA195" s="3"/>
      <c r="DB195" s="3"/>
      <c r="DC195" s="3"/>
      <c r="DD195" s="3"/>
      <c r="DE195" s="3"/>
      <c r="DF195" s="3"/>
      <c r="DG195" s="3"/>
      <c r="DH195" s="3"/>
      <c r="DI195" s="3"/>
      <c r="DJ195" s="3"/>
      <c r="DK195" s="3"/>
      <c r="DL195" s="169" t="str">
        <f>IF(DV191&lt;&gt;"",IF(AND(AND(DL191&gt;-1,DL193&gt;-1),OR(DL191&gt;10,DL193&gt;10),ABS(DL191-DL193)&gt;1,IF(OR(DL191&gt;11,DL193&gt;11),ABS(DL191-DL193)=2,TRUE),DL191=INT(DL191),DL193=INT(DL193)),"","Error"),"")</f>
        <v/>
      </c>
      <c r="DM195" s="169"/>
      <c r="DN195" s="169" t="str">
        <f>IF(DV191&lt;&gt;"",IF(AND(AND(DN191&gt;-1,DN193&gt;-1),OR(DN191&gt;10,DN193&gt;10),ABS(DN191-DN193)&gt;1,IF(OR(DN191&gt;11,DN193&gt;11),ABS(DN191-DN193)=2,TRUE),DN191=INT(DN191),DN193=INT(DN193)),"","Error"),"")</f>
        <v/>
      </c>
      <c r="DO195" s="169"/>
      <c r="DP195" s="169" t="str">
        <f>IF(DV191&lt;&gt;"",IF(AND(AND(DP191&gt;-1,DP193&gt;-1),OR(DP191&gt;10,DP193&gt;10),ABS(DP191-DP193)&gt;1,IF(OR(DP191&gt;11,DP193&gt;11),ABS(DP191-DP193)=2,TRUE),DP191=INT(DP191),DP193=INT(DP193)),"","Error"),"")</f>
        <v/>
      </c>
      <c r="DQ195" s="169"/>
      <c r="DR195" s="169" t="str">
        <f>IF(AND(DV191&lt;&gt;"",DR191&lt;&gt;""),IF(AND(AND(DR191&gt;-1,DR193&gt;-1),OR(DR191&gt;10,DR193&gt;10),ABS(DR191-DR193)&gt;1,IF(OR(DR191&gt;11,DR193&gt;11),ABS(DR191-DR193)=2,TRUE),DR191=INT(DR191),DR193=INT(DR193)),"","Error"),"")</f>
        <v/>
      </c>
      <c r="DS195" s="169"/>
      <c r="DT195" s="169" t="str">
        <f>IF(AND(DV191&lt;&gt;"",DT191&lt;&gt;""),IF(AND(AND(DT191&gt;-1,DT193&gt;-1),OR(DT191&gt;10,DT193&gt;10),ABS(DT191-DT193)&gt;1,IF(OR(DT191&gt;11,DT193&gt;11),ABS(DT191-DT193)=2,TRUE),DT191=INT(DT191),DT193=INT(DT193)),"","Error"),"")</f>
        <v/>
      </c>
      <c r="DU195" s="169"/>
      <c r="DV195" s="3"/>
      <c r="DW195" s="129"/>
      <c r="DX195" s="129"/>
      <c r="DY195" s="129"/>
      <c r="DZ195" s="129"/>
      <c r="EA195" s="129"/>
      <c r="EB195" s="129"/>
      <c r="EC195" s="129"/>
      <c r="ED195" s="129"/>
      <c r="EE195" s="129"/>
      <c r="EF195" s="129"/>
      <c r="EG195" s="129"/>
      <c r="EH195" s="129"/>
      <c r="EI195" s="129"/>
      <c r="EJ195" s="3"/>
      <c r="EK195" s="3"/>
      <c r="EL195" s="3"/>
      <c r="EM195" s="3"/>
      <c r="EN195" s="3"/>
      <c r="EO195" s="3"/>
      <c r="EP195" s="3"/>
      <c r="EQ195" s="3"/>
      <c r="ER195" s="3"/>
      <c r="ES195" s="3"/>
      <c r="ET195" s="3"/>
      <c r="EU195" s="3"/>
      <c r="EV195" s="3"/>
      <c r="EW195" s="3"/>
      <c r="EX195" s="3"/>
      <c r="EY195" s="3"/>
      <c r="EZ195" s="3"/>
      <c r="FA195" s="3"/>
      <c r="FB195" s="169" t="str">
        <f>IF(FL191&lt;&gt;"",IF(AND(AND(FB191&gt;-1,FB193&gt;-1),OR(FB191&gt;10,FB193&gt;10),ABS(FB191-FB193)&gt;1,IF(OR(FB191&gt;11,FB193&gt;11),ABS(FB191-FB193)=2,TRUE),FB191=INT(FB191),FB193=INT(FB193)),"","Error"),"")</f>
        <v/>
      </c>
      <c r="FC195" s="169"/>
      <c r="FD195" s="169" t="str">
        <f>IF(FL191&lt;&gt;"",IF(AND(AND(FD191&gt;-1,FD193&gt;-1),OR(FD191&gt;10,FD193&gt;10),ABS(FD191-FD193)&gt;1,IF(OR(FD191&gt;11,FD193&gt;11),ABS(FD191-FD193)=2,TRUE),FD191=INT(FD191),FD193=INT(FD193)),"","Error"),"")</f>
        <v/>
      </c>
      <c r="FE195" s="169"/>
      <c r="FF195" s="169" t="str">
        <f>IF(FL191&lt;&gt;"",IF(AND(AND(FF191&gt;-1,FF193&gt;-1),OR(FF191&gt;10,FF193&gt;10),ABS(FF191-FF193)&gt;1,IF(OR(FF191&gt;11,FF193&gt;11),ABS(FF191-FF193)=2,TRUE),FF191=INT(FF191),FF193=INT(FF193)),"","Error"),"")</f>
        <v/>
      </c>
      <c r="FG195" s="169"/>
      <c r="FH195" s="169" t="str">
        <f>IF(AND(FL191&lt;&gt;"",FH191&lt;&gt;""),IF(AND(AND(FH191&gt;-1,FH193&gt;-1),OR(FH191&gt;10,FH193&gt;10),ABS(FH191-FH193)&gt;1,IF(OR(FH191&gt;11,FH193&gt;11),ABS(FH191-FH193)=2,TRUE),FH191=INT(FH191),FH193=INT(FH193)),"","Error"),"")</f>
        <v/>
      </c>
      <c r="FI195" s="169"/>
      <c r="FJ195" s="169" t="str">
        <f>IF(AND(FL191&lt;&gt;"",FJ191&lt;&gt;""),IF(AND(AND(FJ191&gt;-1,FJ193&gt;-1),OR(FJ191&gt;10,FJ193&gt;10),ABS(FJ191-FJ193)&gt;1,IF(OR(FJ191&gt;11,FJ193&gt;11),ABS(FJ191-FJ193)=2,TRUE),FJ191=INT(FJ191),FJ193=INT(FJ193)),"","Error"),"")</f>
        <v/>
      </c>
      <c r="FK195" s="169"/>
      <c r="FL195" s="3"/>
      <c r="FM195" s="3"/>
    </row>
    <row r="196" spans="1:169" ht="11.25" customHeight="1">
      <c r="A196" s="259" t="s">
        <v>9</v>
      </c>
      <c r="B196" s="260"/>
      <c r="C196" s="260"/>
      <c r="D196" s="260"/>
      <c r="E196" s="260"/>
      <c r="F196" s="300" t="str">
        <f>Players!$C$1</f>
        <v>Enter Division Name</v>
      </c>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c r="AE196" s="301"/>
      <c r="AF196" s="301"/>
      <c r="AG196" s="301"/>
      <c r="AH196" s="302" t="s">
        <v>10</v>
      </c>
      <c r="AI196" s="303"/>
      <c r="AJ196" s="303"/>
      <c r="AK196" s="306" t="str">
        <f>Players!$G$1</f>
        <v>Enter Date</v>
      </c>
      <c r="AL196" s="307"/>
      <c r="AM196" s="307"/>
      <c r="AN196" s="307"/>
      <c r="AO196" s="308"/>
      <c r="AQ196" s="154" t="str">
        <f>CONCATENATE($A200," ",$D200,","," ",$F198)</f>
        <v>Group: 4, Women's Singles</v>
      </c>
      <c r="AR196" s="155"/>
      <c r="AS196" s="155"/>
      <c r="AT196" s="155"/>
      <c r="AU196" s="155"/>
      <c r="AV196" s="155"/>
      <c r="AW196" s="155"/>
      <c r="AX196" s="155"/>
      <c r="AY196" s="155"/>
      <c r="AZ196" s="155"/>
      <c r="BA196" s="155"/>
      <c r="BB196" s="155"/>
      <c r="BC196" s="156"/>
      <c r="BD196" s="163">
        <f>A217</f>
        <v>1</v>
      </c>
      <c r="BE196" s="164"/>
      <c r="BF196" s="183" t="str">
        <f>C217</f>
        <v>B</v>
      </c>
      <c r="BG196" s="185" t="str">
        <f>IF(VLOOKUP($BF196,$A202:$C214,3,FALSE)=0,"",CONCATENATE(VLOOKUP(VLOOKUP($BF196,$A202:$C214,3,FALSE),Players!$J:$N,4,FALSE)," ",VLOOKUP($BF196,$A202:$C214,3,FALSE)," ",IF(ISERROR(VLOOKUP(VLOOKUP($BF196,$A202:$C214,3,FALSE),Players!$J:$N,5,FALSE)),"()",CONCATENATE("(",VLOOKUP(VLOOKUP($BF196,$A202:$C214,3,FALSE),Players!$J:$N,5,FALSE),")"))))</f>
        <v/>
      </c>
      <c r="BH196" s="186"/>
      <c r="BI196" s="186"/>
      <c r="BJ196" s="186"/>
      <c r="BK196" s="186"/>
      <c r="BL196" s="186"/>
      <c r="BM196" s="186"/>
      <c r="BN196" s="186"/>
      <c r="BO196" s="186"/>
      <c r="BP196" s="186"/>
      <c r="BQ196" s="186"/>
      <c r="BR196" s="186"/>
      <c r="BS196" s="186"/>
      <c r="BT196" s="186"/>
      <c r="BU196" s="187"/>
      <c r="BV196" s="170" t="str">
        <f>IF(D217&lt;&gt;"",D217,"")</f>
        <v/>
      </c>
      <c r="BW196" s="171"/>
      <c r="BX196" s="335" t="str">
        <f>IF(F217&lt;&gt;"",F217,"")</f>
        <v/>
      </c>
      <c r="BY196" s="171"/>
      <c r="BZ196" s="335" t="str">
        <f>IF(H217&lt;&gt;"",H217,"")</f>
        <v/>
      </c>
      <c r="CA196" s="171"/>
      <c r="CB196" s="335" t="str">
        <f>IF(J217&lt;&gt;"",J217,"")</f>
        <v/>
      </c>
      <c r="CC196" s="171"/>
      <c r="CD196" s="335" t="str">
        <f>IF(L217&lt;&gt;"",L217,"")</f>
        <v/>
      </c>
      <c r="CE196" s="337"/>
      <c r="CF196" s="174" t="str">
        <f>IF($CD196=$CD198,IF($CB196=$CB198,IF($BZ196&lt;&gt;"",IF($BZ196&gt;$BZ198,"W","L"),""),IF($CB196&gt;$CB198,"W","L")),IF($CD196&gt;$CD198,"W","L"))</f>
        <v/>
      </c>
      <c r="CG196" s="154" t="str">
        <f>CONCATENATE($A200," ",$D200,","," ",$F198)</f>
        <v>Group: 4, Women's Singles</v>
      </c>
      <c r="CH196" s="155"/>
      <c r="CI196" s="155"/>
      <c r="CJ196" s="155"/>
      <c r="CK196" s="155"/>
      <c r="CL196" s="155"/>
      <c r="CM196" s="155"/>
      <c r="CN196" s="155"/>
      <c r="CO196" s="155"/>
      <c r="CP196" s="155"/>
      <c r="CQ196" s="155"/>
      <c r="CR196" s="155"/>
      <c r="CS196" s="156"/>
      <c r="CT196" s="163">
        <f>O217</f>
        <v>8</v>
      </c>
      <c r="CU196" s="164"/>
      <c r="CV196" s="183" t="str">
        <f>Q217</f>
        <v>D</v>
      </c>
      <c r="CW196" s="185" t="str">
        <f>IF(VLOOKUP($CV196,$A202:$C214,3,FALSE)=0,"",CONCATENATE(VLOOKUP(VLOOKUP($CV196,$A202:$C214,3,FALSE),Players!$J:$N,4,FALSE)," ",VLOOKUP($CV196,$A202:$C214,3,FALSE)," ",IF(ISERROR(VLOOKUP(VLOOKUP($CV196,$A202:$C214,3,FALSE),Players!$J:$N,5,FALSE)),"()",CONCATENATE("(",VLOOKUP(VLOOKUP($CV196,$A202:$C214,3,FALSE),Players!$J:$N,5,FALSE),")"))))</f>
        <v/>
      </c>
      <c r="CX196" s="186"/>
      <c r="CY196" s="186"/>
      <c r="CZ196" s="186"/>
      <c r="DA196" s="186"/>
      <c r="DB196" s="186"/>
      <c r="DC196" s="186"/>
      <c r="DD196" s="186"/>
      <c r="DE196" s="186"/>
      <c r="DF196" s="186"/>
      <c r="DG196" s="186"/>
      <c r="DH196" s="186"/>
      <c r="DI196" s="186"/>
      <c r="DJ196" s="186"/>
      <c r="DK196" s="187"/>
      <c r="DL196" s="170" t="str">
        <f>IF(R217&lt;&gt;"",R217,"")</f>
        <v/>
      </c>
      <c r="DM196" s="171"/>
      <c r="DN196" s="335" t="str">
        <f>IF(T217&lt;&gt;"",T217,"")</f>
        <v/>
      </c>
      <c r="DO196" s="171"/>
      <c r="DP196" s="335" t="str">
        <f>IF(V217&lt;&gt;"",V217,"")</f>
        <v/>
      </c>
      <c r="DQ196" s="171"/>
      <c r="DR196" s="335" t="str">
        <f>IF(X217&lt;&gt;"",X217,"")</f>
        <v/>
      </c>
      <c r="DS196" s="171"/>
      <c r="DT196" s="335" t="str">
        <f>IF(Z217&lt;&gt;"",Z217,"")</f>
        <v/>
      </c>
      <c r="DU196" s="337"/>
      <c r="DV196" s="174" t="str">
        <f>IF($DT196=$DT198,IF($DR196=$DR198,IF($DP196&lt;&gt;"",IF($DP196&gt;$DP198,"W","L"),""),IF($DR196&gt;$DR198,"W","L")),IF($DT196&gt;$DT198,"W","L"))</f>
        <v/>
      </c>
      <c r="DW196" s="154" t="str">
        <f>CONCATENATE($A200," ",$D200,","," ",$F198)</f>
        <v>Group: 4, Women's Singles</v>
      </c>
      <c r="DX196" s="155"/>
      <c r="DY196" s="155"/>
      <c r="DZ196" s="155"/>
      <c r="EA196" s="155"/>
      <c r="EB196" s="155"/>
      <c r="EC196" s="155"/>
      <c r="ED196" s="155"/>
      <c r="EE196" s="155"/>
      <c r="EF196" s="155"/>
      <c r="EG196" s="155"/>
      <c r="EH196" s="155"/>
      <c r="EI196" s="156"/>
      <c r="EJ196" s="163">
        <f>AC217</f>
        <v>15</v>
      </c>
      <c r="EK196" s="164"/>
      <c r="EL196" s="183" t="str">
        <f>AE217</f>
        <v>F</v>
      </c>
      <c r="EM196" s="185" t="str">
        <f>IF(VLOOKUP($EL196,$A202:$C214,3,FALSE)=0,"",CONCATENATE(VLOOKUP(VLOOKUP($EL196,$A202:$C214,3,FALSE),Players!$J:$N,4,FALSE)," ",VLOOKUP($EL196,$A202:$C214,3,FALSE)," ",IF(ISERROR(VLOOKUP(VLOOKUP($EL196,$A202:$C214,3,FALSE),Players!$J:$N,5,FALSE)),"()",CONCATENATE("(",VLOOKUP(VLOOKUP($EL196,$A202:$C214,3,FALSE),Players!$J:$N,5,FALSE),")"))))</f>
        <v/>
      </c>
      <c r="EN196" s="186"/>
      <c r="EO196" s="186"/>
      <c r="EP196" s="186"/>
      <c r="EQ196" s="186"/>
      <c r="ER196" s="186"/>
      <c r="ES196" s="186"/>
      <c r="ET196" s="186"/>
      <c r="EU196" s="186"/>
      <c r="EV196" s="186"/>
      <c r="EW196" s="186"/>
      <c r="EX196" s="186"/>
      <c r="EY196" s="186"/>
      <c r="EZ196" s="186"/>
      <c r="FA196" s="187"/>
      <c r="FB196" s="170" t="str">
        <f>IF(AF217&lt;&gt;"",AF217,"")</f>
        <v/>
      </c>
      <c r="FC196" s="171"/>
      <c r="FD196" s="335" t="str">
        <f>IF(AH217&lt;&gt;"",AH217,"")</f>
        <v/>
      </c>
      <c r="FE196" s="171"/>
      <c r="FF196" s="335" t="str">
        <f>IF(AJ217&lt;&gt;"",AJ217,"")</f>
        <v/>
      </c>
      <c r="FG196" s="171"/>
      <c r="FH196" s="335" t="str">
        <f>IF(AL217&lt;&gt;"",AL217,"")</f>
        <v/>
      </c>
      <c r="FI196" s="171"/>
      <c r="FJ196" s="335" t="str">
        <f>IF(AN217&lt;&gt;"",AN217,"")</f>
        <v/>
      </c>
      <c r="FK196" s="337"/>
      <c r="FL196" s="174" t="str">
        <f>IF($FJ196=$FJ198,IF($FH196=$FH198,IF($FF196&lt;&gt;"",IF($FF196&gt;$FF198,"W","L"),""),IF($FH196&gt;$FH198,"W","L")),IF($FJ196&gt;$FJ198,"W","L"))</f>
        <v/>
      </c>
    </row>
    <row r="197" spans="1:169" ht="11.25" customHeight="1">
      <c r="A197" s="261"/>
      <c r="B197" s="262"/>
      <c r="C197" s="262"/>
      <c r="D197" s="262"/>
      <c r="E197" s="26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304"/>
      <c r="AI197" s="305"/>
      <c r="AJ197" s="305"/>
      <c r="AK197" s="309"/>
      <c r="AL197" s="309"/>
      <c r="AM197" s="309"/>
      <c r="AN197" s="309"/>
      <c r="AO197" s="310"/>
      <c r="AQ197" s="157"/>
      <c r="AR197" s="158"/>
      <c r="AS197" s="158"/>
      <c r="AT197" s="158"/>
      <c r="AU197" s="158"/>
      <c r="AV197" s="158"/>
      <c r="AW197" s="158"/>
      <c r="AX197" s="158"/>
      <c r="AY197" s="158"/>
      <c r="AZ197" s="158"/>
      <c r="BA197" s="158"/>
      <c r="BB197" s="158"/>
      <c r="BC197" s="159"/>
      <c r="BD197" s="165"/>
      <c r="BE197" s="166"/>
      <c r="BF197" s="184"/>
      <c r="BG197" s="188"/>
      <c r="BH197" s="189"/>
      <c r="BI197" s="189"/>
      <c r="BJ197" s="189"/>
      <c r="BK197" s="189"/>
      <c r="BL197" s="189"/>
      <c r="BM197" s="189"/>
      <c r="BN197" s="189"/>
      <c r="BO197" s="189"/>
      <c r="BP197" s="189"/>
      <c r="BQ197" s="189"/>
      <c r="BR197" s="189"/>
      <c r="BS197" s="189"/>
      <c r="BT197" s="189"/>
      <c r="BU197" s="190"/>
      <c r="BV197" s="172"/>
      <c r="BW197" s="173"/>
      <c r="BX197" s="336"/>
      <c r="BY197" s="173"/>
      <c r="BZ197" s="336"/>
      <c r="CA197" s="173"/>
      <c r="CB197" s="336"/>
      <c r="CC197" s="173"/>
      <c r="CD197" s="336"/>
      <c r="CE197" s="338"/>
      <c r="CF197" s="174"/>
      <c r="CG197" s="157"/>
      <c r="CH197" s="158"/>
      <c r="CI197" s="158"/>
      <c r="CJ197" s="158"/>
      <c r="CK197" s="158"/>
      <c r="CL197" s="158"/>
      <c r="CM197" s="158"/>
      <c r="CN197" s="158"/>
      <c r="CO197" s="158"/>
      <c r="CP197" s="158"/>
      <c r="CQ197" s="158"/>
      <c r="CR197" s="158"/>
      <c r="CS197" s="159"/>
      <c r="CT197" s="165"/>
      <c r="CU197" s="166"/>
      <c r="CV197" s="184"/>
      <c r="CW197" s="188"/>
      <c r="CX197" s="189"/>
      <c r="CY197" s="189"/>
      <c r="CZ197" s="189"/>
      <c r="DA197" s="189"/>
      <c r="DB197" s="189"/>
      <c r="DC197" s="189"/>
      <c r="DD197" s="189"/>
      <c r="DE197" s="189"/>
      <c r="DF197" s="189"/>
      <c r="DG197" s="189"/>
      <c r="DH197" s="189"/>
      <c r="DI197" s="189"/>
      <c r="DJ197" s="189"/>
      <c r="DK197" s="190"/>
      <c r="DL197" s="172"/>
      <c r="DM197" s="173"/>
      <c r="DN197" s="336"/>
      <c r="DO197" s="173"/>
      <c r="DP197" s="336"/>
      <c r="DQ197" s="173"/>
      <c r="DR197" s="336"/>
      <c r="DS197" s="173"/>
      <c r="DT197" s="336"/>
      <c r="DU197" s="338"/>
      <c r="DV197" s="174"/>
      <c r="DW197" s="157"/>
      <c r="DX197" s="158"/>
      <c r="DY197" s="158"/>
      <c r="DZ197" s="158"/>
      <c r="EA197" s="158"/>
      <c r="EB197" s="158"/>
      <c r="EC197" s="158"/>
      <c r="ED197" s="158"/>
      <c r="EE197" s="158"/>
      <c r="EF197" s="158"/>
      <c r="EG197" s="158"/>
      <c r="EH197" s="158"/>
      <c r="EI197" s="159"/>
      <c r="EJ197" s="165"/>
      <c r="EK197" s="166"/>
      <c r="EL197" s="184"/>
      <c r="EM197" s="188"/>
      <c r="EN197" s="189"/>
      <c r="EO197" s="189"/>
      <c r="EP197" s="189"/>
      <c r="EQ197" s="189"/>
      <c r="ER197" s="189"/>
      <c r="ES197" s="189"/>
      <c r="ET197" s="189"/>
      <c r="EU197" s="189"/>
      <c r="EV197" s="189"/>
      <c r="EW197" s="189"/>
      <c r="EX197" s="189"/>
      <c r="EY197" s="189"/>
      <c r="EZ197" s="189"/>
      <c r="FA197" s="190"/>
      <c r="FB197" s="172"/>
      <c r="FC197" s="173"/>
      <c r="FD197" s="336"/>
      <c r="FE197" s="173"/>
      <c r="FF197" s="336"/>
      <c r="FG197" s="173"/>
      <c r="FH197" s="336"/>
      <c r="FI197" s="173"/>
      <c r="FJ197" s="336"/>
      <c r="FK197" s="338"/>
      <c r="FL197" s="174"/>
    </row>
    <row r="198" spans="1:169" ht="11.25" customHeight="1">
      <c r="A198" s="266" t="s">
        <v>11</v>
      </c>
      <c r="B198" s="267"/>
      <c r="C198" s="267"/>
      <c r="D198" s="277" t="s">
        <v>12</v>
      </c>
      <c r="E198" s="278"/>
      <c r="F198" s="280" t="str">
        <f>Players!$H$3</f>
        <v>Women's Singles</v>
      </c>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81"/>
      <c r="AE198" s="281"/>
      <c r="AF198" s="281"/>
      <c r="AG198" s="281"/>
      <c r="AH198" s="302" t="s">
        <v>13</v>
      </c>
      <c r="AI198" s="303"/>
      <c r="AJ198" s="303"/>
      <c r="AK198" s="328" t="s">
        <v>55</v>
      </c>
      <c r="AL198" s="328"/>
      <c r="AM198" s="328"/>
      <c r="AN198" s="328"/>
      <c r="AO198" s="329"/>
      <c r="AQ198" s="157"/>
      <c r="AR198" s="158"/>
      <c r="AS198" s="158"/>
      <c r="AT198" s="158"/>
      <c r="AU198" s="158"/>
      <c r="AV198" s="158"/>
      <c r="AW198" s="158"/>
      <c r="AX198" s="158"/>
      <c r="AY198" s="158"/>
      <c r="AZ198" s="158"/>
      <c r="BA198" s="158"/>
      <c r="BB198" s="158"/>
      <c r="BC198" s="159"/>
      <c r="BD198" s="165"/>
      <c r="BE198" s="166"/>
      <c r="BF198" s="175" t="str">
        <f>C219</f>
        <v>G</v>
      </c>
      <c r="BG198" s="177" t="str">
        <f>IF(VLOOKUP($BF198,$A202:$C214,3,FALSE)=0,"",CONCATENATE(VLOOKUP(VLOOKUP($BF198,$A202:$C214,3,FALSE),Players!$J:$N,4,FALSE)," ",VLOOKUP($BF198,$A202:$C214,3,FALSE)," ",IF(ISERROR(VLOOKUP(VLOOKUP($BF198,$A202:$C214,3,FALSE),Players!$J:$N,5,FALSE)),"()",CONCATENATE("(",VLOOKUP(VLOOKUP($BF198,$A202:$C214,3,FALSE),Players!$J:$N,5,FALSE),")"))))</f>
        <v/>
      </c>
      <c r="BH198" s="178"/>
      <c r="BI198" s="178"/>
      <c r="BJ198" s="178"/>
      <c r="BK198" s="178"/>
      <c r="BL198" s="178"/>
      <c r="BM198" s="178"/>
      <c r="BN198" s="178"/>
      <c r="BO198" s="178"/>
      <c r="BP198" s="178"/>
      <c r="BQ198" s="178"/>
      <c r="BR198" s="178"/>
      <c r="BS198" s="178"/>
      <c r="BT198" s="178"/>
      <c r="BU198" s="179"/>
      <c r="BV198" s="150" t="str">
        <f>IF(D219&lt;&gt;"",D219,"")</f>
        <v/>
      </c>
      <c r="BW198" s="151"/>
      <c r="BX198" s="288" t="str">
        <f>IF(F219&lt;&gt;"",F219,"")</f>
        <v/>
      </c>
      <c r="BY198" s="151"/>
      <c r="BZ198" s="288" t="str">
        <f>IF(H219&lt;&gt;"",H219,"")</f>
        <v/>
      </c>
      <c r="CA198" s="151"/>
      <c r="CB198" s="288" t="str">
        <f>IF(J219&lt;&gt;"",J219,"")</f>
        <v/>
      </c>
      <c r="CC198" s="151"/>
      <c r="CD198" s="288" t="str">
        <f>IF(L219&lt;&gt;"",L219,"")</f>
        <v/>
      </c>
      <c r="CE198" s="332"/>
      <c r="CF198" s="174" t="str">
        <f>IF($CF196&lt;&gt;"",IF(CF196="W","L","W"),"")</f>
        <v/>
      </c>
      <c r="CG198" s="157"/>
      <c r="CH198" s="158"/>
      <c r="CI198" s="158"/>
      <c r="CJ198" s="158"/>
      <c r="CK198" s="158"/>
      <c r="CL198" s="158"/>
      <c r="CM198" s="158"/>
      <c r="CN198" s="158"/>
      <c r="CO198" s="158"/>
      <c r="CP198" s="158"/>
      <c r="CQ198" s="158"/>
      <c r="CR198" s="158"/>
      <c r="CS198" s="159"/>
      <c r="CT198" s="165"/>
      <c r="CU198" s="166"/>
      <c r="CV198" s="175" t="str">
        <f>Q219</f>
        <v>F</v>
      </c>
      <c r="CW198" s="177" t="str">
        <f>IF(VLOOKUP($CV198,$A202:$C214,3,FALSE)=0,"",CONCATENATE(VLOOKUP(VLOOKUP($CV198,$A202:$C214,3,FALSE),Players!$J:$N,4,FALSE)," ",VLOOKUP($CV198,$A202:$C214,3,FALSE)," ",IF(ISERROR(VLOOKUP(VLOOKUP($CV198,$A202:$C214,3,FALSE),Players!$J:$N,5,FALSE)),"()",CONCATENATE("(",VLOOKUP(VLOOKUP($CV198,$A202:$C214,3,FALSE),Players!$J:$N,5,FALSE),")"))))</f>
        <v/>
      </c>
      <c r="CX198" s="178"/>
      <c r="CY198" s="178"/>
      <c r="CZ198" s="178"/>
      <c r="DA198" s="178"/>
      <c r="DB198" s="178"/>
      <c r="DC198" s="178"/>
      <c r="DD198" s="178"/>
      <c r="DE198" s="178"/>
      <c r="DF198" s="178"/>
      <c r="DG198" s="178"/>
      <c r="DH198" s="178"/>
      <c r="DI198" s="178"/>
      <c r="DJ198" s="178"/>
      <c r="DK198" s="179"/>
      <c r="DL198" s="150" t="str">
        <f>IF(R219&lt;&gt;"",R219,"")</f>
        <v/>
      </c>
      <c r="DM198" s="151"/>
      <c r="DN198" s="288" t="str">
        <f>IF(T219&lt;&gt;"",T219,"")</f>
        <v/>
      </c>
      <c r="DO198" s="151"/>
      <c r="DP198" s="288" t="str">
        <f>IF(V219&lt;&gt;"",V219,"")</f>
        <v/>
      </c>
      <c r="DQ198" s="151"/>
      <c r="DR198" s="288" t="str">
        <f>IF(X219&lt;&gt;"",X219,"")</f>
        <v/>
      </c>
      <c r="DS198" s="151"/>
      <c r="DT198" s="288" t="str">
        <f>IF(Z219&lt;&gt;"",Z219,"")</f>
        <v/>
      </c>
      <c r="DU198" s="332"/>
      <c r="DV198" s="174" t="str">
        <f>IF($DV196&lt;&gt;"",IF(DV196="W","L","W"),"")</f>
        <v/>
      </c>
      <c r="DW198" s="157"/>
      <c r="DX198" s="158"/>
      <c r="DY198" s="158"/>
      <c r="DZ198" s="158"/>
      <c r="EA198" s="158"/>
      <c r="EB198" s="158"/>
      <c r="EC198" s="158"/>
      <c r="ED198" s="158"/>
      <c r="EE198" s="158"/>
      <c r="EF198" s="158"/>
      <c r="EG198" s="158"/>
      <c r="EH198" s="158"/>
      <c r="EI198" s="159"/>
      <c r="EJ198" s="165"/>
      <c r="EK198" s="166"/>
      <c r="EL198" s="175" t="str">
        <f>AE219</f>
        <v>G</v>
      </c>
      <c r="EM198" s="177" t="str">
        <f>IF(VLOOKUP($EL198,$A202:$C214,3,FALSE)=0,"",CONCATENATE(VLOOKUP(VLOOKUP($EL198,$A202:$C214,3,FALSE),Players!$J:$N,4,FALSE)," ",VLOOKUP($EL198,$A202:$C214,3,FALSE)," ",IF(ISERROR(VLOOKUP(VLOOKUP($EL198,$A202:$C214,3,FALSE),Players!$J:$N,5,FALSE)),"()",CONCATENATE("(",VLOOKUP(VLOOKUP($EL198,$A202:$C214,3,FALSE),Players!$J:$N,5,FALSE),")"))))</f>
        <v/>
      </c>
      <c r="EN198" s="178"/>
      <c r="EO198" s="178"/>
      <c r="EP198" s="178"/>
      <c r="EQ198" s="178"/>
      <c r="ER198" s="178"/>
      <c r="ES198" s="178"/>
      <c r="ET198" s="178"/>
      <c r="EU198" s="178"/>
      <c r="EV198" s="178"/>
      <c r="EW198" s="178"/>
      <c r="EX198" s="178"/>
      <c r="EY198" s="178"/>
      <c r="EZ198" s="178"/>
      <c r="FA198" s="179"/>
      <c r="FB198" s="150" t="str">
        <f>IF(AF219&lt;&gt;"",AF219,"")</f>
        <v/>
      </c>
      <c r="FC198" s="151"/>
      <c r="FD198" s="288" t="str">
        <f>IF(AH219&lt;&gt;"",AH219,"")</f>
        <v/>
      </c>
      <c r="FE198" s="151"/>
      <c r="FF198" s="288" t="str">
        <f>IF(AJ219&lt;&gt;"",AJ219,"")</f>
        <v/>
      </c>
      <c r="FG198" s="151"/>
      <c r="FH198" s="288" t="str">
        <f>IF(AL219&lt;&gt;"",AL219,"")</f>
        <v/>
      </c>
      <c r="FI198" s="151"/>
      <c r="FJ198" s="288" t="str">
        <f>IF(AN219&lt;&gt;"",AN219,"")</f>
        <v/>
      </c>
      <c r="FK198" s="332"/>
      <c r="FL198" s="174" t="str">
        <f>IF($FL196&lt;&gt;"",IF(FL196="W","L","W"),"")</f>
        <v/>
      </c>
    </row>
    <row r="199" spans="1:169" ht="11.25" customHeight="1" thickBot="1">
      <c r="A199" s="275"/>
      <c r="B199" s="276"/>
      <c r="C199" s="276"/>
      <c r="D199" s="279"/>
      <c r="E199" s="279"/>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304"/>
      <c r="AI199" s="305"/>
      <c r="AJ199" s="305"/>
      <c r="AK199" s="330"/>
      <c r="AL199" s="330"/>
      <c r="AM199" s="330"/>
      <c r="AN199" s="330"/>
      <c r="AO199" s="331"/>
      <c r="AQ199" s="160"/>
      <c r="AR199" s="161"/>
      <c r="AS199" s="161"/>
      <c r="AT199" s="161"/>
      <c r="AU199" s="161"/>
      <c r="AV199" s="161"/>
      <c r="AW199" s="161"/>
      <c r="AX199" s="161"/>
      <c r="AY199" s="161"/>
      <c r="AZ199" s="161"/>
      <c r="BA199" s="161"/>
      <c r="BB199" s="161"/>
      <c r="BC199" s="162"/>
      <c r="BD199" s="167"/>
      <c r="BE199" s="168"/>
      <c r="BF199" s="176"/>
      <c r="BG199" s="180"/>
      <c r="BH199" s="181"/>
      <c r="BI199" s="181"/>
      <c r="BJ199" s="181"/>
      <c r="BK199" s="181"/>
      <c r="BL199" s="181"/>
      <c r="BM199" s="181"/>
      <c r="BN199" s="181"/>
      <c r="BO199" s="181"/>
      <c r="BP199" s="181"/>
      <c r="BQ199" s="181"/>
      <c r="BR199" s="181"/>
      <c r="BS199" s="181"/>
      <c r="BT199" s="181"/>
      <c r="BU199" s="182"/>
      <c r="BV199" s="152"/>
      <c r="BW199" s="153"/>
      <c r="BX199" s="333"/>
      <c r="BY199" s="153"/>
      <c r="BZ199" s="333"/>
      <c r="CA199" s="153"/>
      <c r="CB199" s="333"/>
      <c r="CC199" s="153"/>
      <c r="CD199" s="333"/>
      <c r="CE199" s="334"/>
      <c r="CF199" s="174"/>
      <c r="CG199" s="160"/>
      <c r="CH199" s="161"/>
      <c r="CI199" s="161"/>
      <c r="CJ199" s="161"/>
      <c r="CK199" s="161"/>
      <c r="CL199" s="161"/>
      <c r="CM199" s="161"/>
      <c r="CN199" s="161"/>
      <c r="CO199" s="161"/>
      <c r="CP199" s="161"/>
      <c r="CQ199" s="161"/>
      <c r="CR199" s="161"/>
      <c r="CS199" s="162"/>
      <c r="CT199" s="167"/>
      <c r="CU199" s="168"/>
      <c r="CV199" s="176"/>
      <c r="CW199" s="180"/>
      <c r="CX199" s="181"/>
      <c r="CY199" s="181"/>
      <c r="CZ199" s="181"/>
      <c r="DA199" s="181"/>
      <c r="DB199" s="181"/>
      <c r="DC199" s="181"/>
      <c r="DD199" s="181"/>
      <c r="DE199" s="181"/>
      <c r="DF199" s="181"/>
      <c r="DG199" s="181"/>
      <c r="DH199" s="181"/>
      <c r="DI199" s="181"/>
      <c r="DJ199" s="181"/>
      <c r="DK199" s="182"/>
      <c r="DL199" s="152"/>
      <c r="DM199" s="153"/>
      <c r="DN199" s="333"/>
      <c r="DO199" s="153"/>
      <c r="DP199" s="333"/>
      <c r="DQ199" s="153"/>
      <c r="DR199" s="333"/>
      <c r="DS199" s="153"/>
      <c r="DT199" s="333"/>
      <c r="DU199" s="334"/>
      <c r="DV199" s="174"/>
      <c r="DW199" s="160"/>
      <c r="DX199" s="161"/>
      <c r="DY199" s="161"/>
      <c r="DZ199" s="161"/>
      <c r="EA199" s="161"/>
      <c r="EB199" s="161"/>
      <c r="EC199" s="161"/>
      <c r="ED199" s="161"/>
      <c r="EE199" s="161"/>
      <c r="EF199" s="161"/>
      <c r="EG199" s="161"/>
      <c r="EH199" s="161"/>
      <c r="EI199" s="162"/>
      <c r="EJ199" s="167"/>
      <c r="EK199" s="168"/>
      <c r="EL199" s="176"/>
      <c r="EM199" s="180"/>
      <c r="EN199" s="181"/>
      <c r="EO199" s="181"/>
      <c r="EP199" s="181"/>
      <c r="EQ199" s="181"/>
      <c r="ER199" s="181"/>
      <c r="ES199" s="181"/>
      <c r="ET199" s="181"/>
      <c r="EU199" s="181"/>
      <c r="EV199" s="181"/>
      <c r="EW199" s="181"/>
      <c r="EX199" s="181"/>
      <c r="EY199" s="181"/>
      <c r="EZ199" s="181"/>
      <c r="FA199" s="182"/>
      <c r="FB199" s="152"/>
      <c r="FC199" s="153"/>
      <c r="FD199" s="333"/>
      <c r="FE199" s="153"/>
      <c r="FF199" s="333"/>
      <c r="FG199" s="153"/>
      <c r="FH199" s="333"/>
      <c r="FI199" s="153"/>
      <c r="FJ199" s="333"/>
      <c r="FK199" s="334"/>
      <c r="FL199" s="174"/>
    </row>
    <row r="200" spans="1:169" ht="11.25" customHeight="1">
      <c r="A200" s="259" t="s">
        <v>15</v>
      </c>
      <c r="B200" s="260"/>
      <c r="C200" s="260"/>
      <c r="D200" s="264">
        <v>4</v>
      </c>
      <c r="E200" s="264"/>
      <c r="F200" s="266" t="s">
        <v>16</v>
      </c>
      <c r="G200" s="267"/>
      <c r="H200" s="267"/>
      <c r="I200" s="283"/>
      <c r="J200" s="284"/>
      <c r="K200" s="284"/>
      <c r="L200" s="284"/>
      <c r="M200" s="284"/>
      <c r="N200" s="264"/>
      <c r="O200" s="264"/>
      <c r="P200" s="264"/>
      <c r="Q200" s="264"/>
      <c r="R200" s="264"/>
      <c r="S200" s="264"/>
      <c r="T200" s="264"/>
      <c r="U200" s="264"/>
      <c r="V200" s="264"/>
      <c r="W200" s="325"/>
      <c r="X200" s="150" t="s">
        <v>17</v>
      </c>
      <c r="Y200" s="270"/>
      <c r="Z200" s="288" t="s">
        <v>18</v>
      </c>
      <c r="AA200" s="270"/>
      <c r="AB200" s="288" t="s">
        <v>19</v>
      </c>
      <c r="AC200" s="270"/>
      <c r="AD200" s="288" t="s">
        <v>20</v>
      </c>
      <c r="AE200" s="270"/>
      <c r="AF200" s="288" t="s">
        <v>43</v>
      </c>
      <c r="AG200" s="270"/>
      <c r="AH200" s="288" t="s">
        <v>52</v>
      </c>
      <c r="AI200" s="270"/>
      <c r="AJ200" s="288" t="s">
        <v>60</v>
      </c>
      <c r="AK200" s="368"/>
      <c r="AL200" s="292" t="s">
        <v>21</v>
      </c>
      <c r="AM200" s="293"/>
      <c r="AN200" s="296" t="s">
        <v>22</v>
      </c>
      <c r="AO200" s="297"/>
      <c r="AQ200" s="126"/>
      <c r="AR200" s="126"/>
      <c r="AS200" s="126"/>
      <c r="AT200" s="126"/>
      <c r="AU200" s="126"/>
      <c r="AV200" s="126"/>
      <c r="AW200" s="126"/>
      <c r="AX200" s="126"/>
      <c r="AY200" s="126"/>
      <c r="AZ200" s="126"/>
      <c r="BA200" s="126"/>
      <c r="BB200" s="126"/>
      <c r="BC200" s="126"/>
      <c r="BV200" s="169" t="str">
        <f>IF(CF196&lt;&gt;"",IF(AND(AND(BV196&gt;-1,BV198&gt;-1),OR(BV196&gt;10,BV198&gt;10),ABS(BV196-BV198)&gt;1,IF(OR(BV196&gt;11,BV198&gt;11),ABS(BV196-BV198)=2,TRUE),BV196=INT(BV196),BV198=INT(BV198)),"","Error"),"")</f>
        <v/>
      </c>
      <c r="BW200" s="169"/>
      <c r="BX200" s="169" t="str">
        <f>IF(CF196&lt;&gt;"",IF(AND(AND(BX196&gt;-1,BX198&gt;-1),OR(BX196&gt;10,BX198&gt;10),ABS(BX196-BX198)&gt;1,IF(OR(BX196&gt;11,BX198&gt;11),ABS(BX196-BX198)=2,TRUE),BX196=INT(BX196),BX198=INT(BX198)),"","Error"),"")</f>
        <v/>
      </c>
      <c r="BY200" s="169"/>
      <c r="BZ200" s="169" t="str">
        <f>IF(CF196&lt;&gt;"",IF(AND(AND(BZ196&gt;-1,BZ198&gt;-1),OR(BZ196&gt;10,BZ198&gt;10),ABS(BZ196-BZ198)&gt;1,IF(OR(BZ196&gt;11,BZ198&gt;11),ABS(BZ196-BZ198)=2,TRUE),BZ196=INT(BZ196),BZ198=INT(BZ198)),"","Error"),"")</f>
        <v/>
      </c>
      <c r="CA200" s="169"/>
      <c r="CB200" s="169" t="str">
        <f>IF(AND(CF196&lt;&gt;"",CB196&lt;&gt;""),IF(AND(AND(CB196&gt;-1,CB198&gt;-1),OR(CB196&gt;10,CB198&gt;10),ABS(CB196-CB198)&gt;1,IF(OR(CB196&gt;11,CB198&gt;11),ABS(CB196-CB198)=2,TRUE),CB196=INT(CB196),CB198=INT(CB198)),"","Error"),"")</f>
        <v/>
      </c>
      <c r="CC200" s="169"/>
      <c r="CD200" s="169" t="str">
        <f>IF(AND(CF196&lt;&gt;"",CD196&lt;&gt;""),IF(AND(AND(CD196&gt;-1,CD198&gt;-1),OR(CD196&gt;10,CD198&gt;10),ABS(CD196-CD198)&gt;1,IF(OR(CD196&gt;11,CD198&gt;11),ABS(CD196-CD198)=2,TRUE),CD196=INT(CD196),CD198=INT(CD198)),"","Error"),"")</f>
        <v/>
      </c>
      <c r="CE200" s="169"/>
      <c r="CG200" s="126"/>
      <c r="CH200" s="126"/>
      <c r="CI200" s="126"/>
      <c r="CJ200" s="126"/>
      <c r="CK200" s="126"/>
      <c r="CL200" s="126"/>
      <c r="CM200" s="126"/>
      <c r="CN200" s="126"/>
      <c r="CO200" s="126"/>
      <c r="CP200" s="126"/>
      <c r="CQ200" s="126"/>
      <c r="CR200" s="126"/>
      <c r="CS200" s="126"/>
      <c r="DL200" s="169" t="str">
        <f>IF(DV196&lt;&gt;"",IF(AND(AND(DL196&gt;-1,DL198&gt;-1),OR(DL196&gt;10,DL198&gt;10),ABS(DL196-DL198)&gt;1,IF(OR(DL196&gt;11,DL198&gt;11),ABS(DL196-DL198)=2,TRUE),DL196=INT(DL196),DL198=INT(DL198)),"","Error"),"")</f>
        <v/>
      </c>
      <c r="DM200" s="169"/>
      <c r="DN200" s="169" t="str">
        <f>IF(DV196&lt;&gt;"",IF(AND(AND(DN196&gt;-1,DN198&gt;-1),OR(DN196&gt;10,DN198&gt;10),ABS(DN196-DN198)&gt;1,IF(OR(DN196&gt;11,DN198&gt;11),ABS(DN196-DN198)=2,TRUE),DN196=INT(DN196),DN198=INT(DN198)),"","Error"),"")</f>
        <v/>
      </c>
      <c r="DO200" s="169"/>
      <c r="DP200" s="169" t="str">
        <f>IF(DV196&lt;&gt;"",IF(AND(AND(DP196&gt;-1,DP198&gt;-1),OR(DP196&gt;10,DP198&gt;10),ABS(DP196-DP198)&gt;1,IF(OR(DP196&gt;11,DP198&gt;11),ABS(DP196-DP198)=2,TRUE),DP196=INT(DP196),DP198=INT(DP198)),"","Error"),"")</f>
        <v/>
      </c>
      <c r="DQ200" s="169"/>
      <c r="DR200" s="169" t="str">
        <f>IF(AND(DV196&lt;&gt;"",DR196&lt;&gt;""),IF(AND(AND(DR196&gt;-1,DR198&gt;-1),OR(DR196&gt;10,DR198&gt;10),ABS(DR196-DR198)&gt;1,IF(OR(DR196&gt;11,DR198&gt;11),ABS(DR196-DR198)=2,TRUE),DR196=INT(DR196),DR198=INT(DR198)),"","Error"),"")</f>
        <v/>
      </c>
      <c r="DS200" s="169"/>
      <c r="DT200" s="169" t="str">
        <f>IF(AND(DV196&lt;&gt;"",DT196&lt;&gt;""),IF(AND(AND(DT196&gt;-1,DT198&gt;-1),OR(DT196&gt;10,DT198&gt;10),ABS(DT196-DT198)&gt;1,IF(OR(DT196&gt;11,DT198&gt;11),ABS(DT196-DT198)=2,TRUE),DT196=INT(DT196),DT198=INT(DT198)),"","Error"),"")</f>
        <v/>
      </c>
      <c r="DU200" s="169"/>
      <c r="DW200" s="126"/>
      <c r="DX200" s="126"/>
      <c r="DY200" s="126"/>
      <c r="DZ200" s="126"/>
      <c r="EA200" s="126"/>
      <c r="EB200" s="126"/>
      <c r="EC200" s="126"/>
      <c r="ED200" s="126"/>
      <c r="EE200" s="126"/>
      <c r="EF200" s="126"/>
      <c r="EG200" s="126"/>
      <c r="EH200" s="126"/>
      <c r="EI200" s="126"/>
      <c r="FB200" s="169" t="str">
        <f>IF(FL196&lt;&gt;"",IF(AND(AND(FB196&gt;-1,FB198&gt;-1),OR(FB196&gt;10,FB198&gt;10),ABS(FB196-FB198)&gt;1,IF(OR(FB196&gt;11,FB198&gt;11),ABS(FB196-FB198)=2,TRUE),FB196=INT(FB196),FB198=INT(FB198)),"","Error"),"")</f>
        <v/>
      </c>
      <c r="FC200" s="169"/>
      <c r="FD200" s="169" t="str">
        <f>IF(FL196&lt;&gt;"",IF(AND(AND(FD196&gt;-1,FD198&gt;-1),OR(FD196&gt;10,FD198&gt;10),ABS(FD196-FD198)&gt;1,IF(OR(FD196&gt;11,FD198&gt;11),ABS(FD196-FD198)=2,TRUE),FD196=INT(FD196),FD198=INT(FD198)),"","Error"),"")</f>
        <v/>
      </c>
      <c r="FE200" s="169"/>
      <c r="FF200" s="169" t="str">
        <f>IF(FL196&lt;&gt;"",IF(AND(AND(FF196&gt;-1,FF198&gt;-1),OR(FF196&gt;10,FF198&gt;10),ABS(FF196-FF198)&gt;1,IF(OR(FF196&gt;11,FF198&gt;11),ABS(FF196-FF198)=2,TRUE),FF196=INT(FF196),FF198=INT(FF198)),"","Error"),"")</f>
        <v/>
      </c>
      <c r="FG200" s="169"/>
      <c r="FH200" s="169" t="str">
        <f>IF(AND(FL196&lt;&gt;"",FH196&lt;&gt;""),IF(AND(AND(FH196&gt;-1,FH198&gt;-1),OR(FH196&gt;10,FH198&gt;10),ABS(FH196-FH198)&gt;1,IF(OR(FH196&gt;11,FH198&gt;11),ABS(FH196-FH198)=2,TRUE),FH196=INT(FH196),FH198=INT(FH198)),"","Error"),"")</f>
        <v/>
      </c>
      <c r="FI200" s="169"/>
      <c r="FJ200" s="169" t="str">
        <f>IF(AND(FL196&lt;&gt;"",FJ196&lt;&gt;""),IF(AND(AND(FJ196&gt;-1,FJ198&gt;-1),OR(FJ196&gt;10,FJ198&gt;10),ABS(FJ196-FJ198)&gt;1,IF(OR(FJ196&gt;11,FJ198&gt;11),ABS(FJ196-FJ198)=2,TRUE),FJ196=INT(FJ196),FJ198=INT(FJ198)),"","Error"),"")</f>
        <v/>
      </c>
      <c r="FK200" s="169"/>
    </row>
    <row r="201" spans="1:169" ht="11.25" customHeight="1" thickBot="1">
      <c r="A201" s="261"/>
      <c r="B201" s="262"/>
      <c r="C201" s="262"/>
      <c r="D201" s="326"/>
      <c r="E201" s="326"/>
      <c r="F201" s="275"/>
      <c r="G201" s="276"/>
      <c r="H201" s="276"/>
      <c r="I201" s="286"/>
      <c r="J201" s="286"/>
      <c r="K201" s="286"/>
      <c r="L201" s="286"/>
      <c r="M201" s="286"/>
      <c r="N201" s="326"/>
      <c r="O201" s="326"/>
      <c r="P201" s="326"/>
      <c r="Q201" s="326"/>
      <c r="R201" s="326"/>
      <c r="S201" s="326"/>
      <c r="T201" s="326"/>
      <c r="U201" s="326"/>
      <c r="V201" s="326"/>
      <c r="W201" s="327"/>
      <c r="X201" s="194"/>
      <c r="Y201" s="195"/>
      <c r="Z201" s="289"/>
      <c r="AA201" s="195"/>
      <c r="AB201" s="289"/>
      <c r="AC201" s="195"/>
      <c r="AD201" s="289"/>
      <c r="AE201" s="195"/>
      <c r="AF201" s="289"/>
      <c r="AG201" s="195"/>
      <c r="AH201" s="289"/>
      <c r="AI201" s="195"/>
      <c r="AJ201" s="289"/>
      <c r="AK201" s="369"/>
      <c r="AL201" s="294"/>
      <c r="AM201" s="295"/>
      <c r="AN201" s="298"/>
      <c r="AO201" s="299"/>
      <c r="AQ201" s="126"/>
      <c r="AR201" s="126"/>
      <c r="AS201" s="126"/>
      <c r="AT201" s="126"/>
      <c r="AU201" s="126"/>
      <c r="AV201" s="126"/>
      <c r="AW201" s="126"/>
      <c r="AX201" s="126"/>
      <c r="AY201" s="126"/>
      <c r="AZ201" s="126"/>
      <c r="BA201" s="126"/>
      <c r="BB201" s="126"/>
      <c r="BC201" s="126"/>
      <c r="CG201" s="126"/>
      <c r="CH201" s="126"/>
      <c r="CI201" s="126"/>
      <c r="CJ201" s="126"/>
      <c r="CK201" s="126"/>
      <c r="CL201" s="126"/>
      <c r="CM201" s="126"/>
      <c r="CN201" s="126"/>
      <c r="CO201" s="126"/>
      <c r="CP201" s="126"/>
      <c r="CQ201" s="126"/>
      <c r="CR201" s="126"/>
      <c r="CS201" s="126"/>
      <c r="DW201" s="126"/>
      <c r="DX201" s="126"/>
      <c r="DY201" s="126"/>
      <c r="DZ201" s="126"/>
      <c r="EA201" s="126"/>
      <c r="EB201" s="126"/>
      <c r="EC201" s="126"/>
      <c r="ED201" s="126"/>
      <c r="EE201" s="126"/>
      <c r="EF201" s="126"/>
      <c r="EG201" s="126"/>
      <c r="EH201" s="126"/>
      <c r="EI201" s="126"/>
    </row>
    <row r="202" spans="1:169" ht="11.25" customHeight="1">
      <c r="A202" s="210" t="str">
        <f>X200</f>
        <v>A</v>
      </c>
      <c r="B202" s="211"/>
      <c r="C202" s="357"/>
      <c r="D202" s="343"/>
      <c r="E202" s="343"/>
      <c r="F202" s="343"/>
      <c r="G202" s="343"/>
      <c r="H202" s="343"/>
      <c r="I202" s="343"/>
      <c r="J202" s="343"/>
      <c r="K202" s="343"/>
      <c r="L202" s="343"/>
      <c r="M202" s="215"/>
      <c r="N202" s="215"/>
      <c r="O202" s="215"/>
      <c r="P202" s="343"/>
      <c r="Q202" s="343"/>
      <c r="R202" s="343"/>
      <c r="S202" s="343"/>
      <c r="T202" s="343"/>
      <c r="U202" s="343"/>
      <c r="V202" s="343"/>
      <c r="W202" s="344"/>
      <c r="X202" s="365"/>
      <c r="Y202" s="366"/>
      <c r="Z202" s="252" t="str">
        <f>IF($D198="1P",IF(AN233=AN235,IF(AL233=AL235,IF(AJ233&lt;&gt;"",IF(AJ233&gt;AJ235,"W","L"),""),IF(AL233&gt;AL235,"W","L")),IF(AN233&gt;AN235,"W","L")),IF(AN221=AN223,IF(AL221=AL223,IF(AJ221&lt;&gt;"",IF(AJ221&gt;AJ223,"W","L"),""),IF(AL221&gt;AL223,"W","L")),IF(AN221&gt;AN223,"W","L")))</f>
        <v/>
      </c>
      <c r="AA202" s="253"/>
      <c r="AB202" s="252" t="str">
        <f>IF($D198="1P",IF(AN221=AN223,IF(AL221=AL223,IF(AJ221&lt;&gt;"",IF(AJ221&gt;AJ223,"W","L"),""),IF(AL221&gt;AL223,"W","L")),IF(AN221&gt;AN223,"W","L")),IF(Z237=Z239,IF(X237=X239,IF(V237&lt;&gt;"",IF(V237&gt;V239,"W","L"),""),IF(X237&gt;X239,"W","L")),IF(Z237&gt;Z239,"W","L")))</f>
        <v/>
      </c>
      <c r="AC202" s="253"/>
      <c r="AD202" s="252" t="str">
        <f>IF($D198="1P",IF(Z237=Z239,IF(X237=X239,IF(V237&lt;&gt;"",IF(V237&gt;V239,"W","L"),""),IF(X237&gt;X239,"W","L")),IF(Z237&gt;Z239,"W","L")),IF(Z225=Z227,IF(X225=X227,IF(V225&lt;&gt;"",IF(V225&gt;V227,"W","L"),""),IF(X225&gt;X227,"W","L")),IF(Z225&gt;Z227,"W","L")))</f>
        <v/>
      </c>
      <c r="AE202" s="253"/>
      <c r="AF202" s="252" t="str">
        <f>IF($D198="1P",IF(Z225=Z227,IF(X225=X227,IF(V225&lt;&gt;"",IF(V225&gt;V227,"W","L"),""),IF(X225&gt;X227,"W","L")),IF(Z225&gt;Z227,"W","L")),IF(L241=L243,IF(J241=J243,IF(H241&lt;&gt;"",IF(H241&gt;H243,"W","L"),""),IF(J241&gt;J568,"W","L")),IF(L241&gt;L243,"W","L")))</f>
        <v/>
      </c>
      <c r="AG202" s="253"/>
      <c r="AH202" s="252" t="str">
        <f>IF($D198="1P",IF(L241=L243,IF(J241=J243,IF(H241&lt;&gt;"",IF(H241&gt;H243,"W","L"),""),IF(J241&gt;J243,"W","L")),IF(L241&gt;L243,"W","L")),IF(AN233=AN235,IF(AL233=AL235,IF(AJ233&lt;&gt;"",IF(AJ233&gt;AJ235,"W","L"),""),IF(AL233&gt;AL235,"W","L")),IF(AN233&gt;AN235,"W","L")))</f>
        <v/>
      </c>
      <c r="AI202" s="253"/>
      <c r="AJ202" s="252" t="str">
        <f>IF($D198="1P",IF(L229=L231,IF(J229=J231,IF(H229&lt;&gt;"",IF(H229&gt;H231,"W","L"),""),IF(J229&gt;J231,"W","L")),IF(L229&gt;L231,"W","L")),IF(L229=L231,IF(J229=J231,IF(H229&lt;&gt;"",IF(H229&gt;H231,"W","L"),""),IF(J229&gt;J231,"W","L")),IF(L229&gt;L231,"W","L")))</f>
        <v/>
      </c>
      <c r="AK202" s="253"/>
      <c r="AL202" s="254" t="str">
        <f>IF(OR(COUNTIF(X202:AJ202,"W"),COUNTIF(X202:AJ202,"L")),COUNTIF(X202:AJ202,"W")*2+COUNTIF(X202:AJ202,"L"),"")</f>
        <v/>
      </c>
      <c r="AM202" s="255"/>
      <c r="AN202" s="256" t="str">
        <f>IF(AL202&lt;&gt;"",RANK(AL202,AL202:AL214,0),"")</f>
        <v/>
      </c>
      <c r="AO202" s="257"/>
      <c r="AQ202" s="127"/>
      <c r="AR202" s="127"/>
      <c r="AS202" s="127"/>
      <c r="AT202" s="127"/>
      <c r="AU202" s="127"/>
      <c r="AV202" s="127"/>
      <c r="AW202" s="127"/>
      <c r="AX202" s="127"/>
      <c r="AY202" s="127"/>
      <c r="AZ202" s="127"/>
      <c r="BA202" s="127"/>
      <c r="BB202" s="127"/>
      <c r="BC202" s="127"/>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127"/>
      <c r="CH202" s="127"/>
      <c r="CI202" s="127"/>
      <c r="CJ202" s="127"/>
      <c r="CK202" s="127"/>
      <c r="CL202" s="127"/>
      <c r="CM202" s="127"/>
      <c r="CN202" s="127"/>
      <c r="CO202" s="127"/>
      <c r="CP202" s="127"/>
      <c r="CQ202" s="127"/>
      <c r="CR202" s="127"/>
      <c r="CS202" s="127"/>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W202" s="127"/>
      <c r="DX202" s="127"/>
      <c r="DY202" s="127"/>
      <c r="DZ202" s="127"/>
      <c r="EA202" s="127"/>
      <c r="EB202" s="127"/>
      <c r="EC202" s="127"/>
      <c r="ED202" s="127"/>
      <c r="EE202" s="127"/>
      <c r="EF202" s="127"/>
      <c r="EG202" s="127"/>
      <c r="EH202" s="127"/>
      <c r="EI202" s="127"/>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row>
    <row r="203" spans="1:169" ht="11.25" customHeight="1">
      <c r="A203" s="212"/>
      <c r="B203" s="213"/>
      <c r="C203" s="218"/>
      <c r="D203" s="218"/>
      <c r="E203" s="218"/>
      <c r="F203" s="218"/>
      <c r="G203" s="218"/>
      <c r="H203" s="218"/>
      <c r="I203" s="218"/>
      <c r="J203" s="218"/>
      <c r="K203" s="218"/>
      <c r="L203" s="218"/>
      <c r="M203" s="218"/>
      <c r="N203" s="218"/>
      <c r="O203" s="218"/>
      <c r="P203" s="218"/>
      <c r="Q203" s="218"/>
      <c r="R203" s="218"/>
      <c r="S203" s="218"/>
      <c r="T203" s="218"/>
      <c r="U203" s="218"/>
      <c r="V203" s="218"/>
      <c r="W203" s="219"/>
      <c r="X203" s="367"/>
      <c r="Y203" s="364"/>
      <c r="Z203" s="234"/>
      <c r="AA203" s="233"/>
      <c r="AB203" s="224"/>
      <c r="AC203" s="225"/>
      <c r="AD203" s="234"/>
      <c r="AE203" s="233"/>
      <c r="AF203" s="234"/>
      <c r="AG203" s="233"/>
      <c r="AH203" s="234"/>
      <c r="AI203" s="233"/>
      <c r="AJ203" s="234"/>
      <c r="AK203" s="233"/>
      <c r="AL203" s="241"/>
      <c r="AM203" s="240"/>
      <c r="AN203" s="258"/>
      <c r="AO203" s="243"/>
      <c r="AQ203" s="128"/>
      <c r="AR203" s="128"/>
      <c r="AS203" s="128"/>
      <c r="AT203" s="128"/>
      <c r="AU203" s="128"/>
      <c r="AV203" s="128"/>
      <c r="AW203" s="128"/>
      <c r="AX203" s="128"/>
      <c r="AY203" s="128"/>
      <c r="AZ203" s="128"/>
      <c r="BA203" s="128"/>
      <c r="BB203" s="128"/>
      <c r="BC203" s="128"/>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128"/>
      <c r="CH203" s="128"/>
      <c r="CI203" s="128"/>
      <c r="CJ203" s="128"/>
      <c r="CK203" s="128"/>
      <c r="CL203" s="128"/>
      <c r="CM203" s="128"/>
      <c r="CN203" s="128"/>
      <c r="CO203" s="128"/>
      <c r="CP203" s="128"/>
      <c r="CQ203" s="128"/>
      <c r="CR203" s="128"/>
      <c r="CS203" s="128"/>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W203" s="128"/>
      <c r="DX203" s="128"/>
      <c r="DY203" s="128"/>
      <c r="DZ203" s="128"/>
      <c r="EA203" s="128"/>
      <c r="EB203" s="128"/>
      <c r="EC203" s="128"/>
      <c r="ED203" s="128"/>
      <c r="EE203" s="128"/>
      <c r="EF203" s="128"/>
      <c r="EG203" s="128"/>
      <c r="EH203" s="128"/>
      <c r="EI203" s="128"/>
      <c r="EJ203" s="41"/>
      <c r="EK203" s="41"/>
      <c r="EL203" s="41"/>
      <c r="EM203" s="41"/>
      <c r="EN203" s="41"/>
      <c r="EO203" s="41"/>
      <c r="EP203" s="41"/>
      <c r="EQ203" s="41"/>
      <c r="ER203" s="41"/>
      <c r="ES203" s="41"/>
      <c r="ET203" s="41"/>
      <c r="EU203" s="41"/>
      <c r="EV203" s="41"/>
      <c r="EW203" s="41"/>
      <c r="EX203" s="41"/>
      <c r="EY203" s="41"/>
      <c r="EZ203" s="41"/>
      <c r="FA203" s="41"/>
      <c r="FB203" s="41"/>
      <c r="FC203" s="41"/>
      <c r="FD203" s="41"/>
      <c r="FE203" s="41"/>
      <c r="FF203" s="41"/>
      <c r="FG203" s="41"/>
      <c r="FH203" s="41"/>
      <c r="FI203" s="41"/>
      <c r="FJ203" s="41"/>
      <c r="FK203" s="41"/>
    </row>
    <row r="204" spans="1:169" ht="11.25" customHeight="1">
      <c r="A204" s="210" t="str">
        <f>Z200</f>
        <v>B</v>
      </c>
      <c r="B204" s="211"/>
      <c r="C204" s="357"/>
      <c r="D204" s="343"/>
      <c r="E204" s="343"/>
      <c r="F204" s="343"/>
      <c r="G204" s="343"/>
      <c r="H204" s="343"/>
      <c r="I204" s="343"/>
      <c r="J204" s="343"/>
      <c r="K204" s="343"/>
      <c r="L204" s="343"/>
      <c r="M204" s="215"/>
      <c r="N204" s="215"/>
      <c r="O204" s="215"/>
      <c r="P204" s="343"/>
      <c r="Q204" s="343"/>
      <c r="R204" s="343"/>
      <c r="S204" s="343"/>
      <c r="T204" s="343"/>
      <c r="U204" s="343"/>
      <c r="V204" s="343"/>
      <c r="W204" s="344"/>
      <c r="X204" s="220" t="str">
        <f>IF(Z202&lt;&gt;"",IF(Z202="W","L","W"),"")</f>
        <v/>
      </c>
      <c r="Y204" s="221"/>
      <c r="Z204" s="228"/>
      <c r="AA204" s="362"/>
      <c r="AB204" s="227" t="str">
        <f>IF($D198="1P",IF(Z221=Z223,IF(X221=X223,IF(V221&lt;&gt;"",IF(V221&gt;V223,"W","L"),""),IF(X221&gt;X223,"W","L")),IF(Z221&gt;Z223,"W","L")),IF(AN241=AN243,IF(AL241=AL243,IF(AJ241&lt;&gt;"",IF(AJ241&gt;AJ243,"W","L"),""),IF(AL241&gt;AL243,"W","L")),IF(AN241&gt;AN243,"W","L")))</f>
        <v/>
      </c>
      <c r="AC204" s="221"/>
      <c r="AD204" s="227" t="str">
        <f>IF($D198="1P",IF(AN225=AN227,IF(AL225=AL227,IF(AJ225&lt;&gt;"",IF(AJ225&gt;AJ227,"W","L"),""),IF(AL225&gt;AL227,"W","L")),IF(AN225&gt;AN227,"W","L")),IF(Z241=Z243,IF(X241=X243,IF(V241&lt;&gt;"",IF(V241&gt;V243,"W","L"),""),IF(X241&gt;X243,"W","L")),IF(Z241&gt;Z243,"W","L")))</f>
        <v/>
      </c>
      <c r="AE204" s="221"/>
      <c r="AF204" s="227" t="str">
        <f>IF($D198="1P",IF(L233=L235,IF(J233=J235,IF(H233&lt;&gt;"",IF(H233&gt;H235,"W","L"),""),IF(J233&gt;J235,"W","L")),IF(L233&gt;L235,"W","L")),IF(L233=L235,IF(J233=J235,IF(H233&lt;&gt;"",IF(H233&gt;H235,"W","L"),""),IF(J233&gt;J235,"W","L")),IF(L233&gt;L235,"W","L")))</f>
        <v/>
      </c>
      <c r="AG204" s="221"/>
      <c r="AH204" s="227" t="str">
        <f>IF($D198="1P",IF(AN217=AN219,IF(AL217=AL219,IF(AJ217&lt;&gt;"",IF(AJ217&gt;AJ219,"W","L"),""),IF(AL217&gt;AL219,"W","L")),IF(AN217&gt;AN219,"W","L")),IF(Z233=Z235,IF(X233=X235,IF(V233&lt;&gt;"",IF(V233&gt;V235,"W","L"),""),IF(X233&gt;X235,"W","L")),IF(Z233&gt;Z235,"W","L")))</f>
        <v/>
      </c>
      <c r="AI204" s="221"/>
      <c r="AJ204" s="227" t="str">
        <f>IF($D198="1P",IF(L217=L219,IF(J217=J219,IF(H217&lt;&gt;"",IF(H217&gt;H219,"W","L"),""),IF(J217&gt;J219,"W","L")),IF(L217&gt;L239,"W","L")),IF(L217=L219,IF(J217=J219,IF(H217&lt;&gt;"",IF(H217&gt;H219,"W","L"),""),IF(J217&gt;J219,"W","L")),IF(L217&gt;L219,"W","L")))</f>
        <v/>
      </c>
      <c r="AK204" s="221"/>
      <c r="AL204" s="239" t="str">
        <f>IF(OR(COUNTIF(X204:AJ204,"W"),COUNTIF(X204:AJ204,"L")),COUNTIF(X204:AJ204,"W")*2+COUNTIF(X204:AJ204,"L"),"")</f>
        <v/>
      </c>
      <c r="AM204" s="240"/>
      <c r="AN204" s="242" t="str">
        <f>IF(AL204&lt;&gt;"",RANK(AL204,AL202:AL214,0),"")</f>
        <v/>
      </c>
      <c r="AO204" s="243"/>
      <c r="AQ204" s="126"/>
      <c r="AR204" s="126"/>
      <c r="AS204" s="126"/>
      <c r="AT204" s="126"/>
      <c r="AU204" s="126"/>
      <c r="AV204" s="126"/>
      <c r="AW204" s="126"/>
      <c r="AX204" s="126"/>
      <c r="AY204" s="126"/>
      <c r="AZ204" s="126"/>
      <c r="BA204" s="126"/>
      <c r="BB204" s="126"/>
      <c r="BC204" s="126"/>
      <c r="CG204" s="126"/>
      <c r="CH204" s="126"/>
      <c r="CI204" s="126"/>
      <c r="CJ204" s="126"/>
      <c r="CK204" s="126"/>
      <c r="CL204" s="126"/>
      <c r="CM204" s="126"/>
      <c r="CN204" s="126"/>
      <c r="CO204" s="126"/>
      <c r="CP204" s="126"/>
      <c r="CQ204" s="126"/>
      <c r="CR204" s="126"/>
      <c r="CS204" s="126"/>
      <c r="DW204" s="126"/>
      <c r="DX204" s="126"/>
      <c r="DY204" s="126"/>
      <c r="DZ204" s="126"/>
      <c r="EA204" s="126"/>
      <c r="EB204" s="126"/>
      <c r="EC204" s="126"/>
      <c r="ED204" s="126"/>
      <c r="EE204" s="126"/>
      <c r="EF204" s="126"/>
      <c r="EG204" s="126"/>
      <c r="EH204" s="126"/>
      <c r="EI204" s="126"/>
    </row>
    <row r="205" spans="1:169" ht="11.25" customHeight="1" thickBot="1">
      <c r="A205" s="212"/>
      <c r="B205" s="213"/>
      <c r="C205" s="218"/>
      <c r="D205" s="218"/>
      <c r="E205" s="218"/>
      <c r="F205" s="218"/>
      <c r="G205" s="218"/>
      <c r="H205" s="218"/>
      <c r="I205" s="218"/>
      <c r="J205" s="218"/>
      <c r="K205" s="218"/>
      <c r="L205" s="218"/>
      <c r="M205" s="218"/>
      <c r="N205" s="218"/>
      <c r="O205" s="218"/>
      <c r="P205" s="218"/>
      <c r="Q205" s="218"/>
      <c r="R205" s="218"/>
      <c r="S205" s="218"/>
      <c r="T205" s="218"/>
      <c r="U205" s="218"/>
      <c r="V205" s="218"/>
      <c r="W205" s="219"/>
      <c r="X205" s="232"/>
      <c r="Y205" s="233"/>
      <c r="Z205" s="363"/>
      <c r="AA205" s="364"/>
      <c r="AB205" s="234"/>
      <c r="AC205" s="233"/>
      <c r="AD205" s="234"/>
      <c r="AE205" s="233"/>
      <c r="AF205" s="234"/>
      <c r="AG205" s="233"/>
      <c r="AH205" s="234"/>
      <c r="AI205" s="233"/>
      <c r="AJ205" s="234"/>
      <c r="AK205" s="233"/>
      <c r="AL205" s="241"/>
      <c r="AM205" s="240"/>
      <c r="AN205" s="258"/>
      <c r="AO205" s="243"/>
      <c r="AQ205" s="127"/>
      <c r="AR205" s="127"/>
      <c r="AS205" s="127"/>
      <c r="AT205" s="127"/>
      <c r="AU205" s="127"/>
      <c r="AV205" s="127"/>
      <c r="AW205" s="127"/>
      <c r="AX205" s="127"/>
      <c r="AY205" s="127"/>
      <c r="AZ205" s="127"/>
      <c r="BA205" s="127"/>
      <c r="BB205" s="127"/>
      <c r="BC205" s="127"/>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G205" s="127"/>
      <c r="CH205" s="127"/>
      <c r="CI205" s="127"/>
      <c r="CJ205" s="127"/>
      <c r="CK205" s="127"/>
      <c r="CL205" s="127"/>
      <c r="CM205" s="127"/>
      <c r="CN205" s="127"/>
      <c r="CO205" s="127"/>
      <c r="CP205" s="127"/>
      <c r="CQ205" s="127"/>
      <c r="CR205" s="127"/>
      <c r="CS205" s="127"/>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W205" s="127"/>
      <c r="DX205" s="127"/>
      <c r="DY205" s="127"/>
      <c r="DZ205" s="127"/>
      <c r="EA205" s="127"/>
      <c r="EB205" s="127"/>
      <c r="EC205" s="127"/>
      <c r="ED205" s="127"/>
      <c r="EE205" s="127"/>
      <c r="EF205" s="127"/>
      <c r="EG205" s="127"/>
      <c r="EH205" s="127"/>
      <c r="EI205" s="127"/>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row>
    <row r="206" spans="1:169" ht="11.25" customHeight="1">
      <c r="A206" s="210" t="str">
        <f>AB200</f>
        <v>C</v>
      </c>
      <c r="B206" s="211"/>
      <c r="C206" s="357"/>
      <c r="D206" s="343"/>
      <c r="E206" s="343"/>
      <c r="F206" s="343"/>
      <c r="G206" s="343"/>
      <c r="H206" s="343"/>
      <c r="I206" s="343"/>
      <c r="J206" s="343"/>
      <c r="K206" s="343"/>
      <c r="L206" s="343"/>
      <c r="M206" s="215"/>
      <c r="N206" s="215"/>
      <c r="O206" s="215"/>
      <c r="P206" s="343"/>
      <c r="Q206" s="343"/>
      <c r="R206" s="343"/>
      <c r="S206" s="343"/>
      <c r="T206" s="343"/>
      <c r="U206" s="343"/>
      <c r="V206" s="343"/>
      <c r="W206" s="344"/>
      <c r="X206" s="220" t="str">
        <f>IF(AB202&lt;&gt;"",IF(AB202="W","L","W"),"")</f>
        <v/>
      </c>
      <c r="Y206" s="360"/>
      <c r="Z206" s="227" t="str">
        <f>IF(AB204&lt;&gt;"",IF(AB204="W","L","W"),"")</f>
        <v/>
      </c>
      <c r="AA206" s="221"/>
      <c r="AB206" s="228"/>
      <c r="AC206" s="362"/>
      <c r="AD206" s="227" t="str">
        <f>IF($D198="1P",IF(L237=L239,IF(J237=J239,IF(H237&lt;&gt;"",IF(H237&gt;H239,"W","L"),""),IF(J237&gt;J239,"W","L")),IF(L237&gt;L239,"W","L")),IF(L237=L239,IF(J237=J239,IF(H237&lt;&gt;"",IF(H237&gt;H239,"W","L"),""),IF(J237&gt;J239,"W","L")),IF(L237&gt;L239,"W","L")))</f>
        <v/>
      </c>
      <c r="AE206" s="221"/>
      <c r="AF206" s="227" t="str">
        <f>IF($D198="1P",IF(Z241=Z243,IF(X241=X243,IF(V241&lt;&gt;"",IF(V241&gt;V243,"W","L"),""),IF(X241&gt;X243,"W","L")),IF(Z241&gt;Z243,"W","L")),IF(Z229=Z231,IF(X229=X231,IF(V229&lt;&gt;"",IF(V229&gt;V231,"W","L"),""),IF(X229&gt;X231,"W","L")),IF(Z229&gt;Z231,"W","L")))</f>
        <v/>
      </c>
      <c r="AG206" s="221"/>
      <c r="AH206" s="227" t="str">
        <f>IF($D198="1P",IF(L221=L223,IF(J221=J223,IF(H221&lt;&gt;"",IF(H221&gt;H223,"W","L"),""),IF(J221&gt;J223,"W","L")),IF(L221&gt;L223,"W","L")),IF(L221=L223,IF(J221=J223,IF(H221&lt;&gt;"",IF(H221&gt;H223,"W","L"),""),IF(J221&gt;J223,"W","L")),IF(L221&gt;L223,"W","L")))</f>
        <v/>
      </c>
      <c r="AI206" s="221"/>
      <c r="AJ206" s="227" t="str">
        <f>IF($D198="1P",IF(Z233=Z235,IF(X233=X235,IF(V233&lt;&gt;"",IF(V233&gt;V235,"W","L"),""),IF(X233&gt;X235,"W","L")),IF(Z233&gt;Z235,"W","L")),IF(Z221=Z223,IF(X221=X223,IF(V221&lt;&gt;"",IF(V221&gt;V223,"W","L"),""),IF(X221&gt;X223,"W","L")),IF(Z221&gt;Z223,"W","L")))</f>
        <v/>
      </c>
      <c r="AK206" s="221"/>
      <c r="AL206" s="239" t="str">
        <f>IF(OR(COUNTIF(X206:AJ206,"W"),COUNTIF(X206:AJ206,"L")),COUNTIF(X206:AJ206,"W")*2+COUNTIF(X206:AJ206,"L"),"")</f>
        <v/>
      </c>
      <c r="AM206" s="240"/>
      <c r="AN206" s="242" t="str">
        <f>IF(AL206&lt;&gt;"",RANK(AL206,AL202:AL214,0),"")</f>
        <v/>
      </c>
      <c r="AO206" s="243"/>
      <c r="AQ206" s="154" t="str">
        <f>CONCATENATE($A200," ",$D200,","," ",$F198)</f>
        <v>Group: 4, Women's Singles</v>
      </c>
      <c r="AR206" s="155"/>
      <c r="AS206" s="155"/>
      <c r="AT206" s="155"/>
      <c r="AU206" s="155"/>
      <c r="AV206" s="155"/>
      <c r="AW206" s="155"/>
      <c r="AX206" s="155"/>
      <c r="AY206" s="155"/>
      <c r="AZ206" s="155"/>
      <c r="BA206" s="155"/>
      <c r="BB206" s="155"/>
      <c r="BC206" s="156"/>
      <c r="BD206" s="163">
        <f>A221</f>
        <v>2</v>
      </c>
      <c r="BE206" s="164"/>
      <c r="BF206" s="183" t="str">
        <f>C221</f>
        <v>C</v>
      </c>
      <c r="BG206" s="185" t="str">
        <f>IF(VLOOKUP($BF206,$A202:$C214,3,FALSE)=0,"",CONCATENATE(VLOOKUP(VLOOKUP($BF206,$A202:$C214,3,FALSE),Players!$J:$N,4,FALSE)," ",VLOOKUP($BF206,$A202:$C214,3,FALSE)," ",IF(ISERROR(VLOOKUP(VLOOKUP($BF206,$A202:$C214,3,FALSE),Players!$J:$N,5,FALSE)),"()",CONCATENATE("(",VLOOKUP(VLOOKUP($BF206,$A202:$C214,3,FALSE),Players!$J:$N,5,FALSE),")"))))</f>
        <v/>
      </c>
      <c r="BH206" s="186"/>
      <c r="BI206" s="186"/>
      <c r="BJ206" s="186"/>
      <c r="BK206" s="186"/>
      <c r="BL206" s="186"/>
      <c r="BM206" s="186"/>
      <c r="BN206" s="186"/>
      <c r="BO206" s="186"/>
      <c r="BP206" s="186"/>
      <c r="BQ206" s="186"/>
      <c r="BR206" s="186"/>
      <c r="BS206" s="186"/>
      <c r="BT206" s="186"/>
      <c r="BU206" s="187"/>
      <c r="BV206" s="170" t="str">
        <f>IF(D221&lt;&gt;"",D221,"")</f>
        <v/>
      </c>
      <c r="BW206" s="171"/>
      <c r="BX206" s="335" t="str">
        <f>IF(F221&lt;&gt;"",F221,"")</f>
        <v/>
      </c>
      <c r="BY206" s="171"/>
      <c r="BZ206" s="335" t="str">
        <f>IF(H221&lt;&gt;"",H221,"")</f>
        <v/>
      </c>
      <c r="CA206" s="171"/>
      <c r="CB206" s="335" t="str">
        <f>IF(J221&lt;&gt;"",J221,"")</f>
        <v/>
      </c>
      <c r="CC206" s="171"/>
      <c r="CD206" s="335" t="str">
        <f>IF(L221&lt;&gt;"",L221,"")</f>
        <v/>
      </c>
      <c r="CE206" s="337"/>
      <c r="CF206" s="174" t="str">
        <f>IF($CD206=$CD208,IF($CB206=$CB208,IF($BZ206&lt;&gt;"",IF($BZ206&gt;$BZ208,"W","L"),""),IF($CB206&gt;$CB208,"W","L")),IF($CD206&gt;$CD208,"W","L"))</f>
        <v/>
      </c>
      <c r="CG206" s="154" t="str">
        <f>CONCATENATE($A200," ",$D200,","," ",$F198)</f>
        <v>Group: 4, Women's Singles</v>
      </c>
      <c r="CH206" s="155"/>
      <c r="CI206" s="155"/>
      <c r="CJ206" s="155"/>
      <c r="CK206" s="155"/>
      <c r="CL206" s="155"/>
      <c r="CM206" s="155"/>
      <c r="CN206" s="155"/>
      <c r="CO206" s="155"/>
      <c r="CP206" s="155"/>
      <c r="CQ206" s="155"/>
      <c r="CR206" s="155"/>
      <c r="CS206" s="156"/>
      <c r="CT206" s="163">
        <f>O221</f>
        <v>9</v>
      </c>
      <c r="CU206" s="164"/>
      <c r="CV206" s="183" t="str">
        <f>Q221</f>
        <v>C</v>
      </c>
      <c r="CW206" s="185" t="str">
        <f>IF(VLOOKUP($CV206,$A202:$C214,3,FALSE)=0,"",CONCATENATE(VLOOKUP(VLOOKUP($CV206,$A202:$C214,3,FALSE),Players!$J:$N,4,FALSE)," ",VLOOKUP($CV206,$A202:$C214,3,FALSE)," ",IF(ISERROR(VLOOKUP(VLOOKUP($CV206,$A202:$C214,3,FALSE),Players!$J:$N,5,FALSE)),"()",CONCATENATE("(",VLOOKUP(VLOOKUP($CV206,$A202:$C214,3,FALSE),Players!$J:$N,5,FALSE),")"))))</f>
        <v/>
      </c>
      <c r="CX206" s="186"/>
      <c r="CY206" s="186"/>
      <c r="CZ206" s="186"/>
      <c r="DA206" s="186"/>
      <c r="DB206" s="186"/>
      <c r="DC206" s="186"/>
      <c r="DD206" s="186"/>
      <c r="DE206" s="186"/>
      <c r="DF206" s="186"/>
      <c r="DG206" s="186"/>
      <c r="DH206" s="186"/>
      <c r="DI206" s="186"/>
      <c r="DJ206" s="186"/>
      <c r="DK206" s="187"/>
      <c r="DL206" s="170" t="str">
        <f>IF(R221&lt;&gt;"",R221,"")</f>
        <v/>
      </c>
      <c r="DM206" s="171"/>
      <c r="DN206" s="335" t="str">
        <f>IF(T221&lt;&gt;"",T221,"")</f>
        <v/>
      </c>
      <c r="DO206" s="171"/>
      <c r="DP206" s="335" t="str">
        <f>IF(V221&lt;&gt;"",V221,"")</f>
        <v/>
      </c>
      <c r="DQ206" s="171"/>
      <c r="DR206" s="335" t="str">
        <f>IF(X221&lt;&gt;"",X221,"")</f>
        <v/>
      </c>
      <c r="DS206" s="171"/>
      <c r="DT206" s="335" t="str">
        <f>IF(Z221&lt;&gt;"",Z221,"")</f>
        <v/>
      </c>
      <c r="DU206" s="337"/>
      <c r="DV206" s="174" t="str">
        <f>IF($DT206=$DT208,IF($DR206=$DR208,IF($DP206&lt;&gt;"",IF($DP206&gt;$DP208,"W","L"),""),IF($DR206&gt;$DR208,"W","L")),IF($DT206&gt;$DT208,"W","L"))</f>
        <v/>
      </c>
      <c r="DW206" s="154" t="str">
        <f>CONCATENATE($A200," ",$D200,","," ",$F198)</f>
        <v>Group: 4, Women's Singles</v>
      </c>
      <c r="DX206" s="155"/>
      <c r="DY206" s="155"/>
      <c r="DZ206" s="155"/>
      <c r="EA206" s="155"/>
      <c r="EB206" s="155"/>
      <c r="EC206" s="155"/>
      <c r="ED206" s="155"/>
      <c r="EE206" s="155"/>
      <c r="EF206" s="155"/>
      <c r="EG206" s="155"/>
      <c r="EH206" s="155"/>
      <c r="EI206" s="156"/>
      <c r="EJ206" s="163">
        <f>AC221</f>
        <v>16</v>
      </c>
      <c r="EK206" s="164"/>
      <c r="EL206" s="183" t="str">
        <f>AE221</f>
        <v>A</v>
      </c>
      <c r="EM206" s="185" t="str">
        <f>IF(VLOOKUP($EL206,$A202:$C214,3,FALSE)=0,"",CONCATENATE(VLOOKUP(VLOOKUP($EL206,$A202:$C214,3,FALSE),Players!$J:$N,4,FALSE)," ",VLOOKUP($EL206,$A202:$C214,3,FALSE)," ",IF(ISERROR(VLOOKUP(VLOOKUP($EL206,$A202:$C214,3,FALSE),Players!$J:$N,5,FALSE)),"()",CONCATENATE("(",VLOOKUP(VLOOKUP($EL206,$A202:$C214,3,FALSE),Players!$J:$N,5,FALSE),")"))))</f>
        <v/>
      </c>
      <c r="EN206" s="186"/>
      <c r="EO206" s="186"/>
      <c r="EP206" s="186"/>
      <c r="EQ206" s="186"/>
      <c r="ER206" s="186"/>
      <c r="ES206" s="186"/>
      <c r="ET206" s="186"/>
      <c r="EU206" s="186"/>
      <c r="EV206" s="186"/>
      <c r="EW206" s="186"/>
      <c r="EX206" s="186"/>
      <c r="EY206" s="186"/>
      <c r="EZ206" s="186"/>
      <c r="FA206" s="187"/>
      <c r="FB206" s="170" t="str">
        <f>IF(AF221&lt;&gt;"",AF221,"")</f>
        <v/>
      </c>
      <c r="FC206" s="171"/>
      <c r="FD206" s="335" t="str">
        <f>IF(AH221&lt;&gt;"",AH221,"")</f>
        <v/>
      </c>
      <c r="FE206" s="171"/>
      <c r="FF206" s="335" t="str">
        <f>IF(AJ221&lt;&gt;"",AJ221,"")</f>
        <v/>
      </c>
      <c r="FG206" s="171"/>
      <c r="FH206" s="335" t="str">
        <f>IF(AL221&lt;&gt;"",AL221,"")</f>
        <v/>
      </c>
      <c r="FI206" s="171"/>
      <c r="FJ206" s="335" t="str">
        <f>IF(AN221&lt;&gt;"",AN221,"")</f>
        <v/>
      </c>
      <c r="FK206" s="337"/>
      <c r="FL206" s="174" t="str">
        <f>IF($FJ206=$FJ208,IF($FH206=$FH208,IF($FF206&lt;&gt;"",IF($FF206&gt;$FF208,"W","L"),""),IF($FH206&gt;$FH208,"W","L")),IF($FJ206&gt;$FJ208,"W","L"))</f>
        <v/>
      </c>
    </row>
    <row r="207" spans="1:169" ht="11.25" customHeight="1">
      <c r="A207" s="212"/>
      <c r="B207" s="213"/>
      <c r="C207" s="218"/>
      <c r="D207" s="218"/>
      <c r="E207" s="218"/>
      <c r="F207" s="218"/>
      <c r="G207" s="218"/>
      <c r="H207" s="218"/>
      <c r="I207" s="218"/>
      <c r="J207" s="218"/>
      <c r="K207" s="218"/>
      <c r="L207" s="218"/>
      <c r="M207" s="218"/>
      <c r="N207" s="218"/>
      <c r="O207" s="218"/>
      <c r="P207" s="218"/>
      <c r="Q207" s="218"/>
      <c r="R207" s="218"/>
      <c r="S207" s="218"/>
      <c r="T207" s="218"/>
      <c r="U207" s="218"/>
      <c r="V207" s="218"/>
      <c r="W207" s="219"/>
      <c r="X207" s="232"/>
      <c r="Y207" s="361"/>
      <c r="Z207" s="234"/>
      <c r="AA207" s="233"/>
      <c r="AB207" s="363"/>
      <c r="AC207" s="364"/>
      <c r="AD207" s="234"/>
      <c r="AE207" s="233"/>
      <c r="AF207" s="234"/>
      <c r="AG207" s="233"/>
      <c r="AH207" s="234"/>
      <c r="AI207" s="233"/>
      <c r="AJ207" s="234"/>
      <c r="AK207" s="233"/>
      <c r="AL207" s="241"/>
      <c r="AM207" s="240"/>
      <c r="AN207" s="258"/>
      <c r="AO207" s="243"/>
      <c r="AQ207" s="157"/>
      <c r="AR207" s="158"/>
      <c r="AS207" s="158"/>
      <c r="AT207" s="158"/>
      <c r="AU207" s="158"/>
      <c r="AV207" s="158"/>
      <c r="AW207" s="158"/>
      <c r="AX207" s="158"/>
      <c r="AY207" s="158"/>
      <c r="AZ207" s="158"/>
      <c r="BA207" s="158"/>
      <c r="BB207" s="158"/>
      <c r="BC207" s="159"/>
      <c r="BD207" s="165"/>
      <c r="BE207" s="166"/>
      <c r="BF207" s="184"/>
      <c r="BG207" s="188"/>
      <c r="BH207" s="189"/>
      <c r="BI207" s="189"/>
      <c r="BJ207" s="189"/>
      <c r="BK207" s="189"/>
      <c r="BL207" s="189"/>
      <c r="BM207" s="189"/>
      <c r="BN207" s="189"/>
      <c r="BO207" s="189"/>
      <c r="BP207" s="189"/>
      <c r="BQ207" s="189"/>
      <c r="BR207" s="189"/>
      <c r="BS207" s="189"/>
      <c r="BT207" s="189"/>
      <c r="BU207" s="190"/>
      <c r="BV207" s="172"/>
      <c r="BW207" s="173"/>
      <c r="BX207" s="336"/>
      <c r="BY207" s="173"/>
      <c r="BZ207" s="336"/>
      <c r="CA207" s="173"/>
      <c r="CB207" s="336"/>
      <c r="CC207" s="173"/>
      <c r="CD207" s="336"/>
      <c r="CE207" s="338"/>
      <c r="CF207" s="174"/>
      <c r="CG207" s="157"/>
      <c r="CH207" s="158"/>
      <c r="CI207" s="158"/>
      <c r="CJ207" s="158"/>
      <c r="CK207" s="158"/>
      <c r="CL207" s="158"/>
      <c r="CM207" s="158"/>
      <c r="CN207" s="158"/>
      <c r="CO207" s="158"/>
      <c r="CP207" s="158"/>
      <c r="CQ207" s="158"/>
      <c r="CR207" s="158"/>
      <c r="CS207" s="159"/>
      <c r="CT207" s="165"/>
      <c r="CU207" s="166"/>
      <c r="CV207" s="184"/>
      <c r="CW207" s="188"/>
      <c r="CX207" s="189"/>
      <c r="CY207" s="189"/>
      <c r="CZ207" s="189"/>
      <c r="DA207" s="189"/>
      <c r="DB207" s="189"/>
      <c r="DC207" s="189"/>
      <c r="DD207" s="189"/>
      <c r="DE207" s="189"/>
      <c r="DF207" s="189"/>
      <c r="DG207" s="189"/>
      <c r="DH207" s="189"/>
      <c r="DI207" s="189"/>
      <c r="DJ207" s="189"/>
      <c r="DK207" s="190"/>
      <c r="DL207" s="172"/>
      <c r="DM207" s="173"/>
      <c r="DN207" s="336"/>
      <c r="DO207" s="173"/>
      <c r="DP207" s="336"/>
      <c r="DQ207" s="173"/>
      <c r="DR207" s="336"/>
      <c r="DS207" s="173"/>
      <c r="DT207" s="336"/>
      <c r="DU207" s="338"/>
      <c r="DV207" s="174"/>
      <c r="DW207" s="157"/>
      <c r="DX207" s="158"/>
      <c r="DY207" s="158"/>
      <c r="DZ207" s="158"/>
      <c r="EA207" s="158"/>
      <c r="EB207" s="158"/>
      <c r="EC207" s="158"/>
      <c r="ED207" s="158"/>
      <c r="EE207" s="158"/>
      <c r="EF207" s="158"/>
      <c r="EG207" s="158"/>
      <c r="EH207" s="158"/>
      <c r="EI207" s="159"/>
      <c r="EJ207" s="165"/>
      <c r="EK207" s="166"/>
      <c r="EL207" s="184"/>
      <c r="EM207" s="188"/>
      <c r="EN207" s="189"/>
      <c r="EO207" s="189"/>
      <c r="EP207" s="189"/>
      <c r="EQ207" s="189"/>
      <c r="ER207" s="189"/>
      <c r="ES207" s="189"/>
      <c r="ET207" s="189"/>
      <c r="EU207" s="189"/>
      <c r="EV207" s="189"/>
      <c r="EW207" s="189"/>
      <c r="EX207" s="189"/>
      <c r="EY207" s="189"/>
      <c r="EZ207" s="189"/>
      <c r="FA207" s="190"/>
      <c r="FB207" s="172"/>
      <c r="FC207" s="173"/>
      <c r="FD207" s="336"/>
      <c r="FE207" s="173"/>
      <c r="FF207" s="336"/>
      <c r="FG207" s="173"/>
      <c r="FH207" s="336"/>
      <c r="FI207" s="173"/>
      <c r="FJ207" s="336"/>
      <c r="FK207" s="338"/>
      <c r="FL207" s="174"/>
    </row>
    <row r="208" spans="1:169" ht="11.25" customHeight="1">
      <c r="A208" s="210" t="str">
        <f>AD200</f>
        <v>D</v>
      </c>
      <c r="B208" s="211"/>
      <c r="C208" s="357"/>
      <c r="D208" s="343"/>
      <c r="E208" s="343"/>
      <c r="F208" s="343"/>
      <c r="G208" s="343"/>
      <c r="H208" s="343"/>
      <c r="I208" s="343"/>
      <c r="J208" s="343"/>
      <c r="K208" s="343"/>
      <c r="L208" s="343"/>
      <c r="M208" s="215"/>
      <c r="N208" s="215"/>
      <c r="O208" s="215"/>
      <c r="P208" s="343"/>
      <c r="Q208" s="343"/>
      <c r="R208" s="343"/>
      <c r="S208" s="343"/>
      <c r="T208" s="343"/>
      <c r="U208" s="343"/>
      <c r="V208" s="343"/>
      <c r="W208" s="344"/>
      <c r="X208" s="220" t="str">
        <f>IF(AD202&lt;&gt;"",IF(AD202="W","L","W"),"")</f>
        <v/>
      </c>
      <c r="Y208" s="221"/>
      <c r="Z208" s="227" t="str">
        <f>IF(AD204&lt;&gt;"",IF(AD204="W","L","W"),"")</f>
        <v/>
      </c>
      <c r="AA208" s="221"/>
      <c r="AB208" s="227" t="str">
        <f>IF(AD206&lt;&gt;"",IF(AD206="W","L","W"),"")</f>
        <v/>
      </c>
      <c r="AC208" s="221"/>
      <c r="AD208" s="228"/>
      <c r="AE208" s="362"/>
      <c r="AF208" s="227" t="str">
        <f>IF($D198="1P",IF(L225=L227,IF(J225=J227,IF(H225&lt;&gt;"",IF(H225&gt;H227,"W","L"),""),IF(J225&gt;J227,"W","L")),IF(L225&gt;L227,"W","L")),IF(L225=L227,IF(J225=J227,IF(H225&lt;&gt;"",IF(H225&gt;H227,"W","L"),""),IF(J225&gt;J227,"W","L")),IF(L225&gt;L227,"W","L")))</f>
        <v/>
      </c>
      <c r="AG208" s="221"/>
      <c r="AH208" s="227" t="str">
        <f>IF($D198="1P",IF(Z229=Z231,IF(X229=X231,IF(V229&lt;&gt;"",IF(V229&gt;V231,"W","L"),""),IF(X229&gt;X231,"W","L")),IF(Z229&gt;Z231,"W","L")),IF(Z217=Z219,IF(X217=X219,IF(V217&lt;&gt;"",IF(V217&gt;V219,"W","L"),""),IF(X217&gt;X219,"W","L")),IF(Z217&gt;Z219,"W","L")))</f>
        <v/>
      </c>
      <c r="AI208" s="221"/>
      <c r="AJ208" s="227" t="str">
        <f>IF($D198="1P",IF(AN237=AN239,IF(AL237=AL239,IF(AJ237&lt;&gt;"",IF(AJ237&gt;AJ239,"W","L"),""),IF(AL237&gt;AL239,"W","L")),IF(AN237&gt;AN239,"W","L")),IF(AN225=AN227,IF(AL225=AL227,IF(AJ225&lt;&gt;"",IF(AJ225&gt;AJ227,"W","L"),""),IF(AL225&gt;AL227,"W","L")),IF(AN225&gt;AN227,"W","L")))</f>
        <v/>
      </c>
      <c r="AK208" s="221"/>
      <c r="AL208" s="239" t="str">
        <f>IF(OR(COUNTIF(X208:AJ208,"W"),COUNTIF(X208:AJ208,"L")),COUNTIF(X208:AJ208,"W")*2+COUNTIF(X208:AJ208,"L"),"")</f>
        <v/>
      </c>
      <c r="AM208" s="240"/>
      <c r="AN208" s="242" t="str">
        <f>IF(AL208&lt;&gt;"",RANK(AL208,AL202:AL214,0),"")</f>
        <v/>
      </c>
      <c r="AO208" s="243"/>
      <c r="AQ208" s="157"/>
      <c r="AR208" s="158"/>
      <c r="AS208" s="158"/>
      <c r="AT208" s="158"/>
      <c r="AU208" s="158"/>
      <c r="AV208" s="158"/>
      <c r="AW208" s="158"/>
      <c r="AX208" s="158"/>
      <c r="AY208" s="158"/>
      <c r="AZ208" s="158"/>
      <c r="BA208" s="158"/>
      <c r="BB208" s="158"/>
      <c r="BC208" s="159"/>
      <c r="BD208" s="165"/>
      <c r="BE208" s="166"/>
      <c r="BF208" s="175" t="str">
        <f>C223</f>
        <v>F</v>
      </c>
      <c r="BG208" s="177" t="str">
        <f>IF(VLOOKUP($BF208,$A202:$C214,3,FALSE)=0,"",CONCATENATE(VLOOKUP(VLOOKUP($BF208,$A202:$C214,3,FALSE),Players!$J:$N,4,FALSE)," ",VLOOKUP($BF208,$A202:$C214,3,FALSE)," ",IF(ISERROR(VLOOKUP(VLOOKUP($BF208,$A202:$C214,3,FALSE),Players!$J:$N,5,FALSE)),"()",CONCATENATE("(",VLOOKUP(VLOOKUP($BF208,$A202:$C214,3,FALSE),Players!$J:$N,5,FALSE),")"))))</f>
        <v/>
      </c>
      <c r="BH208" s="178"/>
      <c r="BI208" s="178"/>
      <c r="BJ208" s="178"/>
      <c r="BK208" s="178"/>
      <c r="BL208" s="178"/>
      <c r="BM208" s="178"/>
      <c r="BN208" s="178"/>
      <c r="BO208" s="178"/>
      <c r="BP208" s="178"/>
      <c r="BQ208" s="178"/>
      <c r="BR208" s="178"/>
      <c r="BS208" s="178"/>
      <c r="BT208" s="178"/>
      <c r="BU208" s="179"/>
      <c r="BV208" s="150" t="str">
        <f>IF(D223&lt;&gt;"",D223,"")</f>
        <v/>
      </c>
      <c r="BW208" s="151"/>
      <c r="BX208" s="288" t="str">
        <f>IF(F223&lt;&gt;"",F223,"")</f>
        <v/>
      </c>
      <c r="BY208" s="151"/>
      <c r="BZ208" s="288" t="str">
        <f>IF(H223&lt;&gt;"",H223,"")</f>
        <v/>
      </c>
      <c r="CA208" s="151"/>
      <c r="CB208" s="288" t="str">
        <f>IF(J223&lt;&gt;"",J223,"")</f>
        <v/>
      </c>
      <c r="CC208" s="151"/>
      <c r="CD208" s="288" t="str">
        <f>IF(L223&lt;&gt;"",L223,"")</f>
        <v/>
      </c>
      <c r="CE208" s="332"/>
      <c r="CF208" s="174" t="str">
        <f>IF($CF206&lt;&gt;"",IF(CF206="W","L","W"),"")</f>
        <v/>
      </c>
      <c r="CG208" s="157"/>
      <c r="CH208" s="158"/>
      <c r="CI208" s="158"/>
      <c r="CJ208" s="158"/>
      <c r="CK208" s="158"/>
      <c r="CL208" s="158"/>
      <c r="CM208" s="158"/>
      <c r="CN208" s="158"/>
      <c r="CO208" s="158"/>
      <c r="CP208" s="158"/>
      <c r="CQ208" s="158"/>
      <c r="CR208" s="158"/>
      <c r="CS208" s="159"/>
      <c r="CT208" s="165"/>
      <c r="CU208" s="166"/>
      <c r="CV208" s="175" t="str">
        <f>Q223</f>
        <v>G</v>
      </c>
      <c r="CW208" s="177" t="str">
        <f>IF(VLOOKUP($CV208,$A202:$C214,3,FALSE)=0,"",CONCATENATE(VLOOKUP(VLOOKUP($CV208,$A202:$C214,3,FALSE),Players!$J:$N,4,FALSE)," ",VLOOKUP($CV208,$A202:$C214,3,FALSE)," ",IF(ISERROR(VLOOKUP(VLOOKUP($CV208,$A202:$C214,3,FALSE),Players!$J:$N,5,FALSE)),"()",CONCATENATE("(",VLOOKUP(VLOOKUP($CV208,$A202:$C214,3,FALSE),Players!$J:$N,5,FALSE),")"))))</f>
        <v/>
      </c>
      <c r="CX208" s="178"/>
      <c r="CY208" s="178"/>
      <c r="CZ208" s="178"/>
      <c r="DA208" s="178"/>
      <c r="DB208" s="178"/>
      <c r="DC208" s="178"/>
      <c r="DD208" s="178"/>
      <c r="DE208" s="178"/>
      <c r="DF208" s="178"/>
      <c r="DG208" s="178"/>
      <c r="DH208" s="178"/>
      <c r="DI208" s="178"/>
      <c r="DJ208" s="178"/>
      <c r="DK208" s="179"/>
      <c r="DL208" s="150" t="str">
        <f>IF(R223&lt;&gt;"",R223,"")</f>
        <v/>
      </c>
      <c r="DM208" s="151"/>
      <c r="DN208" s="288" t="str">
        <f>IF(T223&lt;&gt;"",T223,"")</f>
        <v/>
      </c>
      <c r="DO208" s="151"/>
      <c r="DP208" s="288" t="str">
        <f>IF(V223&lt;&gt;"",V223,"")</f>
        <v/>
      </c>
      <c r="DQ208" s="151"/>
      <c r="DR208" s="288" t="str">
        <f>IF(X223&lt;&gt;"",X223,"")</f>
        <v/>
      </c>
      <c r="DS208" s="151"/>
      <c r="DT208" s="288" t="str">
        <f>IF(Z223&lt;&gt;"",Z223,"")</f>
        <v/>
      </c>
      <c r="DU208" s="332"/>
      <c r="DV208" s="174" t="str">
        <f>IF($DV206&lt;&gt;"",IF(DV206="W","L","W"),"")</f>
        <v/>
      </c>
      <c r="DW208" s="157"/>
      <c r="DX208" s="158"/>
      <c r="DY208" s="158"/>
      <c r="DZ208" s="158"/>
      <c r="EA208" s="158"/>
      <c r="EB208" s="158"/>
      <c r="EC208" s="158"/>
      <c r="ED208" s="158"/>
      <c r="EE208" s="158"/>
      <c r="EF208" s="158"/>
      <c r="EG208" s="158"/>
      <c r="EH208" s="158"/>
      <c r="EI208" s="159"/>
      <c r="EJ208" s="165"/>
      <c r="EK208" s="166"/>
      <c r="EL208" s="175" t="str">
        <f>AE223</f>
        <v>B</v>
      </c>
      <c r="EM208" s="177" t="str">
        <f>IF(VLOOKUP($EL208,$A202:$C214,3,FALSE)=0,"",CONCATENATE(VLOOKUP(VLOOKUP($EL208,$A202:$C214,3,FALSE),Players!$J:$N,4,FALSE)," ",VLOOKUP($EL208,$A202:$C214,3,FALSE)," ",IF(ISERROR(VLOOKUP(VLOOKUP($EL208,$A202:$C214,3,FALSE),Players!$J:$N,5,FALSE)),"()",CONCATENATE("(",VLOOKUP(VLOOKUP($EL208,$A202:$C214,3,FALSE),Players!$J:$N,5,FALSE),")"))))</f>
        <v/>
      </c>
      <c r="EN208" s="178"/>
      <c r="EO208" s="178"/>
      <c r="EP208" s="178"/>
      <c r="EQ208" s="178"/>
      <c r="ER208" s="178"/>
      <c r="ES208" s="178"/>
      <c r="ET208" s="178"/>
      <c r="EU208" s="178"/>
      <c r="EV208" s="178"/>
      <c r="EW208" s="178"/>
      <c r="EX208" s="178"/>
      <c r="EY208" s="178"/>
      <c r="EZ208" s="178"/>
      <c r="FA208" s="179"/>
      <c r="FB208" s="150" t="str">
        <f>IF(AF223&lt;&gt;"",AF223,"")</f>
        <v/>
      </c>
      <c r="FC208" s="151"/>
      <c r="FD208" s="288" t="str">
        <f>IF(AH223&lt;&gt;"",AH223,"")</f>
        <v/>
      </c>
      <c r="FE208" s="151"/>
      <c r="FF208" s="288" t="str">
        <f>IF(AJ223&lt;&gt;"",AJ223,"")</f>
        <v/>
      </c>
      <c r="FG208" s="151"/>
      <c r="FH208" s="288" t="str">
        <f>IF(AL223&lt;&gt;"",AL223,"")</f>
        <v/>
      </c>
      <c r="FI208" s="151"/>
      <c r="FJ208" s="288" t="str">
        <f>IF(AN223&lt;&gt;"",AN223,"")</f>
        <v/>
      </c>
      <c r="FK208" s="332"/>
      <c r="FL208" s="174" t="str">
        <f>IF($FL206&lt;&gt;"",IF(FL206="W","L","W"),"")</f>
        <v/>
      </c>
    </row>
    <row r="209" spans="1:169" ht="11.25" customHeight="1" thickBot="1">
      <c r="A209" s="212"/>
      <c r="B209" s="213"/>
      <c r="C209" s="218"/>
      <c r="D209" s="218"/>
      <c r="E209" s="218"/>
      <c r="F209" s="218"/>
      <c r="G209" s="218"/>
      <c r="H209" s="218"/>
      <c r="I209" s="218"/>
      <c r="J209" s="218"/>
      <c r="K209" s="218"/>
      <c r="L209" s="218"/>
      <c r="M209" s="218"/>
      <c r="N209" s="218"/>
      <c r="O209" s="218"/>
      <c r="P209" s="218"/>
      <c r="Q209" s="218"/>
      <c r="R209" s="218"/>
      <c r="S209" s="218"/>
      <c r="T209" s="218"/>
      <c r="U209" s="218"/>
      <c r="V209" s="218"/>
      <c r="W209" s="219"/>
      <c r="X209" s="232"/>
      <c r="Y209" s="233"/>
      <c r="Z209" s="234"/>
      <c r="AA209" s="233"/>
      <c r="AB209" s="234"/>
      <c r="AC209" s="233"/>
      <c r="AD209" s="363"/>
      <c r="AE209" s="364"/>
      <c r="AF209" s="234"/>
      <c r="AG209" s="233"/>
      <c r="AH209" s="234"/>
      <c r="AI209" s="233"/>
      <c r="AJ209" s="234"/>
      <c r="AK209" s="233"/>
      <c r="AL209" s="241"/>
      <c r="AM209" s="240"/>
      <c r="AN209" s="258"/>
      <c r="AO209" s="243"/>
      <c r="AQ209" s="160"/>
      <c r="AR209" s="161"/>
      <c r="AS209" s="161"/>
      <c r="AT209" s="161"/>
      <c r="AU209" s="161"/>
      <c r="AV209" s="161"/>
      <c r="AW209" s="161"/>
      <c r="AX209" s="161"/>
      <c r="AY209" s="161"/>
      <c r="AZ209" s="161"/>
      <c r="BA209" s="161"/>
      <c r="BB209" s="161"/>
      <c r="BC209" s="162"/>
      <c r="BD209" s="167"/>
      <c r="BE209" s="168"/>
      <c r="BF209" s="176"/>
      <c r="BG209" s="180"/>
      <c r="BH209" s="181"/>
      <c r="BI209" s="181"/>
      <c r="BJ209" s="181"/>
      <c r="BK209" s="181"/>
      <c r="BL209" s="181"/>
      <c r="BM209" s="181"/>
      <c r="BN209" s="181"/>
      <c r="BO209" s="181"/>
      <c r="BP209" s="181"/>
      <c r="BQ209" s="181"/>
      <c r="BR209" s="181"/>
      <c r="BS209" s="181"/>
      <c r="BT209" s="181"/>
      <c r="BU209" s="182"/>
      <c r="BV209" s="152"/>
      <c r="BW209" s="153"/>
      <c r="BX209" s="333"/>
      <c r="BY209" s="153"/>
      <c r="BZ209" s="333"/>
      <c r="CA209" s="153"/>
      <c r="CB209" s="333"/>
      <c r="CC209" s="153"/>
      <c r="CD209" s="333"/>
      <c r="CE209" s="334"/>
      <c r="CF209" s="349"/>
      <c r="CG209" s="160"/>
      <c r="CH209" s="161"/>
      <c r="CI209" s="161"/>
      <c r="CJ209" s="161"/>
      <c r="CK209" s="161"/>
      <c r="CL209" s="161"/>
      <c r="CM209" s="161"/>
      <c r="CN209" s="161"/>
      <c r="CO209" s="161"/>
      <c r="CP209" s="161"/>
      <c r="CQ209" s="161"/>
      <c r="CR209" s="161"/>
      <c r="CS209" s="162"/>
      <c r="CT209" s="167"/>
      <c r="CU209" s="168"/>
      <c r="CV209" s="176"/>
      <c r="CW209" s="180"/>
      <c r="CX209" s="181"/>
      <c r="CY209" s="181"/>
      <c r="CZ209" s="181"/>
      <c r="DA209" s="181"/>
      <c r="DB209" s="181"/>
      <c r="DC209" s="181"/>
      <c r="DD209" s="181"/>
      <c r="DE209" s="181"/>
      <c r="DF209" s="181"/>
      <c r="DG209" s="181"/>
      <c r="DH209" s="181"/>
      <c r="DI209" s="181"/>
      <c r="DJ209" s="181"/>
      <c r="DK209" s="182"/>
      <c r="DL209" s="152"/>
      <c r="DM209" s="153"/>
      <c r="DN209" s="333"/>
      <c r="DO209" s="153"/>
      <c r="DP209" s="333"/>
      <c r="DQ209" s="153"/>
      <c r="DR209" s="333"/>
      <c r="DS209" s="153"/>
      <c r="DT209" s="333"/>
      <c r="DU209" s="334"/>
      <c r="DV209" s="174"/>
      <c r="DW209" s="160"/>
      <c r="DX209" s="161"/>
      <c r="DY209" s="161"/>
      <c r="DZ209" s="161"/>
      <c r="EA209" s="161"/>
      <c r="EB209" s="161"/>
      <c r="EC209" s="161"/>
      <c r="ED209" s="161"/>
      <c r="EE209" s="161"/>
      <c r="EF209" s="161"/>
      <c r="EG209" s="161"/>
      <c r="EH209" s="161"/>
      <c r="EI209" s="162"/>
      <c r="EJ209" s="167"/>
      <c r="EK209" s="168"/>
      <c r="EL209" s="176"/>
      <c r="EM209" s="180"/>
      <c r="EN209" s="181"/>
      <c r="EO209" s="181"/>
      <c r="EP209" s="181"/>
      <c r="EQ209" s="181"/>
      <c r="ER209" s="181"/>
      <c r="ES209" s="181"/>
      <c r="ET209" s="181"/>
      <c r="EU209" s="181"/>
      <c r="EV209" s="181"/>
      <c r="EW209" s="181"/>
      <c r="EX209" s="181"/>
      <c r="EY209" s="181"/>
      <c r="EZ209" s="181"/>
      <c r="FA209" s="182"/>
      <c r="FB209" s="152"/>
      <c r="FC209" s="153"/>
      <c r="FD209" s="333"/>
      <c r="FE209" s="153"/>
      <c r="FF209" s="333"/>
      <c r="FG209" s="153"/>
      <c r="FH209" s="333"/>
      <c r="FI209" s="153"/>
      <c r="FJ209" s="333"/>
      <c r="FK209" s="334"/>
      <c r="FL209" s="174"/>
    </row>
    <row r="210" spans="1:169" ht="11.25" customHeight="1">
      <c r="A210" s="210" t="str">
        <f>AF200</f>
        <v>E</v>
      </c>
      <c r="B210" s="211"/>
      <c r="C210" s="357"/>
      <c r="D210" s="343"/>
      <c r="E210" s="343"/>
      <c r="F210" s="343"/>
      <c r="G210" s="343"/>
      <c r="H210" s="343"/>
      <c r="I210" s="343"/>
      <c r="J210" s="343"/>
      <c r="K210" s="343"/>
      <c r="L210" s="343"/>
      <c r="M210" s="215"/>
      <c r="N210" s="215"/>
      <c r="O210" s="215"/>
      <c r="P210" s="343"/>
      <c r="Q210" s="343"/>
      <c r="R210" s="343"/>
      <c r="S210" s="343"/>
      <c r="T210" s="343"/>
      <c r="U210" s="343"/>
      <c r="V210" s="343"/>
      <c r="W210" s="344"/>
      <c r="X210" s="220" t="str">
        <f>IF(AF202&lt;&gt;"",IF(AF202="W","L","W"),"")</f>
        <v/>
      </c>
      <c r="Y210" s="221"/>
      <c r="Z210" s="227" t="str">
        <f>IF(AF204&lt;&gt;"",IF(AF204="W","L","W"),"")</f>
        <v/>
      </c>
      <c r="AA210" s="221"/>
      <c r="AB210" s="227" t="str">
        <f>IF(AF206&lt;&gt;"",IF(AF206="W","L","W"),"")</f>
        <v/>
      </c>
      <c r="AC210" s="221"/>
      <c r="AD210" s="227" t="str">
        <f>IF(AF208&lt;&gt;"",IF(AF208="W","L","W"),"")</f>
        <v/>
      </c>
      <c r="AE210" s="221"/>
      <c r="AF210" s="228"/>
      <c r="AG210" s="362"/>
      <c r="AH210" s="227" t="str">
        <f>IF($D198="1P",IF(AN241=AN243,IF(AL241=AL243,IF(AJ241&lt;&gt;"",IF(AJ241&gt;AJ243,"W","L"),""),IF(AL241&gt;AL243,"W","L")),IF(AN241&gt;AN243,"W","L")),IF(AN229=AN231,IF(AL229=AL231,IF(AJ229&lt;&gt;"",IF(AJ229&gt;AJ231,"W","L"),""),IF(AL229&gt;AL231,"W","L")),IF(AN229&gt;AN231,"W","L")))</f>
        <v/>
      </c>
      <c r="AI210" s="221"/>
      <c r="AJ210" s="227" t="str">
        <f>IF($D198="1P",IF(Z217=Z219,IF(X217=X219,IF(V217&lt;&gt;"",IF(V217&gt;V219,"W","L"),""),IF(X217&gt;X219,"W","L")),IF(Z217&gt;Z219,"W","L")),IF(AN237=AN239,IF(AL237=AL239,IF(AJ237&lt;&gt;"",IF(AJ237&gt;AJ239,"W","L"),""),IF(AL237&gt;AL239,"W","L")),IF(AN237&gt;AN239,"W","L")))</f>
        <v/>
      </c>
      <c r="AK210" s="221"/>
      <c r="AL210" s="239" t="str">
        <f>IF(OR(COUNTIF(X210:AJ210,"W"),COUNTIF(X210:AJ210,"L")),COUNTIF(X210:AJ210,"W")*2+COUNTIF(X210:AJ210,"L"),"")</f>
        <v/>
      </c>
      <c r="AM210" s="240"/>
      <c r="AN210" s="242" t="str">
        <f>IF(AL210&lt;&gt;"",RANK(AL210,AL202:AL214,0),"")</f>
        <v/>
      </c>
      <c r="AO210" s="243"/>
      <c r="AQ210" s="126"/>
      <c r="AR210" s="126"/>
      <c r="AS210" s="126"/>
      <c r="AT210" s="126"/>
      <c r="AU210" s="126"/>
      <c r="AV210" s="126"/>
      <c r="AW210" s="126"/>
      <c r="AX210" s="126"/>
      <c r="AY210" s="126"/>
      <c r="AZ210" s="126"/>
      <c r="BA210" s="126"/>
      <c r="BB210" s="126"/>
      <c r="BC210" s="126"/>
      <c r="BV210" s="169" t="str">
        <f>IF(CF206&lt;&gt;"",IF(AND(AND(BV206&gt;-1,BV208&gt;-1),OR(BV206&gt;10,BV208&gt;10),ABS(BV206-BV208)&gt;1,IF(OR(BV206&gt;11,BV208&gt;11),ABS(BV206-BV208)=2,TRUE),BV206=INT(BV206),BV208=INT(BV208)),"","Error"),"")</f>
        <v/>
      </c>
      <c r="BW210" s="169"/>
      <c r="BX210" s="169" t="str">
        <f>IF(CF206&lt;&gt;"",IF(AND(AND(BX206&gt;-1,BX208&gt;-1),OR(BX206&gt;10,BX208&gt;10),ABS(BX206-BX208)&gt;1,IF(OR(BX206&gt;11,BX208&gt;11),ABS(BX206-BX208)=2,TRUE),BX206=INT(BX206),BX208=INT(BX208)),"","Error"),"")</f>
        <v/>
      </c>
      <c r="BY210" s="169"/>
      <c r="BZ210" s="169" t="str">
        <f>IF(CF206&lt;&gt;"",IF(AND(AND(BZ206&gt;-1,BZ208&gt;-1),OR(BZ206&gt;10,BZ208&gt;10),ABS(BZ206-BZ208)&gt;1,IF(OR(BZ206&gt;11,BZ208&gt;11),ABS(BZ206-BZ208)=2,TRUE),BZ206=INT(BZ206),BZ208=INT(BZ208)),"","Error"),"")</f>
        <v/>
      </c>
      <c r="CA210" s="169"/>
      <c r="CB210" s="169" t="str">
        <f>IF(AND(CF206&lt;&gt;"",CB206&lt;&gt;""),IF(AND(AND(CB206&gt;-1,CB208&gt;-1),OR(CB206&gt;10,CB208&gt;10),ABS(CB206-CB208)&gt;1,IF(OR(CB206&gt;11,CB208&gt;11),ABS(CB206-CB208)=2,TRUE),CB206=INT(CB206),CB208=INT(CB208)),"","Error"),"")</f>
        <v/>
      </c>
      <c r="CC210" s="169"/>
      <c r="CD210" s="169" t="str">
        <f>IF(AND(CF206&lt;&gt;"",CD206&lt;&gt;""),IF(AND(AND(CD206&gt;-1,CD208&gt;-1),OR(CD206&gt;10,CD208&gt;10),ABS(CD206-CD208)&gt;1,IF(OR(CD206&gt;11,CD208&gt;11),ABS(CD206-CD208)=2,TRUE),CD206=INT(CD206),CD208=INT(CD208)),"","Error"),"")</f>
        <v/>
      </c>
      <c r="CE210" s="169"/>
      <c r="CG210" s="126"/>
      <c r="CH210" s="126"/>
      <c r="CI210" s="126"/>
      <c r="CJ210" s="126"/>
      <c r="CK210" s="126"/>
      <c r="CL210" s="126"/>
      <c r="CM210" s="126"/>
      <c r="CN210" s="126"/>
      <c r="CO210" s="126"/>
      <c r="CP210" s="126"/>
      <c r="CQ210" s="126"/>
      <c r="CR210" s="126"/>
      <c r="CS210" s="126"/>
      <c r="DL210" s="169" t="str">
        <f>IF(DV206&lt;&gt;"",IF(AND(AND(DL206&gt;-1,DL208&gt;-1),OR(DL206&gt;10,DL208&gt;10),ABS(DL206-DL208)&gt;1,IF(OR(DL206&gt;11,DL208&gt;11),ABS(DL206-DL208)=2,TRUE),DL206=INT(DL206),DL208=INT(DL208)),"","Error"),"")</f>
        <v/>
      </c>
      <c r="DM210" s="169"/>
      <c r="DN210" s="169" t="str">
        <f>IF(DV206&lt;&gt;"",IF(AND(AND(DN206&gt;-1,DN208&gt;-1),OR(DN206&gt;10,DN208&gt;10),ABS(DN206-DN208)&gt;1,IF(OR(DN206&gt;11,DN208&gt;11),ABS(DN206-DN208)=2,TRUE),DN206=INT(DN206),DN208=INT(DN208)),"","Error"),"")</f>
        <v/>
      </c>
      <c r="DO210" s="169"/>
      <c r="DP210" s="169" t="str">
        <f>IF(DV206&lt;&gt;"",IF(AND(AND(DP206&gt;-1,DP208&gt;-1),OR(DP206&gt;10,DP208&gt;10),ABS(DP206-DP208)&gt;1,IF(OR(DP206&gt;11,DP208&gt;11),ABS(DP206-DP208)=2,TRUE),DP206=INT(DP206),DP208=INT(DP208)),"","Error"),"")</f>
        <v/>
      </c>
      <c r="DQ210" s="169"/>
      <c r="DR210" s="169" t="str">
        <f>IF(AND(DV206&lt;&gt;"",DR206&lt;&gt;""),IF(AND(AND(DR206&gt;-1,DR208&gt;-1),OR(DR206&gt;10,DR208&gt;10),ABS(DR206-DR208)&gt;1,IF(OR(DR206&gt;11,DR208&gt;11),ABS(DR206-DR208)=2,TRUE),DR206=INT(DR206),DR208=INT(DR208)),"","Error"),"")</f>
        <v/>
      </c>
      <c r="DS210" s="169"/>
      <c r="DT210" s="169" t="str">
        <f>IF(AND(DV206&lt;&gt;"",DT206&lt;&gt;""),IF(AND(AND(DT206&gt;-1,DT208&gt;-1),OR(DT206&gt;10,DT208&gt;10),ABS(DT206-DT208)&gt;1,IF(OR(DT206&gt;11,DT208&gt;11),ABS(DT206-DT208)=2,TRUE),DT206=INT(DT206),DT208=INT(DT208)),"","Error"),"")</f>
        <v/>
      </c>
      <c r="DU210" s="169"/>
      <c r="DW210" s="126"/>
      <c r="DX210" s="126"/>
      <c r="DY210" s="126"/>
      <c r="DZ210" s="126"/>
      <c r="EA210" s="126"/>
      <c r="EB210" s="126"/>
      <c r="EC210" s="126"/>
      <c r="ED210" s="126"/>
      <c r="EE210" s="126"/>
      <c r="EF210" s="126"/>
      <c r="EG210" s="126"/>
      <c r="EH210" s="126"/>
      <c r="EI210" s="126"/>
      <c r="FB210" s="169" t="str">
        <f>IF(FL206&lt;&gt;"",IF(AND(AND(FB206&gt;-1,FB208&gt;-1),OR(FB206&gt;10,FB208&gt;10),ABS(FB206-FB208)&gt;1,IF(OR(FB206&gt;11,FB208&gt;11),ABS(FB206-FB208)=2,TRUE),FB206=INT(FB206),FB208=INT(FB208)),"","Error"),"")</f>
        <v/>
      </c>
      <c r="FC210" s="169"/>
      <c r="FD210" s="169" t="str">
        <f>IF(FL206&lt;&gt;"",IF(AND(AND(FD206&gt;-1,FD208&gt;-1),OR(FD206&gt;10,FD208&gt;10),ABS(FD206-FD208)&gt;1,IF(OR(FD206&gt;11,FD208&gt;11),ABS(FD206-FD208)=2,TRUE),FD206=INT(FD206),FD208=INT(FD208)),"","Error"),"")</f>
        <v/>
      </c>
      <c r="FE210" s="169"/>
      <c r="FF210" s="169" t="str">
        <f>IF(FL206&lt;&gt;"",IF(AND(AND(FF206&gt;-1,FF208&gt;-1),OR(FF206&gt;10,FF208&gt;10),ABS(FF206-FF208)&gt;1,IF(OR(FF206&gt;11,FF208&gt;11),ABS(FF206-FF208)=2,TRUE),FF206=INT(FF206),FF208=INT(FF208)),"","Error"),"")</f>
        <v/>
      </c>
      <c r="FG210" s="169"/>
      <c r="FH210" s="169" t="str">
        <f>IF(AND(FL206&lt;&gt;"",FH206&lt;&gt;""),IF(AND(AND(FH206&gt;-1,FH208&gt;-1),OR(FH206&gt;10,FH208&gt;10),ABS(FH206-FH208)&gt;1,IF(OR(FH206&gt;11,FH208&gt;11),ABS(FH206-FH208)=2,TRUE),FH206=INT(FH206),FH208=INT(FH208)),"","Error"),"")</f>
        <v/>
      </c>
      <c r="FI210" s="169"/>
      <c r="FJ210" s="169" t="str">
        <f>IF(AND(FL206&lt;&gt;"",FJ206&lt;&gt;""),IF(AND(AND(FJ206&gt;-1,FJ208&gt;-1),OR(FJ206&gt;10,FJ208&gt;10),ABS(FJ206-FJ208)&gt;1,IF(OR(FJ206&gt;11,FJ208&gt;11),ABS(FJ206-FJ208)=2,TRUE),FJ206=INT(FJ206),FJ208=INT(FJ208)),"","Error"),"")</f>
        <v/>
      </c>
      <c r="FK210" s="169"/>
    </row>
    <row r="211" spans="1:169" ht="11.25" customHeight="1">
      <c r="A211" s="212"/>
      <c r="B211" s="213"/>
      <c r="C211" s="218"/>
      <c r="D211" s="218"/>
      <c r="E211" s="218"/>
      <c r="F211" s="218"/>
      <c r="G211" s="218"/>
      <c r="H211" s="218"/>
      <c r="I211" s="218"/>
      <c r="J211" s="218"/>
      <c r="K211" s="218"/>
      <c r="L211" s="218"/>
      <c r="M211" s="218"/>
      <c r="N211" s="218"/>
      <c r="O211" s="218"/>
      <c r="P211" s="218"/>
      <c r="Q211" s="218"/>
      <c r="R211" s="218"/>
      <c r="S211" s="218"/>
      <c r="T211" s="218"/>
      <c r="U211" s="218"/>
      <c r="V211" s="218"/>
      <c r="W211" s="219"/>
      <c r="X211" s="232"/>
      <c r="Y211" s="233"/>
      <c r="Z211" s="234"/>
      <c r="AA211" s="233"/>
      <c r="AB211" s="234"/>
      <c r="AC211" s="233"/>
      <c r="AD211" s="234"/>
      <c r="AE211" s="233"/>
      <c r="AF211" s="363"/>
      <c r="AG211" s="364"/>
      <c r="AH211" s="234"/>
      <c r="AI211" s="233"/>
      <c r="AJ211" s="234"/>
      <c r="AK211" s="233"/>
      <c r="AL211" s="241"/>
      <c r="AM211" s="240"/>
      <c r="AN211" s="258"/>
      <c r="AO211" s="243"/>
      <c r="AQ211" s="126"/>
      <c r="AR211" s="126"/>
      <c r="AS211" s="126"/>
      <c r="AT211" s="126"/>
      <c r="AU211" s="126"/>
      <c r="AV211" s="126"/>
      <c r="AW211" s="126"/>
      <c r="AX211" s="126"/>
      <c r="AY211" s="126"/>
      <c r="AZ211" s="126"/>
      <c r="BA211" s="126"/>
      <c r="BB211" s="126"/>
      <c r="BC211" s="126"/>
      <c r="CG211" s="126"/>
      <c r="CH211" s="126"/>
      <c r="CI211" s="126"/>
      <c r="CJ211" s="126"/>
      <c r="CK211" s="126"/>
      <c r="CL211" s="126"/>
      <c r="CM211" s="126"/>
      <c r="CN211" s="126"/>
      <c r="CO211" s="126"/>
      <c r="CP211" s="126"/>
      <c r="CQ211" s="126"/>
      <c r="CR211" s="126"/>
      <c r="CS211" s="126"/>
      <c r="DW211" s="126"/>
      <c r="DX211" s="126"/>
      <c r="DY211" s="126"/>
      <c r="DZ211" s="126"/>
      <c r="EA211" s="126"/>
      <c r="EB211" s="126"/>
      <c r="EC211" s="126"/>
      <c r="ED211" s="126"/>
      <c r="EE211" s="126"/>
      <c r="EF211" s="126"/>
      <c r="EG211" s="126"/>
      <c r="EH211" s="126"/>
      <c r="EI211" s="126"/>
    </row>
    <row r="212" spans="1:169" ht="11.25" customHeight="1">
      <c r="A212" s="210" t="str">
        <f>AH200</f>
        <v>F</v>
      </c>
      <c r="B212" s="211"/>
      <c r="C212" s="357"/>
      <c r="D212" s="343"/>
      <c r="E212" s="343"/>
      <c r="F212" s="343"/>
      <c r="G212" s="343"/>
      <c r="H212" s="343"/>
      <c r="I212" s="343"/>
      <c r="J212" s="343"/>
      <c r="K212" s="343"/>
      <c r="L212" s="343"/>
      <c r="M212" s="215"/>
      <c r="N212" s="215"/>
      <c r="O212" s="215"/>
      <c r="P212" s="343"/>
      <c r="Q212" s="343"/>
      <c r="R212" s="343"/>
      <c r="S212" s="343"/>
      <c r="T212" s="343"/>
      <c r="U212" s="343"/>
      <c r="V212" s="343"/>
      <c r="W212" s="344"/>
      <c r="X212" s="220" t="str">
        <f>IF(AH202&lt;&gt;"",IF(AH202="W","L","W"),"")</f>
        <v/>
      </c>
      <c r="Y212" s="221"/>
      <c r="Z212" s="227" t="str">
        <f>IF(AH204&lt;&gt;"",IF(AH204="W","L","W"),"")</f>
        <v/>
      </c>
      <c r="AA212" s="221"/>
      <c r="AB212" s="227" t="str">
        <f>IF(AH206&lt;&gt;"",IF(AH206="W","L","W"),"")</f>
        <v/>
      </c>
      <c r="AC212" s="221"/>
      <c r="AD212" s="227" t="str">
        <f>IF(AH208&lt;&gt;"",IF(AH208="W","L","W"),"")</f>
        <v/>
      </c>
      <c r="AE212" s="221"/>
      <c r="AF212" s="227" t="str">
        <f>IF(AH210&lt;&gt;"",IF(AH210="W","L","W"),"")</f>
        <v/>
      </c>
      <c r="AG212" s="221"/>
      <c r="AH212" s="228"/>
      <c r="AI212" s="229"/>
      <c r="AJ212" s="227" t="str">
        <f>IF($D198="1P",IF(AN229=AN231,IF(AL229=AL231,IF(AJ229&lt;&gt;"",IF(AJ229&gt;AJ231,"W","L"),""),IF(AL229&gt;AL231,"W","L")),IF(AN229&gt;AN231,"W","L")),IF(AN217=AN219,IF(AL217=AL219,IF(AJ217&lt;&gt;"",IF(AJ217&gt;AJ219,"W","L"),""),IF(AL217&gt;AL219,"W","L")),IF(AN217&gt;AN219,"W","L")))</f>
        <v/>
      </c>
      <c r="AK212" s="221"/>
      <c r="AL212" s="353" t="str">
        <f>IF(OR(COUNTIF(X212:AJ212,"W"),COUNTIF(X212:AJ212,"L")),COUNTIF(X212:AJ212,"W")*2+COUNTIF(X212:AJ212,"L"),"")</f>
        <v/>
      </c>
      <c r="AM212" s="354"/>
      <c r="AN212" s="355" t="str">
        <f>IF(AL212&lt;&gt;"",RANK(AL212,AL202:AL214,0),"")</f>
        <v/>
      </c>
      <c r="AO212" s="356"/>
      <c r="AQ212" s="127"/>
      <c r="AR212" s="127"/>
      <c r="AS212" s="127"/>
      <c r="AT212" s="127"/>
      <c r="AU212" s="127"/>
      <c r="AV212" s="127"/>
      <c r="AW212" s="127"/>
      <c r="AX212" s="127"/>
      <c r="AY212" s="127"/>
      <c r="AZ212" s="127"/>
      <c r="BA212" s="127"/>
      <c r="BB212" s="127"/>
      <c r="BC212" s="127"/>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G212" s="127"/>
      <c r="CH212" s="127"/>
      <c r="CI212" s="127"/>
      <c r="CJ212" s="127"/>
      <c r="CK212" s="127"/>
      <c r="CL212" s="127"/>
      <c r="CM212" s="127"/>
      <c r="CN212" s="127"/>
      <c r="CO212" s="127"/>
      <c r="CP212" s="127"/>
      <c r="CQ212" s="127"/>
      <c r="CR212" s="127"/>
      <c r="CS212" s="127"/>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W212" s="127"/>
      <c r="DX212" s="127"/>
      <c r="DY212" s="127"/>
      <c r="DZ212" s="127"/>
      <c r="EA212" s="127"/>
      <c r="EB212" s="127"/>
      <c r="EC212" s="127"/>
      <c r="ED212" s="127"/>
      <c r="EE212" s="127"/>
      <c r="EF212" s="127"/>
      <c r="EG212" s="127"/>
      <c r="EH212" s="127"/>
      <c r="EI212" s="127"/>
      <c r="EJ212" s="40"/>
      <c r="EK212" s="40"/>
      <c r="EL212" s="40"/>
      <c r="EM212" s="40"/>
      <c r="EN212" s="40"/>
      <c r="EO212" s="40"/>
      <c r="EP212" s="40"/>
      <c r="EQ212" s="40"/>
      <c r="ER212" s="40"/>
      <c r="ES212" s="40"/>
      <c r="ET212" s="40"/>
      <c r="EU212" s="40"/>
      <c r="EV212" s="40"/>
      <c r="EW212" s="40"/>
      <c r="EX212" s="40"/>
      <c r="EY212" s="40"/>
      <c r="EZ212" s="40"/>
      <c r="FA212" s="40"/>
      <c r="FB212" s="40"/>
      <c r="FC212" s="40"/>
      <c r="FD212" s="40"/>
      <c r="FE212" s="40"/>
      <c r="FF212" s="40"/>
      <c r="FG212" s="40"/>
      <c r="FH212" s="40"/>
      <c r="FI212" s="40"/>
      <c r="FJ212" s="40"/>
      <c r="FK212" s="40"/>
    </row>
    <row r="213" spans="1:169" ht="11.25" customHeight="1">
      <c r="A213" s="212"/>
      <c r="B213" s="213"/>
      <c r="C213" s="218"/>
      <c r="D213" s="218"/>
      <c r="E213" s="218"/>
      <c r="F213" s="218"/>
      <c r="G213" s="218"/>
      <c r="H213" s="218"/>
      <c r="I213" s="218"/>
      <c r="J213" s="218"/>
      <c r="K213" s="218"/>
      <c r="L213" s="218"/>
      <c r="M213" s="218"/>
      <c r="N213" s="218"/>
      <c r="O213" s="218"/>
      <c r="P213" s="218"/>
      <c r="Q213" s="218"/>
      <c r="R213" s="218"/>
      <c r="S213" s="218"/>
      <c r="T213" s="218"/>
      <c r="U213" s="218"/>
      <c r="V213" s="218"/>
      <c r="W213" s="219"/>
      <c r="X213" s="232"/>
      <c r="Y213" s="233"/>
      <c r="Z213" s="234"/>
      <c r="AA213" s="233"/>
      <c r="AB213" s="234"/>
      <c r="AC213" s="233"/>
      <c r="AD213" s="234"/>
      <c r="AE213" s="233"/>
      <c r="AF213" s="234"/>
      <c r="AG213" s="233"/>
      <c r="AH213" s="235"/>
      <c r="AI213" s="236"/>
      <c r="AJ213" s="234"/>
      <c r="AK213" s="233"/>
      <c r="AL213" s="358"/>
      <c r="AM213" s="359"/>
      <c r="AN213" s="258"/>
      <c r="AO213" s="243"/>
      <c r="AQ213" s="128"/>
      <c r="AR213" s="128"/>
      <c r="AS213" s="128"/>
      <c r="AT213" s="128"/>
      <c r="AU213" s="128"/>
      <c r="AV213" s="128"/>
      <c r="AW213" s="128"/>
      <c r="AX213" s="128"/>
      <c r="AY213" s="128"/>
      <c r="AZ213" s="128"/>
      <c r="BA213" s="128"/>
      <c r="BB213" s="128"/>
      <c r="BC213" s="128"/>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G213" s="128"/>
      <c r="CH213" s="128"/>
      <c r="CI213" s="128"/>
      <c r="CJ213" s="128"/>
      <c r="CK213" s="128"/>
      <c r="CL213" s="128"/>
      <c r="CM213" s="128"/>
      <c r="CN213" s="128"/>
      <c r="CO213" s="128"/>
      <c r="CP213" s="128"/>
      <c r="CQ213" s="128"/>
      <c r="CR213" s="128"/>
      <c r="CS213" s="128"/>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c r="DW213" s="128"/>
      <c r="DX213" s="128"/>
      <c r="DY213" s="128"/>
      <c r="DZ213" s="128"/>
      <c r="EA213" s="128"/>
      <c r="EB213" s="128"/>
      <c r="EC213" s="128"/>
      <c r="ED213" s="128"/>
      <c r="EE213" s="128"/>
      <c r="EF213" s="128"/>
      <c r="EG213" s="128"/>
      <c r="EH213" s="128"/>
      <c r="EI213" s="128"/>
      <c r="EJ213" s="41"/>
      <c r="EK213" s="41"/>
      <c r="EL213" s="41"/>
      <c r="EM213" s="41"/>
      <c r="EN213" s="41"/>
      <c r="EO213" s="41"/>
      <c r="EP213" s="41"/>
      <c r="EQ213" s="41"/>
      <c r="ER213" s="41"/>
      <c r="ES213" s="41"/>
      <c r="ET213" s="41"/>
      <c r="EU213" s="41"/>
      <c r="EV213" s="41"/>
      <c r="EW213" s="41"/>
      <c r="EX213" s="41"/>
      <c r="EY213" s="41"/>
      <c r="EZ213" s="41"/>
      <c r="FA213" s="41"/>
      <c r="FB213" s="41"/>
      <c r="FC213" s="41"/>
      <c r="FD213" s="41"/>
      <c r="FE213" s="41"/>
      <c r="FF213" s="41"/>
      <c r="FG213" s="41"/>
      <c r="FH213" s="41"/>
      <c r="FI213" s="41"/>
      <c r="FJ213" s="41"/>
      <c r="FK213" s="41"/>
    </row>
    <row r="214" spans="1:169" ht="11.25" customHeight="1">
      <c r="A214" s="210" t="str">
        <f>AJ200</f>
        <v>G</v>
      </c>
      <c r="B214" s="211"/>
      <c r="C214" s="357"/>
      <c r="D214" s="343"/>
      <c r="E214" s="343"/>
      <c r="F214" s="343"/>
      <c r="G214" s="343"/>
      <c r="H214" s="343"/>
      <c r="I214" s="343"/>
      <c r="J214" s="343"/>
      <c r="K214" s="343"/>
      <c r="L214" s="343"/>
      <c r="M214" s="215"/>
      <c r="N214" s="215"/>
      <c r="O214" s="215"/>
      <c r="P214" s="343"/>
      <c r="Q214" s="343"/>
      <c r="R214" s="343"/>
      <c r="S214" s="343"/>
      <c r="T214" s="343"/>
      <c r="U214" s="343"/>
      <c r="V214" s="343"/>
      <c r="W214" s="344"/>
      <c r="X214" s="220" t="str">
        <f>IF(AJ202&lt;&gt;"",IF(AJ202="W","L","W"),"")</f>
        <v/>
      </c>
      <c r="Y214" s="221"/>
      <c r="Z214" s="227" t="str">
        <f>IF(AJ204&lt;&gt;"",IF(AJ204="W","L","W"),"")</f>
        <v/>
      </c>
      <c r="AA214" s="221"/>
      <c r="AB214" s="227" t="str">
        <f>IF(AJ206&lt;&gt;"",IF(AJ206="W","L","W"),"")</f>
        <v/>
      </c>
      <c r="AC214" s="221"/>
      <c r="AD214" s="227" t="str">
        <f>IF(AJ208&lt;&gt;"",IF(AJ208="W","L","W"),"")</f>
        <v/>
      </c>
      <c r="AE214" s="221"/>
      <c r="AF214" s="227" t="str">
        <f>IF(AJ210&lt;&gt;"",IF(AJ210="W","L","W"),"")</f>
        <v/>
      </c>
      <c r="AG214" s="221"/>
      <c r="AH214" s="227" t="str">
        <f>IF(AJ212&lt;&gt;"",IF(AJ212="W","L","W"),"")</f>
        <v/>
      </c>
      <c r="AI214" s="221"/>
      <c r="AJ214" s="228"/>
      <c r="AK214" s="351"/>
      <c r="AL214" s="353" t="str">
        <f>IF(OR(COUNTIF(X214:AJ214,"W"),COUNTIF(X214:AJ214,"L")),COUNTIF(X214:AJ214,"W")*2+COUNTIF(X214:AJ214,"L"),"")</f>
        <v/>
      </c>
      <c r="AM214" s="354"/>
      <c r="AN214" s="355" t="str">
        <f>IF(AL214&lt;&gt;"",RANK(AL214,AL202:AL214,0),"")</f>
        <v/>
      </c>
      <c r="AO214" s="356"/>
      <c r="AQ214" s="126"/>
      <c r="AR214" s="126"/>
      <c r="AS214" s="126"/>
      <c r="AT214" s="126"/>
      <c r="AU214" s="126"/>
      <c r="AV214" s="126"/>
      <c r="AW214" s="126"/>
      <c r="AX214" s="126"/>
      <c r="AY214" s="126"/>
      <c r="AZ214" s="126"/>
      <c r="BA214" s="126"/>
      <c r="BB214" s="126"/>
      <c r="BC214" s="126"/>
      <c r="CG214" s="126"/>
      <c r="CH214" s="126"/>
      <c r="CI214" s="126"/>
      <c r="CJ214" s="126"/>
      <c r="CK214" s="126"/>
      <c r="CL214" s="126"/>
      <c r="CM214" s="126"/>
      <c r="CN214" s="126"/>
      <c r="CO214" s="126"/>
      <c r="CP214" s="126"/>
      <c r="CQ214" s="126"/>
      <c r="CR214" s="126"/>
      <c r="CS214" s="126"/>
      <c r="DW214" s="126"/>
      <c r="DX214" s="126"/>
      <c r="DY214" s="126"/>
      <c r="DZ214" s="126"/>
      <c r="EA214" s="126"/>
      <c r="EB214" s="126"/>
      <c r="EC214" s="126"/>
      <c r="ED214" s="126"/>
      <c r="EE214" s="126"/>
      <c r="EF214" s="126"/>
      <c r="EG214" s="126"/>
      <c r="EH214" s="126"/>
      <c r="EI214" s="126"/>
    </row>
    <row r="215" spans="1:169" ht="11.25" customHeight="1" thickBot="1">
      <c r="A215" s="212"/>
      <c r="B215" s="213"/>
      <c r="C215" s="218"/>
      <c r="D215" s="218"/>
      <c r="E215" s="218"/>
      <c r="F215" s="218"/>
      <c r="G215" s="218"/>
      <c r="H215" s="218"/>
      <c r="I215" s="218"/>
      <c r="J215" s="218"/>
      <c r="K215" s="218"/>
      <c r="L215" s="218"/>
      <c r="M215" s="218"/>
      <c r="N215" s="218"/>
      <c r="O215" s="218"/>
      <c r="P215" s="218"/>
      <c r="Q215" s="218"/>
      <c r="R215" s="218"/>
      <c r="S215" s="218"/>
      <c r="T215" s="218"/>
      <c r="U215" s="218"/>
      <c r="V215" s="218"/>
      <c r="W215" s="219"/>
      <c r="X215" s="222"/>
      <c r="Y215" s="223"/>
      <c r="Z215" s="226"/>
      <c r="AA215" s="223"/>
      <c r="AB215" s="226"/>
      <c r="AC215" s="223"/>
      <c r="AD215" s="226"/>
      <c r="AE215" s="223"/>
      <c r="AF215" s="226"/>
      <c r="AG215" s="223"/>
      <c r="AH215" s="226"/>
      <c r="AI215" s="223"/>
      <c r="AJ215" s="230"/>
      <c r="AK215" s="352"/>
      <c r="AL215" s="347"/>
      <c r="AM215" s="348"/>
      <c r="AN215" s="248"/>
      <c r="AO215" s="249"/>
      <c r="AP215" s="2"/>
      <c r="AQ215" s="127"/>
      <c r="AR215" s="127"/>
      <c r="AS215" s="127"/>
      <c r="AT215" s="127"/>
      <c r="AU215" s="127"/>
      <c r="AV215" s="127"/>
      <c r="AW215" s="127"/>
      <c r="AX215" s="127"/>
      <c r="AY215" s="127"/>
      <c r="AZ215" s="127"/>
      <c r="BA215" s="127"/>
      <c r="BB215" s="127"/>
      <c r="BC215" s="127"/>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G215" s="127"/>
      <c r="CH215" s="127"/>
      <c r="CI215" s="127"/>
      <c r="CJ215" s="127"/>
      <c r="CK215" s="127"/>
      <c r="CL215" s="127"/>
      <c r="CM215" s="127"/>
      <c r="CN215" s="127"/>
      <c r="CO215" s="127"/>
      <c r="CP215" s="127"/>
      <c r="CQ215" s="127"/>
      <c r="CR215" s="127"/>
      <c r="CS215" s="127"/>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2"/>
      <c r="DW215" s="127"/>
      <c r="DX215" s="127"/>
      <c r="DY215" s="127"/>
      <c r="DZ215" s="127"/>
      <c r="EA215" s="127"/>
      <c r="EB215" s="127"/>
      <c r="EC215" s="127"/>
      <c r="ED215" s="127"/>
      <c r="EE215" s="127"/>
      <c r="EF215" s="127"/>
      <c r="EG215" s="127"/>
      <c r="EH215" s="127"/>
      <c r="EI215" s="127"/>
      <c r="EJ215" s="40"/>
      <c r="EK215" s="40"/>
      <c r="EL215" s="40"/>
      <c r="EM215" s="40"/>
      <c r="EN215" s="40"/>
      <c r="EO215" s="40"/>
      <c r="EP215" s="40"/>
      <c r="EQ215" s="40"/>
      <c r="ER215" s="40"/>
      <c r="ES215" s="40"/>
      <c r="ET215" s="40"/>
      <c r="EU215" s="40"/>
      <c r="EV215" s="40"/>
      <c r="EW215" s="40"/>
      <c r="EX215" s="40"/>
      <c r="EY215" s="40"/>
      <c r="EZ215" s="40"/>
      <c r="FA215" s="40"/>
      <c r="FB215" s="40"/>
      <c r="FC215" s="40"/>
      <c r="FD215" s="40"/>
      <c r="FE215" s="40"/>
      <c r="FF215" s="40"/>
      <c r="FG215" s="40"/>
      <c r="FH215" s="40"/>
      <c r="FI215" s="40"/>
      <c r="FJ215" s="40"/>
      <c r="FK215" s="40"/>
      <c r="FL215" s="2"/>
      <c r="FM215" s="2"/>
    </row>
    <row r="216" spans="1:169" ht="11.25" customHeight="1" thickBo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154" t="str">
        <f>CONCATENATE($A200," ",$D200,","," ",$F198)</f>
        <v>Group: 4, Women's Singles</v>
      </c>
      <c r="AR216" s="155"/>
      <c r="AS216" s="155"/>
      <c r="AT216" s="155"/>
      <c r="AU216" s="155"/>
      <c r="AV216" s="155"/>
      <c r="AW216" s="155"/>
      <c r="AX216" s="155"/>
      <c r="AY216" s="155"/>
      <c r="AZ216" s="155"/>
      <c r="BA216" s="155"/>
      <c r="BB216" s="155"/>
      <c r="BC216" s="156"/>
      <c r="BD216" s="163">
        <f>A225</f>
        <v>3</v>
      </c>
      <c r="BE216" s="164"/>
      <c r="BF216" s="183" t="str">
        <f>C225</f>
        <v>D</v>
      </c>
      <c r="BG216" s="185" t="str">
        <f>IF(VLOOKUP($BF216,$A202:$C214,3,FALSE)=0,"",CONCATENATE(VLOOKUP(VLOOKUP($BF216,$A202:$C214,3,FALSE),Players!$J:$N,4,FALSE)," ",VLOOKUP($BF216,$A202:$C214,3,FALSE)," ",IF(ISERROR(VLOOKUP(VLOOKUP($BF216,$A202:$C214,3,FALSE),Players!$J:$N,5,FALSE)),"()",CONCATENATE("(",VLOOKUP(VLOOKUP($BF216,$A202:$C214,3,FALSE),Players!$J:$N,5,FALSE),")"))))</f>
        <v/>
      </c>
      <c r="BH216" s="186"/>
      <c r="BI216" s="186"/>
      <c r="BJ216" s="186"/>
      <c r="BK216" s="186"/>
      <c r="BL216" s="186"/>
      <c r="BM216" s="186"/>
      <c r="BN216" s="186"/>
      <c r="BO216" s="186"/>
      <c r="BP216" s="186"/>
      <c r="BQ216" s="186"/>
      <c r="BR216" s="186"/>
      <c r="BS216" s="186"/>
      <c r="BT216" s="186"/>
      <c r="BU216" s="187"/>
      <c r="BV216" s="170" t="str">
        <f>IF(D225&lt;&gt;"",D225,"")</f>
        <v/>
      </c>
      <c r="BW216" s="171"/>
      <c r="BX216" s="335" t="str">
        <f>IF(F225&lt;&gt;"",F225,"")</f>
        <v/>
      </c>
      <c r="BY216" s="171"/>
      <c r="BZ216" s="335" t="str">
        <f>IF(H225&lt;&gt;"",H225,"")</f>
        <v/>
      </c>
      <c r="CA216" s="171"/>
      <c r="CB216" s="335" t="str">
        <f>IF(J225&lt;&gt;"",J225,"")</f>
        <v/>
      </c>
      <c r="CC216" s="171"/>
      <c r="CD216" s="335" t="str">
        <f>IF(L225&lt;&gt;"",L225,"")</f>
        <v/>
      </c>
      <c r="CE216" s="337"/>
      <c r="CF216" s="174" t="str">
        <f>IF($CD216=$CD218,IF($CB216=$CB218,IF($BZ216&lt;&gt;"",IF($BZ216&gt;$BZ218,"W","L"),""),IF($CB216&gt;$CB218,"W","L")),IF($CD216&gt;$CD218,"W","L"))</f>
        <v/>
      </c>
      <c r="CG216" s="154" t="str">
        <f>CONCATENATE($A200," ",$D200,","," ",$F198)</f>
        <v>Group: 4, Women's Singles</v>
      </c>
      <c r="CH216" s="155"/>
      <c r="CI216" s="155"/>
      <c r="CJ216" s="155"/>
      <c r="CK216" s="155"/>
      <c r="CL216" s="155"/>
      <c r="CM216" s="155"/>
      <c r="CN216" s="155"/>
      <c r="CO216" s="155"/>
      <c r="CP216" s="155"/>
      <c r="CQ216" s="155"/>
      <c r="CR216" s="155"/>
      <c r="CS216" s="156"/>
      <c r="CT216" s="163">
        <f>O225</f>
        <v>10</v>
      </c>
      <c r="CU216" s="164"/>
      <c r="CV216" s="183" t="str">
        <f>Q225</f>
        <v>A</v>
      </c>
      <c r="CW216" s="185" t="str">
        <f>IF(VLOOKUP($CV216,$A202:$C214,3,FALSE)=0,"",CONCATENATE(VLOOKUP(VLOOKUP($CV216,$A202:$C214,3,FALSE),Players!$J:$N,4,FALSE)," ",VLOOKUP($CV216,$A202:$C214,3,FALSE)," ",IF(ISERROR(VLOOKUP(VLOOKUP($CV216,$A202:$C214,3,FALSE),Players!$J:$N,5,FALSE)),"()",CONCATENATE("(",VLOOKUP(VLOOKUP($CV216,$A202:$C214,3,FALSE),Players!$J:$N,5,FALSE),")"))))</f>
        <v/>
      </c>
      <c r="CX216" s="186"/>
      <c r="CY216" s="186"/>
      <c r="CZ216" s="186"/>
      <c r="DA216" s="186"/>
      <c r="DB216" s="186"/>
      <c r="DC216" s="186"/>
      <c r="DD216" s="186"/>
      <c r="DE216" s="186"/>
      <c r="DF216" s="186"/>
      <c r="DG216" s="186"/>
      <c r="DH216" s="186"/>
      <c r="DI216" s="186"/>
      <c r="DJ216" s="186"/>
      <c r="DK216" s="187"/>
      <c r="DL216" s="170" t="str">
        <f>IF(R225&lt;&gt;"",R225,"")</f>
        <v/>
      </c>
      <c r="DM216" s="171"/>
      <c r="DN216" s="335" t="str">
        <f>IF(T225&lt;&gt;"",T225,"")</f>
        <v/>
      </c>
      <c r="DO216" s="171"/>
      <c r="DP216" s="335" t="str">
        <f>IF(V225&lt;&gt;"",V225,"")</f>
        <v/>
      </c>
      <c r="DQ216" s="171"/>
      <c r="DR216" s="335" t="str">
        <f>IF(X225&lt;&gt;"",X225,"")</f>
        <v/>
      </c>
      <c r="DS216" s="171"/>
      <c r="DT216" s="335" t="str">
        <f>IF(Z225&lt;&gt;"",Z225,"")</f>
        <v/>
      </c>
      <c r="DU216" s="337"/>
      <c r="DV216" s="174" t="str">
        <f>IF($DT216=$DT218,IF($DR216=$DR218,IF($DP216&lt;&gt;"",IF($DP216&gt;$DP218,"W","L"),""),IF($DR216&gt;$DR218,"W","L")),IF($DT216&gt;$DT218,"W","L"))</f>
        <v/>
      </c>
      <c r="DW216" s="154" t="str">
        <f>CONCATENATE($A200," ",$D200,","," ",$F198)</f>
        <v>Group: 4, Women's Singles</v>
      </c>
      <c r="DX216" s="155"/>
      <c r="DY216" s="155"/>
      <c r="DZ216" s="155"/>
      <c r="EA216" s="155"/>
      <c r="EB216" s="155"/>
      <c r="EC216" s="155"/>
      <c r="ED216" s="155"/>
      <c r="EE216" s="155"/>
      <c r="EF216" s="155"/>
      <c r="EG216" s="155"/>
      <c r="EH216" s="155"/>
      <c r="EI216" s="156"/>
      <c r="EJ216" s="163">
        <f>AC225</f>
        <v>17</v>
      </c>
      <c r="EK216" s="164"/>
      <c r="EL216" s="183" t="str">
        <f>AE225</f>
        <v>D</v>
      </c>
      <c r="EM216" s="185" t="str">
        <f>IF(VLOOKUP($EL216,$A202:$C214,3,FALSE)=0,"",CONCATENATE(VLOOKUP(VLOOKUP($EL216,$A202:$C214,3,FALSE),Players!$J:$N,4,FALSE)," ",VLOOKUP($EL216,$A202:$C214,3,FALSE)," ",IF(ISERROR(VLOOKUP(VLOOKUP($EL216,$A202:$C214,3,FALSE),Players!$J:$N,5,FALSE)),"()",CONCATENATE("(",VLOOKUP(VLOOKUP($EL216,$A202:$C214,3,FALSE),Players!$J:$N,5,FALSE),")"))))</f>
        <v/>
      </c>
      <c r="EN216" s="186"/>
      <c r="EO216" s="186"/>
      <c r="EP216" s="186"/>
      <c r="EQ216" s="186"/>
      <c r="ER216" s="186"/>
      <c r="ES216" s="186"/>
      <c r="ET216" s="186"/>
      <c r="EU216" s="186"/>
      <c r="EV216" s="186"/>
      <c r="EW216" s="186"/>
      <c r="EX216" s="186"/>
      <c r="EY216" s="186"/>
      <c r="EZ216" s="186"/>
      <c r="FA216" s="187"/>
      <c r="FB216" s="170" t="str">
        <f>IF(AF225&lt;&gt;"",AF225,"")</f>
        <v/>
      </c>
      <c r="FC216" s="171"/>
      <c r="FD216" s="335" t="str">
        <f>IF(AH225&lt;&gt;"",AH225,"")</f>
        <v/>
      </c>
      <c r="FE216" s="171"/>
      <c r="FF216" s="335" t="str">
        <f>IF(AJ225&lt;&gt;"",AJ225,"")</f>
        <v/>
      </c>
      <c r="FG216" s="171"/>
      <c r="FH216" s="335" t="str">
        <f>IF(AL225&lt;&gt;"",AL225,"")</f>
        <v/>
      </c>
      <c r="FI216" s="171"/>
      <c r="FJ216" s="335" t="str">
        <f>IF(AN225&lt;&gt;"",AN225,"")</f>
        <v/>
      </c>
      <c r="FK216" s="337"/>
      <c r="FL216" s="174" t="str">
        <f>IF($FJ216=$FJ218,IF($FH216=$FH218,IF($FF216&lt;&gt;"",IF($FF216&gt;$FF218,"W","L"),""),IF($FH216&gt;$FH218,"W","L")),IF($FJ216&gt;$FJ218,"W","L"))</f>
        <v/>
      </c>
      <c r="FM216" s="2"/>
    </row>
    <row r="217" spans="1:169" ht="11.25" customHeight="1">
      <c r="A217" s="170">
        <v>1</v>
      </c>
      <c r="B217" s="191"/>
      <c r="C217" s="183" t="str">
        <f>IF($D198="1P","B","B")</f>
        <v>B</v>
      </c>
      <c r="D217" s="197"/>
      <c r="E217" s="198"/>
      <c r="F217" s="197"/>
      <c r="G217" s="198"/>
      <c r="H217" s="197"/>
      <c r="I217" s="198"/>
      <c r="J217" s="197"/>
      <c r="K217" s="198"/>
      <c r="L217" s="197"/>
      <c r="M217" s="208"/>
      <c r="N217" s="69" t="str">
        <f>IF(CF196&lt;&gt;"",IF(CF196="W",IF(SUM(IF(D217&gt;D219,1,0),IF(F217&gt;F219,1,0),IF(H217&gt;H219,1,0),IF(J217&gt;J219,1,0),IF(L217&gt;L219,1,0))&lt;&gt;3,"E",""),""),"")</f>
        <v/>
      </c>
      <c r="O217" s="170">
        <v>8</v>
      </c>
      <c r="P217" s="191"/>
      <c r="Q217" s="183" t="str">
        <f>IF($D198="1P","E","D")</f>
        <v>D</v>
      </c>
      <c r="R217" s="197"/>
      <c r="S217" s="198"/>
      <c r="T217" s="197"/>
      <c r="U217" s="198"/>
      <c r="V217" s="197"/>
      <c r="W217" s="198"/>
      <c r="X217" s="197"/>
      <c r="Y217" s="198"/>
      <c r="Z217" s="197"/>
      <c r="AA217" s="208"/>
      <c r="AB217" s="69" t="str">
        <f>IF(DV196&lt;&gt;"",IF(DV196="W",IF(SUM(IF(R217&gt;R219,1,0),IF(T217&gt;T219,1,0),IF(V217&gt;V219,1,0),IF(X217&gt;X219,1,0),IF(Z217&gt;Z219,1,0))&lt;&gt;3,"E",""),""),"")</f>
        <v/>
      </c>
      <c r="AC217" s="170">
        <v>15</v>
      </c>
      <c r="AD217" s="191"/>
      <c r="AE217" s="183" t="str">
        <f>IF($D198="1P","B","F")</f>
        <v>F</v>
      </c>
      <c r="AF217" s="197"/>
      <c r="AG217" s="198"/>
      <c r="AH217" s="197"/>
      <c r="AI217" s="198"/>
      <c r="AJ217" s="197"/>
      <c r="AK217" s="198"/>
      <c r="AL217" s="197"/>
      <c r="AM217" s="198"/>
      <c r="AN217" s="197"/>
      <c r="AO217" s="208"/>
      <c r="AP217" s="69" t="str">
        <f>IF(FL196&lt;&gt;"",IF(FL196="W",IF(SUM(IF(AF217&gt;AF219,1,0),IF(AH217&gt;AH219,1,0),IF(AJ217&gt;AJ219,1,0),IF(AL217&gt;AL219,1,0),IF(AN217&gt;AN219,1,0))&lt;&gt;3,"E",""),""),"")</f>
        <v/>
      </c>
      <c r="AQ217" s="157"/>
      <c r="AR217" s="158"/>
      <c r="AS217" s="158"/>
      <c r="AT217" s="158"/>
      <c r="AU217" s="158"/>
      <c r="AV217" s="158"/>
      <c r="AW217" s="158"/>
      <c r="AX217" s="158"/>
      <c r="AY217" s="158"/>
      <c r="AZ217" s="158"/>
      <c r="BA217" s="158"/>
      <c r="BB217" s="158"/>
      <c r="BC217" s="159"/>
      <c r="BD217" s="165"/>
      <c r="BE217" s="166"/>
      <c r="BF217" s="184"/>
      <c r="BG217" s="188"/>
      <c r="BH217" s="189"/>
      <c r="BI217" s="189"/>
      <c r="BJ217" s="189"/>
      <c r="BK217" s="189"/>
      <c r="BL217" s="189"/>
      <c r="BM217" s="189"/>
      <c r="BN217" s="189"/>
      <c r="BO217" s="189"/>
      <c r="BP217" s="189"/>
      <c r="BQ217" s="189"/>
      <c r="BR217" s="189"/>
      <c r="BS217" s="189"/>
      <c r="BT217" s="189"/>
      <c r="BU217" s="190"/>
      <c r="BV217" s="172"/>
      <c r="BW217" s="173"/>
      <c r="BX217" s="336"/>
      <c r="BY217" s="173"/>
      <c r="BZ217" s="336"/>
      <c r="CA217" s="173"/>
      <c r="CB217" s="336"/>
      <c r="CC217" s="173"/>
      <c r="CD217" s="336"/>
      <c r="CE217" s="338"/>
      <c r="CF217" s="174"/>
      <c r="CG217" s="157"/>
      <c r="CH217" s="158"/>
      <c r="CI217" s="158"/>
      <c r="CJ217" s="158"/>
      <c r="CK217" s="158"/>
      <c r="CL217" s="158"/>
      <c r="CM217" s="158"/>
      <c r="CN217" s="158"/>
      <c r="CO217" s="158"/>
      <c r="CP217" s="158"/>
      <c r="CQ217" s="158"/>
      <c r="CR217" s="158"/>
      <c r="CS217" s="159"/>
      <c r="CT217" s="165"/>
      <c r="CU217" s="166"/>
      <c r="CV217" s="184"/>
      <c r="CW217" s="188"/>
      <c r="CX217" s="189"/>
      <c r="CY217" s="189"/>
      <c r="CZ217" s="189"/>
      <c r="DA217" s="189"/>
      <c r="DB217" s="189"/>
      <c r="DC217" s="189"/>
      <c r="DD217" s="189"/>
      <c r="DE217" s="189"/>
      <c r="DF217" s="189"/>
      <c r="DG217" s="189"/>
      <c r="DH217" s="189"/>
      <c r="DI217" s="189"/>
      <c r="DJ217" s="189"/>
      <c r="DK217" s="190"/>
      <c r="DL217" s="172"/>
      <c r="DM217" s="173"/>
      <c r="DN217" s="336"/>
      <c r="DO217" s="173"/>
      <c r="DP217" s="336"/>
      <c r="DQ217" s="173"/>
      <c r="DR217" s="336"/>
      <c r="DS217" s="173"/>
      <c r="DT217" s="336"/>
      <c r="DU217" s="338"/>
      <c r="DV217" s="174"/>
      <c r="DW217" s="157"/>
      <c r="DX217" s="158"/>
      <c r="DY217" s="158"/>
      <c r="DZ217" s="158"/>
      <c r="EA217" s="158"/>
      <c r="EB217" s="158"/>
      <c r="EC217" s="158"/>
      <c r="ED217" s="158"/>
      <c r="EE217" s="158"/>
      <c r="EF217" s="158"/>
      <c r="EG217" s="158"/>
      <c r="EH217" s="158"/>
      <c r="EI217" s="159"/>
      <c r="EJ217" s="165"/>
      <c r="EK217" s="166"/>
      <c r="EL217" s="184"/>
      <c r="EM217" s="188"/>
      <c r="EN217" s="189"/>
      <c r="EO217" s="189"/>
      <c r="EP217" s="189"/>
      <c r="EQ217" s="189"/>
      <c r="ER217" s="189"/>
      <c r="ES217" s="189"/>
      <c r="ET217" s="189"/>
      <c r="EU217" s="189"/>
      <c r="EV217" s="189"/>
      <c r="EW217" s="189"/>
      <c r="EX217" s="189"/>
      <c r="EY217" s="189"/>
      <c r="EZ217" s="189"/>
      <c r="FA217" s="190"/>
      <c r="FB217" s="172"/>
      <c r="FC217" s="173"/>
      <c r="FD217" s="336"/>
      <c r="FE217" s="173"/>
      <c r="FF217" s="336"/>
      <c r="FG217" s="173"/>
      <c r="FH217" s="336"/>
      <c r="FI217" s="173"/>
      <c r="FJ217" s="336"/>
      <c r="FK217" s="338"/>
      <c r="FL217" s="174"/>
      <c r="FM217" s="3"/>
    </row>
    <row r="218" spans="1:169" ht="11.25" customHeight="1">
      <c r="A218" s="192"/>
      <c r="B218" s="193"/>
      <c r="C218" s="196"/>
      <c r="D218" s="199"/>
      <c r="E218" s="200"/>
      <c r="F218" s="199"/>
      <c r="G218" s="200"/>
      <c r="H218" s="199"/>
      <c r="I218" s="200"/>
      <c r="J218" s="199"/>
      <c r="K218" s="200"/>
      <c r="L218" s="199"/>
      <c r="M218" s="209"/>
      <c r="N218" s="69" t="str">
        <f>IF(CF196&lt;&gt;"",IF(ISERROR(AND(BV200="",BX200="",BZ200="",CB200="",CD200="")),"E",IF(AND(BV200="",BX200="",BZ200="",CB200="",CD200=""),"","E")),"")</f>
        <v/>
      </c>
      <c r="O218" s="192"/>
      <c r="P218" s="193"/>
      <c r="Q218" s="196"/>
      <c r="R218" s="199"/>
      <c r="S218" s="200"/>
      <c r="T218" s="199"/>
      <c r="U218" s="200"/>
      <c r="V218" s="199"/>
      <c r="W218" s="200"/>
      <c r="X218" s="199"/>
      <c r="Y218" s="200"/>
      <c r="Z218" s="199"/>
      <c r="AA218" s="209"/>
      <c r="AB218" s="69" t="str">
        <f>IF(DV196&lt;&gt;"",IF(ISERROR(AND(DL200="",DN200="",DP200="",DQ200="",DT200="")),"E",IF(AND(DL200="",DN200="",DP200="",DR200="",DT200=""),"","E")),"")</f>
        <v/>
      </c>
      <c r="AC218" s="192"/>
      <c r="AD218" s="193"/>
      <c r="AE218" s="196"/>
      <c r="AF218" s="199"/>
      <c r="AG218" s="200"/>
      <c r="AH218" s="199"/>
      <c r="AI218" s="200"/>
      <c r="AJ218" s="199"/>
      <c r="AK218" s="200"/>
      <c r="AL218" s="199"/>
      <c r="AM218" s="200"/>
      <c r="AN218" s="199"/>
      <c r="AO218" s="209"/>
      <c r="AP218" s="69" t="str">
        <f>IF(FL196&lt;&gt;"",IF(ISERROR(AND(FB200="",FD200="",FF200="",FH200="",FJ200="")),"E",IF(AND(FB200="",FD200="",FF200="",FH200="",FJ200=""),"","E")),"")</f>
        <v/>
      </c>
      <c r="AQ218" s="157"/>
      <c r="AR218" s="158"/>
      <c r="AS218" s="158"/>
      <c r="AT218" s="158"/>
      <c r="AU218" s="158"/>
      <c r="AV218" s="158"/>
      <c r="AW218" s="158"/>
      <c r="AX218" s="158"/>
      <c r="AY218" s="158"/>
      <c r="AZ218" s="158"/>
      <c r="BA218" s="158"/>
      <c r="BB218" s="158"/>
      <c r="BC218" s="159"/>
      <c r="BD218" s="165"/>
      <c r="BE218" s="166"/>
      <c r="BF218" s="175" t="str">
        <f>C227</f>
        <v>E</v>
      </c>
      <c r="BG218" s="177" t="str">
        <f>IF(VLOOKUP($BF218,$A202:$C214,3,FALSE)=0,"",CONCATENATE(VLOOKUP(VLOOKUP($BF218,$A202:$C214,3,FALSE),Players!$J:$N,4,FALSE)," ",VLOOKUP($BF218,$A202:$C214,3,FALSE)," ",IF(ISERROR(VLOOKUP(VLOOKUP($BF218,$A202:$C214,3,FALSE),Players!$J:$N,5,FALSE)),"()",CONCATENATE("(",VLOOKUP(VLOOKUP($BF218,$A202:$C214,3,FALSE),Players!$J:$N,5,FALSE),")"))))</f>
        <v/>
      </c>
      <c r="BH218" s="178"/>
      <c r="BI218" s="178"/>
      <c r="BJ218" s="178"/>
      <c r="BK218" s="178"/>
      <c r="BL218" s="178"/>
      <c r="BM218" s="178"/>
      <c r="BN218" s="178"/>
      <c r="BO218" s="178"/>
      <c r="BP218" s="178"/>
      <c r="BQ218" s="178"/>
      <c r="BR218" s="178"/>
      <c r="BS218" s="178"/>
      <c r="BT218" s="178"/>
      <c r="BU218" s="179"/>
      <c r="BV218" s="150" t="str">
        <f>IF(D227&lt;&gt;"",D227,"")</f>
        <v/>
      </c>
      <c r="BW218" s="151"/>
      <c r="BX218" s="288" t="str">
        <f>IF(F227&lt;&gt;"",F227,"")</f>
        <v/>
      </c>
      <c r="BY218" s="151"/>
      <c r="BZ218" s="288" t="str">
        <f>IF(H227&lt;&gt;"",H227,"")</f>
        <v/>
      </c>
      <c r="CA218" s="151"/>
      <c r="CB218" s="288" t="str">
        <f>IF(J227&lt;&gt;"",J227,"")</f>
        <v/>
      </c>
      <c r="CC218" s="151"/>
      <c r="CD218" s="288" t="str">
        <f>IF(L227&lt;&gt;"",L227,"")</f>
        <v/>
      </c>
      <c r="CE218" s="332"/>
      <c r="CF218" s="174" t="str">
        <f>IF($CF216&lt;&gt;"",IF(CF216="W","L","W"),"")</f>
        <v/>
      </c>
      <c r="CG218" s="157"/>
      <c r="CH218" s="158"/>
      <c r="CI218" s="158"/>
      <c r="CJ218" s="158"/>
      <c r="CK218" s="158"/>
      <c r="CL218" s="158"/>
      <c r="CM218" s="158"/>
      <c r="CN218" s="158"/>
      <c r="CO218" s="158"/>
      <c r="CP218" s="158"/>
      <c r="CQ218" s="158"/>
      <c r="CR218" s="158"/>
      <c r="CS218" s="159"/>
      <c r="CT218" s="165"/>
      <c r="CU218" s="166"/>
      <c r="CV218" s="175" t="str">
        <f>Q227</f>
        <v>D</v>
      </c>
      <c r="CW218" s="177" t="str">
        <f>IF(VLOOKUP($CV218,$A202:$C214,3,FALSE)=0,"",CONCATENATE(VLOOKUP(VLOOKUP($CV218,$A202:$C214,3,FALSE),Players!$J:$N,4,FALSE)," ",VLOOKUP($CV218,$A202:$C214,3,FALSE)," ",IF(ISERROR(VLOOKUP(VLOOKUP($CV218,$A202:$C214,3,FALSE),Players!$J:$N,5,FALSE)),"()",CONCATENATE("(",VLOOKUP(VLOOKUP($CV218,$A202:$C214,3,FALSE),Players!$J:$N,5,FALSE),")"))))</f>
        <v/>
      </c>
      <c r="CX218" s="178"/>
      <c r="CY218" s="178"/>
      <c r="CZ218" s="178"/>
      <c r="DA218" s="178"/>
      <c r="DB218" s="178"/>
      <c r="DC218" s="178"/>
      <c r="DD218" s="178"/>
      <c r="DE218" s="178"/>
      <c r="DF218" s="178"/>
      <c r="DG218" s="178"/>
      <c r="DH218" s="178"/>
      <c r="DI218" s="178"/>
      <c r="DJ218" s="178"/>
      <c r="DK218" s="179"/>
      <c r="DL218" s="150" t="str">
        <f>IF(R227&lt;&gt;"",R227,"")</f>
        <v/>
      </c>
      <c r="DM218" s="151"/>
      <c r="DN218" s="288" t="str">
        <f>IF(T227&lt;&gt;"",T227,"")</f>
        <v/>
      </c>
      <c r="DO218" s="151"/>
      <c r="DP218" s="288" t="str">
        <f>IF(V227&lt;&gt;"",V227,"")</f>
        <v/>
      </c>
      <c r="DQ218" s="151"/>
      <c r="DR218" s="288" t="str">
        <f>IF(X227&lt;&gt;"",X227,"")</f>
        <v/>
      </c>
      <c r="DS218" s="151"/>
      <c r="DT218" s="288" t="str">
        <f>IF(Z227&lt;&gt;"",Z227,"")</f>
        <v/>
      </c>
      <c r="DU218" s="332"/>
      <c r="DV218" s="174" t="str">
        <f>IF($DV216&lt;&gt;"",IF(DV216="W","L","W"),"")</f>
        <v/>
      </c>
      <c r="DW218" s="157"/>
      <c r="DX218" s="158"/>
      <c r="DY218" s="158"/>
      <c r="DZ218" s="158"/>
      <c r="EA218" s="158"/>
      <c r="EB218" s="158"/>
      <c r="EC218" s="158"/>
      <c r="ED218" s="158"/>
      <c r="EE218" s="158"/>
      <c r="EF218" s="158"/>
      <c r="EG218" s="158"/>
      <c r="EH218" s="158"/>
      <c r="EI218" s="159"/>
      <c r="EJ218" s="165"/>
      <c r="EK218" s="166"/>
      <c r="EL218" s="175" t="str">
        <f>AE227</f>
        <v>G</v>
      </c>
      <c r="EM218" s="177" t="str">
        <f>IF(VLOOKUP($EL218,$A202:$C214,3,FALSE)=0,"",CONCATENATE(VLOOKUP(VLOOKUP($EL218,$A202:$C214,3,FALSE),Players!$J:$N,4,FALSE)," ",VLOOKUP($EL218,$A202:$C214,3,FALSE)," ",IF(ISERROR(VLOOKUP(VLOOKUP($EL218,$A202:$C214,3,FALSE),Players!$J:$N,5,FALSE)),"()",CONCATENATE("(",VLOOKUP(VLOOKUP($EL218,$A202:$C214,3,FALSE),Players!$J:$N,5,FALSE),")"))))</f>
        <v/>
      </c>
      <c r="EN218" s="178"/>
      <c r="EO218" s="178"/>
      <c r="EP218" s="178"/>
      <c r="EQ218" s="178"/>
      <c r="ER218" s="178"/>
      <c r="ES218" s="178"/>
      <c r="ET218" s="178"/>
      <c r="EU218" s="178"/>
      <c r="EV218" s="178"/>
      <c r="EW218" s="178"/>
      <c r="EX218" s="178"/>
      <c r="EY218" s="178"/>
      <c r="EZ218" s="178"/>
      <c r="FA218" s="179"/>
      <c r="FB218" s="150" t="str">
        <f>IF(AF227&lt;&gt;"",AF227,"")</f>
        <v/>
      </c>
      <c r="FC218" s="151"/>
      <c r="FD218" s="288" t="str">
        <f>IF(AH227&lt;&gt;"",AH227,"")</f>
        <v/>
      </c>
      <c r="FE218" s="151"/>
      <c r="FF218" s="288" t="str">
        <f>IF(AJ227&lt;&gt;"",AJ227,"")</f>
        <v/>
      </c>
      <c r="FG218" s="151"/>
      <c r="FH218" s="288" t="str">
        <f>IF(AL227&lt;&gt;"",AL227,"")</f>
        <v/>
      </c>
      <c r="FI218" s="151"/>
      <c r="FJ218" s="288" t="str">
        <f>IF(AN227&lt;&gt;"",AN227,"")</f>
        <v/>
      </c>
      <c r="FK218" s="332"/>
      <c r="FL218" s="174" t="str">
        <f>IF($FL216&lt;&gt;"",IF(FL216="W","L","W"),"")</f>
        <v/>
      </c>
      <c r="FM218" s="3"/>
    </row>
    <row r="219" spans="1:169" ht="11.25" customHeight="1" thickBot="1">
      <c r="A219" s="192"/>
      <c r="B219" s="193"/>
      <c r="C219" s="175" t="str">
        <f>IF($D198="1P","G","G")</f>
        <v>G</v>
      </c>
      <c r="D219" s="201"/>
      <c r="E219" s="202"/>
      <c r="F219" s="201"/>
      <c r="G219" s="202"/>
      <c r="H219" s="201"/>
      <c r="I219" s="202"/>
      <c r="J219" s="201"/>
      <c r="K219" s="202"/>
      <c r="L219" s="201"/>
      <c r="M219" s="205"/>
      <c r="N219" s="69" t="str">
        <f>IF(CF196&lt;&gt;"",IF(ISERROR(AND(BV200="",BX200="",BZ200="",CB200="",CD200="")),"E",IF(AND(BV200="",BX200="",BZ200="",CB200="",CD200=""),"","E")),"")</f>
        <v/>
      </c>
      <c r="O219" s="192"/>
      <c r="P219" s="193"/>
      <c r="Q219" s="350" t="str">
        <f>IF($D198="1P","G","F")</f>
        <v>F</v>
      </c>
      <c r="R219" s="201"/>
      <c r="S219" s="202"/>
      <c r="T219" s="201"/>
      <c r="U219" s="202"/>
      <c r="V219" s="201"/>
      <c r="W219" s="202"/>
      <c r="X219" s="201"/>
      <c r="Y219" s="202"/>
      <c r="Z219" s="201"/>
      <c r="AA219" s="205"/>
      <c r="AB219" s="69" t="str">
        <f>IF(DV196&lt;&gt;"",IF(ISERROR(AND(DL200="",DN200="",DP200="",DQ200="",DT200="")),"E",IF(AND(DL200="",DN200="",DP200="",DR200="",DT200=""),"","E")),"")</f>
        <v/>
      </c>
      <c r="AC219" s="192"/>
      <c r="AD219" s="193"/>
      <c r="AE219" s="175" t="str">
        <f>IF($D198="1P","F","G")</f>
        <v>G</v>
      </c>
      <c r="AF219" s="201"/>
      <c r="AG219" s="202"/>
      <c r="AH219" s="201"/>
      <c r="AI219" s="202"/>
      <c r="AJ219" s="201"/>
      <c r="AK219" s="202"/>
      <c r="AL219" s="201"/>
      <c r="AM219" s="202"/>
      <c r="AN219" s="201"/>
      <c r="AO219" s="205"/>
      <c r="AP219" s="69" t="str">
        <f>IF(FL196&lt;&gt;"",IF(ISERROR(AND(FB200="",FD200="",FF200="",FH200="",FJ200="")),"E",IF(AND(FB200="",FD200="",FF200="",FH200="",FJ200=""),"","E")),"")</f>
        <v/>
      </c>
      <c r="AQ219" s="160"/>
      <c r="AR219" s="161"/>
      <c r="AS219" s="161"/>
      <c r="AT219" s="161"/>
      <c r="AU219" s="161"/>
      <c r="AV219" s="161"/>
      <c r="AW219" s="161"/>
      <c r="AX219" s="161"/>
      <c r="AY219" s="161"/>
      <c r="AZ219" s="161"/>
      <c r="BA219" s="161"/>
      <c r="BB219" s="161"/>
      <c r="BC219" s="162"/>
      <c r="BD219" s="167"/>
      <c r="BE219" s="168"/>
      <c r="BF219" s="176"/>
      <c r="BG219" s="180"/>
      <c r="BH219" s="181"/>
      <c r="BI219" s="181"/>
      <c r="BJ219" s="181"/>
      <c r="BK219" s="181"/>
      <c r="BL219" s="181"/>
      <c r="BM219" s="181"/>
      <c r="BN219" s="181"/>
      <c r="BO219" s="181"/>
      <c r="BP219" s="181"/>
      <c r="BQ219" s="181"/>
      <c r="BR219" s="181"/>
      <c r="BS219" s="181"/>
      <c r="BT219" s="181"/>
      <c r="BU219" s="182"/>
      <c r="BV219" s="152"/>
      <c r="BW219" s="153"/>
      <c r="BX219" s="333"/>
      <c r="BY219" s="153"/>
      <c r="BZ219" s="333"/>
      <c r="CA219" s="153"/>
      <c r="CB219" s="333"/>
      <c r="CC219" s="153"/>
      <c r="CD219" s="333"/>
      <c r="CE219" s="334"/>
      <c r="CF219" s="174"/>
      <c r="CG219" s="160"/>
      <c r="CH219" s="161"/>
      <c r="CI219" s="161"/>
      <c r="CJ219" s="161"/>
      <c r="CK219" s="161"/>
      <c r="CL219" s="161"/>
      <c r="CM219" s="161"/>
      <c r="CN219" s="161"/>
      <c r="CO219" s="161"/>
      <c r="CP219" s="161"/>
      <c r="CQ219" s="161"/>
      <c r="CR219" s="161"/>
      <c r="CS219" s="162"/>
      <c r="CT219" s="167"/>
      <c r="CU219" s="168"/>
      <c r="CV219" s="176"/>
      <c r="CW219" s="180"/>
      <c r="CX219" s="181"/>
      <c r="CY219" s="181"/>
      <c r="CZ219" s="181"/>
      <c r="DA219" s="181"/>
      <c r="DB219" s="181"/>
      <c r="DC219" s="181"/>
      <c r="DD219" s="181"/>
      <c r="DE219" s="181"/>
      <c r="DF219" s="181"/>
      <c r="DG219" s="181"/>
      <c r="DH219" s="181"/>
      <c r="DI219" s="181"/>
      <c r="DJ219" s="181"/>
      <c r="DK219" s="182"/>
      <c r="DL219" s="152"/>
      <c r="DM219" s="153"/>
      <c r="DN219" s="333"/>
      <c r="DO219" s="153"/>
      <c r="DP219" s="333"/>
      <c r="DQ219" s="153"/>
      <c r="DR219" s="333"/>
      <c r="DS219" s="153"/>
      <c r="DT219" s="333"/>
      <c r="DU219" s="334"/>
      <c r="DV219" s="174"/>
      <c r="DW219" s="160"/>
      <c r="DX219" s="161"/>
      <c r="DY219" s="161"/>
      <c r="DZ219" s="161"/>
      <c r="EA219" s="161"/>
      <c r="EB219" s="161"/>
      <c r="EC219" s="161"/>
      <c r="ED219" s="161"/>
      <c r="EE219" s="161"/>
      <c r="EF219" s="161"/>
      <c r="EG219" s="161"/>
      <c r="EH219" s="161"/>
      <c r="EI219" s="162"/>
      <c r="EJ219" s="167"/>
      <c r="EK219" s="168"/>
      <c r="EL219" s="176"/>
      <c r="EM219" s="180"/>
      <c r="EN219" s="181"/>
      <c r="EO219" s="181"/>
      <c r="EP219" s="181"/>
      <c r="EQ219" s="181"/>
      <c r="ER219" s="181"/>
      <c r="ES219" s="181"/>
      <c r="ET219" s="181"/>
      <c r="EU219" s="181"/>
      <c r="EV219" s="181"/>
      <c r="EW219" s="181"/>
      <c r="EX219" s="181"/>
      <c r="EY219" s="181"/>
      <c r="EZ219" s="181"/>
      <c r="FA219" s="182"/>
      <c r="FB219" s="152"/>
      <c r="FC219" s="153"/>
      <c r="FD219" s="333"/>
      <c r="FE219" s="153"/>
      <c r="FF219" s="333"/>
      <c r="FG219" s="153"/>
      <c r="FH219" s="333"/>
      <c r="FI219" s="153"/>
      <c r="FJ219" s="333"/>
      <c r="FK219" s="334"/>
      <c r="FL219" s="174"/>
      <c r="FM219" s="3"/>
    </row>
    <row r="220" spans="1:169" ht="11.25" customHeight="1" thickBot="1">
      <c r="A220" s="194"/>
      <c r="B220" s="195"/>
      <c r="C220" s="207"/>
      <c r="D220" s="203"/>
      <c r="E220" s="204"/>
      <c r="F220" s="203"/>
      <c r="G220" s="204"/>
      <c r="H220" s="203"/>
      <c r="I220" s="204"/>
      <c r="J220" s="203"/>
      <c r="K220" s="204"/>
      <c r="L220" s="203"/>
      <c r="M220" s="206"/>
      <c r="N220" s="69" t="str">
        <f>IF(CF198&lt;&gt;"",IF(CF198="W",IF(SUM(IF(D219&gt;D217,1,0),IF(F219&gt;F217,1,0),IF(H219&gt;H217,1,0),IF(J219&gt;J217,1,0),IF(L219&gt;L217,1,0))&lt;&gt;3,"E",""),""),"")</f>
        <v/>
      </c>
      <c r="O220" s="194"/>
      <c r="P220" s="195"/>
      <c r="Q220" s="207"/>
      <c r="R220" s="203"/>
      <c r="S220" s="204"/>
      <c r="T220" s="203"/>
      <c r="U220" s="204"/>
      <c r="V220" s="203"/>
      <c r="W220" s="204"/>
      <c r="X220" s="203"/>
      <c r="Y220" s="204"/>
      <c r="Z220" s="203"/>
      <c r="AA220" s="206"/>
      <c r="AB220" s="69" t="str">
        <f>IF(DV198&lt;&gt;"",IF(DV198="W",IF(SUM(IF(R219&gt;R217,1,0),IF(T219&gt;T217,1,0),IF(V219&gt;V217,1,0),IF(X219&gt;X217,1,0),IF(Z219&gt;Z217,1,0))&lt;&gt;3,"E",""),""),"")</f>
        <v/>
      </c>
      <c r="AC220" s="194"/>
      <c r="AD220" s="195"/>
      <c r="AE220" s="207"/>
      <c r="AF220" s="203"/>
      <c r="AG220" s="204"/>
      <c r="AH220" s="203"/>
      <c r="AI220" s="204"/>
      <c r="AJ220" s="203"/>
      <c r="AK220" s="204"/>
      <c r="AL220" s="203"/>
      <c r="AM220" s="204"/>
      <c r="AN220" s="203"/>
      <c r="AO220" s="206"/>
      <c r="AP220" s="69" t="str">
        <f>IF(FL198&lt;&gt;"",IF(FL198="W",IF(SUM(IF(AF219&gt;AF217,1,0),IF(AH219&gt;AH217,1,0),IF(AJ219&gt;AJ217,1,0),IF(AL219&gt;AL217,1,0),IF(AN219&gt;AN217,1,0))&lt;&gt;3,"E",""),""),"")</f>
        <v/>
      </c>
      <c r="AQ220" s="126"/>
      <c r="AR220" s="126"/>
      <c r="AS220" s="126"/>
      <c r="AT220" s="126"/>
      <c r="AU220" s="126"/>
      <c r="AV220" s="126"/>
      <c r="AW220" s="126"/>
      <c r="AX220" s="126"/>
      <c r="AY220" s="126"/>
      <c r="AZ220" s="126"/>
      <c r="BA220" s="126"/>
      <c r="BB220" s="126"/>
      <c r="BC220" s="126"/>
      <c r="BV220" s="169" t="str">
        <f>IF(CF216&lt;&gt;"",IF(AND(AND(BV216&gt;-1,BV218&gt;-1),OR(BV216&gt;10,BV218&gt;10),ABS(BV216-BV218)&gt;1,IF(OR(BV216&gt;11,BV218&gt;11),ABS(BV216-BV218)=2,TRUE),BV216=INT(BV216),BV218=INT(BV218)),"","Error"),"")</f>
        <v/>
      </c>
      <c r="BW220" s="169"/>
      <c r="BX220" s="169" t="str">
        <f>IF(CF216&lt;&gt;"",IF(AND(AND(BX216&gt;-1,BX218&gt;-1),OR(BX216&gt;10,BX218&gt;10),ABS(BX216-BX218)&gt;1,IF(OR(BX216&gt;11,BX218&gt;11),ABS(BX216-BX218)=2,TRUE),BX216=INT(BX216),BX218=INT(BX218)),"","Error"),"")</f>
        <v/>
      </c>
      <c r="BY220" s="169"/>
      <c r="BZ220" s="169" t="str">
        <f>IF(CF216&lt;&gt;"",IF(AND(AND(BZ216&gt;-1,BZ218&gt;-1),OR(BZ216&gt;10,BZ218&gt;10),ABS(BZ216-BZ218)&gt;1,IF(OR(BZ216&gt;11,BZ218&gt;11),ABS(BZ216-BZ218)=2,TRUE),BZ216=INT(BZ216),BZ218=INT(BZ218)),"","Error"),"")</f>
        <v/>
      </c>
      <c r="CA220" s="169"/>
      <c r="CB220" s="169" t="str">
        <f>IF(AND(CF216&lt;&gt;"",CB216&lt;&gt;""),IF(AND(AND(CB216&gt;-1,CB218&gt;-1),OR(CB216&gt;10,CB218&gt;10),ABS(CB216-CB218)&gt;1,IF(OR(CB216&gt;11,CB218&gt;11),ABS(CB216-CB218)=2,TRUE),CB216=INT(CB216),CB218=INT(CB218)),"","Error"),"")</f>
        <v/>
      </c>
      <c r="CC220" s="169"/>
      <c r="CD220" s="169" t="str">
        <f>IF(AND(CF216&lt;&gt;"",CD216&lt;&gt;""),IF(AND(AND(CD216&gt;-1,CD218&gt;-1),OR(CD216&gt;10,CD218&gt;10),ABS(CD216-CD218)&gt;1,IF(OR(CD216&gt;11,CD218&gt;11),ABS(CD216-CD218)=2,TRUE),CD216=INT(CD216),CD218=INT(CD218)),"","Error"),"")</f>
        <v/>
      </c>
      <c r="CE220" s="169"/>
      <c r="CG220" s="126"/>
      <c r="CH220" s="126"/>
      <c r="CI220" s="126"/>
      <c r="CJ220" s="126"/>
      <c r="CK220" s="126"/>
      <c r="CL220" s="126"/>
      <c r="CM220" s="126"/>
      <c r="CN220" s="126"/>
      <c r="CO220" s="126"/>
      <c r="CP220" s="126"/>
      <c r="CQ220" s="126"/>
      <c r="CR220" s="126"/>
      <c r="CS220" s="126"/>
      <c r="DL220" s="169" t="str">
        <f>IF(DV216&lt;&gt;"",IF(AND(AND(DL216&gt;-1,DL218&gt;-1),OR(DL216&gt;10,DL218&gt;10),ABS(DL216-DL218)&gt;1,IF(OR(DL216&gt;11,DL218&gt;11),ABS(DL216-DL218)=2,TRUE),DL216=INT(DL216),DL218=INT(DL218)),"","Error"),"")</f>
        <v/>
      </c>
      <c r="DM220" s="169"/>
      <c r="DN220" s="169" t="str">
        <f>IF(DV216&lt;&gt;"",IF(AND(AND(DN216&gt;-1,DN218&gt;-1),OR(DN216&gt;10,DN218&gt;10),ABS(DN216-DN218)&gt;1,IF(OR(DN216&gt;11,DN218&gt;11),ABS(DN216-DN218)=2,TRUE),DN216=INT(DN216),DN218=INT(DN218)),"","Error"),"")</f>
        <v/>
      </c>
      <c r="DO220" s="169"/>
      <c r="DP220" s="169" t="str">
        <f>IF(DV216&lt;&gt;"",IF(AND(AND(DP216&gt;-1,DP218&gt;-1),OR(DP216&gt;10,DP218&gt;10),ABS(DP216-DP218)&gt;1,IF(OR(DP216&gt;11,DP218&gt;11),ABS(DP216-DP218)=2,TRUE),DP216=INT(DP216),DP218=INT(DP218)),"","Error"),"")</f>
        <v/>
      </c>
      <c r="DQ220" s="169"/>
      <c r="DR220" s="169" t="str">
        <f>IF(AND(DV216&lt;&gt;"",DR216&lt;&gt;""),IF(AND(AND(DR216&gt;-1,DR218&gt;-1),OR(DR216&gt;10,DR218&gt;10),ABS(DR216-DR218)&gt;1,IF(OR(DR216&gt;11,DR218&gt;11),ABS(DR216-DR218)=2,TRUE),DR216=INT(DR216),DR218=INT(DR218)),"","Error"),"")</f>
        <v/>
      </c>
      <c r="DS220" s="169"/>
      <c r="DT220" s="169" t="str">
        <f>IF(AND(DV216&lt;&gt;"",DT216&lt;&gt;""),IF(AND(AND(DT216&gt;-1,DT218&gt;-1),OR(DT216&gt;10,DT218&gt;10),ABS(DT216-DT218)&gt;1,IF(OR(DT216&gt;11,DT218&gt;11),ABS(DT216-DT218)=2,TRUE),DT216=INT(DT216),DT218=INT(DT218)),"","Error"),"")</f>
        <v/>
      </c>
      <c r="DU220" s="169"/>
      <c r="DV220" s="3"/>
      <c r="DW220" s="126"/>
      <c r="DX220" s="126"/>
      <c r="DY220" s="126"/>
      <c r="DZ220" s="126"/>
      <c r="EA220" s="126"/>
      <c r="EB220" s="126"/>
      <c r="EC220" s="126"/>
      <c r="ED220" s="126"/>
      <c r="EE220" s="126"/>
      <c r="EF220" s="126"/>
      <c r="EG220" s="126"/>
      <c r="EH220" s="126"/>
      <c r="EI220" s="126"/>
      <c r="FB220" s="169" t="str">
        <f>IF(FL216&lt;&gt;"",IF(AND(AND(FB216&gt;-1,FB218&gt;-1),OR(FB216&gt;10,FB218&gt;10),ABS(FB216-FB218)&gt;1,IF(OR(FB216&gt;11,FB218&gt;11),ABS(FB216-FB218)=2,TRUE),FB216=INT(FB216),FB218=INT(FB218)),"","Error"),"")</f>
        <v/>
      </c>
      <c r="FC220" s="169"/>
      <c r="FD220" s="169" t="str">
        <f>IF(FL216&lt;&gt;"",IF(AND(AND(FD216&gt;-1,FD218&gt;-1),OR(FD216&gt;10,FD218&gt;10),ABS(FD216-FD218)&gt;1,IF(OR(FD216&gt;11,FD218&gt;11),ABS(FD216-FD218)=2,TRUE),FD216=INT(FD216),FD218=INT(FD218)),"","Error"),"")</f>
        <v/>
      </c>
      <c r="FE220" s="169"/>
      <c r="FF220" s="169" t="str">
        <f>IF(FL216&lt;&gt;"",IF(AND(AND(FF216&gt;-1,FF218&gt;-1),OR(FF216&gt;10,FF218&gt;10),ABS(FF216-FF218)&gt;1,IF(OR(FF216&gt;11,FF218&gt;11),ABS(FF216-FF218)=2,TRUE),FF216=INT(FF216),FF218=INT(FF218)),"","Error"),"")</f>
        <v/>
      </c>
      <c r="FG220" s="169"/>
      <c r="FH220" s="169" t="str">
        <f>IF(AND(FL216&lt;&gt;"",FH216&lt;&gt;""),IF(AND(AND(FH216&gt;-1,FH218&gt;-1),OR(FH216&gt;10,FH218&gt;10),ABS(FH216-FH218)&gt;1,IF(OR(FH216&gt;11,FH218&gt;11),ABS(FH216-FH218)=2,TRUE),FH216=INT(FH216),FH218=INT(FH218)),"","Error"),"")</f>
        <v/>
      </c>
      <c r="FI220" s="169"/>
      <c r="FJ220" s="169" t="str">
        <f>IF(AND(FL216&lt;&gt;"",FJ216&lt;&gt;""),IF(AND(AND(FJ216&gt;-1,FJ218&gt;-1),OR(FJ216&gt;10,FJ218&gt;10),ABS(FJ216-FJ218)&gt;1,IF(OR(FJ216&gt;11,FJ218&gt;11),ABS(FJ216-FJ218)=2,TRUE),FJ216=INT(FJ216),FJ218=INT(FJ218)),"","Error"),"")</f>
        <v/>
      </c>
      <c r="FK220" s="169"/>
      <c r="FL220" s="3"/>
      <c r="FM220" s="3"/>
    </row>
    <row r="221" spans="1:169" ht="11.25" customHeight="1">
      <c r="A221" s="170">
        <v>2</v>
      </c>
      <c r="B221" s="191"/>
      <c r="C221" s="183" t="str">
        <f>IF($D198="1P","C","C")</f>
        <v>C</v>
      </c>
      <c r="D221" s="197"/>
      <c r="E221" s="198"/>
      <c r="F221" s="197"/>
      <c r="G221" s="198"/>
      <c r="H221" s="197"/>
      <c r="I221" s="198"/>
      <c r="J221" s="197"/>
      <c r="K221" s="198"/>
      <c r="L221" s="197"/>
      <c r="M221" s="208"/>
      <c r="N221" s="69" t="str">
        <f>IF(CF206&lt;&gt;"",IF(CF206="W",IF(SUM(IF(D221&gt;D223,1,0),IF(F221&gt;F223,1,0),IF(H221&gt;H223,1,0),IF(J221&gt;J223,1,0),IF(L221&gt;L223,1,0))&lt;&gt;3,"E",""),""),"")</f>
        <v/>
      </c>
      <c r="O221" s="170">
        <v>9</v>
      </c>
      <c r="P221" s="191"/>
      <c r="Q221" s="183" t="str">
        <f>IF($D198="1P","B","C")</f>
        <v>C</v>
      </c>
      <c r="R221" s="197"/>
      <c r="S221" s="198"/>
      <c r="T221" s="197"/>
      <c r="U221" s="198"/>
      <c r="V221" s="197"/>
      <c r="W221" s="198"/>
      <c r="X221" s="197"/>
      <c r="Y221" s="198"/>
      <c r="Z221" s="197"/>
      <c r="AA221" s="208"/>
      <c r="AB221" s="69" t="str">
        <f>IF(DV206&lt;&gt;"",IF(DV206="W",IF(SUM(IF(R221&gt;R223,1,0),IF(T221&gt;T223,1,0),IF(V221&gt;V223,1,0),IF(X221&gt;X223,1,0),IF(Z221&gt;Z223,1,0))&lt;&gt;3,"E",""),""),"")</f>
        <v/>
      </c>
      <c r="AC221" s="170">
        <v>16</v>
      </c>
      <c r="AD221" s="191"/>
      <c r="AE221" s="183" t="str">
        <f>IF($D198="1P","A","A")</f>
        <v>A</v>
      </c>
      <c r="AF221" s="197"/>
      <c r="AG221" s="198"/>
      <c r="AH221" s="197"/>
      <c r="AI221" s="198"/>
      <c r="AJ221" s="197"/>
      <c r="AK221" s="198"/>
      <c r="AL221" s="197"/>
      <c r="AM221" s="198"/>
      <c r="AN221" s="197"/>
      <c r="AO221" s="208"/>
      <c r="AP221" s="69" t="str">
        <f>IF(FL206&lt;&gt;"",IF(FL206="W",IF(SUM(IF(AF221&gt;AF223,1,0),IF(AH221&gt;AH223,1,0),IF(AJ221&gt;AJ223,1,0),IF(AL221&gt;AL223,1,0),IF(AN221&gt;AN223,1,0))&lt;&gt;3,"E",""),""),"")</f>
        <v/>
      </c>
      <c r="AQ221" s="126"/>
      <c r="AR221" s="126"/>
      <c r="AS221" s="126"/>
      <c r="AT221" s="126"/>
      <c r="AU221" s="126"/>
      <c r="AV221" s="126"/>
      <c r="AW221" s="126"/>
      <c r="AX221" s="126"/>
      <c r="AY221" s="126"/>
      <c r="AZ221" s="126"/>
      <c r="BA221" s="126"/>
      <c r="BB221" s="126"/>
      <c r="BC221" s="126"/>
      <c r="CG221" s="126"/>
      <c r="CH221" s="126"/>
      <c r="CI221" s="126"/>
      <c r="CJ221" s="126"/>
      <c r="CK221" s="126"/>
      <c r="CL221" s="126"/>
      <c r="CM221" s="126"/>
      <c r="CN221" s="126"/>
      <c r="CO221" s="126"/>
      <c r="CP221" s="126"/>
      <c r="CQ221" s="126"/>
      <c r="CR221" s="126"/>
      <c r="CS221" s="126"/>
      <c r="DV221" s="3"/>
      <c r="DW221" s="126"/>
      <c r="DX221" s="126"/>
      <c r="DY221" s="126"/>
      <c r="DZ221" s="126"/>
      <c r="EA221" s="126"/>
      <c r="EB221" s="126"/>
      <c r="EC221" s="126"/>
      <c r="ED221" s="126"/>
      <c r="EE221" s="126"/>
      <c r="EF221" s="126"/>
      <c r="EG221" s="126"/>
      <c r="EH221" s="126"/>
      <c r="EI221" s="126"/>
      <c r="FL221" s="3"/>
      <c r="FM221" s="3"/>
    </row>
    <row r="222" spans="1:169" ht="11.25" customHeight="1">
      <c r="A222" s="192"/>
      <c r="B222" s="193"/>
      <c r="C222" s="196"/>
      <c r="D222" s="199"/>
      <c r="E222" s="200"/>
      <c r="F222" s="199"/>
      <c r="G222" s="200"/>
      <c r="H222" s="199"/>
      <c r="I222" s="200"/>
      <c r="J222" s="199"/>
      <c r="K222" s="200"/>
      <c r="L222" s="199"/>
      <c r="M222" s="209"/>
      <c r="N222" s="69" t="str">
        <f>IF(CF206&lt;&gt;"",IF(ISERROR(AND(BV210="",BX210="",BZ210="",CB210="",CD210="")),"E",IF(AND(BV210="",BX210="",BZ210="",CB210="",CD210=""),"","E")),"")</f>
        <v/>
      </c>
      <c r="O222" s="192"/>
      <c r="P222" s="193"/>
      <c r="Q222" s="196"/>
      <c r="R222" s="199"/>
      <c r="S222" s="200"/>
      <c r="T222" s="199"/>
      <c r="U222" s="200"/>
      <c r="V222" s="199"/>
      <c r="W222" s="200"/>
      <c r="X222" s="199"/>
      <c r="Y222" s="200"/>
      <c r="Z222" s="199"/>
      <c r="AA222" s="209"/>
      <c r="AB222" s="69" t="str">
        <f>IF(DV206&lt;&gt;"",IF(ISERROR(AND(DL210="",DN210="",DP210="",DQ210="",DT210="")),"E",IF(AND(DL210="",DN210="",DP210="",DR210="",DT210=""),"","E")),"")</f>
        <v/>
      </c>
      <c r="AC222" s="192"/>
      <c r="AD222" s="193"/>
      <c r="AE222" s="196"/>
      <c r="AF222" s="199"/>
      <c r="AG222" s="200"/>
      <c r="AH222" s="199"/>
      <c r="AI222" s="200"/>
      <c r="AJ222" s="199"/>
      <c r="AK222" s="200"/>
      <c r="AL222" s="199"/>
      <c r="AM222" s="200"/>
      <c r="AN222" s="199"/>
      <c r="AO222" s="209"/>
      <c r="AP222" s="69" t="str">
        <f>IF(FL206&lt;&gt;"",IF(ISERROR(AND(FB210="",FD210="",FF210="",FH210="",FJ210="")),"E",IF(AND(FB210="",FD210="",FF210="",FH210="",FJ210=""),"","E")),"")</f>
        <v/>
      </c>
      <c r="AQ222" s="127"/>
      <c r="AR222" s="127"/>
      <c r="AS222" s="127"/>
      <c r="AT222" s="127"/>
      <c r="AU222" s="127"/>
      <c r="AV222" s="127"/>
      <c r="AW222" s="127"/>
      <c r="AX222" s="127"/>
      <c r="AY222" s="127"/>
      <c r="AZ222" s="127"/>
      <c r="BA222" s="127"/>
      <c r="BB222" s="127"/>
      <c r="BC222" s="127"/>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3"/>
      <c r="CG222" s="127"/>
      <c r="CH222" s="127"/>
      <c r="CI222" s="127"/>
      <c r="CJ222" s="127"/>
      <c r="CK222" s="127"/>
      <c r="CL222" s="127"/>
      <c r="CM222" s="127"/>
      <c r="CN222" s="127"/>
      <c r="CO222" s="127"/>
      <c r="CP222" s="127"/>
      <c r="CQ222" s="127"/>
      <c r="CR222" s="127"/>
      <c r="CS222" s="127"/>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3"/>
      <c r="DW222" s="127"/>
      <c r="DX222" s="127"/>
      <c r="DY222" s="127"/>
      <c r="DZ222" s="127"/>
      <c r="EA222" s="127"/>
      <c r="EB222" s="127"/>
      <c r="EC222" s="127"/>
      <c r="ED222" s="127"/>
      <c r="EE222" s="127"/>
      <c r="EF222" s="127"/>
      <c r="EG222" s="127"/>
      <c r="EH222" s="127"/>
      <c r="EI222" s="127"/>
      <c r="EJ222" s="40"/>
      <c r="EK222" s="40"/>
      <c r="EL222" s="40"/>
      <c r="EM222" s="40"/>
      <c r="EN222" s="40"/>
      <c r="EO222" s="40"/>
      <c r="EP222" s="40"/>
      <c r="EQ222" s="40"/>
      <c r="ER222" s="40"/>
      <c r="ES222" s="40"/>
      <c r="ET222" s="40"/>
      <c r="EU222" s="40"/>
      <c r="EV222" s="40"/>
      <c r="EW222" s="40"/>
      <c r="EX222" s="40"/>
      <c r="EY222" s="40"/>
      <c r="EZ222" s="40"/>
      <c r="FA222" s="40"/>
      <c r="FB222" s="40"/>
      <c r="FC222" s="40"/>
      <c r="FD222" s="40"/>
      <c r="FE222" s="40"/>
      <c r="FF222" s="40"/>
      <c r="FG222" s="40"/>
      <c r="FH222" s="40"/>
      <c r="FI222" s="40"/>
      <c r="FJ222" s="40"/>
      <c r="FK222" s="40"/>
      <c r="FL222" s="3"/>
      <c r="FM222" s="3"/>
    </row>
    <row r="223" spans="1:169" ht="11.25" customHeight="1">
      <c r="A223" s="192"/>
      <c r="B223" s="193"/>
      <c r="C223" s="175" t="str">
        <f>IF($D198="1P","F","F")</f>
        <v>F</v>
      </c>
      <c r="D223" s="201"/>
      <c r="E223" s="202"/>
      <c r="F223" s="201"/>
      <c r="G223" s="202"/>
      <c r="H223" s="201"/>
      <c r="I223" s="202"/>
      <c r="J223" s="201"/>
      <c r="K223" s="202"/>
      <c r="L223" s="201"/>
      <c r="M223" s="205"/>
      <c r="N223" s="69" t="str">
        <f>IF(CF206&lt;&gt;"",IF(ISERROR(AND(BV210="",BX210="",BZ210="",CB210="",CD210="")),"E",IF(AND(BV210="",BX210="",BZ210="",CB210="",CD210=""),"","E")),"")</f>
        <v/>
      </c>
      <c r="O223" s="192"/>
      <c r="P223" s="193"/>
      <c r="Q223" s="175" t="str">
        <f>IF($D198="1P","C","G")</f>
        <v>G</v>
      </c>
      <c r="R223" s="201"/>
      <c r="S223" s="202"/>
      <c r="T223" s="201"/>
      <c r="U223" s="202"/>
      <c r="V223" s="201"/>
      <c r="W223" s="202"/>
      <c r="X223" s="201"/>
      <c r="Y223" s="202"/>
      <c r="Z223" s="201"/>
      <c r="AA223" s="205"/>
      <c r="AB223" s="69" t="str">
        <f>IF(DV206&lt;&gt;"",IF(ISERROR(AND(DL210="",DN210="",DP210="",DQ210="",DT210="")),"E",IF(AND(DL210="",DN210="",DP210="",DR210="",DT210=""),"","E")),"")</f>
        <v/>
      </c>
      <c r="AC223" s="192"/>
      <c r="AD223" s="193"/>
      <c r="AE223" s="175" t="str">
        <f>IF($D198="1P","C","B")</f>
        <v>B</v>
      </c>
      <c r="AF223" s="201"/>
      <c r="AG223" s="202"/>
      <c r="AH223" s="201"/>
      <c r="AI223" s="202"/>
      <c r="AJ223" s="201"/>
      <c r="AK223" s="202"/>
      <c r="AL223" s="201"/>
      <c r="AM223" s="202"/>
      <c r="AN223" s="201"/>
      <c r="AO223" s="205"/>
      <c r="AP223" s="69" t="str">
        <f>IF(FL206&lt;&gt;"",IF(ISERROR(AND(FB210="",FD210="",FF210="",FH210="",FJ210="")),"E",IF(AND(FB210="",FD210="",FF210="",FH210="",FJ210=""),"","E")),"")</f>
        <v/>
      </c>
      <c r="AQ223" s="128"/>
      <c r="AR223" s="128"/>
      <c r="AS223" s="128"/>
      <c r="AT223" s="128"/>
      <c r="AU223" s="128"/>
      <c r="AV223" s="128"/>
      <c r="AW223" s="128"/>
      <c r="AX223" s="128"/>
      <c r="AY223" s="128"/>
      <c r="AZ223" s="128"/>
      <c r="BA223" s="128"/>
      <c r="BB223" s="128"/>
      <c r="BC223" s="128"/>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3"/>
      <c r="CG223" s="128"/>
      <c r="CH223" s="128"/>
      <c r="CI223" s="128"/>
      <c r="CJ223" s="128"/>
      <c r="CK223" s="128"/>
      <c r="CL223" s="128"/>
      <c r="CM223" s="128"/>
      <c r="CN223" s="128"/>
      <c r="CO223" s="128"/>
      <c r="CP223" s="128"/>
      <c r="CQ223" s="128"/>
      <c r="CR223" s="128"/>
      <c r="CS223" s="128"/>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3"/>
      <c r="DW223" s="128"/>
      <c r="DX223" s="128"/>
      <c r="DY223" s="128"/>
      <c r="DZ223" s="128"/>
      <c r="EA223" s="128"/>
      <c r="EB223" s="128"/>
      <c r="EC223" s="128"/>
      <c r="ED223" s="128"/>
      <c r="EE223" s="128"/>
      <c r="EF223" s="128"/>
      <c r="EG223" s="128"/>
      <c r="EH223" s="128"/>
      <c r="EI223" s="128"/>
      <c r="EJ223" s="41"/>
      <c r="EK223" s="41"/>
      <c r="EL223" s="41"/>
      <c r="EM223" s="41"/>
      <c r="EN223" s="41"/>
      <c r="EO223" s="41"/>
      <c r="EP223" s="41"/>
      <c r="EQ223" s="41"/>
      <c r="ER223" s="41"/>
      <c r="ES223" s="41"/>
      <c r="ET223" s="41"/>
      <c r="EU223" s="41"/>
      <c r="EV223" s="41"/>
      <c r="EW223" s="41"/>
      <c r="EX223" s="41"/>
      <c r="EY223" s="41"/>
      <c r="EZ223" s="41"/>
      <c r="FA223" s="41"/>
      <c r="FB223" s="41"/>
      <c r="FC223" s="41"/>
      <c r="FD223" s="41"/>
      <c r="FE223" s="41"/>
      <c r="FF223" s="41"/>
      <c r="FG223" s="41"/>
      <c r="FH223" s="41"/>
      <c r="FI223" s="41"/>
      <c r="FJ223" s="41"/>
      <c r="FK223" s="41"/>
      <c r="FL223" s="3"/>
      <c r="FM223" s="3"/>
    </row>
    <row r="224" spans="1:169" ht="11.25" customHeight="1" thickBot="1">
      <c r="A224" s="194"/>
      <c r="B224" s="195"/>
      <c r="C224" s="207"/>
      <c r="D224" s="203"/>
      <c r="E224" s="204"/>
      <c r="F224" s="203"/>
      <c r="G224" s="204"/>
      <c r="H224" s="203"/>
      <c r="I224" s="204"/>
      <c r="J224" s="203"/>
      <c r="K224" s="204"/>
      <c r="L224" s="203"/>
      <c r="M224" s="206"/>
      <c r="N224" s="69" t="str">
        <f>IF(CF208&lt;&gt;"",IF(CF208="W",IF(SUM(IF(D223&gt;D221,1,0),IF(F223&gt;F221,1,0),IF(H223&gt;H221,1,0),IF(J223&gt;J221,1,0),IF(L223&gt;L221,1,0))&lt;&gt;3,"E",""),""),"")</f>
        <v/>
      </c>
      <c r="O224" s="194"/>
      <c r="P224" s="195"/>
      <c r="Q224" s="207"/>
      <c r="R224" s="203"/>
      <c r="S224" s="204"/>
      <c r="T224" s="203"/>
      <c r="U224" s="204"/>
      <c r="V224" s="203"/>
      <c r="W224" s="204"/>
      <c r="X224" s="203"/>
      <c r="Y224" s="204"/>
      <c r="Z224" s="203"/>
      <c r="AA224" s="206"/>
      <c r="AB224" s="69" t="str">
        <f>IF(DV208&lt;&gt;"",IF(DV208="W",IF(SUM(IF(R223&gt;R221,1,0),IF(T223&gt;T221,1,0),IF(V223&gt;V221,1,0),IF(X223&gt;X221,1,0),IF(Z223&gt;Z221,1,0))&lt;&gt;3,"E",""),""),"")</f>
        <v/>
      </c>
      <c r="AC224" s="194"/>
      <c r="AD224" s="195"/>
      <c r="AE224" s="207"/>
      <c r="AF224" s="203"/>
      <c r="AG224" s="204"/>
      <c r="AH224" s="203"/>
      <c r="AI224" s="204"/>
      <c r="AJ224" s="203"/>
      <c r="AK224" s="204"/>
      <c r="AL224" s="203"/>
      <c r="AM224" s="204"/>
      <c r="AN224" s="203"/>
      <c r="AO224" s="206"/>
      <c r="AP224" s="69" t="str">
        <f>IF(FL208&lt;&gt;"",IF(FL208="W",IF(SUM(IF(AF223&gt;AF221,1,0),IF(AH223&gt;AH221,1,0),IF(AJ223&gt;AJ221,1,0),IF(AL223&gt;AL221,1,0),IF(AN223&gt;AN221,1,0))&lt;&gt;3,"E",""),""),"")</f>
        <v/>
      </c>
      <c r="AQ224" s="126"/>
      <c r="AR224" s="126"/>
      <c r="AS224" s="126"/>
      <c r="AT224" s="126"/>
      <c r="AU224" s="126"/>
      <c r="AV224" s="126"/>
      <c r="AW224" s="126"/>
      <c r="AX224" s="126"/>
      <c r="AY224" s="126"/>
      <c r="AZ224" s="126"/>
      <c r="BA224" s="126"/>
      <c r="BB224" s="126"/>
      <c r="BC224" s="126"/>
      <c r="CF224" s="3"/>
      <c r="CG224" s="126"/>
      <c r="CH224" s="126"/>
      <c r="CI224" s="126"/>
      <c r="CJ224" s="126"/>
      <c r="CK224" s="126"/>
      <c r="CL224" s="126"/>
      <c r="CM224" s="126"/>
      <c r="CN224" s="126"/>
      <c r="CO224" s="126"/>
      <c r="CP224" s="126"/>
      <c r="CQ224" s="126"/>
      <c r="CR224" s="126"/>
      <c r="CS224" s="126"/>
      <c r="DV224" s="3"/>
      <c r="DW224" s="126"/>
      <c r="DX224" s="126"/>
      <c r="DY224" s="126"/>
      <c r="DZ224" s="126"/>
      <c r="EA224" s="126"/>
      <c r="EB224" s="126"/>
      <c r="EC224" s="126"/>
      <c r="ED224" s="126"/>
      <c r="EE224" s="126"/>
      <c r="EF224" s="126"/>
      <c r="EG224" s="126"/>
      <c r="EH224" s="126"/>
      <c r="EI224" s="126"/>
      <c r="FL224" s="3"/>
      <c r="FM224" s="3"/>
    </row>
    <row r="225" spans="1:169" ht="11.25" customHeight="1" thickBot="1">
      <c r="A225" s="170">
        <v>3</v>
      </c>
      <c r="B225" s="191"/>
      <c r="C225" s="183" t="str">
        <f>IF($D198="1P","D","D")</f>
        <v>D</v>
      </c>
      <c r="D225" s="197"/>
      <c r="E225" s="198"/>
      <c r="F225" s="197"/>
      <c r="G225" s="198"/>
      <c r="H225" s="197"/>
      <c r="I225" s="198"/>
      <c r="J225" s="197"/>
      <c r="K225" s="198"/>
      <c r="L225" s="197"/>
      <c r="M225" s="208"/>
      <c r="N225" s="69" t="str">
        <f>IF(CF216&lt;&gt;"",IF(CF216="W",IF(SUM(IF(D225&gt;D227,1,0),IF(F225&gt;F227,1,0),IF(H225&gt;H227,1,0),IF(J225&gt;J227,1,0),IF(L225&gt;L227,1,0))&lt;&gt;3,"E",""),""),"")</f>
        <v/>
      </c>
      <c r="O225" s="170">
        <v>10</v>
      </c>
      <c r="P225" s="191"/>
      <c r="Q225" s="183" t="str">
        <f>IF($D198="1P","A","A")</f>
        <v>A</v>
      </c>
      <c r="R225" s="197"/>
      <c r="S225" s="198"/>
      <c r="T225" s="197"/>
      <c r="U225" s="198"/>
      <c r="V225" s="197"/>
      <c r="W225" s="198"/>
      <c r="X225" s="197"/>
      <c r="Y225" s="198"/>
      <c r="Z225" s="197"/>
      <c r="AA225" s="208"/>
      <c r="AB225" s="69" t="str">
        <f>IF(DV216&lt;&gt;"",IF(DV216="W",IF(SUM(IF(R225&gt;R227,1,0),IF(T225&gt;T227,1,0),IF(V225&gt;V227,1,0),IF(X225&gt;X227,1,0),IF(Z225&gt;Z227,1,0))&lt;&gt;3,"E",""),""),"")</f>
        <v/>
      </c>
      <c r="AC225" s="170">
        <v>17</v>
      </c>
      <c r="AD225" s="191"/>
      <c r="AE225" s="183" t="str">
        <f>IF($D198="1P","B","D")</f>
        <v>D</v>
      </c>
      <c r="AF225" s="197"/>
      <c r="AG225" s="198"/>
      <c r="AH225" s="197"/>
      <c r="AI225" s="198"/>
      <c r="AJ225" s="197"/>
      <c r="AK225" s="198"/>
      <c r="AL225" s="197"/>
      <c r="AM225" s="198"/>
      <c r="AN225" s="197"/>
      <c r="AO225" s="208"/>
      <c r="AP225" s="69" t="str">
        <f>IF(FL216&lt;&gt;"",IF(FL216="W",IF(SUM(IF(AF225&gt;AF227,1,0),IF(AH225&gt;AH227,1,0),IF(AJ225&gt;AJ227,1,0),IF(AL225&gt;AL227,1,0),IF(AN225&gt;AN227,1,0))&lt;&gt;3,"E",""),""),"")</f>
        <v/>
      </c>
      <c r="AQ225" s="127"/>
      <c r="AR225" s="127"/>
      <c r="AS225" s="127"/>
      <c r="AT225" s="127"/>
      <c r="AU225" s="127"/>
      <c r="AV225" s="127"/>
      <c r="AW225" s="127"/>
      <c r="AX225" s="127"/>
      <c r="AY225" s="127"/>
      <c r="AZ225" s="127"/>
      <c r="BA225" s="127"/>
      <c r="BB225" s="127"/>
      <c r="BC225" s="127"/>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3"/>
      <c r="CG225" s="127"/>
      <c r="CH225" s="127"/>
      <c r="CI225" s="127"/>
      <c r="CJ225" s="127"/>
      <c r="CK225" s="127"/>
      <c r="CL225" s="127"/>
      <c r="CM225" s="127"/>
      <c r="CN225" s="127"/>
      <c r="CO225" s="127"/>
      <c r="CP225" s="127"/>
      <c r="CQ225" s="127"/>
      <c r="CR225" s="127"/>
      <c r="CS225" s="127"/>
      <c r="CT225" s="40"/>
      <c r="CU225" s="40"/>
      <c r="CV225" s="40"/>
      <c r="CW225" s="40"/>
      <c r="CX225" s="40"/>
      <c r="CY225" s="40"/>
      <c r="CZ225" s="40"/>
      <c r="DA225" s="40"/>
      <c r="DB225" s="40"/>
      <c r="DC225" s="40"/>
      <c r="DD225" s="40"/>
      <c r="DE225" s="40"/>
      <c r="DF225" s="40"/>
      <c r="DG225" s="40"/>
      <c r="DH225" s="40"/>
      <c r="DI225" s="40"/>
      <c r="DJ225" s="40"/>
      <c r="DK225" s="40"/>
      <c r="DL225" s="40"/>
      <c r="DM225" s="40"/>
      <c r="DN225" s="40"/>
      <c r="DO225" s="40"/>
      <c r="DP225" s="40"/>
      <c r="DQ225" s="40"/>
      <c r="DR225" s="40"/>
      <c r="DS225" s="40"/>
      <c r="DT225" s="40"/>
      <c r="DU225" s="40"/>
      <c r="DV225" s="3"/>
      <c r="DW225" s="127"/>
      <c r="DX225" s="127"/>
      <c r="DY225" s="127"/>
      <c r="DZ225" s="127"/>
      <c r="EA225" s="127"/>
      <c r="EB225" s="127"/>
      <c r="EC225" s="127"/>
      <c r="ED225" s="127"/>
      <c r="EE225" s="127"/>
      <c r="EF225" s="127"/>
      <c r="EG225" s="127"/>
      <c r="EH225" s="127"/>
      <c r="EI225" s="127"/>
      <c r="EJ225" s="40"/>
      <c r="EK225" s="40"/>
      <c r="EL225" s="40"/>
      <c r="EM225" s="40"/>
      <c r="EN225" s="40"/>
      <c r="EO225" s="40"/>
      <c r="EP225" s="40"/>
      <c r="EQ225" s="40"/>
      <c r="ER225" s="40"/>
      <c r="ES225" s="40"/>
      <c r="ET225" s="40"/>
      <c r="EU225" s="40"/>
      <c r="EV225" s="40"/>
      <c r="EW225" s="40"/>
      <c r="EX225" s="40"/>
      <c r="EY225" s="40"/>
      <c r="EZ225" s="40"/>
      <c r="FA225" s="40"/>
      <c r="FB225" s="40"/>
      <c r="FC225" s="40"/>
      <c r="FD225" s="40"/>
      <c r="FE225" s="40"/>
      <c r="FF225" s="40"/>
      <c r="FG225" s="40"/>
      <c r="FH225" s="40"/>
      <c r="FI225" s="40"/>
      <c r="FJ225" s="40"/>
      <c r="FK225" s="40"/>
      <c r="FL225" s="3"/>
      <c r="FM225" s="3"/>
    </row>
    <row r="226" spans="1:169" ht="11.25" customHeight="1">
      <c r="A226" s="192"/>
      <c r="B226" s="193"/>
      <c r="C226" s="196"/>
      <c r="D226" s="199"/>
      <c r="E226" s="200"/>
      <c r="F226" s="199"/>
      <c r="G226" s="200"/>
      <c r="H226" s="199"/>
      <c r="I226" s="200"/>
      <c r="J226" s="199"/>
      <c r="K226" s="200"/>
      <c r="L226" s="199"/>
      <c r="M226" s="209"/>
      <c r="N226" s="69" t="str">
        <f>IF(CF216&lt;&gt;"",IF(ISERROR(AND(BV220="",BX220="",BZ220="",CB220="",CD220="")),"E",IF(AND(BV220="",BX220="",BZ220="",CB220="",CD220=""),"","E")),"")</f>
        <v/>
      </c>
      <c r="O226" s="192"/>
      <c r="P226" s="193"/>
      <c r="Q226" s="196"/>
      <c r="R226" s="199"/>
      <c r="S226" s="200"/>
      <c r="T226" s="199"/>
      <c r="U226" s="200"/>
      <c r="V226" s="199"/>
      <c r="W226" s="200"/>
      <c r="X226" s="199"/>
      <c r="Y226" s="200"/>
      <c r="Z226" s="199"/>
      <c r="AA226" s="209"/>
      <c r="AB226" s="69" t="str">
        <f>IF(DV216&lt;&gt;"",IF(ISERROR(AND(DL220="",DN220="",DP220="",DQ220="",DT220="")),"E",IF(AND(DL220="",DN220="",DP220="",DR220="",DT220=""),"","E")),"")</f>
        <v/>
      </c>
      <c r="AC226" s="192"/>
      <c r="AD226" s="193"/>
      <c r="AE226" s="196"/>
      <c r="AF226" s="199"/>
      <c r="AG226" s="200"/>
      <c r="AH226" s="199"/>
      <c r="AI226" s="200"/>
      <c r="AJ226" s="199"/>
      <c r="AK226" s="200"/>
      <c r="AL226" s="199"/>
      <c r="AM226" s="200"/>
      <c r="AN226" s="199"/>
      <c r="AO226" s="209"/>
      <c r="AP226" s="69" t="str">
        <f>IF(FL216&lt;&gt;"",IF(ISERROR(AND(FB220="",FD220="",FF220="",FH220="",FJ220="")),"E",IF(AND(FB220="",FD220="",FF220="",FH220="",FJ220=""),"","E")),"")</f>
        <v/>
      </c>
      <c r="AQ226" s="154" t="str">
        <f>CONCATENATE($A200," ",$D200,","," ",$F198)</f>
        <v>Group: 4, Women's Singles</v>
      </c>
      <c r="AR226" s="155"/>
      <c r="AS226" s="155"/>
      <c r="AT226" s="155"/>
      <c r="AU226" s="155"/>
      <c r="AV226" s="155"/>
      <c r="AW226" s="155"/>
      <c r="AX226" s="155"/>
      <c r="AY226" s="155"/>
      <c r="AZ226" s="155"/>
      <c r="BA226" s="155"/>
      <c r="BB226" s="155"/>
      <c r="BC226" s="156"/>
      <c r="BD226" s="163">
        <f>A229</f>
        <v>4</v>
      </c>
      <c r="BE226" s="164"/>
      <c r="BF226" s="183" t="str">
        <f>C229</f>
        <v>A</v>
      </c>
      <c r="BG226" s="185" t="str">
        <f>IF(VLOOKUP($BF226,$A202:$C214,3,FALSE)=0,"",CONCATENATE(VLOOKUP(VLOOKUP($BF226,$A202:$C214,3,FALSE),Players!$J:$N,4,FALSE)," ",VLOOKUP($BF226,$A202:$C214,3,FALSE)," ",IF(ISERROR(VLOOKUP(VLOOKUP($BF226,$A202:$C214,3,FALSE),Players!$J:$N,5,FALSE)),"()",CONCATENATE("(",VLOOKUP(VLOOKUP($BF226,$A202:$C214,3,FALSE),Players!$J:$N,5,FALSE),")"))))</f>
        <v/>
      </c>
      <c r="BH226" s="186"/>
      <c r="BI226" s="186"/>
      <c r="BJ226" s="186"/>
      <c r="BK226" s="186"/>
      <c r="BL226" s="186"/>
      <c r="BM226" s="186"/>
      <c r="BN226" s="186"/>
      <c r="BO226" s="186"/>
      <c r="BP226" s="186"/>
      <c r="BQ226" s="186"/>
      <c r="BR226" s="186"/>
      <c r="BS226" s="186"/>
      <c r="BT226" s="186"/>
      <c r="BU226" s="187"/>
      <c r="BV226" s="170" t="str">
        <f>IF(D229&lt;&gt;"",D229,"")</f>
        <v/>
      </c>
      <c r="BW226" s="171"/>
      <c r="BX226" s="335" t="str">
        <f>IF(F229&lt;&gt;"",F229,"")</f>
        <v/>
      </c>
      <c r="BY226" s="171"/>
      <c r="BZ226" s="335" t="str">
        <f>IF(H229&lt;&gt;"",H229,"")</f>
        <v/>
      </c>
      <c r="CA226" s="171"/>
      <c r="CB226" s="335" t="str">
        <f>IF(J229&lt;&gt;"",J229,"")</f>
        <v/>
      </c>
      <c r="CC226" s="171"/>
      <c r="CD226" s="335" t="str">
        <f>IF(L229&lt;&gt;"",L229,"")</f>
        <v/>
      </c>
      <c r="CE226" s="337"/>
      <c r="CF226" s="174" t="str">
        <f>IF($CD226=$CD228,IF($CB226=$CB228,IF($BZ226&lt;&gt;"",IF($BZ226&gt;$BZ228,"W","L"),""),IF($CB226&gt;$CB228,"W","L")),IF($CD226&gt;$CD228,"W","L"))</f>
        <v/>
      </c>
      <c r="CG226" s="154" t="str">
        <f>CONCATENATE($A200," ",$D200,","," ",$F198)</f>
        <v>Group: 4, Women's Singles</v>
      </c>
      <c r="CH226" s="155"/>
      <c r="CI226" s="155"/>
      <c r="CJ226" s="155"/>
      <c r="CK226" s="155"/>
      <c r="CL226" s="155"/>
      <c r="CM226" s="155"/>
      <c r="CN226" s="155"/>
      <c r="CO226" s="155"/>
      <c r="CP226" s="155"/>
      <c r="CQ226" s="155"/>
      <c r="CR226" s="155"/>
      <c r="CS226" s="156"/>
      <c r="CT226" s="163">
        <f>O229</f>
        <v>11</v>
      </c>
      <c r="CU226" s="164"/>
      <c r="CV226" s="183" t="str">
        <f>Q229</f>
        <v>C</v>
      </c>
      <c r="CW226" s="185" t="str">
        <f>IF(VLOOKUP($CV226,$A202:$C214,3,FALSE)=0,"",CONCATENATE(VLOOKUP(VLOOKUP($CV226,$A202:$C214,3,FALSE),Players!$J:$N,4,FALSE)," ",VLOOKUP($CV226,$A202:$C214,3,FALSE)," ",IF(ISERROR(VLOOKUP(VLOOKUP($CV226,$A202:$C214,3,FALSE),Players!$J:$N,5,FALSE)),"()",CONCATENATE("(",VLOOKUP(VLOOKUP($CV226,$A202:$C214,3,FALSE),Players!$J:$N,5,FALSE),")"))))</f>
        <v/>
      </c>
      <c r="CX226" s="186"/>
      <c r="CY226" s="186"/>
      <c r="CZ226" s="186"/>
      <c r="DA226" s="186"/>
      <c r="DB226" s="186"/>
      <c r="DC226" s="186"/>
      <c r="DD226" s="186"/>
      <c r="DE226" s="186"/>
      <c r="DF226" s="186"/>
      <c r="DG226" s="186"/>
      <c r="DH226" s="186"/>
      <c r="DI226" s="186"/>
      <c r="DJ226" s="186"/>
      <c r="DK226" s="187"/>
      <c r="DL226" s="170" t="str">
        <f>IF(R229&lt;&gt;"",R229,"")</f>
        <v/>
      </c>
      <c r="DM226" s="171"/>
      <c r="DN226" s="335" t="str">
        <f>IF(T229&lt;&gt;"",T229,"")</f>
        <v/>
      </c>
      <c r="DO226" s="171"/>
      <c r="DP226" s="335" t="str">
        <f>IF(V229&lt;&gt;"",V229,"")</f>
        <v/>
      </c>
      <c r="DQ226" s="171"/>
      <c r="DR226" s="335" t="str">
        <f>IF(X229&lt;&gt;"",X229,"")</f>
        <v/>
      </c>
      <c r="DS226" s="171"/>
      <c r="DT226" s="335" t="str">
        <f>IF(Z229&lt;&gt;"",Z229,"")</f>
        <v/>
      </c>
      <c r="DU226" s="337"/>
      <c r="DV226" s="174" t="str">
        <f>IF($DT226=$DT228,IF($DR226=$DR228,IF($DP226&lt;&gt;"",IF($DP226&gt;$DP228,"W","L"),""),IF($DR226&gt;$DR228,"W","L")),IF($DT226&gt;$DT228,"W","L"))</f>
        <v/>
      </c>
      <c r="DW226" s="154" t="str">
        <f>CONCATENATE($A200," ",$D200,","," ",$F198)</f>
        <v>Group: 4, Women's Singles</v>
      </c>
      <c r="DX226" s="155"/>
      <c r="DY226" s="155"/>
      <c r="DZ226" s="155"/>
      <c r="EA226" s="155"/>
      <c r="EB226" s="155"/>
      <c r="EC226" s="155"/>
      <c r="ED226" s="155"/>
      <c r="EE226" s="155"/>
      <c r="EF226" s="155"/>
      <c r="EG226" s="155"/>
      <c r="EH226" s="155"/>
      <c r="EI226" s="156"/>
      <c r="EJ226" s="163">
        <f>AC229</f>
        <v>18</v>
      </c>
      <c r="EK226" s="164"/>
      <c r="EL226" s="183" t="str">
        <f>AE229</f>
        <v>E</v>
      </c>
      <c r="EM226" s="185" t="str">
        <f>IF(VLOOKUP($EL226,$A202:$C214,3,FALSE)=0,"",CONCATENATE(VLOOKUP(VLOOKUP($EL226,$A202:$C214,3,FALSE),Players!$J:$N,4,FALSE)," ",VLOOKUP($EL226,$A202:$C214,3,FALSE)," ",IF(ISERROR(VLOOKUP(VLOOKUP($EL226,$A202:$C214,3,FALSE),Players!$J:$N,5,FALSE)),"()",CONCATENATE("(",VLOOKUP(VLOOKUP($EL226,$A202:$C214,3,FALSE),Players!$J:$N,5,FALSE),")"))))</f>
        <v/>
      </c>
      <c r="EN226" s="186"/>
      <c r="EO226" s="186"/>
      <c r="EP226" s="186"/>
      <c r="EQ226" s="186"/>
      <c r="ER226" s="186"/>
      <c r="ES226" s="186"/>
      <c r="ET226" s="186"/>
      <c r="EU226" s="186"/>
      <c r="EV226" s="186"/>
      <c r="EW226" s="186"/>
      <c r="EX226" s="186"/>
      <c r="EY226" s="186"/>
      <c r="EZ226" s="186"/>
      <c r="FA226" s="187"/>
      <c r="FB226" s="170" t="str">
        <f>IF(AF229&lt;&gt;"",AF229,"")</f>
        <v/>
      </c>
      <c r="FC226" s="171"/>
      <c r="FD226" s="335" t="str">
        <f>IF(AH229&lt;&gt;"",AH229,"")</f>
        <v/>
      </c>
      <c r="FE226" s="171"/>
      <c r="FF226" s="335" t="str">
        <f>IF(AJ229&lt;&gt;"",AJ229,"")</f>
        <v/>
      </c>
      <c r="FG226" s="171"/>
      <c r="FH226" s="335" t="str">
        <f>IF(AL229&lt;&gt;"",AL229,"")</f>
        <v/>
      </c>
      <c r="FI226" s="171"/>
      <c r="FJ226" s="335" t="str">
        <f>IF(AN229&lt;&gt;"",AN229,"")</f>
        <v/>
      </c>
      <c r="FK226" s="337"/>
      <c r="FL226" s="174" t="str">
        <f>IF($FJ226=$FJ228,IF($FH226=$FH228,IF($FF226&lt;&gt;"",IF($FF226&gt;$FF228,"W","L"),""),IF($FH226&gt;$FH228,"W","L")),IF($FJ226&gt;$FJ228,"W","L"))</f>
        <v/>
      </c>
      <c r="FM226" s="3"/>
    </row>
    <row r="227" spans="1:169" ht="11.25" customHeight="1">
      <c r="A227" s="192"/>
      <c r="B227" s="193"/>
      <c r="C227" s="175" t="str">
        <f>IF($D198="1P","E","E")</f>
        <v>E</v>
      </c>
      <c r="D227" s="201"/>
      <c r="E227" s="202"/>
      <c r="F227" s="201"/>
      <c r="G227" s="202"/>
      <c r="H227" s="201"/>
      <c r="I227" s="202"/>
      <c r="J227" s="201"/>
      <c r="K227" s="202"/>
      <c r="L227" s="201"/>
      <c r="M227" s="205"/>
      <c r="N227" s="69" t="str">
        <f>IF(CF216&lt;&gt;"",IF(ISERROR(AND(BV220="",BX220="",BZ220="",CB220="",CD220="")),"E",IF(AND(BV220="",BX220="",BZ220="",CB220="",CD220=""),"","E")),"")</f>
        <v/>
      </c>
      <c r="O227" s="192"/>
      <c r="P227" s="193"/>
      <c r="Q227" s="175" t="str">
        <f>IF($D198="1P","E","D")</f>
        <v>D</v>
      </c>
      <c r="R227" s="201"/>
      <c r="S227" s="202"/>
      <c r="T227" s="201"/>
      <c r="U227" s="202"/>
      <c r="V227" s="201"/>
      <c r="W227" s="202"/>
      <c r="X227" s="201"/>
      <c r="Y227" s="202"/>
      <c r="Z227" s="201"/>
      <c r="AA227" s="205"/>
      <c r="AB227" s="69" t="str">
        <f>IF(DV216&lt;&gt;"",IF(ISERROR(AND(DL220="",DN220="",DP220="",DQ220="",DT220="")),"E",IF(AND(DL220="",DN220="",DP220="",DR220="",DT220=""),"","E")),"")</f>
        <v/>
      </c>
      <c r="AC227" s="192"/>
      <c r="AD227" s="193"/>
      <c r="AE227" s="175" t="str">
        <f>IF($D198="1P","D","G")</f>
        <v>G</v>
      </c>
      <c r="AF227" s="201"/>
      <c r="AG227" s="202"/>
      <c r="AH227" s="201"/>
      <c r="AI227" s="202"/>
      <c r="AJ227" s="201"/>
      <c r="AK227" s="202"/>
      <c r="AL227" s="201"/>
      <c r="AM227" s="202"/>
      <c r="AN227" s="201"/>
      <c r="AO227" s="205"/>
      <c r="AP227" s="69" t="str">
        <f>IF(FL216&lt;&gt;"",IF(ISERROR(AND(FB220="",FD220="",FF220="",FH220="",FJ220="")),"E",IF(AND(FB220="",FD220="",FF220="",FH220="",FJ220=""),"","E")),"")</f>
        <v/>
      </c>
      <c r="AQ227" s="157"/>
      <c r="AR227" s="158"/>
      <c r="AS227" s="158"/>
      <c r="AT227" s="158"/>
      <c r="AU227" s="158"/>
      <c r="AV227" s="158"/>
      <c r="AW227" s="158"/>
      <c r="AX227" s="158"/>
      <c r="AY227" s="158"/>
      <c r="AZ227" s="158"/>
      <c r="BA227" s="158"/>
      <c r="BB227" s="158"/>
      <c r="BC227" s="159"/>
      <c r="BD227" s="165"/>
      <c r="BE227" s="166"/>
      <c r="BF227" s="184"/>
      <c r="BG227" s="188"/>
      <c r="BH227" s="189"/>
      <c r="BI227" s="189"/>
      <c r="BJ227" s="189"/>
      <c r="BK227" s="189"/>
      <c r="BL227" s="189"/>
      <c r="BM227" s="189"/>
      <c r="BN227" s="189"/>
      <c r="BO227" s="189"/>
      <c r="BP227" s="189"/>
      <c r="BQ227" s="189"/>
      <c r="BR227" s="189"/>
      <c r="BS227" s="189"/>
      <c r="BT227" s="189"/>
      <c r="BU227" s="190"/>
      <c r="BV227" s="172"/>
      <c r="BW227" s="173"/>
      <c r="BX227" s="336"/>
      <c r="BY227" s="173"/>
      <c r="BZ227" s="336"/>
      <c r="CA227" s="173"/>
      <c r="CB227" s="336"/>
      <c r="CC227" s="173"/>
      <c r="CD227" s="336"/>
      <c r="CE227" s="338"/>
      <c r="CF227" s="174"/>
      <c r="CG227" s="157"/>
      <c r="CH227" s="158"/>
      <c r="CI227" s="158"/>
      <c r="CJ227" s="158"/>
      <c r="CK227" s="158"/>
      <c r="CL227" s="158"/>
      <c r="CM227" s="158"/>
      <c r="CN227" s="158"/>
      <c r="CO227" s="158"/>
      <c r="CP227" s="158"/>
      <c r="CQ227" s="158"/>
      <c r="CR227" s="158"/>
      <c r="CS227" s="159"/>
      <c r="CT227" s="165"/>
      <c r="CU227" s="166"/>
      <c r="CV227" s="184"/>
      <c r="CW227" s="188"/>
      <c r="CX227" s="189"/>
      <c r="CY227" s="189"/>
      <c r="CZ227" s="189"/>
      <c r="DA227" s="189"/>
      <c r="DB227" s="189"/>
      <c r="DC227" s="189"/>
      <c r="DD227" s="189"/>
      <c r="DE227" s="189"/>
      <c r="DF227" s="189"/>
      <c r="DG227" s="189"/>
      <c r="DH227" s="189"/>
      <c r="DI227" s="189"/>
      <c r="DJ227" s="189"/>
      <c r="DK227" s="190"/>
      <c r="DL227" s="172"/>
      <c r="DM227" s="173"/>
      <c r="DN227" s="336"/>
      <c r="DO227" s="173"/>
      <c r="DP227" s="336"/>
      <c r="DQ227" s="173"/>
      <c r="DR227" s="336"/>
      <c r="DS227" s="173"/>
      <c r="DT227" s="336"/>
      <c r="DU227" s="338"/>
      <c r="DV227" s="174"/>
      <c r="DW227" s="157"/>
      <c r="DX227" s="158"/>
      <c r="DY227" s="158"/>
      <c r="DZ227" s="158"/>
      <c r="EA227" s="158"/>
      <c r="EB227" s="158"/>
      <c r="EC227" s="158"/>
      <c r="ED227" s="158"/>
      <c r="EE227" s="158"/>
      <c r="EF227" s="158"/>
      <c r="EG227" s="158"/>
      <c r="EH227" s="158"/>
      <c r="EI227" s="159"/>
      <c r="EJ227" s="165"/>
      <c r="EK227" s="166"/>
      <c r="EL227" s="184"/>
      <c r="EM227" s="188"/>
      <c r="EN227" s="189"/>
      <c r="EO227" s="189"/>
      <c r="EP227" s="189"/>
      <c r="EQ227" s="189"/>
      <c r="ER227" s="189"/>
      <c r="ES227" s="189"/>
      <c r="ET227" s="189"/>
      <c r="EU227" s="189"/>
      <c r="EV227" s="189"/>
      <c r="EW227" s="189"/>
      <c r="EX227" s="189"/>
      <c r="EY227" s="189"/>
      <c r="EZ227" s="189"/>
      <c r="FA227" s="190"/>
      <c r="FB227" s="172"/>
      <c r="FC227" s="173"/>
      <c r="FD227" s="336"/>
      <c r="FE227" s="173"/>
      <c r="FF227" s="336"/>
      <c r="FG227" s="173"/>
      <c r="FH227" s="336"/>
      <c r="FI227" s="173"/>
      <c r="FJ227" s="336"/>
      <c r="FK227" s="338"/>
      <c r="FL227" s="174"/>
      <c r="FM227" s="3"/>
    </row>
    <row r="228" spans="1:169" ht="11.25" customHeight="1" thickBot="1">
      <c r="A228" s="194"/>
      <c r="B228" s="195"/>
      <c r="C228" s="207"/>
      <c r="D228" s="203"/>
      <c r="E228" s="204"/>
      <c r="F228" s="203"/>
      <c r="G228" s="204"/>
      <c r="H228" s="203"/>
      <c r="I228" s="204"/>
      <c r="J228" s="203"/>
      <c r="K228" s="204"/>
      <c r="L228" s="203"/>
      <c r="M228" s="206"/>
      <c r="N228" s="69" t="str">
        <f>IF(CF218&lt;&gt;"",IF(CF218="W",IF(SUM(IF(D227&gt;D225,1,0),IF(F227&gt;F225,1,0),IF(H227&gt;H225,1,0),IF(J227&gt;J225,1,0),IF(L227&gt;L225,1,0))&lt;&gt;3,"E",""),""),"")</f>
        <v/>
      </c>
      <c r="O228" s="194"/>
      <c r="P228" s="195"/>
      <c r="Q228" s="207"/>
      <c r="R228" s="203"/>
      <c r="S228" s="204"/>
      <c r="T228" s="203"/>
      <c r="U228" s="204"/>
      <c r="V228" s="203"/>
      <c r="W228" s="204"/>
      <c r="X228" s="203"/>
      <c r="Y228" s="204"/>
      <c r="Z228" s="203"/>
      <c r="AA228" s="206"/>
      <c r="AB228" s="69" t="str">
        <f>IF(DV218&lt;&gt;"",IF(DV218="W",IF(SUM(IF(R227&gt;R225,1,0),IF(T227&gt;T225,1,0),IF(V227&gt;V225,1,0),IF(X227&gt;X225,1,0),IF(Z227&gt;Z225,1,0))&lt;&gt;3,"E",""),""),"")</f>
        <v/>
      </c>
      <c r="AC228" s="194"/>
      <c r="AD228" s="195"/>
      <c r="AE228" s="207"/>
      <c r="AF228" s="203"/>
      <c r="AG228" s="204"/>
      <c r="AH228" s="203"/>
      <c r="AI228" s="204"/>
      <c r="AJ228" s="203"/>
      <c r="AK228" s="204"/>
      <c r="AL228" s="203"/>
      <c r="AM228" s="204"/>
      <c r="AN228" s="203"/>
      <c r="AO228" s="206"/>
      <c r="AP228" s="69" t="str">
        <f>IF(FL218&lt;&gt;"",IF(FL218="W",IF(SUM(IF(AF227&gt;AF225,1,0),IF(AH227&gt;AH225,1,0),IF(AJ227&gt;AJ225,1,0),IF(AL227&gt;AL225,1,0),IF(AN227&gt;AN225,1,0))&lt;&gt;3,"E",""),""),"")</f>
        <v/>
      </c>
      <c r="AQ228" s="157"/>
      <c r="AR228" s="158"/>
      <c r="AS228" s="158"/>
      <c r="AT228" s="158"/>
      <c r="AU228" s="158"/>
      <c r="AV228" s="158"/>
      <c r="AW228" s="158"/>
      <c r="AX228" s="158"/>
      <c r="AY228" s="158"/>
      <c r="AZ228" s="158"/>
      <c r="BA228" s="158"/>
      <c r="BB228" s="158"/>
      <c r="BC228" s="159"/>
      <c r="BD228" s="165"/>
      <c r="BE228" s="166"/>
      <c r="BF228" s="175" t="str">
        <f>C231</f>
        <v>G</v>
      </c>
      <c r="BG228" s="177" t="str">
        <f>IF(VLOOKUP($BF228,$A202:$C214,3,FALSE)=0,"",CONCATENATE(VLOOKUP(VLOOKUP($BF228,$A202:$C214,3,FALSE),Players!$J:$N,4,FALSE)," ",VLOOKUP($BF228,$A202:$C214,3,FALSE)," ",IF(ISERROR(VLOOKUP(VLOOKUP($BF228,$A202:$C214,3,FALSE),Players!$J:$N,5,FALSE)),"()",CONCATENATE("(",VLOOKUP(VLOOKUP($BF228,$A202:$C214,3,FALSE),Players!$J:$N,5,FALSE),")"))))</f>
        <v/>
      </c>
      <c r="BH228" s="178"/>
      <c r="BI228" s="178"/>
      <c r="BJ228" s="178"/>
      <c r="BK228" s="178"/>
      <c r="BL228" s="178"/>
      <c r="BM228" s="178"/>
      <c r="BN228" s="178"/>
      <c r="BO228" s="178"/>
      <c r="BP228" s="178"/>
      <c r="BQ228" s="178"/>
      <c r="BR228" s="178"/>
      <c r="BS228" s="178"/>
      <c r="BT228" s="178"/>
      <c r="BU228" s="179"/>
      <c r="BV228" s="150" t="str">
        <f>IF(D231&lt;&gt;"",D231,"")</f>
        <v/>
      </c>
      <c r="BW228" s="151"/>
      <c r="BX228" s="288" t="str">
        <f>IF(F231&lt;&gt;"",F231,"")</f>
        <v/>
      </c>
      <c r="BY228" s="151"/>
      <c r="BZ228" s="288" t="str">
        <f>IF(H231&lt;&gt;"",H231,"")</f>
        <v/>
      </c>
      <c r="CA228" s="151"/>
      <c r="CB228" s="288" t="str">
        <f>IF(J231&lt;&gt;"",J231,"")</f>
        <v/>
      </c>
      <c r="CC228" s="151"/>
      <c r="CD228" s="288" t="str">
        <f>IF(L231&lt;&gt;"",L231,"")</f>
        <v/>
      </c>
      <c r="CE228" s="332"/>
      <c r="CF228" s="174" t="str">
        <f>IF($CF226&lt;&gt;"",IF(CF226="W","L","W"),"")</f>
        <v/>
      </c>
      <c r="CG228" s="157"/>
      <c r="CH228" s="158"/>
      <c r="CI228" s="158"/>
      <c r="CJ228" s="158"/>
      <c r="CK228" s="158"/>
      <c r="CL228" s="158"/>
      <c r="CM228" s="158"/>
      <c r="CN228" s="158"/>
      <c r="CO228" s="158"/>
      <c r="CP228" s="158"/>
      <c r="CQ228" s="158"/>
      <c r="CR228" s="158"/>
      <c r="CS228" s="159"/>
      <c r="CT228" s="165"/>
      <c r="CU228" s="166"/>
      <c r="CV228" s="175" t="str">
        <f>Q231</f>
        <v>E</v>
      </c>
      <c r="CW228" s="177" t="str">
        <f>IF(VLOOKUP($CV228,$A202:$C214,3,FALSE)=0,"",CONCATENATE(VLOOKUP(VLOOKUP($CV228,$A202:$C214,3,FALSE),Players!$J:$N,4,FALSE)," ",VLOOKUP($CV228,$A202:$C214,3,FALSE)," ",IF(ISERROR(VLOOKUP(VLOOKUP($CV228,$A202:$C214,3,FALSE),Players!$J:$N,5,FALSE)),"()",CONCATENATE("(",VLOOKUP(VLOOKUP($CV228,$A202:$C214,3,FALSE),Players!$J:$N,5,FALSE),")"))))</f>
        <v/>
      </c>
      <c r="CX228" s="178"/>
      <c r="CY228" s="178"/>
      <c r="CZ228" s="178"/>
      <c r="DA228" s="178"/>
      <c r="DB228" s="178"/>
      <c r="DC228" s="178"/>
      <c r="DD228" s="178"/>
      <c r="DE228" s="178"/>
      <c r="DF228" s="178"/>
      <c r="DG228" s="178"/>
      <c r="DH228" s="178"/>
      <c r="DI228" s="178"/>
      <c r="DJ228" s="178"/>
      <c r="DK228" s="179"/>
      <c r="DL228" s="150" t="str">
        <f>IF(R231&lt;&gt;"",R231,"")</f>
        <v/>
      </c>
      <c r="DM228" s="151"/>
      <c r="DN228" s="288" t="str">
        <f>IF(T231&lt;&gt;"",T231,"")</f>
        <v/>
      </c>
      <c r="DO228" s="151"/>
      <c r="DP228" s="288" t="str">
        <f>IF(V231&lt;&gt;"",V231,"")</f>
        <v/>
      </c>
      <c r="DQ228" s="151"/>
      <c r="DR228" s="288" t="str">
        <f>IF(X231&lt;&gt;"",X231,"")</f>
        <v/>
      </c>
      <c r="DS228" s="151"/>
      <c r="DT228" s="288" t="str">
        <f>IF(Z231&lt;&gt;"",Z231,"")</f>
        <v/>
      </c>
      <c r="DU228" s="332"/>
      <c r="DV228" s="174" t="str">
        <f>IF($DV226&lt;&gt;"",IF(DV226="W","L","W"),"")</f>
        <v/>
      </c>
      <c r="DW228" s="157"/>
      <c r="DX228" s="158"/>
      <c r="DY228" s="158"/>
      <c r="DZ228" s="158"/>
      <c r="EA228" s="158"/>
      <c r="EB228" s="158"/>
      <c r="EC228" s="158"/>
      <c r="ED228" s="158"/>
      <c r="EE228" s="158"/>
      <c r="EF228" s="158"/>
      <c r="EG228" s="158"/>
      <c r="EH228" s="158"/>
      <c r="EI228" s="159"/>
      <c r="EJ228" s="165"/>
      <c r="EK228" s="166"/>
      <c r="EL228" s="175" t="str">
        <f>AE231</f>
        <v>F</v>
      </c>
      <c r="EM228" s="177" t="str">
        <f>IF(VLOOKUP($EL228,$A202:$C214,3,FALSE)=0,"",CONCATENATE(VLOOKUP(VLOOKUP($EL228,$A202:$C214,3,FALSE),Players!$J:$N,4,FALSE)," ",VLOOKUP($EL228,$A202:$C214,3,FALSE)," ",IF(ISERROR(VLOOKUP(VLOOKUP($EL228,$A202:$C214,3,FALSE),Players!$J:$N,5,FALSE)),"()",CONCATENATE("(",VLOOKUP(VLOOKUP($EL228,$A202:$C214,3,FALSE),Players!$J:$N,5,FALSE),")"))))</f>
        <v/>
      </c>
      <c r="EN228" s="178"/>
      <c r="EO228" s="178"/>
      <c r="EP228" s="178"/>
      <c r="EQ228" s="178"/>
      <c r="ER228" s="178"/>
      <c r="ES228" s="178"/>
      <c r="ET228" s="178"/>
      <c r="EU228" s="178"/>
      <c r="EV228" s="178"/>
      <c r="EW228" s="178"/>
      <c r="EX228" s="178"/>
      <c r="EY228" s="178"/>
      <c r="EZ228" s="178"/>
      <c r="FA228" s="179"/>
      <c r="FB228" s="150" t="str">
        <f>IF(AF231&lt;&gt;"",AF231,"")</f>
        <v/>
      </c>
      <c r="FC228" s="151"/>
      <c r="FD228" s="288" t="str">
        <f>IF(AH231&lt;&gt;"",AH231,"")</f>
        <v/>
      </c>
      <c r="FE228" s="151"/>
      <c r="FF228" s="288" t="str">
        <f>IF(AJ231&lt;&gt;"",AJ231,"")</f>
        <v/>
      </c>
      <c r="FG228" s="151"/>
      <c r="FH228" s="288" t="str">
        <f>IF(AL231&lt;&gt;"",AL231,"")</f>
        <v/>
      </c>
      <c r="FI228" s="151"/>
      <c r="FJ228" s="288" t="str">
        <f>IF(AN231&lt;&gt;"",AN231,"")</f>
        <v/>
      </c>
      <c r="FK228" s="332"/>
      <c r="FL228" s="174" t="str">
        <f>IF($FL226&lt;&gt;"",IF(FL226="W","L","W"),"")</f>
        <v/>
      </c>
      <c r="FM228" s="3"/>
    </row>
    <row r="229" spans="1:169" ht="11.25" customHeight="1" thickBot="1">
      <c r="A229" s="170">
        <v>4</v>
      </c>
      <c r="B229" s="191"/>
      <c r="C229" s="183" t="str">
        <f>IF($D198="1P","A","A")</f>
        <v>A</v>
      </c>
      <c r="D229" s="197"/>
      <c r="E229" s="198"/>
      <c r="F229" s="197"/>
      <c r="G229" s="198"/>
      <c r="H229" s="197"/>
      <c r="I229" s="198"/>
      <c r="J229" s="197"/>
      <c r="K229" s="198"/>
      <c r="L229" s="197"/>
      <c r="M229" s="208"/>
      <c r="N229" s="69" t="str">
        <f>IF(CF226&lt;&gt;"",IF(CF226="W",IF(SUM(IF(D229&gt;D231,1,0),IF(F229&gt;F231,1,0),IF(H229&gt;H231,1,0),IF(J229&gt;J231,1,0),IF(L229&gt;L231,1,0))&lt;&gt;3,"E",""),""),"")</f>
        <v/>
      </c>
      <c r="O229" s="170">
        <v>11</v>
      </c>
      <c r="P229" s="191"/>
      <c r="Q229" s="183" t="str">
        <f>IF($D198="1P","D","C")</f>
        <v>C</v>
      </c>
      <c r="R229" s="197"/>
      <c r="S229" s="198"/>
      <c r="T229" s="197"/>
      <c r="U229" s="198"/>
      <c r="V229" s="197"/>
      <c r="W229" s="198"/>
      <c r="X229" s="197"/>
      <c r="Y229" s="198"/>
      <c r="Z229" s="197"/>
      <c r="AA229" s="208"/>
      <c r="AB229" s="69" t="str">
        <f>IF(DV226&lt;&gt;"",IF(DV226="W",IF(SUM(IF(R229&gt;R231,1,0),IF(T229&gt;T231,1,0),IF(V229&gt;V231,1,0),IF(X229&gt;X231,1,0),IF(Z229&gt;Z231,1,0))&lt;&gt;3,"E",""),""),"")</f>
        <v/>
      </c>
      <c r="AC229" s="170">
        <v>18</v>
      </c>
      <c r="AD229" s="191"/>
      <c r="AE229" s="183" t="str">
        <f>IF($D198="1P","F","E")</f>
        <v>E</v>
      </c>
      <c r="AF229" s="197"/>
      <c r="AG229" s="198"/>
      <c r="AH229" s="197"/>
      <c r="AI229" s="198"/>
      <c r="AJ229" s="197"/>
      <c r="AK229" s="198"/>
      <c r="AL229" s="197"/>
      <c r="AM229" s="198"/>
      <c r="AN229" s="197"/>
      <c r="AO229" s="208"/>
      <c r="AP229" s="69" t="str">
        <f>IF(FL226&lt;&gt;"",IF(FL226="W",IF(SUM(IF(AF229&gt;AF231,1,0),IF(AH229&gt;AH231,1,0),IF(AJ229&gt;AJ231,1,0),IF(AL229&gt;AL231,1,0),IF(AN229&gt;AN231,1,0))&lt;&gt;3,"E",""),""),"")</f>
        <v/>
      </c>
      <c r="AQ229" s="160"/>
      <c r="AR229" s="161"/>
      <c r="AS229" s="161"/>
      <c r="AT229" s="161"/>
      <c r="AU229" s="161"/>
      <c r="AV229" s="161"/>
      <c r="AW229" s="161"/>
      <c r="AX229" s="161"/>
      <c r="AY229" s="161"/>
      <c r="AZ229" s="161"/>
      <c r="BA229" s="161"/>
      <c r="BB229" s="161"/>
      <c r="BC229" s="162"/>
      <c r="BD229" s="167"/>
      <c r="BE229" s="168"/>
      <c r="BF229" s="176"/>
      <c r="BG229" s="180"/>
      <c r="BH229" s="181"/>
      <c r="BI229" s="181"/>
      <c r="BJ229" s="181"/>
      <c r="BK229" s="181"/>
      <c r="BL229" s="181"/>
      <c r="BM229" s="181"/>
      <c r="BN229" s="181"/>
      <c r="BO229" s="181"/>
      <c r="BP229" s="181"/>
      <c r="BQ229" s="181"/>
      <c r="BR229" s="181"/>
      <c r="BS229" s="181"/>
      <c r="BT229" s="181"/>
      <c r="BU229" s="182"/>
      <c r="BV229" s="152"/>
      <c r="BW229" s="153"/>
      <c r="BX229" s="333"/>
      <c r="BY229" s="153"/>
      <c r="BZ229" s="333"/>
      <c r="CA229" s="153"/>
      <c r="CB229" s="333"/>
      <c r="CC229" s="153"/>
      <c r="CD229" s="333"/>
      <c r="CE229" s="334"/>
      <c r="CF229" s="174"/>
      <c r="CG229" s="160"/>
      <c r="CH229" s="161"/>
      <c r="CI229" s="161"/>
      <c r="CJ229" s="161"/>
      <c r="CK229" s="161"/>
      <c r="CL229" s="161"/>
      <c r="CM229" s="161"/>
      <c r="CN229" s="161"/>
      <c r="CO229" s="161"/>
      <c r="CP229" s="161"/>
      <c r="CQ229" s="161"/>
      <c r="CR229" s="161"/>
      <c r="CS229" s="162"/>
      <c r="CT229" s="167"/>
      <c r="CU229" s="168"/>
      <c r="CV229" s="176"/>
      <c r="CW229" s="180"/>
      <c r="CX229" s="181"/>
      <c r="CY229" s="181"/>
      <c r="CZ229" s="181"/>
      <c r="DA229" s="181"/>
      <c r="DB229" s="181"/>
      <c r="DC229" s="181"/>
      <c r="DD229" s="181"/>
      <c r="DE229" s="181"/>
      <c r="DF229" s="181"/>
      <c r="DG229" s="181"/>
      <c r="DH229" s="181"/>
      <c r="DI229" s="181"/>
      <c r="DJ229" s="181"/>
      <c r="DK229" s="182"/>
      <c r="DL229" s="152"/>
      <c r="DM229" s="153"/>
      <c r="DN229" s="333"/>
      <c r="DO229" s="153"/>
      <c r="DP229" s="333"/>
      <c r="DQ229" s="153"/>
      <c r="DR229" s="333"/>
      <c r="DS229" s="153"/>
      <c r="DT229" s="333"/>
      <c r="DU229" s="334"/>
      <c r="DV229" s="174"/>
      <c r="DW229" s="160"/>
      <c r="DX229" s="161"/>
      <c r="DY229" s="161"/>
      <c r="DZ229" s="161"/>
      <c r="EA229" s="161"/>
      <c r="EB229" s="161"/>
      <c r="EC229" s="161"/>
      <c r="ED229" s="161"/>
      <c r="EE229" s="161"/>
      <c r="EF229" s="161"/>
      <c r="EG229" s="161"/>
      <c r="EH229" s="161"/>
      <c r="EI229" s="162"/>
      <c r="EJ229" s="167"/>
      <c r="EK229" s="168"/>
      <c r="EL229" s="176"/>
      <c r="EM229" s="180"/>
      <c r="EN229" s="181"/>
      <c r="EO229" s="181"/>
      <c r="EP229" s="181"/>
      <c r="EQ229" s="181"/>
      <c r="ER229" s="181"/>
      <c r="ES229" s="181"/>
      <c r="ET229" s="181"/>
      <c r="EU229" s="181"/>
      <c r="EV229" s="181"/>
      <c r="EW229" s="181"/>
      <c r="EX229" s="181"/>
      <c r="EY229" s="181"/>
      <c r="EZ229" s="181"/>
      <c r="FA229" s="182"/>
      <c r="FB229" s="152"/>
      <c r="FC229" s="153"/>
      <c r="FD229" s="333"/>
      <c r="FE229" s="153"/>
      <c r="FF229" s="333"/>
      <c r="FG229" s="153"/>
      <c r="FH229" s="333"/>
      <c r="FI229" s="153"/>
      <c r="FJ229" s="333"/>
      <c r="FK229" s="334"/>
      <c r="FL229" s="174"/>
      <c r="FM229" s="3"/>
    </row>
    <row r="230" spans="1:169" ht="11.25" customHeight="1">
      <c r="A230" s="192"/>
      <c r="B230" s="193"/>
      <c r="C230" s="196"/>
      <c r="D230" s="199"/>
      <c r="E230" s="200"/>
      <c r="F230" s="199"/>
      <c r="G230" s="200"/>
      <c r="H230" s="199"/>
      <c r="I230" s="200"/>
      <c r="J230" s="199"/>
      <c r="K230" s="200"/>
      <c r="L230" s="199"/>
      <c r="M230" s="209"/>
      <c r="N230" s="69" t="str">
        <f>IF(CF226&lt;&gt;"",IF(ISERROR(AND(BV230="",BX230="",BZ230="",CB230="",CD230="")),"E",IF(AND(BV230="",BX230="",BZ230="",CB230="",CD230=""),"","E")),"")</f>
        <v/>
      </c>
      <c r="O230" s="192"/>
      <c r="P230" s="193"/>
      <c r="Q230" s="196"/>
      <c r="R230" s="199"/>
      <c r="S230" s="200"/>
      <c r="T230" s="199"/>
      <c r="U230" s="200"/>
      <c r="V230" s="199"/>
      <c r="W230" s="200"/>
      <c r="X230" s="199"/>
      <c r="Y230" s="200"/>
      <c r="Z230" s="199"/>
      <c r="AA230" s="209"/>
      <c r="AB230" s="69" t="str">
        <f>IF(DV226&lt;&gt;"",IF(ISERROR(AND(DL230="",DN230="",DP230="",DQ230="",DT230="")),"E",IF(AND(DL230="",DN230="",DP230="",DR230="",DT230=""),"","E")),"")</f>
        <v/>
      </c>
      <c r="AC230" s="192"/>
      <c r="AD230" s="193"/>
      <c r="AE230" s="196"/>
      <c r="AF230" s="199"/>
      <c r="AG230" s="200"/>
      <c r="AH230" s="199"/>
      <c r="AI230" s="200"/>
      <c r="AJ230" s="199"/>
      <c r="AK230" s="200"/>
      <c r="AL230" s="199"/>
      <c r="AM230" s="200"/>
      <c r="AN230" s="199"/>
      <c r="AO230" s="209"/>
      <c r="AP230" s="69" t="str">
        <f>IF(FL226&lt;&gt;"",IF(ISERROR(AND(FB230="",FD230="",FF230="",FH230="",FJ230="")),"E",IF(AND(FB230="",FD230="",FF230="",FH230="",FJ230=""),"","E")),"")</f>
        <v/>
      </c>
      <c r="AQ230" s="126"/>
      <c r="AR230" s="126"/>
      <c r="AS230" s="126"/>
      <c r="AT230" s="126"/>
      <c r="AU230" s="126"/>
      <c r="AV230" s="126"/>
      <c r="AW230" s="126"/>
      <c r="AX230" s="126"/>
      <c r="AY230" s="126"/>
      <c r="AZ230" s="126"/>
      <c r="BA230" s="126"/>
      <c r="BB230" s="126"/>
      <c r="BC230" s="126"/>
      <c r="BV230" s="169" t="str">
        <f>IF(CF226&lt;&gt;"",IF(AND(AND(BV226&gt;-1,BV228&gt;-1),OR(BV226&gt;10,BV228&gt;10),ABS(BV226-BV228)&gt;1,IF(OR(BV226&gt;11,BV228&gt;11),ABS(BV226-BV228)=2,TRUE),BV226=INT(BV226),BV228=INT(BV228)),"","Error"),"")</f>
        <v/>
      </c>
      <c r="BW230" s="169"/>
      <c r="BX230" s="169" t="str">
        <f>IF(CF226&lt;&gt;"",IF(AND(AND(BX226&gt;-1,BX228&gt;-1),OR(BX226&gt;10,BX228&gt;10),ABS(BX226-BX228)&gt;1,IF(OR(BX226&gt;11,BX228&gt;11),ABS(BX226-BX228)=2,TRUE),BX226=INT(BX226),BX228=INT(BX228)),"","Error"),"")</f>
        <v/>
      </c>
      <c r="BY230" s="169"/>
      <c r="BZ230" s="169" t="str">
        <f>IF(CF226&lt;&gt;"",IF(AND(AND(BZ226&gt;-1,BZ228&gt;-1),OR(BZ226&gt;10,BZ228&gt;10),ABS(BZ226-BZ228)&gt;1,IF(OR(BZ226&gt;11,BZ228&gt;11),ABS(BZ226-BZ228)=2,TRUE),BZ226=INT(BZ226),BZ228=INT(BZ228)),"","Error"),"")</f>
        <v/>
      </c>
      <c r="CA230" s="169"/>
      <c r="CB230" s="169" t="str">
        <f>IF(AND(CF226&lt;&gt;"",CB226&lt;&gt;""),IF(AND(AND(CB226&gt;-1,CB228&gt;-1),OR(CB226&gt;10,CB228&gt;10),ABS(CB226-CB228)&gt;1,IF(OR(CB226&gt;11,CB228&gt;11),ABS(CB226-CB228)=2,TRUE),CB226=INT(CB226),CB228=INT(CB228)),"","Error"),"")</f>
        <v/>
      </c>
      <c r="CC230" s="169"/>
      <c r="CD230" s="169" t="str">
        <f>IF(AND(CF226&lt;&gt;"",CD226&lt;&gt;""),IF(AND(AND(CD226&gt;-1,CD228&gt;-1),OR(CD226&gt;10,CD228&gt;10),ABS(CD226-CD228)&gt;1,IF(OR(CD226&gt;11,CD228&gt;11),ABS(CD226-CD228)=2,TRUE),CD226=INT(CD226),CD228=INT(CD228)),"","Error"),"")</f>
        <v/>
      </c>
      <c r="CE230" s="169"/>
      <c r="CF230" s="3"/>
      <c r="CG230" s="126"/>
      <c r="CH230" s="126"/>
      <c r="CI230" s="126"/>
      <c r="CJ230" s="126"/>
      <c r="CK230" s="126"/>
      <c r="CL230" s="126"/>
      <c r="CM230" s="126"/>
      <c r="CN230" s="126"/>
      <c r="CO230" s="126"/>
      <c r="CP230" s="126"/>
      <c r="CQ230" s="126"/>
      <c r="CR230" s="126"/>
      <c r="CS230" s="126"/>
      <c r="DL230" s="169" t="str">
        <f>IF(DV226&lt;&gt;"",IF(AND(AND(DL226&gt;-1,DL228&gt;-1),OR(DL226&gt;10,DL228&gt;10),ABS(DL226-DL228)&gt;1,IF(OR(DL226&gt;11,DL228&gt;11),ABS(DL226-DL228)=2,TRUE),DL226=INT(DL226),DL228=INT(DL228)),"","Error"),"")</f>
        <v/>
      </c>
      <c r="DM230" s="169"/>
      <c r="DN230" s="169" t="str">
        <f>IF(DV226&lt;&gt;"",IF(AND(AND(DN226&gt;-1,DN228&gt;-1),OR(DN226&gt;10,DN228&gt;10),ABS(DN226-DN228)&gt;1,IF(OR(DN226&gt;11,DN228&gt;11),ABS(DN226-DN228)=2,TRUE),DN226=INT(DN226),DN228=INT(DN228)),"","Error"),"")</f>
        <v/>
      </c>
      <c r="DO230" s="169"/>
      <c r="DP230" s="169" t="str">
        <f>IF(DV226&lt;&gt;"",IF(AND(AND(DP226&gt;-1,DP228&gt;-1),OR(DP226&gt;10,DP228&gt;10),ABS(DP226-DP228)&gt;1,IF(OR(DP226&gt;11,DP228&gt;11),ABS(DP226-DP228)=2,TRUE),DP226=INT(DP226),DP228=INT(DP228)),"","Error"),"")</f>
        <v/>
      </c>
      <c r="DQ230" s="169"/>
      <c r="DR230" s="169" t="str">
        <f>IF(AND(DV226&lt;&gt;"",DR226&lt;&gt;""),IF(AND(AND(DR226&gt;-1,DR228&gt;-1),OR(DR226&gt;10,DR228&gt;10),ABS(DR226-DR228)&gt;1,IF(OR(DR226&gt;11,DR228&gt;11),ABS(DR226-DR228)=2,TRUE),DR226=INT(DR226),DR228=INT(DR228)),"","Error"),"")</f>
        <v/>
      </c>
      <c r="DS230" s="169"/>
      <c r="DT230" s="169" t="str">
        <f>IF(AND(DV226&lt;&gt;"",DT226&lt;&gt;""),IF(AND(AND(DT226&gt;-1,DT228&gt;-1),OR(DT226&gt;10,DT228&gt;10),ABS(DT226-DT228)&gt;1,IF(OR(DT226&gt;11,DT228&gt;11),ABS(DT226-DT228)=2,TRUE),DT226=INT(DT226),DT228=INT(DT228)),"","Error"),"")</f>
        <v/>
      </c>
      <c r="DU230" s="169"/>
      <c r="DV230" s="3"/>
      <c r="DW230" s="126"/>
      <c r="DX230" s="126"/>
      <c r="DY230" s="126"/>
      <c r="DZ230" s="126"/>
      <c r="EA230" s="126"/>
      <c r="EB230" s="126"/>
      <c r="EC230" s="126"/>
      <c r="ED230" s="126"/>
      <c r="EE230" s="126"/>
      <c r="EF230" s="126"/>
      <c r="EG230" s="126"/>
      <c r="EH230" s="126"/>
      <c r="EI230" s="126"/>
      <c r="FB230" s="169" t="str">
        <f>IF(FL226&lt;&gt;"",IF(AND(AND(FB226&gt;-1,FB228&gt;-1),OR(FB226&gt;10,FB228&gt;10),ABS(FB226-FB228)&gt;1,IF(OR(FB226&gt;11,FB228&gt;11),ABS(FB226-FB228)=2,TRUE),FB226=INT(FB226),FB228=INT(FB228)),"","Error"),"")</f>
        <v/>
      </c>
      <c r="FC230" s="169"/>
      <c r="FD230" s="169" t="str">
        <f>IF(FL226&lt;&gt;"",IF(AND(AND(FD226&gt;-1,FD228&gt;-1),OR(FD226&gt;10,FD228&gt;10),ABS(FD226-FD228)&gt;1,IF(OR(FD226&gt;11,FD228&gt;11),ABS(FD226-FD228)=2,TRUE),FD226=INT(FD226),FD228=INT(FD228)),"","Error"),"")</f>
        <v/>
      </c>
      <c r="FE230" s="169"/>
      <c r="FF230" s="169" t="str">
        <f>IF(FL226&lt;&gt;"",IF(AND(AND(FF226&gt;-1,FF228&gt;-1),OR(FF226&gt;10,FF228&gt;10),ABS(FF226-FF228)&gt;1,IF(OR(FF226&gt;11,FF228&gt;11),ABS(FF226-FF228)=2,TRUE),FF226=INT(FF226),FF228=INT(FF228)),"","Error"),"")</f>
        <v/>
      </c>
      <c r="FG230" s="169"/>
      <c r="FH230" s="169" t="str">
        <f>IF(AND(FL226&lt;&gt;"",FH226&lt;&gt;""),IF(AND(AND(FH226&gt;-1,FH228&gt;-1),OR(FH226&gt;10,FH228&gt;10),ABS(FH226-FH228)&gt;1,IF(OR(FH226&gt;11,FH228&gt;11),ABS(FH226-FH228)=2,TRUE),FH226=INT(FH226),FH228=INT(FH228)),"","Error"),"")</f>
        <v/>
      </c>
      <c r="FI230" s="169"/>
      <c r="FJ230" s="169" t="str">
        <f>IF(AND(FL226&lt;&gt;"",FJ226&lt;&gt;""),IF(AND(AND(FJ226&gt;-1,FJ228&gt;-1),OR(FJ226&gt;10,FJ228&gt;10),ABS(FJ226-FJ228)&gt;1,IF(OR(FJ226&gt;11,FJ228&gt;11),ABS(FJ226-FJ228)=2,TRUE),FJ226=INT(FJ226),FJ228=INT(FJ228)),"","Error"),"")</f>
        <v/>
      </c>
      <c r="FK230" s="169"/>
      <c r="FL230" s="3"/>
      <c r="FM230" s="3"/>
    </row>
    <row r="231" spans="1:169" ht="11.25" customHeight="1">
      <c r="A231" s="192"/>
      <c r="B231" s="193"/>
      <c r="C231" s="175" t="str">
        <f>IF($D198="1P","G","G")</f>
        <v>G</v>
      </c>
      <c r="D231" s="201"/>
      <c r="E231" s="202"/>
      <c r="F231" s="201"/>
      <c r="G231" s="202"/>
      <c r="H231" s="201"/>
      <c r="I231" s="202"/>
      <c r="J231" s="201"/>
      <c r="K231" s="202"/>
      <c r="L231" s="201"/>
      <c r="M231" s="205"/>
      <c r="N231" s="69" t="str">
        <f>IF(CF226&lt;&gt;"",IF(ISERROR(AND(BV230="",BX230="",BZ230="",CB230="",CD230="")),"E",IF(AND(BV230="",BX230="",BZ230="",CB230="",CD230=""),"","E")),"")</f>
        <v/>
      </c>
      <c r="O231" s="192"/>
      <c r="P231" s="193"/>
      <c r="Q231" s="175" t="str">
        <f>IF($D198="1P","F","E")</f>
        <v>E</v>
      </c>
      <c r="R231" s="201"/>
      <c r="S231" s="202"/>
      <c r="T231" s="201"/>
      <c r="U231" s="202"/>
      <c r="V231" s="201"/>
      <c r="W231" s="202"/>
      <c r="X231" s="201"/>
      <c r="Y231" s="202"/>
      <c r="Z231" s="201"/>
      <c r="AA231" s="205"/>
      <c r="AB231" s="69" t="str">
        <f>IF(DV226&lt;&gt;"",IF(ISERROR(AND(DL230="",DN230="",DP230="",DQ230="",DT230="")),"E",IF(AND(DL230="",DN230="",DP230="",DR230="",DT230=""),"","E")),"")</f>
        <v/>
      </c>
      <c r="AC231" s="192"/>
      <c r="AD231" s="193"/>
      <c r="AE231" s="175" t="str">
        <f>IF($D198="1P","G","F")</f>
        <v>F</v>
      </c>
      <c r="AF231" s="201"/>
      <c r="AG231" s="202"/>
      <c r="AH231" s="201"/>
      <c r="AI231" s="202"/>
      <c r="AJ231" s="201"/>
      <c r="AK231" s="202"/>
      <c r="AL231" s="201"/>
      <c r="AM231" s="202"/>
      <c r="AN231" s="201"/>
      <c r="AO231" s="205"/>
      <c r="AP231" s="69" t="str">
        <f>IF(FL226&lt;&gt;"",IF(ISERROR(AND(FB230="",FD230="",FF230="",FH230="",FJ230="")),"E",IF(AND(FB230="",FD230="",FF230="",FH230="",FJ230=""),"","E")),"")</f>
        <v/>
      </c>
      <c r="AQ231" s="126"/>
      <c r="AR231" s="126"/>
      <c r="AS231" s="126"/>
      <c r="AT231" s="126"/>
      <c r="AU231" s="126"/>
      <c r="AV231" s="126"/>
      <c r="AW231" s="126"/>
      <c r="AX231" s="126"/>
      <c r="AY231" s="126"/>
      <c r="AZ231" s="126"/>
      <c r="BA231" s="126"/>
      <c r="BB231" s="126"/>
      <c r="BC231" s="126"/>
      <c r="CF231" s="3"/>
      <c r="CG231" s="126"/>
      <c r="CH231" s="126"/>
      <c r="CI231" s="126"/>
      <c r="CJ231" s="126"/>
      <c r="CK231" s="126"/>
      <c r="CL231" s="126"/>
      <c r="CM231" s="126"/>
      <c r="CN231" s="126"/>
      <c r="CO231" s="126"/>
      <c r="CP231" s="126"/>
      <c r="CQ231" s="126"/>
      <c r="CR231" s="126"/>
      <c r="CS231" s="126"/>
      <c r="DV231" s="3"/>
      <c r="DW231" s="126"/>
      <c r="DX231" s="126"/>
      <c r="DY231" s="126"/>
      <c r="DZ231" s="126"/>
      <c r="EA231" s="126"/>
      <c r="EB231" s="126"/>
      <c r="EC231" s="126"/>
      <c r="ED231" s="126"/>
      <c r="EE231" s="126"/>
      <c r="EF231" s="126"/>
      <c r="EG231" s="126"/>
      <c r="EH231" s="126"/>
      <c r="EI231" s="126"/>
      <c r="FL231" s="3"/>
      <c r="FM231" s="3"/>
    </row>
    <row r="232" spans="1:169" ht="11.25" customHeight="1" thickBot="1">
      <c r="A232" s="194"/>
      <c r="B232" s="195"/>
      <c r="C232" s="207"/>
      <c r="D232" s="203"/>
      <c r="E232" s="204"/>
      <c r="F232" s="203"/>
      <c r="G232" s="204"/>
      <c r="H232" s="203"/>
      <c r="I232" s="204"/>
      <c r="J232" s="203"/>
      <c r="K232" s="204"/>
      <c r="L232" s="203"/>
      <c r="M232" s="206"/>
      <c r="N232" s="69" t="str">
        <f>IF(CF228&lt;&gt;"",IF(CF228="W",IF(SUM(IF(D231&gt;D229,1,0),IF(F231&gt;F229,1,0),IF(H231&gt;H229,1,0),IF(J231&gt;J229,1,0),IF(L231&gt;L229,1,0))&lt;&gt;3,"E",""),""),"")</f>
        <v/>
      </c>
      <c r="O232" s="194"/>
      <c r="P232" s="195"/>
      <c r="Q232" s="207"/>
      <c r="R232" s="203"/>
      <c r="S232" s="204"/>
      <c r="T232" s="203"/>
      <c r="U232" s="204"/>
      <c r="V232" s="203"/>
      <c r="W232" s="204"/>
      <c r="X232" s="203"/>
      <c r="Y232" s="204"/>
      <c r="Z232" s="203"/>
      <c r="AA232" s="206"/>
      <c r="AB232" s="69" t="str">
        <f>IF(DV228&lt;&gt;"",IF(DV228="W",IF(SUM(IF(R231&gt;R229,1,0),IF(T231&gt;T229,1,0),IF(V231&gt;V229,1,0),IF(X231&gt;X229,1,0),IF(Z231&gt;Z229,1,0))&lt;&gt;3,"E",""),""),"")</f>
        <v/>
      </c>
      <c r="AC232" s="194"/>
      <c r="AD232" s="195"/>
      <c r="AE232" s="207"/>
      <c r="AF232" s="203"/>
      <c r="AG232" s="204"/>
      <c r="AH232" s="203"/>
      <c r="AI232" s="204"/>
      <c r="AJ232" s="203"/>
      <c r="AK232" s="204"/>
      <c r="AL232" s="203"/>
      <c r="AM232" s="204"/>
      <c r="AN232" s="203"/>
      <c r="AO232" s="206"/>
      <c r="AP232" s="69" t="str">
        <f>IF(FL228&lt;&gt;"",IF(FL228="W",IF(SUM(IF(AF231&gt;AF229,1,0),IF(AH231&gt;AH229,1,0),IF(AJ231&gt;AJ229,1,0),IF(AL231&gt;AL229,1,0),IF(AN231&gt;AN229,1,0))&lt;&gt;3,"E",""),""),"")</f>
        <v/>
      </c>
      <c r="AQ232" s="127"/>
      <c r="AR232" s="127"/>
      <c r="AS232" s="127"/>
      <c r="AT232" s="127"/>
      <c r="AU232" s="127"/>
      <c r="AV232" s="127"/>
      <c r="AW232" s="127"/>
      <c r="AX232" s="127"/>
      <c r="AY232" s="127"/>
      <c r="AZ232" s="127"/>
      <c r="BA232" s="127"/>
      <c r="BB232" s="127"/>
      <c r="BC232" s="127"/>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3"/>
      <c r="CG232" s="127"/>
      <c r="CH232" s="127"/>
      <c r="CI232" s="127"/>
      <c r="CJ232" s="127"/>
      <c r="CK232" s="127"/>
      <c r="CL232" s="127"/>
      <c r="CM232" s="127"/>
      <c r="CN232" s="127"/>
      <c r="CO232" s="127"/>
      <c r="CP232" s="127"/>
      <c r="CQ232" s="127"/>
      <c r="CR232" s="127"/>
      <c r="CS232" s="127"/>
      <c r="CT232" s="40"/>
      <c r="CU232" s="40"/>
      <c r="CV232" s="40"/>
      <c r="CW232" s="40"/>
      <c r="CX232" s="40"/>
      <c r="CY232" s="40"/>
      <c r="CZ232" s="40"/>
      <c r="DA232" s="40"/>
      <c r="DB232" s="40"/>
      <c r="DC232" s="40"/>
      <c r="DD232" s="40"/>
      <c r="DE232" s="40"/>
      <c r="DF232" s="40"/>
      <c r="DG232" s="40"/>
      <c r="DH232" s="40"/>
      <c r="DI232" s="40"/>
      <c r="DJ232" s="40"/>
      <c r="DK232" s="40"/>
      <c r="DL232" s="40"/>
      <c r="DM232" s="40"/>
      <c r="DN232" s="40"/>
      <c r="DO232" s="40"/>
      <c r="DP232" s="40"/>
      <c r="DQ232" s="40"/>
      <c r="DR232" s="40"/>
      <c r="DS232" s="40"/>
      <c r="DT232" s="40"/>
      <c r="DU232" s="40"/>
      <c r="DV232" s="3"/>
      <c r="DW232" s="127"/>
      <c r="DX232" s="127"/>
      <c r="DY232" s="127"/>
      <c r="DZ232" s="127"/>
      <c r="EA232" s="127"/>
      <c r="EB232" s="127"/>
      <c r="EC232" s="127"/>
      <c r="ED232" s="127"/>
      <c r="EE232" s="127"/>
      <c r="EF232" s="127"/>
      <c r="EG232" s="127"/>
      <c r="EH232" s="127"/>
      <c r="EI232" s="127"/>
      <c r="EJ232" s="40"/>
      <c r="EK232" s="40"/>
      <c r="EL232" s="40"/>
      <c r="EM232" s="40"/>
      <c r="EN232" s="40"/>
      <c r="EO232" s="40"/>
      <c r="EP232" s="40"/>
      <c r="EQ232" s="40"/>
      <c r="ER232" s="40"/>
      <c r="ES232" s="40"/>
      <c r="ET232" s="40"/>
      <c r="EU232" s="40"/>
      <c r="EV232" s="40"/>
      <c r="EW232" s="40"/>
      <c r="EX232" s="40"/>
      <c r="EY232" s="40"/>
      <c r="EZ232" s="40"/>
      <c r="FA232" s="40"/>
      <c r="FB232" s="40"/>
      <c r="FC232" s="40"/>
      <c r="FD232" s="40"/>
      <c r="FE232" s="40"/>
      <c r="FF232" s="40"/>
      <c r="FG232" s="40"/>
      <c r="FH232" s="40"/>
      <c r="FI232" s="40"/>
      <c r="FJ232" s="40"/>
      <c r="FK232" s="40"/>
      <c r="FL232" s="3"/>
      <c r="FM232" s="3"/>
    </row>
    <row r="233" spans="1:169" ht="11.25" customHeight="1">
      <c r="A233" s="170">
        <v>5</v>
      </c>
      <c r="B233" s="191"/>
      <c r="C233" s="183" t="str">
        <f>IF($D198="1P","B","B")</f>
        <v>B</v>
      </c>
      <c r="D233" s="197"/>
      <c r="E233" s="198"/>
      <c r="F233" s="197"/>
      <c r="G233" s="198"/>
      <c r="H233" s="197"/>
      <c r="I233" s="198"/>
      <c r="J233" s="197"/>
      <c r="K233" s="198"/>
      <c r="L233" s="197"/>
      <c r="M233" s="208"/>
      <c r="N233" s="69" t="str">
        <f>IF(CF236&lt;&gt;"",IF(CF236="W",IF(SUM(IF(D233&gt;D235,1,0),IF(F233&gt;F235,1,0),IF(H233&gt;H235,1,0),IF(J233&gt;J235,1,0),IF(L233&gt;L235,1,0))&lt;&gt;3,"E",""),""),"")</f>
        <v/>
      </c>
      <c r="O233" s="170">
        <v>12</v>
      </c>
      <c r="P233" s="191"/>
      <c r="Q233" s="183" t="str">
        <f>IF($D198="1P","C","B")</f>
        <v>B</v>
      </c>
      <c r="R233" s="197"/>
      <c r="S233" s="198"/>
      <c r="T233" s="197"/>
      <c r="U233" s="198"/>
      <c r="V233" s="197"/>
      <c r="W233" s="198"/>
      <c r="X233" s="197"/>
      <c r="Y233" s="198"/>
      <c r="Z233" s="197"/>
      <c r="AA233" s="208"/>
      <c r="AB233" s="69" t="str">
        <f>IF(DV236&lt;&gt;"",IF(DV236="W",IF(SUM(IF(R233&gt;R235,1,0),IF(T233&gt;T235,1,0),IF(V233&gt;V235,1,0),IF(X233&gt;X235,1,0),IF(Z233&gt;Z235,1,0))&lt;&gt;3,"E",""),""),"")</f>
        <v/>
      </c>
      <c r="AC233" s="170">
        <v>19</v>
      </c>
      <c r="AD233" s="191"/>
      <c r="AE233" s="183" t="str">
        <f>IF($D198="1P","A","A")</f>
        <v>A</v>
      </c>
      <c r="AF233" s="197"/>
      <c r="AG233" s="198"/>
      <c r="AH233" s="197"/>
      <c r="AI233" s="198"/>
      <c r="AJ233" s="197"/>
      <c r="AK233" s="198"/>
      <c r="AL233" s="197"/>
      <c r="AM233" s="198"/>
      <c r="AN233" s="197"/>
      <c r="AO233" s="208"/>
      <c r="AP233" s="69" t="str">
        <f>IF(FL236&lt;&gt;"",IF(FL236="W",IF(SUM(IF(AF233&gt;AF235,1,0),IF(AH233&gt;AH235,1,0),IF(AJ233&gt;AJ235,1,0),IF(AL233&gt;AL235,1,0),IF(AN233&gt;AN235,1,0))&lt;&gt;3,"E",""),""),"")</f>
        <v/>
      </c>
      <c r="AQ233" s="128"/>
      <c r="AR233" s="128"/>
      <c r="AS233" s="128"/>
      <c r="AT233" s="128"/>
      <c r="AU233" s="128"/>
      <c r="AV233" s="128"/>
      <c r="AW233" s="128"/>
      <c r="AX233" s="128"/>
      <c r="AY233" s="128"/>
      <c r="AZ233" s="128"/>
      <c r="BA233" s="128"/>
      <c r="BB233" s="128"/>
      <c r="BC233" s="128"/>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3"/>
      <c r="CG233" s="128"/>
      <c r="CH233" s="128"/>
      <c r="CI233" s="128"/>
      <c r="CJ233" s="128"/>
      <c r="CK233" s="128"/>
      <c r="CL233" s="128"/>
      <c r="CM233" s="128"/>
      <c r="CN233" s="128"/>
      <c r="CO233" s="128"/>
      <c r="CP233" s="128"/>
      <c r="CQ233" s="128"/>
      <c r="CR233" s="128"/>
      <c r="CS233" s="128"/>
      <c r="CT233" s="41"/>
      <c r="CU233" s="41"/>
      <c r="CV233" s="41"/>
      <c r="CW233" s="41"/>
      <c r="CX233" s="41"/>
      <c r="CY233" s="41"/>
      <c r="CZ233" s="41"/>
      <c r="DA233" s="41"/>
      <c r="DB233" s="41"/>
      <c r="DC233" s="41"/>
      <c r="DD233" s="41"/>
      <c r="DE233" s="41"/>
      <c r="DF233" s="41"/>
      <c r="DG233" s="41"/>
      <c r="DH233" s="41"/>
      <c r="DI233" s="41"/>
      <c r="DJ233" s="41"/>
      <c r="DK233" s="41"/>
      <c r="DL233" s="41"/>
      <c r="DM233" s="41"/>
      <c r="DN233" s="41"/>
      <c r="DO233" s="41"/>
      <c r="DP233" s="41"/>
      <c r="DQ233" s="41"/>
      <c r="DR233" s="41"/>
      <c r="DS233" s="41"/>
      <c r="DT233" s="41"/>
      <c r="DU233" s="41"/>
      <c r="DV233" s="3"/>
      <c r="DW233" s="128"/>
      <c r="DX233" s="128"/>
      <c r="DY233" s="128"/>
      <c r="DZ233" s="128"/>
      <c r="EA233" s="128"/>
      <c r="EB233" s="128"/>
      <c r="EC233" s="128"/>
      <c r="ED233" s="128"/>
      <c r="EE233" s="128"/>
      <c r="EF233" s="128"/>
      <c r="EG233" s="128"/>
      <c r="EH233" s="128"/>
      <c r="EI233" s="128"/>
      <c r="EJ233" s="41"/>
      <c r="EK233" s="41"/>
      <c r="EL233" s="41"/>
      <c r="EM233" s="41"/>
      <c r="EN233" s="41"/>
      <c r="EO233" s="41"/>
      <c r="EP233" s="41"/>
      <c r="EQ233" s="41"/>
      <c r="ER233" s="41"/>
      <c r="ES233" s="41"/>
      <c r="ET233" s="41"/>
      <c r="EU233" s="41"/>
      <c r="EV233" s="41"/>
      <c r="EW233" s="41"/>
      <c r="EX233" s="41"/>
      <c r="EY233" s="41"/>
      <c r="EZ233" s="41"/>
      <c r="FA233" s="41"/>
      <c r="FB233" s="41"/>
      <c r="FC233" s="41"/>
      <c r="FD233" s="41"/>
      <c r="FE233" s="41"/>
      <c r="FF233" s="41"/>
      <c r="FG233" s="41"/>
      <c r="FH233" s="41"/>
      <c r="FI233" s="41"/>
      <c r="FJ233" s="41"/>
      <c r="FK233" s="41"/>
      <c r="FL233" s="3"/>
      <c r="FM233" s="3"/>
    </row>
    <row r="234" spans="1:169" ht="11.25" customHeight="1">
      <c r="A234" s="192"/>
      <c r="B234" s="193"/>
      <c r="C234" s="196"/>
      <c r="D234" s="199"/>
      <c r="E234" s="200"/>
      <c r="F234" s="199"/>
      <c r="G234" s="200"/>
      <c r="H234" s="199"/>
      <c r="I234" s="200"/>
      <c r="J234" s="199"/>
      <c r="K234" s="200"/>
      <c r="L234" s="199"/>
      <c r="M234" s="209"/>
      <c r="N234" s="69" t="str">
        <f>IF(CF236&lt;&gt;"",IF(ISERROR(AND(BV240="",BX240="",BZ240="",CB240="",CD240="")),"E",IF(AND(BV240="",BX240="",BZ240="",CB240="",CD240=""),"","E")),"")</f>
        <v/>
      </c>
      <c r="O234" s="192"/>
      <c r="P234" s="193"/>
      <c r="Q234" s="196"/>
      <c r="R234" s="199"/>
      <c r="S234" s="200"/>
      <c r="T234" s="199"/>
      <c r="U234" s="200"/>
      <c r="V234" s="199"/>
      <c r="W234" s="200"/>
      <c r="X234" s="199"/>
      <c r="Y234" s="200"/>
      <c r="Z234" s="199"/>
      <c r="AA234" s="209"/>
      <c r="AB234" s="69" t="str">
        <f>IF(DV236&lt;&gt;"",IF(ISERROR(AND(DL240="",DN240="",DP240="",DQ240="",DT240="")),"E",IF(AND(DL240="",DN240="",DP240="",DR240="",DT240=""),"","E")),"")</f>
        <v/>
      </c>
      <c r="AC234" s="192"/>
      <c r="AD234" s="193"/>
      <c r="AE234" s="196"/>
      <c r="AF234" s="199"/>
      <c r="AG234" s="200"/>
      <c r="AH234" s="199"/>
      <c r="AI234" s="200"/>
      <c r="AJ234" s="199"/>
      <c r="AK234" s="200"/>
      <c r="AL234" s="199"/>
      <c r="AM234" s="200"/>
      <c r="AN234" s="199"/>
      <c r="AO234" s="209"/>
      <c r="AP234" s="69" t="str">
        <f>IF(FL236&lt;&gt;"",IF(ISERROR(AND(FB240="",FD240="",FF240="",FH240="",FJ240="")),"E",IF(AND(FB240="",FD240="",FF240="",FH240="",FJ240=""),"","E")),"")</f>
        <v/>
      </c>
      <c r="AQ234" s="126"/>
      <c r="AR234" s="126"/>
      <c r="AS234" s="126"/>
      <c r="AT234" s="126"/>
      <c r="AU234" s="126"/>
      <c r="AV234" s="126"/>
      <c r="AW234" s="126"/>
      <c r="AX234" s="126"/>
      <c r="AY234" s="126"/>
      <c r="AZ234" s="126"/>
      <c r="BA234" s="126"/>
      <c r="BB234" s="126"/>
      <c r="BC234" s="126"/>
      <c r="CF234" s="3"/>
      <c r="CG234" s="126"/>
      <c r="CH234" s="126"/>
      <c r="CI234" s="126"/>
      <c r="CJ234" s="126"/>
      <c r="CK234" s="126"/>
      <c r="CL234" s="126"/>
      <c r="CM234" s="126"/>
      <c r="CN234" s="126"/>
      <c r="CO234" s="126"/>
      <c r="CP234" s="126"/>
      <c r="CQ234" s="126"/>
      <c r="CR234" s="126"/>
      <c r="CS234" s="126"/>
      <c r="DV234" s="3"/>
      <c r="DW234" s="126"/>
      <c r="DX234" s="126"/>
      <c r="DY234" s="126"/>
      <c r="DZ234" s="126"/>
      <c r="EA234" s="126"/>
      <c r="EB234" s="126"/>
      <c r="EC234" s="126"/>
      <c r="ED234" s="126"/>
      <c r="EE234" s="126"/>
      <c r="EF234" s="126"/>
      <c r="EG234" s="126"/>
      <c r="EH234" s="126"/>
      <c r="EI234" s="126"/>
      <c r="FL234" s="3"/>
      <c r="FM234" s="3"/>
    </row>
    <row r="235" spans="1:169" ht="11.25" customHeight="1" thickBot="1">
      <c r="A235" s="192"/>
      <c r="B235" s="193"/>
      <c r="C235" s="175" t="str">
        <f>IF($D198="1P","E","E")</f>
        <v>E</v>
      </c>
      <c r="D235" s="201"/>
      <c r="E235" s="202"/>
      <c r="F235" s="201"/>
      <c r="G235" s="202"/>
      <c r="H235" s="201"/>
      <c r="I235" s="202"/>
      <c r="J235" s="201"/>
      <c r="K235" s="202"/>
      <c r="L235" s="201"/>
      <c r="M235" s="205"/>
      <c r="N235" s="69" t="str">
        <f>IF(CF236&lt;&gt;"",IF(ISERROR(AND(BV240="",BX240="",BZ240="",CB240="",CD240="")),"E",IF(AND(BV240="",BX240="",BZ240="",CB240="",CD240=""),"","E")),"")</f>
        <v/>
      </c>
      <c r="O235" s="192"/>
      <c r="P235" s="193"/>
      <c r="Q235" s="175" t="str">
        <f>IF($D198="1P","G","F")</f>
        <v>F</v>
      </c>
      <c r="R235" s="201"/>
      <c r="S235" s="202"/>
      <c r="T235" s="201"/>
      <c r="U235" s="202"/>
      <c r="V235" s="201"/>
      <c r="W235" s="202"/>
      <c r="X235" s="201"/>
      <c r="Y235" s="202"/>
      <c r="Z235" s="201"/>
      <c r="AA235" s="205"/>
      <c r="AB235" s="69" t="str">
        <f>IF(DV236&lt;&gt;"",IF(ISERROR(AND(DL240="",DN240="",DP240="",DQ240="",DT240="")),"E",IF(AND(DL240="",DN240="",DP240="",DR240="",DT240=""),"","E")),"")</f>
        <v/>
      </c>
      <c r="AC235" s="192"/>
      <c r="AD235" s="193"/>
      <c r="AE235" s="175" t="str">
        <f>IF($D198="1P","B","F")</f>
        <v>F</v>
      </c>
      <c r="AF235" s="201"/>
      <c r="AG235" s="202"/>
      <c r="AH235" s="201"/>
      <c r="AI235" s="202"/>
      <c r="AJ235" s="201"/>
      <c r="AK235" s="202"/>
      <c r="AL235" s="201"/>
      <c r="AM235" s="202"/>
      <c r="AN235" s="201"/>
      <c r="AO235" s="205"/>
      <c r="AP235" s="69" t="str">
        <f>IF(FL236&lt;&gt;"",IF(ISERROR(AND(FB240="",FD240="",FF240="",FH240="",FJ240="")),"E",IF(AND(FB240="",FD240="",FF240="",FH240="",FJ240=""),"","E")),"")</f>
        <v/>
      </c>
      <c r="AQ235" s="127"/>
      <c r="AR235" s="127"/>
      <c r="AS235" s="127"/>
      <c r="AT235" s="127"/>
      <c r="AU235" s="127"/>
      <c r="AV235" s="127"/>
      <c r="AW235" s="127"/>
      <c r="AX235" s="127"/>
      <c r="AY235" s="127"/>
      <c r="AZ235" s="127"/>
      <c r="BA235" s="127"/>
      <c r="BB235" s="127"/>
      <c r="BC235" s="127"/>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3"/>
      <c r="CG235" s="127"/>
      <c r="CH235" s="127"/>
      <c r="CI235" s="127"/>
      <c r="CJ235" s="127"/>
      <c r="CK235" s="127"/>
      <c r="CL235" s="127"/>
      <c r="CM235" s="127"/>
      <c r="CN235" s="127"/>
      <c r="CO235" s="127"/>
      <c r="CP235" s="127"/>
      <c r="CQ235" s="127"/>
      <c r="CR235" s="127"/>
      <c r="CS235" s="127"/>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c r="DV235" s="3"/>
      <c r="DW235" s="127"/>
      <c r="DX235" s="127"/>
      <c r="DY235" s="127"/>
      <c r="DZ235" s="127"/>
      <c r="EA235" s="127"/>
      <c r="EB235" s="127"/>
      <c r="EC235" s="127"/>
      <c r="ED235" s="127"/>
      <c r="EE235" s="127"/>
      <c r="EF235" s="127"/>
      <c r="EG235" s="127"/>
      <c r="EH235" s="127"/>
      <c r="EI235" s="127"/>
      <c r="EJ235" s="40"/>
      <c r="EK235" s="40"/>
      <c r="EL235" s="40"/>
      <c r="EM235" s="40"/>
      <c r="EN235" s="40"/>
      <c r="EO235" s="40"/>
      <c r="EP235" s="40"/>
      <c r="EQ235" s="40"/>
      <c r="ER235" s="40"/>
      <c r="ES235" s="40"/>
      <c r="ET235" s="40"/>
      <c r="EU235" s="40"/>
      <c r="EV235" s="40"/>
      <c r="EW235" s="40"/>
      <c r="EX235" s="40"/>
      <c r="EY235" s="40"/>
      <c r="EZ235" s="40"/>
      <c r="FA235" s="40"/>
      <c r="FB235" s="40"/>
      <c r="FC235" s="40"/>
      <c r="FD235" s="40"/>
      <c r="FE235" s="40"/>
      <c r="FF235" s="40"/>
      <c r="FG235" s="40"/>
      <c r="FH235" s="40"/>
      <c r="FI235" s="40"/>
      <c r="FJ235" s="40"/>
      <c r="FK235" s="40"/>
      <c r="FL235" s="3"/>
      <c r="FM235" s="3"/>
    </row>
    <row r="236" spans="1:169" ht="11.25" customHeight="1" thickBot="1">
      <c r="A236" s="194"/>
      <c r="B236" s="195"/>
      <c r="C236" s="207"/>
      <c r="D236" s="203"/>
      <c r="E236" s="204"/>
      <c r="F236" s="203"/>
      <c r="G236" s="204"/>
      <c r="H236" s="203"/>
      <c r="I236" s="204"/>
      <c r="J236" s="203"/>
      <c r="K236" s="204"/>
      <c r="L236" s="203"/>
      <c r="M236" s="206"/>
      <c r="N236" s="69" t="str">
        <f>IF(CF238&lt;&gt;"",IF(CF238="W",IF(SUM(IF(D235&gt;D233,1,0),IF(F235&gt;F233,1,0),IF(H235&gt;H233,1,0),IF(J235&gt;J233,1,0),IF(L235&gt;L233,1,0))&lt;&gt;3,"E",""),""),"")</f>
        <v/>
      </c>
      <c r="O236" s="194"/>
      <c r="P236" s="195"/>
      <c r="Q236" s="207"/>
      <c r="R236" s="203"/>
      <c r="S236" s="204"/>
      <c r="T236" s="203"/>
      <c r="U236" s="204"/>
      <c r="V236" s="203"/>
      <c r="W236" s="204"/>
      <c r="X236" s="203"/>
      <c r="Y236" s="204"/>
      <c r="Z236" s="203"/>
      <c r="AA236" s="206"/>
      <c r="AB236" s="69" t="str">
        <f>IF(DV238&lt;&gt;"",IF(DV238="W",IF(SUM(IF(R235&gt;R233,1,0),IF(T235&gt;T233,1,0),IF(V235&gt;V233,1,0),IF(X235&gt;X233,1,0),IF(Z235&gt;Z233,1,0))&lt;&gt;3,"E",""),""),"")</f>
        <v/>
      </c>
      <c r="AC236" s="194"/>
      <c r="AD236" s="195"/>
      <c r="AE236" s="207"/>
      <c r="AF236" s="203"/>
      <c r="AG236" s="204"/>
      <c r="AH236" s="203"/>
      <c r="AI236" s="204"/>
      <c r="AJ236" s="203"/>
      <c r="AK236" s="204"/>
      <c r="AL236" s="203"/>
      <c r="AM236" s="204"/>
      <c r="AN236" s="203"/>
      <c r="AO236" s="206"/>
      <c r="AP236" s="69" t="str">
        <f>IF(FL238&lt;&gt;"",IF(FL238="W",IF(SUM(IF(AF235&gt;AF233,1,0),IF(AH235&gt;AH233,1,0),IF(AJ235&gt;AJ233,1,0),IF(AL235&gt;AL233,1,0),IF(AN235&gt;AN233,1,0))&lt;&gt;3,"E",""),""),"")</f>
        <v/>
      </c>
      <c r="AQ236" s="154" t="str">
        <f>CONCATENATE($A200," ",$D200,","," ",$F198)</f>
        <v>Group: 4, Women's Singles</v>
      </c>
      <c r="AR236" s="155"/>
      <c r="AS236" s="155"/>
      <c r="AT236" s="155"/>
      <c r="AU236" s="155"/>
      <c r="AV236" s="155"/>
      <c r="AW236" s="155"/>
      <c r="AX236" s="155"/>
      <c r="AY236" s="155"/>
      <c r="AZ236" s="155"/>
      <c r="BA236" s="155"/>
      <c r="BB236" s="155"/>
      <c r="BC236" s="156"/>
      <c r="BD236" s="163">
        <f>A233</f>
        <v>5</v>
      </c>
      <c r="BE236" s="164"/>
      <c r="BF236" s="183" t="str">
        <f>C233</f>
        <v>B</v>
      </c>
      <c r="BG236" s="185" t="str">
        <f>IF(VLOOKUP($BF236,$A202:$C214,3,FALSE)=0,"",CONCATENATE(VLOOKUP(VLOOKUP($BF236,$A202:$C214,3,FALSE),Players!$J:$N,4,FALSE)," ",VLOOKUP($BF236,$A202:$C214,3,FALSE)," ",IF(ISERROR(VLOOKUP(VLOOKUP($BF236,$A202:$C214,3,FALSE),Players!$J:$N,5,FALSE)),"()",CONCATENATE("(",VLOOKUP(VLOOKUP($BF236,$A202:$C214,3,FALSE),Players!$J:$N,5,FALSE),")"))))</f>
        <v/>
      </c>
      <c r="BH236" s="186"/>
      <c r="BI236" s="186"/>
      <c r="BJ236" s="186"/>
      <c r="BK236" s="186"/>
      <c r="BL236" s="186"/>
      <c r="BM236" s="186"/>
      <c r="BN236" s="186"/>
      <c r="BO236" s="186"/>
      <c r="BP236" s="186"/>
      <c r="BQ236" s="186"/>
      <c r="BR236" s="186"/>
      <c r="BS236" s="186"/>
      <c r="BT236" s="186"/>
      <c r="BU236" s="187"/>
      <c r="BV236" s="170" t="str">
        <f>IF(D233&lt;&gt;"",D233,"")</f>
        <v/>
      </c>
      <c r="BW236" s="171"/>
      <c r="BX236" s="335" t="str">
        <f>IF(F233&lt;&gt;"",F233,"")</f>
        <v/>
      </c>
      <c r="BY236" s="171"/>
      <c r="BZ236" s="335" t="str">
        <f>IF(H233&lt;&gt;"",H233,"")</f>
        <v/>
      </c>
      <c r="CA236" s="171"/>
      <c r="CB236" s="335" t="str">
        <f>IF(J233&lt;&gt;"",J233,"")</f>
        <v/>
      </c>
      <c r="CC236" s="171"/>
      <c r="CD236" s="335" t="str">
        <f>IF(L233&lt;&gt;"",L233,"")</f>
        <v/>
      </c>
      <c r="CE236" s="337"/>
      <c r="CF236" s="174" t="str">
        <f>IF($CD236=$CD238,IF($CB236=$CB238,IF($BZ236&lt;&gt;"",IF($BZ236&gt;$BZ238,"W","L"),""),IF($CB236&gt;$CB238,"W","L")),IF($CD236&gt;$CD238,"W","L"))</f>
        <v/>
      </c>
      <c r="CG236" s="154" t="str">
        <f>CONCATENATE($A200," ",$D200,","," ",$F198)</f>
        <v>Group: 4, Women's Singles</v>
      </c>
      <c r="CH236" s="155"/>
      <c r="CI236" s="155"/>
      <c r="CJ236" s="155"/>
      <c r="CK236" s="155"/>
      <c r="CL236" s="155"/>
      <c r="CM236" s="155"/>
      <c r="CN236" s="155"/>
      <c r="CO236" s="155"/>
      <c r="CP236" s="155"/>
      <c r="CQ236" s="155"/>
      <c r="CR236" s="155"/>
      <c r="CS236" s="156"/>
      <c r="CT236" s="163">
        <f>O233</f>
        <v>12</v>
      </c>
      <c r="CU236" s="164"/>
      <c r="CV236" s="183" t="str">
        <f>Q233</f>
        <v>B</v>
      </c>
      <c r="CW236" s="185" t="str">
        <f>IF(VLOOKUP($CV236,$A202:$C214,3,FALSE)=0,"",CONCATENATE(VLOOKUP(VLOOKUP($CV236,$A202:$C214,3,FALSE),Players!$J:$N,4,FALSE)," ",VLOOKUP($CV236,$A202:$C214,3,FALSE)," ",IF(ISERROR(VLOOKUP(VLOOKUP($CV236,$A202:$C214,3,FALSE),Players!$J:$N,5,FALSE)),"()",CONCATENATE("(",VLOOKUP(VLOOKUP($CV236,$A202:$C214,3,FALSE),Players!$J:$N,5,FALSE),")"))))</f>
        <v/>
      </c>
      <c r="CX236" s="186"/>
      <c r="CY236" s="186"/>
      <c r="CZ236" s="186"/>
      <c r="DA236" s="186"/>
      <c r="DB236" s="186"/>
      <c r="DC236" s="186"/>
      <c r="DD236" s="186"/>
      <c r="DE236" s="186"/>
      <c r="DF236" s="186"/>
      <c r="DG236" s="186"/>
      <c r="DH236" s="186"/>
      <c r="DI236" s="186"/>
      <c r="DJ236" s="186"/>
      <c r="DK236" s="187"/>
      <c r="DL236" s="170" t="str">
        <f>IF(R233&lt;&gt;"",R233,"")</f>
        <v/>
      </c>
      <c r="DM236" s="171"/>
      <c r="DN236" s="335" t="str">
        <f>IF(T233&lt;&gt;"",T233,"")</f>
        <v/>
      </c>
      <c r="DO236" s="171"/>
      <c r="DP236" s="335" t="str">
        <f>IF(V233&lt;&gt;"",V233,"")</f>
        <v/>
      </c>
      <c r="DQ236" s="171"/>
      <c r="DR236" s="335" t="str">
        <f>IF(X233&lt;&gt;"",X233,"")</f>
        <v/>
      </c>
      <c r="DS236" s="171"/>
      <c r="DT236" s="335" t="str">
        <f>IF(Z233&lt;&gt;"",Z233,"")</f>
        <v/>
      </c>
      <c r="DU236" s="337"/>
      <c r="DV236" s="174" t="str">
        <f>IF($DT236=$DT238,IF($DR236=$DR238,IF($DP236&lt;&gt;"",IF($DP236&gt;$DP238,"W","L"),""),IF($DR236&gt;$DR238,"W","L")),IF($DT236&gt;$DT238,"W","L"))</f>
        <v/>
      </c>
      <c r="DW236" s="154" t="str">
        <f>CONCATENATE($A200," ",$D200,","," ",$F198)</f>
        <v>Group: 4, Women's Singles</v>
      </c>
      <c r="DX236" s="155"/>
      <c r="DY236" s="155"/>
      <c r="DZ236" s="155"/>
      <c r="EA236" s="155"/>
      <c r="EB236" s="155"/>
      <c r="EC236" s="155"/>
      <c r="ED236" s="155"/>
      <c r="EE236" s="155"/>
      <c r="EF236" s="155"/>
      <c r="EG236" s="155"/>
      <c r="EH236" s="155"/>
      <c r="EI236" s="156"/>
      <c r="EJ236" s="163">
        <f>AC233</f>
        <v>19</v>
      </c>
      <c r="EK236" s="164"/>
      <c r="EL236" s="183" t="str">
        <f>AE233</f>
        <v>A</v>
      </c>
      <c r="EM236" s="185" t="str">
        <f>IF(VLOOKUP($EL236,$A202:$C214,3,FALSE)=0,"",CONCATENATE(VLOOKUP(VLOOKUP($EL236,$A202:$C214,3,FALSE),Players!$J:$N,4,FALSE)," ",VLOOKUP($EL236,$A202:$C214,3,FALSE)," ",IF(ISERROR(VLOOKUP(VLOOKUP($EL236,$A202:$C214,3,FALSE),Players!$J:$N,5,FALSE)),"()",CONCATENATE("(",VLOOKUP(VLOOKUP($EL236,$A202:$C214,3,FALSE),Players!$J:$N,5,FALSE),")"))))</f>
        <v/>
      </c>
      <c r="EN236" s="186"/>
      <c r="EO236" s="186"/>
      <c r="EP236" s="186"/>
      <c r="EQ236" s="186"/>
      <c r="ER236" s="186"/>
      <c r="ES236" s="186"/>
      <c r="ET236" s="186"/>
      <c r="EU236" s="186"/>
      <c r="EV236" s="186"/>
      <c r="EW236" s="186"/>
      <c r="EX236" s="186"/>
      <c r="EY236" s="186"/>
      <c r="EZ236" s="186"/>
      <c r="FA236" s="187"/>
      <c r="FB236" s="170" t="str">
        <f>IF(AF233&lt;&gt;"",AF233,"")</f>
        <v/>
      </c>
      <c r="FC236" s="171"/>
      <c r="FD236" s="335" t="str">
        <f>IF(AH233&lt;&gt;"",AH233,"")</f>
        <v/>
      </c>
      <c r="FE236" s="171"/>
      <c r="FF236" s="335" t="str">
        <f>IF(AJ233&lt;&gt;"",AJ233,"")</f>
        <v/>
      </c>
      <c r="FG236" s="171"/>
      <c r="FH236" s="335" t="str">
        <f>IF(AL233&lt;&gt;"",AL233,"")</f>
        <v/>
      </c>
      <c r="FI236" s="171"/>
      <c r="FJ236" s="335" t="str">
        <f>IF(AN233&lt;&gt;"",AN233,"")</f>
        <v/>
      </c>
      <c r="FK236" s="337"/>
      <c r="FL236" s="174" t="str">
        <f>IF($FJ236=$FJ238,IF($FH236=$FH238,IF($FF236&lt;&gt;"",IF($FF236&gt;$FF238,"W","L"),""),IF($FH236&gt;$FH238,"W","L")),IF($FJ236&gt;$FJ238,"W","L"))</f>
        <v/>
      </c>
      <c r="FM236" s="3"/>
    </row>
    <row r="237" spans="1:169" ht="11.25" customHeight="1">
      <c r="A237" s="170">
        <v>6</v>
      </c>
      <c r="B237" s="191"/>
      <c r="C237" s="183" t="str">
        <f>IF($D198="1P","C","C")</f>
        <v>C</v>
      </c>
      <c r="D237" s="197"/>
      <c r="E237" s="198"/>
      <c r="F237" s="197"/>
      <c r="G237" s="198"/>
      <c r="H237" s="197"/>
      <c r="I237" s="198"/>
      <c r="J237" s="197"/>
      <c r="K237" s="198"/>
      <c r="L237" s="197"/>
      <c r="M237" s="208"/>
      <c r="N237" s="69" t="str">
        <f>IF(CF246&lt;&gt;"",IF(CF246="W",IF(SUM(IF(D237&gt;D239,1,0),IF(F237&gt;F239,1,0),IF(H237&gt;H239,1,0),IF(J237&gt;J239,1,0),IF(L237&gt;L239,1,0))&lt;&gt;3,"E",""),""),"")</f>
        <v/>
      </c>
      <c r="O237" s="170">
        <v>13</v>
      </c>
      <c r="P237" s="191"/>
      <c r="Q237" s="183" t="str">
        <f>IF($D198="1P","A","A")</f>
        <v>A</v>
      </c>
      <c r="R237" s="197"/>
      <c r="S237" s="198"/>
      <c r="T237" s="197"/>
      <c r="U237" s="198"/>
      <c r="V237" s="197"/>
      <c r="W237" s="198"/>
      <c r="X237" s="197"/>
      <c r="Y237" s="198"/>
      <c r="Z237" s="197"/>
      <c r="AA237" s="208"/>
      <c r="AB237" s="69" t="str">
        <f>IF(DV246&lt;&gt;"",IF(DV246="W",IF(SUM(IF(R237&gt;R239,1,0),IF(T237&gt;T239,1,0),IF(V237&gt;V239,1,0),IF(X237&gt;X239,1,0),IF(Z237&gt;Z239,1,0))&lt;&gt;3,"E",""),""),"")</f>
        <v/>
      </c>
      <c r="AC237" s="170">
        <v>20</v>
      </c>
      <c r="AD237" s="191"/>
      <c r="AE237" s="183" t="str">
        <f>IF($D198="1P","D","E")</f>
        <v>E</v>
      </c>
      <c r="AF237" s="197"/>
      <c r="AG237" s="198"/>
      <c r="AH237" s="197"/>
      <c r="AI237" s="198"/>
      <c r="AJ237" s="197"/>
      <c r="AK237" s="198"/>
      <c r="AL237" s="197"/>
      <c r="AM237" s="198"/>
      <c r="AN237" s="197"/>
      <c r="AO237" s="208"/>
      <c r="AP237" s="69" t="str">
        <f>IF(FL246&lt;&gt;"",IF(FL246="W",IF(SUM(IF(AF237&gt;AF239,1,0),IF(AH237&gt;AH239,1,0),IF(AJ237&gt;AJ239,1,0),IF(AL237&gt;AL239,1,0),IF(AN237&gt;AN239,1,0))&lt;&gt;3,"E",""),""),"")</f>
        <v/>
      </c>
      <c r="AQ237" s="157"/>
      <c r="AR237" s="158"/>
      <c r="AS237" s="158"/>
      <c r="AT237" s="158"/>
      <c r="AU237" s="158"/>
      <c r="AV237" s="158"/>
      <c r="AW237" s="158"/>
      <c r="AX237" s="158"/>
      <c r="AY237" s="158"/>
      <c r="AZ237" s="158"/>
      <c r="BA237" s="158"/>
      <c r="BB237" s="158"/>
      <c r="BC237" s="159"/>
      <c r="BD237" s="165"/>
      <c r="BE237" s="166"/>
      <c r="BF237" s="184"/>
      <c r="BG237" s="188"/>
      <c r="BH237" s="189"/>
      <c r="BI237" s="189"/>
      <c r="BJ237" s="189"/>
      <c r="BK237" s="189"/>
      <c r="BL237" s="189"/>
      <c r="BM237" s="189"/>
      <c r="BN237" s="189"/>
      <c r="BO237" s="189"/>
      <c r="BP237" s="189"/>
      <c r="BQ237" s="189"/>
      <c r="BR237" s="189"/>
      <c r="BS237" s="189"/>
      <c r="BT237" s="189"/>
      <c r="BU237" s="190"/>
      <c r="BV237" s="172"/>
      <c r="BW237" s="173"/>
      <c r="BX237" s="336"/>
      <c r="BY237" s="173"/>
      <c r="BZ237" s="336"/>
      <c r="CA237" s="173"/>
      <c r="CB237" s="336"/>
      <c r="CC237" s="173"/>
      <c r="CD237" s="336"/>
      <c r="CE237" s="338"/>
      <c r="CF237" s="174"/>
      <c r="CG237" s="157"/>
      <c r="CH237" s="158"/>
      <c r="CI237" s="158"/>
      <c r="CJ237" s="158"/>
      <c r="CK237" s="158"/>
      <c r="CL237" s="158"/>
      <c r="CM237" s="158"/>
      <c r="CN237" s="158"/>
      <c r="CO237" s="158"/>
      <c r="CP237" s="158"/>
      <c r="CQ237" s="158"/>
      <c r="CR237" s="158"/>
      <c r="CS237" s="159"/>
      <c r="CT237" s="165"/>
      <c r="CU237" s="166"/>
      <c r="CV237" s="184"/>
      <c r="CW237" s="188"/>
      <c r="CX237" s="189"/>
      <c r="CY237" s="189"/>
      <c r="CZ237" s="189"/>
      <c r="DA237" s="189"/>
      <c r="DB237" s="189"/>
      <c r="DC237" s="189"/>
      <c r="DD237" s="189"/>
      <c r="DE237" s="189"/>
      <c r="DF237" s="189"/>
      <c r="DG237" s="189"/>
      <c r="DH237" s="189"/>
      <c r="DI237" s="189"/>
      <c r="DJ237" s="189"/>
      <c r="DK237" s="190"/>
      <c r="DL237" s="172"/>
      <c r="DM237" s="173"/>
      <c r="DN237" s="336"/>
      <c r="DO237" s="173"/>
      <c r="DP237" s="336"/>
      <c r="DQ237" s="173"/>
      <c r="DR237" s="336"/>
      <c r="DS237" s="173"/>
      <c r="DT237" s="336"/>
      <c r="DU237" s="338"/>
      <c r="DV237" s="174"/>
      <c r="DW237" s="157"/>
      <c r="DX237" s="158"/>
      <c r="DY237" s="158"/>
      <c r="DZ237" s="158"/>
      <c r="EA237" s="158"/>
      <c r="EB237" s="158"/>
      <c r="EC237" s="158"/>
      <c r="ED237" s="158"/>
      <c r="EE237" s="158"/>
      <c r="EF237" s="158"/>
      <c r="EG237" s="158"/>
      <c r="EH237" s="158"/>
      <c r="EI237" s="159"/>
      <c r="EJ237" s="165"/>
      <c r="EK237" s="166"/>
      <c r="EL237" s="184"/>
      <c r="EM237" s="188"/>
      <c r="EN237" s="189"/>
      <c r="EO237" s="189"/>
      <c r="EP237" s="189"/>
      <c r="EQ237" s="189"/>
      <c r="ER237" s="189"/>
      <c r="ES237" s="189"/>
      <c r="ET237" s="189"/>
      <c r="EU237" s="189"/>
      <c r="EV237" s="189"/>
      <c r="EW237" s="189"/>
      <c r="EX237" s="189"/>
      <c r="EY237" s="189"/>
      <c r="EZ237" s="189"/>
      <c r="FA237" s="190"/>
      <c r="FB237" s="172"/>
      <c r="FC237" s="173"/>
      <c r="FD237" s="336"/>
      <c r="FE237" s="173"/>
      <c r="FF237" s="336"/>
      <c r="FG237" s="173"/>
      <c r="FH237" s="336"/>
      <c r="FI237" s="173"/>
      <c r="FJ237" s="336"/>
      <c r="FK237" s="338"/>
      <c r="FL237" s="174"/>
      <c r="FM237" s="3"/>
    </row>
    <row r="238" spans="1:169" ht="11.25" customHeight="1">
      <c r="A238" s="192"/>
      <c r="B238" s="193"/>
      <c r="C238" s="196"/>
      <c r="D238" s="199"/>
      <c r="E238" s="200"/>
      <c r="F238" s="199"/>
      <c r="G238" s="200"/>
      <c r="H238" s="199"/>
      <c r="I238" s="200"/>
      <c r="J238" s="199"/>
      <c r="K238" s="200"/>
      <c r="L238" s="199"/>
      <c r="M238" s="209"/>
      <c r="N238" s="69" t="str">
        <f>IF(CF246&lt;&gt;"",IF(ISERROR(AND(BV250="",BX250="",BZ250="",CB250="",CD250="")),"E",IF(AND(BV250="",BX250="",BZ250="",CB250="",CD250=""),"","E")),"")</f>
        <v/>
      </c>
      <c r="O238" s="192"/>
      <c r="P238" s="193"/>
      <c r="Q238" s="196"/>
      <c r="R238" s="199"/>
      <c r="S238" s="200"/>
      <c r="T238" s="199"/>
      <c r="U238" s="200"/>
      <c r="V238" s="199"/>
      <c r="W238" s="200"/>
      <c r="X238" s="199"/>
      <c r="Y238" s="200"/>
      <c r="Z238" s="199"/>
      <c r="AA238" s="209"/>
      <c r="AB238" s="69" t="str">
        <f>IF(DV246&lt;&gt;"",IF(ISERROR(AND(DL250="",DN250="",DP250="",DQ250="",DT250="")),"E",IF(AND(DL250="",DN250="",DP250="",DR250="",DT250=""),"","E")),"")</f>
        <v/>
      </c>
      <c r="AC238" s="192"/>
      <c r="AD238" s="193"/>
      <c r="AE238" s="196"/>
      <c r="AF238" s="199"/>
      <c r="AG238" s="200"/>
      <c r="AH238" s="199"/>
      <c r="AI238" s="200"/>
      <c r="AJ238" s="199"/>
      <c r="AK238" s="200"/>
      <c r="AL238" s="199"/>
      <c r="AM238" s="200"/>
      <c r="AN238" s="199"/>
      <c r="AO238" s="209"/>
      <c r="AP238" s="69" t="str">
        <f>IF(FL246&lt;&gt;"",IF(ISERROR(AND(FB250="",FD250="",FF250="",FH250="",FJ250="")),"E",IF(AND(FB250="",FD250="",FF250="",FH250="",FJ250=""),"","E")),"")</f>
        <v/>
      </c>
      <c r="AQ238" s="157"/>
      <c r="AR238" s="158"/>
      <c r="AS238" s="158"/>
      <c r="AT238" s="158"/>
      <c r="AU238" s="158"/>
      <c r="AV238" s="158"/>
      <c r="AW238" s="158"/>
      <c r="AX238" s="158"/>
      <c r="AY238" s="158"/>
      <c r="AZ238" s="158"/>
      <c r="BA238" s="158"/>
      <c r="BB238" s="158"/>
      <c r="BC238" s="159"/>
      <c r="BD238" s="165"/>
      <c r="BE238" s="166"/>
      <c r="BF238" s="175" t="str">
        <f>C235</f>
        <v>E</v>
      </c>
      <c r="BG238" s="177" t="str">
        <f>IF(VLOOKUP($BF238,$A202:$C214,3,FALSE)=0,"",CONCATENATE(VLOOKUP(VLOOKUP($BF238,$A202:$C214,3,FALSE),Players!$J:$N,4,FALSE)," ",VLOOKUP($BF238,$A202:$C214,3,FALSE)," ",IF(ISERROR(VLOOKUP(VLOOKUP($BF238,$A202:$C214,3,FALSE),Players!$J:$N,5,FALSE)),"()",CONCATENATE("(",VLOOKUP(VLOOKUP($BF238,$A202:$C214,3,FALSE),Players!$J:$N,5,FALSE),")"))))</f>
        <v/>
      </c>
      <c r="BH238" s="178"/>
      <c r="BI238" s="178"/>
      <c r="BJ238" s="178"/>
      <c r="BK238" s="178"/>
      <c r="BL238" s="178"/>
      <c r="BM238" s="178"/>
      <c r="BN238" s="178"/>
      <c r="BO238" s="178"/>
      <c r="BP238" s="178"/>
      <c r="BQ238" s="178"/>
      <c r="BR238" s="178"/>
      <c r="BS238" s="178"/>
      <c r="BT238" s="178"/>
      <c r="BU238" s="179"/>
      <c r="BV238" s="150" t="str">
        <f>IF(D235&lt;&gt;"",D235,"")</f>
        <v/>
      </c>
      <c r="BW238" s="151"/>
      <c r="BX238" s="288" t="str">
        <f>IF(F235&lt;&gt;"",F235,"")</f>
        <v/>
      </c>
      <c r="BY238" s="151"/>
      <c r="BZ238" s="288" t="str">
        <f>IF(H235&lt;&gt;"",H235,"")</f>
        <v/>
      </c>
      <c r="CA238" s="151"/>
      <c r="CB238" s="288" t="str">
        <f>IF(J235&lt;&gt;"",J235,"")</f>
        <v/>
      </c>
      <c r="CC238" s="151"/>
      <c r="CD238" s="288" t="str">
        <f>IF(L235&lt;&gt;"",L235,"")</f>
        <v/>
      </c>
      <c r="CE238" s="332"/>
      <c r="CF238" s="174" t="str">
        <f>IF($CF236&lt;&gt;"",IF(CF236="W","L","W"),"")</f>
        <v/>
      </c>
      <c r="CG238" s="157"/>
      <c r="CH238" s="158"/>
      <c r="CI238" s="158"/>
      <c r="CJ238" s="158"/>
      <c r="CK238" s="158"/>
      <c r="CL238" s="158"/>
      <c r="CM238" s="158"/>
      <c r="CN238" s="158"/>
      <c r="CO238" s="158"/>
      <c r="CP238" s="158"/>
      <c r="CQ238" s="158"/>
      <c r="CR238" s="158"/>
      <c r="CS238" s="159"/>
      <c r="CT238" s="165"/>
      <c r="CU238" s="166"/>
      <c r="CV238" s="175" t="str">
        <f>Q235</f>
        <v>F</v>
      </c>
      <c r="CW238" s="177" t="str">
        <f>IF(VLOOKUP($CV238,$A202:$C214,3,FALSE)=0,"",CONCATENATE(VLOOKUP(VLOOKUP($CV238,$A202:$C214,3,FALSE),Players!$J:$N,4,FALSE)," ",VLOOKUP($CV238,$A202:$C214,3,FALSE)," ",IF(ISERROR(VLOOKUP(VLOOKUP($CV238,$A202:$C214,3,FALSE),Players!$J:$N,5,FALSE)),"()",CONCATENATE("(",VLOOKUP(VLOOKUP($CV238,$A202:$C214,3,FALSE),Players!$J:$N,5,FALSE),")"))))</f>
        <v/>
      </c>
      <c r="CX238" s="178"/>
      <c r="CY238" s="178"/>
      <c r="CZ238" s="178"/>
      <c r="DA238" s="178"/>
      <c r="DB238" s="178"/>
      <c r="DC238" s="178"/>
      <c r="DD238" s="178"/>
      <c r="DE238" s="178"/>
      <c r="DF238" s="178"/>
      <c r="DG238" s="178"/>
      <c r="DH238" s="178"/>
      <c r="DI238" s="178"/>
      <c r="DJ238" s="178"/>
      <c r="DK238" s="179"/>
      <c r="DL238" s="150" t="str">
        <f>IF(R235&lt;&gt;"",R235,"")</f>
        <v/>
      </c>
      <c r="DM238" s="151"/>
      <c r="DN238" s="288" t="str">
        <f>IF(T235&lt;&gt;"",T235,"")</f>
        <v/>
      </c>
      <c r="DO238" s="151"/>
      <c r="DP238" s="288" t="str">
        <f>IF(V235&lt;&gt;"",V235,"")</f>
        <v/>
      </c>
      <c r="DQ238" s="151"/>
      <c r="DR238" s="288" t="str">
        <f>IF(X235&lt;&gt;"",X235,"")</f>
        <v/>
      </c>
      <c r="DS238" s="151"/>
      <c r="DT238" s="288" t="str">
        <f>IF(Z235&lt;&gt;"",Z235,"")</f>
        <v/>
      </c>
      <c r="DU238" s="332"/>
      <c r="DV238" s="174" t="str">
        <f>IF($DV236&lt;&gt;"",IF(DV236="W","L","W"),"")</f>
        <v/>
      </c>
      <c r="DW238" s="157"/>
      <c r="DX238" s="158"/>
      <c r="DY238" s="158"/>
      <c r="DZ238" s="158"/>
      <c r="EA238" s="158"/>
      <c r="EB238" s="158"/>
      <c r="EC238" s="158"/>
      <c r="ED238" s="158"/>
      <c r="EE238" s="158"/>
      <c r="EF238" s="158"/>
      <c r="EG238" s="158"/>
      <c r="EH238" s="158"/>
      <c r="EI238" s="159"/>
      <c r="EJ238" s="165"/>
      <c r="EK238" s="166"/>
      <c r="EL238" s="175" t="str">
        <f>AE235</f>
        <v>F</v>
      </c>
      <c r="EM238" s="177" t="str">
        <f>IF(VLOOKUP($EL238,$A202:$C214,3,FALSE)=0,"",CONCATENATE(VLOOKUP(VLOOKUP($EL238,$A202:$C214,3,FALSE),Players!$J:$N,4,FALSE)," ",VLOOKUP($EL238,$A202:$C214,3,FALSE)," ",IF(ISERROR(VLOOKUP(VLOOKUP($EL238,$A202:$C214,3,FALSE),Players!$J:$N,5,FALSE)),"()",CONCATENATE("(",VLOOKUP(VLOOKUP($EL238,$A202:$C214,3,FALSE),Players!$J:$N,5,FALSE),")"))))</f>
        <v/>
      </c>
      <c r="EN238" s="178"/>
      <c r="EO238" s="178"/>
      <c r="EP238" s="178"/>
      <c r="EQ238" s="178"/>
      <c r="ER238" s="178"/>
      <c r="ES238" s="178"/>
      <c r="ET238" s="178"/>
      <c r="EU238" s="178"/>
      <c r="EV238" s="178"/>
      <c r="EW238" s="178"/>
      <c r="EX238" s="178"/>
      <c r="EY238" s="178"/>
      <c r="EZ238" s="178"/>
      <c r="FA238" s="179"/>
      <c r="FB238" s="150" t="str">
        <f>IF(AF235&lt;&gt;"",AF235,"")</f>
        <v/>
      </c>
      <c r="FC238" s="151"/>
      <c r="FD238" s="288" t="str">
        <f>IF(AH235&lt;&gt;"",AH235,"")</f>
        <v/>
      </c>
      <c r="FE238" s="151"/>
      <c r="FF238" s="288" t="str">
        <f>IF(AJ235&lt;&gt;"",AJ235,"")</f>
        <v/>
      </c>
      <c r="FG238" s="151"/>
      <c r="FH238" s="288" t="str">
        <f>IF(AL235&lt;&gt;"",AL235,"")</f>
        <v/>
      </c>
      <c r="FI238" s="151"/>
      <c r="FJ238" s="288" t="str">
        <f>IF(AN235&lt;&gt;"",AN235,"")</f>
        <v/>
      </c>
      <c r="FK238" s="332"/>
      <c r="FL238" s="174" t="str">
        <f>IF($FL236&lt;&gt;"",IF(FL236="W","L","W"),"")</f>
        <v/>
      </c>
      <c r="FM238" s="3"/>
    </row>
    <row r="239" spans="1:169" ht="11.25" customHeight="1" thickBot="1">
      <c r="A239" s="192"/>
      <c r="B239" s="193"/>
      <c r="C239" s="175" t="str">
        <f>IF($D198="1P","D","D")</f>
        <v>D</v>
      </c>
      <c r="D239" s="201"/>
      <c r="E239" s="202"/>
      <c r="F239" s="201"/>
      <c r="G239" s="202"/>
      <c r="H239" s="201"/>
      <c r="I239" s="202"/>
      <c r="J239" s="201"/>
      <c r="K239" s="202"/>
      <c r="L239" s="201"/>
      <c r="M239" s="205"/>
      <c r="N239" s="69" t="str">
        <f>IF(CF246&lt;&gt;"",IF(ISERROR(AND(BV250="",BX250="",BZ250="",CB250="",CD250="")),"E",IF(AND(BV250="",BX250="",BZ250="",CB250="",CD250=""),"","E")),"")</f>
        <v/>
      </c>
      <c r="O239" s="192"/>
      <c r="P239" s="193"/>
      <c r="Q239" s="175" t="str">
        <f>IF($D198="1P","D","C")</f>
        <v>C</v>
      </c>
      <c r="R239" s="201"/>
      <c r="S239" s="202"/>
      <c r="T239" s="201"/>
      <c r="U239" s="202"/>
      <c r="V239" s="201"/>
      <c r="W239" s="202"/>
      <c r="X239" s="201"/>
      <c r="Y239" s="202"/>
      <c r="Z239" s="201"/>
      <c r="AA239" s="205"/>
      <c r="AB239" s="69" t="str">
        <f>IF(DV246&lt;&gt;"",IF(ISERROR(AND(DL250="",DN250="",DP250="",DQ250="",DT250="")),"E",IF(AND(DL250="",DN250="",DP250="",DR250="",DT250=""),"","E")),"")</f>
        <v/>
      </c>
      <c r="AC239" s="192"/>
      <c r="AD239" s="193"/>
      <c r="AE239" s="175" t="str">
        <f>IF($D198="1P","G","G")</f>
        <v>G</v>
      </c>
      <c r="AF239" s="201"/>
      <c r="AG239" s="202"/>
      <c r="AH239" s="201"/>
      <c r="AI239" s="202"/>
      <c r="AJ239" s="201"/>
      <c r="AK239" s="202"/>
      <c r="AL239" s="201"/>
      <c r="AM239" s="202"/>
      <c r="AN239" s="201"/>
      <c r="AO239" s="205"/>
      <c r="AP239" s="69" t="str">
        <f>IF(FL246&lt;&gt;"",IF(ISERROR(AND(FB250="",FD250="",FF250="",FH250="",FJ250="")),"E",IF(AND(FB250="",FD250="",FF250="",FH250="",FJ250=""),"","E")),"")</f>
        <v/>
      </c>
      <c r="AQ239" s="160"/>
      <c r="AR239" s="161"/>
      <c r="AS239" s="161"/>
      <c r="AT239" s="161"/>
      <c r="AU239" s="161"/>
      <c r="AV239" s="161"/>
      <c r="AW239" s="161"/>
      <c r="AX239" s="161"/>
      <c r="AY239" s="161"/>
      <c r="AZ239" s="161"/>
      <c r="BA239" s="161"/>
      <c r="BB239" s="161"/>
      <c r="BC239" s="162"/>
      <c r="BD239" s="167"/>
      <c r="BE239" s="168"/>
      <c r="BF239" s="176"/>
      <c r="BG239" s="180"/>
      <c r="BH239" s="181"/>
      <c r="BI239" s="181"/>
      <c r="BJ239" s="181"/>
      <c r="BK239" s="181"/>
      <c r="BL239" s="181"/>
      <c r="BM239" s="181"/>
      <c r="BN239" s="181"/>
      <c r="BO239" s="181"/>
      <c r="BP239" s="181"/>
      <c r="BQ239" s="181"/>
      <c r="BR239" s="181"/>
      <c r="BS239" s="181"/>
      <c r="BT239" s="181"/>
      <c r="BU239" s="182"/>
      <c r="BV239" s="152"/>
      <c r="BW239" s="153"/>
      <c r="BX239" s="333"/>
      <c r="BY239" s="153"/>
      <c r="BZ239" s="333"/>
      <c r="CA239" s="153"/>
      <c r="CB239" s="333"/>
      <c r="CC239" s="153"/>
      <c r="CD239" s="333"/>
      <c r="CE239" s="334"/>
      <c r="CF239" s="174"/>
      <c r="CG239" s="160"/>
      <c r="CH239" s="161"/>
      <c r="CI239" s="161"/>
      <c r="CJ239" s="161"/>
      <c r="CK239" s="161"/>
      <c r="CL239" s="161"/>
      <c r="CM239" s="161"/>
      <c r="CN239" s="161"/>
      <c r="CO239" s="161"/>
      <c r="CP239" s="161"/>
      <c r="CQ239" s="161"/>
      <c r="CR239" s="161"/>
      <c r="CS239" s="162"/>
      <c r="CT239" s="167"/>
      <c r="CU239" s="168"/>
      <c r="CV239" s="176"/>
      <c r="CW239" s="180"/>
      <c r="CX239" s="181"/>
      <c r="CY239" s="181"/>
      <c r="CZ239" s="181"/>
      <c r="DA239" s="181"/>
      <c r="DB239" s="181"/>
      <c r="DC239" s="181"/>
      <c r="DD239" s="181"/>
      <c r="DE239" s="181"/>
      <c r="DF239" s="181"/>
      <c r="DG239" s="181"/>
      <c r="DH239" s="181"/>
      <c r="DI239" s="181"/>
      <c r="DJ239" s="181"/>
      <c r="DK239" s="182"/>
      <c r="DL239" s="152"/>
      <c r="DM239" s="153"/>
      <c r="DN239" s="333"/>
      <c r="DO239" s="153"/>
      <c r="DP239" s="333"/>
      <c r="DQ239" s="153"/>
      <c r="DR239" s="333"/>
      <c r="DS239" s="153"/>
      <c r="DT239" s="333"/>
      <c r="DU239" s="334"/>
      <c r="DV239" s="174"/>
      <c r="DW239" s="160"/>
      <c r="DX239" s="161"/>
      <c r="DY239" s="161"/>
      <c r="DZ239" s="161"/>
      <c r="EA239" s="161"/>
      <c r="EB239" s="161"/>
      <c r="EC239" s="161"/>
      <c r="ED239" s="161"/>
      <c r="EE239" s="161"/>
      <c r="EF239" s="161"/>
      <c r="EG239" s="161"/>
      <c r="EH239" s="161"/>
      <c r="EI239" s="162"/>
      <c r="EJ239" s="167"/>
      <c r="EK239" s="168"/>
      <c r="EL239" s="176"/>
      <c r="EM239" s="180"/>
      <c r="EN239" s="181"/>
      <c r="EO239" s="181"/>
      <c r="EP239" s="181"/>
      <c r="EQ239" s="181"/>
      <c r="ER239" s="181"/>
      <c r="ES239" s="181"/>
      <c r="ET239" s="181"/>
      <c r="EU239" s="181"/>
      <c r="EV239" s="181"/>
      <c r="EW239" s="181"/>
      <c r="EX239" s="181"/>
      <c r="EY239" s="181"/>
      <c r="EZ239" s="181"/>
      <c r="FA239" s="182"/>
      <c r="FB239" s="152"/>
      <c r="FC239" s="153"/>
      <c r="FD239" s="333"/>
      <c r="FE239" s="153"/>
      <c r="FF239" s="333"/>
      <c r="FG239" s="153"/>
      <c r="FH239" s="333"/>
      <c r="FI239" s="153"/>
      <c r="FJ239" s="333"/>
      <c r="FK239" s="334"/>
      <c r="FL239" s="174"/>
      <c r="FM239" s="3"/>
    </row>
    <row r="240" spans="1:169" ht="11.25" customHeight="1" thickBot="1">
      <c r="A240" s="194"/>
      <c r="B240" s="195"/>
      <c r="C240" s="207"/>
      <c r="D240" s="203"/>
      <c r="E240" s="204"/>
      <c r="F240" s="203"/>
      <c r="G240" s="204"/>
      <c r="H240" s="203"/>
      <c r="I240" s="204"/>
      <c r="J240" s="203"/>
      <c r="K240" s="204"/>
      <c r="L240" s="203"/>
      <c r="M240" s="206"/>
      <c r="N240" s="69" t="str">
        <f>IF(CF248&lt;&gt;"",IF(CF248="W",IF(SUM(IF(D239&gt;D237,1,0),IF(F239&gt;F237,1,0),IF(H239&gt;H237,1,0),IF(J239&gt;J237,1,0),IF(L239&gt;L237,1,0))&lt;&gt;3,"E",""),""),"")</f>
        <v/>
      </c>
      <c r="O240" s="194"/>
      <c r="P240" s="195"/>
      <c r="Q240" s="207"/>
      <c r="R240" s="203"/>
      <c r="S240" s="204"/>
      <c r="T240" s="203"/>
      <c r="U240" s="204"/>
      <c r="V240" s="203"/>
      <c r="W240" s="204"/>
      <c r="X240" s="203"/>
      <c r="Y240" s="204"/>
      <c r="Z240" s="203"/>
      <c r="AA240" s="206"/>
      <c r="AB240" s="69" t="str">
        <f>IF(DV248&lt;&gt;"",IF(DV248="W",IF(SUM(IF(R239&gt;R237,1,0),IF(T239&gt;T237,1,0),IF(V239&gt;V237,1,0),IF(X239&gt;X237,1,0),IF(Z239&gt;Z237,1,0))&lt;&gt;3,"E",""),""),"")</f>
        <v/>
      </c>
      <c r="AC240" s="194"/>
      <c r="AD240" s="195"/>
      <c r="AE240" s="207"/>
      <c r="AF240" s="203"/>
      <c r="AG240" s="204"/>
      <c r="AH240" s="203"/>
      <c r="AI240" s="204"/>
      <c r="AJ240" s="203"/>
      <c r="AK240" s="204"/>
      <c r="AL240" s="203"/>
      <c r="AM240" s="204"/>
      <c r="AN240" s="203"/>
      <c r="AO240" s="206"/>
      <c r="AP240" s="69" t="str">
        <f>IF(FL248&lt;&gt;"",IF(FL248="W",IF(SUM(IF(AF239&gt;AF237,1,0),IF(AH239&gt;AH237,1,0),IF(AJ239&gt;AJ237,1,0),IF(AL239&gt;AL237,1,0),IF(AN239&gt;AN237,1,0))&lt;&gt;3,"E",""),""),"")</f>
        <v/>
      </c>
      <c r="AQ240" s="126"/>
      <c r="AR240" s="126"/>
      <c r="AS240" s="126"/>
      <c r="AT240" s="126"/>
      <c r="AU240" s="126"/>
      <c r="AV240" s="126"/>
      <c r="AW240" s="126"/>
      <c r="AX240" s="126"/>
      <c r="AY240" s="126"/>
      <c r="AZ240" s="126"/>
      <c r="BA240" s="126"/>
      <c r="BB240" s="126"/>
      <c r="BC240" s="126"/>
      <c r="BV240" s="169" t="str">
        <f>IF(CF236&lt;&gt;"",IF(AND(AND(BV236&gt;-1,BV238&gt;-1),OR(BV236&gt;10,BV238&gt;10),ABS(BV236-BV238)&gt;1,IF(OR(BV236&gt;11,BV238&gt;11),ABS(BV236-BV238)=2,TRUE),BV236=INT(BV236),BV238=INT(BV238)),"","Error"),"")</f>
        <v/>
      </c>
      <c r="BW240" s="169"/>
      <c r="BX240" s="169" t="str">
        <f>IF(CF236&lt;&gt;"",IF(AND(AND(BX236&gt;-1,BX238&gt;-1),OR(BX236&gt;10,BX238&gt;10),ABS(BX236-BX238)&gt;1,IF(OR(BX236&gt;11,BX238&gt;11),ABS(BX236-BX238)=2,TRUE),BX236=INT(BX236),BX238=INT(BX238)),"","Error"),"")</f>
        <v/>
      </c>
      <c r="BY240" s="169"/>
      <c r="BZ240" s="169" t="str">
        <f>IF(CF236&lt;&gt;"",IF(AND(AND(BZ236&gt;-1,BZ238&gt;-1),OR(BZ236&gt;10,BZ238&gt;10),ABS(BZ236-BZ238)&gt;1,IF(OR(BZ236&gt;11,BZ238&gt;11),ABS(BZ236-BZ238)=2,TRUE),BZ236=INT(BZ236),BZ238=INT(BZ238)),"","Error"),"")</f>
        <v/>
      </c>
      <c r="CA240" s="169"/>
      <c r="CB240" s="169" t="str">
        <f>IF(AND(CF236&lt;&gt;"",CB236&lt;&gt;""),IF(AND(AND(CB236&gt;-1,CB238&gt;-1),OR(CB236&gt;10,CB238&gt;10),ABS(CB236-CB238)&gt;1,IF(OR(CB236&gt;11,CB238&gt;11),ABS(CB236-CB238)=2,TRUE),CB236=INT(CB236),CB238=INT(CB238)),"","Error"),"")</f>
        <v/>
      </c>
      <c r="CC240" s="169"/>
      <c r="CD240" s="169" t="str">
        <f>IF(AND(CF236&lt;&gt;"",CD236&lt;&gt;""),IF(AND(AND(CD236&gt;-1,CD238&gt;-1),OR(CD236&gt;10,CD238&gt;10),ABS(CD236-CD238)&gt;1,IF(OR(CD236&gt;11,CD238&gt;11),ABS(CD236-CD238)=2,TRUE),CD236=INT(CD236),CD238=INT(CD238)),"","Error"),"")</f>
        <v/>
      </c>
      <c r="CE240" s="169"/>
      <c r="CF240" s="3"/>
      <c r="CG240" s="126"/>
      <c r="CH240" s="126"/>
      <c r="CI240" s="126"/>
      <c r="CJ240" s="126"/>
      <c r="CK240" s="126"/>
      <c r="CL240" s="126"/>
      <c r="CM240" s="126"/>
      <c r="CN240" s="126"/>
      <c r="CO240" s="126"/>
      <c r="CP240" s="126"/>
      <c r="CQ240" s="126"/>
      <c r="CR240" s="126"/>
      <c r="CS240" s="126"/>
      <c r="DL240" s="169" t="str">
        <f>IF(DV236&lt;&gt;"",IF(AND(AND(DL236&gt;-1,DL238&gt;-1),OR(DL236&gt;10,DL238&gt;10),ABS(DL236-DL238)&gt;1,IF(OR(DL236&gt;11,DL238&gt;11),ABS(DL236-DL238)=2,TRUE),DL236=INT(DL236),DL238=INT(DL238)),"","Error"),"")</f>
        <v/>
      </c>
      <c r="DM240" s="169"/>
      <c r="DN240" s="169" t="str">
        <f>IF(DV236&lt;&gt;"",IF(AND(AND(DN236&gt;-1,DN238&gt;-1),OR(DN236&gt;10,DN238&gt;10),ABS(DN236-DN238)&gt;1,IF(OR(DN236&gt;11,DN238&gt;11),ABS(DN236-DN238)=2,TRUE),DN236=INT(DN236),DN238=INT(DN238)),"","Error"),"")</f>
        <v/>
      </c>
      <c r="DO240" s="169"/>
      <c r="DP240" s="169" t="str">
        <f>IF(DV236&lt;&gt;"",IF(AND(AND(DP236&gt;-1,DP238&gt;-1),OR(DP236&gt;10,DP238&gt;10),ABS(DP236-DP238)&gt;1,IF(OR(DP236&gt;11,DP238&gt;11),ABS(DP236-DP238)=2,TRUE),DP236=INT(DP236),DP238=INT(DP238)),"","Error"),"")</f>
        <v/>
      </c>
      <c r="DQ240" s="169"/>
      <c r="DR240" s="169" t="str">
        <f>IF(AND(DV236&lt;&gt;"",DR236&lt;&gt;""),IF(AND(AND(DR236&gt;-1,DR238&gt;-1),OR(DR236&gt;10,DR238&gt;10),ABS(DR236-DR238)&gt;1,IF(OR(DR236&gt;11,DR238&gt;11),ABS(DR236-DR238)=2,TRUE),DR236=INT(DR236),DR238=INT(DR238)),"","Error"),"")</f>
        <v/>
      </c>
      <c r="DS240" s="169"/>
      <c r="DT240" s="169" t="str">
        <f>IF(AND(DV236&lt;&gt;"",DT236&lt;&gt;""),IF(AND(AND(DT236&gt;-1,DT238&gt;-1),OR(DT236&gt;10,DT238&gt;10),ABS(DT236-DT238)&gt;1,IF(OR(DT236&gt;11,DT238&gt;11),ABS(DT236-DT238)=2,TRUE),DT236=INT(DT236),DT238=INT(DT238)),"","Error"),"")</f>
        <v/>
      </c>
      <c r="DU240" s="169"/>
      <c r="DV240" s="3"/>
      <c r="DW240" s="126"/>
      <c r="DX240" s="126"/>
      <c r="DY240" s="126"/>
      <c r="DZ240" s="126"/>
      <c r="EA240" s="126"/>
      <c r="EB240" s="126"/>
      <c r="EC240" s="126"/>
      <c r="ED240" s="126"/>
      <c r="EE240" s="126"/>
      <c r="EF240" s="126"/>
      <c r="EG240" s="126"/>
      <c r="EH240" s="126"/>
      <c r="EI240" s="126"/>
      <c r="FB240" s="169" t="str">
        <f>IF(FL236&lt;&gt;"",IF(AND(AND(FB236&gt;-1,FB238&gt;-1),OR(FB236&gt;10,FB238&gt;10),ABS(FB236-FB238)&gt;1,IF(OR(FB236&gt;11,FB238&gt;11),ABS(FB236-FB238)=2,TRUE),FB236=INT(FB236),FB238=INT(FB238)),"","Error"),"")</f>
        <v/>
      </c>
      <c r="FC240" s="169"/>
      <c r="FD240" s="169" t="str">
        <f>IF(FL236&lt;&gt;"",IF(AND(AND(FD236&gt;-1,FD238&gt;-1),OR(FD236&gt;10,FD238&gt;10),ABS(FD236-FD238)&gt;1,IF(OR(FD236&gt;11,FD238&gt;11),ABS(FD236-FD238)=2,TRUE),FD236=INT(FD236),FD238=INT(FD238)),"","Error"),"")</f>
        <v/>
      </c>
      <c r="FE240" s="169"/>
      <c r="FF240" s="169" t="str">
        <f>IF(FL236&lt;&gt;"",IF(AND(AND(FF236&gt;-1,FF238&gt;-1),OR(FF236&gt;10,FF238&gt;10),ABS(FF236-FF238)&gt;1,IF(OR(FF236&gt;11,FF238&gt;11),ABS(FF236-FF238)=2,TRUE),FF236=INT(FF236),FF238=INT(FF238)),"","Error"),"")</f>
        <v/>
      </c>
      <c r="FG240" s="169"/>
      <c r="FH240" s="169" t="str">
        <f>IF(AND(FL236&lt;&gt;"",FH236&lt;&gt;""),IF(AND(AND(FH236&gt;-1,FH238&gt;-1),OR(FH236&gt;10,FH238&gt;10),ABS(FH236-FH238)&gt;1,IF(OR(FH236&gt;11,FH238&gt;11),ABS(FH236-FH238)=2,TRUE),FH236=INT(FH236),FH238=INT(FH238)),"","Error"),"")</f>
        <v/>
      </c>
      <c r="FI240" s="169"/>
      <c r="FJ240" s="169" t="str">
        <f>IF(AND(FL236&lt;&gt;"",FJ236&lt;&gt;""),IF(AND(AND(FJ236&gt;-1,FJ238&gt;-1),OR(FJ236&gt;10,FJ238&gt;10),ABS(FJ236-FJ238)&gt;1,IF(OR(FJ236&gt;11,FJ238&gt;11),ABS(FJ236-FJ238)=2,TRUE),FJ236=INT(FJ236),FJ238=INT(FJ238)),"","Error"),"")</f>
        <v/>
      </c>
      <c r="FK240" s="169"/>
      <c r="FL240" s="3"/>
      <c r="FM240" s="3"/>
    </row>
    <row r="241" spans="1:169" ht="11.25" customHeight="1">
      <c r="A241" s="170">
        <v>7</v>
      </c>
      <c r="B241" s="191"/>
      <c r="C241" s="183" t="str">
        <f>IF($D198="1P","A","A")</f>
        <v>A</v>
      </c>
      <c r="D241" s="197"/>
      <c r="E241" s="198"/>
      <c r="F241" s="197"/>
      <c r="G241" s="198"/>
      <c r="H241" s="197"/>
      <c r="I241" s="198"/>
      <c r="J241" s="197"/>
      <c r="K241" s="198"/>
      <c r="L241" s="197"/>
      <c r="M241" s="208"/>
      <c r="N241" s="69" t="str">
        <f>IF(CF256&lt;&gt;"",IF(CF256="W",IF(SUM(IF(D241&gt;D243,1,0),IF(F241&gt;F243,1,0),IF(H241&gt;H243,1,0),IF(J241&gt;J243,1,0),IF(L241&gt;L243,1,0))&lt;&gt;3,"E",""),""),"")</f>
        <v/>
      </c>
      <c r="O241" s="170">
        <v>14</v>
      </c>
      <c r="P241" s="191"/>
      <c r="Q241" s="183" t="str">
        <f>IF($D198="1P","C","B")</f>
        <v>B</v>
      </c>
      <c r="R241" s="197"/>
      <c r="S241" s="198"/>
      <c r="T241" s="197"/>
      <c r="U241" s="198"/>
      <c r="V241" s="197"/>
      <c r="W241" s="198"/>
      <c r="X241" s="197"/>
      <c r="Y241" s="198"/>
      <c r="Z241" s="197"/>
      <c r="AA241" s="208"/>
      <c r="AB241" s="69" t="str">
        <f>IF(DV256&lt;&gt;"",IF(DV256="W",IF(SUM(IF(R241&gt;R243,1,0),IF(T241&gt;T243,1,0),IF(V241&gt;V243,1,0),IF(X241&gt;X243,1,0),IF(Z241&gt;Z243,1,0))&lt;&gt;3,"E",""),""),"")</f>
        <v/>
      </c>
      <c r="AC241" s="170">
        <v>21</v>
      </c>
      <c r="AD241" s="191"/>
      <c r="AE241" s="183" t="str">
        <f>IF($D198="1P","E","B")</f>
        <v>B</v>
      </c>
      <c r="AF241" s="197"/>
      <c r="AG241" s="198"/>
      <c r="AH241" s="197"/>
      <c r="AI241" s="198"/>
      <c r="AJ241" s="197"/>
      <c r="AK241" s="198"/>
      <c r="AL241" s="197"/>
      <c r="AM241" s="198"/>
      <c r="AN241" s="197"/>
      <c r="AO241" s="208"/>
      <c r="AP241" s="69" t="str">
        <f>IF(FL256&lt;&gt;"",IF(FL256="W",IF(SUM(IF(AF241&gt;AF243,1,0),IF(AH241&gt;AH243,1,0),IF(AJ241&gt;AJ243,1,0),IF(AL241&gt;AL243,1,0),IF(AN241&gt;AN243,1,0))&lt;&gt;3,"E",""),""),"")</f>
        <v/>
      </c>
      <c r="AQ241" s="126"/>
      <c r="AR241" s="126"/>
      <c r="AS241" s="126"/>
      <c r="AT241" s="126"/>
      <c r="AU241" s="126"/>
      <c r="AV241" s="126"/>
      <c r="AW241" s="126"/>
      <c r="AX241" s="126"/>
      <c r="AY241" s="126"/>
      <c r="AZ241" s="126"/>
      <c r="BA241" s="126"/>
      <c r="BB241" s="126"/>
      <c r="BC241" s="126"/>
      <c r="CF241" s="3"/>
      <c r="CG241" s="126"/>
      <c r="CH241" s="126"/>
      <c r="CI241" s="126"/>
      <c r="CJ241" s="126"/>
      <c r="CK241" s="126"/>
      <c r="CL241" s="126"/>
      <c r="CM241" s="126"/>
      <c r="CN241" s="126"/>
      <c r="CO241" s="126"/>
      <c r="CP241" s="126"/>
      <c r="CQ241" s="126"/>
      <c r="CR241" s="126"/>
      <c r="CS241" s="126"/>
      <c r="DV241" s="3"/>
      <c r="DW241" s="126"/>
      <c r="DX241" s="126"/>
      <c r="DY241" s="126"/>
      <c r="DZ241" s="126"/>
      <c r="EA241" s="126"/>
      <c r="EB241" s="126"/>
      <c r="EC241" s="126"/>
      <c r="ED241" s="126"/>
      <c r="EE241" s="126"/>
      <c r="EF241" s="126"/>
      <c r="EG241" s="126"/>
      <c r="EH241" s="126"/>
      <c r="EI241" s="126"/>
      <c r="FL241" s="3"/>
      <c r="FM241" s="3"/>
    </row>
    <row r="242" spans="1:169" ht="11.25" customHeight="1">
      <c r="A242" s="192"/>
      <c r="B242" s="193"/>
      <c r="C242" s="196"/>
      <c r="D242" s="199"/>
      <c r="E242" s="200"/>
      <c r="F242" s="199"/>
      <c r="G242" s="200"/>
      <c r="H242" s="199"/>
      <c r="I242" s="200"/>
      <c r="J242" s="199"/>
      <c r="K242" s="200"/>
      <c r="L242" s="199"/>
      <c r="M242" s="209"/>
      <c r="N242" s="69" t="str">
        <f>IF(CF256&lt;&gt;"",IF(ISERROR(AND(BV260="",BX260="",BZ260="",CB260="",CD260="")),"E",IF(AND(BV260="",BX260="",BZ260="",CB260="",CD260=""),"","E")),"")</f>
        <v/>
      </c>
      <c r="O242" s="192"/>
      <c r="P242" s="193"/>
      <c r="Q242" s="196"/>
      <c r="R242" s="199"/>
      <c r="S242" s="200"/>
      <c r="T242" s="199"/>
      <c r="U242" s="200"/>
      <c r="V242" s="199"/>
      <c r="W242" s="200"/>
      <c r="X242" s="199"/>
      <c r="Y242" s="200"/>
      <c r="Z242" s="199"/>
      <c r="AA242" s="209"/>
      <c r="AB242" s="69" t="str">
        <f>IF(DV256&lt;&gt;"",IF(ISERROR(AND(DL260="",DN260="",DP260="",DQ260="",DT260="")),"E",IF(AND(DL260="",DN260="",DP260="",DR260="",DT260=""),"","E")),"")</f>
        <v/>
      </c>
      <c r="AC242" s="192"/>
      <c r="AD242" s="193"/>
      <c r="AE242" s="196"/>
      <c r="AF242" s="199"/>
      <c r="AG242" s="200"/>
      <c r="AH242" s="199"/>
      <c r="AI242" s="200"/>
      <c r="AJ242" s="199"/>
      <c r="AK242" s="200"/>
      <c r="AL242" s="199"/>
      <c r="AM242" s="200"/>
      <c r="AN242" s="199"/>
      <c r="AO242" s="209"/>
      <c r="AP242" s="69" t="str">
        <f>IF(FL256&lt;&gt;"",IF(ISERROR(AND(FB260="",FD260="",FF260="",FH260="",FJ260="")),"E",IF(AND(FB260="",FD260="",FF260="",FH260="",FJ260=""),"","E")),"")</f>
        <v/>
      </c>
      <c r="AQ242" s="127"/>
      <c r="AR242" s="127"/>
      <c r="AS242" s="127"/>
      <c r="AT242" s="127"/>
      <c r="AU242" s="127"/>
      <c r="AV242" s="127"/>
      <c r="AW242" s="127"/>
      <c r="AX242" s="127"/>
      <c r="AY242" s="127"/>
      <c r="AZ242" s="127"/>
      <c r="BA242" s="127"/>
      <c r="BB242" s="127"/>
      <c r="BC242" s="127"/>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3"/>
      <c r="CG242" s="127"/>
      <c r="CH242" s="127"/>
      <c r="CI242" s="127"/>
      <c r="CJ242" s="127"/>
      <c r="CK242" s="127"/>
      <c r="CL242" s="127"/>
      <c r="CM242" s="127"/>
      <c r="CN242" s="127"/>
      <c r="CO242" s="127"/>
      <c r="CP242" s="127"/>
      <c r="CQ242" s="127"/>
      <c r="CR242" s="127"/>
      <c r="CS242" s="127"/>
      <c r="CT242" s="40"/>
      <c r="CU242" s="40"/>
      <c r="CV242" s="40"/>
      <c r="CW242" s="40"/>
      <c r="CX242" s="40"/>
      <c r="CY242" s="40"/>
      <c r="CZ242" s="40"/>
      <c r="DA242" s="40"/>
      <c r="DB242" s="40"/>
      <c r="DC242" s="40"/>
      <c r="DD242" s="40"/>
      <c r="DE242" s="40"/>
      <c r="DF242" s="40"/>
      <c r="DG242" s="40"/>
      <c r="DH242" s="40"/>
      <c r="DI242" s="40"/>
      <c r="DJ242" s="40"/>
      <c r="DK242" s="40"/>
      <c r="DL242" s="40"/>
      <c r="DM242" s="40"/>
      <c r="DN242" s="40"/>
      <c r="DO242" s="40"/>
      <c r="DP242" s="40"/>
      <c r="DQ242" s="40"/>
      <c r="DR242" s="40"/>
      <c r="DS242" s="40"/>
      <c r="DT242" s="40"/>
      <c r="DU242" s="40"/>
      <c r="DV242" s="3"/>
      <c r="DW242" s="127"/>
      <c r="DX242" s="127"/>
      <c r="DY242" s="127"/>
      <c r="DZ242" s="127"/>
      <c r="EA242" s="127"/>
      <c r="EB242" s="127"/>
      <c r="EC242" s="127"/>
      <c r="ED242" s="127"/>
      <c r="EE242" s="127"/>
      <c r="EF242" s="127"/>
      <c r="EG242" s="127"/>
      <c r="EH242" s="127"/>
      <c r="EI242" s="127"/>
      <c r="EJ242" s="40"/>
      <c r="EK242" s="40"/>
      <c r="EL242" s="40"/>
      <c r="EM242" s="40"/>
      <c r="EN242" s="40"/>
      <c r="EO242" s="40"/>
      <c r="EP242" s="40"/>
      <c r="EQ242" s="40"/>
      <c r="ER242" s="40"/>
      <c r="ES242" s="40"/>
      <c r="ET242" s="40"/>
      <c r="EU242" s="40"/>
      <c r="EV242" s="40"/>
      <c r="EW242" s="40"/>
      <c r="EX242" s="40"/>
      <c r="EY242" s="40"/>
      <c r="EZ242" s="40"/>
      <c r="FA242" s="40"/>
      <c r="FB242" s="40"/>
      <c r="FC242" s="40"/>
      <c r="FD242" s="40"/>
      <c r="FE242" s="40"/>
      <c r="FF242" s="40"/>
      <c r="FG242" s="40"/>
      <c r="FH242" s="40"/>
      <c r="FI242" s="40"/>
      <c r="FJ242" s="40"/>
      <c r="FK242" s="40"/>
      <c r="FL242" s="3"/>
      <c r="FM242" s="3"/>
    </row>
    <row r="243" spans="1:169" ht="11.25" customHeight="1">
      <c r="A243" s="192"/>
      <c r="B243" s="193"/>
      <c r="C243" s="175" t="str">
        <f>IF($D198="1P","F","E")</f>
        <v>E</v>
      </c>
      <c r="D243" s="201"/>
      <c r="E243" s="202"/>
      <c r="F243" s="201"/>
      <c r="G243" s="202"/>
      <c r="H243" s="201"/>
      <c r="I243" s="202"/>
      <c r="J243" s="201"/>
      <c r="K243" s="202"/>
      <c r="L243" s="201"/>
      <c r="M243" s="205"/>
      <c r="N243" s="69" t="str">
        <f>IF(CF256&lt;&gt;"",IF(ISERROR(AND(BV260="",BX260="",BZ260="",CB260="",CD260="")),"E",IF(AND(BV260="",BX260="",BZ260="",CB260="",CD260=""),"","E")),"")</f>
        <v/>
      </c>
      <c r="O243" s="192"/>
      <c r="P243" s="193"/>
      <c r="Q243" s="175" t="str">
        <f>IF($D198="1P","E","D")</f>
        <v>D</v>
      </c>
      <c r="R243" s="201"/>
      <c r="S243" s="202"/>
      <c r="T243" s="201"/>
      <c r="U243" s="202"/>
      <c r="V243" s="201"/>
      <c r="W243" s="202"/>
      <c r="X243" s="201"/>
      <c r="Y243" s="202"/>
      <c r="Z243" s="201"/>
      <c r="AA243" s="205"/>
      <c r="AB243" s="69" t="str">
        <f>IF(DV256&lt;&gt;"",IF(ISERROR(AND(DL260="",DN260="",DP260="",DQ260="",DT260="")),"E",IF(AND(DL260="",DN260="",DP260="",DR260="",DT260=""),"","E")),"")</f>
        <v/>
      </c>
      <c r="AC243" s="192"/>
      <c r="AD243" s="193"/>
      <c r="AE243" s="175" t="str">
        <f>IF($D198="1P","F","C")</f>
        <v>C</v>
      </c>
      <c r="AF243" s="201"/>
      <c r="AG243" s="202"/>
      <c r="AH243" s="201"/>
      <c r="AI243" s="202"/>
      <c r="AJ243" s="201"/>
      <c r="AK243" s="202"/>
      <c r="AL243" s="201"/>
      <c r="AM243" s="202"/>
      <c r="AN243" s="201"/>
      <c r="AO243" s="205"/>
      <c r="AP243" s="69" t="str">
        <f>IF(FL256&lt;&gt;"",IF(ISERROR(AND(FB260="",FD260="",FF260="",FH260="",FJ260="")),"E",IF(AND(FB260="",FD260="",FF260="",FH260="",FJ260=""),"","E")),"")</f>
        <v/>
      </c>
      <c r="AQ243" s="128"/>
      <c r="AR243" s="128"/>
      <c r="AS243" s="128"/>
      <c r="AT243" s="128"/>
      <c r="AU243" s="128"/>
      <c r="AV243" s="128"/>
      <c r="AW243" s="128"/>
      <c r="AX243" s="128"/>
      <c r="AY243" s="128"/>
      <c r="AZ243" s="128"/>
      <c r="BA243" s="128"/>
      <c r="BB243" s="128"/>
      <c r="BC243" s="128"/>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3"/>
      <c r="CG243" s="128"/>
      <c r="CH243" s="128"/>
      <c r="CI243" s="128"/>
      <c r="CJ243" s="128"/>
      <c r="CK243" s="128"/>
      <c r="CL243" s="128"/>
      <c r="CM243" s="128"/>
      <c r="CN243" s="128"/>
      <c r="CO243" s="128"/>
      <c r="CP243" s="128"/>
      <c r="CQ243" s="128"/>
      <c r="CR243" s="128"/>
      <c r="CS243" s="128"/>
      <c r="CT243" s="41"/>
      <c r="CU243" s="41"/>
      <c r="CV243" s="41"/>
      <c r="CW243" s="41"/>
      <c r="CX243" s="41"/>
      <c r="CY243" s="41"/>
      <c r="CZ243" s="41"/>
      <c r="DA243" s="41"/>
      <c r="DB243" s="41"/>
      <c r="DC243" s="41"/>
      <c r="DD243" s="41"/>
      <c r="DE243" s="41"/>
      <c r="DF243" s="41"/>
      <c r="DG243" s="41"/>
      <c r="DH243" s="41"/>
      <c r="DI243" s="41"/>
      <c r="DJ243" s="41"/>
      <c r="DK243" s="41"/>
      <c r="DL243" s="41"/>
      <c r="DM243" s="41"/>
      <c r="DN243" s="41"/>
      <c r="DO243" s="41"/>
      <c r="DP243" s="41"/>
      <c r="DQ243" s="41"/>
      <c r="DR243" s="41"/>
      <c r="DS243" s="41"/>
      <c r="DT243" s="41"/>
      <c r="DU243" s="41"/>
      <c r="DV243" s="3"/>
      <c r="DW243" s="128"/>
      <c r="DX243" s="128"/>
      <c r="DY243" s="128"/>
      <c r="DZ243" s="128"/>
      <c r="EA243" s="128"/>
      <c r="EB243" s="128"/>
      <c r="EC243" s="128"/>
      <c r="ED243" s="128"/>
      <c r="EE243" s="128"/>
      <c r="EF243" s="128"/>
      <c r="EG243" s="128"/>
      <c r="EH243" s="128"/>
      <c r="EI243" s="128"/>
      <c r="EJ243" s="41"/>
      <c r="EK243" s="41"/>
      <c r="EL243" s="41"/>
      <c r="EM243" s="41"/>
      <c r="EN243" s="41"/>
      <c r="EO243" s="41"/>
      <c r="EP243" s="41"/>
      <c r="EQ243" s="41"/>
      <c r="ER243" s="41"/>
      <c r="ES243" s="41"/>
      <c r="ET243" s="41"/>
      <c r="EU243" s="41"/>
      <c r="EV243" s="41"/>
      <c r="EW243" s="41"/>
      <c r="EX243" s="41"/>
      <c r="EY243" s="41"/>
      <c r="EZ243" s="41"/>
      <c r="FA243" s="41"/>
      <c r="FB243" s="41"/>
      <c r="FC243" s="41"/>
      <c r="FD243" s="41"/>
      <c r="FE243" s="41"/>
      <c r="FF243" s="41"/>
      <c r="FG243" s="41"/>
      <c r="FH243" s="41"/>
      <c r="FI243" s="41"/>
      <c r="FJ243" s="41"/>
      <c r="FK243" s="41"/>
      <c r="FL243" s="3"/>
      <c r="FM243" s="3"/>
    </row>
    <row r="244" spans="1:169" ht="11.25" customHeight="1" thickBot="1">
      <c r="A244" s="194"/>
      <c r="B244" s="195"/>
      <c r="C244" s="207"/>
      <c r="D244" s="203"/>
      <c r="E244" s="204"/>
      <c r="F244" s="203"/>
      <c r="G244" s="204"/>
      <c r="H244" s="203"/>
      <c r="I244" s="204"/>
      <c r="J244" s="203"/>
      <c r="K244" s="204"/>
      <c r="L244" s="203"/>
      <c r="M244" s="206"/>
      <c r="N244" s="69" t="str">
        <f>IF(CF258&lt;&gt;"",IF(CF258="W",IF(SUM(IF(D243&gt;D241,1,0),IF(F243&gt;F241,1,0),IF(H243&gt;H241,1,0),IF(J243&gt;J241,1,0),IF(L243&gt;L241,1,0))&lt;&gt;3,"E",""),""),"")</f>
        <v/>
      </c>
      <c r="O244" s="194"/>
      <c r="P244" s="195"/>
      <c r="Q244" s="207"/>
      <c r="R244" s="203"/>
      <c r="S244" s="204"/>
      <c r="T244" s="203"/>
      <c r="U244" s="204"/>
      <c r="V244" s="203"/>
      <c r="W244" s="204"/>
      <c r="X244" s="203"/>
      <c r="Y244" s="204"/>
      <c r="Z244" s="203"/>
      <c r="AA244" s="206"/>
      <c r="AB244" s="69" t="str">
        <f>IF(DV258&lt;&gt;"",IF(DV258="W",IF(SUM(IF(R243&gt;R241,1,0),IF(T243&gt;T241,1,0),IF(V243&gt;V241,1,0),IF(X243&gt;X241,1,0),IF(Z243&gt;Z241,1,0))&lt;&gt;3,"E",""),""),"")</f>
        <v/>
      </c>
      <c r="AC244" s="194"/>
      <c r="AD244" s="195"/>
      <c r="AE244" s="207"/>
      <c r="AF244" s="203"/>
      <c r="AG244" s="204"/>
      <c r="AH244" s="203"/>
      <c r="AI244" s="204"/>
      <c r="AJ244" s="203"/>
      <c r="AK244" s="204"/>
      <c r="AL244" s="203"/>
      <c r="AM244" s="204"/>
      <c r="AN244" s="203"/>
      <c r="AO244" s="206"/>
      <c r="AP244" s="69" t="str">
        <f>IF(FL258&lt;&gt;"",IF(FL258="W",IF(SUM(IF(AF243&gt;AF241,1,0),IF(AH243&gt;AH241,1,0),IF(AJ243&gt;AJ241,1,0),IF(AL243&gt;AL241,1,0),IF(AN243&gt;AN241,1,0))&lt;&gt;3,"E",""),""),"")</f>
        <v/>
      </c>
      <c r="AQ244" s="126"/>
      <c r="AR244" s="126"/>
      <c r="AS244" s="126"/>
      <c r="AT244" s="126"/>
      <c r="AU244" s="126"/>
      <c r="AV244" s="126"/>
      <c r="AW244" s="126"/>
      <c r="AX244" s="126"/>
      <c r="AY244" s="126"/>
      <c r="AZ244" s="126"/>
      <c r="BA244" s="126"/>
      <c r="BB244" s="126"/>
      <c r="BC244" s="126"/>
      <c r="CF244" s="3"/>
      <c r="CG244" s="126"/>
      <c r="CH244" s="126"/>
      <c r="CI244" s="126"/>
      <c r="CJ244" s="126"/>
      <c r="CK244" s="126"/>
      <c r="CL244" s="126"/>
      <c r="CM244" s="126"/>
      <c r="CN244" s="126"/>
      <c r="CO244" s="126"/>
      <c r="CP244" s="126"/>
      <c r="CQ244" s="126"/>
      <c r="CR244" s="126"/>
      <c r="CS244" s="126"/>
      <c r="DV244" s="3"/>
      <c r="DW244" s="126"/>
      <c r="DX244" s="126"/>
      <c r="DY244" s="126"/>
      <c r="DZ244" s="126"/>
      <c r="EA244" s="126"/>
      <c r="EB244" s="126"/>
      <c r="EC244" s="126"/>
      <c r="ED244" s="126"/>
      <c r="EE244" s="126"/>
      <c r="EF244" s="126"/>
      <c r="EG244" s="126"/>
      <c r="EH244" s="126"/>
      <c r="EI244" s="126"/>
      <c r="FL244" s="3"/>
      <c r="FM244" s="3"/>
    </row>
    <row r="245" spans="1:169" ht="11.25" customHeight="1" thickBot="1">
      <c r="A245" s="3"/>
      <c r="B245" s="3"/>
      <c r="C245" s="3"/>
      <c r="D245" s="3"/>
      <c r="E245" s="3"/>
      <c r="F245" s="3"/>
      <c r="G245" s="3"/>
      <c r="H245" s="3"/>
      <c r="I245" s="3"/>
      <c r="J245" s="3"/>
      <c r="K245" s="3"/>
      <c r="L245" s="3"/>
      <c r="M245" s="3"/>
      <c r="N245" s="3"/>
      <c r="O245" s="3"/>
      <c r="P245" s="3"/>
      <c r="Q245" s="3"/>
      <c r="R245" s="3"/>
      <c r="S245" s="3"/>
      <c r="T245" s="3"/>
      <c r="U245" s="3"/>
      <c r="V245" s="3"/>
      <c r="W245" s="3"/>
      <c r="X245" s="43"/>
      <c r="Y245" s="43"/>
      <c r="Z245" s="43"/>
      <c r="AA245" s="43"/>
      <c r="AB245" s="43"/>
      <c r="AC245" s="43"/>
      <c r="AD245" s="43"/>
      <c r="AE245" s="43"/>
      <c r="AF245" s="43"/>
      <c r="AG245" s="43"/>
      <c r="AH245" s="43"/>
      <c r="AI245" s="43"/>
      <c r="AJ245" s="43"/>
      <c r="AK245" s="43"/>
      <c r="AL245" s="43"/>
      <c r="AM245" s="43"/>
      <c r="AN245" s="3"/>
      <c r="AO245" s="3"/>
      <c r="AP245" s="3"/>
      <c r="AQ245" s="127"/>
      <c r="AR245" s="127"/>
      <c r="AS245" s="127"/>
      <c r="AT245" s="127"/>
      <c r="AU245" s="127"/>
      <c r="AV245" s="127"/>
      <c r="AW245" s="127"/>
      <c r="AX245" s="127"/>
      <c r="AY245" s="127"/>
      <c r="AZ245" s="127"/>
      <c r="BA245" s="127"/>
      <c r="BB245" s="127"/>
      <c r="BC245" s="127"/>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3"/>
      <c r="CG245" s="127"/>
      <c r="CH245" s="127"/>
      <c r="CI245" s="127"/>
      <c r="CJ245" s="127"/>
      <c r="CK245" s="127"/>
      <c r="CL245" s="127"/>
      <c r="CM245" s="127"/>
      <c r="CN245" s="127"/>
      <c r="CO245" s="127"/>
      <c r="CP245" s="127"/>
      <c r="CQ245" s="127"/>
      <c r="CR245" s="127"/>
      <c r="CS245" s="127"/>
      <c r="CT245" s="40"/>
      <c r="CU245" s="40"/>
      <c r="CV245" s="40"/>
      <c r="CW245" s="40"/>
      <c r="CX245" s="40"/>
      <c r="CY245" s="40"/>
      <c r="CZ245" s="40"/>
      <c r="DA245" s="40"/>
      <c r="DB245" s="40"/>
      <c r="DC245" s="40"/>
      <c r="DD245" s="40"/>
      <c r="DE245" s="40"/>
      <c r="DF245" s="40"/>
      <c r="DG245" s="40"/>
      <c r="DH245" s="40"/>
      <c r="DI245" s="40"/>
      <c r="DJ245" s="40"/>
      <c r="DK245" s="40"/>
      <c r="DL245" s="40"/>
      <c r="DM245" s="40"/>
      <c r="DN245" s="40"/>
      <c r="DO245" s="40"/>
      <c r="DP245" s="40"/>
      <c r="DQ245" s="40"/>
      <c r="DR245" s="40"/>
      <c r="DS245" s="40"/>
      <c r="DT245" s="40"/>
      <c r="DU245" s="40"/>
      <c r="DV245" s="3"/>
      <c r="DW245" s="127"/>
      <c r="DX245" s="127"/>
      <c r="DY245" s="127"/>
      <c r="DZ245" s="127"/>
      <c r="EA245" s="127"/>
      <c r="EB245" s="127"/>
      <c r="EC245" s="127"/>
      <c r="ED245" s="127"/>
      <c r="EE245" s="127"/>
      <c r="EF245" s="127"/>
      <c r="EG245" s="127"/>
      <c r="EH245" s="127"/>
      <c r="EI245" s="127"/>
      <c r="EJ245" s="40"/>
      <c r="EK245" s="40"/>
      <c r="EL245" s="40"/>
      <c r="EM245" s="40"/>
      <c r="EN245" s="40"/>
      <c r="EO245" s="40"/>
      <c r="EP245" s="40"/>
      <c r="EQ245" s="40"/>
      <c r="ER245" s="40"/>
      <c r="ES245" s="40"/>
      <c r="ET245" s="40"/>
      <c r="EU245" s="40"/>
      <c r="EV245" s="40"/>
      <c r="EW245" s="40"/>
      <c r="EX245" s="40"/>
      <c r="EY245" s="40"/>
      <c r="EZ245" s="40"/>
      <c r="FA245" s="40"/>
      <c r="FB245" s="40"/>
      <c r="FC245" s="40"/>
      <c r="FD245" s="40"/>
      <c r="FE245" s="40"/>
      <c r="FF245" s="40"/>
      <c r="FG245" s="40"/>
      <c r="FH245" s="40"/>
      <c r="FI245" s="40"/>
      <c r="FJ245" s="40"/>
      <c r="FK245" s="40"/>
      <c r="FL245" s="3"/>
      <c r="FM245" s="3"/>
    </row>
    <row r="246" spans="1:169" ht="11.25" customHeight="1">
      <c r="A246" s="42"/>
      <c r="B246" s="42"/>
      <c r="C246" s="42"/>
      <c r="D246" s="42"/>
      <c r="E246" s="42"/>
      <c r="F246" s="43"/>
      <c r="G246" s="43"/>
      <c r="H246" s="43"/>
      <c r="I246" s="43"/>
      <c r="J246" s="43"/>
      <c r="K246" s="43"/>
      <c r="L246" s="43"/>
      <c r="M246" s="43"/>
      <c r="N246" s="43"/>
      <c r="O246" s="43"/>
      <c r="P246" s="43"/>
      <c r="Q246" s="43"/>
      <c r="R246" s="43"/>
      <c r="S246" s="43"/>
      <c r="T246" s="43"/>
      <c r="U246" s="43"/>
      <c r="V246" s="43"/>
      <c r="W246" s="43"/>
      <c r="AA246" s="42"/>
      <c r="AB246" s="42"/>
      <c r="AI246" s="42"/>
      <c r="AJ246" s="42"/>
      <c r="AN246" s="3"/>
      <c r="AO246" s="3"/>
      <c r="AP246" s="3"/>
      <c r="AQ246" s="154" t="str">
        <f>CONCATENATE($A200," ",$D200,","," ",$F198)</f>
        <v>Group: 4, Women's Singles</v>
      </c>
      <c r="AR246" s="155"/>
      <c r="AS246" s="155"/>
      <c r="AT246" s="155"/>
      <c r="AU246" s="155"/>
      <c r="AV246" s="155"/>
      <c r="AW246" s="155"/>
      <c r="AX246" s="155"/>
      <c r="AY246" s="155"/>
      <c r="AZ246" s="155"/>
      <c r="BA246" s="155"/>
      <c r="BB246" s="155"/>
      <c r="BC246" s="156"/>
      <c r="BD246" s="163">
        <f>A237</f>
        <v>6</v>
      </c>
      <c r="BE246" s="164"/>
      <c r="BF246" s="183" t="str">
        <f>C237</f>
        <v>C</v>
      </c>
      <c r="BG246" s="185" t="str">
        <f>IF(VLOOKUP($BF246,$A202:$C214,3,FALSE)=0,"",CONCATENATE(VLOOKUP(VLOOKUP($BF246,$A202:$C214,3,FALSE),Players!$J:$N,4,FALSE)," ",VLOOKUP($BF246,$A202:$C214,3,FALSE)," ",IF(ISERROR(VLOOKUP(VLOOKUP($BF246,$A202:$C214,3,FALSE),Players!$J:$N,5,FALSE)),"()",CONCATENATE("(",VLOOKUP(VLOOKUP($BF246,$A202:$C214,3,FALSE),Players!$J:$N,5,FALSE),")"))))</f>
        <v/>
      </c>
      <c r="BH246" s="186"/>
      <c r="BI246" s="186"/>
      <c r="BJ246" s="186"/>
      <c r="BK246" s="186"/>
      <c r="BL246" s="186"/>
      <c r="BM246" s="186"/>
      <c r="BN246" s="186"/>
      <c r="BO246" s="186"/>
      <c r="BP246" s="186"/>
      <c r="BQ246" s="186"/>
      <c r="BR246" s="186"/>
      <c r="BS246" s="186"/>
      <c r="BT246" s="186"/>
      <c r="BU246" s="187"/>
      <c r="BV246" s="170" t="str">
        <f>IF(D237&lt;&gt;"",D237,"")</f>
        <v/>
      </c>
      <c r="BW246" s="171"/>
      <c r="BX246" s="335" t="str">
        <f>IF(F237&lt;&gt;"",F237,"")</f>
        <v/>
      </c>
      <c r="BY246" s="171"/>
      <c r="BZ246" s="335" t="str">
        <f>IF(H237&lt;&gt;"",H237,"")</f>
        <v/>
      </c>
      <c r="CA246" s="171"/>
      <c r="CB246" s="335" t="str">
        <f>IF(J237&lt;&gt;"",J237,"")</f>
        <v/>
      </c>
      <c r="CC246" s="171"/>
      <c r="CD246" s="335" t="str">
        <f>IF(L237&lt;&gt;"",L237,"")</f>
        <v/>
      </c>
      <c r="CE246" s="337"/>
      <c r="CF246" s="174" t="str">
        <f>IF($CD246=$CD248,IF($CB246=$CB248,IF($BZ246&lt;&gt;"",IF($BZ246&gt;$BZ248,"W","L"),""),IF($CB246&gt;$CB248,"W","L")),IF($CD246&gt;$CD248,"W","L"))</f>
        <v/>
      </c>
      <c r="CG246" s="154" t="str">
        <f>CONCATENATE($A200," ",$D200,","," ",$F198)</f>
        <v>Group: 4, Women's Singles</v>
      </c>
      <c r="CH246" s="155"/>
      <c r="CI246" s="155"/>
      <c r="CJ246" s="155"/>
      <c r="CK246" s="155"/>
      <c r="CL246" s="155"/>
      <c r="CM246" s="155"/>
      <c r="CN246" s="155"/>
      <c r="CO246" s="155"/>
      <c r="CP246" s="155"/>
      <c r="CQ246" s="155"/>
      <c r="CR246" s="155"/>
      <c r="CS246" s="156"/>
      <c r="CT246" s="163">
        <f>O237</f>
        <v>13</v>
      </c>
      <c r="CU246" s="164"/>
      <c r="CV246" s="183" t="str">
        <f>Q237</f>
        <v>A</v>
      </c>
      <c r="CW246" s="185" t="str">
        <f>IF(VLOOKUP($CV246,$A202:$C214,3,FALSE)=0,"",CONCATENATE(VLOOKUP(VLOOKUP($CV246,$A202:$C214,3,FALSE),Players!$J:$N,4,FALSE)," ",VLOOKUP($CV246,$A202:$C214,3,FALSE)," ",IF(ISERROR(VLOOKUP(VLOOKUP($CV246,$A202:$C214,3,FALSE),Players!$J:$N,5,FALSE)),"()",CONCATENATE("(",VLOOKUP(VLOOKUP($CV246,$A202:$C214,3,FALSE),Players!$J:$N,5,FALSE),")"))))</f>
        <v/>
      </c>
      <c r="CX246" s="186"/>
      <c r="CY246" s="186"/>
      <c r="CZ246" s="186"/>
      <c r="DA246" s="186"/>
      <c r="DB246" s="186"/>
      <c r="DC246" s="186"/>
      <c r="DD246" s="186"/>
      <c r="DE246" s="186"/>
      <c r="DF246" s="186"/>
      <c r="DG246" s="186"/>
      <c r="DH246" s="186"/>
      <c r="DI246" s="186"/>
      <c r="DJ246" s="186"/>
      <c r="DK246" s="187"/>
      <c r="DL246" s="170" t="str">
        <f>IF(R237&lt;&gt;"",R237,"")</f>
        <v/>
      </c>
      <c r="DM246" s="171"/>
      <c r="DN246" s="335" t="str">
        <f>IF(T237&lt;&gt;"",T237,"")</f>
        <v/>
      </c>
      <c r="DO246" s="171"/>
      <c r="DP246" s="335" t="str">
        <f>IF(V237&lt;&gt;"",V237,"")</f>
        <v/>
      </c>
      <c r="DQ246" s="171"/>
      <c r="DR246" s="335" t="str">
        <f>IF(X237&lt;&gt;"",X237,"")</f>
        <v/>
      </c>
      <c r="DS246" s="171"/>
      <c r="DT246" s="335" t="str">
        <f>IF(Z237&lt;&gt;"",Z237,"")</f>
        <v/>
      </c>
      <c r="DU246" s="337"/>
      <c r="DV246" s="174" t="str">
        <f>IF($DT246=$DT248,IF($DR246=$DR248,IF($DP246&lt;&gt;"",IF($DP246&gt;$DP248,"W","L"),""),IF($DR246&gt;$DR248,"W","L")),IF($DT246&gt;$DT248,"W","L"))</f>
        <v/>
      </c>
      <c r="DW246" s="154" t="str">
        <f>CONCATENATE($A200," ",$D200,","," ",$F198)</f>
        <v>Group: 4, Women's Singles</v>
      </c>
      <c r="DX246" s="155"/>
      <c r="DY246" s="155"/>
      <c r="DZ246" s="155"/>
      <c r="EA246" s="155"/>
      <c r="EB246" s="155"/>
      <c r="EC246" s="155"/>
      <c r="ED246" s="155"/>
      <c r="EE246" s="155"/>
      <c r="EF246" s="155"/>
      <c r="EG246" s="155"/>
      <c r="EH246" s="155"/>
      <c r="EI246" s="156"/>
      <c r="EJ246" s="163">
        <f>AC237</f>
        <v>20</v>
      </c>
      <c r="EK246" s="164"/>
      <c r="EL246" s="183" t="str">
        <f>AE237</f>
        <v>E</v>
      </c>
      <c r="EM246" s="185" t="str">
        <f>IF(VLOOKUP($EL246,$A202:$C214,3,FALSE)=0,"",CONCATENATE(VLOOKUP(VLOOKUP($EL246,$A202:$C214,3,FALSE),Players!$J:$N,4,FALSE)," ",VLOOKUP($EL246,$A202:$C214,3,FALSE)," ",IF(ISERROR(VLOOKUP(VLOOKUP($EL246,$A202:$C214,3,FALSE),Players!$J:$N,5,FALSE)),"()",CONCATENATE("(",VLOOKUP(VLOOKUP($EL246,$A202:$C214,3,FALSE),Players!$J:$N,5,FALSE),")"))))</f>
        <v/>
      </c>
      <c r="EN246" s="186"/>
      <c r="EO246" s="186"/>
      <c r="EP246" s="186"/>
      <c r="EQ246" s="186"/>
      <c r="ER246" s="186"/>
      <c r="ES246" s="186"/>
      <c r="ET246" s="186"/>
      <c r="EU246" s="186"/>
      <c r="EV246" s="186"/>
      <c r="EW246" s="186"/>
      <c r="EX246" s="186"/>
      <c r="EY246" s="186"/>
      <c r="EZ246" s="186"/>
      <c r="FA246" s="187"/>
      <c r="FB246" s="170" t="str">
        <f>IF(AF237&lt;&gt;"",AF237,"")</f>
        <v/>
      </c>
      <c r="FC246" s="171"/>
      <c r="FD246" s="335" t="str">
        <f>IF(AH237&lt;&gt;"",AH237,"")</f>
        <v/>
      </c>
      <c r="FE246" s="171"/>
      <c r="FF246" s="335" t="str">
        <f>IF(AJ237&lt;&gt;"",AJ237,"")</f>
        <v/>
      </c>
      <c r="FG246" s="171"/>
      <c r="FH246" s="335" t="str">
        <f>IF(AL237&lt;&gt;"",AL237,"")</f>
        <v/>
      </c>
      <c r="FI246" s="171"/>
      <c r="FJ246" s="335" t="str">
        <f>IF(AN237&lt;&gt;"",AN237,"")</f>
        <v/>
      </c>
      <c r="FK246" s="337"/>
      <c r="FL246" s="174" t="str">
        <f>IF($FJ246=$FJ248,IF($FH246=$FH248,IF($FF246&lt;&gt;"",IF($FF246&gt;$FF248,"W","L"),""),IF($FH246&gt;$FH248,"W","L")),IF($FJ246&gt;$FJ248,"W","L"))</f>
        <v/>
      </c>
      <c r="FM246" s="3"/>
    </row>
    <row r="247" spans="1:169" ht="11.25" customHeight="1">
      <c r="C247" s="44"/>
      <c r="D247" s="44"/>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3"/>
      <c r="AO247" s="3"/>
      <c r="AP247" s="3"/>
      <c r="AQ247" s="157"/>
      <c r="AR247" s="158"/>
      <c r="AS247" s="158"/>
      <c r="AT247" s="158"/>
      <c r="AU247" s="158"/>
      <c r="AV247" s="158"/>
      <c r="AW247" s="158"/>
      <c r="AX247" s="158"/>
      <c r="AY247" s="158"/>
      <c r="AZ247" s="158"/>
      <c r="BA247" s="158"/>
      <c r="BB247" s="158"/>
      <c r="BC247" s="159"/>
      <c r="BD247" s="165"/>
      <c r="BE247" s="166"/>
      <c r="BF247" s="184"/>
      <c r="BG247" s="188"/>
      <c r="BH247" s="189"/>
      <c r="BI247" s="189"/>
      <c r="BJ247" s="189"/>
      <c r="BK247" s="189"/>
      <c r="BL247" s="189"/>
      <c r="BM247" s="189"/>
      <c r="BN247" s="189"/>
      <c r="BO247" s="189"/>
      <c r="BP247" s="189"/>
      <c r="BQ247" s="189"/>
      <c r="BR247" s="189"/>
      <c r="BS247" s="189"/>
      <c r="BT247" s="189"/>
      <c r="BU247" s="190"/>
      <c r="BV247" s="172"/>
      <c r="BW247" s="173"/>
      <c r="BX247" s="336"/>
      <c r="BY247" s="173"/>
      <c r="BZ247" s="336"/>
      <c r="CA247" s="173"/>
      <c r="CB247" s="336"/>
      <c r="CC247" s="173"/>
      <c r="CD247" s="336"/>
      <c r="CE247" s="338"/>
      <c r="CF247" s="174"/>
      <c r="CG247" s="157"/>
      <c r="CH247" s="158"/>
      <c r="CI247" s="158"/>
      <c r="CJ247" s="158"/>
      <c r="CK247" s="158"/>
      <c r="CL247" s="158"/>
      <c r="CM247" s="158"/>
      <c r="CN247" s="158"/>
      <c r="CO247" s="158"/>
      <c r="CP247" s="158"/>
      <c r="CQ247" s="158"/>
      <c r="CR247" s="158"/>
      <c r="CS247" s="159"/>
      <c r="CT247" s="165"/>
      <c r="CU247" s="166"/>
      <c r="CV247" s="184"/>
      <c r="CW247" s="188"/>
      <c r="CX247" s="189"/>
      <c r="CY247" s="189"/>
      <c r="CZ247" s="189"/>
      <c r="DA247" s="189"/>
      <c r="DB247" s="189"/>
      <c r="DC247" s="189"/>
      <c r="DD247" s="189"/>
      <c r="DE247" s="189"/>
      <c r="DF247" s="189"/>
      <c r="DG247" s="189"/>
      <c r="DH247" s="189"/>
      <c r="DI247" s="189"/>
      <c r="DJ247" s="189"/>
      <c r="DK247" s="190"/>
      <c r="DL247" s="172"/>
      <c r="DM247" s="173"/>
      <c r="DN247" s="336"/>
      <c r="DO247" s="173"/>
      <c r="DP247" s="336"/>
      <c r="DQ247" s="173"/>
      <c r="DR247" s="336"/>
      <c r="DS247" s="173"/>
      <c r="DT247" s="336"/>
      <c r="DU247" s="338"/>
      <c r="DV247" s="174"/>
      <c r="DW247" s="157"/>
      <c r="DX247" s="158"/>
      <c r="DY247" s="158"/>
      <c r="DZ247" s="158"/>
      <c r="EA247" s="158"/>
      <c r="EB247" s="158"/>
      <c r="EC247" s="158"/>
      <c r="ED247" s="158"/>
      <c r="EE247" s="158"/>
      <c r="EF247" s="158"/>
      <c r="EG247" s="158"/>
      <c r="EH247" s="158"/>
      <c r="EI247" s="159"/>
      <c r="EJ247" s="165"/>
      <c r="EK247" s="166"/>
      <c r="EL247" s="184"/>
      <c r="EM247" s="188"/>
      <c r="EN247" s="189"/>
      <c r="EO247" s="189"/>
      <c r="EP247" s="189"/>
      <c r="EQ247" s="189"/>
      <c r="ER247" s="189"/>
      <c r="ES247" s="189"/>
      <c r="ET247" s="189"/>
      <c r="EU247" s="189"/>
      <c r="EV247" s="189"/>
      <c r="EW247" s="189"/>
      <c r="EX247" s="189"/>
      <c r="EY247" s="189"/>
      <c r="EZ247" s="189"/>
      <c r="FA247" s="190"/>
      <c r="FB247" s="172"/>
      <c r="FC247" s="173"/>
      <c r="FD247" s="336"/>
      <c r="FE247" s="173"/>
      <c r="FF247" s="336"/>
      <c r="FG247" s="173"/>
      <c r="FH247" s="336"/>
      <c r="FI247" s="173"/>
      <c r="FJ247" s="336"/>
      <c r="FK247" s="338"/>
      <c r="FL247" s="174"/>
      <c r="FM247" s="3"/>
    </row>
    <row r="248" spans="1:169" ht="11.25" customHeight="1">
      <c r="A248" s="2"/>
      <c r="J248" s="43"/>
      <c r="K248" s="43"/>
      <c r="L248" s="43"/>
      <c r="M248" s="43"/>
      <c r="R248" s="42"/>
      <c r="S248" s="42"/>
      <c r="W248" s="42"/>
      <c r="AA248" s="42"/>
      <c r="AB248" s="42"/>
      <c r="AI248" s="42"/>
      <c r="AJ248" s="42"/>
      <c r="AN248" s="3"/>
      <c r="AO248" s="3"/>
      <c r="AP248" s="3"/>
      <c r="AQ248" s="157"/>
      <c r="AR248" s="158"/>
      <c r="AS248" s="158"/>
      <c r="AT248" s="158"/>
      <c r="AU248" s="158"/>
      <c r="AV248" s="158"/>
      <c r="AW248" s="158"/>
      <c r="AX248" s="158"/>
      <c r="AY248" s="158"/>
      <c r="AZ248" s="158"/>
      <c r="BA248" s="158"/>
      <c r="BB248" s="158"/>
      <c r="BC248" s="159"/>
      <c r="BD248" s="165"/>
      <c r="BE248" s="166"/>
      <c r="BF248" s="175" t="str">
        <f>C239</f>
        <v>D</v>
      </c>
      <c r="BG248" s="177" t="str">
        <f>IF(VLOOKUP($BF248,$A202:$C214,3,FALSE)=0,"",CONCATENATE(VLOOKUP(VLOOKUP($BF248,$A202:$C214,3,FALSE),Players!$J:$N,4,FALSE)," ",VLOOKUP($BF248,$A202:$C214,3,FALSE)," ",IF(ISERROR(VLOOKUP(VLOOKUP($BF248,$A202:$C214,3,FALSE),Players!$J:$N,5,FALSE)),"()",CONCATENATE("(",VLOOKUP(VLOOKUP($BF248,$A202:$C214,3,FALSE),Players!$J:$N,5,FALSE),")"))))</f>
        <v/>
      </c>
      <c r="BH248" s="178"/>
      <c r="BI248" s="178"/>
      <c r="BJ248" s="178"/>
      <c r="BK248" s="178"/>
      <c r="BL248" s="178"/>
      <c r="BM248" s="178"/>
      <c r="BN248" s="178"/>
      <c r="BO248" s="178"/>
      <c r="BP248" s="178"/>
      <c r="BQ248" s="178"/>
      <c r="BR248" s="178"/>
      <c r="BS248" s="178"/>
      <c r="BT248" s="178"/>
      <c r="BU248" s="179"/>
      <c r="BV248" s="150" t="str">
        <f>IF(D239&lt;&gt;"",D239,"")</f>
        <v/>
      </c>
      <c r="BW248" s="151"/>
      <c r="BX248" s="288" t="str">
        <f>IF(F239&lt;&gt;"",F239,"")</f>
        <v/>
      </c>
      <c r="BY248" s="151"/>
      <c r="BZ248" s="288" t="str">
        <f>IF(H239&lt;&gt;"",H239,"")</f>
        <v/>
      </c>
      <c r="CA248" s="151"/>
      <c r="CB248" s="288" t="str">
        <f>IF(J239&lt;&gt;"",J239,"")</f>
        <v/>
      </c>
      <c r="CC248" s="151"/>
      <c r="CD248" s="288" t="str">
        <f>IF(L239&lt;&gt;"",L239,"")</f>
        <v/>
      </c>
      <c r="CE248" s="332"/>
      <c r="CF248" s="174" t="str">
        <f>IF($CF246&lt;&gt;"",IF(CF246="W","L","W"),"")</f>
        <v/>
      </c>
      <c r="CG248" s="157"/>
      <c r="CH248" s="158"/>
      <c r="CI248" s="158"/>
      <c r="CJ248" s="158"/>
      <c r="CK248" s="158"/>
      <c r="CL248" s="158"/>
      <c r="CM248" s="158"/>
      <c r="CN248" s="158"/>
      <c r="CO248" s="158"/>
      <c r="CP248" s="158"/>
      <c r="CQ248" s="158"/>
      <c r="CR248" s="158"/>
      <c r="CS248" s="159"/>
      <c r="CT248" s="165"/>
      <c r="CU248" s="166"/>
      <c r="CV248" s="175" t="str">
        <f>Q239</f>
        <v>C</v>
      </c>
      <c r="CW248" s="177" t="str">
        <f>IF(VLOOKUP($CV248,$A202:$C214,3,FALSE)=0,"",CONCATENATE(VLOOKUP(VLOOKUP($CV248,$A202:$C214,3,FALSE),Players!$J:$N,4,FALSE)," ",VLOOKUP($CV248,$A202:$C214,3,FALSE)," ",IF(ISERROR(VLOOKUP(VLOOKUP($CV248,$A202:$C214,3,FALSE),Players!$J:$N,5,FALSE)),"()",CONCATENATE("(",VLOOKUP(VLOOKUP($CV248,$A202:$C214,3,FALSE),Players!$J:$N,5,FALSE),")"))))</f>
        <v/>
      </c>
      <c r="CX248" s="178"/>
      <c r="CY248" s="178"/>
      <c r="CZ248" s="178"/>
      <c r="DA248" s="178"/>
      <c r="DB248" s="178"/>
      <c r="DC248" s="178"/>
      <c r="DD248" s="178"/>
      <c r="DE248" s="178"/>
      <c r="DF248" s="178"/>
      <c r="DG248" s="178"/>
      <c r="DH248" s="178"/>
      <c r="DI248" s="178"/>
      <c r="DJ248" s="178"/>
      <c r="DK248" s="179"/>
      <c r="DL248" s="150" t="str">
        <f>IF(R239&lt;&gt;"",R239,"")</f>
        <v/>
      </c>
      <c r="DM248" s="151"/>
      <c r="DN248" s="288" t="str">
        <f>IF(T239&lt;&gt;"",T239,"")</f>
        <v/>
      </c>
      <c r="DO248" s="151"/>
      <c r="DP248" s="288" t="str">
        <f>IF(V239&lt;&gt;"",V239,"")</f>
        <v/>
      </c>
      <c r="DQ248" s="151"/>
      <c r="DR248" s="288" t="str">
        <f>IF(X239&lt;&gt;"",X239,"")</f>
        <v/>
      </c>
      <c r="DS248" s="151"/>
      <c r="DT248" s="288" t="str">
        <f>IF(Z239&lt;&gt;"",Z239,"")</f>
        <v/>
      </c>
      <c r="DU248" s="332"/>
      <c r="DV248" s="174" t="str">
        <f>IF($DV246&lt;&gt;"",IF(DV246="W","L","W"),"")</f>
        <v/>
      </c>
      <c r="DW248" s="157"/>
      <c r="DX248" s="158"/>
      <c r="DY248" s="158"/>
      <c r="DZ248" s="158"/>
      <c r="EA248" s="158"/>
      <c r="EB248" s="158"/>
      <c r="EC248" s="158"/>
      <c r="ED248" s="158"/>
      <c r="EE248" s="158"/>
      <c r="EF248" s="158"/>
      <c r="EG248" s="158"/>
      <c r="EH248" s="158"/>
      <c r="EI248" s="159"/>
      <c r="EJ248" s="165"/>
      <c r="EK248" s="166"/>
      <c r="EL248" s="175" t="str">
        <f>AE239</f>
        <v>G</v>
      </c>
      <c r="EM248" s="177" t="str">
        <f>IF(VLOOKUP($EL248,$A202:$C214,3,FALSE)=0,"",CONCATENATE(VLOOKUP(VLOOKUP($EL248,$A202:$C214,3,FALSE),Players!$J:$N,4,FALSE)," ",VLOOKUP($EL248,$A202:$C214,3,FALSE)," ",IF(ISERROR(VLOOKUP(VLOOKUP($EL248,$A202:$C214,3,FALSE),Players!$J:$N,5,FALSE)),"()",CONCATENATE("(",VLOOKUP(VLOOKUP($EL248,$A202:$C214,3,FALSE),Players!$J:$N,5,FALSE),")"))))</f>
        <v/>
      </c>
      <c r="EN248" s="178"/>
      <c r="EO248" s="178"/>
      <c r="EP248" s="178"/>
      <c r="EQ248" s="178"/>
      <c r="ER248" s="178"/>
      <c r="ES248" s="178"/>
      <c r="ET248" s="178"/>
      <c r="EU248" s="178"/>
      <c r="EV248" s="178"/>
      <c r="EW248" s="178"/>
      <c r="EX248" s="178"/>
      <c r="EY248" s="178"/>
      <c r="EZ248" s="178"/>
      <c r="FA248" s="179"/>
      <c r="FB248" s="150" t="str">
        <f>IF(AF239&lt;&gt;"",AF239,"")</f>
        <v/>
      </c>
      <c r="FC248" s="151"/>
      <c r="FD248" s="288" t="str">
        <f>IF(AH239&lt;&gt;"",AH239,"")</f>
        <v/>
      </c>
      <c r="FE248" s="151"/>
      <c r="FF248" s="288" t="str">
        <f>IF(AJ239&lt;&gt;"",AJ239,"")</f>
        <v/>
      </c>
      <c r="FG248" s="151"/>
      <c r="FH248" s="288" t="str">
        <f>IF(AL239&lt;&gt;"",AL239,"")</f>
        <v/>
      </c>
      <c r="FI248" s="151"/>
      <c r="FJ248" s="288" t="str">
        <f>IF(AN239&lt;&gt;"",AN239,"")</f>
        <v/>
      </c>
      <c r="FK248" s="332"/>
      <c r="FL248" s="174" t="str">
        <f>IF($FL246&lt;&gt;"",IF(FL246="W","L","W"),"")</f>
        <v/>
      </c>
      <c r="FM248" s="3"/>
    </row>
    <row r="249" spans="1:169" ht="11.25" customHeight="1" thickBot="1">
      <c r="A249" s="42"/>
      <c r="R249" s="42"/>
      <c r="S249" s="42"/>
      <c r="W249" s="42"/>
      <c r="X249" s="43"/>
      <c r="Y249" s="43"/>
      <c r="Z249" s="43"/>
      <c r="AA249" s="43"/>
      <c r="AB249" s="43"/>
      <c r="AC249" s="43"/>
      <c r="AD249" s="43"/>
      <c r="AE249" s="43"/>
      <c r="AF249" s="43"/>
      <c r="AG249" s="43"/>
      <c r="AH249" s="43"/>
      <c r="AI249" s="43"/>
      <c r="AJ249" s="43"/>
      <c r="AK249" s="43"/>
      <c r="AL249" s="43"/>
      <c r="AM249" s="43"/>
      <c r="AN249" s="3"/>
      <c r="AO249" s="3"/>
      <c r="AP249" s="3"/>
      <c r="AQ249" s="160"/>
      <c r="AR249" s="161"/>
      <c r="AS249" s="161"/>
      <c r="AT249" s="161"/>
      <c r="AU249" s="161"/>
      <c r="AV249" s="161"/>
      <c r="AW249" s="161"/>
      <c r="AX249" s="161"/>
      <c r="AY249" s="161"/>
      <c r="AZ249" s="161"/>
      <c r="BA249" s="161"/>
      <c r="BB249" s="161"/>
      <c r="BC249" s="162"/>
      <c r="BD249" s="167"/>
      <c r="BE249" s="168"/>
      <c r="BF249" s="176"/>
      <c r="BG249" s="180"/>
      <c r="BH249" s="181"/>
      <c r="BI249" s="181"/>
      <c r="BJ249" s="181"/>
      <c r="BK249" s="181"/>
      <c r="BL249" s="181"/>
      <c r="BM249" s="181"/>
      <c r="BN249" s="181"/>
      <c r="BO249" s="181"/>
      <c r="BP249" s="181"/>
      <c r="BQ249" s="181"/>
      <c r="BR249" s="181"/>
      <c r="BS249" s="181"/>
      <c r="BT249" s="181"/>
      <c r="BU249" s="182"/>
      <c r="BV249" s="152"/>
      <c r="BW249" s="153"/>
      <c r="BX249" s="333"/>
      <c r="BY249" s="153"/>
      <c r="BZ249" s="333"/>
      <c r="CA249" s="153"/>
      <c r="CB249" s="333"/>
      <c r="CC249" s="153"/>
      <c r="CD249" s="333"/>
      <c r="CE249" s="334"/>
      <c r="CF249" s="174"/>
      <c r="CG249" s="160"/>
      <c r="CH249" s="161"/>
      <c r="CI249" s="161"/>
      <c r="CJ249" s="161"/>
      <c r="CK249" s="161"/>
      <c r="CL249" s="161"/>
      <c r="CM249" s="161"/>
      <c r="CN249" s="161"/>
      <c r="CO249" s="161"/>
      <c r="CP249" s="161"/>
      <c r="CQ249" s="161"/>
      <c r="CR249" s="161"/>
      <c r="CS249" s="162"/>
      <c r="CT249" s="167"/>
      <c r="CU249" s="168"/>
      <c r="CV249" s="176"/>
      <c r="CW249" s="180"/>
      <c r="CX249" s="181"/>
      <c r="CY249" s="181"/>
      <c r="CZ249" s="181"/>
      <c r="DA249" s="181"/>
      <c r="DB249" s="181"/>
      <c r="DC249" s="181"/>
      <c r="DD249" s="181"/>
      <c r="DE249" s="181"/>
      <c r="DF249" s="181"/>
      <c r="DG249" s="181"/>
      <c r="DH249" s="181"/>
      <c r="DI249" s="181"/>
      <c r="DJ249" s="181"/>
      <c r="DK249" s="182"/>
      <c r="DL249" s="152"/>
      <c r="DM249" s="153"/>
      <c r="DN249" s="333"/>
      <c r="DO249" s="153"/>
      <c r="DP249" s="333"/>
      <c r="DQ249" s="153"/>
      <c r="DR249" s="333"/>
      <c r="DS249" s="153"/>
      <c r="DT249" s="333"/>
      <c r="DU249" s="334"/>
      <c r="DV249" s="174"/>
      <c r="DW249" s="160"/>
      <c r="DX249" s="161"/>
      <c r="DY249" s="161"/>
      <c r="DZ249" s="161"/>
      <c r="EA249" s="161"/>
      <c r="EB249" s="161"/>
      <c r="EC249" s="161"/>
      <c r="ED249" s="161"/>
      <c r="EE249" s="161"/>
      <c r="EF249" s="161"/>
      <c r="EG249" s="161"/>
      <c r="EH249" s="161"/>
      <c r="EI249" s="162"/>
      <c r="EJ249" s="167"/>
      <c r="EK249" s="168"/>
      <c r="EL249" s="176"/>
      <c r="EM249" s="180"/>
      <c r="EN249" s="181"/>
      <c r="EO249" s="181"/>
      <c r="EP249" s="181"/>
      <c r="EQ249" s="181"/>
      <c r="ER249" s="181"/>
      <c r="ES249" s="181"/>
      <c r="ET249" s="181"/>
      <c r="EU249" s="181"/>
      <c r="EV249" s="181"/>
      <c r="EW249" s="181"/>
      <c r="EX249" s="181"/>
      <c r="EY249" s="181"/>
      <c r="EZ249" s="181"/>
      <c r="FA249" s="182"/>
      <c r="FB249" s="152"/>
      <c r="FC249" s="153"/>
      <c r="FD249" s="333"/>
      <c r="FE249" s="153"/>
      <c r="FF249" s="333"/>
      <c r="FG249" s="153"/>
      <c r="FH249" s="333"/>
      <c r="FI249" s="153"/>
      <c r="FJ249" s="333"/>
      <c r="FK249" s="334"/>
      <c r="FL249" s="174"/>
      <c r="FM249" s="3"/>
    </row>
    <row r="250" spans="1:169" ht="11.25" customHeight="1">
      <c r="A250" s="42"/>
      <c r="R250" s="42"/>
      <c r="S250" s="42"/>
      <c r="W250" s="42"/>
      <c r="AA250" s="42"/>
      <c r="AB250" s="42"/>
      <c r="AI250" s="42"/>
      <c r="AJ250" s="42"/>
      <c r="AN250" s="3"/>
      <c r="AO250" s="3"/>
      <c r="AP250" s="3"/>
      <c r="AQ250" s="126"/>
      <c r="AR250" s="126"/>
      <c r="AS250" s="126"/>
      <c r="AT250" s="126"/>
      <c r="AU250" s="126"/>
      <c r="AV250" s="126"/>
      <c r="AW250" s="126"/>
      <c r="AX250" s="126"/>
      <c r="AY250" s="126"/>
      <c r="AZ250" s="126"/>
      <c r="BA250" s="126"/>
      <c r="BB250" s="126"/>
      <c r="BC250" s="126"/>
      <c r="BV250" s="169" t="str">
        <f>IF(CF246&lt;&gt;"",IF(AND(AND(BV246&gt;-1,BV248&gt;-1),OR(BV246&gt;10,BV248&gt;10),ABS(BV246-BV248)&gt;1,IF(OR(BV246&gt;11,BV248&gt;11),ABS(BV246-BV248)=2,TRUE),BV246=INT(BV246),BV248=INT(BV248)),"","Error"),"")</f>
        <v/>
      </c>
      <c r="BW250" s="169"/>
      <c r="BX250" s="169" t="str">
        <f>IF(CF246&lt;&gt;"",IF(AND(AND(BX246&gt;-1,BX248&gt;-1),OR(BX246&gt;10,BX248&gt;10),ABS(BX246-BX248)&gt;1,IF(OR(BX246&gt;11,BX248&gt;11),ABS(BX246-BX248)=2,TRUE),BX246=INT(BX246),BX248=INT(BX248)),"","Error"),"")</f>
        <v/>
      </c>
      <c r="BY250" s="169"/>
      <c r="BZ250" s="169" t="str">
        <f>IF(CF246&lt;&gt;"",IF(AND(AND(BZ246&gt;-1,BZ248&gt;-1),OR(BZ246&gt;10,BZ248&gt;10),ABS(BZ246-BZ248)&gt;1,IF(OR(BZ246&gt;11,BZ248&gt;11),ABS(BZ246-BZ248)=2,TRUE),BZ246=INT(BZ246),BZ248=INT(BZ248)),"","Error"),"")</f>
        <v/>
      </c>
      <c r="CA250" s="169"/>
      <c r="CB250" s="169" t="str">
        <f>IF(AND(CF246&lt;&gt;"",CB246&lt;&gt;""),IF(AND(AND(CB246&gt;-1,CB248&gt;-1),OR(CB246&gt;10,CB248&gt;10),ABS(CB246-CB248)&gt;1,IF(OR(CB246&gt;11,CB248&gt;11),ABS(CB246-CB248)=2,TRUE),CB246=INT(CB246),CB248=INT(CB248)),"","Error"),"")</f>
        <v/>
      </c>
      <c r="CC250" s="169"/>
      <c r="CD250" s="169" t="str">
        <f>IF(AND(CF246&lt;&gt;"",CD246&lt;&gt;""),IF(AND(AND(CD246&gt;-1,CD248&gt;-1),OR(CD246&gt;10,CD248&gt;10),ABS(CD246-CD248)&gt;1,IF(OR(CD246&gt;11,CD248&gt;11),ABS(CD246-CD248)=2,TRUE),CD246=INT(CD246),CD248=INT(CD248)),"","Error"),"")</f>
        <v/>
      </c>
      <c r="CE250" s="169"/>
      <c r="CF250" s="3"/>
      <c r="CG250" s="126"/>
      <c r="CH250" s="126"/>
      <c r="CI250" s="126"/>
      <c r="CJ250" s="126"/>
      <c r="CK250" s="126"/>
      <c r="CL250" s="126"/>
      <c r="CM250" s="126"/>
      <c r="CN250" s="126"/>
      <c r="CO250" s="126"/>
      <c r="CP250" s="126"/>
      <c r="CQ250" s="126"/>
      <c r="CR250" s="126"/>
      <c r="CS250" s="126"/>
      <c r="DL250" s="169" t="str">
        <f>IF(DV246&lt;&gt;"",IF(AND(AND(DL246&gt;-1,DL248&gt;-1),OR(DL246&gt;10,DL248&gt;10),ABS(DL246-DL248)&gt;1,IF(OR(DL246&gt;11,DL248&gt;11),ABS(DL246-DL248)=2,TRUE),DL246=INT(DL246),DL248=INT(DL248)),"","Error"),"")</f>
        <v/>
      </c>
      <c r="DM250" s="169"/>
      <c r="DN250" s="169" t="str">
        <f>IF(DV246&lt;&gt;"",IF(AND(AND(DN246&gt;-1,DN248&gt;-1),OR(DN246&gt;10,DN248&gt;10),ABS(DN246-DN248)&gt;1,IF(OR(DN246&gt;11,DN248&gt;11),ABS(DN246-DN248)=2,TRUE),DN246=INT(DN246),DN248=INT(DN248)),"","Error"),"")</f>
        <v/>
      </c>
      <c r="DO250" s="169"/>
      <c r="DP250" s="169" t="str">
        <f>IF(DV246&lt;&gt;"",IF(AND(AND(DP246&gt;-1,DP248&gt;-1),OR(DP246&gt;10,DP248&gt;10),ABS(DP246-DP248)&gt;1,IF(OR(DP246&gt;11,DP248&gt;11),ABS(DP246-DP248)=2,TRUE),DP246=INT(DP246),DP248=INT(DP248)),"","Error"),"")</f>
        <v/>
      </c>
      <c r="DQ250" s="169"/>
      <c r="DR250" s="169" t="str">
        <f>IF(AND(DV246&lt;&gt;"",DR246&lt;&gt;""),IF(AND(AND(DR246&gt;-1,DR248&gt;-1),OR(DR246&gt;10,DR248&gt;10),ABS(DR246-DR248)&gt;1,IF(OR(DR246&gt;11,DR248&gt;11),ABS(DR246-DR248)=2,TRUE),DR246=INT(DR246),DR248=INT(DR248)),"","Error"),"")</f>
        <v/>
      </c>
      <c r="DS250" s="169"/>
      <c r="DT250" s="169" t="str">
        <f>IF(AND(DV246&lt;&gt;"",DT246&lt;&gt;""),IF(AND(AND(DT246&gt;-1,DT248&gt;-1),OR(DT246&gt;10,DT248&gt;10),ABS(DT246-DT248)&gt;1,IF(OR(DT246&gt;11,DT248&gt;11),ABS(DT246-DT248)=2,TRUE),DT246=INT(DT246),DT248=INT(DT248)),"","Error"),"")</f>
        <v/>
      </c>
      <c r="DU250" s="169"/>
      <c r="DV250" s="3"/>
      <c r="DW250" s="126"/>
      <c r="DX250" s="126"/>
      <c r="DY250" s="126"/>
      <c r="DZ250" s="126"/>
      <c r="EA250" s="126"/>
      <c r="EB250" s="126"/>
      <c r="EC250" s="126"/>
      <c r="ED250" s="126"/>
      <c r="EE250" s="126"/>
      <c r="EF250" s="126"/>
      <c r="EG250" s="126"/>
      <c r="EH250" s="126"/>
      <c r="EI250" s="126"/>
      <c r="FB250" s="169" t="str">
        <f>IF(FL246&lt;&gt;"",IF(AND(AND(FB246&gt;-1,FB248&gt;-1),OR(FB246&gt;10,FB248&gt;10),ABS(FB246-FB248)&gt;1,IF(OR(FB246&gt;11,FB248&gt;11),ABS(FB246-FB248)=2,TRUE),FB246=INT(FB246),FB248=INT(FB248)),"","Error"),"")</f>
        <v/>
      </c>
      <c r="FC250" s="169"/>
      <c r="FD250" s="169" t="str">
        <f>IF(FL246&lt;&gt;"",IF(AND(AND(FD246&gt;-1,FD248&gt;-1),OR(FD246&gt;10,FD248&gt;10),ABS(FD246-FD248)&gt;1,IF(OR(FD246&gt;11,FD248&gt;11),ABS(FD246-FD248)=2,TRUE),FD246=INT(FD246),FD248=INT(FD248)),"","Error"),"")</f>
        <v/>
      </c>
      <c r="FE250" s="169"/>
      <c r="FF250" s="169" t="str">
        <f>IF(FL246&lt;&gt;"",IF(AND(AND(FF246&gt;-1,FF248&gt;-1),OR(FF246&gt;10,FF248&gt;10),ABS(FF246-FF248)&gt;1,IF(OR(FF246&gt;11,FF248&gt;11),ABS(FF246-FF248)=2,TRUE),FF246=INT(FF246),FF248=INT(FF248)),"","Error"),"")</f>
        <v/>
      </c>
      <c r="FG250" s="169"/>
      <c r="FH250" s="169" t="str">
        <f>IF(AND(FL246&lt;&gt;"",FH246&lt;&gt;""),IF(AND(AND(FH246&gt;-1,FH248&gt;-1),OR(FH246&gt;10,FH248&gt;10),ABS(FH246-FH248)&gt;1,IF(OR(FH246&gt;11,FH248&gt;11),ABS(FH246-FH248)=2,TRUE),FH246=INT(FH246),FH248=INT(FH248)),"","Error"),"")</f>
        <v/>
      </c>
      <c r="FI250" s="169"/>
      <c r="FJ250" s="169" t="str">
        <f>IF(AND(FL246&lt;&gt;"",FJ246&lt;&gt;""),IF(AND(AND(FJ246&gt;-1,FJ248&gt;-1),OR(FJ246&gt;10,FJ248&gt;10),ABS(FJ246-FJ248)&gt;1,IF(OR(FJ246&gt;11,FJ248&gt;11),ABS(FJ246-FJ248)=2,TRUE),FJ246=INT(FJ246),FJ248=INT(FJ248)),"","Error"),"")</f>
        <v/>
      </c>
      <c r="FK250" s="169"/>
      <c r="FL250" s="3"/>
      <c r="FM250" s="3"/>
    </row>
    <row r="251" spans="1:169" ht="11.25" customHeight="1">
      <c r="C251" s="44"/>
      <c r="D251" s="44"/>
      <c r="R251" s="42"/>
      <c r="S251" s="42"/>
      <c r="W251" s="42"/>
      <c r="X251" s="43"/>
      <c r="Y251" s="43"/>
      <c r="Z251" s="43"/>
      <c r="AA251" s="43"/>
      <c r="AB251" s="43"/>
      <c r="AC251" s="43"/>
      <c r="AD251" s="43"/>
      <c r="AE251" s="43"/>
      <c r="AF251" s="43"/>
      <c r="AG251" s="43"/>
      <c r="AH251" s="43"/>
      <c r="AI251" s="43"/>
      <c r="AJ251" s="43"/>
      <c r="AK251" s="43"/>
      <c r="AL251" s="43"/>
      <c r="AM251" s="43"/>
      <c r="AN251" s="3"/>
      <c r="AO251" s="3"/>
      <c r="AP251" s="3"/>
      <c r="AQ251" s="126"/>
      <c r="AR251" s="126"/>
      <c r="AS251" s="126"/>
      <c r="AT251" s="126"/>
      <c r="AU251" s="126"/>
      <c r="AV251" s="126"/>
      <c r="AW251" s="126"/>
      <c r="AX251" s="126"/>
      <c r="AY251" s="126"/>
      <c r="AZ251" s="126"/>
      <c r="BA251" s="126"/>
      <c r="BB251" s="126"/>
      <c r="BC251" s="126"/>
      <c r="CF251" s="3"/>
      <c r="CG251" s="126"/>
      <c r="CH251" s="126"/>
      <c r="CI251" s="126"/>
      <c r="CJ251" s="126"/>
      <c r="CK251" s="126"/>
      <c r="CL251" s="126"/>
      <c r="CM251" s="126"/>
      <c r="CN251" s="126"/>
      <c r="CO251" s="126"/>
      <c r="CP251" s="126"/>
      <c r="CQ251" s="126"/>
      <c r="CR251" s="126"/>
      <c r="CS251" s="126"/>
      <c r="DV251" s="3"/>
      <c r="DW251" s="126"/>
      <c r="DX251" s="126"/>
      <c r="DY251" s="126"/>
      <c r="DZ251" s="126"/>
      <c r="EA251" s="126"/>
      <c r="EB251" s="126"/>
      <c r="EC251" s="126"/>
      <c r="ED251" s="126"/>
      <c r="EE251" s="126"/>
      <c r="EF251" s="126"/>
      <c r="EG251" s="126"/>
      <c r="EH251" s="126"/>
      <c r="EI251" s="126"/>
      <c r="FL251" s="3"/>
      <c r="FM251" s="3"/>
    </row>
    <row r="252" spans="1:169" ht="11.25" customHeight="1">
      <c r="A252" s="2"/>
      <c r="J252" s="43"/>
      <c r="K252" s="43"/>
      <c r="L252" s="43"/>
      <c r="M252" s="43"/>
      <c r="N252" s="43"/>
      <c r="O252" s="43"/>
      <c r="P252" s="43"/>
      <c r="Q252" s="43"/>
      <c r="R252" s="42"/>
      <c r="S252" s="42"/>
      <c r="T252" s="43"/>
      <c r="U252" s="43"/>
      <c r="V252" s="43"/>
      <c r="W252" s="42"/>
      <c r="AA252" s="42"/>
      <c r="AB252" s="42"/>
      <c r="AI252" s="42"/>
      <c r="AJ252" s="42"/>
      <c r="AN252" s="3"/>
      <c r="AO252" s="3"/>
      <c r="AP252" s="3"/>
      <c r="AQ252" s="127"/>
      <c r="AR252" s="127"/>
      <c r="AS252" s="127"/>
      <c r="AT252" s="127"/>
      <c r="AU252" s="127"/>
      <c r="AV252" s="127"/>
      <c r="AW252" s="127"/>
      <c r="AX252" s="127"/>
      <c r="AY252" s="127"/>
      <c r="AZ252" s="127"/>
      <c r="BA252" s="127"/>
      <c r="BB252" s="127"/>
      <c r="BC252" s="127"/>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3"/>
      <c r="CG252" s="127"/>
      <c r="CH252" s="127"/>
      <c r="CI252" s="127"/>
      <c r="CJ252" s="127"/>
      <c r="CK252" s="127"/>
      <c r="CL252" s="127"/>
      <c r="CM252" s="127"/>
      <c r="CN252" s="127"/>
      <c r="CO252" s="127"/>
      <c r="CP252" s="127"/>
      <c r="CQ252" s="127"/>
      <c r="CR252" s="127"/>
      <c r="CS252" s="127"/>
      <c r="CT252" s="40"/>
      <c r="CU252" s="40"/>
      <c r="CV252" s="40"/>
      <c r="CW252" s="40"/>
      <c r="CX252" s="40"/>
      <c r="CY252" s="40"/>
      <c r="CZ252" s="40"/>
      <c r="DA252" s="40"/>
      <c r="DB252" s="40"/>
      <c r="DC252" s="40"/>
      <c r="DD252" s="40"/>
      <c r="DE252" s="40"/>
      <c r="DF252" s="40"/>
      <c r="DG252" s="40"/>
      <c r="DH252" s="40"/>
      <c r="DI252" s="40"/>
      <c r="DJ252" s="40"/>
      <c r="DK252" s="40"/>
      <c r="DL252" s="40"/>
      <c r="DM252" s="40"/>
      <c r="DN252" s="40"/>
      <c r="DO252" s="40"/>
      <c r="DP252" s="40"/>
      <c r="DQ252" s="40"/>
      <c r="DR252" s="40"/>
      <c r="DS252" s="40"/>
      <c r="DT252" s="40"/>
      <c r="DU252" s="40"/>
      <c r="DV252" s="3"/>
      <c r="DW252" s="127"/>
      <c r="DX252" s="127"/>
      <c r="DY252" s="127"/>
      <c r="DZ252" s="127"/>
      <c r="EA252" s="127"/>
      <c r="EB252" s="127"/>
      <c r="EC252" s="127"/>
      <c r="ED252" s="127"/>
      <c r="EE252" s="127"/>
      <c r="EF252" s="127"/>
      <c r="EG252" s="127"/>
      <c r="EH252" s="127"/>
      <c r="EI252" s="127"/>
      <c r="EJ252" s="40"/>
      <c r="EK252" s="40"/>
      <c r="EL252" s="40"/>
      <c r="EM252" s="40"/>
      <c r="EN252" s="40"/>
      <c r="EO252" s="40"/>
      <c r="EP252" s="40"/>
      <c r="EQ252" s="40"/>
      <c r="ER252" s="40"/>
      <c r="ES252" s="40"/>
      <c r="ET252" s="40"/>
      <c r="EU252" s="40"/>
      <c r="EV252" s="40"/>
      <c r="EW252" s="40"/>
      <c r="EX252" s="40"/>
      <c r="EY252" s="40"/>
      <c r="EZ252" s="40"/>
      <c r="FA252" s="40"/>
      <c r="FB252" s="40"/>
      <c r="FC252" s="40"/>
      <c r="FD252" s="40"/>
      <c r="FE252" s="40"/>
      <c r="FF252" s="40"/>
      <c r="FG252" s="40"/>
      <c r="FH252" s="40"/>
      <c r="FI252" s="40"/>
      <c r="FJ252" s="40"/>
      <c r="FK252" s="40"/>
      <c r="FL252" s="3"/>
      <c r="FM252" s="3"/>
    </row>
    <row r="253" spans="1:169" ht="11.25" customHeight="1">
      <c r="A253" s="42"/>
      <c r="R253" s="42"/>
      <c r="S253" s="42"/>
      <c r="W253" s="42"/>
      <c r="X253" s="43"/>
      <c r="Y253" s="43"/>
      <c r="Z253" s="43"/>
      <c r="AA253" s="43"/>
      <c r="AB253" s="43"/>
      <c r="AC253" s="43"/>
      <c r="AD253" s="43"/>
      <c r="AE253" s="43"/>
      <c r="AF253" s="43"/>
      <c r="AG253" s="43"/>
      <c r="AH253" s="43"/>
      <c r="AI253" s="43"/>
      <c r="AJ253" s="43"/>
      <c r="AK253" s="43"/>
      <c r="AL253" s="43"/>
      <c r="AM253" s="43"/>
      <c r="AN253" s="3"/>
      <c r="AO253" s="3"/>
      <c r="AP253" s="3"/>
      <c r="AQ253" s="128"/>
      <c r="AR253" s="128"/>
      <c r="AS253" s="128"/>
      <c r="AT253" s="128"/>
      <c r="AU253" s="128"/>
      <c r="AV253" s="128"/>
      <c r="AW253" s="128"/>
      <c r="AX253" s="128"/>
      <c r="AY253" s="128"/>
      <c r="AZ253" s="128"/>
      <c r="BA253" s="128"/>
      <c r="BB253" s="128"/>
      <c r="BC253" s="128"/>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3"/>
      <c r="CG253" s="128"/>
      <c r="CH253" s="128"/>
      <c r="CI253" s="128"/>
      <c r="CJ253" s="128"/>
      <c r="CK253" s="128"/>
      <c r="CL253" s="128"/>
      <c r="CM253" s="128"/>
      <c r="CN253" s="128"/>
      <c r="CO253" s="128"/>
      <c r="CP253" s="128"/>
      <c r="CQ253" s="128"/>
      <c r="CR253" s="128"/>
      <c r="CS253" s="128"/>
      <c r="CT253" s="41"/>
      <c r="CU253" s="41"/>
      <c r="CV253" s="41"/>
      <c r="CW253" s="41"/>
      <c r="CX253" s="41"/>
      <c r="CY253" s="41"/>
      <c r="CZ253" s="41"/>
      <c r="DA253" s="41"/>
      <c r="DB253" s="41"/>
      <c r="DC253" s="41"/>
      <c r="DD253" s="41"/>
      <c r="DE253" s="41"/>
      <c r="DF253" s="41"/>
      <c r="DG253" s="41"/>
      <c r="DH253" s="41"/>
      <c r="DI253" s="41"/>
      <c r="DJ253" s="41"/>
      <c r="DK253" s="41"/>
      <c r="DL253" s="41"/>
      <c r="DM253" s="41"/>
      <c r="DN253" s="41"/>
      <c r="DO253" s="41"/>
      <c r="DP253" s="41"/>
      <c r="DQ253" s="41"/>
      <c r="DR253" s="41"/>
      <c r="DS253" s="41"/>
      <c r="DT253" s="41"/>
      <c r="DU253" s="41"/>
      <c r="DV253" s="3"/>
      <c r="DW253" s="128"/>
      <c r="DX253" s="128"/>
      <c r="DY253" s="128"/>
      <c r="DZ253" s="128"/>
      <c r="EA253" s="128"/>
      <c r="EB253" s="128"/>
      <c r="EC253" s="128"/>
      <c r="ED253" s="128"/>
      <c r="EE253" s="128"/>
      <c r="EF253" s="128"/>
      <c r="EG253" s="128"/>
      <c r="EH253" s="128"/>
      <c r="EI253" s="128"/>
      <c r="EJ253" s="41"/>
      <c r="EK253" s="41"/>
      <c r="EL253" s="41"/>
      <c r="EM253" s="41"/>
      <c r="EN253" s="41"/>
      <c r="EO253" s="41"/>
      <c r="EP253" s="41"/>
      <c r="EQ253" s="41"/>
      <c r="ER253" s="41"/>
      <c r="ES253" s="41"/>
      <c r="ET253" s="41"/>
      <c r="EU253" s="41"/>
      <c r="EV253" s="41"/>
      <c r="EW253" s="41"/>
      <c r="EX253" s="41"/>
      <c r="EY253" s="41"/>
      <c r="EZ253" s="41"/>
      <c r="FA253" s="41"/>
      <c r="FB253" s="41"/>
      <c r="FC253" s="41"/>
      <c r="FD253" s="41"/>
      <c r="FE253" s="41"/>
      <c r="FF253" s="41"/>
      <c r="FG253" s="41"/>
      <c r="FH253" s="41"/>
      <c r="FI253" s="41"/>
      <c r="FJ253" s="41"/>
      <c r="FK253" s="41"/>
      <c r="FL253" s="3"/>
      <c r="FM253" s="3"/>
    </row>
    <row r="254" spans="1:169" ht="11.25" customHeight="1">
      <c r="A254" s="42"/>
      <c r="R254" s="42"/>
      <c r="S254" s="42"/>
      <c r="W254" s="42"/>
      <c r="AA254" s="42"/>
      <c r="AB254" s="42"/>
      <c r="AI254" s="42"/>
      <c r="AJ254" s="42"/>
      <c r="AN254" s="3"/>
      <c r="AO254" s="3"/>
      <c r="AP254" s="3"/>
      <c r="AQ254" s="126"/>
      <c r="AR254" s="126"/>
      <c r="AS254" s="126"/>
      <c r="AT254" s="126"/>
      <c r="AU254" s="126"/>
      <c r="AV254" s="126"/>
      <c r="AW254" s="126"/>
      <c r="AX254" s="126"/>
      <c r="AY254" s="126"/>
      <c r="AZ254" s="126"/>
      <c r="BA254" s="126"/>
      <c r="BB254" s="126"/>
      <c r="BC254" s="126"/>
      <c r="CF254" s="3"/>
      <c r="CG254" s="126"/>
      <c r="CH254" s="126"/>
      <c r="CI254" s="126"/>
      <c r="CJ254" s="126"/>
      <c r="CK254" s="126"/>
      <c r="CL254" s="126"/>
      <c r="CM254" s="126"/>
      <c r="CN254" s="126"/>
      <c r="CO254" s="126"/>
      <c r="CP254" s="126"/>
      <c r="CQ254" s="126"/>
      <c r="CR254" s="126"/>
      <c r="CS254" s="126"/>
      <c r="DV254" s="3"/>
      <c r="DW254" s="126"/>
      <c r="DX254" s="126"/>
      <c r="DY254" s="126"/>
      <c r="DZ254" s="126"/>
      <c r="EA254" s="126"/>
      <c r="EB254" s="126"/>
      <c r="EC254" s="126"/>
      <c r="ED254" s="126"/>
      <c r="EE254" s="126"/>
      <c r="EF254" s="126"/>
      <c r="EG254" s="126"/>
      <c r="EH254" s="126"/>
      <c r="EI254" s="126"/>
      <c r="FL254" s="3"/>
      <c r="FM254" s="3"/>
    </row>
    <row r="255" spans="1:169" ht="11.25" customHeight="1" thickBot="1">
      <c r="A255" s="42"/>
      <c r="R255" s="42"/>
      <c r="S255" s="42"/>
      <c r="W255" s="42"/>
      <c r="X255" s="43"/>
      <c r="Y255" s="43"/>
      <c r="Z255" s="43"/>
      <c r="AA255" s="43"/>
      <c r="AB255" s="43"/>
      <c r="AC255" s="43"/>
      <c r="AD255" s="43"/>
      <c r="AE255" s="43"/>
      <c r="AF255" s="43"/>
      <c r="AG255" s="43"/>
      <c r="AH255" s="43"/>
      <c r="AI255" s="43"/>
      <c r="AJ255" s="43"/>
      <c r="AK255" s="43"/>
      <c r="AL255" s="43"/>
      <c r="AM255" s="43"/>
      <c r="AN255" s="3"/>
      <c r="AO255" s="3"/>
      <c r="AP255" s="3"/>
      <c r="AQ255" s="127"/>
      <c r="AR255" s="127"/>
      <c r="AS255" s="127"/>
      <c r="AT255" s="127"/>
      <c r="AU255" s="127"/>
      <c r="AV255" s="127"/>
      <c r="AW255" s="127"/>
      <c r="AX255" s="127"/>
      <c r="AY255" s="127"/>
      <c r="AZ255" s="127"/>
      <c r="BA255" s="127"/>
      <c r="BB255" s="127"/>
      <c r="BC255" s="127"/>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3"/>
      <c r="CG255" s="127"/>
      <c r="CH255" s="127"/>
      <c r="CI255" s="127"/>
      <c r="CJ255" s="127"/>
      <c r="CK255" s="127"/>
      <c r="CL255" s="127"/>
      <c r="CM255" s="127"/>
      <c r="CN255" s="127"/>
      <c r="CO255" s="127"/>
      <c r="CP255" s="127"/>
      <c r="CQ255" s="127"/>
      <c r="CR255" s="127"/>
      <c r="CS255" s="127"/>
      <c r="CT255" s="40"/>
      <c r="CU255" s="40"/>
      <c r="CV255" s="40"/>
      <c r="CW255" s="40"/>
      <c r="CX255" s="40"/>
      <c r="CY255" s="40"/>
      <c r="CZ255" s="40"/>
      <c r="DA255" s="40"/>
      <c r="DB255" s="40"/>
      <c r="DC255" s="40"/>
      <c r="DD255" s="40"/>
      <c r="DE255" s="40"/>
      <c r="DF255" s="40"/>
      <c r="DG255" s="40"/>
      <c r="DH255" s="40"/>
      <c r="DI255" s="40"/>
      <c r="DJ255" s="40"/>
      <c r="DK255" s="40"/>
      <c r="DL255" s="40"/>
      <c r="DM255" s="40"/>
      <c r="DN255" s="40"/>
      <c r="DO255" s="40"/>
      <c r="DP255" s="40"/>
      <c r="DQ255" s="40"/>
      <c r="DR255" s="40"/>
      <c r="DS255" s="40"/>
      <c r="DT255" s="40"/>
      <c r="DU255" s="40"/>
      <c r="DV255" s="3"/>
      <c r="DW255" s="127"/>
      <c r="DX255" s="127"/>
      <c r="DY255" s="127"/>
      <c r="DZ255" s="127"/>
      <c r="EA255" s="127"/>
      <c r="EB255" s="127"/>
      <c r="EC255" s="127"/>
      <c r="ED255" s="127"/>
      <c r="EE255" s="127"/>
      <c r="EF255" s="127"/>
      <c r="EG255" s="127"/>
      <c r="EH255" s="127"/>
      <c r="EI255" s="127"/>
      <c r="EJ255" s="40"/>
      <c r="EK255" s="40"/>
      <c r="EL255" s="40"/>
      <c r="EM255" s="40"/>
      <c r="EN255" s="40"/>
      <c r="EO255" s="40"/>
      <c r="EP255" s="40"/>
      <c r="EQ255" s="40"/>
      <c r="ER255" s="40"/>
      <c r="ES255" s="40"/>
      <c r="ET255" s="40"/>
      <c r="EU255" s="40"/>
      <c r="EV255" s="40"/>
      <c r="EW255" s="40"/>
      <c r="EX255" s="40"/>
      <c r="EY255" s="40"/>
      <c r="EZ255" s="40"/>
      <c r="FA255" s="40"/>
      <c r="FB255" s="40"/>
      <c r="FC255" s="40"/>
      <c r="FD255" s="40"/>
      <c r="FE255" s="40"/>
      <c r="FF255" s="40"/>
      <c r="FG255" s="40"/>
      <c r="FH255" s="40"/>
      <c r="FI255" s="40"/>
      <c r="FJ255" s="40"/>
      <c r="FK255" s="40"/>
      <c r="FL255" s="3"/>
      <c r="FM255" s="3"/>
    </row>
    <row r="256" spans="1:169" ht="11.25" customHeight="1">
      <c r="A256" s="2"/>
      <c r="R256" s="42"/>
      <c r="S256" s="42"/>
      <c r="W256" s="42"/>
      <c r="AA256" s="42"/>
      <c r="AB256" s="42"/>
      <c r="AI256" s="42"/>
      <c r="AJ256" s="42"/>
      <c r="AN256" s="3"/>
      <c r="AO256" s="3"/>
      <c r="AP256" s="3"/>
      <c r="AQ256" s="154" t="str">
        <f>CONCATENATE($A200," ",$D200,","," ",$F198)</f>
        <v>Group: 4, Women's Singles</v>
      </c>
      <c r="AR256" s="155"/>
      <c r="AS256" s="155"/>
      <c r="AT256" s="155"/>
      <c r="AU256" s="155"/>
      <c r="AV256" s="155"/>
      <c r="AW256" s="155"/>
      <c r="AX256" s="155"/>
      <c r="AY256" s="155"/>
      <c r="AZ256" s="155"/>
      <c r="BA256" s="155"/>
      <c r="BB256" s="155"/>
      <c r="BC256" s="156"/>
      <c r="BD256" s="163">
        <f>A241</f>
        <v>7</v>
      </c>
      <c r="BE256" s="164"/>
      <c r="BF256" s="183" t="str">
        <f>C241</f>
        <v>A</v>
      </c>
      <c r="BG256" s="185" t="str">
        <f>IF(VLOOKUP($BF256,$A202:$C214,3,FALSE)=0,"",CONCATENATE(VLOOKUP(VLOOKUP($BF256,$A202:$C214,3,FALSE),Players!$J:$N,4,FALSE)," ",VLOOKUP($BF256,$A202:$C214,3,FALSE)," ",IF(ISERROR(VLOOKUP(VLOOKUP($BF256,$A202:$C214,3,FALSE),Players!$J:$N,5,FALSE)),"()",CONCATENATE("(",VLOOKUP(VLOOKUP($BF256,$A202:$C214,3,FALSE),Players!$J:$N,5,FALSE),")"))))</f>
        <v/>
      </c>
      <c r="BH256" s="186"/>
      <c r="BI256" s="186"/>
      <c r="BJ256" s="186"/>
      <c r="BK256" s="186"/>
      <c r="BL256" s="186"/>
      <c r="BM256" s="186"/>
      <c r="BN256" s="186"/>
      <c r="BO256" s="186"/>
      <c r="BP256" s="186"/>
      <c r="BQ256" s="186"/>
      <c r="BR256" s="186"/>
      <c r="BS256" s="186"/>
      <c r="BT256" s="186"/>
      <c r="BU256" s="187"/>
      <c r="BV256" s="170" t="str">
        <f>IF(D241&lt;&gt;"",D241,"")</f>
        <v/>
      </c>
      <c r="BW256" s="171"/>
      <c r="BX256" s="335" t="str">
        <f>IF(F241&lt;&gt;"",F241,"")</f>
        <v/>
      </c>
      <c r="BY256" s="171"/>
      <c r="BZ256" s="335" t="str">
        <f>IF(H241&lt;&gt;"",H241,"")</f>
        <v/>
      </c>
      <c r="CA256" s="171"/>
      <c r="CB256" s="335" t="str">
        <f>IF(J241&lt;&gt;"",J241,"")</f>
        <v/>
      </c>
      <c r="CC256" s="171"/>
      <c r="CD256" s="335" t="str">
        <f>IF(L241&lt;&gt;"",L241,"")</f>
        <v/>
      </c>
      <c r="CE256" s="337"/>
      <c r="CF256" s="174" t="str">
        <f>IF($CD256=$CD258,IF($CB256=$CB258,IF($BZ256&lt;&gt;"",IF($BZ256&gt;$BZ258,"W","L"),""),IF($CB256&gt;$CB258,"W","L")),IF($CD256&gt;$CD258,"W","L"))</f>
        <v/>
      </c>
      <c r="CG256" s="154" t="str">
        <f>CONCATENATE($A200," ",$D200,","," ",$F198)</f>
        <v>Group: 4, Women's Singles</v>
      </c>
      <c r="CH256" s="155"/>
      <c r="CI256" s="155"/>
      <c r="CJ256" s="155"/>
      <c r="CK256" s="155"/>
      <c r="CL256" s="155"/>
      <c r="CM256" s="155"/>
      <c r="CN256" s="155"/>
      <c r="CO256" s="155"/>
      <c r="CP256" s="155"/>
      <c r="CQ256" s="155"/>
      <c r="CR256" s="155"/>
      <c r="CS256" s="156"/>
      <c r="CT256" s="163">
        <f>O241</f>
        <v>14</v>
      </c>
      <c r="CU256" s="164"/>
      <c r="CV256" s="183" t="str">
        <f>Q241</f>
        <v>B</v>
      </c>
      <c r="CW256" s="185" t="str">
        <f>IF(VLOOKUP($CV256,$A202:$C214,3,FALSE)=0,"",CONCATENATE(VLOOKUP(VLOOKUP($CV256,$A202:$C214,3,FALSE),Players!$J:$N,4,FALSE)," ",VLOOKUP($CV256,$A202:$C214,3,FALSE)," ",IF(ISERROR(VLOOKUP(VLOOKUP($CV256,$A202:$C214,3,FALSE),Players!$J:$N,5,FALSE)),"()",CONCATENATE("(",VLOOKUP(VLOOKUP($CV256,$A202:$C214,3,FALSE),Players!$J:$N,5,FALSE),")"))))</f>
        <v/>
      </c>
      <c r="CX256" s="186"/>
      <c r="CY256" s="186"/>
      <c r="CZ256" s="186"/>
      <c r="DA256" s="186"/>
      <c r="DB256" s="186"/>
      <c r="DC256" s="186"/>
      <c r="DD256" s="186"/>
      <c r="DE256" s="186"/>
      <c r="DF256" s="186"/>
      <c r="DG256" s="186"/>
      <c r="DH256" s="186"/>
      <c r="DI256" s="186"/>
      <c r="DJ256" s="186"/>
      <c r="DK256" s="187"/>
      <c r="DL256" s="170" t="str">
        <f>IF(R241&lt;&gt;"",R241,"")</f>
        <v/>
      </c>
      <c r="DM256" s="171"/>
      <c r="DN256" s="335" t="str">
        <f>IF(T241&lt;&gt;"",T241,"")</f>
        <v/>
      </c>
      <c r="DO256" s="171"/>
      <c r="DP256" s="335" t="str">
        <f>IF(V241&lt;&gt;"",V241,"")</f>
        <v/>
      </c>
      <c r="DQ256" s="171"/>
      <c r="DR256" s="335" t="str">
        <f>IF(X241&lt;&gt;"",X241,"")</f>
        <v/>
      </c>
      <c r="DS256" s="171"/>
      <c r="DT256" s="335" t="str">
        <f>IF(Z241&lt;&gt;"",Z241,"")</f>
        <v/>
      </c>
      <c r="DU256" s="337"/>
      <c r="DV256" s="174" t="str">
        <f>IF($DT256=$DT258,IF($DR256=$DR258,IF($DP256&lt;&gt;"",IF($DP256&gt;$DP258,"W","L"),""),IF($DR256&gt;$DR258,"W","L")),IF($DT256&gt;$DT258,"W","L"))</f>
        <v/>
      </c>
      <c r="DW256" s="154" t="str">
        <f>CONCATENATE($A200," ",$D200,","," ",$F198)</f>
        <v>Group: 4, Women's Singles</v>
      </c>
      <c r="DX256" s="155"/>
      <c r="DY256" s="155"/>
      <c r="DZ256" s="155"/>
      <c r="EA256" s="155"/>
      <c r="EB256" s="155"/>
      <c r="EC256" s="155"/>
      <c r="ED256" s="155"/>
      <c r="EE256" s="155"/>
      <c r="EF256" s="155"/>
      <c r="EG256" s="155"/>
      <c r="EH256" s="155"/>
      <c r="EI256" s="156"/>
      <c r="EJ256" s="163">
        <f>AC241</f>
        <v>21</v>
      </c>
      <c r="EK256" s="164"/>
      <c r="EL256" s="183" t="str">
        <f>AE241</f>
        <v>B</v>
      </c>
      <c r="EM256" s="185" t="str">
        <f>IF(VLOOKUP($EL256,$A202:$C214,3,FALSE)=0,"",CONCATENATE(VLOOKUP(VLOOKUP($EL256,$A202:$C214,3,FALSE),Players!$J:$N,4,FALSE)," ",VLOOKUP($EL256,$A202:$C214,3,FALSE)," ",IF(ISERROR(VLOOKUP(VLOOKUP($EL256,$A202:$C214,3,FALSE),Players!$J:$N,5,FALSE)),"()",CONCATENATE("(",VLOOKUP(VLOOKUP($EL256,$A202:$C214,3,FALSE),Players!$J:$N,5,FALSE),")"))))</f>
        <v/>
      </c>
      <c r="EN256" s="186"/>
      <c r="EO256" s="186"/>
      <c r="EP256" s="186"/>
      <c r="EQ256" s="186"/>
      <c r="ER256" s="186"/>
      <c r="ES256" s="186"/>
      <c r="ET256" s="186"/>
      <c r="EU256" s="186"/>
      <c r="EV256" s="186"/>
      <c r="EW256" s="186"/>
      <c r="EX256" s="186"/>
      <c r="EY256" s="186"/>
      <c r="EZ256" s="186"/>
      <c r="FA256" s="187"/>
      <c r="FB256" s="170" t="str">
        <f>IF(AF241&lt;&gt;"",AF241,"")</f>
        <v/>
      </c>
      <c r="FC256" s="171"/>
      <c r="FD256" s="335" t="str">
        <f>IF(AH241&lt;&gt;"",AH241,"")</f>
        <v/>
      </c>
      <c r="FE256" s="171"/>
      <c r="FF256" s="335" t="str">
        <f>IF(AJ241&lt;&gt;"",AJ241,"")</f>
        <v/>
      </c>
      <c r="FG256" s="171"/>
      <c r="FH256" s="335" t="str">
        <f>IF(AL241&lt;&gt;"",AL241,"")</f>
        <v/>
      </c>
      <c r="FI256" s="171"/>
      <c r="FJ256" s="335" t="str">
        <f>IF(AN241&lt;&gt;"",AN241,"")</f>
        <v/>
      </c>
      <c r="FK256" s="337"/>
      <c r="FL256" s="174" t="str">
        <f>IF($FJ256=$FJ258,IF($FH256=$FH258,IF($FF256&lt;&gt;"",IF($FF256&gt;$FF258,"W","L"),""),IF($FH256&gt;$FH258,"W","L")),IF($FJ256&gt;$FJ258,"W","L"))</f>
        <v/>
      </c>
      <c r="FM256" s="3"/>
    </row>
    <row r="257" spans="1:169" ht="11.25" customHeight="1">
      <c r="R257" s="42"/>
      <c r="S257" s="42"/>
      <c r="W257" s="42"/>
      <c r="X257" s="43"/>
      <c r="Y257" s="43"/>
      <c r="Z257" s="43"/>
      <c r="AA257" s="43"/>
      <c r="AB257" s="43"/>
      <c r="AC257" s="43"/>
      <c r="AD257" s="43"/>
      <c r="AE257" s="43"/>
      <c r="AF257" s="43"/>
      <c r="AG257" s="43"/>
      <c r="AH257" s="43"/>
      <c r="AI257" s="43"/>
      <c r="AJ257" s="43"/>
      <c r="AK257" s="43"/>
      <c r="AL257" s="43"/>
      <c r="AM257" s="43"/>
      <c r="AN257" s="3"/>
      <c r="AO257" s="3"/>
      <c r="AP257" s="3"/>
      <c r="AQ257" s="157"/>
      <c r="AR257" s="158"/>
      <c r="AS257" s="158"/>
      <c r="AT257" s="158"/>
      <c r="AU257" s="158"/>
      <c r="AV257" s="158"/>
      <c r="AW257" s="158"/>
      <c r="AX257" s="158"/>
      <c r="AY257" s="158"/>
      <c r="AZ257" s="158"/>
      <c r="BA257" s="158"/>
      <c r="BB257" s="158"/>
      <c r="BC257" s="159"/>
      <c r="BD257" s="165"/>
      <c r="BE257" s="166"/>
      <c r="BF257" s="184"/>
      <c r="BG257" s="188"/>
      <c r="BH257" s="189"/>
      <c r="BI257" s="189"/>
      <c r="BJ257" s="189"/>
      <c r="BK257" s="189"/>
      <c r="BL257" s="189"/>
      <c r="BM257" s="189"/>
      <c r="BN257" s="189"/>
      <c r="BO257" s="189"/>
      <c r="BP257" s="189"/>
      <c r="BQ257" s="189"/>
      <c r="BR257" s="189"/>
      <c r="BS257" s="189"/>
      <c r="BT257" s="189"/>
      <c r="BU257" s="190"/>
      <c r="BV257" s="172"/>
      <c r="BW257" s="173"/>
      <c r="BX257" s="336"/>
      <c r="BY257" s="173"/>
      <c r="BZ257" s="336"/>
      <c r="CA257" s="173"/>
      <c r="CB257" s="336"/>
      <c r="CC257" s="173"/>
      <c r="CD257" s="336"/>
      <c r="CE257" s="338"/>
      <c r="CF257" s="174"/>
      <c r="CG257" s="157"/>
      <c r="CH257" s="158"/>
      <c r="CI257" s="158"/>
      <c r="CJ257" s="158"/>
      <c r="CK257" s="158"/>
      <c r="CL257" s="158"/>
      <c r="CM257" s="158"/>
      <c r="CN257" s="158"/>
      <c r="CO257" s="158"/>
      <c r="CP257" s="158"/>
      <c r="CQ257" s="158"/>
      <c r="CR257" s="158"/>
      <c r="CS257" s="159"/>
      <c r="CT257" s="165"/>
      <c r="CU257" s="166"/>
      <c r="CV257" s="184"/>
      <c r="CW257" s="188"/>
      <c r="CX257" s="189"/>
      <c r="CY257" s="189"/>
      <c r="CZ257" s="189"/>
      <c r="DA257" s="189"/>
      <c r="DB257" s="189"/>
      <c r="DC257" s="189"/>
      <c r="DD257" s="189"/>
      <c r="DE257" s="189"/>
      <c r="DF257" s="189"/>
      <c r="DG257" s="189"/>
      <c r="DH257" s="189"/>
      <c r="DI257" s="189"/>
      <c r="DJ257" s="189"/>
      <c r="DK257" s="190"/>
      <c r="DL257" s="172"/>
      <c r="DM257" s="173"/>
      <c r="DN257" s="336"/>
      <c r="DO257" s="173"/>
      <c r="DP257" s="336"/>
      <c r="DQ257" s="173"/>
      <c r="DR257" s="336"/>
      <c r="DS257" s="173"/>
      <c r="DT257" s="336"/>
      <c r="DU257" s="338"/>
      <c r="DV257" s="174"/>
      <c r="DW257" s="157"/>
      <c r="DX257" s="158"/>
      <c r="DY257" s="158"/>
      <c r="DZ257" s="158"/>
      <c r="EA257" s="158"/>
      <c r="EB257" s="158"/>
      <c r="EC257" s="158"/>
      <c r="ED257" s="158"/>
      <c r="EE257" s="158"/>
      <c r="EF257" s="158"/>
      <c r="EG257" s="158"/>
      <c r="EH257" s="158"/>
      <c r="EI257" s="159"/>
      <c r="EJ257" s="165"/>
      <c r="EK257" s="166"/>
      <c r="EL257" s="184"/>
      <c r="EM257" s="188"/>
      <c r="EN257" s="189"/>
      <c r="EO257" s="189"/>
      <c r="EP257" s="189"/>
      <c r="EQ257" s="189"/>
      <c r="ER257" s="189"/>
      <c r="ES257" s="189"/>
      <c r="ET257" s="189"/>
      <c r="EU257" s="189"/>
      <c r="EV257" s="189"/>
      <c r="EW257" s="189"/>
      <c r="EX257" s="189"/>
      <c r="EY257" s="189"/>
      <c r="EZ257" s="189"/>
      <c r="FA257" s="190"/>
      <c r="FB257" s="172"/>
      <c r="FC257" s="173"/>
      <c r="FD257" s="336"/>
      <c r="FE257" s="173"/>
      <c r="FF257" s="336"/>
      <c r="FG257" s="173"/>
      <c r="FH257" s="336"/>
      <c r="FI257" s="173"/>
      <c r="FJ257" s="336"/>
      <c r="FK257" s="338"/>
      <c r="FL257" s="174"/>
      <c r="FM257" s="3"/>
    </row>
    <row r="258" spans="1:169" ht="11.25" customHeight="1">
      <c r="A258" s="2"/>
      <c r="R258" s="42"/>
      <c r="S258" s="42"/>
      <c r="W258" s="42"/>
      <c r="AA258" s="42"/>
      <c r="AB258" s="42"/>
      <c r="AI258" s="42"/>
      <c r="AJ258" s="42"/>
      <c r="AN258" s="3"/>
      <c r="AO258" s="3"/>
      <c r="AP258" s="3"/>
      <c r="AQ258" s="157"/>
      <c r="AR258" s="158"/>
      <c r="AS258" s="158"/>
      <c r="AT258" s="158"/>
      <c r="AU258" s="158"/>
      <c r="AV258" s="158"/>
      <c r="AW258" s="158"/>
      <c r="AX258" s="158"/>
      <c r="AY258" s="158"/>
      <c r="AZ258" s="158"/>
      <c r="BA258" s="158"/>
      <c r="BB258" s="158"/>
      <c r="BC258" s="159"/>
      <c r="BD258" s="165"/>
      <c r="BE258" s="166"/>
      <c r="BF258" s="175" t="str">
        <f>C243</f>
        <v>E</v>
      </c>
      <c r="BG258" s="177" t="str">
        <f>IF(VLOOKUP($BF258,$A202:$C214,3,FALSE)=0,"",CONCATENATE(VLOOKUP(VLOOKUP($BF258,$A202:$C214,3,FALSE),Players!$J:$N,4,FALSE)," ",VLOOKUP($BF258,$A202:$C214,3,FALSE)," ",IF(ISERROR(VLOOKUP(VLOOKUP($BF258,$A202:$C214,3,FALSE),Players!$J:$N,5,FALSE)),"()",CONCATENATE("(",VLOOKUP(VLOOKUP($BF258,$A202:$C214,3,FALSE),Players!$J:$N,5,FALSE),")"))))</f>
        <v/>
      </c>
      <c r="BH258" s="178"/>
      <c r="BI258" s="178"/>
      <c r="BJ258" s="178"/>
      <c r="BK258" s="178"/>
      <c r="BL258" s="178"/>
      <c r="BM258" s="178"/>
      <c r="BN258" s="178"/>
      <c r="BO258" s="178"/>
      <c r="BP258" s="178"/>
      <c r="BQ258" s="178"/>
      <c r="BR258" s="178"/>
      <c r="BS258" s="178"/>
      <c r="BT258" s="178"/>
      <c r="BU258" s="179"/>
      <c r="BV258" s="150" t="str">
        <f>IF(D243&lt;&gt;"",D243,"")</f>
        <v/>
      </c>
      <c r="BW258" s="151"/>
      <c r="BX258" s="288" t="str">
        <f>IF(F243&lt;&gt;"",F243,"")</f>
        <v/>
      </c>
      <c r="BY258" s="151"/>
      <c r="BZ258" s="288" t="str">
        <f>IF(H243&lt;&gt;"",H243,"")</f>
        <v/>
      </c>
      <c r="CA258" s="151"/>
      <c r="CB258" s="288" t="str">
        <f>IF(J243&lt;&gt;"",J243,"")</f>
        <v/>
      </c>
      <c r="CC258" s="151"/>
      <c r="CD258" s="288" t="str">
        <f>IF(L243&lt;&gt;"",L243,"")</f>
        <v/>
      </c>
      <c r="CE258" s="332"/>
      <c r="CF258" s="174" t="str">
        <f>IF($CF256&lt;&gt;"",IF(CF256="W","L","W"),"")</f>
        <v/>
      </c>
      <c r="CG258" s="157"/>
      <c r="CH258" s="158"/>
      <c r="CI258" s="158"/>
      <c r="CJ258" s="158"/>
      <c r="CK258" s="158"/>
      <c r="CL258" s="158"/>
      <c r="CM258" s="158"/>
      <c r="CN258" s="158"/>
      <c r="CO258" s="158"/>
      <c r="CP258" s="158"/>
      <c r="CQ258" s="158"/>
      <c r="CR258" s="158"/>
      <c r="CS258" s="159"/>
      <c r="CT258" s="165"/>
      <c r="CU258" s="166"/>
      <c r="CV258" s="175" t="str">
        <f>Q243</f>
        <v>D</v>
      </c>
      <c r="CW258" s="177" t="str">
        <f>IF(VLOOKUP($CV258,$A202:$C214,3,FALSE)=0,"",CONCATENATE(VLOOKUP(VLOOKUP($CV258,$A202:$C214,3,FALSE),Players!$J:$N,4,FALSE)," ",VLOOKUP($CV258,$A202:$C214,3,FALSE)," ",IF(ISERROR(VLOOKUP(VLOOKUP($CV258,$A202:$C214,3,FALSE),Players!$J:$N,5,FALSE)),"()",CONCATENATE("(",VLOOKUP(VLOOKUP($CV258,$A202:$C214,3,FALSE),Players!$J:$N,5,FALSE),")"))))</f>
        <v/>
      </c>
      <c r="CX258" s="178"/>
      <c r="CY258" s="178"/>
      <c r="CZ258" s="178"/>
      <c r="DA258" s="178"/>
      <c r="DB258" s="178"/>
      <c r="DC258" s="178"/>
      <c r="DD258" s="178"/>
      <c r="DE258" s="178"/>
      <c r="DF258" s="178"/>
      <c r="DG258" s="178"/>
      <c r="DH258" s="178"/>
      <c r="DI258" s="178"/>
      <c r="DJ258" s="178"/>
      <c r="DK258" s="179"/>
      <c r="DL258" s="150" t="str">
        <f>IF(R243&lt;&gt;"",R243,"")</f>
        <v/>
      </c>
      <c r="DM258" s="151"/>
      <c r="DN258" s="288" t="str">
        <f>IF(T243&lt;&gt;"",T243,"")</f>
        <v/>
      </c>
      <c r="DO258" s="151"/>
      <c r="DP258" s="288" t="str">
        <f>IF(V243&lt;&gt;"",V243,"")</f>
        <v/>
      </c>
      <c r="DQ258" s="151"/>
      <c r="DR258" s="288" t="str">
        <f>IF(X243&lt;&gt;"",X243,"")</f>
        <v/>
      </c>
      <c r="DS258" s="151"/>
      <c r="DT258" s="288" t="str">
        <f>IF(Z243&lt;&gt;"",Z243,"")</f>
        <v/>
      </c>
      <c r="DU258" s="332"/>
      <c r="DV258" s="174" t="str">
        <f>IF($DV256&lt;&gt;"",IF(DV256="W","L","W"),"")</f>
        <v/>
      </c>
      <c r="DW258" s="157"/>
      <c r="DX258" s="158"/>
      <c r="DY258" s="158"/>
      <c r="DZ258" s="158"/>
      <c r="EA258" s="158"/>
      <c r="EB258" s="158"/>
      <c r="EC258" s="158"/>
      <c r="ED258" s="158"/>
      <c r="EE258" s="158"/>
      <c r="EF258" s="158"/>
      <c r="EG258" s="158"/>
      <c r="EH258" s="158"/>
      <c r="EI258" s="159"/>
      <c r="EJ258" s="165"/>
      <c r="EK258" s="166"/>
      <c r="EL258" s="175" t="str">
        <f>AE243</f>
        <v>C</v>
      </c>
      <c r="EM258" s="177" t="str">
        <f>IF(VLOOKUP($EL258,$A202:$C214,3,FALSE)=0,"",CONCATENATE(VLOOKUP(VLOOKUP($EL258,$A202:$C214,3,FALSE),Players!$J:$N,4,FALSE)," ",VLOOKUP($EL258,$A202:$C214,3,FALSE)," ",IF(ISERROR(VLOOKUP(VLOOKUP($EL258,$A202:$C214,3,FALSE),Players!$J:$N,5,FALSE)),"()",CONCATENATE("(",VLOOKUP(VLOOKUP($EL258,$A202:$C214,3,FALSE),Players!$J:$N,5,FALSE),")"))))</f>
        <v/>
      </c>
      <c r="EN258" s="178"/>
      <c r="EO258" s="178"/>
      <c r="EP258" s="178"/>
      <c r="EQ258" s="178"/>
      <c r="ER258" s="178"/>
      <c r="ES258" s="178"/>
      <c r="ET258" s="178"/>
      <c r="EU258" s="178"/>
      <c r="EV258" s="178"/>
      <c r="EW258" s="178"/>
      <c r="EX258" s="178"/>
      <c r="EY258" s="178"/>
      <c r="EZ258" s="178"/>
      <c r="FA258" s="179"/>
      <c r="FB258" s="150" t="str">
        <f>IF(AF243&lt;&gt;"",AF243,"")</f>
        <v/>
      </c>
      <c r="FC258" s="151"/>
      <c r="FD258" s="288" t="str">
        <f>IF(AH243&lt;&gt;"",AH243,"")</f>
        <v/>
      </c>
      <c r="FE258" s="151"/>
      <c r="FF258" s="288" t="str">
        <f>IF(AJ243&lt;&gt;"",AJ243,"")</f>
        <v/>
      </c>
      <c r="FG258" s="151"/>
      <c r="FH258" s="288" t="str">
        <f>IF(AL243&lt;&gt;"",AL243,"")</f>
        <v/>
      </c>
      <c r="FI258" s="151"/>
      <c r="FJ258" s="288" t="str">
        <f>IF(AN243&lt;&gt;"",AN243,"")</f>
        <v/>
      </c>
      <c r="FK258" s="332"/>
      <c r="FL258" s="174" t="str">
        <f>IF($FL256&lt;&gt;"",IF(FL256="W","L","W"),"")</f>
        <v/>
      </c>
      <c r="FM258" s="3"/>
    </row>
    <row r="259" spans="1:169" ht="11.25" customHeight="1" thickBot="1">
      <c r="A259" s="2"/>
      <c r="R259" s="42"/>
      <c r="S259" s="42"/>
      <c r="W259" s="42"/>
      <c r="X259" s="43"/>
      <c r="Y259" s="43"/>
      <c r="Z259" s="43"/>
      <c r="AA259" s="43"/>
      <c r="AB259" s="43"/>
      <c r="AC259" s="43"/>
      <c r="AD259" s="43"/>
      <c r="AE259" s="43"/>
      <c r="AF259" s="43"/>
      <c r="AG259" s="43"/>
      <c r="AH259" s="43"/>
      <c r="AI259" s="43"/>
      <c r="AJ259" s="43"/>
      <c r="AK259" s="43"/>
      <c r="AL259" s="43"/>
      <c r="AM259" s="43"/>
      <c r="AN259" s="3"/>
      <c r="AO259" s="3"/>
      <c r="AP259" s="3"/>
      <c r="AQ259" s="160"/>
      <c r="AR259" s="161"/>
      <c r="AS259" s="161"/>
      <c r="AT259" s="161"/>
      <c r="AU259" s="161"/>
      <c r="AV259" s="161"/>
      <c r="AW259" s="161"/>
      <c r="AX259" s="161"/>
      <c r="AY259" s="161"/>
      <c r="AZ259" s="161"/>
      <c r="BA259" s="161"/>
      <c r="BB259" s="161"/>
      <c r="BC259" s="162"/>
      <c r="BD259" s="167"/>
      <c r="BE259" s="168"/>
      <c r="BF259" s="176"/>
      <c r="BG259" s="180"/>
      <c r="BH259" s="181"/>
      <c r="BI259" s="181"/>
      <c r="BJ259" s="181"/>
      <c r="BK259" s="181"/>
      <c r="BL259" s="181"/>
      <c r="BM259" s="181"/>
      <c r="BN259" s="181"/>
      <c r="BO259" s="181"/>
      <c r="BP259" s="181"/>
      <c r="BQ259" s="181"/>
      <c r="BR259" s="181"/>
      <c r="BS259" s="181"/>
      <c r="BT259" s="181"/>
      <c r="BU259" s="182"/>
      <c r="BV259" s="152"/>
      <c r="BW259" s="153"/>
      <c r="BX259" s="333"/>
      <c r="BY259" s="153"/>
      <c r="BZ259" s="333"/>
      <c r="CA259" s="153"/>
      <c r="CB259" s="333"/>
      <c r="CC259" s="153"/>
      <c r="CD259" s="333"/>
      <c r="CE259" s="334"/>
      <c r="CF259" s="174"/>
      <c r="CG259" s="160"/>
      <c r="CH259" s="161"/>
      <c r="CI259" s="161"/>
      <c r="CJ259" s="161"/>
      <c r="CK259" s="161"/>
      <c r="CL259" s="161"/>
      <c r="CM259" s="161"/>
      <c r="CN259" s="161"/>
      <c r="CO259" s="161"/>
      <c r="CP259" s="161"/>
      <c r="CQ259" s="161"/>
      <c r="CR259" s="161"/>
      <c r="CS259" s="162"/>
      <c r="CT259" s="167"/>
      <c r="CU259" s="168"/>
      <c r="CV259" s="176"/>
      <c r="CW259" s="180"/>
      <c r="CX259" s="181"/>
      <c r="CY259" s="181"/>
      <c r="CZ259" s="181"/>
      <c r="DA259" s="181"/>
      <c r="DB259" s="181"/>
      <c r="DC259" s="181"/>
      <c r="DD259" s="181"/>
      <c r="DE259" s="181"/>
      <c r="DF259" s="181"/>
      <c r="DG259" s="181"/>
      <c r="DH259" s="181"/>
      <c r="DI259" s="181"/>
      <c r="DJ259" s="181"/>
      <c r="DK259" s="182"/>
      <c r="DL259" s="152"/>
      <c r="DM259" s="153"/>
      <c r="DN259" s="333"/>
      <c r="DO259" s="153"/>
      <c r="DP259" s="333"/>
      <c r="DQ259" s="153"/>
      <c r="DR259" s="333"/>
      <c r="DS259" s="153"/>
      <c r="DT259" s="333"/>
      <c r="DU259" s="334"/>
      <c r="DV259" s="174"/>
      <c r="DW259" s="160"/>
      <c r="DX259" s="161"/>
      <c r="DY259" s="161"/>
      <c r="DZ259" s="161"/>
      <c r="EA259" s="161"/>
      <c r="EB259" s="161"/>
      <c r="EC259" s="161"/>
      <c r="ED259" s="161"/>
      <c r="EE259" s="161"/>
      <c r="EF259" s="161"/>
      <c r="EG259" s="161"/>
      <c r="EH259" s="161"/>
      <c r="EI259" s="162"/>
      <c r="EJ259" s="167"/>
      <c r="EK259" s="168"/>
      <c r="EL259" s="176"/>
      <c r="EM259" s="180"/>
      <c r="EN259" s="181"/>
      <c r="EO259" s="181"/>
      <c r="EP259" s="181"/>
      <c r="EQ259" s="181"/>
      <c r="ER259" s="181"/>
      <c r="ES259" s="181"/>
      <c r="ET259" s="181"/>
      <c r="EU259" s="181"/>
      <c r="EV259" s="181"/>
      <c r="EW259" s="181"/>
      <c r="EX259" s="181"/>
      <c r="EY259" s="181"/>
      <c r="EZ259" s="181"/>
      <c r="FA259" s="182"/>
      <c r="FB259" s="152"/>
      <c r="FC259" s="153"/>
      <c r="FD259" s="333"/>
      <c r="FE259" s="153"/>
      <c r="FF259" s="333"/>
      <c r="FG259" s="153"/>
      <c r="FH259" s="333"/>
      <c r="FI259" s="153"/>
      <c r="FJ259" s="333"/>
      <c r="FK259" s="334"/>
      <c r="FL259" s="174"/>
      <c r="FM259" s="3"/>
    </row>
    <row r="260" spans="1:169" ht="11.25" customHeight="1" thickBot="1">
      <c r="A260" s="2"/>
      <c r="R260" s="42"/>
      <c r="S260" s="42"/>
      <c r="W260" s="42"/>
      <c r="AA260" s="42"/>
      <c r="AB260" s="42"/>
      <c r="AI260" s="42"/>
      <c r="AJ260" s="42"/>
      <c r="AN260" s="3"/>
      <c r="AO260" s="3"/>
      <c r="AP260" s="3"/>
      <c r="AQ260" s="129"/>
      <c r="AR260" s="129"/>
      <c r="AS260" s="129"/>
      <c r="AT260" s="129"/>
      <c r="AU260" s="129"/>
      <c r="AV260" s="129"/>
      <c r="AW260" s="129"/>
      <c r="AX260" s="129"/>
      <c r="AY260" s="129"/>
      <c r="AZ260" s="129"/>
      <c r="BA260" s="129"/>
      <c r="BB260" s="129"/>
      <c r="BC260" s="129"/>
      <c r="BD260" s="3"/>
      <c r="BE260" s="3"/>
      <c r="BF260" s="3"/>
      <c r="BG260" s="3"/>
      <c r="BH260" s="3"/>
      <c r="BI260" s="3"/>
      <c r="BJ260" s="3"/>
      <c r="BK260" s="3"/>
      <c r="BL260" s="3"/>
      <c r="BM260" s="3"/>
      <c r="BN260" s="3"/>
      <c r="BO260" s="3"/>
      <c r="BP260" s="3"/>
      <c r="BQ260" s="3"/>
      <c r="BR260" s="3"/>
      <c r="BS260" s="3"/>
      <c r="BT260" s="3"/>
      <c r="BU260" s="3"/>
      <c r="BV260" s="169" t="str">
        <f>IF(CF256&lt;&gt;"",IF(AND(AND(BV256&gt;-1,BV258&gt;-1),OR(BV256&gt;10,BV258&gt;10),ABS(BV256-BV258)&gt;1,IF(OR(BV256&gt;11,BV258&gt;11),ABS(BV256-BV258)=2,TRUE),BV256=INT(BV256),BV258=INT(BV258)),"","Error"),"")</f>
        <v/>
      </c>
      <c r="BW260" s="169"/>
      <c r="BX260" s="169" t="str">
        <f>IF(CF256&lt;&gt;"",IF(AND(AND(BX256&gt;-1,BX258&gt;-1),OR(BX256&gt;10,BX258&gt;10),ABS(BX256-BX258)&gt;1,IF(OR(BX256&gt;11,BX258&gt;11),ABS(BX256-BX258)=2,TRUE),BX256=INT(BX256),BX258=INT(BX258)),"","Error"),"")</f>
        <v/>
      </c>
      <c r="BY260" s="169"/>
      <c r="BZ260" s="169" t="str">
        <f>IF(CF256&lt;&gt;"",IF(AND(AND(BZ256&gt;-1,BZ258&gt;-1),OR(BZ256&gt;10,BZ258&gt;10),ABS(BZ256-BZ258)&gt;1,IF(OR(BZ256&gt;11,BZ258&gt;11),ABS(BZ256-BZ258)=2,TRUE),BZ256=INT(BZ256),BZ258=INT(BZ258)),"","Error"),"")</f>
        <v/>
      </c>
      <c r="CA260" s="169"/>
      <c r="CB260" s="169" t="str">
        <f>IF(AND(CF256&lt;&gt;"",CB256&lt;&gt;""),IF(AND(AND(CB256&gt;-1,CB258&gt;-1),OR(CB256&gt;10,CB258&gt;10),ABS(CB256-CB258)&gt;1,IF(OR(CB256&gt;11,CB258&gt;11),ABS(CB256-CB258)=2,TRUE),CB256=INT(CB256),CB258=INT(CB258)),"","Error"),"")</f>
        <v/>
      </c>
      <c r="CC260" s="169"/>
      <c r="CD260" s="169" t="str">
        <f>IF(AND(CF256&lt;&gt;"",CD256&lt;&gt;""),IF(AND(AND(CD256&gt;-1,CD258&gt;-1),OR(CD256&gt;10,CD258&gt;10),ABS(CD256-CD258)&gt;1,IF(OR(CD256&gt;11,CD258&gt;11),ABS(CD256-CD258)=2,TRUE),CD256=INT(CD256),CD258=INT(CD258)),"","Error"),"")</f>
        <v/>
      </c>
      <c r="CE260" s="169"/>
      <c r="CF260" s="3"/>
      <c r="CG260" s="129"/>
      <c r="CH260" s="129"/>
      <c r="CI260" s="129"/>
      <c r="CJ260" s="129"/>
      <c r="CK260" s="129"/>
      <c r="CL260" s="129"/>
      <c r="CM260" s="129"/>
      <c r="CN260" s="129"/>
      <c r="CO260" s="129"/>
      <c r="CP260" s="129"/>
      <c r="CQ260" s="129"/>
      <c r="CR260" s="129"/>
      <c r="CS260" s="129"/>
      <c r="CT260" s="3"/>
      <c r="CU260" s="3"/>
      <c r="CV260" s="3"/>
      <c r="CW260" s="3"/>
      <c r="CX260" s="3"/>
      <c r="CY260" s="3"/>
      <c r="CZ260" s="3"/>
      <c r="DA260" s="3"/>
      <c r="DB260" s="3"/>
      <c r="DC260" s="3"/>
      <c r="DD260" s="3"/>
      <c r="DE260" s="3"/>
      <c r="DF260" s="3"/>
      <c r="DG260" s="3"/>
      <c r="DH260" s="3"/>
      <c r="DI260" s="3"/>
      <c r="DJ260" s="3"/>
      <c r="DK260" s="3"/>
      <c r="DL260" s="169" t="str">
        <f>IF(DV256&lt;&gt;"",IF(AND(AND(DL256&gt;-1,DL258&gt;-1),OR(DL256&gt;10,DL258&gt;10),ABS(DL256-DL258)&gt;1,IF(OR(DL256&gt;11,DL258&gt;11),ABS(DL256-DL258)=2,TRUE),DL256=INT(DL256),DL258=INT(DL258)),"","Error"),"")</f>
        <v/>
      </c>
      <c r="DM260" s="169"/>
      <c r="DN260" s="169" t="str">
        <f>IF(DV256&lt;&gt;"",IF(AND(AND(DN256&gt;-1,DN258&gt;-1),OR(DN256&gt;10,DN258&gt;10),ABS(DN256-DN258)&gt;1,IF(OR(DN256&gt;11,DN258&gt;11),ABS(DN256-DN258)=2,TRUE),DN256=INT(DN256),DN258=INT(DN258)),"","Error"),"")</f>
        <v/>
      </c>
      <c r="DO260" s="169"/>
      <c r="DP260" s="169" t="str">
        <f>IF(DV256&lt;&gt;"",IF(AND(AND(DP256&gt;-1,DP258&gt;-1),OR(DP256&gt;10,DP258&gt;10),ABS(DP256-DP258)&gt;1,IF(OR(DP256&gt;11,DP258&gt;11),ABS(DP256-DP258)=2,TRUE),DP256=INT(DP256),DP258=INT(DP258)),"","Error"),"")</f>
        <v/>
      </c>
      <c r="DQ260" s="169"/>
      <c r="DR260" s="169" t="str">
        <f>IF(AND(DV256&lt;&gt;"",DR256&lt;&gt;""),IF(AND(AND(DR256&gt;-1,DR258&gt;-1),OR(DR256&gt;10,DR258&gt;10),ABS(DR256-DR258)&gt;1,IF(OR(DR256&gt;11,DR258&gt;11),ABS(DR256-DR258)=2,TRUE),DR256=INT(DR256),DR258=INT(DR258)),"","Error"),"")</f>
        <v/>
      </c>
      <c r="DS260" s="169"/>
      <c r="DT260" s="169" t="str">
        <f>IF(AND(DV256&lt;&gt;"",DT256&lt;&gt;""),IF(AND(AND(DT256&gt;-1,DT258&gt;-1),OR(DT256&gt;10,DT258&gt;10),ABS(DT256-DT258)&gt;1,IF(OR(DT256&gt;11,DT258&gt;11),ABS(DT256-DT258)=2,TRUE),DT256=INT(DT256),DT258=INT(DT258)),"","Error"),"")</f>
        <v/>
      </c>
      <c r="DU260" s="169"/>
      <c r="DV260" s="3"/>
      <c r="DW260" s="129"/>
      <c r="DX260" s="129"/>
      <c r="DY260" s="129"/>
      <c r="DZ260" s="129"/>
      <c r="EA260" s="129"/>
      <c r="EB260" s="129"/>
      <c r="EC260" s="129"/>
      <c r="ED260" s="129"/>
      <c r="EE260" s="129"/>
      <c r="EF260" s="129"/>
      <c r="EG260" s="129"/>
      <c r="EH260" s="129"/>
      <c r="EI260" s="129"/>
      <c r="EJ260" s="3"/>
      <c r="EK260" s="3"/>
      <c r="EL260" s="3"/>
      <c r="EM260" s="3"/>
      <c r="EN260" s="3"/>
      <c r="EO260" s="3"/>
      <c r="EP260" s="3"/>
      <c r="EQ260" s="3"/>
      <c r="ER260" s="3"/>
      <c r="ES260" s="3"/>
      <c r="ET260" s="3"/>
      <c r="EU260" s="3"/>
      <c r="EV260" s="3"/>
      <c r="EW260" s="3"/>
      <c r="EX260" s="3"/>
      <c r="EY260" s="3"/>
      <c r="EZ260" s="3"/>
      <c r="FA260" s="3"/>
      <c r="FB260" s="169" t="str">
        <f>IF(FL256&lt;&gt;"",IF(AND(AND(FB256&gt;-1,FB258&gt;-1),OR(FB256&gt;10,FB258&gt;10),ABS(FB256-FB258)&gt;1,IF(OR(FB256&gt;11,FB258&gt;11),ABS(FB256-FB258)=2,TRUE),FB256=INT(FB256),FB258=INT(FB258)),"","Error"),"")</f>
        <v/>
      </c>
      <c r="FC260" s="169"/>
      <c r="FD260" s="169" t="str">
        <f>IF(FL256&lt;&gt;"",IF(AND(AND(FD256&gt;-1,FD258&gt;-1),OR(FD256&gt;10,FD258&gt;10),ABS(FD256-FD258)&gt;1,IF(OR(FD256&gt;11,FD258&gt;11),ABS(FD256-FD258)=2,TRUE),FD256=INT(FD256),FD258=INT(FD258)),"","Error"),"")</f>
        <v/>
      </c>
      <c r="FE260" s="169"/>
      <c r="FF260" s="169" t="str">
        <f>IF(FL256&lt;&gt;"",IF(AND(AND(FF256&gt;-1,FF258&gt;-1),OR(FF256&gt;10,FF258&gt;10),ABS(FF256-FF258)&gt;1,IF(OR(FF256&gt;11,FF258&gt;11),ABS(FF256-FF258)=2,TRUE),FF256=INT(FF256),FF258=INT(FF258)),"","Error"),"")</f>
        <v/>
      </c>
      <c r="FG260" s="169"/>
      <c r="FH260" s="169" t="str">
        <f>IF(AND(FL256&lt;&gt;"",FH256&lt;&gt;""),IF(AND(AND(FH256&gt;-1,FH258&gt;-1),OR(FH256&gt;10,FH258&gt;10),ABS(FH256-FH258)&gt;1,IF(OR(FH256&gt;11,FH258&gt;11),ABS(FH256-FH258)=2,TRUE),FH256=INT(FH256),FH258=INT(FH258)),"","Error"),"")</f>
        <v/>
      </c>
      <c r="FI260" s="169"/>
      <c r="FJ260" s="169" t="str">
        <f>IF(AND(FL256&lt;&gt;"",FJ256&lt;&gt;""),IF(AND(AND(FJ256&gt;-1,FJ258&gt;-1),OR(FJ256&gt;10,FJ258&gt;10),ABS(FJ256-FJ258)&gt;1,IF(OR(FJ256&gt;11,FJ258&gt;11),ABS(FJ256-FJ258)=2,TRUE),FJ256=INT(FJ256),FJ258=INT(FJ258)),"","Error"),"")</f>
        <v/>
      </c>
      <c r="FK260" s="169"/>
      <c r="FL260" s="3"/>
      <c r="FM260" s="3"/>
    </row>
    <row r="261" spans="1:169" ht="11.25" customHeight="1">
      <c r="A261" s="259" t="s">
        <v>9</v>
      </c>
      <c r="B261" s="260"/>
      <c r="C261" s="260"/>
      <c r="D261" s="260"/>
      <c r="E261" s="260"/>
      <c r="F261" s="300" t="str">
        <f>Players!$C$1</f>
        <v>Enter Division Name</v>
      </c>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c r="AE261" s="301"/>
      <c r="AF261" s="301"/>
      <c r="AG261" s="301"/>
      <c r="AH261" s="302" t="s">
        <v>10</v>
      </c>
      <c r="AI261" s="303"/>
      <c r="AJ261" s="303"/>
      <c r="AK261" s="306" t="str">
        <f>Players!$G$1</f>
        <v>Enter Date</v>
      </c>
      <c r="AL261" s="307"/>
      <c r="AM261" s="307"/>
      <c r="AN261" s="307"/>
      <c r="AO261" s="308"/>
      <c r="AQ261" s="154" t="str">
        <f>CONCATENATE($A265," ",$D265,","," ",$F263)</f>
        <v>Group: 5, Women's Singles</v>
      </c>
      <c r="AR261" s="155"/>
      <c r="AS261" s="155"/>
      <c r="AT261" s="155"/>
      <c r="AU261" s="155"/>
      <c r="AV261" s="155"/>
      <c r="AW261" s="155"/>
      <c r="AX261" s="155"/>
      <c r="AY261" s="155"/>
      <c r="AZ261" s="155"/>
      <c r="BA261" s="155"/>
      <c r="BB261" s="155"/>
      <c r="BC261" s="156"/>
      <c r="BD261" s="163">
        <f>A282</f>
        <v>1</v>
      </c>
      <c r="BE261" s="164"/>
      <c r="BF261" s="183" t="str">
        <f>C282</f>
        <v>B</v>
      </c>
      <c r="BG261" s="185" t="str">
        <f>IF(VLOOKUP($BF261,$A267:$C279,3,FALSE)=0,"",CONCATENATE(VLOOKUP(VLOOKUP($BF261,$A267:$C279,3,FALSE),Players!$J:$N,4,FALSE)," ",VLOOKUP($BF261,$A267:$C279,3,FALSE)," ",IF(ISERROR(VLOOKUP(VLOOKUP($BF261,$A267:$C279,3,FALSE),Players!$J:$N,5,FALSE)),"()",CONCATENATE("(",VLOOKUP(VLOOKUP($BF261,$A267:$C279,3,FALSE),Players!$J:$N,5,FALSE),")"))))</f>
        <v/>
      </c>
      <c r="BH261" s="186"/>
      <c r="BI261" s="186"/>
      <c r="BJ261" s="186"/>
      <c r="BK261" s="186"/>
      <c r="BL261" s="186"/>
      <c r="BM261" s="186"/>
      <c r="BN261" s="186"/>
      <c r="BO261" s="186"/>
      <c r="BP261" s="186"/>
      <c r="BQ261" s="186"/>
      <c r="BR261" s="186"/>
      <c r="BS261" s="186"/>
      <c r="BT261" s="186"/>
      <c r="BU261" s="187"/>
      <c r="BV261" s="170" t="str">
        <f>IF(D282&lt;&gt;"",D282,"")</f>
        <v/>
      </c>
      <c r="BW261" s="171"/>
      <c r="BX261" s="335" t="str">
        <f>IF(F282&lt;&gt;"",F282,"")</f>
        <v/>
      </c>
      <c r="BY261" s="171"/>
      <c r="BZ261" s="335" t="str">
        <f>IF(H282&lt;&gt;"",H282,"")</f>
        <v/>
      </c>
      <c r="CA261" s="171"/>
      <c r="CB261" s="335" t="str">
        <f>IF(J282&lt;&gt;"",J282,"")</f>
        <v/>
      </c>
      <c r="CC261" s="171"/>
      <c r="CD261" s="335" t="str">
        <f>IF(L282&lt;&gt;"",L282,"")</f>
        <v/>
      </c>
      <c r="CE261" s="337"/>
      <c r="CF261" s="174" t="str">
        <f>IF($CD261=$CD263,IF($CB261=$CB263,IF($BZ261&lt;&gt;"",IF($BZ261&gt;$BZ263,"W","L"),""),IF($CB261&gt;$CB263,"W","L")),IF($CD261&gt;$CD263,"W","L"))</f>
        <v/>
      </c>
      <c r="CG261" s="154" t="str">
        <f>CONCATENATE($A265," ",$D265,","," ",$F263)</f>
        <v>Group: 5, Women's Singles</v>
      </c>
      <c r="CH261" s="155"/>
      <c r="CI261" s="155"/>
      <c r="CJ261" s="155"/>
      <c r="CK261" s="155"/>
      <c r="CL261" s="155"/>
      <c r="CM261" s="155"/>
      <c r="CN261" s="155"/>
      <c r="CO261" s="155"/>
      <c r="CP261" s="155"/>
      <c r="CQ261" s="155"/>
      <c r="CR261" s="155"/>
      <c r="CS261" s="156"/>
      <c r="CT261" s="163">
        <f>O282</f>
        <v>8</v>
      </c>
      <c r="CU261" s="164"/>
      <c r="CV261" s="183" t="str">
        <f>Q282</f>
        <v>D</v>
      </c>
      <c r="CW261" s="185" t="str">
        <f>IF(VLOOKUP($CV261,$A267:$C279,3,FALSE)=0,"",CONCATENATE(VLOOKUP(VLOOKUP($CV261,$A267:$C279,3,FALSE),Players!$J:$N,4,FALSE)," ",VLOOKUP($CV261,$A267:$C279,3,FALSE)," ",IF(ISERROR(VLOOKUP(VLOOKUP($CV261,$A267:$C279,3,FALSE),Players!$J:$N,5,FALSE)),"()",CONCATENATE("(",VLOOKUP(VLOOKUP($CV261,$A267:$C279,3,FALSE),Players!$J:$N,5,FALSE),")"))))</f>
        <v/>
      </c>
      <c r="CX261" s="186"/>
      <c r="CY261" s="186"/>
      <c r="CZ261" s="186"/>
      <c r="DA261" s="186"/>
      <c r="DB261" s="186"/>
      <c r="DC261" s="186"/>
      <c r="DD261" s="186"/>
      <c r="DE261" s="186"/>
      <c r="DF261" s="186"/>
      <c r="DG261" s="186"/>
      <c r="DH261" s="186"/>
      <c r="DI261" s="186"/>
      <c r="DJ261" s="186"/>
      <c r="DK261" s="187"/>
      <c r="DL261" s="170" t="str">
        <f>IF(R282&lt;&gt;"",R282,"")</f>
        <v/>
      </c>
      <c r="DM261" s="171"/>
      <c r="DN261" s="335" t="str">
        <f>IF(T282&lt;&gt;"",T282,"")</f>
        <v/>
      </c>
      <c r="DO261" s="171"/>
      <c r="DP261" s="335" t="str">
        <f>IF(V282&lt;&gt;"",V282,"")</f>
        <v/>
      </c>
      <c r="DQ261" s="171"/>
      <c r="DR261" s="335" t="str">
        <f>IF(X282&lt;&gt;"",X282,"")</f>
        <v/>
      </c>
      <c r="DS261" s="171"/>
      <c r="DT261" s="335" t="str">
        <f>IF(Z282&lt;&gt;"",Z282,"")</f>
        <v/>
      </c>
      <c r="DU261" s="337"/>
      <c r="DV261" s="174" t="str">
        <f>IF($DT261=$DT263,IF($DR261=$DR263,IF($DP261&lt;&gt;"",IF($DP261&gt;$DP263,"W","L"),""),IF($DR261&gt;$DR263,"W","L")),IF($DT261&gt;$DT263,"W","L"))</f>
        <v/>
      </c>
      <c r="DW261" s="154" t="str">
        <f>CONCATENATE($A265," ",$D265,","," ",$F263)</f>
        <v>Group: 5, Women's Singles</v>
      </c>
      <c r="DX261" s="155"/>
      <c r="DY261" s="155"/>
      <c r="DZ261" s="155"/>
      <c r="EA261" s="155"/>
      <c r="EB261" s="155"/>
      <c r="EC261" s="155"/>
      <c r="ED261" s="155"/>
      <c r="EE261" s="155"/>
      <c r="EF261" s="155"/>
      <c r="EG261" s="155"/>
      <c r="EH261" s="155"/>
      <c r="EI261" s="156"/>
      <c r="EJ261" s="163">
        <f>AC282</f>
        <v>15</v>
      </c>
      <c r="EK261" s="164"/>
      <c r="EL261" s="183" t="str">
        <f>AE282</f>
        <v>F</v>
      </c>
      <c r="EM261" s="185" t="str">
        <f>IF(VLOOKUP($EL261,$A267:$C279,3,FALSE)=0,"",CONCATENATE(VLOOKUP(VLOOKUP($EL261,$A267:$C279,3,FALSE),Players!$J:$N,4,FALSE)," ",VLOOKUP($EL261,$A267:$C279,3,FALSE)," ",IF(ISERROR(VLOOKUP(VLOOKUP($EL261,$A267:$C279,3,FALSE),Players!$J:$N,5,FALSE)),"()",CONCATENATE("(",VLOOKUP(VLOOKUP($EL261,$A267:$C279,3,FALSE),Players!$J:$N,5,FALSE),")"))))</f>
        <v/>
      </c>
      <c r="EN261" s="186"/>
      <c r="EO261" s="186"/>
      <c r="EP261" s="186"/>
      <c r="EQ261" s="186"/>
      <c r="ER261" s="186"/>
      <c r="ES261" s="186"/>
      <c r="ET261" s="186"/>
      <c r="EU261" s="186"/>
      <c r="EV261" s="186"/>
      <c r="EW261" s="186"/>
      <c r="EX261" s="186"/>
      <c r="EY261" s="186"/>
      <c r="EZ261" s="186"/>
      <c r="FA261" s="187"/>
      <c r="FB261" s="170" t="str">
        <f>IF(AF282&lt;&gt;"",AF282,"")</f>
        <v/>
      </c>
      <c r="FC261" s="171"/>
      <c r="FD261" s="335" t="str">
        <f>IF(AH282&lt;&gt;"",AH282,"")</f>
        <v/>
      </c>
      <c r="FE261" s="171"/>
      <c r="FF261" s="335" t="str">
        <f>IF(AJ282&lt;&gt;"",AJ282,"")</f>
        <v/>
      </c>
      <c r="FG261" s="171"/>
      <c r="FH261" s="335" t="str">
        <f>IF(AL282&lt;&gt;"",AL282,"")</f>
        <v/>
      </c>
      <c r="FI261" s="171"/>
      <c r="FJ261" s="335" t="str">
        <f>IF(AN282&lt;&gt;"",AN282,"")</f>
        <v/>
      </c>
      <c r="FK261" s="337"/>
      <c r="FL261" s="174" t="str">
        <f>IF($FJ261=$FJ263,IF($FH261=$FH263,IF($FF261&lt;&gt;"",IF($FF261&gt;$FF263,"W","L"),""),IF($FH261&gt;$FH263,"W","L")),IF($FJ261&gt;$FJ263,"W","L"))</f>
        <v/>
      </c>
    </row>
    <row r="262" spans="1:169" ht="11.25" customHeight="1">
      <c r="A262" s="261"/>
      <c r="B262" s="262"/>
      <c r="C262" s="262"/>
      <c r="D262" s="262"/>
      <c r="E262" s="26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304"/>
      <c r="AI262" s="305"/>
      <c r="AJ262" s="305"/>
      <c r="AK262" s="309"/>
      <c r="AL262" s="309"/>
      <c r="AM262" s="309"/>
      <c r="AN262" s="309"/>
      <c r="AO262" s="310"/>
      <c r="AQ262" s="157"/>
      <c r="AR262" s="158"/>
      <c r="AS262" s="158"/>
      <c r="AT262" s="158"/>
      <c r="AU262" s="158"/>
      <c r="AV262" s="158"/>
      <c r="AW262" s="158"/>
      <c r="AX262" s="158"/>
      <c r="AY262" s="158"/>
      <c r="AZ262" s="158"/>
      <c r="BA262" s="158"/>
      <c r="BB262" s="158"/>
      <c r="BC262" s="159"/>
      <c r="BD262" s="165"/>
      <c r="BE262" s="166"/>
      <c r="BF262" s="184"/>
      <c r="BG262" s="188"/>
      <c r="BH262" s="189"/>
      <c r="BI262" s="189"/>
      <c r="BJ262" s="189"/>
      <c r="BK262" s="189"/>
      <c r="BL262" s="189"/>
      <c r="BM262" s="189"/>
      <c r="BN262" s="189"/>
      <c r="BO262" s="189"/>
      <c r="BP262" s="189"/>
      <c r="BQ262" s="189"/>
      <c r="BR262" s="189"/>
      <c r="BS262" s="189"/>
      <c r="BT262" s="189"/>
      <c r="BU262" s="190"/>
      <c r="BV262" s="172"/>
      <c r="BW262" s="173"/>
      <c r="BX262" s="336"/>
      <c r="BY262" s="173"/>
      <c r="BZ262" s="336"/>
      <c r="CA262" s="173"/>
      <c r="CB262" s="336"/>
      <c r="CC262" s="173"/>
      <c r="CD262" s="336"/>
      <c r="CE262" s="338"/>
      <c r="CF262" s="174"/>
      <c r="CG262" s="157"/>
      <c r="CH262" s="158"/>
      <c r="CI262" s="158"/>
      <c r="CJ262" s="158"/>
      <c r="CK262" s="158"/>
      <c r="CL262" s="158"/>
      <c r="CM262" s="158"/>
      <c r="CN262" s="158"/>
      <c r="CO262" s="158"/>
      <c r="CP262" s="158"/>
      <c r="CQ262" s="158"/>
      <c r="CR262" s="158"/>
      <c r="CS262" s="159"/>
      <c r="CT262" s="165"/>
      <c r="CU262" s="166"/>
      <c r="CV262" s="184"/>
      <c r="CW262" s="188"/>
      <c r="CX262" s="189"/>
      <c r="CY262" s="189"/>
      <c r="CZ262" s="189"/>
      <c r="DA262" s="189"/>
      <c r="DB262" s="189"/>
      <c r="DC262" s="189"/>
      <c r="DD262" s="189"/>
      <c r="DE262" s="189"/>
      <c r="DF262" s="189"/>
      <c r="DG262" s="189"/>
      <c r="DH262" s="189"/>
      <c r="DI262" s="189"/>
      <c r="DJ262" s="189"/>
      <c r="DK262" s="190"/>
      <c r="DL262" s="172"/>
      <c r="DM262" s="173"/>
      <c r="DN262" s="336"/>
      <c r="DO262" s="173"/>
      <c r="DP262" s="336"/>
      <c r="DQ262" s="173"/>
      <c r="DR262" s="336"/>
      <c r="DS262" s="173"/>
      <c r="DT262" s="336"/>
      <c r="DU262" s="338"/>
      <c r="DV262" s="174"/>
      <c r="DW262" s="157"/>
      <c r="DX262" s="158"/>
      <c r="DY262" s="158"/>
      <c r="DZ262" s="158"/>
      <c r="EA262" s="158"/>
      <c r="EB262" s="158"/>
      <c r="EC262" s="158"/>
      <c r="ED262" s="158"/>
      <c r="EE262" s="158"/>
      <c r="EF262" s="158"/>
      <c r="EG262" s="158"/>
      <c r="EH262" s="158"/>
      <c r="EI262" s="159"/>
      <c r="EJ262" s="165"/>
      <c r="EK262" s="166"/>
      <c r="EL262" s="184"/>
      <c r="EM262" s="188"/>
      <c r="EN262" s="189"/>
      <c r="EO262" s="189"/>
      <c r="EP262" s="189"/>
      <c r="EQ262" s="189"/>
      <c r="ER262" s="189"/>
      <c r="ES262" s="189"/>
      <c r="ET262" s="189"/>
      <c r="EU262" s="189"/>
      <c r="EV262" s="189"/>
      <c r="EW262" s="189"/>
      <c r="EX262" s="189"/>
      <c r="EY262" s="189"/>
      <c r="EZ262" s="189"/>
      <c r="FA262" s="190"/>
      <c r="FB262" s="172"/>
      <c r="FC262" s="173"/>
      <c r="FD262" s="336"/>
      <c r="FE262" s="173"/>
      <c r="FF262" s="336"/>
      <c r="FG262" s="173"/>
      <c r="FH262" s="336"/>
      <c r="FI262" s="173"/>
      <c r="FJ262" s="336"/>
      <c r="FK262" s="338"/>
      <c r="FL262" s="174"/>
    </row>
    <row r="263" spans="1:169" ht="11.25" customHeight="1">
      <c r="A263" s="266" t="s">
        <v>11</v>
      </c>
      <c r="B263" s="267"/>
      <c r="C263" s="267"/>
      <c r="D263" s="277" t="s">
        <v>12</v>
      </c>
      <c r="E263" s="278"/>
      <c r="F263" s="280" t="str">
        <f>Players!$H$3</f>
        <v>Women's Singles</v>
      </c>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281"/>
      <c r="AF263" s="281"/>
      <c r="AG263" s="281"/>
      <c r="AH263" s="302" t="s">
        <v>13</v>
      </c>
      <c r="AI263" s="303"/>
      <c r="AJ263" s="303"/>
      <c r="AK263" s="328" t="s">
        <v>56</v>
      </c>
      <c r="AL263" s="328"/>
      <c r="AM263" s="328"/>
      <c r="AN263" s="328"/>
      <c r="AO263" s="329"/>
      <c r="AQ263" s="157"/>
      <c r="AR263" s="158"/>
      <c r="AS263" s="158"/>
      <c r="AT263" s="158"/>
      <c r="AU263" s="158"/>
      <c r="AV263" s="158"/>
      <c r="AW263" s="158"/>
      <c r="AX263" s="158"/>
      <c r="AY263" s="158"/>
      <c r="AZ263" s="158"/>
      <c r="BA263" s="158"/>
      <c r="BB263" s="158"/>
      <c r="BC263" s="159"/>
      <c r="BD263" s="165"/>
      <c r="BE263" s="166"/>
      <c r="BF263" s="175" t="str">
        <f>C284</f>
        <v>G</v>
      </c>
      <c r="BG263" s="177" t="str">
        <f>IF(VLOOKUP($BF263,$A267:$C279,3,FALSE)=0,"",CONCATENATE(VLOOKUP(VLOOKUP($BF263,$A267:$C279,3,FALSE),Players!$J:$N,4,FALSE)," ",VLOOKUP($BF263,$A267:$C279,3,FALSE)," ",IF(ISERROR(VLOOKUP(VLOOKUP($BF263,$A267:$C279,3,FALSE),Players!$J:$N,5,FALSE)),"()",CONCATENATE("(",VLOOKUP(VLOOKUP($BF263,$A267:$C279,3,FALSE),Players!$J:$N,5,FALSE),")"))))</f>
        <v/>
      </c>
      <c r="BH263" s="178"/>
      <c r="BI263" s="178"/>
      <c r="BJ263" s="178"/>
      <c r="BK263" s="178"/>
      <c r="BL263" s="178"/>
      <c r="BM263" s="178"/>
      <c r="BN263" s="178"/>
      <c r="BO263" s="178"/>
      <c r="BP263" s="178"/>
      <c r="BQ263" s="178"/>
      <c r="BR263" s="178"/>
      <c r="BS263" s="178"/>
      <c r="BT263" s="178"/>
      <c r="BU263" s="179"/>
      <c r="BV263" s="150" t="str">
        <f>IF(D284&lt;&gt;"",D284,"")</f>
        <v/>
      </c>
      <c r="BW263" s="151"/>
      <c r="BX263" s="288" t="str">
        <f>IF(F284&lt;&gt;"",F284,"")</f>
        <v/>
      </c>
      <c r="BY263" s="151"/>
      <c r="BZ263" s="288" t="str">
        <f>IF(H284&lt;&gt;"",H284,"")</f>
        <v/>
      </c>
      <c r="CA263" s="151"/>
      <c r="CB263" s="288" t="str">
        <f>IF(J284&lt;&gt;"",J284,"")</f>
        <v/>
      </c>
      <c r="CC263" s="151"/>
      <c r="CD263" s="288" t="str">
        <f>IF(L284&lt;&gt;"",L284,"")</f>
        <v/>
      </c>
      <c r="CE263" s="332"/>
      <c r="CF263" s="174" t="str">
        <f>IF($CF261&lt;&gt;"",IF(CF261="W","L","W"),"")</f>
        <v/>
      </c>
      <c r="CG263" s="157"/>
      <c r="CH263" s="158"/>
      <c r="CI263" s="158"/>
      <c r="CJ263" s="158"/>
      <c r="CK263" s="158"/>
      <c r="CL263" s="158"/>
      <c r="CM263" s="158"/>
      <c r="CN263" s="158"/>
      <c r="CO263" s="158"/>
      <c r="CP263" s="158"/>
      <c r="CQ263" s="158"/>
      <c r="CR263" s="158"/>
      <c r="CS263" s="159"/>
      <c r="CT263" s="165"/>
      <c r="CU263" s="166"/>
      <c r="CV263" s="175" t="str">
        <f>Q284</f>
        <v>F</v>
      </c>
      <c r="CW263" s="177" t="str">
        <f>IF(VLOOKUP($CV263,$A267:$C279,3,FALSE)=0,"",CONCATENATE(VLOOKUP(VLOOKUP($CV263,$A267:$C279,3,FALSE),Players!$J:$N,4,FALSE)," ",VLOOKUP($CV263,$A267:$C279,3,FALSE)," ",IF(ISERROR(VLOOKUP(VLOOKUP($CV263,$A267:$C279,3,FALSE),Players!$J:$N,5,FALSE)),"()",CONCATENATE("(",VLOOKUP(VLOOKUP($CV263,$A267:$C279,3,FALSE),Players!$J:$N,5,FALSE),")"))))</f>
        <v/>
      </c>
      <c r="CX263" s="178"/>
      <c r="CY263" s="178"/>
      <c r="CZ263" s="178"/>
      <c r="DA263" s="178"/>
      <c r="DB263" s="178"/>
      <c r="DC263" s="178"/>
      <c r="DD263" s="178"/>
      <c r="DE263" s="178"/>
      <c r="DF263" s="178"/>
      <c r="DG263" s="178"/>
      <c r="DH263" s="178"/>
      <c r="DI263" s="178"/>
      <c r="DJ263" s="178"/>
      <c r="DK263" s="179"/>
      <c r="DL263" s="150" t="str">
        <f>IF(R284&lt;&gt;"",R284,"")</f>
        <v/>
      </c>
      <c r="DM263" s="151"/>
      <c r="DN263" s="288" t="str">
        <f>IF(T284&lt;&gt;"",T284,"")</f>
        <v/>
      </c>
      <c r="DO263" s="151"/>
      <c r="DP263" s="288" t="str">
        <f>IF(V284&lt;&gt;"",V284,"")</f>
        <v/>
      </c>
      <c r="DQ263" s="151"/>
      <c r="DR263" s="288" t="str">
        <f>IF(X284&lt;&gt;"",X284,"")</f>
        <v/>
      </c>
      <c r="DS263" s="151"/>
      <c r="DT263" s="288" t="str">
        <f>IF(Z284&lt;&gt;"",Z284,"")</f>
        <v/>
      </c>
      <c r="DU263" s="332"/>
      <c r="DV263" s="174" t="str">
        <f>IF($DV261&lt;&gt;"",IF(DV261="W","L","W"),"")</f>
        <v/>
      </c>
      <c r="DW263" s="157"/>
      <c r="DX263" s="158"/>
      <c r="DY263" s="158"/>
      <c r="DZ263" s="158"/>
      <c r="EA263" s="158"/>
      <c r="EB263" s="158"/>
      <c r="EC263" s="158"/>
      <c r="ED263" s="158"/>
      <c r="EE263" s="158"/>
      <c r="EF263" s="158"/>
      <c r="EG263" s="158"/>
      <c r="EH263" s="158"/>
      <c r="EI263" s="159"/>
      <c r="EJ263" s="165"/>
      <c r="EK263" s="166"/>
      <c r="EL263" s="175" t="str">
        <f>AE284</f>
        <v>G</v>
      </c>
      <c r="EM263" s="177" t="str">
        <f>IF(VLOOKUP($EL263,$A267:$C279,3,FALSE)=0,"",CONCATENATE(VLOOKUP(VLOOKUP($EL263,$A267:$C279,3,FALSE),Players!$J:$N,4,FALSE)," ",VLOOKUP($EL263,$A267:$C279,3,FALSE)," ",IF(ISERROR(VLOOKUP(VLOOKUP($EL263,$A267:$C279,3,FALSE),Players!$J:$N,5,FALSE)),"()",CONCATENATE("(",VLOOKUP(VLOOKUP($EL263,$A267:$C279,3,FALSE),Players!$J:$N,5,FALSE),")"))))</f>
        <v/>
      </c>
      <c r="EN263" s="178"/>
      <c r="EO263" s="178"/>
      <c r="EP263" s="178"/>
      <c r="EQ263" s="178"/>
      <c r="ER263" s="178"/>
      <c r="ES263" s="178"/>
      <c r="ET263" s="178"/>
      <c r="EU263" s="178"/>
      <c r="EV263" s="178"/>
      <c r="EW263" s="178"/>
      <c r="EX263" s="178"/>
      <c r="EY263" s="178"/>
      <c r="EZ263" s="178"/>
      <c r="FA263" s="179"/>
      <c r="FB263" s="150" t="str">
        <f>IF(AF284&lt;&gt;"",AF284,"")</f>
        <v/>
      </c>
      <c r="FC263" s="151"/>
      <c r="FD263" s="288" t="str">
        <f>IF(AH284&lt;&gt;"",AH284,"")</f>
        <v/>
      </c>
      <c r="FE263" s="151"/>
      <c r="FF263" s="288" t="str">
        <f>IF(AJ284&lt;&gt;"",AJ284,"")</f>
        <v/>
      </c>
      <c r="FG263" s="151"/>
      <c r="FH263" s="288" t="str">
        <f>IF(AL284&lt;&gt;"",AL284,"")</f>
        <v/>
      </c>
      <c r="FI263" s="151"/>
      <c r="FJ263" s="288" t="str">
        <f>IF(AN284&lt;&gt;"",AN284,"")</f>
        <v/>
      </c>
      <c r="FK263" s="332"/>
      <c r="FL263" s="174" t="str">
        <f>IF($FL261&lt;&gt;"",IF(FL261="W","L","W"),"")</f>
        <v/>
      </c>
    </row>
    <row r="264" spans="1:169" ht="11.25" customHeight="1" thickBot="1">
      <c r="A264" s="275"/>
      <c r="B264" s="276"/>
      <c r="C264" s="276"/>
      <c r="D264" s="279"/>
      <c r="E264" s="279"/>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304"/>
      <c r="AI264" s="305"/>
      <c r="AJ264" s="305"/>
      <c r="AK264" s="330"/>
      <c r="AL264" s="330"/>
      <c r="AM264" s="330"/>
      <c r="AN264" s="330"/>
      <c r="AO264" s="331"/>
      <c r="AQ264" s="160"/>
      <c r="AR264" s="161"/>
      <c r="AS264" s="161"/>
      <c r="AT264" s="161"/>
      <c r="AU264" s="161"/>
      <c r="AV264" s="161"/>
      <c r="AW264" s="161"/>
      <c r="AX264" s="161"/>
      <c r="AY264" s="161"/>
      <c r="AZ264" s="161"/>
      <c r="BA264" s="161"/>
      <c r="BB264" s="161"/>
      <c r="BC264" s="162"/>
      <c r="BD264" s="167"/>
      <c r="BE264" s="168"/>
      <c r="BF264" s="176"/>
      <c r="BG264" s="180"/>
      <c r="BH264" s="181"/>
      <c r="BI264" s="181"/>
      <c r="BJ264" s="181"/>
      <c r="BK264" s="181"/>
      <c r="BL264" s="181"/>
      <c r="BM264" s="181"/>
      <c r="BN264" s="181"/>
      <c r="BO264" s="181"/>
      <c r="BP264" s="181"/>
      <c r="BQ264" s="181"/>
      <c r="BR264" s="181"/>
      <c r="BS264" s="181"/>
      <c r="BT264" s="181"/>
      <c r="BU264" s="182"/>
      <c r="BV264" s="152"/>
      <c r="BW264" s="153"/>
      <c r="BX264" s="333"/>
      <c r="BY264" s="153"/>
      <c r="BZ264" s="333"/>
      <c r="CA264" s="153"/>
      <c r="CB264" s="333"/>
      <c r="CC264" s="153"/>
      <c r="CD264" s="333"/>
      <c r="CE264" s="334"/>
      <c r="CF264" s="174"/>
      <c r="CG264" s="160"/>
      <c r="CH264" s="161"/>
      <c r="CI264" s="161"/>
      <c r="CJ264" s="161"/>
      <c r="CK264" s="161"/>
      <c r="CL264" s="161"/>
      <c r="CM264" s="161"/>
      <c r="CN264" s="161"/>
      <c r="CO264" s="161"/>
      <c r="CP264" s="161"/>
      <c r="CQ264" s="161"/>
      <c r="CR264" s="161"/>
      <c r="CS264" s="162"/>
      <c r="CT264" s="167"/>
      <c r="CU264" s="168"/>
      <c r="CV264" s="176"/>
      <c r="CW264" s="180"/>
      <c r="CX264" s="181"/>
      <c r="CY264" s="181"/>
      <c r="CZ264" s="181"/>
      <c r="DA264" s="181"/>
      <c r="DB264" s="181"/>
      <c r="DC264" s="181"/>
      <c r="DD264" s="181"/>
      <c r="DE264" s="181"/>
      <c r="DF264" s="181"/>
      <c r="DG264" s="181"/>
      <c r="DH264" s="181"/>
      <c r="DI264" s="181"/>
      <c r="DJ264" s="181"/>
      <c r="DK264" s="182"/>
      <c r="DL264" s="152"/>
      <c r="DM264" s="153"/>
      <c r="DN264" s="333"/>
      <c r="DO264" s="153"/>
      <c r="DP264" s="333"/>
      <c r="DQ264" s="153"/>
      <c r="DR264" s="333"/>
      <c r="DS264" s="153"/>
      <c r="DT264" s="333"/>
      <c r="DU264" s="334"/>
      <c r="DV264" s="174"/>
      <c r="DW264" s="160"/>
      <c r="DX264" s="161"/>
      <c r="DY264" s="161"/>
      <c r="DZ264" s="161"/>
      <c r="EA264" s="161"/>
      <c r="EB264" s="161"/>
      <c r="EC264" s="161"/>
      <c r="ED264" s="161"/>
      <c r="EE264" s="161"/>
      <c r="EF264" s="161"/>
      <c r="EG264" s="161"/>
      <c r="EH264" s="161"/>
      <c r="EI264" s="162"/>
      <c r="EJ264" s="167"/>
      <c r="EK264" s="168"/>
      <c r="EL264" s="176"/>
      <c r="EM264" s="180"/>
      <c r="EN264" s="181"/>
      <c r="EO264" s="181"/>
      <c r="EP264" s="181"/>
      <c r="EQ264" s="181"/>
      <c r="ER264" s="181"/>
      <c r="ES264" s="181"/>
      <c r="ET264" s="181"/>
      <c r="EU264" s="181"/>
      <c r="EV264" s="181"/>
      <c r="EW264" s="181"/>
      <c r="EX264" s="181"/>
      <c r="EY264" s="181"/>
      <c r="EZ264" s="181"/>
      <c r="FA264" s="182"/>
      <c r="FB264" s="152"/>
      <c r="FC264" s="153"/>
      <c r="FD264" s="333"/>
      <c r="FE264" s="153"/>
      <c r="FF264" s="333"/>
      <c r="FG264" s="153"/>
      <c r="FH264" s="333"/>
      <c r="FI264" s="153"/>
      <c r="FJ264" s="333"/>
      <c r="FK264" s="334"/>
      <c r="FL264" s="174"/>
    </row>
    <row r="265" spans="1:169" ht="11.25" customHeight="1">
      <c r="A265" s="259" t="s">
        <v>15</v>
      </c>
      <c r="B265" s="260"/>
      <c r="C265" s="260"/>
      <c r="D265" s="264">
        <v>5</v>
      </c>
      <c r="E265" s="264"/>
      <c r="F265" s="266" t="s">
        <v>16</v>
      </c>
      <c r="G265" s="267"/>
      <c r="H265" s="267"/>
      <c r="I265" s="283"/>
      <c r="J265" s="284"/>
      <c r="K265" s="284"/>
      <c r="L265" s="284"/>
      <c r="M265" s="284"/>
      <c r="N265" s="264"/>
      <c r="O265" s="264"/>
      <c r="P265" s="264"/>
      <c r="Q265" s="264"/>
      <c r="R265" s="264"/>
      <c r="S265" s="264"/>
      <c r="T265" s="264"/>
      <c r="U265" s="264"/>
      <c r="V265" s="264"/>
      <c r="W265" s="325"/>
      <c r="X265" s="150" t="s">
        <v>17</v>
      </c>
      <c r="Y265" s="270"/>
      <c r="Z265" s="288" t="s">
        <v>18</v>
      </c>
      <c r="AA265" s="270"/>
      <c r="AB265" s="288" t="s">
        <v>19</v>
      </c>
      <c r="AC265" s="270"/>
      <c r="AD265" s="288" t="s">
        <v>20</v>
      </c>
      <c r="AE265" s="270"/>
      <c r="AF265" s="288" t="s">
        <v>43</v>
      </c>
      <c r="AG265" s="270"/>
      <c r="AH265" s="288" t="s">
        <v>52</v>
      </c>
      <c r="AI265" s="270"/>
      <c r="AJ265" s="288" t="s">
        <v>60</v>
      </c>
      <c r="AK265" s="368"/>
      <c r="AL265" s="292" t="s">
        <v>21</v>
      </c>
      <c r="AM265" s="293"/>
      <c r="AN265" s="296" t="s">
        <v>22</v>
      </c>
      <c r="AO265" s="297"/>
      <c r="AQ265" s="126"/>
      <c r="AR265" s="126"/>
      <c r="AS265" s="126"/>
      <c r="AT265" s="126"/>
      <c r="AU265" s="126"/>
      <c r="AV265" s="126"/>
      <c r="AW265" s="126"/>
      <c r="AX265" s="126"/>
      <c r="AY265" s="126"/>
      <c r="AZ265" s="126"/>
      <c r="BA265" s="126"/>
      <c r="BB265" s="126"/>
      <c r="BC265" s="126"/>
      <c r="BV265" s="169" t="str">
        <f>IF(CF261&lt;&gt;"",IF(AND(AND(BV261&gt;-1,BV263&gt;-1),OR(BV261&gt;10,BV263&gt;10),ABS(BV261-BV263)&gt;1,IF(OR(BV261&gt;11,BV263&gt;11),ABS(BV261-BV263)=2,TRUE),BV261=INT(BV261),BV263=INT(BV263)),"","Error"),"")</f>
        <v/>
      </c>
      <c r="BW265" s="169"/>
      <c r="BX265" s="169" t="str">
        <f>IF(CF261&lt;&gt;"",IF(AND(AND(BX261&gt;-1,BX263&gt;-1),OR(BX261&gt;10,BX263&gt;10),ABS(BX261-BX263)&gt;1,IF(OR(BX261&gt;11,BX263&gt;11),ABS(BX261-BX263)=2,TRUE),BX261=INT(BX261),BX263=INT(BX263)),"","Error"),"")</f>
        <v/>
      </c>
      <c r="BY265" s="169"/>
      <c r="BZ265" s="169" t="str">
        <f>IF(CF261&lt;&gt;"",IF(AND(AND(BZ261&gt;-1,BZ263&gt;-1),OR(BZ261&gt;10,BZ263&gt;10),ABS(BZ261-BZ263)&gt;1,IF(OR(BZ261&gt;11,BZ263&gt;11),ABS(BZ261-BZ263)=2,TRUE),BZ261=INT(BZ261),BZ263=INT(BZ263)),"","Error"),"")</f>
        <v/>
      </c>
      <c r="CA265" s="169"/>
      <c r="CB265" s="169" t="str">
        <f>IF(AND(CF261&lt;&gt;"",CB261&lt;&gt;""),IF(AND(AND(CB261&gt;-1,CB263&gt;-1),OR(CB261&gt;10,CB263&gt;10),ABS(CB261-CB263)&gt;1,IF(OR(CB261&gt;11,CB263&gt;11),ABS(CB261-CB263)=2,TRUE),CB261=INT(CB261),CB263=INT(CB263)),"","Error"),"")</f>
        <v/>
      </c>
      <c r="CC265" s="169"/>
      <c r="CD265" s="169" t="str">
        <f>IF(AND(CF261&lt;&gt;"",CD261&lt;&gt;""),IF(AND(AND(CD261&gt;-1,CD263&gt;-1),OR(CD261&gt;10,CD263&gt;10),ABS(CD261-CD263)&gt;1,IF(OR(CD261&gt;11,CD263&gt;11),ABS(CD261-CD263)=2,TRUE),CD261=INT(CD261),CD263=INT(CD263)),"","Error"),"")</f>
        <v/>
      </c>
      <c r="CE265" s="169"/>
      <c r="CG265" s="126"/>
      <c r="CH265" s="126"/>
      <c r="CI265" s="126"/>
      <c r="CJ265" s="126"/>
      <c r="CK265" s="126"/>
      <c r="CL265" s="126"/>
      <c r="CM265" s="126"/>
      <c r="CN265" s="126"/>
      <c r="CO265" s="126"/>
      <c r="CP265" s="126"/>
      <c r="CQ265" s="126"/>
      <c r="CR265" s="126"/>
      <c r="CS265" s="126"/>
      <c r="DL265" s="169" t="str">
        <f>IF(DV261&lt;&gt;"",IF(AND(AND(DL261&gt;-1,DL263&gt;-1),OR(DL261&gt;10,DL263&gt;10),ABS(DL261-DL263)&gt;1,IF(OR(DL261&gt;11,DL263&gt;11),ABS(DL261-DL263)=2,TRUE),DL261=INT(DL261),DL263=INT(DL263)),"","Error"),"")</f>
        <v/>
      </c>
      <c r="DM265" s="169"/>
      <c r="DN265" s="169" t="str">
        <f>IF(DV261&lt;&gt;"",IF(AND(AND(DN261&gt;-1,DN263&gt;-1),OR(DN261&gt;10,DN263&gt;10),ABS(DN261-DN263)&gt;1,IF(OR(DN261&gt;11,DN263&gt;11),ABS(DN261-DN263)=2,TRUE),DN261=INT(DN261),DN263=INT(DN263)),"","Error"),"")</f>
        <v/>
      </c>
      <c r="DO265" s="169"/>
      <c r="DP265" s="169" t="str">
        <f>IF(DV261&lt;&gt;"",IF(AND(AND(DP261&gt;-1,DP263&gt;-1),OR(DP261&gt;10,DP263&gt;10),ABS(DP261-DP263)&gt;1,IF(OR(DP261&gt;11,DP263&gt;11),ABS(DP261-DP263)=2,TRUE),DP261=INT(DP261),DP263=INT(DP263)),"","Error"),"")</f>
        <v/>
      </c>
      <c r="DQ265" s="169"/>
      <c r="DR265" s="169" t="str">
        <f>IF(AND(DV261&lt;&gt;"",DR261&lt;&gt;""),IF(AND(AND(DR261&gt;-1,DR263&gt;-1),OR(DR261&gt;10,DR263&gt;10),ABS(DR261-DR263)&gt;1,IF(OR(DR261&gt;11,DR263&gt;11),ABS(DR261-DR263)=2,TRUE),DR261=INT(DR261),DR263=INT(DR263)),"","Error"),"")</f>
        <v/>
      </c>
      <c r="DS265" s="169"/>
      <c r="DT265" s="169" t="str">
        <f>IF(AND(DV261&lt;&gt;"",DT261&lt;&gt;""),IF(AND(AND(DT261&gt;-1,DT263&gt;-1),OR(DT261&gt;10,DT263&gt;10),ABS(DT261-DT263)&gt;1,IF(OR(DT261&gt;11,DT263&gt;11),ABS(DT261-DT263)=2,TRUE),DT261=INT(DT261),DT263=INT(DT263)),"","Error"),"")</f>
        <v/>
      </c>
      <c r="DU265" s="169"/>
      <c r="DW265" s="126"/>
      <c r="DX265" s="126"/>
      <c r="DY265" s="126"/>
      <c r="DZ265" s="126"/>
      <c r="EA265" s="126"/>
      <c r="EB265" s="126"/>
      <c r="EC265" s="126"/>
      <c r="ED265" s="126"/>
      <c r="EE265" s="126"/>
      <c r="EF265" s="126"/>
      <c r="EG265" s="126"/>
      <c r="EH265" s="126"/>
      <c r="EI265" s="126"/>
      <c r="FB265" s="169" t="str">
        <f>IF(FL261&lt;&gt;"",IF(AND(AND(FB261&gt;-1,FB263&gt;-1),OR(FB261&gt;10,FB263&gt;10),ABS(FB261-FB263)&gt;1,IF(OR(FB261&gt;11,FB263&gt;11),ABS(FB261-FB263)=2,TRUE),FB261=INT(FB261),FB263=INT(FB263)),"","Error"),"")</f>
        <v/>
      </c>
      <c r="FC265" s="169"/>
      <c r="FD265" s="169" t="str">
        <f>IF(FL261&lt;&gt;"",IF(AND(AND(FD261&gt;-1,FD263&gt;-1),OR(FD261&gt;10,FD263&gt;10),ABS(FD261-FD263)&gt;1,IF(OR(FD261&gt;11,FD263&gt;11),ABS(FD261-FD263)=2,TRUE),FD261=INT(FD261),FD263=INT(FD263)),"","Error"),"")</f>
        <v/>
      </c>
      <c r="FE265" s="169"/>
      <c r="FF265" s="169" t="str">
        <f>IF(FL261&lt;&gt;"",IF(AND(AND(FF261&gt;-1,FF263&gt;-1),OR(FF261&gt;10,FF263&gt;10),ABS(FF261-FF263)&gt;1,IF(OR(FF261&gt;11,FF263&gt;11),ABS(FF261-FF263)=2,TRUE),FF261=INT(FF261),FF263=INT(FF263)),"","Error"),"")</f>
        <v/>
      </c>
      <c r="FG265" s="169"/>
      <c r="FH265" s="169" t="str">
        <f>IF(AND(FL261&lt;&gt;"",FH261&lt;&gt;""),IF(AND(AND(FH261&gt;-1,FH263&gt;-1),OR(FH261&gt;10,FH263&gt;10),ABS(FH261-FH263)&gt;1,IF(OR(FH261&gt;11,FH263&gt;11),ABS(FH261-FH263)=2,TRUE),FH261=INT(FH261),FH263=INT(FH263)),"","Error"),"")</f>
        <v/>
      </c>
      <c r="FI265" s="169"/>
      <c r="FJ265" s="169" t="str">
        <f>IF(AND(FL261&lt;&gt;"",FJ261&lt;&gt;""),IF(AND(AND(FJ261&gt;-1,FJ263&gt;-1),OR(FJ261&gt;10,FJ263&gt;10),ABS(FJ261-FJ263)&gt;1,IF(OR(FJ261&gt;11,FJ263&gt;11),ABS(FJ261-FJ263)=2,TRUE),FJ261=INT(FJ261),FJ263=INT(FJ263)),"","Error"),"")</f>
        <v/>
      </c>
      <c r="FK265" s="169"/>
    </row>
    <row r="266" spans="1:169" ht="11.25" customHeight="1" thickBot="1">
      <c r="A266" s="261"/>
      <c r="B266" s="262"/>
      <c r="C266" s="262"/>
      <c r="D266" s="326"/>
      <c r="E266" s="326"/>
      <c r="F266" s="275"/>
      <c r="G266" s="276"/>
      <c r="H266" s="276"/>
      <c r="I266" s="286"/>
      <c r="J266" s="286"/>
      <c r="K266" s="286"/>
      <c r="L266" s="286"/>
      <c r="M266" s="286"/>
      <c r="N266" s="326"/>
      <c r="O266" s="326"/>
      <c r="P266" s="326"/>
      <c r="Q266" s="326"/>
      <c r="R266" s="326"/>
      <c r="S266" s="326"/>
      <c r="T266" s="326"/>
      <c r="U266" s="326"/>
      <c r="V266" s="326"/>
      <c r="W266" s="327"/>
      <c r="X266" s="194"/>
      <c r="Y266" s="195"/>
      <c r="Z266" s="289"/>
      <c r="AA266" s="195"/>
      <c r="AB266" s="289"/>
      <c r="AC266" s="195"/>
      <c r="AD266" s="289"/>
      <c r="AE266" s="195"/>
      <c r="AF266" s="289"/>
      <c r="AG266" s="195"/>
      <c r="AH266" s="289"/>
      <c r="AI266" s="195"/>
      <c r="AJ266" s="289"/>
      <c r="AK266" s="369"/>
      <c r="AL266" s="294"/>
      <c r="AM266" s="295"/>
      <c r="AN266" s="298"/>
      <c r="AO266" s="299"/>
      <c r="AQ266" s="126"/>
      <c r="AR266" s="126"/>
      <c r="AS266" s="126"/>
      <c r="AT266" s="126"/>
      <c r="AU266" s="126"/>
      <c r="AV266" s="126"/>
      <c r="AW266" s="126"/>
      <c r="AX266" s="126"/>
      <c r="AY266" s="126"/>
      <c r="AZ266" s="126"/>
      <c r="BA266" s="126"/>
      <c r="BB266" s="126"/>
      <c r="BC266" s="126"/>
      <c r="CG266" s="126"/>
      <c r="CH266" s="126"/>
      <c r="CI266" s="126"/>
      <c r="CJ266" s="126"/>
      <c r="CK266" s="126"/>
      <c r="CL266" s="126"/>
      <c r="CM266" s="126"/>
      <c r="CN266" s="126"/>
      <c r="CO266" s="126"/>
      <c r="CP266" s="126"/>
      <c r="CQ266" s="126"/>
      <c r="CR266" s="126"/>
      <c r="CS266" s="126"/>
      <c r="DW266" s="126"/>
      <c r="DX266" s="126"/>
      <c r="DY266" s="126"/>
      <c r="DZ266" s="126"/>
      <c r="EA266" s="126"/>
      <c r="EB266" s="126"/>
      <c r="EC266" s="126"/>
      <c r="ED266" s="126"/>
      <c r="EE266" s="126"/>
      <c r="EF266" s="126"/>
      <c r="EG266" s="126"/>
      <c r="EH266" s="126"/>
      <c r="EI266" s="126"/>
    </row>
    <row r="267" spans="1:169" ht="11.25" customHeight="1">
      <c r="A267" s="210" t="str">
        <f>X265</f>
        <v>A</v>
      </c>
      <c r="B267" s="211"/>
      <c r="C267" s="357"/>
      <c r="D267" s="343"/>
      <c r="E267" s="343"/>
      <c r="F267" s="343"/>
      <c r="G267" s="343"/>
      <c r="H267" s="343"/>
      <c r="I267" s="343"/>
      <c r="J267" s="343"/>
      <c r="K267" s="343"/>
      <c r="L267" s="343"/>
      <c r="M267" s="215"/>
      <c r="N267" s="215"/>
      <c r="O267" s="215"/>
      <c r="P267" s="343"/>
      <c r="Q267" s="343"/>
      <c r="R267" s="343"/>
      <c r="S267" s="343"/>
      <c r="T267" s="343"/>
      <c r="U267" s="343"/>
      <c r="V267" s="343"/>
      <c r="W267" s="344"/>
      <c r="X267" s="365"/>
      <c r="Y267" s="366"/>
      <c r="Z267" s="252" t="str">
        <f>IF($D263="1P",IF(AN298=AN300,IF(AL298=AL300,IF(AJ298&lt;&gt;"",IF(AJ298&gt;AJ300,"W","L"),""),IF(AL298&gt;AL300,"W","L")),IF(AN298&gt;AN300,"W","L")),IF(AN286=AN288,IF(AL286=AL288,IF(AJ286&lt;&gt;"",IF(AJ286&gt;AJ288,"W","L"),""),IF(AL286&gt;AL288,"W","L")),IF(AN286&gt;AN288,"W","L")))</f>
        <v/>
      </c>
      <c r="AA267" s="253"/>
      <c r="AB267" s="252" t="str">
        <f>IF($D263="1P",IF(AN286=AN288,IF(AL286=AL288,IF(AJ286&lt;&gt;"",IF(AJ286&gt;AJ288,"W","L"),""),IF(AL286&gt;AL288,"W","L")),IF(AN286&gt;AN288,"W","L")),IF(Z302=Z304,IF(X302=X304,IF(V302&lt;&gt;"",IF(V302&gt;V304,"W","L"),""),IF(X302&gt;X304,"W","L")),IF(Z302&gt;Z304,"W","L")))</f>
        <v/>
      </c>
      <c r="AC267" s="253"/>
      <c r="AD267" s="252" t="str">
        <f>IF($D263="1P",IF(Z302=Z304,IF(X302=X304,IF(V302&lt;&gt;"",IF(V302&gt;V304,"W","L"),""),IF(X302&gt;X304,"W","L")),IF(Z302&gt;Z304,"W","L")),IF(Z290=Z292,IF(X290=X292,IF(V290&lt;&gt;"",IF(V290&gt;V292,"W","L"),""),IF(X290&gt;X292,"W","L")),IF(Z290&gt;Z292,"W","L")))</f>
        <v/>
      </c>
      <c r="AE267" s="253"/>
      <c r="AF267" s="252" t="str">
        <f>IF($D263="1P",IF(Z290=Z292,IF(X290=X292,IF(V290&lt;&gt;"",IF(V290&gt;V292,"W","L"),""),IF(X290&gt;X292,"W","L")),IF(Z290&gt;Z292,"W","L")),IF(L306=L308,IF(J306=J308,IF(H306&lt;&gt;"",IF(H306&gt;H308,"W","L"),""),IF(J306&gt;J633,"W","L")),IF(L306&gt;L308,"W","L")))</f>
        <v/>
      </c>
      <c r="AG267" s="253"/>
      <c r="AH267" s="252" t="str">
        <f>IF($D263="1P",IF(L306=L308,IF(J306=J308,IF(H306&lt;&gt;"",IF(H306&gt;H308,"W","L"),""),IF(J306&gt;J308,"W","L")),IF(L306&gt;L308,"W","L")),IF(AN298=AN300,IF(AL298=AL300,IF(AJ298&lt;&gt;"",IF(AJ298&gt;AJ300,"W","L"),""),IF(AL298&gt;AL300,"W","L")),IF(AN298&gt;AN300,"W","L")))</f>
        <v/>
      </c>
      <c r="AI267" s="253"/>
      <c r="AJ267" s="252" t="str">
        <f>IF($D263="1P",IF(L294=L296,IF(J294=J296,IF(H294&lt;&gt;"",IF(H294&gt;H296,"W","L"),""),IF(J294&gt;J296,"W","L")),IF(L294&gt;L296,"W","L")),IF(L294=L296,IF(J294=J296,IF(H294&lt;&gt;"",IF(H294&gt;H296,"W","L"),""),IF(J294&gt;J296,"W","L")),IF(L294&gt;L296,"W","L")))</f>
        <v/>
      </c>
      <c r="AK267" s="253"/>
      <c r="AL267" s="254" t="str">
        <f>IF(OR(COUNTIF(X267:AJ267,"W"),COUNTIF(X267:AJ267,"L")),COUNTIF(X267:AJ267,"W")*2+COUNTIF(X267:AJ267,"L"),"")</f>
        <v/>
      </c>
      <c r="AM267" s="255"/>
      <c r="AN267" s="256" t="str">
        <f>IF(AL267&lt;&gt;"",RANK(AL267,AL267:AL279,0),"")</f>
        <v/>
      </c>
      <c r="AO267" s="257"/>
      <c r="AQ267" s="127"/>
      <c r="AR267" s="127"/>
      <c r="AS267" s="127"/>
      <c r="AT267" s="127"/>
      <c r="AU267" s="127"/>
      <c r="AV267" s="127"/>
      <c r="AW267" s="127"/>
      <c r="AX267" s="127"/>
      <c r="AY267" s="127"/>
      <c r="AZ267" s="127"/>
      <c r="BA267" s="127"/>
      <c r="BB267" s="127"/>
      <c r="BC267" s="127"/>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127"/>
      <c r="CH267" s="127"/>
      <c r="CI267" s="127"/>
      <c r="CJ267" s="127"/>
      <c r="CK267" s="127"/>
      <c r="CL267" s="127"/>
      <c r="CM267" s="127"/>
      <c r="CN267" s="127"/>
      <c r="CO267" s="127"/>
      <c r="CP267" s="127"/>
      <c r="CQ267" s="127"/>
      <c r="CR267" s="127"/>
      <c r="CS267" s="127"/>
      <c r="CT267" s="40"/>
      <c r="CU267" s="40"/>
      <c r="CV267" s="40"/>
      <c r="CW267" s="40"/>
      <c r="CX267" s="40"/>
      <c r="CY267" s="40"/>
      <c r="CZ267" s="40"/>
      <c r="DA267" s="40"/>
      <c r="DB267" s="40"/>
      <c r="DC267" s="40"/>
      <c r="DD267" s="40"/>
      <c r="DE267" s="40"/>
      <c r="DF267" s="40"/>
      <c r="DG267" s="40"/>
      <c r="DH267" s="40"/>
      <c r="DI267" s="40"/>
      <c r="DJ267" s="40"/>
      <c r="DK267" s="40"/>
      <c r="DL267" s="40"/>
      <c r="DM267" s="40"/>
      <c r="DN267" s="40"/>
      <c r="DO267" s="40"/>
      <c r="DP267" s="40"/>
      <c r="DQ267" s="40"/>
      <c r="DR267" s="40"/>
      <c r="DS267" s="40"/>
      <c r="DT267" s="40"/>
      <c r="DU267" s="40"/>
      <c r="DW267" s="127"/>
      <c r="DX267" s="127"/>
      <c r="DY267" s="127"/>
      <c r="DZ267" s="127"/>
      <c r="EA267" s="127"/>
      <c r="EB267" s="127"/>
      <c r="EC267" s="127"/>
      <c r="ED267" s="127"/>
      <c r="EE267" s="127"/>
      <c r="EF267" s="127"/>
      <c r="EG267" s="127"/>
      <c r="EH267" s="127"/>
      <c r="EI267" s="127"/>
      <c r="EJ267" s="40"/>
      <c r="EK267" s="40"/>
      <c r="EL267" s="40"/>
      <c r="EM267" s="40"/>
      <c r="EN267" s="40"/>
      <c r="EO267" s="40"/>
      <c r="EP267" s="40"/>
      <c r="EQ267" s="40"/>
      <c r="ER267" s="40"/>
      <c r="ES267" s="40"/>
      <c r="ET267" s="40"/>
      <c r="EU267" s="40"/>
      <c r="EV267" s="40"/>
      <c r="EW267" s="40"/>
      <c r="EX267" s="40"/>
      <c r="EY267" s="40"/>
      <c r="EZ267" s="40"/>
      <c r="FA267" s="40"/>
      <c r="FB267" s="40"/>
      <c r="FC267" s="40"/>
      <c r="FD267" s="40"/>
      <c r="FE267" s="40"/>
      <c r="FF267" s="40"/>
      <c r="FG267" s="40"/>
      <c r="FH267" s="40"/>
      <c r="FI267" s="40"/>
      <c r="FJ267" s="40"/>
      <c r="FK267" s="40"/>
    </row>
    <row r="268" spans="1:169" ht="11.25" customHeight="1">
      <c r="A268" s="212"/>
      <c r="B268" s="213"/>
      <c r="C268" s="218"/>
      <c r="D268" s="218"/>
      <c r="E268" s="218"/>
      <c r="F268" s="218"/>
      <c r="G268" s="218"/>
      <c r="H268" s="218"/>
      <c r="I268" s="218"/>
      <c r="J268" s="218"/>
      <c r="K268" s="218"/>
      <c r="L268" s="218"/>
      <c r="M268" s="218"/>
      <c r="N268" s="218"/>
      <c r="O268" s="218"/>
      <c r="P268" s="218"/>
      <c r="Q268" s="218"/>
      <c r="R268" s="218"/>
      <c r="S268" s="218"/>
      <c r="T268" s="218"/>
      <c r="U268" s="218"/>
      <c r="V268" s="218"/>
      <c r="W268" s="219"/>
      <c r="X268" s="367"/>
      <c r="Y268" s="364"/>
      <c r="Z268" s="234"/>
      <c r="AA268" s="233"/>
      <c r="AB268" s="224"/>
      <c r="AC268" s="225"/>
      <c r="AD268" s="234"/>
      <c r="AE268" s="233"/>
      <c r="AF268" s="234"/>
      <c r="AG268" s="233"/>
      <c r="AH268" s="234"/>
      <c r="AI268" s="233"/>
      <c r="AJ268" s="234"/>
      <c r="AK268" s="233"/>
      <c r="AL268" s="241"/>
      <c r="AM268" s="240"/>
      <c r="AN268" s="258"/>
      <c r="AO268" s="243"/>
      <c r="AQ268" s="128"/>
      <c r="AR268" s="128"/>
      <c r="AS268" s="128"/>
      <c r="AT268" s="128"/>
      <c r="AU268" s="128"/>
      <c r="AV268" s="128"/>
      <c r="AW268" s="128"/>
      <c r="AX268" s="128"/>
      <c r="AY268" s="128"/>
      <c r="AZ268" s="128"/>
      <c r="BA268" s="128"/>
      <c r="BB268" s="128"/>
      <c r="BC268" s="128"/>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128"/>
      <c r="CH268" s="128"/>
      <c r="CI268" s="128"/>
      <c r="CJ268" s="128"/>
      <c r="CK268" s="128"/>
      <c r="CL268" s="128"/>
      <c r="CM268" s="128"/>
      <c r="CN268" s="128"/>
      <c r="CO268" s="128"/>
      <c r="CP268" s="128"/>
      <c r="CQ268" s="128"/>
      <c r="CR268" s="128"/>
      <c r="CS268" s="128"/>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c r="DW268" s="128"/>
      <c r="DX268" s="128"/>
      <c r="DY268" s="128"/>
      <c r="DZ268" s="128"/>
      <c r="EA268" s="128"/>
      <c r="EB268" s="128"/>
      <c r="EC268" s="128"/>
      <c r="ED268" s="128"/>
      <c r="EE268" s="128"/>
      <c r="EF268" s="128"/>
      <c r="EG268" s="128"/>
      <c r="EH268" s="128"/>
      <c r="EI268" s="128"/>
      <c r="EJ268" s="41"/>
      <c r="EK268" s="41"/>
      <c r="EL268" s="41"/>
      <c r="EM268" s="41"/>
      <c r="EN268" s="41"/>
      <c r="EO268" s="41"/>
      <c r="EP268" s="41"/>
      <c r="EQ268" s="41"/>
      <c r="ER268" s="41"/>
      <c r="ES268" s="41"/>
      <c r="ET268" s="41"/>
      <c r="EU268" s="41"/>
      <c r="EV268" s="41"/>
      <c r="EW268" s="41"/>
      <c r="EX268" s="41"/>
      <c r="EY268" s="41"/>
      <c r="EZ268" s="41"/>
      <c r="FA268" s="41"/>
      <c r="FB268" s="41"/>
      <c r="FC268" s="41"/>
      <c r="FD268" s="41"/>
      <c r="FE268" s="41"/>
      <c r="FF268" s="41"/>
      <c r="FG268" s="41"/>
      <c r="FH268" s="41"/>
      <c r="FI268" s="41"/>
      <c r="FJ268" s="41"/>
      <c r="FK268" s="41"/>
    </row>
    <row r="269" spans="1:169" ht="11.25" customHeight="1">
      <c r="A269" s="210" t="str">
        <f>Z265</f>
        <v>B</v>
      </c>
      <c r="B269" s="211"/>
      <c r="C269" s="357"/>
      <c r="D269" s="343"/>
      <c r="E269" s="343"/>
      <c r="F269" s="343"/>
      <c r="G269" s="343"/>
      <c r="H269" s="343"/>
      <c r="I269" s="343"/>
      <c r="J269" s="343"/>
      <c r="K269" s="343"/>
      <c r="L269" s="343"/>
      <c r="M269" s="215"/>
      <c r="N269" s="215"/>
      <c r="O269" s="215"/>
      <c r="P269" s="343"/>
      <c r="Q269" s="343"/>
      <c r="R269" s="343"/>
      <c r="S269" s="343"/>
      <c r="T269" s="343"/>
      <c r="U269" s="343"/>
      <c r="V269" s="343"/>
      <c r="W269" s="344"/>
      <c r="X269" s="220" t="str">
        <f>IF(Z267&lt;&gt;"",IF(Z267="W","L","W"),"")</f>
        <v/>
      </c>
      <c r="Y269" s="221"/>
      <c r="Z269" s="228"/>
      <c r="AA269" s="362"/>
      <c r="AB269" s="227" t="str">
        <f>IF($D263="1P",IF(Z286=Z288,IF(X286=X288,IF(V286&lt;&gt;"",IF(V286&gt;V288,"W","L"),""),IF(X286&gt;X288,"W","L")),IF(Z286&gt;Z288,"W","L")),IF(AN306=AN308,IF(AL306=AL308,IF(AJ306&lt;&gt;"",IF(AJ306&gt;AJ308,"W","L"),""),IF(AL306&gt;AL308,"W","L")),IF(AN306&gt;AN308,"W","L")))</f>
        <v/>
      </c>
      <c r="AC269" s="221"/>
      <c r="AD269" s="227" t="str">
        <f>IF($D263="1P",IF(AN290=AN292,IF(AL290=AL292,IF(AJ290&lt;&gt;"",IF(AJ290&gt;AJ292,"W","L"),""),IF(AL290&gt;AL292,"W","L")),IF(AN290&gt;AN292,"W","L")),IF(Z306=Z308,IF(X306=X308,IF(V306&lt;&gt;"",IF(V306&gt;V308,"W","L"),""),IF(X306&gt;X308,"W","L")),IF(Z306&gt;Z308,"W","L")))</f>
        <v/>
      </c>
      <c r="AE269" s="221"/>
      <c r="AF269" s="227" t="str">
        <f>IF($D263="1P",IF(L298=L300,IF(J298=J300,IF(H298&lt;&gt;"",IF(H298&gt;H300,"W","L"),""),IF(J298&gt;J300,"W","L")),IF(L298&gt;L300,"W","L")),IF(L298=L300,IF(J298=J300,IF(H298&lt;&gt;"",IF(H298&gt;H300,"W","L"),""),IF(J298&gt;J300,"W","L")),IF(L298&gt;L300,"W","L")))</f>
        <v/>
      </c>
      <c r="AG269" s="221"/>
      <c r="AH269" s="227" t="str">
        <f>IF($D263="1P",IF(AN282=AN284,IF(AL282=AL284,IF(AJ282&lt;&gt;"",IF(AJ282&gt;AJ284,"W","L"),""),IF(AL282&gt;AL284,"W","L")),IF(AN282&gt;AN284,"W","L")),IF(Z298=Z300,IF(X298=X300,IF(V298&lt;&gt;"",IF(V298&gt;V300,"W","L"),""),IF(X298&gt;X300,"W","L")),IF(Z298&gt;Z300,"W","L")))</f>
        <v/>
      </c>
      <c r="AI269" s="221"/>
      <c r="AJ269" s="227" t="str">
        <f>IF($D263="1P",IF(L282=L284,IF(J282=J284,IF(H282&lt;&gt;"",IF(H282&gt;H284,"W","L"),""),IF(J282&gt;J284,"W","L")),IF(L282&gt;L304,"W","L")),IF(L282=L284,IF(J282=J284,IF(H282&lt;&gt;"",IF(H282&gt;H284,"W","L"),""),IF(J282&gt;J284,"W","L")),IF(L282&gt;L284,"W","L")))</f>
        <v/>
      </c>
      <c r="AK269" s="221"/>
      <c r="AL269" s="239" t="str">
        <f>IF(OR(COUNTIF(X269:AJ269,"W"),COUNTIF(X269:AJ269,"L")),COUNTIF(X269:AJ269,"W")*2+COUNTIF(X269:AJ269,"L"),"")</f>
        <v/>
      </c>
      <c r="AM269" s="240"/>
      <c r="AN269" s="242" t="str">
        <f>IF(AL269&lt;&gt;"",RANK(AL269,AL267:AL279,0),"")</f>
        <v/>
      </c>
      <c r="AO269" s="243"/>
      <c r="AQ269" s="126"/>
      <c r="AR269" s="126"/>
      <c r="AS269" s="126"/>
      <c r="AT269" s="126"/>
      <c r="AU269" s="126"/>
      <c r="AV269" s="126"/>
      <c r="AW269" s="126"/>
      <c r="AX269" s="126"/>
      <c r="AY269" s="126"/>
      <c r="AZ269" s="126"/>
      <c r="BA269" s="126"/>
      <c r="BB269" s="126"/>
      <c r="BC269" s="126"/>
      <c r="CG269" s="126"/>
      <c r="CH269" s="126"/>
      <c r="CI269" s="126"/>
      <c r="CJ269" s="126"/>
      <c r="CK269" s="126"/>
      <c r="CL269" s="126"/>
      <c r="CM269" s="126"/>
      <c r="CN269" s="126"/>
      <c r="CO269" s="126"/>
      <c r="CP269" s="126"/>
      <c r="CQ269" s="126"/>
      <c r="CR269" s="126"/>
      <c r="CS269" s="126"/>
      <c r="DW269" s="126"/>
      <c r="DX269" s="126"/>
      <c r="DY269" s="126"/>
      <c r="DZ269" s="126"/>
      <c r="EA269" s="126"/>
      <c r="EB269" s="126"/>
      <c r="EC269" s="126"/>
      <c r="ED269" s="126"/>
      <c r="EE269" s="126"/>
      <c r="EF269" s="126"/>
      <c r="EG269" s="126"/>
      <c r="EH269" s="126"/>
      <c r="EI269" s="126"/>
    </row>
    <row r="270" spans="1:169" ht="11.25" customHeight="1" thickBot="1">
      <c r="A270" s="212"/>
      <c r="B270" s="213"/>
      <c r="C270" s="218"/>
      <c r="D270" s="218"/>
      <c r="E270" s="218"/>
      <c r="F270" s="218"/>
      <c r="G270" s="218"/>
      <c r="H270" s="218"/>
      <c r="I270" s="218"/>
      <c r="J270" s="218"/>
      <c r="K270" s="218"/>
      <c r="L270" s="218"/>
      <c r="M270" s="218"/>
      <c r="N270" s="218"/>
      <c r="O270" s="218"/>
      <c r="P270" s="218"/>
      <c r="Q270" s="218"/>
      <c r="R270" s="218"/>
      <c r="S270" s="218"/>
      <c r="T270" s="218"/>
      <c r="U270" s="218"/>
      <c r="V270" s="218"/>
      <c r="W270" s="219"/>
      <c r="X270" s="232"/>
      <c r="Y270" s="233"/>
      <c r="Z270" s="363"/>
      <c r="AA270" s="364"/>
      <c r="AB270" s="234"/>
      <c r="AC270" s="233"/>
      <c r="AD270" s="234"/>
      <c r="AE270" s="233"/>
      <c r="AF270" s="234"/>
      <c r="AG270" s="233"/>
      <c r="AH270" s="234"/>
      <c r="AI270" s="233"/>
      <c r="AJ270" s="234"/>
      <c r="AK270" s="233"/>
      <c r="AL270" s="241"/>
      <c r="AM270" s="240"/>
      <c r="AN270" s="258"/>
      <c r="AO270" s="243"/>
      <c r="AQ270" s="127"/>
      <c r="AR270" s="127"/>
      <c r="AS270" s="127"/>
      <c r="AT270" s="127"/>
      <c r="AU270" s="127"/>
      <c r="AV270" s="127"/>
      <c r="AW270" s="127"/>
      <c r="AX270" s="127"/>
      <c r="AY270" s="127"/>
      <c r="AZ270" s="127"/>
      <c r="BA270" s="127"/>
      <c r="BB270" s="127"/>
      <c r="BC270" s="127"/>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G270" s="127"/>
      <c r="CH270" s="127"/>
      <c r="CI270" s="127"/>
      <c r="CJ270" s="127"/>
      <c r="CK270" s="127"/>
      <c r="CL270" s="127"/>
      <c r="CM270" s="127"/>
      <c r="CN270" s="127"/>
      <c r="CO270" s="127"/>
      <c r="CP270" s="127"/>
      <c r="CQ270" s="127"/>
      <c r="CR270" s="127"/>
      <c r="CS270" s="127"/>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c r="DW270" s="127"/>
      <c r="DX270" s="127"/>
      <c r="DY270" s="127"/>
      <c r="DZ270" s="127"/>
      <c r="EA270" s="127"/>
      <c r="EB270" s="127"/>
      <c r="EC270" s="127"/>
      <c r="ED270" s="127"/>
      <c r="EE270" s="127"/>
      <c r="EF270" s="127"/>
      <c r="EG270" s="127"/>
      <c r="EH270" s="127"/>
      <c r="EI270" s="127"/>
      <c r="EJ270" s="40"/>
      <c r="EK270" s="40"/>
      <c r="EL270" s="40"/>
      <c r="EM270" s="40"/>
      <c r="EN270" s="40"/>
      <c r="EO270" s="40"/>
      <c r="EP270" s="40"/>
      <c r="EQ270" s="40"/>
      <c r="ER270" s="40"/>
      <c r="ES270" s="40"/>
      <c r="ET270" s="40"/>
      <c r="EU270" s="40"/>
      <c r="EV270" s="40"/>
      <c r="EW270" s="40"/>
      <c r="EX270" s="40"/>
      <c r="EY270" s="40"/>
      <c r="EZ270" s="40"/>
      <c r="FA270" s="40"/>
      <c r="FB270" s="40"/>
      <c r="FC270" s="40"/>
      <c r="FD270" s="40"/>
      <c r="FE270" s="40"/>
      <c r="FF270" s="40"/>
      <c r="FG270" s="40"/>
      <c r="FH270" s="40"/>
      <c r="FI270" s="40"/>
      <c r="FJ270" s="40"/>
      <c r="FK270" s="40"/>
    </row>
    <row r="271" spans="1:169" ht="11.25" customHeight="1">
      <c r="A271" s="210" t="str">
        <f>AB265</f>
        <v>C</v>
      </c>
      <c r="B271" s="211"/>
      <c r="C271" s="357"/>
      <c r="D271" s="343"/>
      <c r="E271" s="343"/>
      <c r="F271" s="343"/>
      <c r="G271" s="343"/>
      <c r="H271" s="343"/>
      <c r="I271" s="343"/>
      <c r="J271" s="343"/>
      <c r="K271" s="343"/>
      <c r="L271" s="343"/>
      <c r="M271" s="215"/>
      <c r="N271" s="215"/>
      <c r="O271" s="215"/>
      <c r="P271" s="343"/>
      <c r="Q271" s="343"/>
      <c r="R271" s="343"/>
      <c r="S271" s="343"/>
      <c r="T271" s="343"/>
      <c r="U271" s="343"/>
      <c r="V271" s="343"/>
      <c r="W271" s="344"/>
      <c r="X271" s="220" t="str">
        <f>IF(AB267&lt;&gt;"",IF(AB267="W","L","W"),"")</f>
        <v/>
      </c>
      <c r="Y271" s="360"/>
      <c r="Z271" s="227" t="str">
        <f>IF(AB269&lt;&gt;"",IF(AB269="W","L","W"),"")</f>
        <v/>
      </c>
      <c r="AA271" s="221"/>
      <c r="AB271" s="228"/>
      <c r="AC271" s="362"/>
      <c r="AD271" s="227" t="str">
        <f>IF($D263="1P",IF(L302=L304,IF(J302=J304,IF(H302&lt;&gt;"",IF(H302&gt;H304,"W","L"),""),IF(J302&gt;J304,"W","L")),IF(L302&gt;L304,"W","L")),IF(L302=L304,IF(J302=J304,IF(H302&lt;&gt;"",IF(H302&gt;H304,"W","L"),""),IF(J302&gt;J304,"W","L")),IF(L302&gt;L304,"W","L")))</f>
        <v/>
      </c>
      <c r="AE271" s="221"/>
      <c r="AF271" s="227" t="str">
        <f>IF($D263="1P",IF(Z306=Z308,IF(X306=X308,IF(V306&lt;&gt;"",IF(V306&gt;V308,"W","L"),""),IF(X306&gt;X308,"W","L")),IF(Z306&gt;Z308,"W","L")),IF(Z294=Z296,IF(X294=X296,IF(V294&lt;&gt;"",IF(V294&gt;V296,"W","L"),""),IF(X294&gt;X296,"W","L")),IF(Z294&gt;Z296,"W","L")))</f>
        <v/>
      </c>
      <c r="AG271" s="221"/>
      <c r="AH271" s="227" t="str">
        <f>IF($D263="1P",IF(L286=L288,IF(J286=J288,IF(H286&lt;&gt;"",IF(H286&gt;H288,"W","L"),""),IF(J286&gt;J288,"W","L")),IF(L286&gt;L288,"W","L")),IF(L286=L288,IF(J286=J288,IF(H286&lt;&gt;"",IF(H286&gt;H288,"W","L"),""),IF(J286&gt;J288,"W","L")),IF(L286&gt;L288,"W","L")))</f>
        <v/>
      </c>
      <c r="AI271" s="221"/>
      <c r="AJ271" s="227" t="str">
        <f>IF($D263="1P",IF(Z298=Z300,IF(X298=X300,IF(V298&lt;&gt;"",IF(V298&gt;V300,"W","L"),""),IF(X298&gt;X300,"W","L")),IF(Z298&gt;Z300,"W","L")),IF(Z286=Z288,IF(X286=X288,IF(V286&lt;&gt;"",IF(V286&gt;V288,"W","L"),""),IF(X286&gt;X288,"W","L")),IF(Z286&gt;Z288,"W","L")))</f>
        <v/>
      </c>
      <c r="AK271" s="221"/>
      <c r="AL271" s="239" t="str">
        <f>IF(OR(COUNTIF(X271:AJ271,"W"),COUNTIF(X271:AJ271,"L")),COUNTIF(X271:AJ271,"W")*2+COUNTIF(X271:AJ271,"L"),"")</f>
        <v/>
      </c>
      <c r="AM271" s="240"/>
      <c r="AN271" s="242" t="str">
        <f>IF(AL271&lt;&gt;"",RANK(AL271,AL267:AL279,0),"")</f>
        <v/>
      </c>
      <c r="AO271" s="243"/>
      <c r="AQ271" s="154" t="str">
        <f>CONCATENATE($A265," ",$D265,","," ",$F263)</f>
        <v>Group: 5, Women's Singles</v>
      </c>
      <c r="AR271" s="155"/>
      <c r="AS271" s="155"/>
      <c r="AT271" s="155"/>
      <c r="AU271" s="155"/>
      <c r="AV271" s="155"/>
      <c r="AW271" s="155"/>
      <c r="AX271" s="155"/>
      <c r="AY271" s="155"/>
      <c r="AZ271" s="155"/>
      <c r="BA271" s="155"/>
      <c r="BB271" s="155"/>
      <c r="BC271" s="156"/>
      <c r="BD271" s="163">
        <f>A286</f>
        <v>2</v>
      </c>
      <c r="BE271" s="164"/>
      <c r="BF271" s="183" t="str">
        <f>C286</f>
        <v>C</v>
      </c>
      <c r="BG271" s="185" t="str">
        <f>IF(VLOOKUP($BF271,$A267:$C279,3,FALSE)=0,"",CONCATENATE(VLOOKUP(VLOOKUP($BF271,$A267:$C279,3,FALSE),Players!$J:$N,4,FALSE)," ",VLOOKUP($BF271,$A267:$C279,3,FALSE)," ",IF(ISERROR(VLOOKUP(VLOOKUP($BF271,$A267:$C279,3,FALSE),Players!$J:$N,5,FALSE)),"()",CONCATENATE("(",VLOOKUP(VLOOKUP($BF271,$A267:$C279,3,FALSE),Players!$J:$N,5,FALSE),")"))))</f>
        <v/>
      </c>
      <c r="BH271" s="186"/>
      <c r="BI271" s="186"/>
      <c r="BJ271" s="186"/>
      <c r="BK271" s="186"/>
      <c r="BL271" s="186"/>
      <c r="BM271" s="186"/>
      <c r="BN271" s="186"/>
      <c r="BO271" s="186"/>
      <c r="BP271" s="186"/>
      <c r="BQ271" s="186"/>
      <c r="BR271" s="186"/>
      <c r="BS271" s="186"/>
      <c r="BT271" s="186"/>
      <c r="BU271" s="187"/>
      <c r="BV271" s="170" t="str">
        <f>IF(D286&lt;&gt;"",D286,"")</f>
        <v/>
      </c>
      <c r="BW271" s="171"/>
      <c r="BX271" s="335" t="str">
        <f>IF(F286&lt;&gt;"",F286,"")</f>
        <v/>
      </c>
      <c r="BY271" s="171"/>
      <c r="BZ271" s="335" t="str">
        <f>IF(H286&lt;&gt;"",H286,"")</f>
        <v/>
      </c>
      <c r="CA271" s="171"/>
      <c r="CB271" s="335" t="str">
        <f>IF(J286&lt;&gt;"",J286,"")</f>
        <v/>
      </c>
      <c r="CC271" s="171"/>
      <c r="CD271" s="335" t="str">
        <f>IF(L286&lt;&gt;"",L286,"")</f>
        <v/>
      </c>
      <c r="CE271" s="337"/>
      <c r="CF271" s="174" t="str">
        <f>IF($CD271=$CD273,IF($CB271=$CB273,IF($BZ271&lt;&gt;"",IF($BZ271&gt;$BZ273,"W","L"),""),IF($CB271&gt;$CB273,"W","L")),IF($CD271&gt;$CD273,"W","L"))</f>
        <v/>
      </c>
      <c r="CG271" s="154" t="str">
        <f>CONCATENATE($A265," ",$D265,","," ",$F263)</f>
        <v>Group: 5, Women's Singles</v>
      </c>
      <c r="CH271" s="155"/>
      <c r="CI271" s="155"/>
      <c r="CJ271" s="155"/>
      <c r="CK271" s="155"/>
      <c r="CL271" s="155"/>
      <c r="CM271" s="155"/>
      <c r="CN271" s="155"/>
      <c r="CO271" s="155"/>
      <c r="CP271" s="155"/>
      <c r="CQ271" s="155"/>
      <c r="CR271" s="155"/>
      <c r="CS271" s="156"/>
      <c r="CT271" s="163">
        <f>O286</f>
        <v>9</v>
      </c>
      <c r="CU271" s="164"/>
      <c r="CV271" s="183" t="str">
        <f>Q286</f>
        <v>C</v>
      </c>
      <c r="CW271" s="185" t="str">
        <f>IF(VLOOKUP($CV271,$A267:$C279,3,FALSE)=0,"",CONCATENATE(VLOOKUP(VLOOKUP($CV271,$A267:$C279,3,FALSE),Players!$J:$N,4,FALSE)," ",VLOOKUP($CV271,$A267:$C279,3,FALSE)," ",IF(ISERROR(VLOOKUP(VLOOKUP($CV271,$A267:$C279,3,FALSE),Players!$J:$N,5,FALSE)),"()",CONCATENATE("(",VLOOKUP(VLOOKUP($CV271,$A267:$C279,3,FALSE),Players!$J:$N,5,FALSE),")"))))</f>
        <v/>
      </c>
      <c r="CX271" s="186"/>
      <c r="CY271" s="186"/>
      <c r="CZ271" s="186"/>
      <c r="DA271" s="186"/>
      <c r="DB271" s="186"/>
      <c r="DC271" s="186"/>
      <c r="DD271" s="186"/>
      <c r="DE271" s="186"/>
      <c r="DF271" s="186"/>
      <c r="DG271" s="186"/>
      <c r="DH271" s="186"/>
      <c r="DI271" s="186"/>
      <c r="DJ271" s="186"/>
      <c r="DK271" s="187"/>
      <c r="DL271" s="170" t="str">
        <f>IF(R286&lt;&gt;"",R286,"")</f>
        <v/>
      </c>
      <c r="DM271" s="171"/>
      <c r="DN271" s="335" t="str">
        <f>IF(T286&lt;&gt;"",T286,"")</f>
        <v/>
      </c>
      <c r="DO271" s="171"/>
      <c r="DP271" s="335" t="str">
        <f>IF(V286&lt;&gt;"",V286,"")</f>
        <v/>
      </c>
      <c r="DQ271" s="171"/>
      <c r="DR271" s="335" t="str">
        <f>IF(X286&lt;&gt;"",X286,"")</f>
        <v/>
      </c>
      <c r="DS271" s="171"/>
      <c r="DT271" s="335" t="str">
        <f>IF(Z286&lt;&gt;"",Z286,"")</f>
        <v/>
      </c>
      <c r="DU271" s="337"/>
      <c r="DV271" s="174" t="str">
        <f>IF($DT271=$DT273,IF($DR271=$DR273,IF($DP271&lt;&gt;"",IF($DP271&gt;$DP273,"W","L"),""),IF($DR271&gt;$DR273,"W","L")),IF($DT271&gt;$DT273,"W","L"))</f>
        <v/>
      </c>
      <c r="DW271" s="154" t="str">
        <f>CONCATENATE($A265," ",$D265,","," ",$F263)</f>
        <v>Group: 5, Women's Singles</v>
      </c>
      <c r="DX271" s="155"/>
      <c r="DY271" s="155"/>
      <c r="DZ271" s="155"/>
      <c r="EA271" s="155"/>
      <c r="EB271" s="155"/>
      <c r="EC271" s="155"/>
      <c r="ED271" s="155"/>
      <c r="EE271" s="155"/>
      <c r="EF271" s="155"/>
      <c r="EG271" s="155"/>
      <c r="EH271" s="155"/>
      <c r="EI271" s="156"/>
      <c r="EJ271" s="163">
        <f>AC286</f>
        <v>16</v>
      </c>
      <c r="EK271" s="164"/>
      <c r="EL271" s="183" t="str">
        <f>AE286</f>
        <v>A</v>
      </c>
      <c r="EM271" s="185" t="str">
        <f>IF(VLOOKUP($EL271,$A267:$C279,3,FALSE)=0,"",CONCATENATE(VLOOKUP(VLOOKUP($EL271,$A267:$C279,3,FALSE),Players!$J:$N,4,FALSE)," ",VLOOKUP($EL271,$A267:$C279,3,FALSE)," ",IF(ISERROR(VLOOKUP(VLOOKUP($EL271,$A267:$C279,3,FALSE),Players!$J:$N,5,FALSE)),"()",CONCATENATE("(",VLOOKUP(VLOOKUP($EL271,$A267:$C279,3,FALSE),Players!$J:$N,5,FALSE),")"))))</f>
        <v/>
      </c>
      <c r="EN271" s="186"/>
      <c r="EO271" s="186"/>
      <c r="EP271" s="186"/>
      <c r="EQ271" s="186"/>
      <c r="ER271" s="186"/>
      <c r="ES271" s="186"/>
      <c r="ET271" s="186"/>
      <c r="EU271" s="186"/>
      <c r="EV271" s="186"/>
      <c r="EW271" s="186"/>
      <c r="EX271" s="186"/>
      <c r="EY271" s="186"/>
      <c r="EZ271" s="186"/>
      <c r="FA271" s="187"/>
      <c r="FB271" s="170" t="str">
        <f>IF(AF286&lt;&gt;"",AF286,"")</f>
        <v/>
      </c>
      <c r="FC271" s="171"/>
      <c r="FD271" s="335" t="str">
        <f>IF(AH286&lt;&gt;"",AH286,"")</f>
        <v/>
      </c>
      <c r="FE271" s="171"/>
      <c r="FF271" s="335" t="str">
        <f>IF(AJ286&lt;&gt;"",AJ286,"")</f>
        <v/>
      </c>
      <c r="FG271" s="171"/>
      <c r="FH271" s="335" t="str">
        <f>IF(AL286&lt;&gt;"",AL286,"")</f>
        <v/>
      </c>
      <c r="FI271" s="171"/>
      <c r="FJ271" s="335" t="str">
        <f>IF(AN286&lt;&gt;"",AN286,"")</f>
        <v/>
      </c>
      <c r="FK271" s="337"/>
      <c r="FL271" s="174" t="str">
        <f>IF($FJ271=$FJ273,IF($FH271=$FH273,IF($FF271&lt;&gt;"",IF($FF271&gt;$FF273,"W","L"),""),IF($FH271&gt;$FH273,"W","L")),IF($FJ271&gt;$FJ273,"W","L"))</f>
        <v/>
      </c>
    </row>
    <row r="272" spans="1:169" ht="11.25" customHeight="1">
      <c r="A272" s="212"/>
      <c r="B272" s="213"/>
      <c r="C272" s="218"/>
      <c r="D272" s="218"/>
      <c r="E272" s="218"/>
      <c r="F272" s="218"/>
      <c r="G272" s="218"/>
      <c r="H272" s="218"/>
      <c r="I272" s="218"/>
      <c r="J272" s="218"/>
      <c r="K272" s="218"/>
      <c r="L272" s="218"/>
      <c r="M272" s="218"/>
      <c r="N272" s="218"/>
      <c r="O272" s="218"/>
      <c r="P272" s="218"/>
      <c r="Q272" s="218"/>
      <c r="R272" s="218"/>
      <c r="S272" s="218"/>
      <c r="T272" s="218"/>
      <c r="U272" s="218"/>
      <c r="V272" s="218"/>
      <c r="W272" s="219"/>
      <c r="X272" s="232"/>
      <c r="Y272" s="361"/>
      <c r="Z272" s="234"/>
      <c r="AA272" s="233"/>
      <c r="AB272" s="363"/>
      <c r="AC272" s="364"/>
      <c r="AD272" s="234"/>
      <c r="AE272" s="233"/>
      <c r="AF272" s="234"/>
      <c r="AG272" s="233"/>
      <c r="AH272" s="234"/>
      <c r="AI272" s="233"/>
      <c r="AJ272" s="234"/>
      <c r="AK272" s="233"/>
      <c r="AL272" s="241"/>
      <c r="AM272" s="240"/>
      <c r="AN272" s="258"/>
      <c r="AO272" s="243"/>
      <c r="AQ272" s="157"/>
      <c r="AR272" s="158"/>
      <c r="AS272" s="158"/>
      <c r="AT272" s="158"/>
      <c r="AU272" s="158"/>
      <c r="AV272" s="158"/>
      <c r="AW272" s="158"/>
      <c r="AX272" s="158"/>
      <c r="AY272" s="158"/>
      <c r="AZ272" s="158"/>
      <c r="BA272" s="158"/>
      <c r="BB272" s="158"/>
      <c r="BC272" s="159"/>
      <c r="BD272" s="165"/>
      <c r="BE272" s="166"/>
      <c r="BF272" s="184"/>
      <c r="BG272" s="188"/>
      <c r="BH272" s="189"/>
      <c r="BI272" s="189"/>
      <c r="BJ272" s="189"/>
      <c r="BK272" s="189"/>
      <c r="BL272" s="189"/>
      <c r="BM272" s="189"/>
      <c r="BN272" s="189"/>
      <c r="BO272" s="189"/>
      <c r="BP272" s="189"/>
      <c r="BQ272" s="189"/>
      <c r="BR272" s="189"/>
      <c r="BS272" s="189"/>
      <c r="BT272" s="189"/>
      <c r="BU272" s="190"/>
      <c r="BV272" s="172"/>
      <c r="BW272" s="173"/>
      <c r="BX272" s="336"/>
      <c r="BY272" s="173"/>
      <c r="BZ272" s="336"/>
      <c r="CA272" s="173"/>
      <c r="CB272" s="336"/>
      <c r="CC272" s="173"/>
      <c r="CD272" s="336"/>
      <c r="CE272" s="338"/>
      <c r="CF272" s="174"/>
      <c r="CG272" s="157"/>
      <c r="CH272" s="158"/>
      <c r="CI272" s="158"/>
      <c r="CJ272" s="158"/>
      <c r="CK272" s="158"/>
      <c r="CL272" s="158"/>
      <c r="CM272" s="158"/>
      <c r="CN272" s="158"/>
      <c r="CO272" s="158"/>
      <c r="CP272" s="158"/>
      <c r="CQ272" s="158"/>
      <c r="CR272" s="158"/>
      <c r="CS272" s="159"/>
      <c r="CT272" s="165"/>
      <c r="CU272" s="166"/>
      <c r="CV272" s="184"/>
      <c r="CW272" s="188"/>
      <c r="CX272" s="189"/>
      <c r="CY272" s="189"/>
      <c r="CZ272" s="189"/>
      <c r="DA272" s="189"/>
      <c r="DB272" s="189"/>
      <c r="DC272" s="189"/>
      <c r="DD272" s="189"/>
      <c r="DE272" s="189"/>
      <c r="DF272" s="189"/>
      <c r="DG272" s="189"/>
      <c r="DH272" s="189"/>
      <c r="DI272" s="189"/>
      <c r="DJ272" s="189"/>
      <c r="DK272" s="190"/>
      <c r="DL272" s="172"/>
      <c r="DM272" s="173"/>
      <c r="DN272" s="336"/>
      <c r="DO272" s="173"/>
      <c r="DP272" s="336"/>
      <c r="DQ272" s="173"/>
      <c r="DR272" s="336"/>
      <c r="DS272" s="173"/>
      <c r="DT272" s="336"/>
      <c r="DU272" s="338"/>
      <c r="DV272" s="174"/>
      <c r="DW272" s="157"/>
      <c r="DX272" s="158"/>
      <c r="DY272" s="158"/>
      <c r="DZ272" s="158"/>
      <c r="EA272" s="158"/>
      <c r="EB272" s="158"/>
      <c r="EC272" s="158"/>
      <c r="ED272" s="158"/>
      <c r="EE272" s="158"/>
      <c r="EF272" s="158"/>
      <c r="EG272" s="158"/>
      <c r="EH272" s="158"/>
      <c r="EI272" s="159"/>
      <c r="EJ272" s="165"/>
      <c r="EK272" s="166"/>
      <c r="EL272" s="184"/>
      <c r="EM272" s="188"/>
      <c r="EN272" s="189"/>
      <c r="EO272" s="189"/>
      <c r="EP272" s="189"/>
      <c r="EQ272" s="189"/>
      <c r="ER272" s="189"/>
      <c r="ES272" s="189"/>
      <c r="ET272" s="189"/>
      <c r="EU272" s="189"/>
      <c r="EV272" s="189"/>
      <c r="EW272" s="189"/>
      <c r="EX272" s="189"/>
      <c r="EY272" s="189"/>
      <c r="EZ272" s="189"/>
      <c r="FA272" s="190"/>
      <c r="FB272" s="172"/>
      <c r="FC272" s="173"/>
      <c r="FD272" s="336"/>
      <c r="FE272" s="173"/>
      <c r="FF272" s="336"/>
      <c r="FG272" s="173"/>
      <c r="FH272" s="336"/>
      <c r="FI272" s="173"/>
      <c r="FJ272" s="336"/>
      <c r="FK272" s="338"/>
      <c r="FL272" s="174"/>
    </row>
    <row r="273" spans="1:169" ht="11.25" customHeight="1">
      <c r="A273" s="210" t="str">
        <f>AD265</f>
        <v>D</v>
      </c>
      <c r="B273" s="211"/>
      <c r="C273" s="357"/>
      <c r="D273" s="343"/>
      <c r="E273" s="343"/>
      <c r="F273" s="343"/>
      <c r="G273" s="343"/>
      <c r="H273" s="343"/>
      <c r="I273" s="343"/>
      <c r="J273" s="343"/>
      <c r="K273" s="343"/>
      <c r="L273" s="343"/>
      <c r="M273" s="215"/>
      <c r="N273" s="215"/>
      <c r="O273" s="215"/>
      <c r="P273" s="343"/>
      <c r="Q273" s="343"/>
      <c r="R273" s="343"/>
      <c r="S273" s="343"/>
      <c r="T273" s="343"/>
      <c r="U273" s="343"/>
      <c r="V273" s="343"/>
      <c r="W273" s="344"/>
      <c r="X273" s="220" t="str">
        <f>IF(AD267&lt;&gt;"",IF(AD267="W","L","W"),"")</f>
        <v/>
      </c>
      <c r="Y273" s="221"/>
      <c r="Z273" s="227" t="str">
        <f>IF(AD269&lt;&gt;"",IF(AD269="W","L","W"),"")</f>
        <v/>
      </c>
      <c r="AA273" s="221"/>
      <c r="AB273" s="227" t="str">
        <f>IF(AD271&lt;&gt;"",IF(AD271="W","L","W"),"")</f>
        <v/>
      </c>
      <c r="AC273" s="221"/>
      <c r="AD273" s="228"/>
      <c r="AE273" s="362"/>
      <c r="AF273" s="227" t="str">
        <f>IF($D263="1P",IF(L290=L292,IF(J290=J292,IF(H290&lt;&gt;"",IF(H290&gt;H292,"W","L"),""),IF(J290&gt;J292,"W","L")),IF(L290&gt;L292,"W","L")),IF(L290=L292,IF(J290=J292,IF(H290&lt;&gt;"",IF(H290&gt;H292,"W","L"),""),IF(J290&gt;J292,"W","L")),IF(L290&gt;L292,"W","L")))</f>
        <v/>
      </c>
      <c r="AG273" s="221"/>
      <c r="AH273" s="227" t="str">
        <f>IF($D263="1P",IF(Z294=Z296,IF(X294=X296,IF(V294&lt;&gt;"",IF(V294&gt;V296,"W","L"),""),IF(X294&gt;X296,"W","L")),IF(Z294&gt;Z296,"W","L")),IF(Z282=Z284,IF(X282=X284,IF(V282&lt;&gt;"",IF(V282&gt;V284,"W","L"),""),IF(X282&gt;X284,"W","L")),IF(Z282&gt;Z284,"W","L")))</f>
        <v/>
      </c>
      <c r="AI273" s="221"/>
      <c r="AJ273" s="227" t="str">
        <f>IF($D263="1P",IF(AN302=AN304,IF(AL302=AL304,IF(AJ302&lt;&gt;"",IF(AJ302&gt;AJ304,"W","L"),""),IF(AL302&gt;AL304,"W","L")),IF(AN302&gt;AN304,"W","L")),IF(AN290=AN292,IF(AL290=AL292,IF(AJ290&lt;&gt;"",IF(AJ290&gt;AJ292,"W","L"),""),IF(AL290&gt;AL292,"W","L")),IF(AN290&gt;AN292,"W","L")))</f>
        <v/>
      </c>
      <c r="AK273" s="221"/>
      <c r="AL273" s="239" t="str">
        <f>IF(OR(COUNTIF(X273:AJ273,"W"),COUNTIF(X273:AJ273,"L")),COUNTIF(X273:AJ273,"W")*2+COUNTIF(X273:AJ273,"L"),"")</f>
        <v/>
      </c>
      <c r="AM273" s="240"/>
      <c r="AN273" s="242" t="str">
        <f>IF(AL273&lt;&gt;"",RANK(AL273,AL267:AL279,0),"")</f>
        <v/>
      </c>
      <c r="AO273" s="243"/>
      <c r="AQ273" s="157"/>
      <c r="AR273" s="158"/>
      <c r="AS273" s="158"/>
      <c r="AT273" s="158"/>
      <c r="AU273" s="158"/>
      <c r="AV273" s="158"/>
      <c r="AW273" s="158"/>
      <c r="AX273" s="158"/>
      <c r="AY273" s="158"/>
      <c r="AZ273" s="158"/>
      <c r="BA273" s="158"/>
      <c r="BB273" s="158"/>
      <c r="BC273" s="159"/>
      <c r="BD273" s="165"/>
      <c r="BE273" s="166"/>
      <c r="BF273" s="175" t="str">
        <f>C288</f>
        <v>F</v>
      </c>
      <c r="BG273" s="177" t="str">
        <f>IF(VLOOKUP($BF273,$A267:$C279,3,FALSE)=0,"",CONCATENATE(VLOOKUP(VLOOKUP($BF273,$A267:$C279,3,FALSE),Players!$J:$N,4,FALSE)," ",VLOOKUP($BF273,$A267:$C279,3,FALSE)," ",IF(ISERROR(VLOOKUP(VLOOKUP($BF273,$A267:$C279,3,FALSE),Players!$J:$N,5,FALSE)),"()",CONCATENATE("(",VLOOKUP(VLOOKUP($BF273,$A267:$C279,3,FALSE),Players!$J:$N,5,FALSE),")"))))</f>
        <v/>
      </c>
      <c r="BH273" s="178"/>
      <c r="BI273" s="178"/>
      <c r="BJ273" s="178"/>
      <c r="BK273" s="178"/>
      <c r="BL273" s="178"/>
      <c r="BM273" s="178"/>
      <c r="BN273" s="178"/>
      <c r="BO273" s="178"/>
      <c r="BP273" s="178"/>
      <c r="BQ273" s="178"/>
      <c r="BR273" s="178"/>
      <c r="BS273" s="178"/>
      <c r="BT273" s="178"/>
      <c r="BU273" s="179"/>
      <c r="BV273" s="150" t="str">
        <f>IF(D288&lt;&gt;"",D288,"")</f>
        <v/>
      </c>
      <c r="BW273" s="151"/>
      <c r="BX273" s="288" t="str">
        <f>IF(F288&lt;&gt;"",F288,"")</f>
        <v/>
      </c>
      <c r="BY273" s="151"/>
      <c r="BZ273" s="288" t="str">
        <f>IF(H288&lt;&gt;"",H288,"")</f>
        <v/>
      </c>
      <c r="CA273" s="151"/>
      <c r="CB273" s="288" t="str">
        <f>IF(J288&lt;&gt;"",J288,"")</f>
        <v/>
      </c>
      <c r="CC273" s="151"/>
      <c r="CD273" s="288" t="str">
        <f>IF(L288&lt;&gt;"",L288,"")</f>
        <v/>
      </c>
      <c r="CE273" s="332"/>
      <c r="CF273" s="174" t="str">
        <f>IF($CF271&lt;&gt;"",IF(CF271="W","L","W"),"")</f>
        <v/>
      </c>
      <c r="CG273" s="157"/>
      <c r="CH273" s="158"/>
      <c r="CI273" s="158"/>
      <c r="CJ273" s="158"/>
      <c r="CK273" s="158"/>
      <c r="CL273" s="158"/>
      <c r="CM273" s="158"/>
      <c r="CN273" s="158"/>
      <c r="CO273" s="158"/>
      <c r="CP273" s="158"/>
      <c r="CQ273" s="158"/>
      <c r="CR273" s="158"/>
      <c r="CS273" s="159"/>
      <c r="CT273" s="165"/>
      <c r="CU273" s="166"/>
      <c r="CV273" s="175" t="str">
        <f>Q288</f>
        <v>G</v>
      </c>
      <c r="CW273" s="177" t="str">
        <f>IF(VLOOKUP($CV273,$A267:$C279,3,FALSE)=0,"",CONCATENATE(VLOOKUP(VLOOKUP($CV273,$A267:$C279,3,FALSE),Players!$J:$N,4,FALSE)," ",VLOOKUP($CV273,$A267:$C279,3,FALSE)," ",IF(ISERROR(VLOOKUP(VLOOKUP($CV273,$A267:$C279,3,FALSE),Players!$J:$N,5,FALSE)),"()",CONCATENATE("(",VLOOKUP(VLOOKUP($CV273,$A267:$C279,3,FALSE),Players!$J:$N,5,FALSE),")"))))</f>
        <v/>
      </c>
      <c r="CX273" s="178"/>
      <c r="CY273" s="178"/>
      <c r="CZ273" s="178"/>
      <c r="DA273" s="178"/>
      <c r="DB273" s="178"/>
      <c r="DC273" s="178"/>
      <c r="DD273" s="178"/>
      <c r="DE273" s="178"/>
      <c r="DF273" s="178"/>
      <c r="DG273" s="178"/>
      <c r="DH273" s="178"/>
      <c r="DI273" s="178"/>
      <c r="DJ273" s="178"/>
      <c r="DK273" s="179"/>
      <c r="DL273" s="150" t="str">
        <f>IF(R288&lt;&gt;"",R288,"")</f>
        <v/>
      </c>
      <c r="DM273" s="151"/>
      <c r="DN273" s="288" t="str">
        <f>IF(T288&lt;&gt;"",T288,"")</f>
        <v/>
      </c>
      <c r="DO273" s="151"/>
      <c r="DP273" s="288" t="str">
        <f>IF(V288&lt;&gt;"",V288,"")</f>
        <v/>
      </c>
      <c r="DQ273" s="151"/>
      <c r="DR273" s="288" t="str">
        <f>IF(X288&lt;&gt;"",X288,"")</f>
        <v/>
      </c>
      <c r="DS273" s="151"/>
      <c r="DT273" s="288" t="str">
        <f>IF(Z288&lt;&gt;"",Z288,"")</f>
        <v/>
      </c>
      <c r="DU273" s="332"/>
      <c r="DV273" s="174" t="str">
        <f>IF($DV271&lt;&gt;"",IF(DV271="W","L","W"),"")</f>
        <v/>
      </c>
      <c r="DW273" s="157"/>
      <c r="DX273" s="158"/>
      <c r="DY273" s="158"/>
      <c r="DZ273" s="158"/>
      <c r="EA273" s="158"/>
      <c r="EB273" s="158"/>
      <c r="EC273" s="158"/>
      <c r="ED273" s="158"/>
      <c r="EE273" s="158"/>
      <c r="EF273" s="158"/>
      <c r="EG273" s="158"/>
      <c r="EH273" s="158"/>
      <c r="EI273" s="159"/>
      <c r="EJ273" s="165"/>
      <c r="EK273" s="166"/>
      <c r="EL273" s="175" t="str">
        <f>AE288</f>
        <v>B</v>
      </c>
      <c r="EM273" s="177" t="str">
        <f>IF(VLOOKUP($EL273,$A267:$C279,3,FALSE)=0,"",CONCATENATE(VLOOKUP(VLOOKUP($EL273,$A267:$C279,3,FALSE),Players!$J:$N,4,FALSE)," ",VLOOKUP($EL273,$A267:$C279,3,FALSE)," ",IF(ISERROR(VLOOKUP(VLOOKUP($EL273,$A267:$C279,3,FALSE),Players!$J:$N,5,FALSE)),"()",CONCATENATE("(",VLOOKUP(VLOOKUP($EL273,$A267:$C279,3,FALSE),Players!$J:$N,5,FALSE),")"))))</f>
        <v/>
      </c>
      <c r="EN273" s="178"/>
      <c r="EO273" s="178"/>
      <c r="EP273" s="178"/>
      <c r="EQ273" s="178"/>
      <c r="ER273" s="178"/>
      <c r="ES273" s="178"/>
      <c r="ET273" s="178"/>
      <c r="EU273" s="178"/>
      <c r="EV273" s="178"/>
      <c r="EW273" s="178"/>
      <c r="EX273" s="178"/>
      <c r="EY273" s="178"/>
      <c r="EZ273" s="178"/>
      <c r="FA273" s="179"/>
      <c r="FB273" s="150" t="str">
        <f>IF(AF288&lt;&gt;"",AF288,"")</f>
        <v/>
      </c>
      <c r="FC273" s="151"/>
      <c r="FD273" s="288" t="str">
        <f>IF(AH288&lt;&gt;"",AH288,"")</f>
        <v/>
      </c>
      <c r="FE273" s="151"/>
      <c r="FF273" s="288" t="str">
        <f>IF(AJ288&lt;&gt;"",AJ288,"")</f>
        <v/>
      </c>
      <c r="FG273" s="151"/>
      <c r="FH273" s="288" t="str">
        <f>IF(AL288&lt;&gt;"",AL288,"")</f>
        <v/>
      </c>
      <c r="FI273" s="151"/>
      <c r="FJ273" s="288" t="str">
        <f>IF(AN288&lt;&gt;"",AN288,"")</f>
        <v/>
      </c>
      <c r="FK273" s="332"/>
      <c r="FL273" s="174" t="str">
        <f>IF($FL271&lt;&gt;"",IF(FL271="W","L","W"),"")</f>
        <v/>
      </c>
    </row>
    <row r="274" spans="1:169" ht="11.25" customHeight="1" thickBot="1">
      <c r="A274" s="212"/>
      <c r="B274" s="213"/>
      <c r="C274" s="218"/>
      <c r="D274" s="218"/>
      <c r="E274" s="218"/>
      <c r="F274" s="218"/>
      <c r="G274" s="218"/>
      <c r="H274" s="218"/>
      <c r="I274" s="218"/>
      <c r="J274" s="218"/>
      <c r="K274" s="218"/>
      <c r="L274" s="218"/>
      <c r="M274" s="218"/>
      <c r="N274" s="218"/>
      <c r="O274" s="218"/>
      <c r="P274" s="218"/>
      <c r="Q274" s="218"/>
      <c r="R274" s="218"/>
      <c r="S274" s="218"/>
      <c r="T274" s="218"/>
      <c r="U274" s="218"/>
      <c r="V274" s="218"/>
      <c r="W274" s="219"/>
      <c r="X274" s="232"/>
      <c r="Y274" s="233"/>
      <c r="Z274" s="234"/>
      <c r="AA274" s="233"/>
      <c r="AB274" s="234"/>
      <c r="AC274" s="233"/>
      <c r="AD274" s="363"/>
      <c r="AE274" s="364"/>
      <c r="AF274" s="234"/>
      <c r="AG274" s="233"/>
      <c r="AH274" s="234"/>
      <c r="AI274" s="233"/>
      <c r="AJ274" s="234"/>
      <c r="AK274" s="233"/>
      <c r="AL274" s="241"/>
      <c r="AM274" s="240"/>
      <c r="AN274" s="258"/>
      <c r="AO274" s="243"/>
      <c r="AQ274" s="160"/>
      <c r="AR274" s="161"/>
      <c r="AS274" s="161"/>
      <c r="AT274" s="161"/>
      <c r="AU274" s="161"/>
      <c r="AV274" s="161"/>
      <c r="AW274" s="161"/>
      <c r="AX274" s="161"/>
      <c r="AY274" s="161"/>
      <c r="AZ274" s="161"/>
      <c r="BA274" s="161"/>
      <c r="BB274" s="161"/>
      <c r="BC274" s="162"/>
      <c r="BD274" s="167"/>
      <c r="BE274" s="168"/>
      <c r="BF274" s="176"/>
      <c r="BG274" s="180"/>
      <c r="BH274" s="181"/>
      <c r="BI274" s="181"/>
      <c r="BJ274" s="181"/>
      <c r="BK274" s="181"/>
      <c r="BL274" s="181"/>
      <c r="BM274" s="181"/>
      <c r="BN274" s="181"/>
      <c r="BO274" s="181"/>
      <c r="BP274" s="181"/>
      <c r="BQ274" s="181"/>
      <c r="BR274" s="181"/>
      <c r="BS274" s="181"/>
      <c r="BT274" s="181"/>
      <c r="BU274" s="182"/>
      <c r="BV274" s="152"/>
      <c r="BW274" s="153"/>
      <c r="BX274" s="333"/>
      <c r="BY274" s="153"/>
      <c r="BZ274" s="333"/>
      <c r="CA274" s="153"/>
      <c r="CB274" s="333"/>
      <c r="CC274" s="153"/>
      <c r="CD274" s="333"/>
      <c r="CE274" s="334"/>
      <c r="CF274" s="349"/>
      <c r="CG274" s="160"/>
      <c r="CH274" s="161"/>
      <c r="CI274" s="161"/>
      <c r="CJ274" s="161"/>
      <c r="CK274" s="161"/>
      <c r="CL274" s="161"/>
      <c r="CM274" s="161"/>
      <c r="CN274" s="161"/>
      <c r="CO274" s="161"/>
      <c r="CP274" s="161"/>
      <c r="CQ274" s="161"/>
      <c r="CR274" s="161"/>
      <c r="CS274" s="162"/>
      <c r="CT274" s="167"/>
      <c r="CU274" s="168"/>
      <c r="CV274" s="176"/>
      <c r="CW274" s="180"/>
      <c r="CX274" s="181"/>
      <c r="CY274" s="181"/>
      <c r="CZ274" s="181"/>
      <c r="DA274" s="181"/>
      <c r="DB274" s="181"/>
      <c r="DC274" s="181"/>
      <c r="DD274" s="181"/>
      <c r="DE274" s="181"/>
      <c r="DF274" s="181"/>
      <c r="DG274" s="181"/>
      <c r="DH274" s="181"/>
      <c r="DI274" s="181"/>
      <c r="DJ274" s="181"/>
      <c r="DK274" s="182"/>
      <c r="DL274" s="152"/>
      <c r="DM274" s="153"/>
      <c r="DN274" s="333"/>
      <c r="DO274" s="153"/>
      <c r="DP274" s="333"/>
      <c r="DQ274" s="153"/>
      <c r="DR274" s="333"/>
      <c r="DS274" s="153"/>
      <c r="DT274" s="333"/>
      <c r="DU274" s="334"/>
      <c r="DV274" s="174"/>
      <c r="DW274" s="160"/>
      <c r="DX274" s="161"/>
      <c r="DY274" s="161"/>
      <c r="DZ274" s="161"/>
      <c r="EA274" s="161"/>
      <c r="EB274" s="161"/>
      <c r="EC274" s="161"/>
      <c r="ED274" s="161"/>
      <c r="EE274" s="161"/>
      <c r="EF274" s="161"/>
      <c r="EG274" s="161"/>
      <c r="EH274" s="161"/>
      <c r="EI274" s="162"/>
      <c r="EJ274" s="167"/>
      <c r="EK274" s="168"/>
      <c r="EL274" s="176"/>
      <c r="EM274" s="180"/>
      <c r="EN274" s="181"/>
      <c r="EO274" s="181"/>
      <c r="EP274" s="181"/>
      <c r="EQ274" s="181"/>
      <c r="ER274" s="181"/>
      <c r="ES274" s="181"/>
      <c r="ET274" s="181"/>
      <c r="EU274" s="181"/>
      <c r="EV274" s="181"/>
      <c r="EW274" s="181"/>
      <c r="EX274" s="181"/>
      <c r="EY274" s="181"/>
      <c r="EZ274" s="181"/>
      <c r="FA274" s="182"/>
      <c r="FB274" s="152"/>
      <c r="FC274" s="153"/>
      <c r="FD274" s="333"/>
      <c r="FE274" s="153"/>
      <c r="FF274" s="333"/>
      <c r="FG274" s="153"/>
      <c r="FH274" s="333"/>
      <c r="FI274" s="153"/>
      <c r="FJ274" s="333"/>
      <c r="FK274" s="334"/>
      <c r="FL274" s="174"/>
    </row>
    <row r="275" spans="1:169" ht="11.25" customHeight="1">
      <c r="A275" s="210" t="str">
        <f>AF265</f>
        <v>E</v>
      </c>
      <c r="B275" s="211"/>
      <c r="C275" s="357"/>
      <c r="D275" s="343"/>
      <c r="E275" s="343"/>
      <c r="F275" s="343"/>
      <c r="G275" s="343"/>
      <c r="H275" s="343"/>
      <c r="I275" s="343"/>
      <c r="J275" s="343"/>
      <c r="K275" s="343"/>
      <c r="L275" s="343"/>
      <c r="M275" s="215"/>
      <c r="N275" s="215"/>
      <c r="O275" s="215"/>
      <c r="P275" s="343"/>
      <c r="Q275" s="343"/>
      <c r="R275" s="343"/>
      <c r="S275" s="343"/>
      <c r="T275" s="343"/>
      <c r="U275" s="343"/>
      <c r="V275" s="343"/>
      <c r="W275" s="344"/>
      <c r="X275" s="220" t="str">
        <f>IF(AF267&lt;&gt;"",IF(AF267="W","L","W"),"")</f>
        <v/>
      </c>
      <c r="Y275" s="221"/>
      <c r="Z275" s="227" t="str">
        <f>IF(AF269&lt;&gt;"",IF(AF269="W","L","W"),"")</f>
        <v/>
      </c>
      <c r="AA275" s="221"/>
      <c r="AB275" s="227" t="str">
        <f>IF(AF271&lt;&gt;"",IF(AF271="W","L","W"),"")</f>
        <v/>
      </c>
      <c r="AC275" s="221"/>
      <c r="AD275" s="227" t="str">
        <f>IF(AF273&lt;&gt;"",IF(AF273="W","L","W"),"")</f>
        <v/>
      </c>
      <c r="AE275" s="221"/>
      <c r="AF275" s="228"/>
      <c r="AG275" s="362"/>
      <c r="AH275" s="227" t="str">
        <f>IF($D263="1P",IF(AN306=AN308,IF(AL306=AL308,IF(AJ306&lt;&gt;"",IF(AJ306&gt;AJ308,"W","L"),""),IF(AL306&gt;AL308,"W","L")),IF(AN306&gt;AN308,"W","L")),IF(AN294=AN296,IF(AL294=AL296,IF(AJ294&lt;&gt;"",IF(AJ294&gt;AJ296,"W","L"),""),IF(AL294&gt;AL296,"W","L")),IF(AN294&gt;AN296,"W","L")))</f>
        <v/>
      </c>
      <c r="AI275" s="221"/>
      <c r="AJ275" s="227" t="str">
        <f>IF($D263="1P",IF(Z282=Z284,IF(X282=X284,IF(V282&lt;&gt;"",IF(V282&gt;V284,"W","L"),""),IF(X282&gt;X284,"W","L")),IF(Z282&gt;Z284,"W","L")),IF(AN302=AN304,IF(AL302=AL304,IF(AJ302&lt;&gt;"",IF(AJ302&gt;AJ304,"W","L"),""),IF(AL302&gt;AL304,"W","L")),IF(AN302&gt;AN304,"W","L")))</f>
        <v/>
      </c>
      <c r="AK275" s="221"/>
      <c r="AL275" s="239" t="str">
        <f>IF(OR(COUNTIF(X275:AJ275,"W"),COUNTIF(X275:AJ275,"L")),COUNTIF(X275:AJ275,"W")*2+COUNTIF(X275:AJ275,"L"),"")</f>
        <v/>
      </c>
      <c r="AM275" s="240"/>
      <c r="AN275" s="242" t="str">
        <f>IF(AL275&lt;&gt;"",RANK(AL275,AL267:AL279,0),"")</f>
        <v/>
      </c>
      <c r="AO275" s="243"/>
      <c r="AQ275" s="126"/>
      <c r="AR275" s="126"/>
      <c r="AS275" s="126"/>
      <c r="AT275" s="126"/>
      <c r="AU275" s="126"/>
      <c r="AV275" s="126"/>
      <c r="AW275" s="126"/>
      <c r="AX275" s="126"/>
      <c r="AY275" s="126"/>
      <c r="AZ275" s="126"/>
      <c r="BA275" s="126"/>
      <c r="BB275" s="126"/>
      <c r="BC275" s="126"/>
      <c r="BV275" s="169" t="str">
        <f>IF(CF271&lt;&gt;"",IF(AND(AND(BV271&gt;-1,BV273&gt;-1),OR(BV271&gt;10,BV273&gt;10),ABS(BV271-BV273)&gt;1,IF(OR(BV271&gt;11,BV273&gt;11),ABS(BV271-BV273)=2,TRUE),BV271=INT(BV271),BV273=INT(BV273)),"","Error"),"")</f>
        <v/>
      </c>
      <c r="BW275" s="169"/>
      <c r="BX275" s="169" t="str">
        <f>IF(CF271&lt;&gt;"",IF(AND(AND(BX271&gt;-1,BX273&gt;-1),OR(BX271&gt;10,BX273&gt;10),ABS(BX271-BX273)&gt;1,IF(OR(BX271&gt;11,BX273&gt;11),ABS(BX271-BX273)=2,TRUE),BX271=INT(BX271),BX273=INT(BX273)),"","Error"),"")</f>
        <v/>
      </c>
      <c r="BY275" s="169"/>
      <c r="BZ275" s="169" t="str">
        <f>IF(CF271&lt;&gt;"",IF(AND(AND(BZ271&gt;-1,BZ273&gt;-1),OR(BZ271&gt;10,BZ273&gt;10),ABS(BZ271-BZ273)&gt;1,IF(OR(BZ271&gt;11,BZ273&gt;11),ABS(BZ271-BZ273)=2,TRUE),BZ271=INT(BZ271),BZ273=INT(BZ273)),"","Error"),"")</f>
        <v/>
      </c>
      <c r="CA275" s="169"/>
      <c r="CB275" s="169" t="str">
        <f>IF(AND(CF271&lt;&gt;"",CB271&lt;&gt;""),IF(AND(AND(CB271&gt;-1,CB273&gt;-1),OR(CB271&gt;10,CB273&gt;10),ABS(CB271-CB273)&gt;1,IF(OR(CB271&gt;11,CB273&gt;11),ABS(CB271-CB273)=2,TRUE),CB271=INT(CB271),CB273=INT(CB273)),"","Error"),"")</f>
        <v/>
      </c>
      <c r="CC275" s="169"/>
      <c r="CD275" s="169" t="str">
        <f>IF(AND(CF271&lt;&gt;"",CD271&lt;&gt;""),IF(AND(AND(CD271&gt;-1,CD273&gt;-1),OR(CD271&gt;10,CD273&gt;10),ABS(CD271-CD273)&gt;1,IF(OR(CD271&gt;11,CD273&gt;11),ABS(CD271-CD273)=2,TRUE),CD271=INT(CD271),CD273=INT(CD273)),"","Error"),"")</f>
        <v/>
      </c>
      <c r="CE275" s="169"/>
      <c r="CG275" s="126"/>
      <c r="CH275" s="126"/>
      <c r="CI275" s="126"/>
      <c r="CJ275" s="126"/>
      <c r="CK275" s="126"/>
      <c r="CL275" s="126"/>
      <c r="CM275" s="126"/>
      <c r="CN275" s="126"/>
      <c r="CO275" s="126"/>
      <c r="CP275" s="126"/>
      <c r="CQ275" s="126"/>
      <c r="CR275" s="126"/>
      <c r="CS275" s="126"/>
      <c r="DL275" s="169" t="str">
        <f>IF(DV271&lt;&gt;"",IF(AND(AND(DL271&gt;-1,DL273&gt;-1),OR(DL271&gt;10,DL273&gt;10),ABS(DL271-DL273)&gt;1,IF(OR(DL271&gt;11,DL273&gt;11),ABS(DL271-DL273)=2,TRUE),DL271=INT(DL271),DL273=INT(DL273)),"","Error"),"")</f>
        <v/>
      </c>
      <c r="DM275" s="169"/>
      <c r="DN275" s="169" t="str">
        <f>IF(DV271&lt;&gt;"",IF(AND(AND(DN271&gt;-1,DN273&gt;-1),OR(DN271&gt;10,DN273&gt;10),ABS(DN271-DN273)&gt;1,IF(OR(DN271&gt;11,DN273&gt;11),ABS(DN271-DN273)=2,TRUE),DN271=INT(DN271),DN273=INT(DN273)),"","Error"),"")</f>
        <v/>
      </c>
      <c r="DO275" s="169"/>
      <c r="DP275" s="169" t="str">
        <f>IF(DV271&lt;&gt;"",IF(AND(AND(DP271&gt;-1,DP273&gt;-1),OR(DP271&gt;10,DP273&gt;10),ABS(DP271-DP273)&gt;1,IF(OR(DP271&gt;11,DP273&gt;11),ABS(DP271-DP273)=2,TRUE),DP271=INT(DP271),DP273=INT(DP273)),"","Error"),"")</f>
        <v/>
      </c>
      <c r="DQ275" s="169"/>
      <c r="DR275" s="169" t="str">
        <f>IF(AND(DV271&lt;&gt;"",DR271&lt;&gt;""),IF(AND(AND(DR271&gt;-1,DR273&gt;-1),OR(DR271&gt;10,DR273&gt;10),ABS(DR271-DR273)&gt;1,IF(OR(DR271&gt;11,DR273&gt;11),ABS(DR271-DR273)=2,TRUE),DR271=INT(DR271),DR273=INT(DR273)),"","Error"),"")</f>
        <v/>
      </c>
      <c r="DS275" s="169"/>
      <c r="DT275" s="169" t="str">
        <f>IF(AND(DV271&lt;&gt;"",DT271&lt;&gt;""),IF(AND(AND(DT271&gt;-1,DT273&gt;-1),OR(DT271&gt;10,DT273&gt;10),ABS(DT271-DT273)&gt;1,IF(OR(DT271&gt;11,DT273&gt;11),ABS(DT271-DT273)=2,TRUE),DT271=INT(DT271),DT273=INT(DT273)),"","Error"),"")</f>
        <v/>
      </c>
      <c r="DU275" s="169"/>
      <c r="DW275" s="126"/>
      <c r="DX275" s="126"/>
      <c r="DY275" s="126"/>
      <c r="DZ275" s="126"/>
      <c r="EA275" s="126"/>
      <c r="EB275" s="126"/>
      <c r="EC275" s="126"/>
      <c r="ED275" s="126"/>
      <c r="EE275" s="126"/>
      <c r="EF275" s="126"/>
      <c r="EG275" s="126"/>
      <c r="EH275" s="126"/>
      <c r="EI275" s="126"/>
      <c r="FB275" s="169" t="str">
        <f>IF(FL271&lt;&gt;"",IF(AND(AND(FB271&gt;-1,FB273&gt;-1),OR(FB271&gt;10,FB273&gt;10),ABS(FB271-FB273)&gt;1,IF(OR(FB271&gt;11,FB273&gt;11),ABS(FB271-FB273)=2,TRUE),FB271=INT(FB271),FB273=INT(FB273)),"","Error"),"")</f>
        <v/>
      </c>
      <c r="FC275" s="169"/>
      <c r="FD275" s="169" t="str">
        <f>IF(FL271&lt;&gt;"",IF(AND(AND(FD271&gt;-1,FD273&gt;-1),OR(FD271&gt;10,FD273&gt;10),ABS(FD271-FD273)&gt;1,IF(OR(FD271&gt;11,FD273&gt;11),ABS(FD271-FD273)=2,TRUE),FD271=INT(FD271),FD273=INT(FD273)),"","Error"),"")</f>
        <v/>
      </c>
      <c r="FE275" s="169"/>
      <c r="FF275" s="169" t="str">
        <f>IF(FL271&lt;&gt;"",IF(AND(AND(FF271&gt;-1,FF273&gt;-1),OR(FF271&gt;10,FF273&gt;10),ABS(FF271-FF273)&gt;1,IF(OR(FF271&gt;11,FF273&gt;11),ABS(FF271-FF273)=2,TRUE),FF271=INT(FF271),FF273=INT(FF273)),"","Error"),"")</f>
        <v/>
      </c>
      <c r="FG275" s="169"/>
      <c r="FH275" s="169" t="str">
        <f>IF(AND(FL271&lt;&gt;"",FH271&lt;&gt;""),IF(AND(AND(FH271&gt;-1,FH273&gt;-1),OR(FH271&gt;10,FH273&gt;10),ABS(FH271-FH273)&gt;1,IF(OR(FH271&gt;11,FH273&gt;11),ABS(FH271-FH273)=2,TRUE),FH271=INT(FH271),FH273=INT(FH273)),"","Error"),"")</f>
        <v/>
      </c>
      <c r="FI275" s="169"/>
      <c r="FJ275" s="169" t="str">
        <f>IF(AND(FL271&lt;&gt;"",FJ271&lt;&gt;""),IF(AND(AND(FJ271&gt;-1,FJ273&gt;-1),OR(FJ271&gt;10,FJ273&gt;10),ABS(FJ271-FJ273)&gt;1,IF(OR(FJ271&gt;11,FJ273&gt;11),ABS(FJ271-FJ273)=2,TRUE),FJ271=INT(FJ271),FJ273=INT(FJ273)),"","Error"),"")</f>
        <v/>
      </c>
      <c r="FK275" s="169"/>
    </row>
    <row r="276" spans="1:169" ht="11.25" customHeight="1">
      <c r="A276" s="212"/>
      <c r="B276" s="213"/>
      <c r="C276" s="218"/>
      <c r="D276" s="218"/>
      <c r="E276" s="218"/>
      <c r="F276" s="218"/>
      <c r="G276" s="218"/>
      <c r="H276" s="218"/>
      <c r="I276" s="218"/>
      <c r="J276" s="218"/>
      <c r="K276" s="218"/>
      <c r="L276" s="218"/>
      <c r="M276" s="218"/>
      <c r="N276" s="218"/>
      <c r="O276" s="218"/>
      <c r="P276" s="218"/>
      <c r="Q276" s="218"/>
      <c r="R276" s="218"/>
      <c r="S276" s="218"/>
      <c r="T276" s="218"/>
      <c r="U276" s="218"/>
      <c r="V276" s="218"/>
      <c r="W276" s="219"/>
      <c r="X276" s="232"/>
      <c r="Y276" s="233"/>
      <c r="Z276" s="234"/>
      <c r="AA276" s="233"/>
      <c r="AB276" s="234"/>
      <c r="AC276" s="233"/>
      <c r="AD276" s="234"/>
      <c r="AE276" s="233"/>
      <c r="AF276" s="363"/>
      <c r="AG276" s="364"/>
      <c r="AH276" s="234"/>
      <c r="AI276" s="233"/>
      <c r="AJ276" s="234"/>
      <c r="AK276" s="233"/>
      <c r="AL276" s="241"/>
      <c r="AM276" s="240"/>
      <c r="AN276" s="258"/>
      <c r="AO276" s="243"/>
      <c r="AQ276" s="126"/>
      <c r="AR276" s="126"/>
      <c r="AS276" s="126"/>
      <c r="AT276" s="126"/>
      <c r="AU276" s="126"/>
      <c r="AV276" s="126"/>
      <c r="AW276" s="126"/>
      <c r="AX276" s="126"/>
      <c r="AY276" s="126"/>
      <c r="AZ276" s="126"/>
      <c r="BA276" s="126"/>
      <c r="BB276" s="126"/>
      <c r="BC276" s="126"/>
      <c r="CG276" s="126"/>
      <c r="CH276" s="126"/>
      <c r="CI276" s="126"/>
      <c r="CJ276" s="126"/>
      <c r="CK276" s="126"/>
      <c r="CL276" s="126"/>
      <c r="CM276" s="126"/>
      <c r="CN276" s="126"/>
      <c r="CO276" s="126"/>
      <c r="CP276" s="126"/>
      <c r="CQ276" s="126"/>
      <c r="CR276" s="126"/>
      <c r="CS276" s="126"/>
      <c r="DW276" s="126"/>
      <c r="DX276" s="126"/>
      <c r="DY276" s="126"/>
      <c r="DZ276" s="126"/>
      <c r="EA276" s="126"/>
      <c r="EB276" s="126"/>
      <c r="EC276" s="126"/>
      <c r="ED276" s="126"/>
      <c r="EE276" s="126"/>
      <c r="EF276" s="126"/>
      <c r="EG276" s="126"/>
      <c r="EH276" s="126"/>
      <c r="EI276" s="126"/>
    </row>
    <row r="277" spans="1:169" ht="11.25" customHeight="1">
      <c r="A277" s="210" t="str">
        <f>AH265</f>
        <v>F</v>
      </c>
      <c r="B277" s="211"/>
      <c r="C277" s="357"/>
      <c r="D277" s="343"/>
      <c r="E277" s="343"/>
      <c r="F277" s="343"/>
      <c r="G277" s="343"/>
      <c r="H277" s="343"/>
      <c r="I277" s="343"/>
      <c r="J277" s="343"/>
      <c r="K277" s="343"/>
      <c r="L277" s="343"/>
      <c r="M277" s="215"/>
      <c r="N277" s="215"/>
      <c r="O277" s="215"/>
      <c r="P277" s="343"/>
      <c r="Q277" s="343"/>
      <c r="R277" s="343"/>
      <c r="S277" s="343"/>
      <c r="T277" s="343"/>
      <c r="U277" s="343"/>
      <c r="V277" s="343"/>
      <c r="W277" s="344"/>
      <c r="X277" s="220" t="str">
        <f>IF(AH267&lt;&gt;"",IF(AH267="W","L","W"),"")</f>
        <v/>
      </c>
      <c r="Y277" s="221"/>
      <c r="Z277" s="227" t="str">
        <f>IF(AH269&lt;&gt;"",IF(AH269="W","L","W"),"")</f>
        <v/>
      </c>
      <c r="AA277" s="221"/>
      <c r="AB277" s="227" t="str">
        <f>IF(AH271&lt;&gt;"",IF(AH271="W","L","W"),"")</f>
        <v/>
      </c>
      <c r="AC277" s="221"/>
      <c r="AD277" s="227" t="str">
        <f>IF(AH273&lt;&gt;"",IF(AH273="W","L","W"),"")</f>
        <v/>
      </c>
      <c r="AE277" s="221"/>
      <c r="AF277" s="227" t="str">
        <f>IF(AH275&lt;&gt;"",IF(AH275="W","L","W"),"")</f>
        <v/>
      </c>
      <c r="AG277" s="221"/>
      <c r="AH277" s="228"/>
      <c r="AI277" s="229"/>
      <c r="AJ277" s="227" t="str">
        <f>IF($D263="1P",IF(AN294=AN296,IF(AL294=AL296,IF(AJ294&lt;&gt;"",IF(AJ294&gt;AJ296,"W","L"),""),IF(AL294&gt;AL296,"W","L")),IF(AN294&gt;AN296,"W","L")),IF(AN282=AN284,IF(AL282=AL284,IF(AJ282&lt;&gt;"",IF(AJ282&gt;AJ284,"W","L"),""),IF(AL282&gt;AL284,"W","L")),IF(AN282&gt;AN284,"W","L")))</f>
        <v/>
      </c>
      <c r="AK277" s="221"/>
      <c r="AL277" s="353" t="str">
        <f>IF(OR(COUNTIF(X277:AJ277,"W"),COUNTIF(X277:AJ277,"L")),COUNTIF(X277:AJ277,"W")*2+COUNTIF(X277:AJ277,"L"),"")</f>
        <v/>
      </c>
      <c r="AM277" s="354"/>
      <c r="AN277" s="355" t="str">
        <f>IF(AL277&lt;&gt;"",RANK(AL277,AL267:AL279,0),"")</f>
        <v/>
      </c>
      <c r="AO277" s="356"/>
      <c r="AQ277" s="127"/>
      <c r="AR277" s="127"/>
      <c r="AS277" s="127"/>
      <c r="AT277" s="127"/>
      <c r="AU277" s="127"/>
      <c r="AV277" s="127"/>
      <c r="AW277" s="127"/>
      <c r="AX277" s="127"/>
      <c r="AY277" s="127"/>
      <c r="AZ277" s="127"/>
      <c r="BA277" s="127"/>
      <c r="BB277" s="127"/>
      <c r="BC277" s="127"/>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G277" s="127"/>
      <c r="CH277" s="127"/>
      <c r="CI277" s="127"/>
      <c r="CJ277" s="127"/>
      <c r="CK277" s="127"/>
      <c r="CL277" s="127"/>
      <c r="CM277" s="127"/>
      <c r="CN277" s="127"/>
      <c r="CO277" s="127"/>
      <c r="CP277" s="127"/>
      <c r="CQ277" s="127"/>
      <c r="CR277" s="127"/>
      <c r="CS277" s="127"/>
      <c r="CT277" s="40"/>
      <c r="CU277" s="40"/>
      <c r="CV277" s="40"/>
      <c r="CW277" s="40"/>
      <c r="CX277" s="40"/>
      <c r="CY277" s="40"/>
      <c r="CZ277" s="40"/>
      <c r="DA277" s="40"/>
      <c r="DB277" s="40"/>
      <c r="DC277" s="40"/>
      <c r="DD277" s="40"/>
      <c r="DE277" s="40"/>
      <c r="DF277" s="40"/>
      <c r="DG277" s="40"/>
      <c r="DH277" s="40"/>
      <c r="DI277" s="40"/>
      <c r="DJ277" s="40"/>
      <c r="DK277" s="40"/>
      <c r="DL277" s="40"/>
      <c r="DM277" s="40"/>
      <c r="DN277" s="40"/>
      <c r="DO277" s="40"/>
      <c r="DP277" s="40"/>
      <c r="DQ277" s="40"/>
      <c r="DR277" s="40"/>
      <c r="DS277" s="40"/>
      <c r="DT277" s="40"/>
      <c r="DU277" s="40"/>
      <c r="DW277" s="127"/>
      <c r="DX277" s="127"/>
      <c r="DY277" s="127"/>
      <c r="DZ277" s="127"/>
      <c r="EA277" s="127"/>
      <c r="EB277" s="127"/>
      <c r="EC277" s="127"/>
      <c r="ED277" s="127"/>
      <c r="EE277" s="127"/>
      <c r="EF277" s="127"/>
      <c r="EG277" s="127"/>
      <c r="EH277" s="127"/>
      <c r="EI277" s="127"/>
      <c r="EJ277" s="40"/>
      <c r="EK277" s="40"/>
      <c r="EL277" s="40"/>
      <c r="EM277" s="40"/>
      <c r="EN277" s="40"/>
      <c r="EO277" s="40"/>
      <c r="EP277" s="40"/>
      <c r="EQ277" s="40"/>
      <c r="ER277" s="40"/>
      <c r="ES277" s="40"/>
      <c r="ET277" s="40"/>
      <c r="EU277" s="40"/>
      <c r="EV277" s="40"/>
      <c r="EW277" s="40"/>
      <c r="EX277" s="40"/>
      <c r="EY277" s="40"/>
      <c r="EZ277" s="40"/>
      <c r="FA277" s="40"/>
      <c r="FB277" s="40"/>
      <c r="FC277" s="40"/>
      <c r="FD277" s="40"/>
      <c r="FE277" s="40"/>
      <c r="FF277" s="40"/>
      <c r="FG277" s="40"/>
      <c r="FH277" s="40"/>
      <c r="FI277" s="40"/>
      <c r="FJ277" s="40"/>
      <c r="FK277" s="40"/>
    </row>
    <row r="278" spans="1:169" ht="11.25" customHeight="1">
      <c r="A278" s="212"/>
      <c r="B278" s="213"/>
      <c r="C278" s="218"/>
      <c r="D278" s="218"/>
      <c r="E278" s="218"/>
      <c r="F278" s="218"/>
      <c r="G278" s="218"/>
      <c r="H278" s="218"/>
      <c r="I278" s="218"/>
      <c r="J278" s="218"/>
      <c r="K278" s="218"/>
      <c r="L278" s="218"/>
      <c r="M278" s="218"/>
      <c r="N278" s="218"/>
      <c r="O278" s="218"/>
      <c r="P278" s="218"/>
      <c r="Q278" s="218"/>
      <c r="R278" s="218"/>
      <c r="S278" s="218"/>
      <c r="T278" s="218"/>
      <c r="U278" s="218"/>
      <c r="V278" s="218"/>
      <c r="W278" s="219"/>
      <c r="X278" s="232"/>
      <c r="Y278" s="233"/>
      <c r="Z278" s="234"/>
      <c r="AA278" s="233"/>
      <c r="AB278" s="234"/>
      <c r="AC278" s="233"/>
      <c r="AD278" s="234"/>
      <c r="AE278" s="233"/>
      <c r="AF278" s="234"/>
      <c r="AG278" s="233"/>
      <c r="AH278" s="235"/>
      <c r="AI278" s="236"/>
      <c r="AJ278" s="234"/>
      <c r="AK278" s="233"/>
      <c r="AL278" s="358"/>
      <c r="AM278" s="359"/>
      <c r="AN278" s="258"/>
      <c r="AO278" s="243"/>
      <c r="AQ278" s="128"/>
      <c r="AR278" s="128"/>
      <c r="AS278" s="128"/>
      <c r="AT278" s="128"/>
      <c r="AU278" s="128"/>
      <c r="AV278" s="128"/>
      <c r="AW278" s="128"/>
      <c r="AX278" s="128"/>
      <c r="AY278" s="128"/>
      <c r="AZ278" s="128"/>
      <c r="BA278" s="128"/>
      <c r="BB278" s="128"/>
      <c r="BC278" s="128"/>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G278" s="128"/>
      <c r="CH278" s="128"/>
      <c r="CI278" s="128"/>
      <c r="CJ278" s="128"/>
      <c r="CK278" s="128"/>
      <c r="CL278" s="128"/>
      <c r="CM278" s="128"/>
      <c r="CN278" s="128"/>
      <c r="CO278" s="128"/>
      <c r="CP278" s="128"/>
      <c r="CQ278" s="128"/>
      <c r="CR278" s="128"/>
      <c r="CS278" s="128"/>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W278" s="128"/>
      <c r="DX278" s="128"/>
      <c r="DY278" s="128"/>
      <c r="DZ278" s="128"/>
      <c r="EA278" s="128"/>
      <c r="EB278" s="128"/>
      <c r="EC278" s="128"/>
      <c r="ED278" s="128"/>
      <c r="EE278" s="128"/>
      <c r="EF278" s="128"/>
      <c r="EG278" s="128"/>
      <c r="EH278" s="128"/>
      <c r="EI278" s="128"/>
      <c r="EJ278" s="41"/>
      <c r="EK278" s="41"/>
      <c r="EL278" s="41"/>
      <c r="EM278" s="41"/>
      <c r="EN278" s="41"/>
      <c r="EO278" s="41"/>
      <c r="EP278" s="41"/>
      <c r="EQ278" s="41"/>
      <c r="ER278" s="41"/>
      <c r="ES278" s="41"/>
      <c r="ET278" s="41"/>
      <c r="EU278" s="41"/>
      <c r="EV278" s="41"/>
      <c r="EW278" s="41"/>
      <c r="EX278" s="41"/>
      <c r="EY278" s="41"/>
      <c r="EZ278" s="41"/>
      <c r="FA278" s="41"/>
      <c r="FB278" s="41"/>
      <c r="FC278" s="41"/>
      <c r="FD278" s="41"/>
      <c r="FE278" s="41"/>
      <c r="FF278" s="41"/>
      <c r="FG278" s="41"/>
      <c r="FH278" s="41"/>
      <c r="FI278" s="41"/>
      <c r="FJ278" s="41"/>
      <c r="FK278" s="41"/>
    </row>
    <row r="279" spans="1:169" ht="11.25" customHeight="1">
      <c r="A279" s="210" t="str">
        <f>AJ265</f>
        <v>G</v>
      </c>
      <c r="B279" s="211"/>
      <c r="C279" s="357"/>
      <c r="D279" s="343"/>
      <c r="E279" s="343"/>
      <c r="F279" s="343"/>
      <c r="G279" s="343"/>
      <c r="H279" s="343"/>
      <c r="I279" s="343"/>
      <c r="J279" s="343"/>
      <c r="K279" s="343"/>
      <c r="L279" s="343"/>
      <c r="M279" s="215"/>
      <c r="N279" s="215"/>
      <c r="O279" s="215"/>
      <c r="P279" s="343"/>
      <c r="Q279" s="343"/>
      <c r="R279" s="343"/>
      <c r="S279" s="343"/>
      <c r="T279" s="343"/>
      <c r="U279" s="343"/>
      <c r="V279" s="343"/>
      <c r="W279" s="344"/>
      <c r="X279" s="220" t="str">
        <f>IF(AJ267&lt;&gt;"",IF(AJ267="W","L","W"),"")</f>
        <v/>
      </c>
      <c r="Y279" s="221"/>
      <c r="Z279" s="227" t="str">
        <f>IF(AJ269&lt;&gt;"",IF(AJ269="W","L","W"),"")</f>
        <v/>
      </c>
      <c r="AA279" s="221"/>
      <c r="AB279" s="227" t="str">
        <f>IF(AJ271&lt;&gt;"",IF(AJ271="W","L","W"),"")</f>
        <v/>
      </c>
      <c r="AC279" s="221"/>
      <c r="AD279" s="227" t="str">
        <f>IF(AJ273&lt;&gt;"",IF(AJ273="W","L","W"),"")</f>
        <v/>
      </c>
      <c r="AE279" s="221"/>
      <c r="AF279" s="227" t="str">
        <f>IF(AJ275&lt;&gt;"",IF(AJ275="W","L","W"),"")</f>
        <v/>
      </c>
      <c r="AG279" s="221"/>
      <c r="AH279" s="227" t="str">
        <f>IF(AJ277&lt;&gt;"",IF(AJ277="W","L","W"),"")</f>
        <v/>
      </c>
      <c r="AI279" s="221"/>
      <c r="AJ279" s="228"/>
      <c r="AK279" s="351"/>
      <c r="AL279" s="353" t="str">
        <f>IF(OR(COUNTIF(X279:AJ279,"W"),COUNTIF(X279:AJ279,"L")),COUNTIF(X279:AJ279,"W")*2+COUNTIF(X279:AJ279,"L"),"")</f>
        <v/>
      </c>
      <c r="AM279" s="354"/>
      <c r="AN279" s="355" t="str">
        <f>IF(AL279&lt;&gt;"",RANK(AL279,AL267:AL279,0),"")</f>
        <v/>
      </c>
      <c r="AO279" s="356"/>
      <c r="AQ279" s="126"/>
      <c r="AR279" s="126"/>
      <c r="AS279" s="126"/>
      <c r="AT279" s="126"/>
      <c r="AU279" s="126"/>
      <c r="AV279" s="126"/>
      <c r="AW279" s="126"/>
      <c r="AX279" s="126"/>
      <c r="AY279" s="126"/>
      <c r="AZ279" s="126"/>
      <c r="BA279" s="126"/>
      <c r="BB279" s="126"/>
      <c r="BC279" s="126"/>
      <c r="CG279" s="126"/>
      <c r="CH279" s="126"/>
      <c r="CI279" s="126"/>
      <c r="CJ279" s="126"/>
      <c r="CK279" s="126"/>
      <c r="CL279" s="126"/>
      <c r="CM279" s="126"/>
      <c r="CN279" s="126"/>
      <c r="CO279" s="126"/>
      <c r="CP279" s="126"/>
      <c r="CQ279" s="126"/>
      <c r="CR279" s="126"/>
      <c r="CS279" s="126"/>
      <c r="DW279" s="126"/>
      <c r="DX279" s="126"/>
      <c r="DY279" s="126"/>
      <c r="DZ279" s="126"/>
      <c r="EA279" s="126"/>
      <c r="EB279" s="126"/>
      <c r="EC279" s="126"/>
      <c r="ED279" s="126"/>
      <c r="EE279" s="126"/>
      <c r="EF279" s="126"/>
      <c r="EG279" s="126"/>
      <c r="EH279" s="126"/>
      <c r="EI279" s="126"/>
    </row>
    <row r="280" spans="1:169" ht="11.25" customHeight="1" thickBot="1">
      <c r="A280" s="212"/>
      <c r="B280" s="213"/>
      <c r="C280" s="218"/>
      <c r="D280" s="218"/>
      <c r="E280" s="218"/>
      <c r="F280" s="218"/>
      <c r="G280" s="218"/>
      <c r="H280" s="218"/>
      <c r="I280" s="218"/>
      <c r="J280" s="218"/>
      <c r="K280" s="218"/>
      <c r="L280" s="218"/>
      <c r="M280" s="218"/>
      <c r="N280" s="218"/>
      <c r="O280" s="218"/>
      <c r="P280" s="218"/>
      <c r="Q280" s="218"/>
      <c r="R280" s="218"/>
      <c r="S280" s="218"/>
      <c r="T280" s="218"/>
      <c r="U280" s="218"/>
      <c r="V280" s="218"/>
      <c r="W280" s="219"/>
      <c r="X280" s="222"/>
      <c r="Y280" s="223"/>
      <c r="Z280" s="226"/>
      <c r="AA280" s="223"/>
      <c r="AB280" s="226"/>
      <c r="AC280" s="223"/>
      <c r="AD280" s="226"/>
      <c r="AE280" s="223"/>
      <c r="AF280" s="226"/>
      <c r="AG280" s="223"/>
      <c r="AH280" s="226"/>
      <c r="AI280" s="223"/>
      <c r="AJ280" s="230"/>
      <c r="AK280" s="352"/>
      <c r="AL280" s="347"/>
      <c r="AM280" s="348"/>
      <c r="AN280" s="248"/>
      <c r="AO280" s="249"/>
      <c r="AP280" s="2"/>
      <c r="AQ280" s="127"/>
      <c r="AR280" s="127"/>
      <c r="AS280" s="127"/>
      <c r="AT280" s="127"/>
      <c r="AU280" s="127"/>
      <c r="AV280" s="127"/>
      <c r="AW280" s="127"/>
      <c r="AX280" s="127"/>
      <c r="AY280" s="127"/>
      <c r="AZ280" s="127"/>
      <c r="BA280" s="127"/>
      <c r="BB280" s="127"/>
      <c r="BC280" s="127"/>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G280" s="127"/>
      <c r="CH280" s="127"/>
      <c r="CI280" s="127"/>
      <c r="CJ280" s="127"/>
      <c r="CK280" s="127"/>
      <c r="CL280" s="127"/>
      <c r="CM280" s="127"/>
      <c r="CN280" s="127"/>
      <c r="CO280" s="127"/>
      <c r="CP280" s="127"/>
      <c r="CQ280" s="127"/>
      <c r="CR280" s="127"/>
      <c r="CS280" s="127"/>
      <c r="CT280" s="40"/>
      <c r="CU280" s="40"/>
      <c r="CV280" s="40"/>
      <c r="CW280" s="40"/>
      <c r="CX280" s="40"/>
      <c r="CY280" s="40"/>
      <c r="CZ280" s="40"/>
      <c r="DA280" s="40"/>
      <c r="DB280" s="40"/>
      <c r="DC280" s="40"/>
      <c r="DD280" s="40"/>
      <c r="DE280" s="40"/>
      <c r="DF280" s="40"/>
      <c r="DG280" s="40"/>
      <c r="DH280" s="40"/>
      <c r="DI280" s="40"/>
      <c r="DJ280" s="40"/>
      <c r="DK280" s="40"/>
      <c r="DL280" s="40"/>
      <c r="DM280" s="40"/>
      <c r="DN280" s="40"/>
      <c r="DO280" s="40"/>
      <c r="DP280" s="40"/>
      <c r="DQ280" s="40"/>
      <c r="DR280" s="40"/>
      <c r="DS280" s="40"/>
      <c r="DT280" s="40"/>
      <c r="DU280" s="40"/>
      <c r="DV280" s="2"/>
      <c r="DW280" s="127"/>
      <c r="DX280" s="127"/>
      <c r="DY280" s="127"/>
      <c r="DZ280" s="127"/>
      <c r="EA280" s="127"/>
      <c r="EB280" s="127"/>
      <c r="EC280" s="127"/>
      <c r="ED280" s="127"/>
      <c r="EE280" s="127"/>
      <c r="EF280" s="127"/>
      <c r="EG280" s="127"/>
      <c r="EH280" s="127"/>
      <c r="EI280" s="127"/>
      <c r="EJ280" s="40"/>
      <c r="EK280" s="40"/>
      <c r="EL280" s="40"/>
      <c r="EM280" s="40"/>
      <c r="EN280" s="40"/>
      <c r="EO280" s="40"/>
      <c r="EP280" s="40"/>
      <c r="EQ280" s="40"/>
      <c r="ER280" s="40"/>
      <c r="ES280" s="40"/>
      <c r="ET280" s="40"/>
      <c r="EU280" s="40"/>
      <c r="EV280" s="40"/>
      <c r="EW280" s="40"/>
      <c r="EX280" s="40"/>
      <c r="EY280" s="40"/>
      <c r="EZ280" s="40"/>
      <c r="FA280" s="40"/>
      <c r="FB280" s="40"/>
      <c r="FC280" s="40"/>
      <c r="FD280" s="40"/>
      <c r="FE280" s="40"/>
      <c r="FF280" s="40"/>
      <c r="FG280" s="40"/>
      <c r="FH280" s="40"/>
      <c r="FI280" s="40"/>
      <c r="FJ280" s="40"/>
      <c r="FK280" s="40"/>
      <c r="FL280" s="2"/>
      <c r="FM280" s="2"/>
    </row>
    <row r="281" spans="1:169" ht="11.25" customHeight="1" thickBo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154" t="str">
        <f>CONCATENATE($A265," ",$D265,","," ",$F263)</f>
        <v>Group: 5, Women's Singles</v>
      </c>
      <c r="AR281" s="155"/>
      <c r="AS281" s="155"/>
      <c r="AT281" s="155"/>
      <c r="AU281" s="155"/>
      <c r="AV281" s="155"/>
      <c r="AW281" s="155"/>
      <c r="AX281" s="155"/>
      <c r="AY281" s="155"/>
      <c r="AZ281" s="155"/>
      <c r="BA281" s="155"/>
      <c r="BB281" s="155"/>
      <c r="BC281" s="156"/>
      <c r="BD281" s="163">
        <f>A290</f>
        <v>3</v>
      </c>
      <c r="BE281" s="164"/>
      <c r="BF281" s="183" t="str">
        <f>C290</f>
        <v>D</v>
      </c>
      <c r="BG281" s="185" t="str">
        <f>IF(VLOOKUP($BF281,$A267:$C279,3,FALSE)=0,"",CONCATENATE(VLOOKUP(VLOOKUP($BF281,$A267:$C279,3,FALSE),Players!$J:$N,4,FALSE)," ",VLOOKUP($BF281,$A267:$C279,3,FALSE)," ",IF(ISERROR(VLOOKUP(VLOOKUP($BF281,$A267:$C279,3,FALSE),Players!$J:$N,5,FALSE)),"()",CONCATENATE("(",VLOOKUP(VLOOKUP($BF281,$A267:$C279,3,FALSE),Players!$J:$N,5,FALSE),")"))))</f>
        <v/>
      </c>
      <c r="BH281" s="186"/>
      <c r="BI281" s="186"/>
      <c r="BJ281" s="186"/>
      <c r="BK281" s="186"/>
      <c r="BL281" s="186"/>
      <c r="BM281" s="186"/>
      <c r="BN281" s="186"/>
      <c r="BO281" s="186"/>
      <c r="BP281" s="186"/>
      <c r="BQ281" s="186"/>
      <c r="BR281" s="186"/>
      <c r="BS281" s="186"/>
      <c r="BT281" s="186"/>
      <c r="BU281" s="187"/>
      <c r="BV281" s="170" t="str">
        <f>IF(D290&lt;&gt;"",D290,"")</f>
        <v/>
      </c>
      <c r="BW281" s="171"/>
      <c r="BX281" s="335" t="str">
        <f>IF(F290&lt;&gt;"",F290,"")</f>
        <v/>
      </c>
      <c r="BY281" s="171"/>
      <c r="BZ281" s="335" t="str">
        <f>IF(H290&lt;&gt;"",H290,"")</f>
        <v/>
      </c>
      <c r="CA281" s="171"/>
      <c r="CB281" s="335" t="str">
        <f>IF(J290&lt;&gt;"",J290,"")</f>
        <v/>
      </c>
      <c r="CC281" s="171"/>
      <c r="CD281" s="335" t="str">
        <f>IF(L290&lt;&gt;"",L290,"")</f>
        <v/>
      </c>
      <c r="CE281" s="337"/>
      <c r="CF281" s="174" t="str">
        <f>IF($CD281=$CD283,IF($CB281=$CB283,IF($BZ281&lt;&gt;"",IF($BZ281&gt;$BZ283,"W","L"),""),IF($CB281&gt;$CB283,"W","L")),IF($CD281&gt;$CD283,"W","L"))</f>
        <v/>
      </c>
      <c r="CG281" s="154" t="str">
        <f>CONCATENATE($A265," ",$D265,","," ",$F263)</f>
        <v>Group: 5, Women's Singles</v>
      </c>
      <c r="CH281" s="155"/>
      <c r="CI281" s="155"/>
      <c r="CJ281" s="155"/>
      <c r="CK281" s="155"/>
      <c r="CL281" s="155"/>
      <c r="CM281" s="155"/>
      <c r="CN281" s="155"/>
      <c r="CO281" s="155"/>
      <c r="CP281" s="155"/>
      <c r="CQ281" s="155"/>
      <c r="CR281" s="155"/>
      <c r="CS281" s="156"/>
      <c r="CT281" s="163">
        <f>O290</f>
        <v>10</v>
      </c>
      <c r="CU281" s="164"/>
      <c r="CV281" s="183" t="str">
        <f>Q290</f>
        <v>A</v>
      </c>
      <c r="CW281" s="185" t="str">
        <f>IF(VLOOKUP($CV281,$A267:$C279,3,FALSE)=0,"",CONCATENATE(VLOOKUP(VLOOKUP($CV281,$A267:$C279,3,FALSE),Players!$J:$N,4,FALSE)," ",VLOOKUP($CV281,$A267:$C279,3,FALSE)," ",IF(ISERROR(VLOOKUP(VLOOKUP($CV281,$A267:$C279,3,FALSE),Players!$J:$N,5,FALSE)),"()",CONCATENATE("(",VLOOKUP(VLOOKUP($CV281,$A267:$C279,3,FALSE),Players!$J:$N,5,FALSE),")"))))</f>
        <v/>
      </c>
      <c r="CX281" s="186"/>
      <c r="CY281" s="186"/>
      <c r="CZ281" s="186"/>
      <c r="DA281" s="186"/>
      <c r="DB281" s="186"/>
      <c r="DC281" s="186"/>
      <c r="DD281" s="186"/>
      <c r="DE281" s="186"/>
      <c r="DF281" s="186"/>
      <c r="DG281" s="186"/>
      <c r="DH281" s="186"/>
      <c r="DI281" s="186"/>
      <c r="DJ281" s="186"/>
      <c r="DK281" s="187"/>
      <c r="DL281" s="170" t="str">
        <f>IF(R290&lt;&gt;"",R290,"")</f>
        <v/>
      </c>
      <c r="DM281" s="171"/>
      <c r="DN281" s="335" t="str">
        <f>IF(T290&lt;&gt;"",T290,"")</f>
        <v/>
      </c>
      <c r="DO281" s="171"/>
      <c r="DP281" s="335" t="str">
        <f>IF(V290&lt;&gt;"",V290,"")</f>
        <v/>
      </c>
      <c r="DQ281" s="171"/>
      <c r="DR281" s="335" t="str">
        <f>IF(X290&lt;&gt;"",X290,"")</f>
        <v/>
      </c>
      <c r="DS281" s="171"/>
      <c r="DT281" s="335" t="str">
        <f>IF(Z290&lt;&gt;"",Z290,"")</f>
        <v/>
      </c>
      <c r="DU281" s="337"/>
      <c r="DV281" s="174" t="str">
        <f>IF($DT281=$DT283,IF($DR281=$DR283,IF($DP281&lt;&gt;"",IF($DP281&gt;$DP283,"W","L"),""),IF($DR281&gt;$DR283,"W","L")),IF($DT281&gt;$DT283,"W","L"))</f>
        <v/>
      </c>
      <c r="DW281" s="154" t="str">
        <f>CONCATENATE($A265," ",$D265,","," ",$F263)</f>
        <v>Group: 5, Women's Singles</v>
      </c>
      <c r="DX281" s="155"/>
      <c r="DY281" s="155"/>
      <c r="DZ281" s="155"/>
      <c r="EA281" s="155"/>
      <c r="EB281" s="155"/>
      <c r="EC281" s="155"/>
      <c r="ED281" s="155"/>
      <c r="EE281" s="155"/>
      <c r="EF281" s="155"/>
      <c r="EG281" s="155"/>
      <c r="EH281" s="155"/>
      <c r="EI281" s="156"/>
      <c r="EJ281" s="163">
        <f>AC290</f>
        <v>17</v>
      </c>
      <c r="EK281" s="164"/>
      <c r="EL281" s="183" t="str">
        <f>AE290</f>
        <v>D</v>
      </c>
      <c r="EM281" s="185" t="str">
        <f>IF(VLOOKUP($EL281,$A267:$C279,3,FALSE)=0,"",CONCATENATE(VLOOKUP(VLOOKUP($EL281,$A267:$C279,3,FALSE),Players!$J:$N,4,FALSE)," ",VLOOKUP($EL281,$A267:$C279,3,FALSE)," ",IF(ISERROR(VLOOKUP(VLOOKUP($EL281,$A267:$C279,3,FALSE),Players!$J:$N,5,FALSE)),"()",CONCATENATE("(",VLOOKUP(VLOOKUP($EL281,$A267:$C279,3,FALSE),Players!$J:$N,5,FALSE),")"))))</f>
        <v/>
      </c>
      <c r="EN281" s="186"/>
      <c r="EO281" s="186"/>
      <c r="EP281" s="186"/>
      <c r="EQ281" s="186"/>
      <c r="ER281" s="186"/>
      <c r="ES281" s="186"/>
      <c r="ET281" s="186"/>
      <c r="EU281" s="186"/>
      <c r="EV281" s="186"/>
      <c r="EW281" s="186"/>
      <c r="EX281" s="186"/>
      <c r="EY281" s="186"/>
      <c r="EZ281" s="186"/>
      <c r="FA281" s="187"/>
      <c r="FB281" s="170" t="str">
        <f>IF(AF290&lt;&gt;"",AF290,"")</f>
        <v/>
      </c>
      <c r="FC281" s="171"/>
      <c r="FD281" s="335" t="str">
        <f>IF(AH290&lt;&gt;"",AH290,"")</f>
        <v/>
      </c>
      <c r="FE281" s="171"/>
      <c r="FF281" s="335" t="str">
        <f>IF(AJ290&lt;&gt;"",AJ290,"")</f>
        <v/>
      </c>
      <c r="FG281" s="171"/>
      <c r="FH281" s="335" t="str">
        <f>IF(AL290&lt;&gt;"",AL290,"")</f>
        <v/>
      </c>
      <c r="FI281" s="171"/>
      <c r="FJ281" s="335" t="str">
        <f>IF(AN290&lt;&gt;"",AN290,"")</f>
        <v/>
      </c>
      <c r="FK281" s="337"/>
      <c r="FL281" s="174" t="str">
        <f>IF($FJ281=$FJ283,IF($FH281=$FH283,IF($FF281&lt;&gt;"",IF($FF281&gt;$FF283,"W","L"),""),IF($FH281&gt;$FH283,"W","L")),IF($FJ281&gt;$FJ283,"W","L"))</f>
        <v/>
      </c>
      <c r="FM281" s="2"/>
    </row>
    <row r="282" spans="1:169" ht="11.25" customHeight="1">
      <c r="A282" s="170">
        <v>1</v>
      </c>
      <c r="B282" s="191"/>
      <c r="C282" s="183" t="str">
        <f>IF($D263="1P","B","B")</f>
        <v>B</v>
      </c>
      <c r="D282" s="197"/>
      <c r="E282" s="198"/>
      <c r="F282" s="197"/>
      <c r="G282" s="198"/>
      <c r="H282" s="197"/>
      <c r="I282" s="198"/>
      <c r="J282" s="197"/>
      <c r="K282" s="198"/>
      <c r="L282" s="197"/>
      <c r="M282" s="208"/>
      <c r="N282" s="69" t="str">
        <f>IF(CF261&lt;&gt;"",IF(CF261="W",IF(SUM(IF(D282&gt;D284,1,0),IF(F282&gt;F284,1,0),IF(H282&gt;H284,1,0),IF(J282&gt;J284,1,0),IF(L282&gt;L284,1,0))&lt;&gt;3,"E",""),""),"")</f>
        <v/>
      </c>
      <c r="O282" s="170">
        <v>8</v>
      </c>
      <c r="P282" s="191"/>
      <c r="Q282" s="183" t="str">
        <f>IF($D263="1P","E","D")</f>
        <v>D</v>
      </c>
      <c r="R282" s="197"/>
      <c r="S282" s="198"/>
      <c r="T282" s="197"/>
      <c r="U282" s="198"/>
      <c r="V282" s="197"/>
      <c r="W282" s="198"/>
      <c r="X282" s="197"/>
      <c r="Y282" s="198"/>
      <c r="Z282" s="197"/>
      <c r="AA282" s="208"/>
      <c r="AB282" s="69" t="str">
        <f>IF(DV261&lt;&gt;"",IF(DV261="W",IF(SUM(IF(R282&gt;R284,1,0),IF(T282&gt;T284,1,0),IF(V282&gt;V284,1,0),IF(X282&gt;X284,1,0),IF(Z282&gt;Z284,1,0))&lt;&gt;3,"E",""),""),"")</f>
        <v/>
      </c>
      <c r="AC282" s="170">
        <v>15</v>
      </c>
      <c r="AD282" s="191"/>
      <c r="AE282" s="183" t="str">
        <f>IF($D263="1P","B","F")</f>
        <v>F</v>
      </c>
      <c r="AF282" s="197"/>
      <c r="AG282" s="198"/>
      <c r="AH282" s="197"/>
      <c r="AI282" s="198"/>
      <c r="AJ282" s="197"/>
      <c r="AK282" s="198"/>
      <c r="AL282" s="197"/>
      <c r="AM282" s="198"/>
      <c r="AN282" s="197"/>
      <c r="AO282" s="208"/>
      <c r="AP282" s="69" t="str">
        <f>IF(FL261&lt;&gt;"",IF(FL261="W",IF(SUM(IF(AF282&gt;AF284,1,0),IF(AH282&gt;AH284,1,0),IF(AJ282&gt;AJ284,1,0),IF(AL282&gt;AL284,1,0),IF(AN282&gt;AN284,1,0))&lt;&gt;3,"E",""),""),"")</f>
        <v/>
      </c>
      <c r="AQ282" s="157"/>
      <c r="AR282" s="158"/>
      <c r="AS282" s="158"/>
      <c r="AT282" s="158"/>
      <c r="AU282" s="158"/>
      <c r="AV282" s="158"/>
      <c r="AW282" s="158"/>
      <c r="AX282" s="158"/>
      <c r="AY282" s="158"/>
      <c r="AZ282" s="158"/>
      <c r="BA282" s="158"/>
      <c r="BB282" s="158"/>
      <c r="BC282" s="159"/>
      <c r="BD282" s="165"/>
      <c r="BE282" s="166"/>
      <c r="BF282" s="184"/>
      <c r="BG282" s="188"/>
      <c r="BH282" s="189"/>
      <c r="BI282" s="189"/>
      <c r="BJ282" s="189"/>
      <c r="BK282" s="189"/>
      <c r="BL282" s="189"/>
      <c r="BM282" s="189"/>
      <c r="BN282" s="189"/>
      <c r="BO282" s="189"/>
      <c r="BP282" s="189"/>
      <c r="BQ282" s="189"/>
      <c r="BR282" s="189"/>
      <c r="BS282" s="189"/>
      <c r="BT282" s="189"/>
      <c r="BU282" s="190"/>
      <c r="BV282" s="172"/>
      <c r="BW282" s="173"/>
      <c r="BX282" s="336"/>
      <c r="BY282" s="173"/>
      <c r="BZ282" s="336"/>
      <c r="CA282" s="173"/>
      <c r="CB282" s="336"/>
      <c r="CC282" s="173"/>
      <c r="CD282" s="336"/>
      <c r="CE282" s="338"/>
      <c r="CF282" s="174"/>
      <c r="CG282" s="157"/>
      <c r="CH282" s="158"/>
      <c r="CI282" s="158"/>
      <c r="CJ282" s="158"/>
      <c r="CK282" s="158"/>
      <c r="CL282" s="158"/>
      <c r="CM282" s="158"/>
      <c r="CN282" s="158"/>
      <c r="CO282" s="158"/>
      <c r="CP282" s="158"/>
      <c r="CQ282" s="158"/>
      <c r="CR282" s="158"/>
      <c r="CS282" s="159"/>
      <c r="CT282" s="165"/>
      <c r="CU282" s="166"/>
      <c r="CV282" s="184"/>
      <c r="CW282" s="188"/>
      <c r="CX282" s="189"/>
      <c r="CY282" s="189"/>
      <c r="CZ282" s="189"/>
      <c r="DA282" s="189"/>
      <c r="DB282" s="189"/>
      <c r="DC282" s="189"/>
      <c r="DD282" s="189"/>
      <c r="DE282" s="189"/>
      <c r="DF282" s="189"/>
      <c r="DG282" s="189"/>
      <c r="DH282" s="189"/>
      <c r="DI282" s="189"/>
      <c r="DJ282" s="189"/>
      <c r="DK282" s="190"/>
      <c r="DL282" s="172"/>
      <c r="DM282" s="173"/>
      <c r="DN282" s="336"/>
      <c r="DO282" s="173"/>
      <c r="DP282" s="336"/>
      <c r="DQ282" s="173"/>
      <c r="DR282" s="336"/>
      <c r="DS282" s="173"/>
      <c r="DT282" s="336"/>
      <c r="DU282" s="338"/>
      <c r="DV282" s="174"/>
      <c r="DW282" s="157"/>
      <c r="DX282" s="158"/>
      <c r="DY282" s="158"/>
      <c r="DZ282" s="158"/>
      <c r="EA282" s="158"/>
      <c r="EB282" s="158"/>
      <c r="EC282" s="158"/>
      <c r="ED282" s="158"/>
      <c r="EE282" s="158"/>
      <c r="EF282" s="158"/>
      <c r="EG282" s="158"/>
      <c r="EH282" s="158"/>
      <c r="EI282" s="159"/>
      <c r="EJ282" s="165"/>
      <c r="EK282" s="166"/>
      <c r="EL282" s="184"/>
      <c r="EM282" s="188"/>
      <c r="EN282" s="189"/>
      <c r="EO282" s="189"/>
      <c r="EP282" s="189"/>
      <c r="EQ282" s="189"/>
      <c r="ER282" s="189"/>
      <c r="ES282" s="189"/>
      <c r="ET282" s="189"/>
      <c r="EU282" s="189"/>
      <c r="EV282" s="189"/>
      <c r="EW282" s="189"/>
      <c r="EX282" s="189"/>
      <c r="EY282" s="189"/>
      <c r="EZ282" s="189"/>
      <c r="FA282" s="190"/>
      <c r="FB282" s="172"/>
      <c r="FC282" s="173"/>
      <c r="FD282" s="336"/>
      <c r="FE282" s="173"/>
      <c r="FF282" s="336"/>
      <c r="FG282" s="173"/>
      <c r="FH282" s="336"/>
      <c r="FI282" s="173"/>
      <c r="FJ282" s="336"/>
      <c r="FK282" s="338"/>
      <c r="FL282" s="174"/>
      <c r="FM282" s="3"/>
    </row>
    <row r="283" spans="1:169" ht="11.25" customHeight="1">
      <c r="A283" s="192"/>
      <c r="B283" s="193"/>
      <c r="C283" s="196"/>
      <c r="D283" s="199"/>
      <c r="E283" s="200"/>
      <c r="F283" s="199"/>
      <c r="G283" s="200"/>
      <c r="H283" s="199"/>
      <c r="I283" s="200"/>
      <c r="J283" s="199"/>
      <c r="K283" s="200"/>
      <c r="L283" s="199"/>
      <c r="M283" s="209"/>
      <c r="N283" s="69" t="str">
        <f>IF(CF261&lt;&gt;"",IF(ISERROR(AND(BV265="",BX265="",BZ265="",CB265="",CD265="")),"E",IF(AND(BV265="",BX265="",BZ265="",CB265="",CD265=""),"","E")),"")</f>
        <v/>
      </c>
      <c r="O283" s="192"/>
      <c r="P283" s="193"/>
      <c r="Q283" s="196"/>
      <c r="R283" s="199"/>
      <c r="S283" s="200"/>
      <c r="T283" s="199"/>
      <c r="U283" s="200"/>
      <c r="V283" s="199"/>
      <c r="W283" s="200"/>
      <c r="X283" s="199"/>
      <c r="Y283" s="200"/>
      <c r="Z283" s="199"/>
      <c r="AA283" s="209"/>
      <c r="AB283" s="69" t="str">
        <f>IF(DV261&lt;&gt;"",IF(ISERROR(AND(DL265="",DN265="",DP265="",DQ265="",DT265="")),"E",IF(AND(DL265="",DN265="",DP265="",DR265="",DT265=""),"","E")),"")</f>
        <v/>
      </c>
      <c r="AC283" s="192"/>
      <c r="AD283" s="193"/>
      <c r="AE283" s="196"/>
      <c r="AF283" s="199"/>
      <c r="AG283" s="200"/>
      <c r="AH283" s="199"/>
      <c r="AI283" s="200"/>
      <c r="AJ283" s="199"/>
      <c r="AK283" s="200"/>
      <c r="AL283" s="199"/>
      <c r="AM283" s="200"/>
      <c r="AN283" s="199"/>
      <c r="AO283" s="209"/>
      <c r="AP283" s="69" t="str">
        <f>IF(FL261&lt;&gt;"",IF(ISERROR(AND(FB265="",FD265="",FF265="",FH265="",FJ265="")),"E",IF(AND(FB265="",FD265="",FF265="",FH265="",FJ265=""),"","E")),"")</f>
        <v/>
      </c>
      <c r="AQ283" s="157"/>
      <c r="AR283" s="158"/>
      <c r="AS283" s="158"/>
      <c r="AT283" s="158"/>
      <c r="AU283" s="158"/>
      <c r="AV283" s="158"/>
      <c r="AW283" s="158"/>
      <c r="AX283" s="158"/>
      <c r="AY283" s="158"/>
      <c r="AZ283" s="158"/>
      <c r="BA283" s="158"/>
      <c r="BB283" s="158"/>
      <c r="BC283" s="159"/>
      <c r="BD283" s="165"/>
      <c r="BE283" s="166"/>
      <c r="BF283" s="175" t="str">
        <f>C292</f>
        <v>E</v>
      </c>
      <c r="BG283" s="177" t="str">
        <f>IF(VLOOKUP($BF283,$A267:$C279,3,FALSE)=0,"",CONCATENATE(VLOOKUP(VLOOKUP($BF283,$A267:$C279,3,FALSE),Players!$J:$N,4,FALSE)," ",VLOOKUP($BF283,$A267:$C279,3,FALSE)," ",IF(ISERROR(VLOOKUP(VLOOKUP($BF283,$A267:$C279,3,FALSE),Players!$J:$N,5,FALSE)),"()",CONCATENATE("(",VLOOKUP(VLOOKUP($BF283,$A267:$C279,3,FALSE),Players!$J:$N,5,FALSE),")"))))</f>
        <v/>
      </c>
      <c r="BH283" s="178"/>
      <c r="BI283" s="178"/>
      <c r="BJ283" s="178"/>
      <c r="BK283" s="178"/>
      <c r="BL283" s="178"/>
      <c r="BM283" s="178"/>
      <c r="BN283" s="178"/>
      <c r="BO283" s="178"/>
      <c r="BP283" s="178"/>
      <c r="BQ283" s="178"/>
      <c r="BR283" s="178"/>
      <c r="BS283" s="178"/>
      <c r="BT283" s="178"/>
      <c r="BU283" s="179"/>
      <c r="BV283" s="150" t="str">
        <f>IF(D292&lt;&gt;"",D292,"")</f>
        <v/>
      </c>
      <c r="BW283" s="151"/>
      <c r="BX283" s="288" t="str">
        <f>IF(F292&lt;&gt;"",F292,"")</f>
        <v/>
      </c>
      <c r="BY283" s="151"/>
      <c r="BZ283" s="288" t="str">
        <f>IF(H292&lt;&gt;"",H292,"")</f>
        <v/>
      </c>
      <c r="CA283" s="151"/>
      <c r="CB283" s="288" t="str">
        <f>IF(J292&lt;&gt;"",J292,"")</f>
        <v/>
      </c>
      <c r="CC283" s="151"/>
      <c r="CD283" s="288" t="str">
        <f>IF(L292&lt;&gt;"",L292,"")</f>
        <v/>
      </c>
      <c r="CE283" s="332"/>
      <c r="CF283" s="174" t="str">
        <f>IF($CF281&lt;&gt;"",IF(CF281="W","L","W"),"")</f>
        <v/>
      </c>
      <c r="CG283" s="157"/>
      <c r="CH283" s="158"/>
      <c r="CI283" s="158"/>
      <c r="CJ283" s="158"/>
      <c r="CK283" s="158"/>
      <c r="CL283" s="158"/>
      <c r="CM283" s="158"/>
      <c r="CN283" s="158"/>
      <c r="CO283" s="158"/>
      <c r="CP283" s="158"/>
      <c r="CQ283" s="158"/>
      <c r="CR283" s="158"/>
      <c r="CS283" s="159"/>
      <c r="CT283" s="165"/>
      <c r="CU283" s="166"/>
      <c r="CV283" s="175" t="str">
        <f>Q292</f>
        <v>D</v>
      </c>
      <c r="CW283" s="177" t="str">
        <f>IF(VLOOKUP($CV283,$A267:$C279,3,FALSE)=0,"",CONCATENATE(VLOOKUP(VLOOKUP($CV283,$A267:$C279,3,FALSE),Players!$J:$N,4,FALSE)," ",VLOOKUP($CV283,$A267:$C279,3,FALSE)," ",IF(ISERROR(VLOOKUP(VLOOKUP($CV283,$A267:$C279,3,FALSE),Players!$J:$N,5,FALSE)),"()",CONCATENATE("(",VLOOKUP(VLOOKUP($CV283,$A267:$C279,3,FALSE),Players!$J:$N,5,FALSE),")"))))</f>
        <v/>
      </c>
      <c r="CX283" s="178"/>
      <c r="CY283" s="178"/>
      <c r="CZ283" s="178"/>
      <c r="DA283" s="178"/>
      <c r="DB283" s="178"/>
      <c r="DC283" s="178"/>
      <c r="DD283" s="178"/>
      <c r="DE283" s="178"/>
      <c r="DF283" s="178"/>
      <c r="DG283" s="178"/>
      <c r="DH283" s="178"/>
      <c r="DI283" s="178"/>
      <c r="DJ283" s="178"/>
      <c r="DK283" s="179"/>
      <c r="DL283" s="150" t="str">
        <f>IF(R292&lt;&gt;"",R292,"")</f>
        <v/>
      </c>
      <c r="DM283" s="151"/>
      <c r="DN283" s="288" t="str">
        <f>IF(T292&lt;&gt;"",T292,"")</f>
        <v/>
      </c>
      <c r="DO283" s="151"/>
      <c r="DP283" s="288" t="str">
        <f>IF(V292&lt;&gt;"",V292,"")</f>
        <v/>
      </c>
      <c r="DQ283" s="151"/>
      <c r="DR283" s="288" t="str">
        <f>IF(X292&lt;&gt;"",X292,"")</f>
        <v/>
      </c>
      <c r="DS283" s="151"/>
      <c r="DT283" s="288" t="str">
        <f>IF(Z292&lt;&gt;"",Z292,"")</f>
        <v/>
      </c>
      <c r="DU283" s="332"/>
      <c r="DV283" s="174" t="str">
        <f>IF($DV281&lt;&gt;"",IF(DV281="W","L","W"),"")</f>
        <v/>
      </c>
      <c r="DW283" s="157"/>
      <c r="DX283" s="158"/>
      <c r="DY283" s="158"/>
      <c r="DZ283" s="158"/>
      <c r="EA283" s="158"/>
      <c r="EB283" s="158"/>
      <c r="EC283" s="158"/>
      <c r="ED283" s="158"/>
      <c r="EE283" s="158"/>
      <c r="EF283" s="158"/>
      <c r="EG283" s="158"/>
      <c r="EH283" s="158"/>
      <c r="EI283" s="159"/>
      <c r="EJ283" s="165"/>
      <c r="EK283" s="166"/>
      <c r="EL283" s="175" t="str">
        <f>AE292</f>
        <v>G</v>
      </c>
      <c r="EM283" s="177" t="str">
        <f>IF(VLOOKUP($EL283,$A267:$C279,3,FALSE)=0,"",CONCATENATE(VLOOKUP(VLOOKUP($EL283,$A267:$C279,3,FALSE),Players!$J:$N,4,FALSE)," ",VLOOKUP($EL283,$A267:$C279,3,FALSE)," ",IF(ISERROR(VLOOKUP(VLOOKUP($EL283,$A267:$C279,3,FALSE),Players!$J:$N,5,FALSE)),"()",CONCATENATE("(",VLOOKUP(VLOOKUP($EL283,$A267:$C279,3,FALSE),Players!$J:$N,5,FALSE),")"))))</f>
        <v/>
      </c>
      <c r="EN283" s="178"/>
      <c r="EO283" s="178"/>
      <c r="EP283" s="178"/>
      <c r="EQ283" s="178"/>
      <c r="ER283" s="178"/>
      <c r="ES283" s="178"/>
      <c r="ET283" s="178"/>
      <c r="EU283" s="178"/>
      <c r="EV283" s="178"/>
      <c r="EW283" s="178"/>
      <c r="EX283" s="178"/>
      <c r="EY283" s="178"/>
      <c r="EZ283" s="178"/>
      <c r="FA283" s="179"/>
      <c r="FB283" s="150" t="str">
        <f>IF(AF292&lt;&gt;"",AF292,"")</f>
        <v/>
      </c>
      <c r="FC283" s="151"/>
      <c r="FD283" s="288" t="str">
        <f>IF(AH292&lt;&gt;"",AH292,"")</f>
        <v/>
      </c>
      <c r="FE283" s="151"/>
      <c r="FF283" s="288" t="str">
        <f>IF(AJ292&lt;&gt;"",AJ292,"")</f>
        <v/>
      </c>
      <c r="FG283" s="151"/>
      <c r="FH283" s="288" t="str">
        <f>IF(AL292&lt;&gt;"",AL292,"")</f>
        <v/>
      </c>
      <c r="FI283" s="151"/>
      <c r="FJ283" s="288" t="str">
        <f>IF(AN292&lt;&gt;"",AN292,"")</f>
        <v/>
      </c>
      <c r="FK283" s="332"/>
      <c r="FL283" s="174" t="str">
        <f>IF($FL281&lt;&gt;"",IF(FL281="W","L","W"),"")</f>
        <v/>
      </c>
      <c r="FM283" s="3"/>
    </row>
    <row r="284" spans="1:169" ht="11.25" customHeight="1" thickBot="1">
      <c r="A284" s="192"/>
      <c r="B284" s="193"/>
      <c r="C284" s="175" t="str">
        <f>IF($D263="1P","G","G")</f>
        <v>G</v>
      </c>
      <c r="D284" s="201"/>
      <c r="E284" s="202"/>
      <c r="F284" s="201"/>
      <c r="G284" s="202"/>
      <c r="H284" s="201"/>
      <c r="I284" s="202"/>
      <c r="J284" s="201"/>
      <c r="K284" s="202"/>
      <c r="L284" s="201"/>
      <c r="M284" s="205"/>
      <c r="N284" s="69" t="str">
        <f>IF(CF261&lt;&gt;"",IF(ISERROR(AND(BV265="",BX265="",BZ265="",CB265="",CD265="")),"E",IF(AND(BV265="",BX265="",BZ265="",CB265="",CD265=""),"","E")),"")</f>
        <v/>
      </c>
      <c r="O284" s="192"/>
      <c r="P284" s="193"/>
      <c r="Q284" s="350" t="str">
        <f>IF($D263="1P","G","F")</f>
        <v>F</v>
      </c>
      <c r="R284" s="201"/>
      <c r="S284" s="202"/>
      <c r="T284" s="201"/>
      <c r="U284" s="202"/>
      <c r="V284" s="201"/>
      <c r="W284" s="202"/>
      <c r="X284" s="201"/>
      <c r="Y284" s="202"/>
      <c r="Z284" s="201"/>
      <c r="AA284" s="205"/>
      <c r="AB284" s="69" t="str">
        <f>IF(DV261&lt;&gt;"",IF(ISERROR(AND(DL265="",DN265="",DP265="",DQ265="",DT265="")),"E",IF(AND(DL265="",DN265="",DP265="",DR265="",DT265=""),"","E")),"")</f>
        <v/>
      </c>
      <c r="AC284" s="192"/>
      <c r="AD284" s="193"/>
      <c r="AE284" s="175" t="str">
        <f>IF($D263="1P","F","G")</f>
        <v>G</v>
      </c>
      <c r="AF284" s="201"/>
      <c r="AG284" s="202"/>
      <c r="AH284" s="201"/>
      <c r="AI284" s="202"/>
      <c r="AJ284" s="201"/>
      <c r="AK284" s="202"/>
      <c r="AL284" s="201"/>
      <c r="AM284" s="202"/>
      <c r="AN284" s="201"/>
      <c r="AO284" s="205"/>
      <c r="AP284" s="69" t="str">
        <f>IF(FL261&lt;&gt;"",IF(ISERROR(AND(FB265="",FD265="",FF265="",FH265="",FJ265="")),"E",IF(AND(FB265="",FD265="",FF265="",FH265="",FJ265=""),"","E")),"")</f>
        <v/>
      </c>
      <c r="AQ284" s="160"/>
      <c r="AR284" s="161"/>
      <c r="AS284" s="161"/>
      <c r="AT284" s="161"/>
      <c r="AU284" s="161"/>
      <c r="AV284" s="161"/>
      <c r="AW284" s="161"/>
      <c r="AX284" s="161"/>
      <c r="AY284" s="161"/>
      <c r="AZ284" s="161"/>
      <c r="BA284" s="161"/>
      <c r="BB284" s="161"/>
      <c r="BC284" s="162"/>
      <c r="BD284" s="167"/>
      <c r="BE284" s="168"/>
      <c r="BF284" s="176"/>
      <c r="BG284" s="180"/>
      <c r="BH284" s="181"/>
      <c r="BI284" s="181"/>
      <c r="BJ284" s="181"/>
      <c r="BK284" s="181"/>
      <c r="BL284" s="181"/>
      <c r="BM284" s="181"/>
      <c r="BN284" s="181"/>
      <c r="BO284" s="181"/>
      <c r="BP284" s="181"/>
      <c r="BQ284" s="181"/>
      <c r="BR284" s="181"/>
      <c r="BS284" s="181"/>
      <c r="BT284" s="181"/>
      <c r="BU284" s="182"/>
      <c r="BV284" s="152"/>
      <c r="BW284" s="153"/>
      <c r="BX284" s="333"/>
      <c r="BY284" s="153"/>
      <c r="BZ284" s="333"/>
      <c r="CA284" s="153"/>
      <c r="CB284" s="333"/>
      <c r="CC284" s="153"/>
      <c r="CD284" s="333"/>
      <c r="CE284" s="334"/>
      <c r="CF284" s="174"/>
      <c r="CG284" s="160"/>
      <c r="CH284" s="161"/>
      <c r="CI284" s="161"/>
      <c r="CJ284" s="161"/>
      <c r="CK284" s="161"/>
      <c r="CL284" s="161"/>
      <c r="CM284" s="161"/>
      <c r="CN284" s="161"/>
      <c r="CO284" s="161"/>
      <c r="CP284" s="161"/>
      <c r="CQ284" s="161"/>
      <c r="CR284" s="161"/>
      <c r="CS284" s="162"/>
      <c r="CT284" s="167"/>
      <c r="CU284" s="168"/>
      <c r="CV284" s="176"/>
      <c r="CW284" s="180"/>
      <c r="CX284" s="181"/>
      <c r="CY284" s="181"/>
      <c r="CZ284" s="181"/>
      <c r="DA284" s="181"/>
      <c r="DB284" s="181"/>
      <c r="DC284" s="181"/>
      <c r="DD284" s="181"/>
      <c r="DE284" s="181"/>
      <c r="DF284" s="181"/>
      <c r="DG284" s="181"/>
      <c r="DH284" s="181"/>
      <c r="DI284" s="181"/>
      <c r="DJ284" s="181"/>
      <c r="DK284" s="182"/>
      <c r="DL284" s="152"/>
      <c r="DM284" s="153"/>
      <c r="DN284" s="333"/>
      <c r="DO284" s="153"/>
      <c r="DP284" s="333"/>
      <c r="DQ284" s="153"/>
      <c r="DR284" s="333"/>
      <c r="DS284" s="153"/>
      <c r="DT284" s="333"/>
      <c r="DU284" s="334"/>
      <c r="DV284" s="174"/>
      <c r="DW284" s="160"/>
      <c r="DX284" s="161"/>
      <c r="DY284" s="161"/>
      <c r="DZ284" s="161"/>
      <c r="EA284" s="161"/>
      <c r="EB284" s="161"/>
      <c r="EC284" s="161"/>
      <c r="ED284" s="161"/>
      <c r="EE284" s="161"/>
      <c r="EF284" s="161"/>
      <c r="EG284" s="161"/>
      <c r="EH284" s="161"/>
      <c r="EI284" s="162"/>
      <c r="EJ284" s="167"/>
      <c r="EK284" s="168"/>
      <c r="EL284" s="176"/>
      <c r="EM284" s="180"/>
      <c r="EN284" s="181"/>
      <c r="EO284" s="181"/>
      <c r="EP284" s="181"/>
      <c r="EQ284" s="181"/>
      <c r="ER284" s="181"/>
      <c r="ES284" s="181"/>
      <c r="ET284" s="181"/>
      <c r="EU284" s="181"/>
      <c r="EV284" s="181"/>
      <c r="EW284" s="181"/>
      <c r="EX284" s="181"/>
      <c r="EY284" s="181"/>
      <c r="EZ284" s="181"/>
      <c r="FA284" s="182"/>
      <c r="FB284" s="152"/>
      <c r="FC284" s="153"/>
      <c r="FD284" s="333"/>
      <c r="FE284" s="153"/>
      <c r="FF284" s="333"/>
      <c r="FG284" s="153"/>
      <c r="FH284" s="333"/>
      <c r="FI284" s="153"/>
      <c r="FJ284" s="333"/>
      <c r="FK284" s="334"/>
      <c r="FL284" s="174"/>
      <c r="FM284" s="3"/>
    </row>
    <row r="285" spans="1:169" ht="11.25" customHeight="1" thickBot="1">
      <c r="A285" s="194"/>
      <c r="B285" s="195"/>
      <c r="C285" s="207"/>
      <c r="D285" s="203"/>
      <c r="E285" s="204"/>
      <c r="F285" s="203"/>
      <c r="G285" s="204"/>
      <c r="H285" s="203"/>
      <c r="I285" s="204"/>
      <c r="J285" s="203"/>
      <c r="K285" s="204"/>
      <c r="L285" s="203"/>
      <c r="M285" s="206"/>
      <c r="N285" s="69" t="str">
        <f>IF(CF263&lt;&gt;"",IF(CF263="W",IF(SUM(IF(D284&gt;D282,1,0),IF(F284&gt;F282,1,0),IF(H284&gt;H282,1,0),IF(J284&gt;J282,1,0),IF(L284&gt;L282,1,0))&lt;&gt;3,"E",""),""),"")</f>
        <v/>
      </c>
      <c r="O285" s="194"/>
      <c r="P285" s="195"/>
      <c r="Q285" s="207"/>
      <c r="R285" s="203"/>
      <c r="S285" s="204"/>
      <c r="T285" s="203"/>
      <c r="U285" s="204"/>
      <c r="V285" s="203"/>
      <c r="W285" s="204"/>
      <c r="X285" s="203"/>
      <c r="Y285" s="204"/>
      <c r="Z285" s="203"/>
      <c r="AA285" s="206"/>
      <c r="AB285" s="69" t="str">
        <f>IF(DV263&lt;&gt;"",IF(DV263="W",IF(SUM(IF(R284&gt;R282,1,0),IF(T284&gt;T282,1,0),IF(V284&gt;V282,1,0),IF(X284&gt;X282,1,0),IF(Z284&gt;Z282,1,0))&lt;&gt;3,"E",""),""),"")</f>
        <v/>
      </c>
      <c r="AC285" s="194"/>
      <c r="AD285" s="195"/>
      <c r="AE285" s="207"/>
      <c r="AF285" s="203"/>
      <c r="AG285" s="204"/>
      <c r="AH285" s="203"/>
      <c r="AI285" s="204"/>
      <c r="AJ285" s="203"/>
      <c r="AK285" s="204"/>
      <c r="AL285" s="203"/>
      <c r="AM285" s="204"/>
      <c r="AN285" s="203"/>
      <c r="AO285" s="206"/>
      <c r="AP285" s="69" t="str">
        <f>IF(FL263&lt;&gt;"",IF(FL263="W",IF(SUM(IF(AF284&gt;AF282,1,0),IF(AH284&gt;AH282,1,0),IF(AJ284&gt;AJ282,1,0),IF(AL284&gt;AL282,1,0),IF(AN284&gt;AN282,1,0))&lt;&gt;3,"E",""),""),"")</f>
        <v/>
      </c>
      <c r="AQ285" s="126"/>
      <c r="AR285" s="126"/>
      <c r="AS285" s="126"/>
      <c r="AT285" s="126"/>
      <c r="AU285" s="126"/>
      <c r="AV285" s="126"/>
      <c r="AW285" s="126"/>
      <c r="AX285" s="126"/>
      <c r="AY285" s="126"/>
      <c r="AZ285" s="126"/>
      <c r="BA285" s="126"/>
      <c r="BB285" s="126"/>
      <c r="BC285" s="126"/>
      <c r="BV285" s="169" t="str">
        <f>IF(CF281&lt;&gt;"",IF(AND(AND(BV281&gt;-1,BV283&gt;-1),OR(BV281&gt;10,BV283&gt;10),ABS(BV281-BV283)&gt;1,IF(OR(BV281&gt;11,BV283&gt;11),ABS(BV281-BV283)=2,TRUE),BV281=INT(BV281),BV283=INT(BV283)),"","Error"),"")</f>
        <v/>
      </c>
      <c r="BW285" s="169"/>
      <c r="BX285" s="169" t="str">
        <f>IF(CF281&lt;&gt;"",IF(AND(AND(BX281&gt;-1,BX283&gt;-1),OR(BX281&gt;10,BX283&gt;10),ABS(BX281-BX283)&gt;1,IF(OR(BX281&gt;11,BX283&gt;11),ABS(BX281-BX283)=2,TRUE),BX281=INT(BX281),BX283=INT(BX283)),"","Error"),"")</f>
        <v/>
      </c>
      <c r="BY285" s="169"/>
      <c r="BZ285" s="169" t="str">
        <f>IF(CF281&lt;&gt;"",IF(AND(AND(BZ281&gt;-1,BZ283&gt;-1),OR(BZ281&gt;10,BZ283&gt;10),ABS(BZ281-BZ283)&gt;1,IF(OR(BZ281&gt;11,BZ283&gt;11),ABS(BZ281-BZ283)=2,TRUE),BZ281=INT(BZ281),BZ283=INT(BZ283)),"","Error"),"")</f>
        <v/>
      </c>
      <c r="CA285" s="169"/>
      <c r="CB285" s="169" t="str">
        <f>IF(AND(CF281&lt;&gt;"",CB281&lt;&gt;""),IF(AND(AND(CB281&gt;-1,CB283&gt;-1),OR(CB281&gt;10,CB283&gt;10),ABS(CB281-CB283)&gt;1,IF(OR(CB281&gt;11,CB283&gt;11),ABS(CB281-CB283)=2,TRUE),CB281=INT(CB281),CB283=INT(CB283)),"","Error"),"")</f>
        <v/>
      </c>
      <c r="CC285" s="169"/>
      <c r="CD285" s="169" t="str">
        <f>IF(AND(CF281&lt;&gt;"",CD281&lt;&gt;""),IF(AND(AND(CD281&gt;-1,CD283&gt;-1),OR(CD281&gt;10,CD283&gt;10),ABS(CD281-CD283)&gt;1,IF(OR(CD281&gt;11,CD283&gt;11),ABS(CD281-CD283)=2,TRUE),CD281=INT(CD281),CD283=INT(CD283)),"","Error"),"")</f>
        <v/>
      </c>
      <c r="CE285" s="169"/>
      <c r="CG285" s="126"/>
      <c r="CH285" s="126"/>
      <c r="CI285" s="126"/>
      <c r="CJ285" s="126"/>
      <c r="CK285" s="126"/>
      <c r="CL285" s="126"/>
      <c r="CM285" s="126"/>
      <c r="CN285" s="126"/>
      <c r="CO285" s="126"/>
      <c r="CP285" s="126"/>
      <c r="CQ285" s="126"/>
      <c r="CR285" s="126"/>
      <c r="CS285" s="126"/>
      <c r="DL285" s="169" t="str">
        <f>IF(DV281&lt;&gt;"",IF(AND(AND(DL281&gt;-1,DL283&gt;-1),OR(DL281&gt;10,DL283&gt;10),ABS(DL281-DL283)&gt;1,IF(OR(DL281&gt;11,DL283&gt;11),ABS(DL281-DL283)=2,TRUE),DL281=INT(DL281),DL283=INT(DL283)),"","Error"),"")</f>
        <v/>
      </c>
      <c r="DM285" s="169"/>
      <c r="DN285" s="169" t="str">
        <f>IF(DV281&lt;&gt;"",IF(AND(AND(DN281&gt;-1,DN283&gt;-1),OR(DN281&gt;10,DN283&gt;10),ABS(DN281-DN283)&gt;1,IF(OR(DN281&gt;11,DN283&gt;11),ABS(DN281-DN283)=2,TRUE),DN281=INT(DN281),DN283=INT(DN283)),"","Error"),"")</f>
        <v/>
      </c>
      <c r="DO285" s="169"/>
      <c r="DP285" s="169" t="str">
        <f>IF(DV281&lt;&gt;"",IF(AND(AND(DP281&gt;-1,DP283&gt;-1),OR(DP281&gt;10,DP283&gt;10),ABS(DP281-DP283)&gt;1,IF(OR(DP281&gt;11,DP283&gt;11),ABS(DP281-DP283)=2,TRUE),DP281=INT(DP281),DP283=INT(DP283)),"","Error"),"")</f>
        <v/>
      </c>
      <c r="DQ285" s="169"/>
      <c r="DR285" s="169" t="str">
        <f>IF(AND(DV281&lt;&gt;"",DR281&lt;&gt;""),IF(AND(AND(DR281&gt;-1,DR283&gt;-1),OR(DR281&gt;10,DR283&gt;10),ABS(DR281-DR283)&gt;1,IF(OR(DR281&gt;11,DR283&gt;11),ABS(DR281-DR283)=2,TRUE),DR281=INT(DR281),DR283=INT(DR283)),"","Error"),"")</f>
        <v/>
      </c>
      <c r="DS285" s="169"/>
      <c r="DT285" s="169" t="str">
        <f>IF(AND(DV281&lt;&gt;"",DT281&lt;&gt;""),IF(AND(AND(DT281&gt;-1,DT283&gt;-1),OR(DT281&gt;10,DT283&gt;10),ABS(DT281-DT283)&gt;1,IF(OR(DT281&gt;11,DT283&gt;11),ABS(DT281-DT283)=2,TRUE),DT281=INT(DT281),DT283=INT(DT283)),"","Error"),"")</f>
        <v/>
      </c>
      <c r="DU285" s="169"/>
      <c r="DV285" s="3"/>
      <c r="DW285" s="126"/>
      <c r="DX285" s="126"/>
      <c r="DY285" s="126"/>
      <c r="DZ285" s="126"/>
      <c r="EA285" s="126"/>
      <c r="EB285" s="126"/>
      <c r="EC285" s="126"/>
      <c r="ED285" s="126"/>
      <c r="EE285" s="126"/>
      <c r="EF285" s="126"/>
      <c r="EG285" s="126"/>
      <c r="EH285" s="126"/>
      <c r="EI285" s="126"/>
      <c r="FB285" s="169" t="str">
        <f>IF(FL281&lt;&gt;"",IF(AND(AND(FB281&gt;-1,FB283&gt;-1),OR(FB281&gt;10,FB283&gt;10),ABS(FB281-FB283)&gt;1,IF(OR(FB281&gt;11,FB283&gt;11),ABS(FB281-FB283)=2,TRUE),FB281=INT(FB281),FB283=INT(FB283)),"","Error"),"")</f>
        <v/>
      </c>
      <c r="FC285" s="169"/>
      <c r="FD285" s="169" t="str">
        <f>IF(FL281&lt;&gt;"",IF(AND(AND(FD281&gt;-1,FD283&gt;-1),OR(FD281&gt;10,FD283&gt;10),ABS(FD281-FD283)&gt;1,IF(OR(FD281&gt;11,FD283&gt;11),ABS(FD281-FD283)=2,TRUE),FD281=INT(FD281),FD283=INT(FD283)),"","Error"),"")</f>
        <v/>
      </c>
      <c r="FE285" s="169"/>
      <c r="FF285" s="169" t="str">
        <f>IF(FL281&lt;&gt;"",IF(AND(AND(FF281&gt;-1,FF283&gt;-1),OR(FF281&gt;10,FF283&gt;10),ABS(FF281-FF283)&gt;1,IF(OR(FF281&gt;11,FF283&gt;11),ABS(FF281-FF283)=2,TRUE),FF281=INT(FF281),FF283=INT(FF283)),"","Error"),"")</f>
        <v/>
      </c>
      <c r="FG285" s="169"/>
      <c r="FH285" s="169" t="str">
        <f>IF(AND(FL281&lt;&gt;"",FH281&lt;&gt;""),IF(AND(AND(FH281&gt;-1,FH283&gt;-1),OR(FH281&gt;10,FH283&gt;10),ABS(FH281-FH283)&gt;1,IF(OR(FH281&gt;11,FH283&gt;11),ABS(FH281-FH283)=2,TRUE),FH281=INT(FH281),FH283=INT(FH283)),"","Error"),"")</f>
        <v/>
      </c>
      <c r="FI285" s="169"/>
      <c r="FJ285" s="169" t="str">
        <f>IF(AND(FL281&lt;&gt;"",FJ281&lt;&gt;""),IF(AND(AND(FJ281&gt;-1,FJ283&gt;-1),OR(FJ281&gt;10,FJ283&gt;10),ABS(FJ281-FJ283)&gt;1,IF(OR(FJ281&gt;11,FJ283&gt;11),ABS(FJ281-FJ283)=2,TRUE),FJ281=INT(FJ281),FJ283=INT(FJ283)),"","Error"),"")</f>
        <v/>
      </c>
      <c r="FK285" s="169"/>
      <c r="FL285" s="3"/>
      <c r="FM285" s="3"/>
    </row>
    <row r="286" spans="1:169" ht="11.25" customHeight="1">
      <c r="A286" s="170">
        <v>2</v>
      </c>
      <c r="B286" s="191"/>
      <c r="C286" s="183" t="str">
        <f>IF($D263="1P","C","C")</f>
        <v>C</v>
      </c>
      <c r="D286" s="197"/>
      <c r="E286" s="198"/>
      <c r="F286" s="197"/>
      <c r="G286" s="198"/>
      <c r="H286" s="197"/>
      <c r="I286" s="198"/>
      <c r="J286" s="197"/>
      <c r="K286" s="198"/>
      <c r="L286" s="197"/>
      <c r="M286" s="208"/>
      <c r="N286" s="69" t="str">
        <f>IF(CF271&lt;&gt;"",IF(CF271="W",IF(SUM(IF(D286&gt;D288,1,0),IF(F286&gt;F288,1,0),IF(H286&gt;H288,1,0),IF(J286&gt;J288,1,0),IF(L286&gt;L288,1,0))&lt;&gt;3,"E",""),""),"")</f>
        <v/>
      </c>
      <c r="O286" s="170">
        <v>9</v>
      </c>
      <c r="P286" s="191"/>
      <c r="Q286" s="183" t="str">
        <f>IF($D263="1P","B","C")</f>
        <v>C</v>
      </c>
      <c r="R286" s="197"/>
      <c r="S286" s="198"/>
      <c r="T286" s="197"/>
      <c r="U286" s="198"/>
      <c r="V286" s="197"/>
      <c r="W286" s="198"/>
      <c r="X286" s="197"/>
      <c r="Y286" s="198"/>
      <c r="Z286" s="197"/>
      <c r="AA286" s="208"/>
      <c r="AB286" s="69" t="str">
        <f>IF(DV271&lt;&gt;"",IF(DV271="W",IF(SUM(IF(R286&gt;R288,1,0),IF(T286&gt;T288,1,0),IF(V286&gt;V288,1,0),IF(X286&gt;X288,1,0),IF(Z286&gt;Z288,1,0))&lt;&gt;3,"E",""),""),"")</f>
        <v/>
      </c>
      <c r="AC286" s="170">
        <v>16</v>
      </c>
      <c r="AD286" s="191"/>
      <c r="AE286" s="183" t="str">
        <f>IF($D263="1P","A","A")</f>
        <v>A</v>
      </c>
      <c r="AF286" s="197"/>
      <c r="AG286" s="198"/>
      <c r="AH286" s="197"/>
      <c r="AI286" s="198"/>
      <c r="AJ286" s="197"/>
      <c r="AK286" s="198"/>
      <c r="AL286" s="197"/>
      <c r="AM286" s="198"/>
      <c r="AN286" s="197"/>
      <c r="AO286" s="208"/>
      <c r="AP286" s="69" t="str">
        <f>IF(FL271&lt;&gt;"",IF(FL271="W",IF(SUM(IF(AF286&gt;AF288,1,0),IF(AH286&gt;AH288,1,0),IF(AJ286&gt;AJ288,1,0),IF(AL286&gt;AL288,1,0),IF(AN286&gt;AN288,1,0))&lt;&gt;3,"E",""),""),"")</f>
        <v/>
      </c>
      <c r="AQ286" s="126"/>
      <c r="AR286" s="126"/>
      <c r="AS286" s="126"/>
      <c r="AT286" s="126"/>
      <c r="AU286" s="126"/>
      <c r="AV286" s="126"/>
      <c r="AW286" s="126"/>
      <c r="AX286" s="126"/>
      <c r="AY286" s="126"/>
      <c r="AZ286" s="126"/>
      <c r="BA286" s="126"/>
      <c r="BB286" s="126"/>
      <c r="BC286" s="126"/>
      <c r="CG286" s="126"/>
      <c r="CH286" s="126"/>
      <c r="CI286" s="126"/>
      <c r="CJ286" s="126"/>
      <c r="CK286" s="126"/>
      <c r="CL286" s="126"/>
      <c r="CM286" s="126"/>
      <c r="CN286" s="126"/>
      <c r="CO286" s="126"/>
      <c r="CP286" s="126"/>
      <c r="CQ286" s="126"/>
      <c r="CR286" s="126"/>
      <c r="CS286" s="126"/>
      <c r="DV286" s="3"/>
      <c r="DW286" s="126"/>
      <c r="DX286" s="126"/>
      <c r="DY286" s="126"/>
      <c r="DZ286" s="126"/>
      <c r="EA286" s="126"/>
      <c r="EB286" s="126"/>
      <c r="EC286" s="126"/>
      <c r="ED286" s="126"/>
      <c r="EE286" s="126"/>
      <c r="EF286" s="126"/>
      <c r="EG286" s="126"/>
      <c r="EH286" s="126"/>
      <c r="EI286" s="126"/>
      <c r="FL286" s="3"/>
      <c r="FM286" s="3"/>
    </row>
    <row r="287" spans="1:169" ht="11.25" customHeight="1">
      <c r="A287" s="192"/>
      <c r="B287" s="193"/>
      <c r="C287" s="196"/>
      <c r="D287" s="199"/>
      <c r="E287" s="200"/>
      <c r="F287" s="199"/>
      <c r="G287" s="200"/>
      <c r="H287" s="199"/>
      <c r="I287" s="200"/>
      <c r="J287" s="199"/>
      <c r="K287" s="200"/>
      <c r="L287" s="199"/>
      <c r="M287" s="209"/>
      <c r="N287" s="69" t="str">
        <f>IF(CF271&lt;&gt;"",IF(ISERROR(AND(BV275="",BX275="",BZ275="",CB275="",CD275="")),"E",IF(AND(BV275="",BX275="",BZ275="",CB275="",CD275=""),"","E")),"")</f>
        <v/>
      </c>
      <c r="O287" s="192"/>
      <c r="P287" s="193"/>
      <c r="Q287" s="196"/>
      <c r="R287" s="199"/>
      <c r="S287" s="200"/>
      <c r="T287" s="199"/>
      <c r="U287" s="200"/>
      <c r="V287" s="199"/>
      <c r="W287" s="200"/>
      <c r="X287" s="199"/>
      <c r="Y287" s="200"/>
      <c r="Z287" s="199"/>
      <c r="AA287" s="209"/>
      <c r="AB287" s="69" t="str">
        <f>IF(DV271&lt;&gt;"",IF(ISERROR(AND(DL275="",DN275="",DP275="",DQ275="",DT275="")),"E",IF(AND(DL275="",DN275="",DP275="",DR275="",DT275=""),"","E")),"")</f>
        <v/>
      </c>
      <c r="AC287" s="192"/>
      <c r="AD287" s="193"/>
      <c r="AE287" s="196"/>
      <c r="AF287" s="199"/>
      <c r="AG287" s="200"/>
      <c r="AH287" s="199"/>
      <c r="AI287" s="200"/>
      <c r="AJ287" s="199"/>
      <c r="AK287" s="200"/>
      <c r="AL287" s="199"/>
      <c r="AM287" s="200"/>
      <c r="AN287" s="199"/>
      <c r="AO287" s="209"/>
      <c r="AP287" s="69" t="str">
        <f>IF(FL271&lt;&gt;"",IF(ISERROR(AND(FB275="",FD275="",FF275="",FH275="",FJ275="")),"E",IF(AND(FB275="",FD275="",FF275="",FH275="",FJ275=""),"","E")),"")</f>
        <v/>
      </c>
      <c r="AQ287" s="127"/>
      <c r="AR287" s="127"/>
      <c r="AS287" s="127"/>
      <c r="AT287" s="127"/>
      <c r="AU287" s="127"/>
      <c r="AV287" s="127"/>
      <c r="AW287" s="127"/>
      <c r="AX287" s="127"/>
      <c r="AY287" s="127"/>
      <c r="AZ287" s="127"/>
      <c r="BA287" s="127"/>
      <c r="BB287" s="127"/>
      <c r="BC287" s="127"/>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3"/>
      <c r="CG287" s="127"/>
      <c r="CH287" s="127"/>
      <c r="CI287" s="127"/>
      <c r="CJ287" s="127"/>
      <c r="CK287" s="127"/>
      <c r="CL287" s="127"/>
      <c r="CM287" s="127"/>
      <c r="CN287" s="127"/>
      <c r="CO287" s="127"/>
      <c r="CP287" s="127"/>
      <c r="CQ287" s="127"/>
      <c r="CR287" s="127"/>
      <c r="CS287" s="127"/>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3"/>
      <c r="DW287" s="127"/>
      <c r="DX287" s="127"/>
      <c r="DY287" s="127"/>
      <c r="DZ287" s="127"/>
      <c r="EA287" s="127"/>
      <c r="EB287" s="127"/>
      <c r="EC287" s="127"/>
      <c r="ED287" s="127"/>
      <c r="EE287" s="127"/>
      <c r="EF287" s="127"/>
      <c r="EG287" s="127"/>
      <c r="EH287" s="127"/>
      <c r="EI287" s="127"/>
      <c r="EJ287" s="40"/>
      <c r="EK287" s="40"/>
      <c r="EL287" s="40"/>
      <c r="EM287" s="40"/>
      <c r="EN287" s="40"/>
      <c r="EO287" s="40"/>
      <c r="EP287" s="40"/>
      <c r="EQ287" s="40"/>
      <c r="ER287" s="40"/>
      <c r="ES287" s="40"/>
      <c r="ET287" s="40"/>
      <c r="EU287" s="40"/>
      <c r="EV287" s="40"/>
      <c r="EW287" s="40"/>
      <c r="EX287" s="40"/>
      <c r="EY287" s="40"/>
      <c r="EZ287" s="40"/>
      <c r="FA287" s="40"/>
      <c r="FB287" s="40"/>
      <c r="FC287" s="40"/>
      <c r="FD287" s="40"/>
      <c r="FE287" s="40"/>
      <c r="FF287" s="40"/>
      <c r="FG287" s="40"/>
      <c r="FH287" s="40"/>
      <c r="FI287" s="40"/>
      <c r="FJ287" s="40"/>
      <c r="FK287" s="40"/>
      <c r="FL287" s="3"/>
      <c r="FM287" s="3"/>
    </row>
    <row r="288" spans="1:169" ht="11.25" customHeight="1">
      <c r="A288" s="192"/>
      <c r="B288" s="193"/>
      <c r="C288" s="175" t="str">
        <f>IF($D263="1P","F","F")</f>
        <v>F</v>
      </c>
      <c r="D288" s="201"/>
      <c r="E288" s="202"/>
      <c r="F288" s="201"/>
      <c r="G288" s="202"/>
      <c r="H288" s="201"/>
      <c r="I288" s="202"/>
      <c r="J288" s="201"/>
      <c r="K288" s="202"/>
      <c r="L288" s="201"/>
      <c r="M288" s="205"/>
      <c r="N288" s="69" t="str">
        <f>IF(CF271&lt;&gt;"",IF(ISERROR(AND(BV275="",BX275="",BZ275="",CB275="",CD275="")),"E",IF(AND(BV275="",BX275="",BZ275="",CB275="",CD275=""),"","E")),"")</f>
        <v/>
      </c>
      <c r="O288" s="192"/>
      <c r="P288" s="193"/>
      <c r="Q288" s="175" t="str">
        <f>IF($D263="1P","C","G")</f>
        <v>G</v>
      </c>
      <c r="R288" s="201"/>
      <c r="S288" s="202"/>
      <c r="T288" s="201"/>
      <c r="U288" s="202"/>
      <c r="V288" s="201"/>
      <c r="W288" s="202"/>
      <c r="X288" s="201"/>
      <c r="Y288" s="202"/>
      <c r="Z288" s="201"/>
      <c r="AA288" s="205"/>
      <c r="AB288" s="69" t="str">
        <f>IF(DV271&lt;&gt;"",IF(ISERROR(AND(DL275="",DN275="",DP275="",DQ275="",DT275="")),"E",IF(AND(DL275="",DN275="",DP275="",DR275="",DT275=""),"","E")),"")</f>
        <v/>
      </c>
      <c r="AC288" s="192"/>
      <c r="AD288" s="193"/>
      <c r="AE288" s="175" t="str">
        <f>IF($D263="1P","C","B")</f>
        <v>B</v>
      </c>
      <c r="AF288" s="201"/>
      <c r="AG288" s="202"/>
      <c r="AH288" s="201"/>
      <c r="AI288" s="202"/>
      <c r="AJ288" s="201"/>
      <c r="AK288" s="202"/>
      <c r="AL288" s="201"/>
      <c r="AM288" s="202"/>
      <c r="AN288" s="201"/>
      <c r="AO288" s="205"/>
      <c r="AP288" s="69" t="str">
        <f>IF(FL271&lt;&gt;"",IF(ISERROR(AND(FB275="",FD275="",FF275="",FH275="",FJ275="")),"E",IF(AND(FB275="",FD275="",FF275="",FH275="",FJ275=""),"","E")),"")</f>
        <v/>
      </c>
      <c r="AQ288" s="128"/>
      <c r="AR288" s="128"/>
      <c r="AS288" s="128"/>
      <c r="AT288" s="128"/>
      <c r="AU288" s="128"/>
      <c r="AV288" s="128"/>
      <c r="AW288" s="128"/>
      <c r="AX288" s="128"/>
      <c r="AY288" s="128"/>
      <c r="AZ288" s="128"/>
      <c r="BA288" s="128"/>
      <c r="BB288" s="128"/>
      <c r="BC288" s="128"/>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3"/>
      <c r="CG288" s="128"/>
      <c r="CH288" s="128"/>
      <c r="CI288" s="128"/>
      <c r="CJ288" s="128"/>
      <c r="CK288" s="128"/>
      <c r="CL288" s="128"/>
      <c r="CM288" s="128"/>
      <c r="CN288" s="128"/>
      <c r="CO288" s="128"/>
      <c r="CP288" s="128"/>
      <c r="CQ288" s="128"/>
      <c r="CR288" s="128"/>
      <c r="CS288" s="128"/>
      <c r="CT288" s="41"/>
      <c r="CU288" s="41"/>
      <c r="CV288" s="41"/>
      <c r="CW288" s="41"/>
      <c r="CX288" s="41"/>
      <c r="CY288" s="41"/>
      <c r="CZ288" s="41"/>
      <c r="DA288" s="41"/>
      <c r="DB288" s="41"/>
      <c r="DC288" s="41"/>
      <c r="DD288" s="41"/>
      <c r="DE288" s="41"/>
      <c r="DF288" s="41"/>
      <c r="DG288" s="41"/>
      <c r="DH288" s="41"/>
      <c r="DI288" s="41"/>
      <c r="DJ288" s="41"/>
      <c r="DK288" s="41"/>
      <c r="DL288" s="41"/>
      <c r="DM288" s="41"/>
      <c r="DN288" s="41"/>
      <c r="DO288" s="41"/>
      <c r="DP288" s="41"/>
      <c r="DQ288" s="41"/>
      <c r="DR288" s="41"/>
      <c r="DS288" s="41"/>
      <c r="DT288" s="41"/>
      <c r="DU288" s="41"/>
      <c r="DV288" s="3"/>
      <c r="DW288" s="128"/>
      <c r="DX288" s="128"/>
      <c r="DY288" s="128"/>
      <c r="DZ288" s="128"/>
      <c r="EA288" s="128"/>
      <c r="EB288" s="128"/>
      <c r="EC288" s="128"/>
      <c r="ED288" s="128"/>
      <c r="EE288" s="128"/>
      <c r="EF288" s="128"/>
      <c r="EG288" s="128"/>
      <c r="EH288" s="128"/>
      <c r="EI288" s="128"/>
      <c r="EJ288" s="41"/>
      <c r="EK288" s="41"/>
      <c r="EL288" s="41"/>
      <c r="EM288" s="41"/>
      <c r="EN288" s="41"/>
      <c r="EO288" s="41"/>
      <c r="EP288" s="41"/>
      <c r="EQ288" s="41"/>
      <c r="ER288" s="41"/>
      <c r="ES288" s="41"/>
      <c r="ET288" s="41"/>
      <c r="EU288" s="41"/>
      <c r="EV288" s="41"/>
      <c r="EW288" s="41"/>
      <c r="EX288" s="41"/>
      <c r="EY288" s="41"/>
      <c r="EZ288" s="41"/>
      <c r="FA288" s="41"/>
      <c r="FB288" s="41"/>
      <c r="FC288" s="41"/>
      <c r="FD288" s="41"/>
      <c r="FE288" s="41"/>
      <c r="FF288" s="41"/>
      <c r="FG288" s="41"/>
      <c r="FH288" s="41"/>
      <c r="FI288" s="41"/>
      <c r="FJ288" s="41"/>
      <c r="FK288" s="41"/>
      <c r="FL288" s="3"/>
      <c r="FM288" s="3"/>
    </row>
    <row r="289" spans="1:169" ht="11.25" customHeight="1" thickBot="1">
      <c r="A289" s="194"/>
      <c r="B289" s="195"/>
      <c r="C289" s="207"/>
      <c r="D289" s="203"/>
      <c r="E289" s="204"/>
      <c r="F289" s="203"/>
      <c r="G289" s="204"/>
      <c r="H289" s="203"/>
      <c r="I289" s="204"/>
      <c r="J289" s="203"/>
      <c r="K289" s="204"/>
      <c r="L289" s="203"/>
      <c r="M289" s="206"/>
      <c r="N289" s="69" t="str">
        <f>IF(CF273&lt;&gt;"",IF(CF273="W",IF(SUM(IF(D288&gt;D286,1,0),IF(F288&gt;F286,1,0),IF(H288&gt;H286,1,0),IF(J288&gt;J286,1,0),IF(L288&gt;L286,1,0))&lt;&gt;3,"E",""),""),"")</f>
        <v/>
      </c>
      <c r="O289" s="194"/>
      <c r="P289" s="195"/>
      <c r="Q289" s="207"/>
      <c r="R289" s="203"/>
      <c r="S289" s="204"/>
      <c r="T289" s="203"/>
      <c r="U289" s="204"/>
      <c r="V289" s="203"/>
      <c r="W289" s="204"/>
      <c r="X289" s="203"/>
      <c r="Y289" s="204"/>
      <c r="Z289" s="203"/>
      <c r="AA289" s="206"/>
      <c r="AB289" s="69" t="str">
        <f>IF(DV273&lt;&gt;"",IF(DV273="W",IF(SUM(IF(R288&gt;R286,1,0),IF(T288&gt;T286,1,0),IF(V288&gt;V286,1,0),IF(X288&gt;X286,1,0),IF(Z288&gt;Z286,1,0))&lt;&gt;3,"E",""),""),"")</f>
        <v/>
      </c>
      <c r="AC289" s="194"/>
      <c r="AD289" s="195"/>
      <c r="AE289" s="207"/>
      <c r="AF289" s="203"/>
      <c r="AG289" s="204"/>
      <c r="AH289" s="203"/>
      <c r="AI289" s="204"/>
      <c r="AJ289" s="203"/>
      <c r="AK289" s="204"/>
      <c r="AL289" s="203"/>
      <c r="AM289" s="204"/>
      <c r="AN289" s="203"/>
      <c r="AO289" s="206"/>
      <c r="AP289" s="69" t="str">
        <f>IF(FL273&lt;&gt;"",IF(FL273="W",IF(SUM(IF(AF288&gt;AF286,1,0),IF(AH288&gt;AH286,1,0),IF(AJ288&gt;AJ286,1,0),IF(AL288&gt;AL286,1,0),IF(AN288&gt;AN286,1,0))&lt;&gt;3,"E",""),""),"")</f>
        <v/>
      </c>
      <c r="AQ289" s="126"/>
      <c r="AR289" s="126"/>
      <c r="AS289" s="126"/>
      <c r="AT289" s="126"/>
      <c r="AU289" s="126"/>
      <c r="AV289" s="126"/>
      <c r="AW289" s="126"/>
      <c r="AX289" s="126"/>
      <c r="AY289" s="126"/>
      <c r="AZ289" s="126"/>
      <c r="BA289" s="126"/>
      <c r="BB289" s="126"/>
      <c r="BC289" s="126"/>
      <c r="CF289" s="3"/>
      <c r="CG289" s="126"/>
      <c r="CH289" s="126"/>
      <c r="CI289" s="126"/>
      <c r="CJ289" s="126"/>
      <c r="CK289" s="126"/>
      <c r="CL289" s="126"/>
      <c r="CM289" s="126"/>
      <c r="CN289" s="126"/>
      <c r="CO289" s="126"/>
      <c r="CP289" s="126"/>
      <c r="CQ289" s="126"/>
      <c r="CR289" s="126"/>
      <c r="CS289" s="126"/>
      <c r="DV289" s="3"/>
      <c r="DW289" s="126"/>
      <c r="DX289" s="126"/>
      <c r="DY289" s="126"/>
      <c r="DZ289" s="126"/>
      <c r="EA289" s="126"/>
      <c r="EB289" s="126"/>
      <c r="EC289" s="126"/>
      <c r="ED289" s="126"/>
      <c r="EE289" s="126"/>
      <c r="EF289" s="126"/>
      <c r="EG289" s="126"/>
      <c r="EH289" s="126"/>
      <c r="EI289" s="126"/>
      <c r="FL289" s="3"/>
      <c r="FM289" s="3"/>
    </row>
    <row r="290" spans="1:169" ht="11.25" customHeight="1" thickBot="1">
      <c r="A290" s="170">
        <v>3</v>
      </c>
      <c r="B290" s="191"/>
      <c r="C290" s="183" t="str">
        <f>IF($D263="1P","D","D")</f>
        <v>D</v>
      </c>
      <c r="D290" s="197"/>
      <c r="E290" s="198"/>
      <c r="F290" s="197"/>
      <c r="G290" s="198"/>
      <c r="H290" s="197"/>
      <c r="I290" s="198"/>
      <c r="J290" s="197"/>
      <c r="K290" s="198"/>
      <c r="L290" s="197"/>
      <c r="M290" s="208"/>
      <c r="N290" s="69" t="str">
        <f>IF(CF281&lt;&gt;"",IF(CF281="W",IF(SUM(IF(D290&gt;D292,1,0),IF(F290&gt;F292,1,0),IF(H290&gt;H292,1,0),IF(J290&gt;J292,1,0),IF(L290&gt;L292,1,0))&lt;&gt;3,"E",""),""),"")</f>
        <v/>
      </c>
      <c r="O290" s="170">
        <v>10</v>
      </c>
      <c r="P290" s="191"/>
      <c r="Q290" s="183" t="str">
        <f>IF($D263="1P","A","A")</f>
        <v>A</v>
      </c>
      <c r="R290" s="197"/>
      <c r="S290" s="198"/>
      <c r="T290" s="197"/>
      <c r="U290" s="198"/>
      <c r="V290" s="197"/>
      <c r="W290" s="198"/>
      <c r="X290" s="197"/>
      <c r="Y290" s="198"/>
      <c r="Z290" s="197"/>
      <c r="AA290" s="208"/>
      <c r="AB290" s="69" t="str">
        <f>IF(DV281&lt;&gt;"",IF(DV281="W",IF(SUM(IF(R290&gt;R292,1,0),IF(T290&gt;T292,1,0),IF(V290&gt;V292,1,0),IF(X290&gt;X292,1,0),IF(Z290&gt;Z292,1,0))&lt;&gt;3,"E",""),""),"")</f>
        <v/>
      </c>
      <c r="AC290" s="170">
        <v>17</v>
      </c>
      <c r="AD290" s="191"/>
      <c r="AE290" s="183" t="str">
        <f>IF($D263="1P","B","D")</f>
        <v>D</v>
      </c>
      <c r="AF290" s="197"/>
      <c r="AG290" s="198"/>
      <c r="AH290" s="197"/>
      <c r="AI290" s="198"/>
      <c r="AJ290" s="197"/>
      <c r="AK290" s="198"/>
      <c r="AL290" s="197"/>
      <c r="AM290" s="198"/>
      <c r="AN290" s="197"/>
      <c r="AO290" s="208"/>
      <c r="AP290" s="69" t="str">
        <f>IF(FL281&lt;&gt;"",IF(FL281="W",IF(SUM(IF(AF290&gt;AF292,1,0),IF(AH290&gt;AH292,1,0),IF(AJ290&gt;AJ292,1,0),IF(AL290&gt;AL292,1,0),IF(AN290&gt;AN292,1,0))&lt;&gt;3,"E",""),""),"")</f>
        <v/>
      </c>
      <c r="AQ290" s="127"/>
      <c r="AR290" s="127"/>
      <c r="AS290" s="127"/>
      <c r="AT290" s="127"/>
      <c r="AU290" s="127"/>
      <c r="AV290" s="127"/>
      <c r="AW290" s="127"/>
      <c r="AX290" s="127"/>
      <c r="AY290" s="127"/>
      <c r="AZ290" s="127"/>
      <c r="BA290" s="127"/>
      <c r="BB290" s="127"/>
      <c r="BC290" s="127"/>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3"/>
      <c r="CG290" s="127"/>
      <c r="CH290" s="127"/>
      <c r="CI290" s="127"/>
      <c r="CJ290" s="127"/>
      <c r="CK290" s="127"/>
      <c r="CL290" s="127"/>
      <c r="CM290" s="127"/>
      <c r="CN290" s="127"/>
      <c r="CO290" s="127"/>
      <c r="CP290" s="127"/>
      <c r="CQ290" s="127"/>
      <c r="CR290" s="127"/>
      <c r="CS290" s="127"/>
      <c r="CT290" s="40"/>
      <c r="CU290" s="40"/>
      <c r="CV290" s="40"/>
      <c r="CW290" s="40"/>
      <c r="CX290" s="40"/>
      <c r="CY290" s="40"/>
      <c r="CZ290" s="40"/>
      <c r="DA290" s="40"/>
      <c r="DB290" s="40"/>
      <c r="DC290" s="40"/>
      <c r="DD290" s="40"/>
      <c r="DE290" s="40"/>
      <c r="DF290" s="40"/>
      <c r="DG290" s="40"/>
      <c r="DH290" s="40"/>
      <c r="DI290" s="40"/>
      <c r="DJ290" s="40"/>
      <c r="DK290" s="40"/>
      <c r="DL290" s="40"/>
      <c r="DM290" s="40"/>
      <c r="DN290" s="40"/>
      <c r="DO290" s="40"/>
      <c r="DP290" s="40"/>
      <c r="DQ290" s="40"/>
      <c r="DR290" s="40"/>
      <c r="DS290" s="40"/>
      <c r="DT290" s="40"/>
      <c r="DU290" s="40"/>
      <c r="DV290" s="3"/>
      <c r="DW290" s="127"/>
      <c r="DX290" s="127"/>
      <c r="DY290" s="127"/>
      <c r="DZ290" s="127"/>
      <c r="EA290" s="127"/>
      <c r="EB290" s="127"/>
      <c r="EC290" s="127"/>
      <c r="ED290" s="127"/>
      <c r="EE290" s="127"/>
      <c r="EF290" s="127"/>
      <c r="EG290" s="127"/>
      <c r="EH290" s="127"/>
      <c r="EI290" s="127"/>
      <c r="EJ290" s="40"/>
      <c r="EK290" s="40"/>
      <c r="EL290" s="40"/>
      <c r="EM290" s="40"/>
      <c r="EN290" s="40"/>
      <c r="EO290" s="40"/>
      <c r="EP290" s="40"/>
      <c r="EQ290" s="40"/>
      <c r="ER290" s="40"/>
      <c r="ES290" s="40"/>
      <c r="ET290" s="40"/>
      <c r="EU290" s="40"/>
      <c r="EV290" s="40"/>
      <c r="EW290" s="40"/>
      <c r="EX290" s="40"/>
      <c r="EY290" s="40"/>
      <c r="EZ290" s="40"/>
      <c r="FA290" s="40"/>
      <c r="FB290" s="40"/>
      <c r="FC290" s="40"/>
      <c r="FD290" s="40"/>
      <c r="FE290" s="40"/>
      <c r="FF290" s="40"/>
      <c r="FG290" s="40"/>
      <c r="FH290" s="40"/>
      <c r="FI290" s="40"/>
      <c r="FJ290" s="40"/>
      <c r="FK290" s="40"/>
      <c r="FL290" s="3"/>
      <c r="FM290" s="3"/>
    </row>
    <row r="291" spans="1:169" ht="11.25" customHeight="1">
      <c r="A291" s="192"/>
      <c r="B291" s="193"/>
      <c r="C291" s="196"/>
      <c r="D291" s="199"/>
      <c r="E291" s="200"/>
      <c r="F291" s="199"/>
      <c r="G291" s="200"/>
      <c r="H291" s="199"/>
      <c r="I291" s="200"/>
      <c r="J291" s="199"/>
      <c r="K291" s="200"/>
      <c r="L291" s="199"/>
      <c r="M291" s="209"/>
      <c r="N291" s="69" t="str">
        <f>IF(CF281&lt;&gt;"",IF(ISERROR(AND(BV285="",BX285="",BZ285="",CB285="",CD285="")),"E",IF(AND(BV285="",BX285="",BZ285="",CB285="",CD285=""),"","E")),"")</f>
        <v/>
      </c>
      <c r="O291" s="192"/>
      <c r="P291" s="193"/>
      <c r="Q291" s="196"/>
      <c r="R291" s="199"/>
      <c r="S291" s="200"/>
      <c r="T291" s="199"/>
      <c r="U291" s="200"/>
      <c r="V291" s="199"/>
      <c r="W291" s="200"/>
      <c r="X291" s="199"/>
      <c r="Y291" s="200"/>
      <c r="Z291" s="199"/>
      <c r="AA291" s="209"/>
      <c r="AB291" s="69" t="str">
        <f>IF(DV281&lt;&gt;"",IF(ISERROR(AND(DL285="",DN285="",DP285="",DQ285="",DT285="")),"E",IF(AND(DL285="",DN285="",DP285="",DR285="",DT285=""),"","E")),"")</f>
        <v/>
      </c>
      <c r="AC291" s="192"/>
      <c r="AD291" s="193"/>
      <c r="AE291" s="196"/>
      <c r="AF291" s="199"/>
      <c r="AG291" s="200"/>
      <c r="AH291" s="199"/>
      <c r="AI291" s="200"/>
      <c r="AJ291" s="199"/>
      <c r="AK291" s="200"/>
      <c r="AL291" s="199"/>
      <c r="AM291" s="200"/>
      <c r="AN291" s="199"/>
      <c r="AO291" s="209"/>
      <c r="AP291" s="69" t="str">
        <f>IF(FL281&lt;&gt;"",IF(ISERROR(AND(FB285="",FD285="",FF285="",FH285="",FJ285="")),"E",IF(AND(FB285="",FD285="",FF285="",FH285="",FJ285=""),"","E")),"")</f>
        <v/>
      </c>
      <c r="AQ291" s="154" t="str">
        <f>CONCATENATE($A265," ",$D265,","," ",$F263)</f>
        <v>Group: 5, Women's Singles</v>
      </c>
      <c r="AR291" s="155"/>
      <c r="AS291" s="155"/>
      <c r="AT291" s="155"/>
      <c r="AU291" s="155"/>
      <c r="AV291" s="155"/>
      <c r="AW291" s="155"/>
      <c r="AX291" s="155"/>
      <c r="AY291" s="155"/>
      <c r="AZ291" s="155"/>
      <c r="BA291" s="155"/>
      <c r="BB291" s="155"/>
      <c r="BC291" s="156"/>
      <c r="BD291" s="163">
        <f>A294</f>
        <v>4</v>
      </c>
      <c r="BE291" s="164"/>
      <c r="BF291" s="183" t="str">
        <f>C294</f>
        <v>A</v>
      </c>
      <c r="BG291" s="185" t="str">
        <f>IF(VLOOKUP($BF291,$A267:$C279,3,FALSE)=0,"",CONCATENATE(VLOOKUP(VLOOKUP($BF291,$A267:$C279,3,FALSE),Players!$J:$N,4,FALSE)," ",VLOOKUP($BF291,$A267:$C279,3,FALSE)," ",IF(ISERROR(VLOOKUP(VLOOKUP($BF291,$A267:$C279,3,FALSE),Players!$J:$N,5,FALSE)),"()",CONCATENATE("(",VLOOKUP(VLOOKUP($BF291,$A267:$C279,3,FALSE),Players!$J:$N,5,FALSE),")"))))</f>
        <v/>
      </c>
      <c r="BH291" s="186"/>
      <c r="BI291" s="186"/>
      <c r="BJ291" s="186"/>
      <c r="BK291" s="186"/>
      <c r="BL291" s="186"/>
      <c r="BM291" s="186"/>
      <c r="BN291" s="186"/>
      <c r="BO291" s="186"/>
      <c r="BP291" s="186"/>
      <c r="BQ291" s="186"/>
      <c r="BR291" s="186"/>
      <c r="BS291" s="186"/>
      <c r="BT291" s="186"/>
      <c r="BU291" s="187"/>
      <c r="BV291" s="170" t="str">
        <f>IF(D294&lt;&gt;"",D294,"")</f>
        <v/>
      </c>
      <c r="BW291" s="171"/>
      <c r="BX291" s="335" t="str">
        <f>IF(F294&lt;&gt;"",F294,"")</f>
        <v/>
      </c>
      <c r="BY291" s="171"/>
      <c r="BZ291" s="335" t="str">
        <f>IF(H294&lt;&gt;"",H294,"")</f>
        <v/>
      </c>
      <c r="CA291" s="171"/>
      <c r="CB291" s="335" t="str">
        <f>IF(J294&lt;&gt;"",J294,"")</f>
        <v/>
      </c>
      <c r="CC291" s="171"/>
      <c r="CD291" s="335" t="str">
        <f>IF(L294&lt;&gt;"",L294,"")</f>
        <v/>
      </c>
      <c r="CE291" s="337"/>
      <c r="CF291" s="174" t="str">
        <f>IF($CD291=$CD293,IF($CB291=$CB293,IF($BZ291&lt;&gt;"",IF($BZ291&gt;$BZ293,"W","L"),""),IF($CB291&gt;$CB293,"W","L")),IF($CD291&gt;$CD293,"W","L"))</f>
        <v/>
      </c>
      <c r="CG291" s="154" t="str">
        <f>CONCATENATE($A265," ",$D265,","," ",$F263)</f>
        <v>Group: 5, Women's Singles</v>
      </c>
      <c r="CH291" s="155"/>
      <c r="CI291" s="155"/>
      <c r="CJ291" s="155"/>
      <c r="CK291" s="155"/>
      <c r="CL291" s="155"/>
      <c r="CM291" s="155"/>
      <c r="CN291" s="155"/>
      <c r="CO291" s="155"/>
      <c r="CP291" s="155"/>
      <c r="CQ291" s="155"/>
      <c r="CR291" s="155"/>
      <c r="CS291" s="156"/>
      <c r="CT291" s="163">
        <f>O294</f>
        <v>11</v>
      </c>
      <c r="CU291" s="164"/>
      <c r="CV291" s="183" t="str">
        <f>Q294</f>
        <v>C</v>
      </c>
      <c r="CW291" s="185" t="str">
        <f>IF(VLOOKUP($CV291,$A267:$C279,3,FALSE)=0,"",CONCATENATE(VLOOKUP(VLOOKUP($CV291,$A267:$C279,3,FALSE),Players!$J:$N,4,FALSE)," ",VLOOKUP($CV291,$A267:$C279,3,FALSE)," ",IF(ISERROR(VLOOKUP(VLOOKUP($CV291,$A267:$C279,3,FALSE),Players!$J:$N,5,FALSE)),"()",CONCATENATE("(",VLOOKUP(VLOOKUP($CV291,$A267:$C279,3,FALSE),Players!$J:$N,5,FALSE),")"))))</f>
        <v/>
      </c>
      <c r="CX291" s="186"/>
      <c r="CY291" s="186"/>
      <c r="CZ291" s="186"/>
      <c r="DA291" s="186"/>
      <c r="DB291" s="186"/>
      <c r="DC291" s="186"/>
      <c r="DD291" s="186"/>
      <c r="DE291" s="186"/>
      <c r="DF291" s="186"/>
      <c r="DG291" s="186"/>
      <c r="DH291" s="186"/>
      <c r="DI291" s="186"/>
      <c r="DJ291" s="186"/>
      <c r="DK291" s="187"/>
      <c r="DL291" s="170" t="str">
        <f>IF(R294&lt;&gt;"",R294,"")</f>
        <v/>
      </c>
      <c r="DM291" s="171"/>
      <c r="DN291" s="335" t="str">
        <f>IF(T294&lt;&gt;"",T294,"")</f>
        <v/>
      </c>
      <c r="DO291" s="171"/>
      <c r="DP291" s="335" t="str">
        <f>IF(V294&lt;&gt;"",V294,"")</f>
        <v/>
      </c>
      <c r="DQ291" s="171"/>
      <c r="DR291" s="335" t="str">
        <f>IF(X294&lt;&gt;"",X294,"")</f>
        <v/>
      </c>
      <c r="DS291" s="171"/>
      <c r="DT291" s="335" t="str">
        <f>IF(Z294&lt;&gt;"",Z294,"")</f>
        <v/>
      </c>
      <c r="DU291" s="337"/>
      <c r="DV291" s="174" t="str">
        <f>IF($DT291=$DT293,IF($DR291=$DR293,IF($DP291&lt;&gt;"",IF($DP291&gt;$DP293,"W","L"),""),IF($DR291&gt;$DR293,"W","L")),IF($DT291&gt;$DT293,"W","L"))</f>
        <v/>
      </c>
      <c r="DW291" s="154" t="str">
        <f>CONCATENATE($A265," ",$D265,","," ",$F263)</f>
        <v>Group: 5, Women's Singles</v>
      </c>
      <c r="DX291" s="155"/>
      <c r="DY291" s="155"/>
      <c r="DZ291" s="155"/>
      <c r="EA291" s="155"/>
      <c r="EB291" s="155"/>
      <c r="EC291" s="155"/>
      <c r="ED291" s="155"/>
      <c r="EE291" s="155"/>
      <c r="EF291" s="155"/>
      <c r="EG291" s="155"/>
      <c r="EH291" s="155"/>
      <c r="EI291" s="156"/>
      <c r="EJ291" s="163">
        <f>AC294</f>
        <v>18</v>
      </c>
      <c r="EK291" s="164"/>
      <c r="EL291" s="183" t="str">
        <f>AE294</f>
        <v>E</v>
      </c>
      <c r="EM291" s="185" t="str">
        <f>IF(VLOOKUP($EL291,$A267:$C279,3,FALSE)=0,"",CONCATENATE(VLOOKUP(VLOOKUP($EL291,$A267:$C279,3,FALSE),Players!$J:$N,4,FALSE)," ",VLOOKUP($EL291,$A267:$C279,3,FALSE)," ",IF(ISERROR(VLOOKUP(VLOOKUP($EL291,$A267:$C279,3,FALSE),Players!$J:$N,5,FALSE)),"()",CONCATENATE("(",VLOOKUP(VLOOKUP($EL291,$A267:$C279,3,FALSE),Players!$J:$N,5,FALSE),")"))))</f>
        <v/>
      </c>
      <c r="EN291" s="186"/>
      <c r="EO291" s="186"/>
      <c r="EP291" s="186"/>
      <c r="EQ291" s="186"/>
      <c r="ER291" s="186"/>
      <c r="ES291" s="186"/>
      <c r="ET291" s="186"/>
      <c r="EU291" s="186"/>
      <c r="EV291" s="186"/>
      <c r="EW291" s="186"/>
      <c r="EX291" s="186"/>
      <c r="EY291" s="186"/>
      <c r="EZ291" s="186"/>
      <c r="FA291" s="187"/>
      <c r="FB291" s="170" t="str">
        <f>IF(AF294&lt;&gt;"",AF294,"")</f>
        <v/>
      </c>
      <c r="FC291" s="171"/>
      <c r="FD291" s="335" t="str">
        <f>IF(AH294&lt;&gt;"",AH294,"")</f>
        <v/>
      </c>
      <c r="FE291" s="171"/>
      <c r="FF291" s="335" t="str">
        <f>IF(AJ294&lt;&gt;"",AJ294,"")</f>
        <v/>
      </c>
      <c r="FG291" s="171"/>
      <c r="FH291" s="335" t="str">
        <f>IF(AL294&lt;&gt;"",AL294,"")</f>
        <v/>
      </c>
      <c r="FI291" s="171"/>
      <c r="FJ291" s="335" t="str">
        <f>IF(AN294&lt;&gt;"",AN294,"")</f>
        <v/>
      </c>
      <c r="FK291" s="337"/>
      <c r="FL291" s="174" t="str">
        <f>IF($FJ291=$FJ293,IF($FH291=$FH293,IF($FF291&lt;&gt;"",IF($FF291&gt;$FF293,"W","L"),""),IF($FH291&gt;$FH293,"W","L")),IF($FJ291&gt;$FJ293,"W","L"))</f>
        <v/>
      </c>
      <c r="FM291" s="3"/>
    </row>
    <row r="292" spans="1:169" ht="11.25" customHeight="1">
      <c r="A292" s="192"/>
      <c r="B292" s="193"/>
      <c r="C292" s="175" t="str">
        <f>IF($D263="1P","E","E")</f>
        <v>E</v>
      </c>
      <c r="D292" s="201"/>
      <c r="E292" s="202"/>
      <c r="F292" s="201"/>
      <c r="G292" s="202"/>
      <c r="H292" s="201"/>
      <c r="I292" s="202"/>
      <c r="J292" s="201"/>
      <c r="K292" s="202"/>
      <c r="L292" s="201"/>
      <c r="M292" s="205"/>
      <c r="N292" s="69" t="str">
        <f>IF(CF281&lt;&gt;"",IF(ISERROR(AND(BV285="",BX285="",BZ285="",CB285="",CD285="")),"E",IF(AND(BV285="",BX285="",BZ285="",CB285="",CD285=""),"","E")),"")</f>
        <v/>
      </c>
      <c r="O292" s="192"/>
      <c r="P292" s="193"/>
      <c r="Q292" s="175" t="str">
        <f>IF($D263="1P","E","D")</f>
        <v>D</v>
      </c>
      <c r="R292" s="201"/>
      <c r="S292" s="202"/>
      <c r="T292" s="201"/>
      <c r="U292" s="202"/>
      <c r="V292" s="201"/>
      <c r="W292" s="202"/>
      <c r="X292" s="201"/>
      <c r="Y292" s="202"/>
      <c r="Z292" s="201"/>
      <c r="AA292" s="205"/>
      <c r="AB292" s="69" t="str">
        <f>IF(DV281&lt;&gt;"",IF(ISERROR(AND(DL285="",DN285="",DP285="",DQ285="",DT285="")),"E",IF(AND(DL285="",DN285="",DP285="",DR285="",DT285=""),"","E")),"")</f>
        <v/>
      </c>
      <c r="AC292" s="192"/>
      <c r="AD292" s="193"/>
      <c r="AE292" s="175" t="str">
        <f>IF($D263="1P","D","G")</f>
        <v>G</v>
      </c>
      <c r="AF292" s="201"/>
      <c r="AG292" s="202"/>
      <c r="AH292" s="201"/>
      <c r="AI292" s="202"/>
      <c r="AJ292" s="201"/>
      <c r="AK292" s="202"/>
      <c r="AL292" s="201"/>
      <c r="AM292" s="202"/>
      <c r="AN292" s="201"/>
      <c r="AO292" s="205"/>
      <c r="AP292" s="69" t="str">
        <f>IF(FL281&lt;&gt;"",IF(ISERROR(AND(FB285="",FD285="",FF285="",FH285="",FJ285="")),"E",IF(AND(FB285="",FD285="",FF285="",FH285="",FJ285=""),"","E")),"")</f>
        <v/>
      </c>
      <c r="AQ292" s="157"/>
      <c r="AR292" s="158"/>
      <c r="AS292" s="158"/>
      <c r="AT292" s="158"/>
      <c r="AU292" s="158"/>
      <c r="AV292" s="158"/>
      <c r="AW292" s="158"/>
      <c r="AX292" s="158"/>
      <c r="AY292" s="158"/>
      <c r="AZ292" s="158"/>
      <c r="BA292" s="158"/>
      <c r="BB292" s="158"/>
      <c r="BC292" s="159"/>
      <c r="BD292" s="165"/>
      <c r="BE292" s="166"/>
      <c r="BF292" s="184"/>
      <c r="BG292" s="188"/>
      <c r="BH292" s="189"/>
      <c r="BI292" s="189"/>
      <c r="BJ292" s="189"/>
      <c r="BK292" s="189"/>
      <c r="BL292" s="189"/>
      <c r="BM292" s="189"/>
      <c r="BN292" s="189"/>
      <c r="BO292" s="189"/>
      <c r="BP292" s="189"/>
      <c r="BQ292" s="189"/>
      <c r="BR292" s="189"/>
      <c r="BS292" s="189"/>
      <c r="BT292" s="189"/>
      <c r="BU292" s="190"/>
      <c r="BV292" s="172"/>
      <c r="BW292" s="173"/>
      <c r="BX292" s="336"/>
      <c r="BY292" s="173"/>
      <c r="BZ292" s="336"/>
      <c r="CA292" s="173"/>
      <c r="CB292" s="336"/>
      <c r="CC292" s="173"/>
      <c r="CD292" s="336"/>
      <c r="CE292" s="338"/>
      <c r="CF292" s="174"/>
      <c r="CG292" s="157"/>
      <c r="CH292" s="158"/>
      <c r="CI292" s="158"/>
      <c r="CJ292" s="158"/>
      <c r="CK292" s="158"/>
      <c r="CL292" s="158"/>
      <c r="CM292" s="158"/>
      <c r="CN292" s="158"/>
      <c r="CO292" s="158"/>
      <c r="CP292" s="158"/>
      <c r="CQ292" s="158"/>
      <c r="CR292" s="158"/>
      <c r="CS292" s="159"/>
      <c r="CT292" s="165"/>
      <c r="CU292" s="166"/>
      <c r="CV292" s="184"/>
      <c r="CW292" s="188"/>
      <c r="CX292" s="189"/>
      <c r="CY292" s="189"/>
      <c r="CZ292" s="189"/>
      <c r="DA292" s="189"/>
      <c r="DB292" s="189"/>
      <c r="DC292" s="189"/>
      <c r="DD292" s="189"/>
      <c r="DE292" s="189"/>
      <c r="DF292" s="189"/>
      <c r="DG292" s="189"/>
      <c r="DH292" s="189"/>
      <c r="DI292" s="189"/>
      <c r="DJ292" s="189"/>
      <c r="DK292" s="190"/>
      <c r="DL292" s="172"/>
      <c r="DM292" s="173"/>
      <c r="DN292" s="336"/>
      <c r="DO292" s="173"/>
      <c r="DP292" s="336"/>
      <c r="DQ292" s="173"/>
      <c r="DR292" s="336"/>
      <c r="DS292" s="173"/>
      <c r="DT292" s="336"/>
      <c r="DU292" s="338"/>
      <c r="DV292" s="174"/>
      <c r="DW292" s="157"/>
      <c r="DX292" s="158"/>
      <c r="DY292" s="158"/>
      <c r="DZ292" s="158"/>
      <c r="EA292" s="158"/>
      <c r="EB292" s="158"/>
      <c r="EC292" s="158"/>
      <c r="ED292" s="158"/>
      <c r="EE292" s="158"/>
      <c r="EF292" s="158"/>
      <c r="EG292" s="158"/>
      <c r="EH292" s="158"/>
      <c r="EI292" s="159"/>
      <c r="EJ292" s="165"/>
      <c r="EK292" s="166"/>
      <c r="EL292" s="184"/>
      <c r="EM292" s="188"/>
      <c r="EN292" s="189"/>
      <c r="EO292" s="189"/>
      <c r="EP292" s="189"/>
      <c r="EQ292" s="189"/>
      <c r="ER292" s="189"/>
      <c r="ES292" s="189"/>
      <c r="ET292" s="189"/>
      <c r="EU292" s="189"/>
      <c r="EV292" s="189"/>
      <c r="EW292" s="189"/>
      <c r="EX292" s="189"/>
      <c r="EY292" s="189"/>
      <c r="EZ292" s="189"/>
      <c r="FA292" s="190"/>
      <c r="FB292" s="172"/>
      <c r="FC292" s="173"/>
      <c r="FD292" s="336"/>
      <c r="FE292" s="173"/>
      <c r="FF292" s="336"/>
      <c r="FG292" s="173"/>
      <c r="FH292" s="336"/>
      <c r="FI292" s="173"/>
      <c r="FJ292" s="336"/>
      <c r="FK292" s="338"/>
      <c r="FL292" s="174"/>
      <c r="FM292" s="3"/>
    </row>
    <row r="293" spans="1:169" ht="11.25" customHeight="1" thickBot="1">
      <c r="A293" s="194"/>
      <c r="B293" s="195"/>
      <c r="C293" s="207"/>
      <c r="D293" s="203"/>
      <c r="E293" s="204"/>
      <c r="F293" s="203"/>
      <c r="G293" s="204"/>
      <c r="H293" s="203"/>
      <c r="I293" s="204"/>
      <c r="J293" s="203"/>
      <c r="K293" s="204"/>
      <c r="L293" s="203"/>
      <c r="M293" s="206"/>
      <c r="N293" s="69" t="str">
        <f>IF(CF283&lt;&gt;"",IF(CF283="W",IF(SUM(IF(D292&gt;D290,1,0),IF(F292&gt;F290,1,0),IF(H292&gt;H290,1,0),IF(J292&gt;J290,1,0),IF(L292&gt;L290,1,0))&lt;&gt;3,"E",""),""),"")</f>
        <v/>
      </c>
      <c r="O293" s="194"/>
      <c r="P293" s="195"/>
      <c r="Q293" s="207"/>
      <c r="R293" s="203"/>
      <c r="S293" s="204"/>
      <c r="T293" s="203"/>
      <c r="U293" s="204"/>
      <c r="V293" s="203"/>
      <c r="W293" s="204"/>
      <c r="X293" s="203"/>
      <c r="Y293" s="204"/>
      <c r="Z293" s="203"/>
      <c r="AA293" s="206"/>
      <c r="AB293" s="69" t="str">
        <f>IF(DV283&lt;&gt;"",IF(DV283="W",IF(SUM(IF(R292&gt;R290,1,0),IF(T292&gt;T290,1,0),IF(V292&gt;V290,1,0),IF(X292&gt;X290,1,0),IF(Z292&gt;Z290,1,0))&lt;&gt;3,"E",""),""),"")</f>
        <v/>
      </c>
      <c r="AC293" s="194"/>
      <c r="AD293" s="195"/>
      <c r="AE293" s="207"/>
      <c r="AF293" s="203"/>
      <c r="AG293" s="204"/>
      <c r="AH293" s="203"/>
      <c r="AI293" s="204"/>
      <c r="AJ293" s="203"/>
      <c r="AK293" s="204"/>
      <c r="AL293" s="203"/>
      <c r="AM293" s="204"/>
      <c r="AN293" s="203"/>
      <c r="AO293" s="206"/>
      <c r="AP293" s="69" t="str">
        <f>IF(FL283&lt;&gt;"",IF(FL283="W",IF(SUM(IF(AF292&gt;AF290,1,0),IF(AH292&gt;AH290,1,0),IF(AJ292&gt;AJ290,1,0),IF(AL292&gt;AL290,1,0),IF(AN292&gt;AN290,1,0))&lt;&gt;3,"E",""),""),"")</f>
        <v/>
      </c>
      <c r="AQ293" s="157"/>
      <c r="AR293" s="158"/>
      <c r="AS293" s="158"/>
      <c r="AT293" s="158"/>
      <c r="AU293" s="158"/>
      <c r="AV293" s="158"/>
      <c r="AW293" s="158"/>
      <c r="AX293" s="158"/>
      <c r="AY293" s="158"/>
      <c r="AZ293" s="158"/>
      <c r="BA293" s="158"/>
      <c r="BB293" s="158"/>
      <c r="BC293" s="159"/>
      <c r="BD293" s="165"/>
      <c r="BE293" s="166"/>
      <c r="BF293" s="175" t="str">
        <f>C296</f>
        <v>G</v>
      </c>
      <c r="BG293" s="177" t="str">
        <f>IF(VLOOKUP($BF293,$A267:$C279,3,FALSE)=0,"",CONCATENATE(VLOOKUP(VLOOKUP($BF293,$A267:$C279,3,FALSE),Players!$J:$N,4,FALSE)," ",VLOOKUP($BF293,$A267:$C279,3,FALSE)," ",IF(ISERROR(VLOOKUP(VLOOKUP($BF293,$A267:$C279,3,FALSE),Players!$J:$N,5,FALSE)),"()",CONCATENATE("(",VLOOKUP(VLOOKUP($BF293,$A267:$C279,3,FALSE),Players!$J:$N,5,FALSE),")"))))</f>
        <v/>
      </c>
      <c r="BH293" s="178"/>
      <c r="BI293" s="178"/>
      <c r="BJ293" s="178"/>
      <c r="BK293" s="178"/>
      <c r="BL293" s="178"/>
      <c r="BM293" s="178"/>
      <c r="BN293" s="178"/>
      <c r="BO293" s="178"/>
      <c r="BP293" s="178"/>
      <c r="BQ293" s="178"/>
      <c r="BR293" s="178"/>
      <c r="BS293" s="178"/>
      <c r="BT293" s="178"/>
      <c r="BU293" s="179"/>
      <c r="BV293" s="150" t="str">
        <f>IF(D296&lt;&gt;"",D296,"")</f>
        <v/>
      </c>
      <c r="BW293" s="151"/>
      <c r="BX293" s="288" t="str">
        <f>IF(F296&lt;&gt;"",F296,"")</f>
        <v/>
      </c>
      <c r="BY293" s="151"/>
      <c r="BZ293" s="288" t="str">
        <f>IF(H296&lt;&gt;"",H296,"")</f>
        <v/>
      </c>
      <c r="CA293" s="151"/>
      <c r="CB293" s="288" t="str">
        <f>IF(J296&lt;&gt;"",J296,"")</f>
        <v/>
      </c>
      <c r="CC293" s="151"/>
      <c r="CD293" s="288" t="str">
        <f>IF(L296&lt;&gt;"",L296,"")</f>
        <v/>
      </c>
      <c r="CE293" s="332"/>
      <c r="CF293" s="174" t="str">
        <f>IF($CF291&lt;&gt;"",IF(CF291="W","L","W"),"")</f>
        <v/>
      </c>
      <c r="CG293" s="157"/>
      <c r="CH293" s="158"/>
      <c r="CI293" s="158"/>
      <c r="CJ293" s="158"/>
      <c r="CK293" s="158"/>
      <c r="CL293" s="158"/>
      <c r="CM293" s="158"/>
      <c r="CN293" s="158"/>
      <c r="CO293" s="158"/>
      <c r="CP293" s="158"/>
      <c r="CQ293" s="158"/>
      <c r="CR293" s="158"/>
      <c r="CS293" s="159"/>
      <c r="CT293" s="165"/>
      <c r="CU293" s="166"/>
      <c r="CV293" s="175" t="str">
        <f>Q296</f>
        <v>E</v>
      </c>
      <c r="CW293" s="177" t="str">
        <f>IF(VLOOKUP($CV293,$A267:$C279,3,FALSE)=0,"",CONCATENATE(VLOOKUP(VLOOKUP($CV293,$A267:$C279,3,FALSE),Players!$J:$N,4,FALSE)," ",VLOOKUP($CV293,$A267:$C279,3,FALSE)," ",IF(ISERROR(VLOOKUP(VLOOKUP($CV293,$A267:$C279,3,FALSE),Players!$J:$N,5,FALSE)),"()",CONCATENATE("(",VLOOKUP(VLOOKUP($CV293,$A267:$C279,3,FALSE),Players!$J:$N,5,FALSE),")"))))</f>
        <v/>
      </c>
      <c r="CX293" s="178"/>
      <c r="CY293" s="178"/>
      <c r="CZ293" s="178"/>
      <c r="DA293" s="178"/>
      <c r="DB293" s="178"/>
      <c r="DC293" s="178"/>
      <c r="DD293" s="178"/>
      <c r="DE293" s="178"/>
      <c r="DF293" s="178"/>
      <c r="DG293" s="178"/>
      <c r="DH293" s="178"/>
      <c r="DI293" s="178"/>
      <c r="DJ293" s="178"/>
      <c r="DK293" s="179"/>
      <c r="DL293" s="150" t="str">
        <f>IF(R296&lt;&gt;"",R296,"")</f>
        <v/>
      </c>
      <c r="DM293" s="151"/>
      <c r="DN293" s="288" t="str">
        <f>IF(T296&lt;&gt;"",T296,"")</f>
        <v/>
      </c>
      <c r="DO293" s="151"/>
      <c r="DP293" s="288" t="str">
        <f>IF(V296&lt;&gt;"",V296,"")</f>
        <v/>
      </c>
      <c r="DQ293" s="151"/>
      <c r="DR293" s="288" t="str">
        <f>IF(X296&lt;&gt;"",X296,"")</f>
        <v/>
      </c>
      <c r="DS293" s="151"/>
      <c r="DT293" s="288" t="str">
        <f>IF(Z296&lt;&gt;"",Z296,"")</f>
        <v/>
      </c>
      <c r="DU293" s="332"/>
      <c r="DV293" s="174" t="str">
        <f>IF($DV291&lt;&gt;"",IF(DV291="W","L","W"),"")</f>
        <v/>
      </c>
      <c r="DW293" s="157"/>
      <c r="DX293" s="158"/>
      <c r="DY293" s="158"/>
      <c r="DZ293" s="158"/>
      <c r="EA293" s="158"/>
      <c r="EB293" s="158"/>
      <c r="EC293" s="158"/>
      <c r="ED293" s="158"/>
      <c r="EE293" s="158"/>
      <c r="EF293" s="158"/>
      <c r="EG293" s="158"/>
      <c r="EH293" s="158"/>
      <c r="EI293" s="159"/>
      <c r="EJ293" s="165"/>
      <c r="EK293" s="166"/>
      <c r="EL293" s="175" t="str">
        <f>AE296</f>
        <v>F</v>
      </c>
      <c r="EM293" s="177" t="str">
        <f>IF(VLOOKUP($EL293,$A267:$C279,3,FALSE)=0,"",CONCATENATE(VLOOKUP(VLOOKUP($EL293,$A267:$C279,3,FALSE),Players!$J:$N,4,FALSE)," ",VLOOKUP($EL293,$A267:$C279,3,FALSE)," ",IF(ISERROR(VLOOKUP(VLOOKUP($EL293,$A267:$C279,3,FALSE),Players!$J:$N,5,FALSE)),"()",CONCATENATE("(",VLOOKUP(VLOOKUP($EL293,$A267:$C279,3,FALSE),Players!$J:$N,5,FALSE),")"))))</f>
        <v/>
      </c>
      <c r="EN293" s="178"/>
      <c r="EO293" s="178"/>
      <c r="EP293" s="178"/>
      <c r="EQ293" s="178"/>
      <c r="ER293" s="178"/>
      <c r="ES293" s="178"/>
      <c r="ET293" s="178"/>
      <c r="EU293" s="178"/>
      <c r="EV293" s="178"/>
      <c r="EW293" s="178"/>
      <c r="EX293" s="178"/>
      <c r="EY293" s="178"/>
      <c r="EZ293" s="178"/>
      <c r="FA293" s="179"/>
      <c r="FB293" s="150" t="str">
        <f>IF(AF296&lt;&gt;"",AF296,"")</f>
        <v/>
      </c>
      <c r="FC293" s="151"/>
      <c r="FD293" s="288" t="str">
        <f>IF(AH296&lt;&gt;"",AH296,"")</f>
        <v/>
      </c>
      <c r="FE293" s="151"/>
      <c r="FF293" s="288" t="str">
        <f>IF(AJ296&lt;&gt;"",AJ296,"")</f>
        <v/>
      </c>
      <c r="FG293" s="151"/>
      <c r="FH293" s="288" t="str">
        <f>IF(AL296&lt;&gt;"",AL296,"")</f>
        <v/>
      </c>
      <c r="FI293" s="151"/>
      <c r="FJ293" s="288" t="str">
        <f>IF(AN296&lt;&gt;"",AN296,"")</f>
        <v/>
      </c>
      <c r="FK293" s="332"/>
      <c r="FL293" s="174" t="str">
        <f>IF($FL291&lt;&gt;"",IF(FL291="W","L","W"),"")</f>
        <v/>
      </c>
      <c r="FM293" s="3"/>
    </row>
    <row r="294" spans="1:169" ht="11.25" customHeight="1" thickBot="1">
      <c r="A294" s="170">
        <v>4</v>
      </c>
      <c r="B294" s="191"/>
      <c r="C294" s="183" t="str">
        <f>IF($D263="1P","A","A")</f>
        <v>A</v>
      </c>
      <c r="D294" s="197"/>
      <c r="E294" s="198"/>
      <c r="F294" s="197"/>
      <c r="G294" s="198"/>
      <c r="H294" s="197"/>
      <c r="I294" s="198"/>
      <c r="J294" s="197"/>
      <c r="K294" s="198"/>
      <c r="L294" s="197"/>
      <c r="M294" s="208"/>
      <c r="N294" s="69" t="str">
        <f>IF(CF291&lt;&gt;"",IF(CF291="W",IF(SUM(IF(D294&gt;D296,1,0),IF(F294&gt;F296,1,0),IF(H294&gt;H296,1,0),IF(J294&gt;J296,1,0),IF(L294&gt;L296,1,0))&lt;&gt;3,"E",""),""),"")</f>
        <v/>
      </c>
      <c r="O294" s="170">
        <v>11</v>
      </c>
      <c r="P294" s="191"/>
      <c r="Q294" s="183" t="str">
        <f>IF($D263="1P","D","C")</f>
        <v>C</v>
      </c>
      <c r="R294" s="197"/>
      <c r="S294" s="198"/>
      <c r="T294" s="197"/>
      <c r="U294" s="198"/>
      <c r="V294" s="197"/>
      <c r="W294" s="198"/>
      <c r="X294" s="197"/>
      <c r="Y294" s="198"/>
      <c r="Z294" s="197"/>
      <c r="AA294" s="208"/>
      <c r="AB294" s="69" t="str">
        <f>IF(DV291&lt;&gt;"",IF(DV291="W",IF(SUM(IF(R294&gt;R296,1,0),IF(T294&gt;T296,1,0),IF(V294&gt;V296,1,0),IF(X294&gt;X296,1,0),IF(Z294&gt;Z296,1,0))&lt;&gt;3,"E",""),""),"")</f>
        <v/>
      </c>
      <c r="AC294" s="170">
        <v>18</v>
      </c>
      <c r="AD294" s="191"/>
      <c r="AE294" s="183" t="str">
        <f>IF($D263="1P","F","E")</f>
        <v>E</v>
      </c>
      <c r="AF294" s="197"/>
      <c r="AG294" s="198"/>
      <c r="AH294" s="197"/>
      <c r="AI294" s="198"/>
      <c r="AJ294" s="197"/>
      <c r="AK294" s="198"/>
      <c r="AL294" s="197"/>
      <c r="AM294" s="198"/>
      <c r="AN294" s="197"/>
      <c r="AO294" s="208"/>
      <c r="AP294" s="69" t="str">
        <f>IF(FL291&lt;&gt;"",IF(FL291="W",IF(SUM(IF(AF294&gt;AF296,1,0),IF(AH294&gt;AH296,1,0),IF(AJ294&gt;AJ296,1,0),IF(AL294&gt;AL296,1,0),IF(AN294&gt;AN296,1,0))&lt;&gt;3,"E",""),""),"")</f>
        <v/>
      </c>
      <c r="AQ294" s="160"/>
      <c r="AR294" s="161"/>
      <c r="AS294" s="161"/>
      <c r="AT294" s="161"/>
      <c r="AU294" s="161"/>
      <c r="AV294" s="161"/>
      <c r="AW294" s="161"/>
      <c r="AX294" s="161"/>
      <c r="AY294" s="161"/>
      <c r="AZ294" s="161"/>
      <c r="BA294" s="161"/>
      <c r="BB294" s="161"/>
      <c r="BC294" s="162"/>
      <c r="BD294" s="167"/>
      <c r="BE294" s="168"/>
      <c r="BF294" s="176"/>
      <c r="BG294" s="180"/>
      <c r="BH294" s="181"/>
      <c r="BI294" s="181"/>
      <c r="BJ294" s="181"/>
      <c r="BK294" s="181"/>
      <c r="BL294" s="181"/>
      <c r="BM294" s="181"/>
      <c r="BN294" s="181"/>
      <c r="BO294" s="181"/>
      <c r="BP294" s="181"/>
      <c r="BQ294" s="181"/>
      <c r="BR294" s="181"/>
      <c r="BS294" s="181"/>
      <c r="BT294" s="181"/>
      <c r="BU294" s="182"/>
      <c r="BV294" s="152"/>
      <c r="BW294" s="153"/>
      <c r="BX294" s="333"/>
      <c r="BY294" s="153"/>
      <c r="BZ294" s="333"/>
      <c r="CA294" s="153"/>
      <c r="CB294" s="333"/>
      <c r="CC294" s="153"/>
      <c r="CD294" s="333"/>
      <c r="CE294" s="334"/>
      <c r="CF294" s="174"/>
      <c r="CG294" s="160"/>
      <c r="CH294" s="161"/>
      <c r="CI294" s="161"/>
      <c r="CJ294" s="161"/>
      <c r="CK294" s="161"/>
      <c r="CL294" s="161"/>
      <c r="CM294" s="161"/>
      <c r="CN294" s="161"/>
      <c r="CO294" s="161"/>
      <c r="CP294" s="161"/>
      <c r="CQ294" s="161"/>
      <c r="CR294" s="161"/>
      <c r="CS294" s="162"/>
      <c r="CT294" s="167"/>
      <c r="CU294" s="168"/>
      <c r="CV294" s="176"/>
      <c r="CW294" s="180"/>
      <c r="CX294" s="181"/>
      <c r="CY294" s="181"/>
      <c r="CZ294" s="181"/>
      <c r="DA294" s="181"/>
      <c r="DB294" s="181"/>
      <c r="DC294" s="181"/>
      <c r="DD294" s="181"/>
      <c r="DE294" s="181"/>
      <c r="DF294" s="181"/>
      <c r="DG294" s="181"/>
      <c r="DH294" s="181"/>
      <c r="DI294" s="181"/>
      <c r="DJ294" s="181"/>
      <c r="DK294" s="182"/>
      <c r="DL294" s="152"/>
      <c r="DM294" s="153"/>
      <c r="DN294" s="333"/>
      <c r="DO294" s="153"/>
      <c r="DP294" s="333"/>
      <c r="DQ294" s="153"/>
      <c r="DR294" s="333"/>
      <c r="DS294" s="153"/>
      <c r="DT294" s="333"/>
      <c r="DU294" s="334"/>
      <c r="DV294" s="174"/>
      <c r="DW294" s="160"/>
      <c r="DX294" s="161"/>
      <c r="DY294" s="161"/>
      <c r="DZ294" s="161"/>
      <c r="EA294" s="161"/>
      <c r="EB294" s="161"/>
      <c r="EC294" s="161"/>
      <c r="ED294" s="161"/>
      <c r="EE294" s="161"/>
      <c r="EF294" s="161"/>
      <c r="EG294" s="161"/>
      <c r="EH294" s="161"/>
      <c r="EI294" s="162"/>
      <c r="EJ294" s="167"/>
      <c r="EK294" s="168"/>
      <c r="EL294" s="176"/>
      <c r="EM294" s="180"/>
      <c r="EN294" s="181"/>
      <c r="EO294" s="181"/>
      <c r="EP294" s="181"/>
      <c r="EQ294" s="181"/>
      <c r="ER294" s="181"/>
      <c r="ES294" s="181"/>
      <c r="ET294" s="181"/>
      <c r="EU294" s="181"/>
      <c r="EV294" s="181"/>
      <c r="EW294" s="181"/>
      <c r="EX294" s="181"/>
      <c r="EY294" s="181"/>
      <c r="EZ294" s="181"/>
      <c r="FA294" s="182"/>
      <c r="FB294" s="152"/>
      <c r="FC294" s="153"/>
      <c r="FD294" s="333"/>
      <c r="FE294" s="153"/>
      <c r="FF294" s="333"/>
      <c r="FG294" s="153"/>
      <c r="FH294" s="333"/>
      <c r="FI294" s="153"/>
      <c r="FJ294" s="333"/>
      <c r="FK294" s="334"/>
      <c r="FL294" s="174"/>
      <c r="FM294" s="3"/>
    </row>
    <row r="295" spans="1:169" ht="11.25" customHeight="1">
      <c r="A295" s="192"/>
      <c r="B295" s="193"/>
      <c r="C295" s="196"/>
      <c r="D295" s="199"/>
      <c r="E295" s="200"/>
      <c r="F295" s="199"/>
      <c r="G295" s="200"/>
      <c r="H295" s="199"/>
      <c r="I295" s="200"/>
      <c r="J295" s="199"/>
      <c r="K295" s="200"/>
      <c r="L295" s="199"/>
      <c r="M295" s="209"/>
      <c r="N295" s="69" t="str">
        <f>IF(CF291&lt;&gt;"",IF(ISERROR(AND(BV295="",BX295="",BZ295="",CB295="",CD295="")),"E",IF(AND(BV295="",BX295="",BZ295="",CB295="",CD295=""),"","E")),"")</f>
        <v/>
      </c>
      <c r="O295" s="192"/>
      <c r="P295" s="193"/>
      <c r="Q295" s="196"/>
      <c r="R295" s="199"/>
      <c r="S295" s="200"/>
      <c r="T295" s="199"/>
      <c r="U295" s="200"/>
      <c r="V295" s="199"/>
      <c r="W295" s="200"/>
      <c r="X295" s="199"/>
      <c r="Y295" s="200"/>
      <c r="Z295" s="199"/>
      <c r="AA295" s="209"/>
      <c r="AB295" s="69" t="str">
        <f>IF(DV291&lt;&gt;"",IF(ISERROR(AND(DL295="",DN295="",DP295="",DQ295="",DT295="")),"E",IF(AND(DL295="",DN295="",DP295="",DR295="",DT295=""),"","E")),"")</f>
        <v/>
      </c>
      <c r="AC295" s="192"/>
      <c r="AD295" s="193"/>
      <c r="AE295" s="196"/>
      <c r="AF295" s="199"/>
      <c r="AG295" s="200"/>
      <c r="AH295" s="199"/>
      <c r="AI295" s="200"/>
      <c r="AJ295" s="199"/>
      <c r="AK295" s="200"/>
      <c r="AL295" s="199"/>
      <c r="AM295" s="200"/>
      <c r="AN295" s="199"/>
      <c r="AO295" s="209"/>
      <c r="AP295" s="69" t="str">
        <f>IF(FL291&lt;&gt;"",IF(ISERROR(AND(FB295="",FD295="",FF295="",FH295="",FJ295="")),"E",IF(AND(FB295="",FD295="",FF295="",FH295="",FJ295=""),"","E")),"")</f>
        <v/>
      </c>
      <c r="AQ295" s="126"/>
      <c r="AR295" s="126"/>
      <c r="AS295" s="126"/>
      <c r="AT295" s="126"/>
      <c r="AU295" s="126"/>
      <c r="AV295" s="126"/>
      <c r="AW295" s="126"/>
      <c r="AX295" s="126"/>
      <c r="AY295" s="126"/>
      <c r="AZ295" s="126"/>
      <c r="BA295" s="126"/>
      <c r="BB295" s="126"/>
      <c r="BC295" s="126"/>
      <c r="BV295" s="169" t="str">
        <f>IF(CF291&lt;&gt;"",IF(AND(AND(BV291&gt;-1,BV293&gt;-1),OR(BV291&gt;10,BV293&gt;10),ABS(BV291-BV293)&gt;1,IF(OR(BV291&gt;11,BV293&gt;11),ABS(BV291-BV293)=2,TRUE),BV291=INT(BV291),BV293=INT(BV293)),"","Error"),"")</f>
        <v/>
      </c>
      <c r="BW295" s="169"/>
      <c r="BX295" s="169" t="str">
        <f>IF(CF291&lt;&gt;"",IF(AND(AND(BX291&gt;-1,BX293&gt;-1),OR(BX291&gt;10,BX293&gt;10),ABS(BX291-BX293)&gt;1,IF(OR(BX291&gt;11,BX293&gt;11),ABS(BX291-BX293)=2,TRUE),BX291=INT(BX291),BX293=INT(BX293)),"","Error"),"")</f>
        <v/>
      </c>
      <c r="BY295" s="169"/>
      <c r="BZ295" s="169" t="str">
        <f>IF(CF291&lt;&gt;"",IF(AND(AND(BZ291&gt;-1,BZ293&gt;-1),OR(BZ291&gt;10,BZ293&gt;10),ABS(BZ291-BZ293)&gt;1,IF(OR(BZ291&gt;11,BZ293&gt;11),ABS(BZ291-BZ293)=2,TRUE),BZ291=INT(BZ291),BZ293=INT(BZ293)),"","Error"),"")</f>
        <v/>
      </c>
      <c r="CA295" s="169"/>
      <c r="CB295" s="169" t="str">
        <f>IF(AND(CF291&lt;&gt;"",CB291&lt;&gt;""),IF(AND(AND(CB291&gt;-1,CB293&gt;-1),OR(CB291&gt;10,CB293&gt;10),ABS(CB291-CB293)&gt;1,IF(OR(CB291&gt;11,CB293&gt;11),ABS(CB291-CB293)=2,TRUE),CB291=INT(CB291),CB293=INT(CB293)),"","Error"),"")</f>
        <v/>
      </c>
      <c r="CC295" s="169"/>
      <c r="CD295" s="169" t="str">
        <f>IF(AND(CF291&lt;&gt;"",CD291&lt;&gt;""),IF(AND(AND(CD291&gt;-1,CD293&gt;-1),OR(CD291&gt;10,CD293&gt;10),ABS(CD291-CD293)&gt;1,IF(OR(CD291&gt;11,CD293&gt;11),ABS(CD291-CD293)=2,TRUE),CD291=INT(CD291),CD293=INT(CD293)),"","Error"),"")</f>
        <v/>
      </c>
      <c r="CE295" s="169"/>
      <c r="CF295" s="3"/>
      <c r="CG295" s="126"/>
      <c r="CH295" s="126"/>
      <c r="CI295" s="126"/>
      <c r="CJ295" s="126"/>
      <c r="CK295" s="126"/>
      <c r="CL295" s="126"/>
      <c r="CM295" s="126"/>
      <c r="CN295" s="126"/>
      <c r="CO295" s="126"/>
      <c r="CP295" s="126"/>
      <c r="CQ295" s="126"/>
      <c r="CR295" s="126"/>
      <c r="CS295" s="126"/>
      <c r="DL295" s="169" t="str">
        <f>IF(DV291&lt;&gt;"",IF(AND(AND(DL291&gt;-1,DL293&gt;-1),OR(DL291&gt;10,DL293&gt;10),ABS(DL291-DL293)&gt;1,IF(OR(DL291&gt;11,DL293&gt;11),ABS(DL291-DL293)=2,TRUE),DL291=INT(DL291),DL293=INT(DL293)),"","Error"),"")</f>
        <v/>
      </c>
      <c r="DM295" s="169"/>
      <c r="DN295" s="169" t="str">
        <f>IF(DV291&lt;&gt;"",IF(AND(AND(DN291&gt;-1,DN293&gt;-1),OR(DN291&gt;10,DN293&gt;10),ABS(DN291-DN293)&gt;1,IF(OR(DN291&gt;11,DN293&gt;11),ABS(DN291-DN293)=2,TRUE),DN291=INT(DN291),DN293=INT(DN293)),"","Error"),"")</f>
        <v/>
      </c>
      <c r="DO295" s="169"/>
      <c r="DP295" s="169" t="str">
        <f>IF(DV291&lt;&gt;"",IF(AND(AND(DP291&gt;-1,DP293&gt;-1),OR(DP291&gt;10,DP293&gt;10),ABS(DP291-DP293)&gt;1,IF(OR(DP291&gt;11,DP293&gt;11),ABS(DP291-DP293)=2,TRUE),DP291=INT(DP291),DP293=INT(DP293)),"","Error"),"")</f>
        <v/>
      </c>
      <c r="DQ295" s="169"/>
      <c r="DR295" s="169" t="str">
        <f>IF(AND(DV291&lt;&gt;"",DR291&lt;&gt;""),IF(AND(AND(DR291&gt;-1,DR293&gt;-1),OR(DR291&gt;10,DR293&gt;10),ABS(DR291-DR293)&gt;1,IF(OR(DR291&gt;11,DR293&gt;11),ABS(DR291-DR293)=2,TRUE),DR291=INT(DR291),DR293=INT(DR293)),"","Error"),"")</f>
        <v/>
      </c>
      <c r="DS295" s="169"/>
      <c r="DT295" s="169" t="str">
        <f>IF(AND(DV291&lt;&gt;"",DT291&lt;&gt;""),IF(AND(AND(DT291&gt;-1,DT293&gt;-1),OR(DT291&gt;10,DT293&gt;10),ABS(DT291-DT293)&gt;1,IF(OR(DT291&gt;11,DT293&gt;11),ABS(DT291-DT293)=2,TRUE),DT291=INT(DT291),DT293=INT(DT293)),"","Error"),"")</f>
        <v/>
      </c>
      <c r="DU295" s="169"/>
      <c r="DV295" s="3"/>
      <c r="DW295" s="126"/>
      <c r="DX295" s="126"/>
      <c r="DY295" s="126"/>
      <c r="DZ295" s="126"/>
      <c r="EA295" s="126"/>
      <c r="EB295" s="126"/>
      <c r="EC295" s="126"/>
      <c r="ED295" s="126"/>
      <c r="EE295" s="126"/>
      <c r="EF295" s="126"/>
      <c r="EG295" s="126"/>
      <c r="EH295" s="126"/>
      <c r="EI295" s="126"/>
      <c r="FB295" s="169" t="str">
        <f>IF(FL291&lt;&gt;"",IF(AND(AND(FB291&gt;-1,FB293&gt;-1),OR(FB291&gt;10,FB293&gt;10),ABS(FB291-FB293)&gt;1,IF(OR(FB291&gt;11,FB293&gt;11),ABS(FB291-FB293)=2,TRUE),FB291=INT(FB291),FB293=INT(FB293)),"","Error"),"")</f>
        <v/>
      </c>
      <c r="FC295" s="169"/>
      <c r="FD295" s="169" t="str">
        <f>IF(FL291&lt;&gt;"",IF(AND(AND(FD291&gt;-1,FD293&gt;-1),OR(FD291&gt;10,FD293&gt;10),ABS(FD291-FD293)&gt;1,IF(OR(FD291&gt;11,FD293&gt;11),ABS(FD291-FD293)=2,TRUE),FD291=INT(FD291),FD293=INT(FD293)),"","Error"),"")</f>
        <v/>
      </c>
      <c r="FE295" s="169"/>
      <c r="FF295" s="169" t="str">
        <f>IF(FL291&lt;&gt;"",IF(AND(AND(FF291&gt;-1,FF293&gt;-1),OR(FF291&gt;10,FF293&gt;10),ABS(FF291-FF293)&gt;1,IF(OR(FF291&gt;11,FF293&gt;11),ABS(FF291-FF293)=2,TRUE),FF291=INT(FF291),FF293=INT(FF293)),"","Error"),"")</f>
        <v/>
      </c>
      <c r="FG295" s="169"/>
      <c r="FH295" s="169" t="str">
        <f>IF(AND(FL291&lt;&gt;"",FH291&lt;&gt;""),IF(AND(AND(FH291&gt;-1,FH293&gt;-1),OR(FH291&gt;10,FH293&gt;10),ABS(FH291-FH293)&gt;1,IF(OR(FH291&gt;11,FH293&gt;11),ABS(FH291-FH293)=2,TRUE),FH291=INT(FH291),FH293=INT(FH293)),"","Error"),"")</f>
        <v/>
      </c>
      <c r="FI295" s="169"/>
      <c r="FJ295" s="169" t="str">
        <f>IF(AND(FL291&lt;&gt;"",FJ291&lt;&gt;""),IF(AND(AND(FJ291&gt;-1,FJ293&gt;-1),OR(FJ291&gt;10,FJ293&gt;10),ABS(FJ291-FJ293)&gt;1,IF(OR(FJ291&gt;11,FJ293&gt;11),ABS(FJ291-FJ293)=2,TRUE),FJ291=INT(FJ291),FJ293=INT(FJ293)),"","Error"),"")</f>
        <v/>
      </c>
      <c r="FK295" s="169"/>
      <c r="FL295" s="3"/>
      <c r="FM295" s="3"/>
    </row>
    <row r="296" spans="1:169" ht="11.25" customHeight="1">
      <c r="A296" s="192"/>
      <c r="B296" s="193"/>
      <c r="C296" s="175" t="str">
        <f>IF($D263="1P","G","G")</f>
        <v>G</v>
      </c>
      <c r="D296" s="201"/>
      <c r="E296" s="202"/>
      <c r="F296" s="201"/>
      <c r="G296" s="202"/>
      <c r="H296" s="201"/>
      <c r="I296" s="202"/>
      <c r="J296" s="201"/>
      <c r="K296" s="202"/>
      <c r="L296" s="201"/>
      <c r="M296" s="205"/>
      <c r="N296" s="69" t="str">
        <f>IF(CF291&lt;&gt;"",IF(ISERROR(AND(BV295="",BX295="",BZ295="",CB295="",CD295="")),"E",IF(AND(BV295="",BX295="",BZ295="",CB295="",CD295=""),"","E")),"")</f>
        <v/>
      </c>
      <c r="O296" s="192"/>
      <c r="P296" s="193"/>
      <c r="Q296" s="175" t="str">
        <f>IF($D263="1P","F","E")</f>
        <v>E</v>
      </c>
      <c r="R296" s="201"/>
      <c r="S296" s="202"/>
      <c r="T296" s="201"/>
      <c r="U296" s="202"/>
      <c r="V296" s="201"/>
      <c r="W296" s="202"/>
      <c r="X296" s="201"/>
      <c r="Y296" s="202"/>
      <c r="Z296" s="201"/>
      <c r="AA296" s="205"/>
      <c r="AB296" s="69" t="str">
        <f>IF(DV291&lt;&gt;"",IF(ISERROR(AND(DL295="",DN295="",DP295="",DQ295="",DT295="")),"E",IF(AND(DL295="",DN295="",DP295="",DR295="",DT295=""),"","E")),"")</f>
        <v/>
      </c>
      <c r="AC296" s="192"/>
      <c r="AD296" s="193"/>
      <c r="AE296" s="175" t="str">
        <f>IF($D263="1P","G","F")</f>
        <v>F</v>
      </c>
      <c r="AF296" s="201"/>
      <c r="AG296" s="202"/>
      <c r="AH296" s="201"/>
      <c r="AI296" s="202"/>
      <c r="AJ296" s="201"/>
      <c r="AK296" s="202"/>
      <c r="AL296" s="201"/>
      <c r="AM296" s="202"/>
      <c r="AN296" s="201"/>
      <c r="AO296" s="205"/>
      <c r="AP296" s="69" t="str">
        <f>IF(FL291&lt;&gt;"",IF(ISERROR(AND(FB295="",FD295="",FF295="",FH295="",FJ295="")),"E",IF(AND(FB295="",FD295="",FF295="",FH295="",FJ295=""),"","E")),"")</f>
        <v/>
      </c>
      <c r="AQ296" s="126"/>
      <c r="AR296" s="126"/>
      <c r="AS296" s="126"/>
      <c r="AT296" s="126"/>
      <c r="AU296" s="126"/>
      <c r="AV296" s="126"/>
      <c r="AW296" s="126"/>
      <c r="AX296" s="126"/>
      <c r="AY296" s="126"/>
      <c r="AZ296" s="126"/>
      <c r="BA296" s="126"/>
      <c r="BB296" s="126"/>
      <c r="BC296" s="126"/>
      <c r="CF296" s="3"/>
      <c r="CG296" s="126"/>
      <c r="CH296" s="126"/>
      <c r="CI296" s="126"/>
      <c r="CJ296" s="126"/>
      <c r="CK296" s="126"/>
      <c r="CL296" s="126"/>
      <c r="CM296" s="126"/>
      <c r="CN296" s="126"/>
      <c r="CO296" s="126"/>
      <c r="CP296" s="126"/>
      <c r="CQ296" s="126"/>
      <c r="CR296" s="126"/>
      <c r="CS296" s="126"/>
      <c r="DV296" s="3"/>
      <c r="DW296" s="126"/>
      <c r="DX296" s="126"/>
      <c r="DY296" s="126"/>
      <c r="DZ296" s="126"/>
      <c r="EA296" s="126"/>
      <c r="EB296" s="126"/>
      <c r="EC296" s="126"/>
      <c r="ED296" s="126"/>
      <c r="EE296" s="126"/>
      <c r="EF296" s="126"/>
      <c r="EG296" s="126"/>
      <c r="EH296" s="126"/>
      <c r="EI296" s="126"/>
      <c r="FL296" s="3"/>
      <c r="FM296" s="3"/>
    </row>
    <row r="297" spans="1:169" ht="11.25" customHeight="1" thickBot="1">
      <c r="A297" s="194"/>
      <c r="B297" s="195"/>
      <c r="C297" s="207"/>
      <c r="D297" s="203"/>
      <c r="E297" s="204"/>
      <c r="F297" s="203"/>
      <c r="G297" s="204"/>
      <c r="H297" s="203"/>
      <c r="I297" s="204"/>
      <c r="J297" s="203"/>
      <c r="K297" s="204"/>
      <c r="L297" s="203"/>
      <c r="M297" s="206"/>
      <c r="N297" s="69" t="str">
        <f>IF(CF293&lt;&gt;"",IF(CF293="W",IF(SUM(IF(D296&gt;D294,1,0),IF(F296&gt;F294,1,0),IF(H296&gt;H294,1,0),IF(J296&gt;J294,1,0),IF(L296&gt;L294,1,0))&lt;&gt;3,"E",""),""),"")</f>
        <v/>
      </c>
      <c r="O297" s="194"/>
      <c r="P297" s="195"/>
      <c r="Q297" s="207"/>
      <c r="R297" s="203"/>
      <c r="S297" s="204"/>
      <c r="T297" s="203"/>
      <c r="U297" s="204"/>
      <c r="V297" s="203"/>
      <c r="W297" s="204"/>
      <c r="X297" s="203"/>
      <c r="Y297" s="204"/>
      <c r="Z297" s="203"/>
      <c r="AA297" s="206"/>
      <c r="AB297" s="69" t="str">
        <f>IF(DV293&lt;&gt;"",IF(DV293="W",IF(SUM(IF(R296&gt;R294,1,0),IF(T296&gt;T294,1,0),IF(V296&gt;V294,1,0),IF(X296&gt;X294,1,0),IF(Z296&gt;Z294,1,0))&lt;&gt;3,"E",""),""),"")</f>
        <v/>
      </c>
      <c r="AC297" s="194"/>
      <c r="AD297" s="195"/>
      <c r="AE297" s="207"/>
      <c r="AF297" s="203"/>
      <c r="AG297" s="204"/>
      <c r="AH297" s="203"/>
      <c r="AI297" s="204"/>
      <c r="AJ297" s="203"/>
      <c r="AK297" s="204"/>
      <c r="AL297" s="203"/>
      <c r="AM297" s="204"/>
      <c r="AN297" s="203"/>
      <c r="AO297" s="206"/>
      <c r="AP297" s="69" t="str">
        <f>IF(FL293&lt;&gt;"",IF(FL293="W",IF(SUM(IF(AF296&gt;AF294,1,0),IF(AH296&gt;AH294,1,0),IF(AJ296&gt;AJ294,1,0),IF(AL296&gt;AL294,1,0),IF(AN296&gt;AN294,1,0))&lt;&gt;3,"E",""),""),"")</f>
        <v/>
      </c>
      <c r="AQ297" s="127"/>
      <c r="AR297" s="127"/>
      <c r="AS297" s="127"/>
      <c r="AT297" s="127"/>
      <c r="AU297" s="127"/>
      <c r="AV297" s="127"/>
      <c r="AW297" s="127"/>
      <c r="AX297" s="127"/>
      <c r="AY297" s="127"/>
      <c r="AZ297" s="127"/>
      <c r="BA297" s="127"/>
      <c r="BB297" s="127"/>
      <c r="BC297" s="127"/>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3"/>
      <c r="CG297" s="127"/>
      <c r="CH297" s="127"/>
      <c r="CI297" s="127"/>
      <c r="CJ297" s="127"/>
      <c r="CK297" s="127"/>
      <c r="CL297" s="127"/>
      <c r="CM297" s="127"/>
      <c r="CN297" s="127"/>
      <c r="CO297" s="127"/>
      <c r="CP297" s="127"/>
      <c r="CQ297" s="127"/>
      <c r="CR297" s="127"/>
      <c r="CS297" s="127"/>
      <c r="CT297" s="40"/>
      <c r="CU297" s="40"/>
      <c r="CV297" s="40"/>
      <c r="CW297" s="40"/>
      <c r="CX297" s="40"/>
      <c r="CY297" s="40"/>
      <c r="CZ297" s="40"/>
      <c r="DA297" s="40"/>
      <c r="DB297" s="40"/>
      <c r="DC297" s="40"/>
      <c r="DD297" s="40"/>
      <c r="DE297" s="40"/>
      <c r="DF297" s="40"/>
      <c r="DG297" s="40"/>
      <c r="DH297" s="40"/>
      <c r="DI297" s="40"/>
      <c r="DJ297" s="40"/>
      <c r="DK297" s="40"/>
      <c r="DL297" s="40"/>
      <c r="DM297" s="40"/>
      <c r="DN297" s="40"/>
      <c r="DO297" s="40"/>
      <c r="DP297" s="40"/>
      <c r="DQ297" s="40"/>
      <c r="DR297" s="40"/>
      <c r="DS297" s="40"/>
      <c r="DT297" s="40"/>
      <c r="DU297" s="40"/>
      <c r="DV297" s="3"/>
      <c r="DW297" s="127"/>
      <c r="DX297" s="127"/>
      <c r="DY297" s="127"/>
      <c r="DZ297" s="127"/>
      <c r="EA297" s="127"/>
      <c r="EB297" s="127"/>
      <c r="EC297" s="127"/>
      <c r="ED297" s="127"/>
      <c r="EE297" s="127"/>
      <c r="EF297" s="127"/>
      <c r="EG297" s="127"/>
      <c r="EH297" s="127"/>
      <c r="EI297" s="127"/>
      <c r="EJ297" s="40"/>
      <c r="EK297" s="40"/>
      <c r="EL297" s="40"/>
      <c r="EM297" s="40"/>
      <c r="EN297" s="40"/>
      <c r="EO297" s="40"/>
      <c r="EP297" s="40"/>
      <c r="EQ297" s="40"/>
      <c r="ER297" s="40"/>
      <c r="ES297" s="40"/>
      <c r="ET297" s="40"/>
      <c r="EU297" s="40"/>
      <c r="EV297" s="40"/>
      <c r="EW297" s="40"/>
      <c r="EX297" s="40"/>
      <c r="EY297" s="40"/>
      <c r="EZ297" s="40"/>
      <c r="FA297" s="40"/>
      <c r="FB297" s="40"/>
      <c r="FC297" s="40"/>
      <c r="FD297" s="40"/>
      <c r="FE297" s="40"/>
      <c r="FF297" s="40"/>
      <c r="FG297" s="40"/>
      <c r="FH297" s="40"/>
      <c r="FI297" s="40"/>
      <c r="FJ297" s="40"/>
      <c r="FK297" s="40"/>
      <c r="FL297" s="3"/>
      <c r="FM297" s="3"/>
    </row>
    <row r="298" spans="1:169" ht="11.25" customHeight="1">
      <c r="A298" s="170">
        <v>5</v>
      </c>
      <c r="B298" s="191"/>
      <c r="C298" s="183" t="str">
        <f>IF($D263="1P","B","B")</f>
        <v>B</v>
      </c>
      <c r="D298" s="197"/>
      <c r="E298" s="198"/>
      <c r="F298" s="197"/>
      <c r="G298" s="198"/>
      <c r="H298" s="197"/>
      <c r="I298" s="198"/>
      <c r="J298" s="197"/>
      <c r="K298" s="198"/>
      <c r="L298" s="197"/>
      <c r="M298" s="208"/>
      <c r="N298" s="69" t="str">
        <f>IF(CF301&lt;&gt;"",IF(CF301="W",IF(SUM(IF(D298&gt;D300,1,0),IF(F298&gt;F300,1,0),IF(H298&gt;H300,1,0),IF(J298&gt;J300,1,0),IF(L298&gt;L300,1,0))&lt;&gt;3,"E",""),""),"")</f>
        <v/>
      </c>
      <c r="O298" s="170">
        <v>12</v>
      </c>
      <c r="P298" s="191"/>
      <c r="Q298" s="183" t="str">
        <f>IF($D263="1P","C","B")</f>
        <v>B</v>
      </c>
      <c r="R298" s="197"/>
      <c r="S298" s="198"/>
      <c r="T298" s="197"/>
      <c r="U298" s="198"/>
      <c r="V298" s="197"/>
      <c r="W298" s="198"/>
      <c r="X298" s="197"/>
      <c r="Y298" s="198"/>
      <c r="Z298" s="197"/>
      <c r="AA298" s="208"/>
      <c r="AB298" s="69" t="str">
        <f>IF(DV301&lt;&gt;"",IF(DV301="W",IF(SUM(IF(R298&gt;R300,1,0),IF(T298&gt;T300,1,0),IF(V298&gt;V300,1,0),IF(X298&gt;X300,1,0),IF(Z298&gt;Z300,1,0))&lt;&gt;3,"E",""),""),"")</f>
        <v/>
      </c>
      <c r="AC298" s="170">
        <v>19</v>
      </c>
      <c r="AD298" s="191"/>
      <c r="AE298" s="183" t="str">
        <f>IF($D263="1P","A","A")</f>
        <v>A</v>
      </c>
      <c r="AF298" s="197"/>
      <c r="AG298" s="198"/>
      <c r="AH298" s="197"/>
      <c r="AI298" s="198"/>
      <c r="AJ298" s="197"/>
      <c r="AK298" s="198"/>
      <c r="AL298" s="197"/>
      <c r="AM298" s="198"/>
      <c r="AN298" s="197"/>
      <c r="AO298" s="208"/>
      <c r="AP298" s="69" t="str">
        <f>IF(FL301&lt;&gt;"",IF(FL301="W",IF(SUM(IF(AF298&gt;AF300,1,0),IF(AH298&gt;AH300,1,0),IF(AJ298&gt;AJ300,1,0),IF(AL298&gt;AL300,1,0),IF(AN298&gt;AN300,1,0))&lt;&gt;3,"E",""),""),"")</f>
        <v/>
      </c>
      <c r="AQ298" s="128"/>
      <c r="AR298" s="128"/>
      <c r="AS298" s="128"/>
      <c r="AT298" s="128"/>
      <c r="AU298" s="128"/>
      <c r="AV298" s="128"/>
      <c r="AW298" s="128"/>
      <c r="AX298" s="128"/>
      <c r="AY298" s="128"/>
      <c r="AZ298" s="128"/>
      <c r="BA298" s="128"/>
      <c r="BB298" s="128"/>
      <c r="BC298" s="128"/>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3"/>
      <c r="CG298" s="128"/>
      <c r="CH298" s="128"/>
      <c r="CI298" s="128"/>
      <c r="CJ298" s="128"/>
      <c r="CK298" s="128"/>
      <c r="CL298" s="128"/>
      <c r="CM298" s="128"/>
      <c r="CN298" s="128"/>
      <c r="CO298" s="128"/>
      <c r="CP298" s="128"/>
      <c r="CQ298" s="128"/>
      <c r="CR298" s="128"/>
      <c r="CS298" s="128"/>
      <c r="CT298" s="41"/>
      <c r="CU298" s="41"/>
      <c r="CV298" s="41"/>
      <c r="CW298" s="41"/>
      <c r="CX298" s="41"/>
      <c r="CY298" s="41"/>
      <c r="CZ298" s="41"/>
      <c r="DA298" s="41"/>
      <c r="DB298" s="41"/>
      <c r="DC298" s="41"/>
      <c r="DD298" s="41"/>
      <c r="DE298" s="41"/>
      <c r="DF298" s="41"/>
      <c r="DG298" s="41"/>
      <c r="DH298" s="41"/>
      <c r="DI298" s="41"/>
      <c r="DJ298" s="41"/>
      <c r="DK298" s="41"/>
      <c r="DL298" s="41"/>
      <c r="DM298" s="41"/>
      <c r="DN298" s="41"/>
      <c r="DO298" s="41"/>
      <c r="DP298" s="41"/>
      <c r="DQ298" s="41"/>
      <c r="DR298" s="41"/>
      <c r="DS298" s="41"/>
      <c r="DT298" s="41"/>
      <c r="DU298" s="41"/>
      <c r="DV298" s="3"/>
      <c r="DW298" s="128"/>
      <c r="DX298" s="128"/>
      <c r="DY298" s="128"/>
      <c r="DZ298" s="128"/>
      <c r="EA298" s="128"/>
      <c r="EB298" s="128"/>
      <c r="EC298" s="128"/>
      <c r="ED298" s="128"/>
      <c r="EE298" s="128"/>
      <c r="EF298" s="128"/>
      <c r="EG298" s="128"/>
      <c r="EH298" s="128"/>
      <c r="EI298" s="128"/>
      <c r="EJ298" s="41"/>
      <c r="EK298" s="41"/>
      <c r="EL298" s="41"/>
      <c r="EM298" s="41"/>
      <c r="EN298" s="41"/>
      <c r="EO298" s="41"/>
      <c r="EP298" s="41"/>
      <c r="EQ298" s="41"/>
      <c r="ER298" s="41"/>
      <c r="ES298" s="41"/>
      <c r="ET298" s="41"/>
      <c r="EU298" s="41"/>
      <c r="EV298" s="41"/>
      <c r="EW298" s="41"/>
      <c r="EX298" s="41"/>
      <c r="EY298" s="41"/>
      <c r="EZ298" s="41"/>
      <c r="FA298" s="41"/>
      <c r="FB298" s="41"/>
      <c r="FC298" s="41"/>
      <c r="FD298" s="41"/>
      <c r="FE298" s="41"/>
      <c r="FF298" s="41"/>
      <c r="FG298" s="41"/>
      <c r="FH298" s="41"/>
      <c r="FI298" s="41"/>
      <c r="FJ298" s="41"/>
      <c r="FK298" s="41"/>
      <c r="FL298" s="3"/>
      <c r="FM298" s="3"/>
    </row>
    <row r="299" spans="1:169" ht="11.25" customHeight="1">
      <c r="A299" s="192"/>
      <c r="B299" s="193"/>
      <c r="C299" s="196"/>
      <c r="D299" s="199"/>
      <c r="E299" s="200"/>
      <c r="F299" s="199"/>
      <c r="G299" s="200"/>
      <c r="H299" s="199"/>
      <c r="I299" s="200"/>
      <c r="J299" s="199"/>
      <c r="K299" s="200"/>
      <c r="L299" s="199"/>
      <c r="M299" s="209"/>
      <c r="N299" s="69" t="str">
        <f>IF(CF301&lt;&gt;"",IF(ISERROR(AND(BV305="",BX305="",BZ305="",CB305="",CD305="")),"E",IF(AND(BV305="",BX305="",BZ305="",CB305="",CD305=""),"","E")),"")</f>
        <v/>
      </c>
      <c r="O299" s="192"/>
      <c r="P299" s="193"/>
      <c r="Q299" s="196"/>
      <c r="R299" s="199"/>
      <c r="S299" s="200"/>
      <c r="T299" s="199"/>
      <c r="U299" s="200"/>
      <c r="V299" s="199"/>
      <c r="W299" s="200"/>
      <c r="X299" s="199"/>
      <c r="Y299" s="200"/>
      <c r="Z299" s="199"/>
      <c r="AA299" s="209"/>
      <c r="AB299" s="69" t="str">
        <f>IF(DV301&lt;&gt;"",IF(ISERROR(AND(DL305="",DN305="",DP305="",DQ305="",DT305="")),"E",IF(AND(DL305="",DN305="",DP305="",DR305="",DT305=""),"","E")),"")</f>
        <v/>
      </c>
      <c r="AC299" s="192"/>
      <c r="AD299" s="193"/>
      <c r="AE299" s="196"/>
      <c r="AF299" s="199"/>
      <c r="AG299" s="200"/>
      <c r="AH299" s="199"/>
      <c r="AI299" s="200"/>
      <c r="AJ299" s="199"/>
      <c r="AK299" s="200"/>
      <c r="AL299" s="199"/>
      <c r="AM299" s="200"/>
      <c r="AN299" s="199"/>
      <c r="AO299" s="209"/>
      <c r="AP299" s="69" t="str">
        <f>IF(FL301&lt;&gt;"",IF(ISERROR(AND(FB305="",FD305="",FF305="",FH305="",FJ305="")),"E",IF(AND(FB305="",FD305="",FF305="",FH305="",FJ305=""),"","E")),"")</f>
        <v/>
      </c>
      <c r="AQ299" s="126"/>
      <c r="AR299" s="126"/>
      <c r="AS299" s="126"/>
      <c r="AT299" s="126"/>
      <c r="AU299" s="126"/>
      <c r="AV299" s="126"/>
      <c r="AW299" s="126"/>
      <c r="AX299" s="126"/>
      <c r="AY299" s="126"/>
      <c r="AZ299" s="126"/>
      <c r="BA299" s="126"/>
      <c r="BB299" s="126"/>
      <c r="BC299" s="126"/>
      <c r="CF299" s="3"/>
      <c r="CG299" s="126"/>
      <c r="CH299" s="126"/>
      <c r="CI299" s="126"/>
      <c r="CJ299" s="126"/>
      <c r="CK299" s="126"/>
      <c r="CL299" s="126"/>
      <c r="CM299" s="126"/>
      <c r="CN299" s="126"/>
      <c r="CO299" s="126"/>
      <c r="CP299" s="126"/>
      <c r="CQ299" s="126"/>
      <c r="CR299" s="126"/>
      <c r="CS299" s="126"/>
      <c r="DV299" s="3"/>
      <c r="DW299" s="126"/>
      <c r="DX299" s="126"/>
      <c r="DY299" s="126"/>
      <c r="DZ299" s="126"/>
      <c r="EA299" s="126"/>
      <c r="EB299" s="126"/>
      <c r="EC299" s="126"/>
      <c r="ED299" s="126"/>
      <c r="EE299" s="126"/>
      <c r="EF299" s="126"/>
      <c r="EG299" s="126"/>
      <c r="EH299" s="126"/>
      <c r="EI299" s="126"/>
      <c r="FL299" s="3"/>
      <c r="FM299" s="3"/>
    </row>
    <row r="300" spans="1:169" ht="11.25" customHeight="1" thickBot="1">
      <c r="A300" s="192"/>
      <c r="B300" s="193"/>
      <c r="C300" s="175" t="str">
        <f>IF($D263="1P","E","E")</f>
        <v>E</v>
      </c>
      <c r="D300" s="201"/>
      <c r="E300" s="202"/>
      <c r="F300" s="201"/>
      <c r="G300" s="202"/>
      <c r="H300" s="201"/>
      <c r="I300" s="202"/>
      <c r="J300" s="201"/>
      <c r="K300" s="202"/>
      <c r="L300" s="201"/>
      <c r="M300" s="205"/>
      <c r="N300" s="69" t="str">
        <f>IF(CF301&lt;&gt;"",IF(ISERROR(AND(BV305="",BX305="",BZ305="",CB305="",CD305="")),"E",IF(AND(BV305="",BX305="",BZ305="",CB305="",CD305=""),"","E")),"")</f>
        <v/>
      </c>
      <c r="O300" s="192"/>
      <c r="P300" s="193"/>
      <c r="Q300" s="175" t="str">
        <f>IF($D263="1P","G","F")</f>
        <v>F</v>
      </c>
      <c r="R300" s="201"/>
      <c r="S300" s="202"/>
      <c r="T300" s="201"/>
      <c r="U300" s="202"/>
      <c r="V300" s="201"/>
      <c r="W300" s="202"/>
      <c r="X300" s="201"/>
      <c r="Y300" s="202"/>
      <c r="Z300" s="201"/>
      <c r="AA300" s="205"/>
      <c r="AB300" s="69" t="str">
        <f>IF(DV301&lt;&gt;"",IF(ISERROR(AND(DL305="",DN305="",DP305="",DQ305="",DT305="")),"E",IF(AND(DL305="",DN305="",DP305="",DR305="",DT305=""),"","E")),"")</f>
        <v/>
      </c>
      <c r="AC300" s="192"/>
      <c r="AD300" s="193"/>
      <c r="AE300" s="175" t="str">
        <f>IF($D263="1P","B","F")</f>
        <v>F</v>
      </c>
      <c r="AF300" s="201"/>
      <c r="AG300" s="202"/>
      <c r="AH300" s="201"/>
      <c r="AI300" s="202"/>
      <c r="AJ300" s="201"/>
      <c r="AK300" s="202"/>
      <c r="AL300" s="201"/>
      <c r="AM300" s="202"/>
      <c r="AN300" s="201"/>
      <c r="AO300" s="205"/>
      <c r="AP300" s="69" t="str">
        <f>IF(FL301&lt;&gt;"",IF(ISERROR(AND(FB305="",FD305="",FF305="",FH305="",FJ305="")),"E",IF(AND(FB305="",FD305="",FF305="",FH305="",FJ305=""),"","E")),"")</f>
        <v/>
      </c>
      <c r="AQ300" s="127"/>
      <c r="AR300" s="127"/>
      <c r="AS300" s="127"/>
      <c r="AT300" s="127"/>
      <c r="AU300" s="127"/>
      <c r="AV300" s="127"/>
      <c r="AW300" s="127"/>
      <c r="AX300" s="127"/>
      <c r="AY300" s="127"/>
      <c r="AZ300" s="127"/>
      <c r="BA300" s="127"/>
      <c r="BB300" s="127"/>
      <c r="BC300" s="127"/>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3"/>
      <c r="CG300" s="127"/>
      <c r="CH300" s="127"/>
      <c r="CI300" s="127"/>
      <c r="CJ300" s="127"/>
      <c r="CK300" s="127"/>
      <c r="CL300" s="127"/>
      <c r="CM300" s="127"/>
      <c r="CN300" s="127"/>
      <c r="CO300" s="127"/>
      <c r="CP300" s="127"/>
      <c r="CQ300" s="127"/>
      <c r="CR300" s="127"/>
      <c r="CS300" s="127"/>
      <c r="CT300" s="40"/>
      <c r="CU300" s="40"/>
      <c r="CV300" s="40"/>
      <c r="CW300" s="40"/>
      <c r="CX300" s="40"/>
      <c r="CY300" s="40"/>
      <c r="CZ300" s="40"/>
      <c r="DA300" s="40"/>
      <c r="DB300" s="40"/>
      <c r="DC300" s="40"/>
      <c r="DD300" s="40"/>
      <c r="DE300" s="40"/>
      <c r="DF300" s="40"/>
      <c r="DG300" s="40"/>
      <c r="DH300" s="40"/>
      <c r="DI300" s="40"/>
      <c r="DJ300" s="40"/>
      <c r="DK300" s="40"/>
      <c r="DL300" s="40"/>
      <c r="DM300" s="40"/>
      <c r="DN300" s="40"/>
      <c r="DO300" s="40"/>
      <c r="DP300" s="40"/>
      <c r="DQ300" s="40"/>
      <c r="DR300" s="40"/>
      <c r="DS300" s="40"/>
      <c r="DT300" s="40"/>
      <c r="DU300" s="40"/>
      <c r="DV300" s="3"/>
      <c r="DW300" s="127"/>
      <c r="DX300" s="127"/>
      <c r="DY300" s="127"/>
      <c r="DZ300" s="127"/>
      <c r="EA300" s="127"/>
      <c r="EB300" s="127"/>
      <c r="EC300" s="127"/>
      <c r="ED300" s="127"/>
      <c r="EE300" s="127"/>
      <c r="EF300" s="127"/>
      <c r="EG300" s="127"/>
      <c r="EH300" s="127"/>
      <c r="EI300" s="127"/>
      <c r="EJ300" s="40"/>
      <c r="EK300" s="40"/>
      <c r="EL300" s="40"/>
      <c r="EM300" s="40"/>
      <c r="EN300" s="40"/>
      <c r="EO300" s="40"/>
      <c r="EP300" s="40"/>
      <c r="EQ300" s="40"/>
      <c r="ER300" s="40"/>
      <c r="ES300" s="40"/>
      <c r="ET300" s="40"/>
      <c r="EU300" s="40"/>
      <c r="EV300" s="40"/>
      <c r="EW300" s="40"/>
      <c r="EX300" s="40"/>
      <c r="EY300" s="40"/>
      <c r="EZ300" s="40"/>
      <c r="FA300" s="40"/>
      <c r="FB300" s="40"/>
      <c r="FC300" s="40"/>
      <c r="FD300" s="40"/>
      <c r="FE300" s="40"/>
      <c r="FF300" s="40"/>
      <c r="FG300" s="40"/>
      <c r="FH300" s="40"/>
      <c r="FI300" s="40"/>
      <c r="FJ300" s="40"/>
      <c r="FK300" s="40"/>
      <c r="FL300" s="3"/>
      <c r="FM300" s="3"/>
    </row>
    <row r="301" spans="1:169" ht="11.25" customHeight="1" thickBot="1">
      <c r="A301" s="194"/>
      <c r="B301" s="195"/>
      <c r="C301" s="207"/>
      <c r="D301" s="203"/>
      <c r="E301" s="204"/>
      <c r="F301" s="203"/>
      <c r="G301" s="204"/>
      <c r="H301" s="203"/>
      <c r="I301" s="204"/>
      <c r="J301" s="203"/>
      <c r="K301" s="204"/>
      <c r="L301" s="203"/>
      <c r="M301" s="206"/>
      <c r="N301" s="69" t="str">
        <f>IF(CF303&lt;&gt;"",IF(CF303="W",IF(SUM(IF(D300&gt;D298,1,0),IF(F300&gt;F298,1,0),IF(H300&gt;H298,1,0),IF(J300&gt;J298,1,0),IF(L300&gt;L298,1,0))&lt;&gt;3,"E",""),""),"")</f>
        <v/>
      </c>
      <c r="O301" s="194"/>
      <c r="P301" s="195"/>
      <c r="Q301" s="207"/>
      <c r="R301" s="203"/>
      <c r="S301" s="204"/>
      <c r="T301" s="203"/>
      <c r="U301" s="204"/>
      <c r="V301" s="203"/>
      <c r="W301" s="204"/>
      <c r="X301" s="203"/>
      <c r="Y301" s="204"/>
      <c r="Z301" s="203"/>
      <c r="AA301" s="206"/>
      <c r="AB301" s="69" t="str">
        <f>IF(DV303&lt;&gt;"",IF(DV303="W",IF(SUM(IF(R300&gt;R298,1,0),IF(T300&gt;T298,1,0),IF(V300&gt;V298,1,0),IF(X300&gt;X298,1,0),IF(Z300&gt;Z298,1,0))&lt;&gt;3,"E",""),""),"")</f>
        <v/>
      </c>
      <c r="AC301" s="194"/>
      <c r="AD301" s="195"/>
      <c r="AE301" s="207"/>
      <c r="AF301" s="203"/>
      <c r="AG301" s="204"/>
      <c r="AH301" s="203"/>
      <c r="AI301" s="204"/>
      <c r="AJ301" s="203"/>
      <c r="AK301" s="204"/>
      <c r="AL301" s="203"/>
      <c r="AM301" s="204"/>
      <c r="AN301" s="203"/>
      <c r="AO301" s="206"/>
      <c r="AP301" s="69" t="str">
        <f>IF(FL303&lt;&gt;"",IF(FL303="W",IF(SUM(IF(AF300&gt;AF298,1,0),IF(AH300&gt;AH298,1,0),IF(AJ300&gt;AJ298,1,0),IF(AL300&gt;AL298,1,0),IF(AN300&gt;AN298,1,0))&lt;&gt;3,"E",""),""),"")</f>
        <v/>
      </c>
      <c r="AQ301" s="154" t="str">
        <f>CONCATENATE($A265," ",$D265,","," ",$F263)</f>
        <v>Group: 5, Women's Singles</v>
      </c>
      <c r="AR301" s="155"/>
      <c r="AS301" s="155"/>
      <c r="AT301" s="155"/>
      <c r="AU301" s="155"/>
      <c r="AV301" s="155"/>
      <c r="AW301" s="155"/>
      <c r="AX301" s="155"/>
      <c r="AY301" s="155"/>
      <c r="AZ301" s="155"/>
      <c r="BA301" s="155"/>
      <c r="BB301" s="155"/>
      <c r="BC301" s="156"/>
      <c r="BD301" s="163">
        <f>A298</f>
        <v>5</v>
      </c>
      <c r="BE301" s="164"/>
      <c r="BF301" s="183" t="str">
        <f>C298</f>
        <v>B</v>
      </c>
      <c r="BG301" s="185" t="str">
        <f>IF(VLOOKUP($BF301,$A267:$C279,3,FALSE)=0,"",CONCATENATE(VLOOKUP(VLOOKUP($BF301,$A267:$C279,3,FALSE),Players!$J:$N,4,FALSE)," ",VLOOKUP($BF301,$A267:$C279,3,FALSE)," ",IF(ISERROR(VLOOKUP(VLOOKUP($BF301,$A267:$C279,3,FALSE),Players!$J:$N,5,FALSE)),"()",CONCATENATE("(",VLOOKUP(VLOOKUP($BF301,$A267:$C279,3,FALSE),Players!$J:$N,5,FALSE),")"))))</f>
        <v/>
      </c>
      <c r="BH301" s="186"/>
      <c r="BI301" s="186"/>
      <c r="BJ301" s="186"/>
      <c r="BK301" s="186"/>
      <c r="BL301" s="186"/>
      <c r="BM301" s="186"/>
      <c r="BN301" s="186"/>
      <c r="BO301" s="186"/>
      <c r="BP301" s="186"/>
      <c r="BQ301" s="186"/>
      <c r="BR301" s="186"/>
      <c r="BS301" s="186"/>
      <c r="BT301" s="186"/>
      <c r="BU301" s="187"/>
      <c r="BV301" s="170" t="str">
        <f>IF(D298&lt;&gt;"",D298,"")</f>
        <v/>
      </c>
      <c r="BW301" s="171"/>
      <c r="BX301" s="335" t="str">
        <f>IF(F298&lt;&gt;"",F298,"")</f>
        <v/>
      </c>
      <c r="BY301" s="171"/>
      <c r="BZ301" s="335" t="str">
        <f>IF(H298&lt;&gt;"",H298,"")</f>
        <v/>
      </c>
      <c r="CA301" s="171"/>
      <c r="CB301" s="335" t="str">
        <f>IF(J298&lt;&gt;"",J298,"")</f>
        <v/>
      </c>
      <c r="CC301" s="171"/>
      <c r="CD301" s="335" t="str">
        <f>IF(L298&lt;&gt;"",L298,"")</f>
        <v/>
      </c>
      <c r="CE301" s="337"/>
      <c r="CF301" s="174" t="str">
        <f>IF($CD301=$CD303,IF($CB301=$CB303,IF($BZ301&lt;&gt;"",IF($BZ301&gt;$BZ303,"W","L"),""),IF($CB301&gt;$CB303,"W","L")),IF($CD301&gt;$CD303,"W","L"))</f>
        <v/>
      </c>
      <c r="CG301" s="154" t="str">
        <f>CONCATENATE($A265," ",$D265,","," ",$F263)</f>
        <v>Group: 5, Women's Singles</v>
      </c>
      <c r="CH301" s="155"/>
      <c r="CI301" s="155"/>
      <c r="CJ301" s="155"/>
      <c r="CK301" s="155"/>
      <c r="CL301" s="155"/>
      <c r="CM301" s="155"/>
      <c r="CN301" s="155"/>
      <c r="CO301" s="155"/>
      <c r="CP301" s="155"/>
      <c r="CQ301" s="155"/>
      <c r="CR301" s="155"/>
      <c r="CS301" s="156"/>
      <c r="CT301" s="163">
        <f>O298</f>
        <v>12</v>
      </c>
      <c r="CU301" s="164"/>
      <c r="CV301" s="183" t="str">
        <f>Q298</f>
        <v>B</v>
      </c>
      <c r="CW301" s="185" t="str">
        <f>IF(VLOOKUP($CV301,$A267:$C279,3,FALSE)=0,"",CONCATENATE(VLOOKUP(VLOOKUP($CV301,$A267:$C279,3,FALSE),Players!$J:$N,4,FALSE)," ",VLOOKUP($CV301,$A267:$C279,3,FALSE)," ",IF(ISERROR(VLOOKUP(VLOOKUP($CV301,$A267:$C279,3,FALSE),Players!$J:$N,5,FALSE)),"()",CONCATENATE("(",VLOOKUP(VLOOKUP($CV301,$A267:$C279,3,FALSE),Players!$J:$N,5,FALSE),")"))))</f>
        <v/>
      </c>
      <c r="CX301" s="186"/>
      <c r="CY301" s="186"/>
      <c r="CZ301" s="186"/>
      <c r="DA301" s="186"/>
      <c r="DB301" s="186"/>
      <c r="DC301" s="186"/>
      <c r="DD301" s="186"/>
      <c r="DE301" s="186"/>
      <c r="DF301" s="186"/>
      <c r="DG301" s="186"/>
      <c r="DH301" s="186"/>
      <c r="DI301" s="186"/>
      <c r="DJ301" s="186"/>
      <c r="DK301" s="187"/>
      <c r="DL301" s="170" t="str">
        <f>IF(R298&lt;&gt;"",R298,"")</f>
        <v/>
      </c>
      <c r="DM301" s="171"/>
      <c r="DN301" s="335" t="str">
        <f>IF(T298&lt;&gt;"",T298,"")</f>
        <v/>
      </c>
      <c r="DO301" s="171"/>
      <c r="DP301" s="335" t="str">
        <f>IF(V298&lt;&gt;"",V298,"")</f>
        <v/>
      </c>
      <c r="DQ301" s="171"/>
      <c r="DR301" s="335" t="str">
        <f>IF(X298&lt;&gt;"",X298,"")</f>
        <v/>
      </c>
      <c r="DS301" s="171"/>
      <c r="DT301" s="335" t="str">
        <f>IF(Z298&lt;&gt;"",Z298,"")</f>
        <v/>
      </c>
      <c r="DU301" s="337"/>
      <c r="DV301" s="174" t="str">
        <f>IF($DT301=$DT303,IF($DR301=$DR303,IF($DP301&lt;&gt;"",IF($DP301&gt;$DP303,"W","L"),""),IF($DR301&gt;$DR303,"W","L")),IF($DT301&gt;$DT303,"W","L"))</f>
        <v/>
      </c>
      <c r="DW301" s="154" t="str">
        <f>CONCATENATE($A265," ",$D265,","," ",$F263)</f>
        <v>Group: 5, Women's Singles</v>
      </c>
      <c r="DX301" s="155"/>
      <c r="DY301" s="155"/>
      <c r="DZ301" s="155"/>
      <c r="EA301" s="155"/>
      <c r="EB301" s="155"/>
      <c r="EC301" s="155"/>
      <c r="ED301" s="155"/>
      <c r="EE301" s="155"/>
      <c r="EF301" s="155"/>
      <c r="EG301" s="155"/>
      <c r="EH301" s="155"/>
      <c r="EI301" s="156"/>
      <c r="EJ301" s="163">
        <f>AC298</f>
        <v>19</v>
      </c>
      <c r="EK301" s="164"/>
      <c r="EL301" s="183" t="str">
        <f>AE298</f>
        <v>A</v>
      </c>
      <c r="EM301" s="185" t="str">
        <f>IF(VLOOKUP($EL301,$A267:$C279,3,FALSE)=0,"",CONCATENATE(VLOOKUP(VLOOKUP($EL301,$A267:$C279,3,FALSE),Players!$J:$N,4,FALSE)," ",VLOOKUP($EL301,$A267:$C279,3,FALSE)," ",IF(ISERROR(VLOOKUP(VLOOKUP($EL301,$A267:$C279,3,FALSE),Players!$J:$N,5,FALSE)),"()",CONCATENATE("(",VLOOKUP(VLOOKUP($EL301,$A267:$C279,3,FALSE),Players!$J:$N,5,FALSE),")"))))</f>
        <v/>
      </c>
      <c r="EN301" s="186"/>
      <c r="EO301" s="186"/>
      <c r="EP301" s="186"/>
      <c r="EQ301" s="186"/>
      <c r="ER301" s="186"/>
      <c r="ES301" s="186"/>
      <c r="ET301" s="186"/>
      <c r="EU301" s="186"/>
      <c r="EV301" s="186"/>
      <c r="EW301" s="186"/>
      <c r="EX301" s="186"/>
      <c r="EY301" s="186"/>
      <c r="EZ301" s="186"/>
      <c r="FA301" s="187"/>
      <c r="FB301" s="170" t="str">
        <f>IF(AF298&lt;&gt;"",AF298,"")</f>
        <v/>
      </c>
      <c r="FC301" s="171"/>
      <c r="FD301" s="335" t="str">
        <f>IF(AH298&lt;&gt;"",AH298,"")</f>
        <v/>
      </c>
      <c r="FE301" s="171"/>
      <c r="FF301" s="335" t="str">
        <f>IF(AJ298&lt;&gt;"",AJ298,"")</f>
        <v/>
      </c>
      <c r="FG301" s="171"/>
      <c r="FH301" s="335" t="str">
        <f>IF(AL298&lt;&gt;"",AL298,"")</f>
        <v/>
      </c>
      <c r="FI301" s="171"/>
      <c r="FJ301" s="335" t="str">
        <f>IF(AN298&lt;&gt;"",AN298,"")</f>
        <v/>
      </c>
      <c r="FK301" s="337"/>
      <c r="FL301" s="174" t="str">
        <f>IF($FJ301=$FJ303,IF($FH301=$FH303,IF($FF301&lt;&gt;"",IF($FF301&gt;$FF303,"W","L"),""),IF($FH301&gt;$FH303,"W","L")),IF($FJ301&gt;$FJ303,"W","L"))</f>
        <v/>
      </c>
      <c r="FM301" s="3"/>
    </row>
    <row r="302" spans="1:169" ht="11.25" customHeight="1">
      <c r="A302" s="170">
        <v>6</v>
      </c>
      <c r="B302" s="191"/>
      <c r="C302" s="183" t="str">
        <f>IF($D263="1P","C","C")</f>
        <v>C</v>
      </c>
      <c r="D302" s="197"/>
      <c r="E302" s="198"/>
      <c r="F302" s="197"/>
      <c r="G302" s="198"/>
      <c r="H302" s="197"/>
      <c r="I302" s="198"/>
      <c r="J302" s="197"/>
      <c r="K302" s="198"/>
      <c r="L302" s="197"/>
      <c r="M302" s="208"/>
      <c r="N302" s="69" t="str">
        <f>IF(CF311&lt;&gt;"",IF(CF311="W",IF(SUM(IF(D302&gt;D304,1,0),IF(F302&gt;F304,1,0),IF(H302&gt;H304,1,0),IF(J302&gt;J304,1,0),IF(L302&gt;L304,1,0))&lt;&gt;3,"E",""),""),"")</f>
        <v/>
      </c>
      <c r="O302" s="170">
        <v>13</v>
      </c>
      <c r="P302" s="191"/>
      <c r="Q302" s="183" t="str">
        <f>IF($D263="1P","A","A")</f>
        <v>A</v>
      </c>
      <c r="R302" s="197"/>
      <c r="S302" s="198"/>
      <c r="T302" s="197"/>
      <c r="U302" s="198"/>
      <c r="V302" s="197"/>
      <c r="W302" s="198"/>
      <c r="X302" s="197"/>
      <c r="Y302" s="198"/>
      <c r="Z302" s="197"/>
      <c r="AA302" s="208"/>
      <c r="AB302" s="69" t="str">
        <f>IF(DV311&lt;&gt;"",IF(DV311="W",IF(SUM(IF(R302&gt;R304,1,0),IF(T302&gt;T304,1,0),IF(V302&gt;V304,1,0),IF(X302&gt;X304,1,0),IF(Z302&gt;Z304,1,0))&lt;&gt;3,"E",""),""),"")</f>
        <v/>
      </c>
      <c r="AC302" s="170">
        <v>20</v>
      </c>
      <c r="AD302" s="191"/>
      <c r="AE302" s="183" t="str">
        <f>IF($D263="1P","D","E")</f>
        <v>E</v>
      </c>
      <c r="AF302" s="197"/>
      <c r="AG302" s="198"/>
      <c r="AH302" s="197"/>
      <c r="AI302" s="198"/>
      <c r="AJ302" s="197"/>
      <c r="AK302" s="198"/>
      <c r="AL302" s="197"/>
      <c r="AM302" s="198"/>
      <c r="AN302" s="197"/>
      <c r="AO302" s="208"/>
      <c r="AP302" s="69" t="str">
        <f>IF(FL311&lt;&gt;"",IF(FL311="W",IF(SUM(IF(AF302&gt;AF304,1,0),IF(AH302&gt;AH304,1,0),IF(AJ302&gt;AJ304,1,0),IF(AL302&gt;AL304,1,0),IF(AN302&gt;AN304,1,0))&lt;&gt;3,"E",""),""),"")</f>
        <v/>
      </c>
      <c r="AQ302" s="157"/>
      <c r="AR302" s="158"/>
      <c r="AS302" s="158"/>
      <c r="AT302" s="158"/>
      <c r="AU302" s="158"/>
      <c r="AV302" s="158"/>
      <c r="AW302" s="158"/>
      <c r="AX302" s="158"/>
      <c r="AY302" s="158"/>
      <c r="AZ302" s="158"/>
      <c r="BA302" s="158"/>
      <c r="BB302" s="158"/>
      <c r="BC302" s="159"/>
      <c r="BD302" s="165"/>
      <c r="BE302" s="166"/>
      <c r="BF302" s="184"/>
      <c r="BG302" s="188"/>
      <c r="BH302" s="189"/>
      <c r="BI302" s="189"/>
      <c r="BJ302" s="189"/>
      <c r="BK302" s="189"/>
      <c r="BL302" s="189"/>
      <c r="BM302" s="189"/>
      <c r="BN302" s="189"/>
      <c r="BO302" s="189"/>
      <c r="BP302" s="189"/>
      <c r="BQ302" s="189"/>
      <c r="BR302" s="189"/>
      <c r="BS302" s="189"/>
      <c r="BT302" s="189"/>
      <c r="BU302" s="190"/>
      <c r="BV302" s="172"/>
      <c r="BW302" s="173"/>
      <c r="BX302" s="336"/>
      <c r="BY302" s="173"/>
      <c r="BZ302" s="336"/>
      <c r="CA302" s="173"/>
      <c r="CB302" s="336"/>
      <c r="CC302" s="173"/>
      <c r="CD302" s="336"/>
      <c r="CE302" s="338"/>
      <c r="CF302" s="174"/>
      <c r="CG302" s="157"/>
      <c r="CH302" s="158"/>
      <c r="CI302" s="158"/>
      <c r="CJ302" s="158"/>
      <c r="CK302" s="158"/>
      <c r="CL302" s="158"/>
      <c r="CM302" s="158"/>
      <c r="CN302" s="158"/>
      <c r="CO302" s="158"/>
      <c r="CP302" s="158"/>
      <c r="CQ302" s="158"/>
      <c r="CR302" s="158"/>
      <c r="CS302" s="159"/>
      <c r="CT302" s="165"/>
      <c r="CU302" s="166"/>
      <c r="CV302" s="184"/>
      <c r="CW302" s="188"/>
      <c r="CX302" s="189"/>
      <c r="CY302" s="189"/>
      <c r="CZ302" s="189"/>
      <c r="DA302" s="189"/>
      <c r="DB302" s="189"/>
      <c r="DC302" s="189"/>
      <c r="DD302" s="189"/>
      <c r="DE302" s="189"/>
      <c r="DF302" s="189"/>
      <c r="DG302" s="189"/>
      <c r="DH302" s="189"/>
      <c r="DI302" s="189"/>
      <c r="DJ302" s="189"/>
      <c r="DK302" s="190"/>
      <c r="DL302" s="172"/>
      <c r="DM302" s="173"/>
      <c r="DN302" s="336"/>
      <c r="DO302" s="173"/>
      <c r="DP302" s="336"/>
      <c r="DQ302" s="173"/>
      <c r="DR302" s="336"/>
      <c r="DS302" s="173"/>
      <c r="DT302" s="336"/>
      <c r="DU302" s="338"/>
      <c r="DV302" s="174"/>
      <c r="DW302" s="157"/>
      <c r="DX302" s="158"/>
      <c r="DY302" s="158"/>
      <c r="DZ302" s="158"/>
      <c r="EA302" s="158"/>
      <c r="EB302" s="158"/>
      <c r="EC302" s="158"/>
      <c r="ED302" s="158"/>
      <c r="EE302" s="158"/>
      <c r="EF302" s="158"/>
      <c r="EG302" s="158"/>
      <c r="EH302" s="158"/>
      <c r="EI302" s="159"/>
      <c r="EJ302" s="165"/>
      <c r="EK302" s="166"/>
      <c r="EL302" s="184"/>
      <c r="EM302" s="188"/>
      <c r="EN302" s="189"/>
      <c r="EO302" s="189"/>
      <c r="EP302" s="189"/>
      <c r="EQ302" s="189"/>
      <c r="ER302" s="189"/>
      <c r="ES302" s="189"/>
      <c r="ET302" s="189"/>
      <c r="EU302" s="189"/>
      <c r="EV302" s="189"/>
      <c r="EW302" s="189"/>
      <c r="EX302" s="189"/>
      <c r="EY302" s="189"/>
      <c r="EZ302" s="189"/>
      <c r="FA302" s="190"/>
      <c r="FB302" s="172"/>
      <c r="FC302" s="173"/>
      <c r="FD302" s="336"/>
      <c r="FE302" s="173"/>
      <c r="FF302" s="336"/>
      <c r="FG302" s="173"/>
      <c r="FH302" s="336"/>
      <c r="FI302" s="173"/>
      <c r="FJ302" s="336"/>
      <c r="FK302" s="338"/>
      <c r="FL302" s="174"/>
      <c r="FM302" s="3"/>
    </row>
    <row r="303" spans="1:169" ht="11.25" customHeight="1">
      <c r="A303" s="192"/>
      <c r="B303" s="193"/>
      <c r="C303" s="196"/>
      <c r="D303" s="199"/>
      <c r="E303" s="200"/>
      <c r="F303" s="199"/>
      <c r="G303" s="200"/>
      <c r="H303" s="199"/>
      <c r="I303" s="200"/>
      <c r="J303" s="199"/>
      <c r="K303" s="200"/>
      <c r="L303" s="199"/>
      <c r="M303" s="209"/>
      <c r="N303" s="69" t="str">
        <f>IF(CF311&lt;&gt;"",IF(ISERROR(AND(BV315="",BX315="",BZ315="",CB315="",CD315="")),"E",IF(AND(BV315="",BX315="",BZ315="",CB315="",CD315=""),"","E")),"")</f>
        <v/>
      </c>
      <c r="O303" s="192"/>
      <c r="P303" s="193"/>
      <c r="Q303" s="196"/>
      <c r="R303" s="199"/>
      <c r="S303" s="200"/>
      <c r="T303" s="199"/>
      <c r="U303" s="200"/>
      <c r="V303" s="199"/>
      <c r="W303" s="200"/>
      <c r="X303" s="199"/>
      <c r="Y303" s="200"/>
      <c r="Z303" s="199"/>
      <c r="AA303" s="209"/>
      <c r="AB303" s="69" t="str">
        <f>IF(DV311&lt;&gt;"",IF(ISERROR(AND(DL315="",DN315="",DP315="",DQ315="",DT315="")),"E",IF(AND(DL315="",DN315="",DP315="",DR315="",DT315=""),"","E")),"")</f>
        <v/>
      </c>
      <c r="AC303" s="192"/>
      <c r="AD303" s="193"/>
      <c r="AE303" s="196"/>
      <c r="AF303" s="199"/>
      <c r="AG303" s="200"/>
      <c r="AH303" s="199"/>
      <c r="AI303" s="200"/>
      <c r="AJ303" s="199"/>
      <c r="AK303" s="200"/>
      <c r="AL303" s="199"/>
      <c r="AM303" s="200"/>
      <c r="AN303" s="199"/>
      <c r="AO303" s="209"/>
      <c r="AP303" s="69" t="str">
        <f>IF(FL311&lt;&gt;"",IF(ISERROR(AND(FB315="",FD315="",FF315="",FH315="",FJ315="")),"E",IF(AND(FB315="",FD315="",FF315="",FH315="",FJ315=""),"","E")),"")</f>
        <v/>
      </c>
      <c r="AQ303" s="157"/>
      <c r="AR303" s="158"/>
      <c r="AS303" s="158"/>
      <c r="AT303" s="158"/>
      <c r="AU303" s="158"/>
      <c r="AV303" s="158"/>
      <c r="AW303" s="158"/>
      <c r="AX303" s="158"/>
      <c r="AY303" s="158"/>
      <c r="AZ303" s="158"/>
      <c r="BA303" s="158"/>
      <c r="BB303" s="158"/>
      <c r="BC303" s="159"/>
      <c r="BD303" s="165"/>
      <c r="BE303" s="166"/>
      <c r="BF303" s="175" t="str">
        <f>C300</f>
        <v>E</v>
      </c>
      <c r="BG303" s="177" t="str">
        <f>IF(VLOOKUP($BF303,$A267:$C279,3,FALSE)=0,"",CONCATENATE(VLOOKUP(VLOOKUP($BF303,$A267:$C279,3,FALSE),Players!$J:$N,4,FALSE)," ",VLOOKUP($BF303,$A267:$C279,3,FALSE)," ",IF(ISERROR(VLOOKUP(VLOOKUP($BF303,$A267:$C279,3,FALSE),Players!$J:$N,5,FALSE)),"()",CONCATENATE("(",VLOOKUP(VLOOKUP($BF303,$A267:$C279,3,FALSE),Players!$J:$N,5,FALSE),")"))))</f>
        <v/>
      </c>
      <c r="BH303" s="178"/>
      <c r="BI303" s="178"/>
      <c r="BJ303" s="178"/>
      <c r="BK303" s="178"/>
      <c r="BL303" s="178"/>
      <c r="BM303" s="178"/>
      <c r="BN303" s="178"/>
      <c r="BO303" s="178"/>
      <c r="BP303" s="178"/>
      <c r="BQ303" s="178"/>
      <c r="BR303" s="178"/>
      <c r="BS303" s="178"/>
      <c r="BT303" s="178"/>
      <c r="BU303" s="179"/>
      <c r="BV303" s="150" t="str">
        <f>IF(D300&lt;&gt;"",D300,"")</f>
        <v/>
      </c>
      <c r="BW303" s="151"/>
      <c r="BX303" s="288" t="str">
        <f>IF(F300&lt;&gt;"",F300,"")</f>
        <v/>
      </c>
      <c r="BY303" s="151"/>
      <c r="BZ303" s="288" t="str">
        <f>IF(H300&lt;&gt;"",H300,"")</f>
        <v/>
      </c>
      <c r="CA303" s="151"/>
      <c r="CB303" s="288" t="str">
        <f>IF(J300&lt;&gt;"",J300,"")</f>
        <v/>
      </c>
      <c r="CC303" s="151"/>
      <c r="CD303" s="288" t="str">
        <f>IF(L300&lt;&gt;"",L300,"")</f>
        <v/>
      </c>
      <c r="CE303" s="332"/>
      <c r="CF303" s="174" t="str">
        <f>IF($CF301&lt;&gt;"",IF(CF301="W","L","W"),"")</f>
        <v/>
      </c>
      <c r="CG303" s="157"/>
      <c r="CH303" s="158"/>
      <c r="CI303" s="158"/>
      <c r="CJ303" s="158"/>
      <c r="CK303" s="158"/>
      <c r="CL303" s="158"/>
      <c r="CM303" s="158"/>
      <c r="CN303" s="158"/>
      <c r="CO303" s="158"/>
      <c r="CP303" s="158"/>
      <c r="CQ303" s="158"/>
      <c r="CR303" s="158"/>
      <c r="CS303" s="159"/>
      <c r="CT303" s="165"/>
      <c r="CU303" s="166"/>
      <c r="CV303" s="175" t="str">
        <f>Q300</f>
        <v>F</v>
      </c>
      <c r="CW303" s="177" t="str">
        <f>IF(VLOOKUP($CV303,$A267:$C279,3,FALSE)=0,"",CONCATENATE(VLOOKUP(VLOOKUP($CV303,$A267:$C279,3,FALSE),Players!$J:$N,4,FALSE)," ",VLOOKUP($CV303,$A267:$C279,3,FALSE)," ",IF(ISERROR(VLOOKUP(VLOOKUP($CV303,$A267:$C279,3,FALSE),Players!$J:$N,5,FALSE)),"()",CONCATENATE("(",VLOOKUP(VLOOKUP($CV303,$A267:$C279,3,FALSE),Players!$J:$N,5,FALSE),")"))))</f>
        <v/>
      </c>
      <c r="CX303" s="178"/>
      <c r="CY303" s="178"/>
      <c r="CZ303" s="178"/>
      <c r="DA303" s="178"/>
      <c r="DB303" s="178"/>
      <c r="DC303" s="178"/>
      <c r="DD303" s="178"/>
      <c r="DE303" s="178"/>
      <c r="DF303" s="178"/>
      <c r="DG303" s="178"/>
      <c r="DH303" s="178"/>
      <c r="DI303" s="178"/>
      <c r="DJ303" s="178"/>
      <c r="DK303" s="179"/>
      <c r="DL303" s="150" t="str">
        <f>IF(R300&lt;&gt;"",R300,"")</f>
        <v/>
      </c>
      <c r="DM303" s="151"/>
      <c r="DN303" s="288" t="str">
        <f>IF(T300&lt;&gt;"",T300,"")</f>
        <v/>
      </c>
      <c r="DO303" s="151"/>
      <c r="DP303" s="288" t="str">
        <f>IF(V300&lt;&gt;"",V300,"")</f>
        <v/>
      </c>
      <c r="DQ303" s="151"/>
      <c r="DR303" s="288" t="str">
        <f>IF(X300&lt;&gt;"",X300,"")</f>
        <v/>
      </c>
      <c r="DS303" s="151"/>
      <c r="DT303" s="288" t="str">
        <f>IF(Z300&lt;&gt;"",Z300,"")</f>
        <v/>
      </c>
      <c r="DU303" s="332"/>
      <c r="DV303" s="174" t="str">
        <f>IF($DV301&lt;&gt;"",IF(DV301="W","L","W"),"")</f>
        <v/>
      </c>
      <c r="DW303" s="157"/>
      <c r="DX303" s="158"/>
      <c r="DY303" s="158"/>
      <c r="DZ303" s="158"/>
      <c r="EA303" s="158"/>
      <c r="EB303" s="158"/>
      <c r="EC303" s="158"/>
      <c r="ED303" s="158"/>
      <c r="EE303" s="158"/>
      <c r="EF303" s="158"/>
      <c r="EG303" s="158"/>
      <c r="EH303" s="158"/>
      <c r="EI303" s="159"/>
      <c r="EJ303" s="165"/>
      <c r="EK303" s="166"/>
      <c r="EL303" s="175" t="str">
        <f>AE300</f>
        <v>F</v>
      </c>
      <c r="EM303" s="177" t="str">
        <f>IF(VLOOKUP($EL303,$A267:$C279,3,FALSE)=0,"",CONCATENATE(VLOOKUP(VLOOKUP($EL303,$A267:$C279,3,FALSE),Players!$J:$N,4,FALSE)," ",VLOOKUP($EL303,$A267:$C279,3,FALSE)," ",IF(ISERROR(VLOOKUP(VLOOKUP($EL303,$A267:$C279,3,FALSE),Players!$J:$N,5,FALSE)),"()",CONCATENATE("(",VLOOKUP(VLOOKUP($EL303,$A267:$C279,3,FALSE),Players!$J:$N,5,FALSE),")"))))</f>
        <v/>
      </c>
      <c r="EN303" s="178"/>
      <c r="EO303" s="178"/>
      <c r="EP303" s="178"/>
      <c r="EQ303" s="178"/>
      <c r="ER303" s="178"/>
      <c r="ES303" s="178"/>
      <c r="ET303" s="178"/>
      <c r="EU303" s="178"/>
      <c r="EV303" s="178"/>
      <c r="EW303" s="178"/>
      <c r="EX303" s="178"/>
      <c r="EY303" s="178"/>
      <c r="EZ303" s="178"/>
      <c r="FA303" s="179"/>
      <c r="FB303" s="150" t="str">
        <f>IF(AF300&lt;&gt;"",AF300,"")</f>
        <v/>
      </c>
      <c r="FC303" s="151"/>
      <c r="FD303" s="288" t="str">
        <f>IF(AH300&lt;&gt;"",AH300,"")</f>
        <v/>
      </c>
      <c r="FE303" s="151"/>
      <c r="FF303" s="288" t="str">
        <f>IF(AJ300&lt;&gt;"",AJ300,"")</f>
        <v/>
      </c>
      <c r="FG303" s="151"/>
      <c r="FH303" s="288" t="str">
        <f>IF(AL300&lt;&gt;"",AL300,"")</f>
        <v/>
      </c>
      <c r="FI303" s="151"/>
      <c r="FJ303" s="288" t="str">
        <f>IF(AN300&lt;&gt;"",AN300,"")</f>
        <v/>
      </c>
      <c r="FK303" s="332"/>
      <c r="FL303" s="174" t="str">
        <f>IF($FL301&lt;&gt;"",IF(FL301="W","L","W"),"")</f>
        <v/>
      </c>
      <c r="FM303" s="3"/>
    </row>
    <row r="304" spans="1:169" ht="11.25" customHeight="1" thickBot="1">
      <c r="A304" s="192"/>
      <c r="B304" s="193"/>
      <c r="C304" s="175" t="str">
        <f>IF($D263="1P","D","D")</f>
        <v>D</v>
      </c>
      <c r="D304" s="201"/>
      <c r="E304" s="202"/>
      <c r="F304" s="201"/>
      <c r="G304" s="202"/>
      <c r="H304" s="201"/>
      <c r="I304" s="202"/>
      <c r="J304" s="201"/>
      <c r="K304" s="202"/>
      <c r="L304" s="201"/>
      <c r="M304" s="205"/>
      <c r="N304" s="69" t="str">
        <f>IF(CF311&lt;&gt;"",IF(ISERROR(AND(BV315="",BX315="",BZ315="",CB315="",CD315="")),"E",IF(AND(BV315="",BX315="",BZ315="",CB315="",CD315=""),"","E")),"")</f>
        <v/>
      </c>
      <c r="O304" s="192"/>
      <c r="P304" s="193"/>
      <c r="Q304" s="175" t="str">
        <f>IF($D263="1P","D","C")</f>
        <v>C</v>
      </c>
      <c r="R304" s="201"/>
      <c r="S304" s="202"/>
      <c r="T304" s="201"/>
      <c r="U304" s="202"/>
      <c r="V304" s="201"/>
      <c r="W304" s="202"/>
      <c r="X304" s="201"/>
      <c r="Y304" s="202"/>
      <c r="Z304" s="201"/>
      <c r="AA304" s="205"/>
      <c r="AB304" s="69" t="str">
        <f>IF(DV311&lt;&gt;"",IF(ISERROR(AND(DL315="",DN315="",DP315="",DQ315="",DT315="")),"E",IF(AND(DL315="",DN315="",DP315="",DR315="",DT315=""),"","E")),"")</f>
        <v/>
      </c>
      <c r="AC304" s="192"/>
      <c r="AD304" s="193"/>
      <c r="AE304" s="175" t="str">
        <f>IF($D263="1P","G","G")</f>
        <v>G</v>
      </c>
      <c r="AF304" s="201"/>
      <c r="AG304" s="202"/>
      <c r="AH304" s="201"/>
      <c r="AI304" s="202"/>
      <c r="AJ304" s="201"/>
      <c r="AK304" s="202"/>
      <c r="AL304" s="201"/>
      <c r="AM304" s="202"/>
      <c r="AN304" s="201"/>
      <c r="AO304" s="205"/>
      <c r="AP304" s="69" t="str">
        <f>IF(FL311&lt;&gt;"",IF(ISERROR(AND(FB315="",FD315="",FF315="",FH315="",FJ315="")),"E",IF(AND(FB315="",FD315="",FF315="",FH315="",FJ315=""),"","E")),"")</f>
        <v/>
      </c>
      <c r="AQ304" s="160"/>
      <c r="AR304" s="161"/>
      <c r="AS304" s="161"/>
      <c r="AT304" s="161"/>
      <c r="AU304" s="161"/>
      <c r="AV304" s="161"/>
      <c r="AW304" s="161"/>
      <c r="AX304" s="161"/>
      <c r="AY304" s="161"/>
      <c r="AZ304" s="161"/>
      <c r="BA304" s="161"/>
      <c r="BB304" s="161"/>
      <c r="BC304" s="162"/>
      <c r="BD304" s="167"/>
      <c r="BE304" s="168"/>
      <c r="BF304" s="176"/>
      <c r="BG304" s="180"/>
      <c r="BH304" s="181"/>
      <c r="BI304" s="181"/>
      <c r="BJ304" s="181"/>
      <c r="BK304" s="181"/>
      <c r="BL304" s="181"/>
      <c r="BM304" s="181"/>
      <c r="BN304" s="181"/>
      <c r="BO304" s="181"/>
      <c r="BP304" s="181"/>
      <c r="BQ304" s="181"/>
      <c r="BR304" s="181"/>
      <c r="BS304" s="181"/>
      <c r="BT304" s="181"/>
      <c r="BU304" s="182"/>
      <c r="BV304" s="152"/>
      <c r="BW304" s="153"/>
      <c r="BX304" s="333"/>
      <c r="BY304" s="153"/>
      <c r="BZ304" s="333"/>
      <c r="CA304" s="153"/>
      <c r="CB304" s="333"/>
      <c r="CC304" s="153"/>
      <c r="CD304" s="333"/>
      <c r="CE304" s="334"/>
      <c r="CF304" s="174"/>
      <c r="CG304" s="160"/>
      <c r="CH304" s="161"/>
      <c r="CI304" s="161"/>
      <c r="CJ304" s="161"/>
      <c r="CK304" s="161"/>
      <c r="CL304" s="161"/>
      <c r="CM304" s="161"/>
      <c r="CN304" s="161"/>
      <c r="CO304" s="161"/>
      <c r="CP304" s="161"/>
      <c r="CQ304" s="161"/>
      <c r="CR304" s="161"/>
      <c r="CS304" s="162"/>
      <c r="CT304" s="167"/>
      <c r="CU304" s="168"/>
      <c r="CV304" s="176"/>
      <c r="CW304" s="180"/>
      <c r="CX304" s="181"/>
      <c r="CY304" s="181"/>
      <c r="CZ304" s="181"/>
      <c r="DA304" s="181"/>
      <c r="DB304" s="181"/>
      <c r="DC304" s="181"/>
      <c r="DD304" s="181"/>
      <c r="DE304" s="181"/>
      <c r="DF304" s="181"/>
      <c r="DG304" s="181"/>
      <c r="DH304" s="181"/>
      <c r="DI304" s="181"/>
      <c r="DJ304" s="181"/>
      <c r="DK304" s="182"/>
      <c r="DL304" s="152"/>
      <c r="DM304" s="153"/>
      <c r="DN304" s="333"/>
      <c r="DO304" s="153"/>
      <c r="DP304" s="333"/>
      <c r="DQ304" s="153"/>
      <c r="DR304" s="333"/>
      <c r="DS304" s="153"/>
      <c r="DT304" s="333"/>
      <c r="DU304" s="334"/>
      <c r="DV304" s="174"/>
      <c r="DW304" s="160"/>
      <c r="DX304" s="161"/>
      <c r="DY304" s="161"/>
      <c r="DZ304" s="161"/>
      <c r="EA304" s="161"/>
      <c r="EB304" s="161"/>
      <c r="EC304" s="161"/>
      <c r="ED304" s="161"/>
      <c r="EE304" s="161"/>
      <c r="EF304" s="161"/>
      <c r="EG304" s="161"/>
      <c r="EH304" s="161"/>
      <c r="EI304" s="162"/>
      <c r="EJ304" s="167"/>
      <c r="EK304" s="168"/>
      <c r="EL304" s="176"/>
      <c r="EM304" s="180"/>
      <c r="EN304" s="181"/>
      <c r="EO304" s="181"/>
      <c r="EP304" s="181"/>
      <c r="EQ304" s="181"/>
      <c r="ER304" s="181"/>
      <c r="ES304" s="181"/>
      <c r="ET304" s="181"/>
      <c r="EU304" s="181"/>
      <c r="EV304" s="181"/>
      <c r="EW304" s="181"/>
      <c r="EX304" s="181"/>
      <c r="EY304" s="181"/>
      <c r="EZ304" s="181"/>
      <c r="FA304" s="182"/>
      <c r="FB304" s="152"/>
      <c r="FC304" s="153"/>
      <c r="FD304" s="333"/>
      <c r="FE304" s="153"/>
      <c r="FF304" s="333"/>
      <c r="FG304" s="153"/>
      <c r="FH304" s="333"/>
      <c r="FI304" s="153"/>
      <c r="FJ304" s="333"/>
      <c r="FK304" s="334"/>
      <c r="FL304" s="174"/>
      <c r="FM304" s="3"/>
    </row>
    <row r="305" spans="1:169" ht="11.25" customHeight="1" thickBot="1">
      <c r="A305" s="194"/>
      <c r="B305" s="195"/>
      <c r="C305" s="207"/>
      <c r="D305" s="203"/>
      <c r="E305" s="204"/>
      <c r="F305" s="203"/>
      <c r="G305" s="204"/>
      <c r="H305" s="203"/>
      <c r="I305" s="204"/>
      <c r="J305" s="203"/>
      <c r="K305" s="204"/>
      <c r="L305" s="203"/>
      <c r="M305" s="206"/>
      <c r="N305" s="69" t="str">
        <f>IF(CF313&lt;&gt;"",IF(CF313="W",IF(SUM(IF(D304&gt;D302,1,0),IF(F304&gt;F302,1,0),IF(H304&gt;H302,1,0),IF(J304&gt;J302,1,0),IF(L304&gt;L302,1,0))&lt;&gt;3,"E",""),""),"")</f>
        <v/>
      </c>
      <c r="O305" s="194"/>
      <c r="P305" s="195"/>
      <c r="Q305" s="207"/>
      <c r="R305" s="203"/>
      <c r="S305" s="204"/>
      <c r="T305" s="203"/>
      <c r="U305" s="204"/>
      <c r="V305" s="203"/>
      <c r="W305" s="204"/>
      <c r="X305" s="203"/>
      <c r="Y305" s="204"/>
      <c r="Z305" s="203"/>
      <c r="AA305" s="206"/>
      <c r="AB305" s="69" t="str">
        <f>IF(DV313&lt;&gt;"",IF(DV313="W",IF(SUM(IF(R304&gt;R302,1,0),IF(T304&gt;T302,1,0),IF(V304&gt;V302,1,0),IF(X304&gt;X302,1,0),IF(Z304&gt;Z302,1,0))&lt;&gt;3,"E",""),""),"")</f>
        <v/>
      </c>
      <c r="AC305" s="194"/>
      <c r="AD305" s="195"/>
      <c r="AE305" s="207"/>
      <c r="AF305" s="203"/>
      <c r="AG305" s="204"/>
      <c r="AH305" s="203"/>
      <c r="AI305" s="204"/>
      <c r="AJ305" s="203"/>
      <c r="AK305" s="204"/>
      <c r="AL305" s="203"/>
      <c r="AM305" s="204"/>
      <c r="AN305" s="203"/>
      <c r="AO305" s="206"/>
      <c r="AP305" s="69" t="str">
        <f>IF(FL313&lt;&gt;"",IF(FL313="W",IF(SUM(IF(AF304&gt;AF302,1,0),IF(AH304&gt;AH302,1,0),IF(AJ304&gt;AJ302,1,0),IF(AL304&gt;AL302,1,0),IF(AN304&gt;AN302,1,0))&lt;&gt;3,"E",""),""),"")</f>
        <v/>
      </c>
      <c r="AQ305" s="126"/>
      <c r="AR305" s="126"/>
      <c r="AS305" s="126"/>
      <c r="AT305" s="126"/>
      <c r="AU305" s="126"/>
      <c r="AV305" s="126"/>
      <c r="AW305" s="126"/>
      <c r="AX305" s="126"/>
      <c r="AY305" s="126"/>
      <c r="AZ305" s="126"/>
      <c r="BA305" s="126"/>
      <c r="BB305" s="126"/>
      <c r="BC305" s="126"/>
      <c r="BV305" s="169" t="str">
        <f>IF(CF301&lt;&gt;"",IF(AND(AND(BV301&gt;-1,BV303&gt;-1),OR(BV301&gt;10,BV303&gt;10),ABS(BV301-BV303)&gt;1,IF(OR(BV301&gt;11,BV303&gt;11),ABS(BV301-BV303)=2,TRUE),BV301=INT(BV301),BV303=INT(BV303)),"","Error"),"")</f>
        <v/>
      </c>
      <c r="BW305" s="169"/>
      <c r="BX305" s="169" t="str">
        <f>IF(CF301&lt;&gt;"",IF(AND(AND(BX301&gt;-1,BX303&gt;-1),OR(BX301&gt;10,BX303&gt;10),ABS(BX301-BX303)&gt;1,IF(OR(BX301&gt;11,BX303&gt;11),ABS(BX301-BX303)=2,TRUE),BX301=INT(BX301),BX303=INT(BX303)),"","Error"),"")</f>
        <v/>
      </c>
      <c r="BY305" s="169"/>
      <c r="BZ305" s="169" t="str">
        <f>IF(CF301&lt;&gt;"",IF(AND(AND(BZ301&gt;-1,BZ303&gt;-1),OR(BZ301&gt;10,BZ303&gt;10),ABS(BZ301-BZ303)&gt;1,IF(OR(BZ301&gt;11,BZ303&gt;11),ABS(BZ301-BZ303)=2,TRUE),BZ301=INT(BZ301),BZ303=INT(BZ303)),"","Error"),"")</f>
        <v/>
      </c>
      <c r="CA305" s="169"/>
      <c r="CB305" s="169" t="str">
        <f>IF(AND(CF301&lt;&gt;"",CB301&lt;&gt;""),IF(AND(AND(CB301&gt;-1,CB303&gt;-1),OR(CB301&gt;10,CB303&gt;10),ABS(CB301-CB303)&gt;1,IF(OR(CB301&gt;11,CB303&gt;11),ABS(CB301-CB303)=2,TRUE),CB301=INT(CB301),CB303=INT(CB303)),"","Error"),"")</f>
        <v/>
      </c>
      <c r="CC305" s="169"/>
      <c r="CD305" s="169" t="str">
        <f>IF(AND(CF301&lt;&gt;"",CD301&lt;&gt;""),IF(AND(AND(CD301&gt;-1,CD303&gt;-1),OR(CD301&gt;10,CD303&gt;10),ABS(CD301-CD303)&gt;1,IF(OR(CD301&gt;11,CD303&gt;11),ABS(CD301-CD303)=2,TRUE),CD301=INT(CD301),CD303=INT(CD303)),"","Error"),"")</f>
        <v/>
      </c>
      <c r="CE305" s="169"/>
      <c r="CF305" s="3"/>
      <c r="CG305" s="126"/>
      <c r="CH305" s="126"/>
      <c r="CI305" s="126"/>
      <c r="CJ305" s="126"/>
      <c r="CK305" s="126"/>
      <c r="CL305" s="126"/>
      <c r="CM305" s="126"/>
      <c r="CN305" s="126"/>
      <c r="CO305" s="126"/>
      <c r="CP305" s="126"/>
      <c r="CQ305" s="126"/>
      <c r="CR305" s="126"/>
      <c r="CS305" s="126"/>
      <c r="DL305" s="169" t="str">
        <f>IF(DV301&lt;&gt;"",IF(AND(AND(DL301&gt;-1,DL303&gt;-1),OR(DL301&gt;10,DL303&gt;10),ABS(DL301-DL303)&gt;1,IF(OR(DL301&gt;11,DL303&gt;11),ABS(DL301-DL303)=2,TRUE),DL301=INT(DL301),DL303=INT(DL303)),"","Error"),"")</f>
        <v/>
      </c>
      <c r="DM305" s="169"/>
      <c r="DN305" s="169" t="str">
        <f>IF(DV301&lt;&gt;"",IF(AND(AND(DN301&gt;-1,DN303&gt;-1),OR(DN301&gt;10,DN303&gt;10),ABS(DN301-DN303)&gt;1,IF(OR(DN301&gt;11,DN303&gt;11),ABS(DN301-DN303)=2,TRUE),DN301=INT(DN301),DN303=INT(DN303)),"","Error"),"")</f>
        <v/>
      </c>
      <c r="DO305" s="169"/>
      <c r="DP305" s="169" t="str">
        <f>IF(DV301&lt;&gt;"",IF(AND(AND(DP301&gt;-1,DP303&gt;-1),OR(DP301&gt;10,DP303&gt;10),ABS(DP301-DP303)&gt;1,IF(OR(DP301&gt;11,DP303&gt;11),ABS(DP301-DP303)=2,TRUE),DP301=INT(DP301),DP303=INT(DP303)),"","Error"),"")</f>
        <v/>
      </c>
      <c r="DQ305" s="169"/>
      <c r="DR305" s="169" t="str">
        <f>IF(AND(DV301&lt;&gt;"",DR301&lt;&gt;""),IF(AND(AND(DR301&gt;-1,DR303&gt;-1),OR(DR301&gt;10,DR303&gt;10),ABS(DR301-DR303)&gt;1,IF(OR(DR301&gt;11,DR303&gt;11),ABS(DR301-DR303)=2,TRUE),DR301=INT(DR301),DR303=INT(DR303)),"","Error"),"")</f>
        <v/>
      </c>
      <c r="DS305" s="169"/>
      <c r="DT305" s="169" t="str">
        <f>IF(AND(DV301&lt;&gt;"",DT301&lt;&gt;""),IF(AND(AND(DT301&gt;-1,DT303&gt;-1),OR(DT301&gt;10,DT303&gt;10),ABS(DT301-DT303)&gt;1,IF(OR(DT301&gt;11,DT303&gt;11),ABS(DT301-DT303)=2,TRUE),DT301=INT(DT301),DT303=INT(DT303)),"","Error"),"")</f>
        <v/>
      </c>
      <c r="DU305" s="169"/>
      <c r="DV305" s="3"/>
      <c r="DW305" s="126"/>
      <c r="DX305" s="126"/>
      <c r="DY305" s="126"/>
      <c r="DZ305" s="126"/>
      <c r="EA305" s="126"/>
      <c r="EB305" s="126"/>
      <c r="EC305" s="126"/>
      <c r="ED305" s="126"/>
      <c r="EE305" s="126"/>
      <c r="EF305" s="126"/>
      <c r="EG305" s="126"/>
      <c r="EH305" s="126"/>
      <c r="EI305" s="126"/>
      <c r="FB305" s="169" t="str">
        <f>IF(FL301&lt;&gt;"",IF(AND(AND(FB301&gt;-1,FB303&gt;-1),OR(FB301&gt;10,FB303&gt;10),ABS(FB301-FB303)&gt;1,IF(OR(FB301&gt;11,FB303&gt;11),ABS(FB301-FB303)=2,TRUE),FB301=INT(FB301),FB303=INT(FB303)),"","Error"),"")</f>
        <v/>
      </c>
      <c r="FC305" s="169"/>
      <c r="FD305" s="169" t="str">
        <f>IF(FL301&lt;&gt;"",IF(AND(AND(FD301&gt;-1,FD303&gt;-1),OR(FD301&gt;10,FD303&gt;10),ABS(FD301-FD303)&gt;1,IF(OR(FD301&gt;11,FD303&gt;11),ABS(FD301-FD303)=2,TRUE),FD301=INT(FD301),FD303=INT(FD303)),"","Error"),"")</f>
        <v/>
      </c>
      <c r="FE305" s="169"/>
      <c r="FF305" s="169" t="str">
        <f>IF(FL301&lt;&gt;"",IF(AND(AND(FF301&gt;-1,FF303&gt;-1),OR(FF301&gt;10,FF303&gt;10),ABS(FF301-FF303)&gt;1,IF(OR(FF301&gt;11,FF303&gt;11),ABS(FF301-FF303)=2,TRUE),FF301=INT(FF301),FF303=INT(FF303)),"","Error"),"")</f>
        <v/>
      </c>
      <c r="FG305" s="169"/>
      <c r="FH305" s="169" t="str">
        <f>IF(AND(FL301&lt;&gt;"",FH301&lt;&gt;""),IF(AND(AND(FH301&gt;-1,FH303&gt;-1),OR(FH301&gt;10,FH303&gt;10),ABS(FH301-FH303)&gt;1,IF(OR(FH301&gt;11,FH303&gt;11),ABS(FH301-FH303)=2,TRUE),FH301=INT(FH301),FH303=INT(FH303)),"","Error"),"")</f>
        <v/>
      </c>
      <c r="FI305" s="169"/>
      <c r="FJ305" s="169" t="str">
        <f>IF(AND(FL301&lt;&gt;"",FJ301&lt;&gt;""),IF(AND(AND(FJ301&gt;-1,FJ303&gt;-1),OR(FJ301&gt;10,FJ303&gt;10),ABS(FJ301-FJ303)&gt;1,IF(OR(FJ301&gt;11,FJ303&gt;11),ABS(FJ301-FJ303)=2,TRUE),FJ301=INT(FJ301),FJ303=INT(FJ303)),"","Error"),"")</f>
        <v/>
      </c>
      <c r="FK305" s="169"/>
      <c r="FL305" s="3"/>
      <c r="FM305" s="3"/>
    </row>
    <row r="306" spans="1:169" ht="11.25" customHeight="1">
      <c r="A306" s="170">
        <v>7</v>
      </c>
      <c r="B306" s="191"/>
      <c r="C306" s="183" t="str">
        <f>IF($D263="1P","A","A")</f>
        <v>A</v>
      </c>
      <c r="D306" s="197"/>
      <c r="E306" s="198"/>
      <c r="F306" s="197"/>
      <c r="G306" s="198"/>
      <c r="H306" s="197"/>
      <c r="I306" s="198"/>
      <c r="J306" s="197"/>
      <c r="K306" s="198"/>
      <c r="L306" s="197"/>
      <c r="M306" s="208"/>
      <c r="N306" s="69" t="str">
        <f>IF(CF321&lt;&gt;"",IF(CF321="W",IF(SUM(IF(D306&gt;D308,1,0),IF(F306&gt;F308,1,0),IF(H306&gt;H308,1,0),IF(J306&gt;J308,1,0),IF(L306&gt;L308,1,0))&lt;&gt;3,"E",""),""),"")</f>
        <v/>
      </c>
      <c r="O306" s="170">
        <v>14</v>
      </c>
      <c r="P306" s="191"/>
      <c r="Q306" s="183" t="str">
        <f>IF($D263="1P","C","B")</f>
        <v>B</v>
      </c>
      <c r="R306" s="197"/>
      <c r="S306" s="198"/>
      <c r="T306" s="197"/>
      <c r="U306" s="198"/>
      <c r="V306" s="197"/>
      <c r="W306" s="198"/>
      <c r="X306" s="197"/>
      <c r="Y306" s="198"/>
      <c r="Z306" s="197"/>
      <c r="AA306" s="208"/>
      <c r="AB306" s="69" t="str">
        <f>IF(DV321&lt;&gt;"",IF(DV321="W",IF(SUM(IF(R306&gt;R308,1,0),IF(T306&gt;T308,1,0),IF(V306&gt;V308,1,0),IF(X306&gt;X308,1,0),IF(Z306&gt;Z308,1,0))&lt;&gt;3,"E",""),""),"")</f>
        <v/>
      </c>
      <c r="AC306" s="170">
        <v>21</v>
      </c>
      <c r="AD306" s="191"/>
      <c r="AE306" s="183" t="str">
        <f>IF($D263="1P","E","B")</f>
        <v>B</v>
      </c>
      <c r="AF306" s="197"/>
      <c r="AG306" s="198"/>
      <c r="AH306" s="197"/>
      <c r="AI306" s="198"/>
      <c r="AJ306" s="197"/>
      <c r="AK306" s="198"/>
      <c r="AL306" s="197"/>
      <c r="AM306" s="198"/>
      <c r="AN306" s="197"/>
      <c r="AO306" s="208"/>
      <c r="AP306" s="69" t="str">
        <f>IF(FL321&lt;&gt;"",IF(FL321="W",IF(SUM(IF(AF306&gt;AF308,1,0),IF(AH306&gt;AH308,1,0),IF(AJ306&gt;AJ308,1,0),IF(AL306&gt;AL308,1,0),IF(AN306&gt;AN308,1,0))&lt;&gt;3,"E",""),""),"")</f>
        <v/>
      </c>
      <c r="AQ306" s="126"/>
      <c r="AR306" s="126"/>
      <c r="AS306" s="126"/>
      <c r="AT306" s="126"/>
      <c r="AU306" s="126"/>
      <c r="AV306" s="126"/>
      <c r="AW306" s="126"/>
      <c r="AX306" s="126"/>
      <c r="AY306" s="126"/>
      <c r="AZ306" s="126"/>
      <c r="BA306" s="126"/>
      <c r="BB306" s="126"/>
      <c r="BC306" s="126"/>
      <c r="CF306" s="3"/>
      <c r="CG306" s="126"/>
      <c r="CH306" s="126"/>
      <c r="CI306" s="126"/>
      <c r="CJ306" s="126"/>
      <c r="CK306" s="126"/>
      <c r="CL306" s="126"/>
      <c r="CM306" s="126"/>
      <c r="CN306" s="126"/>
      <c r="CO306" s="126"/>
      <c r="CP306" s="126"/>
      <c r="CQ306" s="126"/>
      <c r="CR306" s="126"/>
      <c r="CS306" s="126"/>
      <c r="DV306" s="3"/>
      <c r="DW306" s="126"/>
      <c r="DX306" s="126"/>
      <c r="DY306" s="126"/>
      <c r="DZ306" s="126"/>
      <c r="EA306" s="126"/>
      <c r="EB306" s="126"/>
      <c r="EC306" s="126"/>
      <c r="ED306" s="126"/>
      <c r="EE306" s="126"/>
      <c r="EF306" s="126"/>
      <c r="EG306" s="126"/>
      <c r="EH306" s="126"/>
      <c r="EI306" s="126"/>
      <c r="FL306" s="3"/>
      <c r="FM306" s="3"/>
    </row>
    <row r="307" spans="1:169" ht="11.25" customHeight="1">
      <c r="A307" s="192"/>
      <c r="B307" s="193"/>
      <c r="C307" s="196"/>
      <c r="D307" s="199"/>
      <c r="E307" s="200"/>
      <c r="F307" s="199"/>
      <c r="G307" s="200"/>
      <c r="H307" s="199"/>
      <c r="I307" s="200"/>
      <c r="J307" s="199"/>
      <c r="K307" s="200"/>
      <c r="L307" s="199"/>
      <c r="M307" s="209"/>
      <c r="N307" s="69" t="str">
        <f>IF(CF321&lt;&gt;"",IF(ISERROR(AND(BV325="",BX325="",BZ325="",CB325="",CD325="")),"E",IF(AND(BV325="",BX325="",BZ325="",CB325="",CD325=""),"","E")),"")</f>
        <v/>
      </c>
      <c r="O307" s="192"/>
      <c r="P307" s="193"/>
      <c r="Q307" s="196"/>
      <c r="R307" s="199"/>
      <c r="S307" s="200"/>
      <c r="T307" s="199"/>
      <c r="U307" s="200"/>
      <c r="V307" s="199"/>
      <c r="W307" s="200"/>
      <c r="X307" s="199"/>
      <c r="Y307" s="200"/>
      <c r="Z307" s="199"/>
      <c r="AA307" s="209"/>
      <c r="AB307" s="69" t="str">
        <f>IF(DV321&lt;&gt;"",IF(ISERROR(AND(DL325="",DN325="",DP325="",DQ325="",DT325="")),"E",IF(AND(DL325="",DN325="",DP325="",DR325="",DT325=""),"","E")),"")</f>
        <v/>
      </c>
      <c r="AC307" s="192"/>
      <c r="AD307" s="193"/>
      <c r="AE307" s="196"/>
      <c r="AF307" s="199"/>
      <c r="AG307" s="200"/>
      <c r="AH307" s="199"/>
      <c r="AI307" s="200"/>
      <c r="AJ307" s="199"/>
      <c r="AK307" s="200"/>
      <c r="AL307" s="199"/>
      <c r="AM307" s="200"/>
      <c r="AN307" s="199"/>
      <c r="AO307" s="209"/>
      <c r="AP307" s="69" t="str">
        <f>IF(FL321&lt;&gt;"",IF(ISERROR(AND(FB325="",FD325="",FF325="",FH325="",FJ325="")),"E",IF(AND(FB325="",FD325="",FF325="",FH325="",FJ325=""),"","E")),"")</f>
        <v/>
      </c>
      <c r="AQ307" s="127"/>
      <c r="AR307" s="127"/>
      <c r="AS307" s="127"/>
      <c r="AT307" s="127"/>
      <c r="AU307" s="127"/>
      <c r="AV307" s="127"/>
      <c r="AW307" s="127"/>
      <c r="AX307" s="127"/>
      <c r="AY307" s="127"/>
      <c r="AZ307" s="127"/>
      <c r="BA307" s="127"/>
      <c r="BB307" s="127"/>
      <c r="BC307" s="127"/>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3"/>
      <c r="CG307" s="127"/>
      <c r="CH307" s="127"/>
      <c r="CI307" s="127"/>
      <c r="CJ307" s="127"/>
      <c r="CK307" s="127"/>
      <c r="CL307" s="127"/>
      <c r="CM307" s="127"/>
      <c r="CN307" s="127"/>
      <c r="CO307" s="127"/>
      <c r="CP307" s="127"/>
      <c r="CQ307" s="127"/>
      <c r="CR307" s="127"/>
      <c r="CS307" s="127"/>
      <c r="CT307" s="40"/>
      <c r="CU307" s="40"/>
      <c r="CV307" s="40"/>
      <c r="CW307" s="40"/>
      <c r="CX307" s="40"/>
      <c r="CY307" s="40"/>
      <c r="CZ307" s="40"/>
      <c r="DA307" s="40"/>
      <c r="DB307" s="40"/>
      <c r="DC307" s="40"/>
      <c r="DD307" s="40"/>
      <c r="DE307" s="40"/>
      <c r="DF307" s="40"/>
      <c r="DG307" s="40"/>
      <c r="DH307" s="40"/>
      <c r="DI307" s="40"/>
      <c r="DJ307" s="40"/>
      <c r="DK307" s="40"/>
      <c r="DL307" s="40"/>
      <c r="DM307" s="40"/>
      <c r="DN307" s="40"/>
      <c r="DO307" s="40"/>
      <c r="DP307" s="40"/>
      <c r="DQ307" s="40"/>
      <c r="DR307" s="40"/>
      <c r="DS307" s="40"/>
      <c r="DT307" s="40"/>
      <c r="DU307" s="40"/>
      <c r="DV307" s="3"/>
      <c r="DW307" s="127"/>
      <c r="DX307" s="127"/>
      <c r="DY307" s="127"/>
      <c r="DZ307" s="127"/>
      <c r="EA307" s="127"/>
      <c r="EB307" s="127"/>
      <c r="EC307" s="127"/>
      <c r="ED307" s="127"/>
      <c r="EE307" s="127"/>
      <c r="EF307" s="127"/>
      <c r="EG307" s="127"/>
      <c r="EH307" s="127"/>
      <c r="EI307" s="127"/>
      <c r="EJ307" s="40"/>
      <c r="EK307" s="40"/>
      <c r="EL307" s="40"/>
      <c r="EM307" s="40"/>
      <c r="EN307" s="40"/>
      <c r="EO307" s="40"/>
      <c r="EP307" s="40"/>
      <c r="EQ307" s="40"/>
      <c r="ER307" s="40"/>
      <c r="ES307" s="40"/>
      <c r="ET307" s="40"/>
      <c r="EU307" s="40"/>
      <c r="EV307" s="40"/>
      <c r="EW307" s="40"/>
      <c r="EX307" s="40"/>
      <c r="EY307" s="40"/>
      <c r="EZ307" s="40"/>
      <c r="FA307" s="40"/>
      <c r="FB307" s="40"/>
      <c r="FC307" s="40"/>
      <c r="FD307" s="40"/>
      <c r="FE307" s="40"/>
      <c r="FF307" s="40"/>
      <c r="FG307" s="40"/>
      <c r="FH307" s="40"/>
      <c r="FI307" s="40"/>
      <c r="FJ307" s="40"/>
      <c r="FK307" s="40"/>
      <c r="FL307" s="3"/>
      <c r="FM307" s="3"/>
    </row>
    <row r="308" spans="1:169" ht="11.25" customHeight="1">
      <c r="A308" s="192"/>
      <c r="B308" s="193"/>
      <c r="C308" s="175" t="str">
        <f>IF($D263="1P","F","E")</f>
        <v>E</v>
      </c>
      <c r="D308" s="201"/>
      <c r="E308" s="202"/>
      <c r="F308" s="201"/>
      <c r="G308" s="202"/>
      <c r="H308" s="201"/>
      <c r="I308" s="202"/>
      <c r="J308" s="201"/>
      <c r="K308" s="202"/>
      <c r="L308" s="201"/>
      <c r="M308" s="205"/>
      <c r="N308" s="69" t="str">
        <f>IF(CF321&lt;&gt;"",IF(ISERROR(AND(BV325="",BX325="",BZ325="",CB325="",CD325="")),"E",IF(AND(BV325="",BX325="",BZ325="",CB325="",CD325=""),"","E")),"")</f>
        <v/>
      </c>
      <c r="O308" s="192"/>
      <c r="P308" s="193"/>
      <c r="Q308" s="175" t="str">
        <f>IF($D263="1P","E","D")</f>
        <v>D</v>
      </c>
      <c r="R308" s="201"/>
      <c r="S308" s="202"/>
      <c r="T308" s="201"/>
      <c r="U308" s="202"/>
      <c r="V308" s="201"/>
      <c r="W308" s="202"/>
      <c r="X308" s="201"/>
      <c r="Y308" s="202"/>
      <c r="Z308" s="201"/>
      <c r="AA308" s="205"/>
      <c r="AB308" s="69" t="str">
        <f>IF(DV321&lt;&gt;"",IF(ISERROR(AND(DL325="",DN325="",DP325="",DQ325="",DT325="")),"E",IF(AND(DL325="",DN325="",DP325="",DR325="",DT325=""),"","E")),"")</f>
        <v/>
      </c>
      <c r="AC308" s="192"/>
      <c r="AD308" s="193"/>
      <c r="AE308" s="175" t="str">
        <f>IF($D263="1P","F","C")</f>
        <v>C</v>
      </c>
      <c r="AF308" s="201"/>
      <c r="AG308" s="202"/>
      <c r="AH308" s="201"/>
      <c r="AI308" s="202"/>
      <c r="AJ308" s="201"/>
      <c r="AK308" s="202"/>
      <c r="AL308" s="201"/>
      <c r="AM308" s="202"/>
      <c r="AN308" s="201"/>
      <c r="AO308" s="205"/>
      <c r="AP308" s="69" t="str">
        <f>IF(FL321&lt;&gt;"",IF(ISERROR(AND(FB325="",FD325="",FF325="",FH325="",FJ325="")),"E",IF(AND(FB325="",FD325="",FF325="",FH325="",FJ325=""),"","E")),"")</f>
        <v/>
      </c>
      <c r="AQ308" s="128"/>
      <c r="AR308" s="128"/>
      <c r="AS308" s="128"/>
      <c r="AT308" s="128"/>
      <c r="AU308" s="128"/>
      <c r="AV308" s="128"/>
      <c r="AW308" s="128"/>
      <c r="AX308" s="128"/>
      <c r="AY308" s="128"/>
      <c r="AZ308" s="128"/>
      <c r="BA308" s="128"/>
      <c r="BB308" s="128"/>
      <c r="BC308" s="128"/>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3"/>
      <c r="CG308" s="128"/>
      <c r="CH308" s="128"/>
      <c r="CI308" s="128"/>
      <c r="CJ308" s="128"/>
      <c r="CK308" s="128"/>
      <c r="CL308" s="128"/>
      <c r="CM308" s="128"/>
      <c r="CN308" s="128"/>
      <c r="CO308" s="128"/>
      <c r="CP308" s="128"/>
      <c r="CQ308" s="128"/>
      <c r="CR308" s="128"/>
      <c r="CS308" s="128"/>
      <c r="CT308" s="41"/>
      <c r="CU308" s="41"/>
      <c r="CV308" s="41"/>
      <c r="CW308" s="41"/>
      <c r="CX308" s="41"/>
      <c r="CY308" s="41"/>
      <c r="CZ308" s="41"/>
      <c r="DA308" s="41"/>
      <c r="DB308" s="41"/>
      <c r="DC308" s="41"/>
      <c r="DD308" s="41"/>
      <c r="DE308" s="41"/>
      <c r="DF308" s="41"/>
      <c r="DG308" s="41"/>
      <c r="DH308" s="41"/>
      <c r="DI308" s="41"/>
      <c r="DJ308" s="41"/>
      <c r="DK308" s="41"/>
      <c r="DL308" s="41"/>
      <c r="DM308" s="41"/>
      <c r="DN308" s="41"/>
      <c r="DO308" s="41"/>
      <c r="DP308" s="41"/>
      <c r="DQ308" s="41"/>
      <c r="DR308" s="41"/>
      <c r="DS308" s="41"/>
      <c r="DT308" s="41"/>
      <c r="DU308" s="41"/>
      <c r="DV308" s="3"/>
      <c r="DW308" s="128"/>
      <c r="DX308" s="128"/>
      <c r="DY308" s="128"/>
      <c r="DZ308" s="128"/>
      <c r="EA308" s="128"/>
      <c r="EB308" s="128"/>
      <c r="EC308" s="128"/>
      <c r="ED308" s="128"/>
      <c r="EE308" s="128"/>
      <c r="EF308" s="128"/>
      <c r="EG308" s="128"/>
      <c r="EH308" s="128"/>
      <c r="EI308" s="128"/>
      <c r="EJ308" s="41"/>
      <c r="EK308" s="41"/>
      <c r="EL308" s="41"/>
      <c r="EM308" s="41"/>
      <c r="EN308" s="41"/>
      <c r="EO308" s="41"/>
      <c r="EP308" s="41"/>
      <c r="EQ308" s="41"/>
      <c r="ER308" s="41"/>
      <c r="ES308" s="41"/>
      <c r="ET308" s="41"/>
      <c r="EU308" s="41"/>
      <c r="EV308" s="41"/>
      <c r="EW308" s="41"/>
      <c r="EX308" s="41"/>
      <c r="EY308" s="41"/>
      <c r="EZ308" s="41"/>
      <c r="FA308" s="41"/>
      <c r="FB308" s="41"/>
      <c r="FC308" s="41"/>
      <c r="FD308" s="41"/>
      <c r="FE308" s="41"/>
      <c r="FF308" s="41"/>
      <c r="FG308" s="41"/>
      <c r="FH308" s="41"/>
      <c r="FI308" s="41"/>
      <c r="FJ308" s="41"/>
      <c r="FK308" s="41"/>
      <c r="FL308" s="3"/>
      <c r="FM308" s="3"/>
    </row>
    <row r="309" spans="1:169" ht="11.25" customHeight="1" thickBot="1">
      <c r="A309" s="194"/>
      <c r="B309" s="195"/>
      <c r="C309" s="207"/>
      <c r="D309" s="203"/>
      <c r="E309" s="204"/>
      <c r="F309" s="203"/>
      <c r="G309" s="204"/>
      <c r="H309" s="203"/>
      <c r="I309" s="204"/>
      <c r="J309" s="203"/>
      <c r="K309" s="204"/>
      <c r="L309" s="203"/>
      <c r="M309" s="206"/>
      <c r="N309" s="69" t="str">
        <f>IF(CF323&lt;&gt;"",IF(CF323="W",IF(SUM(IF(D308&gt;D306,1,0),IF(F308&gt;F306,1,0),IF(H308&gt;H306,1,0),IF(J308&gt;J306,1,0),IF(L308&gt;L306,1,0))&lt;&gt;3,"E",""),""),"")</f>
        <v/>
      </c>
      <c r="O309" s="194"/>
      <c r="P309" s="195"/>
      <c r="Q309" s="207"/>
      <c r="R309" s="203"/>
      <c r="S309" s="204"/>
      <c r="T309" s="203"/>
      <c r="U309" s="204"/>
      <c r="V309" s="203"/>
      <c r="W309" s="204"/>
      <c r="X309" s="203"/>
      <c r="Y309" s="204"/>
      <c r="Z309" s="203"/>
      <c r="AA309" s="206"/>
      <c r="AB309" s="69" t="str">
        <f>IF(DV323&lt;&gt;"",IF(DV323="W",IF(SUM(IF(R308&gt;R306,1,0),IF(T308&gt;T306,1,0),IF(V308&gt;V306,1,0),IF(X308&gt;X306,1,0),IF(Z308&gt;Z306,1,0))&lt;&gt;3,"E",""),""),"")</f>
        <v/>
      </c>
      <c r="AC309" s="194"/>
      <c r="AD309" s="195"/>
      <c r="AE309" s="207"/>
      <c r="AF309" s="203"/>
      <c r="AG309" s="204"/>
      <c r="AH309" s="203"/>
      <c r="AI309" s="204"/>
      <c r="AJ309" s="203"/>
      <c r="AK309" s="204"/>
      <c r="AL309" s="203"/>
      <c r="AM309" s="204"/>
      <c r="AN309" s="203"/>
      <c r="AO309" s="206"/>
      <c r="AP309" s="69" t="str">
        <f>IF(FL323&lt;&gt;"",IF(FL323="W",IF(SUM(IF(AF308&gt;AF306,1,0),IF(AH308&gt;AH306,1,0),IF(AJ308&gt;AJ306,1,0),IF(AL308&gt;AL306,1,0),IF(AN308&gt;AN306,1,0))&lt;&gt;3,"E",""),""),"")</f>
        <v/>
      </c>
      <c r="AQ309" s="126"/>
      <c r="AR309" s="126"/>
      <c r="AS309" s="126"/>
      <c r="AT309" s="126"/>
      <c r="AU309" s="126"/>
      <c r="AV309" s="126"/>
      <c r="AW309" s="126"/>
      <c r="AX309" s="126"/>
      <c r="AY309" s="126"/>
      <c r="AZ309" s="126"/>
      <c r="BA309" s="126"/>
      <c r="BB309" s="126"/>
      <c r="BC309" s="126"/>
      <c r="CF309" s="3"/>
      <c r="CG309" s="126"/>
      <c r="CH309" s="126"/>
      <c r="CI309" s="126"/>
      <c r="CJ309" s="126"/>
      <c r="CK309" s="126"/>
      <c r="CL309" s="126"/>
      <c r="CM309" s="126"/>
      <c r="CN309" s="126"/>
      <c r="CO309" s="126"/>
      <c r="CP309" s="126"/>
      <c r="CQ309" s="126"/>
      <c r="CR309" s="126"/>
      <c r="CS309" s="126"/>
      <c r="DV309" s="3"/>
      <c r="DW309" s="126"/>
      <c r="DX309" s="126"/>
      <c r="DY309" s="126"/>
      <c r="DZ309" s="126"/>
      <c r="EA309" s="126"/>
      <c r="EB309" s="126"/>
      <c r="EC309" s="126"/>
      <c r="ED309" s="126"/>
      <c r="EE309" s="126"/>
      <c r="EF309" s="126"/>
      <c r="EG309" s="126"/>
      <c r="EH309" s="126"/>
      <c r="EI309" s="126"/>
      <c r="FL309" s="3"/>
      <c r="FM309" s="3"/>
    </row>
    <row r="310" spans="1:169" ht="11.25" customHeight="1" thickBot="1">
      <c r="A310" s="3"/>
      <c r="B310" s="3"/>
      <c r="C310" s="3"/>
      <c r="D310" s="3"/>
      <c r="E310" s="3"/>
      <c r="F310" s="3"/>
      <c r="G310" s="3"/>
      <c r="H310" s="3"/>
      <c r="I310" s="3"/>
      <c r="J310" s="3"/>
      <c r="K310" s="3"/>
      <c r="L310" s="3"/>
      <c r="M310" s="3"/>
      <c r="N310" s="3"/>
      <c r="O310" s="3"/>
      <c r="P310" s="3"/>
      <c r="Q310" s="3"/>
      <c r="R310" s="3"/>
      <c r="S310" s="3"/>
      <c r="T310" s="3"/>
      <c r="U310" s="3"/>
      <c r="V310" s="3"/>
      <c r="W310" s="3"/>
      <c r="X310" s="43"/>
      <c r="Y310" s="43"/>
      <c r="Z310" s="43"/>
      <c r="AA310" s="43"/>
      <c r="AB310" s="43"/>
      <c r="AC310" s="43"/>
      <c r="AD310" s="43"/>
      <c r="AE310" s="43"/>
      <c r="AF310" s="43"/>
      <c r="AG310" s="43"/>
      <c r="AH310" s="43"/>
      <c r="AI310" s="43"/>
      <c r="AJ310" s="43"/>
      <c r="AK310" s="43"/>
      <c r="AL310" s="43"/>
      <c r="AM310" s="43"/>
      <c r="AN310" s="3"/>
      <c r="AO310" s="3"/>
      <c r="AP310" s="3"/>
      <c r="AQ310" s="127"/>
      <c r="AR310" s="127"/>
      <c r="AS310" s="127"/>
      <c r="AT310" s="127"/>
      <c r="AU310" s="127"/>
      <c r="AV310" s="127"/>
      <c r="AW310" s="127"/>
      <c r="AX310" s="127"/>
      <c r="AY310" s="127"/>
      <c r="AZ310" s="127"/>
      <c r="BA310" s="127"/>
      <c r="BB310" s="127"/>
      <c r="BC310" s="127"/>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3"/>
      <c r="CG310" s="127"/>
      <c r="CH310" s="127"/>
      <c r="CI310" s="127"/>
      <c r="CJ310" s="127"/>
      <c r="CK310" s="127"/>
      <c r="CL310" s="127"/>
      <c r="CM310" s="127"/>
      <c r="CN310" s="127"/>
      <c r="CO310" s="127"/>
      <c r="CP310" s="127"/>
      <c r="CQ310" s="127"/>
      <c r="CR310" s="127"/>
      <c r="CS310" s="127"/>
      <c r="CT310" s="40"/>
      <c r="CU310" s="40"/>
      <c r="CV310" s="40"/>
      <c r="CW310" s="40"/>
      <c r="CX310" s="40"/>
      <c r="CY310" s="40"/>
      <c r="CZ310" s="40"/>
      <c r="DA310" s="40"/>
      <c r="DB310" s="40"/>
      <c r="DC310" s="40"/>
      <c r="DD310" s="40"/>
      <c r="DE310" s="40"/>
      <c r="DF310" s="40"/>
      <c r="DG310" s="40"/>
      <c r="DH310" s="40"/>
      <c r="DI310" s="40"/>
      <c r="DJ310" s="40"/>
      <c r="DK310" s="40"/>
      <c r="DL310" s="40"/>
      <c r="DM310" s="40"/>
      <c r="DN310" s="40"/>
      <c r="DO310" s="40"/>
      <c r="DP310" s="40"/>
      <c r="DQ310" s="40"/>
      <c r="DR310" s="40"/>
      <c r="DS310" s="40"/>
      <c r="DT310" s="40"/>
      <c r="DU310" s="40"/>
      <c r="DV310" s="3"/>
      <c r="DW310" s="127"/>
      <c r="DX310" s="127"/>
      <c r="DY310" s="127"/>
      <c r="DZ310" s="127"/>
      <c r="EA310" s="127"/>
      <c r="EB310" s="127"/>
      <c r="EC310" s="127"/>
      <c r="ED310" s="127"/>
      <c r="EE310" s="127"/>
      <c r="EF310" s="127"/>
      <c r="EG310" s="127"/>
      <c r="EH310" s="127"/>
      <c r="EI310" s="127"/>
      <c r="EJ310" s="40"/>
      <c r="EK310" s="40"/>
      <c r="EL310" s="40"/>
      <c r="EM310" s="40"/>
      <c r="EN310" s="40"/>
      <c r="EO310" s="40"/>
      <c r="EP310" s="40"/>
      <c r="EQ310" s="40"/>
      <c r="ER310" s="40"/>
      <c r="ES310" s="40"/>
      <c r="ET310" s="40"/>
      <c r="EU310" s="40"/>
      <c r="EV310" s="40"/>
      <c r="EW310" s="40"/>
      <c r="EX310" s="40"/>
      <c r="EY310" s="40"/>
      <c r="EZ310" s="40"/>
      <c r="FA310" s="40"/>
      <c r="FB310" s="40"/>
      <c r="FC310" s="40"/>
      <c r="FD310" s="40"/>
      <c r="FE310" s="40"/>
      <c r="FF310" s="40"/>
      <c r="FG310" s="40"/>
      <c r="FH310" s="40"/>
      <c r="FI310" s="40"/>
      <c r="FJ310" s="40"/>
      <c r="FK310" s="40"/>
      <c r="FL310" s="3"/>
      <c r="FM310" s="3"/>
    </row>
    <row r="311" spans="1:169" ht="11.25" customHeight="1">
      <c r="A311" s="42"/>
      <c r="B311" s="42"/>
      <c r="C311" s="42"/>
      <c r="D311" s="42"/>
      <c r="E311" s="42"/>
      <c r="F311" s="43"/>
      <c r="G311" s="43"/>
      <c r="H311" s="43"/>
      <c r="I311" s="43"/>
      <c r="J311" s="43"/>
      <c r="K311" s="43"/>
      <c r="L311" s="43"/>
      <c r="M311" s="43"/>
      <c r="N311" s="43"/>
      <c r="O311" s="43"/>
      <c r="P311" s="43"/>
      <c r="Q311" s="43"/>
      <c r="R311" s="43"/>
      <c r="S311" s="43"/>
      <c r="T311" s="43"/>
      <c r="U311" s="43"/>
      <c r="V311" s="43"/>
      <c r="W311" s="43"/>
      <c r="AA311" s="42"/>
      <c r="AB311" s="42"/>
      <c r="AI311" s="42"/>
      <c r="AJ311" s="42"/>
      <c r="AN311" s="3"/>
      <c r="AO311" s="3"/>
      <c r="AP311" s="3"/>
      <c r="AQ311" s="154" t="str">
        <f>CONCATENATE($A265," ",$D265,","," ",$F263)</f>
        <v>Group: 5, Women's Singles</v>
      </c>
      <c r="AR311" s="155"/>
      <c r="AS311" s="155"/>
      <c r="AT311" s="155"/>
      <c r="AU311" s="155"/>
      <c r="AV311" s="155"/>
      <c r="AW311" s="155"/>
      <c r="AX311" s="155"/>
      <c r="AY311" s="155"/>
      <c r="AZ311" s="155"/>
      <c r="BA311" s="155"/>
      <c r="BB311" s="155"/>
      <c r="BC311" s="156"/>
      <c r="BD311" s="163">
        <f>A302</f>
        <v>6</v>
      </c>
      <c r="BE311" s="164"/>
      <c r="BF311" s="183" t="str">
        <f>C302</f>
        <v>C</v>
      </c>
      <c r="BG311" s="185" t="str">
        <f>IF(VLOOKUP($BF311,$A267:$C279,3,FALSE)=0,"",CONCATENATE(VLOOKUP(VLOOKUP($BF311,$A267:$C279,3,FALSE),Players!$J:$N,4,FALSE)," ",VLOOKUP($BF311,$A267:$C279,3,FALSE)," ",IF(ISERROR(VLOOKUP(VLOOKUP($BF311,$A267:$C279,3,FALSE),Players!$J:$N,5,FALSE)),"()",CONCATENATE("(",VLOOKUP(VLOOKUP($BF311,$A267:$C279,3,FALSE),Players!$J:$N,5,FALSE),")"))))</f>
        <v/>
      </c>
      <c r="BH311" s="186"/>
      <c r="BI311" s="186"/>
      <c r="BJ311" s="186"/>
      <c r="BK311" s="186"/>
      <c r="BL311" s="186"/>
      <c r="BM311" s="186"/>
      <c r="BN311" s="186"/>
      <c r="BO311" s="186"/>
      <c r="BP311" s="186"/>
      <c r="BQ311" s="186"/>
      <c r="BR311" s="186"/>
      <c r="BS311" s="186"/>
      <c r="BT311" s="186"/>
      <c r="BU311" s="187"/>
      <c r="BV311" s="170" t="str">
        <f>IF(D302&lt;&gt;"",D302,"")</f>
        <v/>
      </c>
      <c r="BW311" s="171"/>
      <c r="BX311" s="335" t="str">
        <f>IF(F302&lt;&gt;"",F302,"")</f>
        <v/>
      </c>
      <c r="BY311" s="171"/>
      <c r="BZ311" s="335" t="str">
        <f>IF(H302&lt;&gt;"",H302,"")</f>
        <v/>
      </c>
      <c r="CA311" s="171"/>
      <c r="CB311" s="335" t="str">
        <f>IF(J302&lt;&gt;"",J302,"")</f>
        <v/>
      </c>
      <c r="CC311" s="171"/>
      <c r="CD311" s="335" t="str">
        <f>IF(L302&lt;&gt;"",L302,"")</f>
        <v/>
      </c>
      <c r="CE311" s="337"/>
      <c r="CF311" s="174" t="str">
        <f>IF($CD311=$CD313,IF($CB311=$CB313,IF($BZ311&lt;&gt;"",IF($BZ311&gt;$BZ313,"W","L"),""),IF($CB311&gt;$CB313,"W","L")),IF($CD311&gt;$CD313,"W","L"))</f>
        <v/>
      </c>
      <c r="CG311" s="154" t="str">
        <f>CONCATENATE($A265," ",$D265,","," ",$F263)</f>
        <v>Group: 5, Women's Singles</v>
      </c>
      <c r="CH311" s="155"/>
      <c r="CI311" s="155"/>
      <c r="CJ311" s="155"/>
      <c r="CK311" s="155"/>
      <c r="CL311" s="155"/>
      <c r="CM311" s="155"/>
      <c r="CN311" s="155"/>
      <c r="CO311" s="155"/>
      <c r="CP311" s="155"/>
      <c r="CQ311" s="155"/>
      <c r="CR311" s="155"/>
      <c r="CS311" s="156"/>
      <c r="CT311" s="163">
        <f>O302</f>
        <v>13</v>
      </c>
      <c r="CU311" s="164"/>
      <c r="CV311" s="183" t="str">
        <f>Q302</f>
        <v>A</v>
      </c>
      <c r="CW311" s="185" t="str">
        <f>IF(VLOOKUP($CV311,$A267:$C279,3,FALSE)=0,"",CONCATENATE(VLOOKUP(VLOOKUP($CV311,$A267:$C279,3,FALSE),Players!$J:$N,4,FALSE)," ",VLOOKUP($CV311,$A267:$C279,3,FALSE)," ",IF(ISERROR(VLOOKUP(VLOOKUP($CV311,$A267:$C279,3,FALSE),Players!$J:$N,5,FALSE)),"()",CONCATENATE("(",VLOOKUP(VLOOKUP($CV311,$A267:$C279,3,FALSE),Players!$J:$N,5,FALSE),")"))))</f>
        <v/>
      </c>
      <c r="CX311" s="186"/>
      <c r="CY311" s="186"/>
      <c r="CZ311" s="186"/>
      <c r="DA311" s="186"/>
      <c r="DB311" s="186"/>
      <c r="DC311" s="186"/>
      <c r="DD311" s="186"/>
      <c r="DE311" s="186"/>
      <c r="DF311" s="186"/>
      <c r="DG311" s="186"/>
      <c r="DH311" s="186"/>
      <c r="DI311" s="186"/>
      <c r="DJ311" s="186"/>
      <c r="DK311" s="187"/>
      <c r="DL311" s="170" t="str">
        <f>IF(R302&lt;&gt;"",R302,"")</f>
        <v/>
      </c>
      <c r="DM311" s="171"/>
      <c r="DN311" s="335" t="str">
        <f>IF(T302&lt;&gt;"",T302,"")</f>
        <v/>
      </c>
      <c r="DO311" s="171"/>
      <c r="DP311" s="335" t="str">
        <f>IF(V302&lt;&gt;"",V302,"")</f>
        <v/>
      </c>
      <c r="DQ311" s="171"/>
      <c r="DR311" s="335" t="str">
        <f>IF(X302&lt;&gt;"",X302,"")</f>
        <v/>
      </c>
      <c r="DS311" s="171"/>
      <c r="DT311" s="335" t="str">
        <f>IF(Z302&lt;&gt;"",Z302,"")</f>
        <v/>
      </c>
      <c r="DU311" s="337"/>
      <c r="DV311" s="174" t="str">
        <f>IF($DT311=$DT313,IF($DR311=$DR313,IF($DP311&lt;&gt;"",IF($DP311&gt;$DP313,"W","L"),""),IF($DR311&gt;$DR313,"W","L")),IF($DT311&gt;$DT313,"W","L"))</f>
        <v/>
      </c>
      <c r="DW311" s="154" t="str">
        <f>CONCATENATE($A265," ",$D265,","," ",$F263)</f>
        <v>Group: 5, Women's Singles</v>
      </c>
      <c r="DX311" s="155"/>
      <c r="DY311" s="155"/>
      <c r="DZ311" s="155"/>
      <c r="EA311" s="155"/>
      <c r="EB311" s="155"/>
      <c r="EC311" s="155"/>
      <c r="ED311" s="155"/>
      <c r="EE311" s="155"/>
      <c r="EF311" s="155"/>
      <c r="EG311" s="155"/>
      <c r="EH311" s="155"/>
      <c r="EI311" s="156"/>
      <c r="EJ311" s="163">
        <f>AC302</f>
        <v>20</v>
      </c>
      <c r="EK311" s="164"/>
      <c r="EL311" s="183" t="str">
        <f>AE302</f>
        <v>E</v>
      </c>
      <c r="EM311" s="185" t="str">
        <f>IF(VLOOKUP($EL311,$A267:$C279,3,FALSE)=0,"",CONCATENATE(VLOOKUP(VLOOKUP($EL311,$A267:$C279,3,FALSE),Players!$J:$N,4,FALSE)," ",VLOOKUP($EL311,$A267:$C279,3,FALSE)," ",IF(ISERROR(VLOOKUP(VLOOKUP($EL311,$A267:$C279,3,FALSE),Players!$J:$N,5,FALSE)),"()",CONCATENATE("(",VLOOKUP(VLOOKUP($EL311,$A267:$C279,3,FALSE),Players!$J:$N,5,FALSE),")"))))</f>
        <v/>
      </c>
      <c r="EN311" s="186"/>
      <c r="EO311" s="186"/>
      <c r="EP311" s="186"/>
      <c r="EQ311" s="186"/>
      <c r="ER311" s="186"/>
      <c r="ES311" s="186"/>
      <c r="ET311" s="186"/>
      <c r="EU311" s="186"/>
      <c r="EV311" s="186"/>
      <c r="EW311" s="186"/>
      <c r="EX311" s="186"/>
      <c r="EY311" s="186"/>
      <c r="EZ311" s="186"/>
      <c r="FA311" s="187"/>
      <c r="FB311" s="170" t="str">
        <f>IF(AF302&lt;&gt;"",AF302,"")</f>
        <v/>
      </c>
      <c r="FC311" s="171"/>
      <c r="FD311" s="335" t="str">
        <f>IF(AH302&lt;&gt;"",AH302,"")</f>
        <v/>
      </c>
      <c r="FE311" s="171"/>
      <c r="FF311" s="335" t="str">
        <f>IF(AJ302&lt;&gt;"",AJ302,"")</f>
        <v/>
      </c>
      <c r="FG311" s="171"/>
      <c r="FH311" s="335" t="str">
        <f>IF(AL302&lt;&gt;"",AL302,"")</f>
        <v/>
      </c>
      <c r="FI311" s="171"/>
      <c r="FJ311" s="335" t="str">
        <f>IF(AN302&lt;&gt;"",AN302,"")</f>
        <v/>
      </c>
      <c r="FK311" s="337"/>
      <c r="FL311" s="174" t="str">
        <f>IF($FJ311=$FJ313,IF($FH311=$FH313,IF($FF311&lt;&gt;"",IF($FF311&gt;$FF313,"W","L"),""),IF($FH311&gt;$FH313,"W","L")),IF($FJ311&gt;$FJ313,"W","L"))</f>
        <v/>
      </c>
      <c r="FM311" s="3"/>
    </row>
    <row r="312" spans="1:169" ht="11.25" customHeight="1">
      <c r="C312" s="44"/>
      <c r="D312" s="44"/>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3"/>
      <c r="AO312" s="3"/>
      <c r="AP312" s="3"/>
      <c r="AQ312" s="157"/>
      <c r="AR312" s="158"/>
      <c r="AS312" s="158"/>
      <c r="AT312" s="158"/>
      <c r="AU312" s="158"/>
      <c r="AV312" s="158"/>
      <c r="AW312" s="158"/>
      <c r="AX312" s="158"/>
      <c r="AY312" s="158"/>
      <c r="AZ312" s="158"/>
      <c r="BA312" s="158"/>
      <c r="BB312" s="158"/>
      <c r="BC312" s="159"/>
      <c r="BD312" s="165"/>
      <c r="BE312" s="166"/>
      <c r="BF312" s="184"/>
      <c r="BG312" s="188"/>
      <c r="BH312" s="189"/>
      <c r="BI312" s="189"/>
      <c r="BJ312" s="189"/>
      <c r="BK312" s="189"/>
      <c r="BL312" s="189"/>
      <c r="BM312" s="189"/>
      <c r="BN312" s="189"/>
      <c r="BO312" s="189"/>
      <c r="BP312" s="189"/>
      <c r="BQ312" s="189"/>
      <c r="BR312" s="189"/>
      <c r="BS312" s="189"/>
      <c r="BT312" s="189"/>
      <c r="BU312" s="190"/>
      <c r="BV312" s="172"/>
      <c r="BW312" s="173"/>
      <c r="BX312" s="336"/>
      <c r="BY312" s="173"/>
      <c r="BZ312" s="336"/>
      <c r="CA312" s="173"/>
      <c r="CB312" s="336"/>
      <c r="CC312" s="173"/>
      <c r="CD312" s="336"/>
      <c r="CE312" s="338"/>
      <c r="CF312" s="174"/>
      <c r="CG312" s="157"/>
      <c r="CH312" s="158"/>
      <c r="CI312" s="158"/>
      <c r="CJ312" s="158"/>
      <c r="CK312" s="158"/>
      <c r="CL312" s="158"/>
      <c r="CM312" s="158"/>
      <c r="CN312" s="158"/>
      <c r="CO312" s="158"/>
      <c r="CP312" s="158"/>
      <c r="CQ312" s="158"/>
      <c r="CR312" s="158"/>
      <c r="CS312" s="159"/>
      <c r="CT312" s="165"/>
      <c r="CU312" s="166"/>
      <c r="CV312" s="184"/>
      <c r="CW312" s="188"/>
      <c r="CX312" s="189"/>
      <c r="CY312" s="189"/>
      <c r="CZ312" s="189"/>
      <c r="DA312" s="189"/>
      <c r="DB312" s="189"/>
      <c r="DC312" s="189"/>
      <c r="DD312" s="189"/>
      <c r="DE312" s="189"/>
      <c r="DF312" s="189"/>
      <c r="DG312" s="189"/>
      <c r="DH312" s="189"/>
      <c r="DI312" s="189"/>
      <c r="DJ312" s="189"/>
      <c r="DK312" s="190"/>
      <c r="DL312" s="172"/>
      <c r="DM312" s="173"/>
      <c r="DN312" s="336"/>
      <c r="DO312" s="173"/>
      <c r="DP312" s="336"/>
      <c r="DQ312" s="173"/>
      <c r="DR312" s="336"/>
      <c r="DS312" s="173"/>
      <c r="DT312" s="336"/>
      <c r="DU312" s="338"/>
      <c r="DV312" s="174"/>
      <c r="DW312" s="157"/>
      <c r="DX312" s="158"/>
      <c r="DY312" s="158"/>
      <c r="DZ312" s="158"/>
      <c r="EA312" s="158"/>
      <c r="EB312" s="158"/>
      <c r="EC312" s="158"/>
      <c r="ED312" s="158"/>
      <c r="EE312" s="158"/>
      <c r="EF312" s="158"/>
      <c r="EG312" s="158"/>
      <c r="EH312" s="158"/>
      <c r="EI312" s="159"/>
      <c r="EJ312" s="165"/>
      <c r="EK312" s="166"/>
      <c r="EL312" s="184"/>
      <c r="EM312" s="188"/>
      <c r="EN312" s="189"/>
      <c r="EO312" s="189"/>
      <c r="EP312" s="189"/>
      <c r="EQ312" s="189"/>
      <c r="ER312" s="189"/>
      <c r="ES312" s="189"/>
      <c r="ET312" s="189"/>
      <c r="EU312" s="189"/>
      <c r="EV312" s="189"/>
      <c r="EW312" s="189"/>
      <c r="EX312" s="189"/>
      <c r="EY312" s="189"/>
      <c r="EZ312" s="189"/>
      <c r="FA312" s="190"/>
      <c r="FB312" s="172"/>
      <c r="FC312" s="173"/>
      <c r="FD312" s="336"/>
      <c r="FE312" s="173"/>
      <c r="FF312" s="336"/>
      <c r="FG312" s="173"/>
      <c r="FH312" s="336"/>
      <c r="FI312" s="173"/>
      <c r="FJ312" s="336"/>
      <c r="FK312" s="338"/>
      <c r="FL312" s="174"/>
      <c r="FM312" s="3"/>
    </row>
    <row r="313" spans="1:169" ht="11.25" customHeight="1">
      <c r="A313" s="2"/>
      <c r="J313" s="43"/>
      <c r="K313" s="43"/>
      <c r="L313" s="43"/>
      <c r="M313" s="43"/>
      <c r="R313" s="42"/>
      <c r="S313" s="42"/>
      <c r="W313" s="42"/>
      <c r="AA313" s="42"/>
      <c r="AB313" s="42"/>
      <c r="AI313" s="42"/>
      <c r="AJ313" s="42"/>
      <c r="AN313" s="3"/>
      <c r="AO313" s="3"/>
      <c r="AP313" s="3"/>
      <c r="AQ313" s="157"/>
      <c r="AR313" s="158"/>
      <c r="AS313" s="158"/>
      <c r="AT313" s="158"/>
      <c r="AU313" s="158"/>
      <c r="AV313" s="158"/>
      <c r="AW313" s="158"/>
      <c r="AX313" s="158"/>
      <c r="AY313" s="158"/>
      <c r="AZ313" s="158"/>
      <c r="BA313" s="158"/>
      <c r="BB313" s="158"/>
      <c r="BC313" s="159"/>
      <c r="BD313" s="165"/>
      <c r="BE313" s="166"/>
      <c r="BF313" s="175" t="str">
        <f>C304</f>
        <v>D</v>
      </c>
      <c r="BG313" s="177" t="str">
        <f>IF(VLOOKUP($BF313,$A267:$C279,3,FALSE)=0,"",CONCATENATE(VLOOKUP(VLOOKUP($BF313,$A267:$C279,3,FALSE),Players!$J:$N,4,FALSE)," ",VLOOKUP($BF313,$A267:$C279,3,FALSE)," ",IF(ISERROR(VLOOKUP(VLOOKUP($BF313,$A267:$C279,3,FALSE),Players!$J:$N,5,FALSE)),"()",CONCATENATE("(",VLOOKUP(VLOOKUP($BF313,$A267:$C279,3,FALSE),Players!$J:$N,5,FALSE),")"))))</f>
        <v/>
      </c>
      <c r="BH313" s="178"/>
      <c r="BI313" s="178"/>
      <c r="BJ313" s="178"/>
      <c r="BK313" s="178"/>
      <c r="BL313" s="178"/>
      <c r="BM313" s="178"/>
      <c r="BN313" s="178"/>
      <c r="BO313" s="178"/>
      <c r="BP313" s="178"/>
      <c r="BQ313" s="178"/>
      <c r="BR313" s="178"/>
      <c r="BS313" s="178"/>
      <c r="BT313" s="178"/>
      <c r="BU313" s="179"/>
      <c r="BV313" s="150" t="str">
        <f>IF(D304&lt;&gt;"",D304,"")</f>
        <v/>
      </c>
      <c r="BW313" s="151"/>
      <c r="BX313" s="288" t="str">
        <f>IF(F304&lt;&gt;"",F304,"")</f>
        <v/>
      </c>
      <c r="BY313" s="151"/>
      <c r="BZ313" s="288" t="str">
        <f>IF(H304&lt;&gt;"",H304,"")</f>
        <v/>
      </c>
      <c r="CA313" s="151"/>
      <c r="CB313" s="288" t="str">
        <f>IF(J304&lt;&gt;"",J304,"")</f>
        <v/>
      </c>
      <c r="CC313" s="151"/>
      <c r="CD313" s="288" t="str">
        <f>IF(L304&lt;&gt;"",L304,"")</f>
        <v/>
      </c>
      <c r="CE313" s="332"/>
      <c r="CF313" s="174" t="str">
        <f>IF($CF311&lt;&gt;"",IF(CF311="W","L","W"),"")</f>
        <v/>
      </c>
      <c r="CG313" s="157"/>
      <c r="CH313" s="158"/>
      <c r="CI313" s="158"/>
      <c r="CJ313" s="158"/>
      <c r="CK313" s="158"/>
      <c r="CL313" s="158"/>
      <c r="CM313" s="158"/>
      <c r="CN313" s="158"/>
      <c r="CO313" s="158"/>
      <c r="CP313" s="158"/>
      <c r="CQ313" s="158"/>
      <c r="CR313" s="158"/>
      <c r="CS313" s="159"/>
      <c r="CT313" s="165"/>
      <c r="CU313" s="166"/>
      <c r="CV313" s="175" t="str">
        <f>Q304</f>
        <v>C</v>
      </c>
      <c r="CW313" s="177" t="str">
        <f>IF(VLOOKUP($CV313,$A267:$C279,3,FALSE)=0,"",CONCATENATE(VLOOKUP(VLOOKUP($CV313,$A267:$C279,3,FALSE),Players!$J:$N,4,FALSE)," ",VLOOKUP($CV313,$A267:$C279,3,FALSE)," ",IF(ISERROR(VLOOKUP(VLOOKUP($CV313,$A267:$C279,3,FALSE),Players!$J:$N,5,FALSE)),"()",CONCATENATE("(",VLOOKUP(VLOOKUP($CV313,$A267:$C279,3,FALSE),Players!$J:$N,5,FALSE),")"))))</f>
        <v/>
      </c>
      <c r="CX313" s="178"/>
      <c r="CY313" s="178"/>
      <c r="CZ313" s="178"/>
      <c r="DA313" s="178"/>
      <c r="DB313" s="178"/>
      <c r="DC313" s="178"/>
      <c r="DD313" s="178"/>
      <c r="DE313" s="178"/>
      <c r="DF313" s="178"/>
      <c r="DG313" s="178"/>
      <c r="DH313" s="178"/>
      <c r="DI313" s="178"/>
      <c r="DJ313" s="178"/>
      <c r="DK313" s="179"/>
      <c r="DL313" s="150" t="str">
        <f>IF(R304&lt;&gt;"",R304,"")</f>
        <v/>
      </c>
      <c r="DM313" s="151"/>
      <c r="DN313" s="288" t="str">
        <f>IF(T304&lt;&gt;"",T304,"")</f>
        <v/>
      </c>
      <c r="DO313" s="151"/>
      <c r="DP313" s="288" t="str">
        <f>IF(V304&lt;&gt;"",V304,"")</f>
        <v/>
      </c>
      <c r="DQ313" s="151"/>
      <c r="DR313" s="288" t="str">
        <f>IF(X304&lt;&gt;"",X304,"")</f>
        <v/>
      </c>
      <c r="DS313" s="151"/>
      <c r="DT313" s="288" t="str">
        <f>IF(Z304&lt;&gt;"",Z304,"")</f>
        <v/>
      </c>
      <c r="DU313" s="332"/>
      <c r="DV313" s="174" t="str">
        <f>IF($DV311&lt;&gt;"",IF(DV311="W","L","W"),"")</f>
        <v/>
      </c>
      <c r="DW313" s="157"/>
      <c r="DX313" s="158"/>
      <c r="DY313" s="158"/>
      <c r="DZ313" s="158"/>
      <c r="EA313" s="158"/>
      <c r="EB313" s="158"/>
      <c r="EC313" s="158"/>
      <c r="ED313" s="158"/>
      <c r="EE313" s="158"/>
      <c r="EF313" s="158"/>
      <c r="EG313" s="158"/>
      <c r="EH313" s="158"/>
      <c r="EI313" s="159"/>
      <c r="EJ313" s="165"/>
      <c r="EK313" s="166"/>
      <c r="EL313" s="175" t="str">
        <f>AE304</f>
        <v>G</v>
      </c>
      <c r="EM313" s="177" t="str">
        <f>IF(VLOOKUP($EL313,$A267:$C279,3,FALSE)=0,"",CONCATENATE(VLOOKUP(VLOOKUP($EL313,$A267:$C279,3,FALSE),Players!$J:$N,4,FALSE)," ",VLOOKUP($EL313,$A267:$C279,3,FALSE)," ",IF(ISERROR(VLOOKUP(VLOOKUP($EL313,$A267:$C279,3,FALSE),Players!$J:$N,5,FALSE)),"()",CONCATENATE("(",VLOOKUP(VLOOKUP($EL313,$A267:$C279,3,FALSE),Players!$J:$N,5,FALSE),")"))))</f>
        <v/>
      </c>
      <c r="EN313" s="178"/>
      <c r="EO313" s="178"/>
      <c r="EP313" s="178"/>
      <c r="EQ313" s="178"/>
      <c r="ER313" s="178"/>
      <c r="ES313" s="178"/>
      <c r="ET313" s="178"/>
      <c r="EU313" s="178"/>
      <c r="EV313" s="178"/>
      <c r="EW313" s="178"/>
      <c r="EX313" s="178"/>
      <c r="EY313" s="178"/>
      <c r="EZ313" s="178"/>
      <c r="FA313" s="179"/>
      <c r="FB313" s="150" t="str">
        <f>IF(AF304&lt;&gt;"",AF304,"")</f>
        <v/>
      </c>
      <c r="FC313" s="151"/>
      <c r="FD313" s="288" t="str">
        <f>IF(AH304&lt;&gt;"",AH304,"")</f>
        <v/>
      </c>
      <c r="FE313" s="151"/>
      <c r="FF313" s="288" t="str">
        <f>IF(AJ304&lt;&gt;"",AJ304,"")</f>
        <v/>
      </c>
      <c r="FG313" s="151"/>
      <c r="FH313" s="288" t="str">
        <f>IF(AL304&lt;&gt;"",AL304,"")</f>
        <v/>
      </c>
      <c r="FI313" s="151"/>
      <c r="FJ313" s="288" t="str">
        <f>IF(AN304&lt;&gt;"",AN304,"")</f>
        <v/>
      </c>
      <c r="FK313" s="332"/>
      <c r="FL313" s="174" t="str">
        <f>IF($FL311&lt;&gt;"",IF(FL311="W","L","W"),"")</f>
        <v/>
      </c>
      <c r="FM313" s="3"/>
    </row>
    <row r="314" spans="1:169" ht="11.25" customHeight="1" thickBot="1">
      <c r="A314" s="42"/>
      <c r="R314" s="42"/>
      <c r="S314" s="42"/>
      <c r="W314" s="42"/>
      <c r="X314" s="43"/>
      <c r="Y314" s="43"/>
      <c r="Z314" s="43"/>
      <c r="AA314" s="43"/>
      <c r="AB314" s="43"/>
      <c r="AC314" s="43"/>
      <c r="AD314" s="43"/>
      <c r="AE314" s="43"/>
      <c r="AF314" s="43"/>
      <c r="AG314" s="43"/>
      <c r="AH314" s="43"/>
      <c r="AI314" s="43"/>
      <c r="AJ314" s="43"/>
      <c r="AK314" s="43"/>
      <c r="AL314" s="43"/>
      <c r="AM314" s="43"/>
      <c r="AN314" s="3"/>
      <c r="AO314" s="3"/>
      <c r="AP314" s="3"/>
      <c r="AQ314" s="160"/>
      <c r="AR314" s="161"/>
      <c r="AS314" s="161"/>
      <c r="AT314" s="161"/>
      <c r="AU314" s="161"/>
      <c r="AV314" s="161"/>
      <c r="AW314" s="161"/>
      <c r="AX314" s="161"/>
      <c r="AY314" s="161"/>
      <c r="AZ314" s="161"/>
      <c r="BA314" s="161"/>
      <c r="BB314" s="161"/>
      <c r="BC314" s="162"/>
      <c r="BD314" s="167"/>
      <c r="BE314" s="168"/>
      <c r="BF314" s="176"/>
      <c r="BG314" s="180"/>
      <c r="BH314" s="181"/>
      <c r="BI314" s="181"/>
      <c r="BJ314" s="181"/>
      <c r="BK314" s="181"/>
      <c r="BL314" s="181"/>
      <c r="BM314" s="181"/>
      <c r="BN314" s="181"/>
      <c r="BO314" s="181"/>
      <c r="BP314" s="181"/>
      <c r="BQ314" s="181"/>
      <c r="BR314" s="181"/>
      <c r="BS314" s="181"/>
      <c r="BT314" s="181"/>
      <c r="BU314" s="182"/>
      <c r="BV314" s="152"/>
      <c r="BW314" s="153"/>
      <c r="BX314" s="333"/>
      <c r="BY314" s="153"/>
      <c r="BZ314" s="333"/>
      <c r="CA314" s="153"/>
      <c r="CB314" s="333"/>
      <c r="CC314" s="153"/>
      <c r="CD314" s="333"/>
      <c r="CE314" s="334"/>
      <c r="CF314" s="174"/>
      <c r="CG314" s="160"/>
      <c r="CH314" s="161"/>
      <c r="CI314" s="161"/>
      <c r="CJ314" s="161"/>
      <c r="CK314" s="161"/>
      <c r="CL314" s="161"/>
      <c r="CM314" s="161"/>
      <c r="CN314" s="161"/>
      <c r="CO314" s="161"/>
      <c r="CP314" s="161"/>
      <c r="CQ314" s="161"/>
      <c r="CR314" s="161"/>
      <c r="CS314" s="162"/>
      <c r="CT314" s="167"/>
      <c r="CU314" s="168"/>
      <c r="CV314" s="176"/>
      <c r="CW314" s="180"/>
      <c r="CX314" s="181"/>
      <c r="CY314" s="181"/>
      <c r="CZ314" s="181"/>
      <c r="DA314" s="181"/>
      <c r="DB314" s="181"/>
      <c r="DC314" s="181"/>
      <c r="DD314" s="181"/>
      <c r="DE314" s="181"/>
      <c r="DF314" s="181"/>
      <c r="DG314" s="181"/>
      <c r="DH314" s="181"/>
      <c r="DI314" s="181"/>
      <c r="DJ314" s="181"/>
      <c r="DK314" s="182"/>
      <c r="DL314" s="152"/>
      <c r="DM314" s="153"/>
      <c r="DN314" s="333"/>
      <c r="DO314" s="153"/>
      <c r="DP314" s="333"/>
      <c r="DQ314" s="153"/>
      <c r="DR314" s="333"/>
      <c r="DS314" s="153"/>
      <c r="DT314" s="333"/>
      <c r="DU314" s="334"/>
      <c r="DV314" s="174"/>
      <c r="DW314" s="160"/>
      <c r="DX314" s="161"/>
      <c r="DY314" s="161"/>
      <c r="DZ314" s="161"/>
      <c r="EA314" s="161"/>
      <c r="EB314" s="161"/>
      <c r="EC314" s="161"/>
      <c r="ED314" s="161"/>
      <c r="EE314" s="161"/>
      <c r="EF314" s="161"/>
      <c r="EG314" s="161"/>
      <c r="EH314" s="161"/>
      <c r="EI314" s="162"/>
      <c r="EJ314" s="167"/>
      <c r="EK314" s="168"/>
      <c r="EL314" s="176"/>
      <c r="EM314" s="180"/>
      <c r="EN314" s="181"/>
      <c r="EO314" s="181"/>
      <c r="EP314" s="181"/>
      <c r="EQ314" s="181"/>
      <c r="ER314" s="181"/>
      <c r="ES314" s="181"/>
      <c r="ET314" s="181"/>
      <c r="EU314" s="181"/>
      <c r="EV314" s="181"/>
      <c r="EW314" s="181"/>
      <c r="EX314" s="181"/>
      <c r="EY314" s="181"/>
      <c r="EZ314" s="181"/>
      <c r="FA314" s="182"/>
      <c r="FB314" s="152"/>
      <c r="FC314" s="153"/>
      <c r="FD314" s="333"/>
      <c r="FE314" s="153"/>
      <c r="FF314" s="333"/>
      <c r="FG314" s="153"/>
      <c r="FH314" s="333"/>
      <c r="FI314" s="153"/>
      <c r="FJ314" s="333"/>
      <c r="FK314" s="334"/>
      <c r="FL314" s="174"/>
      <c r="FM314" s="3"/>
    </row>
    <row r="315" spans="1:169" ht="11.25" customHeight="1">
      <c r="A315" s="42"/>
      <c r="R315" s="42"/>
      <c r="S315" s="42"/>
      <c r="W315" s="42"/>
      <c r="AA315" s="42"/>
      <c r="AB315" s="42"/>
      <c r="AI315" s="42"/>
      <c r="AJ315" s="42"/>
      <c r="AN315" s="3"/>
      <c r="AO315" s="3"/>
      <c r="AP315" s="3"/>
      <c r="AQ315" s="126"/>
      <c r="AR315" s="126"/>
      <c r="AS315" s="126"/>
      <c r="AT315" s="126"/>
      <c r="AU315" s="126"/>
      <c r="AV315" s="126"/>
      <c r="AW315" s="126"/>
      <c r="AX315" s="126"/>
      <c r="AY315" s="126"/>
      <c r="AZ315" s="126"/>
      <c r="BA315" s="126"/>
      <c r="BB315" s="126"/>
      <c r="BC315" s="126"/>
      <c r="BV315" s="169" t="str">
        <f>IF(CF311&lt;&gt;"",IF(AND(AND(BV311&gt;-1,BV313&gt;-1),OR(BV311&gt;10,BV313&gt;10),ABS(BV311-BV313)&gt;1,IF(OR(BV311&gt;11,BV313&gt;11),ABS(BV311-BV313)=2,TRUE),BV311=INT(BV311),BV313=INT(BV313)),"","Error"),"")</f>
        <v/>
      </c>
      <c r="BW315" s="169"/>
      <c r="BX315" s="169" t="str">
        <f>IF(CF311&lt;&gt;"",IF(AND(AND(BX311&gt;-1,BX313&gt;-1),OR(BX311&gt;10,BX313&gt;10),ABS(BX311-BX313)&gt;1,IF(OR(BX311&gt;11,BX313&gt;11),ABS(BX311-BX313)=2,TRUE),BX311=INT(BX311),BX313=INT(BX313)),"","Error"),"")</f>
        <v/>
      </c>
      <c r="BY315" s="169"/>
      <c r="BZ315" s="169" t="str">
        <f>IF(CF311&lt;&gt;"",IF(AND(AND(BZ311&gt;-1,BZ313&gt;-1),OR(BZ311&gt;10,BZ313&gt;10),ABS(BZ311-BZ313)&gt;1,IF(OR(BZ311&gt;11,BZ313&gt;11),ABS(BZ311-BZ313)=2,TRUE),BZ311=INT(BZ311),BZ313=INT(BZ313)),"","Error"),"")</f>
        <v/>
      </c>
      <c r="CA315" s="169"/>
      <c r="CB315" s="169" t="str">
        <f>IF(AND(CF311&lt;&gt;"",CB311&lt;&gt;""),IF(AND(AND(CB311&gt;-1,CB313&gt;-1),OR(CB311&gt;10,CB313&gt;10),ABS(CB311-CB313)&gt;1,IF(OR(CB311&gt;11,CB313&gt;11),ABS(CB311-CB313)=2,TRUE),CB311=INT(CB311),CB313=INT(CB313)),"","Error"),"")</f>
        <v/>
      </c>
      <c r="CC315" s="169"/>
      <c r="CD315" s="169" t="str">
        <f>IF(AND(CF311&lt;&gt;"",CD311&lt;&gt;""),IF(AND(AND(CD311&gt;-1,CD313&gt;-1),OR(CD311&gt;10,CD313&gt;10),ABS(CD311-CD313)&gt;1,IF(OR(CD311&gt;11,CD313&gt;11),ABS(CD311-CD313)=2,TRUE),CD311=INT(CD311),CD313=INT(CD313)),"","Error"),"")</f>
        <v/>
      </c>
      <c r="CE315" s="169"/>
      <c r="CF315" s="3"/>
      <c r="CG315" s="126"/>
      <c r="CH315" s="126"/>
      <c r="CI315" s="126"/>
      <c r="CJ315" s="126"/>
      <c r="CK315" s="126"/>
      <c r="CL315" s="126"/>
      <c r="CM315" s="126"/>
      <c r="CN315" s="126"/>
      <c r="CO315" s="126"/>
      <c r="CP315" s="126"/>
      <c r="CQ315" s="126"/>
      <c r="CR315" s="126"/>
      <c r="CS315" s="126"/>
      <c r="DL315" s="169" t="str">
        <f>IF(DV311&lt;&gt;"",IF(AND(AND(DL311&gt;-1,DL313&gt;-1),OR(DL311&gt;10,DL313&gt;10),ABS(DL311-DL313)&gt;1,IF(OR(DL311&gt;11,DL313&gt;11),ABS(DL311-DL313)=2,TRUE),DL311=INT(DL311),DL313=INT(DL313)),"","Error"),"")</f>
        <v/>
      </c>
      <c r="DM315" s="169"/>
      <c r="DN315" s="169" t="str">
        <f>IF(DV311&lt;&gt;"",IF(AND(AND(DN311&gt;-1,DN313&gt;-1),OR(DN311&gt;10,DN313&gt;10),ABS(DN311-DN313)&gt;1,IF(OR(DN311&gt;11,DN313&gt;11),ABS(DN311-DN313)=2,TRUE),DN311=INT(DN311),DN313=INT(DN313)),"","Error"),"")</f>
        <v/>
      </c>
      <c r="DO315" s="169"/>
      <c r="DP315" s="169" t="str">
        <f>IF(DV311&lt;&gt;"",IF(AND(AND(DP311&gt;-1,DP313&gt;-1),OR(DP311&gt;10,DP313&gt;10),ABS(DP311-DP313)&gt;1,IF(OR(DP311&gt;11,DP313&gt;11),ABS(DP311-DP313)=2,TRUE),DP311=INT(DP311),DP313=INT(DP313)),"","Error"),"")</f>
        <v/>
      </c>
      <c r="DQ315" s="169"/>
      <c r="DR315" s="169" t="str">
        <f>IF(AND(DV311&lt;&gt;"",DR311&lt;&gt;""),IF(AND(AND(DR311&gt;-1,DR313&gt;-1),OR(DR311&gt;10,DR313&gt;10),ABS(DR311-DR313)&gt;1,IF(OR(DR311&gt;11,DR313&gt;11),ABS(DR311-DR313)=2,TRUE),DR311=INT(DR311),DR313=INT(DR313)),"","Error"),"")</f>
        <v/>
      </c>
      <c r="DS315" s="169"/>
      <c r="DT315" s="169" t="str">
        <f>IF(AND(DV311&lt;&gt;"",DT311&lt;&gt;""),IF(AND(AND(DT311&gt;-1,DT313&gt;-1),OR(DT311&gt;10,DT313&gt;10),ABS(DT311-DT313)&gt;1,IF(OR(DT311&gt;11,DT313&gt;11),ABS(DT311-DT313)=2,TRUE),DT311=INT(DT311),DT313=INT(DT313)),"","Error"),"")</f>
        <v/>
      </c>
      <c r="DU315" s="169"/>
      <c r="DV315" s="3"/>
      <c r="DW315" s="126"/>
      <c r="DX315" s="126"/>
      <c r="DY315" s="126"/>
      <c r="DZ315" s="126"/>
      <c r="EA315" s="126"/>
      <c r="EB315" s="126"/>
      <c r="EC315" s="126"/>
      <c r="ED315" s="126"/>
      <c r="EE315" s="126"/>
      <c r="EF315" s="126"/>
      <c r="EG315" s="126"/>
      <c r="EH315" s="126"/>
      <c r="EI315" s="126"/>
      <c r="FB315" s="169" t="str">
        <f>IF(FL311&lt;&gt;"",IF(AND(AND(FB311&gt;-1,FB313&gt;-1),OR(FB311&gt;10,FB313&gt;10),ABS(FB311-FB313)&gt;1,IF(OR(FB311&gt;11,FB313&gt;11),ABS(FB311-FB313)=2,TRUE),FB311=INT(FB311),FB313=INT(FB313)),"","Error"),"")</f>
        <v/>
      </c>
      <c r="FC315" s="169"/>
      <c r="FD315" s="169" t="str">
        <f>IF(FL311&lt;&gt;"",IF(AND(AND(FD311&gt;-1,FD313&gt;-1),OR(FD311&gt;10,FD313&gt;10),ABS(FD311-FD313)&gt;1,IF(OR(FD311&gt;11,FD313&gt;11),ABS(FD311-FD313)=2,TRUE),FD311=INT(FD311),FD313=INT(FD313)),"","Error"),"")</f>
        <v/>
      </c>
      <c r="FE315" s="169"/>
      <c r="FF315" s="169" t="str">
        <f>IF(FL311&lt;&gt;"",IF(AND(AND(FF311&gt;-1,FF313&gt;-1),OR(FF311&gt;10,FF313&gt;10),ABS(FF311-FF313)&gt;1,IF(OR(FF311&gt;11,FF313&gt;11),ABS(FF311-FF313)=2,TRUE),FF311=INT(FF311),FF313=INT(FF313)),"","Error"),"")</f>
        <v/>
      </c>
      <c r="FG315" s="169"/>
      <c r="FH315" s="169" t="str">
        <f>IF(AND(FL311&lt;&gt;"",FH311&lt;&gt;""),IF(AND(AND(FH311&gt;-1,FH313&gt;-1),OR(FH311&gt;10,FH313&gt;10),ABS(FH311-FH313)&gt;1,IF(OR(FH311&gt;11,FH313&gt;11),ABS(FH311-FH313)=2,TRUE),FH311=INT(FH311),FH313=INT(FH313)),"","Error"),"")</f>
        <v/>
      </c>
      <c r="FI315" s="169"/>
      <c r="FJ315" s="169" t="str">
        <f>IF(AND(FL311&lt;&gt;"",FJ311&lt;&gt;""),IF(AND(AND(FJ311&gt;-1,FJ313&gt;-1),OR(FJ311&gt;10,FJ313&gt;10),ABS(FJ311-FJ313)&gt;1,IF(OR(FJ311&gt;11,FJ313&gt;11),ABS(FJ311-FJ313)=2,TRUE),FJ311=INT(FJ311),FJ313=INT(FJ313)),"","Error"),"")</f>
        <v/>
      </c>
      <c r="FK315" s="169"/>
      <c r="FL315" s="3"/>
      <c r="FM315" s="3"/>
    </row>
    <row r="316" spans="1:169" ht="11.25" customHeight="1">
      <c r="C316" s="44"/>
      <c r="D316" s="44"/>
      <c r="R316" s="42"/>
      <c r="S316" s="42"/>
      <c r="W316" s="42"/>
      <c r="X316" s="43"/>
      <c r="Y316" s="43"/>
      <c r="Z316" s="43"/>
      <c r="AA316" s="43"/>
      <c r="AB316" s="43"/>
      <c r="AC316" s="43"/>
      <c r="AD316" s="43"/>
      <c r="AE316" s="43"/>
      <c r="AF316" s="43"/>
      <c r="AG316" s="43"/>
      <c r="AH316" s="43"/>
      <c r="AI316" s="43"/>
      <c r="AJ316" s="43"/>
      <c r="AK316" s="43"/>
      <c r="AL316" s="43"/>
      <c r="AM316" s="43"/>
      <c r="AN316" s="3"/>
      <c r="AO316" s="3"/>
      <c r="AP316" s="3"/>
      <c r="AQ316" s="126"/>
      <c r="AR316" s="126"/>
      <c r="AS316" s="126"/>
      <c r="AT316" s="126"/>
      <c r="AU316" s="126"/>
      <c r="AV316" s="126"/>
      <c r="AW316" s="126"/>
      <c r="AX316" s="126"/>
      <c r="AY316" s="126"/>
      <c r="AZ316" s="126"/>
      <c r="BA316" s="126"/>
      <c r="BB316" s="126"/>
      <c r="BC316" s="126"/>
      <c r="CF316" s="3"/>
      <c r="CG316" s="126"/>
      <c r="CH316" s="126"/>
      <c r="CI316" s="126"/>
      <c r="CJ316" s="126"/>
      <c r="CK316" s="126"/>
      <c r="CL316" s="126"/>
      <c r="CM316" s="126"/>
      <c r="CN316" s="126"/>
      <c r="CO316" s="126"/>
      <c r="CP316" s="126"/>
      <c r="CQ316" s="126"/>
      <c r="CR316" s="126"/>
      <c r="CS316" s="126"/>
      <c r="DV316" s="3"/>
      <c r="DW316" s="126"/>
      <c r="DX316" s="126"/>
      <c r="DY316" s="126"/>
      <c r="DZ316" s="126"/>
      <c r="EA316" s="126"/>
      <c r="EB316" s="126"/>
      <c r="EC316" s="126"/>
      <c r="ED316" s="126"/>
      <c r="EE316" s="126"/>
      <c r="EF316" s="126"/>
      <c r="EG316" s="126"/>
      <c r="EH316" s="126"/>
      <c r="EI316" s="126"/>
      <c r="FL316" s="3"/>
      <c r="FM316" s="3"/>
    </row>
    <row r="317" spans="1:169" ht="11.25" customHeight="1">
      <c r="A317" s="2"/>
      <c r="J317" s="43"/>
      <c r="K317" s="43"/>
      <c r="L317" s="43"/>
      <c r="M317" s="43"/>
      <c r="N317" s="43"/>
      <c r="O317" s="43"/>
      <c r="P317" s="43"/>
      <c r="Q317" s="43"/>
      <c r="R317" s="42"/>
      <c r="S317" s="42"/>
      <c r="T317" s="43"/>
      <c r="U317" s="43"/>
      <c r="V317" s="43"/>
      <c r="W317" s="42"/>
      <c r="AA317" s="42"/>
      <c r="AB317" s="42"/>
      <c r="AI317" s="42"/>
      <c r="AJ317" s="42"/>
      <c r="AN317" s="3"/>
      <c r="AO317" s="3"/>
      <c r="AP317" s="3"/>
      <c r="AQ317" s="127"/>
      <c r="AR317" s="127"/>
      <c r="AS317" s="127"/>
      <c r="AT317" s="127"/>
      <c r="AU317" s="127"/>
      <c r="AV317" s="127"/>
      <c r="AW317" s="127"/>
      <c r="AX317" s="127"/>
      <c r="AY317" s="127"/>
      <c r="AZ317" s="127"/>
      <c r="BA317" s="127"/>
      <c r="BB317" s="127"/>
      <c r="BC317" s="127"/>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3"/>
      <c r="CG317" s="127"/>
      <c r="CH317" s="127"/>
      <c r="CI317" s="127"/>
      <c r="CJ317" s="127"/>
      <c r="CK317" s="127"/>
      <c r="CL317" s="127"/>
      <c r="CM317" s="127"/>
      <c r="CN317" s="127"/>
      <c r="CO317" s="127"/>
      <c r="CP317" s="127"/>
      <c r="CQ317" s="127"/>
      <c r="CR317" s="127"/>
      <c r="CS317" s="127"/>
      <c r="CT317" s="40"/>
      <c r="CU317" s="40"/>
      <c r="CV317" s="40"/>
      <c r="CW317" s="40"/>
      <c r="CX317" s="40"/>
      <c r="CY317" s="40"/>
      <c r="CZ317" s="40"/>
      <c r="DA317" s="40"/>
      <c r="DB317" s="40"/>
      <c r="DC317" s="40"/>
      <c r="DD317" s="40"/>
      <c r="DE317" s="40"/>
      <c r="DF317" s="40"/>
      <c r="DG317" s="40"/>
      <c r="DH317" s="40"/>
      <c r="DI317" s="40"/>
      <c r="DJ317" s="40"/>
      <c r="DK317" s="40"/>
      <c r="DL317" s="40"/>
      <c r="DM317" s="40"/>
      <c r="DN317" s="40"/>
      <c r="DO317" s="40"/>
      <c r="DP317" s="40"/>
      <c r="DQ317" s="40"/>
      <c r="DR317" s="40"/>
      <c r="DS317" s="40"/>
      <c r="DT317" s="40"/>
      <c r="DU317" s="40"/>
      <c r="DV317" s="3"/>
      <c r="DW317" s="127"/>
      <c r="DX317" s="127"/>
      <c r="DY317" s="127"/>
      <c r="DZ317" s="127"/>
      <c r="EA317" s="127"/>
      <c r="EB317" s="127"/>
      <c r="EC317" s="127"/>
      <c r="ED317" s="127"/>
      <c r="EE317" s="127"/>
      <c r="EF317" s="127"/>
      <c r="EG317" s="127"/>
      <c r="EH317" s="127"/>
      <c r="EI317" s="127"/>
      <c r="EJ317" s="40"/>
      <c r="EK317" s="40"/>
      <c r="EL317" s="40"/>
      <c r="EM317" s="40"/>
      <c r="EN317" s="40"/>
      <c r="EO317" s="40"/>
      <c r="EP317" s="40"/>
      <c r="EQ317" s="40"/>
      <c r="ER317" s="40"/>
      <c r="ES317" s="40"/>
      <c r="ET317" s="40"/>
      <c r="EU317" s="40"/>
      <c r="EV317" s="40"/>
      <c r="EW317" s="40"/>
      <c r="EX317" s="40"/>
      <c r="EY317" s="40"/>
      <c r="EZ317" s="40"/>
      <c r="FA317" s="40"/>
      <c r="FB317" s="40"/>
      <c r="FC317" s="40"/>
      <c r="FD317" s="40"/>
      <c r="FE317" s="40"/>
      <c r="FF317" s="40"/>
      <c r="FG317" s="40"/>
      <c r="FH317" s="40"/>
      <c r="FI317" s="40"/>
      <c r="FJ317" s="40"/>
      <c r="FK317" s="40"/>
      <c r="FL317" s="3"/>
      <c r="FM317" s="3"/>
    </row>
    <row r="318" spans="1:169" ht="11.25" customHeight="1">
      <c r="A318" s="42"/>
      <c r="R318" s="42"/>
      <c r="S318" s="42"/>
      <c r="W318" s="42"/>
      <c r="X318" s="43"/>
      <c r="Y318" s="43"/>
      <c r="Z318" s="43"/>
      <c r="AA318" s="43"/>
      <c r="AB318" s="43"/>
      <c r="AC318" s="43"/>
      <c r="AD318" s="43"/>
      <c r="AE318" s="43"/>
      <c r="AF318" s="43"/>
      <c r="AG318" s="43"/>
      <c r="AH318" s="43"/>
      <c r="AI318" s="43"/>
      <c r="AJ318" s="43"/>
      <c r="AK318" s="43"/>
      <c r="AL318" s="43"/>
      <c r="AM318" s="43"/>
      <c r="AN318" s="3"/>
      <c r="AO318" s="3"/>
      <c r="AP318" s="3"/>
      <c r="AQ318" s="128"/>
      <c r="AR318" s="128"/>
      <c r="AS318" s="128"/>
      <c r="AT318" s="128"/>
      <c r="AU318" s="128"/>
      <c r="AV318" s="128"/>
      <c r="AW318" s="128"/>
      <c r="AX318" s="128"/>
      <c r="AY318" s="128"/>
      <c r="AZ318" s="128"/>
      <c r="BA318" s="128"/>
      <c r="BB318" s="128"/>
      <c r="BC318" s="128"/>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3"/>
      <c r="CG318" s="128"/>
      <c r="CH318" s="128"/>
      <c r="CI318" s="128"/>
      <c r="CJ318" s="128"/>
      <c r="CK318" s="128"/>
      <c r="CL318" s="128"/>
      <c r="CM318" s="128"/>
      <c r="CN318" s="128"/>
      <c r="CO318" s="128"/>
      <c r="CP318" s="128"/>
      <c r="CQ318" s="128"/>
      <c r="CR318" s="128"/>
      <c r="CS318" s="128"/>
      <c r="CT318" s="41"/>
      <c r="CU318" s="41"/>
      <c r="CV318" s="41"/>
      <c r="CW318" s="41"/>
      <c r="CX318" s="41"/>
      <c r="CY318" s="41"/>
      <c r="CZ318" s="41"/>
      <c r="DA318" s="41"/>
      <c r="DB318" s="41"/>
      <c r="DC318" s="41"/>
      <c r="DD318" s="41"/>
      <c r="DE318" s="41"/>
      <c r="DF318" s="41"/>
      <c r="DG318" s="41"/>
      <c r="DH318" s="41"/>
      <c r="DI318" s="41"/>
      <c r="DJ318" s="41"/>
      <c r="DK318" s="41"/>
      <c r="DL318" s="41"/>
      <c r="DM318" s="41"/>
      <c r="DN318" s="41"/>
      <c r="DO318" s="41"/>
      <c r="DP318" s="41"/>
      <c r="DQ318" s="41"/>
      <c r="DR318" s="41"/>
      <c r="DS318" s="41"/>
      <c r="DT318" s="41"/>
      <c r="DU318" s="41"/>
      <c r="DV318" s="3"/>
      <c r="DW318" s="128"/>
      <c r="DX318" s="128"/>
      <c r="DY318" s="128"/>
      <c r="DZ318" s="128"/>
      <c r="EA318" s="128"/>
      <c r="EB318" s="128"/>
      <c r="EC318" s="128"/>
      <c r="ED318" s="128"/>
      <c r="EE318" s="128"/>
      <c r="EF318" s="128"/>
      <c r="EG318" s="128"/>
      <c r="EH318" s="128"/>
      <c r="EI318" s="128"/>
      <c r="EJ318" s="41"/>
      <c r="EK318" s="41"/>
      <c r="EL318" s="41"/>
      <c r="EM318" s="41"/>
      <c r="EN318" s="41"/>
      <c r="EO318" s="41"/>
      <c r="EP318" s="41"/>
      <c r="EQ318" s="41"/>
      <c r="ER318" s="41"/>
      <c r="ES318" s="41"/>
      <c r="ET318" s="41"/>
      <c r="EU318" s="41"/>
      <c r="EV318" s="41"/>
      <c r="EW318" s="41"/>
      <c r="EX318" s="41"/>
      <c r="EY318" s="41"/>
      <c r="EZ318" s="41"/>
      <c r="FA318" s="41"/>
      <c r="FB318" s="41"/>
      <c r="FC318" s="41"/>
      <c r="FD318" s="41"/>
      <c r="FE318" s="41"/>
      <c r="FF318" s="41"/>
      <c r="FG318" s="41"/>
      <c r="FH318" s="41"/>
      <c r="FI318" s="41"/>
      <c r="FJ318" s="41"/>
      <c r="FK318" s="41"/>
      <c r="FL318" s="3"/>
      <c r="FM318" s="3"/>
    </row>
    <row r="319" spans="1:169" ht="11.25" customHeight="1">
      <c r="A319" s="42"/>
      <c r="R319" s="42"/>
      <c r="S319" s="42"/>
      <c r="W319" s="42"/>
      <c r="AA319" s="42"/>
      <c r="AB319" s="42"/>
      <c r="AI319" s="42"/>
      <c r="AJ319" s="42"/>
      <c r="AN319" s="3"/>
      <c r="AO319" s="3"/>
      <c r="AP319" s="3"/>
      <c r="AQ319" s="126"/>
      <c r="AR319" s="126"/>
      <c r="AS319" s="126"/>
      <c r="AT319" s="126"/>
      <c r="AU319" s="126"/>
      <c r="AV319" s="126"/>
      <c r="AW319" s="126"/>
      <c r="AX319" s="126"/>
      <c r="AY319" s="126"/>
      <c r="AZ319" s="126"/>
      <c r="BA319" s="126"/>
      <c r="BB319" s="126"/>
      <c r="BC319" s="126"/>
      <c r="CF319" s="3"/>
      <c r="CG319" s="126"/>
      <c r="CH319" s="126"/>
      <c r="CI319" s="126"/>
      <c r="CJ319" s="126"/>
      <c r="CK319" s="126"/>
      <c r="CL319" s="126"/>
      <c r="CM319" s="126"/>
      <c r="CN319" s="126"/>
      <c r="CO319" s="126"/>
      <c r="CP319" s="126"/>
      <c r="CQ319" s="126"/>
      <c r="CR319" s="126"/>
      <c r="CS319" s="126"/>
      <c r="DV319" s="3"/>
      <c r="DW319" s="126"/>
      <c r="DX319" s="126"/>
      <c r="DY319" s="126"/>
      <c r="DZ319" s="126"/>
      <c r="EA319" s="126"/>
      <c r="EB319" s="126"/>
      <c r="EC319" s="126"/>
      <c r="ED319" s="126"/>
      <c r="EE319" s="126"/>
      <c r="EF319" s="126"/>
      <c r="EG319" s="126"/>
      <c r="EH319" s="126"/>
      <c r="EI319" s="126"/>
      <c r="FL319" s="3"/>
      <c r="FM319" s="3"/>
    </row>
    <row r="320" spans="1:169" ht="11.25" customHeight="1" thickBot="1">
      <c r="A320" s="42"/>
      <c r="R320" s="42"/>
      <c r="S320" s="42"/>
      <c r="W320" s="42"/>
      <c r="X320" s="43"/>
      <c r="Y320" s="43"/>
      <c r="Z320" s="43"/>
      <c r="AA320" s="43"/>
      <c r="AB320" s="43"/>
      <c r="AC320" s="43"/>
      <c r="AD320" s="43"/>
      <c r="AE320" s="43"/>
      <c r="AF320" s="43"/>
      <c r="AG320" s="43"/>
      <c r="AH320" s="43"/>
      <c r="AI320" s="43"/>
      <c r="AJ320" s="43"/>
      <c r="AK320" s="43"/>
      <c r="AL320" s="43"/>
      <c r="AM320" s="43"/>
      <c r="AN320" s="3"/>
      <c r="AO320" s="3"/>
      <c r="AP320" s="3"/>
      <c r="AQ320" s="127"/>
      <c r="AR320" s="127"/>
      <c r="AS320" s="127"/>
      <c r="AT320" s="127"/>
      <c r="AU320" s="127"/>
      <c r="AV320" s="127"/>
      <c r="AW320" s="127"/>
      <c r="AX320" s="127"/>
      <c r="AY320" s="127"/>
      <c r="AZ320" s="127"/>
      <c r="BA320" s="127"/>
      <c r="BB320" s="127"/>
      <c r="BC320" s="127"/>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3"/>
      <c r="CG320" s="127"/>
      <c r="CH320" s="127"/>
      <c r="CI320" s="127"/>
      <c r="CJ320" s="127"/>
      <c r="CK320" s="127"/>
      <c r="CL320" s="127"/>
      <c r="CM320" s="127"/>
      <c r="CN320" s="127"/>
      <c r="CO320" s="127"/>
      <c r="CP320" s="127"/>
      <c r="CQ320" s="127"/>
      <c r="CR320" s="127"/>
      <c r="CS320" s="127"/>
      <c r="CT320" s="40"/>
      <c r="CU320" s="40"/>
      <c r="CV320" s="40"/>
      <c r="CW320" s="40"/>
      <c r="CX320" s="40"/>
      <c r="CY320" s="40"/>
      <c r="CZ320" s="40"/>
      <c r="DA320" s="40"/>
      <c r="DB320" s="40"/>
      <c r="DC320" s="40"/>
      <c r="DD320" s="40"/>
      <c r="DE320" s="40"/>
      <c r="DF320" s="40"/>
      <c r="DG320" s="40"/>
      <c r="DH320" s="40"/>
      <c r="DI320" s="40"/>
      <c r="DJ320" s="40"/>
      <c r="DK320" s="40"/>
      <c r="DL320" s="40"/>
      <c r="DM320" s="40"/>
      <c r="DN320" s="40"/>
      <c r="DO320" s="40"/>
      <c r="DP320" s="40"/>
      <c r="DQ320" s="40"/>
      <c r="DR320" s="40"/>
      <c r="DS320" s="40"/>
      <c r="DT320" s="40"/>
      <c r="DU320" s="40"/>
      <c r="DV320" s="3"/>
      <c r="DW320" s="127"/>
      <c r="DX320" s="127"/>
      <c r="DY320" s="127"/>
      <c r="DZ320" s="127"/>
      <c r="EA320" s="127"/>
      <c r="EB320" s="127"/>
      <c r="EC320" s="127"/>
      <c r="ED320" s="127"/>
      <c r="EE320" s="127"/>
      <c r="EF320" s="127"/>
      <c r="EG320" s="127"/>
      <c r="EH320" s="127"/>
      <c r="EI320" s="127"/>
      <c r="EJ320" s="40"/>
      <c r="EK320" s="40"/>
      <c r="EL320" s="40"/>
      <c r="EM320" s="40"/>
      <c r="EN320" s="40"/>
      <c r="EO320" s="40"/>
      <c r="EP320" s="40"/>
      <c r="EQ320" s="40"/>
      <c r="ER320" s="40"/>
      <c r="ES320" s="40"/>
      <c r="ET320" s="40"/>
      <c r="EU320" s="40"/>
      <c r="EV320" s="40"/>
      <c r="EW320" s="40"/>
      <c r="EX320" s="40"/>
      <c r="EY320" s="40"/>
      <c r="EZ320" s="40"/>
      <c r="FA320" s="40"/>
      <c r="FB320" s="40"/>
      <c r="FC320" s="40"/>
      <c r="FD320" s="40"/>
      <c r="FE320" s="40"/>
      <c r="FF320" s="40"/>
      <c r="FG320" s="40"/>
      <c r="FH320" s="40"/>
      <c r="FI320" s="40"/>
      <c r="FJ320" s="40"/>
      <c r="FK320" s="40"/>
      <c r="FL320" s="3"/>
      <c r="FM320" s="3"/>
    </row>
    <row r="321" spans="1:169" ht="11.25" customHeight="1">
      <c r="A321" s="2"/>
      <c r="R321" s="42"/>
      <c r="S321" s="42"/>
      <c r="W321" s="42"/>
      <c r="AA321" s="42"/>
      <c r="AB321" s="42"/>
      <c r="AI321" s="42"/>
      <c r="AJ321" s="42"/>
      <c r="AN321" s="3"/>
      <c r="AO321" s="3"/>
      <c r="AP321" s="3"/>
      <c r="AQ321" s="154" t="str">
        <f>CONCATENATE($A265," ",$D265,","," ",$F263)</f>
        <v>Group: 5, Women's Singles</v>
      </c>
      <c r="AR321" s="155"/>
      <c r="AS321" s="155"/>
      <c r="AT321" s="155"/>
      <c r="AU321" s="155"/>
      <c r="AV321" s="155"/>
      <c r="AW321" s="155"/>
      <c r="AX321" s="155"/>
      <c r="AY321" s="155"/>
      <c r="AZ321" s="155"/>
      <c r="BA321" s="155"/>
      <c r="BB321" s="155"/>
      <c r="BC321" s="156"/>
      <c r="BD321" s="163">
        <f>A306</f>
        <v>7</v>
      </c>
      <c r="BE321" s="164"/>
      <c r="BF321" s="183" t="str">
        <f>C306</f>
        <v>A</v>
      </c>
      <c r="BG321" s="185" t="str">
        <f>IF(VLOOKUP($BF321,$A267:$C279,3,FALSE)=0,"",CONCATENATE(VLOOKUP(VLOOKUP($BF321,$A267:$C279,3,FALSE),Players!$J:$N,4,FALSE)," ",VLOOKUP($BF321,$A267:$C279,3,FALSE)," ",IF(ISERROR(VLOOKUP(VLOOKUP($BF321,$A267:$C279,3,FALSE),Players!$J:$N,5,FALSE)),"()",CONCATENATE("(",VLOOKUP(VLOOKUP($BF321,$A267:$C279,3,FALSE),Players!$J:$N,5,FALSE),")"))))</f>
        <v/>
      </c>
      <c r="BH321" s="186"/>
      <c r="BI321" s="186"/>
      <c r="BJ321" s="186"/>
      <c r="BK321" s="186"/>
      <c r="BL321" s="186"/>
      <c r="BM321" s="186"/>
      <c r="BN321" s="186"/>
      <c r="BO321" s="186"/>
      <c r="BP321" s="186"/>
      <c r="BQ321" s="186"/>
      <c r="BR321" s="186"/>
      <c r="BS321" s="186"/>
      <c r="BT321" s="186"/>
      <c r="BU321" s="187"/>
      <c r="BV321" s="170" t="str">
        <f>IF(D306&lt;&gt;"",D306,"")</f>
        <v/>
      </c>
      <c r="BW321" s="171"/>
      <c r="BX321" s="335" t="str">
        <f>IF(F306&lt;&gt;"",F306,"")</f>
        <v/>
      </c>
      <c r="BY321" s="171"/>
      <c r="BZ321" s="335" t="str">
        <f>IF(H306&lt;&gt;"",H306,"")</f>
        <v/>
      </c>
      <c r="CA321" s="171"/>
      <c r="CB321" s="335" t="str">
        <f>IF(J306&lt;&gt;"",J306,"")</f>
        <v/>
      </c>
      <c r="CC321" s="171"/>
      <c r="CD321" s="335" t="str">
        <f>IF(L306&lt;&gt;"",L306,"")</f>
        <v/>
      </c>
      <c r="CE321" s="337"/>
      <c r="CF321" s="174" t="str">
        <f>IF($CD321=$CD323,IF($CB321=$CB323,IF($BZ321&lt;&gt;"",IF($BZ321&gt;$BZ323,"W","L"),""),IF($CB321&gt;$CB323,"W","L")),IF($CD321&gt;$CD323,"W","L"))</f>
        <v/>
      </c>
      <c r="CG321" s="154" t="str">
        <f>CONCATENATE($A265," ",$D265,","," ",$F263)</f>
        <v>Group: 5, Women's Singles</v>
      </c>
      <c r="CH321" s="155"/>
      <c r="CI321" s="155"/>
      <c r="CJ321" s="155"/>
      <c r="CK321" s="155"/>
      <c r="CL321" s="155"/>
      <c r="CM321" s="155"/>
      <c r="CN321" s="155"/>
      <c r="CO321" s="155"/>
      <c r="CP321" s="155"/>
      <c r="CQ321" s="155"/>
      <c r="CR321" s="155"/>
      <c r="CS321" s="156"/>
      <c r="CT321" s="163">
        <f>O306</f>
        <v>14</v>
      </c>
      <c r="CU321" s="164"/>
      <c r="CV321" s="183" t="str">
        <f>Q306</f>
        <v>B</v>
      </c>
      <c r="CW321" s="185" t="str">
        <f>IF(VLOOKUP($CV321,$A267:$C279,3,FALSE)=0,"",CONCATENATE(VLOOKUP(VLOOKUP($CV321,$A267:$C279,3,FALSE),Players!$J:$N,4,FALSE)," ",VLOOKUP($CV321,$A267:$C279,3,FALSE)," ",IF(ISERROR(VLOOKUP(VLOOKUP($CV321,$A267:$C279,3,FALSE),Players!$J:$N,5,FALSE)),"()",CONCATENATE("(",VLOOKUP(VLOOKUP($CV321,$A267:$C279,3,FALSE),Players!$J:$N,5,FALSE),")"))))</f>
        <v/>
      </c>
      <c r="CX321" s="186"/>
      <c r="CY321" s="186"/>
      <c r="CZ321" s="186"/>
      <c r="DA321" s="186"/>
      <c r="DB321" s="186"/>
      <c r="DC321" s="186"/>
      <c r="DD321" s="186"/>
      <c r="DE321" s="186"/>
      <c r="DF321" s="186"/>
      <c r="DG321" s="186"/>
      <c r="DH321" s="186"/>
      <c r="DI321" s="186"/>
      <c r="DJ321" s="186"/>
      <c r="DK321" s="187"/>
      <c r="DL321" s="170" t="str">
        <f>IF(R306&lt;&gt;"",R306,"")</f>
        <v/>
      </c>
      <c r="DM321" s="171"/>
      <c r="DN321" s="335" t="str">
        <f>IF(T306&lt;&gt;"",T306,"")</f>
        <v/>
      </c>
      <c r="DO321" s="171"/>
      <c r="DP321" s="335" t="str">
        <f>IF(V306&lt;&gt;"",V306,"")</f>
        <v/>
      </c>
      <c r="DQ321" s="171"/>
      <c r="DR321" s="335" t="str">
        <f>IF(X306&lt;&gt;"",X306,"")</f>
        <v/>
      </c>
      <c r="DS321" s="171"/>
      <c r="DT321" s="335" t="str">
        <f>IF(Z306&lt;&gt;"",Z306,"")</f>
        <v/>
      </c>
      <c r="DU321" s="337"/>
      <c r="DV321" s="174" t="str">
        <f>IF($DT321=$DT323,IF($DR321=$DR323,IF($DP321&lt;&gt;"",IF($DP321&gt;$DP323,"W","L"),""),IF($DR321&gt;$DR323,"W","L")),IF($DT321&gt;$DT323,"W","L"))</f>
        <v/>
      </c>
      <c r="DW321" s="154" t="str">
        <f>CONCATENATE($A265," ",$D265,","," ",$F263)</f>
        <v>Group: 5, Women's Singles</v>
      </c>
      <c r="DX321" s="155"/>
      <c r="DY321" s="155"/>
      <c r="DZ321" s="155"/>
      <c r="EA321" s="155"/>
      <c r="EB321" s="155"/>
      <c r="EC321" s="155"/>
      <c r="ED321" s="155"/>
      <c r="EE321" s="155"/>
      <c r="EF321" s="155"/>
      <c r="EG321" s="155"/>
      <c r="EH321" s="155"/>
      <c r="EI321" s="156"/>
      <c r="EJ321" s="163">
        <f>AC306</f>
        <v>21</v>
      </c>
      <c r="EK321" s="164"/>
      <c r="EL321" s="183" t="str">
        <f>AE306</f>
        <v>B</v>
      </c>
      <c r="EM321" s="185" t="str">
        <f>IF(VLOOKUP($EL321,$A267:$C279,3,FALSE)=0,"",CONCATENATE(VLOOKUP(VLOOKUP($EL321,$A267:$C279,3,FALSE),Players!$J:$N,4,FALSE)," ",VLOOKUP($EL321,$A267:$C279,3,FALSE)," ",IF(ISERROR(VLOOKUP(VLOOKUP($EL321,$A267:$C279,3,FALSE),Players!$J:$N,5,FALSE)),"()",CONCATENATE("(",VLOOKUP(VLOOKUP($EL321,$A267:$C279,3,FALSE),Players!$J:$N,5,FALSE),")"))))</f>
        <v/>
      </c>
      <c r="EN321" s="186"/>
      <c r="EO321" s="186"/>
      <c r="EP321" s="186"/>
      <c r="EQ321" s="186"/>
      <c r="ER321" s="186"/>
      <c r="ES321" s="186"/>
      <c r="ET321" s="186"/>
      <c r="EU321" s="186"/>
      <c r="EV321" s="186"/>
      <c r="EW321" s="186"/>
      <c r="EX321" s="186"/>
      <c r="EY321" s="186"/>
      <c r="EZ321" s="186"/>
      <c r="FA321" s="187"/>
      <c r="FB321" s="170" t="str">
        <f>IF(AF306&lt;&gt;"",AF306,"")</f>
        <v/>
      </c>
      <c r="FC321" s="171"/>
      <c r="FD321" s="335" t="str">
        <f>IF(AH306&lt;&gt;"",AH306,"")</f>
        <v/>
      </c>
      <c r="FE321" s="171"/>
      <c r="FF321" s="335" t="str">
        <f>IF(AJ306&lt;&gt;"",AJ306,"")</f>
        <v/>
      </c>
      <c r="FG321" s="171"/>
      <c r="FH321" s="335" t="str">
        <f>IF(AL306&lt;&gt;"",AL306,"")</f>
        <v/>
      </c>
      <c r="FI321" s="171"/>
      <c r="FJ321" s="335" t="str">
        <f>IF(AN306&lt;&gt;"",AN306,"")</f>
        <v/>
      </c>
      <c r="FK321" s="337"/>
      <c r="FL321" s="174" t="str">
        <f>IF($FJ321=$FJ323,IF($FH321=$FH323,IF($FF321&lt;&gt;"",IF($FF321&gt;$FF323,"W","L"),""),IF($FH321&gt;$FH323,"W","L")),IF($FJ321&gt;$FJ323,"W","L"))</f>
        <v/>
      </c>
      <c r="FM321" s="3"/>
    </row>
    <row r="322" spans="1:169" ht="11.25" customHeight="1">
      <c r="R322" s="42"/>
      <c r="S322" s="42"/>
      <c r="W322" s="42"/>
      <c r="X322" s="43"/>
      <c r="Y322" s="43"/>
      <c r="Z322" s="43"/>
      <c r="AA322" s="43"/>
      <c r="AB322" s="43"/>
      <c r="AC322" s="43"/>
      <c r="AD322" s="43"/>
      <c r="AE322" s="43"/>
      <c r="AF322" s="43"/>
      <c r="AG322" s="43"/>
      <c r="AH322" s="43"/>
      <c r="AI322" s="43"/>
      <c r="AJ322" s="43"/>
      <c r="AK322" s="43"/>
      <c r="AL322" s="43"/>
      <c r="AM322" s="43"/>
      <c r="AN322" s="3"/>
      <c r="AO322" s="3"/>
      <c r="AP322" s="3"/>
      <c r="AQ322" s="157"/>
      <c r="AR322" s="158"/>
      <c r="AS322" s="158"/>
      <c r="AT322" s="158"/>
      <c r="AU322" s="158"/>
      <c r="AV322" s="158"/>
      <c r="AW322" s="158"/>
      <c r="AX322" s="158"/>
      <c r="AY322" s="158"/>
      <c r="AZ322" s="158"/>
      <c r="BA322" s="158"/>
      <c r="BB322" s="158"/>
      <c r="BC322" s="159"/>
      <c r="BD322" s="165"/>
      <c r="BE322" s="166"/>
      <c r="BF322" s="184"/>
      <c r="BG322" s="188"/>
      <c r="BH322" s="189"/>
      <c r="BI322" s="189"/>
      <c r="BJ322" s="189"/>
      <c r="BK322" s="189"/>
      <c r="BL322" s="189"/>
      <c r="BM322" s="189"/>
      <c r="BN322" s="189"/>
      <c r="BO322" s="189"/>
      <c r="BP322" s="189"/>
      <c r="BQ322" s="189"/>
      <c r="BR322" s="189"/>
      <c r="BS322" s="189"/>
      <c r="BT322" s="189"/>
      <c r="BU322" s="190"/>
      <c r="BV322" s="172"/>
      <c r="BW322" s="173"/>
      <c r="BX322" s="336"/>
      <c r="BY322" s="173"/>
      <c r="BZ322" s="336"/>
      <c r="CA322" s="173"/>
      <c r="CB322" s="336"/>
      <c r="CC322" s="173"/>
      <c r="CD322" s="336"/>
      <c r="CE322" s="338"/>
      <c r="CF322" s="174"/>
      <c r="CG322" s="157"/>
      <c r="CH322" s="158"/>
      <c r="CI322" s="158"/>
      <c r="CJ322" s="158"/>
      <c r="CK322" s="158"/>
      <c r="CL322" s="158"/>
      <c r="CM322" s="158"/>
      <c r="CN322" s="158"/>
      <c r="CO322" s="158"/>
      <c r="CP322" s="158"/>
      <c r="CQ322" s="158"/>
      <c r="CR322" s="158"/>
      <c r="CS322" s="159"/>
      <c r="CT322" s="165"/>
      <c r="CU322" s="166"/>
      <c r="CV322" s="184"/>
      <c r="CW322" s="188"/>
      <c r="CX322" s="189"/>
      <c r="CY322" s="189"/>
      <c r="CZ322" s="189"/>
      <c r="DA322" s="189"/>
      <c r="DB322" s="189"/>
      <c r="DC322" s="189"/>
      <c r="DD322" s="189"/>
      <c r="DE322" s="189"/>
      <c r="DF322" s="189"/>
      <c r="DG322" s="189"/>
      <c r="DH322" s="189"/>
      <c r="DI322" s="189"/>
      <c r="DJ322" s="189"/>
      <c r="DK322" s="190"/>
      <c r="DL322" s="172"/>
      <c r="DM322" s="173"/>
      <c r="DN322" s="336"/>
      <c r="DO322" s="173"/>
      <c r="DP322" s="336"/>
      <c r="DQ322" s="173"/>
      <c r="DR322" s="336"/>
      <c r="DS322" s="173"/>
      <c r="DT322" s="336"/>
      <c r="DU322" s="338"/>
      <c r="DV322" s="174"/>
      <c r="DW322" s="157"/>
      <c r="DX322" s="158"/>
      <c r="DY322" s="158"/>
      <c r="DZ322" s="158"/>
      <c r="EA322" s="158"/>
      <c r="EB322" s="158"/>
      <c r="EC322" s="158"/>
      <c r="ED322" s="158"/>
      <c r="EE322" s="158"/>
      <c r="EF322" s="158"/>
      <c r="EG322" s="158"/>
      <c r="EH322" s="158"/>
      <c r="EI322" s="159"/>
      <c r="EJ322" s="165"/>
      <c r="EK322" s="166"/>
      <c r="EL322" s="184"/>
      <c r="EM322" s="188"/>
      <c r="EN322" s="189"/>
      <c r="EO322" s="189"/>
      <c r="EP322" s="189"/>
      <c r="EQ322" s="189"/>
      <c r="ER322" s="189"/>
      <c r="ES322" s="189"/>
      <c r="ET322" s="189"/>
      <c r="EU322" s="189"/>
      <c r="EV322" s="189"/>
      <c r="EW322" s="189"/>
      <c r="EX322" s="189"/>
      <c r="EY322" s="189"/>
      <c r="EZ322" s="189"/>
      <c r="FA322" s="190"/>
      <c r="FB322" s="172"/>
      <c r="FC322" s="173"/>
      <c r="FD322" s="336"/>
      <c r="FE322" s="173"/>
      <c r="FF322" s="336"/>
      <c r="FG322" s="173"/>
      <c r="FH322" s="336"/>
      <c r="FI322" s="173"/>
      <c r="FJ322" s="336"/>
      <c r="FK322" s="338"/>
      <c r="FL322" s="174"/>
      <c r="FM322" s="3"/>
    </row>
    <row r="323" spans="1:169" ht="11.25" customHeight="1">
      <c r="A323" s="2"/>
      <c r="R323" s="42"/>
      <c r="S323" s="42"/>
      <c r="W323" s="42"/>
      <c r="AA323" s="42"/>
      <c r="AB323" s="42"/>
      <c r="AI323" s="42"/>
      <c r="AJ323" s="42"/>
      <c r="AN323" s="3"/>
      <c r="AO323" s="3"/>
      <c r="AP323" s="3"/>
      <c r="AQ323" s="157"/>
      <c r="AR323" s="158"/>
      <c r="AS323" s="158"/>
      <c r="AT323" s="158"/>
      <c r="AU323" s="158"/>
      <c r="AV323" s="158"/>
      <c r="AW323" s="158"/>
      <c r="AX323" s="158"/>
      <c r="AY323" s="158"/>
      <c r="AZ323" s="158"/>
      <c r="BA323" s="158"/>
      <c r="BB323" s="158"/>
      <c r="BC323" s="159"/>
      <c r="BD323" s="165"/>
      <c r="BE323" s="166"/>
      <c r="BF323" s="175" t="str">
        <f>C308</f>
        <v>E</v>
      </c>
      <c r="BG323" s="177" t="str">
        <f>IF(VLOOKUP($BF323,$A267:$C279,3,FALSE)=0,"",CONCATENATE(VLOOKUP(VLOOKUP($BF323,$A267:$C279,3,FALSE),Players!$J:$N,4,FALSE)," ",VLOOKUP($BF323,$A267:$C279,3,FALSE)," ",IF(ISERROR(VLOOKUP(VLOOKUP($BF323,$A267:$C279,3,FALSE),Players!$J:$N,5,FALSE)),"()",CONCATENATE("(",VLOOKUP(VLOOKUP($BF323,$A267:$C279,3,FALSE),Players!$J:$N,5,FALSE),")"))))</f>
        <v/>
      </c>
      <c r="BH323" s="178"/>
      <c r="BI323" s="178"/>
      <c r="BJ323" s="178"/>
      <c r="BK323" s="178"/>
      <c r="BL323" s="178"/>
      <c r="BM323" s="178"/>
      <c r="BN323" s="178"/>
      <c r="BO323" s="178"/>
      <c r="BP323" s="178"/>
      <c r="BQ323" s="178"/>
      <c r="BR323" s="178"/>
      <c r="BS323" s="178"/>
      <c r="BT323" s="178"/>
      <c r="BU323" s="179"/>
      <c r="BV323" s="150" t="str">
        <f>IF(D308&lt;&gt;"",D308,"")</f>
        <v/>
      </c>
      <c r="BW323" s="151"/>
      <c r="BX323" s="288" t="str">
        <f>IF(F308&lt;&gt;"",F308,"")</f>
        <v/>
      </c>
      <c r="BY323" s="151"/>
      <c r="BZ323" s="288" t="str">
        <f>IF(H308&lt;&gt;"",H308,"")</f>
        <v/>
      </c>
      <c r="CA323" s="151"/>
      <c r="CB323" s="288" t="str">
        <f>IF(J308&lt;&gt;"",J308,"")</f>
        <v/>
      </c>
      <c r="CC323" s="151"/>
      <c r="CD323" s="288" t="str">
        <f>IF(L308&lt;&gt;"",L308,"")</f>
        <v/>
      </c>
      <c r="CE323" s="332"/>
      <c r="CF323" s="174" t="str">
        <f>IF($CF321&lt;&gt;"",IF(CF321="W","L","W"),"")</f>
        <v/>
      </c>
      <c r="CG323" s="157"/>
      <c r="CH323" s="158"/>
      <c r="CI323" s="158"/>
      <c r="CJ323" s="158"/>
      <c r="CK323" s="158"/>
      <c r="CL323" s="158"/>
      <c r="CM323" s="158"/>
      <c r="CN323" s="158"/>
      <c r="CO323" s="158"/>
      <c r="CP323" s="158"/>
      <c r="CQ323" s="158"/>
      <c r="CR323" s="158"/>
      <c r="CS323" s="159"/>
      <c r="CT323" s="165"/>
      <c r="CU323" s="166"/>
      <c r="CV323" s="175" t="str">
        <f>Q308</f>
        <v>D</v>
      </c>
      <c r="CW323" s="177" t="str">
        <f>IF(VLOOKUP($CV323,$A267:$C279,3,FALSE)=0,"",CONCATENATE(VLOOKUP(VLOOKUP($CV323,$A267:$C279,3,FALSE),Players!$J:$N,4,FALSE)," ",VLOOKUP($CV323,$A267:$C279,3,FALSE)," ",IF(ISERROR(VLOOKUP(VLOOKUP($CV323,$A267:$C279,3,FALSE),Players!$J:$N,5,FALSE)),"()",CONCATENATE("(",VLOOKUP(VLOOKUP($CV323,$A267:$C279,3,FALSE),Players!$J:$N,5,FALSE),")"))))</f>
        <v/>
      </c>
      <c r="CX323" s="178"/>
      <c r="CY323" s="178"/>
      <c r="CZ323" s="178"/>
      <c r="DA323" s="178"/>
      <c r="DB323" s="178"/>
      <c r="DC323" s="178"/>
      <c r="DD323" s="178"/>
      <c r="DE323" s="178"/>
      <c r="DF323" s="178"/>
      <c r="DG323" s="178"/>
      <c r="DH323" s="178"/>
      <c r="DI323" s="178"/>
      <c r="DJ323" s="178"/>
      <c r="DK323" s="179"/>
      <c r="DL323" s="150" t="str">
        <f>IF(R308&lt;&gt;"",R308,"")</f>
        <v/>
      </c>
      <c r="DM323" s="151"/>
      <c r="DN323" s="288" t="str">
        <f>IF(T308&lt;&gt;"",T308,"")</f>
        <v/>
      </c>
      <c r="DO323" s="151"/>
      <c r="DP323" s="288" t="str">
        <f>IF(V308&lt;&gt;"",V308,"")</f>
        <v/>
      </c>
      <c r="DQ323" s="151"/>
      <c r="DR323" s="288" t="str">
        <f>IF(X308&lt;&gt;"",X308,"")</f>
        <v/>
      </c>
      <c r="DS323" s="151"/>
      <c r="DT323" s="288" t="str">
        <f>IF(Z308&lt;&gt;"",Z308,"")</f>
        <v/>
      </c>
      <c r="DU323" s="332"/>
      <c r="DV323" s="174" t="str">
        <f>IF($DV321&lt;&gt;"",IF(DV321="W","L","W"),"")</f>
        <v/>
      </c>
      <c r="DW323" s="157"/>
      <c r="DX323" s="158"/>
      <c r="DY323" s="158"/>
      <c r="DZ323" s="158"/>
      <c r="EA323" s="158"/>
      <c r="EB323" s="158"/>
      <c r="EC323" s="158"/>
      <c r="ED323" s="158"/>
      <c r="EE323" s="158"/>
      <c r="EF323" s="158"/>
      <c r="EG323" s="158"/>
      <c r="EH323" s="158"/>
      <c r="EI323" s="159"/>
      <c r="EJ323" s="165"/>
      <c r="EK323" s="166"/>
      <c r="EL323" s="175" t="str">
        <f>AE308</f>
        <v>C</v>
      </c>
      <c r="EM323" s="177" t="str">
        <f>IF(VLOOKUP($EL323,$A267:$C279,3,FALSE)=0,"",CONCATENATE(VLOOKUP(VLOOKUP($EL323,$A267:$C279,3,FALSE),Players!$J:$N,4,FALSE)," ",VLOOKUP($EL323,$A267:$C279,3,FALSE)," ",IF(ISERROR(VLOOKUP(VLOOKUP($EL323,$A267:$C279,3,FALSE),Players!$J:$N,5,FALSE)),"()",CONCATENATE("(",VLOOKUP(VLOOKUP($EL323,$A267:$C279,3,FALSE),Players!$J:$N,5,FALSE),")"))))</f>
        <v/>
      </c>
      <c r="EN323" s="178"/>
      <c r="EO323" s="178"/>
      <c r="EP323" s="178"/>
      <c r="EQ323" s="178"/>
      <c r="ER323" s="178"/>
      <c r="ES323" s="178"/>
      <c r="ET323" s="178"/>
      <c r="EU323" s="178"/>
      <c r="EV323" s="178"/>
      <c r="EW323" s="178"/>
      <c r="EX323" s="178"/>
      <c r="EY323" s="178"/>
      <c r="EZ323" s="178"/>
      <c r="FA323" s="179"/>
      <c r="FB323" s="150" t="str">
        <f>IF(AF308&lt;&gt;"",AF308,"")</f>
        <v/>
      </c>
      <c r="FC323" s="151"/>
      <c r="FD323" s="288" t="str">
        <f>IF(AH308&lt;&gt;"",AH308,"")</f>
        <v/>
      </c>
      <c r="FE323" s="151"/>
      <c r="FF323" s="288" t="str">
        <f>IF(AJ308&lt;&gt;"",AJ308,"")</f>
        <v/>
      </c>
      <c r="FG323" s="151"/>
      <c r="FH323" s="288" t="str">
        <f>IF(AL308&lt;&gt;"",AL308,"")</f>
        <v/>
      </c>
      <c r="FI323" s="151"/>
      <c r="FJ323" s="288" t="str">
        <f>IF(AN308&lt;&gt;"",AN308,"")</f>
        <v/>
      </c>
      <c r="FK323" s="332"/>
      <c r="FL323" s="174" t="str">
        <f>IF($FL321&lt;&gt;"",IF(FL321="W","L","W"),"")</f>
        <v/>
      </c>
      <c r="FM323" s="3"/>
    </row>
    <row r="324" spans="1:169" ht="11.25" customHeight="1" thickBot="1">
      <c r="A324" s="2"/>
      <c r="R324" s="42"/>
      <c r="S324" s="42"/>
      <c r="W324" s="42"/>
      <c r="X324" s="43"/>
      <c r="Y324" s="43"/>
      <c r="Z324" s="43"/>
      <c r="AA324" s="43"/>
      <c r="AB324" s="43"/>
      <c r="AC324" s="43"/>
      <c r="AD324" s="43"/>
      <c r="AE324" s="43"/>
      <c r="AF324" s="43"/>
      <c r="AG324" s="43"/>
      <c r="AH324" s="43"/>
      <c r="AI324" s="43"/>
      <c r="AJ324" s="43"/>
      <c r="AK324" s="43"/>
      <c r="AL324" s="43"/>
      <c r="AM324" s="43"/>
      <c r="AN324" s="3"/>
      <c r="AO324" s="3"/>
      <c r="AP324" s="3"/>
      <c r="AQ324" s="160"/>
      <c r="AR324" s="161"/>
      <c r="AS324" s="161"/>
      <c r="AT324" s="161"/>
      <c r="AU324" s="161"/>
      <c r="AV324" s="161"/>
      <c r="AW324" s="161"/>
      <c r="AX324" s="161"/>
      <c r="AY324" s="161"/>
      <c r="AZ324" s="161"/>
      <c r="BA324" s="161"/>
      <c r="BB324" s="161"/>
      <c r="BC324" s="162"/>
      <c r="BD324" s="167"/>
      <c r="BE324" s="168"/>
      <c r="BF324" s="176"/>
      <c r="BG324" s="180"/>
      <c r="BH324" s="181"/>
      <c r="BI324" s="181"/>
      <c r="BJ324" s="181"/>
      <c r="BK324" s="181"/>
      <c r="BL324" s="181"/>
      <c r="BM324" s="181"/>
      <c r="BN324" s="181"/>
      <c r="BO324" s="181"/>
      <c r="BP324" s="181"/>
      <c r="BQ324" s="181"/>
      <c r="BR324" s="181"/>
      <c r="BS324" s="181"/>
      <c r="BT324" s="181"/>
      <c r="BU324" s="182"/>
      <c r="BV324" s="152"/>
      <c r="BW324" s="153"/>
      <c r="BX324" s="333"/>
      <c r="BY324" s="153"/>
      <c r="BZ324" s="333"/>
      <c r="CA324" s="153"/>
      <c r="CB324" s="333"/>
      <c r="CC324" s="153"/>
      <c r="CD324" s="333"/>
      <c r="CE324" s="334"/>
      <c r="CF324" s="174"/>
      <c r="CG324" s="160"/>
      <c r="CH324" s="161"/>
      <c r="CI324" s="161"/>
      <c r="CJ324" s="161"/>
      <c r="CK324" s="161"/>
      <c r="CL324" s="161"/>
      <c r="CM324" s="161"/>
      <c r="CN324" s="161"/>
      <c r="CO324" s="161"/>
      <c r="CP324" s="161"/>
      <c r="CQ324" s="161"/>
      <c r="CR324" s="161"/>
      <c r="CS324" s="162"/>
      <c r="CT324" s="167"/>
      <c r="CU324" s="168"/>
      <c r="CV324" s="176"/>
      <c r="CW324" s="180"/>
      <c r="CX324" s="181"/>
      <c r="CY324" s="181"/>
      <c r="CZ324" s="181"/>
      <c r="DA324" s="181"/>
      <c r="DB324" s="181"/>
      <c r="DC324" s="181"/>
      <c r="DD324" s="181"/>
      <c r="DE324" s="181"/>
      <c r="DF324" s="181"/>
      <c r="DG324" s="181"/>
      <c r="DH324" s="181"/>
      <c r="DI324" s="181"/>
      <c r="DJ324" s="181"/>
      <c r="DK324" s="182"/>
      <c r="DL324" s="152"/>
      <c r="DM324" s="153"/>
      <c r="DN324" s="333"/>
      <c r="DO324" s="153"/>
      <c r="DP324" s="333"/>
      <c r="DQ324" s="153"/>
      <c r="DR324" s="333"/>
      <c r="DS324" s="153"/>
      <c r="DT324" s="333"/>
      <c r="DU324" s="334"/>
      <c r="DV324" s="174"/>
      <c r="DW324" s="160"/>
      <c r="DX324" s="161"/>
      <c r="DY324" s="161"/>
      <c r="DZ324" s="161"/>
      <c r="EA324" s="161"/>
      <c r="EB324" s="161"/>
      <c r="EC324" s="161"/>
      <c r="ED324" s="161"/>
      <c r="EE324" s="161"/>
      <c r="EF324" s="161"/>
      <c r="EG324" s="161"/>
      <c r="EH324" s="161"/>
      <c r="EI324" s="162"/>
      <c r="EJ324" s="167"/>
      <c r="EK324" s="168"/>
      <c r="EL324" s="176"/>
      <c r="EM324" s="180"/>
      <c r="EN324" s="181"/>
      <c r="EO324" s="181"/>
      <c r="EP324" s="181"/>
      <c r="EQ324" s="181"/>
      <c r="ER324" s="181"/>
      <c r="ES324" s="181"/>
      <c r="ET324" s="181"/>
      <c r="EU324" s="181"/>
      <c r="EV324" s="181"/>
      <c r="EW324" s="181"/>
      <c r="EX324" s="181"/>
      <c r="EY324" s="181"/>
      <c r="EZ324" s="181"/>
      <c r="FA324" s="182"/>
      <c r="FB324" s="152"/>
      <c r="FC324" s="153"/>
      <c r="FD324" s="333"/>
      <c r="FE324" s="153"/>
      <c r="FF324" s="333"/>
      <c r="FG324" s="153"/>
      <c r="FH324" s="333"/>
      <c r="FI324" s="153"/>
      <c r="FJ324" s="333"/>
      <c r="FK324" s="334"/>
      <c r="FL324" s="174"/>
      <c r="FM324" s="3"/>
    </row>
    <row r="325" spans="1:169" ht="11.25" customHeight="1" thickBot="1">
      <c r="A325" s="2"/>
      <c r="R325" s="42"/>
      <c r="S325" s="42"/>
      <c r="W325" s="42"/>
      <c r="AA325" s="42"/>
      <c r="AB325" s="42"/>
      <c r="AI325" s="42"/>
      <c r="AJ325" s="42"/>
      <c r="AN325" s="3"/>
      <c r="AO325" s="3"/>
      <c r="AP325" s="3"/>
      <c r="AQ325" s="129"/>
      <c r="AR325" s="129"/>
      <c r="AS325" s="129"/>
      <c r="AT325" s="129"/>
      <c r="AU325" s="129"/>
      <c r="AV325" s="129"/>
      <c r="AW325" s="129"/>
      <c r="AX325" s="129"/>
      <c r="AY325" s="129"/>
      <c r="AZ325" s="129"/>
      <c r="BA325" s="129"/>
      <c r="BB325" s="129"/>
      <c r="BC325" s="129"/>
      <c r="BD325" s="3"/>
      <c r="BE325" s="3"/>
      <c r="BF325" s="3"/>
      <c r="BG325" s="3"/>
      <c r="BH325" s="3"/>
      <c r="BI325" s="3"/>
      <c r="BJ325" s="3"/>
      <c r="BK325" s="3"/>
      <c r="BL325" s="3"/>
      <c r="BM325" s="3"/>
      <c r="BN325" s="3"/>
      <c r="BO325" s="3"/>
      <c r="BP325" s="3"/>
      <c r="BQ325" s="3"/>
      <c r="BR325" s="3"/>
      <c r="BS325" s="3"/>
      <c r="BT325" s="3"/>
      <c r="BU325" s="3"/>
      <c r="BV325" s="169" t="str">
        <f>IF(CF321&lt;&gt;"",IF(AND(AND(BV321&gt;-1,BV323&gt;-1),OR(BV321&gt;10,BV323&gt;10),ABS(BV321-BV323)&gt;1,IF(OR(BV321&gt;11,BV323&gt;11),ABS(BV321-BV323)=2,TRUE),BV321=INT(BV321),BV323=INT(BV323)),"","Error"),"")</f>
        <v/>
      </c>
      <c r="BW325" s="169"/>
      <c r="BX325" s="169" t="str">
        <f>IF(CF321&lt;&gt;"",IF(AND(AND(BX321&gt;-1,BX323&gt;-1),OR(BX321&gt;10,BX323&gt;10),ABS(BX321-BX323)&gt;1,IF(OR(BX321&gt;11,BX323&gt;11),ABS(BX321-BX323)=2,TRUE),BX321=INT(BX321),BX323=INT(BX323)),"","Error"),"")</f>
        <v/>
      </c>
      <c r="BY325" s="169"/>
      <c r="BZ325" s="169" t="str">
        <f>IF(CF321&lt;&gt;"",IF(AND(AND(BZ321&gt;-1,BZ323&gt;-1),OR(BZ321&gt;10,BZ323&gt;10),ABS(BZ321-BZ323)&gt;1,IF(OR(BZ321&gt;11,BZ323&gt;11),ABS(BZ321-BZ323)=2,TRUE),BZ321=INT(BZ321),BZ323=INT(BZ323)),"","Error"),"")</f>
        <v/>
      </c>
      <c r="CA325" s="169"/>
      <c r="CB325" s="169" t="str">
        <f>IF(AND(CF321&lt;&gt;"",CB321&lt;&gt;""),IF(AND(AND(CB321&gt;-1,CB323&gt;-1),OR(CB321&gt;10,CB323&gt;10),ABS(CB321-CB323)&gt;1,IF(OR(CB321&gt;11,CB323&gt;11),ABS(CB321-CB323)=2,TRUE),CB321=INT(CB321),CB323=INT(CB323)),"","Error"),"")</f>
        <v/>
      </c>
      <c r="CC325" s="169"/>
      <c r="CD325" s="169" t="str">
        <f>IF(AND(CF321&lt;&gt;"",CD321&lt;&gt;""),IF(AND(AND(CD321&gt;-1,CD323&gt;-1),OR(CD321&gt;10,CD323&gt;10),ABS(CD321-CD323)&gt;1,IF(OR(CD321&gt;11,CD323&gt;11),ABS(CD321-CD323)=2,TRUE),CD321=INT(CD321),CD323=INT(CD323)),"","Error"),"")</f>
        <v/>
      </c>
      <c r="CE325" s="169"/>
      <c r="CF325" s="3"/>
      <c r="CG325" s="129"/>
      <c r="CH325" s="129"/>
      <c r="CI325" s="129"/>
      <c r="CJ325" s="129"/>
      <c r="CK325" s="129"/>
      <c r="CL325" s="129"/>
      <c r="CM325" s="129"/>
      <c r="CN325" s="129"/>
      <c r="CO325" s="129"/>
      <c r="CP325" s="129"/>
      <c r="CQ325" s="129"/>
      <c r="CR325" s="129"/>
      <c r="CS325" s="129"/>
      <c r="CT325" s="3"/>
      <c r="CU325" s="3"/>
      <c r="CV325" s="3"/>
      <c r="CW325" s="3"/>
      <c r="CX325" s="3"/>
      <c r="CY325" s="3"/>
      <c r="CZ325" s="3"/>
      <c r="DA325" s="3"/>
      <c r="DB325" s="3"/>
      <c r="DC325" s="3"/>
      <c r="DD325" s="3"/>
      <c r="DE325" s="3"/>
      <c r="DF325" s="3"/>
      <c r="DG325" s="3"/>
      <c r="DH325" s="3"/>
      <c r="DI325" s="3"/>
      <c r="DJ325" s="3"/>
      <c r="DK325" s="3"/>
      <c r="DL325" s="169" t="str">
        <f>IF(DV321&lt;&gt;"",IF(AND(AND(DL321&gt;-1,DL323&gt;-1),OR(DL321&gt;10,DL323&gt;10),ABS(DL321-DL323)&gt;1,IF(OR(DL321&gt;11,DL323&gt;11),ABS(DL321-DL323)=2,TRUE),DL321=INT(DL321),DL323=INT(DL323)),"","Error"),"")</f>
        <v/>
      </c>
      <c r="DM325" s="169"/>
      <c r="DN325" s="169" t="str">
        <f>IF(DV321&lt;&gt;"",IF(AND(AND(DN321&gt;-1,DN323&gt;-1),OR(DN321&gt;10,DN323&gt;10),ABS(DN321-DN323)&gt;1,IF(OR(DN321&gt;11,DN323&gt;11),ABS(DN321-DN323)=2,TRUE),DN321=INT(DN321),DN323=INT(DN323)),"","Error"),"")</f>
        <v/>
      </c>
      <c r="DO325" s="169"/>
      <c r="DP325" s="169" t="str">
        <f>IF(DV321&lt;&gt;"",IF(AND(AND(DP321&gt;-1,DP323&gt;-1),OR(DP321&gt;10,DP323&gt;10),ABS(DP321-DP323)&gt;1,IF(OR(DP321&gt;11,DP323&gt;11),ABS(DP321-DP323)=2,TRUE),DP321=INT(DP321),DP323=INT(DP323)),"","Error"),"")</f>
        <v/>
      </c>
      <c r="DQ325" s="169"/>
      <c r="DR325" s="169" t="str">
        <f>IF(AND(DV321&lt;&gt;"",DR321&lt;&gt;""),IF(AND(AND(DR321&gt;-1,DR323&gt;-1),OR(DR321&gt;10,DR323&gt;10),ABS(DR321-DR323)&gt;1,IF(OR(DR321&gt;11,DR323&gt;11),ABS(DR321-DR323)=2,TRUE),DR321=INT(DR321),DR323=INT(DR323)),"","Error"),"")</f>
        <v/>
      </c>
      <c r="DS325" s="169"/>
      <c r="DT325" s="169" t="str">
        <f>IF(AND(DV321&lt;&gt;"",DT321&lt;&gt;""),IF(AND(AND(DT321&gt;-1,DT323&gt;-1),OR(DT321&gt;10,DT323&gt;10),ABS(DT321-DT323)&gt;1,IF(OR(DT321&gt;11,DT323&gt;11),ABS(DT321-DT323)=2,TRUE),DT321=INT(DT321),DT323=INT(DT323)),"","Error"),"")</f>
        <v/>
      </c>
      <c r="DU325" s="169"/>
      <c r="DV325" s="3"/>
      <c r="DW325" s="129"/>
      <c r="DX325" s="129"/>
      <c r="DY325" s="129"/>
      <c r="DZ325" s="129"/>
      <c r="EA325" s="129"/>
      <c r="EB325" s="129"/>
      <c r="EC325" s="129"/>
      <c r="ED325" s="129"/>
      <c r="EE325" s="129"/>
      <c r="EF325" s="129"/>
      <c r="EG325" s="129"/>
      <c r="EH325" s="129"/>
      <c r="EI325" s="129"/>
      <c r="EJ325" s="3"/>
      <c r="EK325" s="3"/>
      <c r="EL325" s="3"/>
      <c r="EM325" s="3"/>
      <c r="EN325" s="3"/>
      <c r="EO325" s="3"/>
      <c r="EP325" s="3"/>
      <c r="EQ325" s="3"/>
      <c r="ER325" s="3"/>
      <c r="ES325" s="3"/>
      <c r="ET325" s="3"/>
      <c r="EU325" s="3"/>
      <c r="EV325" s="3"/>
      <c r="EW325" s="3"/>
      <c r="EX325" s="3"/>
      <c r="EY325" s="3"/>
      <c r="EZ325" s="3"/>
      <c r="FA325" s="3"/>
      <c r="FB325" s="169" t="str">
        <f>IF(FL321&lt;&gt;"",IF(AND(AND(FB321&gt;-1,FB323&gt;-1),OR(FB321&gt;10,FB323&gt;10),ABS(FB321-FB323)&gt;1,IF(OR(FB321&gt;11,FB323&gt;11),ABS(FB321-FB323)=2,TRUE),FB321=INT(FB321),FB323=INT(FB323)),"","Error"),"")</f>
        <v/>
      </c>
      <c r="FC325" s="169"/>
      <c r="FD325" s="169" t="str">
        <f>IF(FL321&lt;&gt;"",IF(AND(AND(FD321&gt;-1,FD323&gt;-1),OR(FD321&gt;10,FD323&gt;10),ABS(FD321-FD323)&gt;1,IF(OR(FD321&gt;11,FD323&gt;11),ABS(FD321-FD323)=2,TRUE),FD321=INT(FD321),FD323=INT(FD323)),"","Error"),"")</f>
        <v/>
      </c>
      <c r="FE325" s="169"/>
      <c r="FF325" s="169" t="str">
        <f>IF(FL321&lt;&gt;"",IF(AND(AND(FF321&gt;-1,FF323&gt;-1),OR(FF321&gt;10,FF323&gt;10),ABS(FF321-FF323)&gt;1,IF(OR(FF321&gt;11,FF323&gt;11),ABS(FF321-FF323)=2,TRUE),FF321=INT(FF321),FF323=INT(FF323)),"","Error"),"")</f>
        <v/>
      </c>
      <c r="FG325" s="169"/>
      <c r="FH325" s="169" t="str">
        <f>IF(AND(FL321&lt;&gt;"",FH321&lt;&gt;""),IF(AND(AND(FH321&gt;-1,FH323&gt;-1),OR(FH321&gt;10,FH323&gt;10),ABS(FH321-FH323)&gt;1,IF(OR(FH321&gt;11,FH323&gt;11),ABS(FH321-FH323)=2,TRUE),FH321=INT(FH321),FH323=INT(FH323)),"","Error"),"")</f>
        <v/>
      </c>
      <c r="FI325" s="169"/>
      <c r="FJ325" s="169" t="str">
        <f>IF(AND(FL321&lt;&gt;"",FJ321&lt;&gt;""),IF(AND(AND(FJ321&gt;-1,FJ323&gt;-1),OR(FJ321&gt;10,FJ323&gt;10),ABS(FJ321-FJ323)&gt;1,IF(OR(FJ321&gt;11,FJ323&gt;11),ABS(FJ321-FJ323)=2,TRUE),FJ321=INT(FJ321),FJ323=INT(FJ323)),"","Error"),"")</f>
        <v/>
      </c>
      <c r="FK325" s="169"/>
      <c r="FL325" s="3"/>
      <c r="FM325" s="3"/>
    </row>
    <row r="326" spans="1:169" ht="11.25" customHeight="1">
      <c r="A326" s="259" t="s">
        <v>9</v>
      </c>
      <c r="B326" s="260"/>
      <c r="C326" s="260"/>
      <c r="D326" s="260"/>
      <c r="E326" s="260"/>
      <c r="F326" s="300" t="str">
        <f>Players!$C$1</f>
        <v>Enter Division Name</v>
      </c>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301"/>
      <c r="AF326" s="301"/>
      <c r="AG326" s="301"/>
      <c r="AH326" s="302" t="s">
        <v>10</v>
      </c>
      <c r="AI326" s="303"/>
      <c r="AJ326" s="303"/>
      <c r="AK326" s="306" t="str">
        <f>Players!$G$1</f>
        <v>Enter Date</v>
      </c>
      <c r="AL326" s="307"/>
      <c r="AM326" s="307"/>
      <c r="AN326" s="307"/>
      <c r="AO326" s="308"/>
      <c r="AQ326" s="154" t="str">
        <f>CONCATENATE($A330," ",$D330,","," ",$F328)</f>
        <v>Group: 6, Women's Singles</v>
      </c>
      <c r="AR326" s="155"/>
      <c r="AS326" s="155"/>
      <c r="AT326" s="155"/>
      <c r="AU326" s="155"/>
      <c r="AV326" s="155"/>
      <c r="AW326" s="155"/>
      <c r="AX326" s="155"/>
      <c r="AY326" s="155"/>
      <c r="AZ326" s="155"/>
      <c r="BA326" s="155"/>
      <c r="BB326" s="155"/>
      <c r="BC326" s="156"/>
      <c r="BD326" s="163">
        <f>A347</f>
        <v>1</v>
      </c>
      <c r="BE326" s="164"/>
      <c r="BF326" s="183" t="str">
        <f>C347</f>
        <v>B</v>
      </c>
      <c r="BG326" s="185" t="str">
        <f>IF(VLOOKUP($BF326,$A332:$C344,3,FALSE)=0,"",CONCATENATE(VLOOKUP(VLOOKUP($BF326,$A332:$C344,3,FALSE),Players!$J:$N,4,FALSE)," ",VLOOKUP($BF326,$A332:$C344,3,FALSE)," ",IF(ISERROR(VLOOKUP(VLOOKUP($BF326,$A332:$C344,3,FALSE),Players!$J:$N,5,FALSE)),"()",CONCATENATE("(",VLOOKUP(VLOOKUP($BF326,$A332:$C344,3,FALSE),Players!$J:$N,5,FALSE),")"))))</f>
        <v/>
      </c>
      <c r="BH326" s="186"/>
      <c r="BI326" s="186"/>
      <c r="BJ326" s="186"/>
      <c r="BK326" s="186"/>
      <c r="BL326" s="186"/>
      <c r="BM326" s="186"/>
      <c r="BN326" s="186"/>
      <c r="BO326" s="186"/>
      <c r="BP326" s="186"/>
      <c r="BQ326" s="186"/>
      <c r="BR326" s="186"/>
      <c r="BS326" s="186"/>
      <c r="BT326" s="186"/>
      <c r="BU326" s="187"/>
      <c r="BV326" s="170" t="str">
        <f>IF(D347&lt;&gt;"",D347,"")</f>
        <v/>
      </c>
      <c r="BW326" s="171"/>
      <c r="BX326" s="335" t="str">
        <f>IF(F347&lt;&gt;"",F347,"")</f>
        <v/>
      </c>
      <c r="BY326" s="171"/>
      <c r="BZ326" s="335" t="str">
        <f>IF(H347&lt;&gt;"",H347,"")</f>
        <v/>
      </c>
      <c r="CA326" s="171"/>
      <c r="CB326" s="335" t="str">
        <f>IF(J347&lt;&gt;"",J347,"")</f>
        <v/>
      </c>
      <c r="CC326" s="171"/>
      <c r="CD326" s="335" t="str">
        <f>IF(L347&lt;&gt;"",L347,"")</f>
        <v/>
      </c>
      <c r="CE326" s="337"/>
      <c r="CF326" s="174" t="str">
        <f>IF($CD326=$CD328,IF($CB326=$CB328,IF($BZ326&lt;&gt;"",IF($BZ326&gt;$BZ328,"W","L"),""),IF($CB326&gt;$CB328,"W","L")),IF($CD326&gt;$CD328,"W","L"))</f>
        <v/>
      </c>
      <c r="CG326" s="154" t="str">
        <f>CONCATENATE($A330," ",$D330,","," ",$F328)</f>
        <v>Group: 6, Women's Singles</v>
      </c>
      <c r="CH326" s="155"/>
      <c r="CI326" s="155"/>
      <c r="CJ326" s="155"/>
      <c r="CK326" s="155"/>
      <c r="CL326" s="155"/>
      <c r="CM326" s="155"/>
      <c r="CN326" s="155"/>
      <c r="CO326" s="155"/>
      <c r="CP326" s="155"/>
      <c r="CQ326" s="155"/>
      <c r="CR326" s="155"/>
      <c r="CS326" s="156"/>
      <c r="CT326" s="163">
        <f>O347</f>
        <v>8</v>
      </c>
      <c r="CU326" s="164"/>
      <c r="CV326" s="183" t="str">
        <f>Q347</f>
        <v>D</v>
      </c>
      <c r="CW326" s="185" t="str">
        <f>IF(VLOOKUP($CV326,$A332:$C344,3,FALSE)=0,"",CONCATENATE(VLOOKUP(VLOOKUP($CV326,$A332:$C344,3,FALSE),Players!$J:$N,4,FALSE)," ",VLOOKUP($CV326,$A332:$C344,3,FALSE)," ",IF(ISERROR(VLOOKUP(VLOOKUP($CV326,$A332:$C344,3,FALSE),Players!$J:$N,5,FALSE)),"()",CONCATENATE("(",VLOOKUP(VLOOKUP($CV326,$A332:$C344,3,FALSE),Players!$J:$N,5,FALSE),")"))))</f>
        <v/>
      </c>
      <c r="CX326" s="186"/>
      <c r="CY326" s="186"/>
      <c r="CZ326" s="186"/>
      <c r="DA326" s="186"/>
      <c r="DB326" s="186"/>
      <c r="DC326" s="186"/>
      <c r="DD326" s="186"/>
      <c r="DE326" s="186"/>
      <c r="DF326" s="186"/>
      <c r="DG326" s="186"/>
      <c r="DH326" s="186"/>
      <c r="DI326" s="186"/>
      <c r="DJ326" s="186"/>
      <c r="DK326" s="187"/>
      <c r="DL326" s="170" t="str">
        <f>IF(R347&lt;&gt;"",R347,"")</f>
        <v/>
      </c>
      <c r="DM326" s="171"/>
      <c r="DN326" s="335" t="str">
        <f>IF(T347&lt;&gt;"",T347,"")</f>
        <v/>
      </c>
      <c r="DO326" s="171"/>
      <c r="DP326" s="335" t="str">
        <f>IF(V347&lt;&gt;"",V347,"")</f>
        <v/>
      </c>
      <c r="DQ326" s="171"/>
      <c r="DR326" s="335" t="str">
        <f>IF(X347&lt;&gt;"",X347,"")</f>
        <v/>
      </c>
      <c r="DS326" s="171"/>
      <c r="DT326" s="335" t="str">
        <f>IF(Z347&lt;&gt;"",Z347,"")</f>
        <v/>
      </c>
      <c r="DU326" s="337"/>
      <c r="DV326" s="174" t="str">
        <f>IF($DT326=$DT328,IF($DR326=$DR328,IF($DP326&lt;&gt;"",IF($DP326&gt;$DP328,"W","L"),""),IF($DR326&gt;$DR328,"W","L")),IF($DT326&gt;$DT328,"W","L"))</f>
        <v/>
      </c>
      <c r="DW326" s="154" t="str">
        <f>CONCATENATE($A330," ",$D330,","," ",$F328)</f>
        <v>Group: 6, Women's Singles</v>
      </c>
      <c r="DX326" s="155"/>
      <c r="DY326" s="155"/>
      <c r="DZ326" s="155"/>
      <c r="EA326" s="155"/>
      <c r="EB326" s="155"/>
      <c r="EC326" s="155"/>
      <c r="ED326" s="155"/>
      <c r="EE326" s="155"/>
      <c r="EF326" s="155"/>
      <c r="EG326" s="155"/>
      <c r="EH326" s="155"/>
      <c r="EI326" s="156"/>
      <c r="EJ326" s="163">
        <f>AC347</f>
        <v>15</v>
      </c>
      <c r="EK326" s="164"/>
      <c r="EL326" s="183" t="str">
        <f>AE347</f>
        <v>F</v>
      </c>
      <c r="EM326" s="185" t="str">
        <f>IF(VLOOKUP($EL326,$A332:$C344,3,FALSE)=0,"",CONCATENATE(VLOOKUP(VLOOKUP($EL326,$A332:$C344,3,FALSE),Players!$J:$N,4,FALSE)," ",VLOOKUP($EL326,$A332:$C344,3,FALSE)," ",IF(ISERROR(VLOOKUP(VLOOKUP($EL326,$A332:$C344,3,FALSE),Players!$J:$N,5,FALSE)),"()",CONCATENATE("(",VLOOKUP(VLOOKUP($EL326,$A332:$C344,3,FALSE),Players!$J:$N,5,FALSE),")"))))</f>
        <v/>
      </c>
      <c r="EN326" s="186"/>
      <c r="EO326" s="186"/>
      <c r="EP326" s="186"/>
      <c r="EQ326" s="186"/>
      <c r="ER326" s="186"/>
      <c r="ES326" s="186"/>
      <c r="ET326" s="186"/>
      <c r="EU326" s="186"/>
      <c r="EV326" s="186"/>
      <c r="EW326" s="186"/>
      <c r="EX326" s="186"/>
      <c r="EY326" s="186"/>
      <c r="EZ326" s="186"/>
      <c r="FA326" s="187"/>
      <c r="FB326" s="170" t="str">
        <f>IF(AF347&lt;&gt;"",AF347,"")</f>
        <v/>
      </c>
      <c r="FC326" s="171"/>
      <c r="FD326" s="335" t="str">
        <f>IF(AH347&lt;&gt;"",AH347,"")</f>
        <v/>
      </c>
      <c r="FE326" s="171"/>
      <c r="FF326" s="335" t="str">
        <f>IF(AJ347&lt;&gt;"",AJ347,"")</f>
        <v/>
      </c>
      <c r="FG326" s="171"/>
      <c r="FH326" s="335" t="str">
        <f>IF(AL347&lt;&gt;"",AL347,"")</f>
        <v/>
      </c>
      <c r="FI326" s="171"/>
      <c r="FJ326" s="335" t="str">
        <f>IF(AN347&lt;&gt;"",AN347,"")</f>
        <v/>
      </c>
      <c r="FK326" s="337"/>
      <c r="FL326" s="174" t="str">
        <f>IF($FJ326=$FJ328,IF($FH326=$FH328,IF($FF326&lt;&gt;"",IF($FF326&gt;$FF328,"W","L"),""),IF($FH326&gt;$FH328,"W","L")),IF($FJ326&gt;$FJ328,"W","L"))</f>
        <v/>
      </c>
    </row>
    <row r="327" spans="1:169" ht="11.25" customHeight="1">
      <c r="A327" s="261"/>
      <c r="B327" s="262"/>
      <c r="C327" s="262"/>
      <c r="D327" s="262"/>
      <c r="E327" s="26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F327" s="282"/>
      <c r="AG327" s="282"/>
      <c r="AH327" s="304"/>
      <c r="AI327" s="305"/>
      <c r="AJ327" s="305"/>
      <c r="AK327" s="309"/>
      <c r="AL327" s="309"/>
      <c r="AM327" s="309"/>
      <c r="AN327" s="309"/>
      <c r="AO327" s="310"/>
      <c r="AQ327" s="157"/>
      <c r="AR327" s="158"/>
      <c r="AS327" s="158"/>
      <c r="AT327" s="158"/>
      <c r="AU327" s="158"/>
      <c r="AV327" s="158"/>
      <c r="AW327" s="158"/>
      <c r="AX327" s="158"/>
      <c r="AY327" s="158"/>
      <c r="AZ327" s="158"/>
      <c r="BA327" s="158"/>
      <c r="BB327" s="158"/>
      <c r="BC327" s="159"/>
      <c r="BD327" s="165"/>
      <c r="BE327" s="166"/>
      <c r="BF327" s="184"/>
      <c r="BG327" s="188"/>
      <c r="BH327" s="189"/>
      <c r="BI327" s="189"/>
      <c r="BJ327" s="189"/>
      <c r="BK327" s="189"/>
      <c r="BL327" s="189"/>
      <c r="BM327" s="189"/>
      <c r="BN327" s="189"/>
      <c r="BO327" s="189"/>
      <c r="BP327" s="189"/>
      <c r="BQ327" s="189"/>
      <c r="BR327" s="189"/>
      <c r="BS327" s="189"/>
      <c r="BT327" s="189"/>
      <c r="BU327" s="190"/>
      <c r="BV327" s="172"/>
      <c r="BW327" s="173"/>
      <c r="BX327" s="336"/>
      <c r="BY327" s="173"/>
      <c r="BZ327" s="336"/>
      <c r="CA327" s="173"/>
      <c r="CB327" s="336"/>
      <c r="CC327" s="173"/>
      <c r="CD327" s="336"/>
      <c r="CE327" s="338"/>
      <c r="CF327" s="174"/>
      <c r="CG327" s="157"/>
      <c r="CH327" s="158"/>
      <c r="CI327" s="158"/>
      <c r="CJ327" s="158"/>
      <c r="CK327" s="158"/>
      <c r="CL327" s="158"/>
      <c r="CM327" s="158"/>
      <c r="CN327" s="158"/>
      <c r="CO327" s="158"/>
      <c r="CP327" s="158"/>
      <c r="CQ327" s="158"/>
      <c r="CR327" s="158"/>
      <c r="CS327" s="159"/>
      <c r="CT327" s="165"/>
      <c r="CU327" s="166"/>
      <c r="CV327" s="184"/>
      <c r="CW327" s="188"/>
      <c r="CX327" s="189"/>
      <c r="CY327" s="189"/>
      <c r="CZ327" s="189"/>
      <c r="DA327" s="189"/>
      <c r="DB327" s="189"/>
      <c r="DC327" s="189"/>
      <c r="DD327" s="189"/>
      <c r="DE327" s="189"/>
      <c r="DF327" s="189"/>
      <c r="DG327" s="189"/>
      <c r="DH327" s="189"/>
      <c r="DI327" s="189"/>
      <c r="DJ327" s="189"/>
      <c r="DK327" s="190"/>
      <c r="DL327" s="172"/>
      <c r="DM327" s="173"/>
      <c r="DN327" s="336"/>
      <c r="DO327" s="173"/>
      <c r="DP327" s="336"/>
      <c r="DQ327" s="173"/>
      <c r="DR327" s="336"/>
      <c r="DS327" s="173"/>
      <c r="DT327" s="336"/>
      <c r="DU327" s="338"/>
      <c r="DV327" s="174"/>
      <c r="DW327" s="157"/>
      <c r="DX327" s="158"/>
      <c r="DY327" s="158"/>
      <c r="DZ327" s="158"/>
      <c r="EA327" s="158"/>
      <c r="EB327" s="158"/>
      <c r="EC327" s="158"/>
      <c r="ED327" s="158"/>
      <c r="EE327" s="158"/>
      <c r="EF327" s="158"/>
      <c r="EG327" s="158"/>
      <c r="EH327" s="158"/>
      <c r="EI327" s="159"/>
      <c r="EJ327" s="165"/>
      <c r="EK327" s="166"/>
      <c r="EL327" s="184"/>
      <c r="EM327" s="188"/>
      <c r="EN327" s="189"/>
      <c r="EO327" s="189"/>
      <c r="EP327" s="189"/>
      <c r="EQ327" s="189"/>
      <c r="ER327" s="189"/>
      <c r="ES327" s="189"/>
      <c r="ET327" s="189"/>
      <c r="EU327" s="189"/>
      <c r="EV327" s="189"/>
      <c r="EW327" s="189"/>
      <c r="EX327" s="189"/>
      <c r="EY327" s="189"/>
      <c r="EZ327" s="189"/>
      <c r="FA327" s="190"/>
      <c r="FB327" s="172"/>
      <c r="FC327" s="173"/>
      <c r="FD327" s="336"/>
      <c r="FE327" s="173"/>
      <c r="FF327" s="336"/>
      <c r="FG327" s="173"/>
      <c r="FH327" s="336"/>
      <c r="FI327" s="173"/>
      <c r="FJ327" s="336"/>
      <c r="FK327" s="338"/>
      <c r="FL327" s="174"/>
    </row>
    <row r="328" spans="1:169" ht="11.25" customHeight="1">
      <c r="A328" s="266" t="s">
        <v>11</v>
      </c>
      <c r="B328" s="267"/>
      <c r="C328" s="267"/>
      <c r="D328" s="277" t="s">
        <v>12</v>
      </c>
      <c r="E328" s="278"/>
      <c r="F328" s="280" t="str">
        <f>Players!$H$3</f>
        <v>Women's Singles</v>
      </c>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81"/>
      <c r="AE328" s="281"/>
      <c r="AF328" s="281"/>
      <c r="AG328" s="281"/>
      <c r="AH328" s="302" t="s">
        <v>13</v>
      </c>
      <c r="AI328" s="303"/>
      <c r="AJ328" s="303"/>
      <c r="AK328" s="328" t="s">
        <v>57</v>
      </c>
      <c r="AL328" s="328"/>
      <c r="AM328" s="328"/>
      <c r="AN328" s="328"/>
      <c r="AO328" s="329"/>
      <c r="AQ328" s="157"/>
      <c r="AR328" s="158"/>
      <c r="AS328" s="158"/>
      <c r="AT328" s="158"/>
      <c r="AU328" s="158"/>
      <c r="AV328" s="158"/>
      <c r="AW328" s="158"/>
      <c r="AX328" s="158"/>
      <c r="AY328" s="158"/>
      <c r="AZ328" s="158"/>
      <c r="BA328" s="158"/>
      <c r="BB328" s="158"/>
      <c r="BC328" s="159"/>
      <c r="BD328" s="165"/>
      <c r="BE328" s="166"/>
      <c r="BF328" s="175" t="str">
        <f>C349</f>
        <v>G</v>
      </c>
      <c r="BG328" s="177" t="str">
        <f>IF(VLOOKUP($BF328,$A332:$C344,3,FALSE)=0,"",CONCATENATE(VLOOKUP(VLOOKUP($BF328,$A332:$C344,3,FALSE),Players!$J:$N,4,FALSE)," ",VLOOKUP($BF328,$A332:$C344,3,FALSE)," ",IF(ISERROR(VLOOKUP(VLOOKUP($BF328,$A332:$C344,3,FALSE),Players!$J:$N,5,FALSE)),"()",CONCATENATE("(",VLOOKUP(VLOOKUP($BF328,$A332:$C344,3,FALSE),Players!$J:$N,5,FALSE),")"))))</f>
        <v/>
      </c>
      <c r="BH328" s="178"/>
      <c r="BI328" s="178"/>
      <c r="BJ328" s="178"/>
      <c r="BK328" s="178"/>
      <c r="BL328" s="178"/>
      <c r="BM328" s="178"/>
      <c r="BN328" s="178"/>
      <c r="BO328" s="178"/>
      <c r="BP328" s="178"/>
      <c r="BQ328" s="178"/>
      <c r="BR328" s="178"/>
      <c r="BS328" s="178"/>
      <c r="BT328" s="178"/>
      <c r="BU328" s="179"/>
      <c r="BV328" s="150" t="str">
        <f>IF(D349&lt;&gt;"",D349,"")</f>
        <v/>
      </c>
      <c r="BW328" s="151"/>
      <c r="BX328" s="288" t="str">
        <f>IF(F349&lt;&gt;"",F349,"")</f>
        <v/>
      </c>
      <c r="BY328" s="151"/>
      <c r="BZ328" s="288" t="str">
        <f>IF(H349&lt;&gt;"",H349,"")</f>
        <v/>
      </c>
      <c r="CA328" s="151"/>
      <c r="CB328" s="288" t="str">
        <f>IF(J349&lt;&gt;"",J349,"")</f>
        <v/>
      </c>
      <c r="CC328" s="151"/>
      <c r="CD328" s="288" t="str">
        <f>IF(L349&lt;&gt;"",L349,"")</f>
        <v/>
      </c>
      <c r="CE328" s="332"/>
      <c r="CF328" s="174" t="str">
        <f>IF($CF326&lt;&gt;"",IF(CF326="W","L","W"),"")</f>
        <v/>
      </c>
      <c r="CG328" s="157"/>
      <c r="CH328" s="158"/>
      <c r="CI328" s="158"/>
      <c r="CJ328" s="158"/>
      <c r="CK328" s="158"/>
      <c r="CL328" s="158"/>
      <c r="CM328" s="158"/>
      <c r="CN328" s="158"/>
      <c r="CO328" s="158"/>
      <c r="CP328" s="158"/>
      <c r="CQ328" s="158"/>
      <c r="CR328" s="158"/>
      <c r="CS328" s="159"/>
      <c r="CT328" s="165"/>
      <c r="CU328" s="166"/>
      <c r="CV328" s="175" t="str">
        <f>Q349</f>
        <v>F</v>
      </c>
      <c r="CW328" s="177" t="str">
        <f>IF(VLOOKUP($CV328,$A332:$C344,3,FALSE)=0,"",CONCATENATE(VLOOKUP(VLOOKUP($CV328,$A332:$C344,3,FALSE),Players!$J:$N,4,FALSE)," ",VLOOKUP($CV328,$A332:$C344,3,FALSE)," ",IF(ISERROR(VLOOKUP(VLOOKUP($CV328,$A332:$C344,3,FALSE),Players!$J:$N,5,FALSE)),"()",CONCATENATE("(",VLOOKUP(VLOOKUP($CV328,$A332:$C344,3,FALSE),Players!$J:$N,5,FALSE),")"))))</f>
        <v/>
      </c>
      <c r="CX328" s="178"/>
      <c r="CY328" s="178"/>
      <c r="CZ328" s="178"/>
      <c r="DA328" s="178"/>
      <c r="DB328" s="178"/>
      <c r="DC328" s="178"/>
      <c r="DD328" s="178"/>
      <c r="DE328" s="178"/>
      <c r="DF328" s="178"/>
      <c r="DG328" s="178"/>
      <c r="DH328" s="178"/>
      <c r="DI328" s="178"/>
      <c r="DJ328" s="178"/>
      <c r="DK328" s="179"/>
      <c r="DL328" s="150" t="str">
        <f>IF(R349&lt;&gt;"",R349,"")</f>
        <v/>
      </c>
      <c r="DM328" s="151"/>
      <c r="DN328" s="288" t="str">
        <f>IF(T349&lt;&gt;"",T349,"")</f>
        <v/>
      </c>
      <c r="DO328" s="151"/>
      <c r="DP328" s="288" t="str">
        <f>IF(V349&lt;&gt;"",V349,"")</f>
        <v/>
      </c>
      <c r="DQ328" s="151"/>
      <c r="DR328" s="288" t="str">
        <f>IF(X349&lt;&gt;"",X349,"")</f>
        <v/>
      </c>
      <c r="DS328" s="151"/>
      <c r="DT328" s="288" t="str">
        <f>IF(Z349&lt;&gt;"",Z349,"")</f>
        <v/>
      </c>
      <c r="DU328" s="332"/>
      <c r="DV328" s="174" t="str">
        <f>IF($DV326&lt;&gt;"",IF(DV326="W","L","W"),"")</f>
        <v/>
      </c>
      <c r="DW328" s="157"/>
      <c r="DX328" s="158"/>
      <c r="DY328" s="158"/>
      <c r="DZ328" s="158"/>
      <c r="EA328" s="158"/>
      <c r="EB328" s="158"/>
      <c r="EC328" s="158"/>
      <c r="ED328" s="158"/>
      <c r="EE328" s="158"/>
      <c r="EF328" s="158"/>
      <c r="EG328" s="158"/>
      <c r="EH328" s="158"/>
      <c r="EI328" s="159"/>
      <c r="EJ328" s="165"/>
      <c r="EK328" s="166"/>
      <c r="EL328" s="175" t="str">
        <f>AE349</f>
        <v>G</v>
      </c>
      <c r="EM328" s="177" t="str">
        <f>IF(VLOOKUP($EL328,$A332:$C344,3,FALSE)=0,"",CONCATENATE(VLOOKUP(VLOOKUP($EL328,$A332:$C344,3,FALSE),Players!$J:$N,4,FALSE)," ",VLOOKUP($EL328,$A332:$C344,3,FALSE)," ",IF(ISERROR(VLOOKUP(VLOOKUP($EL328,$A332:$C344,3,FALSE),Players!$J:$N,5,FALSE)),"()",CONCATENATE("(",VLOOKUP(VLOOKUP($EL328,$A332:$C344,3,FALSE),Players!$J:$N,5,FALSE),")"))))</f>
        <v/>
      </c>
      <c r="EN328" s="178"/>
      <c r="EO328" s="178"/>
      <c r="EP328" s="178"/>
      <c r="EQ328" s="178"/>
      <c r="ER328" s="178"/>
      <c r="ES328" s="178"/>
      <c r="ET328" s="178"/>
      <c r="EU328" s="178"/>
      <c r="EV328" s="178"/>
      <c r="EW328" s="178"/>
      <c r="EX328" s="178"/>
      <c r="EY328" s="178"/>
      <c r="EZ328" s="178"/>
      <c r="FA328" s="179"/>
      <c r="FB328" s="150" t="str">
        <f>IF(AF349&lt;&gt;"",AF349,"")</f>
        <v/>
      </c>
      <c r="FC328" s="151"/>
      <c r="FD328" s="288" t="str">
        <f>IF(AH349&lt;&gt;"",AH349,"")</f>
        <v/>
      </c>
      <c r="FE328" s="151"/>
      <c r="FF328" s="288" t="str">
        <f>IF(AJ349&lt;&gt;"",AJ349,"")</f>
        <v/>
      </c>
      <c r="FG328" s="151"/>
      <c r="FH328" s="288" t="str">
        <f>IF(AL349&lt;&gt;"",AL349,"")</f>
        <v/>
      </c>
      <c r="FI328" s="151"/>
      <c r="FJ328" s="288" t="str">
        <f>IF(AN349&lt;&gt;"",AN349,"")</f>
        <v/>
      </c>
      <c r="FK328" s="332"/>
      <c r="FL328" s="174" t="str">
        <f>IF($FL326&lt;&gt;"",IF(FL326="W","L","W"),"")</f>
        <v/>
      </c>
    </row>
    <row r="329" spans="1:169" ht="11.25" customHeight="1" thickBot="1">
      <c r="A329" s="275"/>
      <c r="B329" s="276"/>
      <c r="C329" s="276"/>
      <c r="D329" s="279"/>
      <c r="E329" s="279"/>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82"/>
      <c r="AE329" s="282"/>
      <c r="AF329" s="282"/>
      <c r="AG329" s="282"/>
      <c r="AH329" s="304"/>
      <c r="AI329" s="305"/>
      <c r="AJ329" s="305"/>
      <c r="AK329" s="330"/>
      <c r="AL329" s="330"/>
      <c r="AM329" s="330"/>
      <c r="AN329" s="330"/>
      <c r="AO329" s="331"/>
      <c r="AQ329" s="160"/>
      <c r="AR329" s="161"/>
      <c r="AS329" s="161"/>
      <c r="AT329" s="161"/>
      <c r="AU329" s="161"/>
      <c r="AV329" s="161"/>
      <c r="AW329" s="161"/>
      <c r="AX329" s="161"/>
      <c r="AY329" s="161"/>
      <c r="AZ329" s="161"/>
      <c r="BA329" s="161"/>
      <c r="BB329" s="161"/>
      <c r="BC329" s="162"/>
      <c r="BD329" s="167"/>
      <c r="BE329" s="168"/>
      <c r="BF329" s="176"/>
      <c r="BG329" s="180"/>
      <c r="BH329" s="181"/>
      <c r="BI329" s="181"/>
      <c r="BJ329" s="181"/>
      <c r="BK329" s="181"/>
      <c r="BL329" s="181"/>
      <c r="BM329" s="181"/>
      <c r="BN329" s="181"/>
      <c r="BO329" s="181"/>
      <c r="BP329" s="181"/>
      <c r="BQ329" s="181"/>
      <c r="BR329" s="181"/>
      <c r="BS329" s="181"/>
      <c r="BT329" s="181"/>
      <c r="BU329" s="182"/>
      <c r="BV329" s="152"/>
      <c r="BW329" s="153"/>
      <c r="BX329" s="333"/>
      <c r="BY329" s="153"/>
      <c r="BZ329" s="333"/>
      <c r="CA329" s="153"/>
      <c r="CB329" s="333"/>
      <c r="CC329" s="153"/>
      <c r="CD329" s="333"/>
      <c r="CE329" s="334"/>
      <c r="CF329" s="174"/>
      <c r="CG329" s="160"/>
      <c r="CH329" s="161"/>
      <c r="CI329" s="161"/>
      <c r="CJ329" s="161"/>
      <c r="CK329" s="161"/>
      <c r="CL329" s="161"/>
      <c r="CM329" s="161"/>
      <c r="CN329" s="161"/>
      <c r="CO329" s="161"/>
      <c r="CP329" s="161"/>
      <c r="CQ329" s="161"/>
      <c r="CR329" s="161"/>
      <c r="CS329" s="162"/>
      <c r="CT329" s="167"/>
      <c r="CU329" s="168"/>
      <c r="CV329" s="176"/>
      <c r="CW329" s="180"/>
      <c r="CX329" s="181"/>
      <c r="CY329" s="181"/>
      <c r="CZ329" s="181"/>
      <c r="DA329" s="181"/>
      <c r="DB329" s="181"/>
      <c r="DC329" s="181"/>
      <c r="DD329" s="181"/>
      <c r="DE329" s="181"/>
      <c r="DF329" s="181"/>
      <c r="DG329" s="181"/>
      <c r="DH329" s="181"/>
      <c r="DI329" s="181"/>
      <c r="DJ329" s="181"/>
      <c r="DK329" s="182"/>
      <c r="DL329" s="152"/>
      <c r="DM329" s="153"/>
      <c r="DN329" s="333"/>
      <c r="DO329" s="153"/>
      <c r="DP329" s="333"/>
      <c r="DQ329" s="153"/>
      <c r="DR329" s="333"/>
      <c r="DS329" s="153"/>
      <c r="DT329" s="333"/>
      <c r="DU329" s="334"/>
      <c r="DV329" s="174"/>
      <c r="DW329" s="160"/>
      <c r="DX329" s="161"/>
      <c r="DY329" s="161"/>
      <c r="DZ329" s="161"/>
      <c r="EA329" s="161"/>
      <c r="EB329" s="161"/>
      <c r="EC329" s="161"/>
      <c r="ED329" s="161"/>
      <c r="EE329" s="161"/>
      <c r="EF329" s="161"/>
      <c r="EG329" s="161"/>
      <c r="EH329" s="161"/>
      <c r="EI329" s="162"/>
      <c r="EJ329" s="167"/>
      <c r="EK329" s="168"/>
      <c r="EL329" s="176"/>
      <c r="EM329" s="180"/>
      <c r="EN329" s="181"/>
      <c r="EO329" s="181"/>
      <c r="EP329" s="181"/>
      <c r="EQ329" s="181"/>
      <c r="ER329" s="181"/>
      <c r="ES329" s="181"/>
      <c r="ET329" s="181"/>
      <c r="EU329" s="181"/>
      <c r="EV329" s="181"/>
      <c r="EW329" s="181"/>
      <c r="EX329" s="181"/>
      <c r="EY329" s="181"/>
      <c r="EZ329" s="181"/>
      <c r="FA329" s="182"/>
      <c r="FB329" s="152"/>
      <c r="FC329" s="153"/>
      <c r="FD329" s="333"/>
      <c r="FE329" s="153"/>
      <c r="FF329" s="333"/>
      <c r="FG329" s="153"/>
      <c r="FH329" s="333"/>
      <c r="FI329" s="153"/>
      <c r="FJ329" s="333"/>
      <c r="FK329" s="334"/>
      <c r="FL329" s="174"/>
    </row>
    <row r="330" spans="1:169" ht="11.25" customHeight="1">
      <c r="A330" s="259" t="s">
        <v>15</v>
      </c>
      <c r="B330" s="260"/>
      <c r="C330" s="260"/>
      <c r="D330" s="264">
        <v>6</v>
      </c>
      <c r="E330" s="264"/>
      <c r="F330" s="266" t="s">
        <v>16</v>
      </c>
      <c r="G330" s="267"/>
      <c r="H330" s="267"/>
      <c r="I330" s="283"/>
      <c r="J330" s="284"/>
      <c r="K330" s="284"/>
      <c r="L330" s="284"/>
      <c r="M330" s="284"/>
      <c r="N330" s="264"/>
      <c r="O330" s="264"/>
      <c r="P330" s="264"/>
      <c r="Q330" s="264"/>
      <c r="R330" s="264"/>
      <c r="S330" s="264"/>
      <c r="T330" s="264"/>
      <c r="U330" s="264"/>
      <c r="V330" s="264"/>
      <c r="W330" s="325"/>
      <c r="X330" s="150" t="s">
        <v>17</v>
      </c>
      <c r="Y330" s="270"/>
      <c r="Z330" s="288" t="s">
        <v>18</v>
      </c>
      <c r="AA330" s="270"/>
      <c r="AB330" s="288" t="s">
        <v>19</v>
      </c>
      <c r="AC330" s="270"/>
      <c r="AD330" s="288" t="s">
        <v>20</v>
      </c>
      <c r="AE330" s="270"/>
      <c r="AF330" s="288" t="s">
        <v>43</v>
      </c>
      <c r="AG330" s="270"/>
      <c r="AH330" s="288" t="s">
        <v>52</v>
      </c>
      <c r="AI330" s="270"/>
      <c r="AJ330" s="288" t="s">
        <v>60</v>
      </c>
      <c r="AK330" s="368"/>
      <c r="AL330" s="292" t="s">
        <v>21</v>
      </c>
      <c r="AM330" s="293"/>
      <c r="AN330" s="296" t="s">
        <v>22</v>
      </c>
      <c r="AO330" s="297"/>
      <c r="AQ330" s="126"/>
      <c r="AR330" s="126"/>
      <c r="AS330" s="126"/>
      <c r="AT330" s="126"/>
      <c r="AU330" s="126"/>
      <c r="AV330" s="126"/>
      <c r="AW330" s="126"/>
      <c r="AX330" s="126"/>
      <c r="AY330" s="126"/>
      <c r="AZ330" s="126"/>
      <c r="BA330" s="126"/>
      <c r="BB330" s="126"/>
      <c r="BC330" s="126"/>
      <c r="BV330" s="169" t="str">
        <f>IF(CF326&lt;&gt;"",IF(AND(AND(BV326&gt;-1,BV328&gt;-1),OR(BV326&gt;10,BV328&gt;10),ABS(BV326-BV328)&gt;1,IF(OR(BV326&gt;11,BV328&gt;11),ABS(BV326-BV328)=2,TRUE),BV326=INT(BV326),BV328=INT(BV328)),"","Error"),"")</f>
        <v/>
      </c>
      <c r="BW330" s="169"/>
      <c r="BX330" s="169" t="str">
        <f>IF(CF326&lt;&gt;"",IF(AND(AND(BX326&gt;-1,BX328&gt;-1),OR(BX326&gt;10,BX328&gt;10),ABS(BX326-BX328)&gt;1,IF(OR(BX326&gt;11,BX328&gt;11),ABS(BX326-BX328)=2,TRUE),BX326=INT(BX326),BX328=INT(BX328)),"","Error"),"")</f>
        <v/>
      </c>
      <c r="BY330" s="169"/>
      <c r="BZ330" s="169" t="str">
        <f>IF(CF326&lt;&gt;"",IF(AND(AND(BZ326&gt;-1,BZ328&gt;-1),OR(BZ326&gt;10,BZ328&gt;10),ABS(BZ326-BZ328)&gt;1,IF(OR(BZ326&gt;11,BZ328&gt;11),ABS(BZ326-BZ328)=2,TRUE),BZ326=INT(BZ326),BZ328=INT(BZ328)),"","Error"),"")</f>
        <v/>
      </c>
      <c r="CA330" s="169"/>
      <c r="CB330" s="169" t="str">
        <f>IF(AND(CF326&lt;&gt;"",CB326&lt;&gt;""),IF(AND(AND(CB326&gt;-1,CB328&gt;-1),OR(CB326&gt;10,CB328&gt;10),ABS(CB326-CB328)&gt;1,IF(OR(CB326&gt;11,CB328&gt;11),ABS(CB326-CB328)=2,TRUE),CB326=INT(CB326),CB328=INT(CB328)),"","Error"),"")</f>
        <v/>
      </c>
      <c r="CC330" s="169"/>
      <c r="CD330" s="169" t="str">
        <f>IF(AND(CF326&lt;&gt;"",CD326&lt;&gt;""),IF(AND(AND(CD326&gt;-1,CD328&gt;-1),OR(CD326&gt;10,CD328&gt;10),ABS(CD326-CD328)&gt;1,IF(OR(CD326&gt;11,CD328&gt;11),ABS(CD326-CD328)=2,TRUE),CD326=INT(CD326),CD328=INT(CD328)),"","Error"),"")</f>
        <v/>
      </c>
      <c r="CE330" s="169"/>
      <c r="CG330" s="126"/>
      <c r="CH330" s="126"/>
      <c r="CI330" s="126"/>
      <c r="CJ330" s="126"/>
      <c r="CK330" s="126"/>
      <c r="CL330" s="126"/>
      <c r="CM330" s="126"/>
      <c r="CN330" s="126"/>
      <c r="CO330" s="126"/>
      <c r="CP330" s="126"/>
      <c r="CQ330" s="126"/>
      <c r="CR330" s="126"/>
      <c r="CS330" s="126"/>
      <c r="DL330" s="169" t="str">
        <f>IF(DV326&lt;&gt;"",IF(AND(AND(DL326&gt;-1,DL328&gt;-1),OR(DL326&gt;10,DL328&gt;10),ABS(DL326-DL328)&gt;1,IF(OR(DL326&gt;11,DL328&gt;11),ABS(DL326-DL328)=2,TRUE),DL326=INT(DL326),DL328=INT(DL328)),"","Error"),"")</f>
        <v/>
      </c>
      <c r="DM330" s="169"/>
      <c r="DN330" s="169" t="str">
        <f>IF(DV326&lt;&gt;"",IF(AND(AND(DN326&gt;-1,DN328&gt;-1),OR(DN326&gt;10,DN328&gt;10),ABS(DN326-DN328)&gt;1,IF(OR(DN326&gt;11,DN328&gt;11),ABS(DN326-DN328)=2,TRUE),DN326=INT(DN326),DN328=INT(DN328)),"","Error"),"")</f>
        <v/>
      </c>
      <c r="DO330" s="169"/>
      <c r="DP330" s="169" t="str">
        <f>IF(DV326&lt;&gt;"",IF(AND(AND(DP326&gt;-1,DP328&gt;-1),OR(DP326&gt;10,DP328&gt;10),ABS(DP326-DP328)&gt;1,IF(OR(DP326&gt;11,DP328&gt;11),ABS(DP326-DP328)=2,TRUE),DP326=INT(DP326),DP328=INT(DP328)),"","Error"),"")</f>
        <v/>
      </c>
      <c r="DQ330" s="169"/>
      <c r="DR330" s="169" t="str">
        <f>IF(AND(DV326&lt;&gt;"",DR326&lt;&gt;""),IF(AND(AND(DR326&gt;-1,DR328&gt;-1),OR(DR326&gt;10,DR328&gt;10),ABS(DR326-DR328)&gt;1,IF(OR(DR326&gt;11,DR328&gt;11),ABS(DR326-DR328)=2,TRUE),DR326=INT(DR326),DR328=INT(DR328)),"","Error"),"")</f>
        <v/>
      </c>
      <c r="DS330" s="169"/>
      <c r="DT330" s="169" t="str">
        <f>IF(AND(DV326&lt;&gt;"",DT326&lt;&gt;""),IF(AND(AND(DT326&gt;-1,DT328&gt;-1),OR(DT326&gt;10,DT328&gt;10),ABS(DT326-DT328)&gt;1,IF(OR(DT326&gt;11,DT328&gt;11),ABS(DT326-DT328)=2,TRUE),DT326=INT(DT326),DT328=INT(DT328)),"","Error"),"")</f>
        <v/>
      </c>
      <c r="DU330" s="169"/>
      <c r="DW330" s="126"/>
      <c r="DX330" s="126"/>
      <c r="DY330" s="126"/>
      <c r="DZ330" s="126"/>
      <c r="EA330" s="126"/>
      <c r="EB330" s="126"/>
      <c r="EC330" s="126"/>
      <c r="ED330" s="126"/>
      <c r="EE330" s="126"/>
      <c r="EF330" s="126"/>
      <c r="EG330" s="126"/>
      <c r="EH330" s="126"/>
      <c r="EI330" s="126"/>
      <c r="FB330" s="169" t="str">
        <f>IF(FL326&lt;&gt;"",IF(AND(AND(FB326&gt;-1,FB328&gt;-1),OR(FB326&gt;10,FB328&gt;10),ABS(FB326-FB328)&gt;1,IF(OR(FB326&gt;11,FB328&gt;11),ABS(FB326-FB328)=2,TRUE),FB326=INT(FB326),FB328=INT(FB328)),"","Error"),"")</f>
        <v/>
      </c>
      <c r="FC330" s="169"/>
      <c r="FD330" s="169" t="str">
        <f>IF(FL326&lt;&gt;"",IF(AND(AND(FD326&gt;-1,FD328&gt;-1),OR(FD326&gt;10,FD328&gt;10),ABS(FD326-FD328)&gt;1,IF(OR(FD326&gt;11,FD328&gt;11),ABS(FD326-FD328)=2,TRUE),FD326=INT(FD326),FD328=INT(FD328)),"","Error"),"")</f>
        <v/>
      </c>
      <c r="FE330" s="169"/>
      <c r="FF330" s="169" t="str">
        <f>IF(FL326&lt;&gt;"",IF(AND(AND(FF326&gt;-1,FF328&gt;-1),OR(FF326&gt;10,FF328&gt;10),ABS(FF326-FF328)&gt;1,IF(OR(FF326&gt;11,FF328&gt;11),ABS(FF326-FF328)=2,TRUE),FF326=INT(FF326),FF328=INT(FF328)),"","Error"),"")</f>
        <v/>
      </c>
      <c r="FG330" s="169"/>
      <c r="FH330" s="169" t="str">
        <f>IF(AND(FL326&lt;&gt;"",FH326&lt;&gt;""),IF(AND(AND(FH326&gt;-1,FH328&gt;-1),OR(FH326&gt;10,FH328&gt;10),ABS(FH326-FH328)&gt;1,IF(OR(FH326&gt;11,FH328&gt;11),ABS(FH326-FH328)=2,TRUE),FH326=INT(FH326),FH328=INT(FH328)),"","Error"),"")</f>
        <v/>
      </c>
      <c r="FI330" s="169"/>
      <c r="FJ330" s="169" t="str">
        <f>IF(AND(FL326&lt;&gt;"",FJ326&lt;&gt;""),IF(AND(AND(FJ326&gt;-1,FJ328&gt;-1),OR(FJ326&gt;10,FJ328&gt;10),ABS(FJ326-FJ328)&gt;1,IF(OR(FJ326&gt;11,FJ328&gt;11),ABS(FJ326-FJ328)=2,TRUE),FJ326=INT(FJ326),FJ328=INT(FJ328)),"","Error"),"")</f>
        <v/>
      </c>
      <c r="FK330" s="169"/>
    </row>
    <row r="331" spans="1:169" ht="11.25" customHeight="1" thickBot="1">
      <c r="A331" s="261"/>
      <c r="B331" s="262"/>
      <c r="C331" s="262"/>
      <c r="D331" s="326"/>
      <c r="E331" s="326"/>
      <c r="F331" s="275"/>
      <c r="G331" s="276"/>
      <c r="H331" s="276"/>
      <c r="I331" s="286"/>
      <c r="J331" s="286"/>
      <c r="K331" s="286"/>
      <c r="L331" s="286"/>
      <c r="M331" s="286"/>
      <c r="N331" s="326"/>
      <c r="O331" s="326"/>
      <c r="P331" s="326"/>
      <c r="Q331" s="326"/>
      <c r="R331" s="326"/>
      <c r="S331" s="326"/>
      <c r="T331" s="326"/>
      <c r="U331" s="326"/>
      <c r="V331" s="326"/>
      <c r="W331" s="327"/>
      <c r="X331" s="194"/>
      <c r="Y331" s="195"/>
      <c r="Z331" s="289"/>
      <c r="AA331" s="195"/>
      <c r="AB331" s="289"/>
      <c r="AC331" s="195"/>
      <c r="AD331" s="289"/>
      <c r="AE331" s="195"/>
      <c r="AF331" s="289"/>
      <c r="AG331" s="195"/>
      <c r="AH331" s="289"/>
      <c r="AI331" s="195"/>
      <c r="AJ331" s="289"/>
      <c r="AK331" s="369"/>
      <c r="AL331" s="294"/>
      <c r="AM331" s="295"/>
      <c r="AN331" s="298"/>
      <c r="AO331" s="299"/>
      <c r="AQ331" s="126"/>
      <c r="AR331" s="126"/>
      <c r="AS331" s="126"/>
      <c r="AT331" s="126"/>
      <c r="AU331" s="126"/>
      <c r="AV331" s="126"/>
      <c r="AW331" s="126"/>
      <c r="AX331" s="126"/>
      <c r="AY331" s="126"/>
      <c r="AZ331" s="126"/>
      <c r="BA331" s="126"/>
      <c r="BB331" s="126"/>
      <c r="BC331" s="126"/>
      <c r="CG331" s="126"/>
      <c r="CH331" s="126"/>
      <c r="CI331" s="126"/>
      <c r="CJ331" s="126"/>
      <c r="CK331" s="126"/>
      <c r="CL331" s="126"/>
      <c r="CM331" s="126"/>
      <c r="CN331" s="126"/>
      <c r="CO331" s="126"/>
      <c r="CP331" s="126"/>
      <c r="CQ331" s="126"/>
      <c r="CR331" s="126"/>
      <c r="CS331" s="126"/>
      <c r="DW331" s="126"/>
      <c r="DX331" s="126"/>
      <c r="DY331" s="126"/>
      <c r="DZ331" s="126"/>
      <c r="EA331" s="126"/>
      <c r="EB331" s="126"/>
      <c r="EC331" s="126"/>
      <c r="ED331" s="126"/>
      <c r="EE331" s="126"/>
      <c r="EF331" s="126"/>
      <c r="EG331" s="126"/>
      <c r="EH331" s="126"/>
      <c r="EI331" s="126"/>
    </row>
    <row r="332" spans="1:169" ht="11.25" customHeight="1">
      <c r="A332" s="210" t="str">
        <f>X330</f>
        <v>A</v>
      </c>
      <c r="B332" s="211"/>
      <c r="C332" s="357"/>
      <c r="D332" s="343"/>
      <c r="E332" s="343"/>
      <c r="F332" s="343"/>
      <c r="G332" s="343"/>
      <c r="H332" s="343"/>
      <c r="I332" s="343"/>
      <c r="J332" s="343"/>
      <c r="K332" s="343"/>
      <c r="L332" s="343"/>
      <c r="M332" s="215"/>
      <c r="N332" s="215"/>
      <c r="O332" s="215"/>
      <c r="P332" s="343"/>
      <c r="Q332" s="343"/>
      <c r="R332" s="343"/>
      <c r="S332" s="343"/>
      <c r="T332" s="343"/>
      <c r="U332" s="343"/>
      <c r="V332" s="343"/>
      <c r="W332" s="344"/>
      <c r="X332" s="365"/>
      <c r="Y332" s="366"/>
      <c r="Z332" s="252" t="str">
        <f>IF($D328="1P",IF(AN363=AN365,IF(AL363=AL365,IF(AJ363&lt;&gt;"",IF(AJ363&gt;AJ365,"W","L"),""),IF(AL363&gt;AL365,"W","L")),IF(AN363&gt;AN365,"W","L")),IF(AN351=AN353,IF(AL351=AL353,IF(AJ351&lt;&gt;"",IF(AJ351&gt;AJ353,"W","L"),""),IF(AL351&gt;AL353,"W","L")),IF(AN351&gt;AN353,"W","L")))</f>
        <v/>
      </c>
      <c r="AA332" s="253"/>
      <c r="AB332" s="252" t="str">
        <f>IF($D328="1P",IF(AN351=AN353,IF(AL351=AL353,IF(AJ351&lt;&gt;"",IF(AJ351&gt;AJ353,"W","L"),""),IF(AL351&gt;AL353,"W","L")),IF(AN351&gt;AN353,"W","L")),IF(Z367=Z369,IF(X367=X369,IF(V367&lt;&gt;"",IF(V367&gt;V369,"W","L"),""),IF(X367&gt;X369,"W","L")),IF(Z367&gt;Z369,"W","L")))</f>
        <v/>
      </c>
      <c r="AC332" s="253"/>
      <c r="AD332" s="252" t="str">
        <f>IF($D328="1P",IF(Z367=Z369,IF(X367=X369,IF(V367&lt;&gt;"",IF(V367&gt;V369,"W","L"),""),IF(X367&gt;X369,"W","L")),IF(Z367&gt;Z369,"W","L")),IF(Z355=Z357,IF(X355=X357,IF(V355&lt;&gt;"",IF(V355&gt;V357,"W","L"),""),IF(X355&gt;X357,"W","L")),IF(Z355&gt;Z357,"W","L")))</f>
        <v/>
      </c>
      <c r="AE332" s="253"/>
      <c r="AF332" s="252" t="str">
        <f>IF($D328="1P",IF(Z355=Z357,IF(X355=X357,IF(V355&lt;&gt;"",IF(V355&gt;V357,"W","L"),""),IF(X355&gt;X357,"W","L")),IF(Z355&gt;Z357,"W","L")),IF(L371=L373,IF(J371=J373,IF(H371&lt;&gt;"",IF(H371&gt;H373,"W","L"),""),IF(J371&gt;J698,"W","L")),IF(L371&gt;L373,"W","L")))</f>
        <v/>
      </c>
      <c r="AG332" s="253"/>
      <c r="AH332" s="252" t="str">
        <f>IF($D328="1P",IF(L371=L373,IF(J371=J373,IF(H371&lt;&gt;"",IF(H371&gt;H373,"W","L"),""),IF(J371&gt;J373,"W","L")),IF(L371&gt;L373,"W","L")),IF(AN363=AN365,IF(AL363=AL365,IF(AJ363&lt;&gt;"",IF(AJ363&gt;AJ365,"W","L"),""),IF(AL363&gt;AL365,"W","L")),IF(AN363&gt;AN365,"W","L")))</f>
        <v/>
      </c>
      <c r="AI332" s="253"/>
      <c r="AJ332" s="252" t="str">
        <f>IF($D328="1P",IF(L359=L361,IF(J359=J361,IF(H359&lt;&gt;"",IF(H359&gt;H361,"W","L"),""),IF(J359&gt;J361,"W","L")),IF(L359&gt;L361,"W","L")),IF(L359=L361,IF(J359=J361,IF(H359&lt;&gt;"",IF(H359&gt;H361,"W","L"),""),IF(J359&gt;J361,"W","L")),IF(L359&gt;L361,"W","L")))</f>
        <v/>
      </c>
      <c r="AK332" s="253"/>
      <c r="AL332" s="254" t="str">
        <f>IF(OR(COUNTIF(X332:AJ332,"W"),COUNTIF(X332:AJ332,"L")),COUNTIF(X332:AJ332,"W")*2+COUNTIF(X332:AJ332,"L"),"")</f>
        <v/>
      </c>
      <c r="AM332" s="255"/>
      <c r="AN332" s="256" t="str">
        <f>IF(AL332&lt;&gt;"",RANK(AL332,AL332:AL344,0),"")</f>
        <v/>
      </c>
      <c r="AO332" s="257"/>
      <c r="AQ332" s="127"/>
      <c r="AR332" s="127"/>
      <c r="AS332" s="127"/>
      <c r="AT332" s="127"/>
      <c r="AU332" s="127"/>
      <c r="AV332" s="127"/>
      <c r="AW332" s="127"/>
      <c r="AX332" s="127"/>
      <c r="AY332" s="127"/>
      <c r="AZ332" s="127"/>
      <c r="BA332" s="127"/>
      <c r="BB332" s="127"/>
      <c r="BC332" s="127"/>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127"/>
      <c r="CH332" s="127"/>
      <c r="CI332" s="127"/>
      <c r="CJ332" s="127"/>
      <c r="CK332" s="127"/>
      <c r="CL332" s="127"/>
      <c r="CM332" s="127"/>
      <c r="CN332" s="127"/>
      <c r="CO332" s="127"/>
      <c r="CP332" s="127"/>
      <c r="CQ332" s="127"/>
      <c r="CR332" s="127"/>
      <c r="CS332" s="127"/>
      <c r="CT332" s="40"/>
      <c r="CU332" s="40"/>
      <c r="CV332" s="40"/>
      <c r="CW332" s="40"/>
      <c r="CX332" s="40"/>
      <c r="CY332" s="40"/>
      <c r="CZ332" s="40"/>
      <c r="DA332" s="40"/>
      <c r="DB332" s="40"/>
      <c r="DC332" s="40"/>
      <c r="DD332" s="40"/>
      <c r="DE332" s="40"/>
      <c r="DF332" s="40"/>
      <c r="DG332" s="40"/>
      <c r="DH332" s="40"/>
      <c r="DI332" s="40"/>
      <c r="DJ332" s="40"/>
      <c r="DK332" s="40"/>
      <c r="DL332" s="40"/>
      <c r="DM332" s="40"/>
      <c r="DN332" s="40"/>
      <c r="DO332" s="40"/>
      <c r="DP332" s="40"/>
      <c r="DQ332" s="40"/>
      <c r="DR332" s="40"/>
      <c r="DS332" s="40"/>
      <c r="DT332" s="40"/>
      <c r="DU332" s="40"/>
      <c r="DW332" s="127"/>
      <c r="DX332" s="127"/>
      <c r="DY332" s="127"/>
      <c r="DZ332" s="127"/>
      <c r="EA332" s="127"/>
      <c r="EB332" s="127"/>
      <c r="EC332" s="127"/>
      <c r="ED332" s="127"/>
      <c r="EE332" s="127"/>
      <c r="EF332" s="127"/>
      <c r="EG332" s="127"/>
      <c r="EH332" s="127"/>
      <c r="EI332" s="127"/>
      <c r="EJ332" s="40"/>
      <c r="EK332" s="40"/>
      <c r="EL332" s="40"/>
      <c r="EM332" s="40"/>
      <c r="EN332" s="40"/>
      <c r="EO332" s="40"/>
      <c r="EP332" s="40"/>
      <c r="EQ332" s="40"/>
      <c r="ER332" s="40"/>
      <c r="ES332" s="40"/>
      <c r="ET332" s="40"/>
      <c r="EU332" s="40"/>
      <c r="EV332" s="40"/>
      <c r="EW332" s="40"/>
      <c r="EX332" s="40"/>
      <c r="EY332" s="40"/>
      <c r="EZ332" s="40"/>
      <c r="FA332" s="40"/>
      <c r="FB332" s="40"/>
      <c r="FC332" s="40"/>
      <c r="FD332" s="40"/>
      <c r="FE332" s="40"/>
      <c r="FF332" s="40"/>
      <c r="FG332" s="40"/>
      <c r="FH332" s="40"/>
      <c r="FI332" s="40"/>
      <c r="FJ332" s="40"/>
      <c r="FK332" s="40"/>
    </row>
    <row r="333" spans="1:169" ht="11.25" customHeight="1">
      <c r="A333" s="212"/>
      <c r="B333" s="213"/>
      <c r="C333" s="218"/>
      <c r="D333" s="218"/>
      <c r="E333" s="218"/>
      <c r="F333" s="218"/>
      <c r="G333" s="218"/>
      <c r="H333" s="218"/>
      <c r="I333" s="218"/>
      <c r="J333" s="218"/>
      <c r="K333" s="218"/>
      <c r="L333" s="218"/>
      <c r="M333" s="218"/>
      <c r="N333" s="218"/>
      <c r="O333" s="218"/>
      <c r="P333" s="218"/>
      <c r="Q333" s="218"/>
      <c r="R333" s="218"/>
      <c r="S333" s="218"/>
      <c r="T333" s="218"/>
      <c r="U333" s="218"/>
      <c r="V333" s="218"/>
      <c r="W333" s="219"/>
      <c r="X333" s="367"/>
      <c r="Y333" s="364"/>
      <c r="Z333" s="234"/>
      <c r="AA333" s="233"/>
      <c r="AB333" s="224"/>
      <c r="AC333" s="225"/>
      <c r="AD333" s="234"/>
      <c r="AE333" s="233"/>
      <c r="AF333" s="234"/>
      <c r="AG333" s="233"/>
      <c r="AH333" s="234"/>
      <c r="AI333" s="233"/>
      <c r="AJ333" s="234"/>
      <c r="AK333" s="233"/>
      <c r="AL333" s="241"/>
      <c r="AM333" s="240"/>
      <c r="AN333" s="258"/>
      <c r="AO333" s="243"/>
      <c r="AQ333" s="128"/>
      <c r="AR333" s="128"/>
      <c r="AS333" s="128"/>
      <c r="AT333" s="128"/>
      <c r="AU333" s="128"/>
      <c r="AV333" s="128"/>
      <c r="AW333" s="128"/>
      <c r="AX333" s="128"/>
      <c r="AY333" s="128"/>
      <c r="AZ333" s="128"/>
      <c r="BA333" s="128"/>
      <c r="BB333" s="128"/>
      <c r="BC333" s="128"/>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c r="CG333" s="128"/>
      <c r="CH333" s="128"/>
      <c r="CI333" s="128"/>
      <c r="CJ333" s="128"/>
      <c r="CK333" s="128"/>
      <c r="CL333" s="128"/>
      <c r="CM333" s="128"/>
      <c r="CN333" s="128"/>
      <c r="CO333" s="128"/>
      <c r="CP333" s="128"/>
      <c r="CQ333" s="128"/>
      <c r="CR333" s="128"/>
      <c r="CS333" s="128"/>
      <c r="CT333" s="41"/>
      <c r="CU333" s="41"/>
      <c r="CV333" s="41"/>
      <c r="CW333" s="41"/>
      <c r="CX333" s="41"/>
      <c r="CY333" s="41"/>
      <c r="CZ333" s="41"/>
      <c r="DA333" s="41"/>
      <c r="DB333" s="41"/>
      <c r="DC333" s="41"/>
      <c r="DD333" s="41"/>
      <c r="DE333" s="41"/>
      <c r="DF333" s="41"/>
      <c r="DG333" s="41"/>
      <c r="DH333" s="41"/>
      <c r="DI333" s="41"/>
      <c r="DJ333" s="41"/>
      <c r="DK333" s="41"/>
      <c r="DL333" s="41"/>
      <c r="DM333" s="41"/>
      <c r="DN333" s="41"/>
      <c r="DO333" s="41"/>
      <c r="DP333" s="41"/>
      <c r="DQ333" s="41"/>
      <c r="DR333" s="41"/>
      <c r="DS333" s="41"/>
      <c r="DT333" s="41"/>
      <c r="DU333" s="41"/>
      <c r="DW333" s="128"/>
      <c r="DX333" s="128"/>
      <c r="DY333" s="128"/>
      <c r="DZ333" s="128"/>
      <c r="EA333" s="128"/>
      <c r="EB333" s="128"/>
      <c r="EC333" s="128"/>
      <c r="ED333" s="128"/>
      <c r="EE333" s="128"/>
      <c r="EF333" s="128"/>
      <c r="EG333" s="128"/>
      <c r="EH333" s="128"/>
      <c r="EI333" s="128"/>
      <c r="EJ333" s="41"/>
      <c r="EK333" s="41"/>
      <c r="EL333" s="41"/>
      <c r="EM333" s="41"/>
      <c r="EN333" s="41"/>
      <c r="EO333" s="41"/>
      <c r="EP333" s="41"/>
      <c r="EQ333" s="41"/>
      <c r="ER333" s="41"/>
      <c r="ES333" s="41"/>
      <c r="ET333" s="41"/>
      <c r="EU333" s="41"/>
      <c r="EV333" s="41"/>
      <c r="EW333" s="41"/>
      <c r="EX333" s="41"/>
      <c r="EY333" s="41"/>
      <c r="EZ333" s="41"/>
      <c r="FA333" s="41"/>
      <c r="FB333" s="41"/>
      <c r="FC333" s="41"/>
      <c r="FD333" s="41"/>
      <c r="FE333" s="41"/>
      <c r="FF333" s="41"/>
      <c r="FG333" s="41"/>
      <c r="FH333" s="41"/>
      <c r="FI333" s="41"/>
      <c r="FJ333" s="41"/>
      <c r="FK333" s="41"/>
    </row>
    <row r="334" spans="1:169" ht="11.25" customHeight="1">
      <c r="A334" s="210" t="str">
        <f>Z330</f>
        <v>B</v>
      </c>
      <c r="B334" s="211"/>
      <c r="C334" s="357"/>
      <c r="D334" s="343"/>
      <c r="E334" s="343"/>
      <c r="F334" s="343"/>
      <c r="G334" s="343"/>
      <c r="H334" s="343"/>
      <c r="I334" s="343"/>
      <c r="J334" s="343"/>
      <c r="K334" s="343"/>
      <c r="L334" s="343"/>
      <c r="M334" s="215"/>
      <c r="N334" s="215"/>
      <c r="O334" s="215"/>
      <c r="P334" s="343"/>
      <c r="Q334" s="343"/>
      <c r="R334" s="343"/>
      <c r="S334" s="343"/>
      <c r="T334" s="343"/>
      <c r="U334" s="343"/>
      <c r="V334" s="343"/>
      <c r="W334" s="344"/>
      <c r="X334" s="220" t="str">
        <f>IF(Z332&lt;&gt;"",IF(Z332="W","L","W"),"")</f>
        <v/>
      </c>
      <c r="Y334" s="221"/>
      <c r="Z334" s="228"/>
      <c r="AA334" s="362"/>
      <c r="AB334" s="227" t="str">
        <f>IF($D328="1P",IF(Z351=Z353,IF(X351=X353,IF(V351&lt;&gt;"",IF(V351&gt;V353,"W","L"),""),IF(X351&gt;X353,"W","L")),IF(Z351&gt;Z353,"W","L")),IF(AN371=AN373,IF(AL371=AL373,IF(AJ371&lt;&gt;"",IF(AJ371&gt;AJ373,"W","L"),""),IF(AL371&gt;AL373,"W","L")),IF(AN371&gt;AN373,"W","L")))</f>
        <v/>
      </c>
      <c r="AC334" s="221"/>
      <c r="AD334" s="227" t="str">
        <f>IF($D328="1P",IF(AN355=AN357,IF(AL355=AL357,IF(AJ355&lt;&gt;"",IF(AJ355&gt;AJ357,"W","L"),""),IF(AL355&gt;AL357,"W","L")),IF(AN355&gt;AN357,"W","L")),IF(Z371=Z373,IF(X371=X373,IF(V371&lt;&gt;"",IF(V371&gt;V373,"W","L"),""),IF(X371&gt;X373,"W","L")),IF(Z371&gt;Z373,"W","L")))</f>
        <v/>
      </c>
      <c r="AE334" s="221"/>
      <c r="AF334" s="227" t="str">
        <f>IF($D328="1P",IF(L363=L365,IF(J363=J365,IF(H363&lt;&gt;"",IF(H363&gt;H365,"W","L"),""),IF(J363&gt;J365,"W","L")),IF(L363&gt;L365,"W","L")),IF(L363=L365,IF(J363=J365,IF(H363&lt;&gt;"",IF(H363&gt;H365,"W","L"),""),IF(J363&gt;J365,"W","L")),IF(L363&gt;L365,"W","L")))</f>
        <v/>
      </c>
      <c r="AG334" s="221"/>
      <c r="AH334" s="227" t="str">
        <f>IF($D328="1P",IF(AN347=AN349,IF(AL347=AL349,IF(AJ347&lt;&gt;"",IF(AJ347&gt;AJ349,"W","L"),""),IF(AL347&gt;AL349,"W","L")),IF(AN347&gt;AN349,"W","L")),IF(Z363=Z365,IF(X363=X365,IF(V363&lt;&gt;"",IF(V363&gt;V365,"W","L"),""),IF(X363&gt;X365,"W","L")),IF(Z363&gt;Z365,"W","L")))</f>
        <v/>
      </c>
      <c r="AI334" s="221"/>
      <c r="AJ334" s="227" t="str">
        <f>IF($D328="1P",IF(L347=L349,IF(J347=J349,IF(H347&lt;&gt;"",IF(H347&gt;H349,"W","L"),""),IF(J347&gt;J349,"W","L")),IF(L347&gt;L369,"W","L")),IF(L347=L349,IF(J347=J349,IF(H347&lt;&gt;"",IF(H347&gt;H349,"W","L"),""),IF(J347&gt;J349,"W","L")),IF(L347&gt;L349,"W","L")))</f>
        <v/>
      </c>
      <c r="AK334" s="221"/>
      <c r="AL334" s="239" t="str">
        <f>IF(OR(COUNTIF(X334:AJ334,"W"),COUNTIF(X334:AJ334,"L")),COUNTIF(X334:AJ334,"W")*2+COUNTIF(X334:AJ334,"L"),"")</f>
        <v/>
      </c>
      <c r="AM334" s="240"/>
      <c r="AN334" s="242" t="str">
        <f>IF(AL334&lt;&gt;"",RANK(AL334,AL332:AL344,0),"")</f>
        <v/>
      </c>
      <c r="AO334" s="243"/>
      <c r="AQ334" s="126"/>
      <c r="AR334" s="126"/>
      <c r="AS334" s="126"/>
      <c r="AT334" s="126"/>
      <c r="AU334" s="126"/>
      <c r="AV334" s="126"/>
      <c r="AW334" s="126"/>
      <c r="AX334" s="126"/>
      <c r="AY334" s="126"/>
      <c r="AZ334" s="126"/>
      <c r="BA334" s="126"/>
      <c r="BB334" s="126"/>
      <c r="BC334" s="126"/>
      <c r="CG334" s="126"/>
      <c r="CH334" s="126"/>
      <c r="CI334" s="126"/>
      <c r="CJ334" s="126"/>
      <c r="CK334" s="126"/>
      <c r="CL334" s="126"/>
      <c r="CM334" s="126"/>
      <c r="CN334" s="126"/>
      <c r="CO334" s="126"/>
      <c r="CP334" s="126"/>
      <c r="CQ334" s="126"/>
      <c r="CR334" s="126"/>
      <c r="CS334" s="126"/>
      <c r="DW334" s="126"/>
      <c r="DX334" s="126"/>
      <c r="DY334" s="126"/>
      <c r="DZ334" s="126"/>
      <c r="EA334" s="126"/>
      <c r="EB334" s="126"/>
      <c r="EC334" s="126"/>
      <c r="ED334" s="126"/>
      <c r="EE334" s="126"/>
      <c r="EF334" s="126"/>
      <c r="EG334" s="126"/>
      <c r="EH334" s="126"/>
      <c r="EI334" s="126"/>
    </row>
    <row r="335" spans="1:169" ht="11.25" customHeight="1" thickBot="1">
      <c r="A335" s="212"/>
      <c r="B335" s="213"/>
      <c r="C335" s="218"/>
      <c r="D335" s="218"/>
      <c r="E335" s="218"/>
      <c r="F335" s="218"/>
      <c r="G335" s="218"/>
      <c r="H335" s="218"/>
      <c r="I335" s="218"/>
      <c r="J335" s="218"/>
      <c r="K335" s="218"/>
      <c r="L335" s="218"/>
      <c r="M335" s="218"/>
      <c r="N335" s="218"/>
      <c r="O335" s="218"/>
      <c r="P335" s="218"/>
      <c r="Q335" s="218"/>
      <c r="R335" s="218"/>
      <c r="S335" s="218"/>
      <c r="T335" s="218"/>
      <c r="U335" s="218"/>
      <c r="V335" s="218"/>
      <c r="W335" s="219"/>
      <c r="X335" s="232"/>
      <c r="Y335" s="233"/>
      <c r="Z335" s="363"/>
      <c r="AA335" s="364"/>
      <c r="AB335" s="234"/>
      <c r="AC335" s="233"/>
      <c r="AD335" s="234"/>
      <c r="AE335" s="233"/>
      <c r="AF335" s="234"/>
      <c r="AG335" s="233"/>
      <c r="AH335" s="234"/>
      <c r="AI335" s="233"/>
      <c r="AJ335" s="234"/>
      <c r="AK335" s="233"/>
      <c r="AL335" s="241"/>
      <c r="AM335" s="240"/>
      <c r="AN335" s="258"/>
      <c r="AO335" s="243"/>
      <c r="AQ335" s="127"/>
      <c r="AR335" s="127"/>
      <c r="AS335" s="127"/>
      <c r="AT335" s="127"/>
      <c r="AU335" s="127"/>
      <c r="AV335" s="127"/>
      <c r="AW335" s="127"/>
      <c r="AX335" s="127"/>
      <c r="AY335" s="127"/>
      <c r="AZ335" s="127"/>
      <c r="BA335" s="127"/>
      <c r="BB335" s="127"/>
      <c r="BC335" s="127"/>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G335" s="127"/>
      <c r="CH335" s="127"/>
      <c r="CI335" s="127"/>
      <c r="CJ335" s="127"/>
      <c r="CK335" s="127"/>
      <c r="CL335" s="127"/>
      <c r="CM335" s="127"/>
      <c r="CN335" s="127"/>
      <c r="CO335" s="127"/>
      <c r="CP335" s="127"/>
      <c r="CQ335" s="127"/>
      <c r="CR335" s="127"/>
      <c r="CS335" s="127"/>
      <c r="CT335" s="40"/>
      <c r="CU335" s="40"/>
      <c r="CV335" s="40"/>
      <c r="CW335" s="40"/>
      <c r="CX335" s="40"/>
      <c r="CY335" s="40"/>
      <c r="CZ335" s="40"/>
      <c r="DA335" s="40"/>
      <c r="DB335" s="40"/>
      <c r="DC335" s="40"/>
      <c r="DD335" s="40"/>
      <c r="DE335" s="40"/>
      <c r="DF335" s="40"/>
      <c r="DG335" s="40"/>
      <c r="DH335" s="40"/>
      <c r="DI335" s="40"/>
      <c r="DJ335" s="40"/>
      <c r="DK335" s="40"/>
      <c r="DL335" s="40"/>
      <c r="DM335" s="40"/>
      <c r="DN335" s="40"/>
      <c r="DO335" s="40"/>
      <c r="DP335" s="40"/>
      <c r="DQ335" s="40"/>
      <c r="DR335" s="40"/>
      <c r="DS335" s="40"/>
      <c r="DT335" s="40"/>
      <c r="DU335" s="40"/>
      <c r="DW335" s="127"/>
      <c r="DX335" s="127"/>
      <c r="DY335" s="127"/>
      <c r="DZ335" s="127"/>
      <c r="EA335" s="127"/>
      <c r="EB335" s="127"/>
      <c r="EC335" s="127"/>
      <c r="ED335" s="127"/>
      <c r="EE335" s="127"/>
      <c r="EF335" s="127"/>
      <c r="EG335" s="127"/>
      <c r="EH335" s="127"/>
      <c r="EI335" s="127"/>
      <c r="EJ335" s="40"/>
      <c r="EK335" s="40"/>
      <c r="EL335" s="40"/>
      <c r="EM335" s="40"/>
      <c r="EN335" s="40"/>
      <c r="EO335" s="40"/>
      <c r="EP335" s="40"/>
      <c r="EQ335" s="40"/>
      <c r="ER335" s="40"/>
      <c r="ES335" s="40"/>
      <c r="ET335" s="40"/>
      <c r="EU335" s="40"/>
      <c r="EV335" s="40"/>
      <c r="EW335" s="40"/>
      <c r="EX335" s="40"/>
      <c r="EY335" s="40"/>
      <c r="EZ335" s="40"/>
      <c r="FA335" s="40"/>
      <c r="FB335" s="40"/>
      <c r="FC335" s="40"/>
      <c r="FD335" s="40"/>
      <c r="FE335" s="40"/>
      <c r="FF335" s="40"/>
      <c r="FG335" s="40"/>
      <c r="FH335" s="40"/>
      <c r="FI335" s="40"/>
      <c r="FJ335" s="40"/>
      <c r="FK335" s="40"/>
    </row>
    <row r="336" spans="1:169" ht="11.25" customHeight="1">
      <c r="A336" s="210" t="str">
        <f>AB330</f>
        <v>C</v>
      </c>
      <c r="B336" s="211"/>
      <c r="C336" s="357"/>
      <c r="D336" s="343"/>
      <c r="E336" s="343"/>
      <c r="F336" s="343"/>
      <c r="G336" s="343"/>
      <c r="H336" s="343"/>
      <c r="I336" s="343"/>
      <c r="J336" s="343"/>
      <c r="K336" s="343"/>
      <c r="L336" s="343"/>
      <c r="M336" s="215"/>
      <c r="N336" s="215"/>
      <c r="O336" s="215"/>
      <c r="P336" s="343"/>
      <c r="Q336" s="343"/>
      <c r="R336" s="343"/>
      <c r="S336" s="343"/>
      <c r="T336" s="343"/>
      <c r="U336" s="343"/>
      <c r="V336" s="343"/>
      <c r="W336" s="344"/>
      <c r="X336" s="220" t="str">
        <f>IF(AB332&lt;&gt;"",IF(AB332="W","L","W"),"")</f>
        <v/>
      </c>
      <c r="Y336" s="360"/>
      <c r="Z336" s="227" t="str">
        <f>IF(AB334&lt;&gt;"",IF(AB334="W","L","W"),"")</f>
        <v/>
      </c>
      <c r="AA336" s="221"/>
      <c r="AB336" s="228"/>
      <c r="AC336" s="362"/>
      <c r="AD336" s="227" t="str">
        <f>IF($D328="1P",IF(L367=L369,IF(J367=J369,IF(H367&lt;&gt;"",IF(H367&gt;H369,"W","L"),""),IF(J367&gt;J369,"W","L")),IF(L367&gt;L369,"W","L")),IF(L367=L369,IF(J367=J369,IF(H367&lt;&gt;"",IF(H367&gt;H369,"W","L"),""),IF(J367&gt;J369,"W","L")),IF(L367&gt;L369,"W","L")))</f>
        <v/>
      </c>
      <c r="AE336" s="221"/>
      <c r="AF336" s="227" t="str">
        <f>IF($D328="1P",IF(Z371=Z373,IF(X371=X373,IF(V371&lt;&gt;"",IF(V371&gt;V373,"W","L"),""),IF(X371&gt;X373,"W","L")),IF(Z371&gt;Z373,"W","L")),IF(Z359=Z361,IF(X359=X361,IF(V359&lt;&gt;"",IF(V359&gt;V361,"W","L"),""),IF(X359&gt;X361,"W","L")),IF(Z359&gt;Z361,"W","L")))</f>
        <v/>
      </c>
      <c r="AG336" s="221"/>
      <c r="AH336" s="227" t="str">
        <f>IF($D328="1P",IF(L351=L353,IF(J351=J353,IF(H351&lt;&gt;"",IF(H351&gt;H353,"W","L"),""),IF(J351&gt;J353,"W","L")),IF(L351&gt;L353,"W","L")),IF(L351=L353,IF(J351=J353,IF(H351&lt;&gt;"",IF(H351&gt;H353,"W","L"),""),IF(J351&gt;J353,"W","L")),IF(L351&gt;L353,"W","L")))</f>
        <v/>
      </c>
      <c r="AI336" s="221"/>
      <c r="AJ336" s="227" t="str">
        <f>IF($D328="1P",IF(Z363=Z365,IF(X363=X365,IF(V363&lt;&gt;"",IF(V363&gt;V365,"W","L"),""),IF(X363&gt;X365,"W","L")),IF(Z363&gt;Z365,"W","L")),IF(Z351=Z353,IF(X351=X353,IF(V351&lt;&gt;"",IF(V351&gt;V353,"W","L"),""),IF(X351&gt;X353,"W","L")),IF(Z351&gt;Z353,"W","L")))</f>
        <v/>
      </c>
      <c r="AK336" s="221"/>
      <c r="AL336" s="239" t="str">
        <f>IF(OR(COUNTIF(X336:AJ336,"W"),COUNTIF(X336:AJ336,"L")),COUNTIF(X336:AJ336,"W")*2+COUNTIF(X336:AJ336,"L"),"")</f>
        <v/>
      </c>
      <c r="AM336" s="240"/>
      <c r="AN336" s="242" t="str">
        <f>IF(AL336&lt;&gt;"",RANK(AL336,AL332:AL344,0),"")</f>
        <v/>
      </c>
      <c r="AO336" s="243"/>
      <c r="AQ336" s="154" t="str">
        <f>CONCATENATE($A330," ",$D330,","," ",$F328)</f>
        <v>Group: 6, Women's Singles</v>
      </c>
      <c r="AR336" s="155"/>
      <c r="AS336" s="155"/>
      <c r="AT336" s="155"/>
      <c r="AU336" s="155"/>
      <c r="AV336" s="155"/>
      <c r="AW336" s="155"/>
      <c r="AX336" s="155"/>
      <c r="AY336" s="155"/>
      <c r="AZ336" s="155"/>
      <c r="BA336" s="155"/>
      <c r="BB336" s="155"/>
      <c r="BC336" s="156"/>
      <c r="BD336" s="163">
        <f>A351</f>
        <v>2</v>
      </c>
      <c r="BE336" s="164"/>
      <c r="BF336" s="183" t="str">
        <f>C351</f>
        <v>C</v>
      </c>
      <c r="BG336" s="185" t="str">
        <f>IF(VLOOKUP($BF336,$A332:$C344,3,FALSE)=0,"",CONCATENATE(VLOOKUP(VLOOKUP($BF336,$A332:$C344,3,FALSE),Players!$J:$N,4,FALSE)," ",VLOOKUP($BF336,$A332:$C344,3,FALSE)," ",IF(ISERROR(VLOOKUP(VLOOKUP($BF336,$A332:$C344,3,FALSE),Players!$J:$N,5,FALSE)),"()",CONCATENATE("(",VLOOKUP(VLOOKUP($BF336,$A332:$C344,3,FALSE),Players!$J:$N,5,FALSE),")"))))</f>
        <v/>
      </c>
      <c r="BH336" s="186"/>
      <c r="BI336" s="186"/>
      <c r="BJ336" s="186"/>
      <c r="BK336" s="186"/>
      <c r="BL336" s="186"/>
      <c r="BM336" s="186"/>
      <c r="BN336" s="186"/>
      <c r="BO336" s="186"/>
      <c r="BP336" s="186"/>
      <c r="BQ336" s="186"/>
      <c r="BR336" s="186"/>
      <c r="BS336" s="186"/>
      <c r="BT336" s="186"/>
      <c r="BU336" s="187"/>
      <c r="BV336" s="170" t="str">
        <f>IF(D351&lt;&gt;"",D351,"")</f>
        <v/>
      </c>
      <c r="BW336" s="171"/>
      <c r="BX336" s="335" t="str">
        <f>IF(F351&lt;&gt;"",F351,"")</f>
        <v/>
      </c>
      <c r="BY336" s="171"/>
      <c r="BZ336" s="335" t="str">
        <f>IF(H351&lt;&gt;"",H351,"")</f>
        <v/>
      </c>
      <c r="CA336" s="171"/>
      <c r="CB336" s="335" t="str">
        <f>IF(J351&lt;&gt;"",J351,"")</f>
        <v/>
      </c>
      <c r="CC336" s="171"/>
      <c r="CD336" s="335" t="str">
        <f>IF(L351&lt;&gt;"",L351,"")</f>
        <v/>
      </c>
      <c r="CE336" s="337"/>
      <c r="CF336" s="174" t="str">
        <f>IF($CD336=$CD338,IF($CB336=$CB338,IF($BZ336&lt;&gt;"",IF($BZ336&gt;$BZ338,"W","L"),""),IF($CB336&gt;$CB338,"W","L")),IF($CD336&gt;$CD338,"W","L"))</f>
        <v/>
      </c>
      <c r="CG336" s="154" t="str">
        <f>CONCATENATE($A330," ",$D330,","," ",$F328)</f>
        <v>Group: 6, Women's Singles</v>
      </c>
      <c r="CH336" s="155"/>
      <c r="CI336" s="155"/>
      <c r="CJ336" s="155"/>
      <c r="CK336" s="155"/>
      <c r="CL336" s="155"/>
      <c r="CM336" s="155"/>
      <c r="CN336" s="155"/>
      <c r="CO336" s="155"/>
      <c r="CP336" s="155"/>
      <c r="CQ336" s="155"/>
      <c r="CR336" s="155"/>
      <c r="CS336" s="156"/>
      <c r="CT336" s="163">
        <f>O351</f>
        <v>9</v>
      </c>
      <c r="CU336" s="164"/>
      <c r="CV336" s="183" t="str">
        <f>Q351</f>
        <v>C</v>
      </c>
      <c r="CW336" s="185" t="str">
        <f>IF(VLOOKUP($CV336,$A332:$C344,3,FALSE)=0,"",CONCATENATE(VLOOKUP(VLOOKUP($CV336,$A332:$C344,3,FALSE),Players!$J:$N,4,FALSE)," ",VLOOKUP($CV336,$A332:$C344,3,FALSE)," ",IF(ISERROR(VLOOKUP(VLOOKUP($CV336,$A332:$C344,3,FALSE),Players!$J:$N,5,FALSE)),"()",CONCATENATE("(",VLOOKUP(VLOOKUP($CV336,$A332:$C344,3,FALSE),Players!$J:$N,5,FALSE),")"))))</f>
        <v/>
      </c>
      <c r="CX336" s="186"/>
      <c r="CY336" s="186"/>
      <c r="CZ336" s="186"/>
      <c r="DA336" s="186"/>
      <c r="DB336" s="186"/>
      <c r="DC336" s="186"/>
      <c r="DD336" s="186"/>
      <c r="DE336" s="186"/>
      <c r="DF336" s="186"/>
      <c r="DG336" s="186"/>
      <c r="DH336" s="186"/>
      <c r="DI336" s="186"/>
      <c r="DJ336" s="186"/>
      <c r="DK336" s="187"/>
      <c r="DL336" s="170" t="str">
        <f>IF(R351&lt;&gt;"",R351,"")</f>
        <v/>
      </c>
      <c r="DM336" s="171"/>
      <c r="DN336" s="335" t="str">
        <f>IF(T351&lt;&gt;"",T351,"")</f>
        <v/>
      </c>
      <c r="DO336" s="171"/>
      <c r="DP336" s="335" t="str">
        <f>IF(V351&lt;&gt;"",V351,"")</f>
        <v/>
      </c>
      <c r="DQ336" s="171"/>
      <c r="DR336" s="335" t="str">
        <f>IF(X351&lt;&gt;"",X351,"")</f>
        <v/>
      </c>
      <c r="DS336" s="171"/>
      <c r="DT336" s="335" t="str">
        <f>IF(Z351&lt;&gt;"",Z351,"")</f>
        <v/>
      </c>
      <c r="DU336" s="337"/>
      <c r="DV336" s="174" t="str">
        <f>IF($DT336=$DT338,IF($DR336=$DR338,IF($DP336&lt;&gt;"",IF($DP336&gt;$DP338,"W","L"),""),IF($DR336&gt;$DR338,"W","L")),IF($DT336&gt;$DT338,"W","L"))</f>
        <v/>
      </c>
      <c r="DW336" s="154" t="str">
        <f>CONCATENATE($A330," ",$D330,","," ",$F328)</f>
        <v>Group: 6, Women's Singles</v>
      </c>
      <c r="DX336" s="155"/>
      <c r="DY336" s="155"/>
      <c r="DZ336" s="155"/>
      <c r="EA336" s="155"/>
      <c r="EB336" s="155"/>
      <c r="EC336" s="155"/>
      <c r="ED336" s="155"/>
      <c r="EE336" s="155"/>
      <c r="EF336" s="155"/>
      <c r="EG336" s="155"/>
      <c r="EH336" s="155"/>
      <c r="EI336" s="156"/>
      <c r="EJ336" s="163">
        <f>AC351</f>
        <v>16</v>
      </c>
      <c r="EK336" s="164"/>
      <c r="EL336" s="183" t="str">
        <f>AE351</f>
        <v>A</v>
      </c>
      <c r="EM336" s="185" t="str">
        <f>IF(VLOOKUP($EL336,$A332:$C344,3,FALSE)=0,"",CONCATENATE(VLOOKUP(VLOOKUP($EL336,$A332:$C344,3,FALSE),Players!$J:$N,4,FALSE)," ",VLOOKUP($EL336,$A332:$C344,3,FALSE)," ",IF(ISERROR(VLOOKUP(VLOOKUP($EL336,$A332:$C344,3,FALSE),Players!$J:$N,5,FALSE)),"()",CONCATENATE("(",VLOOKUP(VLOOKUP($EL336,$A332:$C344,3,FALSE),Players!$J:$N,5,FALSE),")"))))</f>
        <v/>
      </c>
      <c r="EN336" s="186"/>
      <c r="EO336" s="186"/>
      <c r="EP336" s="186"/>
      <c r="EQ336" s="186"/>
      <c r="ER336" s="186"/>
      <c r="ES336" s="186"/>
      <c r="ET336" s="186"/>
      <c r="EU336" s="186"/>
      <c r="EV336" s="186"/>
      <c r="EW336" s="186"/>
      <c r="EX336" s="186"/>
      <c r="EY336" s="186"/>
      <c r="EZ336" s="186"/>
      <c r="FA336" s="187"/>
      <c r="FB336" s="170" t="str">
        <f>IF(AF351&lt;&gt;"",AF351,"")</f>
        <v/>
      </c>
      <c r="FC336" s="171"/>
      <c r="FD336" s="335" t="str">
        <f>IF(AH351&lt;&gt;"",AH351,"")</f>
        <v/>
      </c>
      <c r="FE336" s="171"/>
      <c r="FF336" s="335" t="str">
        <f>IF(AJ351&lt;&gt;"",AJ351,"")</f>
        <v/>
      </c>
      <c r="FG336" s="171"/>
      <c r="FH336" s="335" t="str">
        <f>IF(AL351&lt;&gt;"",AL351,"")</f>
        <v/>
      </c>
      <c r="FI336" s="171"/>
      <c r="FJ336" s="335" t="str">
        <f>IF(AN351&lt;&gt;"",AN351,"")</f>
        <v/>
      </c>
      <c r="FK336" s="337"/>
      <c r="FL336" s="174" t="str">
        <f>IF($FJ336=$FJ338,IF($FH336=$FH338,IF($FF336&lt;&gt;"",IF($FF336&gt;$FF338,"W","L"),""),IF($FH336&gt;$FH338,"W","L")),IF($FJ336&gt;$FJ338,"W","L"))</f>
        <v/>
      </c>
    </row>
    <row r="337" spans="1:169" ht="11.25" customHeight="1">
      <c r="A337" s="212"/>
      <c r="B337" s="213"/>
      <c r="C337" s="218"/>
      <c r="D337" s="218"/>
      <c r="E337" s="218"/>
      <c r="F337" s="218"/>
      <c r="G337" s="218"/>
      <c r="H337" s="218"/>
      <c r="I337" s="218"/>
      <c r="J337" s="218"/>
      <c r="K337" s="218"/>
      <c r="L337" s="218"/>
      <c r="M337" s="218"/>
      <c r="N337" s="218"/>
      <c r="O337" s="218"/>
      <c r="P337" s="218"/>
      <c r="Q337" s="218"/>
      <c r="R337" s="218"/>
      <c r="S337" s="218"/>
      <c r="T337" s="218"/>
      <c r="U337" s="218"/>
      <c r="V337" s="218"/>
      <c r="W337" s="219"/>
      <c r="X337" s="232"/>
      <c r="Y337" s="361"/>
      <c r="Z337" s="234"/>
      <c r="AA337" s="233"/>
      <c r="AB337" s="363"/>
      <c r="AC337" s="364"/>
      <c r="AD337" s="234"/>
      <c r="AE337" s="233"/>
      <c r="AF337" s="234"/>
      <c r="AG337" s="233"/>
      <c r="AH337" s="234"/>
      <c r="AI337" s="233"/>
      <c r="AJ337" s="234"/>
      <c r="AK337" s="233"/>
      <c r="AL337" s="241"/>
      <c r="AM337" s="240"/>
      <c r="AN337" s="258"/>
      <c r="AO337" s="243"/>
      <c r="AQ337" s="157"/>
      <c r="AR337" s="158"/>
      <c r="AS337" s="158"/>
      <c r="AT337" s="158"/>
      <c r="AU337" s="158"/>
      <c r="AV337" s="158"/>
      <c r="AW337" s="158"/>
      <c r="AX337" s="158"/>
      <c r="AY337" s="158"/>
      <c r="AZ337" s="158"/>
      <c r="BA337" s="158"/>
      <c r="BB337" s="158"/>
      <c r="BC337" s="159"/>
      <c r="BD337" s="165"/>
      <c r="BE337" s="166"/>
      <c r="BF337" s="184"/>
      <c r="BG337" s="188"/>
      <c r="BH337" s="189"/>
      <c r="BI337" s="189"/>
      <c r="BJ337" s="189"/>
      <c r="BK337" s="189"/>
      <c r="BL337" s="189"/>
      <c r="BM337" s="189"/>
      <c r="BN337" s="189"/>
      <c r="BO337" s="189"/>
      <c r="BP337" s="189"/>
      <c r="BQ337" s="189"/>
      <c r="BR337" s="189"/>
      <c r="BS337" s="189"/>
      <c r="BT337" s="189"/>
      <c r="BU337" s="190"/>
      <c r="BV337" s="172"/>
      <c r="BW337" s="173"/>
      <c r="BX337" s="336"/>
      <c r="BY337" s="173"/>
      <c r="BZ337" s="336"/>
      <c r="CA337" s="173"/>
      <c r="CB337" s="336"/>
      <c r="CC337" s="173"/>
      <c r="CD337" s="336"/>
      <c r="CE337" s="338"/>
      <c r="CF337" s="174"/>
      <c r="CG337" s="157"/>
      <c r="CH337" s="158"/>
      <c r="CI337" s="158"/>
      <c r="CJ337" s="158"/>
      <c r="CK337" s="158"/>
      <c r="CL337" s="158"/>
      <c r="CM337" s="158"/>
      <c r="CN337" s="158"/>
      <c r="CO337" s="158"/>
      <c r="CP337" s="158"/>
      <c r="CQ337" s="158"/>
      <c r="CR337" s="158"/>
      <c r="CS337" s="159"/>
      <c r="CT337" s="165"/>
      <c r="CU337" s="166"/>
      <c r="CV337" s="184"/>
      <c r="CW337" s="188"/>
      <c r="CX337" s="189"/>
      <c r="CY337" s="189"/>
      <c r="CZ337" s="189"/>
      <c r="DA337" s="189"/>
      <c r="DB337" s="189"/>
      <c r="DC337" s="189"/>
      <c r="DD337" s="189"/>
      <c r="DE337" s="189"/>
      <c r="DF337" s="189"/>
      <c r="DG337" s="189"/>
      <c r="DH337" s="189"/>
      <c r="DI337" s="189"/>
      <c r="DJ337" s="189"/>
      <c r="DK337" s="190"/>
      <c r="DL337" s="172"/>
      <c r="DM337" s="173"/>
      <c r="DN337" s="336"/>
      <c r="DO337" s="173"/>
      <c r="DP337" s="336"/>
      <c r="DQ337" s="173"/>
      <c r="DR337" s="336"/>
      <c r="DS337" s="173"/>
      <c r="DT337" s="336"/>
      <c r="DU337" s="338"/>
      <c r="DV337" s="174"/>
      <c r="DW337" s="157"/>
      <c r="DX337" s="158"/>
      <c r="DY337" s="158"/>
      <c r="DZ337" s="158"/>
      <c r="EA337" s="158"/>
      <c r="EB337" s="158"/>
      <c r="EC337" s="158"/>
      <c r="ED337" s="158"/>
      <c r="EE337" s="158"/>
      <c r="EF337" s="158"/>
      <c r="EG337" s="158"/>
      <c r="EH337" s="158"/>
      <c r="EI337" s="159"/>
      <c r="EJ337" s="165"/>
      <c r="EK337" s="166"/>
      <c r="EL337" s="184"/>
      <c r="EM337" s="188"/>
      <c r="EN337" s="189"/>
      <c r="EO337" s="189"/>
      <c r="EP337" s="189"/>
      <c r="EQ337" s="189"/>
      <c r="ER337" s="189"/>
      <c r="ES337" s="189"/>
      <c r="ET337" s="189"/>
      <c r="EU337" s="189"/>
      <c r="EV337" s="189"/>
      <c r="EW337" s="189"/>
      <c r="EX337" s="189"/>
      <c r="EY337" s="189"/>
      <c r="EZ337" s="189"/>
      <c r="FA337" s="190"/>
      <c r="FB337" s="172"/>
      <c r="FC337" s="173"/>
      <c r="FD337" s="336"/>
      <c r="FE337" s="173"/>
      <c r="FF337" s="336"/>
      <c r="FG337" s="173"/>
      <c r="FH337" s="336"/>
      <c r="FI337" s="173"/>
      <c r="FJ337" s="336"/>
      <c r="FK337" s="338"/>
      <c r="FL337" s="174"/>
    </row>
    <row r="338" spans="1:169" ht="11.25" customHeight="1">
      <c r="A338" s="210" t="str">
        <f>AD330</f>
        <v>D</v>
      </c>
      <c r="B338" s="211"/>
      <c r="C338" s="357"/>
      <c r="D338" s="343"/>
      <c r="E338" s="343"/>
      <c r="F338" s="343"/>
      <c r="G338" s="343"/>
      <c r="H338" s="343"/>
      <c r="I338" s="343"/>
      <c r="J338" s="343"/>
      <c r="K338" s="343"/>
      <c r="L338" s="343"/>
      <c r="M338" s="215"/>
      <c r="N338" s="215"/>
      <c r="O338" s="215"/>
      <c r="P338" s="343"/>
      <c r="Q338" s="343"/>
      <c r="R338" s="343"/>
      <c r="S338" s="343"/>
      <c r="T338" s="343"/>
      <c r="U338" s="343"/>
      <c r="V338" s="343"/>
      <c r="W338" s="344"/>
      <c r="X338" s="220" t="str">
        <f>IF(AD332&lt;&gt;"",IF(AD332="W","L","W"),"")</f>
        <v/>
      </c>
      <c r="Y338" s="221"/>
      <c r="Z338" s="227" t="str">
        <f>IF(AD334&lt;&gt;"",IF(AD334="W","L","W"),"")</f>
        <v/>
      </c>
      <c r="AA338" s="221"/>
      <c r="AB338" s="227" t="str">
        <f>IF(AD336&lt;&gt;"",IF(AD336="W","L","W"),"")</f>
        <v/>
      </c>
      <c r="AC338" s="221"/>
      <c r="AD338" s="228"/>
      <c r="AE338" s="362"/>
      <c r="AF338" s="227" t="str">
        <f>IF($D328="1P",IF(L355=L357,IF(J355=J357,IF(H355&lt;&gt;"",IF(H355&gt;H357,"W","L"),""),IF(J355&gt;J357,"W","L")),IF(L355&gt;L357,"W","L")),IF(L355=L357,IF(J355=J357,IF(H355&lt;&gt;"",IF(H355&gt;H357,"W","L"),""),IF(J355&gt;J357,"W","L")),IF(L355&gt;L357,"W","L")))</f>
        <v/>
      </c>
      <c r="AG338" s="221"/>
      <c r="AH338" s="227" t="str">
        <f>IF($D328="1P",IF(Z359=Z361,IF(X359=X361,IF(V359&lt;&gt;"",IF(V359&gt;V361,"W","L"),""),IF(X359&gt;X361,"W","L")),IF(Z359&gt;Z361,"W","L")),IF(Z347=Z349,IF(X347=X349,IF(V347&lt;&gt;"",IF(V347&gt;V349,"W","L"),""),IF(X347&gt;X349,"W","L")),IF(Z347&gt;Z349,"W","L")))</f>
        <v/>
      </c>
      <c r="AI338" s="221"/>
      <c r="AJ338" s="227" t="str">
        <f>IF($D328="1P",IF(AN367=AN369,IF(AL367=AL369,IF(AJ367&lt;&gt;"",IF(AJ367&gt;AJ369,"W","L"),""),IF(AL367&gt;AL369,"W","L")),IF(AN367&gt;AN369,"W","L")),IF(AN355=AN357,IF(AL355=AL357,IF(AJ355&lt;&gt;"",IF(AJ355&gt;AJ357,"W","L"),""),IF(AL355&gt;AL357,"W","L")),IF(AN355&gt;AN357,"W","L")))</f>
        <v/>
      </c>
      <c r="AK338" s="221"/>
      <c r="AL338" s="239" t="str">
        <f>IF(OR(COUNTIF(X338:AJ338,"W"),COUNTIF(X338:AJ338,"L")),COUNTIF(X338:AJ338,"W")*2+COUNTIF(X338:AJ338,"L"),"")</f>
        <v/>
      </c>
      <c r="AM338" s="240"/>
      <c r="AN338" s="242" t="str">
        <f>IF(AL338&lt;&gt;"",RANK(AL338,AL332:AL344,0),"")</f>
        <v/>
      </c>
      <c r="AO338" s="243"/>
      <c r="AQ338" s="157"/>
      <c r="AR338" s="158"/>
      <c r="AS338" s="158"/>
      <c r="AT338" s="158"/>
      <c r="AU338" s="158"/>
      <c r="AV338" s="158"/>
      <c r="AW338" s="158"/>
      <c r="AX338" s="158"/>
      <c r="AY338" s="158"/>
      <c r="AZ338" s="158"/>
      <c r="BA338" s="158"/>
      <c r="BB338" s="158"/>
      <c r="BC338" s="159"/>
      <c r="BD338" s="165"/>
      <c r="BE338" s="166"/>
      <c r="BF338" s="175" t="str">
        <f>C353</f>
        <v>F</v>
      </c>
      <c r="BG338" s="177" t="str">
        <f>IF(VLOOKUP($BF338,$A332:$C344,3,FALSE)=0,"",CONCATENATE(VLOOKUP(VLOOKUP($BF338,$A332:$C344,3,FALSE),Players!$J:$N,4,FALSE)," ",VLOOKUP($BF338,$A332:$C344,3,FALSE)," ",IF(ISERROR(VLOOKUP(VLOOKUP($BF338,$A332:$C344,3,FALSE),Players!$J:$N,5,FALSE)),"()",CONCATENATE("(",VLOOKUP(VLOOKUP($BF338,$A332:$C344,3,FALSE),Players!$J:$N,5,FALSE),")"))))</f>
        <v/>
      </c>
      <c r="BH338" s="178"/>
      <c r="BI338" s="178"/>
      <c r="BJ338" s="178"/>
      <c r="BK338" s="178"/>
      <c r="BL338" s="178"/>
      <c r="BM338" s="178"/>
      <c r="BN338" s="178"/>
      <c r="BO338" s="178"/>
      <c r="BP338" s="178"/>
      <c r="BQ338" s="178"/>
      <c r="BR338" s="178"/>
      <c r="BS338" s="178"/>
      <c r="BT338" s="178"/>
      <c r="BU338" s="179"/>
      <c r="BV338" s="150" t="str">
        <f>IF(D353&lt;&gt;"",D353,"")</f>
        <v/>
      </c>
      <c r="BW338" s="151"/>
      <c r="BX338" s="288" t="str">
        <f>IF(F353&lt;&gt;"",F353,"")</f>
        <v/>
      </c>
      <c r="BY338" s="151"/>
      <c r="BZ338" s="288" t="str">
        <f>IF(H353&lt;&gt;"",H353,"")</f>
        <v/>
      </c>
      <c r="CA338" s="151"/>
      <c r="CB338" s="288" t="str">
        <f>IF(J353&lt;&gt;"",J353,"")</f>
        <v/>
      </c>
      <c r="CC338" s="151"/>
      <c r="CD338" s="288" t="str">
        <f>IF(L353&lt;&gt;"",L353,"")</f>
        <v/>
      </c>
      <c r="CE338" s="332"/>
      <c r="CF338" s="174" t="str">
        <f>IF($CF336&lt;&gt;"",IF(CF336="W","L","W"),"")</f>
        <v/>
      </c>
      <c r="CG338" s="157"/>
      <c r="CH338" s="158"/>
      <c r="CI338" s="158"/>
      <c r="CJ338" s="158"/>
      <c r="CK338" s="158"/>
      <c r="CL338" s="158"/>
      <c r="CM338" s="158"/>
      <c r="CN338" s="158"/>
      <c r="CO338" s="158"/>
      <c r="CP338" s="158"/>
      <c r="CQ338" s="158"/>
      <c r="CR338" s="158"/>
      <c r="CS338" s="159"/>
      <c r="CT338" s="165"/>
      <c r="CU338" s="166"/>
      <c r="CV338" s="175" t="str">
        <f>Q353</f>
        <v>G</v>
      </c>
      <c r="CW338" s="177" t="str">
        <f>IF(VLOOKUP($CV338,$A332:$C344,3,FALSE)=0,"",CONCATENATE(VLOOKUP(VLOOKUP($CV338,$A332:$C344,3,FALSE),Players!$J:$N,4,FALSE)," ",VLOOKUP($CV338,$A332:$C344,3,FALSE)," ",IF(ISERROR(VLOOKUP(VLOOKUP($CV338,$A332:$C344,3,FALSE),Players!$J:$N,5,FALSE)),"()",CONCATENATE("(",VLOOKUP(VLOOKUP($CV338,$A332:$C344,3,FALSE),Players!$J:$N,5,FALSE),")"))))</f>
        <v/>
      </c>
      <c r="CX338" s="178"/>
      <c r="CY338" s="178"/>
      <c r="CZ338" s="178"/>
      <c r="DA338" s="178"/>
      <c r="DB338" s="178"/>
      <c r="DC338" s="178"/>
      <c r="DD338" s="178"/>
      <c r="DE338" s="178"/>
      <c r="DF338" s="178"/>
      <c r="DG338" s="178"/>
      <c r="DH338" s="178"/>
      <c r="DI338" s="178"/>
      <c r="DJ338" s="178"/>
      <c r="DK338" s="179"/>
      <c r="DL338" s="150" t="str">
        <f>IF(R353&lt;&gt;"",R353,"")</f>
        <v/>
      </c>
      <c r="DM338" s="151"/>
      <c r="DN338" s="288" t="str">
        <f>IF(T353&lt;&gt;"",T353,"")</f>
        <v/>
      </c>
      <c r="DO338" s="151"/>
      <c r="DP338" s="288" t="str">
        <f>IF(V353&lt;&gt;"",V353,"")</f>
        <v/>
      </c>
      <c r="DQ338" s="151"/>
      <c r="DR338" s="288" t="str">
        <f>IF(X353&lt;&gt;"",X353,"")</f>
        <v/>
      </c>
      <c r="DS338" s="151"/>
      <c r="DT338" s="288" t="str">
        <f>IF(Z353&lt;&gt;"",Z353,"")</f>
        <v/>
      </c>
      <c r="DU338" s="332"/>
      <c r="DV338" s="174" t="str">
        <f>IF($DV336&lt;&gt;"",IF(DV336="W","L","W"),"")</f>
        <v/>
      </c>
      <c r="DW338" s="157"/>
      <c r="DX338" s="158"/>
      <c r="DY338" s="158"/>
      <c r="DZ338" s="158"/>
      <c r="EA338" s="158"/>
      <c r="EB338" s="158"/>
      <c r="EC338" s="158"/>
      <c r="ED338" s="158"/>
      <c r="EE338" s="158"/>
      <c r="EF338" s="158"/>
      <c r="EG338" s="158"/>
      <c r="EH338" s="158"/>
      <c r="EI338" s="159"/>
      <c r="EJ338" s="165"/>
      <c r="EK338" s="166"/>
      <c r="EL338" s="175" t="str">
        <f>AE353</f>
        <v>B</v>
      </c>
      <c r="EM338" s="177" t="str">
        <f>IF(VLOOKUP($EL338,$A332:$C344,3,FALSE)=0,"",CONCATENATE(VLOOKUP(VLOOKUP($EL338,$A332:$C344,3,FALSE),Players!$J:$N,4,FALSE)," ",VLOOKUP($EL338,$A332:$C344,3,FALSE)," ",IF(ISERROR(VLOOKUP(VLOOKUP($EL338,$A332:$C344,3,FALSE),Players!$J:$N,5,FALSE)),"()",CONCATENATE("(",VLOOKUP(VLOOKUP($EL338,$A332:$C344,3,FALSE),Players!$J:$N,5,FALSE),")"))))</f>
        <v/>
      </c>
      <c r="EN338" s="178"/>
      <c r="EO338" s="178"/>
      <c r="EP338" s="178"/>
      <c r="EQ338" s="178"/>
      <c r="ER338" s="178"/>
      <c r="ES338" s="178"/>
      <c r="ET338" s="178"/>
      <c r="EU338" s="178"/>
      <c r="EV338" s="178"/>
      <c r="EW338" s="178"/>
      <c r="EX338" s="178"/>
      <c r="EY338" s="178"/>
      <c r="EZ338" s="178"/>
      <c r="FA338" s="179"/>
      <c r="FB338" s="150" t="str">
        <f>IF(AF353&lt;&gt;"",AF353,"")</f>
        <v/>
      </c>
      <c r="FC338" s="151"/>
      <c r="FD338" s="288" t="str">
        <f>IF(AH353&lt;&gt;"",AH353,"")</f>
        <v/>
      </c>
      <c r="FE338" s="151"/>
      <c r="FF338" s="288" t="str">
        <f>IF(AJ353&lt;&gt;"",AJ353,"")</f>
        <v/>
      </c>
      <c r="FG338" s="151"/>
      <c r="FH338" s="288" t="str">
        <f>IF(AL353&lt;&gt;"",AL353,"")</f>
        <v/>
      </c>
      <c r="FI338" s="151"/>
      <c r="FJ338" s="288" t="str">
        <f>IF(AN353&lt;&gt;"",AN353,"")</f>
        <v/>
      </c>
      <c r="FK338" s="332"/>
      <c r="FL338" s="174" t="str">
        <f>IF($FL336&lt;&gt;"",IF(FL336="W","L","W"),"")</f>
        <v/>
      </c>
    </row>
    <row r="339" spans="1:169" ht="11.25" customHeight="1" thickBot="1">
      <c r="A339" s="212"/>
      <c r="B339" s="213"/>
      <c r="C339" s="218"/>
      <c r="D339" s="218"/>
      <c r="E339" s="218"/>
      <c r="F339" s="218"/>
      <c r="G339" s="218"/>
      <c r="H339" s="218"/>
      <c r="I339" s="218"/>
      <c r="J339" s="218"/>
      <c r="K339" s="218"/>
      <c r="L339" s="218"/>
      <c r="M339" s="218"/>
      <c r="N339" s="218"/>
      <c r="O339" s="218"/>
      <c r="P339" s="218"/>
      <c r="Q339" s="218"/>
      <c r="R339" s="218"/>
      <c r="S339" s="218"/>
      <c r="T339" s="218"/>
      <c r="U339" s="218"/>
      <c r="V339" s="218"/>
      <c r="W339" s="219"/>
      <c r="X339" s="232"/>
      <c r="Y339" s="233"/>
      <c r="Z339" s="234"/>
      <c r="AA339" s="233"/>
      <c r="AB339" s="234"/>
      <c r="AC339" s="233"/>
      <c r="AD339" s="363"/>
      <c r="AE339" s="364"/>
      <c r="AF339" s="234"/>
      <c r="AG339" s="233"/>
      <c r="AH339" s="234"/>
      <c r="AI339" s="233"/>
      <c r="AJ339" s="234"/>
      <c r="AK339" s="233"/>
      <c r="AL339" s="241"/>
      <c r="AM339" s="240"/>
      <c r="AN339" s="258"/>
      <c r="AO339" s="243"/>
      <c r="AQ339" s="160"/>
      <c r="AR339" s="161"/>
      <c r="AS339" s="161"/>
      <c r="AT339" s="161"/>
      <c r="AU339" s="161"/>
      <c r="AV339" s="161"/>
      <c r="AW339" s="161"/>
      <c r="AX339" s="161"/>
      <c r="AY339" s="161"/>
      <c r="AZ339" s="161"/>
      <c r="BA339" s="161"/>
      <c r="BB339" s="161"/>
      <c r="BC339" s="162"/>
      <c r="BD339" s="167"/>
      <c r="BE339" s="168"/>
      <c r="BF339" s="176"/>
      <c r="BG339" s="180"/>
      <c r="BH339" s="181"/>
      <c r="BI339" s="181"/>
      <c r="BJ339" s="181"/>
      <c r="BK339" s="181"/>
      <c r="BL339" s="181"/>
      <c r="BM339" s="181"/>
      <c r="BN339" s="181"/>
      <c r="BO339" s="181"/>
      <c r="BP339" s="181"/>
      <c r="BQ339" s="181"/>
      <c r="BR339" s="181"/>
      <c r="BS339" s="181"/>
      <c r="BT339" s="181"/>
      <c r="BU339" s="182"/>
      <c r="BV339" s="152"/>
      <c r="BW339" s="153"/>
      <c r="BX339" s="333"/>
      <c r="BY339" s="153"/>
      <c r="BZ339" s="333"/>
      <c r="CA339" s="153"/>
      <c r="CB339" s="333"/>
      <c r="CC339" s="153"/>
      <c r="CD339" s="333"/>
      <c r="CE339" s="334"/>
      <c r="CF339" s="349"/>
      <c r="CG339" s="160"/>
      <c r="CH339" s="161"/>
      <c r="CI339" s="161"/>
      <c r="CJ339" s="161"/>
      <c r="CK339" s="161"/>
      <c r="CL339" s="161"/>
      <c r="CM339" s="161"/>
      <c r="CN339" s="161"/>
      <c r="CO339" s="161"/>
      <c r="CP339" s="161"/>
      <c r="CQ339" s="161"/>
      <c r="CR339" s="161"/>
      <c r="CS339" s="162"/>
      <c r="CT339" s="167"/>
      <c r="CU339" s="168"/>
      <c r="CV339" s="176"/>
      <c r="CW339" s="180"/>
      <c r="CX339" s="181"/>
      <c r="CY339" s="181"/>
      <c r="CZ339" s="181"/>
      <c r="DA339" s="181"/>
      <c r="DB339" s="181"/>
      <c r="DC339" s="181"/>
      <c r="DD339" s="181"/>
      <c r="DE339" s="181"/>
      <c r="DF339" s="181"/>
      <c r="DG339" s="181"/>
      <c r="DH339" s="181"/>
      <c r="DI339" s="181"/>
      <c r="DJ339" s="181"/>
      <c r="DK339" s="182"/>
      <c r="DL339" s="152"/>
      <c r="DM339" s="153"/>
      <c r="DN339" s="333"/>
      <c r="DO339" s="153"/>
      <c r="DP339" s="333"/>
      <c r="DQ339" s="153"/>
      <c r="DR339" s="333"/>
      <c r="DS339" s="153"/>
      <c r="DT339" s="333"/>
      <c r="DU339" s="334"/>
      <c r="DV339" s="174"/>
      <c r="DW339" s="160"/>
      <c r="DX339" s="161"/>
      <c r="DY339" s="161"/>
      <c r="DZ339" s="161"/>
      <c r="EA339" s="161"/>
      <c r="EB339" s="161"/>
      <c r="EC339" s="161"/>
      <c r="ED339" s="161"/>
      <c r="EE339" s="161"/>
      <c r="EF339" s="161"/>
      <c r="EG339" s="161"/>
      <c r="EH339" s="161"/>
      <c r="EI339" s="162"/>
      <c r="EJ339" s="167"/>
      <c r="EK339" s="168"/>
      <c r="EL339" s="176"/>
      <c r="EM339" s="180"/>
      <c r="EN339" s="181"/>
      <c r="EO339" s="181"/>
      <c r="EP339" s="181"/>
      <c r="EQ339" s="181"/>
      <c r="ER339" s="181"/>
      <c r="ES339" s="181"/>
      <c r="ET339" s="181"/>
      <c r="EU339" s="181"/>
      <c r="EV339" s="181"/>
      <c r="EW339" s="181"/>
      <c r="EX339" s="181"/>
      <c r="EY339" s="181"/>
      <c r="EZ339" s="181"/>
      <c r="FA339" s="182"/>
      <c r="FB339" s="152"/>
      <c r="FC339" s="153"/>
      <c r="FD339" s="333"/>
      <c r="FE339" s="153"/>
      <c r="FF339" s="333"/>
      <c r="FG339" s="153"/>
      <c r="FH339" s="333"/>
      <c r="FI339" s="153"/>
      <c r="FJ339" s="333"/>
      <c r="FK339" s="334"/>
      <c r="FL339" s="174"/>
    </row>
    <row r="340" spans="1:169" ht="11.25" customHeight="1">
      <c r="A340" s="210" t="str">
        <f>AF330</f>
        <v>E</v>
      </c>
      <c r="B340" s="211"/>
      <c r="C340" s="357"/>
      <c r="D340" s="343"/>
      <c r="E340" s="343"/>
      <c r="F340" s="343"/>
      <c r="G340" s="343"/>
      <c r="H340" s="343"/>
      <c r="I340" s="343"/>
      <c r="J340" s="343"/>
      <c r="K340" s="343"/>
      <c r="L340" s="343"/>
      <c r="M340" s="215"/>
      <c r="N340" s="215"/>
      <c r="O340" s="215"/>
      <c r="P340" s="343"/>
      <c r="Q340" s="343"/>
      <c r="R340" s="343"/>
      <c r="S340" s="343"/>
      <c r="T340" s="343"/>
      <c r="U340" s="343"/>
      <c r="V340" s="343"/>
      <c r="W340" s="344"/>
      <c r="X340" s="220" t="str">
        <f>IF(AF332&lt;&gt;"",IF(AF332="W","L","W"),"")</f>
        <v/>
      </c>
      <c r="Y340" s="221"/>
      <c r="Z340" s="227" t="str">
        <f>IF(AF334&lt;&gt;"",IF(AF334="W","L","W"),"")</f>
        <v/>
      </c>
      <c r="AA340" s="221"/>
      <c r="AB340" s="227" t="str">
        <f>IF(AF336&lt;&gt;"",IF(AF336="W","L","W"),"")</f>
        <v/>
      </c>
      <c r="AC340" s="221"/>
      <c r="AD340" s="227" t="str">
        <f>IF(AF338&lt;&gt;"",IF(AF338="W","L","W"),"")</f>
        <v/>
      </c>
      <c r="AE340" s="221"/>
      <c r="AF340" s="228"/>
      <c r="AG340" s="362"/>
      <c r="AH340" s="227" t="str">
        <f>IF($D328="1P",IF(AN371=AN373,IF(AL371=AL373,IF(AJ371&lt;&gt;"",IF(AJ371&gt;AJ373,"W","L"),""),IF(AL371&gt;AL373,"W","L")),IF(AN371&gt;AN373,"W","L")),IF(AN359=AN361,IF(AL359=AL361,IF(AJ359&lt;&gt;"",IF(AJ359&gt;AJ361,"W","L"),""),IF(AL359&gt;AL361,"W","L")),IF(AN359&gt;AN361,"W","L")))</f>
        <v/>
      </c>
      <c r="AI340" s="221"/>
      <c r="AJ340" s="227" t="str">
        <f>IF($D328="1P",IF(Z347=Z349,IF(X347=X349,IF(V347&lt;&gt;"",IF(V347&gt;V349,"W","L"),""),IF(X347&gt;X349,"W","L")),IF(Z347&gt;Z349,"W","L")),IF(AN367=AN369,IF(AL367=AL369,IF(AJ367&lt;&gt;"",IF(AJ367&gt;AJ369,"W","L"),""),IF(AL367&gt;AL369,"W","L")),IF(AN367&gt;AN369,"W","L")))</f>
        <v/>
      </c>
      <c r="AK340" s="221"/>
      <c r="AL340" s="239" t="str">
        <f>IF(OR(COUNTIF(X340:AJ340,"W"),COUNTIF(X340:AJ340,"L")),COUNTIF(X340:AJ340,"W")*2+COUNTIF(X340:AJ340,"L"),"")</f>
        <v/>
      </c>
      <c r="AM340" s="240"/>
      <c r="AN340" s="242" t="str">
        <f>IF(AL340&lt;&gt;"",RANK(AL340,AL332:AL344,0),"")</f>
        <v/>
      </c>
      <c r="AO340" s="243"/>
      <c r="AQ340" s="126"/>
      <c r="AR340" s="126"/>
      <c r="AS340" s="126"/>
      <c r="AT340" s="126"/>
      <c r="AU340" s="126"/>
      <c r="AV340" s="126"/>
      <c r="AW340" s="126"/>
      <c r="AX340" s="126"/>
      <c r="AY340" s="126"/>
      <c r="AZ340" s="126"/>
      <c r="BA340" s="126"/>
      <c r="BB340" s="126"/>
      <c r="BC340" s="126"/>
      <c r="BV340" s="169" t="str">
        <f>IF(CF336&lt;&gt;"",IF(AND(AND(BV336&gt;-1,BV338&gt;-1),OR(BV336&gt;10,BV338&gt;10),ABS(BV336-BV338)&gt;1,IF(OR(BV336&gt;11,BV338&gt;11),ABS(BV336-BV338)=2,TRUE),BV336=INT(BV336),BV338=INT(BV338)),"","Error"),"")</f>
        <v/>
      </c>
      <c r="BW340" s="169"/>
      <c r="BX340" s="169" t="str">
        <f>IF(CF336&lt;&gt;"",IF(AND(AND(BX336&gt;-1,BX338&gt;-1),OR(BX336&gt;10,BX338&gt;10),ABS(BX336-BX338)&gt;1,IF(OR(BX336&gt;11,BX338&gt;11),ABS(BX336-BX338)=2,TRUE),BX336=INT(BX336),BX338=INT(BX338)),"","Error"),"")</f>
        <v/>
      </c>
      <c r="BY340" s="169"/>
      <c r="BZ340" s="169" t="str">
        <f>IF(CF336&lt;&gt;"",IF(AND(AND(BZ336&gt;-1,BZ338&gt;-1),OR(BZ336&gt;10,BZ338&gt;10),ABS(BZ336-BZ338)&gt;1,IF(OR(BZ336&gt;11,BZ338&gt;11),ABS(BZ336-BZ338)=2,TRUE),BZ336=INT(BZ336),BZ338=INT(BZ338)),"","Error"),"")</f>
        <v/>
      </c>
      <c r="CA340" s="169"/>
      <c r="CB340" s="169" t="str">
        <f>IF(AND(CF336&lt;&gt;"",CB336&lt;&gt;""),IF(AND(AND(CB336&gt;-1,CB338&gt;-1),OR(CB336&gt;10,CB338&gt;10),ABS(CB336-CB338)&gt;1,IF(OR(CB336&gt;11,CB338&gt;11),ABS(CB336-CB338)=2,TRUE),CB336=INT(CB336),CB338=INT(CB338)),"","Error"),"")</f>
        <v/>
      </c>
      <c r="CC340" s="169"/>
      <c r="CD340" s="169" t="str">
        <f>IF(AND(CF336&lt;&gt;"",CD336&lt;&gt;""),IF(AND(AND(CD336&gt;-1,CD338&gt;-1),OR(CD336&gt;10,CD338&gt;10),ABS(CD336-CD338)&gt;1,IF(OR(CD336&gt;11,CD338&gt;11),ABS(CD336-CD338)=2,TRUE),CD336=INT(CD336),CD338=INT(CD338)),"","Error"),"")</f>
        <v/>
      </c>
      <c r="CE340" s="169"/>
      <c r="CG340" s="126"/>
      <c r="CH340" s="126"/>
      <c r="CI340" s="126"/>
      <c r="CJ340" s="126"/>
      <c r="CK340" s="126"/>
      <c r="CL340" s="126"/>
      <c r="CM340" s="126"/>
      <c r="CN340" s="126"/>
      <c r="CO340" s="126"/>
      <c r="CP340" s="126"/>
      <c r="CQ340" s="126"/>
      <c r="CR340" s="126"/>
      <c r="CS340" s="126"/>
      <c r="DL340" s="169" t="str">
        <f>IF(DV336&lt;&gt;"",IF(AND(AND(DL336&gt;-1,DL338&gt;-1),OR(DL336&gt;10,DL338&gt;10),ABS(DL336-DL338)&gt;1,IF(OR(DL336&gt;11,DL338&gt;11),ABS(DL336-DL338)=2,TRUE),DL336=INT(DL336),DL338=INT(DL338)),"","Error"),"")</f>
        <v/>
      </c>
      <c r="DM340" s="169"/>
      <c r="DN340" s="169" t="str">
        <f>IF(DV336&lt;&gt;"",IF(AND(AND(DN336&gt;-1,DN338&gt;-1),OR(DN336&gt;10,DN338&gt;10),ABS(DN336-DN338)&gt;1,IF(OR(DN336&gt;11,DN338&gt;11),ABS(DN336-DN338)=2,TRUE),DN336=INT(DN336),DN338=INT(DN338)),"","Error"),"")</f>
        <v/>
      </c>
      <c r="DO340" s="169"/>
      <c r="DP340" s="169" t="str">
        <f>IF(DV336&lt;&gt;"",IF(AND(AND(DP336&gt;-1,DP338&gt;-1),OR(DP336&gt;10,DP338&gt;10),ABS(DP336-DP338)&gt;1,IF(OR(DP336&gt;11,DP338&gt;11),ABS(DP336-DP338)=2,TRUE),DP336=INT(DP336),DP338=INT(DP338)),"","Error"),"")</f>
        <v/>
      </c>
      <c r="DQ340" s="169"/>
      <c r="DR340" s="169" t="str">
        <f>IF(AND(DV336&lt;&gt;"",DR336&lt;&gt;""),IF(AND(AND(DR336&gt;-1,DR338&gt;-1),OR(DR336&gt;10,DR338&gt;10),ABS(DR336-DR338)&gt;1,IF(OR(DR336&gt;11,DR338&gt;11),ABS(DR336-DR338)=2,TRUE),DR336=INT(DR336),DR338=INT(DR338)),"","Error"),"")</f>
        <v/>
      </c>
      <c r="DS340" s="169"/>
      <c r="DT340" s="169" t="str">
        <f>IF(AND(DV336&lt;&gt;"",DT336&lt;&gt;""),IF(AND(AND(DT336&gt;-1,DT338&gt;-1),OR(DT336&gt;10,DT338&gt;10),ABS(DT336-DT338)&gt;1,IF(OR(DT336&gt;11,DT338&gt;11),ABS(DT336-DT338)=2,TRUE),DT336=INT(DT336),DT338=INT(DT338)),"","Error"),"")</f>
        <v/>
      </c>
      <c r="DU340" s="169"/>
      <c r="DW340" s="126"/>
      <c r="DX340" s="126"/>
      <c r="DY340" s="126"/>
      <c r="DZ340" s="126"/>
      <c r="EA340" s="126"/>
      <c r="EB340" s="126"/>
      <c r="EC340" s="126"/>
      <c r="ED340" s="126"/>
      <c r="EE340" s="126"/>
      <c r="EF340" s="126"/>
      <c r="EG340" s="126"/>
      <c r="EH340" s="126"/>
      <c r="EI340" s="126"/>
      <c r="FB340" s="169" t="str">
        <f>IF(FL336&lt;&gt;"",IF(AND(AND(FB336&gt;-1,FB338&gt;-1),OR(FB336&gt;10,FB338&gt;10),ABS(FB336-FB338)&gt;1,IF(OR(FB336&gt;11,FB338&gt;11),ABS(FB336-FB338)=2,TRUE),FB336=INT(FB336),FB338=INT(FB338)),"","Error"),"")</f>
        <v/>
      </c>
      <c r="FC340" s="169"/>
      <c r="FD340" s="169" t="str">
        <f>IF(FL336&lt;&gt;"",IF(AND(AND(FD336&gt;-1,FD338&gt;-1),OR(FD336&gt;10,FD338&gt;10),ABS(FD336-FD338)&gt;1,IF(OR(FD336&gt;11,FD338&gt;11),ABS(FD336-FD338)=2,TRUE),FD336=INT(FD336),FD338=INT(FD338)),"","Error"),"")</f>
        <v/>
      </c>
      <c r="FE340" s="169"/>
      <c r="FF340" s="169" t="str">
        <f>IF(FL336&lt;&gt;"",IF(AND(AND(FF336&gt;-1,FF338&gt;-1),OR(FF336&gt;10,FF338&gt;10),ABS(FF336-FF338)&gt;1,IF(OR(FF336&gt;11,FF338&gt;11),ABS(FF336-FF338)=2,TRUE),FF336=INT(FF336),FF338=INT(FF338)),"","Error"),"")</f>
        <v/>
      </c>
      <c r="FG340" s="169"/>
      <c r="FH340" s="169" t="str">
        <f>IF(AND(FL336&lt;&gt;"",FH336&lt;&gt;""),IF(AND(AND(FH336&gt;-1,FH338&gt;-1),OR(FH336&gt;10,FH338&gt;10),ABS(FH336-FH338)&gt;1,IF(OR(FH336&gt;11,FH338&gt;11),ABS(FH336-FH338)=2,TRUE),FH336=INT(FH336),FH338=INT(FH338)),"","Error"),"")</f>
        <v/>
      </c>
      <c r="FI340" s="169"/>
      <c r="FJ340" s="169" t="str">
        <f>IF(AND(FL336&lt;&gt;"",FJ336&lt;&gt;""),IF(AND(AND(FJ336&gt;-1,FJ338&gt;-1),OR(FJ336&gt;10,FJ338&gt;10),ABS(FJ336-FJ338)&gt;1,IF(OR(FJ336&gt;11,FJ338&gt;11),ABS(FJ336-FJ338)=2,TRUE),FJ336=INT(FJ336),FJ338=INT(FJ338)),"","Error"),"")</f>
        <v/>
      </c>
      <c r="FK340" s="169"/>
    </row>
    <row r="341" spans="1:169" ht="11.25" customHeight="1">
      <c r="A341" s="212"/>
      <c r="B341" s="213"/>
      <c r="C341" s="218"/>
      <c r="D341" s="218"/>
      <c r="E341" s="218"/>
      <c r="F341" s="218"/>
      <c r="G341" s="218"/>
      <c r="H341" s="218"/>
      <c r="I341" s="218"/>
      <c r="J341" s="218"/>
      <c r="K341" s="218"/>
      <c r="L341" s="218"/>
      <c r="M341" s="218"/>
      <c r="N341" s="218"/>
      <c r="O341" s="218"/>
      <c r="P341" s="218"/>
      <c r="Q341" s="218"/>
      <c r="R341" s="218"/>
      <c r="S341" s="218"/>
      <c r="T341" s="218"/>
      <c r="U341" s="218"/>
      <c r="V341" s="218"/>
      <c r="W341" s="219"/>
      <c r="X341" s="232"/>
      <c r="Y341" s="233"/>
      <c r="Z341" s="234"/>
      <c r="AA341" s="233"/>
      <c r="AB341" s="234"/>
      <c r="AC341" s="233"/>
      <c r="AD341" s="234"/>
      <c r="AE341" s="233"/>
      <c r="AF341" s="363"/>
      <c r="AG341" s="364"/>
      <c r="AH341" s="234"/>
      <c r="AI341" s="233"/>
      <c r="AJ341" s="234"/>
      <c r="AK341" s="233"/>
      <c r="AL341" s="241"/>
      <c r="AM341" s="240"/>
      <c r="AN341" s="258"/>
      <c r="AO341" s="243"/>
      <c r="AQ341" s="126"/>
      <c r="AR341" s="126"/>
      <c r="AS341" s="126"/>
      <c r="AT341" s="126"/>
      <c r="AU341" s="126"/>
      <c r="AV341" s="126"/>
      <c r="AW341" s="126"/>
      <c r="AX341" s="126"/>
      <c r="AY341" s="126"/>
      <c r="AZ341" s="126"/>
      <c r="BA341" s="126"/>
      <c r="BB341" s="126"/>
      <c r="BC341" s="126"/>
      <c r="CG341" s="126"/>
      <c r="CH341" s="126"/>
      <c r="CI341" s="126"/>
      <c r="CJ341" s="126"/>
      <c r="CK341" s="126"/>
      <c r="CL341" s="126"/>
      <c r="CM341" s="126"/>
      <c r="CN341" s="126"/>
      <c r="CO341" s="126"/>
      <c r="CP341" s="126"/>
      <c r="CQ341" s="126"/>
      <c r="CR341" s="126"/>
      <c r="CS341" s="126"/>
      <c r="DW341" s="126"/>
      <c r="DX341" s="126"/>
      <c r="DY341" s="126"/>
      <c r="DZ341" s="126"/>
      <c r="EA341" s="126"/>
      <c r="EB341" s="126"/>
      <c r="EC341" s="126"/>
      <c r="ED341" s="126"/>
      <c r="EE341" s="126"/>
      <c r="EF341" s="126"/>
      <c r="EG341" s="126"/>
      <c r="EH341" s="126"/>
      <c r="EI341" s="126"/>
    </row>
    <row r="342" spans="1:169" ht="11.25" customHeight="1">
      <c r="A342" s="210" t="str">
        <f>AH330</f>
        <v>F</v>
      </c>
      <c r="B342" s="211"/>
      <c r="C342" s="357"/>
      <c r="D342" s="343"/>
      <c r="E342" s="343"/>
      <c r="F342" s="343"/>
      <c r="G342" s="343"/>
      <c r="H342" s="343"/>
      <c r="I342" s="343"/>
      <c r="J342" s="343"/>
      <c r="K342" s="343"/>
      <c r="L342" s="343"/>
      <c r="M342" s="215"/>
      <c r="N342" s="215"/>
      <c r="O342" s="215"/>
      <c r="P342" s="343"/>
      <c r="Q342" s="343"/>
      <c r="R342" s="343"/>
      <c r="S342" s="343"/>
      <c r="T342" s="343"/>
      <c r="U342" s="343"/>
      <c r="V342" s="343"/>
      <c r="W342" s="344"/>
      <c r="X342" s="220" t="str">
        <f>IF(AH332&lt;&gt;"",IF(AH332="W","L","W"),"")</f>
        <v/>
      </c>
      <c r="Y342" s="221"/>
      <c r="Z342" s="227" t="str">
        <f>IF(AH334&lt;&gt;"",IF(AH334="W","L","W"),"")</f>
        <v/>
      </c>
      <c r="AA342" s="221"/>
      <c r="AB342" s="227" t="str">
        <f>IF(AH336&lt;&gt;"",IF(AH336="W","L","W"),"")</f>
        <v/>
      </c>
      <c r="AC342" s="221"/>
      <c r="AD342" s="227" t="str">
        <f>IF(AH338&lt;&gt;"",IF(AH338="W","L","W"),"")</f>
        <v/>
      </c>
      <c r="AE342" s="221"/>
      <c r="AF342" s="227" t="str">
        <f>IF(AH340&lt;&gt;"",IF(AH340="W","L","W"),"")</f>
        <v/>
      </c>
      <c r="AG342" s="221"/>
      <c r="AH342" s="228"/>
      <c r="AI342" s="229"/>
      <c r="AJ342" s="227" t="str">
        <f>IF($D328="1P",IF(AN359=AN361,IF(AL359=AL361,IF(AJ359&lt;&gt;"",IF(AJ359&gt;AJ361,"W","L"),""),IF(AL359&gt;AL361,"W","L")),IF(AN359&gt;AN361,"W","L")),IF(AN347=AN349,IF(AL347=AL349,IF(AJ347&lt;&gt;"",IF(AJ347&gt;AJ349,"W","L"),""),IF(AL347&gt;AL349,"W","L")),IF(AN347&gt;AN349,"W","L")))</f>
        <v/>
      </c>
      <c r="AK342" s="221"/>
      <c r="AL342" s="353" t="str">
        <f>IF(OR(COUNTIF(X342:AJ342,"W"),COUNTIF(X342:AJ342,"L")),COUNTIF(X342:AJ342,"W")*2+COUNTIF(X342:AJ342,"L"),"")</f>
        <v/>
      </c>
      <c r="AM342" s="354"/>
      <c r="AN342" s="355" t="str">
        <f>IF(AL342&lt;&gt;"",RANK(AL342,AL332:AL344,0),"")</f>
        <v/>
      </c>
      <c r="AO342" s="356"/>
      <c r="AQ342" s="127"/>
      <c r="AR342" s="127"/>
      <c r="AS342" s="127"/>
      <c r="AT342" s="127"/>
      <c r="AU342" s="127"/>
      <c r="AV342" s="127"/>
      <c r="AW342" s="127"/>
      <c r="AX342" s="127"/>
      <c r="AY342" s="127"/>
      <c r="AZ342" s="127"/>
      <c r="BA342" s="127"/>
      <c r="BB342" s="127"/>
      <c r="BC342" s="127"/>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G342" s="127"/>
      <c r="CH342" s="127"/>
      <c r="CI342" s="127"/>
      <c r="CJ342" s="127"/>
      <c r="CK342" s="127"/>
      <c r="CL342" s="127"/>
      <c r="CM342" s="127"/>
      <c r="CN342" s="127"/>
      <c r="CO342" s="127"/>
      <c r="CP342" s="127"/>
      <c r="CQ342" s="127"/>
      <c r="CR342" s="127"/>
      <c r="CS342" s="127"/>
      <c r="CT342" s="40"/>
      <c r="CU342" s="40"/>
      <c r="CV342" s="40"/>
      <c r="CW342" s="40"/>
      <c r="CX342" s="40"/>
      <c r="CY342" s="40"/>
      <c r="CZ342" s="40"/>
      <c r="DA342" s="40"/>
      <c r="DB342" s="40"/>
      <c r="DC342" s="40"/>
      <c r="DD342" s="40"/>
      <c r="DE342" s="40"/>
      <c r="DF342" s="40"/>
      <c r="DG342" s="40"/>
      <c r="DH342" s="40"/>
      <c r="DI342" s="40"/>
      <c r="DJ342" s="40"/>
      <c r="DK342" s="40"/>
      <c r="DL342" s="40"/>
      <c r="DM342" s="40"/>
      <c r="DN342" s="40"/>
      <c r="DO342" s="40"/>
      <c r="DP342" s="40"/>
      <c r="DQ342" s="40"/>
      <c r="DR342" s="40"/>
      <c r="DS342" s="40"/>
      <c r="DT342" s="40"/>
      <c r="DU342" s="40"/>
      <c r="DW342" s="127"/>
      <c r="DX342" s="127"/>
      <c r="DY342" s="127"/>
      <c r="DZ342" s="127"/>
      <c r="EA342" s="127"/>
      <c r="EB342" s="127"/>
      <c r="EC342" s="127"/>
      <c r="ED342" s="127"/>
      <c r="EE342" s="127"/>
      <c r="EF342" s="127"/>
      <c r="EG342" s="127"/>
      <c r="EH342" s="127"/>
      <c r="EI342" s="127"/>
      <c r="EJ342" s="40"/>
      <c r="EK342" s="40"/>
      <c r="EL342" s="40"/>
      <c r="EM342" s="40"/>
      <c r="EN342" s="40"/>
      <c r="EO342" s="40"/>
      <c r="EP342" s="40"/>
      <c r="EQ342" s="40"/>
      <c r="ER342" s="40"/>
      <c r="ES342" s="40"/>
      <c r="ET342" s="40"/>
      <c r="EU342" s="40"/>
      <c r="EV342" s="40"/>
      <c r="EW342" s="40"/>
      <c r="EX342" s="40"/>
      <c r="EY342" s="40"/>
      <c r="EZ342" s="40"/>
      <c r="FA342" s="40"/>
      <c r="FB342" s="40"/>
      <c r="FC342" s="40"/>
      <c r="FD342" s="40"/>
      <c r="FE342" s="40"/>
      <c r="FF342" s="40"/>
      <c r="FG342" s="40"/>
      <c r="FH342" s="40"/>
      <c r="FI342" s="40"/>
      <c r="FJ342" s="40"/>
      <c r="FK342" s="40"/>
    </row>
    <row r="343" spans="1:169" ht="11.25" customHeight="1">
      <c r="A343" s="212"/>
      <c r="B343" s="213"/>
      <c r="C343" s="218"/>
      <c r="D343" s="218"/>
      <c r="E343" s="218"/>
      <c r="F343" s="218"/>
      <c r="G343" s="218"/>
      <c r="H343" s="218"/>
      <c r="I343" s="218"/>
      <c r="J343" s="218"/>
      <c r="K343" s="218"/>
      <c r="L343" s="218"/>
      <c r="M343" s="218"/>
      <c r="N343" s="218"/>
      <c r="O343" s="218"/>
      <c r="P343" s="218"/>
      <c r="Q343" s="218"/>
      <c r="R343" s="218"/>
      <c r="S343" s="218"/>
      <c r="T343" s="218"/>
      <c r="U343" s="218"/>
      <c r="V343" s="218"/>
      <c r="W343" s="219"/>
      <c r="X343" s="232"/>
      <c r="Y343" s="233"/>
      <c r="Z343" s="234"/>
      <c r="AA343" s="233"/>
      <c r="AB343" s="234"/>
      <c r="AC343" s="233"/>
      <c r="AD343" s="234"/>
      <c r="AE343" s="233"/>
      <c r="AF343" s="234"/>
      <c r="AG343" s="233"/>
      <c r="AH343" s="235"/>
      <c r="AI343" s="236"/>
      <c r="AJ343" s="234"/>
      <c r="AK343" s="233"/>
      <c r="AL343" s="358"/>
      <c r="AM343" s="359"/>
      <c r="AN343" s="258"/>
      <c r="AO343" s="243"/>
      <c r="AQ343" s="128"/>
      <c r="AR343" s="128"/>
      <c r="AS343" s="128"/>
      <c r="AT343" s="128"/>
      <c r="AU343" s="128"/>
      <c r="AV343" s="128"/>
      <c r="AW343" s="128"/>
      <c r="AX343" s="128"/>
      <c r="AY343" s="128"/>
      <c r="AZ343" s="128"/>
      <c r="BA343" s="128"/>
      <c r="BB343" s="128"/>
      <c r="BC343" s="128"/>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G343" s="128"/>
      <c r="CH343" s="128"/>
      <c r="CI343" s="128"/>
      <c r="CJ343" s="128"/>
      <c r="CK343" s="128"/>
      <c r="CL343" s="128"/>
      <c r="CM343" s="128"/>
      <c r="CN343" s="128"/>
      <c r="CO343" s="128"/>
      <c r="CP343" s="128"/>
      <c r="CQ343" s="128"/>
      <c r="CR343" s="128"/>
      <c r="CS343" s="128"/>
      <c r="CT343" s="41"/>
      <c r="CU343" s="41"/>
      <c r="CV343" s="41"/>
      <c r="CW343" s="41"/>
      <c r="CX343" s="41"/>
      <c r="CY343" s="41"/>
      <c r="CZ343" s="41"/>
      <c r="DA343" s="41"/>
      <c r="DB343" s="41"/>
      <c r="DC343" s="41"/>
      <c r="DD343" s="41"/>
      <c r="DE343" s="41"/>
      <c r="DF343" s="41"/>
      <c r="DG343" s="41"/>
      <c r="DH343" s="41"/>
      <c r="DI343" s="41"/>
      <c r="DJ343" s="41"/>
      <c r="DK343" s="41"/>
      <c r="DL343" s="41"/>
      <c r="DM343" s="41"/>
      <c r="DN343" s="41"/>
      <c r="DO343" s="41"/>
      <c r="DP343" s="41"/>
      <c r="DQ343" s="41"/>
      <c r="DR343" s="41"/>
      <c r="DS343" s="41"/>
      <c r="DT343" s="41"/>
      <c r="DU343" s="41"/>
      <c r="DW343" s="128"/>
      <c r="DX343" s="128"/>
      <c r="DY343" s="128"/>
      <c r="DZ343" s="128"/>
      <c r="EA343" s="128"/>
      <c r="EB343" s="128"/>
      <c r="EC343" s="128"/>
      <c r="ED343" s="128"/>
      <c r="EE343" s="128"/>
      <c r="EF343" s="128"/>
      <c r="EG343" s="128"/>
      <c r="EH343" s="128"/>
      <c r="EI343" s="128"/>
      <c r="EJ343" s="41"/>
      <c r="EK343" s="41"/>
      <c r="EL343" s="41"/>
      <c r="EM343" s="41"/>
      <c r="EN343" s="41"/>
      <c r="EO343" s="41"/>
      <c r="EP343" s="41"/>
      <c r="EQ343" s="41"/>
      <c r="ER343" s="41"/>
      <c r="ES343" s="41"/>
      <c r="ET343" s="41"/>
      <c r="EU343" s="41"/>
      <c r="EV343" s="41"/>
      <c r="EW343" s="41"/>
      <c r="EX343" s="41"/>
      <c r="EY343" s="41"/>
      <c r="EZ343" s="41"/>
      <c r="FA343" s="41"/>
      <c r="FB343" s="41"/>
      <c r="FC343" s="41"/>
      <c r="FD343" s="41"/>
      <c r="FE343" s="41"/>
      <c r="FF343" s="41"/>
      <c r="FG343" s="41"/>
      <c r="FH343" s="41"/>
      <c r="FI343" s="41"/>
      <c r="FJ343" s="41"/>
      <c r="FK343" s="41"/>
    </row>
    <row r="344" spans="1:169" ht="11.25" customHeight="1">
      <c r="A344" s="210" t="str">
        <f>AJ330</f>
        <v>G</v>
      </c>
      <c r="B344" s="211"/>
      <c r="C344" s="357"/>
      <c r="D344" s="343"/>
      <c r="E344" s="343"/>
      <c r="F344" s="343"/>
      <c r="G344" s="343"/>
      <c r="H344" s="343"/>
      <c r="I344" s="343"/>
      <c r="J344" s="343"/>
      <c r="K344" s="343"/>
      <c r="L344" s="343"/>
      <c r="M344" s="215"/>
      <c r="N344" s="215"/>
      <c r="O344" s="215"/>
      <c r="P344" s="343"/>
      <c r="Q344" s="343"/>
      <c r="R344" s="343"/>
      <c r="S344" s="343"/>
      <c r="T344" s="343"/>
      <c r="U344" s="343"/>
      <c r="V344" s="343"/>
      <c r="W344" s="344"/>
      <c r="X344" s="220" t="str">
        <f>IF(AJ332&lt;&gt;"",IF(AJ332="W","L","W"),"")</f>
        <v/>
      </c>
      <c r="Y344" s="221"/>
      <c r="Z344" s="227" t="str">
        <f>IF(AJ334&lt;&gt;"",IF(AJ334="W","L","W"),"")</f>
        <v/>
      </c>
      <c r="AA344" s="221"/>
      <c r="AB344" s="227" t="str">
        <f>IF(AJ336&lt;&gt;"",IF(AJ336="W","L","W"),"")</f>
        <v/>
      </c>
      <c r="AC344" s="221"/>
      <c r="AD344" s="227" t="str">
        <f>IF(AJ338&lt;&gt;"",IF(AJ338="W","L","W"),"")</f>
        <v/>
      </c>
      <c r="AE344" s="221"/>
      <c r="AF344" s="227" t="str">
        <f>IF(AJ340&lt;&gt;"",IF(AJ340="W","L","W"),"")</f>
        <v/>
      </c>
      <c r="AG344" s="221"/>
      <c r="AH344" s="227" t="str">
        <f>IF(AJ342&lt;&gt;"",IF(AJ342="W","L","W"),"")</f>
        <v/>
      </c>
      <c r="AI344" s="221"/>
      <c r="AJ344" s="228"/>
      <c r="AK344" s="351"/>
      <c r="AL344" s="353" t="str">
        <f>IF(OR(COUNTIF(X344:AJ344,"W"),COUNTIF(X344:AJ344,"L")),COUNTIF(X344:AJ344,"W")*2+COUNTIF(X344:AJ344,"L"),"")</f>
        <v/>
      </c>
      <c r="AM344" s="354"/>
      <c r="AN344" s="355" t="str">
        <f>IF(AL344&lt;&gt;"",RANK(AL344,AL332:AL344,0),"")</f>
        <v/>
      </c>
      <c r="AO344" s="356"/>
      <c r="AQ344" s="126"/>
      <c r="AR344" s="126"/>
      <c r="AS344" s="126"/>
      <c r="AT344" s="126"/>
      <c r="AU344" s="126"/>
      <c r="AV344" s="126"/>
      <c r="AW344" s="126"/>
      <c r="AX344" s="126"/>
      <c r="AY344" s="126"/>
      <c r="AZ344" s="126"/>
      <c r="BA344" s="126"/>
      <c r="BB344" s="126"/>
      <c r="BC344" s="126"/>
      <c r="CG344" s="126"/>
      <c r="CH344" s="126"/>
      <c r="CI344" s="126"/>
      <c r="CJ344" s="126"/>
      <c r="CK344" s="126"/>
      <c r="CL344" s="126"/>
      <c r="CM344" s="126"/>
      <c r="CN344" s="126"/>
      <c r="CO344" s="126"/>
      <c r="CP344" s="126"/>
      <c r="CQ344" s="126"/>
      <c r="CR344" s="126"/>
      <c r="CS344" s="126"/>
      <c r="DW344" s="126"/>
      <c r="DX344" s="126"/>
      <c r="DY344" s="126"/>
      <c r="DZ344" s="126"/>
      <c r="EA344" s="126"/>
      <c r="EB344" s="126"/>
      <c r="EC344" s="126"/>
      <c r="ED344" s="126"/>
      <c r="EE344" s="126"/>
      <c r="EF344" s="126"/>
      <c r="EG344" s="126"/>
      <c r="EH344" s="126"/>
      <c r="EI344" s="126"/>
    </row>
    <row r="345" spans="1:169" ht="11.25" customHeight="1" thickBot="1">
      <c r="A345" s="212"/>
      <c r="B345" s="213"/>
      <c r="C345" s="218"/>
      <c r="D345" s="218"/>
      <c r="E345" s="218"/>
      <c r="F345" s="218"/>
      <c r="G345" s="218"/>
      <c r="H345" s="218"/>
      <c r="I345" s="218"/>
      <c r="J345" s="218"/>
      <c r="K345" s="218"/>
      <c r="L345" s="218"/>
      <c r="M345" s="218"/>
      <c r="N345" s="218"/>
      <c r="O345" s="218"/>
      <c r="P345" s="218"/>
      <c r="Q345" s="218"/>
      <c r="R345" s="218"/>
      <c r="S345" s="218"/>
      <c r="T345" s="218"/>
      <c r="U345" s="218"/>
      <c r="V345" s="218"/>
      <c r="W345" s="219"/>
      <c r="X345" s="222"/>
      <c r="Y345" s="223"/>
      <c r="Z345" s="226"/>
      <c r="AA345" s="223"/>
      <c r="AB345" s="226"/>
      <c r="AC345" s="223"/>
      <c r="AD345" s="226"/>
      <c r="AE345" s="223"/>
      <c r="AF345" s="226"/>
      <c r="AG345" s="223"/>
      <c r="AH345" s="226"/>
      <c r="AI345" s="223"/>
      <c r="AJ345" s="230"/>
      <c r="AK345" s="352"/>
      <c r="AL345" s="347"/>
      <c r="AM345" s="348"/>
      <c r="AN345" s="248"/>
      <c r="AO345" s="249"/>
      <c r="AP345" s="2"/>
      <c r="AQ345" s="127"/>
      <c r="AR345" s="127"/>
      <c r="AS345" s="127"/>
      <c r="AT345" s="127"/>
      <c r="AU345" s="127"/>
      <c r="AV345" s="127"/>
      <c r="AW345" s="127"/>
      <c r="AX345" s="127"/>
      <c r="AY345" s="127"/>
      <c r="AZ345" s="127"/>
      <c r="BA345" s="127"/>
      <c r="BB345" s="127"/>
      <c r="BC345" s="127"/>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G345" s="127"/>
      <c r="CH345" s="127"/>
      <c r="CI345" s="127"/>
      <c r="CJ345" s="127"/>
      <c r="CK345" s="127"/>
      <c r="CL345" s="127"/>
      <c r="CM345" s="127"/>
      <c r="CN345" s="127"/>
      <c r="CO345" s="127"/>
      <c r="CP345" s="127"/>
      <c r="CQ345" s="127"/>
      <c r="CR345" s="127"/>
      <c r="CS345" s="127"/>
      <c r="CT345" s="40"/>
      <c r="CU345" s="40"/>
      <c r="CV345" s="40"/>
      <c r="CW345" s="40"/>
      <c r="CX345" s="40"/>
      <c r="CY345" s="40"/>
      <c r="CZ345" s="40"/>
      <c r="DA345" s="40"/>
      <c r="DB345" s="40"/>
      <c r="DC345" s="40"/>
      <c r="DD345" s="40"/>
      <c r="DE345" s="40"/>
      <c r="DF345" s="40"/>
      <c r="DG345" s="40"/>
      <c r="DH345" s="40"/>
      <c r="DI345" s="40"/>
      <c r="DJ345" s="40"/>
      <c r="DK345" s="40"/>
      <c r="DL345" s="40"/>
      <c r="DM345" s="40"/>
      <c r="DN345" s="40"/>
      <c r="DO345" s="40"/>
      <c r="DP345" s="40"/>
      <c r="DQ345" s="40"/>
      <c r="DR345" s="40"/>
      <c r="DS345" s="40"/>
      <c r="DT345" s="40"/>
      <c r="DU345" s="40"/>
      <c r="DV345" s="2"/>
      <c r="DW345" s="127"/>
      <c r="DX345" s="127"/>
      <c r="DY345" s="127"/>
      <c r="DZ345" s="127"/>
      <c r="EA345" s="127"/>
      <c r="EB345" s="127"/>
      <c r="EC345" s="127"/>
      <c r="ED345" s="127"/>
      <c r="EE345" s="127"/>
      <c r="EF345" s="127"/>
      <c r="EG345" s="127"/>
      <c r="EH345" s="127"/>
      <c r="EI345" s="127"/>
      <c r="EJ345" s="40"/>
      <c r="EK345" s="40"/>
      <c r="EL345" s="40"/>
      <c r="EM345" s="40"/>
      <c r="EN345" s="40"/>
      <c r="EO345" s="40"/>
      <c r="EP345" s="40"/>
      <c r="EQ345" s="40"/>
      <c r="ER345" s="40"/>
      <c r="ES345" s="40"/>
      <c r="ET345" s="40"/>
      <c r="EU345" s="40"/>
      <c r="EV345" s="40"/>
      <c r="EW345" s="40"/>
      <c r="EX345" s="40"/>
      <c r="EY345" s="40"/>
      <c r="EZ345" s="40"/>
      <c r="FA345" s="40"/>
      <c r="FB345" s="40"/>
      <c r="FC345" s="40"/>
      <c r="FD345" s="40"/>
      <c r="FE345" s="40"/>
      <c r="FF345" s="40"/>
      <c r="FG345" s="40"/>
      <c r="FH345" s="40"/>
      <c r="FI345" s="40"/>
      <c r="FJ345" s="40"/>
      <c r="FK345" s="40"/>
      <c r="FL345" s="2"/>
      <c r="FM345" s="2"/>
    </row>
    <row r="346" spans="1:169" ht="11.25" customHeight="1" thickBo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154" t="str">
        <f>CONCATENATE($A330," ",$D330,","," ",$F328)</f>
        <v>Group: 6, Women's Singles</v>
      </c>
      <c r="AR346" s="155"/>
      <c r="AS346" s="155"/>
      <c r="AT346" s="155"/>
      <c r="AU346" s="155"/>
      <c r="AV346" s="155"/>
      <c r="AW346" s="155"/>
      <c r="AX346" s="155"/>
      <c r="AY346" s="155"/>
      <c r="AZ346" s="155"/>
      <c r="BA346" s="155"/>
      <c r="BB346" s="155"/>
      <c r="BC346" s="156"/>
      <c r="BD346" s="163">
        <f>A355</f>
        <v>3</v>
      </c>
      <c r="BE346" s="164"/>
      <c r="BF346" s="183" t="str">
        <f>C355</f>
        <v>D</v>
      </c>
      <c r="BG346" s="185" t="str">
        <f>IF(VLOOKUP($BF346,$A332:$C344,3,FALSE)=0,"",CONCATENATE(VLOOKUP(VLOOKUP($BF346,$A332:$C344,3,FALSE),Players!$J:$N,4,FALSE)," ",VLOOKUP($BF346,$A332:$C344,3,FALSE)," ",IF(ISERROR(VLOOKUP(VLOOKUP($BF346,$A332:$C344,3,FALSE),Players!$J:$N,5,FALSE)),"()",CONCATENATE("(",VLOOKUP(VLOOKUP($BF346,$A332:$C344,3,FALSE),Players!$J:$N,5,FALSE),")"))))</f>
        <v/>
      </c>
      <c r="BH346" s="186"/>
      <c r="BI346" s="186"/>
      <c r="BJ346" s="186"/>
      <c r="BK346" s="186"/>
      <c r="BL346" s="186"/>
      <c r="BM346" s="186"/>
      <c r="BN346" s="186"/>
      <c r="BO346" s="186"/>
      <c r="BP346" s="186"/>
      <c r="BQ346" s="186"/>
      <c r="BR346" s="186"/>
      <c r="BS346" s="186"/>
      <c r="BT346" s="186"/>
      <c r="BU346" s="187"/>
      <c r="BV346" s="170" t="str">
        <f>IF(D355&lt;&gt;"",D355,"")</f>
        <v/>
      </c>
      <c r="BW346" s="171"/>
      <c r="BX346" s="335" t="str">
        <f>IF(F355&lt;&gt;"",F355,"")</f>
        <v/>
      </c>
      <c r="BY346" s="171"/>
      <c r="BZ346" s="335" t="str">
        <f>IF(H355&lt;&gt;"",H355,"")</f>
        <v/>
      </c>
      <c r="CA346" s="171"/>
      <c r="CB346" s="335" t="str">
        <f>IF(J355&lt;&gt;"",J355,"")</f>
        <v/>
      </c>
      <c r="CC346" s="171"/>
      <c r="CD346" s="335" t="str">
        <f>IF(L355&lt;&gt;"",L355,"")</f>
        <v/>
      </c>
      <c r="CE346" s="337"/>
      <c r="CF346" s="174" t="str">
        <f>IF($CD346=$CD348,IF($CB346=$CB348,IF($BZ346&lt;&gt;"",IF($BZ346&gt;$BZ348,"W","L"),""),IF($CB346&gt;$CB348,"W","L")),IF($CD346&gt;$CD348,"W","L"))</f>
        <v/>
      </c>
      <c r="CG346" s="154" t="str">
        <f>CONCATENATE($A330," ",$D330,","," ",$F328)</f>
        <v>Group: 6, Women's Singles</v>
      </c>
      <c r="CH346" s="155"/>
      <c r="CI346" s="155"/>
      <c r="CJ346" s="155"/>
      <c r="CK346" s="155"/>
      <c r="CL346" s="155"/>
      <c r="CM346" s="155"/>
      <c r="CN346" s="155"/>
      <c r="CO346" s="155"/>
      <c r="CP346" s="155"/>
      <c r="CQ346" s="155"/>
      <c r="CR346" s="155"/>
      <c r="CS346" s="156"/>
      <c r="CT346" s="163">
        <f>O355</f>
        <v>10</v>
      </c>
      <c r="CU346" s="164"/>
      <c r="CV346" s="183" t="str">
        <f>Q355</f>
        <v>A</v>
      </c>
      <c r="CW346" s="185" t="str">
        <f>IF(VLOOKUP($CV346,$A332:$C344,3,FALSE)=0,"",CONCATENATE(VLOOKUP(VLOOKUP($CV346,$A332:$C344,3,FALSE),Players!$J:$N,4,FALSE)," ",VLOOKUP($CV346,$A332:$C344,3,FALSE)," ",IF(ISERROR(VLOOKUP(VLOOKUP($CV346,$A332:$C344,3,FALSE),Players!$J:$N,5,FALSE)),"()",CONCATENATE("(",VLOOKUP(VLOOKUP($CV346,$A332:$C344,3,FALSE),Players!$J:$N,5,FALSE),")"))))</f>
        <v/>
      </c>
      <c r="CX346" s="186"/>
      <c r="CY346" s="186"/>
      <c r="CZ346" s="186"/>
      <c r="DA346" s="186"/>
      <c r="DB346" s="186"/>
      <c r="DC346" s="186"/>
      <c r="DD346" s="186"/>
      <c r="DE346" s="186"/>
      <c r="DF346" s="186"/>
      <c r="DG346" s="186"/>
      <c r="DH346" s="186"/>
      <c r="DI346" s="186"/>
      <c r="DJ346" s="186"/>
      <c r="DK346" s="187"/>
      <c r="DL346" s="170" t="str">
        <f>IF(R355&lt;&gt;"",R355,"")</f>
        <v/>
      </c>
      <c r="DM346" s="171"/>
      <c r="DN346" s="335" t="str">
        <f>IF(T355&lt;&gt;"",T355,"")</f>
        <v/>
      </c>
      <c r="DO346" s="171"/>
      <c r="DP346" s="335" t="str">
        <f>IF(V355&lt;&gt;"",V355,"")</f>
        <v/>
      </c>
      <c r="DQ346" s="171"/>
      <c r="DR346" s="335" t="str">
        <f>IF(X355&lt;&gt;"",X355,"")</f>
        <v/>
      </c>
      <c r="DS346" s="171"/>
      <c r="DT346" s="335" t="str">
        <f>IF(Z355&lt;&gt;"",Z355,"")</f>
        <v/>
      </c>
      <c r="DU346" s="337"/>
      <c r="DV346" s="174" t="str">
        <f>IF($DT346=$DT348,IF($DR346=$DR348,IF($DP346&lt;&gt;"",IF($DP346&gt;$DP348,"W","L"),""),IF($DR346&gt;$DR348,"W","L")),IF($DT346&gt;$DT348,"W","L"))</f>
        <v/>
      </c>
      <c r="DW346" s="154" t="str">
        <f>CONCATENATE($A330," ",$D330,","," ",$F328)</f>
        <v>Group: 6, Women's Singles</v>
      </c>
      <c r="DX346" s="155"/>
      <c r="DY346" s="155"/>
      <c r="DZ346" s="155"/>
      <c r="EA346" s="155"/>
      <c r="EB346" s="155"/>
      <c r="EC346" s="155"/>
      <c r="ED346" s="155"/>
      <c r="EE346" s="155"/>
      <c r="EF346" s="155"/>
      <c r="EG346" s="155"/>
      <c r="EH346" s="155"/>
      <c r="EI346" s="156"/>
      <c r="EJ346" s="163">
        <f>AC355</f>
        <v>17</v>
      </c>
      <c r="EK346" s="164"/>
      <c r="EL346" s="183" t="str">
        <f>AE355</f>
        <v>D</v>
      </c>
      <c r="EM346" s="185" t="str">
        <f>IF(VLOOKUP($EL346,$A332:$C344,3,FALSE)=0,"",CONCATENATE(VLOOKUP(VLOOKUP($EL346,$A332:$C344,3,FALSE),Players!$J:$N,4,FALSE)," ",VLOOKUP($EL346,$A332:$C344,3,FALSE)," ",IF(ISERROR(VLOOKUP(VLOOKUP($EL346,$A332:$C344,3,FALSE),Players!$J:$N,5,FALSE)),"()",CONCATENATE("(",VLOOKUP(VLOOKUP($EL346,$A332:$C344,3,FALSE),Players!$J:$N,5,FALSE),")"))))</f>
        <v/>
      </c>
      <c r="EN346" s="186"/>
      <c r="EO346" s="186"/>
      <c r="EP346" s="186"/>
      <c r="EQ346" s="186"/>
      <c r="ER346" s="186"/>
      <c r="ES346" s="186"/>
      <c r="ET346" s="186"/>
      <c r="EU346" s="186"/>
      <c r="EV346" s="186"/>
      <c r="EW346" s="186"/>
      <c r="EX346" s="186"/>
      <c r="EY346" s="186"/>
      <c r="EZ346" s="186"/>
      <c r="FA346" s="187"/>
      <c r="FB346" s="170" t="str">
        <f>IF(AF355&lt;&gt;"",AF355,"")</f>
        <v/>
      </c>
      <c r="FC346" s="171"/>
      <c r="FD346" s="335" t="str">
        <f>IF(AH355&lt;&gt;"",AH355,"")</f>
        <v/>
      </c>
      <c r="FE346" s="171"/>
      <c r="FF346" s="335" t="str">
        <f>IF(AJ355&lt;&gt;"",AJ355,"")</f>
        <v/>
      </c>
      <c r="FG346" s="171"/>
      <c r="FH346" s="335" t="str">
        <f>IF(AL355&lt;&gt;"",AL355,"")</f>
        <v/>
      </c>
      <c r="FI346" s="171"/>
      <c r="FJ346" s="335" t="str">
        <f>IF(AN355&lt;&gt;"",AN355,"")</f>
        <v/>
      </c>
      <c r="FK346" s="337"/>
      <c r="FL346" s="174" t="str">
        <f>IF($FJ346=$FJ348,IF($FH346=$FH348,IF($FF346&lt;&gt;"",IF($FF346&gt;$FF348,"W","L"),""),IF($FH346&gt;$FH348,"W","L")),IF($FJ346&gt;$FJ348,"W","L"))</f>
        <v/>
      </c>
      <c r="FM346" s="2"/>
    </row>
    <row r="347" spans="1:169" ht="11.25" customHeight="1">
      <c r="A347" s="170">
        <v>1</v>
      </c>
      <c r="B347" s="191"/>
      <c r="C347" s="183" t="str">
        <f>IF($D328="1P","B","B")</f>
        <v>B</v>
      </c>
      <c r="D347" s="197"/>
      <c r="E347" s="198"/>
      <c r="F347" s="197"/>
      <c r="G347" s="198"/>
      <c r="H347" s="197"/>
      <c r="I347" s="198"/>
      <c r="J347" s="197"/>
      <c r="K347" s="198"/>
      <c r="L347" s="197"/>
      <c r="M347" s="208"/>
      <c r="N347" s="69" t="str">
        <f>IF(CF326&lt;&gt;"",IF(CF326="W",IF(SUM(IF(D347&gt;D349,1,0),IF(F347&gt;F349,1,0),IF(H347&gt;H349,1,0),IF(J347&gt;J349,1,0),IF(L347&gt;L349,1,0))&lt;&gt;3,"E",""),""),"")</f>
        <v/>
      </c>
      <c r="O347" s="170">
        <v>8</v>
      </c>
      <c r="P347" s="191"/>
      <c r="Q347" s="183" t="str">
        <f>IF($D328="1P","E","D")</f>
        <v>D</v>
      </c>
      <c r="R347" s="197"/>
      <c r="S347" s="198"/>
      <c r="T347" s="197"/>
      <c r="U347" s="198"/>
      <c r="V347" s="197"/>
      <c r="W347" s="198"/>
      <c r="X347" s="197"/>
      <c r="Y347" s="198"/>
      <c r="Z347" s="197"/>
      <c r="AA347" s="208"/>
      <c r="AB347" s="69" t="str">
        <f>IF(DV326&lt;&gt;"",IF(DV326="W",IF(SUM(IF(R347&gt;R349,1,0),IF(T347&gt;T349,1,0),IF(V347&gt;V349,1,0),IF(X347&gt;X349,1,0),IF(Z347&gt;Z349,1,0))&lt;&gt;3,"E",""),""),"")</f>
        <v/>
      </c>
      <c r="AC347" s="170">
        <v>15</v>
      </c>
      <c r="AD347" s="191"/>
      <c r="AE347" s="183" t="str">
        <f>IF($D328="1P","B","F")</f>
        <v>F</v>
      </c>
      <c r="AF347" s="197"/>
      <c r="AG347" s="198"/>
      <c r="AH347" s="197"/>
      <c r="AI347" s="198"/>
      <c r="AJ347" s="197"/>
      <c r="AK347" s="198"/>
      <c r="AL347" s="197"/>
      <c r="AM347" s="198"/>
      <c r="AN347" s="197"/>
      <c r="AO347" s="208"/>
      <c r="AP347" s="69" t="str">
        <f>IF(FL326&lt;&gt;"",IF(FL326="W",IF(SUM(IF(AF347&gt;AF349,1,0),IF(AH347&gt;AH349,1,0),IF(AJ347&gt;AJ349,1,0),IF(AL347&gt;AL349,1,0),IF(AN347&gt;AN349,1,0))&lt;&gt;3,"E",""),""),"")</f>
        <v/>
      </c>
      <c r="AQ347" s="157"/>
      <c r="AR347" s="158"/>
      <c r="AS347" s="158"/>
      <c r="AT347" s="158"/>
      <c r="AU347" s="158"/>
      <c r="AV347" s="158"/>
      <c r="AW347" s="158"/>
      <c r="AX347" s="158"/>
      <c r="AY347" s="158"/>
      <c r="AZ347" s="158"/>
      <c r="BA347" s="158"/>
      <c r="BB347" s="158"/>
      <c r="BC347" s="159"/>
      <c r="BD347" s="165"/>
      <c r="BE347" s="166"/>
      <c r="BF347" s="184"/>
      <c r="BG347" s="188"/>
      <c r="BH347" s="189"/>
      <c r="BI347" s="189"/>
      <c r="BJ347" s="189"/>
      <c r="BK347" s="189"/>
      <c r="BL347" s="189"/>
      <c r="BM347" s="189"/>
      <c r="BN347" s="189"/>
      <c r="BO347" s="189"/>
      <c r="BP347" s="189"/>
      <c r="BQ347" s="189"/>
      <c r="BR347" s="189"/>
      <c r="BS347" s="189"/>
      <c r="BT347" s="189"/>
      <c r="BU347" s="190"/>
      <c r="BV347" s="172"/>
      <c r="BW347" s="173"/>
      <c r="BX347" s="336"/>
      <c r="BY347" s="173"/>
      <c r="BZ347" s="336"/>
      <c r="CA347" s="173"/>
      <c r="CB347" s="336"/>
      <c r="CC347" s="173"/>
      <c r="CD347" s="336"/>
      <c r="CE347" s="338"/>
      <c r="CF347" s="174"/>
      <c r="CG347" s="157"/>
      <c r="CH347" s="158"/>
      <c r="CI347" s="158"/>
      <c r="CJ347" s="158"/>
      <c r="CK347" s="158"/>
      <c r="CL347" s="158"/>
      <c r="CM347" s="158"/>
      <c r="CN347" s="158"/>
      <c r="CO347" s="158"/>
      <c r="CP347" s="158"/>
      <c r="CQ347" s="158"/>
      <c r="CR347" s="158"/>
      <c r="CS347" s="159"/>
      <c r="CT347" s="165"/>
      <c r="CU347" s="166"/>
      <c r="CV347" s="184"/>
      <c r="CW347" s="188"/>
      <c r="CX347" s="189"/>
      <c r="CY347" s="189"/>
      <c r="CZ347" s="189"/>
      <c r="DA347" s="189"/>
      <c r="DB347" s="189"/>
      <c r="DC347" s="189"/>
      <c r="DD347" s="189"/>
      <c r="DE347" s="189"/>
      <c r="DF347" s="189"/>
      <c r="DG347" s="189"/>
      <c r="DH347" s="189"/>
      <c r="DI347" s="189"/>
      <c r="DJ347" s="189"/>
      <c r="DK347" s="190"/>
      <c r="DL347" s="172"/>
      <c r="DM347" s="173"/>
      <c r="DN347" s="336"/>
      <c r="DO347" s="173"/>
      <c r="DP347" s="336"/>
      <c r="DQ347" s="173"/>
      <c r="DR347" s="336"/>
      <c r="DS347" s="173"/>
      <c r="DT347" s="336"/>
      <c r="DU347" s="338"/>
      <c r="DV347" s="174"/>
      <c r="DW347" s="157"/>
      <c r="DX347" s="158"/>
      <c r="DY347" s="158"/>
      <c r="DZ347" s="158"/>
      <c r="EA347" s="158"/>
      <c r="EB347" s="158"/>
      <c r="EC347" s="158"/>
      <c r="ED347" s="158"/>
      <c r="EE347" s="158"/>
      <c r="EF347" s="158"/>
      <c r="EG347" s="158"/>
      <c r="EH347" s="158"/>
      <c r="EI347" s="159"/>
      <c r="EJ347" s="165"/>
      <c r="EK347" s="166"/>
      <c r="EL347" s="184"/>
      <c r="EM347" s="188"/>
      <c r="EN347" s="189"/>
      <c r="EO347" s="189"/>
      <c r="EP347" s="189"/>
      <c r="EQ347" s="189"/>
      <c r="ER347" s="189"/>
      <c r="ES347" s="189"/>
      <c r="ET347" s="189"/>
      <c r="EU347" s="189"/>
      <c r="EV347" s="189"/>
      <c r="EW347" s="189"/>
      <c r="EX347" s="189"/>
      <c r="EY347" s="189"/>
      <c r="EZ347" s="189"/>
      <c r="FA347" s="190"/>
      <c r="FB347" s="172"/>
      <c r="FC347" s="173"/>
      <c r="FD347" s="336"/>
      <c r="FE347" s="173"/>
      <c r="FF347" s="336"/>
      <c r="FG347" s="173"/>
      <c r="FH347" s="336"/>
      <c r="FI347" s="173"/>
      <c r="FJ347" s="336"/>
      <c r="FK347" s="338"/>
      <c r="FL347" s="174"/>
      <c r="FM347" s="3"/>
    </row>
    <row r="348" spans="1:169" ht="11.25" customHeight="1">
      <c r="A348" s="192"/>
      <c r="B348" s="193"/>
      <c r="C348" s="196"/>
      <c r="D348" s="199"/>
      <c r="E348" s="200"/>
      <c r="F348" s="199"/>
      <c r="G348" s="200"/>
      <c r="H348" s="199"/>
      <c r="I348" s="200"/>
      <c r="J348" s="199"/>
      <c r="K348" s="200"/>
      <c r="L348" s="199"/>
      <c r="M348" s="209"/>
      <c r="N348" s="69" t="str">
        <f>IF(CF326&lt;&gt;"",IF(ISERROR(AND(BV330="",BX330="",BZ330="",CB330="",CD330="")),"E",IF(AND(BV330="",BX330="",BZ330="",CB330="",CD330=""),"","E")),"")</f>
        <v/>
      </c>
      <c r="O348" s="192"/>
      <c r="P348" s="193"/>
      <c r="Q348" s="196"/>
      <c r="R348" s="199"/>
      <c r="S348" s="200"/>
      <c r="T348" s="199"/>
      <c r="U348" s="200"/>
      <c r="V348" s="199"/>
      <c r="W348" s="200"/>
      <c r="X348" s="199"/>
      <c r="Y348" s="200"/>
      <c r="Z348" s="199"/>
      <c r="AA348" s="209"/>
      <c r="AB348" s="69" t="str">
        <f>IF(DV326&lt;&gt;"",IF(ISERROR(AND(DL330="",DN330="",DP330="",DQ330="",DT330="")),"E",IF(AND(DL330="",DN330="",DP330="",DR330="",DT330=""),"","E")),"")</f>
        <v/>
      </c>
      <c r="AC348" s="192"/>
      <c r="AD348" s="193"/>
      <c r="AE348" s="196"/>
      <c r="AF348" s="199"/>
      <c r="AG348" s="200"/>
      <c r="AH348" s="199"/>
      <c r="AI348" s="200"/>
      <c r="AJ348" s="199"/>
      <c r="AK348" s="200"/>
      <c r="AL348" s="199"/>
      <c r="AM348" s="200"/>
      <c r="AN348" s="199"/>
      <c r="AO348" s="209"/>
      <c r="AP348" s="69" t="str">
        <f>IF(FL326&lt;&gt;"",IF(ISERROR(AND(FB330="",FD330="",FF330="",FH330="",FJ330="")),"E",IF(AND(FB330="",FD330="",FF330="",FH330="",FJ330=""),"","E")),"")</f>
        <v/>
      </c>
      <c r="AQ348" s="157"/>
      <c r="AR348" s="158"/>
      <c r="AS348" s="158"/>
      <c r="AT348" s="158"/>
      <c r="AU348" s="158"/>
      <c r="AV348" s="158"/>
      <c r="AW348" s="158"/>
      <c r="AX348" s="158"/>
      <c r="AY348" s="158"/>
      <c r="AZ348" s="158"/>
      <c r="BA348" s="158"/>
      <c r="BB348" s="158"/>
      <c r="BC348" s="159"/>
      <c r="BD348" s="165"/>
      <c r="BE348" s="166"/>
      <c r="BF348" s="175" t="str">
        <f>C357</f>
        <v>E</v>
      </c>
      <c r="BG348" s="177" t="str">
        <f>IF(VLOOKUP($BF348,$A332:$C344,3,FALSE)=0,"",CONCATENATE(VLOOKUP(VLOOKUP($BF348,$A332:$C344,3,FALSE),Players!$J:$N,4,FALSE)," ",VLOOKUP($BF348,$A332:$C344,3,FALSE)," ",IF(ISERROR(VLOOKUP(VLOOKUP($BF348,$A332:$C344,3,FALSE),Players!$J:$N,5,FALSE)),"()",CONCATENATE("(",VLOOKUP(VLOOKUP($BF348,$A332:$C344,3,FALSE),Players!$J:$N,5,FALSE),")"))))</f>
        <v/>
      </c>
      <c r="BH348" s="178"/>
      <c r="BI348" s="178"/>
      <c r="BJ348" s="178"/>
      <c r="BK348" s="178"/>
      <c r="BL348" s="178"/>
      <c r="BM348" s="178"/>
      <c r="BN348" s="178"/>
      <c r="BO348" s="178"/>
      <c r="BP348" s="178"/>
      <c r="BQ348" s="178"/>
      <c r="BR348" s="178"/>
      <c r="BS348" s="178"/>
      <c r="BT348" s="178"/>
      <c r="BU348" s="179"/>
      <c r="BV348" s="150" t="str">
        <f>IF(D357&lt;&gt;"",D357,"")</f>
        <v/>
      </c>
      <c r="BW348" s="151"/>
      <c r="BX348" s="288" t="str">
        <f>IF(F357&lt;&gt;"",F357,"")</f>
        <v/>
      </c>
      <c r="BY348" s="151"/>
      <c r="BZ348" s="288" t="str">
        <f>IF(H357&lt;&gt;"",H357,"")</f>
        <v/>
      </c>
      <c r="CA348" s="151"/>
      <c r="CB348" s="288" t="str">
        <f>IF(J357&lt;&gt;"",J357,"")</f>
        <v/>
      </c>
      <c r="CC348" s="151"/>
      <c r="CD348" s="288" t="str">
        <f>IF(L357&lt;&gt;"",L357,"")</f>
        <v/>
      </c>
      <c r="CE348" s="332"/>
      <c r="CF348" s="174" t="str">
        <f>IF($CF346&lt;&gt;"",IF(CF346="W","L","W"),"")</f>
        <v/>
      </c>
      <c r="CG348" s="157"/>
      <c r="CH348" s="158"/>
      <c r="CI348" s="158"/>
      <c r="CJ348" s="158"/>
      <c r="CK348" s="158"/>
      <c r="CL348" s="158"/>
      <c r="CM348" s="158"/>
      <c r="CN348" s="158"/>
      <c r="CO348" s="158"/>
      <c r="CP348" s="158"/>
      <c r="CQ348" s="158"/>
      <c r="CR348" s="158"/>
      <c r="CS348" s="159"/>
      <c r="CT348" s="165"/>
      <c r="CU348" s="166"/>
      <c r="CV348" s="175" t="str">
        <f>Q357</f>
        <v>D</v>
      </c>
      <c r="CW348" s="177" t="str">
        <f>IF(VLOOKUP($CV348,$A332:$C344,3,FALSE)=0,"",CONCATENATE(VLOOKUP(VLOOKUP($CV348,$A332:$C344,3,FALSE),Players!$J:$N,4,FALSE)," ",VLOOKUP($CV348,$A332:$C344,3,FALSE)," ",IF(ISERROR(VLOOKUP(VLOOKUP($CV348,$A332:$C344,3,FALSE),Players!$J:$N,5,FALSE)),"()",CONCATENATE("(",VLOOKUP(VLOOKUP($CV348,$A332:$C344,3,FALSE),Players!$J:$N,5,FALSE),")"))))</f>
        <v/>
      </c>
      <c r="CX348" s="178"/>
      <c r="CY348" s="178"/>
      <c r="CZ348" s="178"/>
      <c r="DA348" s="178"/>
      <c r="DB348" s="178"/>
      <c r="DC348" s="178"/>
      <c r="DD348" s="178"/>
      <c r="DE348" s="178"/>
      <c r="DF348" s="178"/>
      <c r="DG348" s="178"/>
      <c r="DH348" s="178"/>
      <c r="DI348" s="178"/>
      <c r="DJ348" s="178"/>
      <c r="DK348" s="179"/>
      <c r="DL348" s="150" t="str">
        <f>IF(R357&lt;&gt;"",R357,"")</f>
        <v/>
      </c>
      <c r="DM348" s="151"/>
      <c r="DN348" s="288" t="str">
        <f>IF(T357&lt;&gt;"",T357,"")</f>
        <v/>
      </c>
      <c r="DO348" s="151"/>
      <c r="DP348" s="288" t="str">
        <f>IF(V357&lt;&gt;"",V357,"")</f>
        <v/>
      </c>
      <c r="DQ348" s="151"/>
      <c r="DR348" s="288" t="str">
        <f>IF(X357&lt;&gt;"",X357,"")</f>
        <v/>
      </c>
      <c r="DS348" s="151"/>
      <c r="DT348" s="288" t="str">
        <f>IF(Z357&lt;&gt;"",Z357,"")</f>
        <v/>
      </c>
      <c r="DU348" s="332"/>
      <c r="DV348" s="174" t="str">
        <f>IF($DV346&lt;&gt;"",IF(DV346="W","L","W"),"")</f>
        <v/>
      </c>
      <c r="DW348" s="157"/>
      <c r="DX348" s="158"/>
      <c r="DY348" s="158"/>
      <c r="DZ348" s="158"/>
      <c r="EA348" s="158"/>
      <c r="EB348" s="158"/>
      <c r="EC348" s="158"/>
      <c r="ED348" s="158"/>
      <c r="EE348" s="158"/>
      <c r="EF348" s="158"/>
      <c r="EG348" s="158"/>
      <c r="EH348" s="158"/>
      <c r="EI348" s="159"/>
      <c r="EJ348" s="165"/>
      <c r="EK348" s="166"/>
      <c r="EL348" s="175" t="str">
        <f>AE357</f>
        <v>G</v>
      </c>
      <c r="EM348" s="177" t="str">
        <f>IF(VLOOKUP($EL348,$A332:$C344,3,FALSE)=0,"",CONCATENATE(VLOOKUP(VLOOKUP($EL348,$A332:$C344,3,FALSE),Players!$J:$N,4,FALSE)," ",VLOOKUP($EL348,$A332:$C344,3,FALSE)," ",IF(ISERROR(VLOOKUP(VLOOKUP($EL348,$A332:$C344,3,FALSE),Players!$J:$N,5,FALSE)),"()",CONCATENATE("(",VLOOKUP(VLOOKUP($EL348,$A332:$C344,3,FALSE),Players!$J:$N,5,FALSE),")"))))</f>
        <v/>
      </c>
      <c r="EN348" s="178"/>
      <c r="EO348" s="178"/>
      <c r="EP348" s="178"/>
      <c r="EQ348" s="178"/>
      <c r="ER348" s="178"/>
      <c r="ES348" s="178"/>
      <c r="ET348" s="178"/>
      <c r="EU348" s="178"/>
      <c r="EV348" s="178"/>
      <c r="EW348" s="178"/>
      <c r="EX348" s="178"/>
      <c r="EY348" s="178"/>
      <c r="EZ348" s="178"/>
      <c r="FA348" s="179"/>
      <c r="FB348" s="150" t="str">
        <f>IF(AF357&lt;&gt;"",AF357,"")</f>
        <v/>
      </c>
      <c r="FC348" s="151"/>
      <c r="FD348" s="288" t="str">
        <f>IF(AH357&lt;&gt;"",AH357,"")</f>
        <v/>
      </c>
      <c r="FE348" s="151"/>
      <c r="FF348" s="288" t="str">
        <f>IF(AJ357&lt;&gt;"",AJ357,"")</f>
        <v/>
      </c>
      <c r="FG348" s="151"/>
      <c r="FH348" s="288" t="str">
        <f>IF(AL357&lt;&gt;"",AL357,"")</f>
        <v/>
      </c>
      <c r="FI348" s="151"/>
      <c r="FJ348" s="288" t="str">
        <f>IF(AN357&lt;&gt;"",AN357,"")</f>
        <v/>
      </c>
      <c r="FK348" s="332"/>
      <c r="FL348" s="174" t="str">
        <f>IF($FL346&lt;&gt;"",IF(FL346="W","L","W"),"")</f>
        <v/>
      </c>
      <c r="FM348" s="3"/>
    </row>
    <row r="349" spans="1:169" ht="11.25" customHeight="1" thickBot="1">
      <c r="A349" s="192"/>
      <c r="B349" s="193"/>
      <c r="C349" s="175" t="str">
        <f>IF($D328="1P","G","G")</f>
        <v>G</v>
      </c>
      <c r="D349" s="201"/>
      <c r="E349" s="202"/>
      <c r="F349" s="201"/>
      <c r="G349" s="202"/>
      <c r="H349" s="201"/>
      <c r="I349" s="202"/>
      <c r="J349" s="201"/>
      <c r="K349" s="202"/>
      <c r="L349" s="201"/>
      <c r="M349" s="205"/>
      <c r="N349" s="69" t="str">
        <f>IF(CF326&lt;&gt;"",IF(ISERROR(AND(BV330="",BX330="",BZ330="",CB330="",CD330="")),"E",IF(AND(BV330="",BX330="",BZ330="",CB330="",CD330=""),"","E")),"")</f>
        <v/>
      </c>
      <c r="O349" s="192"/>
      <c r="P349" s="193"/>
      <c r="Q349" s="350" t="str">
        <f>IF($D328="1P","G","F")</f>
        <v>F</v>
      </c>
      <c r="R349" s="201"/>
      <c r="S349" s="202"/>
      <c r="T349" s="201"/>
      <c r="U349" s="202"/>
      <c r="V349" s="201"/>
      <c r="W349" s="202"/>
      <c r="X349" s="201"/>
      <c r="Y349" s="202"/>
      <c r="Z349" s="201"/>
      <c r="AA349" s="205"/>
      <c r="AB349" s="69" t="str">
        <f>IF(DV326&lt;&gt;"",IF(ISERROR(AND(DL330="",DN330="",DP330="",DQ330="",DT330="")),"E",IF(AND(DL330="",DN330="",DP330="",DR330="",DT330=""),"","E")),"")</f>
        <v/>
      </c>
      <c r="AC349" s="192"/>
      <c r="AD349" s="193"/>
      <c r="AE349" s="175" t="str">
        <f>IF($D328="1P","F","G")</f>
        <v>G</v>
      </c>
      <c r="AF349" s="201"/>
      <c r="AG349" s="202"/>
      <c r="AH349" s="201"/>
      <c r="AI349" s="202"/>
      <c r="AJ349" s="201"/>
      <c r="AK349" s="202"/>
      <c r="AL349" s="201"/>
      <c r="AM349" s="202"/>
      <c r="AN349" s="201"/>
      <c r="AO349" s="205"/>
      <c r="AP349" s="69" t="str">
        <f>IF(FL326&lt;&gt;"",IF(ISERROR(AND(FB330="",FD330="",FF330="",FH330="",FJ330="")),"E",IF(AND(FB330="",FD330="",FF330="",FH330="",FJ330=""),"","E")),"")</f>
        <v/>
      </c>
      <c r="AQ349" s="160"/>
      <c r="AR349" s="161"/>
      <c r="AS349" s="161"/>
      <c r="AT349" s="161"/>
      <c r="AU349" s="161"/>
      <c r="AV349" s="161"/>
      <c r="AW349" s="161"/>
      <c r="AX349" s="161"/>
      <c r="AY349" s="161"/>
      <c r="AZ349" s="161"/>
      <c r="BA349" s="161"/>
      <c r="BB349" s="161"/>
      <c r="BC349" s="162"/>
      <c r="BD349" s="167"/>
      <c r="BE349" s="168"/>
      <c r="BF349" s="176"/>
      <c r="BG349" s="180"/>
      <c r="BH349" s="181"/>
      <c r="BI349" s="181"/>
      <c r="BJ349" s="181"/>
      <c r="BK349" s="181"/>
      <c r="BL349" s="181"/>
      <c r="BM349" s="181"/>
      <c r="BN349" s="181"/>
      <c r="BO349" s="181"/>
      <c r="BP349" s="181"/>
      <c r="BQ349" s="181"/>
      <c r="BR349" s="181"/>
      <c r="BS349" s="181"/>
      <c r="BT349" s="181"/>
      <c r="BU349" s="182"/>
      <c r="BV349" s="152"/>
      <c r="BW349" s="153"/>
      <c r="BX349" s="333"/>
      <c r="BY349" s="153"/>
      <c r="BZ349" s="333"/>
      <c r="CA349" s="153"/>
      <c r="CB349" s="333"/>
      <c r="CC349" s="153"/>
      <c r="CD349" s="333"/>
      <c r="CE349" s="334"/>
      <c r="CF349" s="174"/>
      <c r="CG349" s="160"/>
      <c r="CH349" s="161"/>
      <c r="CI349" s="161"/>
      <c r="CJ349" s="161"/>
      <c r="CK349" s="161"/>
      <c r="CL349" s="161"/>
      <c r="CM349" s="161"/>
      <c r="CN349" s="161"/>
      <c r="CO349" s="161"/>
      <c r="CP349" s="161"/>
      <c r="CQ349" s="161"/>
      <c r="CR349" s="161"/>
      <c r="CS349" s="162"/>
      <c r="CT349" s="167"/>
      <c r="CU349" s="168"/>
      <c r="CV349" s="176"/>
      <c r="CW349" s="180"/>
      <c r="CX349" s="181"/>
      <c r="CY349" s="181"/>
      <c r="CZ349" s="181"/>
      <c r="DA349" s="181"/>
      <c r="DB349" s="181"/>
      <c r="DC349" s="181"/>
      <c r="DD349" s="181"/>
      <c r="DE349" s="181"/>
      <c r="DF349" s="181"/>
      <c r="DG349" s="181"/>
      <c r="DH349" s="181"/>
      <c r="DI349" s="181"/>
      <c r="DJ349" s="181"/>
      <c r="DK349" s="182"/>
      <c r="DL349" s="152"/>
      <c r="DM349" s="153"/>
      <c r="DN349" s="333"/>
      <c r="DO349" s="153"/>
      <c r="DP349" s="333"/>
      <c r="DQ349" s="153"/>
      <c r="DR349" s="333"/>
      <c r="DS349" s="153"/>
      <c r="DT349" s="333"/>
      <c r="DU349" s="334"/>
      <c r="DV349" s="174"/>
      <c r="DW349" s="160"/>
      <c r="DX349" s="161"/>
      <c r="DY349" s="161"/>
      <c r="DZ349" s="161"/>
      <c r="EA349" s="161"/>
      <c r="EB349" s="161"/>
      <c r="EC349" s="161"/>
      <c r="ED349" s="161"/>
      <c r="EE349" s="161"/>
      <c r="EF349" s="161"/>
      <c r="EG349" s="161"/>
      <c r="EH349" s="161"/>
      <c r="EI349" s="162"/>
      <c r="EJ349" s="167"/>
      <c r="EK349" s="168"/>
      <c r="EL349" s="176"/>
      <c r="EM349" s="180"/>
      <c r="EN349" s="181"/>
      <c r="EO349" s="181"/>
      <c r="EP349" s="181"/>
      <c r="EQ349" s="181"/>
      <c r="ER349" s="181"/>
      <c r="ES349" s="181"/>
      <c r="ET349" s="181"/>
      <c r="EU349" s="181"/>
      <c r="EV349" s="181"/>
      <c r="EW349" s="181"/>
      <c r="EX349" s="181"/>
      <c r="EY349" s="181"/>
      <c r="EZ349" s="181"/>
      <c r="FA349" s="182"/>
      <c r="FB349" s="152"/>
      <c r="FC349" s="153"/>
      <c r="FD349" s="333"/>
      <c r="FE349" s="153"/>
      <c r="FF349" s="333"/>
      <c r="FG349" s="153"/>
      <c r="FH349" s="333"/>
      <c r="FI349" s="153"/>
      <c r="FJ349" s="333"/>
      <c r="FK349" s="334"/>
      <c r="FL349" s="174"/>
      <c r="FM349" s="3"/>
    </row>
    <row r="350" spans="1:169" ht="11.25" customHeight="1" thickBot="1">
      <c r="A350" s="194"/>
      <c r="B350" s="195"/>
      <c r="C350" s="207"/>
      <c r="D350" s="203"/>
      <c r="E350" s="204"/>
      <c r="F350" s="203"/>
      <c r="G350" s="204"/>
      <c r="H350" s="203"/>
      <c r="I350" s="204"/>
      <c r="J350" s="203"/>
      <c r="K350" s="204"/>
      <c r="L350" s="203"/>
      <c r="M350" s="206"/>
      <c r="N350" s="69" t="str">
        <f>IF(CF328&lt;&gt;"",IF(CF328="W",IF(SUM(IF(D349&gt;D347,1,0),IF(F349&gt;F347,1,0),IF(H349&gt;H347,1,0),IF(J349&gt;J347,1,0),IF(L349&gt;L347,1,0))&lt;&gt;3,"E",""),""),"")</f>
        <v/>
      </c>
      <c r="O350" s="194"/>
      <c r="P350" s="195"/>
      <c r="Q350" s="207"/>
      <c r="R350" s="203"/>
      <c r="S350" s="204"/>
      <c r="T350" s="203"/>
      <c r="U350" s="204"/>
      <c r="V350" s="203"/>
      <c r="W350" s="204"/>
      <c r="X350" s="203"/>
      <c r="Y350" s="204"/>
      <c r="Z350" s="203"/>
      <c r="AA350" s="206"/>
      <c r="AB350" s="69" t="str">
        <f>IF(DV328&lt;&gt;"",IF(DV328="W",IF(SUM(IF(R349&gt;R347,1,0),IF(T349&gt;T347,1,0),IF(V349&gt;V347,1,0),IF(X349&gt;X347,1,0),IF(Z349&gt;Z347,1,0))&lt;&gt;3,"E",""),""),"")</f>
        <v/>
      </c>
      <c r="AC350" s="194"/>
      <c r="AD350" s="195"/>
      <c r="AE350" s="207"/>
      <c r="AF350" s="203"/>
      <c r="AG350" s="204"/>
      <c r="AH350" s="203"/>
      <c r="AI350" s="204"/>
      <c r="AJ350" s="203"/>
      <c r="AK350" s="204"/>
      <c r="AL350" s="203"/>
      <c r="AM350" s="204"/>
      <c r="AN350" s="203"/>
      <c r="AO350" s="206"/>
      <c r="AP350" s="69" t="str">
        <f>IF(FL328&lt;&gt;"",IF(FL328="W",IF(SUM(IF(AF349&gt;AF347,1,0),IF(AH349&gt;AH347,1,0),IF(AJ349&gt;AJ347,1,0),IF(AL349&gt;AL347,1,0),IF(AN349&gt;AN347,1,0))&lt;&gt;3,"E",""),""),"")</f>
        <v/>
      </c>
      <c r="AQ350" s="126"/>
      <c r="AR350" s="126"/>
      <c r="AS350" s="126"/>
      <c r="AT350" s="126"/>
      <c r="AU350" s="126"/>
      <c r="AV350" s="126"/>
      <c r="AW350" s="126"/>
      <c r="AX350" s="126"/>
      <c r="AY350" s="126"/>
      <c r="AZ350" s="126"/>
      <c r="BA350" s="126"/>
      <c r="BB350" s="126"/>
      <c r="BC350" s="126"/>
      <c r="BV350" s="169" t="str">
        <f>IF(CF346&lt;&gt;"",IF(AND(AND(BV346&gt;-1,BV348&gt;-1),OR(BV346&gt;10,BV348&gt;10),ABS(BV346-BV348)&gt;1,IF(OR(BV346&gt;11,BV348&gt;11),ABS(BV346-BV348)=2,TRUE),BV346=INT(BV346),BV348=INT(BV348)),"","Error"),"")</f>
        <v/>
      </c>
      <c r="BW350" s="169"/>
      <c r="BX350" s="169" t="str">
        <f>IF(CF346&lt;&gt;"",IF(AND(AND(BX346&gt;-1,BX348&gt;-1),OR(BX346&gt;10,BX348&gt;10),ABS(BX346-BX348)&gt;1,IF(OR(BX346&gt;11,BX348&gt;11),ABS(BX346-BX348)=2,TRUE),BX346=INT(BX346),BX348=INT(BX348)),"","Error"),"")</f>
        <v/>
      </c>
      <c r="BY350" s="169"/>
      <c r="BZ350" s="169" t="str">
        <f>IF(CF346&lt;&gt;"",IF(AND(AND(BZ346&gt;-1,BZ348&gt;-1),OR(BZ346&gt;10,BZ348&gt;10),ABS(BZ346-BZ348)&gt;1,IF(OR(BZ346&gt;11,BZ348&gt;11),ABS(BZ346-BZ348)=2,TRUE),BZ346=INT(BZ346),BZ348=INT(BZ348)),"","Error"),"")</f>
        <v/>
      </c>
      <c r="CA350" s="169"/>
      <c r="CB350" s="169" t="str">
        <f>IF(AND(CF346&lt;&gt;"",CB346&lt;&gt;""),IF(AND(AND(CB346&gt;-1,CB348&gt;-1),OR(CB346&gt;10,CB348&gt;10),ABS(CB346-CB348)&gt;1,IF(OR(CB346&gt;11,CB348&gt;11),ABS(CB346-CB348)=2,TRUE),CB346=INT(CB346),CB348=INT(CB348)),"","Error"),"")</f>
        <v/>
      </c>
      <c r="CC350" s="169"/>
      <c r="CD350" s="169" t="str">
        <f>IF(AND(CF346&lt;&gt;"",CD346&lt;&gt;""),IF(AND(AND(CD346&gt;-1,CD348&gt;-1),OR(CD346&gt;10,CD348&gt;10),ABS(CD346-CD348)&gt;1,IF(OR(CD346&gt;11,CD348&gt;11),ABS(CD346-CD348)=2,TRUE),CD346=INT(CD346),CD348=INT(CD348)),"","Error"),"")</f>
        <v/>
      </c>
      <c r="CE350" s="169"/>
      <c r="CG350" s="126"/>
      <c r="CH350" s="126"/>
      <c r="CI350" s="126"/>
      <c r="CJ350" s="126"/>
      <c r="CK350" s="126"/>
      <c r="CL350" s="126"/>
      <c r="CM350" s="126"/>
      <c r="CN350" s="126"/>
      <c r="CO350" s="126"/>
      <c r="CP350" s="126"/>
      <c r="CQ350" s="126"/>
      <c r="CR350" s="126"/>
      <c r="CS350" s="126"/>
      <c r="DL350" s="169" t="str">
        <f>IF(DV346&lt;&gt;"",IF(AND(AND(DL346&gt;-1,DL348&gt;-1),OR(DL346&gt;10,DL348&gt;10),ABS(DL346-DL348)&gt;1,IF(OR(DL346&gt;11,DL348&gt;11),ABS(DL346-DL348)=2,TRUE),DL346=INT(DL346),DL348=INT(DL348)),"","Error"),"")</f>
        <v/>
      </c>
      <c r="DM350" s="169"/>
      <c r="DN350" s="169" t="str">
        <f>IF(DV346&lt;&gt;"",IF(AND(AND(DN346&gt;-1,DN348&gt;-1),OR(DN346&gt;10,DN348&gt;10),ABS(DN346-DN348)&gt;1,IF(OR(DN346&gt;11,DN348&gt;11),ABS(DN346-DN348)=2,TRUE),DN346=INT(DN346),DN348=INT(DN348)),"","Error"),"")</f>
        <v/>
      </c>
      <c r="DO350" s="169"/>
      <c r="DP350" s="169" t="str">
        <f>IF(DV346&lt;&gt;"",IF(AND(AND(DP346&gt;-1,DP348&gt;-1),OR(DP346&gt;10,DP348&gt;10),ABS(DP346-DP348)&gt;1,IF(OR(DP346&gt;11,DP348&gt;11),ABS(DP346-DP348)=2,TRUE),DP346=INT(DP346),DP348=INT(DP348)),"","Error"),"")</f>
        <v/>
      </c>
      <c r="DQ350" s="169"/>
      <c r="DR350" s="169" t="str">
        <f>IF(AND(DV346&lt;&gt;"",DR346&lt;&gt;""),IF(AND(AND(DR346&gt;-1,DR348&gt;-1),OR(DR346&gt;10,DR348&gt;10),ABS(DR346-DR348)&gt;1,IF(OR(DR346&gt;11,DR348&gt;11),ABS(DR346-DR348)=2,TRUE),DR346=INT(DR346),DR348=INT(DR348)),"","Error"),"")</f>
        <v/>
      </c>
      <c r="DS350" s="169"/>
      <c r="DT350" s="169" t="str">
        <f>IF(AND(DV346&lt;&gt;"",DT346&lt;&gt;""),IF(AND(AND(DT346&gt;-1,DT348&gt;-1),OR(DT346&gt;10,DT348&gt;10),ABS(DT346-DT348)&gt;1,IF(OR(DT346&gt;11,DT348&gt;11),ABS(DT346-DT348)=2,TRUE),DT346=INT(DT346),DT348=INT(DT348)),"","Error"),"")</f>
        <v/>
      </c>
      <c r="DU350" s="169"/>
      <c r="DV350" s="3"/>
      <c r="DW350" s="126"/>
      <c r="DX350" s="126"/>
      <c r="DY350" s="126"/>
      <c r="DZ350" s="126"/>
      <c r="EA350" s="126"/>
      <c r="EB350" s="126"/>
      <c r="EC350" s="126"/>
      <c r="ED350" s="126"/>
      <c r="EE350" s="126"/>
      <c r="EF350" s="126"/>
      <c r="EG350" s="126"/>
      <c r="EH350" s="126"/>
      <c r="EI350" s="126"/>
      <c r="FB350" s="169" t="str">
        <f>IF(FL346&lt;&gt;"",IF(AND(AND(FB346&gt;-1,FB348&gt;-1),OR(FB346&gt;10,FB348&gt;10),ABS(FB346-FB348)&gt;1,IF(OR(FB346&gt;11,FB348&gt;11),ABS(FB346-FB348)=2,TRUE),FB346=INT(FB346),FB348=INT(FB348)),"","Error"),"")</f>
        <v/>
      </c>
      <c r="FC350" s="169"/>
      <c r="FD350" s="169" t="str">
        <f>IF(FL346&lt;&gt;"",IF(AND(AND(FD346&gt;-1,FD348&gt;-1),OR(FD346&gt;10,FD348&gt;10),ABS(FD346-FD348)&gt;1,IF(OR(FD346&gt;11,FD348&gt;11),ABS(FD346-FD348)=2,TRUE),FD346=INT(FD346),FD348=INT(FD348)),"","Error"),"")</f>
        <v/>
      </c>
      <c r="FE350" s="169"/>
      <c r="FF350" s="169" t="str">
        <f>IF(FL346&lt;&gt;"",IF(AND(AND(FF346&gt;-1,FF348&gt;-1),OR(FF346&gt;10,FF348&gt;10),ABS(FF346-FF348)&gt;1,IF(OR(FF346&gt;11,FF348&gt;11),ABS(FF346-FF348)=2,TRUE),FF346=INT(FF346),FF348=INT(FF348)),"","Error"),"")</f>
        <v/>
      </c>
      <c r="FG350" s="169"/>
      <c r="FH350" s="169" t="str">
        <f>IF(AND(FL346&lt;&gt;"",FH346&lt;&gt;""),IF(AND(AND(FH346&gt;-1,FH348&gt;-1),OR(FH346&gt;10,FH348&gt;10),ABS(FH346-FH348)&gt;1,IF(OR(FH346&gt;11,FH348&gt;11),ABS(FH346-FH348)=2,TRUE),FH346=INT(FH346),FH348=INT(FH348)),"","Error"),"")</f>
        <v/>
      </c>
      <c r="FI350" s="169"/>
      <c r="FJ350" s="169" t="str">
        <f>IF(AND(FL346&lt;&gt;"",FJ346&lt;&gt;""),IF(AND(AND(FJ346&gt;-1,FJ348&gt;-1),OR(FJ346&gt;10,FJ348&gt;10),ABS(FJ346-FJ348)&gt;1,IF(OR(FJ346&gt;11,FJ348&gt;11),ABS(FJ346-FJ348)=2,TRUE),FJ346=INT(FJ346),FJ348=INT(FJ348)),"","Error"),"")</f>
        <v/>
      </c>
      <c r="FK350" s="169"/>
      <c r="FL350" s="3"/>
      <c r="FM350" s="3"/>
    </row>
    <row r="351" spans="1:169" ht="11.25" customHeight="1">
      <c r="A351" s="170">
        <v>2</v>
      </c>
      <c r="B351" s="191"/>
      <c r="C351" s="183" t="str">
        <f>IF($D328="1P","C","C")</f>
        <v>C</v>
      </c>
      <c r="D351" s="197"/>
      <c r="E351" s="198"/>
      <c r="F351" s="197"/>
      <c r="G351" s="198"/>
      <c r="H351" s="197"/>
      <c r="I351" s="198"/>
      <c r="J351" s="197"/>
      <c r="K351" s="198"/>
      <c r="L351" s="197"/>
      <c r="M351" s="208"/>
      <c r="N351" s="69" t="str">
        <f>IF(CF336&lt;&gt;"",IF(CF336="W",IF(SUM(IF(D351&gt;D353,1,0),IF(F351&gt;F353,1,0),IF(H351&gt;H353,1,0),IF(J351&gt;J353,1,0),IF(L351&gt;L353,1,0))&lt;&gt;3,"E",""),""),"")</f>
        <v/>
      </c>
      <c r="O351" s="170">
        <v>9</v>
      </c>
      <c r="P351" s="191"/>
      <c r="Q351" s="183" t="str">
        <f>IF($D328="1P","B","C")</f>
        <v>C</v>
      </c>
      <c r="R351" s="197"/>
      <c r="S351" s="198"/>
      <c r="T351" s="197"/>
      <c r="U351" s="198"/>
      <c r="V351" s="197"/>
      <c r="W351" s="198"/>
      <c r="X351" s="197"/>
      <c r="Y351" s="198"/>
      <c r="Z351" s="197"/>
      <c r="AA351" s="208"/>
      <c r="AB351" s="69" t="str">
        <f>IF(DV336&lt;&gt;"",IF(DV336="W",IF(SUM(IF(R351&gt;R353,1,0),IF(T351&gt;T353,1,0),IF(V351&gt;V353,1,0),IF(X351&gt;X353,1,0),IF(Z351&gt;Z353,1,0))&lt;&gt;3,"E",""),""),"")</f>
        <v/>
      </c>
      <c r="AC351" s="170">
        <v>16</v>
      </c>
      <c r="AD351" s="191"/>
      <c r="AE351" s="183" t="str">
        <f>IF($D328="1P","A","A")</f>
        <v>A</v>
      </c>
      <c r="AF351" s="197"/>
      <c r="AG351" s="198"/>
      <c r="AH351" s="197"/>
      <c r="AI351" s="198"/>
      <c r="AJ351" s="197"/>
      <c r="AK351" s="198"/>
      <c r="AL351" s="197"/>
      <c r="AM351" s="198"/>
      <c r="AN351" s="197"/>
      <c r="AO351" s="208"/>
      <c r="AP351" s="69" t="str">
        <f>IF(FL336&lt;&gt;"",IF(FL336="W",IF(SUM(IF(AF351&gt;AF353,1,0),IF(AH351&gt;AH353,1,0),IF(AJ351&gt;AJ353,1,0),IF(AL351&gt;AL353,1,0),IF(AN351&gt;AN353,1,0))&lt;&gt;3,"E",""),""),"")</f>
        <v/>
      </c>
      <c r="AQ351" s="126"/>
      <c r="AR351" s="126"/>
      <c r="AS351" s="126"/>
      <c r="AT351" s="126"/>
      <c r="AU351" s="126"/>
      <c r="AV351" s="126"/>
      <c r="AW351" s="126"/>
      <c r="AX351" s="126"/>
      <c r="AY351" s="126"/>
      <c r="AZ351" s="126"/>
      <c r="BA351" s="126"/>
      <c r="BB351" s="126"/>
      <c r="BC351" s="126"/>
      <c r="CG351" s="126"/>
      <c r="CH351" s="126"/>
      <c r="CI351" s="126"/>
      <c r="CJ351" s="126"/>
      <c r="CK351" s="126"/>
      <c r="CL351" s="126"/>
      <c r="CM351" s="126"/>
      <c r="CN351" s="126"/>
      <c r="CO351" s="126"/>
      <c r="CP351" s="126"/>
      <c r="CQ351" s="126"/>
      <c r="CR351" s="126"/>
      <c r="CS351" s="126"/>
      <c r="DV351" s="3"/>
      <c r="DW351" s="126"/>
      <c r="DX351" s="126"/>
      <c r="DY351" s="126"/>
      <c r="DZ351" s="126"/>
      <c r="EA351" s="126"/>
      <c r="EB351" s="126"/>
      <c r="EC351" s="126"/>
      <c r="ED351" s="126"/>
      <c r="EE351" s="126"/>
      <c r="EF351" s="126"/>
      <c r="EG351" s="126"/>
      <c r="EH351" s="126"/>
      <c r="EI351" s="126"/>
      <c r="FL351" s="3"/>
      <c r="FM351" s="3"/>
    </row>
    <row r="352" spans="1:169" ht="11.25" customHeight="1">
      <c r="A352" s="192"/>
      <c r="B352" s="193"/>
      <c r="C352" s="196"/>
      <c r="D352" s="199"/>
      <c r="E352" s="200"/>
      <c r="F352" s="199"/>
      <c r="G352" s="200"/>
      <c r="H352" s="199"/>
      <c r="I352" s="200"/>
      <c r="J352" s="199"/>
      <c r="K352" s="200"/>
      <c r="L352" s="199"/>
      <c r="M352" s="209"/>
      <c r="N352" s="69" t="str">
        <f>IF(CF336&lt;&gt;"",IF(ISERROR(AND(BV340="",BX340="",BZ340="",CB340="",CD340="")),"E",IF(AND(BV340="",BX340="",BZ340="",CB340="",CD340=""),"","E")),"")</f>
        <v/>
      </c>
      <c r="O352" s="192"/>
      <c r="P352" s="193"/>
      <c r="Q352" s="196"/>
      <c r="R352" s="199"/>
      <c r="S352" s="200"/>
      <c r="T352" s="199"/>
      <c r="U352" s="200"/>
      <c r="V352" s="199"/>
      <c r="W352" s="200"/>
      <c r="X352" s="199"/>
      <c r="Y352" s="200"/>
      <c r="Z352" s="199"/>
      <c r="AA352" s="209"/>
      <c r="AB352" s="69" t="str">
        <f>IF(DV336&lt;&gt;"",IF(ISERROR(AND(DL340="",DN340="",DP340="",DQ340="",DT340="")),"E",IF(AND(DL340="",DN340="",DP340="",DR340="",DT340=""),"","E")),"")</f>
        <v/>
      </c>
      <c r="AC352" s="192"/>
      <c r="AD352" s="193"/>
      <c r="AE352" s="196"/>
      <c r="AF352" s="199"/>
      <c r="AG352" s="200"/>
      <c r="AH352" s="199"/>
      <c r="AI352" s="200"/>
      <c r="AJ352" s="199"/>
      <c r="AK352" s="200"/>
      <c r="AL352" s="199"/>
      <c r="AM352" s="200"/>
      <c r="AN352" s="199"/>
      <c r="AO352" s="209"/>
      <c r="AP352" s="69" t="str">
        <f>IF(FL336&lt;&gt;"",IF(ISERROR(AND(FB340="",FD340="",FF340="",FH340="",FJ340="")),"E",IF(AND(FB340="",FD340="",FF340="",FH340="",FJ340=""),"","E")),"")</f>
        <v/>
      </c>
      <c r="AQ352" s="127"/>
      <c r="AR352" s="127"/>
      <c r="AS352" s="127"/>
      <c r="AT352" s="127"/>
      <c r="AU352" s="127"/>
      <c r="AV352" s="127"/>
      <c r="AW352" s="127"/>
      <c r="AX352" s="127"/>
      <c r="AY352" s="127"/>
      <c r="AZ352" s="127"/>
      <c r="BA352" s="127"/>
      <c r="BB352" s="127"/>
      <c r="BC352" s="127"/>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3"/>
      <c r="CG352" s="127"/>
      <c r="CH352" s="127"/>
      <c r="CI352" s="127"/>
      <c r="CJ352" s="127"/>
      <c r="CK352" s="127"/>
      <c r="CL352" s="127"/>
      <c r="CM352" s="127"/>
      <c r="CN352" s="127"/>
      <c r="CO352" s="127"/>
      <c r="CP352" s="127"/>
      <c r="CQ352" s="127"/>
      <c r="CR352" s="127"/>
      <c r="CS352" s="127"/>
      <c r="CT352" s="40"/>
      <c r="CU352" s="40"/>
      <c r="CV352" s="40"/>
      <c r="CW352" s="40"/>
      <c r="CX352" s="40"/>
      <c r="CY352" s="40"/>
      <c r="CZ352" s="40"/>
      <c r="DA352" s="40"/>
      <c r="DB352" s="40"/>
      <c r="DC352" s="40"/>
      <c r="DD352" s="40"/>
      <c r="DE352" s="40"/>
      <c r="DF352" s="40"/>
      <c r="DG352" s="40"/>
      <c r="DH352" s="40"/>
      <c r="DI352" s="40"/>
      <c r="DJ352" s="40"/>
      <c r="DK352" s="40"/>
      <c r="DL352" s="40"/>
      <c r="DM352" s="40"/>
      <c r="DN352" s="40"/>
      <c r="DO352" s="40"/>
      <c r="DP352" s="40"/>
      <c r="DQ352" s="40"/>
      <c r="DR352" s="40"/>
      <c r="DS352" s="40"/>
      <c r="DT352" s="40"/>
      <c r="DU352" s="40"/>
      <c r="DV352" s="3"/>
      <c r="DW352" s="127"/>
      <c r="DX352" s="127"/>
      <c r="DY352" s="127"/>
      <c r="DZ352" s="127"/>
      <c r="EA352" s="127"/>
      <c r="EB352" s="127"/>
      <c r="EC352" s="127"/>
      <c r="ED352" s="127"/>
      <c r="EE352" s="127"/>
      <c r="EF352" s="127"/>
      <c r="EG352" s="127"/>
      <c r="EH352" s="127"/>
      <c r="EI352" s="127"/>
      <c r="EJ352" s="40"/>
      <c r="EK352" s="40"/>
      <c r="EL352" s="40"/>
      <c r="EM352" s="40"/>
      <c r="EN352" s="40"/>
      <c r="EO352" s="40"/>
      <c r="EP352" s="40"/>
      <c r="EQ352" s="40"/>
      <c r="ER352" s="40"/>
      <c r="ES352" s="40"/>
      <c r="ET352" s="40"/>
      <c r="EU352" s="40"/>
      <c r="EV352" s="40"/>
      <c r="EW352" s="40"/>
      <c r="EX352" s="40"/>
      <c r="EY352" s="40"/>
      <c r="EZ352" s="40"/>
      <c r="FA352" s="40"/>
      <c r="FB352" s="40"/>
      <c r="FC352" s="40"/>
      <c r="FD352" s="40"/>
      <c r="FE352" s="40"/>
      <c r="FF352" s="40"/>
      <c r="FG352" s="40"/>
      <c r="FH352" s="40"/>
      <c r="FI352" s="40"/>
      <c r="FJ352" s="40"/>
      <c r="FK352" s="40"/>
      <c r="FL352" s="3"/>
      <c r="FM352" s="3"/>
    </row>
    <row r="353" spans="1:169" ht="11.25" customHeight="1">
      <c r="A353" s="192"/>
      <c r="B353" s="193"/>
      <c r="C353" s="175" t="str">
        <f>IF($D328="1P","F","F")</f>
        <v>F</v>
      </c>
      <c r="D353" s="201"/>
      <c r="E353" s="202"/>
      <c r="F353" s="201"/>
      <c r="G353" s="202"/>
      <c r="H353" s="201"/>
      <c r="I353" s="202"/>
      <c r="J353" s="201"/>
      <c r="K353" s="202"/>
      <c r="L353" s="201"/>
      <c r="M353" s="205"/>
      <c r="N353" s="69" t="str">
        <f>IF(CF336&lt;&gt;"",IF(ISERROR(AND(BV340="",BX340="",BZ340="",CB340="",CD340="")),"E",IF(AND(BV340="",BX340="",BZ340="",CB340="",CD340=""),"","E")),"")</f>
        <v/>
      </c>
      <c r="O353" s="192"/>
      <c r="P353" s="193"/>
      <c r="Q353" s="175" t="str">
        <f>IF($D328="1P","C","G")</f>
        <v>G</v>
      </c>
      <c r="R353" s="201"/>
      <c r="S353" s="202"/>
      <c r="T353" s="201"/>
      <c r="U353" s="202"/>
      <c r="V353" s="201"/>
      <c r="W353" s="202"/>
      <c r="X353" s="201"/>
      <c r="Y353" s="202"/>
      <c r="Z353" s="201"/>
      <c r="AA353" s="205"/>
      <c r="AB353" s="69" t="str">
        <f>IF(DV336&lt;&gt;"",IF(ISERROR(AND(DL340="",DN340="",DP340="",DQ340="",DT340="")),"E",IF(AND(DL340="",DN340="",DP340="",DR340="",DT340=""),"","E")),"")</f>
        <v/>
      </c>
      <c r="AC353" s="192"/>
      <c r="AD353" s="193"/>
      <c r="AE353" s="175" t="str">
        <f>IF($D328="1P","C","B")</f>
        <v>B</v>
      </c>
      <c r="AF353" s="201"/>
      <c r="AG353" s="202"/>
      <c r="AH353" s="201"/>
      <c r="AI353" s="202"/>
      <c r="AJ353" s="201"/>
      <c r="AK353" s="202"/>
      <c r="AL353" s="201"/>
      <c r="AM353" s="202"/>
      <c r="AN353" s="201"/>
      <c r="AO353" s="205"/>
      <c r="AP353" s="69" t="str">
        <f>IF(FL336&lt;&gt;"",IF(ISERROR(AND(FB340="",FD340="",FF340="",FH340="",FJ340="")),"E",IF(AND(FB340="",FD340="",FF340="",FH340="",FJ340=""),"","E")),"")</f>
        <v/>
      </c>
      <c r="AQ353" s="128"/>
      <c r="AR353" s="128"/>
      <c r="AS353" s="128"/>
      <c r="AT353" s="128"/>
      <c r="AU353" s="128"/>
      <c r="AV353" s="128"/>
      <c r="AW353" s="128"/>
      <c r="AX353" s="128"/>
      <c r="AY353" s="128"/>
      <c r="AZ353" s="128"/>
      <c r="BA353" s="128"/>
      <c r="BB353" s="128"/>
      <c r="BC353" s="128"/>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3"/>
      <c r="CG353" s="128"/>
      <c r="CH353" s="128"/>
      <c r="CI353" s="128"/>
      <c r="CJ353" s="128"/>
      <c r="CK353" s="128"/>
      <c r="CL353" s="128"/>
      <c r="CM353" s="128"/>
      <c r="CN353" s="128"/>
      <c r="CO353" s="128"/>
      <c r="CP353" s="128"/>
      <c r="CQ353" s="128"/>
      <c r="CR353" s="128"/>
      <c r="CS353" s="128"/>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3"/>
      <c r="DW353" s="128"/>
      <c r="DX353" s="128"/>
      <c r="DY353" s="128"/>
      <c r="DZ353" s="128"/>
      <c r="EA353" s="128"/>
      <c r="EB353" s="128"/>
      <c r="EC353" s="128"/>
      <c r="ED353" s="128"/>
      <c r="EE353" s="128"/>
      <c r="EF353" s="128"/>
      <c r="EG353" s="128"/>
      <c r="EH353" s="128"/>
      <c r="EI353" s="128"/>
      <c r="EJ353" s="41"/>
      <c r="EK353" s="41"/>
      <c r="EL353" s="41"/>
      <c r="EM353" s="41"/>
      <c r="EN353" s="41"/>
      <c r="EO353" s="41"/>
      <c r="EP353" s="41"/>
      <c r="EQ353" s="41"/>
      <c r="ER353" s="41"/>
      <c r="ES353" s="41"/>
      <c r="ET353" s="41"/>
      <c r="EU353" s="41"/>
      <c r="EV353" s="41"/>
      <c r="EW353" s="41"/>
      <c r="EX353" s="41"/>
      <c r="EY353" s="41"/>
      <c r="EZ353" s="41"/>
      <c r="FA353" s="41"/>
      <c r="FB353" s="41"/>
      <c r="FC353" s="41"/>
      <c r="FD353" s="41"/>
      <c r="FE353" s="41"/>
      <c r="FF353" s="41"/>
      <c r="FG353" s="41"/>
      <c r="FH353" s="41"/>
      <c r="FI353" s="41"/>
      <c r="FJ353" s="41"/>
      <c r="FK353" s="41"/>
      <c r="FL353" s="3"/>
      <c r="FM353" s="3"/>
    </row>
    <row r="354" spans="1:169" ht="11.25" customHeight="1" thickBot="1">
      <c r="A354" s="194"/>
      <c r="B354" s="195"/>
      <c r="C354" s="207"/>
      <c r="D354" s="203"/>
      <c r="E354" s="204"/>
      <c r="F354" s="203"/>
      <c r="G354" s="204"/>
      <c r="H354" s="203"/>
      <c r="I354" s="204"/>
      <c r="J354" s="203"/>
      <c r="K354" s="204"/>
      <c r="L354" s="203"/>
      <c r="M354" s="206"/>
      <c r="N354" s="69" t="str">
        <f>IF(CF338&lt;&gt;"",IF(CF338="W",IF(SUM(IF(D353&gt;D351,1,0),IF(F353&gt;F351,1,0),IF(H353&gt;H351,1,0),IF(J353&gt;J351,1,0),IF(L353&gt;L351,1,0))&lt;&gt;3,"E",""),""),"")</f>
        <v/>
      </c>
      <c r="O354" s="194"/>
      <c r="P354" s="195"/>
      <c r="Q354" s="207"/>
      <c r="R354" s="203"/>
      <c r="S354" s="204"/>
      <c r="T354" s="203"/>
      <c r="U354" s="204"/>
      <c r="V354" s="203"/>
      <c r="W354" s="204"/>
      <c r="X354" s="203"/>
      <c r="Y354" s="204"/>
      <c r="Z354" s="203"/>
      <c r="AA354" s="206"/>
      <c r="AB354" s="69" t="str">
        <f>IF(DV338&lt;&gt;"",IF(DV338="W",IF(SUM(IF(R353&gt;R351,1,0),IF(T353&gt;T351,1,0),IF(V353&gt;V351,1,0),IF(X353&gt;X351,1,0),IF(Z353&gt;Z351,1,0))&lt;&gt;3,"E",""),""),"")</f>
        <v/>
      </c>
      <c r="AC354" s="194"/>
      <c r="AD354" s="195"/>
      <c r="AE354" s="207"/>
      <c r="AF354" s="203"/>
      <c r="AG354" s="204"/>
      <c r="AH354" s="203"/>
      <c r="AI354" s="204"/>
      <c r="AJ354" s="203"/>
      <c r="AK354" s="204"/>
      <c r="AL354" s="203"/>
      <c r="AM354" s="204"/>
      <c r="AN354" s="203"/>
      <c r="AO354" s="206"/>
      <c r="AP354" s="69" t="str">
        <f>IF(FL338&lt;&gt;"",IF(FL338="W",IF(SUM(IF(AF353&gt;AF351,1,0),IF(AH353&gt;AH351,1,0),IF(AJ353&gt;AJ351,1,0),IF(AL353&gt;AL351,1,0),IF(AN353&gt;AN351,1,0))&lt;&gt;3,"E",""),""),"")</f>
        <v/>
      </c>
      <c r="AQ354" s="126"/>
      <c r="AR354" s="126"/>
      <c r="AS354" s="126"/>
      <c r="AT354" s="126"/>
      <c r="AU354" s="126"/>
      <c r="AV354" s="126"/>
      <c r="AW354" s="126"/>
      <c r="AX354" s="126"/>
      <c r="AY354" s="126"/>
      <c r="AZ354" s="126"/>
      <c r="BA354" s="126"/>
      <c r="BB354" s="126"/>
      <c r="BC354" s="126"/>
      <c r="CF354" s="3"/>
      <c r="CG354" s="126"/>
      <c r="CH354" s="126"/>
      <c r="CI354" s="126"/>
      <c r="CJ354" s="126"/>
      <c r="CK354" s="126"/>
      <c r="CL354" s="126"/>
      <c r="CM354" s="126"/>
      <c r="CN354" s="126"/>
      <c r="CO354" s="126"/>
      <c r="CP354" s="126"/>
      <c r="CQ354" s="126"/>
      <c r="CR354" s="126"/>
      <c r="CS354" s="126"/>
      <c r="DV354" s="3"/>
      <c r="DW354" s="126"/>
      <c r="DX354" s="126"/>
      <c r="DY354" s="126"/>
      <c r="DZ354" s="126"/>
      <c r="EA354" s="126"/>
      <c r="EB354" s="126"/>
      <c r="EC354" s="126"/>
      <c r="ED354" s="126"/>
      <c r="EE354" s="126"/>
      <c r="EF354" s="126"/>
      <c r="EG354" s="126"/>
      <c r="EH354" s="126"/>
      <c r="EI354" s="126"/>
      <c r="FL354" s="3"/>
      <c r="FM354" s="3"/>
    </row>
    <row r="355" spans="1:169" ht="11.25" customHeight="1" thickBot="1">
      <c r="A355" s="170">
        <v>3</v>
      </c>
      <c r="B355" s="191"/>
      <c r="C355" s="183" t="str">
        <f>IF($D328="1P","D","D")</f>
        <v>D</v>
      </c>
      <c r="D355" s="197"/>
      <c r="E355" s="198"/>
      <c r="F355" s="197"/>
      <c r="G355" s="198"/>
      <c r="H355" s="197"/>
      <c r="I355" s="198"/>
      <c r="J355" s="197"/>
      <c r="K355" s="198"/>
      <c r="L355" s="197"/>
      <c r="M355" s="208"/>
      <c r="N355" s="69" t="str">
        <f>IF(CF346&lt;&gt;"",IF(CF346="W",IF(SUM(IF(D355&gt;D357,1,0),IF(F355&gt;F357,1,0),IF(H355&gt;H357,1,0),IF(J355&gt;J357,1,0),IF(L355&gt;L357,1,0))&lt;&gt;3,"E",""),""),"")</f>
        <v/>
      </c>
      <c r="O355" s="170">
        <v>10</v>
      </c>
      <c r="P355" s="191"/>
      <c r="Q355" s="183" t="str">
        <f>IF($D328="1P","A","A")</f>
        <v>A</v>
      </c>
      <c r="R355" s="197"/>
      <c r="S355" s="198"/>
      <c r="T355" s="197"/>
      <c r="U355" s="198"/>
      <c r="V355" s="197"/>
      <c r="W355" s="198"/>
      <c r="X355" s="197"/>
      <c r="Y355" s="198"/>
      <c r="Z355" s="197"/>
      <c r="AA355" s="208"/>
      <c r="AB355" s="69" t="str">
        <f>IF(DV346&lt;&gt;"",IF(DV346="W",IF(SUM(IF(R355&gt;R357,1,0),IF(T355&gt;T357,1,0),IF(V355&gt;V357,1,0),IF(X355&gt;X357,1,0),IF(Z355&gt;Z357,1,0))&lt;&gt;3,"E",""),""),"")</f>
        <v/>
      </c>
      <c r="AC355" s="170">
        <v>17</v>
      </c>
      <c r="AD355" s="191"/>
      <c r="AE355" s="183" t="str">
        <f>IF($D328="1P","B","D")</f>
        <v>D</v>
      </c>
      <c r="AF355" s="197"/>
      <c r="AG355" s="198"/>
      <c r="AH355" s="197"/>
      <c r="AI355" s="198"/>
      <c r="AJ355" s="197"/>
      <c r="AK355" s="198"/>
      <c r="AL355" s="197"/>
      <c r="AM355" s="198"/>
      <c r="AN355" s="197"/>
      <c r="AO355" s="208"/>
      <c r="AP355" s="69" t="str">
        <f>IF(FL346&lt;&gt;"",IF(FL346="W",IF(SUM(IF(AF355&gt;AF357,1,0),IF(AH355&gt;AH357,1,0),IF(AJ355&gt;AJ357,1,0),IF(AL355&gt;AL357,1,0),IF(AN355&gt;AN357,1,0))&lt;&gt;3,"E",""),""),"")</f>
        <v/>
      </c>
      <c r="AQ355" s="127"/>
      <c r="AR355" s="127"/>
      <c r="AS355" s="127"/>
      <c r="AT355" s="127"/>
      <c r="AU355" s="127"/>
      <c r="AV355" s="127"/>
      <c r="AW355" s="127"/>
      <c r="AX355" s="127"/>
      <c r="AY355" s="127"/>
      <c r="AZ355" s="127"/>
      <c r="BA355" s="127"/>
      <c r="BB355" s="127"/>
      <c r="BC355" s="127"/>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3"/>
      <c r="CG355" s="127"/>
      <c r="CH355" s="127"/>
      <c r="CI355" s="127"/>
      <c r="CJ355" s="127"/>
      <c r="CK355" s="127"/>
      <c r="CL355" s="127"/>
      <c r="CM355" s="127"/>
      <c r="CN355" s="127"/>
      <c r="CO355" s="127"/>
      <c r="CP355" s="127"/>
      <c r="CQ355" s="127"/>
      <c r="CR355" s="127"/>
      <c r="CS355" s="127"/>
      <c r="CT355" s="40"/>
      <c r="CU355" s="40"/>
      <c r="CV355" s="40"/>
      <c r="CW355" s="40"/>
      <c r="CX355" s="40"/>
      <c r="CY355" s="40"/>
      <c r="CZ355" s="40"/>
      <c r="DA355" s="40"/>
      <c r="DB355" s="40"/>
      <c r="DC355" s="40"/>
      <c r="DD355" s="40"/>
      <c r="DE355" s="40"/>
      <c r="DF355" s="40"/>
      <c r="DG355" s="40"/>
      <c r="DH355" s="40"/>
      <c r="DI355" s="40"/>
      <c r="DJ355" s="40"/>
      <c r="DK355" s="40"/>
      <c r="DL355" s="40"/>
      <c r="DM355" s="40"/>
      <c r="DN355" s="40"/>
      <c r="DO355" s="40"/>
      <c r="DP355" s="40"/>
      <c r="DQ355" s="40"/>
      <c r="DR355" s="40"/>
      <c r="DS355" s="40"/>
      <c r="DT355" s="40"/>
      <c r="DU355" s="40"/>
      <c r="DV355" s="3"/>
      <c r="DW355" s="127"/>
      <c r="DX355" s="127"/>
      <c r="DY355" s="127"/>
      <c r="DZ355" s="127"/>
      <c r="EA355" s="127"/>
      <c r="EB355" s="127"/>
      <c r="EC355" s="127"/>
      <c r="ED355" s="127"/>
      <c r="EE355" s="127"/>
      <c r="EF355" s="127"/>
      <c r="EG355" s="127"/>
      <c r="EH355" s="127"/>
      <c r="EI355" s="127"/>
      <c r="EJ355" s="40"/>
      <c r="EK355" s="40"/>
      <c r="EL355" s="40"/>
      <c r="EM355" s="40"/>
      <c r="EN355" s="40"/>
      <c r="EO355" s="40"/>
      <c r="EP355" s="40"/>
      <c r="EQ355" s="40"/>
      <c r="ER355" s="40"/>
      <c r="ES355" s="40"/>
      <c r="ET355" s="40"/>
      <c r="EU355" s="40"/>
      <c r="EV355" s="40"/>
      <c r="EW355" s="40"/>
      <c r="EX355" s="40"/>
      <c r="EY355" s="40"/>
      <c r="EZ355" s="40"/>
      <c r="FA355" s="40"/>
      <c r="FB355" s="40"/>
      <c r="FC355" s="40"/>
      <c r="FD355" s="40"/>
      <c r="FE355" s="40"/>
      <c r="FF355" s="40"/>
      <c r="FG355" s="40"/>
      <c r="FH355" s="40"/>
      <c r="FI355" s="40"/>
      <c r="FJ355" s="40"/>
      <c r="FK355" s="40"/>
      <c r="FL355" s="3"/>
      <c r="FM355" s="3"/>
    </row>
    <row r="356" spans="1:169" ht="11.25" customHeight="1">
      <c r="A356" s="192"/>
      <c r="B356" s="193"/>
      <c r="C356" s="196"/>
      <c r="D356" s="199"/>
      <c r="E356" s="200"/>
      <c r="F356" s="199"/>
      <c r="G356" s="200"/>
      <c r="H356" s="199"/>
      <c r="I356" s="200"/>
      <c r="J356" s="199"/>
      <c r="K356" s="200"/>
      <c r="L356" s="199"/>
      <c r="M356" s="209"/>
      <c r="N356" s="69" t="str">
        <f>IF(CF346&lt;&gt;"",IF(ISERROR(AND(BV350="",BX350="",BZ350="",CB350="",CD350="")),"E",IF(AND(BV350="",BX350="",BZ350="",CB350="",CD350=""),"","E")),"")</f>
        <v/>
      </c>
      <c r="O356" s="192"/>
      <c r="P356" s="193"/>
      <c r="Q356" s="196"/>
      <c r="R356" s="199"/>
      <c r="S356" s="200"/>
      <c r="T356" s="199"/>
      <c r="U356" s="200"/>
      <c r="V356" s="199"/>
      <c r="W356" s="200"/>
      <c r="X356" s="199"/>
      <c r="Y356" s="200"/>
      <c r="Z356" s="199"/>
      <c r="AA356" s="209"/>
      <c r="AB356" s="69" t="str">
        <f>IF(DV346&lt;&gt;"",IF(ISERROR(AND(DL350="",DN350="",DP350="",DQ350="",DT350="")),"E",IF(AND(DL350="",DN350="",DP350="",DR350="",DT350=""),"","E")),"")</f>
        <v/>
      </c>
      <c r="AC356" s="192"/>
      <c r="AD356" s="193"/>
      <c r="AE356" s="196"/>
      <c r="AF356" s="199"/>
      <c r="AG356" s="200"/>
      <c r="AH356" s="199"/>
      <c r="AI356" s="200"/>
      <c r="AJ356" s="199"/>
      <c r="AK356" s="200"/>
      <c r="AL356" s="199"/>
      <c r="AM356" s="200"/>
      <c r="AN356" s="199"/>
      <c r="AO356" s="209"/>
      <c r="AP356" s="69" t="str">
        <f>IF(FL346&lt;&gt;"",IF(ISERROR(AND(FB350="",FD350="",FF350="",FH350="",FJ350="")),"E",IF(AND(FB350="",FD350="",FF350="",FH350="",FJ350=""),"","E")),"")</f>
        <v/>
      </c>
      <c r="AQ356" s="154" t="str">
        <f>CONCATENATE($A330," ",$D330,","," ",$F328)</f>
        <v>Group: 6, Women's Singles</v>
      </c>
      <c r="AR356" s="155"/>
      <c r="AS356" s="155"/>
      <c r="AT356" s="155"/>
      <c r="AU356" s="155"/>
      <c r="AV356" s="155"/>
      <c r="AW356" s="155"/>
      <c r="AX356" s="155"/>
      <c r="AY356" s="155"/>
      <c r="AZ356" s="155"/>
      <c r="BA356" s="155"/>
      <c r="BB356" s="155"/>
      <c r="BC356" s="156"/>
      <c r="BD356" s="163">
        <f>A359</f>
        <v>4</v>
      </c>
      <c r="BE356" s="164"/>
      <c r="BF356" s="183" t="str">
        <f>C359</f>
        <v>A</v>
      </c>
      <c r="BG356" s="185" t="str">
        <f>IF(VLOOKUP($BF356,$A332:$C344,3,FALSE)=0,"",CONCATENATE(VLOOKUP(VLOOKUP($BF356,$A332:$C344,3,FALSE),Players!$J:$N,4,FALSE)," ",VLOOKUP($BF356,$A332:$C344,3,FALSE)," ",IF(ISERROR(VLOOKUP(VLOOKUP($BF356,$A332:$C344,3,FALSE),Players!$J:$N,5,FALSE)),"()",CONCATENATE("(",VLOOKUP(VLOOKUP($BF356,$A332:$C344,3,FALSE),Players!$J:$N,5,FALSE),")"))))</f>
        <v/>
      </c>
      <c r="BH356" s="186"/>
      <c r="BI356" s="186"/>
      <c r="BJ356" s="186"/>
      <c r="BK356" s="186"/>
      <c r="BL356" s="186"/>
      <c r="BM356" s="186"/>
      <c r="BN356" s="186"/>
      <c r="BO356" s="186"/>
      <c r="BP356" s="186"/>
      <c r="BQ356" s="186"/>
      <c r="BR356" s="186"/>
      <c r="BS356" s="186"/>
      <c r="BT356" s="186"/>
      <c r="BU356" s="187"/>
      <c r="BV356" s="170" t="str">
        <f>IF(D359&lt;&gt;"",D359,"")</f>
        <v/>
      </c>
      <c r="BW356" s="171"/>
      <c r="BX356" s="335" t="str">
        <f>IF(F359&lt;&gt;"",F359,"")</f>
        <v/>
      </c>
      <c r="BY356" s="171"/>
      <c r="BZ356" s="335" t="str">
        <f>IF(H359&lt;&gt;"",H359,"")</f>
        <v/>
      </c>
      <c r="CA356" s="171"/>
      <c r="CB356" s="335" t="str">
        <f>IF(J359&lt;&gt;"",J359,"")</f>
        <v/>
      </c>
      <c r="CC356" s="171"/>
      <c r="CD356" s="335" t="str">
        <f>IF(L359&lt;&gt;"",L359,"")</f>
        <v/>
      </c>
      <c r="CE356" s="337"/>
      <c r="CF356" s="174" t="str">
        <f>IF($CD356=$CD358,IF($CB356=$CB358,IF($BZ356&lt;&gt;"",IF($BZ356&gt;$BZ358,"W","L"),""),IF($CB356&gt;$CB358,"W","L")),IF($CD356&gt;$CD358,"W","L"))</f>
        <v/>
      </c>
      <c r="CG356" s="154" t="str">
        <f>CONCATENATE($A330," ",$D330,","," ",$F328)</f>
        <v>Group: 6, Women's Singles</v>
      </c>
      <c r="CH356" s="155"/>
      <c r="CI356" s="155"/>
      <c r="CJ356" s="155"/>
      <c r="CK356" s="155"/>
      <c r="CL356" s="155"/>
      <c r="CM356" s="155"/>
      <c r="CN356" s="155"/>
      <c r="CO356" s="155"/>
      <c r="CP356" s="155"/>
      <c r="CQ356" s="155"/>
      <c r="CR356" s="155"/>
      <c r="CS356" s="156"/>
      <c r="CT356" s="163">
        <f>O359</f>
        <v>11</v>
      </c>
      <c r="CU356" s="164"/>
      <c r="CV356" s="183" t="str">
        <f>Q359</f>
        <v>C</v>
      </c>
      <c r="CW356" s="185" t="str">
        <f>IF(VLOOKUP($CV356,$A332:$C344,3,FALSE)=0,"",CONCATENATE(VLOOKUP(VLOOKUP($CV356,$A332:$C344,3,FALSE),Players!$J:$N,4,FALSE)," ",VLOOKUP($CV356,$A332:$C344,3,FALSE)," ",IF(ISERROR(VLOOKUP(VLOOKUP($CV356,$A332:$C344,3,FALSE),Players!$J:$N,5,FALSE)),"()",CONCATENATE("(",VLOOKUP(VLOOKUP($CV356,$A332:$C344,3,FALSE),Players!$J:$N,5,FALSE),")"))))</f>
        <v/>
      </c>
      <c r="CX356" s="186"/>
      <c r="CY356" s="186"/>
      <c r="CZ356" s="186"/>
      <c r="DA356" s="186"/>
      <c r="DB356" s="186"/>
      <c r="DC356" s="186"/>
      <c r="DD356" s="186"/>
      <c r="DE356" s="186"/>
      <c r="DF356" s="186"/>
      <c r="DG356" s="186"/>
      <c r="DH356" s="186"/>
      <c r="DI356" s="186"/>
      <c r="DJ356" s="186"/>
      <c r="DK356" s="187"/>
      <c r="DL356" s="170" t="str">
        <f>IF(R359&lt;&gt;"",R359,"")</f>
        <v/>
      </c>
      <c r="DM356" s="171"/>
      <c r="DN356" s="335" t="str">
        <f>IF(T359&lt;&gt;"",T359,"")</f>
        <v/>
      </c>
      <c r="DO356" s="171"/>
      <c r="DP356" s="335" t="str">
        <f>IF(V359&lt;&gt;"",V359,"")</f>
        <v/>
      </c>
      <c r="DQ356" s="171"/>
      <c r="DR356" s="335" t="str">
        <f>IF(X359&lt;&gt;"",X359,"")</f>
        <v/>
      </c>
      <c r="DS356" s="171"/>
      <c r="DT356" s="335" t="str">
        <f>IF(Z359&lt;&gt;"",Z359,"")</f>
        <v/>
      </c>
      <c r="DU356" s="337"/>
      <c r="DV356" s="174" t="str">
        <f>IF($DT356=$DT358,IF($DR356=$DR358,IF($DP356&lt;&gt;"",IF($DP356&gt;$DP358,"W","L"),""),IF($DR356&gt;$DR358,"W","L")),IF($DT356&gt;$DT358,"W","L"))</f>
        <v/>
      </c>
      <c r="DW356" s="154" t="str">
        <f>CONCATENATE($A330," ",$D330,","," ",$F328)</f>
        <v>Group: 6, Women's Singles</v>
      </c>
      <c r="DX356" s="155"/>
      <c r="DY356" s="155"/>
      <c r="DZ356" s="155"/>
      <c r="EA356" s="155"/>
      <c r="EB356" s="155"/>
      <c r="EC356" s="155"/>
      <c r="ED356" s="155"/>
      <c r="EE356" s="155"/>
      <c r="EF356" s="155"/>
      <c r="EG356" s="155"/>
      <c r="EH356" s="155"/>
      <c r="EI356" s="156"/>
      <c r="EJ356" s="163">
        <f>AC359</f>
        <v>18</v>
      </c>
      <c r="EK356" s="164"/>
      <c r="EL356" s="183" t="str">
        <f>AE359</f>
        <v>E</v>
      </c>
      <c r="EM356" s="185" t="str">
        <f>IF(VLOOKUP($EL356,$A332:$C344,3,FALSE)=0,"",CONCATENATE(VLOOKUP(VLOOKUP($EL356,$A332:$C344,3,FALSE),Players!$J:$N,4,FALSE)," ",VLOOKUP($EL356,$A332:$C344,3,FALSE)," ",IF(ISERROR(VLOOKUP(VLOOKUP($EL356,$A332:$C344,3,FALSE),Players!$J:$N,5,FALSE)),"()",CONCATENATE("(",VLOOKUP(VLOOKUP($EL356,$A332:$C344,3,FALSE),Players!$J:$N,5,FALSE),")"))))</f>
        <v/>
      </c>
      <c r="EN356" s="186"/>
      <c r="EO356" s="186"/>
      <c r="EP356" s="186"/>
      <c r="EQ356" s="186"/>
      <c r="ER356" s="186"/>
      <c r="ES356" s="186"/>
      <c r="ET356" s="186"/>
      <c r="EU356" s="186"/>
      <c r="EV356" s="186"/>
      <c r="EW356" s="186"/>
      <c r="EX356" s="186"/>
      <c r="EY356" s="186"/>
      <c r="EZ356" s="186"/>
      <c r="FA356" s="187"/>
      <c r="FB356" s="170" t="str">
        <f>IF(AF359&lt;&gt;"",AF359,"")</f>
        <v/>
      </c>
      <c r="FC356" s="171"/>
      <c r="FD356" s="335" t="str">
        <f>IF(AH359&lt;&gt;"",AH359,"")</f>
        <v/>
      </c>
      <c r="FE356" s="171"/>
      <c r="FF356" s="335" t="str">
        <f>IF(AJ359&lt;&gt;"",AJ359,"")</f>
        <v/>
      </c>
      <c r="FG356" s="171"/>
      <c r="FH356" s="335" t="str">
        <f>IF(AL359&lt;&gt;"",AL359,"")</f>
        <v/>
      </c>
      <c r="FI356" s="171"/>
      <c r="FJ356" s="335" t="str">
        <f>IF(AN359&lt;&gt;"",AN359,"")</f>
        <v/>
      </c>
      <c r="FK356" s="337"/>
      <c r="FL356" s="174" t="str">
        <f>IF($FJ356=$FJ358,IF($FH356=$FH358,IF($FF356&lt;&gt;"",IF($FF356&gt;$FF358,"W","L"),""),IF($FH356&gt;$FH358,"W","L")),IF($FJ356&gt;$FJ358,"W","L"))</f>
        <v/>
      </c>
      <c r="FM356" s="3"/>
    </row>
    <row r="357" spans="1:169" ht="11.25" customHeight="1">
      <c r="A357" s="192"/>
      <c r="B357" s="193"/>
      <c r="C357" s="175" t="str">
        <f>IF($D328="1P","E","E")</f>
        <v>E</v>
      </c>
      <c r="D357" s="201"/>
      <c r="E357" s="202"/>
      <c r="F357" s="201"/>
      <c r="G357" s="202"/>
      <c r="H357" s="201"/>
      <c r="I357" s="202"/>
      <c r="J357" s="201"/>
      <c r="K357" s="202"/>
      <c r="L357" s="201"/>
      <c r="M357" s="205"/>
      <c r="N357" s="69" t="str">
        <f>IF(CF346&lt;&gt;"",IF(ISERROR(AND(BV350="",BX350="",BZ350="",CB350="",CD350="")),"E",IF(AND(BV350="",BX350="",BZ350="",CB350="",CD350=""),"","E")),"")</f>
        <v/>
      </c>
      <c r="O357" s="192"/>
      <c r="P357" s="193"/>
      <c r="Q357" s="175" t="str">
        <f>IF($D328="1P","E","D")</f>
        <v>D</v>
      </c>
      <c r="R357" s="201"/>
      <c r="S357" s="202"/>
      <c r="T357" s="201"/>
      <c r="U357" s="202"/>
      <c r="V357" s="201"/>
      <c r="W357" s="202"/>
      <c r="X357" s="201"/>
      <c r="Y357" s="202"/>
      <c r="Z357" s="201"/>
      <c r="AA357" s="205"/>
      <c r="AB357" s="69" t="str">
        <f>IF(DV346&lt;&gt;"",IF(ISERROR(AND(DL350="",DN350="",DP350="",DQ350="",DT350="")),"E",IF(AND(DL350="",DN350="",DP350="",DR350="",DT350=""),"","E")),"")</f>
        <v/>
      </c>
      <c r="AC357" s="192"/>
      <c r="AD357" s="193"/>
      <c r="AE357" s="175" t="str">
        <f>IF($D328="1P","D","G")</f>
        <v>G</v>
      </c>
      <c r="AF357" s="201"/>
      <c r="AG357" s="202"/>
      <c r="AH357" s="201"/>
      <c r="AI357" s="202"/>
      <c r="AJ357" s="201"/>
      <c r="AK357" s="202"/>
      <c r="AL357" s="201"/>
      <c r="AM357" s="202"/>
      <c r="AN357" s="201"/>
      <c r="AO357" s="205"/>
      <c r="AP357" s="69" t="str">
        <f>IF(FL346&lt;&gt;"",IF(ISERROR(AND(FB350="",FD350="",FF350="",FH350="",FJ350="")),"E",IF(AND(FB350="",FD350="",FF350="",FH350="",FJ350=""),"","E")),"")</f>
        <v/>
      </c>
      <c r="AQ357" s="157"/>
      <c r="AR357" s="158"/>
      <c r="AS357" s="158"/>
      <c r="AT357" s="158"/>
      <c r="AU357" s="158"/>
      <c r="AV357" s="158"/>
      <c r="AW357" s="158"/>
      <c r="AX357" s="158"/>
      <c r="AY357" s="158"/>
      <c r="AZ357" s="158"/>
      <c r="BA357" s="158"/>
      <c r="BB357" s="158"/>
      <c r="BC357" s="159"/>
      <c r="BD357" s="165"/>
      <c r="BE357" s="166"/>
      <c r="BF357" s="184"/>
      <c r="BG357" s="188"/>
      <c r="BH357" s="189"/>
      <c r="BI357" s="189"/>
      <c r="BJ357" s="189"/>
      <c r="BK357" s="189"/>
      <c r="BL357" s="189"/>
      <c r="BM357" s="189"/>
      <c r="BN357" s="189"/>
      <c r="BO357" s="189"/>
      <c r="BP357" s="189"/>
      <c r="BQ357" s="189"/>
      <c r="BR357" s="189"/>
      <c r="BS357" s="189"/>
      <c r="BT357" s="189"/>
      <c r="BU357" s="190"/>
      <c r="BV357" s="172"/>
      <c r="BW357" s="173"/>
      <c r="BX357" s="336"/>
      <c r="BY357" s="173"/>
      <c r="BZ357" s="336"/>
      <c r="CA357" s="173"/>
      <c r="CB357" s="336"/>
      <c r="CC357" s="173"/>
      <c r="CD357" s="336"/>
      <c r="CE357" s="338"/>
      <c r="CF357" s="174"/>
      <c r="CG357" s="157"/>
      <c r="CH357" s="158"/>
      <c r="CI357" s="158"/>
      <c r="CJ357" s="158"/>
      <c r="CK357" s="158"/>
      <c r="CL357" s="158"/>
      <c r="CM357" s="158"/>
      <c r="CN357" s="158"/>
      <c r="CO357" s="158"/>
      <c r="CP357" s="158"/>
      <c r="CQ357" s="158"/>
      <c r="CR357" s="158"/>
      <c r="CS357" s="159"/>
      <c r="CT357" s="165"/>
      <c r="CU357" s="166"/>
      <c r="CV357" s="184"/>
      <c r="CW357" s="188"/>
      <c r="CX357" s="189"/>
      <c r="CY357" s="189"/>
      <c r="CZ357" s="189"/>
      <c r="DA357" s="189"/>
      <c r="DB357" s="189"/>
      <c r="DC357" s="189"/>
      <c r="DD357" s="189"/>
      <c r="DE357" s="189"/>
      <c r="DF357" s="189"/>
      <c r="DG357" s="189"/>
      <c r="DH357" s="189"/>
      <c r="DI357" s="189"/>
      <c r="DJ357" s="189"/>
      <c r="DK357" s="190"/>
      <c r="DL357" s="172"/>
      <c r="DM357" s="173"/>
      <c r="DN357" s="336"/>
      <c r="DO357" s="173"/>
      <c r="DP357" s="336"/>
      <c r="DQ357" s="173"/>
      <c r="DR357" s="336"/>
      <c r="DS357" s="173"/>
      <c r="DT357" s="336"/>
      <c r="DU357" s="338"/>
      <c r="DV357" s="174"/>
      <c r="DW357" s="157"/>
      <c r="DX357" s="158"/>
      <c r="DY357" s="158"/>
      <c r="DZ357" s="158"/>
      <c r="EA357" s="158"/>
      <c r="EB357" s="158"/>
      <c r="EC357" s="158"/>
      <c r="ED357" s="158"/>
      <c r="EE357" s="158"/>
      <c r="EF357" s="158"/>
      <c r="EG357" s="158"/>
      <c r="EH357" s="158"/>
      <c r="EI357" s="159"/>
      <c r="EJ357" s="165"/>
      <c r="EK357" s="166"/>
      <c r="EL357" s="184"/>
      <c r="EM357" s="188"/>
      <c r="EN357" s="189"/>
      <c r="EO357" s="189"/>
      <c r="EP357" s="189"/>
      <c r="EQ357" s="189"/>
      <c r="ER357" s="189"/>
      <c r="ES357" s="189"/>
      <c r="ET357" s="189"/>
      <c r="EU357" s="189"/>
      <c r="EV357" s="189"/>
      <c r="EW357" s="189"/>
      <c r="EX357" s="189"/>
      <c r="EY357" s="189"/>
      <c r="EZ357" s="189"/>
      <c r="FA357" s="190"/>
      <c r="FB357" s="172"/>
      <c r="FC357" s="173"/>
      <c r="FD357" s="336"/>
      <c r="FE357" s="173"/>
      <c r="FF357" s="336"/>
      <c r="FG357" s="173"/>
      <c r="FH357" s="336"/>
      <c r="FI357" s="173"/>
      <c r="FJ357" s="336"/>
      <c r="FK357" s="338"/>
      <c r="FL357" s="174"/>
      <c r="FM357" s="3"/>
    </row>
    <row r="358" spans="1:169" ht="11.25" customHeight="1" thickBot="1">
      <c r="A358" s="194"/>
      <c r="B358" s="195"/>
      <c r="C358" s="207"/>
      <c r="D358" s="203"/>
      <c r="E358" s="204"/>
      <c r="F358" s="203"/>
      <c r="G358" s="204"/>
      <c r="H358" s="203"/>
      <c r="I358" s="204"/>
      <c r="J358" s="203"/>
      <c r="K358" s="204"/>
      <c r="L358" s="203"/>
      <c r="M358" s="206"/>
      <c r="N358" s="69" t="str">
        <f>IF(CF348&lt;&gt;"",IF(CF348="W",IF(SUM(IF(D357&gt;D355,1,0),IF(F357&gt;F355,1,0),IF(H357&gt;H355,1,0),IF(J357&gt;J355,1,0),IF(L357&gt;L355,1,0))&lt;&gt;3,"E",""),""),"")</f>
        <v/>
      </c>
      <c r="O358" s="194"/>
      <c r="P358" s="195"/>
      <c r="Q358" s="207"/>
      <c r="R358" s="203"/>
      <c r="S358" s="204"/>
      <c r="T358" s="203"/>
      <c r="U358" s="204"/>
      <c r="V358" s="203"/>
      <c r="W358" s="204"/>
      <c r="X358" s="203"/>
      <c r="Y358" s="204"/>
      <c r="Z358" s="203"/>
      <c r="AA358" s="206"/>
      <c r="AB358" s="69" t="str">
        <f>IF(DV348&lt;&gt;"",IF(DV348="W",IF(SUM(IF(R357&gt;R355,1,0),IF(T357&gt;T355,1,0),IF(V357&gt;V355,1,0),IF(X357&gt;X355,1,0),IF(Z357&gt;Z355,1,0))&lt;&gt;3,"E",""),""),"")</f>
        <v/>
      </c>
      <c r="AC358" s="194"/>
      <c r="AD358" s="195"/>
      <c r="AE358" s="207"/>
      <c r="AF358" s="203"/>
      <c r="AG358" s="204"/>
      <c r="AH358" s="203"/>
      <c r="AI358" s="204"/>
      <c r="AJ358" s="203"/>
      <c r="AK358" s="204"/>
      <c r="AL358" s="203"/>
      <c r="AM358" s="204"/>
      <c r="AN358" s="203"/>
      <c r="AO358" s="206"/>
      <c r="AP358" s="69" t="str">
        <f>IF(FL348&lt;&gt;"",IF(FL348="W",IF(SUM(IF(AF357&gt;AF355,1,0),IF(AH357&gt;AH355,1,0),IF(AJ357&gt;AJ355,1,0),IF(AL357&gt;AL355,1,0),IF(AN357&gt;AN355,1,0))&lt;&gt;3,"E",""),""),"")</f>
        <v/>
      </c>
      <c r="AQ358" s="157"/>
      <c r="AR358" s="158"/>
      <c r="AS358" s="158"/>
      <c r="AT358" s="158"/>
      <c r="AU358" s="158"/>
      <c r="AV358" s="158"/>
      <c r="AW358" s="158"/>
      <c r="AX358" s="158"/>
      <c r="AY358" s="158"/>
      <c r="AZ358" s="158"/>
      <c r="BA358" s="158"/>
      <c r="BB358" s="158"/>
      <c r="BC358" s="159"/>
      <c r="BD358" s="165"/>
      <c r="BE358" s="166"/>
      <c r="BF358" s="175" t="str">
        <f>C361</f>
        <v>G</v>
      </c>
      <c r="BG358" s="177" t="str">
        <f>IF(VLOOKUP($BF358,$A332:$C344,3,FALSE)=0,"",CONCATENATE(VLOOKUP(VLOOKUP($BF358,$A332:$C344,3,FALSE),Players!$J:$N,4,FALSE)," ",VLOOKUP($BF358,$A332:$C344,3,FALSE)," ",IF(ISERROR(VLOOKUP(VLOOKUP($BF358,$A332:$C344,3,FALSE),Players!$J:$N,5,FALSE)),"()",CONCATENATE("(",VLOOKUP(VLOOKUP($BF358,$A332:$C344,3,FALSE),Players!$J:$N,5,FALSE),")"))))</f>
        <v/>
      </c>
      <c r="BH358" s="178"/>
      <c r="BI358" s="178"/>
      <c r="BJ358" s="178"/>
      <c r="BK358" s="178"/>
      <c r="BL358" s="178"/>
      <c r="BM358" s="178"/>
      <c r="BN358" s="178"/>
      <c r="BO358" s="178"/>
      <c r="BP358" s="178"/>
      <c r="BQ358" s="178"/>
      <c r="BR358" s="178"/>
      <c r="BS358" s="178"/>
      <c r="BT358" s="178"/>
      <c r="BU358" s="179"/>
      <c r="BV358" s="150" t="str">
        <f>IF(D361&lt;&gt;"",D361,"")</f>
        <v/>
      </c>
      <c r="BW358" s="151"/>
      <c r="BX358" s="288" t="str">
        <f>IF(F361&lt;&gt;"",F361,"")</f>
        <v/>
      </c>
      <c r="BY358" s="151"/>
      <c r="BZ358" s="288" t="str">
        <f>IF(H361&lt;&gt;"",H361,"")</f>
        <v/>
      </c>
      <c r="CA358" s="151"/>
      <c r="CB358" s="288" t="str">
        <f>IF(J361&lt;&gt;"",J361,"")</f>
        <v/>
      </c>
      <c r="CC358" s="151"/>
      <c r="CD358" s="288" t="str">
        <f>IF(L361&lt;&gt;"",L361,"")</f>
        <v/>
      </c>
      <c r="CE358" s="332"/>
      <c r="CF358" s="174" t="str">
        <f>IF($CF356&lt;&gt;"",IF(CF356="W","L","W"),"")</f>
        <v/>
      </c>
      <c r="CG358" s="157"/>
      <c r="CH358" s="158"/>
      <c r="CI358" s="158"/>
      <c r="CJ358" s="158"/>
      <c r="CK358" s="158"/>
      <c r="CL358" s="158"/>
      <c r="CM358" s="158"/>
      <c r="CN358" s="158"/>
      <c r="CO358" s="158"/>
      <c r="CP358" s="158"/>
      <c r="CQ358" s="158"/>
      <c r="CR358" s="158"/>
      <c r="CS358" s="159"/>
      <c r="CT358" s="165"/>
      <c r="CU358" s="166"/>
      <c r="CV358" s="175" t="str">
        <f>Q361</f>
        <v>E</v>
      </c>
      <c r="CW358" s="177" t="str">
        <f>IF(VLOOKUP($CV358,$A332:$C344,3,FALSE)=0,"",CONCATENATE(VLOOKUP(VLOOKUP($CV358,$A332:$C344,3,FALSE),Players!$J:$N,4,FALSE)," ",VLOOKUP($CV358,$A332:$C344,3,FALSE)," ",IF(ISERROR(VLOOKUP(VLOOKUP($CV358,$A332:$C344,3,FALSE),Players!$J:$N,5,FALSE)),"()",CONCATENATE("(",VLOOKUP(VLOOKUP($CV358,$A332:$C344,3,FALSE),Players!$J:$N,5,FALSE),")"))))</f>
        <v/>
      </c>
      <c r="CX358" s="178"/>
      <c r="CY358" s="178"/>
      <c r="CZ358" s="178"/>
      <c r="DA358" s="178"/>
      <c r="DB358" s="178"/>
      <c r="DC358" s="178"/>
      <c r="DD358" s="178"/>
      <c r="DE358" s="178"/>
      <c r="DF358" s="178"/>
      <c r="DG358" s="178"/>
      <c r="DH358" s="178"/>
      <c r="DI358" s="178"/>
      <c r="DJ358" s="178"/>
      <c r="DK358" s="179"/>
      <c r="DL358" s="150" t="str">
        <f>IF(R361&lt;&gt;"",R361,"")</f>
        <v/>
      </c>
      <c r="DM358" s="151"/>
      <c r="DN358" s="288" t="str">
        <f>IF(T361&lt;&gt;"",T361,"")</f>
        <v/>
      </c>
      <c r="DO358" s="151"/>
      <c r="DP358" s="288" t="str">
        <f>IF(V361&lt;&gt;"",V361,"")</f>
        <v/>
      </c>
      <c r="DQ358" s="151"/>
      <c r="DR358" s="288" t="str">
        <f>IF(X361&lt;&gt;"",X361,"")</f>
        <v/>
      </c>
      <c r="DS358" s="151"/>
      <c r="DT358" s="288" t="str">
        <f>IF(Z361&lt;&gt;"",Z361,"")</f>
        <v/>
      </c>
      <c r="DU358" s="332"/>
      <c r="DV358" s="174" t="str">
        <f>IF($DV356&lt;&gt;"",IF(DV356="W","L","W"),"")</f>
        <v/>
      </c>
      <c r="DW358" s="157"/>
      <c r="DX358" s="158"/>
      <c r="DY358" s="158"/>
      <c r="DZ358" s="158"/>
      <c r="EA358" s="158"/>
      <c r="EB358" s="158"/>
      <c r="EC358" s="158"/>
      <c r="ED358" s="158"/>
      <c r="EE358" s="158"/>
      <c r="EF358" s="158"/>
      <c r="EG358" s="158"/>
      <c r="EH358" s="158"/>
      <c r="EI358" s="159"/>
      <c r="EJ358" s="165"/>
      <c r="EK358" s="166"/>
      <c r="EL358" s="175" t="str">
        <f>AE361</f>
        <v>F</v>
      </c>
      <c r="EM358" s="177" t="str">
        <f>IF(VLOOKUP($EL358,$A332:$C344,3,FALSE)=0,"",CONCATENATE(VLOOKUP(VLOOKUP($EL358,$A332:$C344,3,FALSE),Players!$J:$N,4,FALSE)," ",VLOOKUP($EL358,$A332:$C344,3,FALSE)," ",IF(ISERROR(VLOOKUP(VLOOKUP($EL358,$A332:$C344,3,FALSE),Players!$J:$N,5,FALSE)),"()",CONCATENATE("(",VLOOKUP(VLOOKUP($EL358,$A332:$C344,3,FALSE),Players!$J:$N,5,FALSE),")"))))</f>
        <v/>
      </c>
      <c r="EN358" s="178"/>
      <c r="EO358" s="178"/>
      <c r="EP358" s="178"/>
      <c r="EQ358" s="178"/>
      <c r="ER358" s="178"/>
      <c r="ES358" s="178"/>
      <c r="ET358" s="178"/>
      <c r="EU358" s="178"/>
      <c r="EV358" s="178"/>
      <c r="EW358" s="178"/>
      <c r="EX358" s="178"/>
      <c r="EY358" s="178"/>
      <c r="EZ358" s="178"/>
      <c r="FA358" s="179"/>
      <c r="FB358" s="150" t="str">
        <f>IF(AF361&lt;&gt;"",AF361,"")</f>
        <v/>
      </c>
      <c r="FC358" s="151"/>
      <c r="FD358" s="288" t="str">
        <f>IF(AH361&lt;&gt;"",AH361,"")</f>
        <v/>
      </c>
      <c r="FE358" s="151"/>
      <c r="FF358" s="288" t="str">
        <f>IF(AJ361&lt;&gt;"",AJ361,"")</f>
        <v/>
      </c>
      <c r="FG358" s="151"/>
      <c r="FH358" s="288" t="str">
        <f>IF(AL361&lt;&gt;"",AL361,"")</f>
        <v/>
      </c>
      <c r="FI358" s="151"/>
      <c r="FJ358" s="288" t="str">
        <f>IF(AN361&lt;&gt;"",AN361,"")</f>
        <v/>
      </c>
      <c r="FK358" s="332"/>
      <c r="FL358" s="174" t="str">
        <f>IF($FL356&lt;&gt;"",IF(FL356="W","L","W"),"")</f>
        <v/>
      </c>
      <c r="FM358" s="3"/>
    </row>
    <row r="359" spans="1:169" ht="11.25" customHeight="1" thickBot="1">
      <c r="A359" s="170">
        <v>4</v>
      </c>
      <c r="B359" s="191"/>
      <c r="C359" s="183" t="str">
        <f>IF($D328="1P","A","A")</f>
        <v>A</v>
      </c>
      <c r="D359" s="197"/>
      <c r="E359" s="198"/>
      <c r="F359" s="197"/>
      <c r="G359" s="198"/>
      <c r="H359" s="197"/>
      <c r="I359" s="198"/>
      <c r="J359" s="197"/>
      <c r="K359" s="198"/>
      <c r="L359" s="197"/>
      <c r="M359" s="208"/>
      <c r="N359" s="69" t="str">
        <f>IF(CF356&lt;&gt;"",IF(CF356="W",IF(SUM(IF(D359&gt;D361,1,0),IF(F359&gt;F361,1,0),IF(H359&gt;H361,1,0),IF(J359&gt;J361,1,0),IF(L359&gt;L361,1,0))&lt;&gt;3,"E",""),""),"")</f>
        <v/>
      </c>
      <c r="O359" s="170">
        <v>11</v>
      </c>
      <c r="P359" s="191"/>
      <c r="Q359" s="183" t="str">
        <f>IF($D328="1P","D","C")</f>
        <v>C</v>
      </c>
      <c r="R359" s="197"/>
      <c r="S359" s="198"/>
      <c r="T359" s="197"/>
      <c r="U359" s="198"/>
      <c r="V359" s="197"/>
      <c r="W359" s="198"/>
      <c r="X359" s="197"/>
      <c r="Y359" s="198"/>
      <c r="Z359" s="197"/>
      <c r="AA359" s="208"/>
      <c r="AB359" s="69" t="str">
        <f>IF(DV356&lt;&gt;"",IF(DV356="W",IF(SUM(IF(R359&gt;R361,1,0),IF(T359&gt;T361,1,0),IF(V359&gt;V361,1,0),IF(X359&gt;X361,1,0),IF(Z359&gt;Z361,1,0))&lt;&gt;3,"E",""),""),"")</f>
        <v/>
      </c>
      <c r="AC359" s="170">
        <v>18</v>
      </c>
      <c r="AD359" s="191"/>
      <c r="AE359" s="183" t="str">
        <f>IF($D328="1P","F","E")</f>
        <v>E</v>
      </c>
      <c r="AF359" s="197"/>
      <c r="AG359" s="198"/>
      <c r="AH359" s="197"/>
      <c r="AI359" s="198"/>
      <c r="AJ359" s="197"/>
      <c r="AK359" s="198"/>
      <c r="AL359" s="197"/>
      <c r="AM359" s="198"/>
      <c r="AN359" s="197"/>
      <c r="AO359" s="208"/>
      <c r="AP359" s="69" t="str">
        <f>IF(FL356&lt;&gt;"",IF(FL356="W",IF(SUM(IF(AF359&gt;AF361,1,0),IF(AH359&gt;AH361,1,0),IF(AJ359&gt;AJ361,1,0),IF(AL359&gt;AL361,1,0),IF(AN359&gt;AN361,1,0))&lt;&gt;3,"E",""),""),"")</f>
        <v/>
      </c>
      <c r="AQ359" s="160"/>
      <c r="AR359" s="161"/>
      <c r="AS359" s="161"/>
      <c r="AT359" s="161"/>
      <c r="AU359" s="161"/>
      <c r="AV359" s="161"/>
      <c r="AW359" s="161"/>
      <c r="AX359" s="161"/>
      <c r="AY359" s="161"/>
      <c r="AZ359" s="161"/>
      <c r="BA359" s="161"/>
      <c r="BB359" s="161"/>
      <c r="BC359" s="162"/>
      <c r="BD359" s="167"/>
      <c r="BE359" s="168"/>
      <c r="BF359" s="176"/>
      <c r="BG359" s="180"/>
      <c r="BH359" s="181"/>
      <c r="BI359" s="181"/>
      <c r="BJ359" s="181"/>
      <c r="BK359" s="181"/>
      <c r="BL359" s="181"/>
      <c r="BM359" s="181"/>
      <c r="BN359" s="181"/>
      <c r="BO359" s="181"/>
      <c r="BP359" s="181"/>
      <c r="BQ359" s="181"/>
      <c r="BR359" s="181"/>
      <c r="BS359" s="181"/>
      <c r="BT359" s="181"/>
      <c r="BU359" s="182"/>
      <c r="BV359" s="152"/>
      <c r="BW359" s="153"/>
      <c r="BX359" s="333"/>
      <c r="BY359" s="153"/>
      <c r="BZ359" s="333"/>
      <c r="CA359" s="153"/>
      <c r="CB359" s="333"/>
      <c r="CC359" s="153"/>
      <c r="CD359" s="333"/>
      <c r="CE359" s="334"/>
      <c r="CF359" s="174"/>
      <c r="CG359" s="160"/>
      <c r="CH359" s="161"/>
      <c r="CI359" s="161"/>
      <c r="CJ359" s="161"/>
      <c r="CK359" s="161"/>
      <c r="CL359" s="161"/>
      <c r="CM359" s="161"/>
      <c r="CN359" s="161"/>
      <c r="CO359" s="161"/>
      <c r="CP359" s="161"/>
      <c r="CQ359" s="161"/>
      <c r="CR359" s="161"/>
      <c r="CS359" s="162"/>
      <c r="CT359" s="167"/>
      <c r="CU359" s="168"/>
      <c r="CV359" s="176"/>
      <c r="CW359" s="180"/>
      <c r="CX359" s="181"/>
      <c r="CY359" s="181"/>
      <c r="CZ359" s="181"/>
      <c r="DA359" s="181"/>
      <c r="DB359" s="181"/>
      <c r="DC359" s="181"/>
      <c r="DD359" s="181"/>
      <c r="DE359" s="181"/>
      <c r="DF359" s="181"/>
      <c r="DG359" s="181"/>
      <c r="DH359" s="181"/>
      <c r="DI359" s="181"/>
      <c r="DJ359" s="181"/>
      <c r="DK359" s="182"/>
      <c r="DL359" s="152"/>
      <c r="DM359" s="153"/>
      <c r="DN359" s="333"/>
      <c r="DO359" s="153"/>
      <c r="DP359" s="333"/>
      <c r="DQ359" s="153"/>
      <c r="DR359" s="333"/>
      <c r="DS359" s="153"/>
      <c r="DT359" s="333"/>
      <c r="DU359" s="334"/>
      <c r="DV359" s="174"/>
      <c r="DW359" s="160"/>
      <c r="DX359" s="161"/>
      <c r="DY359" s="161"/>
      <c r="DZ359" s="161"/>
      <c r="EA359" s="161"/>
      <c r="EB359" s="161"/>
      <c r="EC359" s="161"/>
      <c r="ED359" s="161"/>
      <c r="EE359" s="161"/>
      <c r="EF359" s="161"/>
      <c r="EG359" s="161"/>
      <c r="EH359" s="161"/>
      <c r="EI359" s="162"/>
      <c r="EJ359" s="167"/>
      <c r="EK359" s="168"/>
      <c r="EL359" s="176"/>
      <c r="EM359" s="180"/>
      <c r="EN359" s="181"/>
      <c r="EO359" s="181"/>
      <c r="EP359" s="181"/>
      <c r="EQ359" s="181"/>
      <c r="ER359" s="181"/>
      <c r="ES359" s="181"/>
      <c r="ET359" s="181"/>
      <c r="EU359" s="181"/>
      <c r="EV359" s="181"/>
      <c r="EW359" s="181"/>
      <c r="EX359" s="181"/>
      <c r="EY359" s="181"/>
      <c r="EZ359" s="181"/>
      <c r="FA359" s="182"/>
      <c r="FB359" s="152"/>
      <c r="FC359" s="153"/>
      <c r="FD359" s="333"/>
      <c r="FE359" s="153"/>
      <c r="FF359" s="333"/>
      <c r="FG359" s="153"/>
      <c r="FH359" s="333"/>
      <c r="FI359" s="153"/>
      <c r="FJ359" s="333"/>
      <c r="FK359" s="334"/>
      <c r="FL359" s="174"/>
      <c r="FM359" s="3"/>
    </row>
    <row r="360" spans="1:169" ht="11.25" customHeight="1">
      <c r="A360" s="192"/>
      <c r="B360" s="193"/>
      <c r="C360" s="196"/>
      <c r="D360" s="199"/>
      <c r="E360" s="200"/>
      <c r="F360" s="199"/>
      <c r="G360" s="200"/>
      <c r="H360" s="199"/>
      <c r="I360" s="200"/>
      <c r="J360" s="199"/>
      <c r="K360" s="200"/>
      <c r="L360" s="199"/>
      <c r="M360" s="209"/>
      <c r="N360" s="69" t="str">
        <f>IF(CF356&lt;&gt;"",IF(ISERROR(AND(BV360="",BX360="",BZ360="",CB360="",CD360="")),"E",IF(AND(BV360="",BX360="",BZ360="",CB360="",CD360=""),"","E")),"")</f>
        <v/>
      </c>
      <c r="O360" s="192"/>
      <c r="P360" s="193"/>
      <c r="Q360" s="196"/>
      <c r="R360" s="199"/>
      <c r="S360" s="200"/>
      <c r="T360" s="199"/>
      <c r="U360" s="200"/>
      <c r="V360" s="199"/>
      <c r="W360" s="200"/>
      <c r="X360" s="199"/>
      <c r="Y360" s="200"/>
      <c r="Z360" s="199"/>
      <c r="AA360" s="209"/>
      <c r="AB360" s="69" t="str">
        <f>IF(DV356&lt;&gt;"",IF(ISERROR(AND(DL360="",DN360="",DP360="",DQ360="",DT360="")),"E",IF(AND(DL360="",DN360="",DP360="",DR360="",DT360=""),"","E")),"")</f>
        <v/>
      </c>
      <c r="AC360" s="192"/>
      <c r="AD360" s="193"/>
      <c r="AE360" s="196"/>
      <c r="AF360" s="199"/>
      <c r="AG360" s="200"/>
      <c r="AH360" s="199"/>
      <c r="AI360" s="200"/>
      <c r="AJ360" s="199"/>
      <c r="AK360" s="200"/>
      <c r="AL360" s="199"/>
      <c r="AM360" s="200"/>
      <c r="AN360" s="199"/>
      <c r="AO360" s="209"/>
      <c r="AP360" s="69" t="str">
        <f>IF(FL356&lt;&gt;"",IF(ISERROR(AND(FB360="",FD360="",FF360="",FH360="",FJ360="")),"E",IF(AND(FB360="",FD360="",FF360="",FH360="",FJ360=""),"","E")),"")</f>
        <v/>
      </c>
      <c r="AQ360" s="126"/>
      <c r="AR360" s="126"/>
      <c r="AS360" s="126"/>
      <c r="AT360" s="126"/>
      <c r="AU360" s="126"/>
      <c r="AV360" s="126"/>
      <c r="AW360" s="126"/>
      <c r="AX360" s="126"/>
      <c r="AY360" s="126"/>
      <c r="AZ360" s="126"/>
      <c r="BA360" s="126"/>
      <c r="BB360" s="126"/>
      <c r="BC360" s="126"/>
      <c r="BV360" s="169" t="str">
        <f>IF(CF356&lt;&gt;"",IF(AND(AND(BV356&gt;-1,BV358&gt;-1),OR(BV356&gt;10,BV358&gt;10),ABS(BV356-BV358)&gt;1,IF(OR(BV356&gt;11,BV358&gt;11),ABS(BV356-BV358)=2,TRUE),BV356=INT(BV356),BV358=INT(BV358)),"","Error"),"")</f>
        <v/>
      </c>
      <c r="BW360" s="169"/>
      <c r="BX360" s="169" t="str">
        <f>IF(CF356&lt;&gt;"",IF(AND(AND(BX356&gt;-1,BX358&gt;-1),OR(BX356&gt;10,BX358&gt;10),ABS(BX356-BX358)&gt;1,IF(OR(BX356&gt;11,BX358&gt;11),ABS(BX356-BX358)=2,TRUE),BX356=INT(BX356),BX358=INT(BX358)),"","Error"),"")</f>
        <v/>
      </c>
      <c r="BY360" s="169"/>
      <c r="BZ360" s="169" t="str">
        <f>IF(CF356&lt;&gt;"",IF(AND(AND(BZ356&gt;-1,BZ358&gt;-1),OR(BZ356&gt;10,BZ358&gt;10),ABS(BZ356-BZ358)&gt;1,IF(OR(BZ356&gt;11,BZ358&gt;11),ABS(BZ356-BZ358)=2,TRUE),BZ356=INT(BZ356),BZ358=INT(BZ358)),"","Error"),"")</f>
        <v/>
      </c>
      <c r="CA360" s="169"/>
      <c r="CB360" s="169" t="str">
        <f>IF(AND(CF356&lt;&gt;"",CB356&lt;&gt;""),IF(AND(AND(CB356&gt;-1,CB358&gt;-1),OR(CB356&gt;10,CB358&gt;10),ABS(CB356-CB358)&gt;1,IF(OR(CB356&gt;11,CB358&gt;11),ABS(CB356-CB358)=2,TRUE),CB356=INT(CB356),CB358=INT(CB358)),"","Error"),"")</f>
        <v/>
      </c>
      <c r="CC360" s="169"/>
      <c r="CD360" s="169" t="str">
        <f>IF(AND(CF356&lt;&gt;"",CD356&lt;&gt;""),IF(AND(AND(CD356&gt;-1,CD358&gt;-1),OR(CD356&gt;10,CD358&gt;10),ABS(CD356-CD358)&gt;1,IF(OR(CD356&gt;11,CD358&gt;11),ABS(CD356-CD358)=2,TRUE),CD356=INT(CD356),CD358=INT(CD358)),"","Error"),"")</f>
        <v/>
      </c>
      <c r="CE360" s="169"/>
      <c r="CF360" s="3"/>
      <c r="CG360" s="126"/>
      <c r="CH360" s="126"/>
      <c r="CI360" s="126"/>
      <c r="CJ360" s="126"/>
      <c r="CK360" s="126"/>
      <c r="CL360" s="126"/>
      <c r="CM360" s="126"/>
      <c r="CN360" s="126"/>
      <c r="CO360" s="126"/>
      <c r="CP360" s="126"/>
      <c r="CQ360" s="126"/>
      <c r="CR360" s="126"/>
      <c r="CS360" s="126"/>
      <c r="DL360" s="169" t="str">
        <f>IF(DV356&lt;&gt;"",IF(AND(AND(DL356&gt;-1,DL358&gt;-1),OR(DL356&gt;10,DL358&gt;10),ABS(DL356-DL358)&gt;1,IF(OR(DL356&gt;11,DL358&gt;11),ABS(DL356-DL358)=2,TRUE),DL356=INT(DL356),DL358=INT(DL358)),"","Error"),"")</f>
        <v/>
      </c>
      <c r="DM360" s="169"/>
      <c r="DN360" s="169" t="str">
        <f>IF(DV356&lt;&gt;"",IF(AND(AND(DN356&gt;-1,DN358&gt;-1),OR(DN356&gt;10,DN358&gt;10),ABS(DN356-DN358)&gt;1,IF(OR(DN356&gt;11,DN358&gt;11),ABS(DN356-DN358)=2,TRUE),DN356=INT(DN356),DN358=INT(DN358)),"","Error"),"")</f>
        <v/>
      </c>
      <c r="DO360" s="169"/>
      <c r="DP360" s="169" t="str">
        <f>IF(DV356&lt;&gt;"",IF(AND(AND(DP356&gt;-1,DP358&gt;-1),OR(DP356&gt;10,DP358&gt;10),ABS(DP356-DP358)&gt;1,IF(OR(DP356&gt;11,DP358&gt;11),ABS(DP356-DP358)=2,TRUE),DP356=INT(DP356),DP358=INT(DP358)),"","Error"),"")</f>
        <v/>
      </c>
      <c r="DQ360" s="169"/>
      <c r="DR360" s="169" t="str">
        <f>IF(AND(DV356&lt;&gt;"",DR356&lt;&gt;""),IF(AND(AND(DR356&gt;-1,DR358&gt;-1),OR(DR356&gt;10,DR358&gt;10),ABS(DR356-DR358)&gt;1,IF(OR(DR356&gt;11,DR358&gt;11),ABS(DR356-DR358)=2,TRUE),DR356=INT(DR356),DR358=INT(DR358)),"","Error"),"")</f>
        <v/>
      </c>
      <c r="DS360" s="169"/>
      <c r="DT360" s="169" t="str">
        <f>IF(AND(DV356&lt;&gt;"",DT356&lt;&gt;""),IF(AND(AND(DT356&gt;-1,DT358&gt;-1),OR(DT356&gt;10,DT358&gt;10),ABS(DT356-DT358)&gt;1,IF(OR(DT356&gt;11,DT358&gt;11),ABS(DT356-DT358)=2,TRUE),DT356=INT(DT356),DT358=INT(DT358)),"","Error"),"")</f>
        <v/>
      </c>
      <c r="DU360" s="169"/>
      <c r="DV360" s="3"/>
      <c r="DW360" s="126"/>
      <c r="DX360" s="126"/>
      <c r="DY360" s="126"/>
      <c r="DZ360" s="126"/>
      <c r="EA360" s="126"/>
      <c r="EB360" s="126"/>
      <c r="EC360" s="126"/>
      <c r="ED360" s="126"/>
      <c r="EE360" s="126"/>
      <c r="EF360" s="126"/>
      <c r="EG360" s="126"/>
      <c r="EH360" s="126"/>
      <c r="EI360" s="126"/>
      <c r="FB360" s="169" t="str">
        <f>IF(FL356&lt;&gt;"",IF(AND(AND(FB356&gt;-1,FB358&gt;-1),OR(FB356&gt;10,FB358&gt;10),ABS(FB356-FB358)&gt;1,IF(OR(FB356&gt;11,FB358&gt;11),ABS(FB356-FB358)=2,TRUE),FB356=INT(FB356),FB358=INT(FB358)),"","Error"),"")</f>
        <v/>
      </c>
      <c r="FC360" s="169"/>
      <c r="FD360" s="169" t="str">
        <f>IF(FL356&lt;&gt;"",IF(AND(AND(FD356&gt;-1,FD358&gt;-1),OR(FD356&gt;10,FD358&gt;10),ABS(FD356-FD358)&gt;1,IF(OR(FD356&gt;11,FD358&gt;11),ABS(FD356-FD358)=2,TRUE),FD356=INT(FD356),FD358=INT(FD358)),"","Error"),"")</f>
        <v/>
      </c>
      <c r="FE360" s="169"/>
      <c r="FF360" s="169" t="str">
        <f>IF(FL356&lt;&gt;"",IF(AND(AND(FF356&gt;-1,FF358&gt;-1),OR(FF356&gt;10,FF358&gt;10),ABS(FF356-FF358)&gt;1,IF(OR(FF356&gt;11,FF358&gt;11),ABS(FF356-FF358)=2,TRUE),FF356=INT(FF356),FF358=INT(FF358)),"","Error"),"")</f>
        <v/>
      </c>
      <c r="FG360" s="169"/>
      <c r="FH360" s="169" t="str">
        <f>IF(AND(FL356&lt;&gt;"",FH356&lt;&gt;""),IF(AND(AND(FH356&gt;-1,FH358&gt;-1),OR(FH356&gt;10,FH358&gt;10),ABS(FH356-FH358)&gt;1,IF(OR(FH356&gt;11,FH358&gt;11),ABS(FH356-FH358)=2,TRUE),FH356=INT(FH356),FH358=INT(FH358)),"","Error"),"")</f>
        <v/>
      </c>
      <c r="FI360" s="169"/>
      <c r="FJ360" s="169" t="str">
        <f>IF(AND(FL356&lt;&gt;"",FJ356&lt;&gt;""),IF(AND(AND(FJ356&gt;-1,FJ358&gt;-1),OR(FJ356&gt;10,FJ358&gt;10),ABS(FJ356-FJ358)&gt;1,IF(OR(FJ356&gt;11,FJ358&gt;11),ABS(FJ356-FJ358)=2,TRUE),FJ356=INT(FJ356),FJ358=INT(FJ358)),"","Error"),"")</f>
        <v/>
      </c>
      <c r="FK360" s="169"/>
      <c r="FL360" s="3"/>
      <c r="FM360" s="3"/>
    </row>
    <row r="361" spans="1:169" ht="11.25" customHeight="1">
      <c r="A361" s="192"/>
      <c r="B361" s="193"/>
      <c r="C361" s="175" t="str">
        <f>IF($D328="1P","G","G")</f>
        <v>G</v>
      </c>
      <c r="D361" s="201"/>
      <c r="E361" s="202"/>
      <c r="F361" s="201"/>
      <c r="G361" s="202"/>
      <c r="H361" s="201"/>
      <c r="I361" s="202"/>
      <c r="J361" s="201"/>
      <c r="K361" s="202"/>
      <c r="L361" s="201"/>
      <c r="M361" s="205"/>
      <c r="N361" s="69" t="str">
        <f>IF(CF356&lt;&gt;"",IF(ISERROR(AND(BV360="",BX360="",BZ360="",CB360="",CD360="")),"E",IF(AND(BV360="",BX360="",BZ360="",CB360="",CD360=""),"","E")),"")</f>
        <v/>
      </c>
      <c r="O361" s="192"/>
      <c r="P361" s="193"/>
      <c r="Q361" s="175" t="str">
        <f>IF($D328="1P","F","E")</f>
        <v>E</v>
      </c>
      <c r="R361" s="201"/>
      <c r="S361" s="202"/>
      <c r="T361" s="201"/>
      <c r="U361" s="202"/>
      <c r="V361" s="201"/>
      <c r="W361" s="202"/>
      <c r="X361" s="201"/>
      <c r="Y361" s="202"/>
      <c r="Z361" s="201"/>
      <c r="AA361" s="205"/>
      <c r="AB361" s="69" t="str">
        <f>IF(DV356&lt;&gt;"",IF(ISERROR(AND(DL360="",DN360="",DP360="",DQ360="",DT360="")),"E",IF(AND(DL360="",DN360="",DP360="",DR360="",DT360=""),"","E")),"")</f>
        <v/>
      </c>
      <c r="AC361" s="192"/>
      <c r="AD361" s="193"/>
      <c r="AE361" s="175" t="str">
        <f>IF($D328="1P","G","F")</f>
        <v>F</v>
      </c>
      <c r="AF361" s="201"/>
      <c r="AG361" s="202"/>
      <c r="AH361" s="201"/>
      <c r="AI361" s="202"/>
      <c r="AJ361" s="201"/>
      <c r="AK361" s="202"/>
      <c r="AL361" s="201"/>
      <c r="AM361" s="202"/>
      <c r="AN361" s="201"/>
      <c r="AO361" s="205"/>
      <c r="AP361" s="69" t="str">
        <f>IF(FL356&lt;&gt;"",IF(ISERROR(AND(FB360="",FD360="",FF360="",FH360="",FJ360="")),"E",IF(AND(FB360="",FD360="",FF360="",FH360="",FJ360=""),"","E")),"")</f>
        <v/>
      </c>
      <c r="AQ361" s="126"/>
      <c r="AR361" s="126"/>
      <c r="AS361" s="126"/>
      <c r="AT361" s="126"/>
      <c r="AU361" s="126"/>
      <c r="AV361" s="126"/>
      <c r="AW361" s="126"/>
      <c r="AX361" s="126"/>
      <c r="AY361" s="126"/>
      <c r="AZ361" s="126"/>
      <c r="BA361" s="126"/>
      <c r="BB361" s="126"/>
      <c r="BC361" s="126"/>
      <c r="CF361" s="3"/>
      <c r="CG361" s="126"/>
      <c r="CH361" s="126"/>
      <c r="CI361" s="126"/>
      <c r="CJ361" s="126"/>
      <c r="CK361" s="126"/>
      <c r="CL361" s="126"/>
      <c r="CM361" s="126"/>
      <c r="CN361" s="126"/>
      <c r="CO361" s="126"/>
      <c r="CP361" s="126"/>
      <c r="CQ361" s="126"/>
      <c r="CR361" s="126"/>
      <c r="CS361" s="126"/>
      <c r="DV361" s="3"/>
      <c r="DW361" s="126"/>
      <c r="DX361" s="126"/>
      <c r="DY361" s="126"/>
      <c r="DZ361" s="126"/>
      <c r="EA361" s="126"/>
      <c r="EB361" s="126"/>
      <c r="EC361" s="126"/>
      <c r="ED361" s="126"/>
      <c r="EE361" s="126"/>
      <c r="EF361" s="126"/>
      <c r="EG361" s="126"/>
      <c r="EH361" s="126"/>
      <c r="EI361" s="126"/>
      <c r="FL361" s="3"/>
      <c r="FM361" s="3"/>
    </row>
    <row r="362" spans="1:169" ht="11.25" customHeight="1" thickBot="1">
      <c r="A362" s="194"/>
      <c r="B362" s="195"/>
      <c r="C362" s="207"/>
      <c r="D362" s="203"/>
      <c r="E362" s="204"/>
      <c r="F362" s="203"/>
      <c r="G362" s="204"/>
      <c r="H362" s="203"/>
      <c r="I362" s="204"/>
      <c r="J362" s="203"/>
      <c r="K362" s="204"/>
      <c r="L362" s="203"/>
      <c r="M362" s="206"/>
      <c r="N362" s="69" t="str">
        <f>IF(CF358&lt;&gt;"",IF(CF358="W",IF(SUM(IF(D361&gt;D359,1,0),IF(F361&gt;F359,1,0),IF(H361&gt;H359,1,0),IF(J361&gt;J359,1,0),IF(L361&gt;L359,1,0))&lt;&gt;3,"E",""),""),"")</f>
        <v/>
      </c>
      <c r="O362" s="194"/>
      <c r="P362" s="195"/>
      <c r="Q362" s="207"/>
      <c r="R362" s="203"/>
      <c r="S362" s="204"/>
      <c r="T362" s="203"/>
      <c r="U362" s="204"/>
      <c r="V362" s="203"/>
      <c r="W362" s="204"/>
      <c r="X362" s="203"/>
      <c r="Y362" s="204"/>
      <c r="Z362" s="203"/>
      <c r="AA362" s="206"/>
      <c r="AB362" s="69" t="str">
        <f>IF(DV358&lt;&gt;"",IF(DV358="W",IF(SUM(IF(R361&gt;R359,1,0),IF(T361&gt;T359,1,0),IF(V361&gt;V359,1,0),IF(X361&gt;X359,1,0),IF(Z361&gt;Z359,1,0))&lt;&gt;3,"E",""),""),"")</f>
        <v/>
      </c>
      <c r="AC362" s="194"/>
      <c r="AD362" s="195"/>
      <c r="AE362" s="207"/>
      <c r="AF362" s="203"/>
      <c r="AG362" s="204"/>
      <c r="AH362" s="203"/>
      <c r="AI362" s="204"/>
      <c r="AJ362" s="203"/>
      <c r="AK362" s="204"/>
      <c r="AL362" s="203"/>
      <c r="AM362" s="204"/>
      <c r="AN362" s="203"/>
      <c r="AO362" s="206"/>
      <c r="AP362" s="69" t="str">
        <f>IF(FL358&lt;&gt;"",IF(FL358="W",IF(SUM(IF(AF361&gt;AF359,1,0),IF(AH361&gt;AH359,1,0),IF(AJ361&gt;AJ359,1,0),IF(AL361&gt;AL359,1,0),IF(AN361&gt;AN359,1,0))&lt;&gt;3,"E",""),""),"")</f>
        <v/>
      </c>
      <c r="AQ362" s="127"/>
      <c r="AR362" s="127"/>
      <c r="AS362" s="127"/>
      <c r="AT362" s="127"/>
      <c r="AU362" s="127"/>
      <c r="AV362" s="127"/>
      <c r="AW362" s="127"/>
      <c r="AX362" s="127"/>
      <c r="AY362" s="127"/>
      <c r="AZ362" s="127"/>
      <c r="BA362" s="127"/>
      <c r="BB362" s="127"/>
      <c r="BC362" s="127"/>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3"/>
      <c r="CG362" s="127"/>
      <c r="CH362" s="127"/>
      <c r="CI362" s="127"/>
      <c r="CJ362" s="127"/>
      <c r="CK362" s="127"/>
      <c r="CL362" s="127"/>
      <c r="CM362" s="127"/>
      <c r="CN362" s="127"/>
      <c r="CO362" s="127"/>
      <c r="CP362" s="127"/>
      <c r="CQ362" s="127"/>
      <c r="CR362" s="127"/>
      <c r="CS362" s="127"/>
      <c r="CT362" s="40"/>
      <c r="CU362" s="40"/>
      <c r="CV362" s="40"/>
      <c r="CW362" s="40"/>
      <c r="CX362" s="40"/>
      <c r="CY362" s="40"/>
      <c r="CZ362" s="40"/>
      <c r="DA362" s="40"/>
      <c r="DB362" s="40"/>
      <c r="DC362" s="40"/>
      <c r="DD362" s="40"/>
      <c r="DE362" s="40"/>
      <c r="DF362" s="40"/>
      <c r="DG362" s="40"/>
      <c r="DH362" s="40"/>
      <c r="DI362" s="40"/>
      <c r="DJ362" s="40"/>
      <c r="DK362" s="40"/>
      <c r="DL362" s="40"/>
      <c r="DM362" s="40"/>
      <c r="DN362" s="40"/>
      <c r="DO362" s="40"/>
      <c r="DP362" s="40"/>
      <c r="DQ362" s="40"/>
      <c r="DR362" s="40"/>
      <c r="DS362" s="40"/>
      <c r="DT362" s="40"/>
      <c r="DU362" s="40"/>
      <c r="DV362" s="3"/>
      <c r="DW362" s="127"/>
      <c r="DX362" s="127"/>
      <c r="DY362" s="127"/>
      <c r="DZ362" s="127"/>
      <c r="EA362" s="127"/>
      <c r="EB362" s="127"/>
      <c r="EC362" s="127"/>
      <c r="ED362" s="127"/>
      <c r="EE362" s="127"/>
      <c r="EF362" s="127"/>
      <c r="EG362" s="127"/>
      <c r="EH362" s="127"/>
      <c r="EI362" s="127"/>
      <c r="EJ362" s="40"/>
      <c r="EK362" s="40"/>
      <c r="EL362" s="40"/>
      <c r="EM362" s="40"/>
      <c r="EN362" s="40"/>
      <c r="EO362" s="40"/>
      <c r="EP362" s="40"/>
      <c r="EQ362" s="40"/>
      <c r="ER362" s="40"/>
      <c r="ES362" s="40"/>
      <c r="ET362" s="40"/>
      <c r="EU362" s="40"/>
      <c r="EV362" s="40"/>
      <c r="EW362" s="40"/>
      <c r="EX362" s="40"/>
      <c r="EY362" s="40"/>
      <c r="EZ362" s="40"/>
      <c r="FA362" s="40"/>
      <c r="FB362" s="40"/>
      <c r="FC362" s="40"/>
      <c r="FD362" s="40"/>
      <c r="FE362" s="40"/>
      <c r="FF362" s="40"/>
      <c r="FG362" s="40"/>
      <c r="FH362" s="40"/>
      <c r="FI362" s="40"/>
      <c r="FJ362" s="40"/>
      <c r="FK362" s="40"/>
      <c r="FL362" s="3"/>
      <c r="FM362" s="3"/>
    </row>
    <row r="363" spans="1:169" ht="11.25" customHeight="1">
      <c r="A363" s="170">
        <v>5</v>
      </c>
      <c r="B363" s="191"/>
      <c r="C363" s="183" t="str">
        <f>IF($D328="1P","B","B")</f>
        <v>B</v>
      </c>
      <c r="D363" s="197"/>
      <c r="E363" s="198"/>
      <c r="F363" s="197"/>
      <c r="G363" s="198"/>
      <c r="H363" s="197"/>
      <c r="I363" s="198"/>
      <c r="J363" s="197"/>
      <c r="K363" s="198"/>
      <c r="L363" s="197"/>
      <c r="M363" s="208"/>
      <c r="N363" s="69" t="str">
        <f>IF(CF366&lt;&gt;"",IF(CF366="W",IF(SUM(IF(D363&gt;D365,1,0),IF(F363&gt;F365,1,0),IF(H363&gt;H365,1,0),IF(J363&gt;J365,1,0),IF(L363&gt;L365,1,0))&lt;&gt;3,"E",""),""),"")</f>
        <v/>
      </c>
      <c r="O363" s="170">
        <v>12</v>
      </c>
      <c r="P363" s="191"/>
      <c r="Q363" s="183" t="str">
        <f>IF($D328="1P","C","B")</f>
        <v>B</v>
      </c>
      <c r="R363" s="197"/>
      <c r="S363" s="198"/>
      <c r="T363" s="197"/>
      <c r="U363" s="198"/>
      <c r="V363" s="197"/>
      <c r="W363" s="198"/>
      <c r="X363" s="197"/>
      <c r="Y363" s="198"/>
      <c r="Z363" s="197"/>
      <c r="AA363" s="208"/>
      <c r="AB363" s="69" t="str">
        <f>IF(DV366&lt;&gt;"",IF(DV366="W",IF(SUM(IF(R363&gt;R365,1,0),IF(T363&gt;T365,1,0),IF(V363&gt;V365,1,0),IF(X363&gt;X365,1,0),IF(Z363&gt;Z365,1,0))&lt;&gt;3,"E",""),""),"")</f>
        <v/>
      </c>
      <c r="AC363" s="170">
        <v>19</v>
      </c>
      <c r="AD363" s="191"/>
      <c r="AE363" s="183" t="str">
        <f>IF($D328="1P","A","A")</f>
        <v>A</v>
      </c>
      <c r="AF363" s="197"/>
      <c r="AG363" s="198"/>
      <c r="AH363" s="197"/>
      <c r="AI363" s="198"/>
      <c r="AJ363" s="197"/>
      <c r="AK363" s="198"/>
      <c r="AL363" s="197"/>
      <c r="AM363" s="198"/>
      <c r="AN363" s="197"/>
      <c r="AO363" s="208"/>
      <c r="AP363" s="69" t="str">
        <f>IF(FL366&lt;&gt;"",IF(FL366="W",IF(SUM(IF(AF363&gt;AF365,1,0),IF(AH363&gt;AH365,1,0),IF(AJ363&gt;AJ365,1,0),IF(AL363&gt;AL365,1,0),IF(AN363&gt;AN365,1,0))&lt;&gt;3,"E",""),""),"")</f>
        <v/>
      </c>
      <c r="AQ363" s="128"/>
      <c r="AR363" s="128"/>
      <c r="AS363" s="128"/>
      <c r="AT363" s="128"/>
      <c r="AU363" s="128"/>
      <c r="AV363" s="128"/>
      <c r="AW363" s="128"/>
      <c r="AX363" s="128"/>
      <c r="AY363" s="128"/>
      <c r="AZ363" s="128"/>
      <c r="BA363" s="128"/>
      <c r="BB363" s="128"/>
      <c r="BC363" s="128"/>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3"/>
      <c r="CG363" s="128"/>
      <c r="CH363" s="128"/>
      <c r="CI363" s="128"/>
      <c r="CJ363" s="128"/>
      <c r="CK363" s="128"/>
      <c r="CL363" s="128"/>
      <c r="CM363" s="128"/>
      <c r="CN363" s="128"/>
      <c r="CO363" s="128"/>
      <c r="CP363" s="128"/>
      <c r="CQ363" s="128"/>
      <c r="CR363" s="128"/>
      <c r="CS363" s="128"/>
      <c r="CT363" s="41"/>
      <c r="CU363" s="41"/>
      <c r="CV363" s="41"/>
      <c r="CW363" s="41"/>
      <c r="CX363" s="41"/>
      <c r="CY363" s="41"/>
      <c r="CZ363" s="41"/>
      <c r="DA363" s="41"/>
      <c r="DB363" s="41"/>
      <c r="DC363" s="41"/>
      <c r="DD363" s="41"/>
      <c r="DE363" s="41"/>
      <c r="DF363" s="41"/>
      <c r="DG363" s="41"/>
      <c r="DH363" s="41"/>
      <c r="DI363" s="41"/>
      <c r="DJ363" s="41"/>
      <c r="DK363" s="41"/>
      <c r="DL363" s="41"/>
      <c r="DM363" s="41"/>
      <c r="DN363" s="41"/>
      <c r="DO363" s="41"/>
      <c r="DP363" s="41"/>
      <c r="DQ363" s="41"/>
      <c r="DR363" s="41"/>
      <c r="DS363" s="41"/>
      <c r="DT363" s="41"/>
      <c r="DU363" s="41"/>
      <c r="DV363" s="3"/>
      <c r="DW363" s="128"/>
      <c r="DX363" s="128"/>
      <c r="DY363" s="128"/>
      <c r="DZ363" s="128"/>
      <c r="EA363" s="128"/>
      <c r="EB363" s="128"/>
      <c r="EC363" s="128"/>
      <c r="ED363" s="128"/>
      <c r="EE363" s="128"/>
      <c r="EF363" s="128"/>
      <c r="EG363" s="128"/>
      <c r="EH363" s="128"/>
      <c r="EI363" s="128"/>
      <c r="EJ363" s="41"/>
      <c r="EK363" s="41"/>
      <c r="EL363" s="41"/>
      <c r="EM363" s="41"/>
      <c r="EN363" s="41"/>
      <c r="EO363" s="41"/>
      <c r="EP363" s="41"/>
      <c r="EQ363" s="41"/>
      <c r="ER363" s="41"/>
      <c r="ES363" s="41"/>
      <c r="ET363" s="41"/>
      <c r="EU363" s="41"/>
      <c r="EV363" s="41"/>
      <c r="EW363" s="41"/>
      <c r="EX363" s="41"/>
      <c r="EY363" s="41"/>
      <c r="EZ363" s="41"/>
      <c r="FA363" s="41"/>
      <c r="FB363" s="41"/>
      <c r="FC363" s="41"/>
      <c r="FD363" s="41"/>
      <c r="FE363" s="41"/>
      <c r="FF363" s="41"/>
      <c r="FG363" s="41"/>
      <c r="FH363" s="41"/>
      <c r="FI363" s="41"/>
      <c r="FJ363" s="41"/>
      <c r="FK363" s="41"/>
      <c r="FL363" s="3"/>
      <c r="FM363" s="3"/>
    </row>
    <row r="364" spans="1:169" ht="11.25" customHeight="1">
      <c r="A364" s="192"/>
      <c r="B364" s="193"/>
      <c r="C364" s="196"/>
      <c r="D364" s="199"/>
      <c r="E364" s="200"/>
      <c r="F364" s="199"/>
      <c r="G364" s="200"/>
      <c r="H364" s="199"/>
      <c r="I364" s="200"/>
      <c r="J364" s="199"/>
      <c r="K364" s="200"/>
      <c r="L364" s="199"/>
      <c r="M364" s="209"/>
      <c r="N364" s="69" t="str">
        <f>IF(CF366&lt;&gt;"",IF(ISERROR(AND(BV370="",BX370="",BZ370="",CB370="",CD370="")),"E",IF(AND(BV370="",BX370="",BZ370="",CB370="",CD370=""),"","E")),"")</f>
        <v/>
      </c>
      <c r="O364" s="192"/>
      <c r="P364" s="193"/>
      <c r="Q364" s="196"/>
      <c r="R364" s="199"/>
      <c r="S364" s="200"/>
      <c r="T364" s="199"/>
      <c r="U364" s="200"/>
      <c r="V364" s="199"/>
      <c r="W364" s="200"/>
      <c r="X364" s="199"/>
      <c r="Y364" s="200"/>
      <c r="Z364" s="199"/>
      <c r="AA364" s="209"/>
      <c r="AB364" s="69" t="str">
        <f>IF(DV366&lt;&gt;"",IF(ISERROR(AND(DL370="",DN370="",DP370="",DQ370="",DT370="")),"E",IF(AND(DL370="",DN370="",DP370="",DR370="",DT370=""),"","E")),"")</f>
        <v/>
      </c>
      <c r="AC364" s="192"/>
      <c r="AD364" s="193"/>
      <c r="AE364" s="196"/>
      <c r="AF364" s="199"/>
      <c r="AG364" s="200"/>
      <c r="AH364" s="199"/>
      <c r="AI364" s="200"/>
      <c r="AJ364" s="199"/>
      <c r="AK364" s="200"/>
      <c r="AL364" s="199"/>
      <c r="AM364" s="200"/>
      <c r="AN364" s="199"/>
      <c r="AO364" s="209"/>
      <c r="AP364" s="69" t="str">
        <f>IF(FL366&lt;&gt;"",IF(ISERROR(AND(FB370="",FD370="",FF370="",FH370="",FJ370="")),"E",IF(AND(FB370="",FD370="",FF370="",FH370="",FJ370=""),"","E")),"")</f>
        <v/>
      </c>
      <c r="AQ364" s="126"/>
      <c r="AR364" s="126"/>
      <c r="AS364" s="126"/>
      <c r="AT364" s="126"/>
      <c r="AU364" s="126"/>
      <c r="AV364" s="126"/>
      <c r="AW364" s="126"/>
      <c r="AX364" s="126"/>
      <c r="AY364" s="126"/>
      <c r="AZ364" s="126"/>
      <c r="BA364" s="126"/>
      <c r="BB364" s="126"/>
      <c r="BC364" s="126"/>
      <c r="CF364" s="3"/>
      <c r="CG364" s="126"/>
      <c r="CH364" s="126"/>
      <c r="CI364" s="126"/>
      <c r="CJ364" s="126"/>
      <c r="CK364" s="126"/>
      <c r="CL364" s="126"/>
      <c r="CM364" s="126"/>
      <c r="CN364" s="126"/>
      <c r="CO364" s="126"/>
      <c r="CP364" s="126"/>
      <c r="CQ364" s="126"/>
      <c r="CR364" s="126"/>
      <c r="CS364" s="126"/>
      <c r="DV364" s="3"/>
      <c r="DW364" s="126"/>
      <c r="DX364" s="126"/>
      <c r="DY364" s="126"/>
      <c r="DZ364" s="126"/>
      <c r="EA364" s="126"/>
      <c r="EB364" s="126"/>
      <c r="EC364" s="126"/>
      <c r="ED364" s="126"/>
      <c r="EE364" s="126"/>
      <c r="EF364" s="126"/>
      <c r="EG364" s="126"/>
      <c r="EH364" s="126"/>
      <c r="EI364" s="126"/>
      <c r="FL364" s="3"/>
      <c r="FM364" s="3"/>
    </row>
    <row r="365" spans="1:169" ht="11.25" customHeight="1" thickBot="1">
      <c r="A365" s="192"/>
      <c r="B365" s="193"/>
      <c r="C365" s="175" t="str">
        <f>IF($D328="1P","E","E")</f>
        <v>E</v>
      </c>
      <c r="D365" s="201"/>
      <c r="E365" s="202"/>
      <c r="F365" s="201"/>
      <c r="G365" s="202"/>
      <c r="H365" s="201"/>
      <c r="I365" s="202"/>
      <c r="J365" s="201"/>
      <c r="K365" s="202"/>
      <c r="L365" s="201"/>
      <c r="M365" s="205"/>
      <c r="N365" s="69" t="str">
        <f>IF(CF366&lt;&gt;"",IF(ISERROR(AND(BV370="",BX370="",BZ370="",CB370="",CD370="")),"E",IF(AND(BV370="",BX370="",BZ370="",CB370="",CD370=""),"","E")),"")</f>
        <v/>
      </c>
      <c r="O365" s="192"/>
      <c r="P365" s="193"/>
      <c r="Q365" s="175" t="str">
        <f>IF($D328="1P","G","F")</f>
        <v>F</v>
      </c>
      <c r="R365" s="201"/>
      <c r="S365" s="202"/>
      <c r="T365" s="201"/>
      <c r="U365" s="202"/>
      <c r="V365" s="201"/>
      <c r="W365" s="202"/>
      <c r="X365" s="201"/>
      <c r="Y365" s="202"/>
      <c r="Z365" s="201"/>
      <c r="AA365" s="205"/>
      <c r="AB365" s="69" t="str">
        <f>IF(DV366&lt;&gt;"",IF(ISERROR(AND(DL370="",DN370="",DP370="",DQ370="",DT370="")),"E",IF(AND(DL370="",DN370="",DP370="",DR370="",DT370=""),"","E")),"")</f>
        <v/>
      </c>
      <c r="AC365" s="192"/>
      <c r="AD365" s="193"/>
      <c r="AE365" s="175" t="str">
        <f>IF($D328="1P","B","F")</f>
        <v>F</v>
      </c>
      <c r="AF365" s="201"/>
      <c r="AG365" s="202"/>
      <c r="AH365" s="201"/>
      <c r="AI365" s="202"/>
      <c r="AJ365" s="201"/>
      <c r="AK365" s="202"/>
      <c r="AL365" s="201"/>
      <c r="AM365" s="202"/>
      <c r="AN365" s="201"/>
      <c r="AO365" s="205"/>
      <c r="AP365" s="69" t="str">
        <f>IF(FL366&lt;&gt;"",IF(ISERROR(AND(FB370="",FD370="",FF370="",FH370="",FJ370="")),"E",IF(AND(FB370="",FD370="",FF370="",FH370="",FJ370=""),"","E")),"")</f>
        <v/>
      </c>
      <c r="AQ365" s="127"/>
      <c r="AR365" s="127"/>
      <c r="AS365" s="127"/>
      <c r="AT365" s="127"/>
      <c r="AU365" s="127"/>
      <c r="AV365" s="127"/>
      <c r="AW365" s="127"/>
      <c r="AX365" s="127"/>
      <c r="AY365" s="127"/>
      <c r="AZ365" s="127"/>
      <c r="BA365" s="127"/>
      <c r="BB365" s="127"/>
      <c r="BC365" s="127"/>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3"/>
      <c r="CG365" s="127"/>
      <c r="CH365" s="127"/>
      <c r="CI365" s="127"/>
      <c r="CJ365" s="127"/>
      <c r="CK365" s="127"/>
      <c r="CL365" s="127"/>
      <c r="CM365" s="127"/>
      <c r="CN365" s="127"/>
      <c r="CO365" s="127"/>
      <c r="CP365" s="127"/>
      <c r="CQ365" s="127"/>
      <c r="CR365" s="127"/>
      <c r="CS365" s="127"/>
      <c r="CT365" s="40"/>
      <c r="CU365" s="40"/>
      <c r="CV365" s="40"/>
      <c r="CW365" s="40"/>
      <c r="CX365" s="40"/>
      <c r="CY365" s="40"/>
      <c r="CZ365" s="40"/>
      <c r="DA365" s="40"/>
      <c r="DB365" s="40"/>
      <c r="DC365" s="40"/>
      <c r="DD365" s="40"/>
      <c r="DE365" s="40"/>
      <c r="DF365" s="40"/>
      <c r="DG365" s="40"/>
      <c r="DH365" s="40"/>
      <c r="DI365" s="40"/>
      <c r="DJ365" s="40"/>
      <c r="DK365" s="40"/>
      <c r="DL365" s="40"/>
      <c r="DM365" s="40"/>
      <c r="DN365" s="40"/>
      <c r="DO365" s="40"/>
      <c r="DP365" s="40"/>
      <c r="DQ365" s="40"/>
      <c r="DR365" s="40"/>
      <c r="DS365" s="40"/>
      <c r="DT365" s="40"/>
      <c r="DU365" s="40"/>
      <c r="DV365" s="3"/>
      <c r="DW365" s="127"/>
      <c r="DX365" s="127"/>
      <c r="DY365" s="127"/>
      <c r="DZ365" s="127"/>
      <c r="EA365" s="127"/>
      <c r="EB365" s="127"/>
      <c r="EC365" s="127"/>
      <c r="ED365" s="127"/>
      <c r="EE365" s="127"/>
      <c r="EF365" s="127"/>
      <c r="EG365" s="127"/>
      <c r="EH365" s="127"/>
      <c r="EI365" s="127"/>
      <c r="EJ365" s="40"/>
      <c r="EK365" s="40"/>
      <c r="EL365" s="40"/>
      <c r="EM365" s="40"/>
      <c r="EN365" s="40"/>
      <c r="EO365" s="40"/>
      <c r="EP365" s="40"/>
      <c r="EQ365" s="40"/>
      <c r="ER365" s="40"/>
      <c r="ES365" s="40"/>
      <c r="ET365" s="40"/>
      <c r="EU365" s="40"/>
      <c r="EV365" s="40"/>
      <c r="EW365" s="40"/>
      <c r="EX365" s="40"/>
      <c r="EY365" s="40"/>
      <c r="EZ365" s="40"/>
      <c r="FA365" s="40"/>
      <c r="FB365" s="40"/>
      <c r="FC365" s="40"/>
      <c r="FD365" s="40"/>
      <c r="FE365" s="40"/>
      <c r="FF365" s="40"/>
      <c r="FG365" s="40"/>
      <c r="FH365" s="40"/>
      <c r="FI365" s="40"/>
      <c r="FJ365" s="40"/>
      <c r="FK365" s="40"/>
      <c r="FL365" s="3"/>
      <c r="FM365" s="3"/>
    </row>
    <row r="366" spans="1:169" ht="11.25" customHeight="1" thickBot="1">
      <c r="A366" s="194"/>
      <c r="B366" s="195"/>
      <c r="C366" s="207"/>
      <c r="D366" s="203"/>
      <c r="E366" s="204"/>
      <c r="F366" s="203"/>
      <c r="G366" s="204"/>
      <c r="H366" s="203"/>
      <c r="I366" s="204"/>
      <c r="J366" s="203"/>
      <c r="K366" s="204"/>
      <c r="L366" s="203"/>
      <c r="M366" s="206"/>
      <c r="N366" s="69" t="str">
        <f>IF(CF368&lt;&gt;"",IF(CF368="W",IF(SUM(IF(D365&gt;D363,1,0),IF(F365&gt;F363,1,0),IF(H365&gt;H363,1,0),IF(J365&gt;J363,1,0),IF(L365&gt;L363,1,0))&lt;&gt;3,"E",""),""),"")</f>
        <v/>
      </c>
      <c r="O366" s="194"/>
      <c r="P366" s="195"/>
      <c r="Q366" s="207"/>
      <c r="R366" s="203"/>
      <c r="S366" s="204"/>
      <c r="T366" s="203"/>
      <c r="U366" s="204"/>
      <c r="V366" s="203"/>
      <c r="W366" s="204"/>
      <c r="X366" s="203"/>
      <c r="Y366" s="204"/>
      <c r="Z366" s="203"/>
      <c r="AA366" s="206"/>
      <c r="AB366" s="69" t="str">
        <f>IF(DV368&lt;&gt;"",IF(DV368="W",IF(SUM(IF(R365&gt;R363,1,0),IF(T365&gt;T363,1,0),IF(V365&gt;V363,1,0),IF(X365&gt;X363,1,0),IF(Z365&gt;Z363,1,0))&lt;&gt;3,"E",""),""),"")</f>
        <v/>
      </c>
      <c r="AC366" s="194"/>
      <c r="AD366" s="195"/>
      <c r="AE366" s="207"/>
      <c r="AF366" s="203"/>
      <c r="AG366" s="204"/>
      <c r="AH366" s="203"/>
      <c r="AI366" s="204"/>
      <c r="AJ366" s="203"/>
      <c r="AK366" s="204"/>
      <c r="AL366" s="203"/>
      <c r="AM366" s="204"/>
      <c r="AN366" s="203"/>
      <c r="AO366" s="206"/>
      <c r="AP366" s="69" t="str">
        <f>IF(FL368&lt;&gt;"",IF(FL368="W",IF(SUM(IF(AF365&gt;AF363,1,0),IF(AH365&gt;AH363,1,0),IF(AJ365&gt;AJ363,1,0),IF(AL365&gt;AL363,1,0),IF(AN365&gt;AN363,1,0))&lt;&gt;3,"E",""),""),"")</f>
        <v/>
      </c>
      <c r="AQ366" s="154" t="str">
        <f>CONCATENATE($A330," ",$D330,","," ",$F328)</f>
        <v>Group: 6, Women's Singles</v>
      </c>
      <c r="AR366" s="155"/>
      <c r="AS366" s="155"/>
      <c r="AT366" s="155"/>
      <c r="AU366" s="155"/>
      <c r="AV366" s="155"/>
      <c r="AW366" s="155"/>
      <c r="AX366" s="155"/>
      <c r="AY366" s="155"/>
      <c r="AZ366" s="155"/>
      <c r="BA366" s="155"/>
      <c r="BB366" s="155"/>
      <c r="BC366" s="156"/>
      <c r="BD366" s="163">
        <f>A363</f>
        <v>5</v>
      </c>
      <c r="BE366" s="164"/>
      <c r="BF366" s="183" t="str">
        <f>C363</f>
        <v>B</v>
      </c>
      <c r="BG366" s="185" t="str">
        <f>IF(VLOOKUP($BF366,$A332:$C344,3,FALSE)=0,"",CONCATENATE(VLOOKUP(VLOOKUP($BF366,$A332:$C344,3,FALSE),Players!$J:$N,4,FALSE)," ",VLOOKUP($BF366,$A332:$C344,3,FALSE)," ",IF(ISERROR(VLOOKUP(VLOOKUP($BF366,$A332:$C344,3,FALSE),Players!$J:$N,5,FALSE)),"()",CONCATENATE("(",VLOOKUP(VLOOKUP($BF366,$A332:$C344,3,FALSE),Players!$J:$N,5,FALSE),")"))))</f>
        <v/>
      </c>
      <c r="BH366" s="186"/>
      <c r="BI366" s="186"/>
      <c r="BJ366" s="186"/>
      <c r="BK366" s="186"/>
      <c r="BL366" s="186"/>
      <c r="BM366" s="186"/>
      <c r="BN366" s="186"/>
      <c r="BO366" s="186"/>
      <c r="BP366" s="186"/>
      <c r="BQ366" s="186"/>
      <c r="BR366" s="186"/>
      <c r="BS366" s="186"/>
      <c r="BT366" s="186"/>
      <c r="BU366" s="187"/>
      <c r="BV366" s="170" t="str">
        <f>IF(D363&lt;&gt;"",D363,"")</f>
        <v/>
      </c>
      <c r="BW366" s="171"/>
      <c r="BX366" s="335" t="str">
        <f>IF(F363&lt;&gt;"",F363,"")</f>
        <v/>
      </c>
      <c r="BY366" s="171"/>
      <c r="BZ366" s="335" t="str">
        <f>IF(H363&lt;&gt;"",H363,"")</f>
        <v/>
      </c>
      <c r="CA366" s="171"/>
      <c r="CB366" s="335" t="str">
        <f>IF(J363&lt;&gt;"",J363,"")</f>
        <v/>
      </c>
      <c r="CC366" s="171"/>
      <c r="CD366" s="335" t="str">
        <f>IF(L363&lt;&gt;"",L363,"")</f>
        <v/>
      </c>
      <c r="CE366" s="337"/>
      <c r="CF366" s="174" t="str">
        <f>IF($CD366=$CD368,IF($CB366=$CB368,IF($BZ366&lt;&gt;"",IF($BZ366&gt;$BZ368,"W","L"),""),IF($CB366&gt;$CB368,"W","L")),IF($CD366&gt;$CD368,"W","L"))</f>
        <v/>
      </c>
      <c r="CG366" s="154" t="str">
        <f>CONCATENATE($A330," ",$D330,","," ",$F328)</f>
        <v>Group: 6, Women's Singles</v>
      </c>
      <c r="CH366" s="155"/>
      <c r="CI366" s="155"/>
      <c r="CJ366" s="155"/>
      <c r="CK366" s="155"/>
      <c r="CL366" s="155"/>
      <c r="CM366" s="155"/>
      <c r="CN366" s="155"/>
      <c r="CO366" s="155"/>
      <c r="CP366" s="155"/>
      <c r="CQ366" s="155"/>
      <c r="CR366" s="155"/>
      <c r="CS366" s="156"/>
      <c r="CT366" s="163">
        <f>O363</f>
        <v>12</v>
      </c>
      <c r="CU366" s="164"/>
      <c r="CV366" s="183" t="str">
        <f>Q363</f>
        <v>B</v>
      </c>
      <c r="CW366" s="185" t="str">
        <f>IF(VLOOKUP($CV366,$A332:$C344,3,FALSE)=0,"",CONCATENATE(VLOOKUP(VLOOKUP($CV366,$A332:$C344,3,FALSE),Players!$J:$N,4,FALSE)," ",VLOOKUP($CV366,$A332:$C344,3,FALSE)," ",IF(ISERROR(VLOOKUP(VLOOKUP($CV366,$A332:$C344,3,FALSE),Players!$J:$N,5,FALSE)),"()",CONCATENATE("(",VLOOKUP(VLOOKUP($CV366,$A332:$C344,3,FALSE),Players!$J:$N,5,FALSE),")"))))</f>
        <v/>
      </c>
      <c r="CX366" s="186"/>
      <c r="CY366" s="186"/>
      <c r="CZ366" s="186"/>
      <c r="DA366" s="186"/>
      <c r="DB366" s="186"/>
      <c r="DC366" s="186"/>
      <c r="DD366" s="186"/>
      <c r="DE366" s="186"/>
      <c r="DF366" s="186"/>
      <c r="DG366" s="186"/>
      <c r="DH366" s="186"/>
      <c r="DI366" s="186"/>
      <c r="DJ366" s="186"/>
      <c r="DK366" s="187"/>
      <c r="DL366" s="170" t="str">
        <f>IF(R363&lt;&gt;"",R363,"")</f>
        <v/>
      </c>
      <c r="DM366" s="171"/>
      <c r="DN366" s="335" t="str">
        <f>IF(T363&lt;&gt;"",T363,"")</f>
        <v/>
      </c>
      <c r="DO366" s="171"/>
      <c r="DP366" s="335" t="str">
        <f>IF(V363&lt;&gt;"",V363,"")</f>
        <v/>
      </c>
      <c r="DQ366" s="171"/>
      <c r="DR366" s="335" t="str">
        <f>IF(X363&lt;&gt;"",X363,"")</f>
        <v/>
      </c>
      <c r="DS366" s="171"/>
      <c r="DT366" s="335" t="str">
        <f>IF(Z363&lt;&gt;"",Z363,"")</f>
        <v/>
      </c>
      <c r="DU366" s="337"/>
      <c r="DV366" s="174" t="str">
        <f>IF($DT366=$DT368,IF($DR366=$DR368,IF($DP366&lt;&gt;"",IF($DP366&gt;$DP368,"W","L"),""),IF($DR366&gt;$DR368,"W","L")),IF($DT366&gt;$DT368,"W","L"))</f>
        <v/>
      </c>
      <c r="DW366" s="154" t="str">
        <f>CONCATENATE($A330," ",$D330,","," ",$F328)</f>
        <v>Group: 6, Women's Singles</v>
      </c>
      <c r="DX366" s="155"/>
      <c r="DY366" s="155"/>
      <c r="DZ366" s="155"/>
      <c r="EA366" s="155"/>
      <c r="EB366" s="155"/>
      <c r="EC366" s="155"/>
      <c r="ED366" s="155"/>
      <c r="EE366" s="155"/>
      <c r="EF366" s="155"/>
      <c r="EG366" s="155"/>
      <c r="EH366" s="155"/>
      <c r="EI366" s="156"/>
      <c r="EJ366" s="163">
        <f>AC363</f>
        <v>19</v>
      </c>
      <c r="EK366" s="164"/>
      <c r="EL366" s="183" t="str">
        <f>AE363</f>
        <v>A</v>
      </c>
      <c r="EM366" s="185" t="str">
        <f>IF(VLOOKUP($EL366,$A332:$C344,3,FALSE)=0,"",CONCATENATE(VLOOKUP(VLOOKUP($EL366,$A332:$C344,3,FALSE),Players!$J:$N,4,FALSE)," ",VLOOKUP($EL366,$A332:$C344,3,FALSE)," ",IF(ISERROR(VLOOKUP(VLOOKUP($EL366,$A332:$C344,3,FALSE),Players!$J:$N,5,FALSE)),"()",CONCATENATE("(",VLOOKUP(VLOOKUP($EL366,$A332:$C344,3,FALSE),Players!$J:$N,5,FALSE),")"))))</f>
        <v/>
      </c>
      <c r="EN366" s="186"/>
      <c r="EO366" s="186"/>
      <c r="EP366" s="186"/>
      <c r="EQ366" s="186"/>
      <c r="ER366" s="186"/>
      <c r="ES366" s="186"/>
      <c r="ET366" s="186"/>
      <c r="EU366" s="186"/>
      <c r="EV366" s="186"/>
      <c r="EW366" s="186"/>
      <c r="EX366" s="186"/>
      <c r="EY366" s="186"/>
      <c r="EZ366" s="186"/>
      <c r="FA366" s="187"/>
      <c r="FB366" s="170" t="str">
        <f>IF(AF363&lt;&gt;"",AF363,"")</f>
        <v/>
      </c>
      <c r="FC366" s="171"/>
      <c r="FD366" s="335" t="str">
        <f>IF(AH363&lt;&gt;"",AH363,"")</f>
        <v/>
      </c>
      <c r="FE366" s="171"/>
      <c r="FF366" s="335" t="str">
        <f>IF(AJ363&lt;&gt;"",AJ363,"")</f>
        <v/>
      </c>
      <c r="FG366" s="171"/>
      <c r="FH366" s="335" t="str">
        <f>IF(AL363&lt;&gt;"",AL363,"")</f>
        <v/>
      </c>
      <c r="FI366" s="171"/>
      <c r="FJ366" s="335" t="str">
        <f>IF(AN363&lt;&gt;"",AN363,"")</f>
        <v/>
      </c>
      <c r="FK366" s="337"/>
      <c r="FL366" s="174" t="str">
        <f>IF($FJ366=$FJ368,IF($FH366=$FH368,IF($FF366&lt;&gt;"",IF($FF366&gt;$FF368,"W","L"),""),IF($FH366&gt;$FH368,"W","L")),IF($FJ366&gt;$FJ368,"W","L"))</f>
        <v/>
      </c>
      <c r="FM366" s="3"/>
    </row>
    <row r="367" spans="1:169" ht="11.25" customHeight="1">
      <c r="A367" s="170">
        <v>6</v>
      </c>
      <c r="B367" s="191"/>
      <c r="C367" s="183" t="str">
        <f>IF($D328="1P","C","C")</f>
        <v>C</v>
      </c>
      <c r="D367" s="197"/>
      <c r="E367" s="198"/>
      <c r="F367" s="197"/>
      <c r="G367" s="198"/>
      <c r="H367" s="197"/>
      <c r="I367" s="198"/>
      <c r="J367" s="197"/>
      <c r="K367" s="198"/>
      <c r="L367" s="197"/>
      <c r="M367" s="208"/>
      <c r="N367" s="69" t="str">
        <f>IF(CF376&lt;&gt;"",IF(CF376="W",IF(SUM(IF(D367&gt;D369,1,0),IF(F367&gt;F369,1,0),IF(H367&gt;H369,1,0),IF(J367&gt;J369,1,0),IF(L367&gt;L369,1,0))&lt;&gt;3,"E",""),""),"")</f>
        <v/>
      </c>
      <c r="O367" s="170">
        <v>13</v>
      </c>
      <c r="P367" s="191"/>
      <c r="Q367" s="183" t="str">
        <f>IF($D328="1P","A","A")</f>
        <v>A</v>
      </c>
      <c r="R367" s="197"/>
      <c r="S367" s="198"/>
      <c r="T367" s="197"/>
      <c r="U367" s="198"/>
      <c r="V367" s="197"/>
      <c r="W367" s="198"/>
      <c r="X367" s="197"/>
      <c r="Y367" s="198"/>
      <c r="Z367" s="197"/>
      <c r="AA367" s="208"/>
      <c r="AB367" s="69" t="str">
        <f>IF(DV376&lt;&gt;"",IF(DV376="W",IF(SUM(IF(R367&gt;R369,1,0),IF(T367&gt;T369,1,0),IF(V367&gt;V369,1,0),IF(X367&gt;X369,1,0),IF(Z367&gt;Z369,1,0))&lt;&gt;3,"E",""),""),"")</f>
        <v/>
      </c>
      <c r="AC367" s="170">
        <v>20</v>
      </c>
      <c r="AD367" s="191"/>
      <c r="AE367" s="183" t="str">
        <f>IF($D328="1P","D","E")</f>
        <v>E</v>
      </c>
      <c r="AF367" s="197"/>
      <c r="AG367" s="198"/>
      <c r="AH367" s="197"/>
      <c r="AI367" s="198"/>
      <c r="AJ367" s="197"/>
      <c r="AK367" s="198"/>
      <c r="AL367" s="197"/>
      <c r="AM367" s="198"/>
      <c r="AN367" s="197"/>
      <c r="AO367" s="208"/>
      <c r="AP367" s="69" t="str">
        <f>IF(FL376&lt;&gt;"",IF(FL376="W",IF(SUM(IF(AF367&gt;AF369,1,0),IF(AH367&gt;AH369,1,0),IF(AJ367&gt;AJ369,1,0),IF(AL367&gt;AL369,1,0),IF(AN367&gt;AN369,1,0))&lt;&gt;3,"E",""),""),"")</f>
        <v/>
      </c>
      <c r="AQ367" s="157"/>
      <c r="AR367" s="158"/>
      <c r="AS367" s="158"/>
      <c r="AT367" s="158"/>
      <c r="AU367" s="158"/>
      <c r="AV367" s="158"/>
      <c r="AW367" s="158"/>
      <c r="AX367" s="158"/>
      <c r="AY367" s="158"/>
      <c r="AZ367" s="158"/>
      <c r="BA367" s="158"/>
      <c r="BB367" s="158"/>
      <c r="BC367" s="159"/>
      <c r="BD367" s="165"/>
      <c r="BE367" s="166"/>
      <c r="BF367" s="184"/>
      <c r="BG367" s="188"/>
      <c r="BH367" s="189"/>
      <c r="BI367" s="189"/>
      <c r="BJ367" s="189"/>
      <c r="BK367" s="189"/>
      <c r="BL367" s="189"/>
      <c r="BM367" s="189"/>
      <c r="BN367" s="189"/>
      <c r="BO367" s="189"/>
      <c r="BP367" s="189"/>
      <c r="BQ367" s="189"/>
      <c r="BR367" s="189"/>
      <c r="BS367" s="189"/>
      <c r="BT367" s="189"/>
      <c r="BU367" s="190"/>
      <c r="BV367" s="172"/>
      <c r="BW367" s="173"/>
      <c r="BX367" s="336"/>
      <c r="BY367" s="173"/>
      <c r="BZ367" s="336"/>
      <c r="CA367" s="173"/>
      <c r="CB367" s="336"/>
      <c r="CC367" s="173"/>
      <c r="CD367" s="336"/>
      <c r="CE367" s="338"/>
      <c r="CF367" s="174"/>
      <c r="CG367" s="157"/>
      <c r="CH367" s="158"/>
      <c r="CI367" s="158"/>
      <c r="CJ367" s="158"/>
      <c r="CK367" s="158"/>
      <c r="CL367" s="158"/>
      <c r="CM367" s="158"/>
      <c r="CN367" s="158"/>
      <c r="CO367" s="158"/>
      <c r="CP367" s="158"/>
      <c r="CQ367" s="158"/>
      <c r="CR367" s="158"/>
      <c r="CS367" s="159"/>
      <c r="CT367" s="165"/>
      <c r="CU367" s="166"/>
      <c r="CV367" s="184"/>
      <c r="CW367" s="188"/>
      <c r="CX367" s="189"/>
      <c r="CY367" s="189"/>
      <c r="CZ367" s="189"/>
      <c r="DA367" s="189"/>
      <c r="DB367" s="189"/>
      <c r="DC367" s="189"/>
      <c r="DD367" s="189"/>
      <c r="DE367" s="189"/>
      <c r="DF367" s="189"/>
      <c r="DG367" s="189"/>
      <c r="DH367" s="189"/>
      <c r="DI367" s="189"/>
      <c r="DJ367" s="189"/>
      <c r="DK367" s="190"/>
      <c r="DL367" s="172"/>
      <c r="DM367" s="173"/>
      <c r="DN367" s="336"/>
      <c r="DO367" s="173"/>
      <c r="DP367" s="336"/>
      <c r="DQ367" s="173"/>
      <c r="DR367" s="336"/>
      <c r="DS367" s="173"/>
      <c r="DT367" s="336"/>
      <c r="DU367" s="338"/>
      <c r="DV367" s="174"/>
      <c r="DW367" s="157"/>
      <c r="DX367" s="158"/>
      <c r="DY367" s="158"/>
      <c r="DZ367" s="158"/>
      <c r="EA367" s="158"/>
      <c r="EB367" s="158"/>
      <c r="EC367" s="158"/>
      <c r="ED367" s="158"/>
      <c r="EE367" s="158"/>
      <c r="EF367" s="158"/>
      <c r="EG367" s="158"/>
      <c r="EH367" s="158"/>
      <c r="EI367" s="159"/>
      <c r="EJ367" s="165"/>
      <c r="EK367" s="166"/>
      <c r="EL367" s="184"/>
      <c r="EM367" s="188"/>
      <c r="EN367" s="189"/>
      <c r="EO367" s="189"/>
      <c r="EP367" s="189"/>
      <c r="EQ367" s="189"/>
      <c r="ER367" s="189"/>
      <c r="ES367" s="189"/>
      <c r="ET367" s="189"/>
      <c r="EU367" s="189"/>
      <c r="EV367" s="189"/>
      <c r="EW367" s="189"/>
      <c r="EX367" s="189"/>
      <c r="EY367" s="189"/>
      <c r="EZ367" s="189"/>
      <c r="FA367" s="190"/>
      <c r="FB367" s="172"/>
      <c r="FC367" s="173"/>
      <c r="FD367" s="336"/>
      <c r="FE367" s="173"/>
      <c r="FF367" s="336"/>
      <c r="FG367" s="173"/>
      <c r="FH367" s="336"/>
      <c r="FI367" s="173"/>
      <c r="FJ367" s="336"/>
      <c r="FK367" s="338"/>
      <c r="FL367" s="174"/>
      <c r="FM367" s="3"/>
    </row>
    <row r="368" spans="1:169" ht="11.25" customHeight="1">
      <c r="A368" s="192"/>
      <c r="B368" s="193"/>
      <c r="C368" s="196"/>
      <c r="D368" s="199"/>
      <c r="E368" s="200"/>
      <c r="F368" s="199"/>
      <c r="G368" s="200"/>
      <c r="H368" s="199"/>
      <c r="I368" s="200"/>
      <c r="J368" s="199"/>
      <c r="K368" s="200"/>
      <c r="L368" s="199"/>
      <c r="M368" s="209"/>
      <c r="N368" s="69" t="str">
        <f>IF(CF376&lt;&gt;"",IF(ISERROR(AND(BV380="",BX380="",BZ380="",CB380="",CD380="")),"E",IF(AND(BV380="",BX380="",BZ380="",CB380="",CD380=""),"","E")),"")</f>
        <v/>
      </c>
      <c r="O368" s="192"/>
      <c r="P368" s="193"/>
      <c r="Q368" s="196"/>
      <c r="R368" s="199"/>
      <c r="S368" s="200"/>
      <c r="T368" s="199"/>
      <c r="U368" s="200"/>
      <c r="V368" s="199"/>
      <c r="W368" s="200"/>
      <c r="X368" s="199"/>
      <c r="Y368" s="200"/>
      <c r="Z368" s="199"/>
      <c r="AA368" s="209"/>
      <c r="AB368" s="69" t="str">
        <f>IF(DV376&lt;&gt;"",IF(ISERROR(AND(DL380="",DN380="",DP380="",DQ380="",DT380="")),"E",IF(AND(DL380="",DN380="",DP380="",DR380="",DT380=""),"","E")),"")</f>
        <v/>
      </c>
      <c r="AC368" s="192"/>
      <c r="AD368" s="193"/>
      <c r="AE368" s="196"/>
      <c r="AF368" s="199"/>
      <c r="AG368" s="200"/>
      <c r="AH368" s="199"/>
      <c r="AI368" s="200"/>
      <c r="AJ368" s="199"/>
      <c r="AK368" s="200"/>
      <c r="AL368" s="199"/>
      <c r="AM368" s="200"/>
      <c r="AN368" s="199"/>
      <c r="AO368" s="209"/>
      <c r="AP368" s="69" t="str">
        <f>IF(FL376&lt;&gt;"",IF(ISERROR(AND(FB380="",FD380="",FF380="",FH380="",FJ380="")),"E",IF(AND(FB380="",FD380="",FF380="",FH380="",FJ380=""),"","E")),"")</f>
        <v/>
      </c>
      <c r="AQ368" s="157"/>
      <c r="AR368" s="158"/>
      <c r="AS368" s="158"/>
      <c r="AT368" s="158"/>
      <c r="AU368" s="158"/>
      <c r="AV368" s="158"/>
      <c r="AW368" s="158"/>
      <c r="AX368" s="158"/>
      <c r="AY368" s="158"/>
      <c r="AZ368" s="158"/>
      <c r="BA368" s="158"/>
      <c r="BB368" s="158"/>
      <c r="BC368" s="159"/>
      <c r="BD368" s="165"/>
      <c r="BE368" s="166"/>
      <c r="BF368" s="175" t="str">
        <f>C365</f>
        <v>E</v>
      </c>
      <c r="BG368" s="177" t="str">
        <f>IF(VLOOKUP($BF368,$A332:$C344,3,FALSE)=0,"",CONCATENATE(VLOOKUP(VLOOKUP($BF368,$A332:$C344,3,FALSE),Players!$J:$N,4,FALSE)," ",VLOOKUP($BF368,$A332:$C344,3,FALSE)," ",IF(ISERROR(VLOOKUP(VLOOKUP($BF368,$A332:$C344,3,FALSE),Players!$J:$N,5,FALSE)),"()",CONCATENATE("(",VLOOKUP(VLOOKUP($BF368,$A332:$C344,3,FALSE),Players!$J:$N,5,FALSE),")"))))</f>
        <v/>
      </c>
      <c r="BH368" s="178"/>
      <c r="BI368" s="178"/>
      <c r="BJ368" s="178"/>
      <c r="BK368" s="178"/>
      <c r="BL368" s="178"/>
      <c r="BM368" s="178"/>
      <c r="BN368" s="178"/>
      <c r="BO368" s="178"/>
      <c r="BP368" s="178"/>
      <c r="BQ368" s="178"/>
      <c r="BR368" s="178"/>
      <c r="BS368" s="178"/>
      <c r="BT368" s="178"/>
      <c r="BU368" s="179"/>
      <c r="BV368" s="150" t="str">
        <f>IF(D365&lt;&gt;"",D365,"")</f>
        <v/>
      </c>
      <c r="BW368" s="151"/>
      <c r="BX368" s="288" t="str">
        <f>IF(F365&lt;&gt;"",F365,"")</f>
        <v/>
      </c>
      <c r="BY368" s="151"/>
      <c r="BZ368" s="288" t="str">
        <f>IF(H365&lt;&gt;"",H365,"")</f>
        <v/>
      </c>
      <c r="CA368" s="151"/>
      <c r="CB368" s="288" t="str">
        <f>IF(J365&lt;&gt;"",J365,"")</f>
        <v/>
      </c>
      <c r="CC368" s="151"/>
      <c r="CD368" s="288" t="str">
        <f>IF(L365&lt;&gt;"",L365,"")</f>
        <v/>
      </c>
      <c r="CE368" s="332"/>
      <c r="CF368" s="174" t="str">
        <f>IF($CF366&lt;&gt;"",IF(CF366="W","L","W"),"")</f>
        <v/>
      </c>
      <c r="CG368" s="157"/>
      <c r="CH368" s="158"/>
      <c r="CI368" s="158"/>
      <c r="CJ368" s="158"/>
      <c r="CK368" s="158"/>
      <c r="CL368" s="158"/>
      <c r="CM368" s="158"/>
      <c r="CN368" s="158"/>
      <c r="CO368" s="158"/>
      <c r="CP368" s="158"/>
      <c r="CQ368" s="158"/>
      <c r="CR368" s="158"/>
      <c r="CS368" s="159"/>
      <c r="CT368" s="165"/>
      <c r="CU368" s="166"/>
      <c r="CV368" s="175" t="str">
        <f>Q365</f>
        <v>F</v>
      </c>
      <c r="CW368" s="177" t="str">
        <f>IF(VLOOKUP($CV368,$A332:$C344,3,FALSE)=0,"",CONCATENATE(VLOOKUP(VLOOKUP($CV368,$A332:$C344,3,FALSE),Players!$J:$N,4,FALSE)," ",VLOOKUP($CV368,$A332:$C344,3,FALSE)," ",IF(ISERROR(VLOOKUP(VLOOKUP($CV368,$A332:$C344,3,FALSE),Players!$J:$N,5,FALSE)),"()",CONCATENATE("(",VLOOKUP(VLOOKUP($CV368,$A332:$C344,3,FALSE),Players!$J:$N,5,FALSE),")"))))</f>
        <v/>
      </c>
      <c r="CX368" s="178"/>
      <c r="CY368" s="178"/>
      <c r="CZ368" s="178"/>
      <c r="DA368" s="178"/>
      <c r="DB368" s="178"/>
      <c r="DC368" s="178"/>
      <c r="DD368" s="178"/>
      <c r="DE368" s="178"/>
      <c r="DF368" s="178"/>
      <c r="DG368" s="178"/>
      <c r="DH368" s="178"/>
      <c r="DI368" s="178"/>
      <c r="DJ368" s="178"/>
      <c r="DK368" s="179"/>
      <c r="DL368" s="150" t="str">
        <f>IF(R365&lt;&gt;"",R365,"")</f>
        <v/>
      </c>
      <c r="DM368" s="151"/>
      <c r="DN368" s="288" t="str">
        <f>IF(T365&lt;&gt;"",T365,"")</f>
        <v/>
      </c>
      <c r="DO368" s="151"/>
      <c r="DP368" s="288" t="str">
        <f>IF(V365&lt;&gt;"",V365,"")</f>
        <v/>
      </c>
      <c r="DQ368" s="151"/>
      <c r="DR368" s="288" t="str">
        <f>IF(X365&lt;&gt;"",X365,"")</f>
        <v/>
      </c>
      <c r="DS368" s="151"/>
      <c r="DT368" s="288" t="str">
        <f>IF(Z365&lt;&gt;"",Z365,"")</f>
        <v/>
      </c>
      <c r="DU368" s="332"/>
      <c r="DV368" s="174" t="str">
        <f>IF($DV366&lt;&gt;"",IF(DV366="W","L","W"),"")</f>
        <v/>
      </c>
      <c r="DW368" s="157"/>
      <c r="DX368" s="158"/>
      <c r="DY368" s="158"/>
      <c r="DZ368" s="158"/>
      <c r="EA368" s="158"/>
      <c r="EB368" s="158"/>
      <c r="EC368" s="158"/>
      <c r="ED368" s="158"/>
      <c r="EE368" s="158"/>
      <c r="EF368" s="158"/>
      <c r="EG368" s="158"/>
      <c r="EH368" s="158"/>
      <c r="EI368" s="159"/>
      <c r="EJ368" s="165"/>
      <c r="EK368" s="166"/>
      <c r="EL368" s="175" t="str">
        <f>AE365</f>
        <v>F</v>
      </c>
      <c r="EM368" s="177" t="str">
        <f>IF(VLOOKUP($EL368,$A332:$C344,3,FALSE)=0,"",CONCATENATE(VLOOKUP(VLOOKUP($EL368,$A332:$C344,3,FALSE),Players!$J:$N,4,FALSE)," ",VLOOKUP($EL368,$A332:$C344,3,FALSE)," ",IF(ISERROR(VLOOKUP(VLOOKUP($EL368,$A332:$C344,3,FALSE),Players!$J:$N,5,FALSE)),"()",CONCATENATE("(",VLOOKUP(VLOOKUP($EL368,$A332:$C344,3,FALSE),Players!$J:$N,5,FALSE),")"))))</f>
        <v/>
      </c>
      <c r="EN368" s="178"/>
      <c r="EO368" s="178"/>
      <c r="EP368" s="178"/>
      <c r="EQ368" s="178"/>
      <c r="ER368" s="178"/>
      <c r="ES368" s="178"/>
      <c r="ET368" s="178"/>
      <c r="EU368" s="178"/>
      <c r="EV368" s="178"/>
      <c r="EW368" s="178"/>
      <c r="EX368" s="178"/>
      <c r="EY368" s="178"/>
      <c r="EZ368" s="178"/>
      <c r="FA368" s="179"/>
      <c r="FB368" s="150" t="str">
        <f>IF(AF365&lt;&gt;"",AF365,"")</f>
        <v/>
      </c>
      <c r="FC368" s="151"/>
      <c r="FD368" s="288" t="str">
        <f>IF(AH365&lt;&gt;"",AH365,"")</f>
        <v/>
      </c>
      <c r="FE368" s="151"/>
      <c r="FF368" s="288" t="str">
        <f>IF(AJ365&lt;&gt;"",AJ365,"")</f>
        <v/>
      </c>
      <c r="FG368" s="151"/>
      <c r="FH368" s="288" t="str">
        <f>IF(AL365&lt;&gt;"",AL365,"")</f>
        <v/>
      </c>
      <c r="FI368" s="151"/>
      <c r="FJ368" s="288" t="str">
        <f>IF(AN365&lt;&gt;"",AN365,"")</f>
        <v/>
      </c>
      <c r="FK368" s="332"/>
      <c r="FL368" s="174" t="str">
        <f>IF($FL366&lt;&gt;"",IF(FL366="W","L","W"),"")</f>
        <v/>
      </c>
      <c r="FM368" s="3"/>
    </row>
    <row r="369" spans="1:169" ht="11.25" customHeight="1" thickBot="1">
      <c r="A369" s="192"/>
      <c r="B369" s="193"/>
      <c r="C369" s="175" t="str">
        <f>IF($D328="1P","D","D")</f>
        <v>D</v>
      </c>
      <c r="D369" s="201"/>
      <c r="E369" s="202"/>
      <c r="F369" s="201"/>
      <c r="G369" s="202"/>
      <c r="H369" s="201"/>
      <c r="I369" s="202"/>
      <c r="J369" s="201"/>
      <c r="K369" s="202"/>
      <c r="L369" s="201"/>
      <c r="M369" s="205"/>
      <c r="N369" s="69" t="str">
        <f>IF(CF376&lt;&gt;"",IF(ISERROR(AND(BV380="",BX380="",BZ380="",CB380="",CD380="")),"E",IF(AND(BV380="",BX380="",BZ380="",CB380="",CD380=""),"","E")),"")</f>
        <v/>
      </c>
      <c r="O369" s="192"/>
      <c r="P369" s="193"/>
      <c r="Q369" s="175" t="str">
        <f>IF($D328="1P","D","C")</f>
        <v>C</v>
      </c>
      <c r="R369" s="201"/>
      <c r="S369" s="202"/>
      <c r="T369" s="201"/>
      <c r="U369" s="202"/>
      <c r="V369" s="201"/>
      <c r="W369" s="202"/>
      <c r="X369" s="201"/>
      <c r="Y369" s="202"/>
      <c r="Z369" s="201"/>
      <c r="AA369" s="205"/>
      <c r="AB369" s="69" t="str">
        <f>IF(DV376&lt;&gt;"",IF(ISERROR(AND(DL380="",DN380="",DP380="",DQ380="",DT380="")),"E",IF(AND(DL380="",DN380="",DP380="",DR380="",DT380=""),"","E")),"")</f>
        <v/>
      </c>
      <c r="AC369" s="192"/>
      <c r="AD369" s="193"/>
      <c r="AE369" s="175" t="str">
        <f>IF($D328="1P","G","G")</f>
        <v>G</v>
      </c>
      <c r="AF369" s="201"/>
      <c r="AG369" s="202"/>
      <c r="AH369" s="201"/>
      <c r="AI369" s="202"/>
      <c r="AJ369" s="201"/>
      <c r="AK369" s="202"/>
      <c r="AL369" s="201"/>
      <c r="AM369" s="202"/>
      <c r="AN369" s="201"/>
      <c r="AO369" s="205"/>
      <c r="AP369" s="69" t="str">
        <f>IF(FL376&lt;&gt;"",IF(ISERROR(AND(FB380="",FD380="",FF380="",FH380="",FJ380="")),"E",IF(AND(FB380="",FD380="",FF380="",FH380="",FJ380=""),"","E")),"")</f>
        <v/>
      </c>
      <c r="AQ369" s="160"/>
      <c r="AR369" s="161"/>
      <c r="AS369" s="161"/>
      <c r="AT369" s="161"/>
      <c r="AU369" s="161"/>
      <c r="AV369" s="161"/>
      <c r="AW369" s="161"/>
      <c r="AX369" s="161"/>
      <c r="AY369" s="161"/>
      <c r="AZ369" s="161"/>
      <c r="BA369" s="161"/>
      <c r="BB369" s="161"/>
      <c r="BC369" s="162"/>
      <c r="BD369" s="167"/>
      <c r="BE369" s="168"/>
      <c r="BF369" s="176"/>
      <c r="BG369" s="180"/>
      <c r="BH369" s="181"/>
      <c r="BI369" s="181"/>
      <c r="BJ369" s="181"/>
      <c r="BK369" s="181"/>
      <c r="BL369" s="181"/>
      <c r="BM369" s="181"/>
      <c r="BN369" s="181"/>
      <c r="BO369" s="181"/>
      <c r="BP369" s="181"/>
      <c r="BQ369" s="181"/>
      <c r="BR369" s="181"/>
      <c r="BS369" s="181"/>
      <c r="BT369" s="181"/>
      <c r="BU369" s="182"/>
      <c r="BV369" s="152"/>
      <c r="BW369" s="153"/>
      <c r="BX369" s="333"/>
      <c r="BY369" s="153"/>
      <c r="BZ369" s="333"/>
      <c r="CA369" s="153"/>
      <c r="CB369" s="333"/>
      <c r="CC369" s="153"/>
      <c r="CD369" s="333"/>
      <c r="CE369" s="334"/>
      <c r="CF369" s="174"/>
      <c r="CG369" s="160"/>
      <c r="CH369" s="161"/>
      <c r="CI369" s="161"/>
      <c r="CJ369" s="161"/>
      <c r="CK369" s="161"/>
      <c r="CL369" s="161"/>
      <c r="CM369" s="161"/>
      <c r="CN369" s="161"/>
      <c r="CO369" s="161"/>
      <c r="CP369" s="161"/>
      <c r="CQ369" s="161"/>
      <c r="CR369" s="161"/>
      <c r="CS369" s="162"/>
      <c r="CT369" s="167"/>
      <c r="CU369" s="168"/>
      <c r="CV369" s="176"/>
      <c r="CW369" s="180"/>
      <c r="CX369" s="181"/>
      <c r="CY369" s="181"/>
      <c r="CZ369" s="181"/>
      <c r="DA369" s="181"/>
      <c r="DB369" s="181"/>
      <c r="DC369" s="181"/>
      <c r="DD369" s="181"/>
      <c r="DE369" s="181"/>
      <c r="DF369" s="181"/>
      <c r="DG369" s="181"/>
      <c r="DH369" s="181"/>
      <c r="DI369" s="181"/>
      <c r="DJ369" s="181"/>
      <c r="DK369" s="182"/>
      <c r="DL369" s="152"/>
      <c r="DM369" s="153"/>
      <c r="DN369" s="333"/>
      <c r="DO369" s="153"/>
      <c r="DP369" s="333"/>
      <c r="DQ369" s="153"/>
      <c r="DR369" s="333"/>
      <c r="DS369" s="153"/>
      <c r="DT369" s="333"/>
      <c r="DU369" s="334"/>
      <c r="DV369" s="174"/>
      <c r="DW369" s="160"/>
      <c r="DX369" s="161"/>
      <c r="DY369" s="161"/>
      <c r="DZ369" s="161"/>
      <c r="EA369" s="161"/>
      <c r="EB369" s="161"/>
      <c r="EC369" s="161"/>
      <c r="ED369" s="161"/>
      <c r="EE369" s="161"/>
      <c r="EF369" s="161"/>
      <c r="EG369" s="161"/>
      <c r="EH369" s="161"/>
      <c r="EI369" s="162"/>
      <c r="EJ369" s="167"/>
      <c r="EK369" s="168"/>
      <c r="EL369" s="176"/>
      <c r="EM369" s="180"/>
      <c r="EN369" s="181"/>
      <c r="EO369" s="181"/>
      <c r="EP369" s="181"/>
      <c r="EQ369" s="181"/>
      <c r="ER369" s="181"/>
      <c r="ES369" s="181"/>
      <c r="ET369" s="181"/>
      <c r="EU369" s="181"/>
      <c r="EV369" s="181"/>
      <c r="EW369" s="181"/>
      <c r="EX369" s="181"/>
      <c r="EY369" s="181"/>
      <c r="EZ369" s="181"/>
      <c r="FA369" s="182"/>
      <c r="FB369" s="152"/>
      <c r="FC369" s="153"/>
      <c r="FD369" s="333"/>
      <c r="FE369" s="153"/>
      <c r="FF369" s="333"/>
      <c r="FG369" s="153"/>
      <c r="FH369" s="333"/>
      <c r="FI369" s="153"/>
      <c r="FJ369" s="333"/>
      <c r="FK369" s="334"/>
      <c r="FL369" s="174"/>
      <c r="FM369" s="3"/>
    </row>
    <row r="370" spans="1:169" ht="11.25" customHeight="1" thickBot="1">
      <c r="A370" s="194"/>
      <c r="B370" s="195"/>
      <c r="C370" s="207"/>
      <c r="D370" s="203"/>
      <c r="E370" s="204"/>
      <c r="F370" s="203"/>
      <c r="G370" s="204"/>
      <c r="H370" s="203"/>
      <c r="I370" s="204"/>
      <c r="J370" s="203"/>
      <c r="K370" s="204"/>
      <c r="L370" s="203"/>
      <c r="M370" s="206"/>
      <c r="N370" s="69" t="str">
        <f>IF(CF378&lt;&gt;"",IF(CF378="W",IF(SUM(IF(D369&gt;D367,1,0),IF(F369&gt;F367,1,0),IF(H369&gt;H367,1,0),IF(J369&gt;J367,1,0),IF(L369&gt;L367,1,0))&lt;&gt;3,"E",""),""),"")</f>
        <v/>
      </c>
      <c r="O370" s="194"/>
      <c r="P370" s="195"/>
      <c r="Q370" s="207"/>
      <c r="R370" s="203"/>
      <c r="S370" s="204"/>
      <c r="T370" s="203"/>
      <c r="U370" s="204"/>
      <c r="V370" s="203"/>
      <c r="W370" s="204"/>
      <c r="X370" s="203"/>
      <c r="Y370" s="204"/>
      <c r="Z370" s="203"/>
      <c r="AA370" s="206"/>
      <c r="AB370" s="69" t="str">
        <f>IF(DV378&lt;&gt;"",IF(DV378="W",IF(SUM(IF(R369&gt;R367,1,0),IF(T369&gt;T367,1,0),IF(V369&gt;V367,1,0),IF(X369&gt;X367,1,0),IF(Z369&gt;Z367,1,0))&lt;&gt;3,"E",""),""),"")</f>
        <v/>
      </c>
      <c r="AC370" s="194"/>
      <c r="AD370" s="195"/>
      <c r="AE370" s="207"/>
      <c r="AF370" s="203"/>
      <c r="AG370" s="204"/>
      <c r="AH370" s="203"/>
      <c r="AI370" s="204"/>
      <c r="AJ370" s="203"/>
      <c r="AK370" s="204"/>
      <c r="AL370" s="203"/>
      <c r="AM370" s="204"/>
      <c r="AN370" s="203"/>
      <c r="AO370" s="206"/>
      <c r="AP370" s="69" t="str">
        <f>IF(FL378&lt;&gt;"",IF(FL378="W",IF(SUM(IF(AF369&gt;AF367,1,0),IF(AH369&gt;AH367,1,0),IF(AJ369&gt;AJ367,1,0),IF(AL369&gt;AL367,1,0),IF(AN369&gt;AN367,1,0))&lt;&gt;3,"E",""),""),"")</f>
        <v/>
      </c>
      <c r="AQ370" s="126"/>
      <c r="AR370" s="126"/>
      <c r="AS370" s="126"/>
      <c r="AT370" s="126"/>
      <c r="AU370" s="126"/>
      <c r="AV370" s="126"/>
      <c r="AW370" s="126"/>
      <c r="AX370" s="126"/>
      <c r="AY370" s="126"/>
      <c r="AZ370" s="126"/>
      <c r="BA370" s="126"/>
      <c r="BB370" s="126"/>
      <c r="BC370" s="126"/>
      <c r="BV370" s="169" t="str">
        <f>IF(CF366&lt;&gt;"",IF(AND(AND(BV366&gt;-1,BV368&gt;-1),OR(BV366&gt;10,BV368&gt;10),ABS(BV366-BV368)&gt;1,IF(OR(BV366&gt;11,BV368&gt;11),ABS(BV366-BV368)=2,TRUE),BV366=INT(BV366),BV368=INT(BV368)),"","Error"),"")</f>
        <v/>
      </c>
      <c r="BW370" s="169"/>
      <c r="BX370" s="169" t="str">
        <f>IF(CF366&lt;&gt;"",IF(AND(AND(BX366&gt;-1,BX368&gt;-1),OR(BX366&gt;10,BX368&gt;10),ABS(BX366-BX368)&gt;1,IF(OR(BX366&gt;11,BX368&gt;11),ABS(BX366-BX368)=2,TRUE),BX366=INT(BX366),BX368=INT(BX368)),"","Error"),"")</f>
        <v/>
      </c>
      <c r="BY370" s="169"/>
      <c r="BZ370" s="169" t="str">
        <f>IF(CF366&lt;&gt;"",IF(AND(AND(BZ366&gt;-1,BZ368&gt;-1),OR(BZ366&gt;10,BZ368&gt;10),ABS(BZ366-BZ368)&gt;1,IF(OR(BZ366&gt;11,BZ368&gt;11),ABS(BZ366-BZ368)=2,TRUE),BZ366=INT(BZ366),BZ368=INT(BZ368)),"","Error"),"")</f>
        <v/>
      </c>
      <c r="CA370" s="169"/>
      <c r="CB370" s="169" t="str">
        <f>IF(AND(CF366&lt;&gt;"",CB366&lt;&gt;""),IF(AND(AND(CB366&gt;-1,CB368&gt;-1),OR(CB366&gt;10,CB368&gt;10),ABS(CB366-CB368)&gt;1,IF(OR(CB366&gt;11,CB368&gt;11),ABS(CB366-CB368)=2,TRUE),CB366=INT(CB366),CB368=INT(CB368)),"","Error"),"")</f>
        <v/>
      </c>
      <c r="CC370" s="169"/>
      <c r="CD370" s="169" t="str">
        <f>IF(AND(CF366&lt;&gt;"",CD366&lt;&gt;""),IF(AND(AND(CD366&gt;-1,CD368&gt;-1),OR(CD366&gt;10,CD368&gt;10),ABS(CD366-CD368)&gt;1,IF(OR(CD366&gt;11,CD368&gt;11),ABS(CD366-CD368)=2,TRUE),CD366=INT(CD366),CD368=INT(CD368)),"","Error"),"")</f>
        <v/>
      </c>
      <c r="CE370" s="169"/>
      <c r="CF370" s="3"/>
      <c r="CG370" s="126"/>
      <c r="CH370" s="126"/>
      <c r="CI370" s="126"/>
      <c r="CJ370" s="126"/>
      <c r="CK370" s="126"/>
      <c r="CL370" s="126"/>
      <c r="CM370" s="126"/>
      <c r="CN370" s="126"/>
      <c r="CO370" s="126"/>
      <c r="CP370" s="126"/>
      <c r="CQ370" s="126"/>
      <c r="CR370" s="126"/>
      <c r="CS370" s="126"/>
      <c r="DL370" s="169" t="str">
        <f>IF(DV366&lt;&gt;"",IF(AND(AND(DL366&gt;-1,DL368&gt;-1),OR(DL366&gt;10,DL368&gt;10),ABS(DL366-DL368)&gt;1,IF(OR(DL366&gt;11,DL368&gt;11),ABS(DL366-DL368)=2,TRUE),DL366=INT(DL366),DL368=INT(DL368)),"","Error"),"")</f>
        <v/>
      </c>
      <c r="DM370" s="169"/>
      <c r="DN370" s="169" t="str">
        <f>IF(DV366&lt;&gt;"",IF(AND(AND(DN366&gt;-1,DN368&gt;-1),OR(DN366&gt;10,DN368&gt;10),ABS(DN366-DN368)&gt;1,IF(OR(DN366&gt;11,DN368&gt;11),ABS(DN366-DN368)=2,TRUE),DN366=INT(DN366),DN368=INT(DN368)),"","Error"),"")</f>
        <v/>
      </c>
      <c r="DO370" s="169"/>
      <c r="DP370" s="169" t="str">
        <f>IF(DV366&lt;&gt;"",IF(AND(AND(DP366&gt;-1,DP368&gt;-1),OR(DP366&gt;10,DP368&gt;10),ABS(DP366-DP368)&gt;1,IF(OR(DP366&gt;11,DP368&gt;11),ABS(DP366-DP368)=2,TRUE),DP366=INT(DP366),DP368=INT(DP368)),"","Error"),"")</f>
        <v/>
      </c>
      <c r="DQ370" s="169"/>
      <c r="DR370" s="169" t="str">
        <f>IF(AND(DV366&lt;&gt;"",DR366&lt;&gt;""),IF(AND(AND(DR366&gt;-1,DR368&gt;-1),OR(DR366&gt;10,DR368&gt;10),ABS(DR366-DR368)&gt;1,IF(OR(DR366&gt;11,DR368&gt;11),ABS(DR366-DR368)=2,TRUE),DR366=INT(DR366),DR368=INT(DR368)),"","Error"),"")</f>
        <v/>
      </c>
      <c r="DS370" s="169"/>
      <c r="DT370" s="169" t="str">
        <f>IF(AND(DV366&lt;&gt;"",DT366&lt;&gt;""),IF(AND(AND(DT366&gt;-1,DT368&gt;-1),OR(DT366&gt;10,DT368&gt;10),ABS(DT366-DT368)&gt;1,IF(OR(DT366&gt;11,DT368&gt;11),ABS(DT366-DT368)=2,TRUE),DT366=INT(DT366),DT368=INT(DT368)),"","Error"),"")</f>
        <v/>
      </c>
      <c r="DU370" s="169"/>
      <c r="DV370" s="3"/>
      <c r="DW370" s="126"/>
      <c r="DX370" s="126"/>
      <c r="DY370" s="126"/>
      <c r="DZ370" s="126"/>
      <c r="EA370" s="126"/>
      <c r="EB370" s="126"/>
      <c r="EC370" s="126"/>
      <c r="ED370" s="126"/>
      <c r="EE370" s="126"/>
      <c r="EF370" s="126"/>
      <c r="EG370" s="126"/>
      <c r="EH370" s="126"/>
      <c r="EI370" s="126"/>
      <c r="FB370" s="169" t="str">
        <f>IF(FL366&lt;&gt;"",IF(AND(AND(FB366&gt;-1,FB368&gt;-1),OR(FB366&gt;10,FB368&gt;10),ABS(FB366-FB368)&gt;1,IF(OR(FB366&gt;11,FB368&gt;11),ABS(FB366-FB368)=2,TRUE),FB366=INT(FB366),FB368=INT(FB368)),"","Error"),"")</f>
        <v/>
      </c>
      <c r="FC370" s="169"/>
      <c r="FD370" s="169" t="str">
        <f>IF(FL366&lt;&gt;"",IF(AND(AND(FD366&gt;-1,FD368&gt;-1),OR(FD366&gt;10,FD368&gt;10),ABS(FD366-FD368)&gt;1,IF(OR(FD366&gt;11,FD368&gt;11),ABS(FD366-FD368)=2,TRUE),FD366=INT(FD366),FD368=INT(FD368)),"","Error"),"")</f>
        <v/>
      </c>
      <c r="FE370" s="169"/>
      <c r="FF370" s="169" t="str">
        <f>IF(FL366&lt;&gt;"",IF(AND(AND(FF366&gt;-1,FF368&gt;-1),OR(FF366&gt;10,FF368&gt;10),ABS(FF366-FF368)&gt;1,IF(OR(FF366&gt;11,FF368&gt;11),ABS(FF366-FF368)=2,TRUE),FF366=INT(FF366),FF368=INT(FF368)),"","Error"),"")</f>
        <v/>
      </c>
      <c r="FG370" s="169"/>
      <c r="FH370" s="169" t="str">
        <f>IF(AND(FL366&lt;&gt;"",FH366&lt;&gt;""),IF(AND(AND(FH366&gt;-1,FH368&gt;-1),OR(FH366&gt;10,FH368&gt;10),ABS(FH366-FH368)&gt;1,IF(OR(FH366&gt;11,FH368&gt;11),ABS(FH366-FH368)=2,TRUE),FH366=INT(FH366),FH368=INT(FH368)),"","Error"),"")</f>
        <v/>
      </c>
      <c r="FI370" s="169"/>
      <c r="FJ370" s="169" t="str">
        <f>IF(AND(FL366&lt;&gt;"",FJ366&lt;&gt;""),IF(AND(AND(FJ366&gt;-1,FJ368&gt;-1),OR(FJ366&gt;10,FJ368&gt;10),ABS(FJ366-FJ368)&gt;1,IF(OR(FJ366&gt;11,FJ368&gt;11),ABS(FJ366-FJ368)=2,TRUE),FJ366=INT(FJ366),FJ368=INT(FJ368)),"","Error"),"")</f>
        <v/>
      </c>
      <c r="FK370" s="169"/>
      <c r="FL370" s="3"/>
      <c r="FM370" s="3"/>
    </row>
    <row r="371" spans="1:169" ht="11.25" customHeight="1">
      <c r="A371" s="170">
        <v>7</v>
      </c>
      <c r="B371" s="191"/>
      <c r="C371" s="183" t="str">
        <f>IF($D328="1P","A","A")</f>
        <v>A</v>
      </c>
      <c r="D371" s="197"/>
      <c r="E371" s="198"/>
      <c r="F371" s="197"/>
      <c r="G371" s="198"/>
      <c r="H371" s="197"/>
      <c r="I371" s="198"/>
      <c r="J371" s="197"/>
      <c r="K371" s="198"/>
      <c r="L371" s="197"/>
      <c r="M371" s="208"/>
      <c r="N371" s="69" t="str">
        <f>IF(CF386&lt;&gt;"",IF(CF386="W",IF(SUM(IF(D371&gt;D373,1,0),IF(F371&gt;F373,1,0),IF(H371&gt;H373,1,0),IF(J371&gt;J373,1,0),IF(L371&gt;L373,1,0))&lt;&gt;3,"E",""),""),"")</f>
        <v/>
      </c>
      <c r="O371" s="170">
        <v>14</v>
      </c>
      <c r="P371" s="191"/>
      <c r="Q371" s="183" t="str">
        <f>IF($D328="1P","C","B")</f>
        <v>B</v>
      </c>
      <c r="R371" s="197"/>
      <c r="S371" s="198"/>
      <c r="T371" s="197"/>
      <c r="U371" s="198"/>
      <c r="V371" s="197"/>
      <c r="W371" s="198"/>
      <c r="X371" s="197"/>
      <c r="Y371" s="198"/>
      <c r="Z371" s="197"/>
      <c r="AA371" s="208"/>
      <c r="AB371" s="69" t="str">
        <f>IF(DV386&lt;&gt;"",IF(DV386="W",IF(SUM(IF(R371&gt;R373,1,0),IF(T371&gt;T373,1,0),IF(V371&gt;V373,1,0),IF(X371&gt;X373,1,0),IF(Z371&gt;Z373,1,0))&lt;&gt;3,"E",""),""),"")</f>
        <v/>
      </c>
      <c r="AC371" s="170">
        <v>21</v>
      </c>
      <c r="AD371" s="191"/>
      <c r="AE371" s="183" t="str">
        <f>IF($D328="1P","E","B")</f>
        <v>B</v>
      </c>
      <c r="AF371" s="197"/>
      <c r="AG371" s="198"/>
      <c r="AH371" s="197"/>
      <c r="AI371" s="198"/>
      <c r="AJ371" s="197"/>
      <c r="AK371" s="198"/>
      <c r="AL371" s="197"/>
      <c r="AM371" s="198"/>
      <c r="AN371" s="197"/>
      <c r="AO371" s="208"/>
      <c r="AP371" s="69" t="str">
        <f>IF(FL386&lt;&gt;"",IF(FL386="W",IF(SUM(IF(AF371&gt;AF373,1,0),IF(AH371&gt;AH373,1,0),IF(AJ371&gt;AJ373,1,0),IF(AL371&gt;AL373,1,0),IF(AN371&gt;AN373,1,0))&lt;&gt;3,"E",""),""),"")</f>
        <v/>
      </c>
      <c r="AQ371" s="126"/>
      <c r="AR371" s="126"/>
      <c r="AS371" s="126"/>
      <c r="AT371" s="126"/>
      <c r="AU371" s="126"/>
      <c r="AV371" s="126"/>
      <c r="AW371" s="126"/>
      <c r="AX371" s="126"/>
      <c r="AY371" s="126"/>
      <c r="AZ371" s="126"/>
      <c r="BA371" s="126"/>
      <c r="BB371" s="126"/>
      <c r="BC371" s="126"/>
      <c r="CF371" s="3"/>
      <c r="CG371" s="126"/>
      <c r="CH371" s="126"/>
      <c r="CI371" s="126"/>
      <c r="CJ371" s="126"/>
      <c r="CK371" s="126"/>
      <c r="CL371" s="126"/>
      <c r="CM371" s="126"/>
      <c r="CN371" s="126"/>
      <c r="CO371" s="126"/>
      <c r="CP371" s="126"/>
      <c r="CQ371" s="126"/>
      <c r="CR371" s="126"/>
      <c r="CS371" s="126"/>
      <c r="DV371" s="3"/>
      <c r="DW371" s="126"/>
      <c r="DX371" s="126"/>
      <c r="DY371" s="126"/>
      <c r="DZ371" s="126"/>
      <c r="EA371" s="126"/>
      <c r="EB371" s="126"/>
      <c r="EC371" s="126"/>
      <c r="ED371" s="126"/>
      <c r="EE371" s="126"/>
      <c r="EF371" s="126"/>
      <c r="EG371" s="126"/>
      <c r="EH371" s="126"/>
      <c r="EI371" s="126"/>
      <c r="FL371" s="3"/>
      <c r="FM371" s="3"/>
    </row>
    <row r="372" spans="1:169" ht="11.25" customHeight="1">
      <c r="A372" s="192"/>
      <c r="B372" s="193"/>
      <c r="C372" s="196"/>
      <c r="D372" s="199"/>
      <c r="E372" s="200"/>
      <c r="F372" s="199"/>
      <c r="G372" s="200"/>
      <c r="H372" s="199"/>
      <c r="I372" s="200"/>
      <c r="J372" s="199"/>
      <c r="K372" s="200"/>
      <c r="L372" s="199"/>
      <c r="M372" s="209"/>
      <c r="N372" s="69" t="str">
        <f>IF(CF386&lt;&gt;"",IF(ISERROR(AND(BV390="",BX390="",BZ390="",CB390="",CD390="")),"E",IF(AND(BV390="",BX390="",BZ390="",CB390="",CD390=""),"","E")),"")</f>
        <v/>
      </c>
      <c r="O372" s="192"/>
      <c r="P372" s="193"/>
      <c r="Q372" s="196"/>
      <c r="R372" s="199"/>
      <c r="S372" s="200"/>
      <c r="T372" s="199"/>
      <c r="U372" s="200"/>
      <c r="V372" s="199"/>
      <c r="W372" s="200"/>
      <c r="X372" s="199"/>
      <c r="Y372" s="200"/>
      <c r="Z372" s="199"/>
      <c r="AA372" s="209"/>
      <c r="AB372" s="69" t="str">
        <f>IF(DV386&lt;&gt;"",IF(ISERROR(AND(DL390="",DN390="",DP390="",DQ390="",DT390="")),"E",IF(AND(DL390="",DN390="",DP390="",DR390="",DT390=""),"","E")),"")</f>
        <v/>
      </c>
      <c r="AC372" s="192"/>
      <c r="AD372" s="193"/>
      <c r="AE372" s="196"/>
      <c r="AF372" s="199"/>
      <c r="AG372" s="200"/>
      <c r="AH372" s="199"/>
      <c r="AI372" s="200"/>
      <c r="AJ372" s="199"/>
      <c r="AK372" s="200"/>
      <c r="AL372" s="199"/>
      <c r="AM372" s="200"/>
      <c r="AN372" s="199"/>
      <c r="AO372" s="209"/>
      <c r="AP372" s="69" t="str">
        <f>IF(FL386&lt;&gt;"",IF(ISERROR(AND(FB390="",FD390="",FF390="",FH390="",FJ390="")),"E",IF(AND(FB390="",FD390="",FF390="",FH390="",FJ390=""),"","E")),"")</f>
        <v/>
      </c>
      <c r="AQ372" s="127"/>
      <c r="AR372" s="127"/>
      <c r="AS372" s="127"/>
      <c r="AT372" s="127"/>
      <c r="AU372" s="127"/>
      <c r="AV372" s="127"/>
      <c r="AW372" s="127"/>
      <c r="AX372" s="127"/>
      <c r="AY372" s="127"/>
      <c r="AZ372" s="127"/>
      <c r="BA372" s="127"/>
      <c r="BB372" s="127"/>
      <c r="BC372" s="127"/>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3"/>
      <c r="CG372" s="127"/>
      <c r="CH372" s="127"/>
      <c r="CI372" s="127"/>
      <c r="CJ372" s="127"/>
      <c r="CK372" s="127"/>
      <c r="CL372" s="127"/>
      <c r="CM372" s="127"/>
      <c r="CN372" s="127"/>
      <c r="CO372" s="127"/>
      <c r="CP372" s="127"/>
      <c r="CQ372" s="127"/>
      <c r="CR372" s="127"/>
      <c r="CS372" s="127"/>
      <c r="CT372" s="40"/>
      <c r="CU372" s="40"/>
      <c r="CV372" s="40"/>
      <c r="CW372" s="40"/>
      <c r="CX372" s="40"/>
      <c r="CY372" s="40"/>
      <c r="CZ372" s="40"/>
      <c r="DA372" s="40"/>
      <c r="DB372" s="40"/>
      <c r="DC372" s="40"/>
      <c r="DD372" s="40"/>
      <c r="DE372" s="40"/>
      <c r="DF372" s="40"/>
      <c r="DG372" s="40"/>
      <c r="DH372" s="40"/>
      <c r="DI372" s="40"/>
      <c r="DJ372" s="40"/>
      <c r="DK372" s="40"/>
      <c r="DL372" s="40"/>
      <c r="DM372" s="40"/>
      <c r="DN372" s="40"/>
      <c r="DO372" s="40"/>
      <c r="DP372" s="40"/>
      <c r="DQ372" s="40"/>
      <c r="DR372" s="40"/>
      <c r="DS372" s="40"/>
      <c r="DT372" s="40"/>
      <c r="DU372" s="40"/>
      <c r="DV372" s="3"/>
      <c r="DW372" s="127"/>
      <c r="DX372" s="127"/>
      <c r="DY372" s="127"/>
      <c r="DZ372" s="127"/>
      <c r="EA372" s="127"/>
      <c r="EB372" s="127"/>
      <c r="EC372" s="127"/>
      <c r="ED372" s="127"/>
      <c r="EE372" s="127"/>
      <c r="EF372" s="127"/>
      <c r="EG372" s="127"/>
      <c r="EH372" s="127"/>
      <c r="EI372" s="127"/>
      <c r="EJ372" s="40"/>
      <c r="EK372" s="40"/>
      <c r="EL372" s="40"/>
      <c r="EM372" s="40"/>
      <c r="EN372" s="40"/>
      <c r="EO372" s="40"/>
      <c r="EP372" s="40"/>
      <c r="EQ372" s="40"/>
      <c r="ER372" s="40"/>
      <c r="ES372" s="40"/>
      <c r="ET372" s="40"/>
      <c r="EU372" s="40"/>
      <c r="EV372" s="40"/>
      <c r="EW372" s="40"/>
      <c r="EX372" s="40"/>
      <c r="EY372" s="40"/>
      <c r="EZ372" s="40"/>
      <c r="FA372" s="40"/>
      <c r="FB372" s="40"/>
      <c r="FC372" s="40"/>
      <c r="FD372" s="40"/>
      <c r="FE372" s="40"/>
      <c r="FF372" s="40"/>
      <c r="FG372" s="40"/>
      <c r="FH372" s="40"/>
      <c r="FI372" s="40"/>
      <c r="FJ372" s="40"/>
      <c r="FK372" s="40"/>
      <c r="FL372" s="3"/>
      <c r="FM372" s="3"/>
    </row>
    <row r="373" spans="1:169" ht="11.25" customHeight="1">
      <c r="A373" s="192"/>
      <c r="B373" s="193"/>
      <c r="C373" s="175" t="str">
        <f>IF($D328="1P","F","E")</f>
        <v>E</v>
      </c>
      <c r="D373" s="201"/>
      <c r="E373" s="202"/>
      <c r="F373" s="201"/>
      <c r="G373" s="202"/>
      <c r="H373" s="201"/>
      <c r="I373" s="202"/>
      <c r="J373" s="201"/>
      <c r="K373" s="202"/>
      <c r="L373" s="201"/>
      <c r="M373" s="205"/>
      <c r="N373" s="69" t="str">
        <f>IF(CF386&lt;&gt;"",IF(ISERROR(AND(BV390="",BX390="",BZ390="",CB390="",CD390="")),"E",IF(AND(BV390="",BX390="",BZ390="",CB390="",CD390=""),"","E")),"")</f>
        <v/>
      </c>
      <c r="O373" s="192"/>
      <c r="P373" s="193"/>
      <c r="Q373" s="175" t="str">
        <f>IF($D328="1P","E","D")</f>
        <v>D</v>
      </c>
      <c r="R373" s="201"/>
      <c r="S373" s="202"/>
      <c r="T373" s="201"/>
      <c r="U373" s="202"/>
      <c r="V373" s="201"/>
      <c r="W373" s="202"/>
      <c r="X373" s="201"/>
      <c r="Y373" s="202"/>
      <c r="Z373" s="201"/>
      <c r="AA373" s="205"/>
      <c r="AB373" s="69" t="str">
        <f>IF(DV386&lt;&gt;"",IF(ISERROR(AND(DL390="",DN390="",DP390="",DQ390="",DT390="")),"E",IF(AND(DL390="",DN390="",DP390="",DR390="",DT390=""),"","E")),"")</f>
        <v/>
      </c>
      <c r="AC373" s="192"/>
      <c r="AD373" s="193"/>
      <c r="AE373" s="175" t="str">
        <f>IF($D328="1P","F","C")</f>
        <v>C</v>
      </c>
      <c r="AF373" s="201"/>
      <c r="AG373" s="202"/>
      <c r="AH373" s="201"/>
      <c r="AI373" s="202"/>
      <c r="AJ373" s="201"/>
      <c r="AK373" s="202"/>
      <c r="AL373" s="201"/>
      <c r="AM373" s="202"/>
      <c r="AN373" s="201"/>
      <c r="AO373" s="205"/>
      <c r="AP373" s="69" t="str">
        <f>IF(FL386&lt;&gt;"",IF(ISERROR(AND(FB390="",FD390="",FF390="",FH390="",FJ390="")),"E",IF(AND(FB390="",FD390="",FF390="",FH390="",FJ390=""),"","E")),"")</f>
        <v/>
      </c>
      <c r="AQ373" s="128"/>
      <c r="AR373" s="128"/>
      <c r="AS373" s="128"/>
      <c r="AT373" s="128"/>
      <c r="AU373" s="128"/>
      <c r="AV373" s="128"/>
      <c r="AW373" s="128"/>
      <c r="AX373" s="128"/>
      <c r="AY373" s="128"/>
      <c r="AZ373" s="128"/>
      <c r="BA373" s="128"/>
      <c r="BB373" s="128"/>
      <c r="BC373" s="128"/>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3"/>
      <c r="CG373" s="128"/>
      <c r="CH373" s="128"/>
      <c r="CI373" s="128"/>
      <c r="CJ373" s="128"/>
      <c r="CK373" s="128"/>
      <c r="CL373" s="128"/>
      <c r="CM373" s="128"/>
      <c r="CN373" s="128"/>
      <c r="CO373" s="128"/>
      <c r="CP373" s="128"/>
      <c r="CQ373" s="128"/>
      <c r="CR373" s="128"/>
      <c r="CS373" s="128"/>
      <c r="CT373" s="41"/>
      <c r="CU373" s="41"/>
      <c r="CV373" s="41"/>
      <c r="CW373" s="41"/>
      <c r="CX373" s="41"/>
      <c r="CY373" s="41"/>
      <c r="CZ373" s="41"/>
      <c r="DA373" s="41"/>
      <c r="DB373" s="41"/>
      <c r="DC373" s="41"/>
      <c r="DD373" s="41"/>
      <c r="DE373" s="41"/>
      <c r="DF373" s="41"/>
      <c r="DG373" s="41"/>
      <c r="DH373" s="41"/>
      <c r="DI373" s="41"/>
      <c r="DJ373" s="41"/>
      <c r="DK373" s="41"/>
      <c r="DL373" s="41"/>
      <c r="DM373" s="41"/>
      <c r="DN373" s="41"/>
      <c r="DO373" s="41"/>
      <c r="DP373" s="41"/>
      <c r="DQ373" s="41"/>
      <c r="DR373" s="41"/>
      <c r="DS373" s="41"/>
      <c r="DT373" s="41"/>
      <c r="DU373" s="41"/>
      <c r="DV373" s="3"/>
      <c r="DW373" s="128"/>
      <c r="DX373" s="128"/>
      <c r="DY373" s="128"/>
      <c r="DZ373" s="128"/>
      <c r="EA373" s="128"/>
      <c r="EB373" s="128"/>
      <c r="EC373" s="128"/>
      <c r="ED373" s="128"/>
      <c r="EE373" s="128"/>
      <c r="EF373" s="128"/>
      <c r="EG373" s="128"/>
      <c r="EH373" s="128"/>
      <c r="EI373" s="128"/>
      <c r="EJ373" s="41"/>
      <c r="EK373" s="41"/>
      <c r="EL373" s="41"/>
      <c r="EM373" s="41"/>
      <c r="EN373" s="41"/>
      <c r="EO373" s="41"/>
      <c r="EP373" s="41"/>
      <c r="EQ373" s="41"/>
      <c r="ER373" s="41"/>
      <c r="ES373" s="41"/>
      <c r="ET373" s="41"/>
      <c r="EU373" s="41"/>
      <c r="EV373" s="41"/>
      <c r="EW373" s="41"/>
      <c r="EX373" s="41"/>
      <c r="EY373" s="41"/>
      <c r="EZ373" s="41"/>
      <c r="FA373" s="41"/>
      <c r="FB373" s="41"/>
      <c r="FC373" s="41"/>
      <c r="FD373" s="41"/>
      <c r="FE373" s="41"/>
      <c r="FF373" s="41"/>
      <c r="FG373" s="41"/>
      <c r="FH373" s="41"/>
      <c r="FI373" s="41"/>
      <c r="FJ373" s="41"/>
      <c r="FK373" s="41"/>
      <c r="FL373" s="3"/>
      <c r="FM373" s="3"/>
    </row>
    <row r="374" spans="1:169" ht="11.25" customHeight="1" thickBot="1">
      <c r="A374" s="194"/>
      <c r="B374" s="195"/>
      <c r="C374" s="207"/>
      <c r="D374" s="203"/>
      <c r="E374" s="204"/>
      <c r="F374" s="203"/>
      <c r="G374" s="204"/>
      <c r="H374" s="203"/>
      <c r="I374" s="204"/>
      <c r="J374" s="203"/>
      <c r="K374" s="204"/>
      <c r="L374" s="203"/>
      <c r="M374" s="206"/>
      <c r="N374" s="69" t="str">
        <f>IF(CF388&lt;&gt;"",IF(CF388="W",IF(SUM(IF(D373&gt;D371,1,0),IF(F373&gt;F371,1,0),IF(H373&gt;H371,1,0),IF(J373&gt;J371,1,0),IF(L373&gt;L371,1,0))&lt;&gt;3,"E",""),""),"")</f>
        <v/>
      </c>
      <c r="O374" s="194"/>
      <c r="P374" s="195"/>
      <c r="Q374" s="207"/>
      <c r="R374" s="203"/>
      <c r="S374" s="204"/>
      <c r="T374" s="203"/>
      <c r="U374" s="204"/>
      <c r="V374" s="203"/>
      <c r="W374" s="204"/>
      <c r="X374" s="203"/>
      <c r="Y374" s="204"/>
      <c r="Z374" s="203"/>
      <c r="AA374" s="206"/>
      <c r="AB374" s="69" t="str">
        <f>IF(DV388&lt;&gt;"",IF(DV388="W",IF(SUM(IF(R373&gt;R371,1,0),IF(T373&gt;T371,1,0),IF(V373&gt;V371,1,0),IF(X373&gt;X371,1,0),IF(Z373&gt;Z371,1,0))&lt;&gt;3,"E",""),""),"")</f>
        <v/>
      </c>
      <c r="AC374" s="194"/>
      <c r="AD374" s="195"/>
      <c r="AE374" s="207"/>
      <c r="AF374" s="203"/>
      <c r="AG374" s="204"/>
      <c r="AH374" s="203"/>
      <c r="AI374" s="204"/>
      <c r="AJ374" s="203"/>
      <c r="AK374" s="204"/>
      <c r="AL374" s="203"/>
      <c r="AM374" s="204"/>
      <c r="AN374" s="203"/>
      <c r="AO374" s="206"/>
      <c r="AP374" s="69" t="str">
        <f>IF(FL388&lt;&gt;"",IF(FL388="W",IF(SUM(IF(AF373&gt;AF371,1,0),IF(AH373&gt;AH371,1,0),IF(AJ373&gt;AJ371,1,0),IF(AL373&gt;AL371,1,0),IF(AN373&gt;AN371,1,0))&lt;&gt;3,"E",""),""),"")</f>
        <v/>
      </c>
      <c r="AQ374" s="126"/>
      <c r="AR374" s="126"/>
      <c r="AS374" s="126"/>
      <c r="AT374" s="126"/>
      <c r="AU374" s="126"/>
      <c r="AV374" s="126"/>
      <c r="AW374" s="126"/>
      <c r="AX374" s="126"/>
      <c r="AY374" s="126"/>
      <c r="AZ374" s="126"/>
      <c r="BA374" s="126"/>
      <c r="BB374" s="126"/>
      <c r="BC374" s="126"/>
      <c r="CF374" s="3"/>
      <c r="CG374" s="126"/>
      <c r="CH374" s="126"/>
      <c r="CI374" s="126"/>
      <c r="CJ374" s="126"/>
      <c r="CK374" s="126"/>
      <c r="CL374" s="126"/>
      <c r="CM374" s="126"/>
      <c r="CN374" s="126"/>
      <c r="CO374" s="126"/>
      <c r="CP374" s="126"/>
      <c r="CQ374" s="126"/>
      <c r="CR374" s="126"/>
      <c r="CS374" s="126"/>
      <c r="DV374" s="3"/>
      <c r="DW374" s="126"/>
      <c r="DX374" s="126"/>
      <c r="DY374" s="126"/>
      <c r="DZ374" s="126"/>
      <c r="EA374" s="126"/>
      <c r="EB374" s="126"/>
      <c r="EC374" s="126"/>
      <c r="ED374" s="126"/>
      <c r="EE374" s="126"/>
      <c r="EF374" s="126"/>
      <c r="EG374" s="126"/>
      <c r="EH374" s="126"/>
      <c r="EI374" s="126"/>
      <c r="FL374" s="3"/>
      <c r="FM374" s="3"/>
    </row>
    <row r="375" spans="1:169" ht="11.25" customHeight="1" thickBot="1">
      <c r="A375" s="3"/>
      <c r="B375" s="3"/>
      <c r="C375" s="3"/>
      <c r="D375" s="3"/>
      <c r="E375" s="3"/>
      <c r="F375" s="3"/>
      <c r="G375" s="3"/>
      <c r="H375" s="3"/>
      <c r="I375" s="3"/>
      <c r="J375" s="3"/>
      <c r="K375" s="3"/>
      <c r="L375" s="3"/>
      <c r="M375" s="3"/>
      <c r="N375" s="3"/>
      <c r="O375" s="3"/>
      <c r="P375" s="3"/>
      <c r="Q375" s="3"/>
      <c r="R375" s="3"/>
      <c r="S375" s="3"/>
      <c r="T375" s="3"/>
      <c r="U375" s="3"/>
      <c r="V375" s="3"/>
      <c r="W375" s="3"/>
      <c r="X375" s="43"/>
      <c r="Y375" s="43"/>
      <c r="Z375" s="43"/>
      <c r="AA375" s="43"/>
      <c r="AB375" s="43"/>
      <c r="AC375" s="43"/>
      <c r="AD375" s="43"/>
      <c r="AE375" s="43"/>
      <c r="AF375" s="43"/>
      <c r="AG375" s="43"/>
      <c r="AH375" s="43"/>
      <c r="AI375" s="43"/>
      <c r="AJ375" s="43"/>
      <c r="AK375" s="43"/>
      <c r="AL375" s="43"/>
      <c r="AM375" s="43"/>
      <c r="AN375" s="3"/>
      <c r="AO375" s="3"/>
      <c r="AP375" s="3"/>
      <c r="AQ375" s="127"/>
      <c r="AR375" s="127"/>
      <c r="AS375" s="127"/>
      <c r="AT375" s="127"/>
      <c r="AU375" s="127"/>
      <c r="AV375" s="127"/>
      <c r="AW375" s="127"/>
      <c r="AX375" s="127"/>
      <c r="AY375" s="127"/>
      <c r="AZ375" s="127"/>
      <c r="BA375" s="127"/>
      <c r="BB375" s="127"/>
      <c r="BC375" s="127"/>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3"/>
      <c r="CG375" s="127"/>
      <c r="CH375" s="127"/>
      <c r="CI375" s="127"/>
      <c r="CJ375" s="127"/>
      <c r="CK375" s="127"/>
      <c r="CL375" s="127"/>
      <c r="CM375" s="127"/>
      <c r="CN375" s="127"/>
      <c r="CO375" s="127"/>
      <c r="CP375" s="127"/>
      <c r="CQ375" s="127"/>
      <c r="CR375" s="127"/>
      <c r="CS375" s="127"/>
      <c r="CT375" s="40"/>
      <c r="CU375" s="40"/>
      <c r="CV375" s="40"/>
      <c r="CW375" s="40"/>
      <c r="CX375" s="40"/>
      <c r="CY375" s="40"/>
      <c r="CZ375" s="40"/>
      <c r="DA375" s="40"/>
      <c r="DB375" s="40"/>
      <c r="DC375" s="40"/>
      <c r="DD375" s="40"/>
      <c r="DE375" s="40"/>
      <c r="DF375" s="40"/>
      <c r="DG375" s="40"/>
      <c r="DH375" s="40"/>
      <c r="DI375" s="40"/>
      <c r="DJ375" s="40"/>
      <c r="DK375" s="40"/>
      <c r="DL375" s="40"/>
      <c r="DM375" s="40"/>
      <c r="DN375" s="40"/>
      <c r="DO375" s="40"/>
      <c r="DP375" s="40"/>
      <c r="DQ375" s="40"/>
      <c r="DR375" s="40"/>
      <c r="DS375" s="40"/>
      <c r="DT375" s="40"/>
      <c r="DU375" s="40"/>
      <c r="DV375" s="3"/>
      <c r="DW375" s="127"/>
      <c r="DX375" s="127"/>
      <c r="DY375" s="127"/>
      <c r="DZ375" s="127"/>
      <c r="EA375" s="127"/>
      <c r="EB375" s="127"/>
      <c r="EC375" s="127"/>
      <c r="ED375" s="127"/>
      <c r="EE375" s="127"/>
      <c r="EF375" s="127"/>
      <c r="EG375" s="127"/>
      <c r="EH375" s="127"/>
      <c r="EI375" s="127"/>
      <c r="EJ375" s="40"/>
      <c r="EK375" s="40"/>
      <c r="EL375" s="40"/>
      <c r="EM375" s="40"/>
      <c r="EN375" s="40"/>
      <c r="EO375" s="40"/>
      <c r="EP375" s="40"/>
      <c r="EQ375" s="40"/>
      <c r="ER375" s="40"/>
      <c r="ES375" s="40"/>
      <c r="ET375" s="40"/>
      <c r="EU375" s="40"/>
      <c r="EV375" s="40"/>
      <c r="EW375" s="40"/>
      <c r="EX375" s="40"/>
      <c r="EY375" s="40"/>
      <c r="EZ375" s="40"/>
      <c r="FA375" s="40"/>
      <c r="FB375" s="40"/>
      <c r="FC375" s="40"/>
      <c r="FD375" s="40"/>
      <c r="FE375" s="40"/>
      <c r="FF375" s="40"/>
      <c r="FG375" s="40"/>
      <c r="FH375" s="40"/>
      <c r="FI375" s="40"/>
      <c r="FJ375" s="40"/>
      <c r="FK375" s="40"/>
      <c r="FL375" s="3"/>
      <c r="FM375" s="3"/>
    </row>
    <row r="376" spans="1:169" ht="11.25" customHeight="1">
      <c r="A376" s="42"/>
      <c r="B376" s="42"/>
      <c r="C376" s="42"/>
      <c r="D376" s="42"/>
      <c r="E376" s="42"/>
      <c r="F376" s="43"/>
      <c r="G376" s="43"/>
      <c r="H376" s="43"/>
      <c r="I376" s="43"/>
      <c r="J376" s="43"/>
      <c r="K376" s="43"/>
      <c r="L376" s="43"/>
      <c r="M376" s="43"/>
      <c r="N376" s="43"/>
      <c r="O376" s="43"/>
      <c r="P376" s="43"/>
      <c r="Q376" s="43"/>
      <c r="R376" s="43"/>
      <c r="S376" s="43"/>
      <c r="T376" s="43"/>
      <c r="U376" s="43"/>
      <c r="V376" s="43"/>
      <c r="W376" s="43"/>
      <c r="AA376" s="42"/>
      <c r="AB376" s="42"/>
      <c r="AI376" s="42"/>
      <c r="AJ376" s="42"/>
      <c r="AN376" s="3"/>
      <c r="AO376" s="3"/>
      <c r="AP376" s="3"/>
      <c r="AQ376" s="154" t="str">
        <f>CONCATENATE($A330," ",$D330,","," ",$F328)</f>
        <v>Group: 6, Women's Singles</v>
      </c>
      <c r="AR376" s="155"/>
      <c r="AS376" s="155"/>
      <c r="AT376" s="155"/>
      <c r="AU376" s="155"/>
      <c r="AV376" s="155"/>
      <c r="AW376" s="155"/>
      <c r="AX376" s="155"/>
      <c r="AY376" s="155"/>
      <c r="AZ376" s="155"/>
      <c r="BA376" s="155"/>
      <c r="BB376" s="155"/>
      <c r="BC376" s="156"/>
      <c r="BD376" s="163">
        <f>A367</f>
        <v>6</v>
      </c>
      <c r="BE376" s="164"/>
      <c r="BF376" s="183" t="str">
        <f>C367</f>
        <v>C</v>
      </c>
      <c r="BG376" s="185" t="str">
        <f>IF(VLOOKUP($BF376,$A332:$C344,3,FALSE)=0,"",CONCATENATE(VLOOKUP(VLOOKUP($BF376,$A332:$C344,3,FALSE),Players!$J:$N,4,FALSE)," ",VLOOKUP($BF376,$A332:$C344,3,FALSE)," ",IF(ISERROR(VLOOKUP(VLOOKUP($BF376,$A332:$C344,3,FALSE),Players!$J:$N,5,FALSE)),"()",CONCATENATE("(",VLOOKUP(VLOOKUP($BF376,$A332:$C344,3,FALSE),Players!$J:$N,5,FALSE),")"))))</f>
        <v/>
      </c>
      <c r="BH376" s="186"/>
      <c r="BI376" s="186"/>
      <c r="BJ376" s="186"/>
      <c r="BK376" s="186"/>
      <c r="BL376" s="186"/>
      <c r="BM376" s="186"/>
      <c r="BN376" s="186"/>
      <c r="BO376" s="186"/>
      <c r="BP376" s="186"/>
      <c r="BQ376" s="186"/>
      <c r="BR376" s="186"/>
      <c r="BS376" s="186"/>
      <c r="BT376" s="186"/>
      <c r="BU376" s="187"/>
      <c r="BV376" s="170" t="str">
        <f>IF(D367&lt;&gt;"",D367,"")</f>
        <v/>
      </c>
      <c r="BW376" s="171"/>
      <c r="BX376" s="335" t="str">
        <f>IF(F367&lt;&gt;"",F367,"")</f>
        <v/>
      </c>
      <c r="BY376" s="171"/>
      <c r="BZ376" s="335" t="str">
        <f>IF(H367&lt;&gt;"",H367,"")</f>
        <v/>
      </c>
      <c r="CA376" s="171"/>
      <c r="CB376" s="335" t="str">
        <f>IF(J367&lt;&gt;"",J367,"")</f>
        <v/>
      </c>
      <c r="CC376" s="171"/>
      <c r="CD376" s="335" t="str">
        <f>IF(L367&lt;&gt;"",L367,"")</f>
        <v/>
      </c>
      <c r="CE376" s="337"/>
      <c r="CF376" s="174" t="str">
        <f>IF($CD376=$CD378,IF($CB376=$CB378,IF($BZ376&lt;&gt;"",IF($BZ376&gt;$BZ378,"W","L"),""),IF($CB376&gt;$CB378,"W","L")),IF($CD376&gt;$CD378,"W","L"))</f>
        <v/>
      </c>
      <c r="CG376" s="154" t="str">
        <f>CONCATENATE($A330," ",$D330,","," ",$F328)</f>
        <v>Group: 6, Women's Singles</v>
      </c>
      <c r="CH376" s="155"/>
      <c r="CI376" s="155"/>
      <c r="CJ376" s="155"/>
      <c r="CK376" s="155"/>
      <c r="CL376" s="155"/>
      <c r="CM376" s="155"/>
      <c r="CN376" s="155"/>
      <c r="CO376" s="155"/>
      <c r="CP376" s="155"/>
      <c r="CQ376" s="155"/>
      <c r="CR376" s="155"/>
      <c r="CS376" s="156"/>
      <c r="CT376" s="163">
        <f>O367</f>
        <v>13</v>
      </c>
      <c r="CU376" s="164"/>
      <c r="CV376" s="183" t="str">
        <f>Q367</f>
        <v>A</v>
      </c>
      <c r="CW376" s="185" t="str">
        <f>IF(VLOOKUP($CV376,$A332:$C344,3,FALSE)=0,"",CONCATENATE(VLOOKUP(VLOOKUP($CV376,$A332:$C344,3,FALSE),Players!$J:$N,4,FALSE)," ",VLOOKUP($CV376,$A332:$C344,3,FALSE)," ",IF(ISERROR(VLOOKUP(VLOOKUP($CV376,$A332:$C344,3,FALSE),Players!$J:$N,5,FALSE)),"()",CONCATENATE("(",VLOOKUP(VLOOKUP($CV376,$A332:$C344,3,FALSE),Players!$J:$N,5,FALSE),")"))))</f>
        <v/>
      </c>
      <c r="CX376" s="186"/>
      <c r="CY376" s="186"/>
      <c r="CZ376" s="186"/>
      <c r="DA376" s="186"/>
      <c r="DB376" s="186"/>
      <c r="DC376" s="186"/>
      <c r="DD376" s="186"/>
      <c r="DE376" s="186"/>
      <c r="DF376" s="186"/>
      <c r="DG376" s="186"/>
      <c r="DH376" s="186"/>
      <c r="DI376" s="186"/>
      <c r="DJ376" s="186"/>
      <c r="DK376" s="187"/>
      <c r="DL376" s="170" t="str">
        <f>IF(R367&lt;&gt;"",R367,"")</f>
        <v/>
      </c>
      <c r="DM376" s="171"/>
      <c r="DN376" s="335" t="str">
        <f>IF(T367&lt;&gt;"",T367,"")</f>
        <v/>
      </c>
      <c r="DO376" s="171"/>
      <c r="DP376" s="335" t="str">
        <f>IF(V367&lt;&gt;"",V367,"")</f>
        <v/>
      </c>
      <c r="DQ376" s="171"/>
      <c r="DR376" s="335" t="str">
        <f>IF(X367&lt;&gt;"",X367,"")</f>
        <v/>
      </c>
      <c r="DS376" s="171"/>
      <c r="DT376" s="335" t="str">
        <f>IF(Z367&lt;&gt;"",Z367,"")</f>
        <v/>
      </c>
      <c r="DU376" s="337"/>
      <c r="DV376" s="174" t="str">
        <f>IF($DT376=$DT378,IF($DR376=$DR378,IF($DP376&lt;&gt;"",IF($DP376&gt;$DP378,"W","L"),""),IF($DR376&gt;$DR378,"W","L")),IF($DT376&gt;$DT378,"W","L"))</f>
        <v/>
      </c>
      <c r="DW376" s="154" t="str">
        <f>CONCATENATE($A330," ",$D330,","," ",$F328)</f>
        <v>Group: 6, Women's Singles</v>
      </c>
      <c r="DX376" s="155"/>
      <c r="DY376" s="155"/>
      <c r="DZ376" s="155"/>
      <c r="EA376" s="155"/>
      <c r="EB376" s="155"/>
      <c r="EC376" s="155"/>
      <c r="ED376" s="155"/>
      <c r="EE376" s="155"/>
      <c r="EF376" s="155"/>
      <c r="EG376" s="155"/>
      <c r="EH376" s="155"/>
      <c r="EI376" s="156"/>
      <c r="EJ376" s="163">
        <f>AC367</f>
        <v>20</v>
      </c>
      <c r="EK376" s="164"/>
      <c r="EL376" s="183" t="str">
        <f>AE367</f>
        <v>E</v>
      </c>
      <c r="EM376" s="185" t="str">
        <f>IF(VLOOKUP($EL376,$A332:$C344,3,FALSE)=0,"",CONCATENATE(VLOOKUP(VLOOKUP($EL376,$A332:$C344,3,FALSE),Players!$J:$N,4,FALSE)," ",VLOOKUP($EL376,$A332:$C344,3,FALSE)," ",IF(ISERROR(VLOOKUP(VLOOKUP($EL376,$A332:$C344,3,FALSE),Players!$J:$N,5,FALSE)),"()",CONCATENATE("(",VLOOKUP(VLOOKUP($EL376,$A332:$C344,3,FALSE),Players!$J:$N,5,FALSE),")"))))</f>
        <v/>
      </c>
      <c r="EN376" s="186"/>
      <c r="EO376" s="186"/>
      <c r="EP376" s="186"/>
      <c r="EQ376" s="186"/>
      <c r="ER376" s="186"/>
      <c r="ES376" s="186"/>
      <c r="ET376" s="186"/>
      <c r="EU376" s="186"/>
      <c r="EV376" s="186"/>
      <c r="EW376" s="186"/>
      <c r="EX376" s="186"/>
      <c r="EY376" s="186"/>
      <c r="EZ376" s="186"/>
      <c r="FA376" s="187"/>
      <c r="FB376" s="170" t="str">
        <f>IF(AF367&lt;&gt;"",AF367,"")</f>
        <v/>
      </c>
      <c r="FC376" s="171"/>
      <c r="FD376" s="335" t="str">
        <f>IF(AH367&lt;&gt;"",AH367,"")</f>
        <v/>
      </c>
      <c r="FE376" s="171"/>
      <c r="FF376" s="335" t="str">
        <f>IF(AJ367&lt;&gt;"",AJ367,"")</f>
        <v/>
      </c>
      <c r="FG376" s="171"/>
      <c r="FH376" s="335" t="str">
        <f>IF(AL367&lt;&gt;"",AL367,"")</f>
        <v/>
      </c>
      <c r="FI376" s="171"/>
      <c r="FJ376" s="335" t="str">
        <f>IF(AN367&lt;&gt;"",AN367,"")</f>
        <v/>
      </c>
      <c r="FK376" s="337"/>
      <c r="FL376" s="174" t="str">
        <f>IF($FJ376=$FJ378,IF($FH376=$FH378,IF($FF376&lt;&gt;"",IF($FF376&gt;$FF378,"W","L"),""),IF($FH376&gt;$FH378,"W","L")),IF($FJ376&gt;$FJ378,"W","L"))</f>
        <v/>
      </c>
      <c r="FM376" s="3"/>
    </row>
    <row r="377" spans="1:169" ht="11.25" customHeight="1">
      <c r="C377" s="44"/>
      <c r="D377" s="44"/>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3"/>
      <c r="AO377" s="3"/>
      <c r="AP377" s="3"/>
      <c r="AQ377" s="157"/>
      <c r="AR377" s="158"/>
      <c r="AS377" s="158"/>
      <c r="AT377" s="158"/>
      <c r="AU377" s="158"/>
      <c r="AV377" s="158"/>
      <c r="AW377" s="158"/>
      <c r="AX377" s="158"/>
      <c r="AY377" s="158"/>
      <c r="AZ377" s="158"/>
      <c r="BA377" s="158"/>
      <c r="BB377" s="158"/>
      <c r="BC377" s="159"/>
      <c r="BD377" s="165"/>
      <c r="BE377" s="166"/>
      <c r="BF377" s="184"/>
      <c r="BG377" s="188"/>
      <c r="BH377" s="189"/>
      <c r="BI377" s="189"/>
      <c r="BJ377" s="189"/>
      <c r="BK377" s="189"/>
      <c r="BL377" s="189"/>
      <c r="BM377" s="189"/>
      <c r="BN377" s="189"/>
      <c r="BO377" s="189"/>
      <c r="BP377" s="189"/>
      <c r="BQ377" s="189"/>
      <c r="BR377" s="189"/>
      <c r="BS377" s="189"/>
      <c r="BT377" s="189"/>
      <c r="BU377" s="190"/>
      <c r="BV377" s="172"/>
      <c r="BW377" s="173"/>
      <c r="BX377" s="336"/>
      <c r="BY377" s="173"/>
      <c r="BZ377" s="336"/>
      <c r="CA377" s="173"/>
      <c r="CB377" s="336"/>
      <c r="CC377" s="173"/>
      <c r="CD377" s="336"/>
      <c r="CE377" s="338"/>
      <c r="CF377" s="174"/>
      <c r="CG377" s="157"/>
      <c r="CH377" s="158"/>
      <c r="CI377" s="158"/>
      <c r="CJ377" s="158"/>
      <c r="CK377" s="158"/>
      <c r="CL377" s="158"/>
      <c r="CM377" s="158"/>
      <c r="CN377" s="158"/>
      <c r="CO377" s="158"/>
      <c r="CP377" s="158"/>
      <c r="CQ377" s="158"/>
      <c r="CR377" s="158"/>
      <c r="CS377" s="159"/>
      <c r="CT377" s="165"/>
      <c r="CU377" s="166"/>
      <c r="CV377" s="184"/>
      <c r="CW377" s="188"/>
      <c r="CX377" s="189"/>
      <c r="CY377" s="189"/>
      <c r="CZ377" s="189"/>
      <c r="DA377" s="189"/>
      <c r="DB377" s="189"/>
      <c r="DC377" s="189"/>
      <c r="DD377" s="189"/>
      <c r="DE377" s="189"/>
      <c r="DF377" s="189"/>
      <c r="DG377" s="189"/>
      <c r="DH377" s="189"/>
      <c r="DI377" s="189"/>
      <c r="DJ377" s="189"/>
      <c r="DK377" s="190"/>
      <c r="DL377" s="172"/>
      <c r="DM377" s="173"/>
      <c r="DN377" s="336"/>
      <c r="DO377" s="173"/>
      <c r="DP377" s="336"/>
      <c r="DQ377" s="173"/>
      <c r="DR377" s="336"/>
      <c r="DS377" s="173"/>
      <c r="DT377" s="336"/>
      <c r="DU377" s="338"/>
      <c r="DV377" s="174"/>
      <c r="DW377" s="157"/>
      <c r="DX377" s="158"/>
      <c r="DY377" s="158"/>
      <c r="DZ377" s="158"/>
      <c r="EA377" s="158"/>
      <c r="EB377" s="158"/>
      <c r="EC377" s="158"/>
      <c r="ED377" s="158"/>
      <c r="EE377" s="158"/>
      <c r="EF377" s="158"/>
      <c r="EG377" s="158"/>
      <c r="EH377" s="158"/>
      <c r="EI377" s="159"/>
      <c r="EJ377" s="165"/>
      <c r="EK377" s="166"/>
      <c r="EL377" s="184"/>
      <c r="EM377" s="188"/>
      <c r="EN377" s="189"/>
      <c r="EO377" s="189"/>
      <c r="EP377" s="189"/>
      <c r="EQ377" s="189"/>
      <c r="ER377" s="189"/>
      <c r="ES377" s="189"/>
      <c r="ET377" s="189"/>
      <c r="EU377" s="189"/>
      <c r="EV377" s="189"/>
      <c r="EW377" s="189"/>
      <c r="EX377" s="189"/>
      <c r="EY377" s="189"/>
      <c r="EZ377" s="189"/>
      <c r="FA377" s="190"/>
      <c r="FB377" s="172"/>
      <c r="FC377" s="173"/>
      <c r="FD377" s="336"/>
      <c r="FE377" s="173"/>
      <c r="FF377" s="336"/>
      <c r="FG377" s="173"/>
      <c r="FH377" s="336"/>
      <c r="FI377" s="173"/>
      <c r="FJ377" s="336"/>
      <c r="FK377" s="338"/>
      <c r="FL377" s="174"/>
      <c r="FM377" s="3"/>
    </row>
    <row r="378" spans="1:169" ht="11.25" customHeight="1">
      <c r="A378" s="2"/>
      <c r="J378" s="43"/>
      <c r="K378" s="43"/>
      <c r="L378" s="43"/>
      <c r="M378" s="43"/>
      <c r="R378" s="42"/>
      <c r="S378" s="42"/>
      <c r="W378" s="42"/>
      <c r="AA378" s="42"/>
      <c r="AB378" s="42"/>
      <c r="AI378" s="42"/>
      <c r="AJ378" s="42"/>
      <c r="AN378" s="3"/>
      <c r="AO378" s="3"/>
      <c r="AP378" s="3"/>
      <c r="AQ378" s="157"/>
      <c r="AR378" s="158"/>
      <c r="AS378" s="158"/>
      <c r="AT378" s="158"/>
      <c r="AU378" s="158"/>
      <c r="AV378" s="158"/>
      <c r="AW378" s="158"/>
      <c r="AX378" s="158"/>
      <c r="AY378" s="158"/>
      <c r="AZ378" s="158"/>
      <c r="BA378" s="158"/>
      <c r="BB378" s="158"/>
      <c r="BC378" s="159"/>
      <c r="BD378" s="165"/>
      <c r="BE378" s="166"/>
      <c r="BF378" s="175" t="str">
        <f>C369</f>
        <v>D</v>
      </c>
      <c r="BG378" s="177" t="str">
        <f>IF(VLOOKUP($BF378,$A332:$C344,3,FALSE)=0,"",CONCATENATE(VLOOKUP(VLOOKUP($BF378,$A332:$C344,3,FALSE),Players!$J:$N,4,FALSE)," ",VLOOKUP($BF378,$A332:$C344,3,FALSE)," ",IF(ISERROR(VLOOKUP(VLOOKUP($BF378,$A332:$C344,3,FALSE),Players!$J:$N,5,FALSE)),"()",CONCATENATE("(",VLOOKUP(VLOOKUP($BF378,$A332:$C344,3,FALSE),Players!$J:$N,5,FALSE),")"))))</f>
        <v/>
      </c>
      <c r="BH378" s="178"/>
      <c r="BI378" s="178"/>
      <c r="BJ378" s="178"/>
      <c r="BK378" s="178"/>
      <c r="BL378" s="178"/>
      <c r="BM378" s="178"/>
      <c r="BN378" s="178"/>
      <c r="BO378" s="178"/>
      <c r="BP378" s="178"/>
      <c r="BQ378" s="178"/>
      <c r="BR378" s="178"/>
      <c r="BS378" s="178"/>
      <c r="BT378" s="178"/>
      <c r="BU378" s="179"/>
      <c r="BV378" s="150" t="str">
        <f>IF(D369&lt;&gt;"",D369,"")</f>
        <v/>
      </c>
      <c r="BW378" s="151"/>
      <c r="BX378" s="288" t="str">
        <f>IF(F369&lt;&gt;"",F369,"")</f>
        <v/>
      </c>
      <c r="BY378" s="151"/>
      <c r="BZ378" s="288" t="str">
        <f>IF(H369&lt;&gt;"",H369,"")</f>
        <v/>
      </c>
      <c r="CA378" s="151"/>
      <c r="CB378" s="288" t="str">
        <f>IF(J369&lt;&gt;"",J369,"")</f>
        <v/>
      </c>
      <c r="CC378" s="151"/>
      <c r="CD378" s="288" t="str">
        <f>IF(L369&lt;&gt;"",L369,"")</f>
        <v/>
      </c>
      <c r="CE378" s="332"/>
      <c r="CF378" s="174" t="str">
        <f>IF($CF376&lt;&gt;"",IF(CF376="W","L","W"),"")</f>
        <v/>
      </c>
      <c r="CG378" s="157"/>
      <c r="CH378" s="158"/>
      <c r="CI378" s="158"/>
      <c r="CJ378" s="158"/>
      <c r="CK378" s="158"/>
      <c r="CL378" s="158"/>
      <c r="CM378" s="158"/>
      <c r="CN378" s="158"/>
      <c r="CO378" s="158"/>
      <c r="CP378" s="158"/>
      <c r="CQ378" s="158"/>
      <c r="CR378" s="158"/>
      <c r="CS378" s="159"/>
      <c r="CT378" s="165"/>
      <c r="CU378" s="166"/>
      <c r="CV378" s="175" t="str">
        <f>Q369</f>
        <v>C</v>
      </c>
      <c r="CW378" s="177" t="str">
        <f>IF(VLOOKUP($CV378,$A332:$C344,3,FALSE)=0,"",CONCATENATE(VLOOKUP(VLOOKUP($CV378,$A332:$C344,3,FALSE),Players!$J:$N,4,FALSE)," ",VLOOKUP($CV378,$A332:$C344,3,FALSE)," ",IF(ISERROR(VLOOKUP(VLOOKUP($CV378,$A332:$C344,3,FALSE),Players!$J:$N,5,FALSE)),"()",CONCATENATE("(",VLOOKUP(VLOOKUP($CV378,$A332:$C344,3,FALSE),Players!$J:$N,5,FALSE),")"))))</f>
        <v/>
      </c>
      <c r="CX378" s="178"/>
      <c r="CY378" s="178"/>
      <c r="CZ378" s="178"/>
      <c r="DA378" s="178"/>
      <c r="DB378" s="178"/>
      <c r="DC378" s="178"/>
      <c r="DD378" s="178"/>
      <c r="DE378" s="178"/>
      <c r="DF378" s="178"/>
      <c r="DG378" s="178"/>
      <c r="DH378" s="178"/>
      <c r="DI378" s="178"/>
      <c r="DJ378" s="178"/>
      <c r="DK378" s="179"/>
      <c r="DL378" s="150" t="str">
        <f>IF(R369&lt;&gt;"",R369,"")</f>
        <v/>
      </c>
      <c r="DM378" s="151"/>
      <c r="DN378" s="288" t="str">
        <f>IF(T369&lt;&gt;"",T369,"")</f>
        <v/>
      </c>
      <c r="DO378" s="151"/>
      <c r="DP378" s="288" t="str">
        <f>IF(V369&lt;&gt;"",V369,"")</f>
        <v/>
      </c>
      <c r="DQ378" s="151"/>
      <c r="DR378" s="288" t="str">
        <f>IF(X369&lt;&gt;"",X369,"")</f>
        <v/>
      </c>
      <c r="DS378" s="151"/>
      <c r="DT378" s="288" t="str">
        <f>IF(Z369&lt;&gt;"",Z369,"")</f>
        <v/>
      </c>
      <c r="DU378" s="332"/>
      <c r="DV378" s="174" t="str">
        <f>IF($DV376&lt;&gt;"",IF(DV376="W","L","W"),"")</f>
        <v/>
      </c>
      <c r="DW378" s="157"/>
      <c r="DX378" s="158"/>
      <c r="DY378" s="158"/>
      <c r="DZ378" s="158"/>
      <c r="EA378" s="158"/>
      <c r="EB378" s="158"/>
      <c r="EC378" s="158"/>
      <c r="ED378" s="158"/>
      <c r="EE378" s="158"/>
      <c r="EF378" s="158"/>
      <c r="EG378" s="158"/>
      <c r="EH378" s="158"/>
      <c r="EI378" s="159"/>
      <c r="EJ378" s="165"/>
      <c r="EK378" s="166"/>
      <c r="EL378" s="175" t="str">
        <f>AE369</f>
        <v>G</v>
      </c>
      <c r="EM378" s="177" t="str">
        <f>IF(VLOOKUP($EL378,$A332:$C344,3,FALSE)=0,"",CONCATENATE(VLOOKUP(VLOOKUP($EL378,$A332:$C344,3,FALSE),Players!$J:$N,4,FALSE)," ",VLOOKUP($EL378,$A332:$C344,3,FALSE)," ",IF(ISERROR(VLOOKUP(VLOOKUP($EL378,$A332:$C344,3,FALSE),Players!$J:$N,5,FALSE)),"()",CONCATENATE("(",VLOOKUP(VLOOKUP($EL378,$A332:$C344,3,FALSE),Players!$J:$N,5,FALSE),")"))))</f>
        <v/>
      </c>
      <c r="EN378" s="178"/>
      <c r="EO378" s="178"/>
      <c r="EP378" s="178"/>
      <c r="EQ378" s="178"/>
      <c r="ER378" s="178"/>
      <c r="ES378" s="178"/>
      <c r="ET378" s="178"/>
      <c r="EU378" s="178"/>
      <c r="EV378" s="178"/>
      <c r="EW378" s="178"/>
      <c r="EX378" s="178"/>
      <c r="EY378" s="178"/>
      <c r="EZ378" s="178"/>
      <c r="FA378" s="179"/>
      <c r="FB378" s="150" t="str">
        <f>IF(AF369&lt;&gt;"",AF369,"")</f>
        <v/>
      </c>
      <c r="FC378" s="151"/>
      <c r="FD378" s="288" t="str">
        <f>IF(AH369&lt;&gt;"",AH369,"")</f>
        <v/>
      </c>
      <c r="FE378" s="151"/>
      <c r="FF378" s="288" t="str">
        <f>IF(AJ369&lt;&gt;"",AJ369,"")</f>
        <v/>
      </c>
      <c r="FG378" s="151"/>
      <c r="FH378" s="288" t="str">
        <f>IF(AL369&lt;&gt;"",AL369,"")</f>
        <v/>
      </c>
      <c r="FI378" s="151"/>
      <c r="FJ378" s="288" t="str">
        <f>IF(AN369&lt;&gt;"",AN369,"")</f>
        <v/>
      </c>
      <c r="FK378" s="332"/>
      <c r="FL378" s="174" t="str">
        <f>IF($FL376&lt;&gt;"",IF(FL376="W","L","W"),"")</f>
        <v/>
      </c>
      <c r="FM378" s="3"/>
    </row>
    <row r="379" spans="1:169" ht="11.25" customHeight="1" thickBot="1">
      <c r="A379" s="42"/>
      <c r="R379" s="42"/>
      <c r="S379" s="42"/>
      <c r="W379" s="42"/>
      <c r="X379" s="43"/>
      <c r="Y379" s="43"/>
      <c r="Z379" s="43"/>
      <c r="AA379" s="43"/>
      <c r="AB379" s="43"/>
      <c r="AC379" s="43"/>
      <c r="AD379" s="43"/>
      <c r="AE379" s="43"/>
      <c r="AF379" s="43"/>
      <c r="AG379" s="43"/>
      <c r="AH379" s="43"/>
      <c r="AI379" s="43"/>
      <c r="AJ379" s="43"/>
      <c r="AK379" s="43"/>
      <c r="AL379" s="43"/>
      <c r="AM379" s="43"/>
      <c r="AN379" s="3"/>
      <c r="AO379" s="3"/>
      <c r="AP379" s="3"/>
      <c r="AQ379" s="160"/>
      <c r="AR379" s="161"/>
      <c r="AS379" s="161"/>
      <c r="AT379" s="161"/>
      <c r="AU379" s="161"/>
      <c r="AV379" s="161"/>
      <c r="AW379" s="161"/>
      <c r="AX379" s="161"/>
      <c r="AY379" s="161"/>
      <c r="AZ379" s="161"/>
      <c r="BA379" s="161"/>
      <c r="BB379" s="161"/>
      <c r="BC379" s="162"/>
      <c r="BD379" s="167"/>
      <c r="BE379" s="168"/>
      <c r="BF379" s="176"/>
      <c r="BG379" s="180"/>
      <c r="BH379" s="181"/>
      <c r="BI379" s="181"/>
      <c r="BJ379" s="181"/>
      <c r="BK379" s="181"/>
      <c r="BL379" s="181"/>
      <c r="BM379" s="181"/>
      <c r="BN379" s="181"/>
      <c r="BO379" s="181"/>
      <c r="BP379" s="181"/>
      <c r="BQ379" s="181"/>
      <c r="BR379" s="181"/>
      <c r="BS379" s="181"/>
      <c r="BT379" s="181"/>
      <c r="BU379" s="182"/>
      <c r="BV379" s="152"/>
      <c r="BW379" s="153"/>
      <c r="BX379" s="333"/>
      <c r="BY379" s="153"/>
      <c r="BZ379" s="333"/>
      <c r="CA379" s="153"/>
      <c r="CB379" s="333"/>
      <c r="CC379" s="153"/>
      <c r="CD379" s="333"/>
      <c r="CE379" s="334"/>
      <c r="CF379" s="174"/>
      <c r="CG379" s="160"/>
      <c r="CH379" s="161"/>
      <c r="CI379" s="161"/>
      <c r="CJ379" s="161"/>
      <c r="CK379" s="161"/>
      <c r="CL379" s="161"/>
      <c r="CM379" s="161"/>
      <c r="CN379" s="161"/>
      <c r="CO379" s="161"/>
      <c r="CP379" s="161"/>
      <c r="CQ379" s="161"/>
      <c r="CR379" s="161"/>
      <c r="CS379" s="162"/>
      <c r="CT379" s="167"/>
      <c r="CU379" s="168"/>
      <c r="CV379" s="176"/>
      <c r="CW379" s="180"/>
      <c r="CX379" s="181"/>
      <c r="CY379" s="181"/>
      <c r="CZ379" s="181"/>
      <c r="DA379" s="181"/>
      <c r="DB379" s="181"/>
      <c r="DC379" s="181"/>
      <c r="DD379" s="181"/>
      <c r="DE379" s="181"/>
      <c r="DF379" s="181"/>
      <c r="DG379" s="181"/>
      <c r="DH379" s="181"/>
      <c r="DI379" s="181"/>
      <c r="DJ379" s="181"/>
      <c r="DK379" s="182"/>
      <c r="DL379" s="152"/>
      <c r="DM379" s="153"/>
      <c r="DN379" s="333"/>
      <c r="DO379" s="153"/>
      <c r="DP379" s="333"/>
      <c r="DQ379" s="153"/>
      <c r="DR379" s="333"/>
      <c r="DS379" s="153"/>
      <c r="DT379" s="333"/>
      <c r="DU379" s="334"/>
      <c r="DV379" s="174"/>
      <c r="DW379" s="160"/>
      <c r="DX379" s="161"/>
      <c r="DY379" s="161"/>
      <c r="DZ379" s="161"/>
      <c r="EA379" s="161"/>
      <c r="EB379" s="161"/>
      <c r="EC379" s="161"/>
      <c r="ED379" s="161"/>
      <c r="EE379" s="161"/>
      <c r="EF379" s="161"/>
      <c r="EG379" s="161"/>
      <c r="EH379" s="161"/>
      <c r="EI379" s="162"/>
      <c r="EJ379" s="167"/>
      <c r="EK379" s="168"/>
      <c r="EL379" s="176"/>
      <c r="EM379" s="180"/>
      <c r="EN379" s="181"/>
      <c r="EO379" s="181"/>
      <c r="EP379" s="181"/>
      <c r="EQ379" s="181"/>
      <c r="ER379" s="181"/>
      <c r="ES379" s="181"/>
      <c r="ET379" s="181"/>
      <c r="EU379" s="181"/>
      <c r="EV379" s="181"/>
      <c r="EW379" s="181"/>
      <c r="EX379" s="181"/>
      <c r="EY379" s="181"/>
      <c r="EZ379" s="181"/>
      <c r="FA379" s="182"/>
      <c r="FB379" s="152"/>
      <c r="FC379" s="153"/>
      <c r="FD379" s="333"/>
      <c r="FE379" s="153"/>
      <c r="FF379" s="333"/>
      <c r="FG379" s="153"/>
      <c r="FH379" s="333"/>
      <c r="FI379" s="153"/>
      <c r="FJ379" s="333"/>
      <c r="FK379" s="334"/>
      <c r="FL379" s="174"/>
      <c r="FM379" s="3"/>
    </row>
    <row r="380" spans="1:169" ht="11.25" customHeight="1">
      <c r="A380" s="42"/>
      <c r="R380" s="42"/>
      <c r="S380" s="42"/>
      <c r="W380" s="42"/>
      <c r="AA380" s="42"/>
      <c r="AB380" s="42"/>
      <c r="AI380" s="42"/>
      <c r="AJ380" s="42"/>
      <c r="AN380" s="3"/>
      <c r="AO380" s="3"/>
      <c r="AP380" s="3"/>
      <c r="AQ380" s="126"/>
      <c r="AR380" s="126"/>
      <c r="AS380" s="126"/>
      <c r="AT380" s="126"/>
      <c r="AU380" s="126"/>
      <c r="AV380" s="126"/>
      <c r="AW380" s="126"/>
      <c r="AX380" s="126"/>
      <c r="AY380" s="126"/>
      <c r="AZ380" s="126"/>
      <c r="BA380" s="126"/>
      <c r="BB380" s="126"/>
      <c r="BC380" s="126"/>
      <c r="BV380" s="169" t="str">
        <f>IF(CF376&lt;&gt;"",IF(AND(AND(BV376&gt;-1,BV378&gt;-1),OR(BV376&gt;10,BV378&gt;10),ABS(BV376-BV378)&gt;1,IF(OR(BV376&gt;11,BV378&gt;11),ABS(BV376-BV378)=2,TRUE),BV376=INT(BV376),BV378=INT(BV378)),"","Error"),"")</f>
        <v/>
      </c>
      <c r="BW380" s="169"/>
      <c r="BX380" s="169" t="str">
        <f>IF(CF376&lt;&gt;"",IF(AND(AND(BX376&gt;-1,BX378&gt;-1),OR(BX376&gt;10,BX378&gt;10),ABS(BX376-BX378)&gt;1,IF(OR(BX376&gt;11,BX378&gt;11),ABS(BX376-BX378)=2,TRUE),BX376=INT(BX376),BX378=INT(BX378)),"","Error"),"")</f>
        <v/>
      </c>
      <c r="BY380" s="169"/>
      <c r="BZ380" s="169" t="str">
        <f>IF(CF376&lt;&gt;"",IF(AND(AND(BZ376&gt;-1,BZ378&gt;-1),OR(BZ376&gt;10,BZ378&gt;10),ABS(BZ376-BZ378)&gt;1,IF(OR(BZ376&gt;11,BZ378&gt;11),ABS(BZ376-BZ378)=2,TRUE),BZ376=INT(BZ376),BZ378=INT(BZ378)),"","Error"),"")</f>
        <v/>
      </c>
      <c r="CA380" s="169"/>
      <c r="CB380" s="169" t="str">
        <f>IF(AND(CF376&lt;&gt;"",CB376&lt;&gt;""),IF(AND(AND(CB376&gt;-1,CB378&gt;-1),OR(CB376&gt;10,CB378&gt;10),ABS(CB376-CB378)&gt;1,IF(OR(CB376&gt;11,CB378&gt;11),ABS(CB376-CB378)=2,TRUE),CB376=INT(CB376),CB378=INT(CB378)),"","Error"),"")</f>
        <v/>
      </c>
      <c r="CC380" s="169"/>
      <c r="CD380" s="169" t="str">
        <f>IF(AND(CF376&lt;&gt;"",CD376&lt;&gt;""),IF(AND(AND(CD376&gt;-1,CD378&gt;-1),OR(CD376&gt;10,CD378&gt;10),ABS(CD376-CD378)&gt;1,IF(OR(CD376&gt;11,CD378&gt;11),ABS(CD376-CD378)=2,TRUE),CD376=INT(CD376),CD378=INT(CD378)),"","Error"),"")</f>
        <v/>
      </c>
      <c r="CE380" s="169"/>
      <c r="CF380" s="3"/>
      <c r="CG380" s="126"/>
      <c r="CH380" s="126"/>
      <c r="CI380" s="126"/>
      <c r="CJ380" s="126"/>
      <c r="CK380" s="126"/>
      <c r="CL380" s="126"/>
      <c r="CM380" s="126"/>
      <c r="CN380" s="126"/>
      <c r="CO380" s="126"/>
      <c r="CP380" s="126"/>
      <c r="CQ380" s="126"/>
      <c r="CR380" s="126"/>
      <c r="CS380" s="126"/>
      <c r="DL380" s="169" t="str">
        <f>IF(DV376&lt;&gt;"",IF(AND(AND(DL376&gt;-1,DL378&gt;-1),OR(DL376&gt;10,DL378&gt;10),ABS(DL376-DL378)&gt;1,IF(OR(DL376&gt;11,DL378&gt;11),ABS(DL376-DL378)=2,TRUE),DL376=INT(DL376),DL378=INT(DL378)),"","Error"),"")</f>
        <v/>
      </c>
      <c r="DM380" s="169"/>
      <c r="DN380" s="169" t="str">
        <f>IF(DV376&lt;&gt;"",IF(AND(AND(DN376&gt;-1,DN378&gt;-1),OR(DN376&gt;10,DN378&gt;10),ABS(DN376-DN378)&gt;1,IF(OR(DN376&gt;11,DN378&gt;11),ABS(DN376-DN378)=2,TRUE),DN376=INT(DN376),DN378=INT(DN378)),"","Error"),"")</f>
        <v/>
      </c>
      <c r="DO380" s="169"/>
      <c r="DP380" s="169" t="str">
        <f>IF(DV376&lt;&gt;"",IF(AND(AND(DP376&gt;-1,DP378&gt;-1),OR(DP376&gt;10,DP378&gt;10),ABS(DP376-DP378)&gt;1,IF(OR(DP376&gt;11,DP378&gt;11),ABS(DP376-DP378)=2,TRUE),DP376=INT(DP376),DP378=INT(DP378)),"","Error"),"")</f>
        <v/>
      </c>
      <c r="DQ380" s="169"/>
      <c r="DR380" s="169" t="str">
        <f>IF(AND(DV376&lt;&gt;"",DR376&lt;&gt;""),IF(AND(AND(DR376&gt;-1,DR378&gt;-1),OR(DR376&gt;10,DR378&gt;10),ABS(DR376-DR378)&gt;1,IF(OR(DR376&gt;11,DR378&gt;11),ABS(DR376-DR378)=2,TRUE),DR376=INT(DR376),DR378=INT(DR378)),"","Error"),"")</f>
        <v/>
      </c>
      <c r="DS380" s="169"/>
      <c r="DT380" s="169" t="str">
        <f>IF(AND(DV376&lt;&gt;"",DT376&lt;&gt;""),IF(AND(AND(DT376&gt;-1,DT378&gt;-1),OR(DT376&gt;10,DT378&gt;10),ABS(DT376-DT378)&gt;1,IF(OR(DT376&gt;11,DT378&gt;11),ABS(DT376-DT378)=2,TRUE),DT376=INT(DT376),DT378=INT(DT378)),"","Error"),"")</f>
        <v/>
      </c>
      <c r="DU380" s="169"/>
      <c r="DV380" s="3"/>
      <c r="DW380" s="126"/>
      <c r="DX380" s="126"/>
      <c r="DY380" s="126"/>
      <c r="DZ380" s="126"/>
      <c r="EA380" s="126"/>
      <c r="EB380" s="126"/>
      <c r="EC380" s="126"/>
      <c r="ED380" s="126"/>
      <c r="EE380" s="126"/>
      <c r="EF380" s="126"/>
      <c r="EG380" s="126"/>
      <c r="EH380" s="126"/>
      <c r="EI380" s="126"/>
      <c r="FB380" s="169" t="str">
        <f>IF(FL376&lt;&gt;"",IF(AND(AND(FB376&gt;-1,FB378&gt;-1),OR(FB376&gt;10,FB378&gt;10),ABS(FB376-FB378)&gt;1,IF(OR(FB376&gt;11,FB378&gt;11),ABS(FB376-FB378)=2,TRUE),FB376=INT(FB376),FB378=INT(FB378)),"","Error"),"")</f>
        <v/>
      </c>
      <c r="FC380" s="169"/>
      <c r="FD380" s="169" t="str">
        <f>IF(FL376&lt;&gt;"",IF(AND(AND(FD376&gt;-1,FD378&gt;-1),OR(FD376&gt;10,FD378&gt;10),ABS(FD376-FD378)&gt;1,IF(OR(FD376&gt;11,FD378&gt;11),ABS(FD376-FD378)=2,TRUE),FD376=INT(FD376),FD378=INT(FD378)),"","Error"),"")</f>
        <v/>
      </c>
      <c r="FE380" s="169"/>
      <c r="FF380" s="169" t="str">
        <f>IF(FL376&lt;&gt;"",IF(AND(AND(FF376&gt;-1,FF378&gt;-1),OR(FF376&gt;10,FF378&gt;10),ABS(FF376-FF378)&gt;1,IF(OR(FF376&gt;11,FF378&gt;11),ABS(FF376-FF378)=2,TRUE),FF376=INT(FF376),FF378=INT(FF378)),"","Error"),"")</f>
        <v/>
      </c>
      <c r="FG380" s="169"/>
      <c r="FH380" s="169" t="str">
        <f>IF(AND(FL376&lt;&gt;"",FH376&lt;&gt;""),IF(AND(AND(FH376&gt;-1,FH378&gt;-1),OR(FH376&gt;10,FH378&gt;10),ABS(FH376-FH378)&gt;1,IF(OR(FH376&gt;11,FH378&gt;11),ABS(FH376-FH378)=2,TRUE),FH376=INT(FH376),FH378=INT(FH378)),"","Error"),"")</f>
        <v/>
      </c>
      <c r="FI380" s="169"/>
      <c r="FJ380" s="169" t="str">
        <f>IF(AND(FL376&lt;&gt;"",FJ376&lt;&gt;""),IF(AND(AND(FJ376&gt;-1,FJ378&gt;-1),OR(FJ376&gt;10,FJ378&gt;10),ABS(FJ376-FJ378)&gt;1,IF(OR(FJ376&gt;11,FJ378&gt;11),ABS(FJ376-FJ378)=2,TRUE),FJ376=INT(FJ376),FJ378=INT(FJ378)),"","Error"),"")</f>
        <v/>
      </c>
      <c r="FK380" s="169"/>
      <c r="FL380" s="3"/>
      <c r="FM380" s="3"/>
    </row>
    <row r="381" spans="1:169" ht="11.25" customHeight="1">
      <c r="C381" s="44"/>
      <c r="D381" s="44"/>
      <c r="R381" s="42"/>
      <c r="S381" s="42"/>
      <c r="W381" s="42"/>
      <c r="X381" s="43"/>
      <c r="Y381" s="43"/>
      <c r="Z381" s="43"/>
      <c r="AA381" s="43"/>
      <c r="AB381" s="43"/>
      <c r="AC381" s="43"/>
      <c r="AD381" s="43"/>
      <c r="AE381" s="43"/>
      <c r="AF381" s="43"/>
      <c r="AG381" s="43"/>
      <c r="AH381" s="43"/>
      <c r="AI381" s="43"/>
      <c r="AJ381" s="43"/>
      <c r="AK381" s="43"/>
      <c r="AL381" s="43"/>
      <c r="AM381" s="43"/>
      <c r="AN381" s="3"/>
      <c r="AO381" s="3"/>
      <c r="AP381" s="3"/>
      <c r="AQ381" s="126"/>
      <c r="AR381" s="126"/>
      <c r="AS381" s="126"/>
      <c r="AT381" s="126"/>
      <c r="AU381" s="126"/>
      <c r="AV381" s="126"/>
      <c r="AW381" s="126"/>
      <c r="AX381" s="126"/>
      <c r="AY381" s="126"/>
      <c r="AZ381" s="126"/>
      <c r="BA381" s="126"/>
      <c r="BB381" s="126"/>
      <c r="BC381" s="126"/>
      <c r="CF381" s="3"/>
      <c r="CG381" s="126"/>
      <c r="CH381" s="126"/>
      <c r="CI381" s="126"/>
      <c r="CJ381" s="126"/>
      <c r="CK381" s="126"/>
      <c r="CL381" s="126"/>
      <c r="CM381" s="126"/>
      <c r="CN381" s="126"/>
      <c r="CO381" s="126"/>
      <c r="CP381" s="126"/>
      <c r="CQ381" s="126"/>
      <c r="CR381" s="126"/>
      <c r="CS381" s="126"/>
      <c r="DV381" s="3"/>
      <c r="DW381" s="126"/>
      <c r="DX381" s="126"/>
      <c r="DY381" s="126"/>
      <c r="DZ381" s="126"/>
      <c r="EA381" s="126"/>
      <c r="EB381" s="126"/>
      <c r="EC381" s="126"/>
      <c r="ED381" s="126"/>
      <c r="EE381" s="126"/>
      <c r="EF381" s="126"/>
      <c r="EG381" s="126"/>
      <c r="EH381" s="126"/>
      <c r="EI381" s="126"/>
      <c r="FL381" s="3"/>
      <c r="FM381" s="3"/>
    </row>
    <row r="382" spans="1:169" ht="11.25" customHeight="1">
      <c r="A382" s="2"/>
      <c r="J382" s="43"/>
      <c r="K382" s="43"/>
      <c r="L382" s="43"/>
      <c r="M382" s="43"/>
      <c r="N382" s="43"/>
      <c r="O382" s="43"/>
      <c r="P382" s="43"/>
      <c r="Q382" s="43"/>
      <c r="R382" s="42"/>
      <c r="S382" s="42"/>
      <c r="T382" s="43"/>
      <c r="U382" s="43"/>
      <c r="V382" s="43"/>
      <c r="W382" s="42"/>
      <c r="AA382" s="42"/>
      <c r="AB382" s="42"/>
      <c r="AI382" s="42"/>
      <c r="AJ382" s="42"/>
      <c r="AN382" s="3"/>
      <c r="AO382" s="3"/>
      <c r="AP382" s="3"/>
      <c r="AQ382" s="127"/>
      <c r="AR382" s="127"/>
      <c r="AS382" s="127"/>
      <c r="AT382" s="127"/>
      <c r="AU382" s="127"/>
      <c r="AV382" s="127"/>
      <c r="AW382" s="127"/>
      <c r="AX382" s="127"/>
      <c r="AY382" s="127"/>
      <c r="AZ382" s="127"/>
      <c r="BA382" s="127"/>
      <c r="BB382" s="127"/>
      <c r="BC382" s="127"/>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3"/>
      <c r="CG382" s="127"/>
      <c r="CH382" s="127"/>
      <c r="CI382" s="127"/>
      <c r="CJ382" s="127"/>
      <c r="CK382" s="127"/>
      <c r="CL382" s="127"/>
      <c r="CM382" s="127"/>
      <c r="CN382" s="127"/>
      <c r="CO382" s="127"/>
      <c r="CP382" s="127"/>
      <c r="CQ382" s="127"/>
      <c r="CR382" s="127"/>
      <c r="CS382" s="127"/>
      <c r="CT382" s="40"/>
      <c r="CU382" s="40"/>
      <c r="CV382" s="40"/>
      <c r="CW382" s="40"/>
      <c r="CX382" s="40"/>
      <c r="CY382" s="40"/>
      <c r="CZ382" s="40"/>
      <c r="DA382" s="40"/>
      <c r="DB382" s="40"/>
      <c r="DC382" s="40"/>
      <c r="DD382" s="40"/>
      <c r="DE382" s="40"/>
      <c r="DF382" s="40"/>
      <c r="DG382" s="40"/>
      <c r="DH382" s="40"/>
      <c r="DI382" s="40"/>
      <c r="DJ382" s="40"/>
      <c r="DK382" s="40"/>
      <c r="DL382" s="40"/>
      <c r="DM382" s="40"/>
      <c r="DN382" s="40"/>
      <c r="DO382" s="40"/>
      <c r="DP382" s="40"/>
      <c r="DQ382" s="40"/>
      <c r="DR382" s="40"/>
      <c r="DS382" s="40"/>
      <c r="DT382" s="40"/>
      <c r="DU382" s="40"/>
      <c r="DV382" s="3"/>
      <c r="DW382" s="127"/>
      <c r="DX382" s="127"/>
      <c r="DY382" s="127"/>
      <c r="DZ382" s="127"/>
      <c r="EA382" s="127"/>
      <c r="EB382" s="127"/>
      <c r="EC382" s="127"/>
      <c r="ED382" s="127"/>
      <c r="EE382" s="127"/>
      <c r="EF382" s="127"/>
      <c r="EG382" s="127"/>
      <c r="EH382" s="127"/>
      <c r="EI382" s="127"/>
      <c r="EJ382" s="40"/>
      <c r="EK382" s="40"/>
      <c r="EL382" s="40"/>
      <c r="EM382" s="40"/>
      <c r="EN382" s="40"/>
      <c r="EO382" s="40"/>
      <c r="EP382" s="40"/>
      <c r="EQ382" s="40"/>
      <c r="ER382" s="40"/>
      <c r="ES382" s="40"/>
      <c r="ET382" s="40"/>
      <c r="EU382" s="40"/>
      <c r="EV382" s="40"/>
      <c r="EW382" s="40"/>
      <c r="EX382" s="40"/>
      <c r="EY382" s="40"/>
      <c r="EZ382" s="40"/>
      <c r="FA382" s="40"/>
      <c r="FB382" s="40"/>
      <c r="FC382" s="40"/>
      <c r="FD382" s="40"/>
      <c r="FE382" s="40"/>
      <c r="FF382" s="40"/>
      <c r="FG382" s="40"/>
      <c r="FH382" s="40"/>
      <c r="FI382" s="40"/>
      <c r="FJ382" s="40"/>
      <c r="FK382" s="40"/>
      <c r="FL382" s="3"/>
      <c r="FM382" s="3"/>
    </row>
    <row r="383" spans="1:169" ht="11.25" customHeight="1">
      <c r="A383" s="42"/>
      <c r="R383" s="42"/>
      <c r="S383" s="42"/>
      <c r="W383" s="42"/>
      <c r="X383" s="43"/>
      <c r="Y383" s="43"/>
      <c r="Z383" s="43"/>
      <c r="AA383" s="43"/>
      <c r="AB383" s="43"/>
      <c r="AC383" s="43"/>
      <c r="AD383" s="43"/>
      <c r="AE383" s="43"/>
      <c r="AF383" s="43"/>
      <c r="AG383" s="43"/>
      <c r="AH383" s="43"/>
      <c r="AI383" s="43"/>
      <c r="AJ383" s="43"/>
      <c r="AK383" s="43"/>
      <c r="AL383" s="43"/>
      <c r="AM383" s="43"/>
      <c r="AN383" s="3"/>
      <c r="AO383" s="3"/>
      <c r="AP383" s="3"/>
      <c r="AQ383" s="128"/>
      <c r="AR383" s="128"/>
      <c r="AS383" s="128"/>
      <c r="AT383" s="128"/>
      <c r="AU383" s="128"/>
      <c r="AV383" s="128"/>
      <c r="AW383" s="128"/>
      <c r="AX383" s="128"/>
      <c r="AY383" s="128"/>
      <c r="AZ383" s="128"/>
      <c r="BA383" s="128"/>
      <c r="BB383" s="128"/>
      <c r="BC383" s="128"/>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F383" s="3"/>
      <c r="CG383" s="128"/>
      <c r="CH383" s="128"/>
      <c r="CI383" s="128"/>
      <c r="CJ383" s="128"/>
      <c r="CK383" s="128"/>
      <c r="CL383" s="128"/>
      <c r="CM383" s="128"/>
      <c r="CN383" s="128"/>
      <c r="CO383" s="128"/>
      <c r="CP383" s="128"/>
      <c r="CQ383" s="128"/>
      <c r="CR383" s="128"/>
      <c r="CS383" s="128"/>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3"/>
      <c r="DW383" s="128"/>
      <c r="DX383" s="128"/>
      <c r="DY383" s="128"/>
      <c r="DZ383" s="128"/>
      <c r="EA383" s="128"/>
      <c r="EB383" s="128"/>
      <c r="EC383" s="128"/>
      <c r="ED383" s="128"/>
      <c r="EE383" s="128"/>
      <c r="EF383" s="128"/>
      <c r="EG383" s="128"/>
      <c r="EH383" s="128"/>
      <c r="EI383" s="128"/>
      <c r="EJ383" s="41"/>
      <c r="EK383" s="41"/>
      <c r="EL383" s="41"/>
      <c r="EM383" s="41"/>
      <c r="EN383" s="41"/>
      <c r="EO383" s="41"/>
      <c r="EP383" s="41"/>
      <c r="EQ383" s="41"/>
      <c r="ER383" s="41"/>
      <c r="ES383" s="41"/>
      <c r="ET383" s="41"/>
      <c r="EU383" s="41"/>
      <c r="EV383" s="41"/>
      <c r="EW383" s="41"/>
      <c r="EX383" s="41"/>
      <c r="EY383" s="41"/>
      <c r="EZ383" s="41"/>
      <c r="FA383" s="41"/>
      <c r="FB383" s="41"/>
      <c r="FC383" s="41"/>
      <c r="FD383" s="41"/>
      <c r="FE383" s="41"/>
      <c r="FF383" s="41"/>
      <c r="FG383" s="41"/>
      <c r="FH383" s="41"/>
      <c r="FI383" s="41"/>
      <c r="FJ383" s="41"/>
      <c r="FK383" s="41"/>
      <c r="FL383" s="3"/>
      <c r="FM383" s="3"/>
    </row>
    <row r="384" spans="1:169" ht="11.25" customHeight="1">
      <c r="A384" s="42"/>
      <c r="R384" s="42"/>
      <c r="S384" s="42"/>
      <c r="W384" s="42"/>
      <c r="AA384" s="42"/>
      <c r="AB384" s="42"/>
      <c r="AI384" s="42"/>
      <c r="AJ384" s="42"/>
      <c r="AN384" s="3"/>
      <c r="AO384" s="3"/>
      <c r="AP384" s="3"/>
      <c r="AQ384" s="126"/>
      <c r="AR384" s="126"/>
      <c r="AS384" s="126"/>
      <c r="AT384" s="126"/>
      <c r="AU384" s="126"/>
      <c r="AV384" s="126"/>
      <c r="AW384" s="126"/>
      <c r="AX384" s="126"/>
      <c r="AY384" s="126"/>
      <c r="AZ384" s="126"/>
      <c r="BA384" s="126"/>
      <c r="BB384" s="126"/>
      <c r="BC384" s="126"/>
      <c r="CF384" s="3"/>
      <c r="CG384" s="126"/>
      <c r="CH384" s="126"/>
      <c r="CI384" s="126"/>
      <c r="CJ384" s="126"/>
      <c r="CK384" s="126"/>
      <c r="CL384" s="126"/>
      <c r="CM384" s="126"/>
      <c r="CN384" s="126"/>
      <c r="CO384" s="126"/>
      <c r="CP384" s="126"/>
      <c r="CQ384" s="126"/>
      <c r="CR384" s="126"/>
      <c r="CS384" s="126"/>
      <c r="DV384" s="3"/>
      <c r="DW384" s="126"/>
      <c r="DX384" s="126"/>
      <c r="DY384" s="126"/>
      <c r="DZ384" s="126"/>
      <c r="EA384" s="126"/>
      <c r="EB384" s="126"/>
      <c r="EC384" s="126"/>
      <c r="ED384" s="126"/>
      <c r="EE384" s="126"/>
      <c r="EF384" s="126"/>
      <c r="EG384" s="126"/>
      <c r="EH384" s="126"/>
      <c r="EI384" s="126"/>
      <c r="FL384" s="3"/>
      <c r="FM384" s="3"/>
    </row>
    <row r="385" spans="1:169" ht="11.25" customHeight="1" thickBot="1">
      <c r="A385" s="42"/>
      <c r="R385" s="42"/>
      <c r="S385" s="42"/>
      <c r="W385" s="42"/>
      <c r="X385" s="43"/>
      <c r="Y385" s="43"/>
      <c r="Z385" s="43"/>
      <c r="AA385" s="43"/>
      <c r="AB385" s="43"/>
      <c r="AC385" s="43"/>
      <c r="AD385" s="43"/>
      <c r="AE385" s="43"/>
      <c r="AF385" s="43"/>
      <c r="AG385" s="43"/>
      <c r="AH385" s="43"/>
      <c r="AI385" s="43"/>
      <c r="AJ385" s="43"/>
      <c r="AK385" s="43"/>
      <c r="AL385" s="43"/>
      <c r="AM385" s="43"/>
      <c r="AN385" s="3"/>
      <c r="AO385" s="3"/>
      <c r="AP385" s="3"/>
      <c r="AQ385" s="127"/>
      <c r="AR385" s="127"/>
      <c r="AS385" s="127"/>
      <c r="AT385" s="127"/>
      <c r="AU385" s="127"/>
      <c r="AV385" s="127"/>
      <c r="AW385" s="127"/>
      <c r="AX385" s="127"/>
      <c r="AY385" s="127"/>
      <c r="AZ385" s="127"/>
      <c r="BA385" s="127"/>
      <c r="BB385" s="127"/>
      <c r="BC385" s="127"/>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3"/>
      <c r="CG385" s="127"/>
      <c r="CH385" s="127"/>
      <c r="CI385" s="127"/>
      <c r="CJ385" s="127"/>
      <c r="CK385" s="127"/>
      <c r="CL385" s="127"/>
      <c r="CM385" s="127"/>
      <c r="CN385" s="127"/>
      <c r="CO385" s="127"/>
      <c r="CP385" s="127"/>
      <c r="CQ385" s="127"/>
      <c r="CR385" s="127"/>
      <c r="CS385" s="127"/>
      <c r="CT385" s="40"/>
      <c r="CU385" s="40"/>
      <c r="CV385" s="40"/>
      <c r="CW385" s="40"/>
      <c r="CX385" s="40"/>
      <c r="CY385" s="40"/>
      <c r="CZ385" s="40"/>
      <c r="DA385" s="40"/>
      <c r="DB385" s="40"/>
      <c r="DC385" s="40"/>
      <c r="DD385" s="40"/>
      <c r="DE385" s="40"/>
      <c r="DF385" s="40"/>
      <c r="DG385" s="40"/>
      <c r="DH385" s="40"/>
      <c r="DI385" s="40"/>
      <c r="DJ385" s="40"/>
      <c r="DK385" s="40"/>
      <c r="DL385" s="40"/>
      <c r="DM385" s="40"/>
      <c r="DN385" s="40"/>
      <c r="DO385" s="40"/>
      <c r="DP385" s="40"/>
      <c r="DQ385" s="40"/>
      <c r="DR385" s="40"/>
      <c r="DS385" s="40"/>
      <c r="DT385" s="40"/>
      <c r="DU385" s="40"/>
      <c r="DV385" s="3"/>
      <c r="DW385" s="127"/>
      <c r="DX385" s="127"/>
      <c r="DY385" s="127"/>
      <c r="DZ385" s="127"/>
      <c r="EA385" s="127"/>
      <c r="EB385" s="127"/>
      <c r="EC385" s="127"/>
      <c r="ED385" s="127"/>
      <c r="EE385" s="127"/>
      <c r="EF385" s="127"/>
      <c r="EG385" s="127"/>
      <c r="EH385" s="127"/>
      <c r="EI385" s="127"/>
      <c r="EJ385" s="40"/>
      <c r="EK385" s="40"/>
      <c r="EL385" s="40"/>
      <c r="EM385" s="40"/>
      <c r="EN385" s="40"/>
      <c r="EO385" s="40"/>
      <c r="EP385" s="40"/>
      <c r="EQ385" s="40"/>
      <c r="ER385" s="40"/>
      <c r="ES385" s="40"/>
      <c r="ET385" s="40"/>
      <c r="EU385" s="40"/>
      <c r="EV385" s="40"/>
      <c r="EW385" s="40"/>
      <c r="EX385" s="40"/>
      <c r="EY385" s="40"/>
      <c r="EZ385" s="40"/>
      <c r="FA385" s="40"/>
      <c r="FB385" s="40"/>
      <c r="FC385" s="40"/>
      <c r="FD385" s="40"/>
      <c r="FE385" s="40"/>
      <c r="FF385" s="40"/>
      <c r="FG385" s="40"/>
      <c r="FH385" s="40"/>
      <c r="FI385" s="40"/>
      <c r="FJ385" s="40"/>
      <c r="FK385" s="40"/>
      <c r="FL385" s="3"/>
      <c r="FM385" s="3"/>
    </row>
    <row r="386" spans="1:169" ht="11.25" customHeight="1">
      <c r="A386" s="2"/>
      <c r="R386" s="42"/>
      <c r="S386" s="42"/>
      <c r="W386" s="42"/>
      <c r="AA386" s="42"/>
      <c r="AB386" s="42"/>
      <c r="AI386" s="42"/>
      <c r="AJ386" s="42"/>
      <c r="AN386" s="3"/>
      <c r="AO386" s="3"/>
      <c r="AP386" s="3"/>
      <c r="AQ386" s="154" t="str">
        <f>CONCATENATE($A330," ",$D330,","," ",$F328)</f>
        <v>Group: 6, Women's Singles</v>
      </c>
      <c r="AR386" s="155"/>
      <c r="AS386" s="155"/>
      <c r="AT386" s="155"/>
      <c r="AU386" s="155"/>
      <c r="AV386" s="155"/>
      <c r="AW386" s="155"/>
      <c r="AX386" s="155"/>
      <c r="AY386" s="155"/>
      <c r="AZ386" s="155"/>
      <c r="BA386" s="155"/>
      <c r="BB386" s="155"/>
      <c r="BC386" s="156"/>
      <c r="BD386" s="163">
        <f>A371</f>
        <v>7</v>
      </c>
      <c r="BE386" s="164"/>
      <c r="BF386" s="183" t="str">
        <f>C371</f>
        <v>A</v>
      </c>
      <c r="BG386" s="185" t="str">
        <f>IF(VLOOKUP($BF386,$A332:$C344,3,FALSE)=0,"",CONCATENATE(VLOOKUP(VLOOKUP($BF386,$A332:$C344,3,FALSE),Players!$J:$N,4,FALSE)," ",VLOOKUP($BF386,$A332:$C344,3,FALSE)," ",IF(ISERROR(VLOOKUP(VLOOKUP($BF386,$A332:$C344,3,FALSE),Players!$J:$N,5,FALSE)),"()",CONCATENATE("(",VLOOKUP(VLOOKUP($BF386,$A332:$C344,3,FALSE),Players!$J:$N,5,FALSE),")"))))</f>
        <v/>
      </c>
      <c r="BH386" s="186"/>
      <c r="BI386" s="186"/>
      <c r="BJ386" s="186"/>
      <c r="BK386" s="186"/>
      <c r="BL386" s="186"/>
      <c r="BM386" s="186"/>
      <c r="BN386" s="186"/>
      <c r="BO386" s="186"/>
      <c r="BP386" s="186"/>
      <c r="BQ386" s="186"/>
      <c r="BR386" s="186"/>
      <c r="BS386" s="186"/>
      <c r="BT386" s="186"/>
      <c r="BU386" s="187"/>
      <c r="BV386" s="170" t="str">
        <f>IF(D371&lt;&gt;"",D371,"")</f>
        <v/>
      </c>
      <c r="BW386" s="171"/>
      <c r="BX386" s="335" t="str">
        <f>IF(F371&lt;&gt;"",F371,"")</f>
        <v/>
      </c>
      <c r="BY386" s="171"/>
      <c r="BZ386" s="335" t="str">
        <f>IF(H371&lt;&gt;"",H371,"")</f>
        <v/>
      </c>
      <c r="CA386" s="171"/>
      <c r="CB386" s="335" t="str">
        <f>IF(J371&lt;&gt;"",J371,"")</f>
        <v/>
      </c>
      <c r="CC386" s="171"/>
      <c r="CD386" s="335" t="str">
        <f>IF(L371&lt;&gt;"",L371,"")</f>
        <v/>
      </c>
      <c r="CE386" s="337"/>
      <c r="CF386" s="174" t="str">
        <f>IF($CD386=$CD388,IF($CB386=$CB388,IF($BZ386&lt;&gt;"",IF($BZ386&gt;$BZ388,"W","L"),""),IF($CB386&gt;$CB388,"W","L")),IF($CD386&gt;$CD388,"W","L"))</f>
        <v/>
      </c>
      <c r="CG386" s="154" t="str">
        <f>CONCATENATE($A330," ",$D330,","," ",$F328)</f>
        <v>Group: 6, Women's Singles</v>
      </c>
      <c r="CH386" s="155"/>
      <c r="CI386" s="155"/>
      <c r="CJ386" s="155"/>
      <c r="CK386" s="155"/>
      <c r="CL386" s="155"/>
      <c r="CM386" s="155"/>
      <c r="CN386" s="155"/>
      <c r="CO386" s="155"/>
      <c r="CP386" s="155"/>
      <c r="CQ386" s="155"/>
      <c r="CR386" s="155"/>
      <c r="CS386" s="156"/>
      <c r="CT386" s="163">
        <f>O371</f>
        <v>14</v>
      </c>
      <c r="CU386" s="164"/>
      <c r="CV386" s="183" t="str">
        <f>Q371</f>
        <v>B</v>
      </c>
      <c r="CW386" s="185" t="str">
        <f>IF(VLOOKUP($CV386,$A332:$C344,3,FALSE)=0,"",CONCATENATE(VLOOKUP(VLOOKUP($CV386,$A332:$C344,3,FALSE),Players!$J:$N,4,FALSE)," ",VLOOKUP($CV386,$A332:$C344,3,FALSE)," ",IF(ISERROR(VLOOKUP(VLOOKUP($CV386,$A332:$C344,3,FALSE),Players!$J:$N,5,FALSE)),"()",CONCATENATE("(",VLOOKUP(VLOOKUP($CV386,$A332:$C344,3,FALSE),Players!$J:$N,5,FALSE),")"))))</f>
        <v/>
      </c>
      <c r="CX386" s="186"/>
      <c r="CY386" s="186"/>
      <c r="CZ386" s="186"/>
      <c r="DA386" s="186"/>
      <c r="DB386" s="186"/>
      <c r="DC386" s="186"/>
      <c r="DD386" s="186"/>
      <c r="DE386" s="186"/>
      <c r="DF386" s="186"/>
      <c r="DG386" s="186"/>
      <c r="DH386" s="186"/>
      <c r="DI386" s="186"/>
      <c r="DJ386" s="186"/>
      <c r="DK386" s="187"/>
      <c r="DL386" s="170" t="str">
        <f>IF(R371&lt;&gt;"",R371,"")</f>
        <v/>
      </c>
      <c r="DM386" s="171"/>
      <c r="DN386" s="335" t="str">
        <f>IF(T371&lt;&gt;"",T371,"")</f>
        <v/>
      </c>
      <c r="DO386" s="171"/>
      <c r="DP386" s="335" t="str">
        <f>IF(V371&lt;&gt;"",V371,"")</f>
        <v/>
      </c>
      <c r="DQ386" s="171"/>
      <c r="DR386" s="335" t="str">
        <f>IF(X371&lt;&gt;"",X371,"")</f>
        <v/>
      </c>
      <c r="DS386" s="171"/>
      <c r="DT386" s="335" t="str">
        <f>IF(Z371&lt;&gt;"",Z371,"")</f>
        <v/>
      </c>
      <c r="DU386" s="337"/>
      <c r="DV386" s="174" t="str">
        <f>IF($DT386=$DT388,IF($DR386=$DR388,IF($DP386&lt;&gt;"",IF($DP386&gt;$DP388,"W","L"),""),IF($DR386&gt;$DR388,"W","L")),IF($DT386&gt;$DT388,"W","L"))</f>
        <v/>
      </c>
      <c r="DW386" s="154" t="str">
        <f>CONCATENATE($A330," ",$D330,","," ",$F328)</f>
        <v>Group: 6, Women's Singles</v>
      </c>
      <c r="DX386" s="155"/>
      <c r="DY386" s="155"/>
      <c r="DZ386" s="155"/>
      <c r="EA386" s="155"/>
      <c r="EB386" s="155"/>
      <c r="EC386" s="155"/>
      <c r="ED386" s="155"/>
      <c r="EE386" s="155"/>
      <c r="EF386" s="155"/>
      <c r="EG386" s="155"/>
      <c r="EH386" s="155"/>
      <c r="EI386" s="156"/>
      <c r="EJ386" s="163">
        <f>AC371</f>
        <v>21</v>
      </c>
      <c r="EK386" s="164"/>
      <c r="EL386" s="183" t="str">
        <f>AE371</f>
        <v>B</v>
      </c>
      <c r="EM386" s="185" t="str">
        <f>IF(VLOOKUP($EL386,$A332:$C344,3,FALSE)=0,"",CONCATENATE(VLOOKUP(VLOOKUP($EL386,$A332:$C344,3,FALSE),Players!$J:$N,4,FALSE)," ",VLOOKUP($EL386,$A332:$C344,3,FALSE)," ",IF(ISERROR(VLOOKUP(VLOOKUP($EL386,$A332:$C344,3,FALSE),Players!$J:$N,5,FALSE)),"()",CONCATENATE("(",VLOOKUP(VLOOKUP($EL386,$A332:$C344,3,FALSE),Players!$J:$N,5,FALSE),")"))))</f>
        <v/>
      </c>
      <c r="EN386" s="186"/>
      <c r="EO386" s="186"/>
      <c r="EP386" s="186"/>
      <c r="EQ386" s="186"/>
      <c r="ER386" s="186"/>
      <c r="ES386" s="186"/>
      <c r="ET386" s="186"/>
      <c r="EU386" s="186"/>
      <c r="EV386" s="186"/>
      <c r="EW386" s="186"/>
      <c r="EX386" s="186"/>
      <c r="EY386" s="186"/>
      <c r="EZ386" s="186"/>
      <c r="FA386" s="187"/>
      <c r="FB386" s="170" t="str">
        <f>IF(AF371&lt;&gt;"",AF371,"")</f>
        <v/>
      </c>
      <c r="FC386" s="171"/>
      <c r="FD386" s="335" t="str">
        <f>IF(AH371&lt;&gt;"",AH371,"")</f>
        <v/>
      </c>
      <c r="FE386" s="171"/>
      <c r="FF386" s="335" t="str">
        <f>IF(AJ371&lt;&gt;"",AJ371,"")</f>
        <v/>
      </c>
      <c r="FG386" s="171"/>
      <c r="FH386" s="335" t="str">
        <f>IF(AL371&lt;&gt;"",AL371,"")</f>
        <v/>
      </c>
      <c r="FI386" s="171"/>
      <c r="FJ386" s="335" t="str">
        <f>IF(AN371&lt;&gt;"",AN371,"")</f>
        <v/>
      </c>
      <c r="FK386" s="337"/>
      <c r="FL386" s="174" t="str">
        <f>IF($FJ386=$FJ388,IF($FH386=$FH388,IF($FF386&lt;&gt;"",IF($FF386&gt;$FF388,"W","L"),""),IF($FH386&gt;$FH388,"W","L")),IF($FJ386&gt;$FJ388,"W","L"))</f>
        <v/>
      </c>
      <c r="FM386" s="3"/>
    </row>
    <row r="387" spans="1:169" ht="11.25" customHeight="1">
      <c r="R387" s="42"/>
      <c r="S387" s="42"/>
      <c r="W387" s="42"/>
      <c r="X387" s="43"/>
      <c r="Y387" s="43"/>
      <c r="Z387" s="43"/>
      <c r="AA387" s="43"/>
      <c r="AB387" s="43"/>
      <c r="AC387" s="43"/>
      <c r="AD387" s="43"/>
      <c r="AE387" s="43"/>
      <c r="AF387" s="43"/>
      <c r="AG387" s="43"/>
      <c r="AH387" s="43"/>
      <c r="AI387" s="43"/>
      <c r="AJ387" s="43"/>
      <c r="AK387" s="43"/>
      <c r="AL387" s="43"/>
      <c r="AM387" s="43"/>
      <c r="AN387" s="3"/>
      <c r="AO387" s="3"/>
      <c r="AP387" s="3"/>
      <c r="AQ387" s="157"/>
      <c r="AR387" s="158"/>
      <c r="AS387" s="158"/>
      <c r="AT387" s="158"/>
      <c r="AU387" s="158"/>
      <c r="AV387" s="158"/>
      <c r="AW387" s="158"/>
      <c r="AX387" s="158"/>
      <c r="AY387" s="158"/>
      <c r="AZ387" s="158"/>
      <c r="BA387" s="158"/>
      <c r="BB387" s="158"/>
      <c r="BC387" s="159"/>
      <c r="BD387" s="165"/>
      <c r="BE387" s="166"/>
      <c r="BF387" s="184"/>
      <c r="BG387" s="188"/>
      <c r="BH387" s="189"/>
      <c r="BI387" s="189"/>
      <c r="BJ387" s="189"/>
      <c r="BK387" s="189"/>
      <c r="BL387" s="189"/>
      <c r="BM387" s="189"/>
      <c r="BN387" s="189"/>
      <c r="BO387" s="189"/>
      <c r="BP387" s="189"/>
      <c r="BQ387" s="189"/>
      <c r="BR387" s="189"/>
      <c r="BS387" s="189"/>
      <c r="BT387" s="189"/>
      <c r="BU387" s="190"/>
      <c r="BV387" s="172"/>
      <c r="BW387" s="173"/>
      <c r="BX387" s="336"/>
      <c r="BY387" s="173"/>
      <c r="BZ387" s="336"/>
      <c r="CA387" s="173"/>
      <c r="CB387" s="336"/>
      <c r="CC387" s="173"/>
      <c r="CD387" s="336"/>
      <c r="CE387" s="338"/>
      <c r="CF387" s="174"/>
      <c r="CG387" s="157"/>
      <c r="CH387" s="158"/>
      <c r="CI387" s="158"/>
      <c r="CJ387" s="158"/>
      <c r="CK387" s="158"/>
      <c r="CL387" s="158"/>
      <c r="CM387" s="158"/>
      <c r="CN387" s="158"/>
      <c r="CO387" s="158"/>
      <c r="CP387" s="158"/>
      <c r="CQ387" s="158"/>
      <c r="CR387" s="158"/>
      <c r="CS387" s="159"/>
      <c r="CT387" s="165"/>
      <c r="CU387" s="166"/>
      <c r="CV387" s="184"/>
      <c r="CW387" s="188"/>
      <c r="CX387" s="189"/>
      <c r="CY387" s="189"/>
      <c r="CZ387" s="189"/>
      <c r="DA387" s="189"/>
      <c r="DB387" s="189"/>
      <c r="DC387" s="189"/>
      <c r="DD387" s="189"/>
      <c r="DE387" s="189"/>
      <c r="DF387" s="189"/>
      <c r="DG387" s="189"/>
      <c r="DH387" s="189"/>
      <c r="DI387" s="189"/>
      <c r="DJ387" s="189"/>
      <c r="DK387" s="190"/>
      <c r="DL387" s="172"/>
      <c r="DM387" s="173"/>
      <c r="DN387" s="336"/>
      <c r="DO387" s="173"/>
      <c r="DP387" s="336"/>
      <c r="DQ387" s="173"/>
      <c r="DR387" s="336"/>
      <c r="DS387" s="173"/>
      <c r="DT387" s="336"/>
      <c r="DU387" s="338"/>
      <c r="DV387" s="174"/>
      <c r="DW387" s="157"/>
      <c r="DX387" s="158"/>
      <c r="DY387" s="158"/>
      <c r="DZ387" s="158"/>
      <c r="EA387" s="158"/>
      <c r="EB387" s="158"/>
      <c r="EC387" s="158"/>
      <c r="ED387" s="158"/>
      <c r="EE387" s="158"/>
      <c r="EF387" s="158"/>
      <c r="EG387" s="158"/>
      <c r="EH387" s="158"/>
      <c r="EI387" s="159"/>
      <c r="EJ387" s="165"/>
      <c r="EK387" s="166"/>
      <c r="EL387" s="184"/>
      <c r="EM387" s="188"/>
      <c r="EN387" s="189"/>
      <c r="EO387" s="189"/>
      <c r="EP387" s="189"/>
      <c r="EQ387" s="189"/>
      <c r="ER387" s="189"/>
      <c r="ES387" s="189"/>
      <c r="ET387" s="189"/>
      <c r="EU387" s="189"/>
      <c r="EV387" s="189"/>
      <c r="EW387" s="189"/>
      <c r="EX387" s="189"/>
      <c r="EY387" s="189"/>
      <c r="EZ387" s="189"/>
      <c r="FA387" s="190"/>
      <c r="FB387" s="172"/>
      <c r="FC387" s="173"/>
      <c r="FD387" s="336"/>
      <c r="FE387" s="173"/>
      <c r="FF387" s="336"/>
      <c r="FG387" s="173"/>
      <c r="FH387" s="336"/>
      <c r="FI387" s="173"/>
      <c r="FJ387" s="336"/>
      <c r="FK387" s="338"/>
      <c r="FL387" s="174"/>
      <c r="FM387" s="3"/>
    </row>
    <row r="388" spans="1:169" ht="11.25" customHeight="1">
      <c r="A388" s="2"/>
      <c r="R388" s="42"/>
      <c r="S388" s="42"/>
      <c r="W388" s="42"/>
      <c r="AA388" s="42"/>
      <c r="AB388" s="42"/>
      <c r="AI388" s="42"/>
      <c r="AJ388" s="42"/>
      <c r="AN388" s="3"/>
      <c r="AO388" s="3"/>
      <c r="AP388" s="3"/>
      <c r="AQ388" s="157"/>
      <c r="AR388" s="158"/>
      <c r="AS388" s="158"/>
      <c r="AT388" s="158"/>
      <c r="AU388" s="158"/>
      <c r="AV388" s="158"/>
      <c r="AW388" s="158"/>
      <c r="AX388" s="158"/>
      <c r="AY388" s="158"/>
      <c r="AZ388" s="158"/>
      <c r="BA388" s="158"/>
      <c r="BB388" s="158"/>
      <c r="BC388" s="159"/>
      <c r="BD388" s="165"/>
      <c r="BE388" s="166"/>
      <c r="BF388" s="175" t="str">
        <f>C373</f>
        <v>E</v>
      </c>
      <c r="BG388" s="177" t="str">
        <f>IF(VLOOKUP($BF388,$A332:$C344,3,FALSE)=0,"",CONCATENATE(VLOOKUP(VLOOKUP($BF388,$A332:$C344,3,FALSE),Players!$J:$N,4,FALSE)," ",VLOOKUP($BF388,$A332:$C344,3,FALSE)," ",IF(ISERROR(VLOOKUP(VLOOKUP($BF388,$A332:$C344,3,FALSE),Players!$J:$N,5,FALSE)),"()",CONCATENATE("(",VLOOKUP(VLOOKUP($BF388,$A332:$C344,3,FALSE),Players!$J:$N,5,FALSE),")"))))</f>
        <v/>
      </c>
      <c r="BH388" s="178"/>
      <c r="BI388" s="178"/>
      <c r="BJ388" s="178"/>
      <c r="BK388" s="178"/>
      <c r="BL388" s="178"/>
      <c r="BM388" s="178"/>
      <c r="BN388" s="178"/>
      <c r="BO388" s="178"/>
      <c r="BP388" s="178"/>
      <c r="BQ388" s="178"/>
      <c r="BR388" s="178"/>
      <c r="BS388" s="178"/>
      <c r="BT388" s="178"/>
      <c r="BU388" s="179"/>
      <c r="BV388" s="150" t="str">
        <f>IF(D373&lt;&gt;"",D373,"")</f>
        <v/>
      </c>
      <c r="BW388" s="151"/>
      <c r="BX388" s="288" t="str">
        <f>IF(F373&lt;&gt;"",F373,"")</f>
        <v/>
      </c>
      <c r="BY388" s="151"/>
      <c r="BZ388" s="288" t="str">
        <f>IF(H373&lt;&gt;"",H373,"")</f>
        <v/>
      </c>
      <c r="CA388" s="151"/>
      <c r="CB388" s="288" t="str">
        <f>IF(J373&lt;&gt;"",J373,"")</f>
        <v/>
      </c>
      <c r="CC388" s="151"/>
      <c r="CD388" s="288" t="str">
        <f>IF(L373&lt;&gt;"",L373,"")</f>
        <v/>
      </c>
      <c r="CE388" s="332"/>
      <c r="CF388" s="174" t="str">
        <f>IF($CF386&lt;&gt;"",IF(CF386="W","L","W"),"")</f>
        <v/>
      </c>
      <c r="CG388" s="157"/>
      <c r="CH388" s="158"/>
      <c r="CI388" s="158"/>
      <c r="CJ388" s="158"/>
      <c r="CK388" s="158"/>
      <c r="CL388" s="158"/>
      <c r="CM388" s="158"/>
      <c r="CN388" s="158"/>
      <c r="CO388" s="158"/>
      <c r="CP388" s="158"/>
      <c r="CQ388" s="158"/>
      <c r="CR388" s="158"/>
      <c r="CS388" s="159"/>
      <c r="CT388" s="165"/>
      <c r="CU388" s="166"/>
      <c r="CV388" s="175" t="str">
        <f>Q373</f>
        <v>D</v>
      </c>
      <c r="CW388" s="177" t="str">
        <f>IF(VLOOKUP($CV388,$A332:$C344,3,FALSE)=0,"",CONCATENATE(VLOOKUP(VLOOKUP($CV388,$A332:$C344,3,FALSE),Players!$J:$N,4,FALSE)," ",VLOOKUP($CV388,$A332:$C344,3,FALSE)," ",IF(ISERROR(VLOOKUP(VLOOKUP($CV388,$A332:$C344,3,FALSE),Players!$J:$N,5,FALSE)),"()",CONCATENATE("(",VLOOKUP(VLOOKUP($CV388,$A332:$C344,3,FALSE),Players!$J:$N,5,FALSE),")"))))</f>
        <v/>
      </c>
      <c r="CX388" s="178"/>
      <c r="CY388" s="178"/>
      <c r="CZ388" s="178"/>
      <c r="DA388" s="178"/>
      <c r="DB388" s="178"/>
      <c r="DC388" s="178"/>
      <c r="DD388" s="178"/>
      <c r="DE388" s="178"/>
      <c r="DF388" s="178"/>
      <c r="DG388" s="178"/>
      <c r="DH388" s="178"/>
      <c r="DI388" s="178"/>
      <c r="DJ388" s="178"/>
      <c r="DK388" s="179"/>
      <c r="DL388" s="150" t="str">
        <f>IF(R373&lt;&gt;"",R373,"")</f>
        <v/>
      </c>
      <c r="DM388" s="151"/>
      <c r="DN388" s="288" t="str">
        <f>IF(T373&lt;&gt;"",T373,"")</f>
        <v/>
      </c>
      <c r="DO388" s="151"/>
      <c r="DP388" s="288" t="str">
        <f>IF(V373&lt;&gt;"",V373,"")</f>
        <v/>
      </c>
      <c r="DQ388" s="151"/>
      <c r="DR388" s="288" t="str">
        <f>IF(X373&lt;&gt;"",X373,"")</f>
        <v/>
      </c>
      <c r="DS388" s="151"/>
      <c r="DT388" s="288" t="str">
        <f>IF(Z373&lt;&gt;"",Z373,"")</f>
        <v/>
      </c>
      <c r="DU388" s="332"/>
      <c r="DV388" s="174" t="str">
        <f>IF($DV386&lt;&gt;"",IF(DV386="W","L","W"),"")</f>
        <v/>
      </c>
      <c r="DW388" s="157"/>
      <c r="DX388" s="158"/>
      <c r="DY388" s="158"/>
      <c r="DZ388" s="158"/>
      <c r="EA388" s="158"/>
      <c r="EB388" s="158"/>
      <c r="EC388" s="158"/>
      <c r="ED388" s="158"/>
      <c r="EE388" s="158"/>
      <c r="EF388" s="158"/>
      <c r="EG388" s="158"/>
      <c r="EH388" s="158"/>
      <c r="EI388" s="159"/>
      <c r="EJ388" s="165"/>
      <c r="EK388" s="166"/>
      <c r="EL388" s="175" t="str">
        <f>AE373</f>
        <v>C</v>
      </c>
      <c r="EM388" s="177" t="str">
        <f>IF(VLOOKUP($EL388,$A332:$C344,3,FALSE)=0,"",CONCATENATE(VLOOKUP(VLOOKUP($EL388,$A332:$C344,3,FALSE),Players!$J:$N,4,FALSE)," ",VLOOKUP($EL388,$A332:$C344,3,FALSE)," ",IF(ISERROR(VLOOKUP(VLOOKUP($EL388,$A332:$C344,3,FALSE),Players!$J:$N,5,FALSE)),"()",CONCATENATE("(",VLOOKUP(VLOOKUP($EL388,$A332:$C344,3,FALSE),Players!$J:$N,5,FALSE),")"))))</f>
        <v/>
      </c>
      <c r="EN388" s="178"/>
      <c r="EO388" s="178"/>
      <c r="EP388" s="178"/>
      <c r="EQ388" s="178"/>
      <c r="ER388" s="178"/>
      <c r="ES388" s="178"/>
      <c r="ET388" s="178"/>
      <c r="EU388" s="178"/>
      <c r="EV388" s="178"/>
      <c r="EW388" s="178"/>
      <c r="EX388" s="178"/>
      <c r="EY388" s="178"/>
      <c r="EZ388" s="178"/>
      <c r="FA388" s="179"/>
      <c r="FB388" s="150" t="str">
        <f>IF(AF373&lt;&gt;"",AF373,"")</f>
        <v/>
      </c>
      <c r="FC388" s="151"/>
      <c r="FD388" s="288" t="str">
        <f>IF(AH373&lt;&gt;"",AH373,"")</f>
        <v/>
      </c>
      <c r="FE388" s="151"/>
      <c r="FF388" s="288" t="str">
        <f>IF(AJ373&lt;&gt;"",AJ373,"")</f>
        <v/>
      </c>
      <c r="FG388" s="151"/>
      <c r="FH388" s="288" t="str">
        <f>IF(AL373&lt;&gt;"",AL373,"")</f>
        <v/>
      </c>
      <c r="FI388" s="151"/>
      <c r="FJ388" s="288" t="str">
        <f>IF(AN373&lt;&gt;"",AN373,"")</f>
        <v/>
      </c>
      <c r="FK388" s="332"/>
      <c r="FL388" s="174" t="str">
        <f>IF($FL386&lt;&gt;"",IF(FL386="W","L","W"),"")</f>
        <v/>
      </c>
      <c r="FM388" s="3"/>
    </row>
    <row r="389" spans="1:169" ht="11.25" customHeight="1" thickBot="1">
      <c r="A389" s="2"/>
      <c r="R389" s="42"/>
      <c r="S389" s="42"/>
      <c r="W389" s="42"/>
      <c r="X389" s="43"/>
      <c r="Y389" s="43"/>
      <c r="Z389" s="43"/>
      <c r="AA389" s="43"/>
      <c r="AB389" s="43"/>
      <c r="AC389" s="43"/>
      <c r="AD389" s="43"/>
      <c r="AE389" s="43"/>
      <c r="AF389" s="43"/>
      <c r="AG389" s="43"/>
      <c r="AH389" s="43"/>
      <c r="AI389" s="43"/>
      <c r="AJ389" s="43"/>
      <c r="AK389" s="43"/>
      <c r="AL389" s="43"/>
      <c r="AM389" s="43"/>
      <c r="AN389" s="3"/>
      <c r="AO389" s="3"/>
      <c r="AP389" s="3"/>
      <c r="AQ389" s="160"/>
      <c r="AR389" s="161"/>
      <c r="AS389" s="161"/>
      <c r="AT389" s="161"/>
      <c r="AU389" s="161"/>
      <c r="AV389" s="161"/>
      <c r="AW389" s="161"/>
      <c r="AX389" s="161"/>
      <c r="AY389" s="161"/>
      <c r="AZ389" s="161"/>
      <c r="BA389" s="161"/>
      <c r="BB389" s="161"/>
      <c r="BC389" s="162"/>
      <c r="BD389" s="167"/>
      <c r="BE389" s="168"/>
      <c r="BF389" s="176"/>
      <c r="BG389" s="180"/>
      <c r="BH389" s="181"/>
      <c r="BI389" s="181"/>
      <c r="BJ389" s="181"/>
      <c r="BK389" s="181"/>
      <c r="BL389" s="181"/>
      <c r="BM389" s="181"/>
      <c r="BN389" s="181"/>
      <c r="BO389" s="181"/>
      <c r="BP389" s="181"/>
      <c r="BQ389" s="181"/>
      <c r="BR389" s="181"/>
      <c r="BS389" s="181"/>
      <c r="BT389" s="181"/>
      <c r="BU389" s="182"/>
      <c r="BV389" s="152"/>
      <c r="BW389" s="153"/>
      <c r="BX389" s="333"/>
      <c r="BY389" s="153"/>
      <c r="BZ389" s="333"/>
      <c r="CA389" s="153"/>
      <c r="CB389" s="333"/>
      <c r="CC389" s="153"/>
      <c r="CD389" s="333"/>
      <c r="CE389" s="334"/>
      <c r="CF389" s="174"/>
      <c r="CG389" s="160"/>
      <c r="CH389" s="161"/>
      <c r="CI389" s="161"/>
      <c r="CJ389" s="161"/>
      <c r="CK389" s="161"/>
      <c r="CL389" s="161"/>
      <c r="CM389" s="161"/>
      <c r="CN389" s="161"/>
      <c r="CO389" s="161"/>
      <c r="CP389" s="161"/>
      <c r="CQ389" s="161"/>
      <c r="CR389" s="161"/>
      <c r="CS389" s="162"/>
      <c r="CT389" s="167"/>
      <c r="CU389" s="168"/>
      <c r="CV389" s="176"/>
      <c r="CW389" s="180"/>
      <c r="CX389" s="181"/>
      <c r="CY389" s="181"/>
      <c r="CZ389" s="181"/>
      <c r="DA389" s="181"/>
      <c r="DB389" s="181"/>
      <c r="DC389" s="181"/>
      <c r="DD389" s="181"/>
      <c r="DE389" s="181"/>
      <c r="DF389" s="181"/>
      <c r="DG389" s="181"/>
      <c r="DH389" s="181"/>
      <c r="DI389" s="181"/>
      <c r="DJ389" s="181"/>
      <c r="DK389" s="182"/>
      <c r="DL389" s="152"/>
      <c r="DM389" s="153"/>
      <c r="DN389" s="333"/>
      <c r="DO389" s="153"/>
      <c r="DP389" s="333"/>
      <c r="DQ389" s="153"/>
      <c r="DR389" s="333"/>
      <c r="DS389" s="153"/>
      <c r="DT389" s="333"/>
      <c r="DU389" s="334"/>
      <c r="DV389" s="174"/>
      <c r="DW389" s="160"/>
      <c r="DX389" s="161"/>
      <c r="DY389" s="161"/>
      <c r="DZ389" s="161"/>
      <c r="EA389" s="161"/>
      <c r="EB389" s="161"/>
      <c r="EC389" s="161"/>
      <c r="ED389" s="161"/>
      <c r="EE389" s="161"/>
      <c r="EF389" s="161"/>
      <c r="EG389" s="161"/>
      <c r="EH389" s="161"/>
      <c r="EI389" s="162"/>
      <c r="EJ389" s="167"/>
      <c r="EK389" s="168"/>
      <c r="EL389" s="176"/>
      <c r="EM389" s="180"/>
      <c r="EN389" s="181"/>
      <c r="EO389" s="181"/>
      <c r="EP389" s="181"/>
      <c r="EQ389" s="181"/>
      <c r="ER389" s="181"/>
      <c r="ES389" s="181"/>
      <c r="ET389" s="181"/>
      <c r="EU389" s="181"/>
      <c r="EV389" s="181"/>
      <c r="EW389" s="181"/>
      <c r="EX389" s="181"/>
      <c r="EY389" s="181"/>
      <c r="EZ389" s="181"/>
      <c r="FA389" s="182"/>
      <c r="FB389" s="152"/>
      <c r="FC389" s="153"/>
      <c r="FD389" s="333"/>
      <c r="FE389" s="153"/>
      <c r="FF389" s="333"/>
      <c r="FG389" s="153"/>
      <c r="FH389" s="333"/>
      <c r="FI389" s="153"/>
      <c r="FJ389" s="333"/>
      <c r="FK389" s="334"/>
      <c r="FL389" s="174"/>
      <c r="FM389" s="3"/>
    </row>
    <row r="390" spans="1:169" ht="11.25" customHeight="1" thickBot="1">
      <c r="A390" s="2"/>
      <c r="R390" s="42"/>
      <c r="S390" s="42"/>
      <c r="W390" s="42"/>
      <c r="AA390" s="42"/>
      <c r="AB390" s="42"/>
      <c r="AI390" s="42"/>
      <c r="AJ390" s="42"/>
      <c r="AN390" s="3"/>
      <c r="AO390" s="3"/>
      <c r="AP390" s="3"/>
      <c r="AQ390" s="129"/>
      <c r="AR390" s="129"/>
      <c r="AS390" s="129"/>
      <c r="AT390" s="129"/>
      <c r="AU390" s="129"/>
      <c r="AV390" s="129"/>
      <c r="AW390" s="129"/>
      <c r="AX390" s="129"/>
      <c r="AY390" s="129"/>
      <c r="AZ390" s="129"/>
      <c r="BA390" s="129"/>
      <c r="BB390" s="129"/>
      <c r="BC390" s="129"/>
      <c r="BD390" s="3"/>
      <c r="BE390" s="3"/>
      <c r="BF390" s="3"/>
      <c r="BG390" s="3"/>
      <c r="BH390" s="3"/>
      <c r="BI390" s="3"/>
      <c r="BJ390" s="3"/>
      <c r="BK390" s="3"/>
      <c r="BL390" s="3"/>
      <c r="BM390" s="3"/>
      <c r="BN390" s="3"/>
      <c r="BO390" s="3"/>
      <c r="BP390" s="3"/>
      <c r="BQ390" s="3"/>
      <c r="BR390" s="3"/>
      <c r="BS390" s="3"/>
      <c r="BT390" s="3"/>
      <c r="BU390" s="3"/>
      <c r="BV390" s="169" t="str">
        <f>IF(CF386&lt;&gt;"",IF(AND(AND(BV386&gt;-1,BV388&gt;-1),OR(BV386&gt;10,BV388&gt;10),ABS(BV386-BV388)&gt;1,IF(OR(BV386&gt;11,BV388&gt;11),ABS(BV386-BV388)=2,TRUE),BV386=INT(BV386),BV388=INT(BV388)),"","Error"),"")</f>
        <v/>
      </c>
      <c r="BW390" s="169"/>
      <c r="BX390" s="169" t="str">
        <f>IF(CF386&lt;&gt;"",IF(AND(AND(BX386&gt;-1,BX388&gt;-1),OR(BX386&gt;10,BX388&gt;10),ABS(BX386-BX388)&gt;1,IF(OR(BX386&gt;11,BX388&gt;11),ABS(BX386-BX388)=2,TRUE),BX386=INT(BX386),BX388=INT(BX388)),"","Error"),"")</f>
        <v/>
      </c>
      <c r="BY390" s="169"/>
      <c r="BZ390" s="169" t="str">
        <f>IF(CF386&lt;&gt;"",IF(AND(AND(BZ386&gt;-1,BZ388&gt;-1),OR(BZ386&gt;10,BZ388&gt;10),ABS(BZ386-BZ388)&gt;1,IF(OR(BZ386&gt;11,BZ388&gt;11),ABS(BZ386-BZ388)=2,TRUE),BZ386=INT(BZ386),BZ388=INT(BZ388)),"","Error"),"")</f>
        <v/>
      </c>
      <c r="CA390" s="169"/>
      <c r="CB390" s="169" t="str">
        <f>IF(AND(CF386&lt;&gt;"",CB386&lt;&gt;""),IF(AND(AND(CB386&gt;-1,CB388&gt;-1),OR(CB386&gt;10,CB388&gt;10),ABS(CB386-CB388)&gt;1,IF(OR(CB386&gt;11,CB388&gt;11),ABS(CB386-CB388)=2,TRUE),CB386=INT(CB386),CB388=INT(CB388)),"","Error"),"")</f>
        <v/>
      </c>
      <c r="CC390" s="169"/>
      <c r="CD390" s="169" t="str">
        <f>IF(AND(CF386&lt;&gt;"",CD386&lt;&gt;""),IF(AND(AND(CD386&gt;-1,CD388&gt;-1),OR(CD386&gt;10,CD388&gt;10),ABS(CD386-CD388)&gt;1,IF(OR(CD386&gt;11,CD388&gt;11),ABS(CD386-CD388)=2,TRUE),CD386=INT(CD386),CD388=INT(CD388)),"","Error"),"")</f>
        <v/>
      </c>
      <c r="CE390" s="169"/>
      <c r="CF390" s="3"/>
      <c r="CG390" s="129"/>
      <c r="CH390" s="129"/>
      <c r="CI390" s="129"/>
      <c r="CJ390" s="129"/>
      <c r="CK390" s="129"/>
      <c r="CL390" s="129"/>
      <c r="CM390" s="129"/>
      <c r="CN390" s="129"/>
      <c r="CO390" s="129"/>
      <c r="CP390" s="129"/>
      <c r="CQ390" s="129"/>
      <c r="CR390" s="129"/>
      <c r="CS390" s="129"/>
      <c r="CT390" s="3"/>
      <c r="CU390" s="3"/>
      <c r="CV390" s="3"/>
      <c r="CW390" s="3"/>
      <c r="CX390" s="3"/>
      <c r="CY390" s="3"/>
      <c r="CZ390" s="3"/>
      <c r="DA390" s="3"/>
      <c r="DB390" s="3"/>
      <c r="DC390" s="3"/>
      <c r="DD390" s="3"/>
      <c r="DE390" s="3"/>
      <c r="DF390" s="3"/>
      <c r="DG390" s="3"/>
      <c r="DH390" s="3"/>
      <c r="DI390" s="3"/>
      <c r="DJ390" s="3"/>
      <c r="DK390" s="3"/>
      <c r="DL390" s="169" t="str">
        <f>IF(DV386&lt;&gt;"",IF(AND(AND(DL386&gt;-1,DL388&gt;-1),OR(DL386&gt;10,DL388&gt;10),ABS(DL386-DL388)&gt;1,IF(OR(DL386&gt;11,DL388&gt;11),ABS(DL386-DL388)=2,TRUE),DL386=INT(DL386),DL388=INT(DL388)),"","Error"),"")</f>
        <v/>
      </c>
      <c r="DM390" s="169"/>
      <c r="DN390" s="169" t="str">
        <f>IF(DV386&lt;&gt;"",IF(AND(AND(DN386&gt;-1,DN388&gt;-1),OR(DN386&gt;10,DN388&gt;10),ABS(DN386-DN388)&gt;1,IF(OR(DN386&gt;11,DN388&gt;11),ABS(DN386-DN388)=2,TRUE),DN386=INT(DN386),DN388=INT(DN388)),"","Error"),"")</f>
        <v/>
      </c>
      <c r="DO390" s="169"/>
      <c r="DP390" s="169" t="str">
        <f>IF(DV386&lt;&gt;"",IF(AND(AND(DP386&gt;-1,DP388&gt;-1),OR(DP386&gt;10,DP388&gt;10),ABS(DP386-DP388)&gt;1,IF(OR(DP386&gt;11,DP388&gt;11),ABS(DP386-DP388)=2,TRUE),DP386=INT(DP386),DP388=INT(DP388)),"","Error"),"")</f>
        <v/>
      </c>
      <c r="DQ390" s="169"/>
      <c r="DR390" s="169" t="str">
        <f>IF(AND(DV386&lt;&gt;"",DR386&lt;&gt;""),IF(AND(AND(DR386&gt;-1,DR388&gt;-1),OR(DR386&gt;10,DR388&gt;10),ABS(DR386-DR388)&gt;1,IF(OR(DR386&gt;11,DR388&gt;11),ABS(DR386-DR388)=2,TRUE),DR386=INT(DR386),DR388=INT(DR388)),"","Error"),"")</f>
        <v/>
      </c>
      <c r="DS390" s="169"/>
      <c r="DT390" s="169" t="str">
        <f>IF(AND(DV386&lt;&gt;"",DT386&lt;&gt;""),IF(AND(AND(DT386&gt;-1,DT388&gt;-1),OR(DT386&gt;10,DT388&gt;10),ABS(DT386-DT388)&gt;1,IF(OR(DT386&gt;11,DT388&gt;11),ABS(DT386-DT388)=2,TRUE),DT386=INT(DT386),DT388=INT(DT388)),"","Error"),"")</f>
        <v/>
      </c>
      <c r="DU390" s="169"/>
      <c r="DV390" s="3"/>
      <c r="DW390" s="129"/>
      <c r="DX390" s="129"/>
      <c r="DY390" s="129"/>
      <c r="DZ390" s="129"/>
      <c r="EA390" s="129"/>
      <c r="EB390" s="129"/>
      <c r="EC390" s="129"/>
      <c r="ED390" s="129"/>
      <c r="EE390" s="129"/>
      <c r="EF390" s="129"/>
      <c r="EG390" s="129"/>
      <c r="EH390" s="129"/>
      <c r="EI390" s="129"/>
      <c r="EJ390" s="3"/>
      <c r="EK390" s="3"/>
      <c r="EL390" s="3"/>
      <c r="EM390" s="3"/>
      <c r="EN390" s="3"/>
      <c r="EO390" s="3"/>
      <c r="EP390" s="3"/>
      <c r="EQ390" s="3"/>
      <c r="ER390" s="3"/>
      <c r="ES390" s="3"/>
      <c r="ET390" s="3"/>
      <c r="EU390" s="3"/>
      <c r="EV390" s="3"/>
      <c r="EW390" s="3"/>
      <c r="EX390" s="3"/>
      <c r="EY390" s="3"/>
      <c r="EZ390" s="3"/>
      <c r="FA390" s="3"/>
      <c r="FB390" s="169" t="str">
        <f>IF(FL386&lt;&gt;"",IF(AND(AND(FB386&gt;-1,FB388&gt;-1),OR(FB386&gt;10,FB388&gt;10),ABS(FB386-FB388)&gt;1,IF(OR(FB386&gt;11,FB388&gt;11),ABS(FB386-FB388)=2,TRUE),FB386=INT(FB386),FB388=INT(FB388)),"","Error"),"")</f>
        <v/>
      </c>
      <c r="FC390" s="169"/>
      <c r="FD390" s="169" t="str">
        <f>IF(FL386&lt;&gt;"",IF(AND(AND(FD386&gt;-1,FD388&gt;-1),OR(FD386&gt;10,FD388&gt;10),ABS(FD386-FD388)&gt;1,IF(OR(FD386&gt;11,FD388&gt;11),ABS(FD386-FD388)=2,TRUE),FD386=INT(FD386),FD388=INT(FD388)),"","Error"),"")</f>
        <v/>
      </c>
      <c r="FE390" s="169"/>
      <c r="FF390" s="169" t="str">
        <f>IF(FL386&lt;&gt;"",IF(AND(AND(FF386&gt;-1,FF388&gt;-1),OR(FF386&gt;10,FF388&gt;10),ABS(FF386-FF388)&gt;1,IF(OR(FF386&gt;11,FF388&gt;11),ABS(FF386-FF388)=2,TRUE),FF386=INT(FF386),FF388=INT(FF388)),"","Error"),"")</f>
        <v/>
      </c>
      <c r="FG390" s="169"/>
      <c r="FH390" s="169" t="str">
        <f>IF(AND(FL386&lt;&gt;"",FH386&lt;&gt;""),IF(AND(AND(FH386&gt;-1,FH388&gt;-1),OR(FH386&gt;10,FH388&gt;10),ABS(FH386-FH388)&gt;1,IF(OR(FH386&gt;11,FH388&gt;11),ABS(FH386-FH388)=2,TRUE),FH386=INT(FH386),FH388=INT(FH388)),"","Error"),"")</f>
        <v/>
      </c>
      <c r="FI390" s="169"/>
      <c r="FJ390" s="169" t="str">
        <f>IF(AND(FL386&lt;&gt;"",FJ386&lt;&gt;""),IF(AND(AND(FJ386&gt;-1,FJ388&gt;-1),OR(FJ386&gt;10,FJ388&gt;10),ABS(FJ386-FJ388)&gt;1,IF(OR(FJ386&gt;11,FJ388&gt;11),ABS(FJ386-FJ388)=2,TRUE),FJ386=INT(FJ386),FJ388=INT(FJ388)),"","Error"),"")</f>
        <v/>
      </c>
      <c r="FK390" s="169"/>
      <c r="FL390" s="3"/>
      <c r="FM390" s="3"/>
    </row>
    <row r="391" spans="1:169" ht="11.25" customHeight="1">
      <c r="A391" s="259" t="s">
        <v>9</v>
      </c>
      <c r="B391" s="260"/>
      <c r="C391" s="260"/>
      <c r="D391" s="260"/>
      <c r="E391" s="260"/>
      <c r="F391" s="300" t="str">
        <f>Players!$C$1</f>
        <v>Enter Division Name</v>
      </c>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c r="AE391" s="301"/>
      <c r="AF391" s="301"/>
      <c r="AG391" s="301"/>
      <c r="AH391" s="302" t="s">
        <v>10</v>
      </c>
      <c r="AI391" s="303"/>
      <c r="AJ391" s="303"/>
      <c r="AK391" s="306" t="str">
        <f>Players!$G$1</f>
        <v>Enter Date</v>
      </c>
      <c r="AL391" s="307"/>
      <c r="AM391" s="307"/>
      <c r="AN391" s="307"/>
      <c r="AO391" s="308"/>
      <c r="AQ391" s="154" t="str">
        <f>CONCATENATE($A395," ",$D395,","," ",$F393)</f>
        <v>Group: 7, Women's Singles</v>
      </c>
      <c r="AR391" s="155"/>
      <c r="AS391" s="155"/>
      <c r="AT391" s="155"/>
      <c r="AU391" s="155"/>
      <c r="AV391" s="155"/>
      <c r="AW391" s="155"/>
      <c r="AX391" s="155"/>
      <c r="AY391" s="155"/>
      <c r="AZ391" s="155"/>
      <c r="BA391" s="155"/>
      <c r="BB391" s="155"/>
      <c r="BC391" s="156"/>
      <c r="BD391" s="163">
        <f>A412</f>
        <v>1</v>
      </c>
      <c r="BE391" s="164"/>
      <c r="BF391" s="183" t="str">
        <f>C412</f>
        <v>B</v>
      </c>
      <c r="BG391" s="185" t="str">
        <f>IF(VLOOKUP($BF391,$A397:$C409,3,FALSE)=0,"",CONCATENATE(VLOOKUP(VLOOKUP($BF391,$A397:$C409,3,FALSE),Players!$J:$N,4,FALSE)," ",VLOOKUP($BF391,$A397:$C409,3,FALSE)," ",IF(ISERROR(VLOOKUP(VLOOKUP($BF391,$A397:$C409,3,FALSE),Players!$J:$N,5,FALSE)),"()",CONCATENATE("(",VLOOKUP(VLOOKUP($BF391,$A397:$C409,3,FALSE),Players!$J:$N,5,FALSE),")"))))</f>
        <v/>
      </c>
      <c r="BH391" s="186"/>
      <c r="BI391" s="186"/>
      <c r="BJ391" s="186"/>
      <c r="BK391" s="186"/>
      <c r="BL391" s="186"/>
      <c r="BM391" s="186"/>
      <c r="BN391" s="186"/>
      <c r="BO391" s="186"/>
      <c r="BP391" s="186"/>
      <c r="BQ391" s="186"/>
      <c r="BR391" s="186"/>
      <c r="BS391" s="186"/>
      <c r="BT391" s="186"/>
      <c r="BU391" s="187"/>
      <c r="BV391" s="170" t="str">
        <f>IF(D412&lt;&gt;"",D412,"")</f>
        <v/>
      </c>
      <c r="BW391" s="171"/>
      <c r="BX391" s="335" t="str">
        <f>IF(F412&lt;&gt;"",F412,"")</f>
        <v/>
      </c>
      <c r="BY391" s="171"/>
      <c r="BZ391" s="335" t="str">
        <f>IF(H412&lt;&gt;"",H412,"")</f>
        <v/>
      </c>
      <c r="CA391" s="171"/>
      <c r="CB391" s="335" t="str">
        <f>IF(J412&lt;&gt;"",J412,"")</f>
        <v/>
      </c>
      <c r="CC391" s="171"/>
      <c r="CD391" s="335" t="str">
        <f>IF(L412&lt;&gt;"",L412,"")</f>
        <v/>
      </c>
      <c r="CE391" s="337"/>
      <c r="CF391" s="174" t="str">
        <f>IF($CD391=$CD393,IF($CB391=$CB393,IF($BZ391&lt;&gt;"",IF($BZ391&gt;$BZ393,"W","L"),""),IF($CB391&gt;$CB393,"W","L")),IF($CD391&gt;$CD393,"W","L"))</f>
        <v/>
      </c>
      <c r="CG391" s="154" t="str">
        <f>CONCATENATE($A395," ",$D395,","," ",$F393)</f>
        <v>Group: 7, Women's Singles</v>
      </c>
      <c r="CH391" s="155"/>
      <c r="CI391" s="155"/>
      <c r="CJ391" s="155"/>
      <c r="CK391" s="155"/>
      <c r="CL391" s="155"/>
      <c r="CM391" s="155"/>
      <c r="CN391" s="155"/>
      <c r="CO391" s="155"/>
      <c r="CP391" s="155"/>
      <c r="CQ391" s="155"/>
      <c r="CR391" s="155"/>
      <c r="CS391" s="156"/>
      <c r="CT391" s="163">
        <f>O412</f>
        <v>8</v>
      </c>
      <c r="CU391" s="164"/>
      <c r="CV391" s="183" t="str">
        <f>Q412</f>
        <v>D</v>
      </c>
      <c r="CW391" s="185" t="str">
        <f>IF(VLOOKUP($CV391,$A397:$C409,3,FALSE)=0,"",CONCATENATE(VLOOKUP(VLOOKUP($CV391,$A397:$C409,3,FALSE),Players!$J:$N,4,FALSE)," ",VLOOKUP($CV391,$A397:$C409,3,FALSE)," ",IF(ISERROR(VLOOKUP(VLOOKUP($CV391,$A397:$C409,3,FALSE),Players!$J:$N,5,FALSE)),"()",CONCATENATE("(",VLOOKUP(VLOOKUP($CV391,$A397:$C409,3,FALSE),Players!$J:$N,5,FALSE),")"))))</f>
        <v/>
      </c>
      <c r="CX391" s="186"/>
      <c r="CY391" s="186"/>
      <c r="CZ391" s="186"/>
      <c r="DA391" s="186"/>
      <c r="DB391" s="186"/>
      <c r="DC391" s="186"/>
      <c r="DD391" s="186"/>
      <c r="DE391" s="186"/>
      <c r="DF391" s="186"/>
      <c r="DG391" s="186"/>
      <c r="DH391" s="186"/>
      <c r="DI391" s="186"/>
      <c r="DJ391" s="186"/>
      <c r="DK391" s="187"/>
      <c r="DL391" s="170" t="str">
        <f>IF(R412&lt;&gt;"",R412,"")</f>
        <v/>
      </c>
      <c r="DM391" s="171"/>
      <c r="DN391" s="335" t="str">
        <f>IF(T412&lt;&gt;"",T412,"")</f>
        <v/>
      </c>
      <c r="DO391" s="171"/>
      <c r="DP391" s="335" t="str">
        <f>IF(V412&lt;&gt;"",V412,"")</f>
        <v/>
      </c>
      <c r="DQ391" s="171"/>
      <c r="DR391" s="335" t="str">
        <f>IF(X412&lt;&gt;"",X412,"")</f>
        <v/>
      </c>
      <c r="DS391" s="171"/>
      <c r="DT391" s="335" t="str">
        <f>IF(Z412&lt;&gt;"",Z412,"")</f>
        <v/>
      </c>
      <c r="DU391" s="337"/>
      <c r="DV391" s="174" t="str">
        <f>IF($DT391=$DT393,IF($DR391=$DR393,IF($DP391&lt;&gt;"",IF($DP391&gt;$DP393,"W","L"),""),IF($DR391&gt;$DR393,"W","L")),IF($DT391&gt;$DT393,"W","L"))</f>
        <v/>
      </c>
      <c r="DW391" s="154" t="str">
        <f>CONCATENATE($A395," ",$D395,","," ",$F393)</f>
        <v>Group: 7, Women's Singles</v>
      </c>
      <c r="DX391" s="155"/>
      <c r="DY391" s="155"/>
      <c r="DZ391" s="155"/>
      <c r="EA391" s="155"/>
      <c r="EB391" s="155"/>
      <c r="EC391" s="155"/>
      <c r="ED391" s="155"/>
      <c r="EE391" s="155"/>
      <c r="EF391" s="155"/>
      <c r="EG391" s="155"/>
      <c r="EH391" s="155"/>
      <c r="EI391" s="156"/>
      <c r="EJ391" s="163">
        <f>AC412</f>
        <v>15</v>
      </c>
      <c r="EK391" s="164"/>
      <c r="EL391" s="183" t="str">
        <f>AE412</f>
        <v>F</v>
      </c>
      <c r="EM391" s="185" t="str">
        <f>IF(VLOOKUP($EL391,$A397:$C409,3,FALSE)=0,"",CONCATENATE(VLOOKUP(VLOOKUP($EL391,$A397:$C409,3,FALSE),Players!$J:$N,4,FALSE)," ",VLOOKUP($EL391,$A397:$C409,3,FALSE)," ",IF(ISERROR(VLOOKUP(VLOOKUP($EL391,$A397:$C409,3,FALSE),Players!$J:$N,5,FALSE)),"()",CONCATENATE("(",VLOOKUP(VLOOKUP($EL391,$A397:$C409,3,FALSE),Players!$J:$N,5,FALSE),")"))))</f>
        <v/>
      </c>
      <c r="EN391" s="186"/>
      <c r="EO391" s="186"/>
      <c r="EP391" s="186"/>
      <c r="EQ391" s="186"/>
      <c r="ER391" s="186"/>
      <c r="ES391" s="186"/>
      <c r="ET391" s="186"/>
      <c r="EU391" s="186"/>
      <c r="EV391" s="186"/>
      <c r="EW391" s="186"/>
      <c r="EX391" s="186"/>
      <c r="EY391" s="186"/>
      <c r="EZ391" s="186"/>
      <c r="FA391" s="187"/>
      <c r="FB391" s="170" t="str">
        <f>IF(AF412&lt;&gt;"",AF412,"")</f>
        <v/>
      </c>
      <c r="FC391" s="171"/>
      <c r="FD391" s="335" t="str">
        <f>IF(AH412&lt;&gt;"",AH412,"")</f>
        <v/>
      </c>
      <c r="FE391" s="171"/>
      <c r="FF391" s="335" t="str">
        <f>IF(AJ412&lt;&gt;"",AJ412,"")</f>
        <v/>
      </c>
      <c r="FG391" s="171"/>
      <c r="FH391" s="335" t="str">
        <f>IF(AL412&lt;&gt;"",AL412,"")</f>
        <v/>
      </c>
      <c r="FI391" s="171"/>
      <c r="FJ391" s="335" t="str">
        <f>IF(AN412&lt;&gt;"",AN412,"")</f>
        <v/>
      </c>
      <c r="FK391" s="337"/>
      <c r="FL391" s="174" t="str">
        <f>IF($FJ391=$FJ393,IF($FH391=$FH393,IF($FF391&lt;&gt;"",IF($FF391&gt;$FF393,"W","L"),""),IF($FH391&gt;$FH393,"W","L")),IF($FJ391&gt;$FJ393,"W","L"))</f>
        <v/>
      </c>
    </row>
    <row r="392" spans="1:169" ht="11.25" customHeight="1">
      <c r="A392" s="261"/>
      <c r="B392" s="262"/>
      <c r="C392" s="262"/>
      <c r="D392" s="262"/>
      <c r="E392" s="26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F392" s="282"/>
      <c r="AG392" s="282"/>
      <c r="AH392" s="304"/>
      <c r="AI392" s="305"/>
      <c r="AJ392" s="305"/>
      <c r="AK392" s="309"/>
      <c r="AL392" s="309"/>
      <c r="AM392" s="309"/>
      <c r="AN392" s="309"/>
      <c r="AO392" s="310"/>
      <c r="AQ392" s="157"/>
      <c r="AR392" s="158"/>
      <c r="AS392" s="158"/>
      <c r="AT392" s="158"/>
      <c r="AU392" s="158"/>
      <c r="AV392" s="158"/>
      <c r="AW392" s="158"/>
      <c r="AX392" s="158"/>
      <c r="AY392" s="158"/>
      <c r="AZ392" s="158"/>
      <c r="BA392" s="158"/>
      <c r="BB392" s="158"/>
      <c r="BC392" s="159"/>
      <c r="BD392" s="165"/>
      <c r="BE392" s="166"/>
      <c r="BF392" s="184"/>
      <c r="BG392" s="188"/>
      <c r="BH392" s="189"/>
      <c r="BI392" s="189"/>
      <c r="BJ392" s="189"/>
      <c r="BK392" s="189"/>
      <c r="BL392" s="189"/>
      <c r="BM392" s="189"/>
      <c r="BN392" s="189"/>
      <c r="BO392" s="189"/>
      <c r="BP392" s="189"/>
      <c r="BQ392" s="189"/>
      <c r="BR392" s="189"/>
      <c r="BS392" s="189"/>
      <c r="BT392" s="189"/>
      <c r="BU392" s="190"/>
      <c r="BV392" s="172"/>
      <c r="BW392" s="173"/>
      <c r="BX392" s="336"/>
      <c r="BY392" s="173"/>
      <c r="BZ392" s="336"/>
      <c r="CA392" s="173"/>
      <c r="CB392" s="336"/>
      <c r="CC392" s="173"/>
      <c r="CD392" s="336"/>
      <c r="CE392" s="338"/>
      <c r="CF392" s="174"/>
      <c r="CG392" s="157"/>
      <c r="CH392" s="158"/>
      <c r="CI392" s="158"/>
      <c r="CJ392" s="158"/>
      <c r="CK392" s="158"/>
      <c r="CL392" s="158"/>
      <c r="CM392" s="158"/>
      <c r="CN392" s="158"/>
      <c r="CO392" s="158"/>
      <c r="CP392" s="158"/>
      <c r="CQ392" s="158"/>
      <c r="CR392" s="158"/>
      <c r="CS392" s="159"/>
      <c r="CT392" s="165"/>
      <c r="CU392" s="166"/>
      <c r="CV392" s="184"/>
      <c r="CW392" s="188"/>
      <c r="CX392" s="189"/>
      <c r="CY392" s="189"/>
      <c r="CZ392" s="189"/>
      <c r="DA392" s="189"/>
      <c r="DB392" s="189"/>
      <c r="DC392" s="189"/>
      <c r="DD392" s="189"/>
      <c r="DE392" s="189"/>
      <c r="DF392" s="189"/>
      <c r="DG392" s="189"/>
      <c r="DH392" s="189"/>
      <c r="DI392" s="189"/>
      <c r="DJ392" s="189"/>
      <c r="DK392" s="190"/>
      <c r="DL392" s="172"/>
      <c r="DM392" s="173"/>
      <c r="DN392" s="336"/>
      <c r="DO392" s="173"/>
      <c r="DP392" s="336"/>
      <c r="DQ392" s="173"/>
      <c r="DR392" s="336"/>
      <c r="DS392" s="173"/>
      <c r="DT392" s="336"/>
      <c r="DU392" s="338"/>
      <c r="DV392" s="174"/>
      <c r="DW392" s="157"/>
      <c r="DX392" s="158"/>
      <c r="DY392" s="158"/>
      <c r="DZ392" s="158"/>
      <c r="EA392" s="158"/>
      <c r="EB392" s="158"/>
      <c r="EC392" s="158"/>
      <c r="ED392" s="158"/>
      <c r="EE392" s="158"/>
      <c r="EF392" s="158"/>
      <c r="EG392" s="158"/>
      <c r="EH392" s="158"/>
      <c r="EI392" s="159"/>
      <c r="EJ392" s="165"/>
      <c r="EK392" s="166"/>
      <c r="EL392" s="184"/>
      <c r="EM392" s="188"/>
      <c r="EN392" s="189"/>
      <c r="EO392" s="189"/>
      <c r="EP392" s="189"/>
      <c r="EQ392" s="189"/>
      <c r="ER392" s="189"/>
      <c r="ES392" s="189"/>
      <c r="ET392" s="189"/>
      <c r="EU392" s="189"/>
      <c r="EV392" s="189"/>
      <c r="EW392" s="189"/>
      <c r="EX392" s="189"/>
      <c r="EY392" s="189"/>
      <c r="EZ392" s="189"/>
      <c r="FA392" s="190"/>
      <c r="FB392" s="172"/>
      <c r="FC392" s="173"/>
      <c r="FD392" s="336"/>
      <c r="FE392" s="173"/>
      <c r="FF392" s="336"/>
      <c r="FG392" s="173"/>
      <c r="FH392" s="336"/>
      <c r="FI392" s="173"/>
      <c r="FJ392" s="336"/>
      <c r="FK392" s="338"/>
      <c r="FL392" s="174"/>
    </row>
    <row r="393" spans="1:169" ht="11.25" customHeight="1">
      <c r="A393" s="266" t="s">
        <v>11</v>
      </c>
      <c r="B393" s="267"/>
      <c r="C393" s="267"/>
      <c r="D393" s="277" t="s">
        <v>12</v>
      </c>
      <c r="E393" s="278"/>
      <c r="F393" s="280" t="str">
        <f>Players!$H$3</f>
        <v>Women's Singles</v>
      </c>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81"/>
      <c r="AE393" s="281"/>
      <c r="AF393" s="281"/>
      <c r="AG393" s="281"/>
      <c r="AH393" s="302" t="s">
        <v>13</v>
      </c>
      <c r="AI393" s="303"/>
      <c r="AJ393" s="303"/>
      <c r="AK393" s="328" t="s">
        <v>58</v>
      </c>
      <c r="AL393" s="328"/>
      <c r="AM393" s="328"/>
      <c r="AN393" s="328"/>
      <c r="AO393" s="329"/>
      <c r="AQ393" s="157"/>
      <c r="AR393" s="158"/>
      <c r="AS393" s="158"/>
      <c r="AT393" s="158"/>
      <c r="AU393" s="158"/>
      <c r="AV393" s="158"/>
      <c r="AW393" s="158"/>
      <c r="AX393" s="158"/>
      <c r="AY393" s="158"/>
      <c r="AZ393" s="158"/>
      <c r="BA393" s="158"/>
      <c r="BB393" s="158"/>
      <c r="BC393" s="159"/>
      <c r="BD393" s="165"/>
      <c r="BE393" s="166"/>
      <c r="BF393" s="175" t="str">
        <f>C414</f>
        <v>G</v>
      </c>
      <c r="BG393" s="177" t="str">
        <f>IF(VLOOKUP($BF393,$A397:$C409,3,FALSE)=0,"",CONCATENATE(VLOOKUP(VLOOKUP($BF393,$A397:$C409,3,FALSE),Players!$J:$N,4,FALSE)," ",VLOOKUP($BF393,$A397:$C409,3,FALSE)," ",IF(ISERROR(VLOOKUP(VLOOKUP($BF393,$A397:$C409,3,FALSE),Players!$J:$N,5,FALSE)),"()",CONCATENATE("(",VLOOKUP(VLOOKUP($BF393,$A397:$C409,3,FALSE),Players!$J:$N,5,FALSE),")"))))</f>
        <v/>
      </c>
      <c r="BH393" s="178"/>
      <c r="BI393" s="178"/>
      <c r="BJ393" s="178"/>
      <c r="BK393" s="178"/>
      <c r="BL393" s="178"/>
      <c r="BM393" s="178"/>
      <c r="BN393" s="178"/>
      <c r="BO393" s="178"/>
      <c r="BP393" s="178"/>
      <c r="BQ393" s="178"/>
      <c r="BR393" s="178"/>
      <c r="BS393" s="178"/>
      <c r="BT393" s="178"/>
      <c r="BU393" s="179"/>
      <c r="BV393" s="150" t="str">
        <f>IF(D414&lt;&gt;"",D414,"")</f>
        <v/>
      </c>
      <c r="BW393" s="151"/>
      <c r="BX393" s="288" t="str">
        <f>IF(F414&lt;&gt;"",F414,"")</f>
        <v/>
      </c>
      <c r="BY393" s="151"/>
      <c r="BZ393" s="288" t="str">
        <f>IF(H414&lt;&gt;"",H414,"")</f>
        <v/>
      </c>
      <c r="CA393" s="151"/>
      <c r="CB393" s="288" t="str">
        <f>IF(J414&lt;&gt;"",J414,"")</f>
        <v/>
      </c>
      <c r="CC393" s="151"/>
      <c r="CD393" s="288" t="str">
        <f>IF(L414&lt;&gt;"",L414,"")</f>
        <v/>
      </c>
      <c r="CE393" s="332"/>
      <c r="CF393" s="174" t="str">
        <f>IF($CF391&lt;&gt;"",IF(CF391="W","L","W"),"")</f>
        <v/>
      </c>
      <c r="CG393" s="157"/>
      <c r="CH393" s="158"/>
      <c r="CI393" s="158"/>
      <c r="CJ393" s="158"/>
      <c r="CK393" s="158"/>
      <c r="CL393" s="158"/>
      <c r="CM393" s="158"/>
      <c r="CN393" s="158"/>
      <c r="CO393" s="158"/>
      <c r="CP393" s="158"/>
      <c r="CQ393" s="158"/>
      <c r="CR393" s="158"/>
      <c r="CS393" s="159"/>
      <c r="CT393" s="165"/>
      <c r="CU393" s="166"/>
      <c r="CV393" s="175" t="str">
        <f>Q414</f>
        <v>F</v>
      </c>
      <c r="CW393" s="177" t="str">
        <f>IF(VLOOKUP($CV393,$A397:$C409,3,FALSE)=0,"",CONCATENATE(VLOOKUP(VLOOKUP($CV393,$A397:$C409,3,FALSE),Players!$J:$N,4,FALSE)," ",VLOOKUP($CV393,$A397:$C409,3,FALSE)," ",IF(ISERROR(VLOOKUP(VLOOKUP($CV393,$A397:$C409,3,FALSE),Players!$J:$N,5,FALSE)),"()",CONCATENATE("(",VLOOKUP(VLOOKUP($CV393,$A397:$C409,3,FALSE),Players!$J:$N,5,FALSE),")"))))</f>
        <v/>
      </c>
      <c r="CX393" s="178"/>
      <c r="CY393" s="178"/>
      <c r="CZ393" s="178"/>
      <c r="DA393" s="178"/>
      <c r="DB393" s="178"/>
      <c r="DC393" s="178"/>
      <c r="DD393" s="178"/>
      <c r="DE393" s="178"/>
      <c r="DF393" s="178"/>
      <c r="DG393" s="178"/>
      <c r="DH393" s="178"/>
      <c r="DI393" s="178"/>
      <c r="DJ393" s="178"/>
      <c r="DK393" s="179"/>
      <c r="DL393" s="150" t="str">
        <f>IF(R414&lt;&gt;"",R414,"")</f>
        <v/>
      </c>
      <c r="DM393" s="151"/>
      <c r="DN393" s="288" t="str">
        <f>IF(T414&lt;&gt;"",T414,"")</f>
        <v/>
      </c>
      <c r="DO393" s="151"/>
      <c r="DP393" s="288" t="str">
        <f>IF(V414&lt;&gt;"",V414,"")</f>
        <v/>
      </c>
      <c r="DQ393" s="151"/>
      <c r="DR393" s="288" t="str">
        <f>IF(X414&lt;&gt;"",X414,"")</f>
        <v/>
      </c>
      <c r="DS393" s="151"/>
      <c r="DT393" s="288" t="str">
        <f>IF(Z414&lt;&gt;"",Z414,"")</f>
        <v/>
      </c>
      <c r="DU393" s="332"/>
      <c r="DV393" s="174" t="str">
        <f>IF($DV391&lt;&gt;"",IF(DV391="W","L","W"),"")</f>
        <v/>
      </c>
      <c r="DW393" s="157"/>
      <c r="DX393" s="158"/>
      <c r="DY393" s="158"/>
      <c r="DZ393" s="158"/>
      <c r="EA393" s="158"/>
      <c r="EB393" s="158"/>
      <c r="EC393" s="158"/>
      <c r="ED393" s="158"/>
      <c r="EE393" s="158"/>
      <c r="EF393" s="158"/>
      <c r="EG393" s="158"/>
      <c r="EH393" s="158"/>
      <c r="EI393" s="159"/>
      <c r="EJ393" s="165"/>
      <c r="EK393" s="166"/>
      <c r="EL393" s="175" t="str">
        <f>AE414</f>
        <v>G</v>
      </c>
      <c r="EM393" s="177" t="str">
        <f>IF(VLOOKUP($EL393,$A397:$C409,3,FALSE)=0,"",CONCATENATE(VLOOKUP(VLOOKUP($EL393,$A397:$C409,3,FALSE),Players!$J:$N,4,FALSE)," ",VLOOKUP($EL393,$A397:$C409,3,FALSE)," ",IF(ISERROR(VLOOKUP(VLOOKUP($EL393,$A397:$C409,3,FALSE),Players!$J:$N,5,FALSE)),"()",CONCATENATE("(",VLOOKUP(VLOOKUP($EL393,$A397:$C409,3,FALSE),Players!$J:$N,5,FALSE),")"))))</f>
        <v/>
      </c>
      <c r="EN393" s="178"/>
      <c r="EO393" s="178"/>
      <c r="EP393" s="178"/>
      <c r="EQ393" s="178"/>
      <c r="ER393" s="178"/>
      <c r="ES393" s="178"/>
      <c r="ET393" s="178"/>
      <c r="EU393" s="178"/>
      <c r="EV393" s="178"/>
      <c r="EW393" s="178"/>
      <c r="EX393" s="178"/>
      <c r="EY393" s="178"/>
      <c r="EZ393" s="178"/>
      <c r="FA393" s="179"/>
      <c r="FB393" s="150" t="str">
        <f>IF(AF414&lt;&gt;"",AF414,"")</f>
        <v/>
      </c>
      <c r="FC393" s="151"/>
      <c r="FD393" s="288" t="str">
        <f>IF(AH414&lt;&gt;"",AH414,"")</f>
        <v/>
      </c>
      <c r="FE393" s="151"/>
      <c r="FF393" s="288" t="str">
        <f>IF(AJ414&lt;&gt;"",AJ414,"")</f>
        <v/>
      </c>
      <c r="FG393" s="151"/>
      <c r="FH393" s="288" t="str">
        <f>IF(AL414&lt;&gt;"",AL414,"")</f>
        <v/>
      </c>
      <c r="FI393" s="151"/>
      <c r="FJ393" s="288" t="str">
        <f>IF(AN414&lt;&gt;"",AN414,"")</f>
        <v/>
      </c>
      <c r="FK393" s="332"/>
      <c r="FL393" s="174" t="str">
        <f>IF($FL391&lt;&gt;"",IF(FL391="W","L","W"),"")</f>
        <v/>
      </c>
    </row>
    <row r="394" spans="1:169" ht="11.25" customHeight="1" thickBot="1">
      <c r="A394" s="275"/>
      <c r="B394" s="276"/>
      <c r="C394" s="276"/>
      <c r="D394" s="279"/>
      <c r="E394" s="279"/>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282"/>
      <c r="AG394" s="282"/>
      <c r="AH394" s="304"/>
      <c r="AI394" s="305"/>
      <c r="AJ394" s="305"/>
      <c r="AK394" s="330"/>
      <c r="AL394" s="330"/>
      <c r="AM394" s="330"/>
      <c r="AN394" s="330"/>
      <c r="AO394" s="331"/>
      <c r="AQ394" s="160"/>
      <c r="AR394" s="161"/>
      <c r="AS394" s="161"/>
      <c r="AT394" s="161"/>
      <c r="AU394" s="161"/>
      <c r="AV394" s="161"/>
      <c r="AW394" s="161"/>
      <c r="AX394" s="161"/>
      <c r="AY394" s="161"/>
      <c r="AZ394" s="161"/>
      <c r="BA394" s="161"/>
      <c r="BB394" s="161"/>
      <c r="BC394" s="162"/>
      <c r="BD394" s="167"/>
      <c r="BE394" s="168"/>
      <c r="BF394" s="176"/>
      <c r="BG394" s="180"/>
      <c r="BH394" s="181"/>
      <c r="BI394" s="181"/>
      <c r="BJ394" s="181"/>
      <c r="BK394" s="181"/>
      <c r="BL394" s="181"/>
      <c r="BM394" s="181"/>
      <c r="BN394" s="181"/>
      <c r="BO394" s="181"/>
      <c r="BP394" s="181"/>
      <c r="BQ394" s="181"/>
      <c r="BR394" s="181"/>
      <c r="BS394" s="181"/>
      <c r="BT394" s="181"/>
      <c r="BU394" s="182"/>
      <c r="BV394" s="152"/>
      <c r="BW394" s="153"/>
      <c r="BX394" s="333"/>
      <c r="BY394" s="153"/>
      <c r="BZ394" s="333"/>
      <c r="CA394" s="153"/>
      <c r="CB394" s="333"/>
      <c r="CC394" s="153"/>
      <c r="CD394" s="333"/>
      <c r="CE394" s="334"/>
      <c r="CF394" s="174"/>
      <c r="CG394" s="160"/>
      <c r="CH394" s="161"/>
      <c r="CI394" s="161"/>
      <c r="CJ394" s="161"/>
      <c r="CK394" s="161"/>
      <c r="CL394" s="161"/>
      <c r="CM394" s="161"/>
      <c r="CN394" s="161"/>
      <c r="CO394" s="161"/>
      <c r="CP394" s="161"/>
      <c r="CQ394" s="161"/>
      <c r="CR394" s="161"/>
      <c r="CS394" s="162"/>
      <c r="CT394" s="167"/>
      <c r="CU394" s="168"/>
      <c r="CV394" s="176"/>
      <c r="CW394" s="180"/>
      <c r="CX394" s="181"/>
      <c r="CY394" s="181"/>
      <c r="CZ394" s="181"/>
      <c r="DA394" s="181"/>
      <c r="DB394" s="181"/>
      <c r="DC394" s="181"/>
      <c r="DD394" s="181"/>
      <c r="DE394" s="181"/>
      <c r="DF394" s="181"/>
      <c r="DG394" s="181"/>
      <c r="DH394" s="181"/>
      <c r="DI394" s="181"/>
      <c r="DJ394" s="181"/>
      <c r="DK394" s="182"/>
      <c r="DL394" s="152"/>
      <c r="DM394" s="153"/>
      <c r="DN394" s="333"/>
      <c r="DO394" s="153"/>
      <c r="DP394" s="333"/>
      <c r="DQ394" s="153"/>
      <c r="DR394" s="333"/>
      <c r="DS394" s="153"/>
      <c r="DT394" s="333"/>
      <c r="DU394" s="334"/>
      <c r="DV394" s="174"/>
      <c r="DW394" s="160"/>
      <c r="DX394" s="161"/>
      <c r="DY394" s="161"/>
      <c r="DZ394" s="161"/>
      <c r="EA394" s="161"/>
      <c r="EB394" s="161"/>
      <c r="EC394" s="161"/>
      <c r="ED394" s="161"/>
      <c r="EE394" s="161"/>
      <c r="EF394" s="161"/>
      <c r="EG394" s="161"/>
      <c r="EH394" s="161"/>
      <c r="EI394" s="162"/>
      <c r="EJ394" s="167"/>
      <c r="EK394" s="168"/>
      <c r="EL394" s="176"/>
      <c r="EM394" s="180"/>
      <c r="EN394" s="181"/>
      <c r="EO394" s="181"/>
      <c r="EP394" s="181"/>
      <c r="EQ394" s="181"/>
      <c r="ER394" s="181"/>
      <c r="ES394" s="181"/>
      <c r="ET394" s="181"/>
      <c r="EU394" s="181"/>
      <c r="EV394" s="181"/>
      <c r="EW394" s="181"/>
      <c r="EX394" s="181"/>
      <c r="EY394" s="181"/>
      <c r="EZ394" s="181"/>
      <c r="FA394" s="182"/>
      <c r="FB394" s="152"/>
      <c r="FC394" s="153"/>
      <c r="FD394" s="333"/>
      <c r="FE394" s="153"/>
      <c r="FF394" s="333"/>
      <c r="FG394" s="153"/>
      <c r="FH394" s="333"/>
      <c r="FI394" s="153"/>
      <c r="FJ394" s="333"/>
      <c r="FK394" s="334"/>
      <c r="FL394" s="174"/>
    </row>
    <row r="395" spans="1:169" ht="11.25" customHeight="1">
      <c r="A395" s="259" t="s">
        <v>15</v>
      </c>
      <c r="B395" s="260"/>
      <c r="C395" s="260"/>
      <c r="D395" s="264">
        <v>7</v>
      </c>
      <c r="E395" s="264"/>
      <c r="F395" s="266" t="s">
        <v>16</v>
      </c>
      <c r="G395" s="267"/>
      <c r="H395" s="267"/>
      <c r="I395" s="283"/>
      <c r="J395" s="284"/>
      <c r="K395" s="284"/>
      <c r="L395" s="284"/>
      <c r="M395" s="284"/>
      <c r="N395" s="264"/>
      <c r="O395" s="264"/>
      <c r="P395" s="264"/>
      <c r="Q395" s="264"/>
      <c r="R395" s="264"/>
      <c r="S395" s="264"/>
      <c r="T395" s="264"/>
      <c r="U395" s="264"/>
      <c r="V395" s="264"/>
      <c r="W395" s="325"/>
      <c r="X395" s="150" t="s">
        <v>17</v>
      </c>
      <c r="Y395" s="270"/>
      <c r="Z395" s="288" t="s">
        <v>18</v>
      </c>
      <c r="AA395" s="270"/>
      <c r="AB395" s="288" t="s">
        <v>19</v>
      </c>
      <c r="AC395" s="270"/>
      <c r="AD395" s="288" t="s">
        <v>20</v>
      </c>
      <c r="AE395" s="270"/>
      <c r="AF395" s="288" t="s">
        <v>43</v>
      </c>
      <c r="AG395" s="270"/>
      <c r="AH395" s="288" t="s">
        <v>52</v>
      </c>
      <c r="AI395" s="270"/>
      <c r="AJ395" s="288" t="s">
        <v>60</v>
      </c>
      <c r="AK395" s="368"/>
      <c r="AL395" s="292" t="s">
        <v>21</v>
      </c>
      <c r="AM395" s="293"/>
      <c r="AN395" s="296" t="s">
        <v>22</v>
      </c>
      <c r="AO395" s="297"/>
      <c r="AQ395" s="126"/>
      <c r="AR395" s="126"/>
      <c r="AS395" s="126"/>
      <c r="AT395" s="126"/>
      <c r="AU395" s="126"/>
      <c r="AV395" s="126"/>
      <c r="AW395" s="126"/>
      <c r="AX395" s="126"/>
      <c r="AY395" s="126"/>
      <c r="AZ395" s="126"/>
      <c r="BA395" s="126"/>
      <c r="BB395" s="126"/>
      <c r="BC395" s="126"/>
      <c r="BV395" s="169" t="str">
        <f>IF(CF391&lt;&gt;"",IF(AND(AND(BV391&gt;-1,BV393&gt;-1),OR(BV391&gt;10,BV393&gt;10),ABS(BV391-BV393)&gt;1,IF(OR(BV391&gt;11,BV393&gt;11),ABS(BV391-BV393)=2,TRUE),BV391=INT(BV391),BV393=INT(BV393)),"","Error"),"")</f>
        <v/>
      </c>
      <c r="BW395" s="169"/>
      <c r="BX395" s="169" t="str">
        <f>IF(CF391&lt;&gt;"",IF(AND(AND(BX391&gt;-1,BX393&gt;-1),OR(BX391&gt;10,BX393&gt;10),ABS(BX391-BX393)&gt;1,IF(OR(BX391&gt;11,BX393&gt;11),ABS(BX391-BX393)=2,TRUE),BX391=INT(BX391),BX393=INT(BX393)),"","Error"),"")</f>
        <v/>
      </c>
      <c r="BY395" s="169"/>
      <c r="BZ395" s="169" t="str">
        <f>IF(CF391&lt;&gt;"",IF(AND(AND(BZ391&gt;-1,BZ393&gt;-1),OR(BZ391&gt;10,BZ393&gt;10),ABS(BZ391-BZ393)&gt;1,IF(OR(BZ391&gt;11,BZ393&gt;11),ABS(BZ391-BZ393)=2,TRUE),BZ391=INT(BZ391),BZ393=INT(BZ393)),"","Error"),"")</f>
        <v/>
      </c>
      <c r="CA395" s="169"/>
      <c r="CB395" s="169" t="str">
        <f>IF(AND(CF391&lt;&gt;"",CB391&lt;&gt;""),IF(AND(AND(CB391&gt;-1,CB393&gt;-1),OR(CB391&gt;10,CB393&gt;10),ABS(CB391-CB393)&gt;1,IF(OR(CB391&gt;11,CB393&gt;11),ABS(CB391-CB393)=2,TRUE),CB391=INT(CB391),CB393=INT(CB393)),"","Error"),"")</f>
        <v/>
      </c>
      <c r="CC395" s="169"/>
      <c r="CD395" s="169" t="str">
        <f>IF(AND(CF391&lt;&gt;"",CD391&lt;&gt;""),IF(AND(AND(CD391&gt;-1,CD393&gt;-1),OR(CD391&gt;10,CD393&gt;10),ABS(CD391-CD393)&gt;1,IF(OR(CD391&gt;11,CD393&gt;11),ABS(CD391-CD393)=2,TRUE),CD391=INT(CD391),CD393=INT(CD393)),"","Error"),"")</f>
        <v/>
      </c>
      <c r="CE395" s="169"/>
      <c r="CG395" s="126"/>
      <c r="CH395" s="126"/>
      <c r="CI395" s="126"/>
      <c r="CJ395" s="126"/>
      <c r="CK395" s="126"/>
      <c r="CL395" s="126"/>
      <c r="CM395" s="126"/>
      <c r="CN395" s="126"/>
      <c r="CO395" s="126"/>
      <c r="CP395" s="126"/>
      <c r="CQ395" s="126"/>
      <c r="CR395" s="126"/>
      <c r="CS395" s="126"/>
      <c r="DL395" s="169" t="str">
        <f>IF(DV391&lt;&gt;"",IF(AND(AND(DL391&gt;-1,DL393&gt;-1),OR(DL391&gt;10,DL393&gt;10),ABS(DL391-DL393)&gt;1,IF(OR(DL391&gt;11,DL393&gt;11),ABS(DL391-DL393)=2,TRUE),DL391=INT(DL391),DL393=INT(DL393)),"","Error"),"")</f>
        <v/>
      </c>
      <c r="DM395" s="169"/>
      <c r="DN395" s="169" t="str">
        <f>IF(DV391&lt;&gt;"",IF(AND(AND(DN391&gt;-1,DN393&gt;-1),OR(DN391&gt;10,DN393&gt;10),ABS(DN391-DN393)&gt;1,IF(OR(DN391&gt;11,DN393&gt;11),ABS(DN391-DN393)=2,TRUE),DN391=INT(DN391),DN393=INT(DN393)),"","Error"),"")</f>
        <v/>
      </c>
      <c r="DO395" s="169"/>
      <c r="DP395" s="169" t="str">
        <f>IF(DV391&lt;&gt;"",IF(AND(AND(DP391&gt;-1,DP393&gt;-1),OR(DP391&gt;10,DP393&gt;10),ABS(DP391-DP393)&gt;1,IF(OR(DP391&gt;11,DP393&gt;11),ABS(DP391-DP393)=2,TRUE),DP391=INT(DP391),DP393=INT(DP393)),"","Error"),"")</f>
        <v/>
      </c>
      <c r="DQ395" s="169"/>
      <c r="DR395" s="169" t="str">
        <f>IF(AND(DV391&lt;&gt;"",DR391&lt;&gt;""),IF(AND(AND(DR391&gt;-1,DR393&gt;-1),OR(DR391&gt;10,DR393&gt;10),ABS(DR391-DR393)&gt;1,IF(OR(DR391&gt;11,DR393&gt;11),ABS(DR391-DR393)=2,TRUE),DR391=INT(DR391),DR393=INT(DR393)),"","Error"),"")</f>
        <v/>
      </c>
      <c r="DS395" s="169"/>
      <c r="DT395" s="169" t="str">
        <f>IF(AND(DV391&lt;&gt;"",DT391&lt;&gt;""),IF(AND(AND(DT391&gt;-1,DT393&gt;-1),OR(DT391&gt;10,DT393&gt;10),ABS(DT391-DT393)&gt;1,IF(OR(DT391&gt;11,DT393&gt;11),ABS(DT391-DT393)=2,TRUE),DT391=INT(DT391),DT393=INT(DT393)),"","Error"),"")</f>
        <v/>
      </c>
      <c r="DU395" s="169"/>
      <c r="DW395" s="126"/>
      <c r="DX395" s="126"/>
      <c r="DY395" s="126"/>
      <c r="DZ395" s="126"/>
      <c r="EA395" s="126"/>
      <c r="EB395" s="126"/>
      <c r="EC395" s="126"/>
      <c r="ED395" s="126"/>
      <c r="EE395" s="126"/>
      <c r="EF395" s="126"/>
      <c r="EG395" s="126"/>
      <c r="EH395" s="126"/>
      <c r="EI395" s="126"/>
      <c r="FB395" s="169" t="str">
        <f>IF(FL391&lt;&gt;"",IF(AND(AND(FB391&gt;-1,FB393&gt;-1),OR(FB391&gt;10,FB393&gt;10),ABS(FB391-FB393)&gt;1,IF(OR(FB391&gt;11,FB393&gt;11),ABS(FB391-FB393)=2,TRUE),FB391=INT(FB391),FB393=INT(FB393)),"","Error"),"")</f>
        <v/>
      </c>
      <c r="FC395" s="169"/>
      <c r="FD395" s="169" t="str">
        <f>IF(FL391&lt;&gt;"",IF(AND(AND(FD391&gt;-1,FD393&gt;-1),OR(FD391&gt;10,FD393&gt;10),ABS(FD391-FD393)&gt;1,IF(OR(FD391&gt;11,FD393&gt;11),ABS(FD391-FD393)=2,TRUE),FD391=INT(FD391),FD393=INT(FD393)),"","Error"),"")</f>
        <v/>
      </c>
      <c r="FE395" s="169"/>
      <c r="FF395" s="169" t="str">
        <f>IF(FL391&lt;&gt;"",IF(AND(AND(FF391&gt;-1,FF393&gt;-1),OR(FF391&gt;10,FF393&gt;10),ABS(FF391-FF393)&gt;1,IF(OR(FF391&gt;11,FF393&gt;11),ABS(FF391-FF393)=2,TRUE),FF391=INT(FF391),FF393=INT(FF393)),"","Error"),"")</f>
        <v/>
      </c>
      <c r="FG395" s="169"/>
      <c r="FH395" s="169" t="str">
        <f>IF(AND(FL391&lt;&gt;"",FH391&lt;&gt;""),IF(AND(AND(FH391&gt;-1,FH393&gt;-1),OR(FH391&gt;10,FH393&gt;10),ABS(FH391-FH393)&gt;1,IF(OR(FH391&gt;11,FH393&gt;11),ABS(FH391-FH393)=2,TRUE),FH391=INT(FH391),FH393=INT(FH393)),"","Error"),"")</f>
        <v/>
      </c>
      <c r="FI395" s="169"/>
      <c r="FJ395" s="169" t="str">
        <f>IF(AND(FL391&lt;&gt;"",FJ391&lt;&gt;""),IF(AND(AND(FJ391&gt;-1,FJ393&gt;-1),OR(FJ391&gt;10,FJ393&gt;10),ABS(FJ391-FJ393)&gt;1,IF(OR(FJ391&gt;11,FJ393&gt;11),ABS(FJ391-FJ393)=2,TRUE),FJ391=INT(FJ391),FJ393=INT(FJ393)),"","Error"),"")</f>
        <v/>
      </c>
      <c r="FK395" s="169"/>
    </row>
    <row r="396" spans="1:169" ht="11.25" customHeight="1" thickBot="1">
      <c r="A396" s="261"/>
      <c r="B396" s="262"/>
      <c r="C396" s="262"/>
      <c r="D396" s="326"/>
      <c r="E396" s="326"/>
      <c r="F396" s="275"/>
      <c r="G396" s="276"/>
      <c r="H396" s="276"/>
      <c r="I396" s="286"/>
      <c r="J396" s="286"/>
      <c r="K396" s="286"/>
      <c r="L396" s="286"/>
      <c r="M396" s="286"/>
      <c r="N396" s="326"/>
      <c r="O396" s="326"/>
      <c r="P396" s="326"/>
      <c r="Q396" s="326"/>
      <c r="R396" s="326"/>
      <c r="S396" s="326"/>
      <c r="T396" s="326"/>
      <c r="U396" s="326"/>
      <c r="V396" s="326"/>
      <c r="W396" s="327"/>
      <c r="X396" s="194"/>
      <c r="Y396" s="195"/>
      <c r="Z396" s="289"/>
      <c r="AA396" s="195"/>
      <c r="AB396" s="289"/>
      <c r="AC396" s="195"/>
      <c r="AD396" s="289"/>
      <c r="AE396" s="195"/>
      <c r="AF396" s="289"/>
      <c r="AG396" s="195"/>
      <c r="AH396" s="289"/>
      <c r="AI396" s="195"/>
      <c r="AJ396" s="289"/>
      <c r="AK396" s="369"/>
      <c r="AL396" s="294"/>
      <c r="AM396" s="295"/>
      <c r="AN396" s="298"/>
      <c r="AO396" s="299"/>
      <c r="AQ396" s="126"/>
      <c r="AR396" s="126"/>
      <c r="AS396" s="126"/>
      <c r="AT396" s="126"/>
      <c r="AU396" s="126"/>
      <c r="AV396" s="126"/>
      <c r="AW396" s="126"/>
      <c r="AX396" s="126"/>
      <c r="AY396" s="126"/>
      <c r="AZ396" s="126"/>
      <c r="BA396" s="126"/>
      <c r="BB396" s="126"/>
      <c r="BC396" s="126"/>
      <c r="CG396" s="126"/>
      <c r="CH396" s="126"/>
      <c r="CI396" s="126"/>
      <c r="CJ396" s="126"/>
      <c r="CK396" s="126"/>
      <c r="CL396" s="126"/>
      <c r="CM396" s="126"/>
      <c r="CN396" s="126"/>
      <c r="CO396" s="126"/>
      <c r="CP396" s="126"/>
      <c r="CQ396" s="126"/>
      <c r="CR396" s="126"/>
      <c r="CS396" s="126"/>
      <c r="DW396" s="126"/>
      <c r="DX396" s="126"/>
      <c r="DY396" s="126"/>
      <c r="DZ396" s="126"/>
      <c r="EA396" s="126"/>
      <c r="EB396" s="126"/>
      <c r="EC396" s="126"/>
      <c r="ED396" s="126"/>
      <c r="EE396" s="126"/>
      <c r="EF396" s="126"/>
      <c r="EG396" s="126"/>
      <c r="EH396" s="126"/>
      <c r="EI396" s="126"/>
    </row>
    <row r="397" spans="1:169" ht="11.25" customHeight="1">
      <c r="A397" s="210" t="str">
        <f>X395</f>
        <v>A</v>
      </c>
      <c r="B397" s="211"/>
      <c r="C397" s="357"/>
      <c r="D397" s="343"/>
      <c r="E397" s="343"/>
      <c r="F397" s="343"/>
      <c r="G397" s="343"/>
      <c r="H397" s="343"/>
      <c r="I397" s="343"/>
      <c r="J397" s="343"/>
      <c r="K397" s="343"/>
      <c r="L397" s="343"/>
      <c r="M397" s="215"/>
      <c r="N397" s="215"/>
      <c r="O397" s="215"/>
      <c r="P397" s="343"/>
      <c r="Q397" s="343"/>
      <c r="R397" s="343"/>
      <c r="S397" s="343"/>
      <c r="T397" s="343"/>
      <c r="U397" s="343"/>
      <c r="V397" s="343"/>
      <c r="W397" s="344"/>
      <c r="X397" s="365"/>
      <c r="Y397" s="366"/>
      <c r="Z397" s="252" t="str">
        <f>IF($D393="1P",IF(AN428=AN430,IF(AL428=AL430,IF(AJ428&lt;&gt;"",IF(AJ428&gt;AJ430,"W","L"),""),IF(AL428&gt;AL430,"W","L")),IF(AN428&gt;AN430,"W","L")),IF(AN416=AN418,IF(AL416=AL418,IF(AJ416&lt;&gt;"",IF(AJ416&gt;AJ418,"W","L"),""),IF(AL416&gt;AL418,"W","L")),IF(AN416&gt;AN418,"W","L")))</f>
        <v/>
      </c>
      <c r="AA397" s="253"/>
      <c r="AB397" s="252" t="str">
        <f>IF($D393="1P",IF(AN416=AN418,IF(AL416=AL418,IF(AJ416&lt;&gt;"",IF(AJ416&gt;AJ418,"W","L"),""),IF(AL416&gt;AL418,"W","L")),IF(AN416&gt;AN418,"W","L")),IF(Z432=Z434,IF(X432=X434,IF(V432&lt;&gt;"",IF(V432&gt;V434,"W","L"),""),IF(X432&gt;X434,"W","L")),IF(Z432&gt;Z434,"W","L")))</f>
        <v/>
      </c>
      <c r="AC397" s="253"/>
      <c r="AD397" s="252" t="str">
        <f>IF($D393="1P",IF(Z432=Z434,IF(X432=X434,IF(V432&lt;&gt;"",IF(V432&gt;V434,"W","L"),""),IF(X432&gt;X434,"W","L")),IF(Z432&gt;Z434,"W","L")),IF(Z420=Z422,IF(X420=X422,IF(V420&lt;&gt;"",IF(V420&gt;V422,"W","L"),""),IF(X420&gt;X422,"W","L")),IF(Z420&gt;Z422,"W","L")))</f>
        <v/>
      </c>
      <c r="AE397" s="253"/>
      <c r="AF397" s="252" t="str">
        <f>IF($D393="1P",IF(Z420=Z422,IF(X420=X422,IF(V420&lt;&gt;"",IF(V420&gt;V422,"W","L"),""),IF(X420&gt;X422,"W","L")),IF(Z420&gt;Z422,"W","L")),IF(L436=L438,IF(J436=J438,IF(H436&lt;&gt;"",IF(H436&gt;H438,"W","L"),""),IF(J436&gt;J763,"W","L")),IF(L436&gt;L438,"W","L")))</f>
        <v/>
      </c>
      <c r="AG397" s="253"/>
      <c r="AH397" s="252" t="str">
        <f>IF($D393="1P",IF(L436=L438,IF(J436=J438,IF(H436&lt;&gt;"",IF(H436&gt;H438,"W","L"),""),IF(J436&gt;J438,"W","L")),IF(L436&gt;L438,"W","L")),IF(AN428=AN430,IF(AL428=AL430,IF(AJ428&lt;&gt;"",IF(AJ428&gt;AJ430,"W","L"),""),IF(AL428&gt;AL430,"W","L")),IF(AN428&gt;AN430,"W","L")))</f>
        <v/>
      </c>
      <c r="AI397" s="253"/>
      <c r="AJ397" s="252" t="str">
        <f>IF($D393="1P",IF(L424=L426,IF(J424=J426,IF(H424&lt;&gt;"",IF(H424&gt;H426,"W","L"),""),IF(J424&gt;J426,"W","L")),IF(L424&gt;L426,"W","L")),IF(L424=L426,IF(J424=J426,IF(H424&lt;&gt;"",IF(H424&gt;H426,"W","L"),""),IF(J424&gt;J426,"W","L")),IF(L424&gt;L426,"W","L")))</f>
        <v/>
      </c>
      <c r="AK397" s="253"/>
      <c r="AL397" s="254" t="str">
        <f>IF(OR(COUNTIF(X397:AJ397,"W"),COUNTIF(X397:AJ397,"L")),COUNTIF(X397:AJ397,"W")*2+COUNTIF(X397:AJ397,"L"),"")</f>
        <v/>
      </c>
      <c r="AM397" s="255"/>
      <c r="AN397" s="256" t="str">
        <f>IF(AL397&lt;&gt;"",RANK(AL397,AL397:AL409,0),"")</f>
        <v/>
      </c>
      <c r="AO397" s="257"/>
      <c r="AQ397" s="127"/>
      <c r="AR397" s="127"/>
      <c r="AS397" s="127"/>
      <c r="AT397" s="127"/>
      <c r="AU397" s="127"/>
      <c r="AV397" s="127"/>
      <c r="AW397" s="127"/>
      <c r="AX397" s="127"/>
      <c r="AY397" s="127"/>
      <c r="AZ397" s="127"/>
      <c r="BA397" s="127"/>
      <c r="BB397" s="127"/>
      <c r="BC397" s="127"/>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127"/>
      <c r="CH397" s="127"/>
      <c r="CI397" s="127"/>
      <c r="CJ397" s="127"/>
      <c r="CK397" s="127"/>
      <c r="CL397" s="127"/>
      <c r="CM397" s="127"/>
      <c r="CN397" s="127"/>
      <c r="CO397" s="127"/>
      <c r="CP397" s="127"/>
      <c r="CQ397" s="127"/>
      <c r="CR397" s="127"/>
      <c r="CS397" s="127"/>
      <c r="CT397" s="40"/>
      <c r="CU397" s="40"/>
      <c r="CV397" s="40"/>
      <c r="CW397" s="40"/>
      <c r="CX397" s="40"/>
      <c r="CY397" s="40"/>
      <c r="CZ397" s="40"/>
      <c r="DA397" s="40"/>
      <c r="DB397" s="40"/>
      <c r="DC397" s="40"/>
      <c r="DD397" s="40"/>
      <c r="DE397" s="40"/>
      <c r="DF397" s="40"/>
      <c r="DG397" s="40"/>
      <c r="DH397" s="40"/>
      <c r="DI397" s="40"/>
      <c r="DJ397" s="40"/>
      <c r="DK397" s="40"/>
      <c r="DL397" s="40"/>
      <c r="DM397" s="40"/>
      <c r="DN397" s="40"/>
      <c r="DO397" s="40"/>
      <c r="DP397" s="40"/>
      <c r="DQ397" s="40"/>
      <c r="DR397" s="40"/>
      <c r="DS397" s="40"/>
      <c r="DT397" s="40"/>
      <c r="DU397" s="40"/>
      <c r="DW397" s="127"/>
      <c r="DX397" s="127"/>
      <c r="DY397" s="127"/>
      <c r="DZ397" s="127"/>
      <c r="EA397" s="127"/>
      <c r="EB397" s="127"/>
      <c r="EC397" s="127"/>
      <c r="ED397" s="127"/>
      <c r="EE397" s="127"/>
      <c r="EF397" s="127"/>
      <c r="EG397" s="127"/>
      <c r="EH397" s="127"/>
      <c r="EI397" s="127"/>
      <c r="EJ397" s="40"/>
      <c r="EK397" s="40"/>
      <c r="EL397" s="40"/>
      <c r="EM397" s="40"/>
      <c r="EN397" s="40"/>
      <c r="EO397" s="40"/>
      <c r="EP397" s="40"/>
      <c r="EQ397" s="40"/>
      <c r="ER397" s="40"/>
      <c r="ES397" s="40"/>
      <c r="ET397" s="40"/>
      <c r="EU397" s="40"/>
      <c r="EV397" s="40"/>
      <c r="EW397" s="40"/>
      <c r="EX397" s="40"/>
      <c r="EY397" s="40"/>
      <c r="EZ397" s="40"/>
      <c r="FA397" s="40"/>
      <c r="FB397" s="40"/>
      <c r="FC397" s="40"/>
      <c r="FD397" s="40"/>
      <c r="FE397" s="40"/>
      <c r="FF397" s="40"/>
      <c r="FG397" s="40"/>
      <c r="FH397" s="40"/>
      <c r="FI397" s="40"/>
      <c r="FJ397" s="40"/>
      <c r="FK397" s="40"/>
    </row>
    <row r="398" spans="1:169" ht="11.25" customHeight="1">
      <c r="A398" s="212"/>
      <c r="B398" s="213"/>
      <c r="C398" s="218"/>
      <c r="D398" s="218"/>
      <c r="E398" s="218"/>
      <c r="F398" s="218"/>
      <c r="G398" s="218"/>
      <c r="H398" s="218"/>
      <c r="I398" s="218"/>
      <c r="J398" s="218"/>
      <c r="K398" s="218"/>
      <c r="L398" s="218"/>
      <c r="M398" s="218"/>
      <c r="N398" s="218"/>
      <c r="O398" s="218"/>
      <c r="P398" s="218"/>
      <c r="Q398" s="218"/>
      <c r="R398" s="218"/>
      <c r="S398" s="218"/>
      <c r="T398" s="218"/>
      <c r="U398" s="218"/>
      <c r="V398" s="218"/>
      <c r="W398" s="219"/>
      <c r="X398" s="367"/>
      <c r="Y398" s="364"/>
      <c r="Z398" s="234"/>
      <c r="AA398" s="233"/>
      <c r="AB398" s="224"/>
      <c r="AC398" s="225"/>
      <c r="AD398" s="234"/>
      <c r="AE398" s="233"/>
      <c r="AF398" s="234"/>
      <c r="AG398" s="233"/>
      <c r="AH398" s="234"/>
      <c r="AI398" s="233"/>
      <c r="AJ398" s="234"/>
      <c r="AK398" s="233"/>
      <c r="AL398" s="241"/>
      <c r="AM398" s="240"/>
      <c r="AN398" s="258"/>
      <c r="AO398" s="243"/>
      <c r="AQ398" s="128"/>
      <c r="AR398" s="128"/>
      <c r="AS398" s="128"/>
      <c r="AT398" s="128"/>
      <c r="AU398" s="128"/>
      <c r="AV398" s="128"/>
      <c r="AW398" s="128"/>
      <c r="AX398" s="128"/>
      <c r="AY398" s="128"/>
      <c r="AZ398" s="128"/>
      <c r="BA398" s="128"/>
      <c r="BB398" s="128"/>
      <c r="BC398" s="128"/>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128"/>
      <c r="CH398" s="128"/>
      <c r="CI398" s="128"/>
      <c r="CJ398" s="128"/>
      <c r="CK398" s="128"/>
      <c r="CL398" s="128"/>
      <c r="CM398" s="128"/>
      <c r="CN398" s="128"/>
      <c r="CO398" s="128"/>
      <c r="CP398" s="128"/>
      <c r="CQ398" s="128"/>
      <c r="CR398" s="128"/>
      <c r="CS398" s="128"/>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W398" s="128"/>
      <c r="DX398" s="128"/>
      <c r="DY398" s="128"/>
      <c r="DZ398" s="128"/>
      <c r="EA398" s="128"/>
      <c r="EB398" s="128"/>
      <c r="EC398" s="128"/>
      <c r="ED398" s="128"/>
      <c r="EE398" s="128"/>
      <c r="EF398" s="128"/>
      <c r="EG398" s="128"/>
      <c r="EH398" s="128"/>
      <c r="EI398" s="128"/>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row>
    <row r="399" spans="1:169" ht="11.25" customHeight="1">
      <c r="A399" s="210" t="str">
        <f>Z395</f>
        <v>B</v>
      </c>
      <c r="B399" s="211"/>
      <c r="C399" s="357"/>
      <c r="D399" s="343"/>
      <c r="E399" s="343"/>
      <c r="F399" s="343"/>
      <c r="G399" s="343"/>
      <c r="H399" s="343"/>
      <c r="I399" s="343"/>
      <c r="J399" s="343"/>
      <c r="K399" s="343"/>
      <c r="L399" s="343"/>
      <c r="M399" s="215"/>
      <c r="N399" s="215"/>
      <c r="O399" s="215"/>
      <c r="P399" s="343"/>
      <c r="Q399" s="343"/>
      <c r="R399" s="343"/>
      <c r="S399" s="343"/>
      <c r="T399" s="343"/>
      <c r="U399" s="343"/>
      <c r="V399" s="343"/>
      <c r="W399" s="344"/>
      <c r="X399" s="220" t="str">
        <f>IF(Z397&lt;&gt;"",IF(Z397="W","L","W"),"")</f>
        <v/>
      </c>
      <c r="Y399" s="221"/>
      <c r="Z399" s="228"/>
      <c r="AA399" s="362"/>
      <c r="AB399" s="227" t="str">
        <f>IF($D393="1P",IF(Z416=Z418,IF(X416=X418,IF(V416&lt;&gt;"",IF(V416&gt;V418,"W","L"),""),IF(X416&gt;X418,"W","L")),IF(Z416&gt;Z418,"W","L")),IF(AN436=AN438,IF(AL436=AL438,IF(AJ436&lt;&gt;"",IF(AJ436&gt;AJ438,"W","L"),""),IF(AL436&gt;AL438,"W","L")),IF(AN436&gt;AN438,"W","L")))</f>
        <v/>
      </c>
      <c r="AC399" s="221"/>
      <c r="AD399" s="227" t="str">
        <f>IF($D393="1P",IF(AN420=AN422,IF(AL420=AL422,IF(AJ420&lt;&gt;"",IF(AJ420&gt;AJ422,"W","L"),""),IF(AL420&gt;AL422,"W","L")),IF(AN420&gt;AN422,"W","L")),IF(Z436=Z438,IF(X436=X438,IF(V436&lt;&gt;"",IF(V436&gt;V438,"W","L"),""),IF(X436&gt;X438,"W","L")),IF(Z436&gt;Z438,"W","L")))</f>
        <v/>
      </c>
      <c r="AE399" s="221"/>
      <c r="AF399" s="227" t="str">
        <f>IF($D393="1P",IF(L428=L430,IF(J428=J430,IF(H428&lt;&gt;"",IF(H428&gt;H430,"W","L"),""),IF(J428&gt;J430,"W","L")),IF(L428&gt;L430,"W","L")),IF(L428=L430,IF(J428=J430,IF(H428&lt;&gt;"",IF(H428&gt;H430,"W","L"),""),IF(J428&gt;J430,"W","L")),IF(L428&gt;L430,"W","L")))</f>
        <v/>
      </c>
      <c r="AG399" s="221"/>
      <c r="AH399" s="227" t="str">
        <f>IF($D393="1P",IF(AN412=AN414,IF(AL412=AL414,IF(AJ412&lt;&gt;"",IF(AJ412&gt;AJ414,"W","L"),""),IF(AL412&gt;AL414,"W","L")),IF(AN412&gt;AN414,"W","L")),IF(Z428=Z430,IF(X428=X430,IF(V428&lt;&gt;"",IF(V428&gt;V430,"W","L"),""),IF(X428&gt;X430,"W","L")),IF(Z428&gt;Z430,"W","L")))</f>
        <v/>
      </c>
      <c r="AI399" s="221"/>
      <c r="AJ399" s="227" t="str">
        <f>IF($D393="1P",IF(L412=L414,IF(J412=J414,IF(H412&lt;&gt;"",IF(H412&gt;H414,"W","L"),""),IF(J412&gt;J414,"W","L")),IF(L412&gt;L434,"W","L")),IF(L412=L414,IF(J412=J414,IF(H412&lt;&gt;"",IF(H412&gt;H414,"W","L"),""),IF(J412&gt;J414,"W","L")),IF(L412&gt;L414,"W","L")))</f>
        <v/>
      </c>
      <c r="AK399" s="221"/>
      <c r="AL399" s="239" t="str">
        <f>IF(OR(COUNTIF(X399:AJ399,"W"),COUNTIF(X399:AJ399,"L")),COUNTIF(X399:AJ399,"W")*2+COUNTIF(X399:AJ399,"L"),"")</f>
        <v/>
      </c>
      <c r="AM399" s="240"/>
      <c r="AN399" s="242" t="str">
        <f>IF(AL399&lt;&gt;"",RANK(AL399,AL397:AL409,0),"")</f>
        <v/>
      </c>
      <c r="AO399" s="243"/>
      <c r="AQ399" s="126"/>
      <c r="AR399" s="126"/>
      <c r="AS399" s="126"/>
      <c r="AT399" s="126"/>
      <c r="AU399" s="126"/>
      <c r="AV399" s="126"/>
      <c r="AW399" s="126"/>
      <c r="AX399" s="126"/>
      <c r="AY399" s="126"/>
      <c r="AZ399" s="126"/>
      <c r="BA399" s="126"/>
      <c r="BB399" s="126"/>
      <c r="BC399" s="126"/>
      <c r="CG399" s="126"/>
      <c r="CH399" s="126"/>
      <c r="CI399" s="126"/>
      <c r="CJ399" s="126"/>
      <c r="CK399" s="126"/>
      <c r="CL399" s="126"/>
      <c r="CM399" s="126"/>
      <c r="CN399" s="126"/>
      <c r="CO399" s="126"/>
      <c r="CP399" s="126"/>
      <c r="CQ399" s="126"/>
      <c r="CR399" s="126"/>
      <c r="CS399" s="126"/>
      <c r="DW399" s="126"/>
      <c r="DX399" s="126"/>
      <c r="DY399" s="126"/>
      <c r="DZ399" s="126"/>
      <c r="EA399" s="126"/>
      <c r="EB399" s="126"/>
      <c r="EC399" s="126"/>
      <c r="ED399" s="126"/>
      <c r="EE399" s="126"/>
      <c r="EF399" s="126"/>
      <c r="EG399" s="126"/>
      <c r="EH399" s="126"/>
      <c r="EI399" s="126"/>
    </row>
    <row r="400" spans="1:169" ht="11.25" customHeight="1" thickBot="1">
      <c r="A400" s="212"/>
      <c r="B400" s="213"/>
      <c r="C400" s="218"/>
      <c r="D400" s="218"/>
      <c r="E400" s="218"/>
      <c r="F400" s="218"/>
      <c r="G400" s="218"/>
      <c r="H400" s="218"/>
      <c r="I400" s="218"/>
      <c r="J400" s="218"/>
      <c r="K400" s="218"/>
      <c r="L400" s="218"/>
      <c r="M400" s="218"/>
      <c r="N400" s="218"/>
      <c r="O400" s="218"/>
      <c r="P400" s="218"/>
      <c r="Q400" s="218"/>
      <c r="R400" s="218"/>
      <c r="S400" s="218"/>
      <c r="T400" s="218"/>
      <c r="U400" s="218"/>
      <c r="V400" s="218"/>
      <c r="W400" s="219"/>
      <c r="X400" s="232"/>
      <c r="Y400" s="233"/>
      <c r="Z400" s="363"/>
      <c r="AA400" s="364"/>
      <c r="AB400" s="234"/>
      <c r="AC400" s="233"/>
      <c r="AD400" s="234"/>
      <c r="AE400" s="233"/>
      <c r="AF400" s="234"/>
      <c r="AG400" s="233"/>
      <c r="AH400" s="234"/>
      <c r="AI400" s="233"/>
      <c r="AJ400" s="234"/>
      <c r="AK400" s="233"/>
      <c r="AL400" s="241"/>
      <c r="AM400" s="240"/>
      <c r="AN400" s="258"/>
      <c r="AO400" s="243"/>
      <c r="AQ400" s="127"/>
      <c r="AR400" s="127"/>
      <c r="AS400" s="127"/>
      <c r="AT400" s="127"/>
      <c r="AU400" s="127"/>
      <c r="AV400" s="127"/>
      <c r="AW400" s="127"/>
      <c r="AX400" s="127"/>
      <c r="AY400" s="127"/>
      <c r="AZ400" s="127"/>
      <c r="BA400" s="127"/>
      <c r="BB400" s="127"/>
      <c r="BC400" s="127"/>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G400" s="127"/>
      <c r="CH400" s="127"/>
      <c r="CI400" s="127"/>
      <c r="CJ400" s="127"/>
      <c r="CK400" s="127"/>
      <c r="CL400" s="127"/>
      <c r="CM400" s="127"/>
      <c r="CN400" s="127"/>
      <c r="CO400" s="127"/>
      <c r="CP400" s="127"/>
      <c r="CQ400" s="127"/>
      <c r="CR400" s="127"/>
      <c r="CS400" s="127"/>
      <c r="CT400" s="40"/>
      <c r="CU400" s="40"/>
      <c r="CV400" s="40"/>
      <c r="CW400" s="40"/>
      <c r="CX400" s="40"/>
      <c r="CY400" s="40"/>
      <c r="CZ400" s="40"/>
      <c r="DA400" s="40"/>
      <c r="DB400" s="40"/>
      <c r="DC400" s="40"/>
      <c r="DD400" s="40"/>
      <c r="DE400" s="40"/>
      <c r="DF400" s="40"/>
      <c r="DG400" s="40"/>
      <c r="DH400" s="40"/>
      <c r="DI400" s="40"/>
      <c r="DJ400" s="40"/>
      <c r="DK400" s="40"/>
      <c r="DL400" s="40"/>
      <c r="DM400" s="40"/>
      <c r="DN400" s="40"/>
      <c r="DO400" s="40"/>
      <c r="DP400" s="40"/>
      <c r="DQ400" s="40"/>
      <c r="DR400" s="40"/>
      <c r="DS400" s="40"/>
      <c r="DT400" s="40"/>
      <c r="DU400" s="40"/>
      <c r="DW400" s="127"/>
      <c r="DX400" s="127"/>
      <c r="DY400" s="127"/>
      <c r="DZ400" s="127"/>
      <c r="EA400" s="127"/>
      <c r="EB400" s="127"/>
      <c r="EC400" s="127"/>
      <c r="ED400" s="127"/>
      <c r="EE400" s="127"/>
      <c r="EF400" s="127"/>
      <c r="EG400" s="127"/>
      <c r="EH400" s="127"/>
      <c r="EI400" s="127"/>
      <c r="EJ400" s="40"/>
      <c r="EK400" s="40"/>
      <c r="EL400" s="40"/>
      <c r="EM400" s="40"/>
      <c r="EN400" s="40"/>
      <c r="EO400" s="40"/>
      <c r="EP400" s="40"/>
      <c r="EQ400" s="40"/>
      <c r="ER400" s="40"/>
      <c r="ES400" s="40"/>
      <c r="ET400" s="40"/>
      <c r="EU400" s="40"/>
      <c r="EV400" s="40"/>
      <c r="EW400" s="40"/>
      <c r="EX400" s="40"/>
      <c r="EY400" s="40"/>
      <c r="EZ400" s="40"/>
      <c r="FA400" s="40"/>
      <c r="FB400" s="40"/>
      <c r="FC400" s="40"/>
      <c r="FD400" s="40"/>
      <c r="FE400" s="40"/>
      <c r="FF400" s="40"/>
      <c r="FG400" s="40"/>
      <c r="FH400" s="40"/>
      <c r="FI400" s="40"/>
      <c r="FJ400" s="40"/>
      <c r="FK400" s="40"/>
    </row>
    <row r="401" spans="1:169" ht="11.25" customHeight="1">
      <c r="A401" s="210" t="str">
        <f>AB395</f>
        <v>C</v>
      </c>
      <c r="B401" s="211"/>
      <c r="C401" s="357"/>
      <c r="D401" s="343"/>
      <c r="E401" s="343"/>
      <c r="F401" s="343"/>
      <c r="G401" s="343"/>
      <c r="H401" s="343"/>
      <c r="I401" s="343"/>
      <c r="J401" s="343"/>
      <c r="K401" s="343"/>
      <c r="L401" s="343"/>
      <c r="M401" s="215"/>
      <c r="N401" s="215"/>
      <c r="O401" s="215"/>
      <c r="P401" s="343"/>
      <c r="Q401" s="343"/>
      <c r="R401" s="343"/>
      <c r="S401" s="343"/>
      <c r="T401" s="343"/>
      <c r="U401" s="343"/>
      <c r="V401" s="343"/>
      <c r="W401" s="344"/>
      <c r="X401" s="220" t="str">
        <f>IF(AB397&lt;&gt;"",IF(AB397="W","L","W"),"")</f>
        <v/>
      </c>
      <c r="Y401" s="360"/>
      <c r="Z401" s="227" t="str">
        <f>IF(AB399&lt;&gt;"",IF(AB399="W","L","W"),"")</f>
        <v/>
      </c>
      <c r="AA401" s="221"/>
      <c r="AB401" s="228"/>
      <c r="AC401" s="362"/>
      <c r="AD401" s="227" t="str">
        <f>IF($D393="1P",IF(L432=L434,IF(J432=J434,IF(H432&lt;&gt;"",IF(H432&gt;H434,"W","L"),""),IF(J432&gt;J434,"W","L")),IF(L432&gt;L434,"W","L")),IF(L432=L434,IF(J432=J434,IF(H432&lt;&gt;"",IF(H432&gt;H434,"W","L"),""),IF(J432&gt;J434,"W","L")),IF(L432&gt;L434,"W","L")))</f>
        <v/>
      </c>
      <c r="AE401" s="221"/>
      <c r="AF401" s="227" t="str">
        <f>IF($D393="1P",IF(Z436=Z438,IF(X436=X438,IF(V436&lt;&gt;"",IF(V436&gt;V438,"W","L"),""),IF(X436&gt;X438,"W","L")),IF(Z436&gt;Z438,"W","L")),IF(Z424=Z426,IF(X424=X426,IF(V424&lt;&gt;"",IF(V424&gt;V426,"W","L"),""),IF(X424&gt;X426,"W","L")),IF(Z424&gt;Z426,"W","L")))</f>
        <v/>
      </c>
      <c r="AG401" s="221"/>
      <c r="AH401" s="227" t="str">
        <f>IF($D393="1P",IF(L416=L418,IF(J416=J418,IF(H416&lt;&gt;"",IF(H416&gt;H418,"W","L"),""),IF(J416&gt;J418,"W","L")),IF(L416&gt;L418,"W","L")),IF(L416=L418,IF(J416=J418,IF(H416&lt;&gt;"",IF(H416&gt;H418,"W","L"),""),IF(J416&gt;J418,"W","L")),IF(L416&gt;L418,"W","L")))</f>
        <v/>
      </c>
      <c r="AI401" s="221"/>
      <c r="AJ401" s="227" t="str">
        <f>IF($D393="1P",IF(Z428=Z430,IF(X428=X430,IF(V428&lt;&gt;"",IF(V428&gt;V430,"W","L"),""),IF(X428&gt;X430,"W","L")),IF(Z428&gt;Z430,"W","L")),IF(Z416=Z418,IF(X416=X418,IF(V416&lt;&gt;"",IF(V416&gt;V418,"W","L"),""),IF(X416&gt;X418,"W","L")),IF(Z416&gt;Z418,"W","L")))</f>
        <v/>
      </c>
      <c r="AK401" s="221"/>
      <c r="AL401" s="239" t="str">
        <f>IF(OR(COUNTIF(X401:AJ401,"W"),COUNTIF(X401:AJ401,"L")),COUNTIF(X401:AJ401,"W")*2+COUNTIF(X401:AJ401,"L"),"")</f>
        <v/>
      </c>
      <c r="AM401" s="240"/>
      <c r="AN401" s="242" t="str">
        <f>IF(AL401&lt;&gt;"",RANK(AL401,AL397:AL409,0),"")</f>
        <v/>
      </c>
      <c r="AO401" s="243"/>
      <c r="AQ401" s="154" t="str">
        <f>CONCATENATE($A395," ",$D395,","," ",$F393)</f>
        <v>Group: 7, Women's Singles</v>
      </c>
      <c r="AR401" s="155"/>
      <c r="AS401" s="155"/>
      <c r="AT401" s="155"/>
      <c r="AU401" s="155"/>
      <c r="AV401" s="155"/>
      <c r="AW401" s="155"/>
      <c r="AX401" s="155"/>
      <c r="AY401" s="155"/>
      <c r="AZ401" s="155"/>
      <c r="BA401" s="155"/>
      <c r="BB401" s="155"/>
      <c r="BC401" s="156"/>
      <c r="BD401" s="163">
        <f>A416</f>
        <v>2</v>
      </c>
      <c r="BE401" s="164"/>
      <c r="BF401" s="183" t="str">
        <f>C416</f>
        <v>C</v>
      </c>
      <c r="BG401" s="185" t="str">
        <f>IF(VLOOKUP($BF401,$A397:$C409,3,FALSE)=0,"",CONCATENATE(VLOOKUP(VLOOKUP($BF401,$A397:$C409,3,FALSE),Players!$J:$N,4,FALSE)," ",VLOOKUP($BF401,$A397:$C409,3,FALSE)," ",IF(ISERROR(VLOOKUP(VLOOKUP($BF401,$A397:$C409,3,FALSE),Players!$J:$N,5,FALSE)),"()",CONCATENATE("(",VLOOKUP(VLOOKUP($BF401,$A397:$C409,3,FALSE),Players!$J:$N,5,FALSE),")"))))</f>
        <v/>
      </c>
      <c r="BH401" s="186"/>
      <c r="BI401" s="186"/>
      <c r="BJ401" s="186"/>
      <c r="BK401" s="186"/>
      <c r="BL401" s="186"/>
      <c r="BM401" s="186"/>
      <c r="BN401" s="186"/>
      <c r="BO401" s="186"/>
      <c r="BP401" s="186"/>
      <c r="BQ401" s="186"/>
      <c r="BR401" s="186"/>
      <c r="BS401" s="186"/>
      <c r="BT401" s="186"/>
      <c r="BU401" s="187"/>
      <c r="BV401" s="170" t="str">
        <f>IF(D416&lt;&gt;"",D416,"")</f>
        <v/>
      </c>
      <c r="BW401" s="171"/>
      <c r="BX401" s="335" t="str">
        <f>IF(F416&lt;&gt;"",F416,"")</f>
        <v/>
      </c>
      <c r="BY401" s="171"/>
      <c r="BZ401" s="335" t="str">
        <f>IF(H416&lt;&gt;"",H416,"")</f>
        <v/>
      </c>
      <c r="CA401" s="171"/>
      <c r="CB401" s="335" t="str">
        <f>IF(J416&lt;&gt;"",J416,"")</f>
        <v/>
      </c>
      <c r="CC401" s="171"/>
      <c r="CD401" s="335" t="str">
        <f>IF(L416&lt;&gt;"",L416,"")</f>
        <v/>
      </c>
      <c r="CE401" s="337"/>
      <c r="CF401" s="174" t="str">
        <f>IF($CD401=$CD403,IF($CB401=$CB403,IF($BZ401&lt;&gt;"",IF($BZ401&gt;$BZ403,"W","L"),""),IF($CB401&gt;$CB403,"W","L")),IF($CD401&gt;$CD403,"W","L"))</f>
        <v/>
      </c>
      <c r="CG401" s="154" t="str">
        <f>CONCATENATE($A395," ",$D395,","," ",$F393)</f>
        <v>Group: 7, Women's Singles</v>
      </c>
      <c r="CH401" s="155"/>
      <c r="CI401" s="155"/>
      <c r="CJ401" s="155"/>
      <c r="CK401" s="155"/>
      <c r="CL401" s="155"/>
      <c r="CM401" s="155"/>
      <c r="CN401" s="155"/>
      <c r="CO401" s="155"/>
      <c r="CP401" s="155"/>
      <c r="CQ401" s="155"/>
      <c r="CR401" s="155"/>
      <c r="CS401" s="156"/>
      <c r="CT401" s="163">
        <f>O416</f>
        <v>9</v>
      </c>
      <c r="CU401" s="164"/>
      <c r="CV401" s="183" t="str">
        <f>Q416</f>
        <v>C</v>
      </c>
      <c r="CW401" s="185" t="str">
        <f>IF(VLOOKUP($CV401,$A397:$C409,3,FALSE)=0,"",CONCATENATE(VLOOKUP(VLOOKUP($CV401,$A397:$C409,3,FALSE),Players!$J:$N,4,FALSE)," ",VLOOKUP($CV401,$A397:$C409,3,FALSE)," ",IF(ISERROR(VLOOKUP(VLOOKUP($CV401,$A397:$C409,3,FALSE),Players!$J:$N,5,FALSE)),"()",CONCATENATE("(",VLOOKUP(VLOOKUP($CV401,$A397:$C409,3,FALSE),Players!$J:$N,5,FALSE),")"))))</f>
        <v/>
      </c>
      <c r="CX401" s="186"/>
      <c r="CY401" s="186"/>
      <c r="CZ401" s="186"/>
      <c r="DA401" s="186"/>
      <c r="DB401" s="186"/>
      <c r="DC401" s="186"/>
      <c r="DD401" s="186"/>
      <c r="DE401" s="186"/>
      <c r="DF401" s="186"/>
      <c r="DG401" s="186"/>
      <c r="DH401" s="186"/>
      <c r="DI401" s="186"/>
      <c r="DJ401" s="186"/>
      <c r="DK401" s="187"/>
      <c r="DL401" s="170" t="str">
        <f>IF(R416&lt;&gt;"",R416,"")</f>
        <v/>
      </c>
      <c r="DM401" s="171"/>
      <c r="DN401" s="335" t="str">
        <f>IF(T416&lt;&gt;"",T416,"")</f>
        <v/>
      </c>
      <c r="DO401" s="171"/>
      <c r="DP401" s="335" t="str">
        <f>IF(V416&lt;&gt;"",V416,"")</f>
        <v/>
      </c>
      <c r="DQ401" s="171"/>
      <c r="DR401" s="335" t="str">
        <f>IF(X416&lt;&gt;"",X416,"")</f>
        <v/>
      </c>
      <c r="DS401" s="171"/>
      <c r="DT401" s="335" t="str">
        <f>IF(Z416&lt;&gt;"",Z416,"")</f>
        <v/>
      </c>
      <c r="DU401" s="337"/>
      <c r="DV401" s="174" t="str">
        <f>IF($DT401=$DT403,IF($DR401=$DR403,IF($DP401&lt;&gt;"",IF($DP401&gt;$DP403,"W","L"),""),IF($DR401&gt;$DR403,"W","L")),IF($DT401&gt;$DT403,"W","L"))</f>
        <v/>
      </c>
      <c r="DW401" s="154" t="str">
        <f>CONCATENATE($A395," ",$D395,","," ",$F393)</f>
        <v>Group: 7, Women's Singles</v>
      </c>
      <c r="DX401" s="155"/>
      <c r="DY401" s="155"/>
      <c r="DZ401" s="155"/>
      <c r="EA401" s="155"/>
      <c r="EB401" s="155"/>
      <c r="EC401" s="155"/>
      <c r="ED401" s="155"/>
      <c r="EE401" s="155"/>
      <c r="EF401" s="155"/>
      <c r="EG401" s="155"/>
      <c r="EH401" s="155"/>
      <c r="EI401" s="156"/>
      <c r="EJ401" s="163">
        <f>AC416</f>
        <v>16</v>
      </c>
      <c r="EK401" s="164"/>
      <c r="EL401" s="183" t="str">
        <f>AE416</f>
        <v>A</v>
      </c>
      <c r="EM401" s="185" t="str">
        <f>IF(VLOOKUP($EL401,$A397:$C409,3,FALSE)=0,"",CONCATENATE(VLOOKUP(VLOOKUP($EL401,$A397:$C409,3,FALSE),Players!$J:$N,4,FALSE)," ",VLOOKUP($EL401,$A397:$C409,3,FALSE)," ",IF(ISERROR(VLOOKUP(VLOOKUP($EL401,$A397:$C409,3,FALSE),Players!$J:$N,5,FALSE)),"()",CONCATENATE("(",VLOOKUP(VLOOKUP($EL401,$A397:$C409,3,FALSE),Players!$J:$N,5,FALSE),")"))))</f>
        <v/>
      </c>
      <c r="EN401" s="186"/>
      <c r="EO401" s="186"/>
      <c r="EP401" s="186"/>
      <c r="EQ401" s="186"/>
      <c r="ER401" s="186"/>
      <c r="ES401" s="186"/>
      <c r="ET401" s="186"/>
      <c r="EU401" s="186"/>
      <c r="EV401" s="186"/>
      <c r="EW401" s="186"/>
      <c r="EX401" s="186"/>
      <c r="EY401" s="186"/>
      <c r="EZ401" s="186"/>
      <c r="FA401" s="187"/>
      <c r="FB401" s="170" t="str">
        <f>IF(AF416&lt;&gt;"",AF416,"")</f>
        <v/>
      </c>
      <c r="FC401" s="171"/>
      <c r="FD401" s="335" t="str">
        <f>IF(AH416&lt;&gt;"",AH416,"")</f>
        <v/>
      </c>
      <c r="FE401" s="171"/>
      <c r="FF401" s="335" t="str">
        <f>IF(AJ416&lt;&gt;"",AJ416,"")</f>
        <v/>
      </c>
      <c r="FG401" s="171"/>
      <c r="FH401" s="335" t="str">
        <f>IF(AL416&lt;&gt;"",AL416,"")</f>
        <v/>
      </c>
      <c r="FI401" s="171"/>
      <c r="FJ401" s="335" t="str">
        <f>IF(AN416&lt;&gt;"",AN416,"")</f>
        <v/>
      </c>
      <c r="FK401" s="337"/>
      <c r="FL401" s="174" t="str">
        <f>IF($FJ401=$FJ403,IF($FH401=$FH403,IF($FF401&lt;&gt;"",IF($FF401&gt;$FF403,"W","L"),""),IF($FH401&gt;$FH403,"W","L")),IF($FJ401&gt;$FJ403,"W","L"))</f>
        <v/>
      </c>
    </row>
    <row r="402" spans="1:169" ht="11.25" customHeight="1">
      <c r="A402" s="212"/>
      <c r="B402" s="213"/>
      <c r="C402" s="218"/>
      <c r="D402" s="218"/>
      <c r="E402" s="218"/>
      <c r="F402" s="218"/>
      <c r="G402" s="218"/>
      <c r="H402" s="218"/>
      <c r="I402" s="218"/>
      <c r="J402" s="218"/>
      <c r="K402" s="218"/>
      <c r="L402" s="218"/>
      <c r="M402" s="218"/>
      <c r="N402" s="218"/>
      <c r="O402" s="218"/>
      <c r="P402" s="218"/>
      <c r="Q402" s="218"/>
      <c r="R402" s="218"/>
      <c r="S402" s="218"/>
      <c r="T402" s="218"/>
      <c r="U402" s="218"/>
      <c r="V402" s="218"/>
      <c r="W402" s="219"/>
      <c r="X402" s="232"/>
      <c r="Y402" s="361"/>
      <c r="Z402" s="234"/>
      <c r="AA402" s="233"/>
      <c r="AB402" s="363"/>
      <c r="AC402" s="364"/>
      <c r="AD402" s="234"/>
      <c r="AE402" s="233"/>
      <c r="AF402" s="234"/>
      <c r="AG402" s="233"/>
      <c r="AH402" s="234"/>
      <c r="AI402" s="233"/>
      <c r="AJ402" s="234"/>
      <c r="AK402" s="233"/>
      <c r="AL402" s="241"/>
      <c r="AM402" s="240"/>
      <c r="AN402" s="258"/>
      <c r="AO402" s="243"/>
      <c r="AQ402" s="157"/>
      <c r="AR402" s="158"/>
      <c r="AS402" s="158"/>
      <c r="AT402" s="158"/>
      <c r="AU402" s="158"/>
      <c r="AV402" s="158"/>
      <c r="AW402" s="158"/>
      <c r="AX402" s="158"/>
      <c r="AY402" s="158"/>
      <c r="AZ402" s="158"/>
      <c r="BA402" s="158"/>
      <c r="BB402" s="158"/>
      <c r="BC402" s="159"/>
      <c r="BD402" s="165"/>
      <c r="BE402" s="166"/>
      <c r="BF402" s="184"/>
      <c r="BG402" s="188"/>
      <c r="BH402" s="189"/>
      <c r="BI402" s="189"/>
      <c r="BJ402" s="189"/>
      <c r="BK402" s="189"/>
      <c r="BL402" s="189"/>
      <c r="BM402" s="189"/>
      <c r="BN402" s="189"/>
      <c r="BO402" s="189"/>
      <c r="BP402" s="189"/>
      <c r="BQ402" s="189"/>
      <c r="BR402" s="189"/>
      <c r="BS402" s="189"/>
      <c r="BT402" s="189"/>
      <c r="BU402" s="190"/>
      <c r="BV402" s="172"/>
      <c r="BW402" s="173"/>
      <c r="BX402" s="336"/>
      <c r="BY402" s="173"/>
      <c r="BZ402" s="336"/>
      <c r="CA402" s="173"/>
      <c r="CB402" s="336"/>
      <c r="CC402" s="173"/>
      <c r="CD402" s="336"/>
      <c r="CE402" s="338"/>
      <c r="CF402" s="174"/>
      <c r="CG402" s="157"/>
      <c r="CH402" s="158"/>
      <c r="CI402" s="158"/>
      <c r="CJ402" s="158"/>
      <c r="CK402" s="158"/>
      <c r="CL402" s="158"/>
      <c r="CM402" s="158"/>
      <c r="CN402" s="158"/>
      <c r="CO402" s="158"/>
      <c r="CP402" s="158"/>
      <c r="CQ402" s="158"/>
      <c r="CR402" s="158"/>
      <c r="CS402" s="159"/>
      <c r="CT402" s="165"/>
      <c r="CU402" s="166"/>
      <c r="CV402" s="184"/>
      <c r="CW402" s="188"/>
      <c r="CX402" s="189"/>
      <c r="CY402" s="189"/>
      <c r="CZ402" s="189"/>
      <c r="DA402" s="189"/>
      <c r="DB402" s="189"/>
      <c r="DC402" s="189"/>
      <c r="DD402" s="189"/>
      <c r="DE402" s="189"/>
      <c r="DF402" s="189"/>
      <c r="DG402" s="189"/>
      <c r="DH402" s="189"/>
      <c r="DI402" s="189"/>
      <c r="DJ402" s="189"/>
      <c r="DK402" s="190"/>
      <c r="DL402" s="172"/>
      <c r="DM402" s="173"/>
      <c r="DN402" s="336"/>
      <c r="DO402" s="173"/>
      <c r="DP402" s="336"/>
      <c r="DQ402" s="173"/>
      <c r="DR402" s="336"/>
      <c r="DS402" s="173"/>
      <c r="DT402" s="336"/>
      <c r="DU402" s="338"/>
      <c r="DV402" s="174"/>
      <c r="DW402" s="157"/>
      <c r="DX402" s="158"/>
      <c r="DY402" s="158"/>
      <c r="DZ402" s="158"/>
      <c r="EA402" s="158"/>
      <c r="EB402" s="158"/>
      <c r="EC402" s="158"/>
      <c r="ED402" s="158"/>
      <c r="EE402" s="158"/>
      <c r="EF402" s="158"/>
      <c r="EG402" s="158"/>
      <c r="EH402" s="158"/>
      <c r="EI402" s="159"/>
      <c r="EJ402" s="165"/>
      <c r="EK402" s="166"/>
      <c r="EL402" s="184"/>
      <c r="EM402" s="188"/>
      <c r="EN402" s="189"/>
      <c r="EO402" s="189"/>
      <c r="EP402" s="189"/>
      <c r="EQ402" s="189"/>
      <c r="ER402" s="189"/>
      <c r="ES402" s="189"/>
      <c r="ET402" s="189"/>
      <c r="EU402" s="189"/>
      <c r="EV402" s="189"/>
      <c r="EW402" s="189"/>
      <c r="EX402" s="189"/>
      <c r="EY402" s="189"/>
      <c r="EZ402" s="189"/>
      <c r="FA402" s="190"/>
      <c r="FB402" s="172"/>
      <c r="FC402" s="173"/>
      <c r="FD402" s="336"/>
      <c r="FE402" s="173"/>
      <c r="FF402" s="336"/>
      <c r="FG402" s="173"/>
      <c r="FH402" s="336"/>
      <c r="FI402" s="173"/>
      <c r="FJ402" s="336"/>
      <c r="FK402" s="338"/>
      <c r="FL402" s="174"/>
    </row>
    <row r="403" spans="1:169" ht="11.25" customHeight="1">
      <c r="A403" s="210" t="str">
        <f>AD395</f>
        <v>D</v>
      </c>
      <c r="B403" s="211"/>
      <c r="C403" s="357"/>
      <c r="D403" s="343"/>
      <c r="E403" s="343"/>
      <c r="F403" s="343"/>
      <c r="G403" s="343"/>
      <c r="H403" s="343"/>
      <c r="I403" s="343"/>
      <c r="J403" s="343"/>
      <c r="K403" s="343"/>
      <c r="L403" s="343"/>
      <c r="M403" s="215"/>
      <c r="N403" s="215"/>
      <c r="O403" s="215"/>
      <c r="P403" s="343"/>
      <c r="Q403" s="343"/>
      <c r="R403" s="343"/>
      <c r="S403" s="343"/>
      <c r="T403" s="343"/>
      <c r="U403" s="343"/>
      <c r="V403" s="343"/>
      <c r="W403" s="344"/>
      <c r="X403" s="220" t="str">
        <f>IF(AD397&lt;&gt;"",IF(AD397="W","L","W"),"")</f>
        <v/>
      </c>
      <c r="Y403" s="221"/>
      <c r="Z403" s="227" t="str">
        <f>IF(AD399&lt;&gt;"",IF(AD399="W","L","W"),"")</f>
        <v/>
      </c>
      <c r="AA403" s="221"/>
      <c r="AB403" s="227" t="str">
        <f>IF(AD401&lt;&gt;"",IF(AD401="W","L","W"),"")</f>
        <v/>
      </c>
      <c r="AC403" s="221"/>
      <c r="AD403" s="228"/>
      <c r="AE403" s="362"/>
      <c r="AF403" s="227" t="str">
        <f>IF($D393="1P",IF(L420=L422,IF(J420=J422,IF(H420&lt;&gt;"",IF(H420&gt;H422,"W","L"),""),IF(J420&gt;J422,"W","L")),IF(L420&gt;L422,"W","L")),IF(L420=L422,IF(J420=J422,IF(H420&lt;&gt;"",IF(H420&gt;H422,"W","L"),""),IF(J420&gt;J422,"W","L")),IF(L420&gt;L422,"W","L")))</f>
        <v/>
      </c>
      <c r="AG403" s="221"/>
      <c r="AH403" s="227" t="str">
        <f>IF($D393="1P",IF(Z424=Z426,IF(X424=X426,IF(V424&lt;&gt;"",IF(V424&gt;V426,"W","L"),""),IF(X424&gt;X426,"W","L")),IF(Z424&gt;Z426,"W","L")),IF(Z412=Z414,IF(X412=X414,IF(V412&lt;&gt;"",IF(V412&gt;V414,"W","L"),""),IF(X412&gt;X414,"W","L")),IF(Z412&gt;Z414,"W","L")))</f>
        <v/>
      </c>
      <c r="AI403" s="221"/>
      <c r="AJ403" s="227" t="str">
        <f>IF($D393="1P",IF(AN432=AN434,IF(AL432=AL434,IF(AJ432&lt;&gt;"",IF(AJ432&gt;AJ434,"W","L"),""),IF(AL432&gt;AL434,"W","L")),IF(AN432&gt;AN434,"W","L")),IF(AN420=AN422,IF(AL420=AL422,IF(AJ420&lt;&gt;"",IF(AJ420&gt;AJ422,"W","L"),""),IF(AL420&gt;AL422,"W","L")),IF(AN420&gt;AN422,"W","L")))</f>
        <v/>
      </c>
      <c r="AK403" s="221"/>
      <c r="AL403" s="239" t="str">
        <f>IF(OR(COUNTIF(X403:AJ403,"W"),COUNTIF(X403:AJ403,"L")),COUNTIF(X403:AJ403,"W")*2+COUNTIF(X403:AJ403,"L"),"")</f>
        <v/>
      </c>
      <c r="AM403" s="240"/>
      <c r="AN403" s="242" t="str">
        <f>IF(AL403&lt;&gt;"",RANK(AL403,AL397:AL409,0),"")</f>
        <v/>
      </c>
      <c r="AO403" s="243"/>
      <c r="AQ403" s="157"/>
      <c r="AR403" s="158"/>
      <c r="AS403" s="158"/>
      <c r="AT403" s="158"/>
      <c r="AU403" s="158"/>
      <c r="AV403" s="158"/>
      <c r="AW403" s="158"/>
      <c r="AX403" s="158"/>
      <c r="AY403" s="158"/>
      <c r="AZ403" s="158"/>
      <c r="BA403" s="158"/>
      <c r="BB403" s="158"/>
      <c r="BC403" s="159"/>
      <c r="BD403" s="165"/>
      <c r="BE403" s="166"/>
      <c r="BF403" s="175" t="str">
        <f>C418</f>
        <v>F</v>
      </c>
      <c r="BG403" s="177" t="str">
        <f>IF(VLOOKUP($BF403,$A397:$C409,3,FALSE)=0,"",CONCATENATE(VLOOKUP(VLOOKUP($BF403,$A397:$C409,3,FALSE),Players!$J:$N,4,FALSE)," ",VLOOKUP($BF403,$A397:$C409,3,FALSE)," ",IF(ISERROR(VLOOKUP(VLOOKUP($BF403,$A397:$C409,3,FALSE),Players!$J:$N,5,FALSE)),"()",CONCATENATE("(",VLOOKUP(VLOOKUP($BF403,$A397:$C409,3,FALSE),Players!$J:$N,5,FALSE),")"))))</f>
        <v/>
      </c>
      <c r="BH403" s="178"/>
      <c r="BI403" s="178"/>
      <c r="BJ403" s="178"/>
      <c r="BK403" s="178"/>
      <c r="BL403" s="178"/>
      <c r="BM403" s="178"/>
      <c r="BN403" s="178"/>
      <c r="BO403" s="178"/>
      <c r="BP403" s="178"/>
      <c r="BQ403" s="178"/>
      <c r="BR403" s="178"/>
      <c r="BS403" s="178"/>
      <c r="BT403" s="178"/>
      <c r="BU403" s="179"/>
      <c r="BV403" s="150" t="str">
        <f>IF(D418&lt;&gt;"",D418,"")</f>
        <v/>
      </c>
      <c r="BW403" s="151"/>
      <c r="BX403" s="288" t="str">
        <f>IF(F418&lt;&gt;"",F418,"")</f>
        <v/>
      </c>
      <c r="BY403" s="151"/>
      <c r="BZ403" s="288" t="str">
        <f>IF(H418&lt;&gt;"",H418,"")</f>
        <v/>
      </c>
      <c r="CA403" s="151"/>
      <c r="CB403" s="288" t="str">
        <f>IF(J418&lt;&gt;"",J418,"")</f>
        <v/>
      </c>
      <c r="CC403" s="151"/>
      <c r="CD403" s="288" t="str">
        <f>IF(L418&lt;&gt;"",L418,"")</f>
        <v/>
      </c>
      <c r="CE403" s="332"/>
      <c r="CF403" s="174" t="str">
        <f>IF($CF401&lt;&gt;"",IF(CF401="W","L","W"),"")</f>
        <v/>
      </c>
      <c r="CG403" s="157"/>
      <c r="CH403" s="158"/>
      <c r="CI403" s="158"/>
      <c r="CJ403" s="158"/>
      <c r="CK403" s="158"/>
      <c r="CL403" s="158"/>
      <c r="CM403" s="158"/>
      <c r="CN403" s="158"/>
      <c r="CO403" s="158"/>
      <c r="CP403" s="158"/>
      <c r="CQ403" s="158"/>
      <c r="CR403" s="158"/>
      <c r="CS403" s="159"/>
      <c r="CT403" s="165"/>
      <c r="CU403" s="166"/>
      <c r="CV403" s="175" t="str">
        <f>Q418</f>
        <v>G</v>
      </c>
      <c r="CW403" s="177" t="str">
        <f>IF(VLOOKUP($CV403,$A397:$C409,3,FALSE)=0,"",CONCATENATE(VLOOKUP(VLOOKUP($CV403,$A397:$C409,3,FALSE),Players!$J:$N,4,FALSE)," ",VLOOKUP($CV403,$A397:$C409,3,FALSE)," ",IF(ISERROR(VLOOKUP(VLOOKUP($CV403,$A397:$C409,3,FALSE),Players!$J:$N,5,FALSE)),"()",CONCATENATE("(",VLOOKUP(VLOOKUP($CV403,$A397:$C409,3,FALSE),Players!$J:$N,5,FALSE),")"))))</f>
        <v/>
      </c>
      <c r="CX403" s="178"/>
      <c r="CY403" s="178"/>
      <c r="CZ403" s="178"/>
      <c r="DA403" s="178"/>
      <c r="DB403" s="178"/>
      <c r="DC403" s="178"/>
      <c r="DD403" s="178"/>
      <c r="DE403" s="178"/>
      <c r="DF403" s="178"/>
      <c r="DG403" s="178"/>
      <c r="DH403" s="178"/>
      <c r="DI403" s="178"/>
      <c r="DJ403" s="178"/>
      <c r="DK403" s="179"/>
      <c r="DL403" s="150" t="str">
        <f>IF(R418&lt;&gt;"",R418,"")</f>
        <v/>
      </c>
      <c r="DM403" s="151"/>
      <c r="DN403" s="288" t="str">
        <f>IF(T418&lt;&gt;"",T418,"")</f>
        <v/>
      </c>
      <c r="DO403" s="151"/>
      <c r="DP403" s="288" t="str">
        <f>IF(V418&lt;&gt;"",V418,"")</f>
        <v/>
      </c>
      <c r="DQ403" s="151"/>
      <c r="DR403" s="288" t="str">
        <f>IF(X418&lt;&gt;"",X418,"")</f>
        <v/>
      </c>
      <c r="DS403" s="151"/>
      <c r="DT403" s="288" t="str">
        <f>IF(Z418&lt;&gt;"",Z418,"")</f>
        <v/>
      </c>
      <c r="DU403" s="332"/>
      <c r="DV403" s="174" t="str">
        <f>IF($DV401&lt;&gt;"",IF(DV401="W","L","W"),"")</f>
        <v/>
      </c>
      <c r="DW403" s="157"/>
      <c r="DX403" s="158"/>
      <c r="DY403" s="158"/>
      <c r="DZ403" s="158"/>
      <c r="EA403" s="158"/>
      <c r="EB403" s="158"/>
      <c r="EC403" s="158"/>
      <c r="ED403" s="158"/>
      <c r="EE403" s="158"/>
      <c r="EF403" s="158"/>
      <c r="EG403" s="158"/>
      <c r="EH403" s="158"/>
      <c r="EI403" s="159"/>
      <c r="EJ403" s="165"/>
      <c r="EK403" s="166"/>
      <c r="EL403" s="175" t="str">
        <f>AE418</f>
        <v>B</v>
      </c>
      <c r="EM403" s="177" t="str">
        <f>IF(VLOOKUP($EL403,$A397:$C409,3,FALSE)=0,"",CONCATENATE(VLOOKUP(VLOOKUP($EL403,$A397:$C409,3,FALSE),Players!$J:$N,4,FALSE)," ",VLOOKUP($EL403,$A397:$C409,3,FALSE)," ",IF(ISERROR(VLOOKUP(VLOOKUP($EL403,$A397:$C409,3,FALSE),Players!$J:$N,5,FALSE)),"()",CONCATENATE("(",VLOOKUP(VLOOKUP($EL403,$A397:$C409,3,FALSE),Players!$J:$N,5,FALSE),")"))))</f>
        <v/>
      </c>
      <c r="EN403" s="178"/>
      <c r="EO403" s="178"/>
      <c r="EP403" s="178"/>
      <c r="EQ403" s="178"/>
      <c r="ER403" s="178"/>
      <c r="ES403" s="178"/>
      <c r="ET403" s="178"/>
      <c r="EU403" s="178"/>
      <c r="EV403" s="178"/>
      <c r="EW403" s="178"/>
      <c r="EX403" s="178"/>
      <c r="EY403" s="178"/>
      <c r="EZ403" s="178"/>
      <c r="FA403" s="179"/>
      <c r="FB403" s="150" t="str">
        <f>IF(AF418&lt;&gt;"",AF418,"")</f>
        <v/>
      </c>
      <c r="FC403" s="151"/>
      <c r="FD403" s="288" t="str">
        <f>IF(AH418&lt;&gt;"",AH418,"")</f>
        <v/>
      </c>
      <c r="FE403" s="151"/>
      <c r="FF403" s="288" t="str">
        <f>IF(AJ418&lt;&gt;"",AJ418,"")</f>
        <v/>
      </c>
      <c r="FG403" s="151"/>
      <c r="FH403" s="288" t="str">
        <f>IF(AL418&lt;&gt;"",AL418,"")</f>
        <v/>
      </c>
      <c r="FI403" s="151"/>
      <c r="FJ403" s="288" t="str">
        <f>IF(AN418&lt;&gt;"",AN418,"")</f>
        <v/>
      </c>
      <c r="FK403" s="332"/>
      <c r="FL403" s="174" t="str">
        <f>IF($FL401&lt;&gt;"",IF(FL401="W","L","W"),"")</f>
        <v/>
      </c>
    </row>
    <row r="404" spans="1:169" ht="11.25" customHeight="1" thickBot="1">
      <c r="A404" s="212"/>
      <c r="B404" s="213"/>
      <c r="C404" s="218"/>
      <c r="D404" s="218"/>
      <c r="E404" s="218"/>
      <c r="F404" s="218"/>
      <c r="G404" s="218"/>
      <c r="H404" s="218"/>
      <c r="I404" s="218"/>
      <c r="J404" s="218"/>
      <c r="K404" s="218"/>
      <c r="L404" s="218"/>
      <c r="M404" s="218"/>
      <c r="N404" s="218"/>
      <c r="O404" s="218"/>
      <c r="P404" s="218"/>
      <c r="Q404" s="218"/>
      <c r="R404" s="218"/>
      <c r="S404" s="218"/>
      <c r="T404" s="218"/>
      <c r="U404" s="218"/>
      <c r="V404" s="218"/>
      <c r="W404" s="219"/>
      <c r="X404" s="232"/>
      <c r="Y404" s="233"/>
      <c r="Z404" s="234"/>
      <c r="AA404" s="233"/>
      <c r="AB404" s="234"/>
      <c r="AC404" s="233"/>
      <c r="AD404" s="363"/>
      <c r="AE404" s="364"/>
      <c r="AF404" s="234"/>
      <c r="AG404" s="233"/>
      <c r="AH404" s="234"/>
      <c r="AI404" s="233"/>
      <c r="AJ404" s="234"/>
      <c r="AK404" s="233"/>
      <c r="AL404" s="241"/>
      <c r="AM404" s="240"/>
      <c r="AN404" s="258"/>
      <c r="AO404" s="243"/>
      <c r="AQ404" s="160"/>
      <c r="AR404" s="161"/>
      <c r="AS404" s="161"/>
      <c r="AT404" s="161"/>
      <c r="AU404" s="161"/>
      <c r="AV404" s="161"/>
      <c r="AW404" s="161"/>
      <c r="AX404" s="161"/>
      <c r="AY404" s="161"/>
      <c r="AZ404" s="161"/>
      <c r="BA404" s="161"/>
      <c r="BB404" s="161"/>
      <c r="BC404" s="162"/>
      <c r="BD404" s="167"/>
      <c r="BE404" s="168"/>
      <c r="BF404" s="176"/>
      <c r="BG404" s="180"/>
      <c r="BH404" s="181"/>
      <c r="BI404" s="181"/>
      <c r="BJ404" s="181"/>
      <c r="BK404" s="181"/>
      <c r="BL404" s="181"/>
      <c r="BM404" s="181"/>
      <c r="BN404" s="181"/>
      <c r="BO404" s="181"/>
      <c r="BP404" s="181"/>
      <c r="BQ404" s="181"/>
      <c r="BR404" s="181"/>
      <c r="BS404" s="181"/>
      <c r="BT404" s="181"/>
      <c r="BU404" s="182"/>
      <c r="BV404" s="152"/>
      <c r="BW404" s="153"/>
      <c r="BX404" s="333"/>
      <c r="BY404" s="153"/>
      <c r="BZ404" s="333"/>
      <c r="CA404" s="153"/>
      <c r="CB404" s="333"/>
      <c r="CC404" s="153"/>
      <c r="CD404" s="333"/>
      <c r="CE404" s="334"/>
      <c r="CF404" s="349"/>
      <c r="CG404" s="160"/>
      <c r="CH404" s="161"/>
      <c r="CI404" s="161"/>
      <c r="CJ404" s="161"/>
      <c r="CK404" s="161"/>
      <c r="CL404" s="161"/>
      <c r="CM404" s="161"/>
      <c r="CN404" s="161"/>
      <c r="CO404" s="161"/>
      <c r="CP404" s="161"/>
      <c r="CQ404" s="161"/>
      <c r="CR404" s="161"/>
      <c r="CS404" s="162"/>
      <c r="CT404" s="167"/>
      <c r="CU404" s="168"/>
      <c r="CV404" s="176"/>
      <c r="CW404" s="180"/>
      <c r="CX404" s="181"/>
      <c r="CY404" s="181"/>
      <c r="CZ404" s="181"/>
      <c r="DA404" s="181"/>
      <c r="DB404" s="181"/>
      <c r="DC404" s="181"/>
      <c r="DD404" s="181"/>
      <c r="DE404" s="181"/>
      <c r="DF404" s="181"/>
      <c r="DG404" s="181"/>
      <c r="DH404" s="181"/>
      <c r="DI404" s="181"/>
      <c r="DJ404" s="181"/>
      <c r="DK404" s="182"/>
      <c r="DL404" s="152"/>
      <c r="DM404" s="153"/>
      <c r="DN404" s="333"/>
      <c r="DO404" s="153"/>
      <c r="DP404" s="333"/>
      <c r="DQ404" s="153"/>
      <c r="DR404" s="333"/>
      <c r="DS404" s="153"/>
      <c r="DT404" s="333"/>
      <c r="DU404" s="334"/>
      <c r="DV404" s="174"/>
      <c r="DW404" s="160"/>
      <c r="DX404" s="161"/>
      <c r="DY404" s="161"/>
      <c r="DZ404" s="161"/>
      <c r="EA404" s="161"/>
      <c r="EB404" s="161"/>
      <c r="EC404" s="161"/>
      <c r="ED404" s="161"/>
      <c r="EE404" s="161"/>
      <c r="EF404" s="161"/>
      <c r="EG404" s="161"/>
      <c r="EH404" s="161"/>
      <c r="EI404" s="162"/>
      <c r="EJ404" s="167"/>
      <c r="EK404" s="168"/>
      <c r="EL404" s="176"/>
      <c r="EM404" s="180"/>
      <c r="EN404" s="181"/>
      <c r="EO404" s="181"/>
      <c r="EP404" s="181"/>
      <c r="EQ404" s="181"/>
      <c r="ER404" s="181"/>
      <c r="ES404" s="181"/>
      <c r="ET404" s="181"/>
      <c r="EU404" s="181"/>
      <c r="EV404" s="181"/>
      <c r="EW404" s="181"/>
      <c r="EX404" s="181"/>
      <c r="EY404" s="181"/>
      <c r="EZ404" s="181"/>
      <c r="FA404" s="182"/>
      <c r="FB404" s="152"/>
      <c r="FC404" s="153"/>
      <c r="FD404" s="333"/>
      <c r="FE404" s="153"/>
      <c r="FF404" s="333"/>
      <c r="FG404" s="153"/>
      <c r="FH404" s="333"/>
      <c r="FI404" s="153"/>
      <c r="FJ404" s="333"/>
      <c r="FK404" s="334"/>
      <c r="FL404" s="174"/>
    </row>
    <row r="405" spans="1:169" ht="11.25" customHeight="1">
      <c r="A405" s="210" t="str">
        <f>AF395</f>
        <v>E</v>
      </c>
      <c r="B405" s="211"/>
      <c r="C405" s="357"/>
      <c r="D405" s="343"/>
      <c r="E405" s="343"/>
      <c r="F405" s="343"/>
      <c r="G405" s="343"/>
      <c r="H405" s="343"/>
      <c r="I405" s="343"/>
      <c r="J405" s="343"/>
      <c r="K405" s="343"/>
      <c r="L405" s="343"/>
      <c r="M405" s="215"/>
      <c r="N405" s="215"/>
      <c r="O405" s="215"/>
      <c r="P405" s="343"/>
      <c r="Q405" s="343"/>
      <c r="R405" s="343"/>
      <c r="S405" s="343"/>
      <c r="T405" s="343"/>
      <c r="U405" s="343"/>
      <c r="V405" s="343"/>
      <c r="W405" s="344"/>
      <c r="X405" s="220" t="str">
        <f>IF(AF397&lt;&gt;"",IF(AF397="W","L","W"),"")</f>
        <v/>
      </c>
      <c r="Y405" s="221"/>
      <c r="Z405" s="227" t="str">
        <f>IF(AF399&lt;&gt;"",IF(AF399="W","L","W"),"")</f>
        <v/>
      </c>
      <c r="AA405" s="221"/>
      <c r="AB405" s="227" t="str">
        <f>IF(AF401&lt;&gt;"",IF(AF401="W","L","W"),"")</f>
        <v/>
      </c>
      <c r="AC405" s="221"/>
      <c r="AD405" s="227" t="str">
        <f>IF(AF403&lt;&gt;"",IF(AF403="W","L","W"),"")</f>
        <v/>
      </c>
      <c r="AE405" s="221"/>
      <c r="AF405" s="228"/>
      <c r="AG405" s="362"/>
      <c r="AH405" s="227" t="str">
        <f>IF($D393="1P",IF(AN436=AN438,IF(AL436=AL438,IF(AJ436&lt;&gt;"",IF(AJ436&gt;AJ438,"W","L"),""),IF(AL436&gt;AL438,"W","L")),IF(AN436&gt;AN438,"W","L")),IF(AN424=AN426,IF(AL424=AL426,IF(AJ424&lt;&gt;"",IF(AJ424&gt;AJ426,"W","L"),""),IF(AL424&gt;AL426,"W","L")),IF(AN424&gt;AN426,"W","L")))</f>
        <v/>
      </c>
      <c r="AI405" s="221"/>
      <c r="AJ405" s="227" t="str">
        <f>IF($D393="1P",IF(Z412=Z414,IF(X412=X414,IF(V412&lt;&gt;"",IF(V412&gt;V414,"W","L"),""),IF(X412&gt;X414,"W","L")),IF(Z412&gt;Z414,"W","L")),IF(AN432=AN434,IF(AL432=AL434,IF(AJ432&lt;&gt;"",IF(AJ432&gt;AJ434,"W","L"),""),IF(AL432&gt;AL434,"W","L")),IF(AN432&gt;AN434,"W","L")))</f>
        <v/>
      </c>
      <c r="AK405" s="221"/>
      <c r="AL405" s="239" t="str">
        <f>IF(OR(COUNTIF(X405:AJ405,"W"),COUNTIF(X405:AJ405,"L")),COUNTIF(X405:AJ405,"W")*2+COUNTIF(X405:AJ405,"L"),"")</f>
        <v/>
      </c>
      <c r="AM405" s="240"/>
      <c r="AN405" s="242" t="str">
        <f>IF(AL405&lt;&gt;"",RANK(AL405,AL397:AL409,0),"")</f>
        <v/>
      </c>
      <c r="AO405" s="243"/>
      <c r="AQ405" s="126"/>
      <c r="AR405" s="126"/>
      <c r="AS405" s="126"/>
      <c r="AT405" s="126"/>
      <c r="AU405" s="126"/>
      <c r="AV405" s="126"/>
      <c r="AW405" s="126"/>
      <c r="AX405" s="126"/>
      <c r="AY405" s="126"/>
      <c r="AZ405" s="126"/>
      <c r="BA405" s="126"/>
      <c r="BB405" s="126"/>
      <c r="BC405" s="126"/>
      <c r="BV405" s="169" t="str">
        <f>IF(CF401&lt;&gt;"",IF(AND(AND(BV401&gt;-1,BV403&gt;-1),OR(BV401&gt;10,BV403&gt;10),ABS(BV401-BV403)&gt;1,IF(OR(BV401&gt;11,BV403&gt;11),ABS(BV401-BV403)=2,TRUE),BV401=INT(BV401),BV403=INT(BV403)),"","Error"),"")</f>
        <v/>
      </c>
      <c r="BW405" s="169"/>
      <c r="BX405" s="169" t="str">
        <f>IF(CF401&lt;&gt;"",IF(AND(AND(BX401&gt;-1,BX403&gt;-1),OR(BX401&gt;10,BX403&gt;10),ABS(BX401-BX403)&gt;1,IF(OR(BX401&gt;11,BX403&gt;11),ABS(BX401-BX403)=2,TRUE),BX401=INT(BX401),BX403=INT(BX403)),"","Error"),"")</f>
        <v/>
      </c>
      <c r="BY405" s="169"/>
      <c r="BZ405" s="169" t="str">
        <f>IF(CF401&lt;&gt;"",IF(AND(AND(BZ401&gt;-1,BZ403&gt;-1),OR(BZ401&gt;10,BZ403&gt;10),ABS(BZ401-BZ403)&gt;1,IF(OR(BZ401&gt;11,BZ403&gt;11),ABS(BZ401-BZ403)=2,TRUE),BZ401=INT(BZ401),BZ403=INT(BZ403)),"","Error"),"")</f>
        <v/>
      </c>
      <c r="CA405" s="169"/>
      <c r="CB405" s="169" t="str">
        <f>IF(AND(CF401&lt;&gt;"",CB401&lt;&gt;""),IF(AND(AND(CB401&gt;-1,CB403&gt;-1),OR(CB401&gt;10,CB403&gt;10),ABS(CB401-CB403)&gt;1,IF(OR(CB401&gt;11,CB403&gt;11),ABS(CB401-CB403)=2,TRUE),CB401=INT(CB401),CB403=INT(CB403)),"","Error"),"")</f>
        <v/>
      </c>
      <c r="CC405" s="169"/>
      <c r="CD405" s="169" t="str">
        <f>IF(AND(CF401&lt;&gt;"",CD401&lt;&gt;""),IF(AND(AND(CD401&gt;-1,CD403&gt;-1),OR(CD401&gt;10,CD403&gt;10),ABS(CD401-CD403)&gt;1,IF(OR(CD401&gt;11,CD403&gt;11),ABS(CD401-CD403)=2,TRUE),CD401=INT(CD401),CD403=INT(CD403)),"","Error"),"")</f>
        <v/>
      </c>
      <c r="CE405" s="169"/>
      <c r="CG405" s="126"/>
      <c r="CH405" s="126"/>
      <c r="CI405" s="126"/>
      <c r="CJ405" s="126"/>
      <c r="CK405" s="126"/>
      <c r="CL405" s="126"/>
      <c r="CM405" s="126"/>
      <c r="CN405" s="126"/>
      <c r="CO405" s="126"/>
      <c r="CP405" s="126"/>
      <c r="CQ405" s="126"/>
      <c r="CR405" s="126"/>
      <c r="CS405" s="126"/>
      <c r="DL405" s="169" t="str">
        <f>IF(DV401&lt;&gt;"",IF(AND(AND(DL401&gt;-1,DL403&gt;-1),OR(DL401&gt;10,DL403&gt;10),ABS(DL401-DL403)&gt;1,IF(OR(DL401&gt;11,DL403&gt;11),ABS(DL401-DL403)=2,TRUE),DL401=INT(DL401),DL403=INT(DL403)),"","Error"),"")</f>
        <v/>
      </c>
      <c r="DM405" s="169"/>
      <c r="DN405" s="169" t="str">
        <f>IF(DV401&lt;&gt;"",IF(AND(AND(DN401&gt;-1,DN403&gt;-1),OR(DN401&gt;10,DN403&gt;10),ABS(DN401-DN403)&gt;1,IF(OR(DN401&gt;11,DN403&gt;11),ABS(DN401-DN403)=2,TRUE),DN401=INT(DN401),DN403=INT(DN403)),"","Error"),"")</f>
        <v/>
      </c>
      <c r="DO405" s="169"/>
      <c r="DP405" s="169" t="str">
        <f>IF(DV401&lt;&gt;"",IF(AND(AND(DP401&gt;-1,DP403&gt;-1),OR(DP401&gt;10,DP403&gt;10),ABS(DP401-DP403)&gt;1,IF(OR(DP401&gt;11,DP403&gt;11),ABS(DP401-DP403)=2,TRUE),DP401=INT(DP401),DP403=INT(DP403)),"","Error"),"")</f>
        <v/>
      </c>
      <c r="DQ405" s="169"/>
      <c r="DR405" s="169" t="str">
        <f>IF(AND(DV401&lt;&gt;"",DR401&lt;&gt;""),IF(AND(AND(DR401&gt;-1,DR403&gt;-1),OR(DR401&gt;10,DR403&gt;10),ABS(DR401-DR403)&gt;1,IF(OR(DR401&gt;11,DR403&gt;11),ABS(DR401-DR403)=2,TRUE),DR401=INT(DR401),DR403=INT(DR403)),"","Error"),"")</f>
        <v/>
      </c>
      <c r="DS405" s="169"/>
      <c r="DT405" s="169" t="str">
        <f>IF(AND(DV401&lt;&gt;"",DT401&lt;&gt;""),IF(AND(AND(DT401&gt;-1,DT403&gt;-1),OR(DT401&gt;10,DT403&gt;10),ABS(DT401-DT403)&gt;1,IF(OR(DT401&gt;11,DT403&gt;11),ABS(DT401-DT403)=2,TRUE),DT401=INT(DT401),DT403=INT(DT403)),"","Error"),"")</f>
        <v/>
      </c>
      <c r="DU405" s="169"/>
      <c r="DW405" s="126"/>
      <c r="DX405" s="126"/>
      <c r="DY405" s="126"/>
      <c r="DZ405" s="126"/>
      <c r="EA405" s="126"/>
      <c r="EB405" s="126"/>
      <c r="EC405" s="126"/>
      <c r="ED405" s="126"/>
      <c r="EE405" s="126"/>
      <c r="EF405" s="126"/>
      <c r="EG405" s="126"/>
      <c r="EH405" s="126"/>
      <c r="EI405" s="126"/>
      <c r="FB405" s="169" t="str">
        <f>IF(FL401&lt;&gt;"",IF(AND(AND(FB401&gt;-1,FB403&gt;-1),OR(FB401&gt;10,FB403&gt;10),ABS(FB401-FB403)&gt;1,IF(OR(FB401&gt;11,FB403&gt;11),ABS(FB401-FB403)=2,TRUE),FB401=INT(FB401),FB403=INT(FB403)),"","Error"),"")</f>
        <v/>
      </c>
      <c r="FC405" s="169"/>
      <c r="FD405" s="169" t="str">
        <f>IF(FL401&lt;&gt;"",IF(AND(AND(FD401&gt;-1,FD403&gt;-1),OR(FD401&gt;10,FD403&gt;10),ABS(FD401-FD403)&gt;1,IF(OR(FD401&gt;11,FD403&gt;11),ABS(FD401-FD403)=2,TRUE),FD401=INT(FD401),FD403=INT(FD403)),"","Error"),"")</f>
        <v/>
      </c>
      <c r="FE405" s="169"/>
      <c r="FF405" s="169" t="str">
        <f>IF(FL401&lt;&gt;"",IF(AND(AND(FF401&gt;-1,FF403&gt;-1),OR(FF401&gt;10,FF403&gt;10),ABS(FF401-FF403)&gt;1,IF(OR(FF401&gt;11,FF403&gt;11),ABS(FF401-FF403)=2,TRUE),FF401=INT(FF401),FF403=INT(FF403)),"","Error"),"")</f>
        <v/>
      </c>
      <c r="FG405" s="169"/>
      <c r="FH405" s="169" t="str">
        <f>IF(AND(FL401&lt;&gt;"",FH401&lt;&gt;""),IF(AND(AND(FH401&gt;-1,FH403&gt;-1),OR(FH401&gt;10,FH403&gt;10),ABS(FH401-FH403)&gt;1,IF(OR(FH401&gt;11,FH403&gt;11),ABS(FH401-FH403)=2,TRUE),FH401=INT(FH401),FH403=INT(FH403)),"","Error"),"")</f>
        <v/>
      </c>
      <c r="FI405" s="169"/>
      <c r="FJ405" s="169" t="str">
        <f>IF(AND(FL401&lt;&gt;"",FJ401&lt;&gt;""),IF(AND(AND(FJ401&gt;-1,FJ403&gt;-1),OR(FJ401&gt;10,FJ403&gt;10),ABS(FJ401-FJ403)&gt;1,IF(OR(FJ401&gt;11,FJ403&gt;11),ABS(FJ401-FJ403)=2,TRUE),FJ401=INT(FJ401),FJ403=INT(FJ403)),"","Error"),"")</f>
        <v/>
      </c>
      <c r="FK405" s="169"/>
    </row>
    <row r="406" spans="1:169" ht="11.25" customHeight="1">
      <c r="A406" s="212"/>
      <c r="B406" s="213"/>
      <c r="C406" s="218"/>
      <c r="D406" s="218"/>
      <c r="E406" s="218"/>
      <c r="F406" s="218"/>
      <c r="G406" s="218"/>
      <c r="H406" s="218"/>
      <c r="I406" s="218"/>
      <c r="J406" s="218"/>
      <c r="K406" s="218"/>
      <c r="L406" s="218"/>
      <c r="M406" s="218"/>
      <c r="N406" s="218"/>
      <c r="O406" s="218"/>
      <c r="P406" s="218"/>
      <c r="Q406" s="218"/>
      <c r="R406" s="218"/>
      <c r="S406" s="218"/>
      <c r="T406" s="218"/>
      <c r="U406" s="218"/>
      <c r="V406" s="218"/>
      <c r="W406" s="219"/>
      <c r="X406" s="232"/>
      <c r="Y406" s="233"/>
      <c r="Z406" s="234"/>
      <c r="AA406" s="233"/>
      <c r="AB406" s="234"/>
      <c r="AC406" s="233"/>
      <c r="AD406" s="234"/>
      <c r="AE406" s="233"/>
      <c r="AF406" s="363"/>
      <c r="AG406" s="364"/>
      <c r="AH406" s="234"/>
      <c r="AI406" s="233"/>
      <c r="AJ406" s="234"/>
      <c r="AK406" s="233"/>
      <c r="AL406" s="241"/>
      <c r="AM406" s="240"/>
      <c r="AN406" s="258"/>
      <c r="AO406" s="243"/>
      <c r="AQ406" s="126"/>
      <c r="AR406" s="126"/>
      <c r="AS406" s="126"/>
      <c r="AT406" s="126"/>
      <c r="AU406" s="126"/>
      <c r="AV406" s="126"/>
      <c r="AW406" s="126"/>
      <c r="AX406" s="126"/>
      <c r="AY406" s="126"/>
      <c r="AZ406" s="126"/>
      <c r="BA406" s="126"/>
      <c r="BB406" s="126"/>
      <c r="BC406" s="126"/>
      <c r="CG406" s="126"/>
      <c r="CH406" s="126"/>
      <c r="CI406" s="126"/>
      <c r="CJ406" s="126"/>
      <c r="CK406" s="126"/>
      <c r="CL406" s="126"/>
      <c r="CM406" s="126"/>
      <c r="CN406" s="126"/>
      <c r="CO406" s="126"/>
      <c r="CP406" s="126"/>
      <c r="CQ406" s="126"/>
      <c r="CR406" s="126"/>
      <c r="CS406" s="126"/>
      <c r="DW406" s="126"/>
      <c r="DX406" s="126"/>
      <c r="DY406" s="126"/>
      <c r="DZ406" s="126"/>
      <c r="EA406" s="126"/>
      <c r="EB406" s="126"/>
      <c r="EC406" s="126"/>
      <c r="ED406" s="126"/>
      <c r="EE406" s="126"/>
      <c r="EF406" s="126"/>
      <c r="EG406" s="126"/>
      <c r="EH406" s="126"/>
      <c r="EI406" s="126"/>
    </row>
    <row r="407" spans="1:169" ht="11.25" customHeight="1">
      <c r="A407" s="210" t="str">
        <f>AH395</f>
        <v>F</v>
      </c>
      <c r="B407" s="211"/>
      <c r="C407" s="357"/>
      <c r="D407" s="343"/>
      <c r="E407" s="343"/>
      <c r="F407" s="343"/>
      <c r="G407" s="343"/>
      <c r="H407" s="343"/>
      <c r="I407" s="343"/>
      <c r="J407" s="343"/>
      <c r="K407" s="343"/>
      <c r="L407" s="343"/>
      <c r="M407" s="215"/>
      <c r="N407" s="215"/>
      <c r="O407" s="215"/>
      <c r="P407" s="343"/>
      <c r="Q407" s="343"/>
      <c r="R407" s="343"/>
      <c r="S407" s="343"/>
      <c r="T407" s="343"/>
      <c r="U407" s="343"/>
      <c r="V407" s="343"/>
      <c r="W407" s="344"/>
      <c r="X407" s="220" t="str">
        <f>IF(AH397&lt;&gt;"",IF(AH397="W","L","W"),"")</f>
        <v/>
      </c>
      <c r="Y407" s="221"/>
      <c r="Z407" s="227" t="str">
        <f>IF(AH399&lt;&gt;"",IF(AH399="W","L","W"),"")</f>
        <v/>
      </c>
      <c r="AA407" s="221"/>
      <c r="AB407" s="227" t="str">
        <f>IF(AH401&lt;&gt;"",IF(AH401="W","L","W"),"")</f>
        <v/>
      </c>
      <c r="AC407" s="221"/>
      <c r="AD407" s="227" t="str">
        <f>IF(AH403&lt;&gt;"",IF(AH403="W","L","W"),"")</f>
        <v/>
      </c>
      <c r="AE407" s="221"/>
      <c r="AF407" s="227" t="str">
        <f>IF(AH405&lt;&gt;"",IF(AH405="W","L","W"),"")</f>
        <v/>
      </c>
      <c r="AG407" s="221"/>
      <c r="AH407" s="228"/>
      <c r="AI407" s="229"/>
      <c r="AJ407" s="227" t="str">
        <f>IF($D393="1P",IF(AN424=AN426,IF(AL424=AL426,IF(AJ424&lt;&gt;"",IF(AJ424&gt;AJ426,"W","L"),""),IF(AL424&gt;AL426,"W","L")),IF(AN424&gt;AN426,"W","L")),IF(AN412=AN414,IF(AL412=AL414,IF(AJ412&lt;&gt;"",IF(AJ412&gt;AJ414,"W","L"),""),IF(AL412&gt;AL414,"W","L")),IF(AN412&gt;AN414,"W","L")))</f>
        <v/>
      </c>
      <c r="AK407" s="221"/>
      <c r="AL407" s="353" t="str">
        <f>IF(OR(COUNTIF(X407:AJ407,"W"),COUNTIF(X407:AJ407,"L")),COUNTIF(X407:AJ407,"W")*2+COUNTIF(X407:AJ407,"L"),"")</f>
        <v/>
      </c>
      <c r="AM407" s="354"/>
      <c r="AN407" s="355" t="str">
        <f>IF(AL407&lt;&gt;"",RANK(AL407,AL397:AL409,0),"")</f>
        <v/>
      </c>
      <c r="AO407" s="356"/>
      <c r="AQ407" s="127"/>
      <c r="AR407" s="127"/>
      <c r="AS407" s="127"/>
      <c r="AT407" s="127"/>
      <c r="AU407" s="127"/>
      <c r="AV407" s="127"/>
      <c r="AW407" s="127"/>
      <c r="AX407" s="127"/>
      <c r="AY407" s="127"/>
      <c r="AZ407" s="127"/>
      <c r="BA407" s="127"/>
      <c r="BB407" s="127"/>
      <c r="BC407" s="127"/>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G407" s="127"/>
      <c r="CH407" s="127"/>
      <c r="CI407" s="127"/>
      <c r="CJ407" s="127"/>
      <c r="CK407" s="127"/>
      <c r="CL407" s="127"/>
      <c r="CM407" s="127"/>
      <c r="CN407" s="127"/>
      <c r="CO407" s="127"/>
      <c r="CP407" s="127"/>
      <c r="CQ407" s="127"/>
      <c r="CR407" s="127"/>
      <c r="CS407" s="127"/>
      <c r="CT407" s="40"/>
      <c r="CU407" s="40"/>
      <c r="CV407" s="40"/>
      <c r="CW407" s="40"/>
      <c r="CX407" s="40"/>
      <c r="CY407" s="40"/>
      <c r="CZ407" s="40"/>
      <c r="DA407" s="40"/>
      <c r="DB407" s="40"/>
      <c r="DC407" s="40"/>
      <c r="DD407" s="40"/>
      <c r="DE407" s="40"/>
      <c r="DF407" s="40"/>
      <c r="DG407" s="40"/>
      <c r="DH407" s="40"/>
      <c r="DI407" s="40"/>
      <c r="DJ407" s="40"/>
      <c r="DK407" s="40"/>
      <c r="DL407" s="40"/>
      <c r="DM407" s="40"/>
      <c r="DN407" s="40"/>
      <c r="DO407" s="40"/>
      <c r="DP407" s="40"/>
      <c r="DQ407" s="40"/>
      <c r="DR407" s="40"/>
      <c r="DS407" s="40"/>
      <c r="DT407" s="40"/>
      <c r="DU407" s="40"/>
      <c r="DW407" s="127"/>
      <c r="DX407" s="127"/>
      <c r="DY407" s="127"/>
      <c r="DZ407" s="127"/>
      <c r="EA407" s="127"/>
      <c r="EB407" s="127"/>
      <c r="EC407" s="127"/>
      <c r="ED407" s="127"/>
      <c r="EE407" s="127"/>
      <c r="EF407" s="127"/>
      <c r="EG407" s="127"/>
      <c r="EH407" s="127"/>
      <c r="EI407" s="127"/>
      <c r="EJ407" s="40"/>
      <c r="EK407" s="40"/>
      <c r="EL407" s="40"/>
      <c r="EM407" s="40"/>
      <c r="EN407" s="40"/>
      <c r="EO407" s="40"/>
      <c r="EP407" s="40"/>
      <c r="EQ407" s="40"/>
      <c r="ER407" s="40"/>
      <c r="ES407" s="40"/>
      <c r="ET407" s="40"/>
      <c r="EU407" s="40"/>
      <c r="EV407" s="40"/>
      <c r="EW407" s="40"/>
      <c r="EX407" s="40"/>
      <c r="EY407" s="40"/>
      <c r="EZ407" s="40"/>
      <c r="FA407" s="40"/>
      <c r="FB407" s="40"/>
      <c r="FC407" s="40"/>
      <c r="FD407" s="40"/>
      <c r="FE407" s="40"/>
      <c r="FF407" s="40"/>
      <c r="FG407" s="40"/>
      <c r="FH407" s="40"/>
      <c r="FI407" s="40"/>
      <c r="FJ407" s="40"/>
      <c r="FK407" s="40"/>
    </row>
    <row r="408" spans="1:169" ht="11.25" customHeight="1">
      <c r="A408" s="212"/>
      <c r="B408" s="213"/>
      <c r="C408" s="218"/>
      <c r="D408" s="218"/>
      <c r="E408" s="218"/>
      <c r="F408" s="218"/>
      <c r="G408" s="218"/>
      <c r="H408" s="218"/>
      <c r="I408" s="218"/>
      <c r="J408" s="218"/>
      <c r="K408" s="218"/>
      <c r="L408" s="218"/>
      <c r="M408" s="218"/>
      <c r="N408" s="218"/>
      <c r="O408" s="218"/>
      <c r="P408" s="218"/>
      <c r="Q408" s="218"/>
      <c r="R408" s="218"/>
      <c r="S408" s="218"/>
      <c r="T408" s="218"/>
      <c r="U408" s="218"/>
      <c r="V408" s="218"/>
      <c r="W408" s="219"/>
      <c r="X408" s="232"/>
      <c r="Y408" s="233"/>
      <c r="Z408" s="234"/>
      <c r="AA408" s="233"/>
      <c r="AB408" s="234"/>
      <c r="AC408" s="233"/>
      <c r="AD408" s="234"/>
      <c r="AE408" s="233"/>
      <c r="AF408" s="234"/>
      <c r="AG408" s="233"/>
      <c r="AH408" s="235"/>
      <c r="AI408" s="236"/>
      <c r="AJ408" s="234"/>
      <c r="AK408" s="233"/>
      <c r="AL408" s="358"/>
      <c r="AM408" s="359"/>
      <c r="AN408" s="258"/>
      <c r="AO408" s="243"/>
      <c r="AQ408" s="128"/>
      <c r="AR408" s="128"/>
      <c r="AS408" s="128"/>
      <c r="AT408" s="128"/>
      <c r="AU408" s="128"/>
      <c r="AV408" s="128"/>
      <c r="AW408" s="128"/>
      <c r="AX408" s="128"/>
      <c r="AY408" s="128"/>
      <c r="AZ408" s="128"/>
      <c r="BA408" s="128"/>
      <c r="BB408" s="128"/>
      <c r="BC408" s="128"/>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c r="CG408" s="128"/>
      <c r="CH408" s="128"/>
      <c r="CI408" s="128"/>
      <c r="CJ408" s="128"/>
      <c r="CK408" s="128"/>
      <c r="CL408" s="128"/>
      <c r="CM408" s="128"/>
      <c r="CN408" s="128"/>
      <c r="CO408" s="128"/>
      <c r="CP408" s="128"/>
      <c r="CQ408" s="128"/>
      <c r="CR408" s="128"/>
      <c r="CS408" s="128"/>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W408" s="128"/>
      <c r="DX408" s="128"/>
      <c r="DY408" s="128"/>
      <c r="DZ408" s="128"/>
      <c r="EA408" s="128"/>
      <c r="EB408" s="128"/>
      <c r="EC408" s="128"/>
      <c r="ED408" s="128"/>
      <c r="EE408" s="128"/>
      <c r="EF408" s="128"/>
      <c r="EG408" s="128"/>
      <c r="EH408" s="128"/>
      <c r="EI408" s="128"/>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c r="FF408" s="41"/>
      <c r="FG408" s="41"/>
      <c r="FH408" s="41"/>
      <c r="FI408" s="41"/>
      <c r="FJ408" s="41"/>
      <c r="FK408" s="41"/>
    </row>
    <row r="409" spans="1:169" ht="11.25" customHeight="1">
      <c r="A409" s="210" t="str">
        <f>AJ395</f>
        <v>G</v>
      </c>
      <c r="B409" s="211"/>
      <c r="C409" s="357"/>
      <c r="D409" s="343"/>
      <c r="E409" s="343"/>
      <c r="F409" s="343"/>
      <c r="G409" s="343"/>
      <c r="H409" s="343"/>
      <c r="I409" s="343"/>
      <c r="J409" s="343"/>
      <c r="K409" s="343"/>
      <c r="L409" s="343"/>
      <c r="M409" s="215"/>
      <c r="N409" s="215"/>
      <c r="O409" s="215"/>
      <c r="P409" s="343"/>
      <c r="Q409" s="343"/>
      <c r="R409" s="343"/>
      <c r="S409" s="343"/>
      <c r="T409" s="343"/>
      <c r="U409" s="343"/>
      <c r="V409" s="343"/>
      <c r="W409" s="344"/>
      <c r="X409" s="220" t="str">
        <f>IF(AJ397&lt;&gt;"",IF(AJ397="W","L","W"),"")</f>
        <v/>
      </c>
      <c r="Y409" s="221"/>
      <c r="Z409" s="227" t="str">
        <f>IF(AJ399&lt;&gt;"",IF(AJ399="W","L","W"),"")</f>
        <v/>
      </c>
      <c r="AA409" s="221"/>
      <c r="AB409" s="227" t="str">
        <f>IF(AJ401&lt;&gt;"",IF(AJ401="W","L","W"),"")</f>
        <v/>
      </c>
      <c r="AC409" s="221"/>
      <c r="AD409" s="227" t="str">
        <f>IF(AJ403&lt;&gt;"",IF(AJ403="W","L","W"),"")</f>
        <v/>
      </c>
      <c r="AE409" s="221"/>
      <c r="AF409" s="227" t="str">
        <f>IF(AJ405&lt;&gt;"",IF(AJ405="W","L","W"),"")</f>
        <v/>
      </c>
      <c r="AG409" s="221"/>
      <c r="AH409" s="227" t="str">
        <f>IF(AJ407&lt;&gt;"",IF(AJ407="W","L","W"),"")</f>
        <v/>
      </c>
      <c r="AI409" s="221"/>
      <c r="AJ409" s="228"/>
      <c r="AK409" s="351"/>
      <c r="AL409" s="353" t="str">
        <f>IF(OR(COUNTIF(X409:AJ409,"W"),COUNTIF(X409:AJ409,"L")),COUNTIF(X409:AJ409,"W")*2+COUNTIF(X409:AJ409,"L"),"")</f>
        <v/>
      </c>
      <c r="AM409" s="354"/>
      <c r="AN409" s="355" t="str">
        <f>IF(AL409&lt;&gt;"",RANK(AL409,AL397:AL409,0),"")</f>
        <v/>
      </c>
      <c r="AO409" s="356"/>
      <c r="AQ409" s="126"/>
      <c r="AR409" s="126"/>
      <c r="AS409" s="126"/>
      <c r="AT409" s="126"/>
      <c r="AU409" s="126"/>
      <c r="AV409" s="126"/>
      <c r="AW409" s="126"/>
      <c r="AX409" s="126"/>
      <c r="AY409" s="126"/>
      <c r="AZ409" s="126"/>
      <c r="BA409" s="126"/>
      <c r="BB409" s="126"/>
      <c r="BC409" s="126"/>
      <c r="CG409" s="126"/>
      <c r="CH409" s="126"/>
      <c r="CI409" s="126"/>
      <c r="CJ409" s="126"/>
      <c r="CK409" s="126"/>
      <c r="CL409" s="126"/>
      <c r="CM409" s="126"/>
      <c r="CN409" s="126"/>
      <c r="CO409" s="126"/>
      <c r="CP409" s="126"/>
      <c r="CQ409" s="126"/>
      <c r="CR409" s="126"/>
      <c r="CS409" s="126"/>
      <c r="DW409" s="126"/>
      <c r="DX409" s="126"/>
      <c r="DY409" s="126"/>
      <c r="DZ409" s="126"/>
      <c r="EA409" s="126"/>
      <c r="EB409" s="126"/>
      <c r="EC409" s="126"/>
      <c r="ED409" s="126"/>
      <c r="EE409" s="126"/>
      <c r="EF409" s="126"/>
      <c r="EG409" s="126"/>
      <c r="EH409" s="126"/>
      <c r="EI409" s="126"/>
    </row>
    <row r="410" spans="1:169" ht="11.25" customHeight="1" thickBot="1">
      <c r="A410" s="212"/>
      <c r="B410" s="213"/>
      <c r="C410" s="218"/>
      <c r="D410" s="218"/>
      <c r="E410" s="218"/>
      <c r="F410" s="218"/>
      <c r="G410" s="218"/>
      <c r="H410" s="218"/>
      <c r="I410" s="218"/>
      <c r="J410" s="218"/>
      <c r="K410" s="218"/>
      <c r="L410" s="218"/>
      <c r="M410" s="218"/>
      <c r="N410" s="218"/>
      <c r="O410" s="218"/>
      <c r="P410" s="218"/>
      <c r="Q410" s="218"/>
      <c r="R410" s="218"/>
      <c r="S410" s="218"/>
      <c r="T410" s="218"/>
      <c r="U410" s="218"/>
      <c r="V410" s="218"/>
      <c r="W410" s="219"/>
      <c r="X410" s="222"/>
      <c r="Y410" s="223"/>
      <c r="Z410" s="226"/>
      <c r="AA410" s="223"/>
      <c r="AB410" s="226"/>
      <c r="AC410" s="223"/>
      <c r="AD410" s="226"/>
      <c r="AE410" s="223"/>
      <c r="AF410" s="226"/>
      <c r="AG410" s="223"/>
      <c r="AH410" s="226"/>
      <c r="AI410" s="223"/>
      <c r="AJ410" s="230"/>
      <c r="AK410" s="352"/>
      <c r="AL410" s="347"/>
      <c r="AM410" s="348"/>
      <c r="AN410" s="248"/>
      <c r="AO410" s="249"/>
      <c r="AP410" s="2"/>
      <c r="AQ410" s="127"/>
      <c r="AR410" s="127"/>
      <c r="AS410" s="127"/>
      <c r="AT410" s="127"/>
      <c r="AU410" s="127"/>
      <c r="AV410" s="127"/>
      <c r="AW410" s="127"/>
      <c r="AX410" s="127"/>
      <c r="AY410" s="127"/>
      <c r="AZ410" s="127"/>
      <c r="BA410" s="127"/>
      <c r="BB410" s="127"/>
      <c r="BC410" s="127"/>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G410" s="127"/>
      <c r="CH410" s="127"/>
      <c r="CI410" s="127"/>
      <c r="CJ410" s="127"/>
      <c r="CK410" s="127"/>
      <c r="CL410" s="127"/>
      <c r="CM410" s="127"/>
      <c r="CN410" s="127"/>
      <c r="CO410" s="127"/>
      <c r="CP410" s="127"/>
      <c r="CQ410" s="127"/>
      <c r="CR410" s="127"/>
      <c r="CS410" s="127"/>
      <c r="CT410" s="40"/>
      <c r="CU410" s="40"/>
      <c r="CV410" s="40"/>
      <c r="CW410" s="40"/>
      <c r="CX410" s="40"/>
      <c r="CY410" s="40"/>
      <c r="CZ410" s="40"/>
      <c r="DA410" s="40"/>
      <c r="DB410" s="40"/>
      <c r="DC410" s="40"/>
      <c r="DD410" s="40"/>
      <c r="DE410" s="40"/>
      <c r="DF410" s="40"/>
      <c r="DG410" s="40"/>
      <c r="DH410" s="40"/>
      <c r="DI410" s="40"/>
      <c r="DJ410" s="40"/>
      <c r="DK410" s="40"/>
      <c r="DL410" s="40"/>
      <c r="DM410" s="40"/>
      <c r="DN410" s="40"/>
      <c r="DO410" s="40"/>
      <c r="DP410" s="40"/>
      <c r="DQ410" s="40"/>
      <c r="DR410" s="40"/>
      <c r="DS410" s="40"/>
      <c r="DT410" s="40"/>
      <c r="DU410" s="40"/>
      <c r="DV410" s="2"/>
      <c r="DW410" s="127"/>
      <c r="DX410" s="127"/>
      <c r="DY410" s="127"/>
      <c r="DZ410" s="127"/>
      <c r="EA410" s="127"/>
      <c r="EB410" s="127"/>
      <c r="EC410" s="127"/>
      <c r="ED410" s="127"/>
      <c r="EE410" s="127"/>
      <c r="EF410" s="127"/>
      <c r="EG410" s="127"/>
      <c r="EH410" s="127"/>
      <c r="EI410" s="127"/>
      <c r="EJ410" s="40"/>
      <c r="EK410" s="40"/>
      <c r="EL410" s="40"/>
      <c r="EM410" s="40"/>
      <c r="EN410" s="40"/>
      <c r="EO410" s="40"/>
      <c r="EP410" s="40"/>
      <c r="EQ410" s="40"/>
      <c r="ER410" s="40"/>
      <c r="ES410" s="40"/>
      <c r="ET410" s="40"/>
      <c r="EU410" s="40"/>
      <c r="EV410" s="40"/>
      <c r="EW410" s="40"/>
      <c r="EX410" s="40"/>
      <c r="EY410" s="40"/>
      <c r="EZ410" s="40"/>
      <c r="FA410" s="40"/>
      <c r="FB410" s="40"/>
      <c r="FC410" s="40"/>
      <c r="FD410" s="40"/>
      <c r="FE410" s="40"/>
      <c r="FF410" s="40"/>
      <c r="FG410" s="40"/>
      <c r="FH410" s="40"/>
      <c r="FI410" s="40"/>
      <c r="FJ410" s="40"/>
      <c r="FK410" s="40"/>
      <c r="FL410" s="2"/>
      <c r="FM410" s="2"/>
    </row>
    <row r="411" spans="1:169" ht="11.25" customHeight="1" thickBo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154" t="str">
        <f>CONCATENATE($A395," ",$D395,","," ",$F393)</f>
        <v>Group: 7, Women's Singles</v>
      </c>
      <c r="AR411" s="155"/>
      <c r="AS411" s="155"/>
      <c r="AT411" s="155"/>
      <c r="AU411" s="155"/>
      <c r="AV411" s="155"/>
      <c r="AW411" s="155"/>
      <c r="AX411" s="155"/>
      <c r="AY411" s="155"/>
      <c r="AZ411" s="155"/>
      <c r="BA411" s="155"/>
      <c r="BB411" s="155"/>
      <c r="BC411" s="156"/>
      <c r="BD411" s="163">
        <f>A420</f>
        <v>3</v>
      </c>
      <c r="BE411" s="164"/>
      <c r="BF411" s="183" t="str">
        <f>C420</f>
        <v>D</v>
      </c>
      <c r="BG411" s="185" t="str">
        <f>IF(VLOOKUP($BF411,$A397:$C409,3,FALSE)=0,"",CONCATENATE(VLOOKUP(VLOOKUP($BF411,$A397:$C409,3,FALSE),Players!$J:$N,4,FALSE)," ",VLOOKUP($BF411,$A397:$C409,3,FALSE)," ",IF(ISERROR(VLOOKUP(VLOOKUP($BF411,$A397:$C409,3,FALSE),Players!$J:$N,5,FALSE)),"()",CONCATENATE("(",VLOOKUP(VLOOKUP($BF411,$A397:$C409,3,FALSE),Players!$J:$N,5,FALSE),")"))))</f>
        <v/>
      </c>
      <c r="BH411" s="186"/>
      <c r="BI411" s="186"/>
      <c r="BJ411" s="186"/>
      <c r="BK411" s="186"/>
      <c r="BL411" s="186"/>
      <c r="BM411" s="186"/>
      <c r="BN411" s="186"/>
      <c r="BO411" s="186"/>
      <c r="BP411" s="186"/>
      <c r="BQ411" s="186"/>
      <c r="BR411" s="186"/>
      <c r="BS411" s="186"/>
      <c r="BT411" s="186"/>
      <c r="BU411" s="187"/>
      <c r="BV411" s="170" t="str">
        <f>IF(D420&lt;&gt;"",D420,"")</f>
        <v/>
      </c>
      <c r="BW411" s="171"/>
      <c r="BX411" s="335" t="str">
        <f>IF(F420&lt;&gt;"",F420,"")</f>
        <v/>
      </c>
      <c r="BY411" s="171"/>
      <c r="BZ411" s="335" t="str">
        <f>IF(H420&lt;&gt;"",H420,"")</f>
        <v/>
      </c>
      <c r="CA411" s="171"/>
      <c r="CB411" s="335" t="str">
        <f>IF(J420&lt;&gt;"",J420,"")</f>
        <v/>
      </c>
      <c r="CC411" s="171"/>
      <c r="CD411" s="335" t="str">
        <f>IF(L420&lt;&gt;"",L420,"")</f>
        <v/>
      </c>
      <c r="CE411" s="337"/>
      <c r="CF411" s="174" t="str">
        <f>IF($CD411=$CD413,IF($CB411=$CB413,IF($BZ411&lt;&gt;"",IF($BZ411&gt;$BZ413,"W","L"),""),IF($CB411&gt;$CB413,"W","L")),IF($CD411&gt;$CD413,"W","L"))</f>
        <v/>
      </c>
      <c r="CG411" s="154" t="str">
        <f>CONCATENATE($A395," ",$D395,","," ",$F393)</f>
        <v>Group: 7, Women's Singles</v>
      </c>
      <c r="CH411" s="155"/>
      <c r="CI411" s="155"/>
      <c r="CJ411" s="155"/>
      <c r="CK411" s="155"/>
      <c r="CL411" s="155"/>
      <c r="CM411" s="155"/>
      <c r="CN411" s="155"/>
      <c r="CO411" s="155"/>
      <c r="CP411" s="155"/>
      <c r="CQ411" s="155"/>
      <c r="CR411" s="155"/>
      <c r="CS411" s="156"/>
      <c r="CT411" s="163">
        <f>O420</f>
        <v>10</v>
      </c>
      <c r="CU411" s="164"/>
      <c r="CV411" s="183" t="str">
        <f>Q420</f>
        <v>A</v>
      </c>
      <c r="CW411" s="185" t="str">
        <f>IF(VLOOKUP($CV411,$A397:$C409,3,FALSE)=0,"",CONCATENATE(VLOOKUP(VLOOKUP($CV411,$A397:$C409,3,FALSE),Players!$J:$N,4,FALSE)," ",VLOOKUP($CV411,$A397:$C409,3,FALSE)," ",IF(ISERROR(VLOOKUP(VLOOKUP($CV411,$A397:$C409,3,FALSE),Players!$J:$N,5,FALSE)),"()",CONCATENATE("(",VLOOKUP(VLOOKUP($CV411,$A397:$C409,3,FALSE),Players!$J:$N,5,FALSE),")"))))</f>
        <v/>
      </c>
      <c r="CX411" s="186"/>
      <c r="CY411" s="186"/>
      <c r="CZ411" s="186"/>
      <c r="DA411" s="186"/>
      <c r="DB411" s="186"/>
      <c r="DC411" s="186"/>
      <c r="DD411" s="186"/>
      <c r="DE411" s="186"/>
      <c r="DF411" s="186"/>
      <c r="DG411" s="186"/>
      <c r="DH411" s="186"/>
      <c r="DI411" s="186"/>
      <c r="DJ411" s="186"/>
      <c r="DK411" s="187"/>
      <c r="DL411" s="170" t="str">
        <f>IF(R420&lt;&gt;"",R420,"")</f>
        <v/>
      </c>
      <c r="DM411" s="171"/>
      <c r="DN411" s="335" t="str">
        <f>IF(T420&lt;&gt;"",T420,"")</f>
        <v/>
      </c>
      <c r="DO411" s="171"/>
      <c r="DP411" s="335" t="str">
        <f>IF(V420&lt;&gt;"",V420,"")</f>
        <v/>
      </c>
      <c r="DQ411" s="171"/>
      <c r="DR411" s="335" t="str">
        <f>IF(X420&lt;&gt;"",X420,"")</f>
        <v/>
      </c>
      <c r="DS411" s="171"/>
      <c r="DT411" s="335" t="str">
        <f>IF(Z420&lt;&gt;"",Z420,"")</f>
        <v/>
      </c>
      <c r="DU411" s="337"/>
      <c r="DV411" s="174" t="str">
        <f>IF($DT411=$DT413,IF($DR411=$DR413,IF($DP411&lt;&gt;"",IF($DP411&gt;$DP413,"W","L"),""),IF($DR411&gt;$DR413,"W","L")),IF($DT411&gt;$DT413,"W","L"))</f>
        <v/>
      </c>
      <c r="DW411" s="154" t="str">
        <f>CONCATENATE($A395," ",$D395,","," ",$F393)</f>
        <v>Group: 7, Women's Singles</v>
      </c>
      <c r="DX411" s="155"/>
      <c r="DY411" s="155"/>
      <c r="DZ411" s="155"/>
      <c r="EA411" s="155"/>
      <c r="EB411" s="155"/>
      <c r="EC411" s="155"/>
      <c r="ED411" s="155"/>
      <c r="EE411" s="155"/>
      <c r="EF411" s="155"/>
      <c r="EG411" s="155"/>
      <c r="EH411" s="155"/>
      <c r="EI411" s="156"/>
      <c r="EJ411" s="163">
        <f>AC420</f>
        <v>17</v>
      </c>
      <c r="EK411" s="164"/>
      <c r="EL411" s="183" t="str">
        <f>AE420</f>
        <v>D</v>
      </c>
      <c r="EM411" s="185" t="str">
        <f>IF(VLOOKUP($EL411,$A397:$C409,3,FALSE)=0,"",CONCATENATE(VLOOKUP(VLOOKUP($EL411,$A397:$C409,3,FALSE),Players!$J:$N,4,FALSE)," ",VLOOKUP($EL411,$A397:$C409,3,FALSE)," ",IF(ISERROR(VLOOKUP(VLOOKUP($EL411,$A397:$C409,3,FALSE),Players!$J:$N,5,FALSE)),"()",CONCATENATE("(",VLOOKUP(VLOOKUP($EL411,$A397:$C409,3,FALSE),Players!$J:$N,5,FALSE),")"))))</f>
        <v/>
      </c>
      <c r="EN411" s="186"/>
      <c r="EO411" s="186"/>
      <c r="EP411" s="186"/>
      <c r="EQ411" s="186"/>
      <c r="ER411" s="186"/>
      <c r="ES411" s="186"/>
      <c r="ET411" s="186"/>
      <c r="EU411" s="186"/>
      <c r="EV411" s="186"/>
      <c r="EW411" s="186"/>
      <c r="EX411" s="186"/>
      <c r="EY411" s="186"/>
      <c r="EZ411" s="186"/>
      <c r="FA411" s="187"/>
      <c r="FB411" s="170" t="str">
        <f>IF(AF420&lt;&gt;"",AF420,"")</f>
        <v/>
      </c>
      <c r="FC411" s="171"/>
      <c r="FD411" s="335" t="str">
        <f>IF(AH420&lt;&gt;"",AH420,"")</f>
        <v/>
      </c>
      <c r="FE411" s="171"/>
      <c r="FF411" s="335" t="str">
        <f>IF(AJ420&lt;&gt;"",AJ420,"")</f>
        <v/>
      </c>
      <c r="FG411" s="171"/>
      <c r="FH411" s="335" t="str">
        <f>IF(AL420&lt;&gt;"",AL420,"")</f>
        <v/>
      </c>
      <c r="FI411" s="171"/>
      <c r="FJ411" s="335" t="str">
        <f>IF(AN420&lt;&gt;"",AN420,"")</f>
        <v/>
      </c>
      <c r="FK411" s="337"/>
      <c r="FL411" s="174" t="str">
        <f>IF($FJ411=$FJ413,IF($FH411=$FH413,IF($FF411&lt;&gt;"",IF($FF411&gt;$FF413,"W","L"),""),IF($FH411&gt;$FH413,"W","L")),IF($FJ411&gt;$FJ413,"W","L"))</f>
        <v/>
      </c>
      <c r="FM411" s="2"/>
    </row>
    <row r="412" spans="1:169" ht="11.25" customHeight="1">
      <c r="A412" s="170">
        <v>1</v>
      </c>
      <c r="B412" s="191"/>
      <c r="C412" s="183" t="str">
        <f>IF($D393="1P","B","B")</f>
        <v>B</v>
      </c>
      <c r="D412" s="197"/>
      <c r="E412" s="198"/>
      <c r="F412" s="197"/>
      <c r="G412" s="198"/>
      <c r="H412" s="197"/>
      <c r="I412" s="198"/>
      <c r="J412" s="197"/>
      <c r="K412" s="198"/>
      <c r="L412" s="197"/>
      <c r="M412" s="208"/>
      <c r="N412" s="69" t="str">
        <f>IF(CF391&lt;&gt;"",IF(CF391="W",IF(SUM(IF(D412&gt;D414,1,0),IF(F412&gt;F414,1,0),IF(H412&gt;H414,1,0),IF(J412&gt;J414,1,0),IF(L412&gt;L414,1,0))&lt;&gt;3,"E",""),""),"")</f>
        <v/>
      </c>
      <c r="O412" s="170">
        <v>8</v>
      </c>
      <c r="P412" s="191"/>
      <c r="Q412" s="183" t="str">
        <f>IF($D393="1P","E","D")</f>
        <v>D</v>
      </c>
      <c r="R412" s="197"/>
      <c r="S412" s="198"/>
      <c r="T412" s="197"/>
      <c r="U412" s="198"/>
      <c r="V412" s="197"/>
      <c r="W412" s="198"/>
      <c r="X412" s="197"/>
      <c r="Y412" s="198"/>
      <c r="Z412" s="197"/>
      <c r="AA412" s="208"/>
      <c r="AB412" s="69" t="str">
        <f>IF(DV391&lt;&gt;"",IF(DV391="W",IF(SUM(IF(R412&gt;R414,1,0),IF(T412&gt;T414,1,0),IF(V412&gt;V414,1,0),IF(X412&gt;X414,1,0),IF(Z412&gt;Z414,1,0))&lt;&gt;3,"E",""),""),"")</f>
        <v/>
      </c>
      <c r="AC412" s="170">
        <v>15</v>
      </c>
      <c r="AD412" s="191"/>
      <c r="AE412" s="183" t="str">
        <f>IF($D393="1P","B","F")</f>
        <v>F</v>
      </c>
      <c r="AF412" s="197"/>
      <c r="AG412" s="198"/>
      <c r="AH412" s="197"/>
      <c r="AI412" s="198"/>
      <c r="AJ412" s="197"/>
      <c r="AK412" s="198"/>
      <c r="AL412" s="197"/>
      <c r="AM412" s="198"/>
      <c r="AN412" s="197"/>
      <c r="AO412" s="208"/>
      <c r="AP412" s="69" t="str">
        <f>IF(FL391&lt;&gt;"",IF(FL391="W",IF(SUM(IF(AF412&gt;AF414,1,0),IF(AH412&gt;AH414,1,0),IF(AJ412&gt;AJ414,1,0),IF(AL412&gt;AL414,1,0),IF(AN412&gt;AN414,1,0))&lt;&gt;3,"E",""),""),"")</f>
        <v/>
      </c>
      <c r="AQ412" s="157"/>
      <c r="AR412" s="158"/>
      <c r="AS412" s="158"/>
      <c r="AT412" s="158"/>
      <c r="AU412" s="158"/>
      <c r="AV412" s="158"/>
      <c r="AW412" s="158"/>
      <c r="AX412" s="158"/>
      <c r="AY412" s="158"/>
      <c r="AZ412" s="158"/>
      <c r="BA412" s="158"/>
      <c r="BB412" s="158"/>
      <c r="BC412" s="159"/>
      <c r="BD412" s="165"/>
      <c r="BE412" s="166"/>
      <c r="BF412" s="184"/>
      <c r="BG412" s="188"/>
      <c r="BH412" s="189"/>
      <c r="BI412" s="189"/>
      <c r="BJ412" s="189"/>
      <c r="BK412" s="189"/>
      <c r="BL412" s="189"/>
      <c r="BM412" s="189"/>
      <c r="BN412" s="189"/>
      <c r="BO412" s="189"/>
      <c r="BP412" s="189"/>
      <c r="BQ412" s="189"/>
      <c r="BR412" s="189"/>
      <c r="BS412" s="189"/>
      <c r="BT412" s="189"/>
      <c r="BU412" s="190"/>
      <c r="BV412" s="172"/>
      <c r="BW412" s="173"/>
      <c r="BX412" s="336"/>
      <c r="BY412" s="173"/>
      <c r="BZ412" s="336"/>
      <c r="CA412" s="173"/>
      <c r="CB412" s="336"/>
      <c r="CC412" s="173"/>
      <c r="CD412" s="336"/>
      <c r="CE412" s="338"/>
      <c r="CF412" s="174"/>
      <c r="CG412" s="157"/>
      <c r="CH412" s="158"/>
      <c r="CI412" s="158"/>
      <c r="CJ412" s="158"/>
      <c r="CK412" s="158"/>
      <c r="CL412" s="158"/>
      <c r="CM412" s="158"/>
      <c r="CN412" s="158"/>
      <c r="CO412" s="158"/>
      <c r="CP412" s="158"/>
      <c r="CQ412" s="158"/>
      <c r="CR412" s="158"/>
      <c r="CS412" s="159"/>
      <c r="CT412" s="165"/>
      <c r="CU412" s="166"/>
      <c r="CV412" s="184"/>
      <c r="CW412" s="188"/>
      <c r="CX412" s="189"/>
      <c r="CY412" s="189"/>
      <c r="CZ412" s="189"/>
      <c r="DA412" s="189"/>
      <c r="DB412" s="189"/>
      <c r="DC412" s="189"/>
      <c r="DD412" s="189"/>
      <c r="DE412" s="189"/>
      <c r="DF412" s="189"/>
      <c r="DG412" s="189"/>
      <c r="DH412" s="189"/>
      <c r="DI412" s="189"/>
      <c r="DJ412" s="189"/>
      <c r="DK412" s="190"/>
      <c r="DL412" s="172"/>
      <c r="DM412" s="173"/>
      <c r="DN412" s="336"/>
      <c r="DO412" s="173"/>
      <c r="DP412" s="336"/>
      <c r="DQ412" s="173"/>
      <c r="DR412" s="336"/>
      <c r="DS412" s="173"/>
      <c r="DT412" s="336"/>
      <c r="DU412" s="338"/>
      <c r="DV412" s="174"/>
      <c r="DW412" s="157"/>
      <c r="DX412" s="158"/>
      <c r="DY412" s="158"/>
      <c r="DZ412" s="158"/>
      <c r="EA412" s="158"/>
      <c r="EB412" s="158"/>
      <c r="EC412" s="158"/>
      <c r="ED412" s="158"/>
      <c r="EE412" s="158"/>
      <c r="EF412" s="158"/>
      <c r="EG412" s="158"/>
      <c r="EH412" s="158"/>
      <c r="EI412" s="159"/>
      <c r="EJ412" s="165"/>
      <c r="EK412" s="166"/>
      <c r="EL412" s="184"/>
      <c r="EM412" s="188"/>
      <c r="EN412" s="189"/>
      <c r="EO412" s="189"/>
      <c r="EP412" s="189"/>
      <c r="EQ412" s="189"/>
      <c r="ER412" s="189"/>
      <c r="ES412" s="189"/>
      <c r="ET412" s="189"/>
      <c r="EU412" s="189"/>
      <c r="EV412" s="189"/>
      <c r="EW412" s="189"/>
      <c r="EX412" s="189"/>
      <c r="EY412" s="189"/>
      <c r="EZ412" s="189"/>
      <c r="FA412" s="190"/>
      <c r="FB412" s="172"/>
      <c r="FC412" s="173"/>
      <c r="FD412" s="336"/>
      <c r="FE412" s="173"/>
      <c r="FF412" s="336"/>
      <c r="FG412" s="173"/>
      <c r="FH412" s="336"/>
      <c r="FI412" s="173"/>
      <c r="FJ412" s="336"/>
      <c r="FK412" s="338"/>
      <c r="FL412" s="174"/>
      <c r="FM412" s="3"/>
    </row>
    <row r="413" spans="1:169" ht="11.25" customHeight="1">
      <c r="A413" s="192"/>
      <c r="B413" s="193"/>
      <c r="C413" s="196"/>
      <c r="D413" s="199"/>
      <c r="E413" s="200"/>
      <c r="F413" s="199"/>
      <c r="G413" s="200"/>
      <c r="H413" s="199"/>
      <c r="I413" s="200"/>
      <c r="J413" s="199"/>
      <c r="K413" s="200"/>
      <c r="L413" s="199"/>
      <c r="M413" s="209"/>
      <c r="N413" s="69" t="str">
        <f>IF(CF391&lt;&gt;"",IF(ISERROR(AND(BV395="",BX395="",BZ395="",CB395="",CD395="")),"E",IF(AND(BV395="",BX395="",BZ395="",CB395="",CD395=""),"","E")),"")</f>
        <v/>
      </c>
      <c r="O413" s="192"/>
      <c r="P413" s="193"/>
      <c r="Q413" s="196"/>
      <c r="R413" s="199"/>
      <c r="S413" s="200"/>
      <c r="T413" s="199"/>
      <c r="U413" s="200"/>
      <c r="V413" s="199"/>
      <c r="W413" s="200"/>
      <c r="X413" s="199"/>
      <c r="Y413" s="200"/>
      <c r="Z413" s="199"/>
      <c r="AA413" s="209"/>
      <c r="AB413" s="69" t="str">
        <f>IF(DV391&lt;&gt;"",IF(ISERROR(AND(DL395="",DN395="",DP395="",DQ395="",DT395="")),"E",IF(AND(DL395="",DN395="",DP395="",DR395="",DT395=""),"","E")),"")</f>
        <v/>
      </c>
      <c r="AC413" s="192"/>
      <c r="AD413" s="193"/>
      <c r="AE413" s="196"/>
      <c r="AF413" s="199"/>
      <c r="AG413" s="200"/>
      <c r="AH413" s="199"/>
      <c r="AI413" s="200"/>
      <c r="AJ413" s="199"/>
      <c r="AK413" s="200"/>
      <c r="AL413" s="199"/>
      <c r="AM413" s="200"/>
      <c r="AN413" s="199"/>
      <c r="AO413" s="209"/>
      <c r="AP413" s="69" t="str">
        <f>IF(FL391&lt;&gt;"",IF(ISERROR(AND(FB395="",FD395="",FF395="",FH395="",FJ395="")),"E",IF(AND(FB395="",FD395="",FF395="",FH395="",FJ395=""),"","E")),"")</f>
        <v/>
      </c>
      <c r="AQ413" s="157"/>
      <c r="AR413" s="158"/>
      <c r="AS413" s="158"/>
      <c r="AT413" s="158"/>
      <c r="AU413" s="158"/>
      <c r="AV413" s="158"/>
      <c r="AW413" s="158"/>
      <c r="AX413" s="158"/>
      <c r="AY413" s="158"/>
      <c r="AZ413" s="158"/>
      <c r="BA413" s="158"/>
      <c r="BB413" s="158"/>
      <c r="BC413" s="159"/>
      <c r="BD413" s="165"/>
      <c r="BE413" s="166"/>
      <c r="BF413" s="175" t="str">
        <f>C422</f>
        <v>E</v>
      </c>
      <c r="BG413" s="177" t="str">
        <f>IF(VLOOKUP($BF413,$A397:$C409,3,FALSE)=0,"",CONCATENATE(VLOOKUP(VLOOKUP($BF413,$A397:$C409,3,FALSE),Players!$J:$N,4,FALSE)," ",VLOOKUP($BF413,$A397:$C409,3,FALSE)," ",IF(ISERROR(VLOOKUP(VLOOKUP($BF413,$A397:$C409,3,FALSE),Players!$J:$N,5,FALSE)),"()",CONCATENATE("(",VLOOKUP(VLOOKUP($BF413,$A397:$C409,3,FALSE),Players!$J:$N,5,FALSE),")"))))</f>
        <v/>
      </c>
      <c r="BH413" s="178"/>
      <c r="BI413" s="178"/>
      <c r="BJ413" s="178"/>
      <c r="BK413" s="178"/>
      <c r="BL413" s="178"/>
      <c r="BM413" s="178"/>
      <c r="BN413" s="178"/>
      <c r="BO413" s="178"/>
      <c r="BP413" s="178"/>
      <c r="BQ413" s="178"/>
      <c r="BR413" s="178"/>
      <c r="BS413" s="178"/>
      <c r="BT413" s="178"/>
      <c r="BU413" s="179"/>
      <c r="BV413" s="150" t="str">
        <f>IF(D422&lt;&gt;"",D422,"")</f>
        <v/>
      </c>
      <c r="BW413" s="151"/>
      <c r="BX413" s="288" t="str">
        <f>IF(F422&lt;&gt;"",F422,"")</f>
        <v/>
      </c>
      <c r="BY413" s="151"/>
      <c r="BZ413" s="288" t="str">
        <f>IF(H422&lt;&gt;"",H422,"")</f>
        <v/>
      </c>
      <c r="CA413" s="151"/>
      <c r="CB413" s="288" t="str">
        <f>IF(J422&lt;&gt;"",J422,"")</f>
        <v/>
      </c>
      <c r="CC413" s="151"/>
      <c r="CD413" s="288" t="str">
        <f>IF(L422&lt;&gt;"",L422,"")</f>
        <v/>
      </c>
      <c r="CE413" s="332"/>
      <c r="CF413" s="174" t="str">
        <f>IF($CF411&lt;&gt;"",IF(CF411="W","L","W"),"")</f>
        <v/>
      </c>
      <c r="CG413" s="157"/>
      <c r="CH413" s="158"/>
      <c r="CI413" s="158"/>
      <c r="CJ413" s="158"/>
      <c r="CK413" s="158"/>
      <c r="CL413" s="158"/>
      <c r="CM413" s="158"/>
      <c r="CN413" s="158"/>
      <c r="CO413" s="158"/>
      <c r="CP413" s="158"/>
      <c r="CQ413" s="158"/>
      <c r="CR413" s="158"/>
      <c r="CS413" s="159"/>
      <c r="CT413" s="165"/>
      <c r="CU413" s="166"/>
      <c r="CV413" s="175" t="str">
        <f>Q422</f>
        <v>D</v>
      </c>
      <c r="CW413" s="177" t="str">
        <f>IF(VLOOKUP($CV413,$A397:$C409,3,FALSE)=0,"",CONCATENATE(VLOOKUP(VLOOKUP($CV413,$A397:$C409,3,FALSE),Players!$J:$N,4,FALSE)," ",VLOOKUP($CV413,$A397:$C409,3,FALSE)," ",IF(ISERROR(VLOOKUP(VLOOKUP($CV413,$A397:$C409,3,FALSE),Players!$J:$N,5,FALSE)),"()",CONCATENATE("(",VLOOKUP(VLOOKUP($CV413,$A397:$C409,3,FALSE),Players!$J:$N,5,FALSE),")"))))</f>
        <v/>
      </c>
      <c r="CX413" s="178"/>
      <c r="CY413" s="178"/>
      <c r="CZ413" s="178"/>
      <c r="DA413" s="178"/>
      <c r="DB413" s="178"/>
      <c r="DC413" s="178"/>
      <c r="DD413" s="178"/>
      <c r="DE413" s="178"/>
      <c r="DF413" s="178"/>
      <c r="DG413" s="178"/>
      <c r="DH413" s="178"/>
      <c r="DI413" s="178"/>
      <c r="DJ413" s="178"/>
      <c r="DK413" s="179"/>
      <c r="DL413" s="150" t="str">
        <f>IF(R422&lt;&gt;"",R422,"")</f>
        <v/>
      </c>
      <c r="DM413" s="151"/>
      <c r="DN413" s="288" t="str">
        <f>IF(T422&lt;&gt;"",T422,"")</f>
        <v/>
      </c>
      <c r="DO413" s="151"/>
      <c r="DP413" s="288" t="str">
        <f>IF(V422&lt;&gt;"",V422,"")</f>
        <v/>
      </c>
      <c r="DQ413" s="151"/>
      <c r="DR413" s="288" t="str">
        <f>IF(X422&lt;&gt;"",X422,"")</f>
        <v/>
      </c>
      <c r="DS413" s="151"/>
      <c r="DT413" s="288" t="str">
        <f>IF(Z422&lt;&gt;"",Z422,"")</f>
        <v/>
      </c>
      <c r="DU413" s="332"/>
      <c r="DV413" s="174" t="str">
        <f>IF($DV411&lt;&gt;"",IF(DV411="W","L","W"),"")</f>
        <v/>
      </c>
      <c r="DW413" s="157"/>
      <c r="DX413" s="158"/>
      <c r="DY413" s="158"/>
      <c r="DZ413" s="158"/>
      <c r="EA413" s="158"/>
      <c r="EB413" s="158"/>
      <c r="EC413" s="158"/>
      <c r="ED413" s="158"/>
      <c r="EE413" s="158"/>
      <c r="EF413" s="158"/>
      <c r="EG413" s="158"/>
      <c r="EH413" s="158"/>
      <c r="EI413" s="159"/>
      <c r="EJ413" s="165"/>
      <c r="EK413" s="166"/>
      <c r="EL413" s="175" t="str">
        <f>AE422</f>
        <v>G</v>
      </c>
      <c r="EM413" s="177" t="str">
        <f>IF(VLOOKUP($EL413,$A397:$C409,3,FALSE)=0,"",CONCATENATE(VLOOKUP(VLOOKUP($EL413,$A397:$C409,3,FALSE),Players!$J:$N,4,FALSE)," ",VLOOKUP($EL413,$A397:$C409,3,FALSE)," ",IF(ISERROR(VLOOKUP(VLOOKUP($EL413,$A397:$C409,3,FALSE),Players!$J:$N,5,FALSE)),"()",CONCATENATE("(",VLOOKUP(VLOOKUP($EL413,$A397:$C409,3,FALSE),Players!$J:$N,5,FALSE),")"))))</f>
        <v/>
      </c>
      <c r="EN413" s="178"/>
      <c r="EO413" s="178"/>
      <c r="EP413" s="178"/>
      <c r="EQ413" s="178"/>
      <c r="ER413" s="178"/>
      <c r="ES413" s="178"/>
      <c r="ET413" s="178"/>
      <c r="EU413" s="178"/>
      <c r="EV413" s="178"/>
      <c r="EW413" s="178"/>
      <c r="EX413" s="178"/>
      <c r="EY413" s="178"/>
      <c r="EZ413" s="178"/>
      <c r="FA413" s="179"/>
      <c r="FB413" s="150" t="str">
        <f>IF(AF422&lt;&gt;"",AF422,"")</f>
        <v/>
      </c>
      <c r="FC413" s="151"/>
      <c r="FD413" s="288" t="str">
        <f>IF(AH422&lt;&gt;"",AH422,"")</f>
        <v/>
      </c>
      <c r="FE413" s="151"/>
      <c r="FF413" s="288" t="str">
        <f>IF(AJ422&lt;&gt;"",AJ422,"")</f>
        <v/>
      </c>
      <c r="FG413" s="151"/>
      <c r="FH413" s="288" t="str">
        <f>IF(AL422&lt;&gt;"",AL422,"")</f>
        <v/>
      </c>
      <c r="FI413" s="151"/>
      <c r="FJ413" s="288" t="str">
        <f>IF(AN422&lt;&gt;"",AN422,"")</f>
        <v/>
      </c>
      <c r="FK413" s="332"/>
      <c r="FL413" s="174" t="str">
        <f>IF($FL411&lt;&gt;"",IF(FL411="W","L","W"),"")</f>
        <v/>
      </c>
      <c r="FM413" s="3"/>
    </row>
    <row r="414" spans="1:169" ht="11.25" customHeight="1" thickBot="1">
      <c r="A414" s="192"/>
      <c r="B414" s="193"/>
      <c r="C414" s="175" t="str">
        <f>IF($D393="1P","G","G")</f>
        <v>G</v>
      </c>
      <c r="D414" s="201"/>
      <c r="E414" s="202"/>
      <c r="F414" s="201"/>
      <c r="G414" s="202"/>
      <c r="H414" s="201"/>
      <c r="I414" s="202"/>
      <c r="J414" s="201"/>
      <c r="K414" s="202"/>
      <c r="L414" s="201"/>
      <c r="M414" s="205"/>
      <c r="N414" s="69" t="str">
        <f>IF(CF391&lt;&gt;"",IF(ISERROR(AND(BV395="",BX395="",BZ395="",CB395="",CD395="")),"E",IF(AND(BV395="",BX395="",BZ395="",CB395="",CD395=""),"","E")),"")</f>
        <v/>
      </c>
      <c r="O414" s="192"/>
      <c r="P414" s="193"/>
      <c r="Q414" s="350" t="str">
        <f>IF($D393="1P","G","F")</f>
        <v>F</v>
      </c>
      <c r="R414" s="201"/>
      <c r="S414" s="202"/>
      <c r="T414" s="201"/>
      <c r="U414" s="202"/>
      <c r="V414" s="201"/>
      <c r="W414" s="202"/>
      <c r="X414" s="201"/>
      <c r="Y414" s="202"/>
      <c r="Z414" s="201"/>
      <c r="AA414" s="205"/>
      <c r="AB414" s="69" t="str">
        <f>IF(DV391&lt;&gt;"",IF(ISERROR(AND(DL395="",DN395="",DP395="",DQ395="",DT395="")),"E",IF(AND(DL395="",DN395="",DP395="",DR395="",DT395=""),"","E")),"")</f>
        <v/>
      </c>
      <c r="AC414" s="192"/>
      <c r="AD414" s="193"/>
      <c r="AE414" s="175" t="str">
        <f>IF($D393="1P","F","G")</f>
        <v>G</v>
      </c>
      <c r="AF414" s="201"/>
      <c r="AG414" s="202"/>
      <c r="AH414" s="201"/>
      <c r="AI414" s="202"/>
      <c r="AJ414" s="201"/>
      <c r="AK414" s="202"/>
      <c r="AL414" s="201"/>
      <c r="AM414" s="202"/>
      <c r="AN414" s="201"/>
      <c r="AO414" s="205"/>
      <c r="AP414" s="69" t="str">
        <f>IF(FL391&lt;&gt;"",IF(ISERROR(AND(FB395="",FD395="",FF395="",FH395="",FJ395="")),"E",IF(AND(FB395="",FD395="",FF395="",FH395="",FJ395=""),"","E")),"")</f>
        <v/>
      </c>
      <c r="AQ414" s="160"/>
      <c r="AR414" s="161"/>
      <c r="AS414" s="161"/>
      <c r="AT414" s="161"/>
      <c r="AU414" s="161"/>
      <c r="AV414" s="161"/>
      <c r="AW414" s="161"/>
      <c r="AX414" s="161"/>
      <c r="AY414" s="161"/>
      <c r="AZ414" s="161"/>
      <c r="BA414" s="161"/>
      <c r="BB414" s="161"/>
      <c r="BC414" s="162"/>
      <c r="BD414" s="167"/>
      <c r="BE414" s="168"/>
      <c r="BF414" s="176"/>
      <c r="BG414" s="180"/>
      <c r="BH414" s="181"/>
      <c r="BI414" s="181"/>
      <c r="BJ414" s="181"/>
      <c r="BK414" s="181"/>
      <c r="BL414" s="181"/>
      <c r="BM414" s="181"/>
      <c r="BN414" s="181"/>
      <c r="BO414" s="181"/>
      <c r="BP414" s="181"/>
      <c r="BQ414" s="181"/>
      <c r="BR414" s="181"/>
      <c r="BS414" s="181"/>
      <c r="BT414" s="181"/>
      <c r="BU414" s="182"/>
      <c r="BV414" s="152"/>
      <c r="BW414" s="153"/>
      <c r="BX414" s="333"/>
      <c r="BY414" s="153"/>
      <c r="BZ414" s="333"/>
      <c r="CA414" s="153"/>
      <c r="CB414" s="333"/>
      <c r="CC414" s="153"/>
      <c r="CD414" s="333"/>
      <c r="CE414" s="334"/>
      <c r="CF414" s="174"/>
      <c r="CG414" s="160"/>
      <c r="CH414" s="161"/>
      <c r="CI414" s="161"/>
      <c r="CJ414" s="161"/>
      <c r="CK414" s="161"/>
      <c r="CL414" s="161"/>
      <c r="CM414" s="161"/>
      <c r="CN414" s="161"/>
      <c r="CO414" s="161"/>
      <c r="CP414" s="161"/>
      <c r="CQ414" s="161"/>
      <c r="CR414" s="161"/>
      <c r="CS414" s="162"/>
      <c r="CT414" s="167"/>
      <c r="CU414" s="168"/>
      <c r="CV414" s="176"/>
      <c r="CW414" s="180"/>
      <c r="CX414" s="181"/>
      <c r="CY414" s="181"/>
      <c r="CZ414" s="181"/>
      <c r="DA414" s="181"/>
      <c r="DB414" s="181"/>
      <c r="DC414" s="181"/>
      <c r="DD414" s="181"/>
      <c r="DE414" s="181"/>
      <c r="DF414" s="181"/>
      <c r="DG414" s="181"/>
      <c r="DH414" s="181"/>
      <c r="DI414" s="181"/>
      <c r="DJ414" s="181"/>
      <c r="DK414" s="182"/>
      <c r="DL414" s="152"/>
      <c r="DM414" s="153"/>
      <c r="DN414" s="333"/>
      <c r="DO414" s="153"/>
      <c r="DP414" s="333"/>
      <c r="DQ414" s="153"/>
      <c r="DR414" s="333"/>
      <c r="DS414" s="153"/>
      <c r="DT414" s="333"/>
      <c r="DU414" s="334"/>
      <c r="DV414" s="174"/>
      <c r="DW414" s="160"/>
      <c r="DX414" s="161"/>
      <c r="DY414" s="161"/>
      <c r="DZ414" s="161"/>
      <c r="EA414" s="161"/>
      <c r="EB414" s="161"/>
      <c r="EC414" s="161"/>
      <c r="ED414" s="161"/>
      <c r="EE414" s="161"/>
      <c r="EF414" s="161"/>
      <c r="EG414" s="161"/>
      <c r="EH414" s="161"/>
      <c r="EI414" s="162"/>
      <c r="EJ414" s="167"/>
      <c r="EK414" s="168"/>
      <c r="EL414" s="176"/>
      <c r="EM414" s="180"/>
      <c r="EN414" s="181"/>
      <c r="EO414" s="181"/>
      <c r="EP414" s="181"/>
      <c r="EQ414" s="181"/>
      <c r="ER414" s="181"/>
      <c r="ES414" s="181"/>
      <c r="ET414" s="181"/>
      <c r="EU414" s="181"/>
      <c r="EV414" s="181"/>
      <c r="EW414" s="181"/>
      <c r="EX414" s="181"/>
      <c r="EY414" s="181"/>
      <c r="EZ414" s="181"/>
      <c r="FA414" s="182"/>
      <c r="FB414" s="152"/>
      <c r="FC414" s="153"/>
      <c r="FD414" s="333"/>
      <c r="FE414" s="153"/>
      <c r="FF414" s="333"/>
      <c r="FG414" s="153"/>
      <c r="FH414" s="333"/>
      <c r="FI414" s="153"/>
      <c r="FJ414" s="333"/>
      <c r="FK414" s="334"/>
      <c r="FL414" s="174"/>
      <c r="FM414" s="3"/>
    </row>
    <row r="415" spans="1:169" ht="11.25" customHeight="1" thickBot="1">
      <c r="A415" s="194"/>
      <c r="B415" s="195"/>
      <c r="C415" s="207"/>
      <c r="D415" s="203"/>
      <c r="E415" s="204"/>
      <c r="F415" s="203"/>
      <c r="G415" s="204"/>
      <c r="H415" s="203"/>
      <c r="I415" s="204"/>
      <c r="J415" s="203"/>
      <c r="K415" s="204"/>
      <c r="L415" s="203"/>
      <c r="M415" s="206"/>
      <c r="N415" s="69" t="str">
        <f>IF(CF393&lt;&gt;"",IF(CF393="W",IF(SUM(IF(D414&gt;D412,1,0),IF(F414&gt;F412,1,0),IF(H414&gt;H412,1,0),IF(J414&gt;J412,1,0),IF(L414&gt;L412,1,0))&lt;&gt;3,"E",""),""),"")</f>
        <v/>
      </c>
      <c r="O415" s="194"/>
      <c r="P415" s="195"/>
      <c r="Q415" s="207"/>
      <c r="R415" s="203"/>
      <c r="S415" s="204"/>
      <c r="T415" s="203"/>
      <c r="U415" s="204"/>
      <c r="V415" s="203"/>
      <c r="W415" s="204"/>
      <c r="X415" s="203"/>
      <c r="Y415" s="204"/>
      <c r="Z415" s="203"/>
      <c r="AA415" s="206"/>
      <c r="AB415" s="69" t="str">
        <f>IF(DV393&lt;&gt;"",IF(DV393="W",IF(SUM(IF(R414&gt;R412,1,0),IF(T414&gt;T412,1,0),IF(V414&gt;V412,1,0),IF(X414&gt;X412,1,0),IF(Z414&gt;Z412,1,0))&lt;&gt;3,"E",""),""),"")</f>
        <v/>
      </c>
      <c r="AC415" s="194"/>
      <c r="AD415" s="195"/>
      <c r="AE415" s="207"/>
      <c r="AF415" s="203"/>
      <c r="AG415" s="204"/>
      <c r="AH415" s="203"/>
      <c r="AI415" s="204"/>
      <c r="AJ415" s="203"/>
      <c r="AK415" s="204"/>
      <c r="AL415" s="203"/>
      <c r="AM415" s="204"/>
      <c r="AN415" s="203"/>
      <c r="AO415" s="206"/>
      <c r="AP415" s="69" t="str">
        <f>IF(FL393&lt;&gt;"",IF(FL393="W",IF(SUM(IF(AF414&gt;AF412,1,0),IF(AH414&gt;AH412,1,0),IF(AJ414&gt;AJ412,1,0),IF(AL414&gt;AL412,1,0),IF(AN414&gt;AN412,1,0))&lt;&gt;3,"E",""),""),"")</f>
        <v/>
      </c>
      <c r="AQ415" s="126"/>
      <c r="AR415" s="126"/>
      <c r="AS415" s="126"/>
      <c r="AT415" s="126"/>
      <c r="AU415" s="126"/>
      <c r="AV415" s="126"/>
      <c r="AW415" s="126"/>
      <c r="AX415" s="126"/>
      <c r="AY415" s="126"/>
      <c r="AZ415" s="126"/>
      <c r="BA415" s="126"/>
      <c r="BB415" s="126"/>
      <c r="BC415" s="126"/>
      <c r="BV415" s="169" t="str">
        <f>IF(CF411&lt;&gt;"",IF(AND(AND(BV411&gt;-1,BV413&gt;-1),OR(BV411&gt;10,BV413&gt;10),ABS(BV411-BV413)&gt;1,IF(OR(BV411&gt;11,BV413&gt;11),ABS(BV411-BV413)=2,TRUE),BV411=INT(BV411),BV413=INT(BV413)),"","Error"),"")</f>
        <v/>
      </c>
      <c r="BW415" s="169"/>
      <c r="BX415" s="169" t="str">
        <f>IF(CF411&lt;&gt;"",IF(AND(AND(BX411&gt;-1,BX413&gt;-1),OR(BX411&gt;10,BX413&gt;10),ABS(BX411-BX413)&gt;1,IF(OR(BX411&gt;11,BX413&gt;11),ABS(BX411-BX413)=2,TRUE),BX411=INT(BX411),BX413=INT(BX413)),"","Error"),"")</f>
        <v/>
      </c>
      <c r="BY415" s="169"/>
      <c r="BZ415" s="169" t="str">
        <f>IF(CF411&lt;&gt;"",IF(AND(AND(BZ411&gt;-1,BZ413&gt;-1),OR(BZ411&gt;10,BZ413&gt;10),ABS(BZ411-BZ413)&gt;1,IF(OR(BZ411&gt;11,BZ413&gt;11),ABS(BZ411-BZ413)=2,TRUE),BZ411=INT(BZ411),BZ413=INT(BZ413)),"","Error"),"")</f>
        <v/>
      </c>
      <c r="CA415" s="169"/>
      <c r="CB415" s="169" t="str">
        <f>IF(AND(CF411&lt;&gt;"",CB411&lt;&gt;""),IF(AND(AND(CB411&gt;-1,CB413&gt;-1),OR(CB411&gt;10,CB413&gt;10),ABS(CB411-CB413)&gt;1,IF(OR(CB411&gt;11,CB413&gt;11),ABS(CB411-CB413)=2,TRUE),CB411=INT(CB411),CB413=INT(CB413)),"","Error"),"")</f>
        <v/>
      </c>
      <c r="CC415" s="169"/>
      <c r="CD415" s="169" t="str">
        <f>IF(AND(CF411&lt;&gt;"",CD411&lt;&gt;""),IF(AND(AND(CD411&gt;-1,CD413&gt;-1),OR(CD411&gt;10,CD413&gt;10),ABS(CD411-CD413)&gt;1,IF(OR(CD411&gt;11,CD413&gt;11),ABS(CD411-CD413)=2,TRUE),CD411=INT(CD411),CD413=INT(CD413)),"","Error"),"")</f>
        <v/>
      </c>
      <c r="CE415" s="169"/>
      <c r="CG415" s="126"/>
      <c r="CH415" s="126"/>
      <c r="CI415" s="126"/>
      <c r="CJ415" s="126"/>
      <c r="CK415" s="126"/>
      <c r="CL415" s="126"/>
      <c r="CM415" s="126"/>
      <c r="CN415" s="126"/>
      <c r="CO415" s="126"/>
      <c r="CP415" s="126"/>
      <c r="CQ415" s="126"/>
      <c r="CR415" s="126"/>
      <c r="CS415" s="126"/>
      <c r="DL415" s="169" t="str">
        <f>IF(DV411&lt;&gt;"",IF(AND(AND(DL411&gt;-1,DL413&gt;-1),OR(DL411&gt;10,DL413&gt;10),ABS(DL411-DL413)&gt;1,IF(OR(DL411&gt;11,DL413&gt;11),ABS(DL411-DL413)=2,TRUE),DL411=INT(DL411),DL413=INT(DL413)),"","Error"),"")</f>
        <v/>
      </c>
      <c r="DM415" s="169"/>
      <c r="DN415" s="169" t="str">
        <f>IF(DV411&lt;&gt;"",IF(AND(AND(DN411&gt;-1,DN413&gt;-1),OR(DN411&gt;10,DN413&gt;10),ABS(DN411-DN413)&gt;1,IF(OR(DN411&gt;11,DN413&gt;11),ABS(DN411-DN413)=2,TRUE),DN411=INT(DN411),DN413=INT(DN413)),"","Error"),"")</f>
        <v/>
      </c>
      <c r="DO415" s="169"/>
      <c r="DP415" s="169" t="str">
        <f>IF(DV411&lt;&gt;"",IF(AND(AND(DP411&gt;-1,DP413&gt;-1),OR(DP411&gt;10,DP413&gt;10),ABS(DP411-DP413)&gt;1,IF(OR(DP411&gt;11,DP413&gt;11),ABS(DP411-DP413)=2,TRUE),DP411=INT(DP411),DP413=INT(DP413)),"","Error"),"")</f>
        <v/>
      </c>
      <c r="DQ415" s="169"/>
      <c r="DR415" s="169" t="str">
        <f>IF(AND(DV411&lt;&gt;"",DR411&lt;&gt;""),IF(AND(AND(DR411&gt;-1,DR413&gt;-1),OR(DR411&gt;10,DR413&gt;10),ABS(DR411-DR413)&gt;1,IF(OR(DR411&gt;11,DR413&gt;11),ABS(DR411-DR413)=2,TRUE),DR411=INT(DR411),DR413=INT(DR413)),"","Error"),"")</f>
        <v/>
      </c>
      <c r="DS415" s="169"/>
      <c r="DT415" s="169" t="str">
        <f>IF(AND(DV411&lt;&gt;"",DT411&lt;&gt;""),IF(AND(AND(DT411&gt;-1,DT413&gt;-1),OR(DT411&gt;10,DT413&gt;10),ABS(DT411-DT413)&gt;1,IF(OR(DT411&gt;11,DT413&gt;11),ABS(DT411-DT413)=2,TRUE),DT411=INT(DT411),DT413=INT(DT413)),"","Error"),"")</f>
        <v/>
      </c>
      <c r="DU415" s="169"/>
      <c r="DV415" s="3"/>
      <c r="DW415" s="126"/>
      <c r="DX415" s="126"/>
      <c r="DY415" s="126"/>
      <c r="DZ415" s="126"/>
      <c r="EA415" s="126"/>
      <c r="EB415" s="126"/>
      <c r="EC415" s="126"/>
      <c r="ED415" s="126"/>
      <c r="EE415" s="126"/>
      <c r="EF415" s="126"/>
      <c r="EG415" s="126"/>
      <c r="EH415" s="126"/>
      <c r="EI415" s="126"/>
      <c r="FB415" s="169" t="str">
        <f>IF(FL411&lt;&gt;"",IF(AND(AND(FB411&gt;-1,FB413&gt;-1),OR(FB411&gt;10,FB413&gt;10),ABS(FB411-FB413)&gt;1,IF(OR(FB411&gt;11,FB413&gt;11),ABS(FB411-FB413)=2,TRUE),FB411=INT(FB411),FB413=INT(FB413)),"","Error"),"")</f>
        <v/>
      </c>
      <c r="FC415" s="169"/>
      <c r="FD415" s="169" t="str">
        <f>IF(FL411&lt;&gt;"",IF(AND(AND(FD411&gt;-1,FD413&gt;-1),OR(FD411&gt;10,FD413&gt;10),ABS(FD411-FD413)&gt;1,IF(OR(FD411&gt;11,FD413&gt;11),ABS(FD411-FD413)=2,TRUE),FD411=INT(FD411),FD413=INT(FD413)),"","Error"),"")</f>
        <v/>
      </c>
      <c r="FE415" s="169"/>
      <c r="FF415" s="169" t="str">
        <f>IF(FL411&lt;&gt;"",IF(AND(AND(FF411&gt;-1,FF413&gt;-1),OR(FF411&gt;10,FF413&gt;10),ABS(FF411-FF413)&gt;1,IF(OR(FF411&gt;11,FF413&gt;11),ABS(FF411-FF413)=2,TRUE),FF411=INT(FF411),FF413=INT(FF413)),"","Error"),"")</f>
        <v/>
      </c>
      <c r="FG415" s="169"/>
      <c r="FH415" s="169" t="str">
        <f>IF(AND(FL411&lt;&gt;"",FH411&lt;&gt;""),IF(AND(AND(FH411&gt;-1,FH413&gt;-1),OR(FH411&gt;10,FH413&gt;10),ABS(FH411-FH413)&gt;1,IF(OR(FH411&gt;11,FH413&gt;11),ABS(FH411-FH413)=2,TRUE),FH411=INT(FH411),FH413=INT(FH413)),"","Error"),"")</f>
        <v/>
      </c>
      <c r="FI415" s="169"/>
      <c r="FJ415" s="169" t="str">
        <f>IF(AND(FL411&lt;&gt;"",FJ411&lt;&gt;""),IF(AND(AND(FJ411&gt;-1,FJ413&gt;-1),OR(FJ411&gt;10,FJ413&gt;10),ABS(FJ411-FJ413)&gt;1,IF(OR(FJ411&gt;11,FJ413&gt;11),ABS(FJ411-FJ413)=2,TRUE),FJ411=INT(FJ411),FJ413=INT(FJ413)),"","Error"),"")</f>
        <v/>
      </c>
      <c r="FK415" s="169"/>
      <c r="FL415" s="3"/>
      <c r="FM415" s="3"/>
    </row>
    <row r="416" spans="1:169" ht="11.25" customHeight="1">
      <c r="A416" s="170">
        <v>2</v>
      </c>
      <c r="B416" s="191"/>
      <c r="C416" s="183" t="str">
        <f>IF($D393="1P","C","C")</f>
        <v>C</v>
      </c>
      <c r="D416" s="197"/>
      <c r="E416" s="198"/>
      <c r="F416" s="197"/>
      <c r="G416" s="198"/>
      <c r="H416" s="197"/>
      <c r="I416" s="198"/>
      <c r="J416" s="197"/>
      <c r="K416" s="198"/>
      <c r="L416" s="197"/>
      <c r="M416" s="208"/>
      <c r="N416" s="69" t="str">
        <f>IF(CF401&lt;&gt;"",IF(CF401="W",IF(SUM(IF(D416&gt;D418,1,0),IF(F416&gt;F418,1,0),IF(H416&gt;H418,1,0),IF(J416&gt;J418,1,0),IF(L416&gt;L418,1,0))&lt;&gt;3,"E",""),""),"")</f>
        <v/>
      </c>
      <c r="O416" s="170">
        <v>9</v>
      </c>
      <c r="P416" s="191"/>
      <c r="Q416" s="183" t="str">
        <f>IF($D393="1P","B","C")</f>
        <v>C</v>
      </c>
      <c r="R416" s="197"/>
      <c r="S416" s="198"/>
      <c r="T416" s="197"/>
      <c r="U416" s="198"/>
      <c r="V416" s="197"/>
      <c r="W416" s="198"/>
      <c r="X416" s="197"/>
      <c r="Y416" s="198"/>
      <c r="Z416" s="197"/>
      <c r="AA416" s="208"/>
      <c r="AB416" s="69" t="str">
        <f>IF(DV401&lt;&gt;"",IF(DV401="W",IF(SUM(IF(R416&gt;R418,1,0),IF(T416&gt;T418,1,0),IF(V416&gt;V418,1,0),IF(X416&gt;X418,1,0),IF(Z416&gt;Z418,1,0))&lt;&gt;3,"E",""),""),"")</f>
        <v/>
      </c>
      <c r="AC416" s="170">
        <v>16</v>
      </c>
      <c r="AD416" s="191"/>
      <c r="AE416" s="183" t="str">
        <f>IF($D393="1P","A","A")</f>
        <v>A</v>
      </c>
      <c r="AF416" s="197"/>
      <c r="AG416" s="198"/>
      <c r="AH416" s="197"/>
      <c r="AI416" s="198"/>
      <c r="AJ416" s="197"/>
      <c r="AK416" s="198"/>
      <c r="AL416" s="197"/>
      <c r="AM416" s="198"/>
      <c r="AN416" s="197"/>
      <c r="AO416" s="208"/>
      <c r="AP416" s="69" t="str">
        <f>IF(FL401&lt;&gt;"",IF(FL401="W",IF(SUM(IF(AF416&gt;AF418,1,0),IF(AH416&gt;AH418,1,0),IF(AJ416&gt;AJ418,1,0),IF(AL416&gt;AL418,1,0),IF(AN416&gt;AN418,1,0))&lt;&gt;3,"E",""),""),"")</f>
        <v/>
      </c>
      <c r="AQ416" s="126"/>
      <c r="AR416" s="126"/>
      <c r="AS416" s="126"/>
      <c r="AT416" s="126"/>
      <c r="AU416" s="126"/>
      <c r="AV416" s="126"/>
      <c r="AW416" s="126"/>
      <c r="AX416" s="126"/>
      <c r="AY416" s="126"/>
      <c r="AZ416" s="126"/>
      <c r="BA416" s="126"/>
      <c r="BB416" s="126"/>
      <c r="BC416" s="126"/>
      <c r="CG416" s="126"/>
      <c r="CH416" s="126"/>
      <c r="CI416" s="126"/>
      <c r="CJ416" s="126"/>
      <c r="CK416" s="126"/>
      <c r="CL416" s="126"/>
      <c r="CM416" s="126"/>
      <c r="CN416" s="126"/>
      <c r="CO416" s="126"/>
      <c r="CP416" s="126"/>
      <c r="CQ416" s="126"/>
      <c r="CR416" s="126"/>
      <c r="CS416" s="126"/>
      <c r="DV416" s="3"/>
      <c r="DW416" s="126"/>
      <c r="DX416" s="126"/>
      <c r="DY416" s="126"/>
      <c r="DZ416" s="126"/>
      <c r="EA416" s="126"/>
      <c r="EB416" s="126"/>
      <c r="EC416" s="126"/>
      <c r="ED416" s="126"/>
      <c r="EE416" s="126"/>
      <c r="EF416" s="126"/>
      <c r="EG416" s="126"/>
      <c r="EH416" s="126"/>
      <c r="EI416" s="126"/>
      <c r="FL416" s="3"/>
      <c r="FM416" s="3"/>
    </row>
    <row r="417" spans="1:169" ht="11.25" customHeight="1">
      <c r="A417" s="192"/>
      <c r="B417" s="193"/>
      <c r="C417" s="196"/>
      <c r="D417" s="199"/>
      <c r="E417" s="200"/>
      <c r="F417" s="199"/>
      <c r="G417" s="200"/>
      <c r="H417" s="199"/>
      <c r="I417" s="200"/>
      <c r="J417" s="199"/>
      <c r="K417" s="200"/>
      <c r="L417" s="199"/>
      <c r="M417" s="209"/>
      <c r="N417" s="69" t="str">
        <f>IF(CF401&lt;&gt;"",IF(ISERROR(AND(BV405="",BX405="",BZ405="",CB405="",CD405="")),"E",IF(AND(BV405="",BX405="",BZ405="",CB405="",CD405=""),"","E")),"")</f>
        <v/>
      </c>
      <c r="O417" s="192"/>
      <c r="P417" s="193"/>
      <c r="Q417" s="196"/>
      <c r="R417" s="199"/>
      <c r="S417" s="200"/>
      <c r="T417" s="199"/>
      <c r="U417" s="200"/>
      <c r="V417" s="199"/>
      <c r="W417" s="200"/>
      <c r="X417" s="199"/>
      <c r="Y417" s="200"/>
      <c r="Z417" s="199"/>
      <c r="AA417" s="209"/>
      <c r="AB417" s="69" t="str">
        <f>IF(DV401&lt;&gt;"",IF(ISERROR(AND(DL405="",DN405="",DP405="",DQ405="",DT405="")),"E",IF(AND(DL405="",DN405="",DP405="",DR405="",DT405=""),"","E")),"")</f>
        <v/>
      </c>
      <c r="AC417" s="192"/>
      <c r="AD417" s="193"/>
      <c r="AE417" s="196"/>
      <c r="AF417" s="199"/>
      <c r="AG417" s="200"/>
      <c r="AH417" s="199"/>
      <c r="AI417" s="200"/>
      <c r="AJ417" s="199"/>
      <c r="AK417" s="200"/>
      <c r="AL417" s="199"/>
      <c r="AM417" s="200"/>
      <c r="AN417" s="199"/>
      <c r="AO417" s="209"/>
      <c r="AP417" s="69" t="str">
        <f>IF(FL401&lt;&gt;"",IF(ISERROR(AND(FB405="",FD405="",FF405="",FH405="",FJ405="")),"E",IF(AND(FB405="",FD405="",FF405="",FH405="",FJ405=""),"","E")),"")</f>
        <v/>
      </c>
      <c r="AQ417" s="127"/>
      <c r="AR417" s="127"/>
      <c r="AS417" s="127"/>
      <c r="AT417" s="127"/>
      <c r="AU417" s="127"/>
      <c r="AV417" s="127"/>
      <c r="AW417" s="127"/>
      <c r="AX417" s="127"/>
      <c r="AY417" s="127"/>
      <c r="AZ417" s="127"/>
      <c r="BA417" s="127"/>
      <c r="BB417" s="127"/>
      <c r="BC417" s="127"/>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3"/>
      <c r="CG417" s="127"/>
      <c r="CH417" s="127"/>
      <c r="CI417" s="127"/>
      <c r="CJ417" s="127"/>
      <c r="CK417" s="127"/>
      <c r="CL417" s="127"/>
      <c r="CM417" s="127"/>
      <c r="CN417" s="127"/>
      <c r="CO417" s="127"/>
      <c r="CP417" s="127"/>
      <c r="CQ417" s="127"/>
      <c r="CR417" s="127"/>
      <c r="CS417" s="127"/>
      <c r="CT417" s="40"/>
      <c r="CU417" s="40"/>
      <c r="CV417" s="40"/>
      <c r="CW417" s="40"/>
      <c r="CX417" s="40"/>
      <c r="CY417" s="40"/>
      <c r="CZ417" s="40"/>
      <c r="DA417" s="40"/>
      <c r="DB417" s="40"/>
      <c r="DC417" s="40"/>
      <c r="DD417" s="40"/>
      <c r="DE417" s="40"/>
      <c r="DF417" s="40"/>
      <c r="DG417" s="40"/>
      <c r="DH417" s="40"/>
      <c r="DI417" s="40"/>
      <c r="DJ417" s="40"/>
      <c r="DK417" s="40"/>
      <c r="DL417" s="40"/>
      <c r="DM417" s="40"/>
      <c r="DN417" s="40"/>
      <c r="DO417" s="40"/>
      <c r="DP417" s="40"/>
      <c r="DQ417" s="40"/>
      <c r="DR417" s="40"/>
      <c r="DS417" s="40"/>
      <c r="DT417" s="40"/>
      <c r="DU417" s="40"/>
      <c r="DV417" s="3"/>
      <c r="DW417" s="127"/>
      <c r="DX417" s="127"/>
      <c r="DY417" s="127"/>
      <c r="DZ417" s="127"/>
      <c r="EA417" s="127"/>
      <c r="EB417" s="127"/>
      <c r="EC417" s="127"/>
      <c r="ED417" s="127"/>
      <c r="EE417" s="127"/>
      <c r="EF417" s="127"/>
      <c r="EG417" s="127"/>
      <c r="EH417" s="127"/>
      <c r="EI417" s="127"/>
      <c r="EJ417" s="40"/>
      <c r="EK417" s="40"/>
      <c r="EL417" s="40"/>
      <c r="EM417" s="40"/>
      <c r="EN417" s="40"/>
      <c r="EO417" s="40"/>
      <c r="EP417" s="40"/>
      <c r="EQ417" s="40"/>
      <c r="ER417" s="40"/>
      <c r="ES417" s="40"/>
      <c r="ET417" s="40"/>
      <c r="EU417" s="40"/>
      <c r="EV417" s="40"/>
      <c r="EW417" s="40"/>
      <c r="EX417" s="40"/>
      <c r="EY417" s="40"/>
      <c r="EZ417" s="40"/>
      <c r="FA417" s="40"/>
      <c r="FB417" s="40"/>
      <c r="FC417" s="40"/>
      <c r="FD417" s="40"/>
      <c r="FE417" s="40"/>
      <c r="FF417" s="40"/>
      <c r="FG417" s="40"/>
      <c r="FH417" s="40"/>
      <c r="FI417" s="40"/>
      <c r="FJ417" s="40"/>
      <c r="FK417" s="40"/>
      <c r="FL417" s="3"/>
      <c r="FM417" s="3"/>
    </row>
    <row r="418" spans="1:169" ht="11.25" customHeight="1">
      <c r="A418" s="192"/>
      <c r="B418" s="193"/>
      <c r="C418" s="175" t="str">
        <f>IF($D393="1P","F","F")</f>
        <v>F</v>
      </c>
      <c r="D418" s="201"/>
      <c r="E418" s="202"/>
      <c r="F418" s="201"/>
      <c r="G418" s="202"/>
      <c r="H418" s="201"/>
      <c r="I418" s="202"/>
      <c r="J418" s="201"/>
      <c r="K418" s="202"/>
      <c r="L418" s="201"/>
      <c r="M418" s="205"/>
      <c r="N418" s="69" t="str">
        <f>IF(CF401&lt;&gt;"",IF(ISERROR(AND(BV405="",BX405="",BZ405="",CB405="",CD405="")),"E",IF(AND(BV405="",BX405="",BZ405="",CB405="",CD405=""),"","E")),"")</f>
        <v/>
      </c>
      <c r="O418" s="192"/>
      <c r="P418" s="193"/>
      <c r="Q418" s="175" t="str">
        <f>IF($D393="1P","C","G")</f>
        <v>G</v>
      </c>
      <c r="R418" s="201"/>
      <c r="S418" s="202"/>
      <c r="T418" s="201"/>
      <c r="U418" s="202"/>
      <c r="V418" s="201"/>
      <c r="W418" s="202"/>
      <c r="X418" s="201"/>
      <c r="Y418" s="202"/>
      <c r="Z418" s="201"/>
      <c r="AA418" s="205"/>
      <c r="AB418" s="69" t="str">
        <f>IF(DV401&lt;&gt;"",IF(ISERROR(AND(DL405="",DN405="",DP405="",DQ405="",DT405="")),"E",IF(AND(DL405="",DN405="",DP405="",DR405="",DT405=""),"","E")),"")</f>
        <v/>
      </c>
      <c r="AC418" s="192"/>
      <c r="AD418" s="193"/>
      <c r="AE418" s="175" t="str">
        <f>IF($D393="1P","C","B")</f>
        <v>B</v>
      </c>
      <c r="AF418" s="201"/>
      <c r="AG418" s="202"/>
      <c r="AH418" s="201"/>
      <c r="AI418" s="202"/>
      <c r="AJ418" s="201"/>
      <c r="AK418" s="202"/>
      <c r="AL418" s="201"/>
      <c r="AM418" s="202"/>
      <c r="AN418" s="201"/>
      <c r="AO418" s="205"/>
      <c r="AP418" s="69" t="str">
        <f>IF(FL401&lt;&gt;"",IF(ISERROR(AND(FB405="",FD405="",FF405="",FH405="",FJ405="")),"E",IF(AND(FB405="",FD405="",FF405="",FH405="",FJ405=""),"","E")),"")</f>
        <v/>
      </c>
      <c r="AQ418" s="128"/>
      <c r="AR418" s="128"/>
      <c r="AS418" s="128"/>
      <c r="AT418" s="128"/>
      <c r="AU418" s="128"/>
      <c r="AV418" s="128"/>
      <c r="AW418" s="128"/>
      <c r="AX418" s="128"/>
      <c r="AY418" s="128"/>
      <c r="AZ418" s="128"/>
      <c r="BA418" s="128"/>
      <c r="BB418" s="128"/>
      <c r="BC418" s="128"/>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3"/>
      <c r="CG418" s="128"/>
      <c r="CH418" s="128"/>
      <c r="CI418" s="128"/>
      <c r="CJ418" s="128"/>
      <c r="CK418" s="128"/>
      <c r="CL418" s="128"/>
      <c r="CM418" s="128"/>
      <c r="CN418" s="128"/>
      <c r="CO418" s="128"/>
      <c r="CP418" s="128"/>
      <c r="CQ418" s="128"/>
      <c r="CR418" s="128"/>
      <c r="CS418" s="128"/>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3"/>
      <c r="DW418" s="128"/>
      <c r="DX418" s="128"/>
      <c r="DY418" s="128"/>
      <c r="DZ418" s="128"/>
      <c r="EA418" s="128"/>
      <c r="EB418" s="128"/>
      <c r="EC418" s="128"/>
      <c r="ED418" s="128"/>
      <c r="EE418" s="128"/>
      <c r="EF418" s="128"/>
      <c r="EG418" s="128"/>
      <c r="EH418" s="128"/>
      <c r="EI418" s="128"/>
      <c r="EJ418" s="41"/>
      <c r="EK418" s="41"/>
      <c r="EL418" s="41"/>
      <c r="EM418" s="41"/>
      <c r="EN418" s="41"/>
      <c r="EO418" s="41"/>
      <c r="EP418" s="41"/>
      <c r="EQ418" s="41"/>
      <c r="ER418" s="41"/>
      <c r="ES418" s="41"/>
      <c r="ET418" s="41"/>
      <c r="EU418" s="41"/>
      <c r="EV418" s="41"/>
      <c r="EW418" s="41"/>
      <c r="EX418" s="41"/>
      <c r="EY418" s="41"/>
      <c r="EZ418" s="41"/>
      <c r="FA418" s="41"/>
      <c r="FB418" s="41"/>
      <c r="FC418" s="41"/>
      <c r="FD418" s="41"/>
      <c r="FE418" s="41"/>
      <c r="FF418" s="41"/>
      <c r="FG418" s="41"/>
      <c r="FH418" s="41"/>
      <c r="FI418" s="41"/>
      <c r="FJ418" s="41"/>
      <c r="FK418" s="41"/>
      <c r="FL418" s="3"/>
      <c r="FM418" s="3"/>
    </row>
    <row r="419" spans="1:169" ht="11.25" customHeight="1" thickBot="1">
      <c r="A419" s="194"/>
      <c r="B419" s="195"/>
      <c r="C419" s="207"/>
      <c r="D419" s="203"/>
      <c r="E419" s="204"/>
      <c r="F419" s="203"/>
      <c r="G419" s="204"/>
      <c r="H419" s="203"/>
      <c r="I419" s="204"/>
      <c r="J419" s="203"/>
      <c r="K419" s="204"/>
      <c r="L419" s="203"/>
      <c r="M419" s="206"/>
      <c r="N419" s="69" t="str">
        <f>IF(CF403&lt;&gt;"",IF(CF403="W",IF(SUM(IF(D418&gt;D416,1,0),IF(F418&gt;F416,1,0),IF(H418&gt;H416,1,0),IF(J418&gt;J416,1,0),IF(L418&gt;L416,1,0))&lt;&gt;3,"E",""),""),"")</f>
        <v/>
      </c>
      <c r="O419" s="194"/>
      <c r="P419" s="195"/>
      <c r="Q419" s="207"/>
      <c r="R419" s="203"/>
      <c r="S419" s="204"/>
      <c r="T419" s="203"/>
      <c r="U419" s="204"/>
      <c r="V419" s="203"/>
      <c r="W419" s="204"/>
      <c r="X419" s="203"/>
      <c r="Y419" s="204"/>
      <c r="Z419" s="203"/>
      <c r="AA419" s="206"/>
      <c r="AB419" s="69" t="str">
        <f>IF(DV403&lt;&gt;"",IF(DV403="W",IF(SUM(IF(R418&gt;R416,1,0),IF(T418&gt;T416,1,0),IF(V418&gt;V416,1,0),IF(X418&gt;X416,1,0),IF(Z418&gt;Z416,1,0))&lt;&gt;3,"E",""),""),"")</f>
        <v/>
      </c>
      <c r="AC419" s="194"/>
      <c r="AD419" s="195"/>
      <c r="AE419" s="207"/>
      <c r="AF419" s="203"/>
      <c r="AG419" s="204"/>
      <c r="AH419" s="203"/>
      <c r="AI419" s="204"/>
      <c r="AJ419" s="203"/>
      <c r="AK419" s="204"/>
      <c r="AL419" s="203"/>
      <c r="AM419" s="204"/>
      <c r="AN419" s="203"/>
      <c r="AO419" s="206"/>
      <c r="AP419" s="69" t="str">
        <f>IF(FL403&lt;&gt;"",IF(FL403="W",IF(SUM(IF(AF418&gt;AF416,1,0),IF(AH418&gt;AH416,1,0),IF(AJ418&gt;AJ416,1,0),IF(AL418&gt;AL416,1,0),IF(AN418&gt;AN416,1,0))&lt;&gt;3,"E",""),""),"")</f>
        <v/>
      </c>
      <c r="AQ419" s="126"/>
      <c r="AR419" s="126"/>
      <c r="AS419" s="126"/>
      <c r="AT419" s="126"/>
      <c r="AU419" s="126"/>
      <c r="AV419" s="126"/>
      <c r="AW419" s="126"/>
      <c r="AX419" s="126"/>
      <c r="AY419" s="126"/>
      <c r="AZ419" s="126"/>
      <c r="BA419" s="126"/>
      <c r="BB419" s="126"/>
      <c r="BC419" s="126"/>
      <c r="CF419" s="3"/>
      <c r="CG419" s="126"/>
      <c r="CH419" s="126"/>
      <c r="CI419" s="126"/>
      <c r="CJ419" s="126"/>
      <c r="CK419" s="126"/>
      <c r="CL419" s="126"/>
      <c r="CM419" s="126"/>
      <c r="CN419" s="126"/>
      <c r="CO419" s="126"/>
      <c r="CP419" s="126"/>
      <c r="CQ419" s="126"/>
      <c r="CR419" s="126"/>
      <c r="CS419" s="126"/>
      <c r="DV419" s="3"/>
      <c r="DW419" s="126"/>
      <c r="DX419" s="126"/>
      <c r="DY419" s="126"/>
      <c r="DZ419" s="126"/>
      <c r="EA419" s="126"/>
      <c r="EB419" s="126"/>
      <c r="EC419" s="126"/>
      <c r="ED419" s="126"/>
      <c r="EE419" s="126"/>
      <c r="EF419" s="126"/>
      <c r="EG419" s="126"/>
      <c r="EH419" s="126"/>
      <c r="EI419" s="126"/>
      <c r="FL419" s="3"/>
      <c r="FM419" s="3"/>
    </row>
    <row r="420" spans="1:169" ht="11.25" customHeight="1" thickBot="1">
      <c r="A420" s="170">
        <v>3</v>
      </c>
      <c r="B420" s="191"/>
      <c r="C420" s="183" t="str">
        <f>IF($D393="1P","D","D")</f>
        <v>D</v>
      </c>
      <c r="D420" s="197"/>
      <c r="E420" s="198"/>
      <c r="F420" s="197"/>
      <c r="G420" s="198"/>
      <c r="H420" s="197"/>
      <c r="I420" s="198"/>
      <c r="J420" s="197"/>
      <c r="K420" s="198"/>
      <c r="L420" s="197"/>
      <c r="M420" s="208"/>
      <c r="N420" s="69" t="str">
        <f>IF(CF411&lt;&gt;"",IF(CF411="W",IF(SUM(IF(D420&gt;D422,1,0),IF(F420&gt;F422,1,0),IF(H420&gt;H422,1,0),IF(J420&gt;J422,1,0),IF(L420&gt;L422,1,0))&lt;&gt;3,"E",""),""),"")</f>
        <v/>
      </c>
      <c r="O420" s="170">
        <v>10</v>
      </c>
      <c r="P420" s="191"/>
      <c r="Q420" s="183" t="str">
        <f>IF($D393="1P","A","A")</f>
        <v>A</v>
      </c>
      <c r="R420" s="197"/>
      <c r="S420" s="198"/>
      <c r="T420" s="197"/>
      <c r="U420" s="198"/>
      <c r="V420" s="197"/>
      <c r="W420" s="198"/>
      <c r="X420" s="197"/>
      <c r="Y420" s="198"/>
      <c r="Z420" s="197"/>
      <c r="AA420" s="208"/>
      <c r="AB420" s="69" t="str">
        <f>IF(DV411&lt;&gt;"",IF(DV411="W",IF(SUM(IF(R420&gt;R422,1,0),IF(T420&gt;T422,1,0),IF(V420&gt;V422,1,0),IF(X420&gt;X422,1,0),IF(Z420&gt;Z422,1,0))&lt;&gt;3,"E",""),""),"")</f>
        <v/>
      </c>
      <c r="AC420" s="170">
        <v>17</v>
      </c>
      <c r="AD420" s="191"/>
      <c r="AE420" s="183" t="str">
        <f>IF($D393="1P","B","D")</f>
        <v>D</v>
      </c>
      <c r="AF420" s="197"/>
      <c r="AG420" s="198"/>
      <c r="AH420" s="197"/>
      <c r="AI420" s="198"/>
      <c r="AJ420" s="197"/>
      <c r="AK420" s="198"/>
      <c r="AL420" s="197"/>
      <c r="AM420" s="198"/>
      <c r="AN420" s="197"/>
      <c r="AO420" s="208"/>
      <c r="AP420" s="69" t="str">
        <f>IF(FL411&lt;&gt;"",IF(FL411="W",IF(SUM(IF(AF420&gt;AF422,1,0),IF(AH420&gt;AH422,1,0),IF(AJ420&gt;AJ422,1,0),IF(AL420&gt;AL422,1,0),IF(AN420&gt;AN422,1,0))&lt;&gt;3,"E",""),""),"")</f>
        <v/>
      </c>
      <c r="AQ420" s="127"/>
      <c r="AR420" s="127"/>
      <c r="AS420" s="127"/>
      <c r="AT420" s="127"/>
      <c r="AU420" s="127"/>
      <c r="AV420" s="127"/>
      <c r="AW420" s="127"/>
      <c r="AX420" s="127"/>
      <c r="AY420" s="127"/>
      <c r="AZ420" s="127"/>
      <c r="BA420" s="127"/>
      <c r="BB420" s="127"/>
      <c r="BC420" s="127"/>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3"/>
      <c r="CG420" s="127"/>
      <c r="CH420" s="127"/>
      <c r="CI420" s="127"/>
      <c r="CJ420" s="127"/>
      <c r="CK420" s="127"/>
      <c r="CL420" s="127"/>
      <c r="CM420" s="127"/>
      <c r="CN420" s="127"/>
      <c r="CO420" s="127"/>
      <c r="CP420" s="127"/>
      <c r="CQ420" s="127"/>
      <c r="CR420" s="127"/>
      <c r="CS420" s="127"/>
      <c r="CT420" s="40"/>
      <c r="CU420" s="40"/>
      <c r="CV420" s="40"/>
      <c r="CW420" s="40"/>
      <c r="CX420" s="40"/>
      <c r="CY420" s="40"/>
      <c r="CZ420" s="40"/>
      <c r="DA420" s="40"/>
      <c r="DB420" s="40"/>
      <c r="DC420" s="40"/>
      <c r="DD420" s="40"/>
      <c r="DE420" s="40"/>
      <c r="DF420" s="40"/>
      <c r="DG420" s="40"/>
      <c r="DH420" s="40"/>
      <c r="DI420" s="40"/>
      <c r="DJ420" s="40"/>
      <c r="DK420" s="40"/>
      <c r="DL420" s="40"/>
      <c r="DM420" s="40"/>
      <c r="DN420" s="40"/>
      <c r="DO420" s="40"/>
      <c r="DP420" s="40"/>
      <c r="DQ420" s="40"/>
      <c r="DR420" s="40"/>
      <c r="DS420" s="40"/>
      <c r="DT420" s="40"/>
      <c r="DU420" s="40"/>
      <c r="DV420" s="3"/>
      <c r="DW420" s="127"/>
      <c r="DX420" s="127"/>
      <c r="DY420" s="127"/>
      <c r="DZ420" s="127"/>
      <c r="EA420" s="127"/>
      <c r="EB420" s="127"/>
      <c r="EC420" s="127"/>
      <c r="ED420" s="127"/>
      <c r="EE420" s="127"/>
      <c r="EF420" s="127"/>
      <c r="EG420" s="127"/>
      <c r="EH420" s="127"/>
      <c r="EI420" s="127"/>
      <c r="EJ420" s="40"/>
      <c r="EK420" s="40"/>
      <c r="EL420" s="40"/>
      <c r="EM420" s="40"/>
      <c r="EN420" s="40"/>
      <c r="EO420" s="40"/>
      <c r="EP420" s="40"/>
      <c r="EQ420" s="40"/>
      <c r="ER420" s="40"/>
      <c r="ES420" s="40"/>
      <c r="ET420" s="40"/>
      <c r="EU420" s="40"/>
      <c r="EV420" s="40"/>
      <c r="EW420" s="40"/>
      <c r="EX420" s="40"/>
      <c r="EY420" s="40"/>
      <c r="EZ420" s="40"/>
      <c r="FA420" s="40"/>
      <c r="FB420" s="40"/>
      <c r="FC420" s="40"/>
      <c r="FD420" s="40"/>
      <c r="FE420" s="40"/>
      <c r="FF420" s="40"/>
      <c r="FG420" s="40"/>
      <c r="FH420" s="40"/>
      <c r="FI420" s="40"/>
      <c r="FJ420" s="40"/>
      <c r="FK420" s="40"/>
      <c r="FL420" s="3"/>
      <c r="FM420" s="3"/>
    </row>
    <row r="421" spans="1:169" ht="11.25" customHeight="1">
      <c r="A421" s="192"/>
      <c r="B421" s="193"/>
      <c r="C421" s="196"/>
      <c r="D421" s="199"/>
      <c r="E421" s="200"/>
      <c r="F421" s="199"/>
      <c r="G421" s="200"/>
      <c r="H421" s="199"/>
      <c r="I421" s="200"/>
      <c r="J421" s="199"/>
      <c r="K421" s="200"/>
      <c r="L421" s="199"/>
      <c r="M421" s="209"/>
      <c r="N421" s="69" t="str">
        <f>IF(CF411&lt;&gt;"",IF(ISERROR(AND(BV415="",BX415="",BZ415="",CB415="",CD415="")),"E",IF(AND(BV415="",BX415="",BZ415="",CB415="",CD415=""),"","E")),"")</f>
        <v/>
      </c>
      <c r="O421" s="192"/>
      <c r="P421" s="193"/>
      <c r="Q421" s="196"/>
      <c r="R421" s="199"/>
      <c r="S421" s="200"/>
      <c r="T421" s="199"/>
      <c r="U421" s="200"/>
      <c r="V421" s="199"/>
      <c r="W421" s="200"/>
      <c r="X421" s="199"/>
      <c r="Y421" s="200"/>
      <c r="Z421" s="199"/>
      <c r="AA421" s="209"/>
      <c r="AB421" s="69" t="str">
        <f>IF(DV411&lt;&gt;"",IF(ISERROR(AND(DL415="",DN415="",DP415="",DQ415="",DT415="")),"E",IF(AND(DL415="",DN415="",DP415="",DR415="",DT415=""),"","E")),"")</f>
        <v/>
      </c>
      <c r="AC421" s="192"/>
      <c r="AD421" s="193"/>
      <c r="AE421" s="196"/>
      <c r="AF421" s="199"/>
      <c r="AG421" s="200"/>
      <c r="AH421" s="199"/>
      <c r="AI421" s="200"/>
      <c r="AJ421" s="199"/>
      <c r="AK421" s="200"/>
      <c r="AL421" s="199"/>
      <c r="AM421" s="200"/>
      <c r="AN421" s="199"/>
      <c r="AO421" s="209"/>
      <c r="AP421" s="69" t="str">
        <f>IF(FL411&lt;&gt;"",IF(ISERROR(AND(FB415="",FD415="",FF415="",FH415="",FJ415="")),"E",IF(AND(FB415="",FD415="",FF415="",FH415="",FJ415=""),"","E")),"")</f>
        <v/>
      </c>
      <c r="AQ421" s="154" t="str">
        <f>CONCATENATE($A395," ",$D395,","," ",$F393)</f>
        <v>Group: 7, Women's Singles</v>
      </c>
      <c r="AR421" s="155"/>
      <c r="AS421" s="155"/>
      <c r="AT421" s="155"/>
      <c r="AU421" s="155"/>
      <c r="AV421" s="155"/>
      <c r="AW421" s="155"/>
      <c r="AX421" s="155"/>
      <c r="AY421" s="155"/>
      <c r="AZ421" s="155"/>
      <c r="BA421" s="155"/>
      <c r="BB421" s="155"/>
      <c r="BC421" s="156"/>
      <c r="BD421" s="163">
        <f>A424</f>
        <v>4</v>
      </c>
      <c r="BE421" s="164"/>
      <c r="BF421" s="183" t="str">
        <f>C424</f>
        <v>A</v>
      </c>
      <c r="BG421" s="185" t="str">
        <f>IF(VLOOKUP($BF421,$A397:$C409,3,FALSE)=0,"",CONCATENATE(VLOOKUP(VLOOKUP($BF421,$A397:$C409,3,FALSE),Players!$J:$N,4,FALSE)," ",VLOOKUP($BF421,$A397:$C409,3,FALSE)," ",IF(ISERROR(VLOOKUP(VLOOKUP($BF421,$A397:$C409,3,FALSE),Players!$J:$N,5,FALSE)),"()",CONCATENATE("(",VLOOKUP(VLOOKUP($BF421,$A397:$C409,3,FALSE),Players!$J:$N,5,FALSE),")"))))</f>
        <v/>
      </c>
      <c r="BH421" s="186"/>
      <c r="BI421" s="186"/>
      <c r="BJ421" s="186"/>
      <c r="BK421" s="186"/>
      <c r="BL421" s="186"/>
      <c r="BM421" s="186"/>
      <c r="BN421" s="186"/>
      <c r="BO421" s="186"/>
      <c r="BP421" s="186"/>
      <c r="BQ421" s="186"/>
      <c r="BR421" s="186"/>
      <c r="BS421" s="186"/>
      <c r="BT421" s="186"/>
      <c r="BU421" s="187"/>
      <c r="BV421" s="170" t="str">
        <f>IF(D424&lt;&gt;"",D424,"")</f>
        <v/>
      </c>
      <c r="BW421" s="171"/>
      <c r="BX421" s="335" t="str">
        <f>IF(F424&lt;&gt;"",F424,"")</f>
        <v/>
      </c>
      <c r="BY421" s="171"/>
      <c r="BZ421" s="335" t="str">
        <f>IF(H424&lt;&gt;"",H424,"")</f>
        <v/>
      </c>
      <c r="CA421" s="171"/>
      <c r="CB421" s="335" t="str">
        <f>IF(J424&lt;&gt;"",J424,"")</f>
        <v/>
      </c>
      <c r="CC421" s="171"/>
      <c r="CD421" s="335" t="str">
        <f>IF(L424&lt;&gt;"",L424,"")</f>
        <v/>
      </c>
      <c r="CE421" s="337"/>
      <c r="CF421" s="174" t="str">
        <f>IF($CD421=$CD423,IF($CB421=$CB423,IF($BZ421&lt;&gt;"",IF($BZ421&gt;$BZ423,"W","L"),""),IF($CB421&gt;$CB423,"W","L")),IF($CD421&gt;$CD423,"W","L"))</f>
        <v/>
      </c>
      <c r="CG421" s="154" t="str">
        <f>CONCATENATE($A395," ",$D395,","," ",$F393)</f>
        <v>Group: 7, Women's Singles</v>
      </c>
      <c r="CH421" s="155"/>
      <c r="CI421" s="155"/>
      <c r="CJ421" s="155"/>
      <c r="CK421" s="155"/>
      <c r="CL421" s="155"/>
      <c r="CM421" s="155"/>
      <c r="CN421" s="155"/>
      <c r="CO421" s="155"/>
      <c r="CP421" s="155"/>
      <c r="CQ421" s="155"/>
      <c r="CR421" s="155"/>
      <c r="CS421" s="156"/>
      <c r="CT421" s="163">
        <f>O424</f>
        <v>11</v>
      </c>
      <c r="CU421" s="164"/>
      <c r="CV421" s="183" t="str">
        <f>Q424</f>
        <v>C</v>
      </c>
      <c r="CW421" s="185" t="str">
        <f>IF(VLOOKUP($CV421,$A397:$C409,3,FALSE)=0,"",CONCATENATE(VLOOKUP(VLOOKUP($CV421,$A397:$C409,3,FALSE),Players!$J:$N,4,FALSE)," ",VLOOKUP($CV421,$A397:$C409,3,FALSE)," ",IF(ISERROR(VLOOKUP(VLOOKUP($CV421,$A397:$C409,3,FALSE),Players!$J:$N,5,FALSE)),"()",CONCATENATE("(",VLOOKUP(VLOOKUP($CV421,$A397:$C409,3,FALSE),Players!$J:$N,5,FALSE),")"))))</f>
        <v/>
      </c>
      <c r="CX421" s="186"/>
      <c r="CY421" s="186"/>
      <c r="CZ421" s="186"/>
      <c r="DA421" s="186"/>
      <c r="DB421" s="186"/>
      <c r="DC421" s="186"/>
      <c r="DD421" s="186"/>
      <c r="DE421" s="186"/>
      <c r="DF421" s="186"/>
      <c r="DG421" s="186"/>
      <c r="DH421" s="186"/>
      <c r="DI421" s="186"/>
      <c r="DJ421" s="186"/>
      <c r="DK421" s="187"/>
      <c r="DL421" s="170" t="str">
        <f>IF(R424&lt;&gt;"",R424,"")</f>
        <v/>
      </c>
      <c r="DM421" s="171"/>
      <c r="DN421" s="335" t="str">
        <f>IF(T424&lt;&gt;"",T424,"")</f>
        <v/>
      </c>
      <c r="DO421" s="171"/>
      <c r="DP421" s="335" t="str">
        <f>IF(V424&lt;&gt;"",V424,"")</f>
        <v/>
      </c>
      <c r="DQ421" s="171"/>
      <c r="DR421" s="335" t="str">
        <f>IF(X424&lt;&gt;"",X424,"")</f>
        <v/>
      </c>
      <c r="DS421" s="171"/>
      <c r="DT421" s="335" t="str">
        <f>IF(Z424&lt;&gt;"",Z424,"")</f>
        <v/>
      </c>
      <c r="DU421" s="337"/>
      <c r="DV421" s="174" t="str">
        <f>IF($DT421=$DT423,IF($DR421=$DR423,IF($DP421&lt;&gt;"",IF($DP421&gt;$DP423,"W","L"),""),IF($DR421&gt;$DR423,"W","L")),IF($DT421&gt;$DT423,"W","L"))</f>
        <v/>
      </c>
      <c r="DW421" s="154" t="str">
        <f>CONCATENATE($A395," ",$D395,","," ",$F393)</f>
        <v>Group: 7, Women's Singles</v>
      </c>
      <c r="DX421" s="155"/>
      <c r="DY421" s="155"/>
      <c r="DZ421" s="155"/>
      <c r="EA421" s="155"/>
      <c r="EB421" s="155"/>
      <c r="EC421" s="155"/>
      <c r="ED421" s="155"/>
      <c r="EE421" s="155"/>
      <c r="EF421" s="155"/>
      <c r="EG421" s="155"/>
      <c r="EH421" s="155"/>
      <c r="EI421" s="156"/>
      <c r="EJ421" s="163">
        <f>AC424</f>
        <v>18</v>
      </c>
      <c r="EK421" s="164"/>
      <c r="EL421" s="183" t="str">
        <f>AE424</f>
        <v>E</v>
      </c>
      <c r="EM421" s="185" t="str">
        <f>IF(VLOOKUP($EL421,$A397:$C409,3,FALSE)=0,"",CONCATENATE(VLOOKUP(VLOOKUP($EL421,$A397:$C409,3,FALSE),Players!$J:$N,4,FALSE)," ",VLOOKUP($EL421,$A397:$C409,3,FALSE)," ",IF(ISERROR(VLOOKUP(VLOOKUP($EL421,$A397:$C409,3,FALSE),Players!$J:$N,5,FALSE)),"()",CONCATENATE("(",VLOOKUP(VLOOKUP($EL421,$A397:$C409,3,FALSE),Players!$J:$N,5,FALSE),")"))))</f>
        <v/>
      </c>
      <c r="EN421" s="186"/>
      <c r="EO421" s="186"/>
      <c r="EP421" s="186"/>
      <c r="EQ421" s="186"/>
      <c r="ER421" s="186"/>
      <c r="ES421" s="186"/>
      <c r="ET421" s="186"/>
      <c r="EU421" s="186"/>
      <c r="EV421" s="186"/>
      <c r="EW421" s="186"/>
      <c r="EX421" s="186"/>
      <c r="EY421" s="186"/>
      <c r="EZ421" s="186"/>
      <c r="FA421" s="187"/>
      <c r="FB421" s="170" t="str">
        <f>IF(AF424&lt;&gt;"",AF424,"")</f>
        <v/>
      </c>
      <c r="FC421" s="171"/>
      <c r="FD421" s="335" t="str">
        <f>IF(AH424&lt;&gt;"",AH424,"")</f>
        <v/>
      </c>
      <c r="FE421" s="171"/>
      <c r="FF421" s="335" t="str">
        <f>IF(AJ424&lt;&gt;"",AJ424,"")</f>
        <v/>
      </c>
      <c r="FG421" s="171"/>
      <c r="FH421" s="335" t="str">
        <f>IF(AL424&lt;&gt;"",AL424,"")</f>
        <v/>
      </c>
      <c r="FI421" s="171"/>
      <c r="FJ421" s="335" t="str">
        <f>IF(AN424&lt;&gt;"",AN424,"")</f>
        <v/>
      </c>
      <c r="FK421" s="337"/>
      <c r="FL421" s="174" t="str">
        <f>IF($FJ421=$FJ423,IF($FH421=$FH423,IF($FF421&lt;&gt;"",IF($FF421&gt;$FF423,"W","L"),""),IF($FH421&gt;$FH423,"W","L")),IF($FJ421&gt;$FJ423,"W","L"))</f>
        <v/>
      </c>
      <c r="FM421" s="3"/>
    </row>
    <row r="422" spans="1:169" ht="11.25" customHeight="1">
      <c r="A422" s="192"/>
      <c r="B422" s="193"/>
      <c r="C422" s="175" t="str">
        <f>IF($D393="1P","E","E")</f>
        <v>E</v>
      </c>
      <c r="D422" s="201"/>
      <c r="E422" s="202"/>
      <c r="F422" s="201"/>
      <c r="G422" s="202"/>
      <c r="H422" s="201"/>
      <c r="I422" s="202"/>
      <c r="J422" s="201"/>
      <c r="K422" s="202"/>
      <c r="L422" s="201"/>
      <c r="M422" s="205"/>
      <c r="N422" s="69" t="str">
        <f>IF(CF411&lt;&gt;"",IF(ISERROR(AND(BV415="",BX415="",BZ415="",CB415="",CD415="")),"E",IF(AND(BV415="",BX415="",BZ415="",CB415="",CD415=""),"","E")),"")</f>
        <v/>
      </c>
      <c r="O422" s="192"/>
      <c r="P422" s="193"/>
      <c r="Q422" s="175" t="str">
        <f>IF($D393="1P","E","D")</f>
        <v>D</v>
      </c>
      <c r="R422" s="201"/>
      <c r="S422" s="202"/>
      <c r="T422" s="201"/>
      <c r="U422" s="202"/>
      <c r="V422" s="201"/>
      <c r="W422" s="202"/>
      <c r="X422" s="201"/>
      <c r="Y422" s="202"/>
      <c r="Z422" s="201"/>
      <c r="AA422" s="205"/>
      <c r="AB422" s="69" t="str">
        <f>IF(DV411&lt;&gt;"",IF(ISERROR(AND(DL415="",DN415="",DP415="",DQ415="",DT415="")),"E",IF(AND(DL415="",DN415="",DP415="",DR415="",DT415=""),"","E")),"")</f>
        <v/>
      </c>
      <c r="AC422" s="192"/>
      <c r="AD422" s="193"/>
      <c r="AE422" s="175" t="str">
        <f>IF($D393="1P","D","G")</f>
        <v>G</v>
      </c>
      <c r="AF422" s="201"/>
      <c r="AG422" s="202"/>
      <c r="AH422" s="201"/>
      <c r="AI422" s="202"/>
      <c r="AJ422" s="201"/>
      <c r="AK422" s="202"/>
      <c r="AL422" s="201"/>
      <c r="AM422" s="202"/>
      <c r="AN422" s="201"/>
      <c r="AO422" s="205"/>
      <c r="AP422" s="69" t="str">
        <f>IF(FL411&lt;&gt;"",IF(ISERROR(AND(FB415="",FD415="",FF415="",FH415="",FJ415="")),"E",IF(AND(FB415="",FD415="",FF415="",FH415="",FJ415=""),"","E")),"")</f>
        <v/>
      </c>
      <c r="AQ422" s="157"/>
      <c r="AR422" s="158"/>
      <c r="AS422" s="158"/>
      <c r="AT422" s="158"/>
      <c r="AU422" s="158"/>
      <c r="AV422" s="158"/>
      <c r="AW422" s="158"/>
      <c r="AX422" s="158"/>
      <c r="AY422" s="158"/>
      <c r="AZ422" s="158"/>
      <c r="BA422" s="158"/>
      <c r="BB422" s="158"/>
      <c r="BC422" s="159"/>
      <c r="BD422" s="165"/>
      <c r="BE422" s="166"/>
      <c r="BF422" s="184"/>
      <c r="BG422" s="188"/>
      <c r="BH422" s="189"/>
      <c r="BI422" s="189"/>
      <c r="BJ422" s="189"/>
      <c r="BK422" s="189"/>
      <c r="BL422" s="189"/>
      <c r="BM422" s="189"/>
      <c r="BN422" s="189"/>
      <c r="BO422" s="189"/>
      <c r="BP422" s="189"/>
      <c r="BQ422" s="189"/>
      <c r="BR422" s="189"/>
      <c r="BS422" s="189"/>
      <c r="BT422" s="189"/>
      <c r="BU422" s="190"/>
      <c r="BV422" s="172"/>
      <c r="BW422" s="173"/>
      <c r="BX422" s="336"/>
      <c r="BY422" s="173"/>
      <c r="BZ422" s="336"/>
      <c r="CA422" s="173"/>
      <c r="CB422" s="336"/>
      <c r="CC422" s="173"/>
      <c r="CD422" s="336"/>
      <c r="CE422" s="338"/>
      <c r="CF422" s="174"/>
      <c r="CG422" s="157"/>
      <c r="CH422" s="158"/>
      <c r="CI422" s="158"/>
      <c r="CJ422" s="158"/>
      <c r="CK422" s="158"/>
      <c r="CL422" s="158"/>
      <c r="CM422" s="158"/>
      <c r="CN422" s="158"/>
      <c r="CO422" s="158"/>
      <c r="CP422" s="158"/>
      <c r="CQ422" s="158"/>
      <c r="CR422" s="158"/>
      <c r="CS422" s="159"/>
      <c r="CT422" s="165"/>
      <c r="CU422" s="166"/>
      <c r="CV422" s="184"/>
      <c r="CW422" s="188"/>
      <c r="CX422" s="189"/>
      <c r="CY422" s="189"/>
      <c r="CZ422" s="189"/>
      <c r="DA422" s="189"/>
      <c r="DB422" s="189"/>
      <c r="DC422" s="189"/>
      <c r="DD422" s="189"/>
      <c r="DE422" s="189"/>
      <c r="DF422" s="189"/>
      <c r="DG422" s="189"/>
      <c r="DH422" s="189"/>
      <c r="DI422" s="189"/>
      <c r="DJ422" s="189"/>
      <c r="DK422" s="190"/>
      <c r="DL422" s="172"/>
      <c r="DM422" s="173"/>
      <c r="DN422" s="336"/>
      <c r="DO422" s="173"/>
      <c r="DP422" s="336"/>
      <c r="DQ422" s="173"/>
      <c r="DR422" s="336"/>
      <c r="DS422" s="173"/>
      <c r="DT422" s="336"/>
      <c r="DU422" s="338"/>
      <c r="DV422" s="174"/>
      <c r="DW422" s="157"/>
      <c r="DX422" s="158"/>
      <c r="DY422" s="158"/>
      <c r="DZ422" s="158"/>
      <c r="EA422" s="158"/>
      <c r="EB422" s="158"/>
      <c r="EC422" s="158"/>
      <c r="ED422" s="158"/>
      <c r="EE422" s="158"/>
      <c r="EF422" s="158"/>
      <c r="EG422" s="158"/>
      <c r="EH422" s="158"/>
      <c r="EI422" s="159"/>
      <c r="EJ422" s="165"/>
      <c r="EK422" s="166"/>
      <c r="EL422" s="184"/>
      <c r="EM422" s="188"/>
      <c r="EN422" s="189"/>
      <c r="EO422" s="189"/>
      <c r="EP422" s="189"/>
      <c r="EQ422" s="189"/>
      <c r="ER422" s="189"/>
      <c r="ES422" s="189"/>
      <c r="ET422" s="189"/>
      <c r="EU422" s="189"/>
      <c r="EV422" s="189"/>
      <c r="EW422" s="189"/>
      <c r="EX422" s="189"/>
      <c r="EY422" s="189"/>
      <c r="EZ422" s="189"/>
      <c r="FA422" s="190"/>
      <c r="FB422" s="172"/>
      <c r="FC422" s="173"/>
      <c r="FD422" s="336"/>
      <c r="FE422" s="173"/>
      <c r="FF422" s="336"/>
      <c r="FG422" s="173"/>
      <c r="FH422" s="336"/>
      <c r="FI422" s="173"/>
      <c r="FJ422" s="336"/>
      <c r="FK422" s="338"/>
      <c r="FL422" s="174"/>
      <c r="FM422" s="3"/>
    </row>
    <row r="423" spans="1:169" ht="11.25" customHeight="1" thickBot="1">
      <c r="A423" s="194"/>
      <c r="B423" s="195"/>
      <c r="C423" s="207"/>
      <c r="D423" s="203"/>
      <c r="E423" s="204"/>
      <c r="F423" s="203"/>
      <c r="G423" s="204"/>
      <c r="H423" s="203"/>
      <c r="I423" s="204"/>
      <c r="J423" s="203"/>
      <c r="K423" s="204"/>
      <c r="L423" s="203"/>
      <c r="M423" s="206"/>
      <c r="N423" s="69" t="str">
        <f>IF(CF413&lt;&gt;"",IF(CF413="W",IF(SUM(IF(D422&gt;D420,1,0),IF(F422&gt;F420,1,0),IF(H422&gt;H420,1,0),IF(J422&gt;J420,1,0),IF(L422&gt;L420,1,0))&lt;&gt;3,"E",""),""),"")</f>
        <v/>
      </c>
      <c r="O423" s="194"/>
      <c r="P423" s="195"/>
      <c r="Q423" s="207"/>
      <c r="R423" s="203"/>
      <c r="S423" s="204"/>
      <c r="T423" s="203"/>
      <c r="U423" s="204"/>
      <c r="V423" s="203"/>
      <c r="W423" s="204"/>
      <c r="X423" s="203"/>
      <c r="Y423" s="204"/>
      <c r="Z423" s="203"/>
      <c r="AA423" s="206"/>
      <c r="AB423" s="69" t="str">
        <f>IF(DV413&lt;&gt;"",IF(DV413="W",IF(SUM(IF(R422&gt;R420,1,0),IF(T422&gt;T420,1,0),IF(V422&gt;V420,1,0),IF(X422&gt;X420,1,0),IF(Z422&gt;Z420,1,0))&lt;&gt;3,"E",""),""),"")</f>
        <v/>
      </c>
      <c r="AC423" s="194"/>
      <c r="AD423" s="195"/>
      <c r="AE423" s="207"/>
      <c r="AF423" s="203"/>
      <c r="AG423" s="204"/>
      <c r="AH423" s="203"/>
      <c r="AI423" s="204"/>
      <c r="AJ423" s="203"/>
      <c r="AK423" s="204"/>
      <c r="AL423" s="203"/>
      <c r="AM423" s="204"/>
      <c r="AN423" s="203"/>
      <c r="AO423" s="206"/>
      <c r="AP423" s="69" t="str">
        <f>IF(FL413&lt;&gt;"",IF(FL413="W",IF(SUM(IF(AF422&gt;AF420,1,0),IF(AH422&gt;AH420,1,0),IF(AJ422&gt;AJ420,1,0),IF(AL422&gt;AL420,1,0),IF(AN422&gt;AN420,1,0))&lt;&gt;3,"E",""),""),"")</f>
        <v/>
      </c>
      <c r="AQ423" s="157"/>
      <c r="AR423" s="158"/>
      <c r="AS423" s="158"/>
      <c r="AT423" s="158"/>
      <c r="AU423" s="158"/>
      <c r="AV423" s="158"/>
      <c r="AW423" s="158"/>
      <c r="AX423" s="158"/>
      <c r="AY423" s="158"/>
      <c r="AZ423" s="158"/>
      <c r="BA423" s="158"/>
      <c r="BB423" s="158"/>
      <c r="BC423" s="159"/>
      <c r="BD423" s="165"/>
      <c r="BE423" s="166"/>
      <c r="BF423" s="175" t="str">
        <f>C426</f>
        <v>G</v>
      </c>
      <c r="BG423" s="177" t="str">
        <f>IF(VLOOKUP($BF423,$A397:$C409,3,FALSE)=0,"",CONCATENATE(VLOOKUP(VLOOKUP($BF423,$A397:$C409,3,FALSE),Players!$J:$N,4,FALSE)," ",VLOOKUP($BF423,$A397:$C409,3,FALSE)," ",IF(ISERROR(VLOOKUP(VLOOKUP($BF423,$A397:$C409,3,FALSE),Players!$J:$N,5,FALSE)),"()",CONCATENATE("(",VLOOKUP(VLOOKUP($BF423,$A397:$C409,3,FALSE),Players!$J:$N,5,FALSE),")"))))</f>
        <v/>
      </c>
      <c r="BH423" s="178"/>
      <c r="BI423" s="178"/>
      <c r="BJ423" s="178"/>
      <c r="BK423" s="178"/>
      <c r="BL423" s="178"/>
      <c r="BM423" s="178"/>
      <c r="BN423" s="178"/>
      <c r="BO423" s="178"/>
      <c r="BP423" s="178"/>
      <c r="BQ423" s="178"/>
      <c r="BR423" s="178"/>
      <c r="BS423" s="178"/>
      <c r="BT423" s="178"/>
      <c r="BU423" s="179"/>
      <c r="BV423" s="150" t="str">
        <f>IF(D426&lt;&gt;"",D426,"")</f>
        <v/>
      </c>
      <c r="BW423" s="151"/>
      <c r="BX423" s="288" t="str">
        <f>IF(F426&lt;&gt;"",F426,"")</f>
        <v/>
      </c>
      <c r="BY423" s="151"/>
      <c r="BZ423" s="288" t="str">
        <f>IF(H426&lt;&gt;"",H426,"")</f>
        <v/>
      </c>
      <c r="CA423" s="151"/>
      <c r="CB423" s="288" t="str">
        <f>IF(J426&lt;&gt;"",J426,"")</f>
        <v/>
      </c>
      <c r="CC423" s="151"/>
      <c r="CD423" s="288" t="str">
        <f>IF(L426&lt;&gt;"",L426,"")</f>
        <v/>
      </c>
      <c r="CE423" s="332"/>
      <c r="CF423" s="174" t="str">
        <f>IF($CF421&lt;&gt;"",IF(CF421="W","L","W"),"")</f>
        <v/>
      </c>
      <c r="CG423" s="157"/>
      <c r="CH423" s="158"/>
      <c r="CI423" s="158"/>
      <c r="CJ423" s="158"/>
      <c r="CK423" s="158"/>
      <c r="CL423" s="158"/>
      <c r="CM423" s="158"/>
      <c r="CN423" s="158"/>
      <c r="CO423" s="158"/>
      <c r="CP423" s="158"/>
      <c r="CQ423" s="158"/>
      <c r="CR423" s="158"/>
      <c r="CS423" s="159"/>
      <c r="CT423" s="165"/>
      <c r="CU423" s="166"/>
      <c r="CV423" s="175" t="str">
        <f>Q426</f>
        <v>E</v>
      </c>
      <c r="CW423" s="177" t="str">
        <f>IF(VLOOKUP($CV423,$A397:$C409,3,FALSE)=0,"",CONCATENATE(VLOOKUP(VLOOKUP($CV423,$A397:$C409,3,FALSE),Players!$J:$N,4,FALSE)," ",VLOOKUP($CV423,$A397:$C409,3,FALSE)," ",IF(ISERROR(VLOOKUP(VLOOKUP($CV423,$A397:$C409,3,FALSE),Players!$J:$N,5,FALSE)),"()",CONCATENATE("(",VLOOKUP(VLOOKUP($CV423,$A397:$C409,3,FALSE),Players!$J:$N,5,FALSE),")"))))</f>
        <v/>
      </c>
      <c r="CX423" s="178"/>
      <c r="CY423" s="178"/>
      <c r="CZ423" s="178"/>
      <c r="DA423" s="178"/>
      <c r="DB423" s="178"/>
      <c r="DC423" s="178"/>
      <c r="DD423" s="178"/>
      <c r="DE423" s="178"/>
      <c r="DF423" s="178"/>
      <c r="DG423" s="178"/>
      <c r="DH423" s="178"/>
      <c r="DI423" s="178"/>
      <c r="DJ423" s="178"/>
      <c r="DK423" s="179"/>
      <c r="DL423" s="150" t="str">
        <f>IF(R426&lt;&gt;"",R426,"")</f>
        <v/>
      </c>
      <c r="DM423" s="151"/>
      <c r="DN423" s="288" t="str">
        <f>IF(T426&lt;&gt;"",T426,"")</f>
        <v/>
      </c>
      <c r="DO423" s="151"/>
      <c r="DP423" s="288" t="str">
        <f>IF(V426&lt;&gt;"",V426,"")</f>
        <v/>
      </c>
      <c r="DQ423" s="151"/>
      <c r="DR423" s="288" t="str">
        <f>IF(X426&lt;&gt;"",X426,"")</f>
        <v/>
      </c>
      <c r="DS423" s="151"/>
      <c r="DT423" s="288" t="str">
        <f>IF(Z426&lt;&gt;"",Z426,"")</f>
        <v/>
      </c>
      <c r="DU423" s="332"/>
      <c r="DV423" s="174" t="str">
        <f>IF($DV421&lt;&gt;"",IF(DV421="W","L","W"),"")</f>
        <v/>
      </c>
      <c r="DW423" s="157"/>
      <c r="DX423" s="158"/>
      <c r="DY423" s="158"/>
      <c r="DZ423" s="158"/>
      <c r="EA423" s="158"/>
      <c r="EB423" s="158"/>
      <c r="EC423" s="158"/>
      <c r="ED423" s="158"/>
      <c r="EE423" s="158"/>
      <c r="EF423" s="158"/>
      <c r="EG423" s="158"/>
      <c r="EH423" s="158"/>
      <c r="EI423" s="159"/>
      <c r="EJ423" s="165"/>
      <c r="EK423" s="166"/>
      <c r="EL423" s="175" t="str">
        <f>AE426</f>
        <v>F</v>
      </c>
      <c r="EM423" s="177" t="str">
        <f>IF(VLOOKUP($EL423,$A397:$C409,3,FALSE)=0,"",CONCATENATE(VLOOKUP(VLOOKUP($EL423,$A397:$C409,3,FALSE),Players!$J:$N,4,FALSE)," ",VLOOKUP($EL423,$A397:$C409,3,FALSE)," ",IF(ISERROR(VLOOKUP(VLOOKUP($EL423,$A397:$C409,3,FALSE),Players!$J:$N,5,FALSE)),"()",CONCATENATE("(",VLOOKUP(VLOOKUP($EL423,$A397:$C409,3,FALSE),Players!$J:$N,5,FALSE),")"))))</f>
        <v/>
      </c>
      <c r="EN423" s="178"/>
      <c r="EO423" s="178"/>
      <c r="EP423" s="178"/>
      <c r="EQ423" s="178"/>
      <c r="ER423" s="178"/>
      <c r="ES423" s="178"/>
      <c r="ET423" s="178"/>
      <c r="EU423" s="178"/>
      <c r="EV423" s="178"/>
      <c r="EW423" s="178"/>
      <c r="EX423" s="178"/>
      <c r="EY423" s="178"/>
      <c r="EZ423" s="178"/>
      <c r="FA423" s="179"/>
      <c r="FB423" s="150" t="str">
        <f>IF(AF426&lt;&gt;"",AF426,"")</f>
        <v/>
      </c>
      <c r="FC423" s="151"/>
      <c r="FD423" s="288" t="str">
        <f>IF(AH426&lt;&gt;"",AH426,"")</f>
        <v/>
      </c>
      <c r="FE423" s="151"/>
      <c r="FF423" s="288" t="str">
        <f>IF(AJ426&lt;&gt;"",AJ426,"")</f>
        <v/>
      </c>
      <c r="FG423" s="151"/>
      <c r="FH423" s="288" t="str">
        <f>IF(AL426&lt;&gt;"",AL426,"")</f>
        <v/>
      </c>
      <c r="FI423" s="151"/>
      <c r="FJ423" s="288" t="str">
        <f>IF(AN426&lt;&gt;"",AN426,"")</f>
        <v/>
      </c>
      <c r="FK423" s="332"/>
      <c r="FL423" s="174" t="str">
        <f>IF($FL421&lt;&gt;"",IF(FL421="W","L","W"),"")</f>
        <v/>
      </c>
      <c r="FM423" s="3"/>
    </row>
    <row r="424" spans="1:169" ht="11.25" customHeight="1" thickBot="1">
      <c r="A424" s="170">
        <v>4</v>
      </c>
      <c r="B424" s="191"/>
      <c r="C424" s="183" t="str">
        <f>IF($D393="1P","A","A")</f>
        <v>A</v>
      </c>
      <c r="D424" s="197"/>
      <c r="E424" s="198"/>
      <c r="F424" s="197"/>
      <c r="G424" s="198"/>
      <c r="H424" s="197"/>
      <c r="I424" s="198"/>
      <c r="J424" s="197"/>
      <c r="K424" s="198"/>
      <c r="L424" s="197"/>
      <c r="M424" s="208"/>
      <c r="N424" s="69" t="str">
        <f>IF(CF421&lt;&gt;"",IF(CF421="W",IF(SUM(IF(D424&gt;D426,1,0),IF(F424&gt;F426,1,0),IF(H424&gt;H426,1,0),IF(J424&gt;J426,1,0),IF(L424&gt;L426,1,0))&lt;&gt;3,"E",""),""),"")</f>
        <v/>
      </c>
      <c r="O424" s="170">
        <v>11</v>
      </c>
      <c r="P424" s="191"/>
      <c r="Q424" s="183" t="str">
        <f>IF($D393="1P","D","C")</f>
        <v>C</v>
      </c>
      <c r="R424" s="197"/>
      <c r="S424" s="198"/>
      <c r="T424" s="197"/>
      <c r="U424" s="198"/>
      <c r="V424" s="197"/>
      <c r="W424" s="198"/>
      <c r="X424" s="197"/>
      <c r="Y424" s="198"/>
      <c r="Z424" s="197"/>
      <c r="AA424" s="208"/>
      <c r="AB424" s="69" t="str">
        <f>IF(DV421&lt;&gt;"",IF(DV421="W",IF(SUM(IF(R424&gt;R426,1,0),IF(T424&gt;T426,1,0),IF(V424&gt;V426,1,0),IF(X424&gt;X426,1,0),IF(Z424&gt;Z426,1,0))&lt;&gt;3,"E",""),""),"")</f>
        <v/>
      </c>
      <c r="AC424" s="170">
        <v>18</v>
      </c>
      <c r="AD424" s="191"/>
      <c r="AE424" s="183" t="str">
        <f>IF($D393="1P","F","E")</f>
        <v>E</v>
      </c>
      <c r="AF424" s="197"/>
      <c r="AG424" s="198"/>
      <c r="AH424" s="197"/>
      <c r="AI424" s="198"/>
      <c r="AJ424" s="197"/>
      <c r="AK424" s="198"/>
      <c r="AL424" s="197"/>
      <c r="AM424" s="198"/>
      <c r="AN424" s="197"/>
      <c r="AO424" s="208"/>
      <c r="AP424" s="69" t="str">
        <f>IF(FL421&lt;&gt;"",IF(FL421="W",IF(SUM(IF(AF424&gt;AF426,1,0),IF(AH424&gt;AH426,1,0),IF(AJ424&gt;AJ426,1,0),IF(AL424&gt;AL426,1,0),IF(AN424&gt;AN426,1,0))&lt;&gt;3,"E",""),""),"")</f>
        <v/>
      </c>
      <c r="AQ424" s="160"/>
      <c r="AR424" s="161"/>
      <c r="AS424" s="161"/>
      <c r="AT424" s="161"/>
      <c r="AU424" s="161"/>
      <c r="AV424" s="161"/>
      <c r="AW424" s="161"/>
      <c r="AX424" s="161"/>
      <c r="AY424" s="161"/>
      <c r="AZ424" s="161"/>
      <c r="BA424" s="161"/>
      <c r="BB424" s="161"/>
      <c r="BC424" s="162"/>
      <c r="BD424" s="167"/>
      <c r="BE424" s="168"/>
      <c r="BF424" s="176"/>
      <c r="BG424" s="180"/>
      <c r="BH424" s="181"/>
      <c r="BI424" s="181"/>
      <c r="BJ424" s="181"/>
      <c r="BK424" s="181"/>
      <c r="BL424" s="181"/>
      <c r="BM424" s="181"/>
      <c r="BN424" s="181"/>
      <c r="BO424" s="181"/>
      <c r="BP424" s="181"/>
      <c r="BQ424" s="181"/>
      <c r="BR424" s="181"/>
      <c r="BS424" s="181"/>
      <c r="BT424" s="181"/>
      <c r="BU424" s="182"/>
      <c r="BV424" s="152"/>
      <c r="BW424" s="153"/>
      <c r="BX424" s="333"/>
      <c r="BY424" s="153"/>
      <c r="BZ424" s="333"/>
      <c r="CA424" s="153"/>
      <c r="CB424" s="333"/>
      <c r="CC424" s="153"/>
      <c r="CD424" s="333"/>
      <c r="CE424" s="334"/>
      <c r="CF424" s="174"/>
      <c r="CG424" s="160"/>
      <c r="CH424" s="161"/>
      <c r="CI424" s="161"/>
      <c r="CJ424" s="161"/>
      <c r="CK424" s="161"/>
      <c r="CL424" s="161"/>
      <c r="CM424" s="161"/>
      <c r="CN424" s="161"/>
      <c r="CO424" s="161"/>
      <c r="CP424" s="161"/>
      <c r="CQ424" s="161"/>
      <c r="CR424" s="161"/>
      <c r="CS424" s="162"/>
      <c r="CT424" s="167"/>
      <c r="CU424" s="168"/>
      <c r="CV424" s="176"/>
      <c r="CW424" s="180"/>
      <c r="CX424" s="181"/>
      <c r="CY424" s="181"/>
      <c r="CZ424" s="181"/>
      <c r="DA424" s="181"/>
      <c r="DB424" s="181"/>
      <c r="DC424" s="181"/>
      <c r="DD424" s="181"/>
      <c r="DE424" s="181"/>
      <c r="DF424" s="181"/>
      <c r="DG424" s="181"/>
      <c r="DH424" s="181"/>
      <c r="DI424" s="181"/>
      <c r="DJ424" s="181"/>
      <c r="DK424" s="182"/>
      <c r="DL424" s="152"/>
      <c r="DM424" s="153"/>
      <c r="DN424" s="333"/>
      <c r="DO424" s="153"/>
      <c r="DP424" s="333"/>
      <c r="DQ424" s="153"/>
      <c r="DR424" s="333"/>
      <c r="DS424" s="153"/>
      <c r="DT424" s="333"/>
      <c r="DU424" s="334"/>
      <c r="DV424" s="174"/>
      <c r="DW424" s="160"/>
      <c r="DX424" s="161"/>
      <c r="DY424" s="161"/>
      <c r="DZ424" s="161"/>
      <c r="EA424" s="161"/>
      <c r="EB424" s="161"/>
      <c r="EC424" s="161"/>
      <c r="ED424" s="161"/>
      <c r="EE424" s="161"/>
      <c r="EF424" s="161"/>
      <c r="EG424" s="161"/>
      <c r="EH424" s="161"/>
      <c r="EI424" s="162"/>
      <c r="EJ424" s="167"/>
      <c r="EK424" s="168"/>
      <c r="EL424" s="176"/>
      <c r="EM424" s="180"/>
      <c r="EN424" s="181"/>
      <c r="EO424" s="181"/>
      <c r="EP424" s="181"/>
      <c r="EQ424" s="181"/>
      <c r="ER424" s="181"/>
      <c r="ES424" s="181"/>
      <c r="ET424" s="181"/>
      <c r="EU424" s="181"/>
      <c r="EV424" s="181"/>
      <c r="EW424" s="181"/>
      <c r="EX424" s="181"/>
      <c r="EY424" s="181"/>
      <c r="EZ424" s="181"/>
      <c r="FA424" s="182"/>
      <c r="FB424" s="152"/>
      <c r="FC424" s="153"/>
      <c r="FD424" s="333"/>
      <c r="FE424" s="153"/>
      <c r="FF424" s="333"/>
      <c r="FG424" s="153"/>
      <c r="FH424" s="333"/>
      <c r="FI424" s="153"/>
      <c r="FJ424" s="333"/>
      <c r="FK424" s="334"/>
      <c r="FL424" s="174"/>
      <c r="FM424" s="3"/>
    </row>
    <row r="425" spans="1:169" ht="11.25" customHeight="1">
      <c r="A425" s="192"/>
      <c r="B425" s="193"/>
      <c r="C425" s="196"/>
      <c r="D425" s="199"/>
      <c r="E425" s="200"/>
      <c r="F425" s="199"/>
      <c r="G425" s="200"/>
      <c r="H425" s="199"/>
      <c r="I425" s="200"/>
      <c r="J425" s="199"/>
      <c r="K425" s="200"/>
      <c r="L425" s="199"/>
      <c r="M425" s="209"/>
      <c r="N425" s="69" t="str">
        <f>IF(CF421&lt;&gt;"",IF(ISERROR(AND(BV425="",BX425="",BZ425="",CB425="",CD425="")),"E",IF(AND(BV425="",BX425="",BZ425="",CB425="",CD425=""),"","E")),"")</f>
        <v/>
      </c>
      <c r="O425" s="192"/>
      <c r="P425" s="193"/>
      <c r="Q425" s="196"/>
      <c r="R425" s="199"/>
      <c r="S425" s="200"/>
      <c r="T425" s="199"/>
      <c r="U425" s="200"/>
      <c r="V425" s="199"/>
      <c r="W425" s="200"/>
      <c r="X425" s="199"/>
      <c r="Y425" s="200"/>
      <c r="Z425" s="199"/>
      <c r="AA425" s="209"/>
      <c r="AB425" s="69" t="str">
        <f>IF(DV421&lt;&gt;"",IF(ISERROR(AND(DL425="",DN425="",DP425="",DQ425="",DT425="")),"E",IF(AND(DL425="",DN425="",DP425="",DR425="",DT425=""),"","E")),"")</f>
        <v/>
      </c>
      <c r="AC425" s="192"/>
      <c r="AD425" s="193"/>
      <c r="AE425" s="196"/>
      <c r="AF425" s="199"/>
      <c r="AG425" s="200"/>
      <c r="AH425" s="199"/>
      <c r="AI425" s="200"/>
      <c r="AJ425" s="199"/>
      <c r="AK425" s="200"/>
      <c r="AL425" s="199"/>
      <c r="AM425" s="200"/>
      <c r="AN425" s="199"/>
      <c r="AO425" s="209"/>
      <c r="AP425" s="69" t="str">
        <f>IF(FL421&lt;&gt;"",IF(ISERROR(AND(FB425="",FD425="",FF425="",FH425="",FJ425="")),"E",IF(AND(FB425="",FD425="",FF425="",FH425="",FJ425=""),"","E")),"")</f>
        <v/>
      </c>
      <c r="AQ425" s="126"/>
      <c r="AR425" s="126"/>
      <c r="AS425" s="126"/>
      <c r="AT425" s="126"/>
      <c r="AU425" s="126"/>
      <c r="AV425" s="126"/>
      <c r="AW425" s="126"/>
      <c r="AX425" s="126"/>
      <c r="AY425" s="126"/>
      <c r="AZ425" s="126"/>
      <c r="BA425" s="126"/>
      <c r="BB425" s="126"/>
      <c r="BC425" s="126"/>
      <c r="BV425" s="169" t="str">
        <f>IF(CF421&lt;&gt;"",IF(AND(AND(BV421&gt;-1,BV423&gt;-1),OR(BV421&gt;10,BV423&gt;10),ABS(BV421-BV423)&gt;1,IF(OR(BV421&gt;11,BV423&gt;11),ABS(BV421-BV423)=2,TRUE),BV421=INT(BV421),BV423=INT(BV423)),"","Error"),"")</f>
        <v/>
      </c>
      <c r="BW425" s="169"/>
      <c r="BX425" s="169" t="str">
        <f>IF(CF421&lt;&gt;"",IF(AND(AND(BX421&gt;-1,BX423&gt;-1),OR(BX421&gt;10,BX423&gt;10),ABS(BX421-BX423)&gt;1,IF(OR(BX421&gt;11,BX423&gt;11),ABS(BX421-BX423)=2,TRUE),BX421=INT(BX421),BX423=INT(BX423)),"","Error"),"")</f>
        <v/>
      </c>
      <c r="BY425" s="169"/>
      <c r="BZ425" s="169" t="str">
        <f>IF(CF421&lt;&gt;"",IF(AND(AND(BZ421&gt;-1,BZ423&gt;-1),OR(BZ421&gt;10,BZ423&gt;10),ABS(BZ421-BZ423)&gt;1,IF(OR(BZ421&gt;11,BZ423&gt;11),ABS(BZ421-BZ423)=2,TRUE),BZ421=INT(BZ421),BZ423=INT(BZ423)),"","Error"),"")</f>
        <v/>
      </c>
      <c r="CA425" s="169"/>
      <c r="CB425" s="169" t="str">
        <f>IF(AND(CF421&lt;&gt;"",CB421&lt;&gt;""),IF(AND(AND(CB421&gt;-1,CB423&gt;-1),OR(CB421&gt;10,CB423&gt;10),ABS(CB421-CB423)&gt;1,IF(OR(CB421&gt;11,CB423&gt;11),ABS(CB421-CB423)=2,TRUE),CB421=INT(CB421),CB423=INT(CB423)),"","Error"),"")</f>
        <v/>
      </c>
      <c r="CC425" s="169"/>
      <c r="CD425" s="169" t="str">
        <f>IF(AND(CF421&lt;&gt;"",CD421&lt;&gt;""),IF(AND(AND(CD421&gt;-1,CD423&gt;-1),OR(CD421&gt;10,CD423&gt;10),ABS(CD421-CD423)&gt;1,IF(OR(CD421&gt;11,CD423&gt;11),ABS(CD421-CD423)=2,TRUE),CD421=INT(CD421),CD423=INT(CD423)),"","Error"),"")</f>
        <v/>
      </c>
      <c r="CE425" s="169"/>
      <c r="CF425" s="3"/>
      <c r="CG425" s="126"/>
      <c r="CH425" s="126"/>
      <c r="CI425" s="126"/>
      <c r="CJ425" s="126"/>
      <c r="CK425" s="126"/>
      <c r="CL425" s="126"/>
      <c r="CM425" s="126"/>
      <c r="CN425" s="126"/>
      <c r="CO425" s="126"/>
      <c r="CP425" s="126"/>
      <c r="CQ425" s="126"/>
      <c r="CR425" s="126"/>
      <c r="CS425" s="126"/>
      <c r="DL425" s="169" t="str">
        <f>IF(DV421&lt;&gt;"",IF(AND(AND(DL421&gt;-1,DL423&gt;-1),OR(DL421&gt;10,DL423&gt;10),ABS(DL421-DL423)&gt;1,IF(OR(DL421&gt;11,DL423&gt;11),ABS(DL421-DL423)=2,TRUE),DL421=INT(DL421),DL423=INT(DL423)),"","Error"),"")</f>
        <v/>
      </c>
      <c r="DM425" s="169"/>
      <c r="DN425" s="169" t="str">
        <f>IF(DV421&lt;&gt;"",IF(AND(AND(DN421&gt;-1,DN423&gt;-1),OR(DN421&gt;10,DN423&gt;10),ABS(DN421-DN423)&gt;1,IF(OR(DN421&gt;11,DN423&gt;11),ABS(DN421-DN423)=2,TRUE),DN421=INT(DN421),DN423=INT(DN423)),"","Error"),"")</f>
        <v/>
      </c>
      <c r="DO425" s="169"/>
      <c r="DP425" s="169" t="str">
        <f>IF(DV421&lt;&gt;"",IF(AND(AND(DP421&gt;-1,DP423&gt;-1),OR(DP421&gt;10,DP423&gt;10),ABS(DP421-DP423)&gt;1,IF(OR(DP421&gt;11,DP423&gt;11),ABS(DP421-DP423)=2,TRUE),DP421=INT(DP421),DP423=INT(DP423)),"","Error"),"")</f>
        <v/>
      </c>
      <c r="DQ425" s="169"/>
      <c r="DR425" s="169" t="str">
        <f>IF(AND(DV421&lt;&gt;"",DR421&lt;&gt;""),IF(AND(AND(DR421&gt;-1,DR423&gt;-1),OR(DR421&gt;10,DR423&gt;10),ABS(DR421-DR423)&gt;1,IF(OR(DR421&gt;11,DR423&gt;11),ABS(DR421-DR423)=2,TRUE),DR421=INT(DR421),DR423=INT(DR423)),"","Error"),"")</f>
        <v/>
      </c>
      <c r="DS425" s="169"/>
      <c r="DT425" s="169" t="str">
        <f>IF(AND(DV421&lt;&gt;"",DT421&lt;&gt;""),IF(AND(AND(DT421&gt;-1,DT423&gt;-1),OR(DT421&gt;10,DT423&gt;10),ABS(DT421-DT423)&gt;1,IF(OR(DT421&gt;11,DT423&gt;11),ABS(DT421-DT423)=2,TRUE),DT421=INT(DT421),DT423=INT(DT423)),"","Error"),"")</f>
        <v/>
      </c>
      <c r="DU425" s="169"/>
      <c r="DV425" s="3"/>
      <c r="DW425" s="126"/>
      <c r="DX425" s="126"/>
      <c r="DY425" s="126"/>
      <c r="DZ425" s="126"/>
      <c r="EA425" s="126"/>
      <c r="EB425" s="126"/>
      <c r="EC425" s="126"/>
      <c r="ED425" s="126"/>
      <c r="EE425" s="126"/>
      <c r="EF425" s="126"/>
      <c r="EG425" s="126"/>
      <c r="EH425" s="126"/>
      <c r="EI425" s="126"/>
      <c r="FB425" s="169" t="str">
        <f>IF(FL421&lt;&gt;"",IF(AND(AND(FB421&gt;-1,FB423&gt;-1),OR(FB421&gt;10,FB423&gt;10),ABS(FB421-FB423)&gt;1,IF(OR(FB421&gt;11,FB423&gt;11),ABS(FB421-FB423)=2,TRUE),FB421=INT(FB421),FB423=INT(FB423)),"","Error"),"")</f>
        <v/>
      </c>
      <c r="FC425" s="169"/>
      <c r="FD425" s="169" t="str">
        <f>IF(FL421&lt;&gt;"",IF(AND(AND(FD421&gt;-1,FD423&gt;-1),OR(FD421&gt;10,FD423&gt;10),ABS(FD421-FD423)&gt;1,IF(OR(FD421&gt;11,FD423&gt;11),ABS(FD421-FD423)=2,TRUE),FD421=INT(FD421),FD423=INT(FD423)),"","Error"),"")</f>
        <v/>
      </c>
      <c r="FE425" s="169"/>
      <c r="FF425" s="169" t="str">
        <f>IF(FL421&lt;&gt;"",IF(AND(AND(FF421&gt;-1,FF423&gt;-1),OR(FF421&gt;10,FF423&gt;10),ABS(FF421-FF423)&gt;1,IF(OR(FF421&gt;11,FF423&gt;11),ABS(FF421-FF423)=2,TRUE),FF421=INT(FF421),FF423=INT(FF423)),"","Error"),"")</f>
        <v/>
      </c>
      <c r="FG425" s="169"/>
      <c r="FH425" s="169" t="str">
        <f>IF(AND(FL421&lt;&gt;"",FH421&lt;&gt;""),IF(AND(AND(FH421&gt;-1,FH423&gt;-1),OR(FH421&gt;10,FH423&gt;10),ABS(FH421-FH423)&gt;1,IF(OR(FH421&gt;11,FH423&gt;11),ABS(FH421-FH423)=2,TRUE),FH421=INT(FH421),FH423=INT(FH423)),"","Error"),"")</f>
        <v/>
      </c>
      <c r="FI425" s="169"/>
      <c r="FJ425" s="169" t="str">
        <f>IF(AND(FL421&lt;&gt;"",FJ421&lt;&gt;""),IF(AND(AND(FJ421&gt;-1,FJ423&gt;-1),OR(FJ421&gt;10,FJ423&gt;10),ABS(FJ421-FJ423)&gt;1,IF(OR(FJ421&gt;11,FJ423&gt;11),ABS(FJ421-FJ423)=2,TRUE),FJ421=INT(FJ421),FJ423=INT(FJ423)),"","Error"),"")</f>
        <v/>
      </c>
      <c r="FK425" s="169"/>
      <c r="FL425" s="3"/>
      <c r="FM425" s="3"/>
    </row>
    <row r="426" spans="1:169" ht="11.25" customHeight="1">
      <c r="A426" s="192"/>
      <c r="B426" s="193"/>
      <c r="C426" s="175" t="str">
        <f>IF($D393="1P","G","G")</f>
        <v>G</v>
      </c>
      <c r="D426" s="201"/>
      <c r="E426" s="202"/>
      <c r="F426" s="201"/>
      <c r="G426" s="202"/>
      <c r="H426" s="201"/>
      <c r="I426" s="202"/>
      <c r="J426" s="201"/>
      <c r="K426" s="202"/>
      <c r="L426" s="201"/>
      <c r="M426" s="205"/>
      <c r="N426" s="69" t="str">
        <f>IF(CF421&lt;&gt;"",IF(ISERROR(AND(BV425="",BX425="",BZ425="",CB425="",CD425="")),"E",IF(AND(BV425="",BX425="",BZ425="",CB425="",CD425=""),"","E")),"")</f>
        <v/>
      </c>
      <c r="O426" s="192"/>
      <c r="P426" s="193"/>
      <c r="Q426" s="175" t="str">
        <f>IF($D393="1P","F","E")</f>
        <v>E</v>
      </c>
      <c r="R426" s="201"/>
      <c r="S426" s="202"/>
      <c r="T426" s="201"/>
      <c r="U426" s="202"/>
      <c r="V426" s="201"/>
      <c r="W426" s="202"/>
      <c r="X426" s="201"/>
      <c r="Y426" s="202"/>
      <c r="Z426" s="201"/>
      <c r="AA426" s="205"/>
      <c r="AB426" s="69" t="str">
        <f>IF(DV421&lt;&gt;"",IF(ISERROR(AND(DL425="",DN425="",DP425="",DQ425="",DT425="")),"E",IF(AND(DL425="",DN425="",DP425="",DR425="",DT425=""),"","E")),"")</f>
        <v/>
      </c>
      <c r="AC426" s="192"/>
      <c r="AD426" s="193"/>
      <c r="AE426" s="175" t="str">
        <f>IF($D393="1P","G","F")</f>
        <v>F</v>
      </c>
      <c r="AF426" s="201"/>
      <c r="AG426" s="202"/>
      <c r="AH426" s="201"/>
      <c r="AI426" s="202"/>
      <c r="AJ426" s="201"/>
      <c r="AK426" s="202"/>
      <c r="AL426" s="201"/>
      <c r="AM426" s="202"/>
      <c r="AN426" s="201"/>
      <c r="AO426" s="205"/>
      <c r="AP426" s="69" t="str">
        <f>IF(FL421&lt;&gt;"",IF(ISERROR(AND(FB425="",FD425="",FF425="",FH425="",FJ425="")),"E",IF(AND(FB425="",FD425="",FF425="",FH425="",FJ425=""),"","E")),"")</f>
        <v/>
      </c>
      <c r="AQ426" s="126"/>
      <c r="AR426" s="126"/>
      <c r="AS426" s="126"/>
      <c r="AT426" s="126"/>
      <c r="AU426" s="126"/>
      <c r="AV426" s="126"/>
      <c r="AW426" s="126"/>
      <c r="AX426" s="126"/>
      <c r="AY426" s="126"/>
      <c r="AZ426" s="126"/>
      <c r="BA426" s="126"/>
      <c r="BB426" s="126"/>
      <c r="BC426" s="126"/>
      <c r="CF426" s="3"/>
      <c r="CG426" s="126"/>
      <c r="CH426" s="126"/>
      <c r="CI426" s="126"/>
      <c r="CJ426" s="126"/>
      <c r="CK426" s="126"/>
      <c r="CL426" s="126"/>
      <c r="CM426" s="126"/>
      <c r="CN426" s="126"/>
      <c r="CO426" s="126"/>
      <c r="CP426" s="126"/>
      <c r="CQ426" s="126"/>
      <c r="CR426" s="126"/>
      <c r="CS426" s="126"/>
      <c r="DV426" s="3"/>
      <c r="DW426" s="126"/>
      <c r="DX426" s="126"/>
      <c r="DY426" s="126"/>
      <c r="DZ426" s="126"/>
      <c r="EA426" s="126"/>
      <c r="EB426" s="126"/>
      <c r="EC426" s="126"/>
      <c r="ED426" s="126"/>
      <c r="EE426" s="126"/>
      <c r="EF426" s="126"/>
      <c r="EG426" s="126"/>
      <c r="EH426" s="126"/>
      <c r="EI426" s="126"/>
      <c r="FL426" s="3"/>
      <c r="FM426" s="3"/>
    </row>
    <row r="427" spans="1:169" ht="11.25" customHeight="1" thickBot="1">
      <c r="A427" s="194"/>
      <c r="B427" s="195"/>
      <c r="C427" s="207"/>
      <c r="D427" s="203"/>
      <c r="E427" s="204"/>
      <c r="F427" s="203"/>
      <c r="G427" s="204"/>
      <c r="H427" s="203"/>
      <c r="I427" s="204"/>
      <c r="J427" s="203"/>
      <c r="K427" s="204"/>
      <c r="L427" s="203"/>
      <c r="M427" s="206"/>
      <c r="N427" s="69" t="str">
        <f>IF(CF423&lt;&gt;"",IF(CF423="W",IF(SUM(IF(D426&gt;D424,1,0),IF(F426&gt;F424,1,0),IF(H426&gt;H424,1,0),IF(J426&gt;J424,1,0),IF(L426&gt;L424,1,0))&lt;&gt;3,"E",""),""),"")</f>
        <v/>
      </c>
      <c r="O427" s="194"/>
      <c r="P427" s="195"/>
      <c r="Q427" s="207"/>
      <c r="R427" s="203"/>
      <c r="S427" s="204"/>
      <c r="T427" s="203"/>
      <c r="U427" s="204"/>
      <c r="V427" s="203"/>
      <c r="W427" s="204"/>
      <c r="X427" s="203"/>
      <c r="Y427" s="204"/>
      <c r="Z427" s="203"/>
      <c r="AA427" s="206"/>
      <c r="AB427" s="69" t="str">
        <f>IF(DV423&lt;&gt;"",IF(DV423="W",IF(SUM(IF(R426&gt;R424,1,0),IF(T426&gt;T424,1,0),IF(V426&gt;V424,1,0),IF(X426&gt;X424,1,0),IF(Z426&gt;Z424,1,0))&lt;&gt;3,"E",""),""),"")</f>
        <v/>
      </c>
      <c r="AC427" s="194"/>
      <c r="AD427" s="195"/>
      <c r="AE427" s="207"/>
      <c r="AF427" s="203"/>
      <c r="AG427" s="204"/>
      <c r="AH427" s="203"/>
      <c r="AI427" s="204"/>
      <c r="AJ427" s="203"/>
      <c r="AK427" s="204"/>
      <c r="AL427" s="203"/>
      <c r="AM427" s="204"/>
      <c r="AN427" s="203"/>
      <c r="AO427" s="206"/>
      <c r="AP427" s="69" t="str">
        <f>IF(FL423&lt;&gt;"",IF(FL423="W",IF(SUM(IF(AF426&gt;AF424,1,0),IF(AH426&gt;AH424,1,0),IF(AJ426&gt;AJ424,1,0),IF(AL426&gt;AL424,1,0),IF(AN426&gt;AN424,1,0))&lt;&gt;3,"E",""),""),"")</f>
        <v/>
      </c>
      <c r="AQ427" s="127"/>
      <c r="AR427" s="127"/>
      <c r="AS427" s="127"/>
      <c r="AT427" s="127"/>
      <c r="AU427" s="127"/>
      <c r="AV427" s="127"/>
      <c r="AW427" s="127"/>
      <c r="AX427" s="127"/>
      <c r="AY427" s="127"/>
      <c r="AZ427" s="127"/>
      <c r="BA427" s="127"/>
      <c r="BB427" s="127"/>
      <c r="BC427" s="127"/>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3"/>
      <c r="CG427" s="127"/>
      <c r="CH427" s="127"/>
      <c r="CI427" s="127"/>
      <c r="CJ427" s="127"/>
      <c r="CK427" s="127"/>
      <c r="CL427" s="127"/>
      <c r="CM427" s="127"/>
      <c r="CN427" s="127"/>
      <c r="CO427" s="127"/>
      <c r="CP427" s="127"/>
      <c r="CQ427" s="127"/>
      <c r="CR427" s="127"/>
      <c r="CS427" s="127"/>
      <c r="CT427" s="40"/>
      <c r="CU427" s="40"/>
      <c r="CV427" s="40"/>
      <c r="CW427" s="40"/>
      <c r="CX427" s="40"/>
      <c r="CY427" s="40"/>
      <c r="CZ427" s="40"/>
      <c r="DA427" s="40"/>
      <c r="DB427" s="40"/>
      <c r="DC427" s="40"/>
      <c r="DD427" s="40"/>
      <c r="DE427" s="40"/>
      <c r="DF427" s="40"/>
      <c r="DG427" s="40"/>
      <c r="DH427" s="40"/>
      <c r="DI427" s="40"/>
      <c r="DJ427" s="40"/>
      <c r="DK427" s="40"/>
      <c r="DL427" s="40"/>
      <c r="DM427" s="40"/>
      <c r="DN427" s="40"/>
      <c r="DO427" s="40"/>
      <c r="DP427" s="40"/>
      <c r="DQ427" s="40"/>
      <c r="DR427" s="40"/>
      <c r="DS427" s="40"/>
      <c r="DT427" s="40"/>
      <c r="DU427" s="40"/>
      <c r="DV427" s="3"/>
      <c r="DW427" s="127"/>
      <c r="DX427" s="127"/>
      <c r="DY427" s="127"/>
      <c r="DZ427" s="127"/>
      <c r="EA427" s="127"/>
      <c r="EB427" s="127"/>
      <c r="EC427" s="127"/>
      <c r="ED427" s="127"/>
      <c r="EE427" s="127"/>
      <c r="EF427" s="127"/>
      <c r="EG427" s="127"/>
      <c r="EH427" s="127"/>
      <c r="EI427" s="127"/>
      <c r="EJ427" s="40"/>
      <c r="EK427" s="40"/>
      <c r="EL427" s="40"/>
      <c r="EM427" s="40"/>
      <c r="EN427" s="40"/>
      <c r="EO427" s="40"/>
      <c r="EP427" s="40"/>
      <c r="EQ427" s="40"/>
      <c r="ER427" s="40"/>
      <c r="ES427" s="40"/>
      <c r="ET427" s="40"/>
      <c r="EU427" s="40"/>
      <c r="EV427" s="40"/>
      <c r="EW427" s="40"/>
      <c r="EX427" s="40"/>
      <c r="EY427" s="40"/>
      <c r="EZ427" s="40"/>
      <c r="FA427" s="40"/>
      <c r="FB427" s="40"/>
      <c r="FC427" s="40"/>
      <c r="FD427" s="40"/>
      <c r="FE427" s="40"/>
      <c r="FF427" s="40"/>
      <c r="FG427" s="40"/>
      <c r="FH427" s="40"/>
      <c r="FI427" s="40"/>
      <c r="FJ427" s="40"/>
      <c r="FK427" s="40"/>
      <c r="FL427" s="3"/>
      <c r="FM427" s="3"/>
    </row>
    <row r="428" spans="1:169" ht="11.25" customHeight="1">
      <c r="A428" s="170">
        <v>5</v>
      </c>
      <c r="B428" s="191"/>
      <c r="C428" s="183" t="str">
        <f>IF($D393="1P","B","B")</f>
        <v>B</v>
      </c>
      <c r="D428" s="197"/>
      <c r="E428" s="198"/>
      <c r="F428" s="197"/>
      <c r="G428" s="198"/>
      <c r="H428" s="197"/>
      <c r="I428" s="198"/>
      <c r="J428" s="197"/>
      <c r="K428" s="198"/>
      <c r="L428" s="197"/>
      <c r="M428" s="208"/>
      <c r="N428" s="69" t="str">
        <f>IF(CF431&lt;&gt;"",IF(CF431="W",IF(SUM(IF(D428&gt;D430,1,0),IF(F428&gt;F430,1,0),IF(H428&gt;H430,1,0),IF(J428&gt;J430,1,0),IF(L428&gt;L430,1,0))&lt;&gt;3,"E",""),""),"")</f>
        <v/>
      </c>
      <c r="O428" s="170">
        <v>12</v>
      </c>
      <c r="P428" s="191"/>
      <c r="Q428" s="183" t="str">
        <f>IF($D393="1P","C","B")</f>
        <v>B</v>
      </c>
      <c r="R428" s="197"/>
      <c r="S428" s="198"/>
      <c r="T428" s="197"/>
      <c r="U428" s="198"/>
      <c r="V428" s="197"/>
      <c r="W428" s="198"/>
      <c r="X428" s="197"/>
      <c r="Y428" s="198"/>
      <c r="Z428" s="197"/>
      <c r="AA428" s="208"/>
      <c r="AB428" s="69" t="str">
        <f>IF(DV431&lt;&gt;"",IF(DV431="W",IF(SUM(IF(R428&gt;R430,1,0),IF(T428&gt;T430,1,0),IF(V428&gt;V430,1,0),IF(X428&gt;X430,1,0),IF(Z428&gt;Z430,1,0))&lt;&gt;3,"E",""),""),"")</f>
        <v/>
      </c>
      <c r="AC428" s="170">
        <v>19</v>
      </c>
      <c r="AD428" s="191"/>
      <c r="AE428" s="183" t="str">
        <f>IF($D393="1P","A","A")</f>
        <v>A</v>
      </c>
      <c r="AF428" s="197"/>
      <c r="AG428" s="198"/>
      <c r="AH428" s="197"/>
      <c r="AI428" s="198"/>
      <c r="AJ428" s="197"/>
      <c r="AK428" s="198"/>
      <c r="AL428" s="197"/>
      <c r="AM428" s="198"/>
      <c r="AN428" s="197"/>
      <c r="AO428" s="208"/>
      <c r="AP428" s="69" t="str">
        <f>IF(FL431&lt;&gt;"",IF(FL431="W",IF(SUM(IF(AF428&gt;AF430,1,0),IF(AH428&gt;AH430,1,0),IF(AJ428&gt;AJ430,1,0),IF(AL428&gt;AL430,1,0),IF(AN428&gt;AN430,1,0))&lt;&gt;3,"E",""),""),"")</f>
        <v/>
      </c>
      <c r="AQ428" s="128"/>
      <c r="AR428" s="128"/>
      <c r="AS428" s="128"/>
      <c r="AT428" s="128"/>
      <c r="AU428" s="128"/>
      <c r="AV428" s="128"/>
      <c r="AW428" s="128"/>
      <c r="AX428" s="128"/>
      <c r="AY428" s="128"/>
      <c r="AZ428" s="128"/>
      <c r="BA428" s="128"/>
      <c r="BB428" s="128"/>
      <c r="BC428" s="128"/>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3"/>
      <c r="CG428" s="128"/>
      <c r="CH428" s="128"/>
      <c r="CI428" s="128"/>
      <c r="CJ428" s="128"/>
      <c r="CK428" s="128"/>
      <c r="CL428" s="128"/>
      <c r="CM428" s="128"/>
      <c r="CN428" s="128"/>
      <c r="CO428" s="128"/>
      <c r="CP428" s="128"/>
      <c r="CQ428" s="128"/>
      <c r="CR428" s="128"/>
      <c r="CS428" s="128"/>
      <c r="CT428" s="41"/>
      <c r="CU428" s="41"/>
      <c r="CV428" s="41"/>
      <c r="CW428" s="41"/>
      <c r="CX428" s="41"/>
      <c r="CY428" s="41"/>
      <c r="CZ428" s="41"/>
      <c r="DA428" s="41"/>
      <c r="DB428" s="41"/>
      <c r="DC428" s="41"/>
      <c r="DD428" s="41"/>
      <c r="DE428" s="41"/>
      <c r="DF428" s="41"/>
      <c r="DG428" s="41"/>
      <c r="DH428" s="41"/>
      <c r="DI428" s="41"/>
      <c r="DJ428" s="41"/>
      <c r="DK428" s="41"/>
      <c r="DL428" s="41"/>
      <c r="DM428" s="41"/>
      <c r="DN428" s="41"/>
      <c r="DO428" s="41"/>
      <c r="DP428" s="41"/>
      <c r="DQ428" s="41"/>
      <c r="DR428" s="41"/>
      <c r="DS428" s="41"/>
      <c r="DT428" s="41"/>
      <c r="DU428" s="41"/>
      <c r="DV428" s="3"/>
      <c r="DW428" s="128"/>
      <c r="DX428" s="128"/>
      <c r="DY428" s="128"/>
      <c r="DZ428" s="128"/>
      <c r="EA428" s="128"/>
      <c r="EB428" s="128"/>
      <c r="EC428" s="128"/>
      <c r="ED428" s="128"/>
      <c r="EE428" s="128"/>
      <c r="EF428" s="128"/>
      <c r="EG428" s="128"/>
      <c r="EH428" s="128"/>
      <c r="EI428" s="128"/>
      <c r="EJ428" s="41"/>
      <c r="EK428" s="41"/>
      <c r="EL428" s="41"/>
      <c r="EM428" s="41"/>
      <c r="EN428" s="41"/>
      <c r="EO428" s="41"/>
      <c r="EP428" s="41"/>
      <c r="EQ428" s="41"/>
      <c r="ER428" s="41"/>
      <c r="ES428" s="41"/>
      <c r="ET428" s="41"/>
      <c r="EU428" s="41"/>
      <c r="EV428" s="41"/>
      <c r="EW428" s="41"/>
      <c r="EX428" s="41"/>
      <c r="EY428" s="41"/>
      <c r="EZ428" s="41"/>
      <c r="FA428" s="41"/>
      <c r="FB428" s="41"/>
      <c r="FC428" s="41"/>
      <c r="FD428" s="41"/>
      <c r="FE428" s="41"/>
      <c r="FF428" s="41"/>
      <c r="FG428" s="41"/>
      <c r="FH428" s="41"/>
      <c r="FI428" s="41"/>
      <c r="FJ428" s="41"/>
      <c r="FK428" s="41"/>
      <c r="FL428" s="3"/>
      <c r="FM428" s="3"/>
    </row>
    <row r="429" spans="1:169" ht="11.25" customHeight="1">
      <c r="A429" s="192"/>
      <c r="B429" s="193"/>
      <c r="C429" s="196"/>
      <c r="D429" s="199"/>
      <c r="E429" s="200"/>
      <c r="F429" s="199"/>
      <c r="G429" s="200"/>
      <c r="H429" s="199"/>
      <c r="I429" s="200"/>
      <c r="J429" s="199"/>
      <c r="K429" s="200"/>
      <c r="L429" s="199"/>
      <c r="M429" s="209"/>
      <c r="N429" s="69" t="str">
        <f>IF(CF431&lt;&gt;"",IF(ISERROR(AND(BV435="",BX435="",BZ435="",CB435="",CD435="")),"E",IF(AND(BV435="",BX435="",BZ435="",CB435="",CD435=""),"","E")),"")</f>
        <v/>
      </c>
      <c r="O429" s="192"/>
      <c r="P429" s="193"/>
      <c r="Q429" s="196"/>
      <c r="R429" s="199"/>
      <c r="S429" s="200"/>
      <c r="T429" s="199"/>
      <c r="U429" s="200"/>
      <c r="V429" s="199"/>
      <c r="W429" s="200"/>
      <c r="X429" s="199"/>
      <c r="Y429" s="200"/>
      <c r="Z429" s="199"/>
      <c r="AA429" s="209"/>
      <c r="AB429" s="69" t="str">
        <f>IF(DV431&lt;&gt;"",IF(ISERROR(AND(DL435="",DN435="",DP435="",DQ435="",DT435="")),"E",IF(AND(DL435="",DN435="",DP435="",DR435="",DT435=""),"","E")),"")</f>
        <v/>
      </c>
      <c r="AC429" s="192"/>
      <c r="AD429" s="193"/>
      <c r="AE429" s="196"/>
      <c r="AF429" s="199"/>
      <c r="AG429" s="200"/>
      <c r="AH429" s="199"/>
      <c r="AI429" s="200"/>
      <c r="AJ429" s="199"/>
      <c r="AK429" s="200"/>
      <c r="AL429" s="199"/>
      <c r="AM429" s="200"/>
      <c r="AN429" s="199"/>
      <c r="AO429" s="209"/>
      <c r="AP429" s="69" t="str">
        <f>IF(FL431&lt;&gt;"",IF(ISERROR(AND(FB435="",FD435="",FF435="",FH435="",FJ435="")),"E",IF(AND(FB435="",FD435="",FF435="",FH435="",FJ435=""),"","E")),"")</f>
        <v/>
      </c>
      <c r="AQ429" s="126"/>
      <c r="AR429" s="126"/>
      <c r="AS429" s="126"/>
      <c r="AT429" s="126"/>
      <c r="AU429" s="126"/>
      <c r="AV429" s="126"/>
      <c r="AW429" s="126"/>
      <c r="AX429" s="126"/>
      <c r="AY429" s="126"/>
      <c r="AZ429" s="126"/>
      <c r="BA429" s="126"/>
      <c r="BB429" s="126"/>
      <c r="BC429" s="126"/>
      <c r="CF429" s="3"/>
      <c r="CG429" s="126"/>
      <c r="CH429" s="126"/>
      <c r="CI429" s="126"/>
      <c r="CJ429" s="126"/>
      <c r="CK429" s="126"/>
      <c r="CL429" s="126"/>
      <c r="CM429" s="126"/>
      <c r="CN429" s="126"/>
      <c r="CO429" s="126"/>
      <c r="CP429" s="126"/>
      <c r="CQ429" s="126"/>
      <c r="CR429" s="126"/>
      <c r="CS429" s="126"/>
      <c r="DV429" s="3"/>
      <c r="DW429" s="126"/>
      <c r="DX429" s="126"/>
      <c r="DY429" s="126"/>
      <c r="DZ429" s="126"/>
      <c r="EA429" s="126"/>
      <c r="EB429" s="126"/>
      <c r="EC429" s="126"/>
      <c r="ED429" s="126"/>
      <c r="EE429" s="126"/>
      <c r="EF429" s="126"/>
      <c r="EG429" s="126"/>
      <c r="EH429" s="126"/>
      <c r="EI429" s="126"/>
      <c r="FL429" s="3"/>
      <c r="FM429" s="3"/>
    </row>
    <row r="430" spans="1:169" ht="11.25" customHeight="1" thickBot="1">
      <c r="A430" s="192"/>
      <c r="B430" s="193"/>
      <c r="C430" s="175" t="str">
        <f>IF($D393="1P","E","E")</f>
        <v>E</v>
      </c>
      <c r="D430" s="201"/>
      <c r="E430" s="202"/>
      <c r="F430" s="201"/>
      <c r="G430" s="202"/>
      <c r="H430" s="201"/>
      <c r="I430" s="202"/>
      <c r="J430" s="201"/>
      <c r="K430" s="202"/>
      <c r="L430" s="201"/>
      <c r="M430" s="205"/>
      <c r="N430" s="69" t="str">
        <f>IF(CF431&lt;&gt;"",IF(ISERROR(AND(BV435="",BX435="",BZ435="",CB435="",CD435="")),"E",IF(AND(BV435="",BX435="",BZ435="",CB435="",CD435=""),"","E")),"")</f>
        <v/>
      </c>
      <c r="O430" s="192"/>
      <c r="P430" s="193"/>
      <c r="Q430" s="175" t="str">
        <f>IF($D393="1P","G","F")</f>
        <v>F</v>
      </c>
      <c r="R430" s="201"/>
      <c r="S430" s="202"/>
      <c r="T430" s="201"/>
      <c r="U430" s="202"/>
      <c r="V430" s="201"/>
      <c r="W430" s="202"/>
      <c r="X430" s="201"/>
      <c r="Y430" s="202"/>
      <c r="Z430" s="201"/>
      <c r="AA430" s="205"/>
      <c r="AB430" s="69" t="str">
        <f>IF(DV431&lt;&gt;"",IF(ISERROR(AND(DL435="",DN435="",DP435="",DQ435="",DT435="")),"E",IF(AND(DL435="",DN435="",DP435="",DR435="",DT435=""),"","E")),"")</f>
        <v/>
      </c>
      <c r="AC430" s="192"/>
      <c r="AD430" s="193"/>
      <c r="AE430" s="175" t="str">
        <f>IF($D393="1P","B","F")</f>
        <v>F</v>
      </c>
      <c r="AF430" s="201"/>
      <c r="AG430" s="202"/>
      <c r="AH430" s="201"/>
      <c r="AI430" s="202"/>
      <c r="AJ430" s="201"/>
      <c r="AK430" s="202"/>
      <c r="AL430" s="201"/>
      <c r="AM430" s="202"/>
      <c r="AN430" s="201"/>
      <c r="AO430" s="205"/>
      <c r="AP430" s="69" t="str">
        <f>IF(FL431&lt;&gt;"",IF(ISERROR(AND(FB435="",FD435="",FF435="",FH435="",FJ435="")),"E",IF(AND(FB435="",FD435="",FF435="",FH435="",FJ435=""),"","E")),"")</f>
        <v/>
      </c>
      <c r="AQ430" s="127"/>
      <c r="AR430" s="127"/>
      <c r="AS430" s="127"/>
      <c r="AT430" s="127"/>
      <c r="AU430" s="127"/>
      <c r="AV430" s="127"/>
      <c r="AW430" s="127"/>
      <c r="AX430" s="127"/>
      <c r="AY430" s="127"/>
      <c r="AZ430" s="127"/>
      <c r="BA430" s="127"/>
      <c r="BB430" s="127"/>
      <c r="BC430" s="127"/>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3"/>
      <c r="CG430" s="127"/>
      <c r="CH430" s="127"/>
      <c r="CI430" s="127"/>
      <c r="CJ430" s="127"/>
      <c r="CK430" s="127"/>
      <c r="CL430" s="127"/>
      <c r="CM430" s="127"/>
      <c r="CN430" s="127"/>
      <c r="CO430" s="127"/>
      <c r="CP430" s="127"/>
      <c r="CQ430" s="127"/>
      <c r="CR430" s="127"/>
      <c r="CS430" s="127"/>
      <c r="CT430" s="40"/>
      <c r="CU430" s="40"/>
      <c r="CV430" s="40"/>
      <c r="CW430" s="40"/>
      <c r="CX430" s="40"/>
      <c r="CY430" s="40"/>
      <c r="CZ430" s="40"/>
      <c r="DA430" s="40"/>
      <c r="DB430" s="40"/>
      <c r="DC430" s="40"/>
      <c r="DD430" s="40"/>
      <c r="DE430" s="40"/>
      <c r="DF430" s="40"/>
      <c r="DG430" s="40"/>
      <c r="DH430" s="40"/>
      <c r="DI430" s="40"/>
      <c r="DJ430" s="40"/>
      <c r="DK430" s="40"/>
      <c r="DL430" s="40"/>
      <c r="DM430" s="40"/>
      <c r="DN430" s="40"/>
      <c r="DO430" s="40"/>
      <c r="DP430" s="40"/>
      <c r="DQ430" s="40"/>
      <c r="DR430" s="40"/>
      <c r="DS430" s="40"/>
      <c r="DT430" s="40"/>
      <c r="DU430" s="40"/>
      <c r="DV430" s="3"/>
      <c r="DW430" s="127"/>
      <c r="DX430" s="127"/>
      <c r="DY430" s="127"/>
      <c r="DZ430" s="127"/>
      <c r="EA430" s="127"/>
      <c r="EB430" s="127"/>
      <c r="EC430" s="127"/>
      <c r="ED430" s="127"/>
      <c r="EE430" s="127"/>
      <c r="EF430" s="127"/>
      <c r="EG430" s="127"/>
      <c r="EH430" s="127"/>
      <c r="EI430" s="127"/>
      <c r="EJ430" s="40"/>
      <c r="EK430" s="40"/>
      <c r="EL430" s="40"/>
      <c r="EM430" s="40"/>
      <c r="EN430" s="40"/>
      <c r="EO430" s="40"/>
      <c r="EP430" s="40"/>
      <c r="EQ430" s="40"/>
      <c r="ER430" s="40"/>
      <c r="ES430" s="40"/>
      <c r="ET430" s="40"/>
      <c r="EU430" s="40"/>
      <c r="EV430" s="40"/>
      <c r="EW430" s="40"/>
      <c r="EX430" s="40"/>
      <c r="EY430" s="40"/>
      <c r="EZ430" s="40"/>
      <c r="FA430" s="40"/>
      <c r="FB430" s="40"/>
      <c r="FC430" s="40"/>
      <c r="FD430" s="40"/>
      <c r="FE430" s="40"/>
      <c r="FF430" s="40"/>
      <c r="FG430" s="40"/>
      <c r="FH430" s="40"/>
      <c r="FI430" s="40"/>
      <c r="FJ430" s="40"/>
      <c r="FK430" s="40"/>
      <c r="FL430" s="3"/>
      <c r="FM430" s="3"/>
    </row>
    <row r="431" spans="1:169" ht="11.25" customHeight="1" thickBot="1">
      <c r="A431" s="194"/>
      <c r="B431" s="195"/>
      <c r="C431" s="207"/>
      <c r="D431" s="203"/>
      <c r="E431" s="204"/>
      <c r="F431" s="203"/>
      <c r="G431" s="204"/>
      <c r="H431" s="203"/>
      <c r="I431" s="204"/>
      <c r="J431" s="203"/>
      <c r="K431" s="204"/>
      <c r="L431" s="203"/>
      <c r="M431" s="206"/>
      <c r="N431" s="69" t="str">
        <f>IF(CF433&lt;&gt;"",IF(CF433="W",IF(SUM(IF(D430&gt;D428,1,0),IF(F430&gt;F428,1,0),IF(H430&gt;H428,1,0),IF(J430&gt;J428,1,0),IF(L430&gt;L428,1,0))&lt;&gt;3,"E",""),""),"")</f>
        <v/>
      </c>
      <c r="O431" s="194"/>
      <c r="P431" s="195"/>
      <c r="Q431" s="207"/>
      <c r="R431" s="203"/>
      <c r="S431" s="204"/>
      <c r="T431" s="203"/>
      <c r="U431" s="204"/>
      <c r="V431" s="203"/>
      <c r="W431" s="204"/>
      <c r="X431" s="203"/>
      <c r="Y431" s="204"/>
      <c r="Z431" s="203"/>
      <c r="AA431" s="206"/>
      <c r="AB431" s="69" t="str">
        <f>IF(DV433&lt;&gt;"",IF(DV433="W",IF(SUM(IF(R430&gt;R428,1,0),IF(T430&gt;T428,1,0),IF(V430&gt;V428,1,0),IF(X430&gt;X428,1,0),IF(Z430&gt;Z428,1,0))&lt;&gt;3,"E",""),""),"")</f>
        <v/>
      </c>
      <c r="AC431" s="194"/>
      <c r="AD431" s="195"/>
      <c r="AE431" s="207"/>
      <c r="AF431" s="203"/>
      <c r="AG431" s="204"/>
      <c r="AH431" s="203"/>
      <c r="AI431" s="204"/>
      <c r="AJ431" s="203"/>
      <c r="AK431" s="204"/>
      <c r="AL431" s="203"/>
      <c r="AM431" s="204"/>
      <c r="AN431" s="203"/>
      <c r="AO431" s="206"/>
      <c r="AP431" s="69" t="str">
        <f>IF(FL433&lt;&gt;"",IF(FL433="W",IF(SUM(IF(AF430&gt;AF428,1,0),IF(AH430&gt;AH428,1,0),IF(AJ430&gt;AJ428,1,0),IF(AL430&gt;AL428,1,0),IF(AN430&gt;AN428,1,0))&lt;&gt;3,"E",""),""),"")</f>
        <v/>
      </c>
      <c r="AQ431" s="154" t="str">
        <f>CONCATENATE($A395," ",$D395,","," ",$F393)</f>
        <v>Group: 7, Women's Singles</v>
      </c>
      <c r="AR431" s="155"/>
      <c r="AS431" s="155"/>
      <c r="AT431" s="155"/>
      <c r="AU431" s="155"/>
      <c r="AV431" s="155"/>
      <c r="AW431" s="155"/>
      <c r="AX431" s="155"/>
      <c r="AY431" s="155"/>
      <c r="AZ431" s="155"/>
      <c r="BA431" s="155"/>
      <c r="BB431" s="155"/>
      <c r="BC431" s="156"/>
      <c r="BD431" s="163">
        <f>A428</f>
        <v>5</v>
      </c>
      <c r="BE431" s="164"/>
      <c r="BF431" s="183" t="str">
        <f>C428</f>
        <v>B</v>
      </c>
      <c r="BG431" s="185" t="str">
        <f>IF(VLOOKUP($BF431,$A397:$C409,3,FALSE)=0,"",CONCATENATE(VLOOKUP(VLOOKUP($BF431,$A397:$C409,3,FALSE),Players!$J:$N,4,FALSE)," ",VLOOKUP($BF431,$A397:$C409,3,FALSE)," ",IF(ISERROR(VLOOKUP(VLOOKUP($BF431,$A397:$C409,3,FALSE),Players!$J:$N,5,FALSE)),"()",CONCATENATE("(",VLOOKUP(VLOOKUP($BF431,$A397:$C409,3,FALSE),Players!$J:$N,5,FALSE),")"))))</f>
        <v/>
      </c>
      <c r="BH431" s="186"/>
      <c r="BI431" s="186"/>
      <c r="BJ431" s="186"/>
      <c r="BK431" s="186"/>
      <c r="BL431" s="186"/>
      <c r="BM431" s="186"/>
      <c r="BN431" s="186"/>
      <c r="BO431" s="186"/>
      <c r="BP431" s="186"/>
      <c r="BQ431" s="186"/>
      <c r="BR431" s="186"/>
      <c r="BS431" s="186"/>
      <c r="BT431" s="186"/>
      <c r="BU431" s="187"/>
      <c r="BV431" s="170" t="str">
        <f>IF(D428&lt;&gt;"",D428,"")</f>
        <v/>
      </c>
      <c r="BW431" s="171"/>
      <c r="BX431" s="335" t="str">
        <f>IF(F428&lt;&gt;"",F428,"")</f>
        <v/>
      </c>
      <c r="BY431" s="171"/>
      <c r="BZ431" s="335" t="str">
        <f>IF(H428&lt;&gt;"",H428,"")</f>
        <v/>
      </c>
      <c r="CA431" s="171"/>
      <c r="CB431" s="335" t="str">
        <f>IF(J428&lt;&gt;"",J428,"")</f>
        <v/>
      </c>
      <c r="CC431" s="171"/>
      <c r="CD431" s="335" t="str">
        <f>IF(L428&lt;&gt;"",L428,"")</f>
        <v/>
      </c>
      <c r="CE431" s="337"/>
      <c r="CF431" s="174" t="str">
        <f>IF($CD431=$CD433,IF($CB431=$CB433,IF($BZ431&lt;&gt;"",IF($BZ431&gt;$BZ433,"W","L"),""),IF($CB431&gt;$CB433,"W","L")),IF($CD431&gt;$CD433,"W","L"))</f>
        <v/>
      </c>
      <c r="CG431" s="154" t="str">
        <f>CONCATENATE($A395," ",$D395,","," ",$F393)</f>
        <v>Group: 7, Women's Singles</v>
      </c>
      <c r="CH431" s="155"/>
      <c r="CI431" s="155"/>
      <c r="CJ431" s="155"/>
      <c r="CK431" s="155"/>
      <c r="CL431" s="155"/>
      <c r="CM431" s="155"/>
      <c r="CN431" s="155"/>
      <c r="CO431" s="155"/>
      <c r="CP431" s="155"/>
      <c r="CQ431" s="155"/>
      <c r="CR431" s="155"/>
      <c r="CS431" s="156"/>
      <c r="CT431" s="163">
        <f>O428</f>
        <v>12</v>
      </c>
      <c r="CU431" s="164"/>
      <c r="CV431" s="183" t="str">
        <f>Q428</f>
        <v>B</v>
      </c>
      <c r="CW431" s="185" t="str">
        <f>IF(VLOOKUP($CV431,$A397:$C409,3,FALSE)=0,"",CONCATENATE(VLOOKUP(VLOOKUP($CV431,$A397:$C409,3,FALSE),Players!$J:$N,4,FALSE)," ",VLOOKUP($CV431,$A397:$C409,3,FALSE)," ",IF(ISERROR(VLOOKUP(VLOOKUP($CV431,$A397:$C409,3,FALSE),Players!$J:$N,5,FALSE)),"()",CONCATENATE("(",VLOOKUP(VLOOKUP($CV431,$A397:$C409,3,FALSE),Players!$J:$N,5,FALSE),")"))))</f>
        <v/>
      </c>
      <c r="CX431" s="186"/>
      <c r="CY431" s="186"/>
      <c r="CZ431" s="186"/>
      <c r="DA431" s="186"/>
      <c r="DB431" s="186"/>
      <c r="DC431" s="186"/>
      <c r="DD431" s="186"/>
      <c r="DE431" s="186"/>
      <c r="DF431" s="186"/>
      <c r="DG431" s="186"/>
      <c r="DH431" s="186"/>
      <c r="DI431" s="186"/>
      <c r="DJ431" s="186"/>
      <c r="DK431" s="187"/>
      <c r="DL431" s="170" t="str">
        <f>IF(R428&lt;&gt;"",R428,"")</f>
        <v/>
      </c>
      <c r="DM431" s="171"/>
      <c r="DN431" s="335" t="str">
        <f>IF(T428&lt;&gt;"",T428,"")</f>
        <v/>
      </c>
      <c r="DO431" s="171"/>
      <c r="DP431" s="335" t="str">
        <f>IF(V428&lt;&gt;"",V428,"")</f>
        <v/>
      </c>
      <c r="DQ431" s="171"/>
      <c r="DR431" s="335" t="str">
        <f>IF(X428&lt;&gt;"",X428,"")</f>
        <v/>
      </c>
      <c r="DS431" s="171"/>
      <c r="DT431" s="335" t="str">
        <f>IF(Z428&lt;&gt;"",Z428,"")</f>
        <v/>
      </c>
      <c r="DU431" s="337"/>
      <c r="DV431" s="174" t="str">
        <f>IF($DT431=$DT433,IF($DR431=$DR433,IF($DP431&lt;&gt;"",IF($DP431&gt;$DP433,"W","L"),""),IF($DR431&gt;$DR433,"W","L")),IF($DT431&gt;$DT433,"W","L"))</f>
        <v/>
      </c>
      <c r="DW431" s="154" t="str">
        <f>CONCATENATE($A395," ",$D395,","," ",$F393)</f>
        <v>Group: 7, Women's Singles</v>
      </c>
      <c r="DX431" s="155"/>
      <c r="DY431" s="155"/>
      <c r="DZ431" s="155"/>
      <c r="EA431" s="155"/>
      <c r="EB431" s="155"/>
      <c r="EC431" s="155"/>
      <c r="ED431" s="155"/>
      <c r="EE431" s="155"/>
      <c r="EF431" s="155"/>
      <c r="EG431" s="155"/>
      <c r="EH431" s="155"/>
      <c r="EI431" s="156"/>
      <c r="EJ431" s="163">
        <f>AC428</f>
        <v>19</v>
      </c>
      <c r="EK431" s="164"/>
      <c r="EL431" s="183" t="str">
        <f>AE428</f>
        <v>A</v>
      </c>
      <c r="EM431" s="185" t="str">
        <f>IF(VLOOKUP($EL431,$A397:$C409,3,FALSE)=0,"",CONCATENATE(VLOOKUP(VLOOKUP($EL431,$A397:$C409,3,FALSE),Players!$J:$N,4,FALSE)," ",VLOOKUP($EL431,$A397:$C409,3,FALSE)," ",IF(ISERROR(VLOOKUP(VLOOKUP($EL431,$A397:$C409,3,FALSE),Players!$J:$N,5,FALSE)),"()",CONCATENATE("(",VLOOKUP(VLOOKUP($EL431,$A397:$C409,3,FALSE),Players!$J:$N,5,FALSE),")"))))</f>
        <v/>
      </c>
      <c r="EN431" s="186"/>
      <c r="EO431" s="186"/>
      <c r="EP431" s="186"/>
      <c r="EQ431" s="186"/>
      <c r="ER431" s="186"/>
      <c r="ES431" s="186"/>
      <c r="ET431" s="186"/>
      <c r="EU431" s="186"/>
      <c r="EV431" s="186"/>
      <c r="EW431" s="186"/>
      <c r="EX431" s="186"/>
      <c r="EY431" s="186"/>
      <c r="EZ431" s="186"/>
      <c r="FA431" s="187"/>
      <c r="FB431" s="170" t="str">
        <f>IF(AF428&lt;&gt;"",AF428,"")</f>
        <v/>
      </c>
      <c r="FC431" s="171"/>
      <c r="FD431" s="335" t="str">
        <f>IF(AH428&lt;&gt;"",AH428,"")</f>
        <v/>
      </c>
      <c r="FE431" s="171"/>
      <c r="FF431" s="335" t="str">
        <f>IF(AJ428&lt;&gt;"",AJ428,"")</f>
        <v/>
      </c>
      <c r="FG431" s="171"/>
      <c r="FH431" s="335" t="str">
        <f>IF(AL428&lt;&gt;"",AL428,"")</f>
        <v/>
      </c>
      <c r="FI431" s="171"/>
      <c r="FJ431" s="335" t="str">
        <f>IF(AN428&lt;&gt;"",AN428,"")</f>
        <v/>
      </c>
      <c r="FK431" s="337"/>
      <c r="FL431" s="174" t="str">
        <f>IF($FJ431=$FJ433,IF($FH431=$FH433,IF($FF431&lt;&gt;"",IF($FF431&gt;$FF433,"W","L"),""),IF($FH431&gt;$FH433,"W","L")),IF($FJ431&gt;$FJ433,"W","L"))</f>
        <v/>
      </c>
      <c r="FM431" s="3"/>
    </row>
    <row r="432" spans="1:169" ht="11.25" customHeight="1">
      <c r="A432" s="170">
        <v>6</v>
      </c>
      <c r="B432" s="191"/>
      <c r="C432" s="183" t="str">
        <f>IF($D393="1P","C","C")</f>
        <v>C</v>
      </c>
      <c r="D432" s="197"/>
      <c r="E432" s="198"/>
      <c r="F432" s="197"/>
      <c r="G432" s="198"/>
      <c r="H432" s="197"/>
      <c r="I432" s="198"/>
      <c r="J432" s="197"/>
      <c r="K432" s="198"/>
      <c r="L432" s="197"/>
      <c r="M432" s="208"/>
      <c r="N432" s="69" t="str">
        <f>IF(CF441&lt;&gt;"",IF(CF441="W",IF(SUM(IF(D432&gt;D434,1,0),IF(F432&gt;F434,1,0),IF(H432&gt;H434,1,0),IF(J432&gt;J434,1,0),IF(L432&gt;L434,1,0))&lt;&gt;3,"E",""),""),"")</f>
        <v/>
      </c>
      <c r="O432" s="170">
        <v>13</v>
      </c>
      <c r="P432" s="191"/>
      <c r="Q432" s="183" t="str">
        <f>IF($D393="1P","A","A")</f>
        <v>A</v>
      </c>
      <c r="R432" s="197"/>
      <c r="S432" s="198"/>
      <c r="T432" s="197"/>
      <c r="U432" s="198"/>
      <c r="V432" s="197"/>
      <c r="W432" s="198"/>
      <c r="X432" s="197"/>
      <c r="Y432" s="198"/>
      <c r="Z432" s="197"/>
      <c r="AA432" s="208"/>
      <c r="AB432" s="69" t="str">
        <f>IF(DV441&lt;&gt;"",IF(DV441="W",IF(SUM(IF(R432&gt;R434,1,0),IF(T432&gt;T434,1,0),IF(V432&gt;V434,1,0),IF(X432&gt;X434,1,0),IF(Z432&gt;Z434,1,0))&lt;&gt;3,"E",""),""),"")</f>
        <v/>
      </c>
      <c r="AC432" s="170">
        <v>20</v>
      </c>
      <c r="AD432" s="191"/>
      <c r="AE432" s="183" t="str">
        <f>IF($D393="1P","D","E")</f>
        <v>E</v>
      </c>
      <c r="AF432" s="197"/>
      <c r="AG432" s="198"/>
      <c r="AH432" s="197"/>
      <c r="AI432" s="198"/>
      <c r="AJ432" s="197"/>
      <c r="AK432" s="198"/>
      <c r="AL432" s="197"/>
      <c r="AM432" s="198"/>
      <c r="AN432" s="197"/>
      <c r="AO432" s="208"/>
      <c r="AP432" s="69" t="str">
        <f>IF(FL441&lt;&gt;"",IF(FL441="W",IF(SUM(IF(AF432&gt;AF434,1,0),IF(AH432&gt;AH434,1,0),IF(AJ432&gt;AJ434,1,0),IF(AL432&gt;AL434,1,0),IF(AN432&gt;AN434,1,0))&lt;&gt;3,"E",""),""),"")</f>
        <v/>
      </c>
      <c r="AQ432" s="157"/>
      <c r="AR432" s="158"/>
      <c r="AS432" s="158"/>
      <c r="AT432" s="158"/>
      <c r="AU432" s="158"/>
      <c r="AV432" s="158"/>
      <c r="AW432" s="158"/>
      <c r="AX432" s="158"/>
      <c r="AY432" s="158"/>
      <c r="AZ432" s="158"/>
      <c r="BA432" s="158"/>
      <c r="BB432" s="158"/>
      <c r="BC432" s="159"/>
      <c r="BD432" s="165"/>
      <c r="BE432" s="166"/>
      <c r="BF432" s="184"/>
      <c r="BG432" s="188"/>
      <c r="BH432" s="189"/>
      <c r="BI432" s="189"/>
      <c r="BJ432" s="189"/>
      <c r="BK432" s="189"/>
      <c r="BL432" s="189"/>
      <c r="BM432" s="189"/>
      <c r="BN432" s="189"/>
      <c r="BO432" s="189"/>
      <c r="BP432" s="189"/>
      <c r="BQ432" s="189"/>
      <c r="BR432" s="189"/>
      <c r="BS432" s="189"/>
      <c r="BT432" s="189"/>
      <c r="BU432" s="190"/>
      <c r="BV432" s="172"/>
      <c r="BW432" s="173"/>
      <c r="BX432" s="336"/>
      <c r="BY432" s="173"/>
      <c r="BZ432" s="336"/>
      <c r="CA432" s="173"/>
      <c r="CB432" s="336"/>
      <c r="CC432" s="173"/>
      <c r="CD432" s="336"/>
      <c r="CE432" s="338"/>
      <c r="CF432" s="174"/>
      <c r="CG432" s="157"/>
      <c r="CH432" s="158"/>
      <c r="CI432" s="158"/>
      <c r="CJ432" s="158"/>
      <c r="CK432" s="158"/>
      <c r="CL432" s="158"/>
      <c r="CM432" s="158"/>
      <c r="CN432" s="158"/>
      <c r="CO432" s="158"/>
      <c r="CP432" s="158"/>
      <c r="CQ432" s="158"/>
      <c r="CR432" s="158"/>
      <c r="CS432" s="159"/>
      <c r="CT432" s="165"/>
      <c r="CU432" s="166"/>
      <c r="CV432" s="184"/>
      <c r="CW432" s="188"/>
      <c r="CX432" s="189"/>
      <c r="CY432" s="189"/>
      <c r="CZ432" s="189"/>
      <c r="DA432" s="189"/>
      <c r="DB432" s="189"/>
      <c r="DC432" s="189"/>
      <c r="DD432" s="189"/>
      <c r="DE432" s="189"/>
      <c r="DF432" s="189"/>
      <c r="DG432" s="189"/>
      <c r="DH432" s="189"/>
      <c r="DI432" s="189"/>
      <c r="DJ432" s="189"/>
      <c r="DK432" s="190"/>
      <c r="DL432" s="172"/>
      <c r="DM432" s="173"/>
      <c r="DN432" s="336"/>
      <c r="DO432" s="173"/>
      <c r="DP432" s="336"/>
      <c r="DQ432" s="173"/>
      <c r="DR432" s="336"/>
      <c r="DS432" s="173"/>
      <c r="DT432" s="336"/>
      <c r="DU432" s="338"/>
      <c r="DV432" s="174"/>
      <c r="DW432" s="157"/>
      <c r="DX432" s="158"/>
      <c r="DY432" s="158"/>
      <c r="DZ432" s="158"/>
      <c r="EA432" s="158"/>
      <c r="EB432" s="158"/>
      <c r="EC432" s="158"/>
      <c r="ED432" s="158"/>
      <c r="EE432" s="158"/>
      <c r="EF432" s="158"/>
      <c r="EG432" s="158"/>
      <c r="EH432" s="158"/>
      <c r="EI432" s="159"/>
      <c r="EJ432" s="165"/>
      <c r="EK432" s="166"/>
      <c r="EL432" s="184"/>
      <c r="EM432" s="188"/>
      <c r="EN432" s="189"/>
      <c r="EO432" s="189"/>
      <c r="EP432" s="189"/>
      <c r="EQ432" s="189"/>
      <c r="ER432" s="189"/>
      <c r="ES432" s="189"/>
      <c r="ET432" s="189"/>
      <c r="EU432" s="189"/>
      <c r="EV432" s="189"/>
      <c r="EW432" s="189"/>
      <c r="EX432" s="189"/>
      <c r="EY432" s="189"/>
      <c r="EZ432" s="189"/>
      <c r="FA432" s="190"/>
      <c r="FB432" s="172"/>
      <c r="FC432" s="173"/>
      <c r="FD432" s="336"/>
      <c r="FE432" s="173"/>
      <c r="FF432" s="336"/>
      <c r="FG432" s="173"/>
      <c r="FH432" s="336"/>
      <c r="FI432" s="173"/>
      <c r="FJ432" s="336"/>
      <c r="FK432" s="338"/>
      <c r="FL432" s="174"/>
      <c r="FM432" s="3"/>
    </row>
    <row r="433" spans="1:169" ht="11.25" customHeight="1">
      <c r="A433" s="192"/>
      <c r="B433" s="193"/>
      <c r="C433" s="196"/>
      <c r="D433" s="199"/>
      <c r="E433" s="200"/>
      <c r="F433" s="199"/>
      <c r="G433" s="200"/>
      <c r="H433" s="199"/>
      <c r="I433" s="200"/>
      <c r="J433" s="199"/>
      <c r="K433" s="200"/>
      <c r="L433" s="199"/>
      <c r="M433" s="209"/>
      <c r="N433" s="69" t="str">
        <f>IF(CF441&lt;&gt;"",IF(ISERROR(AND(BV445="",BX445="",BZ445="",CB445="",CD445="")),"E",IF(AND(BV445="",BX445="",BZ445="",CB445="",CD445=""),"","E")),"")</f>
        <v/>
      </c>
      <c r="O433" s="192"/>
      <c r="P433" s="193"/>
      <c r="Q433" s="196"/>
      <c r="R433" s="199"/>
      <c r="S433" s="200"/>
      <c r="T433" s="199"/>
      <c r="U433" s="200"/>
      <c r="V433" s="199"/>
      <c r="W433" s="200"/>
      <c r="X433" s="199"/>
      <c r="Y433" s="200"/>
      <c r="Z433" s="199"/>
      <c r="AA433" s="209"/>
      <c r="AB433" s="69" t="str">
        <f>IF(DV441&lt;&gt;"",IF(ISERROR(AND(DL445="",DN445="",DP445="",DQ445="",DT445="")),"E",IF(AND(DL445="",DN445="",DP445="",DR445="",DT445=""),"","E")),"")</f>
        <v/>
      </c>
      <c r="AC433" s="192"/>
      <c r="AD433" s="193"/>
      <c r="AE433" s="196"/>
      <c r="AF433" s="199"/>
      <c r="AG433" s="200"/>
      <c r="AH433" s="199"/>
      <c r="AI433" s="200"/>
      <c r="AJ433" s="199"/>
      <c r="AK433" s="200"/>
      <c r="AL433" s="199"/>
      <c r="AM433" s="200"/>
      <c r="AN433" s="199"/>
      <c r="AO433" s="209"/>
      <c r="AP433" s="69" t="str">
        <f>IF(FL441&lt;&gt;"",IF(ISERROR(AND(FB445="",FD445="",FF445="",FH445="",FJ445="")),"E",IF(AND(FB445="",FD445="",FF445="",FH445="",FJ445=""),"","E")),"")</f>
        <v/>
      </c>
      <c r="AQ433" s="157"/>
      <c r="AR433" s="158"/>
      <c r="AS433" s="158"/>
      <c r="AT433" s="158"/>
      <c r="AU433" s="158"/>
      <c r="AV433" s="158"/>
      <c r="AW433" s="158"/>
      <c r="AX433" s="158"/>
      <c r="AY433" s="158"/>
      <c r="AZ433" s="158"/>
      <c r="BA433" s="158"/>
      <c r="BB433" s="158"/>
      <c r="BC433" s="159"/>
      <c r="BD433" s="165"/>
      <c r="BE433" s="166"/>
      <c r="BF433" s="175" t="str">
        <f>C430</f>
        <v>E</v>
      </c>
      <c r="BG433" s="177" t="str">
        <f>IF(VLOOKUP($BF433,$A397:$C409,3,FALSE)=0,"",CONCATENATE(VLOOKUP(VLOOKUP($BF433,$A397:$C409,3,FALSE),Players!$J:$N,4,FALSE)," ",VLOOKUP($BF433,$A397:$C409,3,FALSE)," ",IF(ISERROR(VLOOKUP(VLOOKUP($BF433,$A397:$C409,3,FALSE),Players!$J:$N,5,FALSE)),"()",CONCATENATE("(",VLOOKUP(VLOOKUP($BF433,$A397:$C409,3,FALSE),Players!$J:$N,5,FALSE),")"))))</f>
        <v/>
      </c>
      <c r="BH433" s="178"/>
      <c r="BI433" s="178"/>
      <c r="BJ433" s="178"/>
      <c r="BK433" s="178"/>
      <c r="BL433" s="178"/>
      <c r="BM433" s="178"/>
      <c r="BN433" s="178"/>
      <c r="BO433" s="178"/>
      <c r="BP433" s="178"/>
      <c r="BQ433" s="178"/>
      <c r="BR433" s="178"/>
      <c r="BS433" s="178"/>
      <c r="BT433" s="178"/>
      <c r="BU433" s="179"/>
      <c r="BV433" s="150" t="str">
        <f>IF(D430&lt;&gt;"",D430,"")</f>
        <v/>
      </c>
      <c r="BW433" s="151"/>
      <c r="BX433" s="288" t="str">
        <f>IF(F430&lt;&gt;"",F430,"")</f>
        <v/>
      </c>
      <c r="BY433" s="151"/>
      <c r="BZ433" s="288" t="str">
        <f>IF(H430&lt;&gt;"",H430,"")</f>
        <v/>
      </c>
      <c r="CA433" s="151"/>
      <c r="CB433" s="288" t="str">
        <f>IF(J430&lt;&gt;"",J430,"")</f>
        <v/>
      </c>
      <c r="CC433" s="151"/>
      <c r="CD433" s="288" t="str">
        <f>IF(L430&lt;&gt;"",L430,"")</f>
        <v/>
      </c>
      <c r="CE433" s="332"/>
      <c r="CF433" s="174" t="str">
        <f>IF($CF431&lt;&gt;"",IF(CF431="W","L","W"),"")</f>
        <v/>
      </c>
      <c r="CG433" s="157"/>
      <c r="CH433" s="158"/>
      <c r="CI433" s="158"/>
      <c r="CJ433" s="158"/>
      <c r="CK433" s="158"/>
      <c r="CL433" s="158"/>
      <c r="CM433" s="158"/>
      <c r="CN433" s="158"/>
      <c r="CO433" s="158"/>
      <c r="CP433" s="158"/>
      <c r="CQ433" s="158"/>
      <c r="CR433" s="158"/>
      <c r="CS433" s="159"/>
      <c r="CT433" s="165"/>
      <c r="CU433" s="166"/>
      <c r="CV433" s="175" t="str">
        <f>Q430</f>
        <v>F</v>
      </c>
      <c r="CW433" s="177" t="str">
        <f>IF(VLOOKUP($CV433,$A397:$C409,3,FALSE)=0,"",CONCATENATE(VLOOKUP(VLOOKUP($CV433,$A397:$C409,3,FALSE),Players!$J:$N,4,FALSE)," ",VLOOKUP($CV433,$A397:$C409,3,FALSE)," ",IF(ISERROR(VLOOKUP(VLOOKUP($CV433,$A397:$C409,3,FALSE),Players!$J:$N,5,FALSE)),"()",CONCATENATE("(",VLOOKUP(VLOOKUP($CV433,$A397:$C409,3,FALSE),Players!$J:$N,5,FALSE),")"))))</f>
        <v/>
      </c>
      <c r="CX433" s="178"/>
      <c r="CY433" s="178"/>
      <c r="CZ433" s="178"/>
      <c r="DA433" s="178"/>
      <c r="DB433" s="178"/>
      <c r="DC433" s="178"/>
      <c r="DD433" s="178"/>
      <c r="DE433" s="178"/>
      <c r="DF433" s="178"/>
      <c r="DG433" s="178"/>
      <c r="DH433" s="178"/>
      <c r="DI433" s="178"/>
      <c r="DJ433" s="178"/>
      <c r="DK433" s="179"/>
      <c r="DL433" s="150" t="str">
        <f>IF(R430&lt;&gt;"",R430,"")</f>
        <v/>
      </c>
      <c r="DM433" s="151"/>
      <c r="DN433" s="288" t="str">
        <f>IF(T430&lt;&gt;"",T430,"")</f>
        <v/>
      </c>
      <c r="DO433" s="151"/>
      <c r="DP433" s="288" t="str">
        <f>IF(V430&lt;&gt;"",V430,"")</f>
        <v/>
      </c>
      <c r="DQ433" s="151"/>
      <c r="DR433" s="288" t="str">
        <f>IF(X430&lt;&gt;"",X430,"")</f>
        <v/>
      </c>
      <c r="DS433" s="151"/>
      <c r="DT433" s="288" t="str">
        <f>IF(Z430&lt;&gt;"",Z430,"")</f>
        <v/>
      </c>
      <c r="DU433" s="332"/>
      <c r="DV433" s="174" t="str">
        <f>IF($DV431&lt;&gt;"",IF(DV431="W","L","W"),"")</f>
        <v/>
      </c>
      <c r="DW433" s="157"/>
      <c r="DX433" s="158"/>
      <c r="DY433" s="158"/>
      <c r="DZ433" s="158"/>
      <c r="EA433" s="158"/>
      <c r="EB433" s="158"/>
      <c r="EC433" s="158"/>
      <c r="ED433" s="158"/>
      <c r="EE433" s="158"/>
      <c r="EF433" s="158"/>
      <c r="EG433" s="158"/>
      <c r="EH433" s="158"/>
      <c r="EI433" s="159"/>
      <c r="EJ433" s="165"/>
      <c r="EK433" s="166"/>
      <c r="EL433" s="175" t="str">
        <f>AE430</f>
        <v>F</v>
      </c>
      <c r="EM433" s="177" t="str">
        <f>IF(VLOOKUP($EL433,$A397:$C409,3,FALSE)=0,"",CONCATENATE(VLOOKUP(VLOOKUP($EL433,$A397:$C409,3,FALSE),Players!$J:$N,4,FALSE)," ",VLOOKUP($EL433,$A397:$C409,3,FALSE)," ",IF(ISERROR(VLOOKUP(VLOOKUP($EL433,$A397:$C409,3,FALSE),Players!$J:$N,5,FALSE)),"()",CONCATENATE("(",VLOOKUP(VLOOKUP($EL433,$A397:$C409,3,FALSE),Players!$J:$N,5,FALSE),")"))))</f>
        <v/>
      </c>
      <c r="EN433" s="178"/>
      <c r="EO433" s="178"/>
      <c r="EP433" s="178"/>
      <c r="EQ433" s="178"/>
      <c r="ER433" s="178"/>
      <c r="ES433" s="178"/>
      <c r="ET433" s="178"/>
      <c r="EU433" s="178"/>
      <c r="EV433" s="178"/>
      <c r="EW433" s="178"/>
      <c r="EX433" s="178"/>
      <c r="EY433" s="178"/>
      <c r="EZ433" s="178"/>
      <c r="FA433" s="179"/>
      <c r="FB433" s="150" t="str">
        <f>IF(AF430&lt;&gt;"",AF430,"")</f>
        <v/>
      </c>
      <c r="FC433" s="151"/>
      <c r="FD433" s="288" t="str">
        <f>IF(AH430&lt;&gt;"",AH430,"")</f>
        <v/>
      </c>
      <c r="FE433" s="151"/>
      <c r="FF433" s="288" t="str">
        <f>IF(AJ430&lt;&gt;"",AJ430,"")</f>
        <v/>
      </c>
      <c r="FG433" s="151"/>
      <c r="FH433" s="288" t="str">
        <f>IF(AL430&lt;&gt;"",AL430,"")</f>
        <v/>
      </c>
      <c r="FI433" s="151"/>
      <c r="FJ433" s="288" t="str">
        <f>IF(AN430&lt;&gt;"",AN430,"")</f>
        <v/>
      </c>
      <c r="FK433" s="332"/>
      <c r="FL433" s="174" t="str">
        <f>IF($FL431&lt;&gt;"",IF(FL431="W","L","W"),"")</f>
        <v/>
      </c>
      <c r="FM433" s="3"/>
    </row>
    <row r="434" spans="1:169" ht="11.25" customHeight="1" thickBot="1">
      <c r="A434" s="192"/>
      <c r="B434" s="193"/>
      <c r="C434" s="175" t="str">
        <f>IF($D393="1P","D","D")</f>
        <v>D</v>
      </c>
      <c r="D434" s="201"/>
      <c r="E434" s="202"/>
      <c r="F434" s="201"/>
      <c r="G434" s="202"/>
      <c r="H434" s="201"/>
      <c r="I434" s="202"/>
      <c r="J434" s="201"/>
      <c r="K434" s="202"/>
      <c r="L434" s="201"/>
      <c r="M434" s="205"/>
      <c r="N434" s="69" t="str">
        <f>IF(CF441&lt;&gt;"",IF(ISERROR(AND(BV445="",BX445="",BZ445="",CB445="",CD445="")),"E",IF(AND(BV445="",BX445="",BZ445="",CB445="",CD445=""),"","E")),"")</f>
        <v/>
      </c>
      <c r="O434" s="192"/>
      <c r="P434" s="193"/>
      <c r="Q434" s="175" t="str">
        <f>IF($D393="1P","D","C")</f>
        <v>C</v>
      </c>
      <c r="R434" s="201"/>
      <c r="S434" s="202"/>
      <c r="T434" s="201"/>
      <c r="U434" s="202"/>
      <c r="V434" s="201"/>
      <c r="W434" s="202"/>
      <c r="X434" s="201"/>
      <c r="Y434" s="202"/>
      <c r="Z434" s="201"/>
      <c r="AA434" s="205"/>
      <c r="AB434" s="69" t="str">
        <f>IF(DV441&lt;&gt;"",IF(ISERROR(AND(DL445="",DN445="",DP445="",DQ445="",DT445="")),"E",IF(AND(DL445="",DN445="",DP445="",DR445="",DT445=""),"","E")),"")</f>
        <v/>
      </c>
      <c r="AC434" s="192"/>
      <c r="AD434" s="193"/>
      <c r="AE434" s="175" t="str">
        <f>IF($D393="1P","G","G")</f>
        <v>G</v>
      </c>
      <c r="AF434" s="201"/>
      <c r="AG434" s="202"/>
      <c r="AH434" s="201"/>
      <c r="AI434" s="202"/>
      <c r="AJ434" s="201"/>
      <c r="AK434" s="202"/>
      <c r="AL434" s="201"/>
      <c r="AM434" s="202"/>
      <c r="AN434" s="201"/>
      <c r="AO434" s="205"/>
      <c r="AP434" s="69" t="str">
        <f>IF(FL441&lt;&gt;"",IF(ISERROR(AND(FB445="",FD445="",FF445="",FH445="",FJ445="")),"E",IF(AND(FB445="",FD445="",FF445="",FH445="",FJ445=""),"","E")),"")</f>
        <v/>
      </c>
      <c r="AQ434" s="160"/>
      <c r="AR434" s="161"/>
      <c r="AS434" s="161"/>
      <c r="AT434" s="161"/>
      <c r="AU434" s="161"/>
      <c r="AV434" s="161"/>
      <c r="AW434" s="161"/>
      <c r="AX434" s="161"/>
      <c r="AY434" s="161"/>
      <c r="AZ434" s="161"/>
      <c r="BA434" s="161"/>
      <c r="BB434" s="161"/>
      <c r="BC434" s="162"/>
      <c r="BD434" s="167"/>
      <c r="BE434" s="168"/>
      <c r="BF434" s="176"/>
      <c r="BG434" s="180"/>
      <c r="BH434" s="181"/>
      <c r="BI434" s="181"/>
      <c r="BJ434" s="181"/>
      <c r="BK434" s="181"/>
      <c r="BL434" s="181"/>
      <c r="BM434" s="181"/>
      <c r="BN434" s="181"/>
      <c r="BO434" s="181"/>
      <c r="BP434" s="181"/>
      <c r="BQ434" s="181"/>
      <c r="BR434" s="181"/>
      <c r="BS434" s="181"/>
      <c r="BT434" s="181"/>
      <c r="BU434" s="182"/>
      <c r="BV434" s="152"/>
      <c r="BW434" s="153"/>
      <c r="BX434" s="333"/>
      <c r="BY434" s="153"/>
      <c r="BZ434" s="333"/>
      <c r="CA434" s="153"/>
      <c r="CB434" s="333"/>
      <c r="CC434" s="153"/>
      <c r="CD434" s="333"/>
      <c r="CE434" s="334"/>
      <c r="CF434" s="174"/>
      <c r="CG434" s="160"/>
      <c r="CH434" s="161"/>
      <c r="CI434" s="161"/>
      <c r="CJ434" s="161"/>
      <c r="CK434" s="161"/>
      <c r="CL434" s="161"/>
      <c r="CM434" s="161"/>
      <c r="CN434" s="161"/>
      <c r="CO434" s="161"/>
      <c r="CP434" s="161"/>
      <c r="CQ434" s="161"/>
      <c r="CR434" s="161"/>
      <c r="CS434" s="162"/>
      <c r="CT434" s="167"/>
      <c r="CU434" s="168"/>
      <c r="CV434" s="176"/>
      <c r="CW434" s="180"/>
      <c r="CX434" s="181"/>
      <c r="CY434" s="181"/>
      <c r="CZ434" s="181"/>
      <c r="DA434" s="181"/>
      <c r="DB434" s="181"/>
      <c r="DC434" s="181"/>
      <c r="DD434" s="181"/>
      <c r="DE434" s="181"/>
      <c r="DF434" s="181"/>
      <c r="DG434" s="181"/>
      <c r="DH434" s="181"/>
      <c r="DI434" s="181"/>
      <c r="DJ434" s="181"/>
      <c r="DK434" s="182"/>
      <c r="DL434" s="152"/>
      <c r="DM434" s="153"/>
      <c r="DN434" s="333"/>
      <c r="DO434" s="153"/>
      <c r="DP434" s="333"/>
      <c r="DQ434" s="153"/>
      <c r="DR434" s="333"/>
      <c r="DS434" s="153"/>
      <c r="DT434" s="333"/>
      <c r="DU434" s="334"/>
      <c r="DV434" s="174"/>
      <c r="DW434" s="160"/>
      <c r="DX434" s="161"/>
      <c r="DY434" s="161"/>
      <c r="DZ434" s="161"/>
      <c r="EA434" s="161"/>
      <c r="EB434" s="161"/>
      <c r="EC434" s="161"/>
      <c r="ED434" s="161"/>
      <c r="EE434" s="161"/>
      <c r="EF434" s="161"/>
      <c r="EG434" s="161"/>
      <c r="EH434" s="161"/>
      <c r="EI434" s="162"/>
      <c r="EJ434" s="167"/>
      <c r="EK434" s="168"/>
      <c r="EL434" s="176"/>
      <c r="EM434" s="180"/>
      <c r="EN434" s="181"/>
      <c r="EO434" s="181"/>
      <c r="EP434" s="181"/>
      <c r="EQ434" s="181"/>
      <c r="ER434" s="181"/>
      <c r="ES434" s="181"/>
      <c r="ET434" s="181"/>
      <c r="EU434" s="181"/>
      <c r="EV434" s="181"/>
      <c r="EW434" s="181"/>
      <c r="EX434" s="181"/>
      <c r="EY434" s="181"/>
      <c r="EZ434" s="181"/>
      <c r="FA434" s="182"/>
      <c r="FB434" s="152"/>
      <c r="FC434" s="153"/>
      <c r="FD434" s="333"/>
      <c r="FE434" s="153"/>
      <c r="FF434" s="333"/>
      <c r="FG434" s="153"/>
      <c r="FH434" s="333"/>
      <c r="FI434" s="153"/>
      <c r="FJ434" s="333"/>
      <c r="FK434" s="334"/>
      <c r="FL434" s="174"/>
      <c r="FM434" s="3"/>
    </row>
    <row r="435" spans="1:169" ht="11.25" customHeight="1" thickBot="1">
      <c r="A435" s="194"/>
      <c r="B435" s="195"/>
      <c r="C435" s="207"/>
      <c r="D435" s="203"/>
      <c r="E435" s="204"/>
      <c r="F435" s="203"/>
      <c r="G435" s="204"/>
      <c r="H435" s="203"/>
      <c r="I435" s="204"/>
      <c r="J435" s="203"/>
      <c r="K435" s="204"/>
      <c r="L435" s="203"/>
      <c r="M435" s="206"/>
      <c r="N435" s="69" t="str">
        <f>IF(CF443&lt;&gt;"",IF(CF443="W",IF(SUM(IF(D434&gt;D432,1,0),IF(F434&gt;F432,1,0),IF(H434&gt;H432,1,0),IF(J434&gt;J432,1,0),IF(L434&gt;L432,1,0))&lt;&gt;3,"E",""),""),"")</f>
        <v/>
      </c>
      <c r="O435" s="194"/>
      <c r="P435" s="195"/>
      <c r="Q435" s="207"/>
      <c r="R435" s="203"/>
      <c r="S435" s="204"/>
      <c r="T435" s="203"/>
      <c r="U435" s="204"/>
      <c r="V435" s="203"/>
      <c r="W435" s="204"/>
      <c r="X435" s="203"/>
      <c r="Y435" s="204"/>
      <c r="Z435" s="203"/>
      <c r="AA435" s="206"/>
      <c r="AB435" s="69" t="str">
        <f>IF(DV443&lt;&gt;"",IF(DV443="W",IF(SUM(IF(R434&gt;R432,1,0),IF(T434&gt;T432,1,0),IF(V434&gt;V432,1,0),IF(X434&gt;X432,1,0),IF(Z434&gt;Z432,1,0))&lt;&gt;3,"E",""),""),"")</f>
        <v/>
      </c>
      <c r="AC435" s="194"/>
      <c r="AD435" s="195"/>
      <c r="AE435" s="207"/>
      <c r="AF435" s="203"/>
      <c r="AG435" s="204"/>
      <c r="AH435" s="203"/>
      <c r="AI435" s="204"/>
      <c r="AJ435" s="203"/>
      <c r="AK435" s="204"/>
      <c r="AL435" s="203"/>
      <c r="AM435" s="204"/>
      <c r="AN435" s="203"/>
      <c r="AO435" s="206"/>
      <c r="AP435" s="69" t="str">
        <f>IF(FL443&lt;&gt;"",IF(FL443="W",IF(SUM(IF(AF434&gt;AF432,1,0),IF(AH434&gt;AH432,1,0),IF(AJ434&gt;AJ432,1,0),IF(AL434&gt;AL432,1,0),IF(AN434&gt;AN432,1,0))&lt;&gt;3,"E",""),""),"")</f>
        <v/>
      </c>
      <c r="AQ435" s="126"/>
      <c r="AR435" s="126"/>
      <c r="AS435" s="126"/>
      <c r="AT435" s="126"/>
      <c r="AU435" s="126"/>
      <c r="AV435" s="126"/>
      <c r="AW435" s="126"/>
      <c r="AX435" s="126"/>
      <c r="AY435" s="126"/>
      <c r="AZ435" s="126"/>
      <c r="BA435" s="126"/>
      <c r="BB435" s="126"/>
      <c r="BC435" s="126"/>
      <c r="BV435" s="169" t="str">
        <f>IF(CF431&lt;&gt;"",IF(AND(AND(BV431&gt;-1,BV433&gt;-1),OR(BV431&gt;10,BV433&gt;10),ABS(BV431-BV433)&gt;1,IF(OR(BV431&gt;11,BV433&gt;11),ABS(BV431-BV433)=2,TRUE),BV431=INT(BV431),BV433=INT(BV433)),"","Error"),"")</f>
        <v/>
      </c>
      <c r="BW435" s="169"/>
      <c r="BX435" s="169" t="str">
        <f>IF(CF431&lt;&gt;"",IF(AND(AND(BX431&gt;-1,BX433&gt;-1),OR(BX431&gt;10,BX433&gt;10),ABS(BX431-BX433)&gt;1,IF(OR(BX431&gt;11,BX433&gt;11),ABS(BX431-BX433)=2,TRUE),BX431=INT(BX431),BX433=INT(BX433)),"","Error"),"")</f>
        <v/>
      </c>
      <c r="BY435" s="169"/>
      <c r="BZ435" s="169" t="str">
        <f>IF(CF431&lt;&gt;"",IF(AND(AND(BZ431&gt;-1,BZ433&gt;-1),OR(BZ431&gt;10,BZ433&gt;10),ABS(BZ431-BZ433)&gt;1,IF(OR(BZ431&gt;11,BZ433&gt;11),ABS(BZ431-BZ433)=2,TRUE),BZ431=INT(BZ431),BZ433=INT(BZ433)),"","Error"),"")</f>
        <v/>
      </c>
      <c r="CA435" s="169"/>
      <c r="CB435" s="169" t="str">
        <f>IF(AND(CF431&lt;&gt;"",CB431&lt;&gt;""),IF(AND(AND(CB431&gt;-1,CB433&gt;-1),OR(CB431&gt;10,CB433&gt;10),ABS(CB431-CB433)&gt;1,IF(OR(CB431&gt;11,CB433&gt;11),ABS(CB431-CB433)=2,TRUE),CB431=INT(CB431),CB433=INT(CB433)),"","Error"),"")</f>
        <v/>
      </c>
      <c r="CC435" s="169"/>
      <c r="CD435" s="169" t="str">
        <f>IF(AND(CF431&lt;&gt;"",CD431&lt;&gt;""),IF(AND(AND(CD431&gt;-1,CD433&gt;-1),OR(CD431&gt;10,CD433&gt;10),ABS(CD431-CD433)&gt;1,IF(OR(CD431&gt;11,CD433&gt;11),ABS(CD431-CD433)=2,TRUE),CD431=INT(CD431),CD433=INT(CD433)),"","Error"),"")</f>
        <v/>
      </c>
      <c r="CE435" s="169"/>
      <c r="CF435" s="3"/>
      <c r="CG435" s="126"/>
      <c r="CH435" s="126"/>
      <c r="CI435" s="126"/>
      <c r="CJ435" s="126"/>
      <c r="CK435" s="126"/>
      <c r="CL435" s="126"/>
      <c r="CM435" s="126"/>
      <c r="CN435" s="126"/>
      <c r="CO435" s="126"/>
      <c r="CP435" s="126"/>
      <c r="CQ435" s="126"/>
      <c r="CR435" s="126"/>
      <c r="CS435" s="126"/>
      <c r="DL435" s="169" t="str">
        <f>IF(DV431&lt;&gt;"",IF(AND(AND(DL431&gt;-1,DL433&gt;-1),OR(DL431&gt;10,DL433&gt;10),ABS(DL431-DL433)&gt;1,IF(OR(DL431&gt;11,DL433&gt;11),ABS(DL431-DL433)=2,TRUE),DL431=INT(DL431),DL433=INT(DL433)),"","Error"),"")</f>
        <v/>
      </c>
      <c r="DM435" s="169"/>
      <c r="DN435" s="169" t="str">
        <f>IF(DV431&lt;&gt;"",IF(AND(AND(DN431&gt;-1,DN433&gt;-1),OR(DN431&gt;10,DN433&gt;10),ABS(DN431-DN433)&gt;1,IF(OR(DN431&gt;11,DN433&gt;11),ABS(DN431-DN433)=2,TRUE),DN431=INT(DN431),DN433=INT(DN433)),"","Error"),"")</f>
        <v/>
      </c>
      <c r="DO435" s="169"/>
      <c r="DP435" s="169" t="str">
        <f>IF(DV431&lt;&gt;"",IF(AND(AND(DP431&gt;-1,DP433&gt;-1),OR(DP431&gt;10,DP433&gt;10),ABS(DP431-DP433)&gt;1,IF(OR(DP431&gt;11,DP433&gt;11),ABS(DP431-DP433)=2,TRUE),DP431=INT(DP431),DP433=INT(DP433)),"","Error"),"")</f>
        <v/>
      </c>
      <c r="DQ435" s="169"/>
      <c r="DR435" s="169" t="str">
        <f>IF(AND(DV431&lt;&gt;"",DR431&lt;&gt;""),IF(AND(AND(DR431&gt;-1,DR433&gt;-1),OR(DR431&gt;10,DR433&gt;10),ABS(DR431-DR433)&gt;1,IF(OR(DR431&gt;11,DR433&gt;11),ABS(DR431-DR433)=2,TRUE),DR431=INT(DR431),DR433=INT(DR433)),"","Error"),"")</f>
        <v/>
      </c>
      <c r="DS435" s="169"/>
      <c r="DT435" s="169" t="str">
        <f>IF(AND(DV431&lt;&gt;"",DT431&lt;&gt;""),IF(AND(AND(DT431&gt;-1,DT433&gt;-1),OR(DT431&gt;10,DT433&gt;10),ABS(DT431-DT433)&gt;1,IF(OR(DT431&gt;11,DT433&gt;11),ABS(DT431-DT433)=2,TRUE),DT431=INT(DT431),DT433=INT(DT433)),"","Error"),"")</f>
        <v/>
      </c>
      <c r="DU435" s="169"/>
      <c r="DV435" s="3"/>
      <c r="DW435" s="126"/>
      <c r="DX435" s="126"/>
      <c r="DY435" s="126"/>
      <c r="DZ435" s="126"/>
      <c r="EA435" s="126"/>
      <c r="EB435" s="126"/>
      <c r="EC435" s="126"/>
      <c r="ED435" s="126"/>
      <c r="EE435" s="126"/>
      <c r="EF435" s="126"/>
      <c r="EG435" s="126"/>
      <c r="EH435" s="126"/>
      <c r="EI435" s="126"/>
      <c r="FB435" s="169" t="str">
        <f>IF(FL431&lt;&gt;"",IF(AND(AND(FB431&gt;-1,FB433&gt;-1),OR(FB431&gt;10,FB433&gt;10),ABS(FB431-FB433)&gt;1,IF(OR(FB431&gt;11,FB433&gt;11),ABS(FB431-FB433)=2,TRUE),FB431=INT(FB431),FB433=INT(FB433)),"","Error"),"")</f>
        <v/>
      </c>
      <c r="FC435" s="169"/>
      <c r="FD435" s="169" t="str">
        <f>IF(FL431&lt;&gt;"",IF(AND(AND(FD431&gt;-1,FD433&gt;-1),OR(FD431&gt;10,FD433&gt;10),ABS(FD431-FD433)&gt;1,IF(OR(FD431&gt;11,FD433&gt;11),ABS(FD431-FD433)=2,TRUE),FD431=INT(FD431),FD433=INT(FD433)),"","Error"),"")</f>
        <v/>
      </c>
      <c r="FE435" s="169"/>
      <c r="FF435" s="169" t="str">
        <f>IF(FL431&lt;&gt;"",IF(AND(AND(FF431&gt;-1,FF433&gt;-1),OR(FF431&gt;10,FF433&gt;10),ABS(FF431-FF433)&gt;1,IF(OR(FF431&gt;11,FF433&gt;11),ABS(FF431-FF433)=2,TRUE),FF431=INT(FF431),FF433=INT(FF433)),"","Error"),"")</f>
        <v/>
      </c>
      <c r="FG435" s="169"/>
      <c r="FH435" s="169" t="str">
        <f>IF(AND(FL431&lt;&gt;"",FH431&lt;&gt;""),IF(AND(AND(FH431&gt;-1,FH433&gt;-1),OR(FH431&gt;10,FH433&gt;10),ABS(FH431-FH433)&gt;1,IF(OR(FH431&gt;11,FH433&gt;11),ABS(FH431-FH433)=2,TRUE),FH431=INT(FH431),FH433=INT(FH433)),"","Error"),"")</f>
        <v/>
      </c>
      <c r="FI435" s="169"/>
      <c r="FJ435" s="169" t="str">
        <f>IF(AND(FL431&lt;&gt;"",FJ431&lt;&gt;""),IF(AND(AND(FJ431&gt;-1,FJ433&gt;-1),OR(FJ431&gt;10,FJ433&gt;10),ABS(FJ431-FJ433)&gt;1,IF(OR(FJ431&gt;11,FJ433&gt;11),ABS(FJ431-FJ433)=2,TRUE),FJ431=INT(FJ431),FJ433=INT(FJ433)),"","Error"),"")</f>
        <v/>
      </c>
      <c r="FK435" s="169"/>
      <c r="FL435" s="3"/>
      <c r="FM435" s="3"/>
    </row>
    <row r="436" spans="1:169" ht="11.25" customHeight="1">
      <c r="A436" s="170">
        <v>7</v>
      </c>
      <c r="B436" s="191"/>
      <c r="C436" s="183" t="str">
        <f>IF($D393="1P","A","A")</f>
        <v>A</v>
      </c>
      <c r="D436" s="197"/>
      <c r="E436" s="198"/>
      <c r="F436" s="197"/>
      <c r="G436" s="198"/>
      <c r="H436" s="197"/>
      <c r="I436" s="198"/>
      <c r="J436" s="197"/>
      <c r="K436" s="198"/>
      <c r="L436" s="197"/>
      <c r="M436" s="208"/>
      <c r="N436" s="69" t="str">
        <f>IF(CF451&lt;&gt;"",IF(CF451="W",IF(SUM(IF(D436&gt;D438,1,0),IF(F436&gt;F438,1,0),IF(H436&gt;H438,1,0),IF(J436&gt;J438,1,0),IF(L436&gt;L438,1,0))&lt;&gt;3,"E",""),""),"")</f>
        <v/>
      </c>
      <c r="O436" s="170">
        <v>14</v>
      </c>
      <c r="P436" s="191"/>
      <c r="Q436" s="183" t="str">
        <f>IF($D393="1P","C","B")</f>
        <v>B</v>
      </c>
      <c r="R436" s="197"/>
      <c r="S436" s="198"/>
      <c r="T436" s="197"/>
      <c r="U436" s="198"/>
      <c r="V436" s="197"/>
      <c r="W436" s="198"/>
      <c r="X436" s="197"/>
      <c r="Y436" s="198"/>
      <c r="Z436" s="197"/>
      <c r="AA436" s="208"/>
      <c r="AB436" s="69" t="str">
        <f>IF(DV451&lt;&gt;"",IF(DV451="W",IF(SUM(IF(R436&gt;R438,1,0),IF(T436&gt;T438,1,0),IF(V436&gt;V438,1,0),IF(X436&gt;X438,1,0),IF(Z436&gt;Z438,1,0))&lt;&gt;3,"E",""),""),"")</f>
        <v/>
      </c>
      <c r="AC436" s="170">
        <v>21</v>
      </c>
      <c r="AD436" s="191"/>
      <c r="AE436" s="183" t="str">
        <f>IF($D393="1P","E","B")</f>
        <v>B</v>
      </c>
      <c r="AF436" s="197"/>
      <c r="AG436" s="198"/>
      <c r="AH436" s="197"/>
      <c r="AI436" s="198"/>
      <c r="AJ436" s="197"/>
      <c r="AK436" s="198"/>
      <c r="AL436" s="197"/>
      <c r="AM436" s="198"/>
      <c r="AN436" s="197"/>
      <c r="AO436" s="208"/>
      <c r="AP436" s="69" t="str">
        <f>IF(FL451&lt;&gt;"",IF(FL451="W",IF(SUM(IF(AF436&gt;AF438,1,0),IF(AH436&gt;AH438,1,0),IF(AJ436&gt;AJ438,1,0),IF(AL436&gt;AL438,1,0),IF(AN436&gt;AN438,1,0))&lt;&gt;3,"E",""),""),"")</f>
        <v/>
      </c>
      <c r="AQ436" s="126"/>
      <c r="AR436" s="126"/>
      <c r="AS436" s="126"/>
      <c r="AT436" s="126"/>
      <c r="AU436" s="126"/>
      <c r="AV436" s="126"/>
      <c r="AW436" s="126"/>
      <c r="AX436" s="126"/>
      <c r="AY436" s="126"/>
      <c r="AZ436" s="126"/>
      <c r="BA436" s="126"/>
      <c r="BB436" s="126"/>
      <c r="BC436" s="126"/>
      <c r="CF436" s="3"/>
      <c r="CG436" s="126"/>
      <c r="CH436" s="126"/>
      <c r="CI436" s="126"/>
      <c r="CJ436" s="126"/>
      <c r="CK436" s="126"/>
      <c r="CL436" s="126"/>
      <c r="CM436" s="126"/>
      <c r="CN436" s="126"/>
      <c r="CO436" s="126"/>
      <c r="CP436" s="126"/>
      <c r="CQ436" s="126"/>
      <c r="CR436" s="126"/>
      <c r="CS436" s="126"/>
      <c r="DV436" s="3"/>
      <c r="DW436" s="126"/>
      <c r="DX436" s="126"/>
      <c r="DY436" s="126"/>
      <c r="DZ436" s="126"/>
      <c r="EA436" s="126"/>
      <c r="EB436" s="126"/>
      <c r="EC436" s="126"/>
      <c r="ED436" s="126"/>
      <c r="EE436" s="126"/>
      <c r="EF436" s="126"/>
      <c r="EG436" s="126"/>
      <c r="EH436" s="126"/>
      <c r="EI436" s="126"/>
      <c r="FL436" s="3"/>
      <c r="FM436" s="3"/>
    </row>
    <row r="437" spans="1:169" ht="11.25" customHeight="1">
      <c r="A437" s="192"/>
      <c r="B437" s="193"/>
      <c r="C437" s="196"/>
      <c r="D437" s="199"/>
      <c r="E437" s="200"/>
      <c r="F437" s="199"/>
      <c r="G437" s="200"/>
      <c r="H437" s="199"/>
      <c r="I437" s="200"/>
      <c r="J437" s="199"/>
      <c r="K437" s="200"/>
      <c r="L437" s="199"/>
      <c r="M437" s="209"/>
      <c r="N437" s="69" t="str">
        <f>IF(CF451&lt;&gt;"",IF(ISERROR(AND(BV455="",BX455="",BZ455="",CB455="",CD455="")),"E",IF(AND(BV455="",BX455="",BZ455="",CB455="",CD455=""),"","E")),"")</f>
        <v/>
      </c>
      <c r="O437" s="192"/>
      <c r="P437" s="193"/>
      <c r="Q437" s="196"/>
      <c r="R437" s="199"/>
      <c r="S437" s="200"/>
      <c r="T437" s="199"/>
      <c r="U437" s="200"/>
      <c r="V437" s="199"/>
      <c r="W437" s="200"/>
      <c r="X437" s="199"/>
      <c r="Y437" s="200"/>
      <c r="Z437" s="199"/>
      <c r="AA437" s="209"/>
      <c r="AB437" s="69" t="str">
        <f>IF(DV451&lt;&gt;"",IF(ISERROR(AND(DL455="",DN455="",DP455="",DQ455="",DT455="")),"E",IF(AND(DL455="",DN455="",DP455="",DR455="",DT455=""),"","E")),"")</f>
        <v/>
      </c>
      <c r="AC437" s="192"/>
      <c r="AD437" s="193"/>
      <c r="AE437" s="196"/>
      <c r="AF437" s="199"/>
      <c r="AG437" s="200"/>
      <c r="AH437" s="199"/>
      <c r="AI437" s="200"/>
      <c r="AJ437" s="199"/>
      <c r="AK437" s="200"/>
      <c r="AL437" s="199"/>
      <c r="AM437" s="200"/>
      <c r="AN437" s="199"/>
      <c r="AO437" s="209"/>
      <c r="AP437" s="69" t="str">
        <f>IF(FL451&lt;&gt;"",IF(ISERROR(AND(FB455="",FD455="",FF455="",FH455="",FJ455="")),"E",IF(AND(FB455="",FD455="",FF455="",FH455="",FJ455=""),"","E")),"")</f>
        <v/>
      </c>
      <c r="AQ437" s="127"/>
      <c r="AR437" s="127"/>
      <c r="AS437" s="127"/>
      <c r="AT437" s="127"/>
      <c r="AU437" s="127"/>
      <c r="AV437" s="127"/>
      <c r="AW437" s="127"/>
      <c r="AX437" s="127"/>
      <c r="AY437" s="127"/>
      <c r="AZ437" s="127"/>
      <c r="BA437" s="127"/>
      <c r="BB437" s="127"/>
      <c r="BC437" s="127"/>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3"/>
      <c r="CG437" s="127"/>
      <c r="CH437" s="127"/>
      <c r="CI437" s="127"/>
      <c r="CJ437" s="127"/>
      <c r="CK437" s="127"/>
      <c r="CL437" s="127"/>
      <c r="CM437" s="127"/>
      <c r="CN437" s="127"/>
      <c r="CO437" s="127"/>
      <c r="CP437" s="127"/>
      <c r="CQ437" s="127"/>
      <c r="CR437" s="127"/>
      <c r="CS437" s="127"/>
      <c r="CT437" s="40"/>
      <c r="CU437" s="40"/>
      <c r="CV437" s="40"/>
      <c r="CW437" s="40"/>
      <c r="CX437" s="40"/>
      <c r="CY437" s="40"/>
      <c r="CZ437" s="40"/>
      <c r="DA437" s="40"/>
      <c r="DB437" s="40"/>
      <c r="DC437" s="40"/>
      <c r="DD437" s="40"/>
      <c r="DE437" s="40"/>
      <c r="DF437" s="40"/>
      <c r="DG437" s="40"/>
      <c r="DH437" s="40"/>
      <c r="DI437" s="40"/>
      <c r="DJ437" s="40"/>
      <c r="DK437" s="40"/>
      <c r="DL437" s="40"/>
      <c r="DM437" s="40"/>
      <c r="DN437" s="40"/>
      <c r="DO437" s="40"/>
      <c r="DP437" s="40"/>
      <c r="DQ437" s="40"/>
      <c r="DR437" s="40"/>
      <c r="DS437" s="40"/>
      <c r="DT437" s="40"/>
      <c r="DU437" s="40"/>
      <c r="DV437" s="3"/>
      <c r="DW437" s="127"/>
      <c r="DX437" s="127"/>
      <c r="DY437" s="127"/>
      <c r="DZ437" s="127"/>
      <c r="EA437" s="127"/>
      <c r="EB437" s="127"/>
      <c r="EC437" s="127"/>
      <c r="ED437" s="127"/>
      <c r="EE437" s="127"/>
      <c r="EF437" s="127"/>
      <c r="EG437" s="127"/>
      <c r="EH437" s="127"/>
      <c r="EI437" s="127"/>
      <c r="EJ437" s="40"/>
      <c r="EK437" s="40"/>
      <c r="EL437" s="40"/>
      <c r="EM437" s="40"/>
      <c r="EN437" s="40"/>
      <c r="EO437" s="40"/>
      <c r="EP437" s="40"/>
      <c r="EQ437" s="40"/>
      <c r="ER437" s="40"/>
      <c r="ES437" s="40"/>
      <c r="ET437" s="40"/>
      <c r="EU437" s="40"/>
      <c r="EV437" s="40"/>
      <c r="EW437" s="40"/>
      <c r="EX437" s="40"/>
      <c r="EY437" s="40"/>
      <c r="EZ437" s="40"/>
      <c r="FA437" s="40"/>
      <c r="FB437" s="40"/>
      <c r="FC437" s="40"/>
      <c r="FD437" s="40"/>
      <c r="FE437" s="40"/>
      <c r="FF437" s="40"/>
      <c r="FG437" s="40"/>
      <c r="FH437" s="40"/>
      <c r="FI437" s="40"/>
      <c r="FJ437" s="40"/>
      <c r="FK437" s="40"/>
      <c r="FL437" s="3"/>
      <c r="FM437" s="3"/>
    </row>
    <row r="438" spans="1:169" ht="11.25" customHeight="1">
      <c r="A438" s="192"/>
      <c r="B438" s="193"/>
      <c r="C438" s="175" t="str">
        <f>IF($D393="1P","F","E")</f>
        <v>E</v>
      </c>
      <c r="D438" s="201"/>
      <c r="E438" s="202"/>
      <c r="F438" s="201"/>
      <c r="G438" s="202"/>
      <c r="H438" s="201"/>
      <c r="I438" s="202"/>
      <c r="J438" s="201"/>
      <c r="K438" s="202"/>
      <c r="L438" s="201"/>
      <c r="M438" s="205"/>
      <c r="N438" s="69" t="str">
        <f>IF(CF451&lt;&gt;"",IF(ISERROR(AND(BV455="",BX455="",BZ455="",CB455="",CD455="")),"E",IF(AND(BV455="",BX455="",BZ455="",CB455="",CD455=""),"","E")),"")</f>
        <v/>
      </c>
      <c r="O438" s="192"/>
      <c r="P438" s="193"/>
      <c r="Q438" s="175" t="str">
        <f>IF($D393="1P","E","D")</f>
        <v>D</v>
      </c>
      <c r="R438" s="201"/>
      <c r="S438" s="202"/>
      <c r="T438" s="201"/>
      <c r="U438" s="202"/>
      <c r="V438" s="201"/>
      <c r="W438" s="202"/>
      <c r="X438" s="201"/>
      <c r="Y438" s="202"/>
      <c r="Z438" s="201"/>
      <c r="AA438" s="205"/>
      <c r="AB438" s="69" t="str">
        <f>IF(DV451&lt;&gt;"",IF(ISERROR(AND(DL455="",DN455="",DP455="",DQ455="",DT455="")),"E",IF(AND(DL455="",DN455="",DP455="",DR455="",DT455=""),"","E")),"")</f>
        <v/>
      </c>
      <c r="AC438" s="192"/>
      <c r="AD438" s="193"/>
      <c r="AE438" s="175" t="str">
        <f>IF($D393="1P","F","C")</f>
        <v>C</v>
      </c>
      <c r="AF438" s="201"/>
      <c r="AG438" s="202"/>
      <c r="AH438" s="201"/>
      <c r="AI438" s="202"/>
      <c r="AJ438" s="201"/>
      <c r="AK438" s="202"/>
      <c r="AL438" s="201"/>
      <c r="AM438" s="202"/>
      <c r="AN438" s="201"/>
      <c r="AO438" s="205"/>
      <c r="AP438" s="69" t="str">
        <f>IF(FL451&lt;&gt;"",IF(ISERROR(AND(FB455="",FD455="",FF455="",FH455="",FJ455="")),"E",IF(AND(FB455="",FD455="",FF455="",FH455="",FJ455=""),"","E")),"")</f>
        <v/>
      </c>
      <c r="AQ438" s="128"/>
      <c r="AR438" s="128"/>
      <c r="AS438" s="128"/>
      <c r="AT438" s="128"/>
      <c r="AU438" s="128"/>
      <c r="AV438" s="128"/>
      <c r="AW438" s="128"/>
      <c r="AX438" s="128"/>
      <c r="AY438" s="128"/>
      <c r="AZ438" s="128"/>
      <c r="BA438" s="128"/>
      <c r="BB438" s="128"/>
      <c r="BC438" s="128"/>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3"/>
      <c r="CG438" s="128"/>
      <c r="CH438" s="128"/>
      <c r="CI438" s="128"/>
      <c r="CJ438" s="128"/>
      <c r="CK438" s="128"/>
      <c r="CL438" s="128"/>
      <c r="CM438" s="128"/>
      <c r="CN438" s="128"/>
      <c r="CO438" s="128"/>
      <c r="CP438" s="128"/>
      <c r="CQ438" s="128"/>
      <c r="CR438" s="128"/>
      <c r="CS438" s="128"/>
      <c r="CT438" s="41"/>
      <c r="CU438" s="41"/>
      <c r="CV438" s="41"/>
      <c r="CW438" s="41"/>
      <c r="CX438" s="41"/>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3"/>
      <c r="DW438" s="128"/>
      <c r="DX438" s="128"/>
      <c r="DY438" s="128"/>
      <c r="DZ438" s="128"/>
      <c r="EA438" s="128"/>
      <c r="EB438" s="128"/>
      <c r="EC438" s="128"/>
      <c r="ED438" s="128"/>
      <c r="EE438" s="128"/>
      <c r="EF438" s="128"/>
      <c r="EG438" s="128"/>
      <c r="EH438" s="128"/>
      <c r="EI438" s="128"/>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1"/>
      <c r="FF438" s="41"/>
      <c r="FG438" s="41"/>
      <c r="FH438" s="41"/>
      <c r="FI438" s="41"/>
      <c r="FJ438" s="41"/>
      <c r="FK438" s="41"/>
      <c r="FL438" s="3"/>
      <c r="FM438" s="3"/>
    </row>
    <row r="439" spans="1:169" ht="11.25" customHeight="1" thickBot="1">
      <c r="A439" s="194"/>
      <c r="B439" s="195"/>
      <c r="C439" s="207"/>
      <c r="D439" s="203"/>
      <c r="E439" s="204"/>
      <c r="F439" s="203"/>
      <c r="G439" s="204"/>
      <c r="H439" s="203"/>
      <c r="I439" s="204"/>
      <c r="J439" s="203"/>
      <c r="K439" s="204"/>
      <c r="L439" s="203"/>
      <c r="M439" s="206"/>
      <c r="N439" s="69" t="str">
        <f>IF(CF453&lt;&gt;"",IF(CF453="W",IF(SUM(IF(D438&gt;D436,1,0),IF(F438&gt;F436,1,0),IF(H438&gt;H436,1,0),IF(J438&gt;J436,1,0),IF(L438&gt;L436,1,0))&lt;&gt;3,"E",""),""),"")</f>
        <v/>
      </c>
      <c r="O439" s="194"/>
      <c r="P439" s="195"/>
      <c r="Q439" s="207"/>
      <c r="R439" s="203"/>
      <c r="S439" s="204"/>
      <c r="T439" s="203"/>
      <c r="U439" s="204"/>
      <c r="V439" s="203"/>
      <c r="W439" s="204"/>
      <c r="X439" s="203"/>
      <c r="Y439" s="204"/>
      <c r="Z439" s="203"/>
      <c r="AA439" s="206"/>
      <c r="AB439" s="69" t="str">
        <f>IF(DV453&lt;&gt;"",IF(DV453="W",IF(SUM(IF(R438&gt;R436,1,0),IF(T438&gt;T436,1,0),IF(V438&gt;V436,1,0),IF(X438&gt;X436,1,0),IF(Z438&gt;Z436,1,0))&lt;&gt;3,"E",""),""),"")</f>
        <v/>
      </c>
      <c r="AC439" s="194"/>
      <c r="AD439" s="195"/>
      <c r="AE439" s="207"/>
      <c r="AF439" s="203"/>
      <c r="AG439" s="204"/>
      <c r="AH439" s="203"/>
      <c r="AI439" s="204"/>
      <c r="AJ439" s="203"/>
      <c r="AK439" s="204"/>
      <c r="AL439" s="203"/>
      <c r="AM439" s="204"/>
      <c r="AN439" s="203"/>
      <c r="AO439" s="206"/>
      <c r="AP439" s="69" t="str">
        <f>IF(FL453&lt;&gt;"",IF(FL453="W",IF(SUM(IF(AF438&gt;AF436,1,0),IF(AH438&gt;AH436,1,0),IF(AJ438&gt;AJ436,1,0),IF(AL438&gt;AL436,1,0),IF(AN438&gt;AN436,1,0))&lt;&gt;3,"E",""),""),"")</f>
        <v/>
      </c>
      <c r="AQ439" s="126"/>
      <c r="AR439" s="126"/>
      <c r="AS439" s="126"/>
      <c r="AT439" s="126"/>
      <c r="AU439" s="126"/>
      <c r="AV439" s="126"/>
      <c r="AW439" s="126"/>
      <c r="AX439" s="126"/>
      <c r="AY439" s="126"/>
      <c r="AZ439" s="126"/>
      <c r="BA439" s="126"/>
      <c r="BB439" s="126"/>
      <c r="BC439" s="126"/>
      <c r="CF439" s="3"/>
      <c r="CG439" s="126"/>
      <c r="CH439" s="126"/>
      <c r="CI439" s="126"/>
      <c r="CJ439" s="126"/>
      <c r="CK439" s="126"/>
      <c r="CL439" s="126"/>
      <c r="CM439" s="126"/>
      <c r="CN439" s="126"/>
      <c r="CO439" s="126"/>
      <c r="CP439" s="126"/>
      <c r="CQ439" s="126"/>
      <c r="CR439" s="126"/>
      <c r="CS439" s="126"/>
      <c r="DV439" s="3"/>
      <c r="DW439" s="126"/>
      <c r="DX439" s="126"/>
      <c r="DY439" s="126"/>
      <c r="DZ439" s="126"/>
      <c r="EA439" s="126"/>
      <c r="EB439" s="126"/>
      <c r="EC439" s="126"/>
      <c r="ED439" s="126"/>
      <c r="EE439" s="126"/>
      <c r="EF439" s="126"/>
      <c r="EG439" s="126"/>
      <c r="EH439" s="126"/>
      <c r="EI439" s="126"/>
      <c r="FL439" s="3"/>
      <c r="FM439" s="3"/>
    </row>
    <row r="440" spans="1:169" ht="11.25" customHeight="1" thickBot="1">
      <c r="A440" s="3"/>
      <c r="B440" s="3"/>
      <c r="C440" s="3"/>
      <c r="D440" s="3"/>
      <c r="E440" s="3"/>
      <c r="F440" s="3"/>
      <c r="G440" s="3"/>
      <c r="H440" s="3"/>
      <c r="I440" s="3"/>
      <c r="J440" s="3"/>
      <c r="K440" s="3"/>
      <c r="L440" s="3"/>
      <c r="M440" s="3"/>
      <c r="N440" s="3"/>
      <c r="O440" s="3"/>
      <c r="P440" s="3"/>
      <c r="Q440" s="3"/>
      <c r="R440" s="3"/>
      <c r="S440" s="3"/>
      <c r="T440" s="3"/>
      <c r="U440" s="3"/>
      <c r="V440" s="3"/>
      <c r="W440" s="3"/>
      <c r="X440" s="43"/>
      <c r="Y440" s="43"/>
      <c r="Z440" s="43"/>
      <c r="AA440" s="43"/>
      <c r="AB440" s="43"/>
      <c r="AC440" s="43"/>
      <c r="AD440" s="43"/>
      <c r="AE440" s="43"/>
      <c r="AF440" s="43"/>
      <c r="AG440" s="43"/>
      <c r="AH440" s="43"/>
      <c r="AI440" s="43"/>
      <c r="AJ440" s="43"/>
      <c r="AK440" s="43"/>
      <c r="AL440" s="43"/>
      <c r="AM440" s="43"/>
      <c r="AN440" s="3"/>
      <c r="AO440" s="3"/>
      <c r="AP440" s="3"/>
      <c r="AQ440" s="127"/>
      <c r="AR440" s="127"/>
      <c r="AS440" s="127"/>
      <c r="AT440" s="127"/>
      <c r="AU440" s="127"/>
      <c r="AV440" s="127"/>
      <c r="AW440" s="127"/>
      <c r="AX440" s="127"/>
      <c r="AY440" s="127"/>
      <c r="AZ440" s="127"/>
      <c r="BA440" s="127"/>
      <c r="BB440" s="127"/>
      <c r="BC440" s="127"/>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3"/>
      <c r="CG440" s="127"/>
      <c r="CH440" s="127"/>
      <c r="CI440" s="127"/>
      <c r="CJ440" s="127"/>
      <c r="CK440" s="127"/>
      <c r="CL440" s="127"/>
      <c r="CM440" s="127"/>
      <c r="CN440" s="127"/>
      <c r="CO440" s="127"/>
      <c r="CP440" s="127"/>
      <c r="CQ440" s="127"/>
      <c r="CR440" s="127"/>
      <c r="CS440" s="127"/>
      <c r="CT440" s="40"/>
      <c r="CU440" s="40"/>
      <c r="CV440" s="40"/>
      <c r="CW440" s="40"/>
      <c r="CX440" s="40"/>
      <c r="CY440" s="40"/>
      <c r="CZ440" s="40"/>
      <c r="DA440" s="40"/>
      <c r="DB440" s="40"/>
      <c r="DC440" s="40"/>
      <c r="DD440" s="40"/>
      <c r="DE440" s="40"/>
      <c r="DF440" s="40"/>
      <c r="DG440" s="40"/>
      <c r="DH440" s="40"/>
      <c r="DI440" s="40"/>
      <c r="DJ440" s="40"/>
      <c r="DK440" s="40"/>
      <c r="DL440" s="40"/>
      <c r="DM440" s="40"/>
      <c r="DN440" s="40"/>
      <c r="DO440" s="40"/>
      <c r="DP440" s="40"/>
      <c r="DQ440" s="40"/>
      <c r="DR440" s="40"/>
      <c r="DS440" s="40"/>
      <c r="DT440" s="40"/>
      <c r="DU440" s="40"/>
      <c r="DV440" s="3"/>
      <c r="DW440" s="127"/>
      <c r="DX440" s="127"/>
      <c r="DY440" s="127"/>
      <c r="DZ440" s="127"/>
      <c r="EA440" s="127"/>
      <c r="EB440" s="127"/>
      <c r="EC440" s="127"/>
      <c r="ED440" s="127"/>
      <c r="EE440" s="127"/>
      <c r="EF440" s="127"/>
      <c r="EG440" s="127"/>
      <c r="EH440" s="127"/>
      <c r="EI440" s="127"/>
      <c r="EJ440" s="40"/>
      <c r="EK440" s="40"/>
      <c r="EL440" s="40"/>
      <c r="EM440" s="40"/>
      <c r="EN440" s="40"/>
      <c r="EO440" s="40"/>
      <c r="EP440" s="40"/>
      <c r="EQ440" s="40"/>
      <c r="ER440" s="40"/>
      <c r="ES440" s="40"/>
      <c r="ET440" s="40"/>
      <c r="EU440" s="40"/>
      <c r="EV440" s="40"/>
      <c r="EW440" s="40"/>
      <c r="EX440" s="40"/>
      <c r="EY440" s="40"/>
      <c r="EZ440" s="40"/>
      <c r="FA440" s="40"/>
      <c r="FB440" s="40"/>
      <c r="FC440" s="40"/>
      <c r="FD440" s="40"/>
      <c r="FE440" s="40"/>
      <c r="FF440" s="40"/>
      <c r="FG440" s="40"/>
      <c r="FH440" s="40"/>
      <c r="FI440" s="40"/>
      <c r="FJ440" s="40"/>
      <c r="FK440" s="40"/>
      <c r="FL440" s="3"/>
      <c r="FM440" s="3"/>
    </row>
    <row r="441" spans="1:169" ht="11.25" customHeight="1">
      <c r="A441" s="42"/>
      <c r="B441" s="42"/>
      <c r="C441" s="42"/>
      <c r="D441" s="42"/>
      <c r="E441" s="42"/>
      <c r="F441" s="43"/>
      <c r="G441" s="43"/>
      <c r="H441" s="43"/>
      <c r="I441" s="43"/>
      <c r="J441" s="43"/>
      <c r="K441" s="43"/>
      <c r="L441" s="43"/>
      <c r="M441" s="43"/>
      <c r="N441" s="43"/>
      <c r="O441" s="43"/>
      <c r="P441" s="43"/>
      <c r="Q441" s="43"/>
      <c r="R441" s="43"/>
      <c r="S441" s="43"/>
      <c r="T441" s="43"/>
      <c r="U441" s="43"/>
      <c r="V441" s="43"/>
      <c r="W441" s="43"/>
      <c r="AA441" s="42"/>
      <c r="AB441" s="42"/>
      <c r="AI441" s="42"/>
      <c r="AJ441" s="42"/>
      <c r="AN441" s="3"/>
      <c r="AO441" s="3"/>
      <c r="AP441" s="3"/>
      <c r="AQ441" s="154" t="str">
        <f>CONCATENATE($A395," ",$D395,","," ",$F393)</f>
        <v>Group: 7, Women's Singles</v>
      </c>
      <c r="AR441" s="155"/>
      <c r="AS441" s="155"/>
      <c r="AT441" s="155"/>
      <c r="AU441" s="155"/>
      <c r="AV441" s="155"/>
      <c r="AW441" s="155"/>
      <c r="AX441" s="155"/>
      <c r="AY441" s="155"/>
      <c r="AZ441" s="155"/>
      <c r="BA441" s="155"/>
      <c r="BB441" s="155"/>
      <c r="BC441" s="156"/>
      <c r="BD441" s="163">
        <f>A432</f>
        <v>6</v>
      </c>
      <c r="BE441" s="164"/>
      <c r="BF441" s="183" t="str">
        <f>C432</f>
        <v>C</v>
      </c>
      <c r="BG441" s="185" t="str">
        <f>IF(VLOOKUP($BF441,$A397:$C409,3,FALSE)=0,"",CONCATENATE(VLOOKUP(VLOOKUP($BF441,$A397:$C409,3,FALSE),Players!$J:$N,4,FALSE)," ",VLOOKUP($BF441,$A397:$C409,3,FALSE)," ",IF(ISERROR(VLOOKUP(VLOOKUP($BF441,$A397:$C409,3,FALSE),Players!$J:$N,5,FALSE)),"()",CONCATENATE("(",VLOOKUP(VLOOKUP($BF441,$A397:$C409,3,FALSE),Players!$J:$N,5,FALSE),")"))))</f>
        <v/>
      </c>
      <c r="BH441" s="186"/>
      <c r="BI441" s="186"/>
      <c r="BJ441" s="186"/>
      <c r="BK441" s="186"/>
      <c r="BL441" s="186"/>
      <c r="BM441" s="186"/>
      <c r="BN441" s="186"/>
      <c r="BO441" s="186"/>
      <c r="BP441" s="186"/>
      <c r="BQ441" s="186"/>
      <c r="BR441" s="186"/>
      <c r="BS441" s="186"/>
      <c r="BT441" s="186"/>
      <c r="BU441" s="187"/>
      <c r="BV441" s="170" t="str">
        <f>IF(D432&lt;&gt;"",D432,"")</f>
        <v/>
      </c>
      <c r="BW441" s="171"/>
      <c r="BX441" s="335" t="str">
        <f>IF(F432&lt;&gt;"",F432,"")</f>
        <v/>
      </c>
      <c r="BY441" s="171"/>
      <c r="BZ441" s="335" t="str">
        <f>IF(H432&lt;&gt;"",H432,"")</f>
        <v/>
      </c>
      <c r="CA441" s="171"/>
      <c r="CB441" s="335" t="str">
        <f>IF(J432&lt;&gt;"",J432,"")</f>
        <v/>
      </c>
      <c r="CC441" s="171"/>
      <c r="CD441" s="335" t="str">
        <f>IF(L432&lt;&gt;"",L432,"")</f>
        <v/>
      </c>
      <c r="CE441" s="337"/>
      <c r="CF441" s="174" t="str">
        <f>IF($CD441=$CD443,IF($CB441=$CB443,IF($BZ441&lt;&gt;"",IF($BZ441&gt;$BZ443,"W","L"),""),IF($CB441&gt;$CB443,"W","L")),IF($CD441&gt;$CD443,"W","L"))</f>
        <v/>
      </c>
      <c r="CG441" s="154" t="str">
        <f>CONCATENATE($A395," ",$D395,","," ",$F393)</f>
        <v>Group: 7, Women's Singles</v>
      </c>
      <c r="CH441" s="155"/>
      <c r="CI441" s="155"/>
      <c r="CJ441" s="155"/>
      <c r="CK441" s="155"/>
      <c r="CL441" s="155"/>
      <c r="CM441" s="155"/>
      <c r="CN441" s="155"/>
      <c r="CO441" s="155"/>
      <c r="CP441" s="155"/>
      <c r="CQ441" s="155"/>
      <c r="CR441" s="155"/>
      <c r="CS441" s="156"/>
      <c r="CT441" s="163">
        <f>O432</f>
        <v>13</v>
      </c>
      <c r="CU441" s="164"/>
      <c r="CV441" s="183" t="str">
        <f>Q432</f>
        <v>A</v>
      </c>
      <c r="CW441" s="185" t="str">
        <f>IF(VLOOKUP($CV441,$A397:$C409,3,FALSE)=0,"",CONCATENATE(VLOOKUP(VLOOKUP($CV441,$A397:$C409,3,FALSE),Players!$J:$N,4,FALSE)," ",VLOOKUP($CV441,$A397:$C409,3,FALSE)," ",IF(ISERROR(VLOOKUP(VLOOKUP($CV441,$A397:$C409,3,FALSE),Players!$J:$N,5,FALSE)),"()",CONCATENATE("(",VLOOKUP(VLOOKUP($CV441,$A397:$C409,3,FALSE),Players!$J:$N,5,FALSE),")"))))</f>
        <v/>
      </c>
      <c r="CX441" s="186"/>
      <c r="CY441" s="186"/>
      <c r="CZ441" s="186"/>
      <c r="DA441" s="186"/>
      <c r="DB441" s="186"/>
      <c r="DC441" s="186"/>
      <c r="DD441" s="186"/>
      <c r="DE441" s="186"/>
      <c r="DF441" s="186"/>
      <c r="DG441" s="186"/>
      <c r="DH441" s="186"/>
      <c r="DI441" s="186"/>
      <c r="DJ441" s="186"/>
      <c r="DK441" s="187"/>
      <c r="DL441" s="170" t="str">
        <f>IF(R432&lt;&gt;"",R432,"")</f>
        <v/>
      </c>
      <c r="DM441" s="171"/>
      <c r="DN441" s="335" t="str">
        <f>IF(T432&lt;&gt;"",T432,"")</f>
        <v/>
      </c>
      <c r="DO441" s="171"/>
      <c r="DP441" s="335" t="str">
        <f>IF(V432&lt;&gt;"",V432,"")</f>
        <v/>
      </c>
      <c r="DQ441" s="171"/>
      <c r="DR441" s="335" t="str">
        <f>IF(X432&lt;&gt;"",X432,"")</f>
        <v/>
      </c>
      <c r="DS441" s="171"/>
      <c r="DT441" s="335" t="str">
        <f>IF(Z432&lt;&gt;"",Z432,"")</f>
        <v/>
      </c>
      <c r="DU441" s="337"/>
      <c r="DV441" s="174" t="str">
        <f>IF($DT441=$DT443,IF($DR441=$DR443,IF($DP441&lt;&gt;"",IF($DP441&gt;$DP443,"W","L"),""),IF($DR441&gt;$DR443,"W","L")),IF($DT441&gt;$DT443,"W","L"))</f>
        <v/>
      </c>
      <c r="DW441" s="154" t="str">
        <f>CONCATENATE($A395," ",$D395,","," ",$F393)</f>
        <v>Group: 7, Women's Singles</v>
      </c>
      <c r="DX441" s="155"/>
      <c r="DY441" s="155"/>
      <c r="DZ441" s="155"/>
      <c r="EA441" s="155"/>
      <c r="EB441" s="155"/>
      <c r="EC441" s="155"/>
      <c r="ED441" s="155"/>
      <c r="EE441" s="155"/>
      <c r="EF441" s="155"/>
      <c r="EG441" s="155"/>
      <c r="EH441" s="155"/>
      <c r="EI441" s="156"/>
      <c r="EJ441" s="163">
        <f>AC432</f>
        <v>20</v>
      </c>
      <c r="EK441" s="164"/>
      <c r="EL441" s="183" t="str">
        <f>AE432</f>
        <v>E</v>
      </c>
      <c r="EM441" s="185" t="str">
        <f>IF(VLOOKUP($EL441,$A397:$C409,3,FALSE)=0,"",CONCATENATE(VLOOKUP(VLOOKUP($EL441,$A397:$C409,3,FALSE),Players!$J:$N,4,FALSE)," ",VLOOKUP($EL441,$A397:$C409,3,FALSE)," ",IF(ISERROR(VLOOKUP(VLOOKUP($EL441,$A397:$C409,3,FALSE),Players!$J:$N,5,FALSE)),"()",CONCATENATE("(",VLOOKUP(VLOOKUP($EL441,$A397:$C409,3,FALSE),Players!$J:$N,5,FALSE),")"))))</f>
        <v/>
      </c>
      <c r="EN441" s="186"/>
      <c r="EO441" s="186"/>
      <c r="EP441" s="186"/>
      <c r="EQ441" s="186"/>
      <c r="ER441" s="186"/>
      <c r="ES441" s="186"/>
      <c r="ET441" s="186"/>
      <c r="EU441" s="186"/>
      <c r="EV441" s="186"/>
      <c r="EW441" s="186"/>
      <c r="EX441" s="186"/>
      <c r="EY441" s="186"/>
      <c r="EZ441" s="186"/>
      <c r="FA441" s="187"/>
      <c r="FB441" s="170" t="str">
        <f>IF(AF432&lt;&gt;"",AF432,"")</f>
        <v/>
      </c>
      <c r="FC441" s="171"/>
      <c r="FD441" s="335" t="str">
        <f>IF(AH432&lt;&gt;"",AH432,"")</f>
        <v/>
      </c>
      <c r="FE441" s="171"/>
      <c r="FF441" s="335" t="str">
        <f>IF(AJ432&lt;&gt;"",AJ432,"")</f>
        <v/>
      </c>
      <c r="FG441" s="171"/>
      <c r="FH441" s="335" t="str">
        <f>IF(AL432&lt;&gt;"",AL432,"")</f>
        <v/>
      </c>
      <c r="FI441" s="171"/>
      <c r="FJ441" s="335" t="str">
        <f>IF(AN432&lt;&gt;"",AN432,"")</f>
        <v/>
      </c>
      <c r="FK441" s="337"/>
      <c r="FL441" s="174" t="str">
        <f>IF($FJ441=$FJ443,IF($FH441=$FH443,IF($FF441&lt;&gt;"",IF($FF441&gt;$FF443,"W","L"),""),IF($FH441&gt;$FH443,"W","L")),IF($FJ441&gt;$FJ443,"W","L"))</f>
        <v/>
      </c>
      <c r="FM441" s="3"/>
    </row>
    <row r="442" spans="1:169" ht="11.25" customHeight="1">
      <c r="C442" s="44"/>
      <c r="D442" s="44"/>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3"/>
      <c r="AO442" s="3"/>
      <c r="AP442" s="3"/>
      <c r="AQ442" s="157"/>
      <c r="AR442" s="158"/>
      <c r="AS442" s="158"/>
      <c r="AT442" s="158"/>
      <c r="AU442" s="158"/>
      <c r="AV442" s="158"/>
      <c r="AW442" s="158"/>
      <c r="AX442" s="158"/>
      <c r="AY442" s="158"/>
      <c r="AZ442" s="158"/>
      <c r="BA442" s="158"/>
      <c r="BB442" s="158"/>
      <c r="BC442" s="159"/>
      <c r="BD442" s="165"/>
      <c r="BE442" s="166"/>
      <c r="BF442" s="184"/>
      <c r="BG442" s="188"/>
      <c r="BH442" s="189"/>
      <c r="BI442" s="189"/>
      <c r="BJ442" s="189"/>
      <c r="BK442" s="189"/>
      <c r="BL442" s="189"/>
      <c r="BM442" s="189"/>
      <c r="BN442" s="189"/>
      <c r="BO442" s="189"/>
      <c r="BP442" s="189"/>
      <c r="BQ442" s="189"/>
      <c r="BR442" s="189"/>
      <c r="BS442" s="189"/>
      <c r="BT442" s="189"/>
      <c r="BU442" s="190"/>
      <c r="BV442" s="172"/>
      <c r="BW442" s="173"/>
      <c r="BX442" s="336"/>
      <c r="BY442" s="173"/>
      <c r="BZ442" s="336"/>
      <c r="CA442" s="173"/>
      <c r="CB442" s="336"/>
      <c r="CC442" s="173"/>
      <c r="CD442" s="336"/>
      <c r="CE442" s="338"/>
      <c r="CF442" s="174"/>
      <c r="CG442" s="157"/>
      <c r="CH442" s="158"/>
      <c r="CI442" s="158"/>
      <c r="CJ442" s="158"/>
      <c r="CK442" s="158"/>
      <c r="CL442" s="158"/>
      <c r="CM442" s="158"/>
      <c r="CN442" s="158"/>
      <c r="CO442" s="158"/>
      <c r="CP442" s="158"/>
      <c r="CQ442" s="158"/>
      <c r="CR442" s="158"/>
      <c r="CS442" s="159"/>
      <c r="CT442" s="165"/>
      <c r="CU442" s="166"/>
      <c r="CV442" s="184"/>
      <c r="CW442" s="188"/>
      <c r="CX442" s="189"/>
      <c r="CY442" s="189"/>
      <c r="CZ442" s="189"/>
      <c r="DA442" s="189"/>
      <c r="DB442" s="189"/>
      <c r="DC442" s="189"/>
      <c r="DD442" s="189"/>
      <c r="DE442" s="189"/>
      <c r="DF442" s="189"/>
      <c r="DG442" s="189"/>
      <c r="DH442" s="189"/>
      <c r="DI442" s="189"/>
      <c r="DJ442" s="189"/>
      <c r="DK442" s="190"/>
      <c r="DL442" s="172"/>
      <c r="DM442" s="173"/>
      <c r="DN442" s="336"/>
      <c r="DO442" s="173"/>
      <c r="DP442" s="336"/>
      <c r="DQ442" s="173"/>
      <c r="DR442" s="336"/>
      <c r="DS442" s="173"/>
      <c r="DT442" s="336"/>
      <c r="DU442" s="338"/>
      <c r="DV442" s="174"/>
      <c r="DW442" s="157"/>
      <c r="DX442" s="158"/>
      <c r="DY442" s="158"/>
      <c r="DZ442" s="158"/>
      <c r="EA442" s="158"/>
      <c r="EB442" s="158"/>
      <c r="EC442" s="158"/>
      <c r="ED442" s="158"/>
      <c r="EE442" s="158"/>
      <c r="EF442" s="158"/>
      <c r="EG442" s="158"/>
      <c r="EH442" s="158"/>
      <c r="EI442" s="159"/>
      <c r="EJ442" s="165"/>
      <c r="EK442" s="166"/>
      <c r="EL442" s="184"/>
      <c r="EM442" s="188"/>
      <c r="EN442" s="189"/>
      <c r="EO442" s="189"/>
      <c r="EP442" s="189"/>
      <c r="EQ442" s="189"/>
      <c r="ER442" s="189"/>
      <c r="ES442" s="189"/>
      <c r="ET442" s="189"/>
      <c r="EU442" s="189"/>
      <c r="EV442" s="189"/>
      <c r="EW442" s="189"/>
      <c r="EX442" s="189"/>
      <c r="EY442" s="189"/>
      <c r="EZ442" s="189"/>
      <c r="FA442" s="190"/>
      <c r="FB442" s="172"/>
      <c r="FC442" s="173"/>
      <c r="FD442" s="336"/>
      <c r="FE442" s="173"/>
      <c r="FF442" s="336"/>
      <c r="FG442" s="173"/>
      <c r="FH442" s="336"/>
      <c r="FI442" s="173"/>
      <c r="FJ442" s="336"/>
      <c r="FK442" s="338"/>
      <c r="FL442" s="174"/>
      <c r="FM442" s="3"/>
    </row>
    <row r="443" spans="1:169" ht="11.25" customHeight="1">
      <c r="A443" s="2"/>
      <c r="J443" s="43"/>
      <c r="K443" s="43"/>
      <c r="L443" s="43"/>
      <c r="M443" s="43"/>
      <c r="R443" s="42"/>
      <c r="S443" s="42"/>
      <c r="W443" s="42"/>
      <c r="AA443" s="42"/>
      <c r="AB443" s="42"/>
      <c r="AI443" s="42"/>
      <c r="AJ443" s="42"/>
      <c r="AN443" s="3"/>
      <c r="AO443" s="3"/>
      <c r="AP443" s="3"/>
      <c r="AQ443" s="157"/>
      <c r="AR443" s="158"/>
      <c r="AS443" s="158"/>
      <c r="AT443" s="158"/>
      <c r="AU443" s="158"/>
      <c r="AV443" s="158"/>
      <c r="AW443" s="158"/>
      <c r="AX443" s="158"/>
      <c r="AY443" s="158"/>
      <c r="AZ443" s="158"/>
      <c r="BA443" s="158"/>
      <c r="BB443" s="158"/>
      <c r="BC443" s="159"/>
      <c r="BD443" s="165"/>
      <c r="BE443" s="166"/>
      <c r="BF443" s="175" t="str">
        <f>C434</f>
        <v>D</v>
      </c>
      <c r="BG443" s="177" t="str">
        <f>IF(VLOOKUP($BF443,$A397:$C409,3,FALSE)=0,"",CONCATENATE(VLOOKUP(VLOOKUP($BF443,$A397:$C409,3,FALSE),Players!$J:$N,4,FALSE)," ",VLOOKUP($BF443,$A397:$C409,3,FALSE)," ",IF(ISERROR(VLOOKUP(VLOOKUP($BF443,$A397:$C409,3,FALSE),Players!$J:$N,5,FALSE)),"()",CONCATENATE("(",VLOOKUP(VLOOKUP($BF443,$A397:$C409,3,FALSE),Players!$J:$N,5,FALSE),")"))))</f>
        <v/>
      </c>
      <c r="BH443" s="178"/>
      <c r="BI443" s="178"/>
      <c r="BJ443" s="178"/>
      <c r="BK443" s="178"/>
      <c r="BL443" s="178"/>
      <c r="BM443" s="178"/>
      <c r="BN443" s="178"/>
      <c r="BO443" s="178"/>
      <c r="BP443" s="178"/>
      <c r="BQ443" s="178"/>
      <c r="BR443" s="178"/>
      <c r="BS443" s="178"/>
      <c r="BT443" s="178"/>
      <c r="BU443" s="179"/>
      <c r="BV443" s="150" t="str">
        <f>IF(D434&lt;&gt;"",D434,"")</f>
        <v/>
      </c>
      <c r="BW443" s="151"/>
      <c r="BX443" s="288" t="str">
        <f>IF(F434&lt;&gt;"",F434,"")</f>
        <v/>
      </c>
      <c r="BY443" s="151"/>
      <c r="BZ443" s="288" t="str">
        <f>IF(H434&lt;&gt;"",H434,"")</f>
        <v/>
      </c>
      <c r="CA443" s="151"/>
      <c r="CB443" s="288" t="str">
        <f>IF(J434&lt;&gt;"",J434,"")</f>
        <v/>
      </c>
      <c r="CC443" s="151"/>
      <c r="CD443" s="288" t="str">
        <f>IF(L434&lt;&gt;"",L434,"")</f>
        <v/>
      </c>
      <c r="CE443" s="332"/>
      <c r="CF443" s="174" t="str">
        <f>IF($CF441&lt;&gt;"",IF(CF441="W","L","W"),"")</f>
        <v/>
      </c>
      <c r="CG443" s="157"/>
      <c r="CH443" s="158"/>
      <c r="CI443" s="158"/>
      <c r="CJ443" s="158"/>
      <c r="CK443" s="158"/>
      <c r="CL443" s="158"/>
      <c r="CM443" s="158"/>
      <c r="CN443" s="158"/>
      <c r="CO443" s="158"/>
      <c r="CP443" s="158"/>
      <c r="CQ443" s="158"/>
      <c r="CR443" s="158"/>
      <c r="CS443" s="159"/>
      <c r="CT443" s="165"/>
      <c r="CU443" s="166"/>
      <c r="CV443" s="175" t="str">
        <f>Q434</f>
        <v>C</v>
      </c>
      <c r="CW443" s="177" t="str">
        <f>IF(VLOOKUP($CV443,$A397:$C409,3,FALSE)=0,"",CONCATENATE(VLOOKUP(VLOOKUP($CV443,$A397:$C409,3,FALSE),Players!$J:$N,4,FALSE)," ",VLOOKUP($CV443,$A397:$C409,3,FALSE)," ",IF(ISERROR(VLOOKUP(VLOOKUP($CV443,$A397:$C409,3,FALSE),Players!$J:$N,5,FALSE)),"()",CONCATENATE("(",VLOOKUP(VLOOKUP($CV443,$A397:$C409,3,FALSE),Players!$J:$N,5,FALSE),")"))))</f>
        <v/>
      </c>
      <c r="CX443" s="178"/>
      <c r="CY443" s="178"/>
      <c r="CZ443" s="178"/>
      <c r="DA443" s="178"/>
      <c r="DB443" s="178"/>
      <c r="DC443" s="178"/>
      <c r="DD443" s="178"/>
      <c r="DE443" s="178"/>
      <c r="DF443" s="178"/>
      <c r="DG443" s="178"/>
      <c r="DH443" s="178"/>
      <c r="DI443" s="178"/>
      <c r="DJ443" s="178"/>
      <c r="DK443" s="179"/>
      <c r="DL443" s="150" t="str">
        <f>IF(R434&lt;&gt;"",R434,"")</f>
        <v/>
      </c>
      <c r="DM443" s="151"/>
      <c r="DN443" s="288" t="str">
        <f>IF(T434&lt;&gt;"",T434,"")</f>
        <v/>
      </c>
      <c r="DO443" s="151"/>
      <c r="DP443" s="288" t="str">
        <f>IF(V434&lt;&gt;"",V434,"")</f>
        <v/>
      </c>
      <c r="DQ443" s="151"/>
      <c r="DR443" s="288" t="str">
        <f>IF(X434&lt;&gt;"",X434,"")</f>
        <v/>
      </c>
      <c r="DS443" s="151"/>
      <c r="DT443" s="288" t="str">
        <f>IF(Z434&lt;&gt;"",Z434,"")</f>
        <v/>
      </c>
      <c r="DU443" s="332"/>
      <c r="DV443" s="174" t="str">
        <f>IF($DV441&lt;&gt;"",IF(DV441="W","L","W"),"")</f>
        <v/>
      </c>
      <c r="DW443" s="157"/>
      <c r="DX443" s="158"/>
      <c r="DY443" s="158"/>
      <c r="DZ443" s="158"/>
      <c r="EA443" s="158"/>
      <c r="EB443" s="158"/>
      <c r="EC443" s="158"/>
      <c r="ED443" s="158"/>
      <c r="EE443" s="158"/>
      <c r="EF443" s="158"/>
      <c r="EG443" s="158"/>
      <c r="EH443" s="158"/>
      <c r="EI443" s="159"/>
      <c r="EJ443" s="165"/>
      <c r="EK443" s="166"/>
      <c r="EL443" s="175" t="str">
        <f>AE434</f>
        <v>G</v>
      </c>
      <c r="EM443" s="177" t="str">
        <f>IF(VLOOKUP($EL443,$A397:$C409,3,FALSE)=0,"",CONCATENATE(VLOOKUP(VLOOKUP($EL443,$A397:$C409,3,FALSE),Players!$J:$N,4,FALSE)," ",VLOOKUP($EL443,$A397:$C409,3,FALSE)," ",IF(ISERROR(VLOOKUP(VLOOKUP($EL443,$A397:$C409,3,FALSE),Players!$J:$N,5,FALSE)),"()",CONCATENATE("(",VLOOKUP(VLOOKUP($EL443,$A397:$C409,3,FALSE),Players!$J:$N,5,FALSE),")"))))</f>
        <v/>
      </c>
      <c r="EN443" s="178"/>
      <c r="EO443" s="178"/>
      <c r="EP443" s="178"/>
      <c r="EQ443" s="178"/>
      <c r="ER443" s="178"/>
      <c r="ES443" s="178"/>
      <c r="ET443" s="178"/>
      <c r="EU443" s="178"/>
      <c r="EV443" s="178"/>
      <c r="EW443" s="178"/>
      <c r="EX443" s="178"/>
      <c r="EY443" s="178"/>
      <c r="EZ443" s="178"/>
      <c r="FA443" s="179"/>
      <c r="FB443" s="150" t="str">
        <f>IF(AF434&lt;&gt;"",AF434,"")</f>
        <v/>
      </c>
      <c r="FC443" s="151"/>
      <c r="FD443" s="288" t="str">
        <f>IF(AH434&lt;&gt;"",AH434,"")</f>
        <v/>
      </c>
      <c r="FE443" s="151"/>
      <c r="FF443" s="288" t="str">
        <f>IF(AJ434&lt;&gt;"",AJ434,"")</f>
        <v/>
      </c>
      <c r="FG443" s="151"/>
      <c r="FH443" s="288" t="str">
        <f>IF(AL434&lt;&gt;"",AL434,"")</f>
        <v/>
      </c>
      <c r="FI443" s="151"/>
      <c r="FJ443" s="288" t="str">
        <f>IF(AN434&lt;&gt;"",AN434,"")</f>
        <v/>
      </c>
      <c r="FK443" s="332"/>
      <c r="FL443" s="174" t="str">
        <f>IF($FL441&lt;&gt;"",IF(FL441="W","L","W"),"")</f>
        <v/>
      </c>
      <c r="FM443" s="3"/>
    </row>
    <row r="444" spans="1:169" ht="11.25" customHeight="1" thickBot="1">
      <c r="A444" s="42"/>
      <c r="R444" s="42"/>
      <c r="S444" s="42"/>
      <c r="W444" s="42"/>
      <c r="X444" s="43"/>
      <c r="Y444" s="43"/>
      <c r="Z444" s="43"/>
      <c r="AA444" s="43"/>
      <c r="AB444" s="43"/>
      <c r="AC444" s="43"/>
      <c r="AD444" s="43"/>
      <c r="AE444" s="43"/>
      <c r="AF444" s="43"/>
      <c r="AG444" s="43"/>
      <c r="AH444" s="43"/>
      <c r="AI444" s="43"/>
      <c r="AJ444" s="43"/>
      <c r="AK444" s="43"/>
      <c r="AL444" s="43"/>
      <c r="AM444" s="43"/>
      <c r="AN444" s="3"/>
      <c r="AO444" s="3"/>
      <c r="AP444" s="3"/>
      <c r="AQ444" s="160"/>
      <c r="AR444" s="161"/>
      <c r="AS444" s="161"/>
      <c r="AT444" s="161"/>
      <c r="AU444" s="161"/>
      <c r="AV444" s="161"/>
      <c r="AW444" s="161"/>
      <c r="AX444" s="161"/>
      <c r="AY444" s="161"/>
      <c r="AZ444" s="161"/>
      <c r="BA444" s="161"/>
      <c r="BB444" s="161"/>
      <c r="BC444" s="162"/>
      <c r="BD444" s="167"/>
      <c r="BE444" s="168"/>
      <c r="BF444" s="176"/>
      <c r="BG444" s="180"/>
      <c r="BH444" s="181"/>
      <c r="BI444" s="181"/>
      <c r="BJ444" s="181"/>
      <c r="BK444" s="181"/>
      <c r="BL444" s="181"/>
      <c r="BM444" s="181"/>
      <c r="BN444" s="181"/>
      <c r="BO444" s="181"/>
      <c r="BP444" s="181"/>
      <c r="BQ444" s="181"/>
      <c r="BR444" s="181"/>
      <c r="BS444" s="181"/>
      <c r="BT444" s="181"/>
      <c r="BU444" s="182"/>
      <c r="BV444" s="152"/>
      <c r="BW444" s="153"/>
      <c r="BX444" s="333"/>
      <c r="BY444" s="153"/>
      <c r="BZ444" s="333"/>
      <c r="CA444" s="153"/>
      <c r="CB444" s="333"/>
      <c r="CC444" s="153"/>
      <c r="CD444" s="333"/>
      <c r="CE444" s="334"/>
      <c r="CF444" s="174"/>
      <c r="CG444" s="160"/>
      <c r="CH444" s="161"/>
      <c r="CI444" s="161"/>
      <c r="CJ444" s="161"/>
      <c r="CK444" s="161"/>
      <c r="CL444" s="161"/>
      <c r="CM444" s="161"/>
      <c r="CN444" s="161"/>
      <c r="CO444" s="161"/>
      <c r="CP444" s="161"/>
      <c r="CQ444" s="161"/>
      <c r="CR444" s="161"/>
      <c r="CS444" s="162"/>
      <c r="CT444" s="167"/>
      <c r="CU444" s="168"/>
      <c r="CV444" s="176"/>
      <c r="CW444" s="180"/>
      <c r="CX444" s="181"/>
      <c r="CY444" s="181"/>
      <c r="CZ444" s="181"/>
      <c r="DA444" s="181"/>
      <c r="DB444" s="181"/>
      <c r="DC444" s="181"/>
      <c r="DD444" s="181"/>
      <c r="DE444" s="181"/>
      <c r="DF444" s="181"/>
      <c r="DG444" s="181"/>
      <c r="DH444" s="181"/>
      <c r="DI444" s="181"/>
      <c r="DJ444" s="181"/>
      <c r="DK444" s="182"/>
      <c r="DL444" s="152"/>
      <c r="DM444" s="153"/>
      <c r="DN444" s="333"/>
      <c r="DO444" s="153"/>
      <c r="DP444" s="333"/>
      <c r="DQ444" s="153"/>
      <c r="DR444" s="333"/>
      <c r="DS444" s="153"/>
      <c r="DT444" s="333"/>
      <c r="DU444" s="334"/>
      <c r="DV444" s="174"/>
      <c r="DW444" s="160"/>
      <c r="DX444" s="161"/>
      <c r="DY444" s="161"/>
      <c r="DZ444" s="161"/>
      <c r="EA444" s="161"/>
      <c r="EB444" s="161"/>
      <c r="EC444" s="161"/>
      <c r="ED444" s="161"/>
      <c r="EE444" s="161"/>
      <c r="EF444" s="161"/>
      <c r="EG444" s="161"/>
      <c r="EH444" s="161"/>
      <c r="EI444" s="162"/>
      <c r="EJ444" s="167"/>
      <c r="EK444" s="168"/>
      <c r="EL444" s="176"/>
      <c r="EM444" s="180"/>
      <c r="EN444" s="181"/>
      <c r="EO444" s="181"/>
      <c r="EP444" s="181"/>
      <c r="EQ444" s="181"/>
      <c r="ER444" s="181"/>
      <c r="ES444" s="181"/>
      <c r="ET444" s="181"/>
      <c r="EU444" s="181"/>
      <c r="EV444" s="181"/>
      <c r="EW444" s="181"/>
      <c r="EX444" s="181"/>
      <c r="EY444" s="181"/>
      <c r="EZ444" s="181"/>
      <c r="FA444" s="182"/>
      <c r="FB444" s="152"/>
      <c r="FC444" s="153"/>
      <c r="FD444" s="333"/>
      <c r="FE444" s="153"/>
      <c r="FF444" s="333"/>
      <c r="FG444" s="153"/>
      <c r="FH444" s="333"/>
      <c r="FI444" s="153"/>
      <c r="FJ444" s="333"/>
      <c r="FK444" s="334"/>
      <c r="FL444" s="174"/>
      <c r="FM444" s="3"/>
    </row>
    <row r="445" spans="1:169" ht="11.25" customHeight="1">
      <c r="A445" s="42"/>
      <c r="R445" s="42"/>
      <c r="S445" s="42"/>
      <c r="W445" s="42"/>
      <c r="AA445" s="42"/>
      <c r="AB445" s="42"/>
      <c r="AI445" s="42"/>
      <c r="AJ445" s="42"/>
      <c r="AN445" s="3"/>
      <c r="AO445" s="3"/>
      <c r="AP445" s="3"/>
      <c r="AQ445" s="126"/>
      <c r="AR445" s="126"/>
      <c r="AS445" s="126"/>
      <c r="AT445" s="126"/>
      <c r="AU445" s="126"/>
      <c r="AV445" s="126"/>
      <c r="AW445" s="126"/>
      <c r="AX445" s="126"/>
      <c r="AY445" s="126"/>
      <c r="AZ445" s="126"/>
      <c r="BA445" s="126"/>
      <c r="BB445" s="126"/>
      <c r="BC445" s="126"/>
      <c r="BV445" s="169" t="str">
        <f>IF(CF441&lt;&gt;"",IF(AND(AND(BV441&gt;-1,BV443&gt;-1),OR(BV441&gt;10,BV443&gt;10),ABS(BV441-BV443)&gt;1,IF(OR(BV441&gt;11,BV443&gt;11),ABS(BV441-BV443)=2,TRUE),BV441=INT(BV441),BV443=INT(BV443)),"","Error"),"")</f>
        <v/>
      </c>
      <c r="BW445" s="169"/>
      <c r="BX445" s="169" t="str">
        <f>IF(CF441&lt;&gt;"",IF(AND(AND(BX441&gt;-1,BX443&gt;-1),OR(BX441&gt;10,BX443&gt;10),ABS(BX441-BX443)&gt;1,IF(OR(BX441&gt;11,BX443&gt;11),ABS(BX441-BX443)=2,TRUE),BX441=INT(BX441),BX443=INT(BX443)),"","Error"),"")</f>
        <v/>
      </c>
      <c r="BY445" s="169"/>
      <c r="BZ445" s="169" t="str">
        <f>IF(CF441&lt;&gt;"",IF(AND(AND(BZ441&gt;-1,BZ443&gt;-1),OR(BZ441&gt;10,BZ443&gt;10),ABS(BZ441-BZ443)&gt;1,IF(OR(BZ441&gt;11,BZ443&gt;11),ABS(BZ441-BZ443)=2,TRUE),BZ441=INT(BZ441),BZ443=INT(BZ443)),"","Error"),"")</f>
        <v/>
      </c>
      <c r="CA445" s="169"/>
      <c r="CB445" s="169" t="str">
        <f>IF(AND(CF441&lt;&gt;"",CB441&lt;&gt;""),IF(AND(AND(CB441&gt;-1,CB443&gt;-1),OR(CB441&gt;10,CB443&gt;10),ABS(CB441-CB443)&gt;1,IF(OR(CB441&gt;11,CB443&gt;11),ABS(CB441-CB443)=2,TRUE),CB441=INT(CB441),CB443=INT(CB443)),"","Error"),"")</f>
        <v/>
      </c>
      <c r="CC445" s="169"/>
      <c r="CD445" s="169" t="str">
        <f>IF(AND(CF441&lt;&gt;"",CD441&lt;&gt;""),IF(AND(AND(CD441&gt;-1,CD443&gt;-1),OR(CD441&gt;10,CD443&gt;10),ABS(CD441-CD443)&gt;1,IF(OR(CD441&gt;11,CD443&gt;11),ABS(CD441-CD443)=2,TRUE),CD441=INT(CD441),CD443=INT(CD443)),"","Error"),"")</f>
        <v/>
      </c>
      <c r="CE445" s="169"/>
      <c r="CF445" s="3"/>
      <c r="CG445" s="126"/>
      <c r="CH445" s="126"/>
      <c r="CI445" s="126"/>
      <c r="CJ445" s="126"/>
      <c r="CK445" s="126"/>
      <c r="CL445" s="126"/>
      <c r="CM445" s="126"/>
      <c r="CN445" s="126"/>
      <c r="CO445" s="126"/>
      <c r="CP445" s="126"/>
      <c r="CQ445" s="126"/>
      <c r="CR445" s="126"/>
      <c r="CS445" s="126"/>
      <c r="DL445" s="169" t="str">
        <f>IF(DV441&lt;&gt;"",IF(AND(AND(DL441&gt;-1,DL443&gt;-1),OR(DL441&gt;10,DL443&gt;10),ABS(DL441-DL443)&gt;1,IF(OR(DL441&gt;11,DL443&gt;11),ABS(DL441-DL443)=2,TRUE),DL441=INT(DL441),DL443=INT(DL443)),"","Error"),"")</f>
        <v/>
      </c>
      <c r="DM445" s="169"/>
      <c r="DN445" s="169" t="str">
        <f>IF(DV441&lt;&gt;"",IF(AND(AND(DN441&gt;-1,DN443&gt;-1),OR(DN441&gt;10,DN443&gt;10),ABS(DN441-DN443)&gt;1,IF(OR(DN441&gt;11,DN443&gt;11),ABS(DN441-DN443)=2,TRUE),DN441=INT(DN441),DN443=INT(DN443)),"","Error"),"")</f>
        <v/>
      </c>
      <c r="DO445" s="169"/>
      <c r="DP445" s="169" t="str">
        <f>IF(DV441&lt;&gt;"",IF(AND(AND(DP441&gt;-1,DP443&gt;-1),OR(DP441&gt;10,DP443&gt;10),ABS(DP441-DP443)&gt;1,IF(OR(DP441&gt;11,DP443&gt;11),ABS(DP441-DP443)=2,TRUE),DP441=INT(DP441),DP443=INT(DP443)),"","Error"),"")</f>
        <v/>
      </c>
      <c r="DQ445" s="169"/>
      <c r="DR445" s="169" t="str">
        <f>IF(AND(DV441&lt;&gt;"",DR441&lt;&gt;""),IF(AND(AND(DR441&gt;-1,DR443&gt;-1),OR(DR441&gt;10,DR443&gt;10),ABS(DR441-DR443)&gt;1,IF(OR(DR441&gt;11,DR443&gt;11),ABS(DR441-DR443)=2,TRUE),DR441=INT(DR441),DR443=INT(DR443)),"","Error"),"")</f>
        <v/>
      </c>
      <c r="DS445" s="169"/>
      <c r="DT445" s="169" t="str">
        <f>IF(AND(DV441&lt;&gt;"",DT441&lt;&gt;""),IF(AND(AND(DT441&gt;-1,DT443&gt;-1),OR(DT441&gt;10,DT443&gt;10),ABS(DT441-DT443)&gt;1,IF(OR(DT441&gt;11,DT443&gt;11),ABS(DT441-DT443)=2,TRUE),DT441=INT(DT441),DT443=INT(DT443)),"","Error"),"")</f>
        <v/>
      </c>
      <c r="DU445" s="169"/>
      <c r="DV445" s="3"/>
      <c r="DW445" s="126"/>
      <c r="DX445" s="126"/>
      <c r="DY445" s="126"/>
      <c r="DZ445" s="126"/>
      <c r="EA445" s="126"/>
      <c r="EB445" s="126"/>
      <c r="EC445" s="126"/>
      <c r="ED445" s="126"/>
      <c r="EE445" s="126"/>
      <c r="EF445" s="126"/>
      <c r="EG445" s="126"/>
      <c r="EH445" s="126"/>
      <c r="EI445" s="126"/>
      <c r="FB445" s="169" t="str">
        <f>IF(FL441&lt;&gt;"",IF(AND(AND(FB441&gt;-1,FB443&gt;-1),OR(FB441&gt;10,FB443&gt;10),ABS(FB441-FB443)&gt;1,IF(OR(FB441&gt;11,FB443&gt;11),ABS(FB441-FB443)=2,TRUE),FB441=INT(FB441),FB443=INT(FB443)),"","Error"),"")</f>
        <v/>
      </c>
      <c r="FC445" s="169"/>
      <c r="FD445" s="169" t="str">
        <f>IF(FL441&lt;&gt;"",IF(AND(AND(FD441&gt;-1,FD443&gt;-1),OR(FD441&gt;10,FD443&gt;10),ABS(FD441-FD443)&gt;1,IF(OR(FD441&gt;11,FD443&gt;11),ABS(FD441-FD443)=2,TRUE),FD441=INT(FD441),FD443=INT(FD443)),"","Error"),"")</f>
        <v/>
      </c>
      <c r="FE445" s="169"/>
      <c r="FF445" s="169" t="str">
        <f>IF(FL441&lt;&gt;"",IF(AND(AND(FF441&gt;-1,FF443&gt;-1),OR(FF441&gt;10,FF443&gt;10),ABS(FF441-FF443)&gt;1,IF(OR(FF441&gt;11,FF443&gt;11),ABS(FF441-FF443)=2,TRUE),FF441=INT(FF441),FF443=INT(FF443)),"","Error"),"")</f>
        <v/>
      </c>
      <c r="FG445" s="169"/>
      <c r="FH445" s="169" t="str">
        <f>IF(AND(FL441&lt;&gt;"",FH441&lt;&gt;""),IF(AND(AND(FH441&gt;-1,FH443&gt;-1),OR(FH441&gt;10,FH443&gt;10),ABS(FH441-FH443)&gt;1,IF(OR(FH441&gt;11,FH443&gt;11),ABS(FH441-FH443)=2,TRUE),FH441=INT(FH441),FH443=INT(FH443)),"","Error"),"")</f>
        <v/>
      </c>
      <c r="FI445" s="169"/>
      <c r="FJ445" s="169" t="str">
        <f>IF(AND(FL441&lt;&gt;"",FJ441&lt;&gt;""),IF(AND(AND(FJ441&gt;-1,FJ443&gt;-1),OR(FJ441&gt;10,FJ443&gt;10),ABS(FJ441-FJ443)&gt;1,IF(OR(FJ441&gt;11,FJ443&gt;11),ABS(FJ441-FJ443)=2,TRUE),FJ441=INT(FJ441),FJ443=INT(FJ443)),"","Error"),"")</f>
        <v/>
      </c>
      <c r="FK445" s="169"/>
      <c r="FL445" s="3"/>
      <c r="FM445" s="3"/>
    </row>
    <row r="446" spans="1:169" ht="11.25" customHeight="1">
      <c r="C446" s="44"/>
      <c r="D446" s="44"/>
      <c r="R446" s="42"/>
      <c r="S446" s="42"/>
      <c r="W446" s="42"/>
      <c r="X446" s="43"/>
      <c r="Y446" s="43"/>
      <c r="Z446" s="43"/>
      <c r="AA446" s="43"/>
      <c r="AB446" s="43"/>
      <c r="AC446" s="43"/>
      <c r="AD446" s="43"/>
      <c r="AE446" s="43"/>
      <c r="AF446" s="43"/>
      <c r="AG446" s="43"/>
      <c r="AH446" s="43"/>
      <c r="AI446" s="43"/>
      <c r="AJ446" s="43"/>
      <c r="AK446" s="43"/>
      <c r="AL446" s="43"/>
      <c r="AM446" s="43"/>
      <c r="AN446" s="3"/>
      <c r="AO446" s="3"/>
      <c r="AP446" s="3"/>
      <c r="AQ446" s="126"/>
      <c r="AR446" s="126"/>
      <c r="AS446" s="126"/>
      <c r="AT446" s="126"/>
      <c r="AU446" s="126"/>
      <c r="AV446" s="126"/>
      <c r="AW446" s="126"/>
      <c r="AX446" s="126"/>
      <c r="AY446" s="126"/>
      <c r="AZ446" s="126"/>
      <c r="BA446" s="126"/>
      <c r="BB446" s="126"/>
      <c r="BC446" s="126"/>
      <c r="CF446" s="3"/>
      <c r="CG446" s="126"/>
      <c r="CH446" s="126"/>
      <c r="CI446" s="126"/>
      <c r="CJ446" s="126"/>
      <c r="CK446" s="126"/>
      <c r="CL446" s="126"/>
      <c r="CM446" s="126"/>
      <c r="CN446" s="126"/>
      <c r="CO446" s="126"/>
      <c r="CP446" s="126"/>
      <c r="CQ446" s="126"/>
      <c r="CR446" s="126"/>
      <c r="CS446" s="126"/>
      <c r="DV446" s="3"/>
      <c r="DW446" s="126"/>
      <c r="DX446" s="126"/>
      <c r="DY446" s="126"/>
      <c r="DZ446" s="126"/>
      <c r="EA446" s="126"/>
      <c r="EB446" s="126"/>
      <c r="EC446" s="126"/>
      <c r="ED446" s="126"/>
      <c r="EE446" s="126"/>
      <c r="EF446" s="126"/>
      <c r="EG446" s="126"/>
      <c r="EH446" s="126"/>
      <c r="EI446" s="126"/>
      <c r="FL446" s="3"/>
      <c r="FM446" s="3"/>
    </row>
    <row r="447" spans="1:169" ht="11.25" customHeight="1">
      <c r="A447" s="2"/>
      <c r="J447" s="43"/>
      <c r="K447" s="43"/>
      <c r="L447" s="43"/>
      <c r="M447" s="43"/>
      <c r="N447" s="43"/>
      <c r="O447" s="43"/>
      <c r="P447" s="43"/>
      <c r="Q447" s="43"/>
      <c r="R447" s="42"/>
      <c r="S447" s="42"/>
      <c r="T447" s="43"/>
      <c r="U447" s="43"/>
      <c r="V447" s="43"/>
      <c r="W447" s="42"/>
      <c r="AA447" s="42"/>
      <c r="AB447" s="42"/>
      <c r="AI447" s="42"/>
      <c r="AJ447" s="42"/>
      <c r="AN447" s="3"/>
      <c r="AO447" s="3"/>
      <c r="AP447" s="3"/>
      <c r="AQ447" s="127"/>
      <c r="AR447" s="127"/>
      <c r="AS447" s="127"/>
      <c r="AT447" s="127"/>
      <c r="AU447" s="127"/>
      <c r="AV447" s="127"/>
      <c r="AW447" s="127"/>
      <c r="AX447" s="127"/>
      <c r="AY447" s="127"/>
      <c r="AZ447" s="127"/>
      <c r="BA447" s="127"/>
      <c r="BB447" s="127"/>
      <c r="BC447" s="127"/>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3"/>
      <c r="CG447" s="127"/>
      <c r="CH447" s="127"/>
      <c r="CI447" s="127"/>
      <c r="CJ447" s="127"/>
      <c r="CK447" s="127"/>
      <c r="CL447" s="127"/>
      <c r="CM447" s="127"/>
      <c r="CN447" s="127"/>
      <c r="CO447" s="127"/>
      <c r="CP447" s="127"/>
      <c r="CQ447" s="127"/>
      <c r="CR447" s="127"/>
      <c r="CS447" s="127"/>
      <c r="CT447" s="40"/>
      <c r="CU447" s="40"/>
      <c r="CV447" s="40"/>
      <c r="CW447" s="40"/>
      <c r="CX447" s="40"/>
      <c r="CY447" s="40"/>
      <c r="CZ447" s="40"/>
      <c r="DA447" s="40"/>
      <c r="DB447" s="40"/>
      <c r="DC447" s="40"/>
      <c r="DD447" s="40"/>
      <c r="DE447" s="40"/>
      <c r="DF447" s="40"/>
      <c r="DG447" s="40"/>
      <c r="DH447" s="40"/>
      <c r="DI447" s="40"/>
      <c r="DJ447" s="40"/>
      <c r="DK447" s="40"/>
      <c r="DL447" s="40"/>
      <c r="DM447" s="40"/>
      <c r="DN447" s="40"/>
      <c r="DO447" s="40"/>
      <c r="DP447" s="40"/>
      <c r="DQ447" s="40"/>
      <c r="DR447" s="40"/>
      <c r="DS447" s="40"/>
      <c r="DT447" s="40"/>
      <c r="DU447" s="40"/>
      <c r="DV447" s="3"/>
      <c r="DW447" s="127"/>
      <c r="DX447" s="127"/>
      <c r="DY447" s="127"/>
      <c r="DZ447" s="127"/>
      <c r="EA447" s="127"/>
      <c r="EB447" s="127"/>
      <c r="EC447" s="127"/>
      <c r="ED447" s="127"/>
      <c r="EE447" s="127"/>
      <c r="EF447" s="127"/>
      <c r="EG447" s="127"/>
      <c r="EH447" s="127"/>
      <c r="EI447" s="127"/>
      <c r="EJ447" s="40"/>
      <c r="EK447" s="40"/>
      <c r="EL447" s="40"/>
      <c r="EM447" s="40"/>
      <c r="EN447" s="40"/>
      <c r="EO447" s="40"/>
      <c r="EP447" s="40"/>
      <c r="EQ447" s="40"/>
      <c r="ER447" s="40"/>
      <c r="ES447" s="40"/>
      <c r="ET447" s="40"/>
      <c r="EU447" s="40"/>
      <c r="EV447" s="40"/>
      <c r="EW447" s="40"/>
      <c r="EX447" s="40"/>
      <c r="EY447" s="40"/>
      <c r="EZ447" s="40"/>
      <c r="FA447" s="40"/>
      <c r="FB447" s="40"/>
      <c r="FC447" s="40"/>
      <c r="FD447" s="40"/>
      <c r="FE447" s="40"/>
      <c r="FF447" s="40"/>
      <c r="FG447" s="40"/>
      <c r="FH447" s="40"/>
      <c r="FI447" s="40"/>
      <c r="FJ447" s="40"/>
      <c r="FK447" s="40"/>
      <c r="FL447" s="3"/>
      <c r="FM447" s="3"/>
    </row>
    <row r="448" spans="1:169" ht="11.25" customHeight="1">
      <c r="A448" s="42"/>
      <c r="R448" s="42"/>
      <c r="S448" s="42"/>
      <c r="W448" s="42"/>
      <c r="X448" s="43"/>
      <c r="Y448" s="43"/>
      <c r="Z448" s="43"/>
      <c r="AA448" s="43"/>
      <c r="AB448" s="43"/>
      <c r="AC448" s="43"/>
      <c r="AD448" s="43"/>
      <c r="AE448" s="43"/>
      <c r="AF448" s="43"/>
      <c r="AG448" s="43"/>
      <c r="AH448" s="43"/>
      <c r="AI448" s="43"/>
      <c r="AJ448" s="43"/>
      <c r="AK448" s="43"/>
      <c r="AL448" s="43"/>
      <c r="AM448" s="43"/>
      <c r="AN448" s="3"/>
      <c r="AO448" s="3"/>
      <c r="AP448" s="3"/>
      <c r="AQ448" s="128"/>
      <c r="AR448" s="128"/>
      <c r="AS448" s="128"/>
      <c r="AT448" s="128"/>
      <c r="AU448" s="128"/>
      <c r="AV448" s="128"/>
      <c r="AW448" s="128"/>
      <c r="AX448" s="128"/>
      <c r="AY448" s="128"/>
      <c r="AZ448" s="128"/>
      <c r="BA448" s="128"/>
      <c r="BB448" s="128"/>
      <c r="BC448" s="128"/>
      <c r="BD448" s="41"/>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3"/>
      <c r="CG448" s="128"/>
      <c r="CH448" s="128"/>
      <c r="CI448" s="128"/>
      <c r="CJ448" s="128"/>
      <c r="CK448" s="128"/>
      <c r="CL448" s="128"/>
      <c r="CM448" s="128"/>
      <c r="CN448" s="128"/>
      <c r="CO448" s="128"/>
      <c r="CP448" s="128"/>
      <c r="CQ448" s="128"/>
      <c r="CR448" s="128"/>
      <c r="CS448" s="128"/>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3"/>
      <c r="DW448" s="128"/>
      <c r="DX448" s="128"/>
      <c r="DY448" s="128"/>
      <c r="DZ448" s="128"/>
      <c r="EA448" s="128"/>
      <c r="EB448" s="128"/>
      <c r="EC448" s="128"/>
      <c r="ED448" s="128"/>
      <c r="EE448" s="128"/>
      <c r="EF448" s="128"/>
      <c r="EG448" s="128"/>
      <c r="EH448" s="128"/>
      <c r="EI448" s="128"/>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c r="FF448" s="41"/>
      <c r="FG448" s="41"/>
      <c r="FH448" s="41"/>
      <c r="FI448" s="41"/>
      <c r="FJ448" s="41"/>
      <c r="FK448" s="41"/>
      <c r="FL448" s="3"/>
      <c r="FM448" s="3"/>
    </row>
    <row r="449" spans="1:169" ht="11.25" customHeight="1">
      <c r="A449" s="42"/>
      <c r="R449" s="42"/>
      <c r="S449" s="42"/>
      <c r="W449" s="42"/>
      <c r="AA449" s="42"/>
      <c r="AB449" s="42"/>
      <c r="AI449" s="42"/>
      <c r="AJ449" s="42"/>
      <c r="AN449" s="3"/>
      <c r="AO449" s="3"/>
      <c r="AP449" s="3"/>
      <c r="AQ449" s="126"/>
      <c r="AR449" s="126"/>
      <c r="AS449" s="126"/>
      <c r="AT449" s="126"/>
      <c r="AU449" s="126"/>
      <c r="AV449" s="126"/>
      <c r="AW449" s="126"/>
      <c r="AX449" s="126"/>
      <c r="AY449" s="126"/>
      <c r="AZ449" s="126"/>
      <c r="BA449" s="126"/>
      <c r="BB449" s="126"/>
      <c r="BC449" s="126"/>
      <c r="CF449" s="3"/>
      <c r="CG449" s="126"/>
      <c r="CH449" s="126"/>
      <c r="CI449" s="126"/>
      <c r="CJ449" s="126"/>
      <c r="CK449" s="126"/>
      <c r="CL449" s="126"/>
      <c r="CM449" s="126"/>
      <c r="CN449" s="126"/>
      <c r="CO449" s="126"/>
      <c r="CP449" s="126"/>
      <c r="CQ449" s="126"/>
      <c r="CR449" s="126"/>
      <c r="CS449" s="126"/>
      <c r="DV449" s="3"/>
      <c r="DW449" s="126"/>
      <c r="DX449" s="126"/>
      <c r="DY449" s="126"/>
      <c r="DZ449" s="126"/>
      <c r="EA449" s="126"/>
      <c r="EB449" s="126"/>
      <c r="EC449" s="126"/>
      <c r="ED449" s="126"/>
      <c r="EE449" s="126"/>
      <c r="EF449" s="126"/>
      <c r="EG449" s="126"/>
      <c r="EH449" s="126"/>
      <c r="EI449" s="126"/>
      <c r="FL449" s="3"/>
      <c r="FM449" s="3"/>
    </row>
    <row r="450" spans="1:169" ht="11.25" customHeight="1" thickBot="1">
      <c r="A450" s="42"/>
      <c r="R450" s="42"/>
      <c r="S450" s="42"/>
      <c r="W450" s="42"/>
      <c r="X450" s="43"/>
      <c r="Y450" s="43"/>
      <c r="Z450" s="43"/>
      <c r="AA450" s="43"/>
      <c r="AB450" s="43"/>
      <c r="AC450" s="43"/>
      <c r="AD450" s="43"/>
      <c r="AE450" s="43"/>
      <c r="AF450" s="43"/>
      <c r="AG450" s="43"/>
      <c r="AH450" s="43"/>
      <c r="AI450" s="43"/>
      <c r="AJ450" s="43"/>
      <c r="AK450" s="43"/>
      <c r="AL450" s="43"/>
      <c r="AM450" s="43"/>
      <c r="AN450" s="3"/>
      <c r="AO450" s="3"/>
      <c r="AP450" s="3"/>
      <c r="AQ450" s="127"/>
      <c r="AR450" s="127"/>
      <c r="AS450" s="127"/>
      <c r="AT450" s="127"/>
      <c r="AU450" s="127"/>
      <c r="AV450" s="127"/>
      <c r="AW450" s="127"/>
      <c r="AX450" s="127"/>
      <c r="AY450" s="127"/>
      <c r="AZ450" s="127"/>
      <c r="BA450" s="127"/>
      <c r="BB450" s="127"/>
      <c r="BC450" s="127"/>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3"/>
      <c r="CG450" s="127"/>
      <c r="CH450" s="127"/>
      <c r="CI450" s="127"/>
      <c r="CJ450" s="127"/>
      <c r="CK450" s="127"/>
      <c r="CL450" s="127"/>
      <c r="CM450" s="127"/>
      <c r="CN450" s="127"/>
      <c r="CO450" s="127"/>
      <c r="CP450" s="127"/>
      <c r="CQ450" s="127"/>
      <c r="CR450" s="127"/>
      <c r="CS450" s="127"/>
      <c r="CT450" s="40"/>
      <c r="CU450" s="40"/>
      <c r="CV450" s="40"/>
      <c r="CW450" s="40"/>
      <c r="CX450" s="40"/>
      <c r="CY450" s="40"/>
      <c r="CZ450" s="40"/>
      <c r="DA450" s="40"/>
      <c r="DB450" s="40"/>
      <c r="DC450" s="40"/>
      <c r="DD450" s="40"/>
      <c r="DE450" s="40"/>
      <c r="DF450" s="40"/>
      <c r="DG450" s="40"/>
      <c r="DH450" s="40"/>
      <c r="DI450" s="40"/>
      <c r="DJ450" s="40"/>
      <c r="DK450" s="40"/>
      <c r="DL450" s="40"/>
      <c r="DM450" s="40"/>
      <c r="DN450" s="40"/>
      <c r="DO450" s="40"/>
      <c r="DP450" s="40"/>
      <c r="DQ450" s="40"/>
      <c r="DR450" s="40"/>
      <c r="DS450" s="40"/>
      <c r="DT450" s="40"/>
      <c r="DU450" s="40"/>
      <c r="DV450" s="3"/>
      <c r="DW450" s="127"/>
      <c r="DX450" s="127"/>
      <c r="DY450" s="127"/>
      <c r="DZ450" s="127"/>
      <c r="EA450" s="127"/>
      <c r="EB450" s="127"/>
      <c r="EC450" s="127"/>
      <c r="ED450" s="127"/>
      <c r="EE450" s="127"/>
      <c r="EF450" s="127"/>
      <c r="EG450" s="127"/>
      <c r="EH450" s="127"/>
      <c r="EI450" s="127"/>
      <c r="EJ450" s="40"/>
      <c r="EK450" s="40"/>
      <c r="EL450" s="40"/>
      <c r="EM450" s="40"/>
      <c r="EN450" s="40"/>
      <c r="EO450" s="40"/>
      <c r="EP450" s="40"/>
      <c r="EQ450" s="40"/>
      <c r="ER450" s="40"/>
      <c r="ES450" s="40"/>
      <c r="ET450" s="40"/>
      <c r="EU450" s="40"/>
      <c r="EV450" s="40"/>
      <c r="EW450" s="40"/>
      <c r="EX450" s="40"/>
      <c r="EY450" s="40"/>
      <c r="EZ450" s="40"/>
      <c r="FA450" s="40"/>
      <c r="FB450" s="40"/>
      <c r="FC450" s="40"/>
      <c r="FD450" s="40"/>
      <c r="FE450" s="40"/>
      <c r="FF450" s="40"/>
      <c r="FG450" s="40"/>
      <c r="FH450" s="40"/>
      <c r="FI450" s="40"/>
      <c r="FJ450" s="40"/>
      <c r="FK450" s="40"/>
      <c r="FL450" s="3"/>
      <c r="FM450" s="3"/>
    </row>
    <row r="451" spans="1:169" ht="11.25" customHeight="1">
      <c r="A451" s="2"/>
      <c r="R451" s="42"/>
      <c r="S451" s="42"/>
      <c r="W451" s="42"/>
      <c r="AA451" s="42"/>
      <c r="AB451" s="42"/>
      <c r="AI451" s="42"/>
      <c r="AJ451" s="42"/>
      <c r="AN451" s="3"/>
      <c r="AO451" s="3"/>
      <c r="AP451" s="3"/>
      <c r="AQ451" s="154" t="str">
        <f>CONCATENATE($A395," ",$D395,","," ",$F393)</f>
        <v>Group: 7, Women's Singles</v>
      </c>
      <c r="AR451" s="155"/>
      <c r="AS451" s="155"/>
      <c r="AT451" s="155"/>
      <c r="AU451" s="155"/>
      <c r="AV451" s="155"/>
      <c r="AW451" s="155"/>
      <c r="AX451" s="155"/>
      <c r="AY451" s="155"/>
      <c r="AZ451" s="155"/>
      <c r="BA451" s="155"/>
      <c r="BB451" s="155"/>
      <c r="BC451" s="156"/>
      <c r="BD451" s="163">
        <f>A436</f>
        <v>7</v>
      </c>
      <c r="BE451" s="164"/>
      <c r="BF451" s="183" t="str">
        <f>C436</f>
        <v>A</v>
      </c>
      <c r="BG451" s="185" t="str">
        <f>IF(VLOOKUP($BF451,$A397:$C409,3,FALSE)=0,"",CONCATENATE(VLOOKUP(VLOOKUP($BF451,$A397:$C409,3,FALSE),Players!$J:$N,4,FALSE)," ",VLOOKUP($BF451,$A397:$C409,3,FALSE)," ",IF(ISERROR(VLOOKUP(VLOOKUP($BF451,$A397:$C409,3,FALSE),Players!$J:$N,5,FALSE)),"()",CONCATENATE("(",VLOOKUP(VLOOKUP($BF451,$A397:$C409,3,FALSE),Players!$J:$N,5,FALSE),")"))))</f>
        <v/>
      </c>
      <c r="BH451" s="186"/>
      <c r="BI451" s="186"/>
      <c r="BJ451" s="186"/>
      <c r="BK451" s="186"/>
      <c r="BL451" s="186"/>
      <c r="BM451" s="186"/>
      <c r="BN451" s="186"/>
      <c r="BO451" s="186"/>
      <c r="BP451" s="186"/>
      <c r="BQ451" s="186"/>
      <c r="BR451" s="186"/>
      <c r="BS451" s="186"/>
      <c r="BT451" s="186"/>
      <c r="BU451" s="187"/>
      <c r="BV451" s="170" t="str">
        <f>IF(D436&lt;&gt;"",D436,"")</f>
        <v/>
      </c>
      <c r="BW451" s="171"/>
      <c r="BX451" s="335" t="str">
        <f>IF(F436&lt;&gt;"",F436,"")</f>
        <v/>
      </c>
      <c r="BY451" s="171"/>
      <c r="BZ451" s="335" t="str">
        <f>IF(H436&lt;&gt;"",H436,"")</f>
        <v/>
      </c>
      <c r="CA451" s="171"/>
      <c r="CB451" s="335" t="str">
        <f>IF(J436&lt;&gt;"",J436,"")</f>
        <v/>
      </c>
      <c r="CC451" s="171"/>
      <c r="CD451" s="335" t="str">
        <f>IF(L436&lt;&gt;"",L436,"")</f>
        <v/>
      </c>
      <c r="CE451" s="337"/>
      <c r="CF451" s="174" t="str">
        <f>IF($CD451=$CD453,IF($CB451=$CB453,IF($BZ451&lt;&gt;"",IF($BZ451&gt;$BZ453,"W","L"),""),IF($CB451&gt;$CB453,"W","L")),IF($CD451&gt;$CD453,"W","L"))</f>
        <v/>
      </c>
      <c r="CG451" s="154" t="str">
        <f>CONCATENATE($A395," ",$D395,","," ",$F393)</f>
        <v>Group: 7, Women's Singles</v>
      </c>
      <c r="CH451" s="155"/>
      <c r="CI451" s="155"/>
      <c r="CJ451" s="155"/>
      <c r="CK451" s="155"/>
      <c r="CL451" s="155"/>
      <c r="CM451" s="155"/>
      <c r="CN451" s="155"/>
      <c r="CO451" s="155"/>
      <c r="CP451" s="155"/>
      <c r="CQ451" s="155"/>
      <c r="CR451" s="155"/>
      <c r="CS451" s="156"/>
      <c r="CT451" s="163">
        <f>O436</f>
        <v>14</v>
      </c>
      <c r="CU451" s="164"/>
      <c r="CV451" s="183" t="str">
        <f>Q436</f>
        <v>B</v>
      </c>
      <c r="CW451" s="185" t="str">
        <f>IF(VLOOKUP($CV451,$A397:$C409,3,FALSE)=0,"",CONCATENATE(VLOOKUP(VLOOKUP($CV451,$A397:$C409,3,FALSE),Players!$J:$N,4,FALSE)," ",VLOOKUP($CV451,$A397:$C409,3,FALSE)," ",IF(ISERROR(VLOOKUP(VLOOKUP($CV451,$A397:$C409,3,FALSE),Players!$J:$N,5,FALSE)),"()",CONCATENATE("(",VLOOKUP(VLOOKUP($CV451,$A397:$C409,3,FALSE),Players!$J:$N,5,FALSE),")"))))</f>
        <v/>
      </c>
      <c r="CX451" s="186"/>
      <c r="CY451" s="186"/>
      <c r="CZ451" s="186"/>
      <c r="DA451" s="186"/>
      <c r="DB451" s="186"/>
      <c r="DC451" s="186"/>
      <c r="DD451" s="186"/>
      <c r="DE451" s="186"/>
      <c r="DF451" s="186"/>
      <c r="DG451" s="186"/>
      <c r="DH451" s="186"/>
      <c r="DI451" s="186"/>
      <c r="DJ451" s="186"/>
      <c r="DK451" s="187"/>
      <c r="DL451" s="170" t="str">
        <f>IF(R436&lt;&gt;"",R436,"")</f>
        <v/>
      </c>
      <c r="DM451" s="171"/>
      <c r="DN451" s="335" t="str">
        <f>IF(T436&lt;&gt;"",T436,"")</f>
        <v/>
      </c>
      <c r="DO451" s="171"/>
      <c r="DP451" s="335" t="str">
        <f>IF(V436&lt;&gt;"",V436,"")</f>
        <v/>
      </c>
      <c r="DQ451" s="171"/>
      <c r="DR451" s="335" t="str">
        <f>IF(X436&lt;&gt;"",X436,"")</f>
        <v/>
      </c>
      <c r="DS451" s="171"/>
      <c r="DT451" s="335" t="str">
        <f>IF(Z436&lt;&gt;"",Z436,"")</f>
        <v/>
      </c>
      <c r="DU451" s="337"/>
      <c r="DV451" s="174" t="str">
        <f>IF($DT451=$DT453,IF($DR451=$DR453,IF($DP451&lt;&gt;"",IF($DP451&gt;$DP453,"W","L"),""),IF($DR451&gt;$DR453,"W","L")),IF($DT451&gt;$DT453,"W","L"))</f>
        <v/>
      </c>
      <c r="DW451" s="154" t="str">
        <f>CONCATENATE($A395," ",$D395,","," ",$F393)</f>
        <v>Group: 7, Women's Singles</v>
      </c>
      <c r="DX451" s="155"/>
      <c r="DY451" s="155"/>
      <c r="DZ451" s="155"/>
      <c r="EA451" s="155"/>
      <c r="EB451" s="155"/>
      <c r="EC451" s="155"/>
      <c r="ED451" s="155"/>
      <c r="EE451" s="155"/>
      <c r="EF451" s="155"/>
      <c r="EG451" s="155"/>
      <c r="EH451" s="155"/>
      <c r="EI451" s="156"/>
      <c r="EJ451" s="163">
        <f>AC436</f>
        <v>21</v>
      </c>
      <c r="EK451" s="164"/>
      <c r="EL451" s="183" t="str">
        <f>AE436</f>
        <v>B</v>
      </c>
      <c r="EM451" s="185" t="str">
        <f>IF(VLOOKUP($EL451,$A397:$C409,3,FALSE)=0,"",CONCATENATE(VLOOKUP(VLOOKUP($EL451,$A397:$C409,3,FALSE),Players!$J:$N,4,FALSE)," ",VLOOKUP($EL451,$A397:$C409,3,FALSE)," ",IF(ISERROR(VLOOKUP(VLOOKUP($EL451,$A397:$C409,3,FALSE),Players!$J:$N,5,FALSE)),"()",CONCATENATE("(",VLOOKUP(VLOOKUP($EL451,$A397:$C409,3,FALSE),Players!$J:$N,5,FALSE),")"))))</f>
        <v/>
      </c>
      <c r="EN451" s="186"/>
      <c r="EO451" s="186"/>
      <c r="EP451" s="186"/>
      <c r="EQ451" s="186"/>
      <c r="ER451" s="186"/>
      <c r="ES451" s="186"/>
      <c r="ET451" s="186"/>
      <c r="EU451" s="186"/>
      <c r="EV451" s="186"/>
      <c r="EW451" s="186"/>
      <c r="EX451" s="186"/>
      <c r="EY451" s="186"/>
      <c r="EZ451" s="186"/>
      <c r="FA451" s="187"/>
      <c r="FB451" s="170" t="str">
        <f>IF(AF436&lt;&gt;"",AF436,"")</f>
        <v/>
      </c>
      <c r="FC451" s="171"/>
      <c r="FD451" s="335" t="str">
        <f>IF(AH436&lt;&gt;"",AH436,"")</f>
        <v/>
      </c>
      <c r="FE451" s="171"/>
      <c r="FF451" s="335" t="str">
        <f>IF(AJ436&lt;&gt;"",AJ436,"")</f>
        <v/>
      </c>
      <c r="FG451" s="171"/>
      <c r="FH451" s="335" t="str">
        <f>IF(AL436&lt;&gt;"",AL436,"")</f>
        <v/>
      </c>
      <c r="FI451" s="171"/>
      <c r="FJ451" s="335" t="str">
        <f>IF(AN436&lt;&gt;"",AN436,"")</f>
        <v/>
      </c>
      <c r="FK451" s="337"/>
      <c r="FL451" s="174" t="str">
        <f>IF($FJ451=$FJ453,IF($FH451=$FH453,IF($FF451&lt;&gt;"",IF($FF451&gt;$FF453,"W","L"),""),IF($FH451&gt;$FH453,"W","L")),IF($FJ451&gt;$FJ453,"W","L"))</f>
        <v/>
      </c>
      <c r="FM451" s="3"/>
    </row>
    <row r="452" spans="1:169" ht="11.25" customHeight="1">
      <c r="R452" s="42"/>
      <c r="S452" s="42"/>
      <c r="W452" s="42"/>
      <c r="X452" s="43"/>
      <c r="Y452" s="43"/>
      <c r="Z452" s="43"/>
      <c r="AA452" s="43"/>
      <c r="AB452" s="43"/>
      <c r="AC452" s="43"/>
      <c r="AD452" s="43"/>
      <c r="AE452" s="43"/>
      <c r="AF452" s="43"/>
      <c r="AG452" s="43"/>
      <c r="AH452" s="43"/>
      <c r="AI452" s="43"/>
      <c r="AJ452" s="43"/>
      <c r="AK452" s="43"/>
      <c r="AL452" s="43"/>
      <c r="AM452" s="43"/>
      <c r="AN452" s="3"/>
      <c r="AO452" s="3"/>
      <c r="AP452" s="3"/>
      <c r="AQ452" s="157"/>
      <c r="AR452" s="158"/>
      <c r="AS452" s="158"/>
      <c r="AT452" s="158"/>
      <c r="AU452" s="158"/>
      <c r="AV452" s="158"/>
      <c r="AW452" s="158"/>
      <c r="AX452" s="158"/>
      <c r="AY452" s="158"/>
      <c r="AZ452" s="158"/>
      <c r="BA452" s="158"/>
      <c r="BB452" s="158"/>
      <c r="BC452" s="159"/>
      <c r="BD452" s="165"/>
      <c r="BE452" s="166"/>
      <c r="BF452" s="184"/>
      <c r="BG452" s="188"/>
      <c r="BH452" s="189"/>
      <c r="BI452" s="189"/>
      <c r="BJ452" s="189"/>
      <c r="BK452" s="189"/>
      <c r="BL452" s="189"/>
      <c r="BM452" s="189"/>
      <c r="BN452" s="189"/>
      <c r="BO452" s="189"/>
      <c r="BP452" s="189"/>
      <c r="BQ452" s="189"/>
      <c r="BR452" s="189"/>
      <c r="BS452" s="189"/>
      <c r="BT452" s="189"/>
      <c r="BU452" s="190"/>
      <c r="BV452" s="172"/>
      <c r="BW452" s="173"/>
      <c r="BX452" s="336"/>
      <c r="BY452" s="173"/>
      <c r="BZ452" s="336"/>
      <c r="CA452" s="173"/>
      <c r="CB452" s="336"/>
      <c r="CC452" s="173"/>
      <c r="CD452" s="336"/>
      <c r="CE452" s="338"/>
      <c r="CF452" s="174"/>
      <c r="CG452" s="157"/>
      <c r="CH452" s="158"/>
      <c r="CI452" s="158"/>
      <c r="CJ452" s="158"/>
      <c r="CK452" s="158"/>
      <c r="CL452" s="158"/>
      <c r="CM452" s="158"/>
      <c r="CN452" s="158"/>
      <c r="CO452" s="158"/>
      <c r="CP452" s="158"/>
      <c r="CQ452" s="158"/>
      <c r="CR452" s="158"/>
      <c r="CS452" s="159"/>
      <c r="CT452" s="165"/>
      <c r="CU452" s="166"/>
      <c r="CV452" s="184"/>
      <c r="CW452" s="188"/>
      <c r="CX452" s="189"/>
      <c r="CY452" s="189"/>
      <c r="CZ452" s="189"/>
      <c r="DA452" s="189"/>
      <c r="DB452" s="189"/>
      <c r="DC452" s="189"/>
      <c r="DD452" s="189"/>
      <c r="DE452" s="189"/>
      <c r="DF452" s="189"/>
      <c r="DG452" s="189"/>
      <c r="DH452" s="189"/>
      <c r="DI452" s="189"/>
      <c r="DJ452" s="189"/>
      <c r="DK452" s="190"/>
      <c r="DL452" s="172"/>
      <c r="DM452" s="173"/>
      <c r="DN452" s="336"/>
      <c r="DO452" s="173"/>
      <c r="DP452" s="336"/>
      <c r="DQ452" s="173"/>
      <c r="DR452" s="336"/>
      <c r="DS452" s="173"/>
      <c r="DT452" s="336"/>
      <c r="DU452" s="338"/>
      <c r="DV452" s="174"/>
      <c r="DW452" s="157"/>
      <c r="DX452" s="158"/>
      <c r="DY452" s="158"/>
      <c r="DZ452" s="158"/>
      <c r="EA452" s="158"/>
      <c r="EB452" s="158"/>
      <c r="EC452" s="158"/>
      <c r="ED452" s="158"/>
      <c r="EE452" s="158"/>
      <c r="EF452" s="158"/>
      <c r="EG452" s="158"/>
      <c r="EH452" s="158"/>
      <c r="EI452" s="159"/>
      <c r="EJ452" s="165"/>
      <c r="EK452" s="166"/>
      <c r="EL452" s="184"/>
      <c r="EM452" s="188"/>
      <c r="EN452" s="189"/>
      <c r="EO452" s="189"/>
      <c r="EP452" s="189"/>
      <c r="EQ452" s="189"/>
      <c r="ER452" s="189"/>
      <c r="ES452" s="189"/>
      <c r="ET452" s="189"/>
      <c r="EU452" s="189"/>
      <c r="EV452" s="189"/>
      <c r="EW452" s="189"/>
      <c r="EX452" s="189"/>
      <c r="EY452" s="189"/>
      <c r="EZ452" s="189"/>
      <c r="FA452" s="190"/>
      <c r="FB452" s="172"/>
      <c r="FC452" s="173"/>
      <c r="FD452" s="336"/>
      <c r="FE452" s="173"/>
      <c r="FF452" s="336"/>
      <c r="FG452" s="173"/>
      <c r="FH452" s="336"/>
      <c r="FI452" s="173"/>
      <c r="FJ452" s="336"/>
      <c r="FK452" s="338"/>
      <c r="FL452" s="174"/>
      <c r="FM452" s="3"/>
    </row>
    <row r="453" spans="1:169" ht="11.25" customHeight="1">
      <c r="A453" s="2"/>
      <c r="R453" s="42"/>
      <c r="S453" s="42"/>
      <c r="W453" s="42"/>
      <c r="AA453" s="42"/>
      <c r="AB453" s="42"/>
      <c r="AI453" s="42"/>
      <c r="AJ453" s="42"/>
      <c r="AN453" s="3"/>
      <c r="AO453" s="3"/>
      <c r="AP453" s="3"/>
      <c r="AQ453" s="157"/>
      <c r="AR453" s="158"/>
      <c r="AS453" s="158"/>
      <c r="AT453" s="158"/>
      <c r="AU453" s="158"/>
      <c r="AV453" s="158"/>
      <c r="AW453" s="158"/>
      <c r="AX453" s="158"/>
      <c r="AY453" s="158"/>
      <c r="AZ453" s="158"/>
      <c r="BA453" s="158"/>
      <c r="BB453" s="158"/>
      <c r="BC453" s="159"/>
      <c r="BD453" s="165"/>
      <c r="BE453" s="166"/>
      <c r="BF453" s="175" t="str">
        <f>C438</f>
        <v>E</v>
      </c>
      <c r="BG453" s="177" t="str">
        <f>IF(VLOOKUP($BF453,$A397:$C409,3,FALSE)=0,"",CONCATENATE(VLOOKUP(VLOOKUP($BF453,$A397:$C409,3,FALSE),Players!$J:$N,4,FALSE)," ",VLOOKUP($BF453,$A397:$C409,3,FALSE)," ",IF(ISERROR(VLOOKUP(VLOOKUP($BF453,$A397:$C409,3,FALSE),Players!$J:$N,5,FALSE)),"()",CONCATENATE("(",VLOOKUP(VLOOKUP($BF453,$A397:$C409,3,FALSE),Players!$J:$N,5,FALSE),")"))))</f>
        <v/>
      </c>
      <c r="BH453" s="178"/>
      <c r="BI453" s="178"/>
      <c r="BJ453" s="178"/>
      <c r="BK453" s="178"/>
      <c r="BL453" s="178"/>
      <c r="BM453" s="178"/>
      <c r="BN453" s="178"/>
      <c r="BO453" s="178"/>
      <c r="BP453" s="178"/>
      <c r="BQ453" s="178"/>
      <c r="BR453" s="178"/>
      <c r="BS453" s="178"/>
      <c r="BT453" s="178"/>
      <c r="BU453" s="179"/>
      <c r="BV453" s="150" t="str">
        <f>IF(D438&lt;&gt;"",D438,"")</f>
        <v/>
      </c>
      <c r="BW453" s="151"/>
      <c r="BX453" s="288" t="str">
        <f>IF(F438&lt;&gt;"",F438,"")</f>
        <v/>
      </c>
      <c r="BY453" s="151"/>
      <c r="BZ453" s="288" t="str">
        <f>IF(H438&lt;&gt;"",H438,"")</f>
        <v/>
      </c>
      <c r="CA453" s="151"/>
      <c r="CB453" s="288" t="str">
        <f>IF(J438&lt;&gt;"",J438,"")</f>
        <v/>
      </c>
      <c r="CC453" s="151"/>
      <c r="CD453" s="288" t="str">
        <f>IF(L438&lt;&gt;"",L438,"")</f>
        <v/>
      </c>
      <c r="CE453" s="332"/>
      <c r="CF453" s="174" t="str">
        <f>IF($CF451&lt;&gt;"",IF(CF451="W","L","W"),"")</f>
        <v/>
      </c>
      <c r="CG453" s="157"/>
      <c r="CH453" s="158"/>
      <c r="CI453" s="158"/>
      <c r="CJ453" s="158"/>
      <c r="CK453" s="158"/>
      <c r="CL453" s="158"/>
      <c r="CM453" s="158"/>
      <c r="CN453" s="158"/>
      <c r="CO453" s="158"/>
      <c r="CP453" s="158"/>
      <c r="CQ453" s="158"/>
      <c r="CR453" s="158"/>
      <c r="CS453" s="159"/>
      <c r="CT453" s="165"/>
      <c r="CU453" s="166"/>
      <c r="CV453" s="175" t="str">
        <f>Q438</f>
        <v>D</v>
      </c>
      <c r="CW453" s="177" t="str">
        <f>IF(VLOOKUP($CV453,$A397:$C409,3,FALSE)=0,"",CONCATENATE(VLOOKUP(VLOOKUP($CV453,$A397:$C409,3,FALSE),Players!$J:$N,4,FALSE)," ",VLOOKUP($CV453,$A397:$C409,3,FALSE)," ",IF(ISERROR(VLOOKUP(VLOOKUP($CV453,$A397:$C409,3,FALSE),Players!$J:$N,5,FALSE)),"()",CONCATENATE("(",VLOOKUP(VLOOKUP($CV453,$A397:$C409,3,FALSE),Players!$J:$N,5,FALSE),")"))))</f>
        <v/>
      </c>
      <c r="CX453" s="178"/>
      <c r="CY453" s="178"/>
      <c r="CZ453" s="178"/>
      <c r="DA453" s="178"/>
      <c r="DB453" s="178"/>
      <c r="DC453" s="178"/>
      <c r="DD453" s="178"/>
      <c r="DE453" s="178"/>
      <c r="DF453" s="178"/>
      <c r="DG453" s="178"/>
      <c r="DH453" s="178"/>
      <c r="DI453" s="178"/>
      <c r="DJ453" s="178"/>
      <c r="DK453" s="179"/>
      <c r="DL453" s="150" t="str">
        <f>IF(R438&lt;&gt;"",R438,"")</f>
        <v/>
      </c>
      <c r="DM453" s="151"/>
      <c r="DN453" s="288" t="str">
        <f>IF(T438&lt;&gt;"",T438,"")</f>
        <v/>
      </c>
      <c r="DO453" s="151"/>
      <c r="DP453" s="288" t="str">
        <f>IF(V438&lt;&gt;"",V438,"")</f>
        <v/>
      </c>
      <c r="DQ453" s="151"/>
      <c r="DR453" s="288" t="str">
        <f>IF(X438&lt;&gt;"",X438,"")</f>
        <v/>
      </c>
      <c r="DS453" s="151"/>
      <c r="DT453" s="288" t="str">
        <f>IF(Z438&lt;&gt;"",Z438,"")</f>
        <v/>
      </c>
      <c r="DU453" s="332"/>
      <c r="DV453" s="174" t="str">
        <f>IF($DV451&lt;&gt;"",IF(DV451="W","L","W"),"")</f>
        <v/>
      </c>
      <c r="DW453" s="157"/>
      <c r="DX453" s="158"/>
      <c r="DY453" s="158"/>
      <c r="DZ453" s="158"/>
      <c r="EA453" s="158"/>
      <c r="EB453" s="158"/>
      <c r="EC453" s="158"/>
      <c r="ED453" s="158"/>
      <c r="EE453" s="158"/>
      <c r="EF453" s="158"/>
      <c r="EG453" s="158"/>
      <c r="EH453" s="158"/>
      <c r="EI453" s="159"/>
      <c r="EJ453" s="165"/>
      <c r="EK453" s="166"/>
      <c r="EL453" s="175" t="str">
        <f>AE438</f>
        <v>C</v>
      </c>
      <c r="EM453" s="177" t="str">
        <f>IF(VLOOKUP($EL453,$A397:$C409,3,FALSE)=0,"",CONCATENATE(VLOOKUP(VLOOKUP($EL453,$A397:$C409,3,FALSE),Players!$J:$N,4,FALSE)," ",VLOOKUP($EL453,$A397:$C409,3,FALSE)," ",IF(ISERROR(VLOOKUP(VLOOKUP($EL453,$A397:$C409,3,FALSE),Players!$J:$N,5,FALSE)),"()",CONCATENATE("(",VLOOKUP(VLOOKUP($EL453,$A397:$C409,3,FALSE),Players!$J:$N,5,FALSE),")"))))</f>
        <v/>
      </c>
      <c r="EN453" s="178"/>
      <c r="EO453" s="178"/>
      <c r="EP453" s="178"/>
      <c r="EQ453" s="178"/>
      <c r="ER453" s="178"/>
      <c r="ES453" s="178"/>
      <c r="ET453" s="178"/>
      <c r="EU453" s="178"/>
      <c r="EV453" s="178"/>
      <c r="EW453" s="178"/>
      <c r="EX453" s="178"/>
      <c r="EY453" s="178"/>
      <c r="EZ453" s="178"/>
      <c r="FA453" s="179"/>
      <c r="FB453" s="150" t="str">
        <f>IF(AF438&lt;&gt;"",AF438,"")</f>
        <v/>
      </c>
      <c r="FC453" s="151"/>
      <c r="FD453" s="288" t="str">
        <f>IF(AH438&lt;&gt;"",AH438,"")</f>
        <v/>
      </c>
      <c r="FE453" s="151"/>
      <c r="FF453" s="288" t="str">
        <f>IF(AJ438&lt;&gt;"",AJ438,"")</f>
        <v/>
      </c>
      <c r="FG453" s="151"/>
      <c r="FH453" s="288" t="str">
        <f>IF(AL438&lt;&gt;"",AL438,"")</f>
        <v/>
      </c>
      <c r="FI453" s="151"/>
      <c r="FJ453" s="288" t="str">
        <f>IF(AN438&lt;&gt;"",AN438,"")</f>
        <v/>
      </c>
      <c r="FK453" s="332"/>
      <c r="FL453" s="174" t="str">
        <f>IF($FL451&lt;&gt;"",IF(FL451="W","L","W"),"")</f>
        <v/>
      </c>
      <c r="FM453" s="3"/>
    </row>
    <row r="454" spans="1:169" ht="11.25" customHeight="1" thickBot="1">
      <c r="A454" s="2"/>
      <c r="R454" s="42"/>
      <c r="S454" s="42"/>
      <c r="W454" s="42"/>
      <c r="X454" s="43"/>
      <c r="Y454" s="43"/>
      <c r="Z454" s="43"/>
      <c r="AA454" s="43"/>
      <c r="AB454" s="43"/>
      <c r="AC454" s="43"/>
      <c r="AD454" s="43"/>
      <c r="AE454" s="43"/>
      <c r="AF454" s="43"/>
      <c r="AG454" s="43"/>
      <c r="AH454" s="43"/>
      <c r="AI454" s="43"/>
      <c r="AJ454" s="43"/>
      <c r="AK454" s="43"/>
      <c r="AL454" s="43"/>
      <c r="AM454" s="43"/>
      <c r="AN454" s="3"/>
      <c r="AO454" s="3"/>
      <c r="AP454" s="3"/>
      <c r="AQ454" s="160"/>
      <c r="AR454" s="161"/>
      <c r="AS454" s="161"/>
      <c r="AT454" s="161"/>
      <c r="AU454" s="161"/>
      <c r="AV454" s="161"/>
      <c r="AW454" s="161"/>
      <c r="AX454" s="161"/>
      <c r="AY454" s="161"/>
      <c r="AZ454" s="161"/>
      <c r="BA454" s="161"/>
      <c r="BB454" s="161"/>
      <c r="BC454" s="162"/>
      <c r="BD454" s="167"/>
      <c r="BE454" s="168"/>
      <c r="BF454" s="176"/>
      <c r="BG454" s="180"/>
      <c r="BH454" s="181"/>
      <c r="BI454" s="181"/>
      <c r="BJ454" s="181"/>
      <c r="BK454" s="181"/>
      <c r="BL454" s="181"/>
      <c r="BM454" s="181"/>
      <c r="BN454" s="181"/>
      <c r="BO454" s="181"/>
      <c r="BP454" s="181"/>
      <c r="BQ454" s="181"/>
      <c r="BR454" s="181"/>
      <c r="BS454" s="181"/>
      <c r="BT454" s="181"/>
      <c r="BU454" s="182"/>
      <c r="BV454" s="152"/>
      <c r="BW454" s="153"/>
      <c r="BX454" s="333"/>
      <c r="BY454" s="153"/>
      <c r="BZ454" s="333"/>
      <c r="CA454" s="153"/>
      <c r="CB454" s="333"/>
      <c r="CC454" s="153"/>
      <c r="CD454" s="333"/>
      <c r="CE454" s="334"/>
      <c r="CF454" s="174"/>
      <c r="CG454" s="160"/>
      <c r="CH454" s="161"/>
      <c r="CI454" s="161"/>
      <c r="CJ454" s="161"/>
      <c r="CK454" s="161"/>
      <c r="CL454" s="161"/>
      <c r="CM454" s="161"/>
      <c r="CN454" s="161"/>
      <c r="CO454" s="161"/>
      <c r="CP454" s="161"/>
      <c r="CQ454" s="161"/>
      <c r="CR454" s="161"/>
      <c r="CS454" s="162"/>
      <c r="CT454" s="167"/>
      <c r="CU454" s="168"/>
      <c r="CV454" s="176"/>
      <c r="CW454" s="180"/>
      <c r="CX454" s="181"/>
      <c r="CY454" s="181"/>
      <c r="CZ454" s="181"/>
      <c r="DA454" s="181"/>
      <c r="DB454" s="181"/>
      <c r="DC454" s="181"/>
      <c r="DD454" s="181"/>
      <c r="DE454" s="181"/>
      <c r="DF454" s="181"/>
      <c r="DG454" s="181"/>
      <c r="DH454" s="181"/>
      <c r="DI454" s="181"/>
      <c r="DJ454" s="181"/>
      <c r="DK454" s="182"/>
      <c r="DL454" s="152"/>
      <c r="DM454" s="153"/>
      <c r="DN454" s="333"/>
      <c r="DO454" s="153"/>
      <c r="DP454" s="333"/>
      <c r="DQ454" s="153"/>
      <c r="DR454" s="333"/>
      <c r="DS454" s="153"/>
      <c r="DT454" s="333"/>
      <c r="DU454" s="334"/>
      <c r="DV454" s="174"/>
      <c r="DW454" s="160"/>
      <c r="DX454" s="161"/>
      <c r="DY454" s="161"/>
      <c r="DZ454" s="161"/>
      <c r="EA454" s="161"/>
      <c r="EB454" s="161"/>
      <c r="EC454" s="161"/>
      <c r="ED454" s="161"/>
      <c r="EE454" s="161"/>
      <c r="EF454" s="161"/>
      <c r="EG454" s="161"/>
      <c r="EH454" s="161"/>
      <c r="EI454" s="162"/>
      <c r="EJ454" s="167"/>
      <c r="EK454" s="168"/>
      <c r="EL454" s="176"/>
      <c r="EM454" s="180"/>
      <c r="EN454" s="181"/>
      <c r="EO454" s="181"/>
      <c r="EP454" s="181"/>
      <c r="EQ454" s="181"/>
      <c r="ER454" s="181"/>
      <c r="ES454" s="181"/>
      <c r="ET454" s="181"/>
      <c r="EU454" s="181"/>
      <c r="EV454" s="181"/>
      <c r="EW454" s="181"/>
      <c r="EX454" s="181"/>
      <c r="EY454" s="181"/>
      <c r="EZ454" s="181"/>
      <c r="FA454" s="182"/>
      <c r="FB454" s="152"/>
      <c r="FC454" s="153"/>
      <c r="FD454" s="333"/>
      <c r="FE454" s="153"/>
      <c r="FF454" s="333"/>
      <c r="FG454" s="153"/>
      <c r="FH454" s="333"/>
      <c r="FI454" s="153"/>
      <c r="FJ454" s="333"/>
      <c r="FK454" s="334"/>
      <c r="FL454" s="174"/>
      <c r="FM454" s="3"/>
    </row>
    <row r="455" spans="1:169" ht="11.25" customHeight="1" thickBot="1">
      <c r="A455" s="2"/>
      <c r="R455" s="42"/>
      <c r="S455" s="42"/>
      <c r="W455" s="42"/>
      <c r="AA455" s="42"/>
      <c r="AB455" s="42"/>
      <c r="AI455" s="42"/>
      <c r="AJ455" s="42"/>
      <c r="AN455" s="3"/>
      <c r="AO455" s="3"/>
      <c r="AP455" s="3"/>
      <c r="AQ455" s="129"/>
      <c r="AR455" s="129"/>
      <c r="AS455" s="129"/>
      <c r="AT455" s="129"/>
      <c r="AU455" s="129"/>
      <c r="AV455" s="129"/>
      <c r="AW455" s="129"/>
      <c r="AX455" s="129"/>
      <c r="AY455" s="129"/>
      <c r="AZ455" s="129"/>
      <c r="BA455" s="129"/>
      <c r="BB455" s="129"/>
      <c r="BC455" s="129"/>
      <c r="BD455" s="3"/>
      <c r="BE455" s="3"/>
      <c r="BF455" s="3"/>
      <c r="BG455" s="3"/>
      <c r="BH455" s="3"/>
      <c r="BI455" s="3"/>
      <c r="BJ455" s="3"/>
      <c r="BK455" s="3"/>
      <c r="BL455" s="3"/>
      <c r="BM455" s="3"/>
      <c r="BN455" s="3"/>
      <c r="BO455" s="3"/>
      <c r="BP455" s="3"/>
      <c r="BQ455" s="3"/>
      <c r="BR455" s="3"/>
      <c r="BS455" s="3"/>
      <c r="BT455" s="3"/>
      <c r="BU455" s="3"/>
      <c r="BV455" s="169" t="str">
        <f>IF(CF451&lt;&gt;"",IF(AND(AND(BV451&gt;-1,BV453&gt;-1),OR(BV451&gt;10,BV453&gt;10),ABS(BV451-BV453)&gt;1,IF(OR(BV451&gt;11,BV453&gt;11),ABS(BV451-BV453)=2,TRUE),BV451=INT(BV451),BV453=INT(BV453)),"","Error"),"")</f>
        <v/>
      </c>
      <c r="BW455" s="169"/>
      <c r="BX455" s="169" t="str">
        <f>IF(CF451&lt;&gt;"",IF(AND(AND(BX451&gt;-1,BX453&gt;-1),OR(BX451&gt;10,BX453&gt;10),ABS(BX451-BX453)&gt;1,IF(OR(BX451&gt;11,BX453&gt;11),ABS(BX451-BX453)=2,TRUE),BX451=INT(BX451),BX453=INT(BX453)),"","Error"),"")</f>
        <v/>
      </c>
      <c r="BY455" s="169"/>
      <c r="BZ455" s="169" t="str">
        <f>IF(CF451&lt;&gt;"",IF(AND(AND(BZ451&gt;-1,BZ453&gt;-1),OR(BZ451&gt;10,BZ453&gt;10),ABS(BZ451-BZ453)&gt;1,IF(OR(BZ451&gt;11,BZ453&gt;11),ABS(BZ451-BZ453)=2,TRUE),BZ451=INT(BZ451),BZ453=INT(BZ453)),"","Error"),"")</f>
        <v/>
      </c>
      <c r="CA455" s="169"/>
      <c r="CB455" s="169" t="str">
        <f>IF(AND(CF451&lt;&gt;"",CB451&lt;&gt;""),IF(AND(AND(CB451&gt;-1,CB453&gt;-1),OR(CB451&gt;10,CB453&gt;10),ABS(CB451-CB453)&gt;1,IF(OR(CB451&gt;11,CB453&gt;11),ABS(CB451-CB453)=2,TRUE),CB451=INT(CB451),CB453=INT(CB453)),"","Error"),"")</f>
        <v/>
      </c>
      <c r="CC455" s="169"/>
      <c r="CD455" s="169" t="str">
        <f>IF(AND(CF451&lt;&gt;"",CD451&lt;&gt;""),IF(AND(AND(CD451&gt;-1,CD453&gt;-1),OR(CD451&gt;10,CD453&gt;10),ABS(CD451-CD453)&gt;1,IF(OR(CD451&gt;11,CD453&gt;11),ABS(CD451-CD453)=2,TRUE),CD451=INT(CD451),CD453=INT(CD453)),"","Error"),"")</f>
        <v/>
      </c>
      <c r="CE455" s="169"/>
      <c r="CF455" s="3"/>
      <c r="CG455" s="129"/>
      <c r="CH455" s="129"/>
      <c r="CI455" s="129"/>
      <c r="CJ455" s="129"/>
      <c r="CK455" s="129"/>
      <c r="CL455" s="129"/>
      <c r="CM455" s="129"/>
      <c r="CN455" s="129"/>
      <c r="CO455" s="129"/>
      <c r="CP455" s="129"/>
      <c r="CQ455" s="129"/>
      <c r="CR455" s="129"/>
      <c r="CS455" s="129"/>
      <c r="CT455" s="3"/>
      <c r="CU455" s="3"/>
      <c r="CV455" s="3"/>
      <c r="CW455" s="3"/>
      <c r="CX455" s="3"/>
      <c r="CY455" s="3"/>
      <c r="CZ455" s="3"/>
      <c r="DA455" s="3"/>
      <c r="DB455" s="3"/>
      <c r="DC455" s="3"/>
      <c r="DD455" s="3"/>
      <c r="DE455" s="3"/>
      <c r="DF455" s="3"/>
      <c r="DG455" s="3"/>
      <c r="DH455" s="3"/>
      <c r="DI455" s="3"/>
      <c r="DJ455" s="3"/>
      <c r="DK455" s="3"/>
      <c r="DL455" s="169" t="str">
        <f>IF(DV451&lt;&gt;"",IF(AND(AND(DL451&gt;-1,DL453&gt;-1),OR(DL451&gt;10,DL453&gt;10),ABS(DL451-DL453)&gt;1,IF(OR(DL451&gt;11,DL453&gt;11),ABS(DL451-DL453)=2,TRUE),DL451=INT(DL451),DL453=INT(DL453)),"","Error"),"")</f>
        <v/>
      </c>
      <c r="DM455" s="169"/>
      <c r="DN455" s="169" t="str">
        <f>IF(DV451&lt;&gt;"",IF(AND(AND(DN451&gt;-1,DN453&gt;-1),OR(DN451&gt;10,DN453&gt;10),ABS(DN451-DN453)&gt;1,IF(OR(DN451&gt;11,DN453&gt;11),ABS(DN451-DN453)=2,TRUE),DN451=INT(DN451),DN453=INT(DN453)),"","Error"),"")</f>
        <v/>
      </c>
      <c r="DO455" s="169"/>
      <c r="DP455" s="169" t="str">
        <f>IF(DV451&lt;&gt;"",IF(AND(AND(DP451&gt;-1,DP453&gt;-1),OR(DP451&gt;10,DP453&gt;10),ABS(DP451-DP453)&gt;1,IF(OR(DP451&gt;11,DP453&gt;11),ABS(DP451-DP453)=2,TRUE),DP451=INT(DP451),DP453=INT(DP453)),"","Error"),"")</f>
        <v/>
      </c>
      <c r="DQ455" s="169"/>
      <c r="DR455" s="169" t="str">
        <f>IF(AND(DV451&lt;&gt;"",DR451&lt;&gt;""),IF(AND(AND(DR451&gt;-1,DR453&gt;-1),OR(DR451&gt;10,DR453&gt;10),ABS(DR451-DR453)&gt;1,IF(OR(DR451&gt;11,DR453&gt;11),ABS(DR451-DR453)=2,TRUE),DR451=INT(DR451),DR453=INT(DR453)),"","Error"),"")</f>
        <v/>
      </c>
      <c r="DS455" s="169"/>
      <c r="DT455" s="169" t="str">
        <f>IF(AND(DV451&lt;&gt;"",DT451&lt;&gt;""),IF(AND(AND(DT451&gt;-1,DT453&gt;-1),OR(DT451&gt;10,DT453&gt;10),ABS(DT451-DT453)&gt;1,IF(OR(DT451&gt;11,DT453&gt;11),ABS(DT451-DT453)=2,TRUE),DT451=INT(DT451),DT453=INT(DT453)),"","Error"),"")</f>
        <v/>
      </c>
      <c r="DU455" s="169"/>
      <c r="DV455" s="3"/>
      <c r="DW455" s="129"/>
      <c r="DX455" s="129"/>
      <c r="DY455" s="129"/>
      <c r="DZ455" s="129"/>
      <c r="EA455" s="129"/>
      <c r="EB455" s="129"/>
      <c r="EC455" s="129"/>
      <c r="ED455" s="129"/>
      <c r="EE455" s="129"/>
      <c r="EF455" s="129"/>
      <c r="EG455" s="129"/>
      <c r="EH455" s="129"/>
      <c r="EI455" s="129"/>
      <c r="EJ455" s="3"/>
      <c r="EK455" s="3"/>
      <c r="EL455" s="3"/>
      <c r="EM455" s="3"/>
      <c r="EN455" s="3"/>
      <c r="EO455" s="3"/>
      <c r="EP455" s="3"/>
      <c r="EQ455" s="3"/>
      <c r="ER455" s="3"/>
      <c r="ES455" s="3"/>
      <c r="ET455" s="3"/>
      <c r="EU455" s="3"/>
      <c r="EV455" s="3"/>
      <c r="EW455" s="3"/>
      <c r="EX455" s="3"/>
      <c r="EY455" s="3"/>
      <c r="EZ455" s="3"/>
      <c r="FA455" s="3"/>
      <c r="FB455" s="169" t="str">
        <f>IF(FL451&lt;&gt;"",IF(AND(AND(FB451&gt;-1,FB453&gt;-1),OR(FB451&gt;10,FB453&gt;10),ABS(FB451-FB453)&gt;1,IF(OR(FB451&gt;11,FB453&gt;11),ABS(FB451-FB453)=2,TRUE),FB451=INT(FB451),FB453=INT(FB453)),"","Error"),"")</f>
        <v/>
      </c>
      <c r="FC455" s="169"/>
      <c r="FD455" s="169" t="str">
        <f>IF(FL451&lt;&gt;"",IF(AND(AND(FD451&gt;-1,FD453&gt;-1),OR(FD451&gt;10,FD453&gt;10),ABS(FD451-FD453)&gt;1,IF(OR(FD451&gt;11,FD453&gt;11),ABS(FD451-FD453)=2,TRUE),FD451=INT(FD451),FD453=INT(FD453)),"","Error"),"")</f>
        <v/>
      </c>
      <c r="FE455" s="169"/>
      <c r="FF455" s="169" t="str">
        <f>IF(FL451&lt;&gt;"",IF(AND(AND(FF451&gt;-1,FF453&gt;-1),OR(FF451&gt;10,FF453&gt;10),ABS(FF451-FF453)&gt;1,IF(OR(FF451&gt;11,FF453&gt;11),ABS(FF451-FF453)=2,TRUE),FF451=INT(FF451),FF453=INT(FF453)),"","Error"),"")</f>
        <v/>
      </c>
      <c r="FG455" s="169"/>
      <c r="FH455" s="169" t="str">
        <f>IF(AND(FL451&lt;&gt;"",FH451&lt;&gt;""),IF(AND(AND(FH451&gt;-1,FH453&gt;-1),OR(FH451&gt;10,FH453&gt;10),ABS(FH451-FH453)&gt;1,IF(OR(FH451&gt;11,FH453&gt;11),ABS(FH451-FH453)=2,TRUE),FH451=INT(FH451),FH453=INT(FH453)),"","Error"),"")</f>
        <v/>
      </c>
      <c r="FI455" s="169"/>
      <c r="FJ455" s="169" t="str">
        <f>IF(AND(FL451&lt;&gt;"",FJ451&lt;&gt;""),IF(AND(AND(FJ451&gt;-1,FJ453&gt;-1),OR(FJ451&gt;10,FJ453&gt;10),ABS(FJ451-FJ453)&gt;1,IF(OR(FJ451&gt;11,FJ453&gt;11),ABS(FJ451-FJ453)=2,TRUE),FJ451=INT(FJ451),FJ453=INT(FJ453)),"","Error"),"")</f>
        <v/>
      </c>
      <c r="FK455" s="169"/>
      <c r="FL455" s="3"/>
      <c r="FM455" s="3"/>
    </row>
    <row r="456" spans="1:169" ht="11.25" customHeight="1">
      <c r="A456" s="259" t="s">
        <v>9</v>
      </c>
      <c r="B456" s="260"/>
      <c r="C456" s="260"/>
      <c r="D456" s="260"/>
      <c r="E456" s="260"/>
      <c r="F456" s="300" t="str">
        <f>Players!$C$1</f>
        <v>Enter Division Name</v>
      </c>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1"/>
      <c r="AG456" s="301"/>
      <c r="AH456" s="302" t="s">
        <v>10</v>
      </c>
      <c r="AI456" s="303"/>
      <c r="AJ456" s="303"/>
      <c r="AK456" s="306" t="str">
        <f>Players!$G$1</f>
        <v>Enter Date</v>
      </c>
      <c r="AL456" s="307"/>
      <c r="AM456" s="307"/>
      <c r="AN456" s="307"/>
      <c r="AO456" s="308"/>
      <c r="AQ456" s="154" t="str">
        <f>CONCATENATE($A460," ",$D460,","," ",$F458)</f>
        <v>Group: 8, Women's Singles</v>
      </c>
      <c r="AR456" s="155"/>
      <c r="AS456" s="155"/>
      <c r="AT456" s="155"/>
      <c r="AU456" s="155"/>
      <c r="AV456" s="155"/>
      <c r="AW456" s="155"/>
      <c r="AX456" s="155"/>
      <c r="AY456" s="155"/>
      <c r="AZ456" s="155"/>
      <c r="BA456" s="155"/>
      <c r="BB456" s="155"/>
      <c r="BC456" s="156"/>
      <c r="BD456" s="163">
        <f>A477</f>
        <v>1</v>
      </c>
      <c r="BE456" s="164"/>
      <c r="BF456" s="183" t="str">
        <f>C477</f>
        <v>B</v>
      </c>
      <c r="BG456" s="185" t="str">
        <f>IF(VLOOKUP($BF456,$A462:$C474,3,FALSE)=0,"",CONCATENATE(VLOOKUP(VLOOKUP($BF456,$A462:$C474,3,FALSE),Players!$J:$N,4,FALSE)," ",VLOOKUP($BF456,$A462:$C474,3,FALSE)," ",IF(ISERROR(VLOOKUP(VLOOKUP($BF456,$A462:$C474,3,FALSE),Players!$J:$N,5,FALSE)),"()",CONCATENATE("(",VLOOKUP(VLOOKUP($BF456,$A462:$C474,3,FALSE),Players!$J:$N,5,FALSE),")"))))</f>
        <v/>
      </c>
      <c r="BH456" s="186"/>
      <c r="BI456" s="186"/>
      <c r="BJ456" s="186"/>
      <c r="BK456" s="186"/>
      <c r="BL456" s="186"/>
      <c r="BM456" s="186"/>
      <c r="BN456" s="186"/>
      <c r="BO456" s="186"/>
      <c r="BP456" s="186"/>
      <c r="BQ456" s="186"/>
      <c r="BR456" s="186"/>
      <c r="BS456" s="186"/>
      <c r="BT456" s="186"/>
      <c r="BU456" s="187"/>
      <c r="BV456" s="170" t="str">
        <f>IF(D477&lt;&gt;"",D477,"")</f>
        <v/>
      </c>
      <c r="BW456" s="171"/>
      <c r="BX456" s="335" t="str">
        <f>IF(F477&lt;&gt;"",F477,"")</f>
        <v/>
      </c>
      <c r="BY456" s="171"/>
      <c r="BZ456" s="335" t="str">
        <f>IF(H477&lt;&gt;"",H477,"")</f>
        <v/>
      </c>
      <c r="CA456" s="171"/>
      <c r="CB456" s="335" t="str">
        <f>IF(J477&lt;&gt;"",J477,"")</f>
        <v/>
      </c>
      <c r="CC456" s="171"/>
      <c r="CD456" s="335" t="str">
        <f>IF(L477&lt;&gt;"",L477,"")</f>
        <v/>
      </c>
      <c r="CE456" s="337"/>
      <c r="CF456" s="174" t="str">
        <f>IF($CD456=$CD458,IF($CB456=$CB458,IF($BZ456&lt;&gt;"",IF($BZ456&gt;$BZ458,"W","L"),""),IF($CB456&gt;$CB458,"W","L")),IF($CD456&gt;$CD458,"W","L"))</f>
        <v/>
      </c>
      <c r="CG456" s="154" t="str">
        <f>CONCATENATE($A460," ",$D460,","," ",$F458)</f>
        <v>Group: 8, Women's Singles</v>
      </c>
      <c r="CH456" s="155"/>
      <c r="CI456" s="155"/>
      <c r="CJ456" s="155"/>
      <c r="CK456" s="155"/>
      <c r="CL456" s="155"/>
      <c r="CM456" s="155"/>
      <c r="CN456" s="155"/>
      <c r="CO456" s="155"/>
      <c r="CP456" s="155"/>
      <c r="CQ456" s="155"/>
      <c r="CR456" s="155"/>
      <c r="CS456" s="156"/>
      <c r="CT456" s="163">
        <f>O477</f>
        <v>8</v>
      </c>
      <c r="CU456" s="164"/>
      <c r="CV456" s="183" t="str">
        <f>Q477</f>
        <v>D</v>
      </c>
      <c r="CW456" s="185" t="str">
        <f>IF(VLOOKUP($CV456,$A462:$C474,3,FALSE)=0,"",CONCATENATE(VLOOKUP(VLOOKUP($CV456,$A462:$C474,3,FALSE),Players!$J:$N,4,FALSE)," ",VLOOKUP($CV456,$A462:$C474,3,FALSE)," ",IF(ISERROR(VLOOKUP(VLOOKUP($CV456,$A462:$C474,3,FALSE),Players!$J:$N,5,FALSE)),"()",CONCATENATE("(",VLOOKUP(VLOOKUP($CV456,$A462:$C474,3,FALSE),Players!$J:$N,5,FALSE),")"))))</f>
        <v/>
      </c>
      <c r="CX456" s="186"/>
      <c r="CY456" s="186"/>
      <c r="CZ456" s="186"/>
      <c r="DA456" s="186"/>
      <c r="DB456" s="186"/>
      <c r="DC456" s="186"/>
      <c r="DD456" s="186"/>
      <c r="DE456" s="186"/>
      <c r="DF456" s="186"/>
      <c r="DG456" s="186"/>
      <c r="DH456" s="186"/>
      <c r="DI456" s="186"/>
      <c r="DJ456" s="186"/>
      <c r="DK456" s="187"/>
      <c r="DL456" s="170" t="str">
        <f>IF(R477&lt;&gt;"",R477,"")</f>
        <v/>
      </c>
      <c r="DM456" s="171"/>
      <c r="DN456" s="335" t="str">
        <f>IF(T477&lt;&gt;"",T477,"")</f>
        <v/>
      </c>
      <c r="DO456" s="171"/>
      <c r="DP456" s="335" t="str">
        <f>IF(V477&lt;&gt;"",V477,"")</f>
        <v/>
      </c>
      <c r="DQ456" s="171"/>
      <c r="DR456" s="335" t="str">
        <f>IF(X477&lt;&gt;"",X477,"")</f>
        <v/>
      </c>
      <c r="DS456" s="171"/>
      <c r="DT456" s="335" t="str">
        <f>IF(Z477&lt;&gt;"",Z477,"")</f>
        <v/>
      </c>
      <c r="DU456" s="337"/>
      <c r="DV456" s="174" t="str">
        <f>IF($DT456=$DT458,IF($DR456=$DR458,IF($DP456&lt;&gt;"",IF($DP456&gt;$DP458,"W","L"),""),IF($DR456&gt;$DR458,"W","L")),IF($DT456&gt;$DT458,"W","L"))</f>
        <v/>
      </c>
      <c r="DW456" s="154" t="str">
        <f>CONCATENATE($A460," ",$D460,","," ",$F458)</f>
        <v>Group: 8, Women's Singles</v>
      </c>
      <c r="DX456" s="155"/>
      <c r="DY456" s="155"/>
      <c r="DZ456" s="155"/>
      <c r="EA456" s="155"/>
      <c r="EB456" s="155"/>
      <c r="EC456" s="155"/>
      <c r="ED456" s="155"/>
      <c r="EE456" s="155"/>
      <c r="EF456" s="155"/>
      <c r="EG456" s="155"/>
      <c r="EH456" s="155"/>
      <c r="EI456" s="156"/>
      <c r="EJ456" s="163">
        <f>AC477</f>
        <v>15</v>
      </c>
      <c r="EK456" s="164"/>
      <c r="EL456" s="183" t="str">
        <f>AE477</f>
        <v>F</v>
      </c>
      <c r="EM456" s="185" t="str">
        <f>IF(VLOOKUP($EL456,$A462:$C474,3,FALSE)=0,"",CONCATENATE(VLOOKUP(VLOOKUP($EL456,$A462:$C474,3,FALSE),Players!$J:$N,4,FALSE)," ",VLOOKUP($EL456,$A462:$C474,3,FALSE)," ",IF(ISERROR(VLOOKUP(VLOOKUP($EL456,$A462:$C474,3,FALSE),Players!$J:$N,5,FALSE)),"()",CONCATENATE("(",VLOOKUP(VLOOKUP($EL456,$A462:$C474,3,FALSE),Players!$J:$N,5,FALSE),")"))))</f>
        <v/>
      </c>
      <c r="EN456" s="186"/>
      <c r="EO456" s="186"/>
      <c r="EP456" s="186"/>
      <c r="EQ456" s="186"/>
      <c r="ER456" s="186"/>
      <c r="ES456" s="186"/>
      <c r="ET456" s="186"/>
      <c r="EU456" s="186"/>
      <c r="EV456" s="186"/>
      <c r="EW456" s="186"/>
      <c r="EX456" s="186"/>
      <c r="EY456" s="186"/>
      <c r="EZ456" s="186"/>
      <c r="FA456" s="187"/>
      <c r="FB456" s="170" t="str">
        <f>IF(AF477&lt;&gt;"",AF477,"")</f>
        <v/>
      </c>
      <c r="FC456" s="171"/>
      <c r="FD456" s="335" t="str">
        <f>IF(AH477&lt;&gt;"",AH477,"")</f>
        <v/>
      </c>
      <c r="FE456" s="171"/>
      <c r="FF456" s="335" t="str">
        <f>IF(AJ477&lt;&gt;"",AJ477,"")</f>
        <v/>
      </c>
      <c r="FG456" s="171"/>
      <c r="FH456" s="335" t="str">
        <f>IF(AL477&lt;&gt;"",AL477,"")</f>
        <v/>
      </c>
      <c r="FI456" s="171"/>
      <c r="FJ456" s="335" t="str">
        <f>IF(AN477&lt;&gt;"",AN477,"")</f>
        <v/>
      </c>
      <c r="FK456" s="337"/>
      <c r="FL456" s="174" t="str">
        <f>IF($FJ456=$FJ458,IF($FH456=$FH458,IF($FF456&lt;&gt;"",IF($FF456&gt;$FF458,"W","L"),""),IF($FH456&gt;$FH458,"W","L")),IF($FJ456&gt;$FJ458,"W","L"))</f>
        <v/>
      </c>
    </row>
    <row r="457" spans="1:169" ht="11.25" customHeight="1">
      <c r="A457" s="261"/>
      <c r="B457" s="262"/>
      <c r="C457" s="262"/>
      <c r="D457" s="262"/>
      <c r="E457" s="26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c r="AF457" s="282"/>
      <c r="AG457" s="282"/>
      <c r="AH457" s="304"/>
      <c r="AI457" s="305"/>
      <c r="AJ457" s="305"/>
      <c r="AK457" s="309"/>
      <c r="AL457" s="309"/>
      <c r="AM457" s="309"/>
      <c r="AN457" s="309"/>
      <c r="AO457" s="310"/>
      <c r="AQ457" s="157"/>
      <c r="AR457" s="158"/>
      <c r="AS457" s="158"/>
      <c r="AT457" s="158"/>
      <c r="AU457" s="158"/>
      <c r="AV457" s="158"/>
      <c r="AW457" s="158"/>
      <c r="AX457" s="158"/>
      <c r="AY457" s="158"/>
      <c r="AZ457" s="158"/>
      <c r="BA457" s="158"/>
      <c r="BB457" s="158"/>
      <c r="BC457" s="159"/>
      <c r="BD457" s="165"/>
      <c r="BE457" s="166"/>
      <c r="BF457" s="184"/>
      <c r="BG457" s="188"/>
      <c r="BH457" s="189"/>
      <c r="BI457" s="189"/>
      <c r="BJ457" s="189"/>
      <c r="BK457" s="189"/>
      <c r="BL457" s="189"/>
      <c r="BM457" s="189"/>
      <c r="BN457" s="189"/>
      <c r="BO457" s="189"/>
      <c r="BP457" s="189"/>
      <c r="BQ457" s="189"/>
      <c r="BR457" s="189"/>
      <c r="BS457" s="189"/>
      <c r="BT457" s="189"/>
      <c r="BU457" s="190"/>
      <c r="BV457" s="172"/>
      <c r="BW457" s="173"/>
      <c r="BX457" s="336"/>
      <c r="BY457" s="173"/>
      <c r="BZ457" s="336"/>
      <c r="CA457" s="173"/>
      <c r="CB457" s="336"/>
      <c r="CC457" s="173"/>
      <c r="CD457" s="336"/>
      <c r="CE457" s="338"/>
      <c r="CF457" s="174"/>
      <c r="CG457" s="157"/>
      <c r="CH457" s="158"/>
      <c r="CI457" s="158"/>
      <c r="CJ457" s="158"/>
      <c r="CK457" s="158"/>
      <c r="CL457" s="158"/>
      <c r="CM457" s="158"/>
      <c r="CN457" s="158"/>
      <c r="CO457" s="158"/>
      <c r="CP457" s="158"/>
      <c r="CQ457" s="158"/>
      <c r="CR457" s="158"/>
      <c r="CS457" s="159"/>
      <c r="CT457" s="165"/>
      <c r="CU457" s="166"/>
      <c r="CV457" s="184"/>
      <c r="CW457" s="188"/>
      <c r="CX457" s="189"/>
      <c r="CY457" s="189"/>
      <c r="CZ457" s="189"/>
      <c r="DA457" s="189"/>
      <c r="DB457" s="189"/>
      <c r="DC457" s="189"/>
      <c r="DD457" s="189"/>
      <c r="DE457" s="189"/>
      <c r="DF457" s="189"/>
      <c r="DG457" s="189"/>
      <c r="DH457" s="189"/>
      <c r="DI457" s="189"/>
      <c r="DJ457" s="189"/>
      <c r="DK457" s="190"/>
      <c r="DL457" s="172"/>
      <c r="DM457" s="173"/>
      <c r="DN457" s="336"/>
      <c r="DO457" s="173"/>
      <c r="DP457" s="336"/>
      <c r="DQ457" s="173"/>
      <c r="DR457" s="336"/>
      <c r="DS457" s="173"/>
      <c r="DT457" s="336"/>
      <c r="DU457" s="338"/>
      <c r="DV457" s="174"/>
      <c r="DW457" s="157"/>
      <c r="DX457" s="158"/>
      <c r="DY457" s="158"/>
      <c r="DZ457" s="158"/>
      <c r="EA457" s="158"/>
      <c r="EB457" s="158"/>
      <c r="EC457" s="158"/>
      <c r="ED457" s="158"/>
      <c r="EE457" s="158"/>
      <c r="EF457" s="158"/>
      <c r="EG457" s="158"/>
      <c r="EH457" s="158"/>
      <c r="EI457" s="159"/>
      <c r="EJ457" s="165"/>
      <c r="EK457" s="166"/>
      <c r="EL457" s="184"/>
      <c r="EM457" s="188"/>
      <c r="EN457" s="189"/>
      <c r="EO457" s="189"/>
      <c r="EP457" s="189"/>
      <c r="EQ457" s="189"/>
      <c r="ER457" s="189"/>
      <c r="ES457" s="189"/>
      <c r="ET457" s="189"/>
      <c r="EU457" s="189"/>
      <c r="EV457" s="189"/>
      <c r="EW457" s="189"/>
      <c r="EX457" s="189"/>
      <c r="EY457" s="189"/>
      <c r="EZ457" s="189"/>
      <c r="FA457" s="190"/>
      <c r="FB457" s="172"/>
      <c r="FC457" s="173"/>
      <c r="FD457" s="336"/>
      <c r="FE457" s="173"/>
      <c r="FF457" s="336"/>
      <c r="FG457" s="173"/>
      <c r="FH457" s="336"/>
      <c r="FI457" s="173"/>
      <c r="FJ457" s="336"/>
      <c r="FK457" s="338"/>
      <c r="FL457" s="174"/>
    </row>
    <row r="458" spans="1:169" ht="11.25" customHeight="1">
      <c r="A458" s="266" t="s">
        <v>11</v>
      </c>
      <c r="B458" s="267"/>
      <c r="C458" s="267"/>
      <c r="D458" s="277" t="s">
        <v>12</v>
      </c>
      <c r="E458" s="278"/>
      <c r="F458" s="280" t="str">
        <f>Players!$H$3</f>
        <v>Women's Singles</v>
      </c>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81"/>
      <c r="AE458" s="281"/>
      <c r="AF458" s="281"/>
      <c r="AG458" s="281"/>
      <c r="AH458" s="302" t="s">
        <v>13</v>
      </c>
      <c r="AI458" s="303"/>
      <c r="AJ458" s="303"/>
      <c r="AK458" s="328" t="s">
        <v>59</v>
      </c>
      <c r="AL458" s="328"/>
      <c r="AM458" s="328"/>
      <c r="AN458" s="328"/>
      <c r="AO458" s="329"/>
      <c r="AQ458" s="157"/>
      <c r="AR458" s="158"/>
      <c r="AS458" s="158"/>
      <c r="AT458" s="158"/>
      <c r="AU458" s="158"/>
      <c r="AV458" s="158"/>
      <c r="AW458" s="158"/>
      <c r="AX458" s="158"/>
      <c r="AY458" s="158"/>
      <c r="AZ458" s="158"/>
      <c r="BA458" s="158"/>
      <c r="BB458" s="158"/>
      <c r="BC458" s="159"/>
      <c r="BD458" s="165"/>
      <c r="BE458" s="166"/>
      <c r="BF458" s="175" t="str">
        <f>C479</f>
        <v>G</v>
      </c>
      <c r="BG458" s="177" t="str">
        <f>IF(VLOOKUP($BF458,$A462:$C474,3,FALSE)=0,"",CONCATENATE(VLOOKUP(VLOOKUP($BF458,$A462:$C474,3,FALSE),Players!$J:$N,4,FALSE)," ",VLOOKUP($BF458,$A462:$C474,3,FALSE)," ",IF(ISERROR(VLOOKUP(VLOOKUP($BF458,$A462:$C474,3,FALSE),Players!$J:$N,5,FALSE)),"()",CONCATENATE("(",VLOOKUP(VLOOKUP($BF458,$A462:$C474,3,FALSE),Players!$J:$N,5,FALSE),")"))))</f>
        <v/>
      </c>
      <c r="BH458" s="178"/>
      <c r="BI458" s="178"/>
      <c r="BJ458" s="178"/>
      <c r="BK458" s="178"/>
      <c r="BL458" s="178"/>
      <c r="BM458" s="178"/>
      <c r="BN458" s="178"/>
      <c r="BO458" s="178"/>
      <c r="BP458" s="178"/>
      <c r="BQ458" s="178"/>
      <c r="BR458" s="178"/>
      <c r="BS458" s="178"/>
      <c r="BT458" s="178"/>
      <c r="BU458" s="179"/>
      <c r="BV458" s="150" t="str">
        <f>IF(D479&lt;&gt;"",D479,"")</f>
        <v/>
      </c>
      <c r="BW458" s="151"/>
      <c r="BX458" s="288" t="str">
        <f>IF(F479&lt;&gt;"",F479,"")</f>
        <v/>
      </c>
      <c r="BY458" s="151"/>
      <c r="BZ458" s="288" t="str">
        <f>IF(H479&lt;&gt;"",H479,"")</f>
        <v/>
      </c>
      <c r="CA458" s="151"/>
      <c r="CB458" s="288" t="str">
        <f>IF(J479&lt;&gt;"",J479,"")</f>
        <v/>
      </c>
      <c r="CC458" s="151"/>
      <c r="CD458" s="288" t="str">
        <f>IF(L479&lt;&gt;"",L479,"")</f>
        <v/>
      </c>
      <c r="CE458" s="332"/>
      <c r="CF458" s="174" t="str">
        <f>IF($CF456&lt;&gt;"",IF(CF456="W","L","W"),"")</f>
        <v/>
      </c>
      <c r="CG458" s="157"/>
      <c r="CH458" s="158"/>
      <c r="CI458" s="158"/>
      <c r="CJ458" s="158"/>
      <c r="CK458" s="158"/>
      <c r="CL458" s="158"/>
      <c r="CM458" s="158"/>
      <c r="CN458" s="158"/>
      <c r="CO458" s="158"/>
      <c r="CP458" s="158"/>
      <c r="CQ458" s="158"/>
      <c r="CR458" s="158"/>
      <c r="CS458" s="159"/>
      <c r="CT458" s="165"/>
      <c r="CU458" s="166"/>
      <c r="CV458" s="175" t="str">
        <f>Q479</f>
        <v>F</v>
      </c>
      <c r="CW458" s="177" t="str">
        <f>IF(VLOOKUP($CV458,$A462:$C474,3,FALSE)=0,"",CONCATENATE(VLOOKUP(VLOOKUP($CV458,$A462:$C474,3,FALSE),Players!$J:$N,4,FALSE)," ",VLOOKUP($CV458,$A462:$C474,3,FALSE)," ",IF(ISERROR(VLOOKUP(VLOOKUP($CV458,$A462:$C474,3,FALSE),Players!$J:$N,5,FALSE)),"()",CONCATENATE("(",VLOOKUP(VLOOKUP($CV458,$A462:$C474,3,FALSE),Players!$J:$N,5,FALSE),")"))))</f>
        <v/>
      </c>
      <c r="CX458" s="178"/>
      <c r="CY458" s="178"/>
      <c r="CZ458" s="178"/>
      <c r="DA458" s="178"/>
      <c r="DB458" s="178"/>
      <c r="DC458" s="178"/>
      <c r="DD458" s="178"/>
      <c r="DE458" s="178"/>
      <c r="DF458" s="178"/>
      <c r="DG458" s="178"/>
      <c r="DH458" s="178"/>
      <c r="DI458" s="178"/>
      <c r="DJ458" s="178"/>
      <c r="DK458" s="179"/>
      <c r="DL458" s="150" t="str">
        <f>IF(R479&lt;&gt;"",R479,"")</f>
        <v/>
      </c>
      <c r="DM458" s="151"/>
      <c r="DN458" s="288" t="str">
        <f>IF(T479&lt;&gt;"",T479,"")</f>
        <v/>
      </c>
      <c r="DO458" s="151"/>
      <c r="DP458" s="288" t="str">
        <f>IF(V479&lt;&gt;"",V479,"")</f>
        <v/>
      </c>
      <c r="DQ458" s="151"/>
      <c r="DR458" s="288" t="str">
        <f>IF(X479&lt;&gt;"",X479,"")</f>
        <v/>
      </c>
      <c r="DS458" s="151"/>
      <c r="DT458" s="288" t="str">
        <f>IF(Z479&lt;&gt;"",Z479,"")</f>
        <v/>
      </c>
      <c r="DU458" s="332"/>
      <c r="DV458" s="174" t="str">
        <f>IF($DV456&lt;&gt;"",IF(DV456="W","L","W"),"")</f>
        <v/>
      </c>
      <c r="DW458" s="157"/>
      <c r="DX458" s="158"/>
      <c r="DY458" s="158"/>
      <c r="DZ458" s="158"/>
      <c r="EA458" s="158"/>
      <c r="EB458" s="158"/>
      <c r="EC458" s="158"/>
      <c r="ED458" s="158"/>
      <c r="EE458" s="158"/>
      <c r="EF458" s="158"/>
      <c r="EG458" s="158"/>
      <c r="EH458" s="158"/>
      <c r="EI458" s="159"/>
      <c r="EJ458" s="165"/>
      <c r="EK458" s="166"/>
      <c r="EL458" s="175" t="str">
        <f>AE479</f>
        <v>G</v>
      </c>
      <c r="EM458" s="177" t="str">
        <f>IF(VLOOKUP($EL458,$A462:$C474,3,FALSE)=0,"",CONCATENATE(VLOOKUP(VLOOKUP($EL458,$A462:$C474,3,FALSE),Players!$J:$N,4,FALSE)," ",VLOOKUP($EL458,$A462:$C474,3,FALSE)," ",IF(ISERROR(VLOOKUP(VLOOKUP($EL458,$A462:$C474,3,FALSE),Players!$J:$N,5,FALSE)),"()",CONCATENATE("(",VLOOKUP(VLOOKUP($EL458,$A462:$C474,3,FALSE),Players!$J:$N,5,FALSE),")"))))</f>
        <v/>
      </c>
      <c r="EN458" s="178"/>
      <c r="EO458" s="178"/>
      <c r="EP458" s="178"/>
      <c r="EQ458" s="178"/>
      <c r="ER458" s="178"/>
      <c r="ES458" s="178"/>
      <c r="ET458" s="178"/>
      <c r="EU458" s="178"/>
      <c r="EV458" s="178"/>
      <c r="EW458" s="178"/>
      <c r="EX458" s="178"/>
      <c r="EY458" s="178"/>
      <c r="EZ458" s="178"/>
      <c r="FA458" s="179"/>
      <c r="FB458" s="150" t="str">
        <f>IF(AF479&lt;&gt;"",AF479,"")</f>
        <v/>
      </c>
      <c r="FC458" s="151"/>
      <c r="FD458" s="288" t="str">
        <f>IF(AH479&lt;&gt;"",AH479,"")</f>
        <v/>
      </c>
      <c r="FE458" s="151"/>
      <c r="FF458" s="288" t="str">
        <f>IF(AJ479&lt;&gt;"",AJ479,"")</f>
        <v/>
      </c>
      <c r="FG458" s="151"/>
      <c r="FH458" s="288" t="str">
        <f>IF(AL479&lt;&gt;"",AL479,"")</f>
        <v/>
      </c>
      <c r="FI458" s="151"/>
      <c r="FJ458" s="288" t="str">
        <f>IF(AN479&lt;&gt;"",AN479,"")</f>
        <v/>
      </c>
      <c r="FK458" s="332"/>
      <c r="FL458" s="174" t="str">
        <f>IF($FL456&lt;&gt;"",IF(FL456="W","L","W"),"")</f>
        <v/>
      </c>
    </row>
    <row r="459" spans="1:169" ht="11.25" customHeight="1" thickBot="1">
      <c r="A459" s="275"/>
      <c r="B459" s="276"/>
      <c r="C459" s="276"/>
      <c r="D459" s="279"/>
      <c r="E459" s="279"/>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c r="AF459" s="282"/>
      <c r="AG459" s="282"/>
      <c r="AH459" s="304"/>
      <c r="AI459" s="305"/>
      <c r="AJ459" s="305"/>
      <c r="AK459" s="330"/>
      <c r="AL459" s="330"/>
      <c r="AM459" s="330"/>
      <c r="AN459" s="330"/>
      <c r="AO459" s="331"/>
      <c r="AQ459" s="160"/>
      <c r="AR459" s="161"/>
      <c r="AS459" s="161"/>
      <c r="AT459" s="161"/>
      <c r="AU459" s="161"/>
      <c r="AV459" s="161"/>
      <c r="AW459" s="161"/>
      <c r="AX459" s="161"/>
      <c r="AY459" s="161"/>
      <c r="AZ459" s="161"/>
      <c r="BA459" s="161"/>
      <c r="BB459" s="161"/>
      <c r="BC459" s="162"/>
      <c r="BD459" s="167"/>
      <c r="BE459" s="168"/>
      <c r="BF459" s="176"/>
      <c r="BG459" s="180"/>
      <c r="BH459" s="181"/>
      <c r="BI459" s="181"/>
      <c r="BJ459" s="181"/>
      <c r="BK459" s="181"/>
      <c r="BL459" s="181"/>
      <c r="BM459" s="181"/>
      <c r="BN459" s="181"/>
      <c r="BO459" s="181"/>
      <c r="BP459" s="181"/>
      <c r="BQ459" s="181"/>
      <c r="BR459" s="181"/>
      <c r="BS459" s="181"/>
      <c r="BT459" s="181"/>
      <c r="BU459" s="182"/>
      <c r="BV459" s="152"/>
      <c r="BW459" s="153"/>
      <c r="BX459" s="333"/>
      <c r="BY459" s="153"/>
      <c r="BZ459" s="333"/>
      <c r="CA459" s="153"/>
      <c r="CB459" s="333"/>
      <c r="CC459" s="153"/>
      <c r="CD459" s="333"/>
      <c r="CE459" s="334"/>
      <c r="CF459" s="174"/>
      <c r="CG459" s="160"/>
      <c r="CH459" s="161"/>
      <c r="CI459" s="161"/>
      <c r="CJ459" s="161"/>
      <c r="CK459" s="161"/>
      <c r="CL459" s="161"/>
      <c r="CM459" s="161"/>
      <c r="CN459" s="161"/>
      <c r="CO459" s="161"/>
      <c r="CP459" s="161"/>
      <c r="CQ459" s="161"/>
      <c r="CR459" s="161"/>
      <c r="CS459" s="162"/>
      <c r="CT459" s="167"/>
      <c r="CU459" s="168"/>
      <c r="CV459" s="176"/>
      <c r="CW459" s="180"/>
      <c r="CX459" s="181"/>
      <c r="CY459" s="181"/>
      <c r="CZ459" s="181"/>
      <c r="DA459" s="181"/>
      <c r="DB459" s="181"/>
      <c r="DC459" s="181"/>
      <c r="DD459" s="181"/>
      <c r="DE459" s="181"/>
      <c r="DF459" s="181"/>
      <c r="DG459" s="181"/>
      <c r="DH459" s="181"/>
      <c r="DI459" s="181"/>
      <c r="DJ459" s="181"/>
      <c r="DK459" s="182"/>
      <c r="DL459" s="152"/>
      <c r="DM459" s="153"/>
      <c r="DN459" s="333"/>
      <c r="DO459" s="153"/>
      <c r="DP459" s="333"/>
      <c r="DQ459" s="153"/>
      <c r="DR459" s="333"/>
      <c r="DS459" s="153"/>
      <c r="DT459" s="333"/>
      <c r="DU459" s="334"/>
      <c r="DV459" s="174"/>
      <c r="DW459" s="160"/>
      <c r="DX459" s="161"/>
      <c r="DY459" s="161"/>
      <c r="DZ459" s="161"/>
      <c r="EA459" s="161"/>
      <c r="EB459" s="161"/>
      <c r="EC459" s="161"/>
      <c r="ED459" s="161"/>
      <c r="EE459" s="161"/>
      <c r="EF459" s="161"/>
      <c r="EG459" s="161"/>
      <c r="EH459" s="161"/>
      <c r="EI459" s="162"/>
      <c r="EJ459" s="167"/>
      <c r="EK459" s="168"/>
      <c r="EL459" s="176"/>
      <c r="EM459" s="180"/>
      <c r="EN459" s="181"/>
      <c r="EO459" s="181"/>
      <c r="EP459" s="181"/>
      <c r="EQ459" s="181"/>
      <c r="ER459" s="181"/>
      <c r="ES459" s="181"/>
      <c r="ET459" s="181"/>
      <c r="EU459" s="181"/>
      <c r="EV459" s="181"/>
      <c r="EW459" s="181"/>
      <c r="EX459" s="181"/>
      <c r="EY459" s="181"/>
      <c r="EZ459" s="181"/>
      <c r="FA459" s="182"/>
      <c r="FB459" s="152"/>
      <c r="FC459" s="153"/>
      <c r="FD459" s="333"/>
      <c r="FE459" s="153"/>
      <c r="FF459" s="333"/>
      <c r="FG459" s="153"/>
      <c r="FH459" s="333"/>
      <c r="FI459" s="153"/>
      <c r="FJ459" s="333"/>
      <c r="FK459" s="334"/>
      <c r="FL459" s="174"/>
    </row>
    <row r="460" spans="1:169" ht="11.25" customHeight="1">
      <c r="A460" s="259" t="s">
        <v>15</v>
      </c>
      <c r="B460" s="260"/>
      <c r="C460" s="260"/>
      <c r="D460" s="264">
        <v>8</v>
      </c>
      <c r="E460" s="264"/>
      <c r="F460" s="266" t="s">
        <v>16</v>
      </c>
      <c r="G460" s="267"/>
      <c r="H460" s="267"/>
      <c r="I460" s="283"/>
      <c r="J460" s="284"/>
      <c r="K460" s="284"/>
      <c r="L460" s="284"/>
      <c r="M460" s="284"/>
      <c r="N460" s="264"/>
      <c r="O460" s="264"/>
      <c r="P460" s="264"/>
      <c r="Q460" s="264"/>
      <c r="R460" s="264"/>
      <c r="S460" s="264"/>
      <c r="T460" s="264"/>
      <c r="U460" s="264"/>
      <c r="V460" s="264"/>
      <c r="W460" s="325"/>
      <c r="X460" s="150" t="s">
        <v>17</v>
      </c>
      <c r="Y460" s="270"/>
      <c r="Z460" s="288" t="s">
        <v>18</v>
      </c>
      <c r="AA460" s="270"/>
      <c r="AB460" s="288" t="s">
        <v>19</v>
      </c>
      <c r="AC460" s="270"/>
      <c r="AD460" s="288" t="s">
        <v>20</v>
      </c>
      <c r="AE460" s="270"/>
      <c r="AF460" s="288" t="s">
        <v>43</v>
      </c>
      <c r="AG460" s="270"/>
      <c r="AH460" s="288" t="s">
        <v>52</v>
      </c>
      <c r="AI460" s="270"/>
      <c r="AJ460" s="288" t="s">
        <v>60</v>
      </c>
      <c r="AK460" s="368"/>
      <c r="AL460" s="292" t="s">
        <v>21</v>
      </c>
      <c r="AM460" s="293"/>
      <c r="AN460" s="296" t="s">
        <v>22</v>
      </c>
      <c r="AO460" s="297"/>
      <c r="AQ460" s="126"/>
      <c r="AR460" s="126"/>
      <c r="AS460" s="126"/>
      <c r="AT460" s="126"/>
      <c r="AU460" s="126"/>
      <c r="AV460" s="126"/>
      <c r="AW460" s="126"/>
      <c r="AX460" s="126"/>
      <c r="AY460" s="126"/>
      <c r="AZ460" s="126"/>
      <c r="BA460" s="126"/>
      <c r="BB460" s="126"/>
      <c r="BC460" s="126"/>
      <c r="BV460" s="169" t="str">
        <f>IF(CF456&lt;&gt;"",IF(AND(AND(BV456&gt;-1,BV458&gt;-1),OR(BV456&gt;10,BV458&gt;10),ABS(BV456-BV458)&gt;1,IF(OR(BV456&gt;11,BV458&gt;11),ABS(BV456-BV458)=2,TRUE),BV456=INT(BV456),BV458=INT(BV458)),"","Error"),"")</f>
        <v/>
      </c>
      <c r="BW460" s="169"/>
      <c r="BX460" s="169" t="str">
        <f>IF(CF456&lt;&gt;"",IF(AND(AND(BX456&gt;-1,BX458&gt;-1),OR(BX456&gt;10,BX458&gt;10),ABS(BX456-BX458)&gt;1,IF(OR(BX456&gt;11,BX458&gt;11),ABS(BX456-BX458)=2,TRUE),BX456=INT(BX456),BX458=INT(BX458)),"","Error"),"")</f>
        <v/>
      </c>
      <c r="BY460" s="169"/>
      <c r="BZ460" s="169" t="str">
        <f>IF(CF456&lt;&gt;"",IF(AND(AND(BZ456&gt;-1,BZ458&gt;-1),OR(BZ456&gt;10,BZ458&gt;10),ABS(BZ456-BZ458)&gt;1,IF(OR(BZ456&gt;11,BZ458&gt;11),ABS(BZ456-BZ458)=2,TRUE),BZ456=INT(BZ456),BZ458=INT(BZ458)),"","Error"),"")</f>
        <v/>
      </c>
      <c r="CA460" s="169"/>
      <c r="CB460" s="169" t="str">
        <f>IF(AND(CF456&lt;&gt;"",CB456&lt;&gt;""),IF(AND(AND(CB456&gt;-1,CB458&gt;-1),OR(CB456&gt;10,CB458&gt;10),ABS(CB456-CB458)&gt;1,IF(OR(CB456&gt;11,CB458&gt;11),ABS(CB456-CB458)=2,TRUE),CB456=INT(CB456),CB458=INT(CB458)),"","Error"),"")</f>
        <v/>
      </c>
      <c r="CC460" s="169"/>
      <c r="CD460" s="169" t="str">
        <f>IF(AND(CF456&lt;&gt;"",CD456&lt;&gt;""),IF(AND(AND(CD456&gt;-1,CD458&gt;-1),OR(CD456&gt;10,CD458&gt;10),ABS(CD456-CD458)&gt;1,IF(OR(CD456&gt;11,CD458&gt;11),ABS(CD456-CD458)=2,TRUE),CD456=INT(CD456),CD458=INT(CD458)),"","Error"),"")</f>
        <v/>
      </c>
      <c r="CE460" s="169"/>
      <c r="CG460" s="126"/>
      <c r="CH460" s="126"/>
      <c r="CI460" s="126"/>
      <c r="CJ460" s="126"/>
      <c r="CK460" s="126"/>
      <c r="CL460" s="126"/>
      <c r="CM460" s="126"/>
      <c r="CN460" s="126"/>
      <c r="CO460" s="126"/>
      <c r="CP460" s="126"/>
      <c r="CQ460" s="126"/>
      <c r="CR460" s="126"/>
      <c r="CS460" s="126"/>
      <c r="DL460" s="169" t="str">
        <f>IF(DV456&lt;&gt;"",IF(AND(AND(DL456&gt;-1,DL458&gt;-1),OR(DL456&gt;10,DL458&gt;10),ABS(DL456-DL458)&gt;1,IF(OR(DL456&gt;11,DL458&gt;11),ABS(DL456-DL458)=2,TRUE),DL456=INT(DL456),DL458=INT(DL458)),"","Error"),"")</f>
        <v/>
      </c>
      <c r="DM460" s="169"/>
      <c r="DN460" s="169" t="str">
        <f>IF(DV456&lt;&gt;"",IF(AND(AND(DN456&gt;-1,DN458&gt;-1),OR(DN456&gt;10,DN458&gt;10),ABS(DN456-DN458)&gt;1,IF(OR(DN456&gt;11,DN458&gt;11),ABS(DN456-DN458)=2,TRUE),DN456=INT(DN456),DN458=INT(DN458)),"","Error"),"")</f>
        <v/>
      </c>
      <c r="DO460" s="169"/>
      <c r="DP460" s="169" t="str">
        <f>IF(DV456&lt;&gt;"",IF(AND(AND(DP456&gt;-1,DP458&gt;-1),OR(DP456&gt;10,DP458&gt;10),ABS(DP456-DP458)&gt;1,IF(OR(DP456&gt;11,DP458&gt;11),ABS(DP456-DP458)=2,TRUE),DP456=INT(DP456),DP458=INT(DP458)),"","Error"),"")</f>
        <v/>
      </c>
      <c r="DQ460" s="169"/>
      <c r="DR460" s="169" t="str">
        <f>IF(AND(DV456&lt;&gt;"",DR456&lt;&gt;""),IF(AND(AND(DR456&gt;-1,DR458&gt;-1),OR(DR456&gt;10,DR458&gt;10),ABS(DR456-DR458)&gt;1,IF(OR(DR456&gt;11,DR458&gt;11),ABS(DR456-DR458)=2,TRUE),DR456=INT(DR456),DR458=INT(DR458)),"","Error"),"")</f>
        <v/>
      </c>
      <c r="DS460" s="169"/>
      <c r="DT460" s="169" t="str">
        <f>IF(AND(DV456&lt;&gt;"",DT456&lt;&gt;""),IF(AND(AND(DT456&gt;-1,DT458&gt;-1),OR(DT456&gt;10,DT458&gt;10),ABS(DT456-DT458)&gt;1,IF(OR(DT456&gt;11,DT458&gt;11),ABS(DT456-DT458)=2,TRUE),DT456=INT(DT456),DT458=INT(DT458)),"","Error"),"")</f>
        <v/>
      </c>
      <c r="DU460" s="169"/>
      <c r="DW460" s="126"/>
      <c r="DX460" s="126"/>
      <c r="DY460" s="126"/>
      <c r="DZ460" s="126"/>
      <c r="EA460" s="126"/>
      <c r="EB460" s="126"/>
      <c r="EC460" s="126"/>
      <c r="ED460" s="126"/>
      <c r="EE460" s="126"/>
      <c r="EF460" s="126"/>
      <c r="EG460" s="126"/>
      <c r="EH460" s="126"/>
      <c r="EI460" s="126"/>
      <c r="FB460" s="169" t="str">
        <f>IF(FL456&lt;&gt;"",IF(AND(AND(FB456&gt;-1,FB458&gt;-1),OR(FB456&gt;10,FB458&gt;10),ABS(FB456-FB458)&gt;1,IF(OR(FB456&gt;11,FB458&gt;11),ABS(FB456-FB458)=2,TRUE),FB456=INT(FB456),FB458=INT(FB458)),"","Error"),"")</f>
        <v/>
      </c>
      <c r="FC460" s="169"/>
      <c r="FD460" s="169" t="str">
        <f>IF(FL456&lt;&gt;"",IF(AND(AND(FD456&gt;-1,FD458&gt;-1),OR(FD456&gt;10,FD458&gt;10),ABS(FD456-FD458)&gt;1,IF(OR(FD456&gt;11,FD458&gt;11),ABS(FD456-FD458)=2,TRUE),FD456=INT(FD456),FD458=INT(FD458)),"","Error"),"")</f>
        <v/>
      </c>
      <c r="FE460" s="169"/>
      <c r="FF460" s="169" t="str">
        <f>IF(FL456&lt;&gt;"",IF(AND(AND(FF456&gt;-1,FF458&gt;-1),OR(FF456&gt;10,FF458&gt;10),ABS(FF456-FF458)&gt;1,IF(OR(FF456&gt;11,FF458&gt;11),ABS(FF456-FF458)=2,TRUE),FF456=INT(FF456),FF458=INT(FF458)),"","Error"),"")</f>
        <v/>
      </c>
      <c r="FG460" s="169"/>
      <c r="FH460" s="169" t="str">
        <f>IF(AND(FL456&lt;&gt;"",FH456&lt;&gt;""),IF(AND(AND(FH456&gt;-1,FH458&gt;-1),OR(FH456&gt;10,FH458&gt;10),ABS(FH456-FH458)&gt;1,IF(OR(FH456&gt;11,FH458&gt;11),ABS(FH456-FH458)=2,TRUE),FH456=INT(FH456),FH458=INT(FH458)),"","Error"),"")</f>
        <v/>
      </c>
      <c r="FI460" s="169"/>
      <c r="FJ460" s="169" t="str">
        <f>IF(AND(FL456&lt;&gt;"",FJ456&lt;&gt;""),IF(AND(AND(FJ456&gt;-1,FJ458&gt;-1),OR(FJ456&gt;10,FJ458&gt;10),ABS(FJ456-FJ458)&gt;1,IF(OR(FJ456&gt;11,FJ458&gt;11),ABS(FJ456-FJ458)=2,TRUE),FJ456=INT(FJ456),FJ458=INT(FJ458)),"","Error"),"")</f>
        <v/>
      </c>
      <c r="FK460" s="169"/>
    </row>
    <row r="461" spans="1:169" ht="11.25" customHeight="1" thickBot="1">
      <c r="A461" s="261"/>
      <c r="B461" s="262"/>
      <c r="C461" s="262"/>
      <c r="D461" s="326"/>
      <c r="E461" s="326"/>
      <c r="F461" s="275"/>
      <c r="G461" s="276"/>
      <c r="H461" s="276"/>
      <c r="I461" s="286"/>
      <c r="J461" s="286"/>
      <c r="K461" s="286"/>
      <c r="L461" s="286"/>
      <c r="M461" s="286"/>
      <c r="N461" s="326"/>
      <c r="O461" s="326"/>
      <c r="P461" s="326"/>
      <c r="Q461" s="326"/>
      <c r="R461" s="326"/>
      <c r="S461" s="326"/>
      <c r="T461" s="326"/>
      <c r="U461" s="326"/>
      <c r="V461" s="326"/>
      <c r="W461" s="327"/>
      <c r="X461" s="194"/>
      <c r="Y461" s="195"/>
      <c r="Z461" s="289"/>
      <c r="AA461" s="195"/>
      <c r="AB461" s="289"/>
      <c r="AC461" s="195"/>
      <c r="AD461" s="289"/>
      <c r="AE461" s="195"/>
      <c r="AF461" s="289"/>
      <c r="AG461" s="195"/>
      <c r="AH461" s="289"/>
      <c r="AI461" s="195"/>
      <c r="AJ461" s="289"/>
      <c r="AK461" s="369"/>
      <c r="AL461" s="294"/>
      <c r="AM461" s="295"/>
      <c r="AN461" s="298"/>
      <c r="AO461" s="299"/>
      <c r="AQ461" s="126"/>
      <c r="AR461" s="126"/>
      <c r="AS461" s="126"/>
      <c r="AT461" s="126"/>
      <c r="AU461" s="126"/>
      <c r="AV461" s="126"/>
      <c r="AW461" s="126"/>
      <c r="AX461" s="126"/>
      <c r="AY461" s="126"/>
      <c r="AZ461" s="126"/>
      <c r="BA461" s="126"/>
      <c r="BB461" s="126"/>
      <c r="BC461" s="126"/>
      <c r="CG461" s="126"/>
      <c r="CH461" s="126"/>
      <c r="CI461" s="126"/>
      <c r="CJ461" s="126"/>
      <c r="CK461" s="126"/>
      <c r="CL461" s="126"/>
      <c r="CM461" s="126"/>
      <c r="CN461" s="126"/>
      <c r="CO461" s="126"/>
      <c r="CP461" s="126"/>
      <c r="CQ461" s="126"/>
      <c r="CR461" s="126"/>
      <c r="CS461" s="126"/>
      <c r="DW461" s="126"/>
      <c r="DX461" s="126"/>
      <c r="DY461" s="126"/>
      <c r="DZ461" s="126"/>
      <c r="EA461" s="126"/>
      <c r="EB461" s="126"/>
      <c r="EC461" s="126"/>
      <c r="ED461" s="126"/>
      <c r="EE461" s="126"/>
      <c r="EF461" s="126"/>
      <c r="EG461" s="126"/>
      <c r="EH461" s="126"/>
      <c r="EI461" s="126"/>
    </row>
    <row r="462" spans="1:169" ht="11.25" customHeight="1">
      <c r="A462" s="210" t="str">
        <f>X460</f>
        <v>A</v>
      </c>
      <c r="B462" s="211"/>
      <c r="C462" s="357"/>
      <c r="D462" s="343"/>
      <c r="E462" s="343"/>
      <c r="F462" s="343"/>
      <c r="G462" s="343"/>
      <c r="H462" s="343"/>
      <c r="I462" s="343"/>
      <c r="J462" s="343"/>
      <c r="K462" s="343"/>
      <c r="L462" s="343"/>
      <c r="M462" s="215"/>
      <c r="N462" s="215"/>
      <c r="O462" s="215"/>
      <c r="P462" s="343"/>
      <c r="Q462" s="343"/>
      <c r="R462" s="343"/>
      <c r="S462" s="343"/>
      <c r="T462" s="343"/>
      <c r="U462" s="343"/>
      <c r="V462" s="343"/>
      <c r="W462" s="344"/>
      <c r="X462" s="365"/>
      <c r="Y462" s="366"/>
      <c r="Z462" s="252" t="str">
        <f>IF($D458="1P",IF(AN493=AN495,IF(AL493=AL495,IF(AJ493&lt;&gt;"",IF(AJ493&gt;AJ495,"W","L"),""),IF(AL493&gt;AL495,"W","L")),IF(AN493&gt;AN495,"W","L")),IF(AN481=AN483,IF(AL481=AL483,IF(AJ481&lt;&gt;"",IF(AJ481&gt;AJ483,"W","L"),""),IF(AL481&gt;AL483,"W","L")),IF(AN481&gt;AN483,"W","L")))</f>
        <v/>
      </c>
      <c r="AA462" s="253"/>
      <c r="AB462" s="252" t="str">
        <f>IF($D458="1P",IF(AN481=AN483,IF(AL481=AL483,IF(AJ481&lt;&gt;"",IF(AJ481&gt;AJ483,"W","L"),""),IF(AL481&gt;AL483,"W","L")),IF(AN481&gt;AN483,"W","L")),IF(Z497=Z499,IF(X497=X499,IF(V497&lt;&gt;"",IF(V497&gt;V499,"W","L"),""),IF(X497&gt;X499,"W","L")),IF(Z497&gt;Z499,"W","L")))</f>
        <v/>
      </c>
      <c r="AC462" s="253"/>
      <c r="AD462" s="252" t="str">
        <f>IF($D458="1P",IF(Z497=Z499,IF(X497=X499,IF(V497&lt;&gt;"",IF(V497&gt;V499,"W","L"),""),IF(X497&gt;X499,"W","L")),IF(Z497&gt;Z499,"W","L")),IF(Z485=Z487,IF(X485=X487,IF(V485&lt;&gt;"",IF(V485&gt;V487,"W","L"),""),IF(X485&gt;X487,"W","L")),IF(Z485&gt;Z487,"W","L")))</f>
        <v/>
      </c>
      <c r="AE462" s="253"/>
      <c r="AF462" s="252" t="str">
        <f>IF($D458="1P",IF(Z485=Z487,IF(X485=X487,IF(V485&lt;&gt;"",IF(V485&gt;V487,"W","L"),""),IF(X485&gt;X487,"W","L")),IF(Z485&gt;Z487,"W","L")),IF(L501=L503,IF(J501=J503,IF(H501&lt;&gt;"",IF(H501&gt;H503,"W","L"),""),IF(J501&gt;J828,"W","L")),IF(L501&gt;L503,"W","L")))</f>
        <v/>
      </c>
      <c r="AG462" s="253"/>
      <c r="AH462" s="252" t="str">
        <f>IF($D458="1P",IF(L501=L503,IF(J501=J503,IF(H501&lt;&gt;"",IF(H501&gt;H503,"W","L"),""),IF(J501&gt;J503,"W","L")),IF(L501&gt;L503,"W","L")),IF(AN493=AN495,IF(AL493=AL495,IF(AJ493&lt;&gt;"",IF(AJ493&gt;AJ495,"W","L"),""),IF(AL493&gt;AL495,"W","L")),IF(AN493&gt;AN495,"W","L")))</f>
        <v/>
      </c>
      <c r="AI462" s="253"/>
      <c r="AJ462" s="252" t="str">
        <f>IF($D458="1P",IF(L489=L491,IF(J489=J491,IF(H489&lt;&gt;"",IF(H489&gt;H491,"W","L"),""),IF(J489&gt;J491,"W","L")),IF(L489&gt;L491,"W","L")),IF(L489=L491,IF(J489=J491,IF(H489&lt;&gt;"",IF(H489&gt;H491,"W","L"),""),IF(J489&gt;J491,"W","L")),IF(L489&gt;L491,"W","L")))</f>
        <v/>
      </c>
      <c r="AK462" s="253"/>
      <c r="AL462" s="254" t="str">
        <f>IF(OR(COUNTIF(X462:AJ462,"W"),COUNTIF(X462:AJ462,"L")),COUNTIF(X462:AJ462,"W")*2+COUNTIF(X462:AJ462,"L"),"")</f>
        <v/>
      </c>
      <c r="AM462" s="255"/>
      <c r="AN462" s="256" t="str">
        <f>IF(AL462&lt;&gt;"",RANK(AL462,AL462:AL474,0),"")</f>
        <v/>
      </c>
      <c r="AO462" s="257"/>
      <c r="AQ462" s="127"/>
      <c r="AR462" s="127"/>
      <c r="AS462" s="127"/>
      <c r="AT462" s="127"/>
      <c r="AU462" s="127"/>
      <c r="AV462" s="127"/>
      <c r="AW462" s="127"/>
      <c r="AX462" s="127"/>
      <c r="AY462" s="127"/>
      <c r="AZ462" s="127"/>
      <c r="BA462" s="127"/>
      <c r="BB462" s="127"/>
      <c r="BC462" s="127"/>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127"/>
      <c r="CH462" s="127"/>
      <c r="CI462" s="127"/>
      <c r="CJ462" s="127"/>
      <c r="CK462" s="127"/>
      <c r="CL462" s="127"/>
      <c r="CM462" s="127"/>
      <c r="CN462" s="127"/>
      <c r="CO462" s="127"/>
      <c r="CP462" s="127"/>
      <c r="CQ462" s="127"/>
      <c r="CR462" s="127"/>
      <c r="CS462" s="127"/>
      <c r="CT462" s="40"/>
      <c r="CU462" s="40"/>
      <c r="CV462" s="40"/>
      <c r="CW462" s="40"/>
      <c r="CX462" s="40"/>
      <c r="CY462" s="40"/>
      <c r="CZ462" s="40"/>
      <c r="DA462" s="40"/>
      <c r="DB462" s="40"/>
      <c r="DC462" s="40"/>
      <c r="DD462" s="40"/>
      <c r="DE462" s="40"/>
      <c r="DF462" s="40"/>
      <c r="DG462" s="40"/>
      <c r="DH462" s="40"/>
      <c r="DI462" s="40"/>
      <c r="DJ462" s="40"/>
      <c r="DK462" s="40"/>
      <c r="DL462" s="40"/>
      <c r="DM462" s="40"/>
      <c r="DN462" s="40"/>
      <c r="DO462" s="40"/>
      <c r="DP462" s="40"/>
      <c r="DQ462" s="40"/>
      <c r="DR462" s="40"/>
      <c r="DS462" s="40"/>
      <c r="DT462" s="40"/>
      <c r="DU462" s="40"/>
      <c r="DW462" s="127"/>
      <c r="DX462" s="127"/>
      <c r="DY462" s="127"/>
      <c r="DZ462" s="127"/>
      <c r="EA462" s="127"/>
      <c r="EB462" s="127"/>
      <c r="EC462" s="127"/>
      <c r="ED462" s="127"/>
      <c r="EE462" s="127"/>
      <c r="EF462" s="127"/>
      <c r="EG462" s="127"/>
      <c r="EH462" s="127"/>
      <c r="EI462" s="127"/>
      <c r="EJ462" s="40"/>
      <c r="EK462" s="40"/>
      <c r="EL462" s="40"/>
      <c r="EM462" s="40"/>
      <c r="EN462" s="40"/>
      <c r="EO462" s="40"/>
      <c r="EP462" s="40"/>
      <c r="EQ462" s="40"/>
      <c r="ER462" s="40"/>
      <c r="ES462" s="40"/>
      <c r="ET462" s="40"/>
      <c r="EU462" s="40"/>
      <c r="EV462" s="40"/>
      <c r="EW462" s="40"/>
      <c r="EX462" s="40"/>
      <c r="EY462" s="40"/>
      <c r="EZ462" s="40"/>
      <c r="FA462" s="40"/>
      <c r="FB462" s="40"/>
      <c r="FC462" s="40"/>
      <c r="FD462" s="40"/>
      <c r="FE462" s="40"/>
      <c r="FF462" s="40"/>
      <c r="FG462" s="40"/>
      <c r="FH462" s="40"/>
      <c r="FI462" s="40"/>
      <c r="FJ462" s="40"/>
      <c r="FK462" s="40"/>
    </row>
    <row r="463" spans="1:169" ht="11.25" customHeight="1">
      <c r="A463" s="212"/>
      <c r="B463" s="213"/>
      <c r="C463" s="218"/>
      <c r="D463" s="218"/>
      <c r="E463" s="218"/>
      <c r="F463" s="218"/>
      <c r="G463" s="218"/>
      <c r="H463" s="218"/>
      <c r="I463" s="218"/>
      <c r="J463" s="218"/>
      <c r="K463" s="218"/>
      <c r="L463" s="218"/>
      <c r="M463" s="218"/>
      <c r="N463" s="218"/>
      <c r="O463" s="218"/>
      <c r="P463" s="218"/>
      <c r="Q463" s="218"/>
      <c r="R463" s="218"/>
      <c r="S463" s="218"/>
      <c r="T463" s="218"/>
      <c r="U463" s="218"/>
      <c r="V463" s="218"/>
      <c r="W463" s="219"/>
      <c r="X463" s="367"/>
      <c r="Y463" s="364"/>
      <c r="Z463" s="234"/>
      <c r="AA463" s="233"/>
      <c r="AB463" s="224"/>
      <c r="AC463" s="225"/>
      <c r="AD463" s="234"/>
      <c r="AE463" s="233"/>
      <c r="AF463" s="234"/>
      <c r="AG463" s="233"/>
      <c r="AH463" s="234"/>
      <c r="AI463" s="233"/>
      <c r="AJ463" s="234"/>
      <c r="AK463" s="233"/>
      <c r="AL463" s="241"/>
      <c r="AM463" s="240"/>
      <c r="AN463" s="258"/>
      <c r="AO463" s="243"/>
      <c r="AQ463" s="128"/>
      <c r="AR463" s="128"/>
      <c r="AS463" s="128"/>
      <c r="AT463" s="128"/>
      <c r="AU463" s="128"/>
      <c r="AV463" s="128"/>
      <c r="AW463" s="128"/>
      <c r="AX463" s="128"/>
      <c r="AY463" s="128"/>
      <c r="AZ463" s="128"/>
      <c r="BA463" s="128"/>
      <c r="BB463" s="128"/>
      <c r="BC463" s="128"/>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c r="CG463" s="128"/>
      <c r="CH463" s="128"/>
      <c r="CI463" s="128"/>
      <c r="CJ463" s="128"/>
      <c r="CK463" s="128"/>
      <c r="CL463" s="128"/>
      <c r="CM463" s="128"/>
      <c r="CN463" s="128"/>
      <c r="CO463" s="128"/>
      <c r="CP463" s="128"/>
      <c r="CQ463" s="128"/>
      <c r="CR463" s="128"/>
      <c r="CS463" s="128"/>
      <c r="CT463" s="41"/>
      <c r="CU463" s="41"/>
      <c r="CV463" s="41"/>
      <c r="CW463" s="41"/>
      <c r="CX463" s="41"/>
      <c r="CY463" s="41"/>
      <c r="CZ463" s="41"/>
      <c r="DA463" s="41"/>
      <c r="DB463" s="41"/>
      <c r="DC463" s="41"/>
      <c r="DD463" s="41"/>
      <c r="DE463" s="41"/>
      <c r="DF463" s="41"/>
      <c r="DG463" s="41"/>
      <c r="DH463" s="41"/>
      <c r="DI463" s="41"/>
      <c r="DJ463" s="41"/>
      <c r="DK463" s="41"/>
      <c r="DL463" s="41"/>
      <c r="DM463" s="41"/>
      <c r="DN463" s="41"/>
      <c r="DO463" s="41"/>
      <c r="DP463" s="41"/>
      <c r="DQ463" s="41"/>
      <c r="DR463" s="41"/>
      <c r="DS463" s="41"/>
      <c r="DT463" s="41"/>
      <c r="DU463" s="41"/>
      <c r="DW463" s="128"/>
      <c r="DX463" s="128"/>
      <c r="DY463" s="128"/>
      <c r="DZ463" s="128"/>
      <c r="EA463" s="128"/>
      <c r="EB463" s="128"/>
      <c r="EC463" s="128"/>
      <c r="ED463" s="128"/>
      <c r="EE463" s="128"/>
      <c r="EF463" s="128"/>
      <c r="EG463" s="128"/>
      <c r="EH463" s="128"/>
      <c r="EI463" s="128"/>
      <c r="EJ463" s="41"/>
      <c r="EK463" s="41"/>
      <c r="EL463" s="41"/>
      <c r="EM463" s="41"/>
      <c r="EN463" s="41"/>
      <c r="EO463" s="41"/>
      <c r="EP463" s="41"/>
      <c r="EQ463" s="41"/>
      <c r="ER463" s="41"/>
      <c r="ES463" s="41"/>
      <c r="ET463" s="41"/>
      <c r="EU463" s="41"/>
      <c r="EV463" s="41"/>
      <c r="EW463" s="41"/>
      <c r="EX463" s="41"/>
      <c r="EY463" s="41"/>
      <c r="EZ463" s="41"/>
      <c r="FA463" s="41"/>
      <c r="FB463" s="41"/>
      <c r="FC463" s="41"/>
      <c r="FD463" s="41"/>
      <c r="FE463" s="41"/>
      <c r="FF463" s="41"/>
      <c r="FG463" s="41"/>
      <c r="FH463" s="41"/>
      <c r="FI463" s="41"/>
      <c r="FJ463" s="41"/>
      <c r="FK463" s="41"/>
    </row>
    <row r="464" spans="1:169" ht="11.25" customHeight="1">
      <c r="A464" s="210" t="str">
        <f>Z460</f>
        <v>B</v>
      </c>
      <c r="B464" s="211"/>
      <c r="C464" s="357"/>
      <c r="D464" s="343"/>
      <c r="E464" s="343"/>
      <c r="F464" s="343"/>
      <c r="G464" s="343"/>
      <c r="H464" s="343"/>
      <c r="I464" s="343"/>
      <c r="J464" s="343"/>
      <c r="K464" s="343"/>
      <c r="L464" s="343"/>
      <c r="M464" s="215"/>
      <c r="N464" s="215"/>
      <c r="O464" s="215"/>
      <c r="P464" s="343"/>
      <c r="Q464" s="343"/>
      <c r="R464" s="343"/>
      <c r="S464" s="343"/>
      <c r="T464" s="343"/>
      <c r="U464" s="343"/>
      <c r="V464" s="343"/>
      <c r="W464" s="344"/>
      <c r="X464" s="220" t="str">
        <f>IF(Z462&lt;&gt;"",IF(Z462="W","L","W"),"")</f>
        <v/>
      </c>
      <c r="Y464" s="221"/>
      <c r="Z464" s="228"/>
      <c r="AA464" s="362"/>
      <c r="AB464" s="227" t="str">
        <f>IF($D458="1P",IF(Z481=Z483,IF(X481=X483,IF(V481&lt;&gt;"",IF(V481&gt;V483,"W","L"),""),IF(X481&gt;X483,"W","L")),IF(Z481&gt;Z483,"W","L")),IF(AN501=AN503,IF(AL501=AL503,IF(AJ501&lt;&gt;"",IF(AJ501&gt;AJ503,"W","L"),""),IF(AL501&gt;AL503,"W","L")),IF(AN501&gt;AN503,"W","L")))</f>
        <v/>
      </c>
      <c r="AC464" s="221"/>
      <c r="AD464" s="227" t="str">
        <f>IF($D458="1P",IF(AN485=AN487,IF(AL485=AL487,IF(AJ485&lt;&gt;"",IF(AJ485&gt;AJ487,"W","L"),""),IF(AL485&gt;AL487,"W","L")),IF(AN485&gt;AN487,"W","L")),IF(Z501=Z503,IF(X501=X503,IF(V501&lt;&gt;"",IF(V501&gt;V503,"W","L"),""),IF(X501&gt;X503,"W","L")),IF(Z501&gt;Z503,"W","L")))</f>
        <v/>
      </c>
      <c r="AE464" s="221"/>
      <c r="AF464" s="227" t="str">
        <f>IF($D458="1P",IF(L493=L495,IF(J493=J495,IF(H493&lt;&gt;"",IF(H493&gt;H495,"W","L"),""),IF(J493&gt;J495,"W","L")),IF(L493&gt;L495,"W","L")),IF(L493=L495,IF(J493=J495,IF(H493&lt;&gt;"",IF(H493&gt;H495,"W","L"),""),IF(J493&gt;J495,"W","L")),IF(L493&gt;L495,"W","L")))</f>
        <v/>
      </c>
      <c r="AG464" s="221"/>
      <c r="AH464" s="227" t="str">
        <f>IF($D458="1P",IF(AN477=AN479,IF(AL477=AL479,IF(AJ477&lt;&gt;"",IF(AJ477&gt;AJ479,"W","L"),""),IF(AL477&gt;AL479,"W","L")),IF(AN477&gt;AN479,"W","L")),IF(Z493=Z495,IF(X493=X495,IF(V493&lt;&gt;"",IF(V493&gt;V495,"W","L"),""),IF(X493&gt;X495,"W","L")),IF(Z493&gt;Z495,"W","L")))</f>
        <v/>
      </c>
      <c r="AI464" s="221"/>
      <c r="AJ464" s="227" t="str">
        <f>IF($D458="1P",IF(L477=L479,IF(J477=J479,IF(H477&lt;&gt;"",IF(H477&gt;H479,"W","L"),""),IF(J477&gt;J479,"W","L")),IF(L477&gt;L499,"W","L")),IF(L477=L479,IF(J477=J479,IF(H477&lt;&gt;"",IF(H477&gt;H479,"W","L"),""),IF(J477&gt;J479,"W","L")),IF(L477&gt;L479,"W","L")))</f>
        <v/>
      </c>
      <c r="AK464" s="221"/>
      <c r="AL464" s="239" t="str">
        <f>IF(OR(COUNTIF(X464:AJ464,"W"),COUNTIF(X464:AJ464,"L")),COUNTIF(X464:AJ464,"W")*2+COUNTIF(X464:AJ464,"L"),"")</f>
        <v/>
      </c>
      <c r="AM464" s="240"/>
      <c r="AN464" s="242" t="str">
        <f>IF(AL464&lt;&gt;"",RANK(AL464,AL462:AL474,0),"")</f>
        <v/>
      </c>
      <c r="AO464" s="243"/>
      <c r="AQ464" s="126"/>
      <c r="AR464" s="126"/>
      <c r="AS464" s="126"/>
      <c r="AT464" s="126"/>
      <c r="AU464" s="126"/>
      <c r="AV464" s="126"/>
      <c r="AW464" s="126"/>
      <c r="AX464" s="126"/>
      <c r="AY464" s="126"/>
      <c r="AZ464" s="126"/>
      <c r="BA464" s="126"/>
      <c r="BB464" s="126"/>
      <c r="BC464" s="126"/>
      <c r="CG464" s="126"/>
      <c r="CH464" s="126"/>
      <c r="CI464" s="126"/>
      <c r="CJ464" s="126"/>
      <c r="CK464" s="126"/>
      <c r="CL464" s="126"/>
      <c r="CM464" s="126"/>
      <c r="CN464" s="126"/>
      <c r="CO464" s="126"/>
      <c r="CP464" s="126"/>
      <c r="CQ464" s="126"/>
      <c r="CR464" s="126"/>
      <c r="CS464" s="126"/>
      <c r="DW464" s="126"/>
      <c r="DX464" s="126"/>
      <c r="DY464" s="126"/>
      <c r="DZ464" s="126"/>
      <c r="EA464" s="126"/>
      <c r="EB464" s="126"/>
      <c r="EC464" s="126"/>
      <c r="ED464" s="126"/>
      <c r="EE464" s="126"/>
      <c r="EF464" s="126"/>
      <c r="EG464" s="126"/>
      <c r="EH464" s="126"/>
      <c r="EI464" s="126"/>
    </row>
    <row r="465" spans="1:169" ht="11.25" customHeight="1" thickBot="1">
      <c r="A465" s="212"/>
      <c r="B465" s="213"/>
      <c r="C465" s="218"/>
      <c r="D465" s="218"/>
      <c r="E465" s="218"/>
      <c r="F465" s="218"/>
      <c r="G465" s="218"/>
      <c r="H465" s="218"/>
      <c r="I465" s="218"/>
      <c r="J465" s="218"/>
      <c r="K465" s="218"/>
      <c r="L465" s="218"/>
      <c r="M465" s="218"/>
      <c r="N465" s="218"/>
      <c r="O465" s="218"/>
      <c r="P465" s="218"/>
      <c r="Q465" s="218"/>
      <c r="R465" s="218"/>
      <c r="S465" s="218"/>
      <c r="T465" s="218"/>
      <c r="U465" s="218"/>
      <c r="V465" s="218"/>
      <c r="W465" s="219"/>
      <c r="X465" s="232"/>
      <c r="Y465" s="233"/>
      <c r="Z465" s="363"/>
      <c r="AA465" s="364"/>
      <c r="AB465" s="234"/>
      <c r="AC465" s="233"/>
      <c r="AD465" s="234"/>
      <c r="AE465" s="233"/>
      <c r="AF465" s="234"/>
      <c r="AG465" s="233"/>
      <c r="AH465" s="234"/>
      <c r="AI465" s="233"/>
      <c r="AJ465" s="234"/>
      <c r="AK465" s="233"/>
      <c r="AL465" s="241"/>
      <c r="AM465" s="240"/>
      <c r="AN465" s="258"/>
      <c r="AO465" s="243"/>
      <c r="AQ465" s="127"/>
      <c r="AR465" s="127"/>
      <c r="AS465" s="127"/>
      <c r="AT465" s="127"/>
      <c r="AU465" s="127"/>
      <c r="AV465" s="127"/>
      <c r="AW465" s="127"/>
      <c r="AX465" s="127"/>
      <c r="AY465" s="127"/>
      <c r="AZ465" s="127"/>
      <c r="BA465" s="127"/>
      <c r="BB465" s="127"/>
      <c r="BC465" s="127"/>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G465" s="127"/>
      <c r="CH465" s="127"/>
      <c r="CI465" s="127"/>
      <c r="CJ465" s="127"/>
      <c r="CK465" s="127"/>
      <c r="CL465" s="127"/>
      <c r="CM465" s="127"/>
      <c r="CN465" s="127"/>
      <c r="CO465" s="127"/>
      <c r="CP465" s="127"/>
      <c r="CQ465" s="127"/>
      <c r="CR465" s="127"/>
      <c r="CS465" s="127"/>
      <c r="CT465" s="40"/>
      <c r="CU465" s="40"/>
      <c r="CV465" s="40"/>
      <c r="CW465" s="40"/>
      <c r="CX465" s="40"/>
      <c r="CY465" s="40"/>
      <c r="CZ465" s="40"/>
      <c r="DA465" s="40"/>
      <c r="DB465" s="40"/>
      <c r="DC465" s="40"/>
      <c r="DD465" s="40"/>
      <c r="DE465" s="40"/>
      <c r="DF465" s="40"/>
      <c r="DG465" s="40"/>
      <c r="DH465" s="40"/>
      <c r="DI465" s="40"/>
      <c r="DJ465" s="40"/>
      <c r="DK465" s="40"/>
      <c r="DL465" s="40"/>
      <c r="DM465" s="40"/>
      <c r="DN465" s="40"/>
      <c r="DO465" s="40"/>
      <c r="DP465" s="40"/>
      <c r="DQ465" s="40"/>
      <c r="DR465" s="40"/>
      <c r="DS465" s="40"/>
      <c r="DT465" s="40"/>
      <c r="DU465" s="40"/>
      <c r="DW465" s="127"/>
      <c r="DX465" s="127"/>
      <c r="DY465" s="127"/>
      <c r="DZ465" s="127"/>
      <c r="EA465" s="127"/>
      <c r="EB465" s="127"/>
      <c r="EC465" s="127"/>
      <c r="ED465" s="127"/>
      <c r="EE465" s="127"/>
      <c r="EF465" s="127"/>
      <c r="EG465" s="127"/>
      <c r="EH465" s="127"/>
      <c r="EI465" s="127"/>
      <c r="EJ465" s="40"/>
      <c r="EK465" s="40"/>
      <c r="EL465" s="40"/>
      <c r="EM465" s="40"/>
      <c r="EN465" s="40"/>
      <c r="EO465" s="40"/>
      <c r="EP465" s="40"/>
      <c r="EQ465" s="40"/>
      <c r="ER465" s="40"/>
      <c r="ES465" s="40"/>
      <c r="ET465" s="40"/>
      <c r="EU465" s="40"/>
      <c r="EV465" s="40"/>
      <c r="EW465" s="40"/>
      <c r="EX465" s="40"/>
      <c r="EY465" s="40"/>
      <c r="EZ465" s="40"/>
      <c r="FA465" s="40"/>
      <c r="FB465" s="40"/>
      <c r="FC465" s="40"/>
      <c r="FD465" s="40"/>
      <c r="FE465" s="40"/>
      <c r="FF465" s="40"/>
      <c r="FG465" s="40"/>
      <c r="FH465" s="40"/>
      <c r="FI465" s="40"/>
      <c r="FJ465" s="40"/>
      <c r="FK465" s="40"/>
    </row>
    <row r="466" spans="1:169" ht="11.25" customHeight="1">
      <c r="A466" s="210" t="str">
        <f>AB460</f>
        <v>C</v>
      </c>
      <c r="B466" s="211"/>
      <c r="C466" s="357"/>
      <c r="D466" s="343"/>
      <c r="E466" s="343"/>
      <c r="F466" s="343"/>
      <c r="G466" s="343"/>
      <c r="H466" s="343"/>
      <c r="I466" s="343"/>
      <c r="J466" s="343"/>
      <c r="K466" s="343"/>
      <c r="L466" s="343"/>
      <c r="M466" s="215"/>
      <c r="N466" s="215"/>
      <c r="O466" s="215"/>
      <c r="P466" s="343"/>
      <c r="Q466" s="343"/>
      <c r="R466" s="343"/>
      <c r="S466" s="343"/>
      <c r="T466" s="343"/>
      <c r="U466" s="343"/>
      <c r="V466" s="343"/>
      <c r="W466" s="344"/>
      <c r="X466" s="220" t="str">
        <f>IF(AB462&lt;&gt;"",IF(AB462="W","L","W"),"")</f>
        <v/>
      </c>
      <c r="Y466" s="360"/>
      <c r="Z466" s="227" t="str">
        <f>IF(AB464&lt;&gt;"",IF(AB464="W","L","W"),"")</f>
        <v/>
      </c>
      <c r="AA466" s="221"/>
      <c r="AB466" s="228"/>
      <c r="AC466" s="362"/>
      <c r="AD466" s="227" t="str">
        <f>IF($D458="1P",IF(L497=L499,IF(J497=J499,IF(H497&lt;&gt;"",IF(H497&gt;H499,"W","L"),""),IF(J497&gt;J499,"W","L")),IF(L497&gt;L499,"W","L")),IF(L497=L499,IF(J497=J499,IF(H497&lt;&gt;"",IF(H497&gt;H499,"W","L"),""),IF(J497&gt;J499,"W","L")),IF(L497&gt;L499,"W","L")))</f>
        <v/>
      </c>
      <c r="AE466" s="221"/>
      <c r="AF466" s="227" t="str">
        <f>IF($D458="1P",IF(Z501=Z503,IF(X501=X503,IF(V501&lt;&gt;"",IF(V501&gt;V503,"W","L"),""),IF(X501&gt;X503,"W","L")),IF(Z501&gt;Z503,"W","L")),IF(Z489=Z491,IF(X489=X491,IF(V489&lt;&gt;"",IF(V489&gt;V491,"W","L"),""),IF(X489&gt;X491,"W","L")),IF(Z489&gt;Z491,"W","L")))</f>
        <v/>
      </c>
      <c r="AG466" s="221"/>
      <c r="AH466" s="227" t="str">
        <f>IF($D458="1P",IF(L481=L483,IF(J481=J483,IF(H481&lt;&gt;"",IF(H481&gt;H483,"W","L"),""),IF(J481&gt;J483,"W","L")),IF(L481&gt;L483,"W","L")),IF(L481=L483,IF(J481=J483,IF(H481&lt;&gt;"",IF(H481&gt;H483,"W","L"),""),IF(J481&gt;J483,"W","L")),IF(L481&gt;L483,"W","L")))</f>
        <v/>
      </c>
      <c r="AI466" s="221"/>
      <c r="AJ466" s="227" t="str">
        <f>IF($D458="1P",IF(Z493=Z495,IF(X493=X495,IF(V493&lt;&gt;"",IF(V493&gt;V495,"W","L"),""),IF(X493&gt;X495,"W","L")),IF(Z493&gt;Z495,"W","L")),IF(Z481=Z483,IF(X481=X483,IF(V481&lt;&gt;"",IF(V481&gt;V483,"W","L"),""),IF(X481&gt;X483,"W","L")),IF(Z481&gt;Z483,"W","L")))</f>
        <v/>
      </c>
      <c r="AK466" s="221"/>
      <c r="AL466" s="239" t="str">
        <f>IF(OR(COUNTIF(X466:AJ466,"W"),COUNTIF(X466:AJ466,"L")),COUNTIF(X466:AJ466,"W")*2+COUNTIF(X466:AJ466,"L"),"")</f>
        <v/>
      </c>
      <c r="AM466" s="240"/>
      <c r="AN466" s="242" t="str">
        <f>IF(AL466&lt;&gt;"",RANK(AL466,AL462:AL474,0),"")</f>
        <v/>
      </c>
      <c r="AO466" s="243"/>
      <c r="AQ466" s="154" t="str">
        <f>CONCATENATE($A460," ",$D460,","," ",$F458)</f>
        <v>Group: 8, Women's Singles</v>
      </c>
      <c r="AR466" s="155"/>
      <c r="AS466" s="155"/>
      <c r="AT466" s="155"/>
      <c r="AU466" s="155"/>
      <c r="AV466" s="155"/>
      <c r="AW466" s="155"/>
      <c r="AX466" s="155"/>
      <c r="AY466" s="155"/>
      <c r="AZ466" s="155"/>
      <c r="BA466" s="155"/>
      <c r="BB466" s="155"/>
      <c r="BC466" s="156"/>
      <c r="BD466" s="163">
        <f>A481</f>
        <v>2</v>
      </c>
      <c r="BE466" s="164"/>
      <c r="BF466" s="183" t="str">
        <f>C481</f>
        <v>C</v>
      </c>
      <c r="BG466" s="185" t="str">
        <f>IF(VLOOKUP($BF466,$A462:$C474,3,FALSE)=0,"",CONCATENATE(VLOOKUP(VLOOKUP($BF466,$A462:$C474,3,FALSE),Players!$J:$N,4,FALSE)," ",VLOOKUP($BF466,$A462:$C474,3,FALSE)," ",IF(ISERROR(VLOOKUP(VLOOKUP($BF466,$A462:$C474,3,FALSE),Players!$J:$N,5,FALSE)),"()",CONCATENATE("(",VLOOKUP(VLOOKUP($BF466,$A462:$C474,3,FALSE),Players!$J:$N,5,FALSE),")"))))</f>
        <v/>
      </c>
      <c r="BH466" s="186"/>
      <c r="BI466" s="186"/>
      <c r="BJ466" s="186"/>
      <c r="BK466" s="186"/>
      <c r="BL466" s="186"/>
      <c r="BM466" s="186"/>
      <c r="BN466" s="186"/>
      <c r="BO466" s="186"/>
      <c r="BP466" s="186"/>
      <c r="BQ466" s="186"/>
      <c r="BR466" s="186"/>
      <c r="BS466" s="186"/>
      <c r="BT466" s="186"/>
      <c r="BU466" s="187"/>
      <c r="BV466" s="170" t="str">
        <f>IF(D481&lt;&gt;"",D481,"")</f>
        <v/>
      </c>
      <c r="BW466" s="171"/>
      <c r="BX466" s="335" t="str">
        <f>IF(F481&lt;&gt;"",F481,"")</f>
        <v/>
      </c>
      <c r="BY466" s="171"/>
      <c r="BZ466" s="335" t="str">
        <f>IF(H481&lt;&gt;"",H481,"")</f>
        <v/>
      </c>
      <c r="CA466" s="171"/>
      <c r="CB466" s="335" t="str">
        <f>IF(J481&lt;&gt;"",J481,"")</f>
        <v/>
      </c>
      <c r="CC466" s="171"/>
      <c r="CD466" s="335" t="str">
        <f>IF(L481&lt;&gt;"",L481,"")</f>
        <v/>
      </c>
      <c r="CE466" s="337"/>
      <c r="CF466" s="174" t="str">
        <f>IF($CD466=$CD468,IF($CB466=$CB468,IF($BZ466&lt;&gt;"",IF($BZ466&gt;$BZ468,"W","L"),""),IF($CB466&gt;$CB468,"W","L")),IF($CD466&gt;$CD468,"W","L"))</f>
        <v/>
      </c>
      <c r="CG466" s="154" t="str">
        <f>CONCATENATE($A460," ",$D460,","," ",$F458)</f>
        <v>Group: 8, Women's Singles</v>
      </c>
      <c r="CH466" s="155"/>
      <c r="CI466" s="155"/>
      <c r="CJ466" s="155"/>
      <c r="CK466" s="155"/>
      <c r="CL466" s="155"/>
      <c r="CM466" s="155"/>
      <c r="CN466" s="155"/>
      <c r="CO466" s="155"/>
      <c r="CP466" s="155"/>
      <c r="CQ466" s="155"/>
      <c r="CR466" s="155"/>
      <c r="CS466" s="156"/>
      <c r="CT466" s="163">
        <f>O481</f>
        <v>9</v>
      </c>
      <c r="CU466" s="164"/>
      <c r="CV466" s="183" t="str">
        <f>Q481</f>
        <v>C</v>
      </c>
      <c r="CW466" s="185" t="str">
        <f>IF(VLOOKUP($CV466,$A462:$C474,3,FALSE)=0,"",CONCATENATE(VLOOKUP(VLOOKUP($CV466,$A462:$C474,3,FALSE),Players!$J:$N,4,FALSE)," ",VLOOKUP($CV466,$A462:$C474,3,FALSE)," ",IF(ISERROR(VLOOKUP(VLOOKUP($CV466,$A462:$C474,3,FALSE),Players!$J:$N,5,FALSE)),"()",CONCATENATE("(",VLOOKUP(VLOOKUP($CV466,$A462:$C474,3,FALSE),Players!$J:$N,5,FALSE),")"))))</f>
        <v/>
      </c>
      <c r="CX466" s="186"/>
      <c r="CY466" s="186"/>
      <c r="CZ466" s="186"/>
      <c r="DA466" s="186"/>
      <c r="DB466" s="186"/>
      <c r="DC466" s="186"/>
      <c r="DD466" s="186"/>
      <c r="DE466" s="186"/>
      <c r="DF466" s="186"/>
      <c r="DG466" s="186"/>
      <c r="DH466" s="186"/>
      <c r="DI466" s="186"/>
      <c r="DJ466" s="186"/>
      <c r="DK466" s="187"/>
      <c r="DL466" s="170" t="str">
        <f>IF(R481&lt;&gt;"",R481,"")</f>
        <v/>
      </c>
      <c r="DM466" s="171"/>
      <c r="DN466" s="335" t="str">
        <f>IF(T481&lt;&gt;"",T481,"")</f>
        <v/>
      </c>
      <c r="DO466" s="171"/>
      <c r="DP466" s="335" t="str">
        <f>IF(V481&lt;&gt;"",V481,"")</f>
        <v/>
      </c>
      <c r="DQ466" s="171"/>
      <c r="DR466" s="335" t="str">
        <f>IF(X481&lt;&gt;"",X481,"")</f>
        <v/>
      </c>
      <c r="DS466" s="171"/>
      <c r="DT466" s="335" t="str">
        <f>IF(Z481&lt;&gt;"",Z481,"")</f>
        <v/>
      </c>
      <c r="DU466" s="337"/>
      <c r="DV466" s="174" t="str">
        <f>IF($DT466=$DT468,IF($DR466=$DR468,IF($DP466&lt;&gt;"",IF($DP466&gt;$DP468,"W","L"),""),IF($DR466&gt;$DR468,"W","L")),IF($DT466&gt;$DT468,"W","L"))</f>
        <v/>
      </c>
      <c r="DW466" s="154" t="str">
        <f>CONCATENATE($A460," ",$D460,","," ",$F458)</f>
        <v>Group: 8, Women's Singles</v>
      </c>
      <c r="DX466" s="155"/>
      <c r="DY466" s="155"/>
      <c r="DZ466" s="155"/>
      <c r="EA466" s="155"/>
      <c r="EB466" s="155"/>
      <c r="EC466" s="155"/>
      <c r="ED466" s="155"/>
      <c r="EE466" s="155"/>
      <c r="EF466" s="155"/>
      <c r="EG466" s="155"/>
      <c r="EH466" s="155"/>
      <c r="EI466" s="156"/>
      <c r="EJ466" s="163">
        <f>AC481</f>
        <v>16</v>
      </c>
      <c r="EK466" s="164"/>
      <c r="EL466" s="183" t="str">
        <f>AE481</f>
        <v>A</v>
      </c>
      <c r="EM466" s="185" t="str">
        <f>IF(VLOOKUP($EL466,$A462:$C474,3,FALSE)=0,"",CONCATENATE(VLOOKUP(VLOOKUP($EL466,$A462:$C474,3,FALSE),Players!$J:$N,4,FALSE)," ",VLOOKUP($EL466,$A462:$C474,3,FALSE)," ",IF(ISERROR(VLOOKUP(VLOOKUP($EL466,$A462:$C474,3,FALSE),Players!$J:$N,5,FALSE)),"()",CONCATENATE("(",VLOOKUP(VLOOKUP($EL466,$A462:$C474,3,FALSE),Players!$J:$N,5,FALSE),")"))))</f>
        <v/>
      </c>
      <c r="EN466" s="186"/>
      <c r="EO466" s="186"/>
      <c r="EP466" s="186"/>
      <c r="EQ466" s="186"/>
      <c r="ER466" s="186"/>
      <c r="ES466" s="186"/>
      <c r="ET466" s="186"/>
      <c r="EU466" s="186"/>
      <c r="EV466" s="186"/>
      <c r="EW466" s="186"/>
      <c r="EX466" s="186"/>
      <c r="EY466" s="186"/>
      <c r="EZ466" s="186"/>
      <c r="FA466" s="187"/>
      <c r="FB466" s="170" t="str">
        <f>IF(AF481&lt;&gt;"",AF481,"")</f>
        <v/>
      </c>
      <c r="FC466" s="171"/>
      <c r="FD466" s="335" t="str">
        <f>IF(AH481&lt;&gt;"",AH481,"")</f>
        <v/>
      </c>
      <c r="FE466" s="171"/>
      <c r="FF466" s="335" t="str">
        <f>IF(AJ481&lt;&gt;"",AJ481,"")</f>
        <v/>
      </c>
      <c r="FG466" s="171"/>
      <c r="FH466" s="335" t="str">
        <f>IF(AL481&lt;&gt;"",AL481,"")</f>
        <v/>
      </c>
      <c r="FI466" s="171"/>
      <c r="FJ466" s="335" t="str">
        <f>IF(AN481&lt;&gt;"",AN481,"")</f>
        <v/>
      </c>
      <c r="FK466" s="337"/>
      <c r="FL466" s="174" t="str">
        <f>IF($FJ466=$FJ468,IF($FH466=$FH468,IF($FF466&lt;&gt;"",IF($FF466&gt;$FF468,"W","L"),""),IF($FH466&gt;$FH468,"W","L")),IF($FJ466&gt;$FJ468,"W","L"))</f>
        <v/>
      </c>
    </row>
    <row r="467" spans="1:169" ht="11.25" customHeight="1">
      <c r="A467" s="212"/>
      <c r="B467" s="213"/>
      <c r="C467" s="218"/>
      <c r="D467" s="218"/>
      <c r="E467" s="218"/>
      <c r="F467" s="218"/>
      <c r="G467" s="218"/>
      <c r="H467" s="218"/>
      <c r="I467" s="218"/>
      <c r="J467" s="218"/>
      <c r="K467" s="218"/>
      <c r="L467" s="218"/>
      <c r="M467" s="218"/>
      <c r="N467" s="218"/>
      <c r="O467" s="218"/>
      <c r="P467" s="218"/>
      <c r="Q467" s="218"/>
      <c r="R467" s="218"/>
      <c r="S467" s="218"/>
      <c r="T467" s="218"/>
      <c r="U467" s="218"/>
      <c r="V467" s="218"/>
      <c r="W467" s="219"/>
      <c r="X467" s="232"/>
      <c r="Y467" s="361"/>
      <c r="Z467" s="234"/>
      <c r="AA467" s="233"/>
      <c r="AB467" s="363"/>
      <c r="AC467" s="364"/>
      <c r="AD467" s="234"/>
      <c r="AE467" s="233"/>
      <c r="AF467" s="234"/>
      <c r="AG467" s="233"/>
      <c r="AH467" s="234"/>
      <c r="AI467" s="233"/>
      <c r="AJ467" s="234"/>
      <c r="AK467" s="233"/>
      <c r="AL467" s="241"/>
      <c r="AM467" s="240"/>
      <c r="AN467" s="258"/>
      <c r="AO467" s="243"/>
      <c r="AQ467" s="157"/>
      <c r="AR467" s="158"/>
      <c r="AS467" s="158"/>
      <c r="AT467" s="158"/>
      <c r="AU467" s="158"/>
      <c r="AV467" s="158"/>
      <c r="AW467" s="158"/>
      <c r="AX467" s="158"/>
      <c r="AY467" s="158"/>
      <c r="AZ467" s="158"/>
      <c r="BA467" s="158"/>
      <c r="BB467" s="158"/>
      <c r="BC467" s="159"/>
      <c r="BD467" s="165"/>
      <c r="BE467" s="166"/>
      <c r="BF467" s="184"/>
      <c r="BG467" s="188"/>
      <c r="BH467" s="189"/>
      <c r="BI467" s="189"/>
      <c r="BJ467" s="189"/>
      <c r="BK467" s="189"/>
      <c r="BL467" s="189"/>
      <c r="BM467" s="189"/>
      <c r="BN467" s="189"/>
      <c r="BO467" s="189"/>
      <c r="BP467" s="189"/>
      <c r="BQ467" s="189"/>
      <c r="BR467" s="189"/>
      <c r="BS467" s="189"/>
      <c r="BT467" s="189"/>
      <c r="BU467" s="190"/>
      <c r="BV467" s="172"/>
      <c r="BW467" s="173"/>
      <c r="BX467" s="336"/>
      <c r="BY467" s="173"/>
      <c r="BZ467" s="336"/>
      <c r="CA467" s="173"/>
      <c r="CB467" s="336"/>
      <c r="CC467" s="173"/>
      <c r="CD467" s="336"/>
      <c r="CE467" s="338"/>
      <c r="CF467" s="174"/>
      <c r="CG467" s="157"/>
      <c r="CH467" s="158"/>
      <c r="CI467" s="158"/>
      <c r="CJ467" s="158"/>
      <c r="CK467" s="158"/>
      <c r="CL467" s="158"/>
      <c r="CM467" s="158"/>
      <c r="CN467" s="158"/>
      <c r="CO467" s="158"/>
      <c r="CP467" s="158"/>
      <c r="CQ467" s="158"/>
      <c r="CR467" s="158"/>
      <c r="CS467" s="159"/>
      <c r="CT467" s="165"/>
      <c r="CU467" s="166"/>
      <c r="CV467" s="184"/>
      <c r="CW467" s="188"/>
      <c r="CX467" s="189"/>
      <c r="CY467" s="189"/>
      <c r="CZ467" s="189"/>
      <c r="DA467" s="189"/>
      <c r="DB467" s="189"/>
      <c r="DC467" s="189"/>
      <c r="DD467" s="189"/>
      <c r="DE467" s="189"/>
      <c r="DF467" s="189"/>
      <c r="DG467" s="189"/>
      <c r="DH467" s="189"/>
      <c r="DI467" s="189"/>
      <c r="DJ467" s="189"/>
      <c r="DK467" s="190"/>
      <c r="DL467" s="172"/>
      <c r="DM467" s="173"/>
      <c r="DN467" s="336"/>
      <c r="DO467" s="173"/>
      <c r="DP467" s="336"/>
      <c r="DQ467" s="173"/>
      <c r="DR467" s="336"/>
      <c r="DS467" s="173"/>
      <c r="DT467" s="336"/>
      <c r="DU467" s="338"/>
      <c r="DV467" s="174"/>
      <c r="DW467" s="157"/>
      <c r="DX467" s="158"/>
      <c r="DY467" s="158"/>
      <c r="DZ467" s="158"/>
      <c r="EA467" s="158"/>
      <c r="EB467" s="158"/>
      <c r="EC467" s="158"/>
      <c r="ED467" s="158"/>
      <c r="EE467" s="158"/>
      <c r="EF467" s="158"/>
      <c r="EG467" s="158"/>
      <c r="EH467" s="158"/>
      <c r="EI467" s="159"/>
      <c r="EJ467" s="165"/>
      <c r="EK467" s="166"/>
      <c r="EL467" s="184"/>
      <c r="EM467" s="188"/>
      <c r="EN467" s="189"/>
      <c r="EO467" s="189"/>
      <c r="EP467" s="189"/>
      <c r="EQ467" s="189"/>
      <c r="ER467" s="189"/>
      <c r="ES467" s="189"/>
      <c r="ET467" s="189"/>
      <c r="EU467" s="189"/>
      <c r="EV467" s="189"/>
      <c r="EW467" s="189"/>
      <c r="EX467" s="189"/>
      <c r="EY467" s="189"/>
      <c r="EZ467" s="189"/>
      <c r="FA467" s="190"/>
      <c r="FB467" s="172"/>
      <c r="FC467" s="173"/>
      <c r="FD467" s="336"/>
      <c r="FE467" s="173"/>
      <c r="FF467" s="336"/>
      <c r="FG467" s="173"/>
      <c r="FH467" s="336"/>
      <c r="FI467" s="173"/>
      <c r="FJ467" s="336"/>
      <c r="FK467" s="338"/>
      <c r="FL467" s="174"/>
    </row>
    <row r="468" spans="1:169" ht="11.25" customHeight="1">
      <c r="A468" s="210" t="str">
        <f>AD460</f>
        <v>D</v>
      </c>
      <c r="B468" s="211"/>
      <c r="C468" s="357"/>
      <c r="D468" s="343"/>
      <c r="E468" s="343"/>
      <c r="F468" s="343"/>
      <c r="G468" s="343"/>
      <c r="H468" s="343"/>
      <c r="I468" s="343"/>
      <c r="J468" s="343"/>
      <c r="K468" s="343"/>
      <c r="L468" s="343"/>
      <c r="M468" s="215"/>
      <c r="N468" s="215"/>
      <c r="O468" s="215"/>
      <c r="P468" s="343"/>
      <c r="Q468" s="343"/>
      <c r="R468" s="343"/>
      <c r="S468" s="343"/>
      <c r="T468" s="343"/>
      <c r="U468" s="343"/>
      <c r="V468" s="343"/>
      <c r="W468" s="344"/>
      <c r="X468" s="220" t="str">
        <f>IF(AD462&lt;&gt;"",IF(AD462="W","L","W"),"")</f>
        <v/>
      </c>
      <c r="Y468" s="221"/>
      <c r="Z468" s="227" t="str">
        <f>IF(AD464&lt;&gt;"",IF(AD464="W","L","W"),"")</f>
        <v/>
      </c>
      <c r="AA468" s="221"/>
      <c r="AB468" s="227" t="str">
        <f>IF(AD466&lt;&gt;"",IF(AD466="W","L","W"),"")</f>
        <v/>
      </c>
      <c r="AC468" s="221"/>
      <c r="AD468" s="228"/>
      <c r="AE468" s="362"/>
      <c r="AF468" s="227" t="str">
        <f>IF($D458="1P",IF(L485=L487,IF(J485=J487,IF(H485&lt;&gt;"",IF(H485&gt;H487,"W","L"),""),IF(J485&gt;J487,"W","L")),IF(L485&gt;L487,"W","L")),IF(L485=L487,IF(J485=J487,IF(H485&lt;&gt;"",IF(H485&gt;H487,"W","L"),""),IF(J485&gt;J487,"W","L")),IF(L485&gt;L487,"W","L")))</f>
        <v/>
      </c>
      <c r="AG468" s="221"/>
      <c r="AH468" s="227" t="str">
        <f>IF($D458="1P",IF(Z489=Z491,IF(X489=X491,IF(V489&lt;&gt;"",IF(V489&gt;V491,"W","L"),""),IF(X489&gt;X491,"W","L")),IF(Z489&gt;Z491,"W","L")),IF(Z477=Z479,IF(X477=X479,IF(V477&lt;&gt;"",IF(V477&gt;V479,"W","L"),""),IF(X477&gt;X479,"W","L")),IF(Z477&gt;Z479,"W","L")))</f>
        <v/>
      </c>
      <c r="AI468" s="221"/>
      <c r="AJ468" s="227" t="str">
        <f>IF($D458="1P",IF(AN497=AN499,IF(AL497=AL499,IF(AJ497&lt;&gt;"",IF(AJ497&gt;AJ499,"W","L"),""),IF(AL497&gt;AL499,"W","L")),IF(AN497&gt;AN499,"W","L")),IF(AN485=AN487,IF(AL485=AL487,IF(AJ485&lt;&gt;"",IF(AJ485&gt;AJ487,"W","L"),""),IF(AL485&gt;AL487,"W","L")),IF(AN485&gt;AN487,"W","L")))</f>
        <v/>
      </c>
      <c r="AK468" s="221"/>
      <c r="AL468" s="239" t="str">
        <f>IF(OR(COUNTIF(X468:AJ468,"W"),COUNTIF(X468:AJ468,"L")),COUNTIF(X468:AJ468,"W")*2+COUNTIF(X468:AJ468,"L"),"")</f>
        <v/>
      </c>
      <c r="AM468" s="240"/>
      <c r="AN468" s="242" t="str">
        <f>IF(AL468&lt;&gt;"",RANK(AL468,AL462:AL474,0),"")</f>
        <v/>
      </c>
      <c r="AO468" s="243"/>
      <c r="AQ468" s="157"/>
      <c r="AR468" s="158"/>
      <c r="AS468" s="158"/>
      <c r="AT468" s="158"/>
      <c r="AU468" s="158"/>
      <c r="AV468" s="158"/>
      <c r="AW468" s="158"/>
      <c r="AX468" s="158"/>
      <c r="AY468" s="158"/>
      <c r="AZ468" s="158"/>
      <c r="BA468" s="158"/>
      <c r="BB468" s="158"/>
      <c r="BC468" s="159"/>
      <c r="BD468" s="165"/>
      <c r="BE468" s="166"/>
      <c r="BF468" s="175" t="str">
        <f>C483</f>
        <v>F</v>
      </c>
      <c r="BG468" s="177" t="str">
        <f>IF(VLOOKUP($BF468,$A462:$C474,3,FALSE)=0,"",CONCATENATE(VLOOKUP(VLOOKUP($BF468,$A462:$C474,3,FALSE),Players!$J:$N,4,FALSE)," ",VLOOKUP($BF468,$A462:$C474,3,FALSE)," ",IF(ISERROR(VLOOKUP(VLOOKUP($BF468,$A462:$C474,3,FALSE),Players!$J:$N,5,FALSE)),"()",CONCATENATE("(",VLOOKUP(VLOOKUP($BF468,$A462:$C474,3,FALSE),Players!$J:$N,5,FALSE),")"))))</f>
        <v/>
      </c>
      <c r="BH468" s="178"/>
      <c r="BI468" s="178"/>
      <c r="BJ468" s="178"/>
      <c r="BK468" s="178"/>
      <c r="BL468" s="178"/>
      <c r="BM468" s="178"/>
      <c r="BN468" s="178"/>
      <c r="BO468" s="178"/>
      <c r="BP468" s="178"/>
      <c r="BQ468" s="178"/>
      <c r="BR468" s="178"/>
      <c r="BS468" s="178"/>
      <c r="BT468" s="178"/>
      <c r="BU468" s="179"/>
      <c r="BV468" s="150" t="str">
        <f>IF(D483&lt;&gt;"",D483,"")</f>
        <v/>
      </c>
      <c r="BW468" s="151"/>
      <c r="BX468" s="288" t="str">
        <f>IF(F483&lt;&gt;"",F483,"")</f>
        <v/>
      </c>
      <c r="BY468" s="151"/>
      <c r="BZ468" s="288" t="str">
        <f>IF(H483&lt;&gt;"",H483,"")</f>
        <v/>
      </c>
      <c r="CA468" s="151"/>
      <c r="CB468" s="288" t="str">
        <f>IF(J483&lt;&gt;"",J483,"")</f>
        <v/>
      </c>
      <c r="CC468" s="151"/>
      <c r="CD468" s="288" t="str">
        <f>IF(L483&lt;&gt;"",L483,"")</f>
        <v/>
      </c>
      <c r="CE468" s="332"/>
      <c r="CF468" s="174" t="str">
        <f>IF($CF466&lt;&gt;"",IF(CF466="W","L","W"),"")</f>
        <v/>
      </c>
      <c r="CG468" s="157"/>
      <c r="CH468" s="158"/>
      <c r="CI468" s="158"/>
      <c r="CJ468" s="158"/>
      <c r="CK468" s="158"/>
      <c r="CL468" s="158"/>
      <c r="CM468" s="158"/>
      <c r="CN468" s="158"/>
      <c r="CO468" s="158"/>
      <c r="CP468" s="158"/>
      <c r="CQ468" s="158"/>
      <c r="CR468" s="158"/>
      <c r="CS468" s="159"/>
      <c r="CT468" s="165"/>
      <c r="CU468" s="166"/>
      <c r="CV468" s="175" t="str">
        <f>Q483</f>
        <v>G</v>
      </c>
      <c r="CW468" s="177" t="str">
        <f>IF(VLOOKUP($CV468,$A462:$C474,3,FALSE)=0,"",CONCATENATE(VLOOKUP(VLOOKUP($CV468,$A462:$C474,3,FALSE),Players!$J:$N,4,FALSE)," ",VLOOKUP($CV468,$A462:$C474,3,FALSE)," ",IF(ISERROR(VLOOKUP(VLOOKUP($CV468,$A462:$C474,3,FALSE),Players!$J:$N,5,FALSE)),"()",CONCATENATE("(",VLOOKUP(VLOOKUP($CV468,$A462:$C474,3,FALSE),Players!$J:$N,5,FALSE),")"))))</f>
        <v/>
      </c>
      <c r="CX468" s="178"/>
      <c r="CY468" s="178"/>
      <c r="CZ468" s="178"/>
      <c r="DA468" s="178"/>
      <c r="DB468" s="178"/>
      <c r="DC468" s="178"/>
      <c r="DD468" s="178"/>
      <c r="DE468" s="178"/>
      <c r="DF468" s="178"/>
      <c r="DG468" s="178"/>
      <c r="DH468" s="178"/>
      <c r="DI468" s="178"/>
      <c r="DJ468" s="178"/>
      <c r="DK468" s="179"/>
      <c r="DL468" s="150" t="str">
        <f>IF(R483&lt;&gt;"",R483,"")</f>
        <v/>
      </c>
      <c r="DM468" s="151"/>
      <c r="DN468" s="288" t="str">
        <f>IF(T483&lt;&gt;"",T483,"")</f>
        <v/>
      </c>
      <c r="DO468" s="151"/>
      <c r="DP468" s="288" t="str">
        <f>IF(V483&lt;&gt;"",V483,"")</f>
        <v/>
      </c>
      <c r="DQ468" s="151"/>
      <c r="DR468" s="288" t="str">
        <f>IF(X483&lt;&gt;"",X483,"")</f>
        <v/>
      </c>
      <c r="DS468" s="151"/>
      <c r="DT468" s="288" t="str">
        <f>IF(Z483&lt;&gt;"",Z483,"")</f>
        <v/>
      </c>
      <c r="DU468" s="332"/>
      <c r="DV468" s="174" t="str">
        <f>IF($DV466&lt;&gt;"",IF(DV466="W","L","W"),"")</f>
        <v/>
      </c>
      <c r="DW468" s="157"/>
      <c r="DX468" s="158"/>
      <c r="DY468" s="158"/>
      <c r="DZ468" s="158"/>
      <c r="EA468" s="158"/>
      <c r="EB468" s="158"/>
      <c r="EC468" s="158"/>
      <c r="ED468" s="158"/>
      <c r="EE468" s="158"/>
      <c r="EF468" s="158"/>
      <c r="EG468" s="158"/>
      <c r="EH468" s="158"/>
      <c r="EI468" s="159"/>
      <c r="EJ468" s="165"/>
      <c r="EK468" s="166"/>
      <c r="EL468" s="175" t="str">
        <f>AE483</f>
        <v>B</v>
      </c>
      <c r="EM468" s="177" t="str">
        <f>IF(VLOOKUP($EL468,$A462:$C474,3,FALSE)=0,"",CONCATENATE(VLOOKUP(VLOOKUP($EL468,$A462:$C474,3,FALSE),Players!$J:$N,4,FALSE)," ",VLOOKUP($EL468,$A462:$C474,3,FALSE)," ",IF(ISERROR(VLOOKUP(VLOOKUP($EL468,$A462:$C474,3,FALSE),Players!$J:$N,5,FALSE)),"()",CONCATENATE("(",VLOOKUP(VLOOKUP($EL468,$A462:$C474,3,FALSE),Players!$J:$N,5,FALSE),")"))))</f>
        <v/>
      </c>
      <c r="EN468" s="178"/>
      <c r="EO468" s="178"/>
      <c r="EP468" s="178"/>
      <c r="EQ468" s="178"/>
      <c r="ER468" s="178"/>
      <c r="ES468" s="178"/>
      <c r="ET468" s="178"/>
      <c r="EU468" s="178"/>
      <c r="EV468" s="178"/>
      <c r="EW468" s="178"/>
      <c r="EX468" s="178"/>
      <c r="EY468" s="178"/>
      <c r="EZ468" s="178"/>
      <c r="FA468" s="179"/>
      <c r="FB468" s="150" t="str">
        <f>IF(AF483&lt;&gt;"",AF483,"")</f>
        <v/>
      </c>
      <c r="FC468" s="151"/>
      <c r="FD468" s="288" t="str">
        <f>IF(AH483&lt;&gt;"",AH483,"")</f>
        <v/>
      </c>
      <c r="FE468" s="151"/>
      <c r="FF468" s="288" t="str">
        <f>IF(AJ483&lt;&gt;"",AJ483,"")</f>
        <v/>
      </c>
      <c r="FG468" s="151"/>
      <c r="FH468" s="288" t="str">
        <f>IF(AL483&lt;&gt;"",AL483,"")</f>
        <v/>
      </c>
      <c r="FI468" s="151"/>
      <c r="FJ468" s="288" t="str">
        <f>IF(AN483&lt;&gt;"",AN483,"")</f>
        <v/>
      </c>
      <c r="FK468" s="332"/>
      <c r="FL468" s="174" t="str">
        <f>IF($FL466&lt;&gt;"",IF(FL466="W","L","W"),"")</f>
        <v/>
      </c>
    </row>
    <row r="469" spans="1:169" ht="11.25" customHeight="1" thickBot="1">
      <c r="A469" s="212"/>
      <c r="B469" s="213"/>
      <c r="C469" s="218"/>
      <c r="D469" s="218"/>
      <c r="E469" s="218"/>
      <c r="F469" s="218"/>
      <c r="G469" s="218"/>
      <c r="H469" s="218"/>
      <c r="I469" s="218"/>
      <c r="J469" s="218"/>
      <c r="K469" s="218"/>
      <c r="L469" s="218"/>
      <c r="M469" s="218"/>
      <c r="N469" s="218"/>
      <c r="O469" s="218"/>
      <c r="P469" s="218"/>
      <c r="Q469" s="218"/>
      <c r="R469" s="218"/>
      <c r="S469" s="218"/>
      <c r="T469" s="218"/>
      <c r="U469" s="218"/>
      <c r="V469" s="218"/>
      <c r="W469" s="219"/>
      <c r="X469" s="232"/>
      <c r="Y469" s="233"/>
      <c r="Z469" s="234"/>
      <c r="AA469" s="233"/>
      <c r="AB469" s="234"/>
      <c r="AC469" s="233"/>
      <c r="AD469" s="363"/>
      <c r="AE469" s="364"/>
      <c r="AF469" s="234"/>
      <c r="AG469" s="233"/>
      <c r="AH469" s="234"/>
      <c r="AI469" s="233"/>
      <c r="AJ469" s="234"/>
      <c r="AK469" s="233"/>
      <c r="AL469" s="241"/>
      <c r="AM469" s="240"/>
      <c r="AN469" s="258"/>
      <c r="AO469" s="243"/>
      <c r="AQ469" s="160"/>
      <c r="AR469" s="161"/>
      <c r="AS469" s="161"/>
      <c r="AT469" s="161"/>
      <c r="AU469" s="161"/>
      <c r="AV469" s="161"/>
      <c r="AW469" s="161"/>
      <c r="AX469" s="161"/>
      <c r="AY469" s="161"/>
      <c r="AZ469" s="161"/>
      <c r="BA469" s="161"/>
      <c r="BB469" s="161"/>
      <c r="BC469" s="162"/>
      <c r="BD469" s="167"/>
      <c r="BE469" s="168"/>
      <c r="BF469" s="176"/>
      <c r="BG469" s="180"/>
      <c r="BH469" s="181"/>
      <c r="BI469" s="181"/>
      <c r="BJ469" s="181"/>
      <c r="BK469" s="181"/>
      <c r="BL469" s="181"/>
      <c r="BM469" s="181"/>
      <c r="BN469" s="181"/>
      <c r="BO469" s="181"/>
      <c r="BP469" s="181"/>
      <c r="BQ469" s="181"/>
      <c r="BR469" s="181"/>
      <c r="BS469" s="181"/>
      <c r="BT469" s="181"/>
      <c r="BU469" s="182"/>
      <c r="BV469" s="152"/>
      <c r="BW469" s="153"/>
      <c r="BX469" s="333"/>
      <c r="BY469" s="153"/>
      <c r="BZ469" s="333"/>
      <c r="CA469" s="153"/>
      <c r="CB469" s="333"/>
      <c r="CC469" s="153"/>
      <c r="CD469" s="333"/>
      <c r="CE469" s="334"/>
      <c r="CF469" s="349"/>
      <c r="CG469" s="160"/>
      <c r="CH469" s="161"/>
      <c r="CI469" s="161"/>
      <c r="CJ469" s="161"/>
      <c r="CK469" s="161"/>
      <c r="CL469" s="161"/>
      <c r="CM469" s="161"/>
      <c r="CN469" s="161"/>
      <c r="CO469" s="161"/>
      <c r="CP469" s="161"/>
      <c r="CQ469" s="161"/>
      <c r="CR469" s="161"/>
      <c r="CS469" s="162"/>
      <c r="CT469" s="167"/>
      <c r="CU469" s="168"/>
      <c r="CV469" s="176"/>
      <c r="CW469" s="180"/>
      <c r="CX469" s="181"/>
      <c r="CY469" s="181"/>
      <c r="CZ469" s="181"/>
      <c r="DA469" s="181"/>
      <c r="DB469" s="181"/>
      <c r="DC469" s="181"/>
      <c r="DD469" s="181"/>
      <c r="DE469" s="181"/>
      <c r="DF469" s="181"/>
      <c r="DG469" s="181"/>
      <c r="DH469" s="181"/>
      <c r="DI469" s="181"/>
      <c r="DJ469" s="181"/>
      <c r="DK469" s="182"/>
      <c r="DL469" s="152"/>
      <c r="DM469" s="153"/>
      <c r="DN469" s="333"/>
      <c r="DO469" s="153"/>
      <c r="DP469" s="333"/>
      <c r="DQ469" s="153"/>
      <c r="DR469" s="333"/>
      <c r="DS469" s="153"/>
      <c r="DT469" s="333"/>
      <c r="DU469" s="334"/>
      <c r="DV469" s="174"/>
      <c r="DW469" s="160"/>
      <c r="DX469" s="161"/>
      <c r="DY469" s="161"/>
      <c r="DZ469" s="161"/>
      <c r="EA469" s="161"/>
      <c r="EB469" s="161"/>
      <c r="EC469" s="161"/>
      <c r="ED469" s="161"/>
      <c r="EE469" s="161"/>
      <c r="EF469" s="161"/>
      <c r="EG469" s="161"/>
      <c r="EH469" s="161"/>
      <c r="EI469" s="162"/>
      <c r="EJ469" s="167"/>
      <c r="EK469" s="168"/>
      <c r="EL469" s="176"/>
      <c r="EM469" s="180"/>
      <c r="EN469" s="181"/>
      <c r="EO469" s="181"/>
      <c r="EP469" s="181"/>
      <c r="EQ469" s="181"/>
      <c r="ER469" s="181"/>
      <c r="ES469" s="181"/>
      <c r="ET469" s="181"/>
      <c r="EU469" s="181"/>
      <c r="EV469" s="181"/>
      <c r="EW469" s="181"/>
      <c r="EX469" s="181"/>
      <c r="EY469" s="181"/>
      <c r="EZ469" s="181"/>
      <c r="FA469" s="182"/>
      <c r="FB469" s="152"/>
      <c r="FC469" s="153"/>
      <c r="FD469" s="333"/>
      <c r="FE469" s="153"/>
      <c r="FF469" s="333"/>
      <c r="FG469" s="153"/>
      <c r="FH469" s="333"/>
      <c r="FI469" s="153"/>
      <c r="FJ469" s="333"/>
      <c r="FK469" s="334"/>
      <c r="FL469" s="174"/>
    </row>
    <row r="470" spans="1:169" ht="11.25" customHeight="1">
      <c r="A470" s="210" t="str">
        <f>AF460</f>
        <v>E</v>
      </c>
      <c r="B470" s="211"/>
      <c r="C470" s="357"/>
      <c r="D470" s="343"/>
      <c r="E470" s="343"/>
      <c r="F470" s="343"/>
      <c r="G470" s="343"/>
      <c r="H470" s="343"/>
      <c r="I470" s="343"/>
      <c r="J470" s="343"/>
      <c r="K470" s="343"/>
      <c r="L470" s="343"/>
      <c r="M470" s="215"/>
      <c r="N470" s="215"/>
      <c r="O470" s="215"/>
      <c r="P470" s="343"/>
      <c r="Q470" s="343"/>
      <c r="R470" s="343"/>
      <c r="S470" s="343"/>
      <c r="T470" s="343"/>
      <c r="U470" s="343"/>
      <c r="V470" s="343"/>
      <c r="W470" s="344"/>
      <c r="X470" s="220" t="str">
        <f>IF(AF462&lt;&gt;"",IF(AF462="W","L","W"),"")</f>
        <v/>
      </c>
      <c r="Y470" s="221"/>
      <c r="Z470" s="227" t="str">
        <f>IF(AF464&lt;&gt;"",IF(AF464="W","L","W"),"")</f>
        <v/>
      </c>
      <c r="AA470" s="221"/>
      <c r="AB470" s="227" t="str">
        <f>IF(AF466&lt;&gt;"",IF(AF466="W","L","W"),"")</f>
        <v/>
      </c>
      <c r="AC470" s="221"/>
      <c r="AD470" s="227" t="str">
        <f>IF(AF468&lt;&gt;"",IF(AF468="W","L","W"),"")</f>
        <v/>
      </c>
      <c r="AE470" s="221"/>
      <c r="AF470" s="228"/>
      <c r="AG470" s="362"/>
      <c r="AH470" s="227" t="str">
        <f>IF($D458="1P",IF(AN501=AN503,IF(AL501=AL503,IF(AJ501&lt;&gt;"",IF(AJ501&gt;AJ503,"W","L"),""),IF(AL501&gt;AL503,"W","L")),IF(AN501&gt;AN503,"W","L")),IF(AN489=AN491,IF(AL489=AL491,IF(AJ489&lt;&gt;"",IF(AJ489&gt;AJ491,"W","L"),""),IF(AL489&gt;AL491,"W","L")),IF(AN489&gt;AN491,"W","L")))</f>
        <v/>
      </c>
      <c r="AI470" s="221"/>
      <c r="AJ470" s="227" t="str">
        <f>IF($D458="1P",IF(Z477=Z479,IF(X477=X479,IF(V477&lt;&gt;"",IF(V477&gt;V479,"W","L"),""),IF(X477&gt;X479,"W","L")),IF(Z477&gt;Z479,"W","L")),IF(AN497=AN499,IF(AL497=AL499,IF(AJ497&lt;&gt;"",IF(AJ497&gt;AJ499,"W","L"),""),IF(AL497&gt;AL499,"W","L")),IF(AN497&gt;AN499,"W","L")))</f>
        <v/>
      </c>
      <c r="AK470" s="221"/>
      <c r="AL470" s="239" t="str">
        <f>IF(OR(COUNTIF(X470:AJ470,"W"),COUNTIF(X470:AJ470,"L")),COUNTIF(X470:AJ470,"W")*2+COUNTIF(X470:AJ470,"L"),"")</f>
        <v/>
      </c>
      <c r="AM470" s="240"/>
      <c r="AN470" s="242" t="str">
        <f>IF(AL470&lt;&gt;"",RANK(AL470,AL462:AL474,0),"")</f>
        <v/>
      </c>
      <c r="AO470" s="243"/>
      <c r="AQ470" s="126"/>
      <c r="AR470" s="126"/>
      <c r="AS470" s="126"/>
      <c r="AT470" s="126"/>
      <c r="AU470" s="126"/>
      <c r="AV470" s="126"/>
      <c r="AW470" s="126"/>
      <c r="AX470" s="126"/>
      <c r="AY470" s="126"/>
      <c r="AZ470" s="126"/>
      <c r="BA470" s="126"/>
      <c r="BB470" s="126"/>
      <c r="BC470" s="126"/>
      <c r="BV470" s="169" t="str">
        <f>IF(CF466&lt;&gt;"",IF(AND(AND(BV466&gt;-1,BV468&gt;-1),OR(BV466&gt;10,BV468&gt;10),ABS(BV466-BV468)&gt;1,IF(OR(BV466&gt;11,BV468&gt;11),ABS(BV466-BV468)=2,TRUE),BV466=INT(BV466),BV468=INT(BV468)),"","Error"),"")</f>
        <v/>
      </c>
      <c r="BW470" s="169"/>
      <c r="BX470" s="169" t="str">
        <f>IF(CF466&lt;&gt;"",IF(AND(AND(BX466&gt;-1,BX468&gt;-1),OR(BX466&gt;10,BX468&gt;10),ABS(BX466-BX468)&gt;1,IF(OR(BX466&gt;11,BX468&gt;11),ABS(BX466-BX468)=2,TRUE),BX466=INT(BX466),BX468=INT(BX468)),"","Error"),"")</f>
        <v/>
      </c>
      <c r="BY470" s="169"/>
      <c r="BZ470" s="169" t="str">
        <f>IF(CF466&lt;&gt;"",IF(AND(AND(BZ466&gt;-1,BZ468&gt;-1),OR(BZ466&gt;10,BZ468&gt;10),ABS(BZ466-BZ468)&gt;1,IF(OR(BZ466&gt;11,BZ468&gt;11),ABS(BZ466-BZ468)=2,TRUE),BZ466=INT(BZ466),BZ468=INT(BZ468)),"","Error"),"")</f>
        <v/>
      </c>
      <c r="CA470" s="169"/>
      <c r="CB470" s="169" t="str">
        <f>IF(AND(CF466&lt;&gt;"",CB466&lt;&gt;""),IF(AND(AND(CB466&gt;-1,CB468&gt;-1),OR(CB466&gt;10,CB468&gt;10),ABS(CB466-CB468)&gt;1,IF(OR(CB466&gt;11,CB468&gt;11),ABS(CB466-CB468)=2,TRUE),CB466=INT(CB466),CB468=INT(CB468)),"","Error"),"")</f>
        <v/>
      </c>
      <c r="CC470" s="169"/>
      <c r="CD470" s="169" t="str">
        <f>IF(AND(CF466&lt;&gt;"",CD466&lt;&gt;""),IF(AND(AND(CD466&gt;-1,CD468&gt;-1),OR(CD466&gt;10,CD468&gt;10),ABS(CD466-CD468)&gt;1,IF(OR(CD466&gt;11,CD468&gt;11),ABS(CD466-CD468)=2,TRUE),CD466=INT(CD466),CD468=INT(CD468)),"","Error"),"")</f>
        <v/>
      </c>
      <c r="CE470" s="169"/>
      <c r="CG470" s="126"/>
      <c r="CH470" s="126"/>
      <c r="CI470" s="126"/>
      <c r="CJ470" s="126"/>
      <c r="CK470" s="126"/>
      <c r="CL470" s="126"/>
      <c r="CM470" s="126"/>
      <c r="CN470" s="126"/>
      <c r="CO470" s="126"/>
      <c r="CP470" s="126"/>
      <c r="CQ470" s="126"/>
      <c r="CR470" s="126"/>
      <c r="CS470" s="126"/>
      <c r="DL470" s="169" t="str">
        <f>IF(DV466&lt;&gt;"",IF(AND(AND(DL466&gt;-1,DL468&gt;-1),OR(DL466&gt;10,DL468&gt;10),ABS(DL466-DL468)&gt;1,IF(OR(DL466&gt;11,DL468&gt;11),ABS(DL466-DL468)=2,TRUE),DL466=INT(DL466),DL468=INT(DL468)),"","Error"),"")</f>
        <v/>
      </c>
      <c r="DM470" s="169"/>
      <c r="DN470" s="169" t="str">
        <f>IF(DV466&lt;&gt;"",IF(AND(AND(DN466&gt;-1,DN468&gt;-1),OR(DN466&gt;10,DN468&gt;10),ABS(DN466-DN468)&gt;1,IF(OR(DN466&gt;11,DN468&gt;11),ABS(DN466-DN468)=2,TRUE),DN466=INT(DN466),DN468=INT(DN468)),"","Error"),"")</f>
        <v/>
      </c>
      <c r="DO470" s="169"/>
      <c r="DP470" s="169" t="str">
        <f>IF(DV466&lt;&gt;"",IF(AND(AND(DP466&gt;-1,DP468&gt;-1),OR(DP466&gt;10,DP468&gt;10),ABS(DP466-DP468)&gt;1,IF(OR(DP466&gt;11,DP468&gt;11),ABS(DP466-DP468)=2,TRUE),DP466=INT(DP466),DP468=INT(DP468)),"","Error"),"")</f>
        <v/>
      </c>
      <c r="DQ470" s="169"/>
      <c r="DR470" s="169" t="str">
        <f>IF(AND(DV466&lt;&gt;"",DR466&lt;&gt;""),IF(AND(AND(DR466&gt;-1,DR468&gt;-1),OR(DR466&gt;10,DR468&gt;10),ABS(DR466-DR468)&gt;1,IF(OR(DR466&gt;11,DR468&gt;11),ABS(DR466-DR468)=2,TRUE),DR466=INT(DR466),DR468=INT(DR468)),"","Error"),"")</f>
        <v/>
      </c>
      <c r="DS470" s="169"/>
      <c r="DT470" s="169" t="str">
        <f>IF(AND(DV466&lt;&gt;"",DT466&lt;&gt;""),IF(AND(AND(DT466&gt;-1,DT468&gt;-1),OR(DT466&gt;10,DT468&gt;10),ABS(DT466-DT468)&gt;1,IF(OR(DT466&gt;11,DT468&gt;11),ABS(DT466-DT468)=2,TRUE),DT466=INT(DT466),DT468=INT(DT468)),"","Error"),"")</f>
        <v/>
      </c>
      <c r="DU470" s="169"/>
      <c r="DW470" s="126"/>
      <c r="DX470" s="126"/>
      <c r="DY470" s="126"/>
      <c r="DZ470" s="126"/>
      <c r="EA470" s="126"/>
      <c r="EB470" s="126"/>
      <c r="EC470" s="126"/>
      <c r="ED470" s="126"/>
      <c r="EE470" s="126"/>
      <c r="EF470" s="126"/>
      <c r="EG470" s="126"/>
      <c r="EH470" s="126"/>
      <c r="EI470" s="126"/>
      <c r="FB470" s="169" t="str">
        <f>IF(FL466&lt;&gt;"",IF(AND(AND(FB466&gt;-1,FB468&gt;-1),OR(FB466&gt;10,FB468&gt;10),ABS(FB466-FB468)&gt;1,IF(OR(FB466&gt;11,FB468&gt;11),ABS(FB466-FB468)=2,TRUE),FB466=INT(FB466),FB468=INT(FB468)),"","Error"),"")</f>
        <v/>
      </c>
      <c r="FC470" s="169"/>
      <c r="FD470" s="169" t="str">
        <f>IF(FL466&lt;&gt;"",IF(AND(AND(FD466&gt;-1,FD468&gt;-1),OR(FD466&gt;10,FD468&gt;10),ABS(FD466-FD468)&gt;1,IF(OR(FD466&gt;11,FD468&gt;11),ABS(FD466-FD468)=2,TRUE),FD466=INT(FD466),FD468=INT(FD468)),"","Error"),"")</f>
        <v/>
      </c>
      <c r="FE470" s="169"/>
      <c r="FF470" s="169" t="str">
        <f>IF(FL466&lt;&gt;"",IF(AND(AND(FF466&gt;-1,FF468&gt;-1),OR(FF466&gt;10,FF468&gt;10),ABS(FF466-FF468)&gt;1,IF(OR(FF466&gt;11,FF468&gt;11),ABS(FF466-FF468)=2,TRUE),FF466=INT(FF466),FF468=INT(FF468)),"","Error"),"")</f>
        <v/>
      </c>
      <c r="FG470" s="169"/>
      <c r="FH470" s="169" t="str">
        <f>IF(AND(FL466&lt;&gt;"",FH466&lt;&gt;""),IF(AND(AND(FH466&gt;-1,FH468&gt;-1),OR(FH466&gt;10,FH468&gt;10),ABS(FH466-FH468)&gt;1,IF(OR(FH466&gt;11,FH468&gt;11),ABS(FH466-FH468)=2,TRUE),FH466=INT(FH466),FH468=INT(FH468)),"","Error"),"")</f>
        <v/>
      </c>
      <c r="FI470" s="169"/>
      <c r="FJ470" s="169" t="str">
        <f>IF(AND(FL466&lt;&gt;"",FJ466&lt;&gt;""),IF(AND(AND(FJ466&gt;-1,FJ468&gt;-1),OR(FJ466&gt;10,FJ468&gt;10),ABS(FJ466-FJ468)&gt;1,IF(OR(FJ466&gt;11,FJ468&gt;11),ABS(FJ466-FJ468)=2,TRUE),FJ466=INT(FJ466),FJ468=INT(FJ468)),"","Error"),"")</f>
        <v/>
      </c>
      <c r="FK470" s="169"/>
    </row>
    <row r="471" spans="1:169" ht="11.25" customHeight="1">
      <c r="A471" s="212"/>
      <c r="B471" s="213"/>
      <c r="C471" s="218"/>
      <c r="D471" s="218"/>
      <c r="E471" s="218"/>
      <c r="F471" s="218"/>
      <c r="G471" s="218"/>
      <c r="H471" s="218"/>
      <c r="I471" s="218"/>
      <c r="J471" s="218"/>
      <c r="K471" s="218"/>
      <c r="L471" s="218"/>
      <c r="M471" s="218"/>
      <c r="N471" s="218"/>
      <c r="O471" s="218"/>
      <c r="P471" s="218"/>
      <c r="Q471" s="218"/>
      <c r="R471" s="218"/>
      <c r="S471" s="218"/>
      <c r="T471" s="218"/>
      <c r="U471" s="218"/>
      <c r="V471" s="218"/>
      <c r="W471" s="219"/>
      <c r="X471" s="232"/>
      <c r="Y471" s="233"/>
      <c r="Z471" s="234"/>
      <c r="AA471" s="233"/>
      <c r="AB471" s="234"/>
      <c r="AC471" s="233"/>
      <c r="AD471" s="234"/>
      <c r="AE471" s="233"/>
      <c r="AF471" s="363"/>
      <c r="AG471" s="364"/>
      <c r="AH471" s="234"/>
      <c r="AI471" s="233"/>
      <c r="AJ471" s="234"/>
      <c r="AK471" s="233"/>
      <c r="AL471" s="241"/>
      <c r="AM471" s="240"/>
      <c r="AN471" s="258"/>
      <c r="AO471" s="243"/>
      <c r="AQ471" s="126"/>
      <c r="AR471" s="126"/>
      <c r="AS471" s="126"/>
      <c r="AT471" s="126"/>
      <c r="AU471" s="126"/>
      <c r="AV471" s="126"/>
      <c r="AW471" s="126"/>
      <c r="AX471" s="126"/>
      <c r="AY471" s="126"/>
      <c r="AZ471" s="126"/>
      <c r="BA471" s="126"/>
      <c r="BB471" s="126"/>
      <c r="BC471" s="126"/>
      <c r="CG471" s="126"/>
      <c r="CH471" s="126"/>
      <c r="CI471" s="126"/>
      <c r="CJ471" s="126"/>
      <c r="CK471" s="126"/>
      <c r="CL471" s="126"/>
      <c r="CM471" s="126"/>
      <c r="CN471" s="126"/>
      <c r="CO471" s="126"/>
      <c r="CP471" s="126"/>
      <c r="CQ471" s="126"/>
      <c r="CR471" s="126"/>
      <c r="CS471" s="126"/>
      <c r="DW471" s="126"/>
      <c r="DX471" s="126"/>
      <c r="DY471" s="126"/>
      <c r="DZ471" s="126"/>
      <c r="EA471" s="126"/>
      <c r="EB471" s="126"/>
      <c r="EC471" s="126"/>
      <c r="ED471" s="126"/>
      <c r="EE471" s="126"/>
      <c r="EF471" s="126"/>
      <c r="EG471" s="126"/>
      <c r="EH471" s="126"/>
      <c r="EI471" s="126"/>
    </row>
    <row r="472" spans="1:169" ht="11.25" customHeight="1">
      <c r="A472" s="210" t="str">
        <f>AH460</f>
        <v>F</v>
      </c>
      <c r="B472" s="211"/>
      <c r="C472" s="357"/>
      <c r="D472" s="343"/>
      <c r="E472" s="343"/>
      <c r="F472" s="343"/>
      <c r="G472" s="343"/>
      <c r="H472" s="343"/>
      <c r="I472" s="343"/>
      <c r="J472" s="343"/>
      <c r="K472" s="343"/>
      <c r="L472" s="343"/>
      <c r="M472" s="215"/>
      <c r="N472" s="215"/>
      <c r="O472" s="215"/>
      <c r="P472" s="343"/>
      <c r="Q472" s="343"/>
      <c r="R472" s="343"/>
      <c r="S472" s="343"/>
      <c r="T472" s="343"/>
      <c r="U472" s="343"/>
      <c r="V472" s="343"/>
      <c r="W472" s="344"/>
      <c r="X472" s="220" t="str">
        <f>IF(AH462&lt;&gt;"",IF(AH462="W","L","W"),"")</f>
        <v/>
      </c>
      <c r="Y472" s="221"/>
      <c r="Z472" s="227" t="str">
        <f>IF(AH464&lt;&gt;"",IF(AH464="W","L","W"),"")</f>
        <v/>
      </c>
      <c r="AA472" s="221"/>
      <c r="AB472" s="227" t="str">
        <f>IF(AH466&lt;&gt;"",IF(AH466="W","L","W"),"")</f>
        <v/>
      </c>
      <c r="AC472" s="221"/>
      <c r="AD472" s="227" t="str">
        <f>IF(AH468&lt;&gt;"",IF(AH468="W","L","W"),"")</f>
        <v/>
      </c>
      <c r="AE472" s="221"/>
      <c r="AF472" s="227" t="str">
        <f>IF(AH470&lt;&gt;"",IF(AH470="W","L","W"),"")</f>
        <v/>
      </c>
      <c r="AG472" s="221"/>
      <c r="AH472" s="228"/>
      <c r="AI472" s="229"/>
      <c r="AJ472" s="227" t="str">
        <f>IF($D458="1P",IF(AN489=AN491,IF(AL489=AL491,IF(AJ489&lt;&gt;"",IF(AJ489&gt;AJ491,"W","L"),""),IF(AL489&gt;AL491,"W","L")),IF(AN489&gt;AN491,"W","L")),IF(AN477=AN479,IF(AL477=AL479,IF(AJ477&lt;&gt;"",IF(AJ477&gt;AJ479,"W","L"),""),IF(AL477&gt;AL479,"W","L")),IF(AN477&gt;AN479,"W","L")))</f>
        <v/>
      </c>
      <c r="AK472" s="221"/>
      <c r="AL472" s="353" t="str">
        <f>IF(OR(COUNTIF(X472:AJ472,"W"),COUNTIF(X472:AJ472,"L")),COUNTIF(X472:AJ472,"W")*2+COUNTIF(X472:AJ472,"L"),"")</f>
        <v/>
      </c>
      <c r="AM472" s="354"/>
      <c r="AN472" s="355" t="str">
        <f>IF(AL472&lt;&gt;"",RANK(AL472,AL462:AL474,0),"")</f>
        <v/>
      </c>
      <c r="AO472" s="356"/>
      <c r="AQ472" s="127"/>
      <c r="AR472" s="127"/>
      <c r="AS472" s="127"/>
      <c r="AT472" s="127"/>
      <c r="AU472" s="127"/>
      <c r="AV472" s="127"/>
      <c r="AW472" s="127"/>
      <c r="AX472" s="127"/>
      <c r="AY472" s="127"/>
      <c r="AZ472" s="127"/>
      <c r="BA472" s="127"/>
      <c r="BB472" s="127"/>
      <c r="BC472" s="127"/>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c r="CG472" s="127"/>
      <c r="CH472" s="127"/>
      <c r="CI472" s="127"/>
      <c r="CJ472" s="127"/>
      <c r="CK472" s="127"/>
      <c r="CL472" s="127"/>
      <c r="CM472" s="127"/>
      <c r="CN472" s="127"/>
      <c r="CO472" s="127"/>
      <c r="CP472" s="127"/>
      <c r="CQ472" s="127"/>
      <c r="CR472" s="127"/>
      <c r="CS472" s="127"/>
      <c r="CT472" s="40"/>
      <c r="CU472" s="40"/>
      <c r="CV472" s="40"/>
      <c r="CW472" s="40"/>
      <c r="CX472" s="40"/>
      <c r="CY472" s="40"/>
      <c r="CZ472" s="40"/>
      <c r="DA472" s="40"/>
      <c r="DB472" s="40"/>
      <c r="DC472" s="40"/>
      <c r="DD472" s="40"/>
      <c r="DE472" s="40"/>
      <c r="DF472" s="40"/>
      <c r="DG472" s="40"/>
      <c r="DH472" s="40"/>
      <c r="DI472" s="40"/>
      <c r="DJ472" s="40"/>
      <c r="DK472" s="40"/>
      <c r="DL472" s="40"/>
      <c r="DM472" s="40"/>
      <c r="DN472" s="40"/>
      <c r="DO472" s="40"/>
      <c r="DP472" s="40"/>
      <c r="DQ472" s="40"/>
      <c r="DR472" s="40"/>
      <c r="DS472" s="40"/>
      <c r="DT472" s="40"/>
      <c r="DU472" s="40"/>
      <c r="DW472" s="127"/>
      <c r="DX472" s="127"/>
      <c r="DY472" s="127"/>
      <c r="DZ472" s="127"/>
      <c r="EA472" s="127"/>
      <c r="EB472" s="127"/>
      <c r="EC472" s="127"/>
      <c r="ED472" s="127"/>
      <c r="EE472" s="127"/>
      <c r="EF472" s="127"/>
      <c r="EG472" s="127"/>
      <c r="EH472" s="127"/>
      <c r="EI472" s="127"/>
      <c r="EJ472" s="40"/>
      <c r="EK472" s="40"/>
      <c r="EL472" s="40"/>
      <c r="EM472" s="40"/>
      <c r="EN472" s="40"/>
      <c r="EO472" s="40"/>
      <c r="EP472" s="40"/>
      <c r="EQ472" s="40"/>
      <c r="ER472" s="40"/>
      <c r="ES472" s="40"/>
      <c r="ET472" s="40"/>
      <c r="EU472" s="40"/>
      <c r="EV472" s="40"/>
      <c r="EW472" s="40"/>
      <c r="EX472" s="40"/>
      <c r="EY472" s="40"/>
      <c r="EZ472" s="40"/>
      <c r="FA472" s="40"/>
      <c r="FB472" s="40"/>
      <c r="FC472" s="40"/>
      <c r="FD472" s="40"/>
      <c r="FE472" s="40"/>
      <c r="FF472" s="40"/>
      <c r="FG472" s="40"/>
      <c r="FH472" s="40"/>
      <c r="FI472" s="40"/>
      <c r="FJ472" s="40"/>
      <c r="FK472" s="40"/>
    </row>
    <row r="473" spans="1:169" ht="11.25" customHeight="1">
      <c r="A473" s="212"/>
      <c r="B473" s="213"/>
      <c r="C473" s="218"/>
      <c r="D473" s="218"/>
      <c r="E473" s="218"/>
      <c r="F473" s="218"/>
      <c r="G473" s="218"/>
      <c r="H473" s="218"/>
      <c r="I473" s="218"/>
      <c r="J473" s="218"/>
      <c r="K473" s="218"/>
      <c r="L473" s="218"/>
      <c r="M473" s="218"/>
      <c r="N473" s="218"/>
      <c r="O473" s="218"/>
      <c r="P473" s="218"/>
      <c r="Q473" s="218"/>
      <c r="R473" s="218"/>
      <c r="S473" s="218"/>
      <c r="T473" s="218"/>
      <c r="U473" s="218"/>
      <c r="V473" s="218"/>
      <c r="W473" s="219"/>
      <c r="X473" s="232"/>
      <c r="Y473" s="233"/>
      <c r="Z473" s="234"/>
      <c r="AA473" s="233"/>
      <c r="AB473" s="234"/>
      <c r="AC473" s="233"/>
      <c r="AD473" s="234"/>
      <c r="AE473" s="233"/>
      <c r="AF473" s="234"/>
      <c r="AG473" s="233"/>
      <c r="AH473" s="235"/>
      <c r="AI473" s="236"/>
      <c r="AJ473" s="234"/>
      <c r="AK473" s="233"/>
      <c r="AL473" s="358"/>
      <c r="AM473" s="359"/>
      <c r="AN473" s="258"/>
      <c r="AO473" s="243"/>
      <c r="AQ473" s="128"/>
      <c r="AR473" s="128"/>
      <c r="AS473" s="128"/>
      <c r="AT473" s="128"/>
      <c r="AU473" s="128"/>
      <c r="AV473" s="128"/>
      <c r="AW473" s="128"/>
      <c r="AX473" s="128"/>
      <c r="AY473" s="128"/>
      <c r="AZ473" s="128"/>
      <c r="BA473" s="128"/>
      <c r="BB473" s="128"/>
      <c r="BC473" s="128"/>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G473" s="128"/>
      <c r="CH473" s="128"/>
      <c r="CI473" s="128"/>
      <c r="CJ473" s="128"/>
      <c r="CK473" s="128"/>
      <c r="CL473" s="128"/>
      <c r="CM473" s="128"/>
      <c r="CN473" s="128"/>
      <c r="CO473" s="128"/>
      <c r="CP473" s="128"/>
      <c r="CQ473" s="128"/>
      <c r="CR473" s="128"/>
      <c r="CS473" s="128"/>
      <c r="CT473" s="41"/>
      <c r="CU473" s="41"/>
      <c r="CV473" s="41"/>
      <c r="CW473" s="41"/>
      <c r="CX473" s="41"/>
      <c r="CY473" s="41"/>
      <c r="CZ473" s="41"/>
      <c r="DA473" s="41"/>
      <c r="DB473" s="41"/>
      <c r="DC473" s="41"/>
      <c r="DD473" s="41"/>
      <c r="DE473" s="41"/>
      <c r="DF473" s="41"/>
      <c r="DG473" s="41"/>
      <c r="DH473" s="41"/>
      <c r="DI473" s="41"/>
      <c r="DJ473" s="41"/>
      <c r="DK473" s="41"/>
      <c r="DL473" s="41"/>
      <c r="DM473" s="41"/>
      <c r="DN473" s="41"/>
      <c r="DO473" s="41"/>
      <c r="DP473" s="41"/>
      <c r="DQ473" s="41"/>
      <c r="DR473" s="41"/>
      <c r="DS473" s="41"/>
      <c r="DT473" s="41"/>
      <c r="DU473" s="41"/>
      <c r="DW473" s="128"/>
      <c r="DX473" s="128"/>
      <c r="DY473" s="128"/>
      <c r="DZ473" s="128"/>
      <c r="EA473" s="128"/>
      <c r="EB473" s="128"/>
      <c r="EC473" s="128"/>
      <c r="ED473" s="128"/>
      <c r="EE473" s="128"/>
      <c r="EF473" s="128"/>
      <c r="EG473" s="128"/>
      <c r="EH473" s="128"/>
      <c r="EI473" s="128"/>
      <c r="EJ473" s="41"/>
      <c r="EK473" s="41"/>
      <c r="EL473" s="41"/>
      <c r="EM473" s="41"/>
      <c r="EN473" s="41"/>
      <c r="EO473" s="41"/>
      <c r="EP473" s="41"/>
      <c r="EQ473" s="41"/>
      <c r="ER473" s="41"/>
      <c r="ES473" s="41"/>
      <c r="ET473" s="41"/>
      <c r="EU473" s="41"/>
      <c r="EV473" s="41"/>
      <c r="EW473" s="41"/>
      <c r="EX473" s="41"/>
      <c r="EY473" s="41"/>
      <c r="EZ473" s="41"/>
      <c r="FA473" s="41"/>
      <c r="FB473" s="41"/>
      <c r="FC473" s="41"/>
      <c r="FD473" s="41"/>
      <c r="FE473" s="41"/>
      <c r="FF473" s="41"/>
      <c r="FG473" s="41"/>
      <c r="FH473" s="41"/>
      <c r="FI473" s="41"/>
      <c r="FJ473" s="41"/>
      <c r="FK473" s="41"/>
    </row>
    <row r="474" spans="1:169" ht="11.25" customHeight="1">
      <c r="A474" s="210" t="str">
        <f>AJ460</f>
        <v>G</v>
      </c>
      <c r="B474" s="211"/>
      <c r="C474" s="357"/>
      <c r="D474" s="343"/>
      <c r="E474" s="343"/>
      <c r="F474" s="343"/>
      <c r="G474" s="343"/>
      <c r="H474" s="343"/>
      <c r="I474" s="343"/>
      <c r="J474" s="343"/>
      <c r="K474" s="343"/>
      <c r="L474" s="343"/>
      <c r="M474" s="215"/>
      <c r="N474" s="215"/>
      <c r="O474" s="215"/>
      <c r="P474" s="343"/>
      <c r="Q474" s="343"/>
      <c r="R474" s="343"/>
      <c r="S474" s="343"/>
      <c r="T474" s="343"/>
      <c r="U474" s="343"/>
      <c r="V474" s="343"/>
      <c r="W474" s="344"/>
      <c r="X474" s="220" t="str">
        <f>IF(AJ462&lt;&gt;"",IF(AJ462="W","L","W"),"")</f>
        <v/>
      </c>
      <c r="Y474" s="221"/>
      <c r="Z474" s="227" t="str">
        <f>IF(AJ464&lt;&gt;"",IF(AJ464="W","L","W"),"")</f>
        <v/>
      </c>
      <c r="AA474" s="221"/>
      <c r="AB474" s="227" t="str">
        <f>IF(AJ466&lt;&gt;"",IF(AJ466="W","L","W"),"")</f>
        <v/>
      </c>
      <c r="AC474" s="221"/>
      <c r="AD474" s="227" t="str">
        <f>IF(AJ468&lt;&gt;"",IF(AJ468="W","L","W"),"")</f>
        <v/>
      </c>
      <c r="AE474" s="221"/>
      <c r="AF474" s="227" t="str">
        <f>IF(AJ470&lt;&gt;"",IF(AJ470="W","L","W"),"")</f>
        <v/>
      </c>
      <c r="AG474" s="221"/>
      <c r="AH474" s="227" t="str">
        <f>IF(AJ472&lt;&gt;"",IF(AJ472="W","L","W"),"")</f>
        <v/>
      </c>
      <c r="AI474" s="221"/>
      <c r="AJ474" s="228"/>
      <c r="AK474" s="351"/>
      <c r="AL474" s="353" t="str">
        <f>IF(OR(COUNTIF(X474:AJ474,"W"),COUNTIF(X474:AJ474,"L")),COUNTIF(X474:AJ474,"W")*2+COUNTIF(X474:AJ474,"L"),"")</f>
        <v/>
      </c>
      <c r="AM474" s="354"/>
      <c r="AN474" s="355" t="str">
        <f>IF(AL474&lt;&gt;"",RANK(AL474,AL462:AL474,0),"")</f>
        <v/>
      </c>
      <c r="AO474" s="356"/>
      <c r="AQ474" s="126"/>
      <c r="AR474" s="126"/>
      <c r="AS474" s="126"/>
      <c r="AT474" s="126"/>
      <c r="AU474" s="126"/>
      <c r="AV474" s="126"/>
      <c r="AW474" s="126"/>
      <c r="AX474" s="126"/>
      <c r="AY474" s="126"/>
      <c r="AZ474" s="126"/>
      <c r="BA474" s="126"/>
      <c r="BB474" s="126"/>
      <c r="BC474" s="126"/>
      <c r="CG474" s="126"/>
      <c r="CH474" s="126"/>
      <c r="CI474" s="126"/>
      <c r="CJ474" s="126"/>
      <c r="CK474" s="126"/>
      <c r="CL474" s="126"/>
      <c r="CM474" s="126"/>
      <c r="CN474" s="126"/>
      <c r="CO474" s="126"/>
      <c r="CP474" s="126"/>
      <c r="CQ474" s="126"/>
      <c r="CR474" s="126"/>
      <c r="CS474" s="126"/>
      <c r="DW474" s="126"/>
      <c r="DX474" s="126"/>
      <c r="DY474" s="126"/>
      <c r="DZ474" s="126"/>
      <c r="EA474" s="126"/>
      <c r="EB474" s="126"/>
      <c r="EC474" s="126"/>
      <c r="ED474" s="126"/>
      <c r="EE474" s="126"/>
      <c r="EF474" s="126"/>
      <c r="EG474" s="126"/>
      <c r="EH474" s="126"/>
      <c r="EI474" s="126"/>
    </row>
    <row r="475" spans="1:169" ht="11.25" customHeight="1" thickBot="1">
      <c r="A475" s="212"/>
      <c r="B475" s="213"/>
      <c r="C475" s="218"/>
      <c r="D475" s="218"/>
      <c r="E475" s="218"/>
      <c r="F475" s="218"/>
      <c r="G475" s="218"/>
      <c r="H475" s="218"/>
      <c r="I475" s="218"/>
      <c r="J475" s="218"/>
      <c r="K475" s="218"/>
      <c r="L475" s="218"/>
      <c r="M475" s="218"/>
      <c r="N475" s="218"/>
      <c r="O475" s="218"/>
      <c r="P475" s="218"/>
      <c r="Q475" s="218"/>
      <c r="R475" s="218"/>
      <c r="S475" s="218"/>
      <c r="T475" s="218"/>
      <c r="U475" s="218"/>
      <c r="V475" s="218"/>
      <c r="W475" s="219"/>
      <c r="X475" s="222"/>
      <c r="Y475" s="223"/>
      <c r="Z475" s="226"/>
      <c r="AA475" s="223"/>
      <c r="AB475" s="226"/>
      <c r="AC475" s="223"/>
      <c r="AD475" s="226"/>
      <c r="AE475" s="223"/>
      <c r="AF475" s="226"/>
      <c r="AG475" s="223"/>
      <c r="AH475" s="226"/>
      <c r="AI475" s="223"/>
      <c r="AJ475" s="230"/>
      <c r="AK475" s="352"/>
      <c r="AL475" s="347"/>
      <c r="AM475" s="348"/>
      <c r="AN475" s="248"/>
      <c r="AO475" s="249"/>
      <c r="AP475" s="2"/>
      <c r="AQ475" s="127"/>
      <c r="AR475" s="127"/>
      <c r="AS475" s="127"/>
      <c r="AT475" s="127"/>
      <c r="AU475" s="127"/>
      <c r="AV475" s="127"/>
      <c r="AW475" s="127"/>
      <c r="AX475" s="127"/>
      <c r="AY475" s="127"/>
      <c r="AZ475" s="127"/>
      <c r="BA475" s="127"/>
      <c r="BB475" s="127"/>
      <c r="BC475" s="127"/>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c r="CG475" s="127"/>
      <c r="CH475" s="127"/>
      <c r="CI475" s="127"/>
      <c r="CJ475" s="127"/>
      <c r="CK475" s="127"/>
      <c r="CL475" s="127"/>
      <c r="CM475" s="127"/>
      <c r="CN475" s="127"/>
      <c r="CO475" s="127"/>
      <c r="CP475" s="127"/>
      <c r="CQ475" s="127"/>
      <c r="CR475" s="127"/>
      <c r="CS475" s="127"/>
      <c r="CT475" s="40"/>
      <c r="CU475" s="40"/>
      <c r="CV475" s="40"/>
      <c r="CW475" s="40"/>
      <c r="CX475" s="40"/>
      <c r="CY475" s="40"/>
      <c r="CZ475" s="40"/>
      <c r="DA475" s="40"/>
      <c r="DB475" s="40"/>
      <c r="DC475" s="40"/>
      <c r="DD475" s="40"/>
      <c r="DE475" s="40"/>
      <c r="DF475" s="40"/>
      <c r="DG475" s="40"/>
      <c r="DH475" s="40"/>
      <c r="DI475" s="40"/>
      <c r="DJ475" s="40"/>
      <c r="DK475" s="40"/>
      <c r="DL475" s="40"/>
      <c r="DM475" s="40"/>
      <c r="DN475" s="40"/>
      <c r="DO475" s="40"/>
      <c r="DP475" s="40"/>
      <c r="DQ475" s="40"/>
      <c r="DR475" s="40"/>
      <c r="DS475" s="40"/>
      <c r="DT475" s="40"/>
      <c r="DU475" s="40"/>
      <c r="DV475" s="2"/>
      <c r="DW475" s="127"/>
      <c r="DX475" s="127"/>
      <c r="DY475" s="127"/>
      <c r="DZ475" s="127"/>
      <c r="EA475" s="127"/>
      <c r="EB475" s="127"/>
      <c r="EC475" s="127"/>
      <c r="ED475" s="127"/>
      <c r="EE475" s="127"/>
      <c r="EF475" s="127"/>
      <c r="EG475" s="127"/>
      <c r="EH475" s="127"/>
      <c r="EI475" s="127"/>
      <c r="EJ475" s="40"/>
      <c r="EK475" s="40"/>
      <c r="EL475" s="40"/>
      <c r="EM475" s="40"/>
      <c r="EN475" s="40"/>
      <c r="EO475" s="40"/>
      <c r="EP475" s="40"/>
      <c r="EQ475" s="40"/>
      <c r="ER475" s="40"/>
      <c r="ES475" s="40"/>
      <c r="ET475" s="40"/>
      <c r="EU475" s="40"/>
      <c r="EV475" s="40"/>
      <c r="EW475" s="40"/>
      <c r="EX475" s="40"/>
      <c r="EY475" s="40"/>
      <c r="EZ475" s="40"/>
      <c r="FA475" s="40"/>
      <c r="FB475" s="40"/>
      <c r="FC475" s="40"/>
      <c r="FD475" s="40"/>
      <c r="FE475" s="40"/>
      <c r="FF475" s="40"/>
      <c r="FG475" s="40"/>
      <c r="FH475" s="40"/>
      <c r="FI475" s="40"/>
      <c r="FJ475" s="40"/>
      <c r="FK475" s="40"/>
      <c r="FL475" s="2"/>
      <c r="FM475" s="2"/>
    </row>
    <row r="476" spans="1:169" ht="11.25" customHeight="1" thickBo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154" t="str">
        <f>CONCATENATE($A460," ",$D460,","," ",$F458)</f>
        <v>Group: 8, Women's Singles</v>
      </c>
      <c r="AR476" s="155"/>
      <c r="AS476" s="155"/>
      <c r="AT476" s="155"/>
      <c r="AU476" s="155"/>
      <c r="AV476" s="155"/>
      <c r="AW476" s="155"/>
      <c r="AX476" s="155"/>
      <c r="AY476" s="155"/>
      <c r="AZ476" s="155"/>
      <c r="BA476" s="155"/>
      <c r="BB476" s="155"/>
      <c r="BC476" s="156"/>
      <c r="BD476" s="163">
        <f>A485</f>
        <v>3</v>
      </c>
      <c r="BE476" s="164"/>
      <c r="BF476" s="183" t="str">
        <f>C485</f>
        <v>D</v>
      </c>
      <c r="BG476" s="185" t="str">
        <f>IF(VLOOKUP($BF476,$A462:$C474,3,FALSE)=0,"",CONCATENATE(VLOOKUP(VLOOKUP($BF476,$A462:$C474,3,FALSE),Players!$J:$N,4,FALSE)," ",VLOOKUP($BF476,$A462:$C474,3,FALSE)," ",IF(ISERROR(VLOOKUP(VLOOKUP($BF476,$A462:$C474,3,FALSE),Players!$J:$N,5,FALSE)),"()",CONCATENATE("(",VLOOKUP(VLOOKUP($BF476,$A462:$C474,3,FALSE),Players!$J:$N,5,FALSE),")"))))</f>
        <v/>
      </c>
      <c r="BH476" s="186"/>
      <c r="BI476" s="186"/>
      <c r="BJ476" s="186"/>
      <c r="BK476" s="186"/>
      <c r="BL476" s="186"/>
      <c r="BM476" s="186"/>
      <c r="BN476" s="186"/>
      <c r="BO476" s="186"/>
      <c r="BP476" s="186"/>
      <c r="BQ476" s="186"/>
      <c r="BR476" s="186"/>
      <c r="BS476" s="186"/>
      <c r="BT476" s="186"/>
      <c r="BU476" s="187"/>
      <c r="BV476" s="170" t="str">
        <f>IF(D485&lt;&gt;"",D485,"")</f>
        <v/>
      </c>
      <c r="BW476" s="171"/>
      <c r="BX476" s="335" t="str">
        <f>IF(F485&lt;&gt;"",F485,"")</f>
        <v/>
      </c>
      <c r="BY476" s="171"/>
      <c r="BZ476" s="335" t="str">
        <f>IF(H485&lt;&gt;"",H485,"")</f>
        <v/>
      </c>
      <c r="CA476" s="171"/>
      <c r="CB476" s="335" t="str">
        <f>IF(J485&lt;&gt;"",J485,"")</f>
        <v/>
      </c>
      <c r="CC476" s="171"/>
      <c r="CD476" s="335" t="str">
        <f>IF(L485&lt;&gt;"",L485,"")</f>
        <v/>
      </c>
      <c r="CE476" s="337"/>
      <c r="CF476" s="174" t="str">
        <f>IF($CD476=$CD478,IF($CB476=$CB478,IF($BZ476&lt;&gt;"",IF($BZ476&gt;$BZ478,"W","L"),""),IF($CB476&gt;$CB478,"W","L")),IF($CD476&gt;$CD478,"W","L"))</f>
        <v/>
      </c>
      <c r="CG476" s="154" t="str">
        <f>CONCATENATE($A460," ",$D460,","," ",$F458)</f>
        <v>Group: 8, Women's Singles</v>
      </c>
      <c r="CH476" s="155"/>
      <c r="CI476" s="155"/>
      <c r="CJ476" s="155"/>
      <c r="CK476" s="155"/>
      <c r="CL476" s="155"/>
      <c r="CM476" s="155"/>
      <c r="CN476" s="155"/>
      <c r="CO476" s="155"/>
      <c r="CP476" s="155"/>
      <c r="CQ476" s="155"/>
      <c r="CR476" s="155"/>
      <c r="CS476" s="156"/>
      <c r="CT476" s="163">
        <f>O485</f>
        <v>10</v>
      </c>
      <c r="CU476" s="164"/>
      <c r="CV476" s="183" t="str">
        <f>Q485</f>
        <v>A</v>
      </c>
      <c r="CW476" s="185" t="str">
        <f>IF(VLOOKUP($CV476,$A462:$C474,3,FALSE)=0,"",CONCATENATE(VLOOKUP(VLOOKUP($CV476,$A462:$C474,3,FALSE),Players!$J:$N,4,FALSE)," ",VLOOKUP($CV476,$A462:$C474,3,FALSE)," ",IF(ISERROR(VLOOKUP(VLOOKUP($CV476,$A462:$C474,3,FALSE),Players!$J:$N,5,FALSE)),"()",CONCATENATE("(",VLOOKUP(VLOOKUP($CV476,$A462:$C474,3,FALSE),Players!$J:$N,5,FALSE),")"))))</f>
        <v/>
      </c>
      <c r="CX476" s="186"/>
      <c r="CY476" s="186"/>
      <c r="CZ476" s="186"/>
      <c r="DA476" s="186"/>
      <c r="DB476" s="186"/>
      <c r="DC476" s="186"/>
      <c r="DD476" s="186"/>
      <c r="DE476" s="186"/>
      <c r="DF476" s="186"/>
      <c r="DG476" s="186"/>
      <c r="DH476" s="186"/>
      <c r="DI476" s="186"/>
      <c r="DJ476" s="186"/>
      <c r="DK476" s="187"/>
      <c r="DL476" s="170" t="str">
        <f>IF(R485&lt;&gt;"",R485,"")</f>
        <v/>
      </c>
      <c r="DM476" s="171"/>
      <c r="DN476" s="335" t="str">
        <f>IF(T485&lt;&gt;"",T485,"")</f>
        <v/>
      </c>
      <c r="DO476" s="171"/>
      <c r="DP476" s="335" t="str">
        <f>IF(V485&lt;&gt;"",V485,"")</f>
        <v/>
      </c>
      <c r="DQ476" s="171"/>
      <c r="DR476" s="335" t="str">
        <f>IF(X485&lt;&gt;"",X485,"")</f>
        <v/>
      </c>
      <c r="DS476" s="171"/>
      <c r="DT476" s="335" t="str">
        <f>IF(Z485&lt;&gt;"",Z485,"")</f>
        <v/>
      </c>
      <c r="DU476" s="337"/>
      <c r="DV476" s="174" t="str">
        <f>IF($DT476=$DT478,IF($DR476=$DR478,IF($DP476&lt;&gt;"",IF($DP476&gt;$DP478,"W","L"),""),IF($DR476&gt;$DR478,"W","L")),IF($DT476&gt;$DT478,"W","L"))</f>
        <v/>
      </c>
      <c r="DW476" s="154" t="str">
        <f>CONCATENATE($A460," ",$D460,","," ",$F458)</f>
        <v>Group: 8, Women's Singles</v>
      </c>
      <c r="DX476" s="155"/>
      <c r="DY476" s="155"/>
      <c r="DZ476" s="155"/>
      <c r="EA476" s="155"/>
      <c r="EB476" s="155"/>
      <c r="EC476" s="155"/>
      <c r="ED476" s="155"/>
      <c r="EE476" s="155"/>
      <c r="EF476" s="155"/>
      <c r="EG476" s="155"/>
      <c r="EH476" s="155"/>
      <c r="EI476" s="156"/>
      <c r="EJ476" s="163">
        <f>AC485</f>
        <v>17</v>
      </c>
      <c r="EK476" s="164"/>
      <c r="EL476" s="183" t="str">
        <f>AE485</f>
        <v>D</v>
      </c>
      <c r="EM476" s="185" t="str">
        <f>IF(VLOOKUP($EL476,$A462:$C474,3,FALSE)=0,"",CONCATENATE(VLOOKUP(VLOOKUP($EL476,$A462:$C474,3,FALSE),Players!$J:$N,4,FALSE)," ",VLOOKUP($EL476,$A462:$C474,3,FALSE)," ",IF(ISERROR(VLOOKUP(VLOOKUP($EL476,$A462:$C474,3,FALSE),Players!$J:$N,5,FALSE)),"()",CONCATENATE("(",VLOOKUP(VLOOKUP($EL476,$A462:$C474,3,FALSE),Players!$J:$N,5,FALSE),")"))))</f>
        <v/>
      </c>
      <c r="EN476" s="186"/>
      <c r="EO476" s="186"/>
      <c r="EP476" s="186"/>
      <c r="EQ476" s="186"/>
      <c r="ER476" s="186"/>
      <c r="ES476" s="186"/>
      <c r="ET476" s="186"/>
      <c r="EU476" s="186"/>
      <c r="EV476" s="186"/>
      <c r="EW476" s="186"/>
      <c r="EX476" s="186"/>
      <c r="EY476" s="186"/>
      <c r="EZ476" s="186"/>
      <c r="FA476" s="187"/>
      <c r="FB476" s="170" t="str">
        <f>IF(AF485&lt;&gt;"",AF485,"")</f>
        <v/>
      </c>
      <c r="FC476" s="171"/>
      <c r="FD476" s="335" t="str">
        <f>IF(AH485&lt;&gt;"",AH485,"")</f>
        <v/>
      </c>
      <c r="FE476" s="171"/>
      <c r="FF476" s="335" t="str">
        <f>IF(AJ485&lt;&gt;"",AJ485,"")</f>
        <v/>
      </c>
      <c r="FG476" s="171"/>
      <c r="FH476" s="335" t="str">
        <f>IF(AL485&lt;&gt;"",AL485,"")</f>
        <v/>
      </c>
      <c r="FI476" s="171"/>
      <c r="FJ476" s="335" t="str">
        <f>IF(AN485&lt;&gt;"",AN485,"")</f>
        <v/>
      </c>
      <c r="FK476" s="337"/>
      <c r="FL476" s="174" t="str">
        <f>IF($FJ476=$FJ478,IF($FH476=$FH478,IF($FF476&lt;&gt;"",IF($FF476&gt;$FF478,"W","L"),""),IF($FH476&gt;$FH478,"W","L")),IF($FJ476&gt;$FJ478,"W","L"))</f>
        <v/>
      </c>
      <c r="FM476" s="2"/>
    </row>
    <row r="477" spans="1:169" ht="11.25" customHeight="1">
      <c r="A477" s="170">
        <v>1</v>
      </c>
      <c r="B477" s="191"/>
      <c r="C477" s="183" t="str">
        <f>IF($D458="1P","B","B")</f>
        <v>B</v>
      </c>
      <c r="D477" s="197"/>
      <c r="E477" s="198"/>
      <c r="F477" s="197"/>
      <c r="G477" s="198"/>
      <c r="H477" s="197"/>
      <c r="I477" s="198"/>
      <c r="J477" s="197"/>
      <c r="K477" s="198"/>
      <c r="L477" s="197"/>
      <c r="M477" s="208"/>
      <c r="N477" s="69" t="str">
        <f>IF(CF456&lt;&gt;"",IF(CF456="W",IF(SUM(IF(D477&gt;D479,1,0),IF(F477&gt;F479,1,0),IF(H477&gt;H479,1,0),IF(J477&gt;J479,1,0),IF(L477&gt;L479,1,0))&lt;&gt;3,"E",""),""),"")</f>
        <v/>
      </c>
      <c r="O477" s="170">
        <v>8</v>
      </c>
      <c r="P477" s="191"/>
      <c r="Q477" s="183" t="str">
        <f>IF($D458="1P","E","D")</f>
        <v>D</v>
      </c>
      <c r="R477" s="197"/>
      <c r="S477" s="198"/>
      <c r="T477" s="197"/>
      <c r="U477" s="198"/>
      <c r="V477" s="197"/>
      <c r="W477" s="198"/>
      <c r="X477" s="197"/>
      <c r="Y477" s="198"/>
      <c r="Z477" s="197"/>
      <c r="AA477" s="208"/>
      <c r="AB477" s="69" t="str">
        <f>IF(DV456&lt;&gt;"",IF(DV456="W",IF(SUM(IF(R477&gt;R479,1,0),IF(T477&gt;T479,1,0),IF(V477&gt;V479,1,0),IF(X477&gt;X479,1,0),IF(Z477&gt;Z479,1,0))&lt;&gt;3,"E",""),""),"")</f>
        <v/>
      </c>
      <c r="AC477" s="170">
        <v>15</v>
      </c>
      <c r="AD477" s="191"/>
      <c r="AE477" s="183" t="str">
        <f>IF($D458="1P","B","F")</f>
        <v>F</v>
      </c>
      <c r="AF477" s="197"/>
      <c r="AG477" s="198"/>
      <c r="AH477" s="197"/>
      <c r="AI477" s="198"/>
      <c r="AJ477" s="197"/>
      <c r="AK477" s="198"/>
      <c r="AL477" s="197"/>
      <c r="AM477" s="198"/>
      <c r="AN477" s="197"/>
      <c r="AO477" s="208"/>
      <c r="AP477" s="69" t="str">
        <f>IF(FL456&lt;&gt;"",IF(FL456="W",IF(SUM(IF(AF477&gt;AF479,1,0),IF(AH477&gt;AH479,1,0),IF(AJ477&gt;AJ479,1,0),IF(AL477&gt;AL479,1,0),IF(AN477&gt;AN479,1,0))&lt;&gt;3,"E",""),""),"")</f>
        <v/>
      </c>
      <c r="AQ477" s="157"/>
      <c r="AR477" s="158"/>
      <c r="AS477" s="158"/>
      <c r="AT477" s="158"/>
      <c r="AU477" s="158"/>
      <c r="AV477" s="158"/>
      <c r="AW477" s="158"/>
      <c r="AX477" s="158"/>
      <c r="AY477" s="158"/>
      <c r="AZ477" s="158"/>
      <c r="BA477" s="158"/>
      <c r="BB477" s="158"/>
      <c r="BC477" s="159"/>
      <c r="BD477" s="165"/>
      <c r="BE477" s="166"/>
      <c r="BF477" s="184"/>
      <c r="BG477" s="188"/>
      <c r="BH477" s="189"/>
      <c r="BI477" s="189"/>
      <c r="BJ477" s="189"/>
      <c r="BK477" s="189"/>
      <c r="BL477" s="189"/>
      <c r="BM477" s="189"/>
      <c r="BN477" s="189"/>
      <c r="BO477" s="189"/>
      <c r="BP477" s="189"/>
      <c r="BQ477" s="189"/>
      <c r="BR477" s="189"/>
      <c r="BS477" s="189"/>
      <c r="BT477" s="189"/>
      <c r="BU477" s="190"/>
      <c r="BV477" s="172"/>
      <c r="BW477" s="173"/>
      <c r="BX477" s="336"/>
      <c r="BY477" s="173"/>
      <c r="BZ477" s="336"/>
      <c r="CA477" s="173"/>
      <c r="CB477" s="336"/>
      <c r="CC477" s="173"/>
      <c r="CD477" s="336"/>
      <c r="CE477" s="338"/>
      <c r="CF477" s="174"/>
      <c r="CG477" s="157"/>
      <c r="CH477" s="158"/>
      <c r="CI477" s="158"/>
      <c r="CJ477" s="158"/>
      <c r="CK477" s="158"/>
      <c r="CL477" s="158"/>
      <c r="CM477" s="158"/>
      <c r="CN477" s="158"/>
      <c r="CO477" s="158"/>
      <c r="CP477" s="158"/>
      <c r="CQ477" s="158"/>
      <c r="CR477" s="158"/>
      <c r="CS477" s="159"/>
      <c r="CT477" s="165"/>
      <c r="CU477" s="166"/>
      <c r="CV477" s="184"/>
      <c r="CW477" s="188"/>
      <c r="CX477" s="189"/>
      <c r="CY477" s="189"/>
      <c r="CZ477" s="189"/>
      <c r="DA477" s="189"/>
      <c r="DB477" s="189"/>
      <c r="DC477" s="189"/>
      <c r="DD477" s="189"/>
      <c r="DE477" s="189"/>
      <c r="DF477" s="189"/>
      <c r="DG477" s="189"/>
      <c r="DH477" s="189"/>
      <c r="DI477" s="189"/>
      <c r="DJ477" s="189"/>
      <c r="DK477" s="190"/>
      <c r="DL477" s="172"/>
      <c r="DM477" s="173"/>
      <c r="DN477" s="336"/>
      <c r="DO477" s="173"/>
      <c r="DP477" s="336"/>
      <c r="DQ477" s="173"/>
      <c r="DR477" s="336"/>
      <c r="DS477" s="173"/>
      <c r="DT477" s="336"/>
      <c r="DU477" s="338"/>
      <c r="DV477" s="174"/>
      <c r="DW477" s="157"/>
      <c r="DX477" s="158"/>
      <c r="DY477" s="158"/>
      <c r="DZ477" s="158"/>
      <c r="EA477" s="158"/>
      <c r="EB477" s="158"/>
      <c r="EC477" s="158"/>
      <c r="ED477" s="158"/>
      <c r="EE477" s="158"/>
      <c r="EF477" s="158"/>
      <c r="EG477" s="158"/>
      <c r="EH477" s="158"/>
      <c r="EI477" s="159"/>
      <c r="EJ477" s="165"/>
      <c r="EK477" s="166"/>
      <c r="EL477" s="184"/>
      <c r="EM477" s="188"/>
      <c r="EN477" s="189"/>
      <c r="EO477" s="189"/>
      <c r="EP477" s="189"/>
      <c r="EQ477" s="189"/>
      <c r="ER477" s="189"/>
      <c r="ES477" s="189"/>
      <c r="ET477" s="189"/>
      <c r="EU477" s="189"/>
      <c r="EV477" s="189"/>
      <c r="EW477" s="189"/>
      <c r="EX477" s="189"/>
      <c r="EY477" s="189"/>
      <c r="EZ477" s="189"/>
      <c r="FA477" s="190"/>
      <c r="FB477" s="172"/>
      <c r="FC477" s="173"/>
      <c r="FD477" s="336"/>
      <c r="FE477" s="173"/>
      <c r="FF477" s="336"/>
      <c r="FG477" s="173"/>
      <c r="FH477" s="336"/>
      <c r="FI477" s="173"/>
      <c r="FJ477" s="336"/>
      <c r="FK477" s="338"/>
      <c r="FL477" s="174"/>
      <c r="FM477" s="3"/>
    </row>
    <row r="478" spans="1:169" ht="11.25" customHeight="1">
      <c r="A478" s="192"/>
      <c r="B478" s="193"/>
      <c r="C478" s="196"/>
      <c r="D478" s="199"/>
      <c r="E478" s="200"/>
      <c r="F478" s="199"/>
      <c r="G478" s="200"/>
      <c r="H478" s="199"/>
      <c r="I478" s="200"/>
      <c r="J478" s="199"/>
      <c r="K478" s="200"/>
      <c r="L478" s="199"/>
      <c r="M478" s="209"/>
      <c r="N478" s="69" t="str">
        <f>IF(CF456&lt;&gt;"",IF(ISERROR(AND(BV460="",BX460="",BZ460="",CB460="",CD460="")),"E",IF(AND(BV460="",BX460="",BZ460="",CB460="",CD460=""),"","E")),"")</f>
        <v/>
      </c>
      <c r="O478" s="192"/>
      <c r="P478" s="193"/>
      <c r="Q478" s="196"/>
      <c r="R478" s="199"/>
      <c r="S478" s="200"/>
      <c r="T478" s="199"/>
      <c r="U478" s="200"/>
      <c r="V478" s="199"/>
      <c r="W478" s="200"/>
      <c r="X478" s="199"/>
      <c r="Y478" s="200"/>
      <c r="Z478" s="199"/>
      <c r="AA478" s="209"/>
      <c r="AB478" s="69" t="str">
        <f>IF(DV456&lt;&gt;"",IF(ISERROR(AND(DL460="",DN460="",DP460="",DQ460="",DT460="")),"E",IF(AND(DL460="",DN460="",DP460="",DR460="",DT460=""),"","E")),"")</f>
        <v/>
      </c>
      <c r="AC478" s="192"/>
      <c r="AD478" s="193"/>
      <c r="AE478" s="196"/>
      <c r="AF478" s="199"/>
      <c r="AG478" s="200"/>
      <c r="AH478" s="199"/>
      <c r="AI478" s="200"/>
      <c r="AJ478" s="199"/>
      <c r="AK478" s="200"/>
      <c r="AL478" s="199"/>
      <c r="AM478" s="200"/>
      <c r="AN478" s="199"/>
      <c r="AO478" s="209"/>
      <c r="AP478" s="69" t="str">
        <f>IF(FL456&lt;&gt;"",IF(ISERROR(AND(FB460="",FD460="",FF460="",FH460="",FJ460="")),"E",IF(AND(FB460="",FD460="",FF460="",FH460="",FJ460=""),"","E")),"")</f>
        <v/>
      </c>
      <c r="AQ478" s="157"/>
      <c r="AR478" s="158"/>
      <c r="AS478" s="158"/>
      <c r="AT478" s="158"/>
      <c r="AU478" s="158"/>
      <c r="AV478" s="158"/>
      <c r="AW478" s="158"/>
      <c r="AX478" s="158"/>
      <c r="AY478" s="158"/>
      <c r="AZ478" s="158"/>
      <c r="BA478" s="158"/>
      <c r="BB478" s="158"/>
      <c r="BC478" s="159"/>
      <c r="BD478" s="165"/>
      <c r="BE478" s="166"/>
      <c r="BF478" s="175" t="str">
        <f>C487</f>
        <v>E</v>
      </c>
      <c r="BG478" s="177" t="str">
        <f>IF(VLOOKUP($BF478,$A462:$C474,3,FALSE)=0,"",CONCATENATE(VLOOKUP(VLOOKUP($BF478,$A462:$C474,3,FALSE),Players!$J:$N,4,FALSE)," ",VLOOKUP($BF478,$A462:$C474,3,FALSE)," ",IF(ISERROR(VLOOKUP(VLOOKUP($BF478,$A462:$C474,3,FALSE),Players!$J:$N,5,FALSE)),"()",CONCATENATE("(",VLOOKUP(VLOOKUP($BF478,$A462:$C474,3,FALSE),Players!$J:$N,5,FALSE),")"))))</f>
        <v/>
      </c>
      <c r="BH478" s="178"/>
      <c r="BI478" s="178"/>
      <c r="BJ478" s="178"/>
      <c r="BK478" s="178"/>
      <c r="BL478" s="178"/>
      <c r="BM478" s="178"/>
      <c r="BN478" s="178"/>
      <c r="BO478" s="178"/>
      <c r="BP478" s="178"/>
      <c r="BQ478" s="178"/>
      <c r="BR478" s="178"/>
      <c r="BS478" s="178"/>
      <c r="BT478" s="178"/>
      <c r="BU478" s="179"/>
      <c r="BV478" s="150" t="str">
        <f>IF(D487&lt;&gt;"",D487,"")</f>
        <v/>
      </c>
      <c r="BW478" s="151"/>
      <c r="BX478" s="288" t="str">
        <f>IF(F487&lt;&gt;"",F487,"")</f>
        <v/>
      </c>
      <c r="BY478" s="151"/>
      <c r="BZ478" s="288" t="str">
        <f>IF(H487&lt;&gt;"",H487,"")</f>
        <v/>
      </c>
      <c r="CA478" s="151"/>
      <c r="CB478" s="288" t="str">
        <f>IF(J487&lt;&gt;"",J487,"")</f>
        <v/>
      </c>
      <c r="CC478" s="151"/>
      <c r="CD478" s="288" t="str">
        <f>IF(L487&lt;&gt;"",L487,"")</f>
        <v/>
      </c>
      <c r="CE478" s="332"/>
      <c r="CF478" s="174" t="str">
        <f>IF($CF476&lt;&gt;"",IF(CF476="W","L","W"),"")</f>
        <v/>
      </c>
      <c r="CG478" s="157"/>
      <c r="CH478" s="158"/>
      <c r="CI478" s="158"/>
      <c r="CJ478" s="158"/>
      <c r="CK478" s="158"/>
      <c r="CL478" s="158"/>
      <c r="CM478" s="158"/>
      <c r="CN478" s="158"/>
      <c r="CO478" s="158"/>
      <c r="CP478" s="158"/>
      <c r="CQ478" s="158"/>
      <c r="CR478" s="158"/>
      <c r="CS478" s="159"/>
      <c r="CT478" s="165"/>
      <c r="CU478" s="166"/>
      <c r="CV478" s="175" t="str">
        <f>Q487</f>
        <v>D</v>
      </c>
      <c r="CW478" s="177" t="str">
        <f>IF(VLOOKUP($CV478,$A462:$C474,3,FALSE)=0,"",CONCATENATE(VLOOKUP(VLOOKUP($CV478,$A462:$C474,3,FALSE),Players!$J:$N,4,FALSE)," ",VLOOKUP($CV478,$A462:$C474,3,FALSE)," ",IF(ISERROR(VLOOKUP(VLOOKUP($CV478,$A462:$C474,3,FALSE),Players!$J:$N,5,FALSE)),"()",CONCATENATE("(",VLOOKUP(VLOOKUP($CV478,$A462:$C474,3,FALSE),Players!$J:$N,5,FALSE),")"))))</f>
        <v/>
      </c>
      <c r="CX478" s="178"/>
      <c r="CY478" s="178"/>
      <c r="CZ478" s="178"/>
      <c r="DA478" s="178"/>
      <c r="DB478" s="178"/>
      <c r="DC478" s="178"/>
      <c r="DD478" s="178"/>
      <c r="DE478" s="178"/>
      <c r="DF478" s="178"/>
      <c r="DG478" s="178"/>
      <c r="DH478" s="178"/>
      <c r="DI478" s="178"/>
      <c r="DJ478" s="178"/>
      <c r="DK478" s="179"/>
      <c r="DL478" s="150" t="str">
        <f>IF(R487&lt;&gt;"",R487,"")</f>
        <v/>
      </c>
      <c r="DM478" s="151"/>
      <c r="DN478" s="288" t="str">
        <f>IF(T487&lt;&gt;"",T487,"")</f>
        <v/>
      </c>
      <c r="DO478" s="151"/>
      <c r="DP478" s="288" t="str">
        <f>IF(V487&lt;&gt;"",V487,"")</f>
        <v/>
      </c>
      <c r="DQ478" s="151"/>
      <c r="DR478" s="288" t="str">
        <f>IF(X487&lt;&gt;"",X487,"")</f>
        <v/>
      </c>
      <c r="DS478" s="151"/>
      <c r="DT478" s="288" t="str">
        <f>IF(Z487&lt;&gt;"",Z487,"")</f>
        <v/>
      </c>
      <c r="DU478" s="332"/>
      <c r="DV478" s="174" t="str">
        <f>IF($DV476&lt;&gt;"",IF(DV476="W","L","W"),"")</f>
        <v/>
      </c>
      <c r="DW478" s="157"/>
      <c r="DX478" s="158"/>
      <c r="DY478" s="158"/>
      <c r="DZ478" s="158"/>
      <c r="EA478" s="158"/>
      <c r="EB478" s="158"/>
      <c r="EC478" s="158"/>
      <c r="ED478" s="158"/>
      <c r="EE478" s="158"/>
      <c r="EF478" s="158"/>
      <c r="EG478" s="158"/>
      <c r="EH478" s="158"/>
      <c r="EI478" s="159"/>
      <c r="EJ478" s="165"/>
      <c r="EK478" s="166"/>
      <c r="EL478" s="175" t="str">
        <f>AE487</f>
        <v>G</v>
      </c>
      <c r="EM478" s="177" t="str">
        <f>IF(VLOOKUP($EL478,$A462:$C474,3,FALSE)=0,"",CONCATENATE(VLOOKUP(VLOOKUP($EL478,$A462:$C474,3,FALSE),Players!$J:$N,4,FALSE)," ",VLOOKUP($EL478,$A462:$C474,3,FALSE)," ",IF(ISERROR(VLOOKUP(VLOOKUP($EL478,$A462:$C474,3,FALSE),Players!$J:$N,5,FALSE)),"()",CONCATENATE("(",VLOOKUP(VLOOKUP($EL478,$A462:$C474,3,FALSE),Players!$J:$N,5,FALSE),")"))))</f>
        <v/>
      </c>
      <c r="EN478" s="178"/>
      <c r="EO478" s="178"/>
      <c r="EP478" s="178"/>
      <c r="EQ478" s="178"/>
      <c r="ER478" s="178"/>
      <c r="ES478" s="178"/>
      <c r="ET478" s="178"/>
      <c r="EU478" s="178"/>
      <c r="EV478" s="178"/>
      <c r="EW478" s="178"/>
      <c r="EX478" s="178"/>
      <c r="EY478" s="178"/>
      <c r="EZ478" s="178"/>
      <c r="FA478" s="179"/>
      <c r="FB478" s="150" t="str">
        <f>IF(AF487&lt;&gt;"",AF487,"")</f>
        <v/>
      </c>
      <c r="FC478" s="151"/>
      <c r="FD478" s="288" t="str">
        <f>IF(AH487&lt;&gt;"",AH487,"")</f>
        <v/>
      </c>
      <c r="FE478" s="151"/>
      <c r="FF478" s="288" t="str">
        <f>IF(AJ487&lt;&gt;"",AJ487,"")</f>
        <v/>
      </c>
      <c r="FG478" s="151"/>
      <c r="FH478" s="288" t="str">
        <f>IF(AL487&lt;&gt;"",AL487,"")</f>
        <v/>
      </c>
      <c r="FI478" s="151"/>
      <c r="FJ478" s="288" t="str">
        <f>IF(AN487&lt;&gt;"",AN487,"")</f>
        <v/>
      </c>
      <c r="FK478" s="332"/>
      <c r="FL478" s="174" t="str">
        <f>IF($FL476&lt;&gt;"",IF(FL476="W","L","W"),"")</f>
        <v/>
      </c>
      <c r="FM478" s="3"/>
    </row>
    <row r="479" spans="1:169" ht="11.25" customHeight="1" thickBot="1">
      <c r="A479" s="192"/>
      <c r="B479" s="193"/>
      <c r="C479" s="175" t="str">
        <f>IF($D458="1P","G","G")</f>
        <v>G</v>
      </c>
      <c r="D479" s="201"/>
      <c r="E479" s="202"/>
      <c r="F479" s="201"/>
      <c r="G479" s="202"/>
      <c r="H479" s="201"/>
      <c r="I479" s="202"/>
      <c r="J479" s="201"/>
      <c r="K479" s="202"/>
      <c r="L479" s="201"/>
      <c r="M479" s="205"/>
      <c r="N479" s="69" t="str">
        <f>IF(CF456&lt;&gt;"",IF(ISERROR(AND(BV460="",BX460="",BZ460="",CB460="",CD460="")),"E",IF(AND(BV460="",BX460="",BZ460="",CB460="",CD460=""),"","E")),"")</f>
        <v/>
      </c>
      <c r="O479" s="192"/>
      <c r="P479" s="193"/>
      <c r="Q479" s="350" t="str">
        <f>IF($D458="1P","G","F")</f>
        <v>F</v>
      </c>
      <c r="R479" s="201"/>
      <c r="S479" s="202"/>
      <c r="T479" s="201"/>
      <c r="U479" s="202"/>
      <c r="V479" s="201"/>
      <c r="W479" s="202"/>
      <c r="X479" s="201"/>
      <c r="Y479" s="202"/>
      <c r="Z479" s="201"/>
      <c r="AA479" s="205"/>
      <c r="AB479" s="69" t="str">
        <f>IF(DV456&lt;&gt;"",IF(ISERROR(AND(DL460="",DN460="",DP460="",DQ460="",DT460="")),"E",IF(AND(DL460="",DN460="",DP460="",DR460="",DT460=""),"","E")),"")</f>
        <v/>
      </c>
      <c r="AC479" s="192"/>
      <c r="AD479" s="193"/>
      <c r="AE479" s="175" t="str">
        <f>IF($D458="1P","F","G")</f>
        <v>G</v>
      </c>
      <c r="AF479" s="201"/>
      <c r="AG479" s="202"/>
      <c r="AH479" s="201"/>
      <c r="AI479" s="202"/>
      <c r="AJ479" s="201"/>
      <c r="AK479" s="202"/>
      <c r="AL479" s="201"/>
      <c r="AM479" s="202"/>
      <c r="AN479" s="201"/>
      <c r="AO479" s="205"/>
      <c r="AP479" s="69" t="str">
        <f>IF(FL456&lt;&gt;"",IF(ISERROR(AND(FB460="",FD460="",FF460="",FH460="",FJ460="")),"E",IF(AND(FB460="",FD460="",FF460="",FH460="",FJ460=""),"","E")),"")</f>
        <v/>
      </c>
      <c r="AQ479" s="160"/>
      <c r="AR479" s="161"/>
      <c r="AS479" s="161"/>
      <c r="AT479" s="161"/>
      <c r="AU479" s="161"/>
      <c r="AV479" s="161"/>
      <c r="AW479" s="161"/>
      <c r="AX479" s="161"/>
      <c r="AY479" s="161"/>
      <c r="AZ479" s="161"/>
      <c r="BA479" s="161"/>
      <c r="BB479" s="161"/>
      <c r="BC479" s="162"/>
      <c r="BD479" s="167"/>
      <c r="BE479" s="168"/>
      <c r="BF479" s="176"/>
      <c r="BG479" s="180"/>
      <c r="BH479" s="181"/>
      <c r="BI479" s="181"/>
      <c r="BJ479" s="181"/>
      <c r="BK479" s="181"/>
      <c r="BL479" s="181"/>
      <c r="BM479" s="181"/>
      <c r="BN479" s="181"/>
      <c r="BO479" s="181"/>
      <c r="BP479" s="181"/>
      <c r="BQ479" s="181"/>
      <c r="BR479" s="181"/>
      <c r="BS479" s="181"/>
      <c r="BT479" s="181"/>
      <c r="BU479" s="182"/>
      <c r="BV479" s="152"/>
      <c r="BW479" s="153"/>
      <c r="BX479" s="333"/>
      <c r="BY479" s="153"/>
      <c r="BZ479" s="333"/>
      <c r="CA479" s="153"/>
      <c r="CB479" s="333"/>
      <c r="CC479" s="153"/>
      <c r="CD479" s="333"/>
      <c r="CE479" s="334"/>
      <c r="CF479" s="174"/>
      <c r="CG479" s="160"/>
      <c r="CH479" s="161"/>
      <c r="CI479" s="161"/>
      <c r="CJ479" s="161"/>
      <c r="CK479" s="161"/>
      <c r="CL479" s="161"/>
      <c r="CM479" s="161"/>
      <c r="CN479" s="161"/>
      <c r="CO479" s="161"/>
      <c r="CP479" s="161"/>
      <c r="CQ479" s="161"/>
      <c r="CR479" s="161"/>
      <c r="CS479" s="162"/>
      <c r="CT479" s="167"/>
      <c r="CU479" s="168"/>
      <c r="CV479" s="176"/>
      <c r="CW479" s="180"/>
      <c r="CX479" s="181"/>
      <c r="CY479" s="181"/>
      <c r="CZ479" s="181"/>
      <c r="DA479" s="181"/>
      <c r="DB479" s="181"/>
      <c r="DC479" s="181"/>
      <c r="DD479" s="181"/>
      <c r="DE479" s="181"/>
      <c r="DF479" s="181"/>
      <c r="DG479" s="181"/>
      <c r="DH479" s="181"/>
      <c r="DI479" s="181"/>
      <c r="DJ479" s="181"/>
      <c r="DK479" s="182"/>
      <c r="DL479" s="152"/>
      <c r="DM479" s="153"/>
      <c r="DN479" s="333"/>
      <c r="DO479" s="153"/>
      <c r="DP479" s="333"/>
      <c r="DQ479" s="153"/>
      <c r="DR479" s="333"/>
      <c r="DS479" s="153"/>
      <c r="DT479" s="333"/>
      <c r="DU479" s="334"/>
      <c r="DV479" s="174"/>
      <c r="DW479" s="160"/>
      <c r="DX479" s="161"/>
      <c r="DY479" s="161"/>
      <c r="DZ479" s="161"/>
      <c r="EA479" s="161"/>
      <c r="EB479" s="161"/>
      <c r="EC479" s="161"/>
      <c r="ED479" s="161"/>
      <c r="EE479" s="161"/>
      <c r="EF479" s="161"/>
      <c r="EG479" s="161"/>
      <c r="EH479" s="161"/>
      <c r="EI479" s="162"/>
      <c r="EJ479" s="167"/>
      <c r="EK479" s="168"/>
      <c r="EL479" s="176"/>
      <c r="EM479" s="180"/>
      <c r="EN479" s="181"/>
      <c r="EO479" s="181"/>
      <c r="EP479" s="181"/>
      <c r="EQ479" s="181"/>
      <c r="ER479" s="181"/>
      <c r="ES479" s="181"/>
      <c r="ET479" s="181"/>
      <c r="EU479" s="181"/>
      <c r="EV479" s="181"/>
      <c r="EW479" s="181"/>
      <c r="EX479" s="181"/>
      <c r="EY479" s="181"/>
      <c r="EZ479" s="181"/>
      <c r="FA479" s="182"/>
      <c r="FB479" s="152"/>
      <c r="FC479" s="153"/>
      <c r="FD479" s="333"/>
      <c r="FE479" s="153"/>
      <c r="FF479" s="333"/>
      <c r="FG479" s="153"/>
      <c r="FH479" s="333"/>
      <c r="FI479" s="153"/>
      <c r="FJ479" s="333"/>
      <c r="FK479" s="334"/>
      <c r="FL479" s="174"/>
      <c r="FM479" s="3"/>
    </row>
    <row r="480" spans="1:169" ht="11.25" customHeight="1" thickBot="1">
      <c r="A480" s="194"/>
      <c r="B480" s="195"/>
      <c r="C480" s="207"/>
      <c r="D480" s="203"/>
      <c r="E480" s="204"/>
      <c r="F480" s="203"/>
      <c r="G480" s="204"/>
      <c r="H480" s="203"/>
      <c r="I480" s="204"/>
      <c r="J480" s="203"/>
      <c r="K480" s="204"/>
      <c r="L480" s="203"/>
      <c r="M480" s="206"/>
      <c r="N480" s="69" t="str">
        <f>IF(CF458&lt;&gt;"",IF(CF458="W",IF(SUM(IF(D479&gt;D477,1,0),IF(F479&gt;F477,1,0),IF(H479&gt;H477,1,0),IF(J479&gt;J477,1,0),IF(L479&gt;L477,1,0))&lt;&gt;3,"E",""),""),"")</f>
        <v/>
      </c>
      <c r="O480" s="194"/>
      <c r="P480" s="195"/>
      <c r="Q480" s="207"/>
      <c r="R480" s="203"/>
      <c r="S480" s="204"/>
      <c r="T480" s="203"/>
      <c r="U480" s="204"/>
      <c r="V480" s="203"/>
      <c r="W480" s="204"/>
      <c r="X480" s="203"/>
      <c r="Y480" s="204"/>
      <c r="Z480" s="203"/>
      <c r="AA480" s="206"/>
      <c r="AB480" s="69" t="str">
        <f>IF(DV458&lt;&gt;"",IF(DV458="W",IF(SUM(IF(R479&gt;R477,1,0),IF(T479&gt;T477,1,0),IF(V479&gt;V477,1,0),IF(X479&gt;X477,1,0),IF(Z479&gt;Z477,1,0))&lt;&gt;3,"E",""),""),"")</f>
        <v/>
      </c>
      <c r="AC480" s="194"/>
      <c r="AD480" s="195"/>
      <c r="AE480" s="207"/>
      <c r="AF480" s="203"/>
      <c r="AG480" s="204"/>
      <c r="AH480" s="203"/>
      <c r="AI480" s="204"/>
      <c r="AJ480" s="203"/>
      <c r="AK480" s="204"/>
      <c r="AL480" s="203"/>
      <c r="AM480" s="204"/>
      <c r="AN480" s="203"/>
      <c r="AO480" s="206"/>
      <c r="AP480" s="69" t="str">
        <f>IF(FL458&lt;&gt;"",IF(FL458="W",IF(SUM(IF(AF479&gt;AF477,1,0),IF(AH479&gt;AH477,1,0),IF(AJ479&gt;AJ477,1,0),IF(AL479&gt;AL477,1,0),IF(AN479&gt;AN477,1,0))&lt;&gt;3,"E",""),""),"")</f>
        <v/>
      </c>
      <c r="AQ480" s="126"/>
      <c r="AR480" s="126"/>
      <c r="AS480" s="126"/>
      <c r="AT480" s="126"/>
      <c r="AU480" s="126"/>
      <c r="AV480" s="126"/>
      <c r="AW480" s="126"/>
      <c r="AX480" s="126"/>
      <c r="AY480" s="126"/>
      <c r="AZ480" s="126"/>
      <c r="BA480" s="126"/>
      <c r="BB480" s="126"/>
      <c r="BC480" s="126"/>
      <c r="BV480" s="169" t="str">
        <f>IF(CF476&lt;&gt;"",IF(AND(AND(BV476&gt;-1,BV478&gt;-1),OR(BV476&gt;10,BV478&gt;10),ABS(BV476-BV478)&gt;1,IF(OR(BV476&gt;11,BV478&gt;11),ABS(BV476-BV478)=2,TRUE),BV476=INT(BV476),BV478=INT(BV478)),"","Error"),"")</f>
        <v/>
      </c>
      <c r="BW480" s="169"/>
      <c r="BX480" s="169" t="str">
        <f>IF(CF476&lt;&gt;"",IF(AND(AND(BX476&gt;-1,BX478&gt;-1),OR(BX476&gt;10,BX478&gt;10),ABS(BX476-BX478)&gt;1,IF(OR(BX476&gt;11,BX478&gt;11),ABS(BX476-BX478)=2,TRUE),BX476=INT(BX476),BX478=INT(BX478)),"","Error"),"")</f>
        <v/>
      </c>
      <c r="BY480" s="169"/>
      <c r="BZ480" s="169" t="str">
        <f>IF(CF476&lt;&gt;"",IF(AND(AND(BZ476&gt;-1,BZ478&gt;-1),OR(BZ476&gt;10,BZ478&gt;10),ABS(BZ476-BZ478)&gt;1,IF(OR(BZ476&gt;11,BZ478&gt;11),ABS(BZ476-BZ478)=2,TRUE),BZ476=INT(BZ476),BZ478=INT(BZ478)),"","Error"),"")</f>
        <v/>
      </c>
      <c r="CA480" s="169"/>
      <c r="CB480" s="169" t="str">
        <f>IF(AND(CF476&lt;&gt;"",CB476&lt;&gt;""),IF(AND(AND(CB476&gt;-1,CB478&gt;-1),OR(CB476&gt;10,CB478&gt;10),ABS(CB476-CB478)&gt;1,IF(OR(CB476&gt;11,CB478&gt;11),ABS(CB476-CB478)=2,TRUE),CB476=INT(CB476),CB478=INT(CB478)),"","Error"),"")</f>
        <v/>
      </c>
      <c r="CC480" s="169"/>
      <c r="CD480" s="169" t="str">
        <f>IF(AND(CF476&lt;&gt;"",CD476&lt;&gt;""),IF(AND(AND(CD476&gt;-1,CD478&gt;-1),OR(CD476&gt;10,CD478&gt;10),ABS(CD476-CD478)&gt;1,IF(OR(CD476&gt;11,CD478&gt;11),ABS(CD476-CD478)=2,TRUE),CD476=INT(CD476),CD478=INT(CD478)),"","Error"),"")</f>
        <v/>
      </c>
      <c r="CE480" s="169"/>
      <c r="CG480" s="126"/>
      <c r="CH480" s="126"/>
      <c r="CI480" s="126"/>
      <c r="CJ480" s="126"/>
      <c r="CK480" s="126"/>
      <c r="CL480" s="126"/>
      <c r="CM480" s="126"/>
      <c r="CN480" s="126"/>
      <c r="CO480" s="126"/>
      <c r="CP480" s="126"/>
      <c r="CQ480" s="126"/>
      <c r="CR480" s="126"/>
      <c r="CS480" s="126"/>
      <c r="DL480" s="169" t="str">
        <f>IF(DV476&lt;&gt;"",IF(AND(AND(DL476&gt;-1,DL478&gt;-1),OR(DL476&gt;10,DL478&gt;10),ABS(DL476-DL478)&gt;1,IF(OR(DL476&gt;11,DL478&gt;11),ABS(DL476-DL478)=2,TRUE),DL476=INT(DL476),DL478=INT(DL478)),"","Error"),"")</f>
        <v/>
      </c>
      <c r="DM480" s="169"/>
      <c r="DN480" s="169" t="str">
        <f>IF(DV476&lt;&gt;"",IF(AND(AND(DN476&gt;-1,DN478&gt;-1),OR(DN476&gt;10,DN478&gt;10),ABS(DN476-DN478)&gt;1,IF(OR(DN476&gt;11,DN478&gt;11),ABS(DN476-DN478)=2,TRUE),DN476=INT(DN476),DN478=INT(DN478)),"","Error"),"")</f>
        <v/>
      </c>
      <c r="DO480" s="169"/>
      <c r="DP480" s="169" t="str">
        <f>IF(DV476&lt;&gt;"",IF(AND(AND(DP476&gt;-1,DP478&gt;-1),OR(DP476&gt;10,DP478&gt;10),ABS(DP476-DP478)&gt;1,IF(OR(DP476&gt;11,DP478&gt;11),ABS(DP476-DP478)=2,TRUE),DP476=INT(DP476),DP478=INT(DP478)),"","Error"),"")</f>
        <v/>
      </c>
      <c r="DQ480" s="169"/>
      <c r="DR480" s="169" t="str">
        <f>IF(AND(DV476&lt;&gt;"",DR476&lt;&gt;""),IF(AND(AND(DR476&gt;-1,DR478&gt;-1),OR(DR476&gt;10,DR478&gt;10),ABS(DR476-DR478)&gt;1,IF(OR(DR476&gt;11,DR478&gt;11),ABS(DR476-DR478)=2,TRUE),DR476=INT(DR476),DR478=INT(DR478)),"","Error"),"")</f>
        <v/>
      </c>
      <c r="DS480" s="169"/>
      <c r="DT480" s="169" t="str">
        <f>IF(AND(DV476&lt;&gt;"",DT476&lt;&gt;""),IF(AND(AND(DT476&gt;-1,DT478&gt;-1),OR(DT476&gt;10,DT478&gt;10),ABS(DT476-DT478)&gt;1,IF(OR(DT476&gt;11,DT478&gt;11),ABS(DT476-DT478)=2,TRUE),DT476=INT(DT476),DT478=INT(DT478)),"","Error"),"")</f>
        <v/>
      </c>
      <c r="DU480" s="169"/>
      <c r="DV480" s="3"/>
      <c r="DW480" s="126"/>
      <c r="DX480" s="126"/>
      <c r="DY480" s="126"/>
      <c r="DZ480" s="126"/>
      <c r="EA480" s="126"/>
      <c r="EB480" s="126"/>
      <c r="EC480" s="126"/>
      <c r="ED480" s="126"/>
      <c r="EE480" s="126"/>
      <c r="EF480" s="126"/>
      <c r="EG480" s="126"/>
      <c r="EH480" s="126"/>
      <c r="EI480" s="126"/>
      <c r="FB480" s="169" t="str">
        <f>IF(FL476&lt;&gt;"",IF(AND(AND(FB476&gt;-1,FB478&gt;-1),OR(FB476&gt;10,FB478&gt;10),ABS(FB476-FB478)&gt;1,IF(OR(FB476&gt;11,FB478&gt;11),ABS(FB476-FB478)=2,TRUE),FB476=INT(FB476),FB478=INT(FB478)),"","Error"),"")</f>
        <v/>
      </c>
      <c r="FC480" s="169"/>
      <c r="FD480" s="169" t="str">
        <f>IF(FL476&lt;&gt;"",IF(AND(AND(FD476&gt;-1,FD478&gt;-1),OR(FD476&gt;10,FD478&gt;10),ABS(FD476-FD478)&gt;1,IF(OR(FD476&gt;11,FD478&gt;11),ABS(FD476-FD478)=2,TRUE),FD476=INT(FD476),FD478=INT(FD478)),"","Error"),"")</f>
        <v/>
      </c>
      <c r="FE480" s="169"/>
      <c r="FF480" s="169" t="str">
        <f>IF(FL476&lt;&gt;"",IF(AND(AND(FF476&gt;-1,FF478&gt;-1),OR(FF476&gt;10,FF478&gt;10),ABS(FF476-FF478)&gt;1,IF(OR(FF476&gt;11,FF478&gt;11),ABS(FF476-FF478)=2,TRUE),FF476=INT(FF476),FF478=INT(FF478)),"","Error"),"")</f>
        <v/>
      </c>
      <c r="FG480" s="169"/>
      <c r="FH480" s="169" t="str">
        <f>IF(AND(FL476&lt;&gt;"",FH476&lt;&gt;""),IF(AND(AND(FH476&gt;-1,FH478&gt;-1),OR(FH476&gt;10,FH478&gt;10),ABS(FH476-FH478)&gt;1,IF(OR(FH476&gt;11,FH478&gt;11),ABS(FH476-FH478)=2,TRUE),FH476=INT(FH476),FH478=INT(FH478)),"","Error"),"")</f>
        <v/>
      </c>
      <c r="FI480" s="169"/>
      <c r="FJ480" s="169" t="str">
        <f>IF(AND(FL476&lt;&gt;"",FJ476&lt;&gt;""),IF(AND(AND(FJ476&gt;-1,FJ478&gt;-1),OR(FJ476&gt;10,FJ478&gt;10),ABS(FJ476-FJ478)&gt;1,IF(OR(FJ476&gt;11,FJ478&gt;11),ABS(FJ476-FJ478)=2,TRUE),FJ476=INT(FJ476),FJ478=INT(FJ478)),"","Error"),"")</f>
        <v/>
      </c>
      <c r="FK480" s="169"/>
      <c r="FL480" s="3"/>
      <c r="FM480" s="3"/>
    </row>
    <row r="481" spans="1:169" ht="11.25" customHeight="1">
      <c r="A481" s="170">
        <v>2</v>
      </c>
      <c r="B481" s="191"/>
      <c r="C481" s="183" t="str">
        <f>IF($D458="1P","C","C")</f>
        <v>C</v>
      </c>
      <c r="D481" s="197"/>
      <c r="E481" s="198"/>
      <c r="F481" s="197"/>
      <c r="G481" s="198"/>
      <c r="H481" s="197"/>
      <c r="I481" s="198"/>
      <c r="J481" s="197"/>
      <c r="K481" s="198"/>
      <c r="L481" s="197"/>
      <c r="M481" s="208"/>
      <c r="N481" s="69" t="str">
        <f>IF(CF466&lt;&gt;"",IF(CF466="W",IF(SUM(IF(D481&gt;D483,1,0),IF(F481&gt;F483,1,0),IF(H481&gt;H483,1,0),IF(J481&gt;J483,1,0),IF(L481&gt;L483,1,0))&lt;&gt;3,"E",""),""),"")</f>
        <v/>
      </c>
      <c r="O481" s="170">
        <v>9</v>
      </c>
      <c r="P481" s="191"/>
      <c r="Q481" s="183" t="str">
        <f>IF($D458="1P","B","C")</f>
        <v>C</v>
      </c>
      <c r="R481" s="197"/>
      <c r="S481" s="198"/>
      <c r="T481" s="197"/>
      <c r="U481" s="198"/>
      <c r="V481" s="197"/>
      <c r="W481" s="198"/>
      <c r="X481" s="197"/>
      <c r="Y481" s="198"/>
      <c r="Z481" s="197"/>
      <c r="AA481" s="208"/>
      <c r="AB481" s="69" t="str">
        <f>IF(DV466&lt;&gt;"",IF(DV466="W",IF(SUM(IF(R481&gt;R483,1,0),IF(T481&gt;T483,1,0),IF(V481&gt;V483,1,0),IF(X481&gt;X483,1,0),IF(Z481&gt;Z483,1,0))&lt;&gt;3,"E",""),""),"")</f>
        <v/>
      </c>
      <c r="AC481" s="170">
        <v>16</v>
      </c>
      <c r="AD481" s="191"/>
      <c r="AE481" s="183" t="str">
        <f>IF($D458="1P","A","A")</f>
        <v>A</v>
      </c>
      <c r="AF481" s="197"/>
      <c r="AG481" s="198"/>
      <c r="AH481" s="197"/>
      <c r="AI481" s="198"/>
      <c r="AJ481" s="197"/>
      <c r="AK481" s="198"/>
      <c r="AL481" s="197"/>
      <c r="AM481" s="198"/>
      <c r="AN481" s="197"/>
      <c r="AO481" s="208"/>
      <c r="AP481" s="69" t="str">
        <f>IF(FL466&lt;&gt;"",IF(FL466="W",IF(SUM(IF(AF481&gt;AF483,1,0),IF(AH481&gt;AH483,1,0),IF(AJ481&gt;AJ483,1,0),IF(AL481&gt;AL483,1,0),IF(AN481&gt;AN483,1,0))&lt;&gt;3,"E",""),""),"")</f>
        <v/>
      </c>
      <c r="AQ481" s="126"/>
      <c r="AR481" s="126"/>
      <c r="AS481" s="126"/>
      <c r="AT481" s="126"/>
      <c r="AU481" s="126"/>
      <c r="AV481" s="126"/>
      <c r="AW481" s="126"/>
      <c r="AX481" s="126"/>
      <c r="AY481" s="126"/>
      <c r="AZ481" s="126"/>
      <c r="BA481" s="126"/>
      <c r="BB481" s="126"/>
      <c r="BC481" s="126"/>
      <c r="CG481" s="126"/>
      <c r="CH481" s="126"/>
      <c r="CI481" s="126"/>
      <c r="CJ481" s="126"/>
      <c r="CK481" s="126"/>
      <c r="CL481" s="126"/>
      <c r="CM481" s="126"/>
      <c r="CN481" s="126"/>
      <c r="CO481" s="126"/>
      <c r="CP481" s="126"/>
      <c r="CQ481" s="126"/>
      <c r="CR481" s="126"/>
      <c r="CS481" s="126"/>
      <c r="DV481" s="3"/>
      <c r="DW481" s="126"/>
      <c r="DX481" s="126"/>
      <c r="DY481" s="126"/>
      <c r="DZ481" s="126"/>
      <c r="EA481" s="126"/>
      <c r="EB481" s="126"/>
      <c r="EC481" s="126"/>
      <c r="ED481" s="126"/>
      <c r="EE481" s="126"/>
      <c r="EF481" s="126"/>
      <c r="EG481" s="126"/>
      <c r="EH481" s="126"/>
      <c r="EI481" s="126"/>
      <c r="FL481" s="3"/>
      <c r="FM481" s="3"/>
    </row>
    <row r="482" spans="1:169" ht="11.25" customHeight="1">
      <c r="A482" s="192"/>
      <c r="B482" s="193"/>
      <c r="C482" s="196"/>
      <c r="D482" s="199"/>
      <c r="E482" s="200"/>
      <c r="F482" s="199"/>
      <c r="G482" s="200"/>
      <c r="H482" s="199"/>
      <c r="I482" s="200"/>
      <c r="J482" s="199"/>
      <c r="K482" s="200"/>
      <c r="L482" s="199"/>
      <c r="M482" s="209"/>
      <c r="N482" s="69" t="str">
        <f>IF(CF466&lt;&gt;"",IF(ISERROR(AND(BV470="",BX470="",BZ470="",CB470="",CD470="")),"E",IF(AND(BV470="",BX470="",BZ470="",CB470="",CD470=""),"","E")),"")</f>
        <v/>
      </c>
      <c r="O482" s="192"/>
      <c r="P482" s="193"/>
      <c r="Q482" s="196"/>
      <c r="R482" s="199"/>
      <c r="S482" s="200"/>
      <c r="T482" s="199"/>
      <c r="U482" s="200"/>
      <c r="V482" s="199"/>
      <c r="W482" s="200"/>
      <c r="X482" s="199"/>
      <c r="Y482" s="200"/>
      <c r="Z482" s="199"/>
      <c r="AA482" s="209"/>
      <c r="AB482" s="69" t="str">
        <f>IF(DV466&lt;&gt;"",IF(ISERROR(AND(DL470="",DN470="",DP470="",DQ470="",DT470="")),"E",IF(AND(DL470="",DN470="",DP470="",DR470="",DT470=""),"","E")),"")</f>
        <v/>
      </c>
      <c r="AC482" s="192"/>
      <c r="AD482" s="193"/>
      <c r="AE482" s="196"/>
      <c r="AF482" s="199"/>
      <c r="AG482" s="200"/>
      <c r="AH482" s="199"/>
      <c r="AI482" s="200"/>
      <c r="AJ482" s="199"/>
      <c r="AK482" s="200"/>
      <c r="AL482" s="199"/>
      <c r="AM482" s="200"/>
      <c r="AN482" s="199"/>
      <c r="AO482" s="209"/>
      <c r="AP482" s="69" t="str">
        <f>IF(FL466&lt;&gt;"",IF(ISERROR(AND(FB470="",FD470="",FF470="",FH470="",FJ470="")),"E",IF(AND(FB470="",FD470="",FF470="",FH470="",FJ470=""),"","E")),"")</f>
        <v/>
      </c>
      <c r="AQ482" s="127"/>
      <c r="AR482" s="127"/>
      <c r="AS482" s="127"/>
      <c r="AT482" s="127"/>
      <c r="AU482" s="127"/>
      <c r="AV482" s="127"/>
      <c r="AW482" s="127"/>
      <c r="AX482" s="127"/>
      <c r="AY482" s="127"/>
      <c r="AZ482" s="127"/>
      <c r="BA482" s="127"/>
      <c r="BB482" s="127"/>
      <c r="BC482" s="127"/>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3"/>
      <c r="CG482" s="127"/>
      <c r="CH482" s="127"/>
      <c r="CI482" s="127"/>
      <c r="CJ482" s="127"/>
      <c r="CK482" s="127"/>
      <c r="CL482" s="127"/>
      <c r="CM482" s="127"/>
      <c r="CN482" s="127"/>
      <c r="CO482" s="127"/>
      <c r="CP482" s="127"/>
      <c r="CQ482" s="127"/>
      <c r="CR482" s="127"/>
      <c r="CS482" s="127"/>
      <c r="CT482" s="40"/>
      <c r="CU482" s="40"/>
      <c r="CV482" s="40"/>
      <c r="CW482" s="40"/>
      <c r="CX482" s="40"/>
      <c r="CY482" s="40"/>
      <c r="CZ482" s="40"/>
      <c r="DA482" s="40"/>
      <c r="DB482" s="40"/>
      <c r="DC482" s="40"/>
      <c r="DD482" s="40"/>
      <c r="DE482" s="40"/>
      <c r="DF482" s="40"/>
      <c r="DG482" s="40"/>
      <c r="DH482" s="40"/>
      <c r="DI482" s="40"/>
      <c r="DJ482" s="40"/>
      <c r="DK482" s="40"/>
      <c r="DL482" s="40"/>
      <c r="DM482" s="40"/>
      <c r="DN482" s="40"/>
      <c r="DO482" s="40"/>
      <c r="DP482" s="40"/>
      <c r="DQ482" s="40"/>
      <c r="DR482" s="40"/>
      <c r="DS482" s="40"/>
      <c r="DT482" s="40"/>
      <c r="DU482" s="40"/>
      <c r="DV482" s="3"/>
      <c r="DW482" s="127"/>
      <c r="DX482" s="127"/>
      <c r="DY482" s="127"/>
      <c r="DZ482" s="127"/>
      <c r="EA482" s="127"/>
      <c r="EB482" s="127"/>
      <c r="EC482" s="127"/>
      <c r="ED482" s="127"/>
      <c r="EE482" s="127"/>
      <c r="EF482" s="127"/>
      <c r="EG482" s="127"/>
      <c r="EH482" s="127"/>
      <c r="EI482" s="127"/>
      <c r="EJ482" s="40"/>
      <c r="EK482" s="40"/>
      <c r="EL482" s="40"/>
      <c r="EM482" s="40"/>
      <c r="EN482" s="40"/>
      <c r="EO482" s="40"/>
      <c r="EP482" s="40"/>
      <c r="EQ482" s="40"/>
      <c r="ER482" s="40"/>
      <c r="ES482" s="40"/>
      <c r="ET482" s="40"/>
      <c r="EU482" s="40"/>
      <c r="EV482" s="40"/>
      <c r="EW482" s="40"/>
      <c r="EX482" s="40"/>
      <c r="EY482" s="40"/>
      <c r="EZ482" s="40"/>
      <c r="FA482" s="40"/>
      <c r="FB482" s="40"/>
      <c r="FC482" s="40"/>
      <c r="FD482" s="40"/>
      <c r="FE482" s="40"/>
      <c r="FF482" s="40"/>
      <c r="FG482" s="40"/>
      <c r="FH482" s="40"/>
      <c r="FI482" s="40"/>
      <c r="FJ482" s="40"/>
      <c r="FK482" s="40"/>
      <c r="FL482" s="3"/>
      <c r="FM482" s="3"/>
    </row>
    <row r="483" spans="1:169" ht="11.25" customHeight="1">
      <c r="A483" s="192"/>
      <c r="B483" s="193"/>
      <c r="C483" s="175" t="str">
        <f>IF($D458="1P","F","F")</f>
        <v>F</v>
      </c>
      <c r="D483" s="201"/>
      <c r="E483" s="202"/>
      <c r="F483" s="201"/>
      <c r="G483" s="202"/>
      <c r="H483" s="201"/>
      <c r="I483" s="202"/>
      <c r="J483" s="201"/>
      <c r="K483" s="202"/>
      <c r="L483" s="201"/>
      <c r="M483" s="205"/>
      <c r="N483" s="69" t="str">
        <f>IF(CF466&lt;&gt;"",IF(ISERROR(AND(BV470="",BX470="",BZ470="",CB470="",CD470="")),"E",IF(AND(BV470="",BX470="",BZ470="",CB470="",CD470=""),"","E")),"")</f>
        <v/>
      </c>
      <c r="O483" s="192"/>
      <c r="P483" s="193"/>
      <c r="Q483" s="175" t="str">
        <f>IF($D458="1P","C","G")</f>
        <v>G</v>
      </c>
      <c r="R483" s="201"/>
      <c r="S483" s="202"/>
      <c r="T483" s="201"/>
      <c r="U483" s="202"/>
      <c r="V483" s="201"/>
      <c r="W483" s="202"/>
      <c r="X483" s="201"/>
      <c r="Y483" s="202"/>
      <c r="Z483" s="201"/>
      <c r="AA483" s="205"/>
      <c r="AB483" s="69" t="str">
        <f>IF(DV466&lt;&gt;"",IF(ISERROR(AND(DL470="",DN470="",DP470="",DQ470="",DT470="")),"E",IF(AND(DL470="",DN470="",DP470="",DR470="",DT470=""),"","E")),"")</f>
        <v/>
      </c>
      <c r="AC483" s="192"/>
      <c r="AD483" s="193"/>
      <c r="AE483" s="175" t="str">
        <f>IF($D458="1P","C","B")</f>
        <v>B</v>
      </c>
      <c r="AF483" s="201"/>
      <c r="AG483" s="202"/>
      <c r="AH483" s="201"/>
      <c r="AI483" s="202"/>
      <c r="AJ483" s="201"/>
      <c r="AK483" s="202"/>
      <c r="AL483" s="201"/>
      <c r="AM483" s="202"/>
      <c r="AN483" s="201"/>
      <c r="AO483" s="205"/>
      <c r="AP483" s="69" t="str">
        <f>IF(FL466&lt;&gt;"",IF(ISERROR(AND(FB470="",FD470="",FF470="",FH470="",FJ470="")),"E",IF(AND(FB470="",FD470="",FF470="",FH470="",FJ470=""),"","E")),"")</f>
        <v/>
      </c>
      <c r="AQ483" s="128"/>
      <c r="AR483" s="128"/>
      <c r="AS483" s="128"/>
      <c r="AT483" s="128"/>
      <c r="AU483" s="128"/>
      <c r="AV483" s="128"/>
      <c r="AW483" s="128"/>
      <c r="AX483" s="128"/>
      <c r="AY483" s="128"/>
      <c r="AZ483" s="128"/>
      <c r="BA483" s="128"/>
      <c r="BB483" s="128"/>
      <c r="BC483" s="128"/>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3"/>
      <c r="CG483" s="128"/>
      <c r="CH483" s="128"/>
      <c r="CI483" s="128"/>
      <c r="CJ483" s="128"/>
      <c r="CK483" s="128"/>
      <c r="CL483" s="128"/>
      <c r="CM483" s="128"/>
      <c r="CN483" s="128"/>
      <c r="CO483" s="128"/>
      <c r="CP483" s="128"/>
      <c r="CQ483" s="128"/>
      <c r="CR483" s="128"/>
      <c r="CS483" s="128"/>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3"/>
      <c r="DW483" s="128"/>
      <c r="DX483" s="128"/>
      <c r="DY483" s="128"/>
      <c r="DZ483" s="128"/>
      <c r="EA483" s="128"/>
      <c r="EB483" s="128"/>
      <c r="EC483" s="128"/>
      <c r="ED483" s="128"/>
      <c r="EE483" s="128"/>
      <c r="EF483" s="128"/>
      <c r="EG483" s="128"/>
      <c r="EH483" s="128"/>
      <c r="EI483" s="128"/>
      <c r="EJ483" s="41"/>
      <c r="EK483" s="41"/>
      <c r="EL483" s="41"/>
      <c r="EM483" s="41"/>
      <c r="EN483" s="41"/>
      <c r="EO483" s="41"/>
      <c r="EP483" s="41"/>
      <c r="EQ483" s="41"/>
      <c r="ER483" s="41"/>
      <c r="ES483" s="41"/>
      <c r="ET483" s="41"/>
      <c r="EU483" s="41"/>
      <c r="EV483" s="41"/>
      <c r="EW483" s="41"/>
      <c r="EX483" s="41"/>
      <c r="EY483" s="41"/>
      <c r="EZ483" s="41"/>
      <c r="FA483" s="41"/>
      <c r="FB483" s="41"/>
      <c r="FC483" s="41"/>
      <c r="FD483" s="41"/>
      <c r="FE483" s="41"/>
      <c r="FF483" s="41"/>
      <c r="FG483" s="41"/>
      <c r="FH483" s="41"/>
      <c r="FI483" s="41"/>
      <c r="FJ483" s="41"/>
      <c r="FK483" s="41"/>
      <c r="FL483" s="3"/>
      <c r="FM483" s="3"/>
    </row>
    <row r="484" spans="1:169" ht="11.25" customHeight="1" thickBot="1">
      <c r="A484" s="194"/>
      <c r="B484" s="195"/>
      <c r="C484" s="207"/>
      <c r="D484" s="203"/>
      <c r="E484" s="204"/>
      <c r="F484" s="203"/>
      <c r="G484" s="204"/>
      <c r="H484" s="203"/>
      <c r="I484" s="204"/>
      <c r="J484" s="203"/>
      <c r="K484" s="204"/>
      <c r="L484" s="203"/>
      <c r="M484" s="206"/>
      <c r="N484" s="69" t="str">
        <f>IF(CF468&lt;&gt;"",IF(CF468="W",IF(SUM(IF(D483&gt;D481,1,0),IF(F483&gt;F481,1,0),IF(H483&gt;H481,1,0),IF(J483&gt;J481,1,0),IF(L483&gt;L481,1,0))&lt;&gt;3,"E",""),""),"")</f>
        <v/>
      </c>
      <c r="O484" s="194"/>
      <c r="P484" s="195"/>
      <c r="Q484" s="207"/>
      <c r="R484" s="203"/>
      <c r="S484" s="204"/>
      <c r="T484" s="203"/>
      <c r="U484" s="204"/>
      <c r="V484" s="203"/>
      <c r="W484" s="204"/>
      <c r="X484" s="203"/>
      <c r="Y484" s="204"/>
      <c r="Z484" s="203"/>
      <c r="AA484" s="206"/>
      <c r="AB484" s="69" t="str">
        <f>IF(DV468&lt;&gt;"",IF(DV468="W",IF(SUM(IF(R483&gt;R481,1,0),IF(T483&gt;T481,1,0),IF(V483&gt;V481,1,0),IF(X483&gt;X481,1,0),IF(Z483&gt;Z481,1,0))&lt;&gt;3,"E",""),""),"")</f>
        <v/>
      </c>
      <c r="AC484" s="194"/>
      <c r="AD484" s="195"/>
      <c r="AE484" s="207"/>
      <c r="AF484" s="203"/>
      <c r="AG484" s="204"/>
      <c r="AH484" s="203"/>
      <c r="AI484" s="204"/>
      <c r="AJ484" s="203"/>
      <c r="AK484" s="204"/>
      <c r="AL484" s="203"/>
      <c r="AM484" s="204"/>
      <c r="AN484" s="203"/>
      <c r="AO484" s="206"/>
      <c r="AP484" s="69" t="str">
        <f>IF(FL468&lt;&gt;"",IF(FL468="W",IF(SUM(IF(AF483&gt;AF481,1,0),IF(AH483&gt;AH481,1,0),IF(AJ483&gt;AJ481,1,0),IF(AL483&gt;AL481,1,0),IF(AN483&gt;AN481,1,0))&lt;&gt;3,"E",""),""),"")</f>
        <v/>
      </c>
      <c r="AQ484" s="126"/>
      <c r="AR484" s="126"/>
      <c r="AS484" s="126"/>
      <c r="AT484" s="126"/>
      <c r="AU484" s="126"/>
      <c r="AV484" s="126"/>
      <c r="AW484" s="126"/>
      <c r="AX484" s="126"/>
      <c r="AY484" s="126"/>
      <c r="AZ484" s="126"/>
      <c r="BA484" s="126"/>
      <c r="BB484" s="126"/>
      <c r="BC484" s="126"/>
      <c r="CF484" s="3"/>
      <c r="CG484" s="126"/>
      <c r="CH484" s="126"/>
      <c r="CI484" s="126"/>
      <c r="CJ484" s="126"/>
      <c r="CK484" s="126"/>
      <c r="CL484" s="126"/>
      <c r="CM484" s="126"/>
      <c r="CN484" s="126"/>
      <c r="CO484" s="126"/>
      <c r="CP484" s="126"/>
      <c r="CQ484" s="126"/>
      <c r="CR484" s="126"/>
      <c r="CS484" s="126"/>
      <c r="DV484" s="3"/>
      <c r="DW484" s="126"/>
      <c r="DX484" s="126"/>
      <c r="DY484" s="126"/>
      <c r="DZ484" s="126"/>
      <c r="EA484" s="126"/>
      <c r="EB484" s="126"/>
      <c r="EC484" s="126"/>
      <c r="ED484" s="126"/>
      <c r="EE484" s="126"/>
      <c r="EF484" s="126"/>
      <c r="EG484" s="126"/>
      <c r="EH484" s="126"/>
      <c r="EI484" s="126"/>
      <c r="FL484" s="3"/>
      <c r="FM484" s="3"/>
    </row>
    <row r="485" spans="1:169" ht="11.25" customHeight="1" thickBot="1">
      <c r="A485" s="170">
        <v>3</v>
      </c>
      <c r="B485" s="191"/>
      <c r="C485" s="183" t="str">
        <f>IF($D458="1P","D","D")</f>
        <v>D</v>
      </c>
      <c r="D485" s="197"/>
      <c r="E485" s="198"/>
      <c r="F485" s="197"/>
      <c r="G485" s="198"/>
      <c r="H485" s="197"/>
      <c r="I485" s="198"/>
      <c r="J485" s="197"/>
      <c r="K485" s="198"/>
      <c r="L485" s="197"/>
      <c r="M485" s="208"/>
      <c r="N485" s="69" t="str">
        <f>IF(CF476&lt;&gt;"",IF(CF476="W",IF(SUM(IF(D485&gt;D487,1,0),IF(F485&gt;F487,1,0),IF(H485&gt;H487,1,0),IF(J485&gt;J487,1,0),IF(L485&gt;L487,1,0))&lt;&gt;3,"E",""),""),"")</f>
        <v/>
      </c>
      <c r="O485" s="170">
        <v>10</v>
      </c>
      <c r="P485" s="191"/>
      <c r="Q485" s="183" t="str">
        <f>IF($D458="1P","A","A")</f>
        <v>A</v>
      </c>
      <c r="R485" s="197"/>
      <c r="S485" s="198"/>
      <c r="T485" s="197"/>
      <c r="U485" s="198"/>
      <c r="V485" s="197"/>
      <c r="W485" s="198"/>
      <c r="X485" s="197"/>
      <c r="Y485" s="198"/>
      <c r="Z485" s="197"/>
      <c r="AA485" s="208"/>
      <c r="AB485" s="69" t="str">
        <f>IF(DV476&lt;&gt;"",IF(DV476="W",IF(SUM(IF(R485&gt;R487,1,0),IF(T485&gt;T487,1,0),IF(V485&gt;V487,1,0),IF(X485&gt;X487,1,0),IF(Z485&gt;Z487,1,0))&lt;&gt;3,"E",""),""),"")</f>
        <v/>
      </c>
      <c r="AC485" s="170">
        <v>17</v>
      </c>
      <c r="AD485" s="191"/>
      <c r="AE485" s="183" t="str">
        <f>IF($D458="1P","B","D")</f>
        <v>D</v>
      </c>
      <c r="AF485" s="197"/>
      <c r="AG485" s="198"/>
      <c r="AH485" s="197"/>
      <c r="AI485" s="198"/>
      <c r="AJ485" s="197"/>
      <c r="AK485" s="198"/>
      <c r="AL485" s="197"/>
      <c r="AM485" s="198"/>
      <c r="AN485" s="197"/>
      <c r="AO485" s="208"/>
      <c r="AP485" s="69" t="str">
        <f>IF(FL476&lt;&gt;"",IF(FL476="W",IF(SUM(IF(AF485&gt;AF487,1,0),IF(AH485&gt;AH487,1,0),IF(AJ485&gt;AJ487,1,0),IF(AL485&gt;AL487,1,0),IF(AN485&gt;AN487,1,0))&lt;&gt;3,"E",""),""),"")</f>
        <v/>
      </c>
      <c r="AQ485" s="127"/>
      <c r="AR485" s="127"/>
      <c r="AS485" s="127"/>
      <c r="AT485" s="127"/>
      <c r="AU485" s="127"/>
      <c r="AV485" s="127"/>
      <c r="AW485" s="127"/>
      <c r="AX485" s="127"/>
      <c r="AY485" s="127"/>
      <c r="AZ485" s="127"/>
      <c r="BA485" s="127"/>
      <c r="BB485" s="127"/>
      <c r="BC485" s="127"/>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3"/>
      <c r="CG485" s="127"/>
      <c r="CH485" s="127"/>
      <c r="CI485" s="127"/>
      <c r="CJ485" s="127"/>
      <c r="CK485" s="127"/>
      <c r="CL485" s="127"/>
      <c r="CM485" s="127"/>
      <c r="CN485" s="127"/>
      <c r="CO485" s="127"/>
      <c r="CP485" s="127"/>
      <c r="CQ485" s="127"/>
      <c r="CR485" s="127"/>
      <c r="CS485" s="127"/>
      <c r="CT485" s="40"/>
      <c r="CU485" s="40"/>
      <c r="CV485" s="40"/>
      <c r="CW485" s="40"/>
      <c r="CX485" s="40"/>
      <c r="CY485" s="40"/>
      <c r="CZ485" s="40"/>
      <c r="DA485" s="40"/>
      <c r="DB485" s="40"/>
      <c r="DC485" s="40"/>
      <c r="DD485" s="40"/>
      <c r="DE485" s="40"/>
      <c r="DF485" s="40"/>
      <c r="DG485" s="40"/>
      <c r="DH485" s="40"/>
      <c r="DI485" s="40"/>
      <c r="DJ485" s="40"/>
      <c r="DK485" s="40"/>
      <c r="DL485" s="40"/>
      <c r="DM485" s="40"/>
      <c r="DN485" s="40"/>
      <c r="DO485" s="40"/>
      <c r="DP485" s="40"/>
      <c r="DQ485" s="40"/>
      <c r="DR485" s="40"/>
      <c r="DS485" s="40"/>
      <c r="DT485" s="40"/>
      <c r="DU485" s="40"/>
      <c r="DV485" s="3"/>
      <c r="DW485" s="127"/>
      <c r="DX485" s="127"/>
      <c r="DY485" s="127"/>
      <c r="DZ485" s="127"/>
      <c r="EA485" s="127"/>
      <c r="EB485" s="127"/>
      <c r="EC485" s="127"/>
      <c r="ED485" s="127"/>
      <c r="EE485" s="127"/>
      <c r="EF485" s="127"/>
      <c r="EG485" s="127"/>
      <c r="EH485" s="127"/>
      <c r="EI485" s="127"/>
      <c r="EJ485" s="40"/>
      <c r="EK485" s="40"/>
      <c r="EL485" s="40"/>
      <c r="EM485" s="40"/>
      <c r="EN485" s="40"/>
      <c r="EO485" s="40"/>
      <c r="EP485" s="40"/>
      <c r="EQ485" s="40"/>
      <c r="ER485" s="40"/>
      <c r="ES485" s="40"/>
      <c r="ET485" s="40"/>
      <c r="EU485" s="40"/>
      <c r="EV485" s="40"/>
      <c r="EW485" s="40"/>
      <c r="EX485" s="40"/>
      <c r="EY485" s="40"/>
      <c r="EZ485" s="40"/>
      <c r="FA485" s="40"/>
      <c r="FB485" s="40"/>
      <c r="FC485" s="40"/>
      <c r="FD485" s="40"/>
      <c r="FE485" s="40"/>
      <c r="FF485" s="40"/>
      <c r="FG485" s="40"/>
      <c r="FH485" s="40"/>
      <c r="FI485" s="40"/>
      <c r="FJ485" s="40"/>
      <c r="FK485" s="40"/>
      <c r="FL485" s="3"/>
      <c r="FM485" s="3"/>
    </row>
    <row r="486" spans="1:169" ht="11.25" customHeight="1">
      <c r="A486" s="192"/>
      <c r="B486" s="193"/>
      <c r="C486" s="196"/>
      <c r="D486" s="199"/>
      <c r="E486" s="200"/>
      <c r="F486" s="199"/>
      <c r="G486" s="200"/>
      <c r="H486" s="199"/>
      <c r="I486" s="200"/>
      <c r="J486" s="199"/>
      <c r="K486" s="200"/>
      <c r="L486" s="199"/>
      <c r="M486" s="209"/>
      <c r="N486" s="69" t="str">
        <f>IF(CF476&lt;&gt;"",IF(ISERROR(AND(BV480="",BX480="",BZ480="",CB480="",CD480="")),"E",IF(AND(BV480="",BX480="",BZ480="",CB480="",CD480=""),"","E")),"")</f>
        <v/>
      </c>
      <c r="O486" s="192"/>
      <c r="P486" s="193"/>
      <c r="Q486" s="196"/>
      <c r="R486" s="199"/>
      <c r="S486" s="200"/>
      <c r="T486" s="199"/>
      <c r="U486" s="200"/>
      <c r="V486" s="199"/>
      <c r="W486" s="200"/>
      <c r="X486" s="199"/>
      <c r="Y486" s="200"/>
      <c r="Z486" s="199"/>
      <c r="AA486" s="209"/>
      <c r="AB486" s="69" t="str">
        <f>IF(DV476&lt;&gt;"",IF(ISERROR(AND(DL480="",DN480="",DP480="",DQ480="",DT480="")),"E",IF(AND(DL480="",DN480="",DP480="",DR480="",DT480=""),"","E")),"")</f>
        <v/>
      </c>
      <c r="AC486" s="192"/>
      <c r="AD486" s="193"/>
      <c r="AE486" s="196"/>
      <c r="AF486" s="199"/>
      <c r="AG486" s="200"/>
      <c r="AH486" s="199"/>
      <c r="AI486" s="200"/>
      <c r="AJ486" s="199"/>
      <c r="AK486" s="200"/>
      <c r="AL486" s="199"/>
      <c r="AM486" s="200"/>
      <c r="AN486" s="199"/>
      <c r="AO486" s="209"/>
      <c r="AP486" s="69" t="str">
        <f>IF(FL476&lt;&gt;"",IF(ISERROR(AND(FB480="",FD480="",FF480="",FH480="",FJ480="")),"E",IF(AND(FB480="",FD480="",FF480="",FH480="",FJ480=""),"","E")),"")</f>
        <v/>
      </c>
      <c r="AQ486" s="154" t="str">
        <f>CONCATENATE($A460," ",$D460,","," ",$F458)</f>
        <v>Group: 8, Women's Singles</v>
      </c>
      <c r="AR486" s="155"/>
      <c r="AS486" s="155"/>
      <c r="AT486" s="155"/>
      <c r="AU486" s="155"/>
      <c r="AV486" s="155"/>
      <c r="AW486" s="155"/>
      <c r="AX486" s="155"/>
      <c r="AY486" s="155"/>
      <c r="AZ486" s="155"/>
      <c r="BA486" s="155"/>
      <c r="BB486" s="155"/>
      <c r="BC486" s="156"/>
      <c r="BD486" s="163">
        <f>A489</f>
        <v>4</v>
      </c>
      <c r="BE486" s="164"/>
      <c r="BF486" s="183" t="str">
        <f>C489</f>
        <v>A</v>
      </c>
      <c r="BG486" s="185" t="str">
        <f>IF(VLOOKUP($BF486,$A462:$C474,3,FALSE)=0,"",CONCATENATE(VLOOKUP(VLOOKUP($BF486,$A462:$C474,3,FALSE),Players!$J:$N,4,FALSE)," ",VLOOKUP($BF486,$A462:$C474,3,FALSE)," ",IF(ISERROR(VLOOKUP(VLOOKUP($BF486,$A462:$C474,3,FALSE),Players!$J:$N,5,FALSE)),"()",CONCATENATE("(",VLOOKUP(VLOOKUP($BF486,$A462:$C474,3,FALSE),Players!$J:$N,5,FALSE),")"))))</f>
        <v/>
      </c>
      <c r="BH486" s="186"/>
      <c r="BI486" s="186"/>
      <c r="BJ486" s="186"/>
      <c r="BK486" s="186"/>
      <c r="BL486" s="186"/>
      <c r="BM486" s="186"/>
      <c r="BN486" s="186"/>
      <c r="BO486" s="186"/>
      <c r="BP486" s="186"/>
      <c r="BQ486" s="186"/>
      <c r="BR486" s="186"/>
      <c r="BS486" s="186"/>
      <c r="BT486" s="186"/>
      <c r="BU486" s="187"/>
      <c r="BV486" s="170" t="str">
        <f>IF(D489&lt;&gt;"",D489,"")</f>
        <v/>
      </c>
      <c r="BW486" s="171"/>
      <c r="BX486" s="335" t="str">
        <f>IF(F489&lt;&gt;"",F489,"")</f>
        <v/>
      </c>
      <c r="BY486" s="171"/>
      <c r="BZ486" s="335" t="str">
        <f>IF(H489&lt;&gt;"",H489,"")</f>
        <v/>
      </c>
      <c r="CA486" s="171"/>
      <c r="CB486" s="335" t="str">
        <f>IF(J489&lt;&gt;"",J489,"")</f>
        <v/>
      </c>
      <c r="CC486" s="171"/>
      <c r="CD486" s="335" t="str">
        <f>IF(L489&lt;&gt;"",L489,"")</f>
        <v/>
      </c>
      <c r="CE486" s="337"/>
      <c r="CF486" s="174" t="str">
        <f>IF($CD486=$CD488,IF($CB486=$CB488,IF($BZ486&lt;&gt;"",IF($BZ486&gt;$BZ488,"W","L"),""),IF($CB486&gt;$CB488,"W","L")),IF($CD486&gt;$CD488,"W","L"))</f>
        <v/>
      </c>
      <c r="CG486" s="154" t="str">
        <f>CONCATENATE($A460," ",$D460,","," ",$F458)</f>
        <v>Group: 8, Women's Singles</v>
      </c>
      <c r="CH486" s="155"/>
      <c r="CI486" s="155"/>
      <c r="CJ486" s="155"/>
      <c r="CK486" s="155"/>
      <c r="CL486" s="155"/>
      <c r="CM486" s="155"/>
      <c r="CN486" s="155"/>
      <c r="CO486" s="155"/>
      <c r="CP486" s="155"/>
      <c r="CQ486" s="155"/>
      <c r="CR486" s="155"/>
      <c r="CS486" s="156"/>
      <c r="CT486" s="163">
        <f>O489</f>
        <v>11</v>
      </c>
      <c r="CU486" s="164"/>
      <c r="CV486" s="183" t="str">
        <f>Q489</f>
        <v>C</v>
      </c>
      <c r="CW486" s="185" t="str">
        <f>IF(VLOOKUP($CV486,$A462:$C474,3,FALSE)=0,"",CONCATENATE(VLOOKUP(VLOOKUP($CV486,$A462:$C474,3,FALSE),Players!$J:$N,4,FALSE)," ",VLOOKUP($CV486,$A462:$C474,3,FALSE)," ",IF(ISERROR(VLOOKUP(VLOOKUP($CV486,$A462:$C474,3,FALSE),Players!$J:$N,5,FALSE)),"()",CONCATENATE("(",VLOOKUP(VLOOKUP($CV486,$A462:$C474,3,FALSE),Players!$J:$N,5,FALSE),")"))))</f>
        <v/>
      </c>
      <c r="CX486" s="186"/>
      <c r="CY486" s="186"/>
      <c r="CZ486" s="186"/>
      <c r="DA486" s="186"/>
      <c r="DB486" s="186"/>
      <c r="DC486" s="186"/>
      <c r="DD486" s="186"/>
      <c r="DE486" s="186"/>
      <c r="DF486" s="186"/>
      <c r="DG486" s="186"/>
      <c r="DH486" s="186"/>
      <c r="DI486" s="186"/>
      <c r="DJ486" s="186"/>
      <c r="DK486" s="187"/>
      <c r="DL486" s="170" t="str">
        <f>IF(R489&lt;&gt;"",R489,"")</f>
        <v/>
      </c>
      <c r="DM486" s="171"/>
      <c r="DN486" s="335" t="str">
        <f>IF(T489&lt;&gt;"",T489,"")</f>
        <v/>
      </c>
      <c r="DO486" s="171"/>
      <c r="DP486" s="335" t="str">
        <f>IF(V489&lt;&gt;"",V489,"")</f>
        <v/>
      </c>
      <c r="DQ486" s="171"/>
      <c r="DR486" s="335" t="str">
        <f>IF(X489&lt;&gt;"",X489,"")</f>
        <v/>
      </c>
      <c r="DS486" s="171"/>
      <c r="DT486" s="335" t="str">
        <f>IF(Z489&lt;&gt;"",Z489,"")</f>
        <v/>
      </c>
      <c r="DU486" s="337"/>
      <c r="DV486" s="174" t="str">
        <f>IF($DT486=$DT488,IF($DR486=$DR488,IF($DP486&lt;&gt;"",IF($DP486&gt;$DP488,"W","L"),""),IF($DR486&gt;$DR488,"W","L")),IF($DT486&gt;$DT488,"W","L"))</f>
        <v/>
      </c>
      <c r="DW486" s="154" t="str">
        <f>CONCATENATE($A460," ",$D460,","," ",$F458)</f>
        <v>Group: 8, Women's Singles</v>
      </c>
      <c r="DX486" s="155"/>
      <c r="DY486" s="155"/>
      <c r="DZ486" s="155"/>
      <c r="EA486" s="155"/>
      <c r="EB486" s="155"/>
      <c r="EC486" s="155"/>
      <c r="ED486" s="155"/>
      <c r="EE486" s="155"/>
      <c r="EF486" s="155"/>
      <c r="EG486" s="155"/>
      <c r="EH486" s="155"/>
      <c r="EI486" s="156"/>
      <c r="EJ486" s="163">
        <f>AC489</f>
        <v>18</v>
      </c>
      <c r="EK486" s="164"/>
      <c r="EL486" s="183" t="str">
        <f>AE489</f>
        <v>E</v>
      </c>
      <c r="EM486" s="185" t="str">
        <f>IF(VLOOKUP($EL486,$A462:$C474,3,FALSE)=0,"",CONCATENATE(VLOOKUP(VLOOKUP($EL486,$A462:$C474,3,FALSE),Players!$J:$N,4,FALSE)," ",VLOOKUP($EL486,$A462:$C474,3,FALSE)," ",IF(ISERROR(VLOOKUP(VLOOKUP($EL486,$A462:$C474,3,FALSE),Players!$J:$N,5,FALSE)),"()",CONCATENATE("(",VLOOKUP(VLOOKUP($EL486,$A462:$C474,3,FALSE),Players!$J:$N,5,FALSE),")"))))</f>
        <v/>
      </c>
      <c r="EN486" s="186"/>
      <c r="EO486" s="186"/>
      <c r="EP486" s="186"/>
      <c r="EQ486" s="186"/>
      <c r="ER486" s="186"/>
      <c r="ES486" s="186"/>
      <c r="ET486" s="186"/>
      <c r="EU486" s="186"/>
      <c r="EV486" s="186"/>
      <c r="EW486" s="186"/>
      <c r="EX486" s="186"/>
      <c r="EY486" s="186"/>
      <c r="EZ486" s="186"/>
      <c r="FA486" s="187"/>
      <c r="FB486" s="170" t="str">
        <f>IF(AF489&lt;&gt;"",AF489,"")</f>
        <v/>
      </c>
      <c r="FC486" s="171"/>
      <c r="FD486" s="335" t="str">
        <f>IF(AH489&lt;&gt;"",AH489,"")</f>
        <v/>
      </c>
      <c r="FE486" s="171"/>
      <c r="FF486" s="335" t="str">
        <f>IF(AJ489&lt;&gt;"",AJ489,"")</f>
        <v/>
      </c>
      <c r="FG486" s="171"/>
      <c r="FH486" s="335" t="str">
        <f>IF(AL489&lt;&gt;"",AL489,"")</f>
        <v/>
      </c>
      <c r="FI486" s="171"/>
      <c r="FJ486" s="335" t="str">
        <f>IF(AN489&lt;&gt;"",AN489,"")</f>
        <v/>
      </c>
      <c r="FK486" s="337"/>
      <c r="FL486" s="174" t="str">
        <f>IF($FJ486=$FJ488,IF($FH486=$FH488,IF($FF486&lt;&gt;"",IF($FF486&gt;$FF488,"W","L"),""),IF($FH486&gt;$FH488,"W","L")),IF($FJ486&gt;$FJ488,"W","L"))</f>
        <v/>
      </c>
      <c r="FM486" s="3"/>
    </row>
    <row r="487" spans="1:169" ht="11.25" customHeight="1">
      <c r="A487" s="192"/>
      <c r="B487" s="193"/>
      <c r="C487" s="175" t="str">
        <f>IF($D458="1P","E","E")</f>
        <v>E</v>
      </c>
      <c r="D487" s="201"/>
      <c r="E487" s="202"/>
      <c r="F487" s="201"/>
      <c r="G487" s="202"/>
      <c r="H487" s="201"/>
      <c r="I487" s="202"/>
      <c r="J487" s="201"/>
      <c r="K487" s="202"/>
      <c r="L487" s="201"/>
      <c r="M487" s="205"/>
      <c r="N487" s="69" t="str">
        <f>IF(CF476&lt;&gt;"",IF(ISERROR(AND(BV480="",BX480="",BZ480="",CB480="",CD480="")),"E",IF(AND(BV480="",BX480="",BZ480="",CB480="",CD480=""),"","E")),"")</f>
        <v/>
      </c>
      <c r="O487" s="192"/>
      <c r="P487" s="193"/>
      <c r="Q487" s="175" t="str">
        <f>IF($D458="1P","E","D")</f>
        <v>D</v>
      </c>
      <c r="R487" s="201"/>
      <c r="S487" s="202"/>
      <c r="T487" s="201"/>
      <c r="U487" s="202"/>
      <c r="V487" s="201"/>
      <c r="W487" s="202"/>
      <c r="X487" s="201"/>
      <c r="Y487" s="202"/>
      <c r="Z487" s="201"/>
      <c r="AA487" s="205"/>
      <c r="AB487" s="69" t="str">
        <f>IF(DV476&lt;&gt;"",IF(ISERROR(AND(DL480="",DN480="",DP480="",DQ480="",DT480="")),"E",IF(AND(DL480="",DN480="",DP480="",DR480="",DT480=""),"","E")),"")</f>
        <v/>
      </c>
      <c r="AC487" s="192"/>
      <c r="AD487" s="193"/>
      <c r="AE487" s="175" t="str">
        <f>IF($D458="1P","D","G")</f>
        <v>G</v>
      </c>
      <c r="AF487" s="201"/>
      <c r="AG487" s="202"/>
      <c r="AH487" s="201"/>
      <c r="AI487" s="202"/>
      <c r="AJ487" s="201"/>
      <c r="AK487" s="202"/>
      <c r="AL487" s="201"/>
      <c r="AM487" s="202"/>
      <c r="AN487" s="201"/>
      <c r="AO487" s="205"/>
      <c r="AP487" s="69" t="str">
        <f>IF(FL476&lt;&gt;"",IF(ISERROR(AND(FB480="",FD480="",FF480="",FH480="",FJ480="")),"E",IF(AND(FB480="",FD480="",FF480="",FH480="",FJ480=""),"","E")),"")</f>
        <v/>
      </c>
      <c r="AQ487" s="157"/>
      <c r="AR487" s="158"/>
      <c r="AS487" s="158"/>
      <c r="AT487" s="158"/>
      <c r="AU487" s="158"/>
      <c r="AV487" s="158"/>
      <c r="AW487" s="158"/>
      <c r="AX487" s="158"/>
      <c r="AY487" s="158"/>
      <c r="AZ487" s="158"/>
      <c r="BA487" s="158"/>
      <c r="BB487" s="158"/>
      <c r="BC487" s="159"/>
      <c r="BD487" s="165"/>
      <c r="BE487" s="166"/>
      <c r="BF487" s="184"/>
      <c r="BG487" s="188"/>
      <c r="BH487" s="189"/>
      <c r="BI487" s="189"/>
      <c r="BJ487" s="189"/>
      <c r="BK487" s="189"/>
      <c r="BL487" s="189"/>
      <c r="BM487" s="189"/>
      <c r="BN487" s="189"/>
      <c r="BO487" s="189"/>
      <c r="BP487" s="189"/>
      <c r="BQ487" s="189"/>
      <c r="BR487" s="189"/>
      <c r="BS487" s="189"/>
      <c r="BT487" s="189"/>
      <c r="BU487" s="190"/>
      <c r="BV487" s="172"/>
      <c r="BW487" s="173"/>
      <c r="BX487" s="336"/>
      <c r="BY487" s="173"/>
      <c r="BZ487" s="336"/>
      <c r="CA487" s="173"/>
      <c r="CB487" s="336"/>
      <c r="CC487" s="173"/>
      <c r="CD487" s="336"/>
      <c r="CE487" s="338"/>
      <c r="CF487" s="174"/>
      <c r="CG487" s="157"/>
      <c r="CH487" s="158"/>
      <c r="CI487" s="158"/>
      <c r="CJ487" s="158"/>
      <c r="CK487" s="158"/>
      <c r="CL487" s="158"/>
      <c r="CM487" s="158"/>
      <c r="CN487" s="158"/>
      <c r="CO487" s="158"/>
      <c r="CP487" s="158"/>
      <c r="CQ487" s="158"/>
      <c r="CR487" s="158"/>
      <c r="CS487" s="159"/>
      <c r="CT487" s="165"/>
      <c r="CU487" s="166"/>
      <c r="CV487" s="184"/>
      <c r="CW487" s="188"/>
      <c r="CX487" s="189"/>
      <c r="CY487" s="189"/>
      <c r="CZ487" s="189"/>
      <c r="DA487" s="189"/>
      <c r="DB487" s="189"/>
      <c r="DC487" s="189"/>
      <c r="DD487" s="189"/>
      <c r="DE487" s="189"/>
      <c r="DF487" s="189"/>
      <c r="DG487" s="189"/>
      <c r="DH487" s="189"/>
      <c r="DI487" s="189"/>
      <c r="DJ487" s="189"/>
      <c r="DK487" s="190"/>
      <c r="DL487" s="172"/>
      <c r="DM487" s="173"/>
      <c r="DN487" s="336"/>
      <c r="DO487" s="173"/>
      <c r="DP487" s="336"/>
      <c r="DQ487" s="173"/>
      <c r="DR487" s="336"/>
      <c r="DS487" s="173"/>
      <c r="DT487" s="336"/>
      <c r="DU487" s="338"/>
      <c r="DV487" s="174"/>
      <c r="DW487" s="157"/>
      <c r="DX487" s="158"/>
      <c r="DY487" s="158"/>
      <c r="DZ487" s="158"/>
      <c r="EA487" s="158"/>
      <c r="EB487" s="158"/>
      <c r="EC487" s="158"/>
      <c r="ED487" s="158"/>
      <c r="EE487" s="158"/>
      <c r="EF487" s="158"/>
      <c r="EG487" s="158"/>
      <c r="EH487" s="158"/>
      <c r="EI487" s="159"/>
      <c r="EJ487" s="165"/>
      <c r="EK487" s="166"/>
      <c r="EL487" s="184"/>
      <c r="EM487" s="188"/>
      <c r="EN487" s="189"/>
      <c r="EO487" s="189"/>
      <c r="EP487" s="189"/>
      <c r="EQ487" s="189"/>
      <c r="ER487" s="189"/>
      <c r="ES487" s="189"/>
      <c r="ET487" s="189"/>
      <c r="EU487" s="189"/>
      <c r="EV487" s="189"/>
      <c r="EW487" s="189"/>
      <c r="EX487" s="189"/>
      <c r="EY487" s="189"/>
      <c r="EZ487" s="189"/>
      <c r="FA487" s="190"/>
      <c r="FB487" s="172"/>
      <c r="FC487" s="173"/>
      <c r="FD487" s="336"/>
      <c r="FE487" s="173"/>
      <c r="FF487" s="336"/>
      <c r="FG487" s="173"/>
      <c r="FH487" s="336"/>
      <c r="FI487" s="173"/>
      <c r="FJ487" s="336"/>
      <c r="FK487" s="338"/>
      <c r="FL487" s="174"/>
      <c r="FM487" s="3"/>
    </row>
    <row r="488" spans="1:169" ht="11.25" customHeight="1" thickBot="1">
      <c r="A488" s="194"/>
      <c r="B488" s="195"/>
      <c r="C488" s="207"/>
      <c r="D488" s="203"/>
      <c r="E488" s="204"/>
      <c r="F488" s="203"/>
      <c r="G488" s="204"/>
      <c r="H488" s="203"/>
      <c r="I488" s="204"/>
      <c r="J488" s="203"/>
      <c r="K488" s="204"/>
      <c r="L488" s="203"/>
      <c r="M488" s="206"/>
      <c r="N488" s="69" t="str">
        <f>IF(CF478&lt;&gt;"",IF(CF478="W",IF(SUM(IF(D487&gt;D485,1,0),IF(F487&gt;F485,1,0),IF(H487&gt;H485,1,0),IF(J487&gt;J485,1,0),IF(L487&gt;L485,1,0))&lt;&gt;3,"E",""),""),"")</f>
        <v/>
      </c>
      <c r="O488" s="194"/>
      <c r="P488" s="195"/>
      <c r="Q488" s="207"/>
      <c r="R488" s="203"/>
      <c r="S488" s="204"/>
      <c r="T488" s="203"/>
      <c r="U488" s="204"/>
      <c r="V488" s="203"/>
      <c r="W488" s="204"/>
      <c r="X488" s="203"/>
      <c r="Y488" s="204"/>
      <c r="Z488" s="203"/>
      <c r="AA488" s="206"/>
      <c r="AB488" s="69" t="str">
        <f>IF(DV478&lt;&gt;"",IF(DV478="W",IF(SUM(IF(R487&gt;R485,1,0),IF(T487&gt;T485,1,0),IF(V487&gt;V485,1,0),IF(X487&gt;X485,1,0),IF(Z487&gt;Z485,1,0))&lt;&gt;3,"E",""),""),"")</f>
        <v/>
      </c>
      <c r="AC488" s="194"/>
      <c r="AD488" s="195"/>
      <c r="AE488" s="207"/>
      <c r="AF488" s="203"/>
      <c r="AG488" s="204"/>
      <c r="AH488" s="203"/>
      <c r="AI488" s="204"/>
      <c r="AJ488" s="203"/>
      <c r="AK488" s="204"/>
      <c r="AL488" s="203"/>
      <c r="AM488" s="204"/>
      <c r="AN488" s="203"/>
      <c r="AO488" s="206"/>
      <c r="AP488" s="69" t="str">
        <f>IF(FL478&lt;&gt;"",IF(FL478="W",IF(SUM(IF(AF487&gt;AF485,1,0),IF(AH487&gt;AH485,1,0),IF(AJ487&gt;AJ485,1,0),IF(AL487&gt;AL485,1,0),IF(AN487&gt;AN485,1,0))&lt;&gt;3,"E",""),""),"")</f>
        <v/>
      </c>
      <c r="AQ488" s="157"/>
      <c r="AR488" s="158"/>
      <c r="AS488" s="158"/>
      <c r="AT488" s="158"/>
      <c r="AU488" s="158"/>
      <c r="AV488" s="158"/>
      <c r="AW488" s="158"/>
      <c r="AX488" s="158"/>
      <c r="AY488" s="158"/>
      <c r="AZ488" s="158"/>
      <c r="BA488" s="158"/>
      <c r="BB488" s="158"/>
      <c r="BC488" s="159"/>
      <c r="BD488" s="165"/>
      <c r="BE488" s="166"/>
      <c r="BF488" s="175" t="str">
        <f>C491</f>
        <v>G</v>
      </c>
      <c r="BG488" s="177" t="str">
        <f>IF(VLOOKUP($BF488,$A462:$C474,3,FALSE)=0,"",CONCATENATE(VLOOKUP(VLOOKUP($BF488,$A462:$C474,3,FALSE),Players!$J:$N,4,FALSE)," ",VLOOKUP($BF488,$A462:$C474,3,FALSE)," ",IF(ISERROR(VLOOKUP(VLOOKUP($BF488,$A462:$C474,3,FALSE),Players!$J:$N,5,FALSE)),"()",CONCATENATE("(",VLOOKUP(VLOOKUP($BF488,$A462:$C474,3,FALSE),Players!$J:$N,5,FALSE),")"))))</f>
        <v/>
      </c>
      <c r="BH488" s="178"/>
      <c r="BI488" s="178"/>
      <c r="BJ488" s="178"/>
      <c r="BK488" s="178"/>
      <c r="BL488" s="178"/>
      <c r="BM488" s="178"/>
      <c r="BN488" s="178"/>
      <c r="BO488" s="178"/>
      <c r="BP488" s="178"/>
      <c r="BQ488" s="178"/>
      <c r="BR488" s="178"/>
      <c r="BS488" s="178"/>
      <c r="BT488" s="178"/>
      <c r="BU488" s="179"/>
      <c r="BV488" s="150" t="str">
        <f>IF(D491&lt;&gt;"",D491,"")</f>
        <v/>
      </c>
      <c r="BW488" s="151"/>
      <c r="BX488" s="288" t="str">
        <f>IF(F491&lt;&gt;"",F491,"")</f>
        <v/>
      </c>
      <c r="BY488" s="151"/>
      <c r="BZ488" s="288" t="str">
        <f>IF(H491&lt;&gt;"",H491,"")</f>
        <v/>
      </c>
      <c r="CA488" s="151"/>
      <c r="CB488" s="288" t="str">
        <f>IF(J491&lt;&gt;"",J491,"")</f>
        <v/>
      </c>
      <c r="CC488" s="151"/>
      <c r="CD488" s="288" t="str">
        <f>IF(L491&lt;&gt;"",L491,"")</f>
        <v/>
      </c>
      <c r="CE488" s="332"/>
      <c r="CF488" s="174" t="str">
        <f>IF($CF486&lt;&gt;"",IF(CF486="W","L","W"),"")</f>
        <v/>
      </c>
      <c r="CG488" s="157"/>
      <c r="CH488" s="158"/>
      <c r="CI488" s="158"/>
      <c r="CJ488" s="158"/>
      <c r="CK488" s="158"/>
      <c r="CL488" s="158"/>
      <c r="CM488" s="158"/>
      <c r="CN488" s="158"/>
      <c r="CO488" s="158"/>
      <c r="CP488" s="158"/>
      <c r="CQ488" s="158"/>
      <c r="CR488" s="158"/>
      <c r="CS488" s="159"/>
      <c r="CT488" s="165"/>
      <c r="CU488" s="166"/>
      <c r="CV488" s="175" t="str">
        <f>Q491</f>
        <v>E</v>
      </c>
      <c r="CW488" s="177" t="str">
        <f>IF(VLOOKUP($CV488,$A462:$C474,3,FALSE)=0,"",CONCATENATE(VLOOKUP(VLOOKUP($CV488,$A462:$C474,3,FALSE),Players!$J:$N,4,FALSE)," ",VLOOKUP($CV488,$A462:$C474,3,FALSE)," ",IF(ISERROR(VLOOKUP(VLOOKUP($CV488,$A462:$C474,3,FALSE),Players!$J:$N,5,FALSE)),"()",CONCATENATE("(",VLOOKUP(VLOOKUP($CV488,$A462:$C474,3,FALSE),Players!$J:$N,5,FALSE),")"))))</f>
        <v/>
      </c>
      <c r="CX488" s="178"/>
      <c r="CY488" s="178"/>
      <c r="CZ488" s="178"/>
      <c r="DA488" s="178"/>
      <c r="DB488" s="178"/>
      <c r="DC488" s="178"/>
      <c r="DD488" s="178"/>
      <c r="DE488" s="178"/>
      <c r="DF488" s="178"/>
      <c r="DG488" s="178"/>
      <c r="DH488" s="178"/>
      <c r="DI488" s="178"/>
      <c r="DJ488" s="178"/>
      <c r="DK488" s="179"/>
      <c r="DL488" s="150" t="str">
        <f>IF(R491&lt;&gt;"",R491,"")</f>
        <v/>
      </c>
      <c r="DM488" s="151"/>
      <c r="DN488" s="288" t="str">
        <f>IF(T491&lt;&gt;"",T491,"")</f>
        <v/>
      </c>
      <c r="DO488" s="151"/>
      <c r="DP488" s="288" t="str">
        <f>IF(V491&lt;&gt;"",V491,"")</f>
        <v/>
      </c>
      <c r="DQ488" s="151"/>
      <c r="DR488" s="288" t="str">
        <f>IF(X491&lt;&gt;"",X491,"")</f>
        <v/>
      </c>
      <c r="DS488" s="151"/>
      <c r="DT488" s="288" t="str">
        <f>IF(Z491&lt;&gt;"",Z491,"")</f>
        <v/>
      </c>
      <c r="DU488" s="332"/>
      <c r="DV488" s="174" t="str">
        <f>IF($DV486&lt;&gt;"",IF(DV486="W","L","W"),"")</f>
        <v/>
      </c>
      <c r="DW488" s="157"/>
      <c r="DX488" s="158"/>
      <c r="DY488" s="158"/>
      <c r="DZ488" s="158"/>
      <c r="EA488" s="158"/>
      <c r="EB488" s="158"/>
      <c r="EC488" s="158"/>
      <c r="ED488" s="158"/>
      <c r="EE488" s="158"/>
      <c r="EF488" s="158"/>
      <c r="EG488" s="158"/>
      <c r="EH488" s="158"/>
      <c r="EI488" s="159"/>
      <c r="EJ488" s="165"/>
      <c r="EK488" s="166"/>
      <c r="EL488" s="175" t="str">
        <f>AE491</f>
        <v>F</v>
      </c>
      <c r="EM488" s="177" t="str">
        <f>IF(VLOOKUP($EL488,$A462:$C474,3,FALSE)=0,"",CONCATENATE(VLOOKUP(VLOOKUP($EL488,$A462:$C474,3,FALSE),Players!$J:$N,4,FALSE)," ",VLOOKUP($EL488,$A462:$C474,3,FALSE)," ",IF(ISERROR(VLOOKUP(VLOOKUP($EL488,$A462:$C474,3,FALSE),Players!$J:$N,5,FALSE)),"()",CONCATENATE("(",VLOOKUP(VLOOKUP($EL488,$A462:$C474,3,FALSE),Players!$J:$N,5,FALSE),")"))))</f>
        <v/>
      </c>
      <c r="EN488" s="178"/>
      <c r="EO488" s="178"/>
      <c r="EP488" s="178"/>
      <c r="EQ488" s="178"/>
      <c r="ER488" s="178"/>
      <c r="ES488" s="178"/>
      <c r="ET488" s="178"/>
      <c r="EU488" s="178"/>
      <c r="EV488" s="178"/>
      <c r="EW488" s="178"/>
      <c r="EX488" s="178"/>
      <c r="EY488" s="178"/>
      <c r="EZ488" s="178"/>
      <c r="FA488" s="179"/>
      <c r="FB488" s="150" t="str">
        <f>IF(AF491&lt;&gt;"",AF491,"")</f>
        <v/>
      </c>
      <c r="FC488" s="151"/>
      <c r="FD488" s="288" t="str">
        <f>IF(AH491&lt;&gt;"",AH491,"")</f>
        <v/>
      </c>
      <c r="FE488" s="151"/>
      <c r="FF488" s="288" t="str">
        <f>IF(AJ491&lt;&gt;"",AJ491,"")</f>
        <v/>
      </c>
      <c r="FG488" s="151"/>
      <c r="FH488" s="288" t="str">
        <f>IF(AL491&lt;&gt;"",AL491,"")</f>
        <v/>
      </c>
      <c r="FI488" s="151"/>
      <c r="FJ488" s="288" t="str">
        <f>IF(AN491&lt;&gt;"",AN491,"")</f>
        <v/>
      </c>
      <c r="FK488" s="332"/>
      <c r="FL488" s="174" t="str">
        <f>IF($FL486&lt;&gt;"",IF(FL486="W","L","W"),"")</f>
        <v/>
      </c>
      <c r="FM488" s="3"/>
    </row>
    <row r="489" spans="1:169" ht="11.25" customHeight="1" thickBot="1">
      <c r="A489" s="170">
        <v>4</v>
      </c>
      <c r="B489" s="191"/>
      <c r="C489" s="183" t="str">
        <f>IF($D458="1P","A","A")</f>
        <v>A</v>
      </c>
      <c r="D489" s="197"/>
      <c r="E489" s="198"/>
      <c r="F489" s="197"/>
      <c r="G489" s="198"/>
      <c r="H489" s="197"/>
      <c r="I489" s="198"/>
      <c r="J489" s="197"/>
      <c r="K489" s="198"/>
      <c r="L489" s="197"/>
      <c r="M489" s="208"/>
      <c r="N489" s="69" t="str">
        <f>IF(CF486&lt;&gt;"",IF(CF486="W",IF(SUM(IF(D489&gt;D491,1,0),IF(F489&gt;F491,1,0),IF(H489&gt;H491,1,0),IF(J489&gt;J491,1,0),IF(L489&gt;L491,1,0))&lt;&gt;3,"E",""),""),"")</f>
        <v/>
      </c>
      <c r="O489" s="170">
        <v>11</v>
      </c>
      <c r="P489" s="191"/>
      <c r="Q489" s="183" t="str">
        <f>IF($D458="1P","D","C")</f>
        <v>C</v>
      </c>
      <c r="R489" s="197"/>
      <c r="S489" s="198"/>
      <c r="T489" s="197"/>
      <c r="U489" s="198"/>
      <c r="V489" s="197"/>
      <c r="W489" s="198"/>
      <c r="X489" s="197"/>
      <c r="Y489" s="198"/>
      <c r="Z489" s="197"/>
      <c r="AA489" s="208"/>
      <c r="AB489" s="69" t="str">
        <f>IF(DV486&lt;&gt;"",IF(DV486="W",IF(SUM(IF(R489&gt;R491,1,0),IF(T489&gt;T491,1,0),IF(V489&gt;V491,1,0),IF(X489&gt;X491,1,0),IF(Z489&gt;Z491,1,0))&lt;&gt;3,"E",""),""),"")</f>
        <v/>
      </c>
      <c r="AC489" s="170">
        <v>18</v>
      </c>
      <c r="AD489" s="191"/>
      <c r="AE489" s="183" t="str">
        <f>IF($D458="1P","F","E")</f>
        <v>E</v>
      </c>
      <c r="AF489" s="197"/>
      <c r="AG489" s="198"/>
      <c r="AH489" s="197"/>
      <c r="AI489" s="198"/>
      <c r="AJ489" s="197"/>
      <c r="AK489" s="198"/>
      <c r="AL489" s="197"/>
      <c r="AM489" s="198"/>
      <c r="AN489" s="197"/>
      <c r="AO489" s="208"/>
      <c r="AP489" s="69" t="str">
        <f>IF(FL486&lt;&gt;"",IF(FL486="W",IF(SUM(IF(AF489&gt;AF491,1,0),IF(AH489&gt;AH491,1,0),IF(AJ489&gt;AJ491,1,0),IF(AL489&gt;AL491,1,0),IF(AN489&gt;AN491,1,0))&lt;&gt;3,"E",""),""),"")</f>
        <v/>
      </c>
      <c r="AQ489" s="160"/>
      <c r="AR489" s="161"/>
      <c r="AS489" s="161"/>
      <c r="AT489" s="161"/>
      <c r="AU489" s="161"/>
      <c r="AV489" s="161"/>
      <c r="AW489" s="161"/>
      <c r="AX489" s="161"/>
      <c r="AY489" s="161"/>
      <c r="AZ489" s="161"/>
      <c r="BA489" s="161"/>
      <c r="BB489" s="161"/>
      <c r="BC489" s="162"/>
      <c r="BD489" s="167"/>
      <c r="BE489" s="168"/>
      <c r="BF489" s="176"/>
      <c r="BG489" s="180"/>
      <c r="BH489" s="181"/>
      <c r="BI489" s="181"/>
      <c r="BJ489" s="181"/>
      <c r="BK489" s="181"/>
      <c r="BL489" s="181"/>
      <c r="BM489" s="181"/>
      <c r="BN489" s="181"/>
      <c r="BO489" s="181"/>
      <c r="BP489" s="181"/>
      <c r="BQ489" s="181"/>
      <c r="BR489" s="181"/>
      <c r="BS489" s="181"/>
      <c r="BT489" s="181"/>
      <c r="BU489" s="182"/>
      <c r="BV489" s="152"/>
      <c r="BW489" s="153"/>
      <c r="BX489" s="333"/>
      <c r="BY489" s="153"/>
      <c r="BZ489" s="333"/>
      <c r="CA489" s="153"/>
      <c r="CB489" s="333"/>
      <c r="CC489" s="153"/>
      <c r="CD489" s="333"/>
      <c r="CE489" s="334"/>
      <c r="CF489" s="174"/>
      <c r="CG489" s="160"/>
      <c r="CH489" s="161"/>
      <c r="CI489" s="161"/>
      <c r="CJ489" s="161"/>
      <c r="CK489" s="161"/>
      <c r="CL489" s="161"/>
      <c r="CM489" s="161"/>
      <c r="CN489" s="161"/>
      <c r="CO489" s="161"/>
      <c r="CP489" s="161"/>
      <c r="CQ489" s="161"/>
      <c r="CR489" s="161"/>
      <c r="CS489" s="162"/>
      <c r="CT489" s="167"/>
      <c r="CU489" s="168"/>
      <c r="CV489" s="176"/>
      <c r="CW489" s="180"/>
      <c r="CX489" s="181"/>
      <c r="CY489" s="181"/>
      <c r="CZ489" s="181"/>
      <c r="DA489" s="181"/>
      <c r="DB489" s="181"/>
      <c r="DC489" s="181"/>
      <c r="DD489" s="181"/>
      <c r="DE489" s="181"/>
      <c r="DF489" s="181"/>
      <c r="DG489" s="181"/>
      <c r="DH489" s="181"/>
      <c r="DI489" s="181"/>
      <c r="DJ489" s="181"/>
      <c r="DK489" s="182"/>
      <c r="DL489" s="152"/>
      <c r="DM489" s="153"/>
      <c r="DN489" s="333"/>
      <c r="DO489" s="153"/>
      <c r="DP489" s="333"/>
      <c r="DQ489" s="153"/>
      <c r="DR489" s="333"/>
      <c r="DS489" s="153"/>
      <c r="DT489" s="333"/>
      <c r="DU489" s="334"/>
      <c r="DV489" s="174"/>
      <c r="DW489" s="160"/>
      <c r="DX489" s="161"/>
      <c r="DY489" s="161"/>
      <c r="DZ489" s="161"/>
      <c r="EA489" s="161"/>
      <c r="EB489" s="161"/>
      <c r="EC489" s="161"/>
      <c r="ED489" s="161"/>
      <c r="EE489" s="161"/>
      <c r="EF489" s="161"/>
      <c r="EG489" s="161"/>
      <c r="EH489" s="161"/>
      <c r="EI489" s="162"/>
      <c r="EJ489" s="167"/>
      <c r="EK489" s="168"/>
      <c r="EL489" s="176"/>
      <c r="EM489" s="180"/>
      <c r="EN489" s="181"/>
      <c r="EO489" s="181"/>
      <c r="EP489" s="181"/>
      <c r="EQ489" s="181"/>
      <c r="ER489" s="181"/>
      <c r="ES489" s="181"/>
      <c r="ET489" s="181"/>
      <c r="EU489" s="181"/>
      <c r="EV489" s="181"/>
      <c r="EW489" s="181"/>
      <c r="EX489" s="181"/>
      <c r="EY489" s="181"/>
      <c r="EZ489" s="181"/>
      <c r="FA489" s="182"/>
      <c r="FB489" s="152"/>
      <c r="FC489" s="153"/>
      <c r="FD489" s="333"/>
      <c r="FE489" s="153"/>
      <c r="FF489" s="333"/>
      <c r="FG489" s="153"/>
      <c r="FH489" s="333"/>
      <c r="FI489" s="153"/>
      <c r="FJ489" s="333"/>
      <c r="FK489" s="334"/>
      <c r="FL489" s="174"/>
      <c r="FM489" s="3"/>
    </row>
    <row r="490" spans="1:169" ht="11.25" customHeight="1">
      <c r="A490" s="192"/>
      <c r="B490" s="193"/>
      <c r="C490" s="196"/>
      <c r="D490" s="199"/>
      <c r="E490" s="200"/>
      <c r="F490" s="199"/>
      <c r="G490" s="200"/>
      <c r="H490" s="199"/>
      <c r="I490" s="200"/>
      <c r="J490" s="199"/>
      <c r="K490" s="200"/>
      <c r="L490" s="199"/>
      <c r="M490" s="209"/>
      <c r="N490" s="69" t="str">
        <f>IF(CF486&lt;&gt;"",IF(ISERROR(AND(BV490="",BX490="",BZ490="",CB490="",CD490="")),"E",IF(AND(BV490="",BX490="",BZ490="",CB490="",CD490=""),"","E")),"")</f>
        <v/>
      </c>
      <c r="O490" s="192"/>
      <c r="P490" s="193"/>
      <c r="Q490" s="196"/>
      <c r="R490" s="199"/>
      <c r="S490" s="200"/>
      <c r="T490" s="199"/>
      <c r="U490" s="200"/>
      <c r="V490" s="199"/>
      <c r="W490" s="200"/>
      <c r="X490" s="199"/>
      <c r="Y490" s="200"/>
      <c r="Z490" s="199"/>
      <c r="AA490" s="209"/>
      <c r="AB490" s="69" t="str">
        <f>IF(DV486&lt;&gt;"",IF(ISERROR(AND(DL490="",DN490="",DP490="",DQ490="",DT490="")),"E",IF(AND(DL490="",DN490="",DP490="",DR490="",DT490=""),"","E")),"")</f>
        <v/>
      </c>
      <c r="AC490" s="192"/>
      <c r="AD490" s="193"/>
      <c r="AE490" s="196"/>
      <c r="AF490" s="199"/>
      <c r="AG490" s="200"/>
      <c r="AH490" s="199"/>
      <c r="AI490" s="200"/>
      <c r="AJ490" s="199"/>
      <c r="AK490" s="200"/>
      <c r="AL490" s="199"/>
      <c r="AM490" s="200"/>
      <c r="AN490" s="199"/>
      <c r="AO490" s="209"/>
      <c r="AP490" s="69" t="str">
        <f>IF(FL486&lt;&gt;"",IF(ISERROR(AND(FB490="",FD490="",FF490="",FH490="",FJ490="")),"E",IF(AND(FB490="",FD490="",FF490="",FH490="",FJ490=""),"","E")),"")</f>
        <v/>
      </c>
      <c r="AQ490" s="126"/>
      <c r="AR490" s="126"/>
      <c r="AS490" s="126"/>
      <c r="AT490" s="126"/>
      <c r="AU490" s="126"/>
      <c r="AV490" s="126"/>
      <c r="AW490" s="126"/>
      <c r="AX490" s="126"/>
      <c r="AY490" s="126"/>
      <c r="AZ490" s="126"/>
      <c r="BA490" s="126"/>
      <c r="BB490" s="126"/>
      <c r="BC490" s="126"/>
      <c r="BV490" s="169" t="str">
        <f>IF(CF486&lt;&gt;"",IF(AND(AND(BV486&gt;-1,BV488&gt;-1),OR(BV486&gt;10,BV488&gt;10),ABS(BV486-BV488)&gt;1,IF(OR(BV486&gt;11,BV488&gt;11),ABS(BV486-BV488)=2,TRUE),BV486=INT(BV486),BV488=INT(BV488)),"","Error"),"")</f>
        <v/>
      </c>
      <c r="BW490" s="169"/>
      <c r="BX490" s="169" t="str">
        <f>IF(CF486&lt;&gt;"",IF(AND(AND(BX486&gt;-1,BX488&gt;-1),OR(BX486&gt;10,BX488&gt;10),ABS(BX486-BX488)&gt;1,IF(OR(BX486&gt;11,BX488&gt;11),ABS(BX486-BX488)=2,TRUE),BX486=INT(BX486),BX488=INT(BX488)),"","Error"),"")</f>
        <v/>
      </c>
      <c r="BY490" s="169"/>
      <c r="BZ490" s="169" t="str">
        <f>IF(CF486&lt;&gt;"",IF(AND(AND(BZ486&gt;-1,BZ488&gt;-1),OR(BZ486&gt;10,BZ488&gt;10),ABS(BZ486-BZ488)&gt;1,IF(OR(BZ486&gt;11,BZ488&gt;11),ABS(BZ486-BZ488)=2,TRUE),BZ486=INT(BZ486),BZ488=INT(BZ488)),"","Error"),"")</f>
        <v/>
      </c>
      <c r="CA490" s="169"/>
      <c r="CB490" s="169" t="str">
        <f>IF(AND(CF486&lt;&gt;"",CB486&lt;&gt;""),IF(AND(AND(CB486&gt;-1,CB488&gt;-1),OR(CB486&gt;10,CB488&gt;10),ABS(CB486-CB488)&gt;1,IF(OR(CB486&gt;11,CB488&gt;11),ABS(CB486-CB488)=2,TRUE),CB486=INT(CB486),CB488=INT(CB488)),"","Error"),"")</f>
        <v/>
      </c>
      <c r="CC490" s="169"/>
      <c r="CD490" s="169" t="str">
        <f>IF(AND(CF486&lt;&gt;"",CD486&lt;&gt;""),IF(AND(AND(CD486&gt;-1,CD488&gt;-1),OR(CD486&gt;10,CD488&gt;10),ABS(CD486-CD488)&gt;1,IF(OR(CD486&gt;11,CD488&gt;11),ABS(CD486-CD488)=2,TRUE),CD486=INT(CD486),CD488=INT(CD488)),"","Error"),"")</f>
        <v/>
      </c>
      <c r="CE490" s="169"/>
      <c r="CF490" s="3"/>
      <c r="CG490" s="126"/>
      <c r="CH490" s="126"/>
      <c r="CI490" s="126"/>
      <c r="CJ490" s="126"/>
      <c r="CK490" s="126"/>
      <c r="CL490" s="126"/>
      <c r="CM490" s="126"/>
      <c r="CN490" s="126"/>
      <c r="CO490" s="126"/>
      <c r="CP490" s="126"/>
      <c r="CQ490" s="126"/>
      <c r="CR490" s="126"/>
      <c r="CS490" s="126"/>
      <c r="DL490" s="169" t="str">
        <f>IF(DV486&lt;&gt;"",IF(AND(AND(DL486&gt;-1,DL488&gt;-1),OR(DL486&gt;10,DL488&gt;10),ABS(DL486-DL488)&gt;1,IF(OR(DL486&gt;11,DL488&gt;11),ABS(DL486-DL488)=2,TRUE),DL486=INT(DL486),DL488=INT(DL488)),"","Error"),"")</f>
        <v/>
      </c>
      <c r="DM490" s="169"/>
      <c r="DN490" s="169" t="str">
        <f>IF(DV486&lt;&gt;"",IF(AND(AND(DN486&gt;-1,DN488&gt;-1),OR(DN486&gt;10,DN488&gt;10),ABS(DN486-DN488)&gt;1,IF(OR(DN486&gt;11,DN488&gt;11),ABS(DN486-DN488)=2,TRUE),DN486=INT(DN486),DN488=INT(DN488)),"","Error"),"")</f>
        <v/>
      </c>
      <c r="DO490" s="169"/>
      <c r="DP490" s="169" t="str">
        <f>IF(DV486&lt;&gt;"",IF(AND(AND(DP486&gt;-1,DP488&gt;-1),OR(DP486&gt;10,DP488&gt;10),ABS(DP486-DP488)&gt;1,IF(OR(DP486&gt;11,DP488&gt;11),ABS(DP486-DP488)=2,TRUE),DP486=INT(DP486),DP488=INT(DP488)),"","Error"),"")</f>
        <v/>
      </c>
      <c r="DQ490" s="169"/>
      <c r="DR490" s="169" t="str">
        <f>IF(AND(DV486&lt;&gt;"",DR486&lt;&gt;""),IF(AND(AND(DR486&gt;-1,DR488&gt;-1),OR(DR486&gt;10,DR488&gt;10),ABS(DR486-DR488)&gt;1,IF(OR(DR486&gt;11,DR488&gt;11),ABS(DR486-DR488)=2,TRUE),DR486=INT(DR486),DR488=INT(DR488)),"","Error"),"")</f>
        <v/>
      </c>
      <c r="DS490" s="169"/>
      <c r="DT490" s="169" t="str">
        <f>IF(AND(DV486&lt;&gt;"",DT486&lt;&gt;""),IF(AND(AND(DT486&gt;-1,DT488&gt;-1),OR(DT486&gt;10,DT488&gt;10),ABS(DT486-DT488)&gt;1,IF(OR(DT486&gt;11,DT488&gt;11),ABS(DT486-DT488)=2,TRUE),DT486=INT(DT486),DT488=INT(DT488)),"","Error"),"")</f>
        <v/>
      </c>
      <c r="DU490" s="169"/>
      <c r="DV490" s="3"/>
      <c r="DW490" s="126"/>
      <c r="DX490" s="126"/>
      <c r="DY490" s="126"/>
      <c r="DZ490" s="126"/>
      <c r="EA490" s="126"/>
      <c r="EB490" s="126"/>
      <c r="EC490" s="126"/>
      <c r="ED490" s="126"/>
      <c r="EE490" s="126"/>
      <c r="EF490" s="126"/>
      <c r="EG490" s="126"/>
      <c r="EH490" s="126"/>
      <c r="EI490" s="126"/>
      <c r="FB490" s="169" t="str">
        <f>IF(FL486&lt;&gt;"",IF(AND(AND(FB486&gt;-1,FB488&gt;-1),OR(FB486&gt;10,FB488&gt;10),ABS(FB486-FB488)&gt;1,IF(OR(FB486&gt;11,FB488&gt;11),ABS(FB486-FB488)=2,TRUE),FB486=INT(FB486),FB488=INT(FB488)),"","Error"),"")</f>
        <v/>
      </c>
      <c r="FC490" s="169"/>
      <c r="FD490" s="169" t="str">
        <f>IF(FL486&lt;&gt;"",IF(AND(AND(FD486&gt;-1,FD488&gt;-1),OR(FD486&gt;10,FD488&gt;10),ABS(FD486-FD488)&gt;1,IF(OR(FD486&gt;11,FD488&gt;11),ABS(FD486-FD488)=2,TRUE),FD486=INT(FD486),FD488=INT(FD488)),"","Error"),"")</f>
        <v/>
      </c>
      <c r="FE490" s="169"/>
      <c r="FF490" s="169" t="str">
        <f>IF(FL486&lt;&gt;"",IF(AND(AND(FF486&gt;-1,FF488&gt;-1),OR(FF486&gt;10,FF488&gt;10),ABS(FF486-FF488)&gt;1,IF(OR(FF486&gt;11,FF488&gt;11),ABS(FF486-FF488)=2,TRUE),FF486=INT(FF486),FF488=INT(FF488)),"","Error"),"")</f>
        <v/>
      </c>
      <c r="FG490" s="169"/>
      <c r="FH490" s="169" t="str">
        <f>IF(AND(FL486&lt;&gt;"",FH486&lt;&gt;""),IF(AND(AND(FH486&gt;-1,FH488&gt;-1),OR(FH486&gt;10,FH488&gt;10),ABS(FH486-FH488)&gt;1,IF(OR(FH486&gt;11,FH488&gt;11),ABS(FH486-FH488)=2,TRUE),FH486=INT(FH486),FH488=INT(FH488)),"","Error"),"")</f>
        <v/>
      </c>
      <c r="FI490" s="169"/>
      <c r="FJ490" s="169" t="str">
        <f>IF(AND(FL486&lt;&gt;"",FJ486&lt;&gt;""),IF(AND(AND(FJ486&gt;-1,FJ488&gt;-1),OR(FJ486&gt;10,FJ488&gt;10),ABS(FJ486-FJ488)&gt;1,IF(OR(FJ486&gt;11,FJ488&gt;11),ABS(FJ486-FJ488)=2,TRUE),FJ486=INT(FJ486),FJ488=INT(FJ488)),"","Error"),"")</f>
        <v/>
      </c>
      <c r="FK490" s="169"/>
      <c r="FL490" s="3"/>
      <c r="FM490" s="3"/>
    </row>
    <row r="491" spans="1:169" ht="11.25" customHeight="1">
      <c r="A491" s="192"/>
      <c r="B491" s="193"/>
      <c r="C491" s="175" t="str">
        <f>IF($D458="1P","G","G")</f>
        <v>G</v>
      </c>
      <c r="D491" s="201"/>
      <c r="E491" s="202"/>
      <c r="F491" s="201"/>
      <c r="G491" s="202"/>
      <c r="H491" s="201"/>
      <c r="I491" s="202"/>
      <c r="J491" s="201"/>
      <c r="K491" s="202"/>
      <c r="L491" s="201"/>
      <c r="M491" s="205"/>
      <c r="N491" s="69" t="str">
        <f>IF(CF486&lt;&gt;"",IF(ISERROR(AND(BV490="",BX490="",BZ490="",CB490="",CD490="")),"E",IF(AND(BV490="",BX490="",BZ490="",CB490="",CD490=""),"","E")),"")</f>
        <v/>
      </c>
      <c r="O491" s="192"/>
      <c r="P491" s="193"/>
      <c r="Q491" s="175" t="str">
        <f>IF($D458="1P","F","E")</f>
        <v>E</v>
      </c>
      <c r="R491" s="201"/>
      <c r="S491" s="202"/>
      <c r="T491" s="201"/>
      <c r="U491" s="202"/>
      <c r="V491" s="201"/>
      <c r="W491" s="202"/>
      <c r="X491" s="201"/>
      <c r="Y491" s="202"/>
      <c r="Z491" s="201"/>
      <c r="AA491" s="205"/>
      <c r="AB491" s="69" t="str">
        <f>IF(DV486&lt;&gt;"",IF(ISERROR(AND(DL490="",DN490="",DP490="",DQ490="",DT490="")),"E",IF(AND(DL490="",DN490="",DP490="",DR490="",DT490=""),"","E")),"")</f>
        <v/>
      </c>
      <c r="AC491" s="192"/>
      <c r="AD491" s="193"/>
      <c r="AE491" s="175" t="str">
        <f>IF($D458="1P","G","F")</f>
        <v>F</v>
      </c>
      <c r="AF491" s="201"/>
      <c r="AG491" s="202"/>
      <c r="AH491" s="201"/>
      <c r="AI491" s="202"/>
      <c r="AJ491" s="201"/>
      <c r="AK491" s="202"/>
      <c r="AL491" s="201"/>
      <c r="AM491" s="202"/>
      <c r="AN491" s="201"/>
      <c r="AO491" s="205"/>
      <c r="AP491" s="69" t="str">
        <f>IF(FL486&lt;&gt;"",IF(ISERROR(AND(FB490="",FD490="",FF490="",FH490="",FJ490="")),"E",IF(AND(FB490="",FD490="",FF490="",FH490="",FJ490=""),"","E")),"")</f>
        <v/>
      </c>
      <c r="AQ491" s="126"/>
      <c r="AR491" s="126"/>
      <c r="AS491" s="126"/>
      <c r="AT491" s="126"/>
      <c r="AU491" s="126"/>
      <c r="AV491" s="126"/>
      <c r="AW491" s="126"/>
      <c r="AX491" s="126"/>
      <c r="AY491" s="126"/>
      <c r="AZ491" s="126"/>
      <c r="BA491" s="126"/>
      <c r="BB491" s="126"/>
      <c r="BC491" s="126"/>
      <c r="CF491" s="3"/>
      <c r="CG491" s="126"/>
      <c r="CH491" s="126"/>
      <c r="CI491" s="126"/>
      <c r="CJ491" s="126"/>
      <c r="CK491" s="126"/>
      <c r="CL491" s="126"/>
      <c r="CM491" s="126"/>
      <c r="CN491" s="126"/>
      <c r="CO491" s="126"/>
      <c r="CP491" s="126"/>
      <c r="CQ491" s="126"/>
      <c r="CR491" s="126"/>
      <c r="CS491" s="126"/>
      <c r="DV491" s="3"/>
      <c r="DW491" s="126"/>
      <c r="DX491" s="126"/>
      <c r="DY491" s="126"/>
      <c r="DZ491" s="126"/>
      <c r="EA491" s="126"/>
      <c r="EB491" s="126"/>
      <c r="EC491" s="126"/>
      <c r="ED491" s="126"/>
      <c r="EE491" s="126"/>
      <c r="EF491" s="126"/>
      <c r="EG491" s="126"/>
      <c r="EH491" s="126"/>
      <c r="EI491" s="126"/>
      <c r="FL491" s="3"/>
      <c r="FM491" s="3"/>
    </row>
    <row r="492" spans="1:169" ht="11.25" customHeight="1" thickBot="1">
      <c r="A492" s="194"/>
      <c r="B492" s="195"/>
      <c r="C492" s="207"/>
      <c r="D492" s="203"/>
      <c r="E492" s="204"/>
      <c r="F492" s="203"/>
      <c r="G492" s="204"/>
      <c r="H492" s="203"/>
      <c r="I492" s="204"/>
      <c r="J492" s="203"/>
      <c r="K492" s="204"/>
      <c r="L492" s="203"/>
      <c r="M492" s="206"/>
      <c r="N492" s="69" t="str">
        <f>IF(CF488&lt;&gt;"",IF(CF488="W",IF(SUM(IF(D491&gt;D489,1,0),IF(F491&gt;F489,1,0),IF(H491&gt;H489,1,0),IF(J491&gt;J489,1,0),IF(L491&gt;L489,1,0))&lt;&gt;3,"E",""),""),"")</f>
        <v/>
      </c>
      <c r="O492" s="194"/>
      <c r="P492" s="195"/>
      <c r="Q492" s="207"/>
      <c r="R492" s="203"/>
      <c r="S492" s="204"/>
      <c r="T492" s="203"/>
      <c r="U492" s="204"/>
      <c r="V492" s="203"/>
      <c r="W492" s="204"/>
      <c r="X492" s="203"/>
      <c r="Y492" s="204"/>
      <c r="Z492" s="203"/>
      <c r="AA492" s="206"/>
      <c r="AB492" s="69" t="str">
        <f>IF(DV488&lt;&gt;"",IF(DV488="W",IF(SUM(IF(R491&gt;R489,1,0),IF(T491&gt;T489,1,0),IF(V491&gt;V489,1,0),IF(X491&gt;X489,1,0),IF(Z491&gt;Z489,1,0))&lt;&gt;3,"E",""),""),"")</f>
        <v/>
      </c>
      <c r="AC492" s="194"/>
      <c r="AD492" s="195"/>
      <c r="AE492" s="207"/>
      <c r="AF492" s="203"/>
      <c r="AG492" s="204"/>
      <c r="AH492" s="203"/>
      <c r="AI492" s="204"/>
      <c r="AJ492" s="203"/>
      <c r="AK492" s="204"/>
      <c r="AL492" s="203"/>
      <c r="AM492" s="204"/>
      <c r="AN492" s="203"/>
      <c r="AO492" s="206"/>
      <c r="AP492" s="69" t="str">
        <f>IF(FL488&lt;&gt;"",IF(FL488="W",IF(SUM(IF(AF491&gt;AF489,1,0),IF(AH491&gt;AH489,1,0),IF(AJ491&gt;AJ489,1,0),IF(AL491&gt;AL489,1,0),IF(AN491&gt;AN489,1,0))&lt;&gt;3,"E",""),""),"")</f>
        <v/>
      </c>
      <c r="AQ492" s="127"/>
      <c r="AR492" s="127"/>
      <c r="AS492" s="127"/>
      <c r="AT492" s="127"/>
      <c r="AU492" s="127"/>
      <c r="AV492" s="127"/>
      <c r="AW492" s="127"/>
      <c r="AX492" s="127"/>
      <c r="AY492" s="127"/>
      <c r="AZ492" s="127"/>
      <c r="BA492" s="127"/>
      <c r="BB492" s="127"/>
      <c r="BC492" s="127"/>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3"/>
      <c r="CG492" s="127"/>
      <c r="CH492" s="127"/>
      <c r="CI492" s="127"/>
      <c r="CJ492" s="127"/>
      <c r="CK492" s="127"/>
      <c r="CL492" s="127"/>
      <c r="CM492" s="127"/>
      <c r="CN492" s="127"/>
      <c r="CO492" s="127"/>
      <c r="CP492" s="127"/>
      <c r="CQ492" s="127"/>
      <c r="CR492" s="127"/>
      <c r="CS492" s="127"/>
      <c r="CT492" s="40"/>
      <c r="CU492" s="40"/>
      <c r="CV492" s="40"/>
      <c r="CW492" s="40"/>
      <c r="CX492" s="40"/>
      <c r="CY492" s="40"/>
      <c r="CZ492" s="40"/>
      <c r="DA492" s="40"/>
      <c r="DB492" s="40"/>
      <c r="DC492" s="40"/>
      <c r="DD492" s="40"/>
      <c r="DE492" s="40"/>
      <c r="DF492" s="40"/>
      <c r="DG492" s="40"/>
      <c r="DH492" s="40"/>
      <c r="DI492" s="40"/>
      <c r="DJ492" s="40"/>
      <c r="DK492" s="40"/>
      <c r="DL492" s="40"/>
      <c r="DM492" s="40"/>
      <c r="DN492" s="40"/>
      <c r="DO492" s="40"/>
      <c r="DP492" s="40"/>
      <c r="DQ492" s="40"/>
      <c r="DR492" s="40"/>
      <c r="DS492" s="40"/>
      <c r="DT492" s="40"/>
      <c r="DU492" s="40"/>
      <c r="DV492" s="3"/>
      <c r="DW492" s="127"/>
      <c r="DX492" s="127"/>
      <c r="DY492" s="127"/>
      <c r="DZ492" s="127"/>
      <c r="EA492" s="127"/>
      <c r="EB492" s="127"/>
      <c r="EC492" s="127"/>
      <c r="ED492" s="127"/>
      <c r="EE492" s="127"/>
      <c r="EF492" s="127"/>
      <c r="EG492" s="127"/>
      <c r="EH492" s="127"/>
      <c r="EI492" s="127"/>
      <c r="EJ492" s="40"/>
      <c r="EK492" s="40"/>
      <c r="EL492" s="40"/>
      <c r="EM492" s="40"/>
      <c r="EN492" s="40"/>
      <c r="EO492" s="40"/>
      <c r="EP492" s="40"/>
      <c r="EQ492" s="40"/>
      <c r="ER492" s="40"/>
      <c r="ES492" s="40"/>
      <c r="ET492" s="40"/>
      <c r="EU492" s="40"/>
      <c r="EV492" s="40"/>
      <c r="EW492" s="40"/>
      <c r="EX492" s="40"/>
      <c r="EY492" s="40"/>
      <c r="EZ492" s="40"/>
      <c r="FA492" s="40"/>
      <c r="FB492" s="40"/>
      <c r="FC492" s="40"/>
      <c r="FD492" s="40"/>
      <c r="FE492" s="40"/>
      <c r="FF492" s="40"/>
      <c r="FG492" s="40"/>
      <c r="FH492" s="40"/>
      <c r="FI492" s="40"/>
      <c r="FJ492" s="40"/>
      <c r="FK492" s="40"/>
      <c r="FL492" s="3"/>
      <c r="FM492" s="3"/>
    </row>
    <row r="493" spans="1:169" ht="11.25" customHeight="1">
      <c r="A493" s="170">
        <v>5</v>
      </c>
      <c r="B493" s="191"/>
      <c r="C493" s="183" t="str">
        <f>IF($D458="1P","B","B")</f>
        <v>B</v>
      </c>
      <c r="D493" s="197"/>
      <c r="E493" s="198"/>
      <c r="F493" s="197"/>
      <c r="G493" s="198"/>
      <c r="H493" s="197"/>
      <c r="I493" s="198"/>
      <c r="J493" s="197"/>
      <c r="K493" s="198"/>
      <c r="L493" s="197"/>
      <c r="M493" s="208"/>
      <c r="N493" s="69" t="str">
        <f>IF(CF496&lt;&gt;"",IF(CF496="W",IF(SUM(IF(D493&gt;D495,1,0),IF(F493&gt;F495,1,0),IF(H493&gt;H495,1,0),IF(J493&gt;J495,1,0),IF(L493&gt;L495,1,0))&lt;&gt;3,"E",""),""),"")</f>
        <v/>
      </c>
      <c r="O493" s="170">
        <v>12</v>
      </c>
      <c r="P493" s="191"/>
      <c r="Q493" s="183" t="str">
        <f>IF($D458="1P","C","B")</f>
        <v>B</v>
      </c>
      <c r="R493" s="197"/>
      <c r="S493" s="198"/>
      <c r="T493" s="197"/>
      <c r="U493" s="198"/>
      <c r="V493" s="197"/>
      <c r="W493" s="198"/>
      <c r="X493" s="197"/>
      <c r="Y493" s="198"/>
      <c r="Z493" s="197"/>
      <c r="AA493" s="208"/>
      <c r="AB493" s="69" t="str">
        <f>IF(DV496&lt;&gt;"",IF(DV496="W",IF(SUM(IF(R493&gt;R495,1,0),IF(T493&gt;T495,1,0),IF(V493&gt;V495,1,0),IF(X493&gt;X495,1,0),IF(Z493&gt;Z495,1,0))&lt;&gt;3,"E",""),""),"")</f>
        <v/>
      </c>
      <c r="AC493" s="170">
        <v>19</v>
      </c>
      <c r="AD493" s="191"/>
      <c r="AE493" s="183" t="str">
        <f>IF($D458="1P","A","A")</f>
        <v>A</v>
      </c>
      <c r="AF493" s="197"/>
      <c r="AG493" s="198"/>
      <c r="AH493" s="197"/>
      <c r="AI493" s="198"/>
      <c r="AJ493" s="197"/>
      <c r="AK493" s="198"/>
      <c r="AL493" s="197"/>
      <c r="AM493" s="198"/>
      <c r="AN493" s="197"/>
      <c r="AO493" s="208"/>
      <c r="AP493" s="69" t="str">
        <f>IF(FL496&lt;&gt;"",IF(FL496="W",IF(SUM(IF(AF493&gt;AF495,1,0),IF(AH493&gt;AH495,1,0),IF(AJ493&gt;AJ495,1,0),IF(AL493&gt;AL495,1,0),IF(AN493&gt;AN495,1,0))&lt;&gt;3,"E",""),""),"")</f>
        <v/>
      </c>
      <c r="AQ493" s="128"/>
      <c r="AR493" s="128"/>
      <c r="AS493" s="128"/>
      <c r="AT493" s="128"/>
      <c r="AU493" s="128"/>
      <c r="AV493" s="128"/>
      <c r="AW493" s="128"/>
      <c r="AX493" s="128"/>
      <c r="AY493" s="128"/>
      <c r="AZ493" s="128"/>
      <c r="BA493" s="128"/>
      <c r="BB493" s="128"/>
      <c r="BC493" s="128"/>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3"/>
      <c r="CG493" s="128"/>
      <c r="CH493" s="128"/>
      <c r="CI493" s="128"/>
      <c r="CJ493" s="128"/>
      <c r="CK493" s="128"/>
      <c r="CL493" s="128"/>
      <c r="CM493" s="128"/>
      <c r="CN493" s="128"/>
      <c r="CO493" s="128"/>
      <c r="CP493" s="128"/>
      <c r="CQ493" s="128"/>
      <c r="CR493" s="128"/>
      <c r="CS493" s="128"/>
      <c r="CT493" s="41"/>
      <c r="CU493" s="41"/>
      <c r="CV493" s="41"/>
      <c r="CW493" s="41"/>
      <c r="CX493" s="41"/>
      <c r="CY493" s="41"/>
      <c r="CZ493" s="41"/>
      <c r="DA493" s="41"/>
      <c r="DB493" s="41"/>
      <c r="DC493" s="41"/>
      <c r="DD493" s="41"/>
      <c r="DE493" s="41"/>
      <c r="DF493" s="41"/>
      <c r="DG493" s="41"/>
      <c r="DH493" s="41"/>
      <c r="DI493" s="41"/>
      <c r="DJ493" s="41"/>
      <c r="DK493" s="41"/>
      <c r="DL493" s="41"/>
      <c r="DM493" s="41"/>
      <c r="DN493" s="41"/>
      <c r="DO493" s="41"/>
      <c r="DP493" s="41"/>
      <c r="DQ493" s="41"/>
      <c r="DR493" s="41"/>
      <c r="DS493" s="41"/>
      <c r="DT493" s="41"/>
      <c r="DU493" s="41"/>
      <c r="DV493" s="3"/>
      <c r="DW493" s="128"/>
      <c r="DX493" s="128"/>
      <c r="DY493" s="128"/>
      <c r="DZ493" s="128"/>
      <c r="EA493" s="128"/>
      <c r="EB493" s="128"/>
      <c r="EC493" s="128"/>
      <c r="ED493" s="128"/>
      <c r="EE493" s="128"/>
      <c r="EF493" s="128"/>
      <c r="EG493" s="128"/>
      <c r="EH493" s="128"/>
      <c r="EI493" s="128"/>
      <c r="EJ493" s="41"/>
      <c r="EK493" s="41"/>
      <c r="EL493" s="41"/>
      <c r="EM493" s="41"/>
      <c r="EN493" s="41"/>
      <c r="EO493" s="41"/>
      <c r="EP493" s="41"/>
      <c r="EQ493" s="41"/>
      <c r="ER493" s="41"/>
      <c r="ES493" s="41"/>
      <c r="ET493" s="41"/>
      <c r="EU493" s="41"/>
      <c r="EV493" s="41"/>
      <c r="EW493" s="41"/>
      <c r="EX493" s="41"/>
      <c r="EY493" s="41"/>
      <c r="EZ493" s="41"/>
      <c r="FA493" s="41"/>
      <c r="FB493" s="41"/>
      <c r="FC493" s="41"/>
      <c r="FD493" s="41"/>
      <c r="FE493" s="41"/>
      <c r="FF493" s="41"/>
      <c r="FG493" s="41"/>
      <c r="FH493" s="41"/>
      <c r="FI493" s="41"/>
      <c r="FJ493" s="41"/>
      <c r="FK493" s="41"/>
      <c r="FL493" s="3"/>
      <c r="FM493" s="3"/>
    </row>
    <row r="494" spans="1:169" ht="11.25" customHeight="1">
      <c r="A494" s="192"/>
      <c r="B494" s="193"/>
      <c r="C494" s="196"/>
      <c r="D494" s="199"/>
      <c r="E494" s="200"/>
      <c r="F494" s="199"/>
      <c r="G494" s="200"/>
      <c r="H494" s="199"/>
      <c r="I494" s="200"/>
      <c r="J494" s="199"/>
      <c r="K494" s="200"/>
      <c r="L494" s="199"/>
      <c r="M494" s="209"/>
      <c r="N494" s="69" t="str">
        <f>IF(CF496&lt;&gt;"",IF(ISERROR(AND(BV500="",BX500="",BZ500="",CB500="",CD500="")),"E",IF(AND(BV500="",BX500="",BZ500="",CB500="",CD500=""),"","E")),"")</f>
        <v/>
      </c>
      <c r="O494" s="192"/>
      <c r="P494" s="193"/>
      <c r="Q494" s="196"/>
      <c r="R494" s="199"/>
      <c r="S494" s="200"/>
      <c r="T494" s="199"/>
      <c r="U494" s="200"/>
      <c r="V494" s="199"/>
      <c r="W494" s="200"/>
      <c r="X494" s="199"/>
      <c r="Y494" s="200"/>
      <c r="Z494" s="199"/>
      <c r="AA494" s="209"/>
      <c r="AB494" s="69" t="str">
        <f>IF(DV496&lt;&gt;"",IF(ISERROR(AND(DL500="",DN500="",DP500="",DQ500="",DT500="")),"E",IF(AND(DL500="",DN500="",DP500="",DR500="",DT500=""),"","E")),"")</f>
        <v/>
      </c>
      <c r="AC494" s="192"/>
      <c r="AD494" s="193"/>
      <c r="AE494" s="196"/>
      <c r="AF494" s="199"/>
      <c r="AG494" s="200"/>
      <c r="AH494" s="199"/>
      <c r="AI494" s="200"/>
      <c r="AJ494" s="199"/>
      <c r="AK494" s="200"/>
      <c r="AL494" s="199"/>
      <c r="AM494" s="200"/>
      <c r="AN494" s="199"/>
      <c r="AO494" s="209"/>
      <c r="AP494" s="69" t="str">
        <f>IF(FL496&lt;&gt;"",IF(ISERROR(AND(FB500="",FD500="",FF500="",FH500="",FJ500="")),"E",IF(AND(FB500="",FD500="",FF500="",FH500="",FJ500=""),"","E")),"")</f>
        <v/>
      </c>
      <c r="AQ494" s="126"/>
      <c r="AR494" s="126"/>
      <c r="AS494" s="126"/>
      <c r="AT494" s="126"/>
      <c r="AU494" s="126"/>
      <c r="AV494" s="126"/>
      <c r="AW494" s="126"/>
      <c r="AX494" s="126"/>
      <c r="AY494" s="126"/>
      <c r="AZ494" s="126"/>
      <c r="BA494" s="126"/>
      <c r="BB494" s="126"/>
      <c r="BC494" s="126"/>
      <c r="CF494" s="3"/>
      <c r="CG494" s="126"/>
      <c r="CH494" s="126"/>
      <c r="CI494" s="126"/>
      <c r="CJ494" s="126"/>
      <c r="CK494" s="126"/>
      <c r="CL494" s="126"/>
      <c r="CM494" s="126"/>
      <c r="CN494" s="126"/>
      <c r="CO494" s="126"/>
      <c r="CP494" s="126"/>
      <c r="CQ494" s="126"/>
      <c r="CR494" s="126"/>
      <c r="CS494" s="126"/>
      <c r="DV494" s="3"/>
      <c r="DW494" s="126"/>
      <c r="DX494" s="126"/>
      <c r="DY494" s="126"/>
      <c r="DZ494" s="126"/>
      <c r="EA494" s="126"/>
      <c r="EB494" s="126"/>
      <c r="EC494" s="126"/>
      <c r="ED494" s="126"/>
      <c r="EE494" s="126"/>
      <c r="EF494" s="126"/>
      <c r="EG494" s="126"/>
      <c r="EH494" s="126"/>
      <c r="EI494" s="126"/>
      <c r="FL494" s="3"/>
      <c r="FM494" s="3"/>
    </row>
    <row r="495" spans="1:169" ht="11.25" customHeight="1" thickBot="1">
      <c r="A495" s="192"/>
      <c r="B495" s="193"/>
      <c r="C495" s="175" t="str">
        <f>IF($D458="1P","E","E")</f>
        <v>E</v>
      </c>
      <c r="D495" s="201"/>
      <c r="E495" s="202"/>
      <c r="F495" s="201"/>
      <c r="G495" s="202"/>
      <c r="H495" s="201"/>
      <c r="I495" s="202"/>
      <c r="J495" s="201"/>
      <c r="K495" s="202"/>
      <c r="L495" s="201"/>
      <c r="M495" s="205"/>
      <c r="N495" s="69" t="str">
        <f>IF(CF496&lt;&gt;"",IF(ISERROR(AND(BV500="",BX500="",BZ500="",CB500="",CD500="")),"E",IF(AND(BV500="",BX500="",BZ500="",CB500="",CD500=""),"","E")),"")</f>
        <v/>
      </c>
      <c r="O495" s="192"/>
      <c r="P495" s="193"/>
      <c r="Q495" s="175" t="str">
        <f>IF($D458="1P","G","F")</f>
        <v>F</v>
      </c>
      <c r="R495" s="201"/>
      <c r="S495" s="202"/>
      <c r="T495" s="201"/>
      <c r="U495" s="202"/>
      <c r="V495" s="201"/>
      <c r="W495" s="202"/>
      <c r="X495" s="201"/>
      <c r="Y495" s="202"/>
      <c r="Z495" s="201"/>
      <c r="AA495" s="205"/>
      <c r="AB495" s="69" t="str">
        <f>IF(DV496&lt;&gt;"",IF(ISERROR(AND(DL500="",DN500="",DP500="",DQ500="",DT500="")),"E",IF(AND(DL500="",DN500="",DP500="",DR500="",DT500=""),"","E")),"")</f>
        <v/>
      </c>
      <c r="AC495" s="192"/>
      <c r="AD495" s="193"/>
      <c r="AE495" s="175" t="str">
        <f>IF($D458="1P","B","F")</f>
        <v>F</v>
      </c>
      <c r="AF495" s="201"/>
      <c r="AG495" s="202"/>
      <c r="AH495" s="201"/>
      <c r="AI495" s="202"/>
      <c r="AJ495" s="201"/>
      <c r="AK495" s="202"/>
      <c r="AL495" s="201"/>
      <c r="AM495" s="202"/>
      <c r="AN495" s="201"/>
      <c r="AO495" s="205"/>
      <c r="AP495" s="69" t="str">
        <f>IF(FL496&lt;&gt;"",IF(ISERROR(AND(FB500="",FD500="",FF500="",FH500="",FJ500="")),"E",IF(AND(FB500="",FD500="",FF500="",FH500="",FJ500=""),"","E")),"")</f>
        <v/>
      </c>
      <c r="AQ495" s="127"/>
      <c r="AR495" s="127"/>
      <c r="AS495" s="127"/>
      <c r="AT495" s="127"/>
      <c r="AU495" s="127"/>
      <c r="AV495" s="127"/>
      <c r="AW495" s="127"/>
      <c r="AX495" s="127"/>
      <c r="AY495" s="127"/>
      <c r="AZ495" s="127"/>
      <c r="BA495" s="127"/>
      <c r="BB495" s="127"/>
      <c r="BC495" s="127"/>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3"/>
      <c r="CG495" s="127"/>
      <c r="CH495" s="127"/>
      <c r="CI495" s="127"/>
      <c r="CJ495" s="127"/>
      <c r="CK495" s="127"/>
      <c r="CL495" s="127"/>
      <c r="CM495" s="127"/>
      <c r="CN495" s="127"/>
      <c r="CO495" s="127"/>
      <c r="CP495" s="127"/>
      <c r="CQ495" s="127"/>
      <c r="CR495" s="127"/>
      <c r="CS495" s="127"/>
      <c r="CT495" s="40"/>
      <c r="CU495" s="40"/>
      <c r="CV495" s="40"/>
      <c r="CW495" s="40"/>
      <c r="CX495" s="40"/>
      <c r="CY495" s="40"/>
      <c r="CZ495" s="40"/>
      <c r="DA495" s="40"/>
      <c r="DB495" s="40"/>
      <c r="DC495" s="40"/>
      <c r="DD495" s="40"/>
      <c r="DE495" s="40"/>
      <c r="DF495" s="40"/>
      <c r="DG495" s="40"/>
      <c r="DH495" s="40"/>
      <c r="DI495" s="40"/>
      <c r="DJ495" s="40"/>
      <c r="DK495" s="40"/>
      <c r="DL495" s="40"/>
      <c r="DM495" s="40"/>
      <c r="DN495" s="40"/>
      <c r="DO495" s="40"/>
      <c r="DP495" s="40"/>
      <c r="DQ495" s="40"/>
      <c r="DR495" s="40"/>
      <c r="DS495" s="40"/>
      <c r="DT495" s="40"/>
      <c r="DU495" s="40"/>
      <c r="DV495" s="3"/>
      <c r="DW495" s="127"/>
      <c r="DX495" s="127"/>
      <c r="DY495" s="127"/>
      <c r="DZ495" s="127"/>
      <c r="EA495" s="127"/>
      <c r="EB495" s="127"/>
      <c r="EC495" s="127"/>
      <c r="ED495" s="127"/>
      <c r="EE495" s="127"/>
      <c r="EF495" s="127"/>
      <c r="EG495" s="127"/>
      <c r="EH495" s="127"/>
      <c r="EI495" s="127"/>
      <c r="EJ495" s="40"/>
      <c r="EK495" s="40"/>
      <c r="EL495" s="40"/>
      <c r="EM495" s="40"/>
      <c r="EN495" s="40"/>
      <c r="EO495" s="40"/>
      <c r="EP495" s="40"/>
      <c r="EQ495" s="40"/>
      <c r="ER495" s="40"/>
      <c r="ES495" s="40"/>
      <c r="ET495" s="40"/>
      <c r="EU495" s="40"/>
      <c r="EV495" s="40"/>
      <c r="EW495" s="40"/>
      <c r="EX495" s="40"/>
      <c r="EY495" s="40"/>
      <c r="EZ495" s="40"/>
      <c r="FA495" s="40"/>
      <c r="FB495" s="40"/>
      <c r="FC495" s="40"/>
      <c r="FD495" s="40"/>
      <c r="FE495" s="40"/>
      <c r="FF495" s="40"/>
      <c r="FG495" s="40"/>
      <c r="FH495" s="40"/>
      <c r="FI495" s="40"/>
      <c r="FJ495" s="40"/>
      <c r="FK495" s="40"/>
      <c r="FL495" s="3"/>
      <c r="FM495" s="3"/>
    </row>
    <row r="496" spans="1:169" ht="11.25" customHeight="1" thickBot="1">
      <c r="A496" s="194"/>
      <c r="B496" s="195"/>
      <c r="C496" s="207"/>
      <c r="D496" s="203"/>
      <c r="E496" s="204"/>
      <c r="F496" s="203"/>
      <c r="G496" s="204"/>
      <c r="H496" s="203"/>
      <c r="I496" s="204"/>
      <c r="J496" s="203"/>
      <c r="K496" s="204"/>
      <c r="L496" s="203"/>
      <c r="M496" s="206"/>
      <c r="N496" s="69" t="str">
        <f>IF(CF498&lt;&gt;"",IF(CF498="W",IF(SUM(IF(D495&gt;D493,1,0),IF(F495&gt;F493,1,0),IF(H495&gt;H493,1,0),IF(J495&gt;J493,1,0),IF(L495&gt;L493,1,0))&lt;&gt;3,"E",""),""),"")</f>
        <v/>
      </c>
      <c r="O496" s="194"/>
      <c r="P496" s="195"/>
      <c r="Q496" s="207"/>
      <c r="R496" s="203"/>
      <c r="S496" s="204"/>
      <c r="T496" s="203"/>
      <c r="U496" s="204"/>
      <c r="V496" s="203"/>
      <c r="W496" s="204"/>
      <c r="X496" s="203"/>
      <c r="Y496" s="204"/>
      <c r="Z496" s="203"/>
      <c r="AA496" s="206"/>
      <c r="AB496" s="69" t="str">
        <f>IF(DV498&lt;&gt;"",IF(DV498="W",IF(SUM(IF(R495&gt;R493,1,0),IF(T495&gt;T493,1,0),IF(V495&gt;V493,1,0),IF(X495&gt;X493,1,0),IF(Z495&gt;Z493,1,0))&lt;&gt;3,"E",""),""),"")</f>
        <v/>
      </c>
      <c r="AC496" s="194"/>
      <c r="AD496" s="195"/>
      <c r="AE496" s="207"/>
      <c r="AF496" s="203"/>
      <c r="AG496" s="204"/>
      <c r="AH496" s="203"/>
      <c r="AI496" s="204"/>
      <c r="AJ496" s="203"/>
      <c r="AK496" s="204"/>
      <c r="AL496" s="203"/>
      <c r="AM496" s="204"/>
      <c r="AN496" s="203"/>
      <c r="AO496" s="206"/>
      <c r="AP496" s="69" t="str">
        <f>IF(FL498&lt;&gt;"",IF(FL498="W",IF(SUM(IF(AF495&gt;AF493,1,0),IF(AH495&gt;AH493,1,0),IF(AJ495&gt;AJ493,1,0),IF(AL495&gt;AL493,1,0),IF(AN495&gt;AN493,1,0))&lt;&gt;3,"E",""),""),"")</f>
        <v/>
      </c>
      <c r="AQ496" s="154" t="str">
        <f>CONCATENATE($A460," ",$D460,","," ",$F458)</f>
        <v>Group: 8, Women's Singles</v>
      </c>
      <c r="AR496" s="155"/>
      <c r="AS496" s="155"/>
      <c r="AT496" s="155"/>
      <c r="AU496" s="155"/>
      <c r="AV496" s="155"/>
      <c r="AW496" s="155"/>
      <c r="AX496" s="155"/>
      <c r="AY496" s="155"/>
      <c r="AZ496" s="155"/>
      <c r="BA496" s="155"/>
      <c r="BB496" s="155"/>
      <c r="BC496" s="156"/>
      <c r="BD496" s="163">
        <f>A493</f>
        <v>5</v>
      </c>
      <c r="BE496" s="164"/>
      <c r="BF496" s="183" t="str">
        <f>C493</f>
        <v>B</v>
      </c>
      <c r="BG496" s="185" t="str">
        <f>IF(VLOOKUP($BF496,$A462:$C474,3,FALSE)=0,"",CONCATENATE(VLOOKUP(VLOOKUP($BF496,$A462:$C474,3,FALSE),Players!$J:$N,4,FALSE)," ",VLOOKUP($BF496,$A462:$C474,3,FALSE)," ",IF(ISERROR(VLOOKUP(VLOOKUP($BF496,$A462:$C474,3,FALSE),Players!$J:$N,5,FALSE)),"()",CONCATENATE("(",VLOOKUP(VLOOKUP($BF496,$A462:$C474,3,FALSE),Players!$J:$N,5,FALSE),")"))))</f>
        <v/>
      </c>
      <c r="BH496" s="186"/>
      <c r="BI496" s="186"/>
      <c r="BJ496" s="186"/>
      <c r="BK496" s="186"/>
      <c r="BL496" s="186"/>
      <c r="BM496" s="186"/>
      <c r="BN496" s="186"/>
      <c r="BO496" s="186"/>
      <c r="BP496" s="186"/>
      <c r="BQ496" s="186"/>
      <c r="BR496" s="186"/>
      <c r="BS496" s="186"/>
      <c r="BT496" s="186"/>
      <c r="BU496" s="187"/>
      <c r="BV496" s="170" t="str">
        <f>IF(D493&lt;&gt;"",D493,"")</f>
        <v/>
      </c>
      <c r="BW496" s="171"/>
      <c r="BX496" s="335" t="str">
        <f>IF(F493&lt;&gt;"",F493,"")</f>
        <v/>
      </c>
      <c r="BY496" s="171"/>
      <c r="BZ496" s="335" t="str">
        <f>IF(H493&lt;&gt;"",H493,"")</f>
        <v/>
      </c>
      <c r="CA496" s="171"/>
      <c r="CB496" s="335" t="str">
        <f>IF(J493&lt;&gt;"",J493,"")</f>
        <v/>
      </c>
      <c r="CC496" s="171"/>
      <c r="CD496" s="335" t="str">
        <f>IF(L493&lt;&gt;"",L493,"")</f>
        <v/>
      </c>
      <c r="CE496" s="337"/>
      <c r="CF496" s="174" t="str">
        <f>IF($CD496=$CD498,IF($CB496=$CB498,IF($BZ496&lt;&gt;"",IF($BZ496&gt;$BZ498,"W","L"),""),IF($CB496&gt;$CB498,"W","L")),IF($CD496&gt;$CD498,"W","L"))</f>
        <v/>
      </c>
      <c r="CG496" s="154" t="str">
        <f>CONCATENATE($A460," ",$D460,","," ",$F458)</f>
        <v>Group: 8, Women's Singles</v>
      </c>
      <c r="CH496" s="155"/>
      <c r="CI496" s="155"/>
      <c r="CJ496" s="155"/>
      <c r="CK496" s="155"/>
      <c r="CL496" s="155"/>
      <c r="CM496" s="155"/>
      <c r="CN496" s="155"/>
      <c r="CO496" s="155"/>
      <c r="CP496" s="155"/>
      <c r="CQ496" s="155"/>
      <c r="CR496" s="155"/>
      <c r="CS496" s="156"/>
      <c r="CT496" s="163">
        <f>O493</f>
        <v>12</v>
      </c>
      <c r="CU496" s="164"/>
      <c r="CV496" s="183" t="str">
        <f>Q493</f>
        <v>B</v>
      </c>
      <c r="CW496" s="185" t="str">
        <f>IF(VLOOKUP($CV496,$A462:$C474,3,FALSE)=0,"",CONCATENATE(VLOOKUP(VLOOKUP($CV496,$A462:$C474,3,FALSE),Players!$J:$N,4,FALSE)," ",VLOOKUP($CV496,$A462:$C474,3,FALSE)," ",IF(ISERROR(VLOOKUP(VLOOKUP($CV496,$A462:$C474,3,FALSE),Players!$J:$N,5,FALSE)),"()",CONCATENATE("(",VLOOKUP(VLOOKUP($CV496,$A462:$C474,3,FALSE),Players!$J:$N,5,FALSE),")"))))</f>
        <v/>
      </c>
      <c r="CX496" s="186"/>
      <c r="CY496" s="186"/>
      <c r="CZ496" s="186"/>
      <c r="DA496" s="186"/>
      <c r="DB496" s="186"/>
      <c r="DC496" s="186"/>
      <c r="DD496" s="186"/>
      <c r="DE496" s="186"/>
      <c r="DF496" s="186"/>
      <c r="DG496" s="186"/>
      <c r="DH496" s="186"/>
      <c r="DI496" s="186"/>
      <c r="DJ496" s="186"/>
      <c r="DK496" s="187"/>
      <c r="DL496" s="170" t="str">
        <f>IF(R493&lt;&gt;"",R493,"")</f>
        <v/>
      </c>
      <c r="DM496" s="171"/>
      <c r="DN496" s="335" t="str">
        <f>IF(T493&lt;&gt;"",T493,"")</f>
        <v/>
      </c>
      <c r="DO496" s="171"/>
      <c r="DP496" s="335" t="str">
        <f>IF(V493&lt;&gt;"",V493,"")</f>
        <v/>
      </c>
      <c r="DQ496" s="171"/>
      <c r="DR496" s="335" t="str">
        <f>IF(X493&lt;&gt;"",X493,"")</f>
        <v/>
      </c>
      <c r="DS496" s="171"/>
      <c r="DT496" s="335" t="str">
        <f>IF(Z493&lt;&gt;"",Z493,"")</f>
        <v/>
      </c>
      <c r="DU496" s="337"/>
      <c r="DV496" s="174" t="str">
        <f>IF($DT496=$DT498,IF($DR496=$DR498,IF($DP496&lt;&gt;"",IF($DP496&gt;$DP498,"W","L"),""),IF($DR496&gt;$DR498,"W","L")),IF($DT496&gt;$DT498,"W","L"))</f>
        <v/>
      </c>
      <c r="DW496" s="154" t="str">
        <f>CONCATENATE($A460," ",$D460,","," ",$F458)</f>
        <v>Group: 8, Women's Singles</v>
      </c>
      <c r="DX496" s="155"/>
      <c r="DY496" s="155"/>
      <c r="DZ496" s="155"/>
      <c r="EA496" s="155"/>
      <c r="EB496" s="155"/>
      <c r="EC496" s="155"/>
      <c r="ED496" s="155"/>
      <c r="EE496" s="155"/>
      <c r="EF496" s="155"/>
      <c r="EG496" s="155"/>
      <c r="EH496" s="155"/>
      <c r="EI496" s="156"/>
      <c r="EJ496" s="163">
        <f>AC493</f>
        <v>19</v>
      </c>
      <c r="EK496" s="164"/>
      <c r="EL496" s="183" t="str">
        <f>AE493</f>
        <v>A</v>
      </c>
      <c r="EM496" s="185" t="str">
        <f>IF(VLOOKUP($EL496,$A462:$C474,3,FALSE)=0,"",CONCATENATE(VLOOKUP(VLOOKUP($EL496,$A462:$C474,3,FALSE),Players!$J:$N,4,FALSE)," ",VLOOKUP($EL496,$A462:$C474,3,FALSE)," ",IF(ISERROR(VLOOKUP(VLOOKUP($EL496,$A462:$C474,3,FALSE),Players!$J:$N,5,FALSE)),"()",CONCATENATE("(",VLOOKUP(VLOOKUP($EL496,$A462:$C474,3,FALSE),Players!$J:$N,5,FALSE),")"))))</f>
        <v/>
      </c>
      <c r="EN496" s="186"/>
      <c r="EO496" s="186"/>
      <c r="EP496" s="186"/>
      <c r="EQ496" s="186"/>
      <c r="ER496" s="186"/>
      <c r="ES496" s="186"/>
      <c r="ET496" s="186"/>
      <c r="EU496" s="186"/>
      <c r="EV496" s="186"/>
      <c r="EW496" s="186"/>
      <c r="EX496" s="186"/>
      <c r="EY496" s="186"/>
      <c r="EZ496" s="186"/>
      <c r="FA496" s="187"/>
      <c r="FB496" s="170" t="str">
        <f>IF(AF493&lt;&gt;"",AF493,"")</f>
        <v/>
      </c>
      <c r="FC496" s="171"/>
      <c r="FD496" s="335" t="str">
        <f>IF(AH493&lt;&gt;"",AH493,"")</f>
        <v/>
      </c>
      <c r="FE496" s="171"/>
      <c r="FF496" s="335" t="str">
        <f>IF(AJ493&lt;&gt;"",AJ493,"")</f>
        <v/>
      </c>
      <c r="FG496" s="171"/>
      <c r="FH496" s="335" t="str">
        <f>IF(AL493&lt;&gt;"",AL493,"")</f>
        <v/>
      </c>
      <c r="FI496" s="171"/>
      <c r="FJ496" s="335" t="str">
        <f>IF(AN493&lt;&gt;"",AN493,"")</f>
        <v/>
      </c>
      <c r="FK496" s="337"/>
      <c r="FL496" s="174" t="str">
        <f>IF($FJ496=$FJ498,IF($FH496=$FH498,IF($FF496&lt;&gt;"",IF($FF496&gt;$FF498,"W","L"),""),IF($FH496&gt;$FH498,"W","L")),IF($FJ496&gt;$FJ498,"W","L"))</f>
        <v/>
      </c>
      <c r="FM496" s="3"/>
    </row>
    <row r="497" spans="1:169" ht="11.25" customHeight="1">
      <c r="A497" s="170">
        <v>6</v>
      </c>
      <c r="B497" s="191"/>
      <c r="C497" s="183" t="str">
        <f>IF($D458="1P","C","C")</f>
        <v>C</v>
      </c>
      <c r="D497" s="197"/>
      <c r="E497" s="198"/>
      <c r="F497" s="197"/>
      <c r="G497" s="198"/>
      <c r="H497" s="197"/>
      <c r="I497" s="198"/>
      <c r="J497" s="197"/>
      <c r="K497" s="198"/>
      <c r="L497" s="197"/>
      <c r="M497" s="208"/>
      <c r="N497" s="69" t="str">
        <f>IF(CF506&lt;&gt;"",IF(CF506="W",IF(SUM(IF(D497&gt;D499,1,0),IF(F497&gt;F499,1,0),IF(H497&gt;H499,1,0),IF(J497&gt;J499,1,0),IF(L497&gt;L499,1,0))&lt;&gt;3,"E",""),""),"")</f>
        <v/>
      </c>
      <c r="O497" s="170">
        <v>13</v>
      </c>
      <c r="P497" s="191"/>
      <c r="Q497" s="183" t="str">
        <f>IF($D458="1P","A","A")</f>
        <v>A</v>
      </c>
      <c r="R497" s="197"/>
      <c r="S497" s="198"/>
      <c r="T497" s="197"/>
      <c r="U497" s="198"/>
      <c r="V497" s="197"/>
      <c r="W497" s="198"/>
      <c r="X497" s="197"/>
      <c r="Y497" s="198"/>
      <c r="Z497" s="197"/>
      <c r="AA497" s="208"/>
      <c r="AB497" s="69" t="str">
        <f>IF(DV506&lt;&gt;"",IF(DV506="W",IF(SUM(IF(R497&gt;R499,1,0),IF(T497&gt;T499,1,0),IF(V497&gt;V499,1,0),IF(X497&gt;X499,1,0),IF(Z497&gt;Z499,1,0))&lt;&gt;3,"E",""),""),"")</f>
        <v/>
      </c>
      <c r="AC497" s="170">
        <v>20</v>
      </c>
      <c r="AD497" s="191"/>
      <c r="AE497" s="183" t="str">
        <f>IF($D458="1P","D","E")</f>
        <v>E</v>
      </c>
      <c r="AF497" s="197"/>
      <c r="AG497" s="198"/>
      <c r="AH497" s="197"/>
      <c r="AI497" s="198"/>
      <c r="AJ497" s="197"/>
      <c r="AK497" s="198"/>
      <c r="AL497" s="197"/>
      <c r="AM497" s="198"/>
      <c r="AN497" s="197"/>
      <c r="AO497" s="208"/>
      <c r="AP497" s="69" t="str">
        <f>IF(FL506&lt;&gt;"",IF(FL506="W",IF(SUM(IF(AF497&gt;AF499,1,0),IF(AH497&gt;AH499,1,0),IF(AJ497&gt;AJ499,1,0),IF(AL497&gt;AL499,1,0),IF(AN497&gt;AN499,1,0))&lt;&gt;3,"E",""),""),"")</f>
        <v/>
      </c>
      <c r="AQ497" s="157"/>
      <c r="AR497" s="158"/>
      <c r="AS497" s="158"/>
      <c r="AT497" s="158"/>
      <c r="AU497" s="158"/>
      <c r="AV497" s="158"/>
      <c r="AW497" s="158"/>
      <c r="AX497" s="158"/>
      <c r="AY497" s="158"/>
      <c r="AZ497" s="158"/>
      <c r="BA497" s="158"/>
      <c r="BB497" s="158"/>
      <c r="BC497" s="159"/>
      <c r="BD497" s="165"/>
      <c r="BE497" s="166"/>
      <c r="BF497" s="184"/>
      <c r="BG497" s="188"/>
      <c r="BH497" s="189"/>
      <c r="BI497" s="189"/>
      <c r="BJ497" s="189"/>
      <c r="BK497" s="189"/>
      <c r="BL497" s="189"/>
      <c r="BM497" s="189"/>
      <c r="BN497" s="189"/>
      <c r="BO497" s="189"/>
      <c r="BP497" s="189"/>
      <c r="BQ497" s="189"/>
      <c r="BR497" s="189"/>
      <c r="BS497" s="189"/>
      <c r="BT497" s="189"/>
      <c r="BU497" s="190"/>
      <c r="BV497" s="172"/>
      <c r="BW497" s="173"/>
      <c r="BX497" s="336"/>
      <c r="BY497" s="173"/>
      <c r="BZ497" s="336"/>
      <c r="CA497" s="173"/>
      <c r="CB497" s="336"/>
      <c r="CC497" s="173"/>
      <c r="CD497" s="336"/>
      <c r="CE497" s="338"/>
      <c r="CF497" s="174"/>
      <c r="CG497" s="157"/>
      <c r="CH497" s="158"/>
      <c r="CI497" s="158"/>
      <c r="CJ497" s="158"/>
      <c r="CK497" s="158"/>
      <c r="CL497" s="158"/>
      <c r="CM497" s="158"/>
      <c r="CN497" s="158"/>
      <c r="CO497" s="158"/>
      <c r="CP497" s="158"/>
      <c r="CQ497" s="158"/>
      <c r="CR497" s="158"/>
      <c r="CS497" s="159"/>
      <c r="CT497" s="165"/>
      <c r="CU497" s="166"/>
      <c r="CV497" s="184"/>
      <c r="CW497" s="188"/>
      <c r="CX497" s="189"/>
      <c r="CY497" s="189"/>
      <c r="CZ497" s="189"/>
      <c r="DA497" s="189"/>
      <c r="DB497" s="189"/>
      <c r="DC497" s="189"/>
      <c r="DD497" s="189"/>
      <c r="DE497" s="189"/>
      <c r="DF497" s="189"/>
      <c r="DG497" s="189"/>
      <c r="DH497" s="189"/>
      <c r="DI497" s="189"/>
      <c r="DJ497" s="189"/>
      <c r="DK497" s="190"/>
      <c r="DL497" s="172"/>
      <c r="DM497" s="173"/>
      <c r="DN497" s="336"/>
      <c r="DO497" s="173"/>
      <c r="DP497" s="336"/>
      <c r="DQ497" s="173"/>
      <c r="DR497" s="336"/>
      <c r="DS497" s="173"/>
      <c r="DT497" s="336"/>
      <c r="DU497" s="338"/>
      <c r="DV497" s="174"/>
      <c r="DW497" s="157"/>
      <c r="DX497" s="158"/>
      <c r="DY497" s="158"/>
      <c r="DZ497" s="158"/>
      <c r="EA497" s="158"/>
      <c r="EB497" s="158"/>
      <c r="EC497" s="158"/>
      <c r="ED497" s="158"/>
      <c r="EE497" s="158"/>
      <c r="EF497" s="158"/>
      <c r="EG497" s="158"/>
      <c r="EH497" s="158"/>
      <c r="EI497" s="159"/>
      <c r="EJ497" s="165"/>
      <c r="EK497" s="166"/>
      <c r="EL497" s="184"/>
      <c r="EM497" s="188"/>
      <c r="EN497" s="189"/>
      <c r="EO497" s="189"/>
      <c r="EP497" s="189"/>
      <c r="EQ497" s="189"/>
      <c r="ER497" s="189"/>
      <c r="ES497" s="189"/>
      <c r="ET497" s="189"/>
      <c r="EU497" s="189"/>
      <c r="EV497" s="189"/>
      <c r="EW497" s="189"/>
      <c r="EX497" s="189"/>
      <c r="EY497" s="189"/>
      <c r="EZ497" s="189"/>
      <c r="FA497" s="190"/>
      <c r="FB497" s="172"/>
      <c r="FC497" s="173"/>
      <c r="FD497" s="336"/>
      <c r="FE497" s="173"/>
      <c r="FF497" s="336"/>
      <c r="FG497" s="173"/>
      <c r="FH497" s="336"/>
      <c r="FI497" s="173"/>
      <c r="FJ497" s="336"/>
      <c r="FK497" s="338"/>
      <c r="FL497" s="174"/>
      <c r="FM497" s="3"/>
    </row>
    <row r="498" spans="1:169" ht="11.25" customHeight="1">
      <c r="A498" s="192"/>
      <c r="B498" s="193"/>
      <c r="C498" s="196"/>
      <c r="D498" s="199"/>
      <c r="E498" s="200"/>
      <c r="F498" s="199"/>
      <c r="G498" s="200"/>
      <c r="H498" s="199"/>
      <c r="I498" s="200"/>
      <c r="J498" s="199"/>
      <c r="K498" s="200"/>
      <c r="L498" s="199"/>
      <c r="M498" s="209"/>
      <c r="N498" s="69" t="str">
        <f>IF(CF506&lt;&gt;"",IF(ISERROR(AND(BV510="",BX510="",BZ510="",CB510="",CD510="")),"E",IF(AND(BV510="",BX510="",BZ510="",CB510="",CD510=""),"","E")),"")</f>
        <v/>
      </c>
      <c r="O498" s="192"/>
      <c r="P498" s="193"/>
      <c r="Q498" s="196"/>
      <c r="R498" s="199"/>
      <c r="S498" s="200"/>
      <c r="T498" s="199"/>
      <c r="U498" s="200"/>
      <c r="V498" s="199"/>
      <c r="W498" s="200"/>
      <c r="X498" s="199"/>
      <c r="Y498" s="200"/>
      <c r="Z498" s="199"/>
      <c r="AA498" s="209"/>
      <c r="AB498" s="69" t="str">
        <f>IF(DV506&lt;&gt;"",IF(ISERROR(AND(DL510="",DN510="",DP510="",DQ510="",DT510="")),"E",IF(AND(DL510="",DN510="",DP510="",DR510="",DT510=""),"","E")),"")</f>
        <v/>
      </c>
      <c r="AC498" s="192"/>
      <c r="AD498" s="193"/>
      <c r="AE498" s="196"/>
      <c r="AF498" s="199"/>
      <c r="AG498" s="200"/>
      <c r="AH498" s="199"/>
      <c r="AI498" s="200"/>
      <c r="AJ498" s="199"/>
      <c r="AK498" s="200"/>
      <c r="AL498" s="199"/>
      <c r="AM498" s="200"/>
      <c r="AN498" s="199"/>
      <c r="AO498" s="209"/>
      <c r="AP498" s="69" t="str">
        <f>IF(FL506&lt;&gt;"",IF(ISERROR(AND(FB510="",FD510="",FF510="",FH510="",FJ510="")),"E",IF(AND(FB510="",FD510="",FF510="",FH510="",FJ510=""),"","E")),"")</f>
        <v/>
      </c>
      <c r="AQ498" s="157"/>
      <c r="AR498" s="158"/>
      <c r="AS498" s="158"/>
      <c r="AT498" s="158"/>
      <c r="AU498" s="158"/>
      <c r="AV498" s="158"/>
      <c r="AW498" s="158"/>
      <c r="AX498" s="158"/>
      <c r="AY498" s="158"/>
      <c r="AZ498" s="158"/>
      <c r="BA498" s="158"/>
      <c r="BB498" s="158"/>
      <c r="BC498" s="159"/>
      <c r="BD498" s="165"/>
      <c r="BE498" s="166"/>
      <c r="BF498" s="175" t="str">
        <f>C495</f>
        <v>E</v>
      </c>
      <c r="BG498" s="177" t="str">
        <f>IF(VLOOKUP($BF498,$A462:$C474,3,FALSE)=0,"",CONCATENATE(VLOOKUP(VLOOKUP($BF498,$A462:$C474,3,FALSE),Players!$J:$N,4,FALSE)," ",VLOOKUP($BF498,$A462:$C474,3,FALSE)," ",IF(ISERROR(VLOOKUP(VLOOKUP($BF498,$A462:$C474,3,FALSE),Players!$J:$N,5,FALSE)),"()",CONCATENATE("(",VLOOKUP(VLOOKUP($BF498,$A462:$C474,3,FALSE),Players!$J:$N,5,FALSE),")"))))</f>
        <v/>
      </c>
      <c r="BH498" s="178"/>
      <c r="BI498" s="178"/>
      <c r="BJ498" s="178"/>
      <c r="BK498" s="178"/>
      <c r="BL498" s="178"/>
      <c r="BM498" s="178"/>
      <c r="BN498" s="178"/>
      <c r="BO498" s="178"/>
      <c r="BP498" s="178"/>
      <c r="BQ498" s="178"/>
      <c r="BR498" s="178"/>
      <c r="BS498" s="178"/>
      <c r="BT498" s="178"/>
      <c r="BU498" s="179"/>
      <c r="BV498" s="150" t="str">
        <f>IF(D495&lt;&gt;"",D495,"")</f>
        <v/>
      </c>
      <c r="BW498" s="151"/>
      <c r="BX498" s="288" t="str">
        <f>IF(F495&lt;&gt;"",F495,"")</f>
        <v/>
      </c>
      <c r="BY498" s="151"/>
      <c r="BZ498" s="288" t="str">
        <f>IF(H495&lt;&gt;"",H495,"")</f>
        <v/>
      </c>
      <c r="CA498" s="151"/>
      <c r="CB498" s="288" t="str">
        <f>IF(J495&lt;&gt;"",J495,"")</f>
        <v/>
      </c>
      <c r="CC498" s="151"/>
      <c r="CD498" s="288" t="str">
        <f>IF(L495&lt;&gt;"",L495,"")</f>
        <v/>
      </c>
      <c r="CE498" s="332"/>
      <c r="CF498" s="174" t="str">
        <f>IF($CF496&lt;&gt;"",IF(CF496="W","L","W"),"")</f>
        <v/>
      </c>
      <c r="CG498" s="157"/>
      <c r="CH498" s="158"/>
      <c r="CI498" s="158"/>
      <c r="CJ498" s="158"/>
      <c r="CK498" s="158"/>
      <c r="CL498" s="158"/>
      <c r="CM498" s="158"/>
      <c r="CN498" s="158"/>
      <c r="CO498" s="158"/>
      <c r="CP498" s="158"/>
      <c r="CQ498" s="158"/>
      <c r="CR498" s="158"/>
      <c r="CS498" s="159"/>
      <c r="CT498" s="165"/>
      <c r="CU498" s="166"/>
      <c r="CV498" s="175" t="str">
        <f>Q495</f>
        <v>F</v>
      </c>
      <c r="CW498" s="177" t="str">
        <f>IF(VLOOKUP($CV498,$A462:$C474,3,FALSE)=0,"",CONCATENATE(VLOOKUP(VLOOKUP($CV498,$A462:$C474,3,FALSE),Players!$J:$N,4,FALSE)," ",VLOOKUP($CV498,$A462:$C474,3,FALSE)," ",IF(ISERROR(VLOOKUP(VLOOKUP($CV498,$A462:$C474,3,FALSE),Players!$J:$N,5,FALSE)),"()",CONCATENATE("(",VLOOKUP(VLOOKUP($CV498,$A462:$C474,3,FALSE),Players!$J:$N,5,FALSE),")"))))</f>
        <v/>
      </c>
      <c r="CX498" s="178"/>
      <c r="CY498" s="178"/>
      <c r="CZ498" s="178"/>
      <c r="DA498" s="178"/>
      <c r="DB498" s="178"/>
      <c r="DC498" s="178"/>
      <c r="DD498" s="178"/>
      <c r="DE498" s="178"/>
      <c r="DF498" s="178"/>
      <c r="DG498" s="178"/>
      <c r="DH498" s="178"/>
      <c r="DI498" s="178"/>
      <c r="DJ498" s="178"/>
      <c r="DK498" s="179"/>
      <c r="DL498" s="150" t="str">
        <f>IF(R495&lt;&gt;"",R495,"")</f>
        <v/>
      </c>
      <c r="DM498" s="151"/>
      <c r="DN498" s="288" t="str">
        <f>IF(T495&lt;&gt;"",T495,"")</f>
        <v/>
      </c>
      <c r="DO498" s="151"/>
      <c r="DP498" s="288" t="str">
        <f>IF(V495&lt;&gt;"",V495,"")</f>
        <v/>
      </c>
      <c r="DQ498" s="151"/>
      <c r="DR498" s="288" t="str">
        <f>IF(X495&lt;&gt;"",X495,"")</f>
        <v/>
      </c>
      <c r="DS498" s="151"/>
      <c r="DT498" s="288" t="str">
        <f>IF(Z495&lt;&gt;"",Z495,"")</f>
        <v/>
      </c>
      <c r="DU498" s="332"/>
      <c r="DV498" s="174" t="str">
        <f>IF($DV496&lt;&gt;"",IF(DV496="W","L","W"),"")</f>
        <v/>
      </c>
      <c r="DW498" s="157"/>
      <c r="DX498" s="158"/>
      <c r="DY498" s="158"/>
      <c r="DZ498" s="158"/>
      <c r="EA498" s="158"/>
      <c r="EB498" s="158"/>
      <c r="EC498" s="158"/>
      <c r="ED498" s="158"/>
      <c r="EE498" s="158"/>
      <c r="EF498" s="158"/>
      <c r="EG498" s="158"/>
      <c r="EH498" s="158"/>
      <c r="EI498" s="159"/>
      <c r="EJ498" s="165"/>
      <c r="EK498" s="166"/>
      <c r="EL498" s="175" t="str">
        <f>AE495</f>
        <v>F</v>
      </c>
      <c r="EM498" s="177" t="str">
        <f>IF(VLOOKUP($EL498,$A462:$C474,3,FALSE)=0,"",CONCATENATE(VLOOKUP(VLOOKUP($EL498,$A462:$C474,3,FALSE),Players!$J:$N,4,FALSE)," ",VLOOKUP($EL498,$A462:$C474,3,FALSE)," ",IF(ISERROR(VLOOKUP(VLOOKUP($EL498,$A462:$C474,3,FALSE),Players!$J:$N,5,FALSE)),"()",CONCATENATE("(",VLOOKUP(VLOOKUP($EL498,$A462:$C474,3,FALSE),Players!$J:$N,5,FALSE),")"))))</f>
        <v/>
      </c>
      <c r="EN498" s="178"/>
      <c r="EO498" s="178"/>
      <c r="EP498" s="178"/>
      <c r="EQ498" s="178"/>
      <c r="ER498" s="178"/>
      <c r="ES498" s="178"/>
      <c r="ET498" s="178"/>
      <c r="EU498" s="178"/>
      <c r="EV498" s="178"/>
      <c r="EW498" s="178"/>
      <c r="EX498" s="178"/>
      <c r="EY498" s="178"/>
      <c r="EZ498" s="178"/>
      <c r="FA498" s="179"/>
      <c r="FB498" s="150" t="str">
        <f>IF(AF495&lt;&gt;"",AF495,"")</f>
        <v/>
      </c>
      <c r="FC498" s="151"/>
      <c r="FD498" s="288" t="str">
        <f>IF(AH495&lt;&gt;"",AH495,"")</f>
        <v/>
      </c>
      <c r="FE498" s="151"/>
      <c r="FF498" s="288" t="str">
        <f>IF(AJ495&lt;&gt;"",AJ495,"")</f>
        <v/>
      </c>
      <c r="FG498" s="151"/>
      <c r="FH498" s="288" t="str">
        <f>IF(AL495&lt;&gt;"",AL495,"")</f>
        <v/>
      </c>
      <c r="FI498" s="151"/>
      <c r="FJ498" s="288" t="str">
        <f>IF(AN495&lt;&gt;"",AN495,"")</f>
        <v/>
      </c>
      <c r="FK498" s="332"/>
      <c r="FL498" s="174" t="str">
        <f>IF($FL496&lt;&gt;"",IF(FL496="W","L","W"),"")</f>
        <v/>
      </c>
      <c r="FM498" s="3"/>
    </row>
    <row r="499" spans="1:169" ht="11.25" customHeight="1" thickBot="1">
      <c r="A499" s="192"/>
      <c r="B499" s="193"/>
      <c r="C499" s="175" t="str">
        <f>IF($D458="1P","D","D")</f>
        <v>D</v>
      </c>
      <c r="D499" s="201"/>
      <c r="E499" s="202"/>
      <c r="F499" s="201"/>
      <c r="G499" s="202"/>
      <c r="H499" s="201"/>
      <c r="I499" s="202"/>
      <c r="J499" s="201"/>
      <c r="K499" s="202"/>
      <c r="L499" s="201"/>
      <c r="M499" s="205"/>
      <c r="N499" s="69" t="str">
        <f>IF(CF506&lt;&gt;"",IF(ISERROR(AND(BV510="",BX510="",BZ510="",CB510="",CD510="")),"E",IF(AND(BV510="",BX510="",BZ510="",CB510="",CD510=""),"","E")),"")</f>
        <v/>
      </c>
      <c r="O499" s="192"/>
      <c r="P499" s="193"/>
      <c r="Q499" s="175" t="str">
        <f>IF($D458="1P","D","C")</f>
        <v>C</v>
      </c>
      <c r="R499" s="201"/>
      <c r="S499" s="202"/>
      <c r="T499" s="201"/>
      <c r="U499" s="202"/>
      <c r="V499" s="201"/>
      <c r="W499" s="202"/>
      <c r="X499" s="201"/>
      <c r="Y499" s="202"/>
      <c r="Z499" s="201"/>
      <c r="AA499" s="205"/>
      <c r="AB499" s="69" t="str">
        <f>IF(DV506&lt;&gt;"",IF(ISERROR(AND(DL510="",DN510="",DP510="",DQ510="",DT510="")),"E",IF(AND(DL510="",DN510="",DP510="",DR510="",DT510=""),"","E")),"")</f>
        <v/>
      </c>
      <c r="AC499" s="192"/>
      <c r="AD499" s="193"/>
      <c r="AE499" s="175" t="str">
        <f>IF($D458="1P","G","G")</f>
        <v>G</v>
      </c>
      <c r="AF499" s="201"/>
      <c r="AG499" s="202"/>
      <c r="AH499" s="201"/>
      <c r="AI499" s="202"/>
      <c r="AJ499" s="201"/>
      <c r="AK499" s="202"/>
      <c r="AL499" s="201"/>
      <c r="AM499" s="202"/>
      <c r="AN499" s="201"/>
      <c r="AO499" s="205"/>
      <c r="AP499" s="69" t="str">
        <f>IF(FL506&lt;&gt;"",IF(ISERROR(AND(FB510="",FD510="",FF510="",FH510="",FJ510="")),"E",IF(AND(FB510="",FD510="",FF510="",FH510="",FJ510=""),"","E")),"")</f>
        <v/>
      </c>
      <c r="AQ499" s="160"/>
      <c r="AR499" s="161"/>
      <c r="AS499" s="161"/>
      <c r="AT499" s="161"/>
      <c r="AU499" s="161"/>
      <c r="AV499" s="161"/>
      <c r="AW499" s="161"/>
      <c r="AX499" s="161"/>
      <c r="AY499" s="161"/>
      <c r="AZ499" s="161"/>
      <c r="BA499" s="161"/>
      <c r="BB499" s="161"/>
      <c r="BC499" s="162"/>
      <c r="BD499" s="167"/>
      <c r="BE499" s="168"/>
      <c r="BF499" s="176"/>
      <c r="BG499" s="180"/>
      <c r="BH499" s="181"/>
      <c r="BI499" s="181"/>
      <c r="BJ499" s="181"/>
      <c r="BK499" s="181"/>
      <c r="BL499" s="181"/>
      <c r="BM499" s="181"/>
      <c r="BN499" s="181"/>
      <c r="BO499" s="181"/>
      <c r="BP499" s="181"/>
      <c r="BQ499" s="181"/>
      <c r="BR499" s="181"/>
      <c r="BS499" s="181"/>
      <c r="BT499" s="181"/>
      <c r="BU499" s="182"/>
      <c r="BV499" s="152"/>
      <c r="BW499" s="153"/>
      <c r="BX499" s="333"/>
      <c r="BY499" s="153"/>
      <c r="BZ499" s="333"/>
      <c r="CA499" s="153"/>
      <c r="CB499" s="333"/>
      <c r="CC499" s="153"/>
      <c r="CD499" s="333"/>
      <c r="CE499" s="334"/>
      <c r="CF499" s="174"/>
      <c r="CG499" s="160"/>
      <c r="CH499" s="161"/>
      <c r="CI499" s="161"/>
      <c r="CJ499" s="161"/>
      <c r="CK499" s="161"/>
      <c r="CL499" s="161"/>
      <c r="CM499" s="161"/>
      <c r="CN499" s="161"/>
      <c r="CO499" s="161"/>
      <c r="CP499" s="161"/>
      <c r="CQ499" s="161"/>
      <c r="CR499" s="161"/>
      <c r="CS499" s="162"/>
      <c r="CT499" s="167"/>
      <c r="CU499" s="168"/>
      <c r="CV499" s="176"/>
      <c r="CW499" s="180"/>
      <c r="CX499" s="181"/>
      <c r="CY499" s="181"/>
      <c r="CZ499" s="181"/>
      <c r="DA499" s="181"/>
      <c r="DB499" s="181"/>
      <c r="DC499" s="181"/>
      <c r="DD499" s="181"/>
      <c r="DE499" s="181"/>
      <c r="DF499" s="181"/>
      <c r="DG499" s="181"/>
      <c r="DH499" s="181"/>
      <c r="DI499" s="181"/>
      <c r="DJ499" s="181"/>
      <c r="DK499" s="182"/>
      <c r="DL499" s="152"/>
      <c r="DM499" s="153"/>
      <c r="DN499" s="333"/>
      <c r="DO499" s="153"/>
      <c r="DP499" s="333"/>
      <c r="DQ499" s="153"/>
      <c r="DR499" s="333"/>
      <c r="DS499" s="153"/>
      <c r="DT499" s="333"/>
      <c r="DU499" s="334"/>
      <c r="DV499" s="174"/>
      <c r="DW499" s="160"/>
      <c r="DX499" s="161"/>
      <c r="DY499" s="161"/>
      <c r="DZ499" s="161"/>
      <c r="EA499" s="161"/>
      <c r="EB499" s="161"/>
      <c r="EC499" s="161"/>
      <c r="ED499" s="161"/>
      <c r="EE499" s="161"/>
      <c r="EF499" s="161"/>
      <c r="EG499" s="161"/>
      <c r="EH499" s="161"/>
      <c r="EI499" s="162"/>
      <c r="EJ499" s="167"/>
      <c r="EK499" s="168"/>
      <c r="EL499" s="176"/>
      <c r="EM499" s="180"/>
      <c r="EN499" s="181"/>
      <c r="EO499" s="181"/>
      <c r="EP499" s="181"/>
      <c r="EQ499" s="181"/>
      <c r="ER499" s="181"/>
      <c r="ES499" s="181"/>
      <c r="ET499" s="181"/>
      <c r="EU499" s="181"/>
      <c r="EV499" s="181"/>
      <c r="EW499" s="181"/>
      <c r="EX499" s="181"/>
      <c r="EY499" s="181"/>
      <c r="EZ499" s="181"/>
      <c r="FA499" s="182"/>
      <c r="FB499" s="152"/>
      <c r="FC499" s="153"/>
      <c r="FD499" s="333"/>
      <c r="FE499" s="153"/>
      <c r="FF499" s="333"/>
      <c r="FG499" s="153"/>
      <c r="FH499" s="333"/>
      <c r="FI499" s="153"/>
      <c r="FJ499" s="333"/>
      <c r="FK499" s="334"/>
      <c r="FL499" s="174"/>
      <c r="FM499" s="3"/>
    </row>
    <row r="500" spans="1:169" ht="11.25" customHeight="1" thickBot="1">
      <c r="A500" s="194"/>
      <c r="B500" s="195"/>
      <c r="C500" s="207"/>
      <c r="D500" s="203"/>
      <c r="E500" s="204"/>
      <c r="F500" s="203"/>
      <c r="G500" s="204"/>
      <c r="H500" s="203"/>
      <c r="I500" s="204"/>
      <c r="J500" s="203"/>
      <c r="K500" s="204"/>
      <c r="L500" s="203"/>
      <c r="M500" s="206"/>
      <c r="N500" s="69" t="str">
        <f>IF(CF508&lt;&gt;"",IF(CF508="W",IF(SUM(IF(D499&gt;D497,1,0),IF(F499&gt;F497,1,0),IF(H499&gt;H497,1,0),IF(J499&gt;J497,1,0),IF(L499&gt;L497,1,0))&lt;&gt;3,"E",""),""),"")</f>
        <v/>
      </c>
      <c r="O500" s="194"/>
      <c r="P500" s="195"/>
      <c r="Q500" s="207"/>
      <c r="R500" s="203"/>
      <c r="S500" s="204"/>
      <c r="T500" s="203"/>
      <c r="U500" s="204"/>
      <c r="V500" s="203"/>
      <c r="W500" s="204"/>
      <c r="X500" s="203"/>
      <c r="Y500" s="204"/>
      <c r="Z500" s="203"/>
      <c r="AA500" s="206"/>
      <c r="AB500" s="69" t="str">
        <f>IF(DV508&lt;&gt;"",IF(DV508="W",IF(SUM(IF(R499&gt;R497,1,0),IF(T499&gt;T497,1,0),IF(V499&gt;V497,1,0),IF(X499&gt;X497,1,0),IF(Z499&gt;Z497,1,0))&lt;&gt;3,"E",""),""),"")</f>
        <v/>
      </c>
      <c r="AC500" s="194"/>
      <c r="AD500" s="195"/>
      <c r="AE500" s="207"/>
      <c r="AF500" s="203"/>
      <c r="AG500" s="204"/>
      <c r="AH500" s="203"/>
      <c r="AI500" s="204"/>
      <c r="AJ500" s="203"/>
      <c r="AK500" s="204"/>
      <c r="AL500" s="203"/>
      <c r="AM500" s="204"/>
      <c r="AN500" s="203"/>
      <c r="AO500" s="206"/>
      <c r="AP500" s="69" t="str">
        <f>IF(FL508&lt;&gt;"",IF(FL508="W",IF(SUM(IF(AF499&gt;AF497,1,0),IF(AH499&gt;AH497,1,0),IF(AJ499&gt;AJ497,1,0),IF(AL499&gt;AL497,1,0),IF(AN499&gt;AN497,1,0))&lt;&gt;3,"E",""),""),"")</f>
        <v/>
      </c>
      <c r="AQ500" s="126"/>
      <c r="AR500" s="126"/>
      <c r="AS500" s="126"/>
      <c r="AT500" s="126"/>
      <c r="AU500" s="126"/>
      <c r="AV500" s="126"/>
      <c r="AW500" s="126"/>
      <c r="AX500" s="126"/>
      <c r="AY500" s="126"/>
      <c r="AZ500" s="126"/>
      <c r="BA500" s="126"/>
      <c r="BB500" s="126"/>
      <c r="BC500" s="126"/>
      <c r="BV500" s="169" t="str">
        <f>IF(CF496&lt;&gt;"",IF(AND(AND(BV496&gt;-1,BV498&gt;-1),OR(BV496&gt;10,BV498&gt;10),ABS(BV496-BV498)&gt;1,IF(OR(BV496&gt;11,BV498&gt;11),ABS(BV496-BV498)=2,TRUE),BV496=INT(BV496),BV498=INT(BV498)),"","Error"),"")</f>
        <v/>
      </c>
      <c r="BW500" s="169"/>
      <c r="BX500" s="169" t="str">
        <f>IF(CF496&lt;&gt;"",IF(AND(AND(BX496&gt;-1,BX498&gt;-1),OR(BX496&gt;10,BX498&gt;10),ABS(BX496-BX498)&gt;1,IF(OR(BX496&gt;11,BX498&gt;11),ABS(BX496-BX498)=2,TRUE),BX496=INT(BX496),BX498=INT(BX498)),"","Error"),"")</f>
        <v/>
      </c>
      <c r="BY500" s="169"/>
      <c r="BZ500" s="169" t="str">
        <f>IF(CF496&lt;&gt;"",IF(AND(AND(BZ496&gt;-1,BZ498&gt;-1),OR(BZ496&gt;10,BZ498&gt;10),ABS(BZ496-BZ498)&gt;1,IF(OR(BZ496&gt;11,BZ498&gt;11),ABS(BZ496-BZ498)=2,TRUE),BZ496=INT(BZ496),BZ498=INT(BZ498)),"","Error"),"")</f>
        <v/>
      </c>
      <c r="CA500" s="169"/>
      <c r="CB500" s="169" t="str">
        <f>IF(AND(CF496&lt;&gt;"",CB496&lt;&gt;""),IF(AND(AND(CB496&gt;-1,CB498&gt;-1),OR(CB496&gt;10,CB498&gt;10),ABS(CB496-CB498)&gt;1,IF(OR(CB496&gt;11,CB498&gt;11),ABS(CB496-CB498)=2,TRUE),CB496=INT(CB496),CB498=INT(CB498)),"","Error"),"")</f>
        <v/>
      </c>
      <c r="CC500" s="169"/>
      <c r="CD500" s="169" t="str">
        <f>IF(AND(CF496&lt;&gt;"",CD496&lt;&gt;""),IF(AND(AND(CD496&gt;-1,CD498&gt;-1),OR(CD496&gt;10,CD498&gt;10),ABS(CD496-CD498)&gt;1,IF(OR(CD496&gt;11,CD498&gt;11),ABS(CD496-CD498)=2,TRUE),CD496=INT(CD496),CD498=INT(CD498)),"","Error"),"")</f>
        <v/>
      </c>
      <c r="CE500" s="169"/>
      <c r="CF500" s="3"/>
      <c r="CG500" s="126"/>
      <c r="CH500" s="126"/>
      <c r="CI500" s="126"/>
      <c r="CJ500" s="126"/>
      <c r="CK500" s="126"/>
      <c r="CL500" s="126"/>
      <c r="CM500" s="126"/>
      <c r="CN500" s="126"/>
      <c r="CO500" s="126"/>
      <c r="CP500" s="126"/>
      <c r="CQ500" s="126"/>
      <c r="CR500" s="126"/>
      <c r="CS500" s="126"/>
      <c r="DL500" s="169" t="str">
        <f>IF(DV496&lt;&gt;"",IF(AND(AND(DL496&gt;-1,DL498&gt;-1),OR(DL496&gt;10,DL498&gt;10),ABS(DL496-DL498)&gt;1,IF(OR(DL496&gt;11,DL498&gt;11),ABS(DL496-DL498)=2,TRUE),DL496=INT(DL496),DL498=INT(DL498)),"","Error"),"")</f>
        <v/>
      </c>
      <c r="DM500" s="169"/>
      <c r="DN500" s="169" t="str">
        <f>IF(DV496&lt;&gt;"",IF(AND(AND(DN496&gt;-1,DN498&gt;-1),OR(DN496&gt;10,DN498&gt;10),ABS(DN496-DN498)&gt;1,IF(OR(DN496&gt;11,DN498&gt;11),ABS(DN496-DN498)=2,TRUE),DN496=INT(DN496),DN498=INT(DN498)),"","Error"),"")</f>
        <v/>
      </c>
      <c r="DO500" s="169"/>
      <c r="DP500" s="169" t="str">
        <f>IF(DV496&lt;&gt;"",IF(AND(AND(DP496&gt;-1,DP498&gt;-1),OR(DP496&gt;10,DP498&gt;10),ABS(DP496-DP498)&gt;1,IF(OR(DP496&gt;11,DP498&gt;11),ABS(DP496-DP498)=2,TRUE),DP496=INT(DP496),DP498=INT(DP498)),"","Error"),"")</f>
        <v/>
      </c>
      <c r="DQ500" s="169"/>
      <c r="DR500" s="169" t="str">
        <f>IF(AND(DV496&lt;&gt;"",DR496&lt;&gt;""),IF(AND(AND(DR496&gt;-1,DR498&gt;-1),OR(DR496&gt;10,DR498&gt;10),ABS(DR496-DR498)&gt;1,IF(OR(DR496&gt;11,DR498&gt;11),ABS(DR496-DR498)=2,TRUE),DR496=INT(DR496),DR498=INT(DR498)),"","Error"),"")</f>
        <v/>
      </c>
      <c r="DS500" s="169"/>
      <c r="DT500" s="169" t="str">
        <f>IF(AND(DV496&lt;&gt;"",DT496&lt;&gt;""),IF(AND(AND(DT496&gt;-1,DT498&gt;-1),OR(DT496&gt;10,DT498&gt;10),ABS(DT496-DT498)&gt;1,IF(OR(DT496&gt;11,DT498&gt;11),ABS(DT496-DT498)=2,TRUE),DT496=INT(DT496),DT498=INT(DT498)),"","Error"),"")</f>
        <v/>
      </c>
      <c r="DU500" s="169"/>
      <c r="DV500" s="3"/>
      <c r="DW500" s="126"/>
      <c r="DX500" s="126"/>
      <c r="DY500" s="126"/>
      <c r="DZ500" s="126"/>
      <c r="EA500" s="126"/>
      <c r="EB500" s="126"/>
      <c r="EC500" s="126"/>
      <c r="ED500" s="126"/>
      <c r="EE500" s="126"/>
      <c r="EF500" s="126"/>
      <c r="EG500" s="126"/>
      <c r="EH500" s="126"/>
      <c r="EI500" s="126"/>
      <c r="FB500" s="169" t="str">
        <f>IF(FL496&lt;&gt;"",IF(AND(AND(FB496&gt;-1,FB498&gt;-1),OR(FB496&gt;10,FB498&gt;10),ABS(FB496-FB498)&gt;1,IF(OR(FB496&gt;11,FB498&gt;11),ABS(FB496-FB498)=2,TRUE),FB496=INT(FB496),FB498=INT(FB498)),"","Error"),"")</f>
        <v/>
      </c>
      <c r="FC500" s="169"/>
      <c r="FD500" s="169" t="str">
        <f>IF(FL496&lt;&gt;"",IF(AND(AND(FD496&gt;-1,FD498&gt;-1),OR(FD496&gt;10,FD498&gt;10),ABS(FD496-FD498)&gt;1,IF(OR(FD496&gt;11,FD498&gt;11),ABS(FD496-FD498)=2,TRUE),FD496=INT(FD496),FD498=INT(FD498)),"","Error"),"")</f>
        <v/>
      </c>
      <c r="FE500" s="169"/>
      <c r="FF500" s="169" t="str">
        <f>IF(FL496&lt;&gt;"",IF(AND(AND(FF496&gt;-1,FF498&gt;-1),OR(FF496&gt;10,FF498&gt;10),ABS(FF496-FF498)&gt;1,IF(OR(FF496&gt;11,FF498&gt;11),ABS(FF496-FF498)=2,TRUE),FF496=INT(FF496),FF498=INT(FF498)),"","Error"),"")</f>
        <v/>
      </c>
      <c r="FG500" s="169"/>
      <c r="FH500" s="169" t="str">
        <f>IF(AND(FL496&lt;&gt;"",FH496&lt;&gt;""),IF(AND(AND(FH496&gt;-1,FH498&gt;-1),OR(FH496&gt;10,FH498&gt;10),ABS(FH496-FH498)&gt;1,IF(OR(FH496&gt;11,FH498&gt;11),ABS(FH496-FH498)=2,TRUE),FH496=INT(FH496),FH498=INT(FH498)),"","Error"),"")</f>
        <v/>
      </c>
      <c r="FI500" s="169"/>
      <c r="FJ500" s="169" t="str">
        <f>IF(AND(FL496&lt;&gt;"",FJ496&lt;&gt;""),IF(AND(AND(FJ496&gt;-1,FJ498&gt;-1),OR(FJ496&gt;10,FJ498&gt;10),ABS(FJ496-FJ498)&gt;1,IF(OR(FJ496&gt;11,FJ498&gt;11),ABS(FJ496-FJ498)=2,TRUE),FJ496=INT(FJ496),FJ498=INT(FJ498)),"","Error"),"")</f>
        <v/>
      </c>
      <c r="FK500" s="169"/>
      <c r="FL500" s="3"/>
      <c r="FM500" s="3"/>
    </row>
    <row r="501" spans="1:169" ht="11.25" customHeight="1">
      <c r="A501" s="170">
        <v>7</v>
      </c>
      <c r="B501" s="191"/>
      <c r="C501" s="183" t="str">
        <f>IF($D458="1P","A","A")</f>
        <v>A</v>
      </c>
      <c r="D501" s="197"/>
      <c r="E501" s="198"/>
      <c r="F501" s="197"/>
      <c r="G501" s="198"/>
      <c r="H501" s="197"/>
      <c r="I501" s="198"/>
      <c r="J501" s="197"/>
      <c r="K501" s="198"/>
      <c r="L501" s="197"/>
      <c r="M501" s="208"/>
      <c r="N501" s="69" t="str">
        <f>IF(CF516&lt;&gt;"",IF(CF516="W",IF(SUM(IF(D501&gt;D503,1,0),IF(F501&gt;F503,1,0),IF(H501&gt;H503,1,0),IF(J501&gt;J503,1,0),IF(L501&gt;L503,1,0))&lt;&gt;3,"E",""),""),"")</f>
        <v/>
      </c>
      <c r="O501" s="170">
        <v>14</v>
      </c>
      <c r="P501" s="191"/>
      <c r="Q501" s="183" t="str">
        <f>IF($D458="1P","C","B")</f>
        <v>B</v>
      </c>
      <c r="R501" s="197"/>
      <c r="S501" s="198"/>
      <c r="T501" s="197"/>
      <c r="U501" s="198"/>
      <c r="V501" s="197"/>
      <c r="W501" s="198"/>
      <c r="X501" s="197"/>
      <c r="Y501" s="198"/>
      <c r="Z501" s="197"/>
      <c r="AA501" s="208"/>
      <c r="AB501" s="69" t="str">
        <f>IF(DV516&lt;&gt;"",IF(DV516="W",IF(SUM(IF(R501&gt;R503,1,0),IF(T501&gt;T503,1,0),IF(V501&gt;V503,1,0),IF(X501&gt;X503,1,0),IF(Z501&gt;Z503,1,0))&lt;&gt;3,"E",""),""),"")</f>
        <v/>
      </c>
      <c r="AC501" s="170">
        <v>21</v>
      </c>
      <c r="AD501" s="191"/>
      <c r="AE501" s="183" t="str">
        <f>IF($D458="1P","E","B")</f>
        <v>B</v>
      </c>
      <c r="AF501" s="197"/>
      <c r="AG501" s="198"/>
      <c r="AH501" s="197"/>
      <c r="AI501" s="198"/>
      <c r="AJ501" s="197"/>
      <c r="AK501" s="198"/>
      <c r="AL501" s="197"/>
      <c r="AM501" s="198"/>
      <c r="AN501" s="197"/>
      <c r="AO501" s="208"/>
      <c r="AP501" s="69" t="str">
        <f>IF(FL516&lt;&gt;"",IF(FL516="W",IF(SUM(IF(AF501&gt;AF503,1,0),IF(AH501&gt;AH503,1,0),IF(AJ501&gt;AJ503,1,0),IF(AL501&gt;AL503,1,0),IF(AN501&gt;AN503,1,0))&lt;&gt;3,"E",""),""),"")</f>
        <v/>
      </c>
      <c r="AQ501" s="126"/>
      <c r="AR501" s="126"/>
      <c r="AS501" s="126"/>
      <c r="AT501" s="126"/>
      <c r="AU501" s="126"/>
      <c r="AV501" s="126"/>
      <c r="AW501" s="126"/>
      <c r="AX501" s="126"/>
      <c r="AY501" s="126"/>
      <c r="AZ501" s="126"/>
      <c r="BA501" s="126"/>
      <c r="BB501" s="126"/>
      <c r="BC501" s="126"/>
      <c r="CF501" s="3"/>
      <c r="CG501" s="126"/>
      <c r="CH501" s="126"/>
      <c r="CI501" s="126"/>
      <c r="CJ501" s="126"/>
      <c r="CK501" s="126"/>
      <c r="CL501" s="126"/>
      <c r="CM501" s="126"/>
      <c r="CN501" s="126"/>
      <c r="CO501" s="126"/>
      <c r="CP501" s="126"/>
      <c r="CQ501" s="126"/>
      <c r="CR501" s="126"/>
      <c r="CS501" s="126"/>
      <c r="DV501" s="3"/>
      <c r="DW501" s="126"/>
      <c r="DX501" s="126"/>
      <c r="DY501" s="126"/>
      <c r="DZ501" s="126"/>
      <c r="EA501" s="126"/>
      <c r="EB501" s="126"/>
      <c r="EC501" s="126"/>
      <c r="ED501" s="126"/>
      <c r="EE501" s="126"/>
      <c r="EF501" s="126"/>
      <c r="EG501" s="126"/>
      <c r="EH501" s="126"/>
      <c r="EI501" s="126"/>
      <c r="FL501" s="3"/>
      <c r="FM501" s="3"/>
    </row>
    <row r="502" spans="1:169" ht="11.25" customHeight="1">
      <c r="A502" s="192"/>
      <c r="B502" s="193"/>
      <c r="C502" s="196"/>
      <c r="D502" s="199"/>
      <c r="E502" s="200"/>
      <c r="F502" s="199"/>
      <c r="G502" s="200"/>
      <c r="H502" s="199"/>
      <c r="I502" s="200"/>
      <c r="J502" s="199"/>
      <c r="K502" s="200"/>
      <c r="L502" s="199"/>
      <c r="M502" s="209"/>
      <c r="N502" s="69" t="str">
        <f>IF(CF516&lt;&gt;"",IF(ISERROR(AND(BV520="",BX520="",BZ520="",CB520="",CD520="")),"E",IF(AND(BV520="",BX520="",BZ520="",CB520="",CD520=""),"","E")),"")</f>
        <v/>
      </c>
      <c r="O502" s="192"/>
      <c r="P502" s="193"/>
      <c r="Q502" s="196"/>
      <c r="R502" s="199"/>
      <c r="S502" s="200"/>
      <c r="T502" s="199"/>
      <c r="U502" s="200"/>
      <c r="V502" s="199"/>
      <c r="W502" s="200"/>
      <c r="X502" s="199"/>
      <c r="Y502" s="200"/>
      <c r="Z502" s="199"/>
      <c r="AA502" s="209"/>
      <c r="AB502" s="69" t="str">
        <f>IF(DV516&lt;&gt;"",IF(ISERROR(AND(DL520="",DN520="",DP520="",DQ520="",DT520="")),"E",IF(AND(DL520="",DN520="",DP520="",DR520="",DT520=""),"","E")),"")</f>
        <v/>
      </c>
      <c r="AC502" s="192"/>
      <c r="AD502" s="193"/>
      <c r="AE502" s="196"/>
      <c r="AF502" s="199"/>
      <c r="AG502" s="200"/>
      <c r="AH502" s="199"/>
      <c r="AI502" s="200"/>
      <c r="AJ502" s="199"/>
      <c r="AK502" s="200"/>
      <c r="AL502" s="199"/>
      <c r="AM502" s="200"/>
      <c r="AN502" s="199"/>
      <c r="AO502" s="209"/>
      <c r="AP502" s="69" t="str">
        <f>IF(FL516&lt;&gt;"",IF(ISERROR(AND(FB520="",FD520="",FF520="",FH520="",FJ520="")),"E",IF(AND(FB520="",FD520="",FF520="",FH520="",FJ520=""),"","E")),"")</f>
        <v/>
      </c>
      <c r="AQ502" s="127"/>
      <c r="AR502" s="127"/>
      <c r="AS502" s="127"/>
      <c r="AT502" s="127"/>
      <c r="AU502" s="127"/>
      <c r="AV502" s="127"/>
      <c r="AW502" s="127"/>
      <c r="AX502" s="127"/>
      <c r="AY502" s="127"/>
      <c r="AZ502" s="127"/>
      <c r="BA502" s="127"/>
      <c r="BB502" s="127"/>
      <c r="BC502" s="127"/>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3"/>
      <c r="CG502" s="127"/>
      <c r="CH502" s="127"/>
      <c r="CI502" s="127"/>
      <c r="CJ502" s="127"/>
      <c r="CK502" s="127"/>
      <c r="CL502" s="127"/>
      <c r="CM502" s="127"/>
      <c r="CN502" s="127"/>
      <c r="CO502" s="127"/>
      <c r="CP502" s="127"/>
      <c r="CQ502" s="127"/>
      <c r="CR502" s="127"/>
      <c r="CS502" s="127"/>
      <c r="CT502" s="40"/>
      <c r="CU502" s="40"/>
      <c r="CV502" s="40"/>
      <c r="CW502" s="40"/>
      <c r="CX502" s="40"/>
      <c r="CY502" s="40"/>
      <c r="CZ502" s="40"/>
      <c r="DA502" s="40"/>
      <c r="DB502" s="40"/>
      <c r="DC502" s="40"/>
      <c r="DD502" s="40"/>
      <c r="DE502" s="40"/>
      <c r="DF502" s="40"/>
      <c r="DG502" s="40"/>
      <c r="DH502" s="40"/>
      <c r="DI502" s="40"/>
      <c r="DJ502" s="40"/>
      <c r="DK502" s="40"/>
      <c r="DL502" s="40"/>
      <c r="DM502" s="40"/>
      <c r="DN502" s="40"/>
      <c r="DO502" s="40"/>
      <c r="DP502" s="40"/>
      <c r="DQ502" s="40"/>
      <c r="DR502" s="40"/>
      <c r="DS502" s="40"/>
      <c r="DT502" s="40"/>
      <c r="DU502" s="40"/>
      <c r="DV502" s="3"/>
      <c r="DW502" s="127"/>
      <c r="DX502" s="127"/>
      <c r="DY502" s="127"/>
      <c r="DZ502" s="127"/>
      <c r="EA502" s="127"/>
      <c r="EB502" s="127"/>
      <c r="EC502" s="127"/>
      <c r="ED502" s="127"/>
      <c r="EE502" s="127"/>
      <c r="EF502" s="127"/>
      <c r="EG502" s="127"/>
      <c r="EH502" s="127"/>
      <c r="EI502" s="127"/>
      <c r="EJ502" s="40"/>
      <c r="EK502" s="40"/>
      <c r="EL502" s="40"/>
      <c r="EM502" s="40"/>
      <c r="EN502" s="40"/>
      <c r="EO502" s="40"/>
      <c r="EP502" s="40"/>
      <c r="EQ502" s="40"/>
      <c r="ER502" s="40"/>
      <c r="ES502" s="40"/>
      <c r="ET502" s="40"/>
      <c r="EU502" s="40"/>
      <c r="EV502" s="40"/>
      <c r="EW502" s="40"/>
      <c r="EX502" s="40"/>
      <c r="EY502" s="40"/>
      <c r="EZ502" s="40"/>
      <c r="FA502" s="40"/>
      <c r="FB502" s="40"/>
      <c r="FC502" s="40"/>
      <c r="FD502" s="40"/>
      <c r="FE502" s="40"/>
      <c r="FF502" s="40"/>
      <c r="FG502" s="40"/>
      <c r="FH502" s="40"/>
      <c r="FI502" s="40"/>
      <c r="FJ502" s="40"/>
      <c r="FK502" s="40"/>
      <c r="FL502" s="3"/>
      <c r="FM502" s="3"/>
    </row>
    <row r="503" spans="1:169" ht="11.25" customHeight="1">
      <c r="A503" s="192"/>
      <c r="B503" s="193"/>
      <c r="C503" s="175" t="str">
        <f>IF($D458="1P","F","E")</f>
        <v>E</v>
      </c>
      <c r="D503" s="201"/>
      <c r="E503" s="202"/>
      <c r="F503" s="201"/>
      <c r="G503" s="202"/>
      <c r="H503" s="201"/>
      <c r="I503" s="202"/>
      <c r="J503" s="201"/>
      <c r="K503" s="202"/>
      <c r="L503" s="201"/>
      <c r="M503" s="205"/>
      <c r="N503" s="69" t="str">
        <f>IF(CF516&lt;&gt;"",IF(ISERROR(AND(BV520="",BX520="",BZ520="",CB520="",CD520="")),"E",IF(AND(BV520="",BX520="",BZ520="",CB520="",CD520=""),"","E")),"")</f>
        <v/>
      </c>
      <c r="O503" s="192"/>
      <c r="P503" s="193"/>
      <c r="Q503" s="175" t="str">
        <f>IF($D458="1P","E","D")</f>
        <v>D</v>
      </c>
      <c r="R503" s="201"/>
      <c r="S503" s="202"/>
      <c r="T503" s="201"/>
      <c r="U503" s="202"/>
      <c r="V503" s="201"/>
      <c r="W503" s="202"/>
      <c r="X503" s="201"/>
      <c r="Y503" s="202"/>
      <c r="Z503" s="201"/>
      <c r="AA503" s="205"/>
      <c r="AB503" s="69" t="str">
        <f>IF(DV516&lt;&gt;"",IF(ISERROR(AND(DL520="",DN520="",DP520="",DQ520="",DT520="")),"E",IF(AND(DL520="",DN520="",DP520="",DR520="",DT520=""),"","E")),"")</f>
        <v/>
      </c>
      <c r="AC503" s="192"/>
      <c r="AD503" s="193"/>
      <c r="AE503" s="175" t="str">
        <f>IF($D458="1P","F","C")</f>
        <v>C</v>
      </c>
      <c r="AF503" s="201"/>
      <c r="AG503" s="202"/>
      <c r="AH503" s="201"/>
      <c r="AI503" s="202"/>
      <c r="AJ503" s="201"/>
      <c r="AK503" s="202"/>
      <c r="AL503" s="201"/>
      <c r="AM503" s="202"/>
      <c r="AN503" s="201"/>
      <c r="AO503" s="205"/>
      <c r="AP503" s="69" t="str">
        <f>IF(FL516&lt;&gt;"",IF(ISERROR(AND(FB520="",FD520="",FF520="",FH520="",FJ520="")),"E",IF(AND(FB520="",FD520="",FF520="",FH520="",FJ520=""),"","E")),"")</f>
        <v/>
      </c>
      <c r="AQ503" s="128"/>
      <c r="AR503" s="128"/>
      <c r="AS503" s="128"/>
      <c r="AT503" s="128"/>
      <c r="AU503" s="128"/>
      <c r="AV503" s="128"/>
      <c r="AW503" s="128"/>
      <c r="AX503" s="128"/>
      <c r="AY503" s="128"/>
      <c r="AZ503" s="128"/>
      <c r="BA503" s="128"/>
      <c r="BB503" s="128"/>
      <c r="BC503" s="128"/>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3"/>
      <c r="CG503" s="128"/>
      <c r="CH503" s="128"/>
      <c r="CI503" s="128"/>
      <c r="CJ503" s="128"/>
      <c r="CK503" s="128"/>
      <c r="CL503" s="128"/>
      <c r="CM503" s="128"/>
      <c r="CN503" s="128"/>
      <c r="CO503" s="128"/>
      <c r="CP503" s="128"/>
      <c r="CQ503" s="128"/>
      <c r="CR503" s="128"/>
      <c r="CS503" s="128"/>
      <c r="CT503" s="41"/>
      <c r="CU503" s="41"/>
      <c r="CV503" s="41"/>
      <c r="CW503" s="41"/>
      <c r="CX503" s="41"/>
      <c r="CY503" s="41"/>
      <c r="CZ503" s="41"/>
      <c r="DA503" s="41"/>
      <c r="DB503" s="41"/>
      <c r="DC503" s="41"/>
      <c r="DD503" s="41"/>
      <c r="DE503" s="41"/>
      <c r="DF503" s="41"/>
      <c r="DG503" s="41"/>
      <c r="DH503" s="41"/>
      <c r="DI503" s="41"/>
      <c r="DJ503" s="41"/>
      <c r="DK503" s="41"/>
      <c r="DL503" s="41"/>
      <c r="DM503" s="41"/>
      <c r="DN503" s="41"/>
      <c r="DO503" s="41"/>
      <c r="DP503" s="41"/>
      <c r="DQ503" s="41"/>
      <c r="DR503" s="41"/>
      <c r="DS503" s="41"/>
      <c r="DT503" s="41"/>
      <c r="DU503" s="41"/>
      <c r="DV503" s="3"/>
      <c r="DW503" s="128"/>
      <c r="DX503" s="128"/>
      <c r="DY503" s="128"/>
      <c r="DZ503" s="128"/>
      <c r="EA503" s="128"/>
      <c r="EB503" s="128"/>
      <c r="EC503" s="128"/>
      <c r="ED503" s="128"/>
      <c r="EE503" s="128"/>
      <c r="EF503" s="128"/>
      <c r="EG503" s="128"/>
      <c r="EH503" s="128"/>
      <c r="EI503" s="128"/>
      <c r="EJ503" s="41"/>
      <c r="EK503" s="41"/>
      <c r="EL503" s="41"/>
      <c r="EM503" s="41"/>
      <c r="EN503" s="41"/>
      <c r="EO503" s="41"/>
      <c r="EP503" s="41"/>
      <c r="EQ503" s="41"/>
      <c r="ER503" s="41"/>
      <c r="ES503" s="41"/>
      <c r="ET503" s="41"/>
      <c r="EU503" s="41"/>
      <c r="EV503" s="41"/>
      <c r="EW503" s="41"/>
      <c r="EX503" s="41"/>
      <c r="EY503" s="41"/>
      <c r="EZ503" s="41"/>
      <c r="FA503" s="41"/>
      <c r="FB503" s="41"/>
      <c r="FC503" s="41"/>
      <c r="FD503" s="41"/>
      <c r="FE503" s="41"/>
      <c r="FF503" s="41"/>
      <c r="FG503" s="41"/>
      <c r="FH503" s="41"/>
      <c r="FI503" s="41"/>
      <c r="FJ503" s="41"/>
      <c r="FK503" s="41"/>
      <c r="FL503" s="3"/>
      <c r="FM503" s="3"/>
    </row>
    <row r="504" spans="1:169" ht="11.25" customHeight="1" thickBot="1">
      <c r="A504" s="194"/>
      <c r="B504" s="195"/>
      <c r="C504" s="207"/>
      <c r="D504" s="203"/>
      <c r="E504" s="204"/>
      <c r="F504" s="203"/>
      <c r="G504" s="204"/>
      <c r="H504" s="203"/>
      <c r="I504" s="204"/>
      <c r="J504" s="203"/>
      <c r="K504" s="204"/>
      <c r="L504" s="203"/>
      <c r="M504" s="206"/>
      <c r="N504" s="69" t="str">
        <f>IF(CF518&lt;&gt;"",IF(CF518="W",IF(SUM(IF(D503&gt;D501,1,0),IF(F503&gt;F501,1,0),IF(H503&gt;H501,1,0),IF(J503&gt;J501,1,0),IF(L503&gt;L501,1,0))&lt;&gt;3,"E",""),""),"")</f>
        <v/>
      </c>
      <c r="O504" s="194"/>
      <c r="P504" s="195"/>
      <c r="Q504" s="207"/>
      <c r="R504" s="203"/>
      <c r="S504" s="204"/>
      <c r="T504" s="203"/>
      <c r="U504" s="204"/>
      <c r="V504" s="203"/>
      <c r="W504" s="204"/>
      <c r="X504" s="203"/>
      <c r="Y504" s="204"/>
      <c r="Z504" s="203"/>
      <c r="AA504" s="206"/>
      <c r="AB504" s="69" t="str">
        <f>IF(DV518&lt;&gt;"",IF(DV518="W",IF(SUM(IF(R503&gt;R501,1,0),IF(T503&gt;T501,1,0),IF(V503&gt;V501,1,0),IF(X503&gt;X501,1,0),IF(Z503&gt;Z501,1,0))&lt;&gt;3,"E",""),""),"")</f>
        <v/>
      </c>
      <c r="AC504" s="194"/>
      <c r="AD504" s="195"/>
      <c r="AE504" s="207"/>
      <c r="AF504" s="203"/>
      <c r="AG504" s="204"/>
      <c r="AH504" s="203"/>
      <c r="AI504" s="204"/>
      <c r="AJ504" s="203"/>
      <c r="AK504" s="204"/>
      <c r="AL504" s="203"/>
      <c r="AM504" s="204"/>
      <c r="AN504" s="203"/>
      <c r="AO504" s="206"/>
      <c r="AP504" s="69" t="str">
        <f>IF(FL518&lt;&gt;"",IF(FL518="W",IF(SUM(IF(AF503&gt;AF501,1,0),IF(AH503&gt;AH501,1,0),IF(AJ503&gt;AJ501,1,0),IF(AL503&gt;AL501,1,0),IF(AN503&gt;AN501,1,0))&lt;&gt;3,"E",""),""),"")</f>
        <v/>
      </c>
      <c r="AQ504" s="126"/>
      <c r="AR504" s="126"/>
      <c r="AS504" s="126"/>
      <c r="AT504" s="126"/>
      <c r="AU504" s="126"/>
      <c r="AV504" s="126"/>
      <c r="AW504" s="126"/>
      <c r="AX504" s="126"/>
      <c r="AY504" s="126"/>
      <c r="AZ504" s="126"/>
      <c r="BA504" s="126"/>
      <c r="BB504" s="126"/>
      <c r="BC504" s="126"/>
      <c r="CF504" s="3"/>
      <c r="CG504" s="126"/>
      <c r="CH504" s="126"/>
      <c r="CI504" s="126"/>
      <c r="CJ504" s="126"/>
      <c r="CK504" s="126"/>
      <c r="CL504" s="126"/>
      <c r="CM504" s="126"/>
      <c r="CN504" s="126"/>
      <c r="CO504" s="126"/>
      <c r="CP504" s="126"/>
      <c r="CQ504" s="126"/>
      <c r="CR504" s="126"/>
      <c r="CS504" s="126"/>
      <c r="DV504" s="3"/>
      <c r="DW504" s="126"/>
      <c r="DX504" s="126"/>
      <c r="DY504" s="126"/>
      <c r="DZ504" s="126"/>
      <c r="EA504" s="126"/>
      <c r="EB504" s="126"/>
      <c r="EC504" s="126"/>
      <c r="ED504" s="126"/>
      <c r="EE504" s="126"/>
      <c r="EF504" s="126"/>
      <c r="EG504" s="126"/>
      <c r="EH504" s="126"/>
      <c r="EI504" s="126"/>
      <c r="FL504" s="3"/>
      <c r="FM504" s="3"/>
    </row>
    <row r="505" spans="1:169" ht="11.25" customHeight="1" thickBot="1">
      <c r="A505" s="3"/>
      <c r="B505" s="3"/>
      <c r="C505" s="3"/>
      <c r="D505" s="3"/>
      <c r="E505" s="3"/>
      <c r="F505" s="3"/>
      <c r="G505" s="3"/>
      <c r="H505" s="3"/>
      <c r="I505" s="3"/>
      <c r="J505" s="3"/>
      <c r="K505" s="3"/>
      <c r="L505" s="3"/>
      <c r="M505" s="3"/>
      <c r="N505" s="3"/>
      <c r="O505" s="3"/>
      <c r="P505" s="3"/>
      <c r="Q505" s="3"/>
      <c r="R505" s="3"/>
      <c r="S505" s="3"/>
      <c r="T505" s="3"/>
      <c r="U505" s="3"/>
      <c r="V505" s="3"/>
      <c r="W505" s="3"/>
      <c r="X505" s="43"/>
      <c r="Y505" s="43"/>
      <c r="Z505" s="43"/>
      <c r="AA505" s="43"/>
      <c r="AB505" s="43"/>
      <c r="AC505" s="43"/>
      <c r="AD505" s="43"/>
      <c r="AE505" s="43"/>
      <c r="AF505" s="43"/>
      <c r="AG505" s="43"/>
      <c r="AH505" s="43"/>
      <c r="AI505" s="43"/>
      <c r="AJ505" s="43"/>
      <c r="AK505" s="43"/>
      <c r="AL505" s="43"/>
      <c r="AM505" s="43"/>
      <c r="AN505" s="3"/>
      <c r="AO505" s="3"/>
      <c r="AP505" s="3"/>
      <c r="AQ505" s="127"/>
      <c r="AR505" s="127"/>
      <c r="AS505" s="127"/>
      <c r="AT505" s="127"/>
      <c r="AU505" s="127"/>
      <c r="AV505" s="127"/>
      <c r="AW505" s="127"/>
      <c r="AX505" s="127"/>
      <c r="AY505" s="127"/>
      <c r="AZ505" s="127"/>
      <c r="BA505" s="127"/>
      <c r="BB505" s="127"/>
      <c r="BC505" s="127"/>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3"/>
      <c r="CG505" s="127"/>
      <c r="CH505" s="127"/>
      <c r="CI505" s="127"/>
      <c r="CJ505" s="127"/>
      <c r="CK505" s="127"/>
      <c r="CL505" s="127"/>
      <c r="CM505" s="127"/>
      <c r="CN505" s="127"/>
      <c r="CO505" s="127"/>
      <c r="CP505" s="127"/>
      <c r="CQ505" s="127"/>
      <c r="CR505" s="127"/>
      <c r="CS505" s="127"/>
      <c r="CT505" s="40"/>
      <c r="CU505" s="40"/>
      <c r="CV505" s="40"/>
      <c r="CW505" s="40"/>
      <c r="CX505" s="40"/>
      <c r="CY505" s="40"/>
      <c r="CZ505" s="40"/>
      <c r="DA505" s="40"/>
      <c r="DB505" s="40"/>
      <c r="DC505" s="40"/>
      <c r="DD505" s="40"/>
      <c r="DE505" s="40"/>
      <c r="DF505" s="40"/>
      <c r="DG505" s="40"/>
      <c r="DH505" s="40"/>
      <c r="DI505" s="40"/>
      <c r="DJ505" s="40"/>
      <c r="DK505" s="40"/>
      <c r="DL505" s="40"/>
      <c r="DM505" s="40"/>
      <c r="DN505" s="40"/>
      <c r="DO505" s="40"/>
      <c r="DP505" s="40"/>
      <c r="DQ505" s="40"/>
      <c r="DR505" s="40"/>
      <c r="DS505" s="40"/>
      <c r="DT505" s="40"/>
      <c r="DU505" s="40"/>
      <c r="DV505" s="3"/>
      <c r="DW505" s="127"/>
      <c r="DX505" s="127"/>
      <c r="DY505" s="127"/>
      <c r="DZ505" s="127"/>
      <c r="EA505" s="127"/>
      <c r="EB505" s="127"/>
      <c r="EC505" s="127"/>
      <c r="ED505" s="127"/>
      <c r="EE505" s="127"/>
      <c r="EF505" s="127"/>
      <c r="EG505" s="127"/>
      <c r="EH505" s="127"/>
      <c r="EI505" s="127"/>
      <c r="EJ505" s="40"/>
      <c r="EK505" s="40"/>
      <c r="EL505" s="40"/>
      <c r="EM505" s="40"/>
      <c r="EN505" s="40"/>
      <c r="EO505" s="40"/>
      <c r="EP505" s="40"/>
      <c r="EQ505" s="40"/>
      <c r="ER505" s="40"/>
      <c r="ES505" s="40"/>
      <c r="ET505" s="40"/>
      <c r="EU505" s="40"/>
      <c r="EV505" s="40"/>
      <c r="EW505" s="40"/>
      <c r="EX505" s="40"/>
      <c r="EY505" s="40"/>
      <c r="EZ505" s="40"/>
      <c r="FA505" s="40"/>
      <c r="FB505" s="40"/>
      <c r="FC505" s="40"/>
      <c r="FD505" s="40"/>
      <c r="FE505" s="40"/>
      <c r="FF505" s="40"/>
      <c r="FG505" s="40"/>
      <c r="FH505" s="40"/>
      <c r="FI505" s="40"/>
      <c r="FJ505" s="40"/>
      <c r="FK505" s="40"/>
      <c r="FL505" s="3"/>
      <c r="FM505" s="3"/>
    </row>
    <row r="506" spans="1:169" ht="11.25" customHeight="1">
      <c r="A506" s="42"/>
      <c r="B506" s="42"/>
      <c r="C506" s="42"/>
      <c r="D506" s="42"/>
      <c r="E506" s="42"/>
      <c r="F506" s="43"/>
      <c r="G506" s="43"/>
      <c r="H506" s="43"/>
      <c r="I506" s="43"/>
      <c r="J506" s="43"/>
      <c r="K506" s="43"/>
      <c r="L506" s="43"/>
      <c r="M506" s="43"/>
      <c r="N506" s="43"/>
      <c r="O506" s="43"/>
      <c r="P506" s="43"/>
      <c r="Q506" s="43"/>
      <c r="R506" s="43"/>
      <c r="S506" s="43"/>
      <c r="T506" s="43"/>
      <c r="U506" s="43"/>
      <c r="V506" s="43"/>
      <c r="W506" s="43"/>
      <c r="AA506" s="42"/>
      <c r="AB506" s="42"/>
      <c r="AI506" s="42"/>
      <c r="AJ506" s="42"/>
      <c r="AN506" s="3"/>
      <c r="AO506" s="3"/>
      <c r="AP506" s="3"/>
      <c r="AQ506" s="154" t="str">
        <f>CONCATENATE($A460," ",$D460,","," ",$F458)</f>
        <v>Group: 8, Women's Singles</v>
      </c>
      <c r="AR506" s="155"/>
      <c r="AS506" s="155"/>
      <c r="AT506" s="155"/>
      <c r="AU506" s="155"/>
      <c r="AV506" s="155"/>
      <c r="AW506" s="155"/>
      <c r="AX506" s="155"/>
      <c r="AY506" s="155"/>
      <c r="AZ506" s="155"/>
      <c r="BA506" s="155"/>
      <c r="BB506" s="155"/>
      <c r="BC506" s="156"/>
      <c r="BD506" s="163">
        <f>A497</f>
        <v>6</v>
      </c>
      <c r="BE506" s="164"/>
      <c r="BF506" s="183" t="str">
        <f>C497</f>
        <v>C</v>
      </c>
      <c r="BG506" s="185" t="str">
        <f>IF(VLOOKUP($BF506,$A462:$C474,3,FALSE)=0,"",CONCATENATE(VLOOKUP(VLOOKUP($BF506,$A462:$C474,3,FALSE),Players!$J:$N,4,FALSE)," ",VLOOKUP($BF506,$A462:$C474,3,FALSE)," ",IF(ISERROR(VLOOKUP(VLOOKUP($BF506,$A462:$C474,3,FALSE),Players!$J:$N,5,FALSE)),"()",CONCATENATE("(",VLOOKUP(VLOOKUP($BF506,$A462:$C474,3,FALSE),Players!$J:$N,5,FALSE),")"))))</f>
        <v/>
      </c>
      <c r="BH506" s="186"/>
      <c r="BI506" s="186"/>
      <c r="BJ506" s="186"/>
      <c r="BK506" s="186"/>
      <c r="BL506" s="186"/>
      <c r="BM506" s="186"/>
      <c r="BN506" s="186"/>
      <c r="BO506" s="186"/>
      <c r="BP506" s="186"/>
      <c r="BQ506" s="186"/>
      <c r="BR506" s="186"/>
      <c r="BS506" s="186"/>
      <c r="BT506" s="186"/>
      <c r="BU506" s="187"/>
      <c r="BV506" s="170" t="str">
        <f>IF(D497&lt;&gt;"",D497,"")</f>
        <v/>
      </c>
      <c r="BW506" s="171"/>
      <c r="BX506" s="335" t="str">
        <f>IF(F497&lt;&gt;"",F497,"")</f>
        <v/>
      </c>
      <c r="BY506" s="171"/>
      <c r="BZ506" s="335" t="str">
        <f>IF(H497&lt;&gt;"",H497,"")</f>
        <v/>
      </c>
      <c r="CA506" s="171"/>
      <c r="CB506" s="335" t="str">
        <f>IF(J497&lt;&gt;"",J497,"")</f>
        <v/>
      </c>
      <c r="CC506" s="171"/>
      <c r="CD506" s="335" t="str">
        <f>IF(L497&lt;&gt;"",L497,"")</f>
        <v/>
      </c>
      <c r="CE506" s="337"/>
      <c r="CF506" s="174" t="str">
        <f>IF($CD506=$CD508,IF($CB506=$CB508,IF($BZ506&lt;&gt;"",IF($BZ506&gt;$BZ508,"W","L"),""),IF($CB506&gt;$CB508,"W","L")),IF($CD506&gt;$CD508,"W","L"))</f>
        <v/>
      </c>
      <c r="CG506" s="154" t="str">
        <f>CONCATENATE($A460," ",$D460,","," ",$F458)</f>
        <v>Group: 8, Women's Singles</v>
      </c>
      <c r="CH506" s="155"/>
      <c r="CI506" s="155"/>
      <c r="CJ506" s="155"/>
      <c r="CK506" s="155"/>
      <c r="CL506" s="155"/>
      <c r="CM506" s="155"/>
      <c r="CN506" s="155"/>
      <c r="CO506" s="155"/>
      <c r="CP506" s="155"/>
      <c r="CQ506" s="155"/>
      <c r="CR506" s="155"/>
      <c r="CS506" s="156"/>
      <c r="CT506" s="163">
        <f>O497</f>
        <v>13</v>
      </c>
      <c r="CU506" s="164"/>
      <c r="CV506" s="183" t="str">
        <f>Q497</f>
        <v>A</v>
      </c>
      <c r="CW506" s="185" t="str">
        <f>IF(VLOOKUP($CV506,$A462:$C474,3,FALSE)=0,"",CONCATENATE(VLOOKUP(VLOOKUP($CV506,$A462:$C474,3,FALSE),Players!$J:$N,4,FALSE)," ",VLOOKUP($CV506,$A462:$C474,3,FALSE)," ",IF(ISERROR(VLOOKUP(VLOOKUP($CV506,$A462:$C474,3,FALSE),Players!$J:$N,5,FALSE)),"()",CONCATENATE("(",VLOOKUP(VLOOKUP($CV506,$A462:$C474,3,FALSE),Players!$J:$N,5,FALSE),")"))))</f>
        <v/>
      </c>
      <c r="CX506" s="186"/>
      <c r="CY506" s="186"/>
      <c r="CZ506" s="186"/>
      <c r="DA506" s="186"/>
      <c r="DB506" s="186"/>
      <c r="DC506" s="186"/>
      <c r="DD506" s="186"/>
      <c r="DE506" s="186"/>
      <c r="DF506" s="186"/>
      <c r="DG506" s="186"/>
      <c r="DH506" s="186"/>
      <c r="DI506" s="186"/>
      <c r="DJ506" s="186"/>
      <c r="DK506" s="187"/>
      <c r="DL506" s="170" t="str">
        <f>IF(R497&lt;&gt;"",R497,"")</f>
        <v/>
      </c>
      <c r="DM506" s="171"/>
      <c r="DN506" s="335" t="str">
        <f>IF(T497&lt;&gt;"",T497,"")</f>
        <v/>
      </c>
      <c r="DO506" s="171"/>
      <c r="DP506" s="335" t="str">
        <f>IF(V497&lt;&gt;"",V497,"")</f>
        <v/>
      </c>
      <c r="DQ506" s="171"/>
      <c r="DR506" s="335" t="str">
        <f>IF(X497&lt;&gt;"",X497,"")</f>
        <v/>
      </c>
      <c r="DS506" s="171"/>
      <c r="DT506" s="335" t="str">
        <f>IF(Z497&lt;&gt;"",Z497,"")</f>
        <v/>
      </c>
      <c r="DU506" s="337"/>
      <c r="DV506" s="174" t="str">
        <f>IF($DT506=$DT508,IF($DR506=$DR508,IF($DP506&lt;&gt;"",IF($DP506&gt;$DP508,"W","L"),""),IF($DR506&gt;$DR508,"W","L")),IF($DT506&gt;$DT508,"W","L"))</f>
        <v/>
      </c>
      <c r="DW506" s="154" t="str">
        <f>CONCATENATE($A460," ",$D460,","," ",$F458)</f>
        <v>Group: 8, Women's Singles</v>
      </c>
      <c r="DX506" s="155"/>
      <c r="DY506" s="155"/>
      <c r="DZ506" s="155"/>
      <c r="EA506" s="155"/>
      <c r="EB506" s="155"/>
      <c r="EC506" s="155"/>
      <c r="ED506" s="155"/>
      <c r="EE506" s="155"/>
      <c r="EF506" s="155"/>
      <c r="EG506" s="155"/>
      <c r="EH506" s="155"/>
      <c r="EI506" s="156"/>
      <c r="EJ506" s="163">
        <f>AC497</f>
        <v>20</v>
      </c>
      <c r="EK506" s="164"/>
      <c r="EL506" s="183" t="str">
        <f>AE497</f>
        <v>E</v>
      </c>
      <c r="EM506" s="185" t="str">
        <f>IF(VLOOKUP($EL506,$A462:$C474,3,FALSE)=0,"",CONCATENATE(VLOOKUP(VLOOKUP($EL506,$A462:$C474,3,FALSE),Players!$J:$N,4,FALSE)," ",VLOOKUP($EL506,$A462:$C474,3,FALSE)," ",IF(ISERROR(VLOOKUP(VLOOKUP($EL506,$A462:$C474,3,FALSE),Players!$J:$N,5,FALSE)),"()",CONCATENATE("(",VLOOKUP(VLOOKUP($EL506,$A462:$C474,3,FALSE),Players!$J:$N,5,FALSE),")"))))</f>
        <v/>
      </c>
      <c r="EN506" s="186"/>
      <c r="EO506" s="186"/>
      <c r="EP506" s="186"/>
      <c r="EQ506" s="186"/>
      <c r="ER506" s="186"/>
      <c r="ES506" s="186"/>
      <c r="ET506" s="186"/>
      <c r="EU506" s="186"/>
      <c r="EV506" s="186"/>
      <c r="EW506" s="186"/>
      <c r="EX506" s="186"/>
      <c r="EY506" s="186"/>
      <c r="EZ506" s="186"/>
      <c r="FA506" s="187"/>
      <c r="FB506" s="170" t="str">
        <f>IF(AF497&lt;&gt;"",AF497,"")</f>
        <v/>
      </c>
      <c r="FC506" s="171"/>
      <c r="FD506" s="335" t="str">
        <f>IF(AH497&lt;&gt;"",AH497,"")</f>
        <v/>
      </c>
      <c r="FE506" s="171"/>
      <c r="FF506" s="335" t="str">
        <f>IF(AJ497&lt;&gt;"",AJ497,"")</f>
        <v/>
      </c>
      <c r="FG506" s="171"/>
      <c r="FH506" s="335" t="str">
        <f>IF(AL497&lt;&gt;"",AL497,"")</f>
        <v/>
      </c>
      <c r="FI506" s="171"/>
      <c r="FJ506" s="335" t="str">
        <f>IF(AN497&lt;&gt;"",AN497,"")</f>
        <v/>
      </c>
      <c r="FK506" s="337"/>
      <c r="FL506" s="174" t="str">
        <f>IF($FJ506=$FJ508,IF($FH506=$FH508,IF($FF506&lt;&gt;"",IF($FF506&gt;$FF508,"W","L"),""),IF($FH506&gt;$FH508,"W","L")),IF($FJ506&gt;$FJ508,"W","L"))</f>
        <v/>
      </c>
      <c r="FM506" s="3"/>
    </row>
    <row r="507" spans="1:169" ht="11.25" customHeight="1">
      <c r="C507" s="44"/>
      <c r="D507" s="44"/>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3"/>
      <c r="AO507" s="3"/>
      <c r="AP507" s="3"/>
      <c r="AQ507" s="157"/>
      <c r="AR507" s="158"/>
      <c r="AS507" s="158"/>
      <c r="AT507" s="158"/>
      <c r="AU507" s="158"/>
      <c r="AV507" s="158"/>
      <c r="AW507" s="158"/>
      <c r="AX507" s="158"/>
      <c r="AY507" s="158"/>
      <c r="AZ507" s="158"/>
      <c r="BA507" s="158"/>
      <c r="BB507" s="158"/>
      <c r="BC507" s="159"/>
      <c r="BD507" s="165"/>
      <c r="BE507" s="166"/>
      <c r="BF507" s="184"/>
      <c r="BG507" s="188"/>
      <c r="BH507" s="189"/>
      <c r="BI507" s="189"/>
      <c r="BJ507" s="189"/>
      <c r="BK507" s="189"/>
      <c r="BL507" s="189"/>
      <c r="BM507" s="189"/>
      <c r="BN507" s="189"/>
      <c r="BO507" s="189"/>
      <c r="BP507" s="189"/>
      <c r="BQ507" s="189"/>
      <c r="BR507" s="189"/>
      <c r="BS507" s="189"/>
      <c r="BT507" s="189"/>
      <c r="BU507" s="190"/>
      <c r="BV507" s="172"/>
      <c r="BW507" s="173"/>
      <c r="BX507" s="336"/>
      <c r="BY507" s="173"/>
      <c r="BZ507" s="336"/>
      <c r="CA507" s="173"/>
      <c r="CB507" s="336"/>
      <c r="CC507" s="173"/>
      <c r="CD507" s="336"/>
      <c r="CE507" s="338"/>
      <c r="CF507" s="174"/>
      <c r="CG507" s="157"/>
      <c r="CH507" s="158"/>
      <c r="CI507" s="158"/>
      <c r="CJ507" s="158"/>
      <c r="CK507" s="158"/>
      <c r="CL507" s="158"/>
      <c r="CM507" s="158"/>
      <c r="CN507" s="158"/>
      <c r="CO507" s="158"/>
      <c r="CP507" s="158"/>
      <c r="CQ507" s="158"/>
      <c r="CR507" s="158"/>
      <c r="CS507" s="159"/>
      <c r="CT507" s="165"/>
      <c r="CU507" s="166"/>
      <c r="CV507" s="184"/>
      <c r="CW507" s="188"/>
      <c r="CX507" s="189"/>
      <c r="CY507" s="189"/>
      <c r="CZ507" s="189"/>
      <c r="DA507" s="189"/>
      <c r="DB507" s="189"/>
      <c r="DC507" s="189"/>
      <c r="DD507" s="189"/>
      <c r="DE507" s="189"/>
      <c r="DF507" s="189"/>
      <c r="DG507" s="189"/>
      <c r="DH507" s="189"/>
      <c r="DI507" s="189"/>
      <c r="DJ507" s="189"/>
      <c r="DK507" s="190"/>
      <c r="DL507" s="172"/>
      <c r="DM507" s="173"/>
      <c r="DN507" s="336"/>
      <c r="DO507" s="173"/>
      <c r="DP507" s="336"/>
      <c r="DQ507" s="173"/>
      <c r="DR507" s="336"/>
      <c r="DS507" s="173"/>
      <c r="DT507" s="336"/>
      <c r="DU507" s="338"/>
      <c r="DV507" s="174"/>
      <c r="DW507" s="157"/>
      <c r="DX507" s="158"/>
      <c r="DY507" s="158"/>
      <c r="DZ507" s="158"/>
      <c r="EA507" s="158"/>
      <c r="EB507" s="158"/>
      <c r="EC507" s="158"/>
      <c r="ED507" s="158"/>
      <c r="EE507" s="158"/>
      <c r="EF507" s="158"/>
      <c r="EG507" s="158"/>
      <c r="EH507" s="158"/>
      <c r="EI507" s="159"/>
      <c r="EJ507" s="165"/>
      <c r="EK507" s="166"/>
      <c r="EL507" s="184"/>
      <c r="EM507" s="188"/>
      <c r="EN507" s="189"/>
      <c r="EO507" s="189"/>
      <c r="EP507" s="189"/>
      <c r="EQ507" s="189"/>
      <c r="ER507" s="189"/>
      <c r="ES507" s="189"/>
      <c r="ET507" s="189"/>
      <c r="EU507" s="189"/>
      <c r="EV507" s="189"/>
      <c r="EW507" s="189"/>
      <c r="EX507" s="189"/>
      <c r="EY507" s="189"/>
      <c r="EZ507" s="189"/>
      <c r="FA507" s="190"/>
      <c r="FB507" s="172"/>
      <c r="FC507" s="173"/>
      <c r="FD507" s="336"/>
      <c r="FE507" s="173"/>
      <c r="FF507" s="336"/>
      <c r="FG507" s="173"/>
      <c r="FH507" s="336"/>
      <c r="FI507" s="173"/>
      <c r="FJ507" s="336"/>
      <c r="FK507" s="338"/>
      <c r="FL507" s="174"/>
      <c r="FM507" s="3"/>
    </row>
    <row r="508" spans="1:169" ht="11.25" customHeight="1">
      <c r="A508" s="2"/>
      <c r="J508" s="43"/>
      <c r="K508" s="43"/>
      <c r="L508" s="43"/>
      <c r="M508" s="43"/>
      <c r="R508" s="42"/>
      <c r="S508" s="42"/>
      <c r="W508" s="42"/>
      <c r="AA508" s="42"/>
      <c r="AB508" s="42"/>
      <c r="AI508" s="42"/>
      <c r="AJ508" s="42"/>
      <c r="AN508" s="3"/>
      <c r="AO508" s="3"/>
      <c r="AP508" s="3"/>
      <c r="AQ508" s="157"/>
      <c r="AR508" s="158"/>
      <c r="AS508" s="158"/>
      <c r="AT508" s="158"/>
      <c r="AU508" s="158"/>
      <c r="AV508" s="158"/>
      <c r="AW508" s="158"/>
      <c r="AX508" s="158"/>
      <c r="AY508" s="158"/>
      <c r="AZ508" s="158"/>
      <c r="BA508" s="158"/>
      <c r="BB508" s="158"/>
      <c r="BC508" s="159"/>
      <c r="BD508" s="165"/>
      <c r="BE508" s="166"/>
      <c r="BF508" s="175" t="str">
        <f>C499</f>
        <v>D</v>
      </c>
      <c r="BG508" s="177" t="str">
        <f>IF(VLOOKUP($BF508,$A462:$C474,3,FALSE)=0,"",CONCATENATE(VLOOKUP(VLOOKUP($BF508,$A462:$C474,3,FALSE),Players!$J:$N,4,FALSE)," ",VLOOKUP($BF508,$A462:$C474,3,FALSE)," ",IF(ISERROR(VLOOKUP(VLOOKUP($BF508,$A462:$C474,3,FALSE),Players!$J:$N,5,FALSE)),"()",CONCATENATE("(",VLOOKUP(VLOOKUP($BF508,$A462:$C474,3,FALSE),Players!$J:$N,5,FALSE),")"))))</f>
        <v/>
      </c>
      <c r="BH508" s="178"/>
      <c r="BI508" s="178"/>
      <c r="BJ508" s="178"/>
      <c r="BK508" s="178"/>
      <c r="BL508" s="178"/>
      <c r="BM508" s="178"/>
      <c r="BN508" s="178"/>
      <c r="BO508" s="178"/>
      <c r="BP508" s="178"/>
      <c r="BQ508" s="178"/>
      <c r="BR508" s="178"/>
      <c r="BS508" s="178"/>
      <c r="BT508" s="178"/>
      <c r="BU508" s="179"/>
      <c r="BV508" s="150" t="str">
        <f>IF(D499&lt;&gt;"",D499,"")</f>
        <v/>
      </c>
      <c r="BW508" s="151"/>
      <c r="BX508" s="288" t="str">
        <f>IF(F499&lt;&gt;"",F499,"")</f>
        <v/>
      </c>
      <c r="BY508" s="151"/>
      <c r="BZ508" s="288" t="str">
        <f>IF(H499&lt;&gt;"",H499,"")</f>
        <v/>
      </c>
      <c r="CA508" s="151"/>
      <c r="CB508" s="288" t="str">
        <f>IF(J499&lt;&gt;"",J499,"")</f>
        <v/>
      </c>
      <c r="CC508" s="151"/>
      <c r="CD508" s="288" t="str">
        <f>IF(L499&lt;&gt;"",L499,"")</f>
        <v/>
      </c>
      <c r="CE508" s="332"/>
      <c r="CF508" s="174" t="str">
        <f>IF($CF506&lt;&gt;"",IF(CF506="W","L","W"),"")</f>
        <v/>
      </c>
      <c r="CG508" s="157"/>
      <c r="CH508" s="158"/>
      <c r="CI508" s="158"/>
      <c r="CJ508" s="158"/>
      <c r="CK508" s="158"/>
      <c r="CL508" s="158"/>
      <c r="CM508" s="158"/>
      <c r="CN508" s="158"/>
      <c r="CO508" s="158"/>
      <c r="CP508" s="158"/>
      <c r="CQ508" s="158"/>
      <c r="CR508" s="158"/>
      <c r="CS508" s="159"/>
      <c r="CT508" s="165"/>
      <c r="CU508" s="166"/>
      <c r="CV508" s="175" t="str">
        <f>Q499</f>
        <v>C</v>
      </c>
      <c r="CW508" s="177" t="str">
        <f>IF(VLOOKUP($CV508,$A462:$C474,3,FALSE)=0,"",CONCATENATE(VLOOKUP(VLOOKUP($CV508,$A462:$C474,3,FALSE),Players!$J:$N,4,FALSE)," ",VLOOKUP($CV508,$A462:$C474,3,FALSE)," ",IF(ISERROR(VLOOKUP(VLOOKUP($CV508,$A462:$C474,3,FALSE),Players!$J:$N,5,FALSE)),"()",CONCATENATE("(",VLOOKUP(VLOOKUP($CV508,$A462:$C474,3,FALSE),Players!$J:$N,5,FALSE),")"))))</f>
        <v/>
      </c>
      <c r="CX508" s="178"/>
      <c r="CY508" s="178"/>
      <c r="CZ508" s="178"/>
      <c r="DA508" s="178"/>
      <c r="DB508" s="178"/>
      <c r="DC508" s="178"/>
      <c r="DD508" s="178"/>
      <c r="DE508" s="178"/>
      <c r="DF508" s="178"/>
      <c r="DG508" s="178"/>
      <c r="DH508" s="178"/>
      <c r="DI508" s="178"/>
      <c r="DJ508" s="178"/>
      <c r="DK508" s="179"/>
      <c r="DL508" s="150" t="str">
        <f>IF(R499&lt;&gt;"",R499,"")</f>
        <v/>
      </c>
      <c r="DM508" s="151"/>
      <c r="DN508" s="288" t="str">
        <f>IF(T499&lt;&gt;"",T499,"")</f>
        <v/>
      </c>
      <c r="DO508" s="151"/>
      <c r="DP508" s="288" t="str">
        <f>IF(V499&lt;&gt;"",V499,"")</f>
        <v/>
      </c>
      <c r="DQ508" s="151"/>
      <c r="DR508" s="288" t="str">
        <f>IF(X499&lt;&gt;"",X499,"")</f>
        <v/>
      </c>
      <c r="DS508" s="151"/>
      <c r="DT508" s="288" t="str">
        <f>IF(Z499&lt;&gt;"",Z499,"")</f>
        <v/>
      </c>
      <c r="DU508" s="332"/>
      <c r="DV508" s="174" t="str">
        <f>IF($DV506&lt;&gt;"",IF(DV506="W","L","W"),"")</f>
        <v/>
      </c>
      <c r="DW508" s="157"/>
      <c r="DX508" s="158"/>
      <c r="DY508" s="158"/>
      <c r="DZ508" s="158"/>
      <c r="EA508" s="158"/>
      <c r="EB508" s="158"/>
      <c r="EC508" s="158"/>
      <c r="ED508" s="158"/>
      <c r="EE508" s="158"/>
      <c r="EF508" s="158"/>
      <c r="EG508" s="158"/>
      <c r="EH508" s="158"/>
      <c r="EI508" s="159"/>
      <c r="EJ508" s="165"/>
      <c r="EK508" s="166"/>
      <c r="EL508" s="175" t="str">
        <f>AE499</f>
        <v>G</v>
      </c>
      <c r="EM508" s="177" t="str">
        <f>IF(VLOOKUP($EL508,$A462:$C474,3,FALSE)=0,"",CONCATENATE(VLOOKUP(VLOOKUP($EL508,$A462:$C474,3,FALSE),Players!$J:$N,4,FALSE)," ",VLOOKUP($EL508,$A462:$C474,3,FALSE)," ",IF(ISERROR(VLOOKUP(VLOOKUP($EL508,$A462:$C474,3,FALSE),Players!$J:$N,5,FALSE)),"()",CONCATENATE("(",VLOOKUP(VLOOKUP($EL508,$A462:$C474,3,FALSE),Players!$J:$N,5,FALSE),")"))))</f>
        <v/>
      </c>
      <c r="EN508" s="178"/>
      <c r="EO508" s="178"/>
      <c r="EP508" s="178"/>
      <c r="EQ508" s="178"/>
      <c r="ER508" s="178"/>
      <c r="ES508" s="178"/>
      <c r="ET508" s="178"/>
      <c r="EU508" s="178"/>
      <c r="EV508" s="178"/>
      <c r="EW508" s="178"/>
      <c r="EX508" s="178"/>
      <c r="EY508" s="178"/>
      <c r="EZ508" s="178"/>
      <c r="FA508" s="179"/>
      <c r="FB508" s="150" t="str">
        <f>IF(AF499&lt;&gt;"",AF499,"")</f>
        <v/>
      </c>
      <c r="FC508" s="151"/>
      <c r="FD508" s="288" t="str">
        <f>IF(AH499&lt;&gt;"",AH499,"")</f>
        <v/>
      </c>
      <c r="FE508" s="151"/>
      <c r="FF508" s="288" t="str">
        <f>IF(AJ499&lt;&gt;"",AJ499,"")</f>
        <v/>
      </c>
      <c r="FG508" s="151"/>
      <c r="FH508" s="288" t="str">
        <f>IF(AL499&lt;&gt;"",AL499,"")</f>
        <v/>
      </c>
      <c r="FI508" s="151"/>
      <c r="FJ508" s="288" t="str">
        <f>IF(AN499&lt;&gt;"",AN499,"")</f>
        <v/>
      </c>
      <c r="FK508" s="332"/>
      <c r="FL508" s="174" t="str">
        <f>IF($FL506&lt;&gt;"",IF(FL506="W","L","W"),"")</f>
        <v/>
      </c>
      <c r="FM508" s="3"/>
    </row>
    <row r="509" spans="1:169" ht="11.25" customHeight="1" thickBot="1">
      <c r="A509" s="42"/>
      <c r="R509" s="42"/>
      <c r="S509" s="42"/>
      <c r="W509" s="42"/>
      <c r="X509" s="43"/>
      <c r="Y509" s="43"/>
      <c r="Z509" s="43"/>
      <c r="AA509" s="43"/>
      <c r="AB509" s="43"/>
      <c r="AC509" s="43"/>
      <c r="AD509" s="43"/>
      <c r="AE509" s="43"/>
      <c r="AF509" s="43"/>
      <c r="AG509" s="43"/>
      <c r="AH509" s="43"/>
      <c r="AI509" s="43"/>
      <c r="AJ509" s="43"/>
      <c r="AK509" s="43"/>
      <c r="AL509" s="43"/>
      <c r="AM509" s="43"/>
      <c r="AN509" s="3"/>
      <c r="AO509" s="3"/>
      <c r="AP509" s="3"/>
      <c r="AQ509" s="160"/>
      <c r="AR509" s="161"/>
      <c r="AS509" s="161"/>
      <c r="AT509" s="161"/>
      <c r="AU509" s="161"/>
      <c r="AV509" s="161"/>
      <c r="AW509" s="161"/>
      <c r="AX509" s="161"/>
      <c r="AY509" s="161"/>
      <c r="AZ509" s="161"/>
      <c r="BA509" s="161"/>
      <c r="BB509" s="161"/>
      <c r="BC509" s="162"/>
      <c r="BD509" s="167"/>
      <c r="BE509" s="168"/>
      <c r="BF509" s="176"/>
      <c r="BG509" s="180"/>
      <c r="BH509" s="181"/>
      <c r="BI509" s="181"/>
      <c r="BJ509" s="181"/>
      <c r="BK509" s="181"/>
      <c r="BL509" s="181"/>
      <c r="BM509" s="181"/>
      <c r="BN509" s="181"/>
      <c r="BO509" s="181"/>
      <c r="BP509" s="181"/>
      <c r="BQ509" s="181"/>
      <c r="BR509" s="181"/>
      <c r="BS509" s="181"/>
      <c r="BT509" s="181"/>
      <c r="BU509" s="182"/>
      <c r="BV509" s="152"/>
      <c r="BW509" s="153"/>
      <c r="BX509" s="333"/>
      <c r="BY509" s="153"/>
      <c r="BZ509" s="333"/>
      <c r="CA509" s="153"/>
      <c r="CB509" s="333"/>
      <c r="CC509" s="153"/>
      <c r="CD509" s="333"/>
      <c r="CE509" s="334"/>
      <c r="CF509" s="174"/>
      <c r="CG509" s="160"/>
      <c r="CH509" s="161"/>
      <c r="CI509" s="161"/>
      <c r="CJ509" s="161"/>
      <c r="CK509" s="161"/>
      <c r="CL509" s="161"/>
      <c r="CM509" s="161"/>
      <c r="CN509" s="161"/>
      <c r="CO509" s="161"/>
      <c r="CP509" s="161"/>
      <c r="CQ509" s="161"/>
      <c r="CR509" s="161"/>
      <c r="CS509" s="162"/>
      <c r="CT509" s="167"/>
      <c r="CU509" s="168"/>
      <c r="CV509" s="176"/>
      <c r="CW509" s="180"/>
      <c r="CX509" s="181"/>
      <c r="CY509" s="181"/>
      <c r="CZ509" s="181"/>
      <c r="DA509" s="181"/>
      <c r="DB509" s="181"/>
      <c r="DC509" s="181"/>
      <c r="DD509" s="181"/>
      <c r="DE509" s="181"/>
      <c r="DF509" s="181"/>
      <c r="DG509" s="181"/>
      <c r="DH509" s="181"/>
      <c r="DI509" s="181"/>
      <c r="DJ509" s="181"/>
      <c r="DK509" s="182"/>
      <c r="DL509" s="152"/>
      <c r="DM509" s="153"/>
      <c r="DN509" s="333"/>
      <c r="DO509" s="153"/>
      <c r="DP509" s="333"/>
      <c r="DQ509" s="153"/>
      <c r="DR509" s="333"/>
      <c r="DS509" s="153"/>
      <c r="DT509" s="333"/>
      <c r="DU509" s="334"/>
      <c r="DV509" s="174"/>
      <c r="DW509" s="160"/>
      <c r="DX509" s="161"/>
      <c r="DY509" s="161"/>
      <c r="DZ509" s="161"/>
      <c r="EA509" s="161"/>
      <c r="EB509" s="161"/>
      <c r="EC509" s="161"/>
      <c r="ED509" s="161"/>
      <c r="EE509" s="161"/>
      <c r="EF509" s="161"/>
      <c r="EG509" s="161"/>
      <c r="EH509" s="161"/>
      <c r="EI509" s="162"/>
      <c r="EJ509" s="167"/>
      <c r="EK509" s="168"/>
      <c r="EL509" s="176"/>
      <c r="EM509" s="180"/>
      <c r="EN509" s="181"/>
      <c r="EO509" s="181"/>
      <c r="EP509" s="181"/>
      <c r="EQ509" s="181"/>
      <c r="ER509" s="181"/>
      <c r="ES509" s="181"/>
      <c r="ET509" s="181"/>
      <c r="EU509" s="181"/>
      <c r="EV509" s="181"/>
      <c r="EW509" s="181"/>
      <c r="EX509" s="181"/>
      <c r="EY509" s="181"/>
      <c r="EZ509" s="181"/>
      <c r="FA509" s="182"/>
      <c r="FB509" s="152"/>
      <c r="FC509" s="153"/>
      <c r="FD509" s="333"/>
      <c r="FE509" s="153"/>
      <c r="FF509" s="333"/>
      <c r="FG509" s="153"/>
      <c r="FH509" s="333"/>
      <c r="FI509" s="153"/>
      <c r="FJ509" s="333"/>
      <c r="FK509" s="334"/>
      <c r="FL509" s="174"/>
      <c r="FM509" s="3"/>
    </row>
    <row r="510" spans="1:169" ht="11.25" customHeight="1">
      <c r="A510" s="42"/>
      <c r="R510" s="42"/>
      <c r="S510" s="42"/>
      <c r="W510" s="42"/>
      <c r="AA510" s="42"/>
      <c r="AB510" s="42"/>
      <c r="AI510" s="42"/>
      <c r="AJ510" s="42"/>
      <c r="AN510" s="3"/>
      <c r="AO510" s="3"/>
      <c r="AP510" s="3"/>
      <c r="AQ510" s="126"/>
      <c r="AR510" s="126"/>
      <c r="AS510" s="126"/>
      <c r="AT510" s="126"/>
      <c r="AU510" s="126"/>
      <c r="AV510" s="126"/>
      <c r="AW510" s="126"/>
      <c r="AX510" s="126"/>
      <c r="AY510" s="126"/>
      <c r="AZ510" s="126"/>
      <c r="BA510" s="126"/>
      <c r="BB510" s="126"/>
      <c r="BC510" s="126"/>
      <c r="BV510" s="169" t="str">
        <f>IF(CF506&lt;&gt;"",IF(AND(AND(BV506&gt;-1,BV508&gt;-1),OR(BV506&gt;10,BV508&gt;10),ABS(BV506-BV508)&gt;1,IF(OR(BV506&gt;11,BV508&gt;11),ABS(BV506-BV508)=2,TRUE),BV506=INT(BV506),BV508=INT(BV508)),"","Error"),"")</f>
        <v/>
      </c>
      <c r="BW510" s="169"/>
      <c r="BX510" s="169" t="str">
        <f>IF(CF506&lt;&gt;"",IF(AND(AND(BX506&gt;-1,BX508&gt;-1),OR(BX506&gt;10,BX508&gt;10),ABS(BX506-BX508)&gt;1,IF(OR(BX506&gt;11,BX508&gt;11),ABS(BX506-BX508)=2,TRUE),BX506=INT(BX506),BX508=INT(BX508)),"","Error"),"")</f>
        <v/>
      </c>
      <c r="BY510" s="169"/>
      <c r="BZ510" s="169" t="str">
        <f>IF(CF506&lt;&gt;"",IF(AND(AND(BZ506&gt;-1,BZ508&gt;-1),OR(BZ506&gt;10,BZ508&gt;10),ABS(BZ506-BZ508)&gt;1,IF(OR(BZ506&gt;11,BZ508&gt;11),ABS(BZ506-BZ508)=2,TRUE),BZ506=INT(BZ506),BZ508=INT(BZ508)),"","Error"),"")</f>
        <v/>
      </c>
      <c r="CA510" s="169"/>
      <c r="CB510" s="169" t="str">
        <f>IF(AND(CF506&lt;&gt;"",CB506&lt;&gt;""),IF(AND(AND(CB506&gt;-1,CB508&gt;-1),OR(CB506&gt;10,CB508&gt;10),ABS(CB506-CB508)&gt;1,IF(OR(CB506&gt;11,CB508&gt;11),ABS(CB506-CB508)=2,TRUE),CB506=INT(CB506),CB508=INT(CB508)),"","Error"),"")</f>
        <v/>
      </c>
      <c r="CC510" s="169"/>
      <c r="CD510" s="169" t="str">
        <f>IF(AND(CF506&lt;&gt;"",CD506&lt;&gt;""),IF(AND(AND(CD506&gt;-1,CD508&gt;-1),OR(CD506&gt;10,CD508&gt;10),ABS(CD506-CD508)&gt;1,IF(OR(CD506&gt;11,CD508&gt;11),ABS(CD506-CD508)=2,TRUE),CD506=INT(CD506),CD508=INT(CD508)),"","Error"),"")</f>
        <v/>
      </c>
      <c r="CE510" s="169"/>
      <c r="CF510" s="3"/>
      <c r="CG510" s="126"/>
      <c r="CH510" s="126"/>
      <c r="CI510" s="126"/>
      <c r="CJ510" s="126"/>
      <c r="CK510" s="126"/>
      <c r="CL510" s="126"/>
      <c r="CM510" s="126"/>
      <c r="CN510" s="126"/>
      <c r="CO510" s="126"/>
      <c r="CP510" s="126"/>
      <c r="CQ510" s="126"/>
      <c r="CR510" s="126"/>
      <c r="CS510" s="126"/>
      <c r="DL510" s="169" t="str">
        <f>IF(DV506&lt;&gt;"",IF(AND(AND(DL506&gt;-1,DL508&gt;-1),OR(DL506&gt;10,DL508&gt;10),ABS(DL506-DL508)&gt;1,IF(OR(DL506&gt;11,DL508&gt;11),ABS(DL506-DL508)=2,TRUE),DL506=INT(DL506),DL508=INT(DL508)),"","Error"),"")</f>
        <v/>
      </c>
      <c r="DM510" s="169"/>
      <c r="DN510" s="169" t="str">
        <f>IF(DV506&lt;&gt;"",IF(AND(AND(DN506&gt;-1,DN508&gt;-1),OR(DN506&gt;10,DN508&gt;10),ABS(DN506-DN508)&gt;1,IF(OR(DN506&gt;11,DN508&gt;11),ABS(DN506-DN508)=2,TRUE),DN506=INT(DN506),DN508=INT(DN508)),"","Error"),"")</f>
        <v/>
      </c>
      <c r="DO510" s="169"/>
      <c r="DP510" s="169" t="str">
        <f>IF(DV506&lt;&gt;"",IF(AND(AND(DP506&gt;-1,DP508&gt;-1),OR(DP506&gt;10,DP508&gt;10),ABS(DP506-DP508)&gt;1,IF(OR(DP506&gt;11,DP508&gt;11),ABS(DP506-DP508)=2,TRUE),DP506=INT(DP506),DP508=INT(DP508)),"","Error"),"")</f>
        <v/>
      </c>
      <c r="DQ510" s="169"/>
      <c r="DR510" s="169" t="str">
        <f>IF(AND(DV506&lt;&gt;"",DR506&lt;&gt;""),IF(AND(AND(DR506&gt;-1,DR508&gt;-1),OR(DR506&gt;10,DR508&gt;10),ABS(DR506-DR508)&gt;1,IF(OR(DR506&gt;11,DR508&gt;11),ABS(DR506-DR508)=2,TRUE),DR506=INT(DR506),DR508=INT(DR508)),"","Error"),"")</f>
        <v/>
      </c>
      <c r="DS510" s="169"/>
      <c r="DT510" s="169" t="str">
        <f>IF(AND(DV506&lt;&gt;"",DT506&lt;&gt;""),IF(AND(AND(DT506&gt;-1,DT508&gt;-1),OR(DT506&gt;10,DT508&gt;10),ABS(DT506-DT508)&gt;1,IF(OR(DT506&gt;11,DT508&gt;11),ABS(DT506-DT508)=2,TRUE),DT506=INT(DT506),DT508=INT(DT508)),"","Error"),"")</f>
        <v/>
      </c>
      <c r="DU510" s="169"/>
      <c r="DV510" s="3"/>
      <c r="DW510" s="126"/>
      <c r="DX510" s="126"/>
      <c r="DY510" s="126"/>
      <c r="DZ510" s="126"/>
      <c r="EA510" s="126"/>
      <c r="EB510" s="126"/>
      <c r="EC510" s="126"/>
      <c r="ED510" s="126"/>
      <c r="EE510" s="126"/>
      <c r="EF510" s="126"/>
      <c r="EG510" s="126"/>
      <c r="EH510" s="126"/>
      <c r="EI510" s="126"/>
      <c r="FB510" s="169" t="str">
        <f>IF(FL506&lt;&gt;"",IF(AND(AND(FB506&gt;-1,FB508&gt;-1),OR(FB506&gt;10,FB508&gt;10),ABS(FB506-FB508)&gt;1,IF(OR(FB506&gt;11,FB508&gt;11),ABS(FB506-FB508)=2,TRUE),FB506=INT(FB506),FB508=INT(FB508)),"","Error"),"")</f>
        <v/>
      </c>
      <c r="FC510" s="169"/>
      <c r="FD510" s="169" t="str">
        <f>IF(FL506&lt;&gt;"",IF(AND(AND(FD506&gt;-1,FD508&gt;-1),OR(FD506&gt;10,FD508&gt;10),ABS(FD506-FD508)&gt;1,IF(OR(FD506&gt;11,FD508&gt;11),ABS(FD506-FD508)=2,TRUE),FD506=INT(FD506),FD508=INT(FD508)),"","Error"),"")</f>
        <v/>
      </c>
      <c r="FE510" s="169"/>
      <c r="FF510" s="169" t="str">
        <f>IF(FL506&lt;&gt;"",IF(AND(AND(FF506&gt;-1,FF508&gt;-1),OR(FF506&gt;10,FF508&gt;10),ABS(FF506-FF508)&gt;1,IF(OR(FF506&gt;11,FF508&gt;11),ABS(FF506-FF508)=2,TRUE),FF506=INT(FF506),FF508=INT(FF508)),"","Error"),"")</f>
        <v/>
      </c>
      <c r="FG510" s="169"/>
      <c r="FH510" s="169" t="str">
        <f>IF(AND(FL506&lt;&gt;"",FH506&lt;&gt;""),IF(AND(AND(FH506&gt;-1,FH508&gt;-1),OR(FH506&gt;10,FH508&gt;10),ABS(FH506-FH508)&gt;1,IF(OR(FH506&gt;11,FH508&gt;11),ABS(FH506-FH508)=2,TRUE),FH506=INT(FH506),FH508=INT(FH508)),"","Error"),"")</f>
        <v/>
      </c>
      <c r="FI510" s="169"/>
      <c r="FJ510" s="169" t="str">
        <f>IF(AND(FL506&lt;&gt;"",FJ506&lt;&gt;""),IF(AND(AND(FJ506&gt;-1,FJ508&gt;-1),OR(FJ506&gt;10,FJ508&gt;10),ABS(FJ506-FJ508)&gt;1,IF(OR(FJ506&gt;11,FJ508&gt;11),ABS(FJ506-FJ508)=2,TRUE),FJ506=INT(FJ506),FJ508=INT(FJ508)),"","Error"),"")</f>
        <v/>
      </c>
      <c r="FK510" s="169"/>
      <c r="FL510" s="3"/>
      <c r="FM510" s="3"/>
    </row>
    <row r="511" spans="1:169" ht="11.25" customHeight="1">
      <c r="C511" s="44"/>
      <c r="D511" s="44"/>
      <c r="R511" s="42"/>
      <c r="S511" s="42"/>
      <c r="W511" s="42"/>
      <c r="X511" s="43"/>
      <c r="Y511" s="43"/>
      <c r="Z511" s="43"/>
      <c r="AA511" s="43"/>
      <c r="AB511" s="43"/>
      <c r="AC511" s="43"/>
      <c r="AD511" s="43"/>
      <c r="AE511" s="43"/>
      <c r="AF511" s="43"/>
      <c r="AG511" s="43"/>
      <c r="AH511" s="43"/>
      <c r="AI511" s="43"/>
      <c r="AJ511" s="43"/>
      <c r="AK511" s="43"/>
      <c r="AL511" s="43"/>
      <c r="AM511" s="43"/>
      <c r="AN511" s="3"/>
      <c r="AO511" s="3"/>
      <c r="AP511" s="3"/>
      <c r="AQ511" s="126"/>
      <c r="AR511" s="126"/>
      <c r="AS511" s="126"/>
      <c r="AT511" s="126"/>
      <c r="AU511" s="126"/>
      <c r="AV511" s="126"/>
      <c r="AW511" s="126"/>
      <c r="AX511" s="126"/>
      <c r="AY511" s="126"/>
      <c r="AZ511" s="126"/>
      <c r="BA511" s="126"/>
      <c r="BB511" s="126"/>
      <c r="BC511" s="126"/>
      <c r="CF511" s="3"/>
      <c r="CG511" s="126"/>
      <c r="CH511" s="126"/>
      <c r="CI511" s="126"/>
      <c r="CJ511" s="126"/>
      <c r="CK511" s="126"/>
      <c r="CL511" s="126"/>
      <c r="CM511" s="126"/>
      <c r="CN511" s="126"/>
      <c r="CO511" s="126"/>
      <c r="CP511" s="126"/>
      <c r="CQ511" s="126"/>
      <c r="CR511" s="126"/>
      <c r="CS511" s="126"/>
      <c r="DV511" s="3"/>
      <c r="DW511" s="126"/>
      <c r="DX511" s="126"/>
      <c r="DY511" s="126"/>
      <c r="DZ511" s="126"/>
      <c r="EA511" s="126"/>
      <c r="EB511" s="126"/>
      <c r="EC511" s="126"/>
      <c r="ED511" s="126"/>
      <c r="EE511" s="126"/>
      <c r="EF511" s="126"/>
      <c r="EG511" s="126"/>
      <c r="EH511" s="126"/>
      <c r="EI511" s="126"/>
      <c r="FL511" s="3"/>
      <c r="FM511" s="3"/>
    </row>
    <row r="512" spans="1:169" ht="11.25" customHeight="1">
      <c r="A512" s="2"/>
      <c r="J512" s="43"/>
      <c r="K512" s="43"/>
      <c r="L512" s="43"/>
      <c r="M512" s="43"/>
      <c r="N512" s="43"/>
      <c r="O512" s="43"/>
      <c r="P512" s="43"/>
      <c r="Q512" s="43"/>
      <c r="R512" s="42"/>
      <c r="S512" s="42"/>
      <c r="T512" s="43"/>
      <c r="U512" s="43"/>
      <c r="V512" s="43"/>
      <c r="W512" s="42"/>
      <c r="AA512" s="42"/>
      <c r="AB512" s="42"/>
      <c r="AI512" s="42"/>
      <c r="AJ512" s="42"/>
      <c r="AN512" s="3"/>
      <c r="AO512" s="3"/>
      <c r="AP512" s="3"/>
      <c r="AQ512" s="127"/>
      <c r="AR512" s="127"/>
      <c r="AS512" s="127"/>
      <c r="AT512" s="127"/>
      <c r="AU512" s="127"/>
      <c r="AV512" s="127"/>
      <c r="AW512" s="127"/>
      <c r="AX512" s="127"/>
      <c r="AY512" s="127"/>
      <c r="AZ512" s="127"/>
      <c r="BA512" s="127"/>
      <c r="BB512" s="127"/>
      <c r="BC512" s="127"/>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3"/>
      <c r="CG512" s="127"/>
      <c r="CH512" s="127"/>
      <c r="CI512" s="127"/>
      <c r="CJ512" s="127"/>
      <c r="CK512" s="127"/>
      <c r="CL512" s="127"/>
      <c r="CM512" s="127"/>
      <c r="CN512" s="127"/>
      <c r="CO512" s="127"/>
      <c r="CP512" s="127"/>
      <c r="CQ512" s="127"/>
      <c r="CR512" s="127"/>
      <c r="CS512" s="127"/>
      <c r="CT512" s="40"/>
      <c r="CU512" s="40"/>
      <c r="CV512" s="40"/>
      <c r="CW512" s="40"/>
      <c r="CX512" s="40"/>
      <c r="CY512" s="40"/>
      <c r="CZ512" s="40"/>
      <c r="DA512" s="40"/>
      <c r="DB512" s="40"/>
      <c r="DC512" s="40"/>
      <c r="DD512" s="40"/>
      <c r="DE512" s="40"/>
      <c r="DF512" s="40"/>
      <c r="DG512" s="40"/>
      <c r="DH512" s="40"/>
      <c r="DI512" s="40"/>
      <c r="DJ512" s="40"/>
      <c r="DK512" s="40"/>
      <c r="DL512" s="40"/>
      <c r="DM512" s="40"/>
      <c r="DN512" s="40"/>
      <c r="DO512" s="40"/>
      <c r="DP512" s="40"/>
      <c r="DQ512" s="40"/>
      <c r="DR512" s="40"/>
      <c r="DS512" s="40"/>
      <c r="DT512" s="40"/>
      <c r="DU512" s="40"/>
      <c r="DV512" s="3"/>
      <c r="DW512" s="127"/>
      <c r="DX512" s="127"/>
      <c r="DY512" s="127"/>
      <c r="DZ512" s="127"/>
      <c r="EA512" s="127"/>
      <c r="EB512" s="127"/>
      <c r="EC512" s="127"/>
      <c r="ED512" s="127"/>
      <c r="EE512" s="127"/>
      <c r="EF512" s="127"/>
      <c r="EG512" s="127"/>
      <c r="EH512" s="127"/>
      <c r="EI512" s="127"/>
      <c r="EJ512" s="40"/>
      <c r="EK512" s="40"/>
      <c r="EL512" s="40"/>
      <c r="EM512" s="40"/>
      <c r="EN512" s="40"/>
      <c r="EO512" s="40"/>
      <c r="EP512" s="40"/>
      <c r="EQ512" s="40"/>
      <c r="ER512" s="40"/>
      <c r="ES512" s="40"/>
      <c r="ET512" s="40"/>
      <c r="EU512" s="40"/>
      <c r="EV512" s="40"/>
      <c r="EW512" s="40"/>
      <c r="EX512" s="40"/>
      <c r="EY512" s="40"/>
      <c r="EZ512" s="40"/>
      <c r="FA512" s="40"/>
      <c r="FB512" s="40"/>
      <c r="FC512" s="40"/>
      <c r="FD512" s="40"/>
      <c r="FE512" s="40"/>
      <c r="FF512" s="40"/>
      <c r="FG512" s="40"/>
      <c r="FH512" s="40"/>
      <c r="FI512" s="40"/>
      <c r="FJ512" s="40"/>
      <c r="FK512" s="40"/>
      <c r="FL512" s="3"/>
      <c r="FM512" s="3"/>
    </row>
    <row r="513" spans="1:169" ht="11.25" customHeight="1">
      <c r="A513" s="42"/>
      <c r="R513" s="42"/>
      <c r="S513" s="42"/>
      <c r="W513" s="42"/>
      <c r="X513" s="43"/>
      <c r="Y513" s="43"/>
      <c r="Z513" s="43"/>
      <c r="AA513" s="43"/>
      <c r="AB513" s="43"/>
      <c r="AC513" s="43"/>
      <c r="AD513" s="43"/>
      <c r="AE513" s="43"/>
      <c r="AF513" s="43"/>
      <c r="AG513" s="43"/>
      <c r="AH513" s="43"/>
      <c r="AI513" s="43"/>
      <c r="AJ513" s="43"/>
      <c r="AK513" s="43"/>
      <c r="AL513" s="43"/>
      <c r="AM513" s="43"/>
      <c r="AN513" s="3"/>
      <c r="AO513" s="3"/>
      <c r="AP513" s="3"/>
      <c r="AQ513" s="128"/>
      <c r="AR513" s="128"/>
      <c r="AS513" s="128"/>
      <c r="AT513" s="128"/>
      <c r="AU513" s="128"/>
      <c r="AV513" s="128"/>
      <c r="AW513" s="128"/>
      <c r="AX513" s="128"/>
      <c r="AY513" s="128"/>
      <c r="AZ513" s="128"/>
      <c r="BA513" s="128"/>
      <c r="BB513" s="128"/>
      <c r="BC513" s="128"/>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3"/>
      <c r="CG513" s="128"/>
      <c r="CH513" s="128"/>
      <c r="CI513" s="128"/>
      <c r="CJ513" s="128"/>
      <c r="CK513" s="128"/>
      <c r="CL513" s="128"/>
      <c r="CM513" s="128"/>
      <c r="CN513" s="128"/>
      <c r="CO513" s="128"/>
      <c r="CP513" s="128"/>
      <c r="CQ513" s="128"/>
      <c r="CR513" s="128"/>
      <c r="CS513" s="128"/>
      <c r="CT513" s="41"/>
      <c r="CU513" s="41"/>
      <c r="CV513" s="41"/>
      <c r="CW513" s="41"/>
      <c r="CX513" s="41"/>
      <c r="CY513" s="41"/>
      <c r="CZ513" s="41"/>
      <c r="DA513" s="41"/>
      <c r="DB513" s="41"/>
      <c r="DC513" s="41"/>
      <c r="DD513" s="41"/>
      <c r="DE513" s="41"/>
      <c r="DF513" s="41"/>
      <c r="DG513" s="41"/>
      <c r="DH513" s="41"/>
      <c r="DI513" s="41"/>
      <c r="DJ513" s="41"/>
      <c r="DK513" s="41"/>
      <c r="DL513" s="41"/>
      <c r="DM513" s="41"/>
      <c r="DN513" s="41"/>
      <c r="DO513" s="41"/>
      <c r="DP513" s="41"/>
      <c r="DQ513" s="41"/>
      <c r="DR513" s="41"/>
      <c r="DS513" s="41"/>
      <c r="DT513" s="41"/>
      <c r="DU513" s="41"/>
      <c r="DV513" s="3"/>
      <c r="DW513" s="128"/>
      <c r="DX513" s="128"/>
      <c r="DY513" s="128"/>
      <c r="DZ513" s="128"/>
      <c r="EA513" s="128"/>
      <c r="EB513" s="128"/>
      <c r="EC513" s="128"/>
      <c r="ED513" s="128"/>
      <c r="EE513" s="128"/>
      <c r="EF513" s="128"/>
      <c r="EG513" s="128"/>
      <c r="EH513" s="128"/>
      <c r="EI513" s="128"/>
      <c r="EJ513" s="41"/>
      <c r="EK513" s="41"/>
      <c r="EL513" s="41"/>
      <c r="EM513" s="41"/>
      <c r="EN513" s="41"/>
      <c r="EO513" s="41"/>
      <c r="EP513" s="41"/>
      <c r="EQ513" s="41"/>
      <c r="ER513" s="41"/>
      <c r="ES513" s="41"/>
      <c r="ET513" s="41"/>
      <c r="EU513" s="41"/>
      <c r="EV513" s="41"/>
      <c r="EW513" s="41"/>
      <c r="EX513" s="41"/>
      <c r="EY513" s="41"/>
      <c r="EZ513" s="41"/>
      <c r="FA513" s="41"/>
      <c r="FB513" s="41"/>
      <c r="FC513" s="41"/>
      <c r="FD513" s="41"/>
      <c r="FE513" s="41"/>
      <c r="FF513" s="41"/>
      <c r="FG513" s="41"/>
      <c r="FH513" s="41"/>
      <c r="FI513" s="41"/>
      <c r="FJ513" s="41"/>
      <c r="FK513" s="41"/>
      <c r="FL513" s="3"/>
      <c r="FM513" s="3"/>
    </row>
    <row r="514" spans="1:169" ht="11.25" customHeight="1">
      <c r="A514" s="42"/>
      <c r="R514" s="42"/>
      <c r="S514" s="42"/>
      <c r="W514" s="42"/>
      <c r="AA514" s="42"/>
      <c r="AB514" s="42"/>
      <c r="AI514" s="42"/>
      <c r="AJ514" s="42"/>
      <c r="AN514" s="3"/>
      <c r="AO514" s="3"/>
      <c r="AP514" s="3"/>
      <c r="AQ514" s="126"/>
      <c r="AR514" s="126"/>
      <c r="AS514" s="126"/>
      <c r="AT514" s="126"/>
      <c r="AU514" s="126"/>
      <c r="AV514" s="126"/>
      <c r="AW514" s="126"/>
      <c r="AX514" s="126"/>
      <c r="AY514" s="126"/>
      <c r="AZ514" s="126"/>
      <c r="BA514" s="126"/>
      <c r="BB514" s="126"/>
      <c r="BC514" s="126"/>
      <c r="CF514" s="3"/>
      <c r="CG514" s="126"/>
      <c r="CH514" s="126"/>
      <c r="CI514" s="126"/>
      <c r="CJ514" s="126"/>
      <c r="CK514" s="126"/>
      <c r="CL514" s="126"/>
      <c r="CM514" s="126"/>
      <c r="CN514" s="126"/>
      <c r="CO514" s="126"/>
      <c r="CP514" s="126"/>
      <c r="CQ514" s="126"/>
      <c r="CR514" s="126"/>
      <c r="CS514" s="126"/>
      <c r="DV514" s="3"/>
      <c r="DW514" s="126"/>
      <c r="DX514" s="126"/>
      <c r="DY514" s="126"/>
      <c r="DZ514" s="126"/>
      <c r="EA514" s="126"/>
      <c r="EB514" s="126"/>
      <c r="EC514" s="126"/>
      <c r="ED514" s="126"/>
      <c r="EE514" s="126"/>
      <c r="EF514" s="126"/>
      <c r="EG514" s="126"/>
      <c r="EH514" s="126"/>
      <c r="EI514" s="126"/>
      <c r="FL514" s="3"/>
      <c r="FM514" s="3"/>
    </row>
    <row r="515" spans="1:169" ht="11.25" customHeight="1" thickBot="1">
      <c r="A515" s="42"/>
      <c r="R515" s="42"/>
      <c r="S515" s="42"/>
      <c r="W515" s="42"/>
      <c r="X515" s="43"/>
      <c r="Y515" s="43"/>
      <c r="Z515" s="43"/>
      <c r="AA515" s="43"/>
      <c r="AB515" s="43"/>
      <c r="AC515" s="43"/>
      <c r="AD515" s="43"/>
      <c r="AE515" s="43"/>
      <c r="AF515" s="43"/>
      <c r="AG515" s="43"/>
      <c r="AH515" s="43"/>
      <c r="AI515" s="43"/>
      <c r="AJ515" s="43"/>
      <c r="AK515" s="43"/>
      <c r="AL515" s="43"/>
      <c r="AM515" s="43"/>
      <c r="AN515" s="3"/>
      <c r="AO515" s="3"/>
      <c r="AP515" s="3"/>
      <c r="AQ515" s="127"/>
      <c r="AR515" s="127"/>
      <c r="AS515" s="127"/>
      <c r="AT515" s="127"/>
      <c r="AU515" s="127"/>
      <c r="AV515" s="127"/>
      <c r="AW515" s="127"/>
      <c r="AX515" s="127"/>
      <c r="AY515" s="127"/>
      <c r="AZ515" s="127"/>
      <c r="BA515" s="127"/>
      <c r="BB515" s="127"/>
      <c r="BC515" s="127"/>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3"/>
      <c r="CG515" s="127"/>
      <c r="CH515" s="127"/>
      <c r="CI515" s="127"/>
      <c r="CJ515" s="127"/>
      <c r="CK515" s="127"/>
      <c r="CL515" s="127"/>
      <c r="CM515" s="127"/>
      <c r="CN515" s="127"/>
      <c r="CO515" s="127"/>
      <c r="CP515" s="127"/>
      <c r="CQ515" s="127"/>
      <c r="CR515" s="127"/>
      <c r="CS515" s="127"/>
      <c r="CT515" s="40"/>
      <c r="CU515" s="40"/>
      <c r="CV515" s="40"/>
      <c r="CW515" s="40"/>
      <c r="CX515" s="40"/>
      <c r="CY515" s="40"/>
      <c r="CZ515" s="40"/>
      <c r="DA515" s="40"/>
      <c r="DB515" s="40"/>
      <c r="DC515" s="40"/>
      <c r="DD515" s="40"/>
      <c r="DE515" s="40"/>
      <c r="DF515" s="40"/>
      <c r="DG515" s="40"/>
      <c r="DH515" s="40"/>
      <c r="DI515" s="40"/>
      <c r="DJ515" s="40"/>
      <c r="DK515" s="40"/>
      <c r="DL515" s="40"/>
      <c r="DM515" s="40"/>
      <c r="DN515" s="40"/>
      <c r="DO515" s="40"/>
      <c r="DP515" s="40"/>
      <c r="DQ515" s="40"/>
      <c r="DR515" s="40"/>
      <c r="DS515" s="40"/>
      <c r="DT515" s="40"/>
      <c r="DU515" s="40"/>
      <c r="DV515" s="3"/>
      <c r="DW515" s="127"/>
      <c r="DX515" s="127"/>
      <c r="DY515" s="127"/>
      <c r="DZ515" s="127"/>
      <c r="EA515" s="127"/>
      <c r="EB515" s="127"/>
      <c r="EC515" s="127"/>
      <c r="ED515" s="127"/>
      <c r="EE515" s="127"/>
      <c r="EF515" s="127"/>
      <c r="EG515" s="127"/>
      <c r="EH515" s="127"/>
      <c r="EI515" s="127"/>
      <c r="EJ515" s="40"/>
      <c r="EK515" s="40"/>
      <c r="EL515" s="40"/>
      <c r="EM515" s="40"/>
      <c r="EN515" s="40"/>
      <c r="EO515" s="40"/>
      <c r="EP515" s="40"/>
      <c r="EQ515" s="40"/>
      <c r="ER515" s="40"/>
      <c r="ES515" s="40"/>
      <c r="ET515" s="40"/>
      <c r="EU515" s="40"/>
      <c r="EV515" s="40"/>
      <c r="EW515" s="40"/>
      <c r="EX515" s="40"/>
      <c r="EY515" s="40"/>
      <c r="EZ515" s="40"/>
      <c r="FA515" s="40"/>
      <c r="FB515" s="40"/>
      <c r="FC515" s="40"/>
      <c r="FD515" s="40"/>
      <c r="FE515" s="40"/>
      <c r="FF515" s="40"/>
      <c r="FG515" s="40"/>
      <c r="FH515" s="40"/>
      <c r="FI515" s="40"/>
      <c r="FJ515" s="40"/>
      <c r="FK515" s="40"/>
      <c r="FL515" s="3"/>
      <c r="FM515" s="3"/>
    </row>
    <row r="516" spans="1:169" ht="11.25" customHeight="1">
      <c r="A516" s="2"/>
      <c r="R516" s="42"/>
      <c r="S516" s="42"/>
      <c r="W516" s="42"/>
      <c r="AA516" s="42"/>
      <c r="AB516" s="42"/>
      <c r="AI516" s="42"/>
      <c r="AJ516" s="42"/>
      <c r="AN516" s="3"/>
      <c r="AO516" s="3"/>
      <c r="AP516" s="3"/>
      <c r="AQ516" s="154" t="str">
        <f>CONCATENATE($A460," ",$D460,","," ",$F458)</f>
        <v>Group: 8, Women's Singles</v>
      </c>
      <c r="AR516" s="155"/>
      <c r="AS516" s="155"/>
      <c r="AT516" s="155"/>
      <c r="AU516" s="155"/>
      <c r="AV516" s="155"/>
      <c r="AW516" s="155"/>
      <c r="AX516" s="155"/>
      <c r="AY516" s="155"/>
      <c r="AZ516" s="155"/>
      <c r="BA516" s="155"/>
      <c r="BB516" s="155"/>
      <c r="BC516" s="156"/>
      <c r="BD516" s="163">
        <f>A501</f>
        <v>7</v>
      </c>
      <c r="BE516" s="164"/>
      <c r="BF516" s="183" t="str">
        <f>C501</f>
        <v>A</v>
      </c>
      <c r="BG516" s="185" t="str">
        <f>IF(VLOOKUP($BF516,$A462:$C474,3,FALSE)=0,"",CONCATENATE(VLOOKUP(VLOOKUP($BF516,$A462:$C474,3,FALSE),Players!$J:$N,4,FALSE)," ",VLOOKUP($BF516,$A462:$C474,3,FALSE)," ",IF(ISERROR(VLOOKUP(VLOOKUP($BF516,$A462:$C474,3,FALSE),Players!$J:$N,5,FALSE)),"()",CONCATENATE("(",VLOOKUP(VLOOKUP($BF516,$A462:$C474,3,FALSE),Players!$J:$N,5,FALSE),")"))))</f>
        <v/>
      </c>
      <c r="BH516" s="186"/>
      <c r="BI516" s="186"/>
      <c r="BJ516" s="186"/>
      <c r="BK516" s="186"/>
      <c r="BL516" s="186"/>
      <c r="BM516" s="186"/>
      <c r="BN516" s="186"/>
      <c r="BO516" s="186"/>
      <c r="BP516" s="186"/>
      <c r="BQ516" s="186"/>
      <c r="BR516" s="186"/>
      <c r="BS516" s="186"/>
      <c r="BT516" s="186"/>
      <c r="BU516" s="187"/>
      <c r="BV516" s="170" t="str">
        <f>IF(D501&lt;&gt;"",D501,"")</f>
        <v/>
      </c>
      <c r="BW516" s="171"/>
      <c r="BX516" s="335" t="str">
        <f>IF(F501&lt;&gt;"",F501,"")</f>
        <v/>
      </c>
      <c r="BY516" s="171"/>
      <c r="BZ516" s="335" t="str">
        <f>IF(H501&lt;&gt;"",H501,"")</f>
        <v/>
      </c>
      <c r="CA516" s="171"/>
      <c r="CB516" s="335" t="str">
        <f>IF(J501&lt;&gt;"",J501,"")</f>
        <v/>
      </c>
      <c r="CC516" s="171"/>
      <c r="CD516" s="335" t="str">
        <f>IF(L501&lt;&gt;"",L501,"")</f>
        <v/>
      </c>
      <c r="CE516" s="337"/>
      <c r="CF516" s="174" t="str">
        <f>IF($CD516=$CD518,IF($CB516=$CB518,IF($BZ516&lt;&gt;"",IF($BZ516&gt;$BZ518,"W","L"),""),IF($CB516&gt;$CB518,"W","L")),IF($CD516&gt;$CD518,"W","L"))</f>
        <v/>
      </c>
      <c r="CG516" s="154" t="str">
        <f>CONCATENATE($A460," ",$D460,","," ",$F458)</f>
        <v>Group: 8, Women's Singles</v>
      </c>
      <c r="CH516" s="155"/>
      <c r="CI516" s="155"/>
      <c r="CJ516" s="155"/>
      <c r="CK516" s="155"/>
      <c r="CL516" s="155"/>
      <c r="CM516" s="155"/>
      <c r="CN516" s="155"/>
      <c r="CO516" s="155"/>
      <c r="CP516" s="155"/>
      <c r="CQ516" s="155"/>
      <c r="CR516" s="155"/>
      <c r="CS516" s="156"/>
      <c r="CT516" s="163">
        <f>O501</f>
        <v>14</v>
      </c>
      <c r="CU516" s="164"/>
      <c r="CV516" s="183" t="str">
        <f>Q501</f>
        <v>B</v>
      </c>
      <c r="CW516" s="185" t="str">
        <f>IF(VLOOKUP($CV516,$A462:$C474,3,FALSE)=0,"",CONCATENATE(VLOOKUP(VLOOKUP($CV516,$A462:$C474,3,FALSE),Players!$J:$N,4,FALSE)," ",VLOOKUP($CV516,$A462:$C474,3,FALSE)," ",IF(ISERROR(VLOOKUP(VLOOKUP($CV516,$A462:$C474,3,FALSE),Players!$J:$N,5,FALSE)),"()",CONCATENATE("(",VLOOKUP(VLOOKUP($CV516,$A462:$C474,3,FALSE),Players!$J:$N,5,FALSE),")"))))</f>
        <v/>
      </c>
      <c r="CX516" s="186"/>
      <c r="CY516" s="186"/>
      <c r="CZ516" s="186"/>
      <c r="DA516" s="186"/>
      <c r="DB516" s="186"/>
      <c r="DC516" s="186"/>
      <c r="DD516" s="186"/>
      <c r="DE516" s="186"/>
      <c r="DF516" s="186"/>
      <c r="DG516" s="186"/>
      <c r="DH516" s="186"/>
      <c r="DI516" s="186"/>
      <c r="DJ516" s="186"/>
      <c r="DK516" s="187"/>
      <c r="DL516" s="170" t="str">
        <f>IF(R501&lt;&gt;"",R501,"")</f>
        <v/>
      </c>
      <c r="DM516" s="171"/>
      <c r="DN516" s="335" t="str">
        <f>IF(T501&lt;&gt;"",T501,"")</f>
        <v/>
      </c>
      <c r="DO516" s="171"/>
      <c r="DP516" s="335" t="str">
        <f>IF(V501&lt;&gt;"",V501,"")</f>
        <v/>
      </c>
      <c r="DQ516" s="171"/>
      <c r="DR516" s="335" t="str">
        <f>IF(X501&lt;&gt;"",X501,"")</f>
        <v/>
      </c>
      <c r="DS516" s="171"/>
      <c r="DT516" s="335" t="str">
        <f>IF(Z501&lt;&gt;"",Z501,"")</f>
        <v/>
      </c>
      <c r="DU516" s="337"/>
      <c r="DV516" s="174" t="str">
        <f>IF($DT516=$DT518,IF($DR516=$DR518,IF($DP516&lt;&gt;"",IF($DP516&gt;$DP518,"W","L"),""),IF($DR516&gt;$DR518,"W","L")),IF($DT516&gt;$DT518,"W","L"))</f>
        <v/>
      </c>
      <c r="DW516" s="154" t="str">
        <f>CONCATENATE($A460," ",$D460,","," ",$F458)</f>
        <v>Group: 8, Women's Singles</v>
      </c>
      <c r="DX516" s="155"/>
      <c r="DY516" s="155"/>
      <c r="DZ516" s="155"/>
      <c r="EA516" s="155"/>
      <c r="EB516" s="155"/>
      <c r="EC516" s="155"/>
      <c r="ED516" s="155"/>
      <c r="EE516" s="155"/>
      <c r="EF516" s="155"/>
      <c r="EG516" s="155"/>
      <c r="EH516" s="155"/>
      <c r="EI516" s="156"/>
      <c r="EJ516" s="163">
        <f>AC501</f>
        <v>21</v>
      </c>
      <c r="EK516" s="164"/>
      <c r="EL516" s="183" t="str">
        <f>AE501</f>
        <v>B</v>
      </c>
      <c r="EM516" s="185" t="str">
        <f>IF(VLOOKUP($EL516,$A462:$C474,3,FALSE)=0,"",CONCATENATE(VLOOKUP(VLOOKUP($EL516,$A462:$C474,3,FALSE),Players!$J:$N,4,FALSE)," ",VLOOKUP($EL516,$A462:$C474,3,FALSE)," ",IF(ISERROR(VLOOKUP(VLOOKUP($EL516,$A462:$C474,3,FALSE),Players!$J:$N,5,FALSE)),"()",CONCATENATE("(",VLOOKUP(VLOOKUP($EL516,$A462:$C474,3,FALSE),Players!$J:$N,5,FALSE),")"))))</f>
        <v/>
      </c>
      <c r="EN516" s="186"/>
      <c r="EO516" s="186"/>
      <c r="EP516" s="186"/>
      <c r="EQ516" s="186"/>
      <c r="ER516" s="186"/>
      <c r="ES516" s="186"/>
      <c r="ET516" s="186"/>
      <c r="EU516" s="186"/>
      <c r="EV516" s="186"/>
      <c r="EW516" s="186"/>
      <c r="EX516" s="186"/>
      <c r="EY516" s="186"/>
      <c r="EZ516" s="186"/>
      <c r="FA516" s="187"/>
      <c r="FB516" s="170" t="str">
        <f>IF(AF501&lt;&gt;"",AF501,"")</f>
        <v/>
      </c>
      <c r="FC516" s="171"/>
      <c r="FD516" s="335" t="str">
        <f>IF(AH501&lt;&gt;"",AH501,"")</f>
        <v/>
      </c>
      <c r="FE516" s="171"/>
      <c r="FF516" s="335" t="str">
        <f>IF(AJ501&lt;&gt;"",AJ501,"")</f>
        <v/>
      </c>
      <c r="FG516" s="171"/>
      <c r="FH516" s="335" t="str">
        <f>IF(AL501&lt;&gt;"",AL501,"")</f>
        <v/>
      </c>
      <c r="FI516" s="171"/>
      <c r="FJ516" s="335" t="str">
        <f>IF(AN501&lt;&gt;"",AN501,"")</f>
        <v/>
      </c>
      <c r="FK516" s="337"/>
      <c r="FL516" s="174" t="str">
        <f>IF($FJ516=$FJ518,IF($FH516=$FH518,IF($FF516&lt;&gt;"",IF($FF516&gt;$FF518,"W","L"),""),IF($FH516&gt;$FH518,"W","L")),IF($FJ516&gt;$FJ518,"W","L"))</f>
        <v/>
      </c>
      <c r="FM516" s="3"/>
    </row>
    <row r="517" spans="1:169" ht="11.25" customHeight="1">
      <c r="R517" s="42"/>
      <c r="S517" s="42"/>
      <c r="W517" s="42"/>
      <c r="X517" s="43"/>
      <c r="Y517" s="43"/>
      <c r="Z517" s="43"/>
      <c r="AA517" s="43"/>
      <c r="AB517" s="43"/>
      <c r="AC517" s="43"/>
      <c r="AD517" s="43"/>
      <c r="AE517" s="43"/>
      <c r="AF517" s="43"/>
      <c r="AG517" s="43"/>
      <c r="AH517" s="43"/>
      <c r="AI517" s="43"/>
      <c r="AJ517" s="43"/>
      <c r="AK517" s="43"/>
      <c r="AL517" s="43"/>
      <c r="AM517" s="43"/>
      <c r="AN517" s="3"/>
      <c r="AO517" s="3"/>
      <c r="AP517" s="3"/>
      <c r="AQ517" s="157"/>
      <c r="AR517" s="158"/>
      <c r="AS517" s="158"/>
      <c r="AT517" s="158"/>
      <c r="AU517" s="158"/>
      <c r="AV517" s="158"/>
      <c r="AW517" s="158"/>
      <c r="AX517" s="158"/>
      <c r="AY517" s="158"/>
      <c r="AZ517" s="158"/>
      <c r="BA517" s="158"/>
      <c r="BB517" s="158"/>
      <c r="BC517" s="159"/>
      <c r="BD517" s="165"/>
      <c r="BE517" s="166"/>
      <c r="BF517" s="184"/>
      <c r="BG517" s="188"/>
      <c r="BH517" s="189"/>
      <c r="BI517" s="189"/>
      <c r="BJ517" s="189"/>
      <c r="BK517" s="189"/>
      <c r="BL517" s="189"/>
      <c r="BM517" s="189"/>
      <c r="BN517" s="189"/>
      <c r="BO517" s="189"/>
      <c r="BP517" s="189"/>
      <c r="BQ517" s="189"/>
      <c r="BR517" s="189"/>
      <c r="BS517" s="189"/>
      <c r="BT517" s="189"/>
      <c r="BU517" s="190"/>
      <c r="BV517" s="172"/>
      <c r="BW517" s="173"/>
      <c r="BX517" s="336"/>
      <c r="BY517" s="173"/>
      <c r="BZ517" s="336"/>
      <c r="CA517" s="173"/>
      <c r="CB517" s="336"/>
      <c r="CC517" s="173"/>
      <c r="CD517" s="336"/>
      <c r="CE517" s="338"/>
      <c r="CF517" s="174"/>
      <c r="CG517" s="157"/>
      <c r="CH517" s="158"/>
      <c r="CI517" s="158"/>
      <c r="CJ517" s="158"/>
      <c r="CK517" s="158"/>
      <c r="CL517" s="158"/>
      <c r="CM517" s="158"/>
      <c r="CN517" s="158"/>
      <c r="CO517" s="158"/>
      <c r="CP517" s="158"/>
      <c r="CQ517" s="158"/>
      <c r="CR517" s="158"/>
      <c r="CS517" s="159"/>
      <c r="CT517" s="165"/>
      <c r="CU517" s="166"/>
      <c r="CV517" s="184"/>
      <c r="CW517" s="188"/>
      <c r="CX517" s="189"/>
      <c r="CY517" s="189"/>
      <c r="CZ517" s="189"/>
      <c r="DA517" s="189"/>
      <c r="DB517" s="189"/>
      <c r="DC517" s="189"/>
      <c r="DD517" s="189"/>
      <c r="DE517" s="189"/>
      <c r="DF517" s="189"/>
      <c r="DG517" s="189"/>
      <c r="DH517" s="189"/>
      <c r="DI517" s="189"/>
      <c r="DJ517" s="189"/>
      <c r="DK517" s="190"/>
      <c r="DL517" s="172"/>
      <c r="DM517" s="173"/>
      <c r="DN517" s="336"/>
      <c r="DO517" s="173"/>
      <c r="DP517" s="336"/>
      <c r="DQ517" s="173"/>
      <c r="DR517" s="336"/>
      <c r="DS517" s="173"/>
      <c r="DT517" s="336"/>
      <c r="DU517" s="338"/>
      <c r="DV517" s="174"/>
      <c r="DW517" s="157"/>
      <c r="DX517" s="158"/>
      <c r="DY517" s="158"/>
      <c r="DZ517" s="158"/>
      <c r="EA517" s="158"/>
      <c r="EB517" s="158"/>
      <c r="EC517" s="158"/>
      <c r="ED517" s="158"/>
      <c r="EE517" s="158"/>
      <c r="EF517" s="158"/>
      <c r="EG517" s="158"/>
      <c r="EH517" s="158"/>
      <c r="EI517" s="159"/>
      <c r="EJ517" s="165"/>
      <c r="EK517" s="166"/>
      <c r="EL517" s="184"/>
      <c r="EM517" s="188"/>
      <c r="EN517" s="189"/>
      <c r="EO517" s="189"/>
      <c r="EP517" s="189"/>
      <c r="EQ517" s="189"/>
      <c r="ER517" s="189"/>
      <c r="ES517" s="189"/>
      <c r="ET517" s="189"/>
      <c r="EU517" s="189"/>
      <c r="EV517" s="189"/>
      <c r="EW517" s="189"/>
      <c r="EX517" s="189"/>
      <c r="EY517" s="189"/>
      <c r="EZ517" s="189"/>
      <c r="FA517" s="190"/>
      <c r="FB517" s="172"/>
      <c r="FC517" s="173"/>
      <c r="FD517" s="336"/>
      <c r="FE517" s="173"/>
      <c r="FF517" s="336"/>
      <c r="FG517" s="173"/>
      <c r="FH517" s="336"/>
      <c r="FI517" s="173"/>
      <c r="FJ517" s="336"/>
      <c r="FK517" s="338"/>
      <c r="FL517" s="174"/>
      <c r="FM517" s="3"/>
    </row>
    <row r="518" spans="1:169" ht="11.25" customHeight="1">
      <c r="A518" s="2"/>
      <c r="R518" s="42"/>
      <c r="S518" s="42"/>
      <c r="W518" s="42"/>
      <c r="AA518" s="42"/>
      <c r="AB518" s="42"/>
      <c r="AI518" s="42"/>
      <c r="AJ518" s="42"/>
      <c r="AN518" s="3"/>
      <c r="AO518" s="3"/>
      <c r="AP518" s="3"/>
      <c r="AQ518" s="157"/>
      <c r="AR518" s="158"/>
      <c r="AS518" s="158"/>
      <c r="AT518" s="158"/>
      <c r="AU518" s="158"/>
      <c r="AV518" s="158"/>
      <c r="AW518" s="158"/>
      <c r="AX518" s="158"/>
      <c r="AY518" s="158"/>
      <c r="AZ518" s="158"/>
      <c r="BA518" s="158"/>
      <c r="BB518" s="158"/>
      <c r="BC518" s="159"/>
      <c r="BD518" s="165"/>
      <c r="BE518" s="166"/>
      <c r="BF518" s="175" t="str">
        <f>C503</f>
        <v>E</v>
      </c>
      <c r="BG518" s="177" t="str">
        <f>IF(VLOOKUP($BF518,$A462:$C474,3,FALSE)=0,"",CONCATENATE(VLOOKUP(VLOOKUP($BF518,$A462:$C474,3,FALSE),Players!$J:$N,4,FALSE)," ",VLOOKUP($BF518,$A462:$C474,3,FALSE)," ",IF(ISERROR(VLOOKUP(VLOOKUP($BF518,$A462:$C474,3,FALSE),Players!$J:$N,5,FALSE)),"()",CONCATENATE("(",VLOOKUP(VLOOKUP($BF518,$A462:$C474,3,FALSE),Players!$J:$N,5,FALSE),")"))))</f>
        <v/>
      </c>
      <c r="BH518" s="178"/>
      <c r="BI518" s="178"/>
      <c r="BJ518" s="178"/>
      <c r="BK518" s="178"/>
      <c r="BL518" s="178"/>
      <c r="BM518" s="178"/>
      <c r="BN518" s="178"/>
      <c r="BO518" s="178"/>
      <c r="BP518" s="178"/>
      <c r="BQ518" s="178"/>
      <c r="BR518" s="178"/>
      <c r="BS518" s="178"/>
      <c r="BT518" s="178"/>
      <c r="BU518" s="179"/>
      <c r="BV518" s="150" t="str">
        <f>IF(D503&lt;&gt;"",D503,"")</f>
        <v/>
      </c>
      <c r="BW518" s="151"/>
      <c r="BX518" s="288" t="str">
        <f>IF(F503&lt;&gt;"",F503,"")</f>
        <v/>
      </c>
      <c r="BY518" s="151"/>
      <c r="BZ518" s="288" t="str">
        <f>IF(H503&lt;&gt;"",H503,"")</f>
        <v/>
      </c>
      <c r="CA518" s="151"/>
      <c r="CB518" s="288" t="str">
        <f>IF(J503&lt;&gt;"",J503,"")</f>
        <v/>
      </c>
      <c r="CC518" s="151"/>
      <c r="CD518" s="288" t="str">
        <f>IF(L503&lt;&gt;"",L503,"")</f>
        <v/>
      </c>
      <c r="CE518" s="332"/>
      <c r="CF518" s="174" t="str">
        <f>IF($CF516&lt;&gt;"",IF(CF516="W","L","W"),"")</f>
        <v/>
      </c>
      <c r="CG518" s="157"/>
      <c r="CH518" s="158"/>
      <c r="CI518" s="158"/>
      <c r="CJ518" s="158"/>
      <c r="CK518" s="158"/>
      <c r="CL518" s="158"/>
      <c r="CM518" s="158"/>
      <c r="CN518" s="158"/>
      <c r="CO518" s="158"/>
      <c r="CP518" s="158"/>
      <c r="CQ518" s="158"/>
      <c r="CR518" s="158"/>
      <c r="CS518" s="159"/>
      <c r="CT518" s="165"/>
      <c r="CU518" s="166"/>
      <c r="CV518" s="175" t="str">
        <f>Q503</f>
        <v>D</v>
      </c>
      <c r="CW518" s="177" t="str">
        <f>IF(VLOOKUP($CV518,$A462:$C474,3,FALSE)=0,"",CONCATENATE(VLOOKUP(VLOOKUP($CV518,$A462:$C474,3,FALSE),Players!$J:$N,4,FALSE)," ",VLOOKUP($CV518,$A462:$C474,3,FALSE)," ",IF(ISERROR(VLOOKUP(VLOOKUP($CV518,$A462:$C474,3,FALSE),Players!$J:$N,5,FALSE)),"()",CONCATENATE("(",VLOOKUP(VLOOKUP($CV518,$A462:$C474,3,FALSE),Players!$J:$N,5,FALSE),")"))))</f>
        <v/>
      </c>
      <c r="CX518" s="178"/>
      <c r="CY518" s="178"/>
      <c r="CZ518" s="178"/>
      <c r="DA518" s="178"/>
      <c r="DB518" s="178"/>
      <c r="DC518" s="178"/>
      <c r="DD518" s="178"/>
      <c r="DE518" s="178"/>
      <c r="DF518" s="178"/>
      <c r="DG518" s="178"/>
      <c r="DH518" s="178"/>
      <c r="DI518" s="178"/>
      <c r="DJ518" s="178"/>
      <c r="DK518" s="179"/>
      <c r="DL518" s="150" t="str">
        <f>IF(R503&lt;&gt;"",R503,"")</f>
        <v/>
      </c>
      <c r="DM518" s="151"/>
      <c r="DN518" s="288" t="str">
        <f>IF(T503&lt;&gt;"",T503,"")</f>
        <v/>
      </c>
      <c r="DO518" s="151"/>
      <c r="DP518" s="288" t="str">
        <f>IF(V503&lt;&gt;"",V503,"")</f>
        <v/>
      </c>
      <c r="DQ518" s="151"/>
      <c r="DR518" s="288" t="str">
        <f>IF(X503&lt;&gt;"",X503,"")</f>
        <v/>
      </c>
      <c r="DS518" s="151"/>
      <c r="DT518" s="288" t="str">
        <f>IF(Z503&lt;&gt;"",Z503,"")</f>
        <v/>
      </c>
      <c r="DU518" s="332"/>
      <c r="DV518" s="174" t="str">
        <f>IF($DV516&lt;&gt;"",IF(DV516="W","L","W"),"")</f>
        <v/>
      </c>
      <c r="DW518" s="157"/>
      <c r="DX518" s="158"/>
      <c r="DY518" s="158"/>
      <c r="DZ518" s="158"/>
      <c r="EA518" s="158"/>
      <c r="EB518" s="158"/>
      <c r="EC518" s="158"/>
      <c r="ED518" s="158"/>
      <c r="EE518" s="158"/>
      <c r="EF518" s="158"/>
      <c r="EG518" s="158"/>
      <c r="EH518" s="158"/>
      <c r="EI518" s="159"/>
      <c r="EJ518" s="165"/>
      <c r="EK518" s="166"/>
      <c r="EL518" s="175" t="str">
        <f>AE503</f>
        <v>C</v>
      </c>
      <c r="EM518" s="177" t="str">
        <f>IF(VLOOKUP($EL518,$A462:$C474,3,FALSE)=0,"",CONCATENATE(VLOOKUP(VLOOKUP($EL518,$A462:$C474,3,FALSE),Players!$J:$N,4,FALSE)," ",VLOOKUP($EL518,$A462:$C474,3,FALSE)," ",IF(ISERROR(VLOOKUP(VLOOKUP($EL518,$A462:$C474,3,FALSE),Players!$J:$N,5,FALSE)),"()",CONCATENATE("(",VLOOKUP(VLOOKUP($EL518,$A462:$C474,3,FALSE),Players!$J:$N,5,FALSE),")"))))</f>
        <v/>
      </c>
      <c r="EN518" s="178"/>
      <c r="EO518" s="178"/>
      <c r="EP518" s="178"/>
      <c r="EQ518" s="178"/>
      <c r="ER518" s="178"/>
      <c r="ES518" s="178"/>
      <c r="ET518" s="178"/>
      <c r="EU518" s="178"/>
      <c r="EV518" s="178"/>
      <c r="EW518" s="178"/>
      <c r="EX518" s="178"/>
      <c r="EY518" s="178"/>
      <c r="EZ518" s="178"/>
      <c r="FA518" s="179"/>
      <c r="FB518" s="150" t="str">
        <f>IF(AF503&lt;&gt;"",AF503,"")</f>
        <v/>
      </c>
      <c r="FC518" s="151"/>
      <c r="FD518" s="288" t="str">
        <f>IF(AH503&lt;&gt;"",AH503,"")</f>
        <v/>
      </c>
      <c r="FE518" s="151"/>
      <c r="FF518" s="288" t="str">
        <f>IF(AJ503&lt;&gt;"",AJ503,"")</f>
        <v/>
      </c>
      <c r="FG518" s="151"/>
      <c r="FH518" s="288" t="str">
        <f>IF(AL503&lt;&gt;"",AL503,"")</f>
        <v/>
      </c>
      <c r="FI518" s="151"/>
      <c r="FJ518" s="288" t="str">
        <f>IF(AN503&lt;&gt;"",AN503,"")</f>
        <v/>
      </c>
      <c r="FK518" s="332"/>
      <c r="FL518" s="174" t="str">
        <f>IF($FL516&lt;&gt;"",IF(FL516="W","L","W"),"")</f>
        <v/>
      </c>
      <c r="FM518" s="3"/>
    </row>
    <row r="519" spans="1:169" ht="11.25" customHeight="1" thickBot="1">
      <c r="A519" s="2"/>
      <c r="R519" s="42"/>
      <c r="S519" s="42"/>
      <c r="W519" s="42"/>
      <c r="X519" s="43"/>
      <c r="Y519" s="43"/>
      <c r="Z519" s="43"/>
      <c r="AA519" s="43"/>
      <c r="AB519" s="43"/>
      <c r="AC519" s="43"/>
      <c r="AD519" s="43"/>
      <c r="AE519" s="43"/>
      <c r="AF519" s="43"/>
      <c r="AG519" s="43"/>
      <c r="AH519" s="43"/>
      <c r="AI519" s="43"/>
      <c r="AJ519" s="43"/>
      <c r="AK519" s="43"/>
      <c r="AL519" s="43"/>
      <c r="AM519" s="43"/>
      <c r="AN519" s="3"/>
      <c r="AO519" s="3"/>
      <c r="AP519" s="3"/>
      <c r="AQ519" s="160"/>
      <c r="AR519" s="161"/>
      <c r="AS519" s="161"/>
      <c r="AT519" s="161"/>
      <c r="AU519" s="161"/>
      <c r="AV519" s="161"/>
      <c r="AW519" s="161"/>
      <c r="AX519" s="161"/>
      <c r="AY519" s="161"/>
      <c r="AZ519" s="161"/>
      <c r="BA519" s="161"/>
      <c r="BB519" s="161"/>
      <c r="BC519" s="162"/>
      <c r="BD519" s="167"/>
      <c r="BE519" s="168"/>
      <c r="BF519" s="176"/>
      <c r="BG519" s="180"/>
      <c r="BH519" s="181"/>
      <c r="BI519" s="181"/>
      <c r="BJ519" s="181"/>
      <c r="BK519" s="181"/>
      <c r="BL519" s="181"/>
      <c r="BM519" s="181"/>
      <c r="BN519" s="181"/>
      <c r="BO519" s="181"/>
      <c r="BP519" s="181"/>
      <c r="BQ519" s="181"/>
      <c r="BR519" s="181"/>
      <c r="BS519" s="181"/>
      <c r="BT519" s="181"/>
      <c r="BU519" s="182"/>
      <c r="BV519" s="152"/>
      <c r="BW519" s="153"/>
      <c r="BX519" s="333"/>
      <c r="BY519" s="153"/>
      <c r="BZ519" s="333"/>
      <c r="CA519" s="153"/>
      <c r="CB519" s="333"/>
      <c r="CC519" s="153"/>
      <c r="CD519" s="333"/>
      <c r="CE519" s="334"/>
      <c r="CF519" s="174"/>
      <c r="CG519" s="160"/>
      <c r="CH519" s="161"/>
      <c r="CI519" s="161"/>
      <c r="CJ519" s="161"/>
      <c r="CK519" s="161"/>
      <c r="CL519" s="161"/>
      <c r="CM519" s="161"/>
      <c r="CN519" s="161"/>
      <c r="CO519" s="161"/>
      <c r="CP519" s="161"/>
      <c r="CQ519" s="161"/>
      <c r="CR519" s="161"/>
      <c r="CS519" s="162"/>
      <c r="CT519" s="167"/>
      <c r="CU519" s="168"/>
      <c r="CV519" s="176"/>
      <c r="CW519" s="180"/>
      <c r="CX519" s="181"/>
      <c r="CY519" s="181"/>
      <c r="CZ519" s="181"/>
      <c r="DA519" s="181"/>
      <c r="DB519" s="181"/>
      <c r="DC519" s="181"/>
      <c r="DD519" s="181"/>
      <c r="DE519" s="181"/>
      <c r="DF519" s="181"/>
      <c r="DG519" s="181"/>
      <c r="DH519" s="181"/>
      <c r="DI519" s="181"/>
      <c r="DJ519" s="181"/>
      <c r="DK519" s="182"/>
      <c r="DL519" s="152"/>
      <c r="DM519" s="153"/>
      <c r="DN519" s="333"/>
      <c r="DO519" s="153"/>
      <c r="DP519" s="333"/>
      <c r="DQ519" s="153"/>
      <c r="DR519" s="333"/>
      <c r="DS519" s="153"/>
      <c r="DT519" s="333"/>
      <c r="DU519" s="334"/>
      <c r="DV519" s="174"/>
      <c r="DW519" s="160"/>
      <c r="DX519" s="161"/>
      <c r="DY519" s="161"/>
      <c r="DZ519" s="161"/>
      <c r="EA519" s="161"/>
      <c r="EB519" s="161"/>
      <c r="EC519" s="161"/>
      <c r="ED519" s="161"/>
      <c r="EE519" s="161"/>
      <c r="EF519" s="161"/>
      <c r="EG519" s="161"/>
      <c r="EH519" s="161"/>
      <c r="EI519" s="162"/>
      <c r="EJ519" s="167"/>
      <c r="EK519" s="168"/>
      <c r="EL519" s="176"/>
      <c r="EM519" s="180"/>
      <c r="EN519" s="181"/>
      <c r="EO519" s="181"/>
      <c r="EP519" s="181"/>
      <c r="EQ519" s="181"/>
      <c r="ER519" s="181"/>
      <c r="ES519" s="181"/>
      <c r="ET519" s="181"/>
      <c r="EU519" s="181"/>
      <c r="EV519" s="181"/>
      <c r="EW519" s="181"/>
      <c r="EX519" s="181"/>
      <c r="EY519" s="181"/>
      <c r="EZ519" s="181"/>
      <c r="FA519" s="182"/>
      <c r="FB519" s="152"/>
      <c r="FC519" s="153"/>
      <c r="FD519" s="333"/>
      <c r="FE519" s="153"/>
      <c r="FF519" s="333"/>
      <c r="FG519" s="153"/>
      <c r="FH519" s="333"/>
      <c r="FI519" s="153"/>
      <c r="FJ519" s="333"/>
      <c r="FK519" s="334"/>
      <c r="FL519" s="174"/>
      <c r="FM519" s="3"/>
    </row>
    <row r="520" spans="1:169" ht="11.25" customHeight="1">
      <c r="A520" s="2"/>
      <c r="R520" s="42"/>
      <c r="S520" s="42"/>
      <c r="W520" s="42"/>
      <c r="AA520" s="42"/>
      <c r="AB520" s="42"/>
      <c r="AI520" s="42"/>
      <c r="AJ520" s="42"/>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169" t="str">
        <f>IF(CF516&lt;&gt;"",IF(AND(AND(BV516&gt;-1,BV518&gt;-1),OR(BV516&gt;10,BV518&gt;10),ABS(BV516-BV518)&gt;1,IF(OR(BV516&gt;11,BV518&gt;11),ABS(BV516-BV518)=2,TRUE),BV516=INT(BV516),BV518=INT(BV518)),"","Error"),"")</f>
        <v/>
      </c>
      <c r="BW520" s="169"/>
      <c r="BX520" s="169" t="str">
        <f>IF(CF516&lt;&gt;"",IF(AND(AND(BX516&gt;-1,BX518&gt;-1),OR(BX516&gt;10,BX518&gt;10),ABS(BX516-BX518)&gt;1,IF(OR(BX516&gt;11,BX518&gt;11),ABS(BX516-BX518)=2,TRUE),BX516=INT(BX516),BX518=INT(BX518)),"","Error"),"")</f>
        <v/>
      </c>
      <c r="BY520" s="169"/>
      <c r="BZ520" s="169" t="str">
        <f>IF(CF516&lt;&gt;"",IF(AND(AND(BZ516&gt;-1,BZ518&gt;-1),OR(BZ516&gt;10,BZ518&gt;10),ABS(BZ516-BZ518)&gt;1,IF(OR(BZ516&gt;11,BZ518&gt;11),ABS(BZ516-BZ518)=2,TRUE),BZ516=INT(BZ516),BZ518=INT(BZ518)),"","Error"),"")</f>
        <v/>
      </c>
      <c r="CA520" s="169"/>
      <c r="CB520" s="169" t="str">
        <f>IF(AND(CF516&lt;&gt;"",CB516&lt;&gt;""),IF(AND(AND(CB516&gt;-1,CB518&gt;-1),OR(CB516&gt;10,CB518&gt;10),ABS(CB516-CB518)&gt;1,IF(OR(CB516&gt;11,CB518&gt;11),ABS(CB516-CB518)=2,TRUE),CB516=INT(CB516),CB518=INT(CB518)),"","Error"),"")</f>
        <v/>
      </c>
      <c r="CC520" s="169"/>
      <c r="CD520" s="169" t="str">
        <f>IF(AND(CF516&lt;&gt;"",CD516&lt;&gt;""),IF(AND(AND(CD516&gt;-1,CD518&gt;-1),OR(CD516&gt;10,CD518&gt;10),ABS(CD516-CD518)&gt;1,IF(OR(CD516&gt;11,CD518&gt;11),ABS(CD516-CD518)=2,TRUE),CD516=INT(CD516),CD518=INT(CD518)),"","Error"),"")</f>
        <v/>
      </c>
      <c r="CE520" s="169"/>
      <c r="CF520" s="3"/>
      <c r="CG520" s="129"/>
      <c r="CH520" s="129"/>
      <c r="CI520" s="129"/>
      <c r="CJ520" s="129"/>
      <c r="CK520" s="129"/>
      <c r="CL520" s="129"/>
      <c r="CM520" s="129"/>
      <c r="CN520" s="129"/>
      <c r="CO520" s="129"/>
      <c r="CP520" s="129"/>
      <c r="CQ520" s="129"/>
      <c r="CR520" s="129"/>
      <c r="CS520" s="129"/>
      <c r="CT520" s="3"/>
      <c r="CU520" s="3"/>
      <c r="CV520" s="3"/>
      <c r="CW520" s="3"/>
      <c r="CX520" s="3"/>
      <c r="CY520" s="3"/>
      <c r="CZ520" s="3"/>
      <c r="DA520" s="3"/>
      <c r="DB520" s="3"/>
      <c r="DC520" s="3"/>
      <c r="DD520" s="3"/>
      <c r="DE520" s="3"/>
      <c r="DF520" s="3"/>
      <c r="DG520" s="3"/>
      <c r="DH520" s="3"/>
      <c r="DI520" s="3"/>
      <c r="DJ520" s="3"/>
      <c r="DK520" s="3"/>
      <c r="DL520" s="169" t="str">
        <f>IF(DV516&lt;&gt;"",IF(AND(AND(DL516&gt;-1,DL518&gt;-1),OR(DL516&gt;10,DL518&gt;10),ABS(DL516-DL518)&gt;1,IF(OR(DL516&gt;11,DL518&gt;11),ABS(DL516-DL518)=2,TRUE),DL516=INT(DL516),DL518=INT(DL518)),"","Error"),"")</f>
        <v/>
      </c>
      <c r="DM520" s="169"/>
      <c r="DN520" s="169" t="str">
        <f>IF(DV516&lt;&gt;"",IF(AND(AND(DN516&gt;-1,DN518&gt;-1),OR(DN516&gt;10,DN518&gt;10),ABS(DN516-DN518)&gt;1,IF(OR(DN516&gt;11,DN518&gt;11),ABS(DN516-DN518)=2,TRUE),DN516=INT(DN516),DN518=INT(DN518)),"","Error"),"")</f>
        <v/>
      </c>
      <c r="DO520" s="169"/>
      <c r="DP520" s="169" t="str">
        <f>IF(DV516&lt;&gt;"",IF(AND(AND(DP516&gt;-1,DP518&gt;-1),OR(DP516&gt;10,DP518&gt;10),ABS(DP516-DP518)&gt;1,IF(OR(DP516&gt;11,DP518&gt;11),ABS(DP516-DP518)=2,TRUE),DP516=INT(DP516),DP518=INT(DP518)),"","Error"),"")</f>
        <v/>
      </c>
      <c r="DQ520" s="169"/>
      <c r="DR520" s="169" t="str">
        <f>IF(AND(DV516&lt;&gt;"",DR516&lt;&gt;""),IF(AND(AND(DR516&gt;-1,DR518&gt;-1),OR(DR516&gt;10,DR518&gt;10),ABS(DR516-DR518)&gt;1,IF(OR(DR516&gt;11,DR518&gt;11),ABS(DR516-DR518)=2,TRUE),DR516=INT(DR516),DR518=INT(DR518)),"","Error"),"")</f>
        <v/>
      </c>
      <c r="DS520" s="169"/>
      <c r="DT520" s="169" t="str">
        <f>IF(AND(DV516&lt;&gt;"",DT516&lt;&gt;""),IF(AND(AND(DT516&gt;-1,DT518&gt;-1),OR(DT516&gt;10,DT518&gt;10),ABS(DT516-DT518)&gt;1,IF(OR(DT516&gt;11,DT518&gt;11),ABS(DT516-DT518)=2,TRUE),DT516=INT(DT516),DT518=INT(DT518)),"","Error"),"")</f>
        <v/>
      </c>
      <c r="DU520" s="169"/>
      <c r="DV520" s="3"/>
      <c r="DW520" s="129"/>
      <c r="DX520" s="129"/>
      <c r="DY520" s="129"/>
      <c r="DZ520" s="129"/>
      <c r="EA520" s="129"/>
      <c r="EB520" s="129"/>
      <c r="EC520" s="129"/>
      <c r="ED520" s="129"/>
      <c r="EE520" s="129"/>
      <c r="EF520" s="129"/>
      <c r="EG520" s="129"/>
      <c r="EH520" s="129"/>
      <c r="EI520" s="129"/>
      <c r="EJ520" s="3"/>
      <c r="EK520" s="3"/>
      <c r="EL520" s="3"/>
      <c r="EM520" s="3"/>
      <c r="EN520" s="3"/>
      <c r="EO520" s="3"/>
      <c r="EP520" s="3"/>
      <c r="EQ520" s="3"/>
      <c r="ER520" s="3"/>
      <c r="ES520" s="3"/>
      <c r="ET520" s="3"/>
      <c r="EU520" s="3"/>
      <c r="EV520" s="3"/>
      <c r="EW520" s="3"/>
      <c r="EX520" s="3"/>
      <c r="EY520" s="3"/>
      <c r="EZ520" s="3"/>
      <c r="FA520" s="3"/>
      <c r="FB520" s="169" t="str">
        <f>IF(FL516&lt;&gt;"",IF(AND(AND(FB516&gt;-1,FB518&gt;-1),OR(FB516&gt;10,FB518&gt;10),ABS(FB516-FB518)&gt;1,IF(OR(FB516&gt;11,FB518&gt;11),ABS(FB516-FB518)=2,TRUE),FB516=INT(FB516),FB518=INT(FB518)),"","Error"),"")</f>
        <v/>
      </c>
      <c r="FC520" s="169"/>
      <c r="FD520" s="169" t="str">
        <f>IF(FL516&lt;&gt;"",IF(AND(AND(FD516&gt;-1,FD518&gt;-1),OR(FD516&gt;10,FD518&gt;10),ABS(FD516-FD518)&gt;1,IF(OR(FD516&gt;11,FD518&gt;11),ABS(FD516-FD518)=2,TRUE),FD516=INT(FD516),FD518=INT(FD518)),"","Error"),"")</f>
        <v/>
      </c>
      <c r="FE520" s="169"/>
      <c r="FF520" s="169" t="str">
        <f>IF(FL516&lt;&gt;"",IF(AND(AND(FF516&gt;-1,FF518&gt;-1),OR(FF516&gt;10,FF518&gt;10),ABS(FF516-FF518)&gt;1,IF(OR(FF516&gt;11,FF518&gt;11),ABS(FF516-FF518)=2,TRUE),FF516=INT(FF516),FF518=INT(FF518)),"","Error"),"")</f>
        <v/>
      </c>
      <c r="FG520" s="169"/>
      <c r="FH520" s="169" t="str">
        <f>IF(AND(FL516&lt;&gt;"",FH516&lt;&gt;""),IF(AND(AND(FH516&gt;-1,FH518&gt;-1),OR(FH516&gt;10,FH518&gt;10),ABS(FH516-FH518)&gt;1,IF(OR(FH516&gt;11,FH518&gt;11),ABS(FH516-FH518)=2,TRUE),FH516=INT(FH516),FH518=INT(FH518)),"","Error"),"")</f>
        <v/>
      </c>
      <c r="FI520" s="169"/>
      <c r="FJ520" s="169" t="str">
        <f>IF(AND(FL516&lt;&gt;"",FJ516&lt;&gt;""),IF(AND(AND(FJ516&gt;-1,FJ518&gt;-1),OR(FJ516&gt;10,FJ518&gt;10),ABS(FJ516-FJ518)&gt;1,IF(OR(FJ516&gt;11,FJ518&gt;11),ABS(FJ516-FJ518)=2,TRUE),FJ516=INT(FJ516),FJ518=INT(FJ518)),"","Error"),"")</f>
        <v/>
      </c>
      <c r="FK520" s="169"/>
      <c r="FL520" s="3"/>
      <c r="FM520" s="3"/>
    </row>
    <row r="521" spans="1:169" ht="11.25" customHeight="1">
      <c r="CG521" s="126"/>
      <c r="CH521" s="126"/>
      <c r="CI521" s="126"/>
      <c r="CJ521" s="126"/>
      <c r="CK521" s="126"/>
      <c r="CL521" s="126"/>
      <c r="CM521" s="126"/>
      <c r="CN521" s="126"/>
      <c r="CO521" s="126"/>
      <c r="CP521" s="126"/>
      <c r="CQ521" s="126"/>
      <c r="CR521" s="126"/>
      <c r="CS521" s="126"/>
      <c r="DW521" s="126"/>
      <c r="DX521" s="126"/>
      <c r="DY521" s="126"/>
      <c r="DZ521" s="126"/>
      <c r="EA521" s="126"/>
      <c r="EB521" s="126"/>
      <c r="EC521" s="126"/>
      <c r="ED521" s="126"/>
      <c r="EE521" s="126"/>
      <c r="EF521" s="126"/>
      <c r="EG521" s="126"/>
      <c r="EH521" s="126"/>
      <c r="EI521" s="126"/>
    </row>
    <row r="522" spans="1:169" ht="11.25" customHeight="1">
      <c r="CG522" s="126"/>
      <c r="CH522" s="126"/>
      <c r="CI522" s="126"/>
      <c r="CJ522" s="126"/>
      <c r="CK522" s="126"/>
      <c r="CL522" s="126"/>
      <c r="CM522" s="126"/>
      <c r="CN522" s="126"/>
      <c r="CO522" s="126"/>
      <c r="CP522" s="126"/>
      <c r="CQ522" s="126"/>
      <c r="CR522" s="126"/>
      <c r="CS522" s="126"/>
      <c r="DW522" s="126"/>
      <c r="DX522" s="126"/>
      <c r="DY522" s="126"/>
      <c r="DZ522" s="126"/>
      <c r="EA522" s="126"/>
      <c r="EB522" s="126"/>
      <c r="EC522" s="126"/>
      <c r="ED522" s="126"/>
      <c r="EE522" s="126"/>
      <c r="EF522" s="126"/>
      <c r="EG522" s="126"/>
      <c r="EH522" s="126"/>
      <c r="EI522" s="126"/>
    </row>
    <row r="523" spans="1:169" ht="11.25" customHeight="1">
      <c r="CG523" s="126"/>
      <c r="CH523" s="126"/>
      <c r="CI523" s="126"/>
      <c r="CJ523" s="126"/>
      <c r="CK523" s="126"/>
      <c r="CL523" s="126"/>
      <c r="CM523" s="126"/>
      <c r="CN523" s="126"/>
      <c r="CO523" s="126"/>
      <c r="CP523" s="126"/>
      <c r="CQ523" s="126"/>
      <c r="CR523" s="126"/>
      <c r="CS523" s="126"/>
      <c r="DW523" s="126"/>
      <c r="DX523" s="126"/>
      <c r="DY523" s="126"/>
      <c r="DZ523" s="126"/>
      <c r="EA523" s="126"/>
      <c r="EB523" s="126"/>
      <c r="EC523" s="126"/>
      <c r="ED523" s="126"/>
      <c r="EE523" s="126"/>
      <c r="EF523" s="126"/>
      <c r="EG523" s="126"/>
      <c r="EH523" s="126"/>
      <c r="EI523" s="126"/>
    </row>
    <row r="524" spans="1:169" ht="11.25" customHeight="1">
      <c r="CG524" s="126"/>
      <c r="CH524" s="126"/>
      <c r="CI524" s="126"/>
      <c r="CJ524" s="126"/>
      <c r="CK524" s="126"/>
      <c r="CL524" s="126"/>
      <c r="CM524" s="126"/>
      <c r="CN524" s="126"/>
      <c r="CO524" s="126"/>
      <c r="CP524" s="126"/>
      <c r="CQ524" s="126"/>
      <c r="CR524" s="126"/>
      <c r="CS524" s="126"/>
      <c r="DW524" s="126"/>
      <c r="DX524" s="126"/>
      <c r="DY524" s="126"/>
      <c r="DZ524" s="126"/>
      <c r="EA524" s="126"/>
      <c r="EB524" s="126"/>
      <c r="EC524" s="126"/>
      <c r="ED524" s="126"/>
      <c r="EE524" s="126"/>
      <c r="EF524" s="126"/>
      <c r="EG524" s="126"/>
      <c r="EH524" s="126"/>
      <c r="EI524" s="126"/>
    </row>
    <row r="525" spans="1:169" ht="11.25" customHeight="1">
      <c r="CG525" s="126"/>
      <c r="CH525" s="126"/>
      <c r="CI525" s="126"/>
      <c r="CJ525" s="126"/>
      <c r="CK525" s="126"/>
      <c r="CL525" s="126"/>
      <c r="CM525" s="126"/>
      <c r="CN525" s="126"/>
      <c r="CO525" s="126"/>
      <c r="CP525" s="126"/>
      <c r="CQ525" s="126"/>
      <c r="CR525" s="126"/>
      <c r="CS525" s="126"/>
      <c r="DW525" s="126"/>
      <c r="DX525" s="126"/>
      <c r="DY525" s="126"/>
      <c r="DZ525" s="126"/>
      <c r="EA525" s="126"/>
      <c r="EB525" s="126"/>
      <c r="EC525" s="126"/>
      <c r="ED525" s="126"/>
      <c r="EE525" s="126"/>
      <c r="EF525" s="126"/>
      <c r="EG525" s="126"/>
      <c r="EH525" s="126"/>
      <c r="EI525" s="126"/>
    </row>
    <row r="526" spans="1:169" ht="11.25" customHeight="1">
      <c r="CG526" s="126"/>
      <c r="CH526" s="126"/>
      <c r="CI526" s="126"/>
      <c r="CJ526" s="126"/>
      <c r="CK526" s="126"/>
      <c r="CL526" s="126"/>
      <c r="CM526" s="126"/>
      <c r="CN526" s="126"/>
      <c r="CO526" s="126"/>
      <c r="CP526" s="126"/>
      <c r="CQ526" s="126"/>
      <c r="CR526" s="126"/>
      <c r="CS526" s="126"/>
      <c r="DW526" s="126"/>
      <c r="DX526" s="126"/>
      <c r="DY526" s="126"/>
      <c r="DZ526" s="126"/>
      <c r="EA526" s="126"/>
      <c r="EB526" s="126"/>
      <c r="EC526" s="126"/>
      <c r="ED526" s="126"/>
      <c r="EE526" s="126"/>
      <c r="EF526" s="126"/>
      <c r="EG526" s="126"/>
      <c r="EH526" s="126"/>
      <c r="EI526" s="126"/>
    </row>
    <row r="527" spans="1:169" ht="11.25" customHeight="1">
      <c r="CG527" s="126"/>
      <c r="CH527" s="126"/>
      <c r="CI527" s="126"/>
      <c r="CJ527" s="126"/>
      <c r="CK527" s="126"/>
      <c r="CL527" s="126"/>
      <c r="CM527" s="126"/>
      <c r="CN527" s="126"/>
      <c r="CO527" s="126"/>
      <c r="CP527" s="126"/>
      <c r="CQ527" s="126"/>
      <c r="CR527" s="126"/>
      <c r="CS527" s="126"/>
      <c r="DW527" s="126"/>
      <c r="DX527" s="126"/>
      <c r="DY527" s="126"/>
      <c r="DZ527" s="126"/>
      <c r="EA527" s="126"/>
      <c r="EB527" s="126"/>
      <c r="EC527" s="126"/>
      <c r="ED527" s="126"/>
      <c r="EE527" s="126"/>
      <c r="EF527" s="126"/>
      <c r="EG527" s="126"/>
      <c r="EH527" s="126"/>
      <c r="EI527" s="126"/>
    </row>
    <row r="528" spans="1:169" ht="11.25" customHeight="1">
      <c r="CG528" s="126"/>
      <c r="CH528" s="126"/>
      <c r="CI528" s="126"/>
      <c r="CJ528" s="126"/>
      <c r="CK528" s="126"/>
      <c r="CL528" s="126"/>
      <c r="CM528" s="126"/>
      <c r="CN528" s="126"/>
      <c r="CO528" s="126"/>
      <c r="CP528" s="126"/>
      <c r="CQ528" s="126"/>
      <c r="CR528" s="126"/>
      <c r="CS528" s="126"/>
      <c r="DW528" s="126"/>
      <c r="DX528" s="126"/>
      <c r="DY528" s="126"/>
      <c r="DZ528" s="126"/>
      <c r="EA528" s="126"/>
      <c r="EB528" s="126"/>
      <c r="EC528" s="126"/>
      <c r="ED528" s="126"/>
      <c r="EE528" s="126"/>
      <c r="EF528" s="126"/>
      <c r="EG528" s="126"/>
      <c r="EH528" s="126"/>
      <c r="EI528" s="126"/>
    </row>
    <row r="529" spans="85:139" ht="11.25" customHeight="1">
      <c r="CG529" s="126"/>
      <c r="CH529" s="126"/>
      <c r="CI529" s="126"/>
      <c r="CJ529" s="126"/>
      <c r="CK529" s="126"/>
      <c r="CL529" s="126"/>
      <c r="CM529" s="126"/>
      <c r="CN529" s="126"/>
      <c r="CO529" s="126"/>
      <c r="CP529" s="126"/>
      <c r="CQ529" s="126"/>
      <c r="CR529" s="126"/>
      <c r="CS529" s="126"/>
      <c r="DW529" s="126"/>
      <c r="DX529" s="126"/>
      <c r="DY529" s="126"/>
      <c r="DZ529" s="126"/>
      <c r="EA529" s="126"/>
      <c r="EB529" s="126"/>
      <c r="EC529" s="126"/>
      <c r="ED529" s="126"/>
      <c r="EE529" s="126"/>
      <c r="EF529" s="126"/>
      <c r="EG529" s="126"/>
      <c r="EH529" s="126"/>
      <c r="EI529" s="126"/>
    </row>
    <row r="530" spans="85:139" ht="11.25" customHeight="1">
      <c r="CG530" s="126"/>
      <c r="CH530" s="126"/>
      <c r="CI530" s="126"/>
      <c r="CJ530" s="126"/>
      <c r="CK530" s="126"/>
      <c r="CL530" s="126"/>
      <c r="CM530" s="126"/>
      <c r="CN530" s="126"/>
      <c r="CO530" s="126"/>
      <c r="CP530" s="126"/>
      <c r="CQ530" s="126"/>
      <c r="CR530" s="126"/>
      <c r="CS530" s="126"/>
      <c r="DW530" s="126"/>
      <c r="DX530" s="126"/>
      <c r="DY530" s="126"/>
      <c r="DZ530" s="126"/>
      <c r="EA530" s="126"/>
      <c r="EB530" s="126"/>
      <c r="EC530" s="126"/>
      <c r="ED530" s="126"/>
      <c r="EE530" s="126"/>
      <c r="EF530" s="126"/>
      <c r="EG530" s="126"/>
      <c r="EH530" s="126"/>
      <c r="EI530" s="126"/>
    </row>
    <row r="531" spans="85:139" ht="11.25" customHeight="1">
      <c r="CG531" s="126"/>
      <c r="CH531" s="126"/>
      <c r="CI531" s="126"/>
      <c r="CJ531" s="126"/>
      <c r="CK531" s="126"/>
      <c r="CL531" s="126"/>
      <c r="CM531" s="126"/>
      <c r="CN531" s="126"/>
      <c r="CO531" s="126"/>
      <c r="CP531" s="126"/>
      <c r="CQ531" s="126"/>
      <c r="CR531" s="126"/>
      <c r="CS531" s="126"/>
      <c r="DW531" s="126"/>
      <c r="DX531" s="126"/>
      <c r="DY531" s="126"/>
      <c r="DZ531" s="126"/>
      <c r="EA531" s="126"/>
      <c r="EB531" s="126"/>
      <c r="EC531" s="126"/>
      <c r="ED531" s="126"/>
      <c r="EE531" s="126"/>
      <c r="EF531" s="126"/>
      <c r="EG531" s="126"/>
      <c r="EH531" s="126"/>
      <c r="EI531" s="126"/>
    </row>
    <row r="532" spans="85:139" ht="11.25" customHeight="1">
      <c r="CG532" s="126"/>
      <c r="CH532" s="126"/>
      <c r="CI532" s="126"/>
      <c r="CJ532" s="126"/>
      <c r="CK532" s="126"/>
      <c r="CL532" s="126"/>
      <c r="CM532" s="126"/>
      <c r="CN532" s="126"/>
      <c r="CO532" s="126"/>
      <c r="CP532" s="126"/>
      <c r="CQ532" s="126"/>
      <c r="CR532" s="126"/>
      <c r="CS532" s="126"/>
      <c r="DW532" s="126"/>
      <c r="DX532" s="126"/>
      <c r="DY532" s="126"/>
      <c r="DZ532" s="126"/>
      <c r="EA532" s="126"/>
      <c r="EB532" s="126"/>
      <c r="EC532" s="126"/>
      <c r="ED532" s="126"/>
      <c r="EE532" s="126"/>
      <c r="EF532" s="126"/>
      <c r="EG532" s="126"/>
      <c r="EH532" s="126"/>
      <c r="EI532" s="126"/>
    </row>
    <row r="533" spans="85:139" ht="11.25" customHeight="1">
      <c r="CG533" s="126"/>
      <c r="CH533" s="126"/>
      <c r="CI533" s="126"/>
      <c r="CJ533" s="126"/>
      <c r="CK533" s="126"/>
      <c r="CL533" s="126"/>
      <c r="CM533" s="126"/>
      <c r="CN533" s="126"/>
      <c r="CO533" s="126"/>
      <c r="CP533" s="126"/>
      <c r="CQ533" s="126"/>
      <c r="CR533" s="126"/>
      <c r="CS533" s="126"/>
      <c r="DW533" s="126"/>
      <c r="DX533" s="126"/>
      <c r="DY533" s="126"/>
      <c r="DZ533" s="126"/>
      <c r="EA533" s="126"/>
      <c r="EB533" s="126"/>
      <c r="EC533" s="126"/>
      <c r="ED533" s="126"/>
      <c r="EE533" s="126"/>
      <c r="EF533" s="126"/>
      <c r="EG533" s="126"/>
      <c r="EH533" s="126"/>
      <c r="EI533" s="126"/>
    </row>
    <row r="534" spans="85:139" ht="11.25" customHeight="1">
      <c r="CG534" s="126"/>
      <c r="CH534" s="126"/>
      <c r="CI534" s="126"/>
      <c r="CJ534" s="126"/>
      <c r="CK534" s="126"/>
      <c r="CL534" s="126"/>
      <c r="CM534" s="126"/>
      <c r="CN534" s="126"/>
      <c r="CO534" s="126"/>
      <c r="CP534" s="126"/>
      <c r="CQ534" s="126"/>
      <c r="CR534" s="126"/>
      <c r="CS534" s="126"/>
    </row>
    <row r="535" spans="85:139" ht="11.25" customHeight="1">
      <c r="CG535" s="126"/>
      <c r="CH535" s="126"/>
      <c r="CI535" s="126"/>
      <c r="CJ535" s="126"/>
      <c r="CK535" s="126"/>
      <c r="CL535" s="126"/>
      <c r="CM535" s="126"/>
      <c r="CN535" s="126"/>
      <c r="CO535" s="126"/>
      <c r="CP535" s="126"/>
      <c r="CQ535" s="126"/>
      <c r="CR535" s="126"/>
      <c r="CS535" s="126"/>
    </row>
    <row r="536" spans="85:139" ht="11.25" customHeight="1">
      <c r="CG536" s="126"/>
      <c r="CH536" s="126"/>
      <c r="CI536" s="126"/>
      <c r="CJ536" s="126"/>
      <c r="CK536" s="126"/>
      <c r="CL536" s="126"/>
      <c r="CM536" s="126"/>
      <c r="CN536" s="126"/>
      <c r="CO536" s="126"/>
      <c r="CP536" s="126"/>
      <c r="CQ536" s="126"/>
      <c r="CR536" s="126"/>
      <c r="CS536" s="126"/>
    </row>
    <row r="537" spans="85:139" ht="11.25" customHeight="1">
      <c r="CG537" s="126"/>
      <c r="CH537" s="126"/>
      <c r="CI537" s="126"/>
      <c r="CJ537" s="126"/>
      <c r="CK537" s="126"/>
      <c r="CL537" s="126"/>
      <c r="CM537" s="126"/>
      <c r="CN537" s="126"/>
      <c r="CO537" s="126"/>
      <c r="CP537" s="126"/>
      <c r="CQ537" s="126"/>
      <c r="CR537" s="126"/>
      <c r="CS537" s="126"/>
    </row>
    <row r="538" spans="85:139" ht="11.25" customHeight="1">
      <c r="CG538" s="126"/>
      <c r="CH538" s="126"/>
      <c r="CI538" s="126"/>
      <c r="CJ538" s="126"/>
      <c r="CK538" s="126"/>
      <c r="CL538" s="126"/>
      <c r="CM538" s="126"/>
      <c r="CN538" s="126"/>
      <c r="CO538" s="126"/>
      <c r="CP538" s="126"/>
      <c r="CQ538" s="126"/>
      <c r="CR538" s="126"/>
      <c r="CS538" s="126"/>
    </row>
    <row r="539" spans="85:139" ht="11.25" customHeight="1">
      <c r="CG539" s="126"/>
      <c r="CH539" s="126"/>
      <c r="CI539" s="126"/>
      <c r="CJ539" s="126"/>
      <c r="CK539" s="126"/>
      <c r="CL539" s="126"/>
      <c r="CM539" s="126"/>
      <c r="CN539" s="126"/>
      <c r="CO539" s="126"/>
      <c r="CP539" s="126"/>
      <c r="CQ539" s="126"/>
      <c r="CR539" s="126"/>
      <c r="CS539" s="126"/>
    </row>
    <row r="540" spans="85:139" ht="11.25" customHeight="1">
      <c r="CG540" s="126"/>
      <c r="CH540" s="126"/>
      <c r="CI540" s="126"/>
      <c r="CJ540" s="126"/>
      <c r="CK540" s="126"/>
      <c r="CL540" s="126"/>
      <c r="CM540" s="126"/>
      <c r="CN540" s="126"/>
      <c r="CO540" s="126"/>
      <c r="CP540" s="126"/>
      <c r="CQ540" s="126"/>
      <c r="CR540" s="126"/>
      <c r="CS540" s="126"/>
    </row>
    <row r="541" spans="85:139" ht="11.25" customHeight="1">
      <c r="CG541" s="126"/>
      <c r="CH541" s="126"/>
      <c r="CI541" s="126"/>
      <c r="CJ541" s="126"/>
      <c r="CK541" s="126"/>
      <c r="CL541" s="126"/>
      <c r="CM541" s="126"/>
      <c r="CN541" s="126"/>
      <c r="CO541" s="126"/>
      <c r="CP541" s="126"/>
      <c r="CQ541" s="126"/>
      <c r="CR541" s="126"/>
      <c r="CS541" s="126"/>
    </row>
    <row r="542" spans="85:139" ht="11.25" customHeight="1">
      <c r="CG542" s="126"/>
      <c r="CH542" s="126"/>
      <c r="CI542" s="126"/>
      <c r="CJ542" s="126"/>
      <c r="CK542" s="126"/>
      <c r="CL542" s="126"/>
      <c r="CM542" s="126"/>
      <c r="CN542" s="126"/>
      <c r="CO542" s="126"/>
      <c r="CP542" s="126"/>
      <c r="CQ542" s="126"/>
      <c r="CR542" s="126"/>
      <c r="CS542" s="126"/>
    </row>
    <row r="543" spans="85:139" ht="11.25" customHeight="1">
      <c r="CG543" s="126"/>
      <c r="CH543" s="126"/>
      <c r="CI543" s="126"/>
      <c r="CJ543" s="126"/>
      <c r="CK543" s="126"/>
      <c r="CL543" s="126"/>
      <c r="CM543" s="126"/>
      <c r="CN543" s="126"/>
      <c r="CO543" s="126"/>
      <c r="CP543" s="126"/>
      <c r="CQ543" s="126"/>
      <c r="CR543" s="126"/>
      <c r="CS543" s="126"/>
    </row>
    <row r="544" spans="85:139" ht="11.25" customHeight="1">
      <c r="CG544" s="126"/>
      <c r="CH544" s="126"/>
      <c r="CI544" s="126"/>
      <c r="CJ544" s="126"/>
      <c r="CK544" s="126"/>
      <c r="CL544" s="126"/>
      <c r="CM544" s="126"/>
      <c r="CN544" s="126"/>
      <c r="CO544" s="126"/>
      <c r="CP544" s="126"/>
      <c r="CQ544" s="126"/>
      <c r="CR544" s="126"/>
      <c r="CS544" s="126"/>
    </row>
  </sheetData>
  <sheetProtection sheet="1" objects="1" scenarios="1"/>
  <mergeCells count="6848">
    <mergeCell ref="N200:W201"/>
    <mergeCell ref="L24:M25"/>
    <mergeCell ref="FF3:FG4"/>
    <mergeCell ref="FH3:FI4"/>
    <mergeCell ref="I460:M461"/>
    <mergeCell ref="N460:W461"/>
    <mergeCell ref="BF1:BF2"/>
    <mergeCell ref="BG1:BU2"/>
    <mergeCell ref="BV1:BW2"/>
    <mergeCell ref="BF11:BF12"/>
    <mergeCell ref="BG11:BU12"/>
    <mergeCell ref="BV11:BW12"/>
    <mergeCell ref="R22:S23"/>
    <mergeCell ref="T22:U23"/>
    <mergeCell ref="I265:M266"/>
    <mergeCell ref="N265:W266"/>
    <mergeCell ref="I330:M331"/>
    <mergeCell ref="N330:W331"/>
    <mergeCell ref="I395:M396"/>
    <mergeCell ref="N395:W396"/>
    <mergeCell ref="AJ5:AK6"/>
    <mergeCell ref="AL5:AM6"/>
    <mergeCell ref="V26:W27"/>
    <mergeCell ref="BG31:BU32"/>
    <mergeCell ref="BV31:BW32"/>
    <mergeCell ref="AJ30:AK31"/>
    <mergeCell ref="AL30:AM31"/>
    <mergeCell ref="AN30:AO31"/>
    <mergeCell ref="AQ31:BC34"/>
    <mergeCell ref="I70:M71"/>
    <mergeCell ref="N70:W71"/>
    <mergeCell ref="I135:M136"/>
    <mergeCell ref="N135:W136"/>
    <mergeCell ref="I200:M201"/>
    <mergeCell ref="FD1:FE2"/>
    <mergeCell ref="EL3:EL4"/>
    <mergeCell ref="EM3:FA4"/>
    <mergeCell ref="FB3:FC4"/>
    <mergeCell ref="FD3:FE4"/>
    <mergeCell ref="DL1:DM2"/>
    <mergeCell ref="DN3:DO4"/>
    <mergeCell ref="DW1:EI4"/>
    <mergeCell ref="EJ1:EK4"/>
    <mergeCell ref="EL1:EL2"/>
    <mergeCell ref="EM1:FA2"/>
    <mergeCell ref="FB1:FC2"/>
    <mergeCell ref="T24:U25"/>
    <mergeCell ref="X5:Y6"/>
    <mergeCell ref="Z5:AA6"/>
    <mergeCell ref="DL3:DM4"/>
    <mergeCell ref="AN13:AO14"/>
    <mergeCell ref="BF13:BF14"/>
    <mergeCell ref="BX1:BY2"/>
    <mergeCell ref="BZ1:CA2"/>
    <mergeCell ref="CB1:CC2"/>
    <mergeCell ref="AJ11:AK12"/>
    <mergeCell ref="AL11:AM12"/>
    <mergeCell ref="AN11:AO12"/>
    <mergeCell ref="AQ11:BC14"/>
    <mergeCell ref="BD11:BE14"/>
    <mergeCell ref="AJ9:AK10"/>
    <mergeCell ref="AL9:AM10"/>
    <mergeCell ref="AN9:AO10"/>
    <mergeCell ref="AJ13:AK14"/>
    <mergeCell ref="FF1:FG2"/>
    <mergeCell ref="FH1:FI2"/>
    <mergeCell ref="FJ1:FK2"/>
    <mergeCell ref="FL1:FL2"/>
    <mergeCell ref="F3:AG4"/>
    <mergeCell ref="AH3:AJ4"/>
    <mergeCell ref="AK3:AO4"/>
    <mergeCell ref="BF3:BF4"/>
    <mergeCell ref="BG3:BU4"/>
    <mergeCell ref="AQ1:BC4"/>
    <mergeCell ref="BD1:BE4"/>
    <mergeCell ref="A3:C4"/>
    <mergeCell ref="D3:E4"/>
    <mergeCell ref="DV1:DV2"/>
    <mergeCell ref="CD1:CE2"/>
    <mergeCell ref="CF1:CF2"/>
    <mergeCell ref="CG1:CS4"/>
    <mergeCell ref="CT1:CU4"/>
    <mergeCell ref="CV1:CV2"/>
    <mergeCell ref="A1:E2"/>
    <mergeCell ref="F1:AG2"/>
    <mergeCell ref="AH1:AJ2"/>
    <mergeCell ref="AK1:AO2"/>
    <mergeCell ref="DP3:DQ4"/>
    <mergeCell ref="FJ3:FK4"/>
    <mergeCell ref="FL3:FL4"/>
    <mergeCell ref="DN1:DO2"/>
    <mergeCell ref="DV3:DV4"/>
    <mergeCell ref="BV3:BW4"/>
    <mergeCell ref="BX3:BY4"/>
    <mergeCell ref="BZ3:CA4"/>
    <mergeCell ref="CB3:CC4"/>
    <mergeCell ref="AB7:AC8"/>
    <mergeCell ref="AD7:AE8"/>
    <mergeCell ref="AF5:AG6"/>
    <mergeCell ref="I5:M6"/>
    <mergeCell ref="N5:W6"/>
    <mergeCell ref="AL7:AM8"/>
    <mergeCell ref="AN7:AO8"/>
    <mergeCell ref="CW3:DK4"/>
    <mergeCell ref="AB11:AC12"/>
    <mergeCell ref="AD11:AE12"/>
    <mergeCell ref="AD9:AE10"/>
    <mergeCell ref="C11:W12"/>
    <mergeCell ref="X11:Y12"/>
    <mergeCell ref="Z11:AA12"/>
    <mergeCell ref="A9:B10"/>
    <mergeCell ref="C9:W10"/>
    <mergeCell ref="X9:Y10"/>
    <mergeCell ref="Z9:AA10"/>
    <mergeCell ref="AB9:AC10"/>
    <mergeCell ref="A5:C6"/>
    <mergeCell ref="AH5:AI6"/>
    <mergeCell ref="CD3:CE4"/>
    <mergeCell ref="CV3:CV4"/>
    <mergeCell ref="AF11:AG12"/>
    <mergeCell ref="CF3:CF4"/>
    <mergeCell ref="DP1:DQ2"/>
    <mergeCell ref="DR1:DS2"/>
    <mergeCell ref="CW1:DK2"/>
    <mergeCell ref="DT1:DU2"/>
    <mergeCell ref="DR3:DS4"/>
    <mergeCell ref="DT3:DU4"/>
    <mergeCell ref="FL13:FL14"/>
    <mergeCell ref="DL13:DM14"/>
    <mergeCell ref="AF7:AG8"/>
    <mergeCell ref="AH7:AI8"/>
    <mergeCell ref="AJ7:AK8"/>
    <mergeCell ref="AB5:AC6"/>
    <mergeCell ref="AD5:AE6"/>
    <mergeCell ref="CT11:CU14"/>
    <mergeCell ref="CV11:CV12"/>
    <mergeCell ref="AH11:AI12"/>
    <mergeCell ref="CF11:CF12"/>
    <mergeCell ref="CG11:CS14"/>
    <mergeCell ref="CW11:DK12"/>
    <mergeCell ref="CF13:CF14"/>
    <mergeCell ref="CV13:CV14"/>
    <mergeCell ref="CW13:DK14"/>
    <mergeCell ref="DL11:DM12"/>
    <mergeCell ref="DN11:DO12"/>
    <mergeCell ref="DP11:DQ12"/>
    <mergeCell ref="DR11:DS12"/>
    <mergeCell ref="DT11:DU12"/>
    <mergeCell ref="DV11:DV12"/>
    <mergeCell ref="EM11:FA12"/>
    <mergeCell ref="FB11:FC12"/>
    <mergeCell ref="FD11:FE12"/>
    <mergeCell ref="AN5:AO6"/>
    <mergeCell ref="EM13:FA14"/>
    <mergeCell ref="FB13:FC14"/>
    <mergeCell ref="FD13:FE14"/>
    <mergeCell ref="FL11:FL12"/>
    <mergeCell ref="BV5:BW5"/>
    <mergeCell ref="BX5:BY5"/>
    <mergeCell ref="A13:B14"/>
    <mergeCell ref="C13:W14"/>
    <mergeCell ref="X13:Y14"/>
    <mergeCell ref="Z13:AA14"/>
    <mergeCell ref="AB13:AC14"/>
    <mergeCell ref="AD13:AE14"/>
    <mergeCell ref="DW11:EI14"/>
    <mergeCell ref="EJ11:EK14"/>
    <mergeCell ref="EL11:EL12"/>
    <mergeCell ref="AF9:AG10"/>
    <mergeCell ref="AH9:AI10"/>
    <mergeCell ref="FH11:FI12"/>
    <mergeCell ref="FJ11:FK12"/>
    <mergeCell ref="FB5:FC5"/>
    <mergeCell ref="FD5:FE5"/>
    <mergeCell ref="FF5:FG5"/>
    <mergeCell ref="FH5:FI5"/>
    <mergeCell ref="FJ5:FK5"/>
    <mergeCell ref="FF11:FG12"/>
    <mergeCell ref="AL13:AM14"/>
    <mergeCell ref="D5:E6"/>
    <mergeCell ref="F5:H6"/>
    <mergeCell ref="A7:B8"/>
    <mergeCell ref="C7:W8"/>
    <mergeCell ref="X7:Y8"/>
    <mergeCell ref="Z7:AA8"/>
    <mergeCell ref="A15:B16"/>
    <mergeCell ref="C15:W16"/>
    <mergeCell ref="X15:Y16"/>
    <mergeCell ref="Z15:AA16"/>
    <mergeCell ref="AB15:AC16"/>
    <mergeCell ref="AD15:AE16"/>
    <mergeCell ref="AF13:AG14"/>
    <mergeCell ref="AH13:AI14"/>
    <mergeCell ref="AF15:AG16"/>
    <mergeCell ref="AH15:AI16"/>
    <mergeCell ref="AJ15:AK16"/>
    <mergeCell ref="AL15:AM16"/>
    <mergeCell ref="AN15:AO16"/>
    <mergeCell ref="CB11:CC12"/>
    <mergeCell ref="BX11:BY12"/>
    <mergeCell ref="BZ11:CA12"/>
    <mergeCell ref="CD11:CE12"/>
    <mergeCell ref="A11:B12"/>
    <mergeCell ref="A17:B18"/>
    <mergeCell ref="C17:W18"/>
    <mergeCell ref="X17:Y18"/>
    <mergeCell ref="Z17:AA18"/>
    <mergeCell ref="AB17:AC18"/>
    <mergeCell ref="AD17:AE18"/>
    <mergeCell ref="AF17:AG18"/>
    <mergeCell ref="AH17:AI18"/>
    <mergeCell ref="AJ17:AK18"/>
    <mergeCell ref="AL17:AM18"/>
    <mergeCell ref="AN17:AO18"/>
    <mergeCell ref="AH22:AI23"/>
    <mergeCell ref="AJ22:AK23"/>
    <mergeCell ref="AL22:AM23"/>
    <mergeCell ref="AN22:AO23"/>
    <mergeCell ref="BG21:BU22"/>
    <mergeCell ref="BV21:BW22"/>
    <mergeCell ref="BF23:BF24"/>
    <mergeCell ref="BG23:BU24"/>
    <mergeCell ref="BV23:BW24"/>
    <mergeCell ref="J22:K23"/>
    <mergeCell ref="L22:M23"/>
    <mergeCell ref="O22:P25"/>
    <mergeCell ref="Q22:Q23"/>
    <mergeCell ref="AF19:AG20"/>
    <mergeCell ref="AH19:AI20"/>
    <mergeCell ref="AJ19:AK20"/>
    <mergeCell ref="AL19:AM20"/>
    <mergeCell ref="AN19:AO20"/>
    <mergeCell ref="AQ21:BC24"/>
    <mergeCell ref="Q24:Q25"/>
    <mergeCell ref="R24:S25"/>
    <mergeCell ref="DP21:DQ22"/>
    <mergeCell ref="DR21:DS22"/>
    <mergeCell ref="DT21:DU22"/>
    <mergeCell ref="CB21:CC22"/>
    <mergeCell ref="DV13:DV14"/>
    <mergeCell ref="BG13:BU14"/>
    <mergeCell ref="BV13:BW14"/>
    <mergeCell ref="BX13:BY14"/>
    <mergeCell ref="EJ21:EK24"/>
    <mergeCell ref="EL21:EL22"/>
    <mergeCell ref="BZ13:CA14"/>
    <mergeCell ref="CB13:CC14"/>
    <mergeCell ref="CD13:CE14"/>
    <mergeCell ref="DN13:DO14"/>
    <mergeCell ref="DP13:DQ14"/>
    <mergeCell ref="DR13:DS14"/>
    <mergeCell ref="DT13:DU14"/>
    <mergeCell ref="BV15:BW15"/>
    <mergeCell ref="BX15:BY15"/>
    <mergeCell ref="BZ15:CA15"/>
    <mergeCell ref="CB15:CC15"/>
    <mergeCell ref="CD15:CE15"/>
    <mergeCell ref="CD21:CE22"/>
    <mergeCell ref="BX21:BY22"/>
    <mergeCell ref="BZ21:CA22"/>
    <mergeCell ref="EL13:EL14"/>
    <mergeCell ref="EM21:FA22"/>
    <mergeCell ref="FB21:FC22"/>
    <mergeCell ref="EL23:EL24"/>
    <mergeCell ref="EM23:FA24"/>
    <mergeCell ref="FB23:FC24"/>
    <mergeCell ref="FH21:FI22"/>
    <mergeCell ref="FJ21:FK22"/>
    <mergeCell ref="FL21:FL22"/>
    <mergeCell ref="A22:B25"/>
    <mergeCell ref="C22:C23"/>
    <mergeCell ref="D22:E23"/>
    <mergeCell ref="F22:G23"/>
    <mergeCell ref="H22:I23"/>
    <mergeCell ref="DV21:DV22"/>
    <mergeCell ref="DW21:EI24"/>
    <mergeCell ref="A19:B20"/>
    <mergeCell ref="C19:W20"/>
    <mergeCell ref="X19:Y20"/>
    <mergeCell ref="Z19:AA20"/>
    <mergeCell ref="AB19:AC20"/>
    <mergeCell ref="AD19:AE20"/>
    <mergeCell ref="DT25:DU25"/>
    <mergeCell ref="CF21:CF22"/>
    <mergeCell ref="CG21:CS24"/>
    <mergeCell ref="CT21:CU24"/>
    <mergeCell ref="CV21:CV22"/>
    <mergeCell ref="BD21:BE24"/>
    <mergeCell ref="BF21:BF22"/>
    <mergeCell ref="CW21:DK22"/>
    <mergeCell ref="DL21:DM22"/>
    <mergeCell ref="DN21:DO22"/>
    <mergeCell ref="CB25:CC25"/>
    <mergeCell ref="DL25:DM25"/>
    <mergeCell ref="DN25:DO25"/>
    <mergeCell ref="DP25:DQ25"/>
    <mergeCell ref="DR25:DS25"/>
    <mergeCell ref="C24:C25"/>
    <mergeCell ref="DV23:DV24"/>
    <mergeCell ref="BZ23:CA24"/>
    <mergeCell ref="CB23:CC24"/>
    <mergeCell ref="CD23:CE24"/>
    <mergeCell ref="CF23:CF24"/>
    <mergeCell ref="CV23:CV24"/>
    <mergeCell ref="CW23:DK24"/>
    <mergeCell ref="V22:W23"/>
    <mergeCell ref="X22:Y23"/>
    <mergeCell ref="AN28:AO29"/>
    <mergeCell ref="D24:E25"/>
    <mergeCell ref="F24:G25"/>
    <mergeCell ref="H24:I25"/>
    <mergeCell ref="J24:K25"/>
    <mergeCell ref="R26:S27"/>
    <mergeCell ref="T26:U27"/>
    <mergeCell ref="Q28:Q29"/>
    <mergeCell ref="AJ26:AK27"/>
    <mergeCell ref="AL26:AM27"/>
    <mergeCell ref="AN26:AO27"/>
    <mergeCell ref="C28:C29"/>
    <mergeCell ref="D28:E29"/>
    <mergeCell ref="F28:G29"/>
    <mergeCell ref="H28:I29"/>
    <mergeCell ref="J28:K29"/>
    <mergeCell ref="L28:M29"/>
    <mergeCell ref="BX23:BY24"/>
    <mergeCell ref="FL23:FL24"/>
    <mergeCell ref="Z22:AA23"/>
    <mergeCell ref="AC22:AD25"/>
    <mergeCell ref="AE22:AE23"/>
    <mergeCell ref="AF22:AG23"/>
    <mergeCell ref="AN24:AO25"/>
    <mergeCell ref="A26:B29"/>
    <mergeCell ref="C26:C27"/>
    <mergeCell ref="D26:E27"/>
    <mergeCell ref="F26:G27"/>
    <mergeCell ref="H26:I27"/>
    <mergeCell ref="AF28:AG29"/>
    <mergeCell ref="AH28:AI29"/>
    <mergeCell ref="AJ28:AK29"/>
    <mergeCell ref="AL28:AM29"/>
    <mergeCell ref="R28:S29"/>
    <mergeCell ref="T28:U29"/>
    <mergeCell ref="AF24:AG25"/>
    <mergeCell ref="AH24:AI25"/>
    <mergeCell ref="AJ24:AK25"/>
    <mergeCell ref="AL24:AM25"/>
    <mergeCell ref="V24:W25"/>
    <mergeCell ref="X24:Y25"/>
    <mergeCell ref="Z24:AA25"/>
    <mergeCell ref="AE24:AE25"/>
    <mergeCell ref="AF26:AG27"/>
    <mergeCell ref="V28:W29"/>
    <mergeCell ref="X28:Y29"/>
    <mergeCell ref="Z28:AA29"/>
    <mergeCell ref="AE28:AE29"/>
    <mergeCell ref="J26:K27"/>
    <mergeCell ref="L26:M27"/>
    <mergeCell ref="A30:B33"/>
    <mergeCell ref="C30:C31"/>
    <mergeCell ref="D30:E31"/>
    <mergeCell ref="F30:G31"/>
    <mergeCell ref="H30:I31"/>
    <mergeCell ref="AH26:AI27"/>
    <mergeCell ref="X26:Y27"/>
    <mergeCell ref="Z26:AA27"/>
    <mergeCell ref="AC26:AD29"/>
    <mergeCell ref="AE26:AE27"/>
    <mergeCell ref="Q32:Q33"/>
    <mergeCell ref="R32:S33"/>
    <mergeCell ref="T32:U33"/>
    <mergeCell ref="Z30:AA31"/>
    <mergeCell ref="AC30:AD33"/>
    <mergeCell ref="AE30:AE31"/>
    <mergeCell ref="V30:W31"/>
    <mergeCell ref="X30:Y31"/>
    <mergeCell ref="V32:W33"/>
    <mergeCell ref="X32:Y33"/>
    <mergeCell ref="Z32:AA33"/>
    <mergeCell ref="AE32:AE33"/>
    <mergeCell ref="J30:K31"/>
    <mergeCell ref="L30:M31"/>
    <mergeCell ref="O30:P33"/>
    <mergeCell ref="Q30:Q31"/>
    <mergeCell ref="R30:S31"/>
    <mergeCell ref="T30:U31"/>
    <mergeCell ref="AH30:AI31"/>
    <mergeCell ref="O26:P29"/>
    <mergeCell ref="Q26:Q27"/>
    <mergeCell ref="BD31:BE34"/>
    <mergeCell ref="AJ34:AK35"/>
    <mergeCell ref="AL34:AM35"/>
    <mergeCell ref="CD31:CE32"/>
    <mergeCell ref="CF31:CF32"/>
    <mergeCell ref="CW31:DK32"/>
    <mergeCell ref="CF33:CF34"/>
    <mergeCell ref="CV33:CV34"/>
    <mergeCell ref="CW33:DK34"/>
    <mergeCell ref="CG31:CS34"/>
    <mergeCell ref="CT31:CU34"/>
    <mergeCell ref="CV31:CV32"/>
    <mergeCell ref="DL31:DM32"/>
    <mergeCell ref="DN31:DO32"/>
    <mergeCell ref="DP31:DQ32"/>
    <mergeCell ref="DR31:DS32"/>
    <mergeCell ref="DT31:DU32"/>
    <mergeCell ref="CB33:CC34"/>
    <mergeCell ref="CD33:CE34"/>
    <mergeCell ref="DL33:DM34"/>
    <mergeCell ref="DN33:DO34"/>
    <mergeCell ref="DP33:DQ34"/>
    <mergeCell ref="DR33:DS34"/>
    <mergeCell ref="DT33:DU34"/>
    <mergeCell ref="CB31:CC32"/>
    <mergeCell ref="CB35:CC35"/>
    <mergeCell ref="CD35:CE35"/>
    <mergeCell ref="DV31:DV32"/>
    <mergeCell ref="EL31:EL32"/>
    <mergeCell ref="EM31:FA32"/>
    <mergeCell ref="FB31:FC32"/>
    <mergeCell ref="FD31:FE32"/>
    <mergeCell ref="EL33:EL34"/>
    <mergeCell ref="EM33:FA34"/>
    <mergeCell ref="FB33:FC34"/>
    <mergeCell ref="FD33:FE34"/>
    <mergeCell ref="FJ31:FK32"/>
    <mergeCell ref="FL31:FL32"/>
    <mergeCell ref="C32:C33"/>
    <mergeCell ref="D32:E33"/>
    <mergeCell ref="F32:G33"/>
    <mergeCell ref="H32:I33"/>
    <mergeCell ref="J32:K33"/>
    <mergeCell ref="L32:M33"/>
    <mergeCell ref="DW31:EI34"/>
    <mergeCell ref="EJ31:EK34"/>
    <mergeCell ref="AF32:AG33"/>
    <mergeCell ref="AH32:AI33"/>
    <mergeCell ref="AJ32:AK33"/>
    <mergeCell ref="AL32:AM33"/>
    <mergeCell ref="AN32:AO33"/>
    <mergeCell ref="BF33:BF34"/>
    <mergeCell ref="AN34:AO35"/>
    <mergeCell ref="BF31:BF32"/>
    <mergeCell ref="AF30:AG31"/>
    <mergeCell ref="BG33:BU34"/>
    <mergeCell ref="BV33:BW34"/>
    <mergeCell ref="BX33:BY34"/>
    <mergeCell ref="BZ33:CA34"/>
    <mergeCell ref="DV33:DV34"/>
    <mergeCell ref="FF33:FG34"/>
    <mergeCell ref="FH33:FI34"/>
    <mergeCell ref="FJ33:FK34"/>
    <mergeCell ref="FL33:FL34"/>
    <mergeCell ref="A34:B37"/>
    <mergeCell ref="C34:C35"/>
    <mergeCell ref="D34:E35"/>
    <mergeCell ref="F34:G35"/>
    <mergeCell ref="H34:I35"/>
    <mergeCell ref="J34:K35"/>
    <mergeCell ref="L34:M35"/>
    <mergeCell ref="O34:P37"/>
    <mergeCell ref="Q34:Q35"/>
    <mergeCell ref="R34:S35"/>
    <mergeCell ref="T34:U35"/>
    <mergeCell ref="V34:W35"/>
    <mergeCell ref="Q36:Q37"/>
    <mergeCell ref="R36:S37"/>
    <mergeCell ref="T36:U37"/>
    <mergeCell ref="V36:W37"/>
    <mergeCell ref="X34:Y35"/>
    <mergeCell ref="Z34:AA35"/>
    <mergeCell ref="AC34:AD37"/>
    <mergeCell ref="AE34:AE35"/>
    <mergeCell ref="AF34:AG35"/>
    <mergeCell ref="AH34:AI35"/>
    <mergeCell ref="X36:Y37"/>
    <mergeCell ref="Z36:AA37"/>
    <mergeCell ref="AE36:AE37"/>
    <mergeCell ref="AF36:AG37"/>
    <mergeCell ref="C36:C37"/>
    <mergeCell ref="D36:E37"/>
    <mergeCell ref="F36:G37"/>
    <mergeCell ref="H36:I37"/>
    <mergeCell ref="J36:K37"/>
    <mergeCell ref="L36:M37"/>
    <mergeCell ref="AH36:AI37"/>
    <mergeCell ref="AJ36:AK37"/>
    <mergeCell ref="AL36:AM37"/>
    <mergeCell ref="AN36:AO37"/>
    <mergeCell ref="A38:B41"/>
    <mergeCell ref="C38:C39"/>
    <mergeCell ref="D38:E39"/>
    <mergeCell ref="F38:G39"/>
    <mergeCell ref="H38:I39"/>
    <mergeCell ref="J38:K39"/>
    <mergeCell ref="L38:M39"/>
    <mergeCell ref="O38:P41"/>
    <mergeCell ref="Q38:Q39"/>
    <mergeCell ref="R38:S39"/>
    <mergeCell ref="T38:U39"/>
    <mergeCell ref="V38:W39"/>
    <mergeCell ref="R40:S41"/>
    <mergeCell ref="T40:U41"/>
    <mergeCell ref="V40:W41"/>
    <mergeCell ref="X38:Y39"/>
    <mergeCell ref="Z38:AA39"/>
    <mergeCell ref="AC38:AD41"/>
    <mergeCell ref="AE38:AE39"/>
    <mergeCell ref="AF38:AG39"/>
    <mergeCell ref="AH38:AI39"/>
    <mergeCell ref="X40:Y41"/>
    <mergeCell ref="Z40:AA41"/>
    <mergeCell ref="AE40:AE41"/>
    <mergeCell ref="AF40:AG41"/>
    <mergeCell ref="AJ38:AK39"/>
    <mergeCell ref="AL38:AM39"/>
    <mergeCell ref="AN38:AO39"/>
    <mergeCell ref="C40:C41"/>
    <mergeCell ref="D40:E41"/>
    <mergeCell ref="F40:G41"/>
    <mergeCell ref="H40:I41"/>
    <mergeCell ref="J40:K41"/>
    <mergeCell ref="L40:M41"/>
    <mergeCell ref="Q40:Q41"/>
    <mergeCell ref="AH40:AI41"/>
    <mergeCell ref="AJ40:AK41"/>
    <mergeCell ref="AL40:AM41"/>
    <mergeCell ref="AN40:AO41"/>
    <mergeCell ref="AQ41:BC44"/>
    <mergeCell ref="Z44:AA45"/>
    <mergeCell ref="AE44:AE45"/>
    <mergeCell ref="AF44:AG45"/>
    <mergeCell ref="L42:M43"/>
    <mergeCell ref="O42:P45"/>
    <mergeCell ref="Q42:Q43"/>
    <mergeCell ref="R42:S43"/>
    <mergeCell ref="T42:U43"/>
    <mergeCell ref="X42:Y43"/>
    <mergeCell ref="Z42:AA43"/>
    <mergeCell ref="AC42:AD45"/>
    <mergeCell ref="AE42:AE43"/>
    <mergeCell ref="AF42:AG43"/>
    <mergeCell ref="CF41:CF42"/>
    <mergeCell ref="CG41:CS44"/>
    <mergeCell ref="CT41:CU44"/>
    <mergeCell ref="CV41:CV42"/>
    <mergeCell ref="CW41:DK42"/>
    <mergeCell ref="CF43:CF44"/>
    <mergeCell ref="CV43:CV44"/>
    <mergeCell ref="CW43:DK44"/>
    <mergeCell ref="DT43:DU44"/>
    <mergeCell ref="DV43:DV44"/>
    <mergeCell ref="BF43:BF44"/>
    <mergeCell ref="BG43:BU44"/>
    <mergeCell ref="BV43:BW44"/>
    <mergeCell ref="DL41:DM42"/>
    <mergeCell ref="DN41:DO42"/>
    <mergeCell ref="DP41:DQ42"/>
    <mergeCell ref="DR41:DS42"/>
    <mergeCell ref="DT41:DU42"/>
    <mergeCell ref="FL41:FL42"/>
    <mergeCell ref="A42:B45"/>
    <mergeCell ref="C42:C43"/>
    <mergeCell ref="D42:E43"/>
    <mergeCell ref="F42:G43"/>
    <mergeCell ref="H42:I43"/>
    <mergeCell ref="J42:K43"/>
    <mergeCell ref="DW41:EI44"/>
    <mergeCell ref="V42:W43"/>
    <mergeCell ref="Q44:Q45"/>
    <mergeCell ref="R44:S45"/>
    <mergeCell ref="T44:U45"/>
    <mergeCell ref="V44:W45"/>
    <mergeCell ref="FF41:FG42"/>
    <mergeCell ref="EJ41:EK44"/>
    <mergeCell ref="EL41:EL42"/>
    <mergeCell ref="EM41:FA42"/>
    <mergeCell ref="FB41:FC42"/>
    <mergeCell ref="AH42:AI43"/>
    <mergeCell ref="X44:Y45"/>
    <mergeCell ref="BD41:BE44"/>
    <mergeCell ref="AJ42:AK43"/>
    <mergeCell ref="AL42:AM43"/>
    <mergeCell ref="AN42:AO43"/>
    <mergeCell ref="AH44:AI45"/>
    <mergeCell ref="BF41:BF42"/>
    <mergeCell ref="BG41:BU42"/>
    <mergeCell ref="BV41:BW42"/>
    <mergeCell ref="BX41:BY42"/>
    <mergeCell ref="BZ41:CA42"/>
    <mergeCell ref="DV41:DV42"/>
    <mergeCell ref="CD41:CE42"/>
    <mergeCell ref="A46:B49"/>
    <mergeCell ref="C46:C47"/>
    <mergeCell ref="D46:E47"/>
    <mergeCell ref="F46:G47"/>
    <mergeCell ref="H46:I47"/>
    <mergeCell ref="J46:K47"/>
    <mergeCell ref="L46:M47"/>
    <mergeCell ref="O46:P49"/>
    <mergeCell ref="Q46:Q47"/>
    <mergeCell ref="R46:S47"/>
    <mergeCell ref="T46:U47"/>
    <mergeCell ref="V46:W47"/>
    <mergeCell ref="X46:Y47"/>
    <mergeCell ref="T48:U49"/>
    <mergeCell ref="V48:W49"/>
    <mergeCell ref="X48:Y49"/>
    <mergeCell ref="Z46:AA47"/>
    <mergeCell ref="C48:C49"/>
    <mergeCell ref="D48:E49"/>
    <mergeCell ref="F48:G49"/>
    <mergeCell ref="H48:I49"/>
    <mergeCell ref="J48:K49"/>
    <mergeCell ref="L48:M49"/>
    <mergeCell ref="Q48:Q49"/>
    <mergeCell ref="R48:S49"/>
    <mergeCell ref="FL43:FL44"/>
    <mergeCell ref="C44:C45"/>
    <mergeCell ref="D44:E45"/>
    <mergeCell ref="F44:G45"/>
    <mergeCell ref="H44:I45"/>
    <mergeCell ref="J44:K45"/>
    <mergeCell ref="L44:M45"/>
    <mergeCell ref="AJ44:AK45"/>
    <mergeCell ref="AL44:AM45"/>
    <mergeCell ref="AN44:AO45"/>
    <mergeCell ref="AC46:AD49"/>
    <mergeCell ref="AE46:AE47"/>
    <mergeCell ref="EL43:EL44"/>
    <mergeCell ref="EM43:FA44"/>
    <mergeCell ref="FB43:FC44"/>
    <mergeCell ref="FD43:FE44"/>
    <mergeCell ref="CB43:CC44"/>
    <mergeCell ref="CF51:CF52"/>
    <mergeCell ref="CG51:CS54"/>
    <mergeCell ref="CT51:CU54"/>
    <mergeCell ref="CV51:CV52"/>
    <mergeCell ref="CW51:DK52"/>
    <mergeCell ref="DL51:DM52"/>
    <mergeCell ref="CF53:CF54"/>
    <mergeCell ref="CV53:CV54"/>
    <mergeCell ref="CW53:DK54"/>
    <mergeCell ref="DL53:DM54"/>
    <mergeCell ref="AF46:AG47"/>
    <mergeCell ref="AH46:AI47"/>
    <mergeCell ref="AJ46:AK47"/>
    <mergeCell ref="Z48:AA49"/>
    <mergeCell ref="AE48:AE49"/>
    <mergeCell ref="AF48:AG49"/>
    <mergeCell ref="AH48:AI49"/>
    <mergeCell ref="AL46:AM47"/>
    <mergeCell ref="AN46:AO47"/>
    <mergeCell ref="AJ48:AK49"/>
    <mergeCell ref="AL48:AM49"/>
    <mergeCell ref="AN48:AO49"/>
    <mergeCell ref="DN51:DO52"/>
    <mergeCell ref="DP51:DQ52"/>
    <mergeCell ref="DV51:DV52"/>
    <mergeCell ref="DW51:EI54"/>
    <mergeCell ref="DN53:DO54"/>
    <mergeCell ref="DP53:DQ54"/>
    <mergeCell ref="DR53:DS54"/>
    <mergeCell ref="DT53:DU54"/>
    <mergeCell ref="FH51:FI52"/>
    <mergeCell ref="FJ51:FK52"/>
    <mergeCell ref="FL51:FL52"/>
    <mergeCell ref="BF53:BF54"/>
    <mergeCell ref="BG53:BU54"/>
    <mergeCell ref="BV53:BW54"/>
    <mergeCell ref="BX53:BY54"/>
    <mergeCell ref="BZ53:CA54"/>
    <mergeCell ref="CB53:CC54"/>
    <mergeCell ref="CD53:CE54"/>
    <mergeCell ref="EL53:EL54"/>
    <mergeCell ref="EM53:FA54"/>
    <mergeCell ref="FB53:FC54"/>
    <mergeCell ref="FD53:FE54"/>
    <mergeCell ref="FF53:FG54"/>
    <mergeCell ref="EJ51:EK54"/>
    <mergeCell ref="EL51:EL52"/>
    <mergeCell ref="EM51:FA52"/>
    <mergeCell ref="FB51:FC52"/>
    <mergeCell ref="FD51:FE52"/>
    <mergeCell ref="FH53:FI54"/>
    <mergeCell ref="FL53:FL54"/>
    <mergeCell ref="BF51:BF52"/>
    <mergeCell ref="BG51:BU52"/>
    <mergeCell ref="AQ61:BC64"/>
    <mergeCell ref="BD61:BE64"/>
    <mergeCell ref="BF61:BF62"/>
    <mergeCell ref="BG61:BU62"/>
    <mergeCell ref="BV61:BW62"/>
    <mergeCell ref="BX61:BY62"/>
    <mergeCell ref="BZ61:CA62"/>
    <mergeCell ref="DV53:DV54"/>
    <mergeCell ref="CF61:CF62"/>
    <mergeCell ref="CG61:CS64"/>
    <mergeCell ref="CT61:CU64"/>
    <mergeCell ref="CV61:CV62"/>
    <mergeCell ref="CB63:CC64"/>
    <mergeCell ref="CD63:CE64"/>
    <mergeCell ref="CF63:CF64"/>
    <mergeCell ref="CV63:CV64"/>
    <mergeCell ref="CW61:DK62"/>
    <mergeCell ref="DL61:DM62"/>
    <mergeCell ref="DN61:DO62"/>
    <mergeCell ref="DP61:DQ62"/>
    <mergeCell ref="DR61:DS62"/>
    <mergeCell ref="DT61:DU62"/>
    <mergeCell ref="DV61:DV62"/>
    <mergeCell ref="DP55:DQ55"/>
    <mergeCell ref="DR55:DS55"/>
    <mergeCell ref="DT55:DU55"/>
    <mergeCell ref="AQ51:BC54"/>
    <mergeCell ref="BD51:BE54"/>
    <mergeCell ref="BV51:BW52"/>
    <mergeCell ref="BX51:BY52"/>
    <mergeCell ref="BZ51:CA52"/>
    <mergeCell ref="CB51:CC52"/>
    <mergeCell ref="DW61:EI64"/>
    <mergeCell ref="EJ61:EK64"/>
    <mergeCell ref="EL61:EL62"/>
    <mergeCell ref="EM61:FA62"/>
    <mergeCell ref="FB61:FC62"/>
    <mergeCell ref="DV63:DV64"/>
    <mergeCell ref="EL63:EL64"/>
    <mergeCell ref="EM63:FA64"/>
    <mergeCell ref="FB63:FC64"/>
    <mergeCell ref="FD61:FE62"/>
    <mergeCell ref="FF61:FG62"/>
    <mergeCell ref="FH61:FI62"/>
    <mergeCell ref="FJ61:FK62"/>
    <mergeCell ref="FL61:FL62"/>
    <mergeCell ref="BF63:BF64"/>
    <mergeCell ref="BG63:BU64"/>
    <mergeCell ref="BV63:BW64"/>
    <mergeCell ref="BX63:BY64"/>
    <mergeCell ref="BZ63:CA64"/>
    <mergeCell ref="CW63:DK64"/>
    <mergeCell ref="DL63:DM64"/>
    <mergeCell ref="DN63:DO64"/>
    <mergeCell ref="DP63:DQ64"/>
    <mergeCell ref="DR63:DS64"/>
    <mergeCell ref="DT63:DU64"/>
    <mergeCell ref="CD61:CE62"/>
    <mergeCell ref="FJ63:FK64"/>
    <mergeCell ref="BG68:BU69"/>
    <mergeCell ref="BV68:BW69"/>
    <mergeCell ref="BX68:BY69"/>
    <mergeCell ref="BZ68:CA69"/>
    <mergeCell ref="FL63:FL64"/>
    <mergeCell ref="A66:E67"/>
    <mergeCell ref="F66:AG67"/>
    <mergeCell ref="AH66:AJ67"/>
    <mergeCell ref="AK66:AO67"/>
    <mergeCell ref="AQ66:BC69"/>
    <mergeCell ref="CB68:CC69"/>
    <mergeCell ref="CD68:CE69"/>
    <mergeCell ref="CF68:CF69"/>
    <mergeCell ref="CV68:CV69"/>
    <mergeCell ref="BD66:BE69"/>
    <mergeCell ref="BF66:BF67"/>
    <mergeCell ref="BG66:BU67"/>
    <mergeCell ref="BV66:BW67"/>
    <mergeCell ref="BX66:BY67"/>
    <mergeCell ref="BZ66:CA67"/>
    <mergeCell ref="CW66:DK67"/>
    <mergeCell ref="DL66:DM67"/>
    <mergeCell ref="CF66:CF67"/>
    <mergeCell ref="CG66:CS69"/>
    <mergeCell ref="CT66:CU69"/>
    <mergeCell ref="CV66:CV67"/>
    <mergeCell ref="FF66:FG67"/>
    <mergeCell ref="FH66:FI67"/>
    <mergeCell ref="FJ66:FK67"/>
    <mergeCell ref="FL66:FL67"/>
    <mergeCell ref="F68:AG69"/>
    <mergeCell ref="AH68:AJ69"/>
    <mergeCell ref="AK68:AO69"/>
    <mergeCell ref="BF68:BF69"/>
    <mergeCell ref="DV66:DV67"/>
    <mergeCell ref="DW66:EI69"/>
    <mergeCell ref="DT68:DU69"/>
    <mergeCell ref="FD66:FE67"/>
    <mergeCell ref="EJ66:EK69"/>
    <mergeCell ref="EL66:EL67"/>
    <mergeCell ref="EM66:FA67"/>
    <mergeCell ref="FB66:FC67"/>
    <mergeCell ref="DV68:DV69"/>
    <mergeCell ref="EL68:EL69"/>
    <mergeCell ref="EM68:FA69"/>
    <mergeCell ref="FB68:FC69"/>
    <mergeCell ref="FL68:FL69"/>
    <mergeCell ref="A70:C71"/>
    <mergeCell ref="D70:E71"/>
    <mergeCell ref="F70:H71"/>
    <mergeCell ref="X70:Y71"/>
    <mergeCell ref="CW68:DK69"/>
    <mergeCell ref="DL68:DM69"/>
    <mergeCell ref="DN68:DO69"/>
    <mergeCell ref="DP68:DQ69"/>
    <mergeCell ref="DR68:DS69"/>
    <mergeCell ref="Z70:AA71"/>
    <mergeCell ref="AB70:AC71"/>
    <mergeCell ref="AD70:AE71"/>
    <mergeCell ref="AF70:AG71"/>
    <mergeCell ref="AH70:AI71"/>
    <mergeCell ref="AJ70:AK71"/>
    <mergeCell ref="AL70:AM71"/>
    <mergeCell ref="AN70:AO71"/>
    <mergeCell ref="A72:B73"/>
    <mergeCell ref="C72:W73"/>
    <mergeCell ref="X72:Y73"/>
    <mergeCell ref="Z72:AA73"/>
    <mergeCell ref="AB72:AC73"/>
    <mergeCell ref="AD72:AE73"/>
    <mergeCell ref="AF72:AG73"/>
    <mergeCell ref="AH72:AI73"/>
    <mergeCell ref="AJ72:AK73"/>
    <mergeCell ref="AL72:AM73"/>
    <mergeCell ref="AN72:AO73"/>
    <mergeCell ref="A74:B75"/>
    <mergeCell ref="C74:W75"/>
    <mergeCell ref="X74:Y75"/>
    <mergeCell ref="Z74:AA75"/>
    <mergeCell ref="AB74:AC75"/>
    <mergeCell ref="AD74:AE75"/>
    <mergeCell ref="AF74:AG75"/>
    <mergeCell ref="AH74:AI75"/>
    <mergeCell ref="AJ74:AK75"/>
    <mergeCell ref="AL74:AM75"/>
    <mergeCell ref="AN74:AO75"/>
    <mergeCell ref="A76:B77"/>
    <mergeCell ref="C76:W77"/>
    <mergeCell ref="X76:Y77"/>
    <mergeCell ref="Z76:AA77"/>
    <mergeCell ref="AB76:AC77"/>
    <mergeCell ref="AD76:AE77"/>
    <mergeCell ref="AF76:AG77"/>
    <mergeCell ref="AH76:AI77"/>
    <mergeCell ref="AJ76:AK77"/>
    <mergeCell ref="AL76:AM77"/>
    <mergeCell ref="AN76:AO77"/>
    <mergeCell ref="AQ76:BC79"/>
    <mergeCell ref="BD76:BE79"/>
    <mergeCell ref="BF76:BF77"/>
    <mergeCell ref="BG76:BU77"/>
    <mergeCell ref="BV76:BW77"/>
    <mergeCell ref="BX76:BY77"/>
    <mergeCell ref="BF78:BF79"/>
    <mergeCell ref="BG78:BU79"/>
    <mergeCell ref="BV78:BW79"/>
    <mergeCell ref="BX78:BY79"/>
    <mergeCell ref="CB76:CC77"/>
    <mergeCell ref="CD76:CE77"/>
    <mergeCell ref="CF76:CF77"/>
    <mergeCell ref="CG76:CS79"/>
    <mergeCell ref="CT76:CU79"/>
    <mergeCell ref="CV76:CV77"/>
    <mergeCell ref="EL78:EL79"/>
    <mergeCell ref="EM78:FA79"/>
    <mergeCell ref="FB78:FC79"/>
    <mergeCell ref="CW76:DK77"/>
    <mergeCell ref="DL76:DM77"/>
    <mergeCell ref="DN76:DO77"/>
    <mergeCell ref="DP76:DQ77"/>
    <mergeCell ref="DR76:DS77"/>
    <mergeCell ref="DT76:DU77"/>
    <mergeCell ref="DL78:DM79"/>
    <mergeCell ref="DN78:DO79"/>
    <mergeCell ref="DP78:DQ79"/>
    <mergeCell ref="DR78:DS79"/>
    <mergeCell ref="DT78:DU79"/>
    <mergeCell ref="DV78:DV79"/>
    <mergeCell ref="FH76:FI77"/>
    <mergeCell ref="FJ76:FK77"/>
    <mergeCell ref="FL76:FL77"/>
    <mergeCell ref="A78:B79"/>
    <mergeCell ref="C78:W79"/>
    <mergeCell ref="X78:Y79"/>
    <mergeCell ref="Z78:AA79"/>
    <mergeCell ref="AB78:AC79"/>
    <mergeCell ref="DV76:DV77"/>
    <mergeCell ref="DW76:EI79"/>
    <mergeCell ref="BV80:BW80"/>
    <mergeCell ref="BX80:BY80"/>
    <mergeCell ref="BZ80:CA80"/>
    <mergeCell ref="CB80:CC80"/>
    <mergeCell ref="FD76:FE77"/>
    <mergeCell ref="FF76:FG77"/>
    <mergeCell ref="EJ76:EK79"/>
    <mergeCell ref="EL76:EL77"/>
    <mergeCell ref="EM76:FA77"/>
    <mergeCell ref="FB76:FC77"/>
    <mergeCell ref="AD78:AE79"/>
    <mergeCell ref="AF78:AG79"/>
    <mergeCell ref="AH78:AI79"/>
    <mergeCell ref="AJ78:AK79"/>
    <mergeCell ref="AL78:AM79"/>
    <mergeCell ref="AN78:AO79"/>
    <mergeCell ref="BZ78:CA79"/>
    <mergeCell ref="CB78:CC79"/>
    <mergeCell ref="CD78:CE79"/>
    <mergeCell ref="CF78:CF79"/>
    <mergeCell ref="CV78:CV79"/>
    <mergeCell ref="CW78:DK79"/>
    <mergeCell ref="FD78:FE79"/>
    <mergeCell ref="FF78:FG79"/>
    <mergeCell ref="FH78:FI79"/>
    <mergeCell ref="FJ78:FK79"/>
    <mergeCell ref="FL78:FL79"/>
    <mergeCell ref="A80:B81"/>
    <mergeCell ref="C80:W81"/>
    <mergeCell ref="X80:Y81"/>
    <mergeCell ref="Z80:AA81"/>
    <mergeCell ref="AB80:AC81"/>
    <mergeCell ref="AD80:AE81"/>
    <mergeCell ref="AF80:AG81"/>
    <mergeCell ref="AH80:AI81"/>
    <mergeCell ref="AJ80:AK81"/>
    <mergeCell ref="AL80:AM81"/>
    <mergeCell ref="AN80:AO81"/>
    <mergeCell ref="A82:B83"/>
    <mergeCell ref="C82:W83"/>
    <mergeCell ref="X82:Y83"/>
    <mergeCell ref="Z82:AA83"/>
    <mergeCell ref="AB82:AC83"/>
    <mergeCell ref="AD82:AE83"/>
    <mergeCell ref="AF82:AG83"/>
    <mergeCell ref="AH82:AI83"/>
    <mergeCell ref="AJ82:AK83"/>
    <mergeCell ref="AL82:AM83"/>
    <mergeCell ref="AN82:AO83"/>
    <mergeCell ref="FB80:FC80"/>
    <mergeCell ref="FD80:FE80"/>
    <mergeCell ref="FF80:FG80"/>
    <mergeCell ref="FH80:FI80"/>
    <mergeCell ref="FJ80:FK80"/>
    <mergeCell ref="A84:B85"/>
    <mergeCell ref="C84:W85"/>
    <mergeCell ref="X84:Y85"/>
    <mergeCell ref="Z84:AA85"/>
    <mergeCell ref="AB84:AC85"/>
    <mergeCell ref="BV90:BW90"/>
    <mergeCell ref="BX90:BY90"/>
    <mergeCell ref="BZ90:CA90"/>
    <mergeCell ref="CB90:CC90"/>
    <mergeCell ref="CD90:CE90"/>
    <mergeCell ref="BZ86:CA87"/>
    <mergeCell ref="CB86:CC87"/>
    <mergeCell ref="CD86:CE87"/>
    <mergeCell ref="AJ87:AK88"/>
    <mergeCell ref="AL87:AM88"/>
    <mergeCell ref="AH89:AI90"/>
    <mergeCell ref="AJ89:AK90"/>
    <mergeCell ref="AL89:AM90"/>
    <mergeCell ref="AN89:AO90"/>
    <mergeCell ref="AD84:AE85"/>
    <mergeCell ref="AF84:AG85"/>
    <mergeCell ref="AH84:AI85"/>
    <mergeCell ref="AJ84:AK85"/>
    <mergeCell ref="AL84:AM85"/>
    <mergeCell ref="AN84:AO85"/>
    <mergeCell ref="BZ88:CA89"/>
    <mergeCell ref="CB88:CC89"/>
    <mergeCell ref="CD88:CE89"/>
    <mergeCell ref="A87:B90"/>
    <mergeCell ref="C87:C88"/>
    <mergeCell ref="D87:E88"/>
    <mergeCell ref="F87:G88"/>
    <mergeCell ref="C89:C90"/>
    <mergeCell ref="D89:E90"/>
    <mergeCell ref="F89:G90"/>
    <mergeCell ref="H89:I90"/>
    <mergeCell ref="L87:M88"/>
    <mergeCell ref="O87:P90"/>
    <mergeCell ref="Q87:Q88"/>
    <mergeCell ref="R87:S88"/>
    <mergeCell ref="T87:U88"/>
    <mergeCell ref="V87:W88"/>
    <mergeCell ref="AF89:AG90"/>
    <mergeCell ref="FD86:FE87"/>
    <mergeCell ref="FF86:FG87"/>
    <mergeCell ref="FH86:FI87"/>
    <mergeCell ref="FJ86:FK87"/>
    <mergeCell ref="CF88:CF89"/>
    <mergeCell ref="BX86:BY87"/>
    <mergeCell ref="BX88:BY89"/>
    <mergeCell ref="CV86:CV87"/>
    <mergeCell ref="CW86:DK87"/>
    <mergeCell ref="DL86:DM87"/>
    <mergeCell ref="DN86:DO87"/>
    <mergeCell ref="DP86:DQ87"/>
    <mergeCell ref="CF86:CF87"/>
    <mergeCell ref="CG86:CS89"/>
    <mergeCell ref="CT86:CU89"/>
    <mergeCell ref="DW86:EI89"/>
    <mergeCell ref="EJ86:EK89"/>
    <mergeCell ref="EL86:EL87"/>
    <mergeCell ref="EM86:FA87"/>
    <mergeCell ref="DT88:DU89"/>
    <mergeCell ref="DV88:DV89"/>
    <mergeCell ref="FL86:FL87"/>
    <mergeCell ref="DR86:DS87"/>
    <mergeCell ref="FB86:FC87"/>
    <mergeCell ref="DT86:DU87"/>
    <mergeCell ref="DV86:DV87"/>
    <mergeCell ref="BV86:BW87"/>
    <mergeCell ref="X87:Y88"/>
    <mergeCell ref="Z87:AA88"/>
    <mergeCell ref="AC87:AD90"/>
    <mergeCell ref="AE87:AE88"/>
    <mergeCell ref="AF87:AG88"/>
    <mergeCell ref="AH87:AI88"/>
    <mergeCell ref="X89:Y90"/>
    <mergeCell ref="Z89:AA90"/>
    <mergeCell ref="AE89:AE90"/>
    <mergeCell ref="DP88:DQ89"/>
    <mergeCell ref="DR88:DS89"/>
    <mergeCell ref="AN87:AO88"/>
    <mergeCell ref="BF88:BF89"/>
    <mergeCell ref="BG88:BU89"/>
    <mergeCell ref="BV88:BW89"/>
    <mergeCell ref="AQ86:BC89"/>
    <mergeCell ref="BD86:BE89"/>
    <mergeCell ref="BF86:BF87"/>
    <mergeCell ref="BG86:BU87"/>
    <mergeCell ref="EL88:EL89"/>
    <mergeCell ref="EM88:FA89"/>
    <mergeCell ref="AF91:AG92"/>
    <mergeCell ref="AH91:AI92"/>
    <mergeCell ref="X93:Y94"/>
    <mergeCell ref="FL88:FL89"/>
    <mergeCell ref="CV88:CV89"/>
    <mergeCell ref="CW88:DK89"/>
    <mergeCell ref="DL88:DM89"/>
    <mergeCell ref="DN88:DO89"/>
    <mergeCell ref="H93:I94"/>
    <mergeCell ref="J93:K94"/>
    <mergeCell ref="L93:M94"/>
    <mergeCell ref="Q93:Q94"/>
    <mergeCell ref="X91:Y92"/>
    <mergeCell ref="Z91:AA92"/>
    <mergeCell ref="AN93:AO94"/>
    <mergeCell ref="AH93:AI94"/>
    <mergeCell ref="AJ93:AK94"/>
    <mergeCell ref="AJ91:AK92"/>
    <mergeCell ref="AL91:AM92"/>
    <mergeCell ref="AN91:AO92"/>
    <mergeCell ref="J89:K90"/>
    <mergeCell ref="L89:M90"/>
    <mergeCell ref="Q89:Q90"/>
    <mergeCell ref="R89:S90"/>
    <mergeCell ref="T89:U90"/>
    <mergeCell ref="V89:W90"/>
    <mergeCell ref="AL93:AM94"/>
    <mergeCell ref="DT90:DU90"/>
    <mergeCell ref="FJ88:FK89"/>
    <mergeCell ref="H87:I88"/>
    <mergeCell ref="J87:K88"/>
    <mergeCell ref="AF93:AG94"/>
    <mergeCell ref="F91:G92"/>
    <mergeCell ref="H91:I92"/>
    <mergeCell ref="J91:K92"/>
    <mergeCell ref="C93:C94"/>
    <mergeCell ref="D93:E94"/>
    <mergeCell ref="F93:G94"/>
    <mergeCell ref="L91:M92"/>
    <mergeCell ref="O91:P94"/>
    <mergeCell ref="Q91:Q92"/>
    <mergeCell ref="R91:S92"/>
    <mergeCell ref="T91:U92"/>
    <mergeCell ref="V91:W92"/>
    <mergeCell ref="R93:S94"/>
    <mergeCell ref="T93:U94"/>
    <mergeCell ref="V93:W94"/>
    <mergeCell ref="AC91:AD94"/>
    <mergeCell ref="AE91:AE92"/>
    <mergeCell ref="Z93:AA94"/>
    <mergeCell ref="AE93:AE94"/>
    <mergeCell ref="C95:C96"/>
    <mergeCell ref="D95:E96"/>
    <mergeCell ref="F95:G96"/>
    <mergeCell ref="H95:I96"/>
    <mergeCell ref="J95:K96"/>
    <mergeCell ref="BZ98:CA99"/>
    <mergeCell ref="AC95:AD98"/>
    <mergeCell ref="AE95:AE96"/>
    <mergeCell ref="AF95:AG96"/>
    <mergeCell ref="AH97:AI98"/>
    <mergeCell ref="BV96:BW97"/>
    <mergeCell ref="BX96:BY97"/>
    <mergeCell ref="AN97:AO98"/>
    <mergeCell ref="BF98:BF99"/>
    <mergeCell ref="O95:P98"/>
    <mergeCell ref="Q95:Q96"/>
    <mergeCell ref="R95:S96"/>
    <mergeCell ref="T95:U96"/>
    <mergeCell ref="AL95:AM96"/>
    <mergeCell ref="AJ97:AK98"/>
    <mergeCell ref="AL97:AM98"/>
    <mergeCell ref="A91:B94"/>
    <mergeCell ref="C91:C92"/>
    <mergeCell ref="D91:E92"/>
    <mergeCell ref="FF96:FG97"/>
    <mergeCell ref="DN96:DO97"/>
    <mergeCell ref="DP96:DQ97"/>
    <mergeCell ref="DR96:DS97"/>
    <mergeCell ref="DT96:DU97"/>
    <mergeCell ref="DV96:DV97"/>
    <mergeCell ref="DW96:EI99"/>
    <mergeCell ref="DN98:DO99"/>
    <mergeCell ref="C97:C98"/>
    <mergeCell ref="D97:E98"/>
    <mergeCell ref="F97:G98"/>
    <mergeCell ref="H97:I98"/>
    <mergeCell ref="J97:K98"/>
    <mergeCell ref="L97:M98"/>
    <mergeCell ref="CV96:CV97"/>
    <mergeCell ref="CW96:DK97"/>
    <mergeCell ref="DL96:DM97"/>
    <mergeCell ref="CW98:DK99"/>
    <mergeCell ref="DL98:DM99"/>
    <mergeCell ref="CV98:CV99"/>
    <mergeCell ref="V95:W96"/>
    <mergeCell ref="R97:S98"/>
    <mergeCell ref="L95:M96"/>
    <mergeCell ref="FF98:FG99"/>
    <mergeCell ref="AE97:AE98"/>
    <mergeCell ref="AF97:AG98"/>
    <mergeCell ref="X95:Y96"/>
    <mergeCell ref="Z95:AA96"/>
    <mergeCell ref="A95:B98"/>
    <mergeCell ref="FL96:FL97"/>
    <mergeCell ref="DP98:DQ99"/>
    <mergeCell ref="CF96:CF97"/>
    <mergeCell ref="CG96:CS99"/>
    <mergeCell ref="CT96:CU99"/>
    <mergeCell ref="Q101:Q102"/>
    <mergeCell ref="R101:S102"/>
    <mergeCell ref="T101:U102"/>
    <mergeCell ref="V101:W102"/>
    <mergeCell ref="BG98:BU99"/>
    <mergeCell ref="AL99:AM100"/>
    <mergeCell ref="AN99:AO100"/>
    <mergeCell ref="AQ96:BC99"/>
    <mergeCell ref="BD96:BE99"/>
    <mergeCell ref="BF96:BF97"/>
    <mergeCell ref="BZ96:CA97"/>
    <mergeCell ref="CB96:CC97"/>
    <mergeCell ref="CD96:CE97"/>
    <mergeCell ref="BV98:BW99"/>
    <mergeCell ref="BX98:BY99"/>
    <mergeCell ref="AE101:AE102"/>
    <mergeCell ref="AF101:AG102"/>
    <mergeCell ref="AH101:AI102"/>
    <mergeCell ref="BG96:BU97"/>
    <mergeCell ref="AN95:AO96"/>
    <mergeCell ref="DR100:DS100"/>
    <mergeCell ref="DT100:DU100"/>
    <mergeCell ref="AJ95:AK96"/>
    <mergeCell ref="T97:U98"/>
    <mergeCell ref="V97:W98"/>
    <mergeCell ref="Q97:Q98"/>
    <mergeCell ref="FD96:FE97"/>
    <mergeCell ref="AL101:AM102"/>
    <mergeCell ref="AN101:AO102"/>
    <mergeCell ref="AJ99:AK100"/>
    <mergeCell ref="AJ101:AK102"/>
    <mergeCell ref="DN100:DO100"/>
    <mergeCell ref="DP100:DQ100"/>
    <mergeCell ref="BV100:BW100"/>
    <mergeCell ref="BX100:BY100"/>
    <mergeCell ref="BZ100:CA100"/>
    <mergeCell ref="CB100:CC100"/>
    <mergeCell ref="L99:M100"/>
    <mergeCell ref="FB98:FC99"/>
    <mergeCell ref="EM96:FA97"/>
    <mergeCell ref="FB96:FC97"/>
    <mergeCell ref="CB98:CC99"/>
    <mergeCell ref="CD98:CE99"/>
    <mergeCell ref="CF98:CF99"/>
    <mergeCell ref="DV98:DV99"/>
    <mergeCell ref="EL98:EL99"/>
    <mergeCell ref="EM98:FA99"/>
    <mergeCell ref="EJ96:EK99"/>
    <mergeCell ref="EL96:EL97"/>
    <mergeCell ref="V99:W100"/>
    <mergeCell ref="DT98:DU99"/>
    <mergeCell ref="DR98:DS99"/>
    <mergeCell ref="FB100:FC100"/>
    <mergeCell ref="CD100:CE100"/>
    <mergeCell ref="DL100:DM100"/>
    <mergeCell ref="AH95:AI96"/>
    <mergeCell ref="X97:Y98"/>
    <mergeCell ref="Z97:AA98"/>
    <mergeCell ref="FJ98:FK99"/>
    <mergeCell ref="FL98:FL99"/>
    <mergeCell ref="A99:B102"/>
    <mergeCell ref="C99:C100"/>
    <mergeCell ref="D99:E100"/>
    <mergeCell ref="F99:G100"/>
    <mergeCell ref="H99:I100"/>
    <mergeCell ref="J99:K100"/>
    <mergeCell ref="AC99:AD102"/>
    <mergeCell ref="AE99:AE100"/>
    <mergeCell ref="AF99:AG100"/>
    <mergeCell ref="AH99:AI100"/>
    <mergeCell ref="X105:Y106"/>
    <mergeCell ref="Z105:AA106"/>
    <mergeCell ref="AE105:AE106"/>
    <mergeCell ref="AF105:AG106"/>
    <mergeCell ref="X99:Y100"/>
    <mergeCell ref="C101:C102"/>
    <mergeCell ref="D101:E102"/>
    <mergeCell ref="F101:G102"/>
    <mergeCell ref="H101:I102"/>
    <mergeCell ref="J101:K102"/>
    <mergeCell ref="L101:M102"/>
    <mergeCell ref="O99:P102"/>
    <mergeCell ref="Q99:Q100"/>
    <mergeCell ref="R99:S100"/>
    <mergeCell ref="O103:P106"/>
    <mergeCell ref="X101:Y102"/>
    <mergeCell ref="Z101:AA102"/>
    <mergeCell ref="Z103:AA104"/>
    <mergeCell ref="Z99:AA100"/>
    <mergeCell ref="T99:U100"/>
    <mergeCell ref="V103:W104"/>
    <mergeCell ref="X103:Y104"/>
    <mergeCell ref="V105:W106"/>
    <mergeCell ref="A103:B106"/>
    <mergeCell ref="C103:C104"/>
    <mergeCell ref="D103:E104"/>
    <mergeCell ref="F103:G104"/>
    <mergeCell ref="H103:I104"/>
    <mergeCell ref="J103:K104"/>
    <mergeCell ref="L103:M104"/>
    <mergeCell ref="Q105:Q106"/>
    <mergeCell ref="R105:S106"/>
    <mergeCell ref="T105:U106"/>
    <mergeCell ref="AJ103:AK104"/>
    <mergeCell ref="AL103:AM104"/>
    <mergeCell ref="AJ105:AK106"/>
    <mergeCell ref="AL105:AM106"/>
    <mergeCell ref="Q103:Q104"/>
    <mergeCell ref="R103:S104"/>
    <mergeCell ref="T103:U104"/>
    <mergeCell ref="C105:C106"/>
    <mergeCell ref="D105:E106"/>
    <mergeCell ref="F105:G106"/>
    <mergeCell ref="H105:I106"/>
    <mergeCell ref="J105:K106"/>
    <mergeCell ref="L105:M106"/>
    <mergeCell ref="DV106:DV107"/>
    <mergeCell ref="DW106:EI109"/>
    <mergeCell ref="FB108:FC109"/>
    <mergeCell ref="FD108:FE109"/>
    <mergeCell ref="DP110:DQ110"/>
    <mergeCell ref="AH105:AI106"/>
    <mergeCell ref="AC103:AD106"/>
    <mergeCell ref="AE103:AE104"/>
    <mergeCell ref="AF103:AG104"/>
    <mergeCell ref="AN103:AO104"/>
    <mergeCell ref="AH103:AI104"/>
    <mergeCell ref="BX110:BY110"/>
    <mergeCell ref="BZ110:CA110"/>
    <mergeCell ref="CB110:CC110"/>
    <mergeCell ref="CD110:CE110"/>
    <mergeCell ref="DL110:DM110"/>
    <mergeCell ref="DN110:DO110"/>
    <mergeCell ref="AN105:AO106"/>
    <mergeCell ref="AQ106:BC109"/>
    <mergeCell ref="BD106:BE109"/>
    <mergeCell ref="BF106:BF107"/>
    <mergeCell ref="BG106:BU107"/>
    <mergeCell ref="BV106:BW107"/>
    <mergeCell ref="BF108:BF109"/>
    <mergeCell ref="BG108:BU109"/>
    <mergeCell ref="BV108:BW109"/>
    <mergeCell ref="AN109:AO110"/>
    <mergeCell ref="CD106:CE107"/>
    <mergeCell ref="CF106:CF107"/>
    <mergeCell ref="CG106:CS109"/>
    <mergeCell ref="BX108:BY109"/>
    <mergeCell ref="BZ108:CA109"/>
    <mergeCell ref="FF106:FG107"/>
    <mergeCell ref="FH106:FI107"/>
    <mergeCell ref="FJ106:FK107"/>
    <mergeCell ref="EJ106:EK109"/>
    <mergeCell ref="AF107:AG108"/>
    <mergeCell ref="BV110:BW110"/>
    <mergeCell ref="AH107:AI108"/>
    <mergeCell ref="AJ107:AK108"/>
    <mergeCell ref="AL107:AM108"/>
    <mergeCell ref="AN107:AO108"/>
    <mergeCell ref="FH108:FI109"/>
    <mergeCell ref="FJ108:FK109"/>
    <mergeCell ref="CF108:CF109"/>
    <mergeCell ref="CV108:CV109"/>
    <mergeCell ref="CW108:DK109"/>
    <mergeCell ref="DL108:DM109"/>
    <mergeCell ref="DN108:DO109"/>
    <mergeCell ref="DP108:DQ109"/>
    <mergeCell ref="CT106:CU109"/>
    <mergeCell ref="CV106:CV107"/>
    <mergeCell ref="EL106:EL107"/>
    <mergeCell ref="DR108:DS109"/>
    <mergeCell ref="DT108:DU109"/>
    <mergeCell ref="DV108:DV109"/>
    <mergeCell ref="EL108:EL109"/>
    <mergeCell ref="DN106:DO107"/>
    <mergeCell ref="DP106:DQ107"/>
    <mergeCell ref="EM106:FA107"/>
    <mergeCell ref="FB106:FC107"/>
    <mergeCell ref="FD106:FE107"/>
    <mergeCell ref="DR106:DS107"/>
    <mergeCell ref="DT106:DU107"/>
    <mergeCell ref="CW106:DK107"/>
    <mergeCell ref="DL106:DM107"/>
    <mergeCell ref="AE107:AE108"/>
    <mergeCell ref="FL108:FL109"/>
    <mergeCell ref="C109:C110"/>
    <mergeCell ref="D109:E110"/>
    <mergeCell ref="F109:G110"/>
    <mergeCell ref="H109:I110"/>
    <mergeCell ref="J109:K110"/>
    <mergeCell ref="L109:M110"/>
    <mergeCell ref="Q109:Q110"/>
    <mergeCell ref="R109:S110"/>
    <mergeCell ref="EM108:FA109"/>
    <mergeCell ref="FB110:FC110"/>
    <mergeCell ref="FD110:FE110"/>
    <mergeCell ref="FF110:FG110"/>
    <mergeCell ref="FH110:FI110"/>
    <mergeCell ref="FJ110:FK110"/>
    <mergeCell ref="C107:C108"/>
    <mergeCell ref="D107:E108"/>
    <mergeCell ref="F107:G108"/>
    <mergeCell ref="H107:I108"/>
    <mergeCell ref="J107:K108"/>
    <mergeCell ref="Z107:AA108"/>
    <mergeCell ref="AC107:AD110"/>
    <mergeCell ref="V109:W110"/>
    <mergeCell ref="X109:Y110"/>
    <mergeCell ref="Z109:AA110"/>
    <mergeCell ref="AE109:AE110"/>
    <mergeCell ref="AF109:AG110"/>
    <mergeCell ref="AH109:AI110"/>
    <mergeCell ref="FL106:FL107"/>
    <mergeCell ref="AJ109:AK110"/>
    <mergeCell ref="AL109:AM110"/>
    <mergeCell ref="T109:U110"/>
    <mergeCell ref="R113:S114"/>
    <mergeCell ref="T113:U114"/>
    <mergeCell ref="V113:W114"/>
    <mergeCell ref="A111:B114"/>
    <mergeCell ref="C111:C112"/>
    <mergeCell ref="D111:E112"/>
    <mergeCell ref="F111:G112"/>
    <mergeCell ref="H111:I112"/>
    <mergeCell ref="J111:K112"/>
    <mergeCell ref="T111:U112"/>
    <mergeCell ref="Z111:AA112"/>
    <mergeCell ref="AC111:AD114"/>
    <mergeCell ref="AE111:AE112"/>
    <mergeCell ref="AF111:AG112"/>
    <mergeCell ref="AH111:AI112"/>
    <mergeCell ref="X113:Y114"/>
    <mergeCell ref="Z113:AA114"/>
    <mergeCell ref="AE113:AE114"/>
    <mergeCell ref="AF113:AG114"/>
    <mergeCell ref="AH113:AI114"/>
    <mergeCell ref="A107:B110"/>
    <mergeCell ref="L107:M108"/>
    <mergeCell ref="O107:P110"/>
    <mergeCell ref="Q107:Q108"/>
    <mergeCell ref="X107:Y108"/>
    <mergeCell ref="R107:S108"/>
    <mergeCell ref="T107:U108"/>
    <mergeCell ref="V107:W108"/>
    <mergeCell ref="AJ111:AK112"/>
    <mergeCell ref="AL111:AM112"/>
    <mergeCell ref="AN111:AO112"/>
    <mergeCell ref="C113:C114"/>
    <mergeCell ref="D113:E114"/>
    <mergeCell ref="F113:G114"/>
    <mergeCell ref="H113:I114"/>
    <mergeCell ref="J113:K114"/>
    <mergeCell ref="L113:M114"/>
    <mergeCell ref="Q113:Q114"/>
    <mergeCell ref="AJ113:AK114"/>
    <mergeCell ref="AL113:AM114"/>
    <mergeCell ref="AN113:AO114"/>
    <mergeCell ref="AQ116:BC119"/>
    <mergeCell ref="BD116:BE119"/>
    <mergeCell ref="BF116:BF117"/>
    <mergeCell ref="BG116:BU117"/>
    <mergeCell ref="V111:W112"/>
    <mergeCell ref="X111:Y112"/>
    <mergeCell ref="L111:M112"/>
    <mergeCell ref="O111:P114"/>
    <mergeCell ref="Q111:Q112"/>
    <mergeCell ref="R111:S112"/>
    <mergeCell ref="BF118:BF119"/>
    <mergeCell ref="BG118:BU119"/>
    <mergeCell ref="FL128:FL129"/>
    <mergeCell ref="CV128:CV129"/>
    <mergeCell ref="CW128:DK129"/>
    <mergeCell ref="DL128:DM129"/>
    <mergeCell ref="DN128:DO129"/>
    <mergeCell ref="DP128:DQ129"/>
    <mergeCell ref="DR128:DS129"/>
    <mergeCell ref="DR118:DS119"/>
    <mergeCell ref="DT118:DU119"/>
    <mergeCell ref="DV118:DV119"/>
    <mergeCell ref="CF118:CF119"/>
    <mergeCell ref="CV118:CV119"/>
    <mergeCell ref="CW118:DK119"/>
    <mergeCell ref="FL118:FL119"/>
    <mergeCell ref="FL126:FL127"/>
    <mergeCell ref="FF126:FG127"/>
    <mergeCell ref="FH126:FI127"/>
    <mergeCell ref="FJ126:FK127"/>
    <mergeCell ref="EM128:FA129"/>
    <mergeCell ref="CV126:CV127"/>
    <mergeCell ref="CW126:DK127"/>
    <mergeCell ref="DL126:DM127"/>
    <mergeCell ref="FB128:FC129"/>
    <mergeCell ref="FD128:FE129"/>
    <mergeCell ref="DT126:DU127"/>
    <mergeCell ref="DV126:DV127"/>
    <mergeCell ref="DW126:EI129"/>
    <mergeCell ref="EJ126:EK129"/>
    <mergeCell ref="EL126:EL127"/>
    <mergeCell ref="EM126:FA127"/>
    <mergeCell ref="DT128:DU129"/>
    <mergeCell ref="DV128:DV129"/>
    <mergeCell ref="FL116:FL117"/>
    <mergeCell ref="DL118:DM119"/>
    <mergeCell ref="DN118:DO119"/>
    <mergeCell ref="DP118:DQ119"/>
    <mergeCell ref="BX118:BY119"/>
    <mergeCell ref="BZ118:CA119"/>
    <mergeCell ref="CB118:CC119"/>
    <mergeCell ref="BV116:BW117"/>
    <mergeCell ref="BX116:BY117"/>
    <mergeCell ref="BZ116:CA117"/>
    <mergeCell ref="CB116:CC117"/>
    <mergeCell ref="CD116:CE117"/>
    <mergeCell ref="CF116:CF117"/>
    <mergeCell ref="CG116:CS119"/>
    <mergeCell ref="CT116:CU119"/>
    <mergeCell ref="CV116:CV117"/>
    <mergeCell ref="CW116:DK117"/>
    <mergeCell ref="CD118:CE119"/>
    <mergeCell ref="DL116:DM117"/>
    <mergeCell ref="DN116:DO117"/>
    <mergeCell ref="DP116:DQ117"/>
    <mergeCell ref="DR116:DS117"/>
    <mergeCell ref="DT116:DU117"/>
    <mergeCell ref="DV116:DV117"/>
    <mergeCell ref="BV118:BW119"/>
    <mergeCell ref="FJ118:FK119"/>
    <mergeCell ref="EL128:EL129"/>
    <mergeCell ref="FB126:FC127"/>
    <mergeCell ref="FD126:FE127"/>
    <mergeCell ref="DW116:EI119"/>
    <mergeCell ref="EJ116:EK119"/>
    <mergeCell ref="EL116:EL117"/>
    <mergeCell ref="EM116:FA117"/>
    <mergeCell ref="FB116:FC117"/>
    <mergeCell ref="FD116:FE117"/>
    <mergeCell ref="EL118:EL119"/>
    <mergeCell ref="EM118:FA119"/>
    <mergeCell ref="FB118:FC119"/>
    <mergeCell ref="FD118:FE119"/>
    <mergeCell ref="FF116:FG117"/>
    <mergeCell ref="FH116:FI117"/>
    <mergeCell ref="FJ116:FK117"/>
    <mergeCell ref="CF126:CF127"/>
    <mergeCell ref="CG126:CS129"/>
    <mergeCell ref="CT126:CU129"/>
    <mergeCell ref="CD128:CE129"/>
    <mergeCell ref="CF128:CF129"/>
    <mergeCell ref="BF131:BF132"/>
    <mergeCell ref="BG131:BU132"/>
    <mergeCell ref="BV131:BW132"/>
    <mergeCell ref="BX131:BY132"/>
    <mergeCell ref="BZ131:CA132"/>
    <mergeCell ref="CD131:CE132"/>
    <mergeCell ref="CF131:CF132"/>
    <mergeCell ref="CG131:CS134"/>
    <mergeCell ref="CT131:CU134"/>
    <mergeCell ref="AQ126:BC129"/>
    <mergeCell ref="BD126:BE129"/>
    <mergeCell ref="BF126:BF127"/>
    <mergeCell ref="BG126:BU127"/>
    <mergeCell ref="BV126:BW127"/>
    <mergeCell ref="BX126:BY127"/>
    <mergeCell ref="BF128:BF129"/>
    <mergeCell ref="BG128:BU129"/>
    <mergeCell ref="BV128:BW129"/>
    <mergeCell ref="BX128:BY129"/>
    <mergeCell ref="BZ128:CA129"/>
    <mergeCell ref="CB128:CC129"/>
    <mergeCell ref="CB126:CC127"/>
    <mergeCell ref="CD126:CE127"/>
    <mergeCell ref="DT131:DU132"/>
    <mergeCell ref="DV131:DV132"/>
    <mergeCell ref="DW131:EI134"/>
    <mergeCell ref="EJ131:EK134"/>
    <mergeCell ref="EL131:EL132"/>
    <mergeCell ref="EM131:FA132"/>
    <mergeCell ref="FB131:FC132"/>
    <mergeCell ref="FD131:FE132"/>
    <mergeCell ref="EL133:EL134"/>
    <mergeCell ref="EM133:FA134"/>
    <mergeCell ref="FB133:FC134"/>
    <mergeCell ref="FD133:FE134"/>
    <mergeCell ref="CB131:CC132"/>
    <mergeCell ref="A131:E132"/>
    <mergeCell ref="F131:AG132"/>
    <mergeCell ref="AH131:AJ132"/>
    <mergeCell ref="AK131:AO132"/>
    <mergeCell ref="AQ131:BC134"/>
    <mergeCell ref="BD131:BE134"/>
    <mergeCell ref="A133:C134"/>
    <mergeCell ref="D133:E134"/>
    <mergeCell ref="AN137:AO138"/>
    <mergeCell ref="DL135:DM135"/>
    <mergeCell ref="DN135:DO135"/>
    <mergeCell ref="DP135:DQ135"/>
    <mergeCell ref="DR135:DS135"/>
    <mergeCell ref="DT135:DU135"/>
    <mergeCell ref="FF131:FG132"/>
    <mergeCell ref="FH131:FI132"/>
    <mergeCell ref="FJ131:FK132"/>
    <mergeCell ref="FL131:FL132"/>
    <mergeCell ref="F133:AG134"/>
    <mergeCell ref="AH133:AJ134"/>
    <mergeCell ref="AK133:AO134"/>
    <mergeCell ref="BF133:BF134"/>
    <mergeCell ref="BG133:BU134"/>
    <mergeCell ref="DN133:DO134"/>
    <mergeCell ref="DV133:DV134"/>
    <mergeCell ref="BV133:BW134"/>
    <mergeCell ref="BX133:BY134"/>
    <mergeCell ref="BZ133:CA134"/>
    <mergeCell ref="CB133:CC134"/>
    <mergeCell ref="CD133:CE134"/>
    <mergeCell ref="FL133:FL134"/>
    <mergeCell ref="CV131:CV132"/>
    <mergeCell ref="CW131:DK132"/>
    <mergeCell ref="CV133:CV134"/>
    <mergeCell ref="CW133:DK134"/>
    <mergeCell ref="CF133:CF134"/>
    <mergeCell ref="DL131:DM132"/>
    <mergeCell ref="DN131:DO132"/>
    <mergeCell ref="DP131:DQ132"/>
    <mergeCell ref="DR131:DS132"/>
    <mergeCell ref="AD141:AE142"/>
    <mergeCell ref="AF141:AG142"/>
    <mergeCell ref="AH141:AI142"/>
    <mergeCell ref="AJ141:AK142"/>
    <mergeCell ref="AL141:AM142"/>
    <mergeCell ref="AN141:AO142"/>
    <mergeCell ref="A135:C136"/>
    <mergeCell ref="D135:E136"/>
    <mergeCell ref="F135:H136"/>
    <mergeCell ref="X135:Y136"/>
    <mergeCell ref="Z135:AA136"/>
    <mergeCell ref="DL133:DM134"/>
    <mergeCell ref="DP133:DQ134"/>
    <mergeCell ref="DR133:DS134"/>
    <mergeCell ref="DT133:DU134"/>
    <mergeCell ref="AB135:AC136"/>
    <mergeCell ref="AD135:AE136"/>
    <mergeCell ref="AF135:AG136"/>
    <mergeCell ref="AH135:AI136"/>
    <mergeCell ref="AJ135:AK136"/>
    <mergeCell ref="AL135:AM136"/>
    <mergeCell ref="AN135:AO136"/>
    <mergeCell ref="A137:B138"/>
    <mergeCell ref="C137:W138"/>
    <mergeCell ref="X137:Y138"/>
    <mergeCell ref="Z137:AA138"/>
    <mergeCell ref="AB137:AC138"/>
    <mergeCell ref="AD137:AE138"/>
    <mergeCell ref="AF137:AG138"/>
    <mergeCell ref="AH137:AI138"/>
    <mergeCell ref="AJ137:AK138"/>
    <mergeCell ref="AL137:AM138"/>
    <mergeCell ref="CT141:CU144"/>
    <mergeCell ref="CV141:CV142"/>
    <mergeCell ref="CW141:DK142"/>
    <mergeCell ref="CF143:CF144"/>
    <mergeCell ref="CV143:CV144"/>
    <mergeCell ref="CW143:DK144"/>
    <mergeCell ref="FD141:FE142"/>
    <mergeCell ref="EL143:EL144"/>
    <mergeCell ref="EM143:FA144"/>
    <mergeCell ref="FB143:FC144"/>
    <mergeCell ref="FD143:FE144"/>
    <mergeCell ref="DL141:DM142"/>
    <mergeCell ref="DN141:DO142"/>
    <mergeCell ref="DP141:DQ142"/>
    <mergeCell ref="DR141:DS142"/>
    <mergeCell ref="DT141:DU142"/>
    <mergeCell ref="A139:B140"/>
    <mergeCell ref="C139:W140"/>
    <mergeCell ref="X139:Y140"/>
    <mergeCell ref="Z139:AA140"/>
    <mergeCell ref="AB139:AC140"/>
    <mergeCell ref="AD139:AE140"/>
    <mergeCell ref="AF139:AG140"/>
    <mergeCell ref="AH139:AI140"/>
    <mergeCell ref="AJ139:AK140"/>
    <mergeCell ref="AL139:AM140"/>
    <mergeCell ref="AN139:AO140"/>
    <mergeCell ref="A141:B142"/>
    <mergeCell ref="C141:W142"/>
    <mergeCell ref="X141:Y142"/>
    <mergeCell ref="Z141:AA142"/>
    <mergeCell ref="AB141:AC142"/>
    <mergeCell ref="CF141:CF142"/>
    <mergeCell ref="CG141:CS144"/>
    <mergeCell ref="DN145:DO145"/>
    <mergeCell ref="DP145:DQ145"/>
    <mergeCell ref="DR145:DS145"/>
    <mergeCell ref="DT145:DU145"/>
    <mergeCell ref="FL141:FL142"/>
    <mergeCell ref="A143:B144"/>
    <mergeCell ref="C143:W144"/>
    <mergeCell ref="X143:Y144"/>
    <mergeCell ref="Z143:AA144"/>
    <mergeCell ref="AB143:AC144"/>
    <mergeCell ref="AF145:AG146"/>
    <mergeCell ref="AH145:AI146"/>
    <mergeCell ref="AJ145:AK146"/>
    <mergeCell ref="AL145:AM146"/>
    <mergeCell ref="AN145:AO146"/>
    <mergeCell ref="DL145:DM145"/>
    <mergeCell ref="CB143:CC144"/>
    <mergeCell ref="CD143:CE144"/>
    <mergeCell ref="AF143:AG144"/>
    <mergeCell ref="AH143:AI144"/>
    <mergeCell ref="AJ143:AK144"/>
    <mergeCell ref="AL143:AM144"/>
    <mergeCell ref="AQ141:BC144"/>
    <mergeCell ref="BD141:BE144"/>
    <mergeCell ref="BF141:BF142"/>
    <mergeCell ref="BG141:BU142"/>
    <mergeCell ref="BV141:BW142"/>
    <mergeCell ref="BX141:BY142"/>
    <mergeCell ref="BZ141:CA142"/>
    <mergeCell ref="CB141:CC142"/>
    <mergeCell ref="BF143:BF144"/>
    <mergeCell ref="FL143:FL144"/>
    <mergeCell ref="A145:B146"/>
    <mergeCell ref="C145:W146"/>
    <mergeCell ref="X145:Y146"/>
    <mergeCell ref="Z145:AA146"/>
    <mergeCell ref="AB145:AC146"/>
    <mergeCell ref="AD145:AE146"/>
    <mergeCell ref="DL143:DM144"/>
    <mergeCell ref="DV143:DV144"/>
    <mergeCell ref="BG143:BU144"/>
    <mergeCell ref="AD147:AE148"/>
    <mergeCell ref="AF147:AG148"/>
    <mergeCell ref="AF149:AG150"/>
    <mergeCell ref="AH147:AI148"/>
    <mergeCell ref="AJ147:AK148"/>
    <mergeCell ref="AL147:AM148"/>
    <mergeCell ref="A147:B148"/>
    <mergeCell ref="C147:W148"/>
    <mergeCell ref="FB145:FC145"/>
    <mergeCell ref="FD145:FE145"/>
    <mergeCell ref="FF145:FG145"/>
    <mergeCell ref="FH145:FI145"/>
    <mergeCell ref="FJ145:FK145"/>
    <mergeCell ref="AD143:AE144"/>
    <mergeCell ref="DW141:EI144"/>
    <mergeCell ref="EJ141:EK144"/>
    <mergeCell ref="EL141:EL142"/>
    <mergeCell ref="EM141:FA142"/>
    <mergeCell ref="FB141:FC142"/>
    <mergeCell ref="DV141:DV142"/>
    <mergeCell ref="CD141:CE142"/>
    <mergeCell ref="AH152:AI153"/>
    <mergeCell ref="AJ152:AK153"/>
    <mergeCell ref="AL152:AM153"/>
    <mergeCell ref="AN152:AO153"/>
    <mergeCell ref="X149:Y150"/>
    <mergeCell ref="Z149:AA150"/>
    <mergeCell ref="AB149:AC150"/>
    <mergeCell ref="AD149:AE150"/>
    <mergeCell ref="FH143:FI144"/>
    <mergeCell ref="FJ143:FK144"/>
    <mergeCell ref="AH149:AI150"/>
    <mergeCell ref="AJ149:AK150"/>
    <mergeCell ref="AL149:AM150"/>
    <mergeCell ref="AN149:AO150"/>
    <mergeCell ref="AN147:AO148"/>
    <mergeCell ref="BV143:BW144"/>
    <mergeCell ref="BX143:BY144"/>
    <mergeCell ref="BZ143:CA144"/>
    <mergeCell ref="X147:Y148"/>
    <mergeCell ref="Z147:AA148"/>
    <mergeCell ref="AB147:AC148"/>
    <mergeCell ref="FF143:FG144"/>
    <mergeCell ref="DN143:DO144"/>
    <mergeCell ref="DP143:DQ144"/>
    <mergeCell ref="DR143:DS144"/>
    <mergeCell ref="DT143:DU144"/>
    <mergeCell ref="BD151:BE154"/>
    <mergeCell ref="BF151:BF152"/>
    <mergeCell ref="BG151:BU152"/>
    <mergeCell ref="BV151:BW152"/>
    <mergeCell ref="BX151:BY152"/>
    <mergeCell ref="AN143:AO144"/>
    <mergeCell ref="BF153:BF154"/>
    <mergeCell ref="BG153:BU154"/>
    <mergeCell ref="BV153:BW154"/>
    <mergeCell ref="BX153:BY154"/>
    <mergeCell ref="CB151:CC152"/>
    <mergeCell ref="CD151:CE152"/>
    <mergeCell ref="CF151:CF152"/>
    <mergeCell ref="CG151:CS154"/>
    <mergeCell ref="CT151:CU154"/>
    <mergeCell ref="CV151:CV152"/>
    <mergeCell ref="CW151:DK152"/>
    <mergeCell ref="DL151:DM152"/>
    <mergeCell ref="DN151:DO152"/>
    <mergeCell ref="DP151:DQ152"/>
    <mergeCell ref="DR151:DS152"/>
    <mergeCell ref="DT151:DU152"/>
    <mergeCell ref="AQ151:BC154"/>
    <mergeCell ref="FH153:FI154"/>
    <mergeCell ref="FJ153:FK154"/>
    <mergeCell ref="FL153:FL154"/>
    <mergeCell ref="C154:C155"/>
    <mergeCell ref="D154:E155"/>
    <mergeCell ref="F154:G155"/>
    <mergeCell ref="H154:I155"/>
    <mergeCell ref="J154:K155"/>
    <mergeCell ref="DL153:DM154"/>
    <mergeCell ref="DN153:DO154"/>
    <mergeCell ref="DV151:DV152"/>
    <mergeCell ref="DW151:EI154"/>
    <mergeCell ref="EJ151:EK154"/>
    <mergeCell ref="EL151:EL152"/>
    <mergeCell ref="EM151:FA152"/>
    <mergeCell ref="FB151:FC152"/>
    <mergeCell ref="EL153:EL154"/>
    <mergeCell ref="EM153:FA154"/>
    <mergeCell ref="FB153:FC154"/>
    <mergeCell ref="FD151:FE152"/>
    <mergeCell ref="FF151:FG152"/>
    <mergeCell ref="FH151:FI152"/>
    <mergeCell ref="FJ151:FK152"/>
    <mergeCell ref="FL151:FL152"/>
    <mergeCell ref="C152:C153"/>
    <mergeCell ref="D152:E153"/>
    <mergeCell ref="F152:G153"/>
    <mergeCell ref="H152:I153"/>
    <mergeCell ref="J152:K153"/>
    <mergeCell ref="L152:M153"/>
    <mergeCell ref="O152:P155"/>
    <mergeCell ref="Q152:Q153"/>
    <mergeCell ref="A156:B159"/>
    <mergeCell ref="C156:C157"/>
    <mergeCell ref="D156:E157"/>
    <mergeCell ref="F156:G157"/>
    <mergeCell ref="H156:I157"/>
    <mergeCell ref="AJ156:AK157"/>
    <mergeCell ref="AL156:AM157"/>
    <mergeCell ref="AN156:AO157"/>
    <mergeCell ref="C158:C159"/>
    <mergeCell ref="D158:E159"/>
    <mergeCell ref="F158:G159"/>
    <mergeCell ref="H158:I159"/>
    <mergeCell ref="BV155:BW155"/>
    <mergeCell ref="BX155:BY155"/>
    <mergeCell ref="BZ155:CA155"/>
    <mergeCell ref="CB155:CC155"/>
    <mergeCell ref="CD155:CE155"/>
    <mergeCell ref="AC152:AD155"/>
    <mergeCell ref="AE152:AE153"/>
    <mergeCell ref="AF152:AG153"/>
    <mergeCell ref="V154:W155"/>
    <mergeCell ref="X154:Y155"/>
    <mergeCell ref="Z154:AA155"/>
    <mergeCell ref="AE154:AE155"/>
    <mergeCell ref="BZ153:CA154"/>
    <mergeCell ref="CB153:CC154"/>
    <mergeCell ref="CD153:CE154"/>
    <mergeCell ref="A152:B155"/>
    <mergeCell ref="R152:S153"/>
    <mergeCell ref="T152:U153"/>
    <mergeCell ref="L154:M155"/>
    <mergeCell ref="Q154:Q155"/>
    <mergeCell ref="J156:K157"/>
    <mergeCell ref="L156:M157"/>
    <mergeCell ref="R158:S159"/>
    <mergeCell ref="T158:U159"/>
    <mergeCell ref="AF158:AG159"/>
    <mergeCell ref="J158:K159"/>
    <mergeCell ref="L158:M159"/>
    <mergeCell ref="V156:W157"/>
    <mergeCell ref="AH158:AI159"/>
    <mergeCell ref="AJ158:AK159"/>
    <mergeCell ref="AL158:AM159"/>
    <mergeCell ref="AN158:AO159"/>
    <mergeCell ref="FD153:FE154"/>
    <mergeCell ref="FF153:FG154"/>
    <mergeCell ref="DP153:DQ154"/>
    <mergeCell ref="DR153:DS154"/>
    <mergeCell ref="DT153:DU154"/>
    <mergeCell ref="DV153:DV154"/>
    <mergeCell ref="AF154:AG155"/>
    <mergeCell ref="AH154:AI155"/>
    <mergeCell ref="AJ154:AK155"/>
    <mergeCell ref="AL154:AM155"/>
    <mergeCell ref="AN154:AO155"/>
    <mergeCell ref="CF153:CF154"/>
    <mergeCell ref="CV153:CV154"/>
    <mergeCell ref="CW153:DK154"/>
    <mergeCell ref="R154:S155"/>
    <mergeCell ref="T154:U155"/>
    <mergeCell ref="V152:W153"/>
    <mergeCell ref="X152:Y153"/>
    <mergeCell ref="Z152:AA153"/>
    <mergeCell ref="BZ151:CA152"/>
    <mergeCell ref="A160:B163"/>
    <mergeCell ref="C160:C161"/>
    <mergeCell ref="D160:E161"/>
    <mergeCell ref="F160:G161"/>
    <mergeCell ref="H160:I161"/>
    <mergeCell ref="AH156:AI157"/>
    <mergeCell ref="X156:Y157"/>
    <mergeCell ref="Z156:AA157"/>
    <mergeCell ref="AC156:AD159"/>
    <mergeCell ref="AE156:AE157"/>
    <mergeCell ref="AL160:AM161"/>
    <mergeCell ref="AN160:AO161"/>
    <mergeCell ref="AQ161:BC164"/>
    <mergeCell ref="BD161:BE164"/>
    <mergeCell ref="AL164:AM165"/>
    <mergeCell ref="AN164:AO165"/>
    <mergeCell ref="CV161:CV162"/>
    <mergeCell ref="V160:W161"/>
    <mergeCell ref="X160:Y161"/>
    <mergeCell ref="Z160:AA161"/>
    <mergeCell ref="AC160:AD163"/>
    <mergeCell ref="AE160:AE161"/>
    <mergeCell ref="O156:P159"/>
    <mergeCell ref="Q156:Q157"/>
    <mergeCell ref="R156:S157"/>
    <mergeCell ref="T156:U157"/>
    <mergeCell ref="Q158:Q159"/>
    <mergeCell ref="AF156:AG157"/>
    <mergeCell ref="V158:W159"/>
    <mergeCell ref="X158:Y159"/>
    <mergeCell ref="Z158:AA159"/>
    <mergeCell ref="AE158:AE159"/>
    <mergeCell ref="CF163:CF164"/>
    <mergeCell ref="CV163:CV164"/>
    <mergeCell ref="CW163:DK164"/>
    <mergeCell ref="BG161:BU162"/>
    <mergeCell ref="BV161:BW162"/>
    <mergeCell ref="BX161:BY162"/>
    <mergeCell ref="BZ161:CA162"/>
    <mergeCell ref="CB161:CC162"/>
    <mergeCell ref="J160:K161"/>
    <mergeCell ref="L160:M161"/>
    <mergeCell ref="O160:P163"/>
    <mergeCell ref="Q160:Q161"/>
    <mergeCell ref="R160:S161"/>
    <mergeCell ref="T160:U161"/>
    <mergeCell ref="Q162:Q163"/>
    <mergeCell ref="R162:S163"/>
    <mergeCell ref="T162:U163"/>
    <mergeCell ref="CD161:CE162"/>
    <mergeCell ref="CF161:CF162"/>
    <mergeCell ref="CG161:CS164"/>
    <mergeCell ref="AF160:AG161"/>
    <mergeCell ref="V162:W163"/>
    <mergeCell ref="X162:Y163"/>
    <mergeCell ref="Z162:AA163"/>
    <mergeCell ref="AE162:AE163"/>
    <mergeCell ref="AH160:AI161"/>
    <mergeCell ref="AJ160:AK161"/>
    <mergeCell ref="DN161:DO162"/>
    <mergeCell ref="DP161:DQ162"/>
    <mergeCell ref="DR161:DS162"/>
    <mergeCell ref="DT161:DU162"/>
    <mergeCell ref="DV161:DV162"/>
    <mergeCell ref="EM161:FA162"/>
    <mergeCell ref="FB161:FC162"/>
    <mergeCell ref="FD161:FE162"/>
    <mergeCell ref="EL163:EL164"/>
    <mergeCell ref="EM163:FA164"/>
    <mergeCell ref="FB163:FC164"/>
    <mergeCell ref="FD163:FE164"/>
    <mergeCell ref="FL161:FL162"/>
    <mergeCell ref="C162:C163"/>
    <mergeCell ref="D162:E163"/>
    <mergeCell ref="F162:G163"/>
    <mergeCell ref="H162:I163"/>
    <mergeCell ref="J162:K163"/>
    <mergeCell ref="L162:M163"/>
    <mergeCell ref="DW161:EI164"/>
    <mergeCell ref="EJ161:EK164"/>
    <mergeCell ref="EL161:EL162"/>
    <mergeCell ref="AF162:AG163"/>
    <mergeCell ref="AH162:AI163"/>
    <mergeCell ref="AJ162:AK163"/>
    <mergeCell ref="AL162:AM163"/>
    <mergeCell ref="AN162:AO163"/>
    <mergeCell ref="BF163:BF164"/>
    <mergeCell ref="AJ164:AK165"/>
    <mergeCell ref="BF161:BF162"/>
    <mergeCell ref="DR163:DS164"/>
    <mergeCell ref="CW161:DK162"/>
    <mergeCell ref="DV163:DV164"/>
    <mergeCell ref="BG163:BU164"/>
    <mergeCell ref="BV163:BW164"/>
    <mergeCell ref="BX163:BY164"/>
    <mergeCell ref="BZ163:CA164"/>
    <mergeCell ref="CB163:CC164"/>
    <mergeCell ref="CD163:CE164"/>
    <mergeCell ref="CT161:CU164"/>
    <mergeCell ref="FL163:FL164"/>
    <mergeCell ref="A164:B167"/>
    <mergeCell ref="C164:C165"/>
    <mergeCell ref="D164:E165"/>
    <mergeCell ref="F164:G165"/>
    <mergeCell ref="H164:I165"/>
    <mergeCell ref="J164:K165"/>
    <mergeCell ref="DL163:DM164"/>
    <mergeCell ref="DN163:DO164"/>
    <mergeCell ref="DP163:DQ164"/>
    <mergeCell ref="T164:U165"/>
    <mergeCell ref="V164:W165"/>
    <mergeCell ref="Q166:Q167"/>
    <mergeCell ref="R166:S167"/>
    <mergeCell ref="T166:U167"/>
    <mergeCell ref="V166:W167"/>
    <mergeCell ref="AC164:AD167"/>
    <mergeCell ref="AE164:AE165"/>
    <mergeCell ref="AF164:AG165"/>
    <mergeCell ref="AH164:AI165"/>
    <mergeCell ref="X166:Y167"/>
    <mergeCell ref="Z166:AA167"/>
    <mergeCell ref="AE166:AE167"/>
    <mergeCell ref="DL161:DM162"/>
    <mergeCell ref="AF166:AG167"/>
    <mergeCell ref="AH166:AI167"/>
    <mergeCell ref="F166:G167"/>
    <mergeCell ref="H166:I167"/>
    <mergeCell ref="J166:K167"/>
    <mergeCell ref="L166:M167"/>
    <mergeCell ref="X164:Y165"/>
    <mergeCell ref="Z164:AA165"/>
    <mergeCell ref="L164:M165"/>
    <mergeCell ref="O164:P167"/>
    <mergeCell ref="Q164:Q165"/>
    <mergeCell ref="R164:S165"/>
    <mergeCell ref="AJ166:AK167"/>
    <mergeCell ref="AL166:AM167"/>
    <mergeCell ref="AN166:AO167"/>
    <mergeCell ref="A168:B171"/>
    <mergeCell ref="C168:C169"/>
    <mergeCell ref="D168:E169"/>
    <mergeCell ref="F168:G169"/>
    <mergeCell ref="H168:I169"/>
    <mergeCell ref="J168:K169"/>
    <mergeCell ref="L168:M169"/>
    <mergeCell ref="AH168:AI169"/>
    <mergeCell ref="X170:Y171"/>
    <mergeCell ref="Z170:AA171"/>
    <mergeCell ref="AE170:AE171"/>
    <mergeCell ref="AF170:AG171"/>
    <mergeCell ref="O168:P171"/>
    <mergeCell ref="Q168:Q169"/>
    <mergeCell ref="R168:S169"/>
    <mergeCell ref="T168:U169"/>
    <mergeCell ref="V168:W169"/>
    <mergeCell ref="BG171:BU172"/>
    <mergeCell ref="BV171:BW172"/>
    <mergeCell ref="BX171:BY172"/>
    <mergeCell ref="CF171:CF172"/>
    <mergeCell ref="CG171:CS174"/>
    <mergeCell ref="CT171:CU174"/>
    <mergeCell ref="CV171:CV172"/>
    <mergeCell ref="CW171:DK172"/>
    <mergeCell ref="CD173:CE174"/>
    <mergeCell ref="CF173:CF174"/>
    <mergeCell ref="CV173:CV174"/>
    <mergeCell ref="CW173:DK174"/>
    <mergeCell ref="Q170:Q171"/>
    <mergeCell ref="X168:Y169"/>
    <mergeCell ref="Z168:AA169"/>
    <mergeCell ref="AC168:AD171"/>
    <mergeCell ref="AE168:AE169"/>
    <mergeCell ref="AF168:AG169"/>
    <mergeCell ref="R170:S171"/>
    <mergeCell ref="T170:U171"/>
    <mergeCell ref="V170:W171"/>
    <mergeCell ref="Z172:AA173"/>
    <mergeCell ref="AC172:AD175"/>
    <mergeCell ref="AE172:AE173"/>
    <mergeCell ref="AF172:AG173"/>
    <mergeCell ref="X174:Y175"/>
    <mergeCell ref="AJ168:AK169"/>
    <mergeCell ref="AL168:AM169"/>
    <mergeCell ref="AN168:AO169"/>
    <mergeCell ref="AH170:AI171"/>
    <mergeCell ref="AJ170:AK171"/>
    <mergeCell ref="AL170:AM171"/>
    <mergeCell ref="DL171:DM172"/>
    <mergeCell ref="DN171:DO172"/>
    <mergeCell ref="DP171:DQ172"/>
    <mergeCell ref="DR171:DS172"/>
    <mergeCell ref="DT171:DU172"/>
    <mergeCell ref="DV171:DV172"/>
    <mergeCell ref="DW171:EI174"/>
    <mergeCell ref="EJ171:EK174"/>
    <mergeCell ref="DL173:DM174"/>
    <mergeCell ref="DN173:DO174"/>
    <mergeCell ref="DP173:DQ174"/>
    <mergeCell ref="DR173:DS174"/>
    <mergeCell ref="DT173:DU174"/>
    <mergeCell ref="DV173:DV174"/>
    <mergeCell ref="CD171:CE172"/>
    <mergeCell ref="EL171:EL172"/>
    <mergeCell ref="EM171:FA172"/>
    <mergeCell ref="A172:B175"/>
    <mergeCell ref="C172:C173"/>
    <mergeCell ref="D172:E173"/>
    <mergeCell ref="F172:G173"/>
    <mergeCell ref="H172:I173"/>
    <mergeCell ref="J172:K173"/>
    <mergeCell ref="Z174:AA175"/>
    <mergeCell ref="AE174:AE175"/>
    <mergeCell ref="AF174:AG175"/>
    <mergeCell ref="L172:M173"/>
    <mergeCell ref="O172:P175"/>
    <mergeCell ref="Q172:Q173"/>
    <mergeCell ref="R172:S173"/>
    <mergeCell ref="T172:U173"/>
    <mergeCell ref="V172:W173"/>
    <mergeCell ref="Q174:Q175"/>
    <mergeCell ref="BF173:BF174"/>
    <mergeCell ref="X172:Y173"/>
    <mergeCell ref="AL172:AM173"/>
    <mergeCell ref="AN172:AO173"/>
    <mergeCell ref="BF171:BF172"/>
    <mergeCell ref="C170:C171"/>
    <mergeCell ref="D170:E171"/>
    <mergeCell ref="F170:G171"/>
    <mergeCell ref="H170:I171"/>
    <mergeCell ref="J170:K171"/>
    <mergeCell ref="L170:M171"/>
    <mergeCell ref="AN170:AO171"/>
    <mergeCell ref="AQ171:BC174"/>
    <mergeCell ref="BD171:BE174"/>
    <mergeCell ref="AJ172:AK173"/>
    <mergeCell ref="A176:B179"/>
    <mergeCell ref="C176:C177"/>
    <mergeCell ref="D176:E177"/>
    <mergeCell ref="F176:G177"/>
    <mergeCell ref="H176:I177"/>
    <mergeCell ref="J176:K177"/>
    <mergeCell ref="L176:M177"/>
    <mergeCell ref="O176:P179"/>
    <mergeCell ref="Q176:Q177"/>
    <mergeCell ref="R176:S177"/>
    <mergeCell ref="T176:U177"/>
    <mergeCell ref="V176:W177"/>
    <mergeCell ref="X176:Y177"/>
    <mergeCell ref="T178:U179"/>
    <mergeCell ref="V178:W179"/>
    <mergeCell ref="X178:Y179"/>
    <mergeCell ref="Z176:AA177"/>
    <mergeCell ref="C178:C179"/>
    <mergeCell ref="D178:E179"/>
    <mergeCell ref="F178:G179"/>
    <mergeCell ref="H178:I179"/>
    <mergeCell ref="J178:K179"/>
    <mergeCell ref="L178:M179"/>
    <mergeCell ref="Q178:Q179"/>
    <mergeCell ref="R178:S179"/>
    <mergeCell ref="FF173:FG174"/>
    <mergeCell ref="FH173:FI174"/>
    <mergeCell ref="FJ173:FK174"/>
    <mergeCell ref="FL173:FL174"/>
    <mergeCell ref="C174:C175"/>
    <mergeCell ref="D174:E175"/>
    <mergeCell ref="F174:G175"/>
    <mergeCell ref="H174:I175"/>
    <mergeCell ref="J174:K175"/>
    <mergeCell ref="L174:M175"/>
    <mergeCell ref="AJ174:AK175"/>
    <mergeCell ref="AL174:AM175"/>
    <mergeCell ref="AN174:AO175"/>
    <mergeCell ref="AC176:AD179"/>
    <mergeCell ref="AE176:AE177"/>
    <mergeCell ref="BZ175:CA175"/>
    <mergeCell ref="CB175:CC175"/>
    <mergeCell ref="CD175:CE175"/>
    <mergeCell ref="FJ175:FK175"/>
    <mergeCell ref="AH174:AI175"/>
    <mergeCell ref="AH172:AI173"/>
    <mergeCell ref="FB171:FC172"/>
    <mergeCell ref="FD171:FE172"/>
    <mergeCell ref="EL173:EL174"/>
    <mergeCell ref="EM173:FA174"/>
    <mergeCell ref="FB173:FC174"/>
    <mergeCell ref="FD173:FE174"/>
    <mergeCell ref="R174:S175"/>
    <mergeCell ref="T174:U175"/>
    <mergeCell ref="V174:W175"/>
    <mergeCell ref="FL171:FL172"/>
    <mergeCell ref="BG173:BU174"/>
    <mergeCell ref="CG181:CS184"/>
    <mergeCell ref="CT181:CU184"/>
    <mergeCell ref="CV181:CV182"/>
    <mergeCell ref="CW181:DK182"/>
    <mergeCell ref="DL181:DM182"/>
    <mergeCell ref="CF183:CF184"/>
    <mergeCell ref="CV183:CV184"/>
    <mergeCell ref="CW183:DK184"/>
    <mergeCell ref="DL183:DM184"/>
    <mergeCell ref="AF176:AG177"/>
    <mergeCell ref="AH176:AI177"/>
    <mergeCell ref="AJ176:AK177"/>
    <mergeCell ref="Z178:AA179"/>
    <mergeCell ref="AE178:AE179"/>
    <mergeCell ref="AF178:AG179"/>
    <mergeCell ref="AH178:AI179"/>
    <mergeCell ref="AL176:AM177"/>
    <mergeCell ref="AN176:AO177"/>
    <mergeCell ref="AJ178:AK179"/>
    <mergeCell ref="AL178:AM179"/>
    <mergeCell ref="AN178:AO179"/>
    <mergeCell ref="DV181:DV182"/>
    <mergeCell ref="DW181:EI184"/>
    <mergeCell ref="DN183:DO184"/>
    <mergeCell ref="DP183:DQ184"/>
    <mergeCell ref="DR183:DS184"/>
    <mergeCell ref="DT183:DU184"/>
    <mergeCell ref="FL181:FL182"/>
    <mergeCell ref="BF183:BF184"/>
    <mergeCell ref="BG183:BU184"/>
    <mergeCell ref="BV183:BW184"/>
    <mergeCell ref="BX183:BY184"/>
    <mergeCell ref="BZ183:CA184"/>
    <mergeCell ref="CB183:CC184"/>
    <mergeCell ref="CD183:CE184"/>
    <mergeCell ref="FD181:FE182"/>
    <mergeCell ref="FF181:FG182"/>
    <mergeCell ref="EM183:FA184"/>
    <mergeCell ref="FB183:FC184"/>
    <mergeCell ref="FD183:FE184"/>
    <mergeCell ref="FF183:FG184"/>
    <mergeCell ref="EJ181:EK184"/>
    <mergeCell ref="EL181:EL182"/>
    <mergeCell ref="EM181:FA182"/>
    <mergeCell ref="FB181:FC182"/>
    <mergeCell ref="FL183:FL184"/>
    <mergeCell ref="BF181:BF182"/>
    <mergeCell ref="BG181:BU182"/>
    <mergeCell ref="BV181:BW182"/>
    <mergeCell ref="BX181:BY182"/>
    <mergeCell ref="BZ181:CA182"/>
    <mergeCell ref="CB181:CC182"/>
    <mergeCell ref="CD181:CE182"/>
    <mergeCell ref="AQ191:BC194"/>
    <mergeCell ref="BD191:BE194"/>
    <mergeCell ref="BF191:BF192"/>
    <mergeCell ref="BG191:BU192"/>
    <mergeCell ref="BV191:BW192"/>
    <mergeCell ref="BX191:BY192"/>
    <mergeCell ref="BZ191:CA192"/>
    <mergeCell ref="DV183:DV184"/>
    <mergeCell ref="EL183:EL184"/>
    <mergeCell ref="CB191:CC192"/>
    <mergeCell ref="CD191:CE192"/>
    <mergeCell ref="CF191:CF192"/>
    <mergeCell ref="CG191:CS194"/>
    <mergeCell ref="CT191:CU194"/>
    <mergeCell ref="CV191:CV192"/>
    <mergeCell ref="CB193:CC194"/>
    <mergeCell ref="CD193:CE194"/>
    <mergeCell ref="CF193:CF194"/>
    <mergeCell ref="CV193:CV194"/>
    <mergeCell ref="CW191:DK192"/>
    <mergeCell ref="DL191:DM192"/>
    <mergeCell ref="DN191:DO192"/>
    <mergeCell ref="DP191:DQ192"/>
    <mergeCell ref="DR191:DS192"/>
    <mergeCell ref="DT191:DU192"/>
    <mergeCell ref="DV191:DV192"/>
    <mergeCell ref="DW191:EI194"/>
    <mergeCell ref="EJ191:EK194"/>
    <mergeCell ref="EL191:EL192"/>
    <mergeCell ref="AQ181:BC184"/>
    <mergeCell ref="BD181:BE184"/>
    <mergeCell ref="CF181:CF182"/>
    <mergeCell ref="CV198:CV199"/>
    <mergeCell ref="EM191:FA192"/>
    <mergeCell ref="FB191:FC192"/>
    <mergeCell ref="DV193:DV194"/>
    <mergeCell ref="EL193:EL194"/>
    <mergeCell ref="EM193:FA194"/>
    <mergeCell ref="FB193:FC194"/>
    <mergeCell ref="FD191:FE192"/>
    <mergeCell ref="FF191:FG192"/>
    <mergeCell ref="FH191:FI192"/>
    <mergeCell ref="FJ191:FK192"/>
    <mergeCell ref="FL191:FL192"/>
    <mergeCell ref="BF193:BF194"/>
    <mergeCell ref="BG193:BU194"/>
    <mergeCell ref="BV193:BW194"/>
    <mergeCell ref="BX193:BY194"/>
    <mergeCell ref="BZ193:CA194"/>
    <mergeCell ref="CW193:DK194"/>
    <mergeCell ref="DL193:DM194"/>
    <mergeCell ref="DN193:DO194"/>
    <mergeCell ref="DP193:DQ194"/>
    <mergeCell ref="DR193:DS194"/>
    <mergeCell ref="DT193:DU194"/>
    <mergeCell ref="FD193:FE194"/>
    <mergeCell ref="FF193:FG194"/>
    <mergeCell ref="FH193:FI194"/>
    <mergeCell ref="FJ193:FK194"/>
    <mergeCell ref="FL193:FL194"/>
    <mergeCell ref="FL196:FL197"/>
    <mergeCell ref="DL195:DM195"/>
    <mergeCell ref="DN195:DO195"/>
    <mergeCell ref="CB196:CC197"/>
    <mergeCell ref="F198:AG199"/>
    <mergeCell ref="AH198:AJ199"/>
    <mergeCell ref="AK198:AO199"/>
    <mergeCell ref="BF198:BF199"/>
    <mergeCell ref="DV196:DV197"/>
    <mergeCell ref="DW196:EI199"/>
    <mergeCell ref="DV198:DV199"/>
    <mergeCell ref="EL198:EL199"/>
    <mergeCell ref="EJ196:EK199"/>
    <mergeCell ref="EL196:EL197"/>
    <mergeCell ref="EM196:FA197"/>
    <mergeCell ref="FB196:FC197"/>
    <mergeCell ref="FF196:FG197"/>
    <mergeCell ref="FH196:FI197"/>
    <mergeCell ref="EM198:FA199"/>
    <mergeCell ref="A196:E197"/>
    <mergeCell ref="F196:AG197"/>
    <mergeCell ref="AH196:AJ197"/>
    <mergeCell ref="AK196:AO197"/>
    <mergeCell ref="AQ196:BC199"/>
    <mergeCell ref="BX196:BY197"/>
    <mergeCell ref="BZ196:CA197"/>
    <mergeCell ref="BG198:BU199"/>
    <mergeCell ref="BV198:BW199"/>
    <mergeCell ref="BX198:BY199"/>
    <mergeCell ref="BZ198:CA199"/>
    <mergeCell ref="CF196:CF197"/>
    <mergeCell ref="CG196:CS199"/>
    <mergeCell ref="CT196:CU199"/>
    <mergeCell ref="CV196:CV197"/>
    <mergeCell ref="CB198:CC199"/>
    <mergeCell ref="CF198:CF199"/>
    <mergeCell ref="A200:C201"/>
    <mergeCell ref="D200:E201"/>
    <mergeCell ref="F200:H201"/>
    <mergeCell ref="X200:Y201"/>
    <mergeCell ref="CW198:DK199"/>
    <mergeCell ref="DL198:DM199"/>
    <mergeCell ref="BD196:BE199"/>
    <mergeCell ref="BF196:BF197"/>
    <mergeCell ref="BG196:BU197"/>
    <mergeCell ref="BV196:BW197"/>
    <mergeCell ref="A198:C199"/>
    <mergeCell ref="D198:E199"/>
    <mergeCell ref="FF198:FG199"/>
    <mergeCell ref="FH198:FI199"/>
    <mergeCell ref="FJ198:FK199"/>
    <mergeCell ref="FL198:FL199"/>
    <mergeCell ref="DN198:DO199"/>
    <mergeCell ref="DP198:DQ199"/>
    <mergeCell ref="DR198:DS199"/>
    <mergeCell ref="DT198:DU199"/>
    <mergeCell ref="Z200:AA201"/>
    <mergeCell ref="AB200:AC201"/>
    <mergeCell ref="AD200:AE201"/>
    <mergeCell ref="AF200:AG201"/>
    <mergeCell ref="AH200:AI201"/>
    <mergeCell ref="AJ200:AK201"/>
    <mergeCell ref="AL200:AM201"/>
    <mergeCell ref="AN200:AO201"/>
    <mergeCell ref="DT200:DU200"/>
    <mergeCell ref="CW196:DK197"/>
    <mergeCell ref="DL196:DM197"/>
    <mergeCell ref="DN196:DO197"/>
    <mergeCell ref="A202:B203"/>
    <mergeCell ref="C202:W203"/>
    <mergeCell ref="X202:Y203"/>
    <mergeCell ref="Z202:AA203"/>
    <mergeCell ref="AB202:AC203"/>
    <mergeCell ref="AD202:AE203"/>
    <mergeCell ref="AF202:AG203"/>
    <mergeCell ref="AH202:AI203"/>
    <mergeCell ref="AJ202:AK203"/>
    <mergeCell ref="AL202:AM203"/>
    <mergeCell ref="AN202:AO203"/>
    <mergeCell ref="A204:B205"/>
    <mergeCell ref="C204:W205"/>
    <mergeCell ref="X204:Y205"/>
    <mergeCell ref="Z204:AA205"/>
    <mergeCell ref="AB204:AC205"/>
    <mergeCell ref="AD204:AE205"/>
    <mergeCell ref="AF204:AG205"/>
    <mergeCell ref="AH204:AI205"/>
    <mergeCell ref="AJ204:AK205"/>
    <mergeCell ref="AL204:AM205"/>
    <mergeCell ref="AN204:AO205"/>
    <mergeCell ref="A206:B207"/>
    <mergeCell ref="C206:W207"/>
    <mergeCell ref="X206:Y207"/>
    <mergeCell ref="Z206:AA207"/>
    <mergeCell ref="AB206:AC207"/>
    <mergeCell ref="AD206:AE207"/>
    <mergeCell ref="AF206:AG207"/>
    <mergeCell ref="AH206:AI207"/>
    <mergeCell ref="AJ206:AK207"/>
    <mergeCell ref="AL206:AM207"/>
    <mergeCell ref="AN206:AO207"/>
    <mergeCell ref="AQ206:BC209"/>
    <mergeCell ref="CF206:CF207"/>
    <mergeCell ref="CG206:CS209"/>
    <mergeCell ref="CT206:CU209"/>
    <mergeCell ref="CV206:CV207"/>
    <mergeCell ref="BD206:BE209"/>
    <mergeCell ref="BF206:BF207"/>
    <mergeCell ref="BG206:BU207"/>
    <mergeCell ref="BV206:BW207"/>
    <mergeCell ref="BZ208:CA209"/>
    <mergeCell ref="CF208:CF209"/>
    <mergeCell ref="CV208:CV209"/>
    <mergeCell ref="A208:B209"/>
    <mergeCell ref="C208:W209"/>
    <mergeCell ref="X208:Y209"/>
    <mergeCell ref="CW208:DK209"/>
    <mergeCell ref="FL208:FL209"/>
    <mergeCell ref="CW206:DK207"/>
    <mergeCell ref="DL206:DM207"/>
    <mergeCell ref="DN206:DO207"/>
    <mergeCell ref="DP206:DQ207"/>
    <mergeCell ref="DR206:DS207"/>
    <mergeCell ref="DT206:DU207"/>
    <mergeCell ref="EL206:EL207"/>
    <mergeCell ref="EM206:FA207"/>
    <mergeCell ref="FB206:FC207"/>
    <mergeCell ref="EL208:EL209"/>
    <mergeCell ref="EM208:FA209"/>
    <mergeCell ref="FB208:FC209"/>
    <mergeCell ref="FJ206:FK207"/>
    <mergeCell ref="FL206:FL207"/>
    <mergeCell ref="FD208:FE209"/>
    <mergeCell ref="FF208:FG209"/>
    <mergeCell ref="FH208:FI209"/>
    <mergeCell ref="FJ208:FK209"/>
    <mergeCell ref="DL208:DM209"/>
    <mergeCell ref="DN208:DO209"/>
    <mergeCell ref="DP208:DQ209"/>
    <mergeCell ref="DR208:DS209"/>
    <mergeCell ref="DV206:DV207"/>
    <mergeCell ref="DW206:EI209"/>
    <mergeCell ref="EJ206:EK209"/>
    <mergeCell ref="DT208:DU209"/>
    <mergeCell ref="DV208:DV209"/>
    <mergeCell ref="AJ212:AK213"/>
    <mergeCell ref="AL212:AM213"/>
    <mergeCell ref="AN212:AO213"/>
    <mergeCell ref="CB208:CC209"/>
    <mergeCell ref="CD208:CE209"/>
    <mergeCell ref="Z208:AA209"/>
    <mergeCell ref="AB208:AC209"/>
    <mergeCell ref="BF208:BF209"/>
    <mergeCell ref="BG208:BU209"/>
    <mergeCell ref="BV208:BW209"/>
    <mergeCell ref="BX208:BY209"/>
    <mergeCell ref="AD208:AE209"/>
    <mergeCell ref="AF208:AG209"/>
    <mergeCell ref="AH208:AI209"/>
    <mergeCell ref="AJ208:AK209"/>
    <mergeCell ref="AL208:AM209"/>
    <mergeCell ref="AN208:AO209"/>
    <mergeCell ref="CF218:CF219"/>
    <mergeCell ref="CB216:CC217"/>
    <mergeCell ref="CD216:CE217"/>
    <mergeCell ref="A217:B220"/>
    <mergeCell ref="C217:C218"/>
    <mergeCell ref="D217:E218"/>
    <mergeCell ref="F217:G218"/>
    <mergeCell ref="C219:C220"/>
    <mergeCell ref="D219:E220"/>
    <mergeCell ref="F219:G220"/>
    <mergeCell ref="Q219:Q220"/>
    <mergeCell ref="R219:S220"/>
    <mergeCell ref="A210:B211"/>
    <mergeCell ref="C210:W211"/>
    <mergeCell ref="X210:Y211"/>
    <mergeCell ref="Z210:AA211"/>
    <mergeCell ref="AB210:AC211"/>
    <mergeCell ref="AD210:AE211"/>
    <mergeCell ref="AF210:AG211"/>
    <mergeCell ref="H219:I220"/>
    <mergeCell ref="AH210:AI211"/>
    <mergeCell ref="AJ210:AK211"/>
    <mergeCell ref="AL210:AM211"/>
    <mergeCell ref="AN210:AO211"/>
    <mergeCell ref="A212:B213"/>
    <mergeCell ref="C212:W213"/>
    <mergeCell ref="X212:Y213"/>
    <mergeCell ref="Z212:AA213"/>
    <mergeCell ref="AB212:AC213"/>
    <mergeCell ref="AD212:AE213"/>
    <mergeCell ref="AF212:AG213"/>
    <mergeCell ref="AH212:AI213"/>
    <mergeCell ref="FB216:FC217"/>
    <mergeCell ref="DT216:DU217"/>
    <mergeCell ref="DV216:DV217"/>
    <mergeCell ref="DW216:EI219"/>
    <mergeCell ref="EJ216:EK219"/>
    <mergeCell ref="EL216:EL217"/>
    <mergeCell ref="EM216:FA217"/>
    <mergeCell ref="DT218:DU219"/>
    <mergeCell ref="DV218:DV219"/>
    <mergeCell ref="V217:W218"/>
    <mergeCell ref="H217:I218"/>
    <mergeCell ref="J217:K218"/>
    <mergeCell ref="T219:U220"/>
    <mergeCell ref="V219:W220"/>
    <mergeCell ref="FB220:FC220"/>
    <mergeCell ref="A214:B215"/>
    <mergeCell ref="C214:W215"/>
    <mergeCell ref="X214:Y215"/>
    <mergeCell ref="Z214:AA215"/>
    <mergeCell ref="AB214:AC215"/>
    <mergeCell ref="BX218:BY219"/>
    <mergeCell ref="AD214:AE215"/>
    <mergeCell ref="AF214:AG215"/>
    <mergeCell ref="AH214:AI215"/>
    <mergeCell ref="AJ214:AK215"/>
    <mergeCell ref="AL214:AM215"/>
    <mergeCell ref="AN214:AO215"/>
    <mergeCell ref="AJ217:AK218"/>
    <mergeCell ref="AL217:AM218"/>
    <mergeCell ref="CF216:CF217"/>
    <mergeCell ref="CG216:CS219"/>
    <mergeCell ref="CT216:CU219"/>
    <mergeCell ref="AF221:AG222"/>
    <mergeCell ref="AH221:AI222"/>
    <mergeCell ref="X223:Y224"/>
    <mergeCell ref="Z223:AA224"/>
    <mergeCell ref="AE223:AE224"/>
    <mergeCell ref="AF223:AG224"/>
    <mergeCell ref="C223:C224"/>
    <mergeCell ref="D223:E224"/>
    <mergeCell ref="F223:G224"/>
    <mergeCell ref="H223:I224"/>
    <mergeCell ref="J223:K224"/>
    <mergeCell ref="L223:M224"/>
    <mergeCell ref="FL216:FL217"/>
    <mergeCell ref="DR216:DS217"/>
    <mergeCell ref="L217:M218"/>
    <mergeCell ref="O217:P220"/>
    <mergeCell ref="Q217:Q218"/>
    <mergeCell ref="R217:S218"/>
    <mergeCell ref="T217:U218"/>
    <mergeCell ref="X217:Y218"/>
    <mergeCell ref="Z217:AA218"/>
    <mergeCell ref="AC217:AD220"/>
    <mergeCell ref="AE217:AE218"/>
    <mergeCell ref="AF217:AG218"/>
    <mergeCell ref="AH217:AI218"/>
    <mergeCell ref="X219:Y220"/>
    <mergeCell ref="Z219:AA220"/>
    <mergeCell ref="AE219:AE220"/>
    <mergeCell ref="AF219:AG220"/>
    <mergeCell ref="DP218:DQ219"/>
    <mergeCell ref="DR218:DS219"/>
    <mergeCell ref="AN217:AO218"/>
    <mergeCell ref="X221:Y222"/>
    <mergeCell ref="Z221:AA222"/>
    <mergeCell ref="AC221:AD224"/>
    <mergeCell ref="CF226:CF227"/>
    <mergeCell ref="FL226:FL227"/>
    <mergeCell ref="Q227:Q228"/>
    <mergeCell ref="FD220:FE220"/>
    <mergeCell ref="FF220:FG220"/>
    <mergeCell ref="FH220:FI220"/>
    <mergeCell ref="FJ220:FK220"/>
    <mergeCell ref="FH226:FI227"/>
    <mergeCell ref="FJ226:FK227"/>
    <mergeCell ref="A221:B224"/>
    <mergeCell ref="C221:C222"/>
    <mergeCell ref="D221:E222"/>
    <mergeCell ref="F221:G222"/>
    <mergeCell ref="H221:I222"/>
    <mergeCell ref="J221:K222"/>
    <mergeCell ref="J219:K220"/>
    <mergeCell ref="L219:M220"/>
    <mergeCell ref="V221:W222"/>
    <mergeCell ref="R223:S224"/>
    <mergeCell ref="T223:U224"/>
    <mergeCell ref="V223:W224"/>
    <mergeCell ref="AH219:AI220"/>
    <mergeCell ref="AJ219:AK220"/>
    <mergeCell ref="L221:M222"/>
    <mergeCell ref="O221:P224"/>
    <mergeCell ref="Q221:Q222"/>
    <mergeCell ref="R221:S222"/>
    <mergeCell ref="T221:U222"/>
    <mergeCell ref="AE221:AE222"/>
    <mergeCell ref="FL218:FL219"/>
    <mergeCell ref="CV218:CV219"/>
    <mergeCell ref="CW218:DK219"/>
    <mergeCell ref="DL218:DM219"/>
    <mergeCell ref="DN218:DO219"/>
    <mergeCell ref="AL219:AM220"/>
    <mergeCell ref="AN219:AO220"/>
    <mergeCell ref="CB220:CC220"/>
    <mergeCell ref="CD220:CE220"/>
    <mergeCell ref="DT220:DU220"/>
    <mergeCell ref="FB218:FC219"/>
    <mergeCell ref="FD218:FE219"/>
    <mergeCell ref="FF218:FG219"/>
    <mergeCell ref="FH218:FI219"/>
    <mergeCell ref="FJ218:FK219"/>
    <mergeCell ref="AJ221:AK222"/>
    <mergeCell ref="AL221:AM222"/>
    <mergeCell ref="AN221:AO222"/>
    <mergeCell ref="BF218:BF219"/>
    <mergeCell ref="BG218:BU219"/>
    <mergeCell ref="BV218:BW219"/>
    <mergeCell ref="AQ216:BC219"/>
    <mergeCell ref="BD216:BE219"/>
    <mergeCell ref="BF216:BF217"/>
    <mergeCell ref="BG216:BU217"/>
    <mergeCell ref="FD216:FE217"/>
    <mergeCell ref="EL218:EL219"/>
    <mergeCell ref="EM218:FA219"/>
    <mergeCell ref="CV216:CV217"/>
    <mergeCell ref="CW216:DK217"/>
    <mergeCell ref="DL216:DM217"/>
    <mergeCell ref="DN216:DO217"/>
    <mergeCell ref="AL223:AM224"/>
    <mergeCell ref="V225:W226"/>
    <mergeCell ref="AN223:AO224"/>
    <mergeCell ref="X229:Y230"/>
    <mergeCell ref="R229:S230"/>
    <mergeCell ref="A225:B228"/>
    <mergeCell ref="C225:C226"/>
    <mergeCell ref="D225:E226"/>
    <mergeCell ref="F225:G226"/>
    <mergeCell ref="H225:I226"/>
    <mergeCell ref="AJ227:AK228"/>
    <mergeCell ref="AL227:AM228"/>
    <mergeCell ref="AJ225:AK226"/>
    <mergeCell ref="T227:U228"/>
    <mergeCell ref="V227:W228"/>
    <mergeCell ref="AH223:AI224"/>
    <mergeCell ref="AJ223:AK224"/>
    <mergeCell ref="AH225:AI226"/>
    <mergeCell ref="X227:Y228"/>
    <mergeCell ref="Z227:AA228"/>
    <mergeCell ref="L225:M226"/>
    <mergeCell ref="AL229:AM230"/>
    <mergeCell ref="C227:C228"/>
    <mergeCell ref="D227:E228"/>
    <mergeCell ref="F227:G228"/>
    <mergeCell ref="H227:I228"/>
    <mergeCell ref="J227:K228"/>
    <mergeCell ref="L227:M228"/>
    <mergeCell ref="J225:K226"/>
    <mergeCell ref="Q223:Q224"/>
    <mergeCell ref="AJ229:AK230"/>
    <mergeCell ref="FL228:FL229"/>
    <mergeCell ref="CG226:CS229"/>
    <mergeCell ref="CT226:CU229"/>
    <mergeCell ref="CV226:CV227"/>
    <mergeCell ref="CW226:DK227"/>
    <mergeCell ref="DL226:DM227"/>
    <mergeCell ref="CV228:CV229"/>
    <mergeCell ref="O225:P228"/>
    <mergeCell ref="Q225:Q226"/>
    <mergeCell ref="R225:S226"/>
    <mergeCell ref="T225:U226"/>
    <mergeCell ref="AL225:AM226"/>
    <mergeCell ref="CB226:CC227"/>
    <mergeCell ref="CD226:CE227"/>
    <mergeCell ref="BV228:BW229"/>
    <mergeCell ref="BX228:BY229"/>
    <mergeCell ref="BZ228:CA229"/>
    <mergeCell ref="AC225:AD228"/>
    <mergeCell ref="AE225:AE226"/>
    <mergeCell ref="AF225:AG226"/>
    <mergeCell ref="AH227:AI228"/>
    <mergeCell ref="BV226:BW227"/>
    <mergeCell ref="R227:S228"/>
    <mergeCell ref="DV226:DV227"/>
    <mergeCell ref="DW226:EI229"/>
    <mergeCell ref="DN228:DO229"/>
    <mergeCell ref="DP228:DQ229"/>
    <mergeCell ref="BX226:BY227"/>
    <mergeCell ref="AN227:AO228"/>
    <mergeCell ref="BF228:BF229"/>
    <mergeCell ref="BG228:BU229"/>
    <mergeCell ref="AE227:AE228"/>
    <mergeCell ref="FB226:FC227"/>
    <mergeCell ref="CB228:CC229"/>
    <mergeCell ref="CD228:CE229"/>
    <mergeCell ref="CF228:CF229"/>
    <mergeCell ref="DV228:DV229"/>
    <mergeCell ref="EL228:EL229"/>
    <mergeCell ref="EM228:FA229"/>
    <mergeCell ref="DR228:DS229"/>
    <mergeCell ref="DT228:DU229"/>
    <mergeCell ref="A229:B232"/>
    <mergeCell ref="C229:C230"/>
    <mergeCell ref="D229:E230"/>
    <mergeCell ref="F229:G230"/>
    <mergeCell ref="H229:I230"/>
    <mergeCell ref="J229:K230"/>
    <mergeCell ref="L229:M230"/>
    <mergeCell ref="Q231:Q232"/>
    <mergeCell ref="R231:S232"/>
    <mergeCell ref="T231:U232"/>
    <mergeCell ref="V231:W232"/>
    <mergeCell ref="C231:C232"/>
    <mergeCell ref="D231:E232"/>
    <mergeCell ref="AF227:AG228"/>
    <mergeCell ref="X225:Y226"/>
    <mergeCell ref="Z225:AA226"/>
    <mergeCell ref="EJ226:EK229"/>
    <mergeCell ref="EL226:EL227"/>
    <mergeCell ref="EM226:FA227"/>
    <mergeCell ref="AC229:AD232"/>
    <mergeCell ref="AE229:AE230"/>
    <mergeCell ref="AF229:AG230"/>
    <mergeCell ref="AH229:AI230"/>
    <mergeCell ref="AE231:AE232"/>
    <mergeCell ref="AF231:AG232"/>
    <mergeCell ref="AH231:AI232"/>
    <mergeCell ref="Z229:AA230"/>
    <mergeCell ref="T229:U230"/>
    <mergeCell ref="V229:W230"/>
    <mergeCell ref="CW228:DK229"/>
    <mergeCell ref="AN229:AO230"/>
    <mergeCell ref="BG226:BU227"/>
    <mergeCell ref="AN225:AO226"/>
    <mergeCell ref="AQ226:BC229"/>
    <mergeCell ref="BD226:BE229"/>
    <mergeCell ref="BF226:BF227"/>
    <mergeCell ref="C235:C236"/>
    <mergeCell ref="D235:E236"/>
    <mergeCell ref="F235:G236"/>
    <mergeCell ref="H235:I236"/>
    <mergeCell ref="J235:K236"/>
    <mergeCell ref="J233:K234"/>
    <mergeCell ref="L233:M234"/>
    <mergeCell ref="AH233:AI234"/>
    <mergeCell ref="O229:P232"/>
    <mergeCell ref="Q229:Q230"/>
    <mergeCell ref="O233:P236"/>
    <mergeCell ref="X231:Y232"/>
    <mergeCell ref="Z231:AA232"/>
    <mergeCell ref="Z233:AA234"/>
    <mergeCell ref="T233:U234"/>
    <mergeCell ref="V233:W234"/>
    <mergeCell ref="X233:Y234"/>
    <mergeCell ref="V235:W236"/>
    <mergeCell ref="Z235:AA236"/>
    <mergeCell ref="AH239:AI240"/>
    <mergeCell ref="AJ239:AK240"/>
    <mergeCell ref="AL239:AM240"/>
    <mergeCell ref="AN239:AO240"/>
    <mergeCell ref="DN236:DO237"/>
    <mergeCell ref="DP236:DQ237"/>
    <mergeCell ref="BX236:BY237"/>
    <mergeCell ref="CV236:CV237"/>
    <mergeCell ref="AH237:AI238"/>
    <mergeCell ref="AJ237:AK238"/>
    <mergeCell ref="AL231:AM232"/>
    <mergeCell ref="AN231:AO232"/>
    <mergeCell ref="A233:B236"/>
    <mergeCell ref="C233:C234"/>
    <mergeCell ref="D233:E234"/>
    <mergeCell ref="F233:G234"/>
    <mergeCell ref="H233:I234"/>
    <mergeCell ref="L235:M236"/>
    <mergeCell ref="Q235:Q236"/>
    <mergeCell ref="R235:S236"/>
    <mergeCell ref="T235:U236"/>
    <mergeCell ref="AJ233:AK234"/>
    <mergeCell ref="AL233:AM234"/>
    <mergeCell ref="AJ235:AK236"/>
    <mergeCell ref="AL235:AM236"/>
    <mergeCell ref="Q233:Q234"/>
    <mergeCell ref="R233:S234"/>
    <mergeCell ref="AN233:AO234"/>
    <mergeCell ref="F231:G232"/>
    <mergeCell ref="H231:I232"/>
    <mergeCell ref="AJ231:AK232"/>
    <mergeCell ref="J231:K232"/>
    <mergeCell ref="L231:M232"/>
    <mergeCell ref="FL236:FL237"/>
    <mergeCell ref="A237:B240"/>
    <mergeCell ref="C237:C238"/>
    <mergeCell ref="D237:E238"/>
    <mergeCell ref="F237:G238"/>
    <mergeCell ref="H237:I238"/>
    <mergeCell ref="J237:K238"/>
    <mergeCell ref="L237:M238"/>
    <mergeCell ref="O237:P240"/>
    <mergeCell ref="Q237:Q238"/>
    <mergeCell ref="V237:W238"/>
    <mergeCell ref="X237:Y238"/>
    <mergeCell ref="Z237:AA238"/>
    <mergeCell ref="AC237:AD240"/>
    <mergeCell ref="V239:W240"/>
    <mergeCell ref="X239:Y240"/>
    <mergeCell ref="Z239:AA240"/>
    <mergeCell ref="FH238:FI239"/>
    <mergeCell ref="FJ238:FK239"/>
    <mergeCell ref="CF238:CF239"/>
    <mergeCell ref="CV238:CV239"/>
    <mergeCell ref="CW238:DK239"/>
    <mergeCell ref="AE235:AE236"/>
    <mergeCell ref="AF235:AG236"/>
    <mergeCell ref="AH235:AI236"/>
    <mergeCell ref="AC233:AD236"/>
    <mergeCell ref="AE233:AE234"/>
    <mergeCell ref="AF233:AG234"/>
    <mergeCell ref="AN235:AO236"/>
    <mergeCell ref="AQ236:BC239"/>
    <mergeCell ref="BF236:BF237"/>
    <mergeCell ref="EM238:FA239"/>
    <mergeCell ref="FB238:FC239"/>
    <mergeCell ref="FD238:FE239"/>
    <mergeCell ref="FF238:FG239"/>
    <mergeCell ref="AE237:AE238"/>
    <mergeCell ref="AF237:AG238"/>
    <mergeCell ref="R237:S238"/>
    <mergeCell ref="T237:U238"/>
    <mergeCell ref="AE239:AE240"/>
    <mergeCell ref="AF239:AG240"/>
    <mergeCell ref="AL237:AM238"/>
    <mergeCell ref="AN237:AO238"/>
    <mergeCell ref="DL240:DM240"/>
    <mergeCell ref="DN240:DO240"/>
    <mergeCell ref="DP240:DQ240"/>
    <mergeCell ref="CW236:DK237"/>
    <mergeCell ref="CB236:CC237"/>
    <mergeCell ref="CD236:CE237"/>
    <mergeCell ref="CF236:CF237"/>
    <mergeCell ref="CG236:CS239"/>
    <mergeCell ref="BG236:BU237"/>
    <mergeCell ref="BV236:BW237"/>
    <mergeCell ref="BF238:BF239"/>
    <mergeCell ref="BG238:BU239"/>
    <mergeCell ref="BV238:BW239"/>
    <mergeCell ref="EL236:EL237"/>
    <mergeCell ref="DR238:DS239"/>
    <mergeCell ref="DV238:DV239"/>
    <mergeCell ref="EL238:EL239"/>
    <mergeCell ref="DR236:DS237"/>
    <mergeCell ref="X235:Y236"/>
    <mergeCell ref="DV236:DV237"/>
    <mergeCell ref="FL238:FL239"/>
    <mergeCell ref="C239:C240"/>
    <mergeCell ref="D239:E240"/>
    <mergeCell ref="F239:G240"/>
    <mergeCell ref="H239:I240"/>
    <mergeCell ref="J239:K240"/>
    <mergeCell ref="L239:M240"/>
    <mergeCell ref="Q239:Q240"/>
    <mergeCell ref="BV240:BW240"/>
    <mergeCell ref="BX240:BY240"/>
    <mergeCell ref="BZ240:CA240"/>
    <mergeCell ref="CB240:CC240"/>
    <mergeCell ref="CD240:CE240"/>
    <mergeCell ref="DR240:DS240"/>
    <mergeCell ref="DT240:DU240"/>
    <mergeCell ref="DT238:DU239"/>
    <mergeCell ref="EM236:FA237"/>
    <mergeCell ref="FB236:FC237"/>
    <mergeCell ref="FD236:FE237"/>
    <mergeCell ref="FF236:FG237"/>
    <mergeCell ref="DL238:DM239"/>
    <mergeCell ref="DN238:DO239"/>
    <mergeCell ref="DP238:DQ239"/>
    <mergeCell ref="CT236:CU239"/>
    <mergeCell ref="BX238:BY239"/>
    <mergeCell ref="BZ238:CA239"/>
    <mergeCell ref="CB238:CC239"/>
    <mergeCell ref="CD238:CE239"/>
    <mergeCell ref="DW236:EI239"/>
    <mergeCell ref="EJ236:EK239"/>
    <mergeCell ref="BD236:BE239"/>
    <mergeCell ref="R239:S240"/>
    <mergeCell ref="T239:U240"/>
    <mergeCell ref="A241:B244"/>
    <mergeCell ref="C241:C242"/>
    <mergeCell ref="D241:E242"/>
    <mergeCell ref="F241:G242"/>
    <mergeCell ref="H241:I242"/>
    <mergeCell ref="J241:K242"/>
    <mergeCell ref="L241:M242"/>
    <mergeCell ref="O241:P244"/>
    <mergeCell ref="Q241:Q242"/>
    <mergeCell ref="R241:S242"/>
    <mergeCell ref="T241:U242"/>
    <mergeCell ref="V241:W242"/>
    <mergeCell ref="R243:S244"/>
    <mergeCell ref="T243:U244"/>
    <mergeCell ref="V243:W244"/>
    <mergeCell ref="X241:Y242"/>
    <mergeCell ref="Z241:AA242"/>
    <mergeCell ref="AC241:AD244"/>
    <mergeCell ref="AE241:AE242"/>
    <mergeCell ref="AF241:AG242"/>
    <mergeCell ref="AH241:AI242"/>
    <mergeCell ref="X243:Y244"/>
    <mergeCell ref="Z243:AA244"/>
    <mergeCell ref="AE243:AE244"/>
    <mergeCell ref="AF243:AG244"/>
    <mergeCell ref="AJ241:AK242"/>
    <mergeCell ref="AL241:AM242"/>
    <mergeCell ref="AN241:AO242"/>
    <mergeCell ref="C243:C244"/>
    <mergeCell ref="D243:E244"/>
    <mergeCell ref="F243:G244"/>
    <mergeCell ref="H243:I244"/>
    <mergeCell ref="J243:K244"/>
    <mergeCell ref="L243:M244"/>
    <mergeCell ref="Q243:Q244"/>
    <mergeCell ref="AH243:AI244"/>
    <mergeCell ref="AJ243:AK244"/>
    <mergeCell ref="AL243:AM244"/>
    <mergeCell ref="AN243:AO244"/>
    <mergeCell ref="DV246:DV247"/>
    <mergeCell ref="EL246:EL247"/>
    <mergeCell ref="EM246:FA247"/>
    <mergeCell ref="FB246:FC247"/>
    <mergeCell ref="FD246:FE247"/>
    <mergeCell ref="EL248:EL249"/>
    <mergeCell ref="EM248:FA249"/>
    <mergeCell ref="FB248:FC249"/>
    <mergeCell ref="FD248:FE249"/>
    <mergeCell ref="EM256:FA257"/>
    <mergeCell ref="FL246:FL247"/>
    <mergeCell ref="BF248:BF249"/>
    <mergeCell ref="BG248:BU249"/>
    <mergeCell ref="BV248:BW249"/>
    <mergeCell ref="BX248:BY249"/>
    <mergeCell ref="BZ248:CA249"/>
    <mergeCell ref="CB248:CC249"/>
    <mergeCell ref="DW246:EI249"/>
    <mergeCell ref="EJ246:EK249"/>
    <mergeCell ref="DV248:DV249"/>
    <mergeCell ref="CW248:DK249"/>
    <mergeCell ref="CD246:CE247"/>
    <mergeCell ref="BF246:BF247"/>
    <mergeCell ref="BG246:BU247"/>
    <mergeCell ref="BV246:BW247"/>
    <mergeCell ref="BX246:BY247"/>
    <mergeCell ref="BZ246:CA247"/>
    <mergeCell ref="CB246:CC247"/>
    <mergeCell ref="CF246:CF247"/>
    <mergeCell ref="CG246:CS249"/>
    <mergeCell ref="CT246:CU249"/>
    <mergeCell ref="CV246:CV247"/>
    <mergeCell ref="FL248:FL249"/>
    <mergeCell ref="AQ256:BC259"/>
    <mergeCell ref="BD256:BE259"/>
    <mergeCell ref="BF256:BF257"/>
    <mergeCell ref="BG256:BU257"/>
    <mergeCell ref="BV256:BW257"/>
    <mergeCell ref="BX256:BY257"/>
    <mergeCell ref="DL248:DM249"/>
    <mergeCell ref="DN248:DO249"/>
    <mergeCell ref="DP248:DQ249"/>
    <mergeCell ref="CB258:CC259"/>
    <mergeCell ref="CD258:CE259"/>
    <mergeCell ref="BZ256:CA257"/>
    <mergeCell ref="CB256:CC257"/>
    <mergeCell ref="CD256:CE257"/>
    <mergeCell ref="DN256:DO257"/>
    <mergeCell ref="DP256:DQ257"/>
    <mergeCell ref="DR256:DS257"/>
    <mergeCell ref="DR248:DS249"/>
    <mergeCell ref="DT248:DU249"/>
    <mergeCell ref="FH258:FI259"/>
    <mergeCell ref="FJ258:FK259"/>
    <mergeCell ref="AQ246:BC249"/>
    <mergeCell ref="BD246:BE249"/>
    <mergeCell ref="CW246:DK247"/>
    <mergeCell ref="CD248:CE249"/>
    <mergeCell ref="CF248:CF249"/>
    <mergeCell ref="CV248:CV249"/>
    <mergeCell ref="DL246:DM247"/>
    <mergeCell ref="DL250:DM250"/>
    <mergeCell ref="DN250:DO250"/>
    <mergeCell ref="DP250:DQ250"/>
    <mergeCell ref="EL258:EL259"/>
    <mergeCell ref="EM258:FA259"/>
    <mergeCell ref="DN258:DO259"/>
    <mergeCell ref="DP258:DQ259"/>
    <mergeCell ref="DR258:DS259"/>
    <mergeCell ref="EJ256:EK259"/>
    <mergeCell ref="EL256:EL257"/>
    <mergeCell ref="FB258:FC259"/>
    <mergeCell ref="FD258:FE259"/>
    <mergeCell ref="FF258:FG259"/>
    <mergeCell ref="FF261:FG262"/>
    <mergeCell ref="BX258:BY259"/>
    <mergeCell ref="BZ258:CA259"/>
    <mergeCell ref="FL258:FL259"/>
    <mergeCell ref="CV258:CV259"/>
    <mergeCell ref="CW258:DK259"/>
    <mergeCell ref="DL258:DM259"/>
    <mergeCell ref="FL256:FL257"/>
    <mergeCell ref="DT256:DU257"/>
    <mergeCell ref="DV256:DV257"/>
    <mergeCell ref="DW256:EI259"/>
    <mergeCell ref="FL261:FL262"/>
    <mergeCell ref="FF260:FG260"/>
    <mergeCell ref="FH260:FI260"/>
    <mergeCell ref="FJ260:FK260"/>
    <mergeCell ref="FB256:FC257"/>
    <mergeCell ref="FD256:FE257"/>
    <mergeCell ref="FF256:FG257"/>
    <mergeCell ref="FH256:FI257"/>
    <mergeCell ref="FJ256:FK257"/>
    <mergeCell ref="BF258:BF259"/>
    <mergeCell ref="BG258:BU259"/>
    <mergeCell ref="BV258:BW259"/>
    <mergeCell ref="CV256:CV257"/>
    <mergeCell ref="CW256:DK257"/>
    <mergeCell ref="DL256:DM257"/>
    <mergeCell ref="CF256:CF257"/>
    <mergeCell ref="CG256:CS259"/>
    <mergeCell ref="CT256:CU259"/>
    <mergeCell ref="CF258:CF259"/>
    <mergeCell ref="DW261:EI264"/>
    <mergeCell ref="EJ261:EK264"/>
    <mergeCell ref="DT263:DU264"/>
    <mergeCell ref="DV263:DV264"/>
    <mergeCell ref="DR260:DS260"/>
    <mergeCell ref="DT260:DU260"/>
    <mergeCell ref="DT258:DU259"/>
    <mergeCell ref="DV258:DV259"/>
    <mergeCell ref="DL263:DM264"/>
    <mergeCell ref="DP263:DQ264"/>
    <mergeCell ref="DR263:DS264"/>
    <mergeCell ref="A261:E262"/>
    <mergeCell ref="F261:AG262"/>
    <mergeCell ref="AH261:AJ262"/>
    <mergeCell ref="AK261:AO262"/>
    <mergeCell ref="AQ261:BC264"/>
    <mergeCell ref="BD261:BE264"/>
    <mergeCell ref="A263:C264"/>
    <mergeCell ref="D263:E264"/>
    <mergeCell ref="CD261:CE262"/>
    <mergeCell ref="CF261:CF262"/>
    <mergeCell ref="CG261:CS264"/>
    <mergeCell ref="CT261:CU264"/>
    <mergeCell ref="CV261:CV262"/>
    <mergeCell ref="CW261:DK262"/>
    <mergeCell ref="DL261:DM262"/>
    <mergeCell ref="DN261:DO262"/>
    <mergeCell ref="DP261:DQ262"/>
    <mergeCell ref="F263:AG264"/>
    <mergeCell ref="AH263:AJ264"/>
    <mergeCell ref="AK263:AO264"/>
    <mergeCell ref="BF263:BF264"/>
    <mergeCell ref="BG263:BU264"/>
    <mergeCell ref="DN263:DO264"/>
    <mergeCell ref="BV263:BW264"/>
    <mergeCell ref="BX263:BY264"/>
    <mergeCell ref="BZ263:CA264"/>
    <mergeCell ref="CB263:CC264"/>
    <mergeCell ref="CD263:CE264"/>
    <mergeCell ref="CV263:CV264"/>
    <mergeCell ref="CW263:DK264"/>
    <mergeCell ref="CF263:CF264"/>
    <mergeCell ref="BF261:BF262"/>
    <mergeCell ref="AD271:AE272"/>
    <mergeCell ref="AF271:AG272"/>
    <mergeCell ref="AH271:AI272"/>
    <mergeCell ref="AJ271:AK272"/>
    <mergeCell ref="AL271:AM272"/>
    <mergeCell ref="AN271:AO272"/>
    <mergeCell ref="CB271:CC272"/>
    <mergeCell ref="CD271:CE272"/>
    <mergeCell ref="CF271:CF272"/>
    <mergeCell ref="CG271:CS274"/>
    <mergeCell ref="CT271:CU274"/>
    <mergeCell ref="CV271:CV272"/>
    <mergeCell ref="CW271:DK272"/>
    <mergeCell ref="CF273:CF274"/>
    <mergeCell ref="CV273:CV274"/>
    <mergeCell ref="CW273:DK274"/>
    <mergeCell ref="BG273:BU274"/>
    <mergeCell ref="BV273:BW274"/>
    <mergeCell ref="BX273:BY274"/>
    <mergeCell ref="AB267:AC268"/>
    <mergeCell ref="AD267:AE268"/>
    <mergeCell ref="AF267:AG268"/>
    <mergeCell ref="AH267:AI268"/>
    <mergeCell ref="AJ267:AK268"/>
    <mergeCell ref="AL267:AM268"/>
    <mergeCell ref="AN267:AO268"/>
    <mergeCell ref="FL263:FL264"/>
    <mergeCell ref="FF263:FG264"/>
    <mergeCell ref="FH263:FI264"/>
    <mergeCell ref="DR261:DS262"/>
    <mergeCell ref="DT261:DU262"/>
    <mergeCell ref="DV261:DV262"/>
    <mergeCell ref="EL261:EL262"/>
    <mergeCell ref="EM261:FA262"/>
    <mergeCell ref="FB261:FC262"/>
    <mergeCell ref="FD261:FE262"/>
    <mergeCell ref="EL263:EL264"/>
    <mergeCell ref="EM263:FA264"/>
    <mergeCell ref="FD263:FE264"/>
    <mergeCell ref="BG261:BU262"/>
    <mergeCell ref="BV261:BW262"/>
    <mergeCell ref="BX261:BY262"/>
    <mergeCell ref="BZ261:CA262"/>
    <mergeCell ref="CB261:CC262"/>
    <mergeCell ref="BV265:BW265"/>
    <mergeCell ref="BX265:BY265"/>
    <mergeCell ref="BZ265:CA265"/>
    <mergeCell ref="CB265:CC265"/>
    <mergeCell ref="CD265:CE265"/>
    <mergeCell ref="FH261:FI262"/>
    <mergeCell ref="A269:B270"/>
    <mergeCell ref="C269:W270"/>
    <mergeCell ref="X269:Y270"/>
    <mergeCell ref="Z269:AA270"/>
    <mergeCell ref="AB269:AC270"/>
    <mergeCell ref="AD269:AE270"/>
    <mergeCell ref="AF269:AG270"/>
    <mergeCell ref="AH269:AI270"/>
    <mergeCell ref="AJ269:AK270"/>
    <mergeCell ref="AL269:AM270"/>
    <mergeCell ref="AN269:AO270"/>
    <mergeCell ref="A271:B272"/>
    <mergeCell ref="C271:W272"/>
    <mergeCell ref="X271:Y272"/>
    <mergeCell ref="Z271:AA272"/>
    <mergeCell ref="AB271:AC272"/>
    <mergeCell ref="A265:C266"/>
    <mergeCell ref="D265:E266"/>
    <mergeCell ref="F265:H266"/>
    <mergeCell ref="X265:Y266"/>
    <mergeCell ref="Z265:AA266"/>
    <mergeCell ref="AB265:AC266"/>
    <mergeCell ref="AD265:AE266"/>
    <mergeCell ref="AF265:AG266"/>
    <mergeCell ref="AH265:AI266"/>
    <mergeCell ref="AJ265:AK266"/>
    <mergeCell ref="AL265:AM266"/>
    <mergeCell ref="AN265:AO266"/>
    <mergeCell ref="A267:B268"/>
    <mergeCell ref="C267:W268"/>
    <mergeCell ref="X267:Y268"/>
    <mergeCell ref="Z267:AA268"/>
    <mergeCell ref="DV271:DV272"/>
    <mergeCell ref="EM271:FA272"/>
    <mergeCell ref="FB271:FC272"/>
    <mergeCell ref="FD271:FE272"/>
    <mergeCell ref="EL273:EL274"/>
    <mergeCell ref="EM273:FA274"/>
    <mergeCell ref="FB273:FC274"/>
    <mergeCell ref="FD273:FE274"/>
    <mergeCell ref="FL271:FL272"/>
    <mergeCell ref="A273:B274"/>
    <mergeCell ref="C273:W274"/>
    <mergeCell ref="X273:Y274"/>
    <mergeCell ref="Z273:AA274"/>
    <mergeCell ref="AB273:AC274"/>
    <mergeCell ref="AD273:AE274"/>
    <mergeCell ref="DW271:EI274"/>
    <mergeCell ref="EJ271:EK274"/>
    <mergeCell ref="EL271:EL272"/>
    <mergeCell ref="AF273:AG274"/>
    <mergeCell ref="AH273:AI274"/>
    <mergeCell ref="AJ273:AK274"/>
    <mergeCell ref="AL273:AM274"/>
    <mergeCell ref="AN273:AO274"/>
    <mergeCell ref="BF273:BF274"/>
    <mergeCell ref="DR273:DS274"/>
    <mergeCell ref="DT273:DU274"/>
    <mergeCell ref="DV273:DV274"/>
    <mergeCell ref="AQ271:BC274"/>
    <mergeCell ref="BD271:BE274"/>
    <mergeCell ref="BF271:BF272"/>
    <mergeCell ref="BG271:BU272"/>
    <mergeCell ref="BV271:BW272"/>
    <mergeCell ref="FL273:FL274"/>
    <mergeCell ref="A275:B276"/>
    <mergeCell ref="C275:W276"/>
    <mergeCell ref="X275:Y276"/>
    <mergeCell ref="Z275:AA276"/>
    <mergeCell ref="AB275:AC276"/>
    <mergeCell ref="AD275:AE276"/>
    <mergeCell ref="DL273:DM274"/>
    <mergeCell ref="DN273:DO274"/>
    <mergeCell ref="DP273:DQ274"/>
    <mergeCell ref="AF275:AG276"/>
    <mergeCell ref="AH275:AI276"/>
    <mergeCell ref="AJ275:AK276"/>
    <mergeCell ref="AL275:AM276"/>
    <mergeCell ref="AN275:AO276"/>
    <mergeCell ref="A277:B278"/>
    <mergeCell ref="C277:W278"/>
    <mergeCell ref="X277:Y278"/>
    <mergeCell ref="Z277:AA278"/>
    <mergeCell ref="AB277:AC278"/>
    <mergeCell ref="AD277:AE278"/>
    <mergeCell ref="AF277:AG278"/>
    <mergeCell ref="AH277:AI278"/>
    <mergeCell ref="AJ277:AK278"/>
    <mergeCell ref="AL277:AM278"/>
    <mergeCell ref="AN277:AO278"/>
    <mergeCell ref="DR275:DS275"/>
    <mergeCell ref="DT275:DU275"/>
    <mergeCell ref="BZ273:CA274"/>
    <mergeCell ref="CB273:CC274"/>
    <mergeCell ref="CD273:CE274"/>
    <mergeCell ref="BV275:BW275"/>
    <mergeCell ref="AN282:AO283"/>
    <mergeCell ref="A279:B280"/>
    <mergeCell ref="C279:W280"/>
    <mergeCell ref="X279:Y280"/>
    <mergeCell ref="Z279:AA280"/>
    <mergeCell ref="AB279:AC280"/>
    <mergeCell ref="AD279:AE280"/>
    <mergeCell ref="BF283:BF284"/>
    <mergeCell ref="BG283:BU284"/>
    <mergeCell ref="BV283:BW284"/>
    <mergeCell ref="BX283:BY284"/>
    <mergeCell ref="AF279:AG280"/>
    <mergeCell ref="AH279:AI280"/>
    <mergeCell ref="AJ279:AK280"/>
    <mergeCell ref="AL279:AM280"/>
    <mergeCell ref="AN279:AO280"/>
    <mergeCell ref="AQ281:BC284"/>
    <mergeCell ref="AF282:AG283"/>
    <mergeCell ref="V284:W285"/>
    <mergeCell ref="X284:Y285"/>
    <mergeCell ref="Z284:AA285"/>
    <mergeCell ref="BX285:BY285"/>
    <mergeCell ref="CF281:CF282"/>
    <mergeCell ref="CG281:CS284"/>
    <mergeCell ref="CT281:CU284"/>
    <mergeCell ref="CV281:CV282"/>
    <mergeCell ref="BD281:BE284"/>
    <mergeCell ref="BF281:BF282"/>
    <mergeCell ref="BG281:BU282"/>
    <mergeCell ref="BV281:BW282"/>
    <mergeCell ref="BX281:BY282"/>
    <mergeCell ref="BZ281:CA282"/>
    <mergeCell ref="CW281:DK282"/>
    <mergeCell ref="DL281:DM282"/>
    <mergeCell ref="DN281:DO282"/>
    <mergeCell ref="DP281:DQ282"/>
    <mergeCell ref="DR281:DS282"/>
    <mergeCell ref="DT281:DU282"/>
    <mergeCell ref="EJ281:EK284"/>
    <mergeCell ref="DN283:DO284"/>
    <mergeCell ref="DP283:DQ284"/>
    <mergeCell ref="DR283:DS284"/>
    <mergeCell ref="DT283:DU284"/>
    <mergeCell ref="DV283:DV284"/>
    <mergeCell ref="BZ283:CA284"/>
    <mergeCell ref="CB283:CC284"/>
    <mergeCell ref="CD283:CE284"/>
    <mergeCell ref="CF283:CF284"/>
    <mergeCell ref="CV283:CV284"/>
    <mergeCell ref="CD281:CE282"/>
    <mergeCell ref="CB281:CC282"/>
    <mergeCell ref="EL281:EL282"/>
    <mergeCell ref="EM281:FA282"/>
    <mergeCell ref="FB281:FC282"/>
    <mergeCell ref="EL283:EL284"/>
    <mergeCell ref="EM283:FA284"/>
    <mergeCell ref="FB283:FC284"/>
    <mergeCell ref="FH281:FI282"/>
    <mergeCell ref="FJ281:FK282"/>
    <mergeCell ref="FL281:FL282"/>
    <mergeCell ref="A282:B285"/>
    <mergeCell ref="C282:C283"/>
    <mergeCell ref="D282:E283"/>
    <mergeCell ref="F282:G283"/>
    <mergeCell ref="H282:I283"/>
    <mergeCell ref="DV281:DV282"/>
    <mergeCell ref="DW281:EI284"/>
    <mergeCell ref="J282:K283"/>
    <mergeCell ref="L282:M283"/>
    <mergeCell ref="O282:P285"/>
    <mergeCell ref="Q282:Q283"/>
    <mergeCell ref="R282:S283"/>
    <mergeCell ref="T282:U283"/>
    <mergeCell ref="L284:M285"/>
    <mergeCell ref="Q284:Q285"/>
    <mergeCell ref="R284:S285"/>
    <mergeCell ref="T284:U285"/>
    <mergeCell ref="CW283:DK284"/>
    <mergeCell ref="V282:W283"/>
    <mergeCell ref="X282:Y283"/>
    <mergeCell ref="Z282:AA283"/>
    <mergeCell ref="AC282:AD285"/>
    <mergeCell ref="AE282:AE283"/>
    <mergeCell ref="FL283:FL284"/>
    <mergeCell ref="C284:C285"/>
    <mergeCell ref="D284:E285"/>
    <mergeCell ref="F284:G285"/>
    <mergeCell ref="H284:I285"/>
    <mergeCell ref="J284:K285"/>
    <mergeCell ref="DL283:DM284"/>
    <mergeCell ref="AJ284:AK285"/>
    <mergeCell ref="AL284:AM285"/>
    <mergeCell ref="AN284:AO285"/>
    <mergeCell ref="A286:B289"/>
    <mergeCell ref="C286:C287"/>
    <mergeCell ref="D286:E287"/>
    <mergeCell ref="F286:G287"/>
    <mergeCell ref="H286:I287"/>
    <mergeCell ref="AF288:AG289"/>
    <mergeCell ref="AH288:AI289"/>
    <mergeCell ref="T286:U287"/>
    <mergeCell ref="Q288:Q289"/>
    <mergeCell ref="R288:S289"/>
    <mergeCell ref="T288:U289"/>
    <mergeCell ref="AF284:AG285"/>
    <mergeCell ref="AH284:AI285"/>
    <mergeCell ref="AE284:AE285"/>
    <mergeCell ref="AF286:AG287"/>
    <mergeCell ref="V288:W289"/>
    <mergeCell ref="X288:Y289"/>
    <mergeCell ref="Z288:AA289"/>
    <mergeCell ref="AE288:AE289"/>
    <mergeCell ref="AH282:AI283"/>
    <mergeCell ref="AJ282:AK283"/>
    <mergeCell ref="AL282:AM283"/>
    <mergeCell ref="C288:C289"/>
    <mergeCell ref="D288:E289"/>
    <mergeCell ref="F288:G289"/>
    <mergeCell ref="H288:I289"/>
    <mergeCell ref="J288:K289"/>
    <mergeCell ref="L288:M289"/>
    <mergeCell ref="V286:W287"/>
    <mergeCell ref="A290:B293"/>
    <mergeCell ref="C290:C291"/>
    <mergeCell ref="D290:E291"/>
    <mergeCell ref="F290:G291"/>
    <mergeCell ref="H290:I291"/>
    <mergeCell ref="AH286:AI287"/>
    <mergeCell ref="X286:Y287"/>
    <mergeCell ref="Z286:AA287"/>
    <mergeCell ref="AC286:AD289"/>
    <mergeCell ref="AE286:AE287"/>
    <mergeCell ref="Q292:Q293"/>
    <mergeCell ref="R292:S293"/>
    <mergeCell ref="T292:U293"/>
    <mergeCell ref="Z290:AA291"/>
    <mergeCell ref="AC290:AD293"/>
    <mergeCell ref="AE290:AE291"/>
    <mergeCell ref="V290:W291"/>
    <mergeCell ref="AH290:AI291"/>
    <mergeCell ref="AL294:AM295"/>
    <mergeCell ref="AN294:AO295"/>
    <mergeCell ref="DL293:DM294"/>
    <mergeCell ref="CF291:CF292"/>
    <mergeCell ref="CW291:DK292"/>
    <mergeCell ref="J286:K287"/>
    <mergeCell ref="L286:M287"/>
    <mergeCell ref="O286:P289"/>
    <mergeCell ref="Q286:Q287"/>
    <mergeCell ref="R286:S287"/>
    <mergeCell ref="AJ286:AK287"/>
    <mergeCell ref="AL286:AM287"/>
    <mergeCell ref="AN286:AO287"/>
    <mergeCell ref="AJ288:AK289"/>
    <mergeCell ref="AL288:AM289"/>
    <mergeCell ref="AN288:AO289"/>
    <mergeCell ref="CG291:CS294"/>
    <mergeCell ref="CT291:CU294"/>
    <mergeCell ref="CV291:CV292"/>
    <mergeCell ref="DL291:DM292"/>
    <mergeCell ref="J296:K297"/>
    <mergeCell ref="EM291:FA292"/>
    <mergeCell ref="FB291:FC292"/>
    <mergeCell ref="EL291:EL292"/>
    <mergeCell ref="DN293:DO294"/>
    <mergeCell ref="DP293:DQ294"/>
    <mergeCell ref="DR293:DS294"/>
    <mergeCell ref="DT293:DU294"/>
    <mergeCell ref="DV293:DV294"/>
    <mergeCell ref="BX291:BY292"/>
    <mergeCell ref="BZ291:CA292"/>
    <mergeCell ref="CB291:CC292"/>
    <mergeCell ref="X290:Y291"/>
    <mergeCell ref="V292:W293"/>
    <mergeCell ref="X292:Y293"/>
    <mergeCell ref="Z292:AA293"/>
    <mergeCell ref="AE292:AE293"/>
    <mergeCell ref="J290:K291"/>
    <mergeCell ref="L290:M291"/>
    <mergeCell ref="O290:P293"/>
    <mergeCell ref="Q290:Q291"/>
    <mergeCell ref="R290:S291"/>
    <mergeCell ref="T290:U291"/>
    <mergeCell ref="EL293:EL294"/>
    <mergeCell ref="EM293:FA294"/>
    <mergeCell ref="FB293:FC294"/>
    <mergeCell ref="AJ290:AK291"/>
    <mergeCell ref="AL290:AM291"/>
    <mergeCell ref="AN290:AO291"/>
    <mergeCell ref="AQ291:BC294"/>
    <mergeCell ref="BD291:BE294"/>
    <mergeCell ref="AJ294:AK295"/>
    <mergeCell ref="FL291:FL292"/>
    <mergeCell ref="C292:C293"/>
    <mergeCell ref="D292:E293"/>
    <mergeCell ref="F292:G293"/>
    <mergeCell ref="H292:I293"/>
    <mergeCell ref="J292:K293"/>
    <mergeCell ref="L292:M293"/>
    <mergeCell ref="DW291:EI294"/>
    <mergeCell ref="EJ291:EK294"/>
    <mergeCell ref="AF292:AG293"/>
    <mergeCell ref="AH292:AI293"/>
    <mergeCell ref="AJ292:AK293"/>
    <mergeCell ref="AL292:AM293"/>
    <mergeCell ref="AN292:AO293"/>
    <mergeCell ref="BF293:BF294"/>
    <mergeCell ref="BF291:BF292"/>
    <mergeCell ref="AF290:AG291"/>
    <mergeCell ref="BG293:BU294"/>
    <mergeCell ref="BV293:BW294"/>
    <mergeCell ref="BX293:BY294"/>
    <mergeCell ref="BZ293:CA294"/>
    <mergeCell ref="CB293:CC294"/>
    <mergeCell ref="CD293:CE294"/>
    <mergeCell ref="CF293:CF294"/>
    <mergeCell ref="CV293:CV294"/>
    <mergeCell ref="CW293:DK294"/>
    <mergeCell ref="BG291:BU292"/>
    <mergeCell ref="DN291:DO292"/>
    <mergeCell ref="DP291:DQ292"/>
    <mergeCell ref="DR291:DS292"/>
    <mergeCell ref="DT291:DU292"/>
    <mergeCell ref="DV291:DV292"/>
    <mergeCell ref="AN298:AO299"/>
    <mergeCell ref="FL293:FL294"/>
    <mergeCell ref="A294:B297"/>
    <mergeCell ref="C294:C295"/>
    <mergeCell ref="D294:E295"/>
    <mergeCell ref="F294:G295"/>
    <mergeCell ref="H294:I295"/>
    <mergeCell ref="J294:K295"/>
    <mergeCell ref="L294:M295"/>
    <mergeCell ref="O294:P297"/>
    <mergeCell ref="Q294:Q295"/>
    <mergeCell ref="R294:S295"/>
    <mergeCell ref="T294:U295"/>
    <mergeCell ref="V294:W295"/>
    <mergeCell ref="Q296:Q297"/>
    <mergeCell ref="R296:S297"/>
    <mergeCell ref="T296:U297"/>
    <mergeCell ref="V296:W297"/>
    <mergeCell ref="X294:Y295"/>
    <mergeCell ref="Z294:AA295"/>
    <mergeCell ref="AC294:AD297"/>
    <mergeCell ref="AE294:AE295"/>
    <mergeCell ref="AF294:AG295"/>
    <mergeCell ref="AH294:AI295"/>
    <mergeCell ref="X296:Y297"/>
    <mergeCell ref="Z296:AA297"/>
    <mergeCell ref="AE296:AE297"/>
    <mergeCell ref="AF296:AG297"/>
    <mergeCell ref="C296:C297"/>
    <mergeCell ref="D296:E297"/>
    <mergeCell ref="F296:G297"/>
    <mergeCell ref="H296:I297"/>
    <mergeCell ref="CW303:DK304"/>
    <mergeCell ref="L296:M297"/>
    <mergeCell ref="AH296:AI297"/>
    <mergeCell ref="AJ296:AK297"/>
    <mergeCell ref="AL296:AM297"/>
    <mergeCell ref="AN296:AO297"/>
    <mergeCell ref="A298:B301"/>
    <mergeCell ref="C298:C299"/>
    <mergeCell ref="D298:E299"/>
    <mergeCell ref="F298:G299"/>
    <mergeCell ref="H298:I299"/>
    <mergeCell ref="J298:K299"/>
    <mergeCell ref="AH298:AI299"/>
    <mergeCell ref="X300:Y301"/>
    <mergeCell ref="Z300:AA301"/>
    <mergeCell ref="AE300:AE301"/>
    <mergeCell ref="AF300:AG301"/>
    <mergeCell ref="L298:M299"/>
    <mergeCell ref="O298:P301"/>
    <mergeCell ref="Q298:Q299"/>
    <mergeCell ref="R298:S299"/>
    <mergeCell ref="T298:U299"/>
    <mergeCell ref="Q300:Q301"/>
    <mergeCell ref="X298:Y299"/>
    <mergeCell ref="Z298:AA299"/>
    <mergeCell ref="AC298:AD301"/>
    <mergeCell ref="AE298:AE299"/>
    <mergeCell ref="AF298:AG299"/>
    <mergeCell ref="V298:W299"/>
    <mergeCell ref="R300:S301"/>
    <mergeCell ref="AJ298:AK299"/>
    <mergeCell ref="AL298:AM299"/>
    <mergeCell ref="AJ300:AK301"/>
    <mergeCell ref="AL300:AM301"/>
    <mergeCell ref="AN300:AO301"/>
    <mergeCell ref="AQ301:BC304"/>
    <mergeCell ref="BD301:BE304"/>
    <mergeCell ref="AJ302:AK303"/>
    <mergeCell ref="AL302:AM303"/>
    <mergeCell ref="AN302:AO303"/>
    <mergeCell ref="AH304:AI305"/>
    <mergeCell ref="BF301:BF302"/>
    <mergeCell ref="BG301:BU302"/>
    <mergeCell ref="BV301:BW302"/>
    <mergeCell ref="BX301:BY302"/>
    <mergeCell ref="BV303:BW304"/>
    <mergeCell ref="CF303:CF304"/>
    <mergeCell ref="CV303:CV304"/>
    <mergeCell ref="BG303:BU304"/>
    <mergeCell ref="CD301:CE302"/>
    <mergeCell ref="DL301:DM302"/>
    <mergeCell ref="DN301:DO302"/>
    <mergeCell ref="DP301:DQ302"/>
    <mergeCell ref="DR301:DS302"/>
    <mergeCell ref="DT301:DU302"/>
    <mergeCell ref="DV301:DV302"/>
    <mergeCell ref="T300:U301"/>
    <mergeCell ref="V300:W301"/>
    <mergeCell ref="C300:C301"/>
    <mergeCell ref="D300:E301"/>
    <mergeCell ref="F300:G301"/>
    <mergeCell ref="H300:I301"/>
    <mergeCell ref="J300:K301"/>
    <mergeCell ref="L300:M301"/>
    <mergeCell ref="BX303:BY304"/>
    <mergeCell ref="BZ303:CA304"/>
    <mergeCell ref="CB303:CC304"/>
    <mergeCell ref="BZ301:CA302"/>
    <mergeCell ref="CB301:CC302"/>
    <mergeCell ref="X302:Y303"/>
    <mergeCell ref="Z302:AA303"/>
    <mergeCell ref="AC302:AD305"/>
    <mergeCell ref="AE302:AE303"/>
    <mergeCell ref="AF302:AG303"/>
    <mergeCell ref="AH302:AI303"/>
    <mergeCell ref="X304:Y305"/>
    <mergeCell ref="AJ304:AK305"/>
    <mergeCell ref="AL304:AM305"/>
    <mergeCell ref="AN304:AO305"/>
    <mergeCell ref="DL303:DM304"/>
    <mergeCell ref="DN303:DO304"/>
    <mergeCell ref="AH300:AI301"/>
    <mergeCell ref="A302:B305"/>
    <mergeCell ref="C302:C303"/>
    <mergeCell ref="D302:E303"/>
    <mergeCell ref="F302:G303"/>
    <mergeCell ref="H302:I303"/>
    <mergeCell ref="J302:K303"/>
    <mergeCell ref="DW301:EI304"/>
    <mergeCell ref="EJ301:EK304"/>
    <mergeCell ref="EL301:EL302"/>
    <mergeCell ref="R304:S305"/>
    <mergeCell ref="T304:U305"/>
    <mergeCell ref="V304:W305"/>
    <mergeCell ref="FF301:FG302"/>
    <mergeCell ref="FH301:FI302"/>
    <mergeCell ref="EM301:FA302"/>
    <mergeCell ref="FB301:FC302"/>
    <mergeCell ref="FD301:FE302"/>
    <mergeCell ref="EL303:EL304"/>
    <mergeCell ref="Z304:AA305"/>
    <mergeCell ref="AE304:AE305"/>
    <mergeCell ref="AF304:AG305"/>
    <mergeCell ref="L302:M303"/>
    <mergeCell ref="O302:P305"/>
    <mergeCell ref="Q302:Q303"/>
    <mergeCell ref="R302:S303"/>
    <mergeCell ref="T302:U303"/>
    <mergeCell ref="V302:W303"/>
    <mergeCell ref="Q304:Q305"/>
    <mergeCell ref="BF303:BF304"/>
    <mergeCell ref="EM303:FA304"/>
    <mergeCell ref="FB303:FC304"/>
    <mergeCell ref="FD303:FE304"/>
    <mergeCell ref="FL301:FL302"/>
    <mergeCell ref="CF301:CF302"/>
    <mergeCell ref="CG301:CS304"/>
    <mergeCell ref="CT301:CU304"/>
    <mergeCell ref="CV301:CV302"/>
    <mergeCell ref="CW301:DK302"/>
    <mergeCell ref="CD303:CE304"/>
    <mergeCell ref="C308:C309"/>
    <mergeCell ref="D308:E309"/>
    <mergeCell ref="F308:G309"/>
    <mergeCell ref="H308:I309"/>
    <mergeCell ref="J308:K309"/>
    <mergeCell ref="L308:M309"/>
    <mergeCell ref="Q308:Q309"/>
    <mergeCell ref="R308:S309"/>
    <mergeCell ref="AJ308:AK309"/>
    <mergeCell ref="AL308:AM309"/>
    <mergeCell ref="AN308:AO309"/>
    <mergeCell ref="DP303:DQ304"/>
    <mergeCell ref="DR303:DS304"/>
    <mergeCell ref="DT303:DU304"/>
    <mergeCell ref="DV303:DV304"/>
    <mergeCell ref="FF303:FG304"/>
    <mergeCell ref="FH303:FI304"/>
    <mergeCell ref="FJ303:FK304"/>
    <mergeCell ref="FL303:FL304"/>
    <mergeCell ref="C304:C305"/>
    <mergeCell ref="D304:E305"/>
    <mergeCell ref="F304:G305"/>
    <mergeCell ref="H304:I305"/>
    <mergeCell ref="J304:K305"/>
    <mergeCell ref="L304:M305"/>
    <mergeCell ref="A306:B309"/>
    <mergeCell ref="C306:C307"/>
    <mergeCell ref="D306:E307"/>
    <mergeCell ref="F306:G307"/>
    <mergeCell ref="H306:I307"/>
    <mergeCell ref="J306:K307"/>
    <mergeCell ref="L306:M307"/>
    <mergeCell ref="O306:P309"/>
    <mergeCell ref="Q306:Q307"/>
    <mergeCell ref="R306:S307"/>
    <mergeCell ref="T306:U307"/>
    <mergeCell ref="V306:W307"/>
    <mergeCell ref="X306:Y307"/>
    <mergeCell ref="T308:U309"/>
    <mergeCell ref="V308:W309"/>
    <mergeCell ref="X308:Y309"/>
    <mergeCell ref="Z306:AA307"/>
    <mergeCell ref="CF311:CF312"/>
    <mergeCell ref="CG311:CS314"/>
    <mergeCell ref="CT311:CU314"/>
    <mergeCell ref="CV311:CV312"/>
    <mergeCell ref="CW311:DK312"/>
    <mergeCell ref="DL311:DM312"/>
    <mergeCell ref="CF313:CF314"/>
    <mergeCell ref="CV313:CV314"/>
    <mergeCell ref="CW313:DK314"/>
    <mergeCell ref="DL313:DM314"/>
    <mergeCell ref="AC306:AD309"/>
    <mergeCell ref="AE306:AE307"/>
    <mergeCell ref="AF306:AG307"/>
    <mergeCell ref="AH306:AI307"/>
    <mergeCell ref="AJ306:AK307"/>
    <mergeCell ref="Z308:AA309"/>
    <mergeCell ref="AE308:AE309"/>
    <mergeCell ref="AF308:AG309"/>
    <mergeCell ref="AH308:AI309"/>
    <mergeCell ref="AL306:AM307"/>
    <mergeCell ref="AN306:AO307"/>
    <mergeCell ref="DV311:DV312"/>
    <mergeCell ref="DW311:EI314"/>
    <mergeCell ref="DN313:DO314"/>
    <mergeCell ref="DP313:DQ314"/>
    <mergeCell ref="DR313:DS314"/>
    <mergeCell ref="DT313:DU314"/>
    <mergeCell ref="FH311:FI312"/>
    <mergeCell ref="FJ311:FK312"/>
    <mergeCell ref="FL311:FL312"/>
    <mergeCell ref="BF313:BF314"/>
    <mergeCell ref="BG313:BU314"/>
    <mergeCell ref="BV313:BW314"/>
    <mergeCell ref="BX313:BY314"/>
    <mergeCell ref="BZ313:CA314"/>
    <mergeCell ref="CB313:CC314"/>
    <mergeCell ref="CD313:CE314"/>
    <mergeCell ref="EL313:EL314"/>
    <mergeCell ref="EM313:FA314"/>
    <mergeCell ref="FB313:FC314"/>
    <mergeCell ref="FD313:FE314"/>
    <mergeCell ref="FF313:FG314"/>
    <mergeCell ref="EJ311:EK314"/>
    <mergeCell ref="EL311:EL312"/>
    <mergeCell ref="EM311:FA312"/>
    <mergeCell ref="FB311:FC312"/>
    <mergeCell ref="FD311:FE312"/>
    <mergeCell ref="FH313:FI314"/>
    <mergeCell ref="FL313:FL314"/>
    <mergeCell ref="BF311:BF312"/>
    <mergeCell ref="BG311:BU312"/>
    <mergeCell ref="BV311:BW312"/>
    <mergeCell ref="BX311:BY312"/>
    <mergeCell ref="AQ321:BC324"/>
    <mergeCell ref="BD321:BE324"/>
    <mergeCell ref="BF321:BF322"/>
    <mergeCell ref="BG321:BU322"/>
    <mergeCell ref="BV321:BW322"/>
    <mergeCell ref="BX321:BY322"/>
    <mergeCell ref="BZ321:CA322"/>
    <mergeCell ref="DV313:DV314"/>
    <mergeCell ref="CB321:CC322"/>
    <mergeCell ref="CD321:CE322"/>
    <mergeCell ref="CF321:CF322"/>
    <mergeCell ref="CG321:CS324"/>
    <mergeCell ref="CT321:CU324"/>
    <mergeCell ref="CV321:CV322"/>
    <mergeCell ref="CB323:CC324"/>
    <mergeCell ref="CD323:CE324"/>
    <mergeCell ref="CF323:CF324"/>
    <mergeCell ref="CV323:CV324"/>
    <mergeCell ref="CW321:DK322"/>
    <mergeCell ref="DL321:DM322"/>
    <mergeCell ref="DN321:DO322"/>
    <mergeCell ref="DP321:DQ322"/>
    <mergeCell ref="DR321:DS322"/>
    <mergeCell ref="DT321:DU322"/>
    <mergeCell ref="DV321:DV322"/>
    <mergeCell ref="DN315:DO315"/>
    <mergeCell ref="DP315:DQ315"/>
    <mergeCell ref="DR315:DS315"/>
    <mergeCell ref="DT315:DU315"/>
    <mergeCell ref="AQ311:BC314"/>
    <mergeCell ref="BD311:BE314"/>
    <mergeCell ref="BZ311:CA312"/>
    <mergeCell ref="DW321:EI324"/>
    <mergeCell ref="EJ321:EK324"/>
    <mergeCell ref="EL321:EL322"/>
    <mergeCell ref="EM321:FA322"/>
    <mergeCell ref="FB321:FC322"/>
    <mergeCell ref="DV323:DV324"/>
    <mergeCell ref="EL323:EL324"/>
    <mergeCell ref="EM323:FA324"/>
    <mergeCell ref="FB323:FC324"/>
    <mergeCell ref="FD321:FE322"/>
    <mergeCell ref="FF321:FG322"/>
    <mergeCell ref="FH321:FI322"/>
    <mergeCell ref="FJ321:FK322"/>
    <mergeCell ref="FL321:FL322"/>
    <mergeCell ref="BF323:BF324"/>
    <mergeCell ref="BG323:BU324"/>
    <mergeCell ref="BV323:BW324"/>
    <mergeCell ref="BX323:BY324"/>
    <mergeCell ref="BZ323:CA324"/>
    <mergeCell ref="CW323:DK324"/>
    <mergeCell ref="DL323:DM324"/>
    <mergeCell ref="DN323:DO324"/>
    <mergeCell ref="DP323:DQ324"/>
    <mergeCell ref="DR323:DS324"/>
    <mergeCell ref="DT323:DU324"/>
    <mergeCell ref="BG328:BU329"/>
    <mergeCell ref="BV328:BW329"/>
    <mergeCell ref="BX328:BY329"/>
    <mergeCell ref="BZ328:CA329"/>
    <mergeCell ref="FL323:FL324"/>
    <mergeCell ref="A326:E327"/>
    <mergeCell ref="F326:AG327"/>
    <mergeCell ref="AH326:AJ327"/>
    <mergeCell ref="AK326:AO327"/>
    <mergeCell ref="AQ326:BC329"/>
    <mergeCell ref="CB328:CC329"/>
    <mergeCell ref="CD328:CE329"/>
    <mergeCell ref="CF328:CF329"/>
    <mergeCell ref="CV328:CV329"/>
    <mergeCell ref="BD326:BE329"/>
    <mergeCell ref="BF326:BF327"/>
    <mergeCell ref="BG326:BU327"/>
    <mergeCell ref="BV326:BW327"/>
    <mergeCell ref="BX326:BY327"/>
    <mergeCell ref="BZ326:CA327"/>
    <mergeCell ref="CW326:DK327"/>
    <mergeCell ref="DL326:DM327"/>
    <mergeCell ref="CF326:CF327"/>
    <mergeCell ref="CG326:CS329"/>
    <mergeCell ref="CT326:CU329"/>
    <mergeCell ref="CV326:CV327"/>
    <mergeCell ref="FF326:FG327"/>
    <mergeCell ref="FH326:FI327"/>
    <mergeCell ref="FJ326:FK327"/>
    <mergeCell ref="FL326:FL327"/>
    <mergeCell ref="F328:AG329"/>
    <mergeCell ref="AH328:AJ329"/>
    <mergeCell ref="AK328:AO329"/>
    <mergeCell ref="BF328:BF329"/>
    <mergeCell ref="DV326:DV327"/>
    <mergeCell ref="DW326:EI329"/>
    <mergeCell ref="DT328:DU329"/>
    <mergeCell ref="FD326:FE327"/>
    <mergeCell ref="EJ326:EK329"/>
    <mergeCell ref="EL326:EL327"/>
    <mergeCell ref="EM326:FA327"/>
    <mergeCell ref="FB326:FC327"/>
    <mergeCell ref="DV328:DV329"/>
    <mergeCell ref="EL328:EL329"/>
    <mergeCell ref="EM328:FA329"/>
    <mergeCell ref="FB328:FC329"/>
    <mergeCell ref="FL328:FL329"/>
    <mergeCell ref="A330:C331"/>
    <mergeCell ref="D330:E331"/>
    <mergeCell ref="F330:H331"/>
    <mergeCell ref="X330:Y331"/>
    <mergeCell ref="CW328:DK329"/>
    <mergeCell ref="DL328:DM329"/>
    <mergeCell ref="DN328:DO329"/>
    <mergeCell ref="DP328:DQ329"/>
    <mergeCell ref="DR328:DS329"/>
    <mergeCell ref="Z330:AA331"/>
    <mergeCell ref="AB330:AC331"/>
    <mergeCell ref="AD330:AE331"/>
    <mergeCell ref="AF330:AG331"/>
    <mergeCell ref="AH330:AI331"/>
    <mergeCell ref="AJ330:AK331"/>
    <mergeCell ref="AL330:AM331"/>
    <mergeCell ref="AN330:AO331"/>
    <mergeCell ref="A332:B333"/>
    <mergeCell ref="C332:W333"/>
    <mergeCell ref="X332:Y333"/>
    <mergeCell ref="Z332:AA333"/>
    <mergeCell ref="AB332:AC333"/>
    <mergeCell ref="AD332:AE333"/>
    <mergeCell ref="AF332:AG333"/>
    <mergeCell ref="AH332:AI333"/>
    <mergeCell ref="AJ332:AK333"/>
    <mergeCell ref="AL332:AM333"/>
    <mergeCell ref="AN332:AO333"/>
    <mergeCell ref="A334:B335"/>
    <mergeCell ref="C334:W335"/>
    <mergeCell ref="X334:Y335"/>
    <mergeCell ref="Z334:AA335"/>
    <mergeCell ref="AB334:AC335"/>
    <mergeCell ref="AD334:AE335"/>
    <mergeCell ref="AF334:AG335"/>
    <mergeCell ref="AH334:AI335"/>
    <mergeCell ref="AJ334:AK335"/>
    <mergeCell ref="AL334:AM335"/>
    <mergeCell ref="AN334:AO335"/>
    <mergeCell ref="AH336:AI337"/>
    <mergeCell ref="AJ336:AK337"/>
    <mergeCell ref="AL336:AM337"/>
    <mergeCell ref="AN336:AO337"/>
    <mergeCell ref="AQ336:BC339"/>
    <mergeCell ref="BX336:BY337"/>
    <mergeCell ref="BZ336:CA337"/>
    <mergeCell ref="BF338:BF339"/>
    <mergeCell ref="BG338:BU339"/>
    <mergeCell ref="BV338:BW339"/>
    <mergeCell ref="BX338:BY339"/>
    <mergeCell ref="A338:B339"/>
    <mergeCell ref="C338:W339"/>
    <mergeCell ref="X338:Y339"/>
    <mergeCell ref="Z338:AA339"/>
    <mergeCell ref="AB338:AC339"/>
    <mergeCell ref="AL338:AM339"/>
    <mergeCell ref="AN338:AO339"/>
    <mergeCell ref="BD336:BE339"/>
    <mergeCell ref="BF336:BF337"/>
    <mergeCell ref="BG336:BU337"/>
    <mergeCell ref="BV336:BW337"/>
    <mergeCell ref="BZ338:CA339"/>
    <mergeCell ref="CB338:CC339"/>
    <mergeCell ref="CD338:CE339"/>
    <mergeCell ref="CF338:CF339"/>
    <mergeCell ref="CV338:CV339"/>
    <mergeCell ref="CW338:DK339"/>
    <mergeCell ref="A340:B341"/>
    <mergeCell ref="CB336:CC337"/>
    <mergeCell ref="CD336:CE337"/>
    <mergeCell ref="CF336:CF337"/>
    <mergeCell ref="CG336:CS339"/>
    <mergeCell ref="CT336:CU339"/>
    <mergeCell ref="CV336:CV337"/>
    <mergeCell ref="CW336:DK337"/>
    <mergeCell ref="DL336:DM337"/>
    <mergeCell ref="DN336:DO337"/>
    <mergeCell ref="AD338:AE339"/>
    <mergeCell ref="AF338:AG339"/>
    <mergeCell ref="AH338:AI339"/>
    <mergeCell ref="AJ338:AK339"/>
    <mergeCell ref="AN340:AO341"/>
    <mergeCell ref="AD340:AE341"/>
    <mergeCell ref="AF340:AG341"/>
    <mergeCell ref="A336:B337"/>
    <mergeCell ref="C336:W337"/>
    <mergeCell ref="X336:Y337"/>
    <mergeCell ref="Z336:AA337"/>
    <mergeCell ref="AH340:AI341"/>
    <mergeCell ref="AJ340:AK341"/>
    <mergeCell ref="AL340:AM341"/>
    <mergeCell ref="AB336:AC337"/>
    <mergeCell ref="AD336:AE337"/>
    <mergeCell ref="AF336:AG337"/>
    <mergeCell ref="FD338:FE339"/>
    <mergeCell ref="FF338:FG339"/>
    <mergeCell ref="FH338:FI339"/>
    <mergeCell ref="FJ338:FK339"/>
    <mergeCell ref="FL338:FL339"/>
    <mergeCell ref="DN338:DO339"/>
    <mergeCell ref="DP338:DQ339"/>
    <mergeCell ref="DR338:DS339"/>
    <mergeCell ref="DT338:DU339"/>
    <mergeCell ref="FB336:FC337"/>
    <mergeCell ref="EL338:EL339"/>
    <mergeCell ref="EM338:FA339"/>
    <mergeCell ref="FB338:FC339"/>
    <mergeCell ref="FD336:FE337"/>
    <mergeCell ref="FF336:FG337"/>
    <mergeCell ref="FH336:FI337"/>
    <mergeCell ref="FJ336:FK337"/>
    <mergeCell ref="FL336:FL337"/>
    <mergeCell ref="DP336:DQ337"/>
    <mergeCell ref="DR336:DS337"/>
    <mergeCell ref="DT336:DU337"/>
    <mergeCell ref="DV336:DV337"/>
    <mergeCell ref="DW336:EI339"/>
    <mergeCell ref="EJ336:EK339"/>
    <mergeCell ref="EL336:EL337"/>
    <mergeCell ref="EM336:FA337"/>
    <mergeCell ref="DV338:DV339"/>
    <mergeCell ref="A344:B345"/>
    <mergeCell ref="C344:W345"/>
    <mergeCell ref="X344:Y345"/>
    <mergeCell ref="Z344:AA345"/>
    <mergeCell ref="AB344:AC345"/>
    <mergeCell ref="A342:B343"/>
    <mergeCell ref="C342:W343"/>
    <mergeCell ref="X342:Y343"/>
    <mergeCell ref="Z342:AA343"/>
    <mergeCell ref="AB342:AC343"/>
    <mergeCell ref="AJ349:AK350"/>
    <mergeCell ref="AL349:AM350"/>
    <mergeCell ref="T349:U350"/>
    <mergeCell ref="V349:W350"/>
    <mergeCell ref="C340:W341"/>
    <mergeCell ref="X340:Y341"/>
    <mergeCell ref="Z340:AA341"/>
    <mergeCell ref="AB340:AC341"/>
    <mergeCell ref="AF342:AG343"/>
    <mergeCell ref="AH342:AI343"/>
    <mergeCell ref="AJ342:AK343"/>
    <mergeCell ref="AL342:AM343"/>
    <mergeCell ref="AN342:AO343"/>
    <mergeCell ref="BX348:BY349"/>
    <mergeCell ref="AD344:AE345"/>
    <mergeCell ref="AF344:AG345"/>
    <mergeCell ref="AH344:AI345"/>
    <mergeCell ref="AJ344:AK345"/>
    <mergeCell ref="AL344:AM345"/>
    <mergeCell ref="AN344:AO345"/>
    <mergeCell ref="AJ347:AK348"/>
    <mergeCell ref="AL347:AM348"/>
    <mergeCell ref="AH349:AI350"/>
    <mergeCell ref="CF346:CF347"/>
    <mergeCell ref="AD342:AE343"/>
    <mergeCell ref="CF348:CF349"/>
    <mergeCell ref="DT348:DU349"/>
    <mergeCell ref="DV348:DV349"/>
    <mergeCell ref="EL348:EL349"/>
    <mergeCell ref="CT346:CU349"/>
    <mergeCell ref="BZ348:CA349"/>
    <mergeCell ref="EM348:FA349"/>
    <mergeCell ref="CV346:CV347"/>
    <mergeCell ref="CW346:DK347"/>
    <mergeCell ref="DL346:DM347"/>
    <mergeCell ref="DN346:DO347"/>
    <mergeCell ref="DP346:DQ347"/>
    <mergeCell ref="A347:B350"/>
    <mergeCell ref="C347:C348"/>
    <mergeCell ref="D347:E348"/>
    <mergeCell ref="F347:G348"/>
    <mergeCell ref="H347:I348"/>
    <mergeCell ref="J347:K348"/>
    <mergeCell ref="C349:C350"/>
    <mergeCell ref="D349:E350"/>
    <mergeCell ref="F349:G350"/>
    <mergeCell ref="H349:I350"/>
    <mergeCell ref="L347:M348"/>
    <mergeCell ref="O347:P350"/>
    <mergeCell ref="Q347:Q348"/>
    <mergeCell ref="R347:S348"/>
    <mergeCell ref="T347:U348"/>
    <mergeCell ref="V347:W348"/>
    <mergeCell ref="DL348:DM349"/>
    <mergeCell ref="AN349:AO350"/>
    <mergeCell ref="EJ346:EK349"/>
    <mergeCell ref="EL346:EL347"/>
    <mergeCell ref="EM346:FA347"/>
    <mergeCell ref="J349:K350"/>
    <mergeCell ref="L349:M350"/>
    <mergeCell ref="Q349:Q350"/>
    <mergeCell ref="R349:S350"/>
    <mergeCell ref="CG346:CS349"/>
    <mergeCell ref="FD346:FE347"/>
    <mergeCell ref="FF346:FG347"/>
    <mergeCell ref="FH346:FI347"/>
    <mergeCell ref="FJ346:FK347"/>
    <mergeCell ref="FL346:FL347"/>
    <mergeCell ref="DR346:DS347"/>
    <mergeCell ref="FB346:FC347"/>
    <mergeCell ref="DT346:DU347"/>
    <mergeCell ref="DV346:DV347"/>
    <mergeCell ref="DW346:EI349"/>
    <mergeCell ref="X347:Y348"/>
    <mergeCell ref="Z347:AA348"/>
    <mergeCell ref="AC347:AD350"/>
    <mergeCell ref="AE347:AE348"/>
    <mergeCell ref="AF347:AG348"/>
    <mergeCell ref="AH347:AI348"/>
    <mergeCell ref="X349:Y350"/>
    <mergeCell ref="Z349:AA350"/>
    <mergeCell ref="AE349:AE350"/>
    <mergeCell ref="AF349:AG350"/>
    <mergeCell ref="AN347:AO348"/>
    <mergeCell ref="BF348:BF349"/>
    <mergeCell ref="BG348:BU349"/>
    <mergeCell ref="BV348:BW349"/>
    <mergeCell ref="AQ346:BC349"/>
    <mergeCell ref="BD346:BE349"/>
    <mergeCell ref="BF346:BF347"/>
    <mergeCell ref="BG346:BU347"/>
    <mergeCell ref="BV346:BW347"/>
    <mergeCell ref="FL348:FL349"/>
    <mergeCell ref="CV348:CV349"/>
    <mergeCell ref="CW348:DK349"/>
    <mergeCell ref="AH351:AI352"/>
    <mergeCell ref="X353:Y354"/>
    <mergeCell ref="L351:M352"/>
    <mergeCell ref="O351:P354"/>
    <mergeCell ref="Q351:Q352"/>
    <mergeCell ref="R351:S352"/>
    <mergeCell ref="T351:U352"/>
    <mergeCell ref="V351:W352"/>
    <mergeCell ref="J353:K354"/>
    <mergeCell ref="L353:M354"/>
    <mergeCell ref="Q353:Q354"/>
    <mergeCell ref="X351:Y352"/>
    <mergeCell ref="Z351:AA352"/>
    <mergeCell ref="AC351:AD354"/>
    <mergeCell ref="AN353:AO354"/>
    <mergeCell ref="AH353:AI354"/>
    <mergeCell ref="AJ353:AK354"/>
    <mergeCell ref="AJ351:AK352"/>
    <mergeCell ref="AL351:AM352"/>
    <mergeCell ref="AN351:AO352"/>
    <mergeCell ref="AL353:AM354"/>
    <mergeCell ref="A351:B354"/>
    <mergeCell ref="C351:C352"/>
    <mergeCell ref="D351:E352"/>
    <mergeCell ref="F351:G352"/>
    <mergeCell ref="H351:I352"/>
    <mergeCell ref="J351:K352"/>
    <mergeCell ref="C353:C354"/>
    <mergeCell ref="D353:E354"/>
    <mergeCell ref="F353:G354"/>
    <mergeCell ref="H353:I354"/>
    <mergeCell ref="R353:S354"/>
    <mergeCell ref="T353:U354"/>
    <mergeCell ref="V353:W354"/>
    <mergeCell ref="Z357:AA358"/>
    <mergeCell ref="AE357:AE358"/>
    <mergeCell ref="AF357:AG358"/>
    <mergeCell ref="L357:M358"/>
    <mergeCell ref="Q357:Q358"/>
    <mergeCell ref="Z353:AA354"/>
    <mergeCell ref="AE353:AE354"/>
    <mergeCell ref="AF353:AG354"/>
    <mergeCell ref="AE351:AE352"/>
    <mergeCell ref="AF351:AG352"/>
    <mergeCell ref="R357:S358"/>
    <mergeCell ref="Q355:Q356"/>
    <mergeCell ref="R355:S356"/>
    <mergeCell ref="FD356:FE357"/>
    <mergeCell ref="FF356:FG357"/>
    <mergeCell ref="DN356:DO357"/>
    <mergeCell ref="DP356:DQ357"/>
    <mergeCell ref="DR356:DS357"/>
    <mergeCell ref="DT356:DU357"/>
    <mergeCell ref="DV356:DV357"/>
    <mergeCell ref="DW356:EI359"/>
    <mergeCell ref="L355:M356"/>
    <mergeCell ref="DN358:DO359"/>
    <mergeCell ref="DP358:DQ359"/>
    <mergeCell ref="A355:B358"/>
    <mergeCell ref="C355:C356"/>
    <mergeCell ref="D355:E356"/>
    <mergeCell ref="F355:G356"/>
    <mergeCell ref="H355:I356"/>
    <mergeCell ref="J355:K356"/>
    <mergeCell ref="T355:U356"/>
    <mergeCell ref="AL355:AM356"/>
    <mergeCell ref="AJ357:AK358"/>
    <mergeCell ref="AL357:AM358"/>
    <mergeCell ref="BZ358:CA359"/>
    <mergeCell ref="AC355:AD358"/>
    <mergeCell ref="AE355:AE356"/>
    <mergeCell ref="AF355:AG356"/>
    <mergeCell ref="AH357:AI358"/>
    <mergeCell ref="BV356:BW357"/>
    <mergeCell ref="DL358:DM359"/>
    <mergeCell ref="BZ356:CA357"/>
    <mergeCell ref="CB356:CC357"/>
    <mergeCell ref="CD356:CE357"/>
    <mergeCell ref="BV358:BW359"/>
    <mergeCell ref="FL356:FL357"/>
    <mergeCell ref="C357:C358"/>
    <mergeCell ref="D357:E358"/>
    <mergeCell ref="F357:G358"/>
    <mergeCell ref="H357:I358"/>
    <mergeCell ref="J357:K358"/>
    <mergeCell ref="BV360:BW360"/>
    <mergeCell ref="BX360:BY360"/>
    <mergeCell ref="BZ360:CA360"/>
    <mergeCell ref="CB360:CC360"/>
    <mergeCell ref="AH355:AI356"/>
    <mergeCell ref="X357:Y358"/>
    <mergeCell ref="AN359:AO360"/>
    <mergeCell ref="BG356:BU357"/>
    <mergeCell ref="AN355:AO356"/>
    <mergeCell ref="AQ356:BC359"/>
    <mergeCell ref="BD356:BE359"/>
    <mergeCell ref="BF356:BF357"/>
    <mergeCell ref="FB360:FC360"/>
    <mergeCell ref="FD360:FE360"/>
    <mergeCell ref="FF360:FG360"/>
    <mergeCell ref="FH360:FI360"/>
    <mergeCell ref="DV358:DV359"/>
    <mergeCell ref="EL358:EL359"/>
    <mergeCell ref="EM358:FA359"/>
    <mergeCell ref="DN360:DO360"/>
    <mergeCell ref="DP360:DQ360"/>
    <mergeCell ref="DR360:DS360"/>
    <mergeCell ref="DT360:DU360"/>
    <mergeCell ref="FH356:FI357"/>
    <mergeCell ref="FJ356:FK357"/>
    <mergeCell ref="O355:P358"/>
    <mergeCell ref="CF356:CF357"/>
    <mergeCell ref="CG356:CS359"/>
    <mergeCell ref="CT356:CU359"/>
    <mergeCell ref="AJ355:AK356"/>
    <mergeCell ref="T357:U358"/>
    <mergeCell ref="CV356:CV357"/>
    <mergeCell ref="CW356:DK357"/>
    <mergeCell ref="V357:W358"/>
    <mergeCell ref="CV358:CV359"/>
    <mergeCell ref="X355:Y356"/>
    <mergeCell ref="Z355:AA356"/>
    <mergeCell ref="V355:W356"/>
    <mergeCell ref="BX356:BY357"/>
    <mergeCell ref="AN357:AO358"/>
    <mergeCell ref="BF358:BF359"/>
    <mergeCell ref="AC359:AD362"/>
    <mergeCell ref="AE361:AE362"/>
    <mergeCell ref="T361:U362"/>
    <mergeCell ref="V361:W362"/>
    <mergeCell ref="CW358:DK359"/>
    <mergeCell ref="DL360:DM360"/>
    <mergeCell ref="CF358:CF359"/>
    <mergeCell ref="AH359:AI360"/>
    <mergeCell ref="AJ359:AK360"/>
    <mergeCell ref="V365:W366"/>
    <mergeCell ref="Q363:Q364"/>
    <mergeCell ref="R363:S364"/>
    <mergeCell ref="T363:U364"/>
    <mergeCell ref="C365:C366"/>
    <mergeCell ref="D365:E366"/>
    <mergeCell ref="F365:G366"/>
    <mergeCell ref="H365:I366"/>
    <mergeCell ref="J365:K366"/>
    <mergeCell ref="FL358:FL359"/>
    <mergeCell ref="A359:B362"/>
    <mergeCell ref="C359:C360"/>
    <mergeCell ref="D359:E360"/>
    <mergeCell ref="F359:G360"/>
    <mergeCell ref="H359:I360"/>
    <mergeCell ref="J359:K360"/>
    <mergeCell ref="L359:M360"/>
    <mergeCell ref="FB358:FC359"/>
    <mergeCell ref="CB358:CC359"/>
    <mergeCell ref="CD360:CE360"/>
    <mergeCell ref="AE359:AE360"/>
    <mergeCell ref="AF359:AG360"/>
    <mergeCell ref="EJ356:EK359"/>
    <mergeCell ref="EL356:EL357"/>
    <mergeCell ref="FJ358:FK359"/>
    <mergeCell ref="EM356:FA357"/>
    <mergeCell ref="FB356:FC357"/>
    <mergeCell ref="CD358:CE359"/>
    <mergeCell ref="L363:M364"/>
    <mergeCell ref="AH363:AI364"/>
    <mergeCell ref="O359:P362"/>
    <mergeCell ref="Q359:Q360"/>
    <mergeCell ref="R359:S360"/>
    <mergeCell ref="O363:P366"/>
    <mergeCell ref="X361:Y362"/>
    <mergeCell ref="Z361:AA362"/>
    <mergeCell ref="Z363:AA364"/>
    <mergeCell ref="Z359:AA360"/>
    <mergeCell ref="A363:B366"/>
    <mergeCell ref="C363:C364"/>
    <mergeCell ref="D363:E364"/>
    <mergeCell ref="F363:G364"/>
    <mergeCell ref="H363:I364"/>
    <mergeCell ref="J363:K364"/>
    <mergeCell ref="V363:W364"/>
    <mergeCell ref="T359:U360"/>
    <mergeCell ref="V359:W360"/>
    <mergeCell ref="C361:C362"/>
    <mergeCell ref="D361:E362"/>
    <mergeCell ref="F361:G362"/>
    <mergeCell ref="H361:I362"/>
    <mergeCell ref="J361:K362"/>
    <mergeCell ref="L361:M362"/>
    <mergeCell ref="L365:M366"/>
    <mergeCell ref="Q365:Q366"/>
    <mergeCell ref="AF361:AG362"/>
    <mergeCell ref="AH361:AI362"/>
    <mergeCell ref="X359:Y360"/>
    <mergeCell ref="Q361:Q362"/>
    <mergeCell ref="R361:S362"/>
    <mergeCell ref="BF368:BF369"/>
    <mergeCell ref="BG368:BU369"/>
    <mergeCell ref="BV368:BW369"/>
    <mergeCell ref="AH365:AI366"/>
    <mergeCell ref="AJ361:AK362"/>
    <mergeCell ref="BG358:BU359"/>
    <mergeCell ref="AL359:AM360"/>
    <mergeCell ref="AJ367:AK368"/>
    <mergeCell ref="AC367:AD370"/>
    <mergeCell ref="AJ363:AK364"/>
    <mergeCell ref="AL363:AM364"/>
    <mergeCell ref="AJ365:AK366"/>
    <mergeCell ref="AL365:AM366"/>
    <mergeCell ref="AE367:AE368"/>
    <mergeCell ref="AF367:AG368"/>
    <mergeCell ref="AH367:AI368"/>
    <mergeCell ref="AE369:AE370"/>
    <mergeCell ref="AF369:AG370"/>
    <mergeCell ref="AH369:AI370"/>
    <mergeCell ref="AJ369:AK370"/>
    <mergeCell ref="AN369:AO370"/>
    <mergeCell ref="AN365:AO366"/>
    <mergeCell ref="AQ366:BC369"/>
    <mergeCell ref="AL361:AM362"/>
    <mergeCell ref="AN361:AO362"/>
    <mergeCell ref="FH368:FI369"/>
    <mergeCell ref="FJ368:FK369"/>
    <mergeCell ref="FL368:FL369"/>
    <mergeCell ref="BD366:BE369"/>
    <mergeCell ref="BF366:BF367"/>
    <mergeCell ref="BG366:BU367"/>
    <mergeCell ref="X363:Y364"/>
    <mergeCell ref="X367:Y368"/>
    <mergeCell ref="Z367:AA368"/>
    <mergeCell ref="FF366:FG367"/>
    <mergeCell ref="FH366:FI367"/>
    <mergeCell ref="FJ366:FK367"/>
    <mergeCell ref="DR366:DS367"/>
    <mergeCell ref="DT366:DU367"/>
    <mergeCell ref="DV366:DV367"/>
    <mergeCell ref="DW366:EI369"/>
    <mergeCell ref="EJ366:EK369"/>
    <mergeCell ref="EL366:EL367"/>
    <mergeCell ref="DR368:DS369"/>
    <mergeCell ref="FL366:FL367"/>
    <mergeCell ref="CV366:CV367"/>
    <mergeCell ref="CW366:DK367"/>
    <mergeCell ref="AC363:AD366"/>
    <mergeCell ref="AE363:AE364"/>
    <mergeCell ref="AF363:AG364"/>
    <mergeCell ref="AN363:AO364"/>
    <mergeCell ref="AL367:AM368"/>
    <mergeCell ref="AN367:AO368"/>
    <mergeCell ref="EM366:FA367"/>
    <mergeCell ref="FB366:FC367"/>
    <mergeCell ref="FD366:FE367"/>
    <mergeCell ref="AL369:AM370"/>
    <mergeCell ref="DT368:DU369"/>
    <mergeCell ref="DV368:DV369"/>
    <mergeCell ref="A367:B370"/>
    <mergeCell ref="C367:C368"/>
    <mergeCell ref="D367:E368"/>
    <mergeCell ref="F367:G368"/>
    <mergeCell ref="H367:I368"/>
    <mergeCell ref="J367:K368"/>
    <mergeCell ref="FD370:FE370"/>
    <mergeCell ref="R369:S370"/>
    <mergeCell ref="T369:U370"/>
    <mergeCell ref="EL368:EL369"/>
    <mergeCell ref="DN366:DO367"/>
    <mergeCell ref="DP366:DQ367"/>
    <mergeCell ref="BX366:BY367"/>
    <mergeCell ref="BZ366:CA367"/>
    <mergeCell ref="CT366:CU369"/>
    <mergeCell ref="CF366:CF367"/>
    <mergeCell ref="CG366:CS369"/>
    <mergeCell ref="BX368:BY369"/>
    <mergeCell ref="X365:Y366"/>
    <mergeCell ref="R365:S366"/>
    <mergeCell ref="T365:U366"/>
    <mergeCell ref="R367:S368"/>
    <mergeCell ref="Z365:AA366"/>
    <mergeCell ref="AE365:AE366"/>
    <mergeCell ref="AF365:AG366"/>
    <mergeCell ref="DL366:DM367"/>
    <mergeCell ref="H369:I370"/>
    <mergeCell ref="J369:K370"/>
    <mergeCell ref="L369:M370"/>
    <mergeCell ref="Q369:Q370"/>
    <mergeCell ref="FF370:FG370"/>
    <mergeCell ref="FH370:FI370"/>
    <mergeCell ref="FJ370:FK370"/>
    <mergeCell ref="A371:B374"/>
    <mergeCell ref="C371:C372"/>
    <mergeCell ref="D371:E372"/>
    <mergeCell ref="F371:G372"/>
    <mergeCell ref="H371:I372"/>
    <mergeCell ref="J371:K372"/>
    <mergeCell ref="DL370:DM370"/>
    <mergeCell ref="DN370:DO370"/>
    <mergeCell ref="DP370:DQ370"/>
    <mergeCell ref="DR370:DS370"/>
    <mergeCell ref="DT370:DU370"/>
    <mergeCell ref="FB370:FC370"/>
    <mergeCell ref="CF368:CF369"/>
    <mergeCell ref="CV368:CV369"/>
    <mergeCell ref="CW368:DK369"/>
    <mergeCell ref="DL368:DM369"/>
    <mergeCell ref="DN368:DO369"/>
    <mergeCell ref="DP368:DQ369"/>
    <mergeCell ref="EM368:FA369"/>
    <mergeCell ref="FB368:FC369"/>
    <mergeCell ref="FD368:FE369"/>
    <mergeCell ref="FF368:FG369"/>
    <mergeCell ref="C369:C370"/>
    <mergeCell ref="D369:E370"/>
    <mergeCell ref="F369:G370"/>
    <mergeCell ref="C373:C374"/>
    <mergeCell ref="D373:E374"/>
    <mergeCell ref="F373:G374"/>
    <mergeCell ref="L367:M368"/>
    <mergeCell ref="X371:Y372"/>
    <mergeCell ref="Z371:AA372"/>
    <mergeCell ref="AC371:AD374"/>
    <mergeCell ref="AE371:AE372"/>
    <mergeCell ref="AF371:AG372"/>
    <mergeCell ref="AH371:AI372"/>
    <mergeCell ref="X373:Y374"/>
    <mergeCell ref="Z373:AA374"/>
    <mergeCell ref="AE373:AE374"/>
    <mergeCell ref="AF373:AG374"/>
    <mergeCell ref="X369:Y370"/>
    <mergeCell ref="Z369:AA370"/>
    <mergeCell ref="AJ371:AK372"/>
    <mergeCell ref="AL371:AM372"/>
    <mergeCell ref="AN371:AO372"/>
    <mergeCell ref="H373:I374"/>
    <mergeCell ref="J373:K374"/>
    <mergeCell ref="L373:M374"/>
    <mergeCell ref="Q373:Q374"/>
    <mergeCell ref="AH373:AI374"/>
    <mergeCell ref="AJ373:AK374"/>
    <mergeCell ref="AL373:AM374"/>
    <mergeCell ref="AN373:AO374"/>
    <mergeCell ref="O367:P370"/>
    <mergeCell ref="Q367:Q368"/>
    <mergeCell ref="T367:U368"/>
    <mergeCell ref="V367:W368"/>
    <mergeCell ref="V369:W370"/>
    <mergeCell ref="AQ376:BC379"/>
    <mergeCell ref="BD376:BE379"/>
    <mergeCell ref="BF376:BF377"/>
    <mergeCell ref="BG376:BU377"/>
    <mergeCell ref="DV376:DV377"/>
    <mergeCell ref="CD376:CE377"/>
    <mergeCell ref="CF376:CF377"/>
    <mergeCell ref="CG376:CS379"/>
    <mergeCell ref="CT376:CU379"/>
    <mergeCell ref="CV376:CV377"/>
    <mergeCell ref="CW376:DK377"/>
    <mergeCell ref="FD376:FE377"/>
    <mergeCell ref="EL378:EL379"/>
    <mergeCell ref="EM378:FA379"/>
    <mergeCell ref="FB378:FC379"/>
    <mergeCell ref="FD378:FE379"/>
    <mergeCell ref="DL376:DM377"/>
    <mergeCell ref="DN376:DO377"/>
    <mergeCell ref="DP376:DQ377"/>
    <mergeCell ref="DR376:DS377"/>
    <mergeCell ref="DT376:DU377"/>
    <mergeCell ref="DP378:DQ379"/>
    <mergeCell ref="DR378:DS379"/>
    <mergeCell ref="DT378:DU379"/>
    <mergeCell ref="DV378:DV379"/>
    <mergeCell ref="FH376:FI377"/>
    <mergeCell ref="FJ376:FK377"/>
    <mergeCell ref="FL376:FL377"/>
    <mergeCell ref="BF378:BF379"/>
    <mergeCell ref="BG378:BU379"/>
    <mergeCell ref="BV378:BW379"/>
    <mergeCell ref="BX378:BY379"/>
    <mergeCell ref="BZ378:CA379"/>
    <mergeCell ref="CB378:CC379"/>
    <mergeCell ref="DW376:EI379"/>
    <mergeCell ref="BF388:BF389"/>
    <mergeCell ref="BG388:BU389"/>
    <mergeCell ref="BV388:BW389"/>
    <mergeCell ref="BX388:BY389"/>
    <mergeCell ref="BZ388:CA389"/>
    <mergeCell ref="FF376:FG377"/>
    <mergeCell ref="EJ376:EK379"/>
    <mergeCell ref="EL376:EL377"/>
    <mergeCell ref="EM376:FA377"/>
    <mergeCell ref="FB376:FC377"/>
    <mergeCell ref="CD378:CE379"/>
    <mergeCell ref="CF378:CF379"/>
    <mergeCell ref="CV378:CV379"/>
    <mergeCell ref="CW378:DK379"/>
    <mergeCell ref="FL388:FL389"/>
    <mergeCell ref="CV388:CV389"/>
    <mergeCell ref="CW388:DK389"/>
    <mergeCell ref="DL388:DM389"/>
    <mergeCell ref="DN388:DO389"/>
    <mergeCell ref="DP388:DQ389"/>
    <mergeCell ref="DL378:DM379"/>
    <mergeCell ref="DN378:DO379"/>
    <mergeCell ref="FF378:FG379"/>
    <mergeCell ref="FH378:FI379"/>
    <mergeCell ref="FJ378:FK379"/>
    <mergeCell ref="FL378:FL379"/>
    <mergeCell ref="AQ386:BC389"/>
    <mergeCell ref="BD386:BE389"/>
    <mergeCell ref="BF386:BF387"/>
    <mergeCell ref="BG386:BU387"/>
    <mergeCell ref="BV386:BW387"/>
    <mergeCell ref="BX386:BY387"/>
    <mergeCell ref="CF386:CF387"/>
    <mergeCell ref="CG386:CS389"/>
    <mergeCell ref="CT386:CU389"/>
    <mergeCell ref="CD388:CE389"/>
    <mergeCell ref="CF388:CF389"/>
    <mergeCell ref="DN386:DO387"/>
    <mergeCell ref="DV388:DV389"/>
    <mergeCell ref="EL388:EL389"/>
    <mergeCell ref="EM388:FA389"/>
    <mergeCell ref="CV386:CV387"/>
    <mergeCell ref="CW386:DK387"/>
    <mergeCell ref="DL386:DM387"/>
    <mergeCell ref="DP386:DQ387"/>
    <mergeCell ref="DR386:DS387"/>
    <mergeCell ref="DR388:DS389"/>
    <mergeCell ref="FH386:FI387"/>
    <mergeCell ref="FJ386:FK387"/>
    <mergeCell ref="FL386:FL387"/>
    <mergeCell ref="DT386:DU387"/>
    <mergeCell ref="DV386:DV387"/>
    <mergeCell ref="DW386:EI389"/>
    <mergeCell ref="EJ386:EK389"/>
    <mergeCell ref="EL386:EL387"/>
    <mergeCell ref="EM386:FA387"/>
    <mergeCell ref="DT388:DU389"/>
    <mergeCell ref="DP391:DQ392"/>
    <mergeCell ref="DR391:DS392"/>
    <mergeCell ref="DT391:DU392"/>
    <mergeCell ref="DV391:DV392"/>
    <mergeCell ref="CD391:CE392"/>
    <mergeCell ref="CF391:CF392"/>
    <mergeCell ref="CG391:CS394"/>
    <mergeCell ref="CT391:CU394"/>
    <mergeCell ref="CV391:CV392"/>
    <mergeCell ref="FB388:FC389"/>
    <mergeCell ref="FD388:FE389"/>
    <mergeCell ref="FF388:FG389"/>
    <mergeCell ref="FH388:FI389"/>
    <mergeCell ref="FJ388:FK389"/>
    <mergeCell ref="EL393:EL394"/>
    <mergeCell ref="EM393:FA394"/>
    <mergeCell ref="FB393:FC394"/>
    <mergeCell ref="FD393:FE394"/>
    <mergeCell ref="FH391:FI392"/>
    <mergeCell ref="FJ391:FK392"/>
    <mergeCell ref="A391:E392"/>
    <mergeCell ref="F391:AG392"/>
    <mergeCell ref="AH391:AJ392"/>
    <mergeCell ref="AK391:AO392"/>
    <mergeCell ref="AQ391:BC394"/>
    <mergeCell ref="BD391:BE394"/>
    <mergeCell ref="DW391:EI394"/>
    <mergeCell ref="EJ391:EK394"/>
    <mergeCell ref="BF391:BF392"/>
    <mergeCell ref="BG391:BU392"/>
    <mergeCell ref="BV391:BW392"/>
    <mergeCell ref="BX391:BY392"/>
    <mergeCell ref="BZ391:CA392"/>
    <mergeCell ref="CB391:CC392"/>
    <mergeCell ref="DL391:DM392"/>
    <mergeCell ref="DN391:DO392"/>
    <mergeCell ref="FF391:FG392"/>
    <mergeCell ref="FL391:FL392"/>
    <mergeCell ref="F393:AG394"/>
    <mergeCell ref="AH393:AJ394"/>
    <mergeCell ref="AK393:AO394"/>
    <mergeCell ref="BF393:BF394"/>
    <mergeCell ref="BG393:BU394"/>
    <mergeCell ref="DN393:DO394"/>
    <mergeCell ref="DP393:DQ394"/>
    <mergeCell ref="DR393:DS394"/>
    <mergeCell ref="DT393:DU394"/>
    <mergeCell ref="DV393:DV394"/>
    <mergeCell ref="BV393:BW394"/>
    <mergeCell ref="BX393:BY394"/>
    <mergeCell ref="BZ393:CA394"/>
    <mergeCell ref="CB393:CC394"/>
    <mergeCell ref="CD393:CE394"/>
    <mergeCell ref="CV393:CV394"/>
    <mergeCell ref="CW393:DK394"/>
    <mergeCell ref="CF393:CF394"/>
    <mergeCell ref="FL393:FL394"/>
    <mergeCell ref="EL391:EL392"/>
    <mergeCell ref="EM391:FA392"/>
    <mergeCell ref="FB391:FC392"/>
    <mergeCell ref="FD391:FE392"/>
    <mergeCell ref="A395:C396"/>
    <mergeCell ref="D395:E396"/>
    <mergeCell ref="F395:H396"/>
    <mergeCell ref="X395:Y396"/>
    <mergeCell ref="Z395:AA396"/>
    <mergeCell ref="DL393:DM394"/>
    <mergeCell ref="AH397:AI398"/>
    <mergeCell ref="AJ397:AK398"/>
    <mergeCell ref="AB395:AC396"/>
    <mergeCell ref="AD395:AE396"/>
    <mergeCell ref="AF395:AG396"/>
    <mergeCell ref="AH395:AI396"/>
    <mergeCell ref="AJ395:AK396"/>
    <mergeCell ref="AF399:AG400"/>
    <mergeCell ref="AH399:AI400"/>
    <mergeCell ref="AN395:AO396"/>
    <mergeCell ref="A397:B398"/>
    <mergeCell ref="C397:W398"/>
    <mergeCell ref="X397:Y398"/>
    <mergeCell ref="Z397:AA398"/>
    <mergeCell ref="AB397:AC398"/>
    <mergeCell ref="AD397:AE398"/>
    <mergeCell ref="AF397:AG398"/>
    <mergeCell ref="A399:B400"/>
    <mergeCell ref="C399:W400"/>
    <mergeCell ref="X399:Y400"/>
    <mergeCell ref="Z399:AA400"/>
    <mergeCell ref="AB399:AC400"/>
    <mergeCell ref="AD399:AE400"/>
    <mergeCell ref="AL397:AM398"/>
    <mergeCell ref="AN397:AO398"/>
    <mergeCell ref="AL395:AM396"/>
    <mergeCell ref="DL395:DM395"/>
    <mergeCell ref="DN395:DO395"/>
    <mergeCell ref="CW391:DK392"/>
    <mergeCell ref="AJ399:AK400"/>
    <mergeCell ref="AL399:AM400"/>
    <mergeCell ref="AN399:AO400"/>
    <mergeCell ref="A401:B402"/>
    <mergeCell ref="C401:W402"/>
    <mergeCell ref="X401:Y402"/>
    <mergeCell ref="Z401:AA402"/>
    <mergeCell ref="AB401:AC402"/>
    <mergeCell ref="AD401:AE402"/>
    <mergeCell ref="AF401:AG402"/>
    <mergeCell ref="AH401:AI402"/>
    <mergeCell ref="AJ401:AK402"/>
    <mergeCell ref="AL401:AM402"/>
    <mergeCell ref="AN401:AO402"/>
    <mergeCell ref="AQ401:BC404"/>
    <mergeCell ref="BD401:BE404"/>
    <mergeCell ref="BF401:BF402"/>
    <mergeCell ref="BG401:BU402"/>
    <mergeCell ref="BV401:BW402"/>
    <mergeCell ref="BX401:BY402"/>
    <mergeCell ref="BZ401:CA402"/>
    <mergeCell ref="CB401:CC402"/>
    <mergeCell ref="CD401:CE402"/>
    <mergeCell ref="CF401:CF402"/>
    <mergeCell ref="CG401:CS404"/>
    <mergeCell ref="CT401:CU404"/>
    <mergeCell ref="CV401:CV402"/>
    <mergeCell ref="CW401:DK402"/>
    <mergeCell ref="CF403:CF404"/>
    <mergeCell ref="CD403:CE404"/>
    <mergeCell ref="CV403:CV404"/>
    <mergeCell ref="CW403:DK404"/>
    <mergeCell ref="DL401:DM402"/>
    <mergeCell ref="DN401:DO402"/>
    <mergeCell ref="DP401:DQ402"/>
    <mergeCell ref="DR401:DS402"/>
    <mergeCell ref="DT401:DU402"/>
    <mergeCell ref="DV401:DV402"/>
    <mergeCell ref="EJ401:EK404"/>
    <mergeCell ref="EL401:EL402"/>
    <mergeCell ref="EM401:FA402"/>
    <mergeCell ref="FB401:FC402"/>
    <mergeCell ref="FD401:FE402"/>
    <mergeCell ref="EL403:EL404"/>
    <mergeCell ref="EM403:FA404"/>
    <mergeCell ref="FB403:FC404"/>
    <mergeCell ref="FD403:FE404"/>
    <mergeCell ref="DR403:DS404"/>
    <mergeCell ref="DT403:DU404"/>
    <mergeCell ref="DP405:DQ405"/>
    <mergeCell ref="DR405:DS405"/>
    <mergeCell ref="DT405:DU405"/>
    <mergeCell ref="FL401:FL402"/>
    <mergeCell ref="A403:B404"/>
    <mergeCell ref="C403:W404"/>
    <mergeCell ref="X403:Y404"/>
    <mergeCell ref="Z403:AA404"/>
    <mergeCell ref="AB403:AC404"/>
    <mergeCell ref="AD403:AE404"/>
    <mergeCell ref="DW401:EI404"/>
    <mergeCell ref="BV405:BW405"/>
    <mergeCell ref="BX405:BY405"/>
    <mergeCell ref="BZ405:CA405"/>
    <mergeCell ref="CB405:CC405"/>
    <mergeCell ref="CD405:CE405"/>
    <mergeCell ref="DP403:DQ404"/>
    <mergeCell ref="AF403:AG404"/>
    <mergeCell ref="AH403:AI404"/>
    <mergeCell ref="AJ403:AK404"/>
    <mergeCell ref="AL403:AM404"/>
    <mergeCell ref="AN403:AO404"/>
    <mergeCell ref="BF403:BF404"/>
    <mergeCell ref="AB405:AC406"/>
    <mergeCell ref="AD405:AE406"/>
    <mergeCell ref="DL403:DM404"/>
    <mergeCell ref="DV403:DV404"/>
    <mergeCell ref="BG403:BU404"/>
    <mergeCell ref="BV403:BW404"/>
    <mergeCell ref="BX403:BY404"/>
    <mergeCell ref="BZ403:CA404"/>
    <mergeCell ref="CB403:CC404"/>
    <mergeCell ref="A407:B408"/>
    <mergeCell ref="C407:W408"/>
    <mergeCell ref="X407:Y408"/>
    <mergeCell ref="Z407:AA408"/>
    <mergeCell ref="AB407:AC408"/>
    <mergeCell ref="X412:Y413"/>
    <mergeCell ref="Z412:AA413"/>
    <mergeCell ref="AC412:AD415"/>
    <mergeCell ref="AE412:AE413"/>
    <mergeCell ref="AH407:AI408"/>
    <mergeCell ref="AJ407:AK408"/>
    <mergeCell ref="AL407:AM408"/>
    <mergeCell ref="AJ414:AK415"/>
    <mergeCell ref="AL414:AM415"/>
    <mergeCell ref="AN414:AO415"/>
    <mergeCell ref="AF412:AG413"/>
    <mergeCell ref="FL403:FL404"/>
    <mergeCell ref="A405:B406"/>
    <mergeCell ref="C405:W406"/>
    <mergeCell ref="X405:Y406"/>
    <mergeCell ref="Z405:AA406"/>
    <mergeCell ref="AN407:AO408"/>
    <mergeCell ref="AF405:AG406"/>
    <mergeCell ref="AH405:AI406"/>
    <mergeCell ref="AJ405:AK406"/>
    <mergeCell ref="AL405:AM406"/>
    <mergeCell ref="AN405:AO406"/>
    <mergeCell ref="AD407:AE408"/>
    <mergeCell ref="AF407:AG408"/>
    <mergeCell ref="DN403:DO404"/>
    <mergeCell ref="DL405:DM405"/>
    <mergeCell ref="DN405:DO405"/>
    <mergeCell ref="X409:Y410"/>
    <mergeCell ref="Z409:AA410"/>
    <mergeCell ref="AB409:AC410"/>
    <mergeCell ref="AD409:AE410"/>
    <mergeCell ref="AH409:AI410"/>
    <mergeCell ref="AJ409:AK410"/>
    <mergeCell ref="AL409:AM410"/>
    <mergeCell ref="AN409:AO410"/>
    <mergeCell ref="AQ411:BC414"/>
    <mergeCell ref="AH412:AI413"/>
    <mergeCell ref="AJ412:AK413"/>
    <mergeCell ref="AL412:AM413"/>
    <mergeCell ref="AN412:AO413"/>
    <mergeCell ref="AH414:AI415"/>
    <mergeCell ref="DR411:DS412"/>
    <mergeCell ref="DT411:DU412"/>
    <mergeCell ref="DR413:DS414"/>
    <mergeCell ref="DT413:DU414"/>
    <mergeCell ref="AF409:AG410"/>
    <mergeCell ref="CB411:CC412"/>
    <mergeCell ref="CD411:CE412"/>
    <mergeCell ref="CF411:CF412"/>
    <mergeCell ref="CG411:CS414"/>
    <mergeCell ref="FL413:FL414"/>
    <mergeCell ref="C414:C415"/>
    <mergeCell ref="D414:E415"/>
    <mergeCell ref="F414:G415"/>
    <mergeCell ref="H414:I415"/>
    <mergeCell ref="J414:K415"/>
    <mergeCell ref="DP415:DQ415"/>
    <mergeCell ref="DR415:DS415"/>
    <mergeCell ref="DT415:DU415"/>
    <mergeCell ref="FL411:FL412"/>
    <mergeCell ref="BZ415:CA415"/>
    <mergeCell ref="CB415:CC415"/>
    <mergeCell ref="CD415:CE415"/>
    <mergeCell ref="DP413:DQ414"/>
    <mergeCell ref="BD411:BE414"/>
    <mergeCell ref="BF411:BF412"/>
    <mergeCell ref="BG411:BU412"/>
    <mergeCell ref="EL413:EL414"/>
    <mergeCell ref="DV413:DV414"/>
    <mergeCell ref="A412:B415"/>
    <mergeCell ref="C412:C413"/>
    <mergeCell ref="D412:E413"/>
    <mergeCell ref="F412:G413"/>
    <mergeCell ref="H412:I413"/>
    <mergeCell ref="DV411:DV412"/>
    <mergeCell ref="L414:M415"/>
    <mergeCell ref="Q414:Q415"/>
    <mergeCell ref="R414:S415"/>
    <mergeCell ref="T414:U415"/>
    <mergeCell ref="AF414:AG415"/>
    <mergeCell ref="FD411:FE412"/>
    <mergeCell ref="DW411:EI414"/>
    <mergeCell ref="EJ411:EK414"/>
    <mergeCell ref="EL411:EL412"/>
    <mergeCell ref="EM411:FA412"/>
    <mergeCell ref="EM413:FA414"/>
    <mergeCell ref="FB413:FC414"/>
    <mergeCell ref="CW411:DK412"/>
    <mergeCell ref="DL411:DM412"/>
    <mergeCell ref="DN411:DO412"/>
    <mergeCell ref="DP411:DQ412"/>
    <mergeCell ref="CT411:CU414"/>
    <mergeCell ref="CV411:CV412"/>
    <mergeCell ref="BZ413:CA414"/>
    <mergeCell ref="CB413:CC414"/>
    <mergeCell ref="CD413:CE414"/>
    <mergeCell ref="CF413:CF414"/>
    <mergeCell ref="CV413:CV414"/>
    <mergeCell ref="CW413:DK414"/>
    <mergeCell ref="DL413:DM414"/>
    <mergeCell ref="H416:I417"/>
    <mergeCell ref="V416:W417"/>
    <mergeCell ref="X416:Y417"/>
    <mergeCell ref="Z416:AA417"/>
    <mergeCell ref="AC416:AD419"/>
    <mergeCell ref="AE416:AE417"/>
    <mergeCell ref="AF416:AG417"/>
    <mergeCell ref="V418:W419"/>
    <mergeCell ref="X418:Y419"/>
    <mergeCell ref="Z418:AA419"/>
    <mergeCell ref="AE418:AE419"/>
    <mergeCell ref="BV411:BW412"/>
    <mergeCell ref="BX411:BY412"/>
    <mergeCell ref="BZ411:CA412"/>
    <mergeCell ref="BF413:BF414"/>
    <mergeCell ref="BG413:BU414"/>
    <mergeCell ref="BV413:BW414"/>
    <mergeCell ref="BX413:BY414"/>
    <mergeCell ref="V414:W415"/>
    <mergeCell ref="X414:Y415"/>
    <mergeCell ref="Z414:AA415"/>
    <mergeCell ref="AE414:AE415"/>
    <mergeCell ref="J412:K413"/>
    <mergeCell ref="L412:M413"/>
    <mergeCell ref="O412:P415"/>
    <mergeCell ref="Q412:Q413"/>
    <mergeCell ref="R412:S413"/>
    <mergeCell ref="T412:U413"/>
    <mergeCell ref="AH416:AI417"/>
    <mergeCell ref="AJ416:AK417"/>
    <mergeCell ref="BV415:BW415"/>
    <mergeCell ref="BX415:BY415"/>
    <mergeCell ref="AL416:AM417"/>
    <mergeCell ref="AN416:AO417"/>
    <mergeCell ref="C418:C419"/>
    <mergeCell ref="AF418:AG419"/>
    <mergeCell ref="AH418:AI419"/>
    <mergeCell ref="AJ418:AK419"/>
    <mergeCell ref="AL418:AM419"/>
    <mergeCell ref="L418:M419"/>
    <mergeCell ref="AE422:AE423"/>
    <mergeCell ref="A420:B423"/>
    <mergeCell ref="C420:C421"/>
    <mergeCell ref="D420:E421"/>
    <mergeCell ref="F420:G421"/>
    <mergeCell ref="H420:I421"/>
    <mergeCell ref="BD421:BE424"/>
    <mergeCell ref="V420:W421"/>
    <mergeCell ref="X420:Y421"/>
    <mergeCell ref="Z420:AA421"/>
    <mergeCell ref="AC420:AD423"/>
    <mergeCell ref="AE420:AE421"/>
    <mergeCell ref="AF420:AG421"/>
    <mergeCell ref="V422:W423"/>
    <mergeCell ref="X422:Y423"/>
    <mergeCell ref="Z422:AA423"/>
    <mergeCell ref="V424:W425"/>
    <mergeCell ref="AN418:AO419"/>
    <mergeCell ref="J416:K417"/>
    <mergeCell ref="L416:M417"/>
    <mergeCell ref="A416:B419"/>
    <mergeCell ref="C416:C417"/>
    <mergeCell ref="D416:E417"/>
    <mergeCell ref="F416:G417"/>
    <mergeCell ref="DV421:DV422"/>
    <mergeCell ref="DW421:EI424"/>
    <mergeCell ref="EJ421:EK424"/>
    <mergeCell ref="EL421:EL422"/>
    <mergeCell ref="EM421:FA422"/>
    <mergeCell ref="FB421:FC422"/>
    <mergeCell ref="FD421:FE422"/>
    <mergeCell ref="EL423:EL424"/>
    <mergeCell ref="EM423:FA424"/>
    <mergeCell ref="FB423:FC424"/>
    <mergeCell ref="FD423:FE424"/>
    <mergeCell ref="FF421:FG422"/>
    <mergeCell ref="BG421:BU422"/>
    <mergeCell ref="BV421:BW422"/>
    <mergeCell ref="BX421:BY422"/>
    <mergeCell ref="BZ421:CA422"/>
    <mergeCell ref="CB421:CC422"/>
    <mergeCell ref="CD421:CE422"/>
    <mergeCell ref="CF421:CF422"/>
    <mergeCell ref="CG421:CS424"/>
    <mergeCell ref="CT421:CU424"/>
    <mergeCell ref="CV421:CV422"/>
    <mergeCell ref="CW421:DK422"/>
    <mergeCell ref="CF423:CF424"/>
    <mergeCell ref="CV423:CV424"/>
    <mergeCell ref="CW423:DK424"/>
    <mergeCell ref="FL421:FL422"/>
    <mergeCell ref="C422:C423"/>
    <mergeCell ref="D422:E423"/>
    <mergeCell ref="F422:G423"/>
    <mergeCell ref="H422:I423"/>
    <mergeCell ref="J422:K423"/>
    <mergeCell ref="L422:M423"/>
    <mergeCell ref="AF422:AG423"/>
    <mergeCell ref="AH422:AI423"/>
    <mergeCell ref="AJ422:AK423"/>
    <mergeCell ref="AL422:AM423"/>
    <mergeCell ref="AN422:AO423"/>
    <mergeCell ref="BF423:BF424"/>
    <mergeCell ref="AJ424:AK425"/>
    <mergeCell ref="AL424:AM425"/>
    <mergeCell ref="AN424:AO425"/>
    <mergeCell ref="BF421:BF422"/>
    <mergeCell ref="BG423:BU424"/>
    <mergeCell ref="BV423:BW424"/>
    <mergeCell ref="BX423:BY424"/>
    <mergeCell ref="BZ423:CA424"/>
    <mergeCell ref="CB423:CC424"/>
    <mergeCell ref="CD423:CE424"/>
    <mergeCell ref="DL423:DM424"/>
    <mergeCell ref="DN423:DO424"/>
    <mergeCell ref="DP423:DQ424"/>
    <mergeCell ref="DR423:DS424"/>
    <mergeCell ref="DT423:DU424"/>
    <mergeCell ref="DV423:DV424"/>
    <mergeCell ref="T424:U425"/>
    <mergeCell ref="DL421:DM422"/>
    <mergeCell ref="DN421:DO422"/>
    <mergeCell ref="FL423:FL424"/>
    <mergeCell ref="A424:B427"/>
    <mergeCell ref="C424:C425"/>
    <mergeCell ref="D424:E425"/>
    <mergeCell ref="F424:G425"/>
    <mergeCell ref="H424:I425"/>
    <mergeCell ref="J424:K425"/>
    <mergeCell ref="AC424:AD427"/>
    <mergeCell ref="AE424:AE425"/>
    <mergeCell ref="AF424:AG425"/>
    <mergeCell ref="AH424:AI425"/>
    <mergeCell ref="X426:Y427"/>
    <mergeCell ref="Z426:AA427"/>
    <mergeCell ref="AE426:AE427"/>
    <mergeCell ref="AF426:AG427"/>
    <mergeCell ref="AH426:AI427"/>
    <mergeCell ref="F426:G427"/>
    <mergeCell ref="H426:I427"/>
    <mergeCell ref="J426:K427"/>
    <mergeCell ref="L426:M427"/>
    <mergeCell ref="X424:Y425"/>
    <mergeCell ref="Z424:AA425"/>
    <mergeCell ref="L424:M425"/>
    <mergeCell ref="O424:P427"/>
    <mergeCell ref="Q424:Q425"/>
    <mergeCell ref="R424:S425"/>
    <mergeCell ref="AJ426:AK427"/>
    <mergeCell ref="AL426:AM427"/>
    <mergeCell ref="AN426:AO427"/>
    <mergeCell ref="BV425:BW425"/>
    <mergeCell ref="BX425:BY425"/>
    <mergeCell ref="AQ421:BC424"/>
    <mergeCell ref="A428:B431"/>
    <mergeCell ref="C428:C429"/>
    <mergeCell ref="D428:E429"/>
    <mergeCell ref="F428:G429"/>
    <mergeCell ref="H428:I429"/>
    <mergeCell ref="J428:K429"/>
    <mergeCell ref="L428:M429"/>
    <mergeCell ref="AH428:AI429"/>
    <mergeCell ref="X430:Y431"/>
    <mergeCell ref="Z430:AA431"/>
    <mergeCell ref="AE430:AE431"/>
    <mergeCell ref="AF430:AG431"/>
    <mergeCell ref="O428:P431"/>
    <mergeCell ref="Q428:Q429"/>
    <mergeCell ref="R428:S429"/>
    <mergeCell ref="T428:U429"/>
    <mergeCell ref="V428:W429"/>
    <mergeCell ref="Q430:Q431"/>
    <mergeCell ref="X428:Y429"/>
    <mergeCell ref="Z428:AA429"/>
    <mergeCell ref="AC428:AD431"/>
    <mergeCell ref="AE428:AE429"/>
    <mergeCell ref="AF428:AG429"/>
    <mergeCell ref="R430:S431"/>
    <mergeCell ref="T430:U431"/>
    <mergeCell ref="V430:W431"/>
    <mergeCell ref="C430:C431"/>
    <mergeCell ref="D430:E431"/>
    <mergeCell ref="F430:G431"/>
    <mergeCell ref="H430:I431"/>
    <mergeCell ref="J430:K431"/>
    <mergeCell ref="L430:M431"/>
    <mergeCell ref="AJ428:AK429"/>
    <mergeCell ref="AL428:AM429"/>
    <mergeCell ref="AN428:AO429"/>
    <mergeCell ref="AH430:AI431"/>
    <mergeCell ref="AJ430:AK431"/>
    <mergeCell ref="AL430:AM431"/>
    <mergeCell ref="AN430:AO431"/>
    <mergeCell ref="AQ431:BC434"/>
    <mergeCell ref="BD431:BE434"/>
    <mergeCell ref="AJ432:AK433"/>
    <mergeCell ref="AL432:AM433"/>
    <mergeCell ref="AN432:AO433"/>
    <mergeCell ref="AH434:AI435"/>
    <mergeCell ref="BF431:BF432"/>
    <mergeCell ref="BG431:BU432"/>
    <mergeCell ref="BV431:BW432"/>
    <mergeCell ref="BX431:BY432"/>
    <mergeCell ref="CW433:DK434"/>
    <mergeCell ref="DL431:DM432"/>
    <mergeCell ref="DN431:DO432"/>
    <mergeCell ref="DP431:DQ432"/>
    <mergeCell ref="DR431:DS432"/>
    <mergeCell ref="DT431:DU432"/>
    <mergeCell ref="DV431:DV432"/>
    <mergeCell ref="FB431:FC432"/>
    <mergeCell ref="FD431:FE432"/>
    <mergeCell ref="EL433:EL434"/>
    <mergeCell ref="EM433:FA434"/>
    <mergeCell ref="FB433:FC434"/>
    <mergeCell ref="FD433:FE434"/>
    <mergeCell ref="BV435:BW435"/>
    <mergeCell ref="BX435:BY435"/>
    <mergeCell ref="BZ435:CA435"/>
    <mergeCell ref="CB435:CC435"/>
    <mergeCell ref="CD435:CE435"/>
    <mergeCell ref="BZ431:CA432"/>
    <mergeCell ref="CB431:CC432"/>
    <mergeCell ref="CD431:CE432"/>
    <mergeCell ref="A432:B435"/>
    <mergeCell ref="C432:C433"/>
    <mergeCell ref="D432:E433"/>
    <mergeCell ref="F432:G433"/>
    <mergeCell ref="H432:I433"/>
    <mergeCell ref="J432:K433"/>
    <mergeCell ref="V432:W433"/>
    <mergeCell ref="Q434:Q435"/>
    <mergeCell ref="R434:S435"/>
    <mergeCell ref="T434:U435"/>
    <mergeCell ref="V434:W435"/>
    <mergeCell ref="FL431:FL432"/>
    <mergeCell ref="DW431:EI434"/>
    <mergeCell ref="EJ431:EK434"/>
    <mergeCell ref="EL431:EL432"/>
    <mergeCell ref="EM431:FA432"/>
    <mergeCell ref="AH432:AI433"/>
    <mergeCell ref="X434:Y435"/>
    <mergeCell ref="Z434:AA435"/>
    <mergeCell ref="AE434:AE435"/>
    <mergeCell ref="AF434:AG435"/>
    <mergeCell ref="L432:M433"/>
    <mergeCell ref="O432:P435"/>
    <mergeCell ref="Q432:Q433"/>
    <mergeCell ref="R432:S433"/>
    <mergeCell ref="T432:U433"/>
    <mergeCell ref="BF433:BF434"/>
    <mergeCell ref="BG433:BU434"/>
    <mergeCell ref="BV433:BW434"/>
    <mergeCell ref="BX433:BY434"/>
    <mergeCell ref="BZ433:CA434"/>
    <mergeCell ref="X432:Y433"/>
    <mergeCell ref="Z432:AA433"/>
    <mergeCell ref="AC432:AD435"/>
    <mergeCell ref="AE432:AE433"/>
    <mergeCell ref="AF432:AG433"/>
    <mergeCell ref="DL433:DM434"/>
    <mergeCell ref="DN433:DO434"/>
    <mergeCell ref="DP433:DQ434"/>
    <mergeCell ref="DR433:DS434"/>
    <mergeCell ref="DT433:DU434"/>
    <mergeCell ref="DV433:DV434"/>
    <mergeCell ref="FF433:FG434"/>
    <mergeCell ref="FH433:FI434"/>
    <mergeCell ref="FJ433:FK434"/>
    <mergeCell ref="FL433:FL434"/>
    <mergeCell ref="C434:C435"/>
    <mergeCell ref="D434:E435"/>
    <mergeCell ref="F434:G435"/>
    <mergeCell ref="H434:I435"/>
    <mergeCell ref="J434:K435"/>
    <mergeCell ref="L434:M435"/>
    <mergeCell ref="AJ434:AK435"/>
    <mergeCell ref="AL434:AM435"/>
    <mergeCell ref="AN434:AO435"/>
    <mergeCell ref="CB433:CC434"/>
    <mergeCell ref="CF431:CF432"/>
    <mergeCell ref="CG431:CS434"/>
    <mergeCell ref="CT431:CU434"/>
    <mergeCell ref="CV431:CV432"/>
    <mergeCell ref="CW431:DK432"/>
    <mergeCell ref="CD433:CE434"/>
    <mergeCell ref="CF433:CF434"/>
    <mergeCell ref="CV433:CV434"/>
    <mergeCell ref="A436:B439"/>
    <mergeCell ref="C436:C437"/>
    <mergeCell ref="D436:E437"/>
    <mergeCell ref="F436:G437"/>
    <mergeCell ref="H436:I437"/>
    <mergeCell ref="J436:K437"/>
    <mergeCell ref="L436:M437"/>
    <mergeCell ref="O436:P439"/>
    <mergeCell ref="Q436:Q437"/>
    <mergeCell ref="R436:S437"/>
    <mergeCell ref="T436:U437"/>
    <mergeCell ref="V436:W437"/>
    <mergeCell ref="X436:Y437"/>
    <mergeCell ref="X438:Y439"/>
    <mergeCell ref="Z436:AA437"/>
    <mergeCell ref="AC436:AD439"/>
    <mergeCell ref="AE436:AE437"/>
    <mergeCell ref="AF436:AG437"/>
    <mergeCell ref="AH436:AI437"/>
    <mergeCell ref="AJ436:AK437"/>
    <mergeCell ref="Z438:AA439"/>
    <mergeCell ref="AE438:AE439"/>
    <mergeCell ref="AF438:AG439"/>
    <mergeCell ref="AH438:AI439"/>
    <mergeCell ref="AL436:AM437"/>
    <mergeCell ref="AN436:AO437"/>
    <mergeCell ref="C438:C439"/>
    <mergeCell ref="D438:E439"/>
    <mergeCell ref="F438:G439"/>
    <mergeCell ref="H438:I439"/>
    <mergeCell ref="J438:K439"/>
    <mergeCell ref="L438:M439"/>
    <mergeCell ref="Q438:Q439"/>
    <mergeCell ref="R438:S439"/>
    <mergeCell ref="AJ438:AK439"/>
    <mergeCell ref="AL438:AM439"/>
    <mergeCell ref="AN438:AO439"/>
    <mergeCell ref="T438:U439"/>
    <mergeCell ref="V438:W439"/>
    <mergeCell ref="AQ441:BC444"/>
    <mergeCell ref="BD441:BE444"/>
    <mergeCell ref="BF441:BF442"/>
    <mergeCell ref="BG441:BU442"/>
    <mergeCell ref="BV441:BW442"/>
    <mergeCell ref="BX441:BY442"/>
    <mergeCell ref="BZ441:CA442"/>
    <mergeCell ref="CB441:CC442"/>
    <mergeCell ref="CD441:CE442"/>
    <mergeCell ref="CF441:CF442"/>
    <mergeCell ref="CG441:CS444"/>
    <mergeCell ref="CT441:CU444"/>
    <mergeCell ref="CV441:CV442"/>
    <mergeCell ref="CW441:DK442"/>
    <mergeCell ref="DL441:DM442"/>
    <mergeCell ref="CF443:CF444"/>
    <mergeCell ref="CV443:CV444"/>
    <mergeCell ref="CW443:DK444"/>
    <mergeCell ref="DL443:DM444"/>
    <mergeCell ref="DV441:DV442"/>
    <mergeCell ref="DW441:EI444"/>
    <mergeCell ref="DN443:DO444"/>
    <mergeCell ref="DP443:DQ444"/>
    <mergeCell ref="DR443:DS444"/>
    <mergeCell ref="DT443:DU444"/>
    <mergeCell ref="FJ441:FK442"/>
    <mergeCell ref="FL441:FL442"/>
    <mergeCell ref="BF443:BF444"/>
    <mergeCell ref="BG443:BU444"/>
    <mergeCell ref="BV443:BW444"/>
    <mergeCell ref="BX443:BY444"/>
    <mergeCell ref="BZ443:CA444"/>
    <mergeCell ref="CB443:CC444"/>
    <mergeCell ref="CD443:CE444"/>
    <mergeCell ref="FD441:FE442"/>
    <mergeCell ref="EM443:FA444"/>
    <mergeCell ref="FB443:FC444"/>
    <mergeCell ref="FD443:FE444"/>
    <mergeCell ref="FF443:FG444"/>
    <mergeCell ref="EJ441:EK444"/>
    <mergeCell ref="EL441:EL442"/>
    <mergeCell ref="EM441:FA442"/>
    <mergeCell ref="FB441:FC442"/>
    <mergeCell ref="FF441:FG442"/>
    <mergeCell ref="FL443:FL444"/>
    <mergeCell ref="AQ451:BC454"/>
    <mergeCell ref="BD451:BE454"/>
    <mergeCell ref="BF451:BF452"/>
    <mergeCell ref="BG451:BU452"/>
    <mergeCell ref="BV451:BW452"/>
    <mergeCell ref="BX451:BY452"/>
    <mergeCell ref="BZ451:CA452"/>
    <mergeCell ref="DV443:DV444"/>
    <mergeCell ref="EL443:EL444"/>
    <mergeCell ref="CB451:CC452"/>
    <mergeCell ref="CD451:CE452"/>
    <mergeCell ref="CF451:CF452"/>
    <mergeCell ref="CG451:CS454"/>
    <mergeCell ref="CT451:CU454"/>
    <mergeCell ref="CV451:CV452"/>
    <mergeCell ref="CB453:CC454"/>
    <mergeCell ref="CD453:CE454"/>
    <mergeCell ref="CF453:CF454"/>
    <mergeCell ref="CV453:CV454"/>
    <mergeCell ref="CW451:DK452"/>
    <mergeCell ref="DL451:DM452"/>
    <mergeCell ref="DN451:DO452"/>
    <mergeCell ref="DP451:DQ452"/>
    <mergeCell ref="DR451:DS452"/>
    <mergeCell ref="DT451:DU452"/>
    <mergeCell ref="DV451:DV452"/>
    <mergeCell ref="DW451:EI454"/>
    <mergeCell ref="EJ451:EK454"/>
    <mergeCell ref="EL451:EL452"/>
    <mergeCell ref="DL445:DM445"/>
    <mergeCell ref="DN445:DO445"/>
    <mergeCell ref="DP445:DQ445"/>
    <mergeCell ref="EM451:FA452"/>
    <mergeCell ref="FB451:FC452"/>
    <mergeCell ref="DV453:DV454"/>
    <mergeCell ref="EL453:EL454"/>
    <mergeCell ref="EM453:FA454"/>
    <mergeCell ref="FB453:FC454"/>
    <mergeCell ref="FD451:FE452"/>
    <mergeCell ref="FF451:FG452"/>
    <mergeCell ref="FH451:FI452"/>
    <mergeCell ref="FJ451:FK452"/>
    <mergeCell ref="FL451:FL452"/>
    <mergeCell ref="BF453:BF454"/>
    <mergeCell ref="BG453:BU454"/>
    <mergeCell ref="BV453:BW454"/>
    <mergeCell ref="BX453:BY454"/>
    <mergeCell ref="BZ453:CA454"/>
    <mergeCell ref="CW453:DK454"/>
    <mergeCell ref="DL453:DM454"/>
    <mergeCell ref="DN453:DO454"/>
    <mergeCell ref="DP453:DQ454"/>
    <mergeCell ref="DR453:DS454"/>
    <mergeCell ref="DT453:DU454"/>
    <mergeCell ref="FD453:FE454"/>
    <mergeCell ref="FF453:FG454"/>
    <mergeCell ref="FH453:FI454"/>
    <mergeCell ref="FJ453:FK454"/>
    <mergeCell ref="FL453:FL454"/>
    <mergeCell ref="A456:E457"/>
    <mergeCell ref="F456:AG457"/>
    <mergeCell ref="AH456:AJ457"/>
    <mergeCell ref="AK456:AO457"/>
    <mergeCell ref="AQ456:BC459"/>
    <mergeCell ref="BX456:BY457"/>
    <mergeCell ref="BZ456:CA457"/>
    <mergeCell ref="BG458:BU459"/>
    <mergeCell ref="BV458:BW459"/>
    <mergeCell ref="BX458:BY459"/>
    <mergeCell ref="BZ458:CA459"/>
    <mergeCell ref="CF456:CF457"/>
    <mergeCell ref="CG456:CS459"/>
    <mergeCell ref="CT456:CU459"/>
    <mergeCell ref="CV456:CV457"/>
    <mergeCell ref="CB458:CC459"/>
    <mergeCell ref="CD458:CE459"/>
    <mergeCell ref="CF458:CF459"/>
    <mergeCell ref="CV458:CV459"/>
    <mergeCell ref="FH456:FI457"/>
    <mergeCell ref="FJ456:FK457"/>
    <mergeCell ref="FL456:FL457"/>
    <mergeCell ref="F458:AG459"/>
    <mergeCell ref="AH458:AJ459"/>
    <mergeCell ref="AK458:AO459"/>
    <mergeCell ref="BF458:BF459"/>
    <mergeCell ref="DV456:DV457"/>
    <mergeCell ref="DW456:EI459"/>
    <mergeCell ref="DN458:DO459"/>
    <mergeCell ref="DP458:DQ459"/>
    <mergeCell ref="DR458:DS459"/>
    <mergeCell ref="DT458:DU459"/>
    <mergeCell ref="FD456:FE457"/>
    <mergeCell ref="EJ456:EK459"/>
    <mergeCell ref="EL456:EL457"/>
    <mergeCell ref="EM456:FA457"/>
    <mergeCell ref="FB456:FC457"/>
    <mergeCell ref="DV458:DV459"/>
    <mergeCell ref="A460:C461"/>
    <mergeCell ref="D460:E461"/>
    <mergeCell ref="F460:H461"/>
    <mergeCell ref="X460:Y461"/>
    <mergeCell ref="CW458:DK459"/>
    <mergeCell ref="DL458:DM459"/>
    <mergeCell ref="BD456:BE459"/>
    <mergeCell ref="BF456:BF457"/>
    <mergeCell ref="BG456:BU457"/>
    <mergeCell ref="BV456:BW457"/>
    <mergeCell ref="FD458:FE459"/>
    <mergeCell ref="FB458:FC459"/>
    <mergeCell ref="FF458:FG459"/>
    <mergeCell ref="FH458:FI459"/>
    <mergeCell ref="FJ458:FK459"/>
    <mergeCell ref="FL458:FL459"/>
    <mergeCell ref="Z460:AA461"/>
    <mergeCell ref="AB460:AC461"/>
    <mergeCell ref="AD460:AE461"/>
    <mergeCell ref="AF460:AG461"/>
    <mergeCell ref="AH460:AI461"/>
    <mergeCell ref="AJ460:AK461"/>
    <mergeCell ref="AL460:AM461"/>
    <mergeCell ref="AN460:AO461"/>
    <mergeCell ref="CB456:CC457"/>
    <mergeCell ref="CD456:CE457"/>
    <mergeCell ref="EL458:EL459"/>
    <mergeCell ref="EM458:FA459"/>
    <mergeCell ref="CW456:DK457"/>
    <mergeCell ref="DL456:DM457"/>
    <mergeCell ref="DN456:DO457"/>
    <mergeCell ref="DP456:DQ457"/>
    <mergeCell ref="A462:B463"/>
    <mergeCell ref="C462:W463"/>
    <mergeCell ref="X462:Y463"/>
    <mergeCell ref="Z462:AA463"/>
    <mergeCell ref="AB462:AC463"/>
    <mergeCell ref="AD462:AE463"/>
    <mergeCell ref="AF462:AG463"/>
    <mergeCell ref="AH462:AI463"/>
    <mergeCell ref="AJ462:AK463"/>
    <mergeCell ref="AL462:AM463"/>
    <mergeCell ref="AN462:AO463"/>
    <mergeCell ref="A464:B465"/>
    <mergeCell ref="C464:W465"/>
    <mergeCell ref="X464:Y465"/>
    <mergeCell ref="Z464:AA465"/>
    <mergeCell ref="AB464:AC465"/>
    <mergeCell ref="AD464:AE465"/>
    <mergeCell ref="AF464:AG465"/>
    <mergeCell ref="AH464:AI465"/>
    <mergeCell ref="AJ464:AK465"/>
    <mergeCell ref="AL464:AM465"/>
    <mergeCell ref="AN464:AO465"/>
    <mergeCell ref="C466:W467"/>
    <mergeCell ref="X466:Y467"/>
    <mergeCell ref="Z466:AA467"/>
    <mergeCell ref="AB466:AC467"/>
    <mergeCell ref="AD466:AE467"/>
    <mergeCell ref="AF466:AG467"/>
    <mergeCell ref="AH466:AI467"/>
    <mergeCell ref="AJ466:AK467"/>
    <mergeCell ref="AL466:AM467"/>
    <mergeCell ref="AN466:AO467"/>
    <mergeCell ref="AQ466:BC469"/>
    <mergeCell ref="CF466:CF467"/>
    <mergeCell ref="CG466:CS469"/>
    <mergeCell ref="CT466:CU469"/>
    <mergeCell ref="CV466:CV467"/>
    <mergeCell ref="BD466:BE469"/>
    <mergeCell ref="BF466:BF467"/>
    <mergeCell ref="BG466:BU467"/>
    <mergeCell ref="BV466:BW467"/>
    <mergeCell ref="CB466:CC467"/>
    <mergeCell ref="CD466:CE467"/>
    <mergeCell ref="DV468:DV469"/>
    <mergeCell ref="BZ468:CA469"/>
    <mergeCell ref="CB468:CC469"/>
    <mergeCell ref="CD468:CE469"/>
    <mergeCell ref="CF468:CF469"/>
    <mergeCell ref="CV468:CV469"/>
    <mergeCell ref="CW468:DK469"/>
    <mergeCell ref="FL468:FL469"/>
    <mergeCell ref="A470:B471"/>
    <mergeCell ref="C470:W471"/>
    <mergeCell ref="X470:Y471"/>
    <mergeCell ref="Z470:AA471"/>
    <mergeCell ref="CW466:DK467"/>
    <mergeCell ref="DL466:DM467"/>
    <mergeCell ref="DN466:DO467"/>
    <mergeCell ref="DP466:DQ467"/>
    <mergeCell ref="DR466:DS467"/>
    <mergeCell ref="DT466:DU467"/>
    <mergeCell ref="DW466:EI469"/>
    <mergeCell ref="EJ466:EK469"/>
    <mergeCell ref="EL466:EL467"/>
    <mergeCell ref="EM466:FA467"/>
    <mergeCell ref="FB466:FC467"/>
    <mergeCell ref="EL468:EL469"/>
    <mergeCell ref="EM468:FA469"/>
    <mergeCell ref="FB468:FC469"/>
    <mergeCell ref="DP470:DQ470"/>
    <mergeCell ref="DR470:DS470"/>
    <mergeCell ref="FJ466:FK467"/>
    <mergeCell ref="FD468:FE469"/>
    <mergeCell ref="FF468:FG469"/>
    <mergeCell ref="A466:B467"/>
    <mergeCell ref="A472:B473"/>
    <mergeCell ref="C472:W473"/>
    <mergeCell ref="X472:Y473"/>
    <mergeCell ref="Z472:AA473"/>
    <mergeCell ref="AB472:AC473"/>
    <mergeCell ref="AD472:AE473"/>
    <mergeCell ref="AF472:AG473"/>
    <mergeCell ref="AH472:AI473"/>
    <mergeCell ref="AJ472:AK473"/>
    <mergeCell ref="AL472:AM473"/>
    <mergeCell ref="AN472:AO473"/>
    <mergeCell ref="BV470:BW470"/>
    <mergeCell ref="BX470:BY470"/>
    <mergeCell ref="BZ470:CA470"/>
    <mergeCell ref="CB470:CC470"/>
    <mergeCell ref="CD470:CE470"/>
    <mergeCell ref="FL466:FL467"/>
    <mergeCell ref="A468:B469"/>
    <mergeCell ref="C468:W469"/>
    <mergeCell ref="X468:Y469"/>
    <mergeCell ref="Z468:AA469"/>
    <mergeCell ref="AB468:AC469"/>
    <mergeCell ref="DV466:DV467"/>
    <mergeCell ref="BF468:BF469"/>
    <mergeCell ref="BG468:BU469"/>
    <mergeCell ref="BV468:BW469"/>
    <mergeCell ref="BX468:BY469"/>
    <mergeCell ref="DL470:DM470"/>
    <mergeCell ref="DN470:DO470"/>
    <mergeCell ref="AD468:AE469"/>
    <mergeCell ref="AF468:AG469"/>
    <mergeCell ref="AH468:AI469"/>
    <mergeCell ref="H479:I480"/>
    <mergeCell ref="T479:U480"/>
    <mergeCell ref="V479:W480"/>
    <mergeCell ref="AB470:AC471"/>
    <mergeCell ref="DL468:DM469"/>
    <mergeCell ref="DN468:DO469"/>
    <mergeCell ref="DP468:DQ469"/>
    <mergeCell ref="DR468:DS469"/>
    <mergeCell ref="AD470:AE471"/>
    <mergeCell ref="AF470:AG471"/>
    <mergeCell ref="AH470:AI471"/>
    <mergeCell ref="AJ470:AK471"/>
    <mergeCell ref="AL470:AM471"/>
    <mergeCell ref="AN470:AO471"/>
    <mergeCell ref="AJ468:AK469"/>
    <mergeCell ref="AL468:AM469"/>
    <mergeCell ref="AN468:AO469"/>
    <mergeCell ref="CV476:CV477"/>
    <mergeCell ref="CW476:DK477"/>
    <mergeCell ref="DL476:DM477"/>
    <mergeCell ref="DN476:DO477"/>
    <mergeCell ref="DP476:DQ477"/>
    <mergeCell ref="DV476:DV477"/>
    <mergeCell ref="DW476:EI479"/>
    <mergeCell ref="EJ476:EK479"/>
    <mergeCell ref="EL476:EL477"/>
    <mergeCell ref="EM476:FA477"/>
    <mergeCell ref="DT478:DU479"/>
    <mergeCell ref="DV478:DV479"/>
    <mergeCell ref="EL478:EL479"/>
    <mergeCell ref="A474:B475"/>
    <mergeCell ref="C474:W475"/>
    <mergeCell ref="X474:Y475"/>
    <mergeCell ref="Z474:AA475"/>
    <mergeCell ref="AB474:AC475"/>
    <mergeCell ref="BX476:BY477"/>
    <mergeCell ref="BX478:BY479"/>
    <mergeCell ref="AD474:AE475"/>
    <mergeCell ref="AF474:AG475"/>
    <mergeCell ref="AH474:AI475"/>
    <mergeCell ref="AJ474:AK475"/>
    <mergeCell ref="AL474:AM475"/>
    <mergeCell ref="AN474:AO475"/>
    <mergeCell ref="AJ477:AK478"/>
    <mergeCell ref="AL477:AM478"/>
    <mergeCell ref="CF476:CF477"/>
    <mergeCell ref="CG476:CS479"/>
    <mergeCell ref="D477:E478"/>
    <mergeCell ref="F477:G478"/>
    <mergeCell ref="H477:I478"/>
    <mergeCell ref="J477:K478"/>
    <mergeCell ref="C479:C480"/>
    <mergeCell ref="D479:E480"/>
    <mergeCell ref="F479:G480"/>
    <mergeCell ref="FL476:FL477"/>
    <mergeCell ref="DR476:DS477"/>
    <mergeCell ref="L477:M478"/>
    <mergeCell ref="O477:P480"/>
    <mergeCell ref="Q477:Q478"/>
    <mergeCell ref="R477:S478"/>
    <mergeCell ref="T477:U478"/>
    <mergeCell ref="V477:W478"/>
    <mergeCell ref="BV476:BW477"/>
    <mergeCell ref="X477:Y478"/>
    <mergeCell ref="Z477:AA478"/>
    <mergeCell ref="AC477:AD480"/>
    <mergeCell ref="AE477:AE478"/>
    <mergeCell ref="AF477:AG478"/>
    <mergeCell ref="AH477:AI478"/>
    <mergeCell ref="X479:Y480"/>
    <mergeCell ref="Z479:AA480"/>
    <mergeCell ref="AE479:AE480"/>
    <mergeCell ref="DP478:DQ479"/>
    <mergeCell ref="DR478:DS479"/>
    <mergeCell ref="AN477:AO478"/>
    <mergeCell ref="BF478:BF479"/>
    <mergeCell ref="BG478:BU479"/>
    <mergeCell ref="BV478:BW479"/>
    <mergeCell ref="AQ476:BC479"/>
    <mergeCell ref="BD476:BE479"/>
    <mergeCell ref="BF476:BF477"/>
    <mergeCell ref="BG476:BU477"/>
    <mergeCell ref="Q479:Q480"/>
    <mergeCell ref="R479:S480"/>
    <mergeCell ref="CT476:CU479"/>
    <mergeCell ref="BZ478:CA479"/>
    <mergeCell ref="FL478:FL479"/>
    <mergeCell ref="CV478:CV479"/>
    <mergeCell ref="CW478:DK479"/>
    <mergeCell ref="DL478:DM479"/>
    <mergeCell ref="DN478:DO479"/>
    <mergeCell ref="AL479:AM480"/>
    <mergeCell ref="AN479:AO480"/>
    <mergeCell ref="A481:B484"/>
    <mergeCell ref="C481:C482"/>
    <mergeCell ref="D481:E482"/>
    <mergeCell ref="F481:G482"/>
    <mergeCell ref="H481:I482"/>
    <mergeCell ref="J481:K482"/>
    <mergeCell ref="J479:K480"/>
    <mergeCell ref="L479:M480"/>
    <mergeCell ref="V481:W482"/>
    <mergeCell ref="R483:S484"/>
    <mergeCell ref="T483:U484"/>
    <mergeCell ref="V483:W484"/>
    <mergeCell ref="AH479:AI480"/>
    <mergeCell ref="AJ479:AK480"/>
    <mergeCell ref="AF479:AG480"/>
    <mergeCell ref="L481:M482"/>
    <mergeCell ref="O481:P484"/>
    <mergeCell ref="Q481:Q482"/>
    <mergeCell ref="FJ478:FK479"/>
    <mergeCell ref="CB478:CC479"/>
    <mergeCell ref="CD478:CE479"/>
    <mergeCell ref="CF478:CF479"/>
    <mergeCell ref="EM478:FA479"/>
    <mergeCell ref="A477:B480"/>
    <mergeCell ref="C477:C478"/>
    <mergeCell ref="R481:S482"/>
    <mergeCell ref="T481:U482"/>
    <mergeCell ref="X481:Y482"/>
    <mergeCell ref="Z481:AA482"/>
    <mergeCell ref="AC481:AD484"/>
    <mergeCell ref="AE481:AE482"/>
    <mergeCell ref="AF481:AG482"/>
    <mergeCell ref="AH481:AI482"/>
    <mergeCell ref="X483:Y484"/>
    <mergeCell ref="Z483:AA484"/>
    <mergeCell ref="AE483:AE484"/>
    <mergeCell ref="AF483:AG484"/>
    <mergeCell ref="AJ481:AK482"/>
    <mergeCell ref="AL481:AM482"/>
    <mergeCell ref="AN481:AO482"/>
    <mergeCell ref="C483:C484"/>
    <mergeCell ref="D483:E484"/>
    <mergeCell ref="F483:G484"/>
    <mergeCell ref="H483:I484"/>
    <mergeCell ref="J483:K484"/>
    <mergeCell ref="L483:M484"/>
    <mergeCell ref="Q483:Q484"/>
    <mergeCell ref="AL483:AM484"/>
    <mergeCell ref="AN483:AO484"/>
    <mergeCell ref="A485:B488"/>
    <mergeCell ref="C485:C486"/>
    <mergeCell ref="D485:E486"/>
    <mergeCell ref="F485:G486"/>
    <mergeCell ref="H485:I486"/>
    <mergeCell ref="J485:K486"/>
    <mergeCell ref="V485:W486"/>
    <mergeCell ref="R487:S488"/>
    <mergeCell ref="AH483:AI484"/>
    <mergeCell ref="AJ483:AK484"/>
    <mergeCell ref="AH485:AI486"/>
    <mergeCell ref="X487:Y488"/>
    <mergeCell ref="Z487:AA488"/>
    <mergeCell ref="AE487:AE488"/>
    <mergeCell ref="AF487:AG488"/>
    <mergeCell ref="X485:Y486"/>
    <mergeCell ref="Z485:AA486"/>
    <mergeCell ref="O485:P488"/>
    <mergeCell ref="Q485:Q486"/>
    <mergeCell ref="R485:S486"/>
    <mergeCell ref="T485:U486"/>
    <mergeCell ref="AJ487:AK488"/>
    <mergeCell ref="L485:M486"/>
    <mergeCell ref="AJ485:AK486"/>
    <mergeCell ref="T487:U488"/>
    <mergeCell ref="V487:W488"/>
    <mergeCell ref="BG486:BU487"/>
    <mergeCell ref="AN485:AO486"/>
    <mergeCell ref="AQ486:BC489"/>
    <mergeCell ref="BD486:BE489"/>
    <mergeCell ref="BF486:BF487"/>
    <mergeCell ref="AC485:AD488"/>
    <mergeCell ref="AE485:AE486"/>
    <mergeCell ref="AF485:AG486"/>
    <mergeCell ref="AH487:AI488"/>
    <mergeCell ref="BV486:BW487"/>
    <mergeCell ref="BX486:BY487"/>
    <mergeCell ref="AN487:AO488"/>
    <mergeCell ref="BF488:BF489"/>
    <mergeCell ref="BG488:BU489"/>
    <mergeCell ref="AL489:AM490"/>
    <mergeCell ref="AL485:AM486"/>
    <mergeCell ref="AL487:AM488"/>
    <mergeCell ref="FJ486:FK487"/>
    <mergeCell ref="FL486:FL487"/>
    <mergeCell ref="C487:C488"/>
    <mergeCell ref="D487:E488"/>
    <mergeCell ref="F487:G488"/>
    <mergeCell ref="H487:I488"/>
    <mergeCell ref="J487:K488"/>
    <mergeCell ref="L487:M488"/>
    <mergeCell ref="Q487:Q488"/>
    <mergeCell ref="FD486:FE487"/>
    <mergeCell ref="CB488:CC489"/>
    <mergeCell ref="CD488:CE489"/>
    <mergeCell ref="CF488:CF489"/>
    <mergeCell ref="DV488:DV489"/>
    <mergeCell ref="EL488:EL489"/>
    <mergeCell ref="EM488:FA489"/>
    <mergeCell ref="DR488:DS489"/>
    <mergeCell ref="FJ488:FK489"/>
    <mergeCell ref="FL488:FL489"/>
    <mergeCell ref="BZ486:CA487"/>
    <mergeCell ref="CB486:CC487"/>
    <mergeCell ref="CD486:CE487"/>
    <mergeCell ref="BV488:BW489"/>
    <mergeCell ref="BX488:BY489"/>
    <mergeCell ref="BZ488:CA489"/>
    <mergeCell ref="CF486:CF487"/>
    <mergeCell ref="CG486:CS489"/>
    <mergeCell ref="CT486:CU489"/>
    <mergeCell ref="CV486:CV487"/>
    <mergeCell ref="CW486:DK487"/>
    <mergeCell ref="DL486:DM487"/>
    <mergeCell ref="AN489:AO490"/>
    <mergeCell ref="CV488:CV489"/>
    <mergeCell ref="FB488:FC489"/>
    <mergeCell ref="Q491:Q492"/>
    <mergeCell ref="R491:S492"/>
    <mergeCell ref="T491:U492"/>
    <mergeCell ref="V491:W492"/>
    <mergeCell ref="FH488:FI489"/>
    <mergeCell ref="FD488:FE489"/>
    <mergeCell ref="FF488:FG489"/>
    <mergeCell ref="EJ486:EK489"/>
    <mergeCell ref="EL486:EL487"/>
    <mergeCell ref="EM486:FA487"/>
    <mergeCell ref="AC489:AD492"/>
    <mergeCell ref="AE489:AE490"/>
    <mergeCell ref="AF489:AG490"/>
    <mergeCell ref="AH489:AI490"/>
    <mergeCell ref="AJ489:AK490"/>
    <mergeCell ref="AJ491:AK492"/>
    <mergeCell ref="AE491:AE492"/>
    <mergeCell ref="AF491:AG492"/>
    <mergeCell ref="AH491:AI492"/>
    <mergeCell ref="Z489:AA490"/>
    <mergeCell ref="T489:U490"/>
    <mergeCell ref="V489:W490"/>
    <mergeCell ref="DV486:DV487"/>
    <mergeCell ref="DW486:EI489"/>
    <mergeCell ref="DN488:DO489"/>
    <mergeCell ref="DP488:DQ489"/>
    <mergeCell ref="CW488:DK489"/>
    <mergeCell ref="DL488:DM489"/>
    <mergeCell ref="DN486:DO487"/>
    <mergeCell ref="DP486:DQ487"/>
    <mergeCell ref="L491:M492"/>
    <mergeCell ref="J493:K494"/>
    <mergeCell ref="L493:M494"/>
    <mergeCell ref="AH493:AI494"/>
    <mergeCell ref="O489:P492"/>
    <mergeCell ref="Q489:Q490"/>
    <mergeCell ref="R489:S490"/>
    <mergeCell ref="O493:P496"/>
    <mergeCell ref="X491:Y492"/>
    <mergeCell ref="Z491:AA492"/>
    <mergeCell ref="Z493:AA494"/>
    <mergeCell ref="A489:B492"/>
    <mergeCell ref="C489:C490"/>
    <mergeCell ref="D489:E490"/>
    <mergeCell ref="F489:G490"/>
    <mergeCell ref="H489:I490"/>
    <mergeCell ref="J489:K490"/>
    <mergeCell ref="L489:M490"/>
    <mergeCell ref="C491:C492"/>
    <mergeCell ref="D491:E492"/>
    <mergeCell ref="X489:Y490"/>
    <mergeCell ref="CF498:CF499"/>
    <mergeCell ref="CV498:CV499"/>
    <mergeCell ref="CW498:DK499"/>
    <mergeCell ref="DL498:DM499"/>
    <mergeCell ref="DN498:DO499"/>
    <mergeCell ref="T493:U494"/>
    <mergeCell ref="V493:W494"/>
    <mergeCell ref="X493:Y494"/>
    <mergeCell ref="CW496:DK497"/>
    <mergeCell ref="R499:S500"/>
    <mergeCell ref="T499:U500"/>
    <mergeCell ref="AL491:AM492"/>
    <mergeCell ref="AN491:AO492"/>
    <mergeCell ref="A493:B496"/>
    <mergeCell ref="C493:C494"/>
    <mergeCell ref="D493:E494"/>
    <mergeCell ref="F493:G494"/>
    <mergeCell ref="H493:I494"/>
    <mergeCell ref="L495:M496"/>
    <mergeCell ref="Q495:Q496"/>
    <mergeCell ref="R495:S496"/>
    <mergeCell ref="T495:U496"/>
    <mergeCell ref="AJ493:AK494"/>
    <mergeCell ref="AL493:AM494"/>
    <mergeCell ref="AJ495:AK496"/>
    <mergeCell ref="AL495:AM496"/>
    <mergeCell ref="Q493:Q494"/>
    <mergeCell ref="R493:S494"/>
    <mergeCell ref="AN493:AO494"/>
    <mergeCell ref="F491:G492"/>
    <mergeCell ref="H491:I492"/>
    <mergeCell ref="J491:K492"/>
    <mergeCell ref="AL497:AM498"/>
    <mergeCell ref="AN497:AO498"/>
    <mergeCell ref="C495:C496"/>
    <mergeCell ref="D495:E496"/>
    <mergeCell ref="F495:G496"/>
    <mergeCell ref="H495:I496"/>
    <mergeCell ref="J495:K496"/>
    <mergeCell ref="V495:W496"/>
    <mergeCell ref="X495:Y496"/>
    <mergeCell ref="Z495:AA496"/>
    <mergeCell ref="AE495:AE496"/>
    <mergeCell ref="AF495:AG496"/>
    <mergeCell ref="AH495:AI496"/>
    <mergeCell ref="AC493:AD496"/>
    <mergeCell ref="AE493:AE494"/>
    <mergeCell ref="AF493:AG494"/>
    <mergeCell ref="AN495:AO496"/>
    <mergeCell ref="FH496:FI497"/>
    <mergeCell ref="FJ496:FK497"/>
    <mergeCell ref="FL496:FL497"/>
    <mergeCell ref="A497:B500"/>
    <mergeCell ref="C497:C498"/>
    <mergeCell ref="D497:E498"/>
    <mergeCell ref="F497:G498"/>
    <mergeCell ref="H497:I498"/>
    <mergeCell ref="J497:K498"/>
    <mergeCell ref="L497:M498"/>
    <mergeCell ref="O497:P500"/>
    <mergeCell ref="Q497:Q498"/>
    <mergeCell ref="V497:W498"/>
    <mergeCell ref="X497:Y498"/>
    <mergeCell ref="Z497:AA498"/>
    <mergeCell ref="AC497:AD500"/>
    <mergeCell ref="V499:W500"/>
    <mergeCell ref="X499:Y500"/>
    <mergeCell ref="Z499:AA500"/>
    <mergeCell ref="AQ496:BC499"/>
    <mergeCell ref="BD496:BE499"/>
    <mergeCell ref="BF496:BF497"/>
    <mergeCell ref="BG496:BU497"/>
    <mergeCell ref="BV496:BW497"/>
    <mergeCell ref="BF498:BF499"/>
    <mergeCell ref="BG498:BU499"/>
    <mergeCell ref="BV498:BW499"/>
    <mergeCell ref="CF496:CF497"/>
    <mergeCell ref="CG496:CS499"/>
    <mergeCell ref="BX498:BY499"/>
    <mergeCell ref="BZ498:CA499"/>
    <mergeCell ref="CB498:CC499"/>
    <mergeCell ref="EM498:FA499"/>
    <mergeCell ref="FB498:FC499"/>
    <mergeCell ref="FD498:FE499"/>
    <mergeCell ref="FF498:FG499"/>
    <mergeCell ref="AE497:AE498"/>
    <mergeCell ref="AF497:AG498"/>
    <mergeCell ref="R497:S498"/>
    <mergeCell ref="T497:U498"/>
    <mergeCell ref="AE499:AE500"/>
    <mergeCell ref="AF499:AG500"/>
    <mergeCell ref="AH499:AI500"/>
    <mergeCell ref="AJ499:AK500"/>
    <mergeCell ref="AL499:AM500"/>
    <mergeCell ref="AN499:AO500"/>
    <mergeCell ref="DW496:EI499"/>
    <mergeCell ref="BX496:BY497"/>
    <mergeCell ref="BZ496:CA497"/>
    <mergeCell ref="CB496:CC497"/>
    <mergeCell ref="CD496:CE497"/>
    <mergeCell ref="EM496:FA497"/>
    <mergeCell ref="FB496:FC497"/>
    <mergeCell ref="DR496:DS497"/>
    <mergeCell ref="DT496:DU497"/>
    <mergeCell ref="EJ496:EK499"/>
    <mergeCell ref="EL496:EL497"/>
    <mergeCell ref="DR498:DS499"/>
    <mergeCell ref="DV498:DV499"/>
    <mergeCell ref="EL498:EL499"/>
    <mergeCell ref="DN496:DO497"/>
    <mergeCell ref="DV496:DV497"/>
    <mergeCell ref="AH497:AI498"/>
    <mergeCell ref="AJ497:AK498"/>
    <mergeCell ref="A501:B504"/>
    <mergeCell ref="C501:C502"/>
    <mergeCell ref="D501:E502"/>
    <mergeCell ref="F501:G502"/>
    <mergeCell ref="H501:I502"/>
    <mergeCell ref="J501:K502"/>
    <mergeCell ref="L501:M502"/>
    <mergeCell ref="O501:P504"/>
    <mergeCell ref="Q501:Q502"/>
    <mergeCell ref="R501:S502"/>
    <mergeCell ref="T501:U502"/>
    <mergeCell ref="V501:W502"/>
    <mergeCell ref="R503:S504"/>
    <mergeCell ref="T503:U504"/>
    <mergeCell ref="V503:W504"/>
    <mergeCell ref="X501:Y502"/>
    <mergeCell ref="Z501:AA502"/>
    <mergeCell ref="X503:Y504"/>
    <mergeCell ref="Z503:AA504"/>
    <mergeCell ref="AJ501:AK502"/>
    <mergeCell ref="AL501:AM502"/>
    <mergeCell ref="AN501:AO502"/>
    <mergeCell ref="C503:C504"/>
    <mergeCell ref="D503:E504"/>
    <mergeCell ref="F503:G504"/>
    <mergeCell ref="H503:I504"/>
    <mergeCell ref="J503:K504"/>
    <mergeCell ref="L503:M504"/>
    <mergeCell ref="Q503:Q504"/>
    <mergeCell ref="AH503:AI504"/>
    <mergeCell ref="AJ503:AK504"/>
    <mergeCell ref="AL503:AM504"/>
    <mergeCell ref="AN503:AO504"/>
    <mergeCell ref="AQ506:BC509"/>
    <mergeCell ref="BD506:BE509"/>
    <mergeCell ref="FL498:FL499"/>
    <mergeCell ref="C499:C500"/>
    <mergeCell ref="D499:E500"/>
    <mergeCell ref="F499:G500"/>
    <mergeCell ref="H499:I500"/>
    <mergeCell ref="J499:K500"/>
    <mergeCell ref="L499:M500"/>
    <mergeCell ref="Q499:Q500"/>
    <mergeCell ref="AC501:AD504"/>
    <mergeCell ref="AE501:AE502"/>
    <mergeCell ref="AF501:AG502"/>
    <mergeCell ref="AH501:AI502"/>
    <mergeCell ref="AE503:AE504"/>
    <mergeCell ref="DP498:DQ499"/>
    <mergeCell ref="CT496:CU499"/>
    <mergeCell ref="CV496:CV497"/>
    <mergeCell ref="EM506:FA507"/>
    <mergeCell ref="FB506:FC507"/>
    <mergeCell ref="FD506:FE507"/>
    <mergeCell ref="EL508:EL509"/>
    <mergeCell ref="EM508:FA509"/>
    <mergeCell ref="FB508:FC509"/>
    <mergeCell ref="FD508:FE509"/>
    <mergeCell ref="FL506:FL507"/>
    <mergeCell ref="BF508:BF509"/>
    <mergeCell ref="BG508:BU509"/>
    <mergeCell ref="BV508:BW509"/>
    <mergeCell ref="BX508:BY509"/>
    <mergeCell ref="BZ508:CA509"/>
    <mergeCell ref="CB508:CC509"/>
    <mergeCell ref="DW506:EI509"/>
    <mergeCell ref="EJ506:EK509"/>
    <mergeCell ref="EL506:EL507"/>
    <mergeCell ref="BF506:BF507"/>
    <mergeCell ref="BG506:BU507"/>
    <mergeCell ref="BV506:BW507"/>
    <mergeCell ref="BX506:BY507"/>
    <mergeCell ref="BZ506:CA507"/>
    <mergeCell ref="CB506:CC507"/>
    <mergeCell ref="CF506:CF507"/>
    <mergeCell ref="CG506:CS509"/>
    <mergeCell ref="CT506:CU509"/>
    <mergeCell ref="CV506:CV507"/>
    <mergeCell ref="CW506:DK507"/>
    <mergeCell ref="CD508:CE509"/>
    <mergeCell ref="CF508:CF509"/>
    <mergeCell ref="CV508:CV509"/>
    <mergeCell ref="DL506:DM507"/>
    <mergeCell ref="BF518:BF519"/>
    <mergeCell ref="BG518:BU519"/>
    <mergeCell ref="BV518:BW519"/>
    <mergeCell ref="FJ516:FK517"/>
    <mergeCell ref="FL516:FL517"/>
    <mergeCell ref="DT516:DU517"/>
    <mergeCell ref="DV516:DV517"/>
    <mergeCell ref="DW516:EI519"/>
    <mergeCell ref="FL518:FL519"/>
    <mergeCell ref="CV518:CV519"/>
    <mergeCell ref="CW518:DK519"/>
    <mergeCell ref="DL518:DM519"/>
    <mergeCell ref="DN518:DO519"/>
    <mergeCell ref="DP518:DQ519"/>
    <mergeCell ref="DR518:DS519"/>
    <mergeCell ref="FL508:FL509"/>
    <mergeCell ref="AQ516:BC519"/>
    <mergeCell ref="BD516:BE519"/>
    <mergeCell ref="BF516:BF517"/>
    <mergeCell ref="BG516:BU517"/>
    <mergeCell ref="BV516:BW517"/>
    <mergeCell ref="BX516:BY517"/>
    <mergeCell ref="DL508:DM509"/>
    <mergeCell ref="DN508:DO509"/>
    <mergeCell ref="DP508:DQ509"/>
    <mergeCell ref="DL516:DM517"/>
    <mergeCell ref="CF516:CF517"/>
    <mergeCell ref="CG516:CS519"/>
    <mergeCell ref="CT516:CU519"/>
    <mergeCell ref="CF518:CF519"/>
    <mergeCell ref="BX518:BY519"/>
    <mergeCell ref="BZ518:CA519"/>
    <mergeCell ref="DV508:DV509"/>
    <mergeCell ref="CW508:DK509"/>
    <mergeCell ref="C149:W150"/>
    <mergeCell ref="A458:C459"/>
    <mergeCell ref="D458:E459"/>
    <mergeCell ref="A393:C394"/>
    <mergeCell ref="D393:E394"/>
    <mergeCell ref="A328:C329"/>
    <mergeCell ref="D328:E329"/>
    <mergeCell ref="C426:C427"/>
    <mergeCell ref="D426:E427"/>
    <mergeCell ref="A409:B410"/>
    <mergeCell ref="BX200:BY200"/>
    <mergeCell ref="BZ200:CA200"/>
    <mergeCell ref="CB200:CC200"/>
    <mergeCell ref="CD200:CE200"/>
    <mergeCell ref="BZ216:CA217"/>
    <mergeCell ref="BV216:BW217"/>
    <mergeCell ref="BX216:BY217"/>
    <mergeCell ref="BZ210:CA210"/>
    <mergeCell ref="CB210:CC210"/>
    <mergeCell ref="BV220:BW220"/>
    <mergeCell ref="BX220:BY220"/>
    <mergeCell ref="BZ220:CA220"/>
    <mergeCell ref="DR506:DS507"/>
    <mergeCell ref="R426:S427"/>
    <mergeCell ref="T426:U427"/>
    <mergeCell ref="DT506:DU507"/>
    <mergeCell ref="DV506:DV507"/>
    <mergeCell ref="DN506:DO507"/>
    <mergeCell ref="DP506:DQ507"/>
    <mergeCell ref="AF503:AG504"/>
    <mergeCell ref="A68:C69"/>
    <mergeCell ref="D68:E69"/>
    <mergeCell ref="C166:C167"/>
    <mergeCell ref="D166:E167"/>
    <mergeCell ref="A149:B150"/>
    <mergeCell ref="BV70:BW70"/>
    <mergeCell ref="EJ516:EK519"/>
    <mergeCell ref="EL516:EL517"/>
    <mergeCell ref="EM516:FA517"/>
    <mergeCell ref="DT518:DU519"/>
    <mergeCell ref="DV518:DV519"/>
    <mergeCell ref="EL518:EL519"/>
    <mergeCell ref="EM518:FA519"/>
    <mergeCell ref="CV516:CV517"/>
    <mergeCell ref="CW516:DK517"/>
    <mergeCell ref="BV185:BW185"/>
    <mergeCell ref="BX185:BY185"/>
    <mergeCell ref="BZ185:CA185"/>
    <mergeCell ref="BX206:BY207"/>
    <mergeCell ref="BZ206:CA207"/>
    <mergeCell ref="BV250:BW250"/>
    <mergeCell ref="BX250:BY250"/>
    <mergeCell ref="BZ250:CA250"/>
    <mergeCell ref="BZ236:CA237"/>
    <mergeCell ref="BZ226:CA227"/>
    <mergeCell ref="CD80:CE80"/>
    <mergeCell ref="CB130:CC130"/>
    <mergeCell ref="CD130:CE130"/>
    <mergeCell ref="CB135:CC135"/>
    <mergeCell ref="CD135:CE135"/>
    <mergeCell ref="CB145:CC145"/>
    <mergeCell ref="CD145:CE145"/>
    <mergeCell ref="V426:W427"/>
    <mergeCell ref="J420:K421"/>
    <mergeCell ref="L420:M421"/>
    <mergeCell ref="O420:P423"/>
    <mergeCell ref="Q420:Q421"/>
    <mergeCell ref="R420:S421"/>
    <mergeCell ref="T420:U421"/>
    <mergeCell ref="Q422:Q423"/>
    <mergeCell ref="BX31:BY32"/>
    <mergeCell ref="BZ31:CA32"/>
    <mergeCell ref="BV130:BW130"/>
    <mergeCell ref="BX130:BY130"/>
    <mergeCell ref="BZ130:CA130"/>
    <mergeCell ref="BV135:BW135"/>
    <mergeCell ref="BX135:BY135"/>
    <mergeCell ref="BZ135:CA135"/>
    <mergeCell ref="BV145:BW145"/>
    <mergeCell ref="BX145:BY145"/>
    <mergeCell ref="BZ145:CA145"/>
    <mergeCell ref="BV200:BW200"/>
    <mergeCell ref="C409:W410"/>
    <mergeCell ref="Q426:Q427"/>
    <mergeCell ref="AH420:AI421"/>
    <mergeCell ref="AJ420:AK421"/>
    <mergeCell ref="AL420:AM421"/>
    <mergeCell ref="AN420:AO421"/>
    <mergeCell ref="D418:E419"/>
    <mergeCell ref="F418:G419"/>
    <mergeCell ref="H418:I419"/>
    <mergeCell ref="J418:K419"/>
    <mergeCell ref="BZ43:CA44"/>
    <mergeCell ref="BZ126:CA127"/>
    <mergeCell ref="BV25:BW25"/>
    <mergeCell ref="BX25:BY25"/>
    <mergeCell ref="BZ25:CA25"/>
    <mergeCell ref="BV65:BW65"/>
    <mergeCell ref="BX65:BY65"/>
    <mergeCell ref="BZ65:CA65"/>
    <mergeCell ref="BV35:BW35"/>
    <mergeCell ref="BX35:BY35"/>
    <mergeCell ref="BZ35:CA35"/>
    <mergeCell ref="BX43:BY44"/>
    <mergeCell ref="CD51:CE52"/>
    <mergeCell ref="CD25:CE25"/>
    <mergeCell ref="BZ5:CA5"/>
    <mergeCell ref="CB5:CC5"/>
    <mergeCell ref="CD5:CE5"/>
    <mergeCell ref="BV45:BW45"/>
    <mergeCell ref="BX45:BY45"/>
    <mergeCell ref="BZ45:CA45"/>
    <mergeCell ref="CB45:CC45"/>
    <mergeCell ref="CD45:CE45"/>
    <mergeCell ref="BV55:BW55"/>
    <mergeCell ref="BX55:BY55"/>
    <mergeCell ref="BZ55:CA55"/>
    <mergeCell ref="CB55:CC55"/>
    <mergeCell ref="CD55:CE55"/>
    <mergeCell ref="CB41:CC42"/>
    <mergeCell ref="BX70:BY70"/>
    <mergeCell ref="BZ70:CA70"/>
    <mergeCell ref="CB70:CC70"/>
    <mergeCell ref="CD70:CE70"/>
    <mergeCell ref="BX106:BY107"/>
    <mergeCell ref="BZ106:CA107"/>
    <mergeCell ref="CB106:CC107"/>
    <mergeCell ref="BV120:BW120"/>
    <mergeCell ref="BX120:BY120"/>
    <mergeCell ref="BZ120:CA120"/>
    <mergeCell ref="CB120:CC120"/>
    <mergeCell ref="CD120:CE120"/>
    <mergeCell ref="CB65:CC65"/>
    <mergeCell ref="CD65:CE65"/>
    <mergeCell ref="CD43:CE44"/>
    <mergeCell ref="CB61:CC62"/>
    <mergeCell ref="BV195:BW195"/>
    <mergeCell ref="BX195:BY195"/>
    <mergeCell ref="BZ195:CA195"/>
    <mergeCell ref="CB195:CC195"/>
    <mergeCell ref="CD195:CE195"/>
    <mergeCell ref="CB165:CC165"/>
    <mergeCell ref="CD165:CE165"/>
    <mergeCell ref="BX173:BY174"/>
    <mergeCell ref="BZ173:CA174"/>
    <mergeCell ref="CB173:CC174"/>
    <mergeCell ref="CB66:CC67"/>
    <mergeCell ref="CD66:CE67"/>
    <mergeCell ref="CB108:CC109"/>
    <mergeCell ref="CD108:CE109"/>
    <mergeCell ref="BZ76:CA77"/>
    <mergeCell ref="BV173:BW174"/>
    <mergeCell ref="CD196:CE197"/>
    <mergeCell ref="CB185:CC185"/>
    <mergeCell ref="CD185:CE185"/>
    <mergeCell ref="BV165:BW165"/>
    <mergeCell ref="BX165:BY165"/>
    <mergeCell ref="BZ165:CA165"/>
    <mergeCell ref="CD198:CE199"/>
    <mergeCell ref="BZ171:CA172"/>
    <mergeCell ref="CB171:CC172"/>
    <mergeCell ref="BV260:BW260"/>
    <mergeCell ref="BX260:BY260"/>
    <mergeCell ref="BZ260:CA260"/>
    <mergeCell ref="CB260:CC260"/>
    <mergeCell ref="CD260:CE260"/>
    <mergeCell ref="BV230:BW230"/>
    <mergeCell ref="BX230:BY230"/>
    <mergeCell ref="BZ230:CA230"/>
    <mergeCell ref="CB230:CC230"/>
    <mergeCell ref="CD230:CE230"/>
    <mergeCell ref="CB250:CC250"/>
    <mergeCell ref="CD250:CE250"/>
    <mergeCell ref="BV175:BW175"/>
    <mergeCell ref="BX175:BY175"/>
    <mergeCell ref="BV210:BW210"/>
    <mergeCell ref="BX210:BY210"/>
    <mergeCell ref="BZ218:CA219"/>
    <mergeCell ref="CB218:CC219"/>
    <mergeCell ref="CD218:CE219"/>
    <mergeCell ref="BX275:BY275"/>
    <mergeCell ref="BZ275:CA275"/>
    <mergeCell ref="CB275:CC275"/>
    <mergeCell ref="CD275:CE275"/>
    <mergeCell ref="BX271:BY272"/>
    <mergeCell ref="BZ271:CA272"/>
    <mergeCell ref="CB285:CC285"/>
    <mergeCell ref="CD285:CE285"/>
    <mergeCell ref="CD210:CE210"/>
    <mergeCell ref="CB206:CC207"/>
    <mergeCell ref="CD206:CE207"/>
    <mergeCell ref="BV295:BW295"/>
    <mergeCell ref="BX295:BY295"/>
    <mergeCell ref="BZ295:CA295"/>
    <mergeCell ref="CB295:CC295"/>
    <mergeCell ref="CD295:CE295"/>
    <mergeCell ref="BV285:BW285"/>
    <mergeCell ref="BZ285:CA285"/>
    <mergeCell ref="CD291:CE292"/>
    <mergeCell ref="BV291:BW292"/>
    <mergeCell ref="BV325:BW325"/>
    <mergeCell ref="BV305:BW305"/>
    <mergeCell ref="BX305:BY305"/>
    <mergeCell ref="BZ305:CA305"/>
    <mergeCell ref="CB305:CC305"/>
    <mergeCell ref="CD305:CE305"/>
    <mergeCell ref="BV315:BW315"/>
    <mergeCell ref="BX315:BY315"/>
    <mergeCell ref="BZ315:CA315"/>
    <mergeCell ref="CB315:CC315"/>
    <mergeCell ref="CD315:CE315"/>
    <mergeCell ref="BX325:BY325"/>
    <mergeCell ref="BZ325:CA325"/>
    <mergeCell ref="CB325:CC325"/>
    <mergeCell ref="CD325:CE325"/>
    <mergeCell ref="CB311:CC312"/>
    <mergeCell ref="CD311:CE312"/>
    <mergeCell ref="BV330:BW330"/>
    <mergeCell ref="BX330:BY330"/>
    <mergeCell ref="BZ330:CA330"/>
    <mergeCell ref="CB330:CC330"/>
    <mergeCell ref="CD330:CE330"/>
    <mergeCell ref="CB326:CC327"/>
    <mergeCell ref="BV370:BW370"/>
    <mergeCell ref="BX370:BY370"/>
    <mergeCell ref="CB366:CC367"/>
    <mergeCell ref="CD366:CE367"/>
    <mergeCell ref="BZ370:CA370"/>
    <mergeCell ref="CB370:CC370"/>
    <mergeCell ref="CB368:CC369"/>
    <mergeCell ref="CD368:CE369"/>
    <mergeCell ref="BV390:BW390"/>
    <mergeCell ref="BX390:BY390"/>
    <mergeCell ref="BZ390:CA390"/>
    <mergeCell ref="CB390:CC390"/>
    <mergeCell ref="CD390:CE390"/>
    <mergeCell ref="BZ386:CA387"/>
    <mergeCell ref="CB388:CC389"/>
    <mergeCell ref="CB386:CC387"/>
    <mergeCell ref="CD386:CE387"/>
    <mergeCell ref="CD326:CE327"/>
    <mergeCell ref="CD370:CE370"/>
    <mergeCell ref="CB348:CC349"/>
    <mergeCell ref="CD348:CE349"/>
    <mergeCell ref="BV340:BW340"/>
    <mergeCell ref="BX340:BY340"/>
    <mergeCell ref="BZ340:CA340"/>
    <mergeCell ref="CB340:CC340"/>
    <mergeCell ref="BV376:BW377"/>
    <mergeCell ref="BV395:BW395"/>
    <mergeCell ref="BX395:BY395"/>
    <mergeCell ref="BZ395:CA395"/>
    <mergeCell ref="CB395:CC395"/>
    <mergeCell ref="CD395:CE395"/>
    <mergeCell ref="BV380:BW380"/>
    <mergeCell ref="BX380:BY380"/>
    <mergeCell ref="BZ380:CA380"/>
    <mergeCell ref="CB380:CC380"/>
    <mergeCell ref="CD380:CE380"/>
    <mergeCell ref="CD340:CE340"/>
    <mergeCell ref="BV350:BW350"/>
    <mergeCell ref="BX350:BY350"/>
    <mergeCell ref="BZ350:CA350"/>
    <mergeCell ref="CB350:CC350"/>
    <mergeCell ref="CD350:CE350"/>
    <mergeCell ref="BZ346:CA347"/>
    <mergeCell ref="CB346:CC347"/>
    <mergeCell ref="CD346:CE347"/>
    <mergeCell ref="BX346:BY347"/>
    <mergeCell ref="BX376:BY377"/>
    <mergeCell ref="BZ376:CA377"/>
    <mergeCell ref="CB376:CC377"/>
    <mergeCell ref="BZ368:CA369"/>
    <mergeCell ref="BV366:BW367"/>
    <mergeCell ref="BX358:BY359"/>
    <mergeCell ref="BZ425:CA425"/>
    <mergeCell ref="CB425:CC425"/>
    <mergeCell ref="CD425:CE425"/>
    <mergeCell ref="BZ476:CA477"/>
    <mergeCell ref="CB476:CC477"/>
    <mergeCell ref="CD476:CE477"/>
    <mergeCell ref="BX466:BY467"/>
    <mergeCell ref="BZ466:CA467"/>
    <mergeCell ref="BV445:BW445"/>
    <mergeCell ref="BX445:BY445"/>
    <mergeCell ref="BZ445:CA445"/>
    <mergeCell ref="CB445:CC445"/>
    <mergeCell ref="CD445:CE445"/>
    <mergeCell ref="BV455:BW455"/>
    <mergeCell ref="BX455:BY455"/>
    <mergeCell ref="BZ455:CA455"/>
    <mergeCell ref="CB455:CC455"/>
    <mergeCell ref="CD455:CE455"/>
    <mergeCell ref="BV460:BW460"/>
    <mergeCell ref="BX460:BY460"/>
    <mergeCell ref="BZ460:CA460"/>
    <mergeCell ref="CB460:CC460"/>
    <mergeCell ref="CD460:CE460"/>
    <mergeCell ref="CB518:CC519"/>
    <mergeCell ref="CD518:CE519"/>
    <mergeCell ref="BV480:BW480"/>
    <mergeCell ref="BX480:BY480"/>
    <mergeCell ref="BZ480:CA480"/>
    <mergeCell ref="CB480:CC480"/>
    <mergeCell ref="CD480:CE480"/>
    <mergeCell ref="CD506:CE507"/>
    <mergeCell ref="BX500:BY500"/>
    <mergeCell ref="BZ500:CA500"/>
    <mergeCell ref="CB500:CC500"/>
    <mergeCell ref="CD500:CE500"/>
    <mergeCell ref="BZ516:CA517"/>
    <mergeCell ref="CB516:CC517"/>
    <mergeCell ref="CD516:CE517"/>
    <mergeCell ref="BV520:BW520"/>
    <mergeCell ref="BX520:BY520"/>
    <mergeCell ref="BZ520:CA520"/>
    <mergeCell ref="CB520:CC520"/>
    <mergeCell ref="CD520:CE520"/>
    <mergeCell ref="BV490:BW490"/>
    <mergeCell ref="BX490:BY490"/>
    <mergeCell ref="BZ490:CA490"/>
    <mergeCell ref="CB490:CC490"/>
    <mergeCell ref="CD490:CE490"/>
    <mergeCell ref="BV510:BW510"/>
    <mergeCell ref="BX510:BY510"/>
    <mergeCell ref="BZ510:CA510"/>
    <mergeCell ref="CB510:CC510"/>
    <mergeCell ref="CD510:CE510"/>
    <mergeCell ref="BV500:BW500"/>
    <mergeCell ref="CD498:CE499"/>
    <mergeCell ref="DN65:DO65"/>
    <mergeCell ref="DP65:DQ65"/>
    <mergeCell ref="DR65:DS65"/>
    <mergeCell ref="DT65:DU65"/>
    <mergeCell ref="DL23:DM24"/>
    <mergeCell ref="DN23:DO24"/>
    <mergeCell ref="DP23:DQ24"/>
    <mergeCell ref="DR23:DS24"/>
    <mergeCell ref="DT23:DU24"/>
    <mergeCell ref="DL43:DM44"/>
    <mergeCell ref="DL5:DM5"/>
    <mergeCell ref="DN5:DO5"/>
    <mergeCell ref="DP5:DQ5"/>
    <mergeCell ref="DR5:DS5"/>
    <mergeCell ref="DT5:DU5"/>
    <mergeCell ref="DL15:DM15"/>
    <mergeCell ref="DN15:DO15"/>
    <mergeCell ref="DP15:DQ15"/>
    <mergeCell ref="DR15:DS15"/>
    <mergeCell ref="DT15:DU15"/>
    <mergeCell ref="DR51:DS52"/>
    <mergeCell ref="DT51:DU52"/>
    <mergeCell ref="DL35:DM35"/>
    <mergeCell ref="DN35:DO35"/>
    <mergeCell ref="DP35:DQ35"/>
    <mergeCell ref="DR35:DS35"/>
    <mergeCell ref="DT35:DU35"/>
    <mergeCell ref="DN43:DO44"/>
    <mergeCell ref="DP43:DQ44"/>
    <mergeCell ref="DR43:DS44"/>
    <mergeCell ref="DL55:DM55"/>
    <mergeCell ref="DN55:DO55"/>
    <mergeCell ref="DN66:DO67"/>
    <mergeCell ref="DP66:DQ67"/>
    <mergeCell ref="DR66:DS67"/>
    <mergeCell ref="DT66:DU67"/>
    <mergeCell ref="DL65:DM65"/>
    <mergeCell ref="DL70:DM70"/>
    <mergeCell ref="DN70:DO70"/>
    <mergeCell ref="DP70:DQ70"/>
    <mergeCell ref="DR70:DS70"/>
    <mergeCell ref="DT70:DU70"/>
    <mergeCell ref="DL45:DM45"/>
    <mergeCell ref="DN45:DO45"/>
    <mergeCell ref="DP45:DQ45"/>
    <mergeCell ref="DR45:DS45"/>
    <mergeCell ref="DT45:DU45"/>
    <mergeCell ref="DL130:DM130"/>
    <mergeCell ref="DN130:DO130"/>
    <mergeCell ref="DP130:DQ130"/>
    <mergeCell ref="DR130:DS130"/>
    <mergeCell ref="DT130:DU130"/>
    <mergeCell ref="DN126:DO127"/>
    <mergeCell ref="DP126:DQ127"/>
    <mergeCell ref="DR126:DS127"/>
    <mergeCell ref="DL120:DM120"/>
    <mergeCell ref="DN120:DO120"/>
    <mergeCell ref="DP120:DQ120"/>
    <mergeCell ref="DR120:DS120"/>
    <mergeCell ref="DT120:DU120"/>
    <mergeCell ref="DL90:DM90"/>
    <mergeCell ref="DN90:DO90"/>
    <mergeCell ref="DP90:DQ90"/>
    <mergeCell ref="DR90:DS90"/>
    <mergeCell ref="DT165:DU165"/>
    <mergeCell ref="DR181:DS182"/>
    <mergeCell ref="DT181:DU182"/>
    <mergeCell ref="DR110:DS110"/>
    <mergeCell ref="DT110:DU110"/>
    <mergeCell ref="DL80:DM80"/>
    <mergeCell ref="DN80:DO80"/>
    <mergeCell ref="DP80:DQ80"/>
    <mergeCell ref="DR80:DS80"/>
    <mergeCell ref="DT80:DU80"/>
    <mergeCell ref="DT185:DU185"/>
    <mergeCell ref="DL155:DM155"/>
    <mergeCell ref="DN155:DO155"/>
    <mergeCell ref="DP155:DQ155"/>
    <mergeCell ref="DR155:DS155"/>
    <mergeCell ref="DT155:DU155"/>
    <mergeCell ref="DL165:DM165"/>
    <mergeCell ref="DN165:DO165"/>
    <mergeCell ref="DP165:DQ165"/>
    <mergeCell ref="DR165:DS165"/>
    <mergeCell ref="DL175:DM175"/>
    <mergeCell ref="DN175:DO175"/>
    <mergeCell ref="DP175:DQ175"/>
    <mergeCell ref="DR175:DS175"/>
    <mergeCell ref="DT175:DU175"/>
    <mergeCell ref="DL185:DM185"/>
    <mergeCell ref="DN185:DO185"/>
    <mergeCell ref="DP185:DQ185"/>
    <mergeCell ref="DR185:DS185"/>
    <mergeCell ref="DN181:DO182"/>
    <mergeCell ref="DP181:DQ182"/>
    <mergeCell ref="DT163:DU164"/>
    <mergeCell ref="DP195:DQ195"/>
    <mergeCell ref="DR195:DS195"/>
    <mergeCell ref="DT195:DU195"/>
    <mergeCell ref="DL200:DM200"/>
    <mergeCell ref="DN200:DO200"/>
    <mergeCell ref="DP200:DQ200"/>
    <mergeCell ref="DR200:DS200"/>
    <mergeCell ref="DL236:DM237"/>
    <mergeCell ref="DL210:DM210"/>
    <mergeCell ref="DN210:DO210"/>
    <mergeCell ref="DP210:DQ210"/>
    <mergeCell ref="DR210:DS210"/>
    <mergeCell ref="DT210:DU210"/>
    <mergeCell ref="DL220:DM220"/>
    <mergeCell ref="DN220:DO220"/>
    <mergeCell ref="DP220:DQ220"/>
    <mergeCell ref="DR220:DS220"/>
    <mergeCell ref="DP196:DQ197"/>
    <mergeCell ref="DR196:DS197"/>
    <mergeCell ref="DT196:DU197"/>
    <mergeCell ref="DL230:DM230"/>
    <mergeCell ref="DN230:DO230"/>
    <mergeCell ref="DP230:DQ230"/>
    <mergeCell ref="DR230:DS230"/>
    <mergeCell ref="DT230:DU230"/>
    <mergeCell ref="DL228:DM229"/>
    <mergeCell ref="DN226:DO227"/>
    <mergeCell ref="DP226:DQ227"/>
    <mergeCell ref="DR226:DS227"/>
    <mergeCell ref="DT226:DU227"/>
    <mergeCell ref="DT236:DU237"/>
    <mergeCell ref="DP216:DQ217"/>
    <mergeCell ref="DR250:DS250"/>
    <mergeCell ref="DT250:DU250"/>
    <mergeCell ref="DL260:DM260"/>
    <mergeCell ref="DN260:DO260"/>
    <mergeCell ref="DP260:DQ260"/>
    <mergeCell ref="DL271:DM272"/>
    <mergeCell ref="DN271:DO272"/>
    <mergeCell ref="DP271:DQ272"/>
    <mergeCell ref="DR271:DS272"/>
    <mergeCell ref="DT271:DU272"/>
    <mergeCell ref="DN246:DO247"/>
    <mergeCell ref="DP246:DQ247"/>
    <mergeCell ref="DR246:DS247"/>
    <mergeCell ref="DT246:DU247"/>
    <mergeCell ref="DT358:DU359"/>
    <mergeCell ref="DR358:DS359"/>
    <mergeCell ref="DR295:DS295"/>
    <mergeCell ref="DT295:DU295"/>
    <mergeCell ref="DL265:DM265"/>
    <mergeCell ref="DN265:DO265"/>
    <mergeCell ref="DP265:DQ265"/>
    <mergeCell ref="DR265:DS265"/>
    <mergeCell ref="DT265:DU265"/>
    <mergeCell ref="DL275:DM275"/>
    <mergeCell ref="DN275:DO275"/>
    <mergeCell ref="DP275:DQ275"/>
    <mergeCell ref="DR311:DS312"/>
    <mergeCell ref="DT311:DU312"/>
    <mergeCell ref="DL285:DM285"/>
    <mergeCell ref="DN285:DO285"/>
    <mergeCell ref="DP285:DQ285"/>
    <mergeCell ref="DR285:DS285"/>
    <mergeCell ref="DT285:DU285"/>
    <mergeCell ref="DL295:DM295"/>
    <mergeCell ref="DN295:DO295"/>
    <mergeCell ref="DP295:DQ295"/>
    <mergeCell ref="DL356:DM357"/>
    <mergeCell ref="DN348:DO349"/>
    <mergeCell ref="DP348:DQ349"/>
    <mergeCell ref="DR348:DS349"/>
    <mergeCell ref="DL338:DM339"/>
    <mergeCell ref="DN311:DO312"/>
    <mergeCell ref="DP311:DQ312"/>
    <mergeCell ref="DR435:DS435"/>
    <mergeCell ref="DT435:DU435"/>
    <mergeCell ref="DN326:DO327"/>
    <mergeCell ref="DP326:DQ327"/>
    <mergeCell ref="DR326:DS327"/>
    <mergeCell ref="DT326:DU327"/>
    <mergeCell ref="DN330:DO330"/>
    <mergeCell ref="DP330:DQ330"/>
    <mergeCell ref="DR330:DS330"/>
    <mergeCell ref="DT330:DU330"/>
    <mergeCell ref="DL305:DM305"/>
    <mergeCell ref="DN305:DO305"/>
    <mergeCell ref="DP305:DQ305"/>
    <mergeCell ref="DR305:DS305"/>
    <mergeCell ref="DT305:DU305"/>
    <mergeCell ref="DL315:DM315"/>
    <mergeCell ref="DP390:DQ390"/>
    <mergeCell ref="DR390:DS390"/>
    <mergeCell ref="DT390:DU390"/>
    <mergeCell ref="DL325:DM325"/>
    <mergeCell ref="DN325:DO325"/>
    <mergeCell ref="DT380:DU380"/>
    <mergeCell ref="DR350:DS350"/>
    <mergeCell ref="DT350:DU350"/>
    <mergeCell ref="DN460:DO460"/>
    <mergeCell ref="DP460:DQ460"/>
    <mergeCell ref="DR460:DS460"/>
    <mergeCell ref="DT460:DU460"/>
    <mergeCell ref="DP395:DQ395"/>
    <mergeCell ref="DR395:DS395"/>
    <mergeCell ref="DT395:DU395"/>
    <mergeCell ref="DL390:DM390"/>
    <mergeCell ref="DN390:DO390"/>
    <mergeCell ref="DR441:DS442"/>
    <mergeCell ref="DT441:DU442"/>
    <mergeCell ref="DL340:DM340"/>
    <mergeCell ref="DN340:DO340"/>
    <mergeCell ref="DP340:DQ340"/>
    <mergeCell ref="DR340:DS340"/>
    <mergeCell ref="DT340:DU340"/>
    <mergeCell ref="DL350:DM350"/>
    <mergeCell ref="DN350:DO350"/>
    <mergeCell ref="DP350:DQ350"/>
    <mergeCell ref="DL415:DM415"/>
    <mergeCell ref="DN415:DO415"/>
    <mergeCell ref="DR456:DS457"/>
    <mergeCell ref="DT456:DU457"/>
    <mergeCell ref="DN441:DO442"/>
    <mergeCell ref="DP441:DQ442"/>
    <mergeCell ref="DP421:DQ422"/>
    <mergeCell ref="DR421:DS422"/>
    <mergeCell ref="DT421:DU422"/>
    <mergeCell ref="DN413:DO414"/>
    <mergeCell ref="DR516:DS517"/>
    <mergeCell ref="DT470:DU470"/>
    <mergeCell ref="DL480:DM480"/>
    <mergeCell ref="DN480:DO480"/>
    <mergeCell ref="DP480:DQ480"/>
    <mergeCell ref="DR480:DS480"/>
    <mergeCell ref="DT480:DU480"/>
    <mergeCell ref="DL510:DM510"/>
    <mergeCell ref="DR490:DS490"/>
    <mergeCell ref="DT490:DU490"/>
    <mergeCell ref="DL500:DM500"/>
    <mergeCell ref="DN500:DO500"/>
    <mergeCell ref="DP500:DQ500"/>
    <mergeCell ref="DR500:DS500"/>
    <mergeCell ref="DT500:DU500"/>
    <mergeCell ref="DL496:DM497"/>
    <mergeCell ref="DR445:DS445"/>
    <mergeCell ref="DT445:DU445"/>
    <mergeCell ref="DN510:DO510"/>
    <mergeCell ref="DP510:DQ510"/>
    <mergeCell ref="DR510:DS510"/>
    <mergeCell ref="DT510:DU510"/>
    <mergeCell ref="DT498:DU499"/>
    <mergeCell ref="DT488:DU489"/>
    <mergeCell ref="DR508:DS509"/>
    <mergeCell ref="DT508:DU509"/>
    <mergeCell ref="DP496:DQ497"/>
    <mergeCell ref="DR486:DS487"/>
    <mergeCell ref="DT486:DU487"/>
    <mergeCell ref="DT476:DU477"/>
    <mergeCell ref="DT468:DU469"/>
    <mergeCell ref="DL460:DM460"/>
    <mergeCell ref="DL520:DM520"/>
    <mergeCell ref="DN520:DO520"/>
    <mergeCell ref="DP520:DQ520"/>
    <mergeCell ref="DR520:DS520"/>
    <mergeCell ref="DT520:DU520"/>
    <mergeCell ref="DL490:DM490"/>
    <mergeCell ref="DN490:DO490"/>
    <mergeCell ref="DP490:DQ490"/>
    <mergeCell ref="FF13:FG14"/>
    <mergeCell ref="FH13:FI14"/>
    <mergeCell ref="FJ13:FK14"/>
    <mergeCell ref="FD68:FE69"/>
    <mergeCell ref="FF68:FG69"/>
    <mergeCell ref="DN516:DO517"/>
    <mergeCell ref="DP516:DQ517"/>
    <mergeCell ref="FH68:FI69"/>
    <mergeCell ref="FJ68:FK69"/>
    <mergeCell ref="FB70:FC70"/>
    <mergeCell ref="FD70:FE70"/>
    <mergeCell ref="FF70:FG70"/>
    <mergeCell ref="FH70:FI70"/>
    <mergeCell ref="FJ70:FK70"/>
    <mergeCell ref="FH96:FI97"/>
    <mergeCell ref="FJ96:FK97"/>
    <mergeCell ref="FH98:FI99"/>
    <mergeCell ref="FD98:FE99"/>
    <mergeCell ref="DL425:DM425"/>
    <mergeCell ref="DN425:DO425"/>
    <mergeCell ref="DP425:DQ425"/>
    <mergeCell ref="DR425:DS425"/>
    <mergeCell ref="DT425:DU425"/>
    <mergeCell ref="FD15:FE15"/>
    <mergeCell ref="FF15:FG15"/>
    <mergeCell ref="FH15:FI15"/>
    <mergeCell ref="FJ15:FK15"/>
    <mergeCell ref="FD23:FE24"/>
    <mergeCell ref="FF23:FG24"/>
    <mergeCell ref="FH23:FI24"/>
    <mergeCell ref="FJ23:FK24"/>
    <mergeCell ref="FD21:FE22"/>
    <mergeCell ref="FF21:FG22"/>
    <mergeCell ref="FD35:FE35"/>
    <mergeCell ref="FF35:FG35"/>
    <mergeCell ref="FH35:FI35"/>
    <mergeCell ref="FJ35:FK35"/>
    <mergeCell ref="DL455:DM455"/>
    <mergeCell ref="DN455:DO455"/>
    <mergeCell ref="DP455:DQ455"/>
    <mergeCell ref="DR455:DS455"/>
    <mergeCell ref="DT455:DU455"/>
    <mergeCell ref="DL435:DM435"/>
    <mergeCell ref="DN435:DO435"/>
    <mergeCell ref="DP435:DQ435"/>
    <mergeCell ref="DP325:DQ325"/>
    <mergeCell ref="DR325:DS325"/>
    <mergeCell ref="DT325:DU325"/>
    <mergeCell ref="DL330:DM330"/>
    <mergeCell ref="DL380:DM380"/>
    <mergeCell ref="DN380:DO380"/>
    <mergeCell ref="DP380:DQ380"/>
    <mergeCell ref="DR380:DS380"/>
    <mergeCell ref="FB15:FC15"/>
    <mergeCell ref="FF63:FG64"/>
    <mergeCell ref="FH63:FI64"/>
    <mergeCell ref="FJ53:FK54"/>
    <mergeCell ref="FB25:FC25"/>
    <mergeCell ref="FD25:FE25"/>
    <mergeCell ref="FF25:FG25"/>
    <mergeCell ref="FH25:FI25"/>
    <mergeCell ref="FJ25:FK25"/>
    <mergeCell ref="FB35:FC35"/>
    <mergeCell ref="FB55:FC55"/>
    <mergeCell ref="FD55:FE55"/>
    <mergeCell ref="FF55:FG55"/>
    <mergeCell ref="FH55:FI55"/>
    <mergeCell ref="FJ55:FK55"/>
    <mergeCell ref="FF31:FG32"/>
    <mergeCell ref="FH31:FI32"/>
    <mergeCell ref="FF51:FG52"/>
    <mergeCell ref="FD41:FE42"/>
    <mergeCell ref="FD63:FE64"/>
    <mergeCell ref="FB45:FC45"/>
    <mergeCell ref="FD45:FE45"/>
    <mergeCell ref="FF45:FG45"/>
    <mergeCell ref="FH45:FI45"/>
    <mergeCell ref="FJ45:FK45"/>
    <mergeCell ref="FF43:FG44"/>
    <mergeCell ref="FH43:FI44"/>
    <mergeCell ref="FJ43:FK44"/>
    <mergeCell ref="FH41:FI42"/>
    <mergeCell ref="FJ41:FK42"/>
    <mergeCell ref="FD130:FE130"/>
    <mergeCell ref="FF130:FG130"/>
    <mergeCell ref="FH130:FI130"/>
    <mergeCell ref="FJ130:FK130"/>
    <mergeCell ref="FB135:FC135"/>
    <mergeCell ref="FD135:FE135"/>
    <mergeCell ref="FF135:FG135"/>
    <mergeCell ref="FH135:FI135"/>
    <mergeCell ref="FJ135:FK135"/>
    <mergeCell ref="FB65:FC65"/>
    <mergeCell ref="FD65:FE65"/>
    <mergeCell ref="FF65:FG65"/>
    <mergeCell ref="FH65:FI65"/>
    <mergeCell ref="FJ65:FK65"/>
    <mergeCell ref="FB90:FC90"/>
    <mergeCell ref="FD90:FE90"/>
    <mergeCell ref="FF90:FG90"/>
    <mergeCell ref="FH90:FI90"/>
    <mergeCell ref="FJ90:FK90"/>
    <mergeCell ref="FB88:FC89"/>
    <mergeCell ref="FD88:FE89"/>
    <mergeCell ref="FF88:FG89"/>
    <mergeCell ref="FH88:FI89"/>
    <mergeCell ref="FD100:FE100"/>
    <mergeCell ref="FF100:FG100"/>
    <mergeCell ref="FH100:FI100"/>
    <mergeCell ref="FJ100:FK100"/>
    <mergeCell ref="FF128:FG129"/>
    <mergeCell ref="FH128:FI129"/>
    <mergeCell ref="FJ128:FK129"/>
    <mergeCell ref="FF118:FG119"/>
    <mergeCell ref="FH118:FI119"/>
    <mergeCell ref="FF108:FG109"/>
    <mergeCell ref="FF171:FG172"/>
    <mergeCell ref="FH171:FI172"/>
    <mergeCell ref="FJ171:FK172"/>
    <mergeCell ref="FF161:FG162"/>
    <mergeCell ref="FH161:FI162"/>
    <mergeCell ref="FJ161:FK162"/>
    <mergeCell ref="FF163:FG164"/>
    <mergeCell ref="FH163:FI164"/>
    <mergeCell ref="FJ163:FK164"/>
    <mergeCell ref="FB155:FC155"/>
    <mergeCell ref="FD155:FE155"/>
    <mergeCell ref="FF155:FG155"/>
    <mergeCell ref="FH155:FI155"/>
    <mergeCell ref="FJ155:FK155"/>
    <mergeCell ref="FB165:FC165"/>
    <mergeCell ref="FD165:FE165"/>
    <mergeCell ref="FF165:FG165"/>
    <mergeCell ref="FH165:FI165"/>
    <mergeCell ref="FJ165:FK165"/>
    <mergeCell ref="FF141:FG142"/>
    <mergeCell ref="FH141:FI142"/>
    <mergeCell ref="FJ141:FK142"/>
    <mergeCell ref="FF133:FG134"/>
    <mergeCell ref="FH133:FI134"/>
    <mergeCell ref="FJ133:FK134"/>
    <mergeCell ref="FB120:FC120"/>
    <mergeCell ref="FD120:FE120"/>
    <mergeCell ref="FF120:FG120"/>
    <mergeCell ref="FH120:FI120"/>
    <mergeCell ref="FJ120:FK120"/>
    <mergeCell ref="FB130:FC130"/>
    <mergeCell ref="FB185:FC185"/>
    <mergeCell ref="FD185:FE185"/>
    <mergeCell ref="FF185:FG185"/>
    <mergeCell ref="FH185:FI185"/>
    <mergeCell ref="FJ185:FK185"/>
    <mergeCell ref="FH183:FI184"/>
    <mergeCell ref="FJ183:FK184"/>
    <mergeCell ref="FH181:FI182"/>
    <mergeCell ref="FJ181:FK182"/>
    <mergeCell ref="FD206:FE207"/>
    <mergeCell ref="FF206:FG207"/>
    <mergeCell ref="FH206:FI207"/>
    <mergeCell ref="FB175:FC175"/>
    <mergeCell ref="FD175:FE175"/>
    <mergeCell ref="FF175:FG175"/>
    <mergeCell ref="FH175:FI175"/>
    <mergeCell ref="FD198:FE199"/>
    <mergeCell ref="FB198:FC199"/>
    <mergeCell ref="FD196:FE197"/>
    <mergeCell ref="FJ196:FK197"/>
    <mergeCell ref="FB195:FC195"/>
    <mergeCell ref="FD195:FE195"/>
    <mergeCell ref="FF195:FG195"/>
    <mergeCell ref="FH195:FI195"/>
    <mergeCell ref="FJ195:FK195"/>
    <mergeCell ref="FB200:FC200"/>
    <mergeCell ref="FD200:FE200"/>
    <mergeCell ref="FF200:FG200"/>
    <mergeCell ref="FH200:FI200"/>
    <mergeCell ref="FJ200:FK200"/>
    <mergeCell ref="FB210:FC210"/>
    <mergeCell ref="FD210:FE210"/>
    <mergeCell ref="FF210:FG210"/>
    <mergeCell ref="FH210:FI210"/>
    <mergeCell ref="FJ210:FK210"/>
    <mergeCell ref="FF216:FG217"/>
    <mergeCell ref="FH216:FI217"/>
    <mergeCell ref="FJ216:FK217"/>
    <mergeCell ref="FF248:FG249"/>
    <mergeCell ref="FH248:FI249"/>
    <mergeCell ref="FJ248:FK249"/>
    <mergeCell ref="FB240:FC240"/>
    <mergeCell ref="FD240:FE240"/>
    <mergeCell ref="FF240:FG240"/>
    <mergeCell ref="FH240:FI240"/>
    <mergeCell ref="FJ240:FK240"/>
    <mergeCell ref="FF246:FG247"/>
    <mergeCell ref="FH246:FI247"/>
    <mergeCell ref="FJ246:FK247"/>
    <mergeCell ref="FH236:FI237"/>
    <mergeCell ref="FJ236:FK237"/>
    <mergeCell ref="FB228:FC229"/>
    <mergeCell ref="FH228:FI229"/>
    <mergeCell ref="FD228:FE229"/>
    <mergeCell ref="FF228:FG229"/>
    <mergeCell ref="FJ228:FK229"/>
    <mergeCell ref="FD226:FE227"/>
    <mergeCell ref="FF226:FG227"/>
    <mergeCell ref="FB230:FC230"/>
    <mergeCell ref="FD230:FE230"/>
    <mergeCell ref="FF230:FG230"/>
    <mergeCell ref="FH230:FI230"/>
    <mergeCell ref="FJ230:FK230"/>
    <mergeCell ref="FF271:FG272"/>
    <mergeCell ref="FH271:FI272"/>
    <mergeCell ref="FJ271:FK272"/>
    <mergeCell ref="FF291:FG292"/>
    <mergeCell ref="FH291:FI292"/>
    <mergeCell ref="FB250:FC250"/>
    <mergeCell ref="FD250:FE250"/>
    <mergeCell ref="FF250:FG250"/>
    <mergeCell ref="FH250:FI250"/>
    <mergeCell ref="FJ250:FK250"/>
    <mergeCell ref="FJ275:FK275"/>
    <mergeCell ref="FD283:FE284"/>
    <mergeCell ref="FF283:FG284"/>
    <mergeCell ref="FH283:FI284"/>
    <mergeCell ref="FJ283:FK284"/>
    <mergeCell ref="FF273:FG274"/>
    <mergeCell ref="FH273:FI274"/>
    <mergeCell ref="FJ273:FK274"/>
    <mergeCell ref="FD281:FE282"/>
    <mergeCell ref="FF281:FG282"/>
    <mergeCell ref="FJ261:FK262"/>
    <mergeCell ref="FB263:FC264"/>
    <mergeCell ref="FJ263:FK264"/>
    <mergeCell ref="FB260:FC260"/>
    <mergeCell ref="FD260:FE260"/>
    <mergeCell ref="FJ291:FK292"/>
    <mergeCell ref="FJ295:FK295"/>
    <mergeCell ref="FB265:FC265"/>
    <mergeCell ref="FD265:FE265"/>
    <mergeCell ref="FF265:FG265"/>
    <mergeCell ref="FH265:FI265"/>
    <mergeCell ref="FJ265:FK265"/>
    <mergeCell ref="FB275:FC275"/>
    <mergeCell ref="FD275:FE275"/>
    <mergeCell ref="FF275:FG275"/>
    <mergeCell ref="FH275:FI275"/>
    <mergeCell ref="FJ313:FK314"/>
    <mergeCell ref="FB285:FC285"/>
    <mergeCell ref="FD285:FE285"/>
    <mergeCell ref="FF285:FG285"/>
    <mergeCell ref="FH285:FI285"/>
    <mergeCell ref="FJ285:FK285"/>
    <mergeCell ref="FB295:FC295"/>
    <mergeCell ref="FD295:FE295"/>
    <mergeCell ref="FF295:FG295"/>
    <mergeCell ref="FH295:FI295"/>
    <mergeCell ref="FF311:FG312"/>
    <mergeCell ref="FF293:FG294"/>
    <mergeCell ref="FH293:FI294"/>
    <mergeCell ref="FJ293:FK294"/>
    <mergeCell ref="FJ301:FK302"/>
    <mergeCell ref="FD291:FE292"/>
    <mergeCell ref="FD293:FE294"/>
    <mergeCell ref="FH315:FI315"/>
    <mergeCell ref="FJ315:FK315"/>
    <mergeCell ref="FD328:FE329"/>
    <mergeCell ref="FF328:FG329"/>
    <mergeCell ref="FH328:FI329"/>
    <mergeCell ref="FJ328:FK329"/>
    <mergeCell ref="FD323:FE324"/>
    <mergeCell ref="FF323:FG324"/>
    <mergeCell ref="FH323:FI324"/>
    <mergeCell ref="FJ323:FK324"/>
    <mergeCell ref="FH330:FI330"/>
    <mergeCell ref="FJ330:FK330"/>
    <mergeCell ref="FB305:FC305"/>
    <mergeCell ref="FD305:FE305"/>
    <mergeCell ref="FF305:FG305"/>
    <mergeCell ref="FH305:FI305"/>
    <mergeCell ref="FJ305:FK305"/>
    <mergeCell ref="FB315:FC315"/>
    <mergeCell ref="FD315:FE315"/>
    <mergeCell ref="FF315:FG315"/>
    <mergeCell ref="FB325:FC325"/>
    <mergeCell ref="FD325:FE325"/>
    <mergeCell ref="FF325:FG325"/>
    <mergeCell ref="FH325:FI325"/>
    <mergeCell ref="FJ325:FK325"/>
    <mergeCell ref="FB330:FC330"/>
    <mergeCell ref="FD330:FE330"/>
    <mergeCell ref="FF330:FG330"/>
    <mergeCell ref="FB350:FC350"/>
    <mergeCell ref="FD350:FE350"/>
    <mergeCell ref="FF350:FG350"/>
    <mergeCell ref="FH350:FI350"/>
    <mergeCell ref="FJ350:FK350"/>
    <mergeCell ref="FB348:FC349"/>
    <mergeCell ref="FD348:FE349"/>
    <mergeCell ref="FF348:FG349"/>
    <mergeCell ref="FH348:FI349"/>
    <mergeCell ref="FJ348:FK349"/>
    <mergeCell ref="FF401:FG402"/>
    <mergeCell ref="FH401:FI402"/>
    <mergeCell ref="FJ401:FK402"/>
    <mergeCell ref="FF393:FG394"/>
    <mergeCell ref="FH393:FI394"/>
    <mergeCell ref="FB340:FC340"/>
    <mergeCell ref="FD340:FE340"/>
    <mergeCell ref="FF340:FG340"/>
    <mergeCell ref="FH340:FI340"/>
    <mergeCell ref="FJ340:FK340"/>
    <mergeCell ref="FB380:FC380"/>
    <mergeCell ref="FD380:FE380"/>
    <mergeCell ref="FF380:FG380"/>
    <mergeCell ref="FH380:FI380"/>
    <mergeCell ref="FJ380:FK380"/>
    <mergeCell ref="FB390:FC390"/>
    <mergeCell ref="FD390:FE390"/>
    <mergeCell ref="FF390:FG390"/>
    <mergeCell ref="FH390:FI390"/>
    <mergeCell ref="FJ390:FK390"/>
    <mergeCell ref="FB395:FC395"/>
    <mergeCell ref="FD395:FE395"/>
    <mergeCell ref="FF395:FG395"/>
    <mergeCell ref="FH395:FI395"/>
    <mergeCell ref="FJ395:FK395"/>
    <mergeCell ref="FB405:FC405"/>
    <mergeCell ref="FD405:FE405"/>
    <mergeCell ref="FF405:FG405"/>
    <mergeCell ref="FH405:FI405"/>
    <mergeCell ref="FJ405:FK405"/>
    <mergeCell ref="FF423:FG424"/>
    <mergeCell ref="FH423:FI424"/>
    <mergeCell ref="FJ423:FK424"/>
    <mergeCell ref="FH358:FI359"/>
    <mergeCell ref="FD358:FE359"/>
    <mergeCell ref="FF358:FG359"/>
    <mergeCell ref="FJ360:FK360"/>
    <mergeCell ref="FF403:FG404"/>
    <mergeCell ref="FH403:FI404"/>
    <mergeCell ref="FJ403:FK404"/>
    <mergeCell ref="FJ393:FK394"/>
    <mergeCell ref="FB386:FC387"/>
    <mergeCell ref="FD386:FE387"/>
    <mergeCell ref="FF386:FG387"/>
    <mergeCell ref="FH421:FI422"/>
    <mergeCell ref="FJ421:FK422"/>
    <mergeCell ref="FD413:FE414"/>
    <mergeCell ref="FF413:FG414"/>
    <mergeCell ref="FH413:FI414"/>
    <mergeCell ref="FJ413:FK414"/>
    <mergeCell ref="FF411:FG412"/>
    <mergeCell ref="FH411:FI412"/>
    <mergeCell ref="FJ411:FK412"/>
    <mergeCell ref="FB411:FC412"/>
    <mergeCell ref="FD425:FE425"/>
    <mergeCell ref="FF425:FG425"/>
    <mergeCell ref="FH425:FI425"/>
    <mergeCell ref="FJ425:FK425"/>
    <mergeCell ref="FH443:FI444"/>
    <mergeCell ref="FJ443:FK444"/>
    <mergeCell ref="FF431:FG432"/>
    <mergeCell ref="FH431:FI432"/>
    <mergeCell ref="FJ431:FK432"/>
    <mergeCell ref="FH441:FI442"/>
    <mergeCell ref="FB445:FC445"/>
    <mergeCell ref="FD445:FE445"/>
    <mergeCell ref="FF445:FG445"/>
    <mergeCell ref="FH445:FI445"/>
    <mergeCell ref="FJ445:FK445"/>
    <mergeCell ref="FB415:FC415"/>
    <mergeCell ref="FD415:FE415"/>
    <mergeCell ref="FF415:FG415"/>
    <mergeCell ref="FH415:FI415"/>
    <mergeCell ref="FJ415:FK415"/>
    <mergeCell ref="FB435:FC435"/>
    <mergeCell ref="FD435:FE435"/>
    <mergeCell ref="FF435:FG435"/>
    <mergeCell ref="FH435:FI435"/>
    <mergeCell ref="FJ435:FK435"/>
    <mergeCell ref="FB425:FC425"/>
    <mergeCell ref="FB455:FC455"/>
    <mergeCell ref="FD455:FE455"/>
    <mergeCell ref="FF455:FG455"/>
    <mergeCell ref="FH455:FI455"/>
    <mergeCell ref="FJ455:FK455"/>
    <mergeCell ref="FB460:FC460"/>
    <mergeCell ref="FD460:FE460"/>
    <mergeCell ref="FF460:FG460"/>
    <mergeCell ref="FH460:FI460"/>
    <mergeCell ref="FJ460:FK460"/>
    <mergeCell ref="FJ470:FK470"/>
    <mergeCell ref="FB480:FC480"/>
    <mergeCell ref="FD480:FE480"/>
    <mergeCell ref="FF480:FG480"/>
    <mergeCell ref="FH480:FI480"/>
    <mergeCell ref="FJ480:FK480"/>
    <mergeCell ref="FB478:FC479"/>
    <mergeCell ref="FD478:FE479"/>
    <mergeCell ref="FF478:FG479"/>
    <mergeCell ref="FH478:FI479"/>
    <mergeCell ref="FH476:FI477"/>
    <mergeCell ref="FJ476:FK477"/>
    <mergeCell ref="FH468:FI469"/>
    <mergeCell ref="FJ468:FK469"/>
    <mergeCell ref="FD466:FE467"/>
    <mergeCell ref="FF466:FG467"/>
    <mergeCell ref="FH466:FI467"/>
    <mergeCell ref="FH470:FI470"/>
    <mergeCell ref="FD476:FE477"/>
    <mergeCell ref="FF476:FG477"/>
    <mergeCell ref="FB476:FC477"/>
    <mergeCell ref="FF456:FG457"/>
    <mergeCell ref="FF486:FG487"/>
    <mergeCell ref="FB518:FC519"/>
    <mergeCell ref="FD518:FE519"/>
    <mergeCell ref="FF518:FG519"/>
    <mergeCell ref="FH518:FI519"/>
    <mergeCell ref="FJ518:FK519"/>
    <mergeCell ref="FF506:FG507"/>
    <mergeCell ref="FH506:FI507"/>
    <mergeCell ref="FJ506:FK507"/>
    <mergeCell ref="FB516:FC517"/>
    <mergeCell ref="FD516:FE517"/>
    <mergeCell ref="FB490:FC490"/>
    <mergeCell ref="FD490:FE490"/>
    <mergeCell ref="FF490:FG490"/>
    <mergeCell ref="FH490:FI490"/>
    <mergeCell ref="FJ490:FK490"/>
    <mergeCell ref="FB500:FC500"/>
    <mergeCell ref="FD500:FE500"/>
    <mergeCell ref="FF500:FG500"/>
    <mergeCell ref="FH500:FI500"/>
    <mergeCell ref="FJ500:FK500"/>
    <mergeCell ref="FB510:FC510"/>
    <mergeCell ref="FD510:FE510"/>
    <mergeCell ref="FJ498:FK499"/>
    <mergeCell ref="FD496:FE497"/>
    <mergeCell ref="FF496:FG497"/>
    <mergeCell ref="FF510:FG510"/>
    <mergeCell ref="FH510:FI510"/>
    <mergeCell ref="FJ510:FK510"/>
    <mergeCell ref="FF508:FG509"/>
    <mergeCell ref="FH508:FI509"/>
    <mergeCell ref="FJ508:FK509"/>
    <mergeCell ref="FB520:FC520"/>
    <mergeCell ref="FD520:FE520"/>
    <mergeCell ref="FF520:FG520"/>
    <mergeCell ref="FH520:FI520"/>
    <mergeCell ref="FJ520:FK520"/>
    <mergeCell ref="V412:W413"/>
    <mergeCell ref="L371:M372"/>
    <mergeCell ref="O371:P374"/>
    <mergeCell ref="Q371:Q372"/>
    <mergeCell ref="R371:S372"/>
    <mergeCell ref="T371:U372"/>
    <mergeCell ref="V371:W372"/>
    <mergeCell ref="R373:S374"/>
    <mergeCell ref="T373:U374"/>
    <mergeCell ref="V373:W374"/>
    <mergeCell ref="R422:S423"/>
    <mergeCell ref="T422:U423"/>
    <mergeCell ref="O416:P419"/>
    <mergeCell ref="Q416:Q417"/>
    <mergeCell ref="R416:S417"/>
    <mergeCell ref="T416:U417"/>
    <mergeCell ref="Q418:Q419"/>
    <mergeCell ref="R418:S419"/>
    <mergeCell ref="T418:U419"/>
    <mergeCell ref="FF516:FG517"/>
    <mergeCell ref="FH516:FI517"/>
    <mergeCell ref="FB470:FC470"/>
    <mergeCell ref="FD470:FE470"/>
    <mergeCell ref="FF470:FG470"/>
    <mergeCell ref="FH498:FI499"/>
    <mergeCell ref="FB486:FC487"/>
    <mergeCell ref="FH486:FI487"/>
  </mergeCells>
  <dataValidations count="2">
    <dataValidation type="list" allowBlank="1" showInputMessage="1" showErrorMessage="1" sqref="C7:W20 C72:W85 C137:W150 C202:W215 C267:W280 C332:W345 C397:W410 C462:W475" xr:uid="{00000000-0002-0000-0A00-000000000000}">
      <formula1>WAlphaList</formula1>
    </dataValidation>
    <dataValidation type="custom" allowBlank="1" showInputMessage="1" showErrorMessage="1" errorTitle="Number of Players Advancing" error="Valid values are &quot;1P&quot; or &quot;2P&quot;" promptTitle="Number of Players Advancing" prompt="Enter either &quot;1P&quot; or &quot;2P&quot;" sqref="D68:E69 D133:E134 D198:E199 D263:E264 D328:E329 D393:E394 D458:E459 D3:E4" xr:uid="{00000000-0002-0000-0A00-000001000000}">
      <formula1>OR($D3="1P",$D3="2P")</formula1>
    </dataValidation>
  </dataValidations>
  <pageMargins left="0.5" right="0.5" top="0.5" bottom="0.5" header="0.5" footer="0.5"/>
  <pageSetup pageOrder="overThenDown" orientation="portrait"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K67"/>
  <sheetViews>
    <sheetView zoomScaleNormal="100" workbookViewId="0">
      <selection activeCell="F1" sqref="F1"/>
    </sheetView>
  </sheetViews>
  <sheetFormatPr defaultRowHeight="12.3"/>
  <cols>
    <col min="1" max="11" width="20.6640625" customWidth="1"/>
  </cols>
  <sheetData>
    <row r="1" spans="2:10">
      <c r="F1" s="8" t="s">
        <v>394</v>
      </c>
    </row>
    <row r="2" spans="2:10">
      <c r="F2" s="8"/>
    </row>
    <row r="3" spans="2:10">
      <c r="B3" s="105"/>
      <c r="C3" s="105"/>
      <c r="D3" s="105"/>
      <c r="E3" s="105"/>
      <c r="F3" s="105"/>
      <c r="G3" s="105"/>
      <c r="H3" s="105"/>
      <c r="I3" s="105"/>
      <c r="J3" s="105"/>
    </row>
    <row r="5" spans="2:10" ht="12.75" customHeight="1">
      <c r="F5" s="106"/>
    </row>
    <row r="6" spans="2:10" ht="12.75" customHeight="1">
      <c r="E6" s="28" t="str">
        <f>IF('Women Matches'!$I1='Women Matches'!$I2,"",IF('Women Matches'!$I1="L",F5,F7))</f>
        <v/>
      </c>
      <c r="F6" s="63">
        <v>1</v>
      </c>
      <c r="G6" s="21" t="str">
        <f>IF('Women Matches'!$I1='Women Matches'!$I2,"",IF('Women Matches'!$I1="W",F5,F7))</f>
        <v/>
      </c>
    </row>
    <row r="7" spans="2:10" ht="12.75" customHeight="1">
      <c r="E7" s="33"/>
      <c r="F7" s="106"/>
      <c r="G7" s="9" t="str">
        <f>IF(G6&lt;&gt;"",IF('Women Matches'!$I1="W",CONCATENATE('Women Matches'!$D1,"-",'Women Matches'!$D2,", ",'Women Matches'!$E1,"-",'Women Matches'!$E2,", ",'Women Matches'!$F1,"-",'Women Matches'!$F2,IF('Women Matches'!$G1&lt;&gt;"",CONCATENATE(", ",'Women Matches'!$G1,"-",'Women Matches'!$G2),""),IF('Women Matches'!$H1&lt;&gt;"",CONCATENATE(", ",'Women Matches'!$H1,"-",'Women Matches'!$H2),"")),CONCATENATE('Women Matches'!$D2,"-",'Women Matches'!$D1,", ",'Women Matches'!$E2,"-",'Women Matches'!$E1,", ",'Women Matches'!$F2,"-",'Women Matches'!$F1,IF('Women Matches'!$G1&lt;&gt;"",CONCATENATE(", ",'Women Matches'!$G2,"-",'Women Matches'!$G1),""),IF('Women Matches'!$H1&lt;&gt;"",CONCATENATE(", ",'Women Matches'!$H2,"-",'Women Matches'!$H1),""))),"")</f>
        <v/>
      </c>
    </row>
    <row r="8" spans="2:10" ht="13.5" customHeight="1">
      <c r="D8" s="31" t="str">
        <f>IF('Women Matches'!$I120='Women Matches'!$I121,"",IF('Women Matches'!$I120="W",E6,E10))</f>
        <v/>
      </c>
      <c r="E8" s="18">
        <v>32</v>
      </c>
      <c r="F8" s="4"/>
      <c r="G8" s="37">
        <v>17</v>
      </c>
      <c r="H8" s="24" t="str">
        <f>IF('Women Matches'!$I63='Women Matches'!$I64,"",IF('Women Matches'!$I63="W",G6,G10))</f>
        <v/>
      </c>
    </row>
    <row r="9" spans="2:10">
      <c r="D9" s="36" t="str">
        <f>IF(D8&lt;&gt;"",IF('Women Matches'!$I120="W",CONCATENATE('Women Matches'!$D120,"-",'Women Matches'!$D121,", ",'Women Matches'!$E120,"-",'Women Matches'!$E121,", ",'Women Matches'!$F120,"-",'Women Matches'!$F121,IF('Women Matches'!$G120&lt;&gt;"",CONCATENATE(", ",'Women Matches'!$G120,"-",'Women Matches'!$G121),""),IF('Women Matches'!$H120&lt;&gt;"",CONCATENATE(", ",'Women Matches'!$H120,"-",'Women Matches'!$H121),"")),CONCATENATE('Women Matches'!$D121,"-",'Women Matches'!$D120,", ",'Women Matches'!$E121,"-",'Women Matches'!$E120,", ",'Women Matches'!$F121,"-",'Women Matches'!$F120,IF('Women Matches'!$G120&lt;&gt;"",CONCATENATE(", ",'Women Matches'!$G121,"-",'Women Matches'!$G120),""),IF('Women Matches'!$H120&lt;&gt;"",CONCATENATE(", ",'Women Matches'!$H121,"-",'Women Matches'!$H120),""))),"")</f>
        <v/>
      </c>
      <c r="E9" s="6"/>
      <c r="F9" s="106"/>
      <c r="G9" s="7"/>
      <c r="H9" s="17" t="str">
        <f>IF(H8&lt;&gt;"",IF('Women Matches'!$I63="W",CONCATENATE('Women Matches'!$D63,"-",'Women Matches'!$D64,", ",'Women Matches'!$E63,"-",'Women Matches'!$E64,", ",'Women Matches'!$F63,"-",'Women Matches'!$F64,IF('Women Matches'!$G63&lt;&gt;"",CONCATENATE(", ",'Women Matches'!$G63,"-",'Women Matches'!$G64),""),IF('Women Matches'!$H63&lt;&gt;"",CONCATENATE(", ",'Women Matches'!$H63,"-",'Women Matches'!$H64),"")),CONCATENATE('Women Matches'!$D64,"-",'Women Matches'!$D63,", ",'Women Matches'!$E64,"-",'Women Matches'!$E63,", ",'Women Matches'!$F64,"-",'Women Matches'!$F63,IF('Women Matches'!$G63&lt;&gt;"",CONCATENATE(", ",'Women Matches'!$G64,"-",'Women Matches'!$G63),""),IF('Women Matches'!$H63&lt;&gt;"",CONCATENATE(", ",'Women Matches'!$H64,"-",'Women Matches'!$H63),""))),"")</f>
        <v/>
      </c>
    </row>
    <row r="10" spans="2:10">
      <c r="D10" s="6"/>
      <c r="E10" s="29" t="str">
        <f>IF('Women Matches'!$I5='Women Matches'!$I6,"",IF('Women Matches'!$I5="L",$F9,$F11))</f>
        <v/>
      </c>
      <c r="F10" s="63">
        <v>2</v>
      </c>
      <c r="G10" s="23" t="str">
        <f>IF('Women Matches'!$I5='Women Matches'!$I6,"",IF('Women Matches'!$I5="W",F9,F11))</f>
        <v/>
      </c>
      <c r="H10" s="7"/>
    </row>
    <row r="11" spans="2:10">
      <c r="D11" s="6"/>
      <c r="E11" s="34"/>
      <c r="F11" s="106"/>
      <c r="G11" t="str">
        <f>IF(G10&lt;&gt;"",IF('Women Matches'!$I5="W",CONCATENATE('Women Matches'!$D5,"-",'Women Matches'!$D6,", ",'Women Matches'!$E5,"-",'Women Matches'!$E6,", ",'Women Matches'!$F5,"-",'Women Matches'!$F6,IF('Women Matches'!$G5&lt;&gt;"",CONCATENATE(", ",'Women Matches'!$G5,"-",'Women Matches'!$G6),""),IF('Women Matches'!$H5&lt;&gt;"",CONCATENATE(", ",'Women Matches'!$H5,"-",'Women Matches'!$H6),"")),CONCATENATE('Women Matches'!$D6,"-",'Women Matches'!$D5,", ",'Women Matches'!$E6,"-",'Women Matches'!$E5,", ",'Women Matches'!$F6,"-",'Women Matches'!$F5,IF('Women Matches'!$G5&lt;&gt;"",CONCATENATE(", ",'Women Matches'!$G6,"-",'Women Matches'!$G5),""),IF('Women Matches'!$H5&lt;&gt;"",CONCATENATE(", ",'Women Matches'!$H6,"-",'Women Matches'!$H5),""))),"")</f>
        <v/>
      </c>
      <c r="H11" s="7"/>
    </row>
    <row r="12" spans="2:10">
      <c r="C12" s="32" t="str">
        <f>IF('Women Matches'!$I151='Women Matches'!$I152,"",IF('Women Matches'!$I151="W",D8,D16))</f>
        <v/>
      </c>
      <c r="D12" s="18">
        <v>40</v>
      </c>
      <c r="F12" s="4"/>
      <c r="H12" s="37">
        <v>25</v>
      </c>
      <c r="I12" s="26" t="str">
        <f>IF('Women Matches'!$I93='Women Matches'!$I94,"",IF('Women Matches'!$I93="W",H8,H16))</f>
        <v/>
      </c>
    </row>
    <row r="13" spans="2:10">
      <c r="C13" s="33" t="str">
        <f>IF(C12&lt;&gt;"",IF('Women Matches'!$I151="W",CONCATENATE('Women Matches'!$D151,"-",'Women Matches'!$D152,", ",'Women Matches'!$E151,"-",'Women Matches'!$E152,", ",'Women Matches'!$F151,"-",'Women Matches'!$F152,IF('Women Matches'!$G151&lt;&gt;"",CONCATENATE(", ",'Women Matches'!$G151,"-",'Women Matches'!$G152),""),IF('Women Matches'!$H151&lt;&gt;"",CONCATENATE(", ",'Women Matches'!$H151,"-",'Women Matches'!$H152),"")),CONCATENATE('Women Matches'!$D152,"-",'Women Matches'!$D151,", ",'Women Matches'!$E152,"-",'Women Matches'!$E151,", ",'Women Matches'!$F152,"-",'Women Matches'!$F151,IF('Women Matches'!$G151&lt;&gt;"",CONCATENATE(", ",'Women Matches'!$G152,"-",'Women Matches'!$G151),""),IF('Women Matches'!$H151&lt;&gt;"",CONCATENATE(", ",'Women Matches'!$H152,"-",'Women Matches'!$H151),""))),"")</f>
        <v/>
      </c>
      <c r="D13" s="6"/>
      <c r="F13" s="106"/>
      <c r="H13" s="7"/>
      <c r="I13" s="9" t="str">
        <f>IF(I12&lt;&gt;"",IF('Women Matches'!$I93="W",CONCATENATE('Women Matches'!$D93,"-",'Women Matches'!$D94,", ",'Women Matches'!$E93,"-",'Women Matches'!$E94,", ",'Women Matches'!$F93,"-",'Women Matches'!$F94,IF('Women Matches'!$G93&lt;&gt;"",CONCATENATE(", ",'Women Matches'!$G93,"-",'Women Matches'!$G94),""),IF('Women Matches'!$H93&lt;&gt;"",CONCATENATE(", ",'Women Matches'!$H93,"-",'Women Matches'!$H94),"")),CONCATENATE('Women Matches'!$D94,"-",'Women Matches'!$D93,", ",'Women Matches'!$E94,"-",'Women Matches'!$E93,", ",'Women Matches'!$F94,"-",'Women Matches'!$F93,IF('Women Matches'!$G93&lt;&gt;"",CONCATENATE(", ",'Women Matches'!$G94,"-",'Women Matches'!$G93),""),IF('Women Matches'!$H93&lt;&gt;"",CONCATENATE(", ",'Women Matches'!$H94,"-",'Women Matches'!$H93),""))),"")</f>
        <v/>
      </c>
    </row>
    <row r="14" spans="2:10">
      <c r="C14" s="6"/>
      <c r="D14" s="6"/>
      <c r="E14" s="28" t="str">
        <f>IF('Women Matches'!$I9='Women Matches'!$I10,"",IF('Women Matches'!$I9="L",F13,F15))</f>
        <v/>
      </c>
      <c r="F14" s="63">
        <v>3</v>
      </c>
      <c r="G14" s="21" t="str">
        <f>IF('Women Matches'!$I9='Women Matches'!$I10,"",IF('Women Matches'!$I9="W",F13,F15))</f>
        <v/>
      </c>
      <c r="H14" s="7"/>
      <c r="I14" s="7"/>
    </row>
    <row r="15" spans="2:10">
      <c r="C15" s="6"/>
      <c r="D15" s="6"/>
      <c r="E15" s="33"/>
      <c r="F15" s="106"/>
      <c r="G15" s="9" t="str">
        <f>IF(G14&lt;&gt;"",IF('Women Matches'!$I9="W",CONCATENATE('Women Matches'!$D9,"-",'Women Matches'!$D10,", ",'Women Matches'!$E9,"-",'Women Matches'!$E10,", ",'Women Matches'!$F9,"-",'Women Matches'!$F10,IF('Women Matches'!$G9&lt;&gt;"",CONCATENATE(", ",'Women Matches'!$G9,"-",'Women Matches'!$G10),""),IF('Women Matches'!$H9&lt;&gt;"",CONCATENATE(", ",'Women Matches'!$H9,"-",'Women Matches'!$H10),"")),CONCATENATE('Women Matches'!$D10,"-",'Women Matches'!$D9,", ",'Women Matches'!$E10,"-",'Women Matches'!$E9,", ",'Women Matches'!$F10,"-",'Women Matches'!$F9,IF('Women Matches'!$G9&lt;&gt;"",CONCATENATE(", ",'Women Matches'!$G10,"-",'Women Matches'!$G9),""),IF('Women Matches'!$H9&lt;&gt;"",CONCATENATE(", ",'Women Matches'!$H10,"-",'Women Matches'!$H9),""))),"")</f>
        <v/>
      </c>
      <c r="H15" s="7"/>
      <c r="I15" s="7"/>
    </row>
    <row r="16" spans="2:10">
      <c r="C16" s="6"/>
      <c r="D16" s="30" t="str">
        <f>IF('Women Matches'!$I124='Women Matches'!$I125,"",IF('Women Matches'!$I124="W",E14,E18))</f>
        <v/>
      </c>
      <c r="E16" s="18">
        <v>33</v>
      </c>
      <c r="F16" s="4"/>
      <c r="G16" s="37">
        <v>18</v>
      </c>
      <c r="H16" s="25" t="str">
        <f>IF('Women Matches'!$I67='Women Matches'!$I68,"",IF('Women Matches'!$I67="W",G14,G18))</f>
        <v/>
      </c>
      <c r="I16" s="7"/>
    </row>
    <row r="17" spans="2:10">
      <c r="C17" s="6"/>
      <c r="D17" s="35" t="str">
        <f>IF(D16&lt;&gt;"",IF('Women Matches'!$I124="W",CONCATENATE('Women Matches'!$D124,"-",'Women Matches'!$D125,", ",'Women Matches'!$E124,"-",'Women Matches'!$E125,", ",'Women Matches'!$F124,"-",'Women Matches'!$F125,IF('Women Matches'!$G124&lt;&gt;"",CONCATENATE(", ",'Women Matches'!$G124,"-",'Women Matches'!$G125),""),IF('Women Matches'!$H124&lt;&gt;"",CONCATENATE(", ",'Women Matches'!$H124,"-",'Women Matches'!$H125),"")),CONCATENATE('Women Matches'!$D125,"-",'Women Matches'!$D124,", ",'Women Matches'!$E125,"-",'Women Matches'!$E124,", ",'Women Matches'!$F125,"-",'Women Matches'!$F124,IF('Women Matches'!$G124&lt;&gt;"",CONCATENATE(", ",'Women Matches'!$G125,"-",'Women Matches'!$G124),""),IF('Women Matches'!$H124&lt;&gt;"",CONCATENATE(", ",'Women Matches'!$H125,"-",'Women Matches'!$H124),""))),"")</f>
        <v/>
      </c>
      <c r="E17" s="6"/>
      <c r="F17" s="106"/>
      <c r="G17" s="7"/>
      <c r="H17" s="5" t="str">
        <f>IF(H16&lt;&gt;"",IF('Women Matches'!$I67="W",CONCATENATE('Women Matches'!$D67,"-",'Women Matches'!$D68,", ",'Women Matches'!$E67,"-",'Women Matches'!$E68,", ",'Women Matches'!$F67,"-",'Women Matches'!$F68,IF('Women Matches'!$G67&lt;&gt;"",CONCATENATE(", ",'Women Matches'!$G67,"-",'Women Matches'!$G68),""),IF('Women Matches'!$H67&lt;&gt;"",CONCATENATE(", ",'Women Matches'!$H67,"-",'Women Matches'!$H68),"")),CONCATENATE('Women Matches'!$D68,"-",'Women Matches'!$D67,", ",'Women Matches'!$E68,"-",'Women Matches'!$E67,", ",'Women Matches'!$F68,"-",'Women Matches'!$F67,IF('Women Matches'!$G67&lt;&gt;"",CONCATENATE(", ",'Women Matches'!$G68,"-",'Women Matches'!$G67),""),IF('Women Matches'!$H67&lt;&gt;"",CONCATENATE(", ",'Women Matches'!$H68,"-",'Women Matches'!$H67),""))),"")</f>
        <v/>
      </c>
      <c r="I17" s="7"/>
    </row>
    <row r="18" spans="2:10">
      <c r="C18" s="6"/>
      <c r="E18" s="29" t="str">
        <f>IF('Women Matches'!$I13='Women Matches'!$I14,"",IF('Women Matches'!$I13="L",F17,F19))</f>
        <v/>
      </c>
      <c r="F18" s="63">
        <v>4</v>
      </c>
      <c r="G18" s="23" t="str">
        <f>IF('Women Matches'!$I13='Women Matches'!$I14,"",IF('Women Matches'!$I13="W",F17,F19))</f>
        <v/>
      </c>
      <c r="I18" s="7"/>
    </row>
    <row r="19" spans="2:10">
      <c r="C19" s="6"/>
      <c r="E19" s="34"/>
      <c r="F19" s="106"/>
      <c r="G19" t="str">
        <f>IF(G18&lt;&gt;"",IF('Women Matches'!$I13="W",CONCATENATE('Women Matches'!$D13,"-",'Women Matches'!$D14,", ",'Women Matches'!$E13,"-",'Women Matches'!$E14,", ",'Women Matches'!$F13,"-",'Women Matches'!$F14,IF('Women Matches'!$G13&lt;&gt;"",CONCATENATE(", ",'Women Matches'!$G13,"-",'Women Matches'!$G14),""),IF('Women Matches'!$H13&lt;&gt;"",CONCATENATE(", ",'Women Matches'!$H13,"-",'Women Matches'!$H14),"")),CONCATENATE('Women Matches'!$D14,"-",'Women Matches'!$D13,", ",'Women Matches'!$E14,"-",'Women Matches'!$E13,", ",'Women Matches'!$F14,"-",'Women Matches'!$F13,IF('Women Matches'!$G13&lt;&gt;"",CONCATENATE(", ",'Women Matches'!$G14,"-",'Women Matches'!$G13),""),IF('Women Matches'!$H13&lt;&gt;"",CONCATENATE(", ",'Women Matches'!$H14,"-",'Women Matches'!$H13),""))),"")</f>
        <v/>
      </c>
      <c r="I19" s="7"/>
    </row>
    <row r="20" spans="2:10">
      <c r="B20" s="32" t="str">
        <f>IF('Women Matches'!$I166='Women Matches'!$I167,"",IF('Women Matches'!$I166="W",C12,C28))</f>
        <v/>
      </c>
      <c r="C20" s="18">
        <v>44</v>
      </c>
      <c r="F20" s="4"/>
      <c r="I20" s="37">
        <v>29</v>
      </c>
      <c r="J20" s="21" t="str">
        <f>IF('Women Matches'!$I109='Women Matches'!$I110,"",IF('Women Matches'!$I109="W",I12,I28))</f>
        <v/>
      </c>
    </row>
    <row r="21" spans="2:10">
      <c r="B21" s="33" t="str">
        <f>IF(B20&lt;&gt;"",IF('Women Matches'!$I166="W",CONCATENATE('Women Matches'!$D166,"-",'Women Matches'!$D167,", ",'Women Matches'!$E166,"-",'Women Matches'!$E167,", ",'Women Matches'!$F166,"-",'Women Matches'!$F167,IF('Women Matches'!$G166&lt;&gt;"",CONCATENATE(", ",'Women Matches'!$G166,"-",'Women Matches'!$G167),""),IF('Women Matches'!$H166&lt;&gt;"",CONCATENATE(", ",'Women Matches'!$H166,"-",'Women Matches'!$H167),"")),CONCATENATE('Women Matches'!$D167,"-",'Women Matches'!$D166,", ",'Women Matches'!$E167,"-",'Women Matches'!$E166,", ",'Women Matches'!$F167,"-",'Women Matches'!$F166,IF('Women Matches'!$G166&lt;&gt;"",CONCATENATE(", ",'Women Matches'!$G167,"-",'Women Matches'!$G166),""),IF('Women Matches'!$H166&lt;&gt;"",CONCATENATE(", ",'Women Matches'!$H167,"-",'Women Matches'!$H166),""))),"")</f>
        <v/>
      </c>
      <c r="C21" s="6"/>
      <c r="F21" s="106"/>
      <c r="I21" s="7"/>
      <c r="J21" s="9" t="str">
        <f>IF(J20&lt;&gt;"",IF('Women Matches'!$I109="W",CONCATENATE('Women Matches'!$D109,"-",'Women Matches'!$D110,", ",'Women Matches'!$E109,"-",'Women Matches'!$E110,", ",'Women Matches'!$F109,"-",'Women Matches'!$F110,IF('Women Matches'!$G109&lt;&gt;"",CONCATENATE(", ",'Women Matches'!$G109,"-",'Women Matches'!$G110),""),IF('Women Matches'!$H109&lt;&gt;"",CONCATENATE(", ",'Women Matches'!$H109,"-",'Women Matches'!$H110),"")),CONCATENATE('Women Matches'!$D110,"-",'Women Matches'!$D109,", ",'Women Matches'!$E110,"-",'Women Matches'!$E109,", ",'Women Matches'!$F110,"-",'Women Matches'!$F109,IF('Women Matches'!$G109&lt;&gt;"",CONCATENATE(", ",'Women Matches'!$G110,"-",'Women Matches'!$G109),""),IF('Women Matches'!$H109&lt;&gt;"",CONCATENATE(", ",'Women Matches'!$H110,"-",'Women Matches'!$H109),""))),"")</f>
        <v/>
      </c>
    </row>
    <row r="22" spans="2:10">
      <c r="B22" s="6"/>
      <c r="C22" s="6"/>
      <c r="E22" s="28" t="str">
        <f>IF('Women Matches'!$I17='Women Matches'!$I18,"",IF('Women Matches'!$I17="L",F21,F23))</f>
        <v/>
      </c>
      <c r="F22" s="63">
        <v>5</v>
      </c>
      <c r="G22" s="21" t="str">
        <f>IF('Women Matches'!$I17='Women Matches'!$I18,"",IF('Women Matches'!$I17="W",F21,F23))</f>
        <v/>
      </c>
      <c r="I22" s="7"/>
      <c r="J22" s="7"/>
    </row>
    <row r="23" spans="2:10">
      <c r="B23" s="6"/>
      <c r="C23" s="6"/>
      <c r="E23" s="33"/>
      <c r="F23" s="106"/>
      <c r="G23" s="9" t="str">
        <f>IF(G22&lt;&gt;"",IF('Women Matches'!$I17="W",CONCATENATE('Women Matches'!$D17,"-",'Women Matches'!$D18,", ",'Women Matches'!$E17,"-",'Women Matches'!$E18,", ",'Women Matches'!$F17,"-",'Women Matches'!$F18,IF('Women Matches'!$G17&lt;&gt;"",CONCATENATE(", ",'Women Matches'!$G17,"-",'Women Matches'!$G18),""),IF('Women Matches'!$H17&lt;&gt;"",CONCATENATE(", ",'Women Matches'!$H17,"-",'Women Matches'!$H18),"")),CONCATENATE('Women Matches'!$D18,"-",'Women Matches'!$D17,", ",'Women Matches'!$E18,"-",'Women Matches'!$E17,", ",'Women Matches'!$F18,"-",'Women Matches'!$F17,IF('Women Matches'!$G17&lt;&gt;"",CONCATENATE(", ",'Women Matches'!$G18,"-",'Women Matches'!$G17),""),IF('Women Matches'!$H17&lt;&gt;"",CONCATENATE(", ",'Women Matches'!$H18,"-",'Women Matches'!$H17),""))),"")</f>
        <v/>
      </c>
      <c r="I23" s="7"/>
      <c r="J23" s="7"/>
    </row>
    <row r="24" spans="2:10">
      <c r="B24" s="6"/>
      <c r="C24" s="6"/>
      <c r="D24" s="31" t="str">
        <f>IF('Women Matches'!$I128='Women Matches'!$I129,"",IF('Women Matches'!$I128="W",E22,E26))</f>
        <v/>
      </c>
      <c r="E24" s="18">
        <v>34</v>
      </c>
      <c r="F24" s="4"/>
      <c r="G24" s="37">
        <v>19</v>
      </c>
      <c r="H24" s="24" t="str">
        <f>IF('Women Matches'!$I70='Women Matches'!$I71,"",IF('Women Matches'!$I70="W",G22,G26))</f>
        <v/>
      </c>
      <c r="I24" s="7"/>
      <c r="J24" s="7"/>
    </row>
    <row r="25" spans="2:10">
      <c r="B25" s="6"/>
      <c r="C25" s="6"/>
      <c r="D25" s="36" t="str">
        <f>IF(D24&lt;&gt;"",IF('Women Matches'!$I128="W",CONCATENATE('Women Matches'!$D128,"-",'Women Matches'!$D129,", ",'Women Matches'!$E128,"-",'Women Matches'!$E129,", ",'Women Matches'!$F128,"-",'Women Matches'!$F129,IF('Women Matches'!$G128&lt;&gt;"",CONCATENATE(", ",'Women Matches'!$G128,"-",'Women Matches'!$G129),""),IF('Women Matches'!$H128&lt;&gt;"",CONCATENATE(", ",'Women Matches'!$H128,"-",'Women Matches'!$H129),"")),CONCATENATE('Women Matches'!$D129,"-",'Women Matches'!$D128,", ",'Women Matches'!$E129,"-",'Women Matches'!$E128,", ",'Women Matches'!$F129,"-",'Women Matches'!$F128,IF('Women Matches'!$G128&lt;&gt;"",CONCATENATE(", ",'Women Matches'!$G129,"-",'Women Matches'!$G128),""),IF('Women Matches'!$H128&lt;&gt;"",CONCATENATE(", ",'Women Matches'!$H129,"-",'Women Matches'!$H128),""))),"")</f>
        <v/>
      </c>
      <c r="E25" s="6"/>
      <c r="F25" s="106"/>
      <c r="G25" s="7"/>
      <c r="H25" s="17" t="str">
        <f>IF(H24&lt;&gt;"",IF('Women Matches'!$I70="W",CONCATENATE('Women Matches'!$D70,"-",'Women Matches'!$D71,", ",'Women Matches'!$E70,"-",'Women Matches'!$E71,", ",'Women Matches'!$F70,"-",'Women Matches'!$F71,IF('Women Matches'!$G70&lt;&gt;"",CONCATENATE(", ",'Women Matches'!$G70,"-",'Women Matches'!$G71),""),IF('Women Matches'!$H70&lt;&gt;"",CONCATENATE(", ",'Women Matches'!$H70,"-",'Women Matches'!$H71),"")),CONCATENATE('Women Matches'!$D71,"-",'Women Matches'!$D70,", ",'Women Matches'!$E71,"-",'Women Matches'!$E70,", ",'Women Matches'!$F71,"-",'Women Matches'!$F70,IF('Women Matches'!$G70&lt;&gt;"",CONCATENATE(", ",'Women Matches'!$G71,"-",'Women Matches'!$G70),""),IF('Women Matches'!$H70&lt;&gt;"",CONCATENATE(", ",'Women Matches'!$H71,"-",'Women Matches'!$H70),""))),"")</f>
        <v/>
      </c>
      <c r="I25" s="7"/>
      <c r="J25" s="7"/>
    </row>
    <row r="26" spans="2:10">
      <c r="B26" s="6"/>
      <c r="C26" s="6"/>
      <c r="D26" s="6"/>
      <c r="E26" s="29" t="str">
        <f>IF('Women Matches'!$I21='Women Matches'!$I22,"",IF('Women Matches'!$I21="L",F25,F27))</f>
        <v/>
      </c>
      <c r="F26" s="63">
        <v>6</v>
      </c>
      <c r="G26" s="23" t="str">
        <f>IF('Women Matches'!$I21='Women Matches'!$I22,"",IF('Women Matches'!$I21="W",F25,F27))</f>
        <v/>
      </c>
      <c r="H26" s="7"/>
      <c r="I26" s="7"/>
      <c r="J26" s="7"/>
    </row>
    <row r="27" spans="2:10">
      <c r="B27" s="6"/>
      <c r="C27" s="6"/>
      <c r="D27" s="6"/>
      <c r="E27" s="34"/>
      <c r="F27" s="106"/>
      <c r="G27" t="str">
        <f>IF(G26&lt;&gt;"",IF('Women Matches'!$I21="W",CONCATENATE('Women Matches'!$D21,"-",'Women Matches'!$D22,", ",'Women Matches'!$E21,"-",'Women Matches'!$E22,", ",'Women Matches'!$F21,"-",'Women Matches'!$F22,IF('Women Matches'!$G21&lt;&gt;"",CONCATENATE(", ",'Women Matches'!$G21,"-",'Women Matches'!$G22),""),IF('Women Matches'!$H21&lt;&gt;"",CONCATENATE(", ",'Women Matches'!$H21,"-",'Women Matches'!$H22),"")),CONCATENATE('Women Matches'!$D22,"-",'Women Matches'!$D21,", ",'Women Matches'!$E22,"-",'Women Matches'!$E21,", ",'Women Matches'!$F22,"-",'Women Matches'!$F21,IF('Women Matches'!$G21&lt;&gt;"",CONCATENATE(", ",'Women Matches'!$G22,"-",'Women Matches'!$G21),""),IF('Women Matches'!$H21&lt;&gt;"",CONCATENATE(", ",'Women Matches'!$H22,"-",'Women Matches'!$H21),""))),"")</f>
        <v/>
      </c>
      <c r="H27" s="7"/>
      <c r="I27" s="7"/>
      <c r="J27" s="7"/>
    </row>
    <row r="28" spans="2:10">
      <c r="B28" s="6"/>
      <c r="C28" s="30" t="str">
        <f>IF('Women Matches'!$I155='Women Matches'!$I156,"",IF('Women Matches'!$I155="W",D24,D32))</f>
        <v/>
      </c>
      <c r="D28" s="18">
        <v>41</v>
      </c>
      <c r="F28" s="4"/>
      <c r="H28" s="37">
        <v>26</v>
      </c>
      <c r="I28" s="25" t="str">
        <f>IF('Women Matches'!$I97='Women Matches'!$I98,"",IF('Women Matches'!$I97="W",H24,H32))</f>
        <v/>
      </c>
      <c r="J28" s="7"/>
    </row>
    <row r="29" spans="2:10">
      <c r="B29" s="6"/>
      <c r="C29" s="34" t="str">
        <f>IF(C28&lt;&gt;"",IF('Women Matches'!$I155="W",CONCATENATE('Women Matches'!$D155,"-",'Women Matches'!$D156,", ",'Women Matches'!$E155,"-",'Women Matches'!$E156,", ",'Women Matches'!$F155,"-",'Women Matches'!$F156,IF('Women Matches'!$G155&lt;&gt;"",CONCATENATE(", ",'Women Matches'!$G155,"-",'Women Matches'!$G156),""),IF('Women Matches'!$H155&lt;&gt;"",CONCATENATE(", ",'Women Matches'!$H155,"-",'Women Matches'!$H156),"")),CONCATENATE('Women Matches'!$D156,"-",'Women Matches'!$D155,", ",'Women Matches'!$E156,"-",'Women Matches'!$E155,", ",'Women Matches'!$F156,"-",'Women Matches'!$F155,IF('Women Matches'!$G155&lt;&gt;"",CONCATENATE(", ",'Women Matches'!$G156,"-",'Women Matches'!$G155),""),IF('Women Matches'!$H155&lt;&gt;"",CONCATENATE(", ",'Women Matches'!$H156,"-",'Women Matches'!$H155),""))),"")</f>
        <v/>
      </c>
      <c r="D29" s="6"/>
      <c r="F29" s="106"/>
      <c r="H29" s="7"/>
      <c r="I29" t="str">
        <f>IF(I28&lt;&gt;"",IF('Women Matches'!$I97="W",CONCATENATE('Women Matches'!$D97,"-",'Women Matches'!$D98,", ",'Women Matches'!$E97,"-",'Women Matches'!$E98,", ",'Women Matches'!$F97,"-",'Women Matches'!$F98,IF('Women Matches'!$G97&lt;&gt;"",CONCATENATE(", ",'Women Matches'!$G97,"-",'Women Matches'!$G98),""),IF('Women Matches'!$H97&lt;&gt;"",CONCATENATE(", ",'Women Matches'!$H97,"-",'Women Matches'!$H98),"")),CONCATENATE('Women Matches'!$D98,"-",'Women Matches'!$D97,", ",'Women Matches'!$E98,"-",'Women Matches'!$E97,", ",'Women Matches'!$F98,"-",'Women Matches'!$F97,IF('Women Matches'!$G97&lt;&gt;"",CONCATENATE(", ",'Women Matches'!$G98,"-",'Women Matches'!$G97),""),IF('Women Matches'!$H97&lt;&gt;"",CONCATENATE(", ",'Women Matches'!$H98,"-",'Women Matches'!$H97),""))),"")</f>
        <v/>
      </c>
      <c r="J29" s="7"/>
    </row>
    <row r="30" spans="2:10">
      <c r="B30" s="6"/>
      <c r="D30" s="6"/>
      <c r="E30" s="28" t="str">
        <f>IF('Women Matches'!$I24='Women Matches'!$I25,"",IF('Women Matches'!$I24="L",F29,F31))</f>
        <v/>
      </c>
      <c r="F30" s="63">
        <v>7</v>
      </c>
      <c r="G30" s="21" t="str">
        <f>IF('Women Matches'!$I24='Women Matches'!$I25,"",IF('Women Matches'!$I24="W",F29,F31))</f>
        <v/>
      </c>
      <c r="H30" s="7"/>
      <c r="J30" s="7"/>
    </row>
    <row r="31" spans="2:10">
      <c r="B31" s="6"/>
      <c r="D31" s="6"/>
      <c r="E31" s="33"/>
      <c r="F31" s="106"/>
      <c r="G31" s="9" t="str">
        <f>IF(G30&lt;&gt;"",IF('Women Matches'!$I24="W",CONCATENATE('Women Matches'!$D24,"-",'Women Matches'!$D25,", ",'Women Matches'!$E24,"-",'Women Matches'!$E25,", ",'Women Matches'!$F24,"-",'Women Matches'!$F25,IF('Women Matches'!$G24&lt;&gt;"",CONCATENATE(", ",'Women Matches'!$G24,"-",'Women Matches'!$G25),""),IF('Women Matches'!$H24&lt;&gt;"",CONCATENATE(", ",'Women Matches'!$H24,"-",'Women Matches'!$H25),"")),CONCATENATE('Women Matches'!$D25,"-",'Women Matches'!$D24,", ",'Women Matches'!$E25,"-",'Women Matches'!$E24,", ",'Women Matches'!$F25,"-",'Women Matches'!$F24,IF('Women Matches'!$G24&lt;&gt;"",CONCATENATE(", ",'Women Matches'!$G25,"-",'Women Matches'!$G24),""),IF('Women Matches'!$H24&lt;&gt;"",CONCATENATE(", ",'Women Matches'!$H25,"-",'Women Matches'!$H24),""))),"")</f>
        <v/>
      </c>
      <c r="H31" s="7"/>
      <c r="J31" s="7"/>
    </row>
    <row r="32" spans="2:10">
      <c r="B32" s="6"/>
      <c r="D32" s="30" t="str">
        <f>IF('Women Matches'!$I132='Women Matches'!$I133,"",IF('Women Matches'!$I132="W",E30,E34))</f>
        <v/>
      </c>
      <c r="E32" s="18">
        <v>35</v>
      </c>
      <c r="F32" s="4"/>
      <c r="G32" s="37">
        <v>20</v>
      </c>
      <c r="H32" s="25" t="str">
        <f>IF('Women Matches'!$I74='Women Matches'!$I75,"",IF('Women Matches'!$I74="W",G30,G34))</f>
        <v/>
      </c>
      <c r="J32" s="7"/>
    </row>
    <row r="33" spans="1:11">
      <c r="B33" s="6"/>
      <c r="D33" s="35" t="str">
        <f>IF(D32&lt;&gt;"",IF('Women Matches'!$I132="W",CONCATENATE('Women Matches'!$D132,"-",'Women Matches'!$D133,", ",'Women Matches'!$E132,"-",'Women Matches'!$E133,", ",'Women Matches'!$F132,"-",'Women Matches'!$F133,IF('Women Matches'!$G132&lt;&gt;"",CONCATENATE(", ",'Women Matches'!$G132,"-",'Women Matches'!$G133),""),IF('Women Matches'!$H132&lt;&gt;"",CONCATENATE(", ",'Women Matches'!$H132,"-",'Women Matches'!$H133),"")),CONCATENATE('Women Matches'!$D133,"-",'Women Matches'!$D132,", ",'Women Matches'!$E133,"-",'Women Matches'!$E132,", ",'Women Matches'!$F133,"-",'Women Matches'!$F132,IF('Women Matches'!$G132&lt;&gt;"",CONCATENATE(", ",'Women Matches'!$G133,"-",'Women Matches'!$G132),""),IF('Women Matches'!$H132&lt;&gt;"",CONCATENATE(", ",'Women Matches'!$H133,"-",'Women Matches'!$H132),""))),"")</f>
        <v/>
      </c>
      <c r="E33" s="6"/>
      <c r="F33" s="106"/>
      <c r="G33" s="7"/>
      <c r="H33" s="5" t="str">
        <f>IF(H32&lt;&gt;"",IF('Women Matches'!$I74="W",CONCATENATE('Women Matches'!$D74,"-",'Women Matches'!$D75,", ",'Women Matches'!$E74,"-",'Women Matches'!$E75,", ",'Women Matches'!$F74,"-",'Women Matches'!$F75,IF('Women Matches'!$G74&lt;&gt;"",CONCATENATE(", ",'Women Matches'!$G74,"-",'Women Matches'!$G75),""),IF('Women Matches'!$H74&lt;&gt;"",CONCATENATE(", ",'Women Matches'!$H74,"-",'Women Matches'!$H75),"")),CONCATENATE('Women Matches'!$D75,"-",'Women Matches'!$D74,", ",'Women Matches'!$E75,"-",'Women Matches'!$E74,", ",'Women Matches'!$F75,"-",'Women Matches'!$F74,IF('Women Matches'!$G74&lt;&gt;"",CONCATENATE(", ",'Women Matches'!$G75,"-",'Women Matches'!$G74),""),IF('Women Matches'!$H74&lt;&gt;"",CONCATENATE(", ",'Women Matches'!$H75,"-",'Women Matches'!$H74),""))),"")</f>
        <v/>
      </c>
      <c r="J33" s="7"/>
    </row>
    <row r="34" spans="1:11">
      <c r="B34" s="6"/>
      <c r="E34" s="29" t="str">
        <f>IF('Women Matches'!$I28='Women Matches'!$I29,"",IF('Women Matches'!$I28="L",F33,F35))</f>
        <v/>
      </c>
      <c r="F34" s="63">
        <v>8</v>
      </c>
      <c r="G34" s="23" t="str">
        <f>IF('Women Matches'!$I28='Women Matches'!$I29,"",IF('Women Matches'!$I28="W",F33,F35))</f>
        <v/>
      </c>
      <c r="J34" s="7"/>
    </row>
    <row r="35" spans="1:11">
      <c r="B35" s="6"/>
      <c r="E35" s="34"/>
      <c r="F35" s="106"/>
      <c r="G35" t="str">
        <f>IF(G34&lt;&gt;"",IF('Women Matches'!$I28="W",CONCATENATE('Women Matches'!$D28,"-",'Women Matches'!$D29,", ",'Women Matches'!$E28,"-",'Women Matches'!$E29,", ",'Women Matches'!$F28,"-",'Women Matches'!$F29,IF('Women Matches'!$G28&lt;&gt;"",CONCATENATE(", ",'Women Matches'!$G28,"-",'Women Matches'!$G29),""),IF('Women Matches'!$H28&lt;&gt;"",CONCATENATE(", ",'Women Matches'!$H28,"-",'Women Matches'!$H29),"")),CONCATENATE('Women Matches'!$D29,"-",'Women Matches'!$D28,", ",'Women Matches'!$E29,"-",'Women Matches'!$E28,", ",'Women Matches'!$F29,"-",'Women Matches'!$F28,IF('Women Matches'!$G28&lt;&gt;"",CONCATENATE(", ",'Women Matches'!$G29,"-",'Women Matches'!$G28),""),IF('Women Matches'!$H28&lt;&gt;"",CONCATENATE(", ",'Women Matches'!$H29,"-",'Women Matches'!$H28),""))),"")</f>
        <v/>
      </c>
      <c r="J35" s="7"/>
    </row>
    <row r="36" spans="1:11">
      <c r="A36" s="32" t="str">
        <f>IF('Women Matches'!$I174='Women Matches'!$I175,"",IF('Women Matches'!$I174="W",B20,B52))</f>
        <v/>
      </c>
      <c r="B36" s="18">
        <v>46</v>
      </c>
      <c r="F36" s="4"/>
      <c r="J36" s="37">
        <v>31</v>
      </c>
      <c r="K36" s="21" t="str">
        <f>IF('Women Matches'!$I116='Women Matches'!$I117,"",IF('Women Matches'!$I116="W",J20,J52))</f>
        <v/>
      </c>
    </row>
    <row r="37" spans="1:11">
      <c r="A37" s="34" t="str">
        <f>IF(A36&lt;&gt;"",IF('Women Matches'!$I174="W",CONCATENATE('Women Matches'!$D174,"-",'Women Matches'!$D175,", ",'Women Matches'!$E174,"-",'Women Matches'!$E175,", ",'Women Matches'!$F174,"-",'Women Matches'!$F175,IF('Women Matches'!$G174&lt;&gt;"",CONCATENATE(", ",'Women Matches'!$G174,"-",'Women Matches'!$G175),""),IF('Women Matches'!$H174&lt;&gt;"",CONCATENATE(", ",'Women Matches'!$H174,"-",'Women Matches'!$H175),"")),CONCATENATE('Women Matches'!$D175,"-",'Women Matches'!$D174,", ",'Women Matches'!$E175,"-",'Women Matches'!$E174,", ",'Women Matches'!$F175,"-",'Women Matches'!$F174,IF('Women Matches'!$G174&lt;&gt;"",CONCATENATE(", ",'Women Matches'!$G175,"-",'Women Matches'!$G174),""),IF('Women Matches'!$H174&lt;&gt;"",CONCATENATE(", ",'Women Matches'!$H175,"-",'Women Matches'!$H174),""))),"")</f>
        <v/>
      </c>
      <c r="B37" s="6"/>
      <c r="F37" s="106"/>
      <c r="J37" s="7"/>
      <c r="K37" t="str">
        <f>IF(K36&lt;&gt;"",IF('Women Matches'!$I116="W",CONCATENATE('Women Matches'!$D116,"-",'Women Matches'!$D117,", ",'Women Matches'!$E116,"-",'Women Matches'!$E117,", ",'Women Matches'!$F116,"-",'Women Matches'!$F117,IF('Women Matches'!$G116&lt;&gt;"",CONCATENATE(", ",'Women Matches'!$G116,"-",'Women Matches'!$G117),""),IF('Women Matches'!$H116&lt;&gt;"",CONCATENATE(", ",'Women Matches'!$H116,"-",'Women Matches'!$H117),"")),CONCATENATE('Women Matches'!$D117,"-",'Women Matches'!$D116,", ",'Women Matches'!$E117,"-",'Women Matches'!$E116,", ",'Women Matches'!$F117,"-",'Women Matches'!$F116,IF('Women Matches'!$G116&lt;&gt;"",CONCATENATE(", ",'Women Matches'!$G117,"-",'Women Matches'!$G116),""),IF('Women Matches'!$H116&lt;&gt;"",CONCATENATE(", ",'Women Matches'!$H117,"-",'Women Matches'!$H116),""))),"")</f>
        <v/>
      </c>
    </row>
    <row r="38" spans="1:11">
      <c r="B38" s="6"/>
      <c r="E38" s="28" t="str">
        <f>IF('Women Matches'!$I32='Women Matches'!$I33,"",IF('Women Matches'!$I32="L",F37,F39))</f>
        <v/>
      </c>
      <c r="F38" s="63">
        <v>9</v>
      </c>
      <c r="G38" s="21" t="str">
        <f>IF('Women Matches'!$I32='Women Matches'!$I33,"",IF('Women Matches'!$I32="W",F37,F39))</f>
        <v/>
      </c>
      <c r="J38" s="7"/>
    </row>
    <row r="39" spans="1:11">
      <c r="B39" s="6"/>
      <c r="E39" s="33"/>
      <c r="F39" s="106"/>
      <c r="G39" s="9" t="str">
        <f>IF(G38&lt;&gt;"",IF('Women Matches'!$I32="W",CONCATENATE('Women Matches'!$D32,"-",'Women Matches'!$D33,", ",'Women Matches'!$E32,"-",'Women Matches'!$E33,", ",'Women Matches'!$F32,"-",'Women Matches'!$F33,IF('Women Matches'!$G32&lt;&gt;"",CONCATENATE(", ",'Women Matches'!$G32,"-",'Women Matches'!$G33),""),IF('Women Matches'!$H32&lt;&gt;"",CONCATENATE(", ",'Women Matches'!$H32,"-",'Women Matches'!$H33),"")),CONCATENATE('Women Matches'!$D33,"-",'Women Matches'!$D32,", ",'Women Matches'!$E33,"-",'Women Matches'!$E32,", ",'Women Matches'!$F33,"-",'Women Matches'!$F32,IF('Women Matches'!$G32&lt;&gt;"",CONCATENATE(", ",'Women Matches'!$G33,"-",'Women Matches'!$G32),""),IF('Women Matches'!$H32&lt;&gt;"",CONCATENATE(", ",'Women Matches'!$H33,"-",'Women Matches'!$H32),""))),"")</f>
        <v/>
      </c>
      <c r="J39" s="7"/>
    </row>
    <row r="40" spans="1:11">
      <c r="B40" s="6"/>
      <c r="D40" s="31" t="str">
        <f>IF('Women Matches'!$I136='Women Matches'!$I137,"",IF('Women Matches'!$I136="W",E38,E42))</f>
        <v/>
      </c>
      <c r="E40" s="18">
        <v>36</v>
      </c>
      <c r="F40" s="4"/>
      <c r="G40" s="37">
        <v>21</v>
      </c>
      <c r="H40" s="24" t="str">
        <f>IF('Women Matches'!$I78='Women Matches'!$I79,"",IF('Women Matches'!$I78="W",G38,G42))</f>
        <v/>
      </c>
      <c r="J40" s="7"/>
    </row>
    <row r="41" spans="1:11">
      <c r="B41" s="6"/>
      <c r="D41" s="36" t="str">
        <f>IF(D40&lt;&gt;"",IF('Women Matches'!$I136="W",CONCATENATE('Women Matches'!$D136,"-",'Women Matches'!$D137,", ",'Women Matches'!$E136,"-",'Women Matches'!$E137,", ",'Women Matches'!$F136,"-",'Women Matches'!$F137,IF('Women Matches'!$G136&lt;&gt;"",CONCATENATE(", ",'Women Matches'!$G136,"-",'Women Matches'!$G137),""),IF('Women Matches'!$H136&lt;&gt;"",CONCATENATE(", ",'Women Matches'!$H136,"-",'Women Matches'!$H137),"")),CONCATENATE('Women Matches'!$D137,"-",'Women Matches'!$D136,", ",'Women Matches'!$E137,"-",'Women Matches'!$E136,", ",'Women Matches'!$F137,"-",'Women Matches'!$F136,IF('Women Matches'!$G136&lt;&gt;"",CONCATENATE(", ",'Women Matches'!$G137,"-",'Women Matches'!$G136),""),IF('Women Matches'!$H136&lt;&gt;"",CONCATENATE(", ",'Women Matches'!$H137,"-",'Women Matches'!$H136),""))),"")</f>
        <v/>
      </c>
      <c r="E41" s="6"/>
      <c r="F41" s="106"/>
      <c r="G41" s="7"/>
      <c r="H41" s="17" t="str">
        <f>IF(H40&lt;&gt;"",IF('Women Matches'!$I78="W",CONCATENATE('Women Matches'!$D78,"-",'Women Matches'!$D79,", ",'Women Matches'!$E78,"-",'Women Matches'!$E79,", ",'Women Matches'!$F78,"-",'Women Matches'!$F79,IF('Women Matches'!$G78&lt;&gt;"",CONCATENATE(", ",'Women Matches'!$G78,"-",'Women Matches'!$G79),""),IF('Women Matches'!$H78&lt;&gt;"",CONCATENATE(", ",'Women Matches'!$H78,"-",'Women Matches'!$H79),"")),CONCATENATE('Women Matches'!$D79,"-",'Women Matches'!$D78,", ",'Women Matches'!$E79,"-",'Women Matches'!$E78,", ",'Women Matches'!$F79,"-",'Women Matches'!$F78,IF('Women Matches'!$G78&lt;&gt;"",CONCATENATE(", ",'Women Matches'!$G79,"-",'Women Matches'!$G78),""),IF('Women Matches'!$H78&lt;&gt;"",CONCATENATE(", ",'Women Matches'!$H79,"-",'Women Matches'!$H78),""))),"")</f>
        <v/>
      </c>
      <c r="J41" s="7"/>
    </row>
    <row r="42" spans="1:11">
      <c r="B42" s="6"/>
      <c r="D42" s="6"/>
      <c r="E42" s="29" t="str">
        <f>IF('Women Matches'!$I36='Women Matches'!$I37,"",IF('Women Matches'!$I36="L",F41,F43))</f>
        <v/>
      </c>
      <c r="F42" s="63">
        <v>10</v>
      </c>
      <c r="G42" s="23" t="str">
        <f>IF('Women Matches'!$I36='Women Matches'!$I37,"",IF('Women Matches'!$I36="W",F41,F43))</f>
        <v/>
      </c>
      <c r="H42" s="7"/>
      <c r="J42" s="7"/>
    </row>
    <row r="43" spans="1:11">
      <c r="B43" s="6"/>
      <c r="D43" s="6"/>
      <c r="E43" s="34"/>
      <c r="F43" s="106"/>
      <c r="G43" t="str">
        <f>IF(G42&lt;&gt;"",IF('Women Matches'!$I36="W",CONCATENATE('Women Matches'!$D36,"-",'Women Matches'!$D37,", ",'Women Matches'!$E36,"-",'Women Matches'!$E37,", ",'Women Matches'!$F36,"-",'Women Matches'!$F37,IF('Women Matches'!$G36&lt;&gt;"",CONCATENATE(", ",'Women Matches'!$G36,"-",'Women Matches'!$G37),""),IF('Women Matches'!$H36&lt;&gt;"",CONCATENATE(", ",'Women Matches'!$H36,"-",'Women Matches'!$H37),"")),CONCATENATE('Women Matches'!$D37,"-",'Women Matches'!$D36,", ",'Women Matches'!$E37,"-",'Women Matches'!$E36,", ",'Women Matches'!$F37,"-",'Women Matches'!$F36,IF('Women Matches'!$G36&lt;&gt;"",CONCATENATE(", ",'Women Matches'!$G37,"-",'Women Matches'!$G36),""),IF('Women Matches'!$H36&lt;&gt;"",CONCATENATE(", ",'Women Matches'!$H37,"-",'Women Matches'!$H36),""))),"")</f>
        <v/>
      </c>
      <c r="H43" s="7"/>
      <c r="J43" s="7"/>
    </row>
    <row r="44" spans="1:11">
      <c r="B44" s="6"/>
      <c r="C44" s="32" t="str">
        <f>IF('Women Matches'!$I159='Women Matches'!$I160,"",IF('Women Matches'!$I159="W",D40,D48))</f>
        <v/>
      </c>
      <c r="D44" s="18">
        <v>42</v>
      </c>
      <c r="F44" s="4"/>
      <c r="H44" s="37">
        <v>27</v>
      </c>
      <c r="I44" s="26" t="str">
        <f>IF('Women Matches'!$I101='Women Matches'!$I102,"",IF('Women Matches'!$I101="W",H40,H48))</f>
        <v/>
      </c>
      <c r="J44" s="7"/>
    </row>
    <row r="45" spans="1:11">
      <c r="B45" s="6"/>
      <c r="C45" s="33" t="str">
        <f>IF(C44&lt;&gt;"",IF('Women Matches'!$I159="W",CONCATENATE('Women Matches'!$D159,"-",'Women Matches'!$D160,", ",'Women Matches'!$E159,"-",'Women Matches'!$E160,", ",'Women Matches'!$F159,"-",'Women Matches'!$F160,IF('Women Matches'!$G159&lt;&gt;"",CONCATENATE(", ",'Women Matches'!$G159,"-",'Women Matches'!$G160),""),IF('Women Matches'!$H159&lt;&gt;"",CONCATENATE(", ",'Women Matches'!$H159,"-",'Women Matches'!$H160),"")),CONCATENATE('Women Matches'!$D160,"-",'Women Matches'!$D159,", ",'Women Matches'!$E160,"-",'Women Matches'!$E159,", ",'Women Matches'!$F160,"-",'Women Matches'!$F159,IF('Women Matches'!$G159&lt;&gt;"",CONCATENATE(", ",'Women Matches'!$G160,"-",'Women Matches'!$G159),""),IF('Women Matches'!$H159&lt;&gt;"",CONCATENATE(", ",'Women Matches'!$H160,"-",'Women Matches'!$H159),""))),"")</f>
        <v/>
      </c>
      <c r="D45" s="6"/>
      <c r="F45" s="106"/>
      <c r="H45" s="7"/>
      <c r="I45" s="9" t="str">
        <f>IF(I44&lt;&gt;"",IF('Women Matches'!$I101="W",CONCATENATE('Women Matches'!$D101,"-",'Women Matches'!$D102,", ",'Women Matches'!$E101,"-",'Women Matches'!$E102,", ",'Women Matches'!$F101,"-",'Women Matches'!$F102,IF('Women Matches'!$G101&lt;&gt;"",CONCATENATE(", ",'Women Matches'!$G101,"-",'Women Matches'!$G102),""),IF('Women Matches'!$H101&lt;&gt;"",CONCATENATE(", ",'Women Matches'!$H101,"-",'Women Matches'!$H102),"")),CONCATENATE('Women Matches'!$D102,"-",'Women Matches'!$D101,", ",'Women Matches'!$E102,"-",'Women Matches'!$E101,", ",'Women Matches'!$F102,"-",'Women Matches'!$F101,IF('Women Matches'!$G101&lt;&gt;"",CONCATENATE(", ",'Women Matches'!$G102,"-",'Women Matches'!$G101),""),IF('Women Matches'!$H101&lt;&gt;"",CONCATENATE(", ",'Women Matches'!$H102,"-",'Women Matches'!$H101),""))),"")</f>
        <v/>
      </c>
      <c r="J45" s="7"/>
    </row>
    <row r="46" spans="1:11">
      <c r="B46" s="6"/>
      <c r="C46" s="6"/>
      <c r="D46" s="6"/>
      <c r="E46" s="28" t="str">
        <f>IF('Women Matches'!$I40='Women Matches'!$I41,"",IF('Women Matches'!$I40="L",F45,F47))</f>
        <v/>
      </c>
      <c r="F46" s="63">
        <v>11</v>
      </c>
      <c r="G46" s="21" t="str">
        <f>IF('Women Matches'!$I40='Women Matches'!$I41,"",IF('Women Matches'!$I40="W",F45,F47))</f>
        <v/>
      </c>
      <c r="H46" s="7"/>
      <c r="I46" s="7"/>
      <c r="J46" s="7"/>
    </row>
    <row r="47" spans="1:11">
      <c r="B47" s="6"/>
      <c r="C47" s="6"/>
      <c r="D47" s="6"/>
      <c r="E47" s="33"/>
      <c r="F47" s="106"/>
      <c r="G47" s="9" t="str">
        <f>IF(G46&lt;&gt;"",IF('Women Matches'!$I40="W",CONCATENATE('Women Matches'!$D40,"-",'Women Matches'!$D41,", ",'Women Matches'!$E40,"-",'Women Matches'!$E41,", ",'Women Matches'!$F40,"-",'Women Matches'!$F41,IF('Women Matches'!$G40&lt;&gt;"",CONCATENATE(", ",'Women Matches'!$G40,"-",'Women Matches'!$G41),""),IF('Women Matches'!$H40&lt;&gt;"",CONCATENATE(", ",'Women Matches'!$H40,"-",'Women Matches'!$H41),"")),CONCATENATE('Women Matches'!$D41,"-",'Women Matches'!$D40,", ",'Women Matches'!$E41,"-",'Women Matches'!$E40,", ",'Women Matches'!$F41,"-",'Women Matches'!$F40,IF('Women Matches'!$G40&lt;&gt;"",CONCATENATE(", ",'Women Matches'!$G41,"-",'Women Matches'!$G40),""),IF('Women Matches'!$H40&lt;&gt;"",CONCATENATE(", ",'Women Matches'!$H41,"-",'Women Matches'!$H40),""))),"")</f>
        <v/>
      </c>
      <c r="H47" s="7"/>
      <c r="I47" s="7"/>
      <c r="J47" s="7"/>
    </row>
    <row r="48" spans="1:11">
      <c r="B48" s="6"/>
      <c r="C48" s="6"/>
      <c r="D48" s="30" t="str">
        <f>IF('Women Matches'!$I139='Women Matches'!$I140,"",IF('Women Matches'!$I139="W",E46,E50))</f>
        <v/>
      </c>
      <c r="E48" s="18">
        <v>37</v>
      </c>
      <c r="F48" s="4"/>
      <c r="G48" s="37">
        <v>22</v>
      </c>
      <c r="H48" s="25" t="str">
        <f>IF('Women Matches'!$I82='Women Matches'!$I83,"",IF('Women Matches'!$I82="W",G46,G50))</f>
        <v/>
      </c>
      <c r="I48" s="7"/>
      <c r="J48" s="7"/>
    </row>
    <row r="49" spans="2:10">
      <c r="B49" s="6"/>
      <c r="C49" s="6"/>
      <c r="D49" s="35" t="str">
        <f>IF(D48&lt;&gt;"",IF('Women Matches'!$I139="W",CONCATENATE('Women Matches'!$D139,"-",'Women Matches'!$D140,", ",'Women Matches'!$E139,"-",'Women Matches'!$E140,", ",'Women Matches'!$F139,"-",'Women Matches'!$F140,IF('Women Matches'!$G139&lt;&gt;"",CONCATENATE(", ",'Women Matches'!$G139,"-",'Women Matches'!$G140),""),IF('Women Matches'!$H139&lt;&gt;"",CONCATENATE(", ",'Women Matches'!$H139,"-",'Women Matches'!$H140),"")),CONCATENATE('Women Matches'!$D140,"-",'Women Matches'!$D139,", ",'Women Matches'!$E140,"-",'Women Matches'!$E139,", ",'Women Matches'!$F140,"-",'Women Matches'!$F139,IF('Women Matches'!$G139&lt;&gt;"",CONCATENATE(", ",'Women Matches'!$G140,"-",'Women Matches'!$G139),""),IF('Women Matches'!$H139&lt;&gt;"",CONCATENATE(", ",'Women Matches'!$H140,"-",'Women Matches'!$H139),""))),"")</f>
        <v/>
      </c>
      <c r="E49" s="6"/>
      <c r="F49" s="106"/>
      <c r="G49" s="7"/>
      <c r="H49" s="5" t="str">
        <f>IF(H48&lt;&gt;"",IF('Women Matches'!$I82="W",CONCATENATE('Women Matches'!$D82,"-",'Women Matches'!$D83,", ",'Women Matches'!$E82,"-",'Women Matches'!$E83,", ",'Women Matches'!$F82,"-",'Women Matches'!$F83,IF('Women Matches'!$G82&lt;&gt;"",CONCATENATE(", ",'Women Matches'!$G82,"-",'Women Matches'!$G83),""),IF('Women Matches'!$H82&lt;&gt;"",CONCATENATE(", ",'Women Matches'!$H82,"-",'Women Matches'!$H83),"")),CONCATENATE('Women Matches'!$D83,"-",'Women Matches'!$D82,", ",'Women Matches'!$E83,"-",'Women Matches'!$E82,", ",'Women Matches'!$F83,"-",'Women Matches'!$F82,IF('Women Matches'!$G82&lt;&gt;"",CONCATENATE(", ",'Women Matches'!$G83,"-",'Women Matches'!$G82),""),IF('Women Matches'!$H82&lt;&gt;"",CONCATENATE(", ",'Women Matches'!$H83,"-",'Women Matches'!$H82),""))),"")</f>
        <v/>
      </c>
      <c r="I49" s="7"/>
      <c r="J49" s="7"/>
    </row>
    <row r="50" spans="2:10">
      <c r="B50" s="6"/>
      <c r="C50" s="6"/>
      <c r="E50" s="29" t="str">
        <f>IF('Women Matches'!$I44='Women Matches'!$I45,"",IF('Women Matches'!$I44="L",F49,F51))</f>
        <v/>
      </c>
      <c r="F50" s="63">
        <v>12</v>
      </c>
      <c r="G50" s="23" t="str">
        <f>IF('Women Matches'!$I44='Women Matches'!$I45,"",IF('Women Matches'!$I44="W",F49,F51))</f>
        <v/>
      </c>
      <c r="I50" s="7"/>
      <c r="J50" s="7"/>
    </row>
    <row r="51" spans="2:10">
      <c r="B51" s="6"/>
      <c r="C51" s="6"/>
      <c r="E51" s="34"/>
      <c r="F51" s="106"/>
      <c r="G51" t="str">
        <f>IF(G50&lt;&gt;"",IF('Women Matches'!$I44="W",CONCATENATE('Women Matches'!$D44,"-",'Women Matches'!$D45,", ",'Women Matches'!$E44,"-",'Women Matches'!$E45,", ",'Women Matches'!$F44,"-",'Women Matches'!$F45,IF('Women Matches'!$G44&lt;&gt;"",CONCATENATE(", ",'Women Matches'!$G44,"-",'Women Matches'!$G45),""),IF('Women Matches'!$H44&lt;&gt;"",CONCATENATE(", ",'Women Matches'!$H44,"-",'Women Matches'!$H45),"")),CONCATENATE('Women Matches'!$D45,"-",'Women Matches'!$D44,", ",'Women Matches'!$E45,"-",'Women Matches'!$E44,", ",'Women Matches'!$F45,"-",'Women Matches'!$F44,IF('Women Matches'!$G44&lt;&gt;"",CONCATENATE(", ",'Women Matches'!$G45,"-",'Women Matches'!$G44),""),IF('Women Matches'!$H44&lt;&gt;"",CONCATENATE(", ",'Women Matches'!$H45,"-",'Women Matches'!$H44),""))),"")</f>
        <v/>
      </c>
      <c r="I51" s="7"/>
      <c r="J51" s="7"/>
    </row>
    <row r="52" spans="2:10">
      <c r="B52" s="30" t="str">
        <f>IF('Women Matches'!$I170='Women Matches'!$I171,"",IF('Women Matches'!$I170="W",C44,C60))</f>
        <v/>
      </c>
      <c r="C52" s="18">
        <v>45</v>
      </c>
      <c r="F52" s="4"/>
      <c r="I52" s="37">
        <v>30</v>
      </c>
      <c r="J52" s="23" t="str">
        <f>IF('Women Matches'!$I113='Women Matches'!$I114,"",IF('Women Matches'!$I113="W",I44,I60))</f>
        <v/>
      </c>
    </row>
    <row r="53" spans="2:10">
      <c r="B53" s="34" t="str">
        <f>IF(B52&lt;&gt;"",IF('Women Matches'!$I170="W",CONCATENATE('Women Matches'!$D170,"-",'Women Matches'!$D171,", ",'Women Matches'!$E170,"-",'Women Matches'!$E171,", ",'Women Matches'!$F170,"-",'Women Matches'!$F171,IF('Women Matches'!$G170&lt;&gt;"",CONCATENATE(", ",'Women Matches'!$G170,"-",'Women Matches'!$G171),""),IF('Women Matches'!$H170&lt;&gt;"",CONCATENATE(", ",'Women Matches'!$H170,"-",'Women Matches'!$H171),"")),CONCATENATE('Women Matches'!$D171,"-",'Women Matches'!$D170,", ",'Women Matches'!$E171,"-",'Women Matches'!$E170,", ",'Women Matches'!$F171,"-",'Women Matches'!$F170,IF('Women Matches'!$G170&lt;&gt;"",CONCATENATE(", ",'Women Matches'!$G171,"-",'Women Matches'!$G170),""),IF('Women Matches'!$H170&lt;&gt;"",CONCATENATE(", ",'Women Matches'!$H171,"-",'Women Matches'!$H170),""))),"")</f>
        <v/>
      </c>
      <c r="C53" s="6"/>
      <c r="F53" s="106"/>
      <c r="I53" s="7"/>
      <c r="J53" t="str">
        <f>IF(J52&lt;&gt;"",IF('Women Matches'!$I113="W",CONCATENATE('Women Matches'!$D113,"-",'Women Matches'!$D114,", ",'Women Matches'!$E113,"-",'Women Matches'!$E114,", ",'Women Matches'!$F113,"-",'Women Matches'!$F114,IF('Women Matches'!$G113&lt;&gt;"",CONCATENATE(", ",'Women Matches'!$G113,"-",'Women Matches'!$G114),""),IF('Women Matches'!$H113&lt;&gt;"",CONCATENATE(", ",'Women Matches'!$H113,"-",'Women Matches'!$H114),"")),CONCATENATE('Women Matches'!$D114,"-",'Women Matches'!$D113,", ",'Women Matches'!$E114,"-",'Women Matches'!$E113,", ",'Women Matches'!$F114,"-",'Women Matches'!$F113,IF('Women Matches'!$G113&lt;&gt;"",CONCATENATE(", ",'Women Matches'!$G114,"-",'Women Matches'!$G113),""),IF('Women Matches'!$H113&lt;&gt;"",CONCATENATE(", ",'Women Matches'!$H114,"-",'Women Matches'!$H113),""))),"")</f>
        <v/>
      </c>
    </row>
    <row r="54" spans="2:10">
      <c r="C54" s="6"/>
      <c r="E54" s="28" t="str">
        <f>IF('Women Matches'!$I47='Women Matches'!$I48,"",IF('Women Matches'!$I47="L",F53,F55))</f>
        <v/>
      </c>
      <c r="F54" s="63">
        <v>13</v>
      </c>
      <c r="G54" s="21" t="str">
        <f>IF('Women Matches'!$I47='Women Matches'!$I48,"",IF('Women Matches'!$I47="W",F53,F55))</f>
        <v/>
      </c>
      <c r="I54" s="7"/>
    </row>
    <row r="55" spans="2:10">
      <c r="C55" s="6"/>
      <c r="E55" s="33"/>
      <c r="F55" s="106"/>
      <c r="G55" s="9" t="str">
        <f>IF(G54&lt;&gt;"",IF('Women Matches'!$I47="W",CONCATENATE('Women Matches'!$D47,"-",'Women Matches'!$D48,", ",'Women Matches'!$E47,"-",'Women Matches'!$E48,", ",'Women Matches'!$F47,"-",'Women Matches'!$F48,IF('Women Matches'!$G47&lt;&gt;"",CONCATENATE(", ",'Women Matches'!$G47,"-",'Women Matches'!$G48),""),IF('Women Matches'!$H47&lt;&gt;"",CONCATENATE(", ",'Women Matches'!$H47,"-",'Women Matches'!$H48),"")),CONCATENATE('Women Matches'!$D48,"-",'Women Matches'!$D47,", ",'Women Matches'!$E48,"-",'Women Matches'!$E47,", ",'Women Matches'!$F48,"-",'Women Matches'!$F47,IF('Women Matches'!$G47&lt;&gt;"",CONCATENATE(", ",'Women Matches'!$G48,"-",'Women Matches'!$G47),""),IF('Women Matches'!$H47&lt;&gt;"",CONCATENATE(", ",'Women Matches'!$H48,"-",'Women Matches'!$H47),""))),"")</f>
        <v/>
      </c>
      <c r="I55" s="7"/>
    </row>
    <row r="56" spans="2:10">
      <c r="C56" s="6"/>
      <c r="D56" s="31" t="str">
        <f>IF('Women Matches'!$I143='Women Matches'!$I144,"",IF('Women Matches'!$I143="W",E54,E58))</f>
        <v/>
      </c>
      <c r="E56" s="18">
        <v>38</v>
      </c>
      <c r="F56" s="4"/>
      <c r="G56" s="37">
        <v>23</v>
      </c>
      <c r="H56" s="24" t="str">
        <f>IF('Women Matches'!$I86='Women Matches'!$I87,"",IF('Women Matches'!$I86="W",G54,G58))</f>
        <v/>
      </c>
      <c r="I56" s="7"/>
    </row>
    <row r="57" spans="2:10">
      <c r="C57" s="6"/>
      <c r="D57" s="36" t="str">
        <f>IF(D56&lt;&gt;"",IF('Women Matches'!$I143="W",CONCATENATE('Women Matches'!$D143,"-",'Women Matches'!$D144,", ",'Women Matches'!$E143,"-",'Women Matches'!$E144,", ",'Women Matches'!$F143,"-",'Women Matches'!$F144,IF('Women Matches'!$G143&lt;&gt;"",CONCATENATE(", ",'Women Matches'!$G143,"-",'Women Matches'!$G144),""),IF('Women Matches'!$H143&lt;&gt;"",CONCATENATE(", ",'Women Matches'!$H143,"-",'Women Matches'!$H144),"")),CONCATENATE('Women Matches'!$D144,"-",'Women Matches'!$D143,", ",'Women Matches'!$E144,"-",'Women Matches'!$E143,", ",'Women Matches'!$F144,"-",'Women Matches'!$F143,IF('Women Matches'!$G143&lt;&gt;"",CONCATENATE(", ",'Women Matches'!$G144,"-",'Women Matches'!$G143),""),IF('Women Matches'!$H143&lt;&gt;"",CONCATENATE(", ",'Women Matches'!$H144,"-",'Women Matches'!$H143),""))),"")</f>
        <v/>
      </c>
      <c r="E57" s="6"/>
      <c r="F57" s="106"/>
      <c r="G57" s="7"/>
      <c r="H57" s="17" t="str">
        <f>IF(H56&lt;&gt;"",IF('Women Matches'!$I86="W",CONCATENATE('Women Matches'!$D86,"-",'Women Matches'!$D87,", ",'Women Matches'!$E86,"-",'Women Matches'!$E87,", ",'Women Matches'!$F86,"-",'Women Matches'!$F87,IF('Women Matches'!$G86&lt;&gt;"",CONCATENATE(", ",'Women Matches'!$G86,"-",'Women Matches'!$G87),""),IF('Women Matches'!$H86&lt;&gt;"",CONCATENATE(", ",'Women Matches'!$H86,"-",'Women Matches'!$H87),"")),CONCATENATE('Women Matches'!$D87,"-",'Women Matches'!$D86,", ",'Women Matches'!$E87,"-",'Women Matches'!$E86,", ",'Women Matches'!$F87,"-",'Women Matches'!$F86,IF('Women Matches'!$G86&lt;&gt;"",CONCATENATE(", ",'Women Matches'!$G87,"-",'Women Matches'!$G86),""),IF('Women Matches'!$H86&lt;&gt;"",CONCATENATE(", ",'Women Matches'!$H87,"-",'Women Matches'!$H86),""))),"")</f>
        <v/>
      </c>
      <c r="I57" s="7"/>
    </row>
    <row r="58" spans="2:10">
      <c r="C58" s="6"/>
      <c r="D58" s="6"/>
      <c r="E58" s="29" t="str">
        <f>IF('Women Matches'!$I51='Women Matches'!$I52,"",IF('Women Matches'!$I51="L",F57,F59))</f>
        <v/>
      </c>
      <c r="F58" s="63">
        <v>14</v>
      </c>
      <c r="G58" s="23" t="str">
        <f>IF('Women Matches'!$I51='Women Matches'!$I52,"",IF('Women Matches'!$I51="W",F57,F59))</f>
        <v/>
      </c>
      <c r="H58" s="7"/>
      <c r="I58" s="7"/>
    </row>
    <row r="59" spans="2:10">
      <c r="C59" s="6"/>
      <c r="D59" s="6"/>
      <c r="E59" s="34"/>
      <c r="F59" s="106"/>
      <c r="G59" t="str">
        <f>IF(G58&lt;&gt;"",IF('Women Matches'!$I51="W",CONCATENATE('Women Matches'!$D51,"-",'Women Matches'!$D52,", ",'Women Matches'!$E51,"-",'Women Matches'!$E52,", ",'Women Matches'!$F51,"-",'Women Matches'!$F52,IF('Women Matches'!$G51&lt;&gt;"",CONCATENATE(", ",'Women Matches'!$G51,"-",'Women Matches'!$G52),""),IF('Women Matches'!$H51&lt;&gt;"",CONCATENATE(", ",'Women Matches'!$H51,"-",'Women Matches'!$H52),"")),CONCATENATE('Women Matches'!$D52,"-",'Women Matches'!$D51,", ",'Women Matches'!$E52,"-",'Women Matches'!$E51,", ",'Women Matches'!$F52,"-",'Women Matches'!$F51,IF('Women Matches'!$G51&lt;&gt;"",CONCATENATE(", ",'Women Matches'!$G52,"-",'Women Matches'!$G51),""),IF('Women Matches'!$H51&lt;&gt;"",CONCATENATE(", ",'Women Matches'!$H52,"-",'Women Matches'!$H51),""))),"")</f>
        <v/>
      </c>
      <c r="H59" s="7"/>
      <c r="I59" s="7"/>
    </row>
    <row r="60" spans="2:10">
      <c r="C60" s="30" t="str">
        <f>IF('Women Matches'!$I162='Women Matches'!$I163,"",IF('Women Matches'!$I162="W",D56,D64))</f>
        <v/>
      </c>
      <c r="D60" s="18">
        <v>43</v>
      </c>
      <c r="F60" s="4"/>
      <c r="H60" s="37">
        <v>28</v>
      </c>
      <c r="I60" s="25" t="str">
        <f>IF('Women Matches'!$I105='Women Matches'!$I106,"",IF('Women Matches'!$I105="W",H56,H64))</f>
        <v/>
      </c>
    </row>
    <row r="61" spans="2:10">
      <c r="C61" s="34" t="str">
        <f>IF(C60&lt;&gt;"",IF('Women Matches'!$I162="W",CONCATENATE('Women Matches'!$D162,"-",'Women Matches'!$D163,", ",'Women Matches'!$E162,"-",'Women Matches'!$E163,", ",'Women Matches'!$F162,"-",'Women Matches'!$F163,IF('Women Matches'!$G162&lt;&gt;"",CONCATENATE(", ",'Women Matches'!$G162,"-",'Women Matches'!$G163),""),IF('Women Matches'!$H162&lt;&gt;"",CONCATENATE(", ",'Women Matches'!$H162,"-",'Women Matches'!$H163),"")),CONCATENATE('Women Matches'!$D163,"-",'Women Matches'!$D162,", ",'Women Matches'!$E163,"-",'Women Matches'!$E162,", ",'Women Matches'!$F163,"-",'Women Matches'!$F162,IF('Women Matches'!$G162&lt;&gt;"",CONCATENATE(", ",'Women Matches'!$G163,"-",'Women Matches'!$G162),""),IF('Women Matches'!$H162&lt;&gt;"",CONCATENATE(", ",'Women Matches'!$H163,"-",'Women Matches'!$H162),""))),"")</f>
        <v/>
      </c>
      <c r="D61" s="6"/>
      <c r="F61" s="106"/>
      <c r="H61" s="7"/>
      <c r="I61" t="str">
        <f>IF(I60&lt;&gt;"",IF('Women Matches'!$I105="W",CONCATENATE('Women Matches'!$D105,"-",'Women Matches'!$D106,", ",'Women Matches'!$E105,"-",'Women Matches'!$E106,", ",'Women Matches'!$F105,"-",'Women Matches'!$F106,IF('Women Matches'!$G105&lt;&gt;"",CONCATENATE(", ",'Women Matches'!$G105,"-",'Women Matches'!$G106),""),IF('Women Matches'!$H105&lt;&gt;"",CONCATENATE(", ",'Women Matches'!$H105,"-",'Women Matches'!$H106),"")),CONCATENATE('Women Matches'!$D106,"-",'Women Matches'!$D105,", ",'Women Matches'!$E106,"-",'Women Matches'!$E105,", ",'Women Matches'!$F106,"-",'Women Matches'!$F105,IF('Women Matches'!$G105&lt;&gt;"",CONCATENATE(", ",'Women Matches'!$G106,"-",'Women Matches'!$G105),""),IF('Women Matches'!$H105&lt;&gt;"",CONCATENATE(", ",'Women Matches'!$H106,"-",'Women Matches'!$H105),""))),"")</f>
        <v/>
      </c>
    </row>
    <row r="62" spans="2:10">
      <c r="D62" s="6"/>
      <c r="E62" s="28" t="str">
        <f>IF('Women Matches'!$I55='Women Matches'!$I56,"",IF('Women Matches'!$I55="L",F61,F63))</f>
        <v/>
      </c>
      <c r="F62" s="63">
        <v>15</v>
      </c>
      <c r="G62" s="21" t="str">
        <f>IF('Women Matches'!$I55='Women Matches'!$I56,"",IF('Women Matches'!$I55="W",F61,F63))</f>
        <v/>
      </c>
      <c r="H62" s="7"/>
    </row>
    <row r="63" spans="2:10">
      <c r="D63" s="6"/>
      <c r="E63" s="33"/>
      <c r="F63" s="106"/>
      <c r="G63" s="9" t="str">
        <f>IF(G62&lt;&gt;"",IF('Women Matches'!$I55="W",CONCATENATE('Women Matches'!$D55,"-",'Women Matches'!$D56,", ",'Women Matches'!$E55,"-",'Women Matches'!$E56,", ",'Women Matches'!$F55,"-",'Women Matches'!$F56,IF('Women Matches'!$G55&lt;&gt;"",CONCATENATE(", ",'Women Matches'!$G55,"-",'Women Matches'!$G56),""),IF('Women Matches'!$H55&lt;&gt;"",CONCATENATE(", ",'Women Matches'!$H55,"-",'Women Matches'!$H56),"")),CONCATENATE('Women Matches'!$D56,"-",'Women Matches'!$D55,", ",'Women Matches'!$E56,"-",'Women Matches'!$E55,", ",'Women Matches'!$F56,"-",'Women Matches'!$F55,IF('Women Matches'!$G55&lt;&gt;"",CONCATENATE(", ",'Women Matches'!$G56,"-",'Women Matches'!$G55),""),IF('Women Matches'!$H55&lt;&gt;"",CONCATENATE(", ",'Women Matches'!$H56,"-",'Women Matches'!$H55),""))),"")</f>
        <v/>
      </c>
      <c r="H63" s="7"/>
    </row>
    <row r="64" spans="2:10">
      <c r="D64" s="30" t="str">
        <f>IF('Women Matches'!$I147='Women Matches'!$I148,"",IF('Women Matches'!$I147="W",E62,E66))</f>
        <v/>
      </c>
      <c r="E64" s="18">
        <v>39</v>
      </c>
      <c r="F64" s="4"/>
      <c r="G64" s="37">
        <v>24</v>
      </c>
      <c r="H64" s="25" t="str">
        <f>IF('Women Matches'!$I90='Women Matches'!$I91,"",IF('Women Matches'!$I90="W",G62,G66))</f>
        <v/>
      </c>
    </row>
    <row r="65" spans="4:8">
      <c r="D65" s="35" t="str">
        <f>IF(D64&lt;&gt;"",IF('Women Matches'!$I147="W",CONCATENATE('Women Matches'!$D147,"-",'Women Matches'!$D148,", ",'Women Matches'!$E147,"-",'Women Matches'!$E148,", ",'Women Matches'!$F147,"-",'Women Matches'!$F148,IF('Women Matches'!$G147&lt;&gt;"",CONCATENATE(", ",'Women Matches'!$G147,"-",'Women Matches'!$G148),""),IF('Women Matches'!$H147&lt;&gt;"",CONCATENATE(", ",'Women Matches'!$H147,"-",'Women Matches'!$H148),"")),CONCATENATE('Women Matches'!$D148,"-",'Women Matches'!$D147,", ",'Women Matches'!$E148,"-",'Women Matches'!$E147,", ",'Women Matches'!$F148,"-",'Women Matches'!$F147,IF('Women Matches'!$G147&lt;&gt;"",CONCATENATE(", ",'Women Matches'!$G148,"-",'Women Matches'!$G147),""),IF('Women Matches'!$H147&lt;&gt;"",CONCATENATE(", ",'Women Matches'!$H148,"-",'Women Matches'!$H147),""))),"")</f>
        <v/>
      </c>
      <c r="E65" s="6"/>
      <c r="F65" s="106"/>
      <c r="G65" s="7"/>
      <c r="H65" s="5" t="str">
        <f>IF(H64&lt;&gt;"",IF('Women Matches'!$I90="W",CONCATENATE('Women Matches'!$D90,"-",'Women Matches'!$D91,", ",'Women Matches'!$E90,"-",'Women Matches'!$E91,", ",'Women Matches'!$F90,"-",'Women Matches'!$F91,IF('Women Matches'!$G90&lt;&gt;"",CONCATENATE(", ",'Women Matches'!$G90,"-",'Women Matches'!$G91),""),IF('Women Matches'!$H90&lt;&gt;"",CONCATENATE(", ",'Women Matches'!$H90,"-",'Women Matches'!$H91),"")),CONCATENATE('Women Matches'!$D91,"-",'Women Matches'!$D90,", ",'Women Matches'!$E91,"-",'Women Matches'!$E90,", ",'Women Matches'!$F91,"-",'Women Matches'!$F90,IF('Women Matches'!$G90&lt;&gt;"",CONCATENATE(", ",'Women Matches'!$G91,"-",'Women Matches'!$G90),""),IF('Women Matches'!$H90&lt;&gt;"",CONCATENATE(", ",'Women Matches'!$H91,"-",'Women Matches'!$H90),""))),"")</f>
        <v/>
      </c>
    </row>
    <row r="66" spans="4:8">
      <c r="E66" s="29" t="str">
        <f>IF('Women Matches'!$I59='Women Matches'!$I60,"",IF('Women Matches'!$I59="L",F65,F67))</f>
        <v/>
      </c>
      <c r="F66" s="63">
        <v>16</v>
      </c>
      <c r="G66" s="23" t="str">
        <f>IF('Women Matches'!$I59='Women Matches'!$I60,"",IF('Women Matches'!$I59="W",F65,F67))</f>
        <v/>
      </c>
    </row>
    <row r="67" spans="4:8">
      <c r="E67" s="34"/>
      <c r="F67" s="106"/>
      <c r="G67" t="str">
        <f>IF(G66&lt;&gt;"",IF('Women Matches'!$I59="W",CONCATENATE('Women Matches'!$D59,"-",'Women Matches'!$D60,", ",'Women Matches'!$E59,"-",'Women Matches'!$E60,", ",'Women Matches'!$F59,"-",'Women Matches'!$F60,IF('Women Matches'!$G59&lt;&gt;"",CONCATENATE(", ",'Women Matches'!$G59,"-",'Women Matches'!$G60),""),IF('Women Matches'!$H59&lt;&gt;"",CONCATENATE(", ",'Women Matches'!$H59,"-",'Women Matches'!$H60),"")),CONCATENATE('Women Matches'!$D60,"-",'Women Matches'!$D59,", ",'Women Matches'!$E60,"-",'Women Matches'!$E59,", ",'Women Matches'!$F60,"-",'Women Matches'!$F59,IF('Women Matches'!$G59&lt;&gt;"",CONCATENATE(", ",'Women Matches'!$G60,"-",'Women Matches'!$G59),""),IF('Women Matches'!$H59&lt;&gt;"",CONCATENATE(", ",'Women Matches'!$H60,"-",'Women Matches'!$H59),""))),"")</f>
        <v/>
      </c>
    </row>
  </sheetData>
  <sheetProtection sheet="1" objects="1" scenarios="1"/>
  <dataValidations count="1">
    <dataValidation type="list" allowBlank="1" showInputMessage="1" showErrorMessage="1" sqref="F5 F7 F9 F11 F13 F15 F17 F19 F21 F23 F25 F27 F29 F31 F33 F35 F37 F39 F41 F43 F45 F47 F49 F51 F53 F55 F57 F59 F61 F63 F65 F67" xr:uid="{00000000-0002-0000-0B00-000000000000}">
      <formula1>WAlphaList</formula1>
    </dataValidation>
  </dataValidations>
  <pageMargins left="0.7" right="0.7" top="0.75" bottom="0.75" header="0.3" footer="0.3"/>
  <pageSetup scale="54"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K458"/>
  <sheetViews>
    <sheetView workbookViewId="0">
      <selection activeCell="D1" sqref="D1"/>
    </sheetView>
  </sheetViews>
  <sheetFormatPr defaultRowHeight="12.3"/>
  <cols>
    <col min="1" max="1" width="24.33203125" bestFit="1" customWidth="1"/>
    <col min="2" max="2" width="5.6640625" customWidth="1"/>
    <col min="3" max="3" width="40.6640625" customWidth="1"/>
    <col min="4" max="8" width="4.6640625" customWidth="1"/>
    <col min="9" max="9" width="4.6640625" style="27" customWidth="1"/>
    <col min="10" max="10" width="4.6640625" customWidth="1"/>
  </cols>
  <sheetData>
    <row r="1" spans="1:11" ht="30" customHeight="1">
      <c r="A1" s="133" t="str">
        <f>IF('Women Crossover'!$F$1&lt;&gt;"",'Women Crossover'!$F$1,"")</f>
        <v>Women's Singles</v>
      </c>
      <c r="B1" s="370" t="str">
        <f>LEFT('Women Crossover'!F6,1)</f>
        <v>1</v>
      </c>
      <c r="C1" s="134" t="str">
        <f>IF('Women Crossover'!F5&lt;&gt;"",IF('Women Crossover'!F5="Bye","Bye",IF(ISERROR(VLOOKUP('Women Crossover'!F5,Players!$J:$N,4,FALSE)),"Invalid ID or Player Name",CONCATENATE(VLOOKUP('Women Crossover'!F5,Players!$J:$N,4,FALSE)," ",VLOOKUP('Women Crossover'!F5,Players!$J:$N,1,FALSE)," (", IF(ISERROR(VLOOKUP('Women Crossover'!F5,Players!$J:$N,5,FALSE)),"",VLOOKUP('Women Crossover'!F5,Players!$J:$N,5,FALSE)),")"))),"")</f>
        <v/>
      </c>
      <c r="D1" s="107"/>
      <c r="E1" s="107"/>
      <c r="F1" s="107"/>
      <c r="G1" s="107"/>
      <c r="H1" s="107" t="str">
        <f>IF(C1&lt;&gt;"",IF(C1="Bye",0,IF(C2="Bye",11,"")),"")</f>
        <v/>
      </c>
      <c r="I1" s="27" t="str">
        <f>IF($H1=$H2,IF($G1=$G2,IF($F1&lt;&gt;"",IF($F1&gt;$F2,"W","L"),""),IF($G1&gt;$G2,"W","L")),IF($H1&gt;$H2,"W","L"))</f>
        <v/>
      </c>
      <c r="J1" s="71" t="str">
        <f>IF($I1&lt;&gt;"",IF($I1="W",IF(SUM(IF($D1&gt;$D2,1,0),IF($E1&gt;$E2,1,0),IF($F1&gt;$F2,1,0),IF($G1&gt;$G2,1,0),IF($H1&gt;$H2,1,0))&lt;&gt;3,"E",""),""),"")</f>
        <v/>
      </c>
      <c r="K1" s="75" t="s">
        <v>61</v>
      </c>
    </row>
    <row r="2" spans="1:11" ht="30" customHeight="1">
      <c r="A2" s="135" t="str">
        <f>IF('Women Crossover'!F$3&lt;&gt;"",'Women Crossover'!F$3,"")</f>
        <v/>
      </c>
      <c r="B2" s="371"/>
      <c r="C2" s="136" t="str">
        <f>IF('Women Crossover'!F7&lt;&gt;"",IF('Women Crossover'!F7="Bye","Bye",IF(ISERROR(VLOOKUP('Women Crossover'!F7,Players!$J:$N,4,FALSE)),"Invalid ID or Player Name",CONCATENATE(VLOOKUP('Women Crossover'!F7,Players!$J:$N,4,FALSE)," ",VLOOKUP('Women Crossover'!F7,Players!$J:$N,1,FALSE)," (", IF(ISERROR(VLOOKUP('Women Crossover'!F7,Players!$J:$N,5,FALSE)),"",VLOOKUP('Women Crossover'!F7,Players!$J:$N,5,FALSE)),")"))),"")</f>
        <v/>
      </c>
      <c r="D2" s="107"/>
      <c r="E2" s="107"/>
      <c r="F2" s="107"/>
      <c r="G2" s="107"/>
      <c r="H2" s="107" t="str">
        <f>IF(C2&lt;&gt;"",IF(C2="Bye",0,IF(C1="Bye",11,"")),"")</f>
        <v/>
      </c>
      <c r="I2" s="27" t="str">
        <f>IF($I1&lt;&gt;"",IF(I1="W","L","W"),"")</f>
        <v/>
      </c>
      <c r="J2" s="71" t="str">
        <f>IF($I2&lt;&gt;"",IF($I2="W",IF(SUM(IF($D2&gt;$D1,1,0),IF($E2&gt;$E1,1,0),IF($F2&gt;$F1,1,0),IF($G2&gt;$G1,1,0),IF($H2&gt;$H1,1,0))&lt;&gt;3,"E",""),""),"")</f>
        <v/>
      </c>
    </row>
    <row r="3" spans="1:11" ht="30" customHeight="1">
      <c r="A3" s="22"/>
      <c r="B3" s="22"/>
      <c r="C3" s="22"/>
      <c r="D3" s="70" t="str">
        <f>IF($I1&lt;&gt;"",IF(AND(AND($D1&gt;-1,$D2&gt;-1),OR($D1&gt;10,$D2&gt;10),ABS($D1-$D2)&gt;1,IF(OR($D1&gt;11,$D2&gt;11),ABS($D1-$D2)=2,TRUE),$D1=INT($D1),$D2=INT($D2)),"","E"),"")</f>
        <v/>
      </c>
      <c r="E3" s="70" t="str">
        <f>IF($I1&lt;&gt;"",IF(AND(AND($E1&gt;-1,$E2&gt;-1),OR($E1&gt;10,$E2&gt;10),ABS($E1-$E2)&gt;1,IF(OR($E1&gt;11,$E2&gt;11),ABS($E1-$E2)=2,TRUE),$E1=INT($E1),$E2=INT($E2)),"","E"),"")</f>
        <v/>
      </c>
      <c r="F3" s="70" t="str">
        <f>IF($I1&lt;&gt;"",IF(AND(AND($F1&gt;-1,$F2&gt;-1),OR($F1&gt;10,$F2&gt;10),ABS($F1-$F2)&gt;1,IF(OR($F1&gt;11,$F2&gt;11),ABS($F1-$F2)=2,TRUE),$F1=INT($F1),$F2=INT($F2)),"","E"),"")</f>
        <v/>
      </c>
      <c r="G3" s="70" t="str">
        <f>IF(AND($I1&lt;&gt;"",$G1&lt;&gt;""),IF(AND(AND($G1&gt;-1,$G2&gt;-1),OR($G1&gt;10,$G2&gt;10),ABS($G1-$G2)&gt;1,IF(OR($G1&gt;11,$G2&gt;11),ABS($G1-$G2)=2,TRUE),$G1=INT($G1),$G2=INT($G2)),"","E"),"")</f>
        <v/>
      </c>
      <c r="H3" s="70" t="str">
        <f>IF(AND($I1&lt;&gt;"",$H1&lt;&gt;""),IF(AND(AND($H1&gt;-1,$H2&gt;-1),OR($H1&gt;10,$H2&gt;10),ABS($H1-$H2)&gt;1,IF(OR($H1&gt;11,$H2&gt;11),ABS($H1-$H2)=2,TRUE),$H1=INT($H1),$H2=INT($H2)),"","E"),"")</f>
        <v/>
      </c>
    </row>
    <row r="4" spans="1:11" ht="30" customHeight="1">
      <c r="D4" s="68"/>
      <c r="E4" s="68"/>
      <c r="F4" s="68"/>
      <c r="G4" s="68"/>
      <c r="H4" s="68"/>
    </row>
    <row r="5" spans="1:11" ht="30" customHeight="1">
      <c r="A5" s="133" t="str">
        <f>IF('Women Crossover'!$F$1&lt;&gt;"",'Women Crossover'!$F$1,"")</f>
        <v>Women's Singles</v>
      </c>
      <c r="B5" s="370" t="str">
        <f>LEFT('Women Crossover'!F10,1)</f>
        <v>2</v>
      </c>
      <c r="C5" s="134" t="str">
        <f>IF('Women Crossover'!F9&lt;&gt;"",IF('Women Crossover'!F9="Bye","Bye",IF(ISERROR(VLOOKUP('Women Crossover'!F9,Players!$J:$N,4,FALSE)),"Invalid ID or Player Name",CONCATENATE(VLOOKUP('Women Crossover'!F9,Players!$J:$N,4,FALSE)," ",VLOOKUP('Women Crossover'!F9,Players!$J:$N,1,FALSE)," (", IF(ISERROR(VLOOKUP('Women Crossover'!F9,Players!$J:$N,5,FALSE)),"",VLOOKUP('Women Crossover'!F9,Players!$J:$N,5,FALSE)),")"))),"")</f>
        <v/>
      </c>
      <c r="D5" s="107"/>
      <c r="E5" s="107"/>
      <c r="F5" s="107"/>
      <c r="G5" s="107"/>
      <c r="H5" s="107" t="str">
        <f>IF(C5&lt;&gt;"",IF(C5="Bye",0,IF(C6="Bye",11,"")),"")</f>
        <v/>
      </c>
      <c r="I5" s="27" t="str">
        <f>IF($H5=$H6,IF($G5=$G6,IF($F5&lt;&gt;"",IF($F5&gt;$F6,"W","L"),""),IF($G5&gt;$G6,"W","L")),IF($H5&gt;$H6,"W","L"))</f>
        <v/>
      </c>
      <c r="J5" s="71" t="str">
        <f>IF($I5&lt;&gt;"",IF($I5="W",IF(SUM(IF($D5&gt;$D6,1,0),IF($E5&gt;$E6,1,0),IF($F5&gt;$F6,1,0),IF($G5&gt;$G6,1,0),IF($H5&gt;$H6,1,0))&lt;&gt;3,"E",""),""),"")</f>
        <v/>
      </c>
    </row>
    <row r="6" spans="1:11" ht="30" customHeight="1">
      <c r="A6" s="135" t="str">
        <f>IF('Women Crossover'!F$3&lt;&gt;"",'Women Crossover'!F$3,"")</f>
        <v/>
      </c>
      <c r="B6" s="371"/>
      <c r="C6" s="136" t="str">
        <f>IF('Women Crossover'!F11&lt;&gt;"",IF('Women Crossover'!F11="Bye","Bye",IF(ISERROR(VLOOKUP('Women Crossover'!F11,Players!$J:$N,4,FALSE)),"Invalid ID or Player Name",CONCATENATE(VLOOKUP('Women Crossover'!F11,Players!$J:$N,4,FALSE)," ",VLOOKUP('Women Crossover'!F11,Players!$J:$N,1,FALSE)," (", IF(ISERROR(VLOOKUP('Women Crossover'!F11,Players!$J:$N,5,FALSE)),"",VLOOKUP('Women Crossover'!F11,Players!$J:$N,5,FALSE)),")"))),"")</f>
        <v/>
      </c>
      <c r="D6" s="107"/>
      <c r="E6" s="107"/>
      <c r="F6" s="107"/>
      <c r="G6" s="107"/>
      <c r="H6" s="107" t="str">
        <f>IF(C6&lt;&gt;"",IF(C6="Bye",0,IF(C5="Bye",11,"")),"")</f>
        <v/>
      </c>
      <c r="I6" s="27" t="str">
        <f>IF($I5&lt;&gt;"",IF(I5="W","L","W"),"")</f>
        <v/>
      </c>
      <c r="J6" s="71" t="str">
        <f>IF($I6&lt;&gt;"",IF($I6="W",IF(SUM(IF($D6&gt;$D5,1,0),IF($E6&gt;$E5,1,0),IF($F6&gt;$F5,1,0),IF($G6&gt;$G5,1,0),IF($H6&gt;$H5,1,0))&lt;&gt;3,"E",""),""),"")</f>
        <v/>
      </c>
    </row>
    <row r="7" spans="1:11" ht="30" customHeight="1">
      <c r="A7" s="22"/>
      <c r="B7" s="22"/>
      <c r="C7" s="22"/>
      <c r="D7" s="70" t="str">
        <f>IF($I5&lt;&gt;"",IF(AND(AND($D5&gt;-1,$D6&gt;-1),OR($D5&gt;10,$D6&gt;10),ABS($D5-$D6)&gt;1,IF(OR($D5&gt;11,$D6&gt;11),ABS($D5-$D6)=2,TRUE),$D5=INT($D5),$D6=INT($D6)),"","E"),"")</f>
        <v/>
      </c>
      <c r="E7" s="70" t="str">
        <f>IF($I5&lt;&gt;"",IF(AND(AND($E5&gt;-1,$E6&gt;-1),OR($E5&gt;10,$E6&gt;10),ABS($E5-$E6)&gt;1,IF(OR($E5&gt;11,$E6&gt;11),ABS($E5-$E6)=2,TRUE),$E5=INT($E5),$E6=INT($E6)),"","E"),"")</f>
        <v/>
      </c>
      <c r="F7" s="70" t="str">
        <f>IF($I5&lt;&gt;"",IF(AND(AND($F5&gt;-1,$F6&gt;-1),OR($F5&gt;10,$F6&gt;10),ABS($F5-$F6)&gt;1,IF(OR($F5&gt;11,$F6&gt;11),ABS($F5-$F6)=2,TRUE),$F5=INT($F5),$F6=INT($F6)),"","E"),"")</f>
        <v/>
      </c>
      <c r="G7" s="70" t="str">
        <f>IF(AND($I5&lt;&gt;"",$G5&lt;&gt;""),IF(AND(AND($G5&gt;-1,$G6&gt;-1),OR($G5&gt;10,$G6&gt;10),ABS($G5-$G6)&gt;1,IF(OR($G5&gt;11,$G6&gt;11),ABS($G5-$G6)=2,TRUE),$G5=INT($G5),$G6=INT($G6)),"","E"),"")</f>
        <v/>
      </c>
      <c r="H7" s="70" t="str">
        <f>IF(AND($I5&lt;&gt;"",$H5&lt;&gt;""),IF(AND(AND($H5&gt;-1,$H6&gt;-1),OR($H5&gt;10,$H6&gt;10),ABS($H5-$H6)&gt;1,IF(OR($H5&gt;11,$H6&gt;11),ABS($H5-$H6)=2,TRUE),$H5=INT($H5),$H6=INT($H6)),"","E"),"")</f>
        <v/>
      </c>
    </row>
    <row r="8" spans="1:11" ht="30" customHeight="1">
      <c r="D8" s="68"/>
      <c r="E8" s="68"/>
      <c r="F8" s="68"/>
      <c r="G8" s="68"/>
      <c r="H8" s="68"/>
    </row>
    <row r="9" spans="1:11" ht="30" customHeight="1">
      <c r="A9" s="133" t="str">
        <f>IF('Women Crossover'!$F$1&lt;&gt;"",'Women Crossover'!$F$1,"")</f>
        <v>Women's Singles</v>
      </c>
      <c r="B9" s="370" t="str">
        <f>LEFT('Women Crossover'!F14,1)</f>
        <v>3</v>
      </c>
      <c r="C9" s="134" t="str">
        <f>IF('Women Crossover'!F13&lt;&gt;"",IF('Women Crossover'!F13="Bye","Bye",IF(ISERROR(VLOOKUP('Women Crossover'!F13,Players!$J:$N,4,FALSE)),"Invalid ID or Player Name",CONCATENATE(VLOOKUP('Women Crossover'!F13,Players!$J:$N,4,FALSE)," ",VLOOKUP('Women Crossover'!F13,Players!$J:$N,1,FALSE)," (", IF(ISERROR(VLOOKUP('Women Crossover'!F13,Players!$J:$N,5,FALSE)),"",VLOOKUP('Women Crossover'!F13,Players!$J:$N,5,FALSE)),")"))),"")</f>
        <v/>
      </c>
      <c r="D9" s="107"/>
      <c r="E9" s="107"/>
      <c r="F9" s="107"/>
      <c r="G9" s="107"/>
      <c r="H9" s="107" t="str">
        <f>IF(C9&lt;&gt;"",IF(C9="Bye",0,IF(C10="Bye",11,"")),"")</f>
        <v/>
      </c>
      <c r="I9" s="27" t="str">
        <f>IF($H9=$H10,IF($G9=$G10,IF($F9&lt;&gt;"",IF($F9&gt;$F10,"W","L"),""),IF($G9&gt;$G10,"W","L")),IF($H9&gt;$H10,"W","L"))</f>
        <v/>
      </c>
      <c r="J9" s="71" t="str">
        <f>IF($I9&lt;&gt;"",IF($I9="W",IF(SUM(IF($D9&gt;$D10,1,0),IF($E9&gt;$E10,1,0),IF($F9&gt;$F10,1,0),IF($G9&gt;$G10,1,0),IF($H9&gt;$H10,1,0))&lt;&gt;3,"E",""),""),"")</f>
        <v/>
      </c>
    </row>
    <row r="10" spans="1:11" ht="30" customHeight="1">
      <c r="A10" s="135" t="str">
        <f>IF('Women Crossover'!F$3&lt;&gt;"",'Women Crossover'!F$3,"")</f>
        <v/>
      </c>
      <c r="B10" s="371"/>
      <c r="C10" s="136" t="str">
        <f>IF('Women Crossover'!F15&lt;&gt;"",IF('Women Crossover'!F15="Bye","Bye",IF(ISERROR(VLOOKUP('Women Crossover'!F15,Players!$J:$N,4,FALSE)),"Invalid ID or Player Name",CONCATENATE(VLOOKUP('Women Crossover'!F15,Players!$J:$N,4,FALSE)," ",VLOOKUP('Women Crossover'!F15,Players!$J:$N,1,FALSE)," (", IF(ISERROR(VLOOKUP('Women Crossover'!F15,Players!$J:$N,5,FALSE)),"",VLOOKUP('Women Crossover'!F15,Players!$J:$N,5,FALSE)),")"))),"")</f>
        <v/>
      </c>
      <c r="D10" s="107"/>
      <c r="E10" s="107"/>
      <c r="F10" s="107"/>
      <c r="G10" s="107"/>
      <c r="H10" s="107" t="str">
        <f>IF(C10&lt;&gt;"",IF(C10="Bye",0,IF(C9="Bye",11,"")),"")</f>
        <v/>
      </c>
      <c r="I10" s="27" t="str">
        <f>IF($I9&lt;&gt;"",IF(I9="W","L","W"),"")</f>
        <v/>
      </c>
      <c r="J10" s="71" t="str">
        <f>IF($I10&lt;&gt;"",IF($I10="W",IF(SUM(IF($D10&gt;$D9,1,0),IF($E10&gt;$E9,1,0),IF($F10&gt;$F9,1,0),IF($G10&gt;$G9,1,0),IF($H10&gt;$H9,1,0))&lt;&gt;3,"E",""),""),"")</f>
        <v/>
      </c>
    </row>
    <row r="11" spans="1:11" ht="30" customHeight="1">
      <c r="A11" s="22"/>
      <c r="B11" s="22"/>
      <c r="C11" s="22"/>
      <c r="D11" s="70" t="str">
        <f>IF($I9&lt;&gt;"",IF(AND(AND($D9&gt;-1,$D10&gt;-1),OR($D9&gt;10,$D10&gt;10),ABS($D9-$D10)&gt;1,IF(OR($D9&gt;11,$D10&gt;11),ABS($D9-$D10)=2,TRUE),$D9=INT($D9),$D10=INT($D10)),"","E"),"")</f>
        <v/>
      </c>
      <c r="E11" s="70" t="str">
        <f>IF($I9&lt;&gt;"",IF(AND(AND($E9&gt;-1,$E10&gt;-1),OR($E9&gt;10,$E10&gt;10),ABS($E9-$E10)&gt;1,IF(OR($E9&gt;11,$E10&gt;11),ABS($E9-$E10)=2,TRUE),$E9=INT($E9),$E10=INT($E10)),"","E"),"")</f>
        <v/>
      </c>
      <c r="F11" s="70" t="str">
        <f>IF($I9&lt;&gt;"",IF(AND(AND($F9&gt;-1,$F10&gt;-1),OR($F9&gt;10,$F10&gt;10),ABS($F9-$F10)&gt;1,IF(OR($F9&gt;11,$F10&gt;11),ABS($F9-$F10)=2,TRUE),$F9=INT($F9),$F10=INT($F10)),"","E"),"")</f>
        <v/>
      </c>
      <c r="G11" s="70" t="str">
        <f>IF(AND($I9&lt;&gt;"",$G9&lt;&gt;""),IF(AND(AND($G9&gt;-1,$G10&gt;-1),OR($G9&gt;10,$G10&gt;10),ABS($G9-$G10)&gt;1,IF(OR($G9&gt;11,$G10&gt;11),ABS($G9-$G10)=2,TRUE),$G9=INT($G9),$G10=INT($G10)),"","E"),"")</f>
        <v/>
      </c>
      <c r="H11" s="70" t="str">
        <f>IF(AND($I9&lt;&gt;"",$H9&lt;&gt;""),IF(AND(AND($H9&gt;-1,$H10&gt;-1),OR($H9&gt;10,$H10&gt;10),ABS($H9-$H10)&gt;1,IF(OR($H9&gt;11,$H10&gt;11),ABS($H9-$H10)=2,TRUE),$H9=INT($H9),$H10=INT($H10)),"","E"),"")</f>
        <v/>
      </c>
    </row>
    <row r="12" spans="1:11" ht="30" customHeight="1">
      <c r="D12" s="68"/>
      <c r="E12" s="68"/>
      <c r="F12" s="68"/>
      <c r="G12" s="68"/>
      <c r="H12" s="68"/>
    </row>
    <row r="13" spans="1:11" ht="30" customHeight="1">
      <c r="A13" s="133" t="str">
        <f>IF('Women Crossover'!$F$1&lt;&gt;"",'Women Crossover'!$F$1,"")</f>
        <v>Women's Singles</v>
      </c>
      <c r="B13" s="370" t="str">
        <f>LEFT('Women Crossover'!F18,1)</f>
        <v>4</v>
      </c>
      <c r="C13" s="134" t="str">
        <f>IF('Women Crossover'!F17&lt;&gt;"",IF('Women Crossover'!F17="Bye","Bye",IF(ISERROR(VLOOKUP('Women Crossover'!F17,Players!$J:$N,4,FALSE)),"Invalid ID or Player Name",CONCATENATE(VLOOKUP('Women Crossover'!F17,Players!$J:$N,4,FALSE)," ",VLOOKUP('Women Crossover'!F17,Players!$J:$N,1,FALSE)," (", IF(ISERROR(VLOOKUP('Women Crossover'!F17,Players!$J:$N,5,FALSE)),"",VLOOKUP('Women Crossover'!F17,Players!$J:$N,5,FALSE)),")"))),"")</f>
        <v/>
      </c>
      <c r="D13" s="107"/>
      <c r="E13" s="107"/>
      <c r="F13" s="107"/>
      <c r="G13" s="107"/>
      <c r="H13" s="107" t="str">
        <f>IF(C13&lt;&gt;"",IF(C13="Bye",0,IF(C14="Bye",11,"")),"")</f>
        <v/>
      </c>
      <c r="I13" s="27" t="str">
        <f>IF($H13=$H14,IF($G13=$G14,IF($F13&lt;&gt;"",IF($F13&gt;$F14,"W","L"),""),IF($G13&gt;$G14,"W","L")),IF($H13&gt;$H14,"W","L"))</f>
        <v/>
      </c>
      <c r="J13" s="71" t="str">
        <f>IF($I13&lt;&gt;"",IF($I13="W",IF(SUM(IF($D13&gt;$D14,1,0),IF($E13&gt;$E14,1,0),IF($F13&gt;$F14,1,0),IF($G13&gt;$G14,1,0),IF($H13&gt;$H14,1,0))&lt;&gt;3,"E",""),""),"")</f>
        <v/>
      </c>
    </row>
    <row r="14" spans="1:11" ht="30" customHeight="1">
      <c r="A14" s="135" t="str">
        <f>IF('Women Crossover'!F$3&lt;&gt;"",'Women Crossover'!F$3,"")</f>
        <v/>
      </c>
      <c r="B14" s="371"/>
      <c r="C14" s="136" t="str">
        <f>IF('Women Crossover'!F19&lt;&gt;"",IF('Women Crossover'!F19="Bye","Bye",IF(ISERROR(VLOOKUP('Women Crossover'!F19,Players!$J:$N,4,FALSE)),"Invalid ID or Player Name",CONCATENATE(VLOOKUP('Women Crossover'!F19,Players!$J:$N,4,FALSE)," ",VLOOKUP('Women Crossover'!F19,Players!$J:$N,1,FALSE)," (", IF(ISERROR(VLOOKUP('Women Crossover'!F19,Players!$J:$N,5,FALSE)),"",VLOOKUP('Women Crossover'!F19,Players!$J:$N,5,FALSE)),")"))),"")</f>
        <v/>
      </c>
      <c r="D14" s="107"/>
      <c r="E14" s="107"/>
      <c r="F14" s="107"/>
      <c r="G14" s="107"/>
      <c r="H14" s="107" t="str">
        <f>IF(C14&lt;&gt;"",IF(C14="Bye",0,IF(C13="Bye",11,"")),"")</f>
        <v/>
      </c>
      <c r="I14" s="27" t="str">
        <f>IF($I13&lt;&gt;"",IF(I13="W","L","W"),"")</f>
        <v/>
      </c>
      <c r="J14" s="71" t="str">
        <f>IF($I14&lt;&gt;"",IF($I14="W",IF(SUM(IF($D14&gt;$D13,1,0),IF($E14&gt;$E13,1,0),IF($F14&gt;$F13,1,0),IF($G14&gt;$G13,1,0),IF($H14&gt;$H13,1,0))&lt;&gt;3,"E",""),""),"")</f>
        <v/>
      </c>
    </row>
    <row r="15" spans="1:11" ht="30" customHeight="1">
      <c r="A15" s="22"/>
      <c r="B15" s="22"/>
      <c r="C15" s="22"/>
      <c r="D15" s="70" t="str">
        <f>IF($I13&lt;&gt;"",IF(AND(AND($D13&gt;-1,$D14&gt;-1),OR($D13&gt;10,$D14&gt;10),ABS($D13-$D14)&gt;1,IF(OR($D13&gt;11,$D14&gt;11),ABS($D13-$D14)=2,TRUE),$D13=INT($D13),$D14=INT($D14)),"","E"),"")</f>
        <v/>
      </c>
      <c r="E15" s="70" t="str">
        <f>IF($I13&lt;&gt;"",IF(AND(AND($E13&gt;-1,$E14&gt;-1),OR($E13&gt;10,$E14&gt;10),ABS($E13-$E14)&gt;1,IF(OR($E13&gt;11,$E14&gt;11),ABS($E13-$E14)=2,TRUE),$E13=INT($E13),$E14=INT($E14)),"","E"),"")</f>
        <v/>
      </c>
      <c r="F15" s="70" t="str">
        <f>IF($I13&lt;&gt;"",IF(AND(AND($F13&gt;-1,$F14&gt;-1),OR($F13&gt;10,$F14&gt;10),ABS($F13-$F14)&gt;1,IF(OR($F13&gt;11,$F14&gt;11),ABS($F13-$F14)=2,TRUE),$F13=INT($F13),$F14=INT($F14)),"","E"),"")</f>
        <v/>
      </c>
      <c r="G15" s="70" t="str">
        <f>IF(AND($I13&lt;&gt;"",$G13&lt;&gt;""),IF(AND(AND($G13&gt;-1,$G14&gt;-1),OR($G13&gt;10,$G14&gt;10),ABS($G13-$G14)&gt;1,IF(OR($G13&gt;11,$G14&gt;11),ABS($G13-$G14)=2,TRUE),$G13=INT($G13),$G14=INT($G14)),"","E"),"")</f>
        <v/>
      </c>
      <c r="H15" s="70" t="str">
        <f>IF(AND($I13&lt;&gt;"",$H13&lt;&gt;""),IF(AND(AND($H13&gt;-1,$H14&gt;-1),OR($H13&gt;10,$H14&gt;10),ABS($H13-$H14)&gt;1,IF(OR($H13&gt;11,$H14&gt;11),ABS($H13-$H14)=2,TRUE),$H13=INT($H13),$H14=INT($H14)),"","E"),"")</f>
        <v/>
      </c>
    </row>
    <row r="16" spans="1:11" ht="30" customHeight="1">
      <c r="D16" s="68"/>
      <c r="E16" s="68"/>
      <c r="F16" s="68"/>
      <c r="G16" s="68"/>
      <c r="H16" s="68"/>
    </row>
    <row r="17" spans="1:11" ht="30" customHeight="1">
      <c r="A17" s="133" t="str">
        <f>IF('Women Crossover'!$F$1&lt;&gt;"",'Women Crossover'!$F$1,"")</f>
        <v>Women's Singles</v>
      </c>
      <c r="B17" s="370" t="str">
        <f>LEFT('Women Crossover'!F22,1)</f>
        <v>5</v>
      </c>
      <c r="C17" s="134" t="str">
        <f>IF('Women Crossover'!F21&lt;&gt;"",IF('Women Crossover'!F21="Bye","Bye",IF(ISERROR(VLOOKUP('Women Crossover'!F21,Players!$J:$N,4,FALSE)),"Invalid ID or Player Name",CONCATENATE(VLOOKUP('Women Crossover'!F21,Players!$J:$N,4,FALSE)," ",VLOOKUP('Women Crossover'!F21,Players!$J:$N,1,FALSE)," (", IF(ISERROR(VLOOKUP('Women Crossover'!F21,Players!$J:$N,5,FALSE)),"",VLOOKUP('Women Crossover'!F21,Players!$J:$N,5,FALSE)),")"))),"")</f>
        <v/>
      </c>
      <c r="D17" s="107"/>
      <c r="E17" s="107"/>
      <c r="F17" s="107"/>
      <c r="G17" s="107"/>
      <c r="H17" s="107" t="str">
        <f>IF(C17&lt;&gt;"",IF(C17="Bye",0,IF(C18="Bye",11,"")),"")</f>
        <v/>
      </c>
      <c r="I17" s="27" t="str">
        <f>IF($H17=$H18,IF($G17=$G18,IF($F17&lt;&gt;"",IF($F17&gt;$F18,"W","L"),""),IF($G17&gt;$G18,"W","L")),IF($H17&gt;$H18,"W","L"))</f>
        <v/>
      </c>
      <c r="J17" s="71" t="str">
        <f>IF($I17&lt;&gt;"",IF($I17="W",IF(SUM(IF($D17&gt;$D18,1,0),IF($E17&gt;$E18,1,0),IF($F17&gt;$F18,1,0),IF($G17&gt;$G18,1,0),IF($H17&gt;$H18,1,0))&lt;&gt;3,"E",""),""),"")</f>
        <v/>
      </c>
    </row>
    <row r="18" spans="1:11" ht="30" customHeight="1">
      <c r="A18" s="135" t="str">
        <f>IF('Women Crossover'!F$3&lt;&gt;"",'Women Crossover'!F$3,"")</f>
        <v/>
      </c>
      <c r="B18" s="371"/>
      <c r="C18" s="136" t="str">
        <f>IF('Women Crossover'!F23&lt;&gt;"",IF('Women Crossover'!F23="Bye","Bye",IF(ISERROR(VLOOKUP('Women Crossover'!F23,Players!$J:$N,4,FALSE)),"Invalid ID or Player Name",CONCATENATE(VLOOKUP('Women Crossover'!F23,Players!$J:$N,4,FALSE)," ",VLOOKUP('Women Crossover'!F23,Players!$J:$N,1,FALSE)," (", IF(ISERROR(VLOOKUP('Women Crossover'!F23,Players!$J:$N,5,FALSE)),"",VLOOKUP('Women Crossover'!F23,Players!$J:$N,5,FALSE)),")"))),"")</f>
        <v/>
      </c>
      <c r="D18" s="107"/>
      <c r="E18" s="107"/>
      <c r="F18" s="107"/>
      <c r="G18" s="107"/>
      <c r="H18" s="107" t="str">
        <f>IF(C18&lt;&gt;"",IF(C18="Bye",0,IF(C17="Bye",11,"")),"")</f>
        <v/>
      </c>
      <c r="I18" s="27" t="str">
        <f>IF($I17&lt;&gt;"",IF(I17="W","L","W"),"")</f>
        <v/>
      </c>
      <c r="J18" s="71" t="str">
        <f>IF($I18&lt;&gt;"",IF($I18="W",IF(SUM(IF($D18&gt;$D17,1,0),IF($E18&gt;$E17,1,0),IF($F18&gt;$F17,1,0),IF($G18&gt;$G17,1,0),IF($H18&gt;$H17,1,0))&lt;&gt;3,"E",""),""),"")</f>
        <v/>
      </c>
    </row>
    <row r="19" spans="1:11" ht="30" customHeight="1">
      <c r="A19" s="22"/>
      <c r="B19" s="22"/>
      <c r="C19" s="22"/>
      <c r="D19" s="70" t="str">
        <f>IF($I17&lt;&gt;"",IF(AND(AND($D17&gt;-1,$D18&gt;-1),OR($D17&gt;10,$D18&gt;10),ABS($D17-$D18)&gt;1,IF(OR($D17&gt;11,$D18&gt;11),ABS($D17-$D18)=2,TRUE),$D17=INT($D17),$D18=INT($D18)),"","E"),"")</f>
        <v/>
      </c>
      <c r="E19" s="70" t="str">
        <f>IF($I17&lt;&gt;"",IF(AND(AND($E17&gt;-1,$E18&gt;-1),OR($E17&gt;10,$E18&gt;10),ABS($E17-$E18)&gt;1,IF(OR($E17&gt;11,$E18&gt;11),ABS($E17-$E18)=2,TRUE),$E17=INT($E17),$E18=INT($E18)),"","E"),"")</f>
        <v/>
      </c>
      <c r="F19" s="70" t="str">
        <f>IF($I17&lt;&gt;"",IF(AND(AND($F17&gt;-1,$F18&gt;-1),OR($F17&gt;10,$F18&gt;10),ABS($F17-$F18)&gt;1,IF(OR($F17&gt;11,$F18&gt;11),ABS($F17-$F18)=2,TRUE),$F17=INT($F17),$F18=INT($F18)),"","E"),"")</f>
        <v/>
      </c>
      <c r="G19" s="70" t="str">
        <f>IF(AND($I17&lt;&gt;"",$G17&lt;&gt;""),IF(AND(AND($G17&gt;-1,$G18&gt;-1),OR($G17&gt;10,$G18&gt;10),ABS($G17-$G18)&gt;1,IF(OR($G17&gt;11,$G18&gt;11),ABS($G17-$G18)=2,TRUE),$G17=INT($G17),$G18=INT($G18)),"","E"),"")</f>
        <v/>
      </c>
      <c r="H19" s="70" t="str">
        <f>IF(AND($I17&lt;&gt;"",$H17&lt;&gt;""),IF(AND(AND($H17&gt;-1,$H18&gt;-1),OR($H17&gt;10,$H18&gt;10),ABS($H17-$H18)&gt;1,IF(OR($H17&gt;11,$H18&gt;11),ABS($H17-$H18)=2,TRUE),$H17=INT($H17),$H18=INT($H18)),"","E"),"")</f>
        <v/>
      </c>
    </row>
    <row r="20" spans="1:11" ht="30" customHeight="1">
      <c r="D20" s="68"/>
      <c r="E20" s="68"/>
      <c r="F20" s="68"/>
      <c r="G20" s="68"/>
      <c r="H20" s="68"/>
    </row>
    <row r="21" spans="1:11" ht="30" customHeight="1">
      <c r="A21" s="133" t="str">
        <f>IF('Women Crossover'!$F$1&lt;&gt;"",'Women Crossover'!$F$1,"")</f>
        <v>Women's Singles</v>
      </c>
      <c r="B21" s="370" t="str">
        <f>LEFT('Women Crossover'!F26,1)</f>
        <v>6</v>
      </c>
      <c r="C21" s="134" t="str">
        <f>IF('Women Crossover'!F25&lt;&gt;"",IF('Women Crossover'!F25="Bye","Bye",IF(ISERROR(VLOOKUP('Women Crossover'!F25,Players!$J:$N,4,FALSE)),"Invalid ID or Player Name",CONCATENATE(VLOOKUP('Women Crossover'!F25,Players!$J:$N,4,FALSE)," ",VLOOKUP('Women Crossover'!F25,Players!$J:$N,1,FALSE)," (", IF(ISERROR(VLOOKUP('Women Crossover'!F25,Players!$J:$N,5,FALSE)),"",VLOOKUP('Women Crossover'!F25,Players!$J:$N,5,FALSE)),")"))),"")</f>
        <v/>
      </c>
      <c r="D21" s="107"/>
      <c r="E21" s="107"/>
      <c r="F21" s="107"/>
      <c r="G21" s="107"/>
      <c r="H21" s="107" t="str">
        <f>IF(C21&lt;&gt;"",IF(C21="Bye",0,IF(C22="Bye",11,"")),"")</f>
        <v/>
      </c>
      <c r="I21" s="27" t="str">
        <f>IF($H21=$H22,IF($G21=$G22,IF($F21&lt;&gt;"",IF($F21&gt;$F22,"W","L"),""),IF($G21&gt;$G22,"W","L")),IF($H21&gt;$H22,"W","L"))</f>
        <v/>
      </c>
      <c r="J21" s="71" t="str">
        <f>IF($I21&lt;&gt;"",IF($I21="W",IF(SUM(IF($D21&gt;$D22,1,0),IF($E21&gt;$E22,1,0),IF($F21&gt;$F22,1,0),IF($G21&gt;$G22,1,0),IF($H21&gt;$H22,1,0))&lt;&gt;3,"E",""),""),"")</f>
        <v/>
      </c>
    </row>
    <row r="22" spans="1:11" ht="30" customHeight="1">
      <c r="A22" s="135" t="str">
        <f>IF('Women Crossover'!F$3&lt;&gt;"",'Women Crossover'!F$3,"")</f>
        <v/>
      </c>
      <c r="B22" s="371"/>
      <c r="C22" s="136" t="str">
        <f>IF('Women Crossover'!F27&lt;&gt;"",IF('Women Crossover'!F27="Bye","Bye",IF(ISERROR(VLOOKUP('Women Crossover'!F27,Players!$J:$N,4,FALSE)),"Invalid ID or Player Name",CONCATENATE(VLOOKUP('Women Crossover'!F27,Players!$J:$N,4,FALSE)," ",VLOOKUP('Women Crossover'!F27,Players!$J:$N,1,FALSE)," (", IF(ISERROR(VLOOKUP('Women Crossover'!F27,Players!$J:$N,5,FALSE)),"",VLOOKUP('Women Crossover'!F27,Players!$J:$N,5,FALSE)),")"))),"")</f>
        <v/>
      </c>
      <c r="D22" s="107"/>
      <c r="E22" s="107"/>
      <c r="F22" s="107"/>
      <c r="G22" s="107"/>
      <c r="H22" s="107" t="str">
        <f>IF(C22&lt;&gt;"",IF(C22="Bye",0,IF(C21="Bye",11,"")),"")</f>
        <v/>
      </c>
      <c r="I22" s="27" t="str">
        <f>IF($I21&lt;&gt;"",IF(I21="W","L","W"),"")</f>
        <v/>
      </c>
      <c r="J22" s="71" t="str">
        <f>IF($I22&lt;&gt;"",IF($I22="W",IF(SUM(IF($D22&gt;$D21,1,0),IF($E22&gt;$E21,1,0),IF($F22&gt;$F21,1,0),IF($G22&gt;$G21,1,0),IF($H22&gt;$H21,1,0))&lt;&gt;3,"E",""),""),"")</f>
        <v/>
      </c>
    </row>
    <row r="23" spans="1:11" ht="30" customHeight="1">
      <c r="A23" s="22"/>
      <c r="B23" s="22"/>
      <c r="C23" s="22"/>
      <c r="D23" s="70" t="str">
        <f>IF($I21&lt;&gt;"",IF(AND(AND($D21&gt;-1,$D22&gt;-1),OR($D21&gt;10,$D22&gt;10),ABS($D21-$D22)&gt;1,IF(OR($D21&gt;11,$D22&gt;11),ABS($D21-$D22)=2,TRUE),$D21=INT($D21),$D22=INT($D22)),"","E"),"")</f>
        <v/>
      </c>
      <c r="E23" s="70" t="str">
        <f>IF($I21&lt;&gt;"",IF(AND(AND($E21&gt;-1,$E22&gt;-1),OR($E21&gt;10,$E22&gt;10),ABS($E21-$E22)&gt;1,IF(OR($E21&gt;11,$E22&gt;11),ABS($E21-$E22)=2,TRUE),$E21=INT($E21),$E22=INT($E22)),"","E"),"")</f>
        <v/>
      </c>
      <c r="F23" s="70" t="str">
        <f>IF($I21&lt;&gt;"",IF(AND(AND($F21&gt;-1,$F22&gt;-1),OR($F21&gt;10,$F22&gt;10),ABS($F21-$F22)&gt;1,IF(OR($F21&gt;11,$F22&gt;11),ABS($F21-$F22)=2,TRUE),$F21=INT($F21),$F22=INT($F22)),"","E"),"")</f>
        <v/>
      </c>
      <c r="G23" s="70" t="str">
        <f>IF(AND($I21&lt;&gt;"",$G21&lt;&gt;""),IF(AND(AND($G21&gt;-1,$G22&gt;-1),OR($G21&gt;10,$G22&gt;10),ABS($G21-$G22)&gt;1,IF(OR($G21&gt;11,$G22&gt;11),ABS($G21-$G22)=2,TRUE),$G21=INT($G21),$G22=INT($G22)),"","E"),"")</f>
        <v/>
      </c>
      <c r="H23" s="70" t="str">
        <f>IF(AND($I21&lt;&gt;"",$H21&lt;&gt;""),IF(AND(AND($H21&gt;-1,$H22&gt;-1),OR($H21&gt;10,$H22&gt;10),ABS($H21-$H22)&gt;1,IF(OR($H21&gt;11,$H22&gt;11),ABS($H21-$H22)=2,TRUE),$H21=INT($H21),$H22=INT($H22)),"","E"),"")</f>
        <v/>
      </c>
    </row>
    <row r="24" spans="1:11" ht="30" customHeight="1">
      <c r="A24" s="133" t="str">
        <f>IF('Women Crossover'!$F$1&lt;&gt;"",'Women Crossover'!$F$1,"")</f>
        <v>Women's Singles</v>
      </c>
      <c r="B24" s="370" t="str">
        <f>LEFT('Women Crossover'!F30,1)</f>
        <v>7</v>
      </c>
      <c r="C24" s="134" t="str">
        <f>IF('Women Crossover'!F29&lt;&gt;"",IF('Women Crossover'!F29="Bye","Bye",IF(ISERROR(VLOOKUP('Women Crossover'!F29,Players!$J:$N,4,FALSE)),"Invalid ID or Player Name",CONCATENATE(VLOOKUP('Women Crossover'!F29,Players!$J:$N,4,FALSE)," ",VLOOKUP('Women Crossover'!F29,Players!$J:$N,1,FALSE)," (", IF(ISERROR(VLOOKUP('Women Crossover'!F29,Players!$J:$N,5,FALSE)),"",VLOOKUP('Women Crossover'!F29,Players!$J:$N,5,FALSE)),")"))),"")</f>
        <v/>
      </c>
      <c r="D24" s="107"/>
      <c r="E24" s="107"/>
      <c r="F24" s="107"/>
      <c r="G24" s="107"/>
      <c r="H24" s="107" t="str">
        <f>IF(C24&lt;&gt;"",IF(C24="Bye",0,IF(C25="Bye",11,"")),"")</f>
        <v/>
      </c>
      <c r="I24" s="27" t="str">
        <f>IF($H24=$H25,IF($G24=$G25,IF($F24&lt;&gt;"",IF($F24&gt;$F25,"W","L"),""),IF($G24&gt;$G25,"W","L")),IF($H24&gt;$H25,"W","L"))</f>
        <v/>
      </c>
      <c r="J24" s="71" t="str">
        <f>IF($I24&lt;&gt;"",IF($I24="W",IF(SUM(IF($D24&gt;$D25,1,0),IF($E24&gt;$E25,1,0),IF($F24&gt;$F25,1,0),IF($G24&gt;$G25,1,0),IF($H24&gt;$H25,1,0))&lt;&gt;3,"E",""),""),"")</f>
        <v/>
      </c>
      <c r="K24" s="75" t="s">
        <v>62</v>
      </c>
    </row>
    <row r="25" spans="1:11" ht="30" customHeight="1">
      <c r="A25" s="135" t="str">
        <f>IF('Women Crossover'!F$3&lt;&gt;"",'Women Crossover'!F$3,"")</f>
        <v/>
      </c>
      <c r="B25" s="371"/>
      <c r="C25" s="136" t="str">
        <f>IF('Women Crossover'!F31&lt;&gt;"",IF('Women Crossover'!F31="Bye","Bye",IF(ISERROR(VLOOKUP('Women Crossover'!F31,Players!$J:$N,4,FALSE)),"Invalid ID or Player Name",CONCATENATE(VLOOKUP('Women Crossover'!F31,Players!$J:$N,4,FALSE)," ",VLOOKUP('Women Crossover'!F31,Players!$J:$N,1,FALSE)," (", IF(ISERROR(VLOOKUP('Women Crossover'!F31,Players!$J:$N,5,FALSE)),"",VLOOKUP('Women Crossover'!F31,Players!$J:$N,5,FALSE)),")"))),"")</f>
        <v/>
      </c>
      <c r="D25" s="107"/>
      <c r="E25" s="107"/>
      <c r="F25" s="107"/>
      <c r="G25" s="107"/>
      <c r="H25" s="107" t="str">
        <f>IF(C25&lt;&gt;"",IF(C25="Bye",0,IF(C24="Bye",11,"")),"")</f>
        <v/>
      </c>
      <c r="I25" s="27" t="str">
        <f>IF($I24&lt;&gt;"",IF(I24="W","L","W"),"")</f>
        <v/>
      </c>
      <c r="J25" s="71" t="str">
        <f>IF($I25&lt;&gt;"",IF($I25="W",IF(SUM(IF($D25&gt;$D24,1,0),IF($E25&gt;$E24,1,0),IF($F25&gt;$F24,1,0),IF($G25&gt;$G24,1,0),IF($H25&gt;$H24,1,0))&lt;&gt;3,"E",""),""),"")</f>
        <v/>
      </c>
    </row>
    <row r="26" spans="1:11" ht="30" customHeight="1">
      <c r="A26" s="22"/>
      <c r="B26" s="22"/>
      <c r="C26" s="22"/>
      <c r="D26" s="70" t="str">
        <f>IF($I24&lt;&gt;"",IF(AND(AND($D24&gt;-1,$D25&gt;-1),OR($D24&gt;10,$D25&gt;10),ABS($D24-$D25)&gt;1,IF(OR($D24&gt;11,$D25&gt;11),ABS($D24-$D25)=2,TRUE),$D24=INT($D24),$D25=INT($D25)),"","E"),"")</f>
        <v/>
      </c>
      <c r="E26" s="70" t="str">
        <f>IF($I24&lt;&gt;"",IF(AND(AND($E24&gt;-1,$E25&gt;-1),OR($E24&gt;10,$E25&gt;10),ABS($E24-$E25)&gt;1,IF(OR($E24&gt;11,$E25&gt;11),ABS($E24-$E25)=2,TRUE),$E24=INT($E24),$E25=INT($E25)),"","E"),"")</f>
        <v/>
      </c>
      <c r="F26" s="70" t="str">
        <f>IF($I24&lt;&gt;"",IF(AND(AND($F24&gt;-1,$F25&gt;-1),OR($F24&gt;10,$F25&gt;10),ABS($F24-$F25)&gt;1,IF(OR($F24&gt;11,$F25&gt;11),ABS($F24-$F25)=2,TRUE),$F24=INT($F24),$F25=INT($F25)),"","E"),"")</f>
        <v/>
      </c>
      <c r="G26" s="70" t="str">
        <f>IF(AND($I24&lt;&gt;"",$G24&lt;&gt;""),IF(AND(AND($G24&gt;-1,$G25&gt;-1),OR($G24&gt;10,$G25&gt;10),ABS($G24-$G25)&gt;1,IF(OR($G24&gt;11,$G25&gt;11),ABS($G24-$G25)=2,TRUE),$G24=INT($G24),$G25=INT($G25)),"","E"),"")</f>
        <v/>
      </c>
      <c r="H26" s="70" t="str">
        <f>IF(AND($I24&lt;&gt;"",$H24&lt;&gt;""),IF(AND(AND($H24&gt;-1,$H25&gt;-1),OR($H24&gt;10,$H25&gt;10),ABS($H24-$H25)&gt;1,IF(OR($H24&gt;11,$H25&gt;11),ABS($H24-$H25)=2,TRUE),$H24=INT($H24),$H25=INT($H25)),"","E"),"")</f>
        <v/>
      </c>
    </row>
    <row r="27" spans="1:11" ht="30" customHeight="1">
      <c r="D27" s="68"/>
      <c r="E27" s="68"/>
      <c r="F27" s="68"/>
      <c r="G27" s="68"/>
      <c r="H27" s="68"/>
    </row>
    <row r="28" spans="1:11" ht="30" customHeight="1">
      <c r="A28" s="133" t="str">
        <f>IF('Women Crossover'!$F$1&lt;&gt;"",'Women Crossover'!$F$1,"")</f>
        <v>Women's Singles</v>
      </c>
      <c r="B28" s="370" t="str">
        <f>LEFT('Women Crossover'!F34,1)</f>
        <v>8</v>
      </c>
      <c r="C28" s="134" t="str">
        <f>IF('Women Crossover'!F33&lt;&gt;"",IF('Women Crossover'!F33="Bye","Bye",IF(ISERROR(VLOOKUP('Women Crossover'!F33,Players!$J:$N,4,FALSE)),"Invalid ID or Player Name",CONCATENATE(VLOOKUP('Women Crossover'!F33,Players!$J:$N,4,FALSE)," ",VLOOKUP('Women Crossover'!F33,Players!$J:$N,1,FALSE)," (", IF(ISERROR(VLOOKUP('Women Crossover'!F33,Players!$J:$N,5,FALSE)),"",VLOOKUP('Women Crossover'!F33,Players!$J:$N,5,FALSE)),")"))),"")</f>
        <v/>
      </c>
      <c r="D28" s="107"/>
      <c r="E28" s="107"/>
      <c r="F28" s="107"/>
      <c r="G28" s="107"/>
      <c r="H28" s="107" t="str">
        <f>IF(C28&lt;&gt;"",IF(C28="Bye",0,IF(C29="Bye",11,"")),"")</f>
        <v/>
      </c>
      <c r="I28" s="27" t="str">
        <f>IF($H28=$H29,IF($G28=$G29,IF($F28&lt;&gt;"",IF($F28&gt;$F29,"W","L"),""),IF($G28&gt;$G29,"W","L")),IF($H28&gt;$H29,"W","L"))</f>
        <v/>
      </c>
      <c r="J28" s="71" t="str">
        <f>IF($I28&lt;&gt;"",IF($I28="W",IF(SUM(IF($D28&gt;$D29,1,0),IF($E28&gt;$E29,1,0),IF($F28&gt;$F29,1,0),IF($G28&gt;$G29,1,0),IF($H28&gt;$H29,1,0))&lt;&gt;3,"E",""),""),"")</f>
        <v/>
      </c>
    </row>
    <row r="29" spans="1:11" ht="30" customHeight="1">
      <c r="A29" s="135" t="str">
        <f>IF('Women Crossover'!F$3&lt;&gt;"",'Women Crossover'!F$3,"")</f>
        <v/>
      </c>
      <c r="B29" s="371"/>
      <c r="C29" s="136" t="str">
        <f>IF('Women Crossover'!F35&lt;&gt;"",IF('Women Crossover'!F35="Bye","Bye",IF(ISERROR(VLOOKUP('Women Crossover'!F35,Players!$J:$N,4,FALSE)),"Invalid ID or Player Name",CONCATENATE(VLOOKUP('Women Crossover'!F35,Players!$J:$N,4,FALSE)," ",VLOOKUP('Women Crossover'!F35,Players!$J:$N,1,FALSE)," (", IF(ISERROR(VLOOKUP('Women Crossover'!F35,Players!$J:$N,5,FALSE)),"",VLOOKUP('Women Crossover'!F35,Players!$J:$N,5,FALSE)),")"))),"")</f>
        <v/>
      </c>
      <c r="D29" s="107"/>
      <c r="E29" s="107"/>
      <c r="F29" s="107"/>
      <c r="G29" s="107"/>
      <c r="H29" s="107" t="str">
        <f>IF(C29&lt;&gt;"",IF(C29="Bye",0,IF(C28="Bye",11,"")),"")</f>
        <v/>
      </c>
      <c r="I29" s="27" t="str">
        <f>IF($I28&lt;&gt;"",IF(I28="W","L","W"),"")</f>
        <v/>
      </c>
      <c r="J29" s="71" t="str">
        <f>IF($I29&lt;&gt;"",IF($I29="W",IF(SUM(IF($D29&gt;$D28,1,0),IF($E29&gt;$E28,1,0),IF($F29&gt;$F28,1,0),IF($G29&gt;$G28,1,0),IF($H29&gt;$H28,1,0))&lt;&gt;3,"E",""),""),"")</f>
        <v/>
      </c>
    </row>
    <row r="30" spans="1:11" ht="30" customHeight="1">
      <c r="A30" s="22"/>
      <c r="B30" s="22"/>
      <c r="C30" s="22"/>
      <c r="D30" s="70" t="str">
        <f>IF($I28&lt;&gt;"",IF(AND(AND($D28&gt;-1,$D29&gt;-1),OR($D28&gt;10,$D29&gt;10),ABS($D28-$D29)&gt;1,IF(OR($D28&gt;11,$D29&gt;11),ABS($D28-$D29)=2,TRUE),$D28=INT($D28),$D29=INT($D29)),"","E"),"")</f>
        <v/>
      </c>
      <c r="E30" s="70" t="str">
        <f>IF($I28&lt;&gt;"",IF(AND(AND($E28&gt;-1,$E29&gt;-1),OR($E28&gt;10,$E29&gt;10),ABS($E28-$E29)&gt;1,IF(OR($E28&gt;11,$E29&gt;11),ABS($E28-$E29)=2,TRUE),$E28=INT($E28),$E29=INT($E29)),"","E"),"")</f>
        <v/>
      </c>
      <c r="F30" s="70" t="str">
        <f>IF($I28&lt;&gt;"",IF(AND(AND($F28&gt;-1,$F29&gt;-1),OR($F28&gt;10,$F29&gt;10),ABS($F28-$F29)&gt;1,IF(OR($F28&gt;11,$F29&gt;11),ABS($F28-$F29)=2,TRUE),$F28=INT($F28),$F29=INT($F29)),"","E"),"")</f>
        <v/>
      </c>
      <c r="G30" s="70" t="str">
        <f>IF(AND($I28&lt;&gt;"",$G28&lt;&gt;""),IF(AND(AND($G28&gt;-1,$G29&gt;-1),OR($G28&gt;10,$G29&gt;10),ABS($G28-$G29)&gt;1,IF(OR($G28&gt;11,$G29&gt;11),ABS($G28-$G29)=2,TRUE),$G28=INT($G28),$G29=INT($G29)),"","E"),"")</f>
        <v/>
      </c>
      <c r="H30" s="70" t="str">
        <f>IF(AND($I28&lt;&gt;"",$H28&lt;&gt;""),IF(AND(AND($H28&gt;-1,$H29&gt;-1),OR($H28&gt;10,$H29&gt;10),ABS($H28-$H29)&gt;1,IF(OR($H28&gt;11,$H29&gt;11),ABS($H28-$H29)=2,TRUE),$H28=INT($H28),$H29=INT($H29)),"","E"),"")</f>
        <v/>
      </c>
    </row>
    <row r="31" spans="1:11" ht="30" customHeight="1">
      <c r="D31" s="68"/>
      <c r="E31" s="68"/>
      <c r="F31" s="68"/>
      <c r="G31" s="68"/>
      <c r="H31" s="68"/>
    </row>
    <row r="32" spans="1:11" ht="30" customHeight="1">
      <c r="A32" s="133" t="str">
        <f>IF('Women Crossover'!$F$1&lt;&gt;"",'Women Crossover'!$F$1,"")</f>
        <v>Women's Singles</v>
      </c>
      <c r="B32" s="370">
        <f>'Women Crossover'!F38</f>
        <v>9</v>
      </c>
      <c r="C32" s="134" t="str">
        <f>IF('Women Crossover'!F37&lt;&gt;"",IF('Women Crossover'!F37="Bye","Bye",IF(ISERROR(VLOOKUP('Women Crossover'!F37,Players!$J:$N,4,FALSE)),"Invalid ID or Player Name",CONCATENATE(VLOOKUP('Women Crossover'!F37,Players!$J:$N,4,FALSE)," ",VLOOKUP('Women Crossover'!F37,Players!$J:$N,1,FALSE)," (", IF(ISERROR(VLOOKUP('Women Crossover'!F37,Players!$J:$N,5,FALSE)),"",VLOOKUP('Women Crossover'!F37,Players!$J:$N,5,FALSE)),")"))),"")</f>
        <v/>
      </c>
      <c r="D32" s="107"/>
      <c r="E32" s="107"/>
      <c r="F32" s="107"/>
      <c r="G32" s="107"/>
      <c r="H32" s="107" t="str">
        <f>IF(C32&lt;&gt;"",IF(C32="Bye",0,IF(C33="Bye",11,"")),"")</f>
        <v/>
      </c>
      <c r="I32" s="27" t="str">
        <f>IF($H32=$H33,IF($G32=$G33,IF($F32&lt;&gt;"",IF($F32&gt;$F33,"W","L"),""),IF($G32&gt;$G33,"W","L")),IF($H32&gt;$H33,"W","L"))</f>
        <v/>
      </c>
      <c r="J32" s="71" t="str">
        <f>IF($I32&lt;&gt;"",IF($I32="W",IF(SUM(IF($D32&gt;$D33,1,0),IF($E32&gt;$E33,1,0),IF($F32&gt;$F33,1,0),IF($G32&gt;$G33,1,0),IF($H32&gt;$H33,1,0))&lt;&gt;3,"E",""),""),"")</f>
        <v/>
      </c>
    </row>
    <row r="33" spans="1:11" ht="30" customHeight="1">
      <c r="A33" s="135" t="str">
        <f>IF('Women Crossover'!F$3&lt;&gt;"",'Women Crossover'!F$3,"")</f>
        <v/>
      </c>
      <c r="B33" s="371"/>
      <c r="C33" s="136" t="str">
        <f>IF('Women Crossover'!F39&lt;&gt;"",IF('Women Crossover'!F39="Bye","Bye",IF(ISERROR(VLOOKUP('Women Crossover'!F39,Players!$J:$N,4,FALSE)),"Invalid ID or Player Name",CONCATENATE(VLOOKUP('Women Crossover'!F39,Players!$J:$N,4,FALSE)," ",VLOOKUP('Women Crossover'!F39,Players!$J:$N,1,FALSE)," (", IF(ISERROR(VLOOKUP('Women Crossover'!F39,Players!$J:$N,5,FALSE)),"",VLOOKUP('Women Crossover'!F39,Players!$J:$N,5,FALSE)),")"))),"")</f>
        <v/>
      </c>
      <c r="D33" s="107"/>
      <c r="E33" s="107"/>
      <c r="F33" s="107"/>
      <c r="G33" s="107"/>
      <c r="H33" s="107" t="str">
        <f>IF(C33&lt;&gt;"",IF(C33="Bye",0,IF(C32="Bye",11,"")),"")</f>
        <v/>
      </c>
      <c r="I33" s="27" t="str">
        <f>IF($I32&lt;&gt;"",IF(I32="W","L","W"),"")</f>
        <v/>
      </c>
      <c r="J33" s="71" t="str">
        <f>IF($I33&lt;&gt;"",IF($I33="W",IF(SUM(IF($D33&gt;$D32,1,0),IF($E33&gt;$E32,1,0),IF($F33&gt;$F32,1,0),IF($G33&gt;$G32,1,0),IF($H33&gt;$H32,1,0))&lt;&gt;3,"E",""),""),"")</f>
        <v/>
      </c>
    </row>
    <row r="34" spans="1:11" ht="30" customHeight="1">
      <c r="A34" s="22"/>
      <c r="B34" s="22"/>
      <c r="C34" s="22"/>
      <c r="D34" s="70" t="str">
        <f>IF($I32&lt;&gt;"",IF(AND(AND($D32&gt;-1,$D33&gt;-1),OR($D32&gt;10,$D33&gt;10),ABS($D32-$D33)&gt;1,IF(OR($D32&gt;11,$D33&gt;11),ABS($D32-$D33)=2,TRUE),$D32=INT($D32),$D33=INT($D33)),"","E"),"")</f>
        <v/>
      </c>
      <c r="E34" s="70" t="str">
        <f>IF($I32&lt;&gt;"",IF(AND(AND($E32&gt;-1,$E33&gt;-1),OR($E32&gt;10,$E33&gt;10),ABS($E32-$E33)&gt;1,IF(OR($E32&gt;11,$E33&gt;11),ABS($E32-$E33)=2,TRUE),$E32=INT($E32),$E33=INT($E33)),"","E"),"")</f>
        <v/>
      </c>
      <c r="F34" s="70" t="str">
        <f>IF($I32&lt;&gt;"",IF(AND(AND($F32&gt;-1,$F33&gt;-1),OR($F32&gt;10,$F33&gt;10),ABS($F32-$F33)&gt;1,IF(OR($F32&gt;11,$F33&gt;11),ABS($F32-$F33)=2,TRUE),$F32=INT($F32),$F33=INT($F33)),"","E"),"")</f>
        <v/>
      </c>
      <c r="G34" s="70" t="str">
        <f>IF(AND($I32&lt;&gt;"",$G32&lt;&gt;""),IF(AND(AND($G32&gt;-1,$G33&gt;-1),OR($G32&gt;10,$G33&gt;10),ABS($G32-$G33)&gt;1,IF(OR($G32&gt;11,$G33&gt;11),ABS($G32-$G33)=2,TRUE),$G32=INT($G32),$G33=INT($G33)),"","E"),"")</f>
        <v/>
      </c>
      <c r="H34" s="70" t="str">
        <f>IF(AND($I32&lt;&gt;"",$H32&lt;&gt;""),IF(AND(AND($H32&gt;-1,$H33&gt;-1),OR($H32&gt;10,$H33&gt;10),ABS($H32-$H33)&gt;1,IF(OR($H32&gt;11,$H33&gt;11),ABS($H32-$H33)=2,TRUE),$H32=INT($H32),$H33=INT($H33)),"","E"),"")</f>
        <v/>
      </c>
    </row>
    <row r="35" spans="1:11" ht="30" customHeight="1">
      <c r="D35" s="68"/>
      <c r="E35" s="68"/>
      <c r="F35" s="68"/>
      <c r="G35" s="68"/>
      <c r="H35" s="68"/>
    </row>
    <row r="36" spans="1:11" ht="30" customHeight="1">
      <c r="A36" s="133" t="str">
        <f>IF('Women Crossover'!$F$1&lt;&gt;"",'Women Crossover'!$F$1,"")</f>
        <v>Women's Singles</v>
      </c>
      <c r="B36" s="370">
        <f>'Women Crossover'!F42</f>
        <v>10</v>
      </c>
      <c r="C36" s="134" t="str">
        <f>IF('Women Crossover'!F41&lt;&gt;"",IF('Women Crossover'!F41="Bye","Bye",IF(ISERROR(VLOOKUP('Women Crossover'!F41,Players!$J:$N,4,FALSE)),"Invalid ID or Player Name",CONCATENATE(VLOOKUP('Women Crossover'!F41,Players!$J:$N,4,FALSE)," ",VLOOKUP('Women Crossover'!F41,Players!$J:$N,1,FALSE)," (", IF(ISERROR(VLOOKUP('Women Crossover'!F41,Players!$J:$N,5,FALSE)),"",VLOOKUP('Women Crossover'!F41,Players!$J:$N,5,FALSE)),")"))),"")</f>
        <v/>
      </c>
      <c r="D36" s="107"/>
      <c r="E36" s="107"/>
      <c r="F36" s="107"/>
      <c r="G36" s="107"/>
      <c r="H36" s="107" t="str">
        <f>IF(C36&lt;&gt;"",IF(C36="Bye",0,IF(C37="Bye",11,"")),"")</f>
        <v/>
      </c>
      <c r="I36" s="27" t="str">
        <f>IF($H36=$H37,IF($G36=$G37,IF($F36&lt;&gt;"",IF($F36&gt;$F37,"W","L"),""),IF($G36&gt;$G37,"W","L")),IF($H36&gt;$H37,"W","L"))</f>
        <v/>
      </c>
      <c r="J36" s="71" t="str">
        <f>IF($I36&lt;&gt;"",IF($I36="W",IF(SUM(IF($D36&gt;$D37,1,0),IF($E36&gt;$E37,1,0),IF($F36&gt;$F37,1,0),IF($G36&gt;$G37,1,0),IF($H36&gt;$H37,1,0))&lt;&gt;3,"E",""),""),"")</f>
        <v/>
      </c>
    </row>
    <row r="37" spans="1:11" ht="30" customHeight="1">
      <c r="A37" s="135" t="str">
        <f>IF('Women Crossover'!F$3&lt;&gt;"",'Women Crossover'!F$3,"")</f>
        <v/>
      </c>
      <c r="B37" s="371"/>
      <c r="C37" s="136" t="str">
        <f>IF('Women Crossover'!F43&lt;&gt;"",IF('Women Crossover'!F43="Bye","Bye",IF(ISERROR(VLOOKUP('Women Crossover'!F43,Players!$J:$N,4,FALSE)),"Invalid ID or Player Name",CONCATENATE(VLOOKUP('Women Crossover'!F43,Players!$J:$N,4,FALSE)," ",VLOOKUP('Women Crossover'!F43,Players!$J:$N,1,FALSE)," (", IF(ISERROR(VLOOKUP('Women Crossover'!F43,Players!$J:$N,5,FALSE)),"",VLOOKUP('Women Crossover'!F43,Players!$J:$N,5,FALSE)),")"))),"")</f>
        <v/>
      </c>
      <c r="D37" s="107"/>
      <c r="E37" s="107"/>
      <c r="F37" s="107"/>
      <c r="G37" s="107"/>
      <c r="H37" s="107" t="str">
        <f>IF(C37&lt;&gt;"",IF(C37="Bye",0,IF(C36="Bye",11,"")),"")</f>
        <v/>
      </c>
      <c r="I37" s="27" t="str">
        <f>IF($I36&lt;&gt;"",IF(I36="W","L","W"),"")</f>
        <v/>
      </c>
      <c r="J37" s="71" t="str">
        <f>IF($I37&lt;&gt;"",IF($I37="W",IF(SUM(IF($D37&gt;$D36,1,0),IF($E37&gt;$E36,1,0),IF($F37&gt;$F36,1,0),IF($G37&gt;$G36,1,0),IF($H37&gt;$H36,1,0))&lt;&gt;3,"E",""),""),"")</f>
        <v/>
      </c>
    </row>
    <row r="38" spans="1:11" ht="30" customHeight="1">
      <c r="A38" s="22"/>
      <c r="B38" s="22"/>
      <c r="C38" s="22"/>
      <c r="D38" s="70" t="str">
        <f>IF($I36&lt;&gt;"",IF(AND(AND($D36&gt;-1,$D37&gt;-1),OR($D36&gt;10,$D37&gt;10),ABS($D36-$D37)&gt;1,IF(OR($D36&gt;11,$D37&gt;11),ABS($D36-$D37)=2,TRUE),$D36=INT($D36),$D37=INT($D37)),"","E"),"")</f>
        <v/>
      </c>
      <c r="E38" s="70" t="str">
        <f>IF($I36&lt;&gt;"",IF(AND(AND($E36&gt;-1,$E37&gt;-1),OR($E36&gt;10,$E37&gt;10),ABS($E36-$E37)&gt;1,IF(OR($E36&gt;11,$E37&gt;11),ABS($E36-$E37)=2,TRUE),$E36=INT($E36),$E37=INT($E37)),"","E"),"")</f>
        <v/>
      </c>
      <c r="F38" s="70" t="str">
        <f>IF($I36&lt;&gt;"",IF(AND(AND($F36&gt;-1,$F37&gt;-1),OR($F36&gt;10,$F37&gt;10),ABS($F36-$F37)&gt;1,IF(OR($F36&gt;11,$F37&gt;11),ABS($F36-$F37)=2,TRUE),$F36=INT($F36),$F37=INT($F37)),"","E"),"")</f>
        <v/>
      </c>
      <c r="G38" s="70" t="str">
        <f>IF(AND($I36&lt;&gt;"",$G36&lt;&gt;""),IF(AND(AND($G36&gt;-1,$G37&gt;-1),OR($G36&gt;10,$G37&gt;10),ABS($G36-$G37)&gt;1,IF(OR($G36&gt;11,$G37&gt;11),ABS($G36-$G37)=2,TRUE),$G36=INT($G36),$G37=INT($G37)),"","E"),"")</f>
        <v/>
      </c>
      <c r="H38" s="70" t="str">
        <f>IF(AND($I36&lt;&gt;"",$H36&lt;&gt;""),IF(AND(AND($H36&gt;-1,$H37&gt;-1),OR($H36&gt;10,$H37&gt;10),ABS($H36-$H37)&gt;1,IF(OR($H36&gt;11,$H37&gt;11),ABS($H36-$H37)=2,TRUE),$H36=INT($H36),$H37=INT($H37)),"","E"),"")</f>
        <v/>
      </c>
    </row>
    <row r="39" spans="1:11" ht="30" customHeight="1">
      <c r="D39" s="68"/>
      <c r="E39" s="68"/>
      <c r="F39" s="68"/>
      <c r="G39" s="68"/>
      <c r="H39" s="68"/>
    </row>
    <row r="40" spans="1:11" ht="30" customHeight="1">
      <c r="A40" s="133" t="str">
        <f>IF('Women Crossover'!$F$1&lt;&gt;"",'Women Crossover'!$F$1,"")</f>
        <v>Women's Singles</v>
      </c>
      <c r="B40" s="370">
        <f>'Women Crossover'!F46</f>
        <v>11</v>
      </c>
      <c r="C40" s="134" t="str">
        <f>IF('Women Crossover'!F45&lt;&gt;"",IF('Women Crossover'!F45="Bye","Bye",IF(ISERROR(VLOOKUP('Women Crossover'!F45,Players!$J:$N,4,FALSE)),"Invalid ID or Player Name",CONCATENATE(VLOOKUP('Women Crossover'!F45,Players!$J:$N,4,FALSE)," ",VLOOKUP('Women Crossover'!F45,Players!$J:$N,1,FALSE)," (", IF(ISERROR(VLOOKUP('Women Crossover'!F45,Players!$J:$N,5,FALSE)),"",VLOOKUP('Women Crossover'!F45,Players!$J:$N,5,FALSE)),")"))),"")</f>
        <v/>
      </c>
      <c r="D40" s="107"/>
      <c r="E40" s="107"/>
      <c r="F40" s="107"/>
      <c r="G40" s="107"/>
      <c r="H40" s="107" t="str">
        <f>IF(C40&lt;&gt;"",IF(C40="Bye",0,IF(C41="Bye",11,"")),"")</f>
        <v/>
      </c>
      <c r="I40" s="27" t="str">
        <f>IF($H40=$H41,IF($G40=$G41,IF($F40&lt;&gt;"",IF($F40&gt;$F41,"W","L"),""),IF($G40&gt;$G41,"W","L")),IF($H40&gt;$H41,"W","L"))</f>
        <v/>
      </c>
      <c r="J40" s="71" t="str">
        <f>IF($I40&lt;&gt;"",IF($I40="W",IF(SUM(IF($D40&gt;$D41,1,0),IF($E40&gt;$E41,1,0),IF($F40&gt;$F41,1,0),IF($G40&gt;$G41,1,0),IF($H40&gt;$H41,1,0))&lt;&gt;3,"E",""),""),"")</f>
        <v/>
      </c>
    </row>
    <row r="41" spans="1:11" ht="30" customHeight="1">
      <c r="A41" s="135" t="str">
        <f>IF('Women Crossover'!F$3&lt;&gt;"",'Women Crossover'!F$3,"")</f>
        <v/>
      </c>
      <c r="B41" s="371"/>
      <c r="C41" s="136" t="str">
        <f>IF('Women Crossover'!F47&lt;&gt;"",IF('Women Crossover'!F47="Bye","Bye",IF(ISERROR(VLOOKUP('Women Crossover'!F47,Players!$J:$N,4,FALSE)),"Invalid ID or Player Name",CONCATENATE(VLOOKUP('Women Crossover'!F47,Players!$J:$N,4,FALSE)," ",VLOOKUP('Women Crossover'!F47,Players!$J:$N,1,FALSE)," (", IF(ISERROR(VLOOKUP('Women Crossover'!F47,Players!$J:$N,5,FALSE)),"",VLOOKUP('Women Crossover'!F47,Players!$J:$N,5,FALSE)),")"))),"")</f>
        <v/>
      </c>
      <c r="D41" s="107"/>
      <c r="E41" s="107"/>
      <c r="F41" s="107"/>
      <c r="G41" s="107"/>
      <c r="H41" s="107" t="str">
        <f>IF(C41&lt;&gt;"",IF(C41="Bye",0,IF(C40="Bye",11,"")),"")</f>
        <v/>
      </c>
      <c r="I41" s="27" t="str">
        <f>IF($I40&lt;&gt;"",IF(I40="W","L","W"),"")</f>
        <v/>
      </c>
      <c r="J41" s="71" t="str">
        <f>IF($I41&lt;&gt;"",IF($I41="W",IF(SUM(IF($D41&gt;$D40,1,0),IF($E41&gt;$E40,1,0),IF($F41&gt;$F40,1,0),IF($G41&gt;$G40,1,0),IF($H41&gt;$H40,1,0))&lt;&gt;3,"E",""),""),"")</f>
        <v/>
      </c>
    </row>
    <row r="42" spans="1:11" ht="30" customHeight="1">
      <c r="A42" s="22"/>
      <c r="B42" s="22"/>
      <c r="C42" s="22"/>
      <c r="D42" s="70" t="str">
        <f>IF($I40&lt;&gt;"",IF(AND(AND($D40&gt;-1,$D41&gt;-1),OR($D40&gt;10,$D41&gt;10),ABS($D40-$D41)&gt;1,IF(OR($D40&gt;11,$D41&gt;11),ABS($D40-$D41)=2,TRUE),$D40=INT($D40),$D41=INT($D41)),"","E"),"")</f>
        <v/>
      </c>
      <c r="E42" s="70" t="str">
        <f>IF($I40&lt;&gt;"",IF(AND(AND($E40&gt;-1,$E41&gt;-1),OR($E40&gt;10,$E41&gt;10),ABS($E40-$E41)&gt;1,IF(OR($E40&gt;11,$E41&gt;11),ABS($E40-$E41)=2,TRUE),$E40=INT($E40),$E41=INT($E41)),"","E"),"")</f>
        <v/>
      </c>
      <c r="F42" s="70" t="str">
        <f>IF($I40&lt;&gt;"",IF(AND(AND($F40&gt;-1,$F41&gt;-1),OR($F40&gt;10,$F41&gt;10),ABS($F40-$F41)&gt;1,IF(OR($F40&gt;11,$F41&gt;11),ABS($F40-$F41)=2,TRUE),$F40=INT($F40),$F41=INT($F41)),"","E"),"")</f>
        <v/>
      </c>
      <c r="G42" s="70" t="str">
        <f>IF(AND($I40&lt;&gt;"",$G40&lt;&gt;""),IF(AND(AND($G40&gt;-1,$G41&gt;-1),OR($G40&gt;10,$G41&gt;10),ABS($G40-$G41)&gt;1,IF(OR($G40&gt;11,$G41&gt;11),ABS($G40-$G41)=2,TRUE),$G40=INT($G40),$G41=INT($G41)),"","E"),"")</f>
        <v/>
      </c>
      <c r="H42" s="70" t="str">
        <f>IF(AND($I40&lt;&gt;"",$H40&lt;&gt;""),IF(AND(AND($H40&gt;-1,$H41&gt;-1),OR($H40&gt;10,$H41&gt;10),ABS($H40-$H41)&gt;1,IF(OR($H40&gt;11,$H41&gt;11),ABS($H40-$H41)=2,TRUE),$H40=INT($H40),$H41=INT($H41)),"","E"),"")</f>
        <v/>
      </c>
    </row>
    <row r="43" spans="1:11" ht="30" customHeight="1">
      <c r="D43" s="68"/>
      <c r="E43" s="68"/>
      <c r="F43" s="68"/>
      <c r="G43" s="68"/>
      <c r="H43" s="68"/>
    </row>
    <row r="44" spans="1:11" ht="30" customHeight="1">
      <c r="A44" s="133" t="str">
        <f>IF('Women Crossover'!$F$1&lt;&gt;"",'Women Crossover'!$F$1,"")</f>
        <v>Women's Singles</v>
      </c>
      <c r="B44" s="370">
        <f>'Women Crossover'!F50</f>
        <v>12</v>
      </c>
      <c r="C44" s="134" t="str">
        <f>IF('Women Crossover'!F49&lt;&gt;"",IF('Women Crossover'!F49="Bye","Bye",IF(ISERROR(VLOOKUP('Women Crossover'!F49,Players!$J:$N,4,FALSE)),"Invalid ID or Player Name",CONCATENATE(VLOOKUP('Women Crossover'!F49,Players!$J:$N,4,FALSE)," ",VLOOKUP('Women Crossover'!F49,Players!$J:$N,1,FALSE)," (", IF(ISERROR(VLOOKUP('Women Crossover'!F49,Players!$J:$N,5,FALSE)),"",VLOOKUP('Women Crossover'!F49,Players!$J:$N,5,FALSE)),")"))),"")</f>
        <v/>
      </c>
      <c r="D44" s="107"/>
      <c r="E44" s="107"/>
      <c r="F44" s="107"/>
      <c r="G44" s="107"/>
      <c r="H44" s="107" t="str">
        <f>IF(C44&lt;&gt;"",IF(C44="Bye",0,IF(C45="Bye",11,"")),"")</f>
        <v/>
      </c>
      <c r="I44" s="27" t="str">
        <f>IF($H44=$H45,IF($G44=$G45,IF($F44&lt;&gt;"",IF($F44&gt;$F45,"W","L"),""),IF($G44&gt;$G45,"W","L")),IF($H44&gt;$H45,"W","L"))</f>
        <v/>
      </c>
      <c r="J44" s="71" t="str">
        <f>IF($I44&lt;&gt;"",IF($I44="W",IF(SUM(IF($D44&gt;$D45,1,0),IF($E44&gt;$E45,1,0),IF($F44&gt;$F45,1,0),IF($G44&gt;$G45,1,0),IF($H44&gt;$H45,1,0))&lt;&gt;3,"E",""),""),"")</f>
        <v/>
      </c>
    </row>
    <row r="45" spans="1:11" ht="30" customHeight="1">
      <c r="A45" s="135" t="str">
        <f>IF('Women Crossover'!F$3&lt;&gt;"",'Women Crossover'!F$3,"")</f>
        <v/>
      </c>
      <c r="B45" s="371"/>
      <c r="C45" s="136" t="str">
        <f>IF('Women Crossover'!F51&lt;&gt;"",IF('Women Crossover'!F51="Bye","Bye",IF(ISERROR(VLOOKUP('Women Crossover'!F51,Players!$J:$N,4,FALSE)),"Invalid ID or Player Name",CONCATENATE(VLOOKUP('Women Crossover'!F51,Players!$J:$N,4,FALSE)," ",VLOOKUP('Women Crossover'!F51,Players!$J:$N,1,FALSE)," (", IF(ISERROR(VLOOKUP('Women Crossover'!F51,Players!$J:$N,5,FALSE)),"",VLOOKUP('Women Crossover'!F51,Players!$J:$N,5,FALSE)),")"))),"")</f>
        <v/>
      </c>
      <c r="D45" s="107"/>
      <c r="E45" s="107"/>
      <c r="F45" s="107"/>
      <c r="G45" s="107"/>
      <c r="H45" s="107" t="str">
        <f>IF(C45&lt;&gt;"",IF(C45="Bye",0,IF(C44="Bye",11,"")),"")</f>
        <v/>
      </c>
      <c r="I45" s="27" t="str">
        <f>IF($I44&lt;&gt;"",IF(I44="W","L","W"),"")</f>
        <v/>
      </c>
      <c r="J45" s="71" t="str">
        <f>IF($I45&lt;&gt;"",IF($I45="W",IF(SUM(IF($D45&gt;$D44,1,0),IF($E45&gt;$E44,1,0),IF($F45&gt;$F44,1,0),IF($G45&gt;$G44,1,0),IF($H45&gt;$H44,1,0))&lt;&gt;3,"E",""),""),"")</f>
        <v/>
      </c>
    </row>
    <row r="46" spans="1:11" ht="30" customHeight="1">
      <c r="A46" s="22"/>
      <c r="B46" s="22"/>
      <c r="C46" s="22"/>
      <c r="D46" s="70" t="str">
        <f>IF($I44&lt;&gt;"",IF(AND(AND($D44&gt;-1,$D45&gt;-1),OR($D44&gt;10,$D45&gt;10),ABS($D44-$D45)&gt;1,IF(OR($D44&gt;11,$D45&gt;11),ABS($D44-$D45)=2,TRUE),$D44=INT($D44),$D45=INT($D45)),"","E"),"")</f>
        <v/>
      </c>
      <c r="E46" s="70" t="str">
        <f>IF($I44&lt;&gt;"",IF(AND(AND($E44&gt;-1,$E45&gt;-1),OR($E44&gt;10,$E45&gt;10),ABS($E44-$E45)&gt;1,IF(OR($E44&gt;11,$E45&gt;11),ABS($E44-$E45)=2,TRUE),$E44=INT($E44),$E45=INT($E45)),"","E"),"")</f>
        <v/>
      </c>
      <c r="F46" s="70" t="str">
        <f>IF($I44&lt;&gt;"",IF(AND(AND($F44&gt;-1,$F45&gt;-1),OR($F44&gt;10,$F45&gt;10),ABS($F44-$F45)&gt;1,IF(OR($F44&gt;11,$F45&gt;11),ABS($F44-$F45)=2,TRUE),$F44=INT($F44),$F45=INT($F45)),"","E"),"")</f>
        <v/>
      </c>
      <c r="G46" s="70" t="str">
        <f>IF(AND($I44&lt;&gt;"",$G44&lt;&gt;""),IF(AND(AND($G44&gt;-1,$G45&gt;-1),OR($G44&gt;10,$G45&gt;10),ABS($G44-$G45)&gt;1,IF(OR($G44&gt;11,$G45&gt;11),ABS($G44-$G45)=2,TRUE),$G44=INT($G44),$G45=INT($G45)),"","E"),"")</f>
        <v/>
      </c>
      <c r="H46" s="70" t="str">
        <f>IF(AND($I44&lt;&gt;"",$H44&lt;&gt;""),IF(AND(AND($H44&gt;-1,$H45&gt;-1),OR($H44&gt;10,$H45&gt;10),ABS($H44-$H45)&gt;1,IF(OR($H44&gt;11,$H45&gt;11),ABS($H44-$H45)=2,TRUE),$H44=INT($H44),$H45=INT($H45)),"","E"),"")</f>
        <v/>
      </c>
    </row>
    <row r="47" spans="1:11" ht="30" customHeight="1">
      <c r="A47" s="133" t="str">
        <f>IF('Women Crossover'!$F$1&lt;&gt;"",'Women Crossover'!$F$1,"")</f>
        <v>Women's Singles</v>
      </c>
      <c r="B47" s="370">
        <f>'Women Crossover'!F54</f>
        <v>13</v>
      </c>
      <c r="C47" s="134" t="str">
        <f>IF('Women Crossover'!F53&lt;&gt;"",IF('Women Crossover'!F53="Bye","Bye",IF(ISERROR(VLOOKUP('Women Crossover'!F53,Players!$J:$N,4,FALSE)),"Invalid ID or Player Name",CONCATENATE(VLOOKUP('Women Crossover'!F53,Players!$J:$N,4,FALSE)," ",VLOOKUP('Women Crossover'!F53,Players!$J:$N,1,FALSE)," (", IF(ISERROR(VLOOKUP('Women Crossover'!F53,Players!$J:$N,5,FALSE)),"",VLOOKUP('Women Crossover'!F53,Players!$J:$N,5,FALSE)),")"))),"")</f>
        <v/>
      </c>
      <c r="D47" s="107"/>
      <c r="E47" s="107"/>
      <c r="F47" s="107"/>
      <c r="G47" s="107"/>
      <c r="H47" s="107" t="str">
        <f>IF(C47&lt;&gt;"",IF(C47="Bye",0,IF(C48="Bye",11,"")),"")</f>
        <v/>
      </c>
      <c r="I47" s="27" t="str">
        <f>IF($H47=$H48,IF($G47=$G48,IF($F47&lt;&gt;"",IF($F47&gt;$F48,"W","L"),""),IF($G47&gt;$G48,"W","L")),IF($H47&gt;$H48,"W","L"))</f>
        <v/>
      </c>
      <c r="J47" s="71" t="str">
        <f>IF($I47&lt;&gt;"",IF($I47="W",IF(SUM(IF($D47&gt;$D48,1,0),IF($E47&gt;$E48,1,0),IF($F47&gt;$F48,1,0),IF($G47&gt;$G48,1,0),IF($H47&gt;$H48,1,0))&lt;&gt;3,"E",""),""),"")</f>
        <v/>
      </c>
      <c r="K47" s="75" t="s">
        <v>63</v>
      </c>
    </row>
    <row r="48" spans="1:11" ht="30" customHeight="1">
      <c r="A48" s="135" t="str">
        <f>IF('Women Crossover'!F$3&lt;&gt;"",'Women Crossover'!F$3,"")</f>
        <v/>
      </c>
      <c r="B48" s="371"/>
      <c r="C48" s="136" t="str">
        <f>IF('Women Crossover'!F55&lt;&gt;"",IF('Women Crossover'!F55="Bye","Bye",IF(ISERROR(VLOOKUP('Women Crossover'!F55,Players!$J:$N,4,FALSE)),"Invalid ID or Player Name",CONCATENATE(VLOOKUP('Women Crossover'!F55,Players!$J:$N,4,FALSE)," ",VLOOKUP('Women Crossover'!F55,Players!$J:$N,1,FALSE)," (", IF(ISERROR(VLOOKUP('Women Crossover'!F55,Players!$J:$N,5,FALSE)),"",VLOOKUP('Women Crossover'!F55,Players!$J:$N,5,FALSE)),")"))),"")</f>
        <v/>
      </c>
      <c r="D48" s="107"/>
      <c r="E48" s="107"/>
      <c r="F48" s="107"/>
      <c r="G48" s="107"/>
      <c r="H48" s="107" t="str">
        <f>IF(C48&lt;&gt;"",IF(C48="Bye",0,IF(C47="Bye",11,"")),"")</f>
        <v/>
      </c>
      <c r="I48" s="27" t="str">
        <f>IF($I47&lt;&gt;"",IF(I47="W","L","W"),"")</f>
        <v/>
      </c>
      <c r="J48" s="71" t="str">
        <f>IF($I48&lt;&gt;"",IF($I48="W",IF(SUM(IF($D48&gt;$D47,1,0),IF($E48&gt;$E47,1,0),IF($F48&gt;$F47,1,0),IF($G48&gt;$G47,1,0),IF($H48&gt;$H47,1,0))&lt;&gt;3,"E",""),""),"")</f>
        <v/>
      </c>
    </row>
    <row r="49" spans="1:10" ht="30" customHeight="1">
      <c r="A49" s="22"/>
      <c r="B49" s="22"/>
      <c r="C49" s="22"/>
      <c r="D49" s="70" t="str">
        <f>IF($I47&lt;&gt;"",IF(AND(AND($D47&gt;-1,$D48&gt;-1),OR($D47&gt;10,$D48&gt;10),ABS($D47-$D48)&gt;1,IF(OR($D47&gt;11,$D48&gt;11),ABS($D47-$D48)=2,TRUE),$D47=INT($D47),$D48=INT($D48)),"","E"),"")</f>
        <v/>
      </c>
      <c r="E49" s="70" t="str">
        <f>IF($I47&lt;&gt;"",IF(AND(AND($E47&gt;-1,$E48&gt;-1),OR($E47&gt;10,$E48&gt;10),ABS($E47-$E48)&gt;1,IF(OR($E47&gt;11,$E48&gt;11),ABS($E47-$E48)=2,TRUE),$E47=INT($E47),$E48=INT($E48)),"","E"),"")</f>
        <v/>
      </c>
      <c r="F49" s="70" t="str">
        <f>IF($I47&lt;&gt;"",IF(AND(AND($F47&gt;-1,$F48&gt;-1),OR($F47&gt;10,$F48&gt;10),ABS($F47-$F48)&gt;1,IF(OR($F47&gt;11,$F48&gt;11),ABS($F47-$F48)=2,TRUE),$F47=INT($F47),$F48=INT($F48)),"","E"),"")</f>
        <v/>
      </c>
      <c r="G49" s="70" t="str">
        <f>IF(AND($I47&lt;&gt;"",$G47&lt;&gt;""),IF(AND(AND($G47&gt;-1,$G48&gt;-1),OR($G47&gt;10,$G48&gt;10),ABS($G47-$G48)&gt;1,IF(OR($G47&gt;11,$G48&gt;11),ABS($G47-$G48)=2,TRUE),$G47=INT($G47),$G48=INT($G48)),"","E"),"")</f>
        <v/>
      </c>
      <c r="H49" s="70" t="str">
        <f>IF(AND($I47&lt;&gt;"",$H47&lt;&gt;""),IF(AND(AND($H47&gt;-1,$H48&gt;-1),OR($H47&gt;10,$H48&gt;10),ABS($H47-$H48)&gt;1,IF(OR($H47&gt;11,$H48&gt;11),ABS($H47-$H48)=2,TRUE),$H47=INT($H47),$H48=INT($H48)),"","E"),"")</f>
        <v/>
      </c>
    </row>
    <row r="50" spans="1:10" ht="30" customHeight="1">
      <c r="D50" s="68"/>
      <c r="E50" s="68"/>
      <c r="F50" s="68"/>
      <c r="G50" s="68"/>
      <c r="H50" s="68"/>
    </row>
    <row r="51" spans="1:10" ht="30" customHeight="1">
      <c r="A51" s="133" t="str">
        <f>IF('Women Crossover'!$F$1&lt;&gt;"",'Women Crossover'!$F$1,"")</f>
        <v>Women's Singles</v>
      </c>
      <c r="B51" s="370">
        <f>'Women Crossover'!F58</f>
        <v>14</v>
      </c>
      <c r="C51" s="134" t="str">
        <f>IF('Women Crossover'!F57&lt;&gt;"",IF('Women Crossover'!F57="Bye","Bye",IF(ISERROR(VLOOKUP('Women Crossover'!F57,Players!$J:$N,4,FALSE)),"Invalid ID or Player Name",CONCATENATE(VLOOKUP('Women Crossover'!F57,Players!$J:$N,4,FALSE)," ",VLOOKUP('Women Crossover'!F57,Players!$J:$N,1,FALSE)," (", IF(ISERROR(VLOOKUP('Women Crossover'!F57,Players!$J:$N,5,FALSE)),"",VLOOKUP('Women Crossover'!F57,Players!$J:$N,5,FALSE)),")"))),"")</f>
        <v/>
      </c>
      <c r="D51" s="107"/>
      <c r="E51" s="107"/>
      <c r="F51" s="107"/>
      <c r="G51" s="107"/>
      <c r="H51" s="107" t="str">
        <f>IF(C51&lt;&gt;"",IF(C51="Bye",0,IF(C52="Bye",11,"")),"")</f>
        <v/>
      </c>
      <c r="I51" s="27" t="str">
        <f>IF($H51=$H52,IF($G51=$G52,IF($F51&lt;&gt;"",IF($F51&gt;$F52,"W","L"),""),IF($G51&gt;$G52,"W","L")),IF($H51&gt;$H52,"W","L"))</f>
        <v/>
      </c>
      <c r="J51" s="71" t="str">
        <f>IF($I51&lt;&gt;"",IF($I51="W",IF(SUM(IF($D51&gt;$D52,1,0),IF($E51&gt;$E52,1,0),IF($F51&gt;$F52,1,0),IF($G51&gt;$G52,1,0),IF($H51&gt;$H52,1,0))&lt;&gt;3,"E",""),""),"")</f>
        <v/>
      </c>
    </row>
    <row r="52" spans="1:10" ht="30" customHeight="1">
      <c r="A52" s="135" t="str">
        <f>IF('Women Crossover'!F$3&lt;&gt;"",'Women Crossover'!F$3,"")</f>
        <v/>
      </c>
      <c r="B52" s="371"/>
      <c r="C52" s="136" t="str">
        <f>IF('Women Crossover'!F59&lt;&gt;"",IF('Women Crossover'!F59="Bye","Bye",IF(ISERROR(VLOOKUP('Women Crossover'!F59,Players!$J:$N,4,FALSE)),"Invalid ID or Player Name",CONCATENATE(VLOOKUP('Women Crossover'!F59,Players!$J:$N,4,FALSE)," ",VLOOKUP('Women Crossover'!F59,Players!$J:$N,1,FALSE)," (", IF(ISERROR(VLOOKUP('Women Crossover'!F59,Players!$J:$N,5,FALSE)),"",VLOOKUP('Women Crossover'!F59,Players!$J:$N,5,FALSE)),")"))),"")</f>
        <v/>
      </c>
      <c r="D52" s="107"/>
      <c r="E52" s="107"/>
      <c r="F52" s="107"/>
      <c r="G52" s="107"/>
      <c r="H52" s="107" t="str">
        <f>IF(C52&lt;&gt;"",IF(C52="Bye",0,IF(C51="Bye",11,"")),"")</f>
        <v/>
      </c>
      <c r="I52" s="27" t="str">
        <f>IF($I51&lt;&gt;"",IF(I51="W","L","W"),"")</f>
        <v/>
      </c>
      <c r="J52" s="71" t="str">
        <f>IF($I52&lt;&gt;"",IF($I52="W",IF(SUM(IF($D52&gt;$D51,1,0),IF($E52&gt;$E51,1,0),IF($F52&gt;$F51,1,0),IF($G52&gt;$G51,1,0),IF($H52&gt;$H51,1,0))&lt;&gt;3,"E",""),""),"")</f>
        <v/>
      </c>
    </row>
    <row r="53" spans="1:10" ht="30" customHeight="1">
      <c r="A53" s="22"/>
      <c r="B53" s="22"/>
      <c r="C53" s="22"/>
      <c r="D53" s="70" t="str">
        <f>IF($I51&lt;&gt;"",IF(AND(AND($D51&gt;-1,$D52&gt;-1),OR($D51&gt;10,$D52&gt;10),ABS($D51-$D52)&gt;1,IF(OR($D51&gt;11,$D52&gt;11),ABS($D51-$D52)=2,TRUE),$D51=INT($D51),$D52=INT($D52)),"","E"),"")</f>
        <v/>
      </c>
      <c r="E53" s="70" t="str">
        <f>IF($I51&lt;&gt;"",IF(AND(AND($E51&gt;-1,$E52&gt;-1),OR($E51&gt;10,$E52&gt;10),ABS($E51-$E52)&gt;1,IF(OR($E51&gt;11,$E52&gt;11),ABS($E51-$E52)=2,TRUE),$E51=INT($E51),$E52=INT($E52)),"","E"),"")</f>
        <v/>
      </c>
      <c r="F53" s="70" t="str">
        <f>IF($I51&lt;&gt;"",IF(AND(AND($F51&gt;-1,$F52&gt;-1),OR($F51&gt;10,$F52&gt;10),ABS($F51-$F52)&gt;1,IF(OR($F51&gt;11,$F52&gt;11),ABS($F51-$F52)=2,TRUE),$F51=INT($F51),$F52=INT($F52)),"","E"),"")</f>
        <v/>
      </c>
      <c r="G53" s="70" t="str">
        <f>IF(AND($I51&lt;&gt;"",$G51&lt;&gt;""),IF(AND(AND($G51&gt;-1,$G52&gt;-1),OR($G51&gt;10,$G52&gt;10),ABS($G51-$G52)&gt;1,IF(OR($G51&gt;11,$G52&gt;11),ABS($G51-$G52)=2,TRUE),$G51=INT($G51),$G52=INT($G52)),"","E"),"")</f>
        <v/>
      </c>
      <c r="H53" s="70" t="str">
        <f>IF(AND($I51&lt;&gt;"",$H51&lt;&gt;""),IF(AND(AND($H51&gt;-1,$H52&gt;-1),OR($H51&gt;10,$H52&gt;10),ABS($H51-$H52)&gt;1,IF(OR($H51&gt;11,$H52&gt;11),ABS($H51-$H52)=2,TRUE),$H51=INT($H51),$H52=INT($H52)),"","E"),"")</f>
        <v/>
      </c>
    </row>
    <row r="54" spans="1:10" ht="30" customHeight="1">
      <c r="D54" s="68"/>
      <c r="E54" s="68"/>
      <c r="F54" s="68"/>
      <c r="G54" s="68"/>
      <c r="H54" s="68"/>
    </row>
    <row r="55" spans="1:10" ht="30" customHeight="1">
      <c r="A55" s="133" t="str">
        <f>IF('Women Crossover'!$F$1&lt;&gt;"",'Women Crossover'!$F$1,"")</f>
        <v>Women's Singles</v>
      </c>
      <c r="B55" s="370">
        <f>'Women Crossover'!F62</f>
        <v>15</v>
      </c>
      <c r="C55" s="134" t="str">
        <f>IF('Women Crossover'!F61&lt;&gt;"",IF('Women Crossover'!F61="Bye","Bye",IF(ISERROR(VLOOKUP('Women Crossover'!F61,Players!$J:$N,4,FALSE)),"Invalid ID or Player Name",CONCATENATE(VLOOKUP('Women Crossover'!F61,Players!$J:$N,4,FALSE)," ",VLOOKUP('Women Crossover'!F61,Players!$J:$N,1,FALSE)," (", IF(ISERROR(VLOOKUP('Women Crossover'!F61,Players!$J:$N,5,FALSE)),"",VLOOKUP('Women Crossover'!F61,Players!$J:$N,5,FALSE)),")"))),"")</f>
        <v/>
      </c>
      <c r="D55" s="107"/>
      <c r="E55" s="107"/>
      <c r="F55" s="107"/>
      <c r="G55" s="107"/>
      <c r="H55" s="107" t="str">
        <f>IF(C55&lt;&gt;"",IF(C55="Bye",0,IF(C56="Bye",11,"")),"")</f>
        <v/>
      </c>
      <c r="I55" s="27" t="str">
        <f>IF($H55=$H56,IF($G55=$G56,IF($F55&lt;&gt;"",IF($F55&gt;$F56,"W","L"),""),IF($G55&gt;$G56,"W","L")),IF($H55&gt;$H56,"W","L"))</f>
        <v/>
      </c>
      <c r="J55" s="71" t="str">
        <f>IF($I55&lt;&gt;"",IF($I55="W",IF(SUM(IF($D55&gt;$D56,1,0),IF($E55&gt;$E56,1,0),IF($F55&gt;$F56,1,0),IF($G55&gt;$G56,1,0),IF($H55&gt;$H56,1,0))&lt;&gt;3,"E",""),""),"")</f>
        <v/>
      </c>
    </row>
    <row r="56" spans="1:10" ht="30" customHeight="1">
      <c r="A56" s="135" t="str">
        <f>IF('Women Crossover'!F$3&lt;&gt;"",'Women Crossover'!F$3,"")</f>
        <v/>
      </c>
      <c r="B56" s="371"/>
      <c r="C56" s="136" t="str">
        <f>IF('Women Crossover'!F63&lt;&gt;"",IF('Women Crossover'!F63="Bye","Bye",IF(ISERROR(VLOOKUP('Women Crossover'!F63,Players!$J:$N,4,FALSE)),"Invalid ID or Player Name",CONCATENATE(VLOOKUP('Women Crossover'!F63,Players!$J:$N,4,FALSE)," ",VLOOKUP('Women Crossover'!F63,Players!$J:$N,1,FALSE)," (", IF(ISERROR(VLOOKUP('Women Crossover'!F63,Players!$J:$N,5,FALSE)),"",VLOOKUP('Women Crossover'!F63,Players!$J:$N,5,FALSE)),")"))),"")</f>
        <v/>
      </c>
      <c r="D56" s="107"/>
      <c r="E56" s="107"/>
      <c r="F56" s="107"/>
      <c r="G56" s="107"/>
      <c r="H56" s="107" t="str">
        <f>IF(C56&lt;&gt;"",IF(C56="Bye",0,IF(C55="Bye",11,"")),"")</f>
        <v/>
      </c>
      <c r="I56" s="27" t="str">
        <f>IF($I55&lt;&gt;"",IF(I55="W","L","W"),"")</f>
        <v/>
      </c>
      <c r="J56" s="71" t="str">
        <f>IF($I56&lt;&gt;"",IF($I56="W",IF(SUM(IF($D56&gt;$D55,1,0),IF($E56&gt;$E55,1,0),IF($F56&gt;$F55,1,0),IF($G56&gt;$G55,1,0),IF($H56&gt;$H55,1,0))&lt;&gt;3,"E",""),""),"")</f>
        <v/>
      </c>
    </row>
    <row r="57" spans="1:10" ht="30" customHeight="1">
      <c r="A57" s="22"/>
      <c r="B57" s="22"/>
      <c r="C57" s="22"/>
      <c r="D57" s="70" t="str">
        <f>IF($I55&lt;&gt;"",IF(AND(AND($D55&gt;-1,$D56&gt;-1),OR($D55&gt;10,$D56&gt;10),ABS($D55-$D56)&gt;1,IF(OR($D55&gt;11,$D56&gt;11),ABS($D55-$D56)=2,TRUE),$D55=INT($D55),$D56=INT($D56)),"","E"),"")</f>
        <v/>
      </c>
      <c r="E57" s="70" t="str">
        <f>IF($I55&lt;&gt;"",IF(AND(AND($E55&gt;-1,$E56&gt;-1),OR($E55&gt;10,$E56&gt;10),ABS($E55-$E56)&gt;1,IF(OR($E55&gt;11,$E56&gt;11),ABS($E55-$E56)=2,TRUE),$E55=INT($E55),$E56=INT($E56)),"","E"),"")</f>
        <v/>
      </c>
      <c r="F57" s="70" t="str">
        <f>IF($I55&lt;&gt;"",IF(AND(AND($F55&gt;-1,$F56&gt;-1),OR($F55&gt;10,$F56&gt;10),ABS($F55-$F56)&gt;1,IF(OR($F55&gt;11,$F56&gt;11),ABS($F55-$F56)=2,TRUE),$F55=INT($F55),$F56=INT($F56)),"","E"),"")</f>
        <v/>
      </c>
      <c r="G57" s="70" t="str">
        <f>IF(AND($I55&lt;&gt;"",$G55&lt;&gt;""),IF(AND(AND($G55&gt;-1,$G56&gt;-1),OR($G55&gt;10,$G56&gt;10),ABS($G55-$G56)&gt;1,IF(OR($G55&gt;11,$G56&gt;11),ABS($G55-$G56)=2,TRUE),$G55=INT($G55),$G56=INT($G56)),"","E"),"")</f>
        <v/>
      </c>
      <c r="H57" s="70" t="str">
        <f>IF(AND($I55&lt;&gt;"",$H55&lt;&gt;""),IF(AND(AND($H55&gt;-1,$H56&gt;-1),OR($H55&gt;10,$H56&gt;10),ABS($H55-$H56)&gt;1,IF(OR($H55&gt;11,$H56&gt;11),ABS($H55-$H56)=2,TRUE),$H55=INT($H55),$H56=INT($H56)),"","E"),"")</f>
        <v/>
      </c>
    </row>
    <row r="58" spans="1:10" ht="30" customHeight="1">
      <c r="D58" s="68"/>
      <c r="E58" s="68"/>
      <c r="F58" s="68"/>
      <c r="G58" s="68"/>
      <c r="H58" s="68"/>
    </row>
    <row r="59" spans="1:10" ht="30" customHeight="1">
      <c r="A59" s="133" t="str">
        <f>IF('Women Crossover'!$F$1&lt;&gt;"",'Women Crossover'!$F$1,"")</f>
        <v>Women's Singles</v>
      </c>
      <c r="B59" s="370">
        <f>'Women Crossover'!F66</f>
        <v>16</v>
      </c>
      <c r="C59" s="134" t="str">
        <f>IF('Women Crossover'!F65&lt;&gt;"",IF('Women Crossover'!F65="Bye","Bye",IF(ISERROR(VLOOKUP('Women Crossover'!F65,Players!$J:$N,4,FALSE)),"Invalid ID or Player Name",CONCATENATE(VLOOKUP('Women Crossover'!F65,Players!$J:$N,4,FALSE)," ",VLOOKUP('Women Crossover'!F65,Players!$J:$N,1,FALSE)," (", IF(ISERROR(VLOOKUP('Women Crossover'!F65,Players!$J:$N,5,FALSE)),"",VLOOKUP('Women Crossover'!F65,Players!$J:$N,5,FALSE)),")"))),"")</f>
        <v/>
      </c>
      <c r="D59" s="107"/>
      <c r="E59" s="107"/>
      <c r="F59" s="107"/>
      <c r="G59" s="107"/>
      <c r="H59" s="107" t="str">
        <f>IF(C59&lt;&gt;"",IF(C59="Bye",0,IF(C60="Bye",11,"")),"")</f>
        <v/>
      </c>
      <c r="I59" s="27" t="str">
        <f>IF($H59=$H60,IF($G59=$G60,IF($F59&lt;&gt;"",IF($F59&gt;$F60,"W","L"),""),IF($G59&gt;$G60,"W","L")),IF($H59&gt;$H60,"W","L"))</f>
        <v/>
      </c>
      <c r="J59" s="71" t="str">
        <f>IF($I59&lt;&gt;"",IF($I59="W",IF(SUM(IF($D59&gt;$D60,1,0),IF($E59&gt;$E60,1,0),IF($F59&gt;$F60,1,0),IF($G59&gt;$G60,1,0),IF($H59&gt;$H60,1,0))&lt;&gt;3,"E",""),""),"")</f>
        <v/>
      </c>
    </row>
    <row r="60" spans="1:10" ht="30" customHeight="1">
      <c r="A60" s="135" t="str">
        <f>IF('Women Crossover'!F$3&lt;&gt;"",'Women Crossover'!F$3,"")</f>
        <v/>
      </c>
      <c r="B60" s="371"/>
      <c r="C60" s="136" t="str">
        <f>IF('Women Crossover'!F67&lt;&gt;"",IF('Women Crossover'!F67="Bye","Bye",IF(ISERROR(VLOOKUP('Women Crossover'!F67,Players!$J:$N,4,FALSE)),"Invalid ID or Player Name",CONCATENATE(VLOOKUP('Women Crossover'!F67,Players!$J:$N,4,FALSE)," ",VLOOKUP('Women Crossover'!F67,Players!$J:$N,1,FALSE)," (", IF(ISERROR(VLOOKUP('Women Crossover'!F67,Players!$J:$N,5,FALSE)),"",VLOOKUP('Women Crossover'!F67,Players!$J:$N,5,FALSE)),")"))),"")</f>
        <v/>
      </c>
      <c r="D60" s="107"/>
      <c r="E60" s="107"/>
      <c r="F60" s="107"/>
      <c r="G60" s="107"/>
      <c r="H60" s="107" t="str">
        <f>IF(C60&lt;&gt;"",IF(C60="Bye",0,IF(C59="Bye",11,"")),"")</f>
        <v/>
      </c>
      <c r="I60" s="27" t="str">
        <f>IF($I59&lt;&gt;"",IF(I59="W","L","W"),"")</f>
        <v/>
      </c>
      <c r="J60" s="71" t="str">
        <f>IF($I60&lt;&gt;"",IF($I60="W",IF(SUM(IF($D60&gt;$D59,1,0),IF($E60&gt;$E59,1,0),IF($F60&gt;$F59,1,0),IF($G60&gt;$G59,1,0),IF($H60&gt;$H59,1,0))&lt;&gt;3,"E",""),""),"")</f>
        <v/>
      </c>
    </row>
    <row r="61" spans="1:10" ht="30" customHeight="1">
      <c r="A61" s="22"/>
      <c r="B61" s="22"/>
      <c r="C61" s="22"/>
      <c r="D61" s="70" t="str">
        <f>IF($I59&lt;&gt;"",IF(AND(AND($D59&gt;-1,$D60&gt;-1),OR($D59&gt;10,$D60&gt;10),ABS($D59-$D60)&gt;1,IF(OR($D59&gt;11,$D60&gt;11),ABS($D59-$D60)=2,TRUE),$D59=INT($D59),$D60=INT($D60)),"","E"),"")</f>
        <v/>
      </c>
      <c r="E61" s="70" t="str">
        <f>IF($I59&lt;&gt;"",IF(AND(AND($E59&gt;-1,$E60&gt;-1),OR($E59&gt;10,$E60&gt;10),ABS($E59-$E60)&gt;1,IF(OR($E59&gt;11,$E60&gt;11),ABS($E59-$E60)=2,TRUE),$E59=INT($E59),$E60=INT($E60)),"","E"),"")</f>
        <v/>
      </c>
      <c r="F61" s="70" t="str">
        <f>IF($I59&lt;&gt;"",IF(AND(AND($F59&gt;-1,$F60&gt;-1),OR($F59&gt;10,$F60&gt;10),ABS($F59-$F60)&gt;1,IF(OR($F59&gt;11,$F60&gt;11),ABS($F59-$F60)=2,TRUE),$F59=INT($F59),$F60=INT($F60)),"","E"),"")</f>
        <v/>
      </c>
      <c r="G61" s="70" t="str">
        <f>IF(AND($I59&lt;&gt;"",$G59&lt;&gt;""),IF(AND(AND($G59&gt;-1,$G60&gt;-1),OR($G59&gt;10,$G60&gt;10),ABS($G59-$G60)&gt;1,IF(OR($G59&gt;11,$G60&gt;11),ABS($G59-$G60)=2,TRUE),$G59=INT($G59),$G60=INT($G60)),"","E"),"")</f>
        <v/>
      </c>
      <c r="H61" s="70" t="str">
        <f>IF(AND($I59&lt;&gt;"",$H59&lt;&gt;""),IF(AND(AND($H59&gt;-1,$H60&gt;-1),OR($H59&gt;10,$H60&gt;10),ABS($H59-$H60)&gt;1,IF(OR($H59&gt;11,$H60&gt;11),ABS($H59-$H60)=2,TRUE),$H59=INT($H59),$H60=INT($H60)),"","E"),"")</f>
        <v/>
      </c>
    </row>
    <row r="62" spans="1:10" ht="30" customHeight="1">
      <c r="D62" s="68"/>
      <c r="E62" s="68"/>
      <c r="F62" s="68"/>
      <c r="G62" s="68"/>
      <c r="H62" s="68"/>
    </row>
    <row r="63" spans="1:10" ht="30" customHeight="1">
      <c r="A63" s="133" t="str">
        <f>IF('Women Crossover'!$F$1&lt;&gt;"",'Women Crossover'!$F$1,"")</f>
        <v>Women's Singles</v>
      </c>
      <c r="B63" s="370">
        <f>'Women Crossover'!G8</f>
        <v>17</v>
      </c>
      <c r="C63" s="134" t="str">
        <f>IF('Women Crossover'!G6&lt;&gt;"",IF('Women Crossover'!G6="Bye","Bye",IF(ISERROR(VLOOKUP('Women Crossover'!G6,Players!$J:$N,4,FALSE)),"Invalid ID or Player Name",CONCATENATE(VLOOKUP('Women Crossover'!G6,Players!$J:$N,4,FALSE)," ",VLOOKUP('Women Crossover'!G6,Players!$J:$N,1,FALSE)," (", IF(ISERROR(VLOOKUP('Women Crossover'!G6,Players!$J:$N,5,FALSE)),"",VLOOKUP('Women Crossover'!G6,Players!$J:$N,5,FALSE)),")"))),"")</f>
        <v/>
      </c>
      <c r="D63" s="107"/>
      <c r="E63" s="107"/>
      <c r="F63" s="107"/>
      <c r="G63" s="107"/>
      <c r="H63" s="107" t="str">
        <f>IF(C63&lt;&gt;"",IF(C63="Bye",0,IF(C64="Bye",11,"")),"")</f>
        <v/>
      </c>
      <c r="I63" s="27" t="str">
        <f>IF($H63=$H64,IF($G63=$G64,IF($F63&lt;&gt;"",IF($F63&gt;$F64,"W","L"),""),IF($G63&gt;$G64,"W","L")),IF($H63&gt;$H64,"W","L"))</f>
        <v/>
      </c>
      <c r="J63" s="71" t="str">
        <f>IF($I63&lt;&gt;"",IF($I63="W",IF(SUM(IF($D63&gt;$D64,1,0),IF($E63&gt;$E64,1,0),IF($F63&gt;$F64,1,0),IF($G63&gt;$G64,1,0),IF($H63&gt;$H64,1,0))&lt;&gt;3,"E",""),""),"")</f>
        <v/>
      </c>
    </row>
    <row r="64" spans="1:10" ht="30" customHeight="1">
      <c r="A64" s="135" t="str">
        <f>IF('Women Crossover'!G$3&lt;&gt;"",'Women Crossover'!G$3,"")</f>
        <v/>
      </c>
      <c r="B64" s="371"/>
      <c r="C64" s="136" t="str">
        <f>IF('Women Crossover'!G10&lt;&gt;"",IF('Women Crossover'!G10="Bye","Bye",IF(ISERROR(VLOOKUP('Women Crossover'!G10,Players!$J:$N,4,FALSE)),"Invalid ID or Player Name",CONCATENATE(VLOOKUP('Women Crossover'!G10,Players!$J:$N,4,FALSE)," ",VLOOKUP('Women Crossover'!G10,Players!$J:$N,1,FALSE)," (", IF(ISERROR(VLOOKUP('Women Crossover'!G10,Players!$J:$N,5,FALSE)),"",VLOOKUP('Women Crossover'!G10,Players!$J:$N,5,FALSE)),")"))),"")</f>
        <v/>
      </c>
      <c r="D64" s="107"/>
      <c r="E64" s="107"/>
      <c r="F64" s="107"/>
      <c r="G64" s="107"/>
      <c r="H64" s="107" t="str">
        <f>IF(C64&lt;&gt;"",IF(C64="Bye",0,IF(C63="Bye",11,"")),"")</f>
        <v/>
      </c>
      <c r="I64" s="27" t="str">
        <f>IF($I63&lt;&gt;"",IF(I63="W","L","W"),"")</f>
        <v/>
      </c>
      <c r="J64" s="71" t="str">
        <f>IF($I64&lt;&gt;"",IF($I64="W",IF(SUM(IF($D64&gt;$D63,1,0),IF($E64&gt;$E63,1,0),IF($F64&gt;$F63,1,0),IF($G64&gt;$G63,1,0),IF($H64&gt;$H63,1,0))&lt;&gt;3,"E",""),""),"")</f>
        <v/>
      </c>
    </row>
    <row r="65" spans="1:11" ht="30" customHeight="1">
      <c r="A65" s="22"/>
      <c r="B65" s="22"/>
      <c r="C65" s="22"/>
      <c r="D65" s="70" t="str">
        <f>IF($I63&lt;&gt;"",IF(AND(AND($D63&gt;-1,$D64&gt;-1),OR($D63&gt;10,$D64&gt;10),ABS($D63-$D64)&gt;1,IF(OR($D63&gt;11,$D64&gt;11),ABS($D63-$D64)=2,TRUE),$D63=INT($D63),$D64=INT($D64)),"","E"),"")</f>
        <v/>
      </c>
      <c r="E65" s="70" t="str">
        <f>IF($I63&lt;&gt;"",IF(AND(AND($E63&gt;-1,$E64&gt;-1),OR($E63&gt;10,$E64&gt;10),ABS($E63-$E64)&gt;1,IF(OR($E63&gt;11,$E64&gt;11),ABS($E63-$E64)=2,TRUE),$E63=INT($E63),$E64=INT($E64)),"","E"),"")</f>
        <v/>
      </c>
      <c r="F65" s="70" t="str">
        <f>IF($I63&lt;&gt;"",IF(AND(AND($F63&gt;-1,$F64&gt;-1),OR($F63&gt;10,$F64&gt;10),ABS($F63-$F64)&gt;1,IF(OR($F63&gt;11,$F64&gt;11),ABS($F63-$F64)=2,TRUE),$F63=INT($F63),$F64=INT($F64)),"","E"),"")</f>
        <v/>
      </c>
      <c r="G65" s="70" t="str">
        <f>IF(AND($I63&lt;&gt;"",$G63&lt;&gt;""),IF(AND(AND($G63&gt;-1,$G64&gt;-1),OR($G63&gt;10,$G64&gt;10),ABS($G63-$G64)&gt;1,IF(OR($G63&gt;11,$G64&gt;11),ABS($G63-$G64)=2,TRUE),$G63=INT($G63),$G64=INT($G64)),"","E"),"")</f>
        <v/>
      </c>
      <c r="H65" s="70" t="str">
        <f>IF(AND($I63&lt;&gt;"",$H63&lt;&gt;""),IF(AND(AND($H63&gt;-1,$H64&gt;-1),OR($H63&gt;10,$H64&gt;10),ABS($H63-$H64)&gt;1,IF(OR($H63&gt;11,$H64&gt;11),ABS($H63-$H64)=2,TRUE),$H63=INT($H63),$H64=INT($H64)),"","E"),"")</f>
        <v/>
      </c>
    </row>
    <row r="66" spans="1:11" ht="30" customHeight="1">
      <c r="D66" s="68"/>
      <c r="E66" s="68"/>
      <c r="F66" s="68"/>
      <c r="G66" s="68"/>
      <c r="H66" s="68"/>
    </row>
    <row r="67" spans="1:11" ht="30" customHeight="1">
      <c r="A67" s="133" t="str">
        <f>IF('Women Crossover'!$F$1&lt;&gt;"",'Women Crossover'!$F$1,"")</f>
        <v>Women's Singles</v>
      </c>
      <c r="B67" s="370">
        <f>'Women Crossover'!G16</f>
        <v>18</v>
      </c>
      <c r="C67" s="134" t="str">
        <f>IF('Women Crossover'!G14&lt;&gt;"",IF('Women Crossover'!G14="Bye","Bye",IF(ISERROR(VLOOKUP('Women Crossover'!G14,Players!$J:$N,4,FALSE)),"Invalid ID or Player Name",CONCATENATE(VLOOKUP('Women Crossover'!G14,Players!$J:$N,4,FALSE)," ",VLOOKUP('Women Crossover'!G14,Players!$J:$N,1,FALSE)," (", IF(ISERROR(VLOOKUP('Women Crossover'!G14,Players!$J:$N,5,FALSE)),"",VLOOKUP('Women Crossover'!G14,Players!$J:$N,5,FALSE)),")"))),"")</f>
        <v/>
      </c>
      <c r="D67" s="107"/>
      <c r="E67" s="107"/>
      <c r="F67" s="107"/>
      <c r="G67" s="107"/>
      <c r="H67" s="107" t="str">
        <f>IF(C67&lt;&gt;"",IF(C67="Bye",0,IF(C68="Bye",11,"")),"")</f>
        <v/>
      </c>
      <c r="I67" s="27" t="str">
        <f>IF($H67=$H68,IF($G67=$G68,IF($F67&lt;&gt;"",IF($F67&gt;$F68,"W","L"),""),IF($G67&gt;$G68,"W","L")),IF($H67&gt;$H68,"W","L"))</f>
        <v/>
      </c>
      <c r="J67" s="71" t="str">
        <f>IF($I67&lt;&gt;"",IF($I67="W",IF(SUM(IF($D67&gt;$D68,1,0),IF($E67&gt;$E68,1,0),IF($F67&gt;$F68,1,0),IF($G67&gt;$G68,1,0),IF($H67&gt;$H68,1,0))&lt;&gt;3,"E",""),""),"")</f>
        <v/>
      </c>
    </row>
    <row r="68" spans="1:11" ht="30" customHeight="1">
      <c r="A68" s="135" t="str">
        <f>IF('Women Crossover'!G$3&lt;&gt;"",'Women Crossover'!G$3,"")</f>
        <v/>
      </c>
      <c r="B68" s="371"/>
      <c r="C68" s="136" t="str">
        <f>IF('Women Crossover'!G18&lt;&gt;"",IF('Women Crossover'!G18="Bye","Bye",IF(ISERROR(VLOOKUP('Women Crossover'!G18,Players!$J:$N,4,FALSE)),"Invalid ID or Player Name",CONCATENATE(VLOOKUP('Women Crossover'!G18,Players!$J:$N,4,FALSE)," ",VLOOKUP('Women Crossover'!G18,Players!$J:$N,1,FALSE)," (", IF(ISERROR(VLOOKUP('Women Crossover'!G18,Players!$J:$N,5,FALSE)),"",VLOOKUP('Women Crossover'!G18,Players!$J:$N,5,FALSE)),")"))),"")</f>
        <v/>
      </c>
      <c r="D68" s="107"/>
      <c r="E68" s="107"/>
      <c r="F68" s="107"/>
      <c r="G68" s="107"/>
      <c r="H68" s="107" t="str">
        <f>IF(C68&lt;&gt;"",IF(C68="Bye",0,IF(C67="Bye",11,"")),"")</f>
        <v/>
      </c>
      <c r="I68" s="27" t="str">
        <f>IF($I67&lt;&gt;"",IF(I67="W","L","W"),"")</f>
        <v/>
      </c>
      <c r="J68" s="71" t="str">
        <f>IF($I68&lt;&gt;"",IF($I68="W",IF(SUM(IF($D68&gt;$D67,1,0),IF($E68&gt;$E67,1,0),IF($F68&gt;$F67,1,0),IF($G68&gt;$G67,1,0),IF($H68&gt;$H67,1,0))&lt;&gt;3,"E",""),""),"")</f>
        <v/>
      </c>
    </row>
    <row r="69" spans="1:11" ht="30" customHeight="1">
      <c r="A69" s="22"/>
      <c r="B69" s="22"/>
      <c r="C69" s="22"/>
      <c r="D69" s="70" t="str">
        <f>IF($I67&lt;&gt;"",IF(AND(AND($D67&gt;-1,$D68&gt;-1),OR($D67&gt;10,$D68&gt;10),ABS($D67-$D68)&gt;1,IF(OR($D67&gt;11,$D68&gt;11),ABS($D67-$D68)=2,TRUE),$D67=INT($D67),$D68=INT($D68)),"","E"),"")</f>
        <v/>
      </c>
      <c r="E69" s="70" t="str">
        <f>IF($I67&lt;&gt;"",IF(AND(AND($E67&gt;-1,$E68&gt;-1),OR($E67&gt;10,$E68&gt;10),ABS($E67-$E68)&gt;1,IF(OR($E67&gt;11,$E68&gt;11),ABS($E67-$E68)=2,TRUE),$E67=INT($E67),$E68=INT($E68)),"","E"),"")</f>
        <v/>
      </c>
      <c r="F69" s="70" t="str">
        <f>IF($I67&lt;&gt;"",IF(AND(AND($F67&gt;-1,$F68&gt;-1),OR($F67&gt;10,$F68&gt;10),ABS($F67-$F68)&gt;1,IF(OR($F67&gt;11,$F68&gt;11),ABS($F67-$F68)=2,TRUE),$F67=INT($F67),$F68=INT($F68)),"","E"),"")</f>
        <v/>
      </c>
      <c r="G69" s="70" t="str">
        <f>IF(AND($I67&lt;&gt;"",$G67&lt;&gt;""),IF(AND(AND($G67&gt;-1,$G68&gt;-1),OR($G67&gt;10,$G68&gt;10),ABS($G67-$G68)&gt;1,IF(OR($G67&gt;11,$G68&gt;11),ABS($G67-$G68)=2,TRUE),$G67=INT($G67),$G68=INT($G68)),"","E"),"")</f>
        <v/>
      </c>
      <c r="H69" s="70" t="str">
        <f>IF(AND($I67&lt;&gt;"",$H67&lt;&gt;""),IF(AND(AND($H67&gt;-1,$H68&gt;-1),OR($H67&gt;10,$H68&gt;10),ABS($H67-$H68)&gt;1,IF(OR($H67&gt;11,$H68&gt;11),ABS($H67-$H68)=2,TRUE),$H67=INT($H67),$H68=INT($H68)),"","E"),"")</f>
        <v/>
      </c>
    </row>
    <row r="70" spans="1:11" ht="30" customHeight="1">
      <c r="A70" s="133" t="str">
        <f>IF('Women Crossover'!$F$1&lt;&gt;"",'Women Crossover'!$F$1,"")</f>
        <v>Women's Singles</v>
      </c>
      <c r="B70" s="370">
        <f>'Women Crossover'!G24</f>
        <v>19</v>
      </c>
      <c r="C70" s="134" t="str">
        <f>IF('Women Crossover'!G22&lt;&gt;"",IF('Women Crossover'!G22="Bye","Bye",IF(ISERROR(VLOOKUP('Women Crossover'!G22,Players!$J:$N,4,FALSE)),"Invalid ID or Player Name",CONCATENATE(VLOOKUP('Women Crossover'!G22,Players!$J:$N,4,FALSE)," ",VLOOKUP('Women Crossover'!G22,Players!$J:$N,1,FALSE)," (", IF(ISERROR(VLOOKUP('Women Crossover'!G22,Players!$J:$N,5,FALSE)),"",VLOOKUP('Women Crossover'!G22,Players!$J:$N,5,FALSE)),")"))),"")</f>
        <v/>
      </c>
      <c r="D70" s="107"/>
      <c r="E70" s="107"/>
      <c r="F70" s="107"/>
      <c r="G70" s="107"/>
      <c r="H70" s="107" t="str">
        <f>IF(C70&lt;&gt;"",IF(C70="Bye",0,IF(C71="Bye",11,"")),"")</f>
        <v/>
      </c>
      <c r="I70" s="27" t="str">
        <f>IF($H70=$H71,IF($G70=$G71,IF($F70&lt;&gt;"",IF($F70&gt;$F71,"W","L"),""),IF($G70&gt;$G71,"W","L")),IF($H70&gt;$H71,"W","L"))</f>
        <v/>
      </c>
      <c r="J70" s="71" t="str">
        <f>IF($I70&lt;&gt;"",IF($I70="W",IF(SUM(IF($D70&gt;$D71,1,0),IF($E70&gt;$E71,1,0),IF($F70&gt;$F71,1,0),IF($G70&gt;$G71,1,0),IF($H70&gt;$H71,1,0))&lt;&gt;3,"E",""),""),"")</f>
        <v/>
      </c>
      <c r="K70" s="75" t="s">
        <v>64</v>
      </c>
    </row>
    <row r="71" spans="1:11" ht="30" customHeight="1">
      <c r="A71" s="135" t="str">
        <f>IF('Women Crossover'!G$3&lt;&gt;"",'Women Crossover'!G$3,"")</f>
        <v/>
      </c>
      <c r="B71" s="371"/>
      <c r="C71" s="136" t="str">
        <f>IF('Women Crossover'!G26&lt;&gt;"",IF('Women Crossover'!G26="Bye","Bye",IF(ISERROR(VLOOKUP('Women Crossover'!G26,Players!$J:$N,4,FALSE)),"Invalid ID or Player Name",CONCATENATE(VLOOKUP('Women Crossover'!G26,Players!$J:$N,4,FALSE)," ",VLOOKUP('Women Crossover'!G26,Players!$J:$N,1,FALSE)," (", IF(ISERROR(VLOOKUP('Women Crossover'!G26,Players!$J:$N,5,FALSE)),"",VLOOKUP('Women Crossover'!G26,Players!$J:$N,5,FALSE)),")"))),"")</f>
        <v/>
      </c>
      <c r="D71" s="107"/>
      <c r="E71" s="107"/>
      <c r="F71" s="107"/>
      <c r="G71" s="107"/>
      <c r="H71" s="107" t="str">
        <f>IF(C71&lt;&gt;"",IF(C71="Bye",0,IF(C70="Bye",11,"")),"")</f>
        <v/>
      </c>
      <c r="I71" s="27" t="str">
        <f>IF($I70&lt;&gt;"",IF(I70="W","L","W"),"")</f>
        <v/>
      </c>
      <c r="J71" s="71" t="str">
        <f>IF($I71&lt;&gt;"",IF($I71="W",IF(SUM(IF($D71&gt;$D70,1,0),IF($E71&gt;$E70,1,0),IF($F71&gt;$F70,1,0),IF($G71&gt;$G70,1,0),IF($H71&gt;$H70,1,0))&lt;&gt;3,"E",""),""),"")</f>
        <v/>
      </c>
    </row>
    <row r="72" spans="1:11" ht="30" customHeight="1">
      <c r="A72" s="22"/>
      <c r="B72" s="22"/>
      <c r="C72" s="22"/>
      <c r="D72" s="70" t="str">
        <f>IF($I70&lt;&gt;"",IF(AND(AND($D70&gt;-1,$D71&gt;-1),OR($D70&gt;10,$D71&gt;10),ABS($D70-$D71)&gt;1,IF(OR($D70&gt;11,$D71&gt;11),ABS($D70-$D71)=2,TRUE),$D70=INT($D70),$D71=INT($D71)),"","E"),"")</f>
        <v/>
      </c>
      <c r="E72" s="70" t="str">
        <f>IF($I70&lt;&gt;"",IF(AND(AND($E70&gt;-1,$E71&gt;-1),OR($E70&gt;10,$E71&gt;10),ABS($E70-$E71)&gt;1,IF(OR($E70&gt;11,$E71&gt;11),ABS($E70-$E71)=2,TRUE),$E70=INT($E70),$E71=INT($E71)),"","E"),"")</f>
        <v/>
      </c>
      <c r="F72" s="70" t="str">
        <f>IF($I70&lt;&gt;"",IF(AND(AND($F70&gt;-1,$F71&gt;-1),OR($F70&gt;10,$F71&gt;10),ABS($F70-$F71)&gt;1,IF(OR($F70&gt;11,$F71&gt;11),ABS($F70-$F71)=2,TRUE),$F70=INT($F70),$F71=INT($F71)),"","E"),"")</f>
        <v/>
      </c>
      <c r="G72" s="70" t="str">
        <f>IF(AND($I70&lt;&gt;"",$G70&lt;&gt;""),IF(AND(AND($G70&gt;-1,$G71&gt;-1),OR($G70&gt;10,$G71&gt;10),ABS($G70-$G71)&gt;1,IF(OR($G70&gt;11,$G71&gt;11),ABS($G70-$G71)=2,TRUE),$G70=INT($G70),$G71=INT($G71)),"","E"),"")</f>
        <v/>
      </c>
      <c r="H72" s="70" t="str">
        <f>IF(AND($I70&lt;&gt;"",$H70&lt;&gt;""),IF(AND(AND($H70&gt;-1,$H71&gt;-1),OR($H70&gt;10,$H71&gt;10),ABS($H70-$H71)&gt;1,IF(OR($H70&gt;11,$H71&gt;11),ABS($H70-$H71)=2,TRUE),$H70=INT($H70),$H71=INT($H71)),"","E"),"")</f>
        <v/>
      </c>
    </row>
    <row r="73" spans="1:11" ht="30" customHeight="1">
      <c r="D73" s="68"/>
      <c r="E73" s="68"/>
      <c r="F73" s="68"/>
      <c r="G73" s="68"/>
      <c r="H73" s="68"/>
    </row>
    <row r="74" spans="1:11" ht="30" customHeight="1">
      <c r="A74" s="133" t="str">
        <f>IF('Women Crossover'!$F$1&lt;&gt;"",'Women Crossover'!$F$1,"")</f>
        <v>Women's Singles</v>
      </c>
      <c r="B74" s="370">
        <f>'Women Crossover'!G32</f>
        <v>20</v>
      </c>
      <c r="C74" s="134" t="str">
        <f>IF('Women Crossover'!G30&lt;&gt;"",IF('Women Crossover'!G30="Bye","Bye",IF(ISERROR(VLOOKUP('Women Crossover'!G30,Players!$J:$N,4,FALSE)),"Invalid ID or Player Name",CONCATENATE(VLOOKUP('Women Crossover'!G30,Players!$J:$N,4,FALSE)," ",VLOOKUP('Women Crossover'!G30,Players!$J:$N,1,FALSE)," (", IF(ISERROR(VLOOKUP('Women Crossover'!G30,Players!$J:$N,5,FALSE)),"",VLOOKUP('Women Crossover'!G30,Players!$J:$N,5,FALSE)),")"))),"")</f>
        <v/>
      </c>
      <c r="D74" s="107"/>
      <c r="E74" s="107"/>
      <c r="F74" s="107"/>
      <c r="G74" s="107"/>
      <c r="H74" s="107" t="str">
        <f>IF(C74&lt;&gt;"",IF(C74="Bye",0,IF(C75="Bye",11,"")),"")</f>
        <v/>
      </c>
      <c r="I74" s="27" t="str">
        <f>IF($H74=$H75,IF($G74=$G75,IF($F74&lt;&gt;"",IF($F74&gt;$F75,"W","L"),""),IF($G74&gt;$G75,"W","L")),IF($H74&gt;$H75,"W","L"))</f>
        <v/>
      </c>
      <c r="J74" s="71" t="str">
        <f>IF($I74&lt;&gt;"",IF($I74="W",IF(SUM(IF($D74&gt;$D75,1,0),IF($E74&gt;$E75,1,0),IF($F74&gt;$F75,1,0),IF($G74&gt;$G75,1,0),IF($H74&gt;$H75,1,0))&lt;&gt;3,"E",""),""),"")</f>
        <v/>
      </c>
    </row>
    <row r="75" spans="1:11" ht="30" customHeight="1">
      <c r="A75" s="135" t="str">
        <f>IF('Women Crossover'!G$3&lt;&gt;"",'Women Crossover'!G$3,"")</f>
        <v/>
      </c>
      <c r="B75" s="371"/>
      <c r="C75" s="136" t="str">
        <f>IF('Women Crossover'!G34&lt;&gt;"",IF('Women Crossover'!G34="Bye","Bye",IF(ISERROR(VLOOKUP('Women Crossover'!G34,Players!$J:$N,4,FALSE)),"Invalid ID or Player Name",CONCATENATE(VLOOKUP('Women Crossover'!G34,Players!$J:$N,4,FALSE)," ",VLOOKUP('Women Crossover'!G34,Players!$J:$N,1,FALSE)," (", IF(ISERROR(VLOOKUP('Women Crossover'!G34,Players!$J:$N,5,FALSE)),"",VLOOKUP('Women Crossover'!G34,Players!$J:$N,5,FALSE)),")"))),"")</f>
        <v/>
      </c>
      <c r="D75" s="107"/>
      <c r="E75" s="107"/>
      <c r="F75" s="107"/>
      <c r="G75" s="107"/>
      <c r="H75" s="107" t="str">
        <f>IF(C75&lt;&gt;"",IF(C75="Bye",0,IF(C74="Bye",11,"")),"")</f>
        <v/>
      </c>
      <c r="I75" s="27" t="str">
        <f>IF($I74&lt;&gt;"",IF(I74="W","L","W"),"")</f>
        <v/>
      </c>
      <c r="J75" s="71" t="str">
        <f>IF($I75&lt;&gt;"",IF($I75="W",IF(SUM(IF($D75&gt;$D74,1,0),IF($E75&gt;$E74,1,0),IF($F75&gt;$F74,1,0),IF($G75&gt;$G74,1,0),IF($H75&gt;$H74,1,0))&lt;&gt;3,"E",""),""),"")</f>
        <v/>
      </c>
    </row>
    <row r="76" spans="1:11" ht="30" customHeight="1">
      <c r="A76" s="22"/>
      <c r="B76" s="22"/>
      <c r="C76" s="22"/>
      <c r="D76" s="70" t="str">
        <f>IF($I74&lt;&gt;"",IF(AND(AND($D74&gt;-1,$D75&gt;-1),OR($D74&gt;10,$D75&gt;10),ABS($D74-$D75)&gt;1,IF(OR($D74&gt;11,$D75&gt;11),ABS($D74-$D75)=2,TRUE),$D74=INT($D74),$D75=INT($D75)),"","E"),"")</f>
        <v/>
      </c>
      <c r="E76" s="70" t="str">
        <f>IF($I74&lt;&gt;"",IF(AND(AND($E74&gt;-1,$E75&gt;-1),OR($E74&gt;10,$E75&gt;10),ABS($E74-$E75)&gt;1,IF(OR($E74&gt;11,$E75&gt;11),ABS($E74-$E75)=2,TRUE),$E74=INT($E74),$E75=INT($E75)),"","E"),"")</f>
        <v/>
      </c>
      <c r="F76" s="70" t="str">
        <f>IF($I74&lt;&gt;"",IF(AND(AND($F74&gt;-1,$F75&gt;-1),OR($F74&gt;10,$F75&gt;10),ABS($F74-$F75)&gt;1,IF(OR($F74&gt;11,$F75&gt;11),ABS($F74-$F75)=2,TRUE),$F74=INT($F74),$F75=INT($F75)),"","E"),"")</f>
        <v/>
      </c>
      <c r="G76" s="70" t="str">
        <f>IF(AND($I74&lt;&gt;"",$G74&lt;&gt;""),IF(AND(AND($G74&gt;-1,$G75&gt;-1),OR($G74&gt;10,$G75&gt;10),ABS($G74-$G75)&gt;1,IF(OR($G74&gt;11,$G75&gt;11),ABS($G74-$G75)=2,TRUE),$G74=INT($G74),$G75=INT($G75)),"","E"),"")</f>
        <v/>
      </c>
      <c r="H76" s="70" t="str">
        <f>IF(AND($I74&lt;&gt;"",$H74&lt;&gt;""),IF(AND(AND($H74&gt;-1,$H75&gt;-1),OR($H74&gt;10,$H75&gt;10),ABS($H74-$H75)&gt;1,IF(OR($H74&gt;11,$H75&gt;11),ABS($H74-$H75)=2,TRUE),$H74=INT($H74),$H75=INT($H75)),"","E"),"")</f>
        <v/>
      </c>
    </row>
    <row r="77" spans="1:11" ht="30" customHeight="1">
      <c r="D77" s="68"/>
      <c r="E77" s="68"/>
      <c r="F77" s="68"/>
      <c r="G77" s="68"/>
      <c r="H77" s="68"/>
    </row>
    <row r="78" spans="1:11" ht="30" customHeight="1">
      <c r="A78" s="133" t="str">
        <f>IF('Women Crossover'!$F$1&lt;&gt;"",'Women Crossover'!$F$1,"")</f>
        <v>Women's Singles</v>
      </c>
      <c r="B78" s="370">
        <f>'Women Crossover'!G40</f>
        <v>21</v>
      </c>
      <c r="C78" s="134" t="str">
        <f>IF('Women Crossover'!G38&lt;&gt;"",IF('Women Crossover'!G38="Bye","Bye",IF(ISERROR(VLOOKUP('Women Crossover'!G38,Players!$J:$N,4,FALSE)),"Invalid ID or Player Name",CONCATENATE(VLOOKUP('Women Crossover'!G38,Players!$J:$N,4,FALSE)," ",VLOOKUP('Women Crossover'!G38,Players!$J:$N,1,FALSE)," (", IF(ISERROR(VLOOKUP('Women Crossover'!G38,Players!$J:$N,5,FALSE)),"",VLOOKUP('Women Crossover'!G38,Players!$J:$N,5,FALSE)),")"))),"")</f>
        <v/>
      </c>
      <c r="D78" s="107"/>
      <c r="E78" s="107"/>
      <c r="F78" s="107"/>
      <c r="G78" s="107"/>
      <c r="H78" s="107" t="str">
        <f>IF(C78&lt;&gt;"",IF(C78="Bye",0,IF(C79="Bye",11,"")),"")</f>
        <v/>
      </c>
      <c r="I78" s="27" t="str">
        <f>IF($H78=$H79,IF($G78=$G79,IF($F78&lt;&gt;"",IF($F78&gt;$F79,"W","L"),""),IF($G78&gt;$G79,"W","L")),IF($H78&gt;$H79,"W","L"))</f>
        <v/>
      </c>
      <c r="J78" s="71" t="str">
        <f>IF($I78&lt;&gt;"",IF($I78="W",IF(SUM(IF($D78&gt;$D79,1,0),IF($E78&gt;$E79,1,0),IF($F78&gt;$F79,1,0),IF($G78&gt;$G79,1,0),IF($H78&gt;$H79,1,0))&lt;&gt;3,"E",""),""),"")</f>
        <v/>
      </c>
    </row>
    <row r="79" spans="1:11" ht="30" customHeight="1">
      <c r="A79" s="135" t="str">
        <f>IF('Women Crossover'!G$3&lt;&gt;"",'Women Crossover'!G$3,"")</f>
        <v/>
      </c>
      <c r="B79" s="371"/>
      <c r="C79" s="136" t="str">
        <f>IF('Women Crossover'!G42&lt;&gt;"",IF('Women Crossover'!G42="Bye","Bye",IF(ISERROR(VLOOKUP('Women Crossover'!G42,Players!$J:$N,4,FALSE)),"Invalid ID or Player Name",CONCATENATE(VLOOKUP('Women Crossover'!G42,Players!$J:$N,4,FALSE)," ",VLOOKUP('Women Crossover'!G42,Players!$J:$N,1,FALSE)," (", IF(ISERROR(VLOOKUP('Women Crossover'!G42,Players!$J:$N,5,FALSE)),"",VLOOKUP('Women Crossover'!G42,Players!$J:$N,5,FALSE)),")"))),"")</f>
        <v/>
      </c>
      <c r="D79" s="107"/>
      <c r="E79" s="107"/>
      <c r="F79" s="107"/>
      <c r="G79" s="107"/>
      <c r="H79" s="107" t="str">
        <f>IF(C79&lt;&gt;"",IF(C79="Bye",0,IF(C78="Bye",11,"")),"")</f>
        <v/>
      </c>
      <c r="I79" s="27" t="str">
        <f>IF($I78&lt;&gt;"",IF(I78="W","L","W"),"")</f>
        <v/>
      </c>
      <c r="J79" s="71" t="str">
        <f>IF($I79&lt;&gt;"",IF($I79="W",IF(SUM(IF($D79&gt;$D78,1,0),IF($E79&gt;$E78,1,0),IF($F79&gt;$F78,1,0),IF($G79&gt;$G78,1,0),IF($H79&gt;$H78,1,0))&lt;&gt;3,"E",""),""),"")</f>
        <v/>
      </c>
    </row>
    <row r="80" spans="1:11" ht="30" customHeight="1">
      <c r="A80" s="22"/>
      <c r="B80" s="22"/>
      <c r="C80" s="22"/>
      <c r="D80" s="70" t="str">
        <f>IF($I78&lt;&gt;"",IF(AND(AND($D78&gt;-1,$D79&gt;-1),OR($D78&gt;10,$D79&gt;10),ABS($D78-$D79)&gt;1,IF(OR($D78&gt;11,$D79&gt;11),ABS($D78-$D79)=2,TRUE),$D78=INT($D78),$D79=INT($D79)),"","E"),"")</f>
        <v/>
      </c>
      <c r="E80" s="70" t="str">
        <f>IF($I78&lt;&gt;"",IF(AND(AND($E78&gt;-1,$E79&gt;-1),OR($E78&gt;10,$E79&gt;10),ABS($E78-$E79)&gt;1,IF(OR($E78&gt;11,$E79&gt;11),ABS($E78-$E79)=2,TRUE),$E78=INT($E78),$E79=INT($E79)),"","E"),"")</f>
        <v/>
      </c>
      <c r="F80" s="70" t="str">
        <f>IF($I78&lt;&gt;"",IF(AND(AND($F78&gt;-1,$F79&gt;-1),OR($F78&gt;10,$F79&gt;10),ABS($F78-$F79)&gt;1,IF(OR($F78&gt;11,$F79&gt;11),ABS($F78-$F79)=2,TRUE),$F78=INT($F78),$F79=INT($F79)),"","E"),"")</f>
        <v/>
      </c>
      <c r="G80" s="70" t="str">
        <f>IF(AND($I78&lt;&gt;"",$G78&lt;&gt;""),IF(AND(AND($G78&gt;-1,$G79&gt;-1),OR($G78&gt;10,$G79&gt;10),ABS($G78-$G79)&gt;1,IF(OR($G78&gt;11,$G79&gt;11),ABS($G78-$G79)=2,TRUE),$G78=INT($G78),$G79=INT($G79)),"","E"),"")</f>
        <v/>
      </c>
      <c r="H80" s="70" t="str">
        <f>IF(AND($I78&lt;&gt;"",$H78&lt;&gt;""),IF(AND(AND($H78&gt;-1,$H79&gt;-1),OR($H78&gt;10,$H79&gt;10),ABS($H78-$H79)&gt;1,IF(OR($H78&gt;11,$H79&gt;11),ABS($H78-$H79)=2,TRUE),$H78=INT($H78),$H79=INT($H79)),"","E"),"")</f>
        <v/>
      </c>
    </row>
    <row r="81" spans="1:11" ht="30" customHeight="1">
      <c r="D81" s="68"/>
      <c r="E81" s="68"/>
      <c r="F81" s="68"/>
      <c r="G81" s="68"/>
      <c r="H81" s="68"/>
    </row>
    <row r="82" spans="1:11" ht="30" customHeight="1">
      <c r="A82" s="133" t="str">
        <f>IF('Women Crossover'!$F$1&lt;&gt;"",'Women Crossover'!$F$1,"")</f>
        <v>Women's Singles</v>
      </c>
      <c r="B82" s="370">
        <f>'Women Crossover'!G48</f>
        <v>22</v>
      </c>
      <c r="C82" s="134" t="str">
        <f>IF('Women Crossover'!G46&lt;&gt;"",IF('Women Crossover'!G46="Bye","Bye",IF(ISERROR(VLOOKUP('Women Crossover'!G46,Players!$J:$N,4,FALSE)),"Invalid ID or Player Name",CONCATENATE(VLOOKUP('Women Crossover'!G46,Players!$J:$N,4,FALSE)," ",VLOOKUP('Women Crossover'!G46,Players!$J:$N,1,FALSE)," (", IF(ISERROR(VLOOKUP('Women Crossover'!G46,Players!$J:$N,5,FALSE)),"",VLOOKUP('Women Crossover'!G46,Players!$J:$N,5,FALSE)),")"))),"")</f>
        <v/>
      </c>
      <c r="D82" s="107"/>
      <c r="E82" s="107"/>
      <c r="F82" s="107"/>
      <c r="G82" s="107"/>
      <c r="H82" s="107" t="str">
        <f>IF(C82&lt;&gt;"",IF(C82="Bye",0,IF(C83="Bye",11,"")),"")</f>
        <v/>
      </c>
      <c r="I82" s="27" t="str">
        <f>IF($H82=$H83,IF($G82=$G83,IF($F82&lt;&gt;"",IF($F82&gt;$F83,"W","L"),""),IF($G82&gt;$G83,"W","L")),IF($H82&gt;$H83,"W","L"))</f>
        <v/>
      </c>
      <c r="J82" s="71" t="str">
        <f>IF($I82&lt;&gt;"",IF($I82="W",IF(SUM(IF($D82&gt;$D83,1,0),IF($E82&gt;$E83,1,0),IF($F82&gt;$F83,1,0),IF($G82&gt;$G83,1,0),IF($H82&gt;$H83,1,0))&lt;&gt;3,"E",""),""),"")</f>
        <v/>
      </c>
    </row>
    <row r="83" spans="1:11" ht="30" customHeight="1">
      <c r="A83" s="135" t="str">
        <f>IF('Women Crossover'!G$3&lt;&gt;"",'Women Crossover'!G$3,"")</f>
        <v/>
      </c>
      <c r="B83" s="371"/>
      <c r="C83" s="136" t="str">
        <f>IF('Women Crossover'!G50&lt;&gt;"",IF('Women Crossover'!G50="Bye","Bye",IF(ISERROR(VLOOKUP('Women Crossover'!G50,Players!$J:$N,4,FALSE)),"Invalid ID or Player Name",CONCATENATE(VLOOKUP('Women Crossover'!G50,Players!$J:$N,4,FALSE)," ",VLOOKUP('Women Crossover'!G50,Players!$J:$N,1,FALSE)," (", IF(ISERROR(VLOOKUP('Women Crossover'!G50,Players!$J:$N,5,FALSE)),"",VLOOKUP('Women Crossover'!G50,Players!$J:$N,5,FALSE)),")"))),"")</f>
        <v/>
      </c>
      <c r="D83" s="107"/>
      <c r="E83" s="107"/>
      <c r="F83" s="107"/>
      <c r="G83" s="107"/>
      <c r="H83" s="107" t="str">
        <f>IF(C83&lt;&gt;"",IF(C83="Bye",0,IF(C82="Bye",11,"")),"")</f>
        <v/>
      </c>
      <c r="I83" s="27" t="str">
        <f>IF($I82&lt;&gt;"",IF(I82="W","L","W"),"")</f>
        <v/>
      </c>
      <c r="J83" s="71" t="str">
        <f>IF($I83&lt;&gt;"",IF($I83="W",IF(SUM(IF($D83&gt;$D82,1,0),IF($E83&gt;$E82,1,0),IF($F83&gt;$F82,1,0),IF($G83&gt;$G82,1,0),IF($H83&gt;$H82,1,0))&lt;&gt;3,"E",""),""),"")</f>
        <v/>
      </c>
    </row>
    <row r="84" spans="1:11" ht="30" customHeight="1">
      <c r="A84" s="22"/>
      <c r="B84" s="22"/>
      <c r="C84" s="22"/>
      <c r="D84" s="70" t="str">
        <f>IF($I82&lt;&gt;"",IF(AND(AND($D82&gt;-1,$D83&gt;-1),OR($D82&gt;10,$D83&gt;10),ABS($D82-$D83)&gt;1,IF(OR($D82&gt;11,$D83&gt;11),ABS($D82-$D83)=2,TRUE),$D82=INT($D82),$D83=INT($D83)),"","E"),"")</f>
        <v/>
      </c>
      <c r="E84" s="70" t="str">
        <f>IF($I82&lt;&gt;"",IF(AND(AND($E82&gt;-1,$E83&gt;-1),OR($E82&gt;10,$E83&gt;10),ABS($E82-$E83)&gt;1,IF(OR($E82&gt;11,$E83&gt;11),ABS($E82-$E83)=2,TRUE),$E82=INT($E82),$E83=INT($E83)),"","E"),"")</f>
        <v/>
      </c>
      <c r="F84" s="70" t="str">
        <f>IF($I82&lt;&gt;"",IF(AND(AND($F82&gt;-1,$F83&gt;-1),OR($F82&gt;10,$F83&gt;10),ABS($F82-$F83)&gt;1,IF(OR($F82&gt;11,$F83&gt;11),ABS($F82-$F83)=2,TRUE),$F82=INT($F82),$F83=INT($F83)),"","E"),"")</f>
        <v/>
      </c>
      <c r="G84" s="70" t="str">
        <f>IF(AND($I82&lt;&gt;"",$G82&lt;&gt;""),IF(AND(AND($G82&gt;-1,$G83&gt;-1),OR($G82&gt;10,$G83&gt;10),ABS($G82-$G83)&gt;1,IF(OR($G82&gt;11,$G83&gt;11),ABS($G82-$G83)=2,TRUE),$G82=INT($G82),$G83=INT($G83)),"","E"),"")</f>
        <v/>
      </c>
      <c r="H84" s="70" t="str">
        <f>IF(AND($I82&lt;&gt;"",$H82&lt;&gt;""),IF(AND(AND($H82&gt;-1,$H83&gt;-1),OR($H82&gt;10,$H83&gt;10),ABS($H82-$H83)&gt;1,IF(OR($H82&gt;11,$H83&gt;11),ABS($H82-$H83)=2,TRUE),$H82=INT($H82),$H83=INT($H83)),"","E"),"")</f>
        <v/>
      </c>
    </row>
    <row r="85" spans="1:11" ht="30" customHeight="1">
      <c r="D85" s="68"/>
      <c r="E85" s="68"/>
      <c r="F85" s="68"/>
      <c r="G85" s="68"/>
      <c r="H85" s="68"/>
    </row>
    <row r="86" spans="1:11" ht="30" customHeight="1">
      <c r="A86" s="133" t="str">
        <f>IF('Women Crossover'!$F$1&lt;&gt;"",'Women Crossover'!$F$1,"")</f>
        <v>Women's Singles</v>
      </c>
      <c r="B86" s="370">
        <f>'Women Crossover'!G56</f>
        <v>23</v>
      </c>
      <c r="C86" s="134" t="str">
        <f>IF('Women Crossover'!G54&lt;&gt;"",IF('Women Crossover'!G54="Bye","Bye",IF(ISERROR(VLOOKUP('Women Crossover'!G54,Players!$J:$N,4,FALSE)),"Invalid ID or Player Name",CONCATENATE(VLOOKUP('Women Crossover'!G54,Players!$J:$N,4,FALSE)," ",VLOOKUP('Women Crossover'!G54,Players!$J:$N,1,FALSE)," (", IF(ISERROR(VLOOKUP('Women Crossover'!G54,Players!$J:$N,5,FALSE)),"",VLOOKUP('Women Crossover'!G54,Players!$J:$N,5,FALSE)),")"))),"")</f>
        <v/>
      </c>
      <c r="D86" s="107"/>
      <c r="E86" s="107"/>
      <c r="F86" s="107"/>
      <c r="G86" s="107"/>
      <c r="H86" s="107" t="str">
        <f>IF(C86&lt;&gt;"",IF(C86="Bye",0,IF(C87="Bye",11,"")),"")</f>
        <v/>
      </c>
      <c r="I86" s="27" t="str">
        <f>IF($H86=$H87,IF($G86=$G87,IF($F86&lt;&gt;"",IF($F86&gt;$F87,"W","L"),""),IF($G86&gt;$G87,"W","L")),IF($H86&gt;$H87,"W","L"))</f>
        <v/>
      </c>
      <c r="J86" s="71" t="str">
        <f>IF($I86&lt;&gt;"",IF($I86="W",IF(SUM(IF($D86&gt;$D87,1,0),IF($E86&gt;$E87,1,0),IF($F86&gt;$F87,1,0),IF($G86&gt;$G87,1,0),IF($H86&gt;$H87,1,0))&lt;&gt;3,"E",""),""),"")</f>
        <v/>
      </c>
    </row>
    <row r="87" spans="1:11" ht="30" customHeight="1">
      <c r="A87" s="135" t="str">
        <f>IF('Women Crossover'!G$3&lt;&gt;"",'Women Crossover'!G$3,"")</f>
        <v/>
      </c>
      <c r="B87" s="371"/>
      <c r="C87" s="136" t="str">
        <f>IF('Women Crossover'!G58&lt;&gt;"",IF('Women Crossover'!G58="Bye","Bye",IF(ISERROR(VLOOKUP('Women Crossover'!G58,Players!$J:$N,4,FALSE)),"Invalid ID or Player Name",CONCATENATE(VLOOKUP('Women Crossover'!G58,Players!$J:$N,4,FALSE)," ",VLOOKUP('Women Crossover'!G58,Players!$J:$N,1,FALSE)," (", IF(ISERROR(VLOOKUP('Women Crossover'!G58,Players!$J:$N,5,FALSE)),"",VLOOKUP('Women Crossover'!G58,Players!$J:$N,5,FALSE)),")"))),"")</f>
        <v/>
      </c>
      <c r="D87" s="107"/>
      <c r="E87" s="107"/>
      <c r="F87" s="107"/>
      <c r="G87" s="107"/>
      <c r="H87" s="107" t="str">
        <f>IF(C87&lt;&gt;"",IF(C87="Bye",0,IF(C86="Bye",11,"")),"")</f>
        <v/>
      </c>
      <c r="I87" s="27" t="str">
        <f>IF($I86&lt;&gt;"",IF(I86="W","L","W"),"")</f>
        <v/>
      </c>
      <c r="J87" s="71" t="str">
        <f>IF($I87&lt;&gt;"",IF($I87="W",IF(SUM(IF($D87&gt;$D86,1,0),IF($E87&gt;$E86,1,0),IF($F87&gt;$F86,1,0),IF($G87&gt;$G86,1,0),IF($H87&gt;$H86,1,0))&lt;&gt;3,"E",""),""),"")</f>
        <v/>
      </c>
    </row>
    <row r="88" spans="1:11" ht="30" customHeight="1">
      <c r="A88" s="22"/>
      <c r="B88" s="22"/>
      <c r="C88" s="22"/>
      <c r="D88" s="70" t="str">
        <f>IF($I86&lt;&gt;"",IF(AND(AND($D86&gt;-1,$D87&gt;-1),OR($D86&gt;10,$D87&gt;10),ABS($D86-$D87)&gt;1,IF(OR($D86&gt;11,$D87&gt;11),ABS($D86-$D87)=2,TRUE),$D86=INT($D86),$D87=INT($D87)),"","E"),"")</f>
        <v/>
      </c>
      <c r="E88" s="70" t="str">
        <f>IF($I86&lt;&gt;"",IF(AND(AND($E86&gt;-1,$E87&gt;-1),OR($E86&gt;10,$E87&gt;10),ABS($E86-$E87)&gt;1,IF(OR($E86&gt;11,$E87&gt;11),ABS($E86-$E87)=2,TRUE),$E86=INT($E86),$E87=INT($E87)),"","E"),"")</f>
        <v/>
      </c>
      <c r="F88" s="70" t="str">
        <f>IF($I86&lt;&gt;"",IF(AND(AND($F86&gt;-1,$F87&gt;-1),OR($F86&gt;10,$F87&gt;10),ABS($F86-$F87)&gt;1,IF(OR($F86&gt;11,$F87&gt;11),ABS($F86-$F87)=2,TRUE),$F86=INT($F86),$F87=INT($F87)),"","E"),"")</f>
        <v/>
      </c>
      <c r="G88" s="70" t="str">
        <f>IF(AND($I86&lt;&gt;"",$G86&lt;&gt;""),IF(AND(AND($G86&gt;-1,$G87&gt;-1),OR($G86&gt;10,$G87&gt;10),ABS($G86-$G87)&gt;1,IF(OR($G86&gt;11,$G87&gt;11),ABS($G86-$G87)=2,TRUE),$G86=INT($G86),$G87=INT($G87)),"","E"),"")</f>
        <v/>
      </c>
      <c r="H88" s="70" t="str">
        <f>IF(AND($I86&lt;&gt;"",$H86&lt;&gt;""),IF(AND(AND($H86&gt;-1,$H87&gt;-1),OR($H86&gt;10,$H87&gt;10),ABS($H86-$H87)&gt;1,IF(OR($H86&gt;11,$H87&gt;11),ABS($H86-$H87)=2,TRUE),$H86=INT($H86),$H87=INT($H87)),"","E"),"")</f>
        <v/>
      </c>
    </row>
    <row r="89" spans="1:11" ht="30" customHeight="1">
      <c r="D89" s="68"/>
      <c r="E89" s="68"/>
      <c r="F89" s="68"/>
      <c r="G89" s="68"/>
      <c r="H89" s="68"/>
    </row>
    <row r="90" spans="1:11" ht="30" customHeight="1">
      <c r="A90" s="133" t="str">
        <f>IF('Women Crossover'!$F$1&lt;&gt;"",'Women Crossover'!$F$1,"")</f>
        <v>Women's Singles</v>
      </c>
      <c r="B90" s="370">
        <f>'Women Crossover'!G64</f>
        <v>24</v>
      </c>
      <c r="C90" s="134" t="str">
        <f>IF('Women Crossover'!G62&lt;&gt;"",IF('Women Crossover'!G62="Bye","Bye",IF(ISERROR(VLOOKUP('Women Crossover'!G62,Players!$J:$N,4,FALSE)),"Invalid ID or Player Name",CONCATENATE(VLOOKUP('Women Crossover'!G62,Players!$J:$N,4,FALSE)," ",VLOOKUP('Women Crossover'!G62,Players!$J:$N,1,FALSE)," (", IF(ISERROR(VLOOKUP('Women Crossover'!G62,Players!$J:$N,5,FALSE)),"",VLOOKUP('Women Crossover'!G62,Players!$J:$N,5,FALSE)),")"))),"")</f>
        <v/>
      </c>
      <c r="D90" s="107"/>
      <c r="E90" s="107"/>
      <c r="F90" s="107"/>
      <c r="G90" s="107"/>
      <c r="H90" s="107" t="str">
        <f>IF(C90&lt;&gt;"",IF(C90="Bye",0,IF(C91="Bye",11,"")),"")</f>
        <v/>
      </c>
      <c r="I90" s="27" t="str">
        <f>IF($H90=$H91,IF($G90=$G91,IF($F90&lt;&gt;"",IF($F90&gt;$F91,"W","L"),""),IF($G90&gt;$G91,"W","L")),IF($H90&gt;$H91,"W","L"))</f>
        <v/>
      </c>
      <c r="J90" s="71" t="str">
        <f>IF($I90&lt;&gt;"",IF($I90="W",IF(SUM(IF($D90&gt;$D91,1,0),IF($E90&gt;$E91,1,0),IF($F90&gt;$F91,1,0),IF($G90&gt;$G91,1,0),IF($H90&gt;$H91,1,0))&lt;&gt;3,"E",""),""),"")</f>
        <v/>
      </c>
    </row>
    <row r="91" spans="1:11" ht="30" customHeight="1">
      <c r="A91" s="135" t="str">
        <f>IF('Women Crossover'!G$3&lt;&gt;"",'Women Crossover'!G$3,"")</f>
        <v/>
      </c>
      <c r="B91" s="371"/>
      <c r="C91" s="136" t="str">
        <f>IF('Women Crossover'!G66&lt;&gt;"",IF('Women Crossover'!G66="Bye","Bye",IF(ISERROR(VLOOKUP('Women Crossover'!G66,Players!$J:$N,4,FALSE)),"Invalid ID or Player Name",CONCATENATE(VLOOKUP('Women Crossover'!G66,Players!$J:$N,4,FALSE)," ",VLOOKUP('Women Crossover'!G66,Players!$J:$N,1,FALSE)," (", IF(ISERROR(VLOOKUP('Women Crossover'!G66,Players!$J:$N,5,FALSE)),"",VLOOKUP('Women Crossover'!G66,Players!$J:$N,5,FALSE)),")"))),"")</f>
        <v/>
      </c>
      <c r="D91" s="107"/>
      <c r="E91" s="107"/>
      <c r="F91" s="107"/>
      <c r="G91" s="107"/>
      <c r="H91" s="107" t="str">
        <f>IF(C91&lt;&gt;"",IF(C91="Bye",0,IF(C90="Bye",11,"")),"")</f>
        <v/>
      </c>
      <c r="I91" s="27" t="str">
        <f>IF($I90&lt;&gt;"",IF(I90="W","L","W"),"")</f>
        <v/>
      </c>
      <c r="J91" s="71" t="str">
        <f>IF($I91&lt;&gt;"",IF($I91="W",IF(SUM(IF($D91&gt;$D90,1,0),IF($E91&gt;$E90,1,0),IF($F91&gt;$F90,1,0),IF($G91&gt;$G90,1,0),IF($H91&gt;$H90,1,0))&lt;&gt;3,"E",""),""),"")</f>
        <v/>
      </c>
    </row>
    <row r="92" spans="1:11" ht="30" customHeight="1">
      <c r="A92" s="22"/>
      <c r="B92" s="22"/>
      <c r="C92" s="22"/>
      <c r="D92" s="70" t="str">
        <f>IF($I90&lt;&gt;"",IF(AND(AND($D90&gt;-1,$D91&gt;-1),OR($D90&gt;10,$D91&gt;10),ABS($D90-$D91)&gt;1,IF(OR($D90&gt;11,$D91&gt;11),ABS($D90-$D91)=2,TRUE),$D90=INT($D90),$D91=INT($D91)),"","E"),"")</f>
        <v/>
      </c>
      <c r="E92" s="70" t="str">
        <f>IF($I90&lt;&gt;"",IF(AND(AND($E90&gt;-1,$E91&gt;-1),OR($E90&gt;10,$E91&gt;10),ABS($E90-$E91)&gt;1,IF(OR($E90&gt;11,$E91&gt;11),ABS($E90-$E91)=2,TRUE),$E90=INT($E90),$E91=INT($E91)),"","E"),"")</f>
        <v/>
      </c>
      <c r="F92" s="70" t="str">
        <f>IF($I90&lt;&gt;"",IF(AND(AND($F90&gt;-1,$F91&gt;-1),OR($F90&gt;10,$F91&gt;10),ABS($F90-$F91)&gt;1,IF(OR($F90&gt;11,$F91&gt;11),ABS($F90-$F91)=2,TRUE),$F90=INT($F90),$F91=INT($F91)),"","E"),"")</f>
        <v/>
      </c>
      <c r="G92" s="70" t="str">
        <f>IF(AND($I90&lt;&gt;"",$G90&lt;&gt;""),IF(AND(AND($G90&gt;-1,$G91&gt;-1),OR($G90&gt;10,$G91&gt;10),ABS($G90-$G91)&gt;1,IF(OR($G90&gt;11,$G91&gt;11),ABS($G90-$G91)=2,TRUE),$G90=INT($G90),$G91=INT($G91)),"","E"),"")</f>
        <v/>
      </c>
      <c r="H92" s="70" t="str">
        <f>IF(AND($I90&lt;&gt;"",$H90&lt;&gt;""),IF(AND(AND($H90&gt;-1,$H91&gt;-1),OR($H90&gt;10,$H91&gt;10),ABS($H90-$H91)&gt;1,IF(OR($H90&gt;11,$H91&gt;11),ABS($H90-$H91)=2,TRUE),$H90=INT($H90),$H91=INT($H91)),"","E"),"")</f>
        <v/>
      </c>
    </row>
    <row r="93" spans="1:11" ht="30" customHeight="1">
      <c r="A93" s="133" t="str">
        <f>IF('Women Crossover'!$F$1&lt;&gt;"",'Women Crossover'!$F$1,"")</f>
        <v>Women's Singles</v>
      </c>
      <c r="B93" s="370">
        <f>'Women Crossover'!H12</f>
        <v>25</v>
      </c>
      <c r="C93" s="134" t="str">
        <f>IF('Women Crossover'!H8&lt;&gt;"",IF('Women Crossover'!H8="Bye","Bye",IF(ISERROR(VLOOKUP('Women Crossover'!H8,Players!$J:$N,4,FALSE)),"Invalid ID or Player Name",CONCATENATE(VLOOKUP('Women Crossover'!H8,Players!$J:$N,4,FALSE)," ",VLOOKUP('Women Crossover'!H8,Players!$J:$N,1,FALSE)," (", IF(ISERROR(VLOOKUP('Women Crossover'!H8,Players!$J:$N,5,FALSE)),"",VLOOKUP('Women Crossover'!H8,Players!$J:$N,5,FALSE)),")"))),"")</f>
        <v/>
      </c>
      <c r="D93" s="107"/>
      <c r="E93" s="107"/>
      <c r="F93" s="107"/>
      <c r="G93" s="107"/>
      <c r="H93" s="107" t="str">
        <f>IF(C93&lt;&gt;"",IF(C93="Bye",0,IF(C94="Bye",11,"")),"")</f>
        <v/>
      </c>
      <c r="I93" s="27" t="str">
        <f>IF($H93=$H94,IF($G93=$G94,IF($F93&lt;&gt;"",IF($F93&gt;$F94,"W","L"),""),IF($G93&gt;$G94,"W","L")),IF($H93&gt;$H94,"W","L"))</f>
        <v/>
      </c>
      <c r="J93" s="71" t="str">
        <f>IF($I93&lt;&gt;"",IF($I93="W",IF(SUM(IF($D93&gt;$D94,1,0),IF($E93&gt;$E94,1,0),IF($F93&gt;$F94,1,0),IF($G93&gt;$G94,1,0),IF($H93&gt;$H94,1,0))&lt;&gt;3,"E",""),""),"")</f>
        <v/>
      </c>
      <c r="K93" s="75" t="s">
        <v>65</v>
      </c>
    </row>
    <row r="94" spans="1:11" ht="30" customHeight="1">
      <c r="A94" s="135" t="str">
        <f>IF('Women Crossover'!H$3&lt;&gt;"",'Women Crossover'!H$3,"")</f>
        <v/>
      </c>
      <c r="B94" s="371"/>
      <c r="C94" s="136" t="str">
        <f>IF('Women Crossover'!H16&lt;&gt;"",IF('Women Crossover'!H16="Bye","Bye",IF(ISERROR(VLOOKUP('Women Crossover'!H16,Players!$J:$N,4,FALSE)),"Invalid ID or Player Name",CONCATENATE(VLOOKUP('Women Crossover'!H16,Players!$J:$N,4,FALSE)," ",VLOOKUP('Women Crossover'!H16,Players!$J:$N,1,FALSE)," (", IF(ISERROR(VLOOKUP('Women Crossover'!H16,Players!$J:$N,5,FALSE)),"",VLOOKUP('Women Crossover'!H16,Players!$J:$N,5,FALSE)),")"))),"")</f>
        <v/>
      </c>
      <c r="D94" s="107"/>
      <c r="E94" s="107"/>
      <c r="F94" s="107"/>
      <c r="G94" s="107"/>
      <c r="H94" s="107" t="str">
        <f>IF(C94&lt;&gt;"",IF(C94="Bye",0,IF(C93="Bye",11,"")),"")</f>
        <v/>
      </c>
      <c r="I94" s="27" t="str">
        <f>IF($I93&lt;&gt;"",IF(I93="W","L","W"),"")</f>
        <v/>
      </c>
      <c r="J94" s="71" t="str">
        <f>IF($I94&lt;&gt;"",IF($I94="W",IF(SUM(IF($D94&gt;$D93,1,0),IF($E94&gt;$E93,1,0),IF($F94&gt;$F93,1,0),IF($G94&gt;$G93,1,0),IF($H94&gt;$H93,1,0))&lt;&gt;3,"E",""),""),"")</f>
        <v/>
      </c>
    </row>
    <row r="95" spans="1:11" ht="30" customHeight="1">
      <c r="A95" s="22"/>
      <c r="B95" s="22"/>
      <c r="C95" s="22"/>
      <c r="D95" s="70" t="str">
        <f>IF($I93&lt;&gt;"",IF(AND(AND($D93&gt;-1,$D94&gt;-1),OR($D93&gt;10,$D94&gt;10),ABS($D93-$D94)&gt;1,IF(OR($D93&gt;11,$D94&gt;11),ABS($D93-$D94)=2,TRUE),$D93=INT($D93),$D94=INT($D94)),"","E"),"")</f>
        <v/>
      </c>
      <c r="E95" s="70" t="str">
        <f>IF($I93&lt;&gt;"",IF(AND(AND($E93&gt;-1,$E94&gt;-1),OR($E93&gt;10,$E94&gt;10),ABS($E93-$E94)&gt;1,IF(OR($E93&gt;11,$E94&gt;11),ABS($E93-$E94)=2,TRUE),$E93=INT($E93),$E94=INT($E94)),"","E"),"")</f>
        <v/>
      </c>
      <c r="F95" s="70" t="str">
        <f>IF($I93&lt;&gt;"",IF(AND(AND($F93&gt;-1,$F94&gt;-1),OR($F93&gt;10,$F94&gt;10),ABS($F93-$F94)&gt;1,IF(OR($F93&gt;11,$F94&gt;11),ABS($F93-$F94)=2,TRUE),$F93=INT($F93),$F94=INT($F94)),"","E"),"")</f>
        <v/>
      </c>
      <c r="G95" s="70" t="str">
        <f>IF(AND($I93&lt;&gt;"",$G93&lt;&gt;""),IF(AND(AND($G93&gt;-1,$G94&gt;-1),OR($G93&gt;10,$G94&gt;10),ABS($G93-$G94)&gt;1,IF(OR($G93&gt;11,$G94&gt;11),ABS($G93-$G94)=2,TRUE),$G93=INT($G93),$G94=INT($G94)),"","E"),"")</f>
        <v/>
      </c>
      <c r="H95" s="70" t="str">
        <f>IF(AND($I93&lt;&gt;"",$H93&lt;&gt;""),IF(AND(AND($H93&gt;-1,$H94&gt;-1),OR($H93&gt;10,$H94&gt;10),ABS($H93-$H94)&gt;1,IF(OR($H93&gt;11,$H94&gt;11),ABS($H93-$H94)=2,TRUE),$H93=INT($H93),$H94=INT($H94)),"","E"),"")</f>
        <v/>
      </c>
    </row>
    <row r="96" spans="1:11" ht="30" customHeight="1">
      <c r="D96" s="68"/>
      <c r="E96" s="68"/>
      <c r="F96" s="68"/>
      <c r="G96" s="68"/>
      <c r="H96" s="68"/>
    </row>
    <row r="97" spans="1:10" ht="30" customHeight="1">
      <c r="A97" s="133" t="str">
        <f>IF('Women Crossover'!$F$1&lt;&gt;"",'Women Crossover'!$F$1,"")</f>
        <v>Women's Singles</v>
      </c>
      <c r="B97" s="370">
        <f>'Women Crossover'!H28</f>
        <v>26</v>
      </c>
      <c r="C97" s="134" t="str">
        <f>IF('Women Crossover'!H24&lt;&gt;"",IF('Women Crossover'!H24="Bye","Bye",IF(ISERROR(VLOOKUP('Women Crossover'!H24,Players!$J:$N,4,FALSE)),"Invalid ID or Player Name",CONCATENATE(VLOOKUP('Women Crossover'!H24,Players!$J:$N,4,FALSE)," ",VLOOKUP('Women Crossover'!H24,Players!$J:$N,1,FALSE)," (", IF(ISERROR(VLOOKUP('Women Crossover'!H24,Players!$J:$N,5,FALSE)),"",VLOOKUP('Women Crossover'!H24,Players!$J:$N,5,FALSE)),")"))),"")</f>
        <v/>
      </c>
      <c r="D97" s="107"/>
      <c r="E97" s="107"/>
      <c r="F97" s="107"/>
      <c r="G97" s="107"/>
      <c r="H97" s="107" t="str">
        <f>IF(C97&lt;&gt;"",IF(C97="Bye",0,IF(C98="Bye",11,"")),"")</f>
        <v/>
      </c>
      <c r="I97" s="27" t="str">
        <f>IF($H97=$H98,IF($G97=$G98,IF($F97&lt;&gt;"",IF($F97&gt;$F98,"W","L"),""),IF($G97&gt;$G98,"W","L")),IF($H97&gt;$H98,"W","L"))</f>
        <v/>
      </c>
      <c r="J97" s="71" t="str">
        <f>IF($I97&lt;&gt;"",IF($I97="W",IF(SUM(IF($D97&gt;$D98,1,0),IF($E97&gt;$E98,1,0),IF($F97&gt;$F98,1,0),IF($G97&gt;$G98,1,0),IF($H97&gt;$H98,1,0))&lt;&gt;3,"E",""),""),"")</f>
        <v/>
      </c>
    </row>
    <row r="98" spans="1:10" ht="30" customHeight="1">
      <c r="A98" s="135" t="str">
        <f>IF('Women Crossover'!H$3&lt;&gt;"",'Women Crossover'!H$3,"")</f>
        <v/>
      </c>
      <c r="B98" s="371"/>
      <c r="C98" s="136" t="str">
        <f>IF('Women Crossover'!H32&lt;&gt;"",IF('Women Crossover'!H32="Bye","Bye",IF(ISERROR(VLOOKUP('Women Crossover'!H32,Players!$J:$N,4,FALSE)),"Invalid ID or Player Name",CONCATENATE(VLOOKUP('Women Crossover'!H32,Players!$J:$N,4,FALSE)," ",VLOOKUP('Women Crossover'!H32,Players!$J:$N,1,FALSE)," (", IF(ISERROR(VLOOKUP('Women Crossover'!H32,Players!$J:$N,5,FALSE)),"",VLOOKUP('Women Crossover'!H32,Players!$J:$N,5,FALSE)),")"))),"")</f>
        <v/>
      </c>
      <c r="D98" s="107"/>
      <c r="E98" s="107"/>
      <c r="F98" s="107"/>
      <c r="G98" s="107"/>
      <c r="H98" s="107" t="str">
        <f>IF(C98&lt;&gt;"",IF(C98="Bye",0,IF(C97="Bye",11,"")),"")</f>
        <v/>
      </c>
      <c r="I98" s="27" t="str">
        <f>IF($I97&lt;&gt;"",IF(I97="W","L","W"),"")</f>
        <v/>
      </c>
      <c r="J98" s="71" t="str">
        <f>IF($I98&lt;&gt;"",IF($I98="W",IF(SUM(IF($D98&gt;$D97,1,0),IF($E98&gt;$E97,1,0),IF($F98&gt;$F97,1,0),IF($G98&gt;$G97,1,0),IF($H98&gt;$H97,1,0))&lt;&gt;3,"E",""),""),"")</f>
        <v/>
      </c>
    </row>
    <row r="99" spans="1:10" ht="30" customHeight="1">
      <c r="A99" s="22"/>
      <c r="B99" s="22"/>
      <c r="C99" s="22"/>
      <c r="D99" s="70" t="str">
        <f>IF($I97&lt;&gt;"",IF(AND(AND($D97&gt;-1,$D98&gt;-1),OR($D97&gt;10,$D98&gt;10),ABS($D97-$D98)&gt;1,IF(OR($D97&gt;11,$D98&gt;11),ABS($D97-$D98)=2,TRUE),$D97=INT($D97),$D98=INT($D98)),"","E"),"")</f>
        <v/>
      </c>
      <c r="E99" s="70" t="str">
        <f>IF($I97&lt;&gt;"",IF(AND(AND($E97&gt;-1,$E98&gt;-1),OR($E97&gt;10,$E98&gt;10),ABS($E97-$E98)&gt;1,IF(OR($E97&gt;11,$E98&gt;11),ABS($E97-$E98)=2,TRUE),$E97=INT($E97),$E98=INT($E98)),"","E"),"")</f>
        <v/>
      </c>
      <c r="F99" s="70" t="str">
        <f>IF($I97&lt;&gt;"",IF(AND(AND($F97&gt;-1,$F98&gt;-1),OR($F97&gt;10,$F98&gt;10),ABS($F97-$F98)&gt;1,IF(OR($F97&gt;11,$F98&gt;11),ABS($F97-$F98)=2,TRUE),$F97=INT($F97),$F98=INT($F98)),"","E"),"")</f>
        <v/>
      </c>
      <c r="G99" s="70" t="str">
        <f>IF(AND($I97&lt;&gt;"",$G97&lt;&gt;""),IF(AND(AND($G97&gt;-1,$G98&gt;-1),OR($G97&gt;10,$G98&gt;10),ABS($G97-$G98)&gt;1,IF(OR($G97&gt;11,$G98&gt;11),ABS($G97-$G98)=2,TRUE),$G97=INT($G97),$G98=INT($G98)),"","E"),"")</f>
        <v/>
      </c>
      <c r="H99" s="70" t="str">
        <f>IF(AND($I97&lt;&gt;"",$H97&lt;&gt;""),IF(AND(AND($H97&gt;-1,$H98&gt;-1),OR($H97&gt;10,$H98&gt;10),ABS($H97-$H98)&gt;1,IF(OR($H97&gt;11,$H98&gt;11),ABS($H97-$H98)=2,TRUE),$H97=INT($H97),$H98=INT($H98)),"","E"),"")</f>
        <v/>
      </c>
    </row>
    <row r="100" spans="1:10" ht="30" customHeight="1">
      <c r="D100" s="68"/>
      <c r="E100" s="68"/>
      <c r="F100" s="68"/>
      <c r="G100" s="68"/>
      <c r="H100" s="68"/>
    </row>
    <row r="101" spans="1:10" ht="30" customHeight="1">
      <c r="A101" s="133" t="str">
        <f>IF('Women Crossover'!$F$1&lt;&gt;"",'Women Crossover'!$F$1,"")</f>
        <v>Women's Singles</v>
      </c>
      <c r="B101" s="370">
        <f>'Women Crossover'!H44</f>
        <v>27</v>
      </c>
      <c r="C101" s="134" t="str">
        <f>IF('Women Crossover'!H40&lt;&gt;"",IF('Women Crossover'!H40="Bye","Bye",IF(ISERROR(VLOOKUP('Women Crossover'!H40,Players!$J:$N,4,FALSE)),"Invalid ID or Player Name",CONCATENATE(VLOOKUP('Women Crossover'!H40,Players!$J:$N,4,FALSE)," ",VLOOKUP('Women Crossover'!H40,Players!$J:$N,1,FALSE)," (", IF(ISERROR(VLOOKUP('Women Crossover'!H40,Players!$J:$N,5,FALSE)),"",VLOOKUP('Women Crossover'!H40,Players!$J:$N,5,FALSE)),")"))),"")</f>
        <v/>
      </c>
      <c r="D101" s="107"/>
      <c r="E101" s="107"/>
      <c r="F101" s="107"/>
      <c r="G101" s="107"/>
      <c r="H101" s="107" t="str">
        <f>IF(C101&lt;&gt;"",IF(C101="Bye",0,IF(C102="Bye",11,"")),"")</f>
        <v/>
      </c>
      <c r="I101" s="27" t="str">
        <f>IF($H101=$H102,IF($G101=$G102,IF($F101&lt;&gt;"",IF($F101&gt;$F102,"W","L"),""),IF($G101&gt;$G102,"W","L")),IF($H101&gt;$H102,"W","L"))</f>
        <v/>
      </c>
      <c r="J101" s="71" t="str">
        <f>IF($I101&lt;&gt;"",IF($I101="W",IF(SUM(IF($D101&gt;$D102,1,0),IF($E101&gt;$E102,1,0),IF($F101&gt;$F102,1,0),IF($G101&gt;$G102,1,0),IF($H101&gt;$H102,1,0))&lt;&gt;3,"E",""),""),"")</f>
        <v/>
      </c>
    </row>
    <row r="102" spans="1:10" ht="30" customHeight="1">
      <c r="A102" s="135" t="str">
        <f>IF('Women Crossover'!H$3&lt;&gt;"",'Women Crossover'!H$3,"")</f>
        <v/>
      </c>
      <c r="B102" s="371"/>
      <c r="C102" s="136" t="str">
        <f>IF('Women Crossover'!H48&lt;&gt;"",IF('Women Crossover'!H48="Bye","Bye",IF(ISERROR(VLOOKUP('Women Crossover'!H48,Players!$J:$N,4,FALSE)),"Invalid ID or Player Name",CONCATENATE(VLOOKUP('Women Crossover'!H48,Players!$J:$N,4,FALSE)," ",VLOOKUP('Women Crossover'!H48,Players!$J:$N,1,FALSE)," (", IF(ISERROR(VLOOKUP('Women Crossover'!H48,Players!$J:$N,5,FALSE)),"",VLOOKUP('Women Crossover'!H48,Players!$J:$N,5,FALSE)),")"))),"")</f>
        <v/>
      </c>
      <c r="D102" s="107"/>
      <c r="E102" s="107"/>
      <c r="F102" s="107"/>
      <c r="G102" s="107"/>
      <c r="H102" s="107" t="str">
        <f>IF(C102&lt;&gt;"",IF(C102="Bye",0,IF(C101="Bye",11,"")),"")</f>
        <v/>
      </c>
      <c r="I102" s="27" t="str">
        <f>IF($I101&lt;&gt;"",IF(I101="W","L","W"),"")</f>
        <v/>
      </c>
      <c r="J102" s="71" t="str">
        <f>IF($I102&lt;&gt;"",IF($I102="W",IF(SUM(IF($D102&gt;$D101,1,0),IF($E102&gt;$E101,1,0),IF($F102&gt;$F101,1,0),IF($G102&gt;$G101,1,0),IF($H102&gt;$H101,1,0))&lt;&gt;3,"E",""),""),"")</f>
        <v/>
      </c>
    </row>
    <row r="103" spans="1:10" ht="30" customHeight="1">
      <c r="A103" s="22"/>
      <c r="B103" s="22"/>
      <c r="C103" s="22"/>
      <c r="D103" s="70" t="str">
        <f>IF($I101&lt;&gt;"",IF(AND(AND($D101&gt;-1,$D102&gt;-1),OR($D101&gt;10,$D102&gt;10),ABS($D101-$D102)&gt;1,IF(OR($D101&gt;11,$D102&gt;11),ABS($D101-$D102)=2,TRUE),$D101=INT($D101),$D102=INT($D102)),"","E"),"")</f>
        <v/>
      </c>
      <c r="E103" s="70" t="str">
        <f>IF($I101&lt;&gt;"",IF(AND(AND($E101&gt;-1,$E102&gt;-1),OR($E101&gt;10,$E102&gt;10),ABS($E101-$E102)&gt;1,IF(OR($E101&gt;11,$E102&gt;11),ABS($E101-$E102)=2,TRUE),$E101=INT($E101),$E102=INT($E102)),"","E"),"")</f>
        <v/>
      </c>
      <c r="F103" s="70" t="str">
        <f>IF($I101&lt;&gt;"",IF(AND(AND($F101&gt;-1,$F102&gt;-1),OR($F101&gt;10,$F102&gt;10),ABS($F101-$F102)&gt;1,IF(OR($F101&gt;11,$F102&gt;11),ABS($F101-$F102)=2,TRUE),$F101=INT($F101),$F102=INT($F102)),"","E"),"")</f>
        <v/>
      </c>
      <c r="G103" s="70" t="str">
        <f>IF(AND($I101&lt;&gt;"",$G101&lt;&gt;""),IF(AND(AND($G101&gt;-1,$G102&gt;-1),OR($G101&gt;10,$G102&gt;10),ABS($G101-$G102)&gt;1,IF(OR($G101&gt;11,$G102&gt;11),ABS($G101-$G102)=2,TRUE),$G101=INT($G101),$G102=INT($G102)),"","E"),"")</f>
        <v/>
      </c>
      <c r="H103" s="70" t="str">
        <f>IF(AND($I101&lt;&gt;"",$H101&lt;&gt;""),IF(AND(AND($H101&gt;-1,$H102&gt;-1),OR($H101&gt;10,$H102&gt;10),ABS($H101-$H102)&gt;1,IF(OR($H101&gt;11,$H102&gt;11),ABS($H101-$H102)=2,TRUE),$H101=INT($H101),$H102=INT($H102)),"","E"),"")</f>
        <v/>
      </c>
    </row>
    <row r="104" spans="1:10" ht="30" customHeight="1">
      <c r="D104" s="68"/>
      <c r="E104" s="68"/>
      <c r="F104" s="68"/>
      <c r="G104" s="68"/>
      <c r="H104" s="68"/>
    </row>
    <row r="105" spans="1:10" ht="30" customHeight="1">
      <c r="A105" s="133" t="str">
        <f>IF('Women Crossover'!$F$1&lt;&gt;"",'Women Crossover'!$F$1,"")</f>
        <v>Women's Singles</v>
      </c>
      <c r="B105" s="370">
        <f>'Women Crossover'!H60</f>
        <v>28</v>
      </c>
      <c r="C105" s="134" t="str">
        <f>IF('Women Crossover'!H56&lt;&gt;"",IF('Women Crossover'!H56="Bye","Bye",IF(ISERROR(VLOOKUP('Women Crossover'!H56,Players!$J:$N,4,FALSE)),"Invalid ID or Player Name",CONCATENATE(VLOOKUP('Women Crossover'!H56,Players!$J:$N,4,FALSE)," ",VLOOKUP('Women Crossover'!H56,Players!$J:$N,1,FALSE)," (", IF(ISERROR(VLOOKUP('Women Crossover'!H56,Players!$J:$N,5,FALSE)),"",VLOOKUP('Women Crossover'!H56,Players!$J:$N,5,FALSE)),")"))),"")</f>
        <v/>
      </c>
      <c r="D105" s="107"/>
      <c r="E105" s="107"/>
      <c r="F105" s="107"/>
      <c r="G105" s="107"/>
      <c r="H105" s="107" t="str">
        <f>IF(C105&lt;&gt;"",IF(C105="Bye",0,IF(C106="Bye",11,"")),"")</f>
        <v/>
      </c>
      <c r="I105" s="27" t="str">
        <f>IF($H105=$H106,IF($G105=$G106,IF($F105&lt;&gt;"",IF($F105&gt;$F106,"W","L"),""),IF($G105&gt;$G106,"W","L")),IF($H105&gt;$H106,"W","L"))</f>
        <v/>
      </c>
      <c r="J105" s="71" t="str">
        <f>IF($I105&lt;&gt;"",IF($I105="W",IF(SUM(IF($D105&gt;$D106,1,0),IF($E105&gt;$E106,1,0),IF($F105&gt;$F106,1,0),IF($G105&gt;$G106,1,0),IF($H105&gt;$H106,1,0))&lt;&gt;3,"E",""),""),"")</f>
        <v/>
      </c>
    </row>
    <row r="106" spans="1:10" ht="30" customHeight="1">
      <c r="A106" s="135" t="str">
        <f>IF('Women Crossover'!H$3&lt;&gt;"",'Women Crossover'!H$3,"")</f>
        <v/>
      </c>
      <c r="B106" s="371"/>
      <c r="C106" s="136" t="str">
        <f>IF('Women Crossover'!H64&lt;&gt;"",IF('Women Crossover'!H64="Bye","Bye",IF(ISERROR(VLOOKUP('Women Crossover'!H64,Players!$J:$N,4,FALSE)),"Invalid ID or Player Name",CONCATENATE(VLOOKUP('Women Crossover'!H64,Players!$J:$N,4,FALSE)," ",VLOOKUP('Women Crossover'!H64,Players!$J:$N,1,FALSE)," (", IF(ISERROR(VLOOKUP('Women Crossover'!H64,Players!$J:$N,5,FALSE)),"",VLOOKUP('Women Crossover'!H64,Players!$J:$N,5,FALSE)),")"))),"")</f>
        <v/>
      </c>
      <c r="D106" s="107"/>
      <c r="E106" s="107"/>
      <c r="F106" s="107"/>
      <c r="G106" s="107"/>
      <c r="H106" s="107" t="str">
        <f>IF(C106&lt;&gt;"",IF(C106="Bye",0,IF(C105="Bye",11,"")),"")</f>
        <v/>
      </c>
      <c r="I106" s="27" t="str">
        <f>IF($I105&lt;&gt;"",IF(I105="W","L","W"),"")</f>
        <v/>
      </c>
      <c r="J106" s="71" t="str">
        <f>IF($I106&lt;&gt;"",IF($I106="W",IF(SUM(IF($D106&gt;$D105,1,0),IF($E106&gt;$E105,1,0),IF($F106&gt;$F105,1,0),IF($G106&gt;$G105,1,0),IF($H106&gt;$H105,1,0))&lt;&gt;3,"E",""),""),"")</f>
        <v/>
      </c>
    </row>
    <row r="107" spans="1:10" ht="30" customHeight="1">
      <c r="A107" s="22"/>
      <c r="B107" s="22"/>
      <c r="C107" s="22"/>
      <c r="D107" s="70" t="str">
        <f>IF($I105&lt;&gt;"",IF(AND(AND($D105&gt;-1,$D106&gt;-1),OR($D105&gt;10,$D106&gt;10),ABS($D105-$D106)&gt;1,IF(OR($D105&gt;11,$D106&gt;11),ABS($D105-$D106)=2,TRUE),$D105=INT($D105),$D106=INT($D106)),"","E"),"")</f>
        <v/>
      </c>
      <c r="E107" s="70" t="str">
        <f>IF($I105&lt;&gt;"",IF(AND(AND($E105&gt;-1,$E106&gt;-1),OR($E105&gt;10,$E106&gt;10),ABS($E105-$E106)&gt;1,IF(OR($E105&gt;11,$E106&gt;11),ABS($E105-$E106)=2,TRUE),$E105=INT($E105),$E106=INT($E106)),"","E"),"")</f>
        <v/>
      </c>
      <c r="F107" s="70" t="str">
        <f>IF($I105&lt;&gt;"",IF(AND(AND($F105&gt;-1,$F106&gt;-1),OR($F105&gt;10,$F106&gt;10),ABS($F105-$F106)&gt;1,IF(OR($F105&gt;11,$F106&gt;11),ABS($F105-$F106)=2,TRUE),$F105=INT($F105),$F106=INT($F106)),"","E"),"")</f>
        <v/>
      </c>
      <c r="G107" s="70" t="str">
        <f>IF(AND($I105&lt;&gt;"",$G105&lt;&gt;""),IF(AND(AND($G105&gt;-1,$G106&gt;-1),OR($G105&gt;10,$G106&gt;10),ABS($G105-$G106)&gt;1,IF(OR($G105&gt;11,$G106&gt;11),ABS($G105-$G106)=2,TRUE),$G105=INT($G105),$G106=INT($G106)),"","E"),"")</f>
        <v/>
      </c>
      <c r="H107" s="70" t="str">
        <f>IF(AND($I105&lt;&gt;"",$H105&lt;&gt;""),IF(AND(AND($H105&gt;-1,$H106&gt;-1),OR($H105&gt;10,$H106&gt;10),ABS($H105-$H106)&gt;1,IF(OR($H105&gt;11,$H106&gt;11),ABS($H105-$H106)=2,TRUE),$H105=INT($H105),$H106=INT($H106)),"","E"),"")</f>
        <v/>
      </c>
    </row>
    <row r="108" spans="1:10" ht="30" customHeight="1">
      <c r="D108" s="68"/>
      <c r="E108" s="68"/>
      <c r="F108" s="68"/>
      <c r="G108" s="68"/>
      <c r="H108" s="68"/>
    </row>
    <row r="109" spans="1:10" ht="30" customHeight="1">
      <c r="A109" s="133" t="str">
        <f>IF('Women Crossover'!$F$1&lt;&gt;"",'Women Crossover'!$F$1,"")</f>
        <v>Women's Singles</v>
      </c>
      <c r="B109" s="370">
        <f>'Women Crossover'!I20</f>
        <v>29</v>
      </c>
      <c r="C109" s="134" t="str">
        <f>IF('Women Crossover'!I12&lt;&gt;"",IF('Women Crossover'!I12="Bye","Bye",IF(ISERROR(VLOOKUP('Women Crossover'!I12,Players!$J:$N,4,FALSE)),"Invalid ID or Player Name",CONCATENATE(VLOOKUP('Women Crossover'!I12,Players!$J:$N,4,FALSE)," ",VLOOKUP('Women Crossover'!I12,Players!$J:$N,1,FALSE)," (", IF(ISERROR(VLOOKUP('Women Crossover'!I12,Players!$J:$N,5,FALSE)),"",VLOOKUP('Women Crossover'!I12,Players!$J:$N,5,FALSE)),")"))),"")</f>
        <v/>
      </c>
      <c r="D109" s="107"/>
      <c r="E109" s="107"/>
      <c r="F109" s="107"/>
      <c r="G109" s="107"/>
      <c r="H109" s="107" t="str">
        <f>IF(C109&lt;&gt;"",IF(C109="Bye",0,IF(C110="Bye",11,"")),"")</f>
        <v/>
      </c>
      <c r="I109" s="27" t="str">
        <f>IF($H109=$H110,IF($G109=$G110,IF($F109&lt;&gt;"",IF($F109&gt;$F110,"W","L"),""),IF($G109&gt;$G110,"W","L")),IF($H109&gt;$H110,"W","L"))</f>
        <v/>
      </c>
      <c r="J109" s="71" t="str">
        <f>IF($I109&lt;&gt;"",IF($I109="W",IF(SUM(IF($D109&gt;$D110,1,0),IF($E109&gt;$E110,1,0),IF($F109&gt;$F110,1,0),IF($G109&gt;$G110,1,0),IF($H109&gt;$H110,1,0))&lt;&gt;3,"E",""),""),"")</f>
        <v/>
      </c>
    </row>
    <row r="110" spans="1:10" ht="30" customHeight="1">
      <c r="A110" s="135" t="str">
        <f>IF('Women Crossover'!I$3&lt;&gt;"",'Women Crossover'!I$3,"")</f>
        <v/>
      </c>
      <c r="B110" s="371"/>
      <c r="C110" s="136" t="str">
        <f>IF('Women Crossover'!I28&lt;&gt;"",IF('Women Crossover'!I28="Bye","Bye",IF(ISERROR(VLOOKUP('Women Crossover'!I28,Players!$J:$N,4,FALSE)),"Invalid ID or Player Name",CONCATENATE(VLOOKUP('Women Crossover'!I28,Players!$J:$N,4,FALSE)," ",VLOOKUP('Women Crossover'!I28,Players!$J:$N,1,FALSE)," (", IF(ISERROR(VLOOKUP('Women Crossover'!I28,Players!$J:$N,5,FALSE)),"",VLOOKUP('Women Crossover'!I28,Players!$J:$N,5,FALSE)),")"))),"")</f>
        <v/>
      </c>
      <c r="D110" s="107"/>
      <c r="E110" s="107"/>
      <c r="F110" s="107"/>
      <c r="G110" s="107"/>
      <c r="H110" s="107" t="str">
        <f>IF(C110&lt;&gt;"",IF(C110="Bye",0,IF(C109="Bye",11,"")),"")</f>
        <v/>
      </c>
      <c r="I110" s="27" t="str">
        <f>IF($I109&lt;&gt;"",IF(I109="W","L","W"),"")</f>
        <v/>
      </c>
      <c r="J110" s="71" t="str">
        <f>IF($I110&lt;&gt;"",IF($I110="W",IF(SUM(IF($D110&gt;$D109,1,0),IF($E110&gt;$E109,1,0),IF($F110&gt;$F109,1,0),IF($G110&gt;$G109,1,0),IF($H110&gt;$H109,1,0))&lt;&gt;3,"E",""),""),"")</f>
        <v/>
      </c>
    </row>
    <row r="111" spans="1:10" ht="30" customHeight="1">
      <c r="A111" s="22"/>
      <c r="B111" s="22"/>
      <c r="C111" s="22"/>
      <c r="D111" s="70" t="str">
        <f>IF($I109&lt;&gt;"",IF(AND(AND($D109&gt;-1,$D110&gt;-1),OR($D109&gt;10,$D110&gt;10),ABS($D109-$D110)&gt;1,IF(OR($D109&gt;11,$D110&gt;11),ABS($D109-$D110)=2,TRUE),$D109=INT($D109),$D110=INT($D110)),"","E"),"")</f>
        <v/>
      </c>
      <c r="E111" s="70" t="str">
        <f>IF($I109&lt;&gt;"",IF(AND(AND($E109&gt;-1,$E110&gt;-1),OR($E109&gt;10,$E110&gt;10),ABS($E109-$E110)&gt;1,IF(OR($E109&gt;11,$E110&gt;11),ABS($E109-$E110)=2,TRUE),$E109=INT($E109),$E110=INT($E110)),"","E"),"")</f>
        <v/>
      </c>
      <c r="F111" s="70" t="str">
        <f>IF($I109&lt;&gt;"",IF(AND(AND($F109&gt;-1,$F110&gt;-1),OR($F109&gt;10,$F110&gt;10),ABS($F109-$F110)&gt;1,IF(OR($F109&gt;11,$F110&gt;11),ABS($F109-$F110)=2,TRUE),$F109=INT($F109),$F110=INT($F110)),"","E"),"")</f>
        <v/>
      </c>
      <c r="G111" s="70" t="str">
        <f>IF(AND($I109&lt;&gt;"",$G109&lt;&gt;""),IF(AND(AND($G109&gt;-1,$G110&gt;-1),OR($G109&gt;10,$G110&gt;10),ABS($G109-$G110)&gt;1,IF(OR($G109&gt;11,$G110&gt;11),ABS($G109-$G110)=2,TRUE),$G109=INT($G109),$G110=INT($G110)),"","E"),"")</f>
        <v/>
      </c>
      <c r="H111" s="70" t="str">
        <f>IF(AND($I109&lt;&gt;"",$H109&lt;&gt;""),IF(AND(AND($H109&gt;-1,$H110&gt;-1),OR($H109&gt;10,$H110&gt;10),ABS($H109-$H110)&gt;1,IF(OR($H109&gt;11,$H110&gt;11),ABS($H109-$H110)=2,TRUE),$H109=INT($H109),$H110=INT($H110)),"","E"),"")</f>
        <v/>
      </c>
    </row>
    <row r="112" spans="1:10" ht="30" customHeight="1">
      <c r="D112" s="68"/>
      <c r="E112" s="68"/>
      <c r="F112" s="68"/>
      <c r="G112" s="68"/>
      <c r="H112" s="68"/>
    </row>
    <row r="113" spans="1:11" ht="30" customHeight="1">
      <c r="A113" s="133" t="str">
        <f>IF('Women Crossover'!$F$1&lt;&gt;"",'Women Crossover'!$F$1,"")</f>
        <v>Women's Singles</v>
      </c>
      <c r="B113" s="370">
        <f>'Women Crossover'!I52</f>
        <v>30</v>
      </c>
      <c r="C113" s="134" t="str">
        <f>IF('Women Crossover'!I44&lt;&gt;"",IF('Women Crossover'!I44="Bye","Bye",IF(ISERROR(VLOOKUP('Women Crossover'!I44,Players!$J:$N,4,FALSE)),"Invalid ID or Player Name",CONCATENATE(VLOOKUP('Women Crossover'!I44,Players!$J:$N,4,FALSE)," ",VLOOKUP('Women Crossover'!I44,Players!$J:$N,1,FALSE)," (", IF(ISERROR(VLOOKUP('Women Crossover'!I44,Players!$J:$N,5,FALSE)),"",VLOOKUP('Women Crossover'!I44,Players!$J:$N,5,FALSE)),")"))),"")</f>
        <v/>
      </c>
      <c r="D113" s="107"/>
      <c r="E113" s="107"/>
      <c r="F113" s="107"/>
      <c r="G113" s="107"/>
      <c r="H113" s="107" t="str">
        <f>IF(C113&lt;&gt;"",IF(C113="Bye",0,IF(C114="Bye",11,"")),"")</f>
        <v/>
      </c>
      <c r="I113" s="27" t="str">
        <f>IF($H113=$H114,IF($G113=$G114,IF($F113&lt;&gt;"",IF($F113&gt;$F114,"W","L"),""),IF($G113&gt;$G114,"W","L")),IF($H113&gt;$H114,"W","L"))</f>
        <v/>
      </c>
      <c r="J113" s="71" t="str">
        <f>IF($I113&lt;&gt;"",IF($I113="W",IF(SUM(IF($D113&gt;$D114,1,0),IF($E113&gt;$E114,1,0),IF($F113&gt;$F114,1,0),IF($G113&gt;$G114,1,0),IF($H113&gt;$H114,1,0))&lt;&gt;3,"E",""),""),"")</f>
        <v/>
      </c>
    </row>
    <row r="114" spans="1:11" ht="30" customHeight="1">
      <c r="A114" s="135" t="str">
        <f>IF('Women Crossover'!I$3&lt;&gt;"",'Women Crossover'!I$3,"")</f>
        <v/>
      </c>
      <c r="B114" s="371"/>
      <c r="C114" s="136" t="str">
        <f>IF('Women Crossover'!I60&lt;&gt;"",IF('Women Crossover'!I60="Bye","Bye",IF(ISERROR(VLOOKUP('Women Crossover'!I60,Players!$J:$N,4,FALSE)),"Invalid ID or Player Name",CONCATENATE(VLOOKUP('Women Crossover'!I60,Players!$J:$N,4,FALSE)," ",VLOOKUP('Women Crossover'!I60,Players!$J:$N,1,FALSE)," (", IF(ISERROR(VLOOKUP('Women Crossover'!I60,Players!$J:$N,5,FALSE)),"",VLOOKUP('Women Crossover'!I60,Players!$J:$N,5,FALSE)),")"))),"")</f>
        <v/>
      </c>
      <c r="D114" s="107"/>
      <c r="E114" s="107"/>
      <c r="F114" s="107"/>
      <c r="G114" s="107"/>
      <c r="H114" s="107" t="str">
        <f>IF(C114&lt;&gt;"",IF(C114="Bye",0,IF(C113="Bye",11,"")),"")</f>
        <v/>
      </c>
      <c r="I114" s="27" t="str">
        <f>IF($I113&lt;&gt;"",IF(I113="W","L","W"),"")</f>
        <v/>
      </c>
      <c r="J114" s="71" t="str">
        <f>IF($I114&lt;&gt;"",IF($I114="W",IF(SUM(IF($D114&gt;$D113,1,0),IF($E114&gt;$E113,1,0),IF($F114&gt;$F113,1,0),IF($G114&gt;$G113,1,0),IF($H114&gt;$H113,1,0))&lt;&gt;3,"E",""),""),"")</f>
        <v/>
      </c>
    </row>
    <row r="115" spans="1:11" ht="30" customHeight="1">
      <c r="A115" s="22"/>
      <c r="B115" s="22"/>
      <c r="C115" s="22"/>
      <c r="D115" s="70" t="str">
        <f>IF($I113&lt;&gt;"",IF(AND(AND($D113&gt;-1,$D114&gt;-1),OR($D113&gt;10,$D114&gt;10),ABS($D113-$D114)&gt;1,IF(OR($D113&gt;11,$D114&gt;11),ABS($D113-$D114)=2,TRUE),$D113=INT($D113),$D114=INT($D114)),"","E"),"")</f>
        <v/>
      </c>
      <c r="E115" s="70" t="str">
        <f>IF($I113&lt;&gt;"",IF(AND(AND($E113&gt;-1,$E114&gt;-1),OR($E113&gt;10,$E114&gt;10),ABS($E113-$E114)&gt;1,IF(OR($E113&gt;11,$E114&gt;11),ABS($E113-$E114)=2,TRUE),$E113=INT($E113),$E114=INT($E114)),"","E"),"")</f>
        <v/>
      </c>
      <c r="F115" s="70" t="str">
        <f>IF($I113&lt;&gt;"",IF(AND(AND($F113&gt;-1,$F114&gt;-1),OR($F113&gt;10,$F114&gt;10),ABS($F113-$F114)&gt;1,IF(OR($F113&gt;11,$F114&gt;11),ABS($F113-$F114)=2,TRUE),$F113=INT($F113),$F114=INT($F114)),"","E"),"")</f>
        <v/>
      </c>
      <c r="G115" s="70" t="str">
        <f>IF(AND($I113&lt;&gt;"",$G113&lt;&gt;""),IF(AND(AND($G113&gt;-1,$G114&gt;-1),OR($G113&gt;10,$G114&gt;10),ABS($G113-$G114)&gt;1,IF(OR($G113&gt;11,$G114&gt;11),ABS($G113-$G114)=2,TRUE),$G113=INT($G113),$G114=INT($G114)),"","E"),"")</f>
        <v/>
      </c>
      <c r="H115" s="70" t="str">
        <f>IF(AND($I113&lt;&gt;"",$H113&lt;&gt;""),IF(AND(AND($H113&gt;-1,$H114&gt;-1),OR($H113&gt;10,$H114&gt;10),ABS($H113-$H114)&gt;1,IF(OR($H113&gt;11,$H114&gt;11),ABS($H113-$H114)=2,TRUE),$H113=INT($H113),$H114=INT($H114)),"","E"),"")</f>
        <v/>
      </c>
    </row>
    <row r="116" spans="1:11" ht="30" customHeight="1">
      <c r="A116" s="133" t="str">
        <f>IF('Women Crossover'!$F$1&lt;&gt;"",'Women Crossover'!$F$1,"")</f>
        <v>Women's Singles</v>
      </c>
      <c r="B116" s="370">
        <f>'Women Crossover'!J36</f>
        <v>31</v>
      </c>
      <c r="C116" s="134" t="str">
        <f>IF('Women Crossover'!J20&lt;&gt;"",IF('Women Crossover'!J20="Bye","Bye",IF(ISERROR(VLOOKUP('Women Crossover'!J20,Players!$J:$N,4,FALSE)),"Invalid ID or Player Name",CONCATENATE(VLOOKUP('Women Crossover'!J20,Players!$J:$N,4,FALSE)," ",VLOOKUP('Women Crossover'!J20,Players!$J:$N,1,FALSE)," (", IF(ISERROR(VLOOKUP('Women Crossover'!J20,Players!$J:$N,5,FALSE)),"",VLOOKUP('Women Crossover'!J20,Players!$J:$N,5,FALSE)),")"))),"")</f>
        <v/>
      </c>
      <c r="D116" s="107"/>
      <c r="E116" s="107"/>
      <c r="F116" s="107"/>
      <c r="G116" s="107"/>
      <c r="H116" s="107" t="str">
        <f>IF(C116&lt;&gt;"",IF(C116="Bye",0,IF(C117="Bye",11,"")),"")</f>
        <v/>
      </c>
      <c r="I116" s="27" t="str">
        <f>IF($H116=$H117,IF($G116=$G117,IF($F116&lt;&gt;"",IF($F116&gt;$F117,"W","L"),""),IF($G116&gt;$G117,"W","L")),IF($H116&gt;$H117,"W","L"))</f>
        <v/>
      </c>
      <c r="J116" s="71" t="str">
        <f>IF($I116&lt;&gt;"",IF($I116="W",IF(SUM(IF($D116&gt;$D117,1,0),IF($E116&gt;$E117,1,0),IF($F116&gt;$F117,1,0),IF($G116&gt;$G117,1,0),IF($H116&gt;$H117,1,0))&lt;&gt;3,"E",""),""),"")</f>
        <v/>
      </c>
      <c r="K116" s="75" t="s">
        <v>66</v>
      </c>
    </row>
    <row r="117" spans="1:11" ht="30" customHeight="1">
      <c r="A117" s="135" t="str">
        <f>IF('Women Crossover'!J$3&lt;&gt;"",'Women Crossover'!J$3,"")</f>
        <v/>
      </c>
      <c r="B117" s="371"/>
      <c r="C117" s="136" t="str">
        <f>IF('Women Crossover'!J52&lt;&gt;"",IF('Women Crossover'!J52="Bye","Bye",IF(ISERROR(VLOOKUP('Women Crossover'!J52,Players!$J:$N,4,FALSE)),"Invalid ID or Player Name",CONCATENATE(VLOOKUP('Women Crossover'!J52,Players!$J:$N,4,FALSE)," ",VLOOKUP('Women Crossover'!J52,Players!$J:$N,1,FALSE)," (", IF(ISERROR(VLOOKUP('Women Crossover'!J52,Players!$J:$N,5,FALSE)),"",VLOOKUP('Women Crossover'!J52,Players!$J:$N,5,FALSE)),")"))),"")</f>
        <v/>
      </c>
      <c r="D117" s="107"/>
      <c r="E117" s="107"/>
      <c r="F117" s="107"/>
      <c r="G117" s="107"/>
      <c r="H117" s="107" t="str">
        <f>IF(C117&lt;&gt;"",IF(C117="Bye",0,IF(C116="Bye",11,"")),"")</f>
        <v/>
      </c>
      <c r="I117" s="27" t="str">
        <f>IF($I116&lt;&gt;"",IF(I116="W","L","W"),"")</f>
        <v/>
      </c>
      <c r="J117" s="71" t="str">
        <f>IF($I117&lt;&gt;"",IF($I117="W",IF(SUM(IF($D117&gt;$D116,1,0),IF($E117&gt;$E116,1,0),IF($F117&gt;$F116,1,0),IF($G117&gt;$G116,1,0),IF($H117&gt;$H116,1,0))&lt;&gt;3,"E",""),""),"")</f>
        <v/>
      </c>
    </row>
    <row r="118" spans="1:11" ht="30" customHeight="1">
      <c r="A118" s="22"/>
      <c r="B118" s="22"/>
      <c r="C118" s="22"/>
      <c r="D118" s="70" t="str">
        <f>IF($I116&lt;&gt;"",IF(AND(AND($D116&gt;-1,$D117&gt;-1),OR($D116&gt;10,$D117&gt;10),ABS($D116-$D117)&gt;1,IF(OR($D116&gt;11,$D117&gt;11),ABS($D116-$D117)=2,TRUE),$D116=INT($D116),$D117=INT($D117)),"","E"),"")</f>
        <v/>
      </c>
      <c r="E118" s="70" t="str">
        <f>IF($I116&lt;&gt;"",IF(AND(AND($E116&gt;-1,$E117&gt;-1),OR($E116&gt;10,$E117&gt;10),ABS($E116-$E117)&gt;1,IF(OR($E116&gt;11,$E117&gt;11),ABS($E116-$E117)=2,TRUE),$E116=INT($E116),$E117=INT($E117)),"","E"),"")</f>
        <v/>
      </c>
      <c r="F118" s="70" t="str">
        <f>IF($I116&lt;&gt;"",IF(AND(AND($F116&gt;-1,$F117&gt;-1),OR($F116&gt;10,$F117&gt;10),ABS($F116-$F117)&gt;1,IF(OR($F116&gt;11,$F117&gt;11),ABS($F116-$F117)=2,TRUE),$F116=INT($F116),$F117=INT($F117)),"","E"),"")</f>
        <v/>
      </c>
      <c r="G118" s="70" t="str">
        <f>IF(AND($I116&lt;&gt;"",$G116&lt;&gt;""),IF(AND(AND($G116&gt;-1,$G117&gt;-1),OR($G116&gt;10,$G117&gt;10),ABS($G116-$G117)&gt;1,IF(OR($G116&gt;11,$G117&gt;11),ABS($G116-$G117)=2,TRUE),$G116=INT($G116),$G117=INT($G117)),"","E"),"")</f>
        <v/>
      </c>
      <c r="H118" s="70" t="str">
        <f>IF(AND($I116&lt;&gt;"",$H116&lt;&gt;""),IF(AND(AND($H116&gt;-1,$H117&gt;-1),OR($H116&gt;10,$H117&gt;10),ABS($H116-$H117)&gt;1,IF(OR($H116&gt;11,$H117&gt;11),ABS($H116-$H117)=2,TRUE),$H116=INT($H116),$H117=INT($H117)),"","E"),"")</f>
        <v/>
      </c>
    </row>
    <row r="119" spans="1:11" ht="30" customHeight="1">
      <c r="D119" s="68"/>
      <c r="E119" s="68"/>
      <c r="F119" s="68"/>
      <c r="G119" s="68"/>
      <c r="H119" s="68"/>
    </row>
    <row r="120" spans="1:11" ht="30" customHeight="1">
      <c r="A120" s="133" t="str">
        <f>IF('Women Crossover'!$F$1&lt;&gt;"",'Women Crossover'!$F$1,"")</f>
        <v>Women's Singles</v>
      </c>
      <c r="B120" s="370">
        <f>'Women Crossover'!E8</f>
        <v>32</v>
      </c>
      <c r="C120" s="134" t="str">
        <f>IF('Women Crossover'!E6&lt;&gt;"",IF('Women Crossover'!E6="Bye","Bye",IF(ISERROR(VLOOKUP('Women Crossover'!E6,Players!$J:$N,4,FALSE)),"Invalid ID or Player Name",CONCATENATE(VLOOKUP('Women Crossover'!E6,Players!$J:$N,4,FALSE)," ",VLOOKUP('Women Crossover'!E6,Players!$J:$N,1,FALSE)," (", IF(ISERROR(VLOOKUP('Women Crossover'!E6,Players!$J:$N,5,FALSE)),"",VLOOKUP('Women Crossover'!E6,Players!$J:$N,5,FALSE)),")"))),"")</f>
        <v/>
      </c>
      <c r="D120" s="107"/>
      <c r="E120" s="107"/>
      <c r="F120" s="107"/>
      <c r="G120" s="107"/>
      <c r="H120" s="107" t="str">
        <f>IF(C120&lt;&gt;"",IF(C120="Bye",0,IF(C121="Bye",11,"")),"")</f>
        <v/>
      </c>
      <c r="I120" s="27" t="str">
        <f>IF($H120=$H121,IF($G120=$G121,IF($F120&lt;&gt;"",IF($F120&gt;$F121,"W","L"),""),IF($G120&gt;$G121,"W","L")),IF($H120&gt;$H121,"W","L"))</f>
        <v/>
      </c>
      <c r="J120" s="71" t="str">
        <f>IF($I120&lt;&gt;"",IF($I120="W",IF(SUM(IF($D120&gt;$D121,1,0),IF($E120&gt;$E121,1,0),IF($F120&gt;$F121,1,0),IF($G120&gt;$G121,1,0),IF($H120&gt;$H121,1,0))&lt;&gt;3,"E",""),""),"")</f>
        <v/>
      </c>
    </row>
    <row r="121" spans="1:11" ht="30" customHeight="1">
      <c r="A121" s="135" t="str">
        <f>IF('Women Crossover'!E$3&lt;&gt;"",'Women Crossover'!E$3,"")</f>
        <v/>
      </c>
      <c r="B121" s="371"/>
      <c r="C121" s="136" t="str">
        <f>IF('Women Crossover'!E10&lt;&gt;"",IF('Women Crossover'!E10="Bye","Bye",IF(ISERROR(VLOOKUP('Women Crossover'!E10,Players!$J:$N,4,FALSE)),"Invalid ID or Player Name",CONCATENATE(VLOOKUP('Women Crossover'!E10,Players!$J:$N,4,FALSE)," ",VLOOKUP('Women Crossover'!E10,Players!$J:$N,1,FALSE)," (", IF(ISERROR(VLOOKUP('Women Crossover'!E10,Players!$J:$N,5,FALSE)),"",VLOOKUP('Women Crossover'!E10,Players!$J:$N,5,FALSE)),")"))),"")</f>
        <v/>
      </c>
      <c r="D121" s="107"/>
      <c r="E121" s="107"/>
      <c r="F121" s="107"/>
      <c r="G121" s="107"/>
      <c r="H121" s="107" t="str">
        <f>IF(C121&lt;&gt;"",IF(C121="Bye",0,IF(C120="Bye",11,"")),"")</f>
        <v/>
      </c>
      <c r="I121" s="27" t="str">
        <f>IF($I120&lt;&gt;"",IF(I120="W","L","W"),"")</f>
        <v/>
      </c>
      <c r="J121" s="71" t="str">
        <f>IF($I121&lt;&gt;"",IF($I121="W",IF(SUM(IF($D121&gt;$D120,1,0),IF($E121&gt;$E120,1,0),IF($F121&gt;$F120,1,0),IF($G121&gt;$G120,1,0),IF($H121&gt;$H120,1,0))&lt;&gt;3,"E",""),""),"")</f>
        <v/>
      </c>
    </row>
    <row r="122" spans="1:11" ht="30" customHeight="1">
      <c r="A122" s="22"/>
      <c r="B122" s="22"/>
      <c r="C122" s="22"/>
      <c r="D122" s="70" t="str">
        <f>IF($I120&lt;&gt;"",IF(AND(AND($D120&gt;-1,$D121&gt;-1),OR($D120&gt;10,$D121&gt;10),ABS($D120-$D121)&gt;1,IF(OR($D120&gt;11,$D121&gt;11),ABS($D120-$D121)=2,TRUE),$D120=INT($D120),$D121=INT($D121)),"","E"),"")</f>
        <v/>
      </c>
      <c r="E122" s="70" t="str">
        <f>IF($I120&lt;&gt;"",IF(AND(AND($E120&gt;-1,$E121&gt;-1),OR($E120&gt;10,$E121&gt;10),ABS($E120-$E121)&gt;1,IF(OR($E120&gt;11,$E121&gt;11),ABS($E120-$E121)=2,TRUE),$E120=INT($E120),$E121=INT($E121)),"","E"),"")</f>
        <v/>
      </c>
      <c r="F122" s="70" t="str">
        <f>IF($I120&lt;&gt;"",IF(AND(AND($F120&gt;-1,$F121&gt;-1),OR($F120&gt;10,$F121&gt;10),ABS($F120-$F121)&gt;1,IF(OR($F120&gt;11,$F121&gt;11),ABS($F120-$F121)=2,TRUE),$F120=INT($F120),$F121=INT($F121)),"","E"),"")</f>
        <v/>
      </c>
      <c r="G122" s="70" t="str">
        <f>IF(AND($I120&lt;&gt;"",$G120&lt;&gt;""),IF(AND(AND($G120&gt;-1,$G121&gt;-1),OR($G120&gt;10,$G121&gt;10),ABS($G120-$G121)&gt;1,IF(OR($G120&gt;11,$G121&gt;11),ABS($G120-$G121)=2,TRUE),$G120=INT($G120),$G121=INT($G121)),"","E"),"")</f>
        <v/>
      </c>
      <c r="H122" s="70" t="str">
        <f>IF(AND($I120&lt;&gt;"",$H120&lt;&gt;""),IF(AND(AND($H120&gt;-1,$H121&gt;-1),OR($H120&gt;10,$H121&gt;10),ABS($H120-$H121)&gt;1,IF(OR($H120&gt;11,$H121&gt;11),ABS($H120-$H121)=2,TRUE),$H120=INT($H120),$H121=INT($H121)),"","E"),"")</f>
        <v/>
      </c>
    </row>
    <row r="123" spans="1:11" ht="30" customHeight="1">
      <c r="D123" s="68"/>
      <c r="E123" s="68"/>
      <c r="F123" s="68"/>
      <c r="G123" s="68"/>
      <c r="H123" s="68"/>
    </row>
    <row r="124" spans="1:11" ht="30" customHeight="1">
      <c r="A124" s="133" t="str">
        <f>IF('Women Crossover'!$F$1&lt;&gt;"",'Women Crossover'!$F$1,"")</f>
        <v>Women's Singles</v>
      </c>
      <c r="B124" s="370">
        <f>'Women Crossover'!E16</f>
        <v>33</v>
      </c>
      <c r="C124" s="134" t="str">
        <f>IF('Women Crossover'!E14&lt;&gt;"",IF('Women Crossover'!E14="Bye","Bye",IF(ISERROR(VLOOKUP('Women Crossover'!E14,Players!$J:$N,4,FALSE)),"Invalid ID or Player Name",CONCATENATE(VLOOKUP('Women Crossover'!E14,Players!$J:$N,4,FALSE)," ",VLOOKUP('Women Crossover'!E14,Players!$J:$N,1,FALSE)," (", IF(ISERROR(VLOOKUP('Women Crossover'!E14,Players!$J:$N,5,FALSE)),"",VLOOKUP('Women Crossover'!E14,Players!$J:$N,5,FALSE)),")"))),"")</f>
        <v/>
      </c>
      <c r="D124" s="107"/>
      <c r="E124" s="107"/>
      <c r="F124" s="107"/>
      <c r="G124" s="107"/>
      <c r="H124" s="107" t="str">
        <f>IF(C124&lt;&gt;"",IF(C124="Bye",0,IF(C125="Bye",11,"")),"")</f>
        <v/>
      </c>
      <c r="I124" s="27" t="str">
        <f>IF($H124=$H125,IF($G124=$G125,IF($F124&lt;&gt;"",IF($F124&gt;$F125,"W","L"),""),IF($G124&gt;$G125,"W","L")),IF($H124&gt;$H125,"W","L"))</f>
        <v/>
      </c>
      <c r="J124" s="71" t="str">
        <f>IF($I124&lt;&gt;"",IF($I124="W",IF(SUM(IF($D124&gt;$D125,1,0),IF($E124&gt;$E125,1,0),IF($F124&gt;$F125,1,0),IF($G124&gt;$G125,1,0),IF($H124&gt;$H125,1,0))&lt;&gt;3,"E",""),""),"")</f>
        <v/>
      </c>
    </row>
    <row r="125" spans="1:11" ht="30" customHeight="1">
      <c r="A125" s="135" t="str">
        <f>IF('Women Crossover'!E$3&lt;&gt;"",'Women Crossover'!E$3,"")</f>
        <v/>
      </c>
      <c r="B125" s="371"/>
      <c r="C125" s="136" t="str">
        <f>IF('Women Crossover'!E18&lt;&gt;"",IF('Women Crossover'!E18="Bye","Bye",IF(ISERROR(VLOOKUP('Women Crossover'!E18,Players!$J:$N,4,FALSE)),"Invalid ID or Player Name",CONCATENATE(VLOOKUP('Women Crossover'!E18,Players!$J:$N,4,FALSE)," ",VLOOKUP('Women Crossover'!E18,Players!$J:$N,1,FALSE)," (", IF(ISERROR(VLOOKUP('Women Crossover'!E18,Players!$J:$N,5,FALSE)),"",VLOOKUP('Women Crossover'!E18,Players!$J:$N,5,FALSE)),")"))),"")</f>
        <v/>
      </c>
      <c r="D125" s="107"/>
      <c r="E125" s="107"/>
      <c r="F125" s="107"/>
      <c r="G125" s="107"/>
      <c r="H125" s="107" t="str">
        <f>IF(C125&lt;&gt;"",IF(C125="Bye",0,IF(C124="Bye",11,"")),"")</f>
        <v/>
      </c>
      <c r="I125" s="27" t="str">
        <f>IF($I124&lt;&gt;"",IF(I124="W","L","W"),"")</f>
        <v/>
      </c>
      <c r="J125" s="71" t="str">
        <f>IF($I125&lt;&gt;"",IF($I125="W",IF(SUM(IF($D125&gt;$D124,1,0),IF($E125&gt;$E124,1,0),IF($F125&gt;$F124,1,0),IF($G125&gt;$G124,1,0),IF($H125&gt;$H124,1,0))&lt;&gt;3,"E",""),""),"")</f>
        <v/>
      </c>
    </row>
    <row r="126" spans="1:11" ht="30" customHeight="1">
      <c r="A126" s="22"/>
      <c r="B126" s="22"/>
      <c r="C126" s="22"/>
      <c r="D126" s="70" t="str">
        <f>IF($I124&lt;&gt;"",IF(AND(AND($D124&gt;-1,$D125&gt;-1),OR($D124&gt;10,$D125&gt;10),ABS($D124-$D125)&gt;1,IF(OR($D124&gt;11,$D125&gt;11),ABS($D124-$D125)=2,TRUE),$D124=INT($D124),$D125=INT($D125)),"","E"),"")</f>
        <v/>
      </c>
      <c r="E126" s="70" t="str">
        <f>IF($I124&lt;&gt;"",IF(AND(AND($E124&gt;-1,$E125&gt;-1),OR($E124&gt;10,$E125&gt;10),ABS($E124-$E125)&gt;1,IF(OR($E124&gt;11,$E125&gt;11),ABS($E124-$E125)=2,TRUE),$E124=INT($E124),$E125=INT($E125)),"","E"),"")</f>
        <v/>
      </c>
      <c r="F126" s="70" t="str">
        <f>IF($I124&lt;&gt;"",IF(AND(AND($F124&gt;-1,$F125&gt;-1),OR($F124&gt;10,$F125&gt;10),ABS($F124-$F125)&gt;1,IF(OR($F124&gt;11,$F125&gt;11),ABS($F124-$F125)=2,TRUE),$F124=INT($F124),$F125=INT($F125)),"","E"),"")</f>
        <v/>
      </c>
      <c r="G126" s="70" t="str">
        <f>IF(AND($I124&lt;&gt;"",$G124&lt;&gt;""),IF(AND(AND($G124&gt;-1,$G125&gt;-1),OR($G124&gt;10,$G125&gt;10),ABS($G124-$G125)&gt;1,IF(OR($G124&gt;11,$G125&gt;11),ABS($G124-$G125)=2,TRUE),$G124=INT($G124),$G125=INT($G125)),"","E"),"")</f>
        <v/>
      </c>
      <c r="H126" s="70" t="str">
        <f>IF(AND($I124&lt;&gt;"",$H124&lt;&gt;""),IF(AND(AND($H124&gt;-1,$H125&gt;-1),OR($H124&gt;10,$H125&gt;10),ABS($H124-$H125)&gt;1,IF(OR($H124&gt;11,$H125&gt;11),ABS($H124-$H125)=2,TRUE),$H124=INT($H124),$H125=INT($H125)),"","E"),"")</f>
        <v/>
      </c>
    </row>
    <row r="127" spans="1:11" ht="30" customHeight="1">
      <c r="D127" s="68"/>
      <c r="E127" s="68"/>
      <c r="F127" s="68"/>
      <c r="G127" s="68"/>
      <c r="H127" s="68"/>
    </row>
    <row r="128" spans="1:11" ht="30" customHeight="1">
      <c r="A128" s="133" t="str">
        <f>IF('Women Crossover'!$F$1&lt;&gt;"",'Women Crossover'!$F$1,"")</f>
        <v>Women's Singles</v>
      </c>
      <c r="B128" s="370">
        <f>'Women Crossover'!E24</f>
        <v>34</v>
      </c>
      <c r="C128" s="134" t="str">
        <f>IF('Women Crossover'!E22&lt;&gt;"",IF('Women Crossover'!E22="Bye","Bye",IF(ISERROR(VLOOKUP('Women Crossover'!E22,Players!$J:$N,4,FALSE)),"Invalid ID or Player Name",CONCATENATE(VLOOKUP('Women Crossover'!E22,Players!$J:$N,4,FALSE)," ",VLOOKUP('Women Crossover'!E22,Players!$J:$N,1,FALSE)," (", IF(ISERROR(VLOOKUP('Women Crossover'!E22,Players!$J:$N,5,FALSE)),"",VLOOKUP('Women Crossover'!E22,Players!$J:$N,5,FALSE)),")"))),"")</f>
        <v/>
      </c>
      <c r="D128" s="107"/>
      <c r="E128" s="107"/>
      <c r="F128" s="107"/>
      <c r="G128" s="107"/>
      <c r="H128" s="107" t="str">
        <f>IF(C128&lt;&gt;"",IF(C128="Bye",0,IF(C129="Bye",11,"")),"")</f>
        <v/>
      </c>
      <c r="I128" s="27" t="str">
        <f>IF($H128=$H129,IF($G128=$G129,IF($F128&lt;&gt;"",IF($F128&gt;$F129,"W","L"),""),IF($G128&gt;$G129,"W","L")),IF($H128&gt;$H129,"W","L"))</f>
        <v/>
      </c>
      <c r="J128" s="71" t="str">
        <f>IF($I128&lt;&gt;"",IF($I128="W",IF(SUM(IF($D128&gt;$D129,1,0),IF($E128&gt;$E129,1,0),IF($F128&gt;$F129,1,0),IF($G128&gt;$G129,1,0),IF($H128&gt;$H129,1,0))&lt;&gt;3,"E",""),""),"")</f>
        <v/>
      </c>
    </row>
    <row r="129" spans="1:11" ht="30" customHeight="1">
      <c r="A129" s="135" t="str">
        <f>IF('Women Crossover'!E$3&lt;&gt;"",'Women Crossover'!E$3,"")</f>
        <v/>
      </c>
      <c r="B129" s="371"/>
      <c r="C129" s="136" t="str">
        <f>IF('Women Crossover'!E26&lt;&gt;"",IF('Women Crossover'!E26="Bye","Bye",IF(ISERROR(VLOOKUP('Women Crossover'!E26,Players!$J:$N,4,FALSE)),"Invalid ID or Player Name",CONCATENATE(VLOOKUP('Women Crossover'!E26,Players!$J:$N,4,FALSE)," ",VLOOKUP('Women Crossover'!E26,Players!$J:$N,1,FALSE)," (", IF(ISERROR(VLOOKUP('Women Crossover'!E26,Players!$J:$N,5,FALSE)),"",VLOOKUP('Women Crossover'!E26,Players!$J:$N,5,FALSE)),")"))),"")</f>
        <v/>
      </c>
      <c r="D129" s="107"/>
      <c r="E129" s="107"/>
      <c r="F129" s="107"/>
      <c r="G129" s="107"/>
      <c r="H129" s="107" t="str">
        <f>IF(C129&lt;&gt;"",IF(C129="Bye",0,IF(C128="Bye",11,"")),"")</f>
        <v/>
      </c>
      <c r="I129" s="27" t="str">
        <f>IF($I128&lt;&gt;"",IF(I128="W","L","W"),"")</f>
        <v/>
      </c>
      <c r="J129" s="71" t="str">
        <f>IF($I129&lt;&gt;"",IF($I129="W",IF(SUM(IF($D129&gt;$D128,1,0),IF($E129&gt;$E128,1,0),IF($F129&gt;$F128,1,0),IF($G129&gt;$G128,1,0),IF($H129&gt;$H128,1,0))&lt;&gt;3,"E",""),""),"")</f>
        <v/>
      </c>
    </row>
    <row r="130" spans="1:11" ht="30" customHeight="1">
      <c r="A130" s="22"/>
      <c r="B130" s="22"/>
      <c r="C130" s="22"/>
      <c r="D130" s="70" t="str">
        <f>IF($I128&lt;&gt;"",IF(AND(AND($D128&gt;-1,$D129&gt;-1),OR($D128&gt;10,$D129&gt;10),ABS($D128-$D129)&gt;1,IF(OR($D128&gt;11,$D129&gt;11),ABS($D128-$D129)=2,TRUE),$D128=INT($D128),$D129=INT($D129)),"","E"),"")</f>
        <v/>
      </c>
      <c r="E130" s="70" t="str">
        <f>IF($I128&lt;&gt;"",IF(AND(AND($E128&gt;-1,$E129&gt;-1),OR($E128&gt;10,$E129&gt;10),ABS($E128-$E129)&gt;1,IF(OR($E128&gt;11,$E129&gt;11),ABS($E128-$E129)=2,TRUE),$E128=INT($E128),$E129=INT($E129)),"","E"),"")</f>
        <v/>
      </c>
      <c r="F130" s="70" t="str">
        <f>IF($I128&lt;&gt;"",IF(AND(AND($F128&gt;-1,$F129&gt;-1),OR($F128&gt;10,$F129&gt;10),ABS($F128-$F129)&gt;1,IF(OR($F128&gt;11,$F129&gt;11),ABS($F128-$F129)=2,TRUE),$F128=INT($F128),$F129=INT($F129)),"","E"),"")</f>
        <v/>
      </c>
      <c r="G130" s="70" t="str">
        <f>IF(AND($I128&lt;&gt;"",$G128&lt;&gt;""),IF(AND(AND($G128&gt;-1,$G129&gt;-1),OR($G128&gt;10,$G129&gt;10),ABS($G128-$G129)&gt;1,IF(OR($G128&gt;11,$G129&gt;11),ABS($G128-$G129)=2,TRUE),$G128=INT($G128),$G129=INT($G129)),"","E"),"")</f>
        <v/>
      </c>
      <c r="H130" s="70" t="str">
        <f>IF(AND($I128&lt;&gt;"",$H128&lt;&gt;""),IF(AND(AND($H128&gt;-1,$H129&gt;-1),OR($H128&gt;10,$H129&gt;10),ABS($H128-$H129)&gt;1,IF(OR($H128&gt;11,$H129&gt;11),ABS($H128-$H129)=2,TRUE),$H128=INT($H128),$H129=INT($H129)),"","E"),"")</f>
        <v/>
      </c>
    </row>
    <row r="131" spans="1:11" ht="30" customHeight="1">
      <c r="D131" s="68"/>
      <c r="E131" s="68"/>
      <c r="F131" s="68"/>
      <c r="G131" s="68"/>
      <c r="H131" s="68"/>
    </row>
    <row r="132" spans="1:11" ht="30" customHeight="1">
      <c r="A132" s="133" t="str">
        <f>IF('Women Crossover'!$F$1&lt;&gt;"",'Women Crossover'!$F$1,"")</f>
        <v>Women's Singles</v>
      </c>
      <c r="B132" s="370">
        <f>'Women Crossover'!E32</f>
        <v>35</v>
      </c>
      <c r="C132" s="134" t="str">
        <f>IF('Women Crossover'!E30&lt;&gt;"",IF('Women Crossover'!E30="Bye","Bye",IF(ISERROR(VLOOKUP('Women Crossover'!E30,Players!$J:$N,4,FALSE)),"Invalid ID or Player Name",CONCATENATE(VLOOKUP('Women Crossover'!E30,Players!$J:$N,4,FALSE)," ",VLOOKUP('Women Crossover'!E30,Players!$J:$N,1,FALSE)," (", IF(ISERROR(VLOOKUP('Women Crossover'!E30,Players!$J:$N,5,FALSE)),"",VLOOKUP('Women Crossover'!E30,Players!$J:$N,5,FALSE)),")"))),"")</f>
        <v/>
      </c>
      <c r="D132" s="107"/>
      <c r="E132" s="107"/>
      <c r="F132" s="107"/>
      <c r="G132" s="107"/>
      <c r="H132" s="107" t="str">
        <f>IF(C132&lt;&gt;"",IF(C132="Bye",0,IF(C133="Bye",11,"")),"")</f>
        <v/>
      </c>
      <c r="I132" s="27" t="str">
        <f>IF($H132=$H133,IF($G132=$G133,IF($F132&lt;&gt;"",IF($F132&gt;$F133,"W","L"),""),IF($G132&gt;$G133,"W","L")),IF($H132&gt;$H133,"W","L"))</f>
        <v/>
      </c>
      <c r="J132" s="71" t="str">
        <f>IF($I132&lt;&gt;"",IF($I132="W",IF(SUM(IF($D132&gt;$D133,1,0),IF($E132&gt;$E133,1,0),IF($F132&gt;$F133,1,0),IF($G132&gt;$G133,1,0),IF($H132&gt;$H133,1,0))&lt;&gt;3,"E",""),""),"")</f>
        <v/>
      </c>
    </row>
    <row r="133" spans="1:11" ht="30" customHeight="1">
      <c r="A133" s="135" t="str">
        <f>IF('Women Crossover'!E$3&lt;&gt;"",'Women Crossover'!E$3,"")</f>
        <v/>
      </c>
      <c r="B133" s="371"/>
      <c r="C133" s="136" t="str">
        <f>IF('Women Crossover'!E34&lt;&gt;"",IF('Women Crossover'!E34="Bye","Bye",IF(ISERROR(VLOOKUP('Women Crossover'!E34,Players!$J:$N,4,FALSE)),"Invalid ID or Player Name",CONCATENATE(VLOOKUP('Women Crossover'!E34,Players!$J:$N,4,FALSE)," ",VLOOKUP('Women Crossover'!E34,Players!$J:$N,1,FALSE)," (", IF(ISERROR(VLOOKUP('Women Crossover'!E34,Players!$J:$N,5,FALSE)),"",VLOOKUP('Women Crossover'!E34,Players!$J:$N,5,FALSE)),")"))),"")</f>
        <v/>
      </c>
      <c r="D133" s="107"/>
      <c r="E133" s="107"/>
      <c r="F133" s="107"/>
      <c r="G133" s="107"/>
      <c r="H133" s="107" t="str">
        <f>IF(C133&lt;&gt;"",IF(C133="Bye",0,IF(C132="Bye",11,"")),"")</f>
        <v/>
      </c>
      <c r="I133" s="27" t="str">
        <f>IF($I132&lt;&gt;"",IF(I132="W","L","W"),"")</f>
        <v/>
      </c>
      <c r="J133" s="71" t="str">
        <f>IF($I133&lt;&gt;"",IF($I133="W",IF(SUM(IF($D133&gt;$D132,1,0),IF($E133&gt;$E132,1,0),IF($F133&gt;$F132,1,0),IF($G133&gt;$G132,1,0),IF($H133&gt;$H132,1,0))&lt;&gt;3,"E",""),""),"")</f>
        <v/>
      </c>
    </row>
    <row r="134" spans="1:11" ht="30" customHeight="1">
      <c r="A134" s="22"/>
      <c r="B134" s="22"/>
      <c r="C134" s="22"/>
      <c r="D134" s="70" t="str">
        <f>IF($I132&lt;&gt;"",IF(AND(AND($D132&gt;-1,$D133&gt;-1),OR($D132&gt;10,$D133&gt;10),ABS($D132-$D133)&gt;1,IF(OR($D132&gt;11,$D133&gt;11),ABS($D132-$D133)=2,TRUE),$D132=INT($D132),$D133=INT($D133)),"","E"),"")</f>
        <v/>
      </c>
      <c r="E134" s="70" t="str">
        <f>IF($I132&lt;&gt;"",IF(AND(AND($E132&gt;-1,$E133&gt;-1),OR($E132&gt;10,$E133&gt;10),ABS($E132-$E133)&gt;1,IF(OR($E132&gt;11,$E133&gt;11),ABS($E132-$E133)=2,TRUE),$E132=INT($E132),$E133=INT($E133)),"","E"),"")</f>
        <v/>
      </c>
      <c r="F134" s="70" t="str">
        <f>IF($I132&lt;&gt;"",IF(AND(AND($F132&gt;-1,$F133&gt;-1),OR($F132&gt;10,$F133&gt;10),ABS($F132-$F133)&gt;1,IF(OR($F132&gt;11,$F133&gt;11),ABS($F132-$F133)=2,TRUE),$F132=INT($F132),$F133=INT($F133)),"","E"),"")</f>
        <v/>
      </c>
      <c r="G134" s="70" t="str">
        <f>IF(AND($I132&lt;&gt;"",$G132&lt;&gt;""),IF(AND(AND($G132&gt;-1,$G133&gt;-1),OR($G132&gt;10,$G133&gt;10),ABS($G132-$G133)&gt;1,IF(OR($G132&gt;11,$G133&gt;11),ABS($G132-$G133)=2,TRUE),$G132=INT($G132),$G133=INT($G133)),"","E"),"")</f>
        <v/>
      </c>
      <c r="H134" s="70" t="str">
        <f>IF(AND($I132&lt;&gt;"",$H132&lt;&gt;""),IF(AND(AND($H132&gt;-1,$H133&gt;-1),OR($H132&gt;10,$H133&gt;10),ABS($H132-$H133)&gt;1,IF(OR($H132&gt;11,$H133&gt;11),ABS($H132-$H133)=2,TRUE),$H132=INT($H132),$H133=INT($H133)),"","E"),"")</f>
        <v/>
      </c>
    </row>
    <row r="135" spans="1:11" ht="30" customHeight="1">
      <c r="D135" s="68"/>
      <c r="E135" s="68"/>
      <c r="F135" s="68"/>
      <c r="G135" s="68"/>
      <c r="H135" s="68"/>
    </row>
    <row r="136" spans="1:11" ht="30" customHeight="1">
      <c r="A136" s="133" t="str">
        <f>IF('Women Crossover'!$F$1&lt;&gt;"",'Women Crossover'!$F$1,"")</f>
        <v>Women's Singles</v>
      </c>
      <c r="B136" s="370">
        <f>'Women Crossover'!E40</f>
        <v>36</v>
      </c>
      <c r="C136" s="134" t="str">
        <f>IF('Women Crossover'!E38&lt;&gt;"",IF('Women Crossover'!E38="Bye","Bye",IF(ISERROR(VLOOKUP('Women Crossover'!E38,Players!$J:$N,4,FALSE)),"Invalid ID or Player Name",CONCATENATE(VLOOKUP('Women Crossover'!E38,Players!$J:$N,4,FALSE)," ",VLOOKUP('Women Crossover'!E38,Players!$J:$N,1,FALSE)," (", IF(ISERROR(VLOOKUP('Women Crossover'!E38,Players!$J:$N,5,FALSE)),"",VLOOKUP('Women Crossover'!E38,Players!$J:$N,5,FALSE)),")"))),"")</f>
        <v/>
      </c>
      <c r="D136" s="107"/>
      <c r="E136" s="107"/>
      <c r="F136" s="107"/>
      <c r="G136" s="107"/>
      <c r="H136" s="107" t="str">
        <f>IF(C136&lt;&gt;"",IF(C136="Bye",0,IF(C137="Bye",11,"")),"")</f>
        <v/>
      </c>
      <c r="I136" s="27" t="str">
        <f>IF($H136=$H137,IF($G136=$G137,IF($F136&lt;&gt;"",IF($F136&gt;$F137,"W","L"),""),IF($G136&gt;$G137,"W","L")),IF($H136&gt;$H137,"W","L"))</f>
        <v/>
      </c>
      <c r="J136" s="71" t="str">
        <f>IF($I136&lt;&gt;"",IF($I136="W",IF(SUM(IF($D136&gt;$D137,1,0),IF($E136&gt;$E137,1,0),IF($F136&gt;$F137,1,0),IF($G136&gt;$G137,1,0),IF($H136&gt;$H137,1,0))&lt;&gt;3,"E",""),""),"")</f>
        <v/>
      </c>
    </row>
    <row r="137" spans="1:11" ht="30" customHeight="1">
      <c r="A137" s="135" t="str">
        <f>IF('Women Crossover'!E$3&lt;&gt;"",'Women Crossover'!E$3,"")</f>
        <v/>
      </c>
      <c r="B137" s="371"/>
      <c r="C137" s="136" t="str">
        <f>IF('Women Crossover'!E42&lt;&gt;"",IF('Women Crossover'!E42="Bye","Bye",IF(ISERROR(VLOOKUP('Women Crossover'!E42,Players!$J:$N,4,FALSE)),"Invalid ID or Player Name",CONCATENATE(VLOOKUP('Women Crossover'!E42,Players!$J:$N,4,FALSE)," ",VLOOKUP('Women Crossover'!E42,Players!$J:$N,1,FALSE)," (", IF(ISERROR(VLOOKUP('Women Crossover'!E42,Players!$J:$N,5,FALSE)),"",VLOOKUP('Women Crossover'!E42,Players!$J:$N,5,FALSE)),")"))),"")</f>
        <v/>
      </c>
      <c r="D137" s="107"/>
      <c r="E137" s="107"/>
      <c r="F137" s="107"/>
      <c r="G137" s="107"/>
      <c r="H137" s="107" t="str">
        <f>IF(C137&lt;&gt;"",IF(C137="Bye",0,IF(C136="Bye",11,"")),"")</f>
        <v/>
      </c>
      <c r="I137" s="27" t="str">
        <f>IF($I136&lt;&gt;"",IF(I136="W","L","W"),"")</f>
        <v/>
      </c>
      <c r="J137" s="71" t="str">
        <f>IF($I137&lt;&gt;"",IF($I137="W",IF(SUM(IF($D137&gt;$D136,1,0),IF($E137&gt;$E136,1,0),IF($F137&gt;$F136,1,0),IF($G137&gt;$G136,1,0),IF($H137&gt;$H136,1,0))&lt;&gt;3,"E",""),""),"")</f>
        <v/>
      </c>
    </row>
    <row r="138" spans="1:11" ht="30" customHeight="1">
      <c r="A138" s="22"/>
      <c r="B138" s="22"/>
      <c r="C138" s="22"/>
      <c r="D138" s="70" t="str">
        <f>IF($I136&lt;&gt;"",IF(AND(AND($D136&gt;-1,$D137&gt;-1),OR($D136&gt;10,$D137&gt;10),ABS($D136-$D137)&gt;1,IF(OR($D136&gt;11,$D137&gt;11),ABS($D136-$D137)=2,TRUE),$D136=INT($D136),$D137=INT($D137)),"","E"),"")</f>
        <v/>
      </c>
      <c r="E138" s="70" t="str">
        <f>IF($I136&lt;&gt;"",IF(AND(AND($E136&gt;-1,$E137&gt;-1),OR($E136&gt;10,$E137&gt;10),ABS($E136-$E137)&gt;1,IF(OR($E136&gt;11,$E137&gt;11),ABS($E136-$E137)=2,TRUE),$E136=INT($E136),$E137=INT($E137)),"","E"),"")</f>
        <v/>
      </c>
      <c r="F138" s="70" t="str">
        <f>IF($I136&lt;&gt;"",IF(AND(AND($F136&gt;-1,$F137&gt;-1),OR($F136&gt;10,$F137&gt;10),ABS($F136-$F137)&gt;1,IF(OR($F136&gt;11,$F137&gt;11),ABS($F136-$F137)=2,TRUE),$F136=INT($F136),$F137=INT($F137)),"","E"),"")</f>
        <v/>
      </c>
      <c r="G138" s="70" t="str">
        <f>IF(AND($I136&lt;&gt;"",$G136&lt;&gt;""),IF(AND(AND($G136&gt;-1,$G137&gt;-1),OR($G136&gt;10,$G137&gt;10),ABS($G136-$G137)&gt;1,IF(OR($G136&gt;11,$G137&gt;11),ABS($G136-$G137)=2,TRUE),$G136=INT($G136),$G137=INT($G137)),"","E"),"")</f>
        <v/>
      </c>
      <c r="H138" s="70" t="str">
        <f>IF(AND($I136&lt;&gt;"",$H136&lt;&gt;""),IF(AND(AND($H136&gt;-1,$H137&gt;-1),OR($H136&gt;10,$H137&gt;10),ABS($H136-$H137)&gt;1,IF(OR($H136&gt;11,$H137&gt;11),ABS($H136-$H137)=2,TRUE),$H136=INT($H136),$H137=INT($H137)),"","E"),"")</f>
        <v/>
      </c>
    </row>
    <row r="139" spans="1:11" ht="30" customHeight="1">
      <c r="A139" s="133" t="str">
        <f>IF('Women Crossover'!$F$1&lt;&gt;"",'Women Crossover'!$F$1,"")</f>
        <v>Women's Singles</v>
      </c>
      <c r="B139" s="370">
        <f>'Women Crossover'!E48</f>
        <v>37</v>
      </c>
      <c r="C139" s="134" t="str">
        <f>IF('Women Crossover'!E46&lt;&gt;"",IF('Women Crossover'!E46="Bye","Bye",IF(ISERROR(VLOOKUP('Women Crossover'!E46,Players!$J:$N,4,FALSE)),"Invalid ID or Player Name",CONCATENATE(VLOOKUP('Women Crossover'!E46,Players!$J:$N,4,FALSE)," ",VLOOKUP('Women Crossover'!E46,Players!$J:$N,1,FALSE)," (", IF(ISERROR(VLOOKUP('Women Crossover'!E46,Players!$J:$N,5,FALSE)),"",VLOOKUP('Women Crossover'!E46,Players!$J:$N,5,FALSE)),")"))),"")</f>
        <v/>
      </c>
      <c r="D139" s="107"/>
      <c r="E139" s="107"/>
      <c r="F139" s="107"/>
      <c r="G139" s="107"/>
      <c r="H139" s="107" t="str">
        <f>IF(C139&lt;&gt;"",IF(C139="Bye",0,IF(C140="Bye",11,"")),"")</f>
        <v/>
      </c>
      <c r="I139" s="27" t="str">
        <f>IF($H139=$H140,IF($G139=$G140,IF($F139&lt;&gt;"",IF($F139&gt;$F140,"W","L"),""),IF($G139&gt;$G140,"W","L")),IF($H139&gt;$H140,"W","L"))</f>
        <v/>
      </c>
      <c r="J139" s="71" t="str">
        <f>IF($I139&lt;&gt;"",IF($I139="W",IF(SUM(IF($D139&gt;$D140,1,0),IF($E139&gt;$E140,1,0),IF($F139&gt;$F140,1,0),IF($G139&gt;$G140,1,0),IF($H139&gt;$H140,1,0))&lt;&gt;3,"E",""),""),"")</f>
        <v/>
      </c>
      <c r="K139" s="75" t="s">
        <v>67</v>
      </c>
    </row>
    <row r="140" spans="1:11" ht="30" customHeight="1">
      <c r="A140" s="135" t="str">
        <f>IF('Women Crossover'!E$3&lt;&gt;"",'Women Crossover'!E$3,"")</f>
        <v/>
      </c>
      <c r="B140" s="371"/>
      <c r="C140" s="136" t="str">
        <f>IF('Women Crossover'!E50&lt;&gt;"",IF('Women Crossover'!E50="Bye","Bye",IF(ISERROR(VLOOKUP('Women Crossover'!E50,Players!$J:$N,4,FALSE)),"Invalid ID or Player Name",CONCATENATE(VLOOKUP('Women Crossover'!E50,Players!$J:$N,4,FALSE)," ",VLOOKUP('Women Crossover'!E50,Players!$J:$N,1,FALSE)," (", IF(ISERROR(VLOOKUP('Women Crossover'!E50,Players!$J:$N,5,FALSE)),"",VLOOKUP('Women Crossover'!E50,Players!$J:$N,5,FALSE)),")"))),"")</f>
        <v/>
      </c>
      <c r="D140" s="107"/>
      <c r="E140" s="107"/>
      <c r="F140" s="107"/>
      <c r="G140" s="107"/>
      <c r="H140" s="107" t="str">
        <f>IF(C140&lt;&gt;"",IF(C140="Bye",0,IF(C139="Bye",11,"")),"")</f>
        <v/>
      </c>
      <c r="I140" s="27" t="str">
        <f>IF($I139&lt;&gt;"",IF(I139="W","L","W"),"")</f>
        <v/>
      </c>
      <c r="J140" s="71" t="str">
        <f>IF($I140&lt;&gt;"",IF($I140="W",IF(SUM(IF($D140&gt;$D139,1,0),IF($E140&gt;$E139,1,0),IF($F140&gt;$F139,1,0),IF($G140&gt;$G139,1,0),IF($H140&gt;$H139,1,0))&lt;&gt;3,"E",""),""),"")</f>
        <v/>
      </c>
    </row>
    <row r="141" spans="1:11" ht="30" customHeight="1">
      <c r="A141" s="22"/>
      <c r="B141" s="22"/>
      <c r="C141" s="22"/>
      <c r="D141" s="70" t="str">
        <f>IF($I139&lt;&gt;"",IF(AND(AND($D139&gt;-1,$D140&gt;-1),OR($D139&gt;10,$D140&gt;10),ABS($D139-$D140)&gt;1,IF(OR($D139&gt;11,$D140&gt;11),ABS($D139-$D140)=2,TRUE),$D139=INT($D139),$D140=INT($D140)),"","E"),"")</f>
        <v/>
      </c>
      <c r="E141" s="70" t="str">
        <f>IF($I139&lt;&gt;"",IF(AND(AND($E139&gt;-1,$E140&gt;-1),OR($E139&gt;10,$E140&gt;10),ABS($E139-$E140)&gt;1,IF(OR($E139&gt;11,$E140&gt;11),ABS($E139-$E140)=2,TRUE),$E139=INT($E139),$E140=INT($E140)),"","E"),"")</f>
        <v/>
      </c>
      <c r="F141" s="70" t="str">
        <f>IF($I139&lt;&gt;"",IF(AND(AND($F139&gt;-1,$F140&gt;-1),OR($F139&gt;10,$F140&gt;10),ABS($F139-$F140)&gt;1,IF(OR($F139&gt;11,$F140&gt;11),ABS($F139-$F140)=2,TRUE),$F139=INT($F139),$F140=INT($F140)),"","E"),"")</f>
        <v/>
      </c>
      <c r="G141" s="70" t="str">
        <f>IF(AND($I139&lt;&gt;"",$G139&lt;&gt;""),IF(AND(AND($G139&gt;-1,$G140&gt;-1),OR($G139&gt;10,$G140&gt;10),ABS($G139-$G140)&gt;1,IF(OR($G139&gt;11,$G140&gt;11),ABS($G139-$G140)=2,TRUE),$G139=INT($G139),$G140=INT($G140)),"","E"),"")</f>
        <v/>
      </c>
      <c r="H141" s="70" t="str">
        <f>IF(AND($I139&lt;&gt;"",$H139&lt;&gt;""),IF(AND(AND($H139&gt;-1,$H140&gt;-1),OR($H139&gt;10,$H140&gt;10),ABS($H139-$H140)&gt;1,IF(OR($H139&gt;11,$H140&gt;11),ABS($H139-$H140)=2,TRUE),$H139=INT($H139),$H140=INT($H140)),"","E"),"")</f>
        <v/>
      </c>
    </row>
    <row r="142" spans="1:11" ht="30" customHeight="1">
      <c r="D142" s="68"/>
      <c r="E142" s="68"/>
      <c r="F142" s="68"/>
      <c r="G142" s="68"/>
      <c r="H142" s="68"/>
    </row>
    <row r="143" spans="1:11" ht="30" customHeight="1">
      <c r="A143" s="133" t="str">
        <f>IF('Women Crossover'!$F$1&lt;&gt;"",'Women Crossover'!$F$1,"")</f>
        <v>Women's Singles</v>
      </c>
      <c r="B143" s="370">
        <f>'Women Crossover'!E56</f>
        <v>38</v>
      </c>
      <c r="C143" s="134" t="str">
        <f>IF('Women Crossover'!E54&lt;&gt;"",IF('Women Crossover'!E54="Bye","Bye",IF(ISERROR(VLOOKUP('Women Crossover'!E54,Players!$J:$N,4,FALSE)),"Invalid ID or Player Name",CONCATENATE(VLOOKUP('Women Crossover'!E54,Players!$J:$N,4,FALSE)," ",VLOOKUP('Women Crossover'!E54,Players!$J:$N,1,FALSE)," (", IF(ISERROR(VLOOKUP('Women Crossover'!E54,Players!$J:$N,5,FALSE)),"",VLOOKUP('Women Crossover'!E54,Players!$J:$N,5,FALSE)),")"))),"")</f>
        <v/>
      </c>
      <c r="D143" s="107"/>
      <c r="E143" s="107"/>
      <c r="F143" s="107"/>
      <c r="G143" s="107"/>
      <c r="H143" s="107" t="str">
        <f>IF(C143&lt;&gt;"",IF(C143="Bye",0,IF(C144="Bye",11,"")),"")</f>
        <v/>
      </c>
      <c r="I143" s="27" t="str">
        <f>IF($H143=$H144,IF($G143=$G144,IF($F143&lt;&gt;"",IF($F143&gt;$F144,"W","L"),""),IF($G143&gt;$G144,"W","L")),IF($H143&gt;$H144,"W","L"))</f>
        <v/>
      </c>
      <c r="J143" s="71" t="str">
        <f>IF($I143&lt;&gt;"",IF($I143="W",IF(SUM(IF($D143&gt;$D144,1,0),IF($E143&gt;$E144,1,0),IF($F143&gt;$F144,1,0),IF($G143&gt;$G144,1,0),IF($H143&gt;$H144,1,0))&lt;&gt;3,"E",""),""),"")</f>
        <v/>
      </c>
    </row>
    <row r="144" spans="1:11" ht="30" customHeight="1">
      <c r="A144" s="135" t="str">
        <f>IF('Women Crossover'!E$3&lt;&gt;"",'Women Crossover'!E$3,"")</f>
        <v/>
      </c>
      <c r="B144" s="371"/>
      <c r="C144" s="136" t="str">
        <f>IF('Women Crossover'!E58&lt;&gt;"",IF('Women Crossover'!E58="Bye","Bye",IF(ISERROR(VLOOKUP('Women Crossover'!E58,Players!$J:$N,4,FALSE)),"Invalid ID or Player Name",CONCATENATE(VLOOKUP('Women Crossover'!E58,Players!$J:$N,4,FALSE)," ",VLOOKUP('Women Crossover'!E58,Players!$J:$N,1,FALSE)," (", IF(ISERROR(VLOOKUP('Women Crossover'!E58,Players!$J:$N,5,FALSE)),"",VLOOKUP('Women Crossover'!E58,Players!$J:$N,5,FALSE)),")"))),"")</f>
        <v/>
      </c>
      <c r="D144" s="107"/>
      <c r="E144" s="107"/>
      <c r="F144" s="107"/>
      <c r="G144" s="107"/>
      <c r="H144" s="107" t="str">
        <f>IF(C144&lt;&gt;"",IF(C144="Bye",0,IF(C143="Bye",11,"")),"")</f>
        <v/>
      </c>
      <c r="I144" s="27" t="str">
        <f>IF($I143&lt;&gt;"",IF(I143="W","L","W"),"")</f>
        <v/>
      </c>
      <c r="J144" s="71" t="str">
        <f>IF($I144&lt;&gt;"",IF($I144="W",IF(SUM(IF($D144&gt;$D143,1,0),IF($E144&gt;$E143,1,0),IF($F144&gt;$F143,1,0),IF($G144&gt;$G143,1,0),IF($H144&gt;$H143,1,0))&lt;&gt;3,"E",""),""),"")</f>
        <v/>
      </c>
    </row>
    <row r="145" spans="1:10" ht="30" customHeight="1">
      <c r="A145" s="22"/>
      <c r="B145" s="22"/>
      <c r="C145" s="22"/>
      <c r="D145" s="70" t="str">
        <f>IF($I143&lt;&gt;"",IF(AND(AND($D143&gt;-1,$D144&gt;-1),OR($D143&gt;10,$D144&gt;10),ABS($D143-$D144)&gt;1,IF(OR($D143&gt;11,$D144&gt;11),ABS($D143-$D144)=2,TRUE),$D143=INT($D143),$D144=INT($D144)),"","E"),"")</f>
        <v/>
      </c>
      <c r="E145" s="70" t="str">
        <f>IF($I143&lt;&gt;"",IF(AND(AND($E143&gt;-1,$E144&gt;-1),OR($E143&gt;10,$E144&gt;10),ABS($E143-$E144)&gt;1,IF(OR($E143&gt;11,$E144&gt;11),ABS($E143-$E144)=2,TRUE),$E143=INT($E143),$E144=INT($E144)),"","E"),"")</f>
        <v/>
      </c>
      <c r="F145" s="70" t="str">
        <f>IF($I143&lt;&gt;"",IF(AND(AND($F143&gt;-1,$F144&gt;-1),OR($F143&gt;10,$F144&gt;10),ABS($F143-$F144)&gt;1,IF(OR($F143&gt;11,$F144&gt;11),ABS($F143-$F144)=2,TRUE),$F143=INT($F143),$F144=INT($F144)),"","E"),"")</f>
        <v/>
      </c>
      <c r="G145" s="70" t="str">
        <f>IF(AND($I143&lt;&gt;"",$G143&lt;&gt;""),IF(AND(AND($G143&gt;-1,$G144&gt;-1),OR($G143&gt;10,$G144&gt;10),ABS($G143-$G144)&gt;1,IF(OR($G143&gt;11,$G144&gt;11),ABS($G143-$G144)=2,TRUE),$G143=INT($G143),$G144=INT($G144)),"","E"),"")</f>
        <v/>
      </c>
      <c r="H145" s="70" t="str">
        <f>IF(AND($I143&lt;&gt;"",$H143&lt;&gt;""),IF(AND(AND($H143&gt;-1,$H144&gt;-1),OR($H143&gt;10,$H144&gt;10),ABS($H143-$H144)&gt;1,IF(OR($H143&gt;11,$H144&gt;11),ABS($H143-$H144)=2,TRUE),$H143=INT($H143),$H144=INT($H144)),"","E"),"")</f>
        <v/>
      </c>
    </row>
    <row r="146" spans="1:10" ht="30" customHeight="1">
      <c r="D146" s="68"/>
      <c r="E146" s="68"/>
      <c r="F146" s="68"/>
      <c r="G146" s="68"/>
      <c r="H146" s="68"/>
    </row>
    <row r="147" spans="1:10" ht="30" customHeight="1">
      <c r="A147" s="133" t="str">
        <f>IF('Women Crossover'!$F$1&lt;&gt;"",'Women Crossover'!$F$1,"")</f>
        <v>Women's Singles</v>
      </c>
      <c r="B147" s="370">
        <f>'Women Crossover'!E64</f>
        <v>39</v>
      </c>
      <c r="C147" s="134" t="str">
        <f>IF('Women Crossover'!E62&lt;&gt;"",IF('Women Crossover'!E62="Bye","Bye",IF(ISERROR(VLOOKUP('Women Crossover'!E62,Players!$J:$N,4,FALSE)),"Invalid ID or Player Name",CONCATENATE(VLOOKUP('Women Crossover'!E62,Players!$J:$N,4,FALSE)," ",VLOOKUP('Women Crossover'!E62,Players!$J:$N,1,FALSE)," (", IF(ISERROR(VLOOKUP('Women Crossover'!E62,Players!$J:$N,5,FALSE)),"",VLOOKUP('Women Crossover'!E62,Players!$J:$N,5,FALSE)),")"))),"")</f>
        <v/>
      </c>
      <c r="D147" s="107"/>
      <c r="E147" s="107"/>
      <c r="F147" s="107"/>
      <c r="G147" s="107"/>
      <c r="H147" s="107" t="str">
        <f>IF(C147&lt;&gt;"",IF(C147="Bye",0,IF(C148="Bye",11,"")),"")</f>
        <v/>
      </c>
      <c r="I147" s="27" t="str">
        <f>IF($H147=$H148,IF($G147=$G148,IF($F147&lt;&gt;"",IF($F147&gt;$F148,"W","L"),""),IF($G147&gt;$G148,"W","L")),IF($H147&gt;$H148,"W","L"))</f>
        <v/>
      </c>
      <c r="J147" s="71" t="str">
        <f>IF($I147&lt;&gt;"",IF($I147="W",IF(SUM(IF($D147&gt;$D148,1,0),IF($E147&gt;$E148,1,0),IF($F147&gt;$F148,1,0),IF($G147&gt;$G148,1,0),IF($H147&gt;$H148,1,0))&lt;&gt;3,"E",""),""),"")</f>
        <v/>
      </c>
    </row>
    <row r="148" spans="1:10" ht="30" customHeight="1">
      <c r="A148" s="135" t="str">
        <f>IF('Women Crossover'!E$3&lt;&gt;"",'Women Crossover'!E$3,"")</f>
        <v/>
      </c>
      <c r="B148" s="371"/>
      <c r="C148" s="136" t="str">
        <f>IF('Women Crossover'!E66&lt;&gt;"",IF('Women Crossover'!E66="Bye","Bye",IF(ISERROR(VLOOKUP('Women Crossover'!E66,Players!$J:$N,4,FALSE)),"Invalid ID or Player Name",CONCATENATE(VLOOKUP('Women Crossover'!E66,Players!$J:$N,4,FALSE)," ",VLOOKUP('Women Crossover'!E66,Players!$J:$N,1,FALSE)," (", IF(ISERROR(VLOOKUP('Women Crossover'!E66,Players!$J:$N,5,FALSE)),"",VLOOKUP('Women Crossover'!E66,Players!$J:$N,5,FALSE)),")"))),"")</f>
        <v/>
      </c>
      <c r="D148" s="107"/>
      <c r="E148" s="107"/>
      <c r="F148" s="107"/>
      <c r="G148" s="107"/>
      <c r="H148" s="107" t="str">
        <f>IF(C148&lt;&gt;"",IF(C148="Bye",0,IF(C147="Bye",11,"")),"")</f>
        <v/>
      </c>
      <c r="I148" s="27" t="str">
        <f>IF($I147&lt;&gt;"",IF(I147="W","L","W"),"")</f>
        <v/>
      </c>
      <c r="J148" s="71" t="str">
        <f>IF($I148&lt;&gt;"",IF($I148="W",IF(SUM(IF($D148&gt;$D147,1,0),IF($E148&gt;$E147,1,0),IF($F148&gt;$F147,1,0),IF($G148&gt;$G147,1,0),IF($H148&gt;$H147,1,0))&lt;&gt;3,"E",""),""),"")</f>
        <v/>
      </c>
    </row>
    <row r="149" spans="1:10" ht="30" customHeight="1">
      <c r="A149" s="22"/>
      <c r="B149" s="22"/>
      <c r="C149" s="22"/>
      <c r="D149" s="70" t="str">
        <f>IF($I147&lt;&gt;"",IF(AND(AND($D147&gt;-1,$D148&gt;-1),OR($D147&gt;10,$D148&gt;10),ABS($D147-$D148)&gt;1,IF(OR($D147&gt;11,$D148&gt;11),ABS($D147-$D148)=2,TRUE),$D147=INT($D147),$D148=INT($D148)),"","E"),"")</f>
        <v/>
      </c>
      <c r="E149" s="70" t="str">
        <f>IF($I147&lt;&gt;"",IF(AND(AND($E147&gt;-1,$E148&gt;-1),OR($E147&gt;10,$E148&gt;10),ABS($E147-$E148)&gt;1,IF(OR($E147&gt;11,$E148&gt;11),ABS($E147-$E148)=2,TRUE),$E147=INT($E147),$E148=INT($E148)),"","E"),"")</f>
        <v/>
      </c>
      <c r="F149" s="70" t="str">
        <f>IF($I147&lt;&gt;"",IF(AND(AND($F147&gt;-1,$F148&gt;-1),OR($F147&gt;10,$F148&gt;10),ABS($F147-$F148)&gt;1,IF(OR($F147&gt;11,$F148&gt;11),ABS($F147-$F148)=2,TRUE),$F147=INT($F147),$F148=INT($F148)),"","E"),"")</f>
        <v/>
      </c>
      <c r="G149" s="70" t="str">
        <f>IF(AND($I147&lt;&gt;"",$G147&lt;&gt;""),IF(AND(AND($G147&gt;-1,$G148&gt;-1),OR($G147&gt;10,$G148&gt;10),ABS($G147-$G148)&gt;1,IF(OR($G147&gt;11,$G148&gt;11),ABS($G147-$G148)=2,TRUE),$G147=INT($G147),$G148=INT($G148)),"","E"),"")</f>
        <v/>
      </c>
      <c r="H149" s="70" t="str">
        <f>IF(AND($I147&lt;&gt;"",$H147&lt;&gt;""),IF(AND(AND($H147&gt;-1,$H148&gt;-1),OR($H147&gt;10,$H148&gt;10),ABS($H147-$H148)&gt;1,IF(OR($H147&gt;11,$H148&gt;11),ABS($H147-$H148)=2,TRUE),$H147=INT($H147),$H148=INT($H148)),"","E"),"")</f>
        <v/>
      </c>
    </row>
    <row r="150" spans="1:10" ht="30" customHeight="1">
      <c r="D150" s="68"/>
      <c r="E150" s="68"/>
      <c r="F150" s="68"/>
      <c r="G150" s="68"/>
      <c r="H150" s="68"/>
    </row>
    <row r="151" spans="1:10" ht="30" customHeight="1">
      <c r="A151" s="133" t="str">
        <f>IF('Women Crossover'!$F$1&lt;&gt;"",'Women Crossover'!$F$1,"")</f>
        <v>Women's Singles</v>
      </c>
      <c r="B151" s="370">
        <f>'Women Crossover'!D12</f>
        <v>40</v>
      </c>
      <c r="C151" s="134" t="str">
        <f>IF('Women Crossover'!D8&lt;&gt;"",IF('Women Crossover'!D8="Bye","Bye",IF(ISERROR(VLOOKUP('Women Crossover'!D8,Players!$J:$N,4,FALSE)),"Invalid ID or Player Name",CONCATENATE(VLOOKUP('Women Crossover'!D8,Players!$J:$N,4,FALSE)," ",VLOOKUP('Women Crossover'!D8,Players!$J:$N,1,FALSE)," (", IF(ISERROR(VLOOKUP('Women Crossover'!D8,Players!$J:$N,5,FALSE)),"",VLOOKUP('Women Crossover'!D8,Players!$J:$N,5,FALSE)),")"))),"")</f>
        <v/>
      </c>
      <c r="D151" s="107"/>
      <c r="E151" s="107"/>
      <c r="F151" s="107"/>
      <c r="G151" s="107"/>
      <c r="H151" s="107" t="str">
        <f>IF(C151&lt;&gt;"",IF(C151="Bye",0,IF(C152="Bye",11,"")),"")</f>
        <v/>
      </c>
      <c r="I151" s="27" t="str">
        <f>IF($H151=$H152,IF($G151=$G152,IF($F151&lt;&gt;"",IF($F151&gt;$F152,"W","L"),""),IF($G151&gt;$G152,"W","L")),IF($H151&gt;$H152,"W","L"))</f>
        <v/>
      </c>
      <c r="J151" s="71" t="str">
        <f>IF($I151&lt;&gt;"",IF($I151="W",IF(SUM(IF($D151&gt;$D152,1,0),IF($E151&gt;$E152,1,0),IF($F151&gt;$F152,1,0),IF($G151&gt;$G152,1,0),IF($H151&gt;$H152,1,0))&lt;&gt;3,"E",""),""),"")</f>
        <v/>
      </c>
    </row>
    <row r="152" spans="1:10" ht="30" customHeight="1">
      <c r="A152" s="135" t="str">
        <f>IF('Women Crossover'!D$3&lt;&gt;"",'Women Crossover'!D$3,"")</f>
        <v/>
      </c>
      <c r="B152" s="371"/>
      <c r="C152" s="136" t="str">
        <f>IF('Women Crossover'!D16&lt;&gt;"",IF('Women Crossover'!D16="Bye","Bye",IF(ISERROR(VLOOKUP('Women Crossover'!D16,Players!$J:$N,4,FALSE)),"Invalid ID or Player Name",CONCATENATE(VLOOKUP('Women Crossover'!D16,Players!$J:$N,4,FALSE)," ",VLOOKUP('Women Crossover'!D16,Players!$J:$N,1,FALSE)," (", IF(ISERROR(VLOOKUP('Women Crossover'!D16,Players!$J:$N,5,FALSE)),"",VLOOKUP('Women Crossover'!D16,Players!$J:$N,5,FALSE)),")"))),"")</f>
        <v/>
      </c>
      <c r="D152" s="107"/>
      <c r="E152" s="107"/>
      <c r="F152" s="107"/>
      <c r="G152" s="107"/>
      <c r="H152" s="107" t="str">
        <f>IF(C152&lt;&gt;"",IF(C152="Bye",0,IF(C151="Bye",11,"")),"")</f>
        <v/>
      </c>
      <c r="I152" s="27" t="str">
        <f>IF($I151&lt;&gt;"",IF(I151="W","L","W"),"")</f>
        <v/>
      </c>
      <c r="J152" s="71" t="str">
        <f>IF($I152&lt;&gt;"",IF($I152="W",IF(SUM(IF($D152&gt;$D151,1,0),IF($E152&gt;$E151,1,0),IF($F152&gt;$F151,1,0),IF($G152&gt;$G151,1,0),IF($H152&gt;$H151,1,0))&lt;&gt;3,"E",""),""),"")</f>
        <v/>
      </c>
    </row>
    <row r="153" spans="1:10" ht="30" customHeight="1">
      <c r="A153" s="22"/>
      <c r="B153" s="22"/>
      <c r="C153" s="22"/>
      <c r="D153" s="70" t="str">
        <f>IF($I151&lt;&gt;"",IF(AND(AND($D151&gt;-1,$D152&gt;-1),OR($D151&gt;10,$D152&gt;10),ABS($D151-$D152)&gt;1,IF(OR($D151&gt;11,$D152&gt;11),ABS($D151-$D152)=2,TRUE),$D151=INT($D151),$D152=INT($D152)),"","E"),"")</f>
        <v/>
      </c>
      <c r="E153" s="70" t="str">
        <f>IF($I151&lt;&gt;"",IF(AND(AND($E151&gt;-1,$E152&gt;-1),OR($E151&gt;10,$E152&gt;10),ABS($E151-$E152)&gt;1,IF(OR($E151&gt;11,$E152&gt;11),ABS($E151-$E152)=2,TRUE),$E151=INT($E151),$E152=INT($E152)),"","E"),"")</f>
        <v/>
      </c>
      <c r="F153" s="70" t="str">
        <f>IF($I151&lt;&gt;"",IF(AND(AND($F151&gt;-1,$F152&gt;-1),OR($F151&gt;10,$F152&gt;10),ABS($F151-$F152)&gt;1,IF(OR($F151&gt;11,$F152&gt;11),ABS($F151-$F152)=2,TRUE),$F151=INT($F151),$F152=INT($F152)),"","E"),"")</f>
        <v/>
      </c>
      <c r="G153" s="70" t="str">
        <f>IF(AND($I151&lt;&gt;"",$G151&lt;&gt;""),IF(AND(AND($G151&gt;-1,$G152&gt;-1),OR($G151&gt;10,$G152&gt;10),ABS($G151-$G152)&gt;1,IF(OR($G151&gt;11,$G152&gt;11),ABS($G151-$G152)=2,TRUE),$G151=INT($G151),$G152=INT($G152)),"","E"),"")</f>
        <v/>
      </c>
      <c r="H153" s="70" t="str">
        <f>IF(AND($I151&lt;&gt;"",$H151&lt;&gt;""),IF(AND(AND($H151&gt;-1,$H152&gt;-1),OR($H151&gt;10,$H152&gt;10),ABS($H151-$H152)&gt;1,IF(OR($H151&gt;11,$H152&gt;11),ABS($H151-$H152)=2,TRUE),$H151=INT($H151),$H152=INT($H152)),"","E"),"")</f>
        <v/>
      </c>
    </row>
    <row r="154" spans="1:10" ht="30" customHeight="1">
      <c r="D154" s="68"/>
      <c r="E154" s="68"/>
      <c r="F154" s="68"/>
      <c r="G154" s="68"/>
      <c r="H154" s="68"/>
    </row>
    <row r="155" spans="1:10" ht="30" customHeight="1">
      <c r="A155" s="133" t="str">
        <f>IF('Women Crossover'!$F$1&lt;&gt;"",'Women Crossover'!$F$1,"")</f>
        <v>Women's Singles</v>
      </c>
      <c r="B155" s="370">
        <f>'Women Crossover'!D28</f>
        <v>41</v>
      </c>
      <c r="C155" s="134" t="str">
        <f>IF('Women Crossover'!D24&lt;&gt;"",IF('Women Crossover'!D24="Bye","Bye",IF(ISERROR(VLOOKUP('Women Crossover'!D24,Players!$J:$N,4,FALSE)),"Invalid ID or Player Name",CONCATENATE(VLOOKUP('Women Crossover'!D24,Players!$J:$N,4,FALSE)," ",VLOOKUP('Women Crossover'!D24,Players!$J:$N,1,FALSE)," (", IF(ISERROR(VLOOKUP('Women Crossover'!D24,Players!$J:$N,5,FALSE)),"",VLOOKUP('Women Crossover'!D24,Players!$J:$N,5,FALSE)),")"))),"")</f>
        <v/>
      </c>
      <c r="D155" s="107"/>
      <c r="E155" s="107"/>
      <c r="F155" s="107"/>
      <c r="G155" s="107"/>
      <c r="H155" s="107" t="str">
        <f>IF(C155&lt;&gt;"",IF(C155="Bye",0,IF(C156="Bye",11,"")),"")</f>
        <v/>
      </c>
      <c r="I155" s="27" t="str">
        <f>IF($H155=$H156,IF($G155=$G156,IF($F155&lt;&gt;"",IF($F155&gt;$F156,"W","L"),""),IF($G155&gt;$G156,"W","L")),IF($H155&gt;$H156,"W","L"))</f>
        <v/>
      </c>
      <c r="J155" s="71" t="str">
        <f>IF($I155&lt;&gt;"",IF($I155="W",IF(SUM(IF($D155&gt;$D156,1,0),IF($E155&gt;$E156,1,0),IF($F155&gt;$F156,1,0),IF($G155&gt;$G156,1,0),IF($H155&gt;$H156,1,0))&lt;&gt;3,"E",""),""),"")</f>
        <v/>
      </c>
    </row>
    <row r="156" spans="1:10" ht="30" customHeight="1">
      <c r="A156" s="135" t="str">
        <f>IF('Women Crossover'!D$3&lt;&gt;"",'Women Crossover'!D$3,"")</f>
        <v/>
      </c>
      <c r="B156" s="371"/>
      <c r="C156" s="136" t="str">
        <f>IF('Women Crossover'!D32&lt;&gt;"",IF('Women Crossover'!D32="Bye","Bye",IF(ISERROR(VLOOKUP('Women Crossover'!D32,Players!$J:$N,4,FALSE)),"Invalid ID or Player Name",CONCATENATE(VLOOKUP('Women Crossover'!D32,Players!$J:$N,4,FALSE)," ",VLOOKUP('Women Crossover'!D32,Players!$J:$N,1,FALSE)," (", IF(ISERROR(VLOOKUP('Women Crossover'!D32,Players!$J:$N,5,FALSE)),"",VLOOKUP('Women Crossover'!D32,Players!$J:$N,5,FALSE)),")"))),"")</f>
        <v/>
      </c>
      <c r="D156" s="107"/>
      <c r="E156" s="107"/>
      <c r="F156" s="107"/>
      <c r="G156" s="107"/>
      <c r="H156" s="107" t="str">
        <f>IF(C156&lt;&gt;"",IF(C156="Bye",0,IF(C155="Bye",11,"")),"")</f>
        <v/>
      </c>
      <c r="I156" s="27" t="str">
        <f>IF($I155&lt;&gt;"",IF(I155="W","L","W"),"")</f>
        <v/>
      </c>
      <c r="J156" s="71" t="str">
        <f>IF($I156&lt;&gt;"",IF($I156="W",IF(SUM(IF($D156&gt;$D155,1,0),IF($E156&gt;$E155,1,0),IF($F156&gt;$F155,1,0),IF($G156&gt;$G155,1,0),IF($H156&gt;$H155,1,0))&lt;&gt;3,"E",""),""),"")</f>
        <v/>
      </c>
    </row>
    <row r="157" spans="1:10" ht="30" customHeight="1">
      <c r="A157" s="22"/>
      <c r="B157" s="22"/>
      <c r="C157" s="22"/>
      <c r="D157" s="70" t="str">
        <f>IF($I155&lt;&gt;"",IF(AND(AND($D155&gt;-1,$D156&gt;-1),OR($D155&gt;10,$D156&gt;10),ABS($D155-$D156)&gt;1,IF(OR($D155&gt;11,$D156&gt;11),ABS($D155-$D156)=2,TRUE),$D155=INT($D155),$D156=INT($D156)),"","E"),"")</f>
        <v/>
      </c>
      <c r="E157" s="70" t="str">
        <f>IF($I155&lt;&gt;"",IF(AND(AND($E155&gt;-1,$E156&gt;-1),OR($E155&gt;10,$E156&gt;10),ABS($E155-$E156)&gt;1,IF(OR($E155&gt;11,$E156&gt;11),ABS($E155-$E156)=2,TRUE),$E155=INT($E155),$E156=INT($E156)),"","E"),"")</f>
        <v/>
      </c>
      <c r="F157" s="70" t="str">
        <f>IF($I155&lt;&gt;"",IF(AND(AND($F155&gt;-1,$F156&gt;-1),OR($F155&gt;10,$F156&gt;10),ABS($F155-$F156)&gt;1,IF(OR($F155&gt;11,$F156&gt;11),ABS($F155-$F156)=2,TRUE),$F155=INT($F155),$F156=INT($F156)),"","E"),"")</f>
        <v/>
      </c>
      <c r="G157" s="70" t="str">
        <f>IF(AND($I155&lt;&gt;"",$G155&lt;&gt;""),IF(AND(AND($G155&gt;-1,$G156&gt;-1),OR($G155&gt;10,$G156&gt;10),ABS($G155-$G156)&gt;1,IF(OR($G155&gt;11,$G156&gt;11),ABS($G155-$G156)=2,TRUE),$G155=INT($G155),$G156=INT($G156)),"","E"),"")</f>
        <v/>
      </c>
      <c r="H157" s="70" t="str">
        <f>IF(AND($I155&lt;&gt;"",$H155&lt;&gt;""),IF(AND(AND($H155&gt;-1,$H156&gt;-1),OR($H155&gt;10,$H156&gt;10),ABS($H155-$H156)&gt;1,IF(OR($H155&gt;11,$H156&gt;11),ABS($H155-$H156)=2,TRUE),$H155=INT($H155),$H156=INT($H156)),"","E"),"")</f>
        <v/>
      </c>
    </row>
    <row r="158" spans="1:10" ht="30" customHeight="1">
      <c r="D158" s="68"/>
      <c r="E158" s="68"/>
      <c r="F158" s="68"/>
      <c r="G158" s="68"/>
      <c r="H158" s="68"/>
    </row>
    <row r="159" spans="1:10" ht="30" customHeight="1">
      <c r="A159" s="133" t="str">
        <f>IF('Women Crossover'!$F$1&lt;&gt;"",'Women Crossover'!$F$1,"")</f>
        <v>Women's Singles</v>
      </c>
      <c r="B159" s="370">
        <f>'Women Crossover'!D44</f>
        <v>42</v>
      </c>
      <c r="C159" s="134" t="str">
        <f>IF('Women Crossover'!D40&lt;&gt;"",IF('Women Crossover'!D40="Bye","Bye",IF(ISERROR(VLOOKUP('Women Crossover'!D40,Players!$J:$N,4,FALSE)),"Invalid ID or Player Name",CONCATENATE(VLOOKUP('Women Crossover'!D40,Players!$J:$N,4,FALSE)," ",VLOOKUP('Women Crossover'!D40,Players!$J:$N,1,FALSE)," (", IF(ISERROR(VLOOKUP('Women Crossover'!D40,Players!$J:$N,5,FALSE)),"",VLOOKUP('Women Crossover'!D40,Players!$J:$N,5,FALSE)),")"))),"")</f>
        <v/>
      </c>
      <c r="D159" s="107"/>
      <c r="E159" s="107"/>
      <c r="F159" s="107"/>
      <c r="G159" s="107"/>
      <c r="H159" s="107" t="str">
        <f>IF(C159&lt;&gt;"",IF(C159="Bye",0,IF(C160="Bye",11,"")),"")</f>
        <v/>
      </c>
      <c r="I159" s="27" t="str">
        <f>IF($H159=$H160,IF($G159=$G160,IF($F159&lt;&gt;"",IF($F159&gt;$F160,"W","L"),""),IF($G159&gt;$G160,"W","L")),IF($H159&gt;$H160,"W","L"))</f>
        <v/>
      </c>
      <c r="J159" s="71" t="str">
        <f>IF($I159&lt;&gt;"",IF($I159="W",IF(SUM(IF($D159&gt;$D160,1,0),IF($E159&gt;$E160,1,0),IF($F159&gt;$F160,1,0),IF($G159&gt;$G160,1,0),IF($H159&gt;$H160,1,0))&lt;&gt;3,"E",""),""),"")</f>
        <v/>
      </c>
    </row>
    <row r="160" spans="1:10" ht="30" customHeight="1">
      <c r="A160" s="135" t="str">
        <f>IF('Women Crossover'!D$3&lt;&gt;"",'Women Crossover'!D$3,"")</f>
        <v/>
      </c>
      <c r="B160" s="371"/>
      <c r="C160" s="136" t="str">
        <f>IF('Women Crossover'!D48&lt;&gt;"",IF('Women Crossover'!D48="Bye","Bye",IF(ISERROR(VLOOKUP('Women Crossover'!D48,Players!$J:$N,4,FALSE)),"Invalid ID or Player Name",CONCATENATE(VLOOKUP('Women Crossover'!D48,Players!$J:$N,4,FALSE)," ",VLOOKUP('Women Crossover'!D48,Players!$J:$N,1,FALSE)," (", IF(ISERROR(VLOOKUP('Women Crossover'!D48,Players!$J:$N,5,FALSE)),"",VLOOKUP('Women Crossover'!D48,Players!$J:$N,5,FALSE)),")"))),"")</f>
        <v/>
      </c>
      <c r="D160" s="107"/>
      <c r="E160" s="107"/>
      <c r="F160" s="107"/>
      <c r="G160" s="107"/>
      <c r="H160" s="107" t="str">
        <f>IF(C160&lt;&gt;"",IF(C160="Bye",0,IF(C159="Bye",11,"")),"")</f>
        <v/>
      </c>
      <c r="I160" s="27" t="str">
        <f>IF($I159&lt;&gt;"",IF(I159="W","L","W"),"")</f>
        <v/>
      </c>
      <c r="J160" s="71" t="str">
        <f>IF($I160&lt;&gt;"",IF($I160="W",IF(SUM(IF($D160&gt;$D159,1,0),IF($E160&gt;$E159,1,0),IF($F160&gt;$F159,1,0),IF($G160&gt;$G159,1,0),IF($H160&gt;$H159,1,0))&lt;&gt;3,"E",""),""),"")</f>
        <v/>
      </c>
    </row>
    <row r="161" spans="1:11" ht="30" customHeight="1">
      <c r="A161" s="22"/>
      <c r="B161" s="22"/>
      <c r="C161" s="22"/>
      <c r="D161" s="70" t="str">
        <f>IF($I159&lt;&gt;"",IF(AND(AND($D159&gt;-1,$D160&gt;-1),OR($D159&gt;10,$D160&gt;10),ABS($D159-$D160)&gt;1,IF(OR($D159&gt;11,$D160&gt;11),ABS($D159-$D160)=2,TRUE),$D159=INT($D159),$D160=INT($D160)),"","E"),"")</f>
        <v/>
      </c>
      <c r="E161" s="70" t="str">
        <f>IF($I159&lt;&gt;"",IF(AND(AND($E159&gt;-1,$E160&gt;-1),OR($E159&gt;10,$E160&gt;10),ABS($E159-$E160)&gt;1,IF(OR($E159&gt;11,$E160&gt;11),ABS($E159-$E160)=2,TRUE),$E159=INT($E159),$E160=INT($E160)),"","E"),"")</f>
        <v/>
      </c>
      <c r="F161" s="70" t="str">
        <f>IF($I159&lt;&gt;"",IF(AND(AND($F159&gt;-1,$F160&gt;-1),OR($F159&gt;10,$F160&gt;10),ABS($F159-$F160)&gt;1,IF(OR($F159&gt;11,$F160&gt;11),ABS($F159-$F160)=2,TRUE),$F159=INT($F159),$F160=INT($F160)),"","E"),"")</f>
        <v/>
      </c>
      <c r="G161" s="70" t="str">
        <f>IF(AND($I159&lt;&gt;"",$G159&lt;&gt;""),IF(AND(AND($G159&gt;-1,$G160&gt;-1),OR($G159&gt;10,$G160&gt;10),ABS($G159-$G160)&gt;1,IF(OR($G159&gt;11,$G160&gt;11),ABS($G159-$G160)=2,TRUE),$G159=INT($G159),$G160=INT($G160)),"","E"),"")</f>
        <v/>
      </c>
      <c r="H161" s="70" t="str">
        <f>IF(AND($I159&lt;&gt;"",$H159&lt;&gt;""),IF(AND(AND($H159&gt;-1,$H160&gt;-1),OR($H159&gt;10,$H160&gt;10),ABS($H159-$H160)&gt;1,IF(OR($H159&gt;11,$H160&gt;11),ABS($H159-$H160)=2,TRUE),$H159=INT($H159),$H160=INT($H160)),"","E"),"")</f>
        <v/>
      </c>
    </row>
    <row r="162" spans="1:11" ht="30" customHeight="1">
      <c r="A162" s="133" t="str">
        <f>IF('Women Crossover'!$F$1&lt;&gt;"",'Women Crossover'!$F$1,"")</f>
        <v>Women's Singles</v>
      </c>
      <c r="B162" s="370">
        <f>'Women Crossover'!D60</f>
        <v>43</v>
      </c>
      <c r="C162" s="134" t="str">
        <f>IF('Women Crossover'!D56&lt;&gt;"",IF('Women Crossover'!D56="Bye","Bye",IF(ISERROR(VLOOKUP('Women Crossover'!D56,Players!$J:$N,4,FALSE)),"Invalid ID or Player Name",CONCATENATE(VLOOKUP('Women Crossover'!D56,Players!$J:$N,4,FALSE)," ",VLOOKUP('Women Crossover'!D56,Players!$J:$N,1,FALSE)," (", IF(ISERROR(VLOOKUP('Women Crossover'!D56,Players!$J:$N,5,FALSE)),"",VLOOKUP('Women Crossover'!D56,Players!$J:$N,5,FALSE)),")"))),"")</f>
        <v/>
      </c>
      <c r="D162" s="107"/>
      <c r="E162" s="107"/>
      <c r="F162" s="107"/>
      <c r="G162" s="107"/>
      <c r="H162" s="107" t="str">
        <f>IF(C162&lt;&gt;"",IF(C162="Bye",0,IF(C163="Bye",11,"")),"")</f>
        <v/>
      </c>
      <c r="I162" s="27" t="str">
        <f>IF($H162=$H163,IF($G162=$G163,IF($F162&lt;&gt;"",IF($F162&gt;$F163,"W","L"),""),IF($G162&gt;$G163,"W","L")),IF($H162&gt;$H163,"W","L"))</f>
        <v/>
      </c>
      <c r="J162" s="71" t="str">
        <f>IF($I162&lt;&gt;"",IF($I162="W",IF(SUM(IF($D162&gt;$D163,1,0),IF($E162&gt;$E163,1,0),IF($F162&gt;$F163,1,0),IF($G162&gt;$G163,1,0),IF($H162&gt;$H163,1,0))&lt;&gt;3,"E",""),""),"")</f>
        <v/>
      </c>
      <c r="K162" s="75" t="s">
        <v>68</v>
      </c>
    </row>
    <row r="163" spans="1:11" ht="30" customHeight="1">
      <c r="A163" s="135" t="str">
        <f>IF('Women Crossover'!D$3&lt;&gt;"",'Women Crossover'!D$3,"")</f>
        <v/>
      </c>
      <c r="B163" s="371"/>
      <c r="C163" s="136" t="str">
        <f>IF('Women Crossover'!D64&lt;&gt;"",IF('Women Crossover'!D64="Bye","Bye",IF(ISERROR(VLOOKUP('Women Crossover'!D64,Players!$J:$N,4,FALSE)),"Invalid ID or Player Name",CONCATENATE(VLOOKUP('Women Crossover'!D64,Players!$J:$N,4,FALSE)," ",VLOOKUP('Women Crossover'!D64,Players!$J:$N,1,FALSE)," (", IF(ISERROR(VLOOKUP('Women Crossover'!D64,Players!$J:$N,5,FALSE)),"",VLOOKUP('Women Crossover'!D64,Players!$J:$N,5,FALSE)),")"))),"")</f>
        <v/>
      </c>
      <c r="D163" s="107"/>
      <c r="E163" s="107"/>
      <c r="F163" s="107"/>
      <c r="G163" s="107"/>
      <c r="H163" s="107" t="str">
        <f>IF(C163&lt;&gt;"",IF(C163="Bye",0,IF(C162="Bye",11,"")),"")</f>
        <v/>
      </c>
      <c r="I163" s="27" t="str">
        <f>IF($I162&lt;&gt;"",IF(I162="W","L","W"),"")</f>
        <v/>
      </c>
      <c r="J163" s="71" t="str">
        <f>IF($I163&lt;&gt;"",IF($I163="W",IF(SUM(IF($D163&gt;$D162,1,0),IF($E163&gt;$E162,1,0),IF($F163&gt;$F162,1,0),IF($G163&gt;$G162,1,0),IF($H163&gt;$H162,1,0))&lt;&gt;3,"E",""),""),"")</f>
        <v/>
      </c>
    </row>
    <row r="164" spans="1:11" ht="30" customHeight="1">
      <c r="A164" s="22"/>
      <c r="B164" s="22"/>
      <c r="C164" s="22"/>
      <c r="D164" s="70" t="str">
        <f>IF($I162&lt;&gt;"",IF(AND(AND($D162&gt;-1,$D163&gt;-1),OR($D162&gt;10,$D163&gt;10),ABS($D162-$D163)&gt;1,IF(OR($D162&gt;11,$D163&gt;11),ABS($D162-$D163)=2,TRUE),$D162=INT($D162),$D163=INT($D163)),"","E"),"")</f>
        <v/>
      </c>
      <c r="E164" s="70" t="str">
        <f>IF($I162&lt;&gt;"",IF(AND(AND($E162&gt;-1,$E163&gt;-1),OR($E162&gt;10,$E163&gt;10),ABS($E162-$E163)&gt;1,IF(OR($E162&gt;11,$E163&gt;11),ABS($E162-$E163)=2,TRUE),$E162=INT($E162),$E163=INT($E163)),"","E"),"")</f>
        <v/>
      </c>
      <c r="F164" s="70" t="str">
        <f>IF($I162&lt;&gt;"",IF(AND(AND($F162&gt;-1,$F163&gt;-1),OR($F162&gt;10,$F163&gt;10),ABS($F162-$F163)&gt;1,IF(OR($F162&gt;11,$F163&gt;11),ABS($F162-$F163)=2,TRUE),$F162=INT($F162),$F163=INT($F163)),"","E"),"")</f>
        <v/>
      </c>
      <c r="G164" s="70" t="str">
        <f>IF(AND($I162&lt;&gt;"",$G162&lt;&gt;""),IF(AND(AND($G162&gt;-1,$G163&gt;-1),OR($G162&gt;10,$G163&gt;10),ABS($G162-$G163)&gt;1,IF(OR($G162&gt;11,$G163&gt;11),ABS($G162-$G163)=2,TRUE),$G162=INT($G162),$G163=INT($G163)),"","E"),"")</f>
        <v/>
      </c>
      <c r="H164" s="70" t="str">
        <f>IF(AND($I162&lt;&gt;"",$H162&lt;&gt;""),IF(AND(AND($H162&gt;-1,$H163&gt;-1),OR($H162&gt;10,$H163&gt;10),ABS($H162-$H163)&gt;1,IF(OR($H162&gt;11,$H163&gt;11),ABS($H162-$H163)=2,TRUE),$H162=INT($H162),$H163=INT($H163)),"","E"),"")</f>
        <v/>
      </c>
    </row>
    <row r="165" spans="1:11" ht="30" customHeight="1">
      <c r="D165" s="68"/>
      <c r="E165" s="68"/>
      <c r="F165" s="68"/>
      <c r="G165" s="68"/>
      <c r="H165" s="68"/>
    </row>
    <row r="166" spans="1:11" ht="30" customHeight="1">
      <c r="A166" s="133" t="str">
        <f>IF('Women Crossover'!$F$1&lt;&gt;"",'Women Crossover'!$F$1,"")</f>
        <v>Women's Singles</v>
      </c>
      <c r="B166" s="370">
        <f>'Women Crossover'!C20</f>
        <v>44</v>
      </c>
      <c r="C166" s="134" t="str">
        <f>IF('Women Crossover'!C12&lt;&gt;"",IF('Women Crossover'!C12="Bye","Bye",IF(ISERROR(VLOOKUP('Women Crossover'!C12,Players!$J:$N,4,FALSE)),"Invalid ID or Player Name",CONCATENATE(VLOOKUP('Women Crossover'!C12,Players!$J:$N,4,FALSE)," ",VLOOKUP('Women Crossover'!C12,Players!$J:$N,1,FALSE)," (", IF(ISERROR(VLOOKUP('Women Crossover'!C12,Players!$J:$N,5,FALSE)),"",VLOOKUP('Women Crossover'!C12,Players!$J:$N,5,FALSE)),")"))),"")</f>
        <v/>
      </c>
      <c r="D166" s="107"/>
      <c r="E166" s="107"/>
      <c r="F166" s="107"/>
      <c r="G166" s="107"/>
      <c r="H166" s="107" t="str">
        <f>IF(C166&lt;&gt;"",IF(C166="Bye",0,IF(C167="Bye",11,"")),"")</f>
        <v/>
      </c>
      <c r="I166" s="27" t="str">
        <f>IF($H166=$H167,IF($G166=$G167,IF($F166&lt;&gt;"",IF($F166&gt;$F167,"W","L"),""),IF($G166&gt;$G167,"W","L")),IF($H166&gt;$H167,"W","L"))</f>
        <v/>
      </c>
      <c r="J166" s="71" t="str">
        <f>IF($I166&lt;&gt;"",IF($I166="W",IF(SUM(IF($D166&gt;$D167,1,0),IF($E166&gt;$E167,1,0),IF($F166&gt;$F167,1,0),IF($G166&gt;$G167,1,0),IF($H166&gt;$H167,1,0))&lt;&gt;3,"E",""),""),"")</f>
        <v/>
      </c>
    </row>
    <row r="167" spans="1:11" ht="30" customHeight="1">
      <c r="A167" s="135" t="str">
        <f>IF('Women Crossover'!C$3&lt;&gt;"",'Women Crossover'!C$3,"")</f>
        <v/>
      </c>
      <c r="B167" s="371"/>
      <c r="C167" s="136" t="str">
        <f>IF('Women Crossover'!C28&lt;&gt;"",IF('Women Crossover'!C28="Bye","Bye",IF(ISERROR(VLOOKUP('Women Crossover'!C28,Players!$J:$N,4,FALSE)),"Invalid ID or Player Name",CONCATENATE(VLOOKUP('Women Crossover'!C28,Players!$J:$N,4,FALSE)," ",VLOOKUP('Women Crossover'!C28,Players!$J:$N,1,FALSE)," (", IF(ISERROR(VLOOKUP('Women Crossover'!C28,Players!$J:$N,5,FALSE)),"",VLOOKUP('Women Crossover'!C28,Players!$J:$N,5,FALSE)),")"))),"")</f>
        <v/>
      </c>
      <c r="D167" s="107"/>
      <c r="E167" s="107"/>
      <c r="F167" s="107"/>
      <c r="G167" s="107"/>
      <c r="H167" s="107" t="str">
        <f>IF(C167&lt;&gt;"",IF(C167="Bye",0,IF(C166="Bye",11,"")),"")</f>
        <v/>
      </c>
      <c r="I167" s="27" t="str">
        <f>IF($I166&lt;&gt;"",IF(I166="W","L","W"),"")</f>
        <v/>
      </c>
      <c r="J167" s="71" t="str">
        <f>IF($I167&lt;&gt;"",IF($I167="W",IF(SUM(IF($D167&gt;$D166,1,0),IF($E167&gt;$E166,1,0),IF($F167&gt;$F166,1,0),IF($G167&gt;$G166,1,0),IF($H167&gt;$H166,1,0))&lt;&gt;3,"E",""),""),"")</f>
        <v/>
      </c>
    </row>
    <row r="168" spans="1:11" ht="30" customHeight="1">
      <c r="A168" s="137"/>
      <c r="B168" s="138"/>
      <c r="C168" s="139"/>
      <c r="D168" s="70" t="str">
        <f>IF($I166&lt;&gt;"",IF(AND(AND($D166&gt;-1,$D167&gt;-1),OR($D166&gt;10,$D167&gt;10),ABS($D166-$D167)&gt;1,IF(OR($D166&gt;11,$D167&gt;11),ABS($D166-$D167)=2,TRUE),$D166=INT($D166),$D167=INT($D167)),"","E"),"")</f>
        <v/>
      </c>
      <c r="E168" s="70" t="str">
        <f>IF($I166&lt;&gt;"",IF(AND(AND($E166&gt;-1,$E167&gt;-1),OR($E166&gt;10,$E167&gt;10),ABS($E166-$E167)&gt;1,IF(OR($E166&gt;11,$E167&gt;11),ABS($E166-$E167)=2,TRUE),$E166=INT($E166),$E167=INT($E167)),"","E"),"")</f>
        <v/>
      </c>
      <c r="F168" s="70" t="str">
        <f>IF($I166&lt;&gt;"",IF(AND(AND($F166&gt;-1,$F167&gt;-1),OR($F166&gt;10,$F167&gt;10),ABS($F166-$F167)&gt;1,IF(OR($F166&gt;11,$F167&gt;11),ABS($F166-$F167)=2,TRUE),$F166=INT($F166),$F167=INT($F167)),"","E"),"")</f>
        <v/>
      </c>
      <c r="G168" s="70" t="str">
        <f>IF(AND($I166&lt;&gt;"",$G166&lt;&gt;""),IF(AND(AND($G166&gt;-1,$G167&gt;-1),OR($G166&gt;10,$G167&gt;10),ABS($G166-$G167)&gt;1,IF(OR($G166&gt;11,$G167&gt;11),ABS($G166-$G167)=2,TRUE),$G166=INT($G166),$G167=INT($G167)),"","E"),"")</f>
        <v/>
      </c>
      <c r="H168" s="70" t="str">
        <f>IF(AND($I166&lt;&gt;"",$H166&lt;&gt;""),IF(AND(AND($H166&gt;-1,$H167&gt;-1),OR($H166&gt;10,$H167&gt;10),ABS($H166-$H167)&gt;1,IF(OR($H166&gt;11,$H167&gt;11),ABS($H166-$H167)=2,TRUE),$H166=INT($H166),$H167=INT($H167)),"","E"),"")</f>
        <v/>
      </c>
    </row>
    <row r="169" spans="1:11" ht="30" customHeight="1">
      <c r="A169" s="22"/>
      <c r="B169" s="22"/>
      <c r="C169" s="22"/>
      <c r="D169" s="67"/>
      <c r="E169" s="67"/>
      <c r="F169" s="67"/>
      <c r="G169" s="67"/>
      <c r="H169" s="67"/>
    </row>
    <row r="170" spans="1:11" ht="30" customHeight="1">
      <c r="A170" s="133" t="str">
        <f>IF('Women Crossover'!$F$1&lt;&gt;"",'Women Crossover'!$F$1,"")</f>
        <v>Women's Singles</v>
      </c>
      <c r="B170" s="370">
        <f>'Women Crossover'!C52</f>
        <v>45</v>
      </c>
      <c r="C170" s="134" t="str">
        <f>IF('Women Crossover'!C44&lt;&gt;"",IF('Women Crossover'!C44="Bye","Bye",IF(ISERROR(VLOOKUP('Women Crossover'!C44,Players!$J:$N,4,FALSE)),"Invalid ID or Player Name",CONCATENATE(VLOOKUP('Women Crossover'!C44,Players!$J:$N,4,FALSE)," ",VLOOKUP('Women Crossover'!C44,Players!$J:$N,1,FALSE)," (", IF(ISERROR(VLOOKUP('Women Crossover'!C44,Players!$J:$N,5,FALSE)),"",VLOOKUP('Women Crossover'!C44,Players!$J:$N,5,FALSE)),")"))),"")</f>
        <v/>
      </c>
      <c r="D170" s="107"/>
      <c r="E170" s="107"/>
      <c r="F170" s="107"/>
      <c r="G170" s="107"/>
      <c r="H170" s="107" t="str">
        <f>IF(C170&lt;&gt;"",IF(C170="Bye",0,IF(C171="Bye",11,"")),"")</f>
        <v/>
      </c>
      <c r="I170" s="27" t="str">
        <f>IF($H170=$H171,IF($G170=$G171,IF($F170&lt;&gt;"",IF($F170&gt;$F171,"W","L"),""),IF($G170&gt;$G171,"W","L")),IF($H170&gt;$H171,"W","L"))</f>
        <v/>
      </c>
      <c r="J170" s="71" t="str">
        <f>IF($I170&lt;&gt;"",IF($I170="W",IF(SUM(IF($D170&gt;$D171,1,0),IF($E170&gt;$E171,1,0),IF($F170&gt;$F171,1,0),IF($G170&gt;$G171,1,0),IF($H170&gt;$H171,1,0))&lt;&gt;3,"E",""),""),"")</f>
        <v/>
      </c>
    </row>
    <row r="171" spans="1:11" ht="30" customHeight="1">
      <c r="A171" s="135" t="str">
        <f>IF('Women Crossover'!C$3&lt;&gt;"",'Women Crossover'!C$3,"")</f>
        <v/>
      </c>
      <c r="B171" s="371"/>
      <c r="C171" s="136" t="str">
        <f>IF('Women Crossover'!C60&lt;&gt;"",IF('Women Crossover'!C60="Bye","Bye",IF(ISERROR(VLOOKUP('Women Crossover'!C60,Players!$J:$N,4,FALSE)),"Invalid ID or Player Name",CONCATENATE(VLOOKUP('Women Crossover'!C60,Players!$J:$N,4,FALSE)," ",VLOOKUP('Women Crossover'!C60,Players!$J:$N,1,FALSE)," (", IF(ISERROR(VLOOKUP('Women Crossover'!C60,Players!$J:$N,5,FALSE)),"",VLOOKUP('Women Crossover'!C60,Players!$J:$N,5,FALSE)),")"))),"")</f>
        <v/>
      </c>
      <c r="D171" s="107"/>
      <c r="E171" s="107"/>
      <c r="F171" s="107"/>
      <c r="G171" s="107"/>
      <c r="H171" s="107" t="str">
        <f>IF(C171&lt;&gt;"",IF(C171="Bye",0,IF(C170="Bye",11,"")),"")</f>
        <v/>
      </c>
      <c r="I171" s="27" t="str">
        <f>IF($I170&lt;&gt;"",IF(I170="W","L","W"),"")</f>
        <v/>
      </c>
      <c r="J171" s="71" t="str">
        <f>IF($I171&lt;&gt;"",IF($I171="W",IF(SUM(IF($D171&gt;$D170,1,0),IF($E171&gt;$E170,1,0),IF($F171&gt;$F170,1,0),IF($G171&gt;$G170,1,0),IF($H171&gt;$H170,1,0))&lt;&gt;3,"E",""),""),"")</f>
        <v/>
      </c>
    </row>
    <row r="172" spans="1:11" ht="30" customHeight="1">
      <c r="A172" s="22"/>
      <c r="B172" s="22"/>
      <c r="C172" s="22"/>
      <c r="D172" s="70" t="str">
        <f>IF($I170&lt;&gt;"",IF(AND(AND($D170&gt;-1,$D171&gt;-1),OR($D170&gt;10,$D171&gt;10),ABS($D170-$D171)&gt;1,IF(OR($D170&gt;11,$D171&gt;11),ABS($D170-$D171)=2,TRUE),$D170=INT($D170),$D171=INT($D171)),"","E"),"")</f>
        <v/>
      </c>
      <c r="E172" s="70" t="str">
        <f>IF($I170&lt;&gt;"",IF(AND(AND($E170&gt;-1,$E171&gt;-1),OR($E170&gt;10,$E171&gt;10),ABS($E170-$E171)&gt;1,IF(OR($E170&gt;11,$E171&gt;11),ABS($E170-$E171)=2,TRUE),$E170=INT($E170),$E171=INT($E171)),"","E"),"")</f>
        <v/>
      </c>
      <c r="F172" s="70" t="str">
        <f>IF($I170&lt;&gt;"",IF(AND(AND($F170&gt;-1,$F171&gt;-1),OR($F170&gt;10,$F171&gt;10),ABS($F170-$F171)&gt;1,IF(OR($F170&gt;11,$F171&gt;11),ABS($F170-$F171)=2,TRUE),$F170=INT($F170),$F171=INT($F171)),"","E"),"")</f>
        <v/>
      </c>
      <c r="G172" s="70" t="str">
        <f>IF(AND($I170&lt;&gt;"",$G170&lt;&gt;""),IF(AND(AND($G170&gt;-1,$G171&gt;-1),OR($G170&gt;10,$G171&gt;10),ABS($G170-$G171)&gt;1,IF(OR($G170&gt;11,$G171&gt;11),ABS($G170-$G171)=2,TRUE),$G170=INT($G170),$G171=INT($G171)),"","E"),"")</f>
        <v/>
      </c>
      <c r="H172" s="70" t="str">
        <f>IF(AND($I170&lt;&gt;"",$H170&lt;&gt;""),IF(AND(AND($H170&gt;-1,$H171&gt;-1),OR($H170&gt;10,$H171&gt;10),ABS($H170-$H171)&gt;1,IF(OR($H170&gt;11,$H171&gt;11),ABS($H170-$H171)=2,TRUE),$H170=INT($H170),$H171=INT($H171)),"","E"),"")</f>
        <v/>
      </c>
    </row>
    <row r="173" spans="1:11" ht="30" customHeight="1">
      <c r="D173" s="68"/>
      <c r="E173" s="68"/>
      <c r="F173" s="68"/>
      <c r="G173" s="68"/>
      <c r="H173" s="68"/>
    </row>
    <row r="174" spans="1:11" ht="30" customHeight="1">
      <c r="A174" s="133" t="str">
        <f>IF('Women Crossover'!$F$1&lt;&gt;"",'Women Crossover'!$F$1,"")</f>
        <v>Women's Singles</v>
      </c>
      <c r="B174" s="370">
        <f>'Women Crossover'!B36</f>
        <v>46</v>
      </c>
      <c r="C174" s="134" t="str">
        <f>IF('Women Crossover'!B20&lt;&gt;"",IF('Women Crossover'!B20="Bye","Bye",IF(ISERROR(VLOOKUP('Women Crossover'!B20,Players!$J:$N,4,FALSE)),"Invalid ID or Player Name",CONCATENATE(VLOOKUP('Women Crossover'!B20,Players!$J:$N,4,FALSE)," ",VLOOKUP('Women Crossover'!B20,Players!$J:$N,1,FALSE)," (", IF(ISERROR(VLOOKUP('Women Crossover'!B20,Players!$J:$N,5,FALSE)),"",VLOOKUP('Women Crossover'!B20,Players!$J:$N,5,FALSE)),")"))),"")</f>
        <v/>
      </c>
      <c r="D174" s="107"/>
      <c r="E174" s="107"/>
      <c r="F174" s="107"/>
      <c r="G174" s="107"/>
      <c r="H174" s="107" t="str">
        <f>IF(C174&lt;&gt;"",IF(C174="Bye",0,IF(C175="Bye",11,"")),"")</f>
        <v/>
      </c>
      <c r="I174" s="27" t="str">
        <f>IF($H174=$H175,IF($G174=$G175,IF($F174&lt;&gt;"",IF($F174&gt;$F175,"W","L"),""),IF($G174&gt;$G175,"W","L")),IF($H174&gt;$H175,"W","L"))</f>
        <v/>
      </c>
      <c r="J174" s="71" t="str">
        <f>IF($I174&lt;&gt;"",IF($I174="W",IF(SUM(IF($D174&gt;$D175,1,0),IF($E174&gt;$E175,1,0),IF($F174&gt;$F175,1,0),IF($G174&gt;$G175,1,0),IF($H174&gt;$H175,1,0))&lt;&gt;3,"E",""),""),"")</f>
        <v/>
      </c>
    </row>
    <row r="175" spans="1:11" ht="30" customHeight="1">
      <c r="A175" s="135" t="str">
        <f>IF('Women Crossover'!B$3&lt;&gt;"",'Women Crossover'!B$3,"")</f>
        <v/>
      </c>
      <c r="B175" s="371"/>
      <c r="C175" s="136" t="str">
        <f>IF('Women Crossover'!B52&lt;&gt;"",IF('Women Crossover'!B52="Bye","Bye",IF(ISERROR(VLOOKUP('Women Crossover'!B52,Players!$J:$N,4,FALSE)),"Invalid ID or Player Name",CONCATENATE(VLOOKUP('Women Crossover'!B52,Players!$J:$N,4,FALSE)," ",VLOOKUP('Women Crossover'!B52,Players!$J:$N,1,FALSE)," (", IF(ISERROR(VLOOKUP('Women Crossover'!B52,Players!$J:$N,5,FALSE)),"",VLOOKUP('Women Crossover'!B52,Players!$J:$N,5,FALSE)),")"))),"")</f>
        <v/>
      </c>
      <c r="D175" s="107"/>
      <c r="E175" s="107"/>
      <c r="F175" s="107"/>
      <c r="G175" s="107"/>
      <c r="H175" s="107" t="str">
        <f>IF(C175&lt;&gt;"",IF(C175="Bye",0,IF(C174="Bye",11,"")),"")</f>
        <v/>
      </c>
      <c r="I175" s="27" t="str">
        <f>IF($I174&lt;&gt;"",IF(I174="W","L","W"),"")</f>
        <v/>
      </c>
      <c r="J175" s="71" t="str">
        <f>IF($I175&lt;&gt;"",IF($I175="W",IF(SUM(IF($D175&gt;$D174,1,0),IF($E175&gt;$E174,1,0),IF($F175&gt;$F174,1,0),IF($G175&gt;$G174,1,0),IF($H175&gt;$H174,1,0))&lt;&gt;3,"E",""),""),"")</f>
        <v/>
      </c>
    </row>
    <row r="176" spans="1:11" ht="30" customHeight="1">
      <c r="A176" s="22"/>
      <c r="B176" s="22"/>
      <c r="C176" s="22"/>
      <c r="D176" s="70" t="str">
        <f>IF($I174&lt;&gt;"",IF(AND(AND($D174&gt;-1,$D175&gt;-1),OR($D174&gt;10,$D175&gt;10),ABS($D174-$D175)&gt;1,IF(OR($D174&gt;11,$D175&gt;11),ABS($D174-$D175)=2,TRUE),$D174=INT($D174),$D175=INT($D175)),"","E"),"")</f>
        <v/>
      </c>
      <c r="E176" s="70" t="str">
        <f>IF($I174&lt;&gt;"",IF(AND(AND($E174&gt;-1,$E175&gt;-1),OR($E174&gt;10,$E175&gt;10),ABS($E174-$E175)&gt;1,IF(OR($E174&gt;11,$E175&gt;11),ABS($E174-$E175)=2,TRUE),$E174=INT($E174),$E175=INT($E175)),"","E"),"")</f>
        <v/>
      </c>
      <c r="F176" s="70" t="str">
        <f>IF($I174&lt;&gt;"",IF(AND(AND($F174&gt;-1,$F175&gt;-1),OR($F174&gt;10,$F175&gt;10),ABS($F174-$F175)&gt;1,IF(OR($F174&gt;11,$F175&gt;11),ABS($F174-$F175)=2,TRUE),$F174=INT($F174),$F175=INT($F175)),"","E"),"")</f>
        <v/>
      </c>
      <c r="G176" s="70" t="str">
        <f>IF(AND($I174&lt;&gt;"",$G174&lt;&gt;""),IF(AND(AND($G174&gt;-1,$G175&gt;-1),OR($G174&gt;10,$G175&gt;10),ABS($G174-$G175)&gt;1,IF(OR($G174&gt;11,$G175&gt;11),ABS($G174-$G175)=2,TRUE),$G174=INT($G174),$G175=INT($G175)),"","E"),"")</f>
        <v/>
      </c>
      <c r="H176" s="70" t="str">
        <f>IF(AND($I174&lt;&gt;"",$H174&lt;&gt;""),IF(AND(AND($H174&gt;-1,$H175&gt;-1),OR($H174&gt;10,$H175&gt;10),ABS($H174-$H175)&gt;1,IF(OR($H174&gt;11,$H175&gt;11),ABS($H174-$H175)=2,TRUE),$H174=INT($H174),$H175=INT($H175)),"","E"),"")</f>
        <v/>
      </c>
    </row>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row r="419" ht="30"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row r="431" ht="30" customHeight="1"/>
    <row r="432" ht="30" customHeight="1"/>
    <row r="433" ht="30" customHeight="1"/>
    <row r="434" ht="30" customHeight="1"/>
    <row r="435" ht="30" customHeight="1"/>
    <row r="436" ht="30" customHeight="1"/>
    <row r="437" ht="30" customHeight="1"/>
    <row r="438" ht="30" customHeight="1"/>
    <row r="439" ht="30" customHeight="1"/>
    <row r="440" ht="30" customHeight="1"/>
    <row r="441" ht="30" customHeight="1"/>
    <row r="442" ht="30" customHeight="1"/>
    <row r="443" ht="30" customHeight="1"/>
    <row r="444" ht="30" customHeight="1"/>
    <row r="445" ht="30" customHeight="1"/>
    <row r="446" ht="30" customHeight="1"/>
    <row r="447" ht="30" customHeight="1"/>
    <row r="448" ht="30" customHeight="1"/>
    <row r="449" ht="30" customHeight="1"/>
    <row r="450" ht="30" customHeight="1"/>
    <row r="451" ht="30" customHeight="1"/>
    <row r="452" ht="30" customHeight="1"/>
    <row r="453" ht="30" customHeight="1"/>
    <row r="454" ht="30" customHeight="1"/>
    <row r="455" ht="30" customHeight="1"/>
    <row r="456" ht="30" customHeight="1"/>
    <row r="457" ht="30" customHeight="1"/>
    <row r="458" ht="30" customHeight="1"/>
  </sheetData>
  <sheetProtection sheet="1" objects="1" scenarios="1"/>
  <mergeCells count="46">
    <mergeCell ref="B21:B22"/>
    <mergeCell ref="B24:B25"/>
    <mergeCell ref="B28:B29"/>
    <mergeCell ref="B32:B33"/>
    <mergeCell ref="B36:B37"/>
    <mergeCell ref="B40:B41"/>
    <mergeCell ref="B74:B75"/>
    <mergeCell ref="B78:B79"/>
    <mergeCell ref="B82:B83"/>
    <mergeCell ref="B86:B87"/>
    <mergeCell ref="B44:B45"/>
    <mergeCell ref="B1:B2"/>
    <mergeCell ref="B5:B6"/>
    <mergeCell ref="B9:B10"/>
    <mergeCell ref="B13:B14"/>
    <mergeCell ref="B17:B18"/>
    <mergeCell ref="B90:B91"/>
    <mergeCell ref="B47:B48"/>
    <mergeCell ref="B51:B52"/>
    <mergeCell ref="B55:B56"/>
    <mergeCell ref="B59:B60"/>
    <mergeCell ref="B63:B64"/>
    <mergeCell ref="B67:B68"/>
    <mergeCell ref="B70:B71"/>
    <mergeCell ref="B136:B137"/>
    <mergeCell ref="B93:B94"/>
    <mergeCell ref="B97:B98"/>
    <mergeCell ref="B101:B102"/>
    <mergeCell ref="B105:B106"/>
    <mergeCell ref="B109:B110"/>
    <mergeCell ref="B113:B114"/>
    <mergeCell ref="B116:B117"/>
    <mergeCell ref="B120:B121"/>
    <mergeCell ref="B124:B125"/>
    <mergeCell ref="B128:B129"/>
    <mergeCell ref="B132:B133"/>
    <mergeCell ref="B162:B163"/>
    <mergeCell ref="B166:B167"/>
    <mergeCell ref="B170:B171"/>
    <mergeCell ref="B174:B175"/>
    <mergeCell ref="B139:B140"/>
    <mergeCell ref="B143:B144"/>
    <mergeCell ref="B147:B148"/>
    <mergeCell ref="B151:B152"/>
    <mergeCell ref="B155:B156"/>
    <mergeCell ref="B159:B160"/>
  </mergeCells>
  <conditionalFormatting sqref="C1:C2">
    <cfRule type="expression" dxfId="45" priority="93" stopIfTrue="1">
      <formula>IF($I1="W",TRUE,FALSE)</formula>
    </cfRule>
  </conditionalFormatting>
  <conditionalFormatting sqref="C5:C6">
    <cfRule type="expression" dxfId="44" priority="91" stopIfTrue="1">
      <formula>IF($I5="W",TRUE,FALSE)</formula>
    </cfRule>
  </conditionalFormatting>
  <conditionalFormatting sqref="C9:C10">
    <cfRule type="expression" dxfId="43" priority="89" stopIfTrue="1">
      <formula>IF($I9="W",TRUE,FALSE)</formula>
    </cfRule>
  </conditionalFormatting>
  <conditionalFormatting sqref="C13:C14">
    <cfRule type="expression" dxfId="42" priority="87" stopIfTrue="1">
      <formula>IF($I13="W",TRUE,FALSE)</formula>
    </cfRule>
  </conditionalFormatting>
  <conditionalFormatting sqref="C17:C18">
    <cfRule type="expression" dxfId="41" priority="83" stopIfTrue="1">
      <formula>IF($I17="W",TRUE,FALSE)</formula>
    </cfRule>
  </conditionalFormatting>
  <conditionalFormatting sqref="C21:C22">
    <cfRule type="expression" dxfId="40" priority="81" stopIfTrue="1">
      <formula>IF($I21="W",TRUE,FALSE)</formula>
    </cfRule>
  </conditionalFormatting>
  <conditionalFormatting sqref="C24:C25">
    <cfRule type="expression" dxfId="39" priority="79" stopIfTrue="1">
      <formula>IF($I24="W",TRUE,FALSE)</formula>
    </cfRule>
  </conditionalFormatting>
  <conditionalFormatting sqref="C28:C29">
    <cfRule type="expression" dxfId="38" priority="77" stopIfTrue="1">
      <formula>IF($I28="W",TRUE,FALSE)</formula>
    </cfRule>
  </conditionalFormatting>
  <conditionalFormatting sqref="C32:C33">
    <cfRule type="expression" dxfId="37" priority="75" stopIfTrue="1">
      <formula>IF($I32="W",TRUE,FALSE)</formula>
    </cfRule>
  </conditionalFormatting>
  <conditionalFormatting sqref="C36:C37">
    <cfRule type="expression" dxfId="36" priority="73" stopIfTrue="1">
      <formula>IF($I36="W",TRUE,FALSE)</formula>
    </cfRule>
  </conditionalFormatting>
  <conditionalFormatting sqref="C40:C41">
    <cfRule type="expression" dxfId="35" priority="71" stopIfTrue="1">
      <formula>IF($I40="W",TRUE,FALSE)</formula>
    </cfRule>
  </conditionalFormatting>
  <conditionalFormatting sqref="C44:C45">
    <cfRule type="expression" dxfId="34" priority="69" stopIfTrue="1">
      <formula>IF($I44="W",TRUE,FALSE)</formula>
    </cfRule>
  </conditionalFormatting>
  <conditionalFormatting sqref="C47:C48">
    <cfRule type="expression" dxfId="33" priority="67" stopIfTrue="1">
      <formula>IF($I47="W",TRUE,FALSE)</formula>
    </cfRule>
  </conditionalFormatting>
  <conditionalFormatting sqref="C51:C52">
    <cfRule type="expression" dxfId="32" priority="65" stopIfTrue="1">
      <formula>IF($I51="W",TRUE,FALSE)</formula>
    </cfRule>
  </conditionalFormatting>
  <conditionalFormatting sqref="C55:C56">
    <cfRule type="expression" dxfId="31" priority="63" stopIfTrue="1">
      <formula>IF($I55="W",TRUE,FALSE)</formula>
    </cfRule>
  </conditionalFormatting>
  <conditionalFormatting sqref="C59:C60">
    <cfRule type="expression" dxfId="30" priority="61" stopIfTrue="1">
      <formula>IF($I59="W",TRUE,FALSE)</formula>
    </cfRule>
  </conditionalFormatting>
  <conditionalFormatting sqref="C63:C64">
    <cfRule type="expression" dxfId="29" priority="59" stopIfTrue="1">
      <formula>IF($I63="W",TRUE,FALSE)</formula>
    </cfRule>
  </conditionalFormatting>
  <conditionalFormatting sqref="C67:C68">
    <cfRule type="expression" dxfId="28" priority="57" stopIfTrue="1">
      <formula>IF($I67="W",TRUE,FALSE)</formula>
    </cfRule>
  </conditionalFormatting>
  <conditionalFormatting sqref="C70:C71">
    <cfRule type="expression" dxfId="27" priority="55" stopIfTrue="1">
      <formula>IF($I70="W",TRUE,FALSE)</formula>
    </cfRule>
  </conditionalFormatting>
  <conditionalFormatting sqref="C74:C75">
    <cfRule type="expression" dxfId="26" priority="53" stopIfTrue="1">
      <formula>IF($I74="W",TRUE,FALSE)</formula>
    </cfRule>
  </conditionalFormatting>
  <conditionalFormatting sqref="C78:C79">
    <cfRule type="expression" dxfId="25" priority="51" stopIfTrue="1">
      <formula>IF($I78="W",TRUE,FALSE)</formula>
    </cfRule>
  </conditionalFormatting>
  <conditionalFormatting sqref="C82:C83">
    <cfRule type="expression" dxfId="24" priority="49" stopIfTrue="1">
      <formula>IF($I82="W",TRUE,FALSE)</formula>
    </cfRule>
  </conditionalFormatting>
  <conditionalFormatting sqref="C86:C87">
    <cfRule type="expression" dxfId="23" priority="47" stopIfTrue="1">
      <formula>IF($I86="W",TRUE,FALSE)</formula>
    </cfRule>
  </conditionalFormatting>
  <conditionalFormatting sqref="C90:C91">
    <cfRule type="expression" dxfId="22" priority="45" stopIfTrue="1">
      <formula>IF($I90="W",TRUE,FALSE)</formula>
    </cfRule>
  </conditionalFormatting>
  <conditionalFormatting sqref="C93:C94">
    <cfRule type="expression" dxfId="21" priority="43" stopIfTrue="1">
      <formula>IF($I93="W",TRUE,FALSE)</formula>
    </cfRule>
  </conditionalFormatting>
  <conditionalFormatting sqref="C97:C98">
    <cfRule type="expression" dxfId="20" priority="41" stopIfTrue="1">
      <formula>IF($I97="W",TRUE,FALSE)</formula>
    </cfRule>
  </conditionalFormatting>
  <conditionalFormatting sqref="C101:C102">
    <cfRule type="expression" dxfId="19" priority="39" stopIfTrue="1">
      <formula>IF($I101="W",TRUE,FALSE)</formula>
    </cfRule>
  </conditionalFormatting>
  <conditionalFormatting sqref="C105:C106">
    <cfRule type="expression" dxfId="18" priority="37" stopIfTrue="1">
      <formula>IF($I105="W",TRUE,FALSE)</formula>
    </cfRule>
  </conditionalFormatting>
  <conditionalFormatting sqref="C109:C110">
    <cfRule type="expression" dxfId="17" priority="35" stopIfTrue="1">
      <formula>IF($I109="W",TRUE,FALSE)</formula>
    </cfRule>
  </conditionalFormatting>
  <conditionalFormatting sqref="C113:C114">
    <cfRule type="expression" dxfId="16" priority="33" stopIfTrue="1">
      <formula>IF($I113="W",TRUE,FALSE)</formula>
    </cfRule>
  </conditionalFormatting>
  <conditionalFormatting sqref="C116:C117">
    <cfRule type="expression" dxfId="15" priority="31" stopIfTrue="1">
      <formula>IF($I116="W",TRUE,FALSE)</formula>
    </cfRule>
  </conditionalFormatting>
  <conditionalFormatting sqref="C120:C121">
    <cfRule type="expression" dxfId="14" priority="29" stopIfTrue="1">
      <formula>IF($I120="W",TRUE,FALSE)</formula>
    </cfRule>
  </conditionalFormatting>
  <conditionalFormatting sqref="C124:C125">
    <cfRule type="expression" dxfId="13" priority="27" stopIfTrue="1">
      <formula>IF($I124="W",TRUE,FALSE)</formula>
    </cfRule>
  </conditionalFormatting>
  <conditionalFormatting sqref="C128:C129">
    <cfRule type="expression" dxfId="12" priority="25" stopIfTrue="1">
      <formula>IF($I128="W",TRUE,FALSE)</formula>
    </cfRule>
  </conditionalFormatting>
  <conditionalFormatting sqref="C132:C133">
    <cfRule type="expression" dxfId="11" priority="23" stopIfTrue="1">
      <formula>IF($I132="W",TRUE,FALSE)</formula>
    </cfRule>
  </conditionalFormatting>
  <conditionalFormatting sqref="C136:C137">
    <cfRule type="expression" dxfId="10" priority="21" stopIfTrue="1">
      <formula>IF($I136="W",TRUE,FALSE)</formula>
    </cfRule>
  </conditionalFormatting>
  <conditionalFormatting sqref="C139:C140">
    <cfRule type="expression" dxfId="9" priority="19" stopIfTrue="1">
      <formula>IF($I139="W",TRUE,FALSE)</formula>
    </cfRule>
  </conditionalFormatting>
  <conditionalFormatting sqref="C143:C144">
    <cfRule type="expression" dxfId="8" priority="17" stopIfTrue="1">
      <formula>IF($I143="W",TRUE,FALSE)</formula>
    </cfRule>
  </conditionalFormatting>
  <conditionalFormatting sqref="C147:C148">
    <cfRule type="expression" dxfId="7" priority="15" stopIfTrue="1">
      <formula>IF($I147="W",TRUE,FALSE)</formula>
    </cfRule>
  </conditionalFormatting>
  <conditionalFormatting sqref="C151:C152">
    <cfRule type="expression" dxfId="6" priority="13" stopIfTrue="1">
      <formula>IF($I151="W",TRUE,FALSE)</formula>
    </cfRule>
  </conditionalFormatting>
  <conditionalFormatting sqref="C155:C156">
    <cfRule type="expression" dxfId="5" priority="11" stopIfTrue="1">
      <formula>IF($I155="W",TRUE,FALSE)</formula>
    </cfRule>
  </conditionalFormatting>
  <conditionalFormatting sqref="C159:C160">
    <cfRule type="expression" dxfId="4" priority="9" stopIfTrue="1">
      <formula>IF($I159="W",TRUE,FALSE)</formula>
    </cfRule>
  </conditionalFormatting>
  <conditionalFormatting sqref="C162:C163">
    <cfRule type="expression" dxfId="3" priority="7" stopIfTrue="1">
      <formula>IF($I162="W",TRUE,FALSE)</formula>
    </cfRule>
  </conditionalFormatting>
  <conditionalFormatting sqref="C166:C167">
    <cfRule type="expression" dxfId="2" priority="5" stopIfTrue="1">
      <formula>IF($I166="W",TRUE,FALSE)</formula>
    </cfRule>
  </conditionalFormatting>
  <conditionalFormatting sqref="C170:C171">
    <cfRule type="expression" dxfId="1" priority="3" stopIfTrue="1">
      <formula>IF($I170="W",TRUE,FALSE)</formula>
    </cfRule>
  </conditionalFormatting>
  <conditionalFormatting sqref="C174:C175">
    <cfRule type="expression" dxfId="0" priority="1" stopIfTrue="1">
      <formula>IF($I174="W",TRUE,FALSE)</formula>
    </cfRule>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069"/>
  <sheetViews>
    <sheetView zoomScaleNormal="100" workbookViewId="0">
      <selection activeCell="C1" sqref="C1"/>
    </sheetView>
  </sheetViews>
  <sheetFormatPr defaultRowHeight="12.3"/>
  <cols>
    <col min="1" max="1" width="50.6640625" customWidth="1"/>
    <col min="2" max="2" width="10.6640625" style="39" customWidth="1"/>
    <col min="3" max="4" width="35.6640625" customWidth="1"/>
    <col min="5" max="9" width="9.109375" style="39"/>
  </cols>
  <sheetData>
    <row r="1" spans="1:9">
      <c r="A1" t="e">
        <f>MID($C1,FIND(" ",$C1,1)+1,FIND(" ",$C1,LEN($C1)-8)-1-FIND(" ",$C1,1))&amp;";"&amp;LEFT($C1,FIND(" ",$C1,1)-1)&amp;";"&amp;MID($C1,FIND("(",$C1,LEN($C1)-7)+1,FIND(")",$C1,LEN($C1)-2)-FIND("(",$C1,LEN($C1)-7)-1)&amp;";"&amp;MID($D1,FIND(" ",$D1,1)+1,FIND(" ",$D1,LEN($D1)-8)-1-FIND(" ",$D1,1))&amp;";"&amp;LEFT($D1,FIND(" ",$D1,1)-1)&amp;";"&amp;MID($D1,FIND("(",$D1,LEN($D1)-7)+1,FIND(")",$D1,LEN($D1)-2)-FIND("(",$D1,LEN($D1)-7)-1)&amp;"|"</f>
        <v>#VALUE!</v>
      </c>
      <c r="B1" s="39" t="str">
        <f>CONCATENATE("MC ",'Men Matches'!$B1)</f>
        <v>MC 1</v>
      </c>
      <c r="C1" t="str">
        <f>IF('Men Matches'!$I1&lt;&gt;"",IF('Men Matches'!$I1="W",'Men Matches'!$C1,'Men Matches'!$C2),"")</f>
        <v/>
      </c>
      <c r="D1" t="str">
        <f>IF('Men Matches'!$I1&lt;&gt;"",IF('Men Matches'!$I1="L",'Men Matches'!$C1,'Men Matches'!$C2),"")</f>
        <v/>
      </c>
      <c r="E1" s="39" t="str">
        <f>IF('Men Matches'!$I1&lt;&gt;"",IF('Men Matches'!D1&gt;'Men Matches'!D2,MIN('Men Matches'!D1,'Men Matches'!D2),-MIN('Men Matches'!D1,'Men Matches'!D2))*IF('Men Matches'!$I1="W",1,-1),"")</f>
        <v/>
      </c>
      <c r="F1" s="39" t="str">
        <f>IF('Men Matches'!$I1&lt;&gt;"",IF('Men Matches'!E1&gt;'Men Matches'!E2,MIN('Men Matches'!E1,'Men Matches'!E2),-MIN('Men Matches'!E1,'Men Matches'!E2))*IF('Men Matches'!$I1="W",1,-1),"")</f>
        <v/>
      </c>
      <c r="G1" s="39" t="str">
        <f>IF('Men Matches'!$I1&lt;&gt;"",IF('Men Matches'!F1&gt;'Men Matches'!F2,MIN('Men Matches'!F1,'Men Matches'!F2),-MIN('Men Matches'!F1,'Men Matches'!F2))*IF('Men Matches'!$I1="W",1,-1),"")</f>
        <v/>
      </c>
      <c r="H1" s="39" t="str">
        <f>IF('Men Matches'!$I1&lt;&gt;"",IF('Men Matches'!G1='Men Matches'!G2,"",IF('Men Matches'!G1&gt;'Men Matches'!G2,MIN('Men Matches'!G1,'Men Matches'!G2),-MIN('Men Matches'!G1,'Men Matches'!G2))*IF('Men Matches'!$I1="W",1,-1)),"")</f>
        <v/>
      </c>
      <c r="I1" s="39" t="str">
        <f>IF('Men Matches'!$I1&lt;&gt;"",IF('Men Matches'!H1='Men Matches'!H2,"",IF('Men Matches'!H1&gt;'Men Matches'!H2,MIN('Men Matches'!H1,'Men Matches'!H2),-MIN('Men Matches'!H1,'Men Matches'!H2))*IF('Men Matches'!$I1="W",1,-1)),"")</f>
        <v/>
      </c>
    </row>
    <row r="2" spans="1:9">
      <c r="A2" t="e">
        <f t="shared" ref="A2:A65" si="0">MID($C2,FIND(" ",$C2,1)+1,FIND(" ",$C2,LEN($C2)-8)-1-FIND(" ",$C2,1))&amp;";"&amp;LEFT($C2,FIND(" ",$C2,1)-1)&amp;";"&amp;MID($C2,FIND("(",$C2,LEN($C2)-7)+1,FIND(")",$C2,LEN($C2)-2)-FIND("(",$C2,LEN($C2)-7)-1)&amp;";"&amp;MID($D2,FIND(" ",$D2,1)+1,FIND(" ",$D2,LEN($D2)-8)-1-FIND(" ",$D2,1))&amp;";"&amp;LEFT($D2,FIND(" ",$D2,1)-1)&amp;";"&amp;MID($D2,FIND("(",$D2,LEN($D2)-7)+1,FIND(")",$D2,LEN($D2)-2)-FIND("(",$D2,LEN($D2)-7)-1)&amp;"|"</f>
        <v>#VALUE!</v>
      </c>
      <c r="B2" s="39" t="str">
        <f>CONCATENATE("MC ",'Men Matches'!$B5)</f>
        <v>MC 2</v>
      </c>
      <c r="C2" t="str">
        <f>IF('Men Matches'!$I5&lt;&gt;"",IF('Men Matches'!$I5="W",'Men Matches'!$C5,'Men Matches'!$C6),"")</f>
        <v/>
      </c>
      <c r="D2" t="str">
        <f>IF('Men Matches'!$I5&lt;&gt;"",IF('Men Matches'!$I5="L",'Men Matches'!$C5,'Men Matches'!$C6),"")</f>
        <v/>
      </c>
      <c r="E2" s="39" t="str">
        <f>IF('Men Matches'!$I5&lt;&gt;"",IF('Men Matches'!D5&gt;'Men Matches'!D6,MIN('Men Matches'!D5,'Men Matches'!D6),-MIN('Men Matches'!D5,'Men Matches'!D6))*IF('Men Matches'!$I5="W",1,-1),"")</f>
        <v/>
      </c>
      <c r="F2" s="39" t="str">
        <f>IF('Men Matches'!$I5&lt;&gt;"",IF('Men Matches'!E5&gt;'Men Matches'!E6,MIN('Men Matches'!E5,'Men Matches'!E6),-MIN('Men Matches'!E5,'Men Matches'!E6))*IF('Men Matches'!$I5="W",1,-1),"")</f>
        <v/>
      </c>
      <c r="G2" s="39" t="str">
        <f>IF('Men Matches'!$I5&lt;&gt;"",IF('Men Matches'!F5&gt;'Men Matches'!F6,MIN('Men Matches'!F5,'Men Matches'!F6),-MIN('Men Matches'!F5,'Men Matches'!F6))*IF('Men Matches'!$I5="W",1,-1),"")</f>
        <v/>
      </c>
      <c r="H2" s="39" t="str">
        <f>IF('Men Matches'!$I5&lt;&gt;"",IF('Men Matches'!G5='Men Matches'!G6,"",IF('Men Matches'!G5&gt;'Men Matches'!G6,MIN('Men Matches'!G5,'Men Matches'!G6),-MIN('Men Matches'!G5,'Men Matches'!G6))*IF('Men Matches'!$I5="W",1,-1)),"")</f>
        <v/>
      </c>
      <c r="I2" s="39" t="str">
        <f>IF('Men Matches'!$I5&lt;&gt;"",IF('Men Matches'!H5='Men Matches'!H6,"",IF('Men Matches'!H5&gt;'Men Matches'!H6,MIN('Men Matches'!H5,'Men Matches'!H6),-MIN('Men Matches'!H5,'Men Matches'!H6))*IF('Men Matches'!$I5="W",1,-1)),"")</f>
        <v/>
      </c>
    </row>
    <row r="3" spans="1:9">
      <c r="A3" t="e">
        <f t="shared" si="0"/>
        <v>#VALUE!</v>
      </c>
      <c r="B3" s="39" t="str">
        <f>CONCATENATE("MC ",'Men Matches'!$B9)</f>
        <v>MC 3</v>
      </c>
      <c r="C3" t="str">
        <f>IF('Men Matches'!$I9&lt;&gt;"",IF('Men Matches'!$I9="W",'Men Matches'!$C9,'Men Matches'!$C10),"")</f>
        <v/>
      </c>
      <c r="D3" t="str">
        <f>IF('Men Matches'!$I9&lt;&gt;"",IF('Men Matches'!$I9="L",'Men Matches'!$C9,'Men Matches'!$C10),"")</f>
        <v/>
      </c>
      <c r="E3" s="39" t="str">
        <f>IF('Men Matches'!$I9&lt;&gt;"",IF('Men Matches'!D9&gt;'Men Matches'!D10,MIN('Men Matches'!D9,'Men Matches'!D10),-MIN('Men Matches'!D9,'Men Matches'!D10))*IF('Men Matches'!$I9="W",1,-1),"")</f>
        <v/>
      </c>
      <c r="F3" s="39" t="str">
        <f>IF('Men Matches'!$I9&lt;&gt;"",IF('Men Matches'!E9&gt;'Men Matches'!E10,MIN('Men Matches'!E9,'Men Matches'!E10),-MIN('Men Matches'!E9,'Men Matches'!E10))*IF('Men Matches'!$I9="W",1,-1),"")</f>
        <v/>
      </c>
      <c r="G3" s="39" t="str">
        <f>IF('Men Matches'!$I9&lt;&gt;"",IF('Men Matches'!F9&gt;'Men Matches'!F10,MIN('Men Matches'!F9,'Men Matches'!F10),-MIN('Men Matches'!F9,'Men Matches'!F10))*IF('Men Matches'!$I9="W",1,-1),"")</f>
        <v/>
      </c>
      <c r="H3" s="39" t="str">
        <f>IF('Men Matches'!$I9&lt;&gt;"",IF('Men Matches'!G9='Men Matches'!G10,"",IF('Men Matches'!G9&gt;'Men Matches'!G10,MIN('Men Matches'!G9,'Men Matches'!G10),-MIN('Men Matches'!G9,'Men Matches'!G10))*IF('Men Matches'!$I9="W",1,-1)),"")</f>
        <v/>
      </c>
      <c r="I3" s="39" t="str">
        <f>IF('Men Matches'!$I9&lt;&gt;"",IF('Men Matches'!H9='Men Matches'!H10,"",IF('Men Matches'!H9&gt;'Men Matches'!H10,MIN('Men Matches'!H9,'Men Matches'!H10),-MIN('Men Matches'!H9,'Men Matches'!H10))*IF('Men Matches'!$I9="W",1,-1)),"")</f>
        <v/>
      </c>
    </row>
    <row r="4" spans="1:9">
      <c r="A4" t="e">
        <f t="shared" si="0"/>
        <v>#VALUE!</v>
      </c>
      <c r="B4" s="39" t="str">
        <f>CONCATENATE("MC ",'Men Matches'!$B13)</f>
        <v>MC 4</v>
      </c>
      <c r="C4" t="str">
        <f>IF('Men Matches'!$I13&lt;&gt;"",IF('Men Matches'!$I13="W",'Men Matches'!$C13,'Men Matches'!$C14),"")</f>
        <v/>
      </c>
      <c r="D4" t="str">
        <f>IF('Men Matches'!$I13&lt;&gt;"",IF('Men Matches'!$I13="L",'Men Matches'!$C13,'Men Matches'!$C14),"")</f>
        <v/>
      </c>
      <c r="E4" s="39" t="str">
        <f>IF('Men Matches'!$I13&lt;&gt;"",IF('Men Matches'!D13&gt;'Men Matches'!D14,MIN('Men Matches'!D13,'Men Matches'!D14),-MIN('Men Matches'!D13,'Men Matches'!D14))*IF('Men Matches'!$I13="W",1,-1),"")</f>
        <v/>
      </c>
      <c r="F4" s="39" t="str">
        <f>IF('Men Matches'!$I13&lt;&gt;"",IF('Men Matches'!E13&gt;'Men Matches'!E14,MIN('Men Matches'!E13,'Men Matches'!E14),-MIN('Men Matches'!E13,'Men Matches'!E14))*IF('Men Matches'!$I13="W",1,-1),"")</f>
        <v/>
      </c>
      <c r="G4" s="39" t="str">
        <f>IF('Men Matches'!$I13&lt;&gt;"",IF('Men Matches'!F13&gt;'Men Matches'!F14,MIN('Men Matches'!F13,'Men Matches'!F14),-MIN('Men Matches'!F13,'Men Matches'!F14))*IF('Men Matches'!$I13="W",1,-1),"")</f>
        <v/>
      </c>
      <c r="H4" s="39" t="str">
        <f>IF('Men Matches'!$I13&lt;&gt;"",IF('Men Matches'!G13='Men Matches'!G14,"",IF('Men Matches'!G13&gt;'Men Matches'!G14,MIN('Men Matches'!G13,'Men Matches'!G14),-MIN('Men Matches'!G13,'Men Matches'!G14))*IF('Men Matches'!$I13="W",1,-1)),"")</f>
        <v/>
      </c>
      <c r="I4" s="39" t="str">
        <f>IF('Men Matches'!$I13&lt;&gt;"",IF('Men Matches'!H13='Men Matches'!H14,"",IF('Men Matches'!H13&gt;'Men Matches'!H14,MIN('Men Matches'!H13,'Men Matches'!H14),-MIN('Men Matches'!H13,'Men Matches'!H14))*IF('Men Matches'!$I13="W",1,-1)),"")</f>
        <v/>
      </c>
    </row>
    <row r="5" spans="1:9">
      <c r="A5" t="e">
        <f t="shared" si="0"/>
        <v>#VALUE!</v>
      </c>
      <c r="B5" s="39" t="str">
        <f>CONCATENATE("MC ",'Men Matches'!$B17)</f>
        <v>MC 5</v>
      </c>
      <c r="C5" t="str">
        <f>IF('Men Matches'!$I17&lt;&gt;"",IF('Men Matches'!$I17="W",'Men Matches'!$C17,'Men Matches'!$C18),"")</f>
        <v/>
      </c>
      <c r="D5" t="str">
        <f>IF('Men Matches'!$I17&lt;&gt;"",IF('Men Matches'!$I17="L",'Men Matches'!$C17,'Men Matches'!$C18),"")</f>
        <v/>
      </c>
      <c r="E5" s="39" t="str">
        <f>IF('Men Matches'!$I17&lt;&gt;"",IF('Men Matches'!D17&gt;'Men Matches'!D18,MIN('Men Matches'!D17,'Men Matches'!D18),-MIN('Men Matches'!D17,'Men Matches'!D18))*IF('Men Matches'!$I17="W",1,-1),"")</f>
        <v/>
      </c>
      <c r="F5" s="39" t="str">
        <f>IF('Men Matches'!$I17&lt;&gt;"",IF('Men Matches'!E17&gt;'Men Matches'!E18,MIN('Men Matches'!E17,'Men Matches'!E18),-MIN('Men Matches'!E17,'Men Matches'!E18))*IF('Men Matches'!$I17="W",1,-1),"")</f>
        <v/>
      </c>
      <c r="G5" s="39" t="str">
        <f>IF('Men Matches'!$I17&lt;&gt;"",IF('Men Matches'!F17&gt;'Men Matches'!F18,MIN('Men Matches'!F17,'Men Matches'!F18),-MIN('Men Matches'!F17,'Men Matches'!F18))*IF('Men Matches'!$I17="W",1,-1),"")</f>
        <v/>
      </c>
      <c r="H5" s="39" t="str">
        <f>IF('Men Matches'!$I17&lt;&gt;"",IF('Men Matches'!G17='Men Matches'!G18,"",IF('Men Matches'!G17&gt;'Men Matches'!G18,MIN('Men Matches'!G17,'Men Matches'!G18),-MIN('Men Matches'!G17,'Men Matches'!G18))*IF('Men Matches'!$I17="W",1,-1)),"")</f>
        <v/>
      </c>
      <c r="I5" s="39" t="str">
        <f>IF('Men Matches'!$I17&lt;&gt;"",IF('Men Matches'!H17='Men Matches'!H18,"",IF('Men Matches'!H17&gt;'Men Matches'!H18,MIN('Men Matches'!H17,'Men Matches'!H18),-MIN('Men Matches'!H17,'Men Matches'!H18))*IF('Men Matches'!$I17="W",1,-1)),"")</f>
        <v/>
      </c>
    </row>
    <row r="6" spans="1:9">
      <c r="A6" t="e">
        <f t="shared" si="0"/>
        <v>#VALUE!</v>
      </c>
      <c r="B6" s="39" t="str">
        <f>CONCATENATE("MC ",'Men Matches'!$B21)</f>
        <v>MC 6</v>
      </c>
      <c r="C6" t="str">
        <f>IF('Men Matches'!$I21&lt;&gt;"",IF('Men Matches'!$I21="W",'Men Matches'!$C21,'Men Matches'!$C22),"")</f>
        <v/>
      </c>
      <c r="D6" t="str">
        <f>IF('Men Matches'!$I21&lt;&gt;"",IF('Men Matches'!$I21="L",'Men Matches'!$C21,'Men Matches'!$C22),"")</f>
        <v/>
      </c>
      <c r="E6" s="39" t="str">
        <f>IF('Men Matches'!$I21&lt;&gt;"",IF('Men Matches'!D21&gt;'Men Matches'!D22,MIN('Men Matches'!D21,'Men Matches'!D22),-MIN('Men Matches'!D21,'Men Matches'!D22))*IF('Men Matches'!$I21="W",1,-1),"")</f>
        <v/>
      </c>
      <c r="F6" s="39" t="str">
        <f>IF('Men Matches'!$I21&lt;&gt;"",IF('Men Matches'!E21&gt;'Men Matches'!E22,MIN('Men Matches'!E21,'Men Matches'!E22),-MIN('Men Matches'!E21,'Men Matches'!E22))*IF('Men Matches'!$I21="W",1,-1),"")</f>
        <v/>
      </c>
      <c r="G6" s="39" t="str">
        <f>IF('Men Matches'!$I21&lt;&gt;"",IF('Men Matches'!F21&gt;'Men Matches'!F22,MIN('Men Matches'!F21,'Men Matches'!F22),-MIN('Men Matches'!F21,'Men Matches'!F22))*IF('Men Matches'!$I21="W",1,-1),"")</f>
        <v/>
      </c>
      <c r="H6" s="39" t="str">
        <f>IF('Men Matches'!$I21&lt;&gt;"",IF('Men Matches'!G21='Men Matches'!G22,"",IF('Men Matches'!G21&gt;'Men Matches'!G22,MIN('Men Matches'!G21,'Men Matches'!G22),-MIN('Men Matches'!G21,'Men Matches'!G22))*IF('Men Matches'!$I21="W",1,-1)),"")</f>
        <v/>
      </c>
      <c r="I6" s="39" t="str">
        <f>IF('Men Matches'!$I21&lt;&gt;"",IF('Men Matches'!H21='Men Matches'!H22,"",IF('Men Matches'!H21&gt;'Men Matches'!H22,MIN('Men Matches'!H21,'Men Matches'!H22),-MIN('Men Matches'!H21,'Men Matches'!H22))*IF('Men Matches'!$I21="W",1,-1)),"")</f>
        <v/>
      </c>
    </row>
    <row r="7" spans="1:9">
      <c r="A7" t="e">
        <f t="shared" si="0"/>
        <v>#VALUE!</v>
      </c>
      <c r="B7" s="39" t="str">
        <f>CONCATENATE("MC ",'Men Matches'!$B24)</f>
        <v>MC 7</v>
      </c>
      <c r="C7" t="str">
        <f>IF('Men Matches'!$I24&lt;&gt;"",IF('Men Matches'!$I24="W",'Men Matches'!$C24,'Men Matches'!$C25),"")</f>
        <v/>
      </c>
      <c r="D7" t="str">
        <f>IF('Men Matches'!$I24&lt;&gt;"",IF('Men Matches'!$I24="L",'Men Matches'!$C24,'Men Matches'!$C25),"")</f>
        <v/>
      </c>
      <c r="E7" s="39" t="str">
        <f>IF('Men Matches'!$I24&lt;&gt;"",IF('Men Matches'!D24&gt;'Men Matches'!D25,MIN('Men Matches'!D24,'Men Matches'!D25),-MIN('Men Matches'!D24,'Men Matches'!D25))*IF('Men Matches'!$I24="W",1,-1),"")</f>
        <v/>
      </c>
      <c r="F7" s="39" t="str">
        <f>IF('Men Matches'!$I24&lt;&gt;"",IF('Men Matches'!E24&gt;'Men Matches'!E25,MIN('Men Matches'!E24,'Men Matches'!E25),-MIN('Men Matches'!E24,'Men Matches'!E25))*IF('Men Matches'!$I24="W",1,-1),"")</f>
        <v/>
      </c>
      <c r="G7" s="39" t="str">
        <f>IF('Men Matches'!$I24&lt;&gt;"",IF('Men Matches'!F24&gt;'Men Matches'!F25,MIN('Men Matches'!F24,'Men Matches'!F25),-MIN('Men Matches'!F24,'Men Matches'!F25))*IF('Men Matches'!$I24="W",1,-1),"")</f>
        <v/>
      </c>
      <c r="H7" s="39" t="str">
        <f>IF('Men Matches'!$I24&lt;&gt;"",IF('Men Matches'!G24='Men Matches'!G25,"",IF('Men Matches'!G24&gt;'Men Matches'!G25,MIN('Men Matches'!G24,'Men Matches'!G25),-MIN('Men Matches'!G24,'Men Matches'!G25))*IF('Men Matches'!$I24="W",1,-1)),"")</f>
        <v/>
      </c>
      <c r="I7" s="39" t="str">
        <f>IF('Men Matches'!$I24&lt;&gt;"",IF('Men Matches'!H24='Men Matches'!H25,"",IF('Men Matches'!H24&gt;'Men Matches'!H25,MIN('Men Matches'!H24,'Men Matches'!H25),-MIN('Men Matches'!H24,'Men Matches'!H25))*IF('Men Matches'!$I24="W",1,-1)),"")</f>
        <v/>
      </c>
    </row>
    <row r="8" spans="1:9">
      <c r="A8" t="e">
        <f t="shared" si="0"/>
        <v>#VALUE!</v>
      </c>
      <c r="B8" s="39" t="str">
        <f>CONCATENATE("MC ",'Men Matches'!$B28)</f>
        <v>MC 8</v>
      </c>
      <c r="C8" t="str">
        <f>IF('Men Matches'!$I28&lt;&gt;"",IF('Men Matches'!$I28="W",'Men Matches'!$C28,'Men Matches'!$C29),"")</f>
        <v/>
      </c>
      <c r="D8" t="str">
        <f>IF('Men Matches'!$I28&lt;&gt;"",IF('Men Matches'!$I28="L",'Men Matches'!$C28,'Men Matches'!$C29),"")</f>
        <v/>
      </c>
      <c r="E8" s="39" t="str">
        <f>IF('Men Matches'!$I28&lt;&gt;"",IF('Men Matches'!D28&gt;'Men Matches'!D29,MIN('Men Matches'!D28,'Men Matches'!D29),-MIN('Men Matches'!D28,'Men Matches'!D29))*IF('Men Matches'!$I28="W",1,-1),"")</f>
        <v/>
      </c>
      <c r="F8" s="39" t="str">
        <f>IF('Men Matches'!$I28&lt;&gt;"",IF('Men Matches'!E28&gt;'Men Matches'!E29,MIN('Men Matches'!E28,'Men Matches'!E29),-MIN('Men Matches'!E28,'Men Matches'!E29))*IF('Men Matches'!$I28="W",1,-1),"")</f>
        <v/>
      </c>
      <c r="G8" s="39" t="str">
        <f>IF('Men Matches'!$I28&lt;&gt;"",IF('Men Matches'!F28&gt;'Men Matches'!F29,MIN('Men Matches'!F28,'Men Matches'!F29),-MIN('Men Matches'!F28,'Men Matches'!F29))*IF('Men Matches'!$I28="W",1,-1),"")</f>
        <v/>
      </c>
      <c r="H8" s="39" t="str">
        <f>IF('Men Matches'!$I28&lt;&gt;"",IF('Men Matches'!G28='Men Matches'!G29,"",IF('Men Matches'!G28&gt;'Men Matches'!G29,MIN('Men Matches'!G28,'Men Matches'!G29),-MIN('Men Matches'!G28,'Men Matches'!G29))*IF('Men Matches'!$I28="W",1,-1)),"")</f>
        <v/>
      </c>
      <c r="I8" s="39" t="str">
        <f>IF('Men Matches'!$I28&lt;&gt;"",IF('Men Matches'!H28='Men Matches'!H29,"",IF('Men Matches'!H28&gt;'Men Matches'!H29,MIN('Men Matches'!H28,'Men Matches'!H29),-MIN('Men Matches'!H28,'Men Matches'!H29))*IF('Men Matches'!$I28="W",1,-1)),"")</f>
        <v/>
      </c>
    </row>
    <row r="9" spans="1:9">
      <c r="A9" t="e">
        <f t="shared" si="0"/>
        <v>#VALUE!</v>
      </c>
      <c r="B9" s="39" t="str">
        <f>CONCATENATE("MC ",'Men Matches'!$B32)</f>
        <v>MC 9</v>
      </c>
      <c r="C9" t="str">
        <f>IF('Men Matches'!$I32&lt;&gt;"",IF('Men Matches'!$I32="W",'Men Matches'!$C32,'Men Matches'!$C33),"")</f>
        <v/>
      </c>
      <c r="D9" t="str">
        <f>IF('Men Matches'!$I32&lt;&gt;"",IF('Men Matches'!$I32="L",'Men Matches'!$C32,'Men Matches'!$C33),"")</f>
        <v/>
      </c>
      <c r="E9" s="39" t="str">
        <f>IF('Men Matches'!$I32&lt;&gt;"",IF('Men Matches'!D32&gt;'Men Matches'!D33,MIN('Men Matches'!D32,'Men Matches'!D33),-MIN('Men Matches'!D32,'Men Matches'!D33))*IF('Men Matches'!$I32="W",1,-1),"")</f>
        <v/>
      </c>
      <c r="F9" s="39" t="str">
        <f>IF('Men Matches'!$I32&lt;&gt;"",IF('Men Matches'!E32&gt;'Men Matches'!E33,MIN('Men Matches'!E32,'Men Matches'!E33),-MIN('Men Matches'!E32,'Men Matches'!E33))*IF('Men Matches'!$I32="W",1,-1),"")</f>
        <v/>
      </c>
      <c r="G9" s="39" t="str">
        <f>IF('Men Matches'!$I32&lt;&gt;"",IF('Men Matches'!F32&gt;'Men Matches'!F33,MIN('Men Matches'!F32,'Men Matches'!F33),-MIN('Men Matches'!F32,'Men Matches'!F33))*IF('Men Matches'!$I32="W",1,-1),"")</f>
        <v/>
      </c>
      <c r="H9" s="39" t="str">
        <f>IF('Men Matches'!$I32&lt;&gt;"",IF('Men Matches'!G32='Men Matches'!G33,"",IF('Men Matches'!G32&gt;'Men Matches'!G33,MIN('Men Matches'!G32,'Men Matches'!G33),-MIN('Men Matches'!G32,'Men Matches'!G33))*IF('Men Matches'!$I32="W",1,-1)),"")</f>
        <v/>
      </c>
      <c r="I9" s="39" t="str">
        <f>IF('Men Matches'!$I32&lt;&gt;"",IF('Men Matches'!H32='Men Matches'!H33,"",IF('Men Matches'!H32&gt;'Men Matches'!H33,MIN('Men Matches'!H32,'Men Matches'!H33),-MIN('Men Matches'!H32,'Men Matches'!H33))*IF('Men Matches'!$I32="W",1,-1)),"")</f>
        <v/>
      </c>
    </row>
    <row r="10" spans="1:9">
      <c r="A10" t="e">
        <f t="shared" si="0"/>
        <v>#VALUE!</v>
      </c>
      <c r="B10" s="39" t="str">
        <f>CONCATENATE("MC ",'Men Matches'!$B36)</f>
        <v>MC 10</v>
      </c>
      <c r="C10" t="str">
        <f>IF('Men Matches'!$I36&lt;&gt;"",IF('Men Matches'!$I36="W",'Men Matches'!$C36,'Men Matches'!$C37),"")</f>
        <v/>
      </c>
      <c r="D10" t="str">
        <f>IF('Men Matches'!$I36&lt;&gt;"",IF('Men Matches'!$I36="L",'Men Matches'!$C36,'Men Matches'!$C37),"")</f>
        <v/>
      </c>
      <c r="E10" s="39" t="str">
        <f>IF('Men Matches'!$I36&lt;&gt;"",IF('Men Matches'!D36&gt;'Men Matches'!D37,MIN('Men Matches'!D36,'Men Matches'!D37),-MIN('Men Matches'!D36,'Men Matches'!D37))*IF('Men Matches'!$I36="W",1,-1),"")</f>
        <v/>
      </c>
      <c r="F10" s="39" t="str">
        <f>IF('Men Matches'!$I36&lt;&gt;"",IF('Men Matches'!E36&gt;'Men Matches'!E37,MIN('Men Matches'!E36,'Men Matches'!E37),-MIN('Men Matches'!E36,'Men Matches'!E37))*IF('Men Matches'!$I36="W",1,-1),"")</f>
        <v/>
      </c>
      <c r="G10" s="39" t="str">
        <f>IF('Men Matches'!$I36&lt;&gt;"",IF('Men Matches'!F36&gt;'Men Matches'!F37,MIN('Men Matches'!F36,'Men Matches'!F37),-MIN('Men Matches'!F36,'Men Matches'!F37))*IF('Men Matches'!$I36="W",1,-1),"")</f>
        <v/>
      </c>
      <c r="H10" s="39" t="str">
        <f>IF('Men Matches'!$I36&lt;&gt;"",IF('Men Matches'!G36='Men Matches'!G37,"",IF('Men Matches'!G36&gt;'Men Matches'!G37,MIN('Men Matches'!G36,'Men Matches'!G37),-MIN('Men Matches'!G36,'Men Matches'!G37))*IF('Men Matches'!$I36="W",1,-1)),"")</f>
        <v/>
      </c>
      <c r="I10" s="39" t="str">
        <f>IF('Men Matches'!$I36&lt;&gt;"",IF('Men Matches'!H36='Men Matches'!H37,"",IF('Men Matches'!H36&gt;'Men Matches'!H37,MIN('Men Matches'!H36,'Men Matches'!H37),-MIN('Men Matches'!H36,'Men Matches'!H37))*IF('Men Matches'!$I36="W",1,-1)),"")</f>
        <v/>
      </c>
    </row>
    <row r="11" spans="1:9">
      <c r="A11" t="e">
        <f t="shared" si="0"/>
        <v>#VALUE!</v>
      </c>
      <c r="B11" s="39" t="str">
        <f>CONCATENATE("MC ",'Men Matches'!$B40)</f>
        <v>MC 11</v>
      </c>
      <c r="C11" t="str">
        <f>IF('Men Matches'!$I40&lt;&gt;"",IF('Men Matches'!$I40="W",'Men Matches'!$C40,'Men Matches'!$C41),"")</f>
        <v/>
      </c>
      <c r="D11" t="str">
        <f>IF('Men Matches'!$I40&lt;&gt;"",IF('Men Matches'!$I40="L",'Men Matches'!$C40,'Men Matches'!$C41),"")</f>
        <v/>
      </c>
      <c r="E11" s="39" t="str">
        <f>IF('Men Matches'!$I40&lt;&gt;"",IF('Men Matches'!D40&gt;'Men Matches'!D41,MIN('Men Matches'!D40,'Men Matches'!D41),-MIN('Men Matches'!D40,'Men Matches'!D41))*IF('Men Matches'!$I40="W",1,-1),"")</f>
        <v/>
      </c>
      <c r="F11" s="39" t="str">
        <f>IF('Men Matches'!$I40&lt;&gt;"",IF('Men Matches'!E40&gt;'Men Matches'!E41,MIN('Men Matches'!E40,'Men Matches'!E41),-MIN('Men Matches'!E40,'Men Matches'!E41))*IF('Men Matches'!$I40="W",1,-1),"")</f>
        <v/>
      </c>
      <c r="G11" s="39" t="str">
        <f>IF('Men Matches'!$I40&lt;&gt;"",IF('Men Matches'!F40&gt;'Men Matches'!F41,MIN('Men Matches'!F40,'Men Matches'!F41),-MIN('Men Matches'!F40,'Men Matches'!F41))*IF('Men Matches'!$I40="W",1,-1),"")</f>
        <v/>
      </c>
      <c r="H11" s="39" t="str">
        <f>IF('Men Matches'!$I40&lt;&gt;"",IF('Men Matches'!G40='Men Matches'!G41,"",IF('Men Matches'!G40&gt;'Men Matches'!G41,MIN('Men Matches'!G40,'Men Matches'!G41),-MIN('Men Matches'!G40,'Men Matches'!G41))*IF('Men Matches'!$I40="W",1,-1)),"")</f>
        <v/>
      </c>
      <c r="I11" s="39" t="str">
        <f>IF('Men Matches'!$I40&lt;&gt;"",IF('Men Matches'!H40='Men Matches'!H41,"",IF('Men Matches'!H40&gt;'Men Matches'!H41,MIN('Men Matches'!H40,'Men Matches'!H41),-MIN('Men Matches'!H40,'Men Matches'!H41))*IF('Men Matches'!$I40="W",1,-1)),"")</f>
        <v/>
      </c>
    </row>
    <row r="12" spans="1:9">
      <c r="A12" t="e">
        <f t="shared" si="0"/>
        <v>#VALUE!</v>
      </c>
      <c r="B12" s="39" t="str">
        <f>CONCATENATE("MC ",'Men Matches'!$B44)</f>
        <v>MC 12</v>
      </c>
      <c r="C12" t="str">
        <f>IF('Men Matches'!$I44&lt;&gt;"",IF('Men Matches'!$I44="W",'Men Matches'!$C44,'Men Matches'!$C45),"")</f>
        <v/>
      </c>
      <c r="D12" t="str">
        <f>IF('Men Matches'!$I44&lt;&gt;"",IF('Men Matches'!$I44="L",'Men Matches'!$C44,'Men Matches'!$C45),"")</f>
        <v/>
      </c>
      <c r="E12" s="39" t="str">
        <f>IF('Men Matches'!$I44&lt;&gt;"",IF('Men Matches'!D44&gt;'Men Matches'!D45,MIN('Men Matches'!D44,'Men Matches'!D45),-MIN('Men Matches'!D44,'Men Matches'!D45))*IF('Men Matches'!$I44="W",1,-1),"")</f>
        <v/>
      </c>
      <c r="F12" s="39" t="str">
        <f>IF('Men Matches'!$I44&lt;&gt;"",IF('Men Matches'!E44&gt;'Men Matches'!E45,MIN('Men Matches'!E44,'Men Matches'!E45),-MIN('Men Matches'!E44,'Men Matches'!E45))*IF('Men Matches'!$I44="W",1,-1),"")</f>
        <v/>
      </c>
      <c r="G12" s="39" t="str">
        <f>IF('Men Matches'!$I44&lt;&gt;"",IF('Men Matches'!F44&gt;'Men Matches'!F45,MIN('Men Matches'!F44,'Men Matches'!F45),-MIN('Men Matches'!F44,'Men Matches'!F45))*IF('Men Matches'!$I44="W",1,-1),"")</f>
        <v/>
      </c>
      <c r="H12" s="39" t="str">
        <f>IF('Men Matches'!$I44&lt;&gt;"",IF('Men Matches'!G44='Men Matches'!G45,"",IF('Men Matches'!G44&gt;'Men Matches'!G45,MIN('Men Matches'!G44,'Men Matches'!G45),-MIN('Men Matches'!G44,'Men Matches'!G45))*IF('Men Matches'!$I44="W",1,-1)),"")</f>
        <v/>
      </c>
      <c r="I12" s="39" t="str">
        <f>IF('Men Matches'!$I44&lt;&gt;"",IF('Men Matches'!H44='Men Matches'!H45,"",IF('Men Matches'!H44&gt;'Men Matches'!H45,MIN('Men Matches'!H44,'Men Matches'!H45),-MIN('Men Matches'!H44,'Men Matches'!H45))*IF('Men Matches'!$I44="W",1,-1)),"")</f>
        <v/>
      </c>
    </row>
    <row r="13" spans="1:9">
      <c r="A13" t="e">
        <f t="shared" si="0"/>
        <v>#VALUE!</v>
      </c>
      <c r="B13" s="39" t="str">
        <f>CONCATENATE("MC ",'Men Matches'!$B47)</f>
        <v>MC 13</v>
      </c>
      <c r="C13" t="str">
        <f>IF('Men Matches'!$I47&lt;&gt;"",IF('Men Matches'!$I47="W",'Men Matches'!$C47,'Men Matches'!$C48),"")</f>
        <v/>
      </c>
      <c r="D13" t="str">
        <f>IF('Men Matches'!$I47&lt;&gt;"",IF('Men Matches'!$I47="L",'Men Matches'!$C47,'Men Matches'!$C48),"")</f>
        <v/>
      </c>
      <c r="E13" s="39" t="str">
        <f>IF('Men Matches'!$I47&lt;&gt;"",IF('Men Matches'!D47&gt;'Men Matches'!D48,MIN('Men Matches'!D47,'Men Matches'!D48),-MIN('Men Matches'!D47,'Men Matches'!D48))*IF('Men Matches'!$I47="W",1,-1),"")</f>
        <v/>
      </c>
      <c r="F13" s="39" t="str">
        <f>IF('Men Matches'!$I47&lt;&gt;"",IF('Men Matches'!E47&gt;'Men Matches'!E48,MIN('Men Matches'!E47,'Men Matches'!E48),-MIN('Men Matches'!E47,'Men Matches'!E48))*IF('Men Matches'!$I47="W",1,-1),"")</f>
        <v/>
      </c>
      <c r="G13" s="39" t="str">
        <f>IF('Men Matches'!$I47&lt;&gt;"",IF('Men Matches'!F47&gt;'Men Matches'!F48,MIN('Men Matches'!F47,'Men Matches'!F48),-MIN('Men Matches'!F47,'Men Matches'!F48))*IF('Men Matches'!$I47="W",1,-1),"")</f>
        <v/>
      </c>
      <c r="H13" s="39" t="str">
        <f>IF('Men Matches'!$I47&lt;&gt;"",IF('Men Matches'!G47='Men Matches'!G48,"",IF('Men Matches'!G47&gt;'Men Matches'!G48,MIN('Men Matches'!G47,'Men Matches'!G48),-MIN('Men Matches'!G47,'Men Matches'!G48))*IF('Men Matches'!$I47="W",1,-1)),"")</f>
        <v/>
      </c>
      <c r="I13" s="39" t="str">
        <f>IF('Men Matches'!$I47&lt;&gt;"",IF('Men Matches'!H47='Men Matches'!H48,"",IF('Men Matches'!H47&gt;'Men Matches'!H48,MIN('Men Matches'!H47,'Men Matches'!H48),-MIN('Men Matches'!H47,'Men Matches'!H48))*IF('Men Matches'!$I47="W",1,-1)),"")</f>
        <v/>
      </c>
    </row>
    <row r="14" spans="1:9">
      <c r="A14" t="e">
        <f t="shared" si="0"/>
        <v>#VALUE!</v>
      </c>
      <c r="B14" s="39" t="str">
        <f>CONCATENATE("MC ",'Men Matches'!$B51)</f>
        <v>MC 14</v>
      </c>
      <c r="C14" t="str">
        <f>IF('Men Matches'!$I51&lt;&gt;"",IF('Men Matches'!$I51="W",'Men Matches'!$C51,'Men Matches'!$C52),"")</f>
        <v/>
      </c>
      <c r="D14" t="str">
        <f>IF('Men Matches'!$I51&lt;&gt;"",IF('Men Matches'!$I51="L",'Men Matches'!$C51,'Men Matches'!$C52),"")</f>
        <v/>
      </c>
      <c r="E14" s="39" t="str">
        <f>IF('Men Matches'!$I51&lt;&gt;"",IF('Men Matches'!D51&gt;'Men Matches'!D52,MIN('Men Matches'!D51,'Men Matches'!D52),-MIN('Men Matches'!D51,'Men Matches'!D52))*IF('Men Matches'!$I51="W",1,-1),"")</f>
        <v/>
      </c>
      <c r="F14" s="39" t="str">
        <f>IF('Men Matches'!$I51&lt;&gt;"",IF('Men Matches'!E51&gt;'Men Matches'!E52,MIN('Men Matches'!E51,'Men Matches'!E52),-MIN('Men Matches'!E51,'Men Matches'!E52))*IF('Men Matches'!$I51="W",1,-1),"")</f>
        <v/>
      </c>
      <c r="G14" s="39" t="str">
        <f>IF('Men Matches'!$I51&lt;&gt;"",IF('Men Matches'!F51&gt;'Men Matches'!F52,MIN('Men Matches'!F51,'Men Matches'!F52),-MIN('Men Matches'!F51,'Men Matches'!F52))*IF('Men Matches'!$I51="W",1,-1),"")</f>
        <v/>
      </c>
      <c r="H14" s="39" t="str">
        <f>IF('Men Matches'!$I51&lt;&gt;"",IF('Men Matches'!G51='Men Matches'!G52,"",IF('Men Matches'!G51&gt;'Men Matches'!G52,MIN('Men Matches'!G51,'Men Matches'!G52),-MIN('Men Matches'!G51,'Men Matches'!G52))*IF('Men Matches'!$I51="W",1,-1)),"")</f>
        <v/>
      </c>
      <c r="I14" s="39" t="str">
        <f>IF('Men Matches'!$I51&lt;&gt;"",IF('Men Matches'!H51='Men Matches'!H52,"",IF('Men Matches'!H51&gt;'Men Matches'!H52,MIN('Men Matches'!H51,'Men Matches'!H52),-MIN('Men Matches'!H51,'Men Matches'!H52))*IF('Men Matches'!$I51="W",1,-1)),"")</f>
        <v/>
      </c>
    </row>
    <row r="15" spans="1:9">
      <c r="A15" t="e">
        <f t="shared" si="0"/>
        <v>#VALUE!</v>
      </c>
      <c r="B15" s="39" t="str">
        <f>CONCATENATE("MC ",'Men Matches'!$B55)</f>
        <v>MC 15</v>
      </c>
      <c r="C15" t="str">
        <f>IF('Men Matches'!$I55&lt;&gt;"",IF('Men Matches'!$I55="W",'Men Matches'!$C55,'Men Matches'!$C56),"")</f>
        <v/>
      </c>
      <c r="D15" t="str">
        <f>IF('Men Matches'!$I55&lt;&gt;"",IF('Men Matches'!$I55="L",'Men Matches'!$C55,'Men Matches'!$C56),"")</f>
        <v/>
      </c>
      <c r="E15" s="39" t="str">
        <f>IF('Men Matches'!$I55&lt;&gt;"",IF('Men Matches'!D55&gt;'Men Matches'!D56,MIN('Men Matches'!D55,'Men Matches'!D56),-MIN('Men Matches'!D55,'Men Matches'!D56))*IF('Men Matches'!$I55="W",1,-1),"")</f>
        <v/>
      </c>
      <c r="F15" s="39" t="str">
        <f>IF('Men Matches'!$I55&lt;&gt;"",IF('Men Matches'!E55&gt;'Men Matches'!E56,MIN('Men Matches'!E55,'Men Matches'!E56),-MIN('Men Matches'!E55,'Men Matches'!E56))*IF('Men Matches'!$I55="W",1,-1),"")</f>
        <v/>
      </c>
      <c r="G15" s="39" t="str">
        <f>IF('Men Matches'!$I55&lt;&gt;"",IF('Men Matches'!F55&gt;'Men Matches'!F56,MIN('Men Matches'!F55,'Men Matches'!F56),-MIN('Men Matches'!F55,'Men Matches'!F56))*IF('Men Matches'!$I55="W",1,-1),"")</f>
        <v/>
      </c>
      <c r="H15" s="39" t="str">
        <f>IF('Men Matches'!$I55&lt;&gt;"",IF('Men Matches'!G55='Men Matches'!G56,"",IF('Men Matches'!G55&gt;'Men Matches'!G56,MIN('Men Matches'!G55,'Men Matches'!G56),-MIN('Men Matches'!G55,'Men Matches'!G56))*IF('Men Matches'!$I55="W",1,-1)),"")</f>
        <v/>
      </c>
      <c r="I15" s="39" t="str">
        <f>IF('Men Matches'!$I55&lt;&gt;"",IF('Men Matches'!H55='Men Matches'!H56,"",IF('Men Matches'!H55&gt;'Men Matches'!H56,MIN('Men Matches'!H55,'Men Matches'!H56),-MIN('Men Matches'!H55,'Men Matches'!H56))*IF('Men Matches'!$I55="W",1,-1)),"")</f>
        <v/>
      </c>
    </row>
    <row r="16" spans="1:9">
      <c r="A16" t="e">
        <f t="shared" si="0"/>
        <v>#VALUE!</v>
      </c>
      <c r="B16" s="39" t="str">
        <f>CONCATENATE("MC ",'Men Matches'!$B59)</f>
        <v>MC 16</v>
      </c>
      <c r="C16" t="str">
        <f>IF('Men Matches'!$I59&lt;&gt;"",IF('Men Matches'!$I59="W",'Men Matches'!$C59,'Men Matches'!$C60),"")</f>
        <v/>
      </c>
      <c r="D16" t="str">
        <f>IF('Men Matches'!$I59&lt;&gt;"",IF('Men Matches'!$I59="L",'Men Matches'!$C59,'Men Matches'!$C60),"")</f>
        <v/>
      </c>
      <c r="E16" s="39" t="str">
        <f>IF('Men Matches'!$I59&lt;&gt;"",IF('Men Matches'!D59&gt;'Men Matches'!D60,MIN('Men Matches'!D59,'Men Matches'!D60),-MIN('Men Matches'!D59,'Men Matches'!D60))*IF('Men Matches'!$I59="W",1,-1),"")</f>
        <v/>
      </c>
      <c r="F16" s="39" t="str">
        <f>IF('Men Matches'!$I59&lt;&gt;"",IF('Men Matches'!E59&gt;'Men Matches'!E60,MIN('Men Matches'!E59,'Men Matches'!E60),-MIN('Men Matches'!E59,'Men Matches'!E60))*IF('Men Matches'!$I59="W",1,-1),"")</f>
        <v/>
      </c>
      <c r="G16" s="39" t="str">
        <f>IF('Men Matches'!$I59&lt;&gt;"",IF('Men Matches'!F59&gt;'Men Matches'!F60,MIN('Men Matches'!F59,'Men Matches'!F60),-MIN('Men Matches'!F59,'Men Matches'!F60))*IF('Men Matches'!$I59="W",1,-1),"")</f>
        <v/>
      </c>
      <c r="H16" s="39" t="str">
        <f>IF('Men Matches'!$I59&lt;&gt;"",IF('Men Matches'!G59='Men Matches'!G60,"",IF('Men Matches'!G59&gt;'Men Matches'!G60,MIN('Men Matches'!G59,'Men Matches'!G60),-MIN('Men Matches'!G59,'Men Matches'!G60))*IF('Men Matches'!$I59="W",1,-1)),"")</f>
        <v/>
      </c>
      <c r="I16" s="39" t="str">
        <f>IF('Men Matches'!$I59&lt;&gt;"",IF('Men Matches'!H59='Men Matches'!H60,"",IF('Men Matches'!H59&gt;'Men Matches'!H60,MIN('Men Matches'!H59,'Men Matches'!H60),-MIN('Men Matches'!H59,'Men Matches'!H60))*IF('Men Matches'!$I59="W",1,-1)),"")</f>
        <v/>
      </c>
    </row>
    <row r="17" spans="1:9">
      <c r="A17" t="e">
        <f t="shared" si="0"/>
        <v>#VALUE!</v>
      </c>
      <c r="B17" s="39" t="str">
        <f>CONCATENATE("MC ",'Men Matches'!$B63)</f>
        <v>MC 17</v>
      </c>
      <c r="C17" t="str">
        <f>IF('Men Matches'!$I63&lt;&gt;"",IF('Men Matches'!$I63="W",'Men Matches'!$C63,'Men Matches'!$C64),"")</f>
        <v/>
      </c>
      <c r="D17" t="str">
        <f>IF('Men Matches'!$I63&lt;&gt;"",IF('Men Matches'!$I63="L",'Men Matches'!$C63,'Men Matches'!$C64),"")</f>
        <v/>
      </c>
      <c r="E17" s="39" t="str">
        <f>IF('Men Matches'!$I63&lt;&gt;"",IF('Men Matches'!D63&gt;'Men Matches'!D64,MIN('Men Matches'!D63,'Men Matches'!D64),-MIN('Men Matches'!D63,'Men Matches'!D64))*IF('Men Matches'!$I63="W",1,-1),"")</f>
        <v/>
      </c>
      <c r="F17" s="39" t="str">
        <f>IF('Men Matches'!$I63&lt;&gt;"",IF('Men Matches'!E63&gt;'Men Matches'!E64,MIN('Men Matches'!E63,'Men Matches'!E64),-MIN('Men Matches'!E63,'Men Matches'!E64))*IF('Men Matches'!$I63="W",1,-1),"")</f>
        <v/>
      </c>
      <c r="G17" s="39" t="str">
        <f>IF('Men Matches'!$I63&lt;&gt;"",IF('Men Matches'!F63&gt;'Men Matches'!F64,MIN('Men Matches'!F63,'Men Matches'!F64),-MIN('Men Matches'!F63,'Men Matches'!F64))*IF('Men Matches'!$I63="W",1,-1),"")</f>
        <v/>
      </c>
      <c r="H17" s="39" t="str">
        <f>IF('Men Matches'!$I63&lt;&gt;"",IF('Men Matches'!G63='Men Matches'!G64,"",IF('Men Matches'!G63&gt;'Men Matches'!G64,MIN('Men Matches'!G63,'Men Matches'!G64),-MIN('Men Matches'!G63,'Men Matches'!G64))*IF('Men Matches'!$I63="W",1,-1)),"")</f>
        <v/>
      </c>
      <c r="I17" s="39" t="str">
        <f>IF('Men Matches'!$I63&lt;&gt;"",IF('Men Matches'!H63='Men Matches'!H64,"",IF('Men Matches'!H63&gt;'Men Matches'!H64,MIN('Men Matches'!H63,'Men Matches'!H64),-MIN('Men Matches'!H63,'Men Matches'!H64))*IF('Men Matches'!$I63="W",1,-1)),"")</f>
        <v/>
      </c>
    </row>
    <row r="18" spans="1:9">
      <c r="A18" t="e">
        <f t="shared" si="0"/>
        <v>#VALUE!</v>
      </c>
      <c r="B18" s="39" t="str">
        <f>CONCATENATE("MC ",'Men Matches'!$B67)</f>
        <v>MC 18</v>
      </c>
      <c r="C18" t="str">
        <f>IF('Men Matches'!$I67&lt;&gt;"",IF('Men Matches'!$I67="W",'Men Matches'!$C67,'Men Matches'!$C68),"")</f>
        <v/>
      </c>
      <c r="D18" t="str">
        <f>IF('Men Matches'!$I67&lt;&gt;"",IF('Men Matches'!$I67="L",'Men Matches'!$C67,'Men Matches'!$C68),"")</f>
        <v/>
      </c>
      <c r="E18" s="39" t="str">
        <f>IF('Men Matches'!$I67&lt;&gt;"",IF('Men Matches'!D67&gt;'Men Matches'!D68,MIN('Men Matches'!D67,'Men Matches'!D68),-MIN('Men Matches'!D67,'Men Matches'!D68))*IF('Men Matches'!$I67="W",1,-1),"")</f>
        <v/>
      </c>
      <c r="F18" s="39" t="str">
        <f>IF('Men Matches'!$I67&lt;&gt;"",IF('Men Matches'!E67&gt;'Men Matches'!E68,MIN('Men Matches'!E67,'Men Matches'!E68),-MIN('Men Matches'!E67,'Men Matches'!E68))*IF('Men Matches'!$I67="W",1,-1),"")</f>
        <v/>
      </c>
      <c r="G18" s="39" t="str">
        <f>IF('Men Matches'!$I67&lt;&gt;"",IF('Men Matches'!F67&gt;'Men Matches'!F68,MIN('Men Matches'!F67,'Men Matches'!F68),-MIN('Men Matches'!F67,'Men Matches'!F68))*IF('Men Matches'!$I67="W",1,-1),"")</f>
        <v/>
      </c>
      <c r="H18" s="39" t="str">
        <f>IF('Men Matches'!$I67&lt;&gt;"",IF('Men Matches'!G67='Men Matches'!G68,"",IF('Men Matches'!G67&gt;'Men Matches'!G68,MIN('Men Matches'!G67,'Men Matches'!G68),-MIN('Men Matches'!G67,'Men Matches'!G68))*IF('Men Matches'!$I67="W",1,-1)),"")</f>
        <v/>
      </c>
      <c r="I18" s="39" t="str">
        <f>IF('Men Matches'!$I67&lt;&gt;"",IF('Men Matches'!H67='Men Matches'!H68,"",IF('Men Matches'!H67&gt;'Men Matches'!H68,MIN('Men Matches'!H67,'Men Matches'!H68),-MIN('Men Matches'!H67,'Men Matches'!H68))*IF('Men Matches'!$I67="W",1,-1)),"")</f>
        <v/>
      </c>
    </row>
    <row r="19" spans="1:9">
      <c r="A19" t="e">
        <f t="shared" si="0"/>
        <v>#VALUE!</v>
      </c>
      <c r="B19" s="39" t="str">
        <f>CONCATENATE("MC ",'Men Matches'!$B70)</f>
        <v>MC 19</v>
      </c>
      <c r="C19" t="str">
        <f>IF('Men Matches'!$I70&lt;&gt;"",IF('Men Matches'!$I70="W",'Men Matches'!$C70,'Men Matches'!$C71),"")</f>
        <v/>
      </c>
      <c r="D19" t="str">
        <f>IF('Men Matches'!$I70&lt;&gt;"",IF('Men Matches'!$I70="L",'Men Matches'!$C70,'Men Matches'!$C71),"")</f>
        <v/>
      </c>
      <c r="E19" s="39" t="str">
        <f>IF('Men Matches'!$I70&lt;&gt;"",IF('Men Matches'!D70&gt;'Men Matches'!D71,MIN('Men Matches'!D70,'Men Matches'!D71),-MIN('Men Matches'!D70,'Men Matches'!D71))*IF('Men Matches'!$I70="W",1,-1),"")</f>
        <v/>
      </c>
      <c r="F19" s="39" t="str">
        <f>IF('Men Matches'!$I70&lt;&gt;"",IF('Men Matches'!E70&gt;'Men Matches'!E71,MIN('Men Matches'!E70,'Men Matches'!E71),-MIN('Men Matches'!E70,'Men Matches'!E71))*IF('Men Matches'!$I70="W",1,-1),"")</f>
        <v/>
      </c>
      <c r="G19" s="39" t="str">
        <f>IF('Men Matches'!$I70&lt;&gt;"",IF('Men Matches'!F70&gt;'Men Matches'!F71,MIN('Men Matches'!F70,'Men Matches'!F71),-MIN('Men Matches'!F70,'Men Matches'!F71))*IF('Men Matches'!$I70="W",1,-1),"")</f>
        <v/>
      </c>
      <c r="H19" s="39" t="str">
        <f>IF('Men Matches'!$I70&lt;&gt;"",IF('Men Matches'!G70='Men Matches'!G71,"",IF('Men Matches'!G70&gt;'Men Matches'!G71,MIN('Men Matches'!G70,'Men Matches'!G71),-MIN('Men Matches'!G70,'Men Matches'!G71))*IF('Men Matches'!$I70="W",1,-1)),"")</f>
        <v/>
      </c>
      <c r="I19" s="39" t="str">
        <f>IF('Men Matches'!$I70&lt;&gt;"",IF('Men Matches'!H70='Men Matches'!H71,"",IF('Men Matches'!H70&gt;'Men Matches'!H71,MIN('Men Matches'!H70,'Men Matches'!H71),-MIN('Men Matches'!H70,'Men Matches'!H71))*IF('Men Matches'!$I70="W",1,-1)),"")</f>
        <v/>
      </c>
    </row>
    <row r="20" spans="1:9">
      <c r="A20" t="e">
        <f t="shared" si="0"/>
        <v>#VALUE!</v>
      </c>
      <c r="B20" s="39" t="str">
        <f>CONCATENATE("MC ",'Men Matches'!$B74)</f>
        <v>MC 20</v>
      </c>
      <c r="C20" t="str">
        <f>IF('Men Matches'!$I74&lt;&gt;"",IF('Men Matches'!$I74="W",'Men Matches'!$C74,'Men Matches'!$C75),"")</f>
        <v/>
      </c>
      <c r="D20" t="str">
        <f>IF('Men Matches'!$I74&lt;&gt;"",IF('Men Matches'!$I74="L",'Men Matches'!$C74,'Men Matches'!$C75),"")</f>
        <v/>
      </c>
      <c r="E20" s="39" t="str">
        <f>IF('Men Matches'!$I74&lt;&gt;"",IF('Men Matches'!D74&gt;'Men Matches'!D75,MIN('Men Matches'!D74,'Men Matches'!D75),-MIN('Men Matches'!D74,'Men Matches'!D75))*IF('Men Matches'!$I74="W",1,-1),"")</f>
        <v/>
      </c>
      <c r="F20" s="39" t="str">
        <f>IF('Men Matches'!$I74&lt;&gt;"",IF('Men Matches'!E74&gt;'Men Matches'!E75,MIN('Men Matches'!E74,'Men Matches'!E75),-MIN('Men Matches'!E74,'Men Matches'!E75))*IF('Men Matches'!$I74="W",1,-1),"")</f>
        <v/>
      </c>
      <c r="G20" s="39" t="str">
        <f>IF('Men Matches'!$I74&lt;&gt;"",IF('Men Matches'!F74&gt;'Men Matches'!F75,MIN('Men Matches'!F74,'Men Matches'!F75),-MIN('Men Matches'!F74,'Men Matches'!F75))*IF('Men Matches'!$I74="W",1,-1),"")</f>
        <v/>
      </c>
      <c r="H20" s="39" t="str">
        <f>IF('Men Matches'!$I74&lt;&gt;"",IF('Men Matches'!G74='Men Matches'!G75,"",IF('Men Matches'!G74&gt;'Men Matches'!G75,MIN('Men Matches'!G74,'Men Matches'!G75),-MIN('Men Matches'!G74,'Men Matches'!G75))*IF('Men Matches'!$I74="W",1,-1)),"")</f>
        <v/>
      </c>
      <c r="I20" s="39" t="str">
        <f>IF('Men Matches'!$I74&lt;&gt;"",IF('Men Matches'!H74='Men Matches'!H75,"",IF('Men Matches'!H74&gt;'Men Matches'!H75,MIN('Men Matches'!H74,'Men Matches'!H75),-MIN('Men Matches'!H74,'Men Matches'!H75))*IF('Men Matches'!$I74="W",1,-1)),"")</f>
        <v/>
      </c>
    </row>
    <row r="21" spans="1:9">
      <c r="A21" t="e">
        <f t="shared" si="0"/>
        <v>#VALUE!</v>
      </c>
      <c r="B21" s="39" t="str">
        <f>CONCATENATE("MC ",'Men Matches'!$B78)</f>
        <v>MC 21</v>
      </c>
      <c r="C21" t="str">
        <f>IF('Men Matches'!$I78&lt;&gt;"",IF('Men Matches'!$I78="W",'Men Matches'!$C78,'Men Matches'!$C79),"")</f>
        <v/>
      </c>
      <c r="D21" t="str">
        <f>IF('Men Matches'!$I78&lt;&gt;"",IF('Men Matches'!$I78="L",'Men Matches'!$C78,'Men Matches'!$C79),"")</f>
        <v/>
      </c>
      <c r="E21" s="39" t="str">
        <f>IF('Men Matches'!$I78&lt;&gt;"",IF('Men Matches'!D78&gt;'Men Matches'!D79,MIN('Men Matches'!D78,'Men Matches'!D79),-MIN('Men Matches'!D78,'Men Matches'!D79))*IF('Men Matches'!$I78="W",1,-1),"")</f>
        <v/>
      </c>
      <c r="F21" s="39" t="str">
        <f>IF('Men Matches'!$I78&lt;&gt;"",IF('Men Matches'!E78&gt;'Men Matches'!E79,MIN('Men Matches'!E78,'Men Matches'!E79),-MIN('Men Matches'!E78,'Men Matches'!E79))*IF('Men Matches'!$I78="W",1,-1),"")</f>
        <v/>
      </c>
      <c r="G21" s="39" t="str">
        <f>IF('Men Matches'!$I78&lt;&gt;"",IF('Men Matches'!F78&gt;'Men Matches'!F79,MIN('Men Matches'!F78,'Men Matches'!F79),-MIN('Men Matches'!F78,'Men Matches'!F79))*IF('Men Matches'!$I78="W",1,-1),"")</f>
        <v/>
      </c>
      <c r="H21" s="39" t="str">
        <f>IF('Men Matches'!$I78&lt;&gt;"",IF('Men Matches'!G78='Men Matches'!G79,"",IF('Men Matches'!G78&gt;'Men Matches'!G79,MIN('Men Matches'!G78,'Men Matches'!G79),-MIN('Men Matches'!G78,'Men Matches'!G79))*IF('Men Matches'!$I78="W",1,-1)),"")</f>
        <v/>
      </c>
      <c r="I21" s="39" t="str">
        <f>IF('Men Matches'!$I78&lt;&gt;"",IF('Men Matches'!H78='Men Matches'!H79,"",IF('Men Matches'!H78&gt;'Men Matches'!H79,MIN('Men Matches'!H78,'Men Matches'!H79),-MIN('Men Matches'!H78,'Men Matches'!H79))*IF('Men Matches'!$I78="W",1,-1)),"")</f>
        <v/>
      </c>
    </row>
    <row r="22" spans="1:9">
      <c r="A22" t="e">
        <f t="shared" si="0"/>
        <v>#VALUE!</v>
      </c>
      <c r="B22" s="39" t="str">
        <f>CONCATENATE("MC ",'Men Matches'!$B82)</f>
        <v>MC 22</v>
      </c>
      <c r="C22" t="str">
        <f>IF('Men Matches'!$I82&lt;&gt;"",IF('Men Matches'!$I82="W",'Men Matches'!$C82,'Men Matches'!$C83),"")</f>
        <v/>
      </c>
      <c r="D22" t="str">
        <f>IF('Men Matches'!$I82&lt;&gt;"",IF('Men Matches'!$I82="L",'Men Matches'!$C82,'Men Matches'!$C83),"")</f>
        <v/>
      </c>
      <c r="E22" s="39" t="str">
        <f>IF('Men Matches'!$I82&lt;&gt;"",IF('Men Matches'!D82&gt;'Men Matches'!D83,MIN('Men Matches'!D82,'Men Matches'!D83),-MIN('Men Matches'!D82,'Men Matches'!D83))*IF('Men Matches'!$I82="W",1,-1),"")</f>
        <v/>
      </c>
      <c r="F22" s="39" t="str">
        <f>IF('Men Matches'!$I82&lt;&gt;"",IF('Men Matches'!E82&gt;'Men Matches'!E83,MIN('Men Matches'!E82,'Men Matches'!E83),-MIN('Men Matches'!E82,'Men Matches'!E83))*IF('Men Matches'!$I82="W",1,-1),"")</f>
        <v/>
      </c>
      <c r="G22" s="39" t="str">
        <f>IF('Men Matches'!$I82&lt;&gt;"",IF('Men Matches'!F82&gt;'Men Matches'!F83,MIN('Men Matches'!F82,'Men Matches'!F83),-MIN('Men Matches'!F82,'Men Matches'!F83))*IF('Men Matches'!$I82="W",1,-1),"")</f>
        <v/>
      </c>
      <c r="H22" s="39" t="str">
        <f>IF('Men Matches'!$I82&lt;&gt;"",IF('Men Matches'!G82='Men Matches'!G83,"",IF('Men Matches'!G82&gt;'Men Matches'!G83,MIN('Men Matches'!G82,'Men Matches'!G83),-MIN('Men Matches'!G82,'Men Matches'!G83))*IF('Men Matches'!$I82="W",1,-1)),"")</f>
        <v/>
      </c>
      <c r="I22" s="39" t="str">
        <f>IF('Men Matches'!$I82&lt;&gt;"",IF('Men Matches'!H82='Men Matches'!H83,"",IF('Men Matches'!H82&gt;'Men Matches'!H83,MIN('Men Matches'!H82,'Men Matches'!H83),-MIN('Men Matches'!H82,'Men Matches'!H83))*IF('Men Matches'!$I82="W",1,-1)),"")</f>
        <v/>
      </c>
    </row>
    <row r="23" spans="1:9">
      <c r="A23" t="e">
        <f t="shared" si="0"/>
        <v>#VALUE!</v>
      </c>
      <c r="B23" s="39" t="str">
        <f>CONCATENATE("MC ",'Men Matches'!$B86)</f>
        <v>MC 23</v>
      </c>
      <c r="C23" t="str">
        <f>IF('Men Matches'!$I86&lt;&gt;"",IF('Men Matches'!$I86="W",'Men Matches'!$C86,'Men Matches'!$C87),"")</f>
        <v/>
      </c>
      <c r="D23" t="str">
        <f>IF('Men Matches'!$I86&lt;&gt;"",IF('Men Matches'!$I86="L",'Men Matches'!$C86,'Men Matches'!$C87),"")</f>
        <v/>
      </c>
      <c r="E23" s="39" t="str">
        <f>IF('Men Matches'!$I86&lt;&gt;"",IF('Men Matches'!D86&gt;'Men Matches'!D87,MIN('Men Matches'!D86,'Men Matches'!D87),-MIN('Men Matches'!D86,'Men Matches'!D87))*IF('Men Matches'!$I86="W",1,-1),"")</f>
        <v/>
      </c>
      <c r="F23" s="39" t="str">
        <f>IF('Men Matches'!$I86&lt;&gt;"",IF('Men Matches'!E86&gt;'Men Matches'!E87,MIN('Men Matches'!E86,'Men Matches'!E87),-MIN('Men Matches'!E86,'Men Matches'!E87))*IF('Men Matches'!$I86="W",1,-1),"")</f>
        <v/>
      </c>
      <c r="G23" s="39" t="str">
        <f>IF('Men Matches'!$I86&lt;&gt;"",IF('Men Matches'!F86&gt;'Men Matches'!F87,MIN('Men Matches'!F86,'Men Matches'!F87),-MIN('Men Matches'!F86,'Men Matches'!F87))*IF('Men Matches'!$I86="W",1,-1),"")</f>
        <v/>
      </c>
      <c r="H23" s="39" t="str">
        <f>IF('Men Matches'!$I86&lt;&gt;"",IF('Men Matches'!G86='Men Matches'!G87,"",IF('Men Matches'!G86&gt;'Men Matches'!G87,MIN('Men Matches'!G86,'Men Matches'!G87),-MIN('Men Matches'!G86,'Men Matches'!G87))*IF('Men Matches'!$I86="W",1,-1)),"")</f>
        <v/>
      </c>
      <c r="I23" s="39" t="str">
        <f>IF('Men Matches'!$I86&lt;&gt;"",IF('Men Matches'!H86='Men Matches'!H87,"",IF('Men Matches'!H86&gt;'Men Matches'!H87,MIN('Men Matches'!H86,'Men Matches'!H87),-MIN('Men Matches'!H86,'Men Matches'!H87))*IF('Men Matches'!$I86="W",1,-1)),"")</f>
        <v/>
      </c>
    </row>
    <row r="24" spans="1:9">
      <c r="A24" t="e">
        <f t="shared" si="0"/>
        <v>#VALUE!</v>
      </c>
      <c r="B24" s="39" t="str">
        <f>CONCATENATE("MC ",'Men Matches'!$B90)</f>
        <v>MC 24</v>
      </c>
      <c r="C24" t="str">
        <f>IF('Men Matches'!$I90&lt;&gt;"",IF('Men Matches'!$I90="W",'Men Matches'!$C90,'Men Matches'!$C91),"")</f>
        <v/>
      </c>
      <c r="D24" t="str">
        <f>IF('Men Matches'!$I90&lt;&gt;"",IF('Men Matches'!$I90="L",'Men Matches'!$C90,'Men Matches'!$C91),"")</f>
        <v/>
      </c>
      <c r="E24" s="39" t="str">
        <f>IF('Men Matches'!$I90&lt;&gt;"",IF('Men Matches'!D90&gt;'Men Matches'!D91,MIN('Men Matches'!D90,'Men Matches'!D91),-MIN('Men Matches'!D90,'Men Matches'!D91))*IF('Men Matches'!$I90="W",1,-1),"")</f>
        <v/>
      </c>
      <c r="F24" s="39" t="str">
        <f>IF('Men Matches'!$I90&lt;&gt;"",IF('Men Matches'!E90&gt;'Men Matches'!E91,MIN('Men Matches'!E90,'Men Matches'!E91),-MIN('Men Matches'!E90,'Men Matches'!E91))*IF('Men Matches'!$I90="W",1,-1),"")</f>
        <v/>
      </c>
      <c r="G24" s="39" t="str">
        <f>IF('Men Matches'!$I90&lt;&gt;"",IF('Men Matches'!F90&gt;'Men Matches'!F91,MIN('Men Matches'!F90,'Men Matches'!F91),-MIN('Men Matches'!F90,'Men Matches'!F91))*IF('Men Matches'!$I90="W",1,-1),"")</f>
        <v/>
      </c>
      <c r="H24" s="39" t="str">
        <f>IF('Men Matches'!$I90&lt;&gt;"",IF('Men Matches'!G90='Men Matches'!G91,"",IF('Men Matches'!G90&gt;'Men Matches'!G91,MIN('Men Matches'!G90,'Men Matches'!G91),-MIN('Men Matches'!G90,'Men Matches'!G91))*IF('Men Matches'!$I90="W",1,-1)),"")</f>
        <v/>
      </c>
      <c r="I24" s="39" t="str">
        <f>IF('Men Matches'!$I90&lt;&gt;"",IF('Men Matches'!H90='Men Matches'!H91,"",IF('Men Matches'!H90&gt;'Men Matches'!H91,MIN('Men Matches'!H90,'Men Matches'!H91),-MIN('Men Matches'!H90,'Men Matches'!H91))*IF('Men Matches'!$I90="W",1,-1)),"")</f>
        <v/>
      </c>
    </row>
    <row r="25" spans="1:9">
      <c r="A25" t="e">
        <f t="shared" si="0"/>
        <v>#VALUE!</v>
      </c>
      <c r="B25" s="39" t="str">
        <f>CONCATENATE("MC ",'Men Matches'!$B93)</f>
        <v>MC 25</v>
      </c>
      <c r="C25" t="str">
        <f>IF('Men Matches'!$I93&lt;&gt;"",IF('Men Matches'!$I93="W",'Men Matches'!$C93,'Men Matches'!$C94),"")</f>
        <v/>
      </c>
      <c r="D25" t="str">
        <f>IF('Men Matches'!$I93&lt;&gt;"",IF('Men Matches'!$I93="L",'Men Matches'!$C93,'Men Matches'!$C94),"")</f>
        <v/>
      </c>
      <c r="E25" s="39" t="str">
        <f>IF('Men Matches'!$I93&lt;&gt;"",IF('Men Matches'!D93&gt;'Men Matches'!D94,MIN('Men Matches'!D93,'Men Matches'!D94),-MIN('Men Matches'!D93,'Men Matches'!D94))*IF('Men Matches'!$I93="W",1,-1),"")</f>
        <v/>
      </c>
      <c r="F25" s="39" t="str">
        <f>IF('Men Matches'!$I93&lt;&gt;"",IF('Men Matches'!E93&gt;'Men Matches'!E94,MIN('Men Matches'!E93,'Men Matches'!E94),-MIN('Men Matches'!E93,'Men Matches'!E94))*IF('Men Matches'!$I93="W",1,-1),"")</f>
        <v/>
      </c>
      <c r="G25" s="39" t="str">
        <f>IF('Men Matches'!$I93&lt;&gt;"",IF('Men Matches'!F93&gt;'Men Matches'!F94,MIN('Men Matches'!F93,'Men Matches'!F94),-MIN('Men Matches'!F93,'Men Matches'!F94))*IF('Men Matches'!$I93="W",1,-1),"")</f>
        <v/>
      </c>
      <c r="H25" s="39" t="str">
        <f>IF('Men Matches'!$I93&lt;&gt;"",IF('Men Matches'!G93='Men Matches'!G94,"",IF('Men Matches'!G93&gt;'Men Matches'!G94,MIN('Men Matches'!G93,'Men Matches'!G94),-MIN('Men Matches'!G93,'Men Matches'!G94))*IF('Men Matches'!$I93="W",1,-1)),"")</f>
        <v/>
      </c>
      <c r="I25" s="39" t="str">
        <f>IF('Men Matches'!$I93&lt;&gt;"",IF('Men Matches'!H93='Men Matches'!H94,"",IF('Men Matches'!H93&gt;'Men Matches'!H94,MIN('Men Matches'!H93,'Men Matches'!H94),-MIN('Men Matches'!H93,'Men Matches'!H94))*IF('Men Matches'!$I93="W",1,-1)),"")</f>
        <v/>
      </c>
    </row>
    <row r="26" spans="1:9">
      <c r="A26" t="e">
        <f t="shared" si="0"/>
        <v>#VALUE!</v>
      </c>
      <c r="B26" s="39" t="str">
        <f>CONCATENATE("MC ",'Men Matches'!$B97)</f>
        <v>MC 26</v>
      </c>
      <c r="C26" t="str">
        <f>IF('Men Matches'!$I97&lt;&gt;"",IF('Men Matches'!$I97="W",'Men Matches'!$C97,'Men Matches'!$C98),"")</f>
        <v/>
      </c>
      <c r="D26" t="str">
        <f>IF('Men Matches'!$I97&lt;&gt;"",IF('Men Matches'!$I97="L",'Men Matches'!$C97,'Men Matches'!$C98),"")</f>
        <v/>
      </c>
      <c r="E26" s="39" t="str">
        <f>IF('Men Matches'!$I97&lt;&gt;"",IF('Men Matches'!D97&gt;'Men Matches'!D98,MIN('Men Matches'!D97,'Men Matches'!D98),-MIN('Men Matches'!D97,'Men Matches'!D98))*IF('Men Matches'!$I97="W",1,-1),"")</f>
        <v/>
      </c>
      <c r="F26" s="39" t="str">
        <f>IF('Men Matches'!$I97&lt;&gt;"",IF('Men Matches'!E97&gt;'Men Matches'!E98,MIN('Men Matches'!E97,'Men Matches'!E98),-MIN('Men Matches'!E97,'Men Matches'!E98))*IF('Men Matches'!$I97="W",1,-1),"")</f>
        <v/>
      </c>
      <c r="G26" s="39" t="str">
        <f>IF('Men Matches'!$I97&lt;&gt;"",IF('Men Matches'!F97&gt;'Men Matches'!F98,MIN('Men Matches'!F97,'Men Matches'!F98),-MIN('Men Matches'!F97,'Men Matches'!F98))*IF('Men Matches'!$I97="W",1,-1),"")</f>
        <v/>
      </c>
      <c r="H26" s="39" t="str">
        <f>IF('Men Matches'!$I97&lt;&gt;"",IF('Men Matches'!G97='Men Matches'!G98,"",IF('Men Matches'!G97&gt;'Men Matches'!G98,MIN('Men Matches'!G97,'Men Matches'!G98),-MIN('Men Matches'!G97,'Men Matches'!G98))*IF('Men Matches'!$I97="W",1,-1)),"")</f>
        <v/>
      </c>
      <c r="I26" s="39" t="str">
        <f>IF('Men Matches'!$I97&lt;&gt;"",IF('Men Matches'!H97='Men Matches'!H98,"",IF('Men Matches'!H97&gt;'Men Matches'!H98,MIN('Men Matches'!H97,'Men Matches'!H98),-MIN('Men Matches'!H97,'Men Matches'!H98))*IF('Men Matches'!$I97="W",1,-1)),"")</f>
        <v/>
      </c>
    </row>
    <row r="27" spans="1:9">
      <c r="A27" t="e">
        <f t="shared" si="0"/>
        <v>#VALUE!</v>
      </c>
      <c r="B27" s="39" t="str">
        <f>CONCATENATE("MC ",'Men Matches'!$B101)</f>
        <v>MC 27</v>
      </c>
      <c r="C27" t="str">
        <f>IF('Men Matches'!$I101&lt;&gt;"",IF('Men Matches'!$I101="W",'Men Matches'!$C101,'Men Matches'!$C102),"")</f>
        <v/>
      </c>
      <c r="D27" t="str">
        <f>IF('Men Matches'!$I101&lt;&gt;"",IF('Men Matches'!$I101="L",'Men Matches'!$C101,'Men Matches'!$C102),"")</f>
        <v/>
      </c>
      <c r="E27" s="39" t="str">
        <f>IF('Men Matches'!$I101&lt;&gt;"",IF('Men Matches'!D101&gt;'Men Matches'!D102,MIN('Men Matches'!D101,'Men Matches'!D102),-MIN('Men Matches'!D101,'Men Matches'!D102))*IF('Men Matches'!$I101="W",1,-1),"")</f>
        <v/>
      </c>
      <c r="F27" s="39" t="str">
        <f>IF('Men Matches'!$I101&lt;&gt;"",IF('Men Matches'!E101&gt;'Men Matches'!E102,MIN('Men Matches'!E101,'Men Matches'!E102),-MIN('Men Matches'!E101,'Men Matches'!E102))*IF('Men Matches'!$I101="W",1,-1),"")</f>
        <v/>
      </c>
      <c r="G27" s="39" t="str">
        <f>IF('Men Matches'!$I101&lt;&gt;"",IF('Men Matches'!F101&gt;'Men Matches'!F102,MIN('Men Matches'!F101,'Men Matches'!F102),-MIN('Men Matches'!F101,'Men Matches'!F102))*IF('Men Matches'!$I101="W",1,-1),"")</f>
        <v/>
      </c>
      <c r="H27" s="39" t="str">
        <f>IF('Men Matches'!$I101&lt;&gt;"",IF('Men Matches'!G101='Men Matches'!G102,"",IF('Men Matches'!G101&gt;'Men Matches'!G102,MIN('Men Matches'!G101,'Men Matches'!G102),-MIN('Men Matches'!G101,'Men Matches'!G102))*IF('Men Matches'!$I101="W",1,-1)),"")</f>
        <v/>
      </c>
      <c r="I27" s="39" t="str">
        <f>IF('Men Matches'!$I101&lt;&gt;"",IF('Men Matches'!H101='Men Matches'!H102,"",IF('Men Matches'!H101&gt;'Men Matches'!H102,MIN('Men Matches'!H101,'Men Matches'!H102),-MIN('Men Matches'!H101,'Men Matches'!H102))*IF('Men Matches'!$I101="W",1,-1)),"")</f>
        <v/>
      </c>
    </row>
    <row r="28" spans="1:9">
      <c r="A28" t="e">
        <f t="shared" si="0"/>
        <v>#VALUE!</v>
      </c>
      <c r="B28" s="39" t="str">
        <f>CONCATENATE("MC ",'Men Matches'!$B105)</f>
        <v>MC 28</v>
      </c>
      <c r="C28" t="str">
        <f>IF('Men Matches'!$I105&lt;&gt;"",IF('Men Matches'!$I105="W",'Men Matches'!$C105,'Men Matches'!$C106),"")</f>
        <v/>
      </c>
      <c r="D28" t="str">
        <f>IF('Men Matches'!$I105&lt;&gt;"",IF('Men Matches'!$I105="L",'Men Matches'!$C105,'Men Matches'!$C106),"")</f>
        <v/>
      </c>
      <c r="E28" s="39" t="str">
        <f>IF('Men Matches'!$I105&lt;&gt;"",IF('Men Matches'!D105&gt;'Men Matches'!D106,MIN('Men Matches'!D105,'Men Matches'!D106),-MIN('Men Matches'!D105,'Men Matches'!D106))*IF('Men Matches'!$I105="W",1,-1),"")</f>
        <v/>
      </c>
      <c r="F28" s="39" t="str">
        <f>IF('Men Matches'!$I105&lt;&gt;"",IF('Men Matches'!E105&gt;'Men Matches'!E106,MIN('Men Matches'!E105,'Men Matches'!E106),-MIN('Men Matches'!E105,'Men Matches'!E106))*IF('Men Matches'!$I105="W",1,-1),"")</f>
        <v/>
      </c>
      <c r="G28" s="39" t="str">
        <f>IF('Men Matches'!$I105&lt;&gt;"",IF('Men Matches'!F105&gt;'Men Matches'!F106,MIN('Men Matches'!F105,'Men Matches'!F106),-MIN('Men Matches'!F105,'Men Matches'!F106))*IF('Men Matches'!$I105="W",1,-1),"")</f>
        <v/>
      </c>
      <c r="H28" s="39" t="str">
        <f>IF('Men Matches'!$I105&lt;&gt;"",IF('Men Matches'!G105='Men Matches'!G106,"",IF('Men Matches'!G105&gt;'Men Matches'!G106,MIN('Men Matches'!G105,'Men Matches'!G106),-MIN('Men Matches'!G105,'Men Matches'!G106))*IF('Men Matches'!$I105="W",1,-1)),"")</f>
        <v/>
      </c>
      <c r="I28" s="39" t="str">
        <f>IF('Men Matches'!$I105&lt;&gt;"",IF('Men Matches'!H105='Men Matches'!H106,"",IF('Men Matches'!H105&gt;'Men Matches'!H106,MIN('Men Matches'!H105,'Men Matches'!H106),-MIN('Men Matches'!H105,'Men Matches'!H106))*IF('Men Matches'!$I105="W",1,-1)),"")</f>
        <v/>
      </c>
    </row>
    <row r="29" spans="1:9">
      <c r="A29" t="e">
        <f t="shared" si="0"/>
        <v>#VALUE!</v>
      </c>
      <c r="B29" s="39" t="str">
        <f>CONCATENATE("MC ",'Men Matches'!$B109)</f>
        <v>MC 29</v>
      </c>
      <c r="C29" t="str">
        <f>IF('Men Matches'!$I109&lt;&gt;"",IF('Men Matches'!$I109="W",'Men Matches'!$C109,'Men Matches'!$C110),"")</f>
        <v/>
      </c>
      <c r="D29" t="str">
        <f>IF('Men Matches'!$I109&lt;&gt;"",IF('Men Matches'!$I109="L",'Men Matches'!$C109,'Men Matches'!$C110),"")</f>
        <v/>
      </c>
      <c r="E29" s="39" t="str">
        <f>IF('Men Matches'!$I109&lt;&gt;"",IF('Men Matches'!D109&gt;'Men Matches'!D110,MIN('Men Matches'!D109,'Men Matches'!D110),-MIN('Men Matches'!D109,'Men Matches'!D110))*IF('Men Matches'!$I109="W",1,-1),"")</f>
        <v/>
      </c>
      <c r="F29" s="39" t="str">
        <f>IF('Men Matches'!$I109&lt;&gt;"",IF('Men Matches'!E109&gt;'Men Matches'!E110,MIN('Men Matches'!E109,'Men Matches'!E110),-MIN('Men Matches'!E109,'Men Matches'!E110))*IF('Men Matches'!$I109="W",1,-1),"")</f>
        <v/>
      </c>
      <c r="G29" s="39" t="str">
        <f>IF('Men Matches'!$I109&lt;&gt;"",IF('Men Matches'!F109&gt;'Men Matches'!F110,MIN('Men Matches'!F109,'Men Matches'!F110),-MIN('Men Matches'!F109,'Men Matches'!F110))*IF('Men Matches'!$I109="W",1,-1),"")</f>
        <v/>
      </c>
      <c r="H29" s="39" t="str">
        <f>IF('Men Matches'!$I109&lt;&gt;"",IF('Men Matches'!G109='Men Matches'!G110,"",IF('Men Matches'!G109&gt;'Men Matches'!G110,MIN('Men Matches'!G109,'Men Matches'!G110),-MIN('Men Matches'!G109,'Men Matches'!G110))*IF('Men Matches'!$I109="W",1,-1)),"")</f>
        <v/>
      </c>
      <c r="I29" s="39" t="str">
        <f>IF('Men Matches'!$I109&lt;&gt;"",IF('Men Matches'!H109='Men Matches'!H110,"",IF('Men Matches'!H109&gt;'Men Matches'!H110,MIN('Men Matches'!H109,'Men Matches'!H110),-MIN('Men Matches'!H109,'Men Matches'!H110))*IF('Men Matches'!$I109="W",1,-1)),"")</f>
        <v/>
      </c>
    </row>
    <row r="30" spans="1:9">
      <c r="A30" t="e">
        <f t="shared" si="0"/>
        <v>#VALUE!</v>
      </c>
      <c r="B30" s="39" t="str">
        <f>CONCATENATE("MC ",'Men Matches'!$B113)</f>
        <v>MC 30</v>
      </c>
      <c r="C30" t="str">
        <f>IF('Men Matches'!$I113&lt;&gt;"",IF('Men Matches'!$I113="W",'Men Matches'!$C113,'Men Matches'!$C114),"")</f>
        <v/>
      </c>
      <c r="D30" t="str">
        <f>IF('Men Matches'!$I113&lt;&gt;"",IF('Men Matches'!$I113="L",'Men Matches'!$C113,'Men Matches'!$C114),"")</f>
        <v/>
      </c>
      <c r="E30" s="39" t="str">
        <f>IF('Men Matches'!$I113&lt;&gt;"",IF('Men Matches'!D113&gt;'Men Matches'!D114,MIN('Men Matches'!D113,'Men Matches'!D114),-MIN('Men Matches'!D113,'Men Matches'!D114))*IF('Men Matches'!$I113="W",1,-1),"")</f>
        <v/>
      </c>
      <c r="F30" s="39" t="str">
        <f>IF('Men Matches'!$I113&lt;&gt;"",IF('Men Matches'!E113&gt;'Men Matches'!E114,MIN('Men Matches'!E113,'Men Matches'!E114),-MIN('Men Matches'!E113,'Men Matches'!E114))*IF('Men Matches'!$I113="W",1,-1),"")</f>
        <v/>
      </c>
      <c r="G30" s="39" t="str">
        <f>IF('Men Matches'!$I113&lt;&gt;"",IF('Men Matches'!F113&gt;'Men Matches'!F114,MIN('Men Matches'!F113,'Men Matches'!F114),-MIN('Men Matches'!F113,'Men Matches'!F114))*IF('Men Matches'!$I113="W",1,-1),"")</f>
        <v/>
      </c>
      <c r="H30" s="39" t="str">
        <f>IF('Men Matches'!$I113&lt;&gt;"",IF('Men Matches'!G113='Men Matches'!G114,"",IF('Men Matches'!G113&gt;'Men Matches'!G114,MIN('Men Matches'!G113,'Men Matches'!G114),-MIN('Men Matches'!G113,'Men Matches'!G114))*IF('Men Matches'!$I113="W",1,-1)),"")</f>
        <v/>
      </c>
      <c r="I30" s="39" t="str">
        <f>IF('Men Matches'!$I113&lt;&gt;"",IF('Men Matches'!H113='Men Matches'!H114,"",IF('Men Matches'!H113&gt;'Men Matches'!H114,MIN('Men Matches'!H113,'Men Matches'!H114),-MIN('Men Matches'!H113,'Men Matches'!H114))*IF('Men Matches'!$I113="W",1,-1)),"")</f>
        <v/>
      </c>
    </row>
    <row r="31" spans="1:9">
      <c r="A31" t="e">
        <f t="shared" si="0"/>
        <v>#VALUE!</v>
      </c>
      <c r="B31" s="39" t="str">
        <f>CONCATENATE("MC ",'Men Matches'!$B116)</f>
        <v>MC 31</v>
      </c>
      <c r="C31" t="str">
        <f>IF('Men Matches'!$I116&lt;&gt;"",IF('Men Matches'!$I116="W",'Men Matches'!$C116,'Men Matches'!$C117),"")</f>
        <v/>
      </c>
      <c r="D31" t="str">
        <f>IF('Men Matches'!$I116&lt;&gt;"",IF('Men Matches'!$I116="L",'Men Matches'!$C116,'Men Matches'!$C117),"")</f>
        <v/>
      </c>
      <c r="E31" s="39" t="str">
        <f>IF('Men Matches'!$I116&lt;&gt;"",IF('Men Matches'!D116&gt;'Men Matches'!D117,MIN('Men Matches'!D116,'Men Matches'!D117),-MIN('Men Matches'!D116,'Men Matches'!D117))*IF('Men Matches'!$I116="W",1,-1),"")</f>
        <v/>
      </c>
      <c r="F31" s="39" t="str">
        <f>IF('Men Matches'!$I116&lt;&gt;"",IF('Men Matches'!E116&gt;'Men Matches'!E117,MIN('Men Matches'!E116,'Men Matches'!E117),-MIN('Men Matches'!E116,'Men Matches'!E117))*IF('Men Matches'!$I116="W",1,-1),"")</f>
        <v/>
      </c>
      <c r="G31" s="39" t="str">
        <f>IF('Men Matches'!$I116&lt;&gt;"",IF('Men Matches'!F116&gt;'Men Matches'!F117,MIN('Men Matches'!F116,'Men Matches'!F117),-MIN('Men Matches'!F116,'Men Matches'!F117))*IF('Men Matches'!$I116="W",1,-1),"")</f>
        <v/>
      </c>
      <c r="H31" s="39" t="str">
        <f>IF('Men Matches'!$I116&lt;&gt;"",IF('Men Matches'!G116='Men Matches'!G117,"",IF('Men Matches'!G116&gt;'Men Matches'!G117,MIN('Men Matches'!G116,'Men Matches'!G117),-MIN('Men Matches'!G116,'Men Matches'!G117))*IF('Men Matches'!$I116="W",1,-1)),"")</f>
        <v/>
      </c>
      <c r="I31" s="39" t="str">
        <f>IF('Men Matches'!$I116&lt;&gt;"",IF('Men Matches'!H116='Men Matches'!H117,"",IF('Men Matches'!H116&gt;'Men Matches'!H117,MIN('Men Matches'!H116,'Men Matches'!H117),-MIN('Men Matches'!H116,'Men Matches'!H117))*IF('Men Matches'!$I116="W",1,-1)),"")</f>
        <v/>
      </c>
    </row>
    <row r="32" spans="1:9">
      <c r="A32" t="e">
        <f t="shared" si="0"/>
        <v>#VALUE!</v>
      </c>
      <c r="B32" s="39" t="str">
        <f>CONCATENATE("MC ",'Men Matches'!$B120)</f>
        <v>MC 32</v>
      </c>
      <c r="C32" t="str">
        <f>IF('Men Matches'!$I120&lt;&gt;"",IF('Men Matches'!$I120="W",'Men Matches'!$C120,'Men Matches'!$C121),"")</f>
        <v/>
      </c>
      <c r="D32" t="str">
        <f>IF('Men Matches'!$I120&lt;&gt;"",IF('Men Matches'!$I120="L",'Men Matches'!$C120,'Men Matches'!$C121),"")</f>
        <v/>
      </c>
      <c r="E32" s="39" t="str">
        <f>IF('Men Matches'!$I120&lt;&gt;"",IF('Men Matches'!D120&gt;'Men Matches'!D121,MIN('Men Matches'!D120,'Men Matches'!D121),-MIN('Men Matches'!D120,'Men Matches'!D121))*IF('Men Matches'!$I120="W",1,-1),"")</f>
        <v/>
      </c>
      <c r="F32" s="39" t="str">
        <f>IF('Men Matches'!$I120&lt;&gt;"",IF('Men Matches'!E120&gt;'Men Matches'!E121,MIN('Men Matches'!E120,'Men Matches'!E121),-MIN('Men Matches'!E120,'Men Matches'!E121))*IF('Men Matches'!$I120="W",1,-1),"")</f>
        <v/>
      </c>
      <c r="G32" s="39" t="str">
        <f>IF('Men Matches'!$I120&lt;&gt;"",IF('Men Matches'!F120&gt;'Men Matches'!F121,MIN('Men Matches'!F120,'Men Matches'!F121),-MIN('Men Matches'!F120,'Men Matches'!F121))*IF('Men Matches'!$I120="W",1,-1),"")</f>
        <v/>
      </c>
      <c r="H32" s="39" t="str">
        <f>IF('Men Matches'!$I120&lt;&gt;"",IF('Men Matches'!G120='Men Matches'!G121,"",IF('Men Matches'!G120&gt;'Men Matches'!G121,MIN('Men Matches'!G120,'Men Matches'!G121),-MIN('Men Matches'!G120,'Men Matches'!G121))*IF('Men Matches'!$I120="W",1,-1)),"")</f>
        <v/>
      </c>
      <c r="I32" s="39" t="str">
        <f>IF('Men Matches'!$I120&lt;&gt;"",IF('Men Matches'!H120='Men Matches'!H121,"",IF('Men Matches'!H120&gt;'Men Matches'!H121,MIN('Men Matches'!H120,'Men Matches'!H121),-MIN('Men Matches'!H120,'Men Matches'!H121))*IF('Men Matches'!$I120="W",1,-1)),"")</f>
        <v/>
      </c>
    </row>
    <row r="33" spans="1:9">
      <c r="A33" t="e">
        <f t="shared" si="0"/>
        <v>#VALUE!</v>
      </c>
      <c r="B33" s="39" t="str">
        <f>CONCATENATE("MC ",'Men Matches'!$B124)</f>
        <v>MC 33</v>
      </c>
      <c r="C33" t="str">
        <f>IF('Men Matches'!$I124&lt;&gt;"",IF('Men Matches'!$I124="W",'Men Matches'!$C124,'Men Matches'!$C125),"")</f>
        <v/>
      </c>
      <c r="D33" t="str">
        <f>IF('Men Matches'!$I124&lt;&gt;"",IF('Men Matches'!$I124="L",'Men Matches'!$C124,'Men Matches'!$C125),"")</f>
        <v/>
      </c>
      <c r="E33" s="39" t="str">
        <f>IF('Men Matches'!$I124&lt;&gt;"",IF('Men Matches'!D124&gt;'Men Matches'!D125,MIN('Men Matches'!D124,'Men Matches'!D125),-MIN('Men Matches'!D124,'Men Matches'!D125))*IF('Men Matches'!$I124="W",1,-1),"")</f>
        <v/>
      </c>
      <c r="F33" s="39" t="str">
        <f>IF('Men Matches'!$I124&lt;&gt;"",IF('Men Matches'!E124&gt;'Men Matches'!E125,MIN('Men Matches'!E124,'Men Matches'!E125),-MIN('Men Matches'!E124,'Men Matches'!E125))*IF('Men Matches'!$I124="W",1,-1),"")</f>
        <v/>
      </c>
      <c r="G33" s="39" t="str">
        <f>IF('Men Matches'!$I124&lt;&gt;"",IF('Men Matches'!F124&gt;'Men Matches'!F125,MIN('Men Matches'!F124,'Men Matches'!F125),-MIN('Men Matches'!F124,'Men Matches'!F125))*IF('Men Matches'!$I124="W",1,-1),"")</f>
        <v/>
      </c>
      <c r="H33" s="39" t="str">
        <f>IF('Men Matches'!$I124&lt;&gt;"",IF('Men Matches'!G124='Men Matches'!G125,"",IF('Men Matches'!G124&gt;'Men Matches'!G125,MIN('Men Matches'!G124,'Men Matches'!G125),-MIN('Men Matches'!G124,'Men Matches'!G125))*IF('Men Matches'!$I124="W",1,-1)),"")</f>
        <v/>
      </c>
      <c r="I33" s="39" t="str">
        <f>IF('Men Matches'!$I124&lt;&gt;"",IF('Men Matches'!H124='Men Matches'!H125,"",IF('Men Matches'!H124&gt;'Men Matches'!H125,MIN('Men Matches'!H124,'Men Matches'!H125),-MIN('Men Matches'!H124,'Men Matches'!H125))*IF('Men Matches'!$I124="W",1,-1)),"")</f>
        <v/>
      </c>
    </row>
    <row r="34" spans="1:9">
      <c r="A34" t="e">
        <f t="shared" si="0"/>
        <v>#VALUE!</v>
      </c>
      <c r="B34" s="39" t="str">
        <f>CONCATENATE("MC ",'Men Matches'!$B128)</f>
        <v>MC 34</v>
      </c>
      <c r="C34" t="str">
        <f>IF('Men Matches'!$I128&lt;&gt;"",IF('Men Matches'!$I128="W",'Men Matches'!$C128,'Men Matches'!$C129),"")</f>
        <v/>
      </c>
      <c r="D34" t="str">
        <f>IF('Men Matches'!$I128&lt;&gt;"",IF('Men Matches'!$I128="L",'Men Matches'!$C128,'Men Matches'!$C129),"")</f>
        <v/>
      </c>
      <c r="E34" s="39" t="str">
        <f>IF('Men Matches'!$I128&lt;&gt;"",IF('Men Matches'!D128&gt;'Men Matches'!D129,MIN('Men Matches'!D128,'Men Matches'!D129),-MIN('Men Matches'!D128,'Men Matches'!D129))*IF('Men Matches'!$I128="W",1,-1),"")</f>
        <v/>
      </c>
      <c r="F34" s="39" t="str">
        <f>IF('Men Matches'!$I128&lt;&gt;"",IF('Men Matches'!E128&gt;'Men Matches'!E129,MIN('Men Matches'!E128,'Men Matches'!E129),-MIN('Men Matches'!E128,'Men Matches'!E129))*IF('Men Matches'!$I128="W",1,-1),"")</f>
        <v/>
      </c>
      <c r="G34" s="39" t="str">
        <f>IF('Men Matches'!$I128&lt;&gt;"",IF('Men Matches'!F128&gt;'Men Matches'!F129,MIN('Men Matches'!F128,'Men Matches'!F129),-MIN('Men Matches'!F128,'Men Matches'!F129))*IF('Men Matches'!$I128="W",1,-1),"")</f>
        <v/>
      </c>
      <c r="H34" s="39" t="str">
        <f>IF('Men Matches'!$I128&lt;&gt;"",IF('Men Matches'!G128='Men Matches'!G129,"",IF('Men Matches'!G128&gt;'Men Matches'!G129,MIN('Men Matches'!G128,'Men Matches'!G129),-MIN('Men Matches'!G128,'Men Matches'!G129))*IF('Men Matches'!$I128="W",1,-1)),"")</f>
        <v/>
      </c>
      <c r="I34" s="39" t="str">
        <f>IF('Men Matches'!$I128&lt;&gt;"",IF('Men Matches'!H128='Men Matches'!H129,"",IF('Men Matches'!H128&gt;'Men Matches'!H129,MIN('Men Matches'!H128,'Men Matches'!H129),-MIN('Men Matches'!H128,'Men Matches'!H129))*IF('Men Matches'!$I128="W",1,-1)),"")</f>
        <v/>
      </c>
    </row>
    <row r="35" spans="1:9">
      <c r="A35" t="e">
        <f t="shared" si="0"/>
        <v>#VALUE!</v>
      </c>
      <c r="B35" s="39" t="str">
        <f>CONCATENATE("MC ",'Men Matches'!$B132)</f>
        <v>MC 35</v>
      </c>
      <c r="C35" t="str">
        <f>IF('Men Matches'!$I132&lt;&gt;"",IF('Men Matches'!$I132="W",'Men Matches'!$C132,'Men Matches'!$C133),"")</f>
        <v/>
      </c>
      <c r="D35" t="str">
        <f>IF('Men Matches'!$I132&lt;&gt;"",IF('Men Matches'!$I132="L",'Men Matches'!$C132,'Men Matches'!$C133),"")</f>
        <v/>
      </c>
      <c r="E35" s="39" t="str">
        <f>IF('Men Matches'!$I132&lt;&gt;"",IF('Men Matches'!D132&gt;'Men Matches'!D133,MIN('Men Matches'!D132,'Men Matches'!D133),-MIN('Men Matches'!D132,'Men Matches'!D133))*IF('Men Matches'!$I132="W",1,-1),"")</f>
        <v/>
      </c>
      <c r="F35" s="39" t="str">
        <f>IF('Men Matches'!$I132&lt;&gt;"",IF('Men Matches'!E132&gt;'Men Matches'!E133,MIN('Men Matches'!E132,'Men Matches'!E133),-MIN('Men Matches'!E132,'Men Matches'!E133))*IF('Men Matches'!$I132="W",1,-1),"")</f>
        <v/>
      </c>
      <c r="G35" s="39" t="str">
        <f>IF('Men Matches'!$I132&lt;&gt;"",IF('Men Matches'!F132&gt;'Men Matches'!F133,MIN('Men Matches'!F132,'Men Matches'!F133),-MIN('Men Matches'!F132,'Men Matches'!F133))*IF('Men Matches'!$I132="W",1,-1),"")</f>
        <v/>
      </c>
      <c r="H35" s="39" t="str">
        <f>IF('Men Matches'!$I132&lt;&gt;"",IF('Men Matches'!G132='Men Matches'!G133,"",IF('Men Matches'!G132&gt;'Men Matches'!G133,MIN('Men Matches'!G132,'Men Matches'!G133),-MIN('Men Matches'!G132,'Men Matches'!G133))*IF('Men Matches'!$I132="W",1,-1)),"")</f>
        <v/>
      </c>
      <c r="I35" s="39" t="str">
        <f>IF('Men Matches'!$I132&lt;&gt;"",IF('Men Matches'!H132='Men Matches'!H133,"",IF('Men Matches'!H132&gt;'Men Matches'!H133,MIN('Men Matches'!H132,'Men Matches'!H133),-MIN('Men Matches'!H132,'Men Matches'!H133))*IF('Men Matches'!$I132="W",1,-1)),"")</f>
        <v/>
      </c>
    </row>
    <row r="36" spans="1:9">
      <c r="A36" t="e">
        <f t="shared" si="0"/>
        <v>#VALUE!</v>
      </c>
      <c r="B36" s="39" t="str">
        <f>CONCATENATE("MC ",'Men Matches'!$B136)</f>
        <v>MC 36</v>
      </c>
      <c r="C36" t="str">
        <f>IF('Men Matches'!$I136&lt;&gt;"",IF('Men Matches'!$I136="W",'Men Matches'!$C136,'Men Matches'!$C137),"")</f>
        <v/>
      </c>
      <c r="D36" t="str">
        <f>IF('Men Matches'!$I136&lt;&gt;"",IF('Men Matches'!$I136="L",'Men Matches'!$C136,'Men Matches'!$C137),"")</f>
        <v/>
      </c>
      <c r="E36" s="39" t="str">
        <f>IF('Men Matches'!$I136&lt;&gt;"",IF('Men Matches'!D136&gt;'Men Matches'!D137,MIN('Men Matches'!D136,'Men Matches'!D137),-MIN('Men Matches'!D136,'Men Matches'!D137))*IF('Men Matches'!$I136="W",1,-1),"")</f>
        <v/>
      </c>
      <c r="F36" s="39" t="str">
        <f>IF('Men Matches'!$I136&lt;&gt;"",IF('Men Matches'!E136&gt;'Men Matches'!E137,MIN('Men Matches'!E136,'Men Matches'!E137),-MIN('Men Matches'!E136,'Men Matches'!E137))*IF('Men Matches'!$I136="W",1,-1),"")</f>
        <v/>
      </c>
      <c r="G36" s="39" t="str">
        <f>IF('Men Matches'!$I136&lt;&gt;"",IF('Men Matches'!F136&gt;'Men Matches'!F137,MIN('Men Matches'!F136,'Men Matches'!F137),-MIN('Men Matches'!F136,'Men Matches'!F137))*IF('Men Matches'!$I136="W",1,-1),"")</f>
        <v/>
      </c>
      <c r="H36" s="39" t="str">
        <f>IF('Men Matches'!$I136&lt;&gt;"",IF('Men Matches'!G136='Men Matches'!G137,"",IF('Men Matches'!G136&gt;'Men Matches'!G137,MIN('Men Matches'!G136,'Men Matches'!G137),-MIN('Men Matches'!G136,'Men Matches'!G137))*IF('Men Matches'!$I136="W",1,-1)),"")</f>
        <v/>
      </c>
      <c r="I36" s="39" t="str">
        <f>IF('Men Matches'!$I136&lt;&gt;"",IF('Men Matches'!H136='Men Matches'!H137,"",IF('Men Matches'!H136&gt;'Men Matches'!H137,MIN('Men Matches'!H136,'Men Matches'!H137),-MIN('Men Matches'!H136,'Men Matches'!H137))*IF('Men Matches'!$I136="W",1,-1)),"")</f>
        <v/>
      </c>
    </row>
    <row r="37" spans="1:9">
      <c r="A37" t="e">
        <f t="shared" si="0"/>
        <v>#VALUE!</v>
      </c>
      <c r="B37" s="39" t="str">
        <f>CONCATENATE("MC ",'Men Matches'!$B139)</f>
        <v>MC 37</v>
      </c>
      <c r="C37" t="str">
        <f>IF('Men Matches'!$I139&lt;&gt;"",IF('Men Matches'!$I139="W",'Men Matches'!$C139,'Men Matches'!$C140),"")</f>
        <v/>
      </c>
      <c r="D37" t="str">
        <f>IF('Men Matches'!$I139&lt;&gt;"",IF('Men Matches'!$I139="L",'Men Matches'!$C139,'Men Matches'!$C140),"")</f>
        <v/>
      </c>
      <c r="E37" s="39" t="str">
        <f>IF('Men Matches'!$I139&lt;&gt;"",IF('Men Matches'!D139&gt;'Men Matches'!D140,MIN('Men Matches'!D139,'Men Matches'!D140),-MIN('Men Matches'!D139,'Men Matches'!D140))*IF('Men Matches'!$I139="W",1,-1),"")</f>
        <v/>
      </c>
      <c r="F37" s="39" t="str">
        <f>IF('Men Matches'!$I139&lt;&gt;"",IF('Men Matches'!E139&gt;'Men Matches'!E140,MIN('Men Matches'!E139,'Men Matches'!E140),-MIN('Men Matches'!E139,'Men Matches'!E140))*IF('Men Matches'!$I139="W",1,-1),"")</f>
        <v/>
      </c>
      <c r="G37" s="39" t="str">
        <f>IF('Men Matches'!$I139&lt;&gt;"",IF('Men Matches'!F139&gt;'Men Matches'!F140,MIN('Men Matches'!F139,'Men Matches'!F140),-MIN('Men Matches'!F139,'Men Matches'!F140))*IF('Men Matches'!$I139="W",1,-1),"")</f>
        <v/>
      </c>
      <c r="H37" s="39" t="str">
        <f>IF('Men Matches'!$I139&lt;&gt;"",IF('Men Matches'!G139='Men Matches'!G140,"",IF('Men Matches'!G139&gt;'Men Matches'!G140,MIN('Men Matches'!G139,'Men Matches'!G140),-MIN('Men Matches'!G139,'Men Matches'!G140))*IF('Men Matches'!$I139="W",1,-1)),"")</f>
        <v/>
      </c>
      <c r="I37" s="39" t="str">
        <f>IF('Men Matches'!$I139&lt;&gt;"",IF('Men Matches'!H139='Men Matches'!H140,"",IF('Men Matches'!H139&gt;'Men Matches'!H140,MIN('Men Matches'!H139,'Men Matches'!H140),-MIN('Men Matches'!H139,'Men Matches'!H140))*IF('Men Matches'!$I139="W",1,-1)),"")</f>
        <v/>
      </c>
    </row>
    <row r="38" spans="1:9">
      <c r="A38" t="e">
        <f t="shared" si="0"/>
        <v>#VALUE!</v>
      </c>
      <c r="B38" s="39" t="str">
        <f>CONCATENATE("MC ",'Men Matches'!$B143)</f>
        <v>MC 38</v>
      </c>
      <c r="C38" t="str">
        <f>IF('Men Matches'!$I143&lt;&gt;"",IF('Men Matches'!$I143="W",'Men Matches'!$C143,'Men Matches'!$C144),"")</f>
        <v/>
      </c>
      <c r="D38" t="str">
        <f>IF('Men Matches'!$I143&lt;&gt;"",IF('Men Matches'!$I143="L",'Men Matches'!$C143,'Men Matches'!$C144),"")</f>
        <v/>
      </c>
      <c r="E38" s="39" t="str">
        <f>IF('Men Matches'!$I143&lt;&gt;"",IF('Men Matches'!D143&gt;'Men Matches'!D144,MIN('Men Matches'!D143,'Men Matches'!D144),-MIN('Men Matches'!D143,'Men Matches'!D144))*IF('Men Matches'!$I143="W",1,-1),"")</f>
        <v/>
      </c>
      <c r="F38" s="39" t="str">
        <f>IF('Men Matches'!$I143&lt;&gt;"",IF('Men Matches'!E143&gt;'Men Matches'!E144,MIN('Men Matches'!E143,'Men Matches'!E144),-MIN('Men Matches'!E143,'Men Matches'!E144))*IF('Men Matches'!$I143="W",1,-1),"")</f>
        <v/>
      </c>
      <c r="G38" s="39" t="str">
        <f>IF('Men Matches'!$I143&lt;&gt;"",IF('Men Matches'!F143&gt;'Men Matches'!F144,MIN('Men Matches'!F143,'Men Matches'!F144),-MIN('Men Matches'!F143,'Men Matches'!F144))*IF('Men Matches'!$I143="W",1,-1),"")</f>
        <v/>
      </c>
      <c r="H38" s="39" t="str">
        <f>IF('Men Matches'!$I143&lt;&gt;"",IF('Men Matches'!G143='Men Matches'!G144,"",IF('Men Matches'!G143&gt;'Men Matches'!G144,MIN('Men Matches'!G143,'Men Matches'!G144),-MIN('Men Matches'!G143,'Men Matches'!G144))*IF('Men Matches'!$I143="W",1,-1)),"")</f>
        <v/>
      </c>
      <c r="I38" s="39" t="str">
        <f>IF('Men Matches'!$I143&lt;&gt;"",IF('Men Matches'!H143='Men Matches'!H144,"",IF('Men Matches'!H143&gt;'Men Matches'!H144,MIN('Men Matches'!H143,'Men Matches'!H144),-MIN('Men Matches'!H143,'Men Matches'!H144))*IF('Men Matches'!$I143="W",1,-1)),"")</f>
        <v/>
      </c>
    </row>
    <row r="39" spans="1:9">
      <c r="A39" t="e">
        <f t="shared" si="0"/>
        <v>#VALUE!</v>
      </c>
      <c r="B39" s="39" t="str">
        <f>CONCATENATE("MC ",'Men Matches'!$B147)</f>
        <v>MC 39</v>
      </c>
      <c r="C39" t="str">
        <f>IF('Men Matches'!$I147&lt;&gt;"",IF('Men Matches'!$I147="W",'Men Matches'!$C147,'Men Matches'!$C148),"")</f>
        <v/>
      </c>
      <c r="D39" t="str">
        <f>IF('Men Matches'!$I147&lt;&gt;"",IF('Men Matches'!$I147="L",'Men Matches'!$C147,'Men Matches'!$C148),"")</f>
        <v/>
      </c>
      <c r="E39" s="39" t="str">
        <f>IF('Men Matches'!$I147&lt;&gt;"",IF('Men Matches'!D147&gt;'Men Matches'!D148,MIN('Men Matches'!D147,'Men Matches'!D148),-MIN('Men Matches'!D147,'Men Matches'!D148))*IF('Men Matches'!$I147="W",1,-1),"")</f>
        <v/>
      </c>
      <c r="F39" s="39" t="str">
        <f>IF('Men Matches'!$I147&lt;&gt;"",IF('Men Matches'!E147&gt;'Men Matches'!E148,MIN('Men Matches'!E147,'Men Matches'!E148),-MIN('Men Matches'!E147,'Men Matches'!E148))*IF('Men Matches'!$I147="W",1,-1),"")</f>
        <v/>
      </c>
      <c r="G39" s="39" t="str">
        <f>IF('Men Matches'!$I147&lt;&gt;"",IF('Men Matches'!F147&gt;'Men Matches'!F148,MIN('Men Matches'!F147,'Men Matches'!F148),-MIN('Men Matches'!F147,'Men Matches'!F148))*IF('Men Matches'!$I147="W",1,-1),"")</f>
        <v/>
      </c>
      <c r="H39" s="39" t="str">
        <f>IF('Men Matches'!$I147&lt;&gt;"",IF('Men Matches'!G147='Men Matches'!G148,"",IF('Men Matches'!G147&gt;'Men Matches'!G148,MIN('Men Matches'!G147,'Men Matches'!G148),-MIN('Men Matches'!G147,'Men Matches'!G148))*IF('Men Matches'!$I147="W",1,-1)),"")</f>
        <v/>
      </c>
      <c r="I39" s="39" t="str">
        <f>IF('Men Matches'!$I147&lt;&gt;"",IF('Men Matches'!H147='Men Matches'!H148,"",IF('Men Matches'!H147&gt;'Men Matches'!H148,MIN('Men Matches'!H147,'Men Matches'!H148),-MIN('Men Matches'!H147,'Men Matches'!H148))*IF('Men Matches'!$I147="W",1,-1)),"")</f>
        <v/>
      </c>
    </row>
    <row r="40" spans="1:9">
      <c r="A40" t="e">
        <f t="shared" si="0"/>
        <v>#VALUE!</v>
      </c>
      <c r="B40" s="39" t="str">
        <f>CONCATENATE("MC ",'Men Matches'!$B151)</f>
        <v>MC 40</v>
      </c>
      <c r="C40" t="str">
        <f>IF('Men Matches'!$I151&lt;&gt;"",IF('Men Matches'!$I151="W",'Men Matches'!$C151,'Men Matches'!$C152),"")</f>
        <v/>
      </c>
      <c r="D40" t="str">
        <f>IF('Men Matches'!$I151&lt;&gt;"",IF('Men Matches'!$I151="L",'Men Matches'!$C151,'Men Matches'!$C152),"")</f>
        <v/>
      </c>
      <c r="E40" s="39" t="str">
        <f>IF('Men Matches'!$I151&lt;&gt;"",IF('Men Matches'!D151&gt;'Men Matches'!D152,MIN('Men Matches'!D151,'Men Matches'!D152),-MIN('Men Matches'!D151,'Men Matches'!D152))*IF('Men Matches'!$I151="W",1,-1),"")</f>
        <v/>
      </c>
      <c r="F40" s="39" t="str">
        <f>IF('Men Matches'!$I151&lt;&gt;"",IF('Men Matches'!E151&gt;'Men Matches'!E152,MIN('Men Matches'!E151,'Men Matches'!E152),-MIN('Men Matches'!E151,'Men Matches'!E152))*IF('Men Matches'!$I151="W",1,-1),"")</f>
        <v/>
      </c>
      <c r="G40" s="39" t="str">
        <f>IF('Men Matches'!$I151&lt;&gt;"",IF('Men Matches'!F151&gt;'Men Matches'!F152,MIN('Men Matches'!F151,'Men Matches'!F152),-MIN('Men Matches'!F151,'Men Matches'!F152))*IF('Men Matches'!$I151="W",1,-1),"")</f>
        <v/>
      </c>
      <c r="H40" s="39" t="str">
        <f>IF('Men Matches'!$I151&lt;&gt;"",IF('Men Matches'!G151='Men Matches'!G152,"",IF('Men Matches'!G151&gt;'Men Matches'!G152,MIN('Men Matches'!G151,'Men Matches'!G152),-MIN('Men Matches'!G151,'Men Matches'!G152))*IF('Men Matches'!$I151="W",1,-1)),"")</f>
        <v/>
      </c>
      <c r="I40" s="39" t="str">
        <f>IF('Men Matches'!$I151&lt;&gt;"",IF('Men Matches'!H151='Men Matches'!H152,"",IF('Men Matches'!H151&gt;'Men Matches'!H152,MIN('Men Matches'!H151,'Men Matches'!H152),-MIN('Men Matches'!H151,'Men Matches'!H152))*IF('Men Matches'!$I151="W",1,-1)),"")</f>
        <v/>
      </c>
    </row>
    <row r="41" spans="1:9">
      <c r="A41" t="e">
        <f t="shared" si="0"/>
        <v>#VALUE!</v>
      </c>
      <c r="B41" s="39" t="str">
        <f>CONCATENATE("MC ",'Men Matches'!$B155)</f>
        <v>MC 41</v>
      </c>
      <c r="C41" t="str">
        <f>IF('Men Matches'!$I155&lt;&gt;"",IF('Men Matches'!$I155="W",'Men Matches'!$C155,'Men Matches'!$C156),"")</f>
        <v/>
      </c>
      <c r="D41" t="str">
        <f>IF('Men Matches'!$I155&lt;&gt;"",IF('Men Matches'!$I155="L",'Men Matches'!$C155,'Men Matches'!$C156),"")</f>
        <v/>
      </c>
      <c r="E41" s="39" t="str">
        <f>IF('Men Matches'!$I155&lt;&gt;"",IF('Men Matches'!D155&gt;'Men Matches'!D156,MIN('Men Matches'!D155,'Men Matches'!D156),-MIN('Men Matches'!D155,'Men Matches'!D156))*IF('Men Matches'!$I155="W",1,-1),"")</f>
        <v/>
      </c>
      <c r="F41" s="39" t="str">
        <f>IF('Men Matches'!$I155&lt;&gt;"",IF('Men Matches'!E155&gt;'Men Matches'!E156,MIN('Men Matches'!E155,'Men Matches'!E156),-MIN('Men Matches'!E155,'Men Matches'!E156))*IF('Men Matches'!$I155="W",1,-1),"")</f>
        <v/>
      </c>
      <c r="G41" s="39" t="str">
        <f>IF('Men Matches'!$I155&lt;&gt;"",IF('Men Matches'!F155&gt;'Men Matches'!F156,MIN('Men Matches'!F155,'Men Matches'!F156),-MIN('Men Matches'!F155,'Men Matches'!F156))*IF('Men Matches'!$I155="W",1,-1),"")</f>
        <v/>
      </c>
      <c r="H41" s="39" t="str">
        <f>IF('Men Matches'!$I155&lt;&gt;"",IF('Men Matches'!G155='Men Matches'!G156,"",IF('Men Matches'!G155&gt;'Men Matches'!G156,MIN('Men Matches'!G155,'Men Matches'!G156),-MIN('Men Matches'!G155,'Men Matches'!G156))*IF('Men Matches'!$I155="W",1,-1)),"")</f>
        <v/>
      </c>
      <c r="I41" s="39" t="str">
        <f>IF('Men Matches'!$I155&lt;&gt;"",IF('Men Matches'!H155='Men Matches'!H156,"",IF('Men Matches'!H155&gt;'Men Matches'!H156,MIN('Men Matches'!H155,'Men Matches'!H156),-MIN('Men Matches'!H155,'Men Matches'!H156))*IF('Men Matches'!$I155="W",1,-1)),"")</f>
        <v/>
      </c>
    </row>
    <row r="42" spans="1:9">
      <c r="A42" t="e">
        <f t="shared" si="0"/>
        <v>#VALUE!</v>
      </c>
      <c r="B42" s="39" t="str">
        <f>CONCATENATE("MC ",'Men Matches'!$B159)</f>
        <v>MC 42</v>
      </c>
      <c r="C42" t="str">
        <f>IF('Men Matches'!$I159&lt;&gt;"",IF('Men Matches'!$I159="W",'Men Matches'!$C159,'Men Matches'!$C160),"")</f>
        <v/>
      </c>
      <c r="D42" t="str">
        <f>IF('Men Matches'!$I159&lt;&gt;"",IF('Men Matches'!$I159="L",'Men Matches'!$C159,'Men Matches'!$C160),"")</f>
        <v/>
      </c>
      <c r="E42" s="39" t="str">
        <f>IF('Men Matches'!$I159&lt;&gt;"",IF('Men Matches'!D159&gt;'Men Matches'!D160,MIN('Men Matches'!D159,'Men Matches'!D160),-MIN('Men Matches'!D159,'Men Matches'!D160))*IF('Men Matches'!$I159="W",1,-1),"")</f>
        <v/>
      </c>
      <c r="F42" s="39" t="str">
        <f>IF('Men Matches'!$I159&lt;&gt;"",IF('Men Matches'!E159&gt;'Men Matches'!E160,MIN('Men Matches'!E159,'Men Matches'!E160),-MIN('Men Matches'!E159,'Men Matches'!E160))*IF('Men Matches'!$I159="W",1,-1),"")</f>
        <v/>
      </c>
      <c r="G42" s="39" t="str">
        <f>IF('Men Matches'!$I159&lt;&gt;"",IF('Men Matches'!F159&gt;'Men Matches'!F160,MIN('Men Matches'!F159,'Men Matches'!F160),-MIN('Men Matches'!F159,'Men Matches'!F160))*IF('Men Matches'!$I159="W",1,-1),"")</f>
        <v/>
      </c>
      <c r="H42" s="39" t="str">
        <f>IF('Men Matches'!$I159&lt;&gt;"",IF('Men Matches'!G159='Men Matches'!G160,"",IF('Men Matches'!G159&gt;'Men Matches'!G160,MIN('Men Matches'!G159,'Men Matches'!G160),-MIN('Men Matches'!G159,'Men Matches'!G160))*IF('Men Matches'!$I159="W",1,-1)),"")</f>
        <v/>
      </c>
      <c r="I42" s="39" t="str">
        <f>IF('Men Matches'!$I159&lt;&gt;"",IF('Men Matches'!H159='Men Matches'!H160,"",IF('Men Matches'!H159&gt;'Men Matches'!H160,MIN('Men Matches'!H159,'Men Matches'!H160),-MIN('Men Matches'!H159,'Men Matches'!H160))*IF('Men Matches'!$I159="W",1,-1)),"")</f>
        <v/>
      </c>
    </row>
    <row r="43" spans="1:9">
      <c r="A43" t="e">
        <f t="shared" si="0"/>
        <v>#VALUE!</v>
      </c>
      <c r="B43" s="39" t="str">
        <f>CONCATENATE("MC ",'Men Matches'!$B162)</f>
        <v>MC 43</v>
      </c>
      <c r="C43" t="str">
        <f>IF('Men Matches'!$I162&lt;&gt;"",IF('Men Matches'!$I162="W",'Men Matches'!$C162,'Men Matches'!$C163),"")</f>
        <v/>
      </c>
      <c r="D43" t="str">
        <f>IF('Men Matches'!$I162&lt;&gt;"",IF('Men Matches'!$I162="L",'Men Matches'!$C162,'Men Matches'!$C163),"")</f>
        <v/>
      </c>
      <c r="E43" s="39" t="str">
        <f>IF('Men Matches'!$I162&lt;&gt;"",IF('Men Matches'!D162&gt;'Men Matches'!D163,MIN('Men Matches'!D162,'Men Matches'!D163),-MIN('Men Matches'!D162,'Men Matches'!D163))*IF('Men Matches'!$I162="W",1,-1),"")</f>
        <v/>
      </c>
      <c r="F43" s="39" t="str">
        <f>IF('Men Matches'!$I162&lt;&gt;"",IF('Men Matches'!E162&gt;'Men Matches'!E163,MIN('Men Matches'!E162,'Men Matches'!E163),-MIN('Men Matches'!E162,'Men Matches'!E163))*IF('Men Matches'!$I162="W",1,-1),"")</f>
        <v/>
      </c>
      <c r="G43" s="39" t="str">
        <f>IF('Men Matches'!$I162&lt;&gt;"",IF('Men Matches'!F162&gt;'Men Matches'!F163,MIN('Men Matches'!F162,'Men Matches'!F163),-MIN('Men Matches'!F162,'Men Matches'!F163))*IF('Men Matches'!$I162="W",1,-1),"")</f>
        <v/>
      </c>
      <c r="H43" s="39" t="str">
        <f>IF('Men Matches'!$I162&lt;&gt;"",IF('Men Matches'!G162='Men Matches'!G163,"",IF('Men Matches'!G162&gt;'Men Matches'!G163,MIN('Men Matches'!G162,'Men Matches'!G163),-MIN('Men Matches'!G162,'Men Matches'!G163))*IF('Men Matches'!$I162="W",1,-1)),"")</f>
        <v/>
      </c>
      <c r="I43" s="39" t="str">
        <f>IF('Men Matches'!$I162&lt;&gt;"",IF('Men Matches'!H162='Men Matches'!H163,"",IF('Men Matches'!H162&gt;'Men Matches'!H163,MIN('Men Matches'!H162,'Men Matches'!H163),-MIN('Men Matches'!H162,'Men Matches'!H163))*IF('Men Matches'!$I162="W",1,-1)),"")</f>
        <v/>
      </c>
    </row>
    <row r="44" spans="1:9">
      <c r="A44" t="e">
        <f t="shared" si="0"/>
        <v>#VALUE!</v>
      </c>
      <c r="B44" s="39" t="str">
        <f>CONCATENATE("MC ",'Men Matches'!$B166)</f>
        <v>MC 44</v>
      </c>
      <c r="C44" t="str">
        <f>IF('Men Matches'!$I166&lt;&gt;"",IF('Men Matches'!$I166="W",'Men Matches'!$C166,'Men Matches'!$C167),"")</f>
        <v/>
      </c>
      <c r="D44" t="str">
        <f>IF('Men Matches'!$I166&lt;&gt;"",IF('Men Matches'!$I166="L",'Men Matches'!$C166,'Men Matches'!$C167),"")</f>
        <v/>
      </c>
      <c r="E44" s="39" t="str">
        <f>IF('Men Matches'!$I166&lt;&gt;"",IF('Men Matches'!D166&gt;'Men Matches'!D167,MIN('Men Matches'!D166,'Men Matches'!D167),-MIN('Men Matches'!D166,'Men Matches'!D167))*IF('Men Matches'!$I166="W",1,-1),"")</f>
        <v/>
      </c>
      <c r="F44" s="39" t="str">
        <f>IF('Men Matches'!$I166&lt;&gt;"",IF('Men Matches'!E166&gt;'Men Matches'!E167,MIN('Men Matches'!E166,'Men Matches'!E167),-MIN('Men Matches'!E166,'Men Matches'!E167))*IF('Men Matches'!$I166="W",1,-1),"")</f>
        <v/>
      </c>
      <c r="G44" s="39" t="str">
        <f>IF('Men Matches'!$I166&lt;&gt;"",IF('Men Matches'!F166&gt;'Men Matches'!F167,MIN('Men Matches'!F166,'Men Matches'!F167),-MIN('Men Matches'!F166,'Men Matches'!F167))*IF('Men Matches'!$I166="W",1,-1),"")</f>
        <v/>
      </c>
      <c r="H44" s="39" t="str">
        <f>IF('Men Matches'!$I166&lt;&gt;"",IF('Men Matches'!G166='Men Matches'!G167,"",IF('Men Matches'!G166&gt;'Men Matches'!G167,MIN('Men Matches'!G166,'Men Matches'!G167),-MIN('Men Matches'!G166,'Men Matches'!G167))*IF('Men Matches'!$I166="W",1,-1)),"")</f>
        <v/>
      </c>
      <c r="I44" s="39" t="str">
        <f>IF('Men Matches'!$I166&lt;&gt;"",IF('Men Matches'!H166='Men Matches'!H167,"",IF('Men Matches'!H166&gt;'Men Matches'!H167,MIN('Men Matches'!H166,'Men Matches'!H167),-MIN('Men Matches'!H166,'Men Matches'!H167))*IF('Men Matches'!$I166="W",1,-1)),"")</f>
        <v/>
      </c>
    </row>
    <row r="45" spans="1:9">
      <c r="A45" t="e">
        <f t="shared" si="0"/>
        <v>#VALUE!</v>
      </c>
      <c r="B45" s="39" t="str">
        <f>CONCATENATE("MC ",'Men Matches'!$B170)</f>
        <v>MC 45</v>
      </c>
      <c r="C45" t="str">
        <f>IF('Men Matches'!$I170&lt;&gt;"",IF('Men Matches'!$I170="W",'Men Matches'!$C170,'Men Matches'!$C171),"")</f>
        <v/>
      </c>
      <c r="D45" t="str">
        <f>IF('Men Matches'!$I170&lt;&gt;"",IF('Men Matches'!$I170="L",'Men Matches'!$C170,'Men Matches'!$C171),"")</f>
        <v/>
      </c>
      <c r="E45" s="39" t="str">
        <f>IF('Men Matches'!$I170&lt;&gt;"",IF('Men Matches'!D170&gt;'Men Matches'!D171,MIN('Men Matches'!D170,'Men Matches'!D171),-MIN('Men Matches'!D170,'Men Matches'!D171))*IF('Men Matches'!$I170="W",1,-1),"")</f>
        <v/>
      </c>
      <c r="F45" s="39" t="str">
        <f>IF('Men Matches'!$I170&lt;&gt;"",IF('Men Matches'!E170&gt;'Men Matches'!E171,MIN('Men Matches'!E170,'Men Matches'!E171),-MIN('Men Matches'!E170,'Men Matches'!E171))*IF('Men Matches'!$I170="W",1,-1),"")</f>
        <v/>
      </c>
      <c r="G45" s="39" t="str">
        <f>IF('Men Matches'!$I170&lt;&gt;"",IF('Men Matches'!F170&gt;'Men Matches'!F171,MIN('Men Matches'!F170,'Men Matches'!F171),-MIN('Men Matches'!F170,'Men Matches'!F171))*IF('Men Matches'!$I170="W",1,-1),"")</f>
        <v/>
      </c>
      <c r="H45" s="39" t="str">
        <f>IF('Men Matches'!$I170&lt;&gt;"",IF('Men Matches'!G170='Men Matches'!G171,"",IF('Men Matches'!G170&gt;'Men Matches'!G171,MIN('Men Matches'!G170,'Men Matches'!G171),-MIN('Men Matches'!G170,'Men Matches'!G171))*IF('Men Matches'!$I170="W",1,-1)),"")</f>
        <v/>
      </c>
      <c r="I45" s="39" t="str">
        <f>IF('Men Matches'!$I170&lt;&gt;"",IF('Men Matches'!H170='Men Matches'!H171,"",IF('Men Matches'!H170&gt;'Men Matches'!H171,MIN('Men Matches'!H170,'Men Matches'!H171),-MIN('Men Matches'!H170,'Men Matches'!H171))*IF('Men Matches'!$I170="W",1,-1)),"")</f>
        <v/>
      </c>
    </row>
    <row r="46" spans="1:9">
      <c r="A46" t="e">
        <f t="shared" si="0"/>
        <v>#VALUE!</v>
      </c>
      <c r="B46" s="39" t="str">
        <f>CONCATENATE("MC ",'Men Matches'!$B174)</f>
        <v>MC 46</v>
      </c>
      <c r="C46" t="str">
        <f>IF('Men Matches'!$I174&lt;&gt;"",IF('Men Matches'!$I174="W",'Men Matches'!$C174,'Men Matches'!$C175),"")</f>
        <v/>
      </c>
      <c r="D46" t="str">
        <f>IF('Men Matches'!$I174&lt;&gt;"",IF('Men Matches'!$I174="L",'Men Matches'!$C174,'Men Matches'!$C175),"")</f>
        <v/>
      </c>
      <c r="E46" s="39" t="str">
        <f>IF('Men Matches'!$I174&lt;&gt;"",IF('Men Matches'!D174&gt;'Men Matches'!D175,MIN('Men Matches'!D174,'Men Matches'!D175),-MIN('Men Matches'!D174,'Men Matches'!D175))*IF('Men Matches'!$I174="W",1,-1),"")</f>
        <v/>
      </c>
      <c r="F46" s="39" t="str">
        <f>IF('Men Matches'!$I174&lt;&gt;"",IF('Men Matches'!E174&gt;'Men Matches'!E175,MIN('Men Matches'!E174,'Men Matches'!E175),-MIN('Men Matches'!E174,'Men Matches'!E175))*IF('Men Matches'!$I174="W",1,-1),"")</f>
        <v/>
      </c>
      <c r="G46" s="39" t="str">
        <f>IF('Men Matches'!$I174&lt;&gt;"",IF('Men Matches'!F174&gt;'Men Matches'!F175,MIN('Men Matches'!F174,'Men Matches'!F175),-MIN('Men Matches'!F174,'Men Matches'!F175))*IF('Men Matches'!$I174="W",1,-1),"")</f>
        <v/>
      </c>
      <c r="H46" s="39" t="str">
        <f>IF('Men Matches'!$I174&lt;&gt;"",IF('Men Matches'!G174='Men Matches'!G175,"",IF('Men Matches'!G174&gt;'Men Matches'!G175,MIN('Men Matches'!G174,'Men Matches'!G175),-MIN('Men Matches'!G174,'Men Matches'!G175))*IF('Men Matches'!$I174="W",1,-1)),"")</f>
        <v/>
      </c>
      <c r="I46" s="39" t="str">
        <f>IF('Men Matches'!$I174&lt;&gt;"",IF('Men Matches'!H174='Men Matches'!H175,"",IF('Men Matches'!H174&gt;'Men Matches'!H175,MIN('Men Matches'!H174,'Men Matches'!H175),-MIN('Men Matches'!H174,'Men Matches'!H175))*IF('Men Matches'!$I174="W",1,-1)),"")</f>
        <v/>
      </c>
    </row>
    <row r="47" spans="1:9">
      <c r="A47" t="e">
        <f t="shared" si="0"/>
        <v>#VALUE!</v>
      </c>
      <c r="B47" s="39" t="str">
        <f>CONCATENATE("WC ",'Women Matches'!$B1)</f>
        <v>WC 1</v>
      </c>
      <c r="C47" t="str">
        <f>IF('Women Matches'!$I1&lt;&gt;"",IF('Women Matches'!$I1="W",'Women Matches'!$C1,'Women Matches'!$C2),"")</f>
        <v/>
      </c>
      <c r="D47" t="str">
        <f>IF('Women Matches'!$I1&lt;&gt;"",IF('Women Matches'!$I1="L",'Women Matches'!$C1,'Women Matches'!$C2),"")</f>
        <v/>
      </c>
      <c r="E47" s="39" t="str">
        <f>IF('Women Matches'!$I1&lt;&gt;"",IF('Women Matches'!D1&gt;'Women Matches'!D2,MIN('Women Matches'!D1,'Women Matches'!D2),-MIN('Women Matches'!D1,'Women Matches'!D2))*IF('Women Matches'!$I1="W",1,-1),"")</f>
        <v/>
      </c>
      <c r="F47" s="39" t="str">
        <f>IF('Women Matches'!$I1&lt;&gt;"",IF('Women Matches'!E1&gt;'Women Matches'!E2,MIN('Women Matches'!E1,'Women Matches'!E2),-MIN('Women Matches'!E1,'Women Matches'!E2))*IF('Women Matches'!$I1="W",1,-1),"")</f>
        <v/>
      </c>
      <c r="G47" s="39" t="str">
        <f>IF('Women Matches'!$I1&lt;&gt;"",IF('Women Matches'!F1&gt;'Women Matches'!F2,MIN('Women Matches'!F1,'Women Matches'!F2),-MIN('Women Matches'!F1,'Women Matches'!F2))*IF('Women Matches'!$I1="W",1,-1),"")</f>
        <v/>
      </c>
      <c r="H47" s="39" t="str">
        <f>IF('Women Matches'!$I1&lt;&gt;"",IF('Women Matches'!G1='Women Matches'!G2,"",IF('Women Matches'!G1&gt;'Women Matches'!G2,MIN('Women Matches'!G1,'Women Matches'!G2),-MIN('Women Matches'!G1,'Women Matches'!G2))*IF('Women Matches'!$I1="W",1,-1)),"")</f>
        <v/>
      </c>
      <c r="I47" s="39" t="str">
        <f>IF('Women Matches'!$I1&lt;&gt;"",IF('Women Matches'!H1='Women Matches'!H2,"",IF('Women Matches'!H1&gt;'Women Matches'!H2,MIN('Women Matches'!H1,'Women Matches'!H2),-MIN('Women Matches'!H1,'Women Matches'!H2))*IF('Women Matches'!$I1="W",1,-1)),"")</f>
        <v/>
      </c>
    </row>
    <row r="48" spans="1:9">
      <c r="A48" t="e">
        <f t="shared" si="0"/>
        <v>#VALUE!</v>
      </c>
      <c r="B48" s="39" t="str">
        <f>CONCATENATE("WC ",'Women Matches'!$B5)</f>
        <v>WC 2</v>
      </c>
      <c r="C48" t="str">
        <f>IF('Women Matches'!$I5&lt;&gt;"",IF('Women Matches'!$I5="W",'Women Matches'!$C5,'Women Matches'!$C6),"")</f>
        <v/>
      </c>
      <c r="D48" t="str">
        <f>IF('Women Matches'!$I5&lt;&gt;"",IF('Women Matches'!$I5="L",'Women Matches'!$C5,'Women Matches'!$C6),"")</f>
        <v/>
      </c>
      <c r="E48" s="39" t="str">
        <f>IF('Women Matches'!$I5&lt;&gt;"",IF('Women Matches'!D5&gt;'Women Matches'!D6,MIN('Women Matches'!D5,'Women Matches'!D6),-MIN('Women Matches'!D5,'Women Matches'!D6))*IF('Women Matches'!$I5="W",1,-1),"")</f>
        <v/>
      </c>
      <c r="F48" s="39" t="str">
        <f>IF('Women Matches'!$I5&lt;&gt;"",IF('Women Matches'!E5&gt;'Women Matches'!E6,MIN('Women Matches'!E5,'Women Matches'!E6),-MIN('Women Matches'!E5,'Women Matches'!E6))*IF('Women Matches'!$I5="W",1,-1),"")</f>
        <v/>
      </c>
      <c r="G48" s="39" t="str">
        <f>IF('Women Matches'!$I5&lt;&gt;"",IF('Women Matches'!F5&gt;'Women Matches'!F6,MIN('Women Matches'!F5,'Women Matches'!F6),-MIN('Women Matches'!F5,'Women Matches'!F6))*IF('Women Matches'!$I5="W",1,-1),"")</f>
        <v/>
      </c>
      <c r="H48" s="39" t="str">
        <f>IF('Women Matches'!$I5&lt;&gt;"",IF('Women Matches'!G5='Women Matches'!G6,"",IF('Women Matches'!G5&gt;'Women Matches'!G6,MIN('Women Matches'!G5,'Women Matches'!G6),-MIN('Women Matches'!G5,'Women Matches'!G6))*IF('Women Matches'!$I5="W",1,-1)),"")</f>
        <v/>
      </c>
      <c r="I48" s="39" t="str">
        <f>IF('Women Matches'!$I5&lt;&gt;"",IF('Women Matches'!H5='Women Matches'!H6,"",IF('Women Matches'!H5&gt;'Women Matches'!H6,MIN('Women Matches'!H5,'Women Matches'!H6),-MIN('Women Matches'!H5,'Women Matches'!H6))*IF('Women Matches'!$I5="W",1,-1)),"")</f>
        <v/>
      </c>
    </row>
    <row r="49" spans="1:9">
      <c r="A49" t="e">
        <f t="shared" si="0"/>
        <v>#VALUE!</v>
      </c>
      <c r="B49" s="39" t="str">
        <f>CONCATENATE("WC ",'Women Matches'!$B9)</f>
        <v>WC 3</v>
      </c>
      <c r="C49" t="str">
        <f>IF('Women Matches'!$I9&lt;&gt;"",IF('Women Matches'!$I9="W",'Women Matches'!$C9,'Women Matches'!$C10),"")</f>
        <v/>
      </c>
      <c r="D49" t="str">
        <f>IF('Women Matches'!$I9&lt;&gt;"",IF('Women Matches'!$I9="L",'Women Matches'!$C9,'Women Matches'!$C10),"")</f>
        <v/>
      </c>
      <c r="E49" s="39" t="str">
        <f>IF('Women Matches'!$I9&lt;&gt;"",IF('Women Matches'!D9&gt;'Women Matches'!D10,MIN('Women Matches'!D9,'Women Matches'!D10),-MIN('Women Matches'!D9,'Women Matches'!D10))*IF('Women Matches'!$I9="W",1,-1),"")</f>
        <v/>
      </c>
      <c r="F49" s="39" t="str">
        <f>IF('Women Matches'!$I9&lt;&gt;"",IF('Women Matches'!E9&gt;'Women Matches'!E10,MIN('Women Matches'!E9,'Women Matches'!E10),-MIN('Women Matches'!E9,'Women Matches'!E10))*IF('Women Matches'!$I9="W",1,-1),"")</f>
        <v/>
      </c>
      <c r="G49" s="39" t="str">
        <f>IF('Women Matches'!$I9&lt;&gt;"",IF('Women Matches'!F9&gt;'Women Matches'!F10,MIN('Women Matches'!F9,'Women Matches'!F10),-MIN('Women Matches'!F9,'Women Matches'!F10))*IF('Women Matches'!$I9="W",1,-1),"")</f>
        <v/>
      </c>
      <c r="H49" s="39" t="str">
        <f>IF('Women Matches'!$I9&lt;&gt;"",IF('Women Matches'!G9='Women Matches'!G10,"",IF('Women Matches'!G9&gt;'Women Matches'!G10,MIN('Women Matches'!G9,'Women Matches'!G10),-MIN('Women Matches'!G9,'Women Matches'!G10))*IF('Women Matches'!$I9="W",1,-1)),"")</f>
        <v/>
      </c>
      <c r="I49" s="39" t="str">
        <f>IF('Women Matches'!$I9&lt;&gt;"",IF('Women Matches'!H9='Women Matches'!H10,"",IF('Women Matches'!H9&gt;'Women Matches'!H10,MIN('Women Matches'!H9,'Women Matches'!H10),-MIN('Women Matches'!H9,'Women Matches'!H10))*IF('Women Matches'!$I9="W",1,-1)),"")</f>
        <v/>
      </c>
    </row>
    <row r="50" spans="1:9">
      <c r="A50" t="e">
        <f t="shared" si="0"/>
        <v>#VALUE!</v>
      </c>
      <c r="B50" s="39" t="str">
        <f>CONCATENATE("WC ",'Women Matches'!$B13)</f>
        <v>WC 4</v>
      </c>
      <c r="C50" t="str">
        <f>IF('Women Matches'!$I13&lt;&gt;"",IF('Women Matches'!$I13="W",'Women Matches'!$C13,'Women Matches'!$C14),"")</f>
        <v/>
      </c>
      <c r="D50" t="str">
        <f>IF('Women Matches'!$I13&lt;&gt;"",IF('Women Matches'!$I13="L",'Women Matches'!$C13,'Women Matches'!$C14),"")</f>
        <v/>
      </c>
      <c r="E50" s="39" t="str">
        <f>IF('Women Matches'!$I13&lt;&gt;"",IF('Women Matches'!D13&gt;'Women Matches'!D14,MIN('Women Matches'!D13,'Women Matches'!D14),-MIN('Women Matches'!D13,'Women Matches'!D14))*IF('Women Matches'!$I13="W",1,-1),"")</f>
        <v/>
      </c>
      <c r="F50" s="39" t="str">
        <f>IF('Women Matches'!$I13&lt;&gt;"",IF('Women Matches'!E13&gt;'Women Matches'!E14,MIN('Women Matches'!E13,'Women Matches'!E14),-MIN('Women Matches'!E13,'Women Matches'!E14))*IF('Women Matches'!$I13="W",1,-1),"")</f>
        <v/>
      </c>
      <c r="G50" s="39" t="str">
        <f>IF('Women Matches'!$I13&lt;&gt;"",IF('Women Matches'!F13&gt;'Women Matches'!F14,MIN('Women Matches'!F13,'Women Matches'!F14),-MIN('Women Matches'!F13,'Women Matches'!F14))*IF('Women Matches'!$I13="W",1,-1),"")</f>
        <v/>
      </c>
      <c r="H50" s="39" t="str">
        <f>IF('Women Matches'!$I13&lt;&gt;"",IF('Women Matches'!G13='Women Matches'!G14,"",IF('Women Matches'!G13&gt;'Women Matches'!G14,MIN('Women Matches'!G13,'Women Matches'!G14),-MIN('Women Matches'!G13,'Women Matches'!G14))*IF('Women Matches'!$I13="W",1,-1)),"")</f>
        <v/>
      </c>
      <c r="I50" s="39" t="str">
        <f>IF('Women Matches'!$I13&lt;&gt;"",IF('Women Matches'!H13='Women Matches'!H14,"",IF('Women Matches'!H13&gt;'Women Matches'!H14,MIN('Women Matches'!H13,'Women Matches'!H14),-MIN('Women Matches'!H13,'Women Matches'!H14))*IF('Women Matches'!$I13="W",1,-1)),"")</f>
        <v/>
      </c>
    </row>
    <row r="51" spans="1:9">
      <c r="A51" t="e">
        <f t="shared" si="0"/>
        <v>#VALUE!</v>
      </c>
      <c r="B51" s="39" t="str">
        <f>CONCATENATE("WC ",'Women Matches'!$B17)</f>
        <v>WC 5</v>
      </c>
      <c r="C51" t="str">
        <f>IF('Women Matches'!$I17&lt;&gt;"",IF('Women Matches'!$I17="W",'Women Matches'!$C17,'Women Matches'!$C18),"")</f>
        <v/>
      </c>
      <c r="D51" t="str">
        <f>IF('Women Matches'!$I17&lt;&gt;"",IF('Women Matches'!$I17="L",'Women Matches'!$C17,'Women Matches'!$C18),"")</f>
        <v/>
      </c>
      <c r="E51" s="39" t="str">
        <f>IF('Women Matches'!$I17&lt;&gt;"",IF('Women Matches'!D17&gt;'Women Matches'!D18,MIN('Women Matches'!D17,'Women Matches'!D18),-MIN('Women Matches'!D17,'Women Matches'!D18))*IF('Women Matches'!$I17="W",1,-1),"")</f>
        <v/>
      </c>
      <c r="F51" s="39" t="str">
        <f>IF('Women Matches'!$I17&lt;&gt;"",IF('Women Matches'!E17&gt;'Women Matches'!E18,MIN('Women Matches'!E17,'Women Matches'!E18),-MIN('Women Matches'!E17,'Women Matches'!E18))*IF('Women Matches'!$I17="W",1,-1),"")</f>
        <v/>
      </c>
      <c r="G51" s="39" t="str">
        <f>IF('Women Matches'!$I17&lt;&gt;"",IF('Women Matches'!F17&gt;'Women Matches'!F18,MIN('Women Matches'!F17,'Women Matches'!F18),-MIN('Women Matches'!F17,'Women Matches'!F18))*IF('Women Matches'!$I17="W",1,-1),"")</f>
        <v/>
      </c>
      <c r="H51" s="39" t="str">
        <f>IF('Women Matches'!$I17&lt;&gt;"",IF('Women Matches'!G17='Women Matches'!G18,"",IF('Women Matches'!G17&gt;'Women Matches'!G18,MIN('Women Matches'!G17,'Women Matches'!G18),-MIN('Women Matches'!G17,'Women Matches'!G18))*IF('Women Matches'!$I17="W",1,-1)),"")</f>
        <v/>
      </c>
      <c r="I51" s="39" t="str">
        <f>IF('Women Matches'!$I17&lt;&gt;"",IF('Women Matches'!H17='Women Matches'!H18,"",IF('Women Matches'!H17&gt;'Women Matches'!H18,MIN('Women Matches'!H17,'Women Matches'!H18),-MIN('Women Matches'!H17,'Women Matches'!H18))*IF('Women Matches'!$I17="W",1,-1)),"")</f>
        <v/>
      </c>
    </row>
    <row r="52" spans="1:9">
      <c r="A52" t="e">
        <f t="shared" si="0"/>
        <v>#VALUE!</v>
      </c>
      <c r="B52" s="39" t="str">
        <f>CONCATENATE("WC ",'Women Matches'!$B21)</f>
        <v>WC 6</v>
      </c>
      <c r="C52" t="str">
        <f>IF('Women Matches'!$I21&lt;&gt;"",IF('Women Matches'!$I21="W",'Women Matches'!$C21,'Women Matches'!$C22),"")</f>
        <v/>
      </c>
      <c r="D52" t="str">
        <f>IF('Women Matches'!$I21&lt;&gt;"",IF('Women Matches'!$I21="L",'Women Matches'!$C21,'Women Matches'!$C22),"")</f>
        <v/>
      </c>
      <c r="E52" s="39" t="str">
        <f>IF('Women Matches'!$I21&lt;&gt;"",IF('Women Matches'!D21&gt;'Women Matches'!D22,MIN('Women Matches'!D21,'Women Matches'!D22),-MIN('Women Matches'!D21,'Women Matches'!D22))*IF('Women Matches'!$I21="W",1,-1),"")</f>
        <v/>
      </c>
      <c r="F52" s="39" t="str">
        <f>IF('Women Matches'!$I21&lt;&gt;"",IF('Women Matches'!E21&gt;'Women Matches'!E22,MIN('Women Matches'!E21,'Women Matches'!E22),-MIN('Women Matches'!E21,'Women Matches'!E22))*IF('Women Matches'!$I21="W",1,-1),"")</f>
        <v/>
      </c>
      <c r="G52" s="39" t="str">
        <f>IF('Women Matches'!$I21&lt;&gt;"",IF('Women Matches'!F21&gt;'Women Matches'!F22,MIN('Women Matches'!F21,'Women Matches'!F22),-MIN('Women Matches'!F21,'Women Matches'!F22))*IF('Women Matches'!$I21="W",1,-1),"")</f>
        <v/>
      </c>
      <c r="H52" s="39" t="str">
        <f>IF('Women Matches'!$I21&lt;&gt;"",IF('Women Matches'!G21='Women Matches'!G22,"",IF('Women Matches'!G21&gt;'Women Matches'!G22,MIN('Women Matches'!G21,'Women Matches'!G22),-MIN('Women Matches'!G21,'Women Matches'!G22))*IF('Women Matches'!$I21="W",1,-1)),"")</f>
        <v/>
      </c>
      <c r="I52" s="39" t="str">
        <f>IF('Women Matches'!$I21&lt;&gt;"",IF('Women Matches'!H21='Women Matches'!H22,"",IF('Women Matches'!H21&gt;'Women Matches'!H22,MIN('Women Matches'!H21,'Women Matches'!H22),-MIN('Women Matches'!H21,'Women Matches'!H22))*IF('Women Matches'!$I21="W",1,-1)),"")</f>
        <v/>
      </c>
    </row>
    <row r="53" spans="1:9">
      <c r="A53" t="e">
        <f t="shared" si="0"/>
        <v>#VALUE!</v>
      </c>
      <c r="B53" s="39" t="str">
        <f>CONCATENATE("WC ",'Women Matches'!$B24)</f>
        <v>WC 7</v>
      </c>
      <c r="C53" t="str">
        <f>IF('Women Matches'!$I24&lt;&gt;"",IF('Women Matches'!$I24="W",'Women Matches'!$C24,'Women Matches'!$C25),"")</f>
        <v/>
      </c>
      <c r="D53" t="str">
        <f>IF('Women Matches'!$I24&lt;&gt;"",IF('Women Matches'!$I24="L",'Women Matches'!$C24,'Women Matches'!$C25),"")</f>
        <v/>
      </c>
      <c r="E53" s="39" t="str">
        <f>IF('Women Matches'!$I24&lt;&gt;"",IF('Women Matches'!D24&gt;'Women Matches'!D25,MIN('Women Matches'!D24,'Women Matches'!D25),-MIN('Women Matches'!D24,'Women Matches'!D25))*IF('Women Matches'!$I24="W",1,-1),"")</f>
        <v/>
      </c>
      <c r="F53" s="39" t="str">
        <f>IF('Women Matches'!$I24&lt;&gt;"",IF('Women Matches'!E24&gt;'Women Matches'!E25,MIN('Women Matches'!E24,'Women Matches'!E25),-MIN('Women Matches'!E24,'Women Matches'!E25))*IF('Women Matches'!$I24="W",1,-1),"")</f>
        <v/>
      </c>
      <c r="G53" s="39" t="str">
        <f>IF('Women Matches'!$I24&lt;&gt;"",IF('Women Matches'!F24&gt;'Women Matches'!F25,MIN('Women Matches'!F24,'Women Matches'!F25),-MIN('Women Matches'!F24,'Women Matches'!F25))*IF('Women Matches'!$I24="W",1,-1),"")</f>
        <v/>
      </c>
      <c r="H53" s="39" t="str">
        <f>IF('Women Matches'!$I24&lt;&gt;"",IF('Women Matches'!G24='Women Matches'!G25,"",IF('Women Matches'!G24&gt;'Women Matches'!G25,MIN('Women Matches'!G24,'Women Matches'!G25),-MIN('Women Matches'!G24,'Women Matches'!G25))*IF('Women Matches'!$I24="W",1,-1)),"")</f>
        <v/>
      </c>
      <c r="I53" s="39" t="str">
        <f>IF('Women Matches'!$I24&lt;&gt;"",IF('Women Matches'!H24='Women Matches'!H25,"",IF('Women Matches'!H24&gt;'Women Matches'!H25,MIN('Women Matches'!H24,'Women Matches'!H25),-MIN('Women Matches'!H24,'Women Matches'!H25))*IF('Women Matches'!$I24="W",1,-1)),"")</f>
        <v/>
      </c>
    </row>
    <row r="54" spans="1:9">
      <c r="A54" t="e">
        <f t="shared" si="0"/>
        <v>#VALUE!</v>
      </c>
      <c r="B54" s="39" t="str">
        <f>CONCATENATE("WC ",'Women Matches'!$B28)</f>
        <v>WC 8</v>
      </c>
      <c r="C54" t="str">
        <f>IF('Women Matches'!$I28&lt;&gt;"",IF('Women Matches'!$I28="W",'Women Matches'!$C28,'Women Matches'!$C29),"")</f>
        <v/>
      </c>
      <c r="D54" t="str">
        <f>IF('Women Matches'!$I28&lt;&gt;"",IF('Women Matches'!$I28="L",'Women Matches'!$C28,'Women Matches'!$C29),"")</f>
        <v/>
      </c>
      <c r="E54" s="39" t="str">
        <f>IF('Women Matches'!$I28&lt;&gt;"",IF('Women Matches'!D28&gt;'Women Matches'!D29,MIN('Women Matches'!D28,'Women Matches'!D29),-MIN('Women Matches'!D28,'Women Matches'!D29))*IF('Women Matches'!$I28="W",1,-1),"")</f>
        <v/>
      </c>
      <c r="F54" s="39" t="str">
        <f>IF('Women Matches'!$I28&lt;&gt;"",IF('Women Matches'!E28&gt;'Women Matches'!E29,MIN('Women Matches'!E28,'Women Matches'!E29),-MIN('Women Matches'!E28,'Women Matches'!E29))*IF('Women Matches'!$I28="W",1,-1),"")</f>
        <v/>
      </c>
      <c r="G54" s="39" t="str">
        <f>IF('Women Matches'!$I28&lt;&gt;"",IF('Women Matches'!F28&gt;'Women Matches'!F29,MIN('Women Matches'!F28,'Women Matches'!F29),-MIN('Women Matches'!F28,'Women Matches'!F29))*IF('Women Matches'!$I28="W",1,-1),"")</f>
        <v/>
      </c>
      <c r="H54" s="39" t="str">
        <f>IF('Women Matches'!$I28&lt;&gt;"",IF('Women Matches'!G28='Women Matches'!G29,"",IF('Women Matches'!G28&gt;'Women Matches'!G29,MIN('Women Matches'!G28,'Women Matches'!G29),-MIN('Women Matches'!G28,'Women Matches'!G29))*IF('Women Matches'!$I28="W",1,-1)),"")</f>
        <v/>
      </c>
      <c r="I54" s="39" t="str">
        <f>IF('Women Matches'!$I28&lt;&gt;"",IF('Women Matches'!H28='Women Matches'!H29,"",IF('Women Matches'!H28&gt;'Women Matches'!H29,MIN('Women Matches'!H28,'Women Matches'!H29),-MIN('Women Matches'!H28,'Women Matches'!H29))*IF('Women Matches'!$I28="W",1,-1)),"")</f>
        <v/>
      </c>
    </row>
    <row r="55" spans="1:9">
      <c r="A55" t="e">
        <f t="shared" si="0"/>
        <v>#VALUE!</v>
      </c>
      <c r="B55" s="39" t="str">
        <f>CONCATENATE("WC ",'Women Matches'!$B32)</f>
        <v>WC 9</v>
      </c>
      <c r="C55" t="str">
        <f>IF('Women Matches'!$I32&lt;&gt;"",IF('Women Matches'!$I32="W",'Women Matches'!$C32,'Women Matches'!$C33),"")</f>
        <v/>
      </c>
      <c r="D55" t="str">
        <f>IF('Women Matches'!$I32&lt;&gt;"",IF('Women Matches'!$I32="L",'Women Matches'!$C32,'Women Matches'!$C33),"")</f>
        <v/>
      </c>
      <c r="E55" s="39" t="str">
        <f>IF('Women Matches'!$I32&lt;&gt;"",IF('Women Matches'!D32&gt;'Women Matches'!D33,MIN('Women Matches'!D32,'Women Matches'!D33),-MIN('Women Matches'!D32,'Women Matches'!D33))*IF('Women Matches'!$I32="W",1,-1),"")</f>
        <v/>
      </c>
      <c r="F55" s="39" t="str">
        <f>IF('Women Matches'!$I32&lt;&gt;"",IF('Women Matches'!E32&gt;'Women Matches'!E33,MIN('Women Matches'!E32,'Women Matches'!E33),-MIN('Women Matches'!E32,'Women Matches'!E33))*IF('Women Matches'!$I32="W",1,-1),"")</f>
        <v/>
      </c>
      <c r="G55" s="39" t="str">
        <f>IF('Women Matches'!$I32&lt;&gt;"",IF('Women Matches'!F32&gt;'Women Matches'!F33,MIN('Women Matches'!F32,'Women Matches'!F33),-MIN('Women Matches'!F32,'Women Matches'!F33))*IF('Women Matches'!$I32="W",1,-1),"")</f>
        <v/>
      </c>
      <c r="H55" s="39" t="str">
        <f>IF('Women Matches'!$I32&lt;&gt;"",IF('Women Matches'!G32='Women Matches'!G33,"",IF('Women Matches'!G32&gt;'Women Matches'!G33,MIN('Women Matches'!G32,'Women Matches'!G33),-MIN('Women Matches'!G32,'Women Matches'!G33))*IF('Women Matches'!$I32="W",1,-1)),"")</f>
        <v/>
      </c>
      <c r="I55" s="39" t="str">
        <f>IF('Women Matches'!$I32&lt;&gt;"",IF('Women Matches'!H32='Women Matches'!H33,"",IF('Women Matches'!H32&gt;'Women Matches'!H33,MIN('Women Matches'!H32,'Women Matches'!H33),-MIN('Women Matches'!H32,'Women Matches'!H33))*IF('Women Matches'!$I32="W",1,-1)),"")</f>
        <v/>
      </c>
    </row>
    <row r="56" spans="1:9">
      <c r="A56" t="e">
        <f t="shared" si="0"/>
        <v>#VALUE!</v>
      </c>
      <c r="B56" s="39" t="str">
        <f>CONCATENATE("WC ",'Women Matches'!$B36)</f>
        <v>WC 10</v>
      </c>
      <c r="C56" t="str">
        <f>IF('Women Matches'!$I36&lt;&gt;"",IF('Women Matches'!$I36="W",'Women Matches'!$C36,'Women Matches'!$C37),"")</f>
        <v/>
      </c>
      <c r="D56" t="str">
        <f>IF('Women Matches'!$I36&lt;&gt;"",IF('Women Matches'!$I36="L",'Women Matches'!$C36,'Women Matches'!$C37),"")</f>
        <v/>
      </c>
      <c r="E56" s="39" t="str">
        <f>IF('Women Matches'!$I36&lt;&gt;"",IF('Women Matches'!D36&gt;'Women Matches'!D37,MIN('Women Matches'!D36,'Women Matches'!D37),-MIN('Women Matches'!D36,'Women Matches'!D37))*IF('Women Matches'!$I36="W",1,-1),"")</f>
        <v/>
      </c>
      <c r="F56" s="39" t="str">
        <f>IF('Women Matches'!$I36&lt;&gt;"",IF('Women Matches'!E36&gt;'Women Matches'!E37,MIN('Women Matches'!E36,'Women Matches'!E37),-MIN('Women Matches'!E36,'Women Matches'!E37))*IF('Women Matches'!$I36="W",1,-1),"")</f>
        <v/>
      </c>
      <c r="G56" s="39" t="str">
        <f>IF('Women Matches'!$I36&lt;&gt;"",IF('Women Matches'!F36&gt;'Women Matches'!F37,MIN('Women Matches'!F36,'Women Matches'!F37),-MIN('Women Matches'!F36,'Women Matches'!F37))*IF('Women Matches'!$I36="W",1,-1),"")</f>
        <v/>
      </c>
      <c r="H56" s="39" t="str">
        <f>IF('Women Matches'!$I36&lt;&gt;"",IF('Women Matches'!G36='Women Matches'!G37,"",IF('Women Matches'!G36&gt;'Women Matches'!G37,MIN('Women Matches'!G36,'Women Matches'!G37),-MIN('Women Matches'!G36,'Women Matches'!G37))*IF('Women Matches'!$I36="W",1,-1)),"")</f>
        <v/>
      </c>
      <c r="I56" s="39" t="str">
        <f>IF('Women Matches'!$I36&lt;&gt;"",IF('Women Matches'!H36='Women Matches'!H37,"",IF('Women Matches'!H36&gt;'Women Matches'!H37,MIN('Women Matches'!H36,'Women Matches'!H37),-MIN('Women Matches'!H36,'Women Matches'!H37))*IF('Women Matches'!$I36="W",1,-1)),"")</f>
        <v/>
      </c>
    </row>
    <row r="57" spans="1:9">
      <c r="A57" t="e">
        <f t="shared" si="0"/>
        <v>#VALUE!</v>
      </c>
      <c r="B57" s="39" t="str">
        <f>CONCATENATE("WC ",'Women Matches'!$B40)</f>
        <v>WC 11</v>
      </c>
      <c r="C57" t="str">
        <f>IF('Women Matches'!$I40&lt;&gt;"",IF('Women Matches'!$I40="W",'Women Matches'!$C40,'Women Matches'!$C41),"")</f>
        <v/>
      </c>
      <c r="D57" t="str">
        <f>IF('Women Matches'!$I40&lt;&gt;"",IF('Women Matches'!$I40="L",'Women Matches'!$C40,'Women Matches'!$C41),"")</f>
        <v/>
      </c>
      <c r="E57" s="39" t="str">
        <f>IF('Women Matches'!$I40&lt;&gt;"",IF('Women Matches'!D40&gt;'Women Matches'!D41,MIN('Women Matches'!D40,'Women Matches'!D41),-MIN('Women Matches'!D40,'Women Matches'!D41))*IF('Women Matches'!$I40="W",1,-1),"")</f>
        <v/>
      </c>
      <c r="F57" s="39" t="str">
        <f>IF('Women Matches'!$I40&lt;&gt;"",IF('Women Matches'!E40&gt;'Women Matches'!E41,MIN('Women Matches'!E40,'Women Matches'!E41),-MIN('Women Matches'!E40,'Women Matches'!E41))*IF('Women Matches'!$I40="W",1,-1),"")</f>
        <v/>
      </c>
      <c r="G57" s="39" t="str">
        <f>IF('Women Matches'!$I40&lt;&gt;"",IF('Women Matches'!F40&gt;'Women Matches'!F41,MIN('Women Matches'!F40,'Women Matches'!F41),-MIN('Women Matches'!F40,'Women Matches'!F41))*IF('Women Matches'!$I40="W",1,-1),"")</f>
        <v/>
      </c>
      <c r="H57" s="39" t="str">
        <f>IF('Women Matches'!$I40&lt;&gt;"",IF('Women Matches'!G40='Women Matches'!G41,"",IF('Women Matches'!G40&gt;'Women Matches'!G41,MIN('Women Matches'!G40,'Women Matches'!G41),-MIN('Women Matches'!G40,'Women Matches'!G41))*IF('Women Matches'!$I40="W",1,-1)),"")</f>
        <v/>
      </c>
      <c r="I57" s="39" t="str">
        <f>IF('Women Matches'!$I40&lt;&gt;"",IF('Women Matches'!H40='Women Matches'!H41,"",IF('Women Matches'!H40&gt;'Women Matches'!H41,MIN('Women Matches'!H40,'Women Matches'!H41),-MIN('Women Matches'!H40,'Women Matches'!H41))*IF('Women Matches'!$I40="W",1,-1)),"")</f>
        <v/>
      </c>
    </row>
    <row r="58" spans="1:9">
      <c r="A58" t="e">
        <f t="shared" si="0"/>
        <v>#VALUE!</v>
      </c>
      <c r="B58" s="39" t="str">
        <f>CONCATENATE("WC ",'Women Matches'!$B44)</f>
        <v>WC 12</v>
      </c>
      <c r="C58" t="str">
        <f>IF('Women Matches'!$I44&lt;&gt;"",IF('Women Matches'!$I44="W",'Women Matches'!$C44,'Women Matches'!$C45),"")</f>
        <v/>
      </c>
      <c r="D58" t="str">
        <f>IF('Women Matches'!$I44&lt;&gt;"",IF('Women Matches'!$I44="L",'Women Matches'!$C44,'Women Matches'!$C45),"")</f>
        <v/>
      </c>
      <c r="E58" s="39" t="str">
        <f>IF('Women Matches'!$I44&lt;&gt;"",IF('Women Matches'!D44&gt;'Women Matches'!D45,MIN('Women Matches'!D44,'Women Matches'!D45),-MIN('Women Matches'!D44,'Women Matches'!D45))*IF('Women Matches'!$I44="W",1,-1),"")</f>
        <v/>
      </c>
      <c r="F58" s="39" t="str">
        <f>IF('Women Matches'!$I44&lt;&gt;"",IF('Women Matches'!E44&gt;'Women Matches'!E45,MIN('Women Matches'!E44,'Women Matches'!E45),-MIN('Women Matches'!E44,'Women Matches'!E45))*IF('Women Matches'!$I44="W",1,-1),"")</f>
        <v/>
      </c>
      <c r="G58" s="39" t="str">
        <f>IF('Women Matches'!$I44&lt;&gt;"",IF('Women Matches'!F44&gt;'Women Matches'!F45,MIN('Women Matches'!F44,'Women Matches'!F45),-MIN('Women Matches'!F44,'Women Matches'!F45))*IF('Women Matches'!$I44="W",1,-1),"")</f>
        <v/>
      </c>
      <c r="H58" s="39" t="str">
        <f>IF('Women Matches'!$I44&lt;&gt;"",IF('Women Matches'!G44='Women Matches'!G45,"",IF('Women Matches'!G44&gt;'Women Matches'!G45,MIN('Women Matches'!G44,'Women Matches'!G45),-MIN('Women Matches'!G44,'Women Matches'!G45))*IF('Women Matches'!$I44="W",1,-1)),"")</f>
        <v/>
      </c>
      <c r="I58" s="39" t="str">
        <f>IF('Women Matches'!$I44&lt;&gt;"",IF('Women Matches'!H44='Women Matches'!H45,"",IF('Women Matches'!H44&gt;'Women Matches'!H45,MIN('Women Matches'!H44,'Women Matches'!H45),-MIN('Women Matches'!H44,'Women Matches'!H45))*IF('Women Matches'!$I44="W",1,-1)),"")</f>
        <v/>
      </c>
    </row>
    <row r="59" spans="1:9">
      <c r="A59" t="e">
        <f t="shared" si="0"/>
        <v>#VALUE!</v>
      </c>
      <c r="B59" s="39" t="str">
        <f>CONCATENATE("WC ",'Women Matches'!$B47)</f>
        <v>WC 13</v>
      </c>
      <c r="C59" t="str">
        <f>IF('Women Matches'!$I47&lt;&gt;"",IF('Women Matches'!$I47="W",'Women Matches'!$C47,'Women Matches'!$C48),"")</f>
        <v/>
      </c>
      <c r="D59" t="str">
        <f>IF('Women Matches'!$I47&lt;&gt;"",IF('Women Matches'!$I47="L",'Women Matches'!$C47,'Women Matches'!$C48),"")</f>
        <v/>
      </c>
      <c r="E59" s="39" t="str">
        <f>IF('Women Matches'!$I47&lt;&gt;"",IF('Women Matches'!D47&gt;'Women Matches'!D48,MIN('Women Matches'!D47,'Women Matches'!D48),-MIN('Women Matches'!D47,'Women Matches'!D48))*IF('Women Matches'!$I47="W",1,-1),"")</f>
        <v/>
      </c>
      <c r="F59" s="39" t="str">
        <f>IF('Women Matches'!$I47&lt;&gt;"",IF('Women Matches'!E47&gt;'Women Matches'!E48,MIN('Women Matches'!E47,'Women Matches'!E48),-MIN('Women Matches'!E47,'Women Matches'!E48))*IF('Women Matches'!$I47="W",1,-1),"")</f>
        <v/>
      </c>
      <c r="G59" s="39" t="str">
        <f>IF('Women Matches'!$I47&lt;&gt;"",IF('Women Matches'!F47&gt;'Women Matches'!F48,MIN('Women Matches'!F47,'Women Matches'!F48),-MIN('Women Matches'!F47,'Women Matches'!F48))*IF('Women Matches'!$I47="W",1,-1),"")</f>
        <v/>
      </c>
      <c r="H59" s="39" t="str">
        <f>IF('Women Matches'!$I47&lt;&gt;"",IF('Women Matches'!G47='Women Matches'!G48,"",IF('Women Matches'!G47&gt;'Women Matches'!G48,MIN('Women Matches'!G47,'Women Matches'!G48),-MIN('Women Matches'!G47,'Women Matches'!G48))*IF('Women Matches'!$I47="W",1,-1)),"")</f>
        <v/>
      </c>
      <c r="I59" s="39" t="str">
        <f>IF('Women Matches'!$I47&lt;&gt;"",IF('Women Matches'!H47='Women Matches'!H48,"",IF('Women Matches'!H47&gt;'Women Matches'!H48,MIN('Women Matches'!H47,'Women Matches'!H48),-MIN('Women Matches'!H47,'Women Matches'!H48))*IF('Women Matches'!$I47="W",1,-1)),"")</f>
        <v/>
      </c>
    </row>
    <row r="60" spans="1:9">
      <c r="A60" t="e">
        <f t="shared" si="0"/>
        <v>#VALUE!</v>
      </c>
      <c r="B60" s="39" t="str">
        <f>CONCATENATE("WC ",'Women Matches'!$B51)</f>
        <v>WC 14</v>
      </c>
      <c r="C60" t="str">
        <f>IF('Women Matches'!$I51&lt;&gt;"",IF('Women Matches'!$I51="W",'Women Matches'!$C51,'Women Matches'!$C52),"")</f>
        <v/>
      </c>
      <c r="D60" t="str">
        <f>IF('Women Matches'!$I51&lt;&gt;"",IF('Women Matches'!$I51="L",'Women Matches'!$C51,'Women Matches'!$C52),"")</f>
        <v/>
      </c>
      <c r="E60" s="39" t="str">
        <f>IF('Women Matches'!$I51&lt;&gt;"",IF('Women Matches'!D51&gt;'Women Matches'!D52,MIN('Women Matches'!D51,'Women Matches'!D52),-MIN('Women Matches'!D51,'Women Matches'!D52))*IF('Women Matches'!$I51="W",1,-1),"")</f>
        <v/>
      </c>
      <c r="F60" s="39" t="str">
        <f>IF('Women Matches'!$I51&lt;&gt;"",IF('Women Matches'!E51&gt;'Women Matches'!E52,MIN('Women Matches'!E51,'Women Matches'!E52),-MIN('Women Matches'!E51,'Women Matches'!E52))*IF('Women Matches'!$I51="W",1,-1),"")</f>
        <v/>
      </c>
      <c r="G60" s="39" t="str">
        <f>IF('Women Matches'!$I51&lt;&gt;"",IF('Women Matches'!F51&gt;'Women Matches'!F52,MIN('Women Matches'!F51,'Women Matches'!F52),-MIN('Women Matches'!F51,'Women Matches'!F52))*IF('Women Matches'!$I51="W",1,-1),"")</f>
        <v/>
      </c>
      <c r="H60" s="39" t="str">
        <f>IF('Women Matches'!$I51&lt;&gt;"",IF('Women Matches'!G51='Women Matches'!G52,"",IF('Women Matches'!G51&gt;'Women Matches'!G52,MIN('Women Matches'!G51,'Women Matches'!G52),-MIN('Women Matches'!G51,'Women Matches'!G52))*IF('Women Matches'!$I51="W",1,-1)),"")</f>
        <v/>
      </c>
      <c r="I60" s="39" t="str">
        <f>IF('Women Matches'!$I51&lt;&gt;"",IF('Women Matches'!H51='Women Matches'!H52,"",IF('Women Matches'!H51&gt;'Women Matches'!H52,MIN('Women Matches'!H51,'Women Matches'!H52),-MIN('Women Matches'!H51,'Women Matches'!H52))*IF('Women Matches'!$I51="W",1,-1)),"")</f>
        <v/>
      </c>
    </row>
    <row r="61" spans="1:9">
      <c r="A61" t="e">
        <f t="shared" si="0"/>
        <v>#VALUE!</v>
      </c>
      <c r="B61" s="39" t="str">
        <f>CONCATENATE("WC ",'Women Matches'!$B55)</f>
        <v>WC 15</v>
      </c>
      <c r="C61" t="str">
        <f>IF('Women Matches'!$I55&lt;&gt;"",IF('Women Matches'!$I55="W",'Women Matches'!$C55,'Women Matches'!$C56),"")</f>
        <v/>
      </c>
      <c r="D61" t="str">
        <f>IF('Women Matches'!$I55&lt;&gt;"",IF('Women Matches'!$I55="L",'Women Matches'!$C55,'Women Matches'!$C56),"")</f>
        <v/>
      </c>
      <c r="E61" s="39" t="str">
        <f>IF('Women Matches'!$I55&lt;&gt;"",IF('Women Matches'!D55&gt;'Women Matches'!D56,MIN('Women Matches'!D55,'Women Matches'!D56),-MIN('Women Matches'!D55,'Women Matches'!D56))*IF('Women Matches'!$I55="W",1,-1),"")</f>
        <v/>
      </c>
      <c r="F61" s="39" t="str">
        <f>IF('Women Matches'!$I55&lt;&gt;"",IF('Women Matches'!E55&gt;'Women Matches'!E56,MIN('Women Matches'!E55,'Women Matches'!E56),-MIN('Women Matches'!E55,'Women Matches'!E56))*IF('Women Matches'!$I55="W",1,-1),"")</f>
        <v/>
      </c>
      <c r="G61" s="39" t="str">
        <f>IF('Women Matches'!$I55&lt;&gt;"",IF('Women Matches'!F55&gt;'Women Matches'!F56,MIN('Women Matches'!F55,'Women Matches'!F56),-MIN('Women Matches'!F55,'Women Matches'!F56))*IF('Women Matches'!$I55="W",1,-1),"")</f>
        <v/>
      </c>
      <c r="H61" s="39" t="str">
        <f>IF('Women Matches'!$I55&lt;&gt;"",IF('Women Matches'!G55='Women Matches'!G56,"",IF('Women Matches'!G55&gt;'Women Matches'!G56,MIN('Women Matches'!G55,'Women Matches'!G56),-MIN('Women Matches'!G55,'Women Matches'!G56))*IF('Women Matches'!$I55="W",1,-1)),"")</f>
        <v/>
      </c>
      <c r="I61" s="39" t="str">
        <f>IF('Women Matches'!$I55&lt;&gt;"",IF('Women Matches'!H55='Women Matches'!H56,"",IF('Women Matches'!H55&gt;'Women Matches'!H56,MIN('Women Matches'!H55,'Women Matches'!H56),-MIN('Women Matches'!H55,'Women Matches'!H56))*IF('Women Matches'!$I55="W",1,-1)),"")</f>
        <v/>
      </c>
    </row>
    <row r="62" spans="1:9">
      <c r="A62" t="e">
        <f t="shared" si="0"/>
        <v>#VALUE!</v>
      </c>
      <c r="B62" s="39" t="str">
        <f>CONCATENATE("WC ",'Women Matches'!$B59)</f>
        <v>WC 16</v>
      </c>
      <c r="C62" t="str">
        <f>IF('Women Matches'!$I59&lt;&gt;"",IF('Women Matches'!$I59="W",'Women Matches'!$C59,'Women Matches'!$C60),"")</f>
        <v/>
      </c>
      <c r="D62" t="str">
        <f>IF('Women Matches'!$I59&lt;&gt;"",IF('Women Matches'!$I59="L",'Women Matches'!$C59,'Women Matches'!$C60),"")</f>
        <v/>
      </c>
      <c r="E62" s="39" t="str">
        <f>IF('Women Matches'!$I59&lt;&gt;"",IF('Women Matches'!D59&gt;'Women Matches'!D60,MIN('Women Matches'!D59,'Women Matches'!D60),-MIN('Women Matches'!D59,'Women Matches'!D60))*IF('Women Matches'!$I59="W",1,-1),"")</f>
        <v/>
      </c>
      <c r="F62" s="39" t="str">
        <f>IF('Women Matches'!$I59&lt;&gt;"",IF('Women Matches'!E59&gt;'Women Matches'!E60,MIN('Women Matches'!E59,'Women Matches'!E60),-MIN('Women Matches'!E59,'Women Matches'!E60))*IF('Women Matches'!$I59="W",1,-1),"")</f>
        <v/>
      </c>
      <c r="G62" s="39" t="str">
        <f>IF('Women Matches'!$I59&lt;&gt;"",IF('Women Matches'!F59&gt;'Women Matches'!F60,MIN('Women Matches'!F59,'Women Matches'!F60),-MIN('Women Matches'!F59,'Women Matches'!F60))*IF('Women Matches'!$I59="W",1,-1),"")</f>
        <v/>
      </c>
      <c r="H62" s="39" t="str">
        <f>IF('Women Matches'!$I59&lt;&gt;"",IF('Women Matches'!G59='Women Matches'!G60,"",IF('Women Matches'!G59&gt;'Women Matches'!G60,MIN('Women Matches'!G59,'Women Matches'!G60),-MIN('Women Matches'!G59,'Women Matches'!G60))*IF('Women Matches'!$I59="W",1,-1)),"")</f>
        <v/>
      </c>
      <c r="I62" s="39" t="str">
        <f>IF('Women Matches'!$I59&lt;&gt;"",IF('Women Matches'!H59='Women Matches'!H60,"",IF('Women Matches'!H59&gt;'Women Matches'!H60,MIN('Women Matches'!H59,'Women Matches'!H60),-MIN('Women Matches'!H59,'Women Matches'!H60))*IF('Women Matches'!$I59="W",1,-1)),"")</f>
        <v/>
      </c>
    </row>
    <row r="63" spans="1:9">
      <c r="A63" t="e">
        <f t="shared" si="0"/>
        <v>#VALUE!</v>
      </c>
      <c r="B63" s="39" t="str">
        <f>CONCATENATE("WC ",'Women Matches'!$B63)</f>
        <v>WC 17</v>
      </c>
      <c r="C63" t="str">
        <f>IF('Women Matches'!$I63&lt;&gt;"",IF('Women Matches'!$I63="W",'Women Matches'!$C63,'Women Matches'!$C64),"")</f>
        <v/>
      </c>
      <c r="D63" t="str">
        <f>IF('Women Matches'!$I63&lt;&gt;"",IF('Women Matches'!$I63="L",'Women Matches'!$C63,'Women Matches'!$C64),"")</f>
        <v/>
      </c>
      <c r="E63" s="39" t="str">
        <f>IF('Women Matches'!$I63&lt;&gt;"",IF('Women Matches'!D63&gt;'Women Matches'!D64,MIN('Women Matches'!D63,'Women Matches'!D64),-MIN('Women Matches'!D63,'Women Matches'!D64))*IF('Women Matches'!$I63="W",1,-1),"")</f>
        <v/>
      </c>
      <c r="F63" s="39" t="str">
        <f>IF('Women Matches'!$I63&lt;&gt;"",IF('Women Matches'!E63&gt;'Women Matches'!E64,MIN('Women Matches'!E63,'Women Matches'!E64),-MIN('Women Matches'!E63,'Women Matches'!E64))*IF('Women Matches'!$I63="W",1,-1),"")</f>
        <v/>
      </c>
      <c r="G63" s="39" t="str">
        <f>IF('Women Matches'!$I63&lt;&gt;"",IF('Women Matches'!F63&gt;'Women Matches'!F64,MIN('Women Matches'!F63,'Women Matches'!F64),-MIN('Women Matches'!F63,'Women Matches'!F64))*IF('Women Matches'!$I63="W",1,-1),"")</f>
        <v/>
      </c>
      <c r="H63" s="39" t="str">
        <f>IF('Women Matches'!$I63&lt;&gt;"",IF('Women Matches'!G63='Women Matches'!G64,"",IF('Women Matches'!G63&gt;'Women Matches'!G64,MIN('Women Matches'!G63,'Women Matches'!G64),-MIN('Women Matches'!G63,'Women Matches'!G64))*IF('Women Matches'!$I63="W",1,-1)),"")</f>
        <v/>
      </c>
      <c r="I63" s="39" t="str">
        <f>IF('Women Matches'!$I63&lt;&gt;"",IF('Women Matches'!H63='Women Matches'!H64,"",IF('Women Matches'!H63&gt;'Women Matches'!H64,MIN('Women Matches'!H63,'Women Matches'!H64),-MIN('Women Matches'!H63,'Women Matches'!H64))*IF('Women Matches'!$I63="W",1,-1)),"")</f>
        <v/>
      </c>
    </row>
    <row r="64" spans="1:9">
      <c r="A64" t="e">
        <f t="shared" si="0"/>
        <v>#VALUE!</v>
      </c>
      <c r="B64" s="39" t="str">
        <f>CONCATENATE("WC ",'Women Matches'!$B67)</f>
        <v>WC 18</v>
      </c>
      <c r="C64" t="str">
        <f>IF('Women Matches'!$I67&lt;&gt;"",IF('Women Matches'!$I67="W",'Women Matches'!$C67,'Women Matches'!$C68),"")</f>
        <v/>
      </c>
      <c r="D64" t="str">
        <f>IF('Women Matches'!$I67&lt;&gt;"",IF('Women Matches'!$I67="L",'Women Matches'!$C67,'Women Matches'!$C68),"")</f>
        <v/>
      </c>
      <c r="E64" s="39" t="str">
        <f>IF('Women Matches'!$I67&lt;&gt;"",IF('Women Matches'!D67&gt;'Women Matches'!D68,MIN('Women Matches'!D67,'Women Matches'!D68),-MIN('Women Matches'!D67,'Women Matches'!D68))*IF('Women Matches'!$I67="W",1,-1),"")</f>
        <v/>
      </c>
      <c r="F64" s="39" t="str">
        <f>IF('Women Matches'!$I67&lt;&gt;"",IF('Women Matches'!E67&gt;'Women Matches'!E68,MIN('Women Matches'!E67,'Women Matches'!E68),-MIN('Women Matches'!E67,'Women Matches'!E68))*IF('Women Matches'!$I67="W",1,-1),"")</f>
        <v/>
      </c>
      <c r="G64" s="39" t="str">
        <f>IF('Women Matches'!$I67&lt;&gt;"",IF('Women Matches'!F67&gt;'Women Matches'!F68,MIN('Women Matches'!F67,'Women Matches'!F68),-MIN('Women Matches'!F67,'Women Matches'!F68))*IF('Women Matches'!$I67="W",1,-1),"")</f>
        <v/>
      </c>
      <c r="H64" s="39" t="str">
        <f>IF('Women Matches'!$I67&lt;&gt;"",IF('Women Matches'!G67='Women Matches'!G68,"",IF('Women Matches'!G67&gt;'Women Matches'!G68,MIN('Women Matches'!G67,'Women Matches'!G68),-MIN('Women Matches'!G67,'Women Matches'!G68))*IF('Women Matches'!$I67="W",1,-1)),"")</f>
        <v/>
      </c>
      <c r="I64" s="39" t="str">
        <f>IF('Women Matches'!$I67&lt;&gt;"",IF('Women Matches'!H67='Women Matches'!H68,"",IF('Women Matches'!H67&gt;'Women Matches'!H68,MIN('Women Matches'!H67,'Women Matches'!H68),-MIN('Women Matches'!H67,'Women Matches'!H68))*IF('Women Matches'!$I67="W",1,-1)),"")</f>
        <v/>
      </c>
    </row>
    <row r="65" spans="1:9">
      <c r="A65" t="e">
        <f t="shared" si="0"/>
        <v>#VALUE!</v>
      </c>
      <c r="B65" s="39" t="str">
        <f>CONCATENATE("WC ",'Women Matches'!$B70)</f>
        <v>WC 19</v>
      </c>
      <c r="C65" t="str">
        <f>IF('Women Matches'!$I70&lt;&gt;"",IF('Women Matches'!$I70="W",'Women Matches'!$C70,'Women Matches'!$C71),"")</f>
        <v/>
      </c>
      <c r="D65" t="str">
        <f>IF('Women Matches'!$I70&lt;&gt;"",IF('Women Matches'!$I70="L",'Women Matches'!$C70,'Women Matches'!$C71),"")</f>
        <v/>
      </c>
      <c r="E65" s="39" t="str">
        <f>IF('Women Matches'!$I70&lt;&gt;"",IF('Women Matches'!D70&gt;'Women Matches'!D71,MIN('Women Matches'!D70,'Women Matches'!D71),-MIN('Women Matches'!D70,'Women Matches'!D71))*IF('Women Matches'!$I70="W",1,-1),"")</f>
        <v/>
      </c>
      <c r="F65" s="39" t="str">
        <f>IF('Women Matches'!$I70&lt;&gt;"",IF('Women Matches'!E70&gt;'Women Matches'!E71,MIN('Women Matches'!E70,'Women Matches'!E71),-MIN('Women Matches'!E70,'Women Matches'!E71))*IF('Women Matches'!$I70="W",1,-1),"")</f>
        <v/>
      </c>
      <c r="G65" s="39" t="str">
        <f>IF('Women Matches'!$I70&lt;&gt;"",IF('Women Matches'!F70&gt;'Women Matches'!F71,MIN('Women Matches'!F70,'Women Matches'!F71),-MIN('Women Matches'!F70,'Women Matches'!F71))*IF('Women Matches'!$I70="W",1,-1),"")</f>
        <v/>
      </c>
      <c r="H65" s="39" t="str">
        <f>IF('Women Matches'!$I70&lt;&gt;"",IF('Women Matches'!G70='Women Matches'!G71,"",IF('Women Matches'!G70&gt;'Women Matches'!G71,MIN('Women Matches'!G70,'Women Matches'!G71),-MIN('Women Matches'!G70,'Women Matches'!G71))*IF('Women Matches'!$I70="W",1,-1)),"")</f>
        <v/>
      </c>
      <c r="I65" s="39" t="str">
        <f>IF('Women Matches'!$I70&lt;&gt;"",IF('Women Matches'!H70='Women Matches'!H71,"",IF('Women Matches'!H70&gt;'Women Matches'!H71,MIN('Women Matches'!H70,'Women Matches'!H71),-MIN('Women Matches'!H70,'Women Matches'!H71))*IF('Women Matches'!$I70="W",1,-1)),"")</f>
        <v/>
      </c>
    </row>
    <row r="66" spans="1:9">
      <c r="A66" t="e">
        <f t="shared" ref="A66:A129" si="1">MID($C66,FIND(" ",$C66,1)+1,FIND(" ",$C66,LEN($C66)-8)-1-FIND(" ",$C66,1))&amp;";"&amp;LEFT($C66,FIND(" ",$C66,1)-1)&amp;";"&amp;MID($C66,FIND("(",$C66,LEN($C66)-7)+1,FIND(")",$C66,LEN($C66)-2)-FIND("(",$C66,LEN($C66)-7)-1)&amp;";"&amp;MID($D66,FIND(" ",$D66,1)+1,FIND(" ",$D66,LEN($D66)-8)-1-FIND(" ",$D66,1))&amp;";"&amp;LEFT($D66,FIND(" ",$D66,1)-1)&amp;";"&amp;MID($D66,FIND("(",$D66,LEN($D66)-7)+1,FIND(")",$D66,LEN($D66)-2)-FIND("(",$D66,LEN($D66)-7)-1)&amp;"|"</f>
        <v>#VALUE!</v>
      </c>
      <c r="B66" s="39" t="str">
        <f>CONCATENATE("WC ",'Women Matches'!$B74)</f>
        <v>WC 20</v>
      </c>
      <c r="C66" t="str">
        <f>IF('Women Matches'!$I74&lt;&gt;"",IF('Women Matches'!$I74="W",'Women Matches'!$C74,'Women Matches'!$C75),"")</f>
        <v/>
      </c>
      <c r="D66" t="str">
        <f>IF('Women Matches'!$I74&lt;&gt;"",IF('Women Matches'!$I74="L",'Women Matches'!$C74,'Women Matches'!$C75),"")</f>
        <v/>
      </c>
      <c r="E66" s="39" t="str">
        <f>IF('Women Matches'!$I74&lt;&gt;"",IF('Women Matches'!D74&gt;'Women Matches'!D75,MIN('Women Matches'!D74,'Women Matches'!D75),-MIN('Women Matches'!D74,'Women Matches'!D75))*IF('Women Matches'!$I74="W",1,-1),"")</f>
        <v/>
      </c>
      <c r="F66" s="39" t="str">
        <f>IF('Women Matches'!$I74&lt;&gt;"",IF('Women Matches'!E74&gt;'Women Matches'!E75,MIN('Women Matches'!E74,'Women Matches'!E75),-MIN('Women Matches'!E74,'Women Matches'!E75))*IF('Women Matches'!$I74="W",1,-1),"")</f>
        <v/>
      </c>
      <c r="G66" s="39" t="str">
        <f>IF('Women Matches'!$I74&lt;&gt;"",IF('Women Matches'!F74&gt;'Women Matches'!F75,MIN('Women Matches'!F74,'Women Matches'!F75),-MIN('Women Matches'!F74,'Women Matches'!F75))*IF('Women Matches'!$I74="W",1,-1),"")</f>
        <v/>
      </c>
      <c r="H66" s="39" t="str">
        <f>IF('Women Matches'!$I74&lt;&gt;"",IF('Women Matches'!G74='Women Matches'!G75,"",IF('Women Matches'!G74&gt;'Women Matches'!G75,MIN('Women Matches'!G74,'Women Matches'!G75),-MIN('Women Matches'!G74,'Women Matches'!G75))*IF('Women Matches'!$I74="W",1,-1)),"")</f>
        <v/>
      </c>
      <c r="I66" s="39" t="str">
        <f>IF('Women Matches'!$I74&lt;&gt;"",IF('Women Matches'!H74='Women Matches'!H75,"",IF('Women Matches'!H74&gt;'Women Matches'!H75,MIN('Women Matches'!H74,'Women Matches'!H75),-MIN('Women Matches'!H74,'Women Matches'!H75))*IF('Women Matches'!$I74="W",1,-1)),"")</f>
        <v/>
      </c>
    </row>
    <row r="67" spans="1:9">
      <c r="A67" t="e">
        <f t="shared" si="1"/>
        <v>#VALUE!</v>
      </c>
      <c r="B67" s="39" t="str">
        <f>CONCATENATE("WC ",'Women Matches'!$B78)</f>
        <v>WC 21</v>
      </c>
      <c r="C67" t="str">
        <f>IF('Women Matches'!$I78&lt;&gt;"",IF('Women Matches'!$I78="W",'Women Matches'!$C78,'Women Matches'!$C79),"")</f>
        <v/>
      </c>
      <c r="D67" t="str">
        <f>IF('Women Matches'!$I78&lt;&gt;"",IF('Women Matches'!$I78="L",'Women Matches'!$C78,'Women Matches'!$C79),"")</f>
        <v/>
      </c>
      <c r="E67" s="39" t="str">
        <f>IF('Women Matches'!$I78&lt;&gt;"",IF('Women Matches'!D78&gt;'Women Matches'!D79,MIN('Women Matches'!D78,'Women Matches'!D79),-MIN('Women Matches'!D78,'Women Matches'!D79))*IF('Women Matches'!$I78="W",1,-1),"")</f>
        <v/>
      </c>
      <c r="F67" s="39" t="str">
        <f>IF('Women Matches'!$I78&lt;&gt;"",IF('Women Matches'!E78&gt;'Women Matches'!E79,MIN('Women Matches'!E78,'Women Matches'!E79),-MIN('Women Matches'!E78,'Women Matches'!E79))*IF('Women Matches'!$I78="W",1,-1),"")</f>
        <v/>
      </c>
      <c r="G67" s="39" t="str">
        <f>IF('Women Matches'!$I78&lt;&gt;"",IF('Women Matches'!F78&gt;'Women Matches'!F79,MIN('Women Matches'!F78,'Women Matches'!F79),-MIN('Women Matches'!F78,'Women Matches'!F79))*IF('Women Matches'!$I78="W",1,-1),"")</f>
        <v/>
      </c>
      <c r="H67" s="39" t="str">
        <f>IF('Women Matches'!$I78&lt;&gt;"",IF('Women Matches'!G78='Women Matches'!G79,"",IF('Women Matches'!G78&gt;'Women Matches'!G79,MIN('Women Matches'!G78,'Women Matches'!G79),-MIN('Women Matches'!G78,'Women Matches'!G79))*IF('Women Matches'!$I78="W",1,-1)),"")</f>
        <v/>
      </c>
      <c r="I67" s="39" t="str">
        <f>IF('Women Matches'!$I78&lt;&gt;"",IF('Women Matches'!H78='Women Matches'!H79,"",IF('Women Matches'!H78&gt;'Women Matches'!H79,MIN('Women Matches'!H78,'Women Matches'!H79),-MIN('Women Matches'!H78,'Women Matches'!H79))*IF('Women Matches'!$I78="W",1,-1)),"")</f>
        <v/>
      </c>
    </row>
    <row r="68" spans="1:9">
      <c r="A68" t="e">
        <f t="shared" si="1"/>
        <v>#VALUE!</v>
      </c>
      <c r="B68" s="39" t="str">
        <f>CONCATENATE("WC ",'Women Matches'!$B82)</f>
        <v>WC 22</v>
      </c>
      <c r="C68" t="str">
        <f>IF('Women Matches'!$I82&lt;&gt;"",IF('Women Matches'!$I82="W",'Women Matches'!$C82,'Women Matches'!$C83),"")</f>
        <v/>
      </c>
      <c r="D68" t="str">
        <f>IF('Women Matches'!$I82&lt;&gt;"",IF('Women Matches'!$I82="L",'Women Matches'!$C82,'Women Matches'!$C83),"")</f>
        <v/>
      </c>
      <c r="E68" s="39" t="str">
        <f>IF('Women Matches'!$I82&lt;&gt;"",IF('Women Matches'!D82&gt;'Women Matches'!D83,MIN('Women Matches'!D82,'Women Matches'!D83),-MIN('Women Matches'!D82,'Women Matches'!D83))*IF('Women Matches'!$I82="W",1,-1),"")</f>
        <v/>
      </c>
      <c r="F68" s="39" t="str">
        <f>IF('Women Matches'!$I82&lt;&gt;"",IF('Women Matches'!E82&gt;'Women Matches'!E83,MIN('Women Matches'!E82,'Women Matches'!E83),-MIN('Women Matches'!E82,'Women Matches'!E83))*IF('Women Matches'!$I82="W",1,-1),"")</f>
        <v/>
      </c>
      <c r="G68" s="39" t="str">
        <f>IF('Women Matches'!$I82&lt;&gt;"",IF('Women Matches'!F82&gt;'Women Matches'!F83,MIN('Women Matches'!F82,'Women Matches'!F83),-MIN('Women Matches'!F82,'Women Matches'!F83))*IF('Women Matches'!$I82="W",1,-1),"")</f>
        <v/>
      </c>
      <c r="H68" s="39" t="str">
        <f>IF('Women Matches'!$I82&lt;&gt;"",IF('Women Matches'!G82='Women Matches'!G83,"",IF('Women Matches'!G82&gt;'Women Matches'!G83,MIN('Women Matches'!G82,'Women Matches'!G83),-MIN('Women Matches'!G82,'Women Matches'!G83))*IF('Women Matches'!$I82="W",1,-1)),"")</f>
        <v/>
      </c>
      <c r="I68" s="39" t="str">
        <f>IF('Women Matches'!$I82&lt;&gt;"",IF('Women Matches'!H82='Women Matches'!H83,"",IF('Women Matches'!H82&gt;'Women Matches'!H83,MIN('Women Matches'!H82,'Women Matches'!H83),-MIN('Women Matches'!H82,'Women Matches'!H83))*IF('Women Matches'!$I82="W",1,-1)),"")</f>
        <v/>
      </c>
    </row>
    <row r="69" spans="1:9">
      <c r="A69" t="e">
        <f t="shared" si="1"/>
        <v>#VALUE!</v>
      </c>
      <c r="B69" s="39" t="str">
        <f>CONCATENATE("WC ",'Women Matches'!$B86)</f>
        <v>WC 23</v>
      </c>
      <c r="C69" t="str">
        <f>IF('Women Matches'!$I86&lt;&gt;"",IF('Women Matches'!$I86="W",'Women Matches'!$C86,'Women Matches'!$C87),"")</f>
        <v/>
      </c>
      <c r="D69" t="str">
        <f>IF('Women Matches'!$I86&lt;&gt;"",IF('Women Matches'!$I86="L",'Women Matches'!$C86,'Women Matches'!$C87),"")</f>
        <v/>
      </c>
      <c r="E69" s="39" t="str">
        <f>IF('Women Matches'!$I86&lt;&gt;"",IF('Women Matches'!D86&gt;'Women Matches'!D87,MIN('Women Matches'!D86,'Women Matches'!D87),-MIN('Women Matches'!D86,'Women Matches'!D87))*IF('Women Matches'!$I86="W",1,-1),"")</f>
        <v/>
      </c>
      <c r="F69" s="39" t="str">
        <f>IF('Women Matches'!$I86&lt;&gt;"",IF('Women Matches'!E86&gt;'Women Matches'!E87,MIN('Women Matches'!E86,'Women Matches'!E87),-MIN('Women Matches'!E86,'Women Matches'!E87))*IF('Women Matches'!$I86="W",1,-1),"")</f>
        <v/>
      </c>
      <c r="G69" s="39" t="str">
        <f>IF('Women Matches'!$I86&lt;&gt;"",IF('Women Matches'!F86&gt;'Women Matches'!F87,MIN('Women Matches'!F86,'Women Matches'!F87),-MIN('Women Matches'!F86,'Women Matches'!F87))*IF('Women Matches'!$I86="W",1,-1),"")</f>
        <v/>
      </c>
      <c r="H69" s="39" t="str">
        <f>IF('Women Matches'!$I86&lt;&gt;"",IF('Women Matches'!G86='Women Matches'!G87,"",IF('Women Matches'!G86&gt;'Women Matches'!G87,MIN('Women Matches'!G86,'Women Matches'!G87),-MIN('Women Matches'!G86,'Women Matches'!G87))*IF('Women Matches'!$I86="W",1,-1)),"")</f>
        <v/>
      </c>
      <c r="I69" s="39" t="str">
        <f>IF('Women Matches'!$I86&lt;&gt;"",IF('Women Matches'!H86='Women Matches'!H87,"",IF('Women Matches'!H86&gt;'Women Matches'!H87,MIN('Women Matches'!H86,'Women Matches'!H87),-MIN('Women Matches'!H86,'Women Matches'!H87))*IF('Women Matches'!$I86="W",1,-1)),"")</f>
        <v/>
      </c>
    </row>
    <row r="70" spans="1:9">
      <c r="A70" t="e">
        <f t="shared" si="1"/>
        <v>#VALUE!</v>
      </c>
      <c r="B70" s="39" t="str">
        <f>CONCATENATE("WC ",'Women Matches'!$B90)</f>
        <v>WC 24</v>
      </c>
      <c r="C70" t="str">
        <f>IF('Women Matches'!$I90&lt;&gt;"",IF('Women Matches'!$I90="W",'Women Matches'!$C90,'Women Matches'!$C91),"")</f>
        <v/>
      </c>
      <c r="D70" t="str">
        <f>IF('Women Matches'!$I90&lt;&gt;"",IF('Women Matches'!$I90="L",'Women Matches'!$C90,'Women Matches'!$C91),"")</f>
        <v/>
      </c>
      <c r="E70" s="39" t="str">
        <f>IF('Women Matches'!$I90&lt;&gt;"",IF('Women Matches'!D90&gt;'Women Matches'!D91,MIN('Women Matches'!D90,'Women Matches'!D91),-MIN('Women Matches'!D90,'Women Matches'!D91))*IF('Women Matches'!$I90="W",1,-1),"")</f>
        <v/>
      </c>
      <c r="F70" s="39" t="str">
        <f>IF('Women Matches'!$I90&lt;&gt;"",IF('Women Matches'!E90&gt;'Women Matches'!E91,MIN('Women Matches'!E90,'Women Matches'!E91),-MIN('Women Matches'!E90,'Women Matches'!E91))*IF('Women Matches'!$I90="W",1,-1),"")</f>
        <v/>
      </c>
      <c r="G70" s="39" t="str">
        <f>IF('Women Matches'!$I90&lt;&gt;"",IF('Women Matches'!F90&gt;'Women Matches'!F91,MIN('Women Matches'!F90,'Women Matches'!F91),-MIN('Women Matches'!F90,'Women Matches'!F91))*IF('Women Matches'!$I90="W",1,-1),"")</f>
        <v/>
      </c>
      <c r="H70" s="39" t="str">
        <f>IF('Women Matches'!$I90&lt;&gt;"",IF('Women Matches'!G90='Women Matches'!G91,"",IF('Women Matches'!G90&gt;'Women Matches'!G91,MIN('Women Matches'!G90,'Women Matches'!G91),-MIN('Women Matches'!G90,'Women Matches'!G91))*IF('Women Matches'!$I90="W",1,-1)),"")</f>
        <v/>
      </c>
      <c r="I70" s="39" t="str">
        <f>IF('Women Matches'!$I90&lt;&gt;"",IF('Women Matches'!H90='Women Matches'!H91,"",IF('Women Matches'!H90&gt;'Women Matches'!H91,MIN('Women Matches'!H90,'Women Matches'!H91),-MIN('Women Matches'!H90,'Women Matches'!H91))*IF('Women Matches'!$I90="W",1,-1)),"")</f>
        <v/>
      </c>
    </row>
    <row r="71" spans="1:9">
      <c r="A71" t="e">
        <f t="shared" si="1"/>
        <v>#VALUE!</v>
      </c>
      <c r="B71" s="39" t="str">
        <f>CONCATENATE("WC ",'Women Matches'!$B93)</f>
        <v>WC 25</v>
      </c>
      <c r="C71" t="str">
        <f>IF('Women Matches'!$I93&lt;&gt;"",IF('Women Matches'!$I93="W",'Women Matches'!$C93,'Women Matches'!$C94),"")</f>
        <v/>
      </c>
      <c r="D71" t="str">
        <f>IF('Women Matches'!$I93&lt;&gt;"",IF('Women Matches'!$I93="L",'Women Matches'!$C93,'Women Matches'!$C94),"")</f>
        <v/>
      </c>
      <c r="E71" s="39" t="str">
        <f>IF('Women Matches'!$I93&lt;&gt;"",IF('Women Matches'!D93&gt;'Women Matches'!D94,MIN('Women Matches'!D93,'Women Matches'!D94),-MIN('Women Matches'!D93,'Women Matches'!D94))*IF('Women Matches'!$I93="W",1,-1),"")</f>
        <v/>
      </c>
      <c r="F71" s="39" t="str">
        <f>IF('Women Matches'!$I93&lt;&gt;"",IF('Women Matches'!E93&gt;'Women Matches'!E94,MIN('Women Matches'!E93,'Women Matches'!E94),-MIN('Women Matches'!E93,'Women Matches'!E94))*IF('Women Matches'!$I93="W",1,-1),"")</f>
        <v/>
      </c>
      <c r="G71" s="39" t="str">
        <f>IF('Women Matches'!$I93&lt;&gt;"",IF('Women Matches'!F93&gt;'Women Matches'!F94,MIN('Women Matches'!F93,'Women Matches'!F94),-MIN('Women Matches'!F93,'Women Matches'!F94))*IF('Women Matches'!$I93="W",1,-1),"")</f>
        <v/>
      </c>
      <c r="H71" s="39" t="str">
        <f>IF('Women Matches'!$I93&lt;&gt;"",IF('Women Matches'!G93='Women Matches'!G94,"",IF('Women Matches'!G93&gt;'Women Matches'!G94,MIN('Women Matches'!G93,'Women Matches'!G94),-MIN('Women Matches'!G93,'Women Matches'!G94))*IF('Women Matches'!$I93="W",1,-1)),"")</f>
        <v/>
      </c>
      <c r="I71" s="39" t="str">
        <f>IF('Women Matches'!$I93&lt;&gt;"",IF('Women Matches'!H93='Women Matches'!H94,"",IF('Women Matches'!H93&gt;'Women Matches'!H94,MIN('Women Matches'!H93,'Women Matches'!H94),-MIN('Women Matches'!H93,'Women Matches'!H94))*IF('Women Matches'!$I93="W",1,-1)),"")</f>
        <v/>
      </c>
    </row>
    <row r="72" spans="1:9">
      <c r="A72" t="e">
        <f t="shared" si="1"/>
        <v>#VALUE!</v>
      </c>
      <c r="B72" s="39" t="str">
        <f>CONCATENATE("WC ",'Women Matches'!$B97)</f>
        <v>WC 26</v>
      </c>
      <c r="C72" t="str">
        <f>IF('Women Matches'!$I97&lt;&gt;"",IF('Women Matches'!$I97="W",'Women Matches'!$C97,'Women Matches'!$C98),"")</f>
        <v/>
      </c>
      <c r="D72" t="str">
        <f>IF('Women Matches'!$I97&lt;&gt;"",IF('Women Matches'!$I97="L",'Women Matches'!$C97,'Women Matches'!$C98),"")</f>
        <v/>
      </c>
      <c r="E72" s="39" t="str">
        <f>IF('Women Matches'!$I97&lt;&gt;"",IF('Women Matches'!D97&gt;'Women Matches'!D98,MIN('Women Matches'!D97,'Women Matches'!D98),-MIN('Women Matches'!D97,'Women Matches'!D98))*IF('Women Matches'!$I97="W",1,-1),"")</f>
        <v/>
      </c>
      <c r="F72" s="39" t="str">
        <f>IF('Women Matches'!$I97&lt;&gt;"",IF('Women Matches'!E97&gt;'Women Matches'!E98,MIN('Women Matches'!E97,'Women Matches'!E98),-MIN('Women Matches'!E97,'Women Matches'!E98))*IF('Women Matches'!$I97="W",1,-1),"")</f>
        <v/>
      </c>
      <c r="G72" s="39" t="str">
        <f>IF('Women Matches'!$I97&lt;&gt;"",IF('Women Matches'!F97&gt;'Women Matches'!F98,MIN('Women Matches'!F97,'Women Matches'!F98),-MIN('Women Matches'!F97,'Women Matches'!F98))*IF('Women Matches'!$I97="W",1,-1),"")</f>
        <v/>
      </c>
      <c r="H72" s="39" t="str">
        <f>IF('Women Matches'!$I97&lt;&gt;"",IF('Women Matches'!G97='Women Matches'!G98,"",IF('Women Matches'!G97&gt;'Women Matches'!G98,MIN('Women Matches'!G97,'Women Matches'!G98),-MIN('Women Matches'!G97,'Women Matches'!G98))*IF('Women Matches'!$I97="W",1,-1)),"")</f>
        <v/>
      </c>
      <c r="I72" s="39" t="str">
        <f>IF('Women Matches'!$I97&lt;&gt;"",IF('Women Matches'!H97='Women Matches'!H98,"",IF('Women Matches'!H97&gt;'Women Matches'!H98,MIN('Women Matches'!H97,'Women Matches'!H98),-MIN('Women Matches'!H97,'Women Matches'!H98))*IF('Women Matches'!$I97="W",1,-1)),"")</f>
        <v/>
      </c>
    </row>
    <row r="73" spans="1:9">
      <c r="A73" t="e">
        <f t="shared" si="1"/>
        <v>#VALUE!</v>
      </c>
      <c r="B73" s="39" t="str">
        <f>CONCATENATE("WC ",'Women Matches'!$B101)</f>
        <v>WC 27</v>
      </c>
      <c r="C73" t="str">
        <f>IF('Women Matches'!$I101&lt;&gt;"",IF('Women Matches'!$I101="W",'Women Matches'!$C101,'Women Matches'!$C102),"")</f>
        <v/>
      </c>
      <c r="D73" t="str">
        <f>IF('Women Matches'!$I101&lt;&gt;"",IF('Women Matches'!$I101="L",'Women Matches'!$C101,'Women Matches'!$C102),"")</f>
        <v/>
      </c>
      <c r="E73" s="39" t="str">
        <f>IF('Women Matches'!$I101&lt;&gt;"",IF('Women Matches'!D101&gt;'Women Matches'!D102,MIN('Women Matches'!D101,'Women Matches'!D102),-MIN('Women Matches'!D101,'Women Matches'!D102))*IF('Women Matches'!$I101="W",1,-1),"")</f>
        <v/>
      </c>
      <c r="F73" s="39" t="str">
        <f>IF('Women Matches'!$I101&lt;&gt;"",IF('Women Matches'!E101&gt;'Women Matches'!E102,MIN('Women Matches'!E101,'Women Matches'!E102),-MIN('Women Matches'!E101,'Women Matches'!E102))*IF('Women Matches'!$I101="W",1,-1),"")</f>
        <v/>
      </c>
      <c r="G73" s="39" t="str">
        <f>IF('Women Matches'!$I101&lt;&gt;"",IF('Women Matches'!F101&gt;'Women Matches'!F102,MIN('Women Matches'!F101,'Women Matches'!F102),-MIN('Women Matches'!F101,'Women Matches'!F102))*IF('Women Matches'!$I101="W",1,-1),"")</f>
        <v/>
      </c>
      <c r="H73" s="39" t="str">
        <f>IF('Women Matches'!$I101&lt;&gt;"",IF('Women Matches'!G101='Women Matches'!G102,"",IF('Women Matches'!G101&gt;'Women Matches'!G102,MIN('Women Matches'!G101,'Women Matches'!G102),-MIN('Women Matches'!G101,'Women Matches'!G102))*IF('Women Matches'!$I101="W",1,-1)),"")</f>
        <v/>
      </c>
      <c r="I73" s="39" t="str">
        <f>IF('Women Matches'!$I101&lt;&gt;"",IF('Women Matches'!H101='Women Matches'!H102,"",IF('Women Matches'!H101&gt;'Women Matches'!H102,MIN('Women Matches'!H101,'Women Matches'!H102),-MIN('Women Matches'!H101,'Women Matches'!H102))*IF('Women Matches'!$I101="W",1,-1)),"")</f>
        <v/>
      </c>
    </row>
    <row r="74" spans="1:9">
      <c r="A74" t="e">
        <f t="shared" si="1"/>
        <v>#VALUE!</v>
      </c>
      <c r="B74" s="39" t="str">
        <f>CONCATENATE("WC ",'Women Matches'!$B105)</f>
        <v>WC 28</v>
      </c>
      <c r="C74" t="str">
        <f>IF('Women Matches'!$I105&lt;&gt;"",IF('Women Matches'!$I105="W",'Women Matches'!$C105,'Women Matches'!$C106),"")</f>
        <v/>
      </c>
      <c r="D74" t="str">
        <f>IF('Women Matches'!$I105&lt;&gt;"",IF('Women Matches'!$I105="L",'Women Matches'!$C105,'Women Matches'!$C106),"")</f>
        <v/>
      </c>
      <c r="E74" s="39" t="str">
        <f>IF('Women Matches'!$I105&lt;&gt;"",IF('Women Matches'!D105&gt;'Women Matches'!D106,MIN('Women Matches'!D105,'Women Matches'!D106),-MIN('Women Matches'!D105,'Women Matches'!D106))*IF('Women Matches'!$I105="W",1,-1),"")</f>
        <v/>
      </c>
      <c r="F74" s="39" t="str">
        <f>IF('Women Matches'!$I105&lt;&gt;"",IF('Women Matches'!E105&gt;'Women Matches'!E106,MIN('Women Matches'!E105,'Women Matches'!E106),-MIN('Women Matches'!E105,'Women Matches'!E106))*IF('Women Matches'!$I105="W",1,-1),"")</f>
        <v/>
      </c>
      <c r="G74" s="39" t="str">
        <f>IF('Women Matches'!$I105&lt;&gt;"",IF('Women Matches'!F105&gt;'Women Matches'!F106,MIN('Women Matches'!F105,'Women Matches'!F106),-MIN('Women Matches'!F105,'Women Matches'!F106))*IF('Women Matches'!$I105="W",1,-1),"")</f>
        <v/>
      </c>
      <c r="H74" s="39" t="str">
        <f>IF('Women Matches'!$I105&lt;&gt;"",IF('Women Matches'!G105='Women Matches'!G106,"",IF('Women Matches'!G105&gt;'Women Matches'!G106,MIN('Women Matches'!G105,'Women Matches'!G106),-MIN('Women Matches'!G105,'Women Matches'!G106))*IF('Women Matches'!$I105="W",1,-1)),"")</f>
        <v/>
      </c>
      <c r="I74" s="39" t="str">
        <f>IF('Women Matches'!$I105&lt;&gt;"",IF('Women Matches'!H105='Women Matches'!H106,"",IF('Women Matches'!H105&gt;'Women Matches'!H106,MIN('Women Matches'!H105,'Women Matches'!H106),-MIN('Women Matches'!H105,'Women Matches'!H106))*IF('Women Matches'!$I105="W",1,-1)),"")</f>
        <v/>
      </c>
    </row>
    <row r="75" spans="1:9">
      <c r="A75" t="e">
        <f t="shared" si="1"/>
        <v>#VALUE!</v>
      </c>
      <c r="B75" s="39" t="str">
        <f>CONCATENATE("WC ",'Women Matches'!$B109)</f>
        <v>WC 29</v>
      </c>
      <c r="C75" t="str">
        <f>IF('Women Matches'!$I109&lt;&gt;"",IF('Women Matches'!$I109="W",'Women Matches'!$C109,'Women Matches'!$C110),"")</f>
        <v/>
      </c>
      <c r="D75" t="str">
        <f>IF('Women Matches'!$I109&lt;&gt;"",IF('Women Matches'!$I109="L",'Women Matches'!$C109,'Women Matches'!$C110),"")</f>
        <v/>
      </c>
      <c r="E75" s="39" t="str">
        <f>IF('Women Matches'!$I109&lt;&gt;"",IF('Women Matches'!D109&gt;'Women Matches'!D110,MIN('Women Matches'!D109,'Women Matches'!D110),-MIN('Women Matches'!D109,'Women Matches'!D110))*IF('Women Matches'!$I109="W",1,-1),"")</f>
        <v/>
      </c>
      <c r="F75" s="39" t="str">
        <f>IF('Women Matches'!$I109&lt;&gt;"",IF('Women Matches'!E109&gt;'Women Matches'!E110,MIN('Women Matches'!E109,'Women Matches'!E110),-MIN('Women Matches'!E109,'Women Matches'!E110))*IF('Women Matches'!$I109="W",1,-1),"")</f>
        <v/>
      </c>
      <c r="G75" s="39" t="str">
        <f>IF('Women Matches'!$I109&lt;&gt;"",IF('Women Matches'!F109&gt;'Women Matches'!F110,MIN('Women Matches'!F109,'Women Matches'!F110),-MIN('Women Matches'!F109,'Women Matches'!F110))*IF('Women Matches'!$I109="W",1,-1),"")</f>
        <v/>
      </c>
      <c r="H75" s="39" t="str">
        <f>IF('Women Matches'!$I109&lt;&gt;"",IF('Women Matches'!G109='Women Matches'!G110,"",IF('Women Matches'!G109&gt;'Women Matches'!G110,MIN('Women Matches'!G109,'Women Matches'!G110),-MIN('Women Matches'!G109,'Women Matches'!G110))*IF('Women Matches'!$I109="W",1,-1)),"")</f>
        <v/>
      </c>
      <c r="I75" s="39" t="str">
        <f>IF('Women Matches'!$I109&lt;&gt;"",IF('Women Matches'!H109='Women Matches'!H110,"",IF('Women Matches'!H109&gt;'Women Matches'!H110,MIN('Women Matches'!H109,'Women Matches'!H110),-MIN('Women Matches'!H109,'Women Matches'!H110))*IF('Women Matches'!$I109="W",1,-1)),"")</f>
        <v/>
      </c>
    </row>
    <row r="76" spans="1:9">
      <c r="A76" t="e">
        <f t="shared" si="1"/>
        <v>#VALUE!</v>
      </c>
      <c r="B76" s="39" t="str">
        <f>CONCATENATE("WC ",'Women Matches'!$B113)</f>
        <v>WC 30</v>
      </c>
      <c r="C76" t="str">
        <f>IF('Women Matches'!$I113&lt;&gt;"",IF('Women Matches'!$I113="W",'Women Matches'!$C113,'Women Matches'!$C114),"")</f>
        <v/>
      </c>
      <c r="D76" t="str">
        <f>IF('Women Matches'!$I113&lt;&gt;"",IF('Women Matches'!$I113="L",'Women Matches'!$C113,'Women Matches'!$C114),"")</f>
        <v/>
      </c>
      <c r="E76" s="39" t="str">
        <f>IF('Women Matches'!$I113&lt;&gt;"",IF('Women Matches'!D113&gt;'Women Matches'!D114,MIN('Women Matches'!D113,'Women Matches'!D114),-MIN('Women Matches'!D113,'Women Matches'!D114))*IF('Women Matches'!$I113="W",1,-1),"")</f>
        <v/>
      </c>
      <c r="F76" s="39" t="str">
        <f>IF('Women Matches'!$I113&lt;&gt;"",IF('Women Matches'!E113&gt;'Women Matches'!E114,MIN('Women Matches'!E113,'Women Matches'!E114),-MIN('Women Matches'!E113,'Women Matches'!E114))*IF('Women Matches'!$I113="W",1,-1),"")</f>
        <v/>
      </c>
      <c r="G76" s="39" t="str">
        <f>IF('Women Matches'!$I113&lt;&gt;"",IF('Women Matches'!F113&gt;'Women Matches'!F114,MIN('Women Matches'!F113,'Women Matches'!F114),-MIN('Women Matches'!F113,'Women Matches'!F114))*IF('Women Matches'!$I113="W",1,-1),"")</f>
        <v/>
      </c>
      <c r="H76" s="39" t="str">
        <f>IF('Women Matches'!$I113&lt;&gt;"",IF('Women Matches'!G113='Women Matches'!G114,"",IF('Women Matches'!G113&gt;'Women Matches'!G114,MIN('Women Matches'!G113,'Women Matches'!G114),-MIN('Women Matches'!G113,'Women Matches'!G114))*IF('Women Matches'!$I113="W",1,-1)),"")</f>
        <v/>
      </c>
      <c r="I76" s="39" t="str">
        <f>IF('Women Matches'!$I113&lt;&gt;"",IF('Women Matches'!H113='Women Matches'!H114,"",IF('Women Matches'!H113&gt;'Women Matches'!H114,MIN('Women Matches'!H113,'Women Matches'!H114),-MIN('Women Matches'!H113,'Women Matches'!H114))*IF('Women Matches'!$I113="W",1,-1)),"")</f>
        <v/>
      </c>
    </row>
    <row r="77" spans="1:9">
      <c r="A77" t="e">
        <f t="shared" si="1"/>
        <v>#VALUE!</v>
      </c>
      <c r="B77" s="39" t="str">
        <f>CONCATENATE("WC ",'Women Matches'!$B116)</f>
        <v>WC 31</v>
      </c>
      <c r="C77" t="str">
        <f>IF('Women Matches'!$I116&lt;&gt;"",IF('Women Matches'!$I116="W",'Women Matches'!$C116,'Women Matches'!$C117),"")</f>
        <v/>
      </c>
      <c r="D77" t="str">
        <f>IF('Women Matches'!$I116&lt;&gt;"",IF('Women Matches'!$I116="L",'Women Matches'!$C116,'Women Matches'!$C117),"")</f>
        <v/>
      </c>
      <c r="E77" s="39" t="str">
        <f>IF('Women Matches'!$I116&lt;&gt;"",IF('Women Matches'!D116&gt;'Women Matches'!D117,MIN('Women Matches'!D116,'Women Matches'!D117),-MIN('Women Matches'!D116,'Women Matches'!D117))*IF('Women Matches'!$I116="W",1,-1),"")</f>
        <v/>
      </c>
      <c r="F77" s="39" t="str">
        <f>IF('Women Matches'!$I116&lt;&gt;"",IF('Women Matches'!E116&gt;'Women Matches'!E117,MIN('Women Matches'!E116,'Women Matches'!E117),-MIN('Women Matches'!E116,'Women Matches'!E117))*IF('Women Matches'!$I116="W",1,-1),"")</f>
        <v/>
      </c>
      <c r="G77" s="39" t="str">
        <f>IF('Women Matches'!$I116&lt;&gt;"",IF('Women Matches'!F116&gt;'Women Matches'!F117,MIN('Women Matches'!F116,'Women Matches'!F117),-MIN('Women Matches'!F116,'Women Matches'!F117))*IF('Women Matches'!$I116="W",1,-1),"")</f>
        <v/>
      </c>
      <c r="H77" s="39" t="str">
        <f>IF('Women Matches'!$I116&lt;&gt;"",IF('Women Matches'!G116='Women Matches'!G117,"",IF('Women Matches'!G116&gt;'Women Matches'!G117,MIN('Women Matches'!G116,'Women Matches'!G117),-MIN('Women Matches'!G116,'Women Matches'!G117))*IF('Women Matches'!$I116="W",1,-1)),"")</f>
        <v/>
      </c>
      <c r="I77" s="39" t="str">
        <f>IF('Women Matches'!$I116&lt;&gt;"",IF('Women Matches'!H116='Women Matches'!H117,"",IF('Women Matches'!H116&gt;'Women Matches'!H117,MIN('Women Matches'!H116,'Women Matches'!H117),-MIN('Women Matches'!H116,'Women Matches'!H117))*IF('Women Matches'!$I116="W",1,-1)),"")</f>
        <v/>
      </c>
    </row>
    <row r="78" spans="1:9">
      <c r="A78" t="e">
        <f t="shared" si="1"/>
        <v>#VALUE!</v>
      </c>
      <c r="B78" s="39" t="str">
        <f>CONCATENATE("WC ",'Women Matches'!$B120)</f>
        <v>WC 32</v>
      </c>
      <c r="C78" t="str">
        <f>IF('Women Matches'!$I120&lt;&gt;"",IF('Women Matches'!$I120="W",'Women Matches'!$C120,'Women Matches'!$C121),"")</f>
        <v/>
      </c>
      <c r="D78" t="str">
        <f>IF('Women Matches'!$I120&lt;&gt;"",IF('Women Matches'!$I120="L",'Women Matches'!$C120,'Women Matches'!$C121),"")</f>
        <v/>
      </c>
      <c r="E78" s="39" t="str">
        <f>IF('Women Matches'!$I120&lt;&gt;"",IF('Women Matches'!D120&gt;'Women Matches'!D121,MIN('Women Matches'!D120,'Women Matches'!D121),-MIN('Women Matches'!D120,'Women Matches'!D121))*IF('Women Matches'!$I120="W",1,-1),"")</f>
        <v/>
      </c>
      <c r="F78" s="39" t="str">
        <f>IF('Women Matches'!$I120&lt;&gt;"",IF('Women Matches'!E120&gt;'Women Matches'!E121,MIN('Women Matches'!E120,'Women Matches'!E121),-MIN('Women Matches'!E120,'Women Matches'!E121))*IF('Women Matches'!$I120="W",1,-1),"")</f>
        <v/>
      </c>
      <c r="G78" s="39" t="str">
        <f>IF('Women Matches'!$I120&lt;&gt;"",IF('Women Matches'!F120&gt;'Women Matches'!F121,MIN('Women Matches'!F120,'Women Matches'!F121),-MIN('Women Matches'!F120,'Women Matches'!F121))*IF('Women Matches'!$I120="W",1,-1),"")</f>
        <v/>
      </c>
      <c r="H78" s="39" t="str">
        <f>IF('Women Matches'!$I120&lt;&gt;"",IF('Women Matches'!G120='Women Matches'!G121,"",IF('Women Matches'!G120&gt;'Women Matches'!G121,MIN('Women Matches'!G120,'Women Matches'!G121),-MIN('Women Matches'!G120,'Women Matches'!G121))*IF('Women Matches'!$I120="W",1,-1)),"")</f>
        <v/>
      </c>
      <c r="I78" s="39" t="str">
        <f>IF('Women Matches'!$I120&lt;&gt;"",IF('Women Matches'!H120='Women Matches'!H121,"",IF('Women Matches'!H120&gt;'Women Matches'!H121,MIN('Women Matches'!H120,'Women Matches'!H121),-MIN('Women Matches'!H120,'Women Matches'!H121))*IF('Women Matches'!$I120="W",1,-1)),"")</f>
        <v/>
      </c>
    </row>
    <row r="79" spans="1:9">
      <c r="A79" t="e">
        <f t="shared" si="1"/>
        <v>#VALUE!</v>
      </c>
      <c r="B79" s="39" t="str">
        <f>CONCATENATE("WC ",'Women Matches'!$B124)</f>
        <v>WC 33</v>
      </c>
      <c r="C79" t="str">
        <f>IF('Women Matches'!$I124&lt;&gt;"",IF('Women Matches'!$I124="W",'Women Matches'!$C124,'Women Matches'!$C125),"")</f>
        <v/>
      </c>
      <c r="D79" t="str">
        <f>IF('Women Matches'!$I124&lt;&gt;"",IF('Women Matches'!$I124="L",'Women Matches'!$C124,'Women Matches'!$C125),"")</f>
        <v/>
      </c>
      <c r="E79" s="39" t="str">
        <f>IF('Women Matches'!$I124&lt;&gt;"",IF('Women Matches'!D124&gt;'Women Matches'!D125,MIN('Women Matches'!D124,'Women Matches'!D125),-MIN('Women Matches'!D124,'Women Matches'!D125))*IF('Women Matches'!$I124="W",1,-1),"")</f>
        <v/>
      </c>
      <c r="F79" s="39" t="str">
        <f>IF('Women Matches'!$I124&lt;&gt;"",IF('Women Matches'!E124&gt;'Women Matches'!E125,MIN('Women Matches'!E124,'Women Matches'!E125),-MIN('Women Matches'!E124,'Women Matches'!E125))*IF('Women Matches'!$I124="W",1,-1),"")</f>
        <v/>
      </c>
      <c r="G79" s="39" t="str">
        <f>IF('Women Matches'!$I124&lt;&gt;"",IF('Women Matches'!F124&gt;'Women Matches'!F125,MIN('Women Matches'!F124,'Women Matches'!F125),-MIN('Women Matches'!F124,'Women Matches'!F125))*IF('Women Matches'!$I124="W",1,-1),"")</f>
        <v/>
      </c>
      <c r="H79" s="39" t="str">
        <f>IF('Women Matches'!$I124&lt;&gt;"",IF('Women Matches'!G124='Women Matches'!G125,"",IF('Women Matches'!G124&gt;'Women Matches'!G125,MIN('Women Matches'!G124,'Women Matches'!G125),-MIN('Women Matches'!G124,'Women Matches'!G125))*IF('Women Matches'!$I124="W",1,-1)),"")</f>
        <v/>
      </c>
      <c r="I79" s="39" t="str">
        <f>IF('Women Matches'!$I124&lt;&gt;"",IF('Women Matches'!H124='Women Matches'!H125,"",IF('Women Matches'!H124&gt;'Women Matches'!H125,MIN('Women Matches'!H124,'Women Matches'!H125),-MIN('Women Matches'!H124,'Women Matches'!H125))*IF('Women Matches'!$I124="W",1,-1)),"")</f>
        <v/>
      </c>
    </row>
    <row r="80" spans="1:9">
      <c r="A80" t="e">
        <f t="shared" si="1"/>
        <v>#VALUE!</v>
      </c>
      <c r="B80" s="39" t="str">
        <f>CONCATENATE("WC ",'Women Matches'!$B128)</f>
        <v>WC 34</v>
      </c>
      <c r="C80" t="str">
        <f>IF('Women Matches'!$I128&lt;&gt;"",IF('Women Matches'!$I128="W",'Women Matches'!$C128,'Women Matches'!$C129),"")</f>
        <v/>
      </c>
      <c r="D80" t="str">
        <f>IF('Women Matches'!$I128&lt;&gt;"",IF('Women Matches'!$I128="L",'Women Matches'!$C128,'Women Matches'!$C129),"")</f>
        <v/>
      </c>
      <c r="E80" s="39" t="str">
        <f>IF('Women Matches'!$I128&lt;&gt;"",IF('Women Matches'!D128&gt;'Women Matches'!D129,MIN('Women Matches'!D128,'Women Matches'!D129),-MIN('Women Matches'!D128,'Women Matches'!D129))*IF('Women Matches'!$I128="W",1,-1),"")</f>
        <v/>
      </c>
      <c r="F80" s="39" t="str">
        <f>IF('Women Matches'!$I128&lt;&gt;"",IF('Women Matches'!E128&gt;'Women Matches'!E129,MIN('Women Matches'!E128,'Women Matches'!E129),-MIN('Women Matches'!E128,'Women Matches'!E129))*IF('Women Matches'!$I128="W",1,-1),"")</f>
        <v/>
      </c>
      <c r="G80" s="39" t="str">
        <f>IF('Women Matches'!$I128&lt;&gt;"",IF('Women Matches'!F128&gt;'Women Matches'!F129,MIN('Women Matches'!F128,'Women Matches'!F129),-MIN('Women Matches'!F128,'Women Matches'!F129))*IF('Women Matches'!$I128="W",1,-1),"")</f>
        <v/>
      </c>
      <c r="H80" s="39" t="str">
        <f>IF('Women Matches'!$I128&lt;&gt;"",IF('Women Matches'!G128='Women Matches'!G129,"",IF('Women Matches'!G128&gt;'Women Matches'!G129,MIN('Women Matches'!G128,'Women Matches'!G129),-MIN('Women Matches'!G128,'Women Matches'!G129))*IF('Women Matches'!$I128="W",1,-1)),"")</f>
        <v/>
      </c>
      <c r="I80" s="39" t="str">
        <f>IF('Women Matches'!$I128&lt;&gt;"",IF('Women Matches'!H128='Women Matches'!H129,"",IF('Women Matches'!H128&gt;'Women Matches'!H129,MIN('Women Matches'!H128,'Women Matches'!H129),-MIN('Women Matches'!H128,'Women Matches'!H129))*IF('Women Matches'!$I128="W",1,-1)),"")</f>
        <v/>
      </c>
    </row>
    <row r="81" spans="1:9">
      <c r="A81" t="e">
        <f t="shared" si="1"/>
        <v>#VALUE!</v>
      </c>
      <c r="B81" s="39" t="str">
        <f>CONCATENATE("WC ",'Women Matches'!$B132)</f>
        <v>WC 35</v>
      </c>
      <c r="C81" t="str">
        <f>IF('Women Matches'!$I132&lt;&gt;"",IF('Women Matches'!$I132="W",'Women Matches'!$C132,'Women Matches'!$C133),"")</f>
        <v/>
      </c>
      <c r="D81" t="str">
        <f>IF('Women Matches'!$I132&lt;&gt;"",IF('Women Matches'!$I132="L",'Women Matches'!$C132,'Women Matches'!$C133),"")</f>
        <v/>
      </c>
      <c r="E81" s="39" t="str">
        <f>IF('Women Matches'!$I132&lt;&gt;"",IF('Women Matches'!D132&gt;'Women Matches'!D133,MIN('Women Matches'!D132,'Women Matches'!D133),-MIN('Women Matches'!D132,'Women Matches'!D133))*IF('Women Matches'!$I132="W",1,-1),"")</f>
        <v/>
      </c>
      <c r="F81" s="39" t="str">
        <f>IF('Women Matches'!$I132&lt;&gt;"",IF('Women Matches'!E132&gt;'Women Matches'!E133,MIN('Women Matches'!E132,'Women Matches'!E133),-MIN('Women Matches'!E132,'Women Matches'!E133))*IF('Women Matches'!$I132="W",1,-1),"")</f>
        <v/>
      </c>
      <c r="G81" s="39" t="str">
        <f>IF('Women Matches'!$I132&lt;&gt;"",IF('Women Matches'!F132&gt;'Women Matches'!F133,MIN('Women Matches'!F132,'Women Matches'!F133),-MIN('Women Matches'!F132,'Women Matches'!F133))*IF('Women Matches'!$I132="W",1,-1),"")</f>
        <v/>
      </c>
      <c r="H81" s="39" t="str">
        <f>IF('Women Matches'!$I132&lt;&gt;"",IF('Women Matches'!G132='Women Matches'!G133,"",IF('Women Matches'!G132&gt;'Women Matches'!G133,MIN('Women Matches'!G132,'Women Matches'!G133),-MIN('Women Matches'!G132,'Women Matches'!G133))*IF('Women Matches'!$I132="W",1,-1)),"")</f>
        <v/>
      </c>
      <c r="I81" s="39" t="str">
        <f>IF('Women Matches'!$I132&lt;&gt;"",IF('Women Matches'!H132='Women Matches'!H133,"",IF('Women Matches'!H132&gt;'Women Matches'!H133,MIN('Women Matches'!H132,'Women Matches'!H133),-MIN('Women Matches'!H132,'Women Matches'!H133))*IF('Women Matches'!$I132="W",1,-1)),"")</f>
        <v/>
      </c>
    </row>
    <row r="82" spans="1:9">
      <c r="A82" t="e">
        <f t="shared" si="1"/>
        <v>#VALUE!</v>
      </c>
      <c r="B82" s="39" t="str">
        <f>CONCATENATE("WC ",'Women Matches'!$B136)</f>
        <v>WC 36</v>
      </c>
      <c r="C82" t="str">
        <f>IF('Women Matches'!$I136&lt;&gt;"",IF('Women Matches'!$I136="W",'Women Matches'!$C136,'Women Matches'!$C137),"")</f>
        <v/>
      </c>
      <c r="D82" t="str">
        <f>IF('Women Matches'!$I136&lt;&gt;"",IF('Women Matches'!$I136="L",'Women Matches'!$C136,'Women Matches'!$C137),"")</f>
        <v/>
      </c>
      <c r="E82" s="39" t="str">
        <f>IF('Women Matches'!$I136&lt;&gt;"",IF('Women Matches'!D136&gt;'Women Matches'!D137,MIN('Women Matches'!D136,'Women Matches'!D137),-MIN('Women Matches'!D136,'Women Matches'!D137))*IF('Women Matches'!$I136="W",1,-1),"")</f>
        <v/>
      </c>
      <c r="F82" s="39" t="str">
        <f>IF('Women Matches'!$I136&lt;&gt;"",IF('Women Matches'!E136&gt;'Women Matches'!E137,MIN('Women Matches'!E136,'Women Matches'!E137),-MIN('Women Matches'!E136,'Women Matches'!E137))*IF('Women Matches'!$I136="W",1,-1),"")</f>
        <v/>
      </c>
      <c r="G82" s="39" t="str">
        <f>IF('Women Matches'!$I136&lt;&gt;"",IF('Women Matches'!F136&gt;'Women Matches'!F137,MIN('Women Matches'!F136,'Women Matches'!F137),-MIN('Women Matches'!F136,'Women Matches'!F137))*IF('Women Matches'!$I136="W",1,-1),"")</f>
        <v/>
      </c>
      <c r="H82" s="39" t="str">
        <f>IF('Women Matches'!$I136&lt;&gt;"",IF('Women Matches'!G136='Women Matches'!G137,"",IF('Women Matches'!G136&gt;'Women Matches'!G137,MIN('Women Matches'!G136,'Women Matches'!G137),-MIN('Women Matches'!G136,'Women Matches'!G137))*IF('Women Matches'!$I136="W",1,-1)),"")</f>
        <v/>
      </c>
      <c r="I82" s="39" t="str">
        <f>IF('Women Matches'!$I136&lt;&gt;"",IF('Women Matches'!H136='Women Matches'!H137,"",IF('Women Matches'!H136&gt;'Women Matches'!H137,MIN('Women Matches'!H136,'Women Matches'!H137),-MIN('Women Matches'!H136,'Women Matches'!H137))*IF('Women Matches'!$I136="W",1,-1)),"")</f>
        <v/>
      </c>
    </row>
    <row r="83" spans="1:9">
      <c r="A83" t="e">
        <f t="shared" si="1"/>
        <v>#VALUE!</v>
      </c>
      <c r="B83" s="39" t="str">
        <f>CONCATENATE("WC ",'Women Matches'!$B139)</f>
        <v>WC 37</v>
      </c>
      <c r="C83" t="str">
        <f>IF('Women Matches'!$I139&lt;&gt;"",IF('Women Matches'!$I139="W",'Women Matches'!$C139,'Women Matches'!$C140),"")</f>
        <v/>
      </c>
      <c r="D83" t="str">
        <f>IF('Women Matches'!$I139&lt;&gt;"",IF('Women Matches'!$I139="L",'Women Matches'!$C139,'Women Matches'!$C140),"")</f>
        <v/>
      </c>
      <c r="E83" s="39" t="str">
        <f>IF('Women Matches'!$I139&lt;&gt;"",IF('Women Matches'!D139&gt;'Women Matches'!D140,MIN('Women Matches'!D139,'Women Matches'!D140),-MIN('Women Matches'!D139,'Women Matches'!D140))*IF('Women Matches'!$I139="W",1,-1),"")</f>
        <v/>
      </c>
      <c r="F83" s="39" t="str">
        <f>IF('Women Matches'!$I139&lt;&gt;"",IF('Women Matches'!E139&gt;'Women Matches'!E140,MIN('Women Matches'!E139,'Women Matches'!E140),-MIN('Women Matches'!E139,'Women Matches'!E140))*IF('Women Matches'!$I139="W",1,-1),"")</f>
        <v/>
      </c>
      <c r="G83" s="39" t="str">
        <f>IF('Women Matches'!$I139&lt;&gt;"",IF('Women Matches'!F139&gt;'Women Matches'!F140,MIN('Women Matches'!F139,'Women Matches'!F140),-MIN('Women Matches'!F139,'Women Matches'!F140))*IF('Women Matches'!$I139="W",1,-1),"")</f>
        <v/>
      </c>
      <c r="H83" s="39" t="str">
        <f>IF('Women Matches'!$I139&lt;&gt;"",IF('Women Matches'!G139='Women Matches'!G140,"",IF('Women Matches'!G139&gt;'Women Matches'!G140,MIN('Women Matches'!G139,'Women Matches'!G140),-MIN('Women Matches'!G139,'Women Matches'!G140))*IF('Women Matches'!$I139="W",1,-1)),"")</f>
        <v/>
      </c>
      <c r="I83" s="39" t="str">
        <f>IF('Women Matches'!$I139&lt;&gt;"",IF('Women Matches'!H139='Women Matches'!H140,"",IF('Women Matches'!H139&gt;'Women Matches'!H140,MIN('Women Matches'!H139,'Women Matches'!H140),-MIN('Women Matches'!H139,'Women Matches'!H140))*IF('Women Matches'!$I139="W",1,-1)),"")</f>
        <v/>
      </c>
    </row>
    <row r="84" spans="1:9">
      <c r="A84" t="e">
        <f t="shared" si="1"/>
        <v>#VALUE!</v>
      </c>
      <c r="B84" s="39" t="str">
        <f>CONCATENATE("WC ",'Women Matches'!$B143)</f>
        <v>WC 38</v>
      </c>
      <c r="C84" t="str">
        <f>IF('Women Matches'!$I143&lt;&gt;"",IF('Women Matches'!$I143="W",'Women Matches'!$C143,'Women Matches'!$C144),"")</f>
        <v/>
      </c>
      <c r="D84" t="str">
        <f>IF('Women Matches'!$I143&lt;&gt;"",IF('Women Matches'!$I143="L",'Women Matches'!$C143,'Women Matches'!$C144),"")</f>
        <v/>
      </c>
      <c r="E84" s="39" t="str">
        <f>IF('Women Matches'!$I143&lt;&gt;"",IF('Women Matches'!D143&gt;'Women Matches'!D144,MIN('Women Matches'!D143,'Women Matches'!D144),-MIN('Women Matches'!D143,'Women Matches'!D144))*IF('Women Matches'!$I143="W",1,-1),"")</f>
        <v/>
      </c>
      <c r="F84" s="39" t="str">
        <f>IF('Women Matches'!$I143&lt;&gt;"",IF('Women Matches'!E143&gt;'Women Matches'!E144,MIN('Women Matches'!E143,'Women Matches'!E144),-MIN('Women Matches'!E143,'Women Matches'!E144))*IF('Women Matches'!$I143="W",1,-1),"")</f>
        <v/>
      </c>
      <c r="G84" s="39" t="str">
        <f>IF('Women Matches'!$I143&lt;&gt;"",IF('Women Matches'!F143&gt;'Women Matches'!F144,MIN('Women Matches'!F143,'Women Matches'!F144),-MIN('Women Matches'!F143,'Women Matches'!F144))*IF('Women Matches'!$I143="W",1,-1),"")</f>
        <v/>
      </c>
      <c r="H84" s="39" t="str">
        <f>IF('Women Matches'!$I143&lt;&gt;"",IF('Women Matches'!G143='Women Matches'!G144,"",IF('Women Matches'!G143&gt;'Women Matches'!G144,MIN('Women Matches'!G143,'Women Matches'!G144),-MIN('Women Matches'!G143,'Women Matches'!G144))*IF('Women Matches'!$I143="W",1,-1)),"")</f>
        <v/>
      </c>
      <c r="I84" s="39" t="str">
        <f>IF('Women Matches'!$I143&lt;&gt;"",IF('Women Matches'!H143='Women Matches'!H144,"",IF('Women Matches'!H143&gt;'Women Matches'!H144,MIN('Women Matches'!H143,'Women Matches'!H144),-MIN('Women Matches'!H143,'Women Matches'!H144))*IF('Women Matches'!$I143="W",1,-1)),"")</f>
        <v/>
      </c>
    </row>
    <row r="85" spans="1:9">
      <c r="A85" t="e">
        <f t="shared" si="1"/>
        <v>#VALUE!</v>
      </c>
      <c r="B85" s="39" t="str">
        <f>CONCATENATE("WC ",'Women Matches'!$B147)</f>
        <v>WC 39</v>
      </c>
      <c r="C85" t="str">
        <f>IF('Women Matches'!$I147&lt;&gt;"",IF('Women Matches'!$I147="W",'Women Matches'!$C147,'Women Matches'!$C148),"")</f>
        <v/>
      </c>
      <c r="D85" t="str">
        <f>IF('Women Matches'!$I147&lt;&gt;"",IF('Women Matches'!$I147="L",'Women Matches'!$C147,'Women Matches'!$C148),"")</f>
        <v/>
      </c>
      <c r="E85" s="39" t="str">
        <f>IF('Women Matches'!$I147&lt;&gt;"",IF('Women Matches'!D147&gt;'Women Matches'!D148,MIN('Women Matches'!D147,'Women Matches'!D148),-MIN('Women Matches'!D147,'Women Matches'!D148))*IF('Women Matches'!$I147="W",1,-1),"")</f>
        <v/>
      </c>
      <c r="F85" s="39" t="str">
        <f>IF('Women Matches'!$I147&lt;&gt;"",IF('Women Matches'!E147&gt;'Women Matches'!E148,MIN('Women Matches'!E147,'Women Matches'!E148),-MIN('Women Matches'!E147,'Women Matches'!E148))*IF('Women Matches'!$I147="W",1,-1),"")</f>
        <v/>
      </c>
      <c r="G85" s="39" t="str">
        <f>IF('Women Matches'!$I147&lt;&gt;"",IF('Women Matches'!F147&gt;'Women Matches'!F148,MIN('Women Matches'!F147,'Women Matches'!F148),-MIN('Women Matches'!F147,'Women Matches'!F148))*IF('Women Matches'!$I147="W",1,-1),"")</f>
        <v/>
      </c>
      <c r="H85" s="39" t="str">
        <f>IF('Women Matches'!$I147&lt;&gt;"",IF('Women Matches'!G147='Women Matches'!G148,"",IF('Women Matches'!G147&gt;'Women Matches'!G148,MIN('Women Matches'!G147,'Women Matches'!G148),-MIN('Women Matches'!G147,'Women Matches'!G148))*IF('Women Matches'!$I147="W",1,-1)),"")</f>
        <v/>
      </c>
      <c r="I85" s="39" t="str">
        <f>IF('Women Matches'!$I147&lt;&gt;"",IF('Women Matches'!H147='Women Matches'!H148,"",IF('Women Matches'!H147&gt;'Women Matches'!H148,MIN('Women Matches'!H147,'Women Matches'!H148),-MIN('Women Matches'!H147,'Women Matches'!H148))*IF('Women Matches'!$I147="W",1,-1)),"")</f>
        <v/>
      </c>
    </row>
    <row r="86" spans="1:9">
      <c r="A86" t="e">
        <f t="shared" si="1"/>
        <v>#VALUE!</v>
      </c>
      <c r="B86" s="39" t="str">
        <f>CONCATENATE("WC ",'Women Matches'!$B151)</f>
        <v>WC 40</v>
      </c>
      <c r="C86" t="str">
        <f>IF('Women Matches'!$I151&lt;&gt;"",IF('Women Matches'!$I151="W",'Women Matches'!$C151,'Women Matches'!$C152),"")</f>
        <v/>
      </c>
      <c r="D86" t="str">
        <f>IF('Women Matches'!$I151&lt;&gt;"",IF('Women Matches'!$I151="L",'Women Matches'!$C151,'Women Matches'!$C152),"")</f>
        <v/>
      </c>
      <c r="E86" s="39" t="str">
        <f>IF('Women Matches'!$I151&lt;&gt;"",IF('Women Matches'!D151&gt;'Women Matches'!D152,MIN('Women Matches'!D151,'Women Matches'!D152),-MIN('Women Matches'!D151,'Women Matches'!D152))*IF('Women Matches'!$I151="W",1,-1),"")</f>
        <v/>
      </c>
      <c r="F86" s="39" t="str">
        <f>IF('Women Matches'!$I151&lt;&gt;"",IF('Women Matches'!E151&gt;'Women Matches'!E152,MIN('Women Matches'!E151,'Women Matches'!E152),-MIN('Women Matches'!E151,'Women Matches'!E152))*IF('Women Matches'!$I151="W",1,-1),"")</f>
        <v/>
      </c>
      <c r="G86" s="39" t="str">
        <f>IF('Women Matches'!$I151&lt;&gt;"",IF('Women Matches'!F151&gt;'Women Matches'!F152,MIN('Women Matches'!F151,'Women Matches'!F152),-MIN('Women Matches'!F151,'Women Matches'!F152))*IF('Women Matches'!$I151="W",1,-1),"")</f>
        <v/>
      </c>
      <c r="H86" s="39" t="str">
        <f>IF('Women Matches'!$I151&lt;&gt;"",IF('Women Matches'!G151='Women Matches'!G152,"",IF('Women Matches'!G151&gt;'Women Matches'!G152,MIN('Women Matches'!G151,'Women Matches'!G152),-MIN('Women Matches'!G151,'Women Matches'!G152))*IF('Women Matches'!$I151="W",1,-1)),"")</f>
        <v/>
      </c>
      <c r="I86" s="39" t="str">
        <f>IF('Women Matches'!$I151&lt;&gt;"",IF('Women Matches'!H151='Women Matches'!H152,"",IF('Women Matches'!H151&gt;'Women Matches'!H152,MIN('Women Matches'!H151,'Women Matches'!H152),-MIN('Women Matches'!H151,'Women Matches'!H152))*IF('Women Matches'!$I151="W",1,-1)),"")</f>
        <v/>
      </c>
    </row>
    <row r="87" spans="1:9">
      <c r="A87" t="e">
        <f t="shared" si="1"/>
        <v>#VALUE!</v>
      </c>
      <c r="B87" s="39" t="str">
        <f>CONCATENATE("WC ",'Women Matches'!$B155)</f>
        <v>WC 41</v>
      </c>
      <c r="C87" t="str">
        <f>IF('Women Matches'!$I155&lt;&gt;"",IF('Women Matches'!$I155="W",'Women Matches'!$C155,'Women Matches'!$C156),"")</f>
        <v/>
      </c>
      <c r="D87" t="str">
        <f>IF('Women Matches'!$I155&lt;&gt;"",IF('Women Matches'!$I155="L",'Women Matches'!$C155,'Women Matches'!$C156),"")</f>
        <v/>
      </c>
      <c r="E87" s="39" t="str">
        <f>IF('Women Matches'!$I155&lt;&gt;"",IF('Women Matches'!D155&gt;'Women Matches'!D156,MIN('Women Matches'!D155,'Women Matches'!D156),-MIN('Women Matches'!D155,'Women Matches'!D156))*IF('Women Matches'!$I155="W",1,-1),"")</f>
        <v/>
      </c>
      <c r="F87" s="39" t="str">
        <f>IF('Women Matches'!$I155&lt;&gt;"",IF('Women Matches'!E155&gt;'Women Matches'!E156,MIN('Women Matches'!E155,'Women Matches'!E156),-MIN('Women Matches'!E155,'Women Matches'!E156))*IF('Women Matches'!$I155="W",1,-1),"")</f>
        <v/>
      </c>
      <c r="G87" s="39" t="str">
        <f>IF('Women Matches'!$I155&lt;&gt;"",IF('Women Matches'!F155&gt;'Women Matches'!F156,MIN('Women Matches'!F155,'Women Matches'!F156),-MIN('Women Matches'!F155,'Women Matches'!F156))*IF('Women Matches'!$I155="W",1,-1),"")</f>
        <v/>
      </c>
      <c r="H87" s="39" t="str">
        <f>IF('Women Matches'!$I155&lt;&gt;"",IF('Women Matches'!G155='Women Matches'!G156,"",IF('Women Matches'!G155&gt;'Women Matches'!G156,MIN('Women Matches'!G155,'Women Matches'!G156),-MIN('Women Matches'!G155,'Women Matches'!G156))*IF('Women Matches'!$I155="W",1,-1)),"")</f>
        <v/>
      </c>
      <c r="I87" s="39" t="str">
        <f>IF('Women Matches'!$I155&lt;&gt;"",IF('Women Matches'!H155='Women Matches'!H156,"",IF('Women Matches'!H155&gt;'Women Matches'!H156,MIN('Women Matches'!H155,'Women Matches'!H156),-MIN('Women Matches'!H155,'Women Matches'!H156))*IF('Women Matches'!$I155="W",1,-1)),"")</f>
        <v/>
      </c>
    </row>
    <row r="88" spans="1:9">
      <c r="A88" t="e">
        <f t="shared" si="1"/>
        <v>#VALUE!</v>
      </c>
      <c r="B88" s="39" t="str">
        <f>CONCATENATE("WC ",'Women Matches'!$B159)</f>
        <v>WC 42</v>
      </c>
      <c r="C88" t="str">
        <f>IF('Women Matches'!$I159&lt;&gt;"",IF('Women Matches'!$I159="W",'Women Matches'!$C159,'Women Matches'!$C160),"")</f>
        <v/>
      </c>
      <c r="D88" t="str">
        <f>IF('Women Matches'!$I159&lt;&gt;"",IF('Women Matches'!$I159="L",'Women Matches'!$C159,'Women Matches'!$C160),"")</f>
        <v/>
      </c>
      <c r="E88" s="39" t="str">
        <f>IF('Women Matches'!$I159&lt;&gt;"",IF('Women Matches'!D159&gt;'Women Matches'!D160,MIN('Women Matches'!D159,'Women Matches'!D160),-MIN('Women Matches'!D159,'Women Matches'!D160))*IF('Women Matches'!$I159="W",1,-1),"")</f>
        <v/>
      </c>
      <c r="F88" s="39" t="str">
        <f>IF('Women Matches'!$I159&lt;&gt;"",IF('Women Matches'!E159&gt;'Women Matches'!E160,MIN('Women Matches'!E159,'Women Matches'!E160),-MIN('Women Matches'!E159,'Women Matches'!E160))*IF('Women Matches'!$I159="W",1,-1),"")</f>
        <v/>
      </c>
      <c r="G88" s="39" t="str">
        <f>IF('Women Matches'!$I159&lt;&gt;"",IF('Women Matches'!F159&gt;'Women Matches'!F160,MIN('Women Matches'!F159,'Women Matches'!F160),-MIN('Women Matches'!F159,'Women Matches'!F160))*IF('Women Matches'!$I159="W",1,-1),"")</f>
        <v/>
      </c>
      <c r="H88" s="39" t="str">
        <f>IF('Women Matches'!$I159&lt;&gt;"",IF('Women Matches'!G159='Women Matches'!G160,"",IF('Women Matches'!G159&gt;'Women Matches'!G160,MIN('Women Matches'!G159,'Women Matches'!G160),-MIN('Women Matches'!G159,'Women Matches'!G160))*IF('Women Matches'!$I159="W",1,-1)),"")</f>
        <v/>
      </c>
      <c r="I88" s="39" t="str">
        <f>IF('Women Matches'!$I159&lt;&gt;"",IF('Women Matches'!H159='Women Matches'!H160,"",IF('Women Matches'!H159&gt;'Women Matches'!H160,MIN('Women Matches'!H159,'Women Matches'!H160),-MIN('Women Matches'!H159,'Women Matches'!H160))*IF('Women Matches'!$I159="W",1,-1)),"")</f>
        <v/>
      </c>
    </row>
    <row r="89" spans="1:9">
      <c r="A89" t="e">
        <f t="shared" si="1"/>
        <v>#VALUE!</v>
      </c>
      <c r="B89" s="39" t="str">
        <f>CONCATENATE("WC ",'Women Matches'!$B162)</f>
        <v>WC 43</v>
      </c>
      <c r="C89" t="str">
        <f>IF('Women Matches'!$I162&lt;&gt;"",IF('Women Matches'!$I162="W",'Women Matches'!$C162,'Women Matches'!$C163),"")</f>
        <v/>
      </c>
      <c r="D89" t="str">
        <f>IF('Women Matches'!$I162&lt;&gt;"",IF('Women Matches'!$I162="L",'Women Matches'!$C162,'Women Matches'!$C163),"")</f>
        <v/>
      </c>
      <c r="E89" s="39" t="str">
        <f>IF('Women Matches'!$I162&lt;&gt;"",IF('Women Matches'!D162&gt;'Women Matches'!D163,MIN('Women Matches'!D162,'Women Matches'!D163),-MIN('Women Matches'!D162,'Women Matches'!D163))*IF('Women Matches'!$I162="W",1,-1),"")</f>
        <v/>
      </c>
      <c r="F89" s="39" t="str">
        <f>IF('Women Matches'!$I162&lt;&gt;"",IF('Women Matches'!E162&gt;'Women Matches'!E163,MIN('Women Matches'!E162,'Women Matches'!E163),-MIN('Women Matches'!E162,'Women Matches'!E163))*IF('Women Matches'!$I162="W",1,-1),"")</f>
        <v/>
      </c>
      <c r="G89" s="39" t="str">
        <f>IF('Women Matches'!$I162&lt;&gt;"",IF('Women Matches'!F162&gt;'Women Matches'!F163,MIN('Women Matches'!F162,'Women Matches'!F163),-MIN('Women Matches'!F162,'Women Matches'!F163))*IF('Women Matches'!$I162="W",1,-1),"")</f>
        <v/>
      </c>
      <c r="H89" s="39" t="str">
        <f>IF('Women Matches'!$I162&lt;&gt;"",IF('Women Matches'!G162='Women Matches'!G163,"",IF('Women Matches'!G162&gt;'Women Matches'!G163,MIN('Women Matches'!G162,'Women Matches'!G163),-MIN('Women Matches'!G162,'Women Matches'!G163))*IF('Women Matches'!$I162="W",1,-1)),"")</f>
        <v/>
      </c>
      <c r="I89" s="39" t="str">
        <f>IF('Women Matches'!$I162&lt;&gt;"",IF('Women Matches'!H162='Women Matches'!H163,"",IF('Women Matches'!H162&gt;'Women Matches'!H163,MIN('Women Matches'!H162,'Women Matches'!H163),-MIN('Women Matches'!H162,'Women Matches'!H163))*IF('Women Matches'!$I162="W",1,-1)),"")</f>
        <v/>
      </c>
    </row>
    <row r="90" spans="1:9">
      <c r="A90" t="e">
        <f t="shared" si="1"/>
        <v>#VALUE!</v>
      </c>
      <c r="B90" s="39" t="str">
        <f>CONCATENATE("WC ",'Women Matches'!$B166)</f>
        <v>WC 44</v>
      </c>
      <c r="C90" t="str">
        <f>IF('Women Matches'!$I166&lt;&gt;"",IF('Women Matches'!$I166="W",'Women Matches'!$C166,'Women Matches'!$C167),"")</f>
        <v/>
      </c>
      <c r="D90" t="str">
        <f>IF('Women Matches'!$I166&lt;&gt;"",IF('Women Matches'!$I166="L",'Women Matches'!$C166,'Women Matches'!$C167),"")</f>
        <v/>
      </c>
      <c r="E90" s="39" t="str">
        <f>IF('Women Matches'!$I166&lt;&gt;"",IF('Women Matches'!D166&gt;'Women Matches'!D167,MIN('Women Matches'!D166,'Women Matches'!D167),-MIN('Women Matches'!D166,'Women Matches'!D167))*IF('Women Matches'!$I166="W",1,-1),"")</f>
        <v/>
      </c>
      <c r="F90" s="39" t="str">
        <f>IF('Women Matches'!$I166&lt;&gt;"",IF('Women Matches'!E166&gt;'Women Matches'!E167,MIN('Women Matches'!E166,'Women Matches'!E167),-MIN('Women Matches'!E166,'Women Matches'!E167))*IF('Women Matches'!$I166="W",1,-1),"")</f>
        <v/>
      </c>
      <c r="G90" s="39" t="str">
        <f>IF('Women Matches'!$I166&lt;&gt;"",IF('Women Matches'!F166&gt;'Women Matches'!F167,MIN('Women Matches'!F166,'Women Matches'!F167),-MIN('Women Matches'!F166,'Women Matches'!F167))*IF('Women Matches'!$I166="W",1,-1),"")</f>
        <v/>
      </c>
      <c r="H90" s="39" t="str">
        <f>IF('Women Matches'!$I166&lt;&gt;"",IF('Women Matches'!G166='Women Matches'!G167,"",IF('Women Matches'!G166&gt;'Women Matches'!G167,MIN('Women Matches'!G166,'Women Matches'!G167),-MIN('Women Matches'!G166,'Women Matches'!G167))*IF('Women Matches'!$I166="W",1,-1)),"")</f>
        <v/>
      </c>
      <c r="I90" s="39" t="str">
        <f>IF('Women Matches'!$I166&lt;&gt;"",IF('Women Matches'!H166='Women Matches'!H167,"",IF('Women Matches'!H166&gt;'Women Matches'!H167,MIN('Women Matches'!H166,'Women Matches'!H167),-MIN('Women Matches'!H166,'Women Matches'!H167))*IF('Women Matches'!$I166="W",1,-1)),"")</f>
        <v/>
      </c>
    </row>
    <row r="91" spans="1:9">
      <c r="A91" t="e">
        <f t="shared" si="1"/>
        <v>#VALUE!</v>
      </c>
      <c r="B91" s="39" t="str">
        <f>CONCATENATE("WC ",'Women Matches'!$B170)</f>
        <v>WC 45</v>
      </c>
      <c r="C91" t="str">
        <f>IF('Women Matches'!$I170&lt;&gt;"",IF('Women Matches'!$I170="W",'Women Matches'!$C170,'Women Matches'!$C171),"")</f>
        <v/>
      </c>
      <c r="D91" t="str">
        <f>IF('Women Matches'!$I170&lt;&gt;"",IF('Women Matches'!$I170="L",'Women Matches'!$C170,'Women Matches'!$C171),"")</f>
        <v/>
      </c>
      <c r="E91" s="39" t="str">
        <f>IF('Women Matches'!$I170&lt;&gt;"",IF('Women Matches'!D170&gt;'Women Matches'!D171,MIN('Women Matches'!D170,'Women Matches'!D171),-MIN('Women Matches'!D170,'Women Matches'!D171))*IF('Women Matches'!$I170="W",1,-1),"")</f>
        <v/>
      </c>
      <c r="F91" s="39" t="str">
        <f>IF('Women Matches'!$I170&lt;&gt;"",IF('Women Matches'!E170&gt;'Women Matches'!E171,MIN('Women Matches'!E170,'Women Matches'!E171),-MIN('Women Matches'!E170,'Women Matches'!E171))*IF('Women Matches'!$I170="W",1,-1),"")</f>
        <v/>
      </c>
      <c r="G91" s="39" t="str">
        <f>IF('Women Matches'!$I170&lt;&gt;"",IF('Women Matches'!F170&gt;'Women Matches'!F171,MIN('Women Matches'!F170,'Women Matches'!F171),-MIN('Women Matches'!F170,'Women Matches'!F171))*IF('Women Matches'!$I170="W",1,-1),"")</f>
        <v/>
      </c>
      <c r="H91" s="39" t="str">
        <f>IF('Women Matches'!$I170&lt;&gt;"",IF('Women Matches'!G170='Women Matches'!G171,"",IF('Women Matches'!G170&gt;'Women Matches'!G171,MIN('Women Matches'!G170,'Women Matches'!G171),-MIN('Women Matches'!G170,'Women Matches'!G171))*IF('Women Matches'!$I170="W",1,-1)),"")</f>
        <v/>
      </c>
      <c r="I91" s="39" t="str">
        <f>IF('Women Matches'!$I170&lt;&gt;"",IF('Women Matches'!H170='Women Matches'!H171,"",IF('Women Matches'!H170&gt;'Women Matches'!H171,MIN('Women Matches'!H170,'Women Matches'!H171),-MIN('Women Matches'!H170,'Women Matches'!H171))*IF('Women Matches'!$I170="W",1,-1)),"")</f>
        <v/>
      </c>
    </row>
    <row r="92" spans="1:9">
      <c r="A92" t="e">
        <f t="shared" si="1"/>
        <v>#VALUE!</v>
      </c>
      <c r="B92" s="39" t="str">
        <f>CONCATENATE("WC ",'Women Matches'!$B174)</f>
        <v>WC 46</v>
      </c>
      <c r="C92" t="str">
        <f>IF('Women Matches'!$I174&lt;&gt;"",IF('Women Matches'!$I174="W",'Women Matches'!$C174,'Women Matches'!$C175),"")</f>
        <v/>
      </c>
      <c r="D92" t="str">
        <f>IF('Women Matches'!$I174&lt;&gt;"",IF('Women Matches'!$I174="L",'Women Matches'!$C174,'Women Matches'!$C175),"")</f>
        <v/>
      </c>
      <c r="E92" s="39" t="str">
        <f>IF('Women Matches'!$I174&lt;&gt;"",IF('Women Matches'!D174&gt;'Women Matches'!D175,MIN('Women Matches'!D174,'Women Matches'!D175),-MIN('Women Matches'!D174,'Women Matches'!D175))*IF('Women Matches'!$I174="W",1,-1),"")</f>
        <v/>
      </c>
      <c r="F92" s="39" t="str">
        <f>IF('Women Matches'!$I174&lt;&gt;"",IF('Women Matches'!E174&gt;'Women Matches'!E175,MIN('Women Matches'!E174,'Women Matches'!E175),-MIN('Women Matches'!E174,'Women Matches'!E175))*IF('Women Matches'!$I174="W",1,-1),"")</f>
        <v/>
      </c>
      <c r="G92" s="39" t="str">
        <f>IF('Women Matches'!$I174&lt;&gt;"",IF('Women Matches'!F174&gt;'Women Matches'!F175,MIN('Women Matches'!F174,'Women Matches'!F175),-MIN('Women Matches'!F174,'Women Matches'!F175))*IF('Women Matches'!$I174="W",1,-1),"")</f>
        <v/>
      </c>
      <c r="H92" s="39" t="str">
        <f>IF('Women Matches'!$I174&lt;&gt;"",IF('Women Matches'!G174='Women Matches'!G175,"",IF('Women Matches'!G174&gt;'Women Matches'!G175,MIN('Women Matches'!G174,'Women Matches'!G175),-MIN('Women Matches'!G174,'Women Matches'!G175))*IF('Women Matches'!$I174="W",1,-1)),"")</f>
        <v/>
      </c>
      <c r="I92" s="39" t="str">
        <f>IF('Women Matches'!$I174&lt;&gt;"",IF('Women Matches'!H174='Women Matches'!H175,"",IF('Women Matches'!H174&gt;'Women Matches'!H175,MIN('Women Matches'!H174,'Women Matches'!H175),-MIN('Women Matches'!H174,'Women Matches'!H175))*IF('Women Matches'!$I174="W",1,-1)),"")</f>
        <v/>
      </c>
    </row>
    <row r="93" spans="1:9">
      <c r="A93" t="e">
        <f t="shared" si="1"/>
        <v>#VALUE!</v>
      </c>
      <c r="B93" s="39" t="str">
        <f>CONCATENATE("MS-4 ",'MS-4'!$D$5,",",'MS-4'!$BD1)</f>
        <v>MS-4 1,1</v>
      </c>
      <c r="C93" t="str">
        <f>IF('MS-4'!$CF1&lt;&gt;"",IF('MS-4'!$CF1="W",'MS-4'!$BG1,'MS-4'!$BG3),"")</f>
        <v/>
      </c>
      <c r="D93" t="str">
        <f>IF('MS-4'!$CF1&lt;&gt;"",IF('MS-4'!$CF1="L",'MS-4'!$BG1,'MS-4'!$BG3),"")</f>
        <v/>
      </c>
      <c r="E93" s="39" t="str">
        <f>IF('MS-4'!$CF1&lt;&gt;"",IF('MS-4'!BV1&gt;'MS-4'!BV3,MIN('MS-4'!BV1,'MS-4'!BV3),-MIN('MS-4'!BV1,'MS-4'!BV3))*IF('MS-4'!$CF1="W",1,-1),"")</f>
        <v/>
      </c>
      <c r="F93" s="39" t="str">
        <f>IF('MS-4'!$CF1&lt;&gt;"",IF('MS-4'!BX1&gt;'MS-4'!BX3,MIN('MS-4'!BX1,'MS-4'!BX3),-MIN('MS-4'!BX1,'MS-4'!BX3))*IF('MS-4'!$CF1="W",1,-1),"")</f>
        <v/>
      </c>
      <c r="G93" s="39" t="str">
        <f>IF('MS-4'!$CF1&lt;&gt;"",IF('MS-4'!BZ1&gt;'MS-4'!BZ3,MIN('MS-4'!BZ1,'MS-4'!BZ3),-MIN('MS-4'!BZ1,'MS-4'!BZ3))*IF('MS-4'!$CF1="W",1,-1),"")</f>
        <v/>
      </c>
      <c r="H93" s="39" t="str">
        <f>IF('MS-4'!$CF1&lt;&gt;"",IF('MS-4'!CB1='MS-4'!CB3,"",IF('MS-4'!CB1&gt;'MS-4'!CB3,MIN('MS-4'!CB1,'MS-4'!CB3),-MIN('MS-4'!CB1,'MS-4'!CB3))*IF('MS-4'!$CF1="W",1,-1)),"")</f>
        <v/>
      </c>
      <c r="I93" s="39" t="str">
        <f>IF('MS-4'!$CF1&lt;&gt;"",IF('MS-4'!CD1='MS-4'!CD3,"",IF('MS-4'!CD1&gt;'MS-4'!CD3,MIN('MS-4'!CD1,'MS-4'!CD3),-MIN('MS-4'!CD1,'MS-4'!CD3))*IF('MS-4'!$CF1="W",1,-1)),"")</f>
        <v/>
      </c>
    </row>
    <row r="94" spans="1:9">
      <c r="A94" t="e">
        <f t="shared" si="1"/>
        <v>#VALUE!</v>
      </c>
      <c r="B94" s="39" t="str">
        <f>CONCATENATE("MS-4 ",'MS-4'!$D$5,",",'MS-4'!$BD11)</f>
        <v>MS-4 1,2</v>
      </c>
      <c r="C94" t="str">
        <f>IF('MS-4'!$CF11&lt;&gt;"",IF('MS-4'!$CF11="W",'MS-4'!$BG11,'MS-4'!$BG13),"")</f>
        <v/>
      </c>
      <c r="D94" t="str">
        <f>IF('MS-4'!$CF11&lt;&gt;"",IF('MS-4'!$CF11="L",'MS-4'!$BG11,'MS-4'!$BG13),"")</f>
        <v/>
      </c>
      <c r="E94" s="39" t="str">
        <f>IF('MS-4'!$CF11&lt;&gt;"",IF('MS-4'!BV11&gt;'MS-4'!BV13,MIN('MS-4'!BV11,'MS-4'!BV13),-MIN('MS-4'!BV11,'MS-4'!BV13))*IF('MS-4'!$CF11="W",1,-1),"")</f>
        <v/>
      </c>
      <c r="F94" s="39" t="str">
        <f>IF('MS-4'!$CF11&lt;&gt;"",IF('MS-4'!BX11&gt;'MS-4'!BX13,MIN('MS-4'!BX11,'MS-4'!BX13),-MIN('MS-4'!BX11,'MS-4'!BX13))*IF('MS-4'!$CF11="W",1,-1),"")</f>
        <v/>
      </c>
      <c r="G94" s="39" t="str">
        <f>IF('MS-4'!$CF11&lt;&gt;"",IF('MS-4'!BZ11&gt;'MS-4'!BZ13,MIN('MS-4'!BZ11,'MS-4'!BZ13),-MIN('MS-4'!BZ11,'MS-4'!BZ13))*IF('MS-4'!$CF11="W",1,-1),"")</f>
        <v/>
      </c>
      <c r="H94" s="39" t="str">
        <f>IF('MS-4'!$CF11&lt;&gt;"",IF('MS-4'!CB11='MS-4'!CB13,"",IF('MS-4'!CB11&gt;'MS-4'!CB13,MIN('MS-4'!CB11,'MS-4'!CB13),-MIN('MS-4'!CB11,'MS-4'!CB13))*IF('MS-4'!$CF11="W",1,-1)),"")</f>
        <v/>
      </c>
      <c r="I94" s="39" t="str">
        <f>IF('MS-4'!$CF11&lt;&gt;"",IF('MS-4'!CD11='MS-4'!CD13,"",IF('MS-4'!CD11&gt;'MS-4'!CD13,MIN('MS-4'!CD11,'MS-4'!CD13),-MIN('MS-4'!CD11,'MS-4'!CD13))*IF('MS-4'!$CF11="W",1,-1)),"")</f>
        <v/>
      </c>
    </row>
    <row r="95" spans="1:9">
      <c r="A95" t="e">
        <f t="shared" si="1"/>
        <v>#VALUE!</v>
      </c>
      <c r="B95" s="39" t="str">
        <f>CONCATENATE("MS-4 ",'MS-4'!$D$5,",",'MS-4'!$BD21)</f>
        <v>MS-4 1,3</v>
      </c>
      <c r="C95" t="str">
        <f>IF('MS-4'!$CF21&lt;&gt;"",IF('MS-4'!$CF21="W",'MS-4'!$BG21,'MS-4'!$BG23),"")</f>
        <v/>
      </c>
      <c r="D95" t="str">
        <f>IF('MS-4'!$CF21&lt;&gt;"",IF('MS-4'!$CF21="L",'MS-4'!$BG21,'MS-4'!$BG23),"")</f>
        <v/>
      </c>
      <c r="E95" s="39" t="str">
        <f>IF('MS-4'!$CF21&lt;&gt;"",IF('MS-4'!BV21&gt;'MS-4'!BV23,MIN('MS-4'!BV21,'MS-4'!BV23),-MIN('MS-4'!BV21,'MS-4'!BV23))*IF('MS-4'!$CF21="W",1,-1),"")</f>
        <v/>
      </c>
      <c r="F95" s="39" t="str">
        <f>IF('MS-4'!$CF21&lt;&gt;"",IF('MS-4'!BX21&gt;'MS-4'!BX23,MIN('MS-4'!BX21,'MS-4'!BX23),-MIN('MS-4'!BX21,'MS-4'!BX23))*IF('MS-4'!$CF21="W",1,-1),"")</f>
        <v/>
      </c>
      <c r="G95" s="39" t="str">
        <f>IF('MS-4'!$CF21&lt;&gt;"",IF('MS-4'!BZ21&gt;'MS-4'!BZ23,MIN('MS-4'!BZ21,'MS-4'!BZ23),-MIN('MS-4'!BZ21,'MS-4'!BZ23))*IF('MS-4'!$CF21="W",1,-1),"")</f>
        <v/>
      </c>
      <c r="H95" s="39" t="str">
        <f>IF('MS-4'!$CF21&lt;&gt;"",IF('MS-4'!CB21='MS-4'!CB23,"",IF('MS-4'!CB21&gt;'MS-4'!CB23,MIN('MS-4'!CB21,'MS-4'!CB23),-MIN('MS-4'!CB21,'MS-4'!CB23))*IF('MS-4'!$CF21="W",1,-1)),"")</f>
        <v/>
      </c>
      <c r="I95" s="39" t="str">
        <f>IF('MS-4'!$CF21&lt;&gt;"",IF('MS-4'!CD21='MS-4'!CD23,"",IF('MS-4'!CD21&gt;'MS-4'!CD23,MIN('MS-4'!CD21,'MS-4'!CD23),-MIN('MS-4'!CD21,'MS-4'!CD23))*IF('MS-4'!$CF21="W",1,-1)),"")</f>
        <v/>
      </c>
    </row>
    <row r="96" spans="1:9">
      <c r="A96" t="e">
        <f t="shared" si="1"/>
        <v>#VALUE!</v>
      </c>
      <c r="B96" s="39" t="str">
        <f>CONCATENATE("MS-4 ",'MS-4'!$D$5,",",'MS-4'!$BD31)</f>
        <v>MS-4 1,4</v>
      </c>
      <c r="C96" t="str">
        <f>IF('MS-4'!$CF31&lt;&gt;"",IF('MS-4'!$CF31="W",'MS-4'!$BG31,'MS-4'!$BG33),"")</f>
        <v/>
      </c>
      <c r="D96" t="str">
        <f>IF('MS-4'!$CF31&lt;&gt;"",IF('MS-4'!$CF31="L",'MS-4'!$BG31,'MS-4'!$BG33),"")</f>
        <v/>
      </c>
      <c r="E96" s="39" t="str">
        <f>IF('MS-4'!$CF31&lt;&gt;"",IF('MS-4'!BV31&gt;'MS-4'!BV33,MIN('MS-4'!BV31,'MS-4'!BV33),-MIN('MS-4'!BV31,'MS-4'!BV33))*IF('MS-4'!$CF31="W",1,-1),"")</f>
        <v/>
      </c>
      <c r="F96" s="39" t="str">
        <f>IF('MS-4'!$CF31&lt;&gt;"",IF('MS-4'!BX31&gt;'MS-4'!BX33,MIN('MS-4'!BX31,'MS-4'!BX33),-MIN('MS-4'!BX31,'MS-4'!BX33))*IF('MS-4'!$CF31="W",1,-1),"")</f>
        <v/>
      </c>
      <c r="G96" s="39" t="str">
        <f>IF('MS-4'!$CF31&lt;&gt;"",IF('MS-4'!BZ31&gt;'MS-4'!BZ33,MIN('MS-4'!BZ31,'MS-4'!BZ33),-MIN('MS-4'!BZ31,'MS-4'!BZ33))*IF('MS-4'!$CF31="W",1,-1),"")</f>
        <v/>
      </c>
      <c r="H96" s="39" t="str">
        <f>IF('MS-4'!$CF31&lt;&gt;"",IF('MS-4'!CB31='MS-4'!CB33,"",IF('MS-4'!CB31&gt;'MS-4'!CB33,MIN('MS-4'!CB31,'MS-4'!CB33),-MIN('MS-4'!CB31,'MS-4'!CB33))*IF('MS-4'!$CF31="W",1,-1)),"")</f>
        <v/>
      </c>
      <c r="I96" s="39" t="str">
        <f>IF('MS-4'!$CF31&lt;&gt;"",IF('MS-4'!CD31='MS-4'!CD33,"",IF('MS-4'!CD31&gt;'MS-4'!CD33,MIN('MS-4'!CD31,'MS-4'!CD33),-MIN('MS-4'!CD31,'MS-4'!CD33))*IF('MS-4'!$CF31="W",1,-1)),"")</f>
        <v/>
      </c>
    </row>
    <row r="97" spans="1:9">
      <c r="A97" t="e">
        <f t="shared" si="1"/>
        <v>#VALUE!</v>
      </c>
      <c r="B97" s="39" t="str">
        <f>CONCATENATE("MS-4 ",'MS-4'!$D$5,",",'MS-4'!$BD41)</f>
        <v>MS-4 1,5</v>
      </c>
      <c r="C97" t="str">
        <f>IF('MS-4'!$CF41&lt;&gt;"",IF('MS-4'!$CF41="W",'MS-4'!$BG41,'MS-4'!$BG43),"")</f>
        <v/>
      </c>
      <c r="D97" t="str">
        <f>IF('MS-4'!$CF41&lt;&gt;"",IF('MS-4'!$CF41="L",'MS-4'!$BG41,'MS-4'!$BG43),"")</f>
        <v/>
      </c>
      <c r="E97" s="39" t="str">
        <f>IF('MS-4'!$CF41&lt;&gt;"",IF('MS-4'!BV41&gt;'MS-4'!BV43,MIN('MS-4'!BV41,'MS-4'!BV43),-MIN('MS-4'!BV41,'MS-4'!BV43))*IF('MS-4'!$CF41="W",1,-1),"")</f>
        <v/>
      </c>
      <c r="F97" s="39" t="str">
        <f>IF('MS-4'!$CF41&lt;&gt;"",IF('MS-4'!BX41&gt;'MS-4'!BX43,MIN('MS-4'!BX41,'MS-4'!BX43),-MIN('MS-4'!BX41,'MS-4'!BX43))*IF('MS-4'!$CF41="W",1,-1),"")</f>
        <v/>
      </c>
      <c r="G97" s="39" t="str">
        <f>IF('MS-4'!$CF41&lt;&gt;"",IF('MS-4'!BZ41&gt;'MS-4'!BZ43,MIN('MS-4'!BZ41,'MS-4'!BZ43),-MIN('MS-4'!BZ41,'MS-4'!BZ43))*IF('MS-4'!$CF41="W",1,-1),"")</f>
        <v/>
      </c>
      <c r="H97" s="39" t="str">
        <f>IF('MS-4'!$CF41&lt;&gt;"",IF('MS-4'!CB41='MS-4'!CB43,"",IF('MS-4'!CB41&gt;'MS-4'!CB43,MIN('MS-4'!CB41,'MS-4'!CB43),-MIN('MS-4'!CB41,'MS-4'!CB43))*IF('MS-4'!$CF41="W",1,-1)),"")</f>
        <v/>
      </c>
      <c r="I97" s="39" t="str">
        <f>IF('MS-4'!$CF41&lt;&gt;"",IF('MS-4'!CD41='MS-4'!CD43,"",IF('MS-4'!CD41&gt;'MS-4'!CD43,MIN('MS-4'!CD41,'MS-4'!CD43),-MIN('MS-4'!CD41,'MS-4'!CD43))*IF('MS-4'!$CF41="W",1,-1)),"")</f>
        <v/>
      </c>
    </row>
    <row r="98" spans="1:9">
      <c r="A98" t="e">
        <f t="shared" si="1"/>
        <v>#VALUE!</v>
      </c>
      <c r="B98" s="38" t="str">
        <f>CONCATENATE("MS-4 ",'MS-4'!$D$5,",",'MS-4'!$BD51)</f>
        <v>MS-4 1,6</v>
      </c>
      <c r="C98" t="str">
        <f>IF('MS-4'!$CF51&lt;&gt;"",IF('MS-4'!$CF51="W",'MS-4'!$BG51,'MS-4'!$BG53),"")</f>
        <v/>
      </c>
      <c r="D98" t="str">
        <f>IF('MS-4'!$CF51&lt;&gt;"",IF('MS-4'!$CF51="L",'MS-4'!$BG51,'MS-4'!$BG53),"")</f>
        <v/>
      </c>
      <c r="E98" s="39" t="str">
        <f>IF('MS-4'!$CF51&lt;&gt;"",IF('MS-4'!BV51&gt;'MS-4'!BV53,MIN('MS-4'!BV51,'MS-4'!BV53),-MIN('MS-4'!BV51,'MS-4'!BV53))*IF('MS-4'!$CF51="W",1,-1),"")</f>
        <v/>
      </c>
      <c r="F98" s="39" t="str">
        <f>IF('MS-4'!$CF51&lt;&gt;"",IF('MS-4'!BX51&gt;'MS-4'!BX53,MIN('MS-4'!BX51,'MS-4'!BX53),-MIN('MS-4'!BX51,'MS-4'!BX53))*IF('MS-4'!$CF51="W",1,-1),"")</f>
        <v/>
      </c>
      <c r="G98" s="39" t="str">
        <f>IF('MS-4'!$CF51&lt;&gt;"",IF('MS-4'!BZ51&gt;'MS-4'!BZ53,MIN('MS-4'!BZ51,'MS-4'!BZ53),-MIN('MS-4'!BZ51,'MS-4'!BZ53))*IF('MS-4'!$CF51="W",1,-1),"")</f>
        <v/>
      </c>
      <c r="H98" s="39" t="str">
        <f>IF('MS-4'!$CF51&lt;&gt;"",IF('MS-4'!CB51='MS-4'!CB53,"",IF('MS-4'!CB51&gt;'MS-4'!CB53,MIN('MS-4'!CB51,'MS-4'!CB53),-MIN('MS-4'!CB51,'MS-4'!CB53))*IF('MS-4'!$CF51="W",1,-1)),"")</f>
        <v/>
      </c>
      <c r="I98" s="39" t="str">
        <f>IF('MS-4'!$CF51&lt;&gt;"",IF('MS-4'!CD51='MS-4'!CD53,"",IF('MS-4'!CD51&gt;'MS-4'!CD53,MIN('MS-4'!CD51,'MS-4'!CD53),-MIN('MS-4'!CD51,'MS-4'!CD53))*IF('MS-4'!$CF51="W",1,-1)),"")</f>
        <v/>
      </c>
    </row>
    <row r="99" spans="1:9">
      <c r="A99" t="e">
        <f t="shared" si="1"/>
        <v>#VALUE!</v>
      </c>
      <c r="B99" s="38" t="str">
        <f>CONCATENATE("MS-4 ",'MS-4'!$D$70,",",'MS-4'!$BD66)</f>
        <v>MS-4 2,1</v>
      </c>
      <c r="C99" t="str">
        <f>IF('MS-4'!$CF66&lt;&gt;"",IF('MS-4'!$CF66="W",'MS-4'!$BG66,'MS-4'!$BG68),"")</f>
        <v/>
      </c>
      <c r="D99" t="str">
        <f>IF('MS-4'!$CF66&lt;&gt;"",IF('MS-4'!$CF66="L",'MS-4'!$BG66,'MS-4'!$BG68),"")</f>
        <v/>
      </c>
      <c r="E99" s="39" t="str">
        <f>IF('MS-4'!$CF66&lt;&gt;"",IF('MS-4'!BV66&gt;'MS-4'!BV68,MIN('MS-4'!BV66,'MS-4'!BV68),-MIN('MS-4'!BV66,'MS-4'!BV68))*IF('MS-4'!$CF66="W",1,-1),"")</f>
        <v/>
      </c>
      <c r="F99" s="39" t="str">
        <f>IF('MS-4'!$CF66&lt;&gt;"",IF('MS-4'!BX66&gt;'MS-4'!BX68,MIN('MS-4'!BX66,'MS-4'!BX68),-MIN('MS-4'!BX66,'MS-4'!BX68))*IF('MS-4'!$CF66="W",1,-1),"")</f>
        <v/>
      </c>
      <c r="G99" s="39" t="str">
        <f>IF('MS-4'!$CF66&lt;&gt;"",IF('MS-4'!BZ66&gt;'MS-4'!BZ68,MIN('MS-4'!BZ66,'MS-4'!BZ68),-MIN('MS-4'!BZ66,'MS-4'!BZ68))*IF('MS-4'!$CF66="W",1,-1),"")</f>
        <v/>
      </c>
      <c r="H99" s="39" t="str">
        <f>IF('MS-4'!$CF66&lt;&gt;"",IF('MS-4'!CB66='MS-4'!CB68,"",IF('MS-4'!CB66&gt;'MS-4'!CB68,MIN('MS-4'!CB66,'MS-4'!CB68),-MIN('MS-4'!CB66,'MS-4'!CB68))*IF('MS-4'!$CF66="W",1,-1)),"")</f>
        <v/>
      </c>
      <c r="I99" s="39" t="str">
        <f>IF('MS-4'!$CF66&lt;&gt;"",IF('MS-4'!CD66='MS-4'!CD68,"",IF('MS-4'!CD66&gt;'MS-4'!CD68,MIN('MS-4'!CD66,'MS-4'!CD68),-MIN('MS-4'!CD66,'MS-4'!CD68))*IF('MS-4'!$CF66="W",1,-1)),"")</f>
        <v/>
      </c>
    </row>
    <row r="100" spans="1:9">
      <c r="A100" t="e">
        <f t="shared" si="1"/>
        <v>#VALUE!</v>
      </c>
      <c r="B100" s="38" t="str">
        <f>CONCATENATE("MS-4 ",'MS-4'!$D$70,",",'MS-4'!$BD76)</f>
        <v>MS-4 2,2</v>
      </c>
      <c r="C100" t="str">
        <f>IF('MS-4'!$CF76&lt;&gt;"",IF('MS-4'!$CF76="W",'MS-4'!$BG76,'MS-4'!$BG78),"")</f>
        <v/>
      </c>
      <c r="D100" t="str">
        <f>IF('MS-4'!$CF76&lt;&gt;"",IF('MS-4'!$CF76="L",'MS-4'!$BG76,'MS-4'!$BG78),"")</f>
        <v/>
      </c>
      <c r="E100" s="39" t="str">
        <f>IF('MS-4'!$CF76&lt;&gt;"",IF('MS-4'!BV76&gt;'MS-4'!BV78,MIN('MS-4'!BV76,'MS-4'!BV78),-MIN('MS-4'!BV76,'MS-4'!BV78))*IF('MS-4'!$CF76="W",1,-1),"")</f>
        <v/>
      </c>
      <c r="F100" s="39" t="str">
        <f>IF('MS-4'!$CF76&lt;&gt;"",IF('MS-4'!BX76&gt;'MS-4'!BX78,MIN('MS-4'!BX76,'MS-4'!BX78),-MIN('MS-4'!BX76,'MS-4'!BX78))*IF('MS-4'!$CF76="W",1,-1),"")</f>
        <v/>
      </c>
      <c r="G100" s="39" t="str">
        <f>IF('MS-4'!$CF76&lt;&gt;"",IF('MS-4'!BZ76&gt;'MS-4'!BZ78,MIN('MS-4'!BZ76,'MS-4'!BZ78),-MIN('MS-4'!BZ76,'MS-4'!BZ78))*IF('MS-4'!$CF76="W",1,-1),"")</f>
        <v/>
      </c>
      <c r="H100" s="39" t="str">
        <f>IF('MS-4'!$CF76&lt;&gt;"",IF('MS-4'!CB76='MS-4'!CB78,"",IF('MS-4'!CB76&gt;'MS-4'!CB78,MIN('MS-4'!CB76,'MS-4'!CB78),-MIN('MS-4'!CB76,'MS-4'!CB78))*IF('MS-4'!$CF76="W",1,-1)),"")</f>
        <v/>
      </c>
      <c r="I100" s="39" t="str">
        <f>IF('MS-4'!$CF76&lt;&gt;"",IF('MS-4'!CD76='MS-4'!CD78,"",IF('MS-4'!CD76&gt;'MS-4'!CD78,MIN('MS-4'!CD76,'MS-4'!CD78),-MIN('MS-4'!CD76,'MS-4'!CD78))*IF('MS-4'!$CF76="W",1,-1)),"")</f>
        <v/>
      </c>
    </row>
    <row r="101" spans="1:9">
      <c r="A101" t="e">
        <f t="shared" si="1"/>
        <v>#VALUE!</v>
      </c>
      <c r="B101" s="38" t="str">
        <f>CONCATENATE("MS-4 ",'MS-4'!$D$70,",",'MS-4'!$BD86)</f>
        <v>MS-4 2,3</v>
      </c>
      <c r="C101" t="str">
        <f>IF('MS-4'!$CF86&lt;&gt;"",IF('MS-4'!$CF86="W",'MS-4'!$BG86,'MS-4'!$BG88),"")</f>
        <v/>
      </c>
      <c r="D101" t="str">
        <f>IF('MS-4'!$CF86&lt;&gt;"",IF('MS-4'!$CF86="L",'MS-4'!$BG86,'MS-4'!$BG88),"")</f>
        <v/>
      </c>
      <c r="E101" s="39" t="str">
        <f>IF('MS-4'!$CF86&lt;&gt;"",IF('MS-4'!BV86&gt;'MS-4'!BV88,MIN('MS-4'!BV86,'MS-4'!BV88),-MIN('MS-4'!BV86,'MS-4'!BV88))*IF('MS-4'!$CF86="W",1,-1),"")</f>
        <v/>
      </c>
      <c r="F101" s="39" t="str">
        <f>IF('MS-4'!$CF86&lt;&gt;"",IF('MS-4'!BX86&gt;'MS-4'!BX88,MIN('MS-4'!BX86,'MS-4'!BX88),-MIN('MS-4'!BX86,'MS-4'!BX88))*IF('MS-4'!$CF86="W",1,-1),"")</f>
        <v/>
      </c>
      <c r="G101" s="39" t="str">
        <f>IF('MS-4'!$CF86&lt;&gt;"",IF('MS-4'!BZ86&gt;'MS-4'!BZ88,MIN('MS-4'!BZ86,'MS-4'!BZ88),-MIN('MS-4'!BZ86,'MS-4'!BZ88))*IF('MS-4'!$CF86="W",1,-1),"")</f>
        <v/>
      </c>
      <c r="H101" s="39" t="str">
        <f>IF('MS-4'!$CF86&lt;&gt;"",IF('MS-4'!CB86='MS-4'!CB88,"",IF('MS-4'!CB86&gt;'MS-4'!CB88,MIN('MS-4'!CB86,'MS-4'!CB88),-MIN('MS-4'!CB86,'MS-4'!CB88))*IF('MS-4'!$CF86="W",1,-1)),"")</f>
        <v/>
      </c>
      <c r="I101" s="39" t="str">
        <f>IF('MS-4'!$CF86&lt;&gt;"",IF('MS-4'!CD86='MS-4'!CD88,"",IF('MS-4'!CD86&gt;'MS-4'!CD88,MIN('MS-4'!CD86,'MS-4'!CD88),-MIN('MS-4'!CD86,'MS-4'!CD88))*IF('MS-4'!$CF86="W",1,-1)),"")</f>
        <v/>
      </c>
    </row>
    <row r="102" spans="1:9">
      <c r="A102" t="e">
        <f t="shared" si="1"/>
        <v>#VALUE!</v>
      </c>
      <c r="B102" s="38" t="str">
        <f>CONCATENATE("MS-4 ",'MS-4'!$D$70,",",'MS-4'!$BD96)</f>
        <v>MS-4 2,4</v>
      </c>
      <c r="C102" t="str">
        <f>IF('MS-4'!$CF96&lt;&gt;"",IF('MS-4'!$CF96="W",'MS-4'!$BG96,'MS-4'!$BG98),"")</f>
        <v/>
      </c>
      <c r="D102" t="str">
        <f>IF('MS-4'!$CF96&lt;&gt;"",IF('MS-4'!$CF96="L",'MS-4'!$BG96,'MS-4'!$BG98),"")</f>
        <v/>
      </c>
      <c r="E102" s="39" t="str">
        <f>IF('MS-4'!$CF96&lt;&gt;"",IF('MS-4'!BV96&gt;'MS-4'!BV98,MIN('MS-4'!BV96,'MS-4'!BV98),-MIN('MS-4'!BV96,'MS-4'!BV98))*IF('MS-4'!$CF96="W",1,-1),"")</f>
        <v/>
      </c>
      <c r="F102" s="39" t="str">
        <f>IF('MS-4'!$CF96&lt;&gt;"",IF('MS-4'!BX96&gt;'MS-4'!BX98,MIN('MS-4'!BX96,'MS-4'!BX98),-MIN('MS-4'!BX96,'MS-4'!BX98))*IF('MS-4'!$CF96="W",1,-1),"")</f>
        <v/>
      </c>
      <c r="G102" s="39" t="str">
        <f>IF('MS-4'!$CF96&lt;&gt;"",IF('MS-4'!BZ96&gt;'MS-4'!BZ98,MIN('MS-4'!BZ96,'MS-4'!BZ98),-MIN('MS-4'!BZ96,'MS-4'!BZ98))*IF('MS-4'!$CF96="W",1,-1),"")</f>
        <v/>
      </c>
      <c r="H102" s="39" t="str">
        <f>IF('MS-4'!$CF96&lt;&gt;"",IF('MS-4'!CB96='MS-4'!CB98,"",IF('MS-4'!CB96&gt;'MS-4'!CB98,MIN('MS-4'!CB96,'MS-4'!CB98),-MIN('MS-4'!CB96,'MS-4'!CB98))*IF('MS-4'!$CF96="W",1,-1)),"")</f>
        <v/>
      </c>
      <c r="I102" s="39" t="str">
        <f>IF('MS-4'!$CF96&lt;&gt;"",IF('MS-4'!CD96='MS-4'!CD98,"",IF('MS-4'!CD96&gt;'MS-4'!CD98,MIN('MS-4'!CD96,'MS-4'!CD98),-MIN('MS-4'!CD96,'MS-4'!CD98))*IF('MS-4'!$CF96="W",1,-1)),"")</f>
        <v/>
      </c>
    </row>
    <row r="103" spans="1:9">
      <c r="A103" t="e">
        <f t="shared" si="1"/>
        <v>#VALUE!</v>
      </c>
      <c r="B103" s="38" t="str">
        <f>CONCATENATE("MS-4 ",'MS-4'!$D$70,",",'MS-4'!$BD106)</f>
        <v>MS-4 2,5</v>
      </c>
      <c r="C103" t="str">
        <f>IF('MS-4'!$CF106&lt;&gt;"",IF('MS-4'!$CF106="W",'MS-4'!$BG106,'MS-4'!$BG108),"")</f>
        <v/>
      </c>
      <c r="D103" t="str">
        <f>IF('MS-4'!$CF106&lt;&gt;"",IF('MS-4'!$CF106="L",'MS-4'!$BG106,'MS-4'!$BG108),"")</f>
        <v/>
      </c>
      <c r="E103" s="39" t="str">
        <f>IF('MS-4'!$CF106&lt;&gt;"",IF('MS-4'!BV106&gt;'MS-4'!BV108,MIN('MS-4'!BV106,'MS-4'!BV108),-MIN('MS-4'!BV106,'MS-4'!BV108))*IF('MS-4'!$CF106="W",1,-1),"")</f>
        <v/>
      </c>
      <c r="F103" s="39" t="str">
        <f>IF('MS-4'!$CF106&lt;&gt;"",IF('MS-4'!BX106&gt;'MS-4'!BX108,MIN('MS-4'!BX106,'MS-4'!BX108),-MIN('MS-4'!BX106,'MS-4'!BX108))*IF('MS-4'!$CF106="W",1,-1),"")</f>
        <v/>
      </c>
      <c r="G103" s="39" t="str">
        <f>IF('MS-4'!$CF106&lt;&gt;"",IF('MS-4'!BZ106&gt;'MS-4'!BZ108,MIN('MS-4'!BZ106,'MS-4'!BZ108),-MIN('MS-4'!BZ106,'MS-4'!BZ108))*IF('MS-4'!$CF106="W",1,-1),"")</f>
        <v/>
      </c>
      <c r="H103" s="39" t="str">
        <f>IF('MS-4'!$CF106&lt;&gt;"",IF('MS-4'!CB106='MS-4'!CB108,"",IF('MS-4'!CB106&gt;'MS-4'!CB108,MIN('MS-4'!CB106,'MS-4'!CB108),-MIN('MS-4'!CB106,'MS-4'!CB108))*IF('MS-4'!$CF106="W",1,-1)),"")</f>
        <v/>
      </c>
      <c r="I103" s="39" t="str">
        <f>IF('MS-4'!$CF106&lt;&gt;"",IF('MS-4'!CD106='MS-4'!CD108,"",IF('MS-4'!CD106&gt;'MS-4'!CD108,MIN('MS-4'!CD106,'MS-4'!CD108),-MIN('MS-4'!CD106,'MS-4'!CD108))*IF('MS-4'!$CF106="W",1,-1)),"")</f>
        <v/>
      </c>
    </row>
    <row r="104" spans="1:9">
      <c r="A104" t="e">
        <f t="shared" si="1"/>
        <v>#VALUE!</v>
      </c>
      <c r="B104" s="38" t="str">
        <f>CONCATENATE("MS-4 ",'MS-4'!$D$70,",",'MS-4'!$BD116)</f>
        <v>MS-4 2,6</v>
      </c>
      <c r="C104" t="str">
        <f>IF('MS-4'!$CF116&lt;&gt;"",IF('MS-4'!$CF116="W",'MS-4'!$BG116,'MS-4'!$BG118),"")</f>
        <v/>
      </c>
      <c r="D104" t="str">
        <f>IF('MS-4'!$CF116&lt;&gt;"",IF('MS-4'!$CF116="L",'MS-4'!$BG116,'MS-4'!$BG118),"")</f>
        <v/>
      </c>
      <c r="E104" s="39" t="str">
        <f>IF('MS-4'!$CF116&lt;&gt;"",IF('MS-4'!BV116&gt;'MS-4'!BV118,MIN('MS-4'!BV116,'MS-4'!BV118),-MIN('MS-4'!BV116,'MS-4'!BV118))*IF('MS-4'!$CF116="W",1,-1),"")</f>
        <v/>
      </c>
      <c r="F104" s="39" t="str">
        <f>IF('MS-4'!$CF116&lt;&gt;"",IF('MS-4'!BX116&gt;'MS-4'!BX118,MIN('MS-4'!BX116,'MS-4'!BX118),-MIN('MS-4'!BX116,'MS-4'!BX118))*IF('MS-4'!$CF116="W",1,-1),"")</f>
        <v/>
      </c>
      <c r="G104" s="39" t="str">
        <f>IF('MS-4'!$CF116&lt;&gt;"",IF('MS-4'!BZ116&gt;'MS-4'!BZ118,MIN('MS-4'!BZ116,'MS-4'!BZ118),-MIN('MS-4'!BZ116,'MS-4'!BZ118))*IF('MS-4'!$CF116="W",1,-1),"")</f>
        <v/>
      </c>
      <c r="H104" s="39" t="str">
        <f>IF('MS-4'!$CF116&lt;&gt;"",IF('MS-4'!CB116='MS-4'!CB118,"",IF('MS-4'!CB116&gt;'MS-4'!CB118,MIN('MS-4'!CB116,'MS-4'!CB118),-MIN('MS-4'!CB116,'MS-4'!CB118))*IF('MS-4'!$CF116="W",1,-1)),"")</f>
        <v/>
      </c>
      <c r="I104" s="39" t="str">
        <f>IF('MS-4'!$CF116&lt;&gt;"",IF('MS-4'!CD116='MS-4'!CD118,"",IF('MS-4'!CD116&gt;'MS-4'!CD118,MIN('MS-4'!CD116,'MS-4'!CD118),-MIN('MS-4'!CD116,'MS-4'!CD118))*IF('MS-4'!$CF116="W",1,-1)),"")</f>
        <v/>
      </c>
    </row>
    <row r="105" spans="1:9">
      <c r="A105" t="e">
        <f t="shared" si="1"/>
        <v>#VALUE!</v>
      </c>
      <c r="B105" s="38" t="str">
        <f>CONCATENATE("MS-4 ",'MS-4'!$D$135,",",'MS-4'!$BD131)</f>
        <v>MS-4 3,1</v>
      </c>
      <c r="C105" t="str">
        <f>IF('MS-4'!$CF131&lt;&gt;"",IF('MS-4'!$CF131="W",'MS-4'!$BG131,'MS-4'!$BG133),"")</f>
        <v/>
      </c>
      <c r="D105" t="str">
        <f>IF('MS-4'!$CF131&lt;&gt;"",IF('MS-4'!$CF131="L",'MS-4'!$BG131,'MS-4'!$BG133),"")</f>
        <v/>
      </c>
      <c r="E105" s="39" t="str">
        <f>IF('MS-4'!$CF131&lt;&gt;"",IF('MS-4'!BV131&gt;'MS-4'!BV133,MIN('MS-4'!BV131,'MS-4'!BV133),-MIN('MS-4'!BV131,'MS-4'!BV133))*IF('MS-4'!$CF131="W",1,-1),"")</f>
        <v/>
      </c>
      <c r="F105" s="39" t="str">
        <f>IF('MS-4'!$CF131&lt;&gt;"",IF('MS-4'!BX131&gt;'MS-4'!BX133,MIN('MS-4'!BX131,'MS-4'!BX133),-MIN('MS-4'!BX131,'MS-4'!BX133))*IF('MS-4'!$CF131="W",1,-1),"")</f>
        <v/>
      </c>
      <c r="G105" s="39" t="str">
        <f>IF('MS-4'!$CF131&lt;&gt;"",IF('MS-4'!BZ131&gt;'MS-4'!BZ133,MIN('MS-4'!BZ131,'MS-4'!BZ133),-MIN('MS-4'!BZ131,'MS-4'!BZ133))*IF('MS-4'!$CF131="W",1,-1),"")</f>
        <v/>
      </c>
      <c r="H105" s="39" t="str">
        <f>IF('MS-4'!$CF131&lt;&gt;"",IF('MS-4'!CB131='MS-4'!CB133,"",IF('MS-4'!CB131&gt;'MS-4'!CB133,MIN('MS-4'!CB131,'MS-4'!CB133),-MIN('MS-4'!CB131,'MS-4'!CB133))*IF('MS-4'!$CF131="W",1,-1)),"")</f>
        <v/>
      </c>
      <c r="I105" s="39" t="str">
        <f>IF('MS-4'!$CF131&lt;&gt;"",IF('MS-4'!CD131='MS-4'!CD133,"",IF('MS-4'!CD131&gt;'MS-4'!CD133,MIN('MS-4'!CD131,'MS-4'!CD133),-MIN('MS-4'!CD131,'MS-4'!CD133))*IF('MS-4'!$CF131="W",1,-1)),"")</f>
        <v/>
      </c>
    </row>
    <row r="106" spans="1:9">
      <c r="A106" t="e">
        <f t="shared" si="1"/>
        <v>#VALUE!</v>
      </c>
      <c r="B106" s="38" t="str">
        <f>CONCATENATE("MS-4 ",'MS-4'!$D$135,",",'MS-4'!$BD141)</f>
        <v>MS-4 3,2</v>
      </c>
      <c r="C106" t="str">
        <f>IF('MS-4'!$CF141&lt;&gt;"",IF('MS-4'!$CF141="W",'MS-4'!$BG141,'MS-4'!$BG143),"")</f>
        <v/>
      </c>
      <c r="D106" t="str">
        <f>IF('MS-4'!$CF141&lt;&gt;"",IF('MS-4'!$CF141="L",'MS-4'!$BG141,'MS-4'!$BG143),"")</f>
        <v/>
      </c>
      <c r="E106" s="39" t="str">
        <f>IF('MS-4'!$CF141&lt;&gt;"",IF('MS-4'!BV141&gt;'MS-4'!BV143,MIN('MS-4'!BV141,'MS-4'!BV143),-MIN('MS-4'!BV141,'MS-4'!BV143))*IF('MS-4'!$CF141="W",1,-1),"")</f>
        <v/>
      </c>
      <c r="F106" s="39" t="str">
        <f>IF('MS-4'!$CF141&lt;&gt;"",IF('MS-4'!BX141&gt;'MS-4'!BX143,MIN('MS-4'!BX141,'MS-4'!BX143),-MIN('MS-4'!BX141,'MS-4'!BX143))*IF('MS-4'!$CF141="W",1,-1),"")</f>
        <v/>
      </c>
      <c r="G106" s="39" t="str">
        <f>IF('MS-4'!$CF141&lt;&gt;"",IF('MS-4'!BZ141&gt;'MS-4'!BZ143,MIN('MS-4'!BZ141,'MS-4'!BZ143),-MIN('MS-4'!BZ141,'MS-4'!BZ143))*IF('MS-4'!$CF141="W",1,-1),"")</f>
        <v/>
      </c>
      <c r="H106" s="39" t="str">
        <f>IF('MS-4'!$CF141&lt;&gt;"",IF('MS-4'!CB141='MS-4'!CB143,"",IF('MS-4'!CB141&gt;'MS-4'!CB143,MIN('MS-4'!CB141,'MS-4'!CB143),-MIN('MS-4'!CB141,'MS-4'!CB143))*IF('MS-4'!$CF141="W",1,-1)),"")</f>
        <v/>
      </c>
      <c r="I106" s="39" t="str">
        <f>IF('MS-4'!$CF141&lt;&gt;"",IF('MS-4'!CD141='MS-4'!CD143,"",IF('MS-4'!CD141&gt;'MS-4'!CD143,MIN('MS-4'!CD141,'MS-4'!CD143),-MIN('MS-4'!CD141,'MS-4'!CD143))*IF('MS-4'!$CF141="W",1,-1)),"")</f>
        <v/>
      </c>
    </row>
    <row r="107" spans="1:9">
      <c r="A107" t="e">
        <f t="shared" si="1"/>
        <v>#VALUE!</v>
      </c>
      <c r="B107" s="38" t="str">
        <f>CONCATENATE("MS-4 ",'MS-4'!$D$135,",",'MS-4'!$BD151)</f>
        <v>MS-4 3,3</v>
      </c>
      <c r="C107" t="str">
        <f>IF('MS-4'!$CF151&lt;&gt;"",IF('MS-4'!$CF151="W",'MS-4'!$BG151,'MS-4'!$BG153),"")</f>
        <v/>
      </c>
      <c r="D107" t="str">
        <f>IF('MS-4'!$CF151&lt;&gt;"",IF('MS-4'!$CF151="L",'MS-4'!$BG151,'MS-4'!$BG153),"")</f>
        <v/>
      </c>
      <c r="E107" s="39" t="str">
        <f>IF('MS-4'!$CF151&lt;&gt;"",IF('MS-4'!BV151&gt;'MS-4'!BV153,MIN('MS-4'!BV151,'MS-4'!BV153),-MIN('MS-4'!BV151,'MS-4'!BV153))*IF('MS-4'!$CF151="W",1,-1),"")</f>
        <v/>
      </c>
      <c r="F107" s="39" t="str">
        <f>IF('MS-4'!$CF151&lt;&gt;"",IF('MS-4'!BX151&gt;'MS-4'!BX153,MIN('MS-4'!BX151,'MS-4'!BX153),-MIN('MS-4'!BX151,'MS-4'!BX153))*IF('MS-4'!$CF151="W",1,-1),"")</f>
        <v/>
      </c>
      <c r="G107" s="39" t="str">
        <f>IF('MS-4'!$CF151&lt;&gt;"",IF('MS-4'!BZ151&gt;'MS-4'!BZ153,MIN('MS-4'!BZ151,'MS-4'!BZ153),-MIN('MS-4'!BZ151,'MS-4'!BZ153))*IF('MS-4'!$CF151="W",1,-1),"")</f>
        <v/>
      </c>
      <c r="H107" s="39" t="str">
        <f>IF('MS-4'!$CF151&lt;&gt;"",IF('MS-4'!CB151='MS-4'!CB153,"",IF('MS-4'!CB151&gt;'MS-4'!CB153,MIN('MS-4'!CB151,'MS-4'!CB153),-MIN('MS-4'!CB151,'MS-4'!CB153))*IF('MS-4'!$CF151="W",1,-1)),"")</f>
        <v/>
      </c>
      <c r="I107" s="39" t="str">
        <f>IF('MS-4'!$CF151&lt;&gt;"",IF('MS-4'!CD151='MS-4'!CD153,"",IF('MS-4'!CD151&gt;'MS-4'!CD153,MIN('MS-4'!CD151,'MS-4'!CD153),-MIN('MS-4'!CD151,'MS-4'!CD153))*IF('MS-4'!$CF151="W",1,-1)),"")</f>
        <v/>
      </c>
    </row>
    <row r="108" spans="1:9">
      <c r="A108" t="e">
        <f t="shared" si="1"/>
        <v>#VALUE!</v>
      </c>
      <c r="B108" s="38" t="str">
        <f>CONCATENATE("MS-4 ",'MS-4'!$D$135,",",'MS-4'!$BD161)</f>
        <v>MS-4 3,4</v>
      </c>
      <c r="C108" t="str">
        <f>IF('MS-4'!$CF161&lt;&gt;"",IF('MS-4'!$CF161="W",'MS-4'!$BG161,'MS-4'!$BG163),"")</f>
        <v/>
      </c>
      <c r="D108" t="str">
        <f>IF('MS-4'!$CF161&lt;&gt;"",IF('MS-4'!$CF161="L",'MS-4'!$BG161,'MS-4'!$BG163),"")</f>
        <v/>
      </c>
      <c r="E108" s="39" t="str">
        <f>IF('MS-4'!$CF161&lt;&gt;"",IF('MS-4'!BV161&gt;'MS-4'!BV163,MIN('MS-4'!BV161,'MS-4'!BV163),-MIN('MS-4'!BV161,'MS-4'!BV163))*IF('MS-4'!$CF161="W",1,-1),"")</f>
        <v/>
      </c>
      <c r="F108" s="39" t="str">
        <f>IF('MS-4'!$CF161&lt;&gt;"",IF('MS-4'!BX161&gt;'MS-4'!BX163,MIN('MS-4'!BX161,'MS-4'!BX163),-MIN('MS-4'!BX161,'MS-4'!BX163))*IF('MS-4'!$CF161="W",1,-1),"")</f>
        <v/>
      </c>
      <c r="G108" s="39" t="str">
        <f>IF('MS-4'!$CF161&lt;&gt;"",IF('MS-4'!BZ161&gt;'MS-4'!BZ163,MIN('MS-4'!BZ161,'MS-4'!BZ163),-MIN('MS-4'!BZ161,'MS-4'!BZ163))*IF('MS-4'!$CF161="W",1,-1),"")</f>
        <v/>
      </c>
      <c r="H108" s="39" t="str">
        <f>IF('MS-4'!$CF161&lt;&gt;"",IF('MS-4'!CB161='MS-4'!CB163,"",IF('MS-4'!CB161&gt;'MS-4'!CB163,MIN('MS-4'!CB161,'MS-4'!CB163),-MIN('MS-4'!CB161,'MS-4'!CB163))*IF('MS-4'!$CF161="W",1,-1)),"")</f>
        <v/>
      </c>
      <c r="I108" s="39" t="str">
        <f>IF('MS-4'!$CF161&lt;&gt;"",IF('MS-4'!CD161='MS-4'!CD163,"",IF('MS-4'!CD161&gt;'MS-4'!CD163,MIN('MS-4'!CD161,'MS-4'!CD163),-MIN('MS-4'!CD161,'MS-4'!CD163))*IF('MS-4'!$CF161="W",1,-1)),"")</f>
        <v/>
      </c>
    </row>
    <row r="109" spans="1:9">
      <c r="A109" t="e">
        <f t="shared" si="1"/>
        <v>#VALUE!</v>
      </c>
      <c r="B109" s="38" t="str">
        <f>CONCATENATE("MS-4 ",'MS-4'!$D$135,",",'MS-4'!$BD171)</f>
        <v>MS-4 3,5</v>
      </c>
      <c r="C109" t="str">
        <f>IF('MS-4'!$CF171&lt;&gt;"",IF('MS-4'!$CF171="W",'MS-4'!$BG171,'MS-4'!$BG173),"")</f>
        <v/>
      </c>
      <c r="D109" t="str">
        <f>IF('MS-4'!$CF171&lt;&gt;"",IF('MS-4'!$CF171="L",'MS-4'!$BG171,'MS-4'!$BG173),"")</f>
        <v/>
      </c>
      <c r="E109" s="39" t="str">
        <f>IF('MS-4'!$CF171&lt;&gt;"",IF('MS-4'!BV171&gt;'MS-4'!BV173,MIN('MS-4'!BV171,'MS-4'!BV173),-MIN('MS-4'!BV171,'MS-4'!BV173))*IF('MS-4'!$CF171="W",1,-1),"")</f>
        <v/>
      </c>
      <c r="F109" s="39" t="str">
        <f>IF('MS-4'!$CF171&lt;&gt;"",IF('MS-4'!BX171&gt;'MS-4'!BX173,MIN('MS-4'!BX171,'MS-4'!BX173),-MIN('MS-4'!BX171,'MS-4'!BX173))*IF('MS-4'!$CF171="W",1,-1),"")</f>
        <v/>
      </c>
      <c r="G109" s="39" t="str">
        <f>IF('MS-4'!$CF171&lt;&gt;"",IF('MS-4'!BZ171&gt;'MS-4'!BZ173,MIN('MS-4'!BZ171,'MS-4'!BZ173),-MIN('MS-4'!BZ171,'MS-4'!BZ173))*IF('MS-4'!$CF171="W",1,-1),"")</f>
        <v/>
      </c>
      <c r="H109" s="39" t="str">
        <f>IF('MS-4'!$CF171&lt;&gt;"",IF('MS-4'!CB171='MS-4'!CB173,"",IF('MS-4'!CB171&gt;'MS-4'!CB173,MIN('MS-4'!CB171,'MS-4'!CB173),-MIN('MS-4'!CB171,'MS-4'!CB173))*IF('MS-4'!$CF171="W",1,-1)),"")</f>
        <v/>
      </c>
      <c r="I109" s="39" t="str">
        <f>IF('MS-4'!$CF171&lt;&gt;"",IF('MS-4'!CD171='MS-4'!CD173,"",IF('MS-4'!CD171&gt;'MS-4'!CD173,MIN('MS-4'!CD171,'MS-4'!CD173),-MIN('MS-4'!CD171,'MS-4'!CD173))*IF('MS-4'!$CF171="W",1,-1)),"")</f>
        <v/>
      </c>
    </row>
    <row r="110" spans="1:9">
      <c r="A110" t="e">
        <f t="shared" si="1"/>
        <v>#VALUE!</v>
      </c>
      <c r="B110" s="38" t="str">
        <f>CONCATENATE("MS-4 ",'MS-4'!$D$135,",",'MS-4'!$BD181)</f>
        <v>MS-4 3,6</v>
      </c>
      <c r="C110" t="str">
        <f>IF('MS-4'!$CF181&lt;&gt;"",IF('MS-4'!$CF181="W",'MS-4'!$BG181,'MS-4'!$BG183),"")</f>
        <v/>
      </c>
      <c r="D110" t="str">
        <f>IF('MS-4'!$CF181&lt;&gt;"",IF('MS-4'!$CF181="L",'MS-4'!$BG181,'MS-4'!$BG183),"")</f>
        <v/>
      </c>
      <c r="E110" s="39" t="str">
        <f>IF('MS-4'!$CF181&lt;&gt;"",IF('MS-4'!BV181&gt;'MS-4'!BV183,MIN('MS-4'!BV181,'MS-4'!BV183),-MIN('MS-4'!BV181,'MS-4'!BV183))*IF('MS-4'!$CF181="W",1,-1),"")</f>
        <v/>
      </c>
      <c r="F110" s="39" t="str">
        <f>IF('MS-4'!$CF181&lt;&gt;"",IF('MS-4'!BX181&gt;'MS-4'!BX183,MIN('MS-4'!BX181,'MS-4'!BX183),-MIN('MS-4'!BX181,'MS-4'!BX183))*IF('MS-4'!$CF181="W",1,-1),"")</f>
        <v/>
      </c>
      <c r="G110" s="39" t="str">
        <f>IF('MS-4'!$CF181&lt;&gt;"",IF('MS-4'!BZ181&gt;'MS-4'!BZ183,MIN('MS-4'!BZ181,'MS-4'!BZ183),-MIN('MS-4'!BZ181,'MS-4'!BZ183))*IF('MS-4'!$CF181="W",1,-1),"")</f>
        <v/>
      </c>
      <c r="H110" s="39" t="str">
        <f>IF('MS-4'!$CF181&lt;&gt;"",IF('MS-4'!CB181='MS-4'!CB183,"",IF('MS-4'!CB181&gt;'MS-4'!CB183,MIN('MS-4'!CB181,'MS-4'!CB183),-MIN('MS-4'!CB181,'MS-4'!CB183))*IF('MS-4'!$CF181="W",1,-1)),"")</f>
        <v/>
      </c>
      <c r="I110" s="39" t="str">
        <f>IF('MS-4'!$CF181&lt;&gt;"",IF('MS-4'!CD181='MS-4'!CD183,"",IF('MS-4'!CD181&gt;'MS-4'!CD183,MIN('MS-4'!CD181,'MS-4'!CD183),-MIN('MS-4'!CD181,'MS-4'!CD183))*IF('MS-4'!$CF181="W",1,-1)),"")</f>
        <v/>
      </c>
    </row>
    <row r="111" spans="1:9">
      <c r="A111" t="e">
        <f t="shared" si="1"/>
        <v>#VALUE!</v>
      </c>
      <c r="B111" s="38" t="str">
        <f>CONCATENATE("MS-4 ",'MS-4'!$D$200,",",'MS-4'!$BD196)</f>
        <v>MS-4 4,1</v>
      </c>
      <c r="C111" t="str">
        <f>IF('MS-4'!$CF196&lt;&gt;"",IF('MS-4'!$CF196="W",'MS-4'!$BG196,'MS-4'!$BG198),"")</f>
        <v/>
      </c>
      <c r="D111" t="str">
        <f>IF('MS-4'!$CF196&lt;&gt;"",IF('MS-4'!$CF196="L",'MS-4'!$BG196,'MS-4'!$BG198),"")</f>
        <v/>
      </c>
      <c r="E111" s="39" t="str">
        <f>IF('MS-4'!$CF196&lt;&gt;"",IF('MS-4'!BV196&gt;'MS-4'!BV198,MIN('MS-4'!BV196,'MS-4'!BV198),-MIN('MS-4'!BV196,'MS-4'!BV198))*IF('MS-4'!$CF196="W",1,-1),"")</f>
        <v/>
      </c>
      <c r="F111" s="39" t="str">
        <f>IF('MS-4'!$CF196&lt;&gt;"",IF('MS-4'!BX196&gt;'MS-4'!BX198,MIN('MS-4'!BX196,'MS-4'!BX198),-MIN('MS-4'!BX196,'MS-4'!BX198))*IF('MS-4'!$CF196="W",1,-1),"")</f>
        <v/>
      </c>
      <c r="G111" s="39" t="str">
        <f>IF('MS-4'!$CF196&lt;&gt;"",IF('MS-4'!BZ196&gt;'MS-4'!BZ198,MIN('MS-4'!BZ196,'MS-4'!BZ198),-MIN('MS-4'!BZ196,'MS-4'!BZ198))*IF('MS-4'!$CF196="W",1,-1),"")</f>
        <v/>
      </c>
      <c r="H111" s="39" t="str">
        <f>IF('MS-4'!$CF196&lt;&gt;"",IF('MS-4'!CB196='MS-4'!CB198,"",IF('MS-4'!CB196&gt;'MS-4'!CB198,MIN('MS-4'!CB196,'MS-4'!CB198),-MIN('MS-4'!CB196,'MS-4'!CB198))*IF('MS-4'!$CF196="W",1,-1)),"")</f>
        <v/>
      </c>
      <c r="I111" s="39" t="str">
        <f>IF('MS-4'!$CF196&lt;&gt;"",IF('MS-4'!CD196='MS-4'!CD198,"",IF('MS-4'!CD196&gt;'MS-4'!CD198,MIN('MS-4'!CD196,'MS-4'!CD198),-MIN('MS-4'!CD196,'MS-4'!CD198))*IF('MS-4'!$CF196="W",1,-1)),"")</f>
        <v/>
      </c>
    </row>
    <row r="112" spans="1:9">
      <c r="A112" t="e">
        <f t="shared" si="1"/>
        <v>#VALUE!</v>
      </c>
      <c r="B112" s="38" t="str">
        <f>CONCATENATE("MS-4 ",'MS-4'!$D$200,",",'MS-4'!$BD206)</f>
        <v>MS-4 4,2</v>
      </c>
      <c r="C112" t="str">
        <f>IF('MS-4'!$CF206&lt;&gt;"",IF('MS-4'!$CF206="W",'MS-4'!$BG206,'MS-4'!$BG208),"")</f>
        <v/>
      </c>
      <c r="D112" t="str">
        <f>IF('MS-4'!$CF206&lt;&gt;"",IF('MS-4'!$CF206="L",'MS-4'!$BG206,'MS-4'!$BG208),"")</f>
        <v/>
      </c>
      <c r="E112" s="39" t="str">
        <f>IF('MS-4'!$CF206&lt;&gt;"",IF('MS-4'!BV206&gt;'MS-4'!BV208,MIN('MS-4'!BV206,'MS-4'!BV208),-MIN('MS-4'!BV206,'MS-4'!BV208))*IF('MS-4'!$CF206="W",1,-1),"")</f>
        <v/>
      </c>
      <c r="F112" s="39" t="str">
        <f>IF('MS-4'!$CF206&lt;&gt;"",IF('MS-4'!BX206&gt;'MS-4'!BX208,MIN('MS-4'!BX206,'MS-4'!BX208),-MIN('MS-4'!BX206,'MS-4'!BX208))*IF('MS-4'!$CF206="W",1,-1),"")</f>
        <v/>
      </c>
      <c r="G112" s="39" t="str">
        <f>IF('MS-4'!$CF206&lt;&gt;"",IF('MS-4'!BZ206&gt;'MS-4'!BZ208,MIN('MS-4'!BZ206,'MS-4'!BZ208),-MIN('MS-4'!BZ206,'MS-4'!BZ208))*IF('MS-4'!$CF206="W",1,-1),"")</f>
        <v/>
      </c>
      <c r="H112" s="39" t="str">
        <f>IF('MS-4'!$CF206&lt;&gt;"",IF('MS-4'!CB206='MS-4'!CB208,"",IF('MS-4'!CB206&gt;'MS-4'!CB208,MIN('MS-4'!CB206,'MS-4'!CB208),-MIN('MS-4'!CB206,'MS-4'!CB208))*IF('MS-4'!$CF206="W",1,-1)),"")</f>
        <v/>
      </c>
      <c r="I112" s="39" t="str">
        <f>IF('MS-4'!$CF206&lt;&gt;"",IF('MS-4'!CD206='MS-4'!CD208,"",IF('MS-4'!CD206&gt;'MS-4'!CD208,MIN('MS-4'!CD206,'MS-4'!CD208),-MIN('MS-4'!CD206,'MS-4'!CD208))*IF('MS-4'!$CF206="W",1,-1)),"")</f>
        <v/>
      </c>
    </row>
    <row r="113" spans="1:9">
      <c r="A113" t="e">
        <f t="shared" si="1"/>
        <v>#VALUE!</v>
      </c>
      <c r="B113" s="38" t="str">
        <f>CONCATENATE("MS-4 ",'MS-4'!$D$200,",",'MS-4'!$BD216)</f>
        <v>MS-4 4,3</v>
      </c>
      <c r="C113" t="str">
        <f>IF('MS-4'!$CF216&lt;&gt;"",IF('MS-4'!$CF216="W",'MS-4'!$BG216,'MS-4'!$BG218),"")</f>
        <v/>
      </c>
      <c r="D113" t="str">
        <f>IF('MS-4'!$CF216&lt;&gt;"",IF('MS-4'!$CF216="L",'MS-4'!$BG216,'MS-4'!$BG218),"")</f>
        <v/>
      </c>
      <c r="E113" s="39" t="str">
        <f>IF('MS-4'!$CF216&lt;&gt;"",IF('MS-4'!BV216&gt;'MS-4'!BV218,MIN('MS-4'!BV216,'MS-4'!BV218),-MIN('MS-4'!BV216,'MS-4'!BV218))*IF('MS-4'!$CF216="W",1,-1),"")</f>
        <v/>
      </c>
      <c r="F113" s="39" t="str">
        <f>IF('MS-4'!$CF216&lt;&gt;"",IF('MS-4'!BX216&gt;'MS-4'!BX218,MIN('MS-4'!BX216,'MS-4'!BX218),-MIN('MS-4'!BX216,'MS-4'!BX218))*IF('MS-4'!$CF216="W",1,-1),"")</f>
        <v/>
      </c>
      <c r="G113" s="39" t="str">
        <f>IF('MS-4'!$CF216&lt;&gt;"",IF('MS-4'!BZ216&gt;'MS-4'!BZ218,MIN('MS-4'!BZ216,'MS-4'!BZ218),-MIN('MS-4'!BZ216,'MS-4'!BZ218))*IF('MS-4'!$CF216="W",1,-1),"")</f>
        <v/>
      </c>
      <c r="H113" s="39" t="str">
        <f>IF('MS-4'!$CF216&lt;&gt;"",IF('MS-4'!CB216='MS-4'!CB218,"",IF('MS-4'!CB216&gt;'MS-4'!CB218,MIN('MS-4'!CB216,'MS-4'!CB218),-MIN('MS-4'!CB216,'MS-4'!CB218))*IF('MS-4'!$CF216="W",1,-1)),"")</f>
        <v/>
      </c>
      <c r="I113" s="39" t="str">
        <f>IF('MS-4'!$CF216&lt;&gt;"",IF('MS-4'!CD216='MS-4'!CD218,"",IF('MS-4'!CD216&gt;'MS-4'!CD218,MIN('MS-4'!CD216,'MS-4'!CD218),-MIN('MS-4'!CD216,'MS-4'!CD218))*IF('MS-4'!$CF216="W",1,-1)),"")</f>
        <v/>
      </c>
    </row>
    <row r="114" spans="1:9">
      <c r="A114" t="e">
        <f t="shared" si="1"/>
        <v>#VALUE!</v>
      </c>
      <c r="B114" s="38" t="str">
        <f>CONCATENATE("MS-4 ",'MS-4'!$D$200,",",'MS-4'!$BD226)</f>
        <v>MS-4 4,4</v>
      </c>
      <c r="C114" t="str">
        <f>IF('MS-4'!$CF226&lt;&gt;"",IF('MS-4'!$CF226="W",'MS-4'!$BG226,'MS-4'!$BG228),"")</f>
        <v/>
      </c>
      <c r="D114" t="str">
        <f>IF('MS-4'!$CF226&lt;&gt;"",IF('MS-4'!$CF226="L",'MS-4'!$BG226,'MS-4'!$BG228),"")</f>
        <v/>
      </c>
      <c r="E114" s="39" t="str">
        <f>IF('MS-4'!$CF226&lt;&gt;"",IF('MS-4'!BV226&gt;'MS-4'!BV228,MIN('MS-4'!BV226,'MS-4'!BV228),-MIN('MS-4'!BV226,'MS-4'!BV228))*IF('MS-4'!$CF226="W",1,-1),"")</f>
        <v/>
      </c>
      <c r="F114" s="39" t="str">
        <f>IF('MS-4'!$CF226&lt;&gt;"",IF('MS-4'!BX226&gt;'MS-4'!BX228,MIN('MS-4'!BX226,'MS-4'!BX228),-MIN('MS-4'!BX226,'MS-4'!BX228))*IF('MS-4'!$CF226="W",1,-1),"")</f>
        <v/>
      </c>
      <c r="G114" s="39" t="str">
        <f>IF('MS-4'!$CF226&lt;&gt;"",IF('MS-4'!BZ226&gt;'MS-4'!BZ228,MIN('MS-4'!BZ226,'MS-4'!BZ228),-MIN('MS-4'!BZ226,'MS-4'!BZ228))*IF('MS-4'!$CF226="W",1,-1),"")</f>
        <v/>
      </c>
      <c r="H114" s="39" t="str">
        <f>IF('MS-4'!$CF226&lt;&gt;"",IF('MS-4'!CB226='MS-4'!CB228,"",IF('MS-4'!CB226&gt;'MS-4'!CB228,MIN('MS-4'!CB226,'MS-4'!CB228),-MIN('MS-4'!CB226,'MS-4'!CB228))*IF('MS-4'!$CF226="W",1,-1)),"")</f>
        <v/>
      </c>
      <c r="I114" s="39" t="str">
        <f>IF('MS-4'!$CF226&lt;&gt;"",IF('MS-4'!CD226='MS-4'!CD228,"",IF('MS-4'!CD226&gt;'MS-4'!CD228,MIN('MS-4'!CD226,'MS-4'!CD228),-MIN('MS-4'!CD226,'MS-4'!CD228))*IF('MS-4'!$CF226="W",1,-1)),"")</f>
        <v/>
      </c>
    </row>
    <row r="115" spans="1:9">
      <c r="A115" t="e">
        <f t="shared" si="1"/>
        <v>#VALUE!</v>
      </c>
      <c r="B115" s="38" t="str">
        <f>CONCATENATE("MS-4 ",'MS-4'!$D$200,",",'MS-4'!$BD236)</f>
        <v>MS-4 4,5</v>
      </c>
      <c r="C115" t="str">
        <f>IF('MS-4'!$CF236&lt;&gt;"",IF('MS-4'!$CF236="W",'MS-4'!$BG236,'MS-4'!$BG238),"")</f>
        <v/>
      </c>
      <c r="D115" t="str">
        <f>IF('MS-4'!$CF236&lt;&gt;"",IF('MS-4'!$CF236="L",'MS-4'!$BG236,'MS-4'!$BG238),"")</f>
        <v/>
      </c>
      <c r="E115" s="39" t="str">
        <f>IF('MS-4'!$CF236&lt;&gt;"",IF('MS-4'!BV236&gt;'MS-4'!BV238,MIN('MS-4'!BV236,'MS-4'!BV238),-MIN('MS-4'!BV236,'MS-4'!BV238))*IF('MS-4'!$CF236="W",1,-1),"")</f>
        <v/>
      </c>
      <c r="F115" s="39" t="str">
        <f>IF('MS-4'!$CF236&lt;&gt;"",IF('MS-4'!BX236&gt;'MS-4'!BX238,MIN('MS-4'!BX236,'MS-4'!BX238),-MIN('MS-4'!BX236,'MS-4'!BX238))*IF('MS-4'!$CF236="W",1,-1),"")</f>
        <v/>
      </c>
      <c r="G115" s="39" t="str">
        <f>IF('MS-4'!$CF236&lt;&gt;"",IF('MS-4'!BZ236&gt;'MS-4'!BZ238,MIN('MS-4'!BZ236,'MS-4'!BZ238),-MIN('MS-4'!BZ236,'MS-4'!BZ238))*IF('MS-4'!$CF236="W",1,-1),"")</f>
        <v/>
      </c>
      <c r="H115" s="39" t="str">
        <f>IF('MS-4'!$CF236&lt;&gt;"",IF('MS-4'!CB236='MS-4'!CB238,"",IF('MS-4'!CB236&gt;'MS-4'!CB238,MIN('MS-4'!CB236,'MS-4'!CB238),-MIN('MS-4'!CB236,'MS-4'!CB238))*IF('MS-4'!$CF236="W",1,-1)),"")</f>
        <v/>
      </c>
      <c r="I115" s="39" t="str">
        <f>IF('MS-4'!$CF236&lt;&gt;"",IF('MS-4'!CD236='MS-4'!CD238,"",IF('MS-4'!CD236&gt;'MS-4'!CD238,MIN('MS-4'!CD236,'MS-4'!CD238),-MIN('MS-4'!CD236,'MS-4'!CD238))*IF('MS-4'!$CF236="W",1,-1)),"")</f>
        <v/>
      </c>
    </row>
    <row r="116" spans="1:9">
      <c r="A116" t="e">
        <f t="shared" si="1"/>
        <v>#VALUE!</v>
      </c>
      <c r="B116" s="38" t="str">
        <f>CONCATENATE("MS-4 ",'MS-4'!$D$200,",",'MS-4'!$BD246)</f>
        <v>MS-4 4,6</v>
      </c>
      <c r="C116" t="str">
        <f>IF('MS-4'!$CF246&lt;&gt;"",IF('MS-4'!$CF246="W",'MS-4'!$BG246,'MS-4'!$BG248),"")</f>
        <v/>
      </c>
      <c r="D116" t="str">
        <f>IF('MS-4'!$CF246&lt;&gt;"",IF('MS-4'!$CF246="L",'MS-4'!$BG246,'MS-4'!$BG248),"")</f>
        <v/>
      </c>
      <c r="E116" s="39" t="str">
        <f>IF('MS-4'!$CF246&lt;&gt;"",IF('MS-4'!BV246&gt;'MS-4'!BV248,MIN('MS-4'!BV246,'MS-4'!BV248),-MIN('MS-4'!BV246,'MS-4'!BV248))*IF('MS-4'!$CF246="W",1,-1),"")</f>
        <v/>
      </c>
      <c r="F116" s="39" t="str">
        <f>IF('MS-4'!$CF246&lt;&gt;"",IF('MS-4'!BX246&gt;'MS-4'!BX248,MIN('MS-4'!BX246,'MS-4'!BX248),-MIN('MS-4'!BX246,'MS-4'!BX248))*IF('MS-4'!$CF246="W",1,-1),"")</f>
        <v/>
      </c>
      <c r="G116" s="39" t="str">
        <f>IF('MS-4'!$CF246&lt;&gt;"",IF('MS-4'!BZ246&gt;'MS-4'!BZ248,MIN('MS-4'!BZ246,'MS-4'!BZ248),-MIN('MS-4'!BZ246,'MS-4'!BZ248))*IF('MS-4'!$CF246="W",1,-1),"")</f>
        <v/>
      </c>
      <c r="H116" s="39" t="str">
        <f>IF('MS-4'!$CF246&lt;&gt;"",IF('MS-4'!CB246='MS-4'!CB248,"",IF('MS-4'!CB246&gt;'MS-4'!CB248,MIN('MS-4'!CB246,'MS-4'!CB248),-MIN('MS-4'!CB246,'MS-4'!CB248))*IF('MS-4'!$CF246="W",1,-1)),"")</f>
        <v/>
      </c>
      <c r="I116" s="39" t="str">
        <f>IF('MS-4'!$CF246&lt;&gt;"",IF('MS-4'!CD246='MS-4'!CD248,"",IF('MS-4'!CD246&gt;'MS-4'!CD248,MIN('MS-4'!CD246,'MS-4'!CD248),-MIN('MS-4'!CD246,'MS-4'!CD248))*IF('MS-4'!$CF246="W",1,-1)),"")</f>
        <v/>
      </c>
    </row>
    <row r="117" spans="1:9">
      <c r="A117" t="e">
        <f t="shared" si="1"/>
        <v>#VALUE!</v>
      </c>
      <c r="B117" s="38" t="str">
        <f>CONCATENATE("MS-4 ",'MS-4'!$D$265,",",'MS-4'!$BD261)</f>
        <v>MS-4 5,1</v>
      </c>
      <c r="C117" t="str">
        <f>IF('MS-4'!$CF261&lt;&gt;"",IF('MS-4'!$CF261="W",'MS-4'!$BG261,'MS-4'!$BG263),"")</f>
        <v/>
      </c>
      <c r="D117" t="str">
        <f>IF('MS-4'!$CF261&lt;&gt;"",IF('MS-4'!$CF261="L",'MS-4'!$BG261,'MS-4'!$BG263),"")</f>
        <v/>
      </c>
      <c r="E117" s="39" t="str">
        <f>IF('MS-4'!$CF261&lt;&gt;"",IF('MS-4'!BV261&gt;'MS-4'!BV263,MIN('MS-4'!BV261,'MS-4'!BV263),-MIN('MS-4'!BV261,'MS-4'!BV263))*IF('MS-4'!$CF261="W",1,-1),"")</f>
        <v/>
      </c>
      <c r="F117" s="39" t="str">
        <f>IF('MS-4'!$CF261&lt;&gt;"",IF('MS-4'!BX261&gt;'MS-4'!BX263,MIN('MS-4'!BX261,'MS-4'!BX263),-MIN('MS-4'!BX261,'MS-4'!BX263))*IF('MS-4'!$CF261="W",1,-1),"")</f>
        <v/>
      </c>
      <c r="G117" s="39" t="str">
        <f>IF('MS-4'!$CF261&lt;&gt;"",IF('MS-4'!BZ261&gt;'MS-4'!BZ263,MIN('MS-4'!BZ261,'MS-4'!BZ263),-MIN('MS-4'!BZ261,'MS-4'!BZ263))*IF('MS-4'!$CF261="W",1,-1),"")</f>
        <v/>
      </c>
      <c r="H117" s="39" t="str">
        <f>IF('MS-4'!$CF261&lt;&gt;"",IF('MS-4'!CB261='MS-4'!CB263,"",IF('MS-4'!CB261&gt;'MS-4'!CB263,MIN('MS-4'!CB261,'MS-4'!CB263),-MIN('MS-4'!CB261,'MS-4'!CB263))*IF('MS-4'!$CF261="W",1,-1)),"")</f>
        <v/>
      </c>
      <c r="I117" s="39" t="str">
        <f>IF('MS-4'!$CF261&lt;&gt;"",IF('MS-4'!CD261='MS-4'!CD263,"",IF('MS-4'!CD261&gt;'MS-4'!CD263,MIN('MS-4'!CD261,'MS-4'!CD263),-MIN('MS-4'!CD261,'MS-4'!CD263))*IF('MS-4'!$CF261="W",1,-1)),"")</f>
        <v/>
      </c>
    </row>
    <row r="118" spans="1:9">
      <c r="A118" t="e">
        <f t="shared" si="1"/>
        <v>#VALUE!</v>
      </c>
      <c r="B118" s="38" t="str">
        <f>CONCATENATE("MS-4 ",'MS-4'!$D$265,",",'MS-4'!$BD271)</f>
        <v>MS-4 5,2</v>
      </c>
      <c r="C118" t="str">
        <f>IF('MS-4'!$CF271&lt;&gt;"",IF('MS-4'!$CF271="W",'MS-4'!$BG271,'MS-4'!$BG273),"")</f>
        <v/>
      </c>
      <c r="D118" t="str">
        <f>IF('MS-4'!$CF271&lt;&gt;"",IF('MS-4'!$CF271="L",'MS-4'!$BG271,'MS-4'!$BG273),"")</f>
        <v/>
      </c>
      <c r="E118" s="39" t="str">
        <f>IF('MS-4'!$CF271&lt;&gt;"",IF('MS-4'!BV271&gt;'MS-4'!BV273,MIN('MS-4'!BV271,'MS-4'!BV273),-MIN('MS-4'!BV271,'MS-4'!BV273))*IF('MS-4'!$CF271="W",1,-1),"")</f>
        <v/>
      </c>
      <c r="F118" s="39" t="str">
        <f>IF('MS-4'!$CF271&lt;&gt;"",IF('MS-4'!BX271&gt;'MS-4'!BX273,MIN('MS-4'!BX271,'MS-4'!BX273),-MIN('MS-4'!BX271,'MS-4'!BX273))*IF('MS-4'!$CF271="W",1,-1),"")</f>
        <v/>
      </c>
      <c r="G118" s="39" t="str">
        <f>IF('MS-4'!$CF271&lt;&gt;"",IF('MS-4'!BZ271&gt;'MS-4'!BZ273,MIN('MS-4'!BZ271,'MS-4'!BZ273),-MIN('MS-4'!BZ271,'MS-4'!BZ273))*IF('MS-4'!$CF271="W",1,-1),"")</f>
        <v/>
      </c>
      <c r="H118" s="39" t="str">
        <f>IF('MS-4'!$CF271&lt;&gt;"",IF('MS-4'!CB271='MS-4'!CB273,"",IF('MS-4'!CB271&gt;'MS-4'!CB273,MIN('MS-4'!CB271,'MS-4'!CB273),-MIN('MS-4'!CB271,'MS-4'!CB273))*IF('MS-4'!$CF271="W",1,-1)),"")</f>
        <v/>
      </c>
      <c r="I118" s="39" t="str">
        <f>IF('MS-4'!$CF271&lt;&gt;"",IF('MS-4'!CD271='MS-4'!CD273,"",IF('MS-4'!CD271&gt;'MS-4'!CD273,MIN('MS-4'!CD271,'MS-4'!CD273),-MIN('MS-4'!CD271,'MS-4'!CD273))*IF('MS-4'!$CF271="W",1,-1)),"")</f>
        <v/>
      </c>
    </row>
    <row r="119" spans="1:9">
      <c r="A119" t="e">
        <f t="shared" si="1"/>
        <v>#VALUE!</v>
      </c>
      <c r="B119" s="38" t="str">
        <f>CONCATENATE("MS-4 ",'MS-4'!$D$265,",",'MS-4'!$BD281)</f>
        <v>MS-4 5,3</v>
      </c>
      <c r="C119" t="str">
        <f>IF('MS-4'!$CF281&lt;&gt;"",IF('MS-4'!$CF281="W",'MS-4'!$BG281,'MS-4'!$BG283),"")</f>
        <v/>
      </c>
      <c r="D119" t="str">
        <f>IF('MS-4'!$CF281&lt;&gt;"",IF('MS-4'!$CF281="L",'MS-4'!$BG281,'MS-4'!$BG283),"")</f>
        <v/>
      </c>
      <c r="E119" s="39" t="str">
        <f>IF('MS-4'!$CF281&lt;&gt;"",IF('MS-4'!BV281&gt;'MS-4'!BV283,MIN('MS-4'!BV281,'MS-4'!BV283),-MIN('MS-4'!BV281,'MS-4'!BV283))*IF('MS-4'!$CF281="W",1,-1),"")</f>
        <v/>
      </c>
      <c r="F119" s="39" t="str">
        <f>IF('MS-4'!$CF281&lt;&gt;"",IF('MS-4'!BX281&gt;'MS-4'!BX283,MIN('MS-4'!BX281,'MS-4'!BX283),-MIN('MS-4'!BX281,'MS-4'!BX283))*IF('MS-4'!$CF281="W",1,-1),"")</f>
        <v/>
      </c>
      <c r="G119" s="39" t="str">
        <f>IF('MS-4'!$CF281&lt;&gt;"",IF('MS-4'!BZ281&gt;'MS-4'!BZ283,MIN('MS-4'!BZ281,'MS-4'!BZ283),-MIN('MS-4'!BZ281,'MS-4'!BZ283))*IF('MS-4'!$CF281="W",1,-1),"")</f>
        <v/>
      </c>
      <c r="H119" s="39" t="str">
        <f>IF('MS-4'!$CF281&lt;&gt;"",IF('MS-4'!CB281='MS-4'!CB283,"",IF('MS-4'!CB281&gt;'MS-4'!CB283,MIN('MS-4'!CB281,'MS-4'!CB283),-MIN('MS-4'!CB281,'MS-4'!CB283))*IF('MS-4'!$CF281="W",1,-1)),"")</f>
        <v/>
      </c>
      <c r="I119" s="39" t="str">
        <f>IF('MS-4'!$CF281&lt;&gt;"",IF('MS-4'!CD281='MS-4'!CD283,"",IF('MS-4'!CD281&gt;'MS-4'!CD283,MIN('MS-4'!CD281,'MS-4'!CD283),-MIN('MS-4'!CD281,'MS-4'!CD283))*IF('MS-4'!$CF281="W",1,-1)),"")</f>
        <v/>
      </c>
    </row>
    <row r="120" spans="1:9">
      <c r="A120" t="e">
        <f t="shared" si="1"/>
        <v>#VALUE!</v>
      </c>
      <c r="B120" s="38" t="str">
        <f>CONCATENATE("MS-4 ",'MS-4'!$D$265,",",'MS-4'!$BD291)</f>
        <v>MS-4 5,4</v>
      </c>
      <c r="C120" t="str">
        <f>IF('MS-4'!$CF291&lt;&gt;"",IF('MS-4'!$CF291="W",'MS-4'!$BG291,'MS-4'!$BG293),"")</f>
        <v/>
      </c>
      <c r="D120" t="str">
        <f>IF('MS-4'!$CF291&lt;&gt;"",IF('MS-4'!$CF291="L",'MS-4'!$BG291,'MS-4'!$BG293),"")</f>
        <v/>
      </c>
      <c r="E120" s="39" t="str">
        <f>IF('MS-4'!$CF291&lt;&gt;"",IF('MS-4'!BV291&gt;'MS-4'!BV293,MIN('MS-4'!BV291,'MS-4'!BV293),-MIN('MS-4'!BV291,'MS-4'!BV293))*IF('MS-4'!$CF291="W",1,-1),"")</f>
        <v/>
      </c>
      <c r="F120" s="39" t="str">
        <f>IF('MS-4'!$CF291&lt;&gt;"",IF('MS-4'!BX291&gt;'MS-4'!BX293,MIN('MS-4'!BX291,'MS-4'!BX293),-MIN('MS-4'!BX291,'MS-4'!BX293))*IF('MS-4'!$CF291="W",1,-1),"")</f>
        <v/>
      </c>
      <c r="G120" s="39" t="str">
        <f>IF('MS-4'!$CF291&lt;&gt;"",IF('MS-4'!BZ291&gt;'MS-4'!BZ293,MIN('MS-4'!BZ291,'MS-4'!BZ293),-MIN('MS-4'!BZ291,'MS-4'!BZ293))*IF('MS-4'!$CF291="W",1,-1),"")</f>
        <v/>
      </c>
      <c r="H120" s="39" t="str">
        <f>IF('MS-4'!$CF291&lt;&gt;"",IF('MS-4'!CB291='MS-4'!CB293,"",IF('MS-4'!CB291&gt;'MS-4'!CB293,MIN('MS-4'!CB291,'MS-4'!CB293),-MIN('MS-4'!CB291,'MS-4'!CB293))*IF('MS-4'!$CF291="W",1,-1)),"")</f>
        <v/>
      </c>
      <c r="I120" s="39" t="str">
        <f>IF('MS-4'!$CF291&lt;&gt;"",IF('MS-4'!CD291='MS-4'!CD293,"",IF('MS-4'!CD291&gt;'MS-4'!CD293,MIN('MS-4'!CD291,'MS-4'!CD293),-MIN('MS-4'!CD291,'MS-4'!CD293))*IF('MS-4'!$CF291="W",1,-1)),"")</f>
        <v/>
      </c>
    </row>
    <row r="121" spans="1:9">
      <c r="A121" t="e">
        <f t="shared" si="1"/>
        <v>#VALUE!</v>
      </c>
      <c r="B121" s="38" t="str">
        <f>CONCATENATE("MS-4 ",'MS-4'!$D$265,",",'MS-4'!$BD301)</f>
        <v>MS-4 5,5</v>
      </c>
      <c r="C121" t="str">
        <f>IF('MS-4'!$CF301&lt;&gt;"",IF('MS-4'!$CF301="W",'MS-4'!$BG301,'MS-4'!$BG303),"")</f>
        <v/>
      </c>
      <c r="D121" t="str">
        <f>IF('MS-4'!$CF301&lt;&gt;"",IF('MS-4'!$CF301="L",'MS-4'!$BG301,'MS-4'!$BG303),"")</f>
        <v/>
      </c>
      <c r="E121" s="39" t="str">
        <f>IF('MS-4'!$CF301&lt;&gt;"",IF('MS-4'!BV301&gt;'MS-4'!BV303,MIN('MS-4'!BV301,'MS-4'!BV303),-MIN('MS-4'!BV301,'MS-4'!BV303))*IF('MS-4'!$CF301="W",1,-1),"")</f>
        <v/>
      </c>
      <c r="F121" s="39" t="str">
        <f>IF('MS-4'!$CF301&lt;&gt;"",IF('MS-4'!BX301&gt;'MS-4'!BX303,MIN('MS-4'!BX301,'MS-4'!BX303),-MIN('MS-4'!BX301,'MS-4'!BX303))*IF('MS-4'!$CF301="W",1,-1),"")</f>
        <v/>
      </c>
      <c r="G121" s="39" t="str">
        <f>IF('MS-4'!$CF301&lt;&gt;"",IF('MS-4'!BZ301&gt;'MS-4'!BZ303,MIN('MS-4'!BZ301,'MS-4'!BZ303),-MIN('MS-4'!BZ301,'MS-4'!BZ303))*IF('MS-4'!$CF301="W",1,-1),"")</f>
        <v/>
      </c>
      <c r="H121" s="39" t="str">
        <f>IF('MS-4'!$CF301&lt;&gt;"",IF('MS-4'!CB301='MS-4'!CB303,"",IF('MS-4'!CB301&gt;'MS-4'!CB303,MIN('MS-4'!CB301,'MS-4'!CB303),-MIN('MS-4'!CB301,'MS-4'!CB303))*IF('MS-4'!$CF301="W",1,-1)),"")</f>
        <v/>
      </c>
      <c r="I121" s="39" t="str">
        <f>IF('MS-4'!$CF301&lt;&gt;"",IF('MS-4'!CD301='MS-4'!CD303,"",IF('MS-4'!CD301&gt;'MS-4'!CD303,MIN('MS-4'!CD301,'MS-4'!CD303),-MIN('MS-4'!CD301,'MS-4'!CD303))*IF('MS-4'!$CF301="W",1,-1)),"")</f>
        <v/>
      </c>
    </row>
    <row r="122" spans="1:9">
      <c r="A122" t="e">
        <f t="shared" si="1"/>
        <v>#VALUE!</v>
      </c>
      <c r="B122" s="38" t="str">
        <f>CONCATENATE("MS-4 ",'MS-4'!$D$265,",",'MS-4'!$BD311)</f>
        <v>MS-4 5,6</v>
      </c>
      <c r="C122" t="str">
        <f>IF('MS-4'!$CF311&lt;&gt;"",IF('MS-4'!$CF311="W",'MS-4'!$BG311,'MS-4'!$BG313),"")</f>
        <v/>
      </c>
      <c r="D122" t="str">
        <f>IF('MS-4'!$CF311&lt;&gt;"",IF('MS-4'!$CF311="L",'MS-4'!$BG311,'MS-4'!$BG313),"")</f>
        <v/>
      </c>
      <c r="E122" s="39" t="str">
        <f>IF('MS-4'!$CF311&lt;&gt;"",IF('MS-4'!BV311&gt;'MS-4'!BV313,MIN('MS-4'!BV311,'MS-4'!BV313),-MIN('MS-4'!BV311,'MS-4'!BV313))*IF('MS-4'!$CF311="W",1,-1),"")</f>
        <v/>
      </c>
      <c r="F122" s="39" t="str">
        <f>IF('MS-4'!$CF311&lt;&gt;"",IF('MS-4'!BX311&gt;'MS-4'!BX313,MIN('MS-4'!BX311,'MS-4'!BX313),-MIN('MS-4'!BX311,'MS-4'!BX313))*IF('MS-4'!$CF311="W",1,-1),"")</f>
        <v/>
      </c>
      <c r="G122" s="39" t="str">
        <f>IF('MS-4'!$CF311&lt;&gt;"",IF('MS-4'!BZ311&gt;'MS-4'!BZ313,MIN('MS-4'!BZ311,'MS-4'!BZ313),-MIN('MS-4'!BZ311,'MS-4'!BZ313))*IF('MS-4'!$CF311="W",1,-1),"")</f>
        <v/>
      </c>
      <c r="H122" s="39" t="str">
        <f>IF('MS-4'!$CF311&lt;&gt;"",IF('MS-4'!CB311='MS-4'!CB313,"",IF('MS-4'!CB311&gt;'MS-4'!CB313,MIN('MS-4'!CB311,'MS-4'!CB313),-MIN('MS-4'!CB311,'MS-4'!CB313))*IF('MS-4'!$CF311="W",1,-1)),"")</f>
        <v/>
      </c>
      <c r="I122" s="39" t="str">
        <f>IF('MS-4'!$CF311&lt;&gt;"",IF('MS-4'!CD311='MS-4'!CD313,"",IF('MS-4'!CD311&gt;'MS-4'!CD313,MIN('MS-4'!CD311,'MS-4'!CD313),-MIN('MS-4'!CD311,'MS-4'!CD313))*IF('MS-4'!$CF311="W",1,-1)),"")</f>
        <v/>
      </c>
    </row>
    <row r="123" spans="1:9">
      <c r="A123" t="e">
        <f t="shared" si="1"/>
        <v>#VALUE!</v>
      </c>
      <c r="B123" s="38" t="str">
        <f>CONCATENATE("MS-4 ",'MS-4'!$D$330,",",'MS-4'!$BD326)</f>
        <v>MS-4 6,1</v>
      </c>
      <c r="C123" t="str">
        <f>IF('MS-4'!$CF326&lt;&gt;"",IF('MS-4'!$CF326="W",'MS-4'!$BG326,'MS-4'!$BG328),"")</f>
        <v/>
      </c>
      <c r="D123" t="str">
        <f>IF('MS-4'!$CF326&lt;&gt;"",IF('MS-4'!$CF326="L",'MS-4'!$BG326,'MS-4'!$BG328),"")</f>
        <v/>
      </c>
      <c r="E123" s="39" t="str">
        <f>IF('MS-4'!$CF326&lt;&gt;"",IF('MS-4'!BV326&gt;'MS-4'!BV328,MIN('MS-4'!BV326,'MS-4'!BV328),-MIN('MS-4'!BV326,'MS-4'!BV328))*IF('MS-4'!$CF326="W",1,-1),"")</f>
        <v/>
      </c>
      <c r="F123" s="39" t="str">
        <f>IF('MS-4'!$CF326&lt;&gt;"",IF('MS-4'!BX326&gt;'MS-4'!BX328,MIN('MS-4'!BX326,'MS-4'!BX328),-MIN('MS-4'!BX326,'MS-4'!BX328))*IF('MS-4'!$CF326="W",1,-1),"")</f>
        <v/>
      </c>
      <c r="G123" s="39" t="str">
        <f>IF('MS-4'!$CF326&lt;&gt;"",IF('MS-4'!BZ326&gt;'MS-4'!BZ328,MIN('MS-4'!BZ326,'MS-4'!BZ328),-MIN('MS-4'!BZ326,'MS-4'!BZ328))*IF('MS-4'!$CF326="W",1,-1),"")</f>
        <v/>
      </c>
      <c r="H123" s="39" t="str">
        <f>IF('MS-4'!$CF326&lt;&gt;"",IF('MS-4'!CB326='MS-4'!CB328,"",IF('MS-4'!CB326&gt;'MS-4'!CB328,MIN('MS-4'!CB326,'MS-4'!CB328),-MIN('MS-4'!CB326,'MS-4'!CB328))*IF('MS-4'!$CF326="W",1,-1)),"")</f>
        <v/>
      </c>
      <c r="I123" s="39" t="str">
        <f>IF('MS-4'!$CF326&lt;&gt;"",IF('MS-4'!CD326='MS-4'!CD328,"",IF('MS-4'!CD326&gt;'MS-4'!CD328,MIN('MS-4'!CD326,'MS-4'!CD328),-MIN('MS-4'!CD326,'MS-4'!CD328))*IF('MS-4'!$CF326="W",1,-1)),"")</f>
        <v/>
      </c>
    </row>
    <row r="124" spans="1:9">
      <c r="A124" t="e">
        <f t="shared" si="1"/>
        <v>#VALUE!</v>
      </c>
      <c r="B124" s="38" t="str">
        <f>CONCATENATE("MS-4 ",'MS-4'!$D$330,",",'MS-4'!$BD336)</f>
        <v>MS-4 6,2</v>
      </c>
      <c r="C124" t="str">
        <f>IF('MS-4'!$CF336&lt;&gt;"",IF('MS-4'!$CF336="W",'MS-4'!$BG336,'MS-4'!$BG338),"")</f>
        <v/>
      </c>
      <c r="D124" t="str">
        <f>IF('MS-4'!$CF336&lt;&gt;"",IF('MS-4'!$CF336="L",'MS-4'!$BG336,'MS-4'!$BG338),"")</f>
        <v/>
      </c>
      <c r="E124" s="39" t="str">
        <f>IF('MS-4'!$CF336&lt;&gt;"",IF('MS-4'!BV336&gt;'MS-4'!BV338,MIN('MS-4'!BV336,'MS-4'!BV338),-MIN('MS-4'!BV336,'MS-4'!BV338))*IF('MS-4'!$CF336="W",1,-1),"")</f>
        <v/>
      </c>
      <c r="F124" s="39" t="str">
        <f>IF('MS-4'!$CF336&lt;&gt;"",IF('MS-4'!BX336&gt;'MS-4'!BX338,MIN('MS-4'!BX336,'MS-4'!BX338),-MIN('MS-4'!BX336,'MS-4'!BX338))*IF('MS-4'!$CF336="W",1,-1),"")</f>
        <v/>
      </c>
      <c r="G124" s="39" t="str">
        <f>IF('MS-4'!$CF336&lt;&gt;"",IF('MS-4'!BZ336&gt;'MS-4'!BZ338,MIN('MS-4'!BZ336,'MS-4'!BZ338),-MIN('MS-4'!BZ336,'MS-4'!BZ338))*IF('MS-4'!$CF336="W",1,-1),"")</f>
        <v/>
      </c>
      <c r="H124" s="39" t="str">
        <f>IF('MS-4'!$CF336&lt;&gt;"",IF('MS-4'!CB336='MS-4'!CB338,"",IF('MS-4'!CB336&gt;'MS-4'!CB338,MIN('MS-4'!CB336,'MS-4'!CB338),-MIN('MS-4'!CB336,'MS-4'!CB338))*IF('MS-4'!$CF336="W",1,-1)),"")</f>
        <v/>
      </c>
      <c r="I124" s="39" t="str">
        <f>IF('MS-4'!$CF336&lt;&gt;"",IF('MS-4'!CD336='MS-4'!CD338,"",IF('MS-4'!CD336&gt;'MS-4'!CD338,MIN('MS-4'!CD336,'MS-4'!CD338),-MIN('MS-4'!CD336,'MS-4'!CD338))*IF('MS-4'!$CF336="W",1,-1)),"")</f>
        <v/>
      </c>
    </row>
    <row r="125" spans="1:9">
      <c r="A125" t="e">
        <f t="shared" si="1"/>
        <v>#VALUE!</v>
      </c>
      <c r="B125" s="38" t="str">
        <f>CONCATENATE("MS-4 ",'MS-4'!$D$330,",",'MS-4'!$BD346)</f>
        <v>MS-4 6,3</v>
      </c>
      <c r="C125" t="str">
        <f>IF('MS-4'!$CF346&lt;&gt;"",IF('MS-4'!$CF346="W",'MS-4'!$BG346,'MS-4'!$BG348),"")</f>
        <v/>
      </c>
      <c r="D125" t="str">
        <f>IF('MS-4'!$CF346&lt;&gt;"",IF('MS-4'!$CF346="L",'MS-4'!$BG346,'MS-4'!$BG348),"")</f>
        <v/>
      </c>
      <c r="E125" s="39" t="str">
        <f>IF('MS-4'!$CF346&lt;&gt;"",IF('MS-4'!BV346&gt;'MS-4'!BV348,MIN('MS-4'!BV346,'MS-4'!BV348),-MIN('MS-4'!BV346,'MS-4'!BV348))*IF('MS-4'!$CF346="W",1,-1),"")</f>
        <v/>
      </c>
      <c r="F125" s="39" t="str">
        <f>IF('MS-4'!$CF346&lt;&gt;"",IF('MS-4'!BX346&gt;'MS-4'!BX348,MIN('MS-4'!BX346,'MS-4'!BX348),-MIN('MS-4'!BX346,'MS-4'!BX348))*IF('MS-4'!$CF346="W",1,-1),"")</f>
        <v/>
      </c>
      <c r="G125" s="39" t="str">
        <f>IF('MS-4'!$CF346&lt;&gt;"",IF('MS-4'!BZ346&gt;'MS-4'!BZ348,MIN('MS-4'!BZ346,'MS-4'!BZ348),-MIN('MS-4'!BZ346,'MS-4'!BZ348))*IF('MS-4'!$CF346="W",1,-1),"")</f>
        <v/>
      </c>
      <c r="H125" s="39" t="str">
        <f>IF('MS-4'!$CF346&lt;&gt;"",IF('MS-4'!CB346='MS-4'!CB348,"",IF('MS-4'!CB346&gt;'MS-4'!CB348,MIN('MS-4'!CB346,'MS-4'!CB348),-MIN('MS-4'!CB346,'MS-4'!CB348))*IF('MS-4'!$CF346="W",1,-1)),"")</f>
        <v/>
      </c>
      <c r="I125" s="39" t="str">
        <f>IF('MS-4'!$CF346&lt;&gt;"",IF('MS-4'!CD346='MS-4'!CD348,"",IF('MS-4'!CD346&gt;'MS-4'!CD348,MIN('MS-4'!CD346,'MS-4'!CD348),-MIN('MS-4'!CD346,'MS-4'!CD348))*IF('MS-4'!$CF346="W",1,-1)),"")</f>
        <v/>
      </c>
    </row>
    <row r="126" spans="1:9">
      <c r="A126" t="e">
        <f t="shared" si="1"/>
        <v>#VALUE!</v>
      </c>
      <c r="B126" s="38" t="str">
        <f>CONCATENATE("MS-4 ",'MS-4'!$D$330,",",'MS-4'!$BD356)</f>
        <v>MS-4 6,4</v>
      </c>
      <c r="C126" t="str">
        <f>IF('MS-4'!$CF356&lt;&gt;"",IF('MS-4'!$CF356="W",'MS-4'!$BG356,'MS-4'!$BG358),"")</f>
        <v/>
      </c>
      <c r="D126" t="str">
        <f>IF('MS-4'!$CF356&lt;&gt;"",IF('MS-4'!$CF356="L",'MS-4'!$BG356,'MS-4'!$BG358),"")</f>
        <v/>
      </c>
      <c r="E126" s="39" t="str">
        <f>IF('MS-4'!$CF356&lt;&gt;"",IF('MS-4'!BV356&gt;'MS-4'!BV358,MIN('MS-4'!BV356,'MS-4'!BV358),-MIN('MS-4'!BV356,'MS-4'!BV358))*IF('MS-4'!$CF356="W",1,-1),"")</f>
        <v/>
      </c>
      <c r="F126" s="39" t="str">
        <f>IF('MS-4'!$CF356&lt;&gt;"",IF('MS-4'!BX356&gt;'MS-4'!BX358,MIN('MS-4'!BX356,'MS-4'!BX358),-MIN('MS-4'!BX356,'MS-4'!BX358))*IF('MS-4'!$CF356="W",1,-1),"")</f>
        <v/>
      </c>
      <c r="G126" s="39" t="str">
        <f>IF('MS-4'!$CF356&lt;&gt;"",IF('MS-4'!BZ356&gt;'MS-4'!BZ358,MIN('MS-4'!BZ356,'MS-4'!BZ358),-MIN('MS-4'!BZ356,'MS-4'!BZ358))*IF('MS-4'!$CF356="W",1,-1),"")</f>
        <v/>
      </c>
      <c r="H126" s="39" t="str">
        <f>IF('MS-4'!$CF356&lt;&gt;"",IF('MS-4'!CB356='MS-4'!CB358,"",IF('MS-4'!CB356&gt;'MS-4'!CB358,MIN('MS-4'!CB356,'MS-4'!CB358),-MIN('MS-4'!CB356,'MS-4'!CB358))*IF('MS-4'!$CF356="W",1,-1)),"")</f>
        <v/>
      </c>
      <c r="I126" s="39" t="str">
        <f>IF('MS-4'!$CF356&lt;&gt;"",IF('MS-4'!CD356='MS-4'!CD358,"",IF('MS-4'!CD356&gt;'MS-4'!CD358,MIN('MS-4'!CD356,'MS-4'!CD358),-MIN('MS-4'!CD356,'MS-4'!CD358))*IF('MS-4'!$CF356="W",1,-1)),"")</f>
        <v/>
      </c>
    </row>
    <row r="127" spans="1:9">
      <c r="A127" t="e">
        <f t="shared" si="1"/>
        <v>#VALUE!</v>
      </c>
      <c r="B127" s="38" t="str">
        <f>CONCATENATE("MS-4 ",'MS-4'!$D$330,",",'MS-4'!$BD366)</f>
        <v>MS-4 6,5</v>
      </c>
      <c r="C127" t="str">
        <f>IF('MS-4'!$CF366&lt;&gt;"",IF('MS-4'!$CF366="W",'MS-4'!$BG366,'MS-4'!$BG368),"")</f>
        <v/>
      </c>
      <c r="D127" t="str">
        <f>IF('MS-4'!$CF366&lt;&gt;"",IF('MS-4'!$CF366="L",'MS-4'!$BG366,'MS-4'!$BG368),"")</f>
        <v/>
      </c>
      <c r="E127" s="39" t="str">
        <f>IF('MS-4'!$CF366&lt;&gt;"",IF('MS-4'!BV366&gt;'MS-4'!BV368,MIN('MS-4'!BV366,'MS-4'!BV368),-MIN('MS-4'!BV366,'MS-4'!BV368))*IF('MS-4'!$CF366="W",1,-1),"")</f>
        <v/>
      </c>
      <c r="F127" s="39" t="str">
        <f>IF('MS-4'!$CF366&lt;&gt;"",IF('MS-4'!BX366&gt;'MS-4'!BX368,MIN('MS-4'!BX366,'MS-4'!BX368),-MIN('MS-4'!BX366,'MS-4'!BX368))*IF('MS-4'!$CF366="W",1,-1),"")</f>
        <v/>
      </c>
      <c r="G127" s="39" t="str">
        <f>IF('MS-4'!$CF366&lt;&gt;"",IF('MS-4'!BZ366&gt;'MS-4'!BZ368,MIN('MS-4'!BZ366,'MS-4'!BZ368),-MIN('MS-4'!BZ366,'MS-4'!BZ368))*IF('MS-4'!$CF366="W",1,-1),"")</f>
        <v/>
      </c>
      <c r="H127" s="39" t="str">
        <f>IF('MS-4'!$CF366&lt;&gt;"",IF('MS-4'!CB366='MS-4'!CB368,"",IF('MS-4'!CB366&gt;'MS-4'!CB368,MIN('MS-4'!CB366,'MS-4'!CB368),-MIN('MS-4'!CB366,'MS-4'!CB368))*IF('MS-4'!$CF366="W",1,-1)),"")</f>
        <v/>
      </c>
      <c r="I127" s="39" t="str">
        <f>IF('MS-4'!$CF366&lt;&gt;"",IF('MS-4'!CD366='MS-4'!CD368,"",IF('MS-4'!CD366&gt;'MS-4'!CD368,MIN('MS-4'!CD366,'MS-4'!CD368),-MIN('MS-4'!CD366,'MS-4'!CD368))*IF('MS-4'!$CF366="W",1,-1)),"")</f>
        <v/>
      </c>
    </row>
    <row r="128" spans="1:9">
      <c r="A128" t="e">
        <f t="shared" si="1"/>
        <v>#VALUE!</v>
      </c>
      <c r="B128" s="38" t="str">
        <f>CONCATENATE("MS-4 ",'MS-4'!$D$330,",",'MS-4'!$BD376)</f>
        <v>MS-4 6,6</v>
      </c>
      <c r="C128" t="str">
        <f>IF('MS-4'!$CF376&lt;&gt;"",IF('MS-4'!$CF376="W",'MS-4'!$BG376,'MS-4'!$BG378),"")</f>
        <v/>
      </c>
      <c r="D128" t="str">
        <f>IF('MS-4'!$CF376&lt;&gt;"",IF('MS-4'!$CF376="L",'MS-4'!$BG376,'MS-4'!$BG378),"")</f>
        <v/>
      </c>
      <c r="E128" s="39" t="str">
        <f>IF('MS-4'!$CF376&lt;&gt;"",IF('MS-4'!BV376&gt;'MS-4'!BV378,MIN('MS-4'!BV376,'MS-4'!BV378),-MIN('MS-4'!BV376,'MS-4'!BV378))*IF('MS-4'!$CF376="W",1,-1),"")</f>
        <v/>
      </c>
      <c r="F128" s="39" t="str">
        <f>IF('MS-4'!$CF376&lt;&gt;"",IF('MS-4'!BX376&gt;'MS-4'!BX378,MIN('MS-4'!BX376,'MS-4'!BX378),-MIN('MS-4'!BX376,'MS-4'!BX378))*IF('MS-4'!$CF376="W",1,-1),"")</f>
        <v/>
      </c>
      <c r="G128" s="39" t="str">
        <f>IF('MS-4'!$CF376&lt;&gt;"",IF('MS-4'!BZ376&gt;'MS-4'!BZ378,MIN('MS-4'!BZ376,'MS-4'!BZ378),-MIN('MS-4'!BZ376,'MS-4'!BZ378))*IF('MS-4'!$CF376="W",1,-1),"")</f>
        <v/>
      </c>
      <c r="H128" s="39" t="str">
        <f>IF('MS-4'!$CF376&lt;&gt;"",IF('MS-4'!CB376='MS-4'!CB378,"",IF('MS-4'!CB376&gt;'MS-4'!CB378,MIN('MS-4'!CB376,'MS-4'!CB378),-MIN('MS-4'!CB376,'MS-4'!CB378))*IF('MS-4'!$CF376="W",1,-1)),"")</f>
        <v/>
      </c>
      <c r="I128" s="39" t="str">
        <f>IF('MS-4'!$CF376&lt;&gt;"",IF('MS-4'!CD376='MS-4'!CD378,"",IF('MS-4'!CD376&gt;'MS-4'!CD378,MIN('MS-4'!CD376,'MS-4'!CD378),-MIN('MS-4'!CD376,'MS-4'!CD378))*IF('MS-4'!$CF376="W",1,-1)),"")</f>
        <v/>
      </c>
    </row>
    <row r="129" spans="1:9">
      <c r="A129" t="e">
        <f t="shared" si="1"/>
        <v>#VALUE!</v>
      </c>
      <c r="B129" s="38" t="str">
        <f>CONCATENATE("MS-4 ",'MS-4'!$D$395,",",'MS-4'!$BD391)</f>
        <v>MS-4 7,1</v>
      </c>
      <c r="C129" t="str">
        <f>IF('MS-4'!$CF391&lt;&gt;"",IF('MS-4'!$CF391="W",'MS-4'!$BG391,'MS-4'!$BG393),"")</f>
        <v/>
      </c>
      <c r="D129" t="str">
        <f>IF('MS-4'!$CF391&lt;&gt;"",IF('MS-4'!$CF391="L",'MS-4'!$BG391,'MS-4'!$BG393),"")</f>
        <v/>
      </c>
      <c r="E129" s="39" t="str">
        <f>IF('MS-4'!$CF391&lt;&gt;"",IF('MS-4'!BV391&gt;'MS-4'!BV393,MIN('MS-4'!BV391,'MS-4'!BV393),-MIN('MS-4'!BV391,'MS-4'!BV393))*IF('MS-4'!$CF391="W",1,-1),"")</f>
        <v/>
      </c>
      <c r="F129" s="39" t="str">
        <f>IF('MS-4'!$CF391&lt;&gt;"",IF('MS-4'!BX391&gt;'MS-4'!BX393,MIN('MS-4'!BX391,'MS-4'!BX393),-MIN('MS-4'!BX391,'MS-4'!BX393))*IF('MS-4'!$CF391="W",1,-1),"")</f>
        <v/>
      </c>
      <c r="G129" s="39" t="str">
        <f>IF('MS-4'!$CF391&lt;&gt;"",IF('MS-4'!BZ391&gt;'MS-4'!BZ393,MIN('MS-4'!BZ391,'MS-4'!BZ393),-MIN('MS-4'!BZ391,'MS-4'!BZ393))*IF('MS-4'!$CF391="W",1,-1),"")</f>
        <v/>
      </c>
      <c r="H129" s="39" t="str">
        <f>IF('MS-4'!$CF391&lt;&gt;"",IF('MS-4'!CB391='MS-4'!CB393,"",IF('MS-4'!CB391&gt;'MS-4'!CB393,MIN('MS-4'!CB391,'MS-4'!CB393),-MIN('MS-4'!CB391,'MS-4'!CB393))*IF('MS-4'!$CF391="W",1,-1)),"")</f>
        <v/>
      </c>
      <c r="I129" s="39" t="str">
        <f>IF('MS-4'!$CF391&lt;&gt;"",IF('MS-4'!CD391='MS-4'!CD393,"",IF('MS-4'!CD391&gt;'MS-4'!CD393,MIN('MS-4'!CD391,'MS-4'!CD393),-MIN('MS-4'!CD391,'MS-4'!CD393))*IF('MS-4'!$CF391="W",1,-1)),"")</f>
        <v/>
      </c>
    </row>
    <row r="130" spans="1:9">
      <c r="A130" t="e">
        <f t="shared" ref="A130:A193" si="2">MID($C130,FIND(" ",$C130,1)+1,FIND(" ",$C130,LEN($C130)-8)-1-FIND(" ",$C130,1))&amp;";"&amp;LEFT($C130,FIND(" ",$C130,1)-1)&amp;";"&amp;MID($C130,FIND("(",$C130,LEN($C130)-7)+1,FIND(")",$C130,LEN($C130)-2)-FIND("(",$C130,LEN($C130)-7)-1)&amp;";"&amp;MID($D130,FIND(" ",$D130,1)+1,FIND(" ",$D130,LEN($D130)-8)-1-FIND(" ",$D130,1))&amp;";"&amp;LEFT($D130,FIND(" ",$D130,1)-1)&amp;";"&amp;MID($D130,FIND("(",$D130,LEN($D130)-7)+1,FIND(")",$D130,LEN($D130)-2)-FIND("(",$D130,LEN($D130)-7)-1)&amp;"|"</f>
        <v>#VALUE!</v>
      </c>
      <c r="B130" s="38" t="str">
        <f>CONCATENATE("MS-4 ",'MS-4'!$D$395,",",'MS-4'!$BD401)</f>
        <v>MS-4 7,2</v>
      </c>
      <c r="C130" t="str">
        <f>IF('MS-4'!$CF401&lt;&gt;"",IF('MS-4'!$CF401="W",'MS-4'!$BG401,'MS-4'!$BG403),"")</f>
        <v/>
      </c>
      <c r="D130" t="str">
        <f>IF('MS-4'!$CF401&lt;&gt;"",IF('MS-4'!$CF401="L",'MS-4'!$BG401,'MS-4'!$BG403),"")</f>
        <v/>
      </c>
      <c r="E130" s="39" t="str">
        <f>IF('MS-4'!$CF401&lt;&gt;"",IF('MS-4'!BV401&gt;'MS-4'!BV403,MIN('MS-4'!BV401,'MS-4'!BV403),-MIN('MS-4'!BV401,'MS-4'!BV403))*IF('MS-4'!$CF401="W",1,-1),"")</f>
        <v/>
      </c>
      <c r="F130" s="39" t="str">
        <f>IF('MS-4'!$CF401&lt;&gt;"",IF('MS-4'!BX401&gt;'MS-4'!BX403,MIN('MS-4'!BX401,'MS-4'!BX403),-MIN('MS-4'!BX401,'MS-4'!BX403))*IF('MS-4'!$CF401="W",1,-1),"")</f>
        <v/>
      </c>
      <c r="G130" s="39" t="str">
        <f>IF('MS-4'!$CF401&lt;&gt;"",IF('MS-4'!BZ401&gt;'MS-4'!BZ403,MIN('MS-4'!BZ401,'MS-4'!BZ403),-MIN('MS-4'!BZ401,'MS-4'!BZ403))*IF('MS-4'!$CF401="W",1,-1),"")</f>
        <v/>
      </c>
      <c r="H130" s="39" t="str">
        <f>IF('MS-4'!$CF401&lt;&gt;"",IF('MS-4'!CB401='MS-4'!CB403,"",IF('MS-4'!CB401&gt;'MS-4'!CB403,MIN('MS-4'!CB401,'MS-4'!CB403),-MIN('MS-4'!CB401,'MS-4'!CB403))*IF('MS-4'!$CF401="W",1,-1)),"")</f>
        <v/>
      </c>
      <c r="I130" s="39" t="str">
        <f>IF('MS-4'!$CF401&lt;&gt;"",IF('MS-4'!CD401='MS-4'!CD403,"",IF('MS-4'!CD401&gt;'MS-4'!CD403,MIN('MS-4'!CD401,'MS-4'!CD403),-MIN('MS-4'!CD401,'MS-4'!CD403))*IF('MS-4'!$CF401="W",1,-1)),"")</f>
        <v/>
      </c>
    </row>
    <row r="131" spans="1:9">
      <c r="A131" t="e">
        <f t="shared" si="2"/>
        <v>#VALUE!</v>
      </c>
      <c r="B131" s="38" t="str">
        <f>CONCATENATE("MS-4 ",'MS-4'!$D$395,",",'MS-4'!$BD411)</f>
        <v>MS-4 7,3</v>
      </c>
      <c r="C131" t="str">
        <f>IF('MS-4'!$CF411&lt;&gt;"",IF('MS-4'!$CF411="W",'MS-4'!$BG411,'MS-4'!$BG413),"")</f>
        <v/>
      </c>
      <c r="D131" t="str">
        <f>IF('MS-4'!$CF411&lt;&gt;"",IF('MS-4'!$CF411="L",'MS-4'!$BG411,'MS-4'!$BG413),"")</f>
        <v/>
      </c>
      <c r="E131" s="39" t="str">
        <f>IF('MS-4'!$CF411&lt;&gt;"",IF('MS-4'!BV411&gt;'MS-4'!BV413,MIN('MS-4'!BV411,'MS-4'!BV413),-MIN('MS-4'!BV411,'MS-4'!BV413))*IF('MS-4'!$CF411="W",1,-1),"")</f>
        <v/>
      </c>
      <c r="F131" s="39" t="str">
        <f>IF('MS-4'!$CF411&lt;&gt;"",IF('MS-4'!BX411&gt;'MS-4'!BX413,MIN('MS-4'!BX411,'MS-4'!BX413),-MIN('MS-4'!BX411,'MS-4'!BX413))*IF('MS-4'!$CF411="W",1,-1),"")</f>
        <v/>
      </c>
      <c r="G131" s="39" t="str">
        <f>IF('MS-4'!$CF411&lt;&gt;"",IF('MS-4'!BZ411&gt;'MS-4'!BZ413,MIN('MS-4'!BZ411,'MS-4'!BZ413),-MIN('MS-4'!BZ411,'MS-4'!BZ413))*IF('MS-4'!$CF411="W",1,-1),"")</f>
        <v/>
      </c>
      <c r="H131" s="39" t="str">
        <f>IF('MS-4'!$CF411&lt;&gt;"",IF('MS-4'!CB411='MS-4'!CB413,"",IF('MS-4'!CB411&gt;'MS-4'!CB413,MIN('MS-4'!CB411,'MS-4'!CB413),-MIN('MS-4'!CB411,'MS-4'!CB413))*IF('MS-4'!$CF411="W",1,-1)),"")</f>
        <v/>
      </c>
      <c r="I131" s="39" t="str">
        <f>IF('MS-4'!$CF411&lt;&gt;"",IF('MS-4'!CD411='MS-4'!CD413,"",IF('MS-4'!CD411&gt;'MS-4'!CD413,MIN('MS-4'!CD411,'MS-4'!CD413),-MIN('MS-4'!CD411,'MS-4'!CD413))*IF('MS-4'!$CF411="W",1,-1)),"")</f>
        <v/>
      </c>
    </row>
    <row r="132" spans="1:9">
      <c r="A132" t="e">
        <f t="shared" si="2"/>
        <v>#VALUE!</v>
      </c>
      <c r="B132" s="38" t="str">
        <f>CONCATENATE("MS-4 ",'MS-4'!$D$395,",",'MS-4'!$BD421)</f>
        <v>MS-4 7,4</v>
      </c>
      <c r="C132" t="str">
        <f>IF('MS-4'!$CF421&lt;&gt;"",IF('MS-4'!$CF421="W",'MS-4'!$BG421,'MS-4'!$BG423),"")</f>
        <v/>
      </c>
      <c r="D132" t="str">
        <f>IF('MS-4'!$CF421&lt;&gt;"",IF('MS-4'!$CF421="L",'MS-4'!$BG421,'MS-4'!$BG423),"")</f>
        <v/>
      </c>
      <c r="E132" s="39" t="str">
        <f>IF('MS-4'!$CF421&lt;&gt;"",IF('MS-4'!BV421&gt;'MS-4'!BV423,MIN('MS-4'!BV421,'MS-4'!BV423),-MIN('MS-4'!BV421,'MS-4'!BV423))*IF('MS-4'!$CF421="W",1,-1),"")</f>
        <v/>
      </c>
      <c r="F132" s="39" t="str">
        <f>IF('MS-4'!$CF421&lt;&gt;"",IF('MS-4'!BX421&gt;'MS-4'!BX423,MIN('MS-4'!BX421,'MS-4'!BX423),-MIN('MS-4'!BX421,'MS-4'!BX423))*IF('MS-4'!$CF421="W",1,-1),"")</f>
        <v/>
      </c>
      <c r="G132" s="39" t="str">
        <f>IF('MS-4'!$CF421&lt;&gt;"",IF('MS-4'!BZ421&gt;'MS-4'!BZ423,MIN('MS-4'!BZ421,'MS-4'!BZ423),-MIN('MS-4'!BZ421,'MS-4'!BZ423))*IF('MS-4'!$CF421="W",1,-1),"")</f>
        <v/>
      </c>
      <c r="H132" s="39" t="str">
        <f>IF('MS-4'!$CF421&lt;&gt;"",IF('MS-4'!CB421='MS-4'!CB423,"",IF('MS-4'!CB421&gt;'MS-4'!CB423,MIN('MS-4'!CB421,'MS-4'!CB423),-MIN('MS-4'!CB421,'MS-4'!CB423))*IF('MS-4'!$CF421="W",1,-1)),"")</f>
        <v/>
      </c>
      <c r="I132" s="39" t="str">
        <f>IF('MS-4'!$CF421&lt;&gt;"",IF('MS-4'!CD421='MS-4'!CD423,"",IF('MS-4'!CD421&gt;'MS-4'!CD423,MIN('MS-4'!CD421,'MS-4'!CD423),-MIN('MS-4'!CD421,'MS-4'!CD423))*IF('MS-4'!$CF421="W",1,-1)),"")</f>
        <v/>
      </c>
    </row>
    <row r="133" spans="1:9">
      <c r="A133" t="e">
        <f t="shared" si="2"/>
        <v>#VALUE!</v>
      </c>
      <c r="B133" s="38" t="str">
        <f>CONCATENATE("MS-4 ",'MS-4'!$D$395,",",'MS-4'!$BD431)</f>
        <v>MS-4 7,5</v>
      </c>
      <c r="C133" t="str">
        <f>IF('MS-4'!$CF431&lt;&gt;"",IF('MS-4'!$CF431="W",'MS-4'!$BG431,'MS-4'!$BG433),"")</f>
        <v/>
      </c>
      <c r="D133" t="str">
        <f>IF('MS-4'!$CF431&lt;&gt;"",IF('MS-4'!$CF431="L",'MS-4'!$BG431,'MS-4'!$BG433),"")</f>
        <v/>
      </c>
      <c r="E133" s="39" t="str">
        <f>IF('MS-4'!$CF431&lt;&gt;"",IF('MS-4'!BV431&gt;'MS-4'!BV433,MIN('MS-4'!BV431,'MS-4'!BV433),-MIN('MS-4'!BV431,'MS-4'!BV433))*IF('MS-4'!$CF431="W",1,-1),"")</f>
        <v/>
      </c>
      <c r="F133" s="39" t="str">
        <f>IF('MS-4'!$CF431&lt;&gt;"",IF('MS-4'!BX431&gt;'MS-4'!BX433,MIN('MS-4'!BX431,'MS-4'!BX433),-MIN('MS-4'!BX431,'MS-4'!BX433))*IF('MS-4'!$CF431="W",1,-1),"")</f>
        <v/>
      </c>
      <c r="G133" s="39" t="str">
        <f>IF('MS-4'!$CF431&lt;&gt;"",IF('MS-4'!BZ431&gt;'MS-4'!BZ433,MIN('MS-4'!BZ431,'MS-4'!BZ433),-MIN('MS-4'!BZ431,'MS-4'!BZ433))*IF('MS-4'!$CF431="W",1,-1),"")</f>
        <v/>
      </c>
      <c r="H133" s="39" t="str">
        <f>IF('MS-4'!$CF431&lt;&gt;"",IF('MS-4'!CB431='MS-4'!CB433,"",IF('MS-4'!CB431&gt;'MS-4'!CB433,MIN('MS-4'!CB431,'MS-4'!CB433),-MIN('MS-4'!CB431,'MS-4'!CB433))*IF('MS-4'!$CF431="W",1,-1)),"")</f>
        <v/>
      </c>
      <c r="I133" s="39" t="str">
        <f>IF('MS-4'!$CF431&lt;&gt;"",IF('MS-4'!CD431='MS-4'!CD433,"",IF('MS-4'!CD431&gt;'MS-4'!CD433,MIN('MS-4'!CD431,'MS-4'!CD433),-MIN('MS-4'!CD431,'MS-4'!CD433))*IF('MS-4'!$CF431="W",1,-1)),"")</f>
        <v/>
      </c>
    </row>
    <row r="134" spans="1:9">
      <c r="A134" t="e">
        <f t="shared" si="2"/>
        <v>#VALUE!</v>
      </c>
      <c r="B134" s="38" t="str">
        <f>CONCATENATE("MS-4 ",'MS-4'!$D$395,",",'MS-4'!$BD441)</f>
        <v>MS-4 7,6</v>
      </c>
      <c r="C134" t="str">
        <f>IF('MS-4'!$CF441&lt;&gt;"",IF('MS-4'!$CF441="W",'MS-4'!$BG441,'MS-4'!$BG443),"")</f>
        <v/>
      </c>
      <c r="D134" t="str">
        <f>IF('MS-4'!$CF441&lt;&gt;"",IF('MS-4'!$CF441="L",'MS-4'!$BG441,'MS-4'!$BG443),"")</f>
        <v/>
      </c>
      <c r="E134" s="39" t="str">
        <f>IF('MS-4'!$CF441&lt;&gt;"",IF('MS-4'!BV441&gt;'MS-4'!BV443,MIN('MS-4'!BV441,'MS-4'!BV443),-MIN('MS-4'!BV441,'MS-4'!BV443))*IF('MS-4'!$CF441="W",1,-1),"")</f>
        <v/>
      </c>
      <c r="F134" s="39" t="str">
        <f>IF('MS-4'!$CF441&lt;&gt;"",IF('MS-4'!BX441&gt;'MS-4'!BX443,MIN('MS-4'!BX441,'MS-4'!BX443),-MIN('MS-4'!BX441,'MS-4'!BX443))*IF('MS-4'!$CF441="W",1,-1),"")</f>
        <v/>
      </c>
      <c r="G134" s="39" t="str">
        <f>IF('MS-4'!$CF441&lt;&gt;"",IF('MS-4'!BZ441&gt;'MS-4'!BZ443,MIN('MS-4'!BZ441,'MS-4'!BZ443),-MIN('MS-4'!BZ441,'MS-4'!BZ443))*IF('MS-4'!$CF441="W",1,-1),"")</f>
        <v/>
      </c>
      <c r="H134" s="39" t="str">
        <f>IF('MS-4'!$CF441&lt;&gt;"",IF('MS-4'!CB441='MS-4'!CB443,"",IF('MS-4'!CB441&gt;'MS-4'!CB443,MIN('MS-4'!CB441,'MS-4'!CB443),-MIN('MS-4'!CB441,'MS-4'!CB443))*IF('MS-4'!$CF441="W",1,-1)),"")</f>
        <v/>
      </c>
      <c r="I134" s="39" t="str">
        <f>IF('MS-4'!$CF441&lt;&gt;"",IF('MS-4'!CD441='MS-4'!CD443,"",IF('MS-4'!CD441&gt;'MS-4'!CD443,MIN('MS-4'!CD441,'MS-4'!CD443),-MIN('MS-4'!CD441,'MS-4'!CD443))*IF('MS-4'!$CF441="W",1,-1)),"")</f>
        <v/>
      </c>
    </row>
    <row r="135" spans="1:9">
      <c r="A135" t="e">
        <f t="shared" si="2"/>
        <v>#VALUE!</v>
      </c>
      <c r="B135" s="38" t="str">
        <f>CONCATENATE("MS-4 ",'MS-4'!$D$460,",",'MS-4'!$BD456)</f>
        <v>MS-4 8,1</v>
      </c>
      <c r="C135" t="str">
        <f>IF('MS-4'!$CF456&lt;&gt;"",IF('MS-4'!$CF456="W",'MS-4'!$BG456,'MS-4'!$BG458),"")</f>
        <v/>
      </c>
      <c r="D135" t="str">
        <f>IF('MS-4'!$CF456&lt;&gt;"",IF('MS-4'!$CF456="L",'MS-4'!$BG456,'MS-4'!$BG458),"")</f>
        <v/>
      </c>
      <c r="E135" s="39" t="str">
        <f>IF('MS-4'!$CF456&lt;&gt;"",IF('MS-4'!BV456&gt;'MS-4'!BV458,MIN('MS-4'!BV456,'MS-4'!BV458),-MIN('MS-4'!BV456,'MS-4'!BV458))*IF('MS-4'!$CF456="W",1,-1),"")</f>
        <v/>
      </c>
      <c r="F135" s="39" t="str">
        <f>IF('MS-4'!$CF456&lt;&gt;"",IF('MS-4'!BX456&gt;'MS-4'!BX458,MIN('MS-4'!BX456,'MS-4'!BX458),-MIN('MS-4'!BX456,'MS-4'!BX458))*IF('MS-4'!$CF456="W",1,-1),"")</f>
        <v/>
      </c>
      <c r="G135" s="39" t="str">
        <f>IF('MS-4'!$CF456&lt;&gt;"",IF('MS-4'!BZ456&gt;'MS-4'!BZ458,MIN('MS-4'!BZ456,'MS-4'!BZ458),-MIN('MS-4'!BZ456,'MS-4'!BZ458))*IF('MS-4'!$CF456="W",1,-1),"")</f>
        <v/>
      </c>
      <c r="H135" s="39" t="str">
        <f>IF('MS-4'!$CF456&lt;&gt;"",IF('MS-4'!CB456='MS-4'!CB458,"",IF('MS-4'!CB456&gt;'MS-4'!CB458,MIN('MS-4'!CB456,'MS-4'!CB458),-MIN('MS-4'!CB456,'MS-4'!CB458))*IF('MS-4'!$CF456="W",1,-1)),"")</f>
        <v/>
      </c>
      <c r="I135" s="39" t="str">
        <f>IF('MS-4'!$CF456&lt;&gt;"",IF('MS-4'!CD456='MS-4'!CD458,"",IF('MS-4'!CD456&gt;'MS-4'!CD458,MIN('MS-4'!CD456,'MS-4'!CD458),-MIN('MS-4'!CD456,'MS-4'!CD458))*IF('MS-4'!$CF456="W",1,-1)),"")</f>
        <v/>
      </c>
    </row>
    <row r="136" spans="1:9">
      <c r="A136" t="e">
        <f t="shared" si="2"/>
        <v>#VALUE!</v>
      </c>
      <c r="B136" s="38" t="str">
        <f>CONCATENATE("MS-4 ",'MS-4'!$D$460,",",'MS-4'!$BD466)</f>
        <v>MS-4 8,2</v>
      </c>
      <c r="C136" t="str">
        <f>IF('MS-4'!$CF466&lt;&gt;"",IF('MS-4'!$CF466="W",'MS-4'!$BG466,'MS-4'!$BG468),"")</f>
        <v/>
      </c>
      <c r="D136" t="str">
        <f>IF('MS-4'!$CF466&lt;&gt;"",IF('MS-4'!$CF466="L",'MS-4'!$BG466,'MS-4'!$BG468),"")</f>
        <v/>
      </c>
      <c r="E136" s="39" t="str">
        <f>IF('MS-4'!$CF466&lt;&gt;"",IF('MS-4'!BV466&gt;'MS-4'!BV468,MIN('MS-4'!BV466,'MS-4'!BV468),-MIN('MS-4'!BV466,'MS-4'!BV468))*IF('MS-4'!$CF466="W",1,-1),"")</f>
        <v/>
      </c>
      <c r="F136" s="39" t="str">
        <f>IF('MS-4'!$CF466&lt;&gt;"",IF('MS-4'!BX466&gt;'MS-4'!BX468,MIN('MS-4'!BX466,'MS-4'!BX468),-MIN('MS-4'!BX466,'MS-4'!BX468))*IF('MS-4'!$CF466="W",1,-1),"")</f>
        <v/>
      </c>
      <c r="G136" s="39" t="str">
        <f>IF('MS-4'!$CF466&lt;&gt;"",IF('MS-4'!BZ466&gt;'MS-4'!BZ468,MIN('MS-4'!BZ466,'MS-4'!BZ468),-MIN('MS-4'!BZ466,'MS-4'!BZ468))*IF('MS-4'!$CF466="W",1,-1),"")</f>
        <v/>
      </c>
      <c r="H136" s="39" t="str">
        <f>IF('MS-4'!$CF466&lt;&gt;"",IF('MS-4'!CB466='MS-4'!CB468,"",IF('MS-4'!CB466&gt;'MS-4'!CB468,MIN('MS-4'!CB466,'MS-4'!CB468),-MIN('MS-4'!CB466,'MS-4'!CB468))*IF('MS-4'!$CF466="W",1,-1)),"")</f>
        <v/>
      </c>
      <c r="I136" s="39" t="str">
        <f>IF('MS-4'!$CF466&lt;&gt;"",IF('MS-4'!CD466='MS-4'!CD468,"",IF('MS-4'!CD466&gt;'MS-4'!CD468,MIN('MS-4'!CD466,'MS-4'!CD468),-MIN('MS-4'!CD466,'MS-4'!CD468))*IF('MS-4'!$CF466="W",1,-1)),"")</f>
        <v/>
      </c>
    </row>
    <row r="137" spans="1:9">
      <c r="A137" t="e">
        <f t="shared" si="2"/>
        <v>#VALUE!</v>
      </c>
      <c r="B137" s="38" t="str">
        <f>CONCATENATE("MS-4 ",'MS-4'!$D$460,",",'MS-4'!$BD476)</f>
        <v>MS-4 8,3</v>
      </c>
      <c r="C137" t="str">
        <f>IF('MS-4'!$CF476&lt;&gt;"",IF('MS-4'!$CF476="W",'MS-4'!$BG476,'MS-4'!$BG478),"")</f>
        <v/>
      </c>
      <c r="D137" t="str">
        <f>IF('MS-4'!$CF476&lt;&gt;"",IF('MS-4'!$CF476="L",'MS-4'!$BG476,'MS-4'!$BG478),"")</f>
        <v/>
      </c>
      <c r="E137" s="39" t="str">
        <f>IF('MS-4'!$CF476&lt;&gt;"",IF('MS-4'!BV476&gt;'MS-4'!BV478,MIN('MS-4'!BV476,'MS-4'!BV478),-MIN('MS-4'!BV476,'MS-4'!BV478))*IF('MS-4'!$CF476="W",1,-1),"")</f>
        <v/>
      </c>
      <c r="F137" s="39" t="str">
        <f>IF('MS-4'!$CF476&lt;&gt;"",IF('MS-4'!BX476&gt;'MS-4'!BX478,MIN('MS-4'!BX476,'MS-4'!BX478),-MIN('MS-4'!BX476,'MS-4'!BX478))*IF('MS-4'!$CF476="W",1,-1),"")</f>
        <v/>
      </c>
      <c r="G137" s="39" t="str">
        <f>IF('MS-4'!$CF476&lt;&gt;"",IF('MS-4'!BZ476&gt;'MS-4'!BZ478,MIN('MS-4'!BZ476,'MS-4'!BZ478),-MIN('MS-4'!BZ476,'MS-4'!BZ478))*IF('MS-4'!$CF476="W",1,-1),"")</f>
        <v/>
      </c>
      <c r="H137" s="39" t="str">
        <f>IF('MS-4'!$CF476&lt;&gt;"",IF('MS-4'!CB476='MS-4'!CB478,"",IF('MS-4'!CB476&gt;'MS-4'!CB478,MIN('MS-4'!CB476,'MS-4'!CB478),-MIN('MS-4'!CB476,'MS-4'!CB478))*IF('MS-4'!$CF476="W",1,-1)),"")</f>
        <v/>
      </c>
      <c r="I137" s="39" t="str">
        <f>IF('MS-4'!$CF476&lt;&gt;"",IF('MS-4'!CD476='MS-4'!CD478,"",IF('MS-4'!CD476&gt;'MS-4'!CD478,MIN('MS-4'!CD476,'MS-4'!CD478),-MIN('MS-4'!CD476,'MS-4'!CD478))*IF('MS-4'!$CF476="W",1,-1)),"")</f>
        <v/>
      </c>
    </row>
    <row r="138" spans="1:9">
      <c r="A138" t="e">
        <f t="shared" si="2"/>
        <v>#VALUE!</v>
      </c>
      <c r="B138" s="38" t="str">
        <f>CONCATENATE("MS-4 ",'MS-4'!$D$460,",",'MS-4'!$BD486)</f>
        <v>MS-4 8,4</v>
      </c>
      <c r="C138" t="str">
        <f>IF('MS-4'!$CF486&lt;&gt;"",IF('MS-4'!$CF486="W",'MS-4'!$BG486,'MS-4'!$BG488),"")</f>
        <v/>
      </c>
      <c r="D138" t="str">
        <f>IF('MS-4'!$CF486&lt;&gt;"",IF('MS-4'!$CF486="L",'MS-4'!$BG486,'MS-4'!$BG488),"")</f>
        <v/>
      </c>
      <c r="E138" s="39" t="str">
        <f>IF('MS-4'!$CF486&lt;&gt;"",IF('MS-4'!BV486&gt;'MS-4'!BV488,MIN('MS-4'!BV486,'MS-4'!BV488),-MIN('MS-4'!BV486,'MS-4'!BV488))*IF('MS-4'!$CF486="W",1,-1),"")</f>
        <v/>
      </c>
      <c r="F138" s="39" t="str">
        <f>IF('MS-4'!$CF486&lt;&gt;"",IF('MS-4'!BX486&gt;'MS-4'!BX488,MIN('MS-4'!BX486,'MS-4'!BX488),-MIN('MS-4'!BX486,'MS-4'!BX488))*IF('MS-4'!$CF486="W",1,-1),"")</f>
        <v/>
      </c>
      <c r="G138" s="39" t="str">
        <f>IF('MS-4'!$CF486&lt;&gt;"",IF('MS-4'!BZ486&gt;'MS-4'!BZ488,MIN('MS-4'!BZ486,'MS-4'!BZ488),-MIN('MS-4'!BZ486,'MS-4'!BZ488))*IF('MS-4'!$CF486="W",1,-1),"")</f>
        <v/>
      </c>
      <c r="H138" s="39" t="str">
        <f>IF('MS-4'!$CF486&lt;&gt;"",IF('MS-4'!CB486='MS-4'!CB488,"",IF('MS-4'!CB486&gt;'MS-4'!CB488,MIN('MS-4'!CB486,'MS-4'!CB488),-MIN('MS-4'!CB486,'MS-4'!CB488))*IF('MS-4'!$CF486="W",1,-1)),"")</f>
        <v/>
      </c>
      <c r="I138" s="39" t="str">
        <f>IF('MS-4'!$CF486&lt;&gt;"",IF('MS-4'!CD486='MS-4'!CD488,"",IF('MS-4'!CD486&gt;'MS-4'!CD488,MIN('MS-4'!CD486,'MS-4'!CD488),-MIN('MS-4'!CD486,'MS-4'!CD488))*IF('MS-4'!$CF486="W",1,-1)),"")</f>
        <v/>
      </c>
    </row>
    <row r="139" spans="1:9">
      <c r="A139" t="e">
        <f t="shared" si="2"/>
        <v>#VALUE!</v>
      </c>
      <c r="B139" s="38" t="str">
        <f>CONCATENATE("MS-4 ",'MS-4'!$D$460,",",'MS-4'!$BD496)</f>
        <v>MS-4 8,5</v>
      </c>
      <c r="C139" t="str">
        <f>IF('MS-4'!$CF496&lt;&gt;"",IF('MS-4'!$CF496="W",'MS-4'!$BG496,'MS-4'!$BG498),"")</f>
        <v/>
      </c>
      <c r="D139" t="str">
        <f>IF('MS-4'!$CF496&lt;&gt;"",IF('MS-4'!$CF496="L",'MS-4'!$BG496,'MS-4'!$BG498),"")</f>
        <v/>
      </c>
      <c r="E139" s="39" t="str">
        <f>IF('MS-4'!$CF496&lt;&gt;"",IF('MS-4'!BV496&gt;'MS-4'!BV498,MIN('MS-4'!BV496,'MS-4'!BV498),-MIN('MS-4'!BV496,'MS-4'!BV498))*IF('MS-4'!$CF496="W",1,-1),"")</f>
        <v/>
      </c>
      <c r="F139" s="39" t="str">
        <f>IF('MS-4'!$CF496&lt;&gt;"",IF('MS-4'!BX496&gt;'MS-4'!BX498,MIN('MS-4'!BX496,'MS-4'!BX498),-MIN('MS-4'!BX496,'MS-4'!BX498))*IF('MS-4'!$CF496="W",1,-1),"")</f>
        <v/>
      </c>
      <c r="G139" s="39" t="str">
        <f>IF('MS-4'!$CF496&lt;&gt;"",IF('MS-4'!BZ496&gt;'MS-4'!BZ498,MIN('MS-4'!BZ496,'MS-4'!BZ498),-MIN('MS-4'!BZ496,'MS-4'!BZ498))*IF('MS-4'!$CF496="W",1,-1),"")</f>
        <v/>
      </c>
      <c r="H139" s="39" t="str">
        <f>IF('MS-4'!$CF496&lt;&gt;"",IF('MS-4'!CB496='MS-4'!CB498,"",IF('MS-4'!CB496&gt;'MS-4'!CB498,MIN('MS-4'!CB496,'MS-4'!CB498),-MIN('MS-4'!CB496,'MS-4'!CB498))*IF('MS-4'!$CF496="W",1,-1)),"")</f>
        <v/>
      </c>
      <c r="I139" s="39" t="str">
        <f>IF('MS-4'!$CF496&lt;&gt;"",IF('MS-4'!CD496='MS-4'!CD498,"",IF('MS-4'!CD496&gt;'MS-4'!CD498,MIN('MS-4'!CD496,'MS-4'!CD498),-MIN('MS-4'!CD496,'MS-4'!CD498))*IF('MS-4'!$CF496="W",1,-1)),"")</f>
        <v/>
      </c>
    </row>
    <row r="140" spans="1:9">
      <c r="A140" t="e">
        <f t="shared" si="2"/>
        <v>#VALUE!</v>
      </c>
      <c r="B140" s="38" t="str">
        <f>CONCATENATE("MS-4 ",'MS-4'!$D$460,",",'MS-4'!$BD506)</f>
        <v>MS-4 8,6</v>
      </c>
      <c r="C140" t="str">
        <f>IF('MS-4'!$CF506&lt;&gt;"",IF('MS-4'!$CF506="W",'MS-4'!$BG506,'MS-4'!$BG508),"")</f>
        <v/>
      </c>
      <c r="D140" t="str">
        <f>IF('MS-4'!$CF506&lt;&gt;"",IF('MS-4'!$CF506="L",'MS-4'!$BG506,'MS-4'!$BG508),"")</f>
        <v/>
      </c>
      <c r="E140" s="39" t="str">
        <f>IF('MS-4'!$CF506&lt;&gt;"",IF('MS-4'!BV506&gt;'MS-4'!BV508,MIN('MS-4'!BV506,'MS-4'!BV508),-MIN('MS-4'!BV506,'MS-4'!BV508))*IF('MS-4'!$CF506="W",1,-1),"")</f>
        <v/>
      </c>
      <c r="F140" s="39" t="str">
        <f>IF('MS-4'!$CF506&lt;&gt;"",IF('MS-4'!BX506&gt;'MS-4'!BX508,MIN('MS-4'!BX506,'MS-4'!BX508),-MIN('MS-4'!BX506,'MS-4'!BX508))*IF('MS-4'!$CF506="W",1,-1),"")</f>
        <v/>
      </c>
      <c r="G140" s="39" t="str">
        <f>IF('MS-4'!$CF506&lt;&gt;"",IF('MS-4'!BZ506&gt;'MS-4'!BZ508,MIN('MS-4'!BZ506,'MS-4'!BZ508),-MIN('MS-4'!BZ506,'MS-4'!BZ508))*IF('MS-4'!$CF506="W",1,-1),"")</f>
        <v/>
      </c>
      <c r="H140" s="39" t="str">
        <f>IF('MS-4'!$CF506&lt;&gt;"",IF('MS-4'!CB506='MS-4'!CB508,"",IF('MS-4'!CB506&gt;'MS-4'!CB508,MIN('MS-4'!CB506,'MS-4'!CB508),-MIN('MS-4'!CB506,'MS-4'!CB508))*IF('MS-4'!$CF506="W",1,-1)),"")</f>
        <v/>
      </c>
      <c r="I140" s="39" t="str">
        <f>IF('MS-4'!$CF506&lt;&gt;"",IF('MS-4'!CD506='MS-4'!CD508,"",IF('MS-4'!CD506&gt;'MS-4'!CD508,MIN('MS-4'!CD506,'MS-4'!CD508),-MIN('MS-4'!CD506,'MS-4'!CD508))*IF('MS-4'!$CF506="W",1,-1)),"")</f>
        <v/>
      </c>
    </row>
    <row r="141" spans="1:9">
      <c r="A141" t="e">
        <f t="shared" si="2"/>
        <v>#VALUE!</v>
      </c>
      <c r="B141" s="38" t="str">
        <f>CONCATENATE("MS-4 ",'MS-4'!$D$525,",",'MS-4'!$BD521)</f>
        <v>MS-4 9,1</v>
      </c>
      <c r="C141" t="str">
        <f>IF('MS-4'!$CF521&lt;&gt;"",IF('MS-4'!$CF521="W",'MS-4'!$BG521,'MS-4'!$BG523),"")</f>
        <v/>
      </c>
      <c r="D141" t="str">
        <f>IF('MS-4'!$CF521&lt;&gt;"",IF('MS-4'!$CF521="L",'MS-4'!$BG521,'MS-4'!$BG523),"")</f>
        <v/>
      </c>
      <c r="E141" s="39" t="str">
        <f>IF('MS-4'!$CF521&lt;&gt;"",IF('MS-4'!BV521&gt;'MS-4'!BV523,MIN('MS-4'!BV521,'MS-4'!BV523),-MIN('MS-4'!BV521,'MS-4'!BV523))*IF('MS-4'!$CF521="W",1,-1),"")</f>
        <v/>
      </c>
      <c r="F141" s="39" t="str">
        <f>IF('MS-4'!$CF521&lt;&gt;"",IF('MS-4'!BX521&gt;'MS-4'!BX523,MIN('MS-4'!BX521,'MS-4'!BX523),-MIN('MS-4'!BX521,'MS-4'!BX523))*IF('MS-4'!$CF521="W",1,-1),"")</f>
        <v/>
      </c>
      <c r="G141" s="39" t="str">
        <f>IF('MS-4'!$CF521&lt;&gt;"",IF('MS-4'!BZ521&gt;'MS-4'!BZ523,MIN('MS-4'!BZ521,'MS-4'!BZ523),-MIN('MS-4'!BZ521,'MS-4'!BZ523))*IF('MS-4'!$CF521="W",1,-1),"")</f>
        <v/>
      </c>
      <c r="H141" s="39" t="str">
        <f>IF('MS-4'!$CF521&lt;&gt;"",IF('MS-4'!CB521='MS-4'!CB523,"",IF('MS-4'!CB521&gt;'MS-4'!CB523,MIN('MS-4'!CB521,'MS-4'!CB523),-MIN('MS-4'!CB521,'MS-4'!CB523))*IF('MS-4'!$CF521="W",1,-1)),"")</f>
        <v/>
      </c>
      <c r="I141" s="39" t="str">
        <f>IF('MS-4'!$CF521&lt;&gt;"",IF('MS-4'!CD521='MS-4'!CD523,"",IF('MS-4'!CD521&gt;'MS-4'!CD523,MIN('MS-4'!CD521,'MS-4'!CD523),-MIN('MS-4'!CD521,'MS-4'!CD523))*IF('MS-4'!$CF521="W",1,-1)),"")</f>
        <v/>
      </c>
    </row>
    <row r="142" spans="1:9">
      <c r="A142" t="e">
        <f t="shared" si="2"/>
        <v>#VALUE!</v>
      </c>
      <c r="B142" s="38" t="str">
        <f>CONCATENATE("MS-4 ",'MS-4'!$D$525,",",'MS-4'!$BD531)</f>
        <v>MS-4 9,2</v>
      </c>
      <c r="C142" t="str">
        <f>IF('MS-4'!$CF531&lt;&gt;"",IF('MS-4'!$CF531="W",'MS-4'!$BG531,'MS-4'!$BG533),"")</f>
        <v/>
      </c>
      <c r="D142" t="str">
        <f>IF('MS-4'!$CF531&lt;&gt;"",IF('MS-4'!$CF531="L",'MS-4'!$BG531,'MS-4'!$BG533),"")</f>
        <v/>
      </c>
      <c r="E142" s="39" t="str">
        <f>IF('MS-4'!$CF531&lt;&gt;"",IF('MS-4'!BV531&gt;'MS-4'!BV533,MIN('MS-4'!BV531,'MS-4'!BV533),-MIN('MS-4'!BV531,'MS-4'!BV533))*IF('MS-4'!$CF531="W",1,-1),"")</f>
        <v/>
      </c>
      <c r="F142" s="39" t="str">
        <f>IF('MS-4'!$CF531&lt;&gt;"",IF('MS-4'!BX531&gt;'MS-4'!BX533,MIN('MS-4'!BX531,'MS-4'!BX533),-MIN('MS-4'!BX531,'MS-4'!BX533))*IF('MS-4'!$CF531="W",1,-1),"")</f>
        <v/>
      </c>
      <c r="G142" s="39" t="str">
        <f>IF('MS-4'!$CF531&lt;&gt;"",IF('MS-4'!BZ531&gt;'MS-4'!BZ533,MIN('MS-4'!BZ531,'MS-4'!BZ533),-MIN('MS-4'!BZ531,'MS-4'!BZ533))*IF('MS-4'!$CF531="W",1,-1),"")</f>
        <v/>
      </c>
      <c r="H142" s="39" t="str">
        <f>IF('MS-4'!$CF531&lt;&gt;"",IF('MS-4'!CB531='MS-4'!CB533,"",IF('MS-4'!CB531&gt;'MS-4'!CB533,MIN('MS-4'!CB531,'MS-4'!CB533),-MIN('MS-4'!CB531,'MS-4'!CB533))*IF('MS-4'!$CF531="W",1,-1)),"")</f>
        <v/>
      </c>
      <c r="I142" s="39" t="str">
        <f>IF('MS-4'!$CF531&lt;&gt;"",IF('MS-4'!CD531='MS-4'!CD533,"",IF('MS-4'!CD531&gt;'MS-4'!CD533,MIN('MS-4'!CD531,'MS-4'!CD533),-MIN('MS-4'!CD531,'MS-4'!CD533))*IF('MS-4'!$CF531="W",1,-1)),"")</f>
        <v/>
      </c>
    </row>
    <row r="143" spans="1:9">
      <c r="A143" t="e">
        <f t="shared" si="2"/>
        <v>#VALUE!</v>
      </c>
      <c r="B143" s="38" t="str">
        <f>CONCATENATE("MS-4 ",'MS-4'!$D$525,",",'MS-4'!$BD541)</f>
        <v>MS-4 9,3</v>
      </c>
      <c r="C143" t="str">
        <f>IF('MS-4'!$CF541&lt;&gt;"",IF('MS-4'!$CF541="W",'MS-4'!$BG541,'MS-4'!$BG543),"")</f>
        <v/>
      </c>
      <c r="D143" t="str">
        <f>IF('MS-4'!$CF541&lt;&gt;"",IF('MS-4'!$CF541="L",'MS-4'!$BG541,'MS-4'!$BG543),"")</f>
        <v/>
      </c>
      <c r="E143" s="39" t="str">
        <f>IF('MS-4'!$CF541&lt;&gt;"",IF('MS-4'!BV541&gt;'MS-4'!BV543,MIN('MS-4'!BV541,'MS-4'!BV543),-MIN('MS-4'!BV541,'MS-4'!BV543))*IF('MS-4'!$CF541="W",1,-1),"")</f>
        <v/>
      </c>
      <c r="F143" s="39" t="str">
        <f>IF('MS-4'!$CF541&lt;&gt;"",IF('MS-4'!BX541&gt;'MS-4'!BX543,MIN('MS-4'!BX541,'MS-4'!BX543),-MIN('MS-4'!BX541,'MS-4'!BX543))*IF('MS-4'!$CF541="W",1,-1),"")</f>
        <v/>
      </c>
      <c r="G143" s="39" t="str">
        <f>IF('MS-4'!$CF541&lt;&gt;"",IF('MS-4'!BZ541&gt;'MS-4'!BZ543,MIN('MS-4'!BZ541,'MS-4'!BZ543),-MIN('MS-4'!BZ541,'MS-4'!BZ543))*IF('MS-4'!$CF541="W",1,-1),"")</f>
        <v/>
      </c>
      <c r="H143" s="39" t="str">
        <f>IF('MS-4'!$CF541&lt;&gt;"",IF('MS-4'!CB541='MS-4'!CB543,"",IF('MS-4'!CB541&gt;'MS-4'!CB543,MIN('MS-4'!CB541,'MS-4'!CB543),-MIN('MS-4'!CB541,'MS-4'!CB543))*IF('MS-4'!$CF541="W",1,-1)),"")</f>
        <v/>
      </c>
      <c r="I143" s="39" t="str">
        <f>IF('MS-4'!$CF541&lt;&gt;"",IF('MS-4'!CD541='MS-4'!CD543,"",IF('MS-4'!CD541&gt;'MS-4'!CD543,MIN('MS-4'!CD541,'MS-4'!CD543),-MIN('MS-4'!CD541,'MS-4'!CD543))*IF('MS-4'!$CF541="W",1,-1)),"")</f>
        <v/>
      </c>
    </row>
    <row r="144" spans="1:9">
      <c r="A144" t="e">
        <f t="shared" si="2"/>
        <v>#VALUE!</v>
      </c>
      <c r="B144" s="38" t="str">
        <f>CONCATENATE("MS-4 ",'MS-4'!$D$525,",",'MS-4'!$BD551)</f>
        <v>MS-4 9,4</v>
      </c>
      <c r="C144" t="str">
        <f>IF('MS-4'!$CF551&lt;&gt;"",IF('MS-4'!$CF551="W",'MS-4'!$BG551,'MS-4'!$BG553),"")</f>
        <v/>
      </c>
      <c r="D144" t="str">
        <f>IF('MS-4'!$CF551&lt;&gt;"",IF('MS-4'!$CF551="L",'MS-4'!$BG551,'MS-4'!$BG553),"")</f>
        <v/>
      </c>
      <c r="E144" s="39" t="str">
        <f>IF('MS-4'!$CF551&lt;&gt;"",IF('MS-4'!BV551&gt;'MS-4'!BV553,MIN('MS-4'!BV551,'MS-4'!BV553),-MIN('MS-4'!BV551,'MS-4'!BV553))*IF('MS-4'!$CF551="W",1,-1),"")</f>
        <v/>
      </c>
      <c r="F144" s="39" t="str">
        <f>IF('MS-4'!$CF551&lt;&gt;"",IF('MS-4'!BX551&gt;'MS-4'!BX553,MIN('MS-4'!BX551,'MS-4'!BX553),-MIN('MS-4'!BX551,'MS-4'!BX553))*IF('MS-4'!$CF551="W",1,-1),"")</f>
        <v/>
      </c>
      <c r="G144" s="39" t="str">
        <f>IF('MS-4'!$CF551&lt;&gt;"",IF('MS-4'!BZ551&gt;'MS-4'!BZ553,MIN('MS-4'!BZ551,'MS-4'!BZ553),-MIN('MS-4'!BZ551,'MS-4'!BZ553))*IF('MS-4'!$CF551="W",1,-1),"")</f>
        <v/>
      </c>
      <c r="H144" s="39" t="str">
        <f>IF('MS-4'!$CF551&lt;&gt;"",IF('MS-4'!CB551='MS-4'!CB553,"",IF('MS-4'!CB551&gt;'MS-4'!CB553,MIN('MS-4'!CB551,'MS-4'!CB553),-MIN('MS-4'!CB551,'MS-4'!CB553))*IF('MS-4'!$CF551="W",1,-1)),"")</f>
        <v/>
      </c>
      <c r="I144" s="39" t="str">
        <f>IF('MS-4'!$CF551&lt;&gt;"",IF('MS-4'!CD551='MS-4'!CD553,"",IF('MS-4'!CD551&gt;'MS-4'!CD553,MIN('MS-4'!CD551,'MS-4'!CD553),-MIN('MS-4'!CD551,'MS-4'!CD553))*IF('MS-4'!$CF551="W",1,-1)),"")</f>
        <v/>
      </c>
    </row>
    <row r="145" spans="1:9">
      <c r="A145" t="e">
        <f t="shared" si="2"/>
        <v>#VALUE!</v>
      </c>
      <c r="B145" s="38" t="str">
        <f>CONCATENATE("MS-4 ",'MS-4'!$D$525,",",'MS-4'!$BD561)</f>
        <v>MS-4 9,5</v>
      </c>
      <c r="C145" t="str">
        <f>IF('MS-4'!$CF561&lt;&gt;"",IF('MS-4'!$CF561="W",'MS-4'!$BG561,'MS-4'!$BG563),"")</f>
        <v/>
      </c>
      <c r="D145" t="str">
        <f>IF('MS-4'!$CF561&lt;&gt;"",IF('MS-4'!$CF561="L",'MS-4'!$BG561,'MS-4'!$BG563),"")</f>
        <v/>
      </c>
      <c r="E145" s="39" t="str">
        <f>IF('MS-4'!$CF561&lt;&gt;"",IF('MS-4'!BV561&gt;'MS-4'!BV563,MIN('MS-4'!BV561,'MS-4'!BV563),-MIN('MS-4'!BV561,'MS-4'!BV563))*IF('MS-4'!$CF561="W",1,-1),"")</f>
        <v/>
      </c>
      <c r="F145" s="39" t="str">
        <f>IF('MS-4'!$CF561&lt;&gt;"",IF('MS-4'!BX561&gt;'MS-4'!BX563,MIN('MS-4'!BX561,'MS-4'!BX563),-MIN('MS-4'!BX561,'MS-4'!BX563))*IF('MS-4'!$CF561="W",1,-1),"")</f>
        <v/>
      </c>
      <c r="G145" s="39" t="str">
        <f>IF('MS-4'!$CF561&lt;&gt;"",IF('MS-4'!BZ561&gt;'MS-4'!BZ563,MIN('MS-4'!BZ561,'MS-4'!BZ563),-MIN('MS-4'!BZ561,'MS-4'!BZ563))*IF('MS-4'!$CF561="W",1,-1),"")</f>
        <v/>
      </c>
      <c r="H145" s="39" t="str">
        <f>IF('MS-4'!$CF561&lt;&gt;"",IF('MS-4'!CB561='MS-4'!CB563,"",IF('MS-4'!CB561&gt;'MS-4'!CB563,MIN('MS-4'!CB561,'MS-4'!CB563),-MIN('MS-4'!CB561,'MS-4'!CB563))*IF('MS-4'!$CF561="W",1,-1)),"")</f>
        <v/>
      </c>
      <c r="I145" s="39" t="str">
        <f>IF('MS-4'!$CF561&lt;&gt;"",IF('MS-4'!CD561='MS-4'!CD563,"",IF('MS-4'!CD561&gt;'MS-4'!CD563,MIN('MS-4'!CD561,'MS-4'!CD563),-MIN('MS-4'!CD561,'MS-4'!CD563))*IF('MS-4'!$CF561="W",1,-1)),"")</f>
        <v/>
      </c>
    </row>
    <row r="146" spans="1:9">
      <c r="A146" t="e">
        <f t="shared" si="2"/>
        <v>#VALUE!</v>
      </c>
      <c r="B146" s="38" t="str">
        <f>CONCATENATE("MS-4 ",'MS-4'!$D$525,",",'MS-4'!$BD571)</f>
        <v>MS-4 9,6</v>
      </c>
      <c r="C146" t="str">
        <f>IF('MS-4'!$CF571&lt;&gt;"",IF('MS-4'!$CF571="W",'MS-4'!$BG571,'MS-4'!$BG573),"")</f>
        <v/>
      </c>
      <c r="D146" t="str">
        <f>IF('MS-4'!$CF571&lt;&gt;"",IF('MS-4'!$CF571="L",'MS-4'!$BG571,'MS-4'!$BG573),"")</f>
        <v/>
      </c>
      <c r="E146" s="39" t="str">
        <f>IF('MS-4'!$CF571&lt;&gt;"",IF('MS-4'!BV571&gt;'MS-4'!BV573,MIN('MS-4'!BV571,'MS-4'!BV573),-MIN('MS-4'!BV571,'MS-4'!BV573))*IF('MS-4'!$CF571="W",1,-1),"")</f>
        <v/>
      </c>
      <c r="F146" s="39" t="str">
        <f>IF('MS-4'!$CF571&lt;&gt;"",IF('MS-4'!BX571&gt;'MS-4'!BX573,MIN('MS-4'!BX571,'MS-4'!BX573),-MIN('MS-4'!BX571,'MS-4'!BX573))*IF('MS-4'!$CF571="W",1,-1),"")</f>
        <v/>
      </c>
      <c r="G146" s="39" t="str">
        <f>IF('MS-4'!$CF571&lt;&gt;"",IF('MS-4'!BZ571&gt;'MS-4'!BZ573,MIN('MS-4'!BZ571,'MS-4'!BZ573),-MIN('MS-4'!BZ571,'MS-4'!BZ573))*IF('MS-4'!$CF571="W",1,-1),"")</f>
        <v/>
      </c>
      <c r="H146" s="39" t="str">
        <f>IF('MS-4'!$CF571&lt;&gt;"",IF('MS-4'!CB571='MS-4'!CB573,"",IF('MS-4'!CB571&gt;'MS-4'!CB573,MIN('MS-4'!CB571,'MS-4'!CB573),-MIN('MS-4'!CB571,'MS-4'!CB573))*IF('MS-4'!$CF571="W",1,-1)),"")</f>
        <v/>
      </c>
      <c r="I146" s="39" t="str">
        <f>IF('MS-4'!$CF571&lt;&gt;"",IF('MS-4'!CD571='MS-4'!CD573,"",IF('MS-4'!CD571&gt;'MS-4'!CD573,MIN('MS-4'!CD571,'MS-4'!CD573),-MIN('MS-4'!CD571,'MS-4'!CD573))*IF('MS-4'!$CF571="W",1,-1)),"")</f>
        <v/>
      </c>
    </row>
    <row r="147" spans="1:9">
      <c r="A147" t="e">
        <f t="shared" si="2"/>
        <v>#VALUE!</v>
      </c>
      <c r="B147" s="38" t="str">
        <f>CONCATENATE("MS-4 ",'MS-4'!$D$590,",",'MS-4'!$BD586)</f>
        <v>MS-4 10,1</v>
      </c>
      <c r="C147" t="str">
        <f>IF('MS-4'!$CF586&lt;&gt;"",IF('MS-4'!$CF586="W",'MS-4'!$BG586,'MS-4'!$BG588),"")</f>
        <v/>
      </c>
      <c r="D147" t="str">
        <f>IF('MS-4'!$CF586&lt;&gt;"",IF('MS-4'!$CF586="L",'MS-4'!$BG586,'MS-4'!$BG588),"")</f>
        <v/>
      </c>
      <c r="E147" s="39" t="str">
        <f>IF('MS-4'!$CF586&lt;&gt;"",IF('MS-4'!BV586&gt;'MS-4'!BV588,MIN('MS-4'!BV586,'MS-4'!BV588),-MIN('MS-4'!BV586,'MS-4'!BV588))*IF('MS-4'!$CF586="W",1,-1),"")</f>
        <v/>
      </c>
      <c r="F147" s="39" t="str">
        <f>IF('MS-4'!$CF586&lt;&gt;"",IF('MS-4'!BX586&gt;'MS-4'!BX588,MIN('MS-4'!BX586,'MS-4'!BX588),-MIN('MS-4'!BX586,'MS-4'!BX588))*IF('MS-4'!$CF586="W",1,-1),"")</f>
        <v/>
      </c>
      <c r="G147" s="39" t="str">
        <f>IF('MS-4'!$CF586&lt;&gt;"",IF('MS-4'!BZ586&gt;'MS-4'!BZ588,MIN('MS-4'!BZ586,'MS-4'!BZ588),-MIN('MS-4'!BZ586,'MS-4'!BZ588))*IF('MS-4'!$CF586="W",1,-1),"")</f>
        <v/>
      </c>
      <c r="H147" s="39" t="str">
        <f>IF('MS-4'!$CF586&lt;&gt;"",IF('MS-4'!CB586='MS-4'!CB588,"",IF('MS-4'!CB586&gt;'MS-4'!CB588,MIN('MS-4'!CB586,'MS-4'!CB588),-MIN('MS-4'!CB586,'MS-4'!CB588))*IF('MS-4'!$CF586="W",1,-1)),"")</f>
        <v/>
      </c>
      <c r="I147" s="39" t="str">
        <f>IF('MS-4'!$CF586&lt;&gt;"",IF('MS-4'!CD586='MS-4'!CD588,"",IF('MS-4'!CD586&gt;'MS-4'!CD588,MIN('MS-4'!CD586,'MS-4'!CD588),-MIN('MS-4'!CD586,'MS-4'!CD588))*IF('MS-4'!$CF586="W",1,-1)),"")</f>
        <v/>
      </c>
    </row>
    <row r="148" spans="1:9">
      <c r="A148" t="e">
        <f t="shared" si="2"/>
        <v>#VALUE!</v>
      </c>
      <c r="B148" s="38" t="str">
        <f>CONCATENATE("MS-4 ",'MS-4'!$D$590,",",'MS-4'!$BD596)</f>
        <v>MS-4 10,2</v>
      </c>
      <c r="C148" t="str">
        <f>IF('MS-4'!$CF596&lt;&gt;"",IF('MS-4'!$CF596="W",'MS-4'!$BG596,'MS-4'!$BG598),"")</f>
        <v/>
      </c>
      <c r="D148" t="str">
        <f>IF('MS-4'!$CF596&lt;&gt;"",IF('MS-4'!$CF596="L",'MS-4'!$BG596,'MS-4'!$BG598),"")</f>
        <v/>
      </c>
      <c r="E148" s="39" t="str">
        <f>IF('MS-4'!$CF596&lt;&gt;"",IF('MS-4'!BV596&gt;'MS-4'!BV598,MIN('MS-4'!BV596,'MS-4'!BV598),-MIN('MS-4'!BV596,'MS-4'!BV598))*IF('MS-4'!$CF596="W",1,-1),"")</f>
        <v/>
      </c>
      <c r="F148" s="39" t="str">
        <f>IF('MS-4'!$CF596&lt;&gt;"",IF('MS-4'!BX596&gt;'MS-4'!BX598,MIN('MS-4'!BX596,'MS-4'!BX598),-MIN('MS-4'!BX596,'MS-4'!BX598))*IF('MS-4'!$CF596="W",1,-1),"")</f>
        <v/>
      </c>
      <c r="G148" s="39" t="str">
        <f>IF('MS-4'!$CF596&lt;&gt;"",IF('MS-4'!BZ596&gt;'MS-4'!BZ598,MIN('MS-4'!BZ596,'MS-4'!BZ598),-MIN('MS-4'!BZ596,'MS-4'!BZ598))*IF('MS-4'!$CF596="W",1,-1),"")</f>
        <v/>
      </c>
      <c r="H148" s="39" t="str">
        <f>IF('MS-4'!$CF596&lt;&gt;"",IF('MS-4'!CB596='MS-4'!CB598,"",IF('MS-4'!CB596&gt;'MS-4'!CB598,MIN('MS-4'!CB596,'MS-4'!CB598),-MIN('MS-4'!CB596,'MS-4'!CB598))*IF('MS-4'!$CF596="W",1,-1)),"")</f>
        <v/>
      </c>
      <c r="I148" s="39" t="str">
        <f>IF('MS-4'!$CF596&lt;&gt;"",IF('MS-4'!CD596='MS-4'!CD598,"",IF('MS-4'!CD596&gt;'MS-4'!CD598,MIN('MS-4'!CD596,'MS-4'!CD598),-MIN('MS-4'!CD596,'MS-4'!CD598))*IF('MS-4'!$CF596="W",1,-1)),"")</f>
        <v/>
      </c>
    </row>
    <row r="149" spans="1:9">
      <c r="A149" t="e">
        <f t="shared" si="2"/>
        <v>#VALUE!</v>
      </c>
      <c r="B149" s="38" t="str">
        <f>CONCATENATE("MS-4 ",'MS-4'!$D$590,",",'MS-4'!$BD606)</f>
        <v>MS-4 10,3</v>
      </c>
      <c r="C149" t="str">
        <f>IF('MS-4'!$CF606&lt;&gt;"",IF('MS-4'!$CF606="W",'MS-4'!$BG606,'MS-4'!$BG608),"")</f>
        <v/>
      </c>
      <c r="D149" t="str">
        <f>IF('MS-4'!$CF606&lt;&gt;"",IF('MS-4'!$CF606="L",'MS-4'!$BG606,'MS-4'!$BG608),"")</f>
        <v/>
      </c>
      <c r="E149" s="39" t="str">
        <f>IF('MS-4'!$CF606&lt;&gt;"",IF('MS-4'!BV606&gt;'MS-4'!BV608,MIN('MS-4'!BV606,'MS-4'!BV608),-MIN('MS-4'!BV606,'MS-4'!BV608))*IF('MS-4'!$CF606="W",1,-1),"")</f>
        <v/>
      </c>
      <c r="F149" s="39" t="str">
        <f>IF('MS-4'!$CF606&lt;&gt;"",IF('MS-4'!BX606&gt;'MS-4'!BX608,MIN('MS-4'!BX606,'MS-4'!BX608),-MIN('MS-4'!BX606,'MS-4'!BX608))*IF('MS-4'!$CF606="W",1,-1),"")</f>
        <v/>
      </c>
      <c r="G149" s="39" t="str">
        <f>IF('MS-4'!$CF606&lt;&gt;"",IF('MS-4'!BZ606&gt;'MS-4'!BZ608,MIN('MS-4'!BZ606,'MS-4'!BZ608),-MIN('MS-4'!BZ606,'MS-4'!BZ608))*IF('MS-4'!$CF606="W",1,-1),"")</f>
        <v/>
      </c>
      <c r="H149" s="39" t="str">
        <f>IF('MS-4'!$CF606&lt;&gt;"",IF('MS-4'!CB606='MS-4'!CB608,"",IF('MS-4'!CB606&gt;'MS-4'!CB608,MIN('MS-4'!CB606,'MS-4'!CB608),-MIN('MS-4'!CB606,'MS-4'!CB608))*IF('MS-4'!$CF606="W",1,-1)),"")</f>
        <v/>
      </c>
      <c r="I149" s="39" t="str">
        <f>IF('MS-4'!$CF606&lt;&gt;"",IF('MS-4'!CD606='MS-4'!CD608,"",IF('MS-4'!CD606&gt;'MS-4'!CD608,MIN('MS-4'!CD606,'MS-4'!CD608),-MIN('MS-4'!CD606,'MS-4'!CD608))*IF('MS-4'!$CF606="W",1,-1)),"")</f>
        <v/>
      </c>
    </row>
    <row r="150" spans="1:9">
      <c r="A150" t="e">
        <f t="shared" si="2"/>
        <v>#VALUE!</v>
      </c>
      <c r="B150" s="38" t="str">
        <f>CONCATENATE("MS-4 ",'MS-4'!$D$590,",",'MS-4'!$BD616)</f>
        <v>MS-4 10,4</v>
      </c>
      <c r="C150" t="str">
        <f>IF('MS-4'!$CF616&lt;&gt;"",IF('MS-4'!$CF616="W",'MS-4'!$BG616,'MS-4'!$BG618),"")</f>
        <v/>
      </c>
      <c r="D150" t="str">
        <f>IF('MS-4'!$CF616&lt;&gt;"",IF('MS-4'!$CF616="L",'MS-4'!$BG616,'MS-4'!$BG618),"")</f>
        <v/>
      </c>
      <c r="E150" s="39" t="str">
        <f>IF('MS-4'!$CF616&lt;&gt;"",IF('MS-4'!BV616&gt;'MS-4'!BV618,MIN('MS-4'!BV616,'MS-4'!BV618),-MIN('MS-4'!BV616,'MS-4'!BV618))*IF('MS-4'!$CF616="W",1,-1),"")</f>
        <v/>
      </c>
      <c r="F150" s="39" t="str">
        <f>IF('MS-4'!$CF616&lt;&gt;"",IF('MS-4'!BX616&gt;'MS-4'!BX618,MIN('MS-4'!BX616,'MS-4'!BX618),-MIN('MS-4'!BX616,'MS-4'!BX618))*IF('MS-4'!$CF616="W",1,-1),"")</f>
        <v/>
      </c>
      <c r="G150" s="39" t="str">
        <f>IF('MS-4'!$CF616&lt;&gt;"",IF('MS-4'!BZ616&gt;'MS-4'!BZ618,MIN('MS-4'!BZ616,'MS-4'!BZ618),-MIN('MS-4'!BZ616,'MS-4'!BZ618))*IF('MS-4'!$CF616="W",1,-1),"")</f>
        <v/>
      </c>
      <c r="H150" s="39" t="str">
        <f>IF('MS-4'!$CF616&lt;&gt;"",IF('MS-4'!CB616='MS-4'!CB618,"",IF('MS-4'!CB616&gt;'MS-4'!CB618,MIN('MS-4'!CB616,'MS-4'!CB618),-MIN('MS-4'!CB616,'MS-4'!CB618))*IF('MS-4'!$CF616="W",1,-1)),"")</f>
        <v/>
      </c>
      <c r="I150" s="39" t="str">
        <f>IF('MS-4'!$CF616&lt;&gt;"",IF('MS-4'!CD616='MS-4'!CD618,"",IF('MS-4'!CD616&gt;'MS-4'!CD618,MIN('MS-4'!CD616,'MS-4'!CD618),-MIN('MS-4'!CD616,'MS-4'!CD618))*IF('MS-4'!$CF616="W",1,-1)),"")</f>
        <v/>
      </c>
    </row>
    <row r="151" spans="1:9">
      <c r="A151" t="e">
        <f t="shared" si="2"/>
        <v>#VALUE!</v>
      </c>
      <c r="B151" s="38" t="str">
        <f>CONCATENATE("MS-4 ",'MS-4'!$D$590,",",'MS-4'!$BD626)</f>
        <v>MS-4 10,5</v>
      </c>
      <c r="C151" t="str">
        <f>IF('MS-4'!$CF626&lt;&gt;"",IF('MS-4'!$CF626="W",'MS-4'!$BG626,'MS-4'!$BG628),"")</f>
        <v/>
      </c>
      <c r="D151" t="str">
        <f>IF('MS-4'!$CF626&lt;&gt;"",IF('MS-4'!$CF626="L",'MS-4'!$BG626,'MS-4'!$BG628),"")</f>
        <v/>
      </c>
      <c r="E151" s="39" t="str">
        <f>IF('MS-4'!$CF626&lt;&gt;"",IF('MS-4'!BV626&gt;'MS-4'!BV628,MIN('MS-4'!BV626,'MS-4'!BV628),-MIN('MS-4'!BV626,'MS-4'!BV628))*IF('MS-4'!$CF626="W",1,-1),"")</f>
        <v/>
      </c>
      <c r="F151" s="39" t="str">
        <f>IF('MS-4'!$CF626&lt;&gt;"",IF('MS-4'!BX626&gt;'MS-4'!BX628,MIN('MS-4'!BX626,'MS-4'!BX628),-MIN('MS-4'!BX626,'MS-4'!BX628))*IF('MS-4'!$CF626="W",1,-1),"")</f>
        <v/>
      </c>
      <c r="G151" s="39" t="str">
        <f>IF('MS-4'!$CF626&lt;&gt;"",IF('MS-4'!BZ626&gt;'MS-4'!BZ628,MIN('MS-4'!BZ626,'MS-4'!BZ628),-MIN('MS-4'!BZ626,'MS-4'!BZ628))*IF('MS-4'!$CF626="W",1,-1),"")</f>
        <v/>
      </c>
      <c r="H151" s="39" t="str">
        <f>IF('MS-4'!$CF626&lt;&gt;"",IF('MS-4'!CB626='MS-4'!CB628,"",IF('MS-4'!CB626&gt;'MS-4'!CB628,MIN('MS-4'!CB626,'MS-4'!CB628),-MIN('MS-4'!CB626,'MS-4'!CB628))*IF('MS-4'!$CF626="W",1,-1)),"")</f>
        <v/>
      </c>
      <c r="I151" s="39" t="str">
        <f>IF('MS-4'!$CF626&lt;&gt;"",IF('MS-4'!CD626='MS-4'!CD628,"",IF('MS-4'!CD626&gt;'MS-4'!CD628,MIN('MS-4'!CD626,'MS-4'!CD628),-MIN('MS-4'!CD626,'MS-4'!CD628))*IF('MS-4'!$CF626="W",1,-1)),"")</f>
        <v/>
      </c>
    </row>
    <row r="152" spans="1:9">
      <c r="A152" t="e">
        <f t="shared" si="2"/>
        <v>#VALUE!</v>
      </c>
      <c r="B152" s="38" t="str">
        <f>CONCATENATE("MS-4 ",'MS-4'!$D$590,",",'MS-4'!$BD636)</f>
        <v>MS-4 10,6</v>
      </c>
      <c r="C152" t="str">
        <f>IF('MS-4'!$CF636&lt;&gt;"",IF('MS-4'!$CF636="W",'MS-4'!$BG636,'MS-4'!$BG638),"")</f>
        <v/>
      </c>
      <c r="D152" t="str">
        <f>IF('MS-4'!$CF636&lt;&gt;"",IF('MS-4'!$CF636="L",'MS-4'!$BG636,'MS-4'!$BG638),"")</f>
        <v/>
      </c>
      <c r="E152" s="39" t="str">
        <f>IF('MS-4'!$CF636&lt;&gt;"",IF('MS-4'!BV636&gt;'MS-4'!BV638,MIN('MS-4'!BV636,'MS-4'!BV638),-MIN('MS-4'!BV636,'MS-4'!BV638))*IF('MS-4'!$CF636="W",1,-1),"")</f>
        <v/>
      </c>
      <c r="F152" s="39" t="str">
        <f>IF('MS-4'!$CF636&lt;&gt;"",IF('MS-4'!BX636&gt;'MS-4'!BX638,MIN('MS-4'!BX636,'MS-4'!BX638),-MIN('MS-4'!BX636,'MS-4'!BX638))*IF('MS-4'!$CF636="W",1,-1),"")</f>
        <v/>
      </c>
      <c r="G152" s="39" t="str">
        <f>IF('MS-4'!$CF636&lt;&gt;"",IF('MS-4'!BZ636&gt;'MS-4'!BZ638,MIN('MS-4'!BZ636,'MS-4'!BZ638),-MIN('MS-4'!BZ636,'MS-4'!BZ638))*IF('MS-4'!$CF636="W",1,-1),"")</f>
        <v/>
      </c>
      <c r="H152" s="39" t="str">
        <f>IF('MS-4'!$CF636&lt;&gt;"",IF('MS-4'!CB636='MS-4'!CB638,"",IF('MS-4'!CB636&gt;'MS-4'!CB638,MIN('MS-4'!CB636,'MS-4'!CB638),-MIN('MS-4'!CB636,'MS-4'!CB638))*IF('MS-4'!$CF636="W",1,-1)),"")</f>
        <v/>
      </c>
      <c r="I152" s="39" t="str">
        <f>IF('MS-4'!$CF636&lt;&gt;"",IF('MS-4'!CD636='MS-4'!CD638,"",IF('MS-4'!CD636&gt;'MS-4'!CD638,MIN('MS-4'!CD636,'MS-4'!CD638),-MIN('MS-4'!CD636,'MS-4'!CD638))*IF('MS-4'!$CF636="W",1,-1)),"")</f>
        <v/>
      </c>
    </row>
    <row r="153" spans="1:9">
      <c r="A153" t="e">
        <f t="shared" si="2"/>
        <v>#VALUE!</v>
      </c>
      <c r="B153" s="38" t="str">
        <f>CONCATENATE("MS-4 ",'MS-4'!$D$655,",",'MS-4'!$BD651)</f>
        <v>MS-4 11,1</v>
      </c>
      <c r="C153" t="str">
        <f>IF('MS-4'!$CF651&lt;&gt;"",IF('MS-4'!$CF651="W",'MS-4'!$BG651,'MS-4'!$BG653),"")</f>
        <v/>
      </c>
      <c r="D153" t="str">
        <f>IF('MS-4'!$CF651&lt;&gt;"",IF('MS-4'!$CF651="L",'MS-4'!$BG651,'MS-4'!$BG653),"")</f>
        <v/>
      </c>
      <c r="E153" s="39" t="str">
        <f>IF('MS-4'!$CF651&lt;&gt;"",IF('MS-4'!BV651&gt;'MS-4'!BV653,MIN('MS-4'!BV651,'MS-4'!BV653),-MIN('MS-4'!BV651,'MS-4'!BV653))*IF('MS-4'!$CF651="W",1,-1),"")</f>
        <v/>
      </c>
      <c r="F153" s="39" t="str">
        <f>IF('MS-4'!$CF651&lt;&gt;"",IF('MS-4'!BX651&gt;'MS-4'!BX653,MIN('MS-4'!BX651,'MS-4'!BX653),-MIN('MS-4'!BX651,'MS-4'!BX653))*IF('MS-4'!$CF651="W",1,-1),"")</f>
        <v/>
      </c>
      <c r="G153" s="39" t="str">
        <f>IF('MS-4'!$CF651&lt;&gt;"",IF('MS-4'!BZ651&gt;'MS-4'!BZ653,MIN('MS-4'!BZ651,'MS-4'!BZ653),-MIN('MS-4'!BZ651,'MS-4'!BZ653))*IF('MS-4'!$CF651="W",1,-1),"")</f>
        <v/>
      </c>
      <c r="H153" s="39" t="str">
        <f>IF('MS-4'!$CF651&lt;&gt;"",IF('MS-4'!CB651='MS-4'!CB653,"",IF('MS-4'!CB651&gt;'MS-4'!CB653,MIN('MS-4'!CB651,'MS-4'!CB653),-MIN('MS-4'!CB651,'MS-4'!CB653))*IF('MS-4'!$CF651="W",1,-1)),"")</f>
        <v/>
      </c>
      <c r="I153" s="39" t="str">
        <f>IF('MS-4'!$CF651&lt;&gt;"",IF('MS-4'!CD651='MS-4'!CD653,"",IF('MS-4'!CD651&gt;'MS-4'!CD653,MIN('MS-4'!CD651,'MS-4'!CD653),-MIN('MS-4'!CD651,'MS-4'!CD653))*IF('MS-4'!$CF651="W",1,-1)),"")</f>
        <v/>
      </c>
    </row>
    <row r="154" spans="1:9">
      <c r="A154" t="e">
        <f t="shared" si="2"/>
        <v>#VALUE!</v>
      </c>
      <c r="B154" s="38" t="str">
        <f>CONCATENATE("MS-4 ",'MS-4'!$D$655,",",'MS-4'!$BD661)</f>
        <v>MS-4 11,2</v>
      </c>
      <c r="C154" t="str">
        <f>IF('MS-4'!$CF661&lt;&gt;"",IF('MS-4'!$CF661="W",'MS-4'!$BG661,'MS-4'!$BG663),"")</f>
        <v/>
      </c>
      <c r="D154" t="str">
        <f>IF('MS-4'!$CF661&lt;&gt;"",IF('MS-4'!$CF661="L",'MS-4'!$BG661,'MS-4'!$BG663),"")</f>
        <v/>
      </c>
      <c r="E154" s="39" t="str">
        <f>IF('MS-4'!$CF661&lt;&gt;"",IF('MS-4'!BV661&gt;'MS-4'!BV663,MIN('MS-4'!BV661,'MS-4'!BV663),-MIN('MS-4'!BV661,'MS-4'!BV663))*IF('MS-4'!$CF661="W",1,-1),"")</f>
        <v/>
      </c>
      <c r="F154" s="39" t="str">
        <f>IF('MS-4'!$CF661&lt;&gt;"",IF('MS-4'!BX661&gt;'MS-4'!BX663,MIN('MS-4'!BX661,'MS-4'!BX663),-MIN('MS-4'!BX661,'MS-4'!BX663))*IF('MS-4'!$CF661="W",1,-1),"")</f>
        <v/>
      </c>
      <c r="G154" s="39" t="str">
        <f>IF('MS-4'!$CF661&lt;&gt;"",IF('MS-4'!BZ661&gt;'MS-4'!BZ663,MIN('MS-4'!BZ661,'MS-4'!BZ663),-MIN('MS-4'!BZ661,'MS-4'!BZ663))*IF('MS-4'!$CF661="W",1,-1),"")</f>
        <v/>
      </c>
      <c r="H154" s="39" t="str">
        <f>IF('MS-4'!$CF661&lt;&gt;"",IF('MS-4'!CB661='MS-4'!CB663,"",IF('MS-4'!CB661&gt;'MS-4'!CB663,MIN('MS-4'!CB661,'MS-4'!CB663),-MIN('MS-4'!CB661,'MS-4'!CB663))*IF('MS-4'!$CF661="W",1,-1)),"")</f>
        <v/>
      </c>
      <c r="I154" s="39" t="str">
        <f>IF('MS-4'!$CF661&lt;&gt;"",IF('MS-4'!CD661='MS-4'!CD663,"",IF('MS-4'!CD661&gt;'MS-4'!CD663,MIN('MS-4'!CD661,'MS-4'!CD663),-MIN('MS-4'!CD661,'MS-4'!CD663))*IF('MS-4'!$CF661="W",1,-1)),"")</f>
        <v/>
      </c>
    </row>
    <row r="155" spans="1:9">
      <c r="A155" t="e">
        <f t="shared" si="2"/>
        <v>#VALUE!</v>
      </c>
      <c r="B155" s="38" t="str">
        <f>CONCATENATE("MS-4 ",'MS-4'!$D$655,",",'MS-4'!$BD671)</f>
        <v>MS-4 11,3</v>
      </c>
      <c r="C155" t="str">
        <f>IF('MS-4'!$CF671&lt;&gt;"",IF('MS-4'!$CF671="W",'MS-4'!$BG671,'MS-4'!$BG673),"")</f>
        <v/>
      </c>
      <c r="D155" t="str">
        <f>IF('MS-4'!$CF671&lt;&gt;"",IF('MS-4'!$CF671="L",'MS-4'!$BG671,'MS-4'!$BG673),"")</f>
        <v/>
      </c>
      <c r="E155" s="39" t="str">
        <f>IF('MS-4'!$CF671&lt;&gt;"",IF('MS-4'!BV671&gt;'MS-4'!BV673,MIN('MS-4'!BV671,'MS-4'!BV673),-MIN('MS-4'!BV671,'MS-4'!BV673))*IF('MS-4'!$CF671="W",1,-1),"")</f>
        <v/>
      </c>
      <c r="F155" s="39" t="str">
        <f>IF('MS-4'!$CF671&lt;&gt;"",IF('MS-4'!BX671&gt;'MS-4'!BX673,MIN('MS-4'!BX671,'MS-4'!BX673),-MIN('MS-4'!BX671,'MS-4'!BX673))*IF('MS-4'!$CF671="W",1,-1),"")</f>
        <v/>
      </c>
      <c r="G155" s="39" t="str">
        <f>IF('MS-4'!$CF671&lt;&gt;"",IF('MS-4'!BZ671&gt;'MS-4'!BZ673,MIN('MS-4'!BZ671,'MS-4'!BZ673),-MIN('MS-4'!BZ671,'MS-4'!BZ673))*IF('MS-4'!$CF671="W",1,-1),"")</f>
        <v/>
      </c>
      <c r="H155" s="39" t="str">
        <f>IF('MS-4'!$CF671&lt;&gt;"",IF('MS-4'!CB671='MS-4'!CB673,"",IF('MS-4'!CB671&gt;'MS-4'!CB673,MIN('MS-4'!CB671,'MS-4'!CB673),-MIN('MS-4'!CB671,'MS-4'!CB673))*IF('MS-4'!$CF671="W",1,-1)),"")</f>
        <v/>
      </c>
      <c r="I155" s="39" t="str">
        <f>IF('MS-4'!$CF671&lt;&gt;"",IF('MS-4'!CD671='MS-4'!CD673,"",IF('MS-4'!CD671&gt;'MS-4'!CD673,MIN('MS-4'!CD671,'MS-4'!CD673),-MIN('MS-4'!CD671,'MS-4'!CD673))*IF('MS-4'!$CF671="W",1,-1)),"")</f>
        <v/>
      </c>
    </row>
    <row r="156" spans="1:9">
      <c r="A156" t="e">
        <f t="shared" si="2"/>
        <v>#VALUE!</v>
      </c>
      <c r="B156" s="38" t="str">
        <f>CONCATENATE("MS-4 ",'MS-4'!$D$655,",",'MS-4'!$BD681)</f>
        <v>MS-4 11,4</v>
      </c>
      <c r="C156" t="str">
        <f>IF('MS-4'!$CF681&lt;&gt;"",IF('MS-4'!$CF681="W",'MS-4'!$BG681,'MS-4'!$BG683),"")</f>
        <v/>
      </c>
      <c r="D156" t="str">
        <f>IF('MS-4'!$CF681&lt;&gt;"",IF('MS-4'!$CF681="L",'MS-4'!$BG681,'MS-4'!$BG683),"")</f>
        <v/>
      </c>
      <c r="E156" s="39" t="str">
        <f>IF('MS-4'!$CF681&lt;&gt;"",IF('MS-4'!BV681&gt;'MS-4'!BV683,MIN('MS-4'!BV681,'MS-4'!BV683),-MIN('MS-4'!BV681,'MS-4'!BV683))*IF('MS-4'!$CF681="W",1,-1),"")</f>
        <v/>
      </c>
      <c r="F156" s="39" t="str">
        <f>IF('MS-4'!$CF681&lt;&gt;"",IF('MS-4'!BX681&gt;'MS-4'!BX683,MIN('MS-4'!BX681,'MS-4'!BX683),-MIN('MS-4'!BX681,'MS-4'!BX683))*IF('MS-4'!$CF681="W",1,-1),"")</f>
        <v/>
      </c>
      <c r="G156" s="39" t="str">
        <f>IF('MS-4'!$CF681&lt;&gt;"",IF('MS-4'!BZ681&gt;'MS-4'!BZ683,MIN('MS-4'!BZ681,'MS-4'!BZ683),-MIN('MS-4'!BZ681,'MS-4'!BZ683))*IF('MS-4'!$CF681="W",1,-1),"")</f>
        <v/>
      </c>
      <c r="H156" s="39" t="str">
        <f>IF('MS-4'!$CF681&lt;&gt;"",IF('MS-4'!CB681='MS-4'!CB683,"",IF('MS-4'!CB681&gt;'MS-4'!CB683,MIN('MS-4'!CB681,'MS-4'!CB683),-MIN('MS-4'!CB681,'MS-4'!CB683))*IF('MS-4'!$CF681="W",1,-1)),"")</f>
        <v/>
      </c>
      <c r="I156" s="39" t="str">
        <f>IF('MS-4'!$CF681&lt;&gt;"",IF('MS-4'!CD681='MS-4'!CD683,"",IF('MS-4'!CD681&gt;'MS-4'!CD683,MIN('MS-4'!CD681,'MS-4'!CD683),-MIN('MS-4'!CD681,'MS-4'!CD683))*IF('MS-4'!$CF681="W",1,-1)),"")</f>
        <v/>
      </c>
    </row>
    <row r="157" spans="1:9">
      <c r="A157" t="e">
        <f t="shared" si="2"/>
        <v>#VALUE!</v>
      </c>
      <c r="B157" s="38" t="str">
        <f>CONCATENATE("MS-4 ",'MS-4'!$D$655,",",'MS-4'!$BD691)</f>
        <v>MS-4 11,5</v>
      </c>
      <c r="C157" t="str">
        <f>IF('MS-4'!$CF691&lt;&gt;"",IF('MS-4'!$CF691="W",'MS-4'!$BG691,'MS-4'!$BG693),"")</f>
        <v/>
      </c>
      <c r="D157" t="str">
        <f>IF('MS-4'!$CF691&lt;&gt;"",IF('MS-4'!$CF691="L",'MS-4'!$BG691,'MS-4'!$BG693),"")</f>
        <v/>
      </c>
      <c r="E157" s="39" t="str">
        <f>IF('MS-4'!$CF691&lt;&gt;"",IF('MS-4'!BV691&gt;'MS-4'!BV693,MIN('MS-4'!BV691,'MS-4'!BV693),-MIN('MS-4'!BV691,'MS-4'!BV693))*IF('MS-4'!$CF691="W",1,-1),"")</f>
        <v/>
      </c>
      <c r="F157" s="39" t="str">
        <f>IF('MS-4'!$CF691&lt;&gt;"",IF('MS-4'!BX691&gt;'MS-4'!BX693,MIN('MS-4'!BX691,'MS-4'!BX693),-MIN('MS-4'!BX691,'MS-4'!BX693))*IF('MS-4'!$CF691="W",1,-1),"")</f>
        <v/>
      </c>
      <c r="G157" s="39" t="str">
        <f>IF('MS-4'!$CF691&lt;&gt;"",IF('MS-4'!BZ691&gt;'MS-4'!BZ693,MIN('MS-4'!BZ691,'MS-4'!BZ693),-MIN('MS-4'!BZ691,'MS-4'!BZ693))*IF('MS-4'!$CF691="W",1,-1),"")</f>
        <v/>
      </c>
      <c r="H157" s="39" t="str">
        <f>IF('MS-4'!$CF691&lt;&gt;"",IF('MS-4'!CB691='MS-4'!CB693,"",IF('MS-4'!CB691&gt;'MS-4'!CB693,MIN('MS-4'!CB691,'MS-4'!CB693),-MIN('MS-4'!CB691,'MS-4'!CB693))*IF('MS-4'!$CF691="W",1,-1)),"")</f>
        <v/>
      </c>
      <c r="I157" s="39" t="str">
        <f>IF('MS-4'!$CF691&lt;&gt;"",IF('MS-4'!CD691='MS-4'!CD693,"",IF('MS-4'!CD691&gt;'MS-4'!CD693,MIN('MS-4'!CD691,'MS-4'!CD693),-MIN('MS-4'!CD691,'MS-4'!CD693))*IF('MS-4'!$CF691="W",1,-1)),"")</f>
        <v/>
      </c>
    </row>
    <row r="158" spans="1:9">
      <c r="A158" t="e">
        <f t="shared" si="2"/>
        <v>#VALUE!</v>
      </c>
      <c r="B158" s="38" t="str">
        <f>CONCATENATE("MS-4 ",'MS-4'!$D$655,",",'MS-4'!$BD701)</f>
        <v>MS-4 11,6</v>
      </c>
      <c r="C158" t="str">
        <f>IF('MS-4'!$CF701&lt;&gt;"",IF('MS-4'!$CF701="W",'MS-4'!$BG701,'MS-4'!$BG703),"")</f>
        <v/>
      </c>
      <c r="D158" t="str">
        <f>IF('MS-4'!$CF701&lt;&gt;"",IF('MS-4'!$CF701="L",'MS-4'!$BG701,'MS-4'!$BG703),"")</f>
        <v/>
      </c>
      <c r="E158" s="39" t="str">
        <f>IF('MS-4'!$CF701&lt;&gt;"",IF('MS-4'!BV701&gt;'MS-4'!BV703,MIN('MS-4'!BV701,'MS-4'!BV703),-MIN('MS-4'!BV701,'MS-4'!BV703))*IF('MS-4'!$CF701="W",1,-1),"")</f>
        <v/>
      </c>
      <c r="F158" s="39" t="str">
        <f>IF('MS-4'!$CF701&lt;&gt;"",IF('MS-4'!BX701&gt;'MS-4'!BX703,MIN('MS-4'!BX701,'MS-4'!BX703),-MIN('MS-4'!BX701,'MS-4'!BX703))*IF('MS-4'!$CF701="W",1,-1),"")</f>
        <v/>
      </c>
      <c r="G158" s="39" t="str">
        <f>IF('MS-4'!$CF701&lt;&gt;"",IF('MS-4'!BZ701&gt;'MS-4'!BZ703,MIN('MS-4'!BZ701,'MS-4'!BZ703),-MIN('MS-4'!BZ701,'MS-4'!BZ703))*IF('MS-4'!$CF701="W",1,-1),"")</f>
        <v/>
      </c>
      <c r="H158" s="39" t="str">
        <f>IF('MS-4'!$CF701&lt;&gt;"",IF('MS-4'!CB701='MS-4'!CB703,"",IF('MS-4'!CB701&gt;'MS-4'!CB703,MIN('MS-4'!CB701,'MS-4'!CB703),-MIN('MS-4'!CB701,'MS-4'!CB703))*IF('MS-4'!$CF701="W",1,-1)),"")</f>
        <v/>
      </c>
      <c r="I158" s="39" t="str">
        <f>IF('MS-4'!$CF701&lt;&gt;"",IF('MS-4'!CD701='MS-4'!CD703,"",IF('MS-4'!CD701&gt;'MS-4'!CD703,MIN('MS-4'!CD701,'MS-4'!CD703),-MIN('MS-4'!CD701,'MS-4'!CD703))*IF('MS-4'!$CF701="W",1,-1)),"")</f>
        <v/>
      </c>
    </row>
    <row r="159" spans="1:9">
      <c r="A159" t="e">
        <f t="shared" si="2"/>
        <v>#VALUE!</v>
      </c>
      <c r="B159" s="38" t="str">
        <f>CONCATENATE("MS-4 ",'MS-4'!$D$720,",",'MS-4'!$BD716)</f>
        <v>MS-4 12,1</v>
      </c>
      <c r="C159" t="str">
        <f>IF('MS-4'!$CF716&lt;&gt;"",IF('MS-4'!$CF716="W",'MS-4'!$BG716,'MS-4'!$BG718),"")</f>
        <v/>
      </c>
      <c r="D159" t="str">
        <f>IF('MS-4'!$CF716&lt;&gt;"",IF('MS-4'!$CF716="L",'MS-4'!$BG716,'MS-4'!$BG718),"")</f>
        <v/>
      </c>
      <c r="E159" s="39" t="str">
        <f>IF('MS-4'!$CF716&lt;&gt;"",IF('MS-4'!BV716&gt;'MS-4'!BV718,MIN('MS-4'!BV716,'MS-4'!BV718),-MIN('MS-4'!BV716,'MS-4'!BV718))*IF('MS-4'!$CF716="W",1,-1),"")</f>
        <v/>
      </c>
      <c r="F159" s="39" t="str">
        <f>IF('MS-4'!$CF716&lt;&gt;"",IF('MS-4'!BX716&gt;'MS-4'!BX718,MIN('MS-4'!BX716,'MS-4'!BX718),-MIN('MS-4'!BX716,'MS-4'!BX718))*IF('MS-4'!$CF716="W",1,-1),"")</f>
        <v/>
      </c>
      <c r="G159" s="39" t="str">
        <f>IF('MS-4'!$CF716&lt;&gt;"",IF('MS-4'!BZ716&gt;'MS-4'!BZ718,MIN('MS-4'!BZ716,'MS-4'!BZ718),-MIN('MS-4'!BZ716,'MS-4'!BZ718))*IF('MS-4'!$CF716="W",1,-1),"")</f>
        <v/>
      </c>
      <c r="H159" s="39" t="str">
        <f>IF('MS-4'!$CF716&lt;&gt;"",IF('MS-4'!CB716='MS-4'!CB718,"",IF('MS-4'!CB716&gt;'MS-4'!CB718,MIN('MS-4'!CB716,'MS-4'!CB718),-MIN('MS-4'!CB716,'MS-4'!CB718))*IF('MS-4'!$CF716="W",1,-1)),"")</f>
        <v/>
      </c>
      <c r="I159" s="39" t="str">
        <f>IF('MS-4'!$CF716&lt;&gt;"",IF('MS-4'!CD716='MS-4'!CD718,"",IF('MS-4'!CD716&gt;'MS-4'!CD718,MIN('MS-4'!CD716,'MS-4'!CD718),-MIN('MS-4'!CD716,'MS-4'!CD718))*IF('MS-4'!$CF716="W",1,-1)),"")</f>
        <v/>
      </c>
    </row>
    <row r="160" spans="1:9">
      <c r="A160" t="e">
        <f t="shared" si="2"/>
        <v>#VALUE!</v>
      </c>
      <c r="B160" s="38" t="str">
        <f>CONCATENATE("MS-4 ",'MS-4'!$D$720,",",'MS-4'!$BD726)</f>
        <v>MS-4 12,2</v>
      </c>
      <c r="C160" t="str">
        <f>IF('MS-4'!$CF726&lt;&gt;"",IF('MS-4'!$CF726="W",'MS-4'!$BG726,'MS-4'!$BG728),"")</f>
        <v/>
      </c>
      <c r="D160" t="str">
        <f>IF('MS-4'!$CF726&lt;&gt;"",IF('MS-4'!$CF726="L",'MS-4'!$BG726,'MS-4'!$BG728),"")</f>
        <v/>
      </c>
      <c r="E160" s="39" t="str">
        <f>IF('MS-4'!$CF726&lt;&gt;"",IF('MS-4'!BV726&gt;'MS-4'!BV728,MIN('MS-4'!BV726,'MS-4'!BV728),-MIN('MS-4'!BV726,'MS-4'!BV728))*IF('MS-4'!$CF726="W",1,-1),"")</f>
        <v/>
      </c>
      <c r="F160" s="39" t="str">
        <f>IF('MS-4'!$CF726&lt;&gt;"",IF('MS-4'!BX726&gt;'MS-4'!BX728,MIN('MS-4'!BX726,'MS-4'!BX728),-MIN('MS-4'!BX726,'MS-4'!BX728))*IF('MS-4'!$CF726="W",1,-1),"")</f>
        <v/>
      </c>
      <c r="G160" s="39" t="str">
        <f>IF('MS-4'!$CF726&lt;&gt;"",IF('MS-4'!BZ726&gt;'MS-4'!BZ728,MIN('MS-4'!BZ726,'MS-4'!BZ728),-MIN('MS-4'!BZ726,'MS-4'!BZ728))*IF('MS-4'!$CF726="W",1,-1),"")</f>
        <v/>
      </c>
      <c r="H160" s="39" t="str">
        <f>IF('MS-4'!$CF726&lt;&gt;"",IF('MS-4'!CB726='MS-4'!CB728,"",IF('MS-4'!CB726&gt;'MS-4'!CB728,MIN('MS-4'!CB726,'MS-4'!CB728),-MIN('MS-4'!CB726,'MS-4'!CB728))*IF('MS-4'!$CF726="W",1,-1)),"")</f>
        <v/>
      </c>
      <c r="I160" s="39" t="str">
        <f>IF('MS-4'!$CF726&lt;&gt;"",IF('MS-4'!CD726='MS-4'!CD728,"",IF('MS-4'!CD726&gt;'MS-4'!CD728,MIN('MS-4'!CD726,'MS-4'!CD728),-MIN('MS-4'!CD726,'MS-4'!CD728))*IF('MS-4'!$CF726="W",1,-1)),"")</f>
        <v/>
      </c>
    </row>
    <row r="161" spans="1:9">
      <c r="A161" t="e">
        <f t="shared" si="2"/>
        <v>#VALUE!</v>
      </c>
      <c r="B161" s="38" t="str">
        <f>CONCATENATE("MS-4 ",'MS-4'!$D$720,",",'MS-4'!$BD736)</f>
        <v>MS-4 12,3</v>
      </c>
      <c r="C161" t="str">
        <f>IF('MS-4'!$CF736&lt;&gt;"",IF('MS-4'!$CF736="W",'MS-4'!$BG736,'MS-4'!$BG738),"")</f>
        <v/>
      </c>
      <c r="D161" t="str">
        <f>IF('MS-4'!$CF736&lt;&gt;"",IF('MS-4'!$CF736="L",'MS-4'!$BG736,'MS-4'!$BG738),"")</f>
        <v/>
      </c>
      <c r="E161" s="39" t="str">
        <f>IF('MS-4'!$CF736&lt;&gt;"",IF('MS-4'!BV736&gt;'MS-4'!BV738,MIN('MS-4'!BV736,'MS-4'!BV738),-MIN('MS-4'!BV736,'MS-4'!BV738))*IF('MS-4'!$CF736="W",1,-1),"")</f>
        <v/>
      </c>
      <c r="F161" s="39" t="str">
        <f>IF('MS-4'!$CF736&lt;&gt;"",IF('MS-4'!BX736&gt;'MS-4'!BX738,MIN('MS-4'!BX736,'MS-4'!BX738),-MIN('MS-4'!BX736,'MS-4'!BX738))*IF('MS-4'!$CF736="W",1,-1),"")</f>
        <v/>
      </c>
      <c r="G161" s="39" t="str">
        <f>IF('MS-4'!$CF736&lt;&gt;"",IF('MS-4'!BZ736&gt;'MS-4'!BZ738,MIN('MS-4'!BZ736,'MS-4'!BZ738),-MIN('MS-4'!BZ736,'MS-4'!BZ738))*IF('MS-4'!$CF736="W",1,-1),"")</f>
        <v/>
      </c>
      <c r="H161" s="39" t="str">
        <f>IF('MS-4'!$CF736&lt;&gt;"",IF('MS-4'!CB736='MS-4'!CB738,"",IF('MS-4'!CB736&gt;'MS-4'!CB738,MIN('MS-4'!CB736,'MS-4'!CB738),-MIN('MS-4'!CB736,'MS-4'!CB738))*IF('MS-4'!$CF736="W",1,-1)),"")</f>
        <v/>
      </c>
      <c r="I161" s="39" t="str">
        <f>IF('MS-4'!$CF736&lt;&gt;"",IF('MS-4'!CD736='MS-4'!CD738,"",IF('MS-4'!CD736&gt;'MS-4'!CD738,MIN('MS-4'!CD736,'MS-4'!CD738),-MIN('MS-4'!CD736,'MS-4'!CD738))*IF('MS-4'!$CF736="W",1,-1)),"")</f>
        <v/>
      </c>
    </row>
    <row r="162" spans="1:9">
      <c r="A162" t="e">
        <f t="shared" si="2"/>
        <v>#VALUE!</v>
      </c>
      <c r="B162" s="38" t="str">
        <f>CONCATENATE("MS-4 ",'MS-4'!$D$720,",",'MS-4'!$BD746)</f>
        <v>MS-4 12,4</v>
      </c>
      <c r="C162" t="str">
        <f>IF('MS-4'!$CF746&lt;&gt;"",IF('MS-4'!$CF746="W",'MS-4'!$BG746,'MS-4'!$BG748),"")</f>
        <v/>
      </c>
      <c r="D162" t="str">
        <f>IF('MS-4'!$CF746&lt;&gt;"",IF('MS-4'!$CF746="L",'MS-4'!$BG746,'MS-4'!$BG748),"")</f>
        <v/>
      </c>
      <c r="E162" s="39" t="str">
        <f>IF('MS-4'!$CF746&lt;&gt;"",IF('MS-4'!BV746&gt;'MS-4'!BV748,MIN('MS-4'!BV746,'MS-4'!BV748),-MIN('MS-4'!BV746,'MS-4'!BV748))*IF('MS-4'!$CF746="W",1,-1),"")</f>
        <v/>
      </c>
      <c r="F162" s="39" t="str">
        <f>IF('MS-4'!$CF746&lt;&gt;"",IF('MS-4'!BX746&gt;'MS-4'!BX748,MIN('MS-4'!BX746,'MS-4'!BX748),-MIN('MS-4'!BX746,'MS-4'!BX748))*IF('MS-4'!$CF746="W",1,-1),"")</f>
        <v/>
      </c>
      <c r="G162" s="39" t="str">
        <f>IF('MS-4'!$CF746&lt;&gt;"",IF('MS-4'!BZ746&gt;'MS-4'!BZ748,MIN('MS-4'!BZ746,'MS-4'!BZ748),-MIN('MS-4'!BZ746,'MS-4'!BZ748))*IF('MS-4'!$CF746="W",1,-1),"")</f>
        <v/>
      </c>
      <c r="H162" s="39" t="str">
        <f>IF('MS-4'!$CF746&lt;&gt;"",IF('MS-4'!CB746='MS-4'!CB748,"",IF('MS-4'!CB746&gt;'MS-4'!CB748,MIN('MS-4'!CB746,'MS-4'!CB748),-MIN('MS-4'!CB746,'MS-4'!CB748))*IF('MS-4'!$CF746="W",1,-1)),"")</f>
        <v/>
      </c>
      <c r="I162" s="39" t="str">
        <f>IF('MS-4'!$CF746&lt;&gt;"",IF('MS-4'!CD746='MS-4'!CD748,"",IF('MS-4'!CD746&gt;'MS-4'!CD748,MIN('MS-4'!CD746,'MS-4'!CD748),-MIN('MS-4'!CD746,'MS-4'!CD748))*IF('MS-4'!$CF746="W",1,-1)),"")</f>
        <v/>
      </c>
    </row>
    <row r="163" spans="1:9">
      <c r="A163" t="e">
        <f t="shared" si="2"/>
        <v>#VALUE!</v>
      </c>
      <c r="B163" s="38" t="str">
        <f>CONCATENATE("MS-4 ",'MS-4'!$D$720,",",'MS-4'!$BD756)</f>
        <v>MS-4 12,5</v>
      </c>
      <c r="C163" t="str">
        <f>IF('MS-4'!$CF756&lt;&gt;"",IF('MS-4'!$CF756="W",'MS-4'!$BG756,'MS-4'!$BG758),"")</f>
        <v/>
      </c>
      <c r="D163" t="str">
        <f>IF('MS-4'!$CF756&lt;&gt;"",IF('MS-4'!$CF756="L",'MS-4'!$BG756,'MS-4'!$BG758),"")</f>
        <v/>
      </c>
      <c r="E163" s="39" t="str">
        <f>IF('MS-4'!$CF756&lt;&gt;"",IF('MS-4'!BV756&gt;'MS-4'!BV758,MIN('MS-4'!BV756,'MS-4'!BV758),-MIN('MS-4'!BV756,'MS-4'!BV758))*IF('MS-4'!$CF756="W",1,-1),"")</f>
        <v/>
      </c>
      <c r="F163" s="39" t="str">
        <f>IF('MS-4'!$CF756&lt;&gt;"",IF('MS-4'!BX756&gt;'MS-4'!BX758,MIN('MS-4'!BX756,'MS-4'!BX758),-MIN('MS-4'!BX756,'MS-4'!BX758))*IF('MS-4'!$CF756="W",1,-1),"")</f>
        <v/>
      </c>
      <c r="G163" s="39" t="str">
        <f>IF('MS-4'!$CF756&lt;&gt;"",IF('MS-4'!BZ756&gt;'MS-4'!BZ758,MIN('MS-4'!BZ756,'MS-4'!BZ758),-MIN('MS-4'!BZ756,'MS-4'!BZ758))*IF('MS-4'!$CF756="W",1,-1),"")</f>
        <v/>
      </c>
      <c r="H163" s="39" t="str">
        <f>IF('MS-4'!$CF756&lt;&gt;"",IF('MS-4'!CB756='MS-4'!CB758,"",IF('MS-4'!CB756&gt;'MS-4'!CB758,MIN('MS-4'!CB756,'MS-4'!CB758),-MIN('MS-4'!CB756,'MS-4'!CB758))*IF('MS-4'!$CF756="W",1,-1)),"")</f>
        <v/>
      </c>
      <c r="I163" s="39" t="str">
        <f>IF('MS-4'!$CF756&lt;&gt;"",IF('MS-4'!CD756='MS-4'!CD758,"",IF('MS-4'!CD756&gt;'MS-4'!CD758,MIN('MS-4'!CD756,'MS-4'!CD758),-MIN('MS-4'!CD756,'MS-4'!CD758))*IF('MS-4'!$CF756="W",1,-1)),"")</f>
        <v/>
      </c>
    </row>
    <row r="164" spans="1:9">
      <c r="A164" t="e">
        <f t="shared" si="2"/>
        <v>#VALUE!</v>
      </c>
      <c r="B164" s="38" t="str">
        <f>CONCATENATE("MS-4 ",'MS-4'!$D$720,",",'MS-4'!$BD766)</f>
        <v>MS-4 12,6</v>
      </c>
      <c r="C164" t="str">
        <f>IF('MS-4'!$CF766&lt;&gt;"",IF('MS-4'!$CF766="W",'MS-4'!$BG766,'MS-4'!$BG768),"")</f>
        <v/>
      </c>
      <c r="D164" t="str">
        <f>IF('MS-4'!$CF766&lt;&gt;"",IF('MS-4'!$CF766="L",'MS-4'!$BG766,'MS-4'!$BG768),"")</f>
        <v/>
      </c>
      <c r="E164" s="39" t="str">
        <f>IF('MS-4'!$CF766&lt;&gt;"",IF('MS-4'!BV766&gt;'MS-4'!BV768,MIN('MS-4'!BV766,'MS-4'!BV768),-MIN('MS-4'!BV766,'MS-4'!BV768))*IF('MS-4'!$CF766="W",1,-1),"")</f>
        <v/>
      </c>
      <c r="F164" s="39" t="str">
        <f>IF('MS-4'!$CF766&lt;&gt;"",IF('MS-4'!BX766&gt;'MS-4'!BX768,MIN('MS-4'!BX766,'MS-4'!BX768),-MIN('MS-4'!BX766,'MS-4'!BX768))*IF('MS-4'!$CF766="W",1,-1),"")</f>
        <v/>
      </c>
      <c r="G164" s="39" t="str">
        <f>IF('MS-4'!$CF766&lt;&gt;"",IF('MS-4'!BZ766&gt;'MS-4'!BZ768,MIN('MS-4'!BZ766,'MS-4'!BZ768),-MIN('MS-4'!BZ766,'MS-4'!BZ768))*IF('MS-4'!$CF766="W",1,-1),"")</f>
        <v/>
      </c>
      <c r="H164" s="39" t="str">
        <f>IF('MS-4'!$CF766&lt;&gt;"",IF('MS-4'!CB766='MS-4'!CB768,"",IF('MS-4'!CB766&gt;'MS-4'!CB768,MIN('MS-4'!CB766,'MS-4'!CB768),-MIN('MS-4'!CB766,'MS-4'!CB768))*IF('MS-4'!$CF766="W",1,-1)),"")</f>
        <v/>
      </c>
      <c r="I164" s="39" t="str">
        <f>IF('MS-4'!$CF766&lt;&gt;"",IF('MS-4'!CD766='MS-4'!CD768,"",IF('MS-4'!CD766&gt;'MS-4'!CD768,MIN('MS-4'!CD766,'MS-4'!CD768),-MIN('MS-4'!CD766,'MS-4'!CD768))*IF('MS-4'!$CF766="W",1,-1)),"")</f>
        <v/>
      </c>
    </row>
    <row r="165" spans="1:9">
      <c r="A165" t="e">
        <f t="shared" si="2"/>
        <v>#VALUE!</v>
      </c>
      <c r="B165" s="38" t="str">
        <f>CONCATENATE("MS-4 ",'MS-4'!$D$785,",",'MS-4'!$BD781)</f>
        <v>MS-4 13,1</v>
      </c>
      <c r="C165" t="str">
        <f>IF('MS-4'!$CF781&lt;&gt;"",IF('MS-4'!$CF781="W",'MS-4'!$BG781,'MS-4'!$BG783),"")</f>
        <v/>
      </c>
      <c r="D165" t="str">
        <f>IF('MS-4'!$CF781&lt;&gt;"",IF('MS-4'!$CF781="L",'MS-4'!$BG781,'MS-4'!$BG783),"")</f>
        <v/>
      </c>
      <c r="E165" s="39" t="str">
        <f>IF('MS-4'!$CF781&lt;&gt;"",IF('MS-4'!BV781&gt;'MS-4'!BV783,MIN('MS-4'!BV781,'MS-4'!BV783),-MIN('MS-4'!BV781,'MS-4'!BV783))*IF('MS-4'!$CF781="W",1,-1),"")</f>
        <v/>
      </c>
      <c r="F165" s="39" t="str">
        <f>IF('MS-4'!$CF781&lt;&gt;"",IF('MS-4'!BX781&gt;'MS-4'!BX783,MIN('MS-4'!BX781,'MS-4'!BX783),-MIN('MS-4'!BX781,'MS-4'!BX783))*IF('MS-4'!$CF781="W",1,-1),"")</f>
        <v/>
      </c>
      <c r="G165" s="39" t="str">
        <f>IF('MS-4'!$CF781&lt;&gt;"",IF('MS-4'!BZ781&gt;'MS-4'!BZ783,MIN('MS-4'!BZ781,'MS-4'!BZ783),-MIN('MS-4'!BZ781,'MS-4'!BZ783))*IF('MS-4'!$CF781="W",1,-1),"")</f>
        <v/>
      </c>
      <c r="H165" s="39" t="str">
        <f>IF('MS-4'!$CF781&lt;&gt;"",IF('MS-4'!CB781='MS-4'!CB783,"",IF('MS-4'!CB781&gt;'MS-4'!CB783,MIN('MS-4'!CB781,'MS-4'!CB783),-MIN('MS-4'!CB781,'MS-4'!CB783))*IF('MS-4'!$CF781="W",1,-1)),"")</f>
        <v/>
      </c>
      <c r="I165" s="39" t="str">
        <f>IF('MS-4'!$CF781&lt;&gt;"",IF('MS-4'!CD781='MS-4'!CD783,"",IF('MS-4'!CD781&gt;'MS-4'!CD783,MIN('MS-4'!CD781,'MS-4'!CD783),-MIN('MS-4'!CD781,'MS-4'!CD783))*IF('MS-4'!$CF781="W",1,-1)),"")</f>
        <v/>
      </c>
    </row>
    <row r="166" spans="1:9">
      <c r="A166" t="e">
        <f t="shared" si="2"/>
        <v>#VALUE!</v>
      </c>
      <c r="B166" s="38" t="str">
        <f>CONCATENATE("MS-4 ",'MS-4'!$D$785,",",'MS-4'!$BD791)</f>
        <v>MS-4 13,2</v>
      </c>
      <c r="C166" t="str">
        <f>IF('MS-4'!$CF791&lt;&gt;"",IF('MS-4'!$CF791="W",'MS-4'!$BG791,'MS-4'!$BG793),"")</f>
        <v/>
      </c>
      <c r="D166" t="str">
        <f>IF('MS-4'!$CF791&lt;&gt;"",IF('MS-4'!$CF791="L",'MS-4'!$BG791,'MS-4'!$BG793),"")</f>
        <v/>
      </c>
      <c r="E166" s="39" t="str">
        <f>IF('MS-4'!$CF791&lt;&gt;"",IF('MS-4'!BV791&gt;'MS-4'!BV793,MIN('MS-4'!BV791,'MS-4'!BV793),-MIN('MS-4'!BV791,'MS-4'!BV793))*IF('MS-4'!$CF791="W",1,-1),"")</f>
        <v/>
      </c>
      <c r="F166" s="39" t="str">
        <f>IF('MS-4'!$CF791&lt;&gt;"",IF('MS-4'!BX791&gt;'MS-4'!BX793,MIN('MS-4'!BX791,'MS-4'!BX793),-MIN('MS-4'!BX791,'MS-4'!BX793))*IF('MS-4'!$CF791="W",1,-1),"")</f>
        <v/>
      </c>
      <c r="G166" s="39" t="str">
        <f>IF('MS-4'!$CF791&lt;&gt;"",IF('MS-4'!BZ791&gt;'MS-4'!BZ793,MIN('MS-4'!BZ791,'MS-4'!BZ793),-MIN('MS-4'!BZ791,'MS-4'!BZ793))*IF('MS-4'!$CF791="W",1,-1),"")</f>
        <v/>
      </c>
      <c r="H166" s="39" t="str">
        <f>IF('MS-4'!$CF791&lt;&gt;"",IF('MS-4'!CB791='MS-4'!CB793,"",IF('MS-4'!CB791&gt;'MS-4'!CB793,MIN('MS-4'!CB791,'MS-4'!CB793),-MIN('MS-4'!CB791,'MS-4'!CB793))*IF('MS-4'!$CF791="W",1,-1)),"")</f>
        <v/>
      </c>
      <c r="I166" s="39" t="str">
        <f>IF('MS-4'!$CF791&lt;&gt;"",IF('MS-4'!CD791='MS-4'!CD793,"",IF('MS-4'!CD791&gt;'MS-4'!CD793,MIN('MS-4'!CD791,'MS-4'!CD793),-MIN('MS-4'!CD791,'MS-4'!CD793))*IF('MS-4'!$CF791="W",1,-1)),"")</f>
        <v/>
      </c>
    </row>
    <row r="167" spans="1:9">
      <c r="A167" t="e">
        <f t="shared" si="2"/>
        <v>#VALUE!</v>
      </c>
      <c r="B167" s="38" t="str">
        <f>CONCATENATE("MS-4 ",'MS-4'!$D$785,",",'MS-4'!$BD801)</f>
        <v>MS-4 13,3</v>
      </c>
      <c r="C167" t="str">
        <f>IF('MS-4'!$CF801&lt;&gt;"",IF('MS-4'!$CF801="W",'MS-4'!$BG801,'MS-4'!$BG803),"")</f>
        <v/>
      </c>
      <c r="D167" t="str">
        <f>IF('MS-4'!$CF801&lt;&gt;"",IF('MS-4'!$CF801="L",'MS-4'!$BG801,'MS-4'!$BG803),"")</f>
        <v/>
      </c>
      <c r="E167" s="39" t="str">
        <f>IF('MS-4'!$CF801&lt;&gt;"",IF('MS-4'!BV801&gt;'MS-4'!BV803,MIN('MS-4'!BV801,'MS-4'!BV803),-MIN('MS-4'!BV801,'MS-4'!BV803))*IF('MS-4'!$CF801="W",1,-1),"")</f>
        <v/>
      </c>
      <c r="F167" s="39" t="str">
        <f>IF('MS-4'!$CF801&lt;&gt;"",IF('MS-4'!BX801&gt;'MS-4'!BX803,MIN('MS-4'!BX801,'MS-4'!BX803),-MIN('MS-4'!BX801,'MS-4'!BX803))*IF('MS-4'!$CF801="W",1,-1),"")</f>
        <v/>
      </c>
      <c r="G167" s="39" t="str">
        <f>IF('MS-4'!$CF801&lt;&gt;"",IF('MS-4'!BZ801&gt;'MS-4'!BZ803,MIN('MS-4'!BZ801,'MS-4'!BZ803),-MIN('MS-4'!BZ801,'MS-4'!BZ803))*IF('MS-4'!$CF801="W",1,-1),"")</f>
        <v/>
      </c>
      <c r="H167" s="39" t="str">
        <f>IF('MS-4'!$CF801&lt;&gt;"",IF('MS-4'!CB801='MS-4'!CB803,"",IF('MS-4'!CB801&gt;'MS-4'!CB803,MIN('MS-4'!CB801,'MS-4'!CB803),-MIN('MS-4'!CB801,'MS-4'!CB803))*IF('MS-4'!$CF801="W",1,-1)),"")</f>
        <v/>
      </c>
      <c r="I167" s="39" t="str">
        <f>IF('MS-4'!$CF801&lt;&gt;"",IF('MS-4'!CD801='MS-4'!CD803,"",IF('MS-4'!CD801&gt;'MS-4'!CD803,MIN('MS-4'!CD801,'MS-4'!CD803),-MIN('MS-4'!CD801,'MS-4'!CD803))*IF('MS-4'!$CF801="W",1,-1)),"")</f>
        <v/>
      </c>
    </row>
    <row r="168" spans="1:9">
      <c r="A168" t="e">
        <f t="shared" si="2"/>
        <v>#VALUE!</v>
      </c>
      <c r="B168" s="38" t="str">
        <f>CONCATENATE("MS-4 ",'MS-4'!$D$785,",",'MS-4'!$BD811)</f>
        <v>MS-4 13,4</v>
      </c>
      <c r="C168" t="str">
        <f>IF('MS-4'!$CF811&lt;&gt;"",IF('MS-4'!$CF811="W",'MS-4'!$BG811,'MS-4'!$BG813),"")</f>
        <v/>
      </c>
      <c r="D168" t="str">
        <f>IF('MS-4'!$CF811&lt;&gt;"",IF('MS-4'!$CF811="L",'MS-4'!$BG811,'MS-4'!$BG813),"")</f>
        <v/>
      </c>
      <c r="E168" s="39" t="str">
        <f>IF('MS-4'!$CF811&lt;&gt;"",IF('MS-4'!BV811&gt;'MS-4'!BV813,MIN('MS-4'!BV811,'MS-4'!BV813),-MIN('MS-4'!BV811,'MS-4'!BV813))*IF('MS-4'!$CF811="W",1,-1),"")</f>
        <v/>
      </c>
      <c r="F168" s="39" t="str">
        <f>IF('MS-4'!$CF811&lt;&gt;"",IF('MS-4'!BX811&gt;'MS-4'!BX813,MIN('MS-4'!BX811,'MS-4'!BX813),-MIN('MS-4'!BX811,'MS-4'!BX813))*IF('MS-4'!$CF811="W",1,-1),"")</f>
        <v/>
      </c>
      <c r="G168" s="39" t="str">
        <f>IF('MS-4'!$CF811&lt;&gt;"",IF('MS-4'!BZ811&gt;'MS-4'!BZ813,MIN('MS-4'!BZ811,'MS-4'!BZ813),-MIN('MS-4'!BZ811,'MS-4'!BZ813))*IF('MS-4'!$CF811="W",1,-1),"")</f>
        <v/>
      </c>
      <c r="H168" s="39" t="str">
        <f>IF('MS-4'!$CF811&lt;&gt;"",IF('MS-4'!CB811='MS-4'!CB813,"",IF('MS-4'!CB811&gt;'MS-4'!CB813,MIN('MS-4'!CB811,'MS-4'!CB813),-MIN('MS-4'!CB811,'MS-4'!CB813))*IF('MS-4'!$CF811="W",1,-1)),"")</f>
        <v/>
      </c>
      <c r="I168" s="39" t="str">
        <f>IF('MS-4'!$CF811&lt;&gt;"",IF('MS-4'!CD811='MS-4'!CD813,"",IF('MS-4'!CD811&gt;'MS-4'!CD813,MIN('MS-4'!CD811,'MS-4'!CD813),-MIN('MS-4'!CD811,'MS-4'!CD813))*IF('MS-4'!$CF811="W",1,-1)),"")</f>
        <v/>
      </c>
    </row>
    <row r="169" spans="1:9">
      <c r="A169" t="e">
        <f t="shared" si="2"/>
        <v>#VALUE!</v>
      </c>
      <c r="B169" s="38" t="str">
        <f>CONCATENATE("MS-4 ",'MS-4'!$D$785,",",'MS-4'!$BD821)</f>
        <v>MS-4 13,5</v>
      </c>
      <c r="C169" t="str">
        <f>IF('MS-4'!$CF821&lt;&gt;"",IF('MS-4'!$CF821="W",'MS-4'!$BG821,'MS-4'!$BG823),"")</f>
        <v/>
      </c>
      <c r="D169" t="str">
        <f>IF('MS-4'!$CF821&lt;&gt;"",IF('MS-4'!$CF821="L",'MS-4'!$BG821,'MS-4'!$BG823),"")</f>
        <v/>
      </c>
      <c r="E169" s="39" t="str">
        <f>IF('MS-4'!$CF821&lt;&gt;"",IF('MS-4'!BV821&gt;'MS-4'!BV823,MIN('MS-4'!BV821,'MS-4'!BV823),-MIN('MS-4'!BV821,'MS-4'!BV823))*IF('MS-4'!$CF821="W",1,-1),"")</f>
        <v/>
      </c>
      <c r="F169" s="39" t="str">
        <f>IF('MS-4'!$CF821&lt;&gt;"",IF('MS-4'!BX821&gt;'MS-4'!BX823,MIN('MS-4'!BX821,'MS-4'!BX823),-MIN('MS-4'!BX821,'MS-4'!BX823))*IF('MS-4'!$CF821="W",1,-1),"")</f>
        <v/>
      </c>
      <c r="G169" s="39" t="str">
        <f>IF('MS-4'!$CF821&lt;&gt;"",IF('MS-4'!BZ821&gt;'MS-4'!BZ823,MIN('MS-4'!BZ821,'MS-4'!BZ823),-MIN('MS-4'!BZ821,'MS-4'!BZ823))*IF('MS-4'!$CF821="W",1,-1),"")</f>
        <v/>
      </c>
      <c r="H169" s="39" t="str">
        <f>IF('MS-4'!$CF821&lt;&gt;"",IF('MS-4'!CB821='MS-4'!CB823,"",IF('MS-4'!CB821&gt;'MS-4'!CB823,MIN('MS-4'!CB821,'MS-4'!CB823),-MIN('MS-4'!CB821,'MS-4'!CB823))*IF('MS-4'!$CF821="W",1,-1)),"")</f>
        <v/>
      </c>
      <c r="I169" s="39" t="str">
        <f>IF('MS-4'!$CF821&lt;&gt;"",IF('MS-4'!CD821='MS-4'!CD823,"",IF('MS-4'!CD821&gt;'MS-4'!CD823,MIN('MS-4'!CD821,'MS-4'!CD823),-MIN('MS-4'!CD821,'MS-4'!CD823))*IF('MS-4'!$CF821="W",1,-1)),"")</f>
        <v/>
      </c>
    </row>
    <row r="170" spans="1:9">
      <c r="A170" t="e">
        <f t="shared" si="2"/>
        <v>#VALUE!</v>
      </c>
      <c r="B170" s="38" t="str">
        <f>CONCATENATE("MS-4 ",'MS-4'!$D$785,",",'MS-4'!$BD831)</f>
        <v>MS-4 13,6</v>
      </c>
      <c r="C170" t="str">
        <f>IF('MS-4'!$CF831&lt;&gt;"",IF('MS-4'!$CF831="W",'MS-4'!$BG831,'MS-4'!$BG833),"")</f>
        <v/>
      </c>
      <c r="D170" t="str">
        <f>IF('MS-4'!$CF831&lt;&gt;"",IF('MS-4'!$CF831="L",'MS-4'!$BG831,'MS-4'!$BG833),"")</f>
        <v/>
      </c>
      <c r="E170" s="39" t="str">
        <f>IF('MS-4'!$CF831&lt;&gt;"",IF('MS-4'!BV831&gt;'MS-4'!BV833,MIN('MS-4'!BV831,'MS-4'!BV833),-MIN('MS-4'!BV831,'MS-4'!BV833))*IF('MS-4'!$CF831="W",1,-1),"")</f>
        <v/>
      </c>
      <c r="F170" s="39" t="str">
        <f>IF('MS-4'!$CF831&lt;&gt;"",IF('MS-4'!BX831&gt;'MS-4'!BX833,MIN('MS-4'!BX831,'MS-4'!BX833),-MIN('MS-4'!BX831,'MS-4'!BX833))*IF('MS-4'!$CF831="W",1,-1),"")</f>
        <v/>
      </c>
      <c r="G170" s="39" t="str">
        <f>IF('MS-4'!$CF831&lt;&gt;"",IF('MS-4'!BZ831&gt;'MS-4'!BZ833,MIN('MS-4'!BZ831,'MS-4'!BZ833),-MIN('MS-4'!BZ831,'MS-4'!BZ833))*IF('MS-4'!$CF831="W",1,-1),"")</f>
        <v/>
      </c>
      <c r="H170" s="39" t="str">
        <f>IF('MS-4'!$CF831&lt;&gt;"",IF('MS-4'!CB831='MS-4'!CB833,"",IF('MS-4'!CB831&gt;'MS-4'!CB833,MIN('MS-4'!CB831,'MS-4'!CB833),-MIN('MS-4'!CB831,'MS-4'!CB833))*IF('MS-4'!$CF831="W",1,-1)),"")</f>
        <v/>
      </c>
      <c r="I170" s="39" t="str">
        <f>IF('MS-4'!$CF831&lt;&gt;"",IF('MS-4'!CD831='MS-4'!CD833,"",IF('MS-4'!CD831&gt;'MS-4'!CD833,MIN('MS-4'!CD831,'MS-4'!CD833),-MIN('MS-4'!CD831,'MS-4'!CD833))*IF('MS-4'!$CF831="W",1,-1)),"")</f>
        <v/>
      </c>
    </row>
    <row r="171" spans="1:9">
      <c r="A171" t="e">
        <f t="shared" si="2"/>
        <v>#VALUE!</v>
      </c>
      <c r="B171" s="38" t="str">
        <f>CONCATENATE("MS-4 ",'MS-4'!$D$850,",",'MS-4'!$BD846)</f>
        <v>MS-4 14,1</v>
      </c>
      <c r="C171" t="str">
        <f>IF('MS-4'!$CF846&lt;&gt;"",IF('MS-4'!$CF846="W",'MS-4'!$BG846,'MS-4'!$BG848),"")</f>
        <v/>
      </c>
      <c r="D171" t="str">
        <f>IF('MS-4'!$CF846&lt;&gt;"",IF('MS-4'!$CF846="L",'MS-4'!$BG846,'MS-4'!$BG848),"")</f>
        <v/>
      </c>
      <c r="E171" s="39" t="str">
        <f>IF('MS-4'!$CF846&lt;&gt;"",IF('MS-4'!BV846&gt;'MS-4'!BV848,MIN('MS-4'!BV846,'MS-4'!BV848),-MIN('MS-4'!BV846,'MS-4'!BV848))*IF('MS-4'!$CF846="W",1,-1),"")</f>
        <v/>
      </c>
      <c r="F171" s="39" t="str">
        <f>IF('MS-4'!$CF846&lt;&gt;"",IF('MS-4'!BX846&gt;'MS-4'!BX848,MIN('MS-4'!BX846,'MS-4'!BX848),-MIN('MS-4'!BX846,'MS-4'!BX848))*IF('MS-4'!$CF846="W",1,-1),"")</f>
        <v/>
      </c>
      <c r="G171" s="39" t="str">
        <f>IF('MS-4'!$CF846&lt;&gt;"",IF('MS-4'!BZ846&gt;'MS-4'!BZ848,MIN('MS-4'!BZ846,'MS-4'!BZ848),-MIN('MS-4'!BZ846,'MS-4'!BZ848))*IF('MS-4'!$CF846="W",1,-1),"")</f>
        <v/>
      </c>
      <c r="H171" s="39" t="str">
        <f>IF('MS-4'!$CF846&lt;&gt;"",IF('MS-4'!CB846='MS-4'!CB848,"",IF('MS-4'!CB846&gt;'MS-4'!CB848,MIN('MS-4'!CB846,'MS-4'!CB848),-MIN('MS-4'!CB846,'MS-4'!CB848))*IF('MS-4'!$CF846="W",1,-1)),"")</f>
        <v/>
      </c>
      <c r="I171" s="39" t="str">
        <f>IF('MS-4'!$CF846&lt;&gt;"",IF('MS-4'!CD846='MS-4'!CD848,"",IF('MS-4'!CD846&gt;'MS-4'!CD848,MIN('MS-4'!CD846,'MS-4'!CD848),-MIN('MS-4'!CD846,'MS-4'!CD848))*IF('MS-4'!$CF846="W",1,-1)),"")</f>
        <v/>
      </c>
    </row>
    <row r="172" spans="1:9">
      <c r="A172" t="e">
        <f t="shared" si="2"/>
        <v>#VALUE!</v>
      </c>
      <c r="B172" s="38" t="str">
        <f>CONCATENATE("MS-4 ",'MS-4'!$D$850,",",'MS-4'!$BD856)</f>
        <v>MS-4 14,2</v>
      </c>
      <c r="C172" t="str">
        <f>IF('MS-4'!$CF856&lt;&gt;"",IF('MS-4'!$CF856="W",'MS-4'!$BG856,'MS-4'!$BG858),"")</f>
        <v/>
      </c>
      <c r="D172" t="str">
        <f>IF('MS-4'!$CF856&lt;&gt;"",IF('MS-4'!$CF856="L",'MS-4'!$BG856,'MS-4'!$BG858),"")</f>
        <v/>
      </c>
      <c r="E172" s="39" t="str">
        <f>IF('MS-4'!$CF856&lt;&gt;"",IF('MS-4'!BV856&gt;'MS-4'!BV858,MIN('MS-4'!BV856,'MS-4'!BV858),-MIN('MS-4'!BV856,'MS-4'!BV858))*IF('MS-4'!$CF856="W",1,-1),"")</f>
        <v/>
      </c>
      <c r="F172" s="39" t="str">
        <f>IF('MS-4'!$CF856&lt;&gt;"",IF('MS-4'!BX856&gt;'MS-4'!BX858,MIN('MS-4'!BX856,'MS-4'!BX858),-MIN('MS-4'!BX856,'MS-4'!BX858))*IF('MS-4'!$CF856="W",1,-1),"")</f>
        <v/>
      </c>
      <c r="G172" s="39" t="str">
        <f>IF('MS-4'!$CF856&lt;&gt;"",IF('MS-4'!BZ856&gt;'MS-4'!BZ858,MIN('MS-4'!BZ856,'MS-4'!BZ858),-MIN('MS-4'!BZ856,'MS-4'!BZ858))*IF('MS-4'!$CF856="W",1,-1),"")</f>
        <v/>
      </c>
      <c r="H172" s="39" t="str">
        <f>IF('MS-4'!$CF856&lt;&gt;"",IF('MS-4'!CB856='MS-4'!CB858,"",IF('MS-4'!CB856&gt;'MS-4'!CB858,MIN('MS-4'!CB856,'MS-4'!CB858),-MIN('MS-4'!CB856,'MS-4'!CB858))*IF('MS-4'!$CF856="W",1,-1)),"")</f>
        <v/>
      </c>
      <c r="I172" s="39" t="str">
        <f>IF('MS-4'!$CF856&lt;&gt;"",IF('MS-4'!CD856='MS-4'!CD858,"",IF('MS-4'!CD856&gt;'MS-4'!CD858,MIN('MS-4'!CD856,'MS-4'!CD858),-MIN('MS-4'!CD856,'MS-4'!CD858))*IF('MS-4'!$CF856="W",1,-1)),"")</f>
        <v/>
      </c>
    </row>
    <row r="173" spans="1:9">
      <c r="A173" t="e">
        <f t="shared" si="2"/>
        <v>#VALUE!</v>
      </c>
      <c r="B173" s="38" t="str">
        <f>CONCATENATE("MS-4 ",'MS-4'!$D$850,",",'MS-4'!$BD866)</f>
        <v>MS-4 14,3</v>
      </c>
      <c r="C173" t="str">
        <f>IF('MS-4'!$CF866&lt;&gt;"",IF('MS-4'!$CF866="W",'MS-4'!$BG866,'MS-4'!$BG868),"")</f>
        <v/>
      </c>
      <c r="D173" t="str">
        <f>IF('MS-4'!$CF866&lt;&gt;"",IF('MS-4'!$CF866="L",'MS-4'!$BG866,'MS-4'!$BG868),"")</f>
        <v/>
      </c>
      <c r="E173" s="39" t="str">
        <f>IF('MS-4'!$CF866&lt;&gt;"",IF('MS-4'!BV866&gt;'MS-4'!BV868,MIN('MS-4'!BV866,'MS-4'!BV868),-MIN('MS-4'!BV866,'MS-4'!BV868))*IF('MS-4'!$CF866="W",1,-1),"")</f>
        <v/>
      </c>
      <c r="F173" s="39" t="str">
        <f>IF('MS-4'!$CF866&lt;&gt;"",IF('MS-4'!BX866&gt;'MS-4'!BX868,MIN('MS-4'!BX866,'MS-4'!BX868),-MIN('MS-4'!BX866,'MS-4'!BX868))*IF('MS-4'!$CF866="W",1,-1),"")</f>
        <v/>
      </c>
      <c r="G173" s="39" t="str">
        <f>IF('MS-4'!$CF866&lt;&gt;"",IF('MS-4'!BZ866&gt;'MS-4'!BZ868,MIN('MS-4'!BZ866,'MS-4'!BZ868),-MIN('MS-4'!BZ866,'MS-4'!BZ868))*IF('MS-4'!$CF866="W",1,-1),"")</f>
        <v/>
      </c>
      <c r="H173" s="39" t="str">
        <f>IF('MS-4'!$CF866&lt;&gt;"",IF('MS-4'!CB866='MS-4'!CB868,"",IF('MS-4'!CB866&gt;'MS-4'!CB868,MIN('MS-4'!CB866,'MS-4'!CB868),-MIN('MS-4'!CB866,'MS-4'!CB868))*IF('MS-4'!$CF866="W",1,-1)),"")</f>
        <v/>
      </c>
      <c r="I173" s="39" t="str">
        <f>IF('MS-4'!$CF866&lt;&gt;"",IF('MS-4'!CD866='MS-4'!CD868,"",IF('MS-4'!CD866&gt;'MS-4'!CD868,MIN('MS-4'!CD866,'MS-4'!CD868),-MIN('MS-4'!CD866,'MS-4'!CD868))*IF('MS-4'!$CF866="W",1,-1)),"")</f>
        <v/>
      </c>
    </row>
    <row r="174" spans="1:9">
      <c r="A174" t="e">
        <f t="shared" si="2"/>
        <v>#VALUE!</v>
      </c>
      <c r="B174" s="38" t="str">
        <f>CONCATENATE("MS-4 ",'MS-4'!$D$850,",",'MS-4'!$BD876)</f>
        <v>MS-4 14,4</v>
      </c>
      <c r="C174" t="str">
        <f>IF('MS-4'!$CF876&lt;&gt;"",IF('MS-4'!$CF876="W",'MS-4'!$BG876,'MS-4'!$BG878),"")</f>
        <v/>
      </c>
      <c r="D174" t="str">
        <f>IF('MS-4'!$CF876&lt;&gt;"",IF('MS-4'!$CF876="L",'MS-4'!$BG876,'MS-4'!$BG878),"")</f>
        <v/>
      </c>
      <c r="E174" s="39" t="str">
        <f>IF('MS-4'!$CF876&lt;&gt;"",IF('MS-4'!BV876&gt;'MS-4'!BV878,MIN('MS-4'!BV876,'MS-4'!BV878),-MIN('MS-4'!BV876,'MS-4'!BV878))*IF('MS-4'!$CF876="W",1,-1),"")</f>
        <v/>
      </c>
      <c r="F174" s="39" t="str">
        <f>IF('MS-4'!$CF876&lt;&gt;"",IF('MS-4'!BX876&gt;'MS-4'!BX878,MIN('MS-4'!BX876,'MS-4'!BX878),-MIN('MS-4'!BX876,'MS-4'!BX878))*IF('MS-4'!$CF876="W",1,-1),"")</f>
        <v/>
      </c>
      <c r="G174" s="39" t="str">
        <f>IF('MS-4'!$CF876&lt;&gt;"",IF('MS-4'!BZ876&gt;'MS-4'!BZ878,MIN('MS-4'!BZ876,'MS-4'!BZ878),-MIN('MS-4'!BZ876,'MS-4'!BZ878))*IF('MS-4'!$CF876="W",1,-1),"")</f>
        <v/>
      </c>
      <c r="H174" s="39" t="str">
        <f>IF('MS-4'!$CF876&lt;&gt;"",IF('MS-4'!CB876='MS-4'!CB878,"",IF('MS-4'!CB876&gt;'MS-4'!CB878,MIN('MS-4'!CB876,'MS-4'!CB878),-MIN('MS-4'!CB876,'MS-4'!CB878))*IF('MS-4'!$CF876="W",1,-1)),"")</f>
        <v/>
      </c>
      <c r="I174" s="39" t="str">
        <f>IF('MS-4'!$CF876&lt;&gt;"",IF('MS-4'!CD876='MS-4'!CD878,"",IF('MS-4'!CD876&gt;'MS-4'!CD878,MIN('MS-4'!CD876,'MS-4'!CD878),-MIN('MS-4'!CD876,'MS-4'!CD878))*IF('MS-4'!$CF876="W",1,-1)),"")</f>
        <v/>
      </c>
    </row>
    <row r="175" spans="1:9">
      <c r="A175" t="e">
        <f t="shared" si="2"/>
        <v>#VALUE!</v>
      </c>
      <c r="B175" s="38" t="str">
        <f>CONCATENATE("MS-4 ",'MS-4'!$D$850,",",'MS-4'!$BD886)</f>
        <v>MS-4 14,5</v>
      </c>
      <c r="C175" t="str">
        <f>IF('MS-4'!$CF886&lt;&gt;"",IF('MS-4'!$CF886="W",'MS-4'!$BG886,'MS-4'!$BG888),"")</f>
        <v/>
      </c>
      <c r="D175" t="str">
        <f>IF('MS-4'!$CF886&lt;&gt;"",IF('MS-4'!$CF886="L",'MS-4'!$BG886,'MS-4'!$BG888),"")</f>
        <v/>
      </c>
      <c r="E175" s="39" t="str">
        <f>IF('MS-4'!$CF886&lt;&gt;"",IF('MS-4'!BV886&gt;'MS-4'!BV888,MIN('MS-4'!BV886,'MS-4'!BV888),-MIN('MS-4'!BV886,'MS-4'!BV888))*IF('MS-4'!$CF886="W",1,-1),"")</f>
        <v/>
      </c>
      <c r="F175" s="39" t="str">
        <f>IF('MS-4'!$CF886&lt;&gt;"",IF('MS-4'!BX886&gt;'MS-4'!BX888,MIN('MS-4'!BX886,'MS-4'!BX888),-MIN('MS-4'!BX886,'MS-4'!BX888))*IF('MS-4'!$CF886="W",1,-1),"")</f>
        <v/>
      </c>
      <c r="G175" s="39" t="str">
        <f>IF('MS-4'!$CF886&lt;&gt;"",IF('MS-4'!BZ886&gt;'MS-4'!BZ888,MIN('MS-4'!BZ886,'MS-4'!BZ888),-MIN('MS-4'!BZ886,'MS-4'!BZ888))*IF('MS-4'!$CF886="W",1,-1),"")</f>
        <v/>
      </c>
      <c r="H175" s="39" t="str">
        <f>IF('MS-4'!$CF886&lt;&gt;"",IF('MS-4'!CB886='MS-4'!CB888,"",IF('MS-4'!CB886&gt;'MS-4'!CB888,MIN('MS-4'!CB886,'MS-4'!CB888),-MIN('MS-4'!CB886,'MS-4'!CB888))*IF('MS-4'!$CF886="W",1,-1)),"")</f>
        <v/>
      </c>
      <c r="I175" s="39" t="str">
        <f>IF('MS-4'!$CF886&lt;&gt;"",IF('MS-4'!CD886='MS-4'!CD888,"",IF('MS-4'!CD886&gt;'MS-4'!CD888,MIN('MS-4'!CD886,'MS-4'!CD888),-MIN('MS-4'!CD886,'MS-4'!CD888))*IF('MS-4'!$CF886="W",1,-1)),"")</f>
        <v/>
      </c>
    </row>
    <row r="176" spans="1:9">
      <c r="A176" t="e">
        <f t="shared" si="2"/>
        <v>#VALUE!</v>
      </c>
      <c r="B176" s="38" t="str">
        <f>CONCATENATE("MS-4 ",'MS-4'!$D$850,",",'MS-4'!$BD896)</f>
        <v>MS-4 14,6</v>
      </c>
      <c r="C176" t="str">
        <f>IF('MS-4'!$CF896&lt;&gt;"",IF('MS-4'!$CF896="W",'MS-4'!$BG896,'MS-4'!$BG898),"")</f>
        <v/>
      </c>
      <c r="D176" t="str">
        <f>IF('MS-4'!$CF896&lt;&gt;"",IF('MS-4'!$CF896="L",'MS-4'!$BG896,'MS-4'!$BG898),"")</f>
        <v/>
      </c>
      <c r="E176" s="39" t="str">
        <f>IF('MS-4'!$CF896&lt;&gt;"",IF('MS-4'!BV896&gt;'MS-4'!BV898,MIN('MS-4'!BV896,'MS-4'!BV898),-MIN('MS-4'!BV896,'MS-4'!BV898))*IF('MS-4'!$CF896="W",1,-1),"")</f>
        <v/>
      </c>
      <c r="F176" s="39" t="str">
        <f>IF('MS-4'!$CF896&lt;&gt;"",IF('MS-4'!BX896&gt;'MS-4'!BX898,MIN('MS-4'!BX896,'MS-4'!BX898),-MIN('MS-4'!BX896,'MS-4'!BX898))*IF('MS-4'!$CF896="W",1,-1),"")</f>
        <v/>
      </c>
      <c r="G176" s="39" t="str">
        <f>IF('MS-4'!$CF896&lt;&gt;"",IF('MS-4'!BZ896&gt;'MS-4'!BZ898,MIN('MS-4'!BZ896,'MS-4'!BZ898),-MIN('MS-4'!BZ896,'MS-4'!BZ898))*IF('MS-4'!$CF896="W",1,-1),"")</f>
        <v/>
      </c>
      <c r="H176" s="39" t="str">
        <f>IF('MS-4'!$CF896&lt;&gt;"",IF('MS-4'!CB896='MS-4'!CB898,"",IF('MS-4'!CB896&gt;'MS-4'!CB898,MIN('MS-4'!CB896,'MS-4'!CB898),-MIN('MS-4'!CB896,'MS-4'!CB898))*IF('MS-4'!$CF896="W",1,-1)),"")</f>
        <v/>
      </c>
      <c r="I176" s="39" t="str">
        <f>IF('MS-4'!$CF896&lt;&gt;"",IF('MS-4'!CD896='MS-4'!CD898,"",IF('MS-4'!CD896&gt;'MS-4'!CD898,MIN('MS-4'!CD896,'MS-4'!CD898),-MIN('MS-4'!CD896,'MS-4'!CD898))*IF('MS-4'!$CF896="W",1,-1)),"")</f>
        <v/>
      </c>
    </row>
    <row r="177" spans="1:9">
      <c r="A177" t="e">
        <f t="shared" si="2"/>
        <v>#VALUE!</v>
      </c>
      <c r="B177" s="38" t="str">
        <f>CONCATENATE("MS-4 ",'MS-4'!$D$915,",",'MS-4'!$BD911)</f>
        <v>MS-4 15,1</v>
      </c>
      <c r="C177" t="str">
        <f>IF('MS-4'!$CF911&lt;&gt;"",IF('MS-4'!$CF911="W",'MS-4'!$BG911,'MS-4'!$BG913),"")</f>
        <v/>
      </c>
      <c r="D177" t="str">
        <f>IF('MS-4'!$CF911&lt;&gt;"",IF('MS-4'!$CF911="L",'MS-4'!$BG911,'MS-4'!$BG913),"")</f>
        <v/>
      </c>
      <c r="E177" s="39" t="str">
        <f>IF('MS-4'!$CF911&lt;&gt;"",IF('MS-4'!BV911&gt;'MS-4'!BV913,MIN('MS-4'!BV911,'MS-4'!BV913),-MIN('MS-4'!BV911,'MS-4'!BV913))*IF('MS-4'!$CF911="W",1,-1),"")</f>
        <v/>
      </c>
      <c r="F177" s="39" t="str">
        <f>IF('MS-4'!$CF911&lt;&gt;"",IF('MS-4'!BX911&gt;'MS-4'!BX913,MIN('MS-4'!BX911,'MS-4'!BX913),-MIN('MS-4'!BX911,'MS-4'!BX913))*IF('MS-4'!$CF911="W",1,-1),"")</f>
        <v/>
      </c>
      <c r="G177" s="39" t="str">
        <f>IF('MS-4'!$CF911&lt;&gt;"",IF('MS-4'!BZ911&gt;'MS-4'!BZ913,MIN('MS-4'!BZ911,'MS-4'!BZ913),-MIN('MS-4'!BZ911,'MS-4'!BZ913))*IF('MS-4'!$CF911="W",1,-1),"")</f>
        <v/>
      </c>
      <c r="H177" s="39" t="str">
        <f>IF('MS-4'!$CF911&lt;&gt;"",IF('MS-4'!CB911='MS-4'!CB913,"",IF('MS-4'!CB911&gt;'MS-4'!CB913,MIN('MS-4'!CB911,'MS-4'!CB913),-MIN('MS-4'!CB911,'MS-4'!CB913))*IF('MS-4'!$CF911="W",1,-1)),"")</f>
        <v/>
      </c>
      <c r="I177" s="39" t="str">
        <f>IF('MS-4'!$CF911&lt;&gt;"",IF('MS-4'!CD911='MS-4'!CD913,"",IF('MS-4'!CD911&gt;'MS-4'!CD913,MIN('MS-4'!CD911,'MS-4'!CD913),-MIN('MS-4'!CD911,'MS-4'!CD913))*IF('MS-4'!$CF911="W",1,-1)),"")</f>
        <v/>
      </c>
    </row>
    <row r="178" spans="1:9">
      <c r="A178" t="e">
        <f t="shared" si="2"/>
        <v>#VALUE!</v>
      </c>
      <c r="B178" s="38" t="str">
        <f>CONCATENATE("MS-4 ",'MS-4'!$D$915,",",'MS-4'!$BD921)</f>
        <v>MS-4 15,2</v>
      </c>
      <c r="C178" t="str">
        <f>IF('MS-4'!$CF921&lt;&gt;"",IF('MS-4'!$CF921="W",'MS-4'!$BG921,'MS-4'!$BG923),"")</f>
        <v/>
      </c>
      <c r="D178" t="str">
        <f>IF('MS-4'!$CF921&lt;&gt;"",IF('MS-4'!$CF921="L",'MS-4'!$BG921,'MS-4'!$BG923),"")</f>
        <v/>
      </c>
      <c r="E178" s="39" t="str">
        <f>IF('MS-4'!$CF921&lt;&gt;"",IF('MS-4'!BV921&gt;'MS-4'!BV923,MIN('MS-4'!BV921,'MS-4'!BV923),-MIN('MS-4'!BV921,'MS-4'!BV923))*IF('MS-4'!$CF921="W",1,-1),"")</f>
        <v/>
      </c>
      <c r="F178" s="39" t="str">
        <f>IF('MS-4'!$CF921&lt;&gt;"",IF('MS-4'!BX921&gt;'MS-4'!BX923,MIN('MS-4'!BX921,'MS-4'!BX923),-MIN('MS-4'!BX921,'MS-4'!BX923))*IF('MS-4'!$CF921="W",1,-1),"")</f>
        <v/>
      </c>
      <c r="G178" s="39" t="str">
        <f>IF('MS-4'!$CF921&lt;&gt;"",IF('MS-4'!BZ921&gt;'MS-4'!BZ923,MIN('MS-4'!BZ921,'MS-4'!BZ923),-MIN('MS-4'!BZ921,'MS-4'!BZ923))*IF('MS-4'!$CF921="W",1,-1),"")</f>
        <v/>
      </c>
      <c r="H178" s="39" t="str">
        <f>IF('MS-4'!$CF921&lt;&gt;"",IF('MS-4'!CB921='MS-4'!CB923,"",IF('MS-4'!CB921&gt;'MS-4'!CB923,MIN('MS-4'!CB921,'MS-4'!CB923),-MIN('MS-4'!CB921,'MS-4'!CB923))*IF('MS-4'!$CF921="W",1,-1)),"")</f>
        <v/>
      </c>
      <c r="I178" s="39" t="str">
        <f>IF('MS-4'!$CF921&lt;&gt;"",IF('MS-4'!CD921='MS-4'!CD923,"",IF('MS-4'!CD921&gt;'MS-4'!CD923,MIN('MS-4'!CD921,'MS-4'!CD923),-MIN('MS-4'!CD921,'MS-4'!CD923))*IF('MS-4'!$CF921="W",1,-1)),"")</f>
        <v/>
      </c>
    </row>
    <row r="179" spans="1:9">
      <c r="A179" t="e">
        <f t="shared" si="2"/>
        <v>#VALUE!</v>
      </c>
      <c r="B179" s="38" t="str">
        <f>CONCATENATE("MS-4 ",'MS-4'!$D$915,",",'MS-4'!$BD931)</f>
        <v>MS-4 15,3</v>
      </c>
      <c r="C179" t="str">
        <f>IF('MS-4'!$CF931&lt;&gt;"",IF('MS-4'!$CF931="W",'MS-4'!$BG931,'MS-4'!$BG933),"")</f>
        <v/>
      </c>
      <c r="D179" t="str">
        <f>IF('MS-4'!$CF931&lt;&gt;"",IF('MS-4'!$CF931="L",'MS-4'!$BG931,'MS-4'!$BG933),"")</f>
        <v/>
      </c>
      <c r="E179" s="39" t="str">
        <f>IF('MS-4'!$CF931&lt;&gt;"",IF('MS-4'!BV931&gt;'MS-4'!BV933,MIN('MS-4'!BV931,'MS-4'!BV933),-MIN('MS-4'!BV931,'MS-4'!BV933))*IF('MS-4'!$CF931="W",1,-1),"")</f>
        <v/>
      </c>
      <c r="F179" s="39" t="str">
        <f>IF('MS-4'!$CF931&lt;&gt;"",IF('MS-4'!BX931&gt;'MS-4'!BX933,MIN('MS-4'!BX931,'MS-4'!BX933),-MIN('MS-4'!BX931,'MS-4'!BX933))*IF('MS-4'!$CF931="W",1,-1),"")</f>
        <v/>
      </c>
      <c r="G179" s="39" t="str">
        <f>IF('MS-4'!$CF931&lt;&gt;"",IF('MS-4'!BZ931&gt;'MS-4'!BZ933,MIN('MS-4'!BZ931,'MS-4'!BZ933),-MIN('MS-4'!BZ931,'MS-4'!BZ933))*IF('MS-4'!$CF931="W",1,-1),"")</f>
        <v/>
      </c>
      <c r="H179" s="39" t="str">
        <f>IF('MS-4'!$CF931&lt;&gt;"",IF('MS-4'!CB931='MS-4'!CB933,"",IF('MS-4'!CB931&gt;'MS-4'!CB933,MIN('MS-4'!CB931,'MS-4'!CB933),-MIN('MS-4'!CB931,'MS-4'!CB933))*IF('MS-4'!$CF931="W",1,-1)),"")</f>
        <v/>
      </c>
      <c r="I179" s="39" t="str">
        <f>IF('MS-4'!$CF931&lt;&gt;"",IF('MS-4'!CD931='MS-4'!CD933,"",IF('MS-4'!CD931&gt;'MS-4'!CD933,MIN('MS-4'!CD931,'MS-4'!CD933),-MIN('MS-4'!CD931,'MS-4'!CD933))*IF('MS-4'!$CF931="W",1,-1)),"")</f>
        <v/>
      </c>
    </row>
    <row r="180" spans="1:9">
      <c r="A180" t="e">
        <f t="shared" si="2"/>
        <v>#VALUE!</v>
      </c>
      <c r="B180" s="38" t="str">
        <f>CONCATENATE("MS-4 ",'MS-4'!$D$915,",",'MS-4'!$BD941)</f>
        <v>MS-4 15,4</v>
      </c>
      <c r="C180" t="str">
        <f>IF('MS-4'!$CF941&lt;&gt;"",IF('MS-4'!$CF941="W",'MS-4'!$BG941,'MS-4'!$BG943),"")</f>
        <v/>
      </c>
      <c r="D180" t="str">
        <f>IF('MS-4'!$CF941&lt;&gt;"",IF('MS-4'!$CF941="L",'MS-4'!$BG941,'MS-4'!$BG943),"")</f>
        <v/>
      </c>
      <c r="E180" s="39" t="str">
        <f>IF('MS-4'!$CF941&lt;&gt;"",IF('MS-4'!BV941&gt;'MS-4'!BV943,MIN('MS-4'!BV941,'MS-4'!BV943),-MIN('MS-4'!BV941,'MS-4'!BV943))*IF('MS-4'!$CF941="W",1,-1),"")</f>
        <v/>
      </c>
      <c r="F180" s="39" t="str">
        <f>IF('MS-4'!$CF941&lt;&gt;"",IF('MS-4'!BX941&gt;'MS-4'!BX943,MIN('MS-4'!BX941,'MS-4'!BX943),-MIN('MS-4'!BX941,'MS-4'!BX943))*IF('MS-4'!$CF941="W",1,-1),"")</f>
        <v/>
      </c>
      <c r="G180" s="39" t="str">
        <f>IF('MS-4'!$CF941&lt;&gt;"",IF('MS-4'!BZ941&gt;'MS-4'!BZ943,MIN('MS-4'!BZ941,'MS-4'!BZ943),-MIN('MS-4'!BZ941,'MS-4'!BZ943))*IF('MS-4'!$CF941="W",1,-1),"")</f>
        <v/>
      </c>
      <c r="H180" s="39" t="str">
        <f>IF('MS-4'!$CF941&lt;&gt;"",IF('MS-4'!CB941='MS-4'!CB943,"",IF('MS-4'!CB941&gt;'MS-4'!CB943,MIN('MS-4'!CB941,'MS-4'!CB943),-MIN('MS-4'!CB941,'MS-4'!CB943))*IF('MS-4'!$CF941="W",1,-1)),"")</f>
        <v/>
      </c>
      <c r="I180" s="39" t="str">
        <f>IF('MS-4'!$CF941&lt;&gt;"",IF('MS-4'!CD941='MS-4'!CD943,"",IF('MS-4'!CD941&gt;'MS-4'!CD943,MIN('MS-4'!CD941,'MS-4'!CD943),-MIN('MS-4'!CD941,'MS-4'!CD943))*IF('MS-4'!$CF941="W",1,-1)),"")</f>
        <v/>
      </c>
    </row>
    <row r="181" spans="1:9">
      <c r="A181" t="e">
        <f t="shared" si="2"/>
        <v>#VALUE!</v>
      </c>
      <c r="B181" s="38" t="str">
        <f>CONCATENATE("MS-4 ",'MS-4'!$D$915,",",'MS-4'!$BD951)</f>
        <v>MS-4 15,5</v>
      </c>
      <c r="C181" t="str">
        <f>IF('MS-4'!$CF951&lt;&gt;"",IF('MS-4'!$CF951="W",'MS-4'!$BG951,'MS-4'!$BG953),"")</f>
        <v/>
      </c>
      <c r="D181" t="str">
        <f>IF('MS-4'!$CF951&lt;&gt;"",IF('MS-4'!$CF951="L",'MS-4'!$BG951,'MS-4'!$BG953),"")</f>
        <v/>
      </c>
      <c r="E181" s="39" t="str">
        <f>IF('MS-4'!$CF951&lt;&gt;"",IF('MS-4'!BV951&gt;'MS-4'!BV953,MIN('MS-4'!BV951,'MS-4'!BV953),-MIN('MS-4'!BV951,'MS-4'!BV953))*IF('MS-4'!$CF951="W",1,-1),"")</f>
        <v/>
      </c>
      <c r="F181" s="39" t="str">
        <f>IF('MS-4'!$CF951&lt;&gt;"",IF('MS-4'!BX951&gt;'MS-4'!BX953,MIN('MS-4'!BX951,'MS-4'!BX953),-MIN('MS-4'!BX951,'MS-4'!BX953))*IF('MS-4'!$CF951="W",1,-1),"")</f>
        <v/>
      </c>
      <c r="G181" s="39" t="str">
        <f>IF('MS-4'!$CF951&lt;&gt;"",IF('MS-4'!BZ951&gt;'MS-4'!BZ953,MIN('MS-4'!BZ951,'MS-4'!BZ953),-MIN('MS-4'!BZ951,'MS-4'!BZ953))*IF('MS-4'!$CF951="W",1,-1),"")</f>
        <v/>
      </c>
      <c r="H181" s="39" t="str">
        <f>IF('MS-4'!$CF951&lt;&gt;"",IF('MS-4'!CB951='MS-4'!CB953,"",IF('MS-4'!CB951&gt;'MS-4'!CB953,MIN('MS-4'!CB951,'MS-4'!CB953),-MIN('MS-4'!CB951,'MS-4'!CB953))*IF('MS-4'!$CF951="W",1,-1)),"")</f>
        <v/>
      </c>
      <c r="I181" s="39" t="str">
        <f>IF('MS-4'!$CF951&lt;&gt;"",IF('MS-4'!CD951='MS-4'!CD953,"",IF('MS-4'!CD951&gt;'MS-4'!CD953,MIN('MS-4'!CD951,'MS-4'!CD953),-MIN('MS-4'!CD951,'MS-4'!CD953))*IF('MS-4'!$CF951="W",1,-1)),"")</f>
        <v/>
      </c>
    </row>
    <row r="182" spans="1:9">
      <c r="A182" t="e">
        <f t="shared" si="2"/>
        <v>#VALUE!</v>
      </c>
      <c r="B182" s="38" t="str">
        <f>CONCATENATE("MS-4 ",'MS-4'!$D$915,",",'MS-4'!$BD961)</f>
        <v>MS-4 15,6</v>
      </c>
      <c r="C182" t="str">
        <f>IF('MS-4'!$CF961&lt;&gt;"",IF('MS-4'!$CF961="W",'MS-4'!$BG961,'MS-4'!$BG963),"")</f>
        <v/>
      </c>
      <c r="D182" t="str">
        <f>IF('MS-4'!$CF961&lt;&gt;"",IF('MS-4'!$CF961="L",'MS-4'!$BG961,'MS-4'!$BG963),"")</f>
        <v/>
      </c>
      <c r="E182" s="39" t="str">
        <f>IF('MS-4'!$CF961&lt;&gt;"",IF('MS-4'!BV961&gt;'MS-4'!BV963,MIN('MS-4'!BV961,'MS-4'!BV963),-MIN('MS-4'!BV961,'MS-4'!BV963))*IF('MS-4'!$CF961="W",1,-1),"")</f>
        <v/>
      </c>
      <c r="F182" s="39" t="str">
        <f>IF('MS-4'!$CF961&lt;&gt;"",IF('MS-4'!BX961&gt;'MS-4'!BX963,MIN('MS-4'!BX961,'MS-4'!BX963),-MIN('MS-4'!BX961,'MS-4'!BX963))*IF('MS-4'!$CF961="W",1,-1),"")</f>
        <v/>
      </c>
      <c r="G182" s="39" t="str">
        <f>IF('MS-4'!$CF961&lt;&gt;"",IF('MS-4'!BZ961&gt;'MS-4'!BZ963,MIN('MS-4'!BZ961,'MS-4'!BZ963),-MIN('MS-4'!BZ961,'MS-4'!BZ963))*IF('MS-4'!$CF961="W",1,-1),"")</f>
        <v/>
      </c>
      <c r="H182" s="39" t="str">
        <f>IF('MS-4'!$CF961&lt;&gt;"",IF('MS-4'!CB961='MS-4'!CB963,"",IF('MS-4'!CB961&gt;'MS-4'!CB963,MIN('MS-4'!CB961,'MS-4'!CB963),-MIN('MS-4'!CB961,'MS-4'!CB963))*IF('MS-4'!$CF961="W",1,-1)),"")</f>
        <v/>
      </c>
      <c r="I182" s="39" t="str">
        <f>IF('MS-4'!$CF961&lt;&gt;"",IF('MS-4'!CD961='MS-4'!CD963,"",IF('MS-4'!CD961&gt;'MS-4'!CD963,MIN('MS-4'!CD961,'MS-4'!CD963),-MIN('MS-4'!CD961,'MS-4'!CD963))*IF('MS-4'!$CF961="W",1,-1)),"")</f>
        <v/>
      </c>
    </row>
    <row r="183" spans="1:9">
      <c r="A183" t="e">
        <f t="shared" si="2"/>
        <v>#VALUE!</v>
      </c>
      <c r="B183" s="38" t="str">
        <f>CONCATENATE("MS-4 ",'MS-4'!$D$980,",",'MS-4'!$BD976)</f>
        <v>MS-4 16,1</v>
      </c>
      <c r="C183" t="str">
        <f>IF('MS-4'!$CF976&lt;&gt;"",IF('MS-4'!$CF976="W",'MS-4'!$BG976,'MS-4'!$BG978),"")</f>
        <v/>
      </c>
      <c r="D183" t="str">
        <f>IF('MS-4'!$CF976&lt;&gt;"",IF('MS-4'!$CF976="L",'MS-4'!$BG976,'MS-4'!$BG978),"")</f>
        <v/>
      </c>
      <c r="E183" s="39" t="str">
        <f>IF('MS-4'!$CF976&lt;&gt;"",IF('MS-4'!BV976&gt;'MS-4'!BV978,MIN('MS-4'!BV976,'MS-4'!BV978),-MIN('MS-4'!BV976,'MS-4'!BV978))*IF('MS-4'!$CF976="W",1,-1),"")</f>
        <v/>
      </c>
      <c r="F183" s="39" t="str">
        <f>IF('MS-4'!$CF976&lt;&gt;"",IF('MS-4'!BX976&gt;'MS-4'!BX978,MIN('MS-4'!BX976,'MS-4'!BX978),-MIN('MS-4'!BX976,'MS-4'!BX978))*IF('MS-4'!$CF976="W",1,-1),"")</f>
        <v/>
      </c>
      <c r="G183" s="39" t="str">
        <f>IF('MS-4'!$CF976&lt;&gt;"",IF('MS-4'!BZ976&gt;'MS-4'!BZ978,MIN('MS-4'!BZ976,'MS-4'!BZ978),-MIN('MS-4'!BZ976,'MS-4'!BZ978))*IF('MS-4'!$CF976="W",1,-1),"")</f>
        <v/>
      </c>
      <c r="H183" s="39" t="str">
        <f>IF('MS-4'!$CF976&lt;&gt;"",IF('MS-4'!CB976='MS-4'!CB978,"",IF('MS-4'!CB976&gt;'MS-4'!CB978,MIN('MS-4'!CB976,'MS-4'!CB978),-MIN('MS-4'!CB976,'MS-4'!CB978))*IF('MS-4'!$CF976="W",1,-1)),"")</f>
        <v/>
      </c>
      <c r="I183" s="39" t="str">
        <f>IF('MS-4'!$CF976&lt;&gt;"",IF('MS-4'!CD976='MS-4'!CD978,"",IF('MS-4'!CD976&gt;'MS-4'!CD978,MIN('MS-4'!CD976,'MS-4'!CD978),-MIN('MS-4'!CD976,'MS-4'!CD978))*IF('MS-4'!$CF976="W",1,-1)),"")</f>
        <v/>
      </c>
    </row>
    <row r="184" spans="1:9">
      <c r="A184" t="e">
        <f t="shared" si="2"/>
        <v>#VALUE!</v>
      </c>
      <c r="B184" s="38" t="str">
        <f>CONCATENATE("MS-4 ",'MS-4'!$D$980,",",'MS-4'!$BD986)</f>
        <v>MS-4 16,2</v>
      </c>
      <c r="C184" t="str">
        <f>IF('MS-4'!$CF986&lt;&gt;"",IF('MS-4'!$CF986="W",'MS-4'!$BG986,'MS-4'!$BG988),"")</f>
        <v/>
      </c>
      <c r="D184" t="str">
        <f>IF('MS-4'!$CF986&lt;&gt;"",IF('MS-4'!$CF986="L",'MS-4'!$BG986,'MS-4'!$BG988),"")</f>
        <v/>
      </c>
      <c r="E184" s="39" t="str">
        <f>IF('MS-4'!$CF986&lt;&gt;"",IF('MS-4'!BV986&gt;'MS-4'!BV988,MIN('MS-4'!BV986,'MS-4'!BV988),-MIN('MS-4'!BV986,'MS-4'!BV988))*IF('MS-4'!$CF986="W",1,-1),"")</f>
        <v/>
      </c>
      <c r="F184" s="39" t="str">
        <f>IF('MS-4'!$CF986&lt;&gt;"",IF('MS-4'!BX986&gt;'MS-4'!BX988,MIN('MS-4'!BX986,'MS-4'!BX988),-MIN('MS-4'!BX986,'MS-4'!BX988))*IF('MS-4'!$CF986="W",1,-1),"")</f>
        <v/>
      </c>
      <c r="G184" s="39" t="str">
        <f>IF('MS-4'!$CF986&lt;&gt;"",IF('MS-4'!BZ986&gt;'MS-4'!BZ988,MIN('MS-4'!BZ986,'MS-4'!BZ988),-MIN('MS-4'!BZ986,'MS-4'!BZ988))*IF('MS-4'!$CF986="W",1,-1),"")</f>
        <v/>
      </c>
      <c r="H184" s="39" t="str">
        <f>IF('MS-4'!$CF986&lt;&gt;"",IF('MS-4'!CB986='MS-4'!CB988,"",IF('MS-4'!CB986&gt;'MS-4'!CB988,MIN('MS-4'!CB986,'MS-4'!CB988),-MIN('MS-4'!CB986,'MS-4'!CB988))*IF('MS-4'!$CF986="W",1,-1)),"")</f>
        <v/>
      </c>
      <c r="I184" s="39" t="str">
        <f>IF('MS-4'!$CF986&lt;&gt;"",IF('MS-4'!CD986='MS-4'!CD988,"",IF('MS-4'!CD986&gt;'MS-4'!CD988,MIN('MS-4'!CD986,'MS-4'!CD988),-MIN('MS-4'!CD986,'MS-4'!CD988))*IF('MS-4'!$CF986="W",1,-1)),"")</f>
        <v/>
      </c>
    </row>
    <row r="185" spans="1:9">
      <c r="A185" t="e">
        <f t="shared" si="2"/>
        <v>#VALUE!</v>
      </c>
      <c r="B185" s="38" t="str">
        <f>CONCATENATE("MS-4 ",'MS-4'!$D$980,",",'MS-4'!$BD996)</f>
        <v>MS-4 16,3</v>
      </c>
      <c r="C185" t="str">
        <f>IF('MS-4'!$CF996&lt;&gt;"",IF('MS-4'!$CF996="W",'MS-4'!$BG996,'MS-4'!$BG998),"")</f>
        <v/>
      </c>
      <c r="D185" t="str">
        <f>IF('MS-4'!$CF996&lt;&gt;"",IF('MS-4'!$CF996="L",'MS-4'!$BG996,'MS-4'!$BG998),"")</f>
        <v/>
      </c>
      <c r="E185" s="39" t="str">
        <f>IF('MS-4'!$CF996&lt;&gt;"",IF('MS-4'!BV996&gt;'MS-4'!BV998,MIN('MS-4'!BV996,'MS-4'!BV998),-MIN('MS-4'!BV996,'MS-4'!BV998))*IF('MS-4'!$CF996="W",1,-1),"")</f>
        <v/>
      </c>
      <c r="F185" s="39" t="str">
        <f>IF('MS-4'!$CF996&lt;&gt;"",IF('MS-4'!BX996&gt;'MS-4'!BX998,MIN('MS-4'!BX996,'MS-4'!BX998),-MIN('MS-4'!BX996,'MS-4'!BX998))*IF('MS-4'!$CF996="W",1,-1),"")</f>
        <v/>
      </c>
      <c r="G185" s="39" t="str">
        <f>IF('MS-4'!$CF996&lt;&gt;"",IF('MS-4'!BZ996&gt;'MS-4'!BZ998,MIN('MS-4'!BZ996,'MS-4'!BZ998),-MIN('MS-4'!BZ996,'MS-4'!BZ998))*IF('MS-4'!$CF996="W",1,-1),"")</f>
        <v/>
      </c>
      <c r="H185" s="39" t="str">
        <f>IF('MS-4'!$CF996&lt;&gt;"",IF('MS-4'!CB996='MS-4'!CB998,"",IF('MS-4'!CB996&gt;'MS-4'!CB998,MIN('MS-4'!CB996,'MS-4'!CB998),-MIN('MS-4'!CB996,'MS-4'!CB998))*IF('MS-4'!$CF996="W",1,-1)),"")</f>
        <v/>
      </c>
      <c r="I185" s="39" t="str">
        <f>IF('MS-4'!$CF996&lt;&gt;"",IF('MS-4'!CD996='MS-4'!CD998,"",IF('MS-4'!CD996&gt;'MS-4'!CD998,MIN('MS-4'!CD996,'MS-4'!CD998),-MIN('MS-4'!CD996,'MS-4'!CD998))*IF('MS-4'!$CF996="W",1,-1)),"")</f>
        <v/>
      </c>
    </row>
    <row r="186" spans="1:9">
      <c r="A186" t="e">
        <f t="shared" si="2"/>
        <v>#VALUE!</v>
      </c>
      <c r="B186" s="38" t="str">
        <f>CONCATENATE("MS-4 ",'MS-4'!$D$980,",",'MS-4'!$BD1006)</f>
        <v>MS-4 16,4</v>
      </c>
      <c r="C186" t="str">
        <f>IF('MS-4'!$CF1006&lt;&gt;"",IF('MS-4'!$CF1006="W",'MS-4'!$BG1006,'MS-4'!$BG1008),"")</f>
        <v/>
      </c>
      <c r="D186" t="str">
        <f>IF('MS-4'!$CF1006&lt;&gt;"",IF('MS-4'!$CF1006="L",'MS-4'!$BG1006,'MS-4'!$BG1008),"")</f>
        <v/>
      </c>
      <c r="E186" s="39" t="str">
        <f>IF('MS-4'!$CF1006&lt;&gt;"",IF('MS-4'!BV1006&gt;'MS-4'!BV1008,MIN('MS-4'!BV1006,'MS-4'!BV1008),-MIN('MS-4'!BV1006,'MS-4'!BV1008))*IF('MS-4'!$CF1006="W",1,-1),"")</f>
        <v/>
      </c>
      <c r="F186" s="39" t="str">
        <f>IF('MS-4'!$CF1006&lt;&gt;"",IF('MS-4'!BX1006&gt;'MS-4'!BX1008,MIN('MS-4'!BX1006,'MS-4'!BX1008),-MIN('MS-4'!BX1006,'MS-4'!BX1008))*IF('MS-4'!$CF1006="W",1,-1),"")</f>
        <v/>
      </c>
      <c r="G186" s="39" t="str">
        <f>IF('MS-4'!$CF1006&lt;&gt;"",IF('MS-4'!BZ1006&gt;'MS-4'!BZ1008,MIN('MS-4'!BZ1006,'MS-4'!BZ1008),-MIN('MS-4'!BZ1006,'MS-4'!BZ1008))*IF('MS-4'!$CF1006="W",1,-1),"")</f>
        <v/>
      </c>
      <c r="H186" s="39" t="str">
        <f>IF('MS-4'!$CF1006&lt;&gt;"",IF('MS-4'!CB1006='MS-4'!CB1008,"",IF('MS-4'!CB1006&gt;'MS-4'!CB1008,MIN('MS-4'!CB1006,'MS-4'!CB1008),-MIN('MS-4'!CB1006,'MS-4'!CB1008))*IF('MS-4'!$CF1006="W",1,-1)),"")</f>
        <v/>
      </c>
      <c r="I186" s="39" t="str">
        <f>IF('MS-4'!$CF1006&lt;&gt;"",IF('MS-4'!CD1006='MS-4'!CD1008,"",IF('MS-4'!CD1006&gt;'MS-4'!CD1008,MIN('MS-4'!CD1006,'MS-4'!CD1008),-MIN('MS-4'!CD1006,'MS-4'!CD1008))*IF('MS-4'!$CF1006="W",1,-1)),"")</f>
        <v/>
      </c>
    </row>
    <row r="187" spans="1:9">
      <c r="A187" t="e">
        <f t="shared" si="2"/>
        <v>#VALUE!</v>
      </c>
      <c r="B187" s="38" t="str">
        <f>CONCATENATE("MS-4 ",'MS-4'!$D$980,",",'MS-4'!$BD1016)</f>
        <v>MS-4 16,5</v>
      </c>
      <c r="C187" t="str">
        <f>IF('MS-4'!$CF1016&lt;&gt;"",IF('MS-4'!$CF1016="W",'MS-4'!$BG1016,'MS-4'!$BG1018),"")</f>
        <v/>
      </c>
      <c r="D187" t="str">
        <f>IF('MS-4'!$CF1016&lt;&gt;"",IF('MS-4'!$CF1016="L",'MS-4'!$BG1016,'MS-4'!$BG1018),"")</f>
        <v/>
      </c>
      <c r="E187" s="39" t="str">
        <f>IF('MS-4'!$CF1016&lt;&gt;"",IF('MS-4'!BV1016&gt;'MS-4'!BV1018,MIN('MS-4'!BV1016,'MS-4'!BV1018),-MIN('MS-4'!BV1016,'MS-4'!BV1018))*IF('MS-4'!$CF1016="W",1,-1),"")</f>
        <v/>
      </c>
      <c r="F187" s="39" t="str">
        <f>IF('MS-4'!$CF1016&lt;&gt;"",IF('MS-4'!BX1016&gt;'MS-4'!BX1018,MIN('MS-4'!BX1016,'MS-4'!BX1018),-MIN('MS-4'!BX1016,'MS-4'!BX1018))*IF('MS-4'!$CF1016="W",1,-1),"")</f>
        <v/>
      </c>
      <c r="G187" s="39" t="str">
        <f>IF('MS-4'!$CF1016&lt;&gt;"",IF('MS-4'!BZ1016&gt;'MS-4'!BZ1018,MIN('MS-4'!BZ1016,'MS-4'!BZ1018),-MIN('MS-4'!BZ1016,'MS-4'!BZ1018))*IF('MS-4'!$CF1016="W",1,-1),"")</f>
        <v/>
      </c>
      <c r="H187" s="39" t="str">
        <f>IF('MS-4'!$CF1016&lt;&gt;"",IF('MS-4'!CB1016='MS-4'!CB1018,"",IF('MS-4'!CB1016&gt;'MS-4'!CB1018,MIN('MS-4'!CB1016,'MS-4'!CB1018),-MIN('MS-4'!CB1016,'MS-4'!CB1018))*IF('MS-4'!$CF1016="W",1,-1)),"")</f>
        <v/>
      </c>
      <c r="I187" s="39" t="str">
        <f>IF('MS-4'!$CF1016&lt;&gt;"",IF('MS-4'!CD1016='MS-4'!CD1018,"",IF('MS-4'!CD1016&gt;'MS-4'!CD1018,MIN('MS-4'!CD1016,'MS-4'!CD1018),-MIN('MS-4'!CD1016,'MS-4'!CD1018))*IF('MS-4'!$CF1016="W",1,-1)),"")</f>
        <v/>
      </c>
    </row>
    <row r="188" spans="1:9">
      <c r="A188" t="e">
        <f t="shared" si="2"/>
        <v>#VALUE!</v>
      </c>
      <c r="B188" s="38" t="str">
        <f>CONCATENATE("MS-4 ",'MS-4'!$D$980,",",'MS-4'!$BD1026)</f>
        <v>MS-4 16,6</v>
      </c>
      <c r="C188" t="str">
        <f>IF('MS-4'!$CF1026&lt;&gt;"",IF('MS-4'!$CF1026="W",'MS-4'!$BG1026,'MS-4'!$BG1028),"")</f>
        <v/>
      </c>
      <c r="D188" t="str">
        <f>IF('MS-4'!$CF1026&lt;&gt;"",IF('MS-4'!$CF1026="L",'MS-4'!$BG1026,'MS-4'!$BG1028),"")</f>
        <v/>
      </c>
      <c r="E188" s="39" t="str">
        <f>IF('MS-4'!$CF1026&lt;&gt;"",IF('MS-4'!BV1026&gt;'MS-4'!BV1028,MIN('MS-4'!BV1026,'MS-4'!BV1028),-MIN('MS-4'!BV1026,'MS-4'!BV1028))*IF('MS-4'!$CF1026="W",1,-1),"")</f>
        <v/>
      </c>
      <c r="F188" s="39" t="str">
        <f>IF('MS-4'!$CF1026&lt;&gt;"",IF('MS-4'!BX1026&gt;'MS-4'!BX1028,MIN('MS-4'!BX1026,'MS-4'!BX1028),-MIN('MS-4'!BX1026,'MS-4'!BX1028))*IF('MS-4'!$CF1026="W",1,-1),"")</f>
        <v/>
      </c>
      <c r="G188" s="39" t="str">
        <f>IF('MS-4'!$CF1026&lt;&gt;"",IF('MS-4'!BZ1026&gt;'MS-4'!BZ1028,MIN('MS-4'!BZ1026,'MS-4'!BZ1028),-MIN('MS-4'!BZ1026,'MS-4'!BZ1028))*IF('MS-4'!$CF1026="W",1,-1),"")</f>
        <v/>
      </c>
      <c r="H188" s="39" t="str">
        <f>IF('MS-4'!$CF1026&lt;&gt;"",IF('MS-4'!CB1026='MS-4'!CB1028,"",IF('MS-4'!CB1026&gt;'MS-4'!CB1028,MIN('MS-4'!CB1026,'MS-4'!CB1028),-MIN('MS-4'!CB1026,'MS-4'!CB1028))*IF('MS-4'!$CF1026="W",1,-1)),"")</f>
        <v/>
      </c>
      <c r="I188" s="39" t="str">
        <f>IF('MS-4'!$CF1026&lt;&gt;"",IF('MS-4'!CD1026='MS-4'!CD1028,"",IF('MS-4'!CD1026&gt;'MS-4'!CD1028,MIN('MS-4'!CD1026,'MS-4'!CD1028),-MIN('MS-4'!CD1026,'MS-4'!CD1028))*IF('MS-4'!$CF1026="W",1,-1)),"")</f>
        <v/>
      </c>
    </row>
    <row r="189" spans="1:9">
      <c r="A189" t="e">
        <f t="shared" si="2"/>
        <v>#VALUE!</v>
      </c>
      <c r="B189" s="38" t="s">
        <v>77</v>
      </c>
      <c r="C189" t="str">
        <f>IF('MS-4'!$CF1041&lt;&gt;"",IF('MS-4'!$CF1041="W",'MS-4'!$BG1041,'MS-4'!$BG1043),"")</f>
        <v/>
      </c>
      <c r="D189" t="str">
        <f>IF('MS-4'!$CF1041&lt;&gt;"",IF('MS-4'!$CF1041="L",'MS-4'!$BG1041,'MS-4'!$BG1043),"")</f>
        <v/>
      </c>
      <c r="E189" s="39" t="str">
        <f>IF('MS-4'!$CF1041&lt;&gt;"",IF('MS-4'!BV1041&gt;'MS-4'!BV1043,MIN('MS-4'!BV1041,'MS-4'!BV1043),-MIN('MS-4'!BV1041,'MS-4'!BV1043))*IF('MS-4'!$CF1041="W",1,-1),"")</f>
        <v/>
      </c>
      <c r="F189" s="39" t="str">
        <f>IF('MS-4'!$CF1041&lt;&gt;"",IF('MS-4'!BX1041&gt;'MS-4'!BX1043,MIN('MS-4'!BX1041,'MS-4'!BX1043),-MIN('MS-4'!BX1041,'MS-4'!BX1043))*IF('MS-4'!$CF1041="W",1,-1),"")</f>
        <v/>
      </c>
      <c r="G189" s="39" t="str">
        <f>IF('MS-4'!$CF1041&lt;&gt;"",IF('MS-4'!BZ1041&gt;'MS-4'!BZ1043,MIN('MS-4'!BZ1041,'MS-4'!BZ1043),-MIN('MS-4'!BZ1041,'MS-4'!BZ1043))*IF('MS-4'!$CF1041="W",1,-1),"")</f>
        <v/>
      </c>
      <c r="H189" s="39" t="str">
        <f>IF('MS-4'!$CF1041&lt;&gt;"",IF('MS-4'!CB1041='MS-4'!CB1043,"",IF('MS-4'!CB1041&gt;'MS-4'!CB1043,MIN('MS-4'!CB1041,'MS-4'!CB1043),-MIN('MS-4'!CB1041,'MS-4'!CB1043))*IF('MS-4'!$CF1041="W",1,-1)),"")</f>
        <v/>
      </c>
      <c r="I189" s="39" t="str">
        <f>IF('MS-4'!$CF1041&lt;&gt;"",IF('MS-4'!CD1041='MS-4'!CD1043,"",IF('MS-4'!CD1041&gt;'MS-4'!CD1043,MIN('MS-4'!CD1041,'MS-4'!CD1043),-MIN('MS-4'!CD1041,'MS-4'!CD1043))*IF('MS-4'!$CF1041="W",1,-1)),"")</f>
        <v/>
      </c>
    </row>
    <row r="190" spans="1:9">
      <c r="A190" t="e">
        <f t="shared" si="2"/>
        <v>#VALUE!</v>
      </c>
      <c r="B190" s="38" t="s">
        <v>78</v>
      </c>
      <c r="C190" t="str">
        <f>IF('MS-4'!$CF1051&lt;&gt;"",IF('MS-4'!$CF1051="W",'MS-4'!$BG1051,'MS-4'!$BG1053),"")</f>
        <v/>
      </c>
      <c r="D190" t="str">
        <f>IF('MS-4'!$CF1051&lt;&gt;"",IF('MS-4'!$CF1051="L",'MS-4'!$BG1051,'MS-4'!$BG1053),"")</f>
        <v/>
      </c>
      <c r="E190" s="39" t="str">
        <f>IF('MS-4'!$CF1051&lt;&gt;"",IF('MS-4'!BV1051&gt;'MS-4'!BV1053,MIN('MS-4'!BV1051,'MS-4'!BV1053),-MIN('MS-4'!BV1051,'MS-4'!BV1053))*IF('MS-4'!$CF1051="W",1,-1),"")</f>
        <v/>
      </c>
      <c r="F190" s="39" t="str">
        <f>IF('MS-4'!$CF1051&lt;&gt;"",IF('MS-4'!BX1051&gt;'MS-4'!BX1053,MIN('MS-4'!BX1051,'MS-4'!BX1053),-MIN('MS-4'!BX1051,'MS-4'!BX1053))*IF('MS-4'!$CF1051="W",1,-1),"")</f>
        <v/>
      </c>
      <c r="G190" s="39" t="str">
        <f>IF('MS-4'!$CF1051&lt;&gt;"",IF('MS-4'!BZ1051&gt;'MS-4'!BZ1053,MIN('MS-4'!BZ1051,'MS-4'!BZ1053),-MIN('MS-4'!BZ1051,'MS-4'!BZ1053))*IF('MS-4'!$CF1051="W",1,-1),"")</f>
        <v/>
      </c>
      <c r="H190" s="39" t="str">
        <f>IF('MS-4'!$CF1051&lt;&gt;"",IF('MS-4'!CB1051='MS-4'!CB1053,"",IF('MS-4'!CB1051&gt;'MS-4'!CB1053,MIN('MS-4'!CB1051,'MS-4'!CB1053),-MIN('MS-4'!CB1051,'MS-4'!CB1053))*IF('MS-4'!$CF1051="W",1,-1)),"")</f>
        <v/>
      </c>
      <c r="I190" s="39" t="str">
        <f>IF('MS-4'!$CF1051&lt;&gt;"",IF('MS-4'!CD1051='MS-4'!CD1053,"",IF('MS-4'!CD1051&gt;'MS-4'!CD1053,MIN('MS-4'!CD1051,'MS-4'!CD1053),-MIN('MS-4'!CD1051,'MS-4'!CD1053))*IF('MS-4'!$CF1051="W",1,-1)),"")</f>
        <v/>
      </c>
    </row>
    <row r="191" spans="1:9">
      <c r="A191" t="e">
        <f t="shared" si="2"/>
        <v>#VALUE!</v>
      </c>
      <c r="B191" s="38" t="s">
        <v>79</v>
      </c>
      <c r="C191" t="str">
        <f>IF('MS-4'!$CF1061&lt;&gt;"",IF('MS-4'!$CF1061="W",'MS-4'!$BG1061,'MS-4'!$BG1063),"")</f>
        <v/>
      </c>
      <c r="D191" t="str">
        <f>IF('MS-4'!$CF1061&lt;&gt;"",IF('MS-4'!$CF1061="L",'MS-4'!$BG1061,'MS-4'!$BG1063),"")</f>
        <v/>
      </c>
      <c r="E191" s="39" t="str">
        <f>IF('MS-4'!$CF1061&lt;&gt;"",IF('MS-4'!BV1061&gt;'MS-4'!BV1063,MIN('MS-4'!BV1061,'MS-4'!BV1063),-MIN('MS-4'!BV1061,'MS-4'!BV1063))*IF('MS-4'!$CF1061="W",1,-1),"")</f>
        <v/>
      </c>
      <c r="F191" s="39" t="str">
        <f>IF('MS-4'!$CF1061&lt;&gt;"",IF('MS-4'!BX1061&gt;'MS-4'!BX1063,MIN('MS-4'!BX1061,'MS-4'!BX1063),-MIN('MS-4'!BX1061,'MS-4'!BX1063))*IF('MS-4'!$CF1061="W",1,-1),"")</f>
        <v/>
      </c>
      <c r="G191" s="39" t="str">
        <f>IF('MS-4'!$CF1061&lt;&gt;"",IF('MS-4'!BZ1061&gt;'MS-4'!BZ1063,MIN('MS-4'!BZ1061,'MS-4'!BZ1063),-MIN('MS-4'!BZ1061,'MS-4'!BZ1063))*IF('MS-4'!$CF1061="W",1,-1),"")</f>
        <v/>
      </c>
      <c r="H191" s="39" t="str">
        <f>IF('MS-4'!$CF1061&lt;&gt;"",IF('MS-4'!CB1061='MS-4'!CB1063,"",IF('MS-4'!CB1061&gt;'MS-4'!CB1063,MIN('MS-4'!CB1061,'MS-4'!CB1063),-MIN('MS-4'!CB1061,'MS-4'!CB1063))*IF('MS-4'!$CF1061="W",1,-1)),"")</f>
        <v/>
      </c>
      <c r="I191" s="39" t="str">
        <f>IF('MS-4'!$CF1061&lt;&gt;"",IF('MS-4'!CD1061='MS-4'!CD1063,"",IF('MS-4'!CD1061&gt;'MS-4'!CD1063,MIN('MS-4'!CD1061,'MS-4'!CD1063),-MIN('MS-4'!CD1061,'MS-4'!CD1063))*IF('MS-4'!$CF1061="W",1,-1)),"")</f>
        <v/>
      </c>
    </row>
    <row r="192" spans="1:9">
      <c r="A192" t="e">
        <f t="shared" si="2"/>
        <v>#VALUE!</v>
      </c>
      <c r="B192" s="38" t="s">
        <v>80</v>
      </c>
      <c r="C192" t="str">
        <f>IF('MS-4'!$CF1071&lt;&gt;"",IF('MS-4'!$CF1071="W",'MS-4'!$BG1071,'MS-4'!$BG1073),"")</f>
        <v/>
      </c>
      <c r="D192" t="str">
        <f>IF('MS-4'!$CF1071&lt;&gt;"",IF('MS-4'!$CF1071="L",'MS-4'!$BG1071,'MS-4'!$BG1073),"")</f>
        <v/>
      </c>
      <c r="E192" s="39" t="str">
        <f>IF('MS-4'!$CF1071&lt;&gt;"",IF('MS-4'!BV1071&gt;'MS-4'!BV1073,MIN('MS-4'!BV1071,'MS-4'!BV1073),-MIN('MS-4'!BV1071,'MS-4'!BV1073))*IF('MS-4'!$CF1071="W",1,-1),"")</f>
        <v/>
      </c>
      <c r="F192" s="39" t="str">
        <f>IF('MS-4'!$CF1071&lt;&gt;"",IF('MS-4'!BX1071&gt;'MS-4'!BX1073,MIN('MS-4'!BX1071,'MS-4'!BX1073),-MIN('MS-4'!BX1071,'MS-4'!BX1073))*IF('MS-4'!$CF1071="W",1,-1),"")</f>
        <v/>
      </c>
      <c r="G192" s="39" t="str">
        <f>IF('MS-4'!$CF1071&lt;&gt;"",IF('MS-4'!BZ1071&gt;'MS-4'!BZ1073,MIN('MS-4'!BZ1071,'MS-4'!BZ1073),-MIN('MS-4'!BZ1071,'MS-4'!BZ1073))*IF('MS-4'!$CF1071="W",1,-1),"")</f>
        <v/>
      </c>
      <c r="H192" s="39" t="str">
        <f>IF('MS-4'!$CF1071&lt;&gt;"",IF('MS-4'!CB1071='MS-4'!CB1073,"",IF('MS-4'!CB1071&gt;'MS-4'!CB1073,MIN('MS-4'!CB1071,'MS-4'!CB1073),-MIN('MS-4'!CB1071,'MS-4'!CB1073))*IF('MS-4'!$CF1071="W",1,-1)),"")</f>
        <v/>
      </c>
      <c r="I192" s="39" t="str">
        <f>IF('MS-4'!$CF1071&lt;&gt;"",IF('MS-4'!CD1071='MS-4'!CD1073,"",IF('MS-4'!CD1071&gt;'MS-4'!CD1073,MIN('MS-4'!CD1071,'MS-4'!CD1073),-MIN('MS-4'!CD1071,'MS-4'!CD1073))*IF('MS-4'!$CF1071="W",1,-1)),"")</f>
        <v/>
      </c>
    </row>
    <row r="193" spans="1:9">
      <c r="A193" t="e">
        <f t="shared" si="2"/>
        <v>#VALUE!</v>
      </c>
      <c r="B193" s="38" t="s">
        <v>81</v>
      </c>
      <c r="C193" t="str">
        <f>IF('MS-4'!$CF1081&lt;&gt;"",IF('MS-4'!$CF1081="W",'MS-4'!$BG1081,'MS-4'!$BG1083),"")</f>
        <v/>
      </c>
      <c r="D193" t="str">
        <f>IF('MS-4'!$CF1081&lt;&gt;"",IF('MS-4'!$CF1081="L",'MS-4'!$BG1081,'MS-4'!$BG1083),"")</f>
        <v/>
      </c>
      <c r="E193" s="39" t="str">
        <f>IF('MS-4'!$CF1081&lt;&gt;"",IF('MS-4'!BV1081&gt;'MS-4'!BV1083,MIN('MS-4'!BV1081,'MS-4'!BV1083),-MIN('MS-4'!BV1081,'MS-4'!BV1083))*IF('MS-4'!$CF1081="W",1,-1),"")</f>
        <v/>
      </c>
      <c r="F193" s="39" t="str">
        <f>IF('MS-4'!$CF1081&lt;&gt;"",IF('MS-4'!BX1081&gt;'MS-4'!BX1083,MIN('MS-4'!BX1081,'MS-4'!BX1083),-MIN('MS-4'!BX1081,'MS-4'!BX1083))*IF('MS-4'!$CF1081="W",1,-1),"")</f>
        <v/>
      </c>
      <c r="G193" s="39" t="str">
        <f>IF('MS-4'!$CF1081&lt;&gt;"",IF('MS-4'!BZ1081&gt;'MS-4'!BZ1083,MIN('MS-4'!BZ1081,'MS-4'!BZ1083),-MIN('MS-4'!BZ1081,'MS-4'!BZ1083))*IF('MS-4'!$CF1081="W",1,-1),"")</f>
        <v/>
      </c>
      <c r="H193" s="39" t="str">
        <f>IF('MS-4'!$CF1081&lt;&gt;"",IF('MS-4'!CB1081='MS-4'!CB1083,"",IF('MS-4'!CB1081&gt;'MS-4'!CB1083,MIN('MS-4'!CB1081,'MS-4'!CB1083),-MIN('MS-4'!CB1081,'MS-4'!CB1083))*IF('MS-4'!$CF1081="W",1,-1)),"")</f>
        <v/>
      </c>
      <c r="I193" s="39" t="str">
        <f>IF('MS-4'!$CF1081&lt;&gt;"",IF('MS-4'!CD1081='MS-4'!CD1083,"",IF('MS-4'!CD1081&gt;'MS-4'!CD1083,MIN('MS-4'!CD1081,'MS-4'!CD1083),-MIN('MS-4'!CD1081,'MS-4'!CD1083))*IF('MS-4'!$CF1081="W",1,-1)),"")</f>
        <v/>
      </c>
    </row>
    <row r="194" spans="1:9">
      <c r="A194" t="e">
        <f t="shared" ref="A194:A257" si="3">MID($C194,FIND(" ",$C194,1)+1,FIND(" ",$C194,LEN($C194)-8)-1-FIND(" ",$C194,1))&amp;";"&amp;LEFT($C194,FIND(" ",$C194,1)-1)&amp;";"&amp;MID($C194,FIND("(",$C194,LEN($C194)-7)+1,FIND(")",$C194,LEN($C194)-2)-FIND("(",$C194,LEN($C194)-7)-1)&amp;";"&amp;MID($D194,FIND(" ",$D194,1)+1,FIND(" ",$D194,LEN($D194)-8)-1-FIND(" ",$D194,1))&amp;";"&amp;LEFT($D194,FIND(" ",$D194,1)-1)&amp;";"&amp;MID($D194,FIND("(",$D194,LEN($D194)-7)+1,FIND(")",$D194,LEN($D194)-2)-FIND("(",$D194,LEN($D194)-7)-1)&amp;"|"</f>
        <v>#VALUE!</v>
      </c>
      <c r="B194" s="38" t="s">
        <v>82</v>
      </c>
      <c r="C194" t="str">
        <f>IF('MS-4'!$CF1091&lt;&gt;"",IF('MS-4'!$CF1091="W",'MS-4'!$BG1091,'MS-4'!$BG1093),"")</f>
        <v/>
      </c>
      <c r="D194" t="str">
        <f>IF('MS-4'!$CF1091&lt;&gt;"",IF('MS-4'!$CF1091="L",'MS-4'!$BG1091,'MS-4'!$BG1093),"")</f>
        <v/>
      </c>
      <c r="E194" s="39" t="str">
        <f>IF('MS-4'!$CF1091&lt;&gt;"",IF('MS-4'!BV1091&gt;'MS-4'!BV1093,MIN('MS-4'!BV1091,'MS-4'!BV1093),-MIN('MS-4'!BV1091,'MS-4'!BV1093))*IF('MS-4'!$CF1091="W",1,-1),"")</f>
        <v/>
      </c>
      <c r="F194" s="39" t="str">
        <f>IF('MS-4'!$CF1091&lt;&gt;"",IF('MS-4'!BX1091&gt;'MS-4'!BX1093,MIN('MS-4'!BX1091,'MS-4'!BX1093),-MIN('MS-4'!BX1091,'MS-4'!BX1093))*IF('MS-4'!$CF1091="W",1,-1),"")</f>
        <v/>
      </c>
      <c r="G194" s="39" t="str">
        <f>IF('MS-4'!$CF1091&lt;&gt;"",IF('MS-4'!BZ1091&gt;'MS-4'!BZ1093,MIN('MS-4'!BZ1091,'MS-4'!BZ1093),-MIN('MS-4'!BZ1091,'MS-4'!BZ1093))*IF('MS-4'!$CF1091="W",1,-1),"")</f>
        <v/>
      </c>
      <c r="H194" s="39" t="str">
        <f>IF('MS-4'!$CF1091&lt;&gt;"",IF('MS-4'!CB1091='MS-4'!CB1093,"",IF('MS-4'!CB1091&gt;'MS-4'!CB1093,MIN('MS-4'!CB1091,'MS-4'!CB1093),-MIN('MS-4'!CB1091,'MS-4'!CB1093))*IF('MS-4'!$CF1091="W",1,-1)),"")</f>
        <v/>
      </c>
      <c r="I194" s="39" t="str">
        <f>IF('MS-4'!$CF1091&lt;&gt;"",IF('MS-4'!CD1091='MS-4'!CD1093,"",IF('MS-4'!CD1091&gt;'MS-4'!CD1093,MIN('MS-4'!CD1091,'MS-4'!CD1093),-MIN('MS-4'!CD1091,'MS-4'!CD1093))*IF('MS-4'!$CF1091="W",1,-1)),"")</f>
        <v/>
      </c>
    </row>
    <row r="195" spans="1:9">
      <c r="A195" t="e">
        <f t="shared" si="3"/>
        <v>#VALUE!</v>
      </c>
      <c r="B195" s="38" t="s">
        <v>83</v>
      </c>
      <c r="C195" t="str">
        <f>IF('MS-4'!$CF1106&lt;&gt;"",IF('MS-4'!$CF1106="W",'MS-4'!$BG1106,'MS-4'!$BG1108),"")</f>
        <v/>
      </c>
      <c r="D195" t="str">
        <f>IF('MS-4'!$CF1106&lt;&gt;"",IF('MS-4'!$CF1106="L",'MS-4'!$BG1106,'MS-4'!$BG1108),"")</f>
        <v/>
      </c>
      <c r="E195" s="39" t="str">
        <f>IF('MS-4'!$CF1106&lt;&gt;"",IF('MS-4'!BV1106&gt;'MS-4'!BV1108,MIN('MS-4'!BV1106,'MS-4'!BV1108),-MIN('MS-4'!BV1106,'MS-4'!BV1108))*IF('MS-4'!$CF1106="W",1,-1),"")</f>
        <v/>
      </c>
      <c r="F195" s="39" t="str">
        <f>IF('MS-4'!$CF1106&lt;&gt;"",IF('MS-4'!BX1106&gt;'MS-4'!BX1108,MIN('MS-4'!BX1106,'MS-4'!BX1108),-MIN('MS-4'!BX1106,'MS-4'!BX1108))*IF('MS-4'!$CF1106="W",1,-1),"")</f>
        <v/>
      </c>
      <c r="G195" s="39" t="str">
        <f>IF('MS-4'!$CF1106&lt;&gt;"",IF('MS-4'!BZ1106&gt;'MS-4'!BZ1108,MIN('MS-4'!BZ1106,'MS-4'!BZ1108),-MIN('MS-4'!BZ1106,'MS-4'!BZ1108))*IF('MS-4'!$CF1106="W",1,-1),"")</f>
        <v/>
      </c>
      <c r="H195" s="39" t="str">
        <f>IF('MS-4'!$CF1106&lt;&gt;"",IF('MS-4'!CB1106='MS-4'!CB1108,"",IF('MS-4'!CB1106&gt;'MS-4'!CB1108,MIN('MS-4'!CB1106,'MS-4'!CB1108),-MIN('MS-4'!CB1106,'MS-4'!CB1108))*IF('MS-4'!$CF1106="W",1,-1)),"")</f>
        <v/>
      </c>
      <c r="I195" s="39" t="str">
        <f>IF('MS-4'!$CF1106&lt;&gt;"",IF('MS-4'!CD1106='MS-4'!CD1108,"",IF('MS-4'!CD1106&gt;'MS-4'!CD1108,MIN('MS-4'!CD1106,'MS-4'!CD1108),-MIN('MS-4'!CD1106,'MS-4'!CD1108))*IF('MS-4'!$CF1106="W",1,-1)),"")</f>
        <v/>
      </c>
    </row>
    <row r="196" spans="1:9">
      <c r="A196" t="e">
        <f t="shared" si="3"/>
        <v>#VALUE!</v>
      </c>
      <c r="B196" s="38" t="s">
        <v>84</v>
      </c>
      <c r="C196" t="str">
        <f>IF('MS-4'!$CF1116&lt;&gt;"",IF('MS-4'!$CF1116="W",'MS-4'!$BG1116,'MS-4'!$BG1118),"")</f>
        <v/>
      </c>
      <c r="D196" t="str">
        <f>IF('MS-4'!$CF1116&lt;&gt;"",IF('MS-4'!$CF1116="L",'MS-4'!$BG1116,'MS-4'!$BG1118),"")</f>
        <v/>
      </c>
      <c r="E196" s="39" t="str">
        <f>IF('MS-4'!$CF1116&lt;&gt;"",IF('MS-4'!BV1116&gt;'MS-4'!BV1118,MIN('MS-4'!BV1116,'MS-4'!BV1118),-MIN('MS-4'!BV1116,'MS-4'!BV1118))*IF('MS-4'!$CF1116="W",1,-1),"")</f>
        <v/>
      </c>
      <c r="F196" s="39" t="str">
        <f>IF('MS-4'!$CF1116&lt;&gt;"",IF('MS-4'!BX1116&gt;'MS-4'!BX1118,MIN('MS-4'!BX1116,'MS-4'!BX1118),-MIN('MS-4'!BX1116,'MS-4'!BX1118))*IF('MS-4'!$CF1116="W",1,-1),"")</f>
        <v/>
      </c>
      <c r="G196" s="39" t="str">
        <f>IF('MS-4'!$CF1116&lt;&gt;"",IF('MS-4'!BZ1116&gt;'MS-4'!BZ1118,MIN('MS-4'!BZ1116,'MS-4'!BZ1118),-MIN('MS-4'!BZ1116,'MS-4'!BZ1118))*IF('MS-4'!$CF1116="W",1,-1),"")</f>
        <v/>
      </c>
      <c r="H196" s="39" t="str">
        <f>IF('MS-4'!$CF1116&lt;&gt;"",IF('MS-4'!CB1116='MS-4'!CB1118,"",IF('MS-4'!CB1116&gt;'MS-4'!CB1118,MIN('MS-4'!CB1116,'MS-4'!CB1118),-MIN('MS-4'!CB1116,'MS-4'!CB1118))*IF('MS-4'!$CF1116="W",1,-1)),"")</f>
        <v/>
      </c>
      <c r="I196" s="39" t="str">
        <f>IF('MS-4'!$CF1116&lt;&gt;"",IF('MS-4'!CD1116='MS-4'!CD1118,"",IF('MS-4'!CD1116&gt;'MS-4'!CD1118,MIN('MS-4'!CD1116,'MS-4'!CD1118),-MIN('MS-4'!CD1116,'MS-4'!CD1118))*IF('MS-4'!$CF1116="W",1,-1)),"")</f>
        <v/>
      </c>
    </row>
    <row r="197" spans="1:9">
      <c r="A197" t="e">
        <f t="shared" si="3"/>
        <v>#VALUE!</v>
      </c>
      <c r="B197" s="38" t="s">
        <v>85</v>
      </c>
      <c r="C197" t="str">
        <f>IF('MS-4'!$CF1126&lt;&gt;"",IF('MS-4'!$CF1126="W",'MS-4'!$BG1126,'MS-4'!$BG1128),"")</f>
        <v/>
      </c>
      <c r="D197" t="str">
        <f>IF('MS-4'!$CF1126&lt;&gt;"",IF('MS-4'!$CF1126="L",'MS-4'!$BG1126,'MS-4'!$BG1128),"")</f>
        <v/>
      </c>
      <c r="E197" s="39" t="str">
        <f>IF('MS-4'!$CF1126&lt;&gt;"",IF('MS-4'!BV1126&gt;'MS-4'!BV1128,MIN('MS-4'!BV1126,'MS-4'!BV1128),-MIN('MS-4'!BV1126,'MS-4'!BV1128))*IF('MS-4'!$CF1126="W",1,-1),"")</f>
        <v/>
      </c>
      <c r="F197" s="39" t="str">
        <f>IF('MS-4'!$CF1126&lt;&gt;"",IF('MS-4'!BX1126&gt;'MS-4'!BX1128,MIN('MS-4'!BX1126,'MS-4'!BX1128),-MIN('MS-4'!BX1126,'MS-4'!BX1128))*IF('MS-4'!$CF1126="W",1,-1),"")</f>
        <v/>
      </c>
      <c r="G197" s="39" t="str">
        <f>IF('MS-4'!$CF1126&lt;&gt;"",IF('MS-4'!BZ1126&gt;'MS-4'!BZ1128,MIN('MS-4'!BZ1126,'MS-4'!BZ1128),-MIN('MS-4'!BZ1126,'MS-4'!BZ1128))*IF('MS-4'!$CF1126="W",1,-1),"")</f>
        <v/>
      </c>
      <c r="H197" s="39" t="str">
        <f>IF('MS-4'!$CF1126&lt;&gt;"",IF('MS-4'!CB1126='MS-4'!CB1128,"",IF('MS-4'!CB1126&gt;'MS-4'!CB1128,MIN('MS-4'!CB1126,'MS-4'!CB1128),-MIN('MS-4'!CB1126,'MS-4'!CB1128))*IF('MS-4'!$CF1126="W",1,-1)),"")</f>
        <v/>
      </c>
      <c r="I197" s="39" t="str">
        <f>IF('MS-4'!$CF1126&lt;&gt;"",IF('MS-4'!CD1126='MS-4'!CD1128,"",IF('MS-4'!CD1126&gt;'MS-4'!CD1128,MIN('MS-4'!CD1126,'MS-4'!CD1128),-MIN('MS-4'!CD1126,'MS-4'!CD1128))*IF('MS-4'!$CF1126="W",1,-1)),"")</f>
        <v/>
      </c>
    </row>
    <row r="198" spans="1:9">
      <c r="A198" t="e">
        <f t="shared" si="3"/>
        <v>#VALUE!</v>
      </c>
      <c r="B198" s="38" t="s">
        <v>86</v>
      </c>
      <c r="C198" t="str">
        <f>IF('MS-4'!$CF1136&lt;&gt;"",IF('MS-4'!$CF1136="W",'MS-4'!$BG1136,'MS-4'!$BG1138),"")</f>
        <v/>
      </c>
      <c r="D198" t="str">
        <f>IF('MS-4'!$CF1136&lt;&gt;"",IF('MS-4'!$CF1136="L",'MS-4'!$BG1136,'MS-4'!$BG1138),"")</f>
        <v/>
      </c>
      <c r="E198" s="39" t="str">
        <f>IF('MS-4'!$CF1136&lt;&gt;"",IF('MS-4'!BV1136&gt;'MS-4'!BV1138,MIN('MS-4'!BV1136,'MS-4'!BV1138),-MIN('MS-4'!BV1136,'MS-4'!BV1138))*IF('MS-4'!$CF1136="W",1,-1),"")</f>
        <v/>
      </c>
      <c r="F198" s="39" t="str">
        <f>IF('MS-4'!$CF1136&lt;&gt;"",IF('MS-4'!BX1136&gt;'MS-4'!BX1138,MIN('MS-4'!BX1136,'MS-4'!BX1138),-MIN('MS-4'!BX1136,'MS-4'!BX1138))*IF('MS-4'!$CF1136="W",1,-1),"")</f>
        <v/>
      </c>
      <c r="G198" s="39" t="str">
        <f>IF('MS-4'!$CF1136&lt;&gt;"",IF('MS-4'!BZ1136&gt;'MS-4'!BZ1138,MIN('MS-4'!BZ1136,'MS-4'!BZ1138),-MIN('MS-4'!BZ1136,'MS-4'!BZ1138))*IF('MS-4'!$CF1136="W",1,-1),"")</f>
        <v/>
      </c>
      <c r="H198" s="39" t="str">
        <f>IF('MS-4'!$CF1136&lt;&gt;"",IF('MS-4'!CB1136='MS-4'!CB1138,"",IF('MS-4'!CB1136&gt;'MS-4'!CB1138,MIN('MS-4'!CB1136,'MS-4'!CB1138),-MIN('MS-4'!CB1136,'MS-4'!CB1138))*IF('MS-4'!$CF1136="W",1,-1)),"")</f>
        <v/>
      </c>
      <c r="I198" s="39" t="str">
        <f>IF('MS-4'!$CF1136&lt;&gt;"",IF('MS-4'!CD1136='MS-4'!CD1138,"",IF('MS-4'!CD1136&gt;'MS-4'!CD1138,MIN('MS-4'!CD1136,'MS-4'!CD1138),-MIN('MS-4'!CD1136,'MS-4'!CD1138))*IF('MS-4'!$CF1136="W",1,-1)),"")</f>
        <v/>
      </c>
    </row>
    <row r="199" spans="1:9">
      <c r="A199" t="e">
        <f t="shared" si="3"/>
        <v>#VALUE!</v>
      </c>
      <c r="B199" s="38" t="s">
        <v>87</v>
      </c>
      <c r="C199" t="str">
        <f>IF('MS-4'!$CF1146&lt;&gt;"",IF('MS-4'!$CF1146="W",'MS-4'!$BG1146,'MS-4'!$BG1148),"")</f>
        <v/>
      </c>
      <c r="D199" t="str">
        <f>IF('MS-4'!$CF1146&lt;&gt;"",IF('MS-4'!$CF1146="L",'MS-4'!$BG1146,'MS-4'!$BG1148),"")</f>
        <v/>
      </c>
      <c r="E199" s="39" t="str">
        <f>IF('MS-4'!$CF1146&lt;&gt;"",IF('MS-4'!BV1146&gt;'MS-4'!BV1148,MIN('MS-4'!BV1146,'MS-4'!BV1148),-MIN('MS-4'!BV1146,'MS-4'!BV1148))*IF('MS-4'!$CF1146="W",1,-1),"")</f>
        <v/>
      </c>
      <c r="F199" s="39" t="str">
        <f>IF('MS-4'!$CF1146&lt;&gt;"",IF('MS-4'!BX1146&gt;'MS-4'!BX1148,MIN('MS-4'!BX1146,'MS-4'!BX1148),-MIN('MS-4'!BX1146,'MS-4'!BX1148))*IF('MS-4'!$CF1146="W",1,-1),"")</f>
        <v/>
      </c>
      <c r="G199" s="39" t="str">
        <f>IF('MS-4'!$CF1146&lt;&gt;"",IF('MS-4'!BZ1146&gt;'MS-4'!BZ1148,MIN('MS-4'!BZ1146,'MS-4'!BZ1148),-MIN('MS-4'!BZ1146,'MS-4'!BZ1148))*IF('MS-4'!$CF1146="W",1,-1),"")</f>
        <v/>
      </c>
      <c r="H199" s="39" t="str">
        <f>IF('MS-4'!$CF1146&lt;&gt;"",IF('MS-4'!CB1146='MS-4'!CB1148,"",IF('MS-4'!CB1146&gt;'MS-4'!CB1148,MIN('MS-4'!CB1146,'MS-4'!CB1148),-MIN('MS-4'!CB1146,'MS-4'!CB1148))*IF('MS-4'!$CF1146="W",1,-1)),"")</f>
        <v/>
      </c>
      <c r="I199" s="39" t="str">
        <f>IF('MS-4'!$CF1146&lt;&gt;"",IF('MS-4'!CD1146='MS-4'!CD1148,"",IF('MS-4'!CD1146&gt;'MS-4'!CD1148,MIN('MS-4'!CD1146,'MS-4'!CD1148),-MIN('MS-4'!CD1146,'MS-4'!CD1148))*IF('MS-4'!$CF1146="W",1,-1)),"")</f>
        <v/>
      </c>
    </row>
    <row r="200" spans="1:9">
      <c r="A200" t="e">
        <f t="shared" si="3"/>
        <v>#VALUE!</v>
      </c>
      <c r="B200" s="38" t="s">
        <v>88</v>
      </c>
      <c r="C200" t="str">
        <f>IF('MS-4'!$CF1156&lt;&gt;"",IF('MS-4'!$CF1156="W",'MS-4'!$BG1156,'MS-4'!$BG1158),"")</f>
        <v/>
      </c>
      <c r="D200" t="str">
        <f>IF('MS-4'!$CF1156&lt;&gt;"",IF('MS-4'!$CF1156="L",'MS-4'!$BG1156,'MS-4'!$BG1158),"")</f>
        <v/>
      </c>
      <c r="E200" s="39" t="str">
        <f>IF('MS-4'!$CF1156&lt;&gt;"",IF('MS-4'!BV1156&gt;'MS-4'!BV1158,MIN('MS-4'!BV1156,'MS-4'!BV1158),-MIN('MS-4'!BV1156,'MS-4'!BV1158))*IF('MS-4'!$CF1156="W",1,-1),"")</f>
        <v/>
      </c>
      <c r="F200" s="39" t="str">
        <f>IF('MS-4'!$CF1156&lt;&gt;"",IF('MS-4'!BX1156&gt;'MS-4'!BX1158,MIN('MS-4'!BX1156,'MS-4'!BX1158),-MIN('MS-4'!BX1156,'MS-4'!BX1158))*IF('MS-4'!$CF1156="W",1,-1),"")</f>
        <v/>
      </c>
      <c r="G200" s="39" t="str">
        <f>IF('MS-4'!$CF1156&lt;&gt;"",IF('MS-4'!BZ1156&gt;'MS-4'!BZ1158,MIN('MS-4'!BZ1156,'MS-4'!BZ1158),-MIN('MS-4'!BZ1156,'MS-4'!BZ1158))*IF('MS-4'!$CF1156="W",1,-1),"")</f>
        <v/>
      </c>
      <c r="H200" s="39" t="str">
        <f>IF('MS-4'!$CF1156&lt;&gt;"",IF('MS-4'!CB1156='MS-4'!CB1158,"",IF('MS-4'!CB1156&gt;'MS-4'!CB1158,MIN('MS-4'!CB1156,'MS-4'!CB1158),-MIN('MS-4'!CB1156,'MS-4'!CB1158))*IF('MS-4'!$CF1156="W",1,-1)),"")</f>
        <v/>
      </c>
      <c r="I200" s="39" t="str">
        <f>IF('MS-4'!$CF1156&lt;&gt;"",IF('MS-4'!CD1156='MS-4'!CD1158,"",IF('MS-4'!CD1156&gt;'MS-4'!CD1158,MIN('MS-4'!CD1156,'MS-4'!CD1158),-MIN('MS-4'!CD1156,'MS-4'!CD1158))*IF('MS-4'!$CF1156="W",1,-1)),"")</f>
        <v/>
      </c>
    </row>
    <row r="201" spans="1:9">
      <c r="A201" t="e">
        <f t="shared" si="3"/>
        <v>#VALUE!</v>
      </c>
      <c r="B201" s="38" t="s">
        <v>89</v>
      </c>
      <c r="C201" t="str">
        <f>IF('MS-4'!$CF1171&lt;&gt;"",IF('MS-4'!$CF1171="W",'MS-4'!$BG1171,'MS-4'!$BG1173),"")</f>
        <v/>
      </c>
      <c r="D201" t="str">
        <f>IF('MS-4'!$CF1171&lt;&gt;"",IF('MS-4'!$CF1171="L",'MS-4'!$BG1171,'MS-4'!$BG1173),"")</f>
        <v/>
      </c>
      <c r="E201" s="39" t="str">
        <f>IF('MS-4'!$CF1171&lt;&gt;"",IF('MS-4'!BV1171&gt;'MS-4'!BV1173,MIN('MS-4'!BV1171,'MS-4'!BV1173),-MIN('MS-4'!BV1171,'MS-4'!BV1173))*IF('MS-4'!$CF1171="W",1,-1),"")</f>
        <v/>
      </c>
      <c r="F201" s="39" t="str">
        <f>IF('MS-4'!$CF1171&lt;&gt;"",IF('MS-4'!BX1171&gt;'MS-4'!BX1173,MIN('MS-4'!BX1171,'MS-4'!BX1173),-MIN('MS-4'!BX1171,'MS-4'!BX1173))*IF('MS-4'!$CF1171="W",1,-1),"")</f>
        <v/>
      </c>
      <c r="G201" s="39" t="str">
        <f>IF('MS-4'!$CF1171&lt;&gt;"",IF('MS-4'!BZ1171&gt;'MS-4'!BZ1173,MIN('MS-4'!BZ1171,'MS-4'!BZ1173),-MIN('MS-4'!BZ1171,'MS-4'!BZ1173))*IF('MS-4'!$CF1171="W",1,-1),"")</f>
        <v/>
      </c>
      <c r="H201" s="39" t="str">
        <f>IF('MS-4'!$CF1171&lt;&gt;"",IF('MS-4'!CB1171='MS-4'!CB1173,"",IF('MS-4'!CB1171&gt;'MS-4'!CB1173,MIN('MS-4'!CB1171,'MS-4'!CB1173),-MIN('MS-4'!CB1171,'MS-4'!CB1173))*IF('MS-4'!$CF1171="W",1,-1)),"")</f>
        <v/>
      </c>
      <c r="I201" s="39" t="str">
        <f>IF('MS-4'!$CF1171&lt;&gt;"",IF('MS-4'!CD1171='MS-4'!CD1173,"",IF('MS-4'!CD1171&gt;'MS-4'!CD1173,MIN('MS-4'!CD1171,'MS-4'!CD1173),-MIN('MS-4'!CD1171,'MS-4'!CD1173))*IF('MS-4'!$CF1171="W",1,-1)),"")</f>
        <v/>
      </c>
    </row>
    <row r="202" spans="1:9">
      <c r="A202" t="e">
        <f t="shared" si="3"/>
        <v>#VALUE!</v>
      </c>
      <c r="B202" s="38" t="s">
        <v>90</v>
      </c>
      <c r="C202" t="str">
        <f>IF('MS-4'!$CF1181&lt;&gt;"",IF('MS-4'!$CF1181="W",'MS-4'!$BG1181,'MS-4'!$BG1183),"")</f>
        <v/>
      </c>
      <c r="D202" t="str">
        <f>IF('MS-4'!$CF1181&lt;&gt;"",IF('MS-4'!$CF1181="L",'MS-4'!$BG1181,'MS-4'!$BG1183),"")</f>
        <v/>
      </c>
      <c r="E202" s="39" t="str">
        <f>IF('MS-4'!$CF1181&lt;&gt;"",IF('MS-4'!BV1181&gt;'MS-4'!BV1183,MIN('MS-4'!BV1181,'MS-4'!BV1183),-MIN('MS-4'!BV1181,'MS-4'!BV1183))*IF('MS-4'!$CF1181="W",1,-1),"")</f>
        <v/>
      </c>
      <c r="F202" s="39" t="str">
        <f>IF('MS-4'!$CF1181&lt;&gt;"",IF('MS-4'!BX1181&gt;'MS-4'!BX1183,MIN('MS-4'!BX1181,'MS-4'!BX1183),-MIN('MS-4'!BX1181,'MS-4'!BX1183))*IF('MS-4'!$CF1181="W",1,-1),"")</f>
        <v/>
      </c>
      <c r="G202" s="39" t="str">
        <f>IF('MS-4'!$CF1181&lt;&gt;"",IF('MS-4'!BZ1181&gt;'MS-4'!BZ1183,MIN('MS-4'!BZ1181,'MS-4'!BZ1183),-MIN('MS-4'!BZ1181,'MS-4'!BZ1183))*IF('MS-4'!$CF1181="W",1,-1),"")</f>
        <v/>
      </c>
      <c r="H202" s="39" t="str">
        <f>IF('MS-4'!$CF1181&lt;&gt;"",IF('MS-4'!CB1181='MS-4'!CB1183,"",IF('MS-4'!CB1181&gt;'MS-4'!CB1183,MIN('MS-4'!CB1181,'MS-4'!CB1183),-MIN('MS-4'!CB1181,'MS-4'!CB1183))*IF('MS-4'!$CF1181="W",1,-1)),"")</f>
        <v/>
      </c>
      <c r="I202" s="39" t="str">
        <f>IF('MS-4'!$CF1181&lt;&gt;"",IF('MS-4'!CD1181='MS-4'!CD1183,"",IF('MS-4'!CD1181&gt;'MS-4'!CD1183,MIN('MS-4'!CD1181,'MS-4'!CD1183),-MIN('MS-4'!CD1181,'MS-4'!CD1183))*IF('MS-4'!$CF1181="W",1,-1)),"")</f>
        <v/>
      </c>
    </row>
    <row r="203" spans="1:9">
      <c r="A203" t="e">
        <f t="shared" si="3"/>
        <v>#VALUE!</v>
      </c>
      <c r="B203" s="38" t="s">
        <v>91</v>
      </c>
      <c r="C203" t="str">
        <f>IF('MS-4'!$CF1191&lt;&gt;"",IF('MS-4'!$CF1191="W",'MS-4'!$BG1191,'MS-4'!$BG1193),"")</f>
        <v/>
      </c>
      <c r="D203" t="str">
        <f>IF('MS-4'!$CF1191&lt;&gt;"",IF('MS-4'!$CF1191="L",'MS-4'!$BG1191,'MS-4'!$BG1193),"")</f>
        <v/>
      </c>
      <c r="E203" s="39" t="str">
        <f>IF('MS-4'!$CF1191&lt;&gt;"",IF('MS-4'!BV1191&gt;'MS-4'!BV1193,MIN('MS-4'!BV1191,'MS-4'!BV1193),-MIN('MS-4'!BV1191,'MS-4'!BV1193))*IF('MS-4'!$CF1191="W",1,-1),"")</f>
        <v/>
      </c>
      <c r="F203" s="39" t="str">
        <f>IF('MS-4'!$CF1191&lt;&gt;"",IF('MS-4'!BX1191&gt;'MS-4'!BX1193,MIN('MS-4'!BX1191,'MS-4'!BX1193),-MIN('MS-4'!BX1191,'MS-4'!BX1193))*IF('MS-4'!$CF1191="W",1,-1),"")</f>
        <v/>
      </c>
      <c r="G203" s="39" t="str">
        <f>IF('MS-4'!$CF1191&lt;&gt;"",IF('MS-4'!BZ1191&gt;'MS-4'!BZ1193,MIN('MS-4'!BZ1191,'MS-4'!BZ1193),-MIN('MS-4'!BZ1191,'MS-4'!BZ1193))*IF('MS-4'!$CF1191="W",1,-1),"")</f>
        <v/>
      </c>
      <c r="H203" s="39" t="str">
        <f>IF('MS-4'!$CF1191&lt;&gt;"",IF('MS-4'!CB1191='MS-4'!CB1193,"",IF('MS-4'!CB1191&gt;'MS-4'!CB1193,MIN('MS-4'!CB1191,'MS-4'!CB1193),-MIN('MS-4'!CB1191,'MS-4'!CB1193))*IF('MS-4'!$CF1191="W",1,-1)),"")</f>
        <v/>
      </c>
      <c r="I203" s="39" t="str">
        <f>IF('MS-4'!$CF1191&lt;&gt;"",IF('MS-4'!CD1191='MS-4'!CD1193,"",IF('MS-4'!CD1191&gt;'MS-4'!CD1193,MIN('MS-4'!CD1191,'MS-4'!CD1193),-MIN('MS-4'!CD1191,'MS-4'!CD1193))*IF('MS-4'!$CF1191="W",1,-1)),"")</f>
        <v/>
      </c>
    </row>
    <row r="204" spans="1:9">
      <c r="A204" t="e">
        <f t="shared" si="3"/>
        <v>#VALUE!</v>
      </c>
      <c r="B204" s="38" t="s">
        <v>92</v>
      </c>
      <c r="C204" t="str">
        <f>IF('MS-4'!$CF1201&lt;&gt;"",IF('MS-4'!$CF1201="W",'MS-4'!$BG1201,'MS-4'!$BG1203),"")</f>
        <v/>
      </c>
      <c r="D204" t="str">
        <f>IF('MS-4'!$CF1201&lt;&gt;"",IF('MS-4'!$CF1201="L",'MS-4'!$BG1201,'MS-4'!$BG1203),"")</f>
        <v/>
      </c>
      <c r="E204" s="39" t="str">
        <f>IF('MS-4'!$CF1201&lt;&gt;"",IF('MS-4'!BV1201&gt;'MS-4'!BV1203,MIN('MS-4'!BV1201,'MS-4'!BV1203),-MIN('MS-4'!BV1201,'MS-4'!BV1203))*IF('MS-4'!$CF1201="W",1,-1),"")</f>
        <v/>
      </c>
      <c r="F204" s="39" t="str">
        <f>IF('MS-4'!$CF1201&lt;&gt;"",IF('MS-4'!BX1201&gt;'MS-4'!BX1203,MIN('MS-4'!BX1201,'MS-4'!BX1203),-MIN('MS-4'!BX1201,'MS-4'!BX1203))*IF('MS-4'!$CF1201="W",1,-1),"")</f>
        <v/>
      </c>
      <c r="G204" s="39" t="str">
        <f>IF('MS-4'!$CF1201&lt;&gt;"",IF('MS-4'!BZ1201&gt;'MS-4'!BZ1203,MIN('MS-4'!BZ1201,'MS-4'!BZ1203),-MIN('MS-4'!BZ1201,'MS-4'!BZ1203))*IF('MS-4'!$CF1201="W",1,-1),"")</f>
        <v/>
      </c>
      <c r="H204" s="39" t="str">
        <f>IF('MS-4'!$CF1201&lt;&gt;"",IF('MS-4'!CB1201='MS-4'!CB1203,"",IF('MS-4'!CB1201&gt;'MS-4'!CB1203,MIN('MS-4'!CB1201,'MS-4'!CB1203),-MIN('MS-4'!CB1201,'MS-4'!CB1203))*IF('MS-4'!$CF1201="W",1,-1)),"")</f>
        <v/>
      </c>
      <c r="I204" s="39" t="str">
        <f>IF('MS-4'!$CF1201&lt;&gt;"",IF('MS-4'!CD1201='MS-4'!CD1203,"",IF('MS-4'!CD1201&gt;'MS-4'!CD1203,MIN('MS-4'!CD1201,'MS-4'!CD1203),-MIN('MS-4'!CD1201,'MS-4'!CD1203))*IF('MS-4'!$CF1201="W",1,-1)),"")</f>
        <v/>
      </c>
    </row>
    <row r="205" spans="1:9">
      <c r="A205" t="e">
        <f t="shared" si="3"/>
        <v>#VALUE!</v>
      </c>
      <c r="B205" s="38" t="s">
        <v>93</v>
      </c>
      <c r="C205" t="str">
        <f>IF('MS-4'!$CF1211&lt;&gt;"",IF('MS-4'!$CF1211="W",'MS-4'!$BG1211,'MS-4'!$BG1213),"")</f>
        <v/>
      </c>
      <c r="D205" t="str">
        <f>IF('MS-4'!$CF1211&lt;&gt;"",IF('MS-4'!$CF1211="L",'MS-4'!$BG1211,'MS-4'!$BG1213),"")</f>
        <v/>
      </c>
      <c r="E205" s="39" t="str">
        <f>IF('MS-4'!$CF1211&lt;&gt;"",IF('MS-4'!BV1211&gt;'MS-4'!BV1213,MIN('MS-4'!BV1211,'MS-4'!BV1213),-MIN('MS-4'!BV1211,'MS-4'!BV1213))*IF('MS-4'!$CF1211="W",1,-1),"")</f>
        <v/>
      </c>
      <c r="F205" s="39" t="str">
        <f>IF('MS-4'!$CF1211&lt;&gt;"",IF('MS-4'!BX1211&gt;'MS-4'!BX1213,MIN('MS-4'!BX1211,'MS-4'!BX1213),-MIN('MS-4'!BX1211,'MS-4'!BX1213))*IF('MS-4'!$CF1211="W",1,-1),"")</f>
        <v/>
      </c>
      <c r="G205" s="39" t="str">
        <f>IF('MS-4'!$CF1211&lt;&gt;"",IF('MS-4'!BZ1211&gt;'MS-4'!BZ1213,MIN('MS-4'!BZ1211,'MS-4'!BZ1213),-MIN('MS-4'!BZ1211,'MS-4'!BZ1213))*IF('MS-4'!$CF1211="W",1,-1),"")</f>
        <v/>
      </c>
      <c r="H205" s="39" t="str">
        <f>IF('MS-4'!$CF1211&lt;&gt;"",IF('MS-4'!CB1211='MS-4'!CB1213,"",IF('MS-4'!CB1211&gt;'MS-4'!CB1213,MIN('MS-4'!CB1211,'MS-4'!CB1213),-MIN('MS-4'!CB1211,'MS-4'!CB1213))*IF('MS-4'!$CF1211="W",1,-1)),"")</f>
        <v/>
      </c>
      <c r="I205" s="39" t="str">
        <f>IF('MS-4'!$CF1211&lt;&gt;"",IF('MS-4'!CD1211='MS-4'!CD1213,"",IF('MS-4'!CD1211&gt;'MS-4'!CD1213,MIN('MS-4'!CD1211,'MS-4'!CD1213),-MIN('MS-4'!CD1211,'MS-4'!CD1213))*IF('MS-4'!$CF1211="W",1,-1)),"")</f>
        <v/>
      </c>
    </row>
    <row r="206" spans="1:9">
      <c r="A206" t="e">
        <f t="shared" si="3"/>
        <v>#VALUE!</v>
      </c>
      <c r="B206" s="38" t="s">
        <v>94</v>
      </c>
      <c r="C206" t="str">
        <f>IF('MS-4'!$CF1221&lt;&gt;"",IF('MS-4'!$CF1221="W",'MS-4'!$BG1221,'MS-4'!$BG1223),"")</f>
        <v/>
      </c>
      <c r="D206" t="str">
        <f>IF('MS-4'!$CF1221&lt;&gt;"",IF('MS-4'!$CF1221="L",'MS-4'!$BG1221,'MS-4'!$BG1223),"")</f>
        <v/>
      </c>
      <c r="E206" s="39" t="str">
        <f>IF('MS-4'!$CF1221&lt;&gt;"",IF('MS-4'!BV1221&gt;'MS-4'!BV1223,MIN('MS-4'!BV1221,'MS-4'!BV1223),-MIN('MS-4'!BV1221,'MS-4'!BV1223))*IF('MS-4'!$CF1221="W",1,-1),"")</f>
        <v/>
      </c>
      <c r="F206" s="39" t="str">
        <f>IF('MS-4'!$CF1221&lt;&gt;"",IF('MS-4'!BX1221&gt;'MS-4'!BX1223,MIN('MS-4'!BX1221,'MS-4'!BX1223),-MIN('MS-4'!BX1221,'MS-4'!BX1223))*IF('MS-4'!$CF1221="W",1,-1),"")</f>
        <v/>
      </c>
      <c r="G206" s="39" t="str">
        <f>IF('MS-4'!$CF1221&lt;&gt;"",IF('MS-4'!BZ1221&gt;'MS-4'!BZ1223,MIN('MS-4'!BZ1221,'MS-4'!BZ1223),-MIN('MS-4'!BZ1221,'MS-4'!BZ1223))*IF('MS-4'!$CF1221="W",1,-1),"")</f>
        <v/>
      </c>
      <c r="H206" s="39" t="str">
        <f>IF('MS-4'!$CF1221&lt;&gt;"",IF('MS-4'!CB1221='MS-4'!CB1223,"",IF('MS-4'!CB1221&gt;'MS-4'!CB1223,MIN('MS-4'!CB1221,'MS-4'!CB1223),-MIN('MS-4'!CB1221,'MS-4'!CB1223))*IF('MS-4'!$CF1221="W",1,-1)),"")</f>
        <v/>
      </c>
      <c r="I206" s="39" t="str">
        <f>IF('MS-4'!$CF1221&lt;&gt;"",IF('MS-4'!CD1221='MS-4'!CD1223,"",IF('MS-4'!CD1221&gt;'MS-4'!CD1223,MIN('MS-4'!CD1221,'MS-4'!CD1223),-MIN('MS-4'!CD1221,'MS-4'!CD1223))*IF('MS-4'!$CF1221="W",1,-1)),"")</f>
        <v/>
      </c>
    </row>
    <row r="207" spans="1:9">
      <c r="A207" t="e">
        <f t="shared" si="3"/>
        <v>#VALUE!</v>
      </c>
      <c r="B207" s="38" t="s">
        <v>95</v>
      </c>
      <c r="C207" t="str">
        <f>IF('MS-4'!$CF1236&lt;&gt;"",IF('MS-4'!$CF1236="W",'MS-4'!$BG1236,'MS-4'!$BG1238),"")</f>
        <v/>
      </c>
      <c r="D207" t="str">
        <f>IF('MS-4'!$CF1236&lt;&gt;"",IF('MS-4'!$CF1236="L",'MS-4'!$BG1236,'MS-4'!$BG1238),"")</f>
        <v/>
      </c>
      <c r="E207" s="39" t="str">
        <f>IF('MS-4'!$CF1236&lt;&gt;"",IF('MS-4'!BV1236&gt;'MS-4'!BV1238,MIN('MS-4'!BV1236,'MS-4'!BV1238),-MIN('MS-4'!BV1236,'MS-4'!BV1238))*IF('MS-4'!$CF1236="W",1,-1),"")</f>
        <v/>
      </c>
      <c r="F207" s="39" t="str">
        <f>IF('MS-4'!$CF1236&lt;&gt;"",IF('MS-4'!BX1236&gt;'MS-4'!BX1238,MIN('MS-4'!BX1236,'MS-4'!BX1238),-MIN('MS-4'!BX1236,'MS-4'!BX1238))*IF('MS-4'!$CF1236="W",1,-1),"")</f>
        <v/>
      </c>
      <c r="G207" s="39" t="str">
        <f>IF('MS-4'!$CF1236&lt;&gt;"",IF('MS-4'!BZ1236&gt;'MS-4'!BZ1238,MIN('MS-4'!BZ1236,'MS-4'!BZ1238),-MIN('MS-4'!BZ1236,'MS-4'!BZ1238))*IF('MS-4'!$CF1236="W",1,-1),"")</f>
        <v/>
      </c>
      <c r="H207" s="39" t="str">
        <f>IF('MS-4'!$CF1236&lt;&gt;"",IF('MS-4'!CB1236='MS-4'!CB1238,"",IF('MS-4'!CB1236&gt;'MS-4'!CB1238,MIN('MS-4'!CB1236,'MS-4'!CB1238),-MIN('MS-4'!CB1236,'MS-4'!CB1238))*IF('MS-4'!$CF1236="W",1,-1)),"")</f>
        <v/>
      </c>
      <c r="I207" s="39" t="str">
        <f>IF('MS-4'!$CF1236&lt;&gt;"",IF('MS-4'!CD1236='MS-4'!CD1238,"",IF('MS-4'!CD1236&gt;'MS-4'!CD1238,MIN('MS-4'!CD1236,'MS-4'!CD1238),-MIN('MS-4'!CD1236,'MS-4'!CD1238))*IF('MS-4'!$CF1236="W",1,-1)),"")</f>
        <v/>
      </c>
    </row>
    <row r="208" spans="1:9">
      <c r="A208" t="e">
        <f t="shared" si="3"/>
        <v>#VALUE!</v>
      </c>
      <c r="B208" s="38" t="s">
        <v>96</v>
      </c>
      <c r="C208" t="str">
        <f>IF('MS-4'!$CF1246&lt;&gt;"",IF('MS-4'!$CF1246="W",'MS-4'!$BG1246,'MS-4'!$BG1248),"")</f>
        <v/>
      </c>
      <c r="D208" t="str">
        <f>IF('MS-4'!$CF1246&lt;&gt;"",IF('MS-4'!$CF1246="L",'MS-4'!$BG1246,'MS-4'!$BG1248),"")</f>
        <v/>
      </c>
      <c r="E208" s="39" t="str">
        <f>IF('MS-4'!$CF1246&lt;&gt;"",IF('MS-4'!BV1246&gt;'MS-4'!BV1248,MIN('MS-4'!BV1246,'MS-4'!BV1248),-MIN('MS-4'!BV1246,'MS-4'!BV1248))*IF('MS-4'!$CF1246="W",1,-1),"")</f>
        <v/>
      </c>
      <c r="F208" s="39" t="str">
        <f>IF('MS-4'!$CF1246&lt;&gt;"",IF('MS-4'!BX1246&gt;'MS-4'!BX1248,MIN('MS-4'!BX1246,'MS-4'!BX1248),-MIN('MS-4'!BX1246,'MS-4'!BX1248))*IF('MS-4'!$CF1246="W",1,-1),"")</f>
        <v/>
      </c>
      <c r="G208" s="39" t="str">
        <f>IF('MS-4'!$CF1246&lt;&gt;"",IF('MS-4'!BZ1246&gt;'MS-4'!BZ1248,MIN('MS-4'!BZ1246,'MS-4'!BZ1248),-MIN('MS-4'!BZ1246,'MS-4'!BZ1248))*IF('MS-4'!$CF1246="W",1,-1),"")</f>
        <v/>
      </c>
      <c r="H208" s="39" t="str">
        <f>IF('MS-4'!$CF1246&lt;&gt;"",IF('MS-4'!CB1246='MS-4'!CB1248,"",IF('MS-4'!CB1246&gt;'MS-4'!CB1248,MIN('MS-4'!CB1246,'MS-4'!CB1248),-MIN('MS-4'!CB1246,'MS-4'!CB1248))*IF('MS-4'!$CF1246="W",1,-1)),"")</f>
        <v/>
      </c>
      <c r="I208" s="39" t="str">
        <f>IF('MS-4'!$CF1246&lt;&gt;"",IF('MS-4'!CD1246='MS-4'!CD1248,"",IF('MS-4'!CD1246&gt;'MS-4'!CD1248,MIN('MS-4'!CD1246,'MS-4'!CD1248),-MIN('MS-4'!CD1246,'MS-4'!CD1248))*IF('MS-4'!$CF1246="W",1,-1)),"")</f>
        <v/>
      </c>
    </row>
    <row r="209" spans="1:9">
      <c r="A209" t="e">
        <f t="shared" si="3"/>
        <v>#VALUE!</v>
      </c>
      <c r="B209" s="38" t="s">
        <v>97</v>
      </c>
      <c r="C209" t="str">
        <f>IF('MS-4'!$CF1256&lt;&gt;"",IF('MS-4'!$CF1256="W",'MS-4'!$BG1256,'MS-4'!$BG1258),"")</f>
        <v/>
      </c>
      <c r="D209" t="str">
        <f>IF('MS-4'!$CF1256&lt;&gt;"",IF('MS-4'!$CF1256="L",'MS-4'!$BG1256,'MS-4'!$BG1258),"")</f>
        <v/>
      </c>
      <c r="E209" s="39" t="str">
        <f>IF('MS-4'!$CF1256&lt;&gt;"",IF('MS-4'!BV1256&gt;'MS-4'!BV1258,MIN('MS-4'!BV1256,'MS-4'!BV1258),-MIN('MS-4'!BV1256,'MS-4'!BV1258))*IF('MS-4'!$CF1256="W",1,-1),"")</f>
        <v/>
      </c>
      <c r="F209" s="39" t="str">
        <f>IF('MS-4'!$CF1256&lt;&gt;"",IF('MS-4'!BX1256&gt;'MS-4'!BX1258,MIN('MS-4'!BX1256,'MS-4'!BX1258),-MIN('MS-4'!BX1256,'MS-4'!BX1258))*IF('MS-4'!$CF1256="W",1,-1),"")</f>
        <v/>
      </c>
      <c r="G209" s="39" t="str">
        <f>IF('MS-4'!$CF1256&lt;&gt;"",IF('MS-4'!BZ1256&gt;'MS-4'!BZ1258,MIN('MS-4'!BZ1256,'MS-4'!BZ1258),-MIN('MS-4'!BZ1256,'MS-4'!BZ1258))*IF('MS-4'!$CF1256="W",1,-1),"")</f>
        <v/>
      </c>
      <c r="H209" s="39" t="str">
        <f>IF('MS-4'!$CF1256&lt;&gt;"",IF('MS-4'!CB1256='MS-4'!CB1258,"",IF('MS-4'!CB1256&gt;'MS-4'!CB1258,MIN('MS-4'!CB1256,'MS-4'!CB1258),-MIN('MS-4'!CB1256,'MS-4'!CB1258))*IF('MS-4'!$CF1256="W",1,-1)),"")</f>
        <v/>
      </c>
      <c r="I209" s="39" t="str">
        <f>IF('MS-4'!$CF1256&lt;&gt;"",IF('MS-4'!CD1256='MS-4'!CD1258,"",IF('MS-4'!CD1256&gt;'MS-4'!CD1258,MIN('MS-4'!CD1256,'MS-4'!CD1258),-MIN('MS-4'!CD1256,'MS-4'!CD1258))*IF('MS-4'!$CF1256="W",1,-1)),"")</f>
        <v/>
      </c>
    </row>
    <row r="210" spans="1:9">
      <c r="A210" t="e">
        <f t="shared" si="3"/>
        <v>#VALUE!</v>
      </c>
      <c r="B210" s="38" t="s">
        <v>98</v>
      </c>
      <c r="C210" t="str">
        <f>IF('MS-4'!$CF1266&lt;&gt;"",IF('MS-4'!$CF1266="W",'MS-4'!$BG1266,'MS-4'!$BG1268),"")</f>
        <v/>
      </c>
      <c r="D210" t="str">
        <f>IF('MS-4'!$CF1266&lt;&gt;"",IF('MS-4'!$CF1266="L",'MS-4'!$BG1266,'MS-4'!$BG1268),"")</f>
        <v/>
      </c>
      <c r="E210" s="39" t="str">
        <f>IF('MS-4'!$CF1266&lt;&gt;"",IF('MS-4'!BV1266&gt;'MS-4'!BV1268,MIN('MS-4'!BV1266,'MS-4'!BV1268),-MIN('MS-4'!BV1266,'MS-4'!BV1268))*IF('MS-4'!$CF1266="W",1,-1),"")</f>
        <v/>
      </c>
      <c r="F210" s="39" t="str">
        <f>IF('MS-4'!$CF1266&lt;&gt;"",IF('MS-4'!BX1266&gt;'MS-4'!BX1268,MIN('MS-4'!BX1266,'MS-4'!BX1268),-MIN('MS-4'!BX1266,'MS-4'!BX1268))*IF('MS-4'!$CF1266="W",1,-1),"")</f>
        <v/>
      </c>
      <c r="G210" s="39" t="str">
        <f>IF('MS-4'!$CF1266&lt;&gt;"",IF('MS-4'!BZ1266&gt;'MS-4'!BZ1268,MIN('MS-4'!BZ1266,'MS-4'!BZ1268),-MIN('MS-4'!BZ1266,'MS-4'!BZ1268))*IF('MS-4'!$CF1266="W",1,-1),"")</f>
        <v/>
      </c>
      <c r="H210" s="39" t="str">
        <f>IF('MS-4'!$CF1266&lt;&gt;"",IF('MS-4'!CB1266='MS-4'!CB1268,"",IF('MS-4'!CB1266&gt;'MS-4'!CB1268,MIN('MS-4'!CB1266,'MS-4'!CB1268),-MIN('MS-4'!CB1266,'MS-4'!CB1268))*IF('MS-4'!$CF1266="W",1,-1)),"")</f>
        <v/>
      </c>
      <c r="I210" s="39" t="str">
        <f>IF('MS-4'!$CF1266&lt;&gt;"",IF('MS-4'!CD1266='MS-4'!CD1268,"",IF('MS-4'!CD1266&gt;'MS-4'!CD1268,MIN('MS-4'!CD1266,'MS-4'!CD1268),-MIN('MS-4'!CD1266,'MS-4'!CD1268))*IF('MS-4'!$CF1266="W",1,-1)),"")</f>
        <v/>
      </c>
    </row>
    <row r="211" spans="1:9">
      <c r="A211" t="e">
        <f t="shared" si="3"/>
        <v>#VALUE!</v>
      </c>
      <c r="B211" s="38" t="s">
        <v>99</v>
      </c>
      <c r="C211" t="str">
        <f>IF('MS-4'!$CF1276&lt;&gt;"",IF('MS-4'!$CF1276="W",'MS-4'!$BG1276,'MS-4'!$BG1278),"")</f>
        <v/>
      </c>
      <c r="D211" t="str">
        <f>IF('MS-4'!$CF1276&lt;&gt;"",IF('MS-4'!$CF1276="L",'MS-4'!$BG1276,'MS-4'!$BG1278),"")</f>
        <v/>
      </c>
      <c r="E211" s="39" t="str">
        <f>IF('MS-4'!$CF1276&lt;&gt;"",IF('MS-4'!BV1276&gt;'MS-4'!BV1278,MIN('MS-4'!BV1276,'MS-4'!BV1278),-MIN('MS-4'!BV1276,'MS-4'!BV1278))*IF('MS-4'!$CF1276="W",1,-1),"")</f>
        <v/>
      </c>
      <c r="F211" s="39" t="str">
        <f>IF('MS-4'!$CF1276&lt;&gt;"",IF('MS-4'!BX1276&gt;'MS-4'!BX1278,MIN('MS-4'!BX1276,'MS-4'!BX1278),-MIN('MS-4'!BX1276,'MS-4'!BX1278))*IF('MS-4'!$CF1276="W",1,-1),"")</f>
        <v/>
      </c>
      <c r="G211" s="39" t="str">
        <f>IF('MS-4'!$CF1276&lt;&gt;"",IF('MS-4'!BZ1276&gt;'MS-4'!BZ1278,MIN('MS-4'!BZ1276,'MS-4'!BZ1278),-MIN('MS-4'!BZ1276,'MS-4'!BZ1278))*IF('MS-4'!$CF1276="W",1,-1),"")</f>
        <v/>
      </c>
      <c r="H211" s="39" t="str">
        <f>IF('MS-4'!$CF1276&lt;&gt;"",IF('MS-4'!CB1276='MS-4'!CB1278,"",IF('MS-4'!CB1276&gt;'MS-4'!CB1278,MIN('MS-4'!CB1276,'MS-4'!CB1278),-MIN('MS-4'!CB1276,'MS-4'!CB1278))*IF('MS-4'!$CF1276="W",1,-1)),"")</f>
        <v/>
      </c>
      <c r="I211" s="39" t="str">
        <f>IF('MS-4'!$CF1276&lt;&gt;"",IF('MS-4'!CD1276='MS-4'!CD1278,"",IF('MS-4'!CD1276&gt;'MS-4'!CD1278,MIN('MS-4'!CD1276,'MS-4'!CD1278),-MIN('MS-4'!CD1276,'MS-4'!CD1278))*IF('MS-4'!$CF1276="W",1,-1)),"")</f>
        <v/>
      </c>
    </row>
    <row r="212" spans="1:9">
      <c r="A212" t="e">
        <f t="shared" si="3"/>
        <v>#VALUE!</v>
      </c>
      <c r="B212" s="38" t="s">
        <v>100</v>
      </c>
      <c r="C212" t="str">
        <f>IF('MS-4'!$CF1286&lt;&gt;"",IF('MS-4'!$CF1286="W",'MS-4'!$BG1286,'MS-4'!$BG1288),"")</f>
        <v/>
      </c>
      <c r="D212" t="str">
        <f>IF('MS-4'!$CF1286&lt;&gt;"",IF('MS-4'!$CF1286="L",'MS-4'!$BG1286,'MS-4'!$BG1288),"")</f>
        <v/>
      </c>
      <c r="E212" s="39" t="str">
        <f>IF('MS-4'!$CF1286&lt;&gt;"",IF('MS-4'!BV1286&gt;'MS-4'!BV1288,MIN('MS-4'!BV1286,'MS-4'!BV1288),-MIN('MS-4'!BV1286,'MS-4'!BV1288))*IF('MS-4'!$CF1286="W",1,-1),"")</f>
        <v/>
      </c>
      <c r="F212" s="39" t="str">
        <f>IF('MS-4'!$CF1286&lt;&gt;"",IF('MS-4'!BX1286&gt;'MS-4'!BX1288,MIN('MS-4'!BX1286,'MS-4'!BX1288),-MIN('MS-4'!BX1286,'MS-4'!BX1288))*IF('MS-4'!$CF1286="W",1,-1),"")</f>
        <v/>
      </c>
      <c r="G212" s="39" t="str">
        <f>IF('MS-4'!$CF1286&lt;&gt;"",IF('MS-4'!BZ1286&gt;'MS-4'!BZ1288,MIN('MS-4'!BZ1286,'MS-4'!BZ1288),-MIN('MS-4'!BZ1286,'MS-4'!BZ1288))*IF('MS-4'!$CF1286="W",1,-1),"")</f>
        <v/>
      </c>
      <c r="H212" s="39" t="str">
        <f>IF('MS-4'!$CF1286&lt;&gt;"",IF('MS-4'!CB1286='MS-4'!CB1288,"",IF('MS-4'!CB1286&gt;'MS-4'!CB1288,MIN('MS-4'!CB1286,'MS-4'!CB1288),-MIN('MS-4'!CB1286,'MS-4'!CB1288))*IF('MS-4'!$CF1286="W",1,-1)),"")</f>
        <v/>
      </c>
      <c r="I212" s="39" t="str">
        <f>IF('MS-4'!$CF1286&lt;&gt;"",IF('MS-4'!CD1286='MS-4'!CD1288,"",IF('MS-4'!CD1286&gt;'MS-4'!CD1288,MIN('MS-4'!CD1286,'MS-4'!CD1288),-MIN('MS-4'!CD1286,'MS-4'!CD1288))*IF('MS-4'!$CF1286="W",1,-1)),"")</f>
        <v/>
      </c>
    </row>
    <row r="213" spans="1:9">
      <c r="A213" t="e">
        <f t="shared" si="3"/>
        <v>#VALUE!</v>
      </c>
      <c r="B213" s="38" t="str">
        <f>CONCATENATE("WS-4 ",'WS-4'!$D$5,",",'WS-4'!$BD1)</f>
        <v>WS-4 1,1</v>
      </c>
      <c r="C213" t="str">
        <f>IF('WS-4'!$CF1&lt;&gt;"",IF('WS-4'!$CF1="W",'WS-4'!$BG1,'WS-4'!$BG3),"")</f>
        <v/>
      </c>
      <c r="D213" t="str">
        <f>IF('WS-4'!$CF1&lt;&gt;"",IF('WS-4'!$CF1="L",'WS-4'!$BG1,'WS-4'!$BG3),"")</f>
        <v/>
      </c>
      <c r="E213" s="39" t="str">
        <f>IF('WS-4'!$CF1&lt;&gt;"",IF('WS-4'!BV1&gt;'WS-4'!BV3,MIN('WS-4'!BV1,'WS-4'!BV3),-MIN('WS-4'!BV1,'WS-4'!BV3))*IF('WS-4'!$CF1="W",1,-1),"")</f>
        <v/>
      </c>
      <c r="F213" s="39" t="str">
        <f>IF('WS-4'!$CF1&lt;&gt;"",IF('WS-4'!BX1&gt;'WS-4'!BX3,MIN('WS-4'!BX1,'WS-4'!BX3),-MIN('WS-4'!BX1,'WS-4'!BX3))*IF('WS-4'!$CF1="W",1,-1),"")</f>
        <v/>
      </c>
      <c r="G213" s="39" t="str">
        <f>IF('WS-4'!$CF1&lt;&gt;"",IF('WS-4'!BZ1&gt;'WS-4'!BZ3,MIN('WS-4'!BZ1,'WS-4'!BZ3),-MIN('WS-4'!BZ1,'WS-4'!BZ3))*IF('WS-4'!$CF1="W",1,-1),"")</f>
        <v/>
      </c>
      <c r="H213" s="39" t="str">
        <f>IF('WS-4'!$CF1&lt;&gt;"",IF('WS-4'!CB1='WS-4'!CB3,"",IF('WS-4'!CB1&gt;'WS-4'!CB3,MIN('WS-4'!CB1,'WS-4'!CB3),-MIN('WS-4'!CB1,'WS-4'!CB3))*IF('WS-4'!$CF1="W",1,-1)),"")</f>
        <v/>
      </c>
      <c r="I213" s="39" t="str">
        <f>IF('WS-4'!$CF1&lt;&gt;"",IF('WS-4'!CD1='WS-4'!CD3,"",IF('WS-4'!CD1&gt;'WS-4'!CD3,MIN('WS-4'!CD1,'WS-4'!CD3),-MIN('WS-4'!CD1,'WS-4'!CD3))*IF('WS-4'!$CF1="W",1,-1)),"")</f>
        <v/>
      </c>
    </row>
    <row r="214" spans="1:9">
      <c r="A214" t="e">
        <f t="shared" si="3"/>
        <v>#VALUE!</v>
      </c>
      <c r="B214" s="38" t="str">
        <f>CONCATENATE("WS-4 ",'WS-4'!$D$5,",",'WS-4'!$BD11)</f>
        <v>WS-4 1,2</v>
      </c>
      <c r="C214" t="str">
        <f>IF('WS-4'!$CF11&lt;&gt;"",IF('WS-4'!$CF11="W",'WS-4'!$BG11,'WS-4'!$BG13),"")</f>
        <v/>
      </c>
      <c r="D214" t="str">
        <f>IF('WS-4'!$CF11&lt;&gt;"",IF('WS-4'!$CF11="L",'WS-4'!$BG11,'WS-4'!$BG13),"")</f>
        <v/>
      </c>
      <c r="E214" s="39" t="str">
        <f>IF('WS-4'!$CF11&lt;&gt;"",IF('WS-4'!BV11&gt;'WS-4'!BV13,MIN('WS-4'!BV11,'WS-4'!BV13),-MIN('WS-4'!BV11,'WS-4'!BV13))*IF('WS-4'!$CF11="W",1,-1),"")</f>
        <v/>
      </c>
      <c r="F214" s="39" t="str">
        <f>IF('WS-4'!$CF11&lt;&gt;"",IF('WS-4'!BX11&gt;'WS-4'!BX13,MIN('WS-4'!BX11,'WS-4'!BX13),-MIN('WS-4'!BX11,'WS-4'!BX13))*IF('WS-4'!$CF11="W",1,-1),"")</f>
        <v/>
      </c>
      <c r="G214" s="39" t="str">
        <f>IF('WS-4'!$CF11&lt;&gt;"",IF('WS-4'!BZ11&gt;'WS-4'!BZ13,MIN('WS-4'!BZ11,'WS-4'!BZ13),-MIN('WS-4'!BZ11,'WS-4'!BZ13))*IF('WS-4'!$CF11="W",1,-1),"")</f>
        <v/>
      </c>
      <c r="H214" s="39" t="str">
        <f>IF('WS-4'!$CF11&lt;&gt;"",IF('WS-4'!CB11='WS-4'!CB13,"",IF('WS-4'!CB11&gt;'WS-4'!CB13,MIN('WS-4'!CB11,'WS-4'!CB13),-MIN('WS-4'!CB11,'WS-4'!CB13))*IF('WS-4'!$CF11="W",1,-1)),"")</f>
        <v/>
      </c>
      <c r="I214" s="39" t="str">
        <f>IF('WS-4'!$CF11&lt;&gt;"",IF('WS-4'!CD11='WS-4'!CD13,"",IF('WS-4'!CD11&gt;'WS-4'!CD13,MIN('WS-4'!CD11,'WS-4'!CD13),-MIN('WS-4'!CD11,'WS-4'!CD13))*IF('WS-4'!$CF11="W",1,-1)),"")</f>
        <v/>
      </c>
    </row>
    <row r="215" spans="1:9">
      <c r="A215" t="e">
        <f t="shared" si="3"/>
        <v>#VALUE!</v>
      </c>
      <c r="B215" s="38" t="str">
        <f>CONCATENATE("WS-4 ",'WS-4'!$D$5,",",'WS-4'!$BD21)</f>
        <v>WS-4 1,3</v>
      </c>
      <c r="C215" t="str">
        <f>IF('WS-4'!$CF21&lt;&gt;"",IF('WS-4'!$CF21="W",'WS-4'!$BG21,'WS-4'!$BG23),"")</f>
        <v/>
      </c>
      <c r="D215" t="str">
        <f>IF('WS-4'!$CF21&lt;&gt;"",IF('WS-4'!$CF21="L",'WS-4'!$BG21,'WS-4'!$BG23),"")</f>
        <v/>
      </c>
      <c r="E215" s="39" t="str">
        <f>IF('WS-4'!$CF21&lt;&gt;"",IF('WS-4'!BV21&gt;'WS-4'!BV23,MIN('WS-4'!BV21,'WS-4'!BV23),-MIN('WS-4'!BV21,'WS-4'!BV23))*IF('WS-4'!$CF21="W",1,-1),"")</f>
        <v/>
      </c>
      <c r="F215" s="39" t="str">
        <f>IF('WS-4'!$CF21&lt;&gt;"",IF('WS-4'!BX21&gt;'WS-4'!BX23,MIN('WS-4'!BX21,'WS-4'!BX23),-MIN('WS-4'!BX21,'WS-4'!BX23))*IF('WS-4'!$CF21="W",1,-1),"")</f>
        <v/>
      </c>
      <c r="G215" s="39" t="str">
        <f>IF('WS-4'!$CF21&lt;&gt;"",IF('WS-4'!BZ21&gt;'WS-4'!BZ23,MIN('WS-4'!BZ21,'WS-4'!BZ23),-MIN('WS-4'!BZ21,'WS-4'!BZ23))*IF('WS-4'!$CF21="W",1,-1),"")</f>
        <v/>
      </c>
      <c r="H215" s="39" t="str">
        <f>IF('WS-4'!$CF21&lt;&gt;"",IF('WS-4'!CB21='WS-4'!CB23,"",IF('WS-4'!CB21&gt;'WS-4'!CB23,MIN('WS-4'!CB21,'WS-4'!CB23),-MIN('WS-4'!CB21,'WS-4'!CB23))*IF('WS-4'!$CF21="W",1,-1)),"")</f>
        <v/>
      </c>
      <c r="I215" s="39" t="str">
        <f>IF('WS-4'!$CF21&lt;&gt;"",IF('WS-4'!CD21='WS-4'!CD23,"",IF('WS-4'!CD21&gt;'WS-4'!CD23,MIN('WS-4'!CD21,'WS-4'!CD23),-MIN('WS-4'!CD21,'WS-4'!CD23))*IF('WS-4'!$CF21="W",1,-1)),"")</f>
        <v/>
      </c>
    </row>
    <row r="216" spans="1:9">
      <c r="A216" t="e">
        <f t="shared" si="3"/>
        <v>#VALUE!</v>
      </c>
      <c r="B216" s="38" t="str">
        <f>CONCATENATE("WS-4 ",'WS-4'!$D$5,",",'WS-4'!$BD31)</f>
        <v>WS-4 1,4</v>
      </c>
      <c r="C216" t="str">
        <f>IF('WS-4'!$CF31&lt;&gt;"",IF('WS-4'!$CF31="W",'WS-4'!$BG31,'WS-4'!$BG33),"")</f>
        <v/>
      </c>
      <c r="D216" t="str">
        <f>IF('WS-4'!$CF31&lt;&gt;"",IF('WS-4'!$CF31="L",'WS-4'!$BG31,'WS-4'!$BG33),"")</f>
        <v/>
      </c>
      <c r="E216" s="39" t="str">
        <f>IF('WS-4'!$CF31&lt;&gt;"",IF('WS-4'!BV31&gt;'WS-4'!BV33,MIN('WS-4'!BV31,'WS-4'!BV33),-MIN('WS-4'!BV31,'WS-4'!BV33))*IF('WS-4'!$CF31="W",1,-1),"")</f>
        <v/>
      </c>
      <c r="F216" s="39" t="str">
        <f>IF('WS-4'!$CF31&lt;&gt;"",IF('WS-4'!BX31&gt;'WS-4'!BX33,MIN('WS-4'!BX31,'WS-4'!BX33),-MIN('WS-4'!BX31,'WS-4'!BX33))*IF('WS-4'!$CF31="W",1,-1),"")</f>
        <v/>
      </c>
      <c r="G216" s="39" t="str">
        <f>IF('WS-4'!$CF31&lt;&gt;"",IF('WS-4'!BZ31&gt;'WS-4'!BZ33,MIN('WS-4'!BZ31,'WS-4'!BZ33),-MIN('WS-4'!BZ31,'WS-4'!BZ33))*IF('WS-4'!$CF31="W",1,-1),"")</f>
        <v/>
      </c>
      <c r="H216" s="39" t="str">
        <f>IF('WS-4'!$CF31&lt;&gt;"",IF('WS-4'!CB31='WS-4'!CB33,"",IF('WS-4'!CB31&gt;'WS-4'!CB33,MIN('WS-4'!CB31,'WS-4'!CB33),-MIN('WS-4'!CB31,'WS-4'!CB33))*IF('WS-4'!$CF31="W",1,-1)),"")</f>
        <v/>
      </c>
      <c r="I216" s="39" t="str">
        <f>IF('WS-4'!$CF31&lt;&gt;"",IF('WS-4'!CD31='WS-4'!CD33,"",IF('WS-4'!CD31&gt;'WS-4'!CD33,MIN('WS-4'!CD31,'WS-4'!CD33),-MIN('WS-4'!CD31,'WS-4'!CD33))*IF('WS-4'!$CF31="W",1,-1)),"")</f>
        <v/>
      </c>
    </row>
    <row r="217" spans="1:9">
      <c r="A217" t="e">
        <f t="shared" si="3"/>
        <v>#VALUE!</v>
      </c>
      <c r="B217" s="38" t="str">
        <f>CONCATENATE("WS-4 ",'WS-4'!$D$5,",",'WS-4'!$BD41)</f>
        <v>WS-4 1,5</v>
      </c>
      <c r="C217" t="str">
        <f>IF('WS-4'!$CF41&lt;&gt;"",IF('WS-4'!$CF41="W",'WS-4'!$BG41,'WS-4'!$BG43),"")</f>
        <v/>
      </c>
      <c r="D217" t="str">
        <f>IF('WS-4'!$CF41&lt;&gt;"",IF('WS-4'!$CF41="L",'WS-4'!$BG41,'WS-4'!$BG43),"")</f>
        <v/>
      </c>
      <c r="E217" s="39" t="str">
        <f>IF('WS-4'!$CF41&lt;&gt;"",IF('WS-4'!BV41&gt;'WS-4'!BV43,MIN('WS-4'!BV41,'WS-4'!BV43),-MIN('WS-4'!BV41,'WS-4'!BV43))*IF('WS-4'!$CF41="W",1,-1),"")</f>
        <v/>
      </c>
      <c r="F217" s="39" t="str">
        <f>IF('WS-4'!$CF41&lt;&gt;"",IF('WS-4'!BX41&gt;'WS-4'!BX43,MIN('WS-4'!BX41,'WS-4'!BX43),-MIN('WS-4'!BX41,'WS-4'!BX43))*IF('WS-4'!$CF41="W",1,-1),"")</f>
        <v/>
      </c>
      <c r="G217" s="39" t="str">
        <f>IF('WS-4'!$CF41&lt;&gt;"",IF('WS-4'!BZ41&gt;'WS-4'!BZ43,MIN('WS-4'!BZ41,'WS-4'!BZ43),-MIN('WS-4'!BZ41,'WS-4'!BZ43))*IF('WS-4'!$CF41="W",1,-1),"")</f>
        <v/>
      </c>
      <c r="H217" s="39" t="str">
        <f>IF('WS-4'!$CF41&lt;&gt;"",IF('WS-4'!CB41='WS-4'!CB43,"",IF('WS-4'!CB41&gt;'WS-4'!CB43,MIN('WS-4'!CB41,'WS-4'!CB43),-MIN('WS-4'!CB41,'WS-4'!CB43))*IF('WS-4'!$CF41="W",1,-1)),"")</f>
        <v/>
      </c>
      <c r="I217" s="39" t="str">
        <f>IF('WS-4'!$CF41&lt;&gt;"",IF('WS-4'!CD41='WS-4'!CD43,"",IF('WS-4'!CD41&gt;'WS-4'!CD43,MIN('WS-4'!CD41,'WS-4'!CD43),-MIN('WS-4'!CD41,'WS-4'!CD43))*IF('WS-4'!$CF41="W",1,-1)),"")</f>
        <v/>
      </c>
    </row>
    <row r="218" spans="1:9">
      <c r="A218" t="e">
        <f t="shared" si="3"/>
        <v>#VALUE!</v>
      </c>
      <c r="B218" s="38" t="str">
        <f>CONCATENATE("WS-4 ",'WS-4'!$D$5,",",'WS-4'!$BD51)</f>
        <v>WS-4 1,6</v>
      </c>
      <c r="C218" t="str">
        <f>IF('WS-4'!$CF51&lt;&gt;"",IF('WS-4'!$CF51="W",'WS-4'!$BG51,'WS-4'!$BG53),"")</f>
        <v/>
      </c>
      <c r="D218" t="str">
        <f>IF('WS-4'!$CF51&lt;&gt;"",IF('WS-4'!$CF51="L",'WS-4'!$BG51,'WS-4'!$BG53),"")</f>
        <v/>
      </c>
      <c r="E218" s="39" t="str">
        <f>IF('WS-4'!$CF51&lt;&gt;"",IF('WS-4'!BV51&gt;'WS-4'!BV53,MIN('WS-4'!BV51,'WS-4'!BV53),-MIN('WS-4'!BV51,'WS-4'!BV53))*IF('WS-4'!$CF51="W",1,-1),"")</f>
        <v/>
      </c>
      <c r="F218" s="39" t="str">
        <f>IF('WS-4'!$CF51&lt;&gt;"",IF('WS-4'!BX51&gt;'WS-4'!BX53,MIN('WS-4'!BX51,'WS-4'!BX53),-MIN('WS-4'!BX51,'WS-4'!BX53))*IF('WS-4'!$CF51="W",1,-1),"")</f>
        <v/>
      </c>
      <c r="G218" s="39" t="str">
        <f>IF('WS-4'!$CF51&lt;&gt;"",IF('WS-4'!BZ51&gt;'WS-4'!BZ53,MIN('WS-4'!BZ51,'WS-4'!BZ53),-MIN('WS-4'!BZ51,'WS-4'!BZ53))*IF('WS-4'!$CF51="W",1,-1),"")</f>
        <v/>
      </c>
      <c r="H218" s="39" t="str">
        <f>IF('WS-4'!$CF51&lt;&gt;"",IF('WS-4'!CB51='WS-4'!CB53,"",IF('WS-4'!CB51&gt;'WS-4'!CB53,MIN('WS-4'!CB51,'WS-4'!CB53),-MIN('WS-4'!CB51,'WS-4'!CB53))*IF('WS-4'!$CF51="W",1,-1)),"")</f>
        <v/>
      </c>
      <c r="I218" s="39" t="str">
        <f>IF('WS-4'!$CF51&lt;&gt;"",IF('WS-4'!CD51='WS-4'!CD53,"",IF('WS-4'!CD51&gt;'WS-4'!CD53,MIN('WS-4'!CD51,'WS-4'!CD53),-MIN('WS-4'!CD51,'WS-4'!CD53))*IF('WS-4'!$CF51="W",1,-1)),"")</f>
        <v/>
      </c>
    </row>
    <row r="219" spans="1:9">
      <c r="A219" t="e">
        <f t="shared" si="3"/>
        <v>#VALUE!</v>
      </c>
      <c r="B219" s="38" t="str">
        <f>CONCATENATE("WS-4 ",'WS-4'!$D$70,",",'WS-4'!$BD66)</f>
        <v>WS-4 2,1</v>
      </c>
      <c r="C219" t="str">
        <f>IF('WS-4'!$CF66&lt;&gt;"",IF('WS-4'!$CF66="W",'WS-4'!$BG66,'WS-4'!$BG68),"")</f>
        <v/>
      </c>
      <c r="D219" t="str">
        <f>IF('WS-4'!$CF66&lt;&gt;"",IF('WS-4'!$CF66="L",'WS-4'!$BG66,'WS-4'!$BG68),"")</f>
        <v/>
      </c>
      <c r="E219" s="39" t="str">
        <f>IF('WS-4'!$CF66&lt;&gt;"",IF('WS-4'!BV66&gt;'WS-4'!BV68,MIN('WS-4'!BV66,'WS-4'!BV68),-MIN('WS-4'!BV66,'WS-4'!BV68))*IF('WS-4'!$CF66="W",1,-1),"")</f>
        <v/>
      </c>
      <c r="F219" s="39" t="str">
        <f>IF('WS-4'!$CF66&lt;&gt;"",IF('WS-4'!BX66&gt;'WS-4'!BX68,MIN('WS-4'!BX66,'WS-4'!BX68),-MIN('WS-4'!BX66,'WS-4'!BX68))*IF('WS-4'!$CF66="W",1,-1),"")</f>
        <v/>
      </c>
      <c r="G219" s="39" t="str">
        <f>IF('WS-4'!$CF66&lt;&gt;"",IF('WS-4'!BZ66&gt;'WS-4'!BZ68,MIN('WS-4'!BZ66,'WS-4'!BZ68),-MIN('WS-4'!BZ66,'WS-4'!BZ68))*IF('WS-4'!$CF66="W",1,-1),"")</f>
        <v/>
      </c>
      <c r="H219" s="39" t="str">
        <f>IF('WS-4'!$CF66&lt;&gt;"",IF('WS-4'!CB66='WS-4'!CB68,"",IF('WS-4'!CB66&gt;'WS-4'!CB68,MIN('WS-4'!CB66,'WS-4'!CB68),-MIN('WS-4'!CB66,'WS-4'!CB68))*IF('WS-4'!$CF66="W",1,-1)),"")</f>
        <v/>
      </c>
      <c r="I219" s="39" t="str">
        <f>IF('WS-4'!$CF66&lt;&gt;"",IF('WS-4'!CD66='WS-4'!CD68,"",IF('WS-4'!CD66&gt;'WS-4'!CD68,MIN('WS-4'!CD66,'WS-4'!CD68),-MIN('WS-4'!CD66,'WS-4'!CD68))*IF('WS-4'!$CF66="W",1,-1)),"")</f>
        <v/>
      </c>
    </row>
    <row r="220" spans="1:9">
      <c r="A220" t="e">
        <f t="shared" si="3"/>
        <v>#VALUE!</v>
      </c>
      <c r="B220" s="38" t="str">
        <f>CONCATENATE("WS-4 ",'WS-4'!$D$70,",",'WS-4'!$BD76)</f>
        <v>WS-4 2,2</v>
      </c>
      <c r="C220" t="str">
        <f>IF('WS-4'!$CF76&lt;&gt;"",IF('WS-4'!$CF76="W",'WS-4'!$BG76,'WS-4'!$BG78),"")</f>
        <v/>
      </c>
      <c r="D220" t="str">
        <f>IF('WS-4'!$CF76&lt;&gt;"",IF('WS-4'!$CF76="L",'WS-4'!$BG76,'WS-4'!$BG78),"")</f>
        <v/>
      </c>
      <c r="E220" s="39" t="str">
        <f>IF('WS-4'!$CF76&lt;&gt;"",IF('WS-4'!BV76&gt;'WS-4'!BV78,MIN('WS-4'!BV76,'WS-4'!BV78),-MIN('WS-4'!BV76,'WS-4'!BV78))*IF('WS-4'!$CF76="W",1,-1),"")</f>
        <v/>
      </c>
      <c r="F220" s="39" t="str">
        <f>IF('WS-4'!$CF76&lt;&gt;"",IF('WS-4'!BX76&gt;'WS-4'!BX78,MIN('WS-4'!BX76,'WS-4'!BX78),-MIN('WS-4'!BX76,'WS-4'!BX78))*IF('WS-4'!$CF76="W",1,-1),"")</f>
        <v/>
      </c>
      <c r="G220" s="39" t="str">
        <f>IF('WS-4'!$CF76&lt;&gt;"",IF('WS-4'!BZ76&gt;'WS-4'!BZ78,MIN('WS-4'!BZ76,'WS-4'!BZ78),-MIN('WS-4'!BZ76,'WS-4'!BZ78))*IF('WS-4'!$CF76="W",1,-1),"")</f>
        <v/>
      </c>
      <c r="H220" s="39" t="str">
        <f>IF('WS-4'!$CF76&lt;&gt;"",IF('WS-4'!CB76='WS-4'!CB78,"",IF('WS-4'!CB76&gt;'WS-4'!CB78,MIN('WS-4'!CB76,'WS-4'!CB78),-MIN('WS-4'!CB76,'WS-4'!CB78))*IF('WS-4'!$CF76="W",1,-1)),"")</f>
        <v/>
      </c>
      <c r="I220" s="39" t="str">
        <f>IF('WS-4'!$CF76&lt;&gt;"",IF('WS-4'!CD76='WS-4'!CD78,"",IF('WS-4'!CD76&gt;'WS-4'!CD78,MIN('WS-4'!CD76,'WS-4'!CD78),-MIN('WS-4'!CD76,'WS-4'!CD78))*IF('WS-4'!$CF76="W",1,-1)),"")</f>
        <v/>
      </c>
    </row>
    <row r="221" spans="1:9">
      <c r="A221" t="e">
        <f t="shared" si="3"/>
        <v>#VALUE!</v>
      </c>
      <c r="B221" s="38" t="str">
        <f>CONCATENATE("WS-4 ",'WS-4'!$D$70,",",'WS-4'!$BD86)</f>
        <v>WS-4 2,3</v>
      </c>
      <c r="C221" t="str">
        <f>IF('WS-4'!$CF86&lt;&gt;"",IF('WS-4'!$CF86="W",'WS-4'!$BG86,'WS-4'!$BG88),"")</f>
        <v/>
      </c>
      <c r="D221" t="str">
        <f>IF('WS-4'!$CF86&lt;&gt;"",IF('WS-4'!$CF86="L",'WS-4'!$BG86,'WS-4'!$BG88),"")</f>
        <v/>
      </c>
      <c r="E221" s="39" t="str">
        <f>IF('WS-4'!$CF86&lt;&gt;"",IF('WS-4'!BV86&gt;'WS-4'!BV88,MIN('WS-4'!BV86,'WS-4'!BV88),-MIN('WS-4'!BV86,'WS-4'!BV88))*IF('WS-4'!$CF86="W",1,-1),"")</f>
        <v/>
      </c>
      <c r="F221" s="39" t="str">
        <f>IF('WS-4'!$CF86&lt;&gt;"",IF('WS-4'!BX86&gt;'WS-4'!BX88,MIN('WS-4'!BX86,'WS-4'!BX88),-MIN('WS-4'!BX86,'WS-4'!BX88))*IF('WS-4'!$CF86="W",1,-1),"")</f>
        <v/>
      </c>
      <c r="G221" s="39" t="str">
        <f>IF('WS-4'!$CF86&lt;&gt;"",IF('WS-4'!BZ86&gt;'WS-4'!BZ88,MIN('WS-4'!BZ86,'WS-4'!BZ88),-MIN('WS-4'!BZ86,'WS-4'!BZ88))*IF('WS-4'!$CF86="W",1,-1),"")</f>
        <v/>
      </c>
      <c r="H221" s="39" t="str">
        <f>IF('WS-4'!$CF86&lt;&gt;"",IF('WS-4'!CB86='WS-4'!CB88,"",IF('WS-4'!CB86&gt;'WS-4'!CB88,MIN('WS-4'!CB86,'WS-4'!CB88),-MIN('WS-4'!CB86,'WS-4'!CB88))*IF('WS-4'!$CF86="W",1,-1)),"")</f>
        <v/>
      </c>
      <c r="I221" s="39" t="str">
        <f>IF('WS-4'!$CF86&lt;&gt;"",IF('WS-4'!CD86='WS-4'!CD88,"",IF('WS-4'!CD86&gt;'WS-4'!CD88,MIN('WS-4'!CD86,'WS-4'!CD88),-MIN('WS-4'!CD86,'WS-4'!CD88))*IF('WS-4'!$CF86="W",1,-1)),"")</f>
        <v/>
      </c>
    </row>
    <row r="222" spans="1:9">
      <c r="A222" t="e">
        <f t="shared" si="3"/>
        <v>#VALUE!</v>
      </c>
      <c r="B222" s="38" t="str">
        <f>CONCATENATE("WS-4 ",'WS-4'!$D$70,",",'WS-4'!$BD96)</f>
        <v>WS-4 2,4</v>
      </c>
      <c r="C222" t="str">
        <f>IF('WS-4'!$CF96&lt;&gt;"",IF('WS-4'!$CF96="W",'WS-4'!$BG96,'WS-4'!$BG98),"")</f>
        <v/>
      </c>
      <c r="D222" t="str">
        <f>IF('WS-4'!$CF96&lt;&gt;"",IF('WS-4'!$CF96="L",'WS-4'!$BG96,'WS-4'!$BG98),"")</f>
        <v/>
      </c>
      <c r="E222" s="39" t="str">
        <f>IF('WS-4'!$CF96&lt;&gt;"",IF('WS-4'!BV96&gt;'WS-4'!BV98,MIN('WS-4'!BV96,'WS-4'!BV98),-MIN('WS-4'!BV96,'WS-4'!BV98))*IF('WS-4'!$CF96="W",1,-1),"")</f>
        <v/>
      </c>
      <c r="F222" s="39" t="str">
        <f>IF('WS-4'!$CF96&lt;&gt;"",IF('WS-4'!BX96&gt;'WS-4'!BX98,MIN('WS-4'!BX96,'WS-4'!BX98),-MIN('WS-4'!BX96,'WS-4'!BX98))*IF('WS-4'!$CF96="W",1,-1),"")</f>
        <v/>
      </c>
      <c r="G222" s="39" t="str">
        <f>IF('WS-4'!$CF96&lt;&gt;"",IF('WS-4'!BZ96&gt;'WS-4'!BZ98,MIN('WS-4'!BZ96,'WS-4'!BZ98),-MIN('WS-4'!BZ96,'WS-4'!BZ98))*IF('WS-4'!$CF96="W",1,-1),"")</f>
        <v/>
      </c>
      <c r="H222" s="39" t="str">
        <f>IF('WS-4'!$CF96&lt;&gt;"",IF('WS-4'!CB96='WS-4'!CB98,"",IF('WS-4'!CB96&gt;'WS-4'!CB98,MIN('WS-4'!CB96,'WS-4'!CB98),-MIN('WS-4'!CB96,'WS-4'!CB98))*IF('WS-4'!$CF96="W",1,-1)),"")</f>
        <v/>
      </c>
      <c r="I222" s="39" t="str">
        <f>IF('WS-4'!$CF96&lt;&gt;"",IF('WS-4'!CD96='WS-4'!CD98,"",IF('WS-4'!CD96&gt;'WS-4'!CD98,MIN('WS-4'!CD96,'WS-4'!CD98),-MIN('WS-4'!CD96,'WS-4'!CD98))*IF('WS-4'!$CF96="W",1,-1)),"")</f>
        <v/>
      </c>
    </row>
    <row r="223" spans="1:9">
      <c r="A223" t="e">
        <f t="shared" si="3"/>
        <v>#VALUE!</v>
      </c>
      <c r="B223" s="38" t="str">
        <f>CONCATENATE("WS-4 ",'WS-4'!$D$70,",",'WS-4'!$BD106)</f>
        <v>WS-4 2,5</v>
      </c>
      <c r="C223" t="str">
        <f>IF('WS-4'!$CF106&lt;&gt;"",IF('WS-4'!$CF106="W",'WS-4'!$BG106,'WS-4'!$BG108),"")</f>
        <v/>
      </c>
      <c r="D223" t="str">
        <f>IF('WS-4'!$CF106&lt;&gt;"",IF('WS-4'!$CF106="L",'WS-4'!$BG106,'WS-4'!$BG108),"")</f>
        <v/>
      </c>
      <c r="E223" s="39" t="str">
        <f>IF('WS-4'!$CF106&lt;&gt;"",IF('WS-4'!BV106&gt;'WS-4'!BV108,MIN('WS-4'!BV106,'WS-4'!BV108),-MIN('WS-4'!BV106,'WS-4'!BV108))*IF('WS-4'!$CF106="W",1,-1),"")</f>
        <v/>
      </c>
      <c r="F223" s="39" t="str">
        <f>IF('WS-4'!$CF106&lt;&gt;"",IF('WS-4'!BX106&gt;'WS-4'!BX108,MIN('WS-4'!BX106,'WS-4'!BX108),-MIN('WS-4'!BX106,'WS-4'!BX108))*IF('WS-4'!$CF106="W",1,-1),"")</f>
        <v/>
      </c>
      <c r="G223" s="39" t="str">
        <f>IF('WS-4'!$CF106&lt;&gt;"",IF('WS-4'!BZ106&gt;'WS-4'!BZ108,MIN('WS-4'!BZ106,'WS-4'!BZ108),-MIN('WS-4'!BZ106,'WS-4'!BZ108))*IF('WS-4'!$CF106="W",1,-1),"")</f>
        <v/>
      </c>
      <c r="H223" s="39" t="str">
        <f>IF('WS-4'!$CF106&lt;&gt;"",IF('WS-4'!CB106='WS-4'!CB108,"",IF('WS-4'!CB106&gt;'WS-4'!CB108,MIN('WS-4'!CB106,'WS-4'!CB108),-MIN('WS-4'!CB106,'WS-4'!CB108))*IF('WS-4'!$CF106="W",1,-1)),"")</f>
        <v/>
      </c>
      <c r="I223" s="39" t="str">
        <f>IF('WS-4'!$CF106&lt;&gt;"",IF('WS-4'!CD106='WS-4'!CD108,"",IF('WS-4'!CD106&gt;'WS-4'!CD108,MIN('WS-4'!CD106,'WS-4'!CD108),-MIN('WS-4'!CD106,'WS-4'!CD108))*IF('WS-4'!$CF106="W",1,-1)),"")</f>
        <v/>
      </c>
    </row>
    <row r="224" spans="1:9">
      <c r="A224" t="e">
        <f t="shared" si="3"/>
        <v>#VALUE!</v>
      </c>
      <c r="B224" s="38" t="str">
        <f>CONCATENATE("WS-4 ",'WS-4'!$D$70,",",'WS-4'!$BD116)</f>
        <v>WS-4 2,6</v>
      </c>
      <c r="C224" t="str">
        <f>IF('WS-4'!$CF116&lt;&gt;"",IF('WS-4'!$CF116="W",'WS-4'!$BG116,'WS-4'!$BG118),"")</f>
        <v/>
      </c>
      <c r="D224" t="str">
        <f>IF('WS-4'!$CF116&lt;&gt;"",IF('WS-4'!$CF116="L",'WS-4'!$BG116,'WS-4'!$BG118),"")</f>
        <v/>
      </c>
      <c r="E224" s="39" t="str">
        <f>IF('WS-4'!$CF116&lt;&gt;"",IF('WS-4'!BV116&gt;'WS-4'!BV118,MIN('WS-4'!BV116,'WS-4'!BV118),-MIN('WS-4'!BV116,'WS-4'!BV118))*IF('WS-4'!$CF116="W",1,-1),"")</f>
        <v/>
      </c>
      <c r="F224" s="39" t="str">
        <f>IF('WS-4'!$CF116&lt;&gt;"",IF('WS-4'!BX116&gt;'WS-4'!BX118,MIN('WS-4'!BX116,'WS-4'!BX118),-MIN('WS-4'!BX116,'WS-4'!BX118))*IF('WS-4'!$CF116="W",1,-1),"")</f>
        <v/>
      </c>
      <c r="G224" s="39" t="str">
        <f>IF('WS-4'!$CF116&lt;&gt;"",IF('WS-4'!BZ116&gt;'WS-4'!BZ118,MIN('WS-4'!BZ116,'WS-4'!BZ118),-MIN('WS-4'!BZ116,'WS-4'!BZ118))*IF('WS-4'!$CF116="W",1,-1),"")</f>
        <v/>
      </c>
      <c r="H224" s="39" t="str">
        <f>IF('WS-4'!$CF116&lt;&gt;"",IF('WS-4'!CB116='WS-4'!CB118,"",IF('WS-4'!CB116&gt;'WS-4'!CB118,MIN('WS-4'!CB116,'WS-4'!CB118),-MIN('WS-4'!CB116,'WS-4'!CB118))*IF('WS-4'!$CF116="W",1,-1)),"")</f>
        <v/>
      </c>
      <c r="I224" s="39" t="str">
        <f>IF('WS-4'!$CF116&lt;&gt;"",IF('WS-4'!CD116='WS-4'!CD118,"",IF('WS-4'!CD116&gt;'WS-4'!CD118,MIN('WS-4'!CD116,'WS-4'!CD118),-MIN('WS-4'!CD116,'WS-4'!CD118))*IF('WS-4'!$CF116="W",1,-1)),"")</f>
        <v/>
      </c>
    </row>
    <row r="225" spans="1:9">
      <c r="A225" t="e">
        <f t="shared" si="3"/>
        <v>#VALUE!</v>
      </c>
      <c r="B225" s="38" t="str">
        <f>CONCATENATE("WS-4 ",'WS-4'!$D$135,",",'WS-4'!$BD131)</f>
        <v>WS-4 3,1</v>
      </c>
      <c r="C225" t="str">
        <f>IF('WS-4'!$CF131&lt;&gt;"",IF('WS-4'!$CF131="W",'WS-4'!$BG131,'WS-4'!$BG133),"")</f>
        <v/>
      </c>
      <c r="D225" t="str">
        <f>IF('WS-4'!$CF131&lt;&gt;"",IF('WS-4'!$CF131="L",'WS-4'!$BG131,'WS-4'!$BG133),"")</f>
        <v/>
      </c>
      <c r="E225" s="39" t="str">
        <f>IF('WS-4'!$CF131&lt;&gt;"",IF('WS-4'!BV131&gt;'WS-4'!BV133,MIN('WS-4'!BV131,'WS-4'!BV133),-MIN('WS-4'!BV131,'WS-4'!BV133))*IF('WS-4'!$CF131="W",1,-1),"")</f>
        <v/>
      </c>
      <c r="F225" s="39" t="str">
        <f>IF('WS-4'!$CF131&lt;&gt;"",IF('WS-4'!BX131&gt;'WS-4'!BX133,MIN('WS-4'!BX131,'WS-4'!BX133),-MIN('WS-4'!BX131,'WS-4'!BX133))*IF('WS-4'!$CF131="W",1,-1),"")</f>
        <v/>
      </c>
      <c r="G225" s="39" t="str">
        <f>IF('WS-4'!$CF131&lt;&gt;"",IF('WS-4'!BZ131&gt;'WS-4'!BZ133,MIN('WS-4'!BZ131,'WS-4'!BZ133),-MIN('WS-4'!BZ131,'WS-4'!BZ133))*IF('WS-4'!$CF131="W",1,-1),"")</f>
        <v/>
      </c>
      <c r="H225" s="39" t="str">
        <f>IF('WS-4'!$CF131&lt;&gt;"",IF('WS-4'!CB131='WS-4'!CB133,"",IF('WS-4'!CB131&gt;'WS-4'!CB133,MIN('WS-4'!CB131,'WS-4'!CB133),-MIN('WS-4'!CB131,'WS-4'!CB133))*IF('WS-4'!$CF131="W",1,-1)),"")</f>
        <v/>
      </c>
      <c r="I225" s="39" t="str">
        <f>IF('WS-4'!$CF131&lt;&gt;"",IF('WS-4'!CD131='WS-4'!CD133,"",IF('WS-4'!CD131&gt;'WS-4'!CD133,MIN('WS-4'!CD131,'WS-4'!CD133),-MIN('WS-4'!CD131,'WS-4'!CD133))*IF('WS-4'!$CF131="W",1,-1)),"")</f>
        <v/>
      </c>
    </row>
    <row r="226" spans="1:9">
      <c r="A226" t="e">
        <f t="shared" si="3"/>
        <v>#VALUE!</v>
      </c>
      <c r="B226" s="38" t="str">
        <f>CONCATENATE("WS-4 ",'WS-4'!$D$135,",",'WS-4'!$BD141)</f>
        <v>WS-4 3,2</v>
      </c>
      <c r="C226" t="str">
        <f>IF('WS-4'!$CF141&lt;&gt;"",IF('WS-4'!$CF141="W",'WS-4'!$BG141,'WS-4'!$BG143),"")</f>
        <v/>
      </c>
      <c r="D226" t="str">
        <f>IF('WS-4'!$CF141&lt;&gt;"",IF('WS-4'!$CF141="L",'WS-4'!$BG141,'WS-4'!$BG143),"")</f>
        <v/>
      </c>
      <c r="E226" s="39" t="str">
        <f>IF('WS-4'!$CF141&lt;&gt;"",IF('WS-4'!BV141&gt;'WS-4'!BV143,MIN('WS-4'!BV141,'WS-4'!BV143),-MIN('WS-4'!BV141,'WS-4'!BV143))*IF('WS-4'!$CF141="W",1,-1),"")</f>
        <v/>
      </c>
      <c r="F226" s="39" t="str">
        <f>IF('WS-4'!$CF141&lt;&gt;"",IF('WS-4'!BX141&gt;'WS-4'!BX143,MIN('WS-4'!BX141,'WS-4'!BX143),-MIN('WS-4'!BX141,'WS-4'!BX143))*IF('WS-4'!$CF141="W",1,-1),"")</f>
        <v/>
      </c>
      <c r="G226" s="39" t="str">
        <f>IF('WS-4'!$CF141&lt;&gt;"",IF('WS-4'!BZ141&gt;'WS-4'!BZ143,MIN('WS-4'!BZ141,'WS-4'!BZ143),-MIN('WS-4'!BZ141,'WS-4'!BZ143))*IF('WS-4'!$CF141="W",1,-1),"")</f>
        <v/>
      </c>
      <c r="H226" s="39" t="str">
        <f>IF('WS-4'!$CF141&lt;&gt;"",IF('WS-4'!CB141='WS-4'!CB143,"",IF('WS-4'!CB141&gt;'WS-4'!CB143,MIN('WS-4'!CB141,'WS-4'!CB143),-MIN('WS-4'!CB141,'WS-4'!CB143))*IF('WS-4'!$CF141="W",1,-1)),"")</f>
        <v/>
      </c>
      <c r="I226" s="39" t="str">
        <f>IF('WS-4'!$CF141&lt;&gt;"",IF('WS-4'!CD141='WS-4'!CD143,"",IF('WS-4'!CD141&gt;'WS-4'!CD143,MIN('WS-4'!CD141,'WS-4'!CD143),-MIN('WS-4'!CD141,'WS-4'!CD143))*IF('WS-4'!$CF141="W",1,-1)),"")</f>
        <v/>
      </c>
    </row>
    <row r="227" spans="1:9">
      <c r="A227" t="e">
        <f t="shared" si="3"/>
        <v>#VALUE!</v>
      </c>
      <c r="B227" s="38" t="str">
        <f>CONCATENATE("WS-4 ",'WS-4'!$D$135,",",'WS-4'!$BD151)</f>
        <v>WS-4 3,3</v>
      </c>
      <c r="C227" t="str">
        <f>IF('WS-4'!$CF151&lt;&gt;"",IF('WS-4'!$CF151="W",'WS-4'!$BG151,'WS-4'!$BG153),"")</f>
        <v/>
      </c>
      <c r="D227" t="str">
        <f>IF('WS-4'!$CF151&lt;&gt;"",IF('WS-4'!$CF151="L",'WS-4'!$BG151,'WS-4'!$BG153),"")</f>
        <v/>
      </c>
      <c r="E227" s="39" t="str">
        <f>IF('WS-4'!$CF151&lt;&gt;"",IF('WS-4'!BV151&gt;'WS-4'!BV153,MIN('WS-4'!BV151,'WS-4'!BV153),-MIN('WS-4'!BV151,'WS-4'!BV153))*IF('WS-4'!$CF151="W",1,-1),"")</f>
        <v/>
      </c>
      <c r="F227" s="39" t="str">
        <f>IF('WS-4'!$CF151&lt;&gt;"",IF('WS-4'!BX151&gt;'WS-4'!BX153,MIN('WS-4'!BX151,'WS-4'!BX153),-MIN('WS-4'!BX151,'WS-4'!BX153))*IF('WS-4'!$CF151="W",1,-1),"")</f>
        <v/>
      </c>
      <c r="G227" s="39" t="str">
        <f>IF('WS-4'!$CF151&lt;&gt;"",IF('WS-4'!BZ151&gt;'WS-4'!BZ153,MIN('WS-4'!BZ151,'WS-4'!BZ153),-MIN('WS-4'!BZ151,'WS-4'!BZ153))*IF('WS-4'!$CF151="W",1,-1),"")</f>
        <v/>
      </c>
      <c r="H227" s="39" t="str">
        <f>IF('WS-4'!$CF151&lt;&gt;"",IF('WS-4'!CB151='WS-4'!CB153,"",IF('WS-4'!CB151&gt;'WS-4'!CB153,MIN('WS-4'!CB151,'WS-4'!CB153),-MIN('WS-4'!CB151,'WS-4'!CB153))*IF('WS-4'!$CF151="W",1,-1)),"")</f>
        <v/>
      </c>
      <c r="I227" s="39" t="str">
        <f>IF('WS-4'!$CF151&lt;&gt;"",IF('WS-4'!CD151='WS-4'!CD153,"",IF('WS-4'!CD151&gt;'WS-4'!CD153,MIN('WS-4'!CD151,'WS-4'!CD153),-MIN('WS-4'!CD151,'WS-4'!CD153))*IF('WS-4'!$CF151="W",1,-1)),"")</f>
        <v/>
      </c>
    </row>
    <row r="228" spans="1:9">
      <c r="A228" t="e">
        <f t="shared" si="3"/>
        <v>#VALUE!</v>
      </c>
      <c r="B228" s="38" t="str">
        <f>CONCATENATE("WS-4 ",'WS-4'!$D$135,",",'WS-4'!$BD161)</f>
        <v>WS-4 3,4</v>
      </c>
      <c r="C228" t="str">
        <f>IF('WS-4'!$CF161&lt;&gt;"",IF('WS-4'!$CF161="W",'WS-4'!$BG161,'WS-4'!$BG163),"")</f>
        <v/>
      </c>
      <c r="D228" t="str">
        <f>IF('WS-4'!$CF161&lt;&gt;"",IF('WS-4'!$CF161="L",'WS-4'!$BG161,'WS-4'!$BG163),"")</f>
        <v/>
      </c>
      <c r="E228" s="39" t="str">
        <f>IF('WS-4'!$CF161&lt;&gt;"",IF('WS-4'!BV161&gt;'WS-4'!BV163,MIN('WS-4'!BV161,'WS-4'!BV163),-MIN('WS-4'!BV161,'WS-4'!BV163))*IF('WS-4'!$CF161="W",1,-1),"")</f>
        <v/>
      </c>
      <c r="F228" s="39" t="str">
        <f>IF('WS-4'!$CF161&lt;&gt;"",IF('WS-4'!BX161&gt;'WS-4'!BX163,MIN('WS-4'!BX161,'WS-4'!BX163),-MIN('WS-4'!BX161,'WS-4'!BX163))*IF('WS-4'!$CF161="W",1,-1),"")</f>
        <v/>
      </c>
      <c r="G228" s="39" t="str">
        <f>IF('WS-4'!$CF161&lt;&gt;"",IF('WS-4'!BZ161&gt;'WS-4'!BZ163,MIN('WS-4'!BZ161,'WS-4'!BZ163),-MIN('WS-4'!BZ161,'WS-4'!BZ163))*IF('WS-4'!$CF161="W",1,-1),"")</f>
        <v/>
      </c>
      <c r="H228" s="39" t="str">
        <f>IF('WS-4'!$CF161&lt;&gt;"",IF('WS-4'!CB161='WS-4'!CB163,"",IF('WS-4'!CB161&gt;'WS-4'!CB163,MIN('WS-4'!CB161,'WS-4'!CB163),-MIN('WS-4'!CB161,'WS-4'!CB163))*IF('WS-4'!$CF161="W",1,-1)),"")</f>
        <v/>
      </c>
      <c r="I228" s="39" t="str">
        <f>IF('WS-4'!$CF161&lt;&gt;"",IF('WS-4'!CD161='WS-4'!CD163,"",IF('WS-4'!CD161&gt;'WS-4'!CD163,MIN('WS-4'!CD161,'WS-4'!CD163),-MIN('WS-4'!CD161,'WS-4'!CD163))*IF('WS-4'!$CF161="W",1,-1)),"")</f>
        <v/>
      </c>
    </row>
    <row r="229" spans="1:9">
      <c r="A229" t="e">
        <f t="shared" si="3"/>
        <v>#VALUE!</v>
      </c>
      <c r="B229" s="38" t="str">
        <f>CONCATENATE("WS-4 ",'WS-4'!$D$135,",",'WS-4'!$BD171)</f>
        <v>WS-4 3,5</v>
      </c>
      <c r="C229" t="str">
        <f>IF('WS-4'!$CF171&lt;&gt;"",IF('WS-4'!$CF171="W",'WS-4'!$BG171,'WS-4'!$BG173),"")</f>
        <v/>
      </c>
      <c r="D229" t="str">
        <f>IF('WS-4'!$CF171&lt;&gt;"",IF('WS-4'!$CF171="L",'WS-4'!$BG171,'WS-4'!$BG173),"")</f>
        <v/>
      </c>
      <c r="E229" s="39" t="str">
        <f>IF('WS-4'!$CF171&lt;&gt;"",IF('WS-4'!BV171&gt;'WS-4'!BV173,MIN('WS-4'!BV171,'WS-4'!BV173),-MIN('WS-4'!BV171,'WS-4'!BV173))*IF('WS-4'!$CF171="W",1,-1),"")</f>
        <v/>
      </c>
      <c r="F229" s="39" t="str">
        <f>IF('WS-4'!$CF171&lt;&gt;"",IF('WS-4'!BX171&gt;'WS-4'!BX173,MIN('WS-4'!BX171,'WS-4'!BX173),-MIN('WS-4'!BX171,'WS-4'!BX173))*IF('WS-4'!$CF171="W",1,-1),"")</f>
        <v/>
      </c>
      <c r="G229" s="39" t="str">
        <f>IF('WS-4'!$CF171&lt;&gt;"",IF('WS-4'!BZ171&gt;'WS-4'!BZ173,MIN('WS-4'!BZ171,'WS-4'!BZ173),-MIN('WS-4'!BZ171,'WS-4'!BZ173))*IF('WS-4'!$CF171="W",1,-1),"")</f>
        <v/>
      </c>
      <c r="H229" s="39" t="str">
        <f>IF('WS-4'!$CF171&lt;&gt;"",IF('WS-4'!CB171='WS-4'!CB173,"",IF('WS-4'!CB171&gt;'WS-4'!CB173,MIN('WS-4'!CB171,'WS-4'!CB173),-MIN('WS-4'!CB171,'WS-4'!CB173))*IF('WS-4'!$CF171="W",1,-1)),"")</f>
        <v/>
      </c>
      <c r="I229" s="39" t="str">
        <f>IF('WS-4'!$CF171&lt;&gt;"",IF('WS-4'!CD171='WS-4'!CD173,"",IF('WS-4'!CD171&gt;'WS-4'!CD173,MIN('WS-4'!CD171,'WS-4'!CD173),-MIN('WS-4'!CD171,'WS-4'!CD173))*IF('WS-4'!$CF171="W",1,-1)),"")</f>
        <v/>
      </c>
    </row>
    <row r="230" spans="1:9">
      <c r="A230" t="e">
        <f t="shared" si="3"/>
        <v>#VALUE!</v>
      </c>
      <c r="B230" s="38" t="str">
        <f>CONCATENATE("WS-4 ",'WS-4'!$D$135,",",'WS-4'!$BD181)</f>
        <v>WS-4 3,6</v>
      </c>
      <c r="C230" t="str">
        <f>IF('WS-4'!$CF181&lt;&gt;"",IF('WS-4'!$CF181="W",'WS-4'!$BG181,'WS-4'!$BG183),"")</f>
        <v/>
      </c>
      <c r="D230" t="str">
        <f>IF('WS-4'!$CF181&lt;&gt;"",IF('WS-4'!$CF181="L",'WS-4'!$BG181,'WS-4'!$BG183),"")</f>
        <v/>
      </c>
      <c r="E230" s="39" t="str">
        <f>IF('WS-4'!$CF181&lt;&gt;"",IF('WS-4'!BV181&gt;'WS-4'!BV183,MIN('WS-4'!BV181,'WS-4'!BV183),-MIN('WS-4'!BV181,'WS-4'!BV183))*IF('WS-4'!$CF181="W",1,-1),"")</f>
        <v/>
      </c>
      <c r="F230" s="39" t="str">
        <f>IF('WS-4'!$CF181&lt;&gt;"",IF('WS-4'!BX181&gt;'WS-4'!BX183,MIN('WS-4'!BX181,'WS-4'!BX183),-MIN('WS-4'!BX181,'WS-4'!BX183))*IF('WS-4'!$CF181="W",1,-1),"")</f>
        <v/>
      </c>
      <c r="G230" s="39" t="str">
        <f>IF('WS-4'!$CF181&lt;&gt;"",IF('WS-4'!BZ181&gt;'WS-4'!BZ183,MIN('WS-4'!BZ181,'WS-4'!BZ183),-MIN('WS-4'!BZ181,'WS-4'!BZ183))*IF('WS-4'!$CF181="W",1,-1),"")</f>
        <v/>
      </c>
      <c r="H230" s="39" t="str">
        <f>IF('WS-4'!$CF181&lt;&gt;"",IF('WS-4'!CB181='WS-4'!CB183,"",IF('WS-4'!CB181&gt;'WS-4'!CB183,MIN('WS-4'!CB181,'WS-4'!CB183),-MIN('WS-4'!CB181,'WS-4'!CB183))*IF('WS-4'!$CF181="W",1,-1)),"")</f>
        <v/>
      </c>
      <c r="I230" s="39" t="str">
        <f>IF('WS-4'!$CF181&lt;&gt;"",IF('WS-4'!CD181='WS-4'!CD183,"",IF('WS-4'!CD181&gt;'WS-4'!CD183,MIN('WS-4'!CD181,'WS-4'!CD183),-MIN('WS-4'!CD181,'WS-4'!CD183))*IF('WS-4'!$CF181="W",1,-1)),"")</f>
        <v/>
      </c>
    </row>
    <row r="231" spans="1:9">
      <c r="A231" t="e">
        <f t="shared" si="3"/>
        <v>#VALUE!</v>
      </c>
      <c r="B231" s="38" t="str">
        <f>CONCATENATE("WS-4 ",'WS-4'!$D$200,",",'WS-4'!$BD196)</f>
        <v>WS-4 4,1</v>
      </c>
      <c r="C231" t="str">
        <f>IF('WS-4'!$CF196&lt;&gt;"",IF('WS-4'!$CF196="W",'WS-4'!$BG196,'WS-4'!$BG198),"")</f>
        <v/>
      </c>
      <c r="D231" t="str">
        <f>IF('WS-4'!$CF196&lt;&gt;"",IF('WS-4'!$CF196="L",'WS-4'!$BG196,'WS-4'!$BG198),"")</f>
        <v/>
      </c>
      <c r="E231" s="39" t="str">
        <f>IF('WS-4'!$CF196&lt;&gt;"",IF('WS-4'!BV196&gt;'WS-4'!BV198,MIN('WS-4'!BV196,'WS-4'!BV198),-MIN('WS-4'!BV196,'WS-4'!BV198))*IF('WS-4'!$CF196="W",1,-1),"")</f>
        <v/>
      </c>
      <c r="F231" s="39" t="str">
        <f>IF('WS-4'!$CF196&lt;&gt;"",IF('WS-4'!BX196&gt;'WS-4'!BX198,MIN('WS-4'!BX196,'WS-4'!BX198),-MIN('WS-4'!BX196,'WS-4'!BX198))*IF('WS-4'!$CF196="W",1,-1),"")</f>
        <v/>
      </c>
      <c r="G231" s="39" t="str">
        <f>IF('WS-4'!$CF196&lt;&gt;"",IF('WS-4'!BZ196&gt;'WS-4'!BZ198,MIN('WS-4'!BZ196,'WS-4'!BZ198),-MIN('WS-4'!BZ196,'WS-4'!BZ198))*IF('WS-4'!$CF196="W",1,-1),"")</f>
        <v/>
      </c>
      <c r="H231" s="39" t="str">
        <f>IF('WS-4'!$CF196&lt;&gt;"",IF('WS-4'!CB196='WS-4'!CB198,"",IF('WS-4'!CB196&gt;'WS-4'!CB198,MIN('WS-4'!CB196,'WS-4'!CB198),-MIN('WS-4'!CB196,'WS-4'!CB198))*IF('WS-4'!$CF196="W",1,-1)),"")</f>
        <v/>
      </c>
      <c r="I231" s="39" t="str">
        <f>IF('WS-4'!$CF196&lt;&gt;"",IF('WS-4'!CD196='WS-4'!CD198,"",IF('WS-4'!CD196&gt;'WS-4'!CD198,MIN('WS-4'!CD196,'WS-4'!CD198),-MIN('WS-4'!CD196,'WS-4'!CD198))*IF('WS-4'!$CF196="W",1,-1)),"")</f>
        <v/>
      </c>
    </row>
    <row r="232" spans="1:9">
      <c r="A232" t="e">
        <f t="shared" si="3"/>
        <v>#VALUE!</v>
      </c>
      <c r="B232" s="38" t="str">
        <f>CONCATENATE("WS-4 ",'WS-4'!$D$200,",",'WS-4'!$BD206)</f>
        <v>WS-4 4,2</v>
      </c>
      <c r="C232" t="str">
        <f>IF('WS-4'!$CF206&lt;&gt;"",IF('WS-4'!$CF206="W",'WS-4'!$BG206,'WS-4'!$BG208),"")</f>
        <v/>
      </c>
      <c r="D232" t="str">
        <f>IF('WS-4'!$CF206&lt;&gt;"",IF('WS-4'!$CF206="L",'WS-4'!$BG206,'WS-4'!$BG208),"")</f>
        <v/>
      </c>
      <c r="E232" s="39" t="str">
        <f>IF('WS-4'!$CF206&lt;&gt;"",IF('WS-4'!BV206&gt;'WS-4'!BV208,MIN('WS-4'!BV206,'WS-4'!BV208),-MIN('WS-4'!BV206,'WS-4'!BV208))*IF('WS-4'!$CF206="W",1,-1),"")</f>
        <v/>
      </c>
      <c r="F232" s="39" t="str">
        <f>IF('WS-4'!$CF206&lt;&gt;"",IF('WS-4'!BX206&gt;'WS-4'!BX208,MIN('WS-4'!BX206,'WS-4'!BX208),-MIN('WS-4'!BX206,'WS-4'!BX208))*IF('WS-4'!$CF206="W",1,-1),"")</f>
        <v/>
      </c>
      <c r="G232" s="39" t="str">
        <f>IF('WS-4'!$CF206&lt;&gt;"",IF('WS-4'!BZ206&gt;'WS-4'!BZ208,MIN('WS-4'!BZ206,'WS-4'!BZ208),-MIN('WS-4'!BZ206,'WS-4'!BZ208))*IF('WS-4'!$CF206="W",1,-1),"")</f>
        <v/>
      </c>
      <c r="H232" s="39" t="str">
        <f>IF('WS-4'!$CF206&lt;&gt;"",IF('WS-4'!CB206='WS-4'!CB208,"",IF('WS-4'!CB206&gt;'WS-4'!CB208,MIN('WS-4'!CB206,'WS-4'!CB208),-MIN('WS-4'!CB206,'WS-4'!CB208))*IF('WS-4'!$CF206="W",1,-1)),"")</f>
        <v/>
      </c>
      <c r="I232" s="39" t="str">
        <f>IF('WS-4'!$CF206&lt;&gt;"",IF('WS-4'!CD206='WS-4'!CD208,"",IF('WS-4'!CD206&gt;'WS-4'!CD208,MIN('WS-4'!CD206,'WS-4'!CD208),-MIN('WS-4'!CD206,'WS-4'!CD208))*IF('WS-4'!$CF206="W",1,-1)),"")</f>
        <v/>
      </c>
    </row>
    <row r="233" spans="1:9">
      <c r="A233" t="e">
        <f t="shared" si="3"/>
        <v>#VALUE!</v>
      </c>
      <c r="B233" s="38" t="str">
        <f>CONCATENATE("WS-4 ",'WS-4'!$D$200,",",'WS-4'!$BD216)</f>
        <v>WS-4 4,3</v>
      </c>
      <c r="C233" t="str">
        <f>IF('WS-4'!$CF216&lt;&gt;"",IF('WS-4'!$CF216="W",'WS-4'!$BG216,'WS-4'!$BG218),"")</f>
        <v/>
      </c>
      <c r="D233" t="str">
        <f>IF('WS-4'!$CF216&lt;&gt;"",IF('WS-4'!$CF216="L",'WS-4'!$BG216,'WS-4'!$BG218),"")</f>
        <v/>
      </c>
      <c r="E233" s="39" t="str">
        <f>IF('WS-4'!$CF216&lt;&gt;"",IF('WS-4'!BV216&gt;'WS-4'!BV218,MIN('WS-4'!BV216,'WS-4'!BV218),-MIN('WS-4'!BV216,'WS-4'!BV218))*IF('WS-4'!$CF216="W",1,-1),"")</f>
        <v/>
      </c>
      <c r="F233" s="39" t="str">
        <f>IF('WS-4'!$CF216&lt;&gt;"",IF('WS-4'!BX216&gt;'WS-4'!BX218,MIN('WS-4'!BX216,'WS-4'!BX218),-MIN('WS-4'!BX216,'WS-4'!BX218))*IF('WS-4'!$CF216="W",1,-1),"")</f>
        <v/>
      </c>
      <c r="G233" s="39" t="str">
        <f>IF('WS-4'!$CF216&lt;&gt;"",IF('WS-4'!BZ216&gt;'WS-4'!BZ218,MIN('WS-4'!BZ216,'WS-4'!BZ218),-MIN('WS-4'!BZ216,'WS-4'!BZ218))*IF('WS-4'!$CF216="W",1,-1),"")</f>
        <v/>
      </c>
      <c r="H233" s="39" t="str">
        <f>IF('WS-4'!$CF216&lt;&gt;"",IF('WS-4'!CB216='WS-4'!CB218,"",IF('WS-4'!CB216&gt;'WS-4'!CB218,MIN('WS-4'!CB216,'WS-4'!CB218),-MIN('WS-4'!CB216,'WS-4'!CB218))*IF('WS-4'!$CF216="W",1,-1)),"")</f>
        <v/>
      </c>
      <c r="I233" s="39" t="str">
        <f>IF('WS-4'!$CF216&lt;&gt;"",IF('WS-4'!CD216='WS-4'!CD218,"",IF('WS-4'!CD216&gt;'WS-4'!CD218,MIN('WS-4'!CD216,'WS-4'!CD218),-MIN('WS-4'!CD216,'WS-4'!CD218))*IF('WS-4'!$CF216="W",1,-1)),"")</f>
        <v/>
      </c>
    </row>
    <row r="234" spans="1:9">
      <c r="A234" t="e">
        <f t="shared" si="3"/>
        <v>#VALUE!</v>
      </c>
      <c r="B234" s="38" t="str">
        <f>CONCATENATE("WS-4 ",'WS-4'!$D$200,",",'WS-4'!$BD226)</f>
        <v>WS-4 4,4</v>
      </c>
      <c r="C234" t="str">
        <f>IF('WS-4'!$CF226&lt;&gt;"",IF('WS-4'!$CF226="W",'WS-4'!$BG226,'WS-4'!$BG228),"")</f>
        <v/>
      </c>
      <c r="D234" t="str">
        <f>IF('WS-4'!$CF226&lt;&gt;"",IF('WS-4'!$CF226="L",'WS-4'!$BG226,'WS-4'!$BG228),"")</f>
        <v/>
      </c>
      <c r="E234" s="39" t="str">
        <f>IF('WS-4'!$CF226&lt;&gt;"",IF('WS-4'!BV226&gt;'WS-4'!BV228,MIN('WS-4'!BV226,'WS-4'!BV228),-MIN('WS-4'!BV226,'WS-4'!BV228))*IF('WS-4'!$CF226="W",1,-1),"")</f>
        <v/>
      </c>
      <c r="F234" s="39" t="str">
        <f>IF('WS-4'!$CF226&lt;&gt;"",IF('WS-4'!BX226&gt;'WS-4'!BX228,MIN('WS-4'!BX226,'WS-4'!BX228),-MIN('WS-4'!BX226,'WS-4'!BX228))*IF('WS-4'!$CF226="W",1,-1),"")</f>
        <v/>
      </c>
      <c r="G234" s="39" t="str">
        <f>IF('WS-4'!$CF226&lt;&gt;"",IF('WS-4'!BZ226&gt;'WS-4'!BZ228,MIN('WS-4'!BZ226,'WS-4'!BZ228),-MIN('WS-4'!BZ226,'WS-4'!BZ228))*IF('WS-4'!$CF226="W",1,-1),"")</f>
        <v/>
      </c>
      <c r="H234" s="39" t="str">
        <f>IF('WS-4'!$CF226&lt;&gt;"",IF('WS-4'!CB226='WS-4'!CB228,"",IF('WS-4'!CB226&gt;'WS-4'!CB228,MIN('WS-4'!CB226,'WS-4'!CB228),-MIN('WS-4'!CB226,'WS-4'!CB228))*IF('WS-4'!$CF226="W",1,-1)),"")</f>
        <v/>
      </c>
      <c r="I234" s="39" t="str">
        <f>IF('WS-4'!$CF226&lt;&gt;"",IF('WS-4'!CD226='WS-4'!CD228,"",IF('WS-4'!CD226&gt;'WS-4'!CD228,MIN('WS-4'!CD226,'WS-4'!CD228),-MIN('WS-4'!CD226,'WS-4'!CD228))*IF('WS-4'!$CF226="W",1,-1)),"")</f>
        <v/>
      </c>
    </row>
    <row r="235" spans="1:9">
      <c r="A235" t="e">
        <f t="shared" si="3"/>
        <v>#VALUE!</v>
      </c>
      <c r="B235" s="38" t="str">
        <f>CONCATENATE("WS-4 ",'WS-4'!$D$200,",",'WS-4'!$BD236)</f>
        <v>WS-4 4,5</v>
      </c>
      <c r="C235" t="str">
        <f>IF('WS-4'!$CF236&lt;&gt;"",IF('WS-4'!$CF236="W",'WS-4'!$BG236,'WS-4'!$BG238),"")</f>
        <v/>
      </c>
      <c r="D235" t="str">
        <f>IF('WS-4'!$CF236&lt;&gt;"",IF('WS-4'!$CF236="L",'WS-4'!$BG236,'WS-4'!$BG238),"")</f>
        <v/>
      </c>
      <c r="E235" s="39" t="str">
        <f>IF('WS-4'!$CF236&lt;&gt;"",IF('WS-4'!BV236&gt;'WS-4'!BV238,MIN('WS-4'!BV236,'WS-4'!BV238),-MIN('WS-4'!BV236,'WS-4'!BV238))*IF('WS-4'!$CF236="W",1,-1),"")</f>
        <v/>
      </c>
      <c r="F235" s="39" t="str">
        <f>IF('WS-4'!$CF236&lt;&gt;"",IF('WS-4'!BX236&gt;'WS-4'!BX238,MIN('WS-4'!BX236,'WS-4'!BX238),-MIN('WS-4'!BX236,'WS-4'!BX238))*IF('WS-4'!$CF236="W",1,-1),"")</f>
        <v/>
      </c>
      <c r="G235" s="39" t="str">
        <f>IF('WS-4'!$CF236&lt;&gt;"",IF('WS-4'!BZ236&gt;'WS-4'!BZ238,MIN('WS-4'!BZ236,'WS-4'!BZ238),-MIN('WS-4'!BZ236,'WS-4'!BZ238))*IF('WS-4'!$CF236="W",1,-1),"")</f>
        <v/>
      </c>
      <c r="H235" s="39" t="str">
        <f>IF('WS-4'!$CF236&lt;&gt;"",IF('WS-4'!CB236='WS-4'!CB238,"",IF('WS-4'!CB236&gt;'WS-4'!CB238,MIN('WS-4'!CB236,'WS-4'!CB238),-MIN('WS-4'!CB236,'WS-4'!CB238))*IF('WS-4'!$CF236="W",1,-1)),"")</f>
        <v/>
      </c>
      <c r="I235" s="39" t="str">
        <f>IF('WS-4'!$CF236&lt;&gt;"",IF('WS-4'!CD236='WS-4'!CD238,"",IF('WS-4'!CD236&gt;'WS-4'!CD238,MIN('WS-4'!CD236,'WS-4'!CD238),-MIN('WS-4'!CD236,'WS-4'!CD238))*IF('WS-4'!$CF236="W",1,-1)),"")</f>
        <v/>
      </c>
    </row>
    <row r="236" spans="1:9">
      <c r="A236" t="e">
        <f t="shared" si="3"/>
        <v>#VALUE!</v>
      </c>
      <c r="B236" s="38" t="str">
        <f>CONCATENATE("WS-4 ",'WS-4'!$D$200,",",'WS-4'!$BD246)</f>
        <v>WS-4 4,6</v>
      </c>
      <c r="C236" t="str">
        <f>IF('WS-4'!$CF246&lt;&gt;"",IF('WS-4'!$CF246="W",'WS-4'!$BG246,'WS-4'!$BG248),"")</f>
        <v/>
      </c>
      <c r="D236" t="str">
        <f>IF('WS-4'!$CF246&lt;&gt;"",IF('WS-4'!$CF246="L",'WS-4'!$BG246,'WS-4'!$BG248),"")</f>
        <v/>
      </c>
      <c r="E236" s="39" t="str">
        <f>IF('WS-4'!$CF246&lt;&gt;"",IF('WS-4'!BV246&gt;'WS-4'!BV248,MIN('WS-4'!BV246,'WS-4'!BV248),-MIN('WS-4'!BV246,'WS-4'!BV248))*IF('WS-4'!$CF246="W",1,-1),"")</f>
        <v/>
      </c>
      <c r="F236" s="39" t="str">
        <f>IF('WS-4'!$CF246&lt;&gt;"",IF('WS-4'!BX246&gt;'WS-4'!BX248,MIN('WS-4'!BX246,'WS-4'!BX248),-MIN('WS-4'!BX246,'WS-4'!BX248))*IF('WS-4'!$CF246="W",1,-1),"")</f>
        <v/>
      </c>
      <c r="G236" s="39" t="str">
        <f>IF('WS-4'!$CF246&lt;&gt;"",IF('WS-4'!BZ246&gt;'WS-4'!BZ248,MIN('WS-4'!BZ246,'WS-4'!BZ248),-MIN('WS-4'!BZ246,'WS-4'!BZ248))*IF('WS-4'!$CF246="W",1,-1),"")</f>
        <v/>
      </c>
      <c r="H236" s="39" t="str">
        <f>IF('WS-4'!$CF246&lt;&gt;"",IF('WS-4'!CB246='WS-4'!CB248,"",IF('WS-4'!CB246&gt;'WS-4'!CB248,MIN('WS-4'!CB246,'WS-4'!CB248),-MIN('WS-4'!CB246,'WS-4'!CB248))*IF('WS-4'!$CF246="W",1,-1)),"")</f>
        <v/>
      </c>
      <c r="I236" s="39" t="str">
        <f>IF('WS-4'!$CF246&lt;&gt;"",IF('WS-4'!CD246='WS-4'!CD248,"",IF('WS-4'!CD246&gt;'WS-4'!CD248,MIN('WS-4'!CD246,'WS-4'!CD248),-MIN('WS-4'!CD246,'WS-4'!CD248))*IF('WS-4'!$CF246="W",1,-1)),"")</f>
        <v/>
      </c>
    </row>
    <row r="237" spans="1:9">
      <c r="A237" t="e">
        <f t="shared" si="3"/>
        <v>#VALUE!</v>
      </c>
      <c r="B237" s="38" t="str">
        <f>CONCATENATE("WS-4 ",'WS-4'!$D$265,",",'WS-4'!$BD261)</f>
        <v>WS-4 5,1</v>
      </c>
      <c r="C237" t="str">
        <f>IF('WS-4'!$CF261&lt;&gt;"",IF('WS-4'!$CF261="W",'WS-4'!$BG261,'WS-4'!$BG263),"")</f>
        <v/>
      </c>
      <c r="D237" t="str">
        <f>IF('WS-4'!$CF261&lt;&gt;"",IF('WS-4'!$CF261="L",'WS-4'!$BG261,'WS-4'!$BG263),"")</f>
        <v/>
      </c>
      <c r="E237" s="39" t="str">
        <f>IF('WS-4'!$CF261&lt;&gt;"",IF('WS-4'!BV261&gt;'WS-4'!BV263,MIN('WS-4'!BV261,'WS-4'!BV263),-MIN('WS-4'!BV261,'WS-4'!BV263))*IF('WS-4'!$CF261="W",1,-1),"")</f>
        <v/>
      </c>
      <c r="F237" s="39" t="str">
        <f>IF('WS-4'!$CF261&lt;&gt;"",IF('WS-4'!BX261&gt;'WS-4'!BX263,MIN('WS-4'!BX261,'WS-4'!BX263),-MIN('WS-4'!BX261,'WS-4'!BX263))*IF('WS-4'!$CF261="W",1,-1),"")</f>
        <v/>
      </c>
      <c r="G237" s="39" t="str">
        <f>IF('WS-4'!$CF261&lt;&gt;"",IF('WS-4'!BZ261&gt;'WS-4'!BZ263,MIN('WS-4'!BZ261,'WS-4'!BZ263),-MIN('WS-4'!BZ261,'WS-4'!BZ263))*IF('WS-4'!$CF261="W",1,-1),"")</f>
        <v/>
      </c>
      <c r="H237" s="39" t="str">
        <f>IF('WS-4'!$CF261&lt;&gt;"",IF('WS-4'!CB261='WS-4'!CB263,"",IF('WS-4'!CB261&gt;'WS-4'!CB263,MIN('WS-4'!CB261,'WS-4'!CB263),-MIN('WS-4'!CB261,'WS-4'!CB263))*IF('WS-4'!$CF261="W",1,-1)),"")</f>
        <v/>
      </c>
      <c r="I237" s="39" t="str">
        <f>IF('WS-4'!$CF261&lt;&gt;"",IF('WS-4'!CD261='WS-4'!CD263,"",IF('WS-4'!CD261&gt;'WS-4'!CD263,MIN('WS-4'!CD261,'WS-4'!CD263),-MIN('WS-4'!CD261,'WS-4'!CD263))*IF('WS-4'!$CF261="W",1,-1)),"")</f>
        <v/>
      </c>
    </row>
    <row r="238" spans="1:9">
      <c r="A238" t="e">
        <f t="shared" si="3"/>
        <v>#VALUE!</v>
      </c>
      <c r="B238" s="38" t="str">
        <f>CONCATENATE("WS-4 ",'WS-4'!$D$265,",",'WS-4'!$BD271)</f>
        <v>WS-4 5,2</v>
      </c>
      <c r="C238" t="str">
        <f>IF('WS-4'!$CF271&lt;&gt;"",IF('WS-4'!$CF271="W",'WS-4'!$BG271,'WS-4'!$BG273),"")</f>
        <v/>
      </c>
      <c r="D238" t="str">
        <f>IF('WS-4'!$CF271&lt;&gt;"",IF('WS-4'!$CF271="L",'WS-4'!$BG271,'WS-4'!$BG273),"")</f>
        <v/>
      </c>
      <c r="E238" s="39" t="str">
        <f>IF('WS-4'!$CF271&lt;&gt;"",IF('WS-4'!BV271&gt;'WS-4'!BV273,MIN('WS-4'!BV271,'WS-4'!BV273),-MIN('WS-4'!BV271,'WS-4'!BV273))*IF('WS-4'!$CF271="W",1,-1),"")</f>
        <v/>
      </c>
      <c r="F238" s="39" t="str">
        <f>IF('WS-4'!$CF271&lt;&gt;"",IF('WS-4'!BX271&gt;'WS-4'!BX273,MIN('WS-4'!BX271,'WS-4'!BX273),-MIN('WS-4'!BX271,'WS-4'!BX273))*IF('WS-4'!$CF271="W",1,-1),"")</f>
        <v/>
      </c>
      <c r="G238" s="39" t="str">
        <f>IF('WS-4'!$CF271&lt;&gt;"",IF('WS-4'!BZ271&gt;'WS-4'!BZ273,MIN('WS-4'!BZ271,'WS-4'!BZ273),-MIN('WS-4'!BZ271,'WS-4'!BZ273))*IF('WS-4'!$CF271="W",1,-1),"")</f>
        <v/>
      </c>
      <c r="H238" s="39" t="str">
        <f>IF('WS-4'!$CF271&lt;&gt;"",IF('WS-4'!CB271='WS-4'!CB273,"",IF('WS-4'!CB271&gt;'WS-4'!CB273,MIN('WS-4'!CB271,'WS-4'!CB273),-MIN('WS-4'!CB271,'WS-4'!CB273))*IF('WS-4'!$CF271="W",1,-1)),"")</f>
        <v/>
      </c>
      <c r="I238" s="39" t="str">
        <f>IF('WS-4'!$CF271&lt;&gt;"",IF('WS-4'!CD271='WS-4'!CD273,"",IF('WS-4'!CD271&gt;'WS-4'!CD273,MIN('WS-4'!CD271,'WS-4'!CD273),-MIN('WS-4'!CD271,'WS-4'!CD273))*IF('WS-4'!$CF271="W",1,-1)),"")</f>
        <v/>
      </c>
    </row>
    <row r="239" spans="1:9">
      <c r="A239" t="e">
        <f t="shared" si="3"/>
        <v>#VALUE!</v>
      </c>
      <c r="B239" s="38" t="str">
        <f>CONCATENATE("WS-4 ",'WS-4'!$D$265,",",'WS-4'!$BD281)</f>
        <v>WS-4 5,3</v>
      </c>
      <c r="C239" t="str">
        <f>IF('WS-4'!$CF281&lt;&gt;"",IF('WS-4'!$CF281="W",'WS-4'!$BG281,'WS-4'!$BG283),"")</f>
        <v/>
      </c>
      <c r="D239" t="str">
        <f>IF('WS-4'!$CF281&lt;&gt;"",IF('WS-4'!$CF281="L",'WS-4'!$BG281,'WS-4'!$BG283),"")</f>
        <v/>
      </c>
      <c r="E239" s="39" t="str">
        <f>IF('WS-4'!$CF281&lt;&gt;"",IF('WS-4'!BV281&gt;'WS-4'!BV283,MIN('WS-4'!BV281,'WS-4'!BV283),-MIN('WS-4'!BV281,'WS-4'!BV283))*IF('WS-4'!$CF281="W",1,-1),"")</f>
        <v/>
      </c>
      <c r="F239" s="39" t="str">
        <f>IF('WS-4'!$CF281&lt;&gt;"",IF('WS-4'!BX281&gt;'WS-4'!BX283,MIN('WS-4'!BX281,'WS-4'!BX283),-MIN('WS-4'!BX281,'WS-4'!BX283))*IF('WS-4'!$CF281="W",1,-1),"")</f>
        <v/>
      </c>
      <c r="G239" s="39" t="str">
        <f>IF('WS-4'!$CF281&lt;&gt;"",IF('WS-4'!BZ281&gt;'WS-4'!BZ283,MIN('WS-4'!BZ281,'WS-4'!BZ283),-MIN('WS-4'!BZ281,'WS-4'!BZ283))*IF('WS-4'!$CF281="W",1,-1),"")</f>
        <v/>
      </c>
      <c r="H239" s="39" t="str">
        <f>IF('WS-4'!$CF281&lt;&gt;"",IF('WS-4'!CB281='WS-4'!CB283,"",IF('WS-4'!CB281&gt;'WS-4'!CB283,MIN('WS-4'!CB281,'WS-4'!CB283),-MIN('WS-4'!CB281,'WS-4'!CB283))*IF('WS-4'!$CF281="W",1,-1)),"")</f>
        <v/>
      </c>
      <c r="I239" s="39" t="str">
        <f>IF('WS-4'!$CF281&lt;&gt;"",IF('WS-4'!CD281='WS-4'!CD283,"",IF('WS-4'!CD281&gt;'WS-4'!CD283,MIN('WS-4'!CD281,'WS-4'!CD283),-MIN('WS-4'!CD281,'WS-4'!CD283))*IF('WS-4'!$CF281="W",1,-1)),"")</f>
        <v/>
      </c>
    </row>
    <row r="240" spans="1:9">
      <c r="A240" t="e">
        <f t="shared" si="3"/>
        <v>#VALUE!</v>
      </c>
      <c r="B240" s="38" t="str">
        <f>CONCATENATE("WS-4 ",'WS-4'!$D$265,",",'WS-4'!$BD291)</f>
        <v>WS-4 5,4</v>
      </c>
      <c r="C240" t="str">
        <f>IF('WS-4'!$CF291&lt;&gt;"",IF('WS-4'!$CF291="W",'WS-4'!$BG291,'WS-4'!$BG293),"")</f>
        <v/>
      </c>
      <c r="D240" t="str">
        <f>IF('WS-4'!$CF291&lt;&gt;"",IF('WS-4'!$CF291="L",'WS-4'!$BG291,'WS-4'!$BG293),"")</f>
        <v/>
      </c>
      <c r="E240" s="39" t="str">
        <f>IF('WS-4'!$CF291&lt;&gt;"",IF('WS-4'!BV291&gt;'WS-4'!BV293,MIN('WS-4'!BV291,'WS-4'!BV293),-MIN('WS-4'!BV291,'WS-4'!BV293))*IF('WS-4'!$CF291="W",1,-1),"")</f>
        <v/>
      </c>
      <c r="F240" s="39" t="str">
        <f>IF('WS-4'!$CF291&lt;&gt;"",IF('WS-4'!BX291&gt;'WS-4'!BX293,MIN('WS-4'!BX291,'WS-4'!BX293),-MIN('WS-4'!BX291,'WS-4'!BX293))*IF('WS-4'!$CF291="W",1,-1),"")</f>
        <v/>
      </c>
      <c r="G240" s="39" t="str">
        <f>IF('WS-4'!$CF291&lt;&gt;"",IF('WS-4'!BZ291&gt;'WS-4'!BZ293,MIN('WS-4'!BZ291,'WS-4'!BZ293),-MIN('WS-4'!BZ291,'WS-4'!BZ293))*IF('WS-4'!$CF291="W",1,-1),"")</f>
        <v/>
      </c>
      <c r="H240" s="39" t="str">
        <f>IF('WS-4'!$CF291&lt;&gt;"",IF('WS-4'!CB291='WS-4'!CB293,"",IF('WS-4'!CB291&gt;'WS-4'!CB293,MIN('WS-4'!CB291,'WS-4'!CB293),-MIN('WS-4'!CB291,'WS-4'!CB293))*IF('WS-4'!$CF291="W",1,-1)),"")</f>
        <v/>
      </c>
      <c r="I240" s="39" t="str">
        <f>IF('WS-4'!$CF291&lt;&gt;"",IF('WS-4'!CD291='WS-4'!CD293,"",IF('WS-4'!CD291&gt;'WS-4'!CD293,MIN('WS-4'!CD291,'WS-4'!CD293),-MIN('WS-4'!CD291,'WS-4'!CD293))*IF('WS-4'!$CF291="W",1,-1)),"")</f>
        <v/>
      </c>
    </row>
    <row r="241" spans="1:9">
      <c r="A241" t="e">
        <f t="shared" si="3"/>
        <v>#VALUE!</v>
      </c>
      <c r="B241" s="38" t="str">
        <f>CONCATENATE("WS-4 ",'WS-4'!$D$265,",",'WS-4'!$BD301)</f>
        <v>WS-4 5,5</v>
      </c>
      <c r="C241" t="str">
        <f>IF('WS-4'!$CF301&lt;&gt;"",IF('WS-4'!$CF301="W",'WS-4'!$BG301,'WS-4'!$BG303),"")</f>
        <v/>
      </c>
      <c r="D241" t="str">
        <f>IF('WS-4'!$CF301&lt;&gt;"",IF('WS-4'!$CF301="L",'WS-4'!$BG301,'WS-4'!$BG303),"")</f>
        <v/>
      </c>
      <c r="E241" s="39" t="str">
        <f>IF('WS-4'!$CF301&lt;&gt;"",IF('WS-4'!BV301&gt;'WS-4'!BV303,MIN('WS-4'!BV301,'WS-4'!BV303),-MIN('WS-4'!BV301,'WS-4'!BV303))*IF('WS-4'!$CF301="W",1,-1),"")</f>
        <v/>
      </c>
      <c r="F241" s="39" t="str">
        <f>IF('WS-4'!$CF301&lt;&gt;"",IF('WS-4'!BX301&gt;'WS-4'!BX303,MIN('WS-4'!BX301,'WS-4'!BX303),-MIN('WS-4'!BX301,'WS-4'!BX303))*IF('WS-4'!$CF301="W",1,-1),"")</f>
        <v/>
      </c>
      <c r="G241" s="39" t="str">
        <f>IF('WS-4'!$CF301&lt;&gt;"",IF('WS-4'!BZ301&gt;'WS-4'!BZ303,MIN('WS-4'!BZ301,'WS-4'!BZ303),-MIN('WS-4'!BZ301,'WS-4'!BZ303))*IF('WS-4'!$CF301="W",1,-1),"")</f>
        <v/>
      </c>
      <c r="H241" s="39" t="str">
        <f>IF('WS-4'!$CF301&lt;&gt;"",IF('WS-4'!CB301='WS-4'!CB303,"",IF('WS-4'!CB301&gt;'WS-4'!CB303,MIN('WS-4'!CB301,'WS-4'!CB303),-MIN('WS-4'!CB301,'WS-4'!CB303))*IF('WS-4'!$CF301="W",1,-1)),"")</f>
        <v/>
      </c>
      <c r="I241" s="39" t="str">
        <f>IF('WS-4'!$CF301&lt;&gt;"",IF('WS-4'!CD301='WS-4'!CD303,"",IF('WS-4'!CD301&gt;'WS-4'!CD303,MIN('WS-4'!CD301,'WS-4'!CD303),-MIN('WS-4'!CD301,'WS-4'!CD303))*IF('WS-4'!$CF301="W",1,-1)),"")</f>
        <v/>
      </c>
    </row>
    <row r="242" spans="1:9">
      <c r="A242" t="e">
        <f t="shared" si="3"/>
        <v>#VALUE!</v>
      </c>
      <c r="B242" s="38" t="str">
        <f>CONCATENATE("WS-4 ",'WS-4'!$D$265,",",'WS-4'!$BD311)</f>
        <v>WS-4 5,6</v>
      </c>
      <c r="C242" t="str">
        <f>IF('WS-4'!$CF311&lt;&gt;"",IF('WS-4'!$CF311="W",'WS-4'!$BG311,'WS-4'!$BG313),"")</f>
        <v/>
      </c>
      <c r="D242" t="str">
        <f>IF('WS-4'!$CF311&lt;&gt;"",IF('WS-4'!$CF311="L",'WS-4'!$BG311,'WS-4'!$BG313),"")</f>
        <v/>
      </c>
      <c r="E242" s="39" t="str">
        <f>IF('WS-4'!$CF311&lt;&gt;"",IF('WS-4'!BV311&gt;'WS-4'!BV313,MIN('WS-4'!BV311,'WS-4'!BV313),-MIN('WS-4'!BV311,'WS-4'!BV313))*IF('WS-4'!$CF311="W",1,-1),"")</f>
        <v/>
      </c>
      <c r="F242" s="39" t="str">
        <f>IF('WS-4'!$CF311&lt;&gt;"",IF('WS-4'!BX311&gt;'WS-4'!BX313,MIN('WS-4'!BX311,'WS-4'!BX313),-MIN('WS-4'!BX311,'WS-4'!BX313))*IF('WS-4'!$CF311="W",1,-1),"")</f>
        <v/>
      </c>
      <c r="G242" s="39" t="str">
        <f>IF('WS-4'!$CF311&lt;&gt;"",IF('WS-4'!BZ311&gt;'WS-4'!BZ313,MIN('WS-4'!BZ311,'WS-4'!BZ313),-MIN('WS-4'!BZ311,'WS-4'!BZ313))*IF('WS-4'!$CF311="W",1,-1),"")</f>
        <v/>
      </c>
      <c r="H242" s="39" t="str">
        <f>IF('WS-4'!$CF311&lt;&gt;"",IF('WS-4'!CB311='WS-4'!CB313,"",IF('WS-4'!CB311&gt;'WS-4'!CB313,MIN('WS-4'!CB311,'WS-4'!CB313),-MIN('WS-4'!CB311,'WS-4'!CB313))*IF('WS-4'!$CF311="W",1,-1)),"")</f>
        <v/>
      </c>
      <c r="I242" s="39" t="str">
        <f>IF('WS-4'!$CF311&lt;&gt;"",IF('WS-4'!CD311='WS-4'!CD313,"",IF('WS-4'!CD311&gt;'WS-4'!CD313,MIN('WS-4'!CD311,'WS-4'!CD313),-MIN('WS-4'!CD311,'WS-4'!CD313))*IF('WS-4'!$CF311="W",1,-1)),"")</f>
        <v/>
      </c>
    </row>
    <row r="243" spans="1:9">
      <c r="A243" t="e">
        <f t="shared" si="3"/>
        <v>#VALUE!</v>
      </c>
      <c r="B243" s="38" t="str">
        <f>CONCATENATE("WS-4 ",'WS-4'!$D$330,",",'WS-4'!$BD326)</f>
        <v>WS-4 6,1</v>
      </c>
      <c r="C243" t="str">
        <f>IF('WS-4'!$CF326&lt;&gt;"",IF('WS-4'!$CF326="W",'WS-4'!$BG326,'WS-4'!$BG328),"")</f>
        <v/>
      </c>
      <c r="D243" t="str">
        <f>IF('WS-4'!$CF326&lt;&gt;"",IF('WS-4'!$CF326="L",'WS-4'!$BG326,'WS-4'!$BG328),"")</f>
        <v/>
      </c>
      <c r="E243" s="39" t="str">
        <f>IF('WS-4'!$CF326&lt;&gt;"",IF('WS-4'!BV326&gt;'WS-4'!BV328,MIN('WS-4'!BV326,'WS-4'!BV328),-MIN('WS-4'!BV326,'WS-4'!BV328))*IF('WS-4'!$CF326="W",1,-1),"")</f>
        <v/>
      </c>
      <c r="F243" s="39" t="str">
        <f>IF('WS-4'!$CF326&lt;&gt;"",IF('WS-4'!BX326&gt;'WS-4'!BX328,MIN('WS-4'!BX326,'WS-4'!BX328),-MIN('WS-4'!BX326,'WS-4'!BX328))*IF('WS-4'!$CF326="W",1,-1),"")</f>
        <v/>
      </c>
      <c r="G243" s="39" t="str">
        <f>IF('WS-4'!$CF326&lt;&gt;"",IF('WS-4'!BZ326&gt;'WS-4'!BZ328,MIN('WS-4'!BZ326,'WS-4'!BZ328),-MIN('WS-4'!BZ326,'WS-4'!BZ328))*IF('WS-4'!$CF326="W",1,-1),"")</f>
        <v/>
      </c>
      <c r="H243" s="39" t="str">
        <f>IF('WS-4'!$CF326&lt;&gt;"",IF('WS-4'!CB326='WS-4'!CB328,"",IF('WS-4'!CB326&gt;'WS-4'!CB328,MIN('WS-4'!CB326,'WS-4'!CB328),-MIN('WS-4'!CB326,'WS-4'!CB328))*IF('WS-4'!$CF326="W",1,-1)),"")</f>
        <v/>
      </c>
      <c r="I243" s="39" t="str">
        <f>IF('WS-4'!$CF326&lt;&gt;"",IF('WS-4'!CD326='WS-4'!CD328,"",IF('WS-4'!CD326&gt;'WS-4'!CD328,MIN('WS-4'!CD326,'WS-4'!CD328),-MIN('WS-4'!CD326,'WS-4'!CD328))*IF('WS-4'!$CF326="W",1,-1)),"")</f>
        <v/>
      </c>
    </row>
    <row r="244" spans="1:9">
      <c r="A244" t="e">
        <f t="shared" si="3"/>
        <v>#VALUE!</v>
      </c>
      <c r="B244" s="38" t="str">
        <f>CONCATENATE("WS-4 ",'WS-4'!$D$330,",",'WS-4'!$BD336)</f>
        <v>WS-4 6,2</v>
      </c>
      <c r="C244" t="str">
        <f>IF('WS-4'!$CF336&lt;&gt;"",IF('WS-4'!$CF336="W",'WS-4'!$BG336,'WS-4'!$BG338),"")</f>
        <v/>
      </c>
      <c r="D244" t="str">
        <f>IF('WS-4'!$CF336&lt;&gt;"",IF('WS-4'!$CF336="L",'WS-4'!$BG336,'WS-4'!$BG338),"")</f>
        <v/>
      </c>
      <c r="E244" s="39" t="str">
        <f>IF('WS-4'!$CF336&lt;&gt;"",IF('WS-4'!BV336&gt;'WS-4'!BV338,MIN('WS-4'!BV336,'WS-4'!BV338),-MIN('WS-4'!BV336,'WS-4'!BV338))*IF('WS-4'!$CF336="W",1,-1),"")</f>
        <v/>
      </c>
      <c r="F244" s="39" t="str">
        <f>IF('WS-4'!$CF336&lt;&gt;"",IF('WS-4'!BX336&gt;'WS-4'!BX338,MIN('WS-4'!BX336,'WS-4'!BX338),-MIN('WS-4'!BX336,'WS-4'!BX338))*IF('WS-4'!$CF336="W",1,-1),"")</f>
        <v/>
      </c>
      <c r="G244" s="39" t="str">
        <f>IF('WS-4'!$CF336&lt;&gt;"",IF('WS-4'!BZ336&gt;'WS-4'!BZ338,MIN('WS-4'!BZ336,'WS-4'!BZ338),-MIN('WS-4'!BZ336,'WS-4'!BZ338))*IF('WS-4'!$CF336="W",1,-1),"")</f>
        <v/>
      </c>
      <c r="H244" s="39" t="str">
        <f>IF('WS-4'!$CF336&lt;&gt;"",IF('WS-4'!CB336='WS-4'!CB338,"",IF('WS-4'!CB336&gt;'WS-4'!CB338,MIN('WS-4'!CB336,'WS-4'!CB338),-MIN('WS-4'!CB336,'WS-4'!CB338))*IF('WS-4'!$CF336="W",1,-1)),"")</f>
        <v/>
      </c>
      <c r="I244" s="39" t="str">
        <f>IF('WS-4'!$CF336&lt;&gt;"",IF('WS-4'!CD336='WS-4'!CD338,"",IF('WS-4'!CD336&gt;'WS-4'!CD338,MIN('WS-4'!CD336,'WS-4'!CD338),-MIN('WS-4'!CD336,'WS-4'!CD338))*IF('WS-4'!$CF336="W",1,-1)),"")</f>
        <v/>
      </c>
    </row>
    <row r="245" spans="1:9">
      <c r="A245" t="e">
        <f t="shared" si="3"/>
        <v>#VALUE!</v>
      </c>
      <c r="B245" s="38" t="str">
        <f>CONCATENATE("WS-4 ",'WS-4'!$D$330,",",'WS-4'!$BD346)</f>
        <v>WS-4 6,3</v>
      </c>
      <c r="C245" t="str">
        <f>IF('WS-4'!$CF346&lt;&gt;"",IF('WS-4'!$CF346="W",'WS-4'!$BG346,'WS-4'!$BG348),"")</f>
        <v/>
      </c>
      <c r="D245" t="str">
        <f>IF('WS-4'!$CF346&lt;&gt;"",IF('WS-4'!$CF346="L",'WS-4'!$BG346,'WS-4'!$BG348),"")</f>
        <v/>
      </c>
      <c r="E245" s="39" t="str">
        <f>IF('WS-4'!$CF346&lt;&gt;"",IF('WS-4'!BV346&gt;'WS-4'!BV348,MIN('WS-4'!BV346,'WS-4'!BV348),-MIN('WS-4'!BV346,'WS-4'!BV348))*IF('WS-4'!$CF346="W",1,-1),"")</f>
        <v/>
      </c>
      <c r="F245" s="39" t="str">
        <f>IF('WS-4'!$CF346&lt;&gt;"",IF('WS-4'!BX346&gt;'WS-4'!BX348,MIN('WS-4'!BX346,'WS-4'!BX348),-MIN('WS-4'!BX346,'WS-4'!BX348))*IF('WS-4'!$CF346="W",1,-1),"")</f>
        <v/>
      </c>
      <c r="G245" s="39" t="str">
        <f>IF('WS-4'!$CF346&lt;&gt;"",IF('WS-4'!BZ346&gt;'WS-4'!BZ348,MIN('WS-4'!BZ346,'WS-4'!BZ348),-MIN('WS-4'!BZ346,'WS-4'!BZ348))*IF('WS-4'!$CF346="W",1,-1),"")</f>
        <v/>
      </c>
      <c r="H245" s="39" t="str">
        <f>IF('WS-4'!$CF346&lt;&gt;"",IF('WS-4'!CB346='WS-4'!CB348,"",IF('WS-4'!CB346&gt;'WS-4'!CB348,MIN('WS-4'!CB346,'WS-4'!CB348),-MIN('WS-4'!CB346,'WS-4'!CB348))*IF('WS-4'!$CF346="W",1,-1)),"")</f>
        <v/>
      </c>
      <c r="I245" s="39" t="str">
        <f>IF('WS-4'!$CF346&lt;&gt;"",IF('WS-4'!CD346='WS-4'!CD348,"",IF('WS-4'!CD346&gt;'WS-4'!CD348,MIN('WS-4'!CD346,'WS-4'!CD348),-MIN('WS-4'!CD346,'WS-4'!CD348))*IF('WS-4'!$CF346="W",1,-1)),"")</f>
        <v/>
      </c>
    </row>
    <row r="246" spans="1:9">
      <c r="A246" t="e">
        <f t="shared" si="3"/>
        <v>#VALUE!</v>
      </c>
      <c r="B246" s="38" t="str">
        <f>CONCATENATE("WS-4 ",'WS-4'!$D$330,",",'WS-4'!$BD356)</f>
        <v>WS-4 6,4</v>
      </c>
      <c r="C246" t="str">
        <f>IF('WS-4'!$CF356&lt;&gt;"",IF('WS-4'!$CF356="W",'WS-4'!$BG356,'WS-4'!$BG358),"")</f>
        <v/>
      </c>
      <c r="D246" t="str">
        <f>IF('WS-4'!$CF356&lt;&gt;"",IF('WS-4'!$CF356="L",'WS-4'!$BG356,'WS-4'!$BG358),"")</f>
        <v/>
      </c>
      <c r="E246" s="39" t="str">
        <f>IF('WS-4'!$CF356&lt;&gt;"",IF('WS-4'!BV356&gt;'WS-4'!BV358,MIN('WS-4'!BV356,'WS-4'!BV358),-MIN('WS-4'!BV356,'WS-4'!BV358))*IF('WS-4'!$CF356="W",1,-1),"")</f>
        <v/>
      </c>
      <c r="F246" s="39" t="str">
        <f>IF('WS-4'!$CF356&lt;&gt;"",IF('WS-4'!BX356&gt;'WS-4'!BX358,MIN('WS-4'!BX356,'WS-4'!BX358),-MIN('WS-4'!BX356,'WS-4'!BX358))*IF('WS-4'!$CF356="W",1,-1),"")</f>
        <v/>
      </c>
      <c r="G246" s="39" t="str">
        <f>IF('WS-4'!$CF356&lt;&gt;"",IF('WS-4'!BZ356&gt;'WS-4'!BZ358,MIN('WS-4'!BZ356,'WS-4'!BZ358),-MIN('WS-4'!BZ356,'WS-4'!BZ358))*IF('WS-4'!$CF356="W",1,-1),"")</f>
        <v/>
      </c>
      <c r="H246" s="39" t="str">
        <f>IF('WS-4'!$CF356&lt;&gt;"",IF('WS-4'!CB356='WS-4'!CB358,"",IF('WS-4'!CB356&gt;'WS-4'!CB358,MIN('WS-4'!CB356,'WS-4'!CB358),-MIN('WS-4'!CB356,'WS-4'!CB358))*IF('WS-4'!$CF356="W",1,-1)),"")</f>
        <v/>
      </c>
      <c r="I246" s="39" t="str">
        <f>IF('WS-4'!$CF356&lt;&gt;"",IF('WS-4'!CD356='WS-4'!CD358,"",IF('WS-4'!CD356&gt;'WS-4'!CD358,MIN('WS-4'!CD356,'WS-4'!CD358),-MIN('WS-4'!CD356,'WS-4'!CD358))*IF('WS-4'!$CF356="W",1,-1)),"")</f>
        <v/>
      </c>
    </row>
    <row r="247" spans="1:9">
      <c r="A247" t="e">
        <f t="shared" si="3"/>
        <v>#VALUE!</v>
      </c>
      <c r="B247" s="38" t="str">
        <f>CONCATENATE("WS-4 ",'WS-4'!$D$330,",",'WS-4'!$BD366)</f>
        <v>WS-4 6,5</v>
      </c>
      <c r="C247" t="str">
        <f>IF('WS-4'!$CF366&lt;&gt;"",IF('WS-4'!$CF366="W",'WS-4'!$BG366,'WS-4'!$BG368),"")</f>
        <v/>
      </c>
      <c r="D247" t="str">
        <f>IF('WS-4'!$CF366&lt;&gt;"",IF('WS-4'!$CF366="L",'WS-4'!$BG366,'WS-4'!$BG368),"")</f>
        <v/>
      </c>
      <c r="E247" s="39" t="str">
        <f>IF('WS-4'!$CF366&lt;&gt;"",IF('WS-4'!BV366&gt;'WS-4'!BV368,MIN('WS-4'!BV366,'WS-4'!BV368),-MIN('WS-4'!BV366,'WS-4'!BV368))*IF('WS-4'!$CF366="W",1,-1),"")</f>
        <v/>
      </c>
      <c r="F247" s="39" t="str">
        <f>IF('WS-4'!$CF366&lt;&gt;"",IF('WS-4'!BX366&gt;'WS-4'!BX368,MIN('WS-4'!BX366,'WS-4'!BX368),-MIN('WS-4'!BX366,'WS-4'!BX368))*IF('WS-4'!$CF366="W",1,-1),"")</f>
        <v/>
      </c>
      <c r="G247" s="39" t="str">
        <f>IF('WS-4'!$CF366&lt;&gt;"",IF('WS-4'!BZ366&gt;'WS-4'!BZ368,MIN('WS-4'!BZ366,'WS-4'!BZ368),-MIN('WS-4'!BZ366,'WS-4'!BZ368))*IF('WS-4'!$CF366="W",1,-1),"")</f>
        <v/>
      </c>
      <c r="H247" s="39" t="str">
        <f>IF('WS-4'!$CF366&lt;&gt;"",IF('WS-4'!CB366='WS-4'!CB368,"",IF('WS-4'!CB366&gt;'WS-4'!CB368,MIN('WS-4'!CB366,'WS-4'!CB368),-MIN('WS-4'!CB366,'WS-4'!CB368))*IF('WS-4'!$CF366="W",1,-1)),"")</f>
        <v/>
      </c>
      <c r="I247" s="39" t="str">
        <f>IF('WS-4'!$CF366&lt;&gt;"",IF('WS-4'!CD366='WS-4'!CD368,"",IF('WS-4'!CD366&gt;'WS-4'!CD368,MIN('WS-4'!CD366,'WS-4'!CD368),-MIN('WS-4'!CD366,'WS-4'!CD368))*IF('WS-4'!$CF366="W",1,-1)),"")</f>
        <v/>
      </c>
    </row>
    <row r="248" spans="1:9">
      <c r="A248" t="e">
        <f t="shared" si="3"/>
        <v>#VALUE!</v>
      </c>
      <c r="B248" s="38" t="str">
        <f>CONCATENATE("WS-4 ",'WS-4'!$D$330,",",'WS-4'!$BD376)</f>
        <v>WS-4 6,6</v>
      </c>
      <c r="C248" t="str">
        <f>IF('WS-4'!$CF376&lt;&gt;"",IF('WS-4'!$CF376="W",'WS-4'!$BG376,'WS-4'!$BG378),"")</f>
        <v/>
      </c>
      <c r="D248" t="str">
        <f>IF('WS-4'!$CF376&lt;&gt;"",IF('WS-4'!$CF376="L",'WS-4'!$BG376,'WS-4'!$BG378),"")</f>
        <v/>
      </c>
      <c r="E248" s="39" t="str">
        <f>IF('WS-4'!$CF376&lt;&gt;"",IF('WS-4'!BV376&gt;'WS-4'!BV378,MIN('WS-4'!BV376,'WS-4'!BV378),-MIN('WS-4'!BV376,'WS-4'!BV378))*IF('WS-4'!$CF376="W",1,-1),"")</f>
        <v/>
      </c>
      <c r="F248" s="39" t="str">
        <f>IF('WS-4'!$CF376&lt;&gt;"",IF('WS-4'!BX376&gt;'WS-4'!BX378,MIN('WS-4'!BX376,'WS-4'!BX378),-MIN('WS-4'!BX376,'WS-4'!BX378))*IF('WS-4'!$CF376="W",1,-1),"")</f>
        <v/>
      </c>
      <c r="G248" s="39" t="str">
        <f>IF('WS-4'!$CF376&lt;&gt;"",IF('WS-4'!BZ376&gt;'WS-4'!BZ378,MIN('WS-4'!BZ376,'WS-4'!BZ378),-MIN('WS-4'!BZ376,'WS-4'!BZ378))*IF('WS-4'!$CF376="W",1,-1),"")</f>
        <v/>
      </c>
      <c r="H248" s="39" t="str">
        <f>IF('WS-4'!$CF376&lt;&gt;"",IF('WS-4'!CB376='WS-4'!CB378,"",IF('WS-4'!CB376&gt;'WS-4'!CB378,MIN('WS-4'!CB376,'WS-4'!CB378),-MIN('WS-4'!CB376,'WS-4'!CB378))*IF('WS-4'!$CF376="W",1,-1)),"")</f>
        <v/>
      </c>
      <c r="I248" s="39" t="str">
        <f>IF('WS-4'!$CF376&lt;&gt;"",IF('WS-4'!CD376='WS-4'!CD378,"",IF('WS-4'!CD376&gt;'WS-4'!CD378,MIN('WS-4'!CD376,'WS-4'!CD378),-MIN('WS-4'!CD376,'WS-4'!CD378))*IF('WS-4'!$CF376="W",1,-1)),"")</f>
        <v/>
      </c>
    </row>
    <row r="249" spans="1:9">
      <c r="A249" t="e">
        <f t="shared" si="3"/>
        <v>#VALUE!</v>
      </c>
      <c r="B249" s="38" t="str">
        <f>CONCATENATE("WS-4 ",'WS-4'!$D$395,",",'WS-4'!$BD391)</f>
        <v>WS-4 7,1</v>
      </c>
      <c r="C249" t="str">
        <f>IF('WS-4'!$CF391&lt;&gt;"",IF('WS-4'!$CF391="W",'WS-4'!$BG391,'WS-4'!$BG393),"")</f>
        <v/>
      </c>
      <c r="D249" t="str">
        <f>IF('WS-4'!$CF391&lt;&gt;"",IF('WS-4'!$CF391="L",'WS-4'!$BG391,'WS-4'!$BG393),"")</f>
        <v/>
      </c>
      <c r="E249" s="39" t="str">
        <f>IF('WS-4'!$CF391&lt;&gt;"",IF('WS-4'!BV391&gt;'WS-4'!BV393,MIN('WS-4'!BV391,'WS-4'!BV393),-MIN('WS-4'!BV391,'WS-4'!BV393))*IF('WS-4'!$CF391="W",1,-1),"")</f>
        <v/>
      </c>
      <c r="F249" s="39" t="str">
        <f>IF('WS-4'!$CF391&lt;&gt;"",IF('WS-4'!BX391&gt;'WS-4'!BX393,MIN('WS-4'!BX391,'WS-4'!BX393),-MIN('WS-4'!BX391,'WS-4'!BX393))*IF('WS-4'!$CF391="W",1,-1),"")</f>
        <v/>
      </c>
      <c r="G249" s="39" t="str">
        <f>IF('WS-4'!$CF391&lt;&gt;"",IF('WS-4'!BZ391&gt;'WS-4'!BZ393,MIN('WS-4'!BZ391,'WS-4'!BZ393),-MIN('WS-4'!BZ391,'WS-4'!BZ393))*IF('WS-4'!$CF391="W",1,-1),"")</f>
        <v/>
      </c>
      <c r="H249" s="39" t="str">
        <f>IF('WS-4'!$CF391&lt;&gt;"",IF('WS-4'!CB391='WS-4'!CB393,"",IF('WS-4'!CB391&gt;'WS-4'!CB393,MIN('WS-4'!CB391,'WS-4'!CB393),-MIN('WS-4'!CB391,'WS-4'!CB393))*IF('WS-4'!$CF391="W",1,-1)),"")</f>
        <v/>
      </c>
      <c r="I249" s="39" t="str">
        <f>IF('WS-4'!$CF391&lt;&gt;"",IF('WS-4'!CD391='WS-4'!CD393,"",IF('WS-4'!CD391&gt;'WS-4'!CD393,MIN('WS-4'!CD391,'WS-4'!CD393),-MIN('WS-4'!CD391,'WS-4'!CD393))*IF('WS-4'!$CF391="W",1,-1)),"")</f>
        <v/>
      </c>
    </row>
    <row r="250" spans="1:9">
      <c r="A250" t="e">
        <f t="shared" si="3"/>
        <v>#VALUE!</v>
      </c>
      <c r="B250" s="38" t="str">
        <f>CONCATENATE("WS-4 ",'WS-4'!$D$395,",",'WS-4'!$BD401)</f>
        <v>WS-4 7,2</v>
      </c>
      <c r="C250" t="str">
        <f>IF('WS-4'!$CF401&lt;&gt;"",IF('WS-4'!$CF401="W",'WS-4'!$BG401,'WS-4'!$BG403),"")</f>
        <v/>
      </c>
      <c r="D250" t="str">
        <f>IF('WS-4'!$CF401&lt;&gt;"",IF('WS-4'!$CF401="L",'WS-4'!$BG401,'WS-4'!$BG403),"")</f>
        <v/>
      </c>
      <c r="E250" s="39" t="str">
        <f>IF('WS-4'!$CF401&lt;&gt;"",IF('WS-4'!BV401&gt;'WS-4'!BV403,MIN('WS-4'!BV401,'WS-4'!BV403),-MIN('WS-4'!BV401,'WS-4'!BV403))*IF('WS-4'!$CF401="W",1,-1),"")</f>
        <v/>
      </c>
      <c r="F250" s="39" t="str">
        <f>IF('WS-4'!$CF401&lt;&gt;"",IF('WS-4'!BX401&gt;'WS-4'!BX403,MIN('WS-4'!BX401,'WS-4'!BX403),-MIN('WS-4'!BX401,'WS-4'!BX403))*IF('WS-4'!$CF401="W",1,-1),"")</f>
        <v/>
      </c>
      <c r="G250" s="39" t="str">
        <f>IF('WS-4'!$CF401&lt;&gt;"",IF('WS-4'!BZ401&gt;'WS-4'!BZ403,MIN('WS-4'!BZ401,'WS-4'!BZ403),-MIN('WS-4'!BZ401,'WS-4'!BZ403))*IF('WS-4'!$CF401="W",1,-1),"")</f>
        <v/>
      </c>
      <c r="H250" s="39" t="str">
        <f>IF('WS-4'!$CF401&lt;&gt;"",IF('WS-4'!CB401='WS-4'!CB403,"",IF('WS-4'!CB401&gt;'WS-4'!CB403,MIN('WS-4'!CB401,'WS-4'!CB403),-MIN('WS-4'!CB401,'WS-4'!CB403))*IF('WS-4'!$CF401="W",1,-1)),"")</f>
        <v/>
      </c>
      <c r="I250" s="39" t="str">
        <f>IF('WS-4'!$CF401&lt;&gt;"",IF('WS-4'!CD401='WS-4'!CD403,"",IF('WS-4'!CD401&gt;'WS-4'!CD403,MIN('WS-4'!CD401,'WS-4'!CD403),-MIN('WS-4'!CD401,'WS-4'!CD403))*IF('WS-4'!$CF401="W",1,-1)),"")</f>
        <v/>
      </c>
    </row>
    <row r="251" spans="1:9">
      <c r="A251" t="e">
        <f t="shared" si="3"/>
        <v>#VALUE!</v>
      </c>
      <c r="B251" s="38" t="str">
        <f>CONCATENATE("WS-4 ",'WS-4'!$D$395,",",'WS-4'!$BD411)</f>
        <v>WS-4 7,3</v>
      </c>
      <c r="C251" t="str">
        <f>IF('WS-4'!$CF411&lt;&gt;"",IF('WS-4'!$CF411="W",'WS-4'!$BG411,'WS-4'!$BG413),"")</f>
        <v/>
      </c>
      <c r="D251" t="str">
        <f>IF('WS-4'!$CF411&lt;&gt;"",IF('WS-4'!$CF411="L",'WS-4'!$BG411,'WS-4'!$BG413),"")</f>
        <v/>
      </c>
      <c r="E251" s="39" t="str">
        <f>IF('WS-4'!$CF411&lt;&gt;"",IF('WS-4'!BV411&gt;'WS-4'!BV413,MIN('WS-4'!BV411,'WS-4'!BV413),-MIN('WS-4'!BV411,'WS-4'!BV413))*IF('WS-4'!$CF411="W",1,-1),"")</f>
        <v/>
      </c>
      <c r="F251" s="39" t="str">
        <f>IF('WS-4'!$CF411&lt;&gt;"",IF('WS-4'!BX411&gt;'WS-4'!BX413,MIN('WS-4'!BX411,'WS-4'!BX413),-MIN('WS-4'!BX411,'WS-4'!BX413))*IF('WS-4'!$CF411="W",1,-1),"")</f>
        <v/>
      </c>
      <c r="G251" s="39" t="str">
        <f>IF('WS-4'!$CF411&lt;&gt;"",IF('WS-4'!BZ411&gt;'WS-4'!BZ413,MIN('WS-4'!BZ411,'WS-4'!BZ413),-MIN('WS-4'!BZ411,'WS-4'!BZ413))*IF('WS-4'!$CF411="W",1,-1),"")</f>
        <v/>
      </c>
      <c r="H251" s="39" t="str">
        <f>IF('WS-4'!$CF411&lt;&gt;"",IF('WS-4'!CB411='WS-4'!CB413,"",IF('WS-4'!CB411&gt;'WS-4'!CB413,MIN('WS-4'!CB411,'WS-4'!CB413),-MIN('WS-4'!CB411,'WS-4'!CB413))*IF('WS-4'!$CF411="W",1,-1)),"")</f>
        <v/>
      </c>
      <c r="I251" s="39" t="str">
        <f>IF('WS-4'!$CF411&lt;&gt;"",IF('WS-4'!CD411='WS-4'!CD413,"",IF('WS-4'!CD411&gt;'WS-4'!CD413,MIN('WS-4'!CD411,'WS-4'!CD413),-MIN('WS-4'!CD411,'WS-4'!CD413))*IF('WS-4'!$CF411="W",1,-1)),"")</f>
        <v/>
      </c>
    </row>
    <row r="252" spans="1:9">
      <c r="A252" t="e">
        <f t="shared" si="3"/>
        <v>#VALUE!</v>
      </c>
      <c r="B252" s="38" t="str">
        <f>CONCATENATE("WS-4 ",'WS-4'!$D$395,",",'WS-4'!$BD421)</f>
        <v>WS-4 7,4</v>
      </c>
      <c r="C252" t="str">
        <f>IF('WS-4'!$CF421&lt;&gt;"",IF('WS-4'!$CF421="W",'WS-4'!$BG421,'WS-4'!$BG423),"")</f>
        <v/>
      </c>
      <c r="D252" t="str">
        <f>IF('WS-4'!$CF421&lt;&gt;"",IF('WS-4'!$CF421="L",'WS-4'!$BG421,'WS-4'!$BG423),"")</f>
        <v/>
      </c>
      <c r="E252" s="39" t="str">
        <f>IF('WS-4'!$CF421&lt;&gt;"",IF('WS-4'!BV421&gt;'WS-4'!BV423,MIN('WS-4'!BV421,'WS-4'!BV423),-MIN('WS-4'!BV421,'WS-4'!BV423))*IF('WS-4'!$CF421="W",1,-1),"")</f>
        <v/>
      </c>
      <c r="F252" s="39" t="str">
        <f>IF('WS-4'!$CF421&lt;&gt;"",IF('WS-4'!BX421&gt;'WS-4'!BX423,MIN('WS-4'!BX421,'WS-4'!BX423),-MIN('WS-4'!BX421,'WS-4'!BX423))*IF('WS-4'!$CF421="W",1,-1),"")</f>
        <v/>
      </c>
      <c r="G252" s="39" t="str">
        <f>IF('WS-4'!$CF421&lt;&gt;"",IF('WS-4'!BZ421&gt;'WS-4'!BZ423,MIN('WS-4'!BZ421,'WS-4'!BZ423),-MIN('WS-4'!BZ421,'WS-4'!BZ423))*IF('WS-4'!$CF421="W",1,-1),"")</f>
        <v/>
      </c>
      <c r="H252" s="39" t="str">
        <f>IF('WS-4'!$CF421&lt;&gt;"",IF('WS-4'!CB421='WS-4'!CB423,"",IF('WS-4'!CB421&gt;'WS-4'!CB423,MIN('WS-4'!CB421,'WS-4'!CB423),-MIN('WS-4'!CB421,'WS-4'!CB423))*IF('WS-4'!$CF421="W",1,-1)),"")</f>
        <v/>
      </c>
      <c r="I252" s="39" t="str">
        <f>IF('WS-4'!$CF421&lt;&gt;"",IF('WS-4'!CD421='WS-4'!CD423,"",IF('WS-4'!CD421&gt;'WS-4'!CD423,MIN('WS-4'!CD421,'WS-4'!CD423),-MIN('WS-4'!CD421,'WS-4'!CD423))*IF('WS-4'!$CF421="W",1,-1)),"")</f>
        <v/>
      </c>
    </row>
    <row r="253" spans="1:9">
      <c r="A253" t="e">
        <f t="shared" si="3"/>
        <v>#VALUE!</v>
      </c>
      <c r="B253" s="38" t="str">
        <f>CONCATENATE("WS-4 ",'WS-4'!$D$395,",",'WS-4'!$BD431)</f>
        <v>WS-4 7,5</v>
      </c>
      <c r="C253" t="str">
        <f>IF('WS-4'!$CF431&lt;&gt;"",IF('WS-4'!$CF431="W",'WS-4'!$BG431,'WS-4'!$BG433),"")</f>
        <v/>
      </c>
      <c r="D253" t="str">
        <f>IF('WS-4'!$CF431&lt;&gt;"",IF('WS-4'!$CF431="L",'WS-4'!$BG431,'WS-4'!$BG433),"")</f>
        <v/>
      </c>
      <c r="E253" s="39" t="str">
        <f>IF('WS-4'!$CF431&lt;&gt;"",IF('WS-4'!BV431&gt;'WS-4'!BV433,MIN('WS-4'!BV431,'WS-4'!BV433),-MIN('WS-4'!BV431,'WS-4'!BV433))*IF('WS-4'!$CF431="W",1,-1),"")</f>
        <v/>
      </c>
      <c r="F253" s="39" t="str">
        <f>IF('WS-4'!$CF431&lt;&gt;"",IF('WS-4'!BX431&gt;'WS-4'!BX433,MIN('WS-4'!BX431,'WS-4'!BX433),-MIN('WS-4'!BX431,'WS-4'!BX433))*IF('WS-4'!$CF431="W",1,-1),"")</f>
        <v/>
      </c>
      <c r="G253" s="39" t="str">
        <f>IF('WS-4'!$CF431&lt;&gt;"",IF('WS-4'!BZ431&gt;'WS-4'!BZ433,MIN('WS-4'!BZ431,'WS-4'!BZ433),-MIN('WS-4'!BZ431,'WS-4'!BZ433))*IF('WS-4'!$CF431="W",1,-1),"")</f>
        <v/>
      </c>
      <c r="H253" s="39" t="str">
        <f>IF('WS-4'!$CF431&lt;&gt;"",IF('WS-4'!CB431='WS-4'!CB433,"",IF('WS-4'!CB431&gt;'WS-4'!CB433,MIN('WS-4'!CB431,'WS-4'!CB433),-MIN('WS-4'!CB431,'WS-4'!CB433))*IF('WS-4'!$CF431="W",1,-1)),"")</f>
        <v/>
      </c>
      <c r="I253" s="39" t="str">
        <f>IF('WS-4'!$CF431&lt;&gt;"",IF('WS-4'!CD431='WS-4'!CD433,"",IF('WS-4'!CD431&gt;'WS-4'!CD433,MIN('WS-4'!CD431,'WS-4'!CD433),-MIN('WS-4'!CD431,'WS-4'!CD433))*IF('WS-4'!$CF431="W",1,-1)),"")</f>
        <v/>
      </c>
    </row>
    <row r="254" spans="1:9">
      <c r="A254" t="e">
        <f t="shared" si="3"/>
        <v>#VALUE!</v>
      </c>
      <c r="B254" s="38" t="str">
        <f>CONCATENATE("WS-4 ",'WS-4'!$D$395,",",'WS-4'!$BD441)</f>
        <v>WS-4 7,6</v>
      </c>
      <c r="C254" t="str">
        <f>IF('WS-4'!$CF441&lt;&gt;"",IF('WS-4'!$CF441="W",'WS-4'!$BG441,'WS-4'!$BG443),"")</f>
        <v/>
      </c>
      <c r="D254" t="str">
        <f>IF('WS-4'!$CF441&lt;&gt;"",IF('WS-4'!$CF441="L",'WS-4'!$BG441,'WS-4'!$BG443),"")</f>
        <v/>
      </c>
      <c r="E254" s="39" t="str">
        <f>IF('WS-4'!$CF441&lt;&gt;"",IF('WS-4'!BV441&gt;'WS-4'!BV443,MIN('WS-4'!BV441,'WS-4'!BV443),-MIN('WS-4'!BV441,'WS-4'!BV443))*IF('WS-4'!$CF441="W",1,-1),"")</f>
        <v/>
      </c>
      <c r="F254" s="39" t="str">
        <f>IF('WS-4'!$CF441&lt;&gt;"",IF('WS-4'!BX441&gt;'WS-4'!BX443,MIN('WS-4'!BX441,'WS-4'!BX443),-MIN('WS-4'!BX441,'WS-4'!BX443))*IF('WS-4'!$CF441="W",1,-1),"")</f>
        <v/>
      </c>
      <c r="G254" s="39" t="str">
        <f>IF('WS-4'!$CF441&lt;&gt;"",IF('WS-4'!BZ441&gt;'WS-4'!BZ443,MIN('WS-4'!BZ441,'WS-4'!BZ443),-MIN('WS-4'!BZ441,'WS-4'!BZ443))*IF('WS-4'!$CF441="W",1,-1),"")</f>
        <v/>
      </c>
      <c r="H254" s="39" t="str">
        <f>IF('WS-4'!$CF441&lt;&gt;"",IF('WS-4'!CB441='WS-4'!CB443,"",IF('WS-4'!CB441&gt;'WS-4'!CB443,MIN('WS-4'!CB441,'WS-4'!CB443),-MIN('WS-4'!CB441,'WS-4'!CB443))*IF('WS-4'!$CF441="W",1,-1)),"")</f>
        <v/>
      </c>
      <c r="I254" s="39" t="str">
        <f>IF('WS-4'!$CF441&lt;&gt;"",IF('WS-4'!CD441='WS-4'!CD443,"",IF('WS-4'!CD441&gt;'WS-4'!CD443,MIN('WS-4'!CD441,'WS-4'!CD443),-MIN('WS-4'!CD441,'WS-4'!CD443))*IF('WS-4'!$CF441="W",1,-1)),"")</f>
        <v/>
      </c>
    </row>
    <row r="255" spans="1:9">
      <c r="A255" t="e">
        <f t="shared" si="3"/>
        <v>#VALUE!</v>
      </c>
      <c r="B255" s="38" t="str">
        <f>CONCATENATE("WS-4 ",'WS-4'!$D$460,",",'WS-4'!$BD456)</f>
        <v>WS-4 8,1</v>
      </c>
      <c r="C255" t="str">
        <f>IF('WS-4'!$CF456&lt;&gt;"",IF('WS-4'!$CF456="W",'WS-4'!$BG456,'WS-4'!$BG458),"")</f>
        <v/>
      </c>
      <c r="D255" t="str">
        <f>IF('WS-4'!$CF456&lt;&gt;"",IF('WS-4'!$CF456="L",'WS-4'!$BG456,'WS-4'!$BG458),"")</f>
        <v/>
      </c>
      <c r="E255" s="39" t="str">
        <f>IF('WS-4'!$CF456&lt;&gt;"",IF('WS-4'!BV456&gt;'WS-4'!BV458,MIN('WS-4'!BV456,'WS-4'!BV458),-MIN('WS-4'!BV456,'WS-4'!BV458))*IF('WS-4'!$CF456="W",1,-1),"")</f>
        <v/>
      </c>
      <c r="F255" s="39" t="str">
        <f>IF('WS-4'!$CF456&lt;&gt;"",IF('WS-4'!BX456&gt;'WS-4'!BX458,MIN('WS-4'!BX456,'WS-4'!BX458),-MIN('WS-4'!BX456,'WS-4'!BX458))*IF('WS-4'!$CF456="W",1,-1),"")</f>
        <v/>
      </c>
      <c r="G255" s="39" t="str">
        <f>IF('WS-4'!$CF456&lt;&gt;"",IF('WS-4'!BZ456&gt;'WS-4'!BZ458,MIN('WS-4'!BZ456,'WS-4'!BZ458),-MIN('WS-4'!BZ456,'WS-4'!BZ458))*IF('WS-4'!$CF456="W",1,-1),"")</f>
        <v/>
      </c>
      <c r="H255" s="39" t="str">
        <f>IF('WS-4'!$CF456&lt;&gt;"",IF('WS-4'!CB456='WS-4'!CB458,"",IF('WS-4'!CB456&gt;'WS-4'!CB458,MIN('WS-4'!CB456,'WS-4'!CB458),-MIN('WS-4'!CB456,'WS-4'!CB458))*IF('WS-4'!$CF456="W",1,-1)),"")</f>
        <v/>
      </c>
      <c r="I255" s="39" t="str">
        <f>IF('WS-4'!$CF456&lt;&gt;"",IF('WS-4'!CD456='WS-4'!CD458,"",IF('WS-4'!CD456&gt;'WS-4'!CD458,MIN('WS-4'!CD456,'WS-4'!CD458),-MIN('WS-4'!CD456,'WS-4'!CD458))*IF('WS-4'!$CF456="W",1,-1)),"")</f>
        <v/>
      </c>
    </row>
    <row r="256" spans="1:9">
      <c r="A256" t="e">
        <f t="shared" si="3"/>
        <v>#VALUE!</v>
      </c>
      <c r="B256" s="38" t="str">
        <f>CONCATENATE("WS-4 ",'WS-4'!$D$460,",",'WS-4'!$BD466)</f>
        <v>WS-4 8,2</v>
      </c>
      <c r="C256" t="str">
        <f>IF('WS-4'!$CF466&lt;&gt;"",IF('WS-4'!$CF466="W",'WS-4'!$BG466,'WS-4'!$BG468),"")</f>
        <v/>
      </c>
      <c r="D256" t="str">
        <f>IF('WS-4'!$CF466&lt;&gt;"",IF('WS-4'!$CF466="L",'WS-4'!$BG466,'WS-4'!$BG468),"")</f>
        <v/>
      </c>
      <c r="E256" s="39" t="str">
        <f>IF('WS-4'!$CF466&lt;&gt;"",IF('WS-4'!BV466&gt;'WS-4'!BV468,MIN('WS-4'!BV466,'WS-4'!BV468),-MIN('WS-4'!BV466,'WS-4'!BV468))*IF('WS-4'!$CF466="W",1,-1),"")</f>
        <v/>
      </c>
      <c r="F256" s="39" t="str">
        <f>IF('WS-4'!$CF466&lt;&gt;"",IF('WS-4'!BX466&gt;'WS-4'!BX468,MIN('WS-4'!BX466,'WS-4'!BX468),-MIN('WS-4'!BX466,'WS-4'!BX468))*IF('WS-4'!$CF466="W",1,-1),"")</f>
        <v/>
      </c>
      <c r="G256" s="39" t="str">
        <f>IF('WS-4'!$CF466&lt;&gt;"",IF('WS-4'!BZ466&gt;'WS-4'!BZ468,MIN('WS-4'!BZ466,'WS-4'!BZ468),-MIN('WS-4'!BZ466,'WS-4'!BZ468))*IF('WS-4'!$CF466="W",1,-1),"")</f>
        <v/>
      </c>
      <c r="H256" s="39" t="str">
        <f>IF('WS-4'!$CF466&lt;&gt;"",IF('WS-4'!CB466='WS-4'!CB468,"",IF('WS-4'!CB466&gt;'WS-4'!CB468,MIN('WS-4'!CB466,'WS-4'!CB468),-MIN('WS-4'!CB466,'WS-4'!CB468))*IF('WS-4'!$CF466="W",1,-1)),"")</f>
        <v/>
      </c>
      <c r="I256" s="39" t="str">
        <f>IF('WS-4'!$CF466&lt;&gt;"",IF('WS-4'!CD466='WS-4'!CD468,"",IF('WS-4'!CD466&gt;'WS-4'!CD468,MIN('WS-4'!CD466,'WS-4'!CD468),-MIN('WS-4'!CD466,'WS-4'!CD468))*IF('WS-4'!$CF466="W",1,-1)),"")</f>
        <v/>
      </c>
    </row>
    <row r="257" spans="1:9">
      <c r="A257" t="e">
        <f t="shared" si="3"/>
        <v>#VALUE!</v>
      </c>
      <c r="B257" s="38" t="str">
        <f>CONCATENATE("WS-4 ",'WS-4'!$D$460,",",'WS-4'!$BD476)</f>
        <v>WS-4 8,3</v>
      </c>
      <c r="C257" t="str">
        <f>IF('WS-4'!$CF476&lt;&gt;"",IF('WS-4'!$CF476="W",'WS-4'!$BG476,'WS-4'!$BG478),"")</f>
        <v/>
      </c>
      <c r="D257" t="str">
        <f>IF('WS-4'!$CF476&lt;&gt;"",IF('WS-4'!$CF476="L",'WS-4'!$BG476,'WS-4'!$BG478),"")</f>
        <v/>
      </c>
      <c r="E257" s="39" t="str">
        <f>IF('WS-4'!$CF476&lt;&gt;"",IF('WS-4'!BV476&gt;'WS-4'!BV478,MIN('WS-4'!BV476,'WS-4'!BV478),-MIN('WS-4'!BV476,'WS-4'!BV478))*IF('WS-4'!$CF476="W",1,-1),"")</f>
        <v/>
      </c>
      <c r="F257" s="39" t="str">
        <f>IF('WS-4'!$CF476&lt;&gt;"",IF('WS-4'!BX476&gt;'WS-4'!BX478,MIN('WS-4'!BX476,'WS-4'!BX478),-MIN('WS-4'!BX476,'WS-4'!BX478))*IF('WS-4'!$CF476="W",1,-1),"")</f>
        <v/>
      </c>
      <c r="G257" s="39" t="str">
        <f>IF('WS-4'!$CF476&lt;&gt;"",IF('WS-4'!BZ476&gt;'WS-4'!BZ478,MIN('WS-4'!BZ476,'WS-4'!BZ478),-MIN('WS-4'!BZ476,'WS-4'!BZ478))*IF('WS-4'!$CF476="W",1,-1),"")</f>
        <v/>
      </c>
      <c r="H257" s="39" t="str">
        <f>IF('WS-4'!$CF476&lt;&gt;"",IF('WS-4'!CB476='WS-4'!CB478,"",IF('WS-4'!CB476&gt;'WS-4'!CB478,MIN('WS-4'!CB476,'WS-4'!CB478),-MIN('WS-4'!CB476,'WS-4'!CB478))*IF('WS-4'!$CF476="W",1,-1)),"")</f>
        <v/>
      </c>
      <c r="I257" s="39" t="str">
        <f>IF('WS-4'!$CF476&lt;&gt;"",IF('WS-4'!CD476='WS-4'!CD478,"",IF('WS-4'!CD476&gt;'WS-4'!CD478,MIN('WS-4'!CD476,'WS-4'!CD478),-MIN('WS-4'!CD476,'WS-4'!CD478))*IF('WS-4'!$CF476="W",1,-1)),"")</f>
        <v/>
      </c>
    </row>
    <row r="258" spans="1:9">
      <c r="A258" t="e">
        <f t="shared" ref="A258:A321" si="4">MID($C258,FIND(" ",$C258,1)+1,FIND(" ",$C258,LEN($C258)-8)-1-FIND(" ",$C258,1))&amp;";"&amp;LEFT($C258,FIND(" ",$C258,1)-1)&amp;";"&amp;MID($C258,FIND("(",$C258,LEN($C258)-7)+1,FIND(")",$C258,LEN($C258)-2)-FIND("(",$C258,LEN($C258)-7)-1)&amp;";"&amp;MID($D258,FIND(" ",$D258,1)+1,FIND(" ",$D258,LEN($D258)-8)-1-FIND(" ",$D258,1))&amp;";"&amp;LEFT($D258,FIND(" ",$D258,1)-1)&amp;";"&amp;MID($D258,FIND("(",$D258,LEN($D258)-7)+1,FIND(")",$D258,LEN($D258)-2)-FIND("(",$D258,LEN($D258)-7)-1)&amp;"|"</f>
        <v>#VALUE!</v>
      </c>
      <c r="B258" s="38" t="str">
        <f>CONCATENATE("WS-4 ",'WS-4'!$D$460,",",'WS-4'!$BD486)</f>
        <v>WS-4 8,4</v>
      </c>
      <c r="C258" t="str">
        <f>IF('WS-4'!$CF486&lt;&gt;"",IF('WS-4'!$CF486="W",'WS-4'!$BG486,'WS-4'!$BG488),"")</f>
        <v/>
      </c>
      <c r="D258" t="str">
        <f>IF('WS-4'!$CF486&lt;&gt;"",IF('WS-4'!$CF486="L",'WS-4'!$BG486,'WS-4'!$BG488),"")</f>
        <v/>
      </c>
      <c r="E258" s="39" t="str">
        <f>IF('WS-4'!$CF486&lt;&gt;"",IF('WS-4'!BV486&gt;'WS-4'!BV488,MIN('WS-4'!BV486,'WS-4'!BV488),-MIN('WS-4'!BV486,'WS-4'!BV488))*IF('WS-4'!$CF486="W",1,-1),"")</f>
        <v/>
      </c>
      <c r="F258" s="39" t="str">
        <f>IF('WS-4'!$CF486&lt;&gt;"",IF('WS-4'!BX486&gt;'WS-4'!BX488,MIN('WS-4'!BX486,'WS-4'!BX488),-MIN('WS-4'!BX486,'WS-4'!BX488))*IF('WS-4'!$CF486="W",1,-1),"")</f>
        <v/>
      </c>
      <c r="G258" s="39" t="str">
        <f>IF('WS-4'!$CF486&lt;&gt;"",IF('WS-4'!BZ486&gt;'WS-4'!BZ488,MIN('WS-4'!BZ486,'WS-4'!BZ488),-MIN('WS-4'!BZ486,'WS-4'!BZ488))*IF('WS-4'!$CF486="W",1,-1),"")</f>
        <v/>
      </c>
      <c r="H258" s="39" t="str">
        <f>IF('WS-4'!$CF486&lt;&gt;"",IF('WS-4'!CB486='WS-4'!CB488,"",IF('WS-4'!CB486&gt;'WS-4'!CB488,MIN('WS-4'!CB486,'WS-4'!CB488),-MIN('WS-4'!CB486,'WS-4'!CB488))*IF('WS-4'!$CF486="W",1,-1)),"")</f>
        <v/>
      </c>
      <c r="I258" s="39" t="str">
        <f>IF('WS-4'!$CF486&lt;&gt;"",IF('WS-4'!CD486='WS-4'!CD488,"",IF('WS-4'!CD486&gt;'WS-4'!CD488,MIN('WS-4'!CD486,'WS-4'!CD488),-MIN('WS-4'!CD486,'WS-4'!CD488))*IF('WS-4'!$CF486="W",1,-1)),"")</f>
        <v/>
      </c>
    </row>
    <row r="259" spans="1:9">
      <c r="A259" t="e">
        <f t="shared" si="4"/>
        <v>#VALUE!</v>
      </c>
      <c r="B259" s="38" t="str">
        <f>CONCATENATE("WS-4 ",'WS-4'!$D$460,",",'WS-4'!$BD496)</f>
        <v>WS-4 8,5</v>
      </c>
      <c r="C259" t="str">
        <f>IF('WS-4'!$CF496&lt;&gt;"",IF('WS-4'!$CF496="W",'WS-4'!$BG496,'WS-4'!$BG498),"")</f>
        <v/>
      </c>
      <c r="D259" t="str">
        <f>IF('WS-4'!$CF496&lt;&gt;"",IF('WS-4'!$CF496="L",'WS-4'!$BG496,'WS-4'!$BG498),"")</f>
        <v/>
      </c>
      <c r="E259" s="39" t="str">
        <f>IF('WS-4'!$CF496&lt;&gt;"",IF('WS-4'!BV496&gt;'WS-4'!BV498,MIN('WS-4'!BV496,'WS-4'!BV498),-MIN('WS-4'!BV496,'WS-4'!BV498))*IF('WS-4'!$CF496="W",1,-1),"")</f>
        <v/>
      </c>
      <c r="F259" s="39" t="str">
        <f>IF('WS-4'!$CF496&lt;&gt;"",IF('WS-4'!BX496&gt;'WS-4'!BX498,MIN('WS-4'!BX496,'WS-4'!BX498),-MIN('WS-4'!BX496,'WS-4'!BX498))*IF('WS-4'!$CF496="W",1,-1),"")</f>
        <v/>
      </c>
      <c r="G259" s="39" t="str">
        <f>IF('WS-4'!$CF496&lt;&gt;"",IF('WS-4'!BZ496&gt;'WS-4'!BZ498,MIN('WS-4'!BZ496,'WS-4'!BZ498),-MIN('WS-4'!BZ496,'WS-4'!BZ498))*IF('WS-4'!$CF496="W",1,-1),"")</f>
        <v/>
      </c>
      <c r="H259" s="39" t="str">
        <f>IF('WS-4'!$CF496&lt;&gt;"",IF('WS-4'!CB496='WS-4'!CB498,"",IF('WS-4'!CB496&gt;'WS-4'!CB498,MIN('WS-4'!CB496,'WS-4'!CB498),-MIN('WS-4'!CB496,'WS-4'!CB498))*IF('WS-4'!$CF496="W",1,-1)),"")</f>
        <v/>
      </c>
      <c r="I259" s="39" t="str">
        <f>IF('WS-4'!$CF496&lt;&gt;"",IF('WS-4'!CD496='WS-4'!CD498,"",IF('WS-4'!CD496&gt;'WS-4'!CD498,MIN('WS-4'!CD496,'WS-4'!CD498),-MIN('WS-4'!CD496,'WS-4'!CD498))*IF('WS-4'!$CF496="W",1,-1)),"")</f>
        <v/>
      </c>
    </row>
    <row r="260" spans="1:9">
      <c r="A260" t="e">
        <f t="shared" si="4"/>
        <v>#VALUE!</v>
      </c>
      <c r="B260" s="38" t="str">
        <f>CONCATENATE("WS-4 ",'WS-4'!$D$460,",",'WS-4'!$BD506)</f>
        <v>WS-4 8,6</v>
      </c>
      <c r="C260" t="str">
        <f>IF('WS-4'!$CF506&lt;&gt;"",IF('WS-4'!$CF506="W",'WS-4'!$BG506,'WS-4'!$BG508),"")</f>
        <v/>
      </c>
      <c r="D260" t="str">
        <f>IF('WS-4'!$CF506&lt;&gt;"",IF('WS-4'!$CF506="L",'WS-4'!$BG506,'WS-4'!$BG508),"")</f>
        <v/>
      </c>
      <c r="E260" s="39" t="str">
        <f>IF('WS-4'!$CF506&lt;&gt;"",IF('WS-4'!BV506&gt;'WS-4'!BV508,MIN('WS-4'!BV506,'WS-4'!BV508),-MIN('WS-4'!BV506,'WS-4'!BV508))*IF('WS-4'!$CF506="W",1,-1),"")</f>
        <v/>
      </c>
      <c r="F260" s="39" t="str">
        <f>IF('WS-4'!$CF506&lt;&gt;"",IF('WS-4'!BX506&gt;'WS-4'!BX508,MIN('WS-4'!BX506,'WS-4'!BX508),-MIN('WS-4'!BX506,'WS-4'!BX508))*IF('WS-4'!$CF506="W",1,-1),"")</f>
        <v/>
      </c>
      <c r="G260" s="39" t="str">
        <f>IF('WS-4'!$CF506&lt;&gt;"",IF('WS-4'!BZ506&gt;'WS-4'!BZ508,MIN('WS-4'!BZ506,'WS-4'!BZ508),-MIN('WS-4'!BZ506,'WS-4'!BZ508))*IF('WS-4'!$CF506="W",1,-1),"")</f>
        <v/>
      </c>
      <c r="H260" s="39" t="str">
        <f>IF('WS-4'!$CF506&lt;&gt;"",IF('WS-4'!CB506='WS-4'!CB508,"",IF('WS-4'!CB506&gt;'WS-4'!CB508,MIN('WS-4'!CB506,'WS-4'!CB508),-MIN('WS-4'!CB506,'WS-4'!CB508))*IF('WS-4'!$CF506="W",1,-1)),"")</f>
        <v/>
      </c>
      <c r="I260" s="39" t="str">
        <f>IF('WS-4'!$CF506&lt;&gt;"",IF('WS-4'!CD506='WS-4'!CD508,"",IF('WS-4'!CD506&gt;'WS-4'!CD508,MIN('WS-4'!CD506,'WS-4'!CD508),-MIN('WS-4'!CD506,'WS-4'!CD508))*IF('WS-4'!$CF506="W",1,-1)),"")</f>
        <v/>
      </c>
    </row>
    <row r="261" spans="1:9">
      <c r="A261" t="e">
        <f t="shared" si="4"/>
        <v>#VALUE!</v>
      </c>
      <c r="B261" s="38" t="str">
        <f>CONCATENATE("WS-4 ",'WS-4'!$D$525,",",'WS-4'!$BD521)</f>
        <v>WS-4 9,1</v>
      </c>
      <c r="C261" t="str">
        <f>IF('WS-4'!$CF521&lt;&gt;"",IF('WS-4'!$CF521="W",'WS-4'!$BG521,'WS-4'!$BG523),"")</f>
        <v/>
      </c>
      <c r="D261" t="str">
        <f>IF('WS-4'!$CF521&lt;&gt;"",IF('WS-4'!$CF521="L",'WS-4'!$BG521,'WS-4'!$BG523),"")</f>
        <v/>
      </c>
      <c r="E261" s="39" t="str">
        <f>IF('WS-4'!$CF521&lt;&gt;"",IF('WS-4'!BV521&gt;'WS-4'!BV523,MIN('WS-4'!BV521,'WS-4'!BV523),-MIN('WS-4'!BV521,'WS-4'!BV523))*IF('WS-4'!$CF521="W",1,-1),"")</f>
        <v/>
      </c>
      <c r="F261" s="39" t="str">
        <f>IF('WS-4'!$CF521&lt;&gt;"",IF('WS-4'!BX521&gt;'WS-4'!BX523,MIN('WS-4'!BX521,'WS-4'!BX523),-MIN('WS-4'!BX521,'WS-4'!BX523))*IF('WS-4'!$CF521="W",1,-1),"")</f>
        <v/>
      </c>
      <c r="G261" s="39" t="str">
        <f>IF('WS-4'!$CF521&lt;&gt;"",IF('WS-4'!BZ521&gt;'WS-4'!BZ523,MIN('WS-4'!BZ521,'WS-4'!BZ523),-MIN('WS-4'!BZ521,'WS-4'!BZ523))*IF('WS-4'!$CF521="W",1,-1),"")</f>
        <v/>
      </c>
      <c r="H261" s="39" t="str">
        <f>IF('WS-4'!$CF521&lt;&gt;"",IF('WS-4'!CB521='WS-4'!CB523,"",IF('WS-4'!CB521&gt;'WS-4'!CB523,MIN('WS-4'!CB521,'WS-4'!CB523),-MIN('WS-4'!CB521,'WS-4'!CB523))*IF('WS-4'!$CF521="W",1,-1)),"")</f>
        <v/>
      </c>
      <c r="I261" s="39" t="str">
        <f>IF('WS-4'!$CF521&lt;&gt;"",IF('WS-4'!CD521='WS-4'!CD523,"",IF('WS-4'!CD521&gt;'WS-4'!CD523,MIN('WS-4'!CD521,'WS-4'!CD523),-MIN('WS-4'!CD521,'WS-4'!CD523))*IF('WS-4'!$CF521="W",1,-1)),"")</f>
        <v/>
      </c>
    </row>
    <row r="262" spans="1:9">
      <c r="A262" t="e">
        <f t="shared" si="4"/>
        <v>#VALUE!</v>
      </c>
      <c r="B262" s="38" t="str">
        <f>CONCATENATE("WS-4 ",'WS-4'!$D$525,",",'WS-4'!$BD531)</f>
        <v>WS-4 9,2</v>
      </c>
      <c r="C262" t="str">
        <f>IF('WS-4'!$CF531&lt;&gt;"",IF('WS-4'!$CF531="W",'WS-4'!$BG531,'WS-4'!$BG533),"")</f>
        <v/>
      </c>
      <c r="D262" t="str">
        <f>IF('WS-4'!$CF531&lt;&gt;"",IF('WS-4'!$CF531="L",'WS-4'!$BG531,'WS-4'!$BG533),"")</f>
        <v/>
      </c>
      <c r="E262" s="39" t="str">
        <f>IF('WS-4'!$CF531&lt;&gt;"",IF('WS-4'!BV531&gt;'WS-4'!BV533,MIN('WS-4'!BV531,'WS-4'!BV533),-MIN('WS-4'!BV531,'WS-4'!BV533))*IF('WS-4'!$CF531="W",1,-1),"")</f>
        <v/>
      </c>
      <c r="F262" s="39" t="str">
        <f>IF('WS-4'!$CF531&lt;&gt;"",IF('WS-4'!BX531&gt;'WS-4'!BX533,MIN('WS-4'!BX531,'WS-4'!BX533),-MIN('WS-4'!BX531,'WS-4'!BX533))*IF('WS-4'!$CF531="W",1,-1),"")</f>
        <v/>
      </c>
      <c r="G262" s="39" t="str">
        <f>IF('WS-4'!$CF531&lt;&gt;"",IF('WS-4'!BZ531&gt;'WS-4'!BZ533,MIN('WS-4'!BZ531,'WS-4'!BZ533),-MIN('WS-4'!BZ531,'WS-4'!BZ533))*IF('WS-4'!$CF531="W",1,-1),"")</f>
        <v/>
      </c>
      <c r="H262" s="39" t="str">
        <f>IF('WS-4'!$CF531&lt;&gt;"",IF('WS-4'!CB531='WS-4'!CB533,"",IF('WS-4'!CB531&gt;'WS-4'!CB533,MIN('WS-4'!CB531,'WS-4'!CB533),-MIN('WS-4'!CB531,'WS-4'!CB533))*IF('WS-4'!$CF531="W",1,-1)),"")</f>
        <v/>
      </c>
      <c r="I262" s="39" t="str">
        <f>IF('WS-4'!$CF531&lt;&gt;"",IF('WS-4'!CD531='WS-4'!CD533,"",IF('WS-4'!CD531&gt;'WS-4'!CD533,MIN('WS-4'!CD531,'WS-4'!CD533),-MIN('WS-4'!CD531,'WS-4'!CD533))*IF('WS-4'!$CF531="W",1,-1)),"")</f>
        <v/>
      </c>
    </row>
    <row r="263" spans="1:9">
      <c r="A263" t="e">
        <f t="shared" si="4"/>
        <v>#VALUE!</v>
      </c>
      <c r="B263" s="38" t="str">
        <f>CONCATENATE("WS-4 ",'WS-4'!$D$525,",",'WS-4'!$BD541)</f>
        <v>WS-4 9,3</v>
      </c>
      <c r="C263" t="str">
        <f>IF('WS-4'!$CF541&lt;&gt;"",IF('WS-4'!$CF541="W",'WS-4'!$BG541,'WS-4'!$BG543),"")</f>
        <v/>
      </c>
      <c r="D263" t="str">
        <f>IF('WS-4'!$CF541&lt;&gt;"",IF('WS-4'!$CF541="L",'WS-4'!$BG541,'WS-4'!$BG543),"")</f>
        <v/>
      </c>
      <c r="E263" s="39" t="str">
        <f>IF('WS-4'!$CF541&lt;&gt;"",IF('WS-4'!BV541&gt;'WS-4'!BV543,MIN('WS-4'!BV541,'WS-4'!BV543),-MIN('WS-4'!BV541,'WS-4'!BV543))*IF('WS-4'!$CF541="W",1,-1),"")</f>
        <v/>
      </c>
      <c r="F263" s="39" t="str">
        <f>IF('WS-4'!$CF541&lt;&gt;"",IF('WS-4'!BX541&gt;'WS-4'!BX543,MIN('WS-4'!BX541,'WS-4'!BX543),-MIN('WS-4'!BX541,'WS-4'!BX543))*IF('WS-4'!$CF541="W",1,-1),"")</f>
        <v/>
      </c>
      <c r="G263" s="39" t="str">
        <f>IF('WS-4'!$CF541&lt;&gt;"",IF('WS-4'!BZ541&gt;'WS-4'!BZ543,MIN('WS-4'!BZ541,'WS-4'!BZ543),-MIN('WS-4'!BZ541,'WS-4'!BZ543))*IF('WS-4'!$CF541="W",1,-1),"")</f>
        <v/>
      </c>
      <c r="H263" s="39" t="str">
        <f>IF('WS-4'!$CF541&lt;&gt;"",IF('WS-4'!CB541='WS-4'!CB543,"",IF('WS-4'!CB541&gt;'WS-4'!CB543,MIN('WS-4'!CB541,'WS-4'!CB543),-MIN('WS-4'!CB541,'WS-4'!CB543))*IF('WS-4'!$CF541="W",1,-1)),"")</f>
        <v/>
      </c>
      <c r="I263" s="39" t="str">
        <f>IF('WS-4'!$CF541&lt;&gt;"",IF('WS-4'!CD541='WS-4'!CD543,"",IF('WS-4'!CD541&gt;'WS-4'!CD543,MIN('WS-4'!CD541,'WS-4'!CD543),-MIN('WS-4'!CD541,'WS-4'!CD543))*IF('WS-4'!$CF541="W",1,-1)),"")</f>
        <v/>
      </c>
    </row>
    <row r="264" spans="1:9">
      <c r="A264" t="e">
        <f t="shared" si="4"/>
        <v>#VALUE!</v>
      </c>
      <c r="B264" s="38" t="str">
        <f>CONCATENATE("WS-4 ",'WS-4'!$D$525,",",'WS-4'!$BD551)</f>
        <v>WS-4 9,4</v>
      </c>
      <c r="C264" t="str">
        <f>IF('WS-4'!$CF551&lt;&gt;"",IF('WS-4'!$CF551="W",'WS-4'!$BG551,'WS-4'!$BG553),"")</f>
        <v/>
      </c>
      <c r="D264" t="str">
        <f>IF('WS-4'!$CF551&lt;&gt;"",IF('WS-4'!$CF551="L",'WS-4'!$BG551,'WS-4'!$BG553),"")</f>
        <v/>
      </c>
      <c r="E264" s="39" t="str">
        <f>IF('WS-4'!$CF551&lt;&gt;"",IF('WS-4'!BV551&gt;'WS-4'!BV553,MIN('WS-4'!BV551,'WS-4'!BV553),-MIN('WS-4'!BV551,'WS-4'!BV553))*IF('WS-4'!$CF551="W",1,-1),"")</f>
        <v/>
      </c>
      <c r="F264" s="39" t="str">
        <f>IF('WS-4'!$CF551&lt;&gt;"",IF('WS-4'!BX551&gt;'WS-4'!BX553,MIN('WS-4'!BX551,'WS-4'!BX553),-MIN('WS-4'!BX551,'WS-4'!BX553))*IF('WS-4'!$CF551="W",1,-1),"")</f>
        <v/>
      </c>
      <c r="G264" s="39" t="str">
        <f>IF('WS-4'!$CF551&lt;&gt;"",IF('WS-4'!BZ551&gt;'WS-4'!BZ553,MIN('WS-4'!BZ551,'WS-4'!BZ553),-MIN('WS-4'!BZ551,'WS-4'!BZ553))*IF('WS-4'!$CF551="W",1,-1),"")</f>
        <v/>
      </c>
      <c r="H264" s="39" t="str">
        <f>IF('WS-4'!$CF551&lt;&gt;"",IF('WS-4'!CB551='WS-4'!CB553,"",IF('WS-4'!CB551&gt;'WS-4'!CB553,MIN('WS-4'!CB551,'WS-4'!CB553),-MIN('WS-4'!CB551,'WS-4'!CB553))*IF('WS-4'!$CF551="W",1,-1)),"")</f>
        <v/>
      </c>
      <c r="I264" s="39" t="str">
        <f>IF('WS-4'!$CF551&lt;&gt;"",IF('WS-4'!CD551='WS-4'!CD553,"",IF('WS-4'!CD551&gt;'WS-4'!CD553,MIN('WS-4'!CD551,'WS-4'!CD553),-MIN('WS-4'!CD551,'WS-4'!CD553))*IF('WS-4'!$CF551="W",1,-1)),"")</f>
        <v/>
      </c>
    </row>
    <row r="265" spans="1:9">
      <c r="A265" t="e">
        <f t="shared" si="4"/>
        <v>#VALUE!</v>
      </c>
      <c r="B265" s="38" t="str">
        <f>CONCATENATE("WS-4 ",'WS-4'!$D$525,",",'WS-4'!$BD561)</f>
        <v>WS-4 9,5</v>
      </c>
      <c r="C265" t="str">
        <f>IF('WS-4'!$CF561&lt;&gt;"",IF('WS-4'!$CF561="W",'WS-4'!$BG561,'WS-4'!$BG563),"")</f>
        <v/>
      </c>
      <c r="D265" t="str">
        <f>IF('WS-4'!$CF561&lt;&gt;"",IF('WS-4'!$CF561="L",'WS-4'!$BG561,'WS-4'!$BG563),"")</f>
        <v/>
      </c>
      <c r="E265" s="39" t="str">
        <f>IF('WS-4'!$CF561&lt;&gt;"",IF('WS-4'!BV561&gt;'WS-4'!BV563,MIN('WS-4'!BV561,'WS-4'!BV563),-MIN('WS-4'!BV561,'WS-4'!BV563))*IF('WS-4'!$CF561="W",1,-1),"")</f>
        <v/>
      </c>
      <c r="F265" s="39" t="str">
        <f>IF('WS-4'!$CF561&lt;&gt;"",IF('WS-4'!BX561&gt;'WS-4'!BX563,MIN('WS-4'!BX561,'WS-4'!BX563),-MIN('WS-4'!BX561,'WS-4'!BX563))*IF('WS-4'!$CF561="W",1,-1),"")</f>
        <v/>
      </c>
      <c r="G265" s="39" t="str">
        <f>IF('WS-4'!$CF561&lt;&gt;"",IF('WS-4'!BZ561&gt;'WS-4'!BZ563,MIN('WS-4'!BZ561,'WS-4'!BZ563),-MIN('WS-4'!BZ561,'WS-4'!BZ563))*IF('WS-4'!$CF561="W",1,-1),"")</f>
        <v/>
      </c>
      <c r="H265" s="39" t="str">
        <f>IF('WS-4'!$CF561&lt;&gt;"",IF('WS-4'!CB561='WS-4'!CB563,"",IF('WS-4'!CB561&gt;'WS-4'!CB563,MIN('WS-4'!CB561,'WS-4'!CB563),-MIN('WS-4'!CB561,'WS-4'!CB563))*IF('WS-4'!$CF561="W",1,-1)),"")</f>
        <v/>
      </c>
      <c r="I265" s="39" t="str">
        <f>IF('WS-4'!$CF561&lt;&gt;"",IF('WS-4'!CD561='WS-4'!CD563,"",IF('WS-4'!CD561&gt;'WS-4'!CD563,MIN('WS-4'!CD561,'WS-4'!CD563),-MIN('WS-4'!CD561,'WS-4'!CD563))*IF('WS-4'!$CF561="W",1,-1)),"")</f>
        <v/>
      </c>
    </row>
    <row r="266" spans="1:9">
      <c r="A266" t="e">
        <f t="shared" si="4"/>
        <v>#VALUE!</v>
      </c>
      <c r="B266" s="38" t="str">
        <f>CONCATENATE("WS-4 ",'WS-4'!$D$525,",",'WS-4'!$BD571)</f>
        <v>WS-4 9,6</v>
      </c>
      <c r="C266" t="str">
        <f>IF('WS-4'!$CF571&lt;&gt;"",IF('WS-4'!$CF571="W",'WS-4'!$BG571,'WS-4'!$BG573),"")</f>
        <v/>
      </c>
      <c r="D266" t="str">
        <f>IF('WS-4'!$CF571&lt;&gt;"",IF('WS-4'!$CF571="L",'WS-4'!$BG571,'WS-4'!$BG573),"")</f>
        <v/>
      </c>
      <c r="E266" s="39" t="str">
        <f>IF('WS-4'!$CF571&lt;&gt;"",IF('WS-4'!BV571&gt;'WS-4'!BV573,MIN('WS-4'!BV571,'WS-4'!BV573),-MIN('WS-4'!BV571,'WS-4'!BV573))*IF('WS-4'!$CF571="W",1,-1),"")</f>
        <v/>
      </c>
      <c r="F266" s="39" t="str">
        <f>IF('WS-4'!$CF571&lt;&gt;"",IF('WS-4'!BX571&gt;'WS-4'!BX573,MIN('WS-4'!BX571,'WS-4'!BX573),-MIN('WS-4'!BX571,'WS-4'!BX573))*IF('WS-4'!$CF571="W",1,-1),"")</f>
        <v/>
      </c>
      <c r="G266" s="39" t="str">
        <f>IF('WS-4'!$CF571&lt;&gt;"",IF('WS-4'!BZ571&gt;'WS-4'!BZ573,MIN('WS-4'!BZ571,'WS-4'!BZ573),-MIN('WS-4'!BZ571,'WS-4'!BZ573))*IF('WS-4'!$CF571="W",1,-1),"")</f>
        <v/>
      </c>
      <c r="H266" s="39" t="str">
        <f>IF('WS-4'!$CF571&lt;&gt;"",IF('WS-4'!CB571='WS-4'!CB573,"",IF('WS-4'!CB571&gt;'WS-4'!CB573,MIN('WS-4'!CB571,'WS-4'!CB573),-MIN('WS-4'!CB571,'WS-4'!CB573))*IF('WS-4'!$CF571="W",1,-1)),"")</f>
        <v/>
      </c>
      <c r="I266" s="39" t="str">
        <f>IF('WS-4'!$CF571&lt;&gt;"",IF('WS-4'!CD571='WS-4'!CD573,"",IF('WS-4'!CD571&gt;'WS-4'!CD573,MIN('WS-4'!CD571,'WS-4'!CD573),-MIN('WS-4'!CD571,'WS-4'!CD573))*IF('WS-4'!$CF571="W",1,-1)),"")</f>
        <v/>
      </c>
    </row>
    <row r="267" spans="1:9">
      <c r="A267" t="e">
        <f t="shared" si="4"/>
        <v>#VALUE!</v>
      </c>
      <c r="B267" s="38" t="str">
        <f>CONCATENATE("WS-4 ",'WS-4'!$D$590,",",'WS-4'!$BD586)</f>
        <v>WS-4 10,1</v>
      </c>
      <c r="C267" t="str">
        <f>IF('WS-4'!$CF586&lt;&gt;"",IF('WS-4'!$CF586="W",'WS-4'!$BG586,'WS-4'!$BG588),"")</f>
        <v/>
      </c>
      <c r="D267" t="str">
        <f>IF('WS-4'!$CF586&lt;&gt;"",IF('WS-4'!$CF586="L",'WS-4'!$BG586,'WS-4'!$BG588),"")</f>
        <v/>
      </c>
      <c r="E267" s="39" t="str">
        <f>IF('WS-4'!$CF586&lt;&gt;"",IF('WS-4'!BV586&gt;'WS-4'!BV588,MIN('WS-4'!BV586,'WS-4'!BV588),-MIN('WS-4'!BV586,'WS-4'!BV588))*IF('WS-4'!$CF586="W",1,-1),"")</f>
        <v/>
      </c>
      <c r="F267" s="39" t="str">
        <f>IF('WS-4'!$CF586&lt;&gt;"",IF('WS-4'!BX586&gt;'WS-4'!BX588,MIN('WS-4'!BX586,'WS-4'!BX588),-MIN('WS-4'!BX586,'WS-4'!BX588))*IF('WS-4'!$CF586="W",1,-1),"")</f>
        <v/>
      </c>
      <c r="G267" s="39" t="str">
        <f>IF('WS-4'!$CF586&lt;&gt;"",IF('WS-4'!BZ586&gt;'WS-4'!BZ588,MIN('WS-4'!BZ586,'WS-4'!BZ588),-MIN('WS-4'!BZ586,'WS-4'!BZ588))*IF('WS-4'!$CF586="W",1,-1),"")</f>
        <v/>
      </c>
      <c r="H267" s="39" t="str">
        <f>IF('WS-4'!$CF586&lt;&gt;"",IF('WS-4'!CB586='WS-4'!CB588,"",IF('WS-4'!CB586&gt;'WS-4'!CB588,MIN('WS-4'!CB586,'WS-4'!CB588),-MIN('WS-4'!CB586,'WS-4'!CB588))*IF('WS-4'!$CF586="W",1,-1)),"")</f>
        <v/>
      </c>
      <c r="I267" s="39" t="str">
        <f>IF('WS-4'!$CF586&lt;&gt;"",IF('WS-4'!CD586='WS-4'!CD588,"",IF('WS-4'!CD586&gt;'WS-4'!CD588,MIN('WS-4'!CD586,'WS-4'!CD588),-MIN('WS-4'!CD586,'WS-4'!CD588))*IF('WS-4'!$CF586="W",1,-1)),"")</f>
        <v/>
      </c>
    </row>
    <row r="268" spans="1:9">
      <c r="A268" t="e">
        <f t="shared" si="4"/>
        <v>#VALUE!</v>
      </c>
      <c r="B268" s="38" t="str">
        <f>CONCATENATE("WS-4 ",'WS-4'!$D$590,",",'WS-4'!$BD596)</f>
        <v>WS-4 10,2</v>
      </c>
      <c r="C268" t="str">
        <f>IF('WS-4'!$CF596&lt;&gt;"",IF('WS-4'!$CF596="W",'WS-4'!$BG596,'WS-4'!$BG598),"")</f>
        <v/>
      </c>
      <c r="D268" t="str">
        <f>IF('WS-4'!$CF596&lt;&gt;"",IF('WS-4'!$CF596="L",'WS-4'!$BG596,'WS-4'!$BG598),"")</f>
        <v/>
      </c>
      <c r="E268" s="39" t="str">
        <f>IF('WS-4'!$CF596&lt;&gt;"",IF('WS-4'!BV596&gt;'WS-4'!BV598,MIN('WS-4'!BV596,'WS-4'!BV598),-MIN('WS-4'!BV596,'WS-4'!BV598))*IF('WS-4'!$CF596="W",1,-1),"")</f>
        <v/>
      </c>
      <c r="F268" s="39" t="str">
        <f>IF('WS-4'!$CF596&lt;&gt;"",IF('WS-4'!BX596&gt;'WS-4'!BX598,MIN('WS-4'!BX596,'WS-4'!BX598),-MIN('WS-4'!BX596,'WS-4'!BX598))*IF('WS-4'!$CF596="W",1,-1),"")</f>
        <v/>
      </c>
      <c r="G268" s="39" t="str">
        <f>IF('WS-4'!$CF596&lt;&gt;"",IF('WS-4'!BZ596&gt;'WS-4'!BZ598,MIN('WS-4'!BZ596,'WS-4'!BZ598),-MIN('WS-4'!BZ596,'WS-4'!BZ598))*IF('WS-4'!$CF596="W",1,-1),"")</f>
        <v/>
      </c>
      <c r="H268" s="39" t="str">
        <f>IF('WS-4'!$CF596&lt;&gt;"",IF('WS-4'!CB596='WS-4'!CB598,"",IF('WS-4'!CB596&gt;'WS-4'!CB598,MIN('WS-4'!CB596,'WS-4'!CB598),-MIN('WS-4'!CB596,'WS-4'!CB598))*IF('WS-4'!$CF596="W",1,-1)),"")</f>
        <v/>
      </c>
      <c r="I268" s="39" t="str">
        <f>IF('WS-4'!$CF596&lt;&gt;"",IF('WS-4'!CD596='WS-4'!CD598,"",IF('WS-4'!CD596&gt;'WS-4'!CD598,MIN('WS-4'!CD596,'WS-4'!CD598),-MIN('WS-4'!CD596,'WS-4'!CD598))*IF('WS-4'!$CF596="W",1,-1)),"")</f>
        <v/>
      </c>
    </row>
    <row r="269" spans="1:9">
      <c r="A269" t="e">
        <f t="shared" si="4"/>
        <v>#VALUE!</v>
      </c>
      <c r="B269" s="38" t="str">
        <f>CONCATENATE("WS-4 ",'WS-4'!$D$590,",",'WS-4'!$BD606)</f>
        <v>WS-4 10,3</v>
      </c>
      <c r="C269" t="str">
        <f>IF('WS-4'!$CF606&lt;&gt;"",IF('WS-4'!$CF606="W",'WS-4'!$BG606,'WS-4'!$BG608),"")</f>
        <v/>
      </c>
      <c r="D269" t="str">
        <f>IF('WS-4'!$CF606&lt;&gt;"",IF('WS-4'!$CF606="L",'WS-4'!$BG606,'WS-4'!$BG608),"")</f>
        <v/>
      </c>
      <c r="E269" s="39" t="str">
        <f>IF('WS-4'!$CF606&lt;&gt;"",IF('WS-4'!BV606&gt;'WS-4'!BV608,MIN('WS-4'!BV606,'WS-4'!BV608),-MIN('WS-4'!BV606,'WS-4'!BV608))*IF('WS-4'!$CF606="W",1,-1),"")</f>
        <v/>
      </c>
      <c r="F269" s="39" t="str">
        <f>IF('WS-4'!$CF606&lt;&gt;"",IF('WS-4'!BX606&gt;'WS-4'!BX608,MIN('WS-4'!BX606,'WS-4'!BX608),-MIN('WS-4'!BX606,'WS-4'!BX608))*IF('WS-4'!$CF606="W",1,-1),"")</f>
        <v/>
      </c>
      <c r="G269" s="39" t="str">
        <f>IF('WS-4'!$CF606&lt;&gt;"",IF('WS-4'!BZ606&gt;'WS-4'!BZ608,MIN('WS-4'!BZ606,'WS-4'!BZ608),-MIN('WS-4'!BZ606,'WS-4'!BZ608))*IF('WS-4'!$CF606="W",1,-1),"")</f>
        <v/>
      </c>
      <c r="H269" s="39" t="str">
        <f>IF('WS-4'!$CF606&lt;&gt;"",IF('WS-4'!CB606='WS-4'!CB608,"",IF('WS-4'!CB606&gt;'WS-4'!CB608,MIN('WS-4'!CB606,'WS-4'!CB608),-MIN('WS-4'!CB606,'WS-4'!CB608))*IF('WS-4'!$CF606="W",1,-1)),"")</f>
        <v/>
      </c>
      <c r="I269" s="39" t="str">
        <f>IF('WS-4'!$CF606&lt;&gt;"",IF('WS-4'!CD606='WS-4'!CD608,"",IF('WS-4'!CD606&gt;'WS-4'!CD608,MIN('WS-4'!CD606,'WS-4'!CD608),-MIN('WS-4'!CD606,'WS-4'!CD608))*IF('WS-4'!$CF606="W",1,-1)),"")</f>
        <v/>
      </c>
    </row>
    <row r="270" spans="1:9">
      <c r="A270" t="e">
        <f t="shared" si="4"/>
        <v>#VALUE!</v>
      </c>
      <c r="B270" s="38" t="str">
        <f>CONCATENATE("WS-4 ",'WS-4'!$D$590,",",'WS-4'!$BD616)</f>
        <v>WS-4 10,4</v>
      </c>
      <c r="C270" t="str">
        <f>IF('WS-4'!$CF616&lt;&gt;"",IF('WS-4'!$CF616="W",'WS-4'!$BG616,'WS-4'!$BG618),"")</f>
        <v/>
      </c>
      <c r="D270" t="str">
        <f>IF('WS-4'!$CF616&lt;&gt;"",IF('WS-4'!$CF616="L",'WS-4'!$BG616,'WS-4'!$BG618),"")</f>
        <v/>
      </c>
      <c r="E270" s="39" t="str">
        <f>IF('WS-4'!$CF616&lt;&gt;"",IF('WS-4'!BV616&gt;'WS-4'!BV618,MIN('WS-4'!BV616,'WS-4'!BV618),-MIN('WS-4'!BV616,'WS-4'!BV618))*IF('WS-4'!$CF616="W",1,-1),"")</f>
        <v/>
      </c>
      <c r="F270" s="39" t="str">
        <f>IF('WS-4'!$CF616&lt;&gt;"",IF('WS-4'!BX616&gt;'WS-4'!BX618,MIN('WS-4'!BX616,'WS-4'!BX618),-MIN('WS-4'!BX616,'WS-4'!BX618))*IF('WS-4'!$CF616="W",1,-1),"")</f>
        <v/>
      </c>
      <c r="G270" s="39" t="str">
        <f>IF('WS-4'!$CF616&lt;&gt;"",IF('WS-4'!BZ616&gt;'WS-4'!BZ618,MIN('WS-4'!BZ616,'WS-4'!BZ618),-MIN('WS-4'!BZ616,'WS-4'!BZ618))*IF('WS-4'!$CF616="W",1,-1),"")</f>
        <v/>
      </c>
      <c r="H270" s="39" t="str">
        <f>IF('WS-4'!$CF616&lt;&gt;"",IF('WS-4'!CB616='WS-4'!CB618,"",IF('WS-4'!CB616&gt;'WS-4'!CB618,MIN('WS-4'!CB616,'WS-4'!CB618),-MIN('WS-4'!CB616,'WS-4'!CB618))*IF('WS-4'!$CF616="W",1,-1)),"")</f>
        <v/>
      </c>
      <c r="I270" s="39" t="str">
        <f>IF('WS-4'!$CF616&lt;&gt;"",IF('WS-4'!CD616='WS-4'!CD618,"",IF('WS-4'!CD616&gt;'WS-4'!CD618,MIN('WS-4'!CD616,'WS-4'!CD618),-MIN('WS-4'!CD616,'WS-4'!CD618))*IF('WS-4'!$CF616="W",1,-1)),"")</f>
        <v/>
      </c>
    </row>
    <row r="271" spans="1:9">
      <c r="A271" t="e">
        <f t="shared" si="4"/>
        <v>#VALUE!</v>
      </c>
      <c r="B271" s="38" t="str">
        <f>CONCATENATE("WS-4 ",'WS-4'!$D$590,",",'WS-4'!$BD626)</f>
        <v>WS-4 10,5</v>
      </c>
      <c r="C271" t="str">
        <f>IF('WS-4'!$CF626&lt;&gt;"",IF('WS-4'!$CF626="W",'WS-4'!$BG626,'WS-4'!$BG628),"")</f>
        <v/>
      </c>
      <c r="D271" t="str">
        <f>IF('WS-4'!$CF626&lt;&gt;"",IF('WS-4'!$CF626="L",'WS-4'!$BG626,'WS-4'!$BG628),"")</f>
        <v/>
      </c>
      <c r="E271" s="39" t="str">
        <f>IF('WS-4'!$CF626&lt;&gt;"",IF('WS-4'!BV626&gt;'WS-4'!BV628,MIN('WS-4'!BV626,'WS-4'!BV628),-MIN('WS-4'!BV626,'WS-4'!BV628))*IF('WS-4'!$CF626="W",1,-1),"")</f>
        <v/>
      </c>
      <c r="F271" s="39" t="str">
        <f>IF('WS-4'!$CF626&lt;&gt;"",IF('WS-4'!BX626&gt;'WS-4'!BX628,MIN('WS-4'!BX626,'WS-4'!BX628),-MIN('WS-4'!BX626,'WS-4'!BX628))*IF('WS-4'!$CF626="W",1,-1),"")</f>
        <v/>
      </c>
      <c r="G271" s="39" t="str">
        <f>IF('WS-4'!$CF626&lt;&gt;"",IF('WS-4'!BZ626&gt;'WS-4'!BZ628,MIN('WS-4'!BZ626,'WS-4'!BZ628),-MIN('WS-4'!BZ626,'WS-4'!BZ628))*IF('WS-4'!$CF626="W",1,-1),"")</f>
        <v/>
      </c>
      <c r="H271" s="39" t="str">
        <f>IF('WS-4'!$CF626&lt;&gt;"",IF('WS-4'!CB626='WS-4'!CB628,"",IF('WS-4'!CB626&gt;'WS-4'!CB628,MIN('WS-4'!CB626,'WS-4'!CB628),-MIN('WS-4'!CB626,'WS-4'!CB628))*IF('WS-4'!$CF626="W",1,-1)),"")</f>
        <v/>
      </c>
      <c r="I271" s="39" t="str">
        <f>IF('WS-4'!$CF626&lt;&gt;"",IF('WS-4'!CD626='WS-4'!CD628,"",IF('WS-4'!CD626&gt;'WS-4'!CD628,MIN('WS-4'!CD626,'WS-4'!CD628),-MIN('WS-4'!CD626,'WS-4'!CD628))*IF('WS-4'!$CF626="W",1,-1)),"")</f>
        <v/>
      </c>
    </row>
    <row r="272" spans="1:9">
      <c r="A272" t="e">
        <f t="shared" si="4"/>
        <v>#VALUE!</v>
      </c>
      <c r="B272" s="38" t="str">
        <f>CONCATENATE("WS-4 ",'WS-4'!$D$590,",",'WS-4'!$BD636)</f>
        <v>WS-4 10,6</v>
      </c>
      <c r="C272" t="str">
        <f>IF('WS-4'!$CF636&lt;&gt;"",IF('WS-4'!$CF636="W",'WS-4'!$BG636,'WS-4'!$BG638),"")</f>
        <v/>
      </c>
      <c r="D272" t="str">
        <f>IF('WS-4'!$CF636&lt;&gt;"",IF('WS-4'!$CF636="L",'WS-4'!$BG636,'WS-4'!$BG638),"")</f>
        <v/>
      </c>
      <c r="E272" s="39" t="str">
        <f>IF('WS-4'!$CF636&lt;&gt;"",IF('WS-4'!BV636&gt;'WS-4'!BV638,MIN('WS-4'!BV636,'WS-4'!BV638),-MIN('WS-4'!BV636,'WS-4'!BV638))*IF('WS-4'!$CF636="W",1,-1),"")</f>
        <v/>
      </c>
      <c r="F272" s="39" t="str">
        <f>IF('WS-4'!$CF636&lt;&gt;"",IF('WS-4'!BX636&gt;'WS-4'!BX638,MIN('WS-4'!BX636,'WS-4'!BX638),-MIN('WS-4'!BX636,'WS-4'!BX638))*IF('WS-4'!$CF636="W",1,-1),"")</f>
        <v/>
      </c>
      <c r="G272" s="39" t="str">
        <f>IF('WS-4'!$CF636&lt;&gt;"",IF('WS-4'!BZ636&gt;'WS-4'!BZ638,MIN('WS-4'!BZ636,'WS-4'!BZ638),-MIN('WS-4'!BZ636,'WS-4'!BZ638))*IF('WS-4'!$CF636="W",1,-1),"")</f>
        <v/>
      </c>
      <c r="H272" s="39" t="str">
        <f>IF('WS-4'!$CF636&lt;&gt;"",IF('WS-4'!CB636='WS-4'!CB638,"",IF('WS-4'!CB636&gt;'WS-4'!CB638,MIN('WS-4'!CB636,'WS-4'!CB638),-MIN('WS-4'!CB636,'WS-4'!CB638))*IF('WS-4'!$CF636="W",1,-1)),"")</f>
        <v/>
      </c>
      <c r="I272" s="39" t="str">
        <f>IF('WS-4'!$CF636&lt;&gt;"",IF('WS-4'!CD636='WS-4'!CD638,"",IF('WS-4'!CD636&gt;'WS-4'!CD638,MIN('WS-4'!CD636,'WS-4'!CD638),-MIN('WS-4'!CD636,'WS-4'!CD638))*IF('WS-4'!$CF636="W",1,-1)),"")</f>
        <v/>
      </c>
    </row>
    <row r="273" spans="1:9">
      <c r="A273" t="e">
        <f t="shared" si="4"/>
        <v>#VALUE!</v>
      </c>
      <c r="B273" s="38" t="str">
        <f>CONCATENATE("WS-4 ",'WS-4'!$D$655,",",'WS-4'!$BD651)</f>
        <v>WS-4 11,1</v>
      </c>
      <c r="C273" t="str">
        <f>IF('WS-4'!$CF651&lt;&gt;"",IF('WS-4'!$CF651="W",'WS-4'!$BG651,'WS-4'!$BG653),"")</f>
        <v/>
      </c>
      <c r="D273" t="str">
        <f>IF('WS-4'!$CF651&lt;&gt;"",IF('WS-4'!$CF651="L",'WS-4'!$BG651,'WS-4'!$BG653),"")</f>
        <v/>
      </c>
      <c r="E273" s="39" t="str">
        <f>IF('WS-4'!$CF651&lt;&gt;"",IF('WS-4'!BV651&gt;'WS-4'!BV653,MIN('WS-4'!BV651,'WS-4'!BV653),-MIN('WS-4'!BV651,'WS-4'!BV653))*IF('WS-4'!$CF651="W",1,-1),"")</f>
        <v/>
      </c>
      <c r="F273" s="39" t="str">
        <f>IF('WS-4'!$CF651&lt;&gt;"",IF('WS-4'!BX651&gt;'WS-4'!BX653,MIN('WS-4'!BX651,'WS-4'!BX653),-MIN('WS-4'!BX651,'WS-4'!BX653))*IF('WS-4'!$CF651="W",1,-1),"")</f>
        <v/>
      </c>
      <c r="G273" s="39" t="str">
        <f>IF('WS-4'!$CF651&lt;&gt;"",IF('WS-4'!BZ651&gt;'WS-4'!BZ653,MIN('WS-4'!BZ651,'WS-4'!BZ653),-MIN('WS-4'!BZ651,'WS-4'!BZ653))*IF('WS-4'!$CF651="W",1,-1),"")</f>
        <v/>
      </c>
      <c r="H273" s="39" t="str">
        <f>IF('WS-4'!$CF651&lt;&gt;"",IF('WS-4'!CB651='WS-4'!CB653,"",IF('WS-4'!CB651&gt;'WS-4'!CB653,MIN('WS-4'!CB651,'WS-4'!CB653),-MIN('WS-4'!CB651,'WS-4'!CB653))*IF('WS-4'!$CF651="W",1,-1)),"")</f>
        <v/>
      </c>
      <c r="I273" s="39" t="str">
        <f>IF('WS-4'!$CF651&lt;&gt;"",IF('WS-4'!CD651='WS-4'!CD653,"",IF('WS-4'!CD651&gt;'WS-4'!CD653,MIN('WS-4'!CD651,'WS-4'!CD653),-MIN('WS-4'!CD651,'WS-4'!CD653))*IF('WS-4'!$CF651="W",1,-1)),"")</f>
        <v/>
      </c>
    </row>
    <row r="274" spans="1:9">
      <c r="A274" t="e">
        <f t="shared" si="4"/>
        <v>#VALUE!</v>
      </c>
      <c r="B274" s="38" t="str">
        <f>CONCATENATE("WS-4 ",'WS-4'!$D$655,",",'WS-4'!$BD661)</f>
        <v>WS-4 11,2</v>
      </c>
      <c r="C274" t="str">
        <f>IF('WS-4'!$CF661&lt;&gt;"",IF('WS-4'!$CF661="W",'WS-4'!$BG661,'WS-4'!$BG663),"")</f>
        <v/>
      </c>
      <c r="D274" t="str">
        <f>IF('WS-4'!$CF661&lt;&gt;"",IF('WS-4'!$CF661="L",'WS-4'!$BG661,'WS-4'!$BG663),"")</f>
        <v/>
      </c>
      <c r="E274" s="39" t="str">
        <f>IF('WS-4'!$CF661&lt;&gt;"",IF('WS-4'!BV661&gt;'WS-4'!BV663,MIN('WS-4'!BV661,'WS-4'!BV663),-MIN('WS-4'!BV661,'WS-4'!BV663))*IF('WS-4'!$CF661="W",1,-1),"")</f>
        <v/>
      </c>
      <c r="F274" s="39" t="str">
        <f>IF('WS-4'!$CF661&lt;&gt;"",IF('WS-4'!BX661&gt;'WS-4'!BX663,MIN('WS-4'!BX661,'WS-4'!BX663),-MIN('WS-4'!BX661,'WS-4'!BX663))*IF('WS-4'!$CF661="W",1,-1),"")</f>
        <v/>
      </c>
      <c r="G274" s="39" t="str">
        <f>IF('WS-4'!$CF661&lt;&gt;"",IF('WS-4'!BZ661&gt;'WS-4'!BZ663,MIN('WS-4'!BZ661,'WS-4'!BZ663),-MIN('WS-4'!BZ661,'WS-4'!BZ663))*IF('WS-4'!$CF661="W",1,-1),"")</f>
        <v/>
      </c>
      <c r="H274" s="39" t="str">
        <f>IF('WS-4'!$CF661&lt;&gt;"",IF('WS-4'!CB661='WS-4'!CB663,"",IF('WS-4'!CB661&gt;'WS-4'!CB663,MIN('WS-4'!CB661,'WS-4'!CB663),-MIN('WS-4'!CB661,'WS-4'!CB663))*IF('WS-4'!$CF661="W",1,-1)),"")</f>
        <v/>
      </c>
      <c r="I274" s="39" t="str">
        <f>IF('WS-4'!$CF661&lt;&gt;"",IF('WS-4'!CD661='WS-4'!CD663,"",IF('WS-4'!CD661&gt;'WS-4'!CD663,MIN('WS-4'!CD661,'WS-4'!CD663),-MIN('WS-4'!CD661,'WS-4'!CD663))*IF('WS-4'!$CF661="W",1,-1)),"")</f>
        <v/>
      </c>
    </row>
    <row r="275" spans="1:9">
      <c r="A275" t="e">
        <f t="shared" si="4"/>
        <v>#VALUE!</v>
      </c>
      <c r="B275" s="38" t="str">
        <f>CONCATENATE("WS-4 ",'WS-4'!$D$655,",",'WS-4'!$BD671)</f>
        <v>WS-4 11,3</v>
      </c>
      <c r="C275" t="str">
        <f>IF('WS-4'!$CF671&lt;&gt;"",IF('WS-4'!$CF671="W",'WS-4'!$BG671,'WS-4'!$BG673),"")</f>
        <v/>
      </c>
      <c r="D275" t="str">
        <f>IF('WS-4'!$CF671&lt;&gt;"",IF('WS-4'!$CF671="L",'WS-4'!$BG671,'WS-4'!$BG673),"")</f>
        <v/>
      </c>
      <c r="E275" s="39" t="str">
        <f>IF('WS-4'!$CF671&lt;&gt;"",IF('WS-4'!BV671&gt;'WS-4'!BV673,MIN('WS-4'!BV671,'WS-4'!BV673),-MIN('WS-4'!BV671,'WS-4'!BV673))*IF('WS-4'!$CF671="W",1,-1),"")</f>
        <v/>
      </c>
      <c r="F275" s="39" t="str">
        <f>IF('WS-4'!$CF671&lt;&gt;"",IF('WS-4'!BX671&gt;'WS-4'!BX673,MIN('WS-4'!BX671,'WS-4'!BX673),-MIN('WS-4'!BX671,'WS-4'!BX673))*IF('WS-4'!$CF671="W",1,-1),"")</f>
        <v/>
      </c>
      <c r="G275" s="39" t="str">
        <f>IF('WS-4'!$CF671&lt;&gt;"",IF('WS-4'!BZ671&gt;'WS-4'!BZ673,MIN('WS-4'!BZ671,'WS-4'!BZ673),-MIN('WS-4'!BZ671,'WS-4'!BZ673))*IF('WS-4'!$CF671="W",1,-1),"")</f>
        <v/>
      </c>
      <c r="H275" s="39" t="str">
        <f>IF('WS-4'!$CF671&lt;&gt;"",IF('WS-4'!CB671='WS-4'!CB673,"",IF('WS-4'!CB671&gt;'WS-4'!CB673,MIN('WS-4'!CB671,'WS-4'!CB673),-MIN('WS-4'!CB671,'WS-4'!CB673))*IF('WS-4'!$CF671="W",1,-1)),"")</f>
        <v/>
      </c>
      <c r="I275" s="39" t="str">
        <f>IF('WS-4'!$CF671&lt;&gt;"",IF('WS-4'!CD671='WS-4'!CD673,"",IF('WS-4'!CD671&gt;'WS-4'!CD673,MIN('WS-4'!CD671,'WS-4'!CD673),-MIN('WS-4'!CD671,'WS-4'!CD673))*IF('WS-4'!$CF671="W",1,-1)),"")</f>
        <v/>
      </c>
    </row>
    <row r="276" spans="1:9">
      <c r="A276" t="e">
        <f t="shared" si="4"/>
        <v>#VALUE!</v>
      </c>
      <c r="B276" s="38" t="str">
        <f>CONCATENATE("WS-4 ",'WS-4'!$D$655,",",'WS-4'!$BD681)</f>
        <v>WS-4 11,4</v>
      </c>
      <c r="C276" t="str">
        <f>IF('WS-4'!$CF681&lt;&gt;"",IF('WS-4'!$CF681="W",'WS-4'!$BG681,'WS-4'!$BG683),"")</f>
        <v/>
      </c>
      <c r="D276" t="str">
        <f>IF('WS-4'!$CF681&lt;&gt;"",IF('WS-4'!$CF681="L",'WS-4'!$BG681,'WS-4'!$BG683),"")</f>
        <v/>
      </c>
      <c r="E276" s="39" t="str">
        <f>IF('WS-4'!$CF681&lt;&gt;"",IF('WS-4'!BV681&gt;'WS-4'!BV683,MIN('WS-4'!BV681,'WS-4'!BV683),-MIN('WS-4'!BV681,'WS-4'!BV683))*IF('WS-4'!$CF681="W",1,-1),"")</f>
        <v/>
      </c>
      <c r="F276" s="39" t="str">
        <f>IF('WS-4'!$CF681&lt;&gt;"",IF('WS-4'!BX681&gt;'WS-4'!BX683,MIN('WS-4'!BX681,'WS-4'!BX683),-MIN('WS-4'!BX681,'WS-4'!BX683))*IF('WS-4'!$CF681="W",1,-1),"")</f>
        <v/>
      </c>
      <c r="G276" s="39" t="str">
        <f>IF('WS-4'!$CF681&lt;&gt;"",IF('WS-4'!BZ681&gt;'WS-4'!BZ683,MIN('WS-4'!BZ681,'WS-4'!BZ683),-MIN('WS-4'!BZ681,'WS-4'!BZ683))*IF('WS-4'!$CF681="W",1,-1),"")</f>
        <v/>
      </c>
      <c r="H276" s="39" t="str">
        <f>IF('WS-4'!$CF681&lt;&gt;"",IF('WS-4'!CB681='WS-4'!CB683,"",IF('WS-4'!CB681&gt;'WS-4'!CB683,MIN('WS-4'!CB681,'WS-4'!CB683),-MIN('WS-4'!CB681,'WS-4'!CB683))*IF('WS-4'!$CF681="W",1,-1)),"")</f>
        <v/>
      </c>
      <c r="I276" s="39" t="str">
        <f>IF('WS-4'!$CF681&lt;&gt;"",IF('WS-4'!CD681='WS-4'!CD683,"",IF('WS-4'!CD681&gt;'WS-4'!CD683,MIN('WS-4'!CD681,'WS-4'!CD683),-MIN('WS-4'!CD681,'WS-4'!CD683))*IF('WS-4'!$CF681="W",1,-1)),"")</f>
        <v/>
      </c>
    </row>
    <row r="277" spans="1:9">
      <c r="A277" t="e">
        <f t="shared" si="4"/>
        <v>#VALUE!</v>
      </c>
      <c r="B277" s="38" t="str">
        <f>CONCATENATE("WS-4 ",'WS-4'!$D$655,",",'WS-4'!$BD691)</f>
        <v>WS-4 11,5</v>
      </c>
      <c r="C277" t="str">
        <f>IF('WS-4'!$CF691&lt;&gt;"",IF('WS-4'!$CF691="W",'WS-4'!$BG691,'WS-4'!$BG693),"")</f>
        <v/>
      </c>
      <c r="D277" t="str">
        <f>IF('WS-4'!$CF691&lt;&gt;"",IF('WS-4'!$CF691="L",'WS-4'!$BG691,'WS-4'!$BG693),"")</f>
        <v/>
      </c>
      <c r="E277" s="39" t="str">
        <f>IF('WS-4'!$CF691&lt;&gt;"",IF('WS-4'!BV691&gt;'WS-4'!BV693,MIN('WS-4'!BV691,'WS-4'!BV693),-MIN('WS-4'!BV691,'WS-4'!BV693))*IF('WS-4'!$CF691="W",1,-1),"")</f>
        <v/>
      </c>
      <c r="F277" s="39" t="str">
        <f>IF('WS-4'!$CF691&lt;&gt;"",IF('WS-4'!BX691&gt;'WS-4'!BX693,MIN('WS-4'!BX691,'WS-4'!BX693),-MIN('WS-4'!BX691,'WS-4'!BX693))*IF('WS-4'!$CF691="W",1,-1),"")</f>
        <v/>
      </c>
      <c r="G277" s="39" t="str">
        <f>IF('WS-4'!$CF691&lt;&gt;"",IF('WS-4'!BZ691&gt;'WS-4'!BZ693,MIN('WS-4'!BZ691,'WS-4'!BZ693),-MIN('WS-4'!BZ691,'WS-4'!BZ693))*IF('WS-4'!$CF691="W",1,-1),"")</f>
        <v/>
      </c>
      <c r="H277" s="39" t="str">
        <f>IF('WS-4'!$CF691&lt;&gt;"",IF('WS-4'!CB691='WS-4'!CB693,"",IF('WS-4'!CB691&gt;'WS-4'!CB693,MIN('WS-4'!CB691,'WS-4'!CB693),-MIN('WS-4'!CB691,'WS-4'!CB693))*IF('WS-4'!$CF691="W",1,-1)),"")</f>
        <v/>
      </c>
      <c r="I277" s="39" t="str">
        <f>IF('WS-4'!$CF691&lt;&gt;"",IF('WS-4'!CD691='WS-4'!CD693,"",IF('WS-4'!CD691&gt;'WS-4'!CD693,MIN('WS-4'!CD691,'WS-4'!CD693),-MIN('WS-4'!CD691,'WS-4'!CD693))*IF('WS-4'!$CF691="W",1,-1)),"")</f>
        <v/>
      </c>
    </row>
    <row r="278" spans="1:9">
      <c r="A278" t="e">
        <f t="shared" si="4"/>
        <v>#VALUE!</v>
      </c>
      <c r="B278" s="38" t="str">
        <f>CONCATENATE("WS-4 ",'WS-4'!$D$655,",",'WS-4'!$BD701)</f>
        <v>WS-4 11,6</v>
      </c>
      <c r="C278" t="str">
        <f>IF('WS-4'!$CF701&lt;&gt;"",IF('WS-4'!$CF701="W",'WS-4'!$BG701,'WS-4'!$BG703),"")</f>
        <v/>
      </c>
      <c r="D278" t="str">
        <f>IF('WS-4'!$CF701&lt;&gt;"",IF('WS-4'!$CF701="L",'WS-4'!$BG701,'WS-4'!$BG703),"")</f>
        <v/>
      </c>
      <c r="E278" s="39" t="str">
        <f>IF('WS-4'!$CF701&lt;&gt;"",IF('WS-4'!BV701&gt;'WS-4'!BV703,MIN('WS-4'!BV701,'WS-4'!BV703),-MIN('WS-4'!BV701,'WS-4'!BV703))*IF('WS-4'!$CF701="W",1,-1),"")</f>
        <v/>
      </c>
      <c r="F278" s="39" t="str">
        <f>IF('WS-4'!$CF701&lt;&gt;"",IF('WS-4'!BX701&gt;'WS-4'!BX703,MIN('WS-4'!BX701,'WS-4'!BX703),-MIN('WS-4'!BX701,'WS-4'!BX703))*IF('WS-4'!$CF701="W",1,-1),"")</f>
        <v/>
      </c>
      <c r="G278" s="39" t="str">
        <f>IF('WS-4'!$CF701&lt;&gt;"",IF('WS-4'!BZ701&gt;'WS-4'!BZ703,MIN('WS-4'!BZ701,'WS-4'!BZ703),-MIN('WS-4'!BZ701,'WS-4'!BZ703))*IF('WS-4'!$CF701="W",1,-1),"")</f>
        <v/>
      </c>
      <c r="H278" s="39" t="str">
        <f>IF('WS-4'!$CF701&lt;&gt;"",IF('WS-4'!CB701='WS-4'!CB703,"",IF('WS-4'!CB701&gt;'WS-4'!CB703,MIN('WS-4'!CB701,'WS-4'!CB703),-MIN('WS-4'!CB701,'WS-4'!CB703))*IF('WS-4'!$CF701="W",1,-1)),"")</f>
        <v/>
      </c>
      <c r="I278" s="39" t="str">
        <f>IF('WS-4'!$CF701&lt;&gt;"",IF('WS-4'!CD701='WS-4'!CD703,"",IF('WS-4'!CD701&gt;'WS-4'!CD703,MIN('WS-4'!CD701,'WS-4'!CD703),-MIN('WS-4'!CD701,'WS-4'!CD703))*IF('WS-4'!$CF701="W",1,-1)),"")</f>
        <v/>
      </c>
    </row>
    <row r="279" spans="1:9">
      <c r="A279" t="e">
        <f t="shared" si="4"/>
        <v>#VALUE!</v>
      </c>
      <c r="B279" s="38" t="str">
        <f>CONCATENATE("WS-4 ",'WS-4'!$D$720,",",'WS-4'!$BD716)</f>
        <v>WS-4 12,1</v>
      </c>
      <c r="C279" t="str">
        <f>IF('WS-4'!$CF716&lt;&gt;"",IF('WS-4'!$CF716="W",'WS-4'!$BG716,'WS-4'!$BG718),"")</f>
        <v/>
      </c>
      <c r="D279" t="str">
        <f>IF('WS-4'!$CF716&lt;&gt;"",IF('WS-4'!$CF716="L",'WS-4'!$BG716,'WS-4'!$BG718),"")</f>
        <v/>
      </c>
      <c r="E279" s="39" t="str">
        <f>IF('WS-4'!$CF716&lt;&gt;"",IF('WS-4'!BV716&gt;'WS-4'!BV718,MIN('WS-4'!BV716,'WS-4'!BV718),-MIN('WS-4'!BV716,'WS-4'!BV718))*IF('WS-4'!$CF716="W",1,-1),"")</f>
        <v/>
      </c>
      <c r="F279" s="39" t="str">
        <f>IF('WS-4'!$CF716&lt;&gt;"",IF('WS-4'!BX716&gt;'WS-4'!BX718,MIN('WS-4'!BX716,'WS-4'!BX718),-MIN('WS-4'!BX716,'WS-4'!BX718))*IF('WS-4'!$CF716="W",1,-1),"")</f>
        <v/>
      </c>
      <c r="G279" s="39" t="str">
        <f>IF('WS-4'!$CF716&lt;&gt;"",IF('WS-4'!BZ716&gt;'WS-4'!BZ718,MIN('WS-4'!BZ716,'WS-4'!BZ718),-MIN('WS-4'!BZ716,'WS-4'!BZ718))*IF('WS-4'!$CF716="W",1,-1),"")</f>
        <v/>
      </c>
      <c r="H279" s="39" t="str">
        <f>IF('WS-4'!$CF716&lt;&gt;"",IF('WS-4'!CB716='WS-4'!CB718,"",IF('WS-4'!CB716&gt;'WS-4'!CB718,MIN('WS-4'!CB716,'WS-4'!CB718),-MIN('WS-4'!CB716,'WS-4'!CB718))*IF('WS-4'!$CF716="W",1,-1)),"")</f>
        <v/>
      </c>
      <c r="I279" s="39" t="str">
        <f>IF('WS-4'!$CF716&lt;&gt;"",IF('WS-4'!CD716='WS-4'!CD718,"",IF('WS-4'!CD716&gt;'WS-4'!CD718,MIN('WS-4'!CD716,'WS-4'!CD718),-MIN('WS-4'!CD716,'WS-4'!CD718))*IF('WS-4'!$CF716="W",1,-1)),"")</f>
        <v/>
      </c>
    </row>
    <row r="280" spans="1:9">
      <c r="A280" t="e">
        <f t="shared" si="4"/>
        <v>#VALUE!</v>
      </c>
      <c r="B280" s="38" t="str">
        <f>CONCATENATE("WS-4 ",'WS-4'!$D$720,",",'WS-4'!$BD726)</f>
        <v>WS-4 12,2</v>
      </c>
      <c r="C280" t="str">
        <f>IF('WS-4'!$CF726&lt;&gt;"",IF('WS-4'!$CF726="W",'WS-4'!$BG726,'WS-4'!$BG728),"")</f>
        <v/>
      </c>
      <c r="D280" t="str">
        <f>IF('WS-4'!$CF726&lt;&gt;"",IF('WS-4'!$CF726="L",'WS-4'!$BG726,'WS-4'!$BG728),"")</f>
        <v/>
      </c>
      <c r="E280" s="39" t="str">
        <f>IF('WS-4'!$CF726&lt;&gt;"",IF('WS-4'!BV726&gt;'WS-4'!BV728,MIN('WS-4'!BV726,'WS-4'!BV728),-MIN('WS-4'!BV726,'WS-4'!BV728))*IF('WS-4'!$CF726="W",1,-1),"")</f>
        <v/>
      </c>
      <c r="F280" s="39" t="str">
        <f>IF('WS-4'!$CF726&lt;&gt;"",IF('WS-4'!BX726&gt;'WS-4'!BX728,MIN('WS-4'!BX726,'WS-4'!BX728),-MIN('WS-4'!BX726,'WS-4'!BX728))*IF('WS-4'!$CF726="W",1,-1),"")</f>
        <v/>
      </c>
      <c r="G280" s="39" t="str">
        <f>IF('WS-4'!$CF726&lt;&gt;"",IF('WS-4'!BZ726&gt;'WS-4'!BZ728,MIN('WS-4'!BZ726,'WS-4'!BZ728),-MIN('WS-4'!BZ726,'WS-4'!BZ728))*IF('WS-4'!$CF726="W",1,-1),"")</f>
        <v/>
      </c>
      <c r="H280" s="39" t="str">
        <f>IF('WS-4'!$CF726&lt;&gt;"",IF('WS-4'!CB726='WS-4'!CB728,"",IF('WS-4'!CB726&gt;'WS-4'!CB728,MIN('WS-4'!CB726,'WS-4'!CB728),-MIN('WS-4'!CB726,'WS-4'!CB728))*IF('WS-4'!$CF726="W",1,-1)),"")</f>
        <v/>
      </c>
      <c r="I280" s="39" t="str">
        <f>IF('WS-4'!$CF726&lt;&gt;"",IF('WS-4'!CD726='WS-4'!CD728,"",IF('WS-4'!CD726&gt;'WS-4'!CD728,MIN('WS-4'!CD726,'WS-4'!CD728),-MIN('WS-4'!CD726,'WS-4'!CD728))*IF('WS-4'!$CF726="W",1,-1)),"")</f>
        <v/>
      </c>
    </row>
    <row r="281" spans="1:9">
      <c r="A281" t="e">
        <f t="shared" si="4"/>
        <v>#VALUE!</v>
      </c>
      <c r="B281" s="38" t="str">
        <f>CONCATENATE("WS-4 ",'WS-4'!$D$720,",",'WS-4'!$BD736)</f>
        <v>WS-4 12,3</v>
      </c>
      <c r="C281" t="str">
        <f>IF('WS-4'!$CF736&lt;&gt;"",IF('WS-4'!$CF736="W",'WS-4'!$BG736,'WS-4'!$BG738),"")</f>
        <v/>
      </c>
      <c r="D281" t="str">
        <f>IF('WS-4'!$CF736&lt;&gt;"",IF('WS-4'!$CF736="L",'WS-4'!$BG736,'WS-4'!$BG738),"")</f>
        <v/>
      </c>
      <c r="E281" s="39" t="str">
        <f>IF('WS-4'!$CF736&lt;&gt;"",IF('WS-4'!BV736&gt;'WS-4'!BV738,MIN('WS-4'!BV736,'WS-4'!BV738),-MIN('WS-4'!BV736,'WS-4'!BV738))*IF('WS-4'!$CF736="W",1,-1),"")</f>
        <v/>
      </c>
      <c r="F281" s="39" t="str">
        <f>IF('WS-4'!$CF736&lt;&gt;"",IF('WS-4'!BX736&gt;'WS-4'!BX738,MIN('WS-4'!BX736,'WS-4'!BX738),-MIN('WS-4'!BX736,'WS-4'!BX738))*IF('WS-4'!$CF736="W",1,-1),"")</f>
        <v/>
      </c>
      <c r="G281" s="39" t="str">
        <f>IF('WS-4'!$CF736&lt;&gt;"",IF('WS-4'!BZ736&gt;'WS-4'!BZ738,MIN('WS-4'!BZ736,'WS-4'!BZ738),-MIN('WS-4'!BZ736,'WS-4'!BZ738))*IF('WS-4'!$CF736="W",1,-1),"")</f>
        <v/>
      </c>
      <c r="H281" s="39" t="str">
        <f>IF('WS-4'!$CF736&lt;&gt;"",IF('WS-4'!CB736='WS-4'!CB738,"",IF('WS-4'!CB736&gt;'WS-4'!CB738,MIN('WS-4'!CB736,'WS-4'!CB738),-MIN('WS-4'!CB736,'WS-4'!CB738))*IF('WS-4'!$CF736="W",1,-1)),"")</f>
        <v/>
      </c>
      <c r="I281" s="39" t="str">
        <f>IF('WS-4'!$CF736&lt;&gt;"",IF('WS-4'!CD736='WS-4'!CD738,"",IF('WS-4'!CD736&gt;'WS-4'!CD738,MIN('WS-4'!CD736,'WS-4'!CD738),-MIN('WS-4'!CD736,'WS-4'!CD738))*IF('WS-4'!$CF736="W",1,-1)),"")</f>
        <v/>
      </c>
    </row>
    <row r="282" spans="1:9">
      <c r="A282" t="e">
        <f t="shared" si="4"/>
        <v>#VALUE!</v>
      </c>
      <c r="B282" s="38" t="str">
        <f>CONCATENATE("WS-4 ",'WS-4'!$D$720,",",'WS-4'!$BD746)</f>
        <v>WS-4 12,4</v>
      </c>
      <c r="C282" t="str">
        <f>IF('WS-4'!$CF746&lt;&gt;"",IF('WS-4'!$CF746="W",'WS-4'!$BG746,'WS-4'!$BG748),"")</f>
        <v/>
      </c>
      <c r="D282" t="str">
        <f>IF('WS-4'!$CF746&lt;&gt;"",IF('WS-4'!$CF746="L",'WS-4'!$BG746,'WS-4'!$BG748),"")</f>
        <v/>
      </c>
      <c r="E282" s="39" t="str">
        <f>IF('WS-4'!$CF746&lt;&gt;"",IF('WS-4'!BV746&gt;'WS-4'!BV748,MIN('WS-4'!BV746,'WS-4'!BV748),-MIN('WS-4'!BV746,'WS-4'!BV748))*IF('WS-4'!$CF746="W",1,-1),"")</f>
        <v/>
      </c>
      <c r="F282" s="39" t="str">
        <f>IF('WS-4'!$CF746&lt;&gt;"",IF('WS-4'!BX746&gt;'WS-4'!BX748,MIN('WS-4'!BX746,'WS-4'!BX748),-MIN('WS-4'!BX746,'WS-4'!BX748))*IF('WS-4'!$CF746="W",1,-1),"")</f>
        <v/>
      </c>
      <c r="G282" s="39" t="str">
        <f>IF('WS-4'!$CF746&lt;&gt;"",IF('WS-4'!BZ746&gt;'WS-4'!BZ748,MIN('WS-4'!BZ746,'WS-4'!BZ748),-MIN('WS-4'!BZ746,'WS-4'!BZ748))*IF('WS-4'!$CF746="W",1,-1),"")</f>
        <v/>
      </c>
      <c r="H282" s="39" t="str">
        <f>IF('WS-4'!$CF746&lt;&gt;"",IF('WS-4'!CB746='WS-4'!CB748,"",IF('WS-4'!CB746&gt;'WS-4'!CB748,MIN('WS-4'!CB746,'WS-4'!CB748),-MIN('WS-4'!CB746,'WS-4'!CB748))*IF('WS-4'!$CF746="W",1,-1)),"")</f>
        <v/>
      </c>
      <c r="I282" s="39" t="str">
        <f>IF('WS-4'!$CF746&lt;&gt;"",IF('WS-4'!CD746='WS-4'!CD748,"",IF('WS-4'!CD746&gt;'WS-4'!CD748,MIN('WS-4'!CD746,'WS-4'!CD748),-MIN('WS-4'!CD746,'WS-4'!CD748))*IF('WS-4'!$CF746="W",1,-1)),"")</f>
        <v/>
      </c>
    </row>
    <row r="283" spans="1:9">
      <c r="A283" t="e">
        <f t="shared" si="4"/>
        <v>#VALUE!</v>
      </c>
      <c r="B283" s="38" t="str">
        <f>CONCATENATE("WS-4 ",'WS-4'!$D$720,",",'WS-4'!$BD756)</f>
        <v>WS-4 12,5</v>
      </c>
      <c r="C283" t="str">
        <f>IF('WS-4'!$CF756&lt;&gt;"",IF('WS-4'!$CF756="W",'WS-4'!$BG756,'WS-4'!$BG758),"")</f>
        <v/>
      </c>
      <c r="D283" t="str">
        <f>IF('WS-4'!$CF756&lt;&gt;"",IF('WS-4'!$CF756="L",'WS-4'!$BG756,'WS-4'!$BG758),"")</f>
        <v/>
      </c>
      <c r="E283" s="39" t="str">
        <f>IF('WS-4'!$CF756&lt;&gt;"",IF('WS-4'!BV756&gt;'WS-4'!BV758,MIN('WS-4'!BV756,'WS-4'!BV758),-MIN('WS-4'!BV756,'WS-4'!BV758))*IF('WS-4'!$CF756="W",1,-1),"")</f>
        <v/>
      </c>
      <c r="F283" s="39" t="str">
        <f>IF('WS-4'!$CF756&lt;&gt;"",IF('WS-4'!BX756&gt;'WS-4'!BX758,MIN('WS-4'!BX756,'WS-4'!BX758),-MIN('WS-4'!BX756,'WS-4'!BX758))*IF('WS-4'!$CF756="W",1,-1),"")</f>
        <v/>
      </c>
      <c r="G283" s="39" t="str">
        <f>IF('WS-4'!$CF756&lt;&gt;"",IF('WS-4'!BZ756&gt;'WS-4'!BZ758,MIN('WS-4'!BZ756,'WS-4'!BZ758),-MIN('WS-4'!BZ756,'WS-4'!BZ758))*IF('WS-4'!$CF756="W",1,-1),"")</f>
        <v/>
      </c>
      <c r="H283" s="39" t="str">
        <f>IF('WS-4'!$CF756&lt;&gt;"",IF('WS-4'!CB756='WS-4'!CB758,"",IF('WS-4'!CB756&gt;'WS-4'!CB758,MIN('WS-4'!CB756,'WS-4'!CB758),-MIN('WS-4'!CB756,'WS-4'!CB758))*IF('WS-4'!$CF756="W",1,-1)),"")</f>
        <v/>
      </c>
      <c r="I283" s="39" t="str">
        <f>IF('WS-4'!$CF756&lt;&gt;"",IF('WS-4'!CD756='WS-4'!CD758,"",IF('WS-4'!CD756&gt;'WS-4'!CD758,MIN('WS-4'!CD756,'WS-4'!CD758),-MIN('WS-4'!CD756,'WS-4'!CD758))*IF('WS-4'!$CF756="W",1,-1)),"")</f>
        <v/>
      </c>
    </row>
    <row r="284" spans="1:9">
      <c r="A284" t="e">
        <f t="shared" si="4"/>
        <v>#VALUE!</v>
      </c>
      <c r="B284" s="38" t="str">
        <f>CONCATENATE("WS-4 ",'WS-4'!$D$720,",",'WS-4'!$BD766)</f>
        <v>WS-4 12,6</v>
      </c>
      <c r="C284" t="str">
        <f>IF('WS-4'!$CF766&lt;&gt;"",IF('WS-4'!$CF766="W",'WS-4'!$BG766,'WS-4'!$BG768),"")</f>
        <v/>
      </c>
      <c r="D284" t="str">
        <f>IF('WS-4'!$CF766&lt;&gt;"",IF('WS-4'!$CF766="L",'WS-4'!$BG766,'WS-4'!$BG768),"")</f>
        <v/>
      </c>
      <c r="E284" s="39" t="str">
        <f>IF('WS-4'!$CF766&lt;&gt;"",IF('WS-4'!BV766&gt;'WS-4'!BV768,MIN('WS-4'!BV766,'WS-4'!BV768),-MIN('WS-4'!BV766,'WS-4'!BV768))*IF('WS-4'!$CF766="W",1,-1),"")</f>
        <v/>
      </c>
      <c r="F284" s="39" t="str">
        <f>IF('WS-4'!$CF766&lt;&gt;"",IF('WS-4'!BX766&gt;'WS-4'!BX768,MIN('WS-4'!BX766,'WS-4'!BX768),-MIN('WS-4'!BX766,'WS-4'!BX768))*IF('WS-4'!$CF766="W",1,-1),"")</f>
        <v/>
      </c>
      <c r="G284" s="39" t="str">
        <f>IF('WS-4'!$CF766&lt;&gt;"",IF('WS-4'!BZ766&gt;'WS-4'!BZ768,MIN('WS-4'!BZ766,'WS-4'!BZ768),-MIN('WS-4'!BZ766,'WS-4'!BZ768))*IF('WS-4'!$CF766="W",1,-1),"")</f>
        <v/>
      </c>
      <c r="H284" s="39" t="str">
        <f>IF('WS-4'!$CF766&lt;&gt;"",IF('WS-4'!CB766='WS-4'!CB768,"",IF('WS-4'!CB766&gt;'WS-4'!CB768,MIN('WS-4'!CB766,'WS-4'!CB768),-MIN('WS-4'!CB766,'WS-4'!CB768))*IF('WS-4'!$CF766="W",1,-1)),"")</f>
        <v/>
      </c>
      <c r="I284" s="39" t="str">
        <f>IF('WS-4'!$CF766&lt;&gt;"",IF('WS-4'!CD766='WS-4'!CD768,"",IF('WS-4'!CD766&gt;'WS-4'!CD768,MIN('WS-4'!CD766,'WS-4'!CD768),-MIN('WS-4'!CD766,'WS-4'!CD768))*IF('WS-4'!$CF766="W",1,-1)),"")</f>
        <v/>
      </c>
    </row>
    <row r="285" spans="1:9">
      <c r="A285" t="e">
        <f t="shared" si="4"/>
        <v>#VALUE!</v>
      </c>
      <c r="B285" s="38" t="str">
        <f>CONCATENATE("WS-4 ",'WS-4'!$D$785,",",'WS-4'!$BD781)</f>
        <v>WS-4 13,1</v>
      </c>
      <c r="C285" t="str">
        <f>IF('WS-4'!$CF781&lt;&gt;"",IF('WS-4'!$CF781="W",'WS-4'!$BG781,'WS-4'!$BG783),"")</f>
        <v/>
      </c>
      <c r="D285" t="str">
        <f>IF('WS-4'!$CF781&lt;&gt;"",IF('WS-4'!$CF781="L",'WS-4'!$BG781,'WS-4'!$BG783),"")</f>
        <v/>
      </c>
      <c r="E285" s="39" t="str">
        <f>IF('WS-4'!$CF781&lt;&gt;"",IF('WS-4'!BV781&gt;'WS-4'!BV783,MIN('WS-4'!BV781,'WS-4'!BV783),-MIN('WS-4'!BV781,'WS-4'!BV783))*IF('WS-4'!$CF781="W",1,-1),"")</f>
        <v/>
      </c>
      <c r="F285" s="39" t="str">
        <f>IF('WS-4'!$CF781&lt;&gt;"",IF('WS-4'!BX781&gt;'WS-4'!BX783,MIN('WS-4'!BX781,'WS-4'!BX783),-MIN('WS-4'!BX781,'WS-4'!BX783))*IF('WS-4'!$CF781="W",1,-1),"")</f>
        <v/>
      </c>
      <c r="G285" s="39" t="str">
        <f>IF('WS-4'!$CF781&lt;&gt;"",IF('WS-4'!BZ781&gt;'WS-4'!BZ783,MIN('WS-4'!BZ781,'WS-4'!BZ783),-MIN('WS-4'!BZ781,'WS-4'!BZ783))*IF('WS-4'!$CF781="W",1,-1),"")</f>
        <v/>
      </c>
      <c r="H285" s="39" t="str">
        <f>IF('WS-4'!$CF781&lt;&gt;"",IF('WS-4'!CB781='WS-4'!CB783,"",IF('WS-4'!CB781&gt;'WS-4'!CB783,MIN('WS-4'!CB781,'WS-4'!CB783),-MIN('WS-4'!CB781,'WS-4'!CB783))*IF('WS-4'!$CF781="W",1,-1)),"")</f>
        <v/>
      </c>
      <c r="I285" s="39" t="str">
        <f>IF('WS-4'!$CF781&lt;&gt;"",IF('WS-4'!CD781='WS-4'!CD783,"",IF('WS-4'!CD781&gt;'WS-4'!CD783,MIN('WS-4'!CD781,'WS-4'!CD783),-MIN('WS-4'!CD781,'WS-4'!CD783))*IF('WS-4'!$CF781="W",1,-1)),"")</f>
        <v/>
      </c>
    </row>
    <row r="286" spans="1:9">
      <c r="A286" t="e">
        <f t="shared" si="4"/>
        <v>#VALUE!</v>
      </c>
      <c r="B286" s="38" t="str">
        <f>CONCATENATE("WS-4 ",'WS-4'!$D$785,",",'WS-4'!$BD791)</f>
        <v>WS-4 13,2</v>
      </c>
      <c r="C286" t="str">
        <f>IF('WS-4'!$CF791&lt;&gt;"",IF('WS-4'!$CF791="W",'WS-4'!$BG791,'WS-4'!$BG793),"")</f>
        <v/>
      </c>
      <c r="D286" t="str">
        <f>IF('WS-4'!$CF791&lt;&gt;"",IF('WS-4'!$CF791="L",'WS-4'!$BG791,'WS-4'!$BG793),"")</f>
        <v/>
      </c>
      <c r="E286" s="39" t="str">
        <f>IF('WS-4'!$CF791&lt;&gt;"",IF('WS-4'!BV791&gt;'WS-4'!BV793,MIN('WS-4'!BV791,'WS-4'!BV793),-MIN('WS-4'!BV791,'WS-4'!BV793))*IF('WS-4'!$CF791="W",1,-1),"")</f>
        <v/>
      </c>
      <c r="F286" s="39" t="str">
        <f>IF('WS-4'!$CF791&lt;&gt;"",IF('WS-4'!BX791&gt;'WS-4'!BX793,MIN('WS-4'!BX791,'WS-4'!BX793),-MIN('WS-4'!BX791,'WS-4'!BX793))*IF('WS-4'!$CF791="W",1,-1),"")</f>
        <v/>
      </c>
      <c r="G286" s="39" t="str">
        <f>IF('WS-4'!$CF791&lt;&gt;"",IF('WS-4'!BZ791&gt;'WS-4'!BZ793,MIN('WS-4'!BZ791,'WS-4'!BZ793),-MIN('WS-4'!BZ791,'WS-4'!BZ793))*IF('WS-4'!$CF791="W",1,-1),"")</f>
        <v/>
      </c>
      <c r="H286" s="39" t="str">
        <f>IF('WS-4'!$CF791&lt;&gt;"",IF('WS-4'!CB791='WS-4'!CB793,"",IF('WS-4'!CB791&gt;'WS-4'!CB793,MIN('WS-4'!CB791,'WS-4'!CB793),-MIN('WS-4'!CB791,'WS-4'!CB793))*IF('WS-4'!$CF791="W",1,-1)),"")</f>
        <v/>
      </c>
      <c r="I286" s="39" t="str">
        <f>IF('WS-4'!$CF791&lt;&gt;"",IF('WS-4'!CD791='WS-4'!CD793,"",IF('WS-4'!CD791&gt;'WS-4'!CD793,MIN('WS-4'!CD791,'WS-4'!CD793),-MIN('WS-4'!CD791,'WS-4'!CD793))*IF('WS-4'!$CF791="W",1,-1)),"")</f>
        <v/>
      </c>
    </row>
    <row r="287" spans="1:9">
      <c r="A287" t="e">
        <f t="shared" si="4"/>
        <v>#VALUE!</v>
      </c>
      <c r="B287" s="38" t="str">
        <f>CONCATENATE("WS-4 ",'WS-4'!$D$785,",",'WS-4'!$BD801)</f>
        <v>WS-4 13,3</v>
      </c>
      <c r="C287" t="str">
        <f>IF('WS-4'!$CF801&lt;&gt;"",IF('WS-4'!$CF801="W",'WS-4'!$BG801,'WS-4'!$BG803),"")</f>
        <v/>
      </c>
      <c r="D287" t="str">
        <f>IF('WS-4'!$CF801&lt;&gt;"",IF('WS-4'!$CF801="L",'WS-4'!$BG801,'WS-4'!$BG803),"")</f>
        <v/>
      </c>
      <c r="E287" s="39" t="str">
        <f>IF('WS-4'!$CF801&lt;&gt;"",IF('WS-4'!BV801&gt;'WS-4'!BV803,MIN('WS-4'!BV801,'WS-4'!BV803),-MIN('WS-4'!BV801,'WS-4'!BV803))*IF('WS-4'!$CF801="W",1,-1),"")</f>
        <v/>
      </c>
      <c r="F287" s="39" t="str">
        <f>IF('WS-4'!$CF801&lt;&gt;"",IF('WS-4'!BX801&gt;'WS-4'!BX803,MIN('WS-4'!BX801,'WS-4'!BX803),-MIN('WS-4'!BX801,'WS-4'!BX803))*IF('WS-4'!$CF801="W",1,-1),"")</f>
        <v/>
      </c>
      <c r="G287" s="39" t="str">
        <f>IF('WS-4'!$CF801&lt;&gt;"",IF('WS-4'!BZ801&gt;'WS-4'!BZ803,MIN('WS-4'!BZ801,'WS-4'!BZ803),-MIN('WS-4'!BZ801,'WS-4'!BZ803))*IF('WS-4'!$CF801="W",1,-1),"")</f>
        <v/>
      </c>
      <c r="H287" s="39" t="str">
        <f>IF('WS-4'!$CF801&lt;&gt;"",IF('WS-4'!CB801='WS-4'!CB803,"",IF('WS-4'!CB801&gt;'WS-4'!CB803,MIN('WS-4'!CB801,'WS-4'!CB803),-MIN('WS-4'!CB801,'WS-4'!CB803))*IF('WS-4'!$CF801="W",1,-1)),"")</f>
        <v/>
      </c>
      <c r="I287" s="39" t="str">
        <f>IF('WS-4'!$CF801&lt;&gt;"",IF('WS-4'!CD801='WS-4'!CD803,"",IF('WS-4'!CD801&gt;'WS-4'!CD803,MIN('WS-4'!CD801,'WS-4'!CD803),-MIN('WS-4'!CD801,'WS-4'!CD803))*IF('WS-4'!$CF801="W",1,-1)),"")</f>
        <v/>
      </c>
    </row>
    <row r="288" spans="1:9">
      <c r="A288" t="e">
        <f t="shared" si="4"/>
        <v>#VALUE!</v>
      </c>
      <c r="B288" s="38" t="str">
        <f>CONCATENATE("WS-4 ",'WS-4'!$D$785,",",'WS-4'!$BD811)</f>
        <v>WS-4 13,4</v>
      </c>
      <c r="C288" t="str">
        <f>IF('WS-4'!$CF811&lt;&gt;"",IF('WS-4'!$CF811="W",'WS-4'!$BG811,'WS-4'!$BG813),"")</f>
        <v/>
      </c>
      <c r="D288" t="str">
        <f>IF('WS-4'!$CF811&lt;&gt;"",IF('WS-4'!$CF811="L",'WS-4'!$BG811,'WS-4'!$BG813),"")</f>
        <v/>
      </c>
      <c r="E288" s="39" t="str">
        <f>IF('WS-4'!$CF811&lt;&gt;"",IF('WS-4'!BV811&gt;'WS-4'!BV813,MIN('WS-4'!BV811,'WS-4'!BV813),-MIN('WS-4'!BV811,'WS-4'!BV813))*IF('WS-4'!$CF811="W",1,-1),"")</f>
        <v/>
      </c>
      <c r="F288" s="39" t="str">
        <f>IF('WS-4'!$CF811&lt;&gt;"",IF('WS-4'!BX811&gt;'WS-4'!BX813,MIN('WS-4'!BX811,'WS-4'!BX813),-MIN('WS-4'!BX811,'WS-4'!BX813))*IF('WS-4'!$CF811="W",1,-1),"")</f>
        <v/>
      </c>
      <c r="G288" s="39" t="str">
        <f>IF('WS-4'!$CF811&lt;&gt;"",IF('WS-4'!BZ811&gt;'WS-4'!BZ813,MIN('WS-4'!BZ811,'WS-4'!BZ813),-MIN('WS-4'!BZ811,'WS-4'!BZ813))*IF('WS-4'!$CF811="W",1,-1),"")</f>
        <v/>
      </c>
      <c r="H288" s="39" t="str">
        <f>IF('WS-4'!$CF811&lt;&gt;"",IF('WS-4'!CB811='WS-4'!CB813,"",IF('WS-4'!CB811&gt;'WS-4'!CB813,MIN('WS-4'!CB811,'WS-4'!CB813),-MIN('WS-4'!CB811,'WS-4'!CB813))*IF('WS-4'!$CF811="W",1,-1)),"")</f>
        <v/>
      </c>
      <c r="I288" s="39" t="str">
        <f>IF('WS-4'!$CF811&lt;&gt;"",IF('WS-4'!CD811='WS-4'!CD813,"",IF('WS-4'!CD811&gt;'WS-4'!CD813,MIN('WS-4'!CD811,'WS-4'!CD813),-MIN('WS-4'!CD811,'WS-4'!CD813))*IF('WS-4'!$CF811="W",1,-1)),"")</f>
        <v/>
      </c>
    </row>
    <row r="289" spans="1:9">
      <c r="A289" t="e">
        <f t="shared" si="4"/>
        <v>#VALUE!</v>
      </c>
      <c r="B289" s="38" t="str">
        <f>CONCATENATE("WS-4 ",'WS-4'!$D$785,",",'WS-4'!$BD821)</f>
        <v>WS-4 13,5</v>
      </c>
      <c r="C289" t="str">
        <f>IF('WS-4'!$CF821&lt;&gt;"",IF('WS-4'!$CF821="W",'WS-4'!$BG821,'WS-4'!$BG823),"")</f>
        <v/>
      </c>
      <c r="D289" t="str">
        <f>IF('WS-4'!$CF821&lt;&gt;"",IF('WS-4'!$CF821="L",'WS-4'!$BG821,'WS-4'!$BG823),"")</f>
        <v/>
      </c>
      <c r="E289" s="39" t="str">
        <f>IF('WS-4'!$CF821&lt;&gt;"",IF('WS-4'!BV821&gt;'WS-4'!BV823,MIN('WS-4'!BV821,'WS-4'!BV823),-MIN('WS-4'!BV821,'WS-4'!BV823))*IF('WS-4'!$CF821="W",1,-1),"")</f>
        <v/>
      </c>
      <c r="F289" s="39" t="str">
        <f>IF('WS-4'!$CF821&lt;&gt;"",IF('WS-4'!BX821&gt;'WS-4'!BX823,MIN('WS-4'!BX821,'WS-4'!BX823),-MIN('WS-4'!BX821,'WS-4'!BX823))*IF('WS-4'!$CF821="W",1,-1),"")</f>
        <v/>
      </c>
      <c r="G289" s="39" t="str">
        <f>IF('WS-4'!$CF821&lt;&gt;"",IF('WS-4'!BZ821&gt;'WS-4'!BZ823,MIN('WS-4'!BZ821,'WS-4'!BZ823),-MIN('WS-4'!BZ821,'WS-4'!BZ823))*IF('WS-4'!$CF821="W",1,-1),"")</f>
        <v/>
      </c>
      <c r="H289" s="39" t="str">
        <f>IF('WS-4'!$CF821&lt;&gt;"",IF('WS-4'!CB821='WS-4'!CB823,"",IF('WS-4'!CB821&gt;'WS-4'!CB823,MIN('WS-4'!CB821,'WS-4'!CB823),-MIN('WS-4'!CB821,'WS-4'!CB823))*IF('WS-4'!$CF821="W",1,-1)),"")</f>
        <v/>
      </c>
      <c r="I289" s="39" t="str">
        <f>IF('WS-4'!$CF821&lt;&gt;"",IF('WS-4'!CD821='WS-4'!CD823,"",IF('WS-4'!CD821&gt;'WS-4'!CD823,MIN('WS-4'!CD821,'WS-4'!CD823),-MIN('WS-4'!CD821,'WS-4'!CD823))*IF('WS-4'!$CF821="W",1,-1)),"")</f>
        <v/>
      </c>
    </row>
    <row r="290" spans="1:9">
      <c r="A290" t="e">
        <f t="shared" si="4"/>
        <v>#VALUE!</v>
      </c>
      <c r="B290" s="38" t="str">
        <f>CONCATENATE("WS-4 ",'WS-4'!$D$785,",",'WS-4'!$BD831)</f>
        <v>WS-4 13,6</v>
      </c>
      <c r="C290" t="str">
        <f>IF('WS-4'!$CF831&lt;&gt;"",IF('WS-4'!$CF831="W",'WS-4'!$BG831,'WS-4'!$BG833),"")</f>
        <v/>
      </c>
      <c r="D290" t="str">
        <f>IF('WS-4'!$CF831&lt;&gt;"",IF('WS-4'!$CF831="L",'WS-4'!$BG831,'WS-4'!$BG833),"")</f>
        <v/>
      </c>
      <c r="E290" s="39" t="str">
        <f>IF('WS-4'!$CF831&lt;&gt;"",IF('WS-4'!BV831&gt;'WS-4'!BV833,MIN('WS-4'!BV831,'WS-4'!BV833),-MIN('WS-4'!BV831,'WS-4'!BV833))*IF('WS-4'!$CF831="W",1,-1),"")</f>
        <v/>
      </c>
      <c r="F290" s="39" t="str">
        <f>IF('WS-4'!$CF831&lt;&gt;"",IF('WS-4'!BX831&gt;'WS-4'!BX833,MIN('WS-4'!BX831,'WS-4'!BX833),-MIN('WS-4'!BX831,'WS-4'!BX833))*IF('WS-4'!$CF831="W",1,-1),"")</f>
        <v/>
      </c>
      <c r="G290" s="39" t="str">
        <f>IF('WS-4'!$CF831&lt;&gt;"",IF('WS-4'!BZ831&gt;'WS-4'!BZ833,MIN('WS-4'!BZ831,'WS-4'!BZ833),-MIN('WS-4'!BZ831,'WS-4'!BZ833))*IF('WS-4'!$CF831="W",1,-1),"")</f>
        <v/>
      </c>
      <c r="H290" s="39" t="str">
        <f>IF('WS-4'!$CF831&lt;&gt;"",IF('WS-4'!CB831='WS-4'!CB833,"",IF('WS-4'!CB831&gt;'WS-4'!CB833,MIN('WS-4'!CB831,'WS-4'!CB833),-MIN('WS-4'!CB831,'WS-4'!CB833))*IF('WS-4'!$CF831="W",1,-1)),"")</f>
        <v/>
      </c>
      <c r="I290" s="39" t="str">
        <f>IF('WS-4'!$CF831&lt;&gt;"",IF('WS-4'!CD831='WS-4'!CD833,"",IF('WS-4'!CD831&gt;'WS-4'!CD833,MIN('WS-4'!CD831,'WS-4'!CD833),-MIN('WS-4'!CD831,'WS-4'!CD833))*IF('WS-4'!$CF831="W",1,-1)),"")</f>
        <v/>
      </c>
    </row>
    <row r="291" spans="1:9">
      <c r="A291" t="e">
        <f t="shared" si="4"/>
        <v>#VALUE!</v>
      </c>
      <c r="B291" s="38" t="str">
        <f>CONCATENATE("WS-4 ",'WS-4'!$D$850,",",'WS-4'!$BD846)</f>
        <v>WS-4 14,1</v>
      </c>
      <c r="C291" t="str">
        <f>IF('WS-4'!$CF846&lt;&gt;"",IF('WS-4'!$CF846="W",'WS-4'!$BG846,'WS-4'!$BG848),"")</f>
        <v/>
      </c>
      <c r="D291" t="str">
        <f>IF('WS-4'!$CF846&lt;&gt;"",IF('WS-4'!$CF846="L",'WS-4'!$BG846,'WS-4'!$BG848),"")</f>
        <v/>
      </c>
      <c r="E291" s="39" t="str">
        <f>IF('WS-4'!$CF846&lt;&gt;"",IF('WS-4'!BV846&gt;'WS-4'!BV848,MIN('WS-4'!BV846,'WS-4'!BV848),-MIN('WS-4'!BV846,'WS-4'!BV848))*IF('WS-4'!$CF846="W",1,-1),"")</f>
        <v/>
      </c>
      <c r="F291" s="39" t="str">
        <f>IF('WS-4'!$CF846&lt;&gt;"",IF('WS-4'!BX846&gt;'WS-4'!BX848,MIN('WS-4'!BX846,'WS-4'!BX848),-MIN('WS-4'!BX846,'WS-4'!BX848))*IF('WS-4'!$CF846="W",1,-1),"")</f>
        <v/>
      </c>
      <c r="G291" s="39" t="str">
        <f>IF('WS-4'!$CF846&lt;&gt;"",IF('WS-4'!BZ846&gt;'WS-4'!BZ848,MIN('WS-4'!BZ846,'WS-4'!BZ848),-MIN('WS-4'!BZ846,'WS-4'!BZ848))*IF('WS-4'!$CF846="W",1,-1),"")</f>
        <v/>
      </c>
      <c r="H291" s="39" t="str">
        <f>IF('WS-4'!$CF846&lt;&gt;"",IF('WS-4'!CB846='WS-4'!CB848,"",IF('WS-4'!CB846&gt;'WS-4'!CB848,MIN('WS-4'!CB846,'WS-4'!CB848),-MIN('WS-4'!CB846,'WS-4'!CB848))*IF('WS-4'!$CF846="W",1,-1)),"")</f>
        <v/>
      </c>
      <c r="I291" s="39" t="str">
        <f>IF('WS-4'!$CF846&lt;&gt;"",IF('WS-4'!CD846='WS-4'!CD848,"",IF('WS-4'!CD846&gt;'WS-4'!CD848,MIN('WS-4'!CD846,'WS-4'!CD848),-MIN('WS-4'!CD846,'WS-4'!CD848))*IF('WS-4'!$CF846="W",1,-1)),"")</f>
        <v/>
      </c>
    </row>
    <row r="292" spans="1:9">
      <c r="A292" t="e">
        <f t="shared" si="4"/>
        <v>#VALUE!</v>
      </c>
      <c r="B292" s="38" t="str">
        <f>CONCATENATE("WS-4 ",'WS-4'!$D$850,",",'WS-4'!$BD856)</f>
        <v>WS-4 14,2</v>
      </c>
      <c r="C292" t="str">
        <f>IF('WS-4'!$CF856&lt;&gt;"",IF('WS-4'!$CF856="W",'WS-4'!$BG856,'WS-4'!$BG858),"")</f>
        <v/>
      </c>
      <c r="D292" t="str">
        <f>IF('WS-4'!$CF856&lt;&gt;"",IF('WS-4'!$CF856="L",'WS-4'!$BG856,'WS-4'!$BG858),"")</f>
        <v/>
      </c>
      <c r="E292" s="39" t="str">
        <f>IF('WS-4'!$CF856&lt;&gt;"",IF('WS-4'!BV856&gt;'WS-4'!BV858,MIN('WS-4'!BV856,'WS-4'!BV858),-MIN('WS-4'!BV856,'WS-4'!BV858))*IF('WS-4'!$CF856="W",1,-1),"")</f>
        <v/>
      </c>
      <c r="F292" s="39" t="str">
        <f>IF('WS-4'!$CF856&lt;&gt;"",IF('WS-4'!BX856&gt;'WS-4'!BX858,MIN('WS-4'!BX856,'WS-4'!BX858),-MIN('WS-4'!BX856,'WS-4'!BX858))*IF('WS-4'!$CF856="W",1,-1),"")</f>
        <v/>
      </c>
      <c r="G292" s="39" t="str">
        <f>IF('WS-4'!$CF856&lt;&gt;"",IF('WS-4'!BZ856&gt;'WS-4'!BZ858,MIN('WS-4'!BZ856,'WS-4'!BZ858),-MIN('WS-4'!BZ856,'WS-4'!BZ858))*IF('WS-4'!$CF856="W",1,-1),"")</f>
        <v/>
      </c>
      <c r="H292" s="39" t="str">
        <f>IF('WS-4'!$CF856&lt;&gt;"",IF('WS-4'!CB856='WS-4'!CB858,"",IF('WS-4'!CB856&gt;'WS-4'!CB858,MIN('WS-4'!CB856,'WS-4'!CB858),-MIN('WS-4'!CB856,'WS-4'!CB858))*IF('WS-4'!$CF856="W",1,-1)),"")</f>
        <v/>
      </c>
      <c r="I292" s="39" t="str">
        <f>IF('WS-4'!$CF856&lt;&gt;"",IF('WS-4'!CD856='WS-4'!CD858,"",IF('WS-4'!CD856&gt;'WS-4'!CD858,MIN('WS-4'!CD856,'WS-4'!CD858),-MIN('WS-4'!CD856,'WS-4'!CD858))*IF('WS-4'!$CF856="W",1,-1)),"")</f>
        <v/>
      </c>
    </row>
    <row r="293" spans="1:9">
      <c r="A293" t="e">
        <f t="shared" si="4"/>
        <v>#VALUE!</v>
      </c>
      <c r="B293" s="38" t="str">
        <f>CONCATENATE("WS-4 ",'WS-4'!$D$850,",",'WS-4'!$BD866)</f>
        <v>WS-4 14,3</v>
      </c>
      <c r="C293" t="str">
        <f>IF('WS-4'!$CF866&lt;&gt;"",IF('WS-4'!$CF866="W",'WS-4'!$BG866,'WS-4'!$BG868),"")</f>
        <v/>
      </c>
      <c r="D293" t="str">
        <f>IF('WS-4'!$CF866&lt;&gt;"",IF('WS-4'!$CF866="L",'WS-4'!$BG866,'WS-4'!$BG868),"")</f>
        <v/>
      </c>
      <c r="E293" s="39" t="str">
        <f>IF('WS-4'!$CF866&lt;&gt;"",IF('WS-4'!BV866&gt;'WS-4'!BV868,MIN('WS-4'!BV866,'WS-4'!BV868),-MIN('WS-4'!BV866,'WS-4'!BV868))*IF('WS-4'!$CF866="W",1,-1),"")</f>
        <v/>
      </c>
      <c r="F293" s="39" t="str">
        <f>IF('WS-4'!$CF866&lt;&gt;"",IF('WS-4'!BX866&gt;'WS-4'!BX868,MIN('WS-4'!BX866,'WS-4'!BX868),-MIN('WS-4'!BX866,'WS-4'!BX868))*IF('WS-4'!$CF866="W",1,-1),"")</f>
        <v/>
      </c>
      <c r="G293" s="39" t="str">
        <f>IF('WS-4'!$CF866&lt;&gt;"",IF('WS-4'!BZ866&gt;'WS-4'!BZ868,MIN('WS-4'!BZ866,'WS-4'!BZ868),-MIN('WS-4'!BZ866,'WS-4'!BZ868))*IF('WS-4'!$CF866="W",1,-1),"")</f>
        <v/>
      </c>
      <c r="H293" s="39" t="str">
        <f>IF('WS-4'!$CF866&lt;&gt;"",IF('WS-4'!CB866='WS-4'!CB868,"",IF('WS-4'!CB866&gt;'WS-4'!CB868,MIN('WS-4'!CB866,'WS-4'!CB868),-MIN('WS-4'!CB866,'WS-4'!CB868))*IF('WS-4'!$CF866="W",1,-1)),"")</f>
        <v/>
      </c>
      <c r="I293" s="39" t="str">
        <f>IF('WS-4'!$CF866&lt;&gt;"",IF('WS-4'!CD866='WS-4'!CD868,"",IF('WS-4'!CD866&gt;'WS-4'!CD868,MIN('WS-4'!CD866,'WS-4'!CD868),-MIN('WS-4'!CD866,'WS-4'!CD868))*IF('WS-4'!$CF866="W",1,-1)),"")</f>
        <v/>
      </c>
    </row>
    <row r="294" spans="1:9">
      <c r="A294" t="e">
        <f t="shared" si="4"/>
        <v>#VALUE!</v>
      </c>
      <c r="B294" s="38" t="str">
        <f>CONCATENATE("WS-4 ",'WS-4'!$D$850,",",'WS-4'!$BD876)</f>
        <v>WS-4 14,4</v>
      </c>
      <c r="C294" t="str">
        <f>IF('WS-4'!$CF876&lt;&gt;"",IF('WS-4'!$CF876="W",'WS-4'!$BG876,'WS-4'!$BG878),"")</f>
        <v/>
      </c>
      <c r="D294" t="str">
        <f>IF('WS-4'!$CF876&lt;&gt;"",IF('WS-4'!$CF876="L",'WS-4'!$BG876,'WS-4'!$BG878),"")</f>
        <v/>
      </c>
      <c r="E294" s="39" t="str">
        <f>IF('WS-4'!$CF876&lt;&gt;"",IF('WS-4'!BV876&gt;'WS-4'!BV878,MIN('WS-4'!BV876,'WS-4'!BV878),-MIN('WS-4'!BV876,'WS-4'!BV878))*IF('WS-4'!$CF876="W",1,-1),"")</f>
        <v/>
      </c>
      <c r="F294" s="39" t="str">
        <f>IF('WS-4'!$CF876&lt;&gt;"",IF('WS-4'!BX876&gt;'WS-4'!BX878,MIN('WS-4'!BX876,'WS-4'!BX878),-MIN('WS-4'!BX876,'WS-4'!BX878))*IF('WS-4'!$CF876="W",1,-1),"")</f>
        <v/>
      </c>
      <c r="G294" s="39" t="str">
        <f>IF('WS-4'!$CF876&lt;&gt;"",IF('WS-4'!BZ876&gt;'WS-4'!BZ878,MIN('WS-4'!BZ876,'WS-4'!BZ878),-MIN('WS-4'!BZ876,'WS-4'!BZ878))*IF('WS-4'!$CF876="W",1,-1),"")</f>
        <v/>
      </c>
      <c r="H294" s="39" t="str">
        <f>IF('WS-4'!$CF876&lt;&gt;"",IF('WS-4'!CB876='WS-4'!CB878,"",IF('WS-4'!CB876&gt;'WS-4'!CB878,MIN('WS-4'!CB876,'WS-4'!CB878),-MIN('WS-4'!CB876,'WS-4'!CB878))*IF('WS-4'!$CF876="W",1,-1)),"")</f>
        <v/>
      </c>
      <c r="I294" s="39" t="str">
        <f>IF('WS-4'!$CF876&lt;&gt;"",IF('WS-4'!CD876='WS-4'!CD878,"",IF('WS-4'!CD876&gt;'WS-4'!CD878,MIN('WS-4'!CD876,'WS-4'!CD878),-MIN('WS-4'!CD876,'WS-4'!CD878))*IF('WS-4'!$CF876="W",1,-1)),"")</f>
        <v/>
      </c>
    </row>
    <row r="295" spans="1:9">
      <c r="A295" t="e">
        <f t="shared" si="4"/>
        <v>#VALUE!</v>
      </c>
      <c r="B295" s="38" t="str">
        <f>CONCATENATE("WS-4 ",'WS-4'!$D$850,",",'WS-4'!$BD886)</f>
        <v>WS-4 14,5</v>
      </c>
      <c r="C295" t="str">
        <f>IF('WS-4'!$CF886&lt;&gt;"",IF('WS-4'!$CF886="W",'WS-4'!$BG886,'WS-4'!$BG888),"")</f>
        <v/>
      </c>
      <c r="D295" t="str">
        <f>IF('WS-4'!$CF886&lt;&gt;"",IF('WS-4'!$CF886="L",'WS-4'!$BG886,'WS-4'!$BG888),"")</f>
        <v/>
      </c>
      <c r="E295" s="39" t="str">
        <f>IF('WS-4'!$CF886&lt;&gt;"",IF('WS-4'!BV886&gt;'WS-4'!BV888,MIN('WS-4'!BV886,'WS-4'!BV888),-MIN('WS-4'!BV886,'WS-4'!BV888))*IF('WS-4'!$CF886="W",1,-1),"")</f>
        <v/>
      </c>
      <c r="F295" s="39" t="str">
        <f>IF('WS-4'!$CF886&lt;&gt;"",IF('WS-4'!BX886&gt;'WS-4'!BX888,MIN('WS-4'!BX886,'WS-4'!BX888),-MIN('WS-4'!BX886,'WS-4'!BX888))*IF('WS-4'!$CF886="W",1,-1),"")</f>
        <v/>
      </c>
      <c r="G295" s="39" t="str">
        <f>IF('WS-4'!$CF886&lt;&gt;"",IF('WS-4'!BZ886&gt;'WS-4'!BZ888,MIN('WS-4'!BZ886,'WS-4'!BZ888),-MIN('WS-4'!BZ886,'WS-4'!BZ888))*IF('WS-4'!$CF886="W",1,-1),"")</f>
        <v/>
      </c>
      <c r="H295" s="39" t="str">
        <f>IF('WS-4'!$CF886&lt;&gt;"",IF('WS-4'!CB886='WS-4'!CB888,"",IF('WS-4'!CB886&gt;'WS-4'!CB888,MIN('WS-4'!CB886,'WS-4'!CB888),-MIN('WS-4'!CB886,'WS-4'!CB888))*IF('WS-4'!$CF886="W",1,-1)),"")</f>
        <v/>
      </c>
      <c r="I295" s="39" t="str">
        <f>IF('WS-4'!$CF886&lt;&gt;"",IF('WS-4'!CD886='WS-4'!CD888,"",IF('WS-4'!CD886&gt;'WS-4'!CD888,MIN('WS-4'!CD886,'WS-4'!CD888),-MIN('WS-4'!CD886,'WS-4'!CD888))*IF('WS-4'!$CF886="W",1,-1)),"")</f>
        <v/>
      </c>
    </row>
    <row r="296" spans="1:9">
      <c r="A296" t="e">
        <f t="shared" si="4"/>
        <v>#VALUE!</v>
      </c>
      <c r="B296" s="38" t="str">
        <f>CONCATENATE("WS-4 ",'WS-4'!$D$850,",",'WS-4'!$BD896)</f>
        <v>WS-4 14,6</v>
      </c>
      <c r="C296" t="str">
        <f>IF('WS-4'!$CF896&lt;&gt;"",IF('WS-4'!$CF896="W",'WS-4'!$BG896,'WS-4'!$BG898),"")</f>
        <v/>
      </c>
      <c r="D296" t="str">
        <f>IF('WS-4'!$CF896&lt;&gt;"",IF('WS-4'!$CF896="L",'WS-4'!$BG896,'WS-4'!$BG898),"")</f>
        <v/>
      </c>
      <c r="E296" s="39" t="str">
        <f>IF('WS-4'!$CF896&lt;&gt;"",IF('WS-4'!BV896&gt;'WS-4'!BV898,MIN('WS-4'!BV896,'WS-4'!BV898),-MIN('WS-4'!BV896,'WS-4'!BV898))*IF('WS-4'!$CF896="W",1,-1),"")</f>
        <v/>
      </c>
      <c r="F296" s="39" t="str">
        <f>IF('WS-4'!$CF896&lt;&gt;"",IF('WS-4'!BX896&gt;'WS-4'!BX898,MIN('WS-4'!BX896,'WS-4'!BX898),-MIN('WS-4'!BX896,'WS-4'!BX898))*IF('WS-4'!$CF896="W",1,-1),"")</f>
        <v/>
      </c>
      <c r="G296" s="39" t="str">
        <f>IF('WS-4'!$CF896&lt;&gt;"",IF('WS-4'!BZ896&gt;'WS-4'!BZ898,MIN('WS-4'!BZ896,'WS-4'!BZ898),-MIN('WS-4'!BZ896,'WS-4'!BZ898))*IF('WS-4'!$CF896="W",1,-1),"")</f>
        <v/>
      </c>
      <c r="H296" s="39" t="str">
        <f>IF('WS-4'!$CF896&lt;&gt;"",IF('WS-4'!CB896='WS-4'!CB898,"",IF('WS-4'!CB896&gt;'WS-4'!CB898,MIN('WS-4'!CB896,'WS-4'!CB898),-MIN('WS-4'!CB896,'WS-4'!CB898))*IF('WS-4'!$CF896="W",1,-1)),"")</f>
        <v/>
      </c>
      <c r="I296" s="39" t="str">
        <f>IF('WS-4'!$CF896&lt;&gt;"",IF('WS-4'!CD896='WS-4'!CD898,"",IF('WS-4'!CD896&gt;'WS-4'!CD898,MIN('WS-4'!CD896,'WS-4'!CD898),-MIN('WS-4'!CD896,'WS-4'!CD898))*IF('WS-4'!$CF896="W",1,-1)),"")</f>
        <v/>
      </c>
    </row>
    <row r="297" spans="1:9">
      <c r="A297" t="e">
        <f t="shared" si="4"/>
        <v>#VALUE!</v>
      </c>
      <c r="B297" s="38" t="str">
        <f>CONCATENATE("WS-4 ",'WS-4'!$D$915,",",'WS-4'!$BD911)</f>
        <v>WS-4 15,1</v>
      </c>
      <c r="C297" t="str">
        <f>IF('WS-4'!$CF911&lt;&gt;"",IF('WS-4'!$CF911="W",'WS-4'!$BG911,'WS-4'!$BG913),"")</f>
        <v/>
      </c>
      <c r="D297" t="str">
        <f>IF('WS-4'!$CF911&lt;&gt;"",IF('WS-4'!$CF911="L",'WS-4'!$BG911,'WS-4'!$BG913),"")</f>
        <v/>
      </c>
      <c r="E297" s="39" t="str">
        <f>IF('WS-4'!$CF911&lt;&gt;"",IF('WS-4'!BV911&gt;'WS-4'!BV913,MIN('WS-4'!BV911,'WS-4'!BV913),-MIN('WS-4'!BV911,'WS-4'!BV913))*IF('WS-4'!$CF911="W",1,-1),"")</f>
        <v/>
      </c>
      <c r="F297" s="39" t="str">
        <f>IF('WS-4'!$CF911&lt;&gt;"",IF('WS-4'!BX911&gt;'WS-4'!BX913,MIN('WS-4'!BX911,'WS-4'!BX913),-MIN('WS-4'!BX911,'WS-4'!BX913))*IF('WS-4'!$CF911="W",1,-1),"")</f>
        <v/>
      </c>
      <c r="G297" s="39" t="str">
        <f>IF('WS-4'!$CF911&lt;&gt;"",IF('WS-4'!BZ911&gt;'WS-4'!BZ913,MIN('WS-4'!BZ911,'WS-4'!BZ913),-MIN('WS-4'!BZ911,'WS-4'!BZ913))*IF('WS-4'!$CF911="W",1,-1),"")</f>
        <v/>
      </c>
      <c r="H297" s="39" t="str">
        <f>IF('WS-4'!$CF911&lt;&gt;"",IF('WS-4'!CB911='WS-4'!CB913,"",IF('WS-4'!CB911&gt;'WS-4'!CB913,MIN('WS-4'!CB911,'WS-4'!CB913),-MIN('WS-4'!CB911,'WS-4'!CB913))*IF('WS-4'!$CF911="W",1,-1)),"")</f>
        <v/>
      </c>
      <c r="I297" s="39" t="str">
        <f>IF('WS-4'!$CF911&lt;&gt;"",IF('WS-4'!CD911='WS-4'!CD913,"",IF('WS-4'!CD911&gt;'WS-4'!CD913,MIN('WS-4'!CD911,'WS-4'!CD913),-MIN('WS-4'!CD911,'WS-4'!CD913))*IF('WS-4'!$CF911="W",1,-1)),"")</f>
        <v/>
      </c>
    </row>
    <row r="298" spans="1:9">
      <c r="A298" t="e">
        <f t="shared" si="4"/>
        <v>#VALUE!</v>
      </c>
      <c r="B298" s="38" t="str">
        <f>CONCATENATE("WS-4 ",'WS-4'!$D$915,",",'WS-4'!$BD921)</f>
        <v>WS-4 15,2</v>
      </c>
      <c r="C298" t="str">
        <f>IF('WS-4'!$CF921&lt;&gt;"",IF('WS-4'!$CF921="W",'WS-4'!$BG921,'WS-4'!$BG923),"")</f>
        <v/>
      </c>
      <c r="D298" t="str">
        <f>IF('WS-4'!$CF921&lt;&gt;"",IF('WS-4'!$CF921="L",'WS-4'!$BG921,'WS-4'!$BG923),"")</f>
        <v/>
      </c>
      <c r="E298" s="39" t="str">
        <f>IF('WS-4'!$CF921&lt;&gt;"",IF('WS-4'!BV921&gt;'WS-4'!BV923,MIN('WS-4'!BV921,'WS-4'!BV923),-MIN('WS-4'!BV921,'WS-4'!BV923))*IF('WS-4'!$CF921="W",1,-1),"")</f>
        <v/>
      </c>
      <c r="F298" s="39" t="str">
        <f>IF('WS-4'!$CF921&lt;&gt;"",IF('WS-4'!BX921&gt;'WS-4'!BX923,MIN('WS-4'!BX921,'WS-4'!BX923),-MIN('WS-4'!BX921,'WS-4'!BX923))*IF('WS-4'!$CF921="W",1,-1),"")</f>
        <v/>
      </c>
      <c r="G298" s="39" t="str">
        <f>IF('WS-4'!$CF921&lt;&gt;"",IF('WS-4'!BZ921&gt;'WS-4'!BZ923,MIN('WS-4'!BZ921,'WS-4'!BZ923),-MIN('WS-4'!BZ921,'WS-4'!BZ923))*IF('WS-4'!$CF921="W",1,-1),"")</f>
        <v/>
      </c>
      <c r="H298" s="39" t="str">
        <f>IF('WS-4'!$CF921&lt;&gt;"",IF('WS-4'!CB921='WS-4'!CB923,"",IF('WS-4'!CB921&gt;'WS-4'!CB923,MIN('WS-4'!CB921,'WS-4'!CB923),-MIN('WS-4'!CB921,'WS-4'!CB923))*IF('WS-4'!$CF921="W",1,-1)),"")</f>
        <v/>
      </c>
      <c r="I298" s="39" t="str">
        <f>IF('WS-4'!$CF921&lt;&gt;"",IF('WS-4'!CD921='WS-4'!CD923,"",IF('WS-4'!CD921&gt;'WS-4'!CD923,MIN('WS-4'!CD921,'WS-4'!CD923),-MIN('WS-4'!CD921,'WS-4'!CD923))*IF('WS-4'!$CF921="W",1,-1)),"")</f>
        <v/>
      </c>
    </row>
    <row r="299" spans="1:9">
      <c r="A299" t="e">
        <f t="shared" si="4"/>
        <v>#VALUE!</v>
      </c>
      <c r="B299" s="38" t="str">
        <f>CONCATENATE("WS-4 ",'WS-4'!$D$915,",",'WS-4'!$BD931)</f>
        <v>WS-4 15,3</v>
      </c>
      <c r="C299" t="str">
        <f>IF('WS-4'!$CF931&lt;&gt;"",IF('WS-4'!$CF931="W",'WS-4'!$BG931,'WS-4'!$BG933),"")</f>
        <v/>
      </c>
      <c r="D299" t="str">
        <f>IF('WS-4'!$CF931&lt;&gt;"",IF('WS-4'!$CF931="L",'WS-4'!$BG931,'WS-4'!$BG933),"")</f>
        <v/>
      </c>
      <c r="E299" s="39" t="str">
        <f>IF('WS-4'!$CF931&lt;&gt;"",IF('WS-4'!BV931&gt;'WS-4'!BV933,MIN('WS-4'!BV931,'WS-4'!BV933),-MIN('WS-4'!BV931,'WS-4'!BV933))*IF('WS-4'!$CF931="W",1,-1),"")</f>
        <v/>
      </c>
      <c r="F299" s="39" t="str">
        <f>IF('WS-4'!$CF931&lt;&gt;"",IF('WS-4'!BX931&gt;'WS-4'!BX933,MIN('WS-4'!BX931,'WS-4'!BX933),-MIN('WS-4'!BX931,'WS-4'!BX933))*IF('WS-4'!$CF931="W",1,-1),"")</f>
        <v/>
      </c>
      <c r="G299" s="39" t="str">
        <f>IF('WS-4'!$CF931&lt;&gt;"",IF('WS-4'!BZ931&gt;'WS-4'!BZ933,MIN('WS-4'!BZ931,'WS-4'!BZ933),-MIN('WS-4'!BZ931,'WS-4'!BZ933))*IF('WS-4'!$CF931="W",1,-1),"")</f>
        <v/>
      </c>
      <c r="H299" s="39" t="str">
        <f>IF('WS-4'!$CF931&lt;&gt;"",IF('WS-4'!CB931='WS-4'!CB933,"",IF('WS-4'!CB931&gt;'WS-4'!CB933,MIN('WS-4'!CB931,'WS-4'!CB933),-MIN('WS-4'!CB931,'WS-4'!CB933))*IF('WS-4'!$CF931="W",1,-1)),"")</f>
        <v/>
      </c>
      <c r="I299" s="39" t="str">
        <f>IF('WS-4'!$CF931&lt;&gt;"",IF('WS-4'!CD931='WS-4'!CD933,"",IF('WS-4'!CD931&gt;'WS-4'!CD933,MIN('WS-4'!CD931,'WS-4'!CD933),-MIN('WS-4'!CD931,'WS-4'!CD933))*IF('WS-4'!$CF931="W",1,-1)),"")</f>
        <v/>
      </c>
    </row>
    <row r="300" spans="1:9">
      <c r="A300" t="e">
        <f t="shared" si="4"/>
        <v>#VALUE!</v>
      </c>
      <c r="B300" s="38" t="str">
        <f>CONCATENATE("WS-4 ",'WS-4'!$D$915,",",'WS-4'!$BD941)</f>
        <v>WS-4 15,4</v>
      </c>
      <c r="C300" t="str">
        <f>IF('WS-4'!$CF941&lt;&gt;"",IF('WS-4'!$CF941="W",'WS-4'!$BG941,'WS-4'!$BG943),"")</f>
        <v/>
      </c>
      <c r="D300" t="str">
        <f>IF('WS-4'!$CF941&lt;&gt;"",IF('WS-4'!$CF941="L",'WS-4'!$BG941,'WS-4'!$BG943),"")</f>
        <v/>
      </c>
      <c r="E300" s="39" t="str">
        <f>IF('WS-4'!$CF941&lt;&gt;"",IF('WS-4'!BV941&gt;'WS-4'!BV943,MIN('WS-4'!BV941,'WS-4'!BV943),-MIN('WS-4'!BV941,'WS-4'!BV943))*IF('WS-4'!$CF941="W",1,-1),"")</f>
        <v/>
      </c>
      <c r="F300" s="39" t="str">
        <f>IF('WS-4'!$CF941&lt;&gt;"",IF('WS-4'!BX941&gt;'WS-4'!BX943,MIN('WS-4'!BX941,'WS-4'!BX943),-MIN('WS-4'!BX941,'WS-4'!BX943))*IF('WS-4'!$CF941="W",1,-1),"")</f>
        <v/>
      </c>
      <c r="G300" s="39" t="str">
        <f>IF('WS-4'!$CF941&lt;&gt;"",IF('WS-4'!BZ941&gt;'WS-4'!BZ943,MIN('WS-4'!BZ941,'WS-4'!BZ943),-MIN('WS-4'!BZ941,'WS-4'!BZ943))*IF('WS-4'!$CF941="W",1,-1),"")</f>
        <v/>
      </c>
      <c r="H300" s="39" t="str">
        <f>IF('WS-4'!$CF941&lt;&gt;"",IF('WS-4'!CB941='WS-4'!CB943,"",IF('WS-4'!CB941&gt;'WS-4'!CB943,MIN('WS-4'!CB941,'WS-4'!CB943),-MIN('WS-4'!CB941,'WS-4'!CB943))*IF('WS-4'!$CF941="W",1,-1)),"")</f>
        <v/>
      </c>
      <c r="I300" s="39" t="str">
        <f>IF('WS-4'!$CF941&lt;&gt;"",IF('WS-4'!CD941='WS-4'!CD943,"",IF('WS-4'!CD941&gt;'WS-4'!CD943,MIN('WS-4'!CD941,'WS-4'!CD943),-MIN('WS-4'!CD941,'WS-4'!CD943))*IF('WS-4'!$CF941="W",1,-1)),"")</f>
        <v/>
      </c>
    </row>
    <row r="301" spans="1:9">
      <c r="A301" t="e">
        <f t="shared" si="4"/>
        <v>#VALUE!</v>
      </c>
      <c r="B301" s="38" t="str">
        <f>CONCATENATE("WS-4 ",'WS-4'!$D$915,",",'WS-4'!$BD951)</f>
        <v>WS-4 15,5</v>
      </c>
      <c r="C301" t="str">
        <f>IF('WS-4'!$CF951&lt;&gt;"",IF('WS-4'!$CF951="W",'WS-4'!$BG951,'WS-4'!$BG953),"")</f>
        <v/>
      </c>
      <c r="D301" t="str">
        <f>IF('WS-4'!$CF951&lt;&gt;"",IF('WS-4'!$CF951="L",'WS-4'!$BG951,'WS-4'!$BG953),"")</f>
        <v/>
      </c>
      <c r="E301" s="39" t="str">
        <f>IF('WS-4'!$CF951&lt;&gt;"",IF('WS-4'!BV951&gt;'WS-4'!BV953,MIN('WS-4'!BV951,'WS-4'!BV953),-MIN('WS-4'!BV951,'WS-4'!BV953))*IF('WS-4'!$CF951="W",1,-1),"")</f>
        <v/>
      </c>
      <c r="F301" s="39" t="str">
        <f>IF('WS-4'!$CF951&lt;&gt;"",IF('WS-4'!BX951&gt;'WS-4'!BX953,MIN('WS-4'!BX951,'WS-4'!BX953),-MIN('WS-4'!BX951,'WS-4'!BX953))*IF('WS-4'!$CF951="W",1,-1),"")</f>
        <v/>
      </c>
      <c r="G301" s="39" t="str">
        <f>IF('WS-4'!$CF951&lt;&gt;"",IF('WS-4'!BZ951&gt;'WS-4'!BZ953,MIN('WS-4'!BZ951,'WS-4'!BZ953),-MIN('WS-4'!BZ951,'WS-4'!BZ953))*IF('WS-4'!$CF951="W",1,-1),"")</f>
        <v/>
      </c>
      <c r="H301" s="39" t="str">
        <f>IF('WS-4'!$CF951&lt;&gt;"",IF('WS-4'!CB951='WS-4'!CB953,"",IF('WS-4'!CB951&gt;'WS-4'!CB953,MIN('WS-4'!CB951,'WS-4'!CB953),-MIN('WS-4'!CB951,'WS-4'!CB953))*IF('WS-4'!$CF951="W",1,-1)),"")</f>
        <v/>
      </c>
      <c r="I301" s="39" t="str">
        <f>IF('WS-4'!$CF951&lt;&gt;"",IF('WS-4'!CD951='WS-4'!CD953,"",IF('WS-4'!CD951&gt;'WS-4'!CD953,MIN('WS-4'!CD951,'WS-4'!CD953),-MIN('WS-4'!CD951,'WS-4'!CD953))*IF('WS-4'!$CF951="W",1,-1)),"")</f>
        <v/>
      </c>
    </row>
    <row r="302" spans="1:9">
      <c r="A302" t="e">
        <f t="shared" si="4"/>
        <v>#VALUE!</v>
      </c>
      <c r="B302" s="38" t="str">
        <f>CONCATENATE("WS-4 ",'WS-4'!$D$915,",",'WS-4'!$BD961)</f>
        <v>WS-4 15,6</v>
      </c>
      <c r="C302" t="str">
        <f>IF('WS-4'!$CF961&lt;&gt;"",IF('WS-4'!$CF961="W",'WS-4'!$BG961,'WS-4'!$BG963),"")</f>
        <v/>
      </c>
      <c r="D302" t="str">
        <f>IF('WS-4'!$CF961&lt;&gt;"",IF('WS-4'!$CF961="L",'WS-4'!$BG961,'WS-4'!$BG963),"")</f>
        <v/>
      </c>
      <c r="E302" s="39" t="str">
        <f>IF('WS-4'!$CF961&lt;&gt;"",IF('WS-4'!BV961&gt;'WS-4'!BV963,MIN('WS-4'!BV961,'WS-4'!BV963),-MIN('WS-4'!BV961,'WS-4'!BV963))*IF('WS-4'!$CF961="W",1,-1),"")</f>
        <v/>
      </c>
      <c r="F302" s="39" t="str">
        <f>IF('WS-4'!$CF961&lt;&gt;"",IF('WS-4'!BX961&gt;'WS-4'!BX963,MIN('WS-4'!BX961,'WS-4'!BX963),-MIN('WS-4'!BX961,'WS-4'!BX963))*IF('WS-4'!$CF961="W",1,-1),"")</f>
        <v/>
      </c>
      <c r="G302" s="39" t="str">
        <f>IF('WS-4'!$CF961&lt;&gt;"",IF('WS-4'!BZ961&gt;'WS-4'!BZ963,MIN('WS-4'!BZ961,'WS-4'!BZ963),-MIN('WS-4'!BZ961,'WS-4'!BZ963))*IF('WS-4'!$CF961="W",1,-1),"")</f>
        <v/>
      </c>
      <c r="H302" s="39" t="str">
        <f>IF('WS-4'!$CF961&lt;&gt;"",IF('WS-4'!CB961='WS-4'!CB963,"",IF('WS-4'!CB961&gt;'WS-4'!CB963,MIN('WS-4'!CB961,'WS-4'!CB963),-MIN('WS-4'!CB961,'WS-4'!CB963))*IF('WS-4'!$CF961="W",1,-1)),"")</f>
        <v/>
      </c>
      <c r="I302" s="39" t="str">
        <f>IF('WS-4'!$CF961&lt;&gt;"",IF('WS-4'!CD961='WS-4'!CD963,"",IF('WS-4'!CD961&gt;'WS-4'!CD963,MIN('WS-4'!CD961,'WS-4'!CD963),-MIN('WS-4'!CD961,'WS-4'!CD963))*IF('WS-4'!$CF961="W",1,-1)),"")</f>
        <v/>
      </c>
    </row>
    <row r="303" spans="1:9">
      <c r="A303" t="e">
        <f t="shared" si="4"/>
        <v>#VALUE!</v>
      </c>
      <c r="B303" s="38" t="str">
        <f>CONCATENATE("WS-4 ",'WS-4'!$D$980,",",'WS-4'!$BD976)</f>
        <v>WS-4 16,1</v>
      </c>
      <c r="C303" t="str">
        <f>IF('WS-4'!$CF976&lt;&gt;"",IF('WS-4'!$CF976="W",'WS-4'!$BG976,'WS-4'!$BG978),"")</f>
        <v/>
      </c>
      <c r="D303" t="str">
        <f>IF('WS-4'!$CF976&lt;&gt;"",IF('WS-4'!$CF976="L",'WS-4'!$BG976,'WS-4'!$BG978),"")</f>
        <v/>
      </c>
      <c r="E303" s="39" t="str">
        <f>IF('WS-4'!$CF976&lt;&gt;"",IF('WS-4'!BV976&gt;'WS-4'!BV978,MIN('WS-4'!BV976,'WS-4'!BV978),-MIN('WS-4'!BV976,'WS-4'!BV978))*IF('WS-4'!$CF976="W",1,-1),"")</f>
        <v/>
      </c>
      <c r="F303" s="39" t="str">
        <f>IF('WS-4'!$CF976&lt;&gt;"",IF('WS-4'!BX976&gt;'WS-4'!BX978,MIN('WS-4'!BX976,'WS-4'!BX978),-MIN('WS-4'!BX976,'WS-4'!BX978))*IF('WS-4'!$CF976="W",1,-1),"")</f>
        <v/>
      </c>
      <c r="G303" s="39" t="str">
        <f>IF('WS-4'!$CF976&lt;&gt;"",IF('WS-4'!BZ976&gt;'WS-4'!BZ978,MIN('WS-4'!BZ976,'WS-4'!BZ978),-MIN('WS-4'!BZ976,'WS-4'!BZ978))*IF('WS-4'!$CF976="W",1,-1),"")</f>
        <v/>
      </c>
      <c r="H303" s="39" t="str">
        <f>IF('WS-4'!$CF976&lt;&gt;"",IF('WS-4'!CB976='WS-4'!CB978,"",IF('WS-4'!CB976&gt;'WS-4'!CB978,MIN('WS-4'!CB976,'WS-4'!CB978),-MIN('WS-4'!CB976,'WS-4'!CB978))*IF('WS-4'!$CF976="W",1,-1)),"")</f>
        <v/>
      </c>
      <c r="I303" s="39" t="str">
        <f>IF('WS-4'!$CF976&lt;&gt;"",IF('WS-4'!CD976='WS-4'!CD978,"",IF('WS-4'!CD976&gt;'WS-4'!CD978,MIN('WS-4'!CD976,'WS-4'!CD978),-MIN('WS-4'!CD976,'WS-4'!CD978))*IF('WS-4'!$CF976="W",1,-1)),"")</f>
        <v/>
      </c>
    </row>
    <row r="304" spans="1:9">
      <c r="A304" t="e">
        <f t="shared" si="4"/>
        <v>#VALUE!</v>
      </c>
      <c r="B304" s="38" t="str">
        <f>CONCATENATE("WS-4 ",'WS-4'!$D$980,",",'WS-4'!$BD986)</f>
        <v>WS-4 16,2</v>
      </c>
      <c r="C304" t="str">
        <f>IF('WS-4'!$CF986&lt;&gt;"",IF('WS-4'!$CF986="W",'WS-4'!$BG986,'WS-4'!$BG988),"")</f>
        <v/>
      </c>
      <c r="D304" t="str">
        <f>IF('WS-4'!$CF986&lt;&gt;"",IF('WS-4'!$CF986="L",'WS-4'!$BG986,'WS-4'!$BG988),"")</f>
        <v/>
      </c>
      <c r="E304" s="39" t="str">
        <f>IF('WS-4'!$CF986&lt;&gt;"",IF('WS-4'!BV986&gt;'WS-4'!BV988,MIN('WS-4'!BV986,'WS-4'!BV988),-MIN('WS-4'!BV986,'WS-4'!BV988))*IF('WS-4'!$CF986="W",1,-1),"")</f>
        <v/>
      </c>
      <c r="F304" s="39" t="str">
        <f>IF('WS-4'!$CF986&lt;&gt;"",IF('WS-4'!BX986&gt;'WS-4'!BX988,MIN('WS-4'!BX986,'WS-4'!BX988),-MIN('WS-4'!BX986,'WS-4'!BX988))*IF('WS-4'!$CF986="W",1,-1),"")</f>
        <v/>
      </c>
      <c r="G304" s="39" t="str">
        <f>IF('WS-4'!$CF986&lt;&gt;"",IF('WS-4'!BZ986&gt;'WS-4'!BZ988,MIN('WS-4'!BZ986,'WS-4'!BZ988),-MIN('WS-4'!BZ986,'WS-4'!BZ988))*IF('WS-4'!$CF986="W",1,-1),"")</f>
        <v/>
      </c>
      <c r="H304" s="39" t="str">
        <f>IF('WS-4'!$CF986&lt;&gt;"",IF('WS-4'!CB986='WS-4'!CB988,"",IF('WS-4'!CB986&gt;'WS-4'!CB988,MIN('WS-4'!CB986,'WS-4'!CB988),-MIN('WS-4'!CB986,'WS-4'!CB988))*IF('WS-4'!$CF986="W",1,-1)),"")</f>
        <v/>
      </c>
      <c r="I304" s="39" t="str">
        <f>IF('WS-4'!$CF986&lt;&gt;"",IF('WS-4'!CD986='WS-4'!CD988,"",IF('WS-4'!CD986&gt;'WS-4'!CD988,MIN('WS-4'!CD986,'WS-4'!CD988),-MIN('WS-4'!CD986,'WS-4'!CD988))*IF('WS-4'!$CF986="W",1,-1)),"")</f>
        <v/>
      </c>
    </row>
    <row r="305" spans="1:11">
      <c r="A305" t="e">
        <f t="shared" si="4"/>
        <v>#VALUE!</v>
      </c>
      <c r="B305" s="38" t="str">
        <f>CONCATENATE("WS-4 ",'WS-4'!$D$980,",",'WS-4'!$BD996)</f>
        <v>WS-4 16,3</v>
      </c>
      <c r="C305" t="str">
        <f>IF('WS-4'!$CF996&lt;&gt;"",IF('WS-4'!$CF996="W",'WS-4'!$BG996,'WS-4'!$BG998),"")</f>
        <v/>
      </c>
      <c r="D305" t="str">
        <f>IF('WS-4'!$CF996&lt;&gt;"",IF('WS-4'!$CF996="L",'WS-4'!$BG996,'WS-4'!$BG998),"")</f>
        <v/>
      </c>
      <c r="E305" s="39" t="str">
        <f>IF('WS-4'!$CF996&lt;&gt;"",IF('WS-4'!BV996&gt;'WS-4'!BV998,MIN('WS-4'!BV996,'WS-4'!BV998),-MIN('WS-4'!BV996,'WS-4'!BV998))*IF('WS-4'!$CF996="W",1,-1),"")</f>
        <v/>
      </c>
      <c r="F305" s="39" t="str">
        <f>IF('WS-4'!$CF996&lt;&gt;"",IF('WS-4'!BX996&gt;'WS-4'!BX998,MIN('WS-4'!BX996,'WS-4'!BX998),-MIN('WS-4'!BX996,'WS-4'!BX998))*IF('WS-4'!$CF996="W",1,-1),"")</f>
        <v/>
      </c>
      <c r="G305" s="39" t="str">
        <f>IF('WS-4'!$CF996&lt;&gt;"",IF('WS-4'!BZ996&gt;'WS-4'!BZ998,MIN('WS-4'!BZ996,'WS-4'!BZ998),-MIN('WS-4'!BZ996,'WS-4'!BZ998))*IF('WS-4'!$CF996="W",1,-1),"")</f>
        <v/>
      </c>
      <c r="H305" s="39" t="str">
        <f>IF('WS-4'!$CF996&lt;&gt;"",IF('WS-4'!CB996='WS-4'!CB998,"",IF('WS-4'!CB996&gt;'WS-4'!CB998,MIN('WS-4'!CB996,'WS-4'!CB998),-MIN('WS-4'!CB996,'WS-4'!CB998))*IF('WS-4'!$CF996="W",1,-1)),"")</f>
        <v/>
      </c>
      <c r="I305" s="39" t="str">
        <f>IF('WS-4'!$CF996&lt;&gt;"",IF('WS-4'!CD996='WS-4'!CD998,"",IF('WS-4'!CD996&gt;'WS-4'!CD998,MIN('WS-4'!CD996,'WS-4'!CD998),-MIN('WS-4'!CD996,'WS-4'!CD998))*IF('WS-4'!$CF996="W",1,-1)),"")</f>
        <v/>
      </c>
    </row>
    <row r="306" spans="1:11">
      <c r="A306" t="e">
        <f t="shared" si="4"/>
        <v>#VALUE!</v>
      </c>
      <c r="B306" s="38" t="str">
        <f>CONCATENATE("WS-4 ",'WS-4'!$D$980,",",'WS-4'!$BD1006)</f>
        <v>WS-4 16,4</v>
      </c>
      <c r="C306" t="str">
        <f>IF('WS-4'!$CF1006&lt;&gt;"",IF('WS-4'!$CF1006="W",'WS-4'!$BG1006,'WS-4'!$BG1008),"")</f>
        <v/>
      </c>
      <c r="D306" t="str">
        <f>IF('WS-4'!$CF1006&lt;&gt;"",IF('WS-4'!$CF1006="L",'WS-4'!$BG1006,'WS-4'!$BG1008),"")</f>
        <v/>
      </c>
      <c r="E306" s="39" t="str">
        <f>IF('WS-4'!$CF1006&lt;&gt;"",IF('WS-4'!BV1006&gt;'WS-4'!BV1008,MIN('WS-4'!BV1006,'WS-4'!BV1008),-MIN('WS-4'!BV1006,'WS-4'!BV1008))*IF('WS-4'!$CF1006="W",1,-1),"")</f>
        <v/>
      </c>
      <c r="F306" s="39" t="str">
        <f>IF('WS-4'!$CF1006&lt;&gt;"",IF('WS-4'!BX1006&gt;'WS-4'!BX1008,MIN('WS-4'!BX1006,'WS-4'!BX1008),-MIN('WS-4'!BX1006,'WS-4'!BX1008))*IF('WS-4'!$CF1006="W",1,-1),"")</f>
        <v/>
      </c>
      <c r="G306" s="39" t="str">
        <f>IF('WS-4'!$CF1006&lt;&gt;"",IF('WS-4'!BZ1006&gt;'WS-4'!BZ1008,MIN('WS-4'!BZ1006,'WS-4'!BZ1008),-MIN('WS-4'!BZ1006,'WS-4'!BZ1008))*IF('WS-4'!$CF1006="W",1,-1),"")</f>
        <v/>
      </c>
      <c r="H306" s="39" t="str">
        <f>IF('WS-4'!$CF1006&lt;&gt;"",IF('WS-4'!CB1006='WS-4'!CB1008,"",IF('WS-4'!CB1006&gt;'WS-4'!CB1008,MIN('WS-4'!CB1006,'WS-4'!CB1008),-MIN('WS-4'!CB1006,'WS-4'!CB1008))*IF('WS-4'!$CF1006="W",1,-1)),"")</f>
        <v/>
      </c>
      <c r="I306" s="39" t="str">
        <f>IF('WS-4'!$CF1006&lt;&gt;"",IF('WS-4'!CD1006='WS-4'!CD1008,"",IF('WS-4'!CD1006&gt;'WS-4'!CD1008,MIN('WS-4'!CD1006,'WS-4'!CD1008),-MIN('WS-4'!CD1006,'WS-4'!CD1008))*IF('WS-4'!$CF1006="W",1,-1)),"")</f>
        <v/>
      </c>
    </row>
    <row r="307" spans="1:11">
      <c r="A307" t="e">
        <f t="shared" si="4"/>
        <v>#VALUE!</v>
      </c>
      <c r="B307" s="38" t="str">
        <f>CONCATENATE("WS-4 ",'WS-4'!$D$980,",",'WS-4'!$BD1016)</f>
        <v>WS-4 16,5</v>
      </c>
      <c r="C307" t="str">
        <f>IF('WS-4'!$CF1016&lt;&gt;"",IF('WS-4'!$CF1016="W",'WS-4'!$BG1016,'WS-4'!$BG1018),"")</f>
        <v/>
      </c>
      <c r="D307" t="str">
        <f>IF('WS-4'!$CF1016&lt;&gt;"",IF('WS-4'!$CF1016="L",'WS-4'!$BG1016,'WS-4'!$BG1018),"")</f>
        <v/>
      </c>
      <c r="E307" s="39" t="str">
        <f>IF('WS-4'!$CF1016&lt;&gt;"",IF('WS-4'!BV1016&gt;'WS-4'!BV1018,MIN('WS-4'!BV1016,'WS-4'!BV1018),-MIN('WS-4'!BV1016,'WS-4'!BV1018))*IF('WS-4'!$CF1016="W",1,-1),"")</f>
        <v/>
      </c>
      <c r="F307" s="39" t="str">
        <f>IF('WS-4'!$CF1016&lt;&gt;"",IF('WS-4'!BX1016&gt;'WS-4'!BX1018,MIN('WS-4'!BX1016,'WS-4'!BX1018),-MIN('WS-4'!BX1016,'WS-4'!BX1018))*IF('WS-4'!$CF1016="W",1,-1),"")</f>
        <v/>
      </c>
      <c r="G307" s="39" t="str">
        <f>IF('WS-4'!$CF1016&lt;&gt;"",IF('WS-4'!BZ1016&gt;'WS-4'!BZ1018,MIN('WS-4'!BZ1016,'WS-4'!BZ1018),-MIN('WS-4'!BZ1016,'WS-4'!BZ1018))*IF('WS-4'!$CF1016="W",1,-1),"")</f>
        <v/>
      </c>
      <c r="H307" s="39" t="str">
        <f>IF('WS-4'!$CF1016&lt;&gt;"",IF('WS-4'!CB1016='WS-4'!CB1018,"",IF('WS-4'!CB1016&gt;'WS-4'!CB1018,MIN('WS-4'!CB1016,'WS-4'!CB1018),-MIN('WS-4'!CB1016,'WS-4'!CB1018))*IF('WS-4'!$CF1016="W",1,-1)),"")</f>
        <v/>
      </c>
      <c r="I307" s="39" t="str">
        <f>IF('WS-4'!$CF1016&lt;&gt;"",IF('WS-4'!CD1016='WS-4'!CD1018,"",IF('WS-4'!CD1016&gt;'WS-4'!CD1018,MIN('WS-4'!CD1016,'WS-4'!CD1018),-MIN('WS-4'!CD1016,'WS-4'!CD1018))*IF('WS-4'!$CF1016="W",1,-1)),"")</f>
        <v/>
      </c>
    </row>
    <row r="308" spans="1:11">
      <c r="A308" t="e">
        <f t="shared" si="4"/>
        <v>#VALUE!</v>
      </c>
      <c r="B308" s="38" t="str">
        <f>CONCATENATE("WS-4 ",'WS-4'!$D$980,",",'WS-4'!$BD1026)</f>
        <v>WS-4 16,6</v>
      </c>
      <c r="C308" t="str">
        <f>IF('WS-4'!$CF1026&lt;&gt;"",IF('WS-4'!$CF1026="W",'WS-4'!$BG1026,'WS-4'!$BG1028),"")</f>
        <v/>
      </c>
      <c r="D308" t="str">
        <f>IF('WS-4'!$CF1026&lt;&gt;"",IF('WS-4'!$CF1026="L",'WS-4'!$BG1026,'WS-4'!$BG1028),"")</f>
        <v/>
      </c>
      <c r="E308" s="39" t="str">
        <f>IF('WS-4'!$CF1026&lt;&gt;"",IF('WS-4'!BV1026&gt;'WS-4'!BV1028,MIN('WS-4'!BV1026,'WS-4'!BV1028),-MIN('WS-4'!BV1026,'WS-4'!BV1028))*IF('WS-4'!$CF1026="W",1,-1),"")</f>
        <v/>
      </c>
      <c r="F308" s="39" t="str">
        <f>IF('WS-4'!$CF1026&lt;&gt;"",IF('WS-4'!BX1026&gt;'WS-4'!BX1028,MIN('WS-4'!BX1026,'WS-4'!BX1028),-MIN('WS-4'!BX1026,'WS-4'!BX1028))*IF('WS-4'!$CF1026="W",1,-1),"")</f>
        <v/>
      </c>
      <c r="G308" s="39" t="str">
        <f>IF('WS-4'!$CF1026&lt;&gt;"",IF('WS-4'!BZ1026&gt;'WS-4'!BZ1028,MIN('WS-4'!BZ1026,'WS-4'!BZ1028),-MIN('WS-4'!BZ1026,'WS-4'!BZ1028))*IF('WS-4'!$CF1026="W",1,-1),"")</f>
        <v/>
      </c>
      <c r="H308" s="39" t="str">
        <f>IF('WS-4'!$CF1026&lt;&gt;"",IF('WS-4'!CB1026='WS-4'!CB1028,"",IF('WS-4'!CB1026&gt;'WS-4'!CB1028,MIN('WS-4'!CB1026,'WS-4'!CB1028),-MIN('WS-4'!CB1026,'WS-4'!CB1028))*IF('WS-4'!$CF1026="W",1,-1)),"")</f>
        <v/>
      </c>
      <c r="I308" s="39" t="str">
        <f>IF('WS-4'!$CF1026&lt;&gt;"",IF('WS-4'!CD1026='WS-4'!CD1028,"",IF('WS-4'!CD1026&gt;'WS-4'!CD1028,MIN('WS-4'!CD1026,'WS-4'!CD1028),-MIN('WS-4'!CD1026,'WS-4'!CD1028))*IF('WS-4'!$CF1026="W",1,-1)),"")</f>
        <v/>
      </c>
    </row>
    <row r="309" spans="1:11">
      <c r="A309" t="e">
        <f t="shared" si="4"/>
        <v>#VALUE!</v>
      </c>
      <c r="B309" s="38" t="s">
        <v>101</v>
      </c>
      <c r="C309" t="str">
        <f>IF('WS-4'!$CF1041&lt;&gt;"",IF('WS-4'!$CF1041="W",'WS-4'!$BG1041,'WS-4'!$BG1043),"")</f>
        <v/>
      </c>
      <c r="D309" t="str">
        <f>IF('WS-4'!$CF1041&lt;&gt;"",IF('WS-4'!$CF1041="L",'WS-4'!$BG1041,'WS-4'!$BG1043),"")</f>
        <v/>
      </c>
      <c r="E309" s="39" t="str">
        <f>IF('WS-4'!$CF1041&lt;&gt;"",IF('WS-4'!BV1041&gt;'WS-4'!BV1043,MIN('WS-4'!BV1041,'WS-4'!BV1043),-MIN('WS-4'!BV1041,'WS-4'!BV1043))*IF('WS-4'!$CF1041="W",1,-1),"")</f>
        <v/>
      </c>
      <c r="F309" s="39" t="str">
        <f>IF('WS-4'!$CF1041&lt;&gt;"",IF('WS-4'!BX1041&gt;'WS-4'!BX1043,MIN('WS-4'!BX1041,'WS-4'!BX1043),-MIN('WS-4'!BX1041,'WS-4'!BX1043))*IF('WS-4'!$CF1041="W",1,-1),"")</f>
        <v/>
      </c>
      <c r="G309" s="39" t="str">
        <f>IF('WS-4'!$CF1041&lt;&gt;"",IF('WS-4'!BZ1041&gt;'WS-4'!BZ1043,MIN('WS-4'!BZ1041,'WS-4'!BZ1043),-MIN('WS-4'!BZ1041,'WS-4'!BZ1043))*IF('WS-4'!$CF1041="W",1,-1),"")</f>
        <v/>
      </c>
      <c r="H309" s="39" t="str">
        <f>IF('WS-4'!$CF1041&lt;&gt;"",IF('WS-4'!CB1041='WS-4'!CB1043,"",IF('WS-4'!CB1041&gt;'WS-4'!CB1043,MIN('WS-4'!CB1041,'WS-4'!CB1043),-MIN('WS-4'!CB1041,'WS-4'!CB1043))*IF('WS-4'!$CF1041="W",1,-1)),"")</f>
        <v/>
      </c>
      <c r="I309" s="39" t="str">
        <f>IF('WS-4'!$CF1041&lt;&gt;"",IF('WS-4'!CD1041='WS-4'!CD1043,"",IF('WS-4'!CD1041&gt;'WS-4'!CD1043,MIN('WS-4'!CD1041,'WS-4'!CD1043),-MIN('WS-4'!CD1041,'WS-4'!CD1043))*IF('WS-4'!$CF1041="W",1,-1)),"")</f>
        <v/>
      </c>
      <c r="J309" s="87"/>
      <c r="K309" s="87"/>
    </row>
    <row r="310" spans="1:11">
      <c r="A310" t="e">
        <f t="shared" si="4"/>
        <v>#VALUE!</v>
      </c>
      <c r="B310" s="38" t="s">
        <v>102</v>
      </c>
      <c r="C310" t="str">
        <f>IF('WS-4'!$CF1051&lt;&gt;"",IF('WS-4'!$CF1051="W",'WS-4'!$BG1051,'WS-4'!$BG1053),"")</f>
        <v/>
      </c>
      <c r="D310" t="str">
        <f>IF('WS-4'!$CF1051&lt;&gt;"",IF('WS-4'!$CF1051="L",'WS-4'!$BG1051,'WS-4'!$BG1053),"")</f>
        <v/>
      </c>
      <c r="E310" s="39" t="str">
        <f>IF('WS-4'!$CF1051&lt;&gt;"",IF('WS-4'!BV1051&gt;'WS-4'!BV1053,MIN('WS-4'!BV1051,'WS-4'!BV1053),-MIN('WS-4'!BV1051,'WS-4'!BV1053))*IF('WS-4'!$CF1051="W",1,-1),"")</f>
        <v/>
      </c>
      <c r="F310" s="39" t="str">
        <f>IF('WS-4'!$CF1051&lt;&gt;"",IF('WS-4'!BX1051&gt;'WS-4'!BX1053,MIN('WS-4'!BX1051,'WS-4'!BX1053),-MIN('WS-4'!BX1051,'WS-4'!BX1053))*IF('WS-4'!$CF1051="W",1,-1),"")</f>
        <v/>
      </c>
      <c r="G310" s="39" t="str">
        <f>IF('WS-4'!$CF1051&lt;&gt;"",IF('WS-4'!BZ1051&gt;'WS-4'!BZ1053,MIN('WS-4'!BZ1051,'WS-4'!BZ1053),-MIN('WS-4'!BZ1051,'WS-4'!BZ1053))*IF('WS-4'!$CF1051="W",1,-1),"")</f>
        <v/>
      </c>
      <c r="H310" s="39" t="str">
        <f>IF('WS-4'!$CF1051&lt;&gt;"",IF('WS-4'!CB1051='WS-4'!CB1053,"",IF('WS-4'!CB1051&gt;'WS-4'!CB1053,MIN('WS-4'!CB1051,'WS-4'!CB1053),-MIN('WS-4'!CB1051,'WS-4'!CB1053))*IF('WS-4'!$CF1051="W",1,-1)),"")</f>
        <v/>
      </c>
      <c r="I310" s="39" t="str">
        <f>IF('WS-4'!$CF1051&lt;&gt;"",IF('WS-4'!CD1051='WS-4'!CD1053,"",IF('WS-4'!CD1051&gt;'WS-4'!CD1053,MIN('WS-4'!CD1051,'WS-4'!CD1053),-MIN('WS-4'!CD1051,'WS-4'!CD1053))*IF('WS-4'!$CF1051="W",1,-1)),"")</f>
        <v/>
      </c>
      <c r="J310" s="87"/>
      <c r="K310" s="87"/>
    </row>
    <row r="311" spans="1:11">
      <c r="A311" t="e">
        <f t="shared" si="4"/>
        <v>#VALUE!</v>
      </c>
      <c r="B311" s="38" t="s">
        <v>103</v>
      </c>
      <c r="C311" t="str">
        <f>IF('WS-4'!$CF1061&lt;&gt;"",IF('WS-4'!$CF1061="W",'WS-4'!$BG1061,'WS-4'!$BG1063),"")</f>
        <v/>
      </c>
      <c r="D311" t="str">
        <f>IF('WS-4'!$CF1061&lt;&gt;"",IF('WS-4'!$CF1061="L",'WS-4'!$BG1061,'WS-4'!$BG1063),"")</f>
        <v/>
      </c>
      <c r="E311" s="39" t="str">
        <f>IF('WS-4'!$CF1061&lt;&gt;"",IF('WS-4'!BV1061&gt;'WS-4'!BV1063,MIN('WS-4'!BV1061,'WS-4'!BV1063),-MIN('WS-4'!BV1061,'WS-4'!BV1063))*IF('WS-4'!$CF1061="W",1,-1),"")</f>
        <v/>
      </c>
      <c r="F311" s="39" t="str">
        <f>IF('WS-4'!$CF1061&lt;&gt;"",IF('WS-4'!BX1061&gt;'WS-4'!BX1063,MIN('WS-4'!BX1061,'WS-4'!BX1063),-MIN('WS-4'!BX1061,'WS-4'!BX1063))*IF('WS-4'!$CF1061="W",1,-1),"")</f>
        <v/>
      </c>
      <c r="G311" s="39" t="str">
        <f>IF('WS-4'!$CF1061&lt;&gt;"",IF('WS-4'!BZ1061&gt;'WS-4'!BZ1063,MIN('WS-4'!BZ1061,'WS-4'!BZ1063),-MIN('WS-4'!BZ1061,'WS-4'!BZ1063))*IF('WS-4'!$CF1061="W",1,-1),"")</f>
        <v/>
      </c>
      <c r="H311" s="39" t="str">
        <f>IF('WS-4'!$CF1061&lt;&gt;"",IF('WS-4'!CB1061='WS-4'!CB1063,"",IF('WS-4'!CB1061&gt;'WS-4'!CB1063,MIN('WS-4'!CB1061,'WS-4'!CB1063),-MIN('WS-4'!CB1061,'WS-4'!CB1063))*IF('WS-4'!$CF1061="W",1,-1)),"")</f>
        <v/>
      </c>
      <c r="I311" s="39" t="str">
        <f>IF('WS-4'!$CF1061&lt;&gt;"",IF('WS-4'!CD1061='WS-4'!CD1063,"",IF('WS-4'!CD1061&gt;'WS-4'!CD1063,MIN('WS-4'!CD1061,'WS-4'!CD1063),-MIN('WS-4'!CD1061,'WS-4'!CD1063))*IF('WS-4'!$CF1061="W",1,-1)),"")</f>
        <v/>
      </c>
      <c r="J311" s="87"/>
      <c r="K311" s="87"/>
    </row>
    <row r="312" spans="1:11">
      <c r="A312" t="e">
        <f t="shared" si="4"/>
        <v>#VALUE!</v>
      </c>
      <c r="B312" s="38" t="s">
        <v>104</v>
      </c>
      <c r="C312" t="str">
        <f>IF('WS-4'!$CF1071&lt;&gt;"",IF('WS-4'!$CF1071="W",'WS-4'!$BG1071,'WS-4'!$BG1073),"")</f>
        <v/>
      </c>
      <c r="D312" t="str">
        <f>IF('WS-4'!$CF1071&lt;&gt;"",IF('WS-4'!$CF1071="L",'WS-4'!$BG1071,'WS-4'!$BG1073),"")</f>
        <v/>
      </c>
      <c r="E312" s="39" t="str">
        <f>IF('WS-4'!$CF1071&lt;&gt;"",IF('WS-4'!BV1071&gt;'WS-4'!BV1073,MIN('WS-4'!BV1071,'WS-4'!BV1073),-MIN('WS-4'!BV1071,'WS-4'!BV1073))*IF('WS-4'!$CF1071="W",1,-1),"")</f>
        <v/>
      </c>
      <c r="F312" s="39" t="str">
        <f>IF('WS-4'!$CF1071&lt;&gt;"",IF('WS-4'!BX1071&gt;'WS-4'!BX1073,MIN('WS-4'!BX1071,'WS-4'!BX1073),-MIN('WS-4'!BX1071,'WS-4'!BX1073))*IF('WS-4'!$CF1071="W",1,-1),"")</f>
        <v/>
      </c>
      <c r="G312" s="39" t="str">
        <f>IF('WS-4'!$CF1071&lt;&gt;"",IF('WS-4'!BZ1071&gt;'WS-4'!BZ1073,MIN('WS-4'!BZ1071,'WS-4'!BZ1073),-MIN('WS-4'!BZ1071,'WS-4'!BZ1073))*IF('WS-4'!$CF1071="W",1,-1),"")</f>
        <v/>
      </c>
      <c r="H312" s="39" t="str">
        <f>IF('WS-4'!$CF1071&lt;&gt;"",IF('WS-4'!CB1071='WS-4'!CB1073,"",IF('WS-4'!CB1071&gt;'WS-4'!CB1073,MIN('WS-4'!CB1071,'WS-4'!CB1073),-MIN('WS-4'!CB1071,'WS-4'!CB1073))*IF('WS-4'!$CF1071="W",1,-1)),"")</f>
        <v/>
      </c>
      <c r="I312" s="39" t="str">
        <f>IF('WS-4'!$CF1071&lt;&gt;"",IF('WS-4'!CD1071='WS-4'!CD1073,"",IF('WS-4'!CD1071&gt;'WS-4'!CD1073,MIN('WS-4'!CD1071,'WS-4'!CD1073),-MIN('WS-4'!CD1071,'WS-4'!CD1073))*IF('WS-4'!$CF1071="W",1,-1)),"")</f>
        <v/>
      </c>
      <c r="J312" s="87"/>
      <c r="K312" s="87"/>
    </row>
    <row r="313" spans="1:11">
      <c r="A313" t="e">
        <f t="shared" si="4"/>
        <v>#VALUE!</v>
      </c>
      <c r="B313" s="38" t="s">
        <v>105</v>
      </c>
      <c r="C313" t="str">
        <f>IF('WS-4'!$CF1081&lt;&gt;"",IF('WS-4'!$CF1081="W",'WS-4'!$BG1081,'WS-4'!$BG1083),"")</f>
        <v/>
      </c>
      <c r="D313" t="str">
        <f>IF('WS-4'!$CF1081&lt;&gt;"",IF('WS-4'!$CF1081="L",'WS-4'!$BG1081,'WS-4'!$BG1083),"")</f>
        <v/>
      </c>
      <c r="E313" s="39" t="str">
        <f>IF('WS-4'!$CF1081&lt;&gt;"",IF('WS-4'!BV1081&gt;'WS-4'!BV1083,MIN('WS-4'!BV1081,'WS-4'!BV1083),-MIN('WS-4'!BV1081,'WS-4'!BV1083))*IF('WS-4'!$CF1081="W",1,-1),"")</f>
        <v/>
      </c>
      <c r="F313" s="39" t="str">
        <f>IF('WS-4'!$CF1081&lt;&gt;"",IF('WS-4'!BX1081&gt;'WS-4'!BX1083,MIN('WS-4'!BX1081,'WS-4'!BX1083),-MIN('WS-4'!BX1081,'WS-4'!BX1083))*IF('WS-4'!$CF1081="W",1,-1),"")</f>
        <v/>
      </c>
      <c r="G313" s="39" t="str">
        <f>IF('WS-4'!$CF1081&lt;&gt;"",IF('WS-4'!BZ1081&gt;'WS-4'!BZ1083,MIN('WS-4'!BZ1081,'WS-4'!BZ1083),-MIN('WS-4'!BZ1081,'WS-4'!BZ1083))*IF('WS-4'!$CF1081="W",1,-1),"")</f>
        <v/>
      </c>
      <c r="H313" s="39" t="str">
        <f>IF('WS-4'!$CF1081&lt;&gt;"",IF('WS-4'!CB1081='WS-4'!CB1083,"",IF('WS-4'!CB1081&gt;'WS-4'!CB1083,MIN('WS-4'!CB1081,'WS-4'!CB1083),-MIN('WS-4'!CB1081,'WS-4'!CB1083))*IF('WS-4'!$CF1081="W",1,-1)),"")</f>
        <v/>
      </c>
      <c r="I313" s="39" t="str">
        <f>IF('WS-4'!$CF1081&lt;&gt;"",IF('WS-4'!CD1081='WS-4'!CD1083,"",IF('WS-4'!CD1081&gt;'WS-4'!CD1083,MIN('WS-4'!CD1081,'WS-4'!CD1083),-MIN('WS-4'!CD1081,'WS-4'!CD1083))*IF('WS-4'!$CF1081="W",1,-1)),"")</f>
        <v/>
      </c>
      <c r="J313" s="87"/>
      <c r="K313" s="87"/>
    </row>
    <row r="314" spans="1:11">
      <c r="A314" t="e">
        <f t="shared" si="4"/>
        <v>#VALUE!</v>
      </c>
      <c r="B314" s="38" t="s">
        <v>106</v>
      </c>
      <c r="C314" t="str">
        <f>IF('WS-4'!$CF1091&lt;&gt;"",IF('WS-4'!$CF1091="W",'WS-4'!$BG1091,'WS-4'!$BG1093),"")</f>
        <v/>
      </c>
      <c r="D314" t="str">
        <f>IF('WS-4'!$CF1091&lt;&gt;"",IF('WS-4'!$CF1091="L",'WS-4'!$BG1091,'WS-4'!$BG1093),"")</f>
        <v/>
      </c>
      <c r="E314" s="39" t="str">
        <f>IF('WS-4'!$CF1091&lt;&gt;"",IF('WS-4'!BV1091&gt;'WS-4'!BV1093,MIN('WS-4'!BV1091,'WS-4'!BV1093),-MIN('WS-4'!BV1091,'WS-4'!BV1093))*IF('WS-4'!$CF1091="W",1,-1),"")</f>
        <v/>
      </c>
      <c r="F314" s="39" t="str">
        <f>IF('WS-4'!$CF1091&lt;&gt;"",IF('WS-4'!BX1091&gt;'WS-4'!BX1093,MIN('WS-4'!BX1091,'WS-4'!BX1093),-MIN('WS-4'!BX1091,'WS-4'!BX1093))*IF('WS-4'!$CF1091="W",1,-1),"")</f>
        <v/>
      </c>
      <c r="G314" s="39" t="str">
        <f>IF('WS-4'!$CF1091&lt;&gt;"",IF('WS-4'!BZ1091&gt;'WS-4'!BZ1093,MIN('WS-4'!BZ1091,'WS-4'!BZ1093),-MIN('WS-4'!BZ1091,'WS-4'!BZ1093))*IF('WS-4'!$CF1091="W",1,-1),"")</f>
        <v/>
      </c>
      <c r="H314" s="39" t="str">
        <f>IF('WS-4'!$CF1091&lt;&gt;"",IF('WS-4'!CB1091='WS-4'!CB1093,"",IF('WS-4'!CB1091&gt;'WS-4'!CB1093,MIN('WS-4'!CB1091,'WS-4'!CB1093),-MIN('WS-4'!CB1091,'WS-4'!CB1093))*IF('WS-4'!$CF1091="W",1,-1)),"")</f>
        <v/>
      </c>
      <c r="I314" s="39" t="str">
        <f>IF('WS-4'!$CF1091&lt;&gt;"",IF('WS-4'!CD1091='WS-4'!CD1093,"",IF('WS-4'!CD1091&gt;'WS-4'!CD1093,MIN('WS-4'!CD1091,'WS-4'!CD1093),-MIN('WS-4'!CD1091,'WS-4'!CD1093))*IF('WS-4'!$CF1091="W",1,-1)),"")</f>
        <v/>
      </c>
      <c r="J314" s="87"/>
      <c r="K314" s="87"/>
    </row>
    <row r="315" spans="1:11">
      <c r="A315" t="e">
        <f t="shared" si="4"/>
        <v>#VALUE!</v>
      </c>
      <c r="B315" s="38" t="s">
        <v>107</v>
      </c>
      <c r="C315" t="str">
        <f>IF('WS-4'!$CF1106&lt;&gt;"",IF('WS-4'!$CF1106="W",'WS-4'!$BG1106,'WS-4'!$BG1108),"")</f>
        <v/>
      </c>
      <c r="D315" t="str">
        <f>IF('WS-4'!$CF1106&lt;&gt;"",IF('WS-4'!$CF1106="L",'WS-4'!$BG1106,'WS-4'!$BG1108),"")</f>
        <v/>
      </c>
      <c r="E315" s="39" t="str">
        <f>IF('WS-4'!$CF1106&lt;&gt;"",IF('WS-4'!BV1106&gt;'WS-4'!BV1108,MIN('WS-4'!BV1106,'WS-4'!BV1108),-MIN('WS-4'!BV1106,'WS-4'!BV1108))*IF('WS-4'!$CF1106="W",1,-1),"")</f>
        <v/>
      </c>
      <c r="F315" s="39" t="str">
        <f>IF('WS-4'!$CF1106&lt;&gt;"",IF('WS-4'!BX1106&gt;'WS-4'!BX1108,MIN('WS-4'!BX1106,'WS-4'!BX1108),-MIN('WS-4'!BX1106,'WS-4'!BX1108))*IF('WS-4'!$CF1106="W",1,-1),"")</f>
        <v/>
      </c>
      <c r="G315" s="39" t="str">
        <f>IF('WS-4'!$CF1106&lt;&gt;"",IF('WS-4'!BZ1106&gt;'WS-4'!BZ1108,MIN('WS-4'!BZ1106,'WS-4'!BZ1108),-MIN('WS-4'!BZ1106,'WS-4'!BZ1108))*IF('WS-4'!$CF1106="W",1,-1),"")</f>
        <v/>
      </c>
      <c r="H315" s="39" t="str">
        <f>IF('WS-4'!$CF1106&lt;&gt;"",IF('WS-4'!CB1106='WS-4'!CB1108,"",IF('WS-4'!CB1106&gt;'WS-4'!CB1108,MIN('WS-4'!CB1106,'WS-4'!CB1108),-MIN('WS-4'!CB1106,'WS-4'!CB1108))*IF('WS-4'!$CF1106="W",1,-1)),"")</f>
        <v/>
      </c>
      <c r="I315" s="39" t="str">
        <f>IF('WS-4'!$CF1106&lt;&gt;"",IF('WS-4'!CD1106='WS-4'!CD1108,"",IF('WS-4'!CD1106&gt;'WS-4'!CD1108,MIN('WS-4'!CD1106,'WS-4'!CD1108),-MIN('WS-4'!CD1106,'WS-4'!CD1108))*IF('WS-4'!$CF1106="W",1,-1)),"")</f>
        <v/>
      </c>
      <c r="J315" s="87"/>
      <c r="K315" s="87"/>
    </row>
    <row r="316" spans="1:11">
      <c r="A316" t="e">
        <f t="shared" si="4"/>
        <v>#VALUE!</v>
      </c>
      <c r="B316" s="38" t="s">
        <v>108</v>
      </c>
      <c r="C316" t="str">
        <f>IF('WS-4'!$CF1116&lt;&gt;"",IF('WS-4'!$CF1116="W",'WS-4'!$BG1116,'WS-4'!$BG1118),"")</f>
        <v/>
      </c>
      <c r="D316" t="str">
        <f>IF('WS-4'!$CF1116&lt;&gt;"",IF('WS-4'!$CF1116="L",'WS-4'!$BG1116,'WS-4'!$BG1118),"")</f>
        <v/>
      </c>
      <c r="E316" s="39" t="str">
        <f>IF('WS-4'!$CF1116&lt;&gt;"",IF('WS-4'!BV1116&gt;'WS-4'!BV1118,MIN('WS-4'!BV1116,'WS-4'!BV1118),-MIN('WS-4'!BV1116,'WS-4'!BV1118))*IF('WS-4'!$CF1116="W",1,-1),"")</f>
        <v/>
      </c>
      <c r="F316" s="39" t="str">
        <f>IF('WS-4'!$CF1116&lt;&gt;"",IF('WS-4'!BX1116&gt;'WS-4'!BX1118,MIN('WS-4'!BX1116,'WS-4'!BX1118),-MIN('WS-4'!BX1116,'WS-4'!BX1118))*IF('WS-4'!$CF1116="W",1,-1),"")</f>
        <v/>
      </c>
      <c r="G316" s="39" t="str">
        <f>IF('WS-4'!$CF1116&lt;&gt;"",IF('WS-4'!BZ1116&gt;'WS-4'!BZ1118,MIN('WS-4'!BZ1116,'WS-4'!BZ1118),-MIN('WS-4'!BZ1116,'WS-4'!BZ1118))*IF('WS-4'!$CF1116="W",1,-1),"")</f>
        <v/>
      </c>
      <c r="H316" s="39" t="str">
        <f>IF('WS-4'!$CF1116&lt;&gt;"",IF('WS-4'!CB1116='WS-4'!CB1118,"",IF('WS-4'!CB1116&gt;'WS-4'!CB1118,MIN('WS-4'!CB1116,'WS-4'!CB1118),-MIN('WS-4'!CB1116,'WS-4'!CB1118))*IF('WS-4'!$CF1116="W",1,-1)),"")</f>
        <v/>
      </c>
      <c r="I316" s="39" t="str">
        <f>IF('WS-4'!$CF1116&lt;&gt;"",IF('WS-4'!CD1116='WS-4'!CD1118,"",IF('WS-4'!CD1116&gt;'WS-4'!CD1118,MIN('WS-4'!CD1116,'WS-4'!CD1118),-MIN('WS-4'!CD1116,'WS-4'!CD1118))*IF('WS-4'!$CF1116="W",1,-1)),"")</f>
        <v/>
      </c>
      <c r="J316" s="87"/>
      <c r="K316" s="87"/>
    </row>
    <row r="317" spans="1:11">
      <c r="A317" t="e">
        <f t="shared" si="4"/>
        <v>#VALUE!</v>
      </c>
      <c r="B317" s="38" t="s">
        <v>109</v>
      </c>
      <c r="C317" t="str">
        <f>IF('WS-4'!$CF1126&lt;&gt;"",IF('WS-4'!$CF1126="W",'WS-4'!$BG1126,'WS-4'!$BG1128),"")</f>
        <v/>
      </c>
      <c r="D317" t="str">
        <f>IF('WS-4'!$CF1126&lt;&gt;"",IF('WS-4'!$CF1126="L",'WS-4'!$BG1126,'WS-4'!$BG1128),"")</f>
        <v/>
      </c>
      <c r="E317" s="39" t="str">
        <f>IF('WS-4'!$CF1126&lt;&gt;"",IF('WS-4'!BV1126&gt;'WS-4'!BV1128,MIN('WS-4'!BV1126,'WS-4'!BV1128),-MIN('WS-4'!BV1126,'WS-4'!BV1128))*IF('WS-4'!$CF1126="W",1,-1),"")</f>
        <v/>
      </c>
      <c r="F317" s="39" t="str">
        <f>IF('WS-4'!$CF1126&lt;&gt;"",IF('WS-4'!BX1126&gt;'WS-4'!BX1128,MIN('WS-4'!BX1126,'WS-4'!BX1128),-MIN('WS-4'!BX1126,'WS-4'!BX1128))*IF('WS-4'!$CF1126="W",1,-1),"")</f>
        <v/>
      </c>
      <c r="G317" s="39" t="str">
        <f>IF('WS-4'!$CF1126&lt;&gt;"",IF('WS-4'!BZ1126&gt;'WS-4'!BZ1128,MIN('WS-4'!BZ1126,'WS-4'!BZ1128),-MIN('WS-4'!BZ1126,'WS-4'!BZ1128))*IF('WS-4'!$CF1126="W",1,-1),"")</f>
        <v/>
      </c>
      <c r="H317" s="39" t="str">
        <f>IF('WS-4'!$CF1126&lt;&gt;"",IF('WS-4'!CB1126='WS-4'!CB1128,"",IF('WS-4'!CB1126&gt;'WS-4'!CB1128,MIN('WS-4'!CB1126,'WS-4'!CB1128),-MIN('WS-4'!CB1126,'WS-4'!CB1128))*IF('WS-4'!$CF1126="W",1,-1)),"")</f>
        <v/>
      </c>
      <c r="I317" s="39" t="str">
        <f>IF('WS-4'!$CF1126&lt;&gt;"",IF('WS-4'!CD1126='WS-4'!CD1128,"",IF('WS-4'!CD1126&gt;'WS-4'!CD1128,MIN('WS-4'!CD1126,'WS-4'!CD1128),-MIN('WS-4'!CD1126,'WS-4'!CD1128))*IF('WS-4'!$CF1126="W",1,-1)),"")</f>
        <v/>
      </c>
      <c r="J317" s="87"/>
      <c r="K317" s="87"/>
    </row>
    <row r="318" spans="1:11">
      <c r="A318" t="e">
        <f t="shared" si="4"/>
        <v>#VALUE!</v>
      </c>
      <c r="B318" s="38" t="s">
        <v>110</v>
      </c>
      <c r="C318" t="str">
        <f>IF('WS-4'!$CF1136&lt;&gt;"",IF('WS-4'!$CF1136="W",'WS-4'!$BG1136,'WS-4'!$BG1138),"")</f>
        <v/>
      </c>
      <c r="D318" t="str">
        <f>IF('WS-4'!$CF1136&lt;&gt;"",IF('WS-4'!$CF1136="L",'WS-4'!$BG1136,'WS-4'!$BG1138),"")</f>
        <v/>
      </c>
      <c r="E318" s="39" t="str">
        <f>IF('WS-4'!$CF1136&lt;&gt;"",IF('WS-4'!BV1136&gt;'WS-4'!BV1138,MIN('WS-4'!BV1136,'WS-4'!BV1138),-MIN('WS-4'!BV1136,'WS-4'!BV1138))*IF('WS-4'!$CF1136="W",1,-1),"")</f>
        <v/>
      </c>
      <c r="F318" s="39" t="str">
        <f>IF('WS-4'!$CF1136&lt;&gt;"",IF('WS-4'!BX1136&gt;'WS-4'!BX1138,MIN('WS-4'!BX1136,'WS-4'!BX1138),-MIN('WS-4'!BX1136,'WS-4'!BX1138))*IF('WS-4'!$CF1136="W",1,-1),"")</f>
        <v/>
      </c>
      <c r="G318" s="39" t="str">
        <f>IF('WS-4'!$CF1136&lt;&gt;"",IF('WS-4'!BZ1136&gt;'WS-4'!BZ1138,MIN('WS-4'!BZ1136,'WS-4'!BZ1138),-MIN('WS-4'!BZ1136,'WS-4'!BZ1138))*IF('WS-4'!$CF1136="W",1,-1),"")</f>
        <v/>
      </c>
      <c r="H318" s="39" t="str">
        <f>IF('WS-4'!$CF1136&lt;&gt;"",IF('WS-4'!CB1136='WS-4'!CB1138,"",IF('WS-4'!CB1136&gt;'WS-4'!CB1138,MIN('WS-4'!CB1136,'WS-4'!CB1138),-MIN('WS-4'!CB1136,'WS-4'!CB1138))*IF('WS-4'!$CF1136="W",1,-1)),"")</f>
        <v/>
      </c>
      <c r="I318" s="39" t="str">
        <f>IF('WS-4'!$CF1136&lt;&gt;"",IF('WS-4'!CD1136='WS-4'!CD1138,"",IF('WS-4'!CD1136&gt;'WS-4'!CD1138,MIN('WS-4'!CD1136,'WS-4'!CD1138),-MIN('WS-4'!CD1136,'WS-4'!CD1138))*IF('WS-4'!$CF1136="W",1,-1)),"")</f>
        <v/>
      </c>
      <c r="J318" s="87"/>
      <c r="K318" s="87"/>
    </row>
    <row r="319" spans="1:11">
      <c r="A319" t="e">
        <f t="shared" si="4"/>
        <v>#VALUE!</v>
      </c>
      <c r="B319" s="38" t="s">
        <v>111</v>
      </c>
      <c r="C319" t="str">
        <f>IF('WS-4'!$CF1146&lt;&gt;"",IF('WS-4'!$CF1146="W",'WS-4'!$BG1146,'WS-4'!$BG1148),"")</f>
        <v/>
      </c>
      <c r="D319" t="str">
        <f>IF('WS-4'!$CF1146&lt;&gt;"",IF('WS-4'!$CF1146="L",'WS-4'!$BG1146,'WS-4'!$BG1148),"")</f>
        <v/>
      </c>
      <c r="E319" s="39" t="str">
        <f>IF('WS-4'!$CF1146&lt;&gt;"",IF('WS-4'!BV1146&gt;'WS-4'!BV1148,MIN('WS-4'!BV1146,'WS-4'!BV1148),-MIN('WS-4'!BV1146,'WS-4'!BV1148))*IF('WS-4'!$CF1146="W",1,-1),"")</f>
        <v/>
      </c>
      <c r="F319" s="39" t="str">
        <f>IF('WS-4'!$CF1146&lt;&gt;"",IF('WS-4'!BX1146&gt;'WS-4'!BX1148,MIN('WS-4'!BX1146,'WS-4'!BX1148),-MIN('WS-4'!BX1146,'WS-4'!BX1148))*IF('WS-4'!$CF1146="W",1,-1),"")</f>
        <v/>
      </c>
      <c r="G319" s="39" t="str">
        <f>IF('WS-4'!$CF1146&lt;&gt;"",IF('WS-4'!BZ1146&gt;'WS-4'!BZ1148,MIN('WS-4'!BZ1146,'WS-4'!BZ1148),-MIN('WS-4'!BZ1146,'WS-4'!BZ1148))*IF('WS-4'!$CF1146="W",1,-1),"")</f>
        <v/>
      </c>
      <c r="H319" s="39" t="str">
        <f>IF('WS-4'!$CF1146&lt;&gt;"",IF('WS-4'!CB1146='WS-4'!CB1148,"",IF('WS-4'!CB1146&gt;'WS-4'!CB1148,MIN('WS-4'!CB1146,'WS-4'!CB1148),-MIN('WS-4'!CB1146,'WS-4'!CB1148))*IF('WS-4'!$CF1146="W",1,-1)),"")</f>
        <v/>
      </c>
      <c r="I319" s="39" t="str">
        <f>IF('WS-4'!$CF1146&lt;&gt;"",IF('WS-4'!CD1146='WS-4'!CD1148,"",IF('WS-4'!CD1146&gt;'WS-4'!CD1148,MIN('WS-4'!CD1146,'WS-4'!CD1148),-MIN('WS-4'!CD1146,'WS-4'!CD1148))*IF('WS-4'!$CF1146="W",1,-1)),"")</f>
        <v/>
      </c>
      <c r="J319" s="87"/>
      <c r="K319" s="87"/>
    </row>
    <row r="320" spans="1:11">
      <c r="A320" t="e">
        <f t="shared" si="4"/>
        <v>#VALUE!</v>
      </c>
      <c r="B320" s="38" t="s">
        <v>112</v>
      </c>
      <c r="C320" t="str">
        <f>IF('WS-4'!$CF1156&lt;&gt;"",IF('WS-4'!$CF1156="W",'WS-4'!$BG1156,'WS-4'!$BG1158),"")</f>
        <v/>
      </c>
      <c r="D320" t="str">
        <f>IF('WS-4'!$CF1156&lt;&gt;"",IF('WS-4'!$CF1156="L",'WS-4'!$BG1156,'WS-4'!$BG1158),"")</f>
        <v/>
      </c>
      <c r="E320" s="39" t="str">
        <f>IF('WS-4'!$CF1156&lt;&gt;"",IF('WS-4'!BV1156&gt;'WS-4'!BV1158,MIN('WS-4'!BV1156,'WS-4'!BV1158),-MIN('WS-4'!BV1156,'WS-4'!BV1158))*IF('WS-4'!$CF1156="W",1,-1),"")</f>
        <v/>
      </c>
      <c r="F320" s="39" t="str">
        <f>IF('WS-4'!$CF1156&lt;&gt;"",IF('WS-4'!BX1156&gt;'WS-4'!BX1158,MIN('WS-4'!BX1156,'WS-4'!BX1158),-MIN('WS-4'!BX1156,'WS-4'!BX1158))*IF('WS-4'!$CF1156="W",1,-1),"")</f>
        <v/>
      </c>
      <c r="G320" s="39" t="str">
        <f>IF('WS-4'!$CF1156&lt;&gt;"",IF('WS-4'!BZ1156&gt;'WS-4'!BZ1158,MIN('WS-4'!BZ1156,'WS-4'!BZ1158),-MIN('WS-4'!BZ1156,'WS-4'!BZ1158))*IF('WS-4'!$CF1156="W",1,-1),"")</f>
        <v/>
      </c>
      <c r="H320" s="39" t="str">
        <f>IF('WS-4'!$CF1156&lt;&gt;"",IF('WS-4'!CB1156='WS-4'!CB1158,"",IF('WS-4'!CB1156&gt;'WS-4'!CB1158,MIN('WS-4'!CB1156,'WS-4'!CB1158),-MIN('WS-4'!CB1156,'WS-4'!CB1158))*IF('WS-4'!$CF1156="W",1,-1)),"")</f>
        <v/>
      </c>
      <c r="I320" s="39" t="str">
        <f>IF('WS-4'!$CF1156&lt;&gt;"",IF('WS-4'!CD1156='WS-4'!CD1158,"",IF('WS-4'!CD1156&gt;'WS-4'!CD1158,MIN('WS-4'!CD1156,'WS-4'!CD1158),-MIN('WS-4'!CD1156,'WS-4'!CD1158))*IF('WS-4'!$CF1156="W",1,-1)),"")</f>
        <v/>
      </c>
      <c r="J320" s="87"/>
      <c r="K320" s="87"/>
    </row>
    <row r="321" spans="1:11">
      <c r="A321" t="e">
        <f t="shared" si="4"/>
        <v>#VALUE!</v>
      </c>
      <c r="B321" s="38" t="s">
        <v>113</v>
      </c>
      <c r="C321" t="str">
        <f>IF('WS-4'!$CF1171&lt;&gt;"",IF('WS-4'!$CF1171="W",'WS-4'!$BG1171,'WS-4'!$BG1173),"")</f>
        <v/>
      </c>
      <c r="D321" t="str">
        <f>IF('WS-4'!$CF1171&lt;&gt;"",IF('WS-4'!$CF1171="L",'WS-4'!$BG1171,'WS-4'!$BG1173),"")</f>
        <v/>
      </c>
      <c r="E321" s="39" t="str">
        <f>IF('WS-4'!$CF1171&lt;&gt;"",IF('WS-4'!BV1171&gt;'WS-4'!BV1173,MIN('WS-4'!BV1171,'WS-4'!BV1173),-MIN('WS-4'!BV1171,'WS-4'!BV1173))*IF('WS-4'!$CF1171="W",1,-1),"")</f>
        <v/>
      </c>
      <c r="F321" s="39" t="str">
        <f>IF('WS-4'!$CF1171&lt;&gt;"",IF('WS-4'!BX1171&gt;'WS-4'!BX1173,MIN('WS-4'!BX1171,'WS-4'!BX1173),-MIN('WS-4'!BX1171,'WS-4'!BX1173))*IF('WS-4'!$CF1171="W",1,-1),"")</f>
        <v/>
      </c>
      <c r="G321" s="39" t="str">
        <f>IF('WS-4'!$CF1171&lt;&gt;"",IF('WS-4'!BZ1171&gt;'WS-4'!BZ1173,MIN('WS-4'!BZ1171,'WS-4'!BZ1173),-MIN('WS-4'!BZ1171,'WS-4'!BZ1173))*IF('WS-4'!$CF1171="W",1,-1),"")</f>
        <v/>
      </c>
      <c r="H321" s="39" t="str">
        <f>IF('WS-4'!$CF1171&lt;&gt;"",IF('WS-4'!CB1171='WS-4'!CB1173,"",IF('WS-4'!CB1171&gt;'WS-4'!CB1173,MIN('WS-4'!CB1171,'WS-4'!CB1173),-MIN('WS-4'!CB1171,'WS-4'!CB1173))*IF('WS-4'!$CF1171="W",1,-1)),"")</f>
        <v/>
      </c>
      <c r="I321" s="39" t="str">
        <f>IF('WS-4'!$CF1171&lt;&gt;"",IF('WS-4'!CD1171='WS-4'!CD1173,"",IF('WS-4'!CD1171&gt;'WS-4'!CD1173,MIN('WS-4'!CD1171,'WS-4'!CD1173),-MIN('WS-4'!CD1171,'WS-4'!CD1173))*IF('WS-4'!$CF1171="W",1,-1)),"")</f>
        <v/>
      </c>
      <c r="J321" s="87"/>
      <c r="K321" s="87"/>
    </row>
    <row r="322" spans="1:11">
      <c r="A322" t="e">
        <f t="shared" ref="A322:A385" si="5">MID($C322,FIND(" ",$C322,1)+1,FIND(" ",$C322,LEN($C322)-8)-1-FIND(" ",$C322,1))&amp;";"&amp;LEFT($C322,FIND(" ",$C322,1)-1)&amp;";"&amp;MID($C322,FIND("(",$C322,LEN($C322)-7)+1,FIND(")",$C322,LEN($C322)-2)-FIND("(",$C322,LEN($C322)-7)-1)&amp;";"&amp;MID($D322,FIND(" ",$D322,1)+1,FIND(" ",$D322,LEN($D322)-8)-1-FIND(" ",$D322,1))&amp;";"&amp;LEFT($D322,FIND(" ",$D322,1)-1)&amp;";"&amp;MID($D322,FIND("(",$D322,LEN($D322)-7)+1,FIND(")",$D322,LEN($D322)-2)-FIND("(",$D322,LEN($D322)-7)-1)&amp;"|"</f>
        <v>#VALUE!</v>
      </c>
      <c r="B322" s="38" t="s">
        <v>114</v>
      </c>
      <c r="C322" t="str">
        <f>IF('WS-4'!$CF1181&lt;&gt;"",IF('WS-4'!$CF1181="W",'WS-4'!$BG1181,'WS-4'!$BG1183),"")</f>
        <v/>
      </c>
      <c r="D322" t="str">
        <f>IF('WS-4'!$CF1181&lt;&gt;"",IF('WS-4'!$CF1181="L",'WS-4'!$BG1181,'WS-4'!$BG1183),"")</f>
        <v/>
      </c>
      <c r="E322" s="39" t="str">
        <f>IF('WS-4'!$CF1181&lt;&gt;"",IF('WS-4'!BV1181&gt;'WS-4'!BV1183,MIN('WS-4'!BV1181,'WS-4'!BV1183),-MIN('WS-4'!BV1181,'WS-4'!BV1183))*IF('WS-4'!$CF1181="W",1,-1),"")</f>
        <v/>
      </c>
      <c r="F322" s="39" t="str">
        <f>IF('WS-4'!$CF1181&lt;&gt;"",IF('WS-4'!BX1181&gt;'WS-4'!BX1183,MIN('WS-4'!BX1181,'WS-4'!BX1183),-MIN('WS-4'!BX1181,'WS-4'!BX1183))*IF('WS-4'!$CF1181="W",1,-1),"")</f>
        <v/>
      </c>
      <c r="G322" s="39" t="str">
        <f>IF('WS-4'!$CF1181&lt;&gt;"",IF('WS-4'!BZ1181&gt;'WS-4'!BZ1183,MIN('WS-4'!BZ1181,'WS-4'!BZ1183),-MIN('WS-4'!BZ1181,'WS-4'!BZ1183))*IF('WS-4'!$CF1181="W",1,-1),"")</f>
        <v/>
      </c>
      <c r="H322" s="39" t="str">
        <f>IF('WS-4'!$CF1181&lt;&gt;"",IF('WS-4'!CB1181='WS-4'!CB1183,"",IF('WS-4'!CB1181&gt;'WS-4'!CB1183,MIN('WS-4'!CB1181,'WS-4'!CB1183),-MIN('WS-4'!CB1181,'WS-4'!CB1183))*IF('WS-4'!$CF1181="W",1,-1)),"")</f>
        <v/>
      </c>
      <c r="I322" s="39" t="str">
        <f>IF('WS-4'!$CF1181&lt;&gt;"",IF('WS-4'!CD1181='WS-4'!CD1183,"",IF('WS-4'!CD1181&gt;'WS-4'!CD1183,MIN('WS-4'!CD1181,'WS-4'!CD1183),-MIN('WS-4'!CD1181,'WS-4'!CD1183))*IF('WS-4'!$CF1181="W",1,-1)),"")</f>
        <v/>
      </c>
      <c r="J322" s="87"/>
      <c r="K322" s="87"/>
    </row>
    <row r="323" spans="1:11">
      <c r="A323" t="e">
        <f t="shared" si="5"/>
        <v>#VALUE!</v>
      </c>
      <c r="B323" s="38" t="s">
        <v>115</v>
      </c>
      <c r="C323" t="str">
        <f>IF('WS-4'!$CF1191&lt;&gt;"",IF('WS-4'!$CF1191="W",'WS-4'!$BG1191,'WS-4'!$BG1193),"")</f>
        <v/>
      </c>
      <c r="D323" t="str">
        <f>IF('WS-4'!$CF1191&lt;&gt;"",IF('WS-4'!$CF1191="L",'WS-4'!$BG1191,'WS-4'!$BG1193),"")</f>
        <v/>
      </c>
      <c r="E323" s="39" t="str">
        <f>IF('WS-4'!$CF1191&lt;&gt;"",IF('WS-4'!BV1191&gt;'WS-4'!BV1193,MIN('WS-4'!BV1191,'WS-4'!BV1193),-MIN('WS-4'!BV1191,'WS-4'!BV1193))*IF('WS-4'!$CF1191="W",1,-1),"")</f>
        <v/>
      </c>
      <c r="F323" s="39" t="str">
        <f>IF('WS-4'!$CF1191&lt;&gt;"",IF('WS-4'!BX1191&gt;'WS-4'!BX1193,MIN('WS-4'!BX1191,'WS-4'!BX1193),-MIN('WS-4'!BX1191,'WS-4'!BX1193))*IF('WS-4'!$CF1191="W",1,-1),"")</f>
        <v/>
      </c>
      <c r="G323" s="39" t="str">
        <f>IF('WS-4'!$CF1191&lt;&gt;"",IF('WS-4'!BZ1191&gt;'WS-4'!BZ1193,MIN('WS-4'!BZ1191,'WS-4'!BZ1193),-MIN('WS-4'!BZ1191,'WS-4'!BZ1193))*IF('WS-4'!$CF1191="W",1,-1),"")</f>
        <v/>
      </c>
      <c r="H323" s="39" t="str">
        <f>IF('WS-4'!$CF1191&lt;&gt;"",IF('WS-4'!CB1191='WS-4'!CB1193,"",IF('WS-4'!CB1191&gt;'WS-4'!CB1193,MIN('WS-4'!CB1191,'WS-4'!CB1193),-MIN('WS-4'!CB1191,'WS-4'!CB1193))*IF('WS-4'!$CF1191="W",1,-1)),"")</f>
        <v/>
      </c>
      <c r="I323" s="39" t="str">
        <f>IF('WS-4'!$CF1191&lt;&gt;"",IF('WS-4'!CD1191='WS-4'!CD1193,"",IF('WS-4'!CD1191&gt;'WS-4'!CD1193,MIN('WS-4'!CD1191,'WS-4'!CD1193),-MIN('WS-4'!CD1191,'WS-4'!CD1193))*IF('WS-4'!$CF1191="W",1,-1)),"")</f>
        <v/>
      </c>
      <c r="J323" s="87"/>
      <c r="K323" s="87"/>
    </row>
    <row r="324" spans="1:11">
      <c r="A324" t="e">
        <f t="shared" si="5"/>
        <v>#VALUE!</v>
      </c>
      <c r="B324" s="38" t="s">
        <v>116</v>
      </c>
      <c r="C324" t="str">
        <f>IF('WS-4'!$CF1201&lt;&gt;"",IF('WS-4'!$CF1201="W",'WS-4'!$BG1201,'WS-4'!$BG1203),"")</f>
        <v/>
      </c>
      <c r="D324" t="str">
        <f>IF('WS-4'!$CF1201&lt;&gt;"",IF('WS-4'!$CF1201="L",'WS-4'!$BG1201,'WS-4'!$BG1203),"")</f>
        <v/>
      </c>
      <c r="E324" s="39" t="str">
        <f>IF('WS-4'!$CF1201&lt;&gt;"",IF('WS-4'!BV1201&gt;'WS-4'!BV1203,MIN('WS-4'!BV1201,'WS-4'!BV1203),-MIN('WS-4'!BV1201,'WS-4'!BV1203))*IF('WS-4'!$CF1201="W",1,-1),"")</f>
        <v/>
      </c>
      <c r="F324" s="39" t="str">
        <f>IF('WS-4'!$CF1201&lt;&gt;"",IF('WS-4'!BX1201&gt;'WS-4'!BX1203,MIN('WS-4'!BX1201,'WS-4'!BX1203),-MIN('WS-4'!BX1201,'WS-4'!BX1203))*IF('WS-4'!$CF1201="W",1,-1),"")</f>
        <v/>
      </c>
      <c r="G324" s="39" t="str">
        <f>IF('WS-4'!$CF1201&lt;&gt;"",IF('WS-4'!BZ1201&gt;'WS-4'!BZ1203,MIN('WS-4'!BZ1201,'WS-4'!BZ1203),-MIN('WS-4'!BZ1201,'WS-4'!BZ1203))*IF('WS-4'!$CF1201="W",1,-1),"")</f>
        <v/>
      </c>
      <c r="H324" s="39" t="str">
        <f>IF('WS-4'!$CF1201&lt;&gt;"",IF('WS-4'!CB1201='WS-4'!CB1203,"",IF('WS-4'!CB1201&gt;'WS-4'!CB1203,MIN('WS-4'!CB1201,'WS-4'!CB1203),-MIN('WS-4'!CB1201,'WS-4'!CB1203))*IF('WS-4'!$CF1201="W",1,-1)),"")</f>
        <v/>
      </c>
      <c r="I324" s="39" t="str">
        <f>IF('WS-4'!$CF1201&lt;&gt;"",IF('WS-4'!CD1201='WS-4'!CD1203,"",IF('WS-4'!CD1201&gt;'WS-4'!CD1203,MIN('WS-4'!CD1201,'WS-4'!CD1203),-MIN('WS-4'!CD1201,'WS-4'!CD1203))*IF('WS-4'!$CF1201="W",1,-1)),"")</f>
        <v/>
      </c>
      <c r="J324" s="87"/>
      <c r="K324" s="87"/>
    </row>
    <row r="325" spans="1:11">
      <c r="A325" t="e">
        <f t="shared" si="5"/>
        <v>#VALUE!</v>
      </c>
      <c r="B325" s="38" t="s">
        <v>117</v>
      </c>
      <c r="C325" t="str">
        <f>IF('WS-4'!$CF1211&lt;&gt;"",IF('WS-4'!$CF1211="W",'WS-4'!$BG1211,'WS-4'!$BG1213),"")</f>
        <v/>
      </c>
      <c r="D325" t="str">
        <f>IF('WS-4'!$CF1211&lt;&gt;"",IF('WS-4'!$CF1211="L",'WS-4'!$BG1211,'WS-4'!$BG1213),"")</f>
        <v/>
      </c>
      <c r="E325" s="39" t="str">
        <f>IF('WS-4'!$CF1211&lt;&gt;"",IF('WS-4'!BV1211&gt;'WS-4'!BV1213,MIN('WS-4'!BV1211,'WS-4'!BV1213),-MIN('WS-4'!BV1211,'WS-4'!BV1213))*IF('WS-4'!$CF1211="W",1,-1),"")</f>
        <v/>
      </c>
      <c r="F325" s="39" t="str">
        <f>IF('WS-4'!$CF1211&lt;&gt;"",IF('WS-4'!BX1211&gt;'WS-4'!BX1213,MIN('WS-4'!BX1211,'WS-4'!BX1213),-MIN('WS-4'!BX1211,'WS-4'!BX1213))*IF('WS-4'!$CF1211="W",1,-1),"")</f>
        <v/>
      </c>
      <c r="G325" s="39" t="str">
        <f>IF('WS-4'!$CF1211&lt;&gt;"",IF('WS-4'!BZ1211&gt;'WS-4'!BZ1213,MIN('WS-4'!BZ1211,'WS-4'!BZ1213),-MIN('WS-4'!BZ1211,'WS-4'!BZ1213))*IF('WS-4'!$CF1211="W",1,-1),"")</f>
        <v/>
      </c>
      <c r="H325" s="39" t="str">
        <f>IF('WS-4'!$CF1211&lt;&gt;"",IF('WS-4'!CB1211='WS-4'!CB1213,"",IF('WS-4'!CB1211&gt;'WS-4'!CB1213,MIN('WS-4'!CB1211,'WS-4'!CB1213),-MIN('WS-4'!CB1211,'WS-4'!CB1213))*IF('WS-4'!$CF1211="W",1,-1)),"")</f>
        <v/>
      </c>
      <c r="I325" s="39" t="str">
        <f>IF('WS-4'!$CF1211&lt;&gt;"",IF('WS-4'!CD1211='WS-4'!CD1213,"",IF('WS-4'!CD1211&gt;'WS-4'!CD1213,MIN('WS-4'!CD1211,'WS-4'!CD1213),-MIN('WS-4'!CD1211,'WS-4'!CD1213))*IF('WS-4'!$CF1211="W",1,-1)),"")</f>
        <v/>
      </c>
      <c r="J325" s="87"/>
      <c r="K325" s="87"/>
    </row>
    <row r="326" spans="1:11">
      <c r="A326" t="e">
        <f t="shared" si="5"/>
        <v>#VALUE!</v>
      </c>
      <c r="B326" s="38" t="s">
        <v>118</v>
      </c>
      <c r="C326" t="str">
        <f>IF('WS-4'!$CF1221&lt;&gt;"",IF('WS-4'!$CF1221="W",'WS-4'!$BG1221,'WS-4'!$BG1223),"")</f>
        <v/>
      </c>
      <c r="D326" t="str">
        <f>IF('WS-4'!$CF1221&lt;&gt;"",IF('WS-4'!$CF1221="L",'WS-4'!$BG1221,'WS-4'!$BG1223),"")</f>
        <v/>
      </c>
      <c r="E326" s="39" t="str">
        <f>IF('WS-4'!$CF1221&lt;&gt;"",IF('WS-4'!BV1221&gt;'WS-4'!BV1223,MIN('WS-4'!BV1221,'WS-4'!BV1223),-MIN('WS-4'!BV1221,'WS-4'!BV1223))*IF('WS-4'!$CF1221="W",1,-1),"")</f>
        <v/>
      </c>
      <c r="F326" s="39" t="str">
        <f>IF('WS-4'!$CF1221&lt;&gt;"",IF('WS-4'!BX1221&gt;'WS-4'!BX1223,MIN('WS-4'!BX1221,'WS-4'!BX1223),-MIN('WS-4'!BX1221,'WS-4'!BX1223))*IF('WS-4'!$CF1221="W",1,-1),"")</f>
        <v/>
      </c>
      <c r="G326" s="39" t="str">
        <f>IF('WS-4'!$CF1221&lt;&gt;"",IF('WS-4'!BZ1221&gt;'WS-4'!BZ1223,MIN('WS-4'!BZ1221,'WS-4'!BZ1223),-MIN('WS-4'!BZ1221,'WS-4'!BZ1223))*IF('WS-4'!$CF1221="W",1,-1),"")</f>
        <v/>
      </c>
      <c r="H326" s="39" t="str">
        <f>IF('WS-4'!$CF1221&lt;&gt;"",IF('WS-4'!CB1221='WS-4'!CB1223,"",IF('WS-4'!CB1221&gt;'WS-4'!CB1223,MIN('WS-4'!CB1221,'WS-4'!CB1223),-MIN('WS-4'!CB1221,'WS-4'!CB1223))*IF('WS-4'!$CF1221="W",1,-1)),"")</f>
        <v/>
      </c>
      <c r="I326" s="39" t="str">
        <f>IF('WS-4'!$CF1221&lt;&gt;"",IF('WS-4'!CD1221='WS-4'!CD1223,"",IF('WS-4'!CD1221&gt;'WS-4'!CD1223,MIN('WS-4'!CD1221,'WS-4'!CD1223),-MIN('WS-4'!CD1221,'WS-4'!CD1223))*IF('WS-4'!$CF1221="W",1,-1)),"")</f>
        <v/>
      </c>
      <c r="J326" s="87"/>
      <c r="K326" s="87"/>
    </row>
    <row r="327" spans="1:11">
      <c r="A327" t="e">
        <f t="shared" si="5"/>
        <v>#VALUE!</v>
      </c>
      <c r="B327" s="38" t="s">
        <v>119</v>
      </c>
      <c r="C327" t="str">
        <f>IF('WS-4'!$CF1236&lt;&gt;"",IF('WS-4'!$CF1236="W",'WS-4'!$BG1236,'WS-4'!$BG1238),"")</f>
        <v/>
      </c>
      <c r="D327" t="str">
        <f>IF('WS-4'!$CF1236&lt;&gt;"",IF('WS-4'!$CF1236="L",'WS-4'!$BG1236,'WS-4'!$BG1238),"")</f>
        <v/>
      </c>
      <c r="E327" s="39" t="str">
        <f>IF('WS-4'!$CF1236&lt;&gt;"",IF('WS-4'!BV1236&gt;'WS-4'!BV1238,MIN('WS-4'!BV1236,'WS-4'!BV1238),-MIN('WS-4'!BV1236,'WS-4'!BV1238))*IF('WS-4'!$CF1236="W",1,-1),"")</f>
        <v/>
      </c>
      <c r="F327" s="39" t="str">
        <f>IF('WS-4'!$CF1236&lt;&gt;"",IF('WS-4'!BX1236&gt;'WS-4'!BX1238,MIN('WS-4'!BX1236,'WS-4'!BX1238),-MIN('WS-4'!BX1236,'WS-4'!BX1238))*IF('WS-4'!$CF1236="W",1,-1),"")</f>
        <v/>
      </c>
      <c r="G327" s="39" t="str">
        <f>IF('WS-4'!$CF1236&lt;&gt;"",IF('WS-4'!BZ1236&gt;'WS-4'!BZ1238,MIN('WS-4'!BZ1236,'WS-4'!BZ1238),-MIN('WS-4'!BZ1236,'WS-4'!BZ1238))*IF('WS-4'!$CF1236="W",1,-1),"")</f>
        <v/>
      </c>
      <c r="H327" s="39" t="str">
        <f>IF('WS-4'!$CF1236&lt;&gt;"",IF('WS-4'!CB1236='WS-4'!CB1238,"",IF('WS-4'!CB1236&gt;'WS-4'!CB1238,MIN('WS-4'!CB1236,'WS-4'!CB1238),-MIN('WS-4'!CB1236,'WS-4'!CB1238))*IF('WS-4'!$CF1236="W",1,-1)),"")</f>
        <v/>
      </c>
      <c r="I327" s="39" t="str">
        <f>IF('WS-4'!$CF1236&lt;&gt;"",IF('WS-4'!CD1236='WS-4'!CD1238,"",IF('WS-4'!CD1236&gt;'WS-4'!CD1238,MIN('WS-4'!CD1236,'WS-4'!CD1238),-MIN('WS-4'!CD1236,'WS-4'!CD1238))*IF('WS-4'!$CF1236="W",1,-1)),"")</f>
        <v/>
      </c>
      <c r="J327" s="87"/>
      <c r="K327" s="87"/>
    </row>
    <row r="328" spans="1:11">
      <c r="A328" t="e">
        <f t="shared" si="5"/>
        <v>#VALUE!</v>
      </c>
      <c r="B328" s="38" t="s">
        <v>120</v>
      </c>
      <c r="C328" t="str">
        <f>IF('WS-4'!$CF1246&lt;&gt;"",IF('WS-4'!$CF1246="W",'WS-4'!$BG1246,'WS-4'!$BG1248),"")</f>
        <v/>
      </c>
      <c r="D328" t="str">
        <f>IF('WS-4'!$CF1246&lt;&gt;"",IF('WS-4'!$CF1246="L",'WS-4'!$BG1246,'WS-4'!$BG1248),"")</f>
        <v/>
      </c>
      <c r="E328" s="39" t="str">
        <f>IF('WS-4'!$CF1246&lt;&gt;"",IF('WS-4'!BV1246&gt;'WS-4'!BV1248,MIN('WS-4'!BV1246,'WS-4'!BV1248),-MIN('WS-4'!BV1246,'WS-4'!BV1248))*IF('WS-4'!$CF1246="W",1,-1),"")</f>
        <v/>
      </c>
      <c r="F328" s="39" t="str">
        <f>IF('WS-4'!$CF1246&lt;&gt;"",IF('WS-4'!BX1246&gt;'WS-4'!BX1248,MIN('WS-4'!BX1246,'WS-4'!BX1248),-MIN('WS-4'!BX1246,'WS-4'!BX1248))*IF('WS-4'!$CF1246="W",1,-1),"")</f>
        <v/>
      </c>
      <c r="G328" s="39" t="str">
        <f>IF('WS-4'!$CF1246&lt;&gt;"",IF('WS-4'!BZ1246&gt;'WS-4'!BZ1248,MIN('WS-4'!BZ1246,'WS-4'!BZ1248),-MIN('WS-4'!BZ1246,'WS-4'!BZ1248))*IF('WS-4'!$CF1246="W",1,-1),"")</f>
        <v/>
      </c>
      <c r="H328" s="39" t="str">
        <f>IF('WS-4'!$CF1246&lt;&gt;"",IF('WS-4'!CB1246='WS-4'!CB1248,"",IF('WS-4'!CB1246&gt;'WS-4'!CB1248,MIN('WS-4'!CB1246,'WS-4'!CB1248),-MIN('WS-4'!CB1246,'WS-4'!CB1248))*IF('WS-4'!$CF1246="W",1,-1)),"")</f>
        <v/>
      </c>
      <c r="I328" s="39" t="str">
        <f>IF('WS-4'!$CF1246&lt;&gt;"",IF('WS-4'!CD1246='WS-4'!CD1248,"",IF('WS-4'!CD1246&gt;'WS-4'!CD1248,MIN('WS-4'!CD1246,'WS-4'!CD1248),-MIN('WS-4'!CD1246,'WS-4'!CD1248))*IF('WS-4'!$CF1246="W",1,-1)),"")</f>
        <v/>
      </c>
      <c r="J328" s="87"/>
      <c r="K328" s="87"/>
    </row>
    <row r="329" spans="1:11">
      <c r="A329" t="e">
        <f t="shared" si="5"/>
        <v>#VALUE!</v>
      </c>
      <c r="B329" s="38" t="s">
        <v>121</v>
      </c>
      <c r="C329" t="str">
        <f>IF('WS-4'!$CF1256&lt;&gt;"",IF('WS-4'!$CF1256="W",'WS-4'!$BG1256,'WS-4'!$BG1258),"")</f>
        <v/>
      </c>
      <c r="D329" t="str">
        <f>IF('WS-4'!$CF1256&lt;&gt;"",IF('WS-4'!$CF1256="L",'WS-4'!$BG1256,'WS-4'!$BG1258),"")</f>
        <v/>
      </c>
      <c r="E329" s="39" t="str">
        <f>IF('WS-4'!$CF1256&lt;&gt;"",IF('WS-4'!BV1256&gt;'WS-4'!BV1258,MIN('WS-4'!BV1256,'WS-4'!BV1258),-MIN('WS-4'!BV1256,'WS-4'!BV1258))*IF('WS-4'!$CF1256="W",1,-1),"")</f>
        <v/>
      </c>
      <c r="F329" s="39" t="str">
        <f>IF('WS-4'!$CF1256&lt;&gt;"",IF('WS-4'!BX1256&gt;'WS-4'!BX1258,MIN('WS-4'!BX1256,'WS-4'!BX1258),-MIN('WS-4'!BX1256,'WS-4'!BX1258))*IF('WS-4'!$CF1256="W",1,-1),"")</f>
        <v/>
      </c>
      <c r="G329" s="39" t="str">
        <f>IF('WS-4'!$CF1256&lt;&gt;"",IF('WS-4'!BZ1256&gt;'WS-4'!BZ1258,MIN('WS-4'!BZ1256,'WS-4'!BZ1258),-MIN('WS-4'!BZ1256,'WS-4'!BZ1258))*IF('WS-4'!$CF1256="W",1,-1),"")</f>
        <v/>
      </c>
      <c r="H329" s="39" t="str">
        <f>IF('WS-4'!$CF1256&lt;&gt;"",IF('WS-4'!CB1256='WS-4'!CB1258,"",IF('WS-4'!CB1256&gt;'WS-4'!CB1258,MIN('WS-4'!CB1256,'WS-4'!CB1258),-MIN('WS-4'!CB1256,'WS-4'!CB1258))*IF('WS-4'!$CF1256="W",1,-1)),"")</f>
        <v/>
      </c>
      <c r="I329" s="39" t="str">
        <f>IF('WS-4'!$CF1256&lt;&gt;"",IF('WS-4'!CD1256='WS-4'!CD1258,"",IF('WS-4'!CD1256&gt;'WS-4'!CD1258,MIN('WS-4'!CD1256,'WS-4'!CD1258),-MIN('WS-4'!CD1256,'WS-4'!CD1258))*IF('WS-4'!$CF1256="W",1,-1)),"")</f>
        <v/>
      </c>
      <c r="J329" s="87"/>
      <c r="K329" s="87"/>
    </row>
    <row r="330" spans="1:11">
      <c r="A330" t="e">
        <f t="shared" si="5"/>
        <v>#VALUE!</v>
      </c>
      <c r="B330" s="38" t="s">
        <v>122</v>
      </c>
      <c r="C330" t="str">
        <f>IF('WS-4'!$CF1266&lt;&gt;"",IF('WS-4'!$CF1266="W",'WS-4'!$BG1266,'WS-4'!$BG1268),"")</f>
        <v/>
      </c>
      <c r="D330" t="str">
        <f>IF('WS-4'!$CF1266&lt;&gt;"",IF('WS-4'!$CF1266="L",'WS-4'!$BG1266,'WS-4'!$BG1268),"")</f>
        <v/>
      </c>
      <c r="E330" s="39" t="str">
        <f>IF('WS-4'!$CF1266&lt;&gt;"",IF('WS-4'!BV1266&gt;'WS-4'!BV1268,MIN('WS-4'!BV1266,'WS-4'!BV1268),-MIN('WS-4'!BV1266,'WS-4'!BV1268))*IF('WS-4'!$CF1266="W",1,-1),"")</f>
        <v/>
      </c>
      <c r="F330" s="39" t="str">
        <f>IF('WS-4'!$CF1266&lt;&gt;"",IF('WS-4'!BX1266&gt;'WS-4'!BX1268,MIN('WS-4'!BX1266,'WS-4'!BX1268),-MIN('WS-4'!BX1266,'WS-4'!BX1268))*IF('WS-4'!$CF1266="W",1,-1),"")</f>
        <v/>
      </c>
      <c r="G330" s="39" t="str">
        <f>IF('WS-4'!$CF1266&lt;&gt;"",IF('WS-4'!BZ1266&gt;'WS-4'!BZ1268,MIN('WS-4'!BZ1266,'WS-4'!BZ1268),-MIN('WS-4'!BZ1266,'WS-4'!BZ1268))*IF('WS-4'!$CF1266="W",1,-1),"")</f>
        <v/>
      </c>
      <c r="H330" s="39" t="str">
        <f>IF('WS-4'!$CF1266&lt;&gt;"",IF('WS-4'!CB1266='WS-4'!CB1268,"",IF('WS-4'!CB1266&gt;'WS-4'!CB1268,MIN('WS-4'!CB1266,'WS-4'!CB1268),-MIN('WS-4'!CB1266,'WS-4'!CB1268))*IF('WS-4'!$CF1266="W",1,-1)),"")</f>
        <v/>
      </c>
      <c r="I330" s="39" t="str">
        <f>IF('WS-4'!$CF1266&lt;&gt;"",IF('WS-4'!CD1266='WS-4'!CD1268,"",IF('WS-4'!CD1266&gt;'WS-4'!CD1268,MIN('WS-4'!CD1266,'WS-4'!CD1268),-MIN('WS-4'!CD1266,'WS-4'!CD1268))*IF('WS-4'!$CF1266="W",1,-1)),"")</f>
        <v/>
      </c>
      <c r="J330" s="87"/>
      <c r="K330" s="87"/>
    </row>
    <row r="331" spans="1:11">
      <c r="A331" t="e">
        <f t="shared" si="5"/>
        <v>#VALUE!</v>
      </c>
      <c r="B331" s="38" t="s">
        <v>123</v>
      </c>
      <c r="C331" t="str">
        <f>IF('WS-4'!$CF1276&lt;&gt;"",IF('WS-4'!$CF1276="W",'WS-4'!$BG1276,'WS-4'!$BG1278),"")</f>
        <v/>
      </c>
      <c r="D331" t="str">
        <f>IF('WS-4'!$CF1276&lt;&gt;"",IF('WS-4'!$CF1276="L",'WS-4'!$BG1276,'WS-4'!$BG1278),"")</f>
        <v/>
      </c>
      <c r="E331" s="39" t="str">
        <f>IF('WS-4'!$CF1276&lt;&gt;"",IF('WS-4'!BV1276&gt;'WS-4'!BV1278,MIN('WS-4'!BV1276,'WS-4'!BV1278),-MIN('WS-4'!BV1276,'WS-4'!BV1278))*IF('WS-4'!$CF1276="W",1,-1),"")</f>
        <v/>
      </c>
      <c r="F331" s="39" t="str">
        <f>IF('WS-4'!$CF1276&lt;&gt;"",IF('WS-4'!BX1276&gt;'WS-4'!BX1278,MIN('WS-4'!BX1276,'WS-4'!BX1278),-MIN('WS-4'!BX1276,'WS-4'!BX1278))*IF('WS-4'!$CF1276="W",1,-1),"")</f>
        <v/>
      </c>
      <c r="G331" s="39" t="str">
        <f>IF('WS-4'!$CF1276&lt;&gt;"",IF('WS-4'!BZ1276&gt;'WS-4'!BZ1278,MIN('WS-4'!BZ1276,'WS-4'!BZ1278),-MIN('WS-4'!BZ1276,'WS-4'!BZ1278))*IF('WS-4'!$CF1276="W",1,-1),"")</f>
        <v/>
      </c>
      <c r="H331" s="39" t="str">
        <f>IF('WS-4'!$CF1276&lt;&gt;"",IF('WS-4'!CB1276='WS-4'!CB1278,"",IF('WS-4'!CB1276&gt;'WS-4'!CB1278,MIN('WS-4'!CB1276,'WS-4'!CB1278),-MIN('WS-4'!CB1276,'WS-4'!CB1278))*IF('WS-4'!$CF1276="W",1,-1)),"")</f>
        <v/>
      </c>
      <c r="I331" s="39" t="str">
        <f>IF('WS-4'!$CF1276&lt;&gt;"",IF('WS-4'!CD1276='WS-4'!CD1278,"",IF('WS-4'!CD1276&gt;'WS-4'!CD1278,MIN('WS-4'!CD1276,'WS-4'!CD1278),-MIN('WS-4'!CD1276,'WS-4'!CD1278))*IF('WS-4'!$CF1276="W",1,-1)),"")</f>
        <v/>
      </c>
      <c r="J331" s="87"/>
      <c r="K331" s="87"/>
    </row>
    <row r="332" spans="1:11">
      <c r="A332" t="e">
        <f t="shared" si="5"/>
        <v>#VALUE!</v>
      </c>
      <c r="B332" s="38" t="s">
        <v>124</v>
      </c>
      <c r="C332" t="str">
        <f>IF('WS-4'!$CF1286&lt;&gt;"",IF('WS-4'!$CF1286="W",'WS-4'!$BG1286,'WS-4'!$BG1288),"")</f>
        <v/>
      </c>
      <c r="D332" t="str">
        <f>IF('WS-4'!$CF1286&lt;&gt;"",IF('WS-4'!$CF1286="L",'WS-4'!$BG1286,'WS-4'!$BG1288),"")</f>
        <v/>
      </c>
      <c r="E332" s="39" t="str">
        <f>IF('WS-4'!$CF1286&lt;&gt;"",IF('WS-4'!BV1286&gt;'WS-4'!BV1288,MIN('WS-4'!BV1286,'WS-4'!BV1288),-MIN('WS-4'!BV1286,'WS-4'!BV1288))*IF('WS-4'!$CF1286="W",1,-1),"")</f>
        <v/>
      </c>
      <c r="F332" s="39" t="str">
        <f>IF('WS-4'!$CF1286&lt;&gt;"",IF('WS-4'!BX1286&gt;'WS-4'!BX1288,MIN('WS-4'!BX1286,'WS-4'!BX1288),-MIN('WS-4'!BX1286,'WS-4'!BX1288))*IF('WS-4'!$CF1286="W",1,-1),"")</f>
        <v/>
      </c>
      <c r="G332" s="39" t="str">
        <f>IF('WS-4'!$CF1286&lt;&gt;"",IF('WS-4'!BZ1286&gt;'WS-4'!BZ1288,MIN('WS-4'!BZ1286,'WS-4'!BZ1288),-MIN('WS-4'!BZ1286,'WS-4'!BZ1288))*IF('WS-4'!$CF1286="W",1,-1),"")</f>
        <v/>
      </c>
      <c r="H332" s="39" t="str">
        <f>IF('WS-4'!$CF1286&lt;&gt;"",IF('WS-4'!CB1286='WS-4'!CB1288,"",IF('WS-4'!CB1286&gt;'WS-4'!CB1288,MIN('WS-4'!CB1286,'WS-4'!CB1288),-MIN('WS-4'!CB1286,'WS-4'!CB1288))*IF('WS-4'!$CF1286="W",1,-1)),"")</f>
        <v/>
      </c>
      <c r="I332" s="39" t="str">
        <f>IF('WS-4'!$CF1286&lt;&gt;"",IF('WS-4'!CD1286='WS-4'!CD1288,"",IF('WS-4'!CD1286&gt;'WS-4'!CD1288,MIN('WS-4'!CD1286,'WS-4'!CD1288),-MIN('WS-4'!CD1286,'WS-4'!CD1288))*IF('WS-4'!$CF1286="W",1,-1)),"")</f>
        <v/>
      </c>
      <c r="J332" s="87"/>
      <c r="K332" s="87"/>
    </row>
    <row r="333" spans="1:11">
      <c r="A333" t="e">
        <f t="shared" si="5"/>
        <v>#VALUE!</v>
      </c>
      <c r="B333" s="38" t="str">
        <f>CONCATENATE("MS-5 ",'MS-5'!$D$5,",",'MS-5'!$BD1)</f>
        <v>MS-5 1,1</v>
      </c>
      <c r="C333" t="str">
        <f>IF('MS-5'!$CF1&lt;&gt;"",IF('MS-5'!$CF1="W",'MS-5'!$BG1,'MS-5'!$BG3),"")</f>
        <v/>
      </c>
      <c r="D333" t="str">
        <f>IF('MS-5'!$CF1&lt;&gt;"",IF('MS-5'!$CF1="L",'MS-5'!$BG1,'MS-5'!$BG3),"")</f>
        <v/>
      </c>
      <c r="E333" s="39" t="str">
        <f>IF('MS-5'!$CF1&lt;&gt;"",IF('MS-5'!BV1&gt;'MS-5'!BV3,MIN('MS-5'!BV1,'MS-5'!BV3),-MIN('MS-5'!BV1,'MS-5'!BV3))*IF('MS-5'!$CF1="W",1,-1),"")</f>
        <v/>
      </c>
      <c r="F333" s="39" t="str">
        <f>IF('MS-5'!$CF1&lt;&gt;"",IF('MS-5'!BX1&gt;'MS-5'!BX3,MIN('MS-5'!BX1,'MS-5'!BX3),-MIN('MS-5'!BX1,'MS-5'!BX3))*IF('MS-5'!$CF1="W",1,-1),"")</f>
        <v/>
      </c>
      <c r="G333" s="39" t="str">
        <f>IF('MS-5'!$CF1&lt;&gt;"",IF('MS-5'!BZ1&gt;'MS-5'!BZ3,MIN('MS-5'!BZ1,'MS-5'!BZ3),-MIN('MS-5'!BZ1,'MS-5'!BZ3))*IF('MS-5'!$CF1="W",1,-1),"")</f>
        <v/>
      </c>
      <c r="H333" s="39" t="str">
        <f>IF('MS-5'!$CF1&lt;&gt;"",IF('MS-5'!CB1='MS-5'!CB3,"",IF('MS-5'!CB1&gt;'MS-5'!CB3,MIN('MS-5'!CB1,'MS-5'!CB3),-MIN('MS-5'!CB1,'MS-5'!CB3))*IF('MS-5'!$CF1="W",1,-1)),"")</f>
        <v/>
      </c>
      <c r="I333" s="39" t="str">
        <f>IF('MS-5'!$CF1&lt;&gt;"",IF('MS-5'!CD1='MS-5'!CD3,"",IF('MS-5'!CD1&gt;'MS-5'!CD3,MIN('MS-5'!CD1,'MS-5'!CD3),-MIN('MS-5'!CD1,'MS-5'!CD3))*IF('MS-5'!$CF1="W",1,-1)),"")</f>
        <v/>
      </c>
    </row>
    <row r="334" spans="1:11">
      <c r="A334" t="e">
        <f t="shared" si="5"/>
        <v>#VALUE!</v>
      </c>
      <c r="B334" s="38" t="str">
        <f>CONCATENATE("MS-5 ",'MS-5'!$D$5,",",'MS-5'!$BD11)</f>
        <v>MS-5 1,2</v>
      </c>
      <c r="C334" t="str">
        <f>IF('MS-5'!$CF11&lt;&gt;"",IF('MS-5'!$CF11="W",'MS-5'!$BG11,'MS-5'!$BG13),"")</f>
        <v/>
      </c>
      <c r="D334" t="str">
        <f>IF('MS-5'!$CF11&lt;&gt;"",IF('MS-5'!$CF11="L",'MS-5'!$BG11,'MS-5'!$BG13),"")</f>
        <v/>
      </c>
      <c r="E334" s="39" t="str">
        <f>IF('MS-5'!$CF11&lt;&gt;"",IF('MS-5'!BV11&gt;'MS-5'!BV13,MIN('MS-5'!BV11,'MS-5'!BV13),-MIN('MS-5'!BV11,'MS-5'!BV13))*IF('MS-5'!$CF11="W",1,-1),"")</f>
        <v/>
      </c>
      <c r="F334" s="39" t="str">
        <f>IF('MS-5'!$CF11&lt;&gt;"",IF('MS-5'!BX11&gt;'MS-5'!BX13,MIN('MS-5'!BX11,'MS-5'!BX13),-MIN('MS-5'!BX11,'MS-5'!BX13))*IF('MS-5'!$CF11="W",1,-1),"")</f>
        <v/>
      </c>
      <c r="G334" s="39" t="str">
        <f>IF('MS-5'!$CF11&lt;&gt;"",IF('MS-5'!BZ11&gt;'MS-5'!BZ13,MIN('MS-5'!BZ11,'MS-5'!BZ13),-MIN('MS-5'!BZ11,'MS-5'!BZ13))*IF('MS-5'!$CF11="W",1,-1),"")</f>
        <v/>
      </c>
      <c r="H334" s="39" t="str">
        <f>IF('MS-5'!$CF11&lt;&gt;"",IF('MS-5'!CB11='MS-5'!CB13,"",IF('MS-5'!CB11&gt;'MS-5'!CB13,MIN('MS-5'!CB11,'MS-5'!CB13),-MIN('MS-5'!CB11,'MS-5'!CB13))*IF('MS-5'!$CF11="W",1,-1)),"")</f>
        <v/>
      </c>
      <c r="I334" s="39" t="str">
        <f>IF('MS-5'!$CF11&lt;&gt;"",IF('MS-5'!CD11='MS-5'!CD13,"",IF('MS-5'!CD11&gt;'MS-5'!CD13,MIN('MS-5'!CD11,'MS-5'!CD13),-MIN('MS-5'!CD11,'MS-5'!CD13))*IF('MS-5'!$CF11="W",1,-1)),"")</f>
        <v/>
      </c>
    </row>
    <row r="335" spans="1:11">
      <c r="A335" t="e">
        <f t="shared" si="5"/>
        <v>#VALUE!</v>
      </c>
      <c r="B335" s="38" t="str">
        <f>CONCATENATE("MS-5 ",'MS-5'!$D$5,",",'MS-5'!$BD21)</f>
        <v>MS-5 1,3</v>
      </c>
      <c r="C335" t="str">
        <f>IF('MS-5'!$CF21&lt;&gt;"",IF('MS-5'!$CF21="W",'MS-5'!$BG21,'MS-5'!$BG23),"")</f>
        <v/>
      </c>
      <c r="D335" t="str">
        <f>IF('MS-5'!$CF21&lt;&gt;"",IF('MS-5'!$CF21="L",'MS-5'!$BG21,'MS-5'!$BG23),"")</f>
        <v/>
      </c>
      <c r="E335" s="39" t="str">
        <f>IF('MS-5'!$CF21&lt;&gt;"",IF('MS-5'!BV21&gt;'MS-5'!BV23,MIN('MS-5'!BV21,'MS-5'!BV23),-MIN('MS-5'!BV21,'MS-5'!BV23))*IF('MS-5'!$CF21="W",1,-1),"")</f>
        <v/>
      </c>
      <c r="F335" s="39" t="str">
        <f>IF('MS-5'!$CF21&lt;&gt;"",IF('MS-5'!BX21&gt;'MS-5'!BX23,MIN('MS-5'!BX21,'MS-5'!BX23),-MIN('MS-5'!BX21,'MS-5'!BX23))*IF('MS-5'!$CF21="W",1,-1),"")</f>
        <v/>
      </c>
      <c r="G335" s="39" t="str">
        <f>IF('MS-5'!$CF21&lt;&gt;"",IF('MS-5'!BZ21&gt;'MS-5'!BZ23,MIN('MS-5'!BZ21,'MS-5'!BZ23),-MIN('MS-5'!BZ21,'MS-5'!BZ23))*IF('MS-5'!$CF21="W",1,-1),"")</f>
        <v/>
      </c>
      <c r="H335" s="39" t="str">
        <f>IF('MS-5'!$CF21&lt;&gt;"",IF('MS-5'!CB21='MS-5'!CB23,"",IF('MS-5'!CB21&gt;'MS-5'!CB23,MIN('MS-5'!CB21,'MS-5'!CB23),-MIN('MS-5'!CB21,'MS-5'!CB23))*IF('MS-5'!$CF21="W",1,-1)),"")</f>
        <v/>
      </c>
      <c r="I335" s="39" t="str">
        <f>IF('MS-5'!$CF21&lt;&gt;"",IF('MS-5'!CD21='MS-5'!CD23,"",IF('MS-5'!CD21&gt;'MS-5'!CD23,MIN('MS-5'!CD21,'MS-5'!CD23),-MIN('MS-5'!CD21,'MS-5'!CD23))*IF('MS-5'!$CF21="W",1,-1)),"")</f>
        <v/>
      </c>
    </row>
    <row r="336" spans="1:11">
      <c r="A336" t="e">
        <f t="shared" si="5"/>
        <v>#VALUE!</v>
      </c>
      <c r="B336" s="38" t="str">
        <f>CONCATENATE("MS-5 ",'MS-5'!$D$5,",",'MS-5'!$BD31)</f>
        <v>MS-5 1,4</v>
      </c>
      <c r="C336" t="str">
        <f>IF('MS-5'!$CF31&lt;&gt;"",IF('MS-5'!$CF31="W",'MS-5'!$BG31,'MS-5'!$BG33),"")</f>
        <v/>
      </c>
      <c r="D336" t="str">
        <f>IF('MS-5'!$CF31&lt;&gt;"",IF('MS-5'!$CF31="L",'MS-5'!$BG31,'MS-5'!$BG33),"")</f>
        <v/>
      </c>
      <c r="E336" s="39" t="str">
        <f>IF('MS-5'!$CF31&lt;&gt;"",IF('MS-5'!BV31&gt;'MS-5'!BV33,MIN('MS-5'!BV31,'MS-5'!BV33),-MIN('MS-5'!BV31,'MS-5'!BV33))*IF('MS-5'!$CF31="W",1,-1),"")</f>
        <v/>
      </c>
      <c r="F336" s="39" t="str">
        <f>IF('MS-5'!$CF31&lt;&gt;"",IF('MS-5'!BX31&gt;'MS-5'!BX33,MIN('MS-5'!BX31,'MS-5'!BX33),-MIN('MS-5'!BX31,'MS-5'!BX33))*IF('MS-5'!$CF31="W",1,-1),"")</f>
        <v/>
      </c>
      <c r="G336" s="39" t="str">
        <f>IF('MS-5'!$CF31&lt;&gt;"",IF('MS-5'!BZ31&gt;'MS-5'!BZ33,MIN('MS-5'!BZ31,'MS-5'!BZ33),-MIN('MS-5'!BZ31,'MS-5'!BZ33))*IF('MS-5'!$CF31="W",1,-1),"")</f>
        <v/>
      </c>
      <c r="H336" s="39" t="str">
        <f>IF('MS-5'!$CF31&lt;&gt;"",IF('MS-5'!CB31='MS-5'!CB33,"",IF('MS-5'!CB31&gt;'MS-5'!CB33,MIN('MS-5'!CB31,'MS-5'!CB33),-MIN('MS-5'!CB31,'MS-5'!CB33))*IF('MS-5'!$CF31="W",1,-1)),"")</f>
        <v/>
      </c>
      <c r="I336" s="39" t="str">
        <f>IF('MS-5'!$CF31&lt;&gt;"",IF('MS-5'!CD31='MS-5'!CD33,"",IF('MS-5'!CD31&gt;'MS-5'!CD33,MIN('MS-5'!CD31,'MS-5'!CD33),-MIN('MS-5'!CD31,'MS-5'!CD33))*IF('MS-5'!$CF31="W",1,-1)),"")</f>
        <v/>
      </c>
    </row>
    <row r="337" spans="1:9">
      <c r="A337" t="e">
        <f t="shared" si="5"/>
        <v>#VALUE!</v>
      </c>
      <c r="B337" s="38" t="str">
        <f>CONCATENATE("MS-5 ",'MS-5'!$D$5,",",'MS-5'!$BD41)</f>
        <v>MS-5 1,5</v>
      </c>
      <c r="C337" t="str">
        <f>IF('MS-5'!$CF41&lt;&gt;"",IF('MS-5'!$CF41="W",'MS-5'!$BG41,'MS-5'!$BG43),"")</f>
        <v/>
      </c>
      <c r="D337" t="str">
        <f>IF('MS-5'!$CF41&lt;&gt;"",IF('MS-5'!$CF41="L",'MS-5'!$BG41,'MS-5'!$BG43),"")</f>
        <v/>
      </c>
      <c r="E337" s="39" t="str">
        <f>IF('MS-5'!$CF41&lt;&gt;"",IF('MS-5'!BV41&gt;'MS-5'!BV43,MIN('MS-5'!BV41,'MS-5'!BV43),-MIN('MS-5'!BV41,'MS-5'!BV43))*IF('MS-5'!$CF41="W",1,-1),"")</f>
        <v/>
      </c>
      <c r="F337" s="39" t="str">
        <f>IF('MS-5'!$CF41&lt;&gt;"",IF('MS-5'!BX41&gt;'MS-5'!BX43,MIN('MS-5'!BX41,'MS-5'!BX43),-MIN('MS-5'!BX41,'MS-5'!BX43))*IF('MS-5'!$CF41="W",1,-1),"")</f>
        <v/>
      </c>
      <c r="G337" s="39" t="str">
        <f>IF('MS-5'!$CF41&lt;&gt;"",IF('MS-5'!BZ41&gt;'MS-5'!BZ43,MIN('MS-5'!BZ41,'MS-5'!BZ43),-MIN('MS-5'!BZ41,'MS-5'!BZ43))*IF('MS-5'!$CF41="W",1,-1),"")</f>
        <v/>
      </c>
      <c r="H337" s="39" t="str">
        <f>IF('MS-5'!$CF41&lt;&gt;"",IF('MS-5'!CB41='MS-5'!CB43,"",IF('MS-5'!CB41&gt;'MS-5'!CB43,MIN('MS-5'!CB41,'MS-5'!CB43),-MIN('MS-5'!CB41,'MS-5'!CB43))*IF('MS-5'!$CF41="W",1,-1)),"")</f>
        <v/>
      </c>
      <c r="I337" s="39" t="str">
        <f>IF('MS-5'!$CF41&lt;&gt;"",IF('MS-5'!CD41='MS-5'!CD43,"",IF('MS-5'!CD41&gt;'MS-5'!CD43,MIN('MS-5'!CD41,'MS-5'!CD43),-MIN('MS-5'!CD41,'MS-5'!CD43))*IF('MS-5'!$CF41="W",1,-1)),"")</f>
        <v/>
      </c>
    </row>
    <row r="338" spans="1:9">
      <c r="A338" t="e">
        <f t="shared" si="5"/>
        <v>#VALUE!</v>
      </c>
      <c r="B338" s="38" t="str">
        <f>CONCATENATE("MS-5 ",'MS-5'!$D$5,",",'MS-5'!$BD51)</f>
        <v>MS-5 1,6</v>
      </c>
      <c r="C338" t="str">
        <f>IF('MS-5'!$CF51&lt;&gt;"",IF('MS-5'!$CF51="W",'MS-5'!$BG51,'MS-5'!$BG53),"")</f>
        <v/>
      </c>
      <c r="D338" t="str">
        <f>IF('MS-5'!$CF51&lt;&gt;"",IF('MS-5'!$CF51="L",'MS-5'!$BG51,'MS-5'!$BG53),"")</f>
        <v/>
      </c>
      <c r="E338" s="39" t="str">
        <f>IF('MS-5'!$CF51&lt;&gt;"",IF('MS-5'!BV51&gt;'MS-5'!BV53,MIN('MS-5'!BV51,'MS-5'!BV53),-MIN('MS-5'!BV51,'MS-5'!BV53))*IF('MS-5'!$CF51="W",1,-1),"")</f>
        <v/>
      </c>
      <c r="F338" s="39" t="str">
        <f>IF('MS-5'!$CF51&lt;&gt;"",IF('MS-5'!BX51&gt;'MS-5'!BX53,MIN('MS-5'!BX51,'MS-5'!BX53),-MIN('MS-5'!BX51,'MS-5'!BX53))*IF('MS-5'!$CF51="W",1,-1),"")</f>
        <v/>
      </c>
      <c r="G338" s="39" t="str">
        <f>IF('MS-5'!$CF51&lt;&gt;"",IF('MS-5'!BZ51&gt;'MS-5'!BZ53,MIN('MS-5'!BZ51,'MS-5'!BZ53),-MIN('MS-5'!BZ51,'MS-5'!BZ53))*IF('MS-5'!$CF51="W",1,-1),"")</f>
        <v/>
      </c>
      <c r="H338" s="39" t="str">
        <f>IF('MS-5'!$CF51&lt;&gt;"",IF('MS-5'!CB51='MS-5'!CB53,"",IF('MS-5'!CB51&gt;'MS-5'!CB53,MIN('MS-5'!CB51,'MS-5'!CB53),-MIN('MS-5'!CB51,'MS-5'!CB53))*IF('MS-5'!$CF51="W",1,-1)),"")</f>
        <v/>
      </c>
      <c r="I338" s="39" t="str">
        <f>IF('MS-5'!$CF51&lt;&gt;"",IF('MS-5'!CD51='MS-5'!CD53,"",IF('MS-5'!CD51&gt;'MS-5'!CD53,MIN('MS-5'!CD51,'MS-5'!CD53),-MIN('MS-5'!CD51,'MS-5'!CD53))*IF('MS-5'!$CF51="W",1,-1)),"")</f>
        <v/>
      </c>
    </row>
    <row r="339" spans="1:9">
      <c r="A339" t="e">
        <f t="shared" si="5"/>
        <v>#VALUE!</v>
      </c>
      <c r="B339" s="38" t="str">
        <f>CONCATENATE("MS-5 ",'MS-5'!$D$5,",",'MS-5'!$BD61)</f>
        <v>MS-5 1,7</v>
      </c>
      <c r="C339" t="str">
        <f>IF('MS-5'!$CF61&lt;&gt;"",IF('MS-5'!$CF61="W",'MS-5'!$BG61,'MS-5'!$BG63),"")</f>
        <v/>
      </c>
      <c r="D339" t="str">
        <f>IF('MS-5'!$CF61&lt;&gt;"",IF('MS-5'!$CF61="L",'MS-5'!$BG61,'MS-5'!$BG63),"")</f>
        <v/>
      </c>
      <c r="E339" s="39" t="str">
        <f>IF('MS-5'!$CF61&lt;&gt;"",IF('MS-5'!BV61&gt;'MS-5'!BV63,MIN('MS-5'!BV61,'MS-5'!BV63),-MIN('MS-5'!BV61,'MS-5'!BV63))*IF('MS-5'!$CF61="W",1,-1),"")</f>
        <v/>
      </c>
      <c r="F339" s="39" t="str">
        <f>IF('MS-5'!$CF61&lt;&gt;"",IF('MS-5'!BX61&gt;'MS-5'!BX63,MIN('MS-5'!BX61,'MS-5'!BX63),-MIN('MS-5'!BX61,'MS-5'!BX63))*IF('MS-5'!$CF61="W",1,-1),"")</f>
        <v/>
      </c>
      <c r="G339" s="39" t="str">
        <f>IF('MS-5'!$CF61&lt;&gt;"",IF('MS-5'!BZ61&gt;'MS-5'!BZ63,MIN('MS-5'!BZ61,'MS-5'!BZ63),-MIN('MS-5'!BZ61,'MS-5'!BZ63))*IF('MS-5'!$CF61="W",1,-1),"")</f>
        <v/>
      </c>
      <c r="H339" s="39" t="str">
        <f>IF('MS-5'!$CF61&lt;&gt;"",IF('MS-5'!CB61='MS-5'!CB63,"",IF('MS-5'!CB61&gt;'MS-5'!CB63,MIN('MS-5'!CB61,'MS-5'!CB63),-MIN('MS-5'!CB61,'MS-5'!CB63))*IF('MS-5'!$CF61="W",1,-1)),"")</f>
        <v/>
      </c>
      <c r="I339" s="39" t="str">
        <f>IF('MS-5'!$CF61&lt;&gt;"",IF('MS-5'!CD61='MS-5'!CD63,"",IF('MS-5'!CD61&gt;'MS-5'!CD63,MIN('MS-5'!CD61,'MS-5'!CD63),-MIN('MS-5'!CD61,'MS-5'!CD63))*IF('MS-5'!$CF61="W",1,-1)),"")</f>
        <v/>
      </c>
    </row>
    <row r="340" spans="1:9">
      <c r="A340" t="e">
        <f t="shared" si="5"/>
        <v>#VALUE!</v>
      </c>
      <c r="B340" s="38" t="str">
        <f>CONCATENATE("MS-5 ",'MS-5'!$D$5,",",'MS-5'!$CT1)</f>
        <v>MS-5 1,8</v>
      </c>
      <c r="C340" t="str">
        <f>IF('MS-5'!$DV1&lt;&gt;"",IF('MS-5'!$DV1="W",'MS-5'!$CW1,'MS-5'!$CW3),"")</f>
        <v/>
      </c>
      <c r="D340" t="str">
        <f>IF('MS-5'!$DV1&lt;&gt;"",IF('MS-5'!$DV1="L",'MS-5'!$CW1,'MS-5'!$CW3),"")</f>
        <v/>
      </c>
      <c r="E340" s="39" t="str">
        <f>IF('MS-5'!$DV1&lt;&gt;"",IF('MS-5'!DL1&gt;'MS-5'!DL3,MIN('MS-5'!DL1,'MS-5'!DL3),-MIN('MS-5'!DL1,'MS-5'!DL3))*IF('MS-5'!$DV1="W",1,-1),"")</f>
        <v/>
      </c>
      <c r="F340" s="39" t="str">
        <f>IF('MS-5'!$DV1&lt;&gt;"",IF('MS-5'!DN1&gt;'MS-5'!DN3,MIN('MS-5'!DN1,'MS-5'!DN3),-MIN('MS-5'!DN1,'MS-5'!DN3))*IF('MS-5'!$DV1="W",1,-1),"")</f>
        <v/>
      </c>
      <c r="G340" s="39" t="str">
        <f>IF('MS-5'!$DV1&lt;&gt;"",IF('MS-5'!DP1&gt;'MS-5'!DP3,MIN('MS-5'!DP1,'MS-5'!DP3),-MIN('MS-5'!DP1,'MS-5'!DP3))*IF('MS-5'!$DV1="W",1,-1),"")</f>
        <v/>
      </c>
      <c r="H340" s="39" t="str">
        <f>IF('MS-5'!$DV1&lt;&gt;"",IF('MS-5'!DR1='MS-5'!DR3,"",IF('MS-5'!DR1&gt;'MS-5'!DR3,MIN('MS-5'!DR1,'MS-5'!DR3),-MIN('MS-5'!DR1,'MS-5'!DR3))*IF('MS-5'!$DV1="W",1,-1)),"")</f>
        <v/>
      </c>
      <c r="I340" s="39" t="str">
        <f>IF('MS-5'!$DV1&lt;&gt;"",IF('MS-5'!DT1='MS-5'!DT3,"",IF('MS-5'!DT1&gt;'MS-5'!DT3,MIN('MS-5'!DT1,'MS-5'!DT3),-MIN('MS-5'!DT1,'MS-5'!DT3))*IF('MS-5'!$DV1="W",1,-1)),"")</f>
        <v/>
      </c>
    </row>
    <row r="341" spans="1:9">
      <c r="A341" t="e">
        <f t="shared" si="5"/>
        <v>#VALUE!</v>
      </c>
      <c r="B341" s="38" t="str">
        <f>CONCATENATE("MS-5 ",'MS-5'!$D$5,",",'MS-5'!$CT11)</f>
        <v>MS-5 1,9</v>
      </c>
      <c r="C341" t="str">
        <f>IF('MS-5'!$DV11&lt;&gt;"",IF('MS-5'!$DV11="W",'MS-5'!$CW11,'MS-5'!$CW13),"")</f>
        <v/>
      </c>
      <c r="D341" t="str">
        <f>IF('MS-5'!$DV11&lt;&gt;"",IF('MS-5'!$DV11="L",'MS-5'!$CW11,'MS-5'!$CW13),"")</f>
        <v/>
      </c>
      <c r="E341" s="39" t="str">
        <f>IF('MS-5'!$DV11&lt;&gt;"",IF('MS-5'!DL11&gt;'MS-5'!DL13,MIN('MS-5'!DL11,'MS-5'!DL13),-MIN('MS-5'!DL11,'MS-5'!DL13))*IF('MS-5'!$DV11="W",1,-1),"")</f>
        <v/>
      </c>
      <c r="F341" s="39" t="str">
        <f>IF('MS-5'!$DV11&lt;&gt;"",IF('MS-5'!DN11&gt;'MS-5'!DN13,MIN('MS-5'!DN11,'MS-5'!DN13),-MIN('MS-5'!DN11,'MS-5'!DN13))*IF('MS-5'!$DV11="W",1,-1),"")</f>
        <v/>
      </c>
      <c r="G341" s="39" t="str">
        <f>IF('MS-5'!$DV11&lt;&gt;"",IF('MS-5'!DP11&gt;'MS-5'!DP13,MIN('MS-5'!DP11,'MS-5'!DP13),-MIN('MS-5'!DP11,'MS-5'!DP13))*IF('MS-5'!$DV11="W",1,-1),"")</f>
        <v/>
      </c>
      <c r="H341" s="39" t="str">
        <f>IF('MS-5'!$DV11&lt;&gt;"",IF('MS-5'!DR11='MS-5'!DR13,"",IF('MS-5'!DR11&gt;'MS-5'!DR13,MIN('MS-5'!DR11,'MS-5'!DR13),-MIN('MS-5'!DR11,'MS-5'!DR13))*IF('MS-5'!$DV11="W",1,-1)),"")</f>
        <v/>
      </c>
      <c r="I341" s="39" t="str">
        <f>IF('MS-5'!$DV11&lt;&gt;"",IF('MS-5'!DT11='MS-5'!DT13,"",IF('MS-5'!DT11&gt;'MS-5'!DT13,MIN('MS-5'!DT11,'MS-5'!DT13),-MIN('MS-5'!DT11,'MS-5'!DT13))*IF('MS-5'!$DV11="W",1,-1)),"")</f>
        <v/>
      </c>
    </row>
    <row r="342" spans="1:9">
      <c r="A342" t="e">
        <f t="shared" si="5"/>
        <v>#VALUE!</v>
      </c>
      <c r="B342" s="38" t="str">
        <f>CONCATENATE("MS-5 ",'MS-5'!$D$5,",",'MS-5'!$CT21)</f>
        <v>MS-5 1,10</v>
      </c>
      <c r="C342" t="str">
        <f>IF('MS-5'!$DV21&lt;&gt;"",IF('MS-5'!$DV21="W",'MS-5'!$CW21,'MS-5'!$CW23),"")</f>
        <v/>
      </c>
      <c r="D342" t="str">
        <f>IF('MS-5'!$DV21&lt;&gt;"",IF('MS-5'!$DV21="L",'MS-5'!$CW21,'MS-5'!$CW23),"")</f>
        <v/>
      </c>
      <c r="E342" s="39" t="str">
        <f>IF('MS-5'!$DV21&lt;&gt;"",IF('MS-5'!DL21&gt;'MS-5'!DL23,MIN('MS-5'!DL21,'MS-5'!DL23),-MIN('MS-5'!DL21,'MS-5'!DL23))*IF('MS-5'!$DV21="W",1,-1),"")</f>
        <v/>
      </c>
      <c r="F342" s="39" t="str">
        <f>IF('MS-5'!$DV21&lt;&gt;"",IF('MS-5'!DN21&gt;'MS-5'!DN23,MIN('MS-5'!DN21,'MS-5'!DN23),-MIN('MS-5'!DN21,'MS-5'!DN23))*IF('MS-5'!$DV21="W",1,-1),"")</f>
        <v/>
      </c>
      <c r="G342" s="39" t="str">
        <f>IF('MS-5'!$DV21&lt;&gt;"",IF('MS-5'!DP21&gt;'MS-5'!DP23,MIN('MS-5'!DP21,'MS-5'!DP23),-MIN('MS-5'!DP21,'MS-5'!DP23))*IF('MS-5'!$DV21="W",1,-1),"")</f>
        <v/>
      </c>
      <c r="H342" s="39" t="str">
        <f>IF('MS-5'!$DV21&lt;&gt;"",IF('MS-5'!DR21='MS-5'!DR23,"",IF('MS-5'!DR21&gt;'MS-5'!DR23,MIN('MS-5'!DR21,'MS-5'!DR23),-MIN('MS-5'!DR21,'MS-5'!DR23))*IF('MS-5'!$DV21="W",1,-1)),"")</f>
        <v/>
      </c>
      <c r="I342" s="39" t="str">
        <f>IF('MS-5'!$DV21&lt;&gt;"",IF('MS-5'!DT21='MS-5'!DT23,"",IF('MS-5'!DT21&gt;'MS-5'!DT23,MIN('MS-5'!DT21,'MS-5'!DT23),-MIN('MS-5'!DT21,'MS-5'!DT23))*IF('MS-5'!$DV21="W",1,-1)),"")</f>
        <v/>
      </c>
    </row>
    <row r="343" spans="1:9">
      <c r="A343" t="e">
        <f t="shared" si="5"/>
        <v>#VALUE!</v>
      </c>
      <c r="B343" s="38" t="str">
        <f>CONCATENATE("MS-5 ",'MS-5'!$D$70,",",'MS-5'!$BD66)</f>
        <v>MS-5 2,1</v>
      </c>
      <c r="C343" t="str">
        <f>IF('MS-5'!$CF66&lt;&gt;"",IF('MS-5'!$CF66="W",'MS-5'!$BG66,'MS-5'!$BG68),"")</f>
        <v/>
      </c>
      <c r="D343" t="str">
        <f>IF('MS-5'!$CF66&lt;&gt;"",IF('MS-5'!$CF66="L",'MS-5'!$BG66,'MS-5'!$BG68),"")</f>
        <v/>
      </c>
      <c r="E343" s="39" t="str">
        <f>IF('MS-5'!$CF66&lt;&gt;"",IF('MS-5'!BV66&gt;'MS-5'!BV68,MIN('MS-5'!BV66,'MS-5'!BV68),-MIN('MS-5'!BV66,'MS-5'!BV68))*IF('MS-5'!$CF66="W",1,-1),"")</f>
        <v/>
      </c>
      <c r="F343" s="39" t="str">
        <f>IF('MS-5'!$CF66&lt;&gt;"",IF('MS-5'!BX66&gt;'MS-5'!BX68,MIN('MS-5'!BX66,'MS-5'!BX68),-MIN('MS-5'!BX66,'MS-5'!BX68))*IF('MS-5'!$CF66="W",1,-1),"")</f>
        <v/>
      </c>
      <c r="G343" s="39" t="str">
        <f>IF('MS-5'!$CF66&lt;&gt;"",IF('MS-5'!BZ66&gt;'MS-5'!BZ68,MIN('MS-5'!BZ66,'MS-5'!BZ68),-MIN('MS-5'!BZ66,'MS-5'!BZ68))*IF('MS-5'!$CF66="W",1,-1),"")</f>
        <v/>
      </c>
      <c r="H343" s="39" t="str">
        <f>IF('MS-5'!$CF66&lt;&gt;"",IF('MS-5'!CB66='MS-5'!CB68,"",IF('MS-5'!CB66&gt;'MS-5'!CB68,MIN('MS-5'!CB66,'MS-5'!CB68),-MIN('MS-5'!CB66,'MS-5'!CB68))*IF('MS-5'!$CF66="W",1,-1)),"")</f>
        <v/>
      </c>
      <c r="I343" s="39" t="str">
        <f>IF('MS-5'!$CF66&lt;&gt;"",IF('MS-5'!CD66='MS-5'!CD68,"",IF('MS-5'!CD66&gt;'MS-5'!CD68,MIN('MS-5'!CD66,'MS-5'!CD68),-MIN('MS-5'!CD66,'MS-5'!CD68))*IF('MS-5'!$CF66="W",1,-1)),"")</f>
        <v/>
      </c>
    </row>
    <row r="344" spans="1:9">
      <c r="A344" t="e">
        <f t="shared" si="5"/>
        <v>#VALUE!</v>
      </c>
      <c r="B344" s="38" t="str">
        <f>CONCATENATE("MS-5 ",'MS-5'!$D$70,",",'MS-5'!$BD76)</f>
        <v>MS-5 2,2</v>
      </c>
      <c r="C344" t="str">
        <f>IF('MS-5'!$CF76&lt;&gt;"",IF('MS-5'!$CF76="W",'MS-5'!$BG76,'MS-5'!$BG78),"")</f>
        <v/>
      </c>
      <c r="D344" t="str">
        <f>IF('MS-5'!$CF76&lt;&gt;"",IF('MS-5'!$CF76="L",'MS-5'!$BG76,'MS-5'!$BG78),"")</f>
        <v/>
      </c>
      <c r="E344" s="39" t="str">
        <f>IF('MS-5'!$CF76&lt;&gt;"",IF('MS-5'!BV76&gt;'MS-5'!BV78,MIN('MS-5'!BV76,'MS-5'!BV78),-MIN('MS-5'!BV76,'MS-5'!BV78))*IF('MS-5'!$CF76="W",1,-1),"")</f>
        <v/>
      </c>
      <c r="F344" s="39" t="str">
        <f>IF('MS-5'!$CF76&lt;&gt;"",IF('MS-5'!BX76&gt;'MS-5'!BX78,MIN('MS-5'!BX76,'MS-5'!BX78),-MIN('MS-5'!BX76,'MS-5'!BX78))*IF('MS-5'!$CF76="W",1,-1),"")</f>
        <v/>
      </c>
      <c r="G344" s="39" t="str">
        <f>IF('MS-5'!$CF76&lt;&gt;"",IF('MS-5'!BZ76&gt;'MS-5'!BZ78,MIN('MS-5'!BZ76,'MS-5'!BZ78),-MIN('MS-5'!BZ76,'MS-5'!BZ78))*IF('MS-5'!$CF76="W",1,-1),"")</f>
        <v/>
      </c>
      <c r="H344" s="39" t="str">
        <f>IF('MS-5'!$CF76&lt;&gt;"",IF('MS-5'!CB76='MS-5'!CB78,"",IF('MS-5'!CB76&gt;'MS-5'!CB78,MIN('MS-5'!CB76,'MS-5'!CB78),-MIN('MS-5'!CB76,'MS-5'!CB78))*IF('MS-5'!$CF76="W",1,-1)),"")</f>
        <v/>
      </c>
      <c r="I344" s="39" t="str">
        <f>IF('MS-5'!$CF76&lt;&gt;"",IF('MS-5'!CD76='MS-5'!CD78,"",IF('MS-5'!CD76&gt;'MS-5'!CD78,MIN('MS-5'!CD76,'MS-5'!CD78),-MIN('MS-5'!CD76,'MS-5'!CD78))*IF('MS-5'!$CF76="W",1,-1)),"")</f>
        <v/>
      </c>
    </row>
    <row r="345" spans="1:9">
      <c r="A345" t="e">
        <f t="shared" si="5"/>
        <v>#VALUE!</v>
      </c>
      <c r="B345" s="38" t="str">
        <f>CONCATENATE("MS-5 ",'MS-5'!$D$70,",",'MS-5'!$BD86)</f>
        <v>MS-5 2,3</v>
      </c>
      <c r="C345" t="str">
        <f>IF('MS-5'!$CF86&lt;&gt;"",IF('MS-5'!$CF86="W",'MS-5'!$BG86,'MS-5'!$BG88),"")</f>
        <v/>
      </c>
      <c r="D345" t="str">
        <f>IF('MS-5'!$CF86&lt;&gt;"",IF('MS-5'!$CF86="L",'MS-5'!$BG86,'MS-5'!$BG88),"")</f>
        <v/>
      </c>
      <c r="E345" s="39" t="str">
        <f>IF('MS-5'!$CF86&lt;&gt;"",IF('MS-5'!BV86&gt;'MS-5'!BV88,MIN('MS-5'!BV86,'MS-5'!BV88),-MIN('MS-5'!BV86,'MS-5'!BV88))*IF('MS-5'!$CF86="W",1,-1),"")</f>
        <v/>
      </c>
      <c r="F345" s="39" t="str">
        <f>IF('MS-5'!$CF86&lt;&gt;"",IF('MS-5'!BX86&gt;'MS-5'!BX88,MIN('MS-5'!BX86,'MS-5'!BX88),-MIN('MS-5'!BX86,'MS-5'!BX88))*IF('MS-5'!$CF86="W",1,-1),"")</f>
        <v/>
      </c>
      <c r="G345" s="39" t="str">
        <f>IF('MS-5'!$CF86&lt;&gt;"",IF('MS-5'!BZ86&gt;'MS-5'!BZ88,MIN('MS-5'!BZ86,'MS-5'!BZ88),-MIN('MS-5'!BZ86,'MS-5'!BZ88))*IF('MS-5'!$CF86="W",1,-1),"")</f>
        <v/>
      </c>
      <c r="H345" s="39" t="str">
        <f>IF('MS-5'!$CF86&lt;&gt;"",IF('MS-5'!CB86='MS-5'!CB88,"",IF('MS-5'!CB86&gt;'MS-5'!CB88,MIN('MS-5'!CB86,'MS-5'!CB88),-MIN('MS-5'!CB86,'MS-5'!CB88))*IF('MS-5'!$CF86="W",1,-1)),"")</f>
        <v/>
      </c>
      <c r="I345" s="39" t="str">
        <f>IF('MS-5'!$CF86&lt;&gt;"",IF('MS-5'!CD86='MS-5'!CD88,"",IF('MS-5'!CD86&gt;'MS-5'!CD88,MIN('MS-5'!CD86,'MS-5'!CD88),-MIN('MS-5'!CD86,'MS-5'!CD88))*IF('MS-5'!$CF86="W",1,-1)),"")</f>
        <v/>
      </c>
    </row>
    <row r="346" spans="1:9">
      <c r="A346" t="e">
        <f t="shared" si="5"/>
        <v>#VALUE!</v>
      </c>
      <c r="B346" s="38" t="str">
        <f>CONCATENATE("MS-5 ",'MS-5'!$D$70,",",'MS-5'!$BD96)</f>
        <v>MS-5 2,4</v>
      </c>
      <c r="C346" t="str">
        <f>IF('MS-5'!$CF96&lt;&gt;"",IF('MS-5'!$CF96="W",'MS-5'!$BG96,'MS-5'!$BG98),"")</f>
        <v/>
      </c>
      <c r="D346" t="str">
        <f>IF('MS-5'!$CF96&lt;&gt;"",IF('MS-5'!$CF96="L",'MS-5'!$BG96,'MS-5'!$BG98),"")</f>
        <v/>
      </c>
      <c r="E346" s="39" t="str">
        <f>IF('MS-5'!$CF96&lt;&gt;"",IF('MS-5'!BV96&gt;'MS-5'!BV98,MIN('MS-5'!BV96,'MS-5'!BV98),-MIN('MS-5'!BV96,'MS-5'!BV98))*IF('MS-5'!$CF96="W",1,-1),"")</f>
        <v/>
      </c>
      <c r="F346" s="39" t="str">
        <f>IF('MS-5'!$CF96&lt;&gt;"",IF('MS-5'!BX96&gt;'MS-5'!BX98,MIN('MS-5'!BX96,'MS-5'!BX98),-MIN('MS-5'!BX96,'MS-5'!BX98))*IF('MS-5'!$CF96="W",1,-1),"")</f>
        <v/>
      </c>
      <c r="G346" s="39" t="str">
        <f>IF('MS-5'!$CF96&lt;&gt;"",IF('MS-5'!BZ96&gt;'MS-5'!BZ98,MIN('MS-5'!BZ96,'MS-5'!BZ98),-MIN('MS-5'!BZ96,'MS-5'!BZ98))*IF('MS-5'!$CF96="W",1,-1),"")</f>
        <v/>
      </c>
      <c r="H346" s="39" t="str">
        <f>IF('MS-5'!$CF96&lt;&gt;"",IF('MS-5'!CB96='MS-5'!CB98,"",IF('MS-5'!CB96&gt;'MS-5'!CB98,MIN('MS-5'!CB96,'MS-5'!CB98),-MIN('MS-5'!CB96,'MS-5'!CB98))*IF('MS-5'!$CF96="W",1,-1)),"")</f>
        <v/>
      </c>
      <c r="I346" s="39" t="str">
        <f>IF('MS-5'!$CF96&lt;&gt;"",IF('MS-5'!CD96='MS-5'!CD98,"",IF('MS-5'!CD96&gt;'MS-5'!CD98,MIN('MS-5'!CD96,'MS-5'!CD98),-MIN('MS-5'!CD96,'MS-5'!CD98))*IF('MS-5'!$CF96="W",1,-1)),"")</f>
        <v/>
      </c>
    </row>
    <row r="347" spans="1:9">
      <c r="A347" t="e">
        <f t="shared" si="5"/>
        <v>#VALUE!</v>
      </c>
      <c r="B347" s="38" t="str">
        <f>CONCATENATE("MS-5 ",'MS-5'!$D$70,",",'MS-5'!$BD106)</f>
        <v>MS-5 2,5</v>
      </c>
      <c r="C347" t="str">
        <f>IF('MS-5'!$CF106&lt;&gt;"",IF('MS-5'!$CF106="W",'MS-5'!$BG106,'MS-5'!$BG108),"")</f>
        <v/>
      </c>
      <c r="D347" t="str">
        <f>IF('MS-5'!$CF106&lt;&gt;"",IF('MS-5'!$CF106="L",'MS-5'!$BG106,'MS-5'!$BG108),"")</f>
        <v/>
      </c>
      <c r="E347" s="39" t="str">
        <f>IF('MS-5'!$CF106&lt;&gt;"",IF('MS-5'!BV106&gt;'MS-5'!BV108,MIN('MS-5'!BV106,'MS-5'!BV108),-MIN('MS-5'!BV106,'MS-5'!BV108))*IF('MS-5'!$CF106="W",1,-1),"")</f>
        <v/>
      </c>
      <c r="F347" s="39" t="str">
        <f>IF('MS-5'!$CF106&lt;&gt;"",IF('MS-5'!BX106&gt;'MS-5'!BX108,MIN('MS-5'!BX106,'MS-5'!BX108),-MIN('MS-5'!BX106,'MS-5'!BX108))*IF('MS-5'!$CF106="W",1,-1),"")</f>
        <v/>
      </c>
      <c r="G347" s="39" t="str">
        <f>IF('MS-5'!$CF106&lt;&gt;"",IF('MS-5'!BZ106&gt;'MS-5'!BZ108,MIN('MS-5'!BZ106,'MS-5'!BZ108),-MIN('MS-5'!BZ106,'MS-5'!BZ108))*IF('MS-5'!$CF106="W",1,-1),"")</f>
        <v/>
      </c>
      <c r="H347" s="39" t="str">
        <f>IF('MS-5'!$CF106&lt;&gt;"",IF('MS-5'!CB106='MS-5'!CB108,"",IF('MS-5'!CB106&gt;'MS-5'!CB108,MIN('MS-5'!CB106,'MS-5'!CB108),-MIN('MS-5'!CB106,'MS-5'!CB108))*IF('MS-5'!$CF106="W",1,-1)),"")</f>
        <v/>
      </c>
      <c r="I347" s="39" t="str">
        <f>IF('MS-5'!$CF106&lt;&gt;"",IF('MS-5'!CD106='MS-5'!CD108,"",IF('MS-5'!CD106&gt;'MS-5'!CD108,MIN('MS-5'!CD106,'MS-5'!CD108),-MIN('MS-5'!CD106,'MS-5'!CD108))*IF('MS-5'!$CF106="W",1,-1)),"")</f>
        <v/>
      </c>
    </row>
    <row r="348" spans="1:9">
      <c r="A348" t="e">
        <f t="shared" si="5"/>
        <v>#VALUE!</v>
      </c>
      <c r="B348" s="38" t="str">
        <f>CONCATENATE("MS-5 ",'MS-5'!$D$70,",",'MS-5'!$BD116)</f>
        <v>MS-5 2,6</v>
      </c>
      <c r="C348" t="str">
        <f>IF('MS-5'!$CF116&lt;&gt;"",IF('MS-5'!$CF116="W",'MS-5'!$BG116,'MS-5'!$BG118),"")</f>
        <v/>
      </c>
      <c r="D348" t="str">
        <f>IF('MS-5'!$CF116&lt;&gt;"",IF('MS-5'!$CF116="L",'MS-5'!$BG116,'MS-5'!$BG118),"")</f>
        <v/>
      </c>
      <c r="E348" s="39" t="str">
        <f>IF('MS-5'!$CF116&lt;&gt;"",IF('MS-5'!BV116&gt;'MS-5'!BV118,MIN('MS-5'!BV116,'MS-5'!BV118),-MIN('MS-5'!BV116,'MS-5'!BV118))*IF('MS-5'!$CF116="W",1,-1),"")</f>
        <v/>
      </c>
      <c r="F348" s="39" t="str">
        <f>IF('MS-5'!$CF116&lt;&gt;"",IF('MS-5'!BX116&gt;'MS-5'!BX118,MIN('MS-5'!BX116,'MS-5'!BX118),-MIN('MS-5'!BX116,'MS-5'!BX118))*IF('MS-5'!$CF116="W",1,-1),"")</f>
        <v/>
      </c>
      <c r="G348" s="39" t="str">
        <f>IF('MS-5'!$CF116&lt;&gt;"",IF('MS-5'!BZ116&gt;'MS-5'!BZ118,MIN('MS-5'!BZ116,'MS-5'!BZ118),-MIN('MS-5'!BZ116,'MS-5'!BZ118))*IF('MS-5'!$CF116="W",1,-1),"")</f>
        <v/>
      </c>
      <c r="H348" s="39" t="str">
        <f>IF('MS-5'!$CF116&lt;&gt;"",IF('MS-5'!CB116='MS-5'!CB118,"",IF('MS-5'!CB116&gt;'MS-5'!CB118,MIN('MS-5'!CB116,'MS-5'!CB118),-MIN('MS-5'!CB116,'MS-5'!CB118))*IF('MS-5'!$CF116="W",1,-1)),"")</f>
        <v/>
      </c>
      <c r="I348" s="39" t="str">
        <f>IF('MS-5'!$CF116&lt;&gt;"",IF('MS-5'!CD116='MS-5'!CD118,"",IF('MS-5'!CD116&gt;'MS-5'!CD118,MIN('MS-5'!CD116,'MS-5'!CD118),-MIN('MS-5'!CD116,'MS-5'!CD118))*IF('MS-5'!$CF116="W",1,-1)),"")</f>
        <v/>
      </c>
    </row>
    <row r="349" spans="1:9">
      <c r="A349" t="e">
        <f t="shared" si="5"/>
        <v>#VALUE!</v>
      </c>
      <c r="B349" s="38" t="str">
        <f>CONCATENATE("MS-5 ",'MS-5'!$D$70,",",'MS-5'!$BD126)</f>
        <v>MS-5 2,7</v>
      </c>
      <c r="C349" t="str">
        <f>IF('MS-5'!$CF126&lt;&gt;"",IF('MS-5'!$CF126="W",'MS-5'!$BG126,'MS-5'!$BG128),"")</f>
        <v/>
      </c>
      <c r="D349" t="str">
        <f>IF('MS-5'!$CF126&lt;&gt;"",IF('MS-5'!$CF126="L",'MS-5'!$BG126,'MS-5'!$BG128),"")</f>
        <v/>
      </c>
      <c r="E349" s="39" t="str">
        <f>IF('MS-5'!$CF126&lt;&gt;"",IF('MS-5'!BV126&gt;'MS-5'!BV128,MIN('MS-5'!BV126,'MS-5'!BV128),-MIN('MS-5'!BV126,'MS-5'!BV128))*IF('MS-5'!$CF126="W",1,-1),"")</f>
        <v/>
      </c>
      <c r="F349" s="39" t="str">
        <f>IF('MS-5'!$CF126&lt;&gt;"",IF('MS-5'!BX126&gt;'MS-5'!BX128,MIN('MS-5'!BX126,'MS-5'!BX128),-MIN('MS-5'!BX126,'MS-5'!BX128))*IF('MS-5'!$CF126="W",1,-1),"")</f>
        <v/>
      </c>
      <c r="G349" s="39" t="str">
        <f>IF('MS-5'!$CF126&lt;&gt;"",IF('MS-5'!BZ126&gt;'MS-5'!BZ128,MIN('MS-5'!BZ126,'MS-5'!BZ128),-MIN('MS-5'!BZ126,'MS-5'!BZ128))*IF('MS-5'!$CF126="W",1,-1),"")</f>
        <v/>
      </c>
      <c r="H349" s="39" t="str">
        <f>IF('MS-5'!$CF126&lt;&gt;"",IF('MS-5'!CB126='MS-5'!CB128,"",IF('MS-5'!CB126&gt;'MS-5'!CB128,MIN('MS-5'!CB126,'MS-5'!CB128),-MIN('MS-5'!CB126,'MS-5'!CB128))*IF('MS-5'!$CF126="W",1,-1)),"")</f>
        <v/>
      </c>
      <c r="I349" s="39" t="str">
        <f>IF('MS-5'!$CF126&lt;&gt;"",IF('MS-5'!CD126='MS-5'!CD128,"",IF('MS-5'!CD126&gt;'MS-5'!CD128,MIN('MS-5'!CD126,'MS-5'!CD128),-MIN('MS-5'!CD126,'MS-5'!CD128))*IF('MS-5'!$CF126="W",1,-1)),"")</f>
        <v/>
      </c>
    </row>
    <row r="350" spans="1:9">
      <c r="A350" t="e">
        <f t="shared" si="5"/>
        <v>#VALUE!</v>
      </c>
      <c r="B350" s="38" t="str">
        <f>CONCATENATE("MS-5 ",'MS-5'!$D$70,",",'MS-5'!$CT66)</f>
        <v>MS-5 2,8</v>
      </c>
      <c r="C350" t="str">
        <f>IF('MS-5'!$DV66&lt;&gt;"",IF('MS-5'!$DV66="W",'MS-5'!$CW66,'MS-5'!$CW68),"")</f>
        <v/>
      </c>
      <c r="D350" t="str">
        <f>IF('MS-5'!$DV66&lt;&gt;"",IF('MS-5'!$DV66="L",'MS-5'!$CW66,'MS-5'!$CW68),"")</f>
        <v/>
      </c>
      <c r="E350" s="39" t="str">
        <f>IF('MS-5'!$DV66&lt;&gt;"",IF('MS-5'!DL66&gt;'MS-5'!DL68,MIN('MS-5'!DL66,'MS-5'!DL68),-MIN('MS-5'!DL66,'MS-5'!DL68))*IF('MS-5'!$DV66="W",1,-1),"")</f>
        <v/>
      </c>
      <c r="F350" s="39" t="str">
        <f>IF('MS-5'!$DV66&lt;&gt;"",IF('MS-5'!DN66&gt;'MS-5'!DN68,MIN('MS-5'!DN66,'MS-5'!DN68),-MIN('MS-5'!DN66,'MS-5'!DN68))*IF('MS-5'!$DV66="W",1,-1),"")</f>
        <v/>
      </c>
      <c r="G350" s="39" t="str">
        <f>IF('MS-5'!$DV66&lt;&gt;"",IF('MS-5'!DP66&gt;'MS-5'!DP68,MIN('MS-5'!DP66,'MS-5'!DP68),-MIN('MS-5'!DP66,'MS-5'!DP68))*IF('MS-5'!$DV66="W",1,-1),"")</f>
        <v/>
      </c>
      <c r="H350" s="39" t="str">
        <f>IF('MS-5'!$DV66&lt;&gt;"",IF('MS-5'!DR66='MS-5'!DR68,"",IF('MS-5'!DR66&gt;'MS-5'!DR68,MIN('MS-5'!DR66,'MS-5'!DR68),-MIN('MS-5'!DR66,'MS-5'!DR68))*IF('MS-5'!$DV66="W",1,-1)),"")</f>
        <v/>
      </c>
      <c r="I350" s="39" t="str">
        <f>IF('MS-5'!$DV66&lt;&gt;"",IF('MS-5'!DT66='MS-5'!DT68,"",IF('MS-5'!DT66&gt;'MS-5'!DT68,MIN('MS-5'!DT66,'MS-5'!DT68),-MIN('MS-5'!DT66,'MS-5'!DT68))*IF('MS-5'!$DV66="W",1,-1)),"")</f>
        <v/>
      </c>
    </row>
    <row r="351" spans="1:9">
      <c r="A351" t="e">
        <f t="shared" si="5"/>
        <v>#VALUE!</v>
      </c>
      <c r="B351" s="38" t="str">
        <f>CONCATENATE("MS-5 ",'MS-5'!$D$70,",",'MS-5'!$CT76)</f>
        <v>MS-5 2,9</v>
      </c>
      <c r="C351" t="str">
        <f>IF('MS-5'!$DV76&lt;&gt;"",IF('MS-5'!$DV76="W",'MS-5'!$CW76,'MS-5'!$CW78),"")</f>
        <v/>
      </c>
      <c r="D351" t="str">
        <f>IF('MS-5'!$DV76&lt;&gt;"",IF('MS-5'!$DV76="L",'MS-5'!$CW76,'MS-5'!$CW78),"")</f>
        <v/>
      </c>
      <c r="E351" s="39" t="str">
        <f>IF('MS-5'!$DV76&lt;&gt;"",IF('MS-5'!DL76&gt;'MS-5'!DL78,MIN('MS-5'!DL76,'MS-5'!DL78),-MIN('MS-5'!DL76,'MS-5'!DL78))*IF('MS-5'!$DV76="W",1,-1),"")</f>
        <v/>
      </c>
      <c r="F351" s="39" t="str">
        <f>IF('MS-5'!$DV76&lt;&gt;"",IF('MS-5'!DN76&gt;'MS-5'!DN78,MIN('MS-5'!DN76,'MS-5'!DN78),-MIN('MS-5'!DN76,'MS-5'!DN78))*IF('MS-5'!$DV76="W",1,-1),"")</f>
        <v/>
      </c>
      <c r="G351" s="39" t="str">
        <f>IF('MS-5'!$DV76&lt;&gt;"",IF('MS-5'!DP76&gt;'MS-5'!DP78,MIN('MS-5'!DP76,'MS-5'!DP78),-MIN('MS-5'!DP76,'MS-5'!DP78))*IF('MS-5'!$DV76="W",1,-1),"")</f>
        <v/>
      </c>
      <c r="H351" s="39" t="str">
        <f>IF('MS-5'!$DV76&lt;&gt;"",IF('MS-5'!DR76='MS-5'!DR78,"",IF('MS-5'!DR76&gt;'MS-5'!DR78,MIN('MS-5'!DR76,'MS-5'!DR78),-MIN('MS-5'!DR76,'MS-5'!DR78))*IF('MS-5'!$DV76="W",1,-1)),"")</f>
        <v/>
      </c>
      <c r="I351" s="39" t="str">
        <f>IF('MS-5'!$DV76&lt;&gt;"",IF('MS-5'!DT76='MS-5'!DT78,"",IF('MS-5'!DT76&gt;'MS-5'!DT78,MIN('MS-5'!DT76,'MS-5'!DT78),-MIN('MS-5'!DT76,'MS-5'!DT78))*IF('MS-5'!$DV76="W",1,-1)),"")</f>
        <v/>
      </c>
    </row>
    <row r="352" spans="1:9">
      <c r="A352" t="e">
        <f t="shared" si="5"/>
        <v>#VALUE!</v>
      </c>
      <c r="B352" s="38" t="str">
        <f>CONCATENATE("MS-5 ",'MS-5'!$D$70,",",'MS-5'!$CT86)</f>
        <v>MS-5 2,10</v>
      </c>
      <c r="C352" t="str">
        <f>IF('MS-5'!$DV86&lt;&gt;"",IF('MS-5'!$DV86="W",'MS-5'!$CW86,'MS-5'!$CW88),"")</f>
        <v/>
      </c>
      <c r="D352" t="str">
        <f>IF('MS-5'!$DV86&lt;&gt;"",IF('MS-5'!$DV86="L",'MS-5'!$CW86,'MS-5'!$CW88),"")</f>
        <v/>
      </c>
      <c r="E352" s="39" t="str">
        <f>IF('MS-5'!$DV86&lt;&gt;"",IF('MS-5'!DL86&gt;'MS-5'!DL88,MIN('MS-5'!DL86,'MS-5'!DL88),-MIN('MS-5'!DL86,'MS-5'!DL88))*IF('MS-5'!$DV86="W",1,-1),"")</f>
        <v/>
      </c>
      <c r="F352" s="39" t="str">
        <f>IF('MS-5'!$DV86&lt;&gt;"",IF('MS-5'!DN86&gt;'MS-5'!DN88,MIN('MS-5'!DN86,'MS-5'!DN88),-MIN('MS-5'!DN86,'MS-5'!DN88))*IF('MS-5'!$DV86="W",1,-1),"")</f>
        <v/>
      </c>
      <c r="G352" s="39" t="str">
        <f>IF('MS-5'!$DV86&lt;&gt;"",IF('MS-5'!DP86&gt;'MS-5'!DP88,MIN('MS-5'!DP86,'MS-5'!DP88),-MIN('MS-5'!DP86,'MS-5'!DP88))*IF('MS-5'!$DV86="W",1,-1),"")</f>
        <v/>
      </c>
      <c r="H352" s="39" t="str">
        <f>IF('MS-5'!$DV86&lt;&gt;"",IF('MS-5'!DR86='MS-5'!DR88,"",IF('MS-5'!DR86&gt;'MS-5'!DR88,MIN('MS-5'!DR86,'MS-5'!DR88),-MIN('MS-5'!DR86,'MS-5'!DR88))*IF('MS-5'!$DV86="W",1,-1)),"")</f>
        <v/>
      </c>
      <c r="I352" s="39" t="str">
        <f>IF('MS-5'!$DV86&lt;&gt;"",IF('MS-5'!DT86='MS-5'!DT88,"",IF('MS-5'!DT86&gt;'MS-5'!DT88,MIN('MS-5'!DT86,'MS-5'!DT88),-MIN('MS-5'!DT86,'MS-5'!DT88))*IF('MS-5'!$DV86="W",1,-1)),"")</f>
        <v/>
      </c>
    </row>
    <row r="353" spans="1:9">
      <c r="A353" t="e">
        <f t="shared" si="5"/>
        <v>#VALUE!</v>
      </c>
      <c r="B353" s="38" t="str">
        <f>CONCATENATE("MS-5 ",'MS-5'!$D$135,",",'MS-5'!$BD131)</f>
        <v>MS-5 3,1</v>
      </c>
      <c r="C353" t="str">
        <f>IF('MS-5'!$CF131&lt;&gt;"",IF('MS-5'!$CF131="W",'MS-5'!$BG131,'MS-5'!$BG133),"")</f>
        <v/>
      </c>
      <c r="D353" t="str">
        <f>IF('MS-5'!$CF131&lt;&gt;"",IF('MS-5'!$CF131="L",'MS-5'!$BG131,'MS-5'!$BG133),"")</f>
        <v/>
      </c>
      <c r="E353" s="39" t="str">
        <f>IF('MS-5'!$CF131&lt;&gt;"",IF('MS-5'!BV131&gt;'MS-5'!BV133,MIN('MS-5'!BV131,'MS-5'!BV133),-MIN('MS-5'!BV131,'MS-5'!BV133))*IF('MS-5'!$CF131="W",1,-1),"")</f>
        <v/>
      </c>
      <c r="F353" s="39" t="str">
        <f>IF('MS-5'!$CF131&lt;&gt;"",IF('MS-5'!BX131&gt;'MS-5'!BX133,MIN('MS-5'!BX131,'MS-5'!BX133),-MIN('MS-5'!BX131,'MS-5'!BX133))*IF('MS-5'!$CF131="W",1,-1),"")</f>
        <v/>
      </c>
      <c r="G353" s="39" t="str">
        <f>IF('MS-5'!$CF131&lt;&gt;"",IF('MS-5'!BZ131&gt;'MS-5'!BZ133,MIN('MS-5'!BZ131,'MS-5'!BZ133),-MIN('MS-5'!BZ131,'MS-5'!BZ133))*IF('MS-5'!$CF131="W",1,-1),"")</f>
        <v/>
      </c>
      <c r="H353" s="39" t="str">
        <f>IF('MS-5'!$CF131&lt;&gt;"",IF('MS-5'!CB131='MS-5'!CB133,"",IF('MS-5'!CB131&gt;'MS-5'!CB133,MIN('MS-5'!CB131,'MS-5'!CB133),-MIN('MS-5'!CB131,'MS-5'!CB133))*IF('MS-5'!$CF131="W",1,-1)),"")</f>
        <v/>
      </c>
      <c r="I353" s="39" t="str">
        <f>IF('MS-5'!$CF131&lt;&gt;"",IF('MS-5'!CD131='MS-5'!CD133,"",IF('MS-5'!CD131&gt;'MS-5'!CD133,MIN('MS-5'!CD131,'MS-5'!CD133),-MIN('MS-5'!CD131,'MS-5'!CD133))*IF('MS-5'!$CF131="W",1,-1)),"")</f>
        <v/>
      </c>
    </row>
    <row r="354" spans="1:9">
      <c r="A354" t="e">
        <f t="shared" si="5"/>
        <v>#VALUE!</v>
      </c>
      <c r="B354" s="38" t="str">
        <f>CONCATENATE("MS-5 ",'MS-5'!$D$135,",",'MS-5'!$BD141)</f>
        <v>MS-5 3,2</v>
      </c>
      <c r="C354" t="str">
        <f>IF('MS-5'!$CF141&lt;&gt;"",IF('MS-5'!$CF141="W",'MS-5'!$BG141,'MS-5'!$BG143),"")</f>
        <v/>
      </c>
      <c r="D354" t="str">
        <f>IF('MS-5'!$CF141&lt;&gt;"",IF('MS-5'!$CF141="L",'MS-5'!$BG141,'MS-5'!$BG143),"")</f>
        <v/>
      </c>
      <c r="E354" s="39" t="str">
        <f>IF('MS-5'!$CF141&lt;&gt;"",IF('MS-5'!BV141&gt;'MS-5'!BV143,MIN('MS-5'!BV141,'MS-5'!BV143),-MIN('MS-5'!BV141,'MS-5'!BV143))*IF('MS-5'!$CF141="W",1,-1),"")</f>
        <v/>
      </c>
      <c r="F354" s="39" t="str">
        <f>IF('MS-5'!$CF141&lt;&gt;"",IF('MS-5'!BX141&gt;'MS-5'!BX143,MIN('MS-5'!BX141,'MS-5'!BX143),-MIN('MS-5'!BX141,'MS-5'!BX143))*IF('MS-5'!$CF141="W",1,-1),"")</f>
        <v/>
      </c>
      <c r="G354" s="39" t="str">
        <f>IF('MS-5'!$CF141&lt;&gt;"",IF('MS-5'!BZ141&gt;'MS-5'!BZ143,MIN('MS-5'!BZ141,'MS-5'!BZ143),-MIN('MS-5'!BZ141,'MS-5'!BZ143))*IF('MS-5'!$CF141="W",1,-1),"")</f>
        <v/>
      </c>
      <c r="H354" s="39" t="str">
        <f>IF('MS-5'!$CF141&lt;&gt;"",IF('MS-5'!CB141='MS-5'!CB143,"",IF('MS-5'!CB141&gt;'MS-5'!CB143,MIN('MS-5'!CB141,'MS-5'!CB143),-MIN('MS-5'!CB141,'MS-5'!CB143))*IF('MS-5'!$CF141="W",1,-1)),"")</f>
        <v/>
      </c>
      <c r="I354" s="39" t="str">
        <f>IF('MS-5'!$CF141&lt;&gt;"",IF('MS-5'!CD141='MS-5'!CD143,"",IF('MS-5'!CD141&gt;'MS-5'!CD143,MIN('MS-5'!CD141,'MS-5'!CD143),-MIN('MS-5'!CD141,'MS-5'!CD143))*IF('MS-5'!$CF141="W",1,-1)),"")</f>
        <v/>
      </c>
    </row>
    <row r="355" spans="1:9">
      <c r="A355" t="e">
        <f t="shared" si="5"/>
        <v>#VALUE!</v>
      </c>
      <c r="B355" s="38" t="str">
        <f>CONCATENATE("MS-5 ",'MS-5'!$D$135,",",'MS-5'!$BD151)</f>
        <v>MS-5 3,3</v>
      </c>
      <c r="C355" t="str">
        <f>IF('MS-5'!$CF151&lt;&gt;"",IF('MS-5'!$CF151="W",'MS-5'!$BG151,'MS-5'!$BG153),"")</f>
        <v/>
      </c>
      <c r="D355" t="str">
        <f>IF('MS-5'!$CF151&lt;&gt;"",IF('MS-5'!$CF151="L",'MS-5'!$BG151,'MS-5'!$BG153),"")</f>
        <v/>
      </c>
      <c r="E355" s="39" t="str">
        <f>IF('MS-5'!$CF151&lt;&gt;"",IF('MS-5'!BV151&gt;'MS-5'!BV153,MIN('MS-5'!BV151,'MS-5'!BV153),-MIN('MS-5'!BV151,'MS-5'!BV153))*IF('MS-5'!$CF151="W",1,-1),"")</f>
        <v/>
      </c>
      <c r="F355" s="39" t="str">
        <f>IF('MS-5'!$CF151&lt;&gt;"",IF('MS-5'!BX151&gt;'MS-5'!BX153,MIN('MS-5'!BX151,'MS-5'!BX153),-MIN('MS-5'!BX151,'MS-5'!BX153))*IF('MS-5'!$CF151="W",1,-1),"")</f>
        <v/>
      </c>
      <c r="G355" s="39" t="str">
        <f>IF('MS-5'!$CF151&lt;&gt;"",IF('MS-5'!BZ151&gt;'MS-5'!BZ153,MIN('MS-5'!BZ151,'MS-5'!BZ153),-MIN('MS-5'!BZ151,'MS-5'!BZ153))*IF('MS-5'!$CF151="W",1,-1),"")</f>
        <v/>
      </c>
      <c r="H355" s="39" t="str">
        <f>IF('MS-5'!$CF151&lt;&gt;"",IF('MS-5'!CB151='MS-5'!CB153,"",IF('MS-5'!CB151&gt;'MS-5'!CB153,MIN('MS-5'!CB151,'MS-5'!CB153),-MIN('MS-5'!CB151,'MS-5'!CB153))*IF('MS-5'!$CF151="W",1,-1)),"")</f>
        <v/>
      </c>
      <c r="I355" s="39" t="str">
        <f>IF('MS-5'!$CF151&lt;&gt;"",IF('MS-5'!CD151='MS-5'!CD153,"",IF('MS-5'!CD151&gt;'MS-5'!CD153,MIN('MS-5'!CD151,'MS-5'!CD153),-MIN('MS-5'!CD151,'MS-5'!CD153))*IF('MS-5'!$CF151="W",1,-1)),"")</f>
        <v/>
      </c>
    </row>
    <row r="356" spans="1:9">
      <c r="A356" t="e">
        <f t="shared" si="5"/>
        <v>#VALUE!</v>
      </c>
      <c r="B356" s="38" t="str">
        <f>CONCATENATE("MS-5 ",'MS-5'!$D$135,",",'MS-5'!$BD161)</f>
        <v>MS-5 3,4</v>
      </c>
      <c r="C356" t="str">
        <f>IF('MS-5'!$CF161&lt;&gt;"",IF('MS-5'!$CF161="W",'MS-5'!$BG161,'MS-5'!$BG163),"")</f>
        <v/>
      </c>
      <c r="D356" t="str">
        <f>IF('MS-5'!$CF161&lt;&gt;"",IF('MS-5'!$CF161="L",'MS-5'!$BG161,'MS-5'!$BG163),"")</f>
        <v/>
      </c>
      <c r="E356" s="39" t="str">
        <f>IF('MS-5'!$CF161&lt;&gt;"",IF('MS-5'!BV161&gt;'MS-5'!BV163,MIN('MS-5'!BV161,'MS-5'!BV163),-MIN('MS-5'!BV161,'MS-5'!BV163))*IF('MS-5'!$CF161="W",1,-1),"")</f>
        <v/>
      </c>
      <c r="F356" s="39" t="str">
        <f>IF('MS-5'!$CF161&lt;&gt;"",IF('MS-5'!BX161&gt;'MS-5'!BX163,MIN('MS-5'!BX161,'MS-5'!BX163),-MIN('MS-5'!BX161,'MS-5'!BX163))*IF('MS-5'!$CF161="W",1,-1),"")</f>
        <v/>
      </c>
      <c r="G356" s="39" t="str">
        <f>IF('MS-5'!$CF161&lt;&gt;"",IF('MS-5'!BZ161&gt;'MS-5'!BZ163,MIN('MS-5'!BZ161,'MS-5'!BZ163),-MIN('MS-5'!BZ161,'MS-5'!BZ163))*IF('MS-5'!$CF161="W",1,-1),"")</f>
        <v/>
      </c>
      <c r="H356" s="39" t="str">
        <f>IF('MS-5'!$CF161&lt;&gt;"",IF('MS-5'!CB161='MS-5'!CB163,"",IF('MS-5'!CB161&gt;'MS-5'!CB163,MIN('MS-5'!CB161,'MS-5'!CB163),-MIN('MS-5'!CB161,'MS-5'!CB163))*IF('MS-5'!$CF161="W",1,-1)),"")</f>
        <v/>
      </c>
      <c r="I356" s="39" t="str">
        <f>IF('MS-5'!$CF161&lt;&gt;"",IF('MS-5'!CD161='MS-5'!CD163,"",IF('MS-5'!CD161&gt;'MS-5'!CD163,MIN('MS-5'!CD161,'MS-5'!CD163),-MIN('MS-5'!CD161,'MS-5'!CD163))*IF('MS-5'!$CF161="W",1,-1)),"")</f>
        <v/>
      </c>
    </row>
    <row r="357" spans="1:9">
      <c r="A357" t="e">
        <f t="shared" si="5"/>
        <v>#VALUE!</v>
      </c>
      <c r="B357" s="38" t="str">
        <f>CONCATENATE("MS-5 ",'MS-5'!$D$135,",",'MS-5'!$BD171)</f>
        <v>MS-5 3,5</v>
      </c>
      <c r="C357" t="str">
        <f>IF('MS-5'!$CF171&lt;&gt;"",IF('MS-5'!$CF171="W",'MS-5'!$BG171,'MS-5'!$BG173),"")</f>
        <v/>
      </c>
      <c r="D357" t="str">
        <f>IF('MS-5'!$CF171&lt;&gt;"",IF('MS-5'!$CF171="L",'MS-5'!$BG171,'MS-5'!$BG173),"")</f>
        <v/>
      </c>
      <c r="E357" s="39" t="str">
        <f>IF('MS-5'!$CF171&lt;&gt;"",IF('MS-5'!BV171&gt;'MS-5'!BV173,MIN('MS-5'!BV171,'MS-5'!BV173),-MIN('MS-5'!BV171,'MS-5'!BV173))*IF('MS-5'!$CF171="W",1,-1),"")</f>
        <v/>
      </c>
      <c r="F357" s="39" t="str">
        <f>IF('MS-5'!$CF171&lt;&gt;"",IF('MS-5'!BX171&gt;'MS-5'!BX173,MIN('MS-5'!BX171,'MS-5'!BX173),-MIN('MS-5'!BX171,'MS-5'!BX173))*IF('MS-5'!$CF171="W",1,-1),"")</f>
        <v/>
      </c>
      <c r="G357" s="39" t="str">
        <f>IF('MS-5'!$CF171&lt;&gt;"",IF('MS-5'!BZ171&gt;'MS-5'!BZ173,MIN('MS-5'!BZ171,'MS-5'!BZ173),-MIN('MS-5'!BZ171,'MS-5'!BZ173))*IF('MS-5'!$CF171="W",1,-1),"")</f>
        <v/>
      </c>
      <c r="H357" s="39" t="str">
        <f>IF('MS-5'!$CF171&lt;&gt;"",IF('MS-5'!CB171='MS-5'!CB173,"",IF('MS-5'!CB171&gt;'MS-5'!CB173,MIN('MS-5'!CB171,'MS-5'!CB173),-MIN('MS-5'!CB171,'MS-5'!CB173))*IF('MS-5'!$CF171="W",1,-1)),"")</f>
        <v/>
      </c>
      <c r="I357" s="39" t="str">
        <f>IF('MS-5'!$CF171&lt;&gt;"",IF('MS-5'!CD171='MS-5'!CD173,"",IF('MS-5'!CD171&gt;'MS-5'!CD173,MIN('MS-5'!CD171,'MS-5'!CD173),-MIN('MS-5'!CD171,'MS-5'!CD173))*IF('MS-5'!$CF171="W",1,-1)),"")</f>
        <v/>
      </c>
    </row>
    <row r="358" spans="1:9">
      <c r="A358" t="e">
        <f t="shared" si="5"/>
        <v>#VALUE!</v>
      </c>
      <c r="B358" s="38" t="str">
        <f>CONCATENATE("MS-5 ",'MS-5'!$D$135,",",'MS-5'!$BD181)</f>
        <v>MS-5 3,6</v>
      </c>
      <c r="C358" t="str">
        <f>IF('MS-5'!$CF181&lt;&gt;"",IF('MS-5'!$CF181="W",'MS-5'!$BG181,'MS-5'!$BG183),"")</f>
        <v/>
      </c>
      <c r="D358" t="str">
        <f>IF('MS-5'!$CF181&lt;&gt;"",IF('MS-5'!$CF181="L",'MS-5'!$BG181,'MS-5'!$BG183),"")</f>
        <v/>
      </c>
      <c r="E358" s="39" t="str">
        <f>IF('MS-5'!$CF181&lt;&gt;"",IF('MS-5'!BV181&gt;'MS-5'!BV183,MIN('MS-5'!BV181,'MS-5'!BV183),-MIN('MS-5'!BV181,'MS-5'!BV183))*IF('MS-5'!$CF181="W",1,-1),"")</f>
        <v/>
      </c>
      <c r="F358" s="39" t="str">
        <f>IF('MS-5'!$CF181&lt;&gt;"",IF('MS-5'!BX181&gt;'MS-5'!BX183,MIN('MS-5'!BX181,'MS-5'!BX183),-MIN('MS-5'!BX181,'MS-5'!BX183))*IF('MS-5'!$CF181="W",1,-1),"")</f>
        <v/>
      </c>
      <c r="G358" s="39" t="str">
        <f>IF('MS-5'!$CF181&lt;&gt;"",IF('MS-5'!BZ181&gt;'MS-5'!BZ183,MIN('MS-5'!BZ181,'MS-5'!BZ183),-MIN('MS-5'!BZ181,'MS-5'!BZ183))*IF('MS-5'!$CF181="W",1,-1),"")</f>
        <v/>
      </c>
      <c r="H358" s="39" t="str">
        <f>IF('MS-5'!$CF181&lt;&gt;"",IF('MS-5'!CB181='MS-5'!CB183,"",IF('MS-5'!CB181&gt;'MS-5'!CB183,MIN('MS-5'!CB181,'MS-5'!CB183),-MIN('MS-5'!CB181,'MS-5'!CB183))*IF('MS-5'!$CF181="W",1,-1)),"")</f>
        <v/>
      </c>
      <c r="I358" s="39" t="str">
        <f>IF('MS-5'!$CF181&lt;&gt;"",IF('MS-5'!CD181='MS-5'!CD183,"",IF('MS-5'!CD181&gt;'MS-5'!CD183,MIN('MS-5'!CD181,'MS-5'!CD183),-MIN('MS-5'!CD181,'MS-5'!CD183))*IF('MS-5'!$CF181="W",1,-1)),"")</f>
        <v/>
      </c>
    </row>
    <row r="359" spans="1:9">
      <c r="A359" t="e">
        <f t="shared" si="5"/>
        <v>#VALUE!</v>
      </c>
      <c r="B359" s="38" t="str">
        <f>CONCATENATE("MS-5 ",'MS-5'!$D$135,",",'MS-5'!$BD191)</f>
        <v>MS-5 3,7</v>
      </c>
      <c r="C359" t="str">
        <f>IF('MS-5'!$CF191&lt;&gt;"",IF('MS-5'!$CF191="W",'MS-5'!$BG191,'MS-5'!$BG193),"")</f>
        <v/>
      </c>
      <c r="D359" t="str">
        <f>IF('MS-5'!$CF191&lt;&gt;"",IF('MS-5'!$CF191="L",'MS-5'!$BG191,'MS-5'!$BG193),"")</f>
        <v/>
      </c>
      <c r="E359" s="39" t="str">
        <f>IF('MS-5'!$CF191&lt;&gt;"",IF('MS-5'!BV191&gt;'MS-5'!BV193,MIN('MS-5'!BV191,'MS-5'!BV193),-MIN('MS-5'!BV191,'MS-5'!BV193))*IF('MS-5'!$CF191="W",1,-1),"")</f>
        <v/>
      </c>
      <c r="F359" s="39" t="str">
        <f>IF('MS-5'!$CF191&lt;&gt;"",IF('MS-5'!BX191&gt;'MS-5'!BX193,MIN('MS-5'!BX191,'MS-5'!BX193),-MIN('MS-5'!BX191,'MS-5'!BX193))*IF('MS-5'!$CF191="W",1,-1),"")</f>
        <v/>
      </c>
      <c r="G359" s="39" t="str">
        <f>IF('MS-5'!$CF191&lt;&gt;"",IF('MS-5'!BZ191&gt;'MS-5'!BZ193,MIN('MS-5'!BZ191,'MS-5'!BZ193),-MIN('MS-5'!BZ191,'MS-5'!BZ193))*IF('MS-5'!$CF191="W",1,-1),"")</f>
        <v/>
      </c>
      <c r="H359" s="39" t="str">
        <f>IF('MS-5'!$CF191&lt;&gt;"",IF('MS-5'!CB191='MS-5'!CB193,"",IF('MS-5'!CB191&gt;'MS-5'!CB193,MIN('MS-5'!CB191,'MS-5'!CB193),-MIN('MS-5'!CB191,'MS-5'!CB193))*IF('MS-5'!$CF191="W",1,-1)),"")</f>
        <v/>
      </c>
      <c r="I359" s="39" t="str">
        <f>IF('MS-5'!$CF191&lt;&gt;"",IF('MS-5'!CD191='MS-5'!CD193,"",IF('MS-5'!CD191&gt;'MS-5'!CD193,MIN('MS-5'!CD191,'MS-5'!CD193),-MIN('MS-5'!CD191,'MS-5'!CD193))*IF('MS-5'!$CF191="W",1,-1)),"")</f>
        <v/>
      </c>
    </row>
    <row r="360" spans="1:9">
      <c r="A360" t="e">
        <f t="shared" si="5"/>
        <v>#VALUE!</v>
      </c>
      <c r="B360" s="38" t="str">
        <f>CONCATENATE("MS-5 ",'MS-5'!$D$135,",",'MS-5'!$CT131)</f>
        <v>MS-5 3,8</v>
      </c>
      <c r="C360" t="str">
        <f>IF('MS-5'!$DV131&lt;&gt;"",IF('MS-5'!$DV131="W",'MS-5'!$CW131,'MS-5'!$CW133),"")</f>
        <v/>
      </c>
      <c r="D360" t="str">
        <f>IF('MS-5'!$DV131&lt;&gt;"",IF('MS-5'!$DV131="L",'MS-5'!$CW131,'MS-5'!$CW133),"")</f>
        <v/>
      </c>
      <c r="E360" s="39" t="str">
        <f>IF('MS-5'!$DV131&lt;&gt;"",IF('MS-5'!DL131&gt;'MS-5'!DL133,MIN('MS-5'!DL131,'MS-5'!DL133),-MIN('MS-5'!DL131,'MS-5'!DL133))*IF('MS-5'!$DV131="W",1,-1),"")</f>
        <v/>
      </c>
      <c r="F360" s="39" t="str">
        <f>IF('MS-5'!$DV131&lt;&gt;"",IF('MS-5'!DN131&gt;'MS-5'!DN133,MIN('MS-5'!DN131,'MS-5'!DN133),-MIN('MS-5'!DN131,'MS-5'!DN133))*IF('MS-5'!$DV131="W",1,-1),"")</f>
        <v/>
      </c>
      <c r="G360" s="39" t="str">
        <f>IF('MS-5'!$DV131&lt;&gt;"",IF('MS-5'!DP131&gt;'MS-5'!DP133,MIN('MS-5'!DP131,'MS-5'!DP133),-MIN('MS-5'!DP131,'MS-5'!DP133))*IF('MS-5'!$DV131="W",1,-1),"")</f>
        <v/>
      </c>
      <c r="H360" s="39" t="str">
        <f>IF('MS-5'!$DV131&lt;&gt;"",IF('MS-5'!DR131='MS-5'!DR133,"",IF('MS-5'!DR131&gt;'MS-5'!DR133,MIN('MS-5'!DR131,'MS-5'!DR133),-MIN('MS-5'!DR131,'MS-5'!DR133))*IF('MS-5'!$DV131="W",1,-1)),"")</f>
        <v/>
      </c>
      <c r="I360" s="39" t="str">
        <f>IF('MS-5'!$DV131&lt;&gt;"",IF('MS-5'!DT131='MS-5'!DT133,"",IF('MS-5'!DT131&gt;'MS-5'!DT133,MIN('MS-5'!DT131,'MS-5'!DT133),-MIN('MS-5'!DT131,'MS-5'!DT133))*IF('MS-5'!$DV131="W",1,-1)),"")</f>
        <v/>
      </c>
    </row>
    <row r="361" spans="1:9">
      <c r="A361" t="e">
        <f t="shared" si="5"/>
        <v>#VALUE!</v>
      </c>
      <c r="B361" s="38" t="str">
        <f>CONCATENATE("MS-5 ",'MS-5'!$D$135,",",'MS-5'!$CT141)</f>
        <v>MS-5 3,9</v>
      </c>
      <c r="C361" t="str">
        <f>IF('MS-5'!$DV141&lt;&gt;"",IF('MS-5'!$DV141="W",'MS-5'!$CW141,'MS-5'!$CW143),"")</f>
        <v/>
      </c>
      <c r="D361" t="str">
        <f>IF('MS-5'!$DV141&lt;&gt;"",IF('MS-5'!$DV141="L",'MS-5'!$CW141,'MS-5'!$CW143),"")</f>
        <v/>
      </c>
      <c r="E361" s="39" t="str">
        <f>IF('MS-5'!$DV141&lt;&gt;"",IF('MS-5'!DL141&gt;'MS-5'!DL143,MIN('MS-5'!DL141,'MS-5'!DL143),-MIN('MS-5'!DL141,'MS-5'!DL143))*IF('MS-5'!$DV141="W",1,-1),"")</f>
        <v/>
      </c>
      <c r="F361" s="39" t="str">
        <f>IF('MS-5'!$DV141&lt;&gt;"",IF('MS-5'!DN141&gt;'MS-5'!DN143,MIN('MS-5'!DN141,'MS-5'!DN143),-MIN('MS-5'!DN141,'MS-5'!DN143))*IF('MS-5'!$DV141="W",1,-1),"")</f>
        <v/>
      </c>
      <c r="G361" s="39" t="str">
        <f>IF('MS-5'!$DV141&lt;&gt;"",IF('MS-5'!DP141&gt;'MS-5'!DP143,MIN('MS-5'!DP141,'MS-5'!DP143),-MIN('MS-5'!DP141,'MS-5'!DP143))*IF('MS-5'!$DV141="W",1,-1),"")</f>
        <v/>
      </c>
      <c r="H361" s="39" t="str">
        <f>IF('MS-5'!$DV141&lt;&gt;"",IF('MS-5'!DR141='MS-5'!DR143,"",IF('MS-5'!DR141&gt;'MS-5'!DR143,MIN('MS-5'!DR141,'MS-5'!DR143),-MIN('MS-5'!DR141,'MS-5'!DR143))*IF('MS-5'!$DV141="W",1,-1)),"")</f>
        <v/>
      </c>
      <c r="I361" s="39" t="str">
        <f>IF('MS-5'!$DV141&lt;&gt;"",IF('MS-5'!DT141='MS-5'!DT143,"",IF('MS-5'!DT141&gt;'MS-5'!DT143,MIN('MS-5'!DT141,'MS-5'!DT143),-MIN('MS-5'!DT141,'MS-5'!DT143))*IF('MS-5'!$DV141="W",1,-1)),"")</f>
        <v/>
      </c>
    </row>
    <row r="362" spans="1:9">
      <c r="A362" t="e">
        <f t="shared" si="5"/>
        <v>#VALUE!</v>
      </c>
      <c r="B362" s="38" t="str">
        <f>CONCATENATE("MS-5 ",'MS-5'!$D$135,",",'MS-5'!$CT151)</f>
        <v>MS-5 3,10</v>
      </c>
      <c r="C362" t="str">
        <f>IF('MS-5'!$DV151&lt;&gt;"",IF('MS-5'!$DV151="W",'MS-5'!$CW151,'MS-5'!$CW153),"")</f>
        <v/>
      </c>
      <c r="D362" t="str">
        <f>IF('MS-5'!$DV151&lt;&gt;"",IF('MS-5'!$DV151="L",'MS-5'!$CW151,'MS-5'!$CW153),"")</f>
        <v/>
      </c>
      <c r="E362" s="39" t="str">
        <f>IF('MS-5'!$DV151&lt;&gt;"",IF('MS-5'!DL151&gt;'MS-5'!DL153,MIN('MS-5'!DL151,'MS-5'!DL153),-MIN('MS-5'!DL151,'MS-5'!DL153))*IF('MS-5'!$DV151="W",1,-1),"")</f>
        <v/>
      </c>
      <c r="F362" s="39" t="str">
        <f>IF('MS-5'!$DV151&lt;&gt;"",IF('MS-5'!DN151&gt;'MS-5'!DN153,MIN('MS-5'!DN151,'MS-5'!DN153),-MIN('MS-5'!DN151,'MS-5'!DN153))*IF('MS-5'!$DV151="W",1,-1),"")</f>
        <v/>
      </c>
      <c r="G362" s="39" t="str">
        <f>IF('MS-5'!$DV151&lt;&gt;"",IF('MS-5'!DP151&gt;'MS-5'!DP153,MIN('MS-5'!DP151,'MS-5'!DP153),-MIN('MS-5'!DP151,'MS-5'!DP153))*IF('MS-5'!$DV151="W",1,-1),"")</f>
        <v/>
      </c>
      <c r="H362" s="39" t="str">
        <f>IF('MS-5'!$DV151&lt;&gt;"",IF('MS-5'!DR151='MS-5'!DR153,"",IF('MS-5'!DR151&gt;'MS-5'!DR153,MIN('MS-5'!DR151,'MS-5'!DR153),-MIN('MS-5'!DR151,'MS-5'!DR153))*IF('MS-5'!$DV151="W",1,-1)),"")</f>
        <v/>
      </c>
      <c r="I362" s="39" t="str">
        <f>IF('MS-5'!$DV151&lt;&gt;"",IF('MS-5'!DT151='MS-5'!DT153,"",IF('MS-5'!DT151&gt;'MS-5'!DT153,MIN('MS-5'!DT151,'MS-5'!DT153),-MIN('MS-5'!DT151,'MS-5'!DT153))*IF('MS-5'!$DV151="W",1,-1)),"")</f>
        <v/>
      </c>
    </row>
    <row r="363" spans="1:9">
      <c r="A363" t="e">
        <f t="shared" si="5"/>
        <v>#VALUE!</v>
      </c>
      <c r="B363" s="38" t="str">
        <f>CONCATENATE("MS-5 ",'MS-5'!$D$200,",",'MS-5'!$BD196)</f>
        <v>MS-5 4,1</v>
      </c>
      <c r="C363" t="str">
        <f>IF('MS-5'!$CF196&lt;&gt;"",IF('MS-5'!$CF196="W",'MS-5'!$BG196,'MS-5'!$BG198),"")</f>
        <v/>
      </c>
      <c r="D363" t="str">
        <f>IF('MS-5'!$CF196&lt;&gt;"",IF('MS-5'!$CF196="L",'MS-5'!$BG196,'MS-5'!$BG198),"")</f>
        <v/>
      </c>
      <c r="E363" s="39" t="str">
        <f>IF('MS-5'!$CF196&lt;&gt;"",IF('MS-5'!BV196&gt;'MS-5'!BV198,MIN('MS-5'!BV196,'MS-5'!BV198),-MIN('MS-5'!BV196,'MS-5'!BV198))*IF('MS-5'!$CF196="W",1,-1),"")</f>
        <v/>
      </c>
      <c r="F363" s="39" t="str">
        <f>IF('MS-5'!$CF196&lt;&gt;"",IF('MS-5'!BX196&gt;'MS-5'!BX198,MIN('MS-5'!BX196,'MS-5'!BX198),-MIN('MS-5'!BX196,'MS-5'!BX198))*IF('MS-5'!$CF196="W",1,-1),"")</f>
        <v/>
      </c>
      <c r="G363" s="39" t="str">
        <f>IF('MS-5'!$CF196&lt;&gt;"",IF('MS-5'!BZ196&gt;'MS-5'!BZ198,MIN('MS-5'!BZ196,'MS-5'!BZ198),-MIN('MS-5'!BZ196,'MS-5'!BZ198))*IF('MS-5'!$CF196="W",1,-1),"")</f>
        <v/>
      </c>
      <c r="H363" s="39" t="str">
        <f>IF('MS-5'!$CF196&lt;&gt;"",IF('MS-5'!CB196='MS-5'!CB198,"",IF('MS-5'!CB196&gt;'MS-5'!CB198,MIN('MS-5'!CB196,'MS-5'!CB198),-MIN('MS-5'!CB196,'MS-5'!CB198))*IF('MS-5'!$CF196="W",1,-1)),"")</f>
        <v/>
      </c>
      <c r="I363" s="39" t="str">
        <f>IF('MS-5'!$CF196&lt;&gt;"",IF('MS-5'!CD196='MS-5'!CD198,"",IF('MS-5'!CD196&gt;'MS-5'!CD198,MIN('MS-5'!CD196,'MS-5'!CD198),-MIN('MS-5'!CD196,'MS-5'!CD198))*IF('MS-5'!$CF196="W",1,-1)),"")</f>
        <v/>
      </c>
    </row>
    <row r="364" spans="1:9">
      <c r="A364" t="e">
        <f t="shared" si="5"/>
        <v>#VALUE!</v>
      </c>
      <c r="B364" s="38" t="str">
        <f>CONCATENATE("MS-5 ",'MS-5'!$D$200,",",'MS-5'!$BD206)</f>
        <v>MS-5 4,2</v>
      </c>
      <c r="C364" t="str">
        <f>IF('MS-5'!$CF206&lt;&gt;"",IF('MS-5'!$CF206="W",'MS-5'!$BG206,'MS-5'!$BG208),"")</f>
        <v/>
      </c>
      <c r="D364" t="str">
        <f>IF('MS-5'!$CF206&lt;&gt;"",IF('MS-5'!$CF206="L",'MS-5'!$BG206,'MS-5'!$BG208),"")</f>
        <v/>
      </c>
      <c r="E364" s="39" t="str">
        <f>IF('MS-5'!$CF206&lt;&gt;"",IF('MS-5'!BV206&gt;'MS-5'!BV208,MIN('MS-5'!BV206,'MS-5'!BV208),-MIN('MS-5'!BV206,'MS-5'!BV208))*IF('MS-5'!$CF206="W",1,-1),"")</f>
        <v/>
      </c>
      <c r="F364" s="39" t="str">
        <f>IF('MS-5'!$CF206&lt;&gt;"",IF('MS-5'!BX206&gt;'MS-5'!BX208,MIN('MS-5'!BX206,'MS-5'!BX208),-MIN('MS-5'!BX206,'MS-5'!BX208))*IF('MS-5'!$CF206="W",1,-1),"")</f>
        <v/>
      </c>
      <c r="G364" s="39" t="str">
        <f>IF('MS-5'!$CF206&lt;&gt;"",IF('MS-5'!BZ206&gt;'MS-5'!BZ208,MIN('MS-5'!BZ206,'MS-5'!BZ208),-MIN('MS-5'!BZ206,'MS-5'!BZ208))*IF('MS-5'!$CF206="W",1,-1),"")</f>
        <v/>
      </c>
      <c r="H364" s="39" t="str">
        <f>IF('MS-5'!$CF206&lt;&gt;"",IF('MS-5'!CB206='MS-5'!CB208,"",IF('MS-5'!CB206&gt;'MS-5'!CB208,MIN('MS-5'!CB206,'MS-5'!CB208),-MIN('MS-5'!CB206,'MS-5'!CB208))*IF('MS-5'!$CF206="W",1,-1)),"")</f>
        <v/>
      </c>
      <c r="I364" s="39" t="str">
        <f>IF('MS-5'!$CF206&lt;&gt;"",IF('MS-5'!CD206='MS-5'!CD208,"",IF('MS-5'!CD206&gt;'MS-5'!CD208,MIN('MS-5'!CD206,'MS-5'!CD208),-MIN('MS-5'!CD206,'MS-5'!CD208))*IF('MS-5'!$CF206="W",1,-1)),"")</f>
        <v/>
      </c>
    </row>
    <row r="365" spans="1:9">
      <c r="A365" t="e">
        <f t="shared" si="5"/>
        <v>#VALUE!</v>
      </c>
      <c r="B365" s="38" t="str">
        <f>CONCATENATE("MS-5 ",'MS-5'!$D$200,",",'MS-5'!$BD216)</f>
        <v>MS-5 4,3</v>
      </c>
      <c r="C365" t="str">
        <f>IF('MS-5'!$CF216&lt;&gt;"",IF('MS-5'!$CF216="W",'MS-5'!$BG216,'MS-5'!$BG218),"")</f>
        <v/>
      </c>
      <c r="D365" t="str">
        <f>IF('MS-5'!$CF216&lt;&gt;"",IF('MS-5'!$CF216="L",'MS-5'!$BG216,'MS-5'!$BG218),"")</f>
        <v/>
      </c>
      <c r="E365" s="39" t="str">
        <f>IF('MS-5'!$CF216&lt;&gt;"",IF('MS-5'!BV216&gt;'MS-5'!BV218,MIN('MS-5'!BV216,'MS-5'!BV218),-MIN('MS-5'!BV216,'MS-5'!BV218))*IF('MS-5'!$CF216="W",1,-1),"")</f>
        <v/>
      </c>
      <c r="F365" s="39" t="str">
        <f>IF('MS-5'!$CF216&lt;&gt;"",IF('MS-5'!BX216&gt;'MS-5'!BX218,MIN('MS-5'!BX216,'MS-5'!BX218),-MIN('MS-5'!BX216,'MS-5'!BX218))*IF('MS-5'!$CF216="W",1,-1),"")</f>
        <v/>
      </c>
      <c r="G365" s="39" t="str">
        <f>IF('MS-5'!$CF216&lt;&gt;"",IF('MS-5'!BZ216&gt;'MS-5'!BZ218,MIN('MS-5'!BZ216,'MS-5'!BZ218),-MIN('MS-5'!BZ216,'MS-5'!BZ218))*IF('MS-5'!$CF216="W",1,-1),"")</f>
        <v/>
      </c>
      <c r="H365" s="39" t="str">
        <f>IF('MS-5'!$CF216&lt;&gt;"",IF('MS-5'!CB216='MS-5'!CB218,"",IF('MS-5'!CB216&gt;'MS-5'!CB218,MIN('MS-5'!CB216,'MS-5'!CB218),-MIN('MS-5'!CB216,'MS-5'!CB218))*IF('MS-5'!$CF216="W",1,-1)),"")</f>
        <v/>
      </c>
      <c r="I365" s="39" t="str">
        <f>IF('MS-5'!$CF216&lt;&gt;"",IF('MS-5'!CD216='MS-5'!CD218,"",IF('MS-5'!CD216&gt;'MS-5'!CD218,MIN('MS-5'!CD216,'MS-5'!CD218),-MIN('MS-5'!CD216,'MS-5'!CD218))*IF('MS-5'!$CF216="W",1,-1)),"")</f>
        <v/>
      </c>
    </row>
    <row r="366" spans="1:9">
      <c r="A366" t="e">
        <f t="shared" si="5"/>
        <v>#VALUE!</v>
      </c>
      <c r="B366" s="38" t="str">
        <f>CONCATENATE("MS-5 ",'MS-5'!$D$200,",",'MS-5'!$BD226)</f>
        <v>MS-5 4,4</v>
      </c>
      <c r="C366" t="str">
        <f>IF('MS-5'!$CF226&lt;&gt;"",IF('MS-5'!$CF226="W",'MS-5'!$BG226,'MS-5'!$BG228),"")</f>
        <v/>
      </c>
      <c r="D366" t="str">
        <f>IF('MS-5'!$CF226&lt;&gt;"",IF('MS-5'!$CF226="L",'MS-5'!$BG226,'MS-5'!$BG228),"")</f>
        <v/>
      </c>
      <c r="E366" s="39" t="str">
        <f>IF('MS-5'!$CF226&lt;&gt;"",IF('MS-5'!BV226&gt;'MS-5'!BV228,MIN('MS-5'!BV226,'MS-5'!BV228),-MIN('MS-5'!BV226,'MS-5'!BV228))*IF('MS-5'!$CF226="W",1,-1),"")</f>
        <v/>
      </c>
      <c r="F366" s="39" t="str">
        <f>IF('MS-5'!$CF226&lt;&gt;"",IF('MS-5'!BX226&gt;'MS-5'!BX228,MIN('MS-5'!BX226,'MS-5'!BX228),-MIN('MS-5'!BX226,'MS-5'!BX228))*IF('MS-5'!$CF226="W",1,-1),"")</f>
        <v/>
      </c>
      <c r="G366" s="39" t="str">
        <f>IF('MS-5'!$CF226&lt;&gt;"",IF('MS-5'!BZ226&gt;'MS-5'!BZ228,MIN('MS-5'!BZ226,'MS-5'!BZ228),-MIN('MS-5'!BZ226,'MS-5'!BZ228))*IF('MS-5'!$CF226="W",1,-1),"")</f>
        <v/>
      </c>
      <c r="H366" s="39" t="str">
        <f>IF('MS-5'!$CF226&lt;&gt;"",IF('MS-5'!CB226='MS-5'!CB228,"",IF('MS-5'!CB226&gt;'MS-5'!CB228,MIN('MS-5'!CB226,'MS-5'!CB228),-MIN('MS-5'!CB226,'MS-5'!CB228))*IF('MS-5'!$CF226="W",1,-1)),"")</f>
        <v/>
      </c>
      <c r="I366" s="39" t="str">
        <f>IF('MS-5'!$CF226&lt;&gt;"",IF('MS-5'!CD226='MS-5'!CD228,"",IF('MS-5'!CD226&gt;'MS-5'!CD228,MIN('MS-5'!CD226,'MS-5'!CD228),-MIN('MS-5'!CD226,'MS-5'!CD228))*IF('MS-5'!$CF226="W",1,-1)),"")</f>
        <v/>
      </c>
    </row>
    <row r="367" spans="1:9">
      <c r="A367" t="e">
        <f t="shared" si="5"/>
        <v>#VALUE!</v>
      </c>
      <c r="B367" s="38" t="str">
        <f>CONCATENATE("MS-5 ",'MS-5'!$D$200,",",'MS-5'!$BD236)</f>
        <v>MS-5 4,5</v>
      </c>
      <c r="C367" t="str">
        <f>IF('MS-5'!$CF236&lt;&gt;"",IF('MS-5'!$CF236="W",'MS-5'!$BG236,'MS-5'!$BG238),"")</f>
        <v/>
      </c>
      <c r="D367" t="str">
        <f>IF('MS-5'!$CF236&lt;&gt;"",IF('MS-5'!$CF236="L",'MS-5'!$BG236,'MS-5'!$BG238),"")</f>
        <v/>
      </c>
      <c r="E367" s="39" t="str">
        <f>IF('MS-5'!$CF236&lt;&gt;"",IF('MS-5'!BV236&gt;'MS-5'!BV238,MIN('MS-5'!BV236,'MS-5'!BV238),-MIN('MS-5'!BV236,'MS-5'!BV238))*IF('MS-5'!$CF236="W",1,-1),"")</f>
        <v/>
      </c>
      <c r="F367" s="39" t="str">
        <f>IF('MS-5'!$CF236&lt;&gt;"",IF('MS-5'!BX236&gt;'MS-5'!BX238,MIN('MS-5'!BX236,'MS-5'!BX238),-MIN('MS-5'!BX236,'MS-5'!BX238))*IF('MS-5'!$CF236="W",1,-1),"")</f>
        <v/>
      </c>
      <c r="G367" s="39" t="str">
        <f>IF('MS-5'!$CF236&lt;&gt;"",IF('MS-5'!BZ236&gt;'MS-5'!BZ238,MIN('MS-5'!BZ236,'MS-5'!BZ238),-MIN('MS-5'!BZ236,'MS-5'!BZ238))*IF('MS-5'!$CF236="W",1,-1),"")</f>
        <v/>
      </c>
      <c r="H367" s="39" t="str">
        <f>IF('MS-5'!$CF236&lt;&gt;"",IF('MS-5'!CB236='MS-5'!CB238,"",IF('MS-5'!CB236&gt;'MS-5'!CB238,MIN('MS-5'!CB236,'MS-5'!CB238),-MIN('MS-5'!CB236,'MS-5'!CB238))*IF('MS-5'!$CF236="W",1,-1)),"")</f>
        <v/>
      </c>
      <c r="I367" s="39" t="str">
        <f>IF('MS-5'!$CF236&lt;&gt;"",IF('MS-5'!CD236='MS-5'!CD238,"",IF('MS-5'!CD236&gt;'MS-5'!CD238,MIN('MS-5'!CD236,'MS-5'!CD238),-MIN('MS-5'!CD236,'MS-5'!CD238))*IF('MS-5'!$CF236="W",1,-1)),"")</f>
        <v/>
      </c>
    </row>
    <row r="368" spans="1:9">
      <c r="A368" t="e">
        <f t="shared" si="5"/>
        <v>#VALUE!</v>
      </c>
      <c r="B368" s="38" t="str">
        <f>CONCATENATE("MS-5 ",'MS-5'!$D$200,",",'MS-5'!$BD246)</f>
        <v>MS-5 4,6</v>
      </c>
      <c r="C368" t="str">
        <f>IF('MS-5'!$CF246&lt;&gt;"",IF('MS-5'!$CF246="W",'MS-5'!$BG246,'MS-5'!$BG248),"")</f>
        <v/>
      </c>
      <c r="D368" t="str">
        <f>IF('MS-5'!$CF246&lt;&gt;"",IF('MS-5'!$CF246="L",'MS-5'!$BG246,'MS-5'!$BG248),"")</f>
        <v/>
      </c>
      <c r="E368" s="39" t="str">
        <f>IF('MS-5'!$CF246&lt;&gt;"",IF('MS-5'!BV246&gt;'MS-5'!BV248,MIN('MS-5'!BV246,'MS-5'!BV248),-MIN('MS-5'!BV246,'MS-5'!BV248))*IF('MS-5'!$CF246="W",1,-1),"")</f>
        <v/>
      </c>
      <c r="F368" s="39" t="str">
        <f>IF('MS-5'!$CF246&lt;&gt;"",IF('MS-5'!BX246&gt;'MS-5'!BX248,MIN('MS-5'!BX246,'MS-5'!BX248),-MIN('MS-5'!BX246,'MS-5'!BX248))*IF('MS-5'!$CF246="W",1,-1),"")</f>
        <v/>
      </c>
      <c r="G368" s="39" t="str">
        <f>IF('MS-5'!$CF246&lt;&gt;"",IF('MS-5'!BZ246&gt;'MS-5'!BZ248,MIN('MS-5'!BZ246,'MS-5'!BZ248),-MIN('MS-5'!BZ246,'MS-5'!BZ248))*IF('MS-5'!$CF246="W",1,-1),"")</f>
        <v/>
      </c>
      <c r="H368" s="39" t="str">
        <f>IF('MS-5'!$CF246&lt;&gt;"",IF('MS-5'!CB246='MS-5'!CB248,"",IF('MS-5'!CB246&gt;'MS-5'!CB248,MIN('MS-5'!CB246,'MS-5'!CB248),-MIN('MS-5'!CB246,'MS-5'!CB248))*IF('MS-5'!$CF246="W",1,-1)),"")</f>
        <v/>
      </c>
      <c r="I368" s="39" t="str">
        <f>IF('MS-5'!$CF246&lt;&gt;"",IF('MS-5'!CD246='MS-5'!CD248,"",IF('MS-5'!CD246&gt;'MS-5'!CD248,MIN('MS-5'!CD246,'MS-5'!CD248),-MIN('MS-5'!CD246,'MS-5'!CD248))*IF('MS-5'!$CF246="W",1,-1)),"")</f>
        <v/>
      </c>
    </row>
    <row r="369" spans="1:9">
      <c r="A369" t="e">
        <f t="shared" si="5"/>
        <v>#VALUE!</v>
      </c>
      <c r="B369" s="38" t="str">
        <f>CONCATENATE("MS-5 ",'MS-5'!$D$200,",",'MS-5'!$BD256)</f>
        <v>MS-5 4,7</v>
      </c>
      <c r="C369" t="str">
        <f>IF('MS-5'!$CF256&lt;&gt;"",IF('MS-5'!$CF256="W",'MS-5'!$BG256,'MS-5'!$BG258),"")</f>
        <v/>
      </c>
      <c r="D369" t="str">
        <f>IF('MS-5'!$CF256&lt;&gt;"",IF('MS-5'!$CF256="L",'MS-5'!$BG256,'MS-5'!$BG258),"")</f>
        <v/>
      </c>
      <c r="E369" s="39" t="str">
        <f>IF('MS-5'!$CF256&lt;&gt;"",IF('MS-5'!BV256&gt;'MS-5'!BV258,MIN('MS-5'!BV256,'MS-5'!BV258),-MIN('MS-5'!BV256,'MS-5'!BV258))*IF('MS-5'!$CF256="W",1,-1),"")</f>
        <v/>
      </c>
      <c r="F369" s="39" t="str">
        <f>IF('MS-5'!$CF256&lt;&gt;"",IF('MS-5'!BX256&gt;'MS-5'!BX258,MIN('MS-5'!BX256,'MS-5'!BX258),-MIN('MS-5'!BX256,'MS-5'!BX258))*IF('MS-5'!$CF256="W",1,-1),"")</f>
        <v/>
      </c>
      <c r="G369" s="39" t="str">
        <f>IF('MS-5'!$CF256&lt;&gt;"",IF('MS-5'!BZ256&gt;'MS-5'!BZ258,MIN('MS-5'!BZ256,'MS-5'!BZ258),-MIN('MS-5'!BZ256,'MS-5'!BZ258))*IF('MS-5'!$CF256="W",1,-1),"")</f>
        <v/>
      </c>
      <c r="H369" s="39" t="str">
        <f>IF('MS-5'!$CF256&lt;&gt;"",IF('MS-5'!CB256='MS-5'!CB258,"",IF('MS-5'!CB256&gt;'MS-5'!CB258,MIN('MS-5'!CB256,'MS-5'!CB258),-MIN('MS-5'!CB256,'MS-5'!CB258))*IF('MS-5'!$CF256="W",1,-1)),"")</f>
        <v/>
      </c>
      <c r="I369" s="39" t="str">
        <f>IF('MS-5'!$CF256&lt;&gt;"",IF('MS-5'!CD256='MS-5'!CD258,"",IF('MS-5'!CD256&gt;'MS-5'!CD258,MIN('MS-5'!CD256,'MS-5'!CD258),-MIN('MS-5'!CD256,'MS-5'!CD258))*IF('MS-5'!$CF256="W",1,-1)),"")</f>
        <v/>
      </c>
    </row>
    <row r="370" spans="1:9">
      <c r="A370" t="e">
        <f t="shared" si="5"/>
        <v>#VALUE!</v>
      </c>
      <c r="B370" s="38" t="str">
        <f>CONCATENATE("MS-5 ",'MS-5'!$D$200,",",'MS-5'!$CT196)</f>
        <v>MS-5 4,8</v>
      </c>
      <c r="C370" t="str">
        <f>IF('MS-5'!$DV196&lt;&gt;"",IF('MS-5'!$DV196="W",'MS-5'!$CW196,'MS-5'!$CW198),"")</f>
        <v/>
      </c>
      <c r="D370" t="str">
        <f>IF('MS-5'!$DV196&lt;&gt;"",IF('MS-5'!$DV196="L",'MS-5'!$CW196,'MS-5'!$CW198),"")</f>
        <v/>
      </c>
      <c r="E370" s="39" t="str">
        <f>IF('MS-5'!$DV196&lt;&gt;"",IF('MS-5'!DL196&gt;'MS-5'!DL198,MIN('MS-5'!DL196,'MS-5'!DL198),-MIN('MS-5'!DL196,'MS-5'!DL198))*IF('MS-5'!$DV196="W",1,-1),"")</f>
        <v/>
      </c>
      <c r="F370" s="39" t="str">
        <f>IF('MS-5'!$DV196&lt;&gt;"",IF('MS-5'!DN196&gt;'MS-5'!DN198,MIN('MS-5'!DN196,'MS-5'!DN198),-MIN('MS-5'!DN196,'MS-5'!DN198))*IF('MS-5'!$DV196="W",1,-1),"")</f>
        <v/>
      </c>
      <c r="G370" s="39" t="str">
        <f>IF('MS-5'!$DV196&lt;&gt;"",IF('MS-5'!DP196&gt;'MS-5'!DP198,MIN('MS-5'!DP196,'MS-5'!DP198),-MIN('MS-5'!DP196,'MS-5'!DP198))*IF('MS-5'!$DV196="W",1,-1),"")</f>
        <v/>
      </c>
      <c r="H370" s="39" t="str">
        <f>IF('MS-5'!$DV196&lt;&gt;"",IF('MS-5'!DR196='MS-5'!DR198,"",IF('MS-5'!DR196&gt;'MS-5'!DR198,MIN('MS-5'!DR196,'MS-5'!DR198),-MIN('MS-5'!DR196,'MS-5'!DR198))*IF('MS-5'!$DV196="W",1,-1)),"")</f>
        <v/>
      </c>
      <c r="I370" s="39" t="str">
        <f>IF('MS-5'!$DV196&lt;&gt;"",IF('MS-5'!DT196='MS-5'!DT198,"",IF('MS-5'!DT196&gt;'MS-5'!DT198,MIN('MS-5'!DT196,'MS-5'!DT198),-MIN('MS-5'!DT196,'MS-5'!DT198))*IF('MS-5'!$DV196="W",1,-1)),"")</f>
        <v/>
      </c>
    </row>
    <row r="371" spans="1:9">
      <c r="A371" t="e">
        <f t="shared" si="5"/>
        <v>#VALUE!</v>
      </c>
      <c r="B371" s="38" t="str">
        <f>CONCATENATE("MS-5 ",'MS-5'!$D$200,",",'MS-5'!$CT206)</f>
        <v>MS-5 4,9</v>
      </c>
      <c r="C371" t="str">
        <f>IF('MS-5'!$DV206&lt;&gt;"",IF('MS-5'!$DV206="W",'MS-5'!$CW206,'MS-5'!$CW208),"")</f>
        <v/>
      </c>
      <c r="D371" t="str">
        <f>IF('MS-5'!$DV206&lt;&gt;"",IF('MS-5'!$DV206="L",'MS-5'!$CW206,'MS-5'!$CW208),"")</f>
        <v/>
      </c>
      <c r="E371" s="39" t="str">
        <f>IF('MS-5'!$DV206&lt;&gt;"",IF('MS-5'!DL206&gt;'MS-5'!DL208,MIN('MS-5'!DL206,'MS-5'!DL208),-MIN('MS-5'!DL206,'MS-5'!DL208))*IF('MS-5'!$DV206="W",1,-1),"")</f>
        <v/>
      </c>
      <c r="F371" s="39" t="str">
        <f>IF('MS-5'!$DV206&lt;&gt;"",IF('MS-5'!DN206&gt;'MS-5'!DN208,MIN('MS-5'!DN206,'MS-5'!DN208),-MIN('MS-5'!DN206,'MS-5'!DN208))*IF('MS-5'!$DV206="W",1,-1),"")</f>
        <v/>
      </c>
      <c r="G371" s="39" t="str">
        <f>IF('MS-5'!$DV206&lt;&gt;"",IF('MS-5'!DP206&gt;'MS-5'!DP208,MIN('MS-5'!DP206,'MS-5'!DP208),-MIN('MS-5'!DP206,'MS-5'!DP208))*IF('MS-5'!$DV206="W",1,-1),"")</f>
        <v/>
      </c>
      <c r="H371" s="39" t="str">
        <f>IF('MS-5'!$DV206&lt;&gt;"",IF('MS-5'!DR206='MS-5'!DR208,"",IF('MS-5'!DR206&gt;'MS-5'!DR208,MIN('MS-5'!DR206,'MS-5'!DR208),-MIN('MS-5'!DR206,'MS-5'!DR208))*IF('MS-5'!$DV206="W",1,-1)),"")</f>
        <v/>
      </c>
      <c r="I371" s="39" t="str">
        <f>IF('MS-5'!$DV206&lt;&gt;"",IF('MS-5'!DT206='MS-5'!DT208,"",IF('MS-5'!DT206&gt;'MS-5'!DT208,MIN('MS-5'!DT206,'MS-5'!DT208),-MIN('MS-5'!DT206,'MS-5'!DT208))*IF('MS-5'!$DV206="W",1,-1)),"")</f>
        <v/>
      </c>
    </row>
    <row r="372" spans="1:9">
      <c r="A372" t="e">
        <f t="shared" si="5"/>
        <v>#VALUE!</v>
      </c>
      <c r="B372" s="38" t="str">
        <f>CONCATENATE("MS-5 ",'MS-5'!$D$200,",",'MS-5'!$CT216)</f>
        <v>MS-5 4,10</v>
      </c>
      <c r="C372" t="str">
        <f>IF('MS-5'!$DV216&lt;&gt;"",IF('MS-5'!$DV216="W",'MS-5'!$CW216,'MS-5'!$CW218),"")</f>
        <v/>
      </c>
      <c r="D372" t="str">
        <f>IF('MS-5'!$DV216&lt;&gt;"",IF('MS-5'!$DV216="L",'MS-5'!$CW216,'MS-5'!$CW218),"")</f>
        <v/>
      </c>
      <c r="E372" s="39" t="str">
        <f>IF('MS-5'!$DV216&lt;&gt;"",IF('MS-5'!DL216&gt;'MS-5'!DL218,MIN('MS-5'!DL216,'MS-5'!DL218),-MIN('MS-5'!DL216,'MS-5'!DL218))*IF('MS-5'!$DV216="W",1,-1),"")</f>
        <v/>
      </c>
      <c r="F372" s="39" t="str">
        <f>IF('MS-5'!$DV216&lt;&gt;"",IF('MS-5'!DN216&gt;'MS-5'!DN218,MIN('MS-5'!DN216,'MS-5'!DN218),-MIN('MS-5'!DN216,'MS-5'!DN218))*IF('MS-5'!$DV216="W",1,-1),"")</f>
        <v/>
      </c>
      <c r="G372" s="39" t="str">
        <f>IF('MS-5'!$DV216&lt;&gt;"",IF('MS-5'!DP216&gt;'MS-5'!DP218,MIN('MS-5'!DP216,'MS-5'!DP218),-MIN('MS-5'!DP216,'MS-5'!DP218))*IF('MS-5'!$DV216="W",1,-1),"")</f>
        <v/>
      </c>
      <c r="H372" s="39" t="str">
        <f>IF('MS-5'!$DV216&lt;&gt;"",IF('MS-5'!DR216='MS-5'!DR218,"",IF('MS-5'!DR216&gt;'MS-5'!DR218,MIN('MS-5'!DR216,'MS-5'!DR218),-MIN('MS-5'!DR216,'MS-5'!DR218))*IF('MS-5'!$DV216="W",1,-1)),"")</f>
        <v/>
      </c>
      <c r="I372" s="39" t="str">
        <f>IF('MS-5'!$DV216&lt;&gt;"",IF('MS-5'!DT216='MS-5'!DT218,"",IF('MS-5'!DT216&gt;'MS-5'!DT218,MIN('MS-5'!DT216,'MS-5'!DT218),-MIN('MS-5'!DT216,'MS-5'!DT218))*IF('MS-5'!$DV216="W",1,-1)),"")</f>
        <v/>
      </c>
    </row>
    <row r="373" spans="1:9">
      <c r="A373" t="e">
        <f t="shared" si="5"/>
        <v>#VALUE!</v>
      </c>
      <c r="B373" s="38" t="str">
        <f>CONCATENATE("MS-5 ",'MS-5'!$D$265,",",'MS-5'!$BD261)</f>
        <v>MS-5 5,1</v>
      </c>
      <c r="C373" t="str">
        <f>IF('MS-5'!$CF261&lt;&gt;"",IF('MS-5'!$CF261="W",'MS-5'!$BG261,'MS-5'!$BG263),"")</f>
        <v/>
      </c>
      <c r="D373" t="str">
        <f>IF('MS-5'!$CF261&lt;&gt;"",IF('MS-5'!$CF261="L",'MS-5'!$BG261,'MS-5'!$BG263),"")</f>
        <v/>
      </c>
      <c r="E373" s="39" t="str">
        <f>IF('MS-5'!$CF261&lt;&gt;"",IF('MS-5'!BV261&gt;'MS-5'!BV263,MIN('MS-5'!BV261,'MS-5'!BV263),-MIN('MS-5'!BV261,'MS-5'!BV263))*IF('MS-5'!$CF261="W",1,-1),"")</f>
        <v/>
      </c>
      <c r="F373" s="39" t="str">
        <f>IF('MS-5'!$CF261&lt;&gt;"",IF('MS-5'!BX261&gt;'MS-5'!BX263,MIN('MS-5'!BX261,'MS-5'!BX263),-MIN('MS-5'!BX261,'MS-5'!BX263))*IF('MS-5'!$CF261="W",1,-1),"")</f>
        <v/>
      </c>
      <c r="G373" s="39" t="str">
        <f>IF('MS-5'!$CF261&lt;&gt;"",IF('MS-5'!BZ261&gt;'MS-5'!BZ263,MIN('MS-5'!BZ261,'MS-5'!BZ263),-MIN('MS-5'!BZ261,'MS-5'!BZ263))*IF('MS-5'!$CF261="W",1,-1),"")</f>
        <v/>
      </c>
      <c r="H373" s="39" t="str">
        <f>IF('MS-5'!$CF261&lt;&gt;"",IF('MS-5'!CB261='MS-5'!CB263,"",IF('MS-5'!CB261&gt;'MS-5'!CB263,MIN('MS-5'!CB261,'MS-5'!CB263),-MIN('MS-5'!CB261,'MS-5'!CB263))*IF('MS-5'!$CF261="W",1,-1)),"")</f>
        <v/>
      </c>
      <c r="I373" s="39" t="str">
        <f>IF('MS-5'!$CF261&lt;&gt;"",IF('MS-5'!CD261='MS-5'!CD263,"",IF('MS-5'!CD261&gt;'MS-5'!CD263,MIN('MS-5'!CD261,'MS-5'!CD263),-MIN('MS-5'!CD261,'MS-5'!CD263))*IF('MS-5'!$CF261="W",1,-1)),"")</f>
        <v/>
      </c>
    </row>
    <row r="374" spans="1:9">
      <c r="A374" t="e">
        <f t="shared" si="5"/>
        <v>#VALUE!</v>
      </c>
      <c r="B374" s="38" t="str">
        <f>CONCATENATE("MS-5 ",'MS-5'!$D$265,",",'MS-5'!$BD271)</f>
        <v>MS-5 5,2</v>
      </c>
      <c r="C374" t="str">
        <f>IF('MS-5'!$CF271&lt;&gt;"",IF('MS-5'!$CF271="W",'MS-5'!$BG271,'MS-5'!$BG273),"")</f>
        <v/>
      </c>
      <c r="D374" t="str">
        <f>IF('MS-5'!$CF271&lt;&gt;"",IF('MS-5'!$CF271="L",'MS-5'!$BG271,'MS-5'!$BG273),"")</f>
        <v/>
      </c>
      <c r="E374" s="39" t="str">
        <f>IF('MS-5'!$CF271&lt;&gt;"",IF('MS-5'!BV271&gt;'MS-5'!BV273,MIN('MS-5'!BV271,'MS-5'!BV273),-MIN('MS-5'!BV271,'MS-5'!BV273))*IF('MS-5'!$CF271="W",1,-1),"")</f>
        <v/>
      </c>
      <c r="F374" s="39" t="str">
        <f>IF('MS-5'!$CF271&lt;&gt;"",IF('MS-5'!BX271&gt;'MS-5'!BX273,MIN('MS-5'!BX271,'MS-5'!BX273),-MIN('MS-5'!BX271,'MS-5'!BX273))*IF('MS-5'!$CF271="W",1,-1),"")</f>
        <v/>
      </c>
      <c r="G374" s="39" t="str">
        <f>IF('MS-5'!$CF271&lt;&gt;"",IF('MS-5'!BZ271&gt;'MS-5'!BZ273,MIN('MS-5'!BZ271,'MS-5'!BZ273),-MIN('MS-5'!BZ271,'MS-5'!BZ273))*IF('MS-5'!$CF271="W",1,-1),"")</f>
        <v/>
      </c>
      <c r="H374" s="39" t="str">
        <f>IF('MS-5'!$CF271&lt;&gt;"",IF('MS-5'!CB271='MS-5'!CB273,"",IF('MS-5'!CB271&gt;'MS-5'!CB273,MIN('MS-5'!CB271,'MS-5'!CB273),-MIN('MS-5'!CB271,'MS-5'!CB273))*IF('MS-5'!$CF271="W",1,-1)),"")</f>
        <v/>
      </c>
      <c r="I374" s="39" t="str">
        <f>IF('MS-5'!$CF271&lt;&gt;"",IF('MS-5'!CD271='MS-5'!CD273,"",IF('MS-5'!CD271&gt;'MS-5'!CD273,MIN('MS-5'!CD271,'MS-5'!CD273),-MIN('MS-5'!CD271,'MS-5'!CD273))*IF('MS-5'!$CF271="W",1,-1)),"")</f>
        <v/>
      </c>
    </row>
    <row r="375" spans="1:9">
      <c r="A375" t="e">
        <f t="shared" si="5"/>
        <v>#VALUE!</v>
      </c>
      <c r="B375" s="38" t="str">
        <f>CONCATENATE("MS-5 ",'MS-5'!$D$265,",",'MS-5'!$BD281)</f>
        <v>MS-5 5,3</v>
      </c>
      <c r="C375" t="str">
        <f>IF('MS-5'!$CF281&lt;&gt;"",IF('MS-5'!$CF281="W",'MS-5'!$BG281,'MS-5'!$BG283),"")</f>
        <v/>
      </c>
      <c r="D375" t="str">
        <f>IF('MS-5'!$CF281&lt;&gt;"",IF('MS-5'!$CF281="L",'MS-5'!$BG281,'MS-5'!$BG283),"")</f>
        <v/>
      </c>
      <c r="E375" s="39" t="str">
        <f>IF('MS-5'!$CF281&lt;&gt;"",IF('MS-5'!BV281&gt;'MS-5'!BV283,MIN('MS-5'!BV281,'MS-5'!BV283),-MIN('MS-5'!BV281,'MS-5'!BV283))*IF('MS-5'!$CF281="W",1,-1),"")</f>
        <v/>
      </c>
      <c r="F375" s="39" t="str">
        <f>IF('MS-5'!$CF281&lt;&gt;"",IF('MS-5'!BX281&gt;'MS-5'!BX283,MIN('MS-5'!BX281,'MS-5'!BX283),-MIN('MS-5'!BX281,'MS-5'!BX283))*IF('MS-5'!$CF281="W",1,-1),"")</f>
        <v/>
      </c>
      <c r="G375" s="39" t="str">
        <f>IF('MS-5'!$CF281&lt;&gt;"",IF('MS-5'!BZ281&gt;'MS-5'!BZ283,MIN('MS-5'!BZ281,'MS-5'!BZ283),-MIN('MS-5'!BZ281,'MS-5'!BZ283))*IF('MS-5'!$CF281="W",1,-1),"")</f>
        <v/>
      </c>
      <c r="H375" s="39" t="str">
        <f>IF('MS-5'!$CF281&lt;&gt;"",IF('MS-5'!CB281='MS-5'!CB283,"",IF('MS-5'!CB281&gt;'MS-5'!CB283,MIN('MS-5'!CB281,'MS-5'!CB283),-MIN('MS-5'!CB281,'MS-5'!CB283))*IF('MS-5'!$CF281="W",1,-1)),"")</f>
        <v/>
      </c>
      <c r="I375" s="39" t="str">
        <f>IF('MS-5'!$CF281&lt;&gt;"",IF('MS-5'!CD281='MS-5'!CD283,"",IF('MS-5'!CD281&gt;'MS-5'!CD283,MIN('MS-5'!CD281,'MS-5'!CD283),-MIN('MS-5'!CD281,'MS-5'!CD283))*IF('MS-5'!$CF281="W",1,-1)),"")</f>
        <v/>
      </c>
    </row>
    <row r="376" spans="1:9">
      <c r="A376" t="e">
        <f t="shared" si="5"/>
        <v>#VALUE!</v>
      </c>
      <c r="B376" s="38" t="str">
        <f>CONCATENATE("MS-5 ",'MS-5'!$D$265,",",'MS-5'!$BD291)</f>
        <v>MS-5 5,4</v>
      </c>
      <c r="C376" t="str">
        <f>IF('MS-5'!$CF291&lt;&gt;"",IF('MS-5'!$CF291="W",'MS-5'!$BG291,'MS-5'!$BG293),"")</f>
        <v/>
      </c>
      <c r="D376" t="str">
        <f>IF('MS-5'!$CF291&lt;&gt;"",IF('MS-5'!$CF291="L",'MS-5'!$BG291,'MS-5'!$BG293),"")</f>
        <v/>
      </c>
      <c r="E376" s="39" t="str">
        <f>IF('MS-5'!$CF291&lt;&gt;"",IF('MS-5'!BV291&gt;'MS-5'!BV293,MIN('MS-5'!BV291,'MS-5'!BV293),-MIN('MS-5'!BV291,'MS-5'!BV293))*IF('MS-5'!$CF291="W",1,-1),"")</f>
        <v/>
      </c>
      <c r="F376" s="39" t="str">
        <f>IF('MS-5'!$CF291&lt;&gt;"",IF('MS-5'!BX291&gt;'MS-5'!BX293,MIN('MS-5'!BX291,'MS-5'!BX293),-MIN('MS-5'!BX291,'MS-5'!BX293))*IF('MS-5'!$CF291="W",1,-1),"")</f>
        <v/>
      </c>
      <c r="G376" s="39" t="str">
        <f>IF('MS-5'!$CF291&lt;&gt;"",IF('MS-5'!BZ291&gt;'MS-5'!BZ293,MIN('MS-5'!BZ291,'MS-5'!BZ293),-MIN('MS-5'!BZ291,'MS-5'!BZ293))*IF('MS-5'!$CF291="W",1,-1),"")</f>
        <v/>
      </c>
      <c r="H376" s="39" t="str">
        <f>IF('MS-5'!$CF291&lt;&gt;"",IF('MS-5'!CB291='MS-5'!CB293,"",IF('MS-5'!CB291&gt;'MS-5'!CB293,MIN('MS-5'!CB291,'MS-5'!CB293),-MIN('MS-5'!CB291,'MS-5'!CB293))*IF('MS-5'!$CF291="W",1,-1)),"")</f>
        <v/>
      </c>
      <c r="I376" s="39" t="str">
        <f>IF('MS-5'!$CF291&lt;&gt;"",IF('MS-5'!CD291='MS-5'!CD293,"",IF('MS-5'!CD291&gt;'MS-5'!CD293,MIN('MS-5'!CD291,'MS-5'!CD293),-MIN('MS-5'!CD291,'MS-5'!CD293))*IF('MS-5'!$CF291="W",1,-1)),"")</f>
        <v/>
      </c>
    </row>
    <row r="377" spans="1:9">
      <c r="A377" t="e">
        <f t="shared" si="5"/>
        <v>#VALUE!</v>
      </c>
      <c r="B377" s="38" t="str">
        <f>CONCATENATE("MS-5 ",'MS-5'!$D$265,",",'MS-5'!$BD301)</f>
        <v>MS-5 5,5</v>
      </c>
      <c r="C377" t="str">
        <f>IF('MS-5'!$CF301&lt;&gt;"",IF('MS-5'!$CF301="W",'MS-5'!$BG301,'MS-5'!$BG303),"")</f>
        <v/>
      </c>
      <c r="D377" t="str">
        <f>IF('MS-5'!$CF301&lt;&gt;"",IF('MS-5'!$CF301="L",'MS-5'!$BG301,'MS-5'!$BG303),"")</f>
        <v/>
      </c>
      <c r="E377" s="39" t="str">
        <f>IF('MS-5'!$CF301&lt;&gt;"",IF('MS-5'!BV301&gt;'MS-5'!BV303,MIN('MS-5'!BV301,'MS-5'!BV303),-MIN('MS-5'!BV301,'MS-5'!BV303))*IF('MS-5'!$CF301="W",1,-1),"")</f>
        <v/>
      </c>
      <c r="F377" s="39" t="str">
        <f>IF('MS-5'!$CF301&lt;&gt;"",IF('MS-5'!BX301&gt;'MS-5'!BX303,MIN('MS-5'!BX301,'MS-5'!BX303),-MIN('MS-5'!BX301,'MS-5'!BX303))*IF('MS-5'!$CF301="W",1,-1),"")</f>
        <v/>
      </c>
      <c r="G377" s="39" t="str">
        <f>IF('MS-5'!$CF301&lt;&gt;"",IF('MS-5'!BZ301&gt;'MS-5'!BZ303,MIN('MS-5'!BZ301,'MS-5'!BZ303),-MIN('MS-5'!BZ301,'MS-5'!BZ303))*IF('MS-5'!$CF301="W",1,-1),"")</f>
        <v/>
      </c>
      <c r="H377" s="39" t="str">
        <f>IF('MS-5'!$CF301&lt;&gt;"",IF('MS-5'!CB301='MS-5'!CB303,"",IF('MS-5'!CB301&gt;'MS-5'!CB303,MIN('MS-5'!CB301,'MS-5'!CB303),-MIN('MS-5'!CB301,'MS-5'!CB303))*IF('MS-5'!$CF301="W",1,-1)),"")</f>
        <v/>
      </c>
      <c r="I377" s="39" t="str">
        <f>IF('MS-5'!$CF301&lt;&gt;"",IF('MS-5'!CD301='MS-5'!CD303,"",IF('MS-5'!CD301&gt;'MS-5'!CD303,MIN('MS-5'!CD301,'MS-5'!CD303),-MIN('MS-5'!CD301,'MS-5'!CD303))*IF('MS-5'!$CF301="W",1,-1)),"")</f>
        <v/>
      </c>
    </row>
    <row r="378" spans="1:9">
      <c r="A378" t="e">
        <f t="shared" si="5"/>
        <v>#VALUE!</v>
      </c>
      <c r="B378" s="38" t="str">
        <f>CONCATENATE("MS-5 ",'MS-5'!$D$265,",",'MS-5'!$BD311)</f>
        <v>MS-5 5,6</v>
      </c>
      <c r="C378" t="str">
        <f>IF('MS-5'!$CF311&lt;&gt;"",IF('MS-5'!$CF311="W",'MS-5'!$BG311,'MS-5'!$BG313),"")</f>
        <v/>
      </c>
      <c r="D378" t="str">
        <f>IF('MS-5'!$CF311&lt;&gt;"",IF('MS-5'!$CF311="L",'MS-5'!$BG311,'MS-5'!$BG313),"")</f>
        <v/>
      </c>
      <c r="E378" s="39" t="str">
        <f>IF('MS-5'!$CF311&lt;&gt;"",IF('MS-5'!BV311&gt;'MS-5'!BV313,MIN('MS-5'!BV311,'MS-5'!BV313),-MIN('MS-5'!BV311,'MS-5'!BV313))*IF('MS-5'!$CF311="W",1,-1),"")</f>
        <v/>
      </c>
      <c r="F378" s="39" t="str">
        <f>IF('MS-5'!$CF311&lt;&gt;"",IF('MS-5'!BX311&gt;'MS-5'!BX313,MIN('MS-5'!BX311,'MS-5'!BX313),-MIN('MS-5'!BX311,'MS-5'!BX313))*IF('MS-5'!$CF311="W",1,-1),"")</f>
        <v/>
      </c>
      <c r="G378" s="39" t="str">
        <f>IF('MS-5'!$CF311&lt;&gt;"",IF('MS-5'!BZ311&gt;'MS-5'!BZ313,MIN('MS-5'!BZ311,'MS-5'!BZ313),-MIN('MS-5'!BZ311,'MS-5'!BZ313))*IF('MS-5'!$CF311="W",1,-1),"")</f>
        <v/>
      </c>
      <c r="H378" s="39" t="str">
        <f>IF('MS-5'!$CF311&lt;&gt;"",IF('MS-5'!CB311='MS-5'!CB313,"",IF('MS-5'!CB311&gt;'MS-5'!CB313,MIN('MS-5'!CB311,'MS-5'!CB313),-MIN('MS-5'!CB311,'MS-5'!CB313))*IF('MS-5'!$CF311="W",1,-1)),"")</f>
        <v/>
      </c>
      <c r="I378" s="39" t="str">
        <f>IF('MS-5'!$CF311&lt;&gt;"",IF('MS-5'!CD311='MS-5'!CD313,"",IF('MS-5'!CD311&gt;'MS-5'!CD313,MIN('MS-5'!CD311,'MS-5'!CD313),-MIN('MS-5'!CD311,'MS-5'!CD313))*IF('MS-5'!$CF311="W",1,-1)),"")</f>
        <v/>
      </c>
    </row>
    <row r="379" spans="1:9">
      <c r="A379" t="e">
        <f t="shared" si="5"/>
        <v>#VALUE!</v>
      </c>
      <c r="B379" s="38" t="str">
        <f>CONCATENATE("MS-5 ",'MS-5'!$D$265,",",'MS-5'!$BD321)</f>
        <v>MS-5 5,7</v>
      </c>
      <c r="C379" t="str">
        <f>IF('MS-5'!$CF321&lt;&gt;"",IF('MS-5'!$CF321="W",'MS-5'!$BG321,'MS-5'!$BG323),"")</f>
        <v/>
      </c>
      <c r="D379" t="str">
        <f>IF('MS-5'!$CF321&lt;&gt;"",IF('MS-5'!$CF321="L",'MS-5'!$BG321,'MS-5'!$BG323),"")</f>
        <v/>
      </c>
      <c r="E379" s="39" t="str">
        <f>IF('MS-5'!$CF321&lt;&gt;"",IF('MS-5'!BV321&gt;'MS-5'!BV323,MIN('MS-5'!BV321,'MS-5'!BV323),-MIN('MS-5'!BV321,'MS-5'!BV323))*IF('MS-5'!$CF321="W",1,-1),"")</f>
        <v/>
      </c>
      <c r="F379" s="39" t="str">
        <f>IF('MS-5'!$CF321&lt;&gt;"",IF('MS-5'!BX321&gt;'MS-5'!BX323,MIN('MS-5'!BX321,'MS-5'!BX323),-MIN('MS-5'!BX321,'MS-5'!BX323))*IF('MS-5'!$CF321="W",1,-1),"")</f>
        <v/>
      </c>
      <c r="G379" s="39" t="str">
        <f>IF('MS-5'!$CF321&lt;&gt;"",IF('MS-5'!BZ321&gt;'MS-5'!BZ323,MIN('MS-5'!BZ321,'MS-5'!BZ323),-MIN('MS-5'!BZ321,'MS-5'!BZ323))*IF('MS-5'!$CF321="W",1,-1),"")</f>
        <v/>
      </c>
      <c r="H379" s="39" t="str">
        <f>IF('MS-5'!$CF321&lt;&gt;"",IF('MS-5'!CB321='MS-5'!CB323,"",IF('MS-5'!CB321&gt;'MS-5'!CB323,MIN('MS-5'!CB321,'MS-5'!CB323),-MIN('MS-5'!CB321,'MS-5'!CB323))*IF('MS-5'!$CF321="W",1,-1)),"")</f>
        <v/>
      </c>
      <c r="I379" s="39" t="str">
        <f>IF('MS-5'!$CF321&lt;&gt;"",IF('MS-5'!CD321='MS-5'!CD323,"",IF('MS-5'!CD321&gt;'MS-5'!CD323,MIN('MS-5'!CD321,'MS-5'!CD323),-MIN('MS-5'!CD321,'MS-5'!CD323))*IF('MS-5'!$CF321="W",1,-1)),"")</f>
        <v/>
      </c>
    </row>
    <row r="380" spans="1:9">
      <c r="A380" t="e">
        <f t="shared" si="5"/>
        <v>#VALUE!</v>
      </c>
      <c r="B380" s="38" t="str">
        <f>CONCATENATE("MS-5 ",'MS-5'!$D$265,",",'MS-5'!$CT261)</f>
        <v>MS-5 5,8</v>
      </c>
      <c r="C380" t="str">
        <f>IF('MS-5'!$DV261&lt;&gt;"",IF('MS-5'!$DV261="W",'MS-5'!$CW261,'MS-5'!$CW263),"")</f>
        <v/>
      </c>
      <c r="D380" t="str">
        <f>IF('MS-5'!$DV261&lt;&gt;"",IF('MS-5'!$DV261="L",'MS-5'!$CW261,'MS-5'!$CW263),"")</f>
        <v/>
      </c>
      <c r="E380" s="39" t="str">
        <f>IF('MS-5'!$DV261&lt;&gt;"",IF('MS-5'!DL261&gt;'MS-5'!DL263,MIN('MS-5'!DL261,'MS-5'!DL263),-MIN('MS-5'!DL261,'MS-5'!DL263))*IF('MS-5'!$DV261="W",1,-1),"")</f>
        <v/>
      </c>
      <c r="F380" s="39" t="str">
        <f>IF('MS-5'!$DV261&lt;&gt;"",IF('MS-5'!DN261&gt;'MS-5'!DN263,MIN('MS-5'!DN261,'MS-5'!DN263),-MIN('MS-5'!DN261,'MS-5'!DN263))*IF('MS-5'!$DV261="W",1,-1),"")</f>
        <v/>
      </c>
      <c r="G380" s="39" t="str">
        <f>IF('MS-5'!$DV261&lt;&gt;"",IF('MS-5'!DP261&gt;'MS-5'!DP263,MIN('MS-5'!DP261,'MS-5'!DP263),-MIN('MS-5'!DP261,'MS-5'!DP263))*IF('MS-5'!$DV261="W",1,-1),"")</f>
        <v/>
      </c>
      <c r="H380" s="39" t="str">
        <f>IF('MS-5'!$DV261&lt;&gt;"",IF('MS-5'!DR261='MS-5'!DR263,"",IF('MS-5'!DR261&gt;'MS-5'!DR263,MIN('MS-5'!DR261,'MS-5'!DR263),-MIN('MS-5'!DR261,'MS-5'!DR263))*IF('MS-5'!$DV261="W",1,-1)),"")</f>
        <v/>
      </c>
      <c r="I380" s="39" t="str">
        <f>IF('MS-5'!$DV261&lt;&gt;"",IF('MS-5'!DT261='MS-5'!DT263,"",IF('MS-5'!DT261&gt;'MS-5'!DT263,MIN('MS-5'!DT261,'MS-5'!DT263),-MIN('MS-5'!DT261,'MS-5'!DT263))*IF('MS-5'!$DV261="W",1,-1)),"")</f>
        <v/>
      </c>
    </row>
    <row r="381" spans="1:9">
      <c r="A381" t="e">
        <f t="shared" si="5"/>
        <v>#VALUE!</v>
      </c>
      <c r="B381" s="38" t="str">
        <f>CONCATENATE("MS-5 ",'MS-5'!$D$265,",",'MS-5'!$CT271)</f>
        <v>MS-5 5,9</v>
      </c>
      <c r="C381" t="str">
        <f>IF('MS-5'!$DV271&lt;&gt;"",IF('MS-5'!$DV271="W",'MS-5'!$CW271,'MS-5'!$CW273),"")</f>
        <v/>
      </c>
      <c r="D381" t="str">
        <f>IF('MS-5'!$DV271&lt;&gt;"",IF('MS-5'!$DV271="L",'MS-5'!$CW271,'MS-5'!$CW273),"")</f>
        <v/>
      </c>
      <c r="E381" s="39" t="str">
        <f>IF('MS-5'!$DV271&lt;&gt;"",IF('MS-5'!DL271&gt;'MS-5'!DL273,MIN('MS-5'!DL271,'MS-5'!DL273),-MIN('MS-5'!DL271,'MS-5'!DL273))*IF('MS-5'!$DV271="W",1,-1),"")</f>
        <v/>
      </c>
      <c r="F381" s="39" t="str">
        <f>IF('MS-5'!$DV271&lt;&gt;"",IF('MS-5'!DN271&gt;'MS-5'!DN273,MIN('MS-5'!DN271,'MS-5'!DN273),-MIN('MS-5'!DN271,'MS-5'!DN273))*IF('MS-5'!$DV271="W",1,-1),"")</f>
        <v/>
      </c>
      <c r="G381" s="39" t="str">
        <f>IF('MS-5'!$DV271&lt;&gt;"",IF('MS-5'!DP271&gt;'MS-5'!DP273,MIN('MS-5'!DP271,'MS-5'!DP273),-MIN('MS-5'!DP271,'MS-5'!DP273))*IF('MS-5'!$DV271="W",1,-1),"")</f>
        <v/>
      </c>
      <c r="H381" s="39" t="str">
        <f>IF('MS-5'!$DV271&lt;&gt;"",IF('MS-5'!DR271='MS-5'!DR273,"",IF('MS-5'!DR271&gt;'MS-5'!DR273,MIN('MS-5'!DR271,'MS-5'!DR273),-MIN('MS-5'!DR271,'MS-5'!DR273))*IF('MS-5'!$DV271="W",1,-1)),"")</f>
        <v/>
      </c>
      <c r="I381" s="39" t="str">
        <f>IF('MS-5'!$DV271&lt;&gt;"",IF('MS-5'!DT271='MS-5'!DT273,"",IF('MS-5'!DT271&gt;'MS-5'!DT273,MIN('MS-5'!DT271,'MS-5'!DT273),-MIN('MS-5'!DT271,'MS-5'!DT273))*IF('MS-5'!$DV271="W",1,-1)),"")</f>
        <v/>
      </c>
    </row>
    <row r="382" spans="1:9">
      <c r="A382" t="e">
        <f t="shared" si="5"/>
        <v>#VALUE!</v>
      </c>
      <c r="B382" s="38" t="str">
        <f>CONCATENATE("MS-5 ",'MS-5'!$D$265,",",'MS-5'!$CT281)</f>
        <v>MS-5 5,10</v>
      </c>
      <c r="C382" t="str">
        <f>IF('MS-5'!$DV281&lt;&gt;"",IF('MS-5'!$DV281="W",'MS-5'!$CW281,'MS-5'!$CW283),"")</f>
        <v/>
      </c>
      <c r="D382" t="str">
        <f>IF('MS-5'!$DV281&lt;&gt;"",IF('MS-5'!$DV281="L",'MS-5'!$CW281,'MS-5'!$CW283),"")</f>
        <v/>
      </c>
      <c r="E382" s="39" t="str">
        <f>IF('MS-5'!$DV281&lt;&gt;"",IF('MS-5'!DL281&gt;'MS-5'!DL283,MIN('MS-5'!DL281,'MS-5'!DL283),-MIN('MS-5'!DL281,'MS-5'!DL283))*IF('MS-5'!$DV281="W",1,-1),"")</f>
        <v/>
      </c>
      <c r="F382" s="39" t="str">
        <f>IF('MS-5'!$DV281&lt;&gt;"",IF('MS-5'!DN281&gt;'MS-5'!DN283,MIN('MS-5'!DN281,'MS-5'!DN283),-MIN('MS-5'!DN281,'MS-5'!DN283))*IF('MS-5'!$DV281="W",1,-1),"")</f>
        <v/>
      </c>
      <c r="G382" s="39" t="str">
        <f>IF('MS-5'!$DV281&lt;&gt;"",IF('MS-5'!DP281&gt;'MS-5'!DP283,MIN('MS-5'!DP281,'MS-5'!DP283),-MIN('MS-5'!DP281,'MS-5'!DP283))*IF('MS-5'!$DV281="W",1,-1),"")</f>
        <v/>
      </c>
      <c r="H382" s="39" t="str">
        <f>IF('MS-5'!$DV281&lt;&gt;"",IF('MS-5'!DR281='MS-5'!DR283,"",IF('MS-5'!DR281&gt;'MS-5'!DR283,MIN('MS-5'!DR281,'MS-5'!DR283),-MIN('MS-5'!DR281,'MS-5'!DR283))*IF('MS-5'!$DV281="W",1,-1)),"")</f>
        <v/>
      </c>
      <c r="I382" s="39" t="str">
        <f>IF('MS-5'!$DV281&lt;&gt;"",IF('MS-5'!DT281='MS-5'!DT283,"",IF('MS-5'!DT281&gt;'MS-5'!DT283,MIN('MS-5'!DT281,'MS-5'!DT283),-MIN('MS-5'!DT281,'MS-5'!DT283))*IF('MS-5'!$DV281="W",1,-1)),"")</f>
        <v/>
      </c>
    </row>
    <row r="383" spans="1:9">
      <c r="A383" t="e">
        <f t="shared" si="5"/>
        <v>#VALUE!</v>
      </c>
      <c r="B383" s="38" t="str">
        <f>CONCATENATE("MS-5 ",'MS-5'!$D$330,",",'MS-5'!$BD326)</f>
        <v>MS-5 6,1</v>
      </c>
      <c r="C383" t="str">
        <f>IF('MS-5'!$CF326&lt;&gt;"",IF('MS-5'!$CF326="W",'MS-5'!$BG326,'MS-5'!$BG328),"")</f>
        <v/>
      </c>
      <c r="D383" t="str">
        <f>IF('MS-5'!$CF326&lt;&gt;"",IF('MS-5'!$CF326="L",'MS-5'!$BG326,'MS-5'!$BG328),"")</f>
        <v/>
      </c>
      <c r="E383" s="39" t="str">
        <f>IF('MS-5'!$CF326&lt;&gt;"",IF('MS-5'!BV326&gt;'MS-5'!BV328,MIN('MS-5'!BV326,'MS-5'!BV328),-MIN('MS-5'!BV326,'MS-5'!BV328))*IF('MS-5'!$CF326="W",1,-1),"")</f>
        <v/>
      </c>
      <c r="F383" s="39" t="str">
        <f>IF('MS-5'!$CF326&lt;&gt;"",IF('MS-5'!BX326&gt;'MS-5'!BX328,MIN('MS-5'!BX326,'MS-5'!BX328),-MIN('MS-5'!BX326,'MS-5'!BX328))*IF('MS-5'!$CF326="W",1,-1),"")</f>
        <v/>
      </c>
      <c r="G383" s="39" t="str">
        <f>IF('MS-5'!$CF326&lt;&gt;"",IF('MS-5'!BZ326&gt;'MS-5'!BZ328,MIN('MS-5'!BZ326,'MS-5'!BZ328),-MIN('MS-5'!BZ326,'MS-5'!BZ328))*IF('MS-5'!$CF326="W",1,-1),"")</f>
        <v/>
      </c>
      <c r="H383" s="39" t="str">
        <f>IF('MS-5'!$CF326&lt;&gt;"",IF('MS-5'!CB326='MS-5'!CB328,"",IF('MS-5'!CB326&gt;'MS-5'!CB328,MIN('MS-5'!CB326,'MS-5'!CB328),-MIN('MS-5'!CB326,'MS-5'!CB328))*IF('MS-5'!$CF326="W",1,-1)),"")</f>
        <v/>
      </c>
      <c r="I383" s="39" t="str">
        <f>IF('MS-5'!$CF326&lt;&gt;"",IF('MS-5'!CD326='MS-5'!CD328,"",IF('MS-5'!CD326&gt;'MS-5'!CD328,MIN('MS-5'!CD326,'MS-5'!CD328),-MIN('MS-5'!CD326,'MS-5'!CD328))*IF('MS-5'!$CF326="W",1,-1)),"")</f>
        <v/>
      </c>
    </row>
    <row r="384" spans="1:9">
      <c r="A384" t="e">
        <f t="shared" si="5"/>
        <v>#VALUE!</v>
      </c>
      <c r="B384" s="38" t="str">
        <f>CONCATENATE("MS-5 ",'MS-5'!$D$330,",",'MS-5'!$BD336)</f>
        <v>MS-5 6,2</v>
      </c>
      <c r="C384" t="str">
        <f>IF('MS-5'!$CF336&lt;&gt;"",IF('MS-5'!$CF336="W",'MS-5'!$BG336,'MS-5'!$BG338),"")</f>
        <v/>
      </c>
      <c r="D384" t="str">
        <f>IF('MS-5'!$CF336&lt;&gt;"",IF('MS-5'!$CF336="L",'MS-5'!$BG336,'MS-5'!$BG338),"")</f>
        <v/>
      </c>
      <c r="E384" s="39" t="str">
        <f>IF('MS-5'!$CF336&lt;&gt;"",IF('MS-5'!BV336&gt;'MS-5'!BV338,MIN('MS-5'!BV336,'MS-5'!BV338),-MIN('MS-5'!BV336,'MS-5'!BV338))*IF('MS-5'!$CF336="W",1,-1),"")</f>
        <v/>
      </c>
      <c r="F384" s="39" t="str">
        <f>IF('MS-5'!$CF336&lt;&gt;"",IF('MS-5'!BX336&gt;'MS-5'!BX338,MIN('MS-5'!BX336,'MS-5'!BX338),-MIN('MS-5'!BX336,'MS-5'!BX338))*IF('MS-5'!$CF336="W",1,-1),"")</f>
        <v/>
      </c>
      <c r="G384" s="39" t="str">
        <f>IF('MS-5'!$CF336&lt;&gt;"",IF('MS-5'!BZ336&gt;'MS-5'!BZ338,MIN('MS-5'!BZ336,'MS-5'!BZ338),-MIN('MS-5'!BZ336,'MS-5'!BZ338))*IF('MS-5'!$CF336="W",1,-1),"")</f>
        <v/>
      </c>
      <c r="H384" s="39" t="str">
        <f>IF('MS-5'!$CF336&lt;&gt;"",IF('MS-5'!CB336='MS-5'!CB338,"",IF('MS-5'!CB336&gt;'MS-5'!CB338,MIN('MS-5'!CB336,'MS-5'!CB338),-MIN('MS-5'!CB336,'MS-5'!CB338))*IF('MS-5'!$CF336="W",1,-1)),"")</f>
        <v/>
      </c>
      <c r="I384" s="39" t="str">
        <f>IF('MS-5'!$CF336&lt;&gt;"",IF('MS-5'!CD336='MS-5'!CD338,"",IF('MS-5'!CD336&gt;'MS-5'!CD338,MIN('MS-5'!CD336,'MS-5'!CD338),-MIN('MS-5'!CD336,'MS-5'!CD338))*IF('MS-5'!$CF336="W",1,-1)),"")</f>
        <v/>
      </c>
    </row>
    <row r="385" spans="1:9">
      <c r="A385" t="e">
        <f t="shared" si="5"/>
        <v>#VALUE!</v>
      </c>
      <c r="B385" s="38" t="str">
        <f>CONCATENATE("MS-5 ",'MS-5'!$D$330,",",'MS-5'!$BD346)</f>
        <v>MS-5 6,3</v>
      </c>
      <c r="C385" t="str">
        <f>IF('MS-5'!$CF346&lt;&gt;"",IF('MS-5'!$CF346="W",'MS-5'!$BG346,'MS-5'!$BG348),"")</f>
        <v/>
      </c>
      <c r="D385" t="str">
        <f>IF('MS-5'!$CF346&lt;&gt;"",IF('MS-5'!$CF346="L",'MS-5'!$BG346,'MS-5'!$BG348),"")</f>
        <v/>
      </c>
      <c r="E385" s="39" t="str">
        <f>IF('MS-5'!$CF346&lt;&gt;"",IF('MS-5'!BV346&gt;'MS-5'!BV348,MIN('MS-5'!BV346,'MS-5'!BV348),-MIN('MS-5'!BV346,'MS-5'!BV348))*IF('MS-5'!$CF346="W",1,-1),"")</f>
        <v/>
      </c>
      <c r="F385" s="39" t="str">
        <f>IF('MS-5'!$CF346&lt;&gt;"",IF('MS-5'!BX346&gt;'MS-5'!BX348,MIN('MS-5'!BX346,'MS-5'!BX348),-MIN('MS-5'!BX346,'MS-5'!BX348))*IF('MS-5'!$CF346="W",1,-1),"")</f>
        <v/>
      </c>
      <c r="G385" s="39" t="str">
        <f>IF('MS-5'!$CF346&lt;&gt;"",IF('MS-5'!BZ346&gt;'MS-5'!BZ348,MIN('MS-5'!BZ346,'MS-5'!BZ348),-MIN('MS-5'!BZ346,'MS-5'!BZ348))*IF('MS-5'!$CF346="W",1,-1),"")</f>
        <v/>
      </c>
      <c r="H385" s="39" t="str">
        <f>IF('MS-5'!$CF346&lt;&gt;"",IF('MS-5'!CB346='MS-5'!CB348,"",IF('MS-5'!CB346&gt;'MS-5'!CB348,MIN('MS-5'!CB346,'MS-5'!CB348),-MIN('MS-5'!CB346,'MS-5'!CB348))*IF('MS-5'!$CF346="W",1,-1)),"")</f>
        <v/>
      </c>
      <c r="I385" s="39" t="str">
        <f>IF('MS-5'!$CF346&lt;&gt;"",IF('MS-5'!CD346='MS-5'!CD348,"",IF('MS-5'!CD346&gt;'MS-5'!CD348,MIN('MS-5'!CD346,'MS-5'!CD348),-MIN('MS-5'!CD346,'MS-5'!CD348))*IF('MS-5'!$CF346="W",1,-1)),"")</f>
        <v/>
      </c>
    </row>
    <row r="386" spans="1:9">
      <c r="A386" t="e">
        <f t="shared" ref="A386:A449" si="6">MID($C386,FIND(" ",$C386,1)+1,FIND(" ",$C386,LEN($C386)-8)-1-FIND(" ",$C386,1))&amp;";"&amp;LEFT($C386,FIND(" ",$C386,1)-1)&amp;";"&amp;MID($C386,FIND("(",$C386,LEN($C386)-7)+1,FIND(")",$C386,LEN($C386)-2)-FIND("(",$C386,LEN($C386)-7)-1)&amp;";"&amp;MID($D386,FIND(" ",$D386,1)+1,FIND(" ",$D386,LEN($D386)-8)-1-FIND(" ",$D386,1))&amp;";"&amp;LEFT($D386,FIND(" ",$D386,1)-1)&amp;";"&amp;MID($D386,FIND("(",$D386,LEN($D386)-7)+1,FIND(")",$D386,LEN($D386)-2)-FIND("(",$D386,LEN($D386)-7)-1)&amp;"|"</f>
        <v>#VALUE!</v>
      </c>
      <c r="B386" s="38" t="str">
        <f>CONCATENATE("MS-5 ",'MS-5'!$D$330,",",'MS-5'!$BD356)</f>
        <v>MS-5 6,4</v>
      </c>
      <c r="C386" t="str">
        <f>IF('MS-5'!$CF356&lt;&gt;"",IF('MS-5'!$CF356="W",'MS-5'!$BG356,'MS-5'!$BG358),"")</f>
        <v/>
      </c>
      <c r="D386" t="str">
        <f>IF('MS-5'!$CF356&lt;&gt;"",IF('MS-5'!$CF356="L",'MS-5'!$BG356,'MS-5'!$BG358),"")</f>
        <v/>
      </c>
      <c r="E386" s="39" t="str">
        <f>IF('MS-5'!$CF356&lt;&gt;"",IF('MS-5'!BV356&gt;'MS-5'!BV358,MIN('MS-5'!BV356,'MS-5'!BV358),-MIN('MS-5'!BV356,'MS-5'!BV358))*IF('MS-5'!$CF356="W",1,-1),"")</f>
        <v/>
      </c>
      <c r="F386" s="39" t="str">
        <f>IF('MS-5'!$CF356&lt;&gt;"",IF('MS-5'!BX356&gt;'MS-5'!BX358,MIN('MS-5'!BX356,'MS-5'!BX358),-MIN('MS-5'!BX356,'MS-5'!BX358))*IF('MS-5'!$CF356="W",1,-1),"")</f>
        <v/>
      </c>
      <c r="G386" s="39" t="str">
        <f>IF('MS-5'!$CF356&lt;&gt;"",IF('MS-5'!BZ356&gt;'MS-5'!BZ358,MIN('MS-5'!BZ356,'MS-5'!BZ358),-MIN('MS-5'!BZ356,'MS-5'!BZ358))*IF('MS-5'!$CF356="W",1,-1),"")</f>
        <v/>
      </c>
      <c r="H386" s="39" t="str">
        <f>IF('MS-5'!$CF356&lt;&gt;"",IF('MS-5'!CB356='MS-5'!CB358,"",IF('MS-5'!CB356&gt;'MS-5'!CB358,MIN('MS-5'!CB356,'MS-5'!CB358),-MIN('MS-5'!CB356,'MS-5'!CB358))*IF('MS-5'!$CF356="W",1,-1)),"")</f>
        <v/>
      </c>
      <c r="I386" s="39" t="str">
        <f>IF('MS-5'!$CF356&lt;&gt;"",IF('MS-5'!CD356='MS-5'!CD358,"",IF('MS-5'!CD356&gt;'MS-5'!CD358,MIN('MS-5'!CD356,'MS-5'!CD358),-MIN('MS-5'!CD356,'MS-5'!CD358))*IF('MS-5'!$CF356="W",1,-1)),"")</f>
        <v/>
      </c>
    </row>
    <row r="387" spans="1:9">
      <c r="A387" t="e">
        <f t="shared" si="6"/>
        <v>#VALUE!</v>
      </c>
      <c r="B387" s="38" t="str">
        <f>CONCATENATE("MS-5 ",'MS-5'!$D$330,",",'MS-5'!$BD366)</f>
        <v>MS-5 6,5</v>
      </c>
      <c r="C387" t="str">
        <f>IF('MS-5'!$CF366&lt;&gt;"",IF('MS-5'!$CF366="W",'MS-5'!$BG366,'MS-5'!$BG368),"")</f>
        <v/>
      </c>
      <c r="D387" t="str">
        <f>IF('MS-5'!$CF366&lt;&gt;"",IF('MS-5'!$CF366="L",'MS-5'!$BG366,'MS-5'!$BG368),"")</f>
        <v/>
      </c>
      <c r="E387" s="39" t="str">
        <f>IF('MS-5'!$CF366&lt;&gt;"",IF('MS-5'!BV366&gt;'MS-5'!BV368,MIN('MS-5'!BV366,'MS-5'!BV368),-MIN('MS-5'!BV366,'MS-5'!BV368))*IF('MS-5'!$CF366="W",1,-1),"")</f>
        <v/>
      </c>
      <c r="F387" s="39" t="str">
        <f>IF('MS-5'!$CF366&lt;&gt;"",IF('MS-5'!BX366&gt;'MS-5'!BX368,MIN('MS-5'!BX366,'MS-5'!BX368),-MIN('MS-5'!BX366,'MS-5'!BX368))*IF('MS-5'!$CF366="W",1,-1),"")</f>
        <v/>
      </c>
      <c r="G387" s="39" t="str">
        <f>IF('MS-5'!$CF366&lt;&gt;"",IF('MS-5'!BZ366&gt;'MS-5'!BZ368,MIN('MS-5'!BZ366,'MS-5'!BZ368),-MIN('MS-5'!BZ366,'MS-5'!BZ368))*IF('MS-5'!$CF366="W",1,-1),"")</f>
        <v/>
      </c>
      <c r="H387" s="39" t="str">
        <f>IF('MS-5'!$CF366&lt;&gt;"",IF('MS-5'!CB366='MS-5'!CB368,"",IF('MS-5'!CB366&gt;'MS-5'!CB368,MIN('MS-5'!CB366,'MS-5'!CB368),-MIN('MS-5'!CB366,'MS-5'!CB368))*IF('MS-5'!$CF366="W",1,-1)),"")</f>
        <v/>
      </c>
      <c r="I387" s="39" t="str">
        <f>IF('MS-5'!$CF366&lt;&gt;"",IF('MS-5'!CD366='MS-5'!CD368,"",IF('MS-5'!CD366&gt;'MS-5'!CD368,MIN('MS-5'!CD366,'MS-5'!CD368),-MIN('MS-5'!CD366,'MS-5'!CD368))*IF('MS-5'!$CF366="W",1,-1)),"")</f>
        <v/>
      </c>
    </row>
    <row r="388" spans="1:9">
      <c r="A388" t="e">
        <f t="shared" si="6"/>
        <v>#VALUE!</v>
      </c>
      <c r="B388" s="38" t="str">
        <f>CONCATENATE("MS-5 ",'MS-5'!$D$330,",",'MS-5'!$BD376)</f>
        <v>MS-5 6,6</v>
      </c>
      <c r="C388" t="str">
        <f>IF('MS-5'!$CF376&lt;&gt;"",IF('MS-5'!$CF376="W",'MS-5'!$BG376,'MS-5'!$BG378),"")</f>
        <v/>
      </c>
      <c r="D388" t="str">
        <f>IF('MS-5'!$CF376&lt;&gt;"",IF('MS-5'!$CF376="L",'MS-5'!$BG376,'MS-5'!$BG378),"")</f>
        <v/>
      </c>
      <c r="E388" s="39" t="str">
        <f>IF('MS-5'!$CF376&lt;&gt;"",IF('MS-5'!BV376&gt;'MS-5'!BV378,MIN('MS-5'!BV376,'MS-5'!BV378),-MIN('MS-5'!BV376,'MS-5'!BV378))*IF('MS-5'!$CF376="W",1,-1),"")</f>
        <v/>
      </c>
      <c r="F388" s="39" t="str">
        <f>IF('MS-5'!$CF376&lt;&gt;"",IF('MS-5'!BX376&gt;'MS-5'!BX378,MIN('MS-5'!BX376,'MS-5'!BX378),-MIN('MS-5'!BX376,'MS-5'!BX378))*IF('MS-5'!$CF376="W",1,-1),"")</f>
        <v/>
      </c>
      <c r="G388" s="39" t="str">
        <f>IF('MS-5'!$CF376&lt;&gt;"",IF('MS-5'!BZ376&gt;'MS-5'!BZ378,MIN('MS-5'!BZ376,'MS-5'!BZ378),-MIN('MS-5'!BZ376,'MS-5'!BZ378))*IF('MS-5'!$CF376="W",1,-1),"")</f>
        <v/>
      </c>
      <c r="H388" s="39" t="str">
        <f>IF('MS-5'!$CF376&lt;&gt;"",IF('MS-5'!CB376='MS-5'!CB378,"",IF('MS-5'!CB376&gt;'MS-5'!CB378,MIN('MS-5'!CB376,'MS-5'!CB378),-MIN('MS-5'!CB376,'MS-5'!CB378))*IF('MS-5'!$CF376="W",1,-1)),"")</f>
        <v/>
      </c>
      <c r="I388" s="39" t="str">
        <f>IF('MS-5'!$CF376&lt;&gt;"",IF('MS-5'!CD376='MS-5'!CD378,"",IF('MS-5'!CD376&gt;'MS-5'!CD378,MIN('MS-5'!CD376,'MS-5'!CD378),-MIN('MS-5'!CD376,'MS-5'!CD378))*IF('MS-5'!$CF376="W",1,-1)),"")</f>
        <v/>
      </c>
    </row>
    <row r="389" spans="1:9">
      <c r="A389" t="e">
        <f t="shared" si="6"/>
        <v>#VALUE!</v>
      </c>
      <c r="B389" s="38" t="str">
        <f>CONCATENATE("MS-5 ",'MS-5'!$D$330,",",'MS-5'!$BD386)</f>
        <v>MS-5 6,7</v>
      </c>
      <c r="C389" t="str">
        <f>IF('MS-5'!$CF386&lt;&gt;"",IF('MS-5'!$CF386="W",'MS-5'!$BG386,'MS-5'!$BG388),"")</f>
        <v/>
      </c>
      <c r="D389" t="str">
        <f>IF('MS-5'!$CF386&lt;&gt;"",IF('MS-5'!$CF386="L",'MS-5'!$BG386,'MS-5'!$BG388),"")</f>
        <v/>
      </c>
      <c r="E389" s="39" t="str">
        <f>IF('MS-5'!$CF386&lt;&gt;"",IF('MS-5'!BV386&gt;'MS-5'!BV388,MIN('MS-5'!BV386,'MS-5'!BV388),-MIN('MS-5'!BV386,'MS-5'!BV388))*IF('MS-5'!$CF386="W",1,-1),"")</f>
        <v/>
      </c>
      <c r="F389" s="39" t="str">
        <f>IF('MS-5'!$CF386&lt;&gt;"",IF('MS-5'!BX386&gt;'MS-5'!BX388,MIN('MS-5'!BX386,'MS-5'!BX388),-MIN('MS-5'!BX386,'MS-5'!BX388))*IF('MS-5'!$CF386="W",1,-1),"")</f>
        <v/>
      </c>
      <c r="G389" s="39" t="str">
        <f>IF('MS-5'!$CF386&lt;&gt;"",IF('MS-5'!BZ386&gt;'MS-5'!BZ388,MIN('MS-5'!BZ386,'MS-5'!BZ388),-MIN('MS-5'!BZ386,'MS-5'!BZ388))*IF('MS-5'!$CF386="W",1,-1),"")</f>
        <v/>
      </c>
      <c r="H389" s="39" t="str">
        <f>IF('MS-5'!$CF386&lt;&gt;"",IF('MS-5'!CB386='MS-5'!CB388,"",IF('MS-5'!CB386&gt;'MS-5'!CB388,MIN('MS-5'!CB386,'MS-5'!CB388),-MIN('MS-5'!CB386,'MS-5'!CB388))*IF('MS-5'!$CF386="W",1,-1)),"")</f>
        <v/>
      </c>
      <c r="I389" s="39" t="str">
        <f>IF('MS-5'!$CF386&lt;&gt;"",IF('MS-5'!CD386='MS-5'!CD388,"",IF('MS-5'!CD386&gt;'MS-5'!CD388,MIN('MS-5'!CD386,'MS-5'!CD388),-MIN('MS-5'!CD386,'MS-5'!CD388))*IF('MS-5'!$CF386="W",1,-1)),"")</f>
        <v/>
      </c>
    </row>
    <row r="390" spans="1:9">
      <c r="A390" t="e">
        <f t="shared" si="6"/>
        <v>#VALUE!</v>
      </c>
      <c r="B390" s="38" t="str">
        <f>CONCATENATE("MS-5 ",'MS-5'!$D$330,",",'MS-5'!$CT326)</f>
        <v>MS-5 6,8</v>
      </c>
      <c r="C390" t="str">
        <f>IF('MS-5'!$DV326&lt;&gt;"",IF('MS-5'!$DV326="W",'MS-5'!$CW326,'MS-5'!$CW328),"")</f>
        <v/>
      </c>
      <c r="D390" t="str">
        <f>IF('MS-5'!$DV326&lt;&gt;"",IF('MS-5'!$DV326="L",'MS-5'!$CW326,'MS-5'!$CW328),"")</f>
        <v/>
      </c>
      <c r="E390" s="39" t="str">
        <f>IF('MS-5'!$DV326&lt;&gt;"",IF('MS-5'!DL326&gt;'MS-5'!DL328,MIN('MS-5'!DL326,'MS-5'!DL328),-MIN('MS-5'!DL326,'MS-5'!DL328))*IF('MS-5'!$DV326="W",1,-1),"")</f>
        <v/>
      </c>
      <c r="F390" s="39" t="str">
        <f>IF('MS-5'!$DV326&lt;&gt;"",IF('MS-5'!DN326&gt;'MS-5'!DN328,MIN('MS-5'!DN326,'MS-5'!DN328),-MIN('MS-5'!DN326,'MS-5'!DN328))*IF('MS-5'!$DV326="W",1,-1),"")</f>
        <v/>
      </c>
      <c r="G390" s="39" t="str">
        <f>IF('MS-5'!$DV326&lt;&gt;"",IF('MS-5'!DP326&gt;'MS-5'!DP328,MIN('MS-5'!DP326,'MS-5'!DP328),-MIN('MS-5'!DP326,'MS-5'!DP328))*IF('MS-5'!$DV326="W",1,-1),"")</f>
        <v/>
      </c>
      <c r="H390" s="39" t="str">
        <f>IF('MS-5'!$DV326&lt;&gt;"",IF('MS-5'!DR326='MS-5'!DR328,"",IF('MS-5'!DR326&gt;'MS-5'!DR328,MIN('MS-5'!DR326,'MS-5'!DR328),-MIN('MS-5'!DR326,'MS-5'!DR328))*IF('MS-5'!$DV326="W",1,-1)),"")</f>
        <v/>
      </c>
      <c r="I390" s="39" t="str">
        <f>IF('MS-5'!$DV326&lt;&gt;"",IF('MS-5'!DT326='MS-5'!DT328,"",IF('MS-5'!DT326&gt;'MS-5'!DT328,MIN('MS-5'!DT326,'MS-5'!DT328),-MIN('MS-5'!DT326,'MS-5'!DT328))*IF('MS-5'!$DV326="W",1,-1)),"")</f>
        <v/>
      </c>
    </row>
    <row r="391" spans="1:9">
      <c r="A391" t="e">
        <f t="shared" si="6"/>
        <v>#VALUE!</v>
      </c>
      <c r="B391" s="38" t="str">
        <f>CONCATENATE("MS-5 ",'MS-5'!$D$330,",",'MS-5'!$CT336)</f>
        <v>MS-5 6,9</v>
      </c>
      <c r="C391" t="str">
        <f>IF('MS-5'!$DV336&lt;&gt;"",IF('MS-5'!$DV336="W",'MS-5'!$CW336,'MS-5'!$CW338),"")</f>
        <v/>
      </c>
      <c r="D391" t="str">
        <f>IF('MS-5'!$DV336&lt;&gt;"",IF('MS-5'!$DV336="L",'MS-5'!$CW336,'MS-5'!$CW338),"")</f>
        <v/>
      </c>
      <c r="E391" s="39" t="str">
        <f>IF('MS-5'!$DV336&lt;&gt;"",IF('MS-5'!DL336&gt;'MS-5'!DL338,MIN('MS-5'!DL336,'MS-5'!DL338),-MIN('MS-5'!DL336,'MS-5'!DL338))*IF('MS-5'!$DV336="W",1,-1),"")</f>
        <v/>
      </c>
      <c r="F391" s="39" t="str">
        <f>IF('MS-5'!$DV336&lt;&gt;"",IF('MS-5'!DN336&gt;'MS-5'!DN338,MIN('MS-5'!DN336,'MS-5'!DN338),-MIN('MS-5'!DN336,'MS-5'!DN338))*IF('MS-5'!$DV336="W",1,-1),"")</f>
        <v/>
      </c>
      <c r="G391" s="39" t="str">
        <f>IF('MS-5'!$DV336&lt;&gt;"",IF('MS-5'!DP336&gt;'MS-5'!DP338,MIN('MS-5'!DP336,'MS-5'!DP338),-MIN('MS-5'!DP336,'MS-5'!DP338))*IF('MS-5'!$DV336="W",1,-1),"")</f>
        <v/>
      </c>
      <c r="H391" s="39" t="str">
        <f>IF('MS-5'!$DV336&lt;&gt;"",IF('MS-5'!DR336='MS-5'!DR338,"",IF('MS-5'!DR336&gt;'MS-5'!DR338,MIN('MS-5'!DR336,'MS-5'!DR338),-MIN('MS-5'!DR336,'MS-5'!DR338))*IF('MS-5'!$DV336="W",1,-1)),"")</f>
        <v/>
      </c>
      <c r="I391" s="39" t="str">
        <f>IF('MS-5'!$DV336&lt;&gt;"",IF('MS-5'!DT336='MS-5'!DT338,"",IF('MS-5'!DT336&gt;'MS-5'!DT338,MIN('MS-5'!DT336,'MS-5'!DT338),-MIN('MS-5'!DT336,'MS-5'!DT338))*IF('MS-5'!$DV336="W",1,-1)),"")</f>
        <v/>
      </c>
    </row>
    <row r="392" spans="1:9">
      <c r="A392" t="e">
        <f t="shared" si="6"/>
        <v>#VALUE!</v>
      </c>
      <c r="B392" s="38" t="str">
        <f>CONCATENATE("MS-5 ",'MS-5'!$D$330,",",'MS-5'!$CT346)</f>
        <v>MS-5 6,10</v>
      </c>
      <c r="C392" t="str">
        <f>IF('MS-5'!$DV346&lt;&gt;"",IF('MS-5'!$DV346="W",'MS-5'!$CW346,'MS-5'!$CW348),"")</f>
        <v/>
      </c>
      <c r="D392" t="str">
        <f>IF('MS-5'!$DV346&lt;&gt;"",IF('MS-5'!$DV346="L",'MS-5'!$CW346,'MS-5'!$CW348),"")</f>
        <v/>
      </c>
      <c r="E392" s="39" t="str">
        <f>IF('MS-5'!$DV346&lt;&gt;"",IF('MS-5'!DL346&gt;'MS-5'!DL348,MIN('MS-5'!DL346,'MS-5'!DL348),-MIN('MS-5'!DL346,'MS-5'!DL348))*IF('MS-5'!$DV346="W",1,-1),"")</f>
        <v/>
      </c>
      <c r="F392" s="39" t="str">
        <f>IF('MS-5'!$DV346&lt;&gt;"",IF('MS-5'!DN346&gt;'MS-5'!DN348,MIN('MS-5'!DN346,'MS-5'!DN348),-MIN('MS-5'!DN346,'MS-5'!DN348))*IF('MS-5'!$DV346="W",1,-1),"")</f>
        <v/>
      </c>
      <c r="G392" s="39" t="str">
        <f>IF('MS-5'!$DV346&lt;&gt;"",IF('MS-5'!DP346&gt;'MS-5'!DP348,MIN('MS-5'!DP346,'MS-5'!DP348),-MIN('MS-5'!DP346,'MS-5'!DP348))*IF('MS-5'!$DV346="W",1,-1),"")</f>
        <v/>
      </c>
      <c r="H392" s="39" t="str">
        <f>IF('MS-5'!$DV346&lt;&gt;"",IF('MS-5'!DR346='MS-5'!DR348,"",IF('MS-5'!DR346&gt;'MS-5'!DR348,MIN('MS-5'!DR346,'MS-5'!DR348),-MIN('MS-5'!DR346,'MS-5'!DR348))*IF('MS-5'!$DV346="W",1,-1)),"")</f>
        <v/>
      </c>
      <c r="I392" s="39" t="str">
        <f>IF('MS-5'!$DV346&lt;&gt;"",IF('MS-5'!DT346='MS-5'!DT348,"",IF('MS-5'!DT346&gt;'MS-5'!DT348,MIN('MS-5'!DT346,'MS-5'!DT348),-MIN('MS-5'!DT346,'MS-5'!DT348))*IF('MS-5'!$DV346="W",1,-1)),"")</f>
        <v/>
      </c>
    </row>
    <row r="393" spans="1:9">
      <c r="A393" t="e">
        <f t="shared" si="6"/>
        <v>#VALUE!</v>
      </c>
      <c r="B393" s="38" t="str">
        <f>CONCATENATE("MS-5 ",'MS-5'!$D$395,",",'MS-5'!$BD391)</f>
        <v>MS-5 7,1</v>
      </c>
      <c r="C393" t="str">
        <f>IF('MS-5'!$CF391&lt;&gt;"",IF('MS-5'!$CF391="W",'MS-5'!$BG391,'MS-5'!$BG393),"")</f>
        <v/>
      </c>
      <c r="D393" t="str">
        <f>IF('MS-5'!$CF391&lt;&gt;"",IF('MS-5'!$CF391="L",'MS-5'!$BG391,'MS-5'!$BG393),"")</f>
        <v/>
      </c>
      <c r="E393" s="39" t="str">
        <f>IF('MS-5'!$CF391&lt;&gt;"",IF('MS-5'!BV391&gt;'MS-5'!BV393,MIN('MS-5'!BV391,'MS-5'!BV393),-MIN('MS-5'!BV391,'MS-5'!BV393))*IF('MS-5'!$CF391="W",1,-1),"")</f>
        <v/>
      </c>
      <c r="F393" s="39" t="str">
        <f>IF('MS-5'!$CF391&lt;&gt;"",IF('MS-5'!BX391&gt;'MS-5'!BX393,MIN('MS-5'!BX391,'MS-5'!BX393),-MIN('MS-5'!BX391,'MS-5'!BX393))*IF('MS-5'!$CF391="W",1,-1),"")</f>
        <v/>
      </c>
      <c r="G393" s="39" t="str">
        <f>IF('MS-5'!$CF391&lt;&gt;"",IF('MS-5'!BZ391&gt;'MS-5'!BZ393,MIN('MS-5'!BZ391,'MS-5'!BZ393),-MIN('MS-5'!BZ391,'MS-5'!BZ393))*IF('MS-5'!$CF391="W",1,-1),"")</f>
        <v/>
      </c>
      <c r="H393" s="39" t="str">
        <f>IF('MS-5'!$CF391&lt;&gt;"",IF('MS-5'!CB391='MS-5'!CB393,"",IF('MS-5'!CB391&gt;'MS-5'!CB393,MIN('MS-5'!CB391,'MS-5'!CB393),-MIN('MS-5'!CB391,'MS-5'!CB393))*IF('MS-5'!$CF391="W",1,-1)),"")</f>
        <v/>
      </c>
      <c r="I393" s="39" t="str">
        <f>IF('MS-5'!$CF391&lt;&gt;"",IF('MS-5'!CD391='MS-5'!CD393,"",IF('MS-5'!CD391&gt;'MS-5'!CD393,MIN('MS-5'!CD391,'MS-5'!CD393),-MIN('MS-5'!CD391,'MS-5'!CD393))*IF('MS-5'!$CF391="W",1,-1)),"")</f>
        <v/>
      </c>
    </row>
    <row r="394" spans="1:9">
      <c r="A394" t="e">
        <f t="shared" si="6"/>
        <v>#VALUE!</v>
      </c>
      <c r="B394" s="38" t="str">
        <f>CONCATENATE("MS-5 ",'MS-5'!$D$395,",",'MS-5'!$BD401)</f>
        <v>MS-5 7,2</v>
      </c>
      <c r="C394" t="str">
        <f>IF('MS-5'!$CF401&lt;&gt;"",IF('MS-5'!$CF401="W",'MS-5'!$BG401,'MS-5'!$BG403),"")</f>
        <v/>
      </c>
      <c r="D394" t="str">
        <f>IF('MS-5'!$CF401&lt;&gt;"",IF('MS-5'!$CF401="L",'MS-5'!$BG401,'MS-5'!$BG403),"")</f>
        <v/>
      </c>
      <c r="E394" s="39" t="str">
        <f>IF('MS-5'!$CF401&lt;&gt;"",IF('MS-5'!BV401&gt;'MS-5'!BV403,MIN('MS-5'!BV401,'MS-5'!BV403),-MIN('MS-5'!BV401,'MS-5'!BV403))*IF('MS-5'!$CF401="W",1,-1),"")</f>
        <v/>
      </c>
      <c r="F394" s="39" t="str">
        <f>IF('MS-5'!$CF401&lt;&gt;"",IF('MS-5'!BX401&gt;'MS-5'!BX403,MIN('MS-5'!BX401,'MS-5'!BX403),-MIN('MS-5'!BX401,'MS-5'!BX403))*IF('MS-5'!$CF401="W",1,-1),"")</f>
        <v/>
      </c>
      <c r="G394" s="39" t="str">
        <f>IF('MS-5'!$CF401&lt;&gt;"",IF('MS-5'!BZ401&gt;'MS-5'!BZ403,MIN('MS-5'!BZ401,'MS-5'!BZ403),-MIN('MS-5'!BZ401,'MS-5'!BZ403))*IF('MS-5'!$CF401="W",1,-1),"")</f>
        <v/>
      </c>
      <c r="H394" s="39" t="str">
        <f>IF('MS-5'!$CF401&lt;&gt;"",IF('MS-5'!CB401='MS-5'!CB403,"",IF('MS-5'!CB401&gt;'MS-5'!CB403,MIN('MS-5'!CB401,'MS-5'!CB403),-MIN('MS-5'!CB401,'MS-5'!CB403))*IF('MS-5'!$CF401="W",1,-1)),"")</f>
        <v/>
      </c>
      <c r="I394" s="39" t="str">
        <f>IF('MS-5'!$CF401&lt;&gt;"",IF('MS-5'!CD401='MS-5'!CD403,"",IF('MS-5'!CD401&gt;'MS-5'!CD403,MIN('MS-5'!CD401,'MS-5'!CD403),-MIN('MS-5'!CD401,'MS-5'!CD403))*IF('MS-5'!$CF401="W",1,-1)),"")</f>
        <v/>
      </c>
    </row>
    <row r="395" spans="1:9">
      <c r="A395" t="e">
        <f t="shared" si="6"/>
        <v>#VALUE!</v>
      </c>
      <c r="B395" s="38" t="str">
        <f>CONCATENATE("MS-5 ",'MS-5'!$D$395,",",'MS-5'!$BD411)</f>
        <v>MS-5 7,3</v>
      </c>
      <c r="C395" t="str">
        <f>IF('MS-5'!$CF411&lt;&gt;"",IF('MS-5'!$CF411="W",'MS-5'!$BG411,'MS-5'!$BG413),"")</f>
        <v/>
      </c>
      <c r="D395" t="str">
        <f>IF('MS-5'!$CF411&lt;&gt;"",IF('MS-5'!$CF411="L",'MS-5'!$BG411,'MS-5'!$BG413),"")</f>
        <v/>
      </c>
      <c r="E395" s="39" t="str">
        <f>IF('MS-5'!$CF411&lt;&gt;"",IF('MS-5'!BV411&gt;'MS-5'!BV413,MIN('MS-5'!BV411,'MS-5'!BV413),-MIN('MS-5'!BV411,'MS-5'!BV413))*IF('MS-5'!$CF411="W",1,-1),"")</f>
        <v/>
      </c>
      <c r="F395" s="39" t="str">
        <f>IF('MS-5'!$CF411&lt;&gt;"",IF('MS-5'!BX411&gt;'MS-5'!BX413,MIN('MS-5'!BX411,'MS-5'!BX413),-MIN('MS-5'!BX411,'MS-5'!BX413))*IF('MS-5'!$CF411="W",1,-1),"")</f>
        <v/>
      </c>
      <c r="G395" s="39" t="str">
        <f>IF('MS-5'!$CF411&lt;&gt;"",IF('MS-5'!BZ411&gt;'MS-5'!BZ413,MIN('MS-5'!BZ411,'MS-5'!BZ413),-MIN('MS-5'!BZ411,'MS-5'!BZ413))*IF('MS-5'!$CF411="W",1,-1),"")</f>
        <v/>
      </c>
      <c r="H395" s="39" t="str">
        <f>IF('MS-5'!$CF411&lt;&gt;"",IF('MS-5'!CB411='MS-5'!CB413,"",IF('MS-5'!CB411&gt;'MS-5'!CB413,MIN('MS-5'!CB411,'MS-5'!CB413),-MIN('MS-5'!CB411,'MS-5'!CB413))*IF('MS-5'!$CF411="W",1,-1)),"")</f>
        <v/>
      </c>
      <c r="I395" s="39" t="str">
        <f>IF('MS-5'!$CF411&lt;&gt;"",IF('MS-5'!CD411='MS-5'!CD413,"",IF('MS-5'!CD411&gt;'MS-5'!CD413,MIN('MS-5'!CD411,'MS-5'!CD413),-MIN('MS-5'!CD411,'MS-5'!CD413))*IF('MS-5'!$CF411="W",1,-1)),"")</f>
        <v/>
      </c>
    </row>
    <row r="396" spans="1:9">
      <c r="A396" t="e">
        <f t="shared" si="6"/>
        <v>#VALUE!</v>
      </c>
      <c r="B396" s="38" t="str">
        <f>CONCATENATE("MS-5 ",'MS-5'!$D$395,",",'MS-5'!$BD421)</f>
        <v>MS-5 7,4</v>
      </c>
      <c r="C396" t="str">
        <f>IF('MS-5'!$CF421&lt;&gt;"",IF('MS-5'!$CF421="W",'MS-5'!$BG421,'MS-5'!$BG423),"")</f>
        <v/>
      </c>
      <c r="D396" t="str">
        <f>IF('MS-5'!$CF421&lt;&gt;"",IF('MS-5'!$CF421="L",'MS-5'!$BG421,'MS-5'!$BG423),"")</f>
        <v/>
      </c>
      <c r="E396" s="39" t="str">
        <f>IF('MS-5'!$CF421&lt;&gt;"",IF('MS-5'!BV421&gt;'MS-5'!BV423,MIN('MS-5'!BV421,'MS-5'!BV423),-MIN('MS-5'!BV421,'MS-5'!BV423))*IF('MS-5'!$CF421="W",1,-1),"")</f>
        <v/>
      </c>
      <c r="F396" s="39" t="str">
        <f>IF('MS-5'!$CF421&lt;&gt;"",IF('MS-5'!BX421&gt;'MS-5'!BX423,MIN('MS-5'!BX421,'MS-5'!BX423),-MIN('MS-5'!BX421,'MS-5'!BX423))*IF('MS-5'!$CF421="W",1,-1),"")</f>
        <v/>
      </c>
      <c r="G396" s="39" t="str">
        <f>IF('MS-5'!$CF421&lt;&gt;"",IF('MS-5'!BZ421&gt;'MS-5'!BZ423,MIN('MS-5'!BZ421,'MS-5'!BZ423),-MIN('MS-5'!BZ421,'MS-5'!BZ423))*IF('MS-5'!$CF421="W",1,-1),"")</f>
        <v/>
      </c>
      <c r="H396" s="39" t="str">
        <f>IF('MS-5'!$CF421&lt;&gt;"",IF('MS-5'!CB421='MS-5'!CB423,"",IF('MS-5'!CB421&gt;'MS-5'!CB423,MIN('MS-5'!CB421,'MS-5'!CB423),-MIN('MS-5'!CB421,'MS-5'!CB423))*IF('MS-5'!$CF421="W",1,-1)),"")</f>
        <v/>
      </c>
      <c r="I396" s="39" t="str">
        <f>IF('MS-5'!$CF421&lt;&gt;"",IF('MS-5'!CD421='MS-5'!CD423,"",IF('MS-5'!CD421&gt;'MS-5'!CD423,MIN('MS-5'!CD421,'MS-5'!CD423),-MIN('MS-5'!CD421,'MS-5'!CD423))*IF('MS-5'!$CF421="W",1,-1)),"")</f>
        <v/>
      </c>
    </row>
    <row r="397" spans="1:9">
      <c r="A397" t="e">
        <f t="shared" si="6"/>
        <v>#VALUE!</v>
      </c>
      <c r="B397" s="38" t="str">
        <f>CONCATENATE("MS-5 ",'MS-5'!$D$395,",",'MS-5'!$BD431)</f>
        <v>MS-5 7,5</v>
      </c>
      <c r="C397" t="str">
        <f>IF('MS-5'!$CF431&lt;&gt;"",IF('MS-5'!$CF431="W",'MS-5'!$BG431,'MS-5'!$BG433),"")</f>
        <v/>
      </c>
      <c r="D397" t="str">
        <f>IF('MS-5'!$CF431&lt;&gt;"",IF('MS-5'!$CF431="L",'MS-5'!$BG431,'MS-5'!$BG433),"")</f>
        <v/>
      </c>
      <c r="E397" s="39" t="str">
        <f>IF('MS-5'!$CF431&lt;&gt;"",IF('MS-5'!BV431&gt;'MS-5'!BV433,MIN('MS-5'!BV431,'MS-5'!BV433),-MIN('MS-5'!BV431,'MS-5'!BV433))*IF('MS-5'!$CF431="W",1,-1),"")</f>
        <v/>
      </c>
      <c r="F397" s="39" t="str">
        <f>IF('MS-5'!$CF431&lt;&gt;"",IF('MS-5'!BX431&gt;'MS-5'!BX433,MIN('MS-5'!BX431,'MS-5'!BX433),-MIN('MS-5'!BX431,'MS-5'!BX433))*IF('MS-5'!$CF431="W",1,-1),"")</f>
        <v/>
      </c>
      <c r="G397" s="39" t="str">
        <f>IF('MS-5'!$CF431&lt;&gt;"",IF('MS-5'!BZ431&gt;'MS-5'!BZ433,MIN('MS-5'!BZ431,'MS-5'!BZ433),-MIN('MS-5'!BZ431,'MS-5'!BZ433))*IF('MS-5'!$CF431="W",1,-1),"")</f>
        <v/>
      </c>
      <c r="H397" s="39" t="str">
        <f>IF('MS-5'!$CF431&lt;&gt;"",IF('MS-5'!CB431='MS-5'!CB433,"",IF('MS-5'!CB431&gt;'MS-5'!CB433,MIN('MS-5'!CB431,'MS-5'!CB433),-MIN('MS-5'!CB431,'MS-5'!CB433))*IF('MS-5'!$CF431="W",1,-1)),"")</f>
        <v/>
      </c>
      <c r="I397" s="39" t="str">
        <f>IF('MS-5'!$CF431&lt;&gt;"",IF('MS-5'!CD431='MS-5'!CD433,"",IF('MS-5'!CD431&gt;'MS-5'!CD433,MIN('MS-5'!CD431,'MS-5'!CD433),-MIN('MS-5'!CD431,'MS-5'!CD433))*IF('MS-5'!$CF431="W",1,-1)),"")</f>
        <v/>
      </c>
    </row>
    <row r="398" spans="1:9">
      <c r="A398" t="e">
        <f t="shared" si="6"/>
        <v>#VALUE!</v>
      </c>
      <c r="B398" s="38" t="str">
        <f>CONCATENATE("MS-5 ",'MS-5'!$D$395,",",'MS-5'!$BD441)</f>
        <v>MS-5 7,6</v>
      </c>
      <c r="C398" t="str">
        <f>IF('MS-5'!$CF441&lt;&gt;"",IF('MS-5'!$CF441="W",'MS-5'!$BG441,'MS-5'!$BG443),"")</f>
        <v/>
      </c>
      <c r="D398" t="str">
        <f>IF('MS-5'!$CF441&lt;&gt;"",IF('MS-5'!$CF441="L",'MS-5'!$BG441,'MS-5'!$BG443),"")</f>
        <v/>
      </c>
      <c r="E398" s="39" t="str">
        <f>IF('MS-5'!$CF441&lt;&gt;"",IF('MS-5'!BV441&gt;'MS-5'!BV443,MIN('MS-5'!BV441,'MS-5'!BV443),-MIN('MS-5'!BV441,'MS-5'!BV443))*IF('MS-5'!$CF441="W",1,-1),"")</f>
        <v/>
      </c>
      <c r="F398" s="39" t="str">
        <f>IF('MS-5'!$CF441&lt;&gt;"",IF('MS-5'!BX441&gt;'MS-5'!BX443,MIN('MS-5'!BX441,'MS-5'!BX443),-MIN('MS-5'!BX441,'MS-5'!BX443))*IF('MS-5'!$CF441="W",1,-1),"")</f>
        <v/>
      </c>
      <c r="G398" s="39" t="str">
        <f>IF('MS-5'!$CF441&lt;&gt;"",IF('MS-5'!BZ441&gt;'MS-5'!BZ443,MIN('MS-5'!BZ441,'MS-5'!BZ443),-MIN('MS-5'!BZ441,'MS-5'!BZ443))*IF('MS-5'!$CF441="W",1,-1),"")</f>
        <v/>
      </c>
      <c r="H398" s="39" t="str">
        <f>IF('MS-5'!$CF441&lt;&gt;"",IF('MS-5'!CB441='MS-5'!CB443,"",IF('MS-5'!CB441&gt;'MS-5'!CB443,MIN('MS-5'!CB441,'MS-5'!CB443),-MIN('MS-5'!CB441,'MS-5'!CB443))*IF('MS-5'!$CF441="W",1,-1)),"")</f>
        <v/>
      </c>
      <c r="I398" s="39" t="str">
        <f>IF('MS-5'!$CF441&lt;&gt;"",IF('MS-5'!CD441='MS-5'!CD443,"",IF('MS-5'!CD441&gt;'MS-5'!CD443,MIN('MS-5'!CD441,'MS-5'!CD443),-MIN('MS-5'!CD441,'MS-5'!CD443))*IF('MS-5'!$CF441="W",1,-1)),"")</f>
        <v/>
      </c>
    </row>
    <row r="399" spans="1:9">
      <c r="A399" t="e">
        <f t="shared" si="6"/>
        <v>#VALUE!</v>
      </c>
      <c r="B399" s="38" t="str">
        <f>CONCATENATE("MS-5 ",'MS-5'!$D$395,",",'MS-5'!$BD451)</f>
        <v>MS-5 7,7</v>
      </c>
      <c r="C399" t="str">
        <f>IF('MS-5'!$CF451&lt;&gt;"",IF('MS-5'!$CF451="W",'MS-5'!$BG451,'MS-5'!$BG453),"")</f>
        <v/>
      </c>
      <c r="D399" t="str">
        <f>IF('MS-5'!$CF451&lt;&gt;"",IF('MS-5'!$CF451="L",'MS-5'!$BG451,'MS-5'!$BG453),"")</f>
        <v/>
      </c>
      <c r="E399" s="39" t="str">
        <f>IF('MS-5'!$CF451&lt;&gt;"",IF('MS-5'!BV451&gt;'MS-5'!BV453,MIN('MS-5'!BV451,'MS-5'!BV453),-MIN('MS-5'!BV451,'MS-5'!BV453))*IF('MS-5'!$CF451="W",1,-1),"")</f>
        <v/>
      </c>
      <c r="F399" s="39" t="str">
        <f>IF('MS-5'!$CF451&lt;&gt;"",IF('MS-5'!BX451&gt;'MS-5'!BX453,MIN('MS-5'!BX451,'MS-5'!BX453),-MIN('MS-5'!BX451,'MS-5'!BX453))*IF('MS-5'!$CF451="W",1,-1),"")</f>
        <v/>
      </c>
      <c r="G399" s="39" t="str">
        <f>IF('MS-5'!$CF451&lt;&gt;"",IF('MS-5'!BZ451&gt;'MS-5'!BZ453,MIN('MS-5'!BZ451,'MS-5'!BZ453),-MIN('MS-5'!BZ451,'MS-5'!BZ453))*IF('MS-5'!$CF451="W",1,-1),"")</f>
        <v/>
      </c>
      <c r="H399" s="39" t="str">
        <f>IF('MS-5'!$CF451&lt;&gt;"",IF('MS-5'!CB451='MS-5'!CB453,"",IF('MS-5'!CB451&gt;'MS-5'!CB453,MIN('MS-5'!CB451,'MS-5'!CB453),-MIN('MS-5'!CB451,'MS-5'!CB453))*IF('MS-5'!$CF451="W",1,-1)),"")</f>
        <v/>
      </c>
      <c r="I399" s="39" t="str">
        <f>IF('MS-5'!$CF451&lt;&gt;"",IF('MS-5'!CD451='MS-5'!CD453,"",IF('MS-5'!CD451&gt;'MS-5'!CD453,MIN('MS-5'!CD451,'MS-5'!CD453),-MIN('MS-5'!CD451,'MS-5'!CD453))*IF('MS-5'!$CF451="W",1,-1)),"")</f>
        <v/>
      </c>
    </row>
    <row r="400" spans="1:9">
      <c r="A400" t="e">
        <f t="shared" si="6"/>
        <v>#VALUE!</v>
      </c>
      <c r="B400" s="38" t="str">
        <f>CONCATENATE("MS-5 ",'MS-5'!$D$395,",",'MS-5'!$CT391)</f>
        <v>MS-5 7,8</v>
      </c>
      <c r="C400" t="str">
        <f>IF('MS-5'!$DV391&lt;&gt;"",IF('MS-5'!$DV391="W",'MS-5'!$CW391,'MS-5'!$CW393),"")</f>
        <v/>
      </c>
      <c r="D400" t="str">
        <f>IF('MS-5'!$DV391&lt;&gt;"",IF('MS-5'!$DV391="L",'MS-5'!$CW391,'MS-5'!$CW393),"")</f>
        <v/>
      </c>
      <c r="E400" s="39" t="str">
        <f>IF('MS-5'!$DV391&lt;&gt;"",IF('MS-5'!DL391&gt;'MS-5'!DL393,MIN('MS-5'!DL391,'MS-5'!DL393),-MIN('MS-5'!DL391,'MS-5'!DL393))*IF('MS-5'!$DV391="W",1,-1),"")</f>
        <v/>
      </c>
      <c r="F400" s="39" t="str">
        <f>IF('MS-5'!$DV391&lt;&gt;"",IF('MS-5'!DN391&gt;'MS-5'!DN393,MIN('MS-5'!DN391,'MS-5'!DN393),-MIN('MS-5'!DN391,'MS-5'!DN393))*IF('MS-5'!$DV391="W",1,-1),"")</f>
        <v/>
      </c>
      <c r="G400" s="39" t="str">
        <f>IF('MS-5'!$DV391&lt;&gt;"",IF('MS-5'!DP391&gt;'MS-5'!DP393,MIN('MS-5'!DP391,'MS-5'!DP393),-MIN('MS-5'!DP391,'MS-5'!DP393))*IF('MS-5'!$DV391="W",1,-1),"")</f>
        <v/>
      </c>
      <c r="H400" s="39" t="str">
        <f>IF('MS-5'!$DV391&lt;&gt;"",IF('MS-5'!DR391='MS-5'!DR393,"",IF('MS-5'!DR391&gt;'MS-5'!DR393,MIN('MS-5'!DR391,'MS-5'!DR393),-MIN('MS-5'!DR391,'MS-5'!DR393))*IF('MS-5'!$DV391="W",1,-1)),"")</f>
        <v/>
      </c>
      <c r="I400" s="39" t="str">
        <f>IF('MS-5'!$DV391&lt;&gt;"",IF('MS-5'!DT391='MS-5'!DT393,"",IF('MS-5'!DT391&gt;'MS-5'!DT393,MIN('MS-5'!DT391,'MS-5'!DT393),-MIN('MS-5'!DT391,'MS-5'!DT393))*IF('MS-5'!$DV391="W",1,-1)),"")</f>
        <v/>
      </c>
    </row>
    <row r="401" spans="1:9">
      <c r="A401" t="e">
        <f t="shared" si="6"/>
        <v>#VALUE!</v>
      </c>
      <c r="B401" s="38" t="str">
        <f>CONCATENATE("MS-5 ",'MS-5'!$D$395,",",'MS-5'!$CT401)</f>
        <v>MS-5 7,9</v>
      </c>
      <c r="C401" t="str">
        <f>IF('MS-5'!$DV401&lt;&gt;"",IF('MS-5'!$DV401="W",'MS-5'!$CW401,'MS-5'!$CW403),"")</f>
        <v/>
      </c>
      <c r="D401" t="str">
        <f>IF('MS-5'!$DV401&lt;&gt;"",IF('MS-5'!$DV401="L",'MS-5'!$CW401,'MS-5'!$CW403),"")</f>
        <v/>
      </c>
      <c r="E401" s="39" t="str">
        <f>IF('MS-5'!$DV401&lt;&gt;"",IF('MS-5'!DL401&gt;'MS-5'!DL403,MIN('MS-5'!DL401,'MS-5'!DL403),-MIN('MS-5'!DL401,'MS-5'!DL403))*IF('MS-5'!$DV401="W",1,-1),"")</f>
        <v/>
      </c>
      <c r="F401" s="39" t="str">
        <f>IF('MS-5'!$DV401&lt;&gt;"",IF('MS-5'!DN401&gt;'MS-5'!DN403,MIN('MS-5'!DN401,'MS-5'!DN403),-MIN('MS-5'!DN401,'MS-5'!DN403))*IF('MS-5'!$DV401="W",1,-1),"")</f>
        <v/>
      </c>
      <c r="G401" s="39" t="str">
        <f>IF('MS-5'!$DV401&lt;&gt;"",IF('MS-5'!DP401&gt;'MS-5'!DP403,MIN('MS-5'!DP401,'MS-5'!DP403),-MIN('MS-5'!DP401,'MS-5'!DP403))*IF('MS-5'!$DV401="W",1,-1),"")</f>
        <v/>
      </c>
      <c r="H401" s="39" t="str">
        <f>IF('MS-5'!$DV401&lt;&gt;"",IF('MS-5'!DR401='MS-5'!DR403,"",IF('MS-5'!DR401&gt;'MS-5'!DR403,MIN('MS-5'!DR401,'MS-5'!DR403),-MIN('MS-5'!DR401,'MS-5'!DR403))*IF('MS-5'!$DV401="W",1,-1)),"")</f>
        <v/>
      </c>
      <c r="I401" s="39" t="str">
        <f>IF('MS-5'!$DV401&lt;&gt;"",IF('MS-5'!DT401='MS-5'!DT403,"",IF('MS-5'!DT401&gt;'MS-5'!DT403,MIN('MS-5'!DT401,'MS-5'!DT403),-MIN('MS-5'!DT401,'MS-5'!DT403))*IF('MS-5'!$DV401="W",1,-1)),"")</f>
        <v/>
      </c>
    </row>
    <row r="402" spans="1:9">
      <c r="A402" t="e">
        <f t="shared" si="6"/>
        <v>#VALUE!</v>
      </c>
      <c r="B402" s="38" t="str">
        <f>CONCATENATE("MS-5 ",'MS-5'!$D$395,",",'MS-5'!$CT411)</f>
        <v>MS-5 7,10</v>
      </c>
      <c r="C402" t="str">
        <f>IF('MS-5'!$DV411&lt;&gt;"",IF('MS-5'!$DV411="W",'MS-5'!$CW411,'MS-5'!$CW413),"")</f>
        <v/>
      </c>
      <c r="D402" t="str">
        <f>IF('MS-5'!$DV411&lt;&gt;"",IF('MS-5'!$DV411="L",'MS-5'!$CW411,'MS-5'!$CW413),"")</f>
        <v/>
      </c>
      <c r="E402" s="39" t="str">
        <f>IF('MS-5'!$DV411&lt;&gt;"",IF('MS-5'!DL411&gt;'MS-5'!DL413,MIN('MS-5'!DL411,'MS-5'!DL413),-MIN('MS-5'!DL411,'MS-5'!DL413))*IF('MS-5'!$DV411="W",1,-1),"")</f>
        <v/>
      </c>
      <c r="F402" s="39" t="str">
        <f>IF('MS-5'!$DV411&lt;&gt;"",IF('MS-5'!DN411&gt;'MS-5'!DN413,MIN('MS-5'!DN411,'MS-5'!DN413),-MIN('MS-5'!DN411,'MS-5'!DN413))*IF('MS-5'!$DV411="W",1,-1),"")</f>
        <v/>
      </c>
      <c r="G402" s="39" t="str">
        <f>IF('MS-5'!$DV411&lt;&gt;"",IF('MS-5'!DP411&gt;'MS-5'!DP413,MIN('MS-5'!DP411,'MS-5'!DP413),-MIN('MS-5'!DP411,'MS-5'!DP413))*IF('MS-5'!$DV411="W",1,-1),"")</f>
        <v/>
      </c>
      <c r="H402" s="39" t="str">
        <f>IF('MS-5'!$DV411&lt;&gt;"",IF('MS-5'!DR411='MS-5'!DR413,"",IF('MS-5'!DR411&gt;'MS-5'!DR413,MIN('MS-5'!DR411,'MS-5'!DR413),-MIN('MS-5'!DR411,'MS-5'!DR413))*IF('MS-5'!$DV411="W",1,-1)),"")</f>
        <v/>
      </c>
      <c r="I402" s="39" t="str">
        <f>IF('MS-5'!$DV411&lt;&gt;"",IF('MS-5'!DT411='MS-5'!DT413,"",IF('MS-5'!DT411&gt;'MS-5'!DT413,MIN('MS-5'!DT411,'MS-5'!DT413),-MIN('MS-5'!DT411,'MS-5'!DT413))*IF('MS-5'!$DV411="W",1,-1)),"")</f>
        <v/>
      </c>
    </row>
    <row r="403" spans="1:9">
      <c r="A403" t="e">
        <f t="shared" si="6"/>
        <v>#VALUE!</v>
      </c>
      <c r="B403" s="38" t="str">
        <f>CONCATENATE("MS-5 ",'MS-5'!$D$460,",",'MS-5'!$BD456)</f>
        <v>MS-5 8,1</v>
      </c>
      <c r="C403" t="str">
        <f>IF('MS-5'!$CF456&lt;&gt;"",IF('MS-5'!$CF456="W",'MS-5'!$BG456,'MS-5'!$BG458),"")</f>
        <v/>
      </c>
      <c r="D403" t="str">
        <f>IF('MS-5'!$CF456&lt;&gt;"",IF('MS-5'!$CF456="L",'MS-5'!$BG456,'MS-5'!$BG458),"")</f>
        <v/>
      </c>
      <c r="E403" s="39" t="str">
        <f>IF('MS-5'!$CF456&lt;&gt;"",IF('MS-5'!BV456&gt;'MS-5'!BV458,MIN('MS-5'!BV456,'MS-5'!BV458),-MIN('MS-5'!BV456,'MS-5'!BV458))*IF('MS-5'!$CF456="W",1,-1),"")</f>
        <v/>
      </c>
      <c r="F403" s="39" t="str">
        <f>IF('MS-5'!$CF456&lt;&gt;"",IF('MS-5'!BX456&gt;'MS-5'!BX458,MIN('MS-5'!BX456,'MS-5'!BX458),-MIN('MS-5'!BX456,'MS-5'!BX458))*IF('MS-5'!$CF456="W",1,-1),"")</f>
        <v/>
      </c>
      <c r="G403" s="39" t="str">
        <f>IF('MS-5'!$CF456&lt;&gt;"",IF('MS-5'!BZ456&gt;'MS-5'!BZ458,MIN('MS-5'!BZ456,'MS-5'!BZ458),-MIN('MS-5'!BZ456,'MS-5'!BZ458))*IF('MS-5'!$CF456="W",1,-1),"")</f>
        <v/>
      </c>
      <c r="H403" s="39" t="str">
        <f>IF('MS-5'!$CF456&lt;&gt;"",IF('MS-5'!CB456='MS-5'!CB458,"",IF('MS-5'!CB456&gt;'MS-5'!CB458,MIN('MS-5'!CB456,'MS-5'!CB458),-MIN('MS-5'!CB456,'MS-5'!CB458))*IF('MS-5'!$CF456="W",1,-1)),"")</f>
        <v/>
      </c>
      <c r="I403" s="39" t="str">
        <f>IF('MS-5'!$CF456&lt;&gt;"",IF('MS-5'!CD456='MS-5'!CD458,"",IF('MS-5'!CD456&gt;'MS-5'!CD458,MIN('MS-5'!CD456,'MS-5'!CD458),-MIN('MS-5'!CD456,'MS-5'!CD458))*IF('MS-5'!$CF456="W",1,-1)),"")</f>
        <v/>
      </c>
    </row>
    <row r="404" spans="1:9">
      <c r="A404" t="e">
        <f t="shared" si="6"/>
        <v>#VALUE!</v>
      </c>
      <c r="B404" s="38" t="str">
        <f>CONCATENATE("MS-5 ",'MS-5'!$D$460,",",'MS-5'!$BD466)</f>
        <v>MS-5 8,2</v>
      </c>
      <c r="C404" t="str">
        <f>IF('MS-5'!$CF466&lt;&gt;"",IF('MS-5'!$CF466="W",'MS-5'!$BG466,'MS-5'!$BG468),"")</f>
        <v/>
      </c>
      <c r="D404" t="str">
        <f>IF('MS-5'!$CF466&lt;&gt;"",IF('MS-5'!$CF466="L",'MS-5'!$BG466,'MS-5'!$BG468),"")</f>
        <v/>
      </c>
      <c r="E404" s="39" t="str">
        <f>IF('MS-5'!$CF466&lt;&gt;"",IF('MS-5'!BV466&gt;'MS-5'!BV468,MIN('MS-5'!BV466,'MS-5'!BV468),-MIN('MS-5'!BV466,'MS-5'!BV468))*IF('MS-5'!$CF466="W",1,-1),"")</f>
        <v/>
      </c>
      <c r="F404" s="39" t="str">
        <f>IF('MS-5'!$CF466&lt;&gt;"",IF('MS-5'!BX466&gt;'MS-5'!BX468,MIN('MS-5'!BX466,'MS-5'!BX468),-MIN('MS-5'!BX466,'MS-5'!BX468))*IF('MS-5'!$CF466="W",1,-1),"")</f>
        <v/>
      </c>
      <c r="G404" s="39" t="str">
        <f>IF('MS-5'!$CF466&lt;&gt;"",IF('MS-5'!BZ466&gt;'MS-5'!BZ468,MIN('MS-5'!BZ466,'MS-5'!BZ468),-MIN('MS-5'!BZ466,'MS-5'!BZ468))*IF('MS-5'!$CF466="W",1,-1),"")</f>
        <v/>
      </c>
      <c r="H404" s="39" t="str">
        <f>IF('MS-5'!$CF466&lt;&gt;"",IF('MS-5'!CB466='MS-5'!CB468,"",IF('MS-5'!CB466&gt;'MS-5'!CB468,MIN('MS-5'!CB466,'MS-5'!CB468),-MIN('MS-5'!CB466,'MS-5'!CB468))*IF('MS-5'!$CF466="W",1,-1)),"")</f>
        <v/>
      </c>
      <c r="I404" s="39" t="str">
        <f>IF('MS-5'!$CF466&lt;&gt;"",IF('MS-5'!CD466='MS-5'!CD468,"",IF('MS-5'!CD466&gt;'MS-5'!CD468,MIN('MS-5'!CD466,'MS-5'!CD468),-MIN('MS-5'!CD466,'MS-5'!CD468))*IF('MS-5'!$CF466="W",1,-1)),"")</f>
        <v/>
      </c>
    </row>
    <row r="405" spans="1:9">
      <c r="A405" t="e">
        <f t="shared" si="6"/>
        <v>#VALUE!</v>
      </c>
      <c r="B405" s="38" t="str">
        <f>CONCATENATE("MS-5 ",'MS-5'!$D$460,",",'MS-5'!$BD476)</f>
        <v>MS-5 8,3</v>
      </c>
      <c r="C405" t="str">
        <f>IF('MS-5'!$CF476&lt;&gt;"",IF('MS-5'!$CF476="W",'MS-5'!$BG476,'MS-5'!$BG478),"")</f>
        <v/>
      </c>
      <c r="D405" t="str">
        <f>IF('MS-5'!$CF476&lt;&gt;"",IF('MS-5'!$CF476="L",'MS-5'!$BG476,'MS-5'!$BG478),"")</f>
        <v/>
      </c>
      <c r="E405" s="39" t="str">
        <f>IF('MS-5'!$CF476&lt;&gt;"",IF('MS-5'!BV476&gt;'MS-5'!BV478,MIN('MS-5'!BV476,'MS-5'!BV478),-MIN('MS-5'!BV476,'MS-5'!BV478))*IF('MS-5'!$CF476="W",1,-1),"")</f>
        <v/>
      </c>
      <c r="F405" s="39" t="str">
        <f>IF('MS-5'!$CF476&lt;&gt;"",IF('MS-5'!BX476&gt;'MS-5'!BX478,MIN('MS-5'!BX476,'MS-5'!BX478),-MIN('MS-5'!BX476,'MS-5'!BX478))*IF('MS-5'!$CF476="W",1,-1),"")</f>
        <v/>
      </c>
      <c r="G405" s="39" t="str">
        <f>IF('MS-5'!$CF476&lt;&gt;"",IF('MS-5'!BZ476&gt;'MS-5'!BZ478,MIN('MS-5'!BZ476,'MS-5'!BZ478),-MIN('MS-5'!BZ476,'MS-5'!BZ478))*IF('MS-5'!$CF476="W",1,-1),"")</f>
        <v/>
      </c>
      <c r="H405" s="39" t="str">
        <f>IF('MS-5'!$CF476&lt;&gt;"",IF('MS-5'!CB476='MS-5'!CB478,"",IF('MS-5'!CB476&gt;'MS-5'!CB478,MIN('MS-5'!CB476,'MS-5'!CB478),-MIN('MS-5'!CB476,'MS-5'!CB478))*IF('MS-5'!$CF476="W",1,-1)),"")</f>
        <v/>
      </c>
      <c r="I405" s="39" t="str">
        <f>IF('MS-5'!$CF476&lt;&gt;"",IF('MS-5'!CD476='MS-5'!CD478,"",IF('MS-5'!CD476&gt;'MS-5'!CD478,MIN('MS-5'!CD476,'MS-5'!CD478),-MIN('MS-5'!CD476,'MS-5'!CD478))*IF('MS-5'!$CF476="W",1,-1)),"")</f>
        <v/>
      </c>
    </row>
    <row r="406" spans="1:9">
      <c r="A406" t="e">
        <f t="shared" si="6"/>
        <v>#VALUE!</v>
      </c>
      <c r="B406" s="38" t="str">
        <f>CONCATENATE("MS-5 ",'MS-5'!$D$460,",",'MS-5'!$BD486)</f>
        <v>MS-5 8,4</v>
      </c>
      <c r="C406" t="str">
        <f>IF('MS-5'!$CF486&lt;&gt;"",IF('MS-5'!$CF486="W",'MS-5'!$BG486,'MS-5'!$BG488),"")</f>
        <v/>
      </c>
      <c r="D406" t="str">
        <f>IF('MS-5'!$CF486&lt;&gt;"",IF('MS-5'!$CF486="L",'MS-5'!$BG486,'MS-5'!$BG488),"")</f>
        <v/>
      </c>
      <c r="E406" s="39" t="str">
        <f>IF('MS-5'!$CF486&lt;&gt;"",IF('MS-5'!BV486&gt;'MS-5'!BV488,MIN('MS-5'!BV486,'MS-5'!BV488),-MIN('MS-5'!BV486,'MS-5'!BV488))*IF('MS-5'!$CF486="W",1,-1),"")</f>
        <v/>
      </c>
      <c r="F406" s="39" t="str">
        <f>IF('MS-5'!$CF486&lt;&gt;"",IF('MS-5'!BX486&gt;'MS-5'!BX488,MIN('MS-5'!BX486,'MS-5'!BX488),-MIN('MS-5'!BX486,'MS-5'!BX488))*IF('MS-5'!$CF486="W",1,-1),"")</f>
        <v/>
      </c>
      <c r="G406" s="39" t="str">
        <f>IF('MS-5'!$CF486&lt;&gt;"",IF('MS-5'!BZ486&gt;'MS-5'!BZ488,MIN('MS-5'!BZ486,'MS-5'!BZ488),-MIN('MS-5'!BZ486,'MS-5'!BZ488))*IF('MS-5'!$CF486="W",1,-1),"")</f>
        <v/>
      </c>
      <c r="H406" s="39" t="str">
        <f>IF('MS-5'!$CF486&lt;&gt;"",IF('MS-5'!CB486='MS-5'!CB488,"",IF('MS-5'!CB486&gt;'MS-5'!CB488,MIN('MS-5'!CB486,'MS-5'!CB488),-MIN('MS-5'!CB486,'MS-5'!CB488))*IF('MS-5'!$CF486="W",1,-1)),"")</f>
        <v/>
      </c>
      <c r="I406" s="39" t="str">
        <f>IF('MS-5'!$CF486&lt;&gt;"",IF('MS-5'!CD486='MS-5'!CD488,"",IF('MS-5'!CD486&gt;'MS-5'!CD488,MIN('MS-5'!CD486,'MS-5'!CD488),-MIN('MS-5'!CD486,'MS-5'!CD488))*IF('MS-5'!$CF486="W",1,-1)),"")</f>
        <v/>
      </c>
    </row>
    <row r="407" spans="1:9">
      <c r="A407" t="e">
        <f t="shared" si="6"/>
        <v>#VALUE!</v>
      </c>
      <c r="B407" s="38" t="str">
        <f>CONCATENATE("MS-5 ",'MS-5'!$D$460,",",'MS-5'!$BD496)</f>
        <v>MS-5 8,5</v>
      </c>
      <c r="C407" t="str">
        <f>IF('MS-5'!$CF496&lt;&gt;"",IF('MS-5'!$CF496="W",'MS-5'!$BG496,'MS-5'!$BG498),"")</f>
        <v/>
      </c>
      <c r="D407" t="str">
        <f>IF('MS-5'!$CF496&lt;&gt;"",IF('MS-5'!$CF496="L",'MS-5'!$BG496,'MS-5'!$BG498),"")</f>
        <v/>
      </c>
      <c r="E407" s="39" t="str">
        <f>IF('MS-5'!$CF496&lt;&gt;"",IF('MS-5'!BV496&gt;'MS-5'!BV498,MIN('MS-5'!BV496,'MS-5'!BV498),-MIN('MS-5'!BV496,'MS-5'!BV498))*IF('MS-5'!$CF496="W",1,-1),"")</f>
        <v/>
      </c>
      <c r="F407" s="39" t="str">
        <f>IF('MS-5'!$CF496&lt;&gt;"",IF('MS-5'!BX496&gt;'MS-5'!BX498,MIN('MS-5'!BX496,'MS-5'!BX498),-MIN('MS-5'!BX496,'MS-5'!BX498))*IF('MS-5'!$CF496="W",1,-1),"")</f>
        <v/>
      </c>
      <c r="G407" s="39" t="str">
        <f>IF('MS-5'!$CF496&lt;&gt;"",IF('MS-5'!BZ496&gt;'MS-5'!BZ498,MIN('MS-5'!BZ496,'MS-5'!BZ498),-MIN('MS-5'!BZ496,'MS-5'!BZ498))*IF('MS-5'!$CF496="W",1,-1),"")</f>
        <v/>
      </c>
      <c r="H407" s="39" t="str">
        <f>IF('MS-5'!$CF496&lt;&gt;"",IF('MS-5'!CB496='MS-5'!CB498,"",IF('MS-5'!CB496&gt;'MS-5'!CB498,MIN('MS-5'!CB496,'MS-5'!CB498),-MIN('MS-5'!CB496,'MS-5'!CB498))*IF('MS-5'!$CF496="W",1,-1)),"")</f>
        <v/>
      </c>
      <c r="I407" s="39" t="str">
        <f>IF('MS-5'!$CF496&lt;&gt;"",IF('MS-5'!CD496='MS-5'!CD498,"",IF('MS-5'!CD496&gt;'MS-5'!CD498,MIN('MS-5'!CD496,'MS-5'!CD498),-MIN('MS-5'!CD496,'MS-5'!CD498))*IF('MS-5'!$CF496="W",1,-1)),"")</f>
        <v/>
      </c>
    </row>
    <row r="408" spans="1:9">
      <c r="A408" t="e">
        <f t="shared" si="6"/>
        <v>#VALUE!</v>
      </c>
      <c r="B408" s="38" t="str">
        <f>CONCATENATE("MS-5 ",'MS-5'!$D$460,",",'MS-5'!$BD506)</f>
        <v>MS-5 8,6</v>
      </c>
      <c r="C408" t="str">
        <f>IF('MS-5'!$CF506&lt;&gt;"",IF('MS-5'!$CF506="W",'MS-5'!$BG506,'MS-5'!$BG508),"")</f>
        <v/>
      </c>
      <c r="D408" t="str">
        <f>IF('MS-5'!$CF506&lt;&gt;"",IF('MS-5'!$CF506="L",'MS-5'!$BG506,'MS-5'!$BG508),"")</f>
        <v/>
      </c>
      <c r="E408" s="39" t="str">
        <f>IF('MS-5'!$CF506&lt;&gt;"",IF('MS-5'!BV506&gt;'MS-5'!BV508,MIN('MS-5'!BV506,'MS-5'!BV508),-MIN('MS-5'!BV506,'MS-5'!BV508))*IF('MS-5'!$CF506="W",1,-1),"")</f>
        <v/>
      </c>
      <c r="F408" s="39" t="str">
        <f>IF('MS-5'!$CF506&lt;&gt;"",IF('MS-5'!BX506&gt;'MS-5'!BX508,MIN('MS-5'!BX506,'MS-5'!BX508),-MIN('MS-5'!BX506,'MS-5'!BX508))*IF('MS-5'!$CF506="W",1,-1),"")</f>
        <v/>
      </c>
      <c r="G408" s="39" t="str">
        <f>IF('MS-5'!$CF506&lt;&gt;"",IF('MS-5'!BZ506&gt;'MS-5'!BZ508,MIN('MS-5'!BZ506,'MS-5'!BZ508),-MIN('MS-5'!BZ506,'MS-5'!BZ508))*IF('MS-5'!$CF506="W",1,-1),"")</f>
        <v/>
      </c>
      <c r="H408" s="39" t="str">
        <f>IF('MS-5'!$CF506&lt;&gt;"",IF('MS-5'!CB506='MS-5'!CB508,"",IF('MS-5'!CB506&gt;'MS-5'!CB508,MIN('MS-5'!CB506,'MS-5'!CB508),-MIN('MS-5'!CB506,'MS-5'!CB508))*IF('MS-5'!$CF506="W",1,-1)),"")</f>
        <v/>
      </c>
      <c r="I408" s="39" t="str">
        <f>IF('MS-5'!$CF506&lt;&gt;"",IF('MS-5'!CD506='MS-5'!CD508,"",IF('MS-5'!CD506&gt;'MS-5'!CD508,MIN('MS-5'!CD506,'MS-5'!CD508),-MIN('MS-5'!CD506,'MS-5'!CD508))*IF('MS-5'!$CF506="W",1,-1)),"")</f>
        <v/>
      </c>
    </row>
    <row r="409" spans="1:9">
      <c r="A409" t="e">
        <f t="shared" si="6"/>
        <v>#VALUE!</v>
      </c>
      <c r="B409" s="38" t="str">
        <f>CONCATENATE("MS-5 ",'MS-5'!$D$460,",",'MS-5'!$BD516)</f>
        <v>MS-5 8,7</v>
      </c>
      <c r="C409" t="str">
        <f>IF('MS-5'!$CF516&lt;&gt;"",IF('MS-5'!$CF516="W",'MS-5'!$BG516,'MS-5'!$BG518),"")</f>
        <v/>
      </c>
      <c r="D409" t="str">
        <f>IF('MS-5'!$CF516&lt;&gt;"",IF('MS-5'!$CF516="L",'MS-5'!$BG516,'MS-5'!$BG518),"")</f>
        <v/>
      </c>
      <c r="E409" s="39" t="str">
        <f>IF('MS-5'!$CF516&lt;&gt;"",IF('MS-5'!BV516&gt;'MS-5'!BV518,MIN('MS-5'!BV516,'MS-5'!BV518),-MIN('MS-5'!BV516,'MS-5'!BV518))*IF('MS-5'!$CF516="W",1,-1),"")</f>
        <v/>
      </c>
      <c r="F409" s="39" t="str">
        <f>IF('MS-5'!$CF516&lt;&gt;"",IF('MS-5'!BX516&gt;'MS-5'!BX518,MIN('MS-5'!BX516,'MS-5'!BX518),-MIN('MS-5'!BX516,'MS-5'!BX518))*IF('MS-5'!$CF516="W",1,-1),"")</f>
        <v/>
      </c>
      <c r="G409" s="39" t="str">
        <f>IF('MS-5'!$CF516&lt;&gt;"",IF('MS-5'!BZ516&gt;'MS-5'!BZ518,MIN('MS-5'!BZ516,'MS-5'!BZ518),-MIN('MS-5'!BZ516,'MS-5'!BZ518))*IF('MS-5'!$CF516="W",1,-1),"")</f>
        <v/>
      </c>
      <c r="H409" s="39" t="str">
        <f>IF('MS-5'!$CF516&lt;&gt;"",IF('MS-5'!CB516='MS-5'!CB518,"",IF('MS-5'!CB516&gt;'MS-5'!CB518,MIN('MS-5'!CB516,'MS-5'!CB518),-MIN('MS-5'!CB516,'MS-5'!CB518))*IF('MS-5'!$CF516="W",1,-1)),"")</f>
        <v/>
      </c>
      <c r="I409" s="39" t="str">
        <f>IF('MS-5'!$CF516&lt;&gt;"",IF('MS-5'!CD516='MS-5'!CD518,"",IF('MS-5'!CD516&gt;'MS-5'!CD518,MIN('MS-5'!CD516,'MS-5'!CD518),-MIN('MS-5'!CD516,'MS-5'!CD518))*IF('MS-5'!$CF516="W",1,-1)),"")</f>
        <v/>
      </c>
    </row>
    <row r="410" spans="1:9">
      <c r="A410" t="e">
        <f t="shared" si="6"/>
        <v>#VALUE!</v>
      </c>
      <c r="B410" s="38" t="str">
        <f>CONCATENATE("MS-5 ",'MS-5'!$D$460,",",'MS-5'!$CT456)</f>
        <v>MS-5 8,8</v>
      </c>
      <c r="C410" t="str">
        <f>IF('MS-5'!$DV456&lt;&gt;"",IF('MS-5'!$DV456="W",'MS-5'!$CW456,'MS-5'!$CW458),"")</f>
        <v/>
      </c>
      <c r="D410" t="str">
        <f>IF('MS-5'!$DV456&lt;&gt;"",IF('MS-5'!$DV456="L",'MS-5'!$CW456,'MS-5'!$CW458),"")</f>
        <v/>
      </c>
      <c r="E410" s="39" t="str">
        <f>IF('MS-5'!$DV456&lt;&gt;"",IF('MS-5'!DL456&gt;'MS-5'!DL458,MIN('MS-5'!DL456,'MS-5'!DL458),-MIN('MS-5'!DL456,'MS-5'!DL458))*IF('MS-5'!$DV456="W",1,-1),"")</f>
        <v/>
      </c>
      <c r="F410" s="39" t="str">
        <f>IF('MS-5'!$DV456&lt;&gt;"",IF('MS-5'!DN456&gt;'MS-5'!DN458,MIN('MS-5'!DN456,'MS-5'!DN458),-MIN('MS-5'!DN456,'MS-5'!DN458))*IF('MS-5'!$DV456="W",1,-1),"")</f>
        <v/>
      </c>
      <c r="G410" s="39" t="str">
        <f>IF('MS-5'!$DV456&lt;&gt;"",IF('MS-5'!DP456&gt;'MS-5'!DP458,MIN('MS-5'!DP456,'MS-5'!DP458),-MIN('MS-5'!DP456,'MS-5'!DP458))*IF('MS-5'!$DV456="W",1,-1),"")</f>
        <v/>
      </c>
      <c r="H410" s="39" t="str">
        <f>IF('MS-5'!$DV456&lt;&gt;"",IF('MS-5'!DR456='MS-5'!DR458,"",IF('MS-5'!DR456&gt;'MS-5'!DR458,MIN('MS-5'!DR456,'MS-5'!DR458),-MIN('MS-5'!DR456,'MS-5'!DR458))*IF('MS-5'!$DV456="W",1,-1)),"")</f>
        <v/>
      </c>
      <c r="I410" s="39" t="str">
        <f>IF('MS-5'!$DV456&lt;&gt;"",IF('MS-5'!DT456='MS-5'!DT458,"",IF('MS-5'!DT456&gt;'MS-5'!DT458,MIN('MS-5'!DT456,'MS-5'!DT458),-MIN('MS-5'!DT456,'MS-5'!DT458))*IF('MS-5'!$DV456="W",1,-1)),"")</f>
        <v/>
      </c>
    </row>
    <row r="411" spans="1:9">
      <c r="A411" t="e">
        <f t="shared" si="6"/>
        <v>#VALUE!</v>
      </c>
      <c r="B411" s="38" t="str">
        <f>CONCATENATE("MS-5 ",'MS-5'!$D$460,",",'MS-5'!$CT466)</f>
        <v>MS-5 8,9</v>
      </c>
      <c r="C411" t="str">
        <f>IF('MS-5'!$DV466&lt;&gt;"",IF('MS-5'!$DV466="W",'MS-5'!$CW466,'MS-5'!$CW468),"")</f>
        <v/>
      </c>
      <c r="D411" t="str">
        <f>IF('MS-5'!$DV466&lt;&gt;"",IF('MS-5'!$DV466="L",'MS-5'!$CW466,'MS-5'!$CW468),"")</f>
        <v/>
      </c>
      <c r="E411" s="39" t="str">
        <f>IF('MS-5'!$DV466&lt;&gt;"",IF('MS-5'!DL466&gt;'MS-5'!DL468,MIN('MS-5'!DL466,'MS-5'!DL468),-MIN('MS-5'!DL466,'MS-5'!DL468))*IF('MS-5'!$DV466="W",1,-1),"")</f>
        <v/>
      </c>
      <c r="F411" s="39" t="str">
        <f>IF('MS-5'!$DV466&lt;&gt;"",IF('MS-5'!DN466&gt;'MS-5'!DN468,MIN('MS-5'!DN466,'MS-5'!DN468),-MIN('MS-5'!DN466,'MS-5'!DN468))*IF('MS-5'!$DV466="W",1,-1),"")</f>
        <v/>
      </c>
      <c r="G411" s="39" t="str">
        <f>IF('MS-5'!$DV466&lt;&gt;"",IF('MS-5'!DP466&gt;'MS-5'!DP468,MIN('MS-5'!DP466,'MS-5'!DP468),-MIN('MS-5'!DP466,'MS-5'!DP468))*IF('MS-5'!$DV466="W",1,-1),"")</f>
        <v/>
      </c>
      <c r="H411" s="39" t="str">
        <f>IF('MS-5'!$DV466&lt;&gt;"",IF('MS-5'!DR466='MS-5'!DR468,"",IF('MS-5'!DR466&gt;'MS-5'!DR468,MIN('MS-5'!DR466,'MS-5'!DR468),-MIN('MS-5'!DR466,'MS-5'!DR468))*IF('MS-5'!$DV466="W",1,-1)),"")</f>
        <v/>
      </c>
      <c r="I411" s="39" t="str">
        <f>IF('MS-5'!$DV466&lt;&gt;"",IF('MS-5'!DT466='MS-5'!DT468,"",IF('MS-5'!DT466&gt;'MS-5'!DT468,MIN('MS-5'!DT466,'MS-5'!DT468),-MIN('MS-5'!DT466,'MS-5'!DT468))*IF('MS-5'!$DV466="W",1,-1)),"")</f>
        <v/>
      </c>
    </row>
    <row r="412" spans="1:9">
      <c r="A412" t="e">
        <f t="shared" si="6"/>
        <v>#VALUE!</v>
      </c>
      <c r="B412" s="38" t="str">
        <f>CONCATENATE("MS-5 ",'MS-5'!$D$460,",",'MS-5'!$CT476)</f>
        <v>MS-5 8,10</v>
      </c>
      <c r="C412" t="str">
        <f>IF('MS-5'!$DV476&lt;&gt;"",IF('MS-5'!$DV476="W",'MS-5'!$CW476,'MS-5'!$CW478),"")</f>
        <v/>
      </c>
      <c r="D412" t="str">
        <f>IF('MS-5'!$DV476&lt;&gt;"",IF('MS-5'!$DV476="L",'MS-5'!$CW476,'MS-5'!$CW478),"")</f>
        <v/>
      </c>
      <c r="E412" s="39" t="str">
        <f>IF('MS-5'!$DV476&lt;&gt;"",IF('MS-5'!DL476&gt;'MS-5'!DL478,MIN('MS-5'!DL476,'MS-5'!DL478),-MIN('MS-5'!DL476,'MS-5'!DL478))*IF('MS-5'!$DV476="W",1,-1),"")</f>
        <v/>
      </c>
      <c r="F412" s="39" t="str">
        <f>IF('MS-5'!$DV476&lt;&gt;"",IF('MS-5'!DN476&gt;'MS-5'!DN478,MIN('MS-5'!DN476,'MS-5'!DN478),-MIN('MS-5'!DN476,'MS-5'!DN478))*IF('MS-5'!$DV476="W",1,-1),"")</f>
        <v/>
      </c>
      <c r="G412" s="39" t="str">
        <f>IF('MS-5'!$DV476&lt;&gt;"",IF('MS-5'!DP476&gt;'MS-5'!DP478,MIN('MS-5'!DP476,'MS-5'!DP478),-MIN('MS-5'!DP476,'MS-5'!DP478))*IF('MS-5'!$DV476="W",1,-1),"")</f>
        <v/>
      </c>
      <c r="H412" s="39" t="str">
        <f>IF('MS-5'!$DV476&lt;&gt;"",IF('MS-5'!DR476='MS-5'!DR478,"",IF('MS-5'!DR476&gt;'MS-5'!DR478,MIN('MS-5'!DR476,'MS-5'!DR478),-MIN('MS-5'!DR476,'MS-5'!DR478))*IF('MS-5'!$DV476="W",1,-1)),"")</f>
        <v/>
      </c>
      <c r="I412" s="39" t="str">
        <f>IF('MS-5'!$DV476&lt;&gt;"",IF('MS-5'!DT476='MS-5'!DT478,"",IF('MS-5'!DT476&gt;'MS-5'!DT478,MIN('MS-5'!DT476,'MS-5'!DT478),-MIN('MS-5'!DT476,'MS-5'!DT478))*IF('MS-5'!$DV476="W",1,-1)),"")</f>
        <v/>
      </c>
    </row>
    <row r="413" spans="1:9">
      <c r="A413" t="e">
        <f t="shared" si="6"/>
        <v>#VALUE!</v>
      </c>
      <c r="B413" s="38" t="str">
        <f>CONCATENATE("WS-5 ",'WS-5'!$D$5,",",'WS-5'!$BD1)</f>
        <v>WS-5 1,1</v>
      </c>
      <c r="C413" t="str">
        <f>IF('WS-5'!$CF1&lt;&gt;"",IF('WS-5'!$CF1="W",'WS-5'!$BG1,'WS-5'!$BG3),"")</f>
        <v/>
      </c>
      <c r="D413" t="str">
        <f>IF('WS-5'!$CF1&lt;&gt;"",IF('WS-5'!$CF1="L",'WS-5'!$BG1,'WS-5'!$BG3),"")</f>
        <v/>
      </c>
      <c r="E413" s="39" t="str">
        <f>IF('WS-5'!$CF1&lt;&gt;"",IF('WS-5'!BV1&gt;'WS-5'!BV3,MIN('WS-5'!BV1,'WS-5'!BV3),-MIN('WS-5'!BV1,'WS-5'!BV3))*IF('WS-5'!$CF1="W",1,-1),"")</f>
        <v/>
      </c>
      <c r="F413" s="39" t="str">
        <f>IF('WS-5'!$CF1&lt;&gt;"",IF('WS-5'!BX1&gt;'WS-5'!BX3,MIN('WS-5'!BX1,'WS-5'!BX3),-MIN('WS-5'!BX1,'WS-5'!BX3))*IF('WS-5'!$CF1="W",1,-1),"")</f>
        <v/>
      </c>
      <c r="G413" s="39" t="str">
        <f>IF('WS-5'!$CF1&lt;&gt;"",IF('WS-5'!BZ1&gt;'WS-5'!BZ3,MIN('WS-5'!BZ1,'WS-5'!BZ3),-MIN('WS-5'!BZ1,'WS-5'!BZ3))*IF('WS-5'!$CF1="W",1,-1),"")</f>
        <v/>
      </c>
      <c r="H413" s="39" t="str">
        <f>IF('WS-5'!$CF1&lt;&gt;"",IF('WS-5'!CB1='WS-5'!CB3,"",IF('WS-5'!CB1&gt;'WS-5'!CB3,MIN('WS-5'!CB1,'WS-5'!CB3),-MIN('WS-5'!CB1,'WS-5'!CB3))*IF('WS-5'!$CF1="W",1,-1)),"")</f>
        <v/>
      </c>
      <c r="I413" s="39" t="str">
        <f>IF('WS-5'!$CF1&lt;&gt;"",IF('WS-5'!CD1='WS-5'!CD3,"",IF('WS-5'!CD1&gt;'WS-5'!CD3,MIN('WS-5'!CD1,'WS-5'!CD3),-MIN('WS-5'!CD1,'WS-5'!CD3))*IF('WS-5'!$CF1="W",1,-1)),"")</f>
        <v/>
      </c>
    </row>
    <row r="414" spans="1:9">
      <c r="A414" t="e">
        <f t="shared" si="6"/>
        <v>#VALUE!</v>
      </c>
      <c r="B414" s="38" t="str">
        <f>CONCATENATE("WS-5 ",'WS-5'!$D$5,",",'WS-5'!$BD11)</f>
        <v>WS-5 1,2</v>
      </c>
      <c r="C414" t="str">
        <f>IF('WS-5'!$CF11&lt;&gt;"",IF('WS-5'!$CF11="W",'WS-5'!$BG11,'WS-5'!$BG13),"")</f>
        <v/>
      </c>
      <c r="D414" t="str">
        <f>IF('WS-5'!$CF11&lt;&gt;"",IF('WS-5'!$CF11="L",'WS-5'!$BG11,'WS-5'!$BG13),"")</f>
        <v/>
      </c>
      <c r="E414" s="39" t="str">
        <f>IF('WS-5'!$CF11&lt;&gt;"",IF('WS-5'!BV11&gt;'WS-5'!BV13,MIN('WS-5'!BV11,'WS-5'!BV13),-MIN('WS-5'!BV11,'WS-5'!BV13))*IF('WS-5'!$CF11="W",1,-1),"")</f>
        <v/>
      </c>
      <c r="F414" s="39" t="str">
        <f>IF('WS-5'!$CF11&lt;&gt;"",IF('WS-5'!BX11&gt;'WS-5'!BX13,MIN('WS-5'!BX11,'WS-5'!BX13),-MIN('WS-5'!BX11,'WS-5'!BX13))*IF('WS-5'!$CF11="W",1,-1),"")</f>
        <v/>
      </c>
      <c r="G414" s="39" t="str">
        <f>IF('WS-5'!$CF11&lt;&gt;"",IF('WS-5'!BZ11&gt;'WS-5'!BZ13,MIN('WS-5'!BZ11,'WS-5'!BZ13),-MIN('WS-5'!BZ11,'WS-5'!BZ13))*IF('WS-5'!$CF11="W",1,-1),"")</f>
        <v/>
      </c>
      <c r="H414" s="39" t="str">
        <f>IF('WS-5'!$CF11&lt;&gt;"",IF('WS-5'!CB11='WS-5'!CB13,"",IF('WS-5'!CB11&gt;'WS-5'!CB13,MIN('WS-5'!CB11,'WS-5'!CB13),-MIN('WS-5'!CB11,'WS-5'!CB13))*IF('WS-5'!$CF11="W",1,-1)),"")</f>
        <v/>
      </c>
      <c r="I414" s="39" t="str">
        <f>IF('WS-5'!$CF11&lt;&gt;"",IF('WS-5'!CD11='WS-5'!CD13,"",IF('WS-5'!CD11&gt;'WS-5'!CD13,MIN('WS-5'!CD11,'WS-5'!CD13),-MIN('WS-5'!CD11,'WS-5'!CD13))*IF('WS-5'!$CF11="W",1,-1)),"")</f>
        <v/>
      </c>
    </row>
    <row r="415" spans="1:9">
      <c r="A415" t="e">
        <f t="shared" si="6"/>
        <v>#VALUE!</v>
      </c>
      <c r="B415" s="38" t="str">
        <f>CONCATENATE("WS-5 ",'WS-5'!$D$5,",",'WS-5'!$BD21)</f>
        <v>WS-5 1,3</v>
      </c>
      <c r="C415" t="str">
        <f>IF('WS-5'!$CF21&lt;&gt;"",IF('WS-5'!$CF21="W",'WS-5'!$BG21,'WS-5'!$BG23),"")</f>
        <v/>
      </c>
      <c r="D415" t="str">
        <f>IF('WS-5'!$CF21&lt;&gt;"",IF('WS-5'!$CF21="L",'WS-5'!$BG21,'WS-5'!$BG23),"")</f>
        <v/>
      </c>
      <c r="E415" s="39" t="str">
        <f>IF('WS-5'!$CF21&lt;&gt;"",IF('WS-5'!BV21&gt;'WS-5'!BV23,MIN('WS-5'!BV21,'WS-5'!BV23),-MIN('WS-5'!BV21,'WS-5'!BV23))*IF('WS-5'!$CF21="W",1,-1),"")</f>
        <v/>
      </c>
      <c r="F415" s="39" t="str">
        <f>IF('WS-5'!$CF21&lt;&gt;"",IF('WS-5'!BX21&gt;'WS-5'!BX23,MIN('WS-5'!BX21,'WS-5'!BX23),-MIN('WS-5'!BX21,'WS-5'!BX23))*IF('WS-5'!$CF21="W",1,-1),"")</f>
        <v/>
      </c>
      <c r="G415" s="39" t="str">
        <f>IF('WS-5'!$CF21&lt;&gt;"",IF('WS-5'!BZ21&gt;'WS-5'!BZ23,MIN('WS-5'!BZ21,'WS-5'!BZ23),-MIN('WS-5'!BZ21,'WS-5'!BZ23))*IF('WS-5'!$CF21="W",1,-1),"")</f>
        <v/>
      </c>
      <c r="H415" s="39" t="str">
        <f>IF('WS-5'!$CF21&lt;&gt;"",IF('WS-5'!CB21='WS-5'!CB23,"",IF('WS-5'!CB21&gt;'WS-5'!CB23,MIN('WS-5'!CB21,'WS-5'!CB23),-MIN('WS-5'!CB21,'WS-5'!CB23))*IF('WS-5'!$CF21="W",1,-1)),"")</f>
        <v/>
      </c>
      <c r="I415" s="39" t="str">
        <f>IF('WS-5'!$CF21&lt;&gt;"",IF('WS-5'!CD21='WS-5'!CD23,"",IF('WS-5'!CD21&gt;'WS-5'!CD23,MIN('WS-5'!CD21,'WS-5'!CD23),-MIN('WS-5'!CD21,'WS-5'!CD23))*IF('WS-5'!$CF21="W",1,-1)),"")</f>
        <v/>
      </c>
    </row>
    <row r="416" spans="1:9">
      <c r="A416" t="e">
        <f t="shared" si="6"/>
        <v>#VALUE!</v>
      </c>
      <c r="B416" s="38" t="str">
        <f>CONCATENATE("WS-5 ",'WS-5'!$D$5,",",'WS-5'!$BD31)</f>
        <v>WS-5 1,4</v>
      </c>
      <c r="C416" t="str">
        <f>IF('WS-5'!$CF31&lt;&gt;"",IF('WS-5'!$CF31="W",'WS-5'!$BG31,'WS-5'!$BG33),"")</f>
        <v/>
      </c>
      <c r="D416" t="str">
        <f>IF('WS-5'!$CF31&lt;&gt;"",IF('WS-5'!$CF31="L",'WS-5'!$BG31,'WS-5'!$BG33),"")</f>
        <v/>
      </c>
      <c r="E416" s="39" t="str">
        <f>IF('WS-5'!$CF31&lt;&gt;"",IF('WS-5'!BV31&gt;'WS-5'!BV33,MIN('WS-5'!BV31,'WS-5'!BV33),-MIN('WS-5'!BV31,'WS-5'!BV33))*IF('WS-5'!$CF31="W",1,-1),"")</f>
        <v/>
      </c>
      <c r="F416" s="39" t="str">
        <f>IF('WS-5'!$CF31&lt;&gt;"",IF('WS-5'!BX31&gt;'WS-5'!BX33,MIN('WS-5'!BX31,'WS-5'!BX33),-MIN('WS-5'!BX31,'WS-5'!BX33))*IF('WS-5'!$CF31="W",1,-1),"")</f>
        <v/>
      </c>
      <c r="G416" s="39" t="str">
        <f>IF('WS-5'!$CF31&lt;&gt;"",IF('WS-5'!BZ31&gt;'WS-5'!BZ33,MIN('WS-5'!BZ31,'WS-5'!BZ33),-MIN('WS-5'!BZ31,'WS-5'!BZ33))*IF('WS-5'!$CF31="W",1,-1),"")</f>
        <v/>
      </c>
      <c r="H416" s="39" t="str">
        <f>IF('WS-5'!$CF31&lt;&gt;"",IF('WS-5'!CB31='WS-5'!CB33,"",IF('WS-5'!CB31&gt;'WS-5'!CB33,MIN('WS-5'!CB31,'WS-5'!CB33),-MIN('WS-5'!CB31,'WS-5'!CB33))*IF('WS-5'!$CF31="W",1,-1)),"")</f>
        <v/>
      </c>
      <c r="I416" s="39" t="str">
        <f>IF('WS-5'!$CF31&lt;&gt;"",IF('WS-5'!CD31='WS-5'!CD33,"",IF('WS-5'!CD31&gt;'WS-5'!CD33,MIN('WS-5'!CD31,'WS-5'!CD33),-MIN('WS-5'!CD31,'WS-5'!CD33))*IF('WS-5'!$CF31="W",1,-1)),"")</f>
        <v/>
      </c>
    </row>
    <row r="417" spans="1:9">
      <c r="A417" t="e">
        <f t="shared" si="6"/>
        <v>#VALUE!</v>
      </c>
      <c r="B417" s="38" t="str">
        <f>CONCATENATE("WS-5 ",'WS-5'!$D$5,",",'WS-5'!$BD41)</f>
        <v>WS-5 1,5</v>
      </c>
      <c r="C417" t="str">
        <f>IF('WS-5'!$CF41&lt;&gt;"",IF('WS-5'!$CF41="W",'WS-5'!$BG41,'WS-5'!$BG43),"")</f>
        <v/>
      </c>
      <c r="D417" t="str">
        <f>IF('WS-5'!$CF41&lt;&gt;"",IF('WS-5'!$CF41="L",'WS-5'!$BG41,'WS-5'!$BG43),"")</f>
        <v/>
      </c>
      <c r="E417" s="39" t="str">
        <f>IF('WS-5'!$CF41&lt;&gt;"",IF('WS-5'!BV41&gt;'WS-5'!BV43,MIN('WS-5'!BV41,'WS-5'!BV43),-MIN('WS-5'!BV41,'WS-5'!BV43))*IF('WS-5'!$CF41="W",1,-1),"")</f>
        <v/>
      </c>
      <c r="F417" s="39" t="str">
        <f>IF('WS-5'!$CF41&lt;&gt;"",IF('WS-5'!BX41&gt;'WS-5'!BX43,MIN('WS-5'!BX41,'WS-5'!BX43),-MIN('WS-5'!BX41,'WS-5'!BX43))*IF('WS-5'!$CF41="W",1,-1),"")</f>
        <v/>
      </c>
      <c r="G417" s="39" t="str">
        <f>IF('WS-5'!$CF41&lt;&gt;"",IF('WS-5'!BZ41&gt;'WS-5'!BZ43,MIN('WS-5'!BZ41,'WS-5'!BZ43),-MIN('WS-5'!BZ41,'WS-5'!BZ43))*IF('WS-5'!$CF41="W",1,-1),"")</f>
        <v/>
      </c>
      <c r="H417" s="39" t="str">
        <f>IF('WS-5'!$CF41&lt;&gt;"",IF('WS-5'!CB41='WS-5'!CB43,"",IF('WS-5'!CB41&gt;'WS-5'!CB43,MIN('WS-5'!CB41,'WS-5'!CB43),-MIN('WS-5'!CB41,'WS-5'!CB43))*IF('WS-5'!$CF41="W",1,-1)),"")</f>
        <v/>
      </c>
      <c r="I417" s="39" t="str">
        <f>IF('WS-5'!$CF41&lt;&gt;"",IF('WS-5'!CD41='WS-5'!CD43,"",IF('WS-5'!CD41&gt;'WS-5'!CD43,MIN('WS-5'!CD41,'WS-5'!CD43),-MIN('WS-5'!CD41,'WS-5'!CD43))*IF('WS-5'!$CF41="W",1,-1)),"")</f>
        <v/>
      </c>
    </row>
    <row r="418" spans="1:9">
      <c r="A418" t="e">
        <f t="shared" si="6"/>
        <v>#VALUE!</v>
      </c>
      <c r="B418" s="38" t="str">
        <f>CONCATENATE("WS-5 ",'WS-5'!$D$5,",",'WS-5'!$BD51)</f>
        <v>WS-5 1,6</v>
      </c>
      <c r="C418" t="str">
        <f>IF('WS-5'!$CF51&lt;&gt;"",IF('WS-5'!$CF51="W",'WS-5'!$BG51,'WS-5'!$BG53),"")</f>
        <v/>
      </c>
      <c r="D418" t="str">
        <f>IF('WS-5'!$CF51&lt;&gt;"",IF('WS-5'!$CF51="L",'WS-5'!$BG51,'WS-5'!$BG53),"")</f>
        <v/>
      </c>
      <c r="E418" s="39" t="str">
        <f>IF('WS-5'!$CF51&lt;&gt;"",IF('WS-5'!BV51&gt;'WS-5'!BV53,MIN('WS-5'!BV51,'WS-5'!BV53),-MIN('WS-5'!BV51,'WS-5'!BV53))*IF('WS-5'!$CF51="W",1,-1),"")</f>
        <v/>
      </c>
      <c r="F418" s="39" t="str">
        <f>IF('WS-5'!$CF51&lt;&gt;"",IF('WS-5'!BX51&gt;'WS-5'!BX53,MIN('WS-5'!BX51,'WS-5'!BX53),-MIN('WS-5'!BX51,'WS-5'!BX53))*IF('WS-5'!$CF51="W",1,-1),"")</f>
        <v/>
      </c>
      <c r="G418" s="39" t="str">
        <f>IF('WS-5'!$CF51&lt;&gt;"",IF('WS-5'!BZ51&gt;'WS-5'!BZ53,MIN('WS-5'!BZ51,'WS-5'!BZ53),-MIN('WS-5'!BZ51,'WS-5'!BZ53))*IF('WS-5'!$CF51="W",1,-1),"")</f>
        <v/>
      </c>
      <c r="H418" s="39" t="str">
        <f>IF('WS-5'!$CF51&lt;&gt;"",IF('WS-5'!CB51='WS-5'!CB53,"",IF('WS-5'!CB51&gt;'WS-5'!CB53,MIN('WS-5'!CB51,'WS-5'!CB53),-MIN('WS-5'!CB51,'WS-5'!CB53))*IF('WS-5'!$CF51="W",1,-1)),"")</f>
        <v/>
      </c>
      <c r="I418" s="39" t="str">
        <f>IF('WS-5'!$CF51&lt;&gt;"",IF('WS-5'!CD51='WS-5'!CD53,"",IF('WS-5'!CD51&gt;'WS-5'!CD53,MIN('WS-5'!CD51,'WS-5'!CD53),-MIN('WS-5'!CD51,'WS-5'!CD53))*IF('WS-5'!$CF51="W",1,-1)),"")</f>
        <v/>
      </c>
    </row>
    <row r="419" spans="1:9">
      <c r="A419" t="e">
        <f t="shared" si="6"/>
        <v>#VALUE!</v>
      </c>
      <c r="B419" s="38" t="str">
        <f>CONCATENATE("WS-5 ",'WS-5'!$D$5,",",'WS-5'!$BD61)</f>
        <v>WS-5 1,7</v>
      </c>
      <c r="C419" t="str">
        <f>IF('WS-5'!$CF61&lt;&gt;"",IF('WS-5'!$CF61="W",'WS-5'!$BG61,'WS-5'!$BG63),"")</f>
        <v/>
      </c>
      <c r="D419" t="str">
        <f>IF('WS-5'!$CF61&lt;&gt;"",IF('WS-5'!$CF61="L",'WS-5'!$BG61,'WS-5'!$BG63),"")</f>
        <v/>
      </c>
      <c r="E419" s="39" t="str">
        <f>IF('WS-5'!$CF61&lt;&gt;"",IF('WS-5'!BV61&gt;'WS-5'!BV63,MIN('WS-5'!BV61,'WS-5'!BV63),-MIN('WS-5'!BV61,'WS-5'!BV63))*IF('WS-5'!$CF61="W",1,-1),"")</f>
        <v/>
      </c>
      <c r="F419" s="39" t="str">
        <f>IF('WS-5'!$CF61&lt;&gt;"",IF('WS-5'!BX61&gt;'WS-5'!BX63,MIN('WS-5'!BX61,'WS-5'!BX63),-MIN('WS-5'!BX61,'WS-5'!BX63))*IF('WS-5'!$CF61="W",1,-1),"")</f>
        <v/>
      </c>
      <c r="G419" s="39" t="str">
        <f>IF('WS-5'!$CF61&lt;&gt;"",IF('WS-5'!BZ61&gt;'WS-5'!BZ63,MIN('WS-5'!BZ61,'WS-5'!BZ63),-MIN('WS-5'!BZ61,'WS-5'!BZ63))*IF('WS-5'!$CF61="W",1,-1),"")</f>
        <v/>
      </c>
      <c r="H419" s="39" t="str">
        <f>IF('WS-5'!$CF61&lt;&gt;"",IF('WS-5'!CB61='WS-5'!CB63,"",IF('WS-5'!CB61&gt;'WS-5'!CB63,MIN('WS-5'!CB61,'WS-5'!CB63),-MIN('WS-5'!CB61,'WS-5'!CB63))*IF('WS-5'!$CF61="W",1,-1)),"")</f>
        <v/>
      </c>
      <c r="I419" s="39" t="str">
        <f>IF('WS-5'!$CF61&lt;&gt;"",IF('WS-5'!CD61='WS-5'!CD63,"",IF('WS-5'!CD61&gt;'WS-5'!CD63,MIN('WS-5'!CD61,'WS-5'!CD63),-MIN('WS-5'!CD61,'WS-5'!CD63))*IF('WS-5'!$CF61="W",1,-1)),"")</f>
        <v/>
      </c>
    </row>
    <row r="420" spans="1:9">
      <c r="A420" t="e">
        <f t="shared" si="6"/>
        <v>#VALUE!</v>
      </c>
      <c r="B420" s="38" t="str">
        <f>CONCATENATE("WS-5 ",'WS-5'!$D$5,",",'WS-5'!$CT1)</f>
        <v>WS-5 1,8</v>
      </c>
      <c r="C420" t="str">
        <f>IF('WS-5'!$DV1&lt;&gt;"",IF('WS-5'!$DV1="W",'WS-5'!$CW1,'WS-5'!$CW3),"")</f>
        <v/>
      </c>
      <c r="D420" t="str">
        <f>IF('WS-5'!$DV1&lt;&gt;"",IF('WS-5'!$DV1="L",'WS-5'!$CW1,'WS-5'!$CW3),"")</f>
        <v/>
      </c>
      <c r="E420" s="39" t="str">
        <f>IF('WS-5'!$DV1&lt;&gt;"",IF('WS-5'!DL1&gt;'WS-5'!DL3,MIN('WS-5'!DL1,'WS-5'!DL3),-MIN('WS-5'!DL1,'WS-5'!DL3))*IF('WS-5'!$DV1="W",1,-1),"")</f>
        <v/>
      </c>
      <c r="F420" s="39" t="str">
        <f>IF('WS-5'!$DV1&lt;&gt;"",IF('WS-5'!DN1&gt;'WS-5'!DN3,MIN('WS-5'!DN1,'WS-5'!DN3),-MIN('WS-5'!DN1,'WS-5'!DN3))*IF('WS-5'!$DV1="W",1,-1),"")</f>
        <v/>
      </c>
      <c r="G420" s="39" t="str">
        <f>IF('WS-5'!$DV1&lt;&gt;"",IF('WS-5'!DP1&gt;'WS-5'!DP3,MIN('WS-5'!DP1,'WS-5'!DP3),-MIN('WS-5'!DP1,'WS-5'!DP3))*IF('WS-5'!$DV1="W",1,-1),"")</f>
        <v/>
      </c>
      <c r="H420" s="39" t="str">
        <f>IF('WS-5'!$DV1&lt;&gt;"",IF('WS-5'!DR1='WS-5'!DR3,"",IF('WS-5'!DR1&gt;'WS-5'!DR3,MIN('WS-5'!DR1,'WS-5'!DR3),-MIN('WS-5'!DR1,'WS-5'!DR3))*IF('WS-5'!$DV1="W",1,-1)),"")</f>
        <v/>
      </c>
      <c r="I420" s="39" t="str">
        <f>IF('WS-5'!$DV1&lt;&gt;"",IF('WS-5'!DT1='WS-5'!DT3,"",IF('WS-5'!DT1&gt;'WS-5'!DT3,MIN('WS-5'!DT1,'WS-5'!DT3),-MIN('WS-5'!DT1,'WS-5'!DT3))*IF('WS-5'!$DV1="W",1,-1)),"")</f>
        <v/>
      </c>
    </row>
    <row r="421" spans="1:9">
      <c r="A421" t="e">
        <f t="shared" si="6"/>
        <v>#VALUE!</v>
      </c>
      <c r="B421" s="38" t="str">
        <f>CONCATENATE("WS-5 ",'WS-5'!$D$5,",",'WS-5'!$CT11)</f>
        <v>WS-5 1,9</v>
      </c>
      <c r="C421" t="str">
        <f>IF('WS-5'!$DV11&lt;&gt;"",IF('WS-5'!$DV11="W",'WS-5'!$CW11,'WS-5'!$CW13),"")</f>
        <v/>
      </c>
      <c r="D421" t="str">
        <f>IF('WS-5'!$DV11&lt;&gt;"",IF('WS-5'!$DV11="L",'WS-5'!$CW11,'WS-5'!$CW13),"")</f>
        <v/>
      </c>
      <c r="E421" s="39" t="str">
        <f>IF('WS-5'!$DV11&lt;&gt;"",IF('WS-5'!DL11&gt;'WS-5'!DL13,MIN('WS-5'!DL11,'WS-5'!DL13),-MIN('WS-5'!DL11,'WS-5'!DL13))*IF('WS-5'!$DV11="W",1,-1),"")</f>
        <v/>
      </c>
      <c r="F421" s="39" t="str">
        <f>IF('WS-5'!$DV11&lt;&gt;"",IF('WS-5'!DN11&gt;'WS-5'!DN13,MIN('WS-5'!DN11,'WS-5'!DN13),-MIN('WS-5'!DN11,'WS-5'!DN13))*IF('WS-5'!$DV11="W",1,-1),"")</f>
        <v/>
      </c>
      <c r="G421" s="39" t="str">
        <f>IF('WS-5'!$DV11&lt;&gt;"",IF('WS-5'!DP11&gt;'WS-5'!DP13,MIN('WS-5'!DP11,'WS-5'!DP13),-MIN('WS-5'!DP11,'WS-5'!DP13))*IF('WS-5'!$DV11="W",1,-1),"")</f>
        <v/>
      </c>
      <c r="H421" s="39" t="str">
        <f>IF('WS-5'!$DV11&lt;&gt;"",IF('WS-5'!DR11='WS-5'!DR13,"",IF('WS-5'!DR11&gt;'WS-5'!DR13,MIN('WS-5'!DR11,'WS-5'!DR13),-MIN('WS-5'!DR11,'WS-5'!DR13))*IF('WS-5'!$DV11="W",1,-1)),"")</f>
        <v/>
      </c>
      <c r="I421" s="39" t="str">
        <f>IF('WS-5'!$DV11&lt;&gt;"",IF('WS-5'!DT11='WS-5'!DT13,"",IF('WS-5'!DT11&gt;'WS-5'!DT13,MIN('WS-5'!DT11,'WS-5'!DT13),-MIN('WS-5'!DT11,'WS-5'!DT13))*IF('WS-5'!$DV11="W",1,-1)),"")</f>
        <v/>
      </c>
    </row>
    <row r="422" spans="1:9">
      <c r="A422" t="e">
        <f t="shared" si="6"/>
        <v>#VALUE!</v>
      </c>
      <c r="B422" s="38" t="str">
        <f>CONCATENATE("WS-5 ",'WS-5'!$D$5,",",'WS-5'!$CT21)</f>
        <v>WS-5 1,10</v>
      </c>
      <c r="C422" t="str">
        <f>IF('WS-5'!$DV21&lt;&gt;"",IF('WS-5'!$DV21="W",'WS-5'!$CW21,'WS-5'!$CW23),"")</f>
        <v/>
      </c>
      <c r="D422" t="str">
        <f>IF('WS-5'!$DV21&lt;&gt;"",IF('WS-5'!$DV21="L",'WS-5'!$CW21,'WS-5'!$CW23),"")</f>
        <v/>
      </c>
      <c r="E422" s="39" t="str">
        <f>IF('WS-5'!$DV21&lt;&gt;"",IF('WS-5'!DL21&gt;'WS-5'!DL23,MIN('WS-5'!DL21,'WS-5'!DL23),-MIN('WS-5'!DL21,'WS-5'!DL23))*IF('WS-5'!$DV21="W",1,-1),"")</f>
        <v/>
      </c>
      <c r="F422" s="39" t="str">
        <f>IF('WS-5'!$DV21&lt;&gt;"",IF('WS-5'!DN21&gt;'WS-5'!DN23,MIN('WS-5'!DN21,'WS-5'!DN23),-MIN('WS-5'!DN21,'WS-5'!DN23))*IF('WS-5'!$DV21="W",1,-1),"")</f>
        <v/>
      </c>
      <c r="G422" s="39" t="str">
        <f>IF('WS-5'!$DV21&lt;&gt;"",IF('WS-5'!DP21&gt;'WS-5'!DP23,MIN('WS-5'!DP21,'WS-5'!DP23),-MIN('WS-5'!DP21,'WS-5'!DP23))*IF('WS-5'!$DV21="W",1,-1),"")</f>
        <v/>
      </c>
      <c r="H422" s="39" t="str">
        <f>IF('WS-5'!$DV21&lt;&gt;"",IF('WS-5'!DR21='WS-5'!DR23,"",IF('WS-5'!DR21&gt;'WS-5'!DR23,MIN('WS-5'!DR21,'WS-5'!DR23),-MIN('WS-5'!DR21,'WS-5'!DR23))*IF('WS-5'!$DV21="W",1,-1)),"")</f>
        <v/>
      </c>
      <c r="I422" s="39" t="str">
        <f>IF('WS-5'!$DV21&lt;&gt;"",IF('WS-5'!DT21='WS-5'!DT23,"",IF('WS-5'!DT21&gt;'WS-5'!DT23,MIN('WS-5'!DT21,'WS-5'!DT23),-MIN('WS-5'!DT21,'WS-5'!DT23))*IF('WS-5'!$DV21="W",1,-1)),"")</f>
        <v/>
      </c>
    </row>
    <row r="423" spans="1:9">
      <c r="A423" t="e">
        <f t="shared" si="6"/>
        <v>#VALUE!</v>
      </c>
      <c r="B423" s="38" t="str">
        <f>CONCATENATE("WS-5 ",'WS-5'!$D$70,",",'WS-5'!$BD66)</f>
        <v>WS-5 2,1</v>
      </c>
      <c r="C423" t="str">
        <f>IF('WS-5'!$CF66&lt;&gt;"",IF('WS-5'!$CF66="W",'WS-5'!$BG66,'WS-5'!$BG68),"")</f>
        <v/>
      </c>
      <c r="D423" t="str">
        <f>IF('WS-5'!$CF66&lt;&gt;"",IF('WS-5'!$CF66="L",'WS-5'!$BG66,'WS-5'!$BG68),"")</f>
        <v/>
      </c>
      <c r="E423" s="39" t="str">
        <f>IF('WS-5'!$CF66&lt;&gt;"",IF('WS-5'!BV66&gt;'WS-5'!BV68,MIN('WS-5'!BV66,'WS-5'!BV68),-MIN('WS-5'!BV66,'WS-5'!BV68))*IF('WS-5'!$CF66="W",1,-1),"")</f>
        <v/>
      </c>
      <c r="F423" s="39" t="str">
        <f>IF('WS-5'!$CF66&lt;&gt;"",IF('WS-5'!BX66&gt;'WS-5'!BX68,MIN('WS-5'!BX66,'WS-5'!BX68),-MIN('WS-5'!BX66,'WS-5'!BX68))*IF('WS-5'!$CF66="W",1,-1),"")</f>
        <v/>
      </c>
      <c r="G423" s="39" t="str">
        <f>IF('WS-5'!$CF66&lt;&gt;"",IF('WS-5'!BZ66&gt;'WS-5'!BZ68,MIN('WS-5'!BZ66,'WS-5'!BZ68),-MIN('WS-5'!BZ66,'WS-5'!BZ68))*IF('WS-5'!$CF66="W",1,-1),"")</f>
        <v/>
      </c>
      <c r="H423" s="39" t="str">
        <f>IF('WS-5'!$CF66&lt;&gt;"",IF('WS-5'!CB66='WS-5'!CB68,"",IF('WS-5'!CB66&gt;'WS-5'!CB68,MIN('WS-5'!CB66,'WS-5'!CB68),-MIN('WS-5'!CB66,'WS-5'!CB68))*IF('WS-5'!$CF66="W",1,-1)),"")</f>
        <v/>
      </c>
      <c r="I423" s="39" t="str">
        <f>IF('WS-5'!$CF66&lt;&gt;"",IF('WS-5'!CD66='WS-5'!CD68,"",IF('WS-5'!CD66&gt;'WS-5'!CD68,MIN('WS-5'!CD66,'WS-5'!CD68),-MIN('WS-5'!CD66,'WS-5'!CD68))*IF('WS-5'!$CF66="W",1,-1)),"")</f>
        <v/>
      </c>
    </row>
    <row r="424" spans="1:9">
      <c r="A424" t="e">
        <f t="shared" si="6"/>
        <v>#VALUE!</v>
      </c>
      <c r="B424" s="38" t="str">
        <f>CONCATENATE("WS-5 ",'WS-5'!$D$70,",",'WS-5'!$BD76)</f>
        <v>WS-5 2,2</v>
      </c>
      <c r="C424" t="str">
        <f>IF('WS-5'!$CF76&lt;&gt;"",IF('WS-5'!$CF76="W",'WS-5'!$BG76,'WS-5'!$BG78),"")</f>
        <v/>
      </c>
      <c r="D424" t="str">
        <f>IF('WS-5'!$CF76&lt;&gt;"",IF('WS-5'!$CF76="L",'WS-5'!$BG76,'WS-5'!$BG78),"")</f>
        <v/>
      </c>
      <c r="E424" s="39" t="str">
        <f>IF('WS-5'!$CF76&lt;&gt;"",IF('WS-5'!BV76&gt;'WS-5'!BV78,MIN('WS-5'!BV76,'WS-5'!BV78),-MIN('WS-5'!BV76,'WS-5'!BV78))*IF('WS-5'!$CF76="W",1,-1),"")</f>
        <v/>
      </c>
      <c r="F424" s="39" t="str">
        <f>IF('WS-5'!$CF76&lt;&gt;"",IF('WS-5'!BX76&gt;'WS-5'!BX78,MIN('WS-5'!BX76,'WS-5'!BX78),-MIN('WS-5'!BX76,'WS-5'!BX78))*IF('WS-5'!$CF76="W",1,-1),"")</f>
        <v/>
      </c>
      <c r="G424" s="39" t="str">
        <f>IF('WS-5'!$CF76&lt;&gt;"",IF('WS-5'!BZ76&gt;'WS-5'!BZ78,MIN('WS-5'!BZ76,'WS-5'!BZ78),-MIN('WS-5'!BZ76,'WS-5'!BZ78))*IF('WS-5'!$CF76="W",1,-1),"")</f>
        <v/>
      </c>
      <c r="H424" s="39" t="str">
        <f>IF('WS-5'!$CF76&lt;&gt;"",IF('WS-5'!CB76='WS-5'!CB78,"",IF('WS-5'!CB76&gt;'WS-5'!CB78,MIN('WS-5'!CB76,'WS-5'!CB78),-MIN('WS-5'!CB76,'WS-5'!CB78))*IF('WS-5'!$CF76="W",1,-1)),"")</f>
        <v/>
      </c>
      <c r="I424" s="39" t="str">
        <f>IF('WS-5'!$CF76&lt;&gt;"",IF('WS-5'!CD76='WS-5'!CD78,"",IF('WS-5'!CD76&gt;'WS-5'!CD78,MIN('WS-5'!CD76,'WS-5'!CD78),-MIN('WS-5'!CD76,'WS-5'!CD78))*IF('WS-5'!$CF76="W",1,-1)),"")</f>
        <v/>
      </c>
    </row>
    <row r="425" spans="1:9">
      <c r="A425" t="e">
        <f t="shared" si="6"/>
        <v>#VALUE!</v>
      </c>
      <c r="B425" s="38" t="str">
        <f>CONCATENATE("WS-5 ",'WS-5'!$D$70,",",'WS-5'!$BD86)</f>
        <v>WS-5 2,3</v>
      </c>
      <c r="C425" t="str">
        <f>IF('WS-5'!$CF86&lt;&gt;"",IF('WS-5'!$CF86="W",'WS-5'!$BG86,'WS-5'!$BG88),"")</f>
        <v/>
      </c>
      <c r="D425" t="str">
        <f>IF('WS-5'!$CF86&lt;&gt;"",IF('WS-5'!$CF86="L",'WS-5'!$BG86,'WS-5'!$BG88),"")</f>
        <v/>
      </c>
      <c r="E425" s="39" t="str">
        <f>IF('WS-5'!$CF86&lt;&gt;"",IF('WS-5'!BV86&gt;'WS-5'!BV88,MIN('WS-5'!BV86,'WS-5'!BV88),-MIN('WS-5'!BV86,'WS-5'!BV88))*IF('WS-5'!$CF86="W",1,-1),"")</f>
        <v/>
      </c>
      <c r="F425" s="39" t="str">
        <f>IF('WS-5'!$CF86&lt;&gt;"",IF('WS-5'!BX86&gt;'WS-5'!BX88,MIN('WS-5'!BX86,'WS-5'!BX88),-MIN('WS-5'!BX86,'WS-5'!BX88))*IF('WS-5'!$CF86="W",1,-1),"")</f>
        <v/>
      </c>
      <c r="G425" s="39" t="str">
        <f>IF('WS-5'!$CF86&lt;&gt;"",IF('WS-5'!BZ86&gt;'WS-5'!BZ88,MIN('WS-5'!BZ86,'WS-5'!BZ88),-MIN('WS-5'!BZ86,'WS-5'!BZ88))*IF('WS-5'!$CF86="W",1,-1),"")</f>
        <v/>
      </c>
      <c r="H425" s="39" t="str">
        <f>IF('WS-5'!$CF86&lt;&gt;"",IF('WS-5'!CB86='WS-5'!CB88,"",IF('WS-5'!CB86&gt;'WS-5'!CB88,MIN('WS-5'!CB86,'WS-5'!CB88),-MIN('WS-5'!CB86,'WS-5'!CB88))*IF('WS-5'!$CF86="W",1,-1)),"")</f>
        <v/>
      </c>
      <c r="I425" s="39" t="str">
        <f>IF('WS-5'!$CF86&lt;&gt;"",IF('WS-5'!CD86='WS-5'!CD88,"",IF('WS-5'!CD86&gt;'WS-5'!CD88,MIN('WS-5'!CD86,'WS-5'!CD88),-MIN('WS-5'!CD86,'WS-5'!CD88))*IF('WS-5'!$CF86="W",1,-1)),"")</f>
        <v/>
      </c>
    </row>
    <row r="426" spans="1:9">
      <c r="A426" t="e">
        <f t="shared" si="6"/>
        <v>#VALUE!</v>
      </c>
      <c r="B426" s="38" t="str">
        <f>CONCATENATE("WS-5 ",'WS-5'!$D$70,",",'WS-5'!$BD96)</f>
        <v>WS-5 2,4</v>
      </c>
      <c r="C426" t="str">
        <f>IF('WS-5'!$CF96&lt;&gt;"",IF('WS-5'!$CF96="W",'WS-5'!$BG96,'WS-5'!$BG98),"")</f>
        <v/>
      </c>
      <c r="D426" t="str">
        <f>IF('WS-5'!$CF96&lt;&gt;"",IF('WS-5'!$CF96="L",'WS-5'!$BG96,'WS-5'!$BG98),"")</f>
        <v/>
      </c>
      <c r="E426" s="39" t="str">
        <f>IF('WS-5'!$CF96&lt;&gt;"",IF('WS-5'!BV96&gt;'WS-5'!BV98,MIN('WS-5'!BV96,'WS-5'!BV98),-MIN('WS-5'!BV96,'WS-5'!BV98))*IF('WS-5'!$CF96="W",1,-1),"")</f>
        <v/>
      </c>
      <c r="F426" s="39" t="str">
        <f>IF('WS-5'!$CF96&lt;&gt;"",IF('WS-5'!BX96&gt;'WS-5'!BX98,MIN('WS-5'!BX96,'WS-5'!BX98),-MIN('WS-5'!BX96,'WS-5'!BX98))*IF('WS-5'!$CF96="W",1,-1),"")</f>
        <v/>
      </c>
      <c r="G426" s="39" t="str">
        <f>IF('WS-5'!$CF96&lt;&gt;"",IF('WS-5'!BZ96&gt;'WS-5'!BZ98,MIN('WS-5'!BZ96,'WS-5'!BZ98),-MIN('WS-5'!BZ96,'WS-5'!BZ98))*IF('WS-5'!$CF96="W",1,-1),"")</f>
        <v/>
      </c>
      <c r="H426" s="39" t="str">
        <f>IF('WS-5'!$CF96&lt;&gt;"",IF('WS-5'!CB96='WS-5'!CB98,"",IF('WS-5'!CB96&gt;'WS-5'!CB98,MIN('WS-5'!CB96,'WS-5'!CB98),-MIN('WS-5'!CB96,'WS-5'!CB98))*IF('WS-5'!$CF96="W",1,-1)),"")</f>
        <v/>
      </c>
      <c r="I426" s="39" t="str">
        <f>IF('WS-5'!$CF96&lt;&gt;"",IF('WS-5'!CD96='WS-5'!CD98,"",IF('WS-5'!CD96&gt;'WS-5'!CD98,MIN('WS-5'!CD96,'WS-5'!CD98),-MIN('WS-5'!CD96,'WS-5'!CD98))*IF('WS-5'!$CF96="W",1,-1)),"")</f>
        <v/>
      </c>
    </row>
    <row r="427" spans="1:9">
      <c r="A427" t="e">
        <f t="shared" si="6"/>
        <v>#VALUE!</v>
      </c>
      <c r="B427" s="38" t="str">
        <f>CONCATENATE("WS-5 ",'WS-5'!$D$70,",",'WS-5'!$BD106)</f>
        <v>WS-5 2,5</v>
      </c>
      <c r="C427" t="str">
        <f>IF('WS-5'!$CF106&lt;&gt;"",IF('WS-5'!$CF106="W",'WS-5'!$BG106,'WS-5'!$BG108),"")</f>
        <v/>
      </c>
      <c r="D427" t="str">
        <f>IF('WS-5'!$CF106&lt;&gt;"",IF('WS-5'!$CF106="L",'WS-5'!$BG106,'WS-5'!$BG108),"")</f>
        <v/>
      </c>
      <c r="E427" s="39" t="str">
        <f>IF('WS-5'!$CF106&lt;&gt;"",IF('WS-5'!BV106&gt;'WS-5'!BV108,MIN('WS-5'!BV106,'WS-5'!BV108),-MIN('WS-5'!BV106,'WS-5'!BV108))*IF('WS-5'!$CF106="W",1,-1),"")</f>
        <v/>
      </c>
      <c r="F427" s="39" t="str">
        <f>IF('WS-5'!$CF106&lt;&gt;"",IF('WS-5'!BX106&gt;'WS-5'!BX108,MIN('WS-5'!BX106,'WS-5'!BX108),-MIN('WS-5'!BX106,'WS-5'!BX108))*IF('WS-5'!$CF106="W",1,-1),"")</f>
        <v/>
      </c>
      <c r="G427" s="39" t="str">
        <f>IF('WS-5'!$CF106&lt;&gt;"",IF('WS-5'!BZ106&gt;'WS-5'!BZ108,MIN('WS-5'!BZ106,'WS-5'!BZ108),-MIN('WS-5'!BZ106,'WS-5'!BZ108))*IF('WS-5'!$CF106="W",1,-1),"")</f>
        <v/>
      </c>
      <c r="H427" s="39" t="str">
        <f>IF('WS-5'!$CF106&lt;&gt;"",IF('WS-5'!CB106='WS-5'!CB108,"",IF('WS-5'!CB106&gt;'WS-5'!CB108,MIN('WS-5'!CB106,'WS-5'!CB108),-MIN('WS-5'!CB106,'WS-5'!CB108))*IF('WS-5'!$CF106="W",1,-1)),"")</f>
        <v/>
      </c>
      <c r="I427" s="39" t="str">
        <f>IF('WS-5'!$CF106&lt;&gt;"",IF('WS-5'!CD106='WS-5'!CD108,"",IF('WS-5'!CD106&gt;'WS-5'!CD108,MIN('WS-5'!CD106,'WS-5'!CD108),-MIN('WS-5'!CD106,'WS-5'!CD108))*IF('WS-5'!$CF106="W",1,-1)),"")</f>
        <v/>
      </c>
    </row>
    <row r="428" spans="1:9">
      <c r="A428" t="e">
        <f t="shared" si="6"/>
        <v>#VALUE!</v>
      </c>
      <c r="B428" s="38" t="str">
        <f>CONCATENATE("WS-5 ",'WS-5'!$D$70,",",'WS-5'!$BD116)</f>
        <v>WS-5 2,6</v>
      </c>
      <c r="C428" t="str">
        <f>IF('WS-5'!$CF116&lt;&gt;"",IF('WS-5'!$CF116="W",'WS-5'!$BG116,'WS-5'!$BG118),"")</f>
        <v/>
      </c>
      <c r="D428" t="str">
        <f>IF('WS-5'!$CF116&lt;&gt;"",IF('WS-5'!$CF116="L",'WS-5'!$BG116,'WS-5'!$BG118),"")</f>
        <v/>
      </c>
      <c r="E428" s="39" t="str">
        <f>IF('WS-5'!$CF116&lt;&gt;"",IF('WS-5'!BV116&gt;'WS-5'!BV118,MIN('WS-5'!BV116,'WS-5'!BV118),-MIN('WS-5'!BV116,'WS-5'!BV118))*IF('WS-5'!$CF116="W",1,-1),"")</f>
        <v/>
      </c>
      <c r="F428" s="39" t="str">
        <f>IF('WS-5'!$CF116&lt;&gt;"",IF('WS-5'!BX116&gt;'WS-5'!BX118,MIN('WS-5'!BX116,'WS-5'!BX118),-MIN('WS-5'!BX116,'WS-5'!BX118))*IF('WS-5'!$CF116="W",1,-1),"")</f>
        <v/>
      </c>
      <c r="G428" s="39" t="str">
        <f>IF('WS-5'!$CF116&lt;&gt;"",IF('WS-5'!BZ116&gt;'WS-5'!BZ118,MIN('WS-5'!BZ116,'WS-5'!BZ118),-MIN('WS-5'!BZ116,'WS-5'!BZ118))*IF('WS-5'!$CF116="W",1,-1),"")</f>
        <v/>
      </c>
      <c r="H428" s="39" t="str">
        <f>IF('WS-5'!$CF116&lt;&gt;"",IF('WS-5'!CB116='WS-5'!CB118,"",IF('WS-5'!CB116&gt;'WS-5'!CB118,MIN('WS-5'!CB116,'WS-5'!CB118),-MIN('WS-5'!CB116,'WS-5'!CB118))*IF('WS-5'!$CF116="W",1,-1)),"")</f>
        <v/>
      </c>
      <c r="I428" s="39" t="str">
        <f>IF('WS-5'!$CF116&lt;&gt;"",IF('WS-5'!CD116='WS-5'!CD118,"",IF('WS-5'!CD116&gt;'WS-5'!CD118,MIN('WS-5'!CD116,'WS-5'!CD118),-MIN('WS-5'!CD116,'WS-5'!CD118))*IF('WS-5'!$CF116="W",1,-1)),"")</f>
        <v/>
      </c>
    </row>
    <row r="429" spans="1:9">
      <c r="A429" t="e">
        <f t="shared" si="6"/>
        <v>#VALUE!</v>
      </c>
      <c r="B429" s="38" t="str">
        <f>CONCATENATE("WS-5 ",'WS-5'!$D$70,",",'WS-5'!$BD126)</f>
        <v>WS-5 2,7</v>
      </c>
      <c r="C429" t="str">
        <f>IF('WS-5'!$CF126&lt;&gt;"",IF('WS-5'!$CF126="W",'WS-5'!$BG126,'WS-5'!$BG128),"")</f>
        <v/>
      </c>
      <c r="D429" t="str">
        <f>IF('WS-5'!$CF126&lt;&gt;"",IF('WS-5'!$CF126="L",'WS-5'!$BG126,'WS-5'!$BG128),"")</f>
        <v/>
      </c>
      <c r="E429" s="39" t="str">
        <f>IF('WS-5'!$CF126&lt;&gt;"",IF('WS-5'!BV126&gt;'WS-5'!BV128,MIN('WS-5'!BV126,'WS-5'!BV128),-MIN('WS-5'!BV126,'WS-5'!BV128))*IF('WS-5'!$CF126="W",1,-1),"")</f>
        <v/>
      </c>
      <c r="F429" s="39" t="str">
        <f>IF('WS-5'!$CF126&lt;&gt;"",IF('WS-5'!BX126&gt;'WS-5'!BX128,MIN('WS-5'!BX126,'WS-5'!BX128),-MIN('WS-5'!BX126,'WS-5'!BX128))*IF('WS-5'!$CF126="W",1,-1),"")</f>
        <v/>
      </c>
      <c r="G429" s="39" t="str">
        <f>IF('WS-5'!$CF126&lt;&gt;"",IF('WS-5'!BZ126&gt;'WS-5'!BZ128,MIN('WS-5'!BZ126,'WS-5'!BZ128),-MIN('WS-5'!BZ126,'WS-5'!BZ128))*IF('WS-5'!$CF126="W",1,-1),"")</f>
        <v/>
      </c>
      <c r="H429" s="39" t="str">
        <f>IF('WS-5'!$CF126&lt;&gt;"",IF('WS-5'!CB126='WS-5'!CB128,"",IF('WS-5'!CB126&gt;'WS-5'!CB128,MIN('WS-5'!CB126,'WS-5'!CB128),-MIN('WS-5'!CB126,'WS-5'!CB128))*IF('WS-5'!$CF126="W",1,-1)),"")</f>
        <v/>
      </c>
      <c r="I429" s="39" t="str">
        <f>IF('WS-5'!$CF126&lt;&gt;"",IF('WS-5'!CD126='WS-5'!CD128,"",IF('WS-5'!CD126&gt;'WS-5'!CD128,MIN('WS-5'!CD126,'WS-5'!CD128),-MIN('WS-5'!CD126,'WS-5'!CD128))*IF('WS-5'!$CF126="W",1,-1)),"")</f>
        <v/>
      </c>
    </row>
    <row r="430" spans="1:9">
      <c r="A430" t="e">
        <f t="shared" si="6"/>
        <v>#VALUE!</v>
      </c>
      <c r="B430" s="38" t="str">
        <f>CONCATENATE("WS-5 ",'WS-5'!$D$70,",",'WS-5'!$CT66)</f>
        <v>WS-5 2,8</v>
      </c>
      <c r="C430" t="str">
        <f>IF('WS-5'!$DV66&lt;&gt;"",IF('WS-5'!$DV66="W",'WS-5'!$CW66,'WS-5'!$CW68),"")</f>
        <v/>
      </c>
      <c r="D430" t="str">
        <f>IF('WS-5'!$DV66&lt;&gt;"",IF('WS-5'!$DV66="L",'WS-5'!$CW66,'WS-5'!$CW68),"")</f>
        <v/>
      </c>
      <c r="E430" s="39" t="str">
        <f>IF('WS-5'!$DV66&lt;&gt;"",IF('WS-5'!DL66&gt;'WS-5'!DL68,MIN('WS-5'!DL66,'WS-5'!DL68),-MIN('WS-5'!DL66,'WS-5'!DL68))*IF('WS-5'!$DV66="W",1,-1),"")</f>
        <v/>
      </c>
      <c r="F430" s="39" t="str">
        <f>IF('WS-5'!$DV66&lt;&gt;"",IF('WS-5'!DN66&gt;'WS-5'!DN68,MIN('WS-5'!DN66,'WS-5'!DN68),-MIN('WS-5'!DN66,'WS-5'!DN68))*IF('WS-5'!$DV66="W",1,-1),"")</f>
        <v/>
      </c>
      <c r="G430" s="39" t="str">
        <f>IF('WS-5'!$DV66&lt;&gt;"",IF('WS-5'!DP66&gt;'WS-5'!DP68,MIN('WS-5'!DP66,'WS-5'!DP68),-MIN('WS-5'!DP66,'WS-5'!DP68))*IF('WS-5'!$DV66="W",1,-1),"")</f>
        <v/>
      </c>
      <c r="H430" s="39" t="str">
        <f>IF('WS-5'!$DV66&lt;&gt;"",IF('WS-5'!DR66='WS-5'!DR68,"",IF('WS-5'!DR66&gt;'WS-5'!DR68,MIN('WS-5'!DR66,'WS-5'!DR68),-MIN('WS-5'!DR66,'WS-5'!DR68))*IF('WS-5'!$DV66="W",1,-1)),"")</f>
        <v/>
      </c>
      <c r="I430" s="39" t="str">
        <f>IF('WS-5'!$DV66&lt;&gt;"",IF('WS-5'!DT66='WS-5'!DT68,"",IF('WS-5'!DT66&gt;'WS-5'!DT68,MIN('WS-5'!DT66,'WS-5'!DT68),-MIN('WS-5'!DT66,'WS-5'!DT68))*IF('WS-5'!$DV66="W",1,-1)),"")</f>
        <v/>
      </c>
    </row>
    <row r="431" spans="1:9">
      <c r="A431" t="e">
        <f t="shared" si="6"/>
        <v>#VALUE!</v>
      </c>
      <c r="B431" s="38" t="str">
        <f>CONCATENATE("WS-5 ",'WS-5'!$D$70,",",'WS-5'!$CT76)</f>
        <v>WS-5 2,9</v>
      </c>
      <c r="C431" t="str">
        <f>IF('WS-5'!$DV76&lt;&gt;"",IF('WS-5'!$DV76="W",'WS-5'!$CW76,'WS-5'!$CW78),"")</f>
        <v/>
      </c>
      <c r="D431" t="str">
        <f>IF('WS-5'!$DV76&lt;&gt;"",IF('WS-5'!$DV76="L",'WS-5'!$CW76,'WS-5'!$CW78),"")</f>
        <v/>
      </c>
      <c r="E431" s="39" t="str">
        <f>IF('WS-5'!$DV76&lt;&gt;"",IF('WS-5'!DL76&gt;'WS-5'!DL78,MIN('WS-5'!DL76,'WS-5'!DL78),-MIN('WS-5'!DL76,'WS-5'!DL78))*IF('WS-5'!$DV76="W",1,-1),"")</f>
        <v/>
      </c>
      <c r="F431" s="39" t="str">
        <f>IF('WS-5'!$DV76&lt;&gt;"",IF('WS-5'!DN76&gt;'WS-5'!DN78,MIN('WS-5'!DN76,'WS-5'!DN78),-MIN('WS-5'!DN76,'WS-5'!DN78))*IF('WS-5'!$DV76="W",1,-1),"")</f>
        <v/>
      </c>
      <c r="G431" s="39" t="str">
        <f>IF('WS-5'!$DV76&lt;&gt;"",IF('WS-5'!DP76&gt;'WS-5'!DP78,MIN('WS-5'!DP76,'WS-5'!DP78),-MIN('WS-5'!DP76,'WS-5'!DP78))*IF('WS-5'!$DV76="W",1,-1),"")</f>
        <v/>
      </c>
      <c r="H431" s="39" t="str">
        <f>IF('WS-5'!$DV76&lt;&gt;"",IF('WS-5'!DR76='WS-5'!DR78,"",IF('WS-5'!DR76&gt;'WS-5'!DR78,MIN('WS-5'!DR76,'WS-5'!DR78),-MIN('WS-5'!DR76,'WS-5'!DR78))*IF('WS-5'!$DV76="W",1,-1)),"")</f>
        <v/>
      </c>
      <c r="I431" s="39" t="str">
        <f>IF('WS-5'!$DV76&lt;&gt;"",IF('WS-5'!DT76='WS-5'!DT78,"",IF('WS-5'!DT76&gt;'WS-5'!DT78,MIN('WS-5'!DT76,'WS-5'!DT78),-MIN('WS-5'!DT76,'WS-5'!DT78))*IF('WS-5'!$DV76="W",1,-1)),"")</f>
        <v/>
      </c>
    </row>
    <row r="432" spans="1:9">
      <c r="A432" t="e">
        <f t="shared" si="6"/>
        <v>#VALUE!</v>
      </c>
      <c r="B432" s="38" t="str">
        <f>CONCATENATE("WS-5 ",'WS-5'!$D$70,",",'WS-5'!$CT86)</f>
        <v>WS-5 2,10</v>
      </c>
      <c r="C432" t="str">
        <f>IF('WS-5'!$DV86&lt;&gt;"",IF('WS-5'!$DV86="W",'WS-5'!$CW86,'WS-5'!$CW88),"")</f>
        <v/>
      </c>
      <c r="D432" t="str">
        <f>IF('WS-5'!$DV86&lt;&gt;"",IF('WS-5'!$DV86="L",'WS-5'!$CW86,'WS-5'!$CW88),"")</f>
        <v/>
      </c>
      <c r="E432" s="39" t="str">
        <f>IF('WS-5'!$DV86&lt;&gt;"",IF('WS-5'!DL86&gt;'WS-5'!DL88,MIN('WS-5'!DL86,'WS-5'!DL88),-MIN('WS-5'!DL86,'WS-5'!DL88))*IF('WS-5'!$DV86="W",1,-1),"")</f>
        <v/>
      </c>
      <c r="F432" s="39" t="str">
        <f>IF('WS-5'!$DV86&lt;&gt;"",IF('WS-5'!DN86&gt;'WS-5'!DN88,MIN('WS-5'!DN86,'WS-5'!DN88),-MIN('WS-5'!DN86,'WS-5'!DN88))*IF('WS-5'!$DV86="W",1,-1),"")</f>
        <v/>
      </c>
      <c r="G432" s="39" t="str">
        <f>IF('WS-5'!$DV86&lt;&gt;"",IF('WS-5'!DP86&gt;'WS-5'!DP88,MIN('WS-5'!DP86,'WS-5'!DP88),-MIN('WS-5'!DP86,'WS-5'!DP88))*IF('WS-5'!$DV86="W",1,-1),"")</f>
        <v/>
      </c>
      <c r="H432" s="39" t="str">
        <f>IF('WS-5'!$DV86&lt;&gt;"",IF('WS-5'!DR86='WS-5'!DR88,"",IF('WS-5'!DR86&gt;'WS-5'!DR88,MIN('WS-5'!DR86,'WS-5'!DR88),-MIN('WS-5'!DR86,'WS-5'!DR88))*IF('WS-5'!$DV86="W",1,-1)),"")</f>
        <v/>
      </c>
      <c r="I432" s="39" t="str">
        <f>IF('WS-5'!$DV86&lt;&gt;"",IF('WS-5'!DT86='WS-5'!DT88,"",IF('WS-5'!DT86&gt;'WS-5'!DT88,MIN('WS-5'!DT86,'WS-5'!DT88),-MIN('WS-5'!DT86,'WS-5'!DT88))*IF('WS-5'!$DV86="W",1,-1)),"")</f>
        <v/>
      </c>
    </row>
    <row r="433" spans="1:9">
      <c r="A433" t="e">
        <f t="shared" si="6"/>
        <v>#VALUE!</v>
      </c>
      <c r="B433" s="38" t="str">
        <f>CONCATENATE("WS-5 ",'WS-5'!$D$135,",",'WS-5'!$BD131)</f>
        <v>WS-5 3,1</v>
      </c>
      <c r="C433" t="str">
        <f>IF('WS-5'!$CF131&lt;&gt;"",IF('WS-5'!$CF131="W",'WS-5'!$BG131,'WS-5'!$BG133),"")</f>
        <v/>
      </c>
      <c r="D433" t="str">
        <f>IF('WS-5'!$CF131&lt;&gt;"",IF('WS-5'!$CF131="L",'WS-5'!$BG131,'WS-5'!$BG133),"")</f>
        <v/>
      </c>
      <c r="E433" s="39" t="str">
        <f>IF('WS-5'!$CF131&lt;&gt;"",IF('WS-5'!BV131&gt;'WS-5'!BV133,MIN('WS-5'!BV131,'WS-5'!BV133),-MIN('WS-5'!BV131,'WS-5'!BV133))*IF('WS-5'!$CF131="W",1,-1),"")</f>
        <v/>
      </c>
      <c r="F433" s="39" t="str">
        <f>IF('WS-5'!$CF131&lt;&gt;"",IF('WS-5'!BX131&gt;'WS-5'!BX133,MIN('WS-5'!BX131,'WS-5'!BX133),-MIN('WS-5'!BX131,'WS-5'!BX133))*IF('WS-5'!$CF131="W",1,-1),"")</f>
        <v/>
      </c>
      <c r="G433" s="39" t="str">
        <f>IF('WS-5'!$CF131&lt;&gt;"",IF('WS-5'!BZ131&gt;'WS-5'!BZ133,MIN('WS-5'!BZ131,'WS-5'!BZ133),-MIN('WS-5'!BZ131,'WS-5'!BZ133))*IF('WS-5'!$CF131="W",1,-1),"")</f>
        <v/>
      </c>
      <c r="H433" s="39" t="str">
        <f>IF('WS-5'!$CF131&lt;&gt;"",IF('WS-5'!CB131='WS-5'!CB133,"",IF('WS-5'!CB131&gt;'WS-5'!CB133,MIN('WS-5'!CB131,'WS-5'!CB133),-MIN('WS-5'!CB131,'WS-5'!CB133))*IF('WS-5'!$CF131="W",1,-1)),"")</f>
        <v/>
      </c>
      <c r="I433" s="39" t="str">
        <f>IF('WS-5'!$CF131&lt;&gt;"",IF('WS-5'!CD131='WS-5'!CD133,"",IF('WS-5'!CD131&gt;'WS-5'!CD133,MIN('WS-5'!CD131,'WS-5'!CD133),-MIN('WS-5'!CD131,'WS-5'!CD133))*IF('WS-5'!$CF131="W",1,-1)),"")</f>
        <v/>
      </c>
    </row>
    <row r="434" spans="1:9">
      <c r="A434" t="e">
        <f t="shared" si="6"/>
        <v>#VALUE!</v>
      </c>
      <c r="B434" s="38" t="str">
        <f>CONCATENATE("WS-5 ",'WS-5'!$D$135,",",'WS-5'!$BD141)</f>
        <v>WS-5 3,2</v>
      </c>
      <c r="C434" t="str">
        <f>IF('WS-5'!$CF141&lt;&gt;"",IF('WS-5'!$CF141="W",'WS-5'!$BG141,'WS-5'!$BG143),"")</f>
        <v/>
      </c>
      <c r="D434" t="str">
        <f>IF('WS-5'!$CF141&lt;&gt;"",IF('WS-5'!$CF141="L",'WS-5'!$BG141,'WS-5'!$BG143),"")</f>
        <v/>
      </c>
      <c r="E434" s="39" t="str">
        <f>IF('WS-5'!$CF141&lt;&gt;"",IF('WS-5'!BV141&gt;'WS-5'!BV143,MIN('WS-5'!BV141,'WS-5'!BV143),-MIN('WS-5'!BV141,'WS-5'!BV143))*IF('WS-5'!$CF141="W",1,-1),"")</f>
        <v/>
      </c>
      <c r="F434" s="39" t="str">
        <f>IF('WS-5'!$CF141&lt;&gt;"",IF('WS-5'!BX141&gt;'WS-5'!BX143,MIN('WS-5'!BX141,'WS-5'!BX143),-MIN('WS-5'!BX141,'WS-5'!BX143))*IF('WS-5'!$CF141="W",1,-1),"")</f>
        <v/>
      </c>
      <c r="G434" s="39" t="str">
        <f>IF('WS-5'!$CF141&lt;&gt;"",IF('WS-5'!BZ141&gt;'WS-5'!BZ143,MIN('WS-5'!BZ141,'WS-5'!BZ143),-MIN('WS-5'!BZ141,'WS-5'!BZ143))*IF('WS-5'!$CF141="W",1,-1),"")</f>
        <v/>
      </c>
      <c r="H434" s="39" t="str">
        <f>IF('WS-5'!$CF141&lt;&gt;"",IF('WS-5'!CB141='WS-5'!CB143,"",IF('WS-5'!CB141&gt;'WS-5'!CB143,MIN('WS-5'!CB141,'WS-5'!CB143),-MIN('WS-5'!CB141,'WS-5'!CB143))*IF('WS-5'!$CF141="W",1,-1)),"")</f>
        <v/>
      </c>
      <c r="I434" s="39" t="str">
        <f>IF('WS-5'!$CF141&lt;&gt;"",IF('WS-5'!CD141='WS-5'!CD143,"",IF('WS-5'!CD141&gt;'WS-5'!CD143,MIN('WS-5'!CD141,'WS-5'!CD143),-MIN('WS-5'!CD141,'WS-5'!CD143))*IF('WS-5'!$CF141="W",1,-1)),"")</f>
        <v/>
      </c>
    </row>
    <row r="435" spans="1:9">
      <c r="A435" t="e">
        <f t="shared" si="6"/>
        <v>#VALUE!</v>
      </c>
      <c r="B435" s="38" t="str">
        <f>CONCATENATE("WS-5 ",'WS-5'!$D$135,",",'WS-5'!$BD151)</f>
        <v>WS-5 3,3</v>
      </c>
      <c r="C435" t="str">
        <f>IF('WS-5'!$CF151&lt;&gt;"",IF('WS-5'!$CF151="W",'WS-5'!$BG151,'WS-5'!$BG153),"")</f>
        <v/>
      </c>
      <c r="D435" t="str">
        <f>IF('WS-5'!$CF151&lt;&gt;"",IF('WS-5'!$CF151="L",'WS-5'!$BG151,'WS-5'!$BG153),"")</f>
        <v/>
      </c>
      <c r="E435" s="39" t="str">
        <f>IF('WS-5'!$CF151&lt;&gt;"",IF('WS-5'!BV151&gt;'WS-5'!BV153,MIN('WS-5'!BV151,'WS-5'!BV153),-MIN('WS-5'!BV151,'WS-5'!BV153))*IF('WS-5'!$CF151="W",1,-1),"")</f>
        <v/>
      </c>
      <c r="F435" s="39" t="str">
        <f>IF('WS-5'!$CF151&lt;&gt;"",IF('WS-5'!BX151&gt;'WS-5'!BX153,MIN('WS-5'!BX151,'WS-5'!BX153),-MIN('WS-5'!BX151,'WS-5'!BX153))*IF('WS-5'!$CF151="W",1,-1),"")</f>
        <v/>
      </c>
      <c r="G435" s="39" t="str">
        <f>IF('WS-5'!$CF151&lt;&gt;"",IF('WS-5'!BZ151&gt;'WS-5'!BZ153,MIN('WS-5'!BZ151,'WS-5'!BZ153),-MIN('WS-5'!BZ151,'WS-5'!BZ153))*IF('WS-5'!$CF151="W",1,-1),"")</f>
        <v/>
      </c>
      <c r="H435" s="39" t="str">
        <f>IF('WS-5'!$CF151&lt;&gt;"",IF('WS-5'!CB151='WS-5'!CB153,"",IF('WS-5'!CB151&gt;'WS-5'!CB153,MIN('WS-5'!CB151,'WS-5'!CB153),-MIN('WS-5'!CB151,'WS-5'!CB153))*IF('WS-5'!$CF151="W",1,-1)),"")</f>
        <v/>
      </c>
      <c r="I435" s="39" t="str">
        <f>IF('WS-5'!$CF151&lt;&gt;"",IF('WS-5'!CD151='WS-5'!CD153,"",IF('WS-5'!CD151&gt;'WS-5'!CD153,MIN('WS-5'!CD151,'WS-5'!CD153),-MIN('WS-5'!CD151,'WS-5'!CD153))*IF('WS-5'!$CF151="W",1,-1)),"")</f>
        <v/>
      </c>
    </row>
    <row r="436" spans="1:9">
      <c r="A436" t="e">
        <f t="shared" si="6"/>
        <v>#VALUE!</v>
      </c>
      <c r="B436" s="38" t="str">
        <f>CONCATENATE("WS-5 ",'WS-5'!$D$135,",",'WS-5'!$BD161)</f>
        <v>WS-5 3,4</v>
      </c>
      <c r="C436" t="str">
        <f>IF('WS-5'!$CF161&lt;&gt;"",IF('WS-5'!$CF161="W",'WS-5'!$BG161,'WS-5'!$BG163),"")</f>
        <v/>
      </c>
      <c r="D436" t="str">
        <f>IF('WS-5'!$CF161&lt;&gt;"",IF('WS-5'!$CF161="L",'WS-5'!$BG161,'WS-5'!$BG163),"")</f>
        <v/>
      </c>
      <c r="E436" s="39" t="str">
        <f>IF('WS-5'!$CF161&lt;&gt;"",IF('WS-5'!BV161&gt;'WS-5'!BV163,MIN('WS-5'!BV161,'WS-5'!BV163),-MIN('WS-5'!BV161,'WS-5'!BV163))*IF('WS-5'!$CF161="W",1,-1),"")</f>
        <v/>
      </c>
      <c r="F436" s="39" t="str">
        <f>IF('WS-5'!$CF161&lt;&gt;"",IF('WS-5'!BX161&gt;'WS-5'!BX163,MIN('WS-5'!BX161,'WS-5'!BX163),-MIN('WS-5'!BX161,'WS-5'!BX163))*IF('WS-5'!$CF161="W",1,-1),"")</f>
        <v/>
      </c>
      <c r="G436" s="39" t="str">
        <f>IF('WS-5'!$CF161&lt;&gt;"",IF('WS-5'!BZ161&gt;'WS-5'!BZ163,MIN('WS-5'!BZ161,'WS-5'!BZ163),-MIN('WS-5'!BZ161,'WS-5'!BZ163))*IF('WS-5'!$CF161="W",1,-1),"")</f>
        <v/>
      </c>
      <c r="H436" s="39" t="str">
        <f>IF('WS-5'!$CF161&lt;&gt;"",IF('WS-5'!CB161='WS-5'!CB163,"",IF('WS-5'!CB161&gt;'WS-5'!CB163,MIN('WS-5'!CB161,'WS-5'!CB163),-MIN('WS-5'!CB161,'WS-5'!CB163))*IF('WS-5'!$CF161="W",1,-1)),"")</f>
        <v/>
      </c>
      <c r="I436" s="39" t="str">
        <f>IF('WS-5'!$CF161&lt;&gt;"",IF('WS-5'!CD161='WS-5'!CD163,"",IF('WS-5'!CD161&gt;'WS-5'!CD163,MIN('WS-5'!CD161,'WS-5'!CD163),-MIN('WS-5'!CD161,'WS-5'!CD163))*IF('WS-5'!$CF161="W",1,-1)),"")</f>
        <v/>
      </c>
    </row>
    <row r="437" spans="1:9">
      <c r="A437" t="e">
        <f t="shared" si="6"/>
        <v>#VALUE!</v>
      </c>
      <c r="B437" s="38" t="str">
        <f>CONCATENATE("WS-5 ",'WS-5'!$D$135,",",'WS-5'!$BD171)</f>
        <v>WS-5 3,5</v>
      </c>
      <c r="C437" t="str">
        <f>IF('WS-5'!$CF171&lt;&gt;"",IF('WS-5'!$CF171="W",'WS-5'!$BG171,'WS-5'!$BG173),"")</f>
        <v/>
      </c>
      <c r="D437" t="str">
        <f>IF('WS-5'!$CF171&lt;&gt;"",IF('WS-5'!$CF171="L",'WS-5'!$BG171,'WS-5'!$BG173),"")</f>
        <v/>
      </c>
      <c r="E437" s="39" t="str">
        <f>IF('WS-5'!$CF171&lt;&gt;"",IF('WS-5'!BV171&gt;'WS-5'!BV173,MIN('WS-5'!BV171,'WS-5'!BV173),-MIN('WS-5'!BV171,'WS-5'!BV173))*IF('WS-5'!$CF171="W",1,-1),"")</f>
        <v/>
      </c>
      <c r="F437" s="39" t="str">
        <f>IF('WS-5'!$CF171&lt;&gt;"",IF('WS-5'!BX171&gt;'WS-5'!BX173,MIN('WS-5'!BX171,'WS-5'!BX173),-MIN('WS-5'!BX171,'WS-5'!BX173))*IF('WS-5'!$CF171="W",1,-1),"")</f>
        <v/>
      </c>
      <c r="G437" s="39" t="str">
        <f>IF('WS-5'!$CF171&lt;&gt;"",IF('WS-5'!BZ171&gt;'WS-5'!BZ173,MIN('WS-5'!BZ171,'WS-5'!BZ173),-MIN('WS-5'!BZ171,'WS-5'!BZ173))*IF('WS-5'!$CF171="W",1,-1),"")</f>
        <v/>
      </c>
      <c r="H437" s="39" t="str">
        <f>IF('WS-5'!$CF171&lt;&gt;"",IF('WS-5'!CB171='WS-5'!CB173,"",IF('WS-5'!CB171&gt;'WS-5'!CB173,MIN('WS-5'!CB171,'WS-5'!CB173),-MIN('WS-5'!CB171,'WS-5'!CB173))*IF('WS-5'!$CF171="W",1,-1)),"")</f>
        <v/>
      </c>
      <c r="I437" s="39" t="str">
        <f>IF('WS-5'!$CF171&lt;&gt;"",IF('WS-5'!CD171='WS-5'!CD173,"",IF('WS-5'!CD171&gt;'WS-5'!CD173,MIN('WS-5'!CD171,'WS-5'!CD173),-MIN('WS-5'!CD171,'WS-5'!CD173))*IF('WS-5'!$CF171="W",1,-1)),"")</f>
        <v/>
      </c>
    </row>
    <row r="438" spans="1:9">
      <c r="A438" t="e">
        <f t="shared" si="6"/>
        <v>#VALUE!</v>
      </c>
      <c r="B438" s="38" t="str">
        <f>CONCATENATE("WS-5 ",'WS-5'!$D$135,",",'WS-5'!$BD181)</f>
        <v>WS-5 3,6</v>
      </c>
      <c r="C438" t="str">
        <f>IF('WS-5'!$CF181&lt;&gt;"",IF('WS-5'!$CF181="W",'WS-5'!$BG181,'WS-5'!$BG183),"")</f>
        <v/>
      </c>
      <c r="D438" t="str">
        <f>IF('WS-5'!$CF181&lt;&gt;"",IF('WS-5'!$CF181="L",'WS-5'!$BG181,'WS-5'!$BG183),"")</f>
        <v/>
      </c>
      <c r="E438" s="39" t="str">
        <f>IF('WS-5'!$CF181&lt;&gt;"",IF('WS-5'!BV181&gt;'WS-5'!BV183,MIN('WS-5'!BV181,'WS-5'!BV183),-MIN('WS-5'!BV181,'WS-5'!BV183))*IF('WS-5'!$CF181="W",1,-1),"")</f>
        <v/>
      </c>
      <c r="F438" s="39" t="str">
        <f>IF('WS-5'!$CF181&lt;&gt;"",IF('WS-5'!BX181&gt;'WS-5'!BX183,MIN('WS-5'!BX181,'WS-5'!BX183),-MIN('WS-5'!BX181,'WS-5'!BX183))*IF('WS-5'!$CF181="W",1,-1),"")</f>
        <v/>
      </c>
      <c r="G438" s="39" t="str">
        <f>IF('WS-5'!$CF181&lt;&gt;"",IF('WS-5'!BZ181&gt;'WS-5'!BZ183,MIN('WS-5'!BZ181,'WS-5'!BZ183),-MIN('WS-5'!BZ181,'WS-5'!BZ183))*IF('WS-5'!$CF181="W",1,-1),"")</f>
        <v/>
      </c>
      <c r="H438" s="39" t="str">
        <f>IF('WS-5'!$CF181&lt;&gt;"",IF('WS-5'!CB181='WS-5'!CB183,"",IF('WS-5'!CB181&gt;'WS-5'!CB183,MIN('WS-5'!CB181,'WS-5'!CB183),-MIN('WS-5'!CB181,'WS-5'!CB183))*IF('WS-5'!$CF181="W",1,-1)),"")</f>
        <v/>
      </c>
      <c r="I438" s="39" t="str">
        <f>IF('WS-5'!$CF181&lt;&gt;"",IF('WS-5'!CD181='WS-5'!CD183,"",IF('WS-5'!CD181&gt;'WS-5'!CD183,MIN('WS-5'!CD181,'WS-5'!CD183),-MIN('WS-5'!CD181,'WS-5'!CD183))*IF('WS-5'!$CF181="W",1,-1)),"")</f>
        <v/>
      </c>
    </row>
    <row r="439" spans="1:9">
      <c r="A439" t="e">
        <f t="shared" si="6"/>
        <v>#VALUE!</v>
      </c>
      <c r="B439" s="38" t="str">
        <f>CONCATENATE("WS-5 ",'WS-5'!$D$135,",",'WS-5'!$BD191)</f>
        <v>WS-5 3,7</v>
      </c>
      <c r="C439" t="str">
        <f>IF('WS-5'!$CF191&lt;&gt;"",IF('WS-5'!$CF191="W",'WS-5'!$BG191,'WS-5'!$BG193),"")</f>
        <v/>
      </c>
      <c r="D439" t="str">
        <f>IF('WS-5'!$CF191&lt;&gt;"",IF('WS-5'!$CF191="L",'WS-5'!$BG191,'WS-5'!$BG193),"")</f>
        <v/>
      </c>
      <c r="E439" s="39" t="str">
        <f>IF('WS-5'!$CF191&lt;&gt;"",IF('WS-5'!BV191&gt;'WS-5'!BV193,MIN('WS-5'!BV191,'WS-5'!BV193),-MIN('WS-5'!BV191,'WS-5'!BV193))*IF('WS-5'!$CF191="W",1,-1),"")</f>
        <v/>
      </c>
      <c r="F439" s="39" t="str">
        <f>IF('WS-5'!$CF191&lt;&gt;"",IF('WS-5'!BX191&gt;'WS-5'!BX193,MIN('WS-5'!BX191,'WS-5'!BX193),-MIN('WS-5'!BX191,'WS-5'!BX193))*IF('WS-5'!$CF191="W",1,-1),"")</f>
        <v/>
      </c>
      <c r="G439" s="39" t="str">
        <f>IF('WS-5'!$CF191&lt;&gt;"",IF('WS-5'!BZ191&gt;'WS-5'!BZ193,MIN('WS-5'!BZ191,'WS-5'!BZ193),-MIN('WS-5'!BZ191,'WS-5'!BZ193))*IF('WS-5'!$CF191="W",1,-1),"")</f>
        <v/>
      </c>
      <c r="H439" s="39" t="str">
        <f>IF('WS-5'!$CF191&lt;&gt;"",IF('WS-5'!CB191='WS-5'!CB193,"",IF('WS-5'!CB191&gt;'WS-5'!CB193,MIN('WS-5'!CB191,'WS-5'!CB193),-MIN('WS-5'!CB191,'WS-5'!CB193))*IF('WS-5'!$CF191="W",1,-1)),"")</f>
        <v/>
      </c>
      <c r="I439" s="39" t="str">
        <f>IF('WS-5'!$CF191&lt;&gt;"",IF('WS-5'!CD191='WS-5'!CD193,"",IF('WS-5'!CD191&gt;'WS-5'!CD193,MIN('WS-5'!CD191,'WS-5'!CD193),-MIN('WS-5'!CD191,'WS-5'!CD193))*IF('WS-5'!$CF191="W",1,-1)),"")</f>
        <v/>
      </c>
    </row>
    <row r="440" spans="1:9">
      <c r="A440" t="e">
        <f t="shared" si="6"/>
        <v>#VALUE!</v>
      </c>
      <c r="B440" s="38" t="str">
        <f>CONCATENATE("WS-5 ",'WS-5'!$D$135,",",'WS-5'!$CT131)</f>
        <v>WS-5 3,8</v>
      </c>
      <c r="C440" t="str">
        <f>IF('WS-5'!$DV131&lt;&gt;"",IF('WS-5'!$DV131="W",'WS-5'!$CW131,'WS-5'!$CW133),"")</f>
        <v/>
      </c>
      <c r="D440" t="str">
        <f>IF('WS-5'!$DV131&lt;&gt;"",IF('WS-5'!$DV131="L",'WS-5'!$CW131,'WS-5'!$CW133),"")</f>
        <v/>
      </c>
      <c r="E440" s="39" t="str">
        <f>IF('WS-5'!$DV131&lt;&gt;"",IF('WS-5'!DL131&gt;'WS-5'!DL133,MIN('WS-5'!DL131,'WS-5'!DL133),-MIN('WS-5'!DL131,'WS-5'!DL133))*IF('WS-5'!$DV131="W",1,-1),"")</f>
        <v/>
      </c>
      <c r="F440" s="39" t="str">
        <f>IF('WS-5'!$DV131&lt;&gt;"",IF('WS-5'!DN131&gt;'WS-5'!DN133,MIN('WS-5'!DN131,'WS-5'!DN133),-MIN('WS-5'!DN131,'WS-5'!DN133))*IF('WS-5'!$DV131="W",1,-1),"")</f>
        <v/>
      </c>
      <c r="G440" s="39" t="str">
        <f>IF('WS-5'!$DV131&lt;&gt;"",IF('WS-5'!DP131&gt;'WS-5'!DP133,MIN('WS-5'!DP131,'WS-5'!DP133),-MIN('WS-5'!DP131,'WS-5'!DP133))*IF('WS-5'!$DV131="W",1,-1),"")</f>
        <v/>
      </c>
      <c r="H440" s="39" t="str">
        <f>IF('WS-5'!$DV131&lt;&gt;"",IF('WS-5'!DR131='WS-5'!DR133,"",IF('WS-5'!DR131&gt;'WS-5'!DR133,MIN('WS-5'!DR131,'WS-5'!DR133),-MIN('WS-5'!DR131,'WS-5'!DR133))*IF('WS-5'!$DV131="W",1,-1)),"")</f>
        <v/>
      </c>
      <c r="I440" s="39" t="str">
        <f>IF('WS-5'!$DV131&lt;&gt;"",IF('WS-5'!DT131='WS-5'!DT133,"",IF('WS-5'!DT131&gt;'WS-5'!DT133,MIN('WS-5'!DT131,'WS-5'!DT133),-MIN('WS-5'!DT131,'WS-5'!DT133))*IF('WS-5'!$DV131="W",1,-1)),"")</f>
        <v/>
      </c>
    </row>
    <row r="441" spans="1:9">
      <c r="A441" t="e">
        <f t="shared" si="6"/>
        <v>#VALUE!</v>
      </c>
      <c r="B441" s="38" t="str">
        <f>CONCATENATE("WS-5 ",'WS-5'!$D$135,",",'WS-5'!$CT141)</f>
        <v>WS-5 3,9</v>
      </c>
      <c r="C441" t="str">
        <f>IF('WS-5'!$DV141&lt;&gt;"",IF('WS-5'!$DV141="W",'WS-5'!$CW141,'WS-5'!$CW143),"")</f>
        <v/>
      </c>
      <c r="D441" t="str">
        <f>IF('WS-5'!$DV141&lt;&gt;"",IF('WS-5'!$DV141="L",'WS-5'!$CW141,'WS-5'!$CW143),"")</f>
        <v/>
      </c>
      <c r="E441" s="39" t="str">
        <f>IF('WS-5'!$DV141&lt;&gt;"",IF('WS-5'!DL141&gt;'WS-5'!DL143,MIN('WS-5'!DL141,'WS-5'!DL143),-MIN('WS-5'!DL141,'WS-5'!DL143))*IF('WS-5'!$DV141="W",1,-1),"")</f>
        <v/>
      </c>
      <c r="F441" s="39" t="str">
        <f>IF('WS-5'!$DV141&lt;&gt;"",IF('WS-5'!DN141&gt;'WS-5'!DN143,MIN('WS-5'!DN141,'WS-5'!DN143),-MIN('WS-5'!DN141,'WS-5'!DN143))*IF('WS-5'!$DV141="W",1,-1),"")</f>
        <v/>
      </c>
      <c r="G441" s="39" t="str">
        <f>IF('WS-5'!$DV141&lt;&gt;"",IF('WS-5'!DP141&gt;'WS-5'!DP143,MIN('WS-5'!DP141,'WS-5'!DP143),-MIN('WS-5'!DP141,'WS-5'!DP143))*IF('WS-5'!$DV141="W",1,-1),"")</f>
        <v/>
      </c>
      <c r="H441" s="39" t="str">
        <f>IF('WS-5'!$DV141&lt;&gt;"",IF('WS-5'!DR141='WS-5'!DR143,"",IF('WS-5'!DR141&gt;'WS-5'!DR143,MIN('WS-5'!DR141,'WS-5'!DR143),-MIN('WS-5'!DR141,'WS-5'!DR143))*IF('WS-5'!$DV141="W",1,-1)),"")</f>
        <v/>
      </c>
      <c r="I441" s="39" t="str">
        <f>IF('WS-5'!$DV141&lt;&gt;"",IF('WS-5'!DT141='WS-5'!DT143,"",IF('WS-5'!DT141&gt;'WS-5'!DT143,MIN('WS-5'!DT141,'WS-5'!DT143),-MIN('WS-5'!DT141,'WS-5'!DT143))*IF('WS-5'!$DV141="W",1,-1)),"")</f>
        <v/>
      </c>
    </row>
    <row r="442" spans="1:9">
      <c r="A442" t="e">
        <f t="shared" si="6"/>
        <v>#VALUE!</v>
      </c>
      <c r="B442" s="38" t="str">
        <f>CONCATENATE("WS-5 ",'WS-5'!$D$135,",",'WS-5'!$CT151)</f>
        <v>WS-5 3,10</v>
      </c>
      <c r="C442" t="str">
        <f>IF('WS-5'!$DV151&lt;&gt;"",IF('WS-5'!$DV151="W",'WS-5'!$CW151,'WS-5'!$CW153),"")</f>
        <v/>
      </c>
      <c r="D442" t="str">
        <f>IF('WS-5'!$DV151&lt;&gt;"",IF('WS-5'!$DV151="L",'WS-5'!$CW151,'WS-5'!$CW153),"")</f>
        <v/>
      </c>
      <c r="E442" s="39" t="str">
        <f>IF('WS-5'!$DV151&lt;&gt;"",IF('WS-5'!DL151&gt;'WS-5'!DL153,MIN('WS-5'!DL151,'WS-5'!DL153),-MIN('WS-5'!DL151,'WS-5'!DL153))*IF('WS-5'!$DV151="W",1,-1),"")</f>
        <v/>
      </c>
      <c r="F442" s="39" t="str">
        <f>IF('WS-5'!$DV151&lt;&gt;"",IF('WS-5'!DN151&gt;'WS-5'!DN153,MIN('WS-5'!DN151,'WS-5'!DN153),-MIN('WS-5'!DN151,'WS-5'!DN153))*IF('WS-5'!$DV151="W",1,-1),"")</f>
        <v/>
      </c>
      <c r="G442" s="39" t="str">
        <f>IF('WS-5'!$DV151&lt;&gt;"",IF('WS-5'!DP151&gt;'WS-5'!DP153,MIN('WS-5'!DP151,'WS-5'!DP153),-MIN('WS-5'!DP151,'WS-5'!DP153))*IF('WS-5'!$DV151="W",1,-1),"")</f>
        <v/>
      </c>
      <c r="H442" s="39" t="str">
        <f>IF('WS-5'!$DV151&lt;&gt;"",IF('WS-5'!DR151='WS-5'!DR153,"",IF('WS-5'!DR151&gt;'WS-5'!DR153,MIN('WS-5'!DR151,'WS-5'!DR153),-MIN('WS-5'!DR151,'WS-5'!DR153))*IF('WS-5'!$DV151="W",1,-1)),"")</f>
        <v/>
      </c>
      <c r="I442" s="39" t="str">
        <f>IF('WS-5'!$DV151&lt;&gt;"",IF('WS-5'!DT151='WS-5'!DT153,"",IF('WS-5'!DT151&gt;'WS-5'!DT153,MIN('WS-5'!DT151,'WS-5'!DT153),-MIN('WS-5'!DT151,'WS-5'!DT153))*IF('WS-5'!$DV151="W",1,-1)),"")</f>
        <v/>
      </c>
    </row>
    <row r="443" spans="1:9">
      <c r="A443" t="e">
        <f t="shared" si="6"/>
        <v>#VALUE!</v>
      </c>
      <c r="B443" s="38" t="str">
        <f>CONCATENATE("WS-5 ",'WS-5'!$D$200,",",'WS-5'!$BD196)</f>
        <v>WS-5 4,1</v>
      </c>
      <c r="C443" t="str">
        <f>IF('WS-5'!$CF196&lt;&gt;"",IF('WS-5'!$CF196="W",'WS-5'!$BG196,'WS-5'!$BG198),"")</f>
        <v/>
      </c>
      <c r="D443" t="str">
        <f>IF('WS-5'!$CF196&lt;&gt;"",IF('WS-5'!$CF196="L",'WS-5'!$BG196,'WS-5'!$BG198),"")</f>
        <v/>
      </c>
      <c r="E443" s="39" t="str">
        <f>IF('WS-5'!$CF196&lt;&gt;"",IF('WS-5'!BV196&gt;'WS-5'!BV198,MIN('WS-5'!BV196,'WS-5'!BV198),-MIN('WS-5'!BV196,'WS-5'!BV198))*IF('WS-5'!$CF196="W",1,-1),"")</f>
        <v/>
      </c>
      <c r="F443" s="39" t="str">
        <f>IF('WS-5'!$CF196&lt;&gt;"",IF('WS-5'!BX196&gt;'WS-5'!BX198,MIN('WS-5'!BX196,'WS-5'!BX198),-MIN('WS-5'!BX196,'WS-5'!BX198))*IF('WS-5'!$CF196="W",1,-1),"")</f>
        <v/>
      </c>
      <c r="G443" s="39" t="str">
        <f>IF('WS-5'!$CF196&lt;&gt;"",IF('WS-5'!BZ196&gt;'WS-5'!BZ198,MIN('WS-5'!BZ196,'WS-5'!BZ198),-MIN('WS-5'!BZ196,'WS-5'!BZ198))*IF('WS-5'!$CF196="W",1,-1),"")</f>
        <v/>
      </c>
      <c r="H443" s="39" t="str">
        <f>IF('WS-5'!$CF196&lt;&gt;"",IF('WS-5'!CB196='WS-5'!CB198,"",IF('WS-5'!CB196&gt;'WS-5'!CB198,MIN('WS-5'!CB196,'WS-5'!CB198),-MIN('WS-5'!CB196,'WS-5'!CB198))*IF('WS-5'!$CF196="W",1,-1)),"")</f>
        <v/>
      </c>
      <c r="I443" s="39" t="str">
        <f>IF('WS-5'!$CF196&lt;&gt;"",IF('WS-5'!CD196='WS-5'!CD198,"",IF('WS-5'!CD196&gt;'WS-5'!CD198,MIN('WS-5'!CD196,'WS-5'!CD198),-MIN('WS-5'!CD196,'WS-5'!CD198))*IF('WS-5'!$CF196="W",1,-1)),"")</f>
        <v/>
      </c>
    </row>
    <row r="444" spans="1:9">
      <c r="A444" t="e">
        <f t="shared" si="6"/>
        <v>#VALUE!</v>
      </c>
      <c r="B444" s="38" t="str">
        <f>CONCATENATE("WS-5 ",'WS-5'!$D$200,",",'WS-5'!$BD206)</f>
        <v>WS-5 4,2</v>
      </c>
      <c r="C444" t="str">
        <f>IF('WS-5'!$CF206&lt;&gt;"",IF('WS-5'!$CF206="W",'WS-5'!$BG206,'WS-5'!$BG208),"")</f>
        <v/>
      </c>
      <c r="D444" t="str">
        <f>IF('WS-5'!$CF206&lt;&gt;"",IF('WS-5'!$CF206="L",'WS-5'!$BG206,'WS-5'!$BG208),"")</f>
        <v/>
      </c>
      <c r="E444" s="39" t="str">
        <f>IF('WS-5'!$CF206&lt;&gt;"",IF('WS-5'!BV206&gt;'WS-5'!BV208,MIN('WS-5'!BV206,'WS-5'!BV208),-MIN('WS-5'!BV206,'WS-5'!BV208))*IF('WS-5'!$CF206="W",1,-1),"")</f>
        <v/>
      </c>
      <c r="F444" s="39" t="str">
        <f>IF('WS-5'!$CF206&lt;&gt;"",IF('WS-5'!BX206&gt;'WS-5'!BX208,MIN('WS-5'!BX206,'WS-5'!BX208),-MIN('WS-5'!BX206,'WS-5'!BX208))*IF('WS-5'!$CF206="W",1,-1),"")</f>
        <v/>
      </c>
      <c r="G444" s="39" t="str">
        <f>IF('WS-5'!$CF206&lt;&gt;"",IF('WS-5'!BZ206&gt;'WS-5'!BZ208,MIN('WS-5'!BZ206,'WS-5'!BZ208),-MIN('WS-5'!BZ206,'WS-5'!BZ208))*IF('WS-5'!$CF206="W",1,-1),"")</f>
        <v/>
      </c>
      <c r="H444" s="39" t="str">
        <f>IF('WS-5'!$CF206&lt;&gt;"",IF('WS-5'!CB206='WS-5'!CB208,"",IF('WS-5'!CB206&gt;'WS-5'!CB208,MIN('WS-5'!CB206,'WS-5'!CB208),-MIN('WS-5'!CB206,'WS-5'!CB208))*IF('WS-5'!$CF206="W",1,-1)),"")</f>
        <v/>
      </c>
      <c r="I444" s="39" t="str">
        <f>IF('WS-5'!$CF206&lt;&gt;"",IF('WS-5'!CD206='WS-5'!CD208,"",IF('WS-5'!CD206&gt;'WS-5'!CD208,MIN('WS-5'!CD206,'WS-5'!CD208),-MIN('WS-5'!CD206,'WS-5'!CD208))*IF('WS-5'!$CF206="W",1,-1)),"")</f>
        <v/>
      </c>
    </row>
    <row r="445" spans="1:9">
      <c r="A445" t="e">
        <f t="shared" si="6"/>
        <v>#VALUE!</v>
      </c>
      <c r="B445" s="38" t="str">
        <f>CONCATENATE("WS-5 ",'WS-5'!$D$200,",",'WS-5'!$BD216)</f>
        <v>WS-5 4,3</v>
      </c>
      <c r="C445" t="str">
        <f>IF('WS-5'!$CF216&lt;&gt;"",IF('WS-5'!$CF216="W",'WS-5'!$BG216,'WS-5'!$BG218),"")</f>
        <v/>
      </c>
      <c r="D445" t="str">
        <f>IF('WS-5'!$CF216&lt;&gt;"",IF('WS-5'!$CF216="L",'WS-5'!$BG216,'WS-5'!$BG218),"")</f>
        <v/>
      </c>
      <c r="E445" s="39" t="str">
        <f>IF('WS-5'!$CF216&lt;&gt;"",IF('WS-5'!BV216&gt;'WS-5'!BV218,MIN('WS-5'!BV216,'WS-5'!BV218),-MIN('WS-5'!BV216,'WS-5'!BV218))*IF('WS-5'!$CF216="W",1,-1),"")</f>
        <v/>
      </c>
      <c r="F445" s="39" t="str">
        <f>IF('WS-5'!$CF216&lt;&gt;"",IF('WS-5'!BX216&gt;'WS-5'!BX218,MIN('WS-5'!BX216,'WS-5'!BX218),-MIN('WS-5'!BX216,'WS-5'!BX218))*IF('WS-5'!$CF216="W",1,-1),"")</f>
        <v/>
      </c>
      <c r="G445" s="39" t="str">
        <f>IF('WS-5'!$CF216&lt;&gt;"",IF('WS-5'!BZ216&gt;'WS-5'!BZ218,MIN('WS-5'!BZ216,'WS-5'!BZ218),-MIN('WS-5'!BZ216,'WS-5'!BZ218))*IF('WS-5'!$CF216="W",1,-1),"")</f>
        <v/>
      </c>
      <c r="H445" s="39" t="str">
        <f>IF('WS-5'!$CF216&lt;&gt;"",IF('WS-5'!CB216='WS-5'!CB218,"",IF('WS-5'!CB216&gt;'WS-5'!CB218,MIN('WS-5'!CB216,'WS-5'!CB218),-MIN('WS-5'!CB216,'WS-5'!CB218))*IF('WS-5'!$CF216="W",1,-1)),"")</f>
        <v/>
      </c>
      <c r="I445" s="39" t="str">
        <f>IF('WS-5'!$CF216&lt;&gt;"",IF('WS-5'!CD216='WS-5'!CD218,"",IF('WS-5'!CD216&gt;'WS-5'!CD218,MIN('WS-5'!CD216,'WS-5'!CD218),-MIN('WS-5'!CD216,'WS-5'!CD218))*IF('WS-5'!$CF216="W",1,-1)),"")</f>
        <v/>
      </c>
    </row>
    <row r="446" spans="1:9">
      <c r="A446" t="e">
        <f t="shared" si="6"/>
        <v>#VALUE!</v>
      </c>
      <c r="B446" s="38" t="str">
        <f>CONCATENATE("WS-5 ",'WS-5'!$D$200,",",'WS-5'!$BD226)</f>
        <v>WS-5 4,4</v>
      </c>
      <c r="C446" t="str">
        <f>IF('WS-5'!$CF226&lt;&gt;"",IF('WS-5'!$CF226="W",'WS-5'!$BG226,'WS-5'!$BG228),"")</f>
        <v/>
      </c>
      <c r="D446" t="str">
        <f>IF('WS-5'!$CF226&lt;&gt;"",IF('WS-5'!$CF226="L",'WS-5'!$BG226,'WS-5'!$BG228),"")</f>
        <v/>
      </c>
      <c r="E446" s="39" t="str">
        <f>IF('WS-5'!$CF226&lt;&gt;"",IF('WS-5'!BV226&gt;'WS-5'!BV228,MIN('WS-5'!BV226,'WS-5'!BV228),-MIN('WS-5'!BV226,'WS-5'!BV228))*IF('WS-5'!$CF226="W",1,-1),"")</f>
        <v/>
      </c>
      <c r="F446" s="39" t="str">
        <f>IF('WS-5'!$CF226&lt;&gt;"",IF('WS-5'!BX226&gt;'WS-5'!BX228,MIN('WS-5'!BX226,'WS-5'!BX228),-MIN('WS-5'!BX226,'WS-5'!BX228))*IF('WS-5'!$CF226="W",1,-1),"")</f>
        <v/>
      </c>
      <c r="G446" s="39" t="str">
        <f>IF('WS-5'!$CF226&lt;&gt;"",IF('WS-5'!BZ226&gt;'WS-5'!BZ228,MIN('WS-5'!BZ226,'WS-5'!BZ228),-MIN('WS-5'!BZ226,'WS-5'!BZ228))*IF('WS-5'!$CF226="W",1,-1),"")</f>
        <v/>
      </c>
      <c r="H446" s="39" t="str">
        <f>IF('WS-5'!$CF226&lt;&gt;"",IF('WS-5'!CB226='WS-5'!CB228,"",IF('WS-5'!CB226&gt;'WS-5'!CB228,MIN('WS-5'!CB226,'WS-5'!CB228),-MIN('WS-5'!CB226,'WS-5'!CB228))*IF('WS-5'!$CF226="W",1,-1)),"")</f>
        <v/>
      </c>
      <c r="I446" s="39" t="str">
        <f>IF('WS-5'!$CF226&lt;&gt;"",IF('WS-5'!CD226='WS-5'!CD228,"",IF('WS-5'!CD226&gt;'WS-5'!CD228,MIN('WS-5'!CD226,'WS-5'!CD228),-MIN('WS-5'!CD226,'WS-5'!CD228))*IF('WS-5'!$CF226="W",1,-1)),"")</f>
        <v/>
      </c>
    </row>
    <row r="447" spans="1:9">
      <c r="A447" t="e">
        <f t="shared" si="6"/>
        <v>#VALUE!</v>
      </c>
      <c r="B447" s="38" t="str">
        <f>CONCATENATE("WS-5 ",'WS-5'!$D$200,",",'WS-5'!$BD236)</f>
        <v>WS-5 4,5</v>
      </c>
      <c r="C447" t="str">
        <f>IF('WS-5'!$CF236&lt;&gt;"",IF('WS-5'!$CF236="W",'WS-5'!$BG236,'WS-5'!$BG238),"")</f>
        <v/>
      </c>
      <c r="D447" t="str">
        <f>IF('WS-5'!$CF236&lt;&gt;"",IF('WS-5'!$CF236="L",'WS-5'!$BG236,'WS-5'!$BG238),"")</f>
        <v/>
      </c>
      <c r="E447" s="39" t="str">
        <f>IF('WS-5'!$CF236&lt;&gt;"",IF('WS-5'!BV236&gt;'WS-5'!BV238,MIN('WS-5'!BV236,'WS-5'!BV238),-MIN('WS-5'!BV236,'WS-5'!BV238))*IF('WS-5'!$CF236="W",1,-1),"")</f>
        <v/>
      </c>
      <c r="F447" s="39" t="str">
        <f>IF('WS-5'!$CF236&lt;&gt;"",IF('WS-5'!BX236&gt;'WS-5'!BX238,MIN('WS-5'!BX236,'WS-5'!BX238),-MIN('WS-5'!BX236,'WS-5'!BX238))*IF('WS-5'!$CF236="W",1,-1),"")</f>
        <v/>
      </c>
      <c r="G447" s="39" t="str">
        <f>IF('WS-5'!$CF236&lt;&gt;"",IF('WS-5'!BZ236&gt;'WS-5'!BZ238,MIN('WS-5'!BZ236,'WS-5'!BZ238),-MIN('WS-5'!BZ236,'WS-5'!BZ238))*IF('WS-5'!$CF236="W",1,-1),"")</f>
        <v/>
      </c>
      <c r="H447" s="39" t="str">
        <f>IF('WS-5'!$CF236&lt;&gt;"",IF('WS-5'!CB236='WS-5'!CB238,"",IF('WS-5'!CB236&gt;'WS-5'!CB238,MIN('WS-5'!CB236,'WS-5'!CB238),-MIN('WS-5'!CB236,'WS-5'!CB238))*IF('WS-5'!$CF236="W",1,-1)),"")</f>
        <v/>
      </c>
      <c r="I447" s="39" t="str">
        <f>IF('WS-5'!$CF236&lt;&gt;"",IF('WS-5'!CD236='WS-5'!CD238,"",IF('WS-5'!CD236&gt;'WS-5'!CD238,MIN('WS-5'!CD236,'WS-5'!CD238),-MIN('WS-5'!CD236,'WS-5'!CD238))*IF('WS-5'!$CF236="W",1,-1)),"")</f>
        <v/>
      </c>
    </row>
    <row r="448" spans="1:9">
      <c r="A448" t="e">
        <f t="shared" si="6"/>
        <v>#VALUE!</v>
      </c>
      <c r="B448" s="38" t="str">
        <f>CONCATENATE("WS-5 ",'WS-5'!$D$200,",",'WS-5'!$BD246)</f>
        <v>WS-5 4,6</v>
      </c>
      <c r="C448" t="str">
        <f>IF('WS-5'!$CF246&lt;&gt;"",IF('WS-5'!$CF246="W",'WS-5'!$BG246,'WS-5'!$BG248),"")</f>
        <v/>
      </c>
      <c r="D448" t="str">
        <f>IF('WS-5'!$CF246&lt;&gt;"",IF('WS-5'!$CF246="L",'WS-5'!$BG246,'WS-5'!$BG248),"")</f>
        <v/>
      </c>
      <c r="E448" s="39" t="str">
        <f>IF('WS-5'!$CF246&lt;&gt;"",IF('WS-5'!BV246&gt;'WS-5'!BV248,MIN('WS-5'!BV246,'WS-5'!BV248),-MIN('WS-5'!BV246,'WS-5'!BV248))*IF('WS-5'!$CF246="W",1,-1),"")</f>
        <v/>
      </c>
      <c r="F448" s="39" t="str">
        <f>IF('WS-5'!$CF246&lt;&gt;"",IF('WS-5'!BX246&gt;'WS-5'!BX248,MIN('WS-5'!BX246,'WS-5'!BX248),-MIN('WS-5'!BX246,'WS-5'!BX248))*IF('WS-5'!$CF246="W",1,-1),"")</f>
        <v/>
      </c>
      <c r="G448" s="39" t="str">
        <f>IF('WS-5'!$CF246&lt;&gt;"",IF('WS-5'!BZ246&gt;'WS-5'!BZ248,MIN('WS-5'!BZ246,'WS-5'!BZ248),-MIN('WS-5'!BZ246,'WS-5'!BZ248))*IF('WS-5'!$CF246="W",1,-1),"")</f>
        <v/>
      </c>
      <c r="H448" s="39" t="str">
        <f>IF('WS-5'!$CF246&lt;&gt;"",IF('WS-5'!CB246='WS-5'!CB248,"",IF('WS-5'!CB246&gt;'WS-5'!CB248,MIN('WS-5'!CB246,'WS-5'!CB248),-MIN('WS-5'!CB246,'WS-5'!CB248))*IF('WS-5'!$CF246="W",1,-1)),"")</f>
        <v/>
      </c>
      <c r="I448" s="39" t="str">
        <f>IF('WS-5'!$CF246&lt;&gt;"",IF('WS-5'!CD246='WS-5'!CD248,"",IF('WS-5'!CD246&gt;'WS-5'!CD248,MIN('WS-5'!CD246,'WS-5'!CD248),-MIN('WS-5'!CD246,'WS-5'!CD248))*IF('WS-5'!$CF246="W",1,-1)),"")</f>
        <v/>
      </c>
    </row>
    <row r="449" spans="1:9">
      <c r="A449" t="e">
        <f t="shared" si="6"/>
        <v>#VALUE!</v>
      </c>
      <c r="B449" s="38" t="str">
        <f>CONCATENATE("WS-5 ",'WS-5'!$D$200,",",'WS-5'!$BD256)</f>
        <v>WS-5 4,7</v>
      </c>
      <c r="C449" t="str">
        <f>IF('WS-5'!$CF256&lt;&gt;"",IF('WS-5'!$CF256="W",'WS-5'!$BG256,'WS-5'!$BG258),"")</f>
        <v/>
      </c>
      <c r="D449" t="str">
        <f>IF('WS-5'!$CF256&lt;&gt;"",IF('WS-5'!$CF256="L",'WS-5'!$BG256,'WS-5'!$BG258),"")</f>
        <v/>
      </c>
      <c r="E449" s="39" t="str">
        <f>IF('WS-5'!$CF256&lt;&gt;"",IF('WS-5'!BV256&gt;'WS-5'!BV258,MIN('WS-5'!BV256,'WS-5'!BV258),-MIN('WS-5'!BV256,'WS-5'!BV258))*IF('WS-5'!$CF256="W",1,-1),"")</f>
        <v/>
      </c>
      <c r="F449" s="39" t="str">
        <f>IF('WS-5'!$CF256&lt;&gt;"",IF('WS-5'!BX256&gt;'WS-5'!BX258,MIN('WS-5'!BX256,'WS-5'!BX258),-MIN('WS-5'!BX256,'WS-5'!BX258))*IF('WS-5'!$CF256="W",1,-1),"")</f>
        <v/>
      </c>
      <c r="G449" s="39" t="str">
        <f>IF('WS-5'!$CF256&lt;&gt;"",IF('WS-5'!BZ256&gt;'WS-5'!BZ258,MIN('WS-5'!BZ256,'WS-5'!BZ258),-MIN('WS-5'!BZ256,'WS-5'!BZ258))*IF('WS-5'!$CF256="W",1,-1),"")</f>
        <v/>
      </c>
      <c r="H449" s="39" t="str">
        <f>IF('WS-5'!$CF256&lt;&gt;"",IF('WS-5'!CB256='WS-5'!CB258,"",IF('WS-5'!CB256&gt;'WS-5'!CB258,MIN('WS-5'!CB256,'WS-5'!CB258),-MIN('WS-5'!CB256,'WS-5'!CB258))*IF('WS-5'!$CF256="W",1,-1)),"")</f>
        <v/>
      </c>
      <c r="I449" s="39" t="str">
        <f>IF('WS-5'!$CF256&lt;&gt;"",IF('WS-5'!CD256='WS-5'!CD258,"",IF('WS-5'!CD256&gt;'WS-5'!CD258,MIN('WS-5'!CD256,'WS-5'!CD258),-MIN('WS-5'!CD256,'WS-5'!CD258))*IF('WS-5'!$CF256="W",1,-1)),"")</f>
        <v/>
      </c>
    </row>
    <row r="450" spans="1:9">
      <c r="A450" t="e">
        <f t="shared" ref="A450:A513" si="7">MID($C450,FIND(" ",$C450,1)+1,FIND(" ",$C450,LEN($C450)-8)-1-FIND(" ",$C450,1))&amp;";"&amp;LEFT($C450,FIND(" ",$C450,1)-1)&amp;";"&amp;MID($C450,FIND("(",$C450,LEN($C450)-7)+1,FIND(")",$C450,LEN($C450)-2)-FIND("(",$C450,LEN($C450)-7)-1)&amp;";"&amp;MID($D450,FIND(" ",$D450,1)+1,FIND(" ",$D450,LEN($D450)-8)-1-FIND(" ",$D450,1))&amp;";"&amp;LEFT($D450,FIND(" ",$D450,1)-1)&amp;";"&amp;MID($D450,FIND("(",$D450,LEN($D450)-7)+1,FIND(")",$D450,LEN($D450)-2)-FIND("(",$D450,LEN($D450)-7)-1)&amp;"|"</f>
        <v>#VALUE!</v>
      </c>
      <c r="B450" s="38" t="str">
        <f>CONCATENATE("WS-5 ",'WS-5'!$D$200,",",'WS-5'!$CT196)</f>
        <v>WS-5 4,8</v>
      </c>
      <c r="C450" t="str">
        <f>IF('WS-5'!$DV196&lt;&gt;"",IF('WS-5'!$DV196="W",'WS-5'!$CW196,'WS-5'!$CW198),"")</f>
        <v/>
      </c>
      <c r="D450" t="str">
        <f>IF('WS-5'!$DV196&lt;&gt;"",IF('WS-5'!$DV196="L",'WS-5'!$CW196,'WS-5'!$CW198),"")</f>
        <v/>
      </c>
      <c r="E450" s="39" t="str">
        <f>IF('WS-5'!$DV196&lt;&gt;"",IF('WS-5'!DL196&gt;'WS-5'!DL198,MIN('WS-5'!DL196,'WS-5'!DL198),-MIN('WS-5'!DL196,'WS-5'!DL198))*IF('WS-5'!$DV196="W",1,-1),"")</f>
        <v/>
      </c>
      <c r="F450" s="39" t="str">
        <f>IF('WS-5'!$DV196&lt;&gt;"",IF('WS-5'!DN196&gt;'WS-5'!DN198,MIN('WS-5'!DN196,'WS-5'!DN198),-MIN('WS-5'!DN196,'WS-5'!DN198))*IF('WS-5'!$DV196="W",1,-1),"")</f>
        <v/>
      </c>
      <c r="G450" s="39" t="str">
        <f>IF('WS-5'!$DV196&lt;&gt;"",IF('WS-5'!DP196&gt;'WS-5'!DP198,MIN('WS-5'!DP196,'WS-5'!DP198),-MIN('WS-5'!DP196,'WS-5'!DP198))*IF('WS-5'!$DV196="W",1,-1),"")</f>
        <v/>
      </c>
      <c r="H450" s="39" t="str">
        <f>IF('WS-5'!$DV196&lt;&gt;"",IF('WS-5'!DR196='WS-5'!DR198,"",IF('WS-5'!DR196&gt;'WS-5'!DR198,MIN('WS-5'!DR196,'WS-5'!DR198),-MIN('WS-5'!DR196,'WS-5'!DR198))*IF('WS-5'!$DV196="W",1,-1)),"")</f>
        <v/>
      </c>
      <c r="I450" s="39" t="str">
        <f>IF('WS-5'!$DV196&lt;&gt;"",IF('WS-5'!DT196='WS-5'!DT198,"",IF('WS-5'!DT196&gt;'WS-5'!DT198,MIN('WS-5'!DT196,'WS-5'!DT198),-MIN('WS-5'!DT196,'WS-5'!DT198))*IF('WS-5'!$DV196="W",1,-1)),"")</f>
        <v/>
      </c>
    </row>
    <row r="451" spans="1:9">
      <c r="A451" t="e">
        <f t="shared" si="7"/>
        <v>#VALUE!</v>
      </c>
      <c r="B451" s="38" t="str">
        <f>CONCATENATE("WS-5 ",'WS-5'!$D$200,",",'WS-5'!$CT206)</f>
        <v>WS-5 4,9</v>
      </c>
      <c r="C451" t="str">
        <f>IF('WS-5'!$DV206&lt;&gt;"",IF('WS-5'!$DV206="W",'WS-5'!$CW206,'WS-5'!$CW208),"")</f>
        <v/>
      </c>
      <c r="D451" t="str">
        <f>IF('WS-5'!$DV206&lt;&gt;"",IF('WS-5'!$DV206="L",'WS-5'!$CW206,'WS-5'!$CW208),"")</f>
        <v/>
      </c>
      <c r="E451" s="39" t="str">
        <f>IF('WS-5'!$DV206&lt;&gt;"",IF('WS-5'!DL206&gt;'WS-5'!DL208,MIN('WS-5'!DL206,'WS-5'!DL208),-MIN('WS-5'!DL206,'WS-5'!DL208))*IF('WS-5'!$DV206="W",1,-1),"")</f>
        <v/>
      </c>
      <c r="F451" s="39" t="str">
        <f>IF('WS-5'!$DV206&lt;&gt;"",IF('WS-5'!DN206&gt;'WS-5'!DN208,MIN('WS-5'!DN206,'WS-5'!DN208),-MIN('WS-5'!DN206,'WS-5'!DN208))*IF('WS-5'!$DV206="W",1,-1),"")</f>
        <v/>
      </c>
      <c r="G451" s="39" t="str">
        <f>IF('WS-5'!$DV206&lt;&gt;"",IF('WS-5'!DP206&gt;'WS-5'!DP208,MIN('WS-5'!DP206,'WS-5'!DP208),-MIN('WS-5'!DP206,'WS-5'!DP208))*IF('WS-5'!$DV206="W",1,-1),"")</f>
        <v/>
      </c>
      <c r="H451" s="39" t="str">
        <f>IF('WS-5'!$DV206&lt;&gt;"",IF('WS-5'!DR206='WS-5'!DR208,"",IF('WS-5'!DR206&gt;'WS-5'!DR208,MIN('WS-5'!DR206,'WS-5'!DR208),-MIN('WS-5'!DR206,'WS-5'!DR208))*IF('WS-5'!$DV206="W",1,-1)),"")</f>
        <v/>
      </c>
      <c r="I451" s="39" t="str">
        <f>IF('WS-5'!$DV206&lt;&gt;"",IF('WS-5'!DT206='WS-5'!DT208,"",IF('WS-5'!DT206&gt;'WS-5'!DT208,MIN('WS-5'!DT206,'WS-5'!DT208),-MIN('WS-5'!DT206,'WS-5'!DT208))*IF('WS-5'!$DV206="W",1,-1)),"")</f>
        <v/>
      </c>
    </row>
    <row r="452" spans="1:9">
      <c r="A452" t="e">
        <f t="shared" si="7"/>
        <v>#VALUE!</v>
      </c>
      <c r="B452" s="38" t="str">
        <f>CONCATENATE("WS-5 ",'WS-5'!$D$200,",",'WS-5'!$CT216)</f>
        <v>WS-5 4,10</v>
      </c>
      <c r="C452" t="str">
        <f>IF('WS-5'!$DV216&lt;&gt;"",IF('WS-5'!$DV216="W",'WS-5'!$CW216,'WS-5'!$CW218),"")</f>
        <v/>
      </c>
      <c r="D452" t="str">
        <f>IF('WS-5'!$DV216&lt;&gt;"",IF('WS-5'!$DV216="L",'WS-5'!$CW216,'WS-5'!$CW218),"")</f>
        <v/>
      </c>
      <c r="E452" s="39" t="str">
        <f>IF('WS-5'!$DV216&lt;&gt;"",IF('WS-5'!DL216&gt;'WS-5'!DL218,MIN('WS-5'!DL216,'WS-5'!DL218),-MIN('WS-5'!DL216,'WS-5'!DL218))*IF('WS-5'!$DV216="W",1,-1),"")</f>
        <v/>
      </c>
      <c r="F452" s="39" t="str">
        <f>IF('WS-5'!$DV216&lt;&gt;"",IF('WS-5'!DN216&gt;'WS-5'!DN218,MIN('WS-5'!DN216,'WS-5'!DN218),-MIN('WS-5'!DN216,'WS-5'!DN218))*IF('WS-5'!$DV216="W",1,-1),"")</f>
        <v/>
      </c>
      <c r="G452" s="39" t="str">
        <f>IF('WS-5'!$DV216&lt;&gt;"",IF('WS-5'!DP216&gt;'WS-5'!DP218,MIN('WS-5'!DP216,'WS-5'!DP218),-MIN('WS-5'!DP216,'WS-5'!DP218))*IF('WS-5'!$DV216="W",1,-1),"")</f>
        <v/>
      </c>
      <c r="H452" s="39" t="str">
        <f>IF('WS-5'!$DV216&lt;&gt;"",IF('WS-5'!DR216='WS-5'!DR218,"",IF('WS-5'!DR216&gt;'WS-5'!DR218,MIN('WS-5'!DR216,'WS-5'!DR218),-MIN('WS-5'!DR216,'WS-5'!DR218))*IF('WS-5'!$DV216="W",1,-1)),"")</f>
        <v/>
      </c>
      <c r="I452" s="39" t="str">
        <f>IF('WS-5'!$DV216&lt;&gt;"",IF('WS-5'!DT216='WS-5'!DT218,"",IF('WS-5'!DT216&gt;'WS-5'!DT218,MIN('WS-5'!DT216,'WS-5'!DT218),-MIN('WS-5'!DT216,'WS-5'!DT218))*IF('WS-5'!$DV216="W",1,-1)),"")</f>
        <v/>
      </c>
    </row>
    <row r="453" spans="1:9">
      <c r="A453" t="e">
        <f t="shared" si="7"/>
        <v>#VALUE!</v>
      </c>
      <c r="B453" s="38" t="str">
        <f>CONCATENATE("WS-5 ",'WS-5'!$D$265,",",'WS-5'!$BD261)</f>
        <v>WS-5 5,1</v>
      </c>
      <c r="C453" t="str">
        <f>IF('WS-5'!$CF261&lt;&gt;"",IF('WS-5'!$CF261="W",'WS-5'!$BG261,'WS-5'!$BG263),"")</f>
        <v/>
      </c>
      <c r="D453" t="str">
        <f>IF('WS-5'!$CF261&lt;&gt;"",IF('WS-5'!$CF261="L",'WS-5'!$BG261,'WS-5'!$BG263),"")</f>
        <v/>
      </c>
      <c r="E453" s="39" t="str">
        <f>IF('WS-5'!$CF261&lt;&gt;"",IF('WS-5'!BV261&gt;'WS-5'!BV263,MIN('WS-5'!BV261,'WS-5'!BV263),-MIN('WS-5'!BV261,'WS-5'!BV263))*IF('WS-5'!$CF261="W",1,-1),"")</f>
        <v/>
      </c>
      <c r="F453" s="39" t="str">
        <f>IF('WS-5'!$CF261&lt;&gt;"",IF('WS-5'!BX261&gt;'WS-5'!BX263,MIN('WS-5'!BX261,'WS-5'!BX263),-MIN('WS-5'!BX261,'WS-5'!BX263))*IF('WS-5'!$CF261="W",1,-1),"")</f>
        <v/>
      </c>
      <c r="G453" s="39" t="str">
        <f>IF('WS-5'!$CF261&lt;&gt;"",IF('WS-5'!BZ261&gt;'WS-5'!BZ263,MIN('WS-5'!BZ261,'WS-5'!BZ263),-MIN('WS-5'!BZ261,'WS-5'!BZ263))*IF('WS-5'!$CF261="W",1,-1),"")</f>
        <v/>
      </c>
      <c r="H453" s="39" t="str">
        <f>IF('WS-5'!$CF261&lt;&gt;"",IF('WS-5'!CB261='WS-5'!CB263,"",IF('WS-5'!CB261&gt;'WS-5'!CB263,MIN('WS-5'!CB261,'WS-5'!CB263),-MIN('WS-5'!CB261,'WS-5'!CB263))*IF('WS-5'!$CF261="W",1,-1)),"")</f>
        <v/>
      </c>
      <c r="I453" s="39" t="str">
        <f>IF('WS-5'!$CF261&lt;&gt;"",IF('WS-5'!CD261='WS-5'!CD263,"",IF('WS-5'!CD261&gt;'WS-5'!CD263,MIN('WS-5'!CD261,'WS-5'!CD263),-MIN('WS-5'!CD261,'WS-5'!CD263))*IF('WS-5'!$CF261="W",1,-1)),"")</f>
        <v/>
      </c>
    </row>
    <row r="454" spans="1:9">
      <c r="A454" t="e">
        <f t="shared" si="7"/>
        <v>#VALUE!</v>
      </c>
      <c r="B454" s="38" t="str">
        <f>CONCATENATE("WS-5 ",'WS-5'!$D$265,",",'WS-5'!$BD271)</f>
        <v>WS-5 5,2</v>
      </c>
      <c r="C454" t="str">
        <f>IF('WS-5'!$CF271&lt;&gt;"",IF('WS-5'!$CF271="W",'WS-5'!$BG271,'WS-5'!$BG273),"")</f>
        <v/>
      </c>
      <c r="D454" t="str">
        <f>IF('WS-5'!$CF271&lt;&gt;"",IF('WS-5'!$CF271="L",'WS-5'!$BG271,'WS-5'!$BG273),"")</f>
        <v/>
      </c>
      <c r="E454" s="39" t="str">
        <f>IF('WS-5'!$CF271&lt;&gt;"",IF('WS-5'!BV271&gt;'WS-5'!BV273,MIN('WS-5'!BV271,'WS-5'!BV273),-MIN('WS-5'!BV271,'WS-5'!BV273))*IF('WS-5'!$CF271="W",1,-1),"")</f>
        <v/>
      </c>
      <c r="F454" s="39" t="str">
        <f>IF('WS-5'!$CF271&lt;&gt;"",IF('WS-5'!BX271&gt;'WS-5'!BX273,MIN('WS-5'!BX271,'WS-5'!BX273),-MIN('WS-5'!BX271,'WS-5'!BX273))*IF('WS-5'!$CF271="W",1,-1),"")</f>
        <v/>
      </c>
      <c r="G454" s="39" t="str">
        <f>IF('WS-5'!$CF271&lt;&gt;"",IF('WS-5'!BZ271&gt;'WS-5'!BZ273,MIN('WS-5'!BZ271,'WS-5'!BZ273),-MIN('WS-5'!BZ271,'WS-5'!BZ273))*IF('WS-5'!$CF271="W",1,-1),"")</f>
        <v/>
      </c>
      <c r="H454" s="39" t="str">
        <f>IF('WS-5'!$CF271&lt;&gt;"",IF('WS-5'!CB271='WS-5'!CB273,"",IF('WS-5'!CB271&gt;'WS-5'!CB273,MIN('WS-5'!CB271,'WS-5'!CB273),-MIN('WS-5'!CB271,'WS-5'!CB273))*IF('WS-5'!$CF271="W",1,-1)),"")</f>
        <v/>
      </c>
      <c r="I454" s="39" t="str">
        <f>IF('WS-5'!$CF271&lt;&gt;"",IF('WS-5'!CD271='WS-5'!CD273,"",IF('WS-5'!CD271&gt;'WS-5'!CD273,MIN('WS-5'!CD271,'WS-5'!CD273),-MIN('WS-5'!CD271,'WS-5'!CD273))*IF('WS-5'!$CF271="W",1,-1)),"")</f>
        <v/>
      </c>
    </row>
    <row r="455" spans="1:9">
      <c r="A455" t="e">
        <f t="shared" si="7"/>
        <v>#VALUE!</v>
      </c>
      <c r="B455" s="38" t="str">
        <f>CONCATENATE("WS-5 ",'WS-5'!$D$265,",",'WS-5'!$BD281)</f>
        <v>WS-5 5,3</v>
      </c>
      <c r="C455" t="str">
        <f>IF('WS-5'!$CF281&lt;&gt;"",IF('WS-5'!$CF281="W",'WS-5'!$BG281,'WS-5'!$BG283),"")</f>
        <v/>
      </c>
      <c r="D455" t="str">
        <f>IF('WS-5'!$CF281&lt;&gt;"",IF('WS-5'!$CF281="L",'WS-5'!$BG281,'WS-5'!$BG283),"")</f>
        <v/>
      </c>
      <c r="E455" s="39" t="str">
        <f>IF('WS-5'!$CF281&lt;&gt;"",IF('WS-5'!BV281&gt;'WS-5'!BV283,MIN('WS-5'!BV281,'WS-5'!BV283),-MIN('WS-5'!BV281,'WS-5'!BV283))*IF('WS-5'!$CF281="W",1,-1),"")</f>
        <v/>
      </c>
      <c r="F455" s="39" t="str">
        <f>IF('WS-5'!$CF281&lt;&gt;"",IF('WS-5'!BX281&gt;'WS-5'!BX283,MIN('WS-5'!BX281,'WS-5'!BX283),-MIN('WS-5'!BX281,'WS-5'!BX283))*IF('WS-5'!$CF281="W",1,-1),"")</f>
        <v/>
      </c>
      <c r="G455" s="39" t="str">
        <f>IF('WS-5'!$CF281&lt;&gt;"",IF('WS-5'!BZ281&gt;'WS-5'!BZ283,MIN('WS-5'!BZ281,'WS-5'!BZ283),-MIN('WS-5'!BZ281,'WS-5'!BZ283))*IF('WS-5'!$CF281="W",1,-1),"")</f>
        <v/>
      </c>
      <c r="H455" s="39" t="str">
        <f>IF('WS-5'!$CF281&lt;&gt;"",IF('WS-5'!CB281='WS-5'!CB283,"",IF('WS-5'!CB281&gt;'WS-5'!CB283,MIN('WS-5'!CB281,'WS-5'!CB283),-MIN('WS-5'!CB281,'WS-5'!CB283))*IF('WS-5'!$CF281="W",1,-1)),"")</f>
        <v/>
      </c>
      <c r="I455" s="39" t="str">
        <f>IF('WS-5'!$CF281&lt;&gt;"",IF('WS-5'!CD281='WS-5'!CD283,"",IF('WS-5'!CD281&gt;'WS-5'!CD283,MIN('WS-5'!CD281,'WS-5'!CD283),-MIN('WS-5'!CD281,'WS-5'!CD283))*IF('WS-5'!$CF281="W",1,-1)),"")</f>
        <v/>
      </c>
    </row>
    <row r="456" spans="1:9">
      <c r="A456" t="e">
        <f t="shared" si="7"/>
        <v>#VALUE!</v>
      </c>
      <c r="B456" s="38" t="str">
        <f>CONCATENATE("WS-5 ",'WS-5'!$D$265,",",'WS-5'!$BD291)</f>
        <v>WS-5 5,4</v>
      </c>
      <c r="C456" t="str">
        <f>IF('WS-5'!$CF291&lt;&gt;"",IF('WS-5'!$CF291="W",'WS-5'!$BG291,'WS-5'!$BG293),"")</f>
        <v/>
      </c>
      <c r="D456" t="str">
        <f>IF('WS-5'!$CF291&lt;&gt;"",IF('WS-5'!$CF291="L",'WS-5'!$BG291,'WS-5'!$BG293),"")</f>
        <v/>
      </c>
      <c r="E456" s="39" t="str">
        <f>IF('WS-5'!$CF291&lt;&gt;"",IF('WS-5'!BV291&gt;'WS-5'!BV293,MIN('WS-5'!BV291,'WS-5'!BV293),-MIN('WS-5'!BV291,'WS-5'!BV293))*IF('WS-5'!$CF291="W",1,-1),"")</f>
        <v/>
      </c>
      <c r="F456" s="39" t="str">
        <f>IF('WS-5'!$CF291&lt;&gt;"",IF('WS-5'!BX291&gt;'WS-5'!BX293,MIN('WS-5'!BX291,'WS-5'!BX293),-MIN('WS-5'!BX291,'WS-5'!BX293))*IF('WS-5'!$CF291="W",1,-1),"")</f>
        <v/>
      </c>
      <c r="G456" s="39" t="str">
        <f>IF('WS-5'!$CF291&lt;&gt;"",IF('WS-5'!BZ291&gt;'WS-5'!BZ293,MIN('WS-5'!BZ291,'WS-5'!BZ293),-MIN('WS-5'!BZ291,'WS-5'!BZ293))*IF('WS-5'!$CF291="W",1,-1),"")</f>
        <v/>
      </c>
      <c r="H456" s="39" t="str">
        <f>IF('WS-5'!$CF291&lt;&gt;"",IF('WS-5'!CB291='WS-5'!CB293,"",IF('WS-5'!CB291&gt;'WS-5'!CB293,MIN('WS-5'!CB291,'WS-5'!CB293),-MIN('WS-5'!CB291,'WS-5'!CB293))*IF('WS-5'!$CF291="W",1,-1)),"")</f>
        <v/>
      </c>
      <c r="I456" s="39" t="str">
        <f>IF('WS-5'!$CF291&lt;&gt;"",IF('WS-5'!CD291='WS-5'!CD293,"",IF('WS-5'!CD291&gt;'WS-5'!CD293,MIN('WS-5'!CD291,'WS-5'!CD293),-MIN('WS-5'!CD291,'WS-5'!CD293))*IF('WS-5'!$CF291="W",1,-1)),"")</f>
        <v/>
      </c>
    </row>
    <row r="457" spans="1:9">
      <c r="A457" t="e">
        <f t="shared" si="7"/>
        <v>#VALUE!</v>
      </c>
      <c r="B457" s="38" t="str">
        <f>CONCATENATE("WS-5 ",'WS-5'!$D$265,",",'WS-5'!$BD301)</f>
        <v>WS-5 5,5</v>
      </c>
      <c r="C457" t="str">
        <f>IF('WS-5'!$CF301&lt;&gt;"",IF('WS-5'!$CF301="W",'WS-5'!$BG301,'WS-5'!$BG303),"")</f>
        <v/>
      </c>
      <c r="D457" t="str">
        <f>IF('WS-5'!$CF301&lt;&gt;"",IF('WS-5'!$CF301="L",'WS-5'!$BG301,'WS-5'!$BG303),"")</f>
        <v/>
      </c>
      <c r="E457" s="39" t="str">
        <f>IF('WS-5'!$CF301&lt;&gt;"",IF('WS-5'!BV301&gt;'WS-5'!BV303,MIN('WS-5'!BV301,'WS-5'!BV303),-MIN('WS-5'!BV301,'WS-5'!BV303))*IF('WS-5'!$CF301="W",1,-1),"")</f>
        <v/>
      </c>
      <c r="F457" s="39" t="str">
        <f>IF('WS-5'!$CF301&lt;&gt;"",IF('WS-5'!BX301&gt;'WS-5'!BX303,MIN('WS-5'!BX301,'WS-5'!BX303),-MIN('WS-5'!BX301,'WS-5'!BX303))*IF('WS-5'!$CF301="W",1,-1),"")</f>
        <v/>
      </c>
      <c r="G457" s="39" t="str">
        <f>IF('WS-5'!$CF301&lt;&gt;"",IF('WS-5'!BZ301&gt;'WS-5'!BZ303,MIN('WS-5'!BZ301,'WS-5'!BZ303),-MIN('WS-5'!BZ301,'WS-5'!BZ303))*IF('WS-5'!$CF301="W",1,-1),"")</f>
        <v/>
      </c>
      <c r="H457" s="39" t="str">
        <f>IF('WS-5'!$CF301&lt;&gt;"",IF('WS-5'!CB301='WS-5'!CB303,"",IF('WS-5'!CB301&gt;'WS-5'!CB303,MIN('WS-5'!CB301,'WS-5'!CB303),-MIN('WS-5'!CB301,'WS-5'!CB303))*IF('WS-5'!$CF301="W",1,-1)),"")</f>
        <v/>
      </c>
      <c r="I457" s="39" t="str">
        <f>IF('WS-5'!$CF301&lt;&gt;"",IF('WS-5'!CD301='WS-5'!CD303,"",IF('WS-5'!CD301&gt;'WS-5'!CD303,MIN('WS-5'!CD301,'WS-5'!CD303),-MIN('WS-5'!CD301,'WS-5'!CD303))*IF('WS-5'!$CF301="W",1,-1)),"")</f>
        <v/>
      </c>
    </row>
    <row r="458" spans="1:9">
      <c r="A458" t="e">
        <f t="shared" si="7"/>
        <v>#VALUE!</v>
      </c>
      <c r="B458" s="38" t="str">
        <f>CONCATENATE("WS-5 ",'WS-5'!$D$265,",",'WS-5'!$BD311)</f>
        <v>WS-5 5,6</v>
      </c>
      <c r="C458" t="str">
        <f>IF('WS-5'!$CF311&lt;&gt;"",IF('WS-5'!$CF311="W",'WS-5'!$BG311,'WS-5'!$BG313),"")</f>
        <v/>
      </c>
      <c r="D458" t="str">
        <f>IF('WS-5'!$CF311&lt;&gt;"",IF('WS-5'!$CF311="L",'WS-5'!$BG311,'WS-5'!$BG313),"")</f>
        <v/>
      </c>
      <c r="E458" s="39" t="str">
        <f>IF('WS-5'!$CF311&lt;&gt;"",IF('WS-5'!BV311&gt;'WS-5'!BV313,MIN('WS-5'!BV311,'WS-5'!BV313),-MIN('WS-5'!BV311,'WS-5'!BV313))*IF('WS-5'!$CF311="W",1,-1),"")</f>
        <v/>
      </c>
      <c r="F458" s="39" t="str">
        <f>IF('WS-5'!$CF311&lt;&gt;"",IF('WS-5'!BX311&gt;'WS-5'!BX313,MIN('WS-5'!BX311,'WS-5'!BX313),-MIN('WS-5'!BX311,'WS-5'!BX313))*IF('WS-5'!$CF311="W",1,-1),"")</f>
        <v/>
      </c>
      <c r="G458" s="39" t="str">
        <f>IF('WS-5'!$CF311&lt;&gt;"",IF('WS-5'!BZ311&gt;'WS-5'!BZ313,MIN('WS-5'!BZ311,'WS-5'!BZ313),-MIN('WS-5'!BZ311,'WS-5'!BZ313))*IF('WS-5'!$CF311="W",1,-1),"")</f>
        <v/>
      </c>
      <c r="H458" s="39" t="str">
        <f>IF('WS-5'!$CF311&lt;&gt;"",IF('WS-5'!CB311='WS-5'!CB313,"",IF('WS-5'!CB311&gt;'WS-5'!CB313,MIN('WS-5'!CB311,'WS-5'!CB313),-MIN('WS-5'!CB311,'WS-5'!CB313))*IF('WS-5'!$CF311="W",1,-1)),"")</f>
        <v/>
      </c>
      <c r="I458" s="39" t="str">
        <f>IF('WS-5'!$CF311&lt;&gt;"",IF('WS-5'!CD311='WS-5'!CD313,"",IF('WS-5'!CD311&gt;'WS-5'!CD313,MIN('WS-5'!CD311,'WS-5'!CD313),-MIN('WS-5'!CD311,'WS-5'!CD313))*IF('WS-5'!$CF311="W",1,-1)),"")</f>
        <v/>
      </c>
    </row>
    <row r="459" spans="1:9">
      <c r="A459" t="e">
        <f t="shared" si="7"/>
        <v>#VALUE!</v>
      </c>
      <c r="B459" s="38" t="str">
        <f>CONCATENATE("WS-5 ",'WS-5'!$D$265,",",'WS-5'!$BD321)</f>
        <v>WS-5 5,7</v>
      </c>
      <c r="C459" t="str">
        <f>IF('WS-5'!$CF321&lt;&gt;"",IF('WS-5'!$CF321="W",'WS-5'!$BG321,'WS-5'!$BG323),"")</f>
        <v/>
      </c>
      <c r="D459" t="str">
        <f>IF('WS-5'!$CF321&lt;&gt;"",IF('WS-5'!$CF321="L",'WS-5'!$BG321,'WS-5'!$BG323),"")</f>
        <v/>
      </c>
      <c r="E459" s="39" t="str">
        <f>IF('WS-5'!$CF321&lt;&gt;"",IF('WS-5'!BV321&gt;'WS-5'!BV323,MIN('WS-5'!BV321,'WS-5'!BV323),-MIN('WS-5'!BV321,'WS-5'!BV323))*IF('WS-5'!$CF321="W",1,-1),"")</f>
        <v/>
      </c>
      <c r="F459" s="39" t="str">
        <f>IF('WS-5'!$CF321&lt;&gt;"",IF('WS-5'!BX321&gt;'WS-5'!BX323,MIN('WS-5'!BX321,'WS-5'!BX323),-MIN('WS-5'!BX321,'WS-5'!BX323))*IF('WS-5'!$CF321="W",1,-1),"")</f>
        <v/>
      </c>
      <c r="G459" s="39" t="str">
        <f>IF('WS-5'!$CF321&lt;&gt;"",IF('WS-5'!BZ321&gt;'WS-5'!BZ323,MIN('WS-5'!BZ321,'WS-5'!BZ323),-MIN('WS-5'!BZ321,'WS-5'!BZ323))*IF('WS-5'!$CF321="W",1,-1),"")</f>
        <v/>
      </c>
      <c r="H459" s="39" t="str">
        <f>IF('WS-5'!$CF321&lt;&gt;"",IF('WS-5'!CB321='WS-5'!CB323,"",IF('WS-5'!CB321&gt;'WS-5'!CB323,MIN('WS-5'!CB321,'WS-5'!CB323),-MIN('WS-5'!CB321,'WS-5'!CB323))*IF('WS-5'!$CF321="W",1,-1)),"")</f>
        <v/>
      </c>
      <c r="I459" s="39" t="str">
        <f>IF('WS-5'!$CF321&lt;&gt;"",IF('WS-5'!CD321='WS-5'!CD323,"",IF('WS-5'!CD321&gt;'WS-5'!CD323,MIN('WS-5'!CD321,'WS-5'!CD323),-MIN('WS-5'!CD321,'WS-5'!CD323))*IF('WS-5'!$CF321="W",1,-1)),"")</f>
        <v/>
      </c>
    </row>
    <row r="460" spans="1:9">
      <c r="A460" t="e">
        <f t="shared" si="7"/>
        <v>#VALUE!</v>
      </c>
      <c r="B460" s="38" t="str">
        <f>CONCATENATE("WS-5 ",'WS-5'!$D$265,",",'WS-5'!$CT261)</f>
        <v>WS-5 5,8</v>
      </c>
      <c r="C460" t="str">
        <f>IF('WS-5'!$DV261&lt;&gt;"",IF('WS-5'!$DV261="W",'WS-5'!$CW261,'WS-5'!$CW263),"")</f>
        <v/>
      </c>
      <c r="D460" t="str">
        <f>IF('WS-5'!$DV261&lt;&gt;"",IF('WS-5'!$DV261="L",'WS-5'!$CW261,'WS-5'!$CW263),"")</f>
        <v/>
      </c>
      <c r="E460" s="39" t="str">
        <f>IF('WS-5'!$DV261&lt;&gt;"",IF('WS-5'!DL261&gt;'WS-5'!DL263,MIN('WS-5'!DL261,'WS-5'!DL263),-MIN('WS-5'!DL261,'WS-5'!DL263))*IF('WS-5'!$DV261="W",1,-1),"")</f>
        <v/>
      </c>
      <c r="F460" s="39" t="str">
        <f>IF('WS-5'!$DV261&lt;&gt;"",IF('WS-5'!DN261&gt;'WS-5'!DN263,MIN('WS-5'!DN261,'WS-5'!DN263),-MIN('WS-5'!DN261,'WS-5'!DN263))*IF('WS-5'!$DV261="W",1,-1),"")</f>
        <v/>
      </c>
      <c r="G460" s="39" t="str">
        <f>IF('WS-5'!$DV261&lt;&gt;"",IF('WS-5'!DP261&gt;'WS-5'!DP263,MIN('WS-5'!DP261,'WS-5'!DP263),-MIN('WS-5'!DP261,'WS-5'!DP263))*IF('WS-5'!$DV261="W",1,-1),"")</f>
        <v/>
      </c>
      <c r="H460" s="39" t="str">
        <f>IF('WS-5'!$DV261&lt;&gt;"",IF('WS-5'!DR261='WS-5'!DR263,"",IF('WS-5'!DR261&gt;'WS-5'!DR263,MIN('WS-5'!DR261,'WS-5'!DR263),-MIN('WS-5'!DR261,'WS-5'!DR263))*IF('WS-5'!$DV261="W",1,-1)),"")</f>
        <v/>
      </c>
      <c r="I460" s="39" t="str">
        <f>IF('WS-5'!$DV261&lt;&gt;"",IF('WS-5'!DT261='WS-5'!DT263,"",IF('WS-5'!DT261&gt;'WS-5'!DT263,MIN('WS-5'!DT261,'WS-5'!DT263),-MIN('WS-5'!DT261,'WS-5'!DT263))*IF('WS-5'!$DV261="W",1,-1)),"")</f>
        <v/>
      </c>
    </row>
    <row r="461" spans="1:9">
      <c r="A461" t="e">
        <f t="shared" si="7"/>
        <v>#VALUE!</v>
      </c>
      <c r="B461" s="38" t="str">
        <f>CONCATENATE("WS-5 ",'WS-5'!$D$265,",",'WS-5'!$CT271)</f>
        <v>WS-5 5,9</v>
      </c>
      <c r="C461" t="str">
        <f>IF('WS-5'!$DV271&lt;&gt;"",IF('WS-5'!$DV271="W",'WS-5'!$CW271,'WS-5'!$CW273),"")</f>
        <v/>
      </c>
      <c r="D461" t="str">
        <f>IF('WS-5'!$DV271&lt;&gt;"",IF('WS-5'!$DV271="L",'WS-5'!$CW271,'WS-5'!$CW273),"")</f>
        <v/>
      </c>
      <c r="E461" s="39" t="str">
        <f>IF('WS-5'!$DV271&lt;&gt;"",IF('WS-5'!DL271&gt;'WS-5'!DL273,MIN('WS-5'!DL271,'WS-5'!DL273),-MIN('WS-5'!DL271,'WS-5'!DL273))*IF('WS-5'!$DV271="W",1,-1),"")</f>
        <v/>
      </c>
      <c r="F461" s="39" t="str">
        <f>IF('WS-5'!$DV271&lt;&gt;"",IF('WS-5'!DN271&gt;'WS-5'!DN273,MIN('WS-5'!DN271,'WS-5'!DN273),-MIN('WS-5'!DN271,'WS-5'!DN273))*IF('WS-5'!$DV271="W",1,-1),"")</f>
        <v/>
      </c>
      <c r="G461" s="39" t="str">
        <f>IF('WS-5'!$DV271&lt;&gt;"",IF('WS-5'!DP271&gt;'WS-5'!DP273,MIN('WS-5'!DP271,'WS-5'!DP273),-MIN('WS-5'!DP271,'WS-5'!DP273))*IF('WS-5'!$DV271="W",1,-1),"")</f>
        <v/>
      </c>
      <c r="H461" s="39" t="str">
        <f>IF('WS-5'!$DV271&lt;&gt;"",IF('WS-5'!DR271='WS-5'!DR273,"",IF('WS-5'!DR271&gt;'WS-5'!DR273,MIN('WS-5'!DR271,'WS-5'!DR273),-MIN('WS-5'!DR271,'WS-5'!DR273))*IF('WS-5'!$DV271="W",1,-1)),"")</f>
        <v/>
      </c>
      <c r="I461" s="39" t="str">
        <f>IF('WS-5'!$DV271&lt;&gt;"",IF('WS-5'!DT271='WS-5'!DT273,"",IF('WS-5'!DT271&gt;'WS-5'!DT273,MIN('WS-5'!DT271,'WS-5'!DT273),-MIN('WS-5'!DT271,'WS-5'!DT273))*IF('WS-5'!$DV271="W",1,-1)),"")</f>
        <v/>
      </c>
    </row>
    <row r="462" spans="1:9">
      <c r="A462" t="e">
        <f t="shared" si="7"/>
        <v>#VALUE!</v>
      </c>
      <c r="B462" s="38" t="str">
        <f>CONCATENATE("WS-5 ",'WS-5'!$D$265,",",'WS-5'!$CT281)</f>
        <v>WS-5 5,10</v>
      </c>
      <c r="C462" t="str">
        <f>IF('WS-5'!$DV281&lt;&gt;"",IF('WS-5'!$DV281="W",'WS-5'!$CW281,'WS-5'!$CW283),"")</f>
        <v/>
      </c>
      <c r="D462" t="str">
        <f>IF('WS-5'!$DV281&lt;&gt;"",IF('WS-5'!$DV281="L",'WS-5'!$CW281,'WS-5'!$CW283),"")</f>
        <v/>
      </c>
      <c r="E462" s="39" t="str">
        <f>IF('WS-5'!$DV281&lt;&gt;"",IF('WS-5'!DL281&gt;'WS-5'!DL283,MIN('WS-5'!DL281,'WS-5'!DL283),-MIN('WS-5'!DL281,'WS-5'!DL283))*IF('WS-5'!$DV281="W",1,-1),"")</f>
        <v/>
      </c>
      <c r="F462" s="39" t="str">
        <f>IF('WS-5'!$DV281&lt;&gt;"",IF('WS-5'!DN281&gt;'WS-5'!DN283,MIN('WS-5'!DN281,'WS-5'!DN283),-MIN('WS-5'!DN281,'WS-5'!DN283))*IF('WS-5'!$DV281="W",1,-1),"")</f>
        <v/>
      </c>
      <c r="G462" s="39" t="str">
        <f>IF('WS-5'!$DV281&lt;&gt;"",IF('WS-5'!DP281&gt;'WS-5'!DP283,MIN('WS-5'!DP281,'WS-5'!DP283),-MIN('WS-5'!DP281,'WS-5'!DP283))*IF('WS-5'!$DV281="W",1,-1),"")</f>
        <v/>
      </c>
      <c r="H462" s="39" t="str">
        <f>IF('WS-5'!$DV281&lt;&gt;"",IF('WS-5'!DR281='WS-5'!DR283,"",IF('WS-5'!DR281&gt;'WS-5'!DR283,MIN('WS-5'!DR281,'WS-5'!DR283),-MIN('WS-5'!DR281,'WS-5'!DR283))*IF('WS-5'!$DV281="W",1,-1)),"")</f>
        <v/>
      </c>
      <c r="I462" s="39" t="str">
        <f>IF('WS-5'!$DV281&lt;&gt;"",IF('WS-5'!DT281='WS-5'!DT283,"",IF('WS-5'!DT281&gt;'WS-5'!DT283,MIN('WS-5'!DT281,'WS-5'!DT283),-MIN('WS-5'!DT281,'WS-5'!DT283))*IF('WS-5'!$DV281="W",1,-1)),"")</f>
        <v/>
      </c>
    </row>
    <row r="463" spans="1:9">
      <c r="A463" t="e">
        <f t="shared" si="7"/>
        <v>#VALUE!</v>
      </c>
      <c r="B463" s="38" t="str">
        <f>CONCATENATE("WS-5 ",'WS-5'!$D$330,",",'WS-5'!$BD326)</f>
        <v>WS-5 6,1</v>
      </c>
      <c r="C463" t="str">
        <f>IF('WS-5'!$CF326&lt;&gt;"",IF('WS-5'!$CF326="W",'WS-5'!$BG326,'WS-5'!$BG328),"")</f>
        <v/>
      </c>
      <c r="D463" t="str">
        <f>IF('WS-5'!$CF326&lt;&gt;"",IF('WS-5'!$CF326="L",'WS-5'!$BG326,'WS-5'!$BG328),"")</f>
        <v/>
      </c>
      <c r="E463" s="39" t="str">
        <f>IF('WS-5'!$CF326&lt;&gt;"",IF('WS-5'!BV326&gt;'WS-5'!BV328,MIN('WS-5'!BV326,'WS-5'!BV328),-MIN('WS-5'!BV326,'WS-5'!BV328))*IF('WS-5'!$CF326="W",1,-1),"")</f>
        <v/>
      </c>
      <c r="F463" s="39" t="str">
        <f>IF('WS-5'!$CF326&lt;&gt;"",IF('WS-5'!BX326&gt;'WS-5'!BX328,MIN('WS-5'!BX326,'WS-5'!BX328),-MIN('WS-5'!BX326,'WS-5'!BX328))*IF('WS-5'!$CF326="W",1,-1),"")</f>
        <v/>
      </c>
      <c r="G463" s="39" t="str">
        <f>IF('WS-5'!$CF326&lt;&gt;"",IF('WS-5'!BZ326&gt;'WS-5'!BZ328,MIN('WS-5'!BZ326,'WS-5'!BZ328),-MIN('WS-5'!BZ326,'WS-5'!BZ328))*IF('WS-5'!$CF326="W",1,-1),"")</f>
        <v/>
      </c>
      <c r="H463" s="39" t="str">
        <f>IF('WS-5'!$CF326&lt;&gt;"",IF('WS-5'!CB326='WS-5'!CB328,"",IF('WS-5'!CB326&gt;'WS-5'!CB328,MIN('WS-5'!CB326,'WS-5'!CB328),-MIN('WS-5'!CB326,'WS-5'!CB328))*IF('WS-5'!$CF326="W",1,-1)),"")</f>
        <v/>
      </c>
      <c r="I463" s="39" t="str">
        <f>IF('WS-5'!$CF326&lt;&gt;"",IF('WS-5'!CD326='WS-5'!CD328,"",IF('WS-5'!CD326&gt;'WS-5'!CD328,MIN('WS-5'!CD326,'WS-5'!CD328),-MIN('WS-5'!CD326,'WS-5'!CD328))*IF('WS-5'!$CF326="W",1,-1)),"")</f>
        <v/>
      </c>
    </row>
    <row r="464" spans="1:9">
      <c r="A464" t="e">
        <f t="shared" si="7"/>
        <v>#VALUE!</v>
      </c>
      <c r="B464" s="38" t="str">
        <f>CONCATENATE("WS-5 ",'WS-5'!$D$330,",",'WS-5'!$BD336)</f>
        <v>WS-5 6,2</v>
      </c>
      <c r="C464" t="str">
        <f>IF('WS-5'!$CF336&lt;&gt;"",IF('WS-5'!$CF336="W",'WS-5'!$BG336,'WS-5'!$BG338),"")</f>
        <v/>
      </c>
      <c r="D464" t="str">
        <f>IF('WS-5'!$CF336&lt;&gt;"",IF('WS-5'!$CF336="L",'WS-5'!$BG336,'WS-5'!$BG338),"")</f>
        <v/>
      </c>
      <c r="E464" s="39" t="str">
        <f>IF('WS-5'!$CF336&lt;&gt;"",IF('WS-5'!BV336&gt;'WS-5'!BV338,MIN('WS-5'!BV336,'WS-5'!BV338),-MIN('WS-5'!BV336,'WS-5'!BV338))*IF('WS-5'!$CF336="W",1,-1),"")</f>
        <v/>
      </c>
      <c r="F464" s="39" t="str">
        <f>IF('WS-5'!$CF336&lt;&gt;"",IF('WS-5'!BX336&gt;'WS-5'!BX338,MIN('WS-5'!BX336,'WS-5'!BX338),-MIN('WS-5'!BX336,'WS-5'!BX338))*IF('WS-5'!$CF336="W",1,-1),"")</f>
        <v/>
      </c>
      <c r="G464" s="39" t="str">
        <f>IF('WS-5'!$CF336&lt;&gt;"",IF('WS-5'!BZ336&gt;'WS-5'!BZ338,MIN('WS-5'!BZ336,'WS-5'!BZ338),-MIN('WS-5'!BZ336,'WS-5'!BZ338))*IF('WS-5'!$CF336="W",1,-1),"")</f>
        <v/>
      </c>
      <c r="H464" s="39" t="str">
        <f>IF('WS-5'!$CF336&lt;&gt;"",IF('WS-5'!CB336='WS-5'!CB338,"",IF('WS-5'!CB336&gt;'WS-5'!CB338,MIN('WS-5'!CB336,'WS-5'!CB338),-MIN('WS-5'!CB336,'WS-5'!CB338))*IF('WS-5'!$CF336="W",1,-1)),"")</f>
        <v/>
      </c>
      <c r="I464" s="39" t="str">
        <f>IF('WS-5'!$CF336&lt;&gt;"",IF('WS-5'!CD336='WS-5'!CD338,"",IF('WS-5'!CD336&gt;'WS-5'!CD338,MIN('WS-5'!CD336,'WS-5'!CD338),-MIN('WS-5'!CD336,'WS-5'!CD338))*IF('WS-5'!$CF336="W",1,-1)),"")</f>
        <v/>
      </c>
    </row>
    <row r="465" spans="1:9">
      <c r="A465" t="e">
        <f t="shared" si="7"/>
        <v>#VALUE!</v>
      </c>
      <c r="B465" s="38" t="str">
        <f>CONCATENATE("WS-5 ",'WS-5'!$D$330,",",'WS-5'!$BD346)</f>
        <v>WS-5 6,3</v>
      </c>
      <c r="C465" t="str">
        <f>IF('WS-5'!$CF346&lt;&gt;"",IF('WS-5'!$CF346="W",'WS-5'!$BG346,'WS-5'!$BG348),"")</f>
        <v/>
      </c>
      <c r="D465" t="str">
        <f>IF('WS-5'!$CF346&lt;&gt;"",IF('WS-5'!$CF346="L",'WS-5'!$BG346,'WS-5'!$BG348),"")</f>
        <v/>
      </c>
      <c r="E465" s="39" t="str">
        <f>IF('WS-5'!$CF346&lt;&gt;"",IF('WS-5'!BV346&gt;'WS-5'!BV348,MIN('WS-5'!BV346,'WS-5'!BV348),-MIN('WS-5'!BV346,'WS-5'!BV348))*IF('WS-5'!$CF346="W",1,-1),"")</f>
        <v/>
      </c>
      <c r="F465" s="39" t="str">
        <f>IF('WS-5'!$CF346&lt;&gt;"",IF('WS-5'!BX346&gt;'WS-5'!BX348,MIN('WS-5'!BX346,'WS-5'!BX348),-MIN('WS-5'!BX346,'WS-5'!BX348))*IF('WS-5'!$CF346="W",1,-1),"")</f>
        <v/>
      </c>
      <c r="G465" s="39" t="str">
        <f>IF('WS-5'!$CF346&lt;&gt;"",IF('WS-5'!BZ346&gt;'WS-5'!BZ348,MIN('WS-5'!BZ346,'WS-5'!BZ348),-MIN('WS-5'!BZ346,'WS-5'!BZ348))*IF('WS-5'!$CF346="W",1,-1),"")</f>
        <v/>
      </c>
      <c r="H465" s="39" t="str">
        <f>IF('WS-5'!$CF346&lt;&gt;"",IF('WS-5'!CB346='WS-5'!CB348,"",IF('WS-5'!CB346&gt;'WS-5'!CB348,MIN('WS-5'!CB346,'WS-5'!CB348),-MIN('WS-5'!CB346,'WS-5'!CB348))*IF('WS-5'!$CF346="W",1,-1)),"")</f>
        <v/>
      </c>
      <c r="I465" s="39" t="str">
        <f>IF('WS-5'!$CF346&lt;&gt;"",IF('WS-5'!CD346='WS-5'!CD348,"",IF('WS-5'!CD346&gt;'WS-5'!CD348,MIN('WS-5'!CD346,'WS-5'!CD348),-MIN('WS-5'!CD346,'WS-5'!CD348))*IF('WS-5'!$CF346="W",1,-1)),"")</f>
        <v/>
      </c>
    </row>
    <row r="466" spans="1:9">
      <c r="A466" t="e">
        <f t="shared" si="7"/>
        <v>#VALUE!</v>
      </c>
      <c r="B466" s="38" t="str">
        <f>CONCATENATE("WS-5 ",'WS-5'!$D$330,",",'WS-5'!$BD356)</f>
        <v>WS-5 6,4</v>
      </c>
      <c r="C466" t="str">
        <f>IF('WS-5'!$CF356&lt;&gt;"",IF('WS-5'!$CF356="W",'WS-5'!$BG356,'WS-5'!$BG358),"")</f>
        <v/>
      </c>
      <c r="D466" t="str">
        <f>IF('WS-5'!$CF356&lt;&gt;"",IF('WS-5'!$CF356="L",'WS-5'!$BG356,'WS-5'!$BG358),"")</f>
        <v/>
      </c>
      <c r="E466" s="39" t="str">
        <f>IF('WS-5'!$CF356&lt;&gt;"",IF('WS-5'!BV356&gt;'WS-5'!BV358,MIN('WS-5'!BV356,'WS-5'!BV358),-MIN('WS-5'!BV356,'WS-5'!BV358))*IF('WS-5'!$CF356="W",1,-1),"")</f>
        <v/>
      </c>
      <c r="F466" s="39" t="str">
        <f>IF('WS-5'!$CF356&lt;&gt;"",IF('WS-5'!BX356&gt;'WS-5'!BX358,MIN('WS-5'!BX356,'WS-5'!BX358),-MIN('WS-5'!BX356,'WS-5'!BX358))*IF('WS-5'!$CF356="W",1,-1),"")</f>
        <v/>
      </c>
      <c r="G466" s="39" t="str">
        <f>IF('WS-5'!$CF356&lt;&gt;"",IF('WS-5'!BZ356&gt;'WS-5'!BZ358,MIN('WS-5'!BZ356,'WS-5'!BZ358),-MIN('WS-5'!BZ356,'WS-5'!BZ358))*IF('WS-5'!$CF356="W",1,-1),"")</f>
        <v/>
      </c>
      <c r="H466" s="39" t="str">
        <f>IF('WS-5'!$CF356&lt;&gt;"",IF('WS-5'!CB356='WS-5'!CB358,"",IF('WS-5'!CB356&gt;'WS-5'!CB358,MIN('WS-5'!CB356,'WS-5'!CB358),-MIN('WS-5'!CB356,'WS-5'!CB358))*IF('WS-5'!$CF356="W",1,-1)),"")</f>
        <v/>
      </c>
      <c r="I466" s="39" t="str">
        <f>IF('WS-5'!$CF356&lt;&gt;"",IF('WS-5'!CD356='WS-5'!CD358,"",IF('WS-5'!CD356&gt;'WS-5'!CD358,MIN('WS-5'!CD356,'WS-5'!CD358),-MIN('WS-5'!CD356,'WS-5'!CD358))*IF('WS-5'!$CF356="W",1,-1)),"")</f>
        <v/>
      </c>
    </row>
    <row r="467" spans="1:9">
      <c r="A467" t="e">
        <f t="shared" si="7"/>
        <v>#VALUE!</v>
      </c>
      <c r="B467" s="38" t="str">
        <f>CONCATENATE("WS-5 ",'WS-5'!$D$330,",",'WS-5'!$BD366)</f>
        <v>WS-5 6,5</v>
      </c>
      <c r="C467" t="str">
        <f>IF('WS-5'!$CF366&lt;&gt;"",IF('WS-5'!$CF366="W",'WS-5'!$BG366,'WS-5'!$BG368),"")</f>
        <v/>
      </c>
      <c r="D467" t="str">
        <f>IF('WS-5'!$CF366&lt;&gt;"",IF('WS-5'!$CF366="L",'WS-5'!$BG366,'WS-5'!$BG368),"")</f>
        <v/>
      </c>
      <c r="E467" s="39" t="str">
        <f>IF('WS-5'!$CF366&lt;&gt;"",IF('WS-5'!BV366&gt;'WS-5'!BV368,MIN('WS-5'!BV366,'WS-5'!BV368),-MIN('WS-5'!BV366,'WS-5'!BV368))*IF('WS-5'!$CF366="W",1,-1),"")</f>
        <v/>
      </c>
      <c r="F467" s="39" t="str">
        <f>IF('WS-5'!$CF366&lt;&gt;"",IF('WS-5'!BX366&gt;'WS-5'!BX368,MIN('WS-5'!BX366,'WS-5'!BX368),-MIN('WS-5'!BX366,'WS-5'!BX368))*IF('WS-5'!$CF366="W",1,-1),"")</f>
        <v/>
      </c>
      <c r="G467" s="39" t="str">
        <f>IF('WS-5'!$CF366&lt;&gt;"",IF('WS-5'!BZ366&gt;'WS-5'!BZ368,MIN('WS-5'!BZ366,'WS-5'!BZ368),-MIN('WS-5'!BZ366,'WS-5'!BZ368))*IF('WS-5'!$CF366="W",1,-1),"")</f>
        <v/>
      </c>
      <c r="H467" s="39" t="str">
        <f>IF('WS-5'!$CF366&lt;&gt;"",IF('WS-5'!CB366='WS-5'!CB368,"",IF('WS-5'!CB366&gt;'WS-5'!CB368,MIN('WS-5'!CB366,'WS-5'!CB368),-MIN('WS-5'!CB366,'WS-5'!CB368))*IF('WS-5'!$CF366="W",1,-1)),"")</f>
        <v/>
      </c>
      <c r="I467" s="39" t="str">
        <f>IF('WS-5'!$CF366&lt;&gt;"",IF('WS-5'!CD366='WS-5'!CD368,"",IF('WS-5'!CD366&gt;'WS-5'!CD368,MIN('WS-5'!CD366,'WS-5'!CD368),-MIN('WS-5'!CD366,'WS-5'!CD368))*IF('WS-5'!$CF366="W",1,-1)),"")</f>
        <v/>
      </c>
    </row>
    <row r="468" spans="1:9">
      <c r="A468" t="e">
        <f t="shared" si="7"/>
        <v>#VALUE!</v>
      </c>
      <c r="B468" s="38" t="str">
        <f>CONCATENATE("WS-5 ",'WS-5'!$D$330,",",'WS-5'!$BD376)</f>
        <v>WS-5 6,6</v>
      </c>
      <c r="C468" t="str">
        <f>IF('WS-5'!$CF376&lt;&gt;"",IF('WS-5'!$CF376="W",'WS-5'!$BG376,'WS-5'!$BG378),"")</f>
        <v/>
      </c>
      <c r="D468" t="str">
        <f>IF('WS-5'!$CF376&lt;&gt;"",IF('WS-5'!$CF376="L",'WS-5'!$BG376,'WS-5'!$BG378),"")</f>
        <v/>
      </c>
      <c r="E468" s="39" t="str">
        <f>IF('WS-5'!$CF376&lt;&gt;"",IF('WS-5'!BV376&gt;'WS-5'!BV378,MIN('WS-5'!BV376,'WS-5'!BV378),-MIN('WS-5'!BV376,'WS-5'!BV378))*IF('WS-5'!$CF376="W",1,-1),"")</f>
        <v/>
      </c>
      <c r="F468" s="39" t="str">
        <f>IF('WS-5'!$CF376&lt;&gt;"",IF('WS-5'!BX376&gt;'WS-5'!BX378,MIN('WS-5'!BX376,'WS-5'!BX378),-MIN('WS-5'!BX376,'WS-5'!BX378))*IF('WS-5'!$CF376="W",1,-1),"")</f>
        <v/>
      </c>
      <c r="G468" s="39" t="str">
        <f>IF('WS-5'!$CF376&lt;&gt;"",IF('WS-5'!BZ376&gt;'WS-5'!BZ378,MIN('WS-5'!BZ376,'WS-5'!BZ378),-MIN('WS-5'!BZ376,'WS-5'!BZ378))*IF('WS-5'!$CF376="W",1,-1),"")</f>
        <v/>
      </c>
      <c r="H468" s="39" t="str">
        <f>IF('WS-5'!$CF376&lt;&gt;"",IF('WS-5'!CB376='WS-5'!CB378,"",IF('WS-5'!CB376&gt;'WS-5'!CB378,MIN('WS-5'!CB376,'WS-5'!CB378),-MIN('WS-5'!CB376,'WS-5'!CB378))*IF('WS-5'!$CF376="W",1,-1)),"")</f>
        <v/>
      </c>
      <c r="I468" s="39" t="str">
        <f>IF('WS-5'!$CF376&lt;&gt;"",IF('WS-5'!CD376='WS-5'!CD378,"",IF('WS-5'!CD376&gt;'WS-5'!CD378,MIN('WS-5'!CD376,'WS-5'!CD378),-MIN('WS-5'!CD376,'WS-5'!CD378))*IF('WS-5'!$CF376="W",1,-1)),"")</f>
        <v/>
      </c>
    </row>
    <row r="469" spans="1:9">
      <c r="A469" t="e">
        <f t="shared" si="7"/>
        <v>#VALUE!</v>
      </c>
      <c r="B469" s="38" t="str">
        <f>CONCATENATE("WS-5 ",'WS-5'!$D$330,",",'WS-5'!$BD386)</f>
        <v>WS-5 6,7</v>
      </c>
      <c r="C469" t="str">
        <f>IF('WS-5'!$CF386&lt;&gt;"",IF('WS-5'!$CF386="W",'WS-5'!$BG386,'WS-5'!$BG388),"")</f>
        <v/>
      </c>
      <c r="D469" t="str">
        <f>IF('WS-5'!$CF386&lt;&gt;"",IF('WS-5'!$CF386="L",'WS-5'!$BG386,'WS-5'!$BG388),"")</f>
        <v/>
      </c>
      <c r="E469" s="39" t="str">
        <f>IF('WS-5'!$CF386&lt;&gt;"",IF('WS-5'!BV386&gt;'WS-5'!BV388,MIN('WS-5'!BV386,'WS-5'!BV388),-MIN('WS-5'!BV386,'WS-5'!BV388))*IF('WS-5'!$CF386="W",1,-1),"")</f>
        <v/>
      </c>
      <c r="F469" s="39" t="str">
        <f>IF('WS-5'!$CF386&lt;&gt;"",IF('WS-5'!BX386&gt;'WS-5'!BX388,MIN('WS-5'!BX386,'WS-5'!BX388),-MIN('WS-5'!BX386,'WS-5'!BX388))*IF('WS-5'!$CF386="W",1,-1),"")</f>
        <v/>
      </c>
      <c r="G469" s="39" t="str">
        <f>IF('WS-5'!$CF386&lt;&gt;"",IF('WS-5'!BZ386&gt;'WS-5'!BZ388,MIN('WS-5'!BZ386,'WS-5'!BZ388),-MIN('WS-5'!BZ386,'WS-5'!BZ388))*IF('WS-5'!$CF386="W",1,-1),"")</f>
        <v/>
      </c>
      <c r="H469" s="39" t="str">
        <f>IF('WS-5'!$CF386&lt;&gt;"",IF('WS-5'!CB386='WS-5'!CB388,"",IF('WS-5'!CB386&gt;'WS-5'!CB388,MIN('WS-5'!CB386,'WS-5'!CB388),-MIN('WS-5'!CB386,'WS-5'!CB388))*IF('WS-5'!$CF386="W",1,-1)),"")</f>
        <v/>
      </c>
      <c r="I469" s="39" t="str">
        <f>IF('WS-5'!$CF386&lt;&gt;"",IF('WS-5'!CD386='WS-5'!CD388,"",IF('WS-5'!CD386&gt;'WS-5'!CD388,MIN('WS-5'!CD386,'WS-5'!CD388),-MIN('WS-5'!CD386,'WS-5'!CD388))*IF('WS-5'!$CF386="W",1,-1)),"")</f>
        <v/>
      </c>
    </row>
    <row r="470" spans="1:9">
      <c r="A470" t="e">
        <f t="shared" si="7"/>
        <v>#VALUE!</v>
      </c>
      <c r="B470" s="38" t="str">
        <f>CONCATENATE("WS-5 ",'WS-5'!$D$330,",",'WS-5'!$CT326)</f>
        <v>WS-5 6,8</v>
      </c>
      <c r="C470" t="str">
        <f>IF('WS-5'!$DV326&lt;&gt;"",IF('WS-5'!$DV326="W",'WS-5'!$CW326,'WS-5'!$CW328),"")</f>
        <v/>
      </c>
      <c r="D470" t="str">
        <f>IF('WS-5'!$DV326&lt;&gt;"",IF('WS-5'!$DV326="L",'WS-5'!$CW326,'WS-5'!$CW328),"")</f>
        <v/>
      </c>
      <c r="E470" s="39" t="str">
        <f>IF('WS-5'!$DV326&lt;&gt;"",IF('WS-5'!DL326&gt;'WS-5'!DL328,MIN('WS-5'!DL326,'WS-5'!DL328),-MIN('WS-5'!DL326,'WS-5'!DL328))*IF('WS-5'!$DV326="W",1,-1),"")</f>
        <v/>
      </c>
      <c r="F470" s="39" t="str">
        <f>IF('WS-5'!$DV326&lt;&gt;"",IF('WS-5'!DN326&gt;'WS-5'!DN328,MIN('WS-5'!DN326,'WS-5'!DN328),-MIN('WS-5'!DN326,'WS-5'!DN328))*IF('WS-5'!$DV326="W",1,-1),"")</f>
        <v/>
      </c>
      <c r="G470" s="39" t="str">
        <f>IF('WS-5'!$DV326&lt;&gt;"",IF('WS-5'!DP326&gt;'WS-5'!DP328,MIN('WS-5'!DP326,'WS-5'!DP328),-MIN('WS-5'!DP326,'WS-5'!DP328))*IF('WS-5'!$DV326="W",1,-1),"")</f>
        <v/>
      </c>
      <c r="H470" s="39" t="str">
        <f>IF('WS-5'!$DV326&lt;&gt;"",IF('WS-5'!DR326='WS-5'!DR328,"",IF('WS-5'!DR326&gt;'WS-5'!DR328,MIN('WS-5'!DR326,'WS-5'!DR328),-MIN('WS-5'!DR326,'WS-5'!DR328))*IF('WS-5'!$DV326="W",1,-1)),"")</f>
        <v/>
      </c>
      <c r="I470" s="39" t="str">
        <f>IF('WS-5'!$DV326&lt;&gt;"",IF('WS-5'!DT326='WS-5'!DT328,"",IF('WS-5'!DT326&gt;'WS-5'!DT328,MIN('WS-5'!DT326,'WS-5'!DT328),-MIN('WS-5'!DT326,'WS-5'!DT328))*IF('WS-5'!$DV326="W",1,-1)),"")</f>
        <v/>
      </c>
    </row>
    <row r="471" spans="1:9">
      <c r="A471" t="e">
        <f t="shared" si="7"/>
        <v>#VALUE!</v>
      </c>
      <c r="B471" s="38" t="str">
        <f>CONCATENATE("WS-5 ",'WS-5'!$D$330,",",'WS-5'!$CT336)</f>
        <v>WS-5 6,9</v>
      </c>
      <c r="C471" t="str">
        <f>IF('WS-5'!$DV336&lt;&gt;"",IF('WS-5'!$DV336="W",'WS-5'!$CW336,'WS-5'!$CW338),"")</f>
        <v/>
      </c>
      <c r="D471" t="str">
        <f>IF('WS-5'!$DV336&lt;&gt;"",IF('WS-5'!$DV336="L",'WS-5'!$CW336,'WS-5'!$CW338),"")</f>
        <v/>
      </c>
      <c r="E471" s="39" t="str">
        <f>IF('WS-5'!$DV336&lt;&gt;"",IF('WS-5'!DL336&gt;'WS-5'!DL338,MIN('WS-5'!DL336,'WS-5'!DL338),-MIN('WS-5'!DL336,'WS-5'!DL338))*IF('WS-5'!$DV336="W",1,-1),"")</f>
        <v/>
      </c>
      <c r="F471" s="39" t="str">
        <f>IF('WS-5'!$DV336&lt;&gt;"",IF('WS-5'!DN336&gt;'WS-5'!DN338,MIN('WS-5'!DN336,'WS-5'!DN338),-MIN('WS-5'!DN336,'WS-5'!DN338))*IF('WS-5'!$DV336="W",1,-1),"")</f>
        <v/>
      </c>
      <c r="G471" s="39" t="str">
        <f>IF('WS-5'!$DV336&lt;&gt;"",IF('WS-5'!DP336&gt;'WS-5'!DP338,MIN('WS-5'!DP336,'WS-5'!DP338),-MIN('WS-5'!DP336,'WS-5'!DP338))*IF('WS-5'!$DV336="W",1,-1),"")</f>
        <v/>
      </c>
      <c r="H471" s="39" t="str">
        <f>IF('WS-5'!$DV336&lt;&gt;"",IF('WS-5'!DR336='WS-5'!DR338,"",IF('WS-5'!DR336&gt;'WS-5'!DR338,MIN('WS-5'!DR336,'WS-5'!DR338),-MIN('WS-5'!DR336,'WS-5'!DR338))*IF('WS-5'!$DV336="W",1,-1)),"")</f>
        <v/>
      </c>
      <c r="I471" s="39" t="str">
        <f>IF('WS-5'!$DV336&lt;&gt;"",IF('WS-5'!DT336='WS-5'!DT338,"",IF('WS-5'!DT336&gt;'WS-5'!DT338,MIN('WS-5'!DT336,'WS-5'!DT338),-MIN('WS-5'!DT336,'WS-5'!DT338))*IF('WS-5'!$DV336="W",1,-1)),"")</f>
        <v/>
      </c>
    </row>
    <row r="472" spans="1:9">
      <c r="A472" t="e">
        <f t="shared" si="7"/>
        <v>#VALUE!</v>
      </c>
      <c r="B472" s="38" t="str">
        <f>CONCATENATE("WS-5 ",'WS-5'!$D$330,",",'WS-5'!$CT346)</f>
        <v>WS-5 6,10</v>
      </c>
      <c r="C472" t="str">
        <f>IF('WS-5'!$DV346&lt;&gt;"",IF('WS-5'!$DV346="W",'WS-5'!$CW346,'WS-5'!$CW348),"")</f>
        <v/>
      </c>
      <c r="D472" t="str">
        <f>IF('WS-5'!$DV346&lt;&gt;"",IF('WS-5'!$DV346="L",'WS-5'!$CW346,'WS-5'!$CW348),"")</f>
        <v/>
      </c>
      <c r="E472" s="39" t="str">
        <f>IF('WS-5'!$DV346&lt;&gt;"",IF('WS-5'!DL346&gt;'WS-5'!DL348,MIN('WS-5'!DL346,'WS-5'!DL348),-MIN('WS-5'!DL346,'WS-5'!DL348))*IF('WS-5'!$DV346="W",1,-1),"")</f>
        <v/>
      </c>
      <c r="F472" s="39" t="str">
        <f>IF('WS-5'!$DV346&lt;&gt;"",IF('WS-5'!DN346&gt;'WS-5'!DN348,MIN('WS-5'!DN346,'WS-5'!DN348),-MIN('WS-5'!DN346,'WS-5'!DN348))*IF('WS-5'!$DV346="W",1,-1),"")</f>
        <v/>
      </c>
      <c r="G472" s="39" t="str">
        <f>IF('WS-5'!$DV346&lt;&gt;"",IF('WS-5'!DP346&gt;'WS-5'!DP348,MIN('WS-5'!DP346,'WS-5'!DP348),-MIN('WS-5'!DP346,'WS-5'!DP348))*IF('WS-5'!$DV346="W",1,-1),"")</f>
        <v/>
      </c>
      <c r="H472" s="39" t="str">
        <f>IF('WS-5'!$DV346&lt;&gt;"",IF('WS-5'!DR346='WS-5'!DR348,"",IF('WS-5'!DR346&gt;'WS-5'!DR348,MIN('WS-5'!DR346,'WS-5'!DR348),-MIN('WS-5'!DR346,'WS-5'!DR348))*IF('WS-5'!$DV346="W",1,-1)),"")</f>
        <v/>
      </c>
      <c r="I472" s="39" t="str">
        <f>IF('WS-5'!$DV346&lt;&gt;"",IF('WS-5'!DT346='WS-5'!DT348,"",IF('WS-5'!DT346&gt;'WS-5'!DT348,MIN('WS-5'!DT346,'WS-5'!DT348),-MIN('WS-5'!DT346,'WS-5'!DT348))*IF('WS-5'!$DV346="W",1,-1)),"")</f>
        <v/>
      </c>
    </row>
    <row r="473" spans="1:9">
      <c r="A473" t="e">
        <f t="shared" si="7"/>
        <v>#VALUE!</v>
      </c>
      <c r="B473" s="38" t="str">
        <f>CONCATENATE("WS-5 ",'WS-5'!$D$395,",",'WS-5'!$BD391)</f>
        <v>WS-5 7,1</v>
      </c>
      <c r="C473" t="str">
        <f>IF('WS-5'!$CF391&lt;&gt;"",IF('WS-5'!$CF391="W",'WS-5'!$BG391,'WS-5'!$BG393),"")</f>
        <v/>
      </c>
      <c r="D473" t="str">
        <f>IF('WS-5'!$CF391&lt;&gt;"",IF('WS-5'!$CF391="L",'WS-5'!$BG391,'WS-5'!$BG393),"")</f>
        <v/>
      </c>
      <c r="E473" s="39" t="str">
        <f>IF('WS-5'!$CF391&lt;&gt;"",IF('WS-5'!BV391&gt;'WS-5'!BV393,MIN('WS-5'!BV391,'WS-5'!BV393),-MIN('WS-5'!BV391,'WS-5'!BV393))*IF('WS-5'!$CF391="W",1,-1),"")</f>
        <v/>
      </c>
      <c r="F473" s="39" t="str">
        <f>IF('WS-5'!$CF391&lt;&gt;"",IF('WS-5'!BX391&gt;'WS-5'!BX393,MIN('WS-5'!BX391,'WS-5'!BX393),-MIN('WS-5'!BX391,'WS-5'!BX393))*IF('WS-5'!$CF391="W",1,-1),"")</f>
        <v/>
      </c>
      <c r="G473" s="39" t="str">
        <f>IF('WS-5'!$CF391&lt;&gt;"",IF('WS-5'!BZ391&gt;'WS-5'!BZ393,MIN('WS-5'!BZ391,'WS-5'!BZ393),-MIN('WS-5'!BZ391,'WS-5'!BZ393))*IF('WS-5'!$CF391="W",1,-1),"")</f>
        <v/>
      </c>
      <c r="H473" s="39" t="str">
        <f>IF('WS-5'!$CF391&lt;&gt;"",IF('WS-5'!CB391='WS-5'!CB393,"",IF('WS-5'!CB391&gt;'WS-5'!CB393,MIN('WS-5'!CB391,'WS-5'!CB393),-MIN('WS-5'!CB391,'WS-5'!CB393))*IF('WS-5'!$CF391="W",1,-1)),"")</f>
        <v/>
      </c>
      <c r="I473" s="39" t="str">
        <f>IF('WS-5'!$CF391&lt;&gt;"",IF('WS-5'!CD391='WS-5'!CD393,"",IF('WS-5'!CD391&gt;'WS-5'!CD393,MIN('WS-5'!CD391,'WS-5'!CD393),-MIN('WS-5'!CD391,'WS-5'!CD393))*IF('WS-5'!$CF391="W",1,-1)),"")</f>
        <v/>
      </c>
    </row>
    <row r="474" spans="1:9">
      <c r="A474" t="e">
        <f t="shared" si="7"/>
        <v>#VALUE!</v>
      </c>
      <c r="B474" s="38" t="str">
        <f>CONCATENATE("WS-5 ",'WS-5'!$D$395,",",'WS-5'!$BD401)</f>
        <v>WS-5 7,2</v>
      </c>
      <c r="C474" t="str">
        <f>IF('WS-5'!$CF401&lt;&gt;"",IF('WS-5'!$CF401="W",'WS-5'!$BG401,'WS-5'!$BG403),"")</f>
        <v/>
      </c>
      <c r="D474" t="str">
        <f>IF('WS-5'!$CF401&lt;&gt;"",IF('WS-5'!$CF401="L",'WS-5'!$BG401,'WS-5'!$BG403),"")</f>
        <v/>
      </c>
      <c r="E474" s="39" t="str">
        <f>IF('WS-5'!$CF401&lt;&gt;"",IF('WS-5'!BV401&gt;'WS-5'!BV403,MIN('WS-5'!BV401,'WS-5'!BV403),-MIN('WS-5'!BV401,'WS-5'!BV403))*IF('WS-5'!$CF401="W",1,-1),"")</f>
        <v/>
      </c>
      <c r="F474" s="39" t="str">
        <f>IF('WS-5'!$CF401&lt;&gt;"",IF('WS-5'!BX401&gt;'WS-5'!BX403,MIN('WS-5'!BX401,'WS-5'!BX403),-MIN('WS-5'!BX401,'WS-5'!BX403))*IF('WS-5'!$CF401="W",1,-1),"")</f>
        <v/>
      </c>
      <c r="G474" s="39" t="str">
        <f>IF('WS-5'!$CF401&lt;&gt;"",IF('WS-5'!BZ401&gt;'WS-5'!BZ403,MIN('WS-5'!BZ401,'WS-5'!BZ403),-MIN('WS-5'!BZ401,'WS-5'!BZ403))*IF('WS-5'!$CF401="W",1,-1),"")</f>
        <v/>
      </c>
      <c r="H474" s="39" t="str">
        <f>IF('WS-5'!$CF401&lt;&gt;"",IF('WS-5'!CB401='WS-5'!CB403,"",IF('WS-5'!CB401&gt;'WS-5'!CB403,MIN('WS-5'!CB401,'WS-5'!CB403),-MIN('WS-5'!CB401,'WS-5'!CB403))*IF('WS-5'!$CF401="W",1,-1)),"")</f>
        <v/>
      </c>
      <c r="I474" s="39" t="str">
        <f>IF('WS-5'!$CF401&lt;&gt;"",IF('WS-5'!CD401='WS-5'!CD403,"",IF('WS-5'!CD401&gt;'WS-5'!CD403,MIN('WS-5'!CD401,'WS-5'!CD403),-MIN('WS-5'!CD401,'WS-5'!CD403))*IF('WS-5'!$CF401="W",1,-1)),"")</f>
        <v/>
      </c>
    </row>
    <row r="475" spans="1:9">
      <c r="A475" t="e">
        <f t="shared" si="7"/>
        <v>#VALUE!</v>
      </c>
      <c r="B475" s="38" t="str">
        <f>CONCATENATE("WS-5 ",'WS-5'!$D$395,",",'WS-5'!$BD411)</f>
        <v>WS-5 7,3</v>
      </c>
      <c r="C475" t="str">
        <f>IF('WS-5'!$CF411&lt;&gt;"",IF('WS-5'!$CF411="W",'WS-5'!$BG411,'WS-5'!$BG413),"")</f>
        <v/>
      </c>
      <c r="D475" t="str">
        <f>IF('WS-5'!$CF411&lt;&gt;"",IF('WS-5'!$CF411="L",'WS-5'!$BG411,'WS-5'!$BG413),"")</f>
        <v/>
      </c>
      <c r="E475" s="39" t="str">
        <f>IF('WS-5'!$CF411&lt;&gt;"",IF('WS-5'!BV411&gt;'WS-5'!BV413,MIN('WS-5'!BV411,'WS-5'!BV413),-MIN('WS-5'!BV411,'WS-5'!BV413))*IF('WS-5'!$CF411="W",1,-1),"")</f>
        <v/>
      </c>
      <c r="F475" s="39" t="str">
        <f>IF('WS-5'!$CF411&lt;&gt;"",IF('WS-5'!BX411&gt;'WS-5'!BX413,MIN('WS-5'!BX411,'WS-5'!BX413),-MIN('WS-5'!BX411,'WS-5'!BX413))*IF('WS-5'!$CF411="W",1,-1),"")</f>
        <v/>
      </c>
      <c r="G475" s="39" t="str">
        <f>IF('WS-5'!$CF411&lt;&gt;"",IF('WS-5'!BZ411&gt;'WS-5'!BZ413,MIN('WS-5'!BZ411,'WS-5'!BZ413),-MIN('WS-5'!BZ411,'WS-5'!BZ413))*IF('WS-5'!$CF411="W",1,-1),"")</f>
        <v/>
      </c>
      <c r="H475" s="39" t="str">
        <f>IF('WS-5'!$CF411&lt;&gt;"",IF('WS-5'!CB411='WS-5'!CB413,"",IF('WS-5'!CB411&gt;'WS-5'!CB413,MIN('WS-5'!CB411,'WS-5'!CB413),-MIN('WS-5'!CB411,'WS-5'!CB413))*IF('WS-5'!$CF411="W",1,-1)),"")</f>
        <v/>
      </c>
      <c r="I475" s="39" t="str">
        <f>IF('WS-5'!$CF411&lt;&gt;"",IF('WS-5'!CD411='WS-5'!CD413,"",IF('WS-5'!CD411&gt;'WS-5'!CD413,MIN('WS-5'!CD411,'WS-5'!CD413),-MIN('WS-5'!CD411,'WS-5'!CD413))*IF('WS-5'!$CF411="W",1,-1)),"")</f>
        <v/>
      </c>
    </row>
    <row r="476" spans="1:9">
      <c r="A476" t="e">
        <f t="shared" si="7"/>
        <v>#VALUE!</v>
      </c>
      <c r="B476" s="38" t="str">
        <f>CONCATENATE("WS-5 ",'WS-5'!$D$395,",",'WS-5'!$BD421)</f>
        <v>WS-5 7,4</v>
      </c>
      <c r="C476" t="str">
        <f>IF('WS-5'!$CF421&lt;&gt;"",IF('WS-5'!$CF421="W",'WS-5'!$BG421,'WS-5'!$BG423),"")</f>
        <v/>
      </c>
      <c r="D476" t="str">
        <f>IF('WS-5'!$CF421&lt;&gt;"",IF('WS-5'!$CF421="L",'WS-5'!$BG421,'WS-5'!$BG423),"")</f>
        <v/>
      </c>
      <c r="E476" s="39" t="str">
        <f>IF('WS-5'!$CF421&lt;&gt;"",IF('WS-5'!BV421&gt;'WS-5'!BV423,MIN('WS-5'!BV421,'WS-5'!BV423),-MIN('WS-5'!BV421,'WS-5'!BV423))*IF('WS-5'!$CF421="W",1,-1),"")</f>
        <v/>
      </c>
      <c r="F476" s="39" t="str">
        <f>IF('WS-5'!$CF421&lt;&gt;"",IF('WS-5'!BX421&gt;'WS-5'!BX423,MIN('WS-5'!BX421,'WS-5'!BX423),-MIN('WS-5'!BX421,'WS-5'!BX423))*IF('WS-5'!$CF421="W",1,-1),"")</f>
        <v/>
      </c>
      <c r="G476" s="39" t="str">
        <f>IF('WS-5'!$CF421&lt;&gt;"",IF('WS-5'!BZ421&gt;'WS-5'!BZ423,MIN('WS-5'!BZ421,'WS-5'!BZ423),-MIN('WS-5'!BZ421,'WS-5'!BZ423))*IF('WS-5'!$CF421="W",1,-1),"")</f>
        <v/>
      </c>
      <c r="H476" s="39" t="str">
        <f>IF('WS-5'!$CF421&lt;&gt;"",IF('WS-5'!CB421='WS-5'!CB423,"",IF('WS-5'!CB421&gt;'WS-5'!CB423,MIN('WS-5'!CB421,'WS-5'!CB423),-MIN('WS-5'!CB421,'WS-5'!CB423))*IF('WS-5'!$CF421="W",1,-1)),"")</f>
        <v/>
      </c>
      <c r="I476" s="39" t="str">
        <f>IF('WS-5'!$CF421&lt;&gt;"",IF('WS-5'!CD421='WS-5'!CD423,"",IF('WS-5'!CD421&gt;'WS-5'!CD423,MIN('WS-5'!CD421,'WS-5'!CD423),-MIN('WS-5'!CD421,'WS-5'!CD423))*IF('WS-5'!$CF421="W",1,-1)),"")</f>
        <v/>
      </c>
    </row>
    <row r="477" spans="1:9">
      <c r="A477" t="e">
        <f t="shared" si="7"/>
        <v>#VALUE!</v>
      </c>
      <c r="B477" s="38" t="str">
        <f>CONCATENATE("WS-5 ",'WS-5'!$D$395,",",'WS-5'!$BD431)</f>
        <v>WS-5 7,5</v>
      </c>
      <c r="C477" t="str">
        <f>IF('WS-5'!$CF431&lt;&gt;"",IF('WS-5'!$CF431="W",'WS-5'!$BG431,'WS-5'!$BG433),"")</f>
        <v/>
      </c>
      <c r="D477" t="str">
        <f>IF('WS-5'!$CF431&lt;&gt;"",IF('WS-5'!$CF431="L",'WS-5'!$BG431,'WS-5'!$BG433),"")</f>
        <v/>
      </c>
      <c r="E477" s="39" t="str">
        <f>IF('WS-5'!$CF431&lt;&gt;"",IF('WS-5'!BV431&gt;'WS-5'!BV433,MIN('WS-5'!BV431,'WS-5'!BV433),-MIN('WS-5'!BV431,'WS-5'!BV433))*IF('WS-5'!$CF431="W",1,-1),"")</f>
        <v/>
      </c>
      <c r="F477" s="39" t="str">
        <f>IF('WS-5'!$CF431&lt;&gt;"",IF('WS-5'!BX431&gt;'WS-5'!BX433,MIN('WS-5'!BX431,'WS-5'!BX433),-MIN('WS-5'!BX431,'WS-5'!BX433))*IF('WS-5'!$CF431="W",1,-1),"")</f>
        <v/>
      </c>
      <c r="G477" s="39" t="str">
        <f>IF('WS-5'!$CF431&lt;&gt;"",IF('WS-5'!BZ431&gt;'WS-5'!BZ433,MIN('WS-5'!BZ431,'WS-5'!BZ433),-MIN('WS-5'!BZ431,'WS-5'!BZ433))*IF('WS-5'!$CF431="W",1,-1),"")</f>
        <v/>
      </c>
      <c r="H477" s="39" t="str">
        <f>IF('WS-5'!$CF431&lt;&gt;"",IF('WS-5'!CB431='WS-5'!CB433,"",IF('WS-5'!CB431&gt;'WS-5'!CB433,MIN('WS-5'!CB431,'WS-5'!CB433),-MIN('WS-5'!CB431,'WS-5'!CB433))*IF('WS-5'!$CF431="W",1,-1)),"")</f>
        <v/>
      </c>
      <c r="I477" s="39" t="str">
        <f>IF('WS-5'!$CF431&lt;&gt;"",IF('WS-5'!CD431='WS-5'!CD433,"",IF('WS-5'!CD431&gt;'WS-5'!CD433,MIN('WS-5'!CD431,'WS-5'!CD433),-MIN('WS-5'!CD431,'WS-5'!CD433))*IF('WS-5'!$CF431="W",1,-1)),"")</f>
        <v/>
      </c>
    </row>
    <row r="478" spans="1:9">
      <c r="A478" t="e">
        <f t="shared" si="7"/>
        <v>#VALUE!</v>
      </c>
      <c r="B478" s="38" t="str">
        <f>CONCATENATE("WS-5 ",'WS-5'!$D$395,",",'WS-5'!$BD441)</f>
        <v>WS-5 7,6</v>
      </c>
      <c r="C478" t="str">
        <f>IF('WS-5'!$CF441&lt;&gt;"",IF('WS-5'!$CF441="W",'WS-5'!$BG441,'WS-5'!$BG443),"")</f>
        <v/>
      </c>
      <c r="D478" t="str">
        <f>IF('WS-5'!$CF441&lt;&gt;"",IF('WS-5'!$CF441="L",'WS-5'!$BG441,'WS-5'!$BG443),"")</f>
        <v/>
      </c>
      <c r="E478" s="39" t="str">
        <f>IF('WS-5'!$CF441&lt;&gt;"",IF('WS-5'!BV441&gt;'WS-5'!BV443,MIN('WS-5'!BV441,'WS-5'!BV443),-MIN('WS-5'!BV441,'WS-5'!BV443))*IF('WS-5'!$CF441="W",1,-1),"")</f>
        <v/>
      </c>
      <c r="F478" s="39" t="str">
        <f>IF('WS-5'!$CF441&lt;&gt;"",IF('WS-5'!BX441&gt;'WS-5'!BX443,MIN('WS-5'!BX441,'WS-5'!BX443),-MIN('WS-5'!BX441,'WS-5'!BX443))*IF('WS-5'!$CF441="W",1,-1),"")</f>
        <v/>
      </c>
      <c r="G478" s="39" t="str">
        <f>IF('WS-5'!$CF441&lt;&gt;"",IF('WS-5'!BZ441&gt;'WS-5'!BZ443,MIN('WS-5'!BZ441,'WS-5'!BZ443),-MIN('WS-5'!BZ441,'WS-5'!BZ443))*IF('WS-5'!$CF441="W",1,-1),"")</f>
        <v/>
      </c>
      <c r="H478" s="39" t="str">
        <f>IF('WS-5'!$CF441&lt;&gt;"",IF('WS-5'!CB441='WS-5'!CB443,"",IF('WS-5'!CB441&gt;'WS-5'!CB443,MIN('WS-5'!CB441,'WS-5'!CB443),-MIN('WS-5'!CB441,'WS-5'!CB443))*IF('WS-5'!$CF441="W",1,-1)),"")</f>
        <v/>
      </c>
      <c r="I478" s="39" t="str">
        <f>IF('WS-5'!$CF441&lt;&gt;"",IF('WS-5'!CD441='WS-5'!CD443,"",IF('WS-5'!CD441&gt;'WS-5'!CD443,MIN('WS-5'!CD441,'WS-5'!CD443),-MIN('WS-5'!CD441,'WS-5'!CD443))*IF('WS-5'!$CF441="W",1,-1)),"")</f>
        <v/>
      </c>
    </row>
    <row r="479" spans="1:9">
      <c r="A479" t="e">
        <f t="shared" si="7"/>
        <v>#VALUE!</v>
      </c>
      <c r="B479" s="38" t="str">
        <f>CONCATENATE("WS-5 ",'WS-5'!$D$395,",",'WS-5'!$BD451)</f>
        <v>WS-5 7,7</v>
      </c>
      <c r="C479" t="str">
        <f>IF('WS-5'!$CF451&lt;&gt;"",IF('WS-5'!$CF451="W",'WS-5'!$BG451,'WS-5'!$BG453),"")</f>
        <v/>
      </c>
      <c r="D479" t="str">
        <f>IF('WS-5'!$CF451&lt;&gt;"",IF('WS-5'!$CF451="L",'WS-5'!$BG451,'WS-5'!$BG453),"")</f>
        <v/>
      </c>
      <c r="E479" s="39" t="str">
        <f>IF('WS-5'!$CF451&lt;&gt;"",IF('WS-5'!BV451&gt;'WS-5'!BV453,MIN('WS-5'!BV451,'WS-5'!BV453),-MIN('WS-5'!BV451,'WS-5'!BV453))*IF('WS-5'!$CF451="W",1,-1),"")</f>
        <v/>
      </c>
      <c r="F479" s="39" t="str">
        <f>IF('WS-5'!$CF451&lt;&gt;"",IF('WS-5'!BX451&gt;'WS-5'!BX453,MIN('WS-5'!BX451,'WS-5'!BX453),-MIN('WS-5'!BX451,'WS-5'!BX453))*IF('WS-5'!$CF451="W",1,-1),"")</f>
        <v/>
      </c>
      <c r="G479" s="39" t="str">
        <f>IF('WS-5'!$CF451&lt;&gt;"",IF('WS-5'!BZ451&gt;'WS-5'!BZ453,MIN('WS-5'!BZ451,'WS-5'!BZ453),-MIN('WS-5'!BZ451,'WS-5'!BZ453))*IF('WS-5'!$CF451="W",1,-1),"")</f>
        <v/>
      </c>
      <c r="H479" s="39" t="str">
        <f>IF('WS-5'!$CF451&lt;&gt;"",IF('WS-5'!CB451='WS-5'!CB453,"",IF('WS-5'!CB451&gt;'WS-5'!CB453,MIN('WS-5'!CB451,'WS-5'!CB453),-MIN('WS-5'!CB451,'WS-5'!CB453))*IF('WS-5'!$CF451="W",1,-1)),"")</f>
        <v/>
      </c>
      <c r="I479" s="39" t="str">
        <f>IF('WS-5'!$CF451&lt;&gt;"",IF('WS-5'!CD451='WS-5'!CD453,"",IF('WS-5'!CD451&gt;'WS-5'!CD453,MIN('WS-5'!CD451,'WS-5'!CD453),-MIN('WS-5'!CD451,'WS-5'!CD453))*IF('WS-5'!$CF451="W",1,-1)),"")</f>
        <v/>
      </c>
    </row>
    <row r="480" spans="1:9">
      <c r="A480" t="e">
        <f t="shared" si="7"/>
        <v>#VALUE!</v>
      </c>
      <c r="B480" s="38" t="str">
        <f>CONCATENATE("WS-5 ",'WS-5'!$D$395,",",'WS-5'!$CT391)</f>
        <v>WS-5 7,8</v>
      </c>
      <c r="C480" t="str">
        <f>IF('WS-5'!$DV391&lt;&gt;"",IF('WS-5'!$DV391="W",'WS-5'!$CW391,'WS-5'!$CW393),"")</f>
        <v/>
      </c>
      <c r="D480" t="str">
        <f>IF('WS-5'!$DV391&lt;&gt;"",IF('WS-5'!$DV391="L",'WS-5'!$CW391,'WS-5'!$CW393),"")</f>
        <v/>
      </c>
      <c r="E480" s="39" t="str">
        <f>IF('WS-5'!$DV391&lt;&gt;"",IF('WS-5'!DL391&gt;'WS-5'!DL393,MIN('WS-5'!DL391,'WS-5'!DL393),-MIN('WS-5'!DL391,'WS-5'!DL393))*IF('WS-5'!$DV391="W",1,-1),"")</f>
        <v/>
      </c>
      <c r="F480" s="39" t="str">
        <f>IF('WS-5'!$DV391&lt;&gt;"",IF('WS-5'!DN391&gt;'WS-5'!DN393,MIN('WS-5'!DN391,'WS-5'!DN393),-MIN('WS-5'!DN391,'WS-5'!DN393))*IF('WS-5'!$DV391="W",1,-1),"")</f>
        <v/>
      </c>
      <c r="G480" s="39" t="str">
        <f>IF('WS-5'!$DV391&lt;&gt;"",IF('WS-5'!DP391&gt;'WS-5'!DP393,MIN('WS-5'!DP391,'WS-5'!DP393),-MIN('WS-5'!DP391,'WS-5'!DP393))*IF('WS-5'!$DV391="W",1,-1),"")</f>
        <v/>
      </c>
      <c r="H480" s="39" t="str">
        <f>IF('WS-5'!$DV391&lt;&gt;"",IF('WS-5'!DR391='WS-5'!DR393,"",IF('WS-5'!DR391&gt;'WS-5'!DR393,MIN('WS-5'!DR391,'WS-5'!DR393),-MIN('WS-5'!DR391,'WS-5'!DR393))*IF('WS-5'!$DV391="W",1,-1)),"")</f>
        <v/>
      </c>
      <c r="I480" s="39" t="str">
        <f>IF('WS-5'!$DV391&lt;&gt;"",IF('WS-5'!DT391='WS-5'!DT393,"",IF('WS-5'!DT391&gt;'WS-5'!DT393,MIN('WS-5'!DT391,'WS-5'!DT393),-MIN('WS-5'!DT391,'WS-5'!DT393))*IF('WS-5'!$DV391="W",1,-1)),"")</f>
        <v/>
      </c>
    </row>
    <row r="481" spans="1:9">
      <c r="A481" t="e">
        <f t="shared" si="7"/>
        <v>#VALUE!</v>
      </c>
      <c r="B481" s="38" t="str">
        <f>CONCATENATE("WS-5 ",'WS-5'!$D$395,",",'WS-5'!$CT401)</f>
        <v>WS-5 7,9</v>
      </c>
      <c r="C481" t="str">
        <f>IF('WS-5'!$DV401&lt;&gt;"",IF('WS-5'!$DV401="W",'WS-5'!$CW401,'WS-5'!$CW403),"")</f>
        <v/>
      </c>
      <c r="D481" t="str">
        <f>IF('WS-5'!$DV401&lt;&gt;"",IF('WS-5'!$DV401="L",'WS-5'!$CW401,'WS-5'!$CW403),"")</f>
        <v/>
      </c>
      <c r="E481" s="39" t="str">
        <f>IF('WS-5'!$DV401&lt;&gt;"",IF('WS-5'!DL401&gt;'WS-5'!DL403,MIN('WS-5'!DL401,'WS-5'!DL403),-MIN('WS-5'!DL401,'WS-5'!DL403))*IF('WS-5'!$DV401="W",1,-1),"")</f>
        <v/>
      </c>
      <c r="F481" s="39" t="str">
        <f>IF('WS-5'!$DV401&lt;&gt;"",IF('WS-5'!DN401&gt;'WS-5'!DN403,MIN('WS-5'!DN401,'WS-5'!DN403),-MIN('WS-5'!DN401,'WS-5'!DN403))*IF('WS-5'!$DV401="W",1,-1),"")</f>
        <v/>
      </c>
      <c r="G481" s="39" t="str">
        <f>IF('WS-5'!$DV401&lt;&gt;"",IF('WS-5'!DP401&gt;'WS-5'!DP403,MIN('WS-5'!DP401,'WS-5'!DP403),-MIN('WS-5'!DP401,'WS-5'!DP403))*IF('WS-5'!$DV401="W",1,-1),"")</f>
        <v/>
      </c>
      <c r="H481" s="39" t="str">
        <f>IF('WS-5'!$DV401&lt;&gt;"",IF('WS-5'!DR401='WS-5'!DR403,"",IF('WS-5'!DR401&gt;'WS-5'!DR403,MIN('WS-5'!DR401,'WS-5'!DR403),-MIN('WS-5'!DR401,'WS-5'!DR403))*IF('WS-5'!$DV401="W",1,-1)),"")</f>
        <v/>
      </c>
      <c r="I481" s="39" t="str">
        <f>IF('WS-5'!$DV401&lt;&gt;"",IF('WS-5'!DT401='WS-5'!DT403,"",IF('WS-5'!DT401&gt;'WS-5'!DT403,MIN('WS-5'!DT401,'WS-5'!DT403),-MIN('WS-5'!DT401,'WS-5'!DT403))*IF('WS-5'!$DV401="W",1,-1)),"")</f>
        <v/>
      </c>
    </row>
    <row r="482" spans="1:9">
      <c r="A482" t="e">
        <f t="shared" si="7"/>
        <v>#VALUE!</v>
      </c>
      <c r="B482" s="38" t="str">
        <f>CONCATENATE("WS-5 ",'WS-5'!$D$395,",",'WS-5'!$CT411)</f>
        <v>WS-5 7,10</v>
      </c>
      <c r="C482" t="str">
        <f>IF('WS-5'!$DV411&lt;&gt;"",IF('WS-5'!$DV411="W",'WS-5'!$CW411,'WS-5'!$CW413),"")</f>
        <v/>
      </c>
      <c r="D482" t="str">
        <f>IF('WS-5'!$DV411&lt;&gt;"",IF('WS-5'!$DV411="L",'WS-5'!$CW411,'WS-5'!$CW413),"")</f>
        <v/>
      </c>
      <c r="E482" s="39" t="str">
        <f>IF('WS-5'!$DV411&lt;&gt;"",IF('WS-5'!DL411&gt;'WS-5'!DL413,MIN('WS-5'!DL411,'WS-5'!DL413),-MIN('WS-5'!DL411,'WS-5'!DL413))*IF('WS-5'!$DV411="W",1,-1),"")</f>
        <v/>
      </c>
      <c r="F482" s="39" t="str">
        <f>IF('WS-5'!$DV411&lt;&gt;"",IF('WS-5'!DN411&gt;'WS-5'!DN413,MIN('WS-5'!DN411,'WS-5'!DN413),-MIN('WS-5'!DN411,'WS-5'!DN413))*IF('WS-5'!$DV411="W",1,-1),"")</f>
        <v/>
      </c>
      <c r="G482" s="39" t="str">
        <f>IF('WS-5'!$DV411&lt;&gt;"",IF('WS-5'!DP411&gt;'WS-5'!DP413,MIN('WS-5'!DP411,'WS-5'!DP413),-MIN('WS-5'!DP411,'WS-5'!DP413))*IF('WS-5'!$DV411="W",1,-1),"")</f>
        <v/>
      </c>
      <c r="H482" s="39" t="str">
        <f>IF('WS-5'!$DV411&lt;&gt;"",IF('WS-5'!DR411='WS-5'!DR413,"",IF('WS-5'!DR411&gt;'WS-5'!DR413,MIN('WS-5'!DR411,'WS-5'!DR413),-MIN('WS-5'!DR411,'WS-5'!DR413))*IF('WS-5'!$DV411="W",1,-1)),"")</f>
        <v/>
      </c>
      <c r="I482" s="39" t="str">
        <f>IF('WS-5'!$DV411&lt;&gt;"",IF('WS-5'!DT411='WS-5'!DT413,"",IF('WS-5'!DT411&gt;'WS-5'!DT413,MIN('WS-5'!DT411,'WS-5'!DT413),-MIN('WS-5'!DT411,'WS-5'!DT413))*IF('WS-5'!$DV411="W",1,-1)),"")</f>
        <v/>
      </c>
    </row>
    <row r="483" spans="1:9">
      <c r="A483" t="e">
        <f t="shared" si="7"/>
        <v>#VALUE!</v>
      </c>
      <c r="B483" s="38" t="str">
        <f>CONCATENATE("WS-5 ",'WS-5'!$D$460,",",'WS-5'!$BD456)</f>
        <v>WS-5 8,1</v>
      </c>
      <c r="C483" t="str">
        <f>IF('WS-5'!$CF456&lt;&gt;"",IF('WS-5'!$CF456="W",'WS-5'!$BG456,'WS-5'!$BG458),"")</f>
        <v/>
      </c>
      <c r="D483" t="str">
        <f>IF('WS-5'!$CF456&lt;&gt;"",IF('WS-5'!$CF456="L",'WS-5'!$BG456,'WS-5'!$BG458),"")</f>
        <v/>
      </c>
      <c r="E483" s="39" t="str">
        <f>IF('WS-5'!$CF456&lt;&gt;"",IF('WS-5'!BV456&gt;'WS-5'!BV458,MIN('WS-5'!BV456,'WS-5'!BV458),-MIN('WS-5'!BV456,'WS-5'!BV458))*IF('WS-5'!$CF456="W",1,-1),"")</f>
        <v/>
      </c>
      <c r="F483" s="39" t="str">
        <f>IF('WS-5'!$CF456&lt;&gt;"",IF('WS-5'!BX456&gt;'WS-5'!BX458,MIN('WS-5'!BX456,'WS-5'!BX458),-MIN('WS-5'!BX456,'WS-5'!BX458))*IF('WS-5'!$CF456="W",1,-1),"")</f>
        <v/>
      </c>
      <c r="G483" s="39" t="str">
        <f>IF('WS-5'!$CF456&lt;&gt;"",IF('WS-5'!BZ456&gt;'WS-5'!BZ458,MIN('WS-5'!BZ456,'WS-5'!BZ458),-MIN('WS-5'!BZ456,'WS-5'!BZ458))*IF('WS-5'!$CF456="W",1,-1),"")</f>
        <v/>
      </c>
      <c r="H483" s="39" t="str">
        <f>IF('WS-5'!$CF456&lt;&gt;"",IF('WS-5'!CB456='WS-5'!CB458,"",IF('WS-5'!CB456&gt;'WS-5'!CB458,MIN('WS-5'!CB456,'WS-5'!CB458),-MIN('WS-5'!CB456,'WS-5'!CB458))*IF('WS-5'!$CF456="W",1,-1)),"")</f>
        <v/>
      </c>
      <c r="I483" s="39" t="str">
        <f>IF('WS-5'!$CF456&lt;&gt;"",IF('WS-5'!CD456='WS-5'!CD458,"",IF('WS-5'!CD456&gt;'WS-5'!CD458,MIN('WS-5'!CD456,'WS-5'!CD458),-MIN('WS-5'!CD456,'WS-5'!CD458))*IF('WS-5'!$CF456="W",1,-1)),"")</f>
        <v/>
      </c>
    </row>
    <row r="484" spans="1:9">
      <c r="A484" t="e">
        <f t="shared" si="7"/>
        <v>#VALUE!</v>
      </c>
      <c r="B484" s="38" t="str">
        <f>CONCATENATE("WS-5 ",'WS-5'!$D$460,",",'WS-5'!$BD466)</f>
        <v>WS-5 8,2</v>
      </c>
      <c r="C484" t="str">
        <f>IF('WS-5'!$CF466&lt;&gt;"",IF('WS-5'!$CF466="W",'WS-5'!$BG466,'WS-5'!$BG468),"")</f>
        <v/>
      </c>
      <c r="D484" t="str">
        <f>IF('WS-5'!$CF466&lt;&gt;"",IF('WS-5'!$CF466="L",'WS-5'!$BG466,'WS-5'!$BG468),"")</f>
        <v/>
      </c>
      <c r="E484" s="39" t="str">
        <f>IF('WS-5'!$CF466&lt;&gt;"",IF('WS-5'!BV466&gt;'WS-5'!BV468,MIN('WS-5'!BV466,'WS-5'!BV468),-MIN('WS-5'!BV466,'WS-5'!BV468))*IF('WS-5'!$CF466="W",1,-1),"")</f>
        <v/>
      </c>
      <c r="F484" s="39" t="str">
        <f>IF('WS-5'!$CF466&lt;&gt;"",IF('WS-5'!BX466&gt;'WS-5'!BX468,MIN('WS-5'!BX466,'WS-5'!BX468),-MIN('WS-5'!BX466,'WS-5'!BX468))*IF('WS-5'!$CF466="W",1,-1),"")</f>
        <v/>
      </c>
      <c r="G484" s="39" t="str">
        <f>IF('WS-5'!$CF466&lt;&gt;"",IF('WS-5'!BZ466&gt;'WS-5'!BZ468,MIN('WS-5'!BZ466,'WS-5'!BZ468),-MIN('WS-5'!BZ466,'WS-5'!BZ468))*IF('WS-5'!$CF466="W",1,-1),"")</f>
        <v/>
      </c>
      <c r="H484" s="39" t="str">
        <f>IF('WS-5'!$CF466&lt;&gt;"",IF('WS-5'!CB466='WS-5'!CB468,"",IF('WS-5'!CB466&gt;'WS-5'!CB468,MIN('WS-5'!CB466,'WS-5'!CB468),-MIN('WS-5'!CB466,'WS-5'!CB468))*IF('WS-5'!$CF466="W",1,-1)),"")</f>
        <v/>
      </c>
      <c r="I484" s="39" t="str">
        <f>IF('WS-5'!$CF466&lt;&gt;"",IF('WS-5'!CD466='WS-5'!CD468,"",IF('WS-5'!CD466&gt;'WS-5'!CD468,MIN('WS-5'!CD466,'WS-5'!CD468),-MIN('WS-5'!CD466,'WS-5'!CD468))*IF('WS-5'!$CF466="W",1,-1)),"")</f>
        <v/>
      </c>
    </row>
    <row r="485" spans="1:9">
      <c r="A485" t="e">
        <f t="shared" si="7"/>
        <v>#VALUE!</v>
      </c>
      <c r="B485" s="38" t="str">
        <f>CONCATENATE("WS-5 ",'WS-5'!$D$460,",",'WS-5'!$BD476)</f>
        <v>WS-5 8,3</v>
      </c>
      <c r="C485" t="str">
        <f>IF('WS-5'!$CF476&lt;&gt;"",IF('WS-5'!$CF476="W",'WS-5'!$BG476,'WS-5'!$BG478),"")</f>
        <v/>
      </c>
      <c r="D485" t="str">
        <f>IF('WS-5'!$CF476&lt;&gt;"",IF('WS-5'!$CF476="L",'WS-5'!$BG476,'WS-5'!$BG478),"")</f>
        <v/>
      </c>
      <c r="E485" s="39" t="str">
        <f>IF('WS-5'!$CF476&lt;&gt;"",IF('WS-5'!BV476&gt;'WS-5'!BV478,MIN('WS-5'!BV476,'WS-5'!BV478),-MIN('WS-5'!BV476,'WS-5'!BV478))*IF('WS-5'!$CF476="W",1,-1),"")</f>
        <v/>
      </c>
      <c r="F485" s="39" t="str">
        <f>IF('WS-5'!$CF476&lt;&gt;"",IF('WS-5'!BX476&gt;'WS-5'!BX478,MIN('WS-5'!BX476,'WS-5'!BX478),-MIN('WS-5'!BX476,'WS-5'!BX478))*IF('WS-5'!$CF476="W",1,-1),"")</f>
        <v/>
      </c>
      <c r="G485" s="39" t="str">
        <f>IF('WS-5'!$CF476&lt;&gt;"",IF('WS-5'!BZ476&gt;'WS-5'!BZ478,MIN('WS-5'!BZ476,'WS-5'!BZ478),-MIN('WS-5'!BZ476,'WS-5'!BZ478))*IF('WS-5'!$CF476="W",1,-1),"")</f>
        <v/>
      </c>
      <c r="H485" s="39" t="str">
        <f>IF('WS-5'!$CF476&lt;&gt;"",IF('WS-5'!CB476='WS-5'!CB478,"",IF('WS-5'!CB476&gt;'WS-5'!CB478,MIN('WS-5'!CB476,'WS-5'!CB478),-MIN('WS-5'!CB476,'WS-5'!CB478))*IF('WS-5'!$CF476="W",1,-1)),"")</f>
        <v/>
      </c>
      <c r="I485" s="39" t="str">
        <f>IF('WS-5'!$CF476&lt;&gt;"",IF('WS-5'!CD476='WS-5'!CD478,"",IF('WS-5'!CD476&gt;'WS-5'!CD478,MIN('WS-5'!CD476,'WS-5'!CD478),-MIN('WS-5'!CD476,'WS-5'!CD478))*IF('WS-5'!$CF476="W",1,-1)),"")</f>
        <v/>
      </c>
    </row>
    <row r="486" spans="1:9">
      <c r="A486" t="e">
        <f t="shared" si="7"/>
        <v>#VALUE!</v>
      </c>
      <c r="B486" s="38" t="str">
        <f>CONCATENATE("WS-5 ",'WS-5'!$D$460,",",'WS-5'!$BD486)</f>
        <v>WS-5 8,4</v>
      </c>
      <c r="C486" t="str">
        <f>IF('WS-5'!$CF486&lt;&gt;"",IF('WS-5'!$CF486="W",'WS-5'!$BG486,'WS-5'!$BG488),"")</f>
        <v/>
      </c>
      <c r="D486" t="str">
        <f>IF('WS-5'!$CF486&lt;&gt;"",IF('WS-5'!$CF486="L",'WS-5'!$BG486,'WS-5'!$BG488),"")</f>
        <v/>
      </c>
      <c r="E486" s="39" t="str">
        <f>IF('WS-5'!$CF486&lt;&gt;"",IF('WS-5'!BV486&gt;'WS-5'!BV488,MIN('WS-5'!BV486,'WS-5'!BV488),-MIN('WS-5'!BV486,'WS-5'!BV488))*IF('WS-5'!$CF486="W",1,-1),"")</f>
        <v/>
      </c>
      <c r="F486" s="39" t="str">
        <f>IF('WS-5'!$CF486&lt;&gt;"",IF('WS-5'!BX486&gt;'WS-5'!BX488,MIN('WS-5'!BX486,'WS-5'!BX488),-MIN('WS-5'!BX486,'WS-5'!BX488))*IF('WS-5'!$CF486="W",1,-1),"")</f>
        <v/>
      </c>
      <c r="G486" s="39" t="str">
        <f>IF('WS-5'!$CF486&lt;&gt;"",IF('WS-5'!BZ486&gt;'WS-5'!BZ488,MIN('WS-5'!BZ486,'WS-5'!BZ488),-MIN('WS-5'!BZ486,'WS-5'!BZ488))*IF('WS-5'!$CF486="W",1,-1),"")</f>
        <v/>
      </c>
      <c r="H486" s="39" t="str">
        <f>IF('WS-5'!$CF486&lt;&gt;"",IF('WS-5'!CB486='WS-5'!CB488,"",IF('WS-5'!CB486&gt;'WS-5'!CB488,MIN('WS-5'!CB486,'WS-5'!CB488),-MIN('WS-5'!CB486,'WS-5'!CB488))*IF('WS-5'!$CF486="W",1,-1)),"")</f>
        <v/>
      </c>
      <c r="I486" s="39" t="str">
        <f>IF('WS-5'!$CF486&lt;&gt;"",IF('WS-5'!CD486='WS-5'!CD488,"",IF('WS-5'!CD486&gt;'WS-5'!CD488,MIN('WS-5'!CD486,'WS-5'!CD488),-MIN('WS-5'!CD486,'WS-5'!CD488))*IF('WS-5'!$CF486="W",1,-1)),"")</f>
        <v/>
      </c>
    </row>
    <row r="487" spans="1:9">
      <c r="A487" t="e">
        <f t="shared" si="7"/>
        <v>#VALUE!</v>
      </c>
      <c r="B487" s="38" t="str">
        <f>CONCATENATE("WS-5 ",'WS-5'!$D$460,",",'WS-5'!$BD496)</f>
        <v>WS-5 8,5</v>
      </c>
      <c r="C487" t="str">
        <f>IF('WS-5'!$CF496&lt;&gt;"",IF('WS-5'!$CF496="W",'WS-5'!$BG496,'WS-5'!$BG498),"")</f>
        <v/>
      </c>
      <c r="D487" t="str">
        <f>IF('WS-5'!$CF496&lt;&gt;"",IF('WS-5'!$CF496="L",'WS-5'!$BG496,'WS-5'!$BG498),"")</f>
        <v/>
      </c>
      <c r="E487" s="39" t="str">
        <f>IF('WS-5'!$CF496&lt;&gt;"",IF('WS-5'!BV496&gt;'WS-5'!BV498,MIN('WS-5'!BV496,'WS-5'!BV498),-MIN('WS-5'!BV496,'WS-5'!BV498))*IF('WS-5'!$CF496="W",1,-1),"")</f>
        <v/>
      </c>
      <c r="F487" s="39" t="str">
        <f>IF('WS-5'!$CF496&lt;&gt;"",IF('WS-5'!BX496&gt;'WS-5'!BX498,MIN('WS-5'!BX496,'WS-5'!BX498),-MIN('WS-5'!BX496,'WS-5'!BX498))*IF('WS-5'!$CF496="W",1,-1),"")</f>
        <v/>
      </c>
      <c r="G487" s="39" t="str">
        <f>IF('WS-5'!$CF496&lt;&gt;"",IF('WS-5'!BZ496&gt;'WS-5'!BZ498,MIN('WS-5'!BZ496,'WS-5'!BZ498),-MIN('WS-5'!BZ496,'WS-5'!BZ498))*IF('WS-5'!$CF496="W",1,-1),"")</f>
        <v/>
      </c>
      <c r="H487" s="39" t="str">
        <f>IF('WS-5'!$CF496&lt;&gt;"",IF('WS-5'!CB496='WS-5'!CB498,"",IF('WS-5'!CB496&gt;'WS-5'!CB498,MIN('WS-5'!CB496,'WS-5'!CB498),-MIN('WS-5'!CB496,'WS-5'!CB498))*IF('WS-5'!$CF496="W",1,-1)),"")</f>
        <v/>
      </c>
      <c r="I487" s="39" t="str">
        <f>IF('WS-5'!$CF496&lt;&gt;"",IF('WS-5'!CD496='WS-5'!CD498,"",IF('WS-5'!CD496&gt;'WS-5'!CD498,MIN('WS-5'!CD496,'WS-5'!CD498),-MIN('WS-5'!CD496,'WS-5'!CD498))*IF('WS-5'!$CF496="W",1,-1)),"")</f>
        <v/>
      </c>
    </row>
    <row r="488" spans="1:9">
      <c r="A488" t="e">
        <f t="shared" si="7"/>
        <v>#VALUE!</v>
      </c>
      <c r="B488" s="38" t="str">
        <f>CONCATENATE("WS-5 ",'WS-5'!$D$460,",",'WS-5'!$BD506)</f>
        <v>WS-5 8,6</v>
      </c>
      <c r="C488" t="str">
        <f>IF('WS-5'!$CF506&lt;&gt;"",IF('WS-5'!$CF506="W",'WS-5'!$BG506,'WS-5'!$BG508),"")</f>
        <v/>
      </c>
      <c r="D488" t="str">
        <f>IF('WS-5'!$CF506&lt;&gt;"",IF('WS-5'!$CF506="L",'WS-5'!$BG506,'WS-5'!$BG508),"")</f>
        <v/>
      </c>
      <c r="E488" s="39" t="str">
        <f>IF('WS-5'!$CF506&lt;&gt;"",IF('WS-5'!BV506&gt;'WS-5'!BV508,MIN('WS-5'!BV506,'WS-5'!BV508),-MIN('WS-5'!BV506,'WS-5'!BV508))*IF('WS-5'!$CF506="W",1,-1),"")</f>
        <v/>
      </c>
      <c r="F488" s="39" t="str">
        <f>IF('WS-5'!$CF506&lt;&gt;"",IF('WS-5'!BX506&gt;'WS-5'!BX508,MIN('WS-5'!BX506,'WS-5'!BX508),-MIN('WS-5'!BX506,'WS-5'!BX508))*IF('WS-5'!$CF506="W",1,-1),"")</f>
        <v/>
      </c>
      <c r="G488" s="39" t="str">
        <f>IF('WS-5'!$CF506&lt;&gt;"",IF('WS-5'!BZ506&gt;'WS-5'!BZ508,MIN('WS-5'!BZ506,'WS-5'!BZ508),-MIN('WS-5'!BZ506,'WS-5'!BZ508))*IF('WS-5'!$CF506="W",1,-1),"")</f>
        <v/>
      </c>
      <c r="H488" s="39" t="str">
        <f>IF('WS-5'!$CF506&lt;&gt;"",IF('WS-5'!CB506='WS-5'!CB508,"",IF('WS-5'!CB506&gt;'WS-5'!CB508,MIN('WS-5'!CB506,'WS-5'!CB508),-MIN('WS-5'!CB506,'WS-5'!CB508))*IF('WS-5'!$CF506="W",1,-1)),"")</f>
        <v/>
      </c>
      <c r="I488" s="39" t="str">
        <f>IF('WS-5'!$CF506&lt;&gt;"",IF('WS-5'!CD506='WS-5'!CD508,"",IF('WS-5'!CD506&gt;'WS-5'!CD508,MIN('WS-5'!CD506,'WS-5'!CD508),-MIN('WS-5'!CD506,'WS-5'!CD508))*IF('WS-5'!$CF506="W",1,-1)),"")</f>
        <v/>
      </c>
    </row>
    <row r="489" spans="1:9">
      <c r="A489" t="e">
        <f t="shared" si="7"/>
        <v>#VALUE!</v>
      </c>
      <c r="B489" s="38" t="str">
        <f>CONCATENATE("WS-5 ",'WS-5'!$D$460,",",'WS-5'!$BD516)</f>
        <v>WS-5 8,7</v>
      </c>
      <c r="C489" t="str">
        <f>IF('WS-5'!$CF516&lt;&gt;"",IF('WS-5'!$CF516="W",'WS-5'!$BG516,'WS-5'!$BG518),"")</f>
        <v/>
      </c>
      <c r="D489" t="str">
        <f>IF('WS-5'!$CF516&lt;&gt;"",IF('WS-5'!$CF516="L",'WS-5'!$BG516,'WS-5'!$BG518),"")</f>
        <v/>
      </c>
      <c r="E489" s="39" t="str">
        <f>IF('WS-5'!$CF516&lt;&gt;"",IF('WS-5'!BV516&gt;'WS-5'!BV518,MIN('WS-5'!BV516,'WS-5'!BV518),-MIN('WS-5'!BV516,'WS-5'!BV518))*IF('WS-5'!$CF516="W",1,-1),"")</f>
        <v/>
      </c>
      <c r="F489" s="39" t="str">
        <f>IF('WS-5'!$CF516&lt;&gt;"",IF('WS-5'!BX516&gt;'WS-5'!BX518,MIN('WS-5'!BX516,'WS-5'!BX518),-MIN('WS-5'!BX516,'WS-5'!BX518))*IF('WS-5'!$CF516="W",1,-1),"")</f>
        <v/>
      </c>
      <c r="G489" s="39" t="str">
        <f>IF('WS-5'!$CF516&lt;&gt;"",IF('WS-5'!BZ516&gt;'WS-5'!BZ518,MIN('WS-5'!BZ516,'WS-5'!BZ518),-MIN('WS-5'!BZ516,'WS-5'!BZ518))*IF('WS-5'!$CF516="W",1,-1),"")</f>
        <v/>
      </c>
      <c r="H489" s="39" t="str">
        <f>IF('WS-5'!$CF516&lt;&gt;"",IF('WS-5'!CB516='WS-5'!CB518,"",IF('WS-5'!CB516&gt;'WS-5'!CB518,MIN('WS-5'!CB516,'WS-5'!CB518),-MIN('WS-5'!CB516,'WS-5'!CB518))*IF('WS-5'!$CF516="W",1,-1)),"")</f>
        <v/>
      </c>
      <c r="I489" s="39" t="str">
        <f>IF('WS-5'!$CF516&lt;&gt;"",IF('WS-5'!CD516='WS-5'!CD518,"",IF('WS-5'!CD516&gt;'WS-5'!CD518,MIN('WS-5'!CD516,'WS-5'!CD518),-MIN('WS-5'!CD516,'WS-5'!CD518))*IF('WS-5'!$CF516="W",1,-1)),"")</f>
        <v/>
      </c>
    </row>
    <row r="490" spans="1:9">
      <c r="A490" t="e">
        <f t="shared" si="7"/>
        <v>#VALUE!</v>
      </c>
      <c r="B490" s="38" t="str">
        <f>CONCATENATE("WS-5 ",'WS-5'!$D$460,",",'WS-5'!$CT456)</f>
        <v>WS-5 8,8</v>
      </c>
      <c r="C490" t="str">
        <f>IF('WS-5'!$DV456&lt;&gt;"",IF('WS-5'!$DV456="W",'WS-5'!$CW456,'WS-5'!$CW458),"")</f>
        <v/>
      </c>
      <c r="D490" t="str">
        <f>IF('WS-5'!$DV456&lt;&gt;"",IF('WS-5'!$DV456="L",'WS-5'!$CW456,'WS-5'!$CW458),"")</f>
        <v/>
      </c>
      <c r="E490" s="39" t="str">
        <f>IF('WS-5'!$DV456&lt;&gt;"",IF('WS-5'!DL456&gt;'WS-5'!DL458,MIN('WS-5'!DL456,'WS-5'!DL458),-MIN('WS-5'!DL456,'WS-5'!DL458))*IF('WS-5'!$DV456="W",1,-1),"")</f>
        <v/>
      </c>
      <c r="F490" s="39" t="str">
        <f>IF('WS-5'!$DV456&lt;&gt;"",IF('WS-5'!DN456&gt;'WS-5'!DN458,MIN('WS-5'!DN456,'WS-5'!DN458),-MIN('WS-5'!DN456,'WS-5'!DN458))*IF('WS-5'!$DV456="W",1,-1),"")</f>
        <v/>
      </c>
      <c r="G490" s="39" t="str">
        <f>IF('WS-5'!$DV456&lt;&gt;"",IF('WS-5'!DP456&gt;'WS-5'!DP458,MIN('WS-5'!DP456,'WS-5'!DP458),-MIN('WS-5'!DP456,'WS-5'!DP458))*IF('WS-5'!$DV456="W",1,-1),"")</f>
        <v/>
      </c>
      <c r="H490" s="39" t="str">
        <f>IF('WS-5'!$DV456&lt;&gt;"",IF('WS-5'!DR456='WS-5'!DR458,"",IF('WS-5'!DR456&gt;'WS-5'!DR458,MIN('WS-5'!DR456,'WS-5'!DR458),-MIN('WS-5'!DR456,'WS-5'!DR458))*IF('WS-5'!$DV456="W",1,-1)),"")</f>
        <v/>
      </c>
      <c r="I490" s="39" t="str">
        <f>IF('WS-5'!$DV456&lt;&gt;"",IF('WS-5'!DT456='WS-5'!DT458,"",IF('WS-5'!DT456&gt;'WS-5'!DT458,MIN('WS-5'!DT456,'WS-5'!DT458),-MIN('WS-5'!DT456,'WS-5'!DT458))*IF('WS-5'!$DV456="W",1,-1)),"")</f>
        <v/>
      </c>
    </row>
    <row r="491" spans="1:9">
      <c r="A491" t="e">
        <f t="shared" si="7"/>
        <v>#VALUE!</v>
      </c>
      <c r="B491" s="38" t="str">
        <f>CONCATENATE("WS-5 ",'WS-5'!$D$460,",",'WS-5'!$CT466)</f>
        <v>WS-5 8,9</v>
      </c>
      <c r="C491" t="str">
        <f>IF('WS-5'!$DV466&lt;&gt;"",IF('WS-5'!$DV466="W",'WS-5'!$CW466,'WS-5'!$CW468),"")</f>
        <v/>
      </c>
      <c r="D491" t="str">
        <f>IF('WS-5'!$DV466&lt;&gt;"",IF('WS-5'!$DV466="L",'WS-5'!$CW466,'WS-5'!$CW468),"")</f>
        <v/>
      </c>
      <c r="E491" s="39" t="str">
        <f>IF('WS-5'!$DV466&lt;&gt;"",IF('WS-5'!DL466&gt;'WS-5'!DL468,MIN('WS-5'!DL466,'WS-5'!DL468),-MIN('WS-5'!DL466,'WS-5'!DL468))*IF('WS-5'!$DV466="W",1,-1),"")</f>
        <v/>
      </c>
      <c r="F491" s="39" t="str">
        <f>IF('WS-5'!$DV466&lt;&gt;"",IF('WS-5'!DN466&gt;'WS-5'!DN468,MIN('WS-5'!DN466,'WS-5'!DN468),-MIN('WS-5'!DN466,'WS-5'!DN468))*IF('WS-5'!$DV466="W",1,-1),"")</f>
        <v/>
      </c>
      <c r="G491" s="39" t="str">
        <f>IF('WS-5'!$DV466&lt;&gt;"",IF('WS-5'!DP466&gt;'WS-5'!DP468,MIN('WS-5'!DP466,'WS-5'!DP468),-MIN('WS-5'!DP466,'WS-5'!DP468))*IF('WS-5'!$DV466="W",1,-1),"")</f>
        <v/>
      </c>
      <c r="H491" s="39" t="str">
        <f>IF('WS-5'!$DV466&lt;&gt;"",IF('WS-5'!DR466='WS-5'!DR468,"",IF('WS-5'!DR466&gt;'WS-5'!DR468,MIN('WS-5'!DR466,'WS-5'!DR468),-MIN('WS-5'!DR466,'WS-5'!DR468))*IF('WS-5'!$DV466="W",1,-1)),"")</f>
        <v/>
      </c>
      <c r="I491" s="39" t="str">
        <f>IF('WS-5'!$DV466&lt;&gt;"",IF('WS-5'!DT466='WS-5'!DT468,"",IF('WS-5'!DT466&gt;'WS-5'!DT468,MIN('WS-5'!DT466,'WS-5'!DT468),-MIN('WS-5'!DT466,'WS-5'!DT468))*IF('WS-5'!$DV466="W",1,-1)),"")</f>
        <v/>
      </c>
    </row>
    <row r="492" spans="1:9">
      <c r="A492" t="e">
        <f t="shared" si="7"/>
        <v>#VALUE!</v>
      </c>
      <c r="B492" s="38" t="str">
        <f>CONCATENATE("WS-5 ",'WS-5'!$D$460,",",'WS-5'!$CT476)</f>
        <v>WS-5 8,10</v>
      </c>
      <c r="C492" t="str">
        <f>IF('WS-5'!$DV476&lt;&gt;"",IF('WS-5'!$DV476="W",'WS-5'!$CW476,'WS-5'!$CW478),"")</f>
        <v/>
      </c>
      <c r="D492" t="str">
        <f>IF('WS-5'!$DV476&lt;&gt;"",IF('WS-5'!$DV476="L",'WS-5'!$CW476,'WS-5'!$CW478),"")</f>
        <v/>
      </c>
      <c r="E492" s="39" t="str">
        <f>IF('WS-5'!$DV476&lt;&gt;"",IF('WS-5'!DL476&gt;'WS-5'!DL478,MIN('WS-5'!DL476,'WS-5'!DL478),-MIN('WS-5'!DL476,'WS-5'!DL478))*IF('WS-5'!$DV476="W",1,-1),"")</f>
        <v/>
      </c>
      <c r="F492" s="39" t="str">
        <f>IF('WS-5'!$DV476&lt;&gt;"",IF('WS-5'!DN476&gt;'WS-5'!DN478,MIN('WS-5'!DN476,'WS-5'!DN478),-MIN('WS-5'!DN476,'WS-5'!DN478))*IF('WS-5'!$DV476="W",1,-1),"")</f>
        <v/>
      </c>
      <c r="G492" s="39" t="str">
        <f>IF('WS-5'!$DV476&lt;&gt;"",IF('WS-5'!DP476&gt;'WS-5'!DP478,MIN('WS-5'!DP476,'WS-5'!DP478),-MIN('WS-5'!DP476,'WS-5'!DP478))*IF('WS-5'!$DV476="W",1,-1),"")</f>
        <v/>
      </c>
      <c r="H492" s="39" t="str">
        <f>IF('WS-5'!$DV476&lt;&gt;"",IF('WS-5'!DR476='WS-5'!DR478,"",IF('WS-5'!DR476&gt;'WS-5'!DR478,MIN('WS-5'!DR476,'WS-5'!DR478),-MIN('WS-5'!DR476,'WS-5'!DR478))*IF('WS-5'!$DV476="W",1,-1)),"")</f>
        <v/>
      </c>
      <c r="I492" s="39" t="str">
        <f>IF('WS-5'!$DV476&lt;&gt;"",IF('WS-5'!DT476='WS-5'!DT478,"",IF('WS-5'!DT476&gt;'WS-5'!DT478,MIN('WS-5'!DT476,'WS-5'!DT478),-MIN('WS-5'!DT476,'WS-5'!DT478))*IF('WS-5'!$DV476="W",1,-1)),"")</f>
        <v/>
      </c>
    </row>
    <row r="493" spans="1:9">
      <c r="A493" t="e">
        <f t="shared" si="7"/>
        <v>#VALUE!</v>
      </c>
      <c r="B493" s="38" t="str">
        <f>CONCATENATE("MS-6 ",'MS-6'!$D$5,",",'MS-6'!$BD1)</f>
        <v>MS-6 1,1</v>
      </c>
      <c r="C493" t="str">
        <f>IF('MS-6'!$CF1&lt;&gt;"",IF('MS-6'!$CF1="W",'MS-6'!$BG1,'MS-6'!$BG3),"")</f>
        <v/>
      </c>
      <c r="D493" t="str">
        <f>IF('MS-6'!$CF1&lt;&gt;"",IF('MS-6'!$CF1="L",'MS-6'!$BG1,'MS-6'!$BG3),"")</f>
        <v/>
      </c>
      <c r="E493" s="39" t="str">
        <f>IF('MS-6'!$CF1&lt;&gt;"",IF('MS-6'!BV1&gt;'MS-6'!BV3,MIN('MS-6'!BV1,'MS-6'!BV3),-MIN('MS-6'!BV1,'MS-6'!BV3))*IF('MS-6'!$CF1="W",1,-1),"")</f>
        <v/>
      </c>
      <c r="F493" s="39" t="str">
        <f>IF('MS-6'!$CF1&lt;&gt;"",IF('MS-6'!BX1&gt;'MS-6'!BX3,MIN('MS-6'!BX1,'MS-6'!BX3),-MIN('MS-6'!BX1,'MS-6'!BX3))*IF('MS-6'!$CF1="W",1,-1),"")</f>
        <v/>
      </c>
      <c r="G493" s="39" t="str">
        <f>IF('MS-6'!$CF1&lt;&gt;"",IF('MS-6'!BZ1&gt;'MS-6'!BZ3,MIN('MS-6'!BZ1,'MS-6'!BZ3),-MIN('MS-6'!BZ1,'MS-6'!BZ3))*IF('MS-6'!$CF1="W",1,-1),"")</f>
        <v/>
      </c>
      <c r="H493" s="39" t="str">
        <f>IF('MS-6'!$CF1&lt;&gt;"",IF('MS-6'!CB1='MS-6'!CB3,"",IF('MS-6'!CB1&gt;'MS-6'!CB3,MIN('MS-6'!CB1,'MS-6'!CB3),-MIN('MS-6'!CB1,'MS-6'!CB3))*IF('MS-6'!$CF1="W",1,-1)),"")</f>
        <v/>
      </c>
      <c r="I493" s="39" t="str">
        <f>IF('MS-6'!$CF1&lt;&gt;"",IF('MS-6'!CD1='MS-6'!CD3,"",IF('MS-6'!CD1&gt;'MS-6'!CD3,MIN('MS-6'!CD1,'MS-6'!CD3),-MIN('MS-6'!CD1,'MS-6'!CD3))*IF('MS-6'!$CF1="W",1,-1)),"")</f>
        <v/>
      </c>
    </row>
    <row r="494" spans="1:9">
      <c r="A494" t="e">
        <f t="shared" si="7"/>
        <v>#VALUE!</v>
      </c>
      <c r="B494" s="38" t="str">
        <f>CONCATENATE("MS-6 ",'MS-6'!$D$5,",",'MS-6'!$BD11)</f>
        <v>MS-6 1,2</v>
      </c>
      <c r="C494" t="str">
        <f>IF('MS-6'!$CF11&lt;&gt;"",IF('MS-6'!$CF11="W",'MS-6'!$BG11,'MS-6'!$BG13),"")</f>
        <v/>
      </c>
      <c r="D494" t="str">
        <f>IF('MS-6'!$CF11&lt;&gt;"",IF('MS-6'!$CF11="L",'MS-6'!$BG11,'MS-6'!$BG13),"")</f>
        <v/>
      </c>
      <c r="E494" s="39" t="str">
        <f>IF('MS-6'!$CF11&lt;&gt;"",IF('MS-6'!BV11&gt;'MS-6'!BV13,MIN('MS-6'!BV11,'MS-6'!BV13),-MIN('MS-6'!BV11,'MS-6'!BV13))*IF('MS-6'!$CF11="W",1,-1),"")</f>
        <v/>
      </c>
      <c r="F494" s="39" t="str">
        <f>IF('MS-6'!$CF11&lt;&gt;"",IF('MS-6'!BX11&gt;'MS-6'!BX13,MIN('MS-6'!BX11,'MS-6'!BX13),-MIN('MS-6'!BX11,'MS-6'!BX13))*IF('MS-6'!$CF11="W",1,-1),"")</f>
        <v/>
      </c>
      <c r="G494" s="39" t="str">
        <f>IF('MS-6'!$CF11&lt;&gt;"",IF('MS-6'!BZ11&gt;'MS-6'!BZ13,MIN('MS-6'!BZ11,'MS-6'!BZ13),-MIN('MS-6'!BZ11,'MS-6'!BZ13))*IF('MS-6'!$CF11="W",1,-1),"")</f>
        <v/>
      </c>
      <c r="H494" s="39" t="str">
        <f>IF('MS-6'!$CF11&lt;&gt;"",IF('MS-6'!CB11='MS-6'!CB13,"",IF('MS-6'!CB11&gt;'MS-6'!CB13,MIN('MS-6'!CB11,'MS-6'!CB13),-MIN('MS-6'!CB11,'MS-6'!CB13))*IF('MS-6'!$CF11="W",1,-1)),"")</f>
        <v/>
      </c>
      <c r="I494" s="39" t="str">
        <f>IF('MS-6'!$CF11&lt;&gt;"",IF('MS-6'!CD11='MS-6'!CD13,"",IF('MS-6'!CD11&gt;'MS-6'!CD13,MIN('MS-6'!CD11,'MS-6'!CD13),-MIN('MS-6'!CD11,'MS-6'!CD13))*IF('MS-6'!$CF11="W",1,-1)),"")</f>
        <v/>
      </c>
    </row>
    <row r="495" spans="1:9">
      <c r="A495" t="e">
        <f t="shared" si="7"/>
        <v>#VALUE!</v>
      </c>
      <c r="B495" s="38" t="str">
        <f>CONCATENATE("MS-6 ",'MS-6'!$D$5,",",'MS-6'!$BD21)</f>
        <v>MS-6 1,3</v>
      </c>
      <c r="C495" t="str">
        <f>IF('MS-6'!$CF21&lt;&gt;"",IF('MS-6'!$CF21="W",'MS-6'!$BG21,'MS-6'!$BG23),"")</f>
        <v/>
      </c>
      <c r="D495" t="str">
        <f>IF('MS-6'!$CF21&lt;&gt;"",IF('MS-6'!$CF21="L",'MS-6'!$BG21,'MS-6'!$BG23),"")</f>
        <v/>
      </c>
      <c r="E495" s="39" t="str">
        <f>IF('MS-6'!$CF21&lt;&gt;"",IF('MS-6'!BV21&gt;'MS-6'!BV23,MIN('MS-6'!BV21,'MS-6'!BV23),-MIN('MS-6'!BV21,'MS-6'!BV23))*IF('MS-6'!$CF21="W",1,-1),"")</f>
        <v/>
      </c>
      <c r="F495" s="39" t="str">
        <f>IF('MS-6'!$CF21&lt;&gt;"",IF('MS-6'!BX21&gt;'MS-6'!BX23,MIN('MS-6'!BX21,'MS-6'!BX23),-MIN('MS-6'!BX21,'MS-6'!BX23))*IF('MS-6'!$CF21="W",1,-1),"")</f>
        <v/>
      </c>
      <c r="G495" s="39" t="str">
        <f>IF('MS-6'!$CF21&lt;&gt;"",IF('MS-6'!BZ21&gt;'MS-6'!BZ23,MIN('MS-6'!BZ21,'MS-6'!BZ23),-MIN('MS-6'!BZ21,'MS-6'!BZ23))*IF('MS-6'!$CF21="W",1,-1),"")</f>
        <v/>
      </c>
      <c r="H495" s="39" t="str">
        <f>IF('MS-6'!$CF21&lt;&gt;"",IF('MS-6'!CB21='MS-6'!CB23,"",IF('MS-6'!CB21&gt;'MS-6'!CB23,MIN('MS-6'!CB21,'MS-6'!CB23),-MIN('MS-6'!CB21,'MS-6'!CB23))*IF('MS-6'!$CF21="W",1,-1)),"")</f>
        <v/>
      </c>
      <c r="I495" s="39" t="str">
        <f>IF('MS-6'!$CF21&lt;&gt;"",IF('MS-6'!CD21='MS-6'!CD23,"",IF('MS-6'!CD21&gt;'MS-6'!CD23,MIN('MS-6'!CD21,'MS-6'!CD23),-MIN('MS-6'!CD21,'MS-6'!CD23))*IF('MS-6'!$CF21="W",1,-1)),"")</f>
        <v/>
      </c>
    </row>
    <row r="496" spans="1:9">
      <c r="A496" t="e">
        <f t="shared" si="7"/>
        <v>#VALUE!</v>
      </c>
      <c r="B496" s="38" t="str">
        <f>CONCATENATE("MS-6 ",'MS-6'!$D$5,",",'MS-6'!$BD31)</f>
        <v>MS-6 1,4</v>
      </c>
      <c r="C496" t="str">
        <f>IF('MS-6'!$CF31&lt;&gt;"",IF('MS-6'!$CF31="W",'MS-6'!$BG31,'MS-6'!$BG33),"")</f>
        <v/>
      </c>
      <c r="D496" t="str">
        <f>IF('MS-6'!$CF31&lt;&gt;"",IF('MS-6'!$CF31="L",'MS-6'!$BG31,'MS-6'!$BG33),"")</f>
        <v/>
      </c>
      <c r="E496" s="39" t="str">
        <f>IF('MS-6'!$CF31&lt;&gt;"",IF('MS-6'!BV31&gt;'MS-6'!BV33,MIN('MS-6'!BV31,'MS-6'!BV33),-MIN('MS-6'!BV31,'MS-6'!BV33))*IF('MS-6'!$CF31="W",1,-1),"")</f>
        <v/>
      </c>
      <c r="F496" s="39" t="str">
        <f>IF('MS-6'!$CF31&lt;&gt;"",IF('MS-6'!BX31&gt;'MS-6'!BX33,MIN('MS-6'!BX31,'MS-6'!BX33),-MIN('MS-6'!BX31,'MS-6'!BX33))*IF('MS-6'!$CF31="W",1,-1),"")</f>
        <v/>
      </c>
      <c r="G496" s="39" t="str">
        <f>IF('MS-6'!$CF31&lt;&gt;"",IF('MS-6'!BZ31&gt;'MS-6'!BZ33,MIN('MS-6'!BZ31,'MS-6'!BZ33),-MIN('MS-6'!BZ31,'MS-6'!BZ33))*IF('MS-6'!$CF31="W",1,-1),"")</f>
        <v/>
      </c>
      <c r="H496" s="39" t="str">
        <f>IF('MS-6'!$CF31&lt;&gt;"",IF('MS-6'!CB31='MS-6'!CB33,"",IF('MS-6'!CB31&gt;'MS-6'!CB33,MIN('MS-6'!CB31,'MS-6'!CB33),-MIN('MS-6'!CB31,'MS-6'!CB33))*IF('MS-6'!$CF31="W",1,-1)),"")</f>
        <v/>
      </c>
      <c r="I496" s="39" t="str">
        <f>IF('MS-6'!$CF31&lt;&gt;"",IF('MS-6'!CD31='MS-6'!CD33,"",IF('MS-6'!CD31&gt;'MS-6'!CD33,MIN('MS-6'!CD31,'MS-6'!CD33),-MIN('MS-6'!CD31,'MS-6'!CD33))*IF('MS-6'!$CF31="W",1,-1)),"")</f>
        <v/>
      </c>
    </row>
    <row r="497" spans="1:9">
      <c r="A497" t="e">
        <f t="shared" si="7"/>
        <v>#VALUE!</v>
      </c>
      <c r="B497" s="38" t="str">
        <f>CONCATENATE("MS-6 ",'MS-6'!$D$5,",",'MS-6'!$BD41)</f>
        <v>MS-6 1,5</v>
      </c>
      <c r="C497" t="str">
        <f>IF('MS-6'!$CF41&lt;&gt;"",IF('MS-6'!$CF41="W",'MS-6'!$BG41,'MS-6'!$BG43),"")</f>
        <v/>
      </c>
      <c r="D497" t="str">
        <f>IF('MS-6'!$CF41&lt;&gt;"",IF('MS-6'!$CF41="L",'MS-6'!$BG41,'MS-6'!$BG43),"")</f>
        <v/>
      </c>
      <c r="E497" s="39" t="str">
        <f>IF('MS-6'!$CF41&lt;&gt;"",IF('MS-6'!BV41&gt;'MS-6'!BV43,MIN('MS-6'!BV41,'MS-6'!BV43),-MIN('MS-6'!BV41,'MS-6'!BV43))*IF('MS-6'!$CF41="W",1,-1),"")</f>
        <v/>
      </c>
      <c r="F497" s="39" t="str">
        <f>IF('MS-6'!$CF41&lt;&gt;"",IF('MS-6'!BX41&gt;'MS-6'!BX43,MIN('MS-6'!BX41,'MS-6'!BX43),-MIN('MS-6'!BX41,'MS-6'!BX43))*IF('MS-6'!$CF41="W",1,-1),"")</f>
        <v/>
      </c>
      <c r="G497" s="39" t="str">
        <f>IF('MS-6'!$CF41&lt;&gt;"",IF('MS-6'!BZ41&gt;'MS-6'!BZ43,MIN('MS-6'!BZ41,'MS-6'!BZ43),-MIN('MS-6'!BZ41,'MS-6'!BZ43))*IF('MS-6'!$CF41="W",1,-1),"")</f>
        <v/>
      </c>
      <c r="H497" s="39" t="str">
        <f>IF('MS-6'!$CF41&lt;&gt;"",IF('MS-6'!CB41='MS-6'!CB43,"",IF('MS-6'!CB41&gt;'MS-6'!CB43,MIN('MS-6'!CB41,'MS-6'!CB43),-MIN('MS-6'!CB41,'MS-6'!CB43))*IF('MS-6'!$CF41="W",1,-1)),"")</f>
        <v/>
      </c>
      <c r="I497" s="39" t="str">
        <f>IF('MS-6'!$CF41&lt;&gt;"",IF('MS-6'!CD41='MS-6'!CD43,"",IF('MS-6'!CD41&gt;'MS-6'!CD43,MIN('MS-6'!CD41,'MS-6'!CD43),-MIN('MS-6'!CD41,'MS-6'!CD43))*IF('MS-6'!$CF41="W",1,-1)),"")</f>
        <v/>
      </c>
    </row>
    <row r="498" spans="1:9">
      <c r="A498" t="e">
        <f t="shared" si="7"/>
        <v>#VALUE!</v>
      </c>
      <c r="B498" s="38" t="str">
        <f>CONCATENATE("MS-6 ",'MS-6'!$D$5,",",'MS-6'!$BD51)</f>
        <v>MS-6 1,6</v>
      </c>
      <c r="C498" t="str">
        <f>IF('MS-6'!$CF51&lt;&gt;"",IF('MS-6'!$CF51="W",'MS-6'!$BG51,'MS-6'!$BG53),"")</f>
        <v/>
      </c>
      <c r="D498" t="str">
        <f>IF('MS-6'!$CF51&lt;&gt;"",IF('MS-6'!$CF51="L",'MS-6'!$BG51,'MS-6'!$BG53),"")</f>
        <v/>
      </c>
      <c r="E498" s="39" t="str">
        <f>IF('MS-6'!$CF51&lt;&gt;"",IF('MS-6'!BV51&gt;'MS-6'!BV53,MIN('MS-6'!BV51,'MS-6'!BV53),-MIN('MS-6'!BV51,'MS-6'!BV53))*IF('MS-6'!$CF51="W",1,-1),"")</f>
        <v/>
      </c>
      <c r="F498" s="39" t="str">
        <f>IF('MS-6'!$CF51&lt;&gt;"",IF('MS-6'!BX51&gt;'MS-6'!BX53,MIN('MS-6'!BX51,'MS-6'!BX53),-MIN('MS-6'!BX51,'MS-6'!BX53))*IF('MS-6'!$CF51="W",1,-1),"")</f>
        <v/>
      </c>
      <c r="G498" s="39" t="str">
        <f>IF('MS-6'!$CF51&lt;&gt;"",IF('MS-6'!BZ51&gt;'MS-6'!BZ53,MIN('MS-6'!BZ51,'MS-6'!BZ53),-MIN('MS-6'!BZ51,'MS-6'!BZ53))*IF('MS-6'!$CF51="W",1,-1),"")</f>
        <v/>
      </c>
      <c r="H498" s="39" t="str">
        <f>IF('MS-6'!$CF51&lt;&gt;"",IF('MS-6'!CB51='MS-6'!CB53,"",IF('MS-6'!CB51&gt;'MS-6'!CB53,MIN('MS-6'!CB51,'MS-6'!CB53),-MIN('MS-6'!CB51,'MS-6'!CB53))*IF('MS-6'!$CF51="W",1,-1)),"")</f>
        <v/>
      </c>
      <c r="I498" s="39" t="str">
        <f>IF('MS-6'!$CF51&lt;&gt;"",IF('MS-6'!CD51='MS-6'!CD53,"",IF('MS-6'!CD51&gt;'MS-6'!CD53,MIN('MS-6'!CD51,'MS-6'!CD53),-MIN('MS-6'!CD51,'MS-6'!CD53))*IF('MS-6'!$CF51="W",1,-1)),"")</f>
        <v/>
      </c>
    </row>
    <row r="499" spans="1:9">
      <c r="A499" t="e">
        <f t="shared" si="7"/>
        <v>#VALUE!</v>
      </c>
      <c r="B499" s="38" t="str">
        <f>CONCATENATE("MS-6 ",'MS-6'!$D$5,",",'MS-6'!$BD61)</f>
        <v>MS-6 1,7</v>
      </c>
      <c r="C499" t="str">
        <f>IF('MS-6'!$CF61&lt;&gt;"",IF('MS-6'!$CF61="W",'MS-6'!$BG61,'MS-6'!$BG63),"")</f>
        <v/>
      </c>
      <c r="D499" t="str">
        <f>IF('MS-6'!$CF61&lt;&gt;"",IF('MS-6'!$CF61="L",'MS-6'!$BG61,'MS-6'!$BG63),"")</f>
        <v/>
      </c>
      <c r="E499" s="39" t="str">
        <f>IF('MS-6'!$CF61&lt;&gt;"",IF('MS-6'!BV61&gt;'MS-6'!BV63,MIN('MS-6'!BV61,'MS-6'!BV63),-MIN('MS-6'!BV61,'MS-6'!BV63))*IF('MS-6'!$CF61="W",1,-1),"")</f>
        <v/>
      </c>
      <c r="F499" s="39" t="str">
        <f>IF('MS-6'!$CF61&lt;&gt;"",IF('MS-6'!BX61&gt;'MS-6'!BX63,MIN('MS-6'!BX61,'MS-6'!BX63),-MIN('MS-6'!BX61,'MS-6'!BX63))*IF('MS-6'!$CF61="W",1,-1),"")</f>
        <v/>
      </c>
      <c r="G499" s="39" t="str">
        <f>IF('MS-6'!$CF61&lt;&gt;"",IF('MS-6'!BZ61&gt;'MS-6'!BZ63,MIN('MS-6'!BZ61,'MS-6'!BZ63),-MIN('MS-6'!BZ61,'MS-6'!BZ63))*IF('MS-6'!$CF61="W",1,-1),"")</f>
        <v/>
      </c>
      <c r="H499" s="39" t="str">
        <f>IF('MS-6'!$CF61&lt;&gt;"",IF('MS-6'!CB61='MS-6'!CB63,"",IF('MS-6'!CB61&gt;'MS-6'!CB63,MIN('MS-6'!CB61,'MS-6'!CB63),-MIN('MS-6'!CB61,'MS-6'!CB63))*IF('MS-6'!$CF61="W",1,-1)),"")</f>
        <v/>
      </c>
      <c r="I499" s="39" t="str">
        <f>IF('MS-6'!$CF61&lt;&gt;"",IF('MS-6'!CD61='MS-6'!CD63,"",IF('MS-6'!CD61&gt;'MS-6'!CD63,MIN('MS-6'!CD61,'MS-6'!CD63),-MIN('MS-6'!CD61,'MS-6'!CD63))*IF('MS-6'!$CF61="W",1,-1)),"")</f>
        <v/>
      </c>
    </row>
    <row r="500" spans="1:9">
      <c r="A500" t="e">
        <f t="shared" si="7"/>
        <v>#VALUE!</v>
      </c>
      <c r="B500" s="38" t="str">
        <f>CONCATENATE("MS-6 ",'MS-6'!$D$5,",",'MS-6'!$CT1)</f>
        <v>MS-6 1,8</v>
      </c>
      <c r="C500" t="str">
        <f>IF('MS-6'!$DV1&lt;&gt;"",IF('MS-6'!$DV1="W",'MS-6'!$CW1,'MS-6'!$CW3),"")</f>
        <v/>
      </c>
      <c r="D500" t="str">
        <f>IF('MS-6'!$DV1&lt;&gt;"",IF('MS-6'!$DV1="L",'MS-6'!$CW1,'MS-6'!$CW3),"")</f>
        <v/>
      </c>
      <c r="E500" s="39" t="str">
        <f>IF('MS-6'!$DV1&lt;&gt;"",IF('MS-6'!DL1&gt;'MS-6'!DL3,MIN('MS-6'!DL1,'MS-6'!DL3),-MIN('MS-6'!DL1,'MS-6'!DL3))*IF('MS-6'!$DV1="W",1,-1),"")</f>
        <v/>
      </c>
      <c r="F500" s="39" t="str">
        <f>IF('MS-6'!$DV1&lt;&gt;"",IF('MS-6'!DN1&gt;'MS-6'!DN3,MIN('MS-6'!DN1,'MS-6'!DN3),-MIN('MS-6'!DN1,'MS-6'!DN3))*IF('MS-6'!$DV1="W",1,-1),"")</f>
        <v/>
      </c>
      <c r="G500" s="39" t="str">
        <f>IF('MS-6'!$DV1&lt;&gt;"",IF('MS-6'!DP1&gt;'MS-6'!DP3,MIN('MS-6'!DP1,'MS-6'!DP3),-MIN('MS-6'!DP1,'MS-6'!DP3))*IF('MS-6'!$DV1="W",1,-1),"")</f>
        <v/>
      </c>
      <c r="H500" s="39" t="str">
        <f>IF('MS-6'!$DV1&lt;&gt;"",IF('MS-6'!DR1='MS-6'!DR3,"",IF('MS-6'!DR1&gt;'MS-6'!DR3,MIN('MS-6'!DR1,'MS-6'!DR3),-MIN('MS-6'!DR1,'MS-6'!DR3))*IF('MS-6'!$DV1="W",1,-1)),"")</f>
        <v/>
      </c>
      <c r="I500" s="39" t="str">
        <f>IF('MS-6'!$DV1&lt;&gt;"",IF('MS-6'!DT1='MS-6'!DT3,"",IF('MS-6'!DT1&gt;'MS-6'!DT3,MIN('MS-6'!DT1,'MS-6'!DT3),-MIN('MS-6'!DT1,'MS-6'!DT3))*IF('MS-6'!$DV1="W",1,-1)),"")</f>
        <v/>
      </c>
    </row>
    <row r="501" spans="1:9">
      <c r="A501" t="e">
        <f t="shared" si="7"/>
        <v>#VALUE!</v>
      </c>
      <c r="B501" s="38" t="str">
        <f>CONCATENATE("MS-6 ",'MS-6'!$D$5,",",'MS-6'!$CT11)</f>
        <v>MS-6 1,9</v>
      </c>
      <c r="C501" t="str">
        <f>IF('MS-6'!$DV11&lt;&gt;"",IF('MS-6'!$DV11="W",'MS-6'!$CW11,'MS-6'!$CW13),"")</f>
        <v/>
      </c>
      <c r="D501" t="str">
        <f>IF('MS-6'!$DV11&lt;&gt;"",IF('MS-6'!$DV11="L",'MS-6'!$CW11,'MS-6'!$CW13),"")</f>
        <v/>
      </c>
      <c r="E501" s="39" t="str">
        <f>IF('MS-6'!$DV11&lt;&gt;"",IF('MS-6'!DL11&gt;'MS-6'!DL13,MIN('MS-6'!DL11,'MS-6'!DL13),-MIN('MS-6'!DL11,'MS-6'!DL13))*IF('MS-6'!$DV11="W",1,-1),"")</f>
        <v/>
      </c>
      <c r="F501" s="39" t="str">
        <f>IF('MS-6'!$DV11&lt;&gt;"",IF('MS-6'!DN11&gt;'MS-6'!DN13,MIN('MS-6'!DN11,'MS-6'!DN13),-MIN('MS-6'!DN11,'MS-6'!DN13))*IF('MS-6'!$DV11="W",1,-1),"")</f>
        <v/>
      </c>
      <c r="G501" s="39" t="str">
        <f>IF('MS-6'!$DV11&lt;&gt;"",IF('MS-6'!DP11&gt;'MS-6'!DP13,MIN('MS-6'!DP11,'MS-6'!DP13),-MIN('MS-6'!DP11,'MS-6'!DP13))*IF('MS-6'!$DV11="W",1,-1),"")</f>
        <v/>
      </c>
      <c r="H501" s="39" t="str">
        <f>IF('MS-6'!$DV11&lt;&gt;"",IF('MS-6'!DR11='MS-6'!DR13,"",IF('MS-6'!DR11&gt;'MS-6'!DR13,MIN('MS-6'!DR11,'MS-6'!DR13),-MIN('MS-6'!DR11,'MS-6'!DR13))*IF('MS-6'!$DV11="W",1,-1)),"")</f>
        <v/>
      </c>
      <c r="I501" s="39" t="str">
        <f>IF('MS-6'!$DV11&lt;&gt;"",IF('MS-6'!DT11='MS-6'!DT13,"",IF('MS-6'!DT11&gt;'MS-6'!DT13,MIN('MS-6'!DT11,'MS-6'!DT13),-MIN('MS-6'!DT11,'MS-6'!DT13))*IF('MS-6'!$DV11="W",1,-1)),"")</f>
        <v/>
      </c>
    </row>
    <row r="502" spans="1:9">
      <c r="A502" t="e">
        <f t="shared" si="7"/>
        <v>#VALUE!</v>
      </c>
      <c r="B502" s="38" t="str">
        <f>CONCATENATE("MS-6 ",'MS-6'!$D$5,",",'MS-6'!$CT21)</f>
        <v>MS-6 1,10</v>
      </c>
      <c r="C502" t="str">
        <f>IF('MS-6'!$DV21&lt;&gt;"",IF('MS-6'!$DV21="W",'MS-6'!$CW21,'MS-6'!$CW23),"")</f>
        <v/>
      </c>
      <c r="D502" t="str">
        <f>IF('MS-6'!$DV21&lt;&gt;"",IF('MS-6'!$DV21="L",'MS-6'!$CW21,'MS-6'!$CW23),"")</f>
        <v/>
      </c>
      <c r="E502" s="39" t="str">
        <f>IF('MS-6'!$DV21&lt;&gt;"",IF('MS-6'!DL21&gt;'MS-6'!DL23,MIN('MS-6'!DL21,'MS-6'!DL23),-MIN('MS-6'!DL21,'MS-6'!DL23))*IF('MS-6'!$DV21="W",1,-1),"")</f>
        <v/>
      </c>
      <c r="F502" s="39" t="str">
        <f>IF('MS-6'!$DV21&lt;&gt;"",IF('MS-6'!DN21&gt;'MS-6'!DN23,MIN('MS-6'!DN21,'MS-6'!DN23),-MIN('MS-6'!DN21,'MS-6'!DN23))*IF('MS-6'!$DV21="W",1,-1),"")</f>
        <v/>
      </c>
      <c r="G502" s="39" t="str">
        <f>IF('MS-6'!$DV21&lt;&gt;"",IF('MS-6'!DP21&gt;'MS-6'!DP23,MIN('MS-6'!DP21,'MS-6'!DP23),-MIN('MS-6'!DP21,'MS-6'!DP23))*IF('MS-6'!$DV21="W",1,-1),"")</f>
        <v/>
      </c>
      <c r="H502" s="39" t="str">
        <f>IF('MS-6'!$DV21&lt;&gt;"",IF('MS-6'!DR21='MS-6'!DR23,"",IF('MS-6'!DR21&gt;'MS-6'!DR23,MIN('MS-6'!DR21,'MS-6'!DR23),-MIN('MS-6'!DR21,'MS-6'!DR23))*IF('MS-6'!$DV21="W",1,-1)),"")</f>
        <v/>
      </c>
      <c r="I502" s="39" t="str">
        <f>IF('MS-6'!$DV21&lt;&gt;"",IF('MS-6'!DT21='MS-6'!DT23,"",IF('MS-6'!DT21&gt;'MS-6'!DT23,MIN('MS-6'!DT21,'MS-6'!DT23),-MIN('MS-6'!DT21,'MS-6'!DT23))*IF('MS-6'!$DV21="W",1,-1)),"")</f>
        <v/>
      </c>
    </row>
    <row r="503" spans="1:9">
      <c r="A503" t="e">
        <f t="shared" si="7"/>
        <v>#VALUE!</v>
      </c>
      <c r="B503" s="38" t="str">
        <f>CONCATENATE("MS-6 ",'MS-6'!$D$5,",",'MS-6'!$CT31)</f>
        <v>MS-6 1,11</v>
      </c>
      <c r="C503" t="str">
        <f>IF('MS-6'!$DV31&lt;&gt;"",IF('MS-6'!$DV31="W",'MS-6'!$CW31,'MS-6'!$CW33),"")</f>
        <v/>
      </c>
      <c r="D503" t="str">
        <f>IF('MS-6'!$DV31&lt;&gt;"",IF('MS-6'!$DV31="L",'MS-6'!$CW31,'MS-6'!$CW33),"")</f>
        <v/>
      </c>
      <c r="E503" s="39" t="str">
        <f>IF('MS-6'!$DV31&lt;&gt;"",IF('MS-6'!DL31&gt;'MS-6'!DL33,MIN('MS-6'!DL31,'MS-6'!DL33),-MIN('MS-6'!DL31,'MS-6'!DL33))*IF('MS-6'!$DV31="W",1,-1),"")</f>
        <v/>
      </c>
      <c r="F503" s="39" t="str">
        <f>IF('MS-6'!$DV31&lt;&gt;"",IF('MS-6'!DN31&gt;'MS-6'!DN33,MIN('MS-6'!DN31,'MS-6'!DN33),-MIN('MS-6'!DN31,'MS-6'!DN33))*IF('MS-6'!$DV31="W",1,-1),"")</f>
        <v/>
      </c>
      <c r="G503" s="39" t="str">
        <f>IF('MS-6'!$DV31&lt;&gt;"",IF('MS-6'!DP31&gt;'MS-6'!DP33,MIN('MS-6'!DP31,'MS-6'!DP33),-MIN('MS-6'!DP31,'MS-6'!DP33))*IF('MS-6'!$DV31="W",1,-1),"")</f>
        <v/>
      </c>
      <c r="H503" s="39" t="str">
        <f>IF('MS-6'!$DV31&lt;&gt;"",IF('MS-6'!DR31='MS-6'!DR33,"",IF('MS-6'!DR31&gt;'MS-6'!DR33,MIN('MS-6'!DR31,'MS-6'!DR33),-MIN('MS-6'!DR31,'MS-6'!DR33))*IF('MS-6'!$DV31="W",1,-1)),"")</f>
        <v/>
      </c>
      <c r="I503" s="39" t="str">
        <f>IF('MS-6'!$DV31&lt;&gt;"",IF('MS-6'!DT31='MS-6'!DT33,"",IF('MS-6'!DT31&gt;'MS-6'!DT33,MIN('MS-6'!DT31,'MS-6'!DT33),-MIN('MS-6'!DT31,'MS-6'!DT33))*IF('MS-6'!$DV31="W",1,-1)),"")</f>
        <v/>
      </c>
    </row>
    <row r="504" spans="1:9">
      <c r="A504" t="e">
        <f t="shared" si="7"/>
        <v>#VALUE!</v>
      </c>
      <c r="B504" s="38" t="str">
        <f>CONCATENATE("MS-6 ",'MS-6'!$D$5,",",'MS-6'!$CT41)</f>
        <v>MS-6 1,12</v>
      </c>
      <c r="C504" t="str">
        <f>IF('MS-6'!$DV41&lt;&gt;"",IF('MS-6'!$DV41="W",'MS-6'!$CW41,'MS-6'!$CW43),"")</f>
        <v/>
      </c>
      <c r="D504" t="str">
        <f>IF('MS-6'!$DV41&lt;&gt;"",IF('MS-6'!$DV41="L",'MS-6'!$CW41,'MS-6'!$CW43),"")</f>
        <v/>
      </c>
      <c r="E504" s="39" t="str">
        <f>IF('MS-6'!$DV41&lt;&gt;"",IF('MS-6'!DL41&gt;'MS-6'!DL43,MIN('MS-6'!DL41,'MS-6'!DL43),-MIN('MS-6'!DL41,'MS-6'!DL43))*IF('MS-6'!$DV41="W",1,-1),"")</f>
        <v/>
      </c>
      <c r="F504" s="39" t="str">
        <f>IF('MS-6'!$DV41&lt;&gt;"",IF('MS-6'!DN41&gt;'MS-6'!DN43,MIN('MS-6'!DN41,'MS-6'!DN43),-MIN('MS-6'!DN41,'MS-6'!DN43))*IF('MS-6'!$DV41="W",1,-1),"")</f>
        <v/>
      </c>
      <c r="G504" s="39" t="str">
        <f>IF('MS-6'!$DV41&lt;&gt;"",IF('MS-6'!DP41&gt;'MS-6'!DP43,MIN('MS-6'!DP41,'MS-6'!DP43),-MIN('MS-6'!DP41,'MS-6'!DP43))*IF('MS-6'!$DV41="W",1,-1),"")</f>
        <v/>
      </c>
      <c r="H504" s="39" t="str">
        <f>IF('MS-6'!$DV41&lt;&gt;"",IF('MS-6'!DR41='MS-6'!DR43,"",IF('MS-6'!DR41&gt;'MS-6'!DR43,MIN('MS-6'!DR41,'MS-6'!DR43),-MIN('MS-6'!DR41,'MS-6'!DR43))*IF('MS-6'!$DV41="W",1,-1)),"")</f>
        <v/>
      </c>
      <c r="I504" s="39" t="str">
        <f>IF('MS-6'!$DV41&lt;&gt;"",IF('MS-6'!DT41='MS-6'!DT43,"",IF('MS-6'!DT41&gt;'MS-6'!DT43,MIN('MS-6'!DT41,'MS-6'!DT43),-MIN('MS-6'!DT41,'MS-6'!DT43))*IF('MS-6'!$DV41="W",1,-1)),"")</f>
        <v/>
      </c>
    </row>
    <row r="505" spans="1:9">
      <c r="A505" t="e">
        <f t="shared" si="7"/>
        <v>#VALUE!</v>
      </c>
      <c r="B505" s="38" t="str">
        <f>CONCATENATE("MS-6 ",'MS-6'!$D$5,",",'MS-6'!$CT51)</f>
        <v>MS-6 1,13</v>
      </c>
      <c r="C505" t="str">
        <f>IF('MS-6'!$DV51&lt;&gt;"",IF('MS-6'!$DV51="W",'MS-6'!$CW51,'MS-6'!$CW53),"")</f>
        <v/>
      </c>
      <c r="D505" t="str">
        <f>IF('MS-6'!$DV51&lt;&gt;"",IF('MS-6'!$DV51="L",'MS-6'!$CW51,'MS-6'!$CW53),"")</f>
        <v/>
      </c>
      <c r="E505" s="39" t="str">
        <f>IF('MS-6'!$DV51&lt;&gt;"",IF('MS-6'!DL51&gt;'MS-6'!DL53,MIN('MS-6'!DL51,'MS-6'!DL53),-MIN('MS-6'!DL51,'MS-6'!DL53))*IF('MS-6'!$DV51="W",1,-1),"")</f>
        <v/>
      </c>
      <c r="F505" s="39" t="str">
        <f>IF('MS-6'!$DV51&lt;&gt;"",IF('MS-6'!DN51&gt;'MS-6'!DN53,MIN('MS-6'!DN51,'MS-6'!DN53),-MIN('MS-6'!DN51,'MS-6'!DN53))*IF('MS-6'!$DV51="W",1,-1),"")</f>
        <v/>
      </c>
      <c r="G505" s="39" t="str">
        <f>IF('MS-6'!$DV51&lt;&gt;"",IF('MS-6'!DP51&gt;'MS-6'!DP53,MIN('MS-6'!DP51,'MS-6'!DP53),-MIN('MS-6'!DP51,'MS-6'!DP53))*IF('MS-6'!$DV51="W",1,-1),"")</f>
        <v/>
      </c>
      <c r="H505" s="39" t="str">
        <f>IF('MS-6'!$DV51&lt;&gt;"",IF('MS-6'!DR51='MS-6'!DR53,"",IF('MS-6'!DR51&gt;'MS-6'!DR53,MIN('MS-6'!DR51,'MS-6'!DR53),-MIN('MS-6'!DR51,'MS-6'!DR53))*IF('MS-6'!$DV51="W",1,-1)),"")</f>
        <v/>
      </c>
      <c r="I505" s="39" t="str">
        <f>IF('MS-6'!$DV51&lt;&gt;"",IF('MS-6'!DT51='MS-6'!DT53,"",IF('MS-6'!DT51&gt;'MS-6'!DT53,MIN('MS-6'!DT51,'MS-6'!DT53),-MIN('MS-6'!DT51,'MS-6'!DT53))*IF('MS-6'!$DV51="W",1,-1)),"")</f>
        <v/>
      </c>
    </row>
    <row r="506" spans="1:9">
      <c r="A506" t="e">
        <f t="shared" si="7"/>
        <v>#VALUE!</v>
      </c>
      <c r="B506" s="38" t="str">
        <f>CONCATENATE("MS-6 ",'MS-6'!$D$5,",",'MS-6'!$CT61)</f>
        <v>MS-6 1,14</v>
      </c>
      <c r="C506" t="str">
        <f>IF('MS-6'!$DV61&lt;&gt;"",IF('MS-6'!$DV61="W",'MS-6'!$CW61,'MS-6'!$CW63),"")</f>
        <v/>
      </c>
      <c r="D506" t="str">
        <f>IF('MS-6'!$DV61&lt;&gt;"",IF('MS-6'!$DV61="L",'MS-6'!$CW61,'MS-6'!$CW63),"")</f>
        <v/>
      </c>
      <c r="E506" s="39" t="str">
        <f>IF('MS-6'!$DV61&lt;&gt;"",IF('MS-6'!DL61&gt;'MS-6'!DL63,MIN('MS-6'!DL61,'MS-6'!DL63),-MIN('MS-6'!DL61,'MS-6'!DL63))*IF('MS-6'!$DV61="W",1,-1),"")</f>
        <v/>
      </c>
      <c r="F506" s="39" t="str">
        <f>IF('MS-6'!$DV61&lt;&gt;"",IF('MS-6'!DN61&gt;'MS-6'!DN63,MIN('MS-6'!DN61,'MS-6'!DN63),-MIN('MS-6'!DN61,'MS-6'!DN63))*IF('MS-6'!$DV61="W",1,-1),"")</f>
        <v/>
      </c>
      <c r="G506" s="39" t="str">
        <f>IF('MS-6'!$DV61&lt;&gt;"",IF('MS-6'!DP61&gt;'MS-6'!DP63,MIN('MS-6'!DP61,'MS-6'!DP63),-MIN('MS-6'!DP61,'MS-6'!DP63))*IF('MS-6'!$DV61="W",1,-1),"")</f>
        <v/>
      </c>
      <c r="H506" s="39" t="str">
        <f>IF('MS-6'!$DV61&lt;&gt;"",IF('MS-6'!DR61='MS-6'!DR63,"",IF('MS-6'!DR61&gt;'MS-6'!DR63,MIN('MS-6'!DR61,'MS-6'!DR63),-MIN('MS-6'!DR61,'MS-6'!DR63))*IF('MS-6'!$DV61="W",1,-1)),"")</f>
        <v/>
      </c>
      <c r="I506" s="39" t="str">
        <f>IF('MS-6'!$DV61&lt;&gt;"",IF('MS-6'!DT61='MS-6'!DT63,"",IF('MS-6'!DT61&gt;'MS-6'!DT63,MIN('MS-6'!DT61,'MS-6'!DT63),-MIN('MS-6'!DT61,'MS-6'!DT63))*IF('MS-6'!$DV61="W",1,-1)),"")</f>
        <v/>
      </c>
    </row>
    <row r="507" spans="1:9">
      <c r="A507" t="e">
        <f t="shared" si="7"/>
        <v>#VALUE!</v>
      </c>
      <c r="B507" s="38" t="str">
        <f>CONCATENATE("MS-6 ",'MS-6'!$D$5,",",'MS-6'!$EJ1)</f>
        <v>MS-6 1,15</v>
      </c>
      <c r="C507" t="str">
        <f>IF('MS-6'!$FL1&lt;&gt;"",IF('MS-6'!$FL1="W",'MS-6'!$EM1,'MS-6'!$EM3),"")</f>
        <v/>
      </c>
      <c r="D507" t="str">
        <f>IF('MS-6'!$FL1&lt;&gt;"",IF('MS-6'!$FL1="L",'MS-6'!$EM1,'MS-6'!$EM3),"")</f>
        <v/>
      </c>
      <c r="E507" s="39" t="str">
        <f>IF('MS-6'!$FL1&lt;&gt;"",IF('MS-6'!FB1&gt;'MS-6'!FB3,MIN('MS-6'!FB1,'MS-6'!FB3),-MIN('MS-6'!FB1,'MS-6'!FB3))*IF('MS-6'!$FL1="W",1,-1),"")</f>
        <v/>
      </c>
      <c r="F507" s="39" t="str">
        <f>IF('MS-6'!$FL1&lt;&gt;"",IF('MS-6'!FD1&gt;'MS-6'!FD3,MIN('MS-6'!FD1,'MS-6'!FD3),-MIN('MS-6'!FD1,'MS-6'!FD3))*IF('MS-6'!$FL1="W",1,-1),"")</f>
        <v/>
      </c>
      <c r="G507" s="39" t="str">
        <f>IF('MS-6'!$FL1&lt;&gt;"",IF('MS-6'!FF1&gt;'MS-6'!FF3,MIN('MS-6'!FF1,'MS-6'!FF3),-MIN('MS-6'!FF1,'MS-6'!FF3))*IF('MS-6'!$FL1="W",1,-1),"")</f>
        <v/>
      </c>
      <c r="H507" s="39" t="str">
        <f>IF('MS-6'!$FL1&lt;&gt;"",IF('MS-6'!FH1='MS-6'!FH3,"",IF('MS-6'!FH1&gt;'MS-6'!FH3,MIN('MS-6'!FH1,'MS-6'!FH3),-MIN('MS-6'!FH1,'MS-6'!FH3))*IF('MS-6'!$FL1="W",1,-1)),"")</f>
        <v/>
      </c>
      <c r="I507" s="39" t="str">
        <f>IF('MS-6'!$FL1&lt;&gt;"",IF('MS-6'!FJ1='MS-6'!FJ3,"",IF('MS-6'!FJ1&gt;'MS-6'!FJ3,MIN('MS-6'!FJ1,'MS-6'!FJ3),-MIN('MS-6'!FJ1,'MS-6'!FJ3))*IF('MS-6'!$FL1="W",1,-1)),"")</f>
        <v/>
      </c>
    </row>
    <row r="508" spans="1:9">
      <c r="A508" t="e">
        <f t="shared" si="7"/>
        <v>#VALUE!</v>
      </c>
      <c r="B508" s="38" t="str">
        <f>CONCATENATE("MS-6 ",'MS-6'!$D$70,",",'MS-6'!$BD66)</f>
        <v>MS-6 2,1</v>
      </c>
      <c r="C508" t="str">
        <f>IF('MS-6'!$CF66&lt;&gt;"",IF('MS-6'!$CF66="W",'MS-6'!$BG66,'MS-6'!$BG68),"")</f>
        <v/>
      </c>
      <c r="D508" t="str">
        <f>IF('MS-6'!$CF66&lt;&gt;"",IF('MS-6'!$CF66="L",'MS-6'!$BG66,'MS-6'!$BG68),"")</f>
        <v/>
      </c>
      <c r="E508" s="39" t="str">
        <f>IF('MS-6'!$CF66&lt;&gt;"",IF('MS-6'!BV66&gt;'MS-6'!BV68,MIN('MS-6'!BV66,'MS-6'!BV68),-MIN('MS-6'!BV66,'MS-6'!BV68))*IF('MS-6'!$CF66="W",1,-1),"")</f>
        <v/>
      </c>
      <c r="F508" s="39" t="str">
        <f>IF('MS-6'!$CF66&lt;&gt;"",IF('MS-6'!BX66&gt;'MS-6'!BX68,MIN('MS-6'!BX66,'MS-6'!BX68),-MIN('MS-6'!BX66,'MS-6'!BX68))*IF('MS-6'!$CF66="W",1,-1),"")</f>
        <v/>
      </c>
      <c r="G508" s="39" t="str">
        <f>IF('MS-6'!$CF66&lt;&gt;"",IF('MS-6'!BZ66&gt;'MS-6'!BZ68,MIN('MS-6'!BZ66,'MS-6'!BZ68),-MIN('MS-6'!BZ66,'MS-6'!BZ68))*IF('MS-6'!$CF66="W",1,-1),"")</f>
        <v/>
      </c>
      <c r="H508" s="39" t="str">
        <f>IF('MS-6'!$CF66&lt;&gt;"",IF('MS-6'!CB66='MS-6'!CB68,"",IF('MS-6'!CB66&gt;'MS-6'!CB68,MIN('MS-6'!CB66,'MS-6'!CB68),-MIN('MS-6'!CB66,'MS-6'!CB68))*IF('MS-6'!$CF66="W",1,-1)),"")</f>
        <v/>
      </c>
      <c r="I508" s="39" t="str">
        <f>IF('MS-6'!$CF66&lt;&gt;"",IF('MS-6'!CD66='MS-6'!CD68,"",IF('MS-6'!CD66&gt;'MS-6'!CD68,MIN('MS-6'!CD66,'MS-6'!CD68),-MIN('MS-6'!CD66,'MS-6'!CD68))*IF('MS-6'!$CF66="W",1,-1)),"")</f>
        <v/>
      </c>
    </row>
    <row r="509" spans="1:9">
      <c r="A509" t="e">
        <f t="shared" si="7"/>
        <v>#VALUE!</v>
      </c>
      <c r="B509" s="38" t="str">
        <f>CONCATENATE("MS-6 ",'MS-6'!$D$70,",",'MS-6'!$BD76)</f>
        <v>MS-6 2,2</v>
      </c>
      <c r="C509" t="str">
        <f>IF('MS-6'!$CF76&lt;&gt;"",IF('MS-6'!$CF76="W",'MS-6'!$BG76,'MS-6'!$BG78),"")</f>
        <v/>
      </c>
      <c r="D509" t="str">
        <f>IF('MS-6'!$CF76&lt;&gt;"",IF('MS-6'!$CF76="L",'MS-6'!$BG76,'MS-6'!$BG78),"")</f>
        <v/>
      </c>
      <c r="E509" s="39" t="str">
        <f>IF('MS-6'!$CF76&lt;&gt;"",IF('MS-6'!BV76&gt;'MS-6'!BV78,MIN('MS-6'!BV76,'MS-6'!BV78),-MIN('MS-6'!BV76,'MS-6'!BV78))*IF('MS-6'!$CF76="W",1,-1),"")</f>
        <v/>
      </c>
      <c r="F509" s="39" t="str">
        <f>IF('MS-6'!$CF76&lt;&gt;"",IF('MS-6'!BX76&gt;'MS-6'!BX78,MIN('MS-6'!BX76,'MS-6'!BX78),-MIN('MS-6'!BX76,'MS-6'!BX78))*IF('MS-6'!$CF76="W",1,-1),"")</f>
        <v/>
      </c>
      <c r="G509" s="39" t="str">
        <f>IF('MS-6'!$CF76&lt;&gt;"",IF('MS-6'!BZ76&gt;'MS-6'!BZ78,MIN('MS-6'!BZ76,'MS-6'!BZ78),-MIN('MS-6'!BZ76,'MS-6'!BZ78))*IF('MS-6'!$CF76="W",1,-1),"")</f>
        <v/>
      </c>
      <c r="H509" s="39" t="str">
        <f>IF('MS-6'!$CF76&lt;&gt;"",IF('MS-6'!CB76='MS-6'!CB78,"",IF('MS-6'!CB76&gt;'MS-6'!CB78,MIN('MS-6'!CB76,'MS-6'!CB78),-MIN('MS-6'!CB76,'MS-6'!CB78))*IF('MS-6'!$CF76="W",1,-1)),"")</f>
        <v/>
      </c>
      <c r="I509" s="39" t="str">
        <f>IF('MS-6'!$CF76&lt;&gt;"",IF('MS-6'!CD76='MS-6'!CD78,"",IF('MS-6'!CD76&gt;'MS-6'!CD78,MIN('MS-6'!CD76,'MS-6'!CD78),-MIN('MS-6'!CD76,'MS-6'!CD78))*IF('MS-6'!$CF76="W",1,-1)),"")</f>
        <v/>
      </c>
    </row>
    <row r="510" spans="1:9">
      <c r="A510" t="e">
        <f t="shared" si="7"/>
        <v>#VALUE!</v>
      </c>
      <c r="B510" s="38" t="str">
        <f>CONCATENATE("MS-6 ",'MS-6'!$D$70,",",'MS-6'!$BD86)</f>
        <v>MS-6 2,3</v>
      </c>
      <c r="C510" t="str">
        <f>IF('MS-6'!$CF86&lt;&gt;"",IF('MS-6'!$CF86="W",'MS-6'!$BG86,'MS-6'!$BG88),"")</f>
        <v/>
      </c>
      <c r="D510" t="str">
        <f>IF('MS-6'!$CF86&lt;&gt;"",IF('MS-6'!$CF86="L",'MS-6'!$BG86,'MS-6'!$BG88),"")</f>
        <v/>
      </c>
      <c r="E510" s="39" t="str">
        <f>IF('MS-6'!$CF86&lt;&gt;"",IF('MS-6'!BV86&gt;'MS-6'!BV88,MIN('MS-6'!BV86,'MS-6'!BV88),-MIN('MS-6'!BV86,'MS-6'!BV88))*IF('MS-6'!$CF86="W",1,-1),"")</f>
        <v/>
      </c>
      <c r="F510" s="39" t="str">
        <f>IF('MS-6'!$CF86&lt;&gt;"",IF('MS-6'!BX86&gt;'MS-6'!BX88,MIN('MS-6'!BX86,'MS-6'!BX88),-MIN('MS-6'!BX86,'MS-6'!BX88))*IF('MS-6'!$CF86="W",1,-1),"")</f>
        <v/>
      </c>
      <c r="G510" s="39" t="str">
        <f>IF('MS-6'!$CF86&lt;&gt;"",IF('MS-6'!BZ86&gt;'MS-6'!BZ88,MIN('MS-6'!BZ86,'MS-6'!BZ88),-MIN('MS-6'!BZ86,'MS-6'!BZ88))*IF('MS-6'!$CF86="W",1,-1),"")</f>
        <v/>
      </c>
      <c r="H510" s="39" t="str">
        <f>IF('MS-6'!$CF86&lt;&gt;"",IF('MS-6'!CB86='MS-6'!CB88,"",IF('MS-6'!CB86&gt;'MS-6'!CB88,MIN('MS-6'!CB86,'MS-6'!CB88),-MIN('MS-6'!CB86,'MS-6'!CB88))*IF('MS-6'!$CF86="W",1,-1)),"")</f>
        <v/>
      </c>
      <c r="I510" s="39" t="str">
        <f>IF('MS-6'!$CF86&lt;&gt;"",IF('MS-6'!CD86='MS-6'!CD88,"",IF('MS-6'!CD86&gt;'MS-6'!CD88,MIN('MS-6'!CD86,'MS-6'!CD88),-MIN('MS-6'!CD86,'MS-6'!CD88))*IF('MS-6'!$CF86="W",1,-1)),"")</f>
        <v/>
      </c>
    </row>
    <row r="511" spans="1:9">
      <c r="A511" t="e">
        <f t="shared" si="7"/>
        <v>#VALUE!</v>
      </c>
      <c r="B511" s="38" t="str">
        <f>CONCATENATE("MS-6 ",'MS-6'!$D$70,",",'MS-6'!$BD96)</f>
        <v>MS-6 2,4</v>
      </c>
      <c r="C511" t="str">
        <f>IF('MS-6'!$CF96&lt;&gt;"",IF('MS-6'!$CF96="W",'MS-6'!$BG96,'MS-6'!$BG98),"")</f>
        <v/>
      </c>
      <c r="D511" t="str">
        <f>IF('MS-6'!$CF96&lt;&gt;"",IF('MS-6'!$CF96="L",'MS-6'!$BG96,'MS-6'!$BG98),"")</f>
        <v/>
      </c>
      <c r="E511" s="39" t="str">
        <f>IF('MS-6'!$CF96&lt;&gt;"",IF('MS-6'!BV96&gt;'MS-6'!BV98,MIN('MS-6'!BV96,'MS-6'!BV98),-MIN('MS-6'!BV96,'MS-6'!BV98))*IF('MS-6'!$CF96="W",1,-1),"")</f>
        <v/>
      </c>
      <c r="F511" s="39" t="str">
        <f>IF('MS-6'!$CF96&lt;&gt;"",IF('MS-6'!BX96&gt;'MS-6'!BX98,MIN('MS-6'!BX96,'MS-6'!BX98),-MIN('MS-6'!BX96,'MS-6'!BX98))*IF('MS-6'!$CF96="W",1,-1),"")</f>
        <v/>
      </c>
      <c r="G511" s="39" t="str">
        <f>IF('MS-6'!$CF96&lt;&gt;"",IF('MS-6'!BZ96&gt;'MS-6'!BZ98,MIN('MS-6'!BZ96,'MS-6'!BZ98),-MIN('MS-6'!BZ96,'MS-6'!BZ98))*IF('MS-6'!$CF96="W",1,-1),"")</f>
        <v/>
      </c>
      <c r="H511" s="39" t="str">
        <f>IF('MS-6'!$CF96&lt;&gt;"",IF('MS-6'!CB96='MS-6'!CB98,"",IF('MS-6'!CB96&gt;'MS-6'!CB98,MIN('MS-6'!CB96,'MS-6'!CB98),-MIN('MS-6'!CB96,'MS-6'!CB98))*IF('MS-6'!$CF96="W",1,-1)),"")</f>
        <v/>
      </c>
      <c r="I511" s="39" t="str">
        <f>IF('MS-6'!$CF96&lt;&gt;"",IF('MS-6'!CD96='MS-6'!CD98,"",IF('MS-6'!CD96&gt;'MS-6'!CD98,MIN('MS-6'!CD96,'MS-6'!CD98),-MIN('MS-6'!CD96,'MS-6'!CD98))*IF('MS-6'!$CF96="W",1,-1)),"")</f>
        <v/>
      </c>
    </row>
    <row r="512" spans="1:9">
      <c r="A512" t="e">
        <f t="shared" si="7"/>
        <v>#VALUE!</v>
      </c>
      <c r="B512" s="38" t="str">
        <f>CONCATENATE("MS-6 ",'MS-6'!$D$70,",",'MS-6'!$BD106)</f>
        <v>MS-6 2,5</v>
      </c>
      <c r="C512" t="str">
        <f>IF('MS-6'!$CF106&lt;&gt;"",IF('MS-6'!$CF106="W",'MS-6'!$BG106,'MS-6'!$BG108),"")</f>
        <v/>
      </c>
      <c r="D512" t="str">
        <f>IF('MS-6'!$CF106&lt;&gt;"",IF('MS-6'!$CF106="L",'MS-6'!$BG106,'MS-6'!$BG108),"")</f>
        <v/>
      </c>
      <c r="E512" s="39" t="str">
        <f>IF('MS-6'!$CF106&lt;&gt;"",IF('MS-6'!BV106&gt;'MS-6'!BV108,MIN('MS-6'!BV106,'MS-6'!BV108),-MIN('MS-6'!BV106,'MS-6'!BV108))*IF('MS-6'!$CF106="W",1,-1),"")</f>
        <v/>
      </c>
      <c r="F512" s="39" t="str">
        <f>IF('MS-6'!$CF106&lt;&gt;"",IF('MS-6'!BX106&gt;'MS-6'!BX108,MIN('MS-6'!BX106,'MS-6'!BX108),-MIN('MS-6'!BX106,'MS-6'!BX108))*IF('MS-6'!$CF106="W",1,-1),"")</f>
        <v/>
      </c>
      <c r="G512" s="39" t="str">
        <f>IF('MS-6'!$CF106&lt;&gt;"",IF('MS-6'!BZ106&gt;'MS-6'!BZ108,MIN('MS-6'!BZ106,'MS-6'!BZ108),-MIN('MS-6'!BZ106,'MS-6'!BZ108))*IF('MS-6'!$CF106="W",1,-1),"")</f>
        <v/>
      </c>
      <c r="H512" s="39" t="str">
        <f>IF('MS-6'!$CF106&lt;&gt;"",IF('MS-6'!CB106='MS-6'!CB108,"",IF('MS-6'!CB106&gt;'MS-6'!CB108,MIN('MS-6'!CB106,'MS-6'!CB108),-MIN('MS-6'!CB106,'MS-6'!CB108))*IF('MS-6'!$CF106="W",1,-1)),"")</f>
        <v/>
      </c>
      <c r="I512" s="39" t="str">
        <f>IF('MS-6'!$CF106&lt;&gt;"",IF('MS-6'!CD106='MS-6'!CD108,"",IF('MS-6'!CD106&gt;'MS-6'!CD108,MIN('MS-6'!CD106,'MS-6'!CD108),-MIN('MS-6'!CD106,'MS-6'!CD108))*IF('MS-6'!$CF106="W",1,-1)),"")</f>
        <v/>
      </c>
    </row>
    <row r="513" spans="1:9">
      <c r="A513" t="e">
        <f t="shared" si="7"/>
        <v>#VALUE!</v>
      </c>
      <c r="B513" s="38" t="str">
        <f>CONCATENATE("MS-6 ",'MS-6'!$D$70,",",'MS-6'!$BD116)</f>
        <v>MS-6 2,6</v>
      </c>
      <c r="C513" t="str">
        <f>IF('MS-6'!$CF116&lt;&gt;"",IF('MS-6'!$CF116="W",'MS-6'!$BG116,'MS-6'!$BG118),"")</f>
        <v/>
      </c>
      <c r="D513" t="str">
        <f>IF('MS-6'!$CF116&lt;&gt;"",IF('MS-6'!$CF116="L",'MS-6'!$BG116,'MS-6'!$BG118),"")</f>
        <v/>
      </c>
      <c r="E513" s="39" t="str">
        <f>IF('MS-6'!$CF116&lt;&gt;"",IF('MS-6'!BV116&gt;'MS-6'!BV118,MIN('MS-6'!BV116,'MS-6'!BV118),-MIN('MS-6'!BV116,'MS-6'!BV118))*IF('MS-6'!$CF116="W",1,-1),"")</f>
        <v/>
      </c>
      <c r="F513" s="39" t="str">
        <f>IF('MS-6'!$CF116&lt;&gt;"",IF('MS-6'!BX116&gt;'MS-6'!BX118,MIN('MS-6'!BX116,'MS-6'!BX118),-MIN('MS-6'!BX116,'MS-6'!BX118))*IF('MS-6'!$CF116="W",1,-1),"")</f>
        <v/>
      </c>
      <c r="G513" s="39" t="str">
        <f>IF('MS-6'!$CF116&lt;&gt;"",IF('MS-6'!BZ116&gt;'MS-6'!BZ118,MIN('MS-6'!BZ116,'MS-6'!BZ118),-MIN('MS-6'!BZ116,'MS-6'!BZ118))*IF('MS-6'!$CF116="W",1,-1),"")</f>
        <v/>
      </c>
      <c r="H513" s="39" t="str">
        <f>IF('MS-6'!$CF116&lt;&gt;"",IF('MS-6'!CB116='MS-6'!CB118,"",IF('MS-6'!CB116&gt;'MS-6'!CB118,MIN('MS-6'!CB116,'MS-6'!CB118),-MIN('MS-6'!CB116,'MS-6'!CB118))*IF('MS-6'!$CF116="W",1,-1)),"")</f>
        <v/>
      </c>
      <c r="I513" s="39" t="str">
        <f>IF('MS-6'!$CF116&lt;&gt;"",IF('MS-6'!CD116='MS-6'!CD118,"",IF('MS-6'!CD116&gt;'MS-6'!CD118,MIN('MS-6'!CD116,'MS-6'!CD118),-MIN('MS-6'!CD116,'MS-6'!CD118))*IF('MS-6'!$CF116="W",1,-1)),"")</f>
        <v/>
      </c>
    </row>
    <row r="514" spans="1:9">
      <c r="A514" t="e">
        <f t="shared" ref="A514:A577" si="8">MID($C514,FIND(" ",$C514,1)+1,FIND(" ",$C514,LEN($C514)-8)-1-FIND(" ",$C514,1))&amp;";"&amp;LEFT($C514,FIND(" ",$C514,1)-1)&amp;";"&amp;MID($C514,FIND("(",$C514,LEN($C514)-7)+1,FIND(")",$C514,LEN($C514)-2)-FIND("(",$C514,LEN($C514)-7)-1)&amp;";"&amp;MID($D514,FIND(" ",$D514,1)+1,FIND(" ",$D514,LEN($D514)-8)-1-FIND(" ",$D514,1))&amp;";"&amp;LEFT($D514,FIND(" ",$D514,1)-1)&amp;";"&amp;MID($D514,FIND("(",$D514,LEN($D514)-7)+1,FIND(")",$D514,LEN($D514)-2)-FIND("(",$D514,LEN($D514)-7)-1)&amp;"|"</f>
        <v>#VALUE!</v>
      </c>
      <c r="B514" s="38" t="str">
        <f>CONCATENATE("MS-6 ",'MS-6'!$D$70,",",'MS-6'!$BD126)</f>
        <v>MS-6 2,7</v>
      </c>
      <c r="C514" t="str">
        <f>IF('MS-6'!$CF126&lt;&gt;"",IF('MS-6'!$CF126="W",'MS-6'!$BG126,'MS-6'!$BG128),"")</f>
        <v/>
      </c>
      <c r="D514" t="str">
        <f>IF('MS-6'!$CF126&lt;&gt;"",IF('MS-6'!$CF126="L",'MS-6'!$BG126,'MS-6'!$BG128),"")</f>
        <v/>
      </c>
      <c r="E514" s="39" t="str">
        <f>IF('MS-6'!$CF126&lt;&gt;"",IF('MS-6'!BV126&gt;'MS-6'!BV128,MIN('MS-6'!BV126,'MS-6'!BV128),-MIN('MS-6'!BV126,'MS-6'!BV128))*IF('MS-6'!$CF126="W",1,-1),"")</f>
        <v/>
      </c>
      <c r="F514" s="39" t="str">
        <f>IF('MS-6'!$CF126&lt;&gt;"",IF('MS-6'!BX126&gt;'MS-6'!BX128,MIN('MS-6'!BX126,'MS-6'!BX128),-MIN('MS-6'!BX126,'MS-6'!BX128))*IF('MS-6'!$CF126="W",1,-1),"")</f>
        <v/>
      </c>
      <c r="G514" s="39" t="str">
        <f>IF('MS-6'!$CF126&lt;&gt;"",IF('MS-6'!BZ126&gt;'MS-6'!BZ128,MIN('MS-6'!BZ126,'MS-6'!BZ128),-MIN('MS-6'!BZ126,'MS-6'!BZ128))*IF('MS-6'!$CF126="W",1,-1),"")</f>
        <v/>
      </c>
      <c r="H514" s="39" t="str">
        <f>IF('MS-6'!$CF126&lt;&gt;"",IF('MS-6'!CB126='MS-6'!CB128,"",IF('MS-6'!CB126&gt;'MS-6'!CB128,MIN('MS-6'!CB126,'MS-6'!CB128),-MIN('MS-6'!CB126,'MS-6'!CB128))*IF('MS-6'!$CF126="W",1,-1)),"")</f>
        <v/>
      </c>
      <c r="I514" s="39" t="str">
        <f>IF('MS-6'!$CF126&lt;&gt;"",IF('MS-6'!CD126='MS-6'!CD128,"",IF('MS-6'!CD126&gt;'MS-6'!CD128,MIN('MS-6'!CD126,'MS-6'!CD128),-MIN('MS-6'!CD126,'MS-6'!CD128))*IF('MS-6'!$CF126="W",1,-1)),"")</f>
        <v/>
      </c>
    </row>
    <row r="515" spans="1:9">
      <c r="A515" t="e">
        <f t="shared" si="8"/>
        <v>#VALUE!</v>
      </c>
      <c r="B515" s="38" t="str">
        <f>CONCATENATE("MS-6 ",'MS-6'!$D$70,",",'MS-6'!$CT66)</f>
        <v>MS-6 2,8</v>
      </c>
      <c r="C515" t="str">
        <f>IF('MS-6'!$DV66&lt;&gt;"",IF('MS-6'!$DV66="W",'MS-6'!$CW66,'MS-6'!$CW68),"")</f>
        <v/>
      </c>
      <c r="D515" t="str">
        <f>IF('MS-6'!$DV66&lt;&gt;"",IF('MS-6'!$DV66="L",'MS-6'!$CW66,'MS-6'!$CW68),"")</f>
        <v/>
      </c>
      <c r="E515" s="39" t="str">
        <f>IF('MS-6'!$DV66&lt;&gt;"",IF('MS-6'!DL66&gt;'MS-6'!DL68,MIN('MS-6'!DL66,'MS-6'!DL68),-MIN('MS-6'!DL66,'MS-6'!DL68))*IF('MS-6'!$DV66="W",1,-1),"")</f>
        <v/>
      </c>
      <c r="F515" s="39" t="str">
        <f>IF('MS-6'!$DV66&lt;&gt;"",IF('MS-6'!DN66&gt;'MS-6'!DN68,MIN('MS-6'!DN66,'MS-6'!DN68),-MIN('MS-6'!DN66,'MS-6'!DN68))*IF('MS-6'!$DV66="W",1,-1),"")</f>
        <v/>
      </c>
      <c r="G515" s="39" t="str">
        <f>IF('MS-6'!$DV66&lt;&gt;"",IF('MS-6'!DP66&gt;'MS-6'!DP68,MIN('MS-6'!DP66,'MS-6'!DP68),-MIN('MS-6'!DP66,'MS-6'!DP68))*IF('MS-6'!$DV66="W",1,-1),"")</f>
        <v/>
      </c>
      <c r="H515" s="39" t="str">
        <f>IF('MS-6'!$DV66&lt;&gt;"",IF('MS-6'!DR66='MS-6'!DR68,"",IF('MS-6'!DR66&gt;'MS-6'!DR68,MIN('MS-6'!DR66,'MS-6'!DR68),-MIN('MS-6'!DR66,'MS-6'!DR68))*IF('MS-6'!$DV66="W",1,-1)),"")</f>
        <v/>
      </c>
      <c r="I515" s="39" t="str">
        <f>IF('MS-6'!$DV66&lt;&gt;"",IF('MS-6'!DT66='MS-6'!DT68,"",IF('MS-6'!DT66&gt;'MS-6'!DT68,MIN('MS-6'!DT66,'MS-6'!DT68),-MIN('MS-6'!DT66,'MS-6'!DT68))*IF('MS-6'!$DV66="W",1,-1)),"")</f>
        <v/>
      </c>
    </row>
    <row r="516" spans="1:9">
      <c r="A516" t="e">
        <f t="shared" si="8"/>
        <v>#VALUE!</v>
      </c>
      <c r="B516" s="38" t="str">
        <f>CONCATENATE("MS-6 ",'MS-6'!$D$70,",",'MS-6'!$CT76)</f>
        <v>MS-6 2,9</v>
      </c>
      <c r="C516" t="str">
        <f>IF('MS-6'!$DV76&lt;&gt;"",IF('MS-6'!$DV76="W",'MS-6'!$CW76,'MS-6'!$CW78),"")</f>
        <v/>
      </c>
      <c r="D516" t="str">
        <f>IF('MS-6'!$DV76&lt;&gt;"",IF('MS-6'!$DV76="L",'MS-6'!$CW76,'MS-6'!$CW78),"")</f>
        <v/>
      </c>
      <c r="E516" s="39" t="str">
        <f>IF('MS-6'!$DV76&lt;&gt;"",IF('MS-6'!DL76&gt;'MS-6'!DL78,MIN('MS-6'!DL76,'MS-6'!DL78),-MIN('MS-6'!DL76,'MS-6'!DL78))*IF('MS-6'!$DV76="W",1,-1),"")</f>
        <v/>
      </c>
      <c r="F516" s="39" t="str">
        <f>IF('MS-6'!$DV76&lt;&gt;"",IF('MS-6'!DN76&gt;'MS-6'!DN78,MIN('MS-6'!DN76,'MS-6'!DN78),-MIN('MS-6'!DN76,'MS-6'!DN78))*IF('MS-6'!$DV76="W",1,-1),"")</f>
        <v/>
      </c>
      <c r="G516" s="39" t="str">
        <f>IF('MS-6'!$DV76&lt;&gt;"",IF('MS-6'!DP76&gt;'MS-6'!DP78,MIN('MS-6'!DP76,'MS-6'!DP78),-MIN('MS-6'!DP76,'MS-6'!DP78))*IF('MS-6'!$DV76="W",1,-1),"")</f>
        <v/>
      </c>
      <c r="H516" s="39" t="str">
        <f>IF('MS-6'!$DV76&lt;&gt;"",IF('MS-6'!DR76='MS-6'!DR78,"",IF('MS-6'!DR76&gt;'MS-6'!DR78,MIN('MS-6'!DR76,'MS-6'!DR78),-MIN('MS-6'!DR76,'MS-6'!DR78))*IF('MS-6'!$DV76="W",1,-1)),"")</f>
        <v/>
      </c>
      <c r="I516" s="39" t="str">
        <f>IF('MS-6'!$DV76&lt;&gt;"",IF('MS-6'!DT76='MS-6'!DT78,"",IF('MS-6'!DT76&gt;'MS-6'!DT78,MIN('MS-6'!DT76,'MS-6'!DT78),-MIN('MS-6'!DT76,'MS-6'!DT78))*IF('MS-6'!$DV76="W",1,-1)),"")</f>
        <v/>
      </c>
    </row>
    <row r="517" spans="1:9">
      <c r="A517" t="e">
        <f t="shared" si="8"/>
        <v>#VALUE!</v>
      </c>
      <c r="B517" s="38" t="str">
        <f>CONCATENATE("MS-6 ",'MS-6'!$D$70,",",'MS-6'!$CT86)</f>
        <v>MS-6 2,10</v>
      </c>
      <c r="C517" t="str">
        <f>IF('MS-6'!$DV86&lt;&gt;"",IF('MS-6'!$DV86="W",'MS-6'!$CW86,'MS-6'!$CW88),"")</f>
        <v/>
      </c>
      <c r="D517" t="str">
        <f>IF('MS-6'!$DV86&lt;&gt;"",IF('MS-6'!$DV86="L",'MS-6'!$CW86,'MS-6'!$CW88),"")</f>
        <v/>
      </c>
      <c r="E517" s="39" t="str">
        <f>IF('MS-6'!$DV86&lt;&gt;"",IF('MS-6'!DL86&gt;'MS-6'!DL88,MIN('MS-6'!DL86,'MS-6'!DL88),-MIN('MS-6'!DL86,'MS-6'!DL88))*IF('MS-6'!$DV86="W",1,-1),"")</f>
        <v/>
      </c>
      <c r="F517" s="39" t="str">
        <f>IF('MS-6'!$DV86&lt;&gt;"",IF('MS-6'!DN86&gt;'MS-6'!DN88,MIN('MS-6'!DN86,'MS-6'!DN88),-MIN('MS-6'!DN86,'MS-6'!DN88))*IF('MS-6'!$DV86="W",1,-1),"")</f>
        <v/>
      </c>
      <c r="G517" s="39" t="str">
        <f>IF('MS-6'!$DV86&lt;&gt;"",IF('MS-6'!DP86&gt;'MS-6'!DP88,MIN('MS-6'!DP86,'MS-6'!DP88),-MIN('MS-6'!DP86,'MS-6'!DP88))*IF('MS-6'!$DV86="W",1,-1),"")</f>
        <v/>
      </c>
      <c r="H517" s="39" t="str">
        <f>IF('MS-6'!$DV86&lt;&gt;"",IF('MS-6'!DR86='MS-6'!DR88,"",IF('MS-6'!DR86&gt;'MS-6'!DR88,MIN('MS-6'!DR86,'MS-6'!DR88),-MIN('MS-6'!DR86,'MS-6'!DR88))*IF('MS-6'!$DV86="W",1,-1)),"")</f>
        <v/>
      </c>
      <c r="I517" s="39" t="str">
        <f>IF('MS-6'!$DV86&lt;&gt;"",IF('MS-6'!DT86='MS-6'!DT88,"",IF('MS-6'!DT86&gt;'MS-6'!DT88,MIN('MS-6'!DT86,'MS-6'!DT88),-MIN('MS-6'!DT86,'MS-6'!DT88))*IF('MS-6'!$DV86="W",1,-1)),"")</f>
        <v/>
      </c>
    </row>
    <row r="518" spans="1:9">
      <c r="A518" t="e">
        <f t="shared" si="8"/>
        <v>#VALUE!</v>
      </c>
      <c r="B518" s="38" t="str">
        <f>CONCATENATE("MS-6 ",'MS-6'!$D$70,",",'MS-6'!$CT96)</f>
        <v>MS-6 2,11</v>
      </c>
      <c r="C518" t="str">
        <f>IF('MS-6'!$DV96&lt;&gt;"",IF('MS-6'!$DV96="W",'MS-6'!$CW96,'MS-6'!$CW98),"")</f>
        <v/>
      </c>
      <c r="D518" t="str">
        <f>IF('MS-6'!$DV96&lt;&gt;"",IF('MS-6'!$DV96="L",'MS-6'!$CW96,'MS-6'!$CW98),"")</f>
        <v/>
      </c>
      <c r="E518" s="39" t="str">
        <f>IF('MS-6'!$DV96&lt;&gt;"",IF('MS-6'!DL96&gt;'MS-6'!DL98,MIN('MS-6'!DL96,'MS-6'!DL98),-MIN('MS-6'!DL96,'MS-6'!DL98))*IF('MS-6'!$DV96="W",1,-1),"")</f>
        <v/>
      </c>
      <c r="F518" s="39" t="str">
        <f>IF('MS-6'!$DV96&lt;&gt;"",IF('MS-6'!DN96&gt;'MS-6'!DN98,MIN('MS-6'!DN96,'MS-6'!DN98),-MIN('MS-6'!DN96,'MS-6'!DN98))*IF('MS-6'!$DV96="W",1,-1),"")</f>
        <v/>
      </c>
      <c r="G518" s="39" t="str">
        <f>IF('MS-6'!$DV96&lt;&gt;"",IF('MS-6'!DP96&gt;'MS-6'!DP98,MIN('MS-6'!DP96,'MS-6'!DP98),-MIN('MS-6'!DP96,'MS-6'!DP98))*IF('MS-6'!$DV96="W",1,-1),"")</f>
        <v/>
      </c>
      <c r="H518" s="39" t="str">
        <f>IF('MS-6'!$DV96&lt;&gt;"",IF('MS-6'!DR96='MS-6'!DR98,"",IF('MS-6'!DR96&gt;'MS-6'!DR98,MIN('MS-6'!DR96,'MS-6'!DR98),-MIN('MS-6'!DR96,'MS-6'!DR98))*IF('MS-6'!$DV96="W",1,-1)),"")</f>
        <v/>
      </c>
      <c r="I518" s="39" t="str">
        <f>IF('MS-6'!$DV96&lt;&gt;"",IF('MS-6'!DT96='MS-6'!DT98,"",IF('MS-6'!DT96&gt;'MS-6'!DT98,MIN('MS-6'!DT96,'MS-6'!DT98),-MIN('MS-6'!DT96,'MS-6'!DT98))*IF('MS-6'!$DV96="W",1,-1)),"")</f>
        <v/>
      </c>
    </row>
    <row r="519" spans="1:9">
      <c r="A519" t="e">
        <f t="shared" si="8"/>
        <v>#VALUE!</v>
      </c>
      <c r="B519" s="38" t="str">
        <f>CONCATENATE("MS-6 ",'MS-6'!$D$70,",",'MS-6'!$CT106)</f>
        <v>MS-6 2,12</v>
      </c>
      <c r="C519" t="str">
        <f>IF('MS-6'!$DV106&lt;&gt;"",IF('MS-6'!$DV106="W",'MS-6'!$CW106,'MS-6'!$CW108),"")</f>
        <v/>
      </c>
      <c r="D519" t="str">
        <f>IF('MS-6'!$DV106&lt;&gt;"",IF('MS-6'!$DV106="L",'MS-6'!$CW106,'MS-6'!$CW108),"")</f>
        <v/>
      </c>
      <c r="E519" s="39" t="str">
        <f>IF('MS-6'!$DV106&lt;&gt;"",IF('MS-6'!DL106&gt;'MS-6'!DL108,MIN('MS-6'!DL106,'MS-6'!DL108),-MIN('MS-6'!DL106,'MS-6'!DL108))*IF('MS-6'!$DV106="W",1,-1),"")</f>
        <v/>
      </c>
      <c r="F519" s="39" t="str">
        <f>IF('MS-6'!$DV106&lt;&gt;"",IF('MS-6'!DN106&gt;'MS-6'!DN108,MIN('MS-6'!DN106,'MS-6'!DN108),-MIN('MS-6'!DN106,'MS-6'!DN108))*IF('MS-6'!$DV106="W",1,-1),"")</f>
        <v/>
      </c>
      <c r="G519" s="39" t="str">
        <f>IF('MS-6'!$DV106&lt;&gt;"",IF('MS-6'!DP106&gt;'MS-6'!DP108,MIN('MS-6'!DP106,'MS-6'!DP108),-MIN('MS-6'!DP106,'MS-6'!DP108))*IF('MS-6'!$DV106="W",1,-1),"")</f>
        <v/>
      </c>
      <c r="H519" s="39" t="str">
        <f>IF('MS-6'!$DV106&lt;&gt;"",IF('MS-6'!DR106='MS-6'!DR108,"",IF('MS-6'!DR106&gt;'MS-6'!DR108,MIN('MS-6'!DR106,'MS-6'!DR108),-MIN('MS-6'!DR106,'MS-6'!DR108))*IF('MS-6'!$DV106="W",1,-1)),"")</f>
        <v/>
      </c>
      <c r="I519" s="39" t="str">
        <f>IF('MS-6'!$DV106&lt;&gt;"",IF('MS-6'!DT106='MS-6'!DT108,"",IF('MS-6'!DT106&gt;'MS-6'!DT108,MIN('MS-6'!DT106,'MS-6'!DT108),-MIN('MS-6'!DT106,'MS-6'!DT108))*IF('MS-6'!$DV106="W",1,-1)),"")</f>
        <v/>
      </c>
    </row>
    <row r="520" spans="1:9">
      <c r="A520" t="e">
        <f t="shared" si="8"/>
        <v>#VALUE!</v>
      </c>
      <c r="B520" s="38" t="str">
        <f>CONCATENATE("MS-6 ",'MS-6'!$D$70,",",'MS-6'!$CT116)</f>
        <v>MS-6 2,13</v>
      </c>
      <c r="C520" t="str">
        <f>IF('MS-6'!$DV116&lt;&gt;"",IF('MS-6'!$DV116="W",'MS-6'!$CW116,'MS-6'!$CW118),"")</f>
        <v/>
      </c>
      <c r="D520" t="str">
        <f>IF('MS-6'!$DV116&lt;&gt;"",IF('MS-6'!$DV116="L",'MS-6'!$CW116,'MS-6'!$CW118),"")</f>
        <v/>
      </c>
      <c r="E520" s="39" t="str">
        <f>IF('MS-6'!$DV116&lt;&gt;"",IF('MS-6'!DL116&gt;'MS-6'!DL118,MIN('MS-6'!DL116,'MS-6'!DL118),-MIN('MS-6'!DL116,'MS-6'!DL118))*IF('MS-6'!$DV116="W",1,-1),"")</f>
        <v/>
      </c>
      <c r="F520" s="39" t="str">
        <f>IF('MS-6'!$DV116&lt;&gt;"",IF('MS-6'!DN116&gt;'MS-6'!DN118,MIN('MS-6'!DN116,'MS-6'!DN118),-MIN('MS-6'!DN116,'MS-6'!DN118))*IF('MS-6'!$DV116="W",1,-1),"")</f>
        <v/>
      </c>
      <c r="G520" s="39" t="str">
        <f>IF('MS-6'!$DV116&lt;&gt;"",IF('MS-6'!DP116&gt;'MS-6'!DP118,MIN('MS-6'!DP116,'MS-6'!DP118),-MIN('MS-6'!DP116,'MS-6'!DP118))*IF('MS-6'!$DV116="W",1,-1),"")</f>
        <v/>
      </c>
      <c r="H520" s="39" t="str">
        <f>IF('MS-6'!$DV116&lt;&gt;"",IF('MS-6'!DR116='MS-6'!DR118,"",IF('MS-6'!DR116&gt;'MS-6'!DR118,MIN('MS-6'!DR116,'MS-6'!DR118),-MIN('MS-6'!DR116,'MS-6'!DR118))*IF('MS-6'!$DV116="W",1,-1)),"")</f>
        <v/>
      </c>
      <c r="I520" s="39" t="str">
        <f>IF('MS-6'!$DV116&lt;&gt;"",IF('MS-6'!DT116='MS-6'!DT118,"",IF('MS-6'!DT116&gt;'MS-6'!DT118,MIN('MS-6'!DT116,'MS-6'!DT118),-MIN('MS-6'!DT116,'MS-6'!DT118))*IF('MS-6'!$DV116="W",1,-1)),"")</f>
        <v/>
      </c>
    </row>
    <row r="521" spans="1:9">
      <c r="A521" t="e">
        <f t="shared" si="8"/>
        <v>#VALUE!</v>
      </c>
      <c r="B521" s="38" t="str">
        <f>CONCATENATE("MS-6 ",'MS-6'!$D$70,",",'MS-6'!$CT126)</f>
        <v>MS-6 2,14</v>
      </c>
      <c r="C521" t="str">
        <f>IF('MS-6'!$DV126&lt;&gt;"",IF('MS-6'!$DV126="W",'MS-6'!$CW126,'MS-6'!$CW128),"")</f>
        <v/>
      </c>
      <c r="D521" t="str">
        <f>IF('MS-6'!$DV126&lt;&gt;"",IF('MS-6'!$DV126="L",'MS-6'!$CW126,'MS-6'!$CW128),"")</f>
        <v/>
      </c>
      <c r="E521" s="39" t="str">
        <f>IF('MS-6'!$DV126&lt;&gt;"",IF('MS-6'!DL126&gt;'MS-6'!DL128,MIN('MS-6'!DL126,'MS-6'!DL128),-MIN('MS-6'!DL126,'MS-6'!DL128))*IF('MS-6'!$DV126="W",1,-1),"")</f>
        <v/>
      </c>
      <c r="F521" s="39" t="str">
        <f>IF('MS-6'!$DV126&lt;&gt;"",IF('MS-6'!DN126&gt;'MS-6'!DN128,MIN('MS-6'!DN126,'MS-6'!DN128),-MIN('MS-6'!DN126,'MS-6'!DN128))*IF('MS-6'!$DV126="W",1,-1),"")</f>
        <v/>
      </c>
      <c r="G521" s="39" t="str">
        <f>IF('MS-6'!$DV126&lt;&gt;"",IF('MS-6'!DP126&gt;'MS-6'!DP128,MIN('MS-6'!DP126,'MS-6'!DP128),-MIN('MS-6'!DP126,'MS-6'!DP128))*IF('MS-6'!$DV126="W",1,-1),"")</f>
        <v/>
      </c>
      <c r="H521" s="39" t="str">
        <f>IF('MS-6'!$DV126&lt;&gt;"",IF('MS-6'!DR126='MS-6'!DR128,"",IF('MS-6'!DR126&gt;'MS-6'!DR128,MIN('MS-6'!DR126,'MS-6'!DR128),-MIN('MS-6'!DR126,'MS-6'!DR128))*IF('MS-6'!$DV126="W",1,-1)),"")</f>
        <v/>
      </c>
      <c r="I521" s="39" t="str">
        <f>IF('MS-6'!$DV126&lt;&gt;"",IF('MS-6'!DT126='MS-6'!DT128,"",IF('MS-6'!DT126&gt;'MS-6'!DT128,MIN('MS-6'!DT126,'MS-6'!DT128),-MIN('MS-6'!DT126,'MS-6'!DT128))*IF('MS-6'!$DV126="W",1,-1)),"")</f>
        <v/>
      </c>
    </row>
    <row r="522" spans="1:9">
      <c r="A522" t="e">
        <f t="shared" si="8"/>
        <v>#VALUE!</v>
      </c>
      <c r="B522" s="38" t="str">
        <f>CONCATENATE("MS-6 ",'MS-6'!$D$70,",",'MS-6'!$EJ66)</f>
        <v>MS-6 2,15</v>
      </c>
      <c r="C522" t="str">
        <f>IF('MS-6'!$FL66&lt;&gt;"",IF('MS-6'!$FL66="W",'MS-6'!$EM66,'MS-6'!$EM68),"")</f>
        <v/>
      </c>
      <c r="D522" t="str">
        <f>IF('MS-6'!$FL66&lt;&gt;"",IF('MS-6'!$FL66="L",'MS-6'!$EM66,'MS-6'!$EM68),"")</f>
        <v/>
      </c>
      <c r="E522" s="39" t="str">
        <f>IF('MS-6'!$FL66&lt;&gt;"",IF('MS-6'!FB66&gt;'MS-6'!FB68,MIN('MS-6'!FB66,'MS-6'!FB68),-MIN('MS-6'!FB66,'MS-6'!FB68))*IF('MS-6'!$FL66="W",1,-1),"")</f>
        <v/>
      </c>
      <c r="F522" s="39" t="str">
        <f>IF('MS-6'!$FL66&lt;&gt;"",IF('MS-6'!FD66&gt;'MS-6'!FD68,MIN('MS-6'!FD66,'MS-6'!FD68),-MIN('MS-6'!FD66,'MS-6'!FD68))*IF('MS-6'!$FL66="W",1,-1),"")</f>
        <v/>
      </c>
      <c r="G522" s="39" t="str">
        <f>IF('MS-6'!$FL66&lt;&gt;"",IF('MS-6'!FF66&gt;'MS-6'!FF68,MIN('MS-6'!FF66,'MS-6'!FF68),-MIN('MS-6'!FF66,'MS-6'!FF68))*IF('MS-6'!$FL66="W",1,-1),"")</f>
        <v/>
      </c>
      <c r="H522" s="39" t="str">
        <f>IF('MS-6'!$FL66&lt;&gt;"",IF('MS-6'!FH66='MS-6'!FH68,"",IF('MS-6'!FH66&gt;'MS-6'!FH68,MIN('MS-6'!FH66,'MS-6'!FH68),-MIN('MS-6'!FH66,'MS-6'!FH68))*IF('MS-6'!$FL66="W",1,-1)),"")</f>
        <v/>
      </c>
      <c r="I522" s="39" t="str">
        <f>IF('MS-6'!$FL66&lt;&gt;"",IF('MS-6'!FJ66='MS-6'!FJ68,"",IF('MS-6'!FJ66&gt;'MS-6'!FJ68,MIN('MS-6'!FJ66,'MS-6'!FJ68),-MIN('MS-6'!FJ66,'MS-6'!FJ68))*IF('MS-6'!$FL66="W",1,-1)),"")</f>
        <v/>
      </c>
    </row>
    <row r="523" spans="1:9">
      <c r="A523" t="e">
        <f t="shared" si="8"/>
        <v>#VALUE!</v>
      </c>
      <c r="B523" s="38" t="str">
        <f>CONCATENATE("MS-6 ",'MS-6'!$D$135,",",'MS-6'!$BD131)</f>
        <v>MS-6 3,1</v>
      </c>
      <c r="C523" t="str">
        <f>IF('MS-6'!$CF131&lt;&gt;"",IF('MS-6'!$CF131="W",'MS-6'!$BG131,'MS-6'!$BG133),"")</f>
        <v/>
      </c>
      <c r="D523" t="str">
        <f>IF('MS-6'!$CF131&lt;&gt;"",IF('MS-6'!$CF131="L",'MS-6'!$BG131,'MS-6'!$BG133),"")</f>
        <v/>
      </c>
      <c r="E523" s="39" t="str">
        <f>IF('MS-6'!$CF131&lt;&gt;"",IF('MS-6'!BV131&gt;'MS-6'!BV133,MIN('MS-6'!BV131,'MS-6'!BV133),-MIN('MS-6'!BV131,'MS-6'!BV133))*IF('MS-6'!$CF131="W",1,-1),"")</f>
        <v/>
      </c>
      <c r="F523" s="39" t="str">
        <f>IF('MS-6'!$CF131&lt;&gt;"",IF('MS-6'!BX131&gt;'MS-6'!BX133,MIN('MS-6'!BX131,'MS-6'!BX133),-MIN('MS-6'!BX131,'MS-6'!BX133))*IF('MS-6'!$CF131="W",1,-1),"")</f>
        <v/>
      </c>
      <c r="G523" s="39" t="str">
        <f>IF('MS-6'!$CF131&lt;&gt;"",IF('MS-6'!BZ131&gt;'MS-6'!BZ133,MIN('MS-6'!BZ131,'MS-6'!BZ133),-MIN('MS-6'!BZ131,'MS-6'!BZ133))*IF('MS-6'!$CF131="W",1,-1),"")</f>
        <v/>
      </c>
      <c r="H523" s="39" t="str">
        <f>IF('MS-6'!$CF131&lt;&gt;"",IF('MS-6'!CB131='MS-6'!CB133,"",IF('MS-6'!CB131&gt;'MS-6'!CB133,MIN('MS-6'!CB131,'MS-6'!CB133),-MIN('MS-6'!CB131,'MS-6'!CB133))*IF('MS-6'!$CF131="W",1,-1)),"")</f>
        <v/>
      </c>
      <c r="I523" s="39" t="str">
        <f>IF('MS-6'!$CF131&lt;&gt;"",IF('MS-6'!CD131='MS-6'!CD133,"",IF('MS-6'!CD131&gt;'MS-6'!CD133,MIN('MS-6'!CD131,'MS-6'!CD133),-MIN('MS-6'!CD131,'MS-6'!CD133))*IF('MS-6'!$CF131="W",1,-1)),"")</f>
        <v/>
      </c>
    </row>
    <row r="524" spans="1:9">
      <c r="A524" t="e">
        <f t="shared" si="8"/>
        <v>#VALUE!</v>
      </c>
      <c r="B524" s="38" t="str">
        <f>CONCATENATE("MS-6 ",'MS-6'!$D$135,",",'MS-6'!$BD141)</f>
        <v>MS-6 3,2</v>
      </c>
      <c r="C524" t="str">
        <f>IF('MS-6'!$CF141&lt;&gt;"",IF('MS-6'!$CF141="W",'MS-6'!$BG141,'MS-6'!$BG143),"")</f>
        <v/>
      </c>
      <c r="D524" t="str">
        <f>IF('MS-6'!$CF141&lt;&gt;"",IF('MS-6'!$CF141="L",'MS-6'!$BG141,'MS-6'!$BG143),"")</f>
        <v/>
      </c>
      <c r="E524" s="39" t="str">
        <f>IF('MS-6'!$CF141&lt;&gt;"",IF('MS-6'!BV141&gt;'MS-6'!BV143,MIN('MS-6'!BV141,'MS-6'!BV143),-MIN('MS-6'!BV141,'MS-6'!BV143))*IF('MS-6'!$CF141="W",1,-1),"")</f>
        <v/>
      </c>
      <c r="F524" s="39" t="str">
        <f>IF('MS-6'!$CF141&lt;&gt;"",IF('MS-6'!BX141&gt;'MS-6'!BX143,MIN('MS-6'!BX141,'MS-6'!BX143),-MIN('MS-6'!BX141,'MS-6'!BX143))*IF('MS-6'!$CF141="W",1,-1),"")</f>
        <v/>
      </c>
      <c r="G524" s="39" t="str">
        <f>IF('MS-6'!$CF141&lt;&gt;"",IF('MS-6'!BZ141&gt;'MS-6'!BZ143,MIN('MS-6'!BZ141,'MS-6'!BZ143),-MIN('MS-6'!BZ141,'MS-6'!BZ143))*IF('MS-6'!$CF141="W",1,-1),"")</f>
        <v/>
      </c>
      <c r="H524" s="39" t="str">
        <f>IF('MS-6'!$CF141&lt;&gt;"",IF('MS-6'!CB141='MS-6'!CB143,"",IF('MS-6'!CB141&gt;'MS-6'!CB143,MIN('MS-6'!CB141,'MS-6'!CB143),-MIN('MS-6'!CB141,'MS-6'!CB143))*IF('MS-6'!$CF141="W",1,-1)),"")</f>
        <v/>
      </c>
      <c r="I524" s="39" t="str">
        <f>IF('MS-6'!$CF141&lt;&gt;"",IF('MS-6'!CD141='MS-6'!CD143,"",IF('MS-6'!CD141&gt;'MS-6'!CD143,MIN('MS-6'!CD141,'MS-6'!CD143),-MIN('MS-6'!CD141,'MS-6'!CD143))*IF('MS-6'!$CF141="W",1,-1)),"")</f>
        <v/>
      </c>
    </row>
    <row r="525" spans="1:9">
      <c r="A525" t="e">
        <f t="shared" si="8"/>
        <v>#VALUE!</v>
      </c>
      <c r="B525" s="38" t="str">
        <f>CONCATENATE("MS-6 ",'MS-6'!$D$135,",",'MS-6'!$BD151)</f>
        <v>MS-6 3,3</v>
      </c>
      <c r="C525" t="str">
        <f>IF('MS-6'!$CF151&lt;&gt;"",IF('MS-6'!$CF151="W",'MS-6'!$BG151,'MS-6'!$BG153),"")</f>
        <v/>
      </c>
      <c r="D525" t="str">
        <f>IF('MS-6'!$CF151&lt;&gt;"",IF('MS-6'!$CF151="L",'MS-6'!$BG151,'MS-6'!$BG153),"")</f>
        <v/>
      </c>
      <c r="E525" s="39" t="str">
        <f>IF('MS-6'!$CF151&lt;&gt;"",IF('MS-6'!BV151&gt;'MS-6'!BV153,MIN('MS-6'!BV151,'MS-6'!BV153),-MIN('MS-6'!BV151,'MS-6'!BV153))*IF('MS-6'!$CF151="W",1,-1),"")</f>
        <v/>
      </c>
      <c r="F525" s="39" t="str">
        <f>IF('MS-6'!$CF151&lt;&gt;"",IF('MS-6'!BX151&gt;'MS-6'!BX153,MIN('MS-6'!BX151,'MS-6'!BX153),-MIN('MS-6'!BX151,'MS-6'!BX153))*IF('MS-6'!$CF151="W",1,-1),"")</f>
        <v/>
      </c>
      <c r="G525" s="39" t="str">
        <f>IF('MS-6'!$CF151&lt;&gt;"",IF('MS-6'!BZ151&gt;'MS-6'!BZ153,MIN('MS-6'!BZ151,'MS-6'!BZ153),-MIN('MS-6'!BZ151,'MS-6'!BZ153))*IF('MS-6'!$CF151="W",1,-1),"")</f>
        <v/>
      </c>
      <c r="H525" s="39" t="str">
        <f>IF('MS-6'!$CF151&lt;&gt;"",IF('MS-6'!CB151='MS-6'!CB153,"",IF('MS-6'!CB151&gt;'MS-6'!CB153,MIN('MS-6'!CB151,'MS-6'!CB153),-MIN('MS-6'!CB151,'MS-6'!CB153))*IF('MS-6'!$CF151="W",1,-1)),"")</f>
        <v/>
      </c>
      <c r="I525" s="39" t="str">
        <f>IF('MS-6'!$CF151&lt;&gt;"",IF('MS-6'!CD151='MS-6'!CD153,"",IF('MS-6'!CD151&gt;'MS-6'!CD153,MIN('MS-6'!CD151,'MS-6'!CD153),-MIN('MS-6'!CD151,'MS-6'!CD153))*IF('MS-6'!$CF151="W",1,-1)),"")</f>
        <v/>
      </c>
    </row>
    <row r="526" spans="1:9">
      <c r="A526" t="e">
        <f t="shared" si="8"/>
        <v>#VALUE!</v>
      </c>
      <c r="B526" s="38" t="str">
        <f>CONCATENATE("MS-6 ",'MS-6'!$D$135,",",'MS-6'!$BD161)</f>
        <v>MS-6 3,4</v>
      </c>
      <c r="C526" t="str">
        <f>IF('MS-6'!$CF161&lt;&gt;"",IF('MS-6'!$CF161="W",'MS-6'!$BG161,'MS-6'!$BG163),"")</f>
        <v/>
      </c>
      <c r="D526" t="str">
        <f>IF('MS-6'!$CF161&lt;&gt;"",IF('MS-6'!$CF161="L",'MS-6'!$BG161,'MS-6'!$BG163),"")</f>
        <v/>
      </c>
      <c r="E526" s="39" t="str">
        <f>IF('MS-6'!$CF161&lt;&gt;"",IF('MS-6'!BV161&gt;'MS-6'!BV163,MIN('MS-6'!BV161,'MS-6'!BV163),-MIN('MS-6'!BV161,'MS-6'!BV163))*IF('MS-6'!$CF161="W",1,-1),"")</f>
        <v/>
      </c>
      <c r="F526" s="39" t="str">
        <f>IF('MS-6'!$CF161&lt;&gt;"",IF('MS-6'!BX161&gt;'MS-6'!BX163,MIN('MS-6'!BX161,'MS-6'!BX163),-MIN('MS-6'!BX161,'MS-6'!BX163))*IF('MS-6'!$CF161="W",1,-1),"")</f>
        <v/>
      </c>
      <c r="G526" s="39" t="str">
        <f>IF('MS-6'!$CF161&lt;&gt;"",IF('MS-6'!BZ161&gt;'MS-6'!BZ163,MIN('MS-6'!BZ161,'MS-6'!BZ163),-MIN('MS-6'!BZ161,'MS-6'!BZ163))*IF('MS-6'!$CF161="W",1,-1),"")</f>
        <v/>
      </c>
      <c r="H526" s="39" t="str">
        <f>IF('MS-6'!$CF161&lt;&gt;"",IF('MS-6'!CB161='MS-6'!CB163,"",IF('MS-6'!CB161&gt;'MS-6'!CB163,MIN('MS-6'!CB161,'MS-6'!CB163),-MIN('MS-6'!CB161,'MS-6'!CB163))*IF('MS-6'!$CF161="W",1,-1)),"")</f>
        <v/>
      </c>
      <c r="I526" s="39" t="str">
        <f>IF('MS-6'!$CF161&lt;&gt;"",IF('MS-6'!CD161='MS-6'!CD163,"",IF('MS-6'!CD161&gt;'MS-6'!CD163,MIN('MS-6'!CD161,'MS-6'!CD163),-MIN('MS-6'!CD161,'MS-6'!CD163))*IF('MS-6'!$CF161="W",1,-1)),"")</f>
        <v/>
      </c>
    </row>
    <row r="527" spans="1:9">
      <c r="A527" t="e">
        <f t="shared" si="8"/>
        <v>#VALUE!</v>
      </c>
      <c r="B527" s="38" t="str">
        <f>CONCATENATE("MS-6 ",'MS-6'!$D$135,",",'MS-6'!$BD171)</f>
        <v>MS-6 3,5</v>
      </c>
      <c r="C527" t="str">
        <f>IF('MS-6'!$CF171&lt;&gt;"",IF('MS-6'!$CF171="W",'MS-6'!$BG171,'MS-6'!$BG173),"")</f>
        <v/>
      </c>
      <c r="D527" t="str">
        <f>IF('MS-6'!$CF171&lt;&gt;"",IF('MS-6'!$CF171="L",'MS-6'!$BG171,'MS-6'!$BG173),"")</f>
        <v/>
      </c>
      <c r="E527" s="39" t="str">
        <f>IF('MS-6'!$CF171&lt;&gt;"",IF('MS-6'!BV171&gt;'MS-6'!BV173,MIN('MS-6'!BV171,'MS-6'!BV173),-MIN('MS-6'!BV171,'MS-6'!BV173))*IF('MS-6'!$CF171="W",1,-1),"")</f>
        <v/>
      </c>
      <c r="F527" s="39" t="str">
        <f>IF('MS-6'!$CF171&lt;&gt;"",IF('MS-6'!BX171&gt;'MS-6'!BX173,MIN('MS-6'!BX171,'MS-6'!BX173),-MIN('MS-6'!BX171,'MS-6'!BX173))*IF('MS-6'!$CF171="W",1,-1),"")</f>
        <v/>
      </c>
      <c r="G527" s="39" t="str">
        <f>IF('MS-6'!$CF171&lt;&gt;"",IF('MS-6'!BZ171&gt;'MS-6'!BZ173,MIN('MS-6'!BZ171,'MS-6'!BZ173),-MIN('MS-6'!BZ171,'MS-6'!BZ173))*IF('MS-6'!$CF171="W",1,-1),"")</f>
        <v/>
      </c>
      <c r="H527" s="39" t="str">
        <f>IF('MS-6'!$CF171&lt;&gt;"",IF('MS-6'!CB171='MS-6'!CB173,"",IF('MS-6'!CB171&gt;'MS-6'!CB173,MIN('MS-6'!CB171,'MS-6'!CB173),-MIN('MS-6'!CB171,'MS-6'!CB173))*IF('MS-6'!$CF171="W",1,-1)),"")</f>
        <v/>
      </c>
      <c r="I527" s="39" t="str">
        <f>IF('MS-6'!$CF171&lt;&gt;"",IF('MS-6'!CD171='MS-6'!CD173,"",IF('MS-6'!CD171&gt;'MS-6'!CD173,MIN('MS-6'!CD171,'MS-6'!CD173),-MIN('MS-6'!CD171,'MS-6'!CD173))*IF('MS-6'!$CF171="W",1,-1)),"")</f>
        <v/>
      </c>
    </row>
    <row r="528" spans="1:9">
      <c r="A528" t="e">
        <f t="shared" si="8"/>
        <v>#VALUE!</v>
      </c>
      <c r="B528" s="38" t="str">
        <f>CONCATENATE("MS-6 ",'MS-6'!$D$135,",",'MS-6'!$BD181)</f>
        <v>MS-6 3,6</v>
      </c>
      <c r="C528" t="str">
        <f>IF('MS-6'!$CF181&lt;&gt;"",IF('MS-6'!$CF181="W",'MS-6'!$BG181,'MS-6'!$BG183),"")</f>
        <v/>
      </c>
      <c r="D528" t="str">
        <f>IF('MS-6'!$CF181&lt;&gt;"",IF('MS-6'!$CF181="L",'MS-6'!$BG181,'MS-6'!$BG183),"")</f>
        <v/>
      </c>
      <c r="E528" s="39" t="str">
        <f>IF('MS-6'!$CF181&lt;&gt;"",IF('MS-6'!BV181&gt;'MS-6'!BV183,MIN('MS-6'!BV181,'MS-6'!BV183),-MIN('MS-6'!BV181,'MS-6'!BV183))*IF('MS-6'!$CF181="W",1,-1),"")</f>
        <v/>
      </c>
      <c r="F528" s="39" t="str">
        <f>IF('MS-6'!$CF181&lt;&gt;"",IF('MS-6'!BX181&gt;'MS-6'!BX183,MIN('MS-6'!BX181,'MS-6'!BX183),-MIN('MS-6'!BX181,'MS-6'!BX183))*IF('MS-6'!$CF181="W",1,-1),"")</f>
        <v/>
      </c>
      <c r="G528" s="39" t="str">
        <f>IF('MS-6'!$CF181&lt;&gt;"",IF('MS-6'!BZ181&gt;'MS-6'!BZ183,MIN('MS-6'!BZ181,'MS-6'!BZ183),-MIN('MS-6'!BZ181,'MS-6'!BZ183))*IF('MS-6'!$CF181="W",1,-1),"")</f>
        <v/>
      </c>
      <c r="H528" s="39" t="str">
        <f>IF('MS-6'!$CF181&lt;&gt;"",IF('MS-6'!CB181='MS-6'!CB183,"",IF('MS-6'!CB181&gt;'MS-6'!CB183,MIN('MS-6'!CB181,'MS-6'!CB183),-MIN('MS-6'!CB181,'MS-6'!CB183))*IF('MS-6'!$CF181="W",1,-1)),"")</f>
        <v/>
      </c>
      <c r="I528" s="39" t="str">
        <f>IF('MS-6'!$CF181&lt;&gt;"",IF('MS-6'!CD181='MS-6'!CD183,"",IF('MS-6'!CD181&gt;'MS-6'!CD183,MIN('MS-6'!CD181,'MS-6'!CD183),-MIN('MS-6'!CD181,'MS-6'!CD183))*IF('MS-6'!$CF181="W",1,-1)),"")</f>
        <v/>
      </c>
    </row>
    <row r="529" spans="1:9">
      <c r="A529" t="e">
        <f t="shared" si="8"/>
        <v>#VALUE!</v>
      </c>
      <c r="B529" s="38" t="str">
        <f>CONCATENATE("MS-6 ",'MS-6'!$D$135,",",'MS-6'!$BD191)</f>
        <v>MS-6 3,7</v>
      </c>
      <c r="C529" t="str">
        <f>IF('MS-6'!$CF191&lt;&gt;"",IF('MS-6'!$CF191="W",'MS-6'!$BG191,'MS-6'!$BG193),"")</f>
        <v/>
      </c>
      <c r="D529" t="str">
        <f>IF('MS-6'!$CF191&lt;&gt;"",IF('MS-6'!$CF191="L",'MS-6'!$BG191,'MS-6'!$BG193),"")</f>
        <v/>
      </c>
      <c r="E529" s="39" t="str">
        <f>IF('MS-6'!$CF191&lt;&gt;"",IF('MS-6'!BV191&gt;'MS-6'!BV193,MIN('MS-6'!BV191,'MS-6'!BV193),-MIN('MS-6'!BV191,'MS-6'!BV193))*IF('MS-6'!$CF191="W",1,-1),"")</f>
        <v/>
      </c>
      <c r="F529" s="39" t="str">
        <f>IF('MS-6'!$CF191&lt;&gt;"",IF('MS-6'!BX191&gt;'MS-6'!BX193,MIN('MS-6'!BX191,'MS-6'!BX193),-MIN('MS-6'!BX191,'MS-6'!BX193))*IF('MS-6'!$CF191="W",1,-1),"")</f>
        <v/>
      </c>
      <c r="G529" s="39" t="str">
        <f>IF('MS-6'!$CF191&lt;&gt;"",IF('MS-6'!BZ191&gt;'MS-6'!BZ193,MIN('MS-6'!BZ191,'MS-6'!BZ193),-MIN('MS-6'!BZ191,'MS-6'!BZ193))*IF('MS-6'!$CF191="W",1,-1),"")</f>
        <v/>
      </c>
      <c r="H529" s="39" t="str">
        <f>IF('MS-6'!$CF191&lt;&gt;"",IF('MS-6'!CB191='MS-6'!CB193,"",IF('MS-6'!CB191&gt;'MS-6'!CB193,MIN('MS-6'!CB191,'MS-6'!CB193),-MIN('MS-6'!CB191,'MS-6'!CB193))*IF('MS-6'!$CF191="W",1,-1)),"")</f>
        <v/>
      </c>
      <c r="I529" s="39" t="str">
        <f>IF('MS-6'!$CF191&lt;&gt;"",IF('MS-6'!CD191='MS-6'!CD193,"",IF('MS-6'!CD191&gt;'MS-6'!CD193,MIN('MS-6'!CD191,'MS-6'!CD193),-MIN('MS-6'!CD191,'MS-6'!CD193))*IF('MS-6'!$CF191="W",1,-1)),"")</f>
        <v/>
      </c>
    </row>
    <row r="530" spans="1:9">
      <c r="A530" t="e">
        <f t="shared" si="8"/>
        <v>#VALUE!</v>
      </c>
      <c r="B530" s="38" t="str">
        <f>CONCATENATE("MS-6 ",'MS-6'!$D$135,",",'MS-6'!$CT131)</f>
        <v>MS-6 3,8</v>
      </c>
      <c r="C530" t="str">
        <f>IF('MS-6'!$DV131&lt;&gt;"",IF('MS-6'!$DV131="W",'MS-6'!$CW131,'MS-6'!$CW133),"")</f>
        <v/>
      </c>
      <c r="D530" t="str">
        <f>IF('MS-6'!$DV131&lt;&gt;"",IF('MS-6'!$DV131="L",'MS-6'!$CW131,'MS-6'!$CW133),"")</f>
        <v/>
      </c>
      <c r="E530" s="39" t="str">
        <f>IF('MS-6'!$DV131&lt;&gt;"",IF('MS-6'!DL131&gt;'MS-6'!DL133,MIN('MS-6'!DL131,'MS-6'!DL133),-MIN('MS-6'!DL131,'MS-6'!DL133))*IF('MS-6'!$DV131="W",1,-1),"")</f>
        <v/>
      </c>
      <c r="F530" s="39" t="str">
        <f>IF('MS-6'!$DV131&lt;&gt;"",IF('MS-6'!DN131&gt;'MS-6'!DN133,MIN('MS-6'!DN131,'MS-6'!DN133),-MIN('MS-6'!DN131,'MS-6'!DN133))*IF('MS-6'!$DV131="W",1,-1),"")</f>
        <v/>
      </c>
      <c r="G530" s="39" t="str">
        <f>IF('MS-6'!$DV131&lt;&gt;"",IF('MS-6'!DP131&gt;'MS-6'!DP133,MIN('MS-6'!DP131,'MS-6'!DP133),-MIN('MS-6'!DP131,'MS-6'!DP133))*IF('MS-6'!$DV131="W",1,-1),"")</f>
        <v/>
      </c>
      <c r="H530" s="39" t="str">
        <f>IF('MS-6'!$DV131&lt;&gt;"",IF('MS-6'!DR131='MS-6'!DR133,"",IF('MS-6'!DR131&gt;'MS-6'!DR133,MIN('MS-6'!DR131,'MS-6'!DR133),-MIN('MS-6'!DR131,'MS-6'!DR133))*IF('MS-6'!$DV131="W",1,-1)),"")</f>
        <v/>
      </c>
      <c r="I530" s="39" t="str">
        <f>IF('MS-6'!$DV131&lt;&gt;"",IF('MS-6'!DT131='MS-6'!DT133,"",IF('MS-6'!DT131&gt;'MS-6'!DT133,MIN('MS-6'!DT131,'MS-6'!DT133),-MIN('MS-6'!DT131,'MS-6'!DT133))*IF('MS-6'!$DV131="W",1,-1)),"")</f>
        <v/>
      </c>
    </row>
    <row r="531" spans="1:9">
      <c r="A531" t="e">
        <f t="shared" si="8"/>
        <v>#VALUE!</v>
      </c>
      <c r="B531" s="38" t="str">
        <f>CONCATENATE("MS-6 ",'MS-6'!$D$135,",",'MS-6'!$CT141)</f>
        <v>MS-6 3,9</v>
      </c>
      <c r="C531" t="str">
        <f>IF('MS-6'!$DV141&lt;&gt;"",IF('MS-6'!$DV141="W",'MS-6'!$CW141,'MS-6'!$CW143),"")</f>
        <v/>
      </c>
      <c r="D531" t="str">
        <f>IF('MS-6'!$DV141&lt;&gt;"",IF('MS-6'!$DV141="L",'MS-6'!$CW141,'MS-6'!$CW143),"")</f>
        <v/>
      </c>
      <c r="E531" s="39" t="str">
        <f>IF('MS-6'!$DV141&lt;&gt;"",IF('MS-6'!DL141&gt;'MS-6'!DL143,MIN('MS-6'!DL141,'MS-6'!DL143),-MIN('MS-6'!DL141,'MS-6'!DL143))*IF('MS-6'!$DV141="W",1,-1),"")</f>
        <v/>
      </c>
      <c r="F531" s="39" t="str">
        <f>IF('MS-6'!$DV141&lt;&gt;"",IF('MS-6'!DN141&gt;'MS-6'!DN143,MIN('MS-6'!DN141,'MS-6'!DN143),-MIN('MS-6'!DN141,'MS-6'!DN143))*IF('MS-6'!$DV141="W",1,-1),"")</f>
        <v/>
      </c>
      <c r="G531" s="39" t="str">
        <f>IF('MS-6'!$DV141&lt;&gt;"",IF('MS-6'!DP141&gt;'MS-6'!DP143,MIN('MS-6'!DP141,'MS-6'!DP143),-MIN('MS-6'!DP141,'MS-6'!DP143))*IF('MS-6'!$DV141="W",1,-1),"")</f>
        <v/>
      </c>
      <c r="H531" s="39" t="str">
        <f>IF('MS-6'!$DV141&lt;&gt;"",IF('MS-6'!DR141='MS-6'!DR143,"",IF('MS-6'!DR141&gt;'MS-6'!DR143,MIN('MS-6'!DR141,'MS-6'!DR143),-MIN('MS-6'!DR141,'MS-6'!DR143))*IF('MS-6'!$DV141="W",1,-1)),"")</f>
        <v/>
      </c>
      <c r="I531" s="39" t="str">
        <f>IF('MS-6'!$DV141&lt;&gt;"",IF('MS-6'!DT141='MS-6'!DT143,"",IF('MS-6'!DT141&gt;'MS-6'!DT143,MIN('MS-6'!DT141,'MS-6'!DT143),-MIN('MS-6'!DT141,'MS-6'!DT143))*IF('MS-6'!$DV141="W",1,-1)),"")</f>
        <v/>
      </c>
    </row>
    <row r="532" spans="1:9">
      <c r="A532" t="e">
        <f t="shared" si="8"/>
        <v>#VALUE!</v>
      </c>
      <c r="B532" s="38" t="str">
        <f>CONCATENATE("MS-6 ",'MS-6'!$D$135,",",'MS-6'!$CT151)</f>
        <v>MS-6 3,10</v>
      </c>
      <c r="C532" t="str">
        <f>IF('MS-6'!$DV151&lt;&gt;"",IF('MS-6'!$DV151="W",'MS-6'!$CW151,'MS-6'!$CW153),"")</f>
        <v/>
      </c>
      <c r="D532" t="str">
        <f>IF('MS-6'!$DV151&lt;&gt;"",IF('MS-6'!$DV151="L",'MS-6'!$CW151,'MS-6'!$CW153),"")</f>
        <v/>
      </c>
      <c r="E532" s="39" t="str">
        <f>IF('MS-6'!$DV151&lt;&gt;"",IF('MS-6'!DL151&gt;'MS-6'!DL153,MIN('MS-6'!DL151,'MS-6'!DL153),-MIN('MS-6'!DL151,'MS-6'!DL153))*IF('MS-6'!$DV151="W",1,-1),"")</f>
        <v/>
      </c>
      <c r="F532" s="39" t="str">
        <f>IF('MS-6'!$DV151&lt;&gt;"",IF('MS-6'!DN151&gt;'MS-6'!DN153,MIN('MS-6'!DN151,'MS-6'!DN153),-MIN('MS-6'!DN151,'MS-6'!DN153))*IF('MS-6'!$DV151="W",1,-1),"")</f>
        <v/>
      </c>
      <c r="G532" s="39" t="str">
        <f>IF('MS-6'!$DV151&lt;&gt;"",IF('MS-6'!DP151&gt;'MS-6'!DP153,MIN('MS-6'!DP151,'MS-6'!DP153),-MIN('MS-6'!DP151,'MS-6'!DP153))*IF('MS-6'!$DV151="W",1,-1),"")</f>
        <v/>
      </c>
      <c r="H532" s="39" t="str">
        <f>IF('MS-6'!$DV151&lt;&gt;"",IF('MS-6'!DR151='MS-6'!DR153,"",IF('MS-6'!DR151&gt;'MS-6'!DR153,MIN('MS-6'!DR151,'MS-6'!DR153),-MIN('MS-6'!DR151,'MS-6'!DR153))*IF('MS-6'!$DV151="W",1,-1)),"")</f>
        <v/>
      </c>
      <c r="I532" s="39" t="str">
        <f>IF('MS-6'!$DV151&lt;&gt;"",IF('MS-6'!DT151='MS-6'!DT153,"",IF('MS-6'!DT151&gt;'MS-6'!DT153,MIN('MS-6'!DT151,'MS-6'!DT153),-MIN('MS-6'!DT151,'MS-6'!DT153))*IF('MS-6'!$DV151="W",1,-1)),"")</f>
        <v/>
      </c>
    </row>
    <row r="533" spans="1:9">
      <c r="A533" t="e">
        <f t="shared" si="8"/>
        <v>#VALUE!</v>
      </c>
      <c r="B533" s="38" t="str">
        <f>CONCATENATE("MS-6 ",'MS-6'!$D$135,",",'MS-6'!$CT161)</f>
        <v>MS-6 3,11</v>
      </c>
      <c r="C533" t="str">
        <f>IF('MS-6'!$DV161&lt;&gt;"",IF('MS-6'!$DV161="W",'MS-6'!$CW161,'MS-6'!$CW163),"")</f>
        <v/>
      </c>
      <c r="D533" t="str">
        <f>IF('MS-6'!$DV161&lt;&gt;"",IF('MS-6'!$DV161="L",'MS-6'!$CW161,'MS-6'!$CW163),"")</f>
        <v/>
      </c>
      <c r="E533" s="39" t="str">
        <f>IF('MS-6'!$DV161&lt;&gt;"",IF('MS-6'!DL161&gt;'MS-6'!DL163,MIN('MS-6'!DL161,'MS-6'!DL163),-MIN('MS-6'!DL161,'MS-6'!DL163))*IF('MS-6'!$DV161="W",1,-1),"")</f>
        <v/>
      </c>
      <c r="F533" s="39" t="str">
        <f>IF('MS-6'!$DV161&lt;&gt;"",IF('MS-6'!DN161&gt;'MS-6'!DN163,MIN('MS-6'!DN161,'MS-6'!DN163),-MIN('MS-6'!DN161,'MS-6'!DN163))*IF('MS-6'!$DV161="W",1,-1),"")</f>
        <v/>
      </c>
      <c r="G533" s="39" t="str">
        <f>IF('MS-6'!$DV161&lt;&gt;"",IF('MS-6'!DP161&gt;'MS-6'!DP163,MIN('MS-6'!DP161,'MS-6'!DP163),-MIN('MS-6'!DP161,'MS-6'!DP163))*IF('MS-6'!$DV161="W",1,-1),"")</f>
        <v/>
      </c>
      <c r="H533" s="39" t="str">
        <f>IF('MS-6'!$DV161&lt;&gt;"",IF('MS-6'!DR161='MS-6'!DR163,"",IF('MS-6'!DR161&gt;'MS-6'!DR163,MIN('MS-6'!DR161,'MS-6'!DR163),-MIN('MS-6'!DR161,'MS-6'!DR163))*IF('MS-6'!$DV161="W",1,-1)),"")</f>
        <v/>
      </c>
      <c r="I533" s="39" t="str">
        <f>IF('MS-6'!$DV161&lt;&gt;"",IF('MS-6'!DT161='MS-6'!DT163,"",IF('MS-6'!DT161&gt;'MS-6'!DT163,MIN('MS-6'!DT161,'MS-6'!DT163),-MIN('MS-6'!DT161,'MS-6'!DT163))*IF('MS-6'!$DV161="W",1,-1)),"")</f>
        <v/>
      </c>
    </row>
    <row r="534" spans="1:9">
      <c r="A534" t="e">
        <f t="shared" si="8"/>
        <v>#VALUE!</v>
      </c>
      <c r="B534" s="38" t="str">
        <f>CONCATENATE("MS-6 ",'MS-6'!$D$135,",",'MS-6'!$CT171)</f>
        <v>MS-6 3,12</v>
      </c>
      <c r="C534" t="str">
        <f>IF('MS-6'!$DV171&lt;&gt;"",IF('MS-6'!$DV171="W",'MS-6'!$CW171,'MS-6'!$CW173),"")</f>
        <v/>
      </c>
      <c r="D534" t="str">
        <f>IF('MS-6'!$DV171&lt;&gt;"",IF('MS-6'!$DV171="L",'MS-6'!$CW171,'MS-6'!$CW173),"")</f>
        <v/>
      </c>
      <c r="E534" s="39" t="str">
        <f>IF('MS-6'!$DV171&lt;&gt;"",IF('MS-6'!DL171&gt;'MS-6'!DL173,MIN('MS-6'!DL171,'MS-6'!DL173),-MIN('MS-6'!DL171,'MS-6'!DL173))*IF('MS-6'!$DV171="W",1,-1),"")</f>
        <v/>
      </c>
      <c r="F534" s="39" t="str">
        <f>IF('MS-6'!$DV171&lt;&gt;"",IF('MS-6'!DN171&gt;'MS-6'!DN173,MIN('MS-6'!DN171,'MS-6'!DN173),-MIN('MS-6'!DN171,'MS-6'!DN173))*IF('MS-6'!$DV171="W",1,-1),"")</f>
        <v/>
      </c>
      <c r="G534" s="39" t="str">
        <f>IF('MS-6'!$DV171&lt;&gt;"",IF('MS-6'!DP171&gt;'MS-6'!DP173,MIN('MS-6'!DP171,'MS-6'!DP173),-MIN('MS-6'!DP171,'MS-6'!DP173))*IF('MS-6'!$DV171="W",1,-1),"")</f>
        <v/>
      </c>
      <c r="H534" s="39" t="str">
        <f>IF('MS-6'!$DV171&lt;&gt;"",IF('MS-6'!DR171='MS-6'!DR173,"",IF('MS-6'!DR171&gt;'MS-6'!DR173,MIN('MS-6'!DR171,'MS-6'!DR173),-MIN('MS-6'!DR171,'MS-6'!DR173))*IF('MS-6'!$DV171="W",1,-1)),"")</f>
        <v/>
      </c>
      <c r="I534" s="39" t="str">
        <f>IF('MS-6'!$DV171&lt;&gt;"",IF('MS-6'!DT171='MS-6'!DT173,"",IF('MS-6'!DT171&gt;'MS-6'!DT173,MIN('MS-6'!DT171,'MS-6'!DT173),-MIN('MS-6'!DT171,'MS-6'!DT173))*IF('MS-6'!$DV171="W",1,-1)),"")</f>
        <v/>
      </c>
    </row>
    <row r="535" spans="1:9">
      <c r="A535" t="e">
        <f t="shared" si="8"/>
        <v>#VALUE!</v>
      </c>
      <c r="B535" s="38" t="str">
        <f>CONCATENATE("MS-6 ",'MS-6'!$D$135,",",'MS-6'!$CT181)</f>
        <v>MS-6 3,13</v>
      </c>
      <c r="C535" t="str">
        <f>IF('MS-6'!$DV181&lt;&gt;"",IF('MS-6'!$DV181="W",'MS-6'!$CW181,'MS-6'!$CW183),"")</f>
        <v/>
      </c>
      <c r="D535" t="str">
        <f>IF('MS-6'!$DV181&lt;&gt;"",IF('MS-6'!$DV181="L",'MS-6'!$CW181,'MS-6'!$CW183),"")</f>
        <v/>
      </c>
      <c r="E535" s="39" t="str">
        <f>IF('MS-6'!$DV181&lt;&gt;"",IF('MS-6'!DL181&gt;'MS-6'!DL183,MIN('MS-6'!DL181,'MS-6'!DL183),-MIN('MS-6'!DL181,'MS-6'!DL183))*IF('MS-6'!$DV181="W",1,-1),"")</f>
        <v/>
      </c>
      <c r="F535" s="39" t="str">
        <f>IF('MS-6'!$DV181&lt;&gt;"",IF('MS-6'!DN181&gt;'MS-6'!DN183,MIN('MS-6'!DN181,'MS-6'!DN183),-MIN('MS-6'!DN181,'MS-6'!DN183))*IF('MS-6'!$DV181="W",1,-1),"")</f>
        <v/>
      </c>
      <c r="G535" s="39" t="str">
        <f>IF('MS-6'!$DV181&lt;&gt;"",IF('MS-6'!DP181&gt;'MS-6'!DP183,MIN('MS-6'!DP181,'MS-6'!DP183),-MIN('MS-6'!DP181,'MS-6'!DP183))*IF('MS-6'!$DV181="W",1,-1),"")</f>
        <v/>
      </c>
      <c r="H535" s="39" t="str">
        <f>IF('MS-6'!$DV181&lt;&gt;"",IF('MS-6'!DR181='MS-6'!DR183,"",IF('MS-6'!DR181&gt;'MS-6'!DR183,MIN('MS-6'!DR181,'MS-6'!DR183),-MIN('MS-6'!DR181,'MS-6'!DR183))*IF('MS-6'!$DV181="W",1,-1)),"")</f>
        <v/>
      </c>
      <c r="I535" s="39" t="str">
        <f>IF('MS-6'!$DV181&lt;&gt;"",IF('MS-6'!DT181='MS-6'!DT183,"",IF('MS-6'!DT181&gt;'MS-6'!DT183,MIN('MS-6'!DT181,'MS-6'!DT183),-MIN('MS-6'!DT181,'MS-6'!DT183))*IF('MS-6'!$DV181="W",1,-1)),"")</f>
        <v/>
      </c>
    </row>
    <row r="536" spans="1:9">
      <c r="A536" t="e">
        <f t="shared" si="8"/>
        <v>#VALUE!</v>
      </c>
      <c r="B536" s="38" t="str">
        <f>CONCATENATE("MS-6 ",'MS-6'!$D$135,",",'MS-6'!$CT191)</f>
        <v>MS-6 3,14</v>
      </c>
      <c r="C536" t="str">
        <f>IF('MS-6'!$DV191&lt;&gt;"",IF('MS-6'!$DV191="W",'MS-6'!$CW191,'MS-6'!$CW193),"")</f>
        <v/>
      </c>
      <c r="D536" t="str">
        <f>IF('MS-6'!$DV191&lt;&gt;"",IF('MS-6'!$DV191="L",'MS-6'!$CW191,'MS-6'!$CW193),"")</f>
        <v/>
      </c>
      <c r="E536" s="39" t="str">
        <f>IF('MS-6'!$DV191&lt;&gt;"",IF('MS-6'!DL191&gt;'MS-6'!DL193,MIN('MS-6'!DL191,'MS-6'!DL193),-MIN('MS-6'!DL191,'MS-6'!DL193))*IF('MS-6'!$DV191="W",1,-1),"")</f>
        <v/>
      </c>
      <c r="F536" s="39" t="str">
        <f>IF('MS-6'!$DV191&lt;&gt;"",IF('MS-6'!DN191&gt;'MS-6'!DN193,MIN('MS-6'!DN191,'MS-6'!DN193),-MIN('MS-6'!DN191,'MS-6'!DN193))*IF('MS-6'!$DV191="W",1,-1),"")</f>
        <v/>
      </c>
      <c r="G536" s="39" t="str">
        <f>IF('MS-6'!$DV191&lt;&gt;"",IF('MS-6'!DP191&gt;'MS-6'!DP193,MIN('MS-6'!DP191,'MS-6'!DP193),-MIN('MS-6'!DP191,'MS-6'!DP193))*IF('MS-6'!$DV191="W",1,-1),"")</f>
        <v/>
      </c>
      <c r="H536" s="39" t="str">
        <f>IF('MS-6'!$DV191&lt;&gt;"",IF('MS-6'!DR191='MS-6'!DR193,"",IF('MS-6'!DR191&gt;'MS-6'!DR193,MIN('MS-6'!DR191,'MS-6'!DR193),-MIN('MS-6'!DR191,'MS-6'!DR193))*IF('MS-6'!$DV191="W",1,-1)),"")</f>
        <v/>
      </c>
      <c r="I536" s="39" t="str">
        <f>IF('MS-6'!$DV191&lt;&gt;"",IF('MS-6'!DT191='MS-6'!DT193,"",IF('MS-6'!DT191&gt;'MS-6'!DT193,MIN('MS-6'!DT191,'MS-6'!DT193),-MIN('MS-6'!DT191,'MS-6'!DT193))*IF('MS-6'!$DV191="W",1,-1)),"")</f>
        <v/>
      </c>
    </row>
    <row r="537" spans="1:9">
      <c r="A537" t="e">
        <f t="shared" si="8"/>
        <v>#VALUE!</v>
      </c>
      <c r="B537" s="38" t="str">
        <f>CONCATENATE("MS-6 ",'MS-6'!$D$135,",",'MS-6'!$EJ131)</f>
        <v>MS-6 3,15</v>
      </c>
      <c r="C537" t="str">
        <f>IF('MS-6'!$FL131&lt;&gt;"",IF('MS-6'!$FL131="W",'MS-6'!$EM131,'MS-6'!$EM133),"")</f>
        <v/>
      </c>
      <c r="D537" t="str">
        <f>IF('MS-6'!$FL131&lt;&gt;"",IF('MS-6'!$FL131="L",'MS-6'!$EM131,'MS-6'!$EM133),"")</f>
        <v/>
      </c>
      <c r="E537" s="39" t="str">
        <f>IF('MS-6'!$FL131&lt;&gt;"",IF('MS-6'!FB131&gt;'MS-6'!FB133,MIN('MS-6'!FB131,'MS-6'!FB133),-MIN('MS-6'!FB131,'MS-6'!FB133))*IF('MS-6'!$FL131="W",1,-1),"")</f>
        <v/>
      </c>
      <c r="F537" s="39" t="str">
        <f>IF('MS-6'!$FL131&lt;&gt;"",IF('MS-6'!FD131&gt;'MS-6'!FD133,MIN('MS-6'!FD131,'MS-6'!FD133),-MIN('MS-6'!FD131,'MS-6'!FD133))*IF('MS-6'!$FL131="W",1,-1),"")</f>
        <v/>
      </c>
      <c r="G537" s="39" t="str">
        <f>IF('MS-6'!$FL131&lt;&gt;"",IF('MS-6'!FF131&gt;'MS-6'!FF133,MIN('MS-6'!FF131,'MS-6'!FF133),-MIN('MS-6'!FF131,'MS-6'!FF133))*IF('MS-6'!$FL131="W",1,-1),"")</f>
        <v/>
      </c>
      <c r="H537" s="39" t="str">
        <f>IF('MS-6'!$FL131&lt;&gt;"",IF('MS-6'!FH131='MS-6'!FH133,"",IF('MS-6'!FH131&gt;'MS-6'!FH133,MIN('MS-6'!FH131,'MS-6'!FH133),-MIN('MS-6'!FH131,'MS-6'!FH133))*IF('MS-6'!$FL131="W",1,-1)),"")</f>
        <v/>
      </c>
      <c r="I537" s="39" t="str">
        <f>IF('MS-6'!$FL131&lt;&gt;"",IF('MS-6'!FJ131='MS-6'!FJ133,"",IF('MS-6'!FJ131&gt;'MS-6'!FJ133,MIN('MS-6'!FJ131,'MS-6'!FJ133),-MIN('MS-6'!FJ131,'MS-6'!FJ133))*IF('MS-6'!$FL131="W",1,-1)),"")</f>
        <v/>
      </c>
    </row>
    <row r="538" spans="1:9">
      <c r="A538" t="e">
        <f t="shared" si="8"/>
        <v>#VALUE!</v>
      </c>
      <c r="B538" s="38" t="str">
        <f>CONCATENATE("MS-6 ",'MS-6'!$D$200,",",'MS-6'!$BD196)</f>
        <v>MS-6 4,1</v>
      </c>
      <c r="C538" t="str">
        <f>IF('MS-6'!$CF196&lt;&gt;"",IF('MS-6'!$CF196="W",'MS-6'!$BG196,'MS-6'!$BG198),"")</f>
        <v/>
      </c>
      <c r="D538" t="str">
        <f>IF('MS-6'!$CF196&lt;&gt;"",IF('MS-6'!$CF196="L",'MS-6'!$BG196,'MS-6'!$BG198),"")</f>
        <v/>
      </c>
      <c r="E538" s="39" t="str">
        <f>IF('MS-6'!$CF196&lt;&gt;"",IF('MS-6'!BV196&gt;'MS-6'!BV198,MIN('MS-6'!BV196,'MS-6'!BV198),-MIN('MS-6'!BV196,'MS-6'!BV198))*IF('MS-6'!$CF196="W",1,-1),"")</f>
        <v/>
      </c>
      <c r="F538" s="39" t="str">
        <f>IF('MS-6'!$CF196&lt;&gt;"",IF('MS-6'!BX196&gt;'MS-6'!BX198,MIN('MS-6'!BX196,'MS-6'!BX198),-MIN('MS-6'!BX196,'MS-6'!BX198))*IF('MS-6'!$CF196="W",1,-1),"")</f>
        <v/>
      </c>
      <c r="G538" s="39" t="str">
        <f>IF('MS-6'!$CF196&lt;&gt;"",IF('MS-6'!BZ196&gt;'MS-6'!BZ198,MIN('MS-6'!BZ196,'MS-6'!BZ198),-MIN('MS-6'!BZ196,'MS-6'!BZ198))*IF('MS-6'!$CF196="W",1,-1),"")</f>
        <v/>
      </c>
      <c r="H538" s="39" t="str">
        <f>IF('MS-6'!$CF196&lt;&gt;"",IF('MS-6'!CB196='MS-6'!CB198,"",IF('MS-6'!CB196&gt;'MS-6'!CB198,MIN('MS-6'!CB196,'MS-6'!CB198),-MIN('MS-6'!CB196,'MS-6'!CB198))*IF('MS-6'!$CF196="W",1,-1)),"")</f>
        <v/>
      </c>
      <c r="I538" s="39" t="str">
        <f>IF('MS-6'!$CF196&lt;&gt;"",IF('MS-6'!CD196='MS-6'!CD198,"",IF('MS-6'!CD196&gt;'MS-6'!CD198,MIN('MS-6'!CD196,'MS-6'!CD198),-MIN('MS-6'!CD196,'MS-6'!CD198))*IF('MS-6'!$CF196="W",1,-1)),"")</f>
        <v/>
      </c>
    </row>
    <row r="539" spans="1:9">
      <c r="A539" t="e">
        <f t="shared" si="8"/>
        <v>#VALUE!</v>
      </c>
      <c r="B539" s="38" t="str">
        <f>CONCATENATE("MS-6 ",'MS-6'!$D$200,",",'MS-6'!$BD206)</f>
        <v>MS-6 4,2</v>
      </c>
      <c r="C539" t="str">
        <f>IF('MS-6'!$CF206&lt;&gt;"",IF('MS-6'!$CF206="W",'MS-6'!$BG206,'MS-6'!$BG208),"")</f>
        <v/>
      </c>
      <c r="D539" t="str">
        <f>IF('MS-6'!$CF206&lt;&gt;"",IF('MS-6'!$CF206="L",'MS-6'!$BG206,'MS-6'!$BG208),"")</f>
        <v/>
      </c>
      <c r="E539" s="39" t="str">
        <f>IF('MS-6'!$CF206&lt;&gt;"",IF('MS-6'!BV206&gt;'MS-6'!BV208,MIN('MS-6'!BV206,'MS-6'!BV208),-MIN('MS-6'!BV206,'MS-6'!BV208))*IF('MS-6'!$CF206="W",1,-1),"")</f>
        <v/>
      </c>
      <c r="F539" s="39" t="str">
        <f>IF('MS-6'!$CF206&lt;&gt;"",IF('MS-6'!BX206&gt;'MS-6'!BX208,MIN('MS-6'!BX206,'MS-6'!BX208),-MIN('MS-6'!BX206,'MS-6'!BX208))*IF('MS-6'!$CF206="W",1,-1),"")</f>
        <v/>
      </c>
      <c r="G539" s="39" t="str">
        <f>IF('MS-6'!$CF206&lt;&gt;"",IF('MS-6'!BZ206&gt;'MS-6'!BZ208,MIN('MS-6'!BZ206,'MS-6'!BZ208),-MIN('MS-6'!BZ206,'MS-6'!BZ208))*IF('MS-6'!$CF206="W",1,-1),"")</f>
        <v/>
      </c>
      <c r="H539" s="39" t="str">
        <f>IF('MS-6'!$CF206&lt;&gt;"",IF('MS-6'!CB206='MS-6'!CB208,"",IF('MS-6'!CB206&gt;'MS-6'!CB208,MIN('MS-6'!CB206,'MS-6'!CB208),-MIN('MS-6'!CB206,'MS-6'!CB208))*IF('MS-6'!$CF206="W",1,-1)),"")</f>
        <v/>
      </c>
      <c r="I539" s="39" t="str">
        <f>IF('MS-6'!$CF206&lt;&gt;"",IF('MS-6'!CD206='MS-6'!CD208,"",IF('MS-6'!CD206&gt;'MS-6'!CD208,MIN('MS-6'!CD206,'MS-6'!CD208),-MIN('MS-6'!CD206,'MS-6'!CD208))*IF('MS-6'!$CF206="W",1,-1)),"")</f>
        <v/>
      </c>
    </row>
    <row r="540" spans="1:9">
      <c r="A540" t="e">
        <f t="shared" si="8"/>
        <v>#VALUE!</v>
      </c>
      <c r="B540" s="38" t="str">
        <f>CONCATENATE("MS-6 ",'MS-6'!$D$200,",",'MS-6'!$BD216)</f>
        <v>MS-6 4,3</v>
      </c>
      <c r="C540" t="str">
        <f>IF('MS-6'!$CF216&lt;&gt;"",IF('MS-6'!$CF216="W",'MS-6'!$BG216,'MS-6'!$BG218),"")</f>
        <v/>
      </c>
      <c r="D540" t="str">
        <f>IF('MS-6'!$CF216&lt;&gt;"",IF('MS-6'!$CF216="L",'MS-6'!$BG216,'MS-6'!$BG218),"")</f>
        <v/>
      </c>
      <c r="E540" s="39" t="str">
        <f>IF('MS-6'!$CF216&lt;&gt;"",IF('MS-6'!BV216&gt;'MS-6'!BV218,MIN('MS-6'!BV216,'MS-6'!BV218),-MIN('MS-6'!BV216,'MS-6'!BV218))*IF('MS-6'!$CF216="W",1,-1),"")</f>
        <v/>
      </c>
      <c r="F540" s="39" t="str">
        <f>IF('MS-6'!$CF216&lt;&gt;"",IF('MS-6'!BX216&gt;'MS-6'!BX218,MIN('MS-6'!BX216,'MS-6'!BX218),-MIN('MS-6'!BX216,'MS-6'!BX218))*IF('MS-6'!$CF216="W",1,-1),"")</f>
        <v/>
      </c>
      <c r="G540" s="39" t="str">
        <f>IF('MS-6'!$CF216&lt;&gt;"",IF('MS-6'!BZ216&gt;'MS-6'!BZ218,MIN('MS-6'!BZ216,'MS-6'!BZ218),-MIN('MS-6'!BZ216,'MS-6'!BZ218))*IF('MS-6'!$CF216="W",1,-1),"")</f>
        <v/>
      </c>
      <c r="H540" s="39" t="str">
        <f>IF('MS-6'!$CF216&lt;&gt;"",IF('MS-6'!CB216='MS-6'!CB218,"",IF('MS-6'!CB216&gt;'MS-6'!CB218,MIN('MS-6'!CB216,'MS-6'!CB218),-MIN('MS-6'!CB216,'MS-6'!CB218))*IF('MS-6'!$CF216="W",1,-1)),"")</f>
        <v/>
      </c>
      <c r="I540" s="39" t="str">
        <f>IF('MS-6'!$CF216&lt;&gt;"",IF('MS-6'!CD216='MS-6'!CD218,"",IF('MS-6'!CD216&gt;'MS-6'!CD218,MIN('MS-6'!CD216,'MS-6'!CD218),-MIN('MS-6'!CD216,'MS-6'!CD218))*IF('MS-6'!$CF216="W",1,-1)),"")</f>
        <v/>
      </c>
    </row>
    <row r="541" spans="1:9">
      <c r="A541" t="e">
        <f t="shared" si="8"/>
        <v>#VALUE!</v>
      </c>
      <c r="B541" s="38" t="str">
        <f>CONCATENATE("MS-6 ",'MS-6'!$D$200,",",'MS-6'!$BD226)</f>
        <v>MS-6 4,4</v>
      </c>
      <c r="C541" t="str">
        <f>IF('MS-6'!$CF226&lt;&gt;"",IF('MS-6'!$CF226="W",'MS-6'!$BG226,'MS-6'!$BG228),"")</f>
        <v/>
      </c>
      <c r="D541" t="str">
        <f>IF('MS-6'!$CF226&lt;&gt;"",IF('MS-6'!$CF226="L",'MS-6'!$BG226,'MS-6'!$BG228),"")</f>
        <v/>
      </c>
      <c r="E541" s="39" t="str">
        <f>IF('MS-6'!$CF226&lt;&gt;"",IF('MS-6'!BV226&gt;'MS-6'!BV228,MIN('MS-6'!BV226,'MS-6'!BV228),-MIN('MS-6'!BV226,'MS-6'!BV228))*IF('MS-6'!$CF226="W",1,-1),"")</f>
        <v/>
      </c>
      <c r="F541" s="39" t="str">
        <f>IF('MS-6'!$CF226&lt;&gt;"",IF('MS-6'!BX226&gt;'MS-6'!BX228,MIN('MS-6'!BX226,'MS-6'!BX228),-MIN('MS-6'!BX226,'MS-6'!BX228))*IF('MS-6'!$CF226="W",1,-1),"")</f>
        <v/>
      </c>
      <c r="G541" s="39" t="str">
        <f>IF('MS-6'!$CF226&lt;&gt;"",IF('MS-6'!BZ226&gt;'MS-6'!BZ228,MIN('MS-6'!BZ226,'MS-6'!BZ228),-MIN('MS-6'!BZ226,'MS-6'!BZ228))*IF('MS-6'!$CF226="W",1,-1),"")</f>
        <v/>
      </c>
      <c r="H541" s="39" t="str">
        <f>IF('MS-6'!$CF226&lt;&gt;"",IF('MS-6'!CB226='MS-6'!CB228,"",IF('MS-6'!CB226&gt;'MS-6'!CB228,MIN('MS-6'!CB226,'MS-6'!CB228),-MIN('MS-6'!CB226,'MS-6'!CB228))*IF('MS-6'!$CF226="W",1,-1)),"")</f>
        <v/>
      </c>
      <c r="I541" s="39" t="str">
        <f>IF('MS-6'!$CF226&lt;&gt;"",IF('MS-6'!CD226='MS-6'!CD228,"",IF('MS-6'!CD226&gt;'MS-6'!CD228,MIN('MS-6'!CD226,'MS-6'!CD228),-MIN('MS-6'!CD226,'MS-6'!CD228))*IF('MS-6'!$CF226="W",1,-1)),"")</f>
        <v/>
      </c>
    </row>
    <row r="542" spans="1:9">
      <c r="A542" t="e">
        <f t="shared" si="8"/>
        <v>#VALUE!</v>
      </c>
      <c r="B542" s="38" t="str">
        <f>CONCATENATE("MS-6 ",'MS-6'!$D$200,",",'MS-6'!$BD236)</f>
        <v>MS-6 4,5</v>
      </c>
      <c r="C542" t="str">
        <f>IF('MS-6'!$CF236&lt;&gt;"",IF('MS-6'!$CF236="W",'MS-6'!$BG236,'MS-6'!$BG238),"")</f>
        <v/>
      </c>
      <c r="D542" t="str">
        <f>IF('MS-6'!$CF236&lt;&gt;"",IF('MS-6'!$CF236="L",'MS-6'!$BG236,'MS-6'!$BG238),"")</f>
        <v/>
      </c>
      <c r="E542" s="39" t="str">
        <f>IF('MS-6'!$CF236&lt;&gt;"",IF('MS-6'!BV236&gt;'MS-6'!BV238,MIN('MS-6'!BV236,'MS-6'!BV238),-MIN('MS-6'!BV236,'MS-6'!BV238))*IF('MS-6'!$CF236="W",1,-1),"")</f>
        <v/>
      </c>
      <c r="F542" s="39" t="str">
        <f>IF('MS-6'!$CF236&lt;&gt;"",IF('MS-6'!BX236&gt;'MS-6'!BX238,MIN('MS-6'!BX236,'MS-6'!BX238),-MIN('MS-6'!BX236,'MS-6'!BX238))*IF('MS-6'!$CF236="W",1,-1),"")</f>
        <v/>
      </c>
      <c r="G542" s="39" t="str">
        <f>IF('MS-6'!$CF236&lt;&gt;"",IF('MS-6'!BZ236&gt;'MS-6'!BZ238,MIN('MS-6'!BZ236,'MS-6'!BZ238),-MIN('MS-6'!BZ236,'MS-6'!BZ238))*IF('MS-6'!$CF236="W",1,-1),"")</f>
        <v/>
      </c>
      <c r="H542" s="39" t="str">
        <f>IF('MS-6'!$CF236&lt;&gt;"",IF('MS-6'!CB236='MS-6'!CB238,"",IF('MS-6'!CB236&gt;'MS-6'!CB238,MIN('MS-6'!CB236,'MS-6'!CB238),-MIN('MS-6'!CB236,'MS-6'!CB238))*IF('MS-6'!$CF236="W",1,-1)),"")</f>
        <v/>
      </c>
      <c r="I542" s="39" t="str">
        <f>IF('MS-6'!$CF236&lt;&gt;"",IF('MS-6'!CD236='MS-6'!CD238,"",IF('MS-6'!CD236&gt;'MS-6'!CD238,MIN('MS-6'!CD236,'MS-6'!CD238),-MIN('MS-6'!CD236,'MS-6'!CD238))*IF('MS-6'!$CF236="W",1,-1)),"")</f>
        <v/>
      </c>
    </row>
    <row r="543" spans="1:9">
      <c r="A543" t="e">
        <f t="shared" si="8"/>
        <v>#VALUE!</v>
      </c>
      <c r="B543" s="38" t="str">
        <f>CONCATENATE("MS-6 ",'MS-6'!$D$200,",",'MS-6'!$BD246)</f>
        <v>MS-6 4,6</v>
      </c>
      <c r="C543" t="str">
        <f>IF('MS-6'!$CF246&lt;&gt;"",IF('MS-6'!$CF246="W",'MS-6'!$BG246,'MS-6'!$BG248),"")</f>
        <v/>
      </c>
      <c r="D543" t="str">
        <f>IF('MS-6'!$CF246&lt;&gt;"",IF('MS-6'!$CF246="L",'MS-6'!$BG246,'MS-6'!$BG248),"")</f>
        <v/>
      </c>
      <c r="E543" s="39" t="str">
        <f>IF('MS-6'!$CF246&lt;&gt;"",IF('MS-6'!BV246&gt;'MS-6'!BV248,MIN('MS-6'!BV246,'MS-6'!BV248),-MIN('MS-6'!BV246,'MS-6'!BV248))*IF('MS-6'!$CF246="W",1,-1),"")</f>
        <v/>
      </c>
      <c r="F543" s="39" t="str">
        <f>IF('MS-6'!$CF246&lt;&gt;"",IF('MS-6'!BX246&gt;'MS-6'!BX248,MIN('MS-6'!BX246,'MS-6'!BX248),-MIN('MS-6'!BX246,'MS-6'!BX248))*IF('MS-6'!$CF246="W",1,-1),"")</f>
        <v/>
      </c>
      <c r="G543" s="39" t="str">
        <f>IF('MS-6'!$CF246&lt;&gt;"",IF('MS-6'!BZ246&gt;'MS-6'!BZ248,MIN('MS-6'!BZ246,'MS-6'!BZ248),-MIN('MS-6'!BZ246,'MS-6'!BZ248))*IF('MS-6'!$CF246="W",1,-1),"")</f>
        <v/>
      </c>
      <c r="H543" s="39" t="str">
        <f>IF('MS-6'!$CF246&lt;&gt;"",IF('MS-6'!CB246='MS-6'!CB248,"",IF('MS-6'!CB246&gt;'MS-6'!CB248,MIN('MS-6'!CB246,'MS-6'!CB248),-MIN('MS-6'!CB246,'MS-6'!CB248))*IF('MS-6'!$CF246="W",1,-1)),"")</f>
        <v/>
      </c>
      <c r="I543" s="39" t="str">
        <f>IF('MS-6'!$CF246&lt;&gt;"",IF('MS-6'!CD246='MS-6'!CD248,"",IF('MS-6'!CD246&gt;'MS-6'!CD248,MIN('MS-6'!CD246,'MS-6'!CD248),-MIN('MS-6'!CD246,'MS-6'!CD248))*IF('MS-6'!$CF246="W",1,-1)),"")</f>
        <v/>
      </c>
    </row>
    <row r="544" spans="1:9">
      <c r="A544" t="e">
        <f t="shared" si="8"/>
        <v>#VALUE!</v>
      </c>
      <c r="B544" s="38" t="str">
        <f>CONCATENATE("MS-6 ",'MS-6'!$D$200,",",'MS-6'!$BD256)</f>
        <v>MS-6 4,7</v>
      </c>
      <c r="C544" t="str">
        <f>IF('MS-6'!$CF256&lt;&gt;"",IF('MS-6'!$CF256="W",'MS-6'!$BG256,'MS-6'!$BG258),"")</f>
        <v/>
      </c>
      <c r="D544" t="str">
        <f>IF('MS-6'!$CF256&lt;&gt;"",IF('MS-6'!$CF256="L",'MS-6'!$BG256,'MS-6'!$BG258),"")</f>
        <v/>
      </c>
      <c r="E544" s="39" t="str">
        <f>IF('MS-6'!$CF256&lt;&gt;"",IF('MS-6'!BV256&gt;'MS-6'!BV258,MIN('MS-6'!BV256,'MS-6'!BV258),-MIN('MS-6'!BV256,'MS-6'!BV258))*IF('MS-6'!$CF256="W",1,-1),"")</f>
        <v/>
      </c>
      <c r="F544" s="39" t="str">
        <f>IF('MS-6'!$CF256&lt;&gt;"",IF('MS-6'!BX256&gt;'MS-6'!BX258,MIN('MS-6'!BX256,'MS-6'!BX258),-MIN('MS-6'!BX256,'MS-6'!BX258))*IF('MS-6'!$CF256="W",1,-1),"")</f>
        <v/>
      </c>
      <c r="G544" s="39" t="str">
        <f>IF('MS-6'!$CF256&lt;&gt;"",IF('MS-6'!BZ256&gt;'MS-6'!BZ258,MIN('MS-6'!BZ256,'MS-6'!BZ258),-MIN('MS-6'!BZ256,'MS-6'!BZ258))*IF('MS-6'!$CF256="W",1,-1),"")</f>
        <v/>
      </c>
      <c r="H544" s="39" t="str">
        <f>IF('MS-6'!$CF256&lt;&gt;"",IF('MS-6'!CB256='MS-6'!CB258,"",IF('MS-6'!CB256&gt;'MS-6'!CB258,MIN('MS-6'!CB256,'MS-6'!CB258),-MIN('MS-6'!CB256,'MS-6'!CB258))*IF('MS-6'!$CF256="W",1,-1)),"")</f>
        <v/>
      </c>
      <c r="I544" s="39" t="str">
        <f>IF('MS-6'!$CF256&lt;&gt;"",IF('MS-6'!CD256='MS-6'!CD258,"",IF('MS-6'!CD256&gt;'MS-6'!CD258,MIN('MS-6'!CD256,'MS-6'!CD258),-MIN('MS-6'!CD256,'MS-6'!CD258))*IF('MS-6'!$CF256="W",1,-1)),"")</f>
        <v/>
      </c>
    </row>
    <row r="545" spans="1:9">
      <c r="A545" t="e">
        <f t="shared" si="8"/>
        <v>#VALUE!</v>
      </c>
      <c r="B545" s="38" t="str">
        <f>CONCATENATE("MS-6 ",'MS-6'!$D$200,",",'MS-6'!$CT196)</f>
        <v>MS-6 4,8</v>
      </c>
      <c r="C545" t="str">
        <f>IF('MS-6'!$DV196&lt;&gt;"",IF('MS-6'!$DV196="W",'MS-6'!$CW196,'MS-6'!$CW198),"")</f>
        <v/>
      </c>
      <c r="D545" t="str">
        <f>IF('MS-6'!$DV196&lt;&gt;"",IF('MS-6'!$DV196="L",'MS-6'!$CW196,'MS-6'!$CW198),"")</f>
        <v/>
      </c>
      <c r="E545" s="39" t="str">
        <f>IF('MS-6'!$DV196&lt;&gt;"",IF('MS-6'!DL196&gt;'MS-6'!DL198,MIN('MS-6'!DL196,'MS-6'!DL198),-MIN('MS-6'!DL196,'MS-6'!DL198))*IF('MS-6'!$DV196="W",1,-1),"")</f>
        <v/>
      </c>
      <c r="F545" s="39" t="str">
        <f>IF('MS-6'!$DV196&lt;&gt;"",IF('MS-6'!DN196&gt;'MS-6'!DN198,MIN('MS-6'!DN196,'MS-6'!DN198),-MIN('MS-6'!DN196,'MS-6'!DN198))*IF('MS-6'!$DV196="W",1,-1),"")</f>
        <v/>
      </c>
      <c r="G545" s="39" t="str">
        <f>IF('MS-6'!$DV196&lt;&gt;"",IF('MS-6'!DP196&gt;'MS-6'!DP198,MIN('MS-6'!DP196,'MS-6'!DP198),-MIN('MS-6'!DP196,'MS-6'!DP198))*IF('MS-6'!$DV196="W",1,-1),"")</f>
        <v/>
      </c>
      <c r="H545" s="39" t="str">
        <f>IF('MS-6'!$DV196&lt;&gt;"",IF('MS-6'!DR196='MS-6'!DR198,"",IF('MS-6'!DR196&gt;'MS-6'!DR198,MIN('MS-6'!DR196,'MS-6'!DR198),-MIN('MS-6'!DR196,'MS-6'!DR198))*IF('MS-6'!$DV196="W",1,-1)),"")</f>
        <v/>
      </c>
      <c r="I545" s="39" t="str">
        <f>IF('MS-6'!$DV196&lt;&gt;"",IF('MS-6'!DT196='MS-6'!DT198,"",IF('MS-6'!DT196&gt;'MS-6'!DT198,MIN('MS-6'!DT196,'MS-6'!DT198),-MIN('MS-6'!DT196,'MS-6'!DT198))*IF('MS-6'!$DV196="W",1,-1)),"")</f>
        <v/>
      </c>
    </row>
    <row r="546" spans="1:9">
      <c r="A546" t="e">
        <f t="shared" si="8"/>
        <v>#VALUE!</v>
      </c>
      <c r="B546" s="38" t="str">
        <f>CONCATENATE("MS-6 ",'MS-6'!$D$200,",",'MS-6'!$CT206)</f>
        <v>MS-6 4,9</v>
      </c>
      <c r="C546" t="str">
        <f>IF('MS-6'!$DV206&lt;&gt;"",IF('MS-6'!$DV206="W",'MS-6'!$CW206,'MS-6'!$CW208),"")</f>
        <v/>
      </c>
      <c r="D546" t="str">
        <f>IF('MS-6'!$DV206&lt;&gt;"",IF('MS-6'!$DV206="L",'MS-6'!$CW206,'MS-6'!$CW208),"")</f>
        <v/>
      </c>
      <c r="E546" s="39" t="str">
        <f>IF('MS-6'!$DV206&lt;&gt;"",IF('MS-6'!DL206&gt;'MS-6'!DL208,MIN('MS-6'!DL206,'MS-6'!DL208),-MIN('MS-6'!DL206,'MS-6'!DL208))*IF('MS-6'!$DV206="W",1,-1),"")</f>
        <v/>
      </c>
      <c r="F546" s="39" t="str">
        <f>IF('MS-6'!$DV206&lt;&gt;"",IF('MS-6'!DN206&gt;'MS-6'!DN208,MIN('MS-6'!DN206,'MS-6'!DN208),-MIN('MS-6'!DN206,'MS-6'!DN208))*IF('MS-6'!$DV206="W",1,-1),"")</f>
        <v/>
      </c>
      <c r="G546" s="39" t="str">
        <f>IF('MS-6'!$DV206&lt;&gt;"",IF('MS-6'!DP206&gt;'MS-6'!DP208,MIN('MS-6'!DP206,'MS-6'!DP208),-MIN('MS-6'!DP206,'MS-6'!DP208))*IF('MS-6'!$DV206="W",1,-1),"")</f>
        <v/>
      </c>
      <c r="H546" s="39" t="str">
        <f>IF('MS-6'!$DV206&lt;&gt;"",IF('MS-6'!DR206='MS-6'!DR208,"",IF('MS-6'!DR206&gt;'MS-6'!DR208,MIN('MS-6'!DR206,'MS-6'!DR208),-MIN('MS-6'!DR206,'MS-6'!DR208))*IF('MS-6'!$DV206="W",1,-1)),"")</f>
        <v/>
      </c>
      <c r="I546" s="39" t="str">
        <f>IF('MS-6'!$DV206&lt;&gt;"",IF('MS-6'!DT206='MS-6'!DT208,"",IF('MS-6'!DT206&gt;'MS-6'!DT208,MIN('MS-6'!DT206,'MS-6'!DT208),-MIN('MS-6'!DT206,'MS-6'!DT208))*IF('MS-6'!$DV206="W",1,-1)),"")</f>
        <v/>
      </c>
    </row>
    <row r="547" spans="1:9">
      <c r="A547" t="e">
        <f t="shared" si="8"/>
        <v>#VALUE!</v>
      </c>
      <c r="B547" s="38" t="str">
        <f>CONCATENATE("MS-6 ",'MS-6'!$D$200,",",'MS-6'!$CT216)</f>
        <v>MS-6 4,10</v>
      </c>
      <c r="C547" t="str">
        <f>IF('MS-6'!$DV216&lt;&gt;"",IF('MS-6'!$DV216="W",'MS-6'!$CW216,'MS-6'!$CW218),"")</f>
        <v/>
      </c>
      <c r="D547" t="str">
        <f>IF('MS-6'!$DV216&lt;&gt;"",IF('MS-6'!$DV216="L",'MS-6'!$CW216,'MS-6'!$CW218),"")</f>
        <v/>
      </c>
      <c r="E547" s="39" t="str">
        <f>IF('MS-6'!$DV216&lt;&gt;"",IF('MS-6'!DL216&gt;'MS-6'!DL218,MIN('MS-6'!DL216,'MS-6'!DL218),-MIN('MS-6'!DL216,'MS-6'!DL218))*IF('MS-6'!$DV216="W",1,-1),"")</f>
        <v/>
      </c>
      <c r="F547" s="39" t="str">
        <f>IF('MS-6'!$DV216&lt;&gt;"",IF('MS-6'!DN216&gt;'MS-6'!DN218,MIN('MS-6'!DN216,'MS-6'!DN218),-MIN('MS-6'!DN216,'MS-6'!DN218))*IF('MS-6'!$DV216="W",1,-1),"")</f>
        <v/>
      </c>
      <c r="G547" s="39" t="str">
        <f>IF('MS-6'!$DV216&lt;&gt;"",IF('MS-6'!DP216&gt;'MS-6'!DP218,MIN('MS-6'!DP216,'MS-6'!DP218),-MIN('MS-6'!DP216,'MS-6'!DP218))*IF('MS-6'!$DV216="W",1,-1),"")</f>
        <v/>
      </c>
      <c r="H547" s="39" t="str">
        <f>IF('MS-6'!$DV216&lt;&gt;"",IF('MS-6'!DR216='MS-6'!DR218,"",IF('MS-6'!DR216&gt;'MS-6'!DR218,MIN('MS-6'!DR216,'MS-6'!DR218),-MIN('MS-6'!DR216,'MS-6'!DR218))*IF('MS-6'!$DV216="W",1,-1)),"")</f>
        <v/>
      </c>
      <c r="I547" s="39" t="str">
        <f>IF('MS-6'!$DV216&lt;&gt;"",IF('MS-6'!DT216='MS-6'!DT218,"",IF('MS-6'!DT216&gt;'MS-6'!DT218,MIN('MS-6'!DT216,'MS-6'!DT218),-MIN('MS-6'!DT216,'MS-6'!DT218))*IF('MS-6'!$DV216="W",1,-1)),"")</f>
        <v/>
      </c>
    </row>
    <row r="548" spans="1:9">
      <c r="A548" t="e">
        <f t="shared" si="8"/>
        <v>#VALUE!</v>
      </c>
      <c r="B548" s="38" t="str">
        <f>CONCATENATE("MS-6 ",'MS-6'!$D$200,",",'MS-6'!$CT226)</f>
        <v>MS-6 4,11</v>
      </c>
      <c r="C548" t="str">
        <f>IF('MS-6'!$DV226&lt;&gt;"",IF('MS-6'!$DV226="W",'MS-6'!$CW226,'MS-6'!$CW228),"")</f>
        <v/>
      </c>
      <c r="D548" t="str">
        <f>IF('MS-6'!$DV226&lt;&gt;"",IF('MS-6'!$DV226="L",'MS-6'!$CW226,'MS-6'!$CW228),"")</f>
        <v/>
      </c>
      <c r="E548" s="39" t="str">
        <f>IF('MS-6'!$DV226&lt;&gt;"",IF('MS-6'!DL226&gt;'MS-6'!DL228,MIN('MS-6'!DL226,'MS-6'!DL228),-MIN('MS-6'!DL226,'MS-6'!DL228))*IF('MS-6'!$DV226="W",1,-1),"")</f>
        <v/>
      </c>
      <c r="F548" s="39" t="str">
        <f>IF('MS-6'!$DV226&lt;&gt;"",IF('MS-6'!DN226&gt;'MS-6'!DN228,MIN('MS-6'!DN226,'MS-6'!DN228),-MIN('MS-6'!DN226,'MS-6'!DN228))*IF('MS-6'!$DV226="W",1,-1),"")</f>
        <v/>
      </c>
      <c r="G548" s="39" t="str">
        <f>IF('MS-6'!$DV226&lt;&gt;"",IF('MS-6'!DP226&gt;'MS-6'!DP228,MIN('MS-6'!DP226,'MS-6'!DP228),-MIN('MS-6'!DP226,'MS-6'!DP228))*IF('MS-6'!$DV226="W",1,-1),"")</f>
        <v/>
      </c>
      <c r="H548" s="39" t="str">
        <f>IF('MS-6'!$DV226&lt;&gt;"",IF('MS-6'!DR226='MS-6'!DR228,"",IF('MS-6'!DR226&gt;'MS-6'!DR228,MIN('MS-6'!DR226,'MS-6'!DR228),-MIN('MS-6'!DR226,'MS-6'!DR228))*IF('MS-6'!$DV226="W",1,-1)),"")</f>
        <v/>
      </c>
      <c r="I548" s="39" t="str">
        <f>IF('MS-6'!$DV226&lt;&gt;"",IF('MS-6'!DT226='MS-6'!DT228,"",IF('MS-6'!DT226&gt;'MS-6'!DT228,MIN('MS-6'!DT226,'MS-6'!DT228),-MIN('MS-6'!DT226,'MS-6'!DT228))*IF('MS-6'!$DV226="W",1,-1)),"")</f>
        <v/>
      </c>
    </row>
    <row r="549" spans="1:9">
      <c r="A549" t="e">
        <f t="shared" si="8"/>
        <v>#VALUE!</v>
      </c>
      <c r="B549" s="38" t="str">
        <f>CONCATENATE("MS-6 ",'MS-6'!$D$200,",",'MS-6'!$CT236)</f>
        <v>MS-6 4,12</v>
      </c>
      <c r="C549" t="str">
        <f>IF('MS-6'!$DV236&lt;&gt;"",IF('MS-6'!$DV236="W",'MS-6'!$CW236,'MS-6'!$CW238),"")</f>
        <v/>
      </c>
      <c r="D549" t="str">
        <f>IF('MS-6'!$DV236&lt;&gt;"",IF('MS-6'!$DV236="L",'MS-6'!$CW236,'MS-6'!$CW238),"")</f>
        <v/>
      </c>
      <c r="E549" s="39" t="str">
        <f>IF('MS-6'!$DV236&lt;&gt;"",IF('MS-6'!DL236&gt;'MS-6'!DL238,MIN('MS-6'!DL236,'MS-6'!DL238),-MIN('MS-6'!DL236,'MS-6'!DL238))*IF('MS-6'!$DV236="W",1,-1),"")</f>
        <v/>
      </c>
      <c r="F549" s="39" t="str">
        <f>IF('MS-6'!$DV236&lt;&gt;"",IF('MS-6'!DN236&gt;'MS-6'!DN238,MIN('MS-6'!DN236,'MS-6'!DN238),-MIN('MS-6'!DN236,'MS-6'!DN238))*IF('MS-6'!$DV236="W",1,-1),"")</f>
        <v/>
      </c>
      <c r="G549" s="39" t="str">
        <f>IF('MS-6'!$DV236&lt;&gt;"",IF('MS-6'!DP236&gt;'MS-6'!DP238,MIN('MS-6'!DP236,'MS-6'!DP238),-MIN('MS-6'!DP236,'MS-6'!DP238))*IF('MS-6'!$DV236="W",1,-1),"")</f>
        <v/>
      </c>
      <c r="H549" s="39" t="str">
        <f>IF('MS-6'!$DV236&lt;&gt;"",IF('MS-6'!DR236='MS-6'!DR238,"",IF('MS-6'!DR236&gt;'MS-6'!DR238,MIN('MS-6'!DR236,'MS-6'!DR238),-MIN('MS-6'!DR236,'MS-6'!DR238))*IF('MS-6'!$DV236="W",1,-1)),"")</f>
        <v/>
      </c>
      <c r="I549" s="39" t="str">
        <f>IF('MS-6'!$DV236&lt;&gt;"",IF('MS-6'!DT236='MS-6'!DT238,"",IF('MS-6'!DT236&gt;'MS-6'!DT238,MIN('MS-6'!DT236,'MS-6'!DT238),-MIN('MS-6'!DT236,'MS-6'!DT238))*IF('MS-6'!$DV236="W",1,-1)),"")</f>
        <v/>
      </c>
    </row>
    <row r="550" spans="1:9">
      <c r="A550" t="e">
        <f t="shared" si="8"/>
        <v>#VALUE!</v>
      </c>
      <c r="B550" s="38" t="str">
        <f>CONCATENATE("MS-6 ",'MS-6'!$D$200,",",'MS-6'!$CT246)</f>
        <v>MS-6 4,13</v>
      </c>
      <c r="C550" t="str">
        <f>IF('MS-6'!$DV246&lt;&gt;"",IF('MS-6'!$DV246="W",'MS-6'!$CW246,'MS-6'!$CW248),"")</f>
        <v/>
      </c>
      <c r="D550" t="str">
        <f>IF('MS-6'!$DV246&lt;&gt;"",IF('MS-6'!$DV246="L",'MS-6'!$CW246,'MS-6'!$CW248),"")</f>
        <v/>
      </c>
      <c r="E550" s="39" t="str">
        <f>IF('MS-6'!$DV246&lt;&gt;"",IF('MS-6'!DL246&gt;'MS-6'!DL248,MIN('MS-6'!DL246,'MS-6'!DL248),-MIN('MS-6'!DL246,'MS-6'!DL248))*IF('MS-6'!$DV246="W",1,-1),"")</f>
        <v/>
      </c>
      <c r="F550" s="39" t="str">
        <f>IF('MS-6'!$DV246&lt;&gt;"",IF('MS-6'!DN246&gt;'MS-6'!DN248,MIN('MS-6'!DN246,'MS-6'!DN248),-MIN('MS-6'!DN246,'MS-6'!DN248))*IF('MS-6'!$DV246="W",1,-1),"")</f>
        <v/>
      </c>
      <c r="G550" s="39" t="str">
        <f>IF('MS-6'!$DV246&lt;&gt;"",IF('MS-6'!DP246&gt;'MS-6'!DP248,MIN('MS-6'!DP246,'MS-6'!DP248),-MIN('MS-6'!DP246,'MS-6'!DP248))*IF('MS-6'!$DV246="W",1,-1),"")</f>
        <v/>
      </c>
      <c r="H550" s="39" t="str">
        <f>IF('MS-6'!$DV246&lt;&gt;"",IF('MS-6'!DR246='MS-6'!DR248,"",IF('MS-6'!DR246&gt;'MS-6'!DR248,MIN('MS-6'!DR246,'MS-6'!DR248),-MIN('MS-6'!DR246,'MS-6'!DR248))*IF('MS-6'!$DV246="W",1,-1)),"")</f>
        <v/>
      </c>
      <c r="I550" s="39" t="str">
        <f>IF('MS-6'!$DV246&lt;&gt;"",IF('MS-6'!DT246='MS-6'!DT248,"",IF('MS-6'!DT246&gt;'MS-6'!DT248,MIN('MS-6'!DT246,'MS-6'!DT248),-MIN('MS-6'!DT246,'MS-6'!DT248))*IF('MS-6'!$DV246="W",1,-1)),"")</f>
        <v/>
      </c>
    </row>
    <row r="551" spans="1:9">
      <c r="A551" t="e">
        <f t="shared" si="8"/>
        <v>#VALUE!</v>
      </c>
      <c r="B551" s="38" t="str">
        <f>CONCATENATE("MS-6 ",'MS-6'!$D$200,",",'MS-6'!$CT256)</f>
        <v>MS-6 4,14</v>
      </c>
      <c r="C551" t="str">
        <f>IF('MS-6'!$DV256&lt;&gt;"",IF('MS-6'!$DV256="W",'MS-6'!$CW256,'MS-6'!$CW258),"")</f>
        <v/>
      </c>
      <c r="D551" t="str">
        <f>IF('MS-6'!$DV256&lt;&gt;"",IF('MS-6'!$DV256="L",'MS-6'!$CW256,'MS-6'!$CW258),"")</f>
        <v/>
      </c>
      <c r="E551" s="39" t="str">
        <f>IF('MS-6'!$DV256&lt;&gt;"",IF('MS-6'!DL256&gt;'MS-6'!DL258,MIN('MS-6'!DL256,'MS-6'!DL258),-MIN('MS-6'!DL256,'MS-6'!DL258))*IF('MS-6'!$DV256="W",1,-1),"")</f>
        <v/>
      </c>
      <c r="F551" s="39" t="str">
        <f>IF('MS-6'!$DV256&lt;&gt;"",IF('MS-6'!DN256&gt;'MS-6'!DN258,MIN('MS-6'!DN256,'MS-6'!DN258),-MIN('MS-6'!DN256,'MS-6'!DN258))*IF('MS-6'!$DV256="W",1,-1),"")</f>
        <v/>
      </c>
      <c r="G551" s="39" t="str">
        <f>IF('MS-6'!$DV256&lt;&gt;"",IF('MS-6'!DP256&gt;'MS-6'!DP258,MIN('MS-6'!DP256,'MS-6'!DP258),-MIN('MS-6'!DP256,'MS-6'!DP258))*IF('MS-6'!$DV256="W",1,-1),"")</f>
        <v/>
      </c>
      <c r="H551" s="39" t="str">
        <f>IF('MS-6'!$DV256&lt;&gt;"",IF('MS-6'!DR256='MS-6'!DR258,"",IF('MS-6'!DR256&gt;'MS-6'!DR258,MIN('MS-6'!DR256,'MS-6'!DR258),-MIN('MS-6'!DR256,'MS-6'!DR258))*IF('MS-6'!$DV256="W",1,-1)),"")</f>
        <v/>
      </c>
      <c r="I551" s="39" t="str">
        <f>IF('MS-6'!$DV256&lt;&gt;"",IF('MS-6'!DT256='MS-6'!DT258,"",IF('MS-6'!DT256&gt;'MS-6'!DT258,MIN('MS-6'!DT256,'MS-6'!DT258),-MIN('MS-6'!DT256,'MS-6'!DT258))*IF('MS-6'!$DV256="W",1,-1)),"")</f>
        <v/>
      </c>
    </row>
    <row r="552" spans="1:9">
      <c r="A552" t="e">
        <f t="shared" si="8"/>
        <v>#VALUE!</v>
      </c>
      <c r="B552" s="38" t="str">
        <f>CONCATENATE("MS-6 ",'MS-6'!$D$200,",",'MS-6'!$EJ196)</f>
        <v>MS-6 4,15</v>
      </c>
      <c r="C552" t="str">
        <f>IF('MS-6'!$FL196&lt;&gt;"",IF('MS-6'!$FL196="W",'MS-6'!$EM196,'MS-6'!$EM198),"")</f>
        <v/>
      </c>
      <c r="D552" t="str">
        <f>IF('MS-6'!$FL196&lt;&gt;"",IF('MS-6'!$FL196="L",'MS-6'!$EM196,'MS-6'!$EM198),"")</f>
        <v/>
      </c>
      <c r="E552" s="39" t="str">
        <f>IF('MS-6'!$FL196&lt;&gt;"",IF('MS-6'!FB196&gt;'MS-6'!FB198,MIN('MS-6'!FB196,'MS-6'!FB198),-MIN('MS-6'!FB196,'MS-6'!FB198))*IF('MS-6'!$FL196="W",1,-1),"")</f>
        <v/>
      </c>
      <c r="F552" s="39" t="str">
        <f>IF('MS-6'!$FL196&lt;&gt;"",IF('MS-6'!FD196&gt;'MS-6'!FD198,MIN('MS-6'!FD196,'MS-6'!FD198),-MIN('MS-6'!FD196,'MS-6'!FD198))*IF('MS-6'!$FL196="W",1,-1),"")</f>
        <v/>
      </c>
      <c r="G552" s="39" t="str">
        <f>IF('MS-6'!$FL196&lt;&gt;"",IF('MS-6'!FF196&gt;'MS-6'!FF198,MIN('MS-6'!FF196,'MS-6'!FF198),-MIN('MS-6'!FF196,'MS-6'!FF198))*IF('MS-6'!$FL196="W",1,-1),"")</f>
        <v/>
      </c>
      <c r="H552" s="39" t="str">
        <f>IF('MS-6'!$FL196&lt;&gt;"",IF('MS-6'!FH196='MS-6'!FH198,"",IF('MS-6'!FH196&gt;'MS-6'!FH198,MIN('MS-6'!FH196,'MS-6'!FH198),-MIN('MS-6'!FH196,'MS-6'!FH198))*IF('MS-6'!$FL196="W",1,-1)),"")</f>
        <v/>
      </c>
      <c r="I552" s="39" t="str">
        <f>IF('MS-6'!$FL196&lt;&gt;"",IF('MS-6'!FJ196='MS-6'!FJ198,"",IF('MS-6'!FJ196&gt;'MS-6'!FJ198,MIN('MS-6'!FJ196,'MS-6'!FJ198),-MIN('MS-6'!FJ196,'MS-6'!FJ198))*IF('MS-6'!$FL196="W",1,-1)),"")</f>
        <v/>
      </c>
    </row>
    <row r="553" spans="1:9">
      <c r="A553" t="e">
        <f t="shared" si="8"/>
        <v>#VALUE!</v>
      </c>
      <c r="B553" s="38" t="str">
        <f>CONCATENATE("MS-6 ",'MS-6'!$D$265,",",'MS-6'!$BD261)</f>
        <v>MS-6 5,1</v>
      </c>
      <c r="C553" t="str">
        <f>IF('MS-6'!$CF261&lt;&gt;"",IF('MS-6'!$CF261="W",'MS-6'!$BG261,'MS-6'!$BG263),"")</f>
        <v/>
      </c>
      <c r="D553" t="str">
        <f>IF('MS-6'!$CF261&lt;&gt;"",IF('MS-6'!$CF261="L",'MS-6'!$BG261,'MS-6'!$BG263),"")</f>
        <v/>
      </c>
      <c r="E553" s="39" t="str">
        <f>IF('MS-6'!$CF261&lt;&gt;"",IF('MS-6'!BV261&gt;'MS-6'!BV263,MIN('MS-6'!BV261,'MS-6'!BV263),-MIN('MS-6'!BV261,'MS-6'!BV263))*IF('MS-6'!$CF261="W",1,-1),"")</f>
        <v/>
      </c>
      <c r="F553" s="39" t="str">
        <f>IF('MS-6'!$CF261&lt;&gt;"",IF('MS-6'!BX261&gt;'MS-6'!BX263,MIN('MS-6'!BX261,'MS-6'!BX263),-MIN('MS-6'!BX261,'MS-6'!BX263))*IF('MS-6'!$CF261="W",1,-1),"")</f>
        <v/>
      </c>
      <c r="G553" s="39" t="str">
        <f>IF('MS-6'!$CF261&lt;&gt;"",IF('MS-6'!BZ261&gt;'MS-6'!BZ263,MIN('MS-6'!BZ261,'MS-6'!BZ263),-MIN('MS-6'!BZ261,'MS-6'!BZ263))*IF('MS-6'!$CF261="W",1,-1),"")</f>
        <v/>
      </c>
      <c r="H553" s="39" t="str">
        <f>IF('MS-6'!$CF261&lt;&gt;"",IF('MS-6'!CB261='MS-6'!CB263,"",IF('MS-6'!CB261&gt;'MS-6'!CB263,MIN('MS-6'!CB261,'MS-6'!CB263),-MIN('MS-6'!CB261,'MS-6'!CB263))*IF('MS-6'!$CF261="W",1,-1)),"")</f>
        <v/>
      </c>
      <c r="I553" s="39" t="str">
        <f>IF('MS-6'!$CF261&lt;&gt;"",IF('MS-6'!CD261='MS-6'!CD263,"",IF('MS-6'!CD261&gt;'MS-6'!CD263,MIN('MS-6'!CD261,'MS-6'!CD263),-MIN('MS-6'!CD261,'MS-6'!CD263))*IF('MS-6'!$CF261="W",1,-1)),"")</f>
        <v/>
      </c>
    </row>
    <row r="554" spans="1:9">
      <c r="A554" t="e">
        <f t="shared" si="8"/>
        <v>#VALUE!</v>
      </c>
      <c r="B554" s="38" t="str">
        <f>CONCATENATE("MS-6 ",'MS-6'!$D$265,",",'MS-6'!$BD271)</f>
        <v>MS-6 5,2</v>
      </c>
      <c r="C554" t="str">
        <f>IF('MS-6'!$CF271&lt;&gt;"",IF('MS-6'!$CF271="W",'MS-6'!$BG271,'MS-6'!$BG273),"")</f>
        <v/>
      </c>
      <c r="D554" t="str">
        <f>IF('MS-6'!$CF271&lt;&gt;"",IF('MS-6'!$CF271="L",'MS-6'!$BG271,'MS-6'!$BG273),"")</f>
        <v/>
      </c>
      <c r="E554" s="39" t="str">
        <f>IF('MS-6'!$CF271&lt;&gt;"",IF('MS-6'!BV271&gt;'MS-6'!BV273,MIN('MS-6'!BV271,'MS-6'!BV273),-MIN('MS-6'!BV271,'MS-6'!BV273))*IF('MS-6'!$CF271="W",1,-1),"")</f>
        <v/>
      </c>
      <c r="F554" s="39" t="str">
        <f>IF('MS-6'!$CF271&lt;&gt;"",IF('MS-6'!BX271&gt;'MS-6'!BX273,MIN('MS-6'!BX271,'MS-6'!BX273),-MIN('MS-6'!BX271,'MS-6'!BX273))*IF('MS-6'!$CF271="W",1,-1),"")</f>
        <v/>
      </c>
      <c r="G554" s="39" t="str">
        <f>IF('MS-6'!$CF271&lt;&gt;"",IF('MS-6'!BZ271&gt;'MS-6'!BZ273,MIN('MS-6'!BZ271,'MS-6'!BZ273),-MIN('MS-6'!BZ271,'MS-6'!BZ273))*IF('MS-6'!$CF271="W",1,-1),"")</f>
        <v/>
      </c>
      <c r="H554" s="39" t="str">
        <f>IF('MS-6'!$CF271&lt;&gt;"",IF('MS-6'!CB271='MS-6'!CB273,"",IF('MS-6'!CB271&gt;'MS-6'!CB273,MIN('MS-6'!CB271,'MS-6'!CB273),-MIN('MS-6'!CB271,'MS-6'!CB273))*IF('MS-6'!$CF271="W",1,-1)),"")</f>
        <v/>
      </c>
      <c r="I554" s="39" t="str">
        <f>IF('MS-6'!$CF271&lt;&gt;"",IF('MS-6'!CD271='MS-6'!CD273,"",IF('MS-6'!CD271&gt;'MS-6'!CD273,MIN('MS-6'!CD271,'MS-6'!CD273),-MIN('MS-6'!CD271,'MS-6'!CD273))*IF('MS-6'!$CF271="W",1,-1)),"")</f>
        <v/>
      </c>
    </row>
    <row r="555" spans="1:9">
      <c r="A555" t="e">
        <f t="shared" si="8"/>
        <v>#VALUE!</v>
      </c>
      <c r="B555" s="38" t="str">
        <f>CONCATENATE("MS-6 ",'MS-6'!$D$265,",",'MS-6'!$BD281)</f>
        <v>MS-6 5,3</v>
      </c>
      <c r="C555" t="str">
        <f>IF('MS-6'!$CF281&lt;&gt;"",IF('MS-6'!$CF281="W",'MS-6'!$BG281,'MS-6'!$BG283),"")</f>
        <v/>
      </c>
      <c r="D555" t="str">
        <f>IF('MS-6'!$CF281&lt;&gt;"",IF('MS-6'!$CF281="L",'MS-6'!$BG281,'MS-6'!$BG283),"")</f>
        <v/>
      </c>
      <c r="E555" s="39" t="str">
        <f>IF('MS-6'!$CF281&lt;&gt;"",IF('MS-6'!BV281&gt;'MS-6'!BV283,MIN('MS-6'!BV281,'MS-6'!BV283),-MIN('MS-6'!BV281,'MS-6'!BV283))*IF('MS-6'!$CF281="W",1,-1),"")</f>
        <v/>
      </c>
      <c r="F555" s="39" t="str">
        <f>IF('MS-6'!$CF281&lt;&gt;"",IF('MS-6'!BX281&gt;'MS-6'!BX283,MIN('MS-6'!BX281,'MS-6'!BX283),-MIN('MS-6'!BX281,'MS-6'!BX283))*IF('MS-6'!$CF281="W",1,-1),"")</f>
        <v/>
      </c>
      <c r="G555" s="39" t="str">
        <f>IF('MS-6'!$CF281&lt;&gt;"",IF('MS-6'!BZ281&gt;'MS-6'!BZ283,MIN('MS-6'!BZ281,'MS-6'!BZ283),-MIN('MS-6'!BZ281,'MS-6'!BZ283))*IF('MS-6'!$CF281="W",1,-1),"")</f>
        <v/>
      </c>
      <c r="H555" s="39" t="str">
        <f>IF('MS-6'!$CF281&lt;&gt;"",IF('MS-6'!CB281='MS-6'!CB283,"",IF('MS-6'!CB281&gt;'MS-6'!CB283,MIN('MS-6'!CB281,'MS-6'!CB283),-MIN('MS-6'!CB281,'MS-6'!CB283))*IF('MS-6'!$CF281="W",1,-1)),"")</f>
        <v/>
      </c>
      <c r="I555" s="39" t="str">
        <f>IF('MS-6'!$CF281&lt;&gt;"",IF('MS-6'!CD281='MS-6'!CD283,"",IF('MS-6'!CD281&gt;'MS-6'!CD283,MIN('MS-6'!CD281,'MS-6'!CD283),-MIN('MS-6'!CD281,'MS-6'!CD283))*IF('MS-6'!$CF281="W",1,-1)),"")</f>
        <v/>
      </c>
    </row>
    <row r="556" spans="1:9">
      <c r="A556" t="e">
        <f t="shared" si="8"/>
        <v>#VALUE!</v>
      </c>
      <c r="B556" s="38" t="str">
        <f>CONCATENATE("MS-6 ",'MS-6'!$D$265,",",'MS-6'!$BD291)</f>
        <v>MS-6 5,4</v>
      </c>
      <c r="C556" t="str">
        <f>IF('MS-6'!$CF291&lt;&gt;"",IF('MS-6'!$CF291="W",'MS-6'!$BG291,'MS-6'!$BG293),"")</f>
        <v/>
      </c>
      <c r="D556" t="str">
        <f>IF('MS-6'!$CF291&lt;&gt;"",IF('MS-6'!$CF291="L",'MS-6'!$BG291,'MS-6'!$BG293),"")</f>
        <v/>
      </c>
      <c r="E556" s="39" t="str">
        <f>IF('MS-6'!$CF291&lt;&gt;"",IF('MS-6'!BV291&gt;'MS-6'!BV293,MIN('MS-6'!BV291,'MS-6'!BV293),-MIN('MS-6'!BV291,'MS-6'!BV293))*IF('MS-6'!$CF291="W",1,-1),"")</f>
        <v/>
      </c>
      <c r="F556" s="39" t="str">
        <f>IF('MS-6'!$CF291&lt;&gt;"",IF('MS-6'!BX291&gt;'MS-6'!BX293,MIN('MS-6'!BX291,'MS-6'!BX293),-MIN('MS-6'!BX291,'MS-6'!BX293))*IF('MS-6'!$CF291="W",1,-1),"")</f>
        <v/>
      </c>
      <c r="G556" s="39" t="str">
        <f>IF('MS-6'!$CF291&lt;&gt;"",IF('MS-6'!BZ291&gt;'MS-6'!BZ293,MIN('MS-6'!BZ291,'MS-6'!BZ293),-MIN('MS-6'!BZ291,'MS-6'!BZ293))*IF('MS-6'!$CF291="W",1,-1),"")</f>
        <v/>
      </c>
      <c r="H556" s="39" t="str">
        <f>IF('MS-6'!$CF291&lt;&gt;"",IF('MS-6'!CB291='MS-6'!CB293,"",IF('MS-6'!CB291&gt;'MS-6'!CB293,MIN('MS-6'!CB291,'MS-6'!CB293),-MIN('MS-6'!CB291,'MS-6'!CB293))*IF('MS-6'!$CF291="W",1,-1)),"")</f>
        <v/>
      </c>
      <c r="I556" s="39" t="str">
        <f>IF('MS-6'!$CF291&lt;&gt;"",IF('MS-6'!CD291='MS-6'!CD293,"",IF('MS-6'!CD291&gt;'MS-6'!CD293,MIN('MS-6'!CD291,'MS-6'!CD293),-MIN('MS-6'!CD291,'MS-6'!CD293))*IF('MS-6'!$CF291="W",1,-1)),"")</f>
        <v/>
      </c>
    </row>
    <row r="557" spans="1:9">
      <c r="A557" t="e">
        <f t="shared" si="8"/>
        <v>#VALUE!</v>
      </c>
      <c r="B557" s="38" t="str">
        <f>CONCATENATE("MS-6 ",'MS-6'!$D$265,",",'MS-6'!$BD301)</f>
        <v>MS-6 5,5</v>
      </c>
      <c r="C557" t="str">
        <f>IF('MS-6'!$CF301&lt;&gt;"",IF('MS-6'!$CF301="W",'MS-6'!$BG301,'MS-6'!$BG303),"")</f>
        <v/>
      </c>
      <c r="D557" t="str">
        <f>IF('MS-6'!$CF301&lt;&gt;"",IF('MS-6'!$CF301="L",'MS-6'!$BG301,'MS-6'!$BG303),"")</f>
        <v/>
      </c>
      <c r="E557" s="39" t="str">
        <f>IF('MS-6'!$CF301&lt;&gt;"",IF('MS-6'!BV301&gt;'MS-6'!BV303,MIN('MS-6'!BV301,'MS-6'!BV303),-MIN('MS-6'!BV301,'MS-6'!BV303))*IF('MS-6'!$CF301="W",1,-1),"")</f>
        <v/>
      </c>
      <c r="F557" s="39" t="str">
        <f>IF('MS-6'!$CF301&lt;&gt;"",IF('MS-6'!BX301&gt;'MS-6'!BX303,MIN('MS-6'!BX301,'MS-6'!BX303),-MIN('MS-6'!BX301,'MS-6'!BX303))*IF('MS-6'!$CF301="W",1,-1),"")</f>
        <v/>
      </c>
      <c r="G557" s="39" t="str">
        <f>IF('MS-6'!$CF301&lt;&gt;"",IF('MS-6'!BZ301&gt;'MS-6'!BZ303,MIN('MS-6'!BZ301,'MS-6'!BZ303),-MIN('MS-6'!BZ301,'MS-6'!BZ303))*IF('MS-6'!$CF301="W",1,-1),"")</f>
        <v/>
      </c>
      <c r="H557" s="39" t="str">
        <f>IF('MS-6'!$CF301&lt;&gt;"",IF('MS-6'!CB301='MS-6'!CB303,"",IF('MS-6'!CB301&gt;'MS-6'!CB303,MIN('MS-6'!CB301,'MS-6'!CB303),-MIN('MS-6'!CB301,'MS-6'!CB303))*IF('MS-6'!$CF301="W",1,-1)),"")</f>
        <v/>
      </c>
      <c r="I557" s="39" t="str">
        <f>IF('MS-6'!$CF301&lt;&gt;"",IF('MS-6'!CD301='MS-6'!CD303,"",IF('MS-6'!CD301&gt;'MS-6'!CD303,MIN('MS-6'!CD301,'MS-6'!CD303),-MIN('MS-6'!CD301,'MS-6'!CD303))*IF('MS-6'!$CF301="W",1,-1)),"")</f>
        <v/>
      </c>
    </row>
    <row r="558" spans="1:9">
      <c r="A558" t="e">
        <f t="shared" si="8"/>
        <v>#VALUE!</v>
      </c>
      <c r="B558" s="38" t="str">
        <f>CONCATENATE("MS-6 ",'MS-6'!$D$265,",",'MS-6'!$BD311)</f>
        <v>MS-6 5,6</v>
      </c>
      <c r="C558" t="str">
        <f>IF('MS-6'!$CF311&lt;&gt;"",IF('MS-6'!$CF311="W",'MS-6'!$BG311,'MS-6'!$BG313),"")</f>
        <v/>
      </c>
      <c r="D558" t="str">
        <f>IF('MS-6'!$CF311&lt;&gt;"",IF('MS-6'!$CF311="L",'MS-6'!$BG311,'MS-6'!$BG313),"")</f>
        <v/>
      </c>
      <c r="E558" s="39" t="str">
        <f>IF('MS-6'!$CF311&lt;&gt;"",IF('MS-6'!BV311&gt;'MS-6'!BV313,MIN('MS-6'!BV311,'MS-6'!BV313),-MIN('MS-6'!BV311,'MS-6'!BV313))*IF('MS-6'!$CF311="W",1,-1),"")</f>
        <v/>
      </c>
      <c r="F558" s="39" t="str">
        <f>IF('MS-6'!$CF311&lt;&gt;"",IF('MS-6'!BX311&gt;'MS-6'!BX313,MIN('MS-6'!BX311,'MS-6'!BX313),-MIN('MS-6'!BX311,'MS-6'!BX313))*IF('MS-6'!$CF311="W",1,-1),"")</f>
        <v/>
      </c>
      <c r="G558" s="39" t="str">
        <f>IF('MS-6'!$CF311&lt;&gt;"",IF('MS-6'!BZ311&gt;'MS-6'!BZ313,MIN('MS-6'!BZ311,'MS-6'!BZ313),-MIN('MS-6'!BZ311,'MS-6'!BZ313))*IF('MS-6'!$CF311="W",1,-1),"")</f>
        <v/>
      </c>
      <c r="H558" s="39" t="str">
        <f>IF('MS-6'!$CF311&lt;&gt;"",IF('MS-6'!CB311='MS-6'!CB313,"",IF('MS-6'!CB311&gt;'MS-6'!CB313,MIN('MS-6'!CB311,'MS-6'!CB313),-MIN('MS-6'!CB311,'MS-6'!CB313))*IF('MS-6'!$CF311="W",1,-1)),"")</f>
        <v/>
      </c>
      <c r="I558" s="39" t="str">
        <f>IF('MS-6'!$CF311&lt;&gt;"",IF('MS-6'!CD311='MS-6'!CD313,"",IF('MS-6'!CD311&gt;'MS-6'!CD313,MIN('MS-6'!CD311,'MS-6'!CD313),-MIN('MS-6'!CD311,'MS-6'!CD313))*IF('MS-6'!$CF311="W",1,-1)),"")</f>
        <v/>
      </c>
    </row>
    <row r="559" spans="1:9">
      <c r="A559" t="e">
        <f t="shared" si="8"/>
        <v>#VALUE!</v>
      </c>
      <c r="B559" s="38" t="str">
        <f>CONCATENATE("MS-6 ",'MS-6'!$D$265,",",'MS-6'!$BD321)</f>
        <v>MS-6 5,7</v>
      </c>
      <c r="C559" t="str">
        <f>IF('MS-6'!$CF321&lt;&gt;"",IF('MS-6'!$CF321="W",'MS-6'!$BG321,'MS-6'!$BG323),"")</f>
        <v/>
      </c>
      <c r="D559" t="str">
        <f>IF('MS-6'!$CF321&lt;&gt;"",IF('MS-6'!$CF321="L",'MS-6'!$BG321,'MS-6'!$BG323),"")</f>
        <v/>
      </c>
      <c r="E559" s="39" t="str">
        <f>IF('MS-6'!$CF321&lt;&gt;"",IF('MS-6'!BV321&gt;'MS-6'!BV323,MIN('MS-6'!BV321,'MS-6'!BV323),-MIN('MS-6'!BV321,'MS-6'!BV323))*IF('MS-6'!$CF321="W",1,-1),"")</f>
        <v/>
      </c>
      <c r="F559" s="39" t="str">
        <f>IF('MS-6'!$CF321&lt;&gt;"",IF('MS-6'!BX321&gt;'MS-6'!BX323,MIN('MS-6'!BX321,'MS-6'!BX323),-MIN('MS-6'!BX321,'MS-6'!BX323))*IF('MS-6'!$CF321="W",1,-1),"")</f>
        <v/>
      </c>
      <c r="G559" s="39" t="str">
        <f>IF('MS-6'!$CF321&lt;&gt;"",IF('MS-6'!BZ321&gt;'MS-6'!BZ323,MIN('MS-6'!BZ321,'MS-6'!BZ323),-MIN('MS-6'!BZ321,'MS-6'!BZ323))*IF('MS-6'!$CF321="W",1,-1),"")</f>
        <v/>
      </c>
      <c r="H559" s="39" t="str">
        <f>IF('MS-6'!$CF321&lt;&gt;"",IF('MS-6'!CB321='MS-6'!CB323,"",IF('MS-6'!CB321&gt;'MS-6'!CB323,MIN('MS-6'!CB321,'MS-6'!CB323),-MIN('MS-6'!CB321,'MS-6'!CB323))*IF('MS-6'!$CF321="W",1,-1)),"")</f>
        <v/>
      </c>
      <c r="I559" s="39" t="str">
        <f>IF('MS-6'!$CF321&lt;&gt;"",IF('MS-6'!CD321='MS-6'!CD323,"",IF('MS-6'!CD321&gt;'MS-6'!CD323,MIN('MS-6'!CD321,'MS-6'!CD323),-MIN('MS-6'!CD321,'MS-6'!CD323))*IF('MS-6'!$CF321="W",1,-1)),"")</f>
        <v/>
      </c>
    </row>
    <row r="560" spans="1:9">
      <c r="A560" t="e">
        <f t="shared" si="8"/>
        <v>#VALUE!</v>
      </c>
      <c r="B560" s="38" t="str">
        <f>CONCATENATE("MS-6 ",'MS-6'!$D$265,",",'MS-6'!$CT261)</f>
        <v>MS-6 5,8</v>
      </c>
      <c r="C560" t="str">
        <f>IF('MS-6'!$DV261&lt;&gt;"",IF('MS-6'!$DV261="W",'MS-6'!$CW261,'MS-6'!$CW263),"")</f>
        <v/>
      </c>
      <c r="D560" t="str">
        <f>IF('MS-6'!$DV261&lt;&gt;"",IF('MS-6'!$DV261="L",'MS-6'!$CW261,'MS-6'!$CW263),"")</f>
        <v/>
      </c>
      <c r="E560" s="39" t="str">
        <f>IF('MS-6'!$DV261&lt;&gt;"",IF('MS-6'!DL261&gt;'MS-6'!DL263,MIN('MS-6'!DL261,'MS-6'!DL263),-MIN('MS-6'!DL261,'MS-6'!DL263))*IF('MS-6'!$DV261="W",1,-1),"")</f>
        <v/>
      </c>
      <c r="F560" s="39" t="str">
        <f>IF('MS-6'!$DV261&lt;&gt;"",IF('MS-6'!DN261&gt;'MS-6'!DN263,MIN('MS-6'!DN261,'MS-6'!DN263),-MIN('MS-6'!DN261,'MS-6'!DN263))*IF('MS-6'!$DV261="W",1,-1),"")</f>
        <v/>
      </c>
      <c r="G560" s="39" t="str">
        <f>IF('MS-6'!$DV261&lt;&gt;"",IF('MS-6'!DP261&gt;'MS-6'!DP263,MIN('MS-6'!DP261,'MS-6'!DP263),-MIN('MS-6'!DP261,'MS-6'!DP263))*IF('MS-6'!$DV261="W",1,-1),"")</f>
        <v/>
      </c>
      <c r="H560" s="39" t="str">
        <f>IF('MS-6'!$DV261&lt;&gt;"",IF('MS-6'!DR261='MS-6'!DR263,"",IF('MS-6'!DR261&gt;'MS-6'!DR263,MIN('MS-6'!DR261,'MS-6'!DR263),-MIN('MS-6'!DR261,'MS-6'!DR263))*IF('MS-6'!$DV261="W",1,-1)),"")</f>
        <v/>
      </c>
      <c r="I560" s="39" t="str">
        <f>IF('MS-6'!$DV261&lt;&gt;"",IF('MS-6'!DT261='MS-6'!DT263,"",IF('MS-6'!DT261&gt;'MS-6'!DT263,MIN('MS-6'!DT261,'MS-6'!DT263),-MIN('MS-6'!DT261,'MS-6'!DT263))*IF('MS-6'!$DV261="W",1,-1)),"")</f>
        <v/>
      </c>
    </row>
    <row r="561" spans="1:9">
      <c r="A561" t="e">
        <f t="shared" si="8"/>
        <v>#VALUE!</v>
      </c>
      <c r="B561" s="38" t="str">
        <f>CONCATENATE("MS-6 ",'MS-6'!$D$265,",",'MS-6'!$CT271)</f>
        <v>MS-6 5,9</v>
      </c>
      <c r="C561" t="str">
        <f>IF('MS-6'!$DV271&lt;&gt;"",IF('MS-6'!$DV271="W",'MS-6'!$CW271,'MS-6'!$CW273),"")</f>
        <v/>
      </c>
      <c r="D561" t="str">
        <f>IF('MS-6'!$DV271&lt;&gt;"",IF('MS-6'!$DV271="L",'MS-6'!$CW271,'MS-6'!$CW273),"")</f>
        <v/>
      </c>
      <c r="E561" s="39" t="str">
        <f>IF('MS-6'!$DV271&lt;&gt;"",IF('MS-6'!DL271&gt;'MS-6'!DL273,MIN('MS-6'!DL271,'MS-6'!DL273),-MIN('MS-6'!DL271,'MS-6'!DL273))*IF('MS-6'!$DV271="W",1,-1),"")</f>
        <v/>
      </c>
      <c r="F561" s="39" t="str">
        <f>IF('MS-6'!$DV271&lt;&gt;"",IF('MS-6'!DN271&gt;'MS-6'!DN273,MIN('MS-6'!DN271,'MS-6'!DN273),-MIN('MS-6'!DN271,'MS-6'!DN273))*IF('MS-6'!$DV271="W",1,-1),"")</f>
        <v/>
      </c>
      <c r="G561" s="39" t="str">
        <f>IF('MS-6'!$DV271&lt;&gt;"",IF('MS-6'!DP271&gt;'MS-6'!DP273,MIN('MS-6'!DP271,'MS-6'!DP273),-MIN('MS-6'!DP271,'MS-6'!DP273))*IF('MS-6'!$DV271="W",1,-1),"")</f>
        <v/>
      </c>
      <c r="H561" s="39" t="str">
        <f>IF('MS-6'!$DV271&lt;&gt;"",IF('MS-6'!DR271='MS-6'!DR273,"",IF('MS-6'!DR271&gt;'MS-6'!DR273,MIN('MS-6'!DR271,'MS-6'!DR273),-MIN('MS-6'!DR271,'MS-6'!DR273))*IF('MS-6'!$DV271="W",1,-1)),"")</f>
        <v/>
      </c>
      <c r="I561" s="39" t="str">
        <f>IF('MS-6'!$DV271&lt;&gt;"",IF('MS-6'!DT271='MS-6'!DT273,"",IF('MS-6'!DT271&gt;'MS-6'!DT273,MIN('MS-6'!DT271,'MS-6'!DT273),-MIN('MS-6'!DT271,'MS-6'!DT273))*IF('MS-6'!$DV271="W",1,-1)),"")</f>
        <v/>
      </c>
    </row>
    <row r="562" spans="1:9">
      <c r="A562" t="e">
        <f t="shared" si="8"/>
        <v>#VALUE!</v>
      </c>
      <c r="B562" s="38" t="str">
        <f>CONCATENATE("MS-6 ",'MS-6'!$D$265,",",'MS-6'!$CT281)</f>
        <v>MS-6 5,10</v>
      </c>
      <c r="C562" t="str">
        <f>IF('MS-6'!$DV281&lt;&gt;"",IF('MS-6'!$DV281="W",'MS-6'!$CW281,'MS-6'!$CW283),"")</f>
        <v/>
      </c>
      <c r="D562" t="str">
        <f>IF('MS-6'!$DV281&lt;&gt;"",IF('MS-6'!$DV281="L",'MS-6'!$CW281,'MS-6'!$CW283),"")</f>
        <v/>
      </c>
      <c r="E562" s="39" t="str">
        <f>IF('MS-6'!$DV281&lt;&gt;"",IF('MS-6'!DL281&gt;'MS-6'!DL283,MIN('MS-6'!DL281,'MS-6'!DL283),-MIN('MS-6'!DL281,'MS-6'!DL283))*IF('MS-6'!$DV281="W",1,-1),"")</f>
        <v/>
      </c>
      <c r="F562" s="39" t="str">
        <f>IF('MS-6'!$DV281&lt;&gt;"",IF('MS-6'!DN281&gt;'MS-6'!DN283,MIN('MS-6'!DN281,'MS-6'!DN283),-MIN('MS-6'!DN281,'MS-6'!DN283))*IF('MS-6'!$DV281="W",1,-1),"")</f>
        <v/>
      </c>
      <c r="G562" s="39" t="str">
        <f>IF('MS-6'!$DV281&lt;&gt;"",IF('MS-6'!DP281&gt;'MS-6'!DP283,MIN('MS-6'!DP281,'MS-6'!DP283),-MIN('MS-6'!DP281,'MS-6'!DP283))*IF('MS-6'!$DV281="W",1,-1),"")</f>
        <v/>
      </c>
      <c r="H562" s="39" t="str">
        <f>IF('MS-6'!$DV281&lt;&gt;"",IF('MS-6'!DR281='MS-6'!DR283,"",IF('MS-6'!DR281&gt;'MS-6'!DR283,MIN('MS-6'!DR281,'MS-6'!DR283),-MIN('MS-6'!DR281,'MS-6'!DR283))*IF('MS-6'!$DV281="W",1,-1)),"")</f>
        <v/>
      </c>
      <c r="I562" s="39" t="str">
        <f>IF('MS-6'!$DV281&lt;&gt;"",IF('MS-6'!DT281='MS-6'!DT283,"",IF('MS-6'!DT281&gt;'MS-6'!DT283,MIN('MS-6'!DT281,'MS-6'!DT283),-MIN('MS-6'!DT281,'MS-6'!DT283))*IF('MS-6'!$DV281="W",1,-1)),"")</f>
        <v/>
      </c>
    </row>
    <row r="563" spans="1:9">
      <c r="A563" t="e">
        <f t="shared" si="8"/>
        <v>#VALUE!</v>
      </c>
      <c r="B563" s="38" t="str">
        <f>CONCATENATE("MS-6 ",'MS-6'!$D$265,",",'MS-6'!$CT291)</f>
        <v>MS-6 5,11</v>
      </c>
      <c r="C563" t="str">
        <f>IF('MS-6'!$DV291&lt;&gt;"",IF('MS-6'!$DV291="W",'MS-6'!$CW291,'MS-6'!$CW293),"")</f>
        <v/>
      </c>
      <c r="D563" t="str">
        <f>IF('MS-6'!$DV291&lt;&gt;"",IF('MS-6'!$DV291="L",'MS-6'!$CW291,'MS-6'!$CW293),"")</f>
        <v/>
      </c>
      <c r="E563" s="39" t="str">
        <f>IF('MS-6'!$DV291&lt;&gt;"",IF('MS-6'!DL291&gt;'MS-6'!DL293,MIN('MS-6'!DL291,'MS-6'!DL293),-MIN('MS-6'!DL291,'MS-6'!DL293))*IF('MS-6'!$DV291="W",1,-1),"")</f>
        <v/>
      </c>
      <c r="F563" s="39" t="str">
        <f>IF('MS-6'!$DV291&lt;&gt;"",IF('MS-6'!DN291&gt;'MS-6'!DN293,MIN('MS-6'!DN291,'MS-6'!DN293),-MIN('MS-6'!DN291,'MS-6'!DN293))*IF('MS-6'!$DV291="W",1,-1),"")</f>
        <v/>
      </c>
      <c r="G563" s="39" t="str">
        <f>IF('MS-6'!$DV291&lt;&gt;"",IF('MS-6'!DP291&gt;'MS-6'!DP293,MIN('MS-6'!DP291,'MS-6'!DP293),-MIN('MS-6'!DP291,'MS-6'!DP293))*IF('MS-6'!$DV291="W",1,-1),"")</f>
        <v/>
      </c>
      <c r="H563" s="39" t="str">
        <f>IF('MS-6'!$DV291&lt;&gt;"",IF('MS-6'!DR291='MS-6'!DR293,"",IF('MS-6'!DR291&gt;'MS-6'!DR293,MIN('MS-6'!DR291,'MS-6'!DR293),-MIN('MS-6'!DR291,'MS-6'!DR293))*IF('MS-6'!$DV291="W",1,-1)),"")</f>
        <v/>
      </c>
      <c r="I563" s="39" t="str">
        <f>IF('MS-6'!$DV291&lt;&gt;"",IF('MS-6'!DT291='MS-6'!DT293,"",IF('MS-6'!DT291&gt;'MS-6'!DT293,MIN('MS-6'!DT291,'MS-6'!DT293),-MIN('MS-6'!DT291,'MS-6'!DT293))*IF('MS-6'!$DV291="W",1,-1)),"")</f>
        <v/>
      </c>
    </row>
    <row r="564" spans="1:9">
      <c r="A564" t="e">
        <f t="shared" si="8"/>
        <v>#VALUE!</v>
      </c>
      <c r="B564" s="38" t="str">
        <f>CONCATENATE("MS-6 ",'MS-6'!$D$265,",",'MS-6'!$CT301)</f>
        <v>MS-6 5,12</v>
      </c>
      <c r="C564" t="str">
        <f>IF('MS-6'!$DV301&lt;&gt;"",IF('MS-6'!$DV301="W",'MS-6'!$CW301,'MS-6'!$CW303),"")</f>
        <v/>
      </c>
      <c r="D564" t="str">
        <f>IF('MS-6'!$DV301&lt;&gt;"",IF('MS-6'!$DV301="L",'MS-6'!$CW301,'MS-6'!$CW303),"")</f>
        <v/>
      </c>
      <c r="E564" s="39" t="str">
        <f>IF('MS-6'!$DV301&lt;&gt;"",IF('MS-6'!DL301&gt;'MS-6'!DL303,MIN('MS-6'!DL301,'MS-6'!DL303),-MIN('MS-6'!DL301,'MS-6'!DL303))*IF('MS-6'!$DV301="W",1,-1),"")</f>
        <v/>
      </c>
      <c r="F564" s="39" t="str">
        <f>IF('MS-6'!$DV301&lt;&gt;"",IF('MS-6'!DN301&gt;'MS-6'!DN303,MIN('MS-6'!DN301,'MS-6'!DN303),-MIN('MS-6'!DN301,'MS-6'!DN303))*IF('MS-6'!$DV301="W",1,-1),"")</f>
        <v/>
      </c>
      <c r="G564" s="39" t="str">
        <f>IF('MS-6'!$DV301&lt;&gt;"",IF('MS-6'!DP301&gt;'MS-6'!DP303,MIN('MS-6'!DP301,'MS-6'!DP303),-MIN('MS-6'!DP301,'MS-6'!DP303))*IF('MS-6'!$DV301="W",1,-1),"")</f>
        <v/>
      </c>
      <c r="H564" s="39" t="str">
        <f>IF('MS-6'!$DV301&lt;&gt;"",IF('MS-6'!DR301='MS-6'!DR303,"",IF('MS-6'!DR301&gt;'MS-6'!DR303,MIN('MS-6'!DR301,'MS-6'!DR303),-MIN('MS-6'!DR301,'MS-6'!DR303))*IF('MS-6'!$DV301="W",1,-1)),"")</f>
        <v/>
      </c>
      <c r="I564" s="39" t="str">
        <f>IF('MS-6'!$DV301&lt;&gt;"",IF('MS-6'!DT301='MS-6'!DT303,"",IF('MS-6'!DT301&gt;'MS-6'!DT303,MIN('MS-6'!DT301,'MS-6'!DT303),-MIN('MS-6'!DT301,'MS-6'!DT303))*IF('MS-6'!$DV301="W",1,-1)),"")</f>
        <v/>
      </c>
    </row>
    <row r="565" spans="1:9">
      <c r="A565" t="e">
        <f t="shared" si="8"/>
        <v>#VALUE!</v>
      </c>
      <c r="B565" s="38" t="str">
        <f>CONCATENATE("MS-6 ",'MS-6'!$D$265,",",'MS-6'!$CT311)</f>
        <v>MS-6 5,13</v>
      </c>
      <c r="C565" t="str">
        <f>IF('MS-6'!$DV311&lt;&gt;"",IF('MS-6'!$DV311="W",'MS-6'!$CW311,'MS-6'!$CW313),"")</f>
        <v/>
      </c>
      <c r="D565" t="str">
        <f>IF('MS-6'!$DV311&lt;&gt;"",IF('MS-6'!$DV311="L",'MS-6'!$CW311,'MS-6'!$CW313),"")</f>
        <v/>
      </c>
      <c r="E565" s="39" t="str">
        <f>IF('MS-6'!$DV311&lt;&gt;"",IF('MS-6'!DL311&gt;'MS-6'!DL313,MIN('MS-6'!DL311,'MS-6'!DL313),-MIN('MS-6'!DL311,'MS-6'!DL313))*IF('MS-6'!$DV311="W",1,-1),"")</f>
        <v/>
      </c>
      <c r="F565" s="39" t="str">
        <f>IF('MS-6'!$DV311&lt;&gt;"",IF('MS-6'!DN311&gt;'MS-6'!DN313,MIN('MS-6'!DN311,'MS-6'!DN313),-MIN('MS-6'!DN311,'MS-6'!DN313))*IF('MS-6'!$DV311="W",1,-1),"")</f>
        <v/>
      </c>
      <c r="G565" s="39" t="str">
        <f>IF('MS-6'!$DV311&lt;&gt;"",IF('MS-6'!DP311&gt;'MS-6'!DP313,MIN('MS-6'!DP311,'MS-6'!DP313),-MIN('MS-6'!DP311,'MS-6'!DP313))*IF('MS-6'!$DV311="W",1,-1),"")</f>
        <v/>
      </c>
      <c r="H565" s="39" t="str">
        <f>IF('MS-6'!$DV311&lt;&gt;"",IF('MS-6'!DR311='MS-6'!DR313,"",IF('MS-6'!DR311&gt;'MS-6'!DR313,MIN('MS-6'!DR311,'MS-6'!DR313),-MIN('MS-6'!DR311,'MS-6'!DR313))*IF('MS-6'!$DV311="W",1,-1)),"")</f>
        <v/>
      </c>
      <c r="I565" s="39" t="str">
        <f>IF('MS-6'!$DV311&lt;&gt;"",IF('MS-6'!DT311='MS-6'!DT313,"",IF('MS-6'!DT311&gt;'MS-6'!DT313,MIN('MS-6'!DT311,'MS-6'!DT313),-MIN('MS-6'!DT311,'MS-6'!DT313))*IF('MS-6'!$DV311="W",1,-1)),"")</f>
        <v/>
      </c>
    </row>
    <row r="566" spans="1:9">
      <c r="A566" t="e">
        <f t="shared" si="8"/>
        <v>#VALUE!</v>
      </c>
      <c r="B566" s="38" t="str">
        <f>CONCATENATE("MS-6 ",'MS-6'!$D$265,",",'MS-6'!$CT321)</f>
        <v>MS-6 5,14</v>
      </c>
      <c r="C566" t="str">
        <f>IF('MS-6'!$DV321&lt;&gt;"",IF('MS-6'!$DV321="W",'MS-6'!$CW321,'MS-6'!$CW323),"")</f>
        <v/>
      </c>
      <c r="D566" t="str">
        <f>IF('MS-6'!$DV321&lt;&gt;"",IF('MS-6'!$DV321="L",'MS-6'!$CW321,'MS-6'!$CW323),"")</f>
        <v/>
      </c>
      <c r="E566" s="39" t="str">
        <f>IF('MS-6'!$DV321&lt;&gt;"",IF('MS-6'!DL321&gt;'MS-6'!DL323,MIN('MS-6'!DL321,'MS-6'!DL323),-MIN('MS-6'!DL321,'MS-6'!DL323))*IF('MS-6'!$DV321="W",1,-1),"")</f>
        <v/>
      </c>
      <c r="F566" s="39" t="str">
        <f>IF('MS-6'!$DV321&lt;&gt;"",IF('MS-6'!DN321&gt;'MS-6'!DN323,MIN('MS-6'!DN321,'MS-6'!DN323),-MIN('MS-6'!DN321,'MS-6'!DN323))*IF('MS-6'!$DV321="W",1,-1),"")</f>
        <v/>
      </c>
      <c r="G566" s="39" t="str">
        <f>IF('MS-6'!$DV321&lt;&gt;"",IF('MS-6'!DP321&gt;'MS-6'!DP323,MIN('MS-6'!DP321,'MS-6'!DP323),-MIN('MS-6'!DP321,'MS-6'!DP323))*IF('MS-6'!$DV321="W",1,-1),"")</f>
        <v/>
      </c>
      <c r="H566" s="39" t="str">
        <f>IF('MS-6'!$DV321&lt;&gt;"",IF('MS-6'!DR321='MS-6'!DR323,"",IF('MS-6'!DR321&gt;'MS-6'!DR323,MIN('MS-6'!DR321,'MS-6'!DR323),-MIN('MS-6'!DR321,'MS-6'!DR323))*IF('MS-6'!$DV321="W",1,-1)),"")</f>
        <v/>
      </c>
      <c r="I566" s="39" t="str">
        <f>IF('MS-6'!$DV321&lt;&gt;"",IF('MS-6'!DT321='MS-6'!DT323,"",IF('MS-6'!DT321&gt;'MS-6'!DT323,MIN('MS-6'!DT321,'MS-6'!DT323),-MIN('MS-6'!DT321,'MS-6'!DT323))*IF('MS-6'!$DV321="W",1,-1)),"")</f>
        <v/>
      </c>
    </row>
    <row r="567" spans="1:9">
      <c r="A567" t="e">
        <f t="shared" si="8"/>
        <v>#VALUE!</v>
      </c>
      <c r="B567" s="38" t="str">
        <f>CONCATENATE("MS-6 ",'MS-6'!$D$265,",",'MS-6'!$EJ261)</f>
        <v>MS-6 5,15</v>
      </c>
      <c r="C567" t="str">
        <f>IF('MS-6'!$FL261&lt;&gt;"",IF('MS-6'!$FL261="W",'MS-6'!$EM261,'MS-6'!$EM263),"")</f>
        <v/>
      </c>
      <c r="D567" t="str">
        <f>IF('MS-6'!$FL261&lt;&gt;"",IF('MS-6'!$FL261="L",'MS-6'!$EM261,'MS-6'!$EM263),"")</f>
        <v/>
      </c>
      <c r="E567" s="39" t="str">
        <f>IF('MS-6'!$FL261&lt;&gt;"",IF('MS-6'!FB261&gt;'MS-6'!FB263,MIN('MS-6'!FB261,'MS-6'!FB263),-MIN('MS-6'!FB261,'MS-6'!FB263))*IF('MS-6'!$FL261="W",1,-1),"")</f>
        <v/>
      </c>
      <c r="F567" s="39" t="str">
        <f>IF('MS-6'!$FL261&lt;&gt;"",IF('MS-6'!FD261&gt;'MS-6'!FD263,MIN('MS-6'!FD261,'MS-6'!FD263),-MIN('MS-6'!FD261,'MS-6'!FD263))*IF('MS-6'!$FL261="W",1,-1),"")</f>
        <v/>
      </c>
      <c r="G567" s="39" t="str">
        <f>IF('MS-6'!$FL261&lt;&gt;"",IF('MS-6'!FF261&gt;'MS-6'!FF263,MIN('MS-6'!FF261,'MS-6'!FF263),-MIN('MS-6'!FF261,'MS-6'!FF263))*IF('MS-6'!$FL261="W",1,-1),"")</f>
        <v/>
      </c>
      <c r="H567" s="39" t="str">
        <f>IF('MS-6'!$FL261&lt;&gt;"",IF('MS-6'!FH261='MS-6'!FH263,"",IF('MS-6'!FH261&gt;'MS-6'!FH263,MIN('MS-6'!FH261,'MS-6'!FH263),-MIN('MS-6'!FH261,'MS-6'!FH263))*IF('MS-6'!$FL261="W",1,-1)),"")</f>
        <v/>
      </c>
      <c r="I567" s="39" t="str">
        <f>IF('MS-6'!$FL261&lt;&gt;"",IF('MS-6'!FJ261='MS-6'!FJ263,"",IF('MS-6'!FJ261&gt;'MS-6'!FJ263,MIN('MS-6'!FJ261,'MS-6'!FJ263),-MIN('MS-6'!FJ261,'MS-6'!FJ263))*IF('MS-6'!$FL261="W",1,-1)),"")</f>
        <v/>
      </c>
    </row>
    <row r="568" spans="1:9">
      <c r="A568" t="e">
        <f t="shared" si="8"/>
        <v>#VALUE!</v>
      </c>
      <c r="B568" s="38" t="str">
        <f>CONCATENATE("MS-6 ",'MS-6'!$D$330,",",'MS-6'!$BD326)</f>
        <v>MS-6 6,1</v>
      </c>
      <c r="C568" t="str">
        <f>IF('MS-6'!$CF326&lt;&gt;"",IF('MS-6'!$CF326="W",'MS-6'!$BG326,'MS-6'!$BG328),"")</f>
        <v/>
      </c>
      <c r="D568" t="str">
        <f>IF('MS-6'!$CF326&lt;&gt;"",IF('MS-6'!$CF326="L",'MS-6'!$BG326,'MS-6'!$BG328),"")</f>
        <v/>
      </c>
      <c r="E568" s="39" t="str">
        <f>IF('MS-6'!$CF326&lt;&gt;"",IF('MS-6'!BV326&gt;'MS-6'!BV328,MIN('MS-6'!BV326,'MS-6'!BV328),-MIN('MS-6'!BV326,'MS-6'!BV328))*IF('MS-6'!$CF326="W",1,-1),"")</f>
        <v/>
      </c>
      <c r="F568" s="39" t="str">
        <f>IF('MS-6'!$CF326&lt;&gt;"",IF('MS-6'!BX326&gt;'MS-6'!BX328,MIN('MS-6'!BX326,'MS-6'!BX328),-MIN('MS-6'!BX326,'MS-6'!BX328))*IF('MS-6'!$CF326="W",1,-1),"")</f>
        <v/>
      </c>
      <c r="G568" s="39" t="str">
        <f>IF('MS-6'!$CF326&lt;&gt;"",IF('MS-6'!BZ326&gt;'MS-6'!BZ328,MIN('MS-6'!BZ326,'MS-6'!BZ328),-MIN('MS-6'!BZ326,'MS-6'!BZ328))*IF('MS-6'!$CF326="W",1,-1),"")</f>
        <v/>
      </c>
      <c r="H568" s="39" t="str">
        <f>IF('MS-6'!$CF326&lt;&gt;"",IF('MS-6'!CB326='MS-6'!CB328,"",IF('MS-6'!CB326&gt;'MS-6'!CB328,MIN('MS-6'!CB326,'MS-6'!CB328),-MIN('MS-6'!CB326,'MS-6'!CB328))*IF('MS-6'!$CF326="W",1,-1)),"")</f>
        <v/>
      </c>
      <c r="I568" s="39" t="str">
        <f>IF('MS-6'!$CF326&lt;&gt;"",IF('MS-6'!CD326='MS-6'!CD328,"",IF('MS-6'!CD326&gt;'MS-6'!CD328,MIN('MS-6'!CD326,'MS-6'!CD328),-MIN('MS-6'!CD326,'MS-6'!CD328))*IF('MS-6'!$CF326="W",1,-1)),"")</f>
        <v/>
      </c>
    </row>
    <row r="569" spans="1:9">
      <c r="A569" t="e">
        <f t="shared" si="8"/>
        <v>#VALUE!</v>
      </c>
      <c r="B569" s="38" t="str">
        <f>CONCATENATE("MS-6 ",'MS-6'!$D$330,",",'MS-6'!$BD336)</f>
        <v>MS-6 6,2</v>
      </c>
      <c r="C569" t="str">
        <f>IF('MS-6'!$CF336&lt;&gt;"",IF('MS-6'!$CF336="W",'MS-6'!$BG336,'MS-6'!$BG338),"")</f>
        <v/>
      </c>
      <c r="D569" t="str">
        <f>IF('MS-6'!$CF336&lt;&gt;"",IF('MS-6'!$CF336="L",'MS-6'!$BG336,'MS-6'!$BG338),"")</f>
        <v/>
      </c>
      <c r="E569" s="39" t="str">
        <f>IF('MS-6'!$CF336&lt;&gt;"",IF('MS-6'!BV336&gt;'MS-6'!BV338,MIN('MS-6'!BV336,'MS-6'!BV338),-MIN('MS-6'!BV336,'MS-6'!BV338))*IF('MS-6'!$CF336="W",1,-1),"")</f>
        <v/>
      </c>
      <c r="F569" s="39" t="str">
        <f>IF('MS-6'!$CF336&lt;&gt;"",IF('MS-6'!BX336&gt;'MS-6'!BX338,MIN('MS-6'!BX336,'MS-6'!BX338),-MIN('MS-6'!BX336,'MS-6'!BX338))*IF('MS-6'!$CF336="W",1,-1),"")</f>
        <v/>
      </c>
      <c r="G569" s="39" t="str">
        <f>IF('MS-6'!$CF336&lt;&gt;"",IF('MS-6'!BZ336&gt;'MS-6'!BZ338,MIN('MS-6'!BZ336,'MS-6'!BZ338),-MIN('MS-6'!BZ336,'MS-6'!BZ338))*IF('MS-6'!$CF336="W",1,-1),"")</f>
        <v/>
      </c>
      <c r="H569" s="39" t="str">
        <f>IF('MS-6'!$CF336&lt;&gt;"",IF('MS-6'!CB336='MS-6'!CB338,"",IF('MS-6'!CB336&gt;'MS-6'!CB338,MIN('MS-6'!CB336,'MS-6'!CB338),-MIN('MS-6'!CB336,'MS-6'!CB338))*IF('MS-6'!$CF336="W",1,-1)),"")</f>
        <v/>
      </c>
      <c r="I569" s="39" t="str">
        <f>IF('MS-6'!$CF336&lt;&gt;"",IF('MS-6'!CD336='MS-6'!CD338,"",IF('MS-6'!CD336&gt;'MS-6'!CD338,MIN('MS-6'!CD336,'MS-6'!CD338),-MIN('MS-6'!CD336,'MS-6'!CD338))*IF('MS-6'!$CF336="W",1,-1)),"")</f>
        <v/>
      </c>
    </row>
    <row r="570" spans="1:9">
      <c r="A570" t="e">
        <f t="shared" si="8"/>
        <v>#VALUE!</v>
      </c>
      <c r="B570" s="38" t="str">
        <f>CONCATENATE("MS-6 ",'MS-6'!$D$330,",",'MS-6'!$BD346)</f>
        <v>MS-6 6,3</v>
      </c>
      <c r="C570" t="str">
        <f>IF('MS-6'!$CF346&lt;&gt;"",IF('MS-6'!$CF346="W",'MS-6'!$BG346,'MS-6'!$BG348),"")</f>
        <v/>
      </c>
      <c r="D570" t="str">
        <f>IF('MS-6'!$CF346&lt;&gt;"",IF('MS-6'!$CF346="L",'MS-6'!$BG346,'MS-6'!$BG348),"")</f>
        <v/>
      </c>
      <c r="E570" s="39" t="str">
        <f>IF('MS-6'!$CF346&lt;&gt;"",IF('MS-6'!BV346&gt;'MS-6'!BV348,MIN('MS-6'!BV346,'MS-6'!BV348),-MIN('MS-6'!BV346,'MS-6'!BV348))*IF('MS-6'!$CF346="W",1,-1),"")</f>
        <v/>
      </c>
      <c r="F570" s="39" t="str">
        <f>IF('MS-6'!$CF346&lt;&gt;"",IF('MS-6'!BX346&gt;'MS-6'!BX348,MIN('MS-6'!BX346,'MS-6'!BX348),-MIN('MS-6'!BX346,'MS-6'!BX348))*IF('MS-6'!$CF346="W",1,-1),"")</f>
        <v/>
      </c>
      <c r="G570" s="39" t="str">
        <f>IF('MS-6'!$CF346&lt;&gt;"",IF('MS-6'!BZ346&gt;'MS-6'!BZ348,MIN('MS-6'!BZ346,'MS-6'!BZ348),-MIN('MS-6'!BZ346,'MS-6'!BZ348))*IF('MS-6'!$CF346="W",1,-1),"")</f>
        <v/>
      </c>
      <c r="H570" s="39" t="str">
        <f>IF('MS-6'!$CF346&lt;&gt;"",IF('MS-6'!CB346='MS-6'!CB348,"",IF('MS-6'!CB346&gt;'MS-6'!CB348,MIN('MS-6'!CB346,'MS-6'!CB348),-MIN('MS-6'!CB346,'MS-6'!CB348))*IF('MS-6'!$CF346="W",1,-1)),"")</f>
        <v/>
      </c>
      <c r="I570" s="39" t="str">
        <f>IF('MS-6'!$CF346&lt;&gt;"",IF('MS-6'!CD346='MS-6'!CD348,"",IF('MS-6'!CD346&gt;'MS-6'!CD348,MIN('MS-6'!CD346,'MS-6'!CD348),-MIN('MS-6'!CD346,'MS-6'!CD348))*IF('MS-6'!$CF346="W",1,-1)),"")</f>
        <v/>
      </c>
    </row>
    <row r="571" spans="1:9">
      <c r="A571" t="e">
        <f t="shared" si="8"/>
        <v>#VALUE!</v>
      </c>
      <c r="B571" s="38" t="str">
        <f>CONCATENATE("MS-6 ",'MS-6'!$D$330,",",'MS-6'!$BD356)</f>
        <v>MS-6 6,4</v>
      </c>
      <c r="C571" t="str">
        <f>IF('MS-6'!$CF356&lt;&gt;"",IF('MS-6'!$CF356="W",'MS-6'!$BG356,'MS-6'!$BG358),"")</f>
        <v/>
      </c>
      <c r="D571" t="str">
        <f>IF('MS-6'!$CF356&lt;&gt;"",IF('MS-6'!$CF356="L",'MS-6'!$BG356,'MS-6'!$BG358),"")</f>
        <v/>
      </c>
      <c r="E571" s="39" t="str">
        <f>IF('MS-6'!$CF356&lt;&gt;"",IF('MS-6'!BV356&gt;'MS-6'!BV358,MIN('MS-6'!BV356,'MS-6'!BV358),-MIN('MS-6'!BV356,'MS-6'!BV358))*IF('MS-6'!$CF356="W",1,-1),"")</f>
        <v/>
      </c>
      <c r="F571" s="39" t="str">
        <f>IF('MS-6'!$CF356&lt;&gt;"",IF('MS-6'!BX356&gt;'MS-6'!BX358,MIN('MS-6'!BX356,'MS-6'!BX358),-MIN('MS-6'!BX356,'MS-6'!BX358))*IF('MS-6'!$CF356="W",1,-1),"")</f>
        <v/>
      </c>
      <c r="G571" s="39" t="str">
        <f>IF('MS-6'!$CF356&lt;&gt;"",IF('MS-6'!BZ356&gt;'MS-6'!BZ358,MIN('MS-6'!BZ356,'MS-6'!BZ358),-MIN('MS-6'!BZ356,'MS-6'!BZ358))*IF('MS-6'!$CF356="W",1,-1),"")</f>
        <v/>
      </c>
      <c r="H571" s="39" t="str">
        <f>IF('MS-6'!$CF356&lt;&gt;"",IF('MS-6'!CB356='MS-6'!CB358,"",IF('MS-6'!CB356&gt;'MS-6'!CB358,MIN('MS-6'!CB356,'MS-6'!CB358),-MIN('MS-6'!CB356,'MS-6'!CB358))*IF('MS-6'!$CF356="W",1,-1)),"")</f>
        <v/>
      </c>
      <c r="I571" s="39" t="str">
        <f>IF('MS-6'!$CF356&lt;&gt;"",IF('MS-6'!CD356='MS-6'!CD358,"",IF('MS-6'!CD356&gt;'MS-6'!CD358,MIN('MS-6'!CD356,'MS-6'!CD358),-MIN('MS-6'!CD356,'MS-6'!CD358))*IF('MS-6'!$CF356="W",1,-1)),"")</f>
        <v/>
      </c>
    </row>
    <row r="572" spans="1:9">
      <c r="A572" t="e">
        <f t="shared" si="8"/>
        <v>#VALUE!</v>
      </c>
      <c r="B572" s="38" t="str">
        <f>CONCATENATE("MS-6 ",'MS-6'!$D$330,",",'MS-6'!$BD366)</f>
        <v>MS-6 6,5</v>
      </c>
      <c r="C572" t="str">
        <f>IF('MS-6'!$CF366&lt;&gt;"",IF('MS-6'!$CF366="W",'MS-6'!$BG366,'MS-6'!$BG368),"")</f>
        <v/>
      </c>
      <c r="D572" t="str">
        <f>IF('MS-6'!$CF366&lt;&gt;"",IF('MS-6'!$CF366="L",'MS-6'!$BG366,'MS-6'!$BG368),"")</f>
        <v/>
      </c>
      <c r="E572" s="39" t="str">
        <f>IF('MS-6'!$CF366&lt;&gt;"",IF('MS-6'!BV366&gt;'MS-6'!BV368,MIN('MS-6'!BV366,'MS-6'!BV368),-MIN('MS-6'!BV366,'MS-6'!BV368))*IF('MS-6'!$CF366="W",1,-1),"")</f>
        <v/>
      </c>
      <c r="F572" s="39" t="str">
        <f>IF('MS-6'!$CF366&lt;&gt;"",IF('MS-6'!BX366&gt;'MS-6'!BX368,MIN('MS-6'!BX366,'MS-6'!BX368),-MIN('MS-6'!BX366,'MS-6'!BX368))*IF('MS-6'!$CF366="W",1,-1),"")</f>
        <v/>
      </c>
      <c r="G572" s="39" t="str">
        <f>IF('MS-6'!$CF366&lt;&gt;"",IF('MS-6'!BZ366&gt;'MS-6'!BZ368,MIN('MS-6'!BZ366,'MS-6'!BZ368),-MIN('MS-6'!BZ366,'MS-6'!BZ368))*IF('MS-6'!$CF366="W",1,-1),"")</f>
        <v/>
      </c>
      <c r="H572" s="39" t="str">
        <f>IF('MS-6'!$CF366&lt;&gt;"",IF('MS-6'!CB366='MS-6'!CB368,"",IF('MS-6'!CB366&gt;'MS-6'!CB368,MIN('MS-6'!CB366,'MS-6'!CB368),-MIN('MS-6'!CB366,'MS-6'!CB368))*IF('MS-6'!$CF366="W",1,-1)),"")</f>
        <v/>
      </c>
      <c r="I572" s="39" t="str">
        <f>IF('MS-6'!$CF366&lt;&gt;"",IF('MS-6'!CD366='MS-6'!CD368,"",IF('MS-6'!CD366&gt;'MS-6'!CD368,MIN('MS-6'!CD366,'MS-6'!CD368),-MIN('MS-6'!CD366,'MS-6'!CD368))*IF('MS-6'!$CF366="W",1,-1)),"")</f>
        <v/>
      </c>
    </row>
    <row r="573" spans="1:9">
      <c r="A573" t="e">
        <f t="shared" si="8"/>
        <v>#VALUE!</v>
      </c>
      <c r="B573" s="38" t="str">
        <f>CONCATENATE("MS-6 ",'MS-6'!$D$330,",",'MS-6'!$BD376)</f>
        <v>MS-6 6,6</v>
      </c>
      <c r="C573" t="str">
        <f>IF('MS-6'!$CF376&lt;&gt;"",IF('MS-6'!$CF376="W",'MS-6'!$BG376,'MS-6'!$BG378),"")</f>
        <v/>
      </c>
      <c r="D573" t="str">
        <f>IF('MS-6'!$CF376&lt;&gt;"",IF('MS-6'!$CF376="L",'MS-6'!$BG376,'MS-6'!$BG378),"")</f>
        <v/>
      </c>
      <c r="E573" s="39" t="str">
        <f>IF('MS-6'!$CF376&lt;&gt;"",IF('MS-6'!BV376&gt;'MS-6'!BV378,MIN('MS-6'!BV376,'MS-6'!BV378),-MIN('MS-6'!BV376,'MS-6'!BV378))*IF('MS-6'!$CF376="W",1,-1),"")</f>
        <v/>
      </c>
      <c r="F573" s="39" t="str">
        <f>IF('MS-6'!$CF376&lt;&gt;"",IF('MS-6'!BX376&gt;'MS-6'!BX378,MIN('MS-6'!BX376,'MS-6'!BX378),-MIN('MS-6'!BX376,'MS-6'!BX378))*IF('MS-6'!$CF376="W",1,-1),"")</f>
        <v/>
      </c>
      <c r="G573" s="39" t="str">
        <f>IF('MS-6'!$CF376&lt;&gt;"",IF('MS-6'!BZ376&gt;'MS-6'!BZ378,MIN('MS-6'!BZ376,'MS-6'!BZ378),-MIN('MS-6'!BZ376,'MS-6'!BZ378))*IF('MS-6'!$CF376="W",1,-1),"")</f>
        <v/>
      </c>
      <c r="H573" s="39" t="str">
        <f>IF('MS-6'!$CF376&lt;&gt;"",IF('MS-6'!CB376='MS-6'!CB378,"",IF('MS-6'!CB376&gt;'MS-6'!CB378,MIN('MS-6'!CB376,'MS-6'!CB378),-MIN('MS-6'!CB376,'MS-6'!CB378))*IF('MS-6'!$CF376="W",1,-1)),"")</f>
        <v/>
      </c>
      <c r="I573" s="39" t="str">
        <f>IF('MS-6'!$CF376&lt;&gt;"",IF('MS-6'!CD376='MS-6'!CD378,"",IF('MS-6'!CD376&gt;'MS-6'!CD378,MIN('MS-6'!CD376,'MS-6'!CD378),-MIN('MS-6'!CD376,'MS-6'!CD378))*IF('MS-6'!$CF376="W",1,-1)),"")</f>
        <v/>
      </c>
    </row>
    <row r="574" spans="1:9">
      <c r="A574" t="e">
        <f t="shared" si="8"/>
        <v>#VALUE!</v>
      </c>
      <c r="B574" s="38" t="str">
        <f>CONCATENATE("MS-6 ",'MS-6'!$D$330,",",'MS-6'!$BD386)</f>
        <v>MS-6 6,7</v>
      </c>
      <c r="C574" t="str">
        <f>IF('MS-6'!$CF386&lt;&gt;"",IF('MS-6'!$CF386="W",'MS-6'!$BG386,'MS-6'!$BG388),"")</f>
        <v/>
      </c>
      <c r="D574" t="str">
        <f>IF('MS-6'!$CF386&lt;&gt;"",IF('MS-6'!$CF386="L",'MS-6'!$BG386,'MS-6'!$BG388),"")</f>
        <v/>
      </c>
      <c r="E574" s="39" t="str">
        <f>IF('MS-6'!$CF386&lt;&gt;"",IF('MS-6'!BV386&gt;'MS-6'!BV388,MIN('MS-6'!BV386,'MS-6'!BV388),-MIN('MS-6'!BV386,'MS-6'!BV388))*IF('MS-6'!$CF386="W",1,-1),"")</f>
        <v/>
      </c>
      <c r="F574" s="39" t="str">
        <f>IF('MS-6'!$CF386&lt;&gt;"",IF('MS-6'!BX386&gt;'MS-6'!BX388,MIN('MS-6'!BX386,'MS-6'!BX388),-MIN('MS-6'!BX386,'MS-6'!BX388))*IF('MS-6'!$CF386="W",1,-1),"")</f>
        <v/>
      </c>
      <c r="G574" s="39" t="str">
        <f>IF('MS-6'!$CF386&lt;&gt;"",IF('MS-6'!BZ386&gt;'MS-6'!BZ388,MIN('MS-6'!BZ386,'MS-6'!BZ388),-MIN('MS-6'!BZ386,'MS-6'!BZ388))*IF('MS-6'!$CF386="W",1,-1),"")</f>
        <v/>
      </c>
      <c r="H574" s="39" t="str">
        <f>IF('MS-6'!$CF386&lt;&gt;"",IF('MS-6'!CB386='MS-6'!CB388,"",IF('MS-6'!CB386&gt;'MS-6'!CB388,MIN('MS-6'!CB386,'MS-6'!CB388),-MIN('MS-6'!CB386,'MS-6'!CB388))*IF('MS-6'!$CF386="W",1,-1)),"")</f>
        <v/>
      </c>
      <c r="I574" s="39" t="str">
        <f>IF('MS-6'!$CF386&lt;&gt;"",IF('MS-6'!CD386='MS-6'!CD388,"",IF('MS-6'!CD386&gt;'MS-6'!CD388,MIN('MS-6'!CD386,'MS-6'!CD388),-MIN('MS-6'!CD386,'MS-6'!CD388))*IF('MS-6'!$CF386="W",1,-1)),"")</f>
        <v/>
      </c>
    </row>
    <row r="575" spans="1:9">
      <c r="A575" t="e">
        <f t="shared" si="8"/>
        <v>#VALUE!</v>
      </c>
      <c r="B575" s="38" t="str">
        <f>CONCATENATE("MS-6 ",'MS-6'!$D$330,",",'MS-6'!$CT326)</f>
        <v>MS-6 6,8</v>
      </c>
      <c r="C575" t="str">
        <f>IF('MS-6'!$DV326&lt;&gt;"",IF('MS-6'!$DV326="W",'MS-6'!$CW326,'MS-6'!$CW328),"")</f>
        <v/>
      </c>
      <c r="D575" t="str">
        <f>IF('MS-6'!$DV326&lt;&gt;"",IF('MS-6'!$DV326="L",'MS-6'!$CW326,'MS-6'!$CW328),"")</f>
        <v/>
      </c>
      <c r="E575" s="39" t="str">
        <f>IF('MS-6'!$DV326&lt;&gt;"",IF('MS-6'!DL326&gt;'MS-6'!DL328,MIN('MS-6'!DL326,'MS-6'!DL328),-MIN('MS-6'!DL326,'MS-6'!DL328))*IF('MS-6'!$DV326="W",1,-1),"")</f>
        <v/>
      </c>
      <c r="F575" s="39" t="str">
        <f>IF('MS-6'!$DV326&lt;&gt;"",IF('MS-6'!DN326&gt;'MS-6'!DN328,MIN('MS-6'!DN326,'MS-6'!DN328),-MIN('MS-6'!DN326,'MS-6'!DN328))*IF('MS-6'!$DV326="W",1,-1),"")</f>
        <v/>
      </c>
      <c r="G575" s="39" t="str">
        <f>IF('MS-6'!$DV326&lt;&gt;"",IF('MS-6'!DP326&gt;'MS-6'!DP328,MIN('MS-6'!DP326,'MS-6'!DP328),-MIN('MS-6'!DP326,'MS-6'!DP328))*IF('MS-6'!$DV326="W",1,-1),"")</f>
        <v/>
      </c>
      <c r="H575" s="39" t="str">
        <f>IF('MS-6'!$DV326&lt;&gt;"",IF('MS-6'!DR326='MS-6'!DR328,"",IF('MS-6'!DR326&gt;'MS-6'!DR328,MIN('MS-6'!DR326,'MS-6'!DR328),-MIN('MS-6'!DR326,'MS-6'!DR328))*IF('MS-6'!$DV326="W",1,-1)),"")</f>
        <v/>
      </c>
      <c r="I575" s="39" t="str">
        <f>IF('MS-6'!$DV326&lt;&gt;"",IF('MS-6'!DT326='MS-6'!DT328,"",IF('MS-6'!DT326&gt;'MS-6'!DT328,MIN('MS-6'!DT326,'MS-6'!DT328),-MIN('MS-6'!DT326,'MS-6'!DT328))*IF('MS-6'!$DV326="W",1,-1)),"")</f>
        <v/>
      </c>
    </row>
    <row r="576" spans="1:9">
      <c r="A576" t="e">
        <f t="shared" si="8"/>
        <v>#VALUE!</v>
      </c>
      <c r="B576" s="38" t="str">
        <f>CONCATENATE("MS-6 ",'MS-6'!$D$330,",",'MS-6'!$CT336)</f>
        <v>MS-6 6,9</v>
      </c>
      <c r="C576" t="str">
        <f>IF('MS-6'!$DV336&lt;&gt;"",IF('MS-6'!$DV336="W",'MS-6'!$CW336,'MS-6'!$CW338),"")</f>
        <v/>
      </c>
      <c r="D576" t="str">
        <f>IF('MS-6'!$DV336&lt;&gt;"",IF('MS-6'!$DV336="L",'MS-6'!$CW336,'MS-6'!$CW338),"")</f>
        <v/>
      </c>
      <c r="E576" s="39" t="str">
        <f>IF('MS-6'!$DV336&lt;&gt;"",IF('MS-6'!DL336&gt;'MS-6'!DL338,MIN('MS-6'!DL336,'MS-6'!DL338),-MIN('MS-6'!DL336,'MS-6'!DL338))*IF('MS-6'!$DV336="W",1,-1),"")</f>
        <v/>
      </c>
      <c r="F576" s="39" t="str">
        <f>IF('MS-6'!$DV336&lt;&gt;"",IF('MS-6'!DN336&gt;'MS-6'!DN338,MIN('MS-6'!DN336,'MS-6'!DN338),-MIN('MS-6'!DN336,'MS-6'!DN338))*IF('MS-6'!$DV336="W",1,-1),"")</f>
        <v/>
      </c>
      <c r="G576" s="39" t="str">
        <f>IF('MS-6'!$DV336&lt;&gt;"",IF('MS-6'!DP336&gt;'MS-6'!DP338,MIN('MS-6'!DP336,'MS-6'!DP338),-MIN('MS-6'!DP336,'MS-6'!DP338))*IF('MS-6'!$DV336="W",1,-1),"")</f>
        <v/>
      </c>
      <c r="H576" s="39" t="str">
        <f>IF('MS-6'!$DV336&lt;&gt;"",IF('MS-6'!DR336='MS-6'!DR338,"",IF('MS-6'!DR336&gt;'MS-6'!DR338,MIN('MS-6'!DR336,'MS-6'!DR338),-MIN('MS-6'!DR336,'MS-6'!DR338))*IF('MS-6'!$DV336="W",1,-1)),"")</f>
        <v/>
      </c>
      <c r="I576" s="39" t="str">
        <f>IF('MS-6'!$DV336&lt;&gt;"",IF('MS-6'!DT336='MS-6'!DT338,"",IF('MS-6'!DT336&gt;'MS-6'!DT338,MIN('MS-6'!DT336,'MS-6'!DT338),-MIN('MS-6'!DT336,'MS-6'!DT338))*IF('MS-6'!$DV336="W",1,-1)),"")</f>
        <v/>
      </c>
    </row>
    <row r="577" spans="1:9">
      <c r="A577" t="e">
        <f t="shared" si="8"/>
        <v>#VALUE!</v>
      </c>
      <c r="B577" s="38" t="str">
        <f>CONCATENATE("MS-6 ",'MS-6'!$D$330,",",'MS-6'!$CT346)</f>
        <v>MS-6 6,10</v>
      </c>
      <c r="C577" t="str">
        <f>IF('MS-6'!$DV346&lt;&gt;"",IF('MS-6'!$DV346="W",'MS-6'!$CW346,'MS-6'!$CW348),"")</f>
        <v/>
      </c>
      <c r="D577" t="str">
        <f>IF('MS-6'!$DV346&lt;&gt;"",IF('MS-6'!$DV346="L",'MS-6'!$CW346,'MS-6'!$CW348),"")</f>
        <v/>
      </c>
      <c r="E577" s="39" t="str">
        <f>IF('MS-6'!$DV346&lt;&gt;"",IF('MS-6'!DL346&gt;'MS-6'!DL348,MIN('MS-6'!DL346,'MS-6'!DL348),-MIN('MS-6'!DL346,'MS-6'!DL348))*IF('MS-6'!$DV346="W",1,-1),"")</f>
        <v/>
      </c>
      <c r="F577" s="39" t="str">
        <f>IF('MS-6'!$DV346&lt;&gt;"",IF('MS-6'!DN346&gt;'MS-6'!DN348,MIN('MS-6'!DN346,'MS-6'!DN348),-MIN('MS-6'!DN346,'MS-6'!DN348))*IF('MS-6'!$DV346="W",1,-1),"")</f>
        <v/>
      </c>
      <c r="G577" s="39" t="str">
        <f>IF('MS-6'!$DV346&lt;&gt;"",IF('MS-6'!DP346&gt;'MS-6'!DP348,MIN('MS-6'!DP346,'MS-6'!DP348),-MIN('MS-6'!DP346,'MS-6'!DP348))*IF('MS-6'!$DV346="W",1,-1),"")</f>
        <v/>
      </c>
      <c r="H577" s="39" t="str">
        <f>IF('MS-6'!$DV346&lt;&gt;"",IF('MS-6'!DR346='MS-6'!DR348,"",IF('MS-6'!DR346&gt;'MS-6'!DR348,MIN('MS-6'!DR346,'MS-6'!DR348),-MIN('MS-6'!DR346,'MS-6'!DR348))*IF('MS-6'!$DV346="W",1,-1)),"")</f>
        <v/>
      </c>
      <c r="I577" s="39" t="str">
        <f>IF('MS-6'!$DV346&lt;&gt;"",IF('MS-6'!DT346='MS-6'!DT348,"",IF('MS-6'!DT346&gt;'MS-6'!DT348,MIN('MS-6'!DT346,'MS-6'!DT348),-MIN('MS-6'!DT346,'MS-6'!DT348))*IF('MS-6'!$DV346="W",1,-1)),"")</f>
        <v/>
      </c>
    </row>
    <row r="578" spans="1:9">
      <c r="A578" t="e">
        <f t="shared" ref="A578:A641" si="9">MID($C578,FIND(" ",$C578,1)+1,FIND(" ",$C578,LEN($C578)-8)-1-FIND(" ",$C578,1))&amp;";"&amp;LEFT($C578,FIND(" ",$C578,1)-1)&amp;";"&amp;MID($C578,FIND("(",$C578,LEN($C578)-7)+1,FIND(")",$C578,LEN($C578)-2)-FIND("(",$C578,LEN($C578)-7)-1)&amp;";"&amp;MID($D578,FIND(" ",$D578,1)+1,FIND(" ",$D578,LEN($D578)-8)-1-FIND(" ",$D578,1))&amp;";"&amp;LEFT($D578,FIND(" ",$D578,1)-1)&amp;";"&amp;MID($D578,FIND("(",$D578,LEN($D578)-7)+1,FIND(")",$D578,LEN($D578)-2)-FIND("(",$D578,LEN($D578)-7)-1)&amp;"|"</f>
        <v>#VALUE!</v>
      </c>
      <c r="B578" s="38" t="str">
        <f>CONCATENATE("MS-6 ",'MS-6'!$D$330,",",'MS-6'!$CT356)</f>
        <v>MS-6 6,11</v>
      </c>
      <c r="C578" t="str">
        <f>IF('MS-6'!$DV356&lt;&gt;"",IF('MS-6'!$DV356="W",'MS-6'!$CW356,'MS-6'!$CW358),"")</f>
        <v/>
      </c>
      <c r="D578" t="str">
        <f>IF('MS-6'!$DV356&lt;&gt;"",IF('MS-6'!$DV356="L",'MS-6'!$CW356,'MS-6'!$CW358),"")</f>
        <v/>
      </c>
      <c r="E578" s="39" t="str">
        <f>IF('MS-6'!$DV356&lt;&gt;"",IF('MS-6'!DL356&gt;'MS-6'!DL358,MIN('MS-6'!DL356,'MS-6'!DL358),-MIN('MS-6'!DL356,'MS-6'!DL358))*IF('MS-6'!$DV356="W",1,-1),"")</f>
        <v/>
      </c>
      <c r="F578" s="39" t="str">
        <f>IF('MS-6'!$DV356&lt;&gt;"",IF('MS-6'!DN356&gt;'MS-6'!DN358,MIN('MS-6'!DN356,'MS-6'!DN358),-MIN('MS-6'!DN356,'MS-6'!DN358))*IF('MS-6'!$DV356="W",1,-1),"")</f>
        <v/>
      </c>
      <c r="G578" s="39" t="str">
        <f>IF('MS-6'!$DV356&lt;&gt;"",IF('MS-6'!DP356&gt;'MS-6'!DP358,MIN('MS-6'!DP356,'MS-6'!DP358),-MIN('MS-6'!DP356,'MS-6'!DP358))*IF('MS-6'!$DV356="W",1,-1),"")</f>
        <v/>
      </c>
      <c r="H578" s="39" t="str">
        <f>IF('MS-6'!$DV356&lt;&gt;"",IF('MS-6'!DR356='MS-6'!DR358,"",IF('MS-6'!DR356&gt;'MS-6'!DR358,MIN('MS-6'!DR356,'MS-6'!DR358),-MIN('MS-6'!DR356,'MS-6'!DR358))*IF('MS-6'!$DV356="W",1,-1)),"")</f>
        <v/>
      </c>
      <c r="I578" s="39" t="str">
        <f>IF('MS-6'!$DV356&lt;&gt;"",IF('MS-6'!DT356='MS-6'!DT358,"",IF('MS-6'!DT356&gt;'MS-6'!DT358,MIN('MS-6'!DT356,'MS-6'!DT358),-MIN('MS-6'!DT356,'MS-6'!DT358))*IF('MS-6'!$DV356="W",1,-1)),"")</f>
        <v/>
      </c>
    </row>
    <row r="579" spans="1:9">
      <c r="A579" t="e">
        <f t="shared" si="9"/>
        <v>#VALUE!</v>
      </c>
      <c r="B579" s="38" t="str">
        <f>CONCATENATE("MS-6 ",'MS-6'!$D$330,",",'MS-6'!$CT366)</f>
        <v>MS-6 6,12</v>
      </c>
      <c r="C579" t="str">
        <f>IF('MS-6'!$DV366&lt;&gt;"",IF('MS-6'!$DV366="W",'MS-6'!$CW366,'MS-6'!$CW368),"")</f>
        <v/>
      </c>
      <c r="D579" t="str">
        <f>IF('MS-6'!$DV366&lt;&gt;"",IF('MS-6'!$DV366="L",'MS-6'!$CW366,'MS-6'!$CW368),"")</f>
        <v/>
      </c>
      <c r="E579" s="39" t="str">
        <f>IF('MS-6'!$DV366&lt;&gt;"",IF('MS-6'!DL366&gt;'MS-6'!DL368,MIN('MS-6'!DL366,'MS-6'!DL368),-MIN('MS-6'!DL366,'MS-6'!DL368))*IF('MS-6'!$DV366="W",1,-1),"")</f>
        <v/>
      </c>
      <c r="F579" s="39" t="str">
        <f>IF('MS-6'!$DV366&lt;&gt;"",IF('MS-6'!DN366&gt;'MS-6'!DN368,MIN('MS-6'!DN366,'MS-6'!DN368),-MIN('MS-6'!DN366,'MS-6'!DN368))*IF('MS-6'!$DV366="W",1,-1),"")</f>
        <v/>
      </c>
      <c r="G579" s="39" t="str">
        <f>IF('MS-6'!$DV366&lt;&gt;"",IF('MS-6'!DP366&gt;'MS-6'!DP368,MIN('MS-6'!DP366,'MS-6'!DP368),-MIN('MS-6'!DP366,'MS-6'!DP368))*IF('MS-6'!$DV366="W",1,-1),"")</f>
        <v/>
      </c>
      <c r="H579" s="39" t="str">
        <f>IF('MS-6'!$DV366&lt;&gt;"",IF('MS-6'!DR366='MS-6'!DR368,"",IF('MS-6'!DR366&gt;'MS-6'!DR368,MIN('MS-6'!DR366,'MS-6'!DR368),-MIN('MS-6'!DR366,'MS-6'!DR368))*IF('MS-6'!$DV366="W",1,-1)),"")</f>
        <v/>
      </c>
      <c r="I579" s="39" t="str">
        <f>IF('MS-6'!$DV366&lt;&gt;"",IF('MS-6'!DT366='MS-6'!DT368,"",IF('MS-6'!DT366&gt;'MS-6'!DT368,MIN('MS-6'!DT366,'MS-6'!DT368),-MIN('MS-6'!DT366,'MS-6'!DT368))*IF('MS-6'!$DV366="W",1,-1)),"")</f>
        <v/>
      </c>
    </row>
    <row r="580" spans="1:9">
      <c r="A580" t="e">
        <f t="shared" si="9"/>
        <v>#VALUE!</v>
      </c>
      <c r="B580" s="38" t="str">
        <f>CONCATENATE("MS-6 ",'MS-6'!$D$330,",",'MS-6'!$CT376)</f>
        <v>MS-6 6,13</v>
      </c>
      <c r="C580" t="str">
        <f>IF('MS-6'!$DV376&lt;&gt;"",IF('MS-6'!$DV376="W",'MS-6'!$CW376,'MS-6'!$CW378),"")</f>
        <v/>
      </c>
      <c r="D580" t="str">
        <f>IF('MS-6'!$DV376&lt;&gt;"",IF('MS-6'!$DV376="L",'MS-6'!$CW376,'MS-6'!$CW378),"")</f>
        <v/>
      </c>
      <c r="E580" s="39" t="str">
        <f>IF('MS-6'!$DV376&lt;&gt;"",IF('MS-6'!DL376&gt;'MS-6'!DL378,MIN('MS-6'!DL376,'MS-6'!DL378),-MIN('MS-6'!DL376,'MS-6'!DL378))*IF('MS-6'!$DV376="W",1,-1),"")</f>
        <v/>
      </c>
      <c r="F580" s="39" t="str">
        <f>IF('MS-6'!$DV376&lt;&gt;"",IF('MS-6'!DN376&gt;'MS-6'!DN378,MIN('MS-6'!DN376,'MS-6'!DN378),-MIN('MS-6'!DN376,'MS-6'!DN378))*IF('MS-6'!$DV376="W",1,-1),"")</f>
        <v/>
      </c>
      <c r="G580" s="39" t="str">
        <f>IF('MS-6'!$DV376&lt;&gt;"",IF('MS-6'!DP376&gt;'MS-6'!DP378,MIN('MS-6'!DP376,'MS-6'!DP378),-MIN('MS-6'!DP376,'MS-6'!DP378))*IF('MS-6'!$DV376="W",1,-1),"")</f>
        <v/>
      </c>
      <c r="H580" s="39" t="str">
        <f>IF('MS-6'!$DV376&lt;&gt;"",IF('MS-6'!DR376='MS-6'!DR378,"",IF('MS-6'!DR376&gt;'MS-6'!DR378,MIN('MS-6'!DR376,'MS-6'!DR378),-MIN('MS-6'!DR376,'MS-6'!DR378))*IF('MS-6'!$DV376="W",1,-1)),"")</f>
        <v/>
      </c>
      <c r="I580" s="39" t="str">
        <f>IF('MS-6'!$DV376&lt;&gt;"",IF('MS-6'!DT376='MS-6'!DT378,"",IF('MS-6'!DT376&gt;'MS-6'!DT378,MIN('MS-6'!DT376,'MS-6'!DT378),-MIN('MS-6'!DT376,'MS-6'!DT378))*IF('MS-6'!$DV376="W",1,-1)),"")</f>
        <v/>
      </c>
    </row>
    <row r="581" spans="1:9">
      <c r="A581" t="e">
        <f t="shared" si="9"/>
        <v>#VALUE!</v>
      </c>
      <c r="B581" s="38" t="str">
        <f>CONCATENATE("MS-6 ",'MS-6'!$D$330,",",'MS-6'!$CT386)</f>
        <v>MS-6 6,14</v>
      </c>
      <c r="C581" t="str">
        <f>IF('MS-6'!$DV386&lt;&gt;"",IF('MS-6'!$DV386="W",'MS-6'!$CW386,'MS-6'!$CW388),"")</f>
        <v/>
      </c>
      <c r="D581" t="str">
        <f>IF('MS-6'!$DV386&lt;&gt;"",IF('MS-6'!$DV386="L",'MS-6'!$CW386,'MS-6'!$CW388),"")</f>
        <v/>
      </c>
      <c r="E581" s="39" t="str">
        <f>IF('MS-6'!$DV386&lt;&gt;"",IF('MS-6'!DL386&gt;'MS-6'!DL388,MIN('MS-6'!DL386,'MS-6'!DL388),-MIN('MS-6'!DL386,'MS-6'!DL388))*IF('MS-6'!$DV386="W",1,-1),"")</f>
        <v/>
      </c>
      <c r="F581" s="39" t="str">
        <f>IF('MS-6'!$DV386&lt;&gt;"",IF('MS-6'!DN386&gt;'MS-6'!DN388,MIN('MS-6'!DN386,'MS-6'!DN388),-MIN('MS-6'!DN386,'MS-6'!DN388))*IF('MS-6'!$DV386="W",1,-1),"")</f>
        <v/>
      </c>
      <c r="G581" s="39" t="str">
        <f>IF('MS-6'!$DV386&lt;&gt;"",IF('MS-6'!DP386&gt;'MS-6'!DP388,MIN('MS-6'!DP386,'MS-6'!DP388),-MIN('MS-6'!DP386,'MS-6'!DP388))*IF('MS-6'!$DV386="W",1,-1),"")</f>
        <v/>
      </c>
      <c r="H581" s="39" t="str">
        <f>IF('MS-6'!$DV386&lt;&gt;"",IF('MS-6'!DR386='MS-6'!DR388,"",IF('MS-6'!DR386&gt;'MS-6'!DR388,MIN('MS-6'!DR386,'MS-6'!DR388),-MIN('MS-6'!DR386,'MS-6'!DR388))*IF('MS-6'!$DV386="W",1,-1)),"")</f>
        <v/>
      </c>
      <c r="I581" s="39" t="str">
        <f>IF('MS-6'!$DV386&lt;&gt;"",IF('MS-6'!DT386='MS-6'!DT388,"",IF('MS-6'!DT386&gt;'MS-6'!DT388,MIN('MS-6'!DT386,'MS-6'!DT388),-MIN('MS-6'!DT386,'MS-6'!DT388))*IF('MS-6'!$DV386="W",1,-1)),"")</f>
        <v/>
      </c>
    </row>
    <row r="582" spans="1:9">
      <c r="A582" t="e">
        <f t="shared" si="9"/>
        <v>#VALUE!</v>
      </c>
      <c r="B582" s="38" t="str">
        <f>CONCATENATE("MS-6 ",'MS-6'!$D$330,",",'MS-6'!$EJ326)</f>
        <v>MS-6 6,15</v>
      </c>
      <c r="C582" t="str">
        <f>IF('MS-6'!$FL326&lt;&gt;"",IF('MS-6'!$FL326="W",'MS-6'!$EM326,'MS-6'!$EM328),"")</f>
        <v/>
      </c>
      <c r="D582" t="str">
        <f>IF('MS-6'!$FL326&lt;&gt;"",IF('MS-6'!$FL326="L",'MS-6'!$EM326,'MS-6'!$EM328),"")</f>
        <v/>
      </c>
      <c r="E582" s="39" t="str">
        <f>IF('MS-6'!$FL326&lt;&gt;"",IF('MS-6'!FB326&gt;'MS-6'!FB328,MIN('MS-6'!FB326,'MS-6'!FB328),-MIN('MS-6'!FB326,'MS-6'!FB328))*IF('MS-6'!$FL326="W",1,-1),"")</f>
        <v/>
      </c>
      <c r="F582" s="39" t="str">
        <f>IF('MS-6'!$FL326&lt;&gt;"",IF('MS-6'!FD326&gt;'MS-6'!FD328,MIN('MS-6'!FD326,'MS-6'!FD328),-MIN('MS-6'!FD326,'MS-6'!FD328))*IF('MS-6'!$FL326="W",1,-1),"")</f>
        <v/>
      </c>
      <c r="G582" s="39" t="str">
        <f>IF('MS-6'!$FL326&lt;&gt;"",IF('MS-6'!FF326&gt;'MS-6'!FF328,MIN('MS-6'!FF326,'MS-6'!FF328),-MIN('MS-6'!FF326,'MS-6'!FF328))*IF('MS-6'!$FL326="W",1,-1),"")</f>
        <v/>
      </c>
      <c r="H582" s="39" t="str">
        <f>IF('MS-6'!$FL326&lt;&gt;"",IF('MS-6'!FH326='MS-6'!FH328,"",IF('MS-6'!FH326&gt;'MS-6'!FH328,MIN('MS-6'!FH326,'MS-6'!FH328),-MIN('MS-6'!FH326,'MS-6'!FH328))*IF('MS-6'!$FL326="W",1,-1)),"")</f>
        <v/>
      </c>
      <c r="I582" s="39" t="str">
        <f>IF('MS-6'!$FL326&lt;&gt;"",IF('MS-6'!FJ326='MS-6'!FJ328,"",IF('MS-6'!FJ326&gt;'MS-6'!FJ328,MIN('MS-6'!FJ326,'MS-6'!FJ328),-MIN('MS-6'!FJ326,'MS-6'!FJ328))*IF('MS-6'!$FL326="W",1,-1)),"")</f>
        <v/>
      </c>
    </row>
    <row r="583" spans="1:9">
      <c r="A583" t="e">
        <f t="shared" si="9"/>
        <v>#VALUE!</v>
      </c>
      <c r="B583" s="38" t="str">
        <f>CONCATENATE("MS-6 ",'MS-6'!$D$395,",",'MS-6'!$BD391)</f>
        <v>MS-6 7,1</v>
      </c>
      <c r="C583" t="str">
        <f>IF('MS-6'!$CF391&lt;&gt;"",IF('MS-6'!$CF391="W",'MS-6'!$BG391,'MS-6'!$BG393),"")</f>
        <v/>
      </c>
      <c r="D583" t="str">
        <f>IF('MS-6'!$CF391&lt;&gt;"",IF('MS-6'!$CF391="L",'MS-6'!$BG391,'MS-6'!$BG393),"")</f>
        <v/>
      </c>
      <c r="E583" s="39" t="str">
        <f>IF('MS-6'!$CF391&lt;&gt;"",IF('MS-6'!BV391&gt;'MS-6'!BV393,MIN('MS-6'!BV391,'MS-6'!BV393),-MIN('MS-6'!BV391,'MS-6'!BV393))*IF('MS-6'!$CF391="W",1,-1),"")</f>
        <v/>
      </c>
      <c r="F583" s="39" t="str">
        <f>IF('MS-6'!$CF391&lt;&gt;"",IF('MS-6'!BX391&gt;'MS-6'!BX393,MIN('MS-6'!BX391,'MS-6'!BX393),-MIN('MS-6'!BX391,'MS-6'!BX393))*IF('MS-6'!$CF391="W",1,-1),"")</f>
        <v/>
      </c>
      <c r="G583" s="39" t="str">
        <f>IF('MS-6'!$CF391&lt;&gt;"",IF('MS-6'!BZ391&gt;'MS-6'!BZ393,MIN('MS-6'!BZ391,'MS-6'!BZ393),-MIN('MS-6'!BZ391,'MS-6'!BZ393))*IF('MS-6'!$CF391="W",1,-1),"")</f>
        <v/>
      </c>
      <c r="H583" s="39" t="str">
        <f>IF('MS-6'!$CF391&lt;&gt;"",IF('MS-6'!CB391='MS-6'!CB393,"",IF('MS-6'!CB391&gt;'MS-6'!CB393,MIN('MS-6'!CB391,'MS-6'!CB393),-MIN('MS-6'!CB391,'MS-6'!CB393))*IF('MS-6'!$CF391="W",1,-1)),"")</f>
        <v/>
      </c>
      <c r="I583" s="39" t="str">
        <f>IF('MS-6'!$CF391&lt;&gt;"",IF('MS-6'!CD391='MS-6'!CD393,"",IF('MS-6'!CD391&gt;'MS-6'!CD393,MIN('MS-6'!CD391,'MS-6'!CD393),-MIN('MS-6'!CD391,'MS-6'!CD393))*IF('MS-6'!$CF391="W",1,-1)),"")</f>
        <v/>
      </c>
    </row>
    <row r="584" spans="1:9">
      <c r="A584" t="e">
        <f t="shared" si="9"/>
        <v>#VALUE!</v>
      </c>
      <c r="B584" s="38" t="str">
        <f>CONCATENATE("MS-6 ",'MS-6'!$D$395,",",'MS-6'!$BD401)</f>
        <v>MS-6 7,2</v>
      </c>
      <c r="C584" t="str">
        <f>IF('MS-6'!$CF401&lt;&gt;"",IF('MS-6'!$CF401="W",'MS-6'!$BG401,'MS-6'!$BG403),"")</f>
        <v/>
      </c>
      <c r="D584" t="str">
        <f>IF('MS-6'!$CF401&lt;&gt;"",IF('MS-6'!$CF401="L",'MS-6'!$BG401,'MS-6'!$BG403),"")</f>
        <v/>
      </c>
      <c r="E584" s="39" t="str">
        <f>IF('MS-6'!$CF401&lt;&gt;"",IF('MS-6'!BV401&gt;'MS-6'!BV403,MIN('MS-6'!BV401,'MS-6'!BV403),-MIN('MS-6'!BV401,'MS-6'!BV403))*IF('MS-6'!$CF401="W",1,-1),"")</f>
        <v/>
      </c>
      <c r="F584" s="39" t="str">
        <f>IF('MS-6'!$CF401&lt;&gt;"",IF('MS-6'!BX401&gt;'MS-6'!BX403,MIN('MS-6'!BX401,'MS-6'!BX403),-MIN('MS-6'!BX401,'MS-6'!BX403))*IF('MS-6'!$CF401="W",1,-1),"")</f>
        <v/>
      </c>
      <c r="G584" s="39" t="str">
        <f>IF('MS-6'!$CF401&lt;&gt;"",IF('MS-6'!BZ401&gt;'MS-6'!BZ403,MIN('MS-6'!BZ401,'MS-6'!BZ403),-MIN('MS-6'!BZ401,'MS-6'!BZ403))*IF('MS-6'!$CF401="W",1,-1),"")</f>
        <v/>
      </c>
      <c r="H584" s="39" t="str">
        <f>IF('MS-6'!$CF401&lt;&gt;"",IF('MS-6'!CB401='MS-6'!CB403,"",IF('MS-6'!CB401&gt;'MS-6'!CB403,MIN('MS-6'!CB401,'MS-6'!CB403),-MIN('MS-6'!CB401,'MS-6'!CB403))*IF('MS-6'!$CF401="W",1,-1)),"")</f>
        <v/>
      </c>
      <c r="I584" s="39" t="str">
        <f>IF('MS-6'!$CF401&lt;&gt;"",IF('MS-6'!CD401='MS-6'!CD403,"",IF('MS-6'!CD401&gt;'MS-6'!CD403,MIN('MS-6'!CD401,'MS-6'!CD403),-MIN('MS-6'!CD401,'MS-6'!CD403))*IF('MS-6'!$CF401="W",1,-1)),"")</f>
        <v/>
      </c>
    </row>
    <row r="585" spans="1:9">
      <c r="A585" t="e">
        <f t="shared" si="9"/>
        <v>#VALUE!</v>
      </c>
      <c r="B585" s="38" t="str">
        <f>CONCATENATE("MS-6 ",'MS-6'!$D$395,",",'MS-6'!$BD411)</f>
        <v>MS-6 7,3</v>
      </c>
      <c r="C585" t="str">
        <f>IF('MS-6'!$CF411&lt;&gt;"",IF('MS-6'!$CF411="W",'MS-6'!$BG411,'MS-6'!$BG413),"")</f>
        <v/>
      </c>
      <c r="D585" t="str">
        <f>IF('MS-6'!$CF411&lt;&gt;"",IF('MS-6'!$CF411="L",'MS-6'!$BG411,'MS-6'!$BG413),"")</f>
        <v/>
      </c>
      <c r="E585" s="39" t="str">
        <f>IF('MS-6'!$CF411&lt;&gt;"",IF('MS-6'!BV411&gt;'MS-6'!BV413,MIN('MS-6'!BV411,'MS-6'!BV413),-MIN('MS-6'!BV411,'MS-6'!BV413))*IF('MS-6'!$CF411="W",1,-1),"")</f>
        <v/>
      </c>
      <c r="F585" s="39" t="str">
        <f>IF('MS-6'!$CF411&lt;&gt;"",IF('MS-6'!BX411&gt;'MS-6'!BX413,MIN('MS-6'!BX411,'MS-6'!BX413),-MIN('MS-6'!BX411,'MS-6'!BX413))*IF('MS-6'!$CF411="W",1,-1),"")</f>
        <v/>
      </c>
      <c r="G585" s="39" t="str">
        <f>IF('MS-6'!$CF411&lt;&gt;"",IF('MS-6'!BZ411&gt;'MS-6'!BZ413,MIN('MS-6'!BZ411,'MS-6'!BZ413),-MIN('MS-6'!BZ411,'MS-6'!BZ413))*IF('MS-6'!$CF411="W",1,-1),"")</f>
        <v/>
      </c>
      <c r="H585" s="39" t="str">
        <f>IF('MS-6'!$CF411&lt;&gt;"",IF('MS-6'!CB411='MS-6'!CB413,"",IF('MS-6'!CB411&gt;'MS-6'!CB413,MIN('MS-6'!CB411,'MS-6'!CB413),-MIN('MS-6'!CB411,'MS-6'!CB413))*IF('MS-6'!$CF411="W",1,-1)),"")</f>
        <v/>
      </c>
      <c r="I585" s="39" t="str">
        <f>IF('MS-6'!$CF411&lt;&gt;"",IF('MS-6'!CD411='MS-6'!CD413,"",IF('MS-6'!CD411&gt;'MS-6'!CD413,MIN('MS-6'!CD411,'MS-6'!CD413),-MIN('MS-6'!CD411,'MS-6'!CD413))*IF('MS-6'!$CF411="W",1,-1)),"")</f>
        <v/>
      </c>
    </row>
    <row r="586" spans="1:9">
      <c r="A586" t="e">
        <f t="shared" si="9"/>
        <v>#VALUE!</v>
      </c>
      <c r="B586" s="38" t="str">
        <f>CONCATENATE("MS-6 ",'MS-6'!$D$395,",",'MS-6'!$BD421)</f>
        <v>MS-6 7,4</v>
      </c>
      <c r="C586" t="str">
        <f>IF('MS-6'!$CF421&lt;&gt;"",IF('MS-6'!$CF421="W",'MS-6'!$BG421,'MS-6'!$BG423),"")</f>
        <v/>
      </c>
      <c r="D586" t="str">
        <f>IF('MS-6'!$CF421&lt;&gt;"",IF('MS-6'!$CF421="L",'MS-6'!$BG421,'MS-6'!$BG423),"")</f>
        <v/>
      </c>
      <c r="E586" s="39" t="str">
        <f>IF('MS-6'!$CF421&lt;&gt;"",IF('MS-6'!BV421&gt;'MS-6'!BV423,MIN('MS-6'!BV421,'MS-6'!BV423),-MIN('MS-6'!BV421,'MS-6'!BV423))*IF('MS-6'!$CF421="W",1,-1),"")</f>
        <v/>
      </c>
      <c r="F586" s="39" t="str">
        <f>IF('MS-6'!$CF421&lt;&gt;"",IF('MS-6'!BX421&gt;'MS-6'!BX423,MIN('MS-6'!BX421,'MS-6'!BX423),-MIN('MS-6'!BX421,'MS-6'!BX423))*IF('MS-6'!$CF421="W",1,-1),"")</f>
        <v/>
      </c>
      <c r="G586" s="39" t="str">
        <f>IF('MS-6'!$CF421&lt;&gt;"",IF('MS-6'!BZ421&gt;'MS-6'!BZ423,MIN('MS-6'!BZ421,'MS-6'!BZ423),-MIN('MS-6'!BZ421,'MS-6'!BZ423))*IF('MS-6'!$CF421="W",1,-1),"")</f>
        <v/>
      </c>
      <c r="H586" s="39" t="str">
        <f>IF('MS-6'!$CF421&lt;&gt;"",IF('MS-6'!CB421='MS-6'!CB423,"",IF('MS-6'!CB421&gt;'MS-6'!CB423,MIN('MS-6'!CB421,'MS-6'!CB423),-MIN('MS-6'!CB421,'MS-6'!CB423))*IF('MS-6'!$CF421="W",1,-1)),"")</f>
        <v/>
      </c>
      <c r="I586" s="39" t="str">
        <f>IF('MS-6'!$CF421&lt;&gt;"",IF('MS-6'!CD421='MS-6'!CD423,"",IF('MS-6'!CD421&gt;'MS-6'!CD423,MIN('MS-6'!CD421,'MS-6'!CD423),-MIN('MS-6'!CD421,'MS-6'!CD423))*IF('MS-6'!$CF421="W",1,-1)),"")</f>
        <v/>
      </c>
    </row>
    <row r="587" spans="1:9">
      <c r="A587" t="e">
        <f t="shared" si="9"/>
        <v>#VALUE!</v>
      </c>
      <c r="B587" s="38" t="str">
        <f>CONCATENATE("MS-6 ",'MS-6'!$D$395,",",'MS-6'!$BD431)</f>
        <v>MS-6 7,5</v>
      </c>
      <c r="C587" t="str">
        <f>IF('MS-6'!$CF431&lt;&gt;"",IF('MS-6'!$CF431="W",'MS-6'!$BG431,'MS-6'!$BG433),"")</f>
        <v/>
      </c>
      <c r="D587" t="str">
        <f>IF('MS-6'!$CF431&lt;&gt;"",IF('MS-6'!$CF431="L",'MS-6'!$BG431,'MS-6'!$BG433),"")</f>
        <v/>
      </c>
      <c r="E587" s="39" t="str">
        <f>IF('MS-6'!$CF431&lt;&gt;"",IF('MS-6'!BV431&gt;'MS-6'!BV433,MIN('MS-6'!BV431,'MS-6'!BV433),-MIN('MS-6'!BV431,'MS-6'!BV433))*IF('MS-6'!$CF431="W",1,-1),"")</f>
        <v/>
      </c>
      <c r="F587" s="39" t="str">
        <f>IF('MS-6'!$CF431&lt;&gt;"",IF('MS-6'!BX431&gt;'MS-6'!BX433,MIN('MS-6'!BX431,'MS-6'!BX433),-MIN('MS-6'!BX431,'MS-6'!BX433))*IF('MS-6'!$CF431="W",1,-1),"")</f>
        <v/>
      </c>
      <c r="G587" s="39" t="str">
        <f>IF('MS-6'!$CF431&lt;&gt;"",IF('MS-6'!BZ431&gt;'MS-6'!BZ433,MIN('MS-6'!BZ431,'MS-6'!BZ433),-MIN('MS-6'!BZ431,'MS-6'!BZ433))*IF('MS-6'!$CF431="W",1,-1),"")</f>
        <v/>
      </c>
      <c r="H587" s="39" t="str">
        <f>IF('MS-6'!$CF431&lt;&gt;"",IF('MS-6'!CB431='MS-6'!CB433,"",IF('MS-6'!CB431&gt;'MS-6'!CB433,MIN('MS-6'!CB431,'MS-6'!CB433),-MIN('MS-6'!CB431,'MS-6'!CB433))*IF('MS-6'!$CF431="W",1,-1)),"")</f>
        <v/>
      </c>
      <c r="I587" s="39" t="str">
        <f>IF('MS-6'!$CF431&lt;&gt;"",IF('MS-6'!CD431='MS-6'!CD433,"",IF('MS-6'!CD431&gt;'MS-6'!CD433,MIN('MS-6'!CD431,'MS-6'!CD433),-MIN('MS-6'!CD431,'MS-6'!CD433))*IF('MS-6'!$CF431="W",1,-1)),"")</f>
        <v/>
      </c>
    </row>
    <row r="588" spans="1:9">
      <c r="A588" t="e">
        <f t="shared" si="9"/>
        <v>#VALUE!</v>
      </c>
      <c r="B588" s="38" t="str">
        <f>CONCATENATE("MS-6 ",'MS-6'!$D$395,",",'MS-6'!$BD441)</f>
        <v>MS-6 7,6</v>
      </c>
      <c r="C588" t="str">
        <f>IF('MS-6'!$CF441&lt;&gt;"",IF('MS-6'!$CF441="W",'MS-6'!$BG441,'MS-6'!$BG443),"")</f>
        <v/>
      </c>
      <c r="D588" t="str">
        <f>IF('MS-6'!$CF441&lt;&gt;"",IF('MS-6'!$CF441="L",'MS-6'!$BG441,'MS-6'!$BG443),"")</f>
        <v/>
      </c>
      <c r="E588" s="39" t="str">
        <f>IF('MS-6'!$CF441&lt;&gt;"",IF('MS-6'!BV441&gt;'MS-6'!BV443,MIN('MS-6'!BV441,'MS-6'!BV443),-MIN('MS-6'!BV441,'MS-6'!BV443))*IF('MS-6'!$CF441="W",1,-1),"")</f>
        <v/>
      </c>
      <c r="F588" s="39" t="str">
        <f>IF('MS-6'!$CF441&lt;&gt;"",IF('MS-6'!BX441&gt;'MS-6'!BX443,MIN('MS-6'!BX441,'MS-6'!BX443),-MIN('MS-6'!BX441,'MS-6'!BX443))*IF('MS-6'!$CF441="W",1,-1),"")</f>
        <v/>
      </c>
      <c r="G588" s="39" t="str">
        <f>IF('MS-6'!$CF441&lt;&gt;"",IF('MS-6'!BZ441&gt;'MS-6'!BZ443,MIN('MS-6'!BZ441,'MS-6'!BZ443),-MIN('MS-6'!BZ441,'MS-6'!BZ443))*IF('MS-6'!$CF441="W",1,-1),"")</f>
        <v/>
      </c>
      <c r="H588" s="39" t="str">
        <f>IF('MS-6'!$CF441&lt;&gt;"",IF('MS-6'!CB441='MS-6'!CB443,"",IF('MS-6'!CB441&gt;'MS-6'!CB443,MIN('MS-6'!CB441,'MS-6'!CB443),-MIN('MS-6'!CB441,'MS-6'!CB443))*IF('MS-6'!$CF441="W",1,-1)),"")</f>
        <v/>
      </c>
      <c r="I588" s="39" t="str">
        <f>IF('MS-6'!$CF441&lt;&gt;"",IF('MS-6'!CD441='MS-6'!CD443,"",IF('MS-6'!CD441&gt;'MS-6'!CD443,MIN('MS-6'!CD441,'MS-6'!CD443),-MIN('MS-6'!CD441,'MS-6'!CD443))*IF('MS-6'!$CF441="W",1,-1)),"")</f>
        <v/>
      </c>
    </row>
    <row r="589" spans="1:9">
      <c r="A589" t="e">
        <f t="shared" si="9"/>
        <v>#VALUE!</v>
      </c>
      <c r="B589" s="38" t="str">
        <f>CONCATENATE("MS-6 ",'MS-6'!$D$395,",",'MS-6'!$BD451)</f>
        <v>MS-6 7,7</v>
      </c>
      <c r="C589" t="str">
        <f>IF('MS-6'!$CF451&lt;&gt;"",IF('MS-6'!$CF451="W",'MS-6'!$BG451,'MS-6'!$BG453),"")</f>
        <v/>
      </c>
      <c r="D589" t="str">
        <f>IF('MS-6'!$CF451&lt;&gt;"",IF('MS-6'!$CF451="L",'MS-6'!$BG451,'MS-6'!$BG453),"")</f>
        <v/>
      </c>
      <c r="E589" s="39" t="str">
        <f>IF('MS-6'!$CF451&lt;&gt;"",IF('MS-6'!BV451&gt;'MS-6'!BV453,MIN('MS-6'!BV451,'MS-6'!BV453),-MIN('MS-6'!BV451,'MS-6'!BV453))*IF('MS-6'!$CF451="W",1,-1),"")</f>
        <v/>
      </c>
      <c r="F589" s="39" t="str">
        <f>IF('MS-6'!$CF451&lt;&gt;"",IF('MS-6'!BX451&gt;'MS-6'!BX453,MIN('MS-6'!BX451,'MS-6'!BX453),-MIN('MS-6'!BX451,'MS-6'!BX453))*IF('MS-6'!$CF451="W",1,-1),"")</f>
        <v/>
      </c>
      <c r="G589" s="39" t="str">
        <f>IF('MS-6'!$CF451&lt;&gt;"",IF('MS-6'!BZ451&gt;'MS-6'!BZ453,MIN('MS-6'!BZ451,'MS-6'!BZ453),-MIN('MS-6'!BZ451,'MS-6'!BZ453))*IF('MS-6'!$CF451="W",1,-1),"")</f>
        <v/>
      </c>
      <c r="H589" s="39" t="str">
        <f>IF('MS-6'!$CF451&lt;&gt;"",IF('MS-6'!CB451='MS-6'!CB453,"",IF('MS-6'!CB451&gt;'MS-6'!CB453,MIN('MS-6'!CB451,'MS-6'!CB453),-MIN('MS-6'!CB451,'MS-6'!CB453))*IF('MS-6'!$CF451="W",1,-1)),"")</f>
        <v/>
      </c>
      <c r="I589" s="39" t="str">
        <f>IF('MS-6'!$CF451&lt;&gt;"",IF('MS-6'!CD451='MS-6'!CD453,"",IF('MS-6'!CD451&gt;'MS-6'!CD453,MIN('MS-6'!CD451,'MS-6'!CD453),-MIN('MS-6'!CD451,'MS-6'!CD453))*IF('MS-6'!$CF451="W",1,-1)),"")</f>
        <v/>
      </c>
    </row>
    <row r="590" spans="1:9">
      <c r="A590" t="e">
        <f t="shared" si="9"/>
        <v>#VALUE!</v>
      </c>
      <c r="B590" s="38" t="str">
        <f>CONCATENATE("MS-6 ",'MS-6'!$D$395,",",'MS-6'!$CT391)</f>
        <v>MS-6 7,8</v>
      </c>
      <c r="C590" t="str">
        <f>IF('MS-6'!$DV391&lt;&gt;"",IF('MS-6'!$DV391="W",'MS-6'!$CW391,'MS-6'!$CW393),"")</f>
        <v/>
      </c>
      <c r="D590" t="str">
        <f>IF('MS-6'!$DV391&lt;&gt;"",IF('MS-6'!$DV391="L",'MS-6'!$CW391,'MS-6'!$CW393),"")</f>
        <v/>
      </c>
      <c r="E590" s="39" t="str">
        <f>IF('MS-6'!$DV391&lt;&gt;"",IF('MS-6'!DL391&gt;'MS-6'!DL393,MIN('MS-6'!DL391,'MS-6'!DL393),-MIN('MS-6'!DL391,'MS-6'!DL393))*IF('MS-6'!$DV391="W",1,-1),"")</f>
        <v/>
      </c>
      <c r="F590" s="39" t="str">
        <f>IF('MS-6'!$DV391&lt;&gt;"",IF('MS-6'!DN391&gt;'MS-6'!DN393,MIN('MS-6'!DN391,'MS-6'!DN393),-MIN('MS-6'!DN391,'MS-6'!DN393))*IF('MS-6'!$DV391="W",1,-1),"")</f>
        <v/>
      </c>
      <c r="G590" s="39" t="str">
        <f>IF('MS-6'!$DV391&lt;&gt;"",IF('MS-6'!DP391&gt;'MS-6'!DP393,MIN('MS-6'!DP391,'MS-6'!DP393),-MIN('MS-6'!DP391,'MS-6'!DP393))*IF('MS-6'!$DV391="W",1,-1),"")</f>
        <v/>
      </c>
      <c r="H590" s="39" t="str">
        <f>IF('MS-6'!$DV391&lt;&gt;"",IF('MS-6'!DR391='MS-6'!DR393,"",IF('MS-6'!DR391&gt;'MS-6'!DR393,MIN('MS-6'!DR391,'MS-6'!DR393),-MIN('MS-6'!DR391,'MS-6'!DR393))*IF('MS-6'!$DV391="W",1,-1)),"")</f>
        <v/>
      </c>
      <c r="I590" s="39" t="str">
        <f>IF('MS-6'!$DV391&lt;&gt;"",IF('MS-6'!DT391='MS-6'!DT393,"",IF('MS-6'!DT391&gt;'MS-6'!DT393,MIN('MS-6'!DT391,'MS-6'!DT393),-MIN('MS-6'!DT391,'MS-6'!DT393))*IF('MS-6'!$DV391="W",1,-1)),"")</f>
        <v/>
      </c>
    </row>
    <row r="591" spans="1:9">
      <c r="A591" t="e">
        <f t="shared" si="9"/>
        <v>#VALUE!</v>
      </c>
      <c r="B591" s="38" t="str">
        <f>CONCATENATE("MS-6 ",'MS-6'!$D$395,",",'MS-6'!$CT401)</f>
        <v>MS-6 7,9</v>
      </c>
      <c r="C591" t="str">
        <f>IF('MS-6'!$DV401&lt;&gt;"",IF('MS-6'!$DV401="W",'MS-6'!$CW401,'MS-6'!$CW403),"")</f>
        <v/>
      </c>
      <c r="D591" t="str">
        <f>IF('MS-6'!$DV401&lt;&gt;"",IF('MS-6'!$DV401="L",'MS-6'!$CW401,'MS-6'!$CW403),"")</f>
        <v/>
      </c>
      <c r="E591" s="39" t="str">
        <f>IF('MS-6'!$DV401&lt;&gt;"",IF('MS-6'!DL401&gt;'MS-6'!DL403,MIN('MS-6'!DL401,'MS-6'!DL403),-MIN('MS-6'!DL401,'MS-6'!DL403))*IF('MS-6'!$DV401="W",1,-1),"")</f>
        <v/>
      </c>
      <c r="F591" s="39" t="str">
        <f>IF('MS-6'!$DV401&lt;&gt;"",IF('MS-6'!DN401&gt;'MS-6'!DN403,MIN('MS-6'!DN401,'MS-6'!DN403),-MIN('MS-6'!DN401,'MS-6'!DN403))*IF('MS-6'!$DV401="W",1,-1),"")</f>
        <v/>
      </c>
      <c r="G591" s="39" t="str">
        <f>IF('MS-6'!$DV401&lt;&gt;"",IF('MS-6'!DP401&gt;'MS-6'!DP403,MIN('MS-6'!DP401,'MS-6'!DP403),-MIN('MS-6'!DP401,'MS-6'!DP403))*IF('MS-6'!$DV401="W",1,-1),"")</f>
        <v/>
      </c>
      <c r="H591" s="39" t="str">
        <f>IF('MS-6'!$DV401&lt;&gt;"",IF('MS-6'!DR401='MS-6'!DR403,"",IF('MS-6'!DR401&gt;'MS-6'!DR403,MIN('MS-6'!DR401,'MS-6'!DR403),-MIN('MS-6'!DR401,'MS-6'!DR403))*IF('MS-6'!$DV401="W",1,-1)),"")</f>
        <v/>
      </c>
      <c r="I591" s="39" t="str">
        <f>IF('MS-6'!$DV401&lt;&gt;"",IF('MS-6'!DT401='MS-6'!DT403,"",IF('MS-6'!DT401&gt;'MS-6'!DT403,MIN('MS-6'!DT401,'MS-6'!DT403),-MIN('MS-6'!DT401,'MS-6'!DT403))*IF('MS-6'!$DV401="W",1,-1)),"")</f>
        <v/>
      </c>
    </row>
    <row r="592" spans="1:9">
      <c r="A592" t="e">
        <f t="shared" si="9"/>
        <v>#VALUE!</v>
      </c>
      <c r="B592" s="38" t="str">
        <f>CONCATENATE("MS-6 ",'MS-6'!$D$395,",",'MS-6'!$CT411)</f>
        <v>MS-6 7,10</v>
      </c>
      <c r="C592" t="str">
        <f>IF('MS-6'!$DV411&lt;&gt;"",IF('MS-6'!$DV411="W",'MS-6'!$CW411,'MS-6'!$CW413),"")</f>
        <v/>
      </c>
      <c r="D592" t="str">
        <f>IF('MS-6'!$DV411&lt;&gt;"",IF('MS-6'!$DV411="L",'MS-6'!$CW411,'MS-6'!$CW413),"")</f>
        <v/>
      </c>
      <c r="E592" s="39" t="str">
        <f>IF('MS-6'!$DV411&lt;&gt;"",IF('MS-6'!DL411&gt;'MS-6'!DL413,MIN('MS-6'!DL411,'MS-6'!DL413),-MIN('MS-6'!DL411,'MS-6'!DL413))*IF('MS-6'!$DV411="W",1,-1),"")</f>
        <v/>
      </c>
      <c r="F592" s="39" t="str">
        <f>IF('MS-6'!$DV411&lt;&gt;"",IF('MS-6'!DN411&gt;'MS-6'!DN413,MIN('MS-6'!DN411,'MS-6'!DN413),-MIN('MS-6'!DN411,'MS-6'!DN413))*IF('MS-6'!$DV411="W",1,-1),"")</f>
        <v/>
      </c>
      <c r="G592" s="39" t="str">
        <f>IF('MS-6'!$DV411&lt;&gt;"",IF('MS-6'!DP411&gt;'MS-6'!DP413,MIN('MS-6'!DP411,'MS-6'!DP413),-MIN('MS-6'!DP411,'MS-6'!DP413))*IF('MS-6'!$DV411="W",1,-1),"")</f>
        <v/>
      </c>
      <c r="H592" s="39" t="str">
        <f>IF('MS-6'!$DV411&lt;&gt;"",IF('MS-6'!DR411='MS-6'!DR413,"",IF('MS-6'!DR411&gt;'MS-6'!DR413,MIN('MS-6'!DR411,'MS-6'!DR413),-MIN('MS-6'!DR411,'MS-6'!DR413))*IF('MS-6'!$DV411="W",1,-1)),"")</f>
        <v/>
      </c>
      <c r="I592" s="39" t="str">
        <f>IF('MS-6'!$DV411&lt;&gt;"",IF('MS-6'!DT411='MS-6'!DT413,"",IF('MS-6'!DT411&gt;'MS-6'!DT413,MIN('MS-6'!DT411,'MS-6'!DT413),-MIN('MS-6'!DT411,'MS-6'!DT413))*IF('MS-6'!$DV411="W",1,-1)),"")</f>
        <v/>
      </c>
    </row>
    <row r="593" spans="1:9">
      <c r="A593" t="e">
        <f t="shared" si="9"/>
        <v>#VALUE!</v>
      </c>
      <c r="B593" s="38" t="str">
        <f>CONCATENATE("MS-6 ",'MS-6'!$D$395,",",'MS-6'!$CT421)</f>
        <v>MS-6 7,11</v>
      </c>
      <c r="C593" t="str">
        <f>IF('MS-6'!$DV421&lt;&gt;"",IF('MS-6'!$DV421="W",'MS-6'!$CW421,'MS-6'!$CW423),"")</f>
        <v/>
      </c>
      <c r="D593" t="str">
        <f>IF('MS-6'!$DV421&lt;&gt;"",IF('MS-6'!$DV421="L",'MS-6'!$CW421,'MS-6'!$CW423),"")</f>
        <v/>
      </c>
      <c r="E593" s="39" t="str">
        <f>IF('MS-6'!$DV421&lt;&gt;"",IF('MS-6'!DL421&gt;'MS-6'!DL423,MIN('MS-6'!DL421,'MS-6'!DL423),-MIN('MS-6'!DL421,'MS-6'!DL423))*IF('MS-6'!$DV421="W",1,-1),"")</f>
        <v/>
      </c>
      <c r="F593" s="39" t="str">
        <f>IF('MS-6'!$DV421&lt;&gt;"",IF('MS-6'!DN421&gt;'MS-6'!DN423,MIN('MS-6'!DN421,'MS-6'!DN423),-MIN('MS-6'!DN421,'MS-6'!DN423))*IF('MS-6'!$DV421="W",1,-1),"")</f>
        <v/>
      </c>
      <c r="G593" s="39" t="str">
        <f>IF('MS-6'!$DV421&lt;&gt;"",IF('MS-6'!DP421&gt;'MS-6'!DP423,MIN('MS-6'!DP421,'MS-6'!DP423),-MIN('MS-6'!DP421,'MS-6'!DP423))*IF('MS-6'!$DV421="W",1,-1),"")</f>
        <v/>
      </c>
      <c r="H593" s="39" t="str">
        <f>IF('MS-6'!$DV421&lt;&gt;"",IF('MS-6'!DR421='MS-6'!DR423,"",IF('MS-6'!DR421&gt;'MS-6'!DR423,MIN('MS-6'!DR421,'MS-6'!DR423),-MIN('MS-6'!DR421,'MS-6'!DR423))*IF('MS-6'!$DV421="W",1,-1)),"")</f>
        <v/>
      </c>
      <c r="I593" s="39" t="str">
        <f>IF('MS-6'!$DV421&lt;&gt;"",IF('MS-6'!DT421='MS-6'!DT423,"",IF('MS-6'!DT421&gt;'MS-6'!DT423,MIN('MS-6'!DT421,'MS-6'!DT423),-MIN('MS-6'!DT421,'MS-6'!DT423))*IF('MS-6'!$DV421="W",1,-1)),"")</f>
        <v/>
      </c>
    </row>
    <row r="594" spans="1:9">
      <c r="A594" t="e">
        <f t="shared" si="9"/>
        <v>#VALUE!</v>
      </c>
      <c r="B594" s="38" t="str">
        <f>CONCATENATE("MS-6 ",'MS-6'!$D$395,",",'MS-6'!$CT431)</f>
        <v>MS-6 7,12</v>
      </c>
      <c r="C594" t="str">
        <f>IF('MS-6'!$DV431&lt;&gt;"",IF('MS-6'!$DV431="W",'MS-6'!$CW431,'MS-6'!$CW433),"")</f>
        <v/>
      </c>
      <c r="D594" t="str">
        <f>IF('MS-6'!$DV431&lt;&gt;"",IF('MS-6'!$DV431="L",'MS-6'!$CW431,'MS-6'!$CW433),"")</f>
        <v/>
      </c>
      <c r="E594" s="39" t="str">
        <f>IF('MS-6'!$DV431&lt;&gt;"",IF('MS-6'!DL431&gt;'MS-6'!DL433,MIN('MS-6'!DL431,'MS-6'!DL433),-MIN('MS-6'!DL431,'MS-6'!DL433))*IF('MS-6'!$DV431="W",1,-1),"")</f>
        <v/>
      </c>
      <c r="F594" s="39" t="str">
        <f>IF('MS-6'!$DV431&lt;&gt;"",IF('MS-6'!DN431&gt;'MS-6'!DN433,MIN('MS-6'!DN431,'MS-6'!DN433),-MIN('MS-6'!DN431,'MS-6'!DN433))*IF('MS-6'!$DV431="W",1,-1),"")</f>
        <v/>
      </c>
      <c r="G594" s="39" t="str">
        <f>IF('MS-6'!$DV431&lt;&gt;"",IF('MS-6'!DP431&gt;'MS-6'!DP433,MIN('MS-6'!DP431,'MS-6'!DP433),-MIN('MS-6'!DP431,'MS-6'!DP433))*IF('MS-6'!$DV431="W",1,-1),"")</f>
        <v/>
      </c>
      <c r="H594" s="39" t="str">
        <f>IF('MS-6'!$DV431&lt;&gt;"",IF('MS-6'!DR431='MS-6'!DR433,"",IF('MS-6'!DR431&gt;'MS-6'!DR433,MIN('MS-6'!DR431,'MS-6'!DR433),-MIN('MS-6'!DR431,'MS-6'!DR433))*IF('MS-6'!$DV431="W",1,-1)),"")</f>
        <v/>
      </c>
      <c r="I594" s="39" t="str">
        <f>IF('MS-6'!$DV431&lt;&gt;"",IF('MS-6'!DT431='MS-6'!DT433,"",IF('MS-6'!DT431&gt;'MS-6'!DT433,MIN('MS-6'!DT431,'MS-6'!DT433),-MIN('MS-6'!DT431,'MS-6'!DT433))*IF('MS-6'!$DV431="W",1,-1)),"")</f>
        <v/>
      </c>
    </row>
    <row r="595" spans="1:9">
      <c r="A595" t="e">
        <f t="shared" si="9"/>
        <v>#VALUE!</v>
      </c>
      <c r="B595" s="38" t="str">
        <f>CONCATENATE("MS-6 ",'MS-6'!$D$395,",",'MS-6'!$CT441)</f>
        <v>MS-6 7,13</v>
      </c>
      <c r="C595" t="str">
        <f>IF('MS-6'!$DV441&lt;&gt;"",IF('MS-6'!$DV441="W",'MS-6'!$CW441,'MS-6'!$CW443),"")</f>
        <v/>
      </c>
      <c r="D595" t="str">
        <f>IF('MS-6'!$DV441&lt;&gt;"",IF('MS-6'!$DV441="L",'MS-6'!$CW441,'MS-6'!$CW443),"")</f>
        <v/>
      </c>
      <c r="E595" s="39" t="str">
        <f>IF('MS-6'!$DV441&lt;&gt;"",IF('MS-6'!DL441&gt;'MS-6'!DL443,MIN('MS-6'!DL441,'MS-6'!DL443),-MIN('MS-6'!DL441,'MS-6'!DL443))*IF('MS-6'!$DV441="W",1,-1),"")</f>
        <v/>
      </c>
      <c r="F595" s="39" t="str">
        <f>IF('MS-6'!$DV441&lt;&gt;"",IF('MS-6'!DN441&gt;'MS-6'!DN443,MIN('MS-6'!DN441,'MS-6'!DN443),-MIN('MS-6'!DN441,'MS-6'!DN443))*IF('MS-6'!$DV441="W",1,-1),"")</f>
        <v/>
      </c>
      <c r="G595" s="39" t="str">
        <f>IF('MS-6'!$DV441&lt;&gt;"",IF('MS-6'!DP441&gt;'MS-6'!DP443,MIN('MS-6'!DP441,'MS-6'!DP443),-MIN('MS-6'!DP441,'MS-6'!DP443))*IF('MS-6'!$DV441="W",1,-1),"")</f>
        <v/>
      </c>
      <c r="H595" s="39" t="str">
        <f>IF('MS-6'!$DV441&lt;&gt;"",IF('MS-6'!DR441='MS-6'!DR443,"",IF('MS-6'!DR441&gt;'MS-6'!DR443,MIN('MS-6'!DR441,'MS-6'!DR443),-MIN('MS-6'!DR441,'MS-6'!DR443))*IF('MS-6'!$DV441="W",1,-1)),"")</f>
        <v/>
      </c>
      <c r="I595" s="39" t="str">
        <f>IF('MS-6'!$DV441&lt;&gt;"",IF('MS-6'!DT441='MS-6'!DT443,"",IF('MS-6'!DT441&gt;'MS-6'!DT443,MIN('MS-6'!DT441,'MS-6'!DT443),-MIN('MS-6'!DT441,'MS-6'!DT443))*IF('MS-6'!$DV441="W",1,-1)),"")</f>
        <v/>
      </c>
    </row>
    <row r="596" spans="1:9">
      <c r="A596" t="e">
        <f t="shared" si="9"/>
        <v>#VALUE!</v>
      </c>
      <c r="B596" s="38" t="str">
        <f>CONCATENATE("MS-6 ",'MS-6'!$D$395,",",'MS-6'!$CT451)</f>
        <v>MS-6 7,14</v>
      </c>
      <c r="C596" t="str">
        <f>IF('MS-6'!$DV451&lt;&gt;"",IF('MS-6'!$DV451="W",'MS-6'!$CW451,'MS-6'!$CW453),"")</f>
        <v/>
      </c>
      <c r="D596" t="str">
        <f>IF('MS-6'!$DV451&lt;&gt;"",IF('MS-6'!$DV451="L",'MS-6'!$CW451,'MS-6'!$CW453),"")</f>
        <v/>
      </c>
      <c r="E596" s="39" t="str">
        <f>IF('MS-6'!$DV451&lt;&gt;"",IF('MS-6'!DL451&gt;'MS-6'!DL453,MIN('MS-6'!DL451,'MS-6'!DL453),-MIN('MS-6'!DL451,'MS-6'!DL453))*IF('MS-6'!$DV451="W",1,-1),"")</f>
        <v/>
      </c>
      <c r="F596" s="39" t="str">
        <f>IF('MS-6'!$DV451&lt;&gt;"",IF('MS-6'!DN451&gt;'MS-6'!DN453,MIN('MS-6'!DN451,'MS-6'!DN453),-MIN('MS-6'!DN451,'MS-6'!DN453))*IF('MS-6'!$DV451="W",1,-1),"")</f>
        <v/>
      </c>
      <c r="G596" s="39" t="str">
        <f>IF('MS-6'!$DV451&lt;&gt;"",IF('MS-6'!DP451&gt;'MS-6'!DP453,MIN('MS-6'!DP451,'MS-6'!DP453),-MIN('MS-6'!DP451,'MS-6'!DP453))*IF('MS-6'!$DV451="W",1,-1),"")</f>
        <v/>
      </c>
      <c r="H596" s="39" t="str">
        <f>IF('MS-6'!$DV451&lt;&gt;"",IF('MS-6'!DR451='MS-6'!DR453,"",IF('MS-6'!DR451&gt;'MS-6'!DR453,MIN('MS-6'!DR451,'MS-6'!DR453),-MIN('MS-6'!DR451,'MS-6'!DR453))*IF('MS-6'!$DV451="W",1,-1)),"")</f>
        <v/>
      </c>
      <c r="I596" s="39" t="str">
        <f>IF('MS-6'!$DV451&lt;&gt;"",IF('MS-6'!DT451='MS-6'!DT453,"",IF('MS-6'!DT451&gt;'MS-6'!DT453,MIN('MS-6'!DT451,'MS-6'!DT453),-MIN('MS-6'!DT451,'MS-6'!DT453))*IF('MS-6'!$DV451="W",1,-1)),"")</f>
        <v/>
      </c>
    </row>
    <row r="597" spans="1:9">
      <c r="A597" t="e">
        <f t="shared" si="9"/>
        <v>#VALUE!</v>
      </c>
      <c r="B597" s="38" t="str">
        <f>CONCATENATE("MS-6 ",'MS-6'!$D$395,",",'MS-6'!$EJ391)</f>
        <v>MS-6 7,15</v>
      </c>
      <c r="C597" t="str">
        <f>IF('MS-6'!$FL391&lt;&gt;"",IF('MS-6'!$FL391="W",'MS-6'!$EM391,'MS-6'!$EM393),"")</f>
        <v/>
      </c>
      <c r="D597" t="str">
        <f>IF('MS-6'!$FL391&lt;&gt;"",IF('MS-6'!$FL391="L",'MS-6'!$EM391,'MS-6'!$EM393),"")</f>
        <v/>
      </c>
      <c r="E597" s="39" t="str">
        <f>IF('MS-6'!$FL391&lt;&gt;"",IF('MS-6'!FB391&gt;'MS-6'!FB393,MIN('MS-6'!FB391,'MS-6'!FB393),-MIN('MS-6'!FB391,'MS-6'!FB393))*IF('MS-6'!$FL391="W",1,-1),"")</f>
        <v/>
      </c>
      <c r="F597" s="39" t="str">
        <f>IF('MS-6'!$FL391&lt;&gt;"",IF('MS-6'!FD391&gt;'MS-6'!FD393,MIN('MS-6'!FD391,'MS-6'!FD393),-MIN('MS-6'!FD391,'MS-6'!FD393))*IF('MS-6'!$FL391="W",1,-1),"")</f>
        <v/>
      </c>
      <c r="G597" s="39" t="str">
        <f>IF('MS-6'!$FL391&lt;&gt;"",IF('MS-6'!FF391&gt;'MS-6'!FF393,MIN('MS-6'!FF391,'MS-6'!FF393),-MIN('MS-6'!FF391,'MS-6'!FF393))*IF('MS-6'!$FL391="W",1,-1),"")</f>
        <v/>
      </c>
      <c r="H597" s="39" t="str">
        <f>IF('MS-6'!$FL391&lt;&gt;"",IF('MS-6'!FH391='MS-6'!FH393,"",IF('MS-6'!FH391&gt;'MS-6'!FH393,MIN('MS-6'!FH391,'MS-6'!FH393),-MIN('MS-6'!FH391,'MS-6'!FH393))*IF('MS-6'!$FL391="W",1,-1)),"")</f>
        <v/>
      </c>
      <c r="I597" s="39" t="str">
        <f>IF('MS-6'!$FL391&lt;&gt;"",IF('MS-6'!FJ391='MS-6'!FJ393,"",IF('MS-6'!FJ391&gt;'MS-6'!FJ393,MIN('MS-6'!FJ391,'MS-6'!FJ393),-MIN('MS-6'!FJ391,'MS-6'!FJ393))*IF('MS-6'!$FL391="W",1,-1)),"")</f>
        <v/>
      </c>
    </row>
    <row r="598" spans="1:9">
      <c r="A598" t="e">
        <f t="shared" si="9"/>
        <v>#VALUE!</v>
      </c>
      <c r="B598" s="38" t="str">
        <f>CONCATENATE("MS-6 ",'MS-6'!$D$460,",",'MS-6'!$BD456)</f>
        <v>MS-6 8,1</v>
      </c>
      <c r="C598" t="str">
        <f>IF('MS-6'!$CF456&lt;&gt;"",IF('MS-6'!$CF456="W",'MS-6'!$BG456,'MS-6'!$BG458),"")</f>
        <v/>
      </c>
      <c r="D598" t="str">
        <f>IF('MS-6'!$CF456&lt;&gt;"",IF('MS-6'!$CF456="L",'MS-6'!$BG456,'MS-6'!$BG458),"")</f>
        <v/>
      </c>
      <c r="E598" s="39" t="str">
        <f>IF('MS-6'!$CF456&lt;&gt;"",IF('MS-6'!BV456&gt;'MS-6'!BV458,MIN('MS-6'!BV456,'MS-6'!BV458),-MIN('MS-6'!BV456,'MS-6'!BV458))*IF('MS-6'!$CF456="W",1,-1),"")</f>
        <v/>
      </c>
      <c r="F598" s="39" t="str">
        <f>IF('MS-6'!$CF456&lt;&gt;"",IF('MS-6'!BX456&gt;'MS-6'!BX458,MIN('MS-6'!BX456,'MS-6'!BX458),-MIN('MS-6'!BX456,'MS-6'!BX458))*IF('MS-6'!$CF456="W",1,-1),"")</f>
        <v/>
      </c>
      <c r="G598" s="39" t="str">
        <f>IF('MS-6'!$CF456&lt;&gt;"",IF('MS-6'!BZ456&gt;'MS-6'!BZ458,MIN('MS-6'!BZ456,'MS-6'!BZ458),-MIN('MS-6'!BZ456,'MS-6'!BZ458))*IF('MS-6'!$CF456="W",1,-1),"")</f>
        <v/>
      </c>
      <c r="H598" s="39" t="str">
        <f>IF('MS-6'!$CF456&lt;&gt;"",IF('MS-6'!CB456='MS-6'!CB458,"",IF('MS-6'!CB456&gt;'MS-6'!CB458,MIN('MS-6'!CB456,'MS-6'!CB458),-MIN('MS-6'!CB456,'MS-6'!CB458))*IF('MS-6'!$CF456="W",1,-1)),"")</f>
        <v/>
      </c>
      <c r="I598" s="39" t="str">
        <f>IF('MS-6'!$CF456&lt;&gt;"",IF('MS-6'!CD456='MS-6'!CD458,"",IF('MS-6'!CD456&gt;'MS-6'!CD458,MIN('MS-6'!CD456,'MS-6'!CD458),-MIN('MS-6'!CD456,'MS-6'!CD458))*IF('MS-6'!$CF456="W",1,-1)),"")</f>
        <v/>
      </c>
    </row>
    <row r="599" spans="1:9">
      <c r="A599" t="e">
        <f t="shared" si="9"/>
        <v>#VALUE!</v>
      </c>
      <c r="B599" s="38" t="str">
        <f>CONCATENATE("MS-6 ",'MS-6'!$D$460,",",'MS-6'!$BD466)</f>
        <v>MS-6 8,2</v>
      </c>
      <c r="C599" t="str">
        <f>IF('MS-6'!$CF466&lt;&gt;"",IF('MS-6'!$CF466="W",'MS-6'!$BG466,'MS-6'!$BG468),"")</f>
        <v/>
      </c>
      <c r="D599" t="str">
        <f>IF('MS-6'!$CF466&lt;&gt;"",IF('MS-6'!$CF466="L",'MS-6'!$BG466,'MS-6'!$BG468),"")</f>
        <v/>
      </c>
      <c r="E599" s="39" t="str">
        <f>IF('MS-6'!$CF466&lt;&gt;"",IF('MS-6'!BV466&gt;'MS-6'!BV468,MIN('MS-6'!BV466,'MS-6'!BV468),-MIN('MS-6'!BV466,'MS-6'!BV468))*IF('MS-6'!$CF466="W",1,-1),"")</f>
        <v/>
      </c>
      <c r="F599" s="39" t="str">
        <f>IF('MS-6'!$CF466&lt;&gt;"",IF('MS-6'!BX466&gt;'MS-6'!BX468,MIN('MS-6'!BX466,'MS-6'!BX468),-MIN('MS-6'!BX466,'MS-6'!BX468))*IF('MS-6'!$CF466="W",1,-1),"")</f>
        <v/>
      </c>
      <c r="G599" s="39" t="str">
        <f>IF('MS-6'!$CF466&lt;&gt;"",IF('MS-6'!BZ466&gt;'MS-6'!BZ468,MIN('MS-6'!BZ466,'MS-6'!BZ468),-MIN('MS-6'!BZ466,'MS-6'!BZ468))*IF('MS-6'!$CF466="W",1,-1),"")</f>
        <v/>
      </c>
      <c r="H599" s="39" t="str">
        <f>IF('MS-6'!$CF466&lt;&gt;"",IF('MS-6'!CB466='MS-6'!CB468,"",IF('MS-6'!CB466&gt;'MS-6'!CB468,MIN('MS-6'!CB466,'MS-6'!CB468),-MIN('MS-6'!CB466,'MS-6'!CB468))*IF('MS-6'!$CF466="W",1,-1)),"")</f>
        <v/>
      </c>
      <c r="I599" s="39" t="str">
        <f>IF('MS-6'!$CF466&lt;&gt;"",IF('MS-6'!CD466='MS-6'!CD468,"",IF('MS-6'!CD466&gt;'MS-6'!CD468,MIN('MS-6'!CD466,'MS-6'!CD468),-MIN('MS-6'!CD466,'MS-6'!CD468))*IF('MS-6'!$CF466="W",1,-1)),"")</f>
        <v/>
      </c>
    </row>
    <row r="600" spans="1:9">
      <c r="A600" t="e">
        <f t="shared" si="9"/>
        <v>#VALUE!</v>
      </c>
      <c r="B600" s="38" t="str">
        <f>CONCATENATE("MS-6 ",'MS-6'!$D$460,",",'MS-6'!$BD476)</f>
        <v>MS-6 8,3</v>
      </c>
      <c r="C600" t="str">
        <f>IF('MS-6'!$CF476&lt;&gt;"",IF('MS-6'!$CF476="W",'MS-6'!$BG476,'MS-6'!$BG478),"")</f>
        <v/>
      </c>
      <c r="D600" t="str">
        <f>IF('MS-6'!$CF476&lt;&gt;"",IF('MS-6'!$CF476="L",'MS-6'!$BG476,'MS-6'!$BG478),"")</f>
        <v/>
      </c>
      <c r="E600" s="39" t="str">
        <f>IF('MS-6'!$CF476&lt;&gt;"",IF('MS-6'!BV476&gt;'MS-6'!BV478,MIN('MS-6'!BV476,'MS-6'!BV478),-MIN('MS-6'!BV476,'MS-6'!BV478))*IF('MS-6'!$CF476="W",1,-1),"")</f>
        <v/>
      </c>
      <c r="F600" s="39" t="str">
        <f>IF('MS-6'!$CF476&lt;&gt;"",IF('MS-6'!BX476&gt;'MS-6'!BX478,MIN('MS-6'!BX476,'MS-6'!BX478),-MIN('MS-6'!BX476,'MS-6'!BX478))*IF('MS-6'!$CF476="W",1,-1),"")</f>
        <v/>
      </c>
      <c r="G600" s="39" t="str">
        <f>IF('MS-6'!$CF476&lt;&gt;"",IF('MS-6'!BZ476&gt;'MS-6'!BZ478,MIN('MS-6'!BZ476,'MS-6'!BZ478),-MIN('MS-6'!BZ476,'MS-6'!BZ478))*IF('MS-6'!$CF476="W",1,-1),"")</f>
        <v/>
      </c>
      <c r="H600" s="39" t="str">
        <f>IF('MS-6'!$CF476&lt;&gt;"",IF('MS-6'!CB476='MS-6'!CB478,"",IF('MS-6'!CB476&gt;'MS-6'!CB478,MIN('MS-6'!CB476,'MS-6'!CB478),-MIN('MS-6'!CB476,'MS-6'!CB478))*IF('MS-6'!$CF476="W",1,-1)),"")</f>
        <v/>
      </c>
      <c r="I600" s="39" t="str">
        <f>IF('MS-6'!$CF476&lt;&gt;"",IF('MS-6'!CD476='MS-6'!CD478,"",IF('MS-6'!CD476&gt;'MS-6'!CD478,MIN('MS-6'!CD476,'MS-6'!CD478),-MIN('MS-6'!CD476,'MS-6'!CD478))*IF('MS-6'!$CF476="W",1,-1)),"")</f>
        <v/>
      </c>
    </row>
    <row r="601" spans="1:9">
      <c r="A601" t="e">
        <f t="shared" si="9"/>
        <v>#VALUE!</v>
      </c>
      <c r="B601" s="38" t="str">
        <f>CONCATENATE("MS-6 ",'MS-6'!$D$460,",",'MS-6'!$BD486)</f>
        <v>MS-6 8,4</v>
      </c>
      <c r="C601" t="str">
        <f>IF('MS-6'!$CF486&lt;&gt;"",IF('MS-6'!$CF486="W",'MS-6'!$BG486,'MS-6'!$BG488),"")</f>
        <v/>
      </c>
      <c r="D601" t="str">
        <f>IF('MS-6'!$CF486&lt;&gt;"",IF('MS-6'!$CF486="L",'MS-6'!$BG486,'MS-6'!$BG488),"")</f>
        <v/>
      </c>
      <c r="E601" s="39" t="str">
        <f>IF('MS-6'!$CF486&lt;&gt;"",IF('MS-6'!BV486&gt;'MS-6'!BV488,MIN('MS-6'!BV486,'MS-6'!BV488),-MIN('MS-6'!BV486,'MS-6'!BV488))*IF('MS-6'!$CF486="W",1,-1),"")</f>
        <v/>
      </c>
      <c r="F601" s="39" t="str">
        <f>IF('MS-6'!$CF486&lt;&gt;"",IF('MS-6'!BX486&gt;'MS-6'!BX488,MIN('MS-6'!BX486,'MS-6'!BX488),-MIN('MS-6'!BX486,'MS-6'!BX488))*IF('MS-6'!$CF486="W",1,-1),"")</f>
        <v/>
      </c>
      <c r="G601" s="39" t="str">
        <f>IF('MS-6'!$CF486&lt;&gt;"",IF('MS-6'!BZ486&gt;'MS-6'!BZ488,MIN('MS-6'!BZ486,'MS-6'!BZ488),-MIN('MS-6'!BZ486,'MS-6'!BZ488))*IF('MS-6'!$CF486="W",1,-1),"")</f>
        <v/>
      </c>
      <c r="H601" s="39" t="str">
        <f>IF('MS-6'!$CF486&lt;&gt;"",IF('MS-6'!CB486='MS-6'!CB488,"",IF('MS-6'!CB486&gt;'MS-6'!CB488,MIN('MS-6'!CB486,'MS-6'!CB488),-MIN('MS-6'!CB486,'MS-6'!CB488))*IF('MS-6'!$CF486="W",1,-1)),"")</f>
        <v/>
      </c>
      <c r="I601" s="39" t="str">
        <f>IF('MS-6'!$CF486&lt;&gt;"",IF('MS-6'!CD486='MS-6'!CD488,"",IF('MS-6'!CD486&gt;'MS-6'!CD488,MIN('MS-6'!CD486,'MS-6'!CD488),-MIN('MS-6'!CD486,'MS-6'!CD488))*IF('MS-6'!$CF486="W",1,-1)),"")</f>
        <v/>
      </c>
    </row>
    <row r="602" spans="1:9">
      <c r="A602" t="e">
        <f t="shared" si="9"/>
        <v>#VALUE!</v>
      </c>
      <c r="B602" s="38" t="str">
        <f>CONCATENATE("MS-6 ",'MS-6'!$D$460,",",'MS-6'!$BD496)</f>
        <v>MS-6 8,5</v>
      </c>
      <c r="C602" t="str">
        <f>IF('MS-6'!$CF496&lt;&gt;"",IF('MS-6'!$CF496="W",'MS-6'!$BG496,'MS-6'!$BG498),"")</f>
        <v/>
      </c>
      <c r="D602" t="str">
        <f>IF('MS-6'!$CF496&lt;&gt;"",IF('MS-6'!$CF496="L",'MS-6'!$BG496,'MS-6'!$BG498),"")</f>
        <v/>
      </c>
      <c r="E602" s="39" t="str">
        <f>IF('MS-6'!$CF496&lt;&gt;"",IF('MS-6'!BV496&gt;'MS-6'!BV498,MIN('MS-6'!BV496,'MS-6'!BV498),-MIN('MS-6'!BV496,'MS-6'!BV498))*IF('MS-6'!$CF496="W",1,-1),"")</f>
        <v/>
      </c>
      <c r="F602" s="39" t="str">
        <f>IF('MS-6'!$CF496&lt;&gt;"",IF('MS-6'!BX496&gt;'MS-6'!BX498,MIN('MS-6'!BX496,'MS-6'!BX498),-MIN('MS-6'!BX496,'MS-6'!BX498))*IF('MS-6'!$CF496="W",1,-1),"")</f>
        <v/>
      </c>
      <c r="G602" s="39" t="str">
        <f>IF('MS-6'!$CF496&lt;&gt;"",IF('MS-6'!BZ496&gt;'MS-6'!BZ498,MIN('MS-6'!BZ496,'MS-6'!BZ498),-MIN('MS-6'!BZ496,'MS-6'!BZ498))*IF('MS-6'!$CF496="W",1,-1),"")</f>
        <v/>
      </c>
      <c r="H602" s="39" t="str">
        <f>IF('MS-6'!$CF496&lt;&gt;"",IF('MS-6'!CB496='MS-6'!CB498,"",IF('MS-6'!CB496&gt;'MS-6'!CB498,MIN('MS-6'!CB496,'MS-6'!CB498),-MIN('MS-6'!CB496,'MS-6'!CB498))*IF('MS-6'!$CF496="W",1,-1)),"")</f>
        <v/>
      </c>
      <c r="I602" s="39" t="str">
        <f>IF('MS-6'!$CF496&lt;&gt;"",IF('MS-6'!CD496='MS-6'!CD498,"",IF('MS-6'!CD496&gt;'MS-6'!CD498,MIN('MS-6'!CD496,'MS-6'!CD498),-MIN('MS-6'!CD496,'MS-6'!CD498))*IF('MS-6'!$CF496="W",1,-1)),"")</f>
        <v/>
      </c>
    </row>
    <row r="603" spans="1:9">
      <c r="A603" t="e">
        <f t="shared" si="9"/>
        <v>#VALUE!</v>
      </c>
      <c r="B603" s="38" t="str">
        <f>CONCATENATE("MS-6 ",'MS-6'!$D$460,",",'MS-6'!$BD506)</f>
        <v>MS-6 8,6</v>
      </c>
      <c r="C603" t="str">
        <f>IF('MS-6'!$CF506&lt;&gt;"",IF('MS-6'!$CF506="W",'MS-6'!$BG506,'MS-6'!$BG508),"")</f>
        <v/>
      </c>
      <c r="D603" t="str">
        <f>IF('MS-6'!$CF506&lt;&gt;"",IF('MS-6'!$CF506="L",'MS-6'!$BG506,'MS-6'!$BG508),"")</f>
        <v/>
      </c>
      <c r="E603" s="39" t="str">
        <f>IF('MS-6'!$CF506&lt;&gt;"",IF('MS-6'!BV506&gt;'MS-6'!BV508,MIN('MS-6'!BV506,'MS-6'!BV508),-MIN('MS-6'!BV506,'MS-6'!BV508))*IF('MS-6'!$CF506="W",1,-1),"")</f>
        <v/>
      </c>
      <c r="F603" s="39" t="str">
        <f>IF('MS-6'!$CF506&lt;&gt;"",IF('MS-6'!BX506&gt;'MS-6'!BX508,MIN('MS-6'!BX506,'MS-6'!BX508),-MIN('MS-6'!BX506,'MS-6'!BX508))*IF('MS-6'!$CF506="W",1,-1),"")</f>
        <v/>
      </c>
      <c r="G603" s="39" t="str">
        <f>IF('MS-6'!$CF506&lt;&gt;"",IF('MS-6'!BZ506&gt;'MS-6'!BZ508,MIN('MS-6'!BZ506,'MS-6'!BZ508),-MIN('MS-6'!BZ506,'MS-6'!BZ508))*IF('MS-6'!$CF506="W",1,-1),"")</f>
        <v/>
      </c>
      <c r="H603" s="39" t="str">
        <f>IF('MS-6'!$CF506&lt;&gt;"",IF('MS-6'!CB506='MS-6'!CB508,"",IF('MS-6'!CB506&gt;'MS-6'!CB508,MIN('MS-6'!CB506,'MS-6'!CB508),-MIN('MS-6'!CB506,'MS-6'!CB508))*IF('MS-6'!$CF506="W",1,-1)),"")</f>
        <v/>
      </c>
      <c r="I603" s="39" t="str">
        <f>IF('MS-6'!$CF506&lt;&gt;"",IF('MS-6'!CD506='MS-6'!CD508,"",IF('MS-6'!CD506&gt;'MS-6'!CD508,MIN('MS-6'!CD506,'MS-6'!CD508),-MIN('MS-6'!CD506,'MS-6'!CD508))*IF('MS-6'!$CF506="W",1,-1)),"")</f>
        <v/>
      </c>
    </row>
    <row r="604" spans="1:9">
      <c r="A604" t="e">
        <f t="shared" si="9"/>
        <v>#VALUE!</v>
      </c>
      <c r="B604" s="38" t="str">
        <f>CONCATENATE("MS-6 ",'MS-6'!$D$460,",",'MS-6'!$BD516)</f>
        <v>MS-6 8,7</v>
      </c>
      <c r="C604" t="str">
        <f>IF('MS-6'!$CF516&lt;&gt;"",IF('MS-6'!$CF516="W",'MS-6'!$BG516,'MS-6'!$BG518),"")</f>
        <v/>
      </c>
      <c r="D604" t="str">
        <f>IF('MS-6'!$CF516&lt;&gt;"",IF('MS-6'!$CF516="L",'MS-6'!$BG516,'MS-6'!$BG518),"")</f>
        <v/>
      </c>
      <c r="E604" s="39" t="str">
        <f>IF('MS-6'!$CF516&lt;&gt;"",IF('MS-6'!BV516&gt;'MS-6'!BV518,MIN('MS-6'!BV516,'MS-6'!BV518),-MIN('MS-6'!BV516,'MS-6'!BV518))*IF('MS-6'!$CF516="W",1,-1),"")</f>
        <v/>
      </c>
      <c r="F604" s="39" t="str">
        <f>IF('MS-6'!$CF516&lt;&gt;"",IF('MS-6'!BX516&gt;'MS-6'!BX518,MIN('MS-6'!BX516,'MS-6'!BX518),-MIN('MS-6'!BX516,'MS-6'!BX518))*IF('MS-6'!$CF516="W",1,-1),"")</f>
        <v/>
      </c>
      <c r="G604" s="39" t="str">
        <f>IF('MS-6'!$CF516&lt;&gt;"",IF('MS-6'!BZ516&gt;'MS-6'!BZ518,MIN('MS-6'!BZ516,'MS-6'!BZ518),-MIN('MS-6'!BZ516,'MS-6'!BZ518))*IF('MS-6'!$CF516="W",1,-1),"")</f>
        <v/>
      </c>
      <c r="H604" s="39" t="str">
        <f>IF('MS-6'!$CF516&lt;&gt;"",IF('MS-6'!CB516='MS-6'!CB518,"",IF('MS-6'!CB516&gt;'MS-6'!CB518,MIN('MS-6'!CB516,'MS-6'!CB518),-MIN('MS-6'!CB516,'MS-6'!CB518))*IF('MS-6'!$CF516="W",1,-1)),"")</f>
        <v/>
      </c>
      <c r="I604" s="39" t="str">
        <f>IF('MS-6'!$CF516&lt;&gt;"",IF('MS-6'!CD516='MS-6'!CD518,"",IF('MS-6'!CD516&gt;'MS-6'!CD518,MIN('MS-6'!CD516,'MS-6'!CD518),-MIN('MS-6'!CD516,'MS-6'!CD518))*IF('MS-6'!$CF516="W",1,-1)),"")</f>
        <v/>
      </c>
    </row>
    <row r="605" spans="1:9">
      <c r="A605" t="e">
        <f t="shared" si="9"/>
        <v>#VALUE!</v>
      </c>
      <c r="B605" s="38" t="str">
        <f>CONCATENATE("MS-6 ",'MS-6'!$D$460,",",'MS-6'!$CT456)</f>
        <v>MS-6 8,8</v>
      </c>
      <c r="C605" t="str">
        <f>IF('MS-6'!$DV456&lt;&gt;"",IF('MS-6'!$DV456="W",'MS-6'!$CW456,'MS-6'!$CW458),"")</f>
        <v/>
      </c>
      <c r="D605" t="str">
        <f>IF('MS-6'!$DV456&lt;&gt;"",IF('MS-6'!$DV456="L",'MS-6'!$CW456,'MS-6'!$CW458),"")</f>
        <v/>
      </c>
      <c r="E605" s="39" t="str">
        <f>IF('MS-6'!$DV456&lt;&gt;"",IF('MS-6'!DL456&gt;'MS-6'!DL458,MIN('MS-6'!DL456,'MS-6'!DL458),-MIN('MS-6'!DL456,'MS-6'!DL458))*IF('MS-6'!$DV456="W",1,-1),"")</f>
        <v/>
      </c>
      <c r="F605" s="39" t="str">
        <f>IF('MS-6'!$DV456&lt;&gt;"",IF('MS-6'!DN456&gt;'MS-6'!DN458,MIN('MS-6'!DN456,'MS-6'!DN458),-MIN('MS-6'!DN456,'MS-6'!DN458))*IF('MS-6'!$DV456="W",1,-1),"")</f>
        <v/>
      </c>
      <c r="G605" s="39" t="str">
        <f>IF('MS-6'!$DV456&lt;&gt;"",IF('MS-6'!DP456&gt;'MS-6'!DP458,MIN('MS-6'!DP456,'MS-6'!DP458),-MIN('MS-6'!DP456,'MS-6'!DP458))*IF('MS-6'!$DV456="W",1,-1),"")</f>
        <v/>
      </c>
      <c r="H605" s="39" t="str">
        <f>IF('MS-6'!$DV456&lt;&gt;"",IF('MS-6'!DR456='MS-6'!DR458,"",IF('MS-6'!DR456&gt;'MS-6'!DR458,MIN('MS-6'!DR456,'MS-6'!DR458),-MIN('MS-6'!DR456,'MS-6'!DR458))*IF('MS-6'!$DV456="W",1,-1)),"")</f>
        <v/>
      </c>
      <c r="I605" s="39" t="str">
        <f>IF('MS-6'!$DV456&lt;&gt;"",IF('MS-6'!DT456='MS-6'!DT458,"",IF('MS-6'!DT456&gt;'MS-6'!DT458,MIN('MS-6'!DT456,'MS-6'!DT458),-MIN('MS-6'!DT456,'MS-6'!DT458))*IF('MS-6'!$DV456="W",1,-1)),"")</f>
        <v/>
      </c>
    </row>
    <row r="606" spans="1:9">
      <c r="A606" t="e">
        <f t="shared" si="9"/>
        <v>#VALUE!</v>
      </c>
      <c r="B606" s="38" t="str">
        <f>CONCATENATE("MS-6 ",'MS-6'!$D$460,",",'MS-6'!$CT466)</f>
        <v>MS-6 8,9</v>
      </c>
      <c r="C606" t="str">
        <f>IF('MS-6'!$DV466&lt;&gt;"",IF('MS-6'!$DV466="W",'MS-6'!$CW466,'MS-6'!$CW468),"")</f>
        <v/>
      </c>
      <c r="D606" t="str">
        <f>IF('MS-6'!$DV466&lt;&gt;"",IF('MS-6'!$DV466="L",'MS-6'!$CW466,'MS-6'!$CW468),"")</f>
        <v/>
      </c>
      <c r="E606" s="39" t="str">
        <f>IF('MS-6'!$DV466&lt;&gt;"",IF('MS-6'!DL466&gt;'MS-6'!DL468,MIN('MS-6'!DL466,'MS-6'!DL468),-MIN('MS-6'!DL466,'MS-6'!DL468))*IF('MS-6'!$DV466="W",1,-1),"")</f>
        <v/>
      </c>
      <c r="F606" s="39" t="str">
        <f>IF('MS-6'!$DV466&lt;&gt;"",IF('MS-6'!DN466&gt;'MS-6'!DN468,MIN('MS-6'!DN466,'MS-6'!DN468),-MIN('MS-6'!DN466,'MS-6'!DN468))*IF('MS-6'!$DV466="W",1,-1),"")</f>
        <v/>
      </c>
      <c r="G606" s="39" t="str">
        <f>IF('MS-6'!$DV466&lt;&gt;"",IF('MS-6'!DP466&gt;'MS-6'!DP468,MIN('MS-6'!DP466,'MS-6'!DP468),-MIN('MS-6'!DP466,'MS-6'!DP468))*IF('MS-6'!$DV466="W",1,-1),"")</f>
        <v/>
      </c>
      <c r="H606" s="39" t="str">
        <f>IF('MS-6'!$DV466&lt;&gt;"",IF('MS-6'!DR466='MS-6'!DR468,"",IF('MS-6'!DR466&gt;'MS-6'!DR468,MIN('MS-6'!DR466,'MS-6'!DR468),-MIN('MS-6'!DR466,'MS-6'!DR468))*IF('MS-6'!$DV466="W",1,-1)),"")</f>
        <v/>
      </c>
      <c r="I606" s="39" t="str">
        <f>IF('MS-6'!$DV466&lt;&gt;"",IF('MS-6'!DT466='MS-6'!DT468,"",IF('MS-6'!DT466&gt;'MS-6'!DT468,MIN('MS-6'!DT466,'MS-6'!DT468),-MIN('MS-6'!DT466,'MS-6'!DT468))*IF('MS-6'!$DV466="W",1,-1)),"")</f>
        <v/>
      </c>
    </row>
    <row r="607" spans="1:9">
      <c r="A607" t="e">
        <f t="shared" si="9"/>
        <v>#VALUE!</v>
      </c>
      <c r="B607" s="38" t="str">
        <f>CONCATENATE("MS-6 ",'MS-6'!$D$460,",",'MS-6'!$CT476)</f>
        <v>MS-6 8,10</v>
      </c>
      <c r="C607" t="str">
        <f>IF('MS-6'!$DV476&lt;&gt;"",IF('MS-6'!$DV476="W",'MS-6'!$CW476,'MS-6'!$CW478),"")</f>
        <v/>
      </c>
      <c r="D607" t="str">
        <f>IF('MS-6'!$DV476&lt;&gt;"",IF('MS-6'!$DV476="L",'MS-6'!$CW476,'MS-6'!$CW478),"")</f>
        <v/>
      </c>
      <c r="E607" s="39" t="str">
        <f>IF('MS-6'!$DV476&lt;&gt;"",IF('MS-6'!DL476&gt;'MS-6'!DL478,MIN('MS-6'!DL476,'MS-6'!DL478),-MIN('MS-6'!DL476,'MS-6'!DL478))*IF('MS-6'!$DV476="W",1,-1),"")</f>
        <v/>
      </c>
      <c r="F607" s="39" t="str">
        <f>IF('MS-6'!$DV476&lt;&gt;"",IF('MS-6'!DN476&gt;'MS-6'!DN478,MIN('MS-6'!DN476,'MS-6'!DN478),-MIN('MS-6'!DN476,'MS-6'!DN478))*IF('MS-6'!$DV476="W",1,-1),"")</f>
        <v/>
      </c>
      <c r="G607" s="39" t="str">
        <f>IF('MS-6'!$DV476&lt;&gt;"",IF('MS-6'!DP476&gt;'MS-6'!DP478,MIN('MS-6'!DP476,'MS-6'!DP478),-MIN('MS-6'!DP476,'MS-6'!DP478))*IF('MS-6'!$DV476="W",1,-1),"")</f>
        <v/>
      </c>
      <c r="H607" s="39" t="str">
        <f>IF('MS-6'!$DV476&lt;&gt;"",IF('MS-6'!DR476='MS-6'!DR478,"",IF('MS-6'!DR476&gt;'MS-6'!DR478,MIN('MS-6'!DR476,'MS-6'!DR478),-MIN('MS-6'!DR476,'MS-6'!DR478))*IF('MS-6'!$DV476="W",1,-1)),"")</f>
        <v/>
      </c>
      <c r="I607" s="39" t="str">
        <f>IF('MS-6'!$DV476&lt;&gt;"",IF('MS-6'!DT476='MS-6'!DT478,"",IF('MS-6'!DT476&gt;'MS-6'!DT478,MIN('MS-6'!DT476,'MS-6'!DT478),-MIN('MS-6'!DT476,'MS-6'!DT478))*IF('MS-6'!$DV476="W",1,-1)),"")</f>
        <v/>
      </c>
    </row>
    <row r="608" spans="1:9">
      <c r="A608" t="e">
        <f t="shared" si="9"/>
        <v>#VALUE!</v>
      </c>
      <c r="B608" s="38" t="str">
        <f>CONCATENATE("MS-6 ",'MS-6'!$D$460,",",'MS-6'!$CT486)</f>
        <v>MS-6 8,11</v>
      </c>
      <c r="C608" t="str">
        <f>IF('MS-6'!$DV486&lt;&gt;"",IF('MS-6'!$DV486="W",'MS-6'!$CW486,'MS-6'!$CW488),"")</f>
        <v/>
      </c>
      <c r="D608" t="str">
        <f>IF('MS-6'!$DV486&lt;&gt;"",IF('MS-6'!$DV486="L",'MS-6'!$CW486,'MS-6'!$CW488),"")</f>
        <v/>
      </c>
      <c r="E608" s="39" t="str">
        <f>IF('MS-6'!$DV486&lt;&gt;"",IF('MS-6'!DL486&gt;'MS-6'!DL488,MIN('MS-6'!DL486,'MS-6'!DL488),-MIN('MS-6'!DL486,'MS-6'!DL488))*IF('MS-6'!$DV486="W",1,-1),"")</f>
        <v/>
      </c>
      <c r="F608" s="39" t="str">
        <f>IF('MS-6'!$DV486&lt;&gt;"",IF('MS-6'!DN486&gt;'MS-6'!DN488,MIN('MS-6'!DN486,'MS-6'!DN488),-MIN('MS-6'!DN486,'MS-6'!DN488))*IF('MS-6'!$DV486="W",1,-1),"")</f>
        <v/>
      </c>
      <c r="G608" s="39" t="str">
        <f>IF('MS-6'!$DV486&lt;&gt;"",IF('MS-6'!DP486&gt;'MS-6'!DP488,MIN('MS-6'!DP486,'MS-6'!DP488),-MIN('MS-6'!DP486,'MS-6'!DP488))*IF('MS-6'!$DV486="W",1,-1),"")</f>
        <v/>
      </c>
      <c r="H608" s="39" t="str">
        <f>IF('MS-6'!$DV486&lt;&gt;"",IF('MS-6'!DR486='MS-6'!DR488,"",IF('MS-6'!DR486&gt;'MS-6'!DR488,MIN('MS-6'!DR486,'MS-6'!DR488),-MIN('MS-6'!DR486,'MS-6'!DR488))*IF('MS-6'!$DV486="W",1,-1)),"")</f>
        <v/>
      </c>
      <c r="I608" s="39" t="str">
        <f>IF('MS-6'!$DV486&lt;&gt;"",IF('MS-6'!DT486='MS-6'!DT488,"",IF('MS-6'!DT486&gt;'MS-6'!DT488,MIN('MS-6'!DT486,'MS-6'!DT488),-MIN('MS-6'!DT486,'MS-6'!DT488))*IF('MS-6'!$DV486="W",1,-1)),"")</f>
        <v/>
      </c>
    </row>
    <row r="609" spans="1:9">
      <c r="A609" t="e">
        <f t="shared" si="9"/>
        <v>#VALUE!</v>
      </c>
      <c r="B609" s="38" t="str">
        <f>CONCATENATE("MS-6 ",'MS-6'!$D$460,",",'MS-6'!$CT496)</f>
        <v>MS-6 8,12</v>
      </c>
      <c r="C609" t="str">
        <f>IF('MS-6'!$DV496&lt;&gt;"",IF('MS-6'!$DV496="W",'MS-6'!$CW496,'MS-6'!$CW498),"")</f>
        <v/>
      </c>
      <c r="D609" t="str">
        <f>IF('MS-6'!$DV496&lt;&gt;"",IF('MS-6'!$DV496="L",'MS-6'!$CW496,'MS-6'!$CW498),"")</f>
        <v/>
      </c>
      <c r="E609" s="39" t="str">
        <f>IF('MS-6'!$DV496&lt;&gt;"",IF('MS-6'!DL496&gt;'MS-6'!DL498,MIN('MS-6'!DL496,'MS-6'!DL498),-MIN('MS-6'!DL496,'MS-6'!DL498))*IF('MS-6'!$DV496="W",1,-1),"")</f>
        <v/>
      </c>
      <c r="F609" s="39" t="str">
        <f>IF('MS-6'!$DV496&lt;&gt;"",IF('MS-6'!DN496&gt;'MS-6'!DN498,MIN('MS-6'!DN496,'MS-6'!DN498),-MIN('MS-6'!DN496,'MS-6'!DN498))*IF('MS-6'!$DV496="W",1,-1),"")</f>
        <v/>
      </c>
      <c r="G609" s="39" t="str">
        <f>IF('MS-6'!$DV496&lt;&gt;"",IF('MS-6'!DP496&gt;'MS-6'!DP498,MIN('MS-6'!DP496,'MS-6'!DP498),-MIN('MS-6'!DP496,'MS-6'!DP498))*IF('MS-6'!$DV496="W",1,-1),"")</f>
        <v/>
      </c>
      <c r="H609" s="39" t="str">
        <f>IF('MS-6'!$DV496&lt;&gt;"",IF('MS-6'!DR496='MS-6'!DR498,"",IF('MS-6'!DR496&gt;'MS-6'!DR498,MIN('MS-6'!DR496,'MS-6'!DR498),-MIN('MS-6'!DR496,'MS-6'!DR498))*IF('MS-6'!$DV496="W",1,-1)),"")</f>
        <v/>
      </c>
      <c r="I609" s="39" t="str">
        <f>IF('MS-6'!$DV496&lt;&gt;"",IF('MS-6'!DT496='MS-6'!DT498,"",IF('MS-6'!DT496&gt;'MS-6'!DT498,MIN('MS-6'!DT496,'MS-6'!DT498),-MIN('MS-6'!DT496,'MS-6'!DT498))*IF('MS-6'!$DV496="W",1,-1)),"")</f>
        <v/>
      </c>
    </row>
    <row r="610" spans="1:9">
      <c r="A610" t="e">
        <f t="shared" si="9"/>
        <v>#VALUE!</v>
      </c>
      <c r="B610" s="38" t="str">
        <f>CONCATENATE("MS-6 ",'MS-6'!$D$460,",",'MS-6'!$CT506)</f>
        <v>MS-6 8,13</v>
      </c>
      <c r="C610" t="str">
        <f>IF('MS-6'!$DV506&lt;&gt;"",IF('MS-6'!$DV506="W",'MS-6'!$CW506,'MS-6'!$CW508),"")</f>
        <v/>
      </c>
      <c r="D610" t="str">
        <f>IF('MS-6'!$DV506&lt;&gt;"",IF('MS-6'!$DV506="L",'MS-6'!$CW506,'MS-6'!$CW508),"")</f>
        <v/>
      </c>
      <c r="E610" s="39" t="str">
        <f>IF('MS-6'!$DV506&lt;&gt;"",IF('MS-6'!DL506&gt;'MS-6'!DL508,MIN('MS-6'!DL506,'MS-6'!DL508),-MIN('MS-6'!DL506,'MS-6'!DL508))*IF('MS-6'!$DV506="W",1,-1),"")</f>
        <v/>
      </c>
      <c r="F610" s="39" t="str">
        <f>IF('MS-6'!$DV506&lt;&gt;"",IF('MS-6'!DN506&gt;'MS-6'!DN508,MIN('MS-6'!DN506,'MS-6'!DN508),-MIN('MS-6'!DN506,'MS-6'!DN508))*IF('MS-6'!$DV506="W",1,-1),"")</f>
        <v/>
      </c>
      <c r="G610" s="39" t="str">
        <f>IF('MS-6'!$DV506&lt;&gt;"",IF('MS-6'!DP506&gt;'MS-6'!DP508,MIN('MS-6'!DP506,'MS-6'!DP508),-MIN('MS-6'!DP506,'MS-6'!DP508))*IF('MS-6'!$DV506="W",1,-1),"")</f>
        <v/>
      </c>
      <c r="H610" s="39" t="str">
        <f>IF('MS-6'!$DV506&lt;&gt;"",IF('MS-6'!DR506='MS-6'!DR508,"",IF('MS-6'!DR506&gt;'MS-6'!DR508,MIN('MS-6'!DR506,'MS-6'!DR508),-MIN('MS-6'!DR506,'MS-6'!DR508))*IF('MS-6'!$DV506="W",1,-1)),"")</f>
        <v/>
      </c>
      <c r="I610" s="39" t="str">
        <f>IF('MS-6'!$DV506&lt;&gt;"",IF('MS-6'!DT506='MS-6'!DT508,"",IF('MS-6'!DT506&gt;'MS-6'!DT508,MIN('MS-6'!DT506,'MS-6'!DT508),-MIN('MS-6'!DT506,'MS-6'!DT508))*IF('MS-6'!$DV506="W",1,-1)),"")</f>
        <v/>
      </c>
    </row>
    <row r="611" spans="1:9">
      <c r="A611" t="e">
        <f t="shared" si="9"/>
        <v>#VALUE!</v>
      </c>
      <c r="B611" s="38" t="str">
        <f>CONCATENATE("MS-6 ",'MS-6'!$D$460,",",'MS-6'!$CT516)</f>
        <v>MS-6 8,14</v>
      </c>
      <c r="C611" t="str">
        <f>IF('MS-6'!$DV516&lt;&gt;"",IF('MS-6'!$DV516="W",'MS-6'!$CW516,'MS-6'!$CW518),"")</f>
        <v/>
      </c>
      <c r="D611" t="str">
        <f>IF('MS-6'!$DV516&lt;&gt;"",IF('MS-6'!$DV516="L",'MS-6'!$CW516,'MS-6'!$CW518),"")</f>
        <v/>
      </c>
      <c r="E611" s="39" t="str">
        <f>IF('MS-6'!$DV516&lt;&gt;"",IF('MS-6'!DL516&gt;'MS-6'!DL518,MIN('MS-6'!DL516,'MS-6'!DL518),-MIN('MS-6'!DL516,'MS-6'!DL518))*IF('MS-6'!$DV516="W",1,-1),"")</f>
        <v/>
      </c>
      <c r="F611" s="39" t="str">
        <f>IF('MS-6'!$DV516&lt;&gt;"",IF('MS-6'!DN516&gt;'MS-6'!DN518,MIN('MS-6'!DN516,'MS-6'!DN518),-MIN('MS-6'!DN516,'MS-6'!DN518))*IF('MS-6'!$DV516="W",1,-1),"")</f>
        <v/>
      </c>
      <c r="G611" s="39" t="str">
        <f>IF('MS-6'!$DV516&lt;&gt;"",IF('MS-6'!DP516&gt;'MS-6'!DP518,MIN('MS-6'!DP516,'MS-6'!DP518),-MIN('MS-6'!DP516,'MS-6'!DP518))*IF('MS-6'!$DV516="W",1,-1),"")</f>
        <v/>
      </c>
      <c r="H611" s="39" t="str">
        <f>IF('MS-6'!$DV516&lt;&gt;"",IF('MS-6'!DR516='MS-6'!DR518,"",IF('MS-6'!DR516&gt;'MS-6'!DR518,MIN('MS-6'!DR516,'MS-6'!DR518),-MIN('MS-6'!DR516,'MS-6'!DR518))*IF('MS-6'!$DV516="W",1,-1)),"")</f>
        <v/>
      </c>
      <c r="I611" s="39" t="str">
        <f>IF('MS-6'!$DV516&lt;&gt;"",IF('MS-6'!DT516='MS-6'!DT518,"",IF('MS-6'!DT516&gt;'MS-6'!DT518,MIN('MS-6'!DT516,'MS-6'!DT518),-MIN('MS-6'!DT516,'MS-6'!DT518))*IF('MS-6'!$DV516="W",1,-1)),"")</f>
        <v/>
      </c>
    </row>
    <row r="612" spans="1:9">
      <c r="A612" t="e">
        <f t="shared" si="9"/>
        <v>#VALUE!</v>
      </c>
      <c r="B612" s="38" t="str">
        <f>CONCATENATE("MS-6 ",'MS-6'!$D$460,",",'MS-6'!$EJ456)</f>
        <v>MS-6 8,15</v>
      </c>
      <c r="C612" t="str">
        <f>IF('MS-6'!$FL456&lt;&gt;"",IF('MS-6'!$FL456="W",'MS-6'!$EM456,'MS-6'!$EM458),"")</f>
        <v/>
      </c>
      <c r="D612" t="str">
        <f>IF('MS-6'!$FL456&lt;&gt;"",IF('MS-6'!$FL456="L",'MS-6'!$EM456,'MS-6'!$EM458),"")</f>
        <v/>
      </c>
      <c r="E612" s="39" t="str">
        <f>IF('MS-6'!$FL456&lt;&gt;"",IF('MS-6'!FB456&gt;'MS-6'!FB458,MIN('MS-6'!FB456,'MS-6'!FB458),-MIN('MS-6'!FB456,'MS-6'!FB458))*IF('MS-6'!$FL456="W",1,-1),"")</f>
        <v/>
      </c>
      <c r="F612" s="39" t="str">
        <f>IF('MS-6'!$FL456&lt;&gt;"",IF('MS-6'!FD456&gt;'MS-6'!FD458,MIN('MS-6'!FD456,'MS-6'!FD458),-MIN('MS-6'!FD456,'MS-6'!FD458))*IF('MS-6'!$FL456="W",1,-1),"")</f>
        <v/>
      </c>
      <c r="G612" s="39" t="str">
        <f>IF('MS-6'!$FL456&lt;&gt;"",IF('MS-6'!FF456&gt;'MS-6'!FF458,MIN('MS-6'!FF456,'MS-6'!FF458),-MIN('MS-6'!FF456,'MS-6'!FF458))*IF('MS-6'!$FL456="W",1,-1),"")</f>
        <v/>
      </c>
      <c r="H612" s="39" t="str">
        <f>IF('MS-6'!$FL456&lt;&gt;"",IF('MS-6'!FH456='MS-6'!FH458,"",IF('MS-6'!FH456&gt;'MS-6'!FH458,MIN('MS-6'!FH456,'MS-6'!FH458),-MIN('MS-6'!FH456,'MS-6'!FH458))*IF('MS-6'!$FL456="W",1,-1)),"")</f>
        <v/>
      </c>
      <c r="I612" s="39" t="str">
        <f>IF('MS-6'!$FL456&lt;&gt;"",IF('MS-6'!FJ456='MS-6'!FJ458,"",IF('MS-6'!FJ456&gt;'MS-6'!FJ458,MIN('MS-6'!FJ456,'MS-6'!FJ458),-MIN('MS-6'!FJ456,'MS-6'!FJ458))*IF('MS-6'!$FL456="W",1,-1)),"")</f>
        <v/>
      </c>
    </row>
    <row r="613" spans="1:9">
      <c r="A613" t="e">
        <f t="shared" si="9"/>
        <v>#VALUE!</v>
      </c>
      <c r="B613" s="38" t="str">
        <f>CONCATENATE("WS-6 ",'WS-6'!$D$5,",",'WS-6'!$BD1)</f>
        <v>WS-6 1,1</v>
      </c>
      <c r="C613" t="str">
        <f>IF('WS-6'!$CF1&lt;&gt;"",IF('WS-6'!$CF1="W",'WS-6'!$BG1,'WS-6'!$BG3),"")</f>
        <v/>
      </c>
      <c r="D613" t="str">
        <f>IF('WS-6'!$CF1&lt;&gt;"",IF('WS-6'!$CF1="L",'WS-6'!$BG1,'WS-6'!$BG3),"")</f>
        <v/>
      </c>
      <c r="E613" s="39" t="str">
        <f>IF('WS-6'!$CF1&lt;&gt;"",IF('WS-6'!BV1&gt;'WS-6'!BV3,MIN('WS-6'!BV1,'WS-6'!BV3),-MIN('WS-6'!BV1,'WS-6'!BV3))*IF('WS-6'!$CF1="W",1,-1),"")</f>
        <v/>
      </c>
      <c r="F613" s="39" t="str">
        <f>IF('WS-6'!$CF1&lt;&gt;"",IF('WS-6'!BX1&gt;'WS-6'!BX3,MIN('WS-6'!BX1,'WS-6'!BX3),-MIN('WS-6'!BX1,'WS-6'!BX3))*IF('WS-6'!$CF1="W",1,-1),"")</f>
        <v/>
      </c>
      <c r="G613" s="39" t="str">
        <f>IF('WS-6'!$CF1&lt;&gt;"",IF('WS-6'!BZ1&gt;'WS-6'!BZ3,MIN('WS-6'!BZ1,'WS-6'!BZ3),-MIN('WS-6'!BZ1,'WS-6'!BZ3))*IF('WS-6'!$CF1="W",1,-1),"")</f>
        <v/>
      </c>
      <c r="H613" s="39" t="str">
        <f>IF('WS-6'!$CF1&lt;&gt;"",IF('WS-6'!CB1='WS-6'!CB3,"",IF('WS-6'!CB1&gt;'WS-6'!CB3,MIN('WS-6'!CB1,'WS-6'!CB3),-MIN('WS-6'!CB1,'WS-6'!CB3))*IF('WS-6'!$CF1="W",1,-1)),"")</f>
        <v/>
      </c>
      <c r="I613" s="39" t="str">
        <f>IF('WS-6'!$CF1&lt;&gt;"",IF('WS-6'!CD1='WS-6'!CD3,"",IF('WS-6'!CD1&gt;'WS-6'!CD3,MIN('WS-6'!CD1,'WS-6'!CD3),-MIN('WS-6'!CD1,'WS-6'!CD3))*IF('WS-6'!$CF1="W",1,-1)),"")</f>
        <v/>
      </c>
    </row>
    <row r="614" spans="1:9">
      <c r="A614" t="e">
        <f t="shared" si="9"/>
        <v>#VALUE!</v>
      </c>
      <c r="B614" s="38" t="str">
        <f>CONCATENATE("WS-6 ",'WS-6'!$D$5,",",'WS-6'!$BD11)</f>
        <v>WS-6 1,2</v>
      </c>
      <c r="C614" t="str">
        <f>IF('WS-6'!$CF11&lt;&gt;"",IF('WS-6'!$CF11="W",'WS-6'!$BG11,'WS-6'!$BG13),"")</f>
        <v/>
      </c>
      <c r="D614" t="str">
        <f>IF('WS-6'!$CF11&lt;&gt;"",IF('WS-6'!$CF11="L",'WS-6'!$BG11,'WS-6'!$BG13),"")</f>
        <v/>
      </c>
      <c r="E614" s="39" t="str">
        <f>IF('WS-6'!$CF11&lt;&gt;"",IF('WS-6'!BV11&gt;'WS-6'!BV13,MIN('WS-6'!BV11,'WS-6'!BV13),-MIN('WS-6'!BV11,'WS-6'!BV13))*IF('WS-6'!$CF11="W",1,-1),"")</f>
        <v/>
      </c>
      <c r="F614" s="39" t="str">
        <f>IF('WS-6'!$CF11&lt;&gt;"",IF('WS-6'!BX11&gt;'WS-6'!BX13,MIN('WS-6'!BX11,'WS-6'!BX13),-MIN('WS-6'!BX11,'WS-6'!BX13))*IF('WS-6'!$CF11="W",1,-1),"")</f>
        <v/>
      </c>
      <c r="G614" s="39" t="str">
        <f>IF('WS-6'!$CF11&lt;&gt;"",IF('WS-6'!BZ11&gt;'WS-6'!BZ13,MIN('WS-6'!BZ11,'WS-6'!BZ13),-MIN('WS-6'!BZ11,'WS-6'!BZ13))*IF('WS-6'!$CF11="W",1,-1),"")</f>
        <v/>
      </c>
      <c r="H614" s="39" t="str">
        <f>IF('WS-6'!$CF11&lt;&gt;"",IF('WS-6'!CB11='WS-6'!CB13,"",IF('WS-6'!CB11&gt;'WS-6'!CB13,MIN('WS-6'!CB11,'WS-6'!CB13),-MIN('WS-6'!CB11,'WS-6'!CB13))*IF('WS-6'!$CF11="W",1,-1)),"")</f>
        <v/>
      </c>
      <c r="I614" s="39" t="str">
        <f>IF('WS-6'!$CF11&lt;&gt;"",IF('WS-6'!CD11='WS-6'!CD13,"",IF('WS-6'!CD11&gt;'WS-6'!CD13,MIN('WS-6'!CD11,'WS-6'!CD13),-MIN('WS-6'!CD11,'WS-6'!CD13))*IF('WS-6'!$CF11="W",1,-1)),"")</f>
        <v/>
      </c>
    </row>
    <row r="615" spans="1:9">
      <c r="A615" t="e">
        <f t="shared" si="9"/>
        <v>#VALUE!</v>
      </c>
      <c r="B615" s="38" t="str">
        <f>CONCATENATE("WS-6 ",'WS-6'!$D$5,",",'WS-6'!$BD21)</f>
        <v>WS-6 1,3</v>
      </c>
      <c r="C615" t="str">
        <f>IF('WS-6'!$CF21&lt;&gt;"",IF('WS-6'!$CF21="W",'WS-6'!$BG21,'WS-6'!$BG23),"")</f>
        <v/>
      </c>
      <c r="D615" t="str">
        <f>IF('WS-6'!$CF21&lt;&gt;"",IF('WS-6'!$CF21="L",'WS-6'!$BG21,'WS-6'!$BG23),"")</f>
        <v/>
      </c>
      <c r="E615" s="39" t="str">
        <f>IF('WS-6'!$CF21&lt;&gt;"",IF('WS-6'!BV21&gt;'WS-6'!BV23,MIN('WS-6'!BV21,'WS-6'!BV23),-MIN('WS-6'!BV21,'WS-6'!BV23))*IF('WS-6'!$CF21="W",1,-1),"")</f>
        <v/>
      </c>
      <c r="F615" s="39" t="str">
        <f>IF('WS-6'!$CF21&lt;&gt;"",IF('WS-6'!BX21&gt;'WS-6'!BX23,MIN('WS-6'!BX21,'WS-6'!BX23),-MIN('WS-6'!BX21,'WS-6'!BX23))*IF('WS-6'!$CF21="W",1,-1),"")</f>
        <v/>
      </c>
      <c r="G615" s="39" t="str">
        <f>IF('WS-6'!$CF21&lt;&gt;"",IF('WS-6'!BZ21&gt;'WS-6'!BZ23,MIN('WS-6'!BZ21,'WS-6'!BZ23),-MIN('WS-6'!BZ21,'WS-6'!BZ23))*IF('WS-6'!$CF21="W",1,-1),"")</f>
        <v/>
      </c>
      <c r="H615" s="39" t="str">
        <f>IF('WS-6'!$CF21&lt;&gt;"",IF('WS-6'!CB21='WS-6'!CB23,"",IF('WS-6'!CB21&gt;'WS-6'!CB23,MIN('WS-6'!CB21,'WS-6'!CB23),-MIN('WS-6'!CB21,'WS-6'!CB23))*IF('WS-6'!$CF21="W",1,-1)),"")</f>
        <v/>
      </c>
      <c r="I615" s="39" t="str">
        <f>IF('WS-6'!$CF21&lt;&gt;"",IF('WS-6'!CD21='WS-6'!CD23,"",IF('WS-6'!CD21&gt;'WS-6'!CD23,MIN('WS-6'!CD21,'WS-6'!CD23),-MIN('WS-6'!CD21,'WS-6'!CD23))*IF('WS-6'!$CF21="W",1,-1)),"")</f>
        <v/>
      </c>
    </row>
    <row r="616" spans="1:9">
      <c r="A616" t="e">
        <f t="shared" si="9"/>
        <v>#VALUE!</v>
      </c>
      <c r="B616" s="38" t="str">
        <f>CONCATENATE("WS-6 ",'WS-6'!$D$5,",",'WS-6'!$BD31)</f>
        <v>WS-6 1,4</v>
      </c>
      <c r="C616" t="str">
        <f>IF('WS-6'!$CF31&lt;&gt;"",IF('WS-6'!$CF31="W",'WS-6'!$BG31,'WS-6'!$BG33),"")</f>
        <v/>
      </c>
      <c r="D616" t="str">
        <f>IF('WS-6'!$CF31&lt;&gt;"",IF('WS-6'!$CF31="L",'WS-6'!$BG31,'WS-6'!$BG33),"")</f>
        <v/>
      </c>
      <c r="E616" s="39" t="str">
        <f>IF('WS-6'!$CF31&lt;&gt;"",IF('WS-6'!BV31&gt;'WS-6'!BV33,MIN('WS-6'!BV31,'WS-6'!BV33),-MIN('WS-6'!BV31,'WS-6'!BV33))*IF('WS-6'!$CF31="W",1,-1),"")</f>
        <v/>
      </c>
      <c r="F616" s="39" t="str">
        <f>IF('WS-6'!$CF31&lt;&gt;"",IF('WS-6'!BX31&gt;'WS-6'!BX33,MIN('WS-6'!BX31,'WS-6'!BX33),-MIN('WS-6'!BX31,'WS-6'!BX33))*IF('WS-6'!$CF31="W",1,-1),"")</f>
        <v/>
      </c>
      <c r="G616" s="39" t="str">
        <f>IF('WS-6'!$CF31&lt;&gt;"",IF('WS-6'!BZ31&gt;'WS-6'!BZ33,MIN('WS-6'!BZ31,'WS-6'!BZ33),-MIN('WS-6'!BZ31,'WS-6'!BZ33))*IF('WS-6'!$CF31="W",1,-1),"")</f>
        <v/>
      </c>
      <c r="H616" s="39" t="str">
        <f>IF('WS-6'!$CF31&lt;&gt;"",IF('WS-6'!CB31='WS-6'!CB33,"",IF('WS-6'!CB31&gt;'WS-6'!CB33,MIN('WS-6'!CB31,'WS-6'!CB33),-MIN('WS-6'!CB31,'WS-6'!CB33))*IF('WS-6'!$CF31="W",1,-1)),"")</f>
        <v/>
      </c>
      <c r="I616" s="39" t="str">
        <f>IF('WS-6'!$CF31&lt;&gt;"",IF('WS-6'!CD31='WS-6'!CD33,"",IF('WS-6'!CD31&gt;'WS-6'!CD33,MIN('WS-6'!CD31,'WS-6'!CD33),-MIN('WS-6'!CD31,'WS-6'!CD33))*IF('WS-6'!$CF31="W",1,-1)),"")</f>
        <v/>
      </c>
    </row>
    <row r="617" spans="1:9">
      <c r="A617" t="e">
        <f t="shared" si="9"/>
        <v>#VALUE!</v>
      </c>
      <c r="B617" s="38" t="str">
        <f>CONCATENATE("WS-6 ",'WS-6'!$D$5,",",'WS-6'!$BD41)</f>
        <v>WS-6 1,5</v>
      </c>
      <c r="C617" t="str">
        <f>IF('WS-6'!$CF41&lt;&gt;"",IF('WS-6'!$CF41="W",'WS-6'!$BG41,'WS-6'!$BG43),"")</f>
        <v/>
      </c>
      <c r="D617" t="str">
        <f>IF('WS-6'!$CF41&lt;&gt;"",IF('WS-6'!$CF41="L",'WS-6'!$BG41,'WS-6'!$BG43),"")</f>
        <v/>
      </c>
      <c r="E617" s="39" t="str">
        <f>IF('WS-6'!$CF41&lt;&gt;"",IF('WS-6'!BV41&gt;'WS-6'!BV43,MIN('WS-6'!BV41,'WS-6'!BV43),-MIN('WS-6'!BV41,'WS-6'!BV43))*IF('WS-6'!$CF41="W",1,-1),"")</f>
        <v/>
      </c>
      <c r="F617" s="39" t="str">
        <f>IF('WS-6'!$CF41&lt;&gt;"",IF('WS-6'!BX41&gt;'WS-6'!BX43,MIN('WS-6'!BX41,'WS-6'!BX43),-MIN('WS-6'!BX41,'WS-6'!BX43))*IF('WS-6'!$CF41="W",1,-1),"")</f>
        <v/>
      </c>
      <c r="G617" s="39" t="str">
        <f>IF('WS-6'!$CF41&lt;&gt;"",IF('WS-6'!BZ41&gt;'WS-6'!BZ43,MIN('WS-6'!BZ41,'WS-6'!BZ43),-MIN('WS-6'!BZ41,'WS-6'!BZ43))*IF('WS-6'!$CF41="W",1,-1),"")</f>
        <v/>
      </c>
      <c r="H617" s="39" t="str">
        <f>IF('WS-6'!$CF41&lt;&gt;"",IF('WS-6'!CB41='WS-6'!CB43,"",IF('WS-6'!CB41&gt;'WS-6'!CB43,MIN('WS-6'!CB41,'WS-6'!CB43),-MIN('WS-6'!CB41,'WS-6'!CB43))*IF('WS-6'!$CF41="W",1,-1)),"")</f>
        <v/>
      </c>
      <c r="I617" s="39" t="str">
        <f>IF('WS-6'!$CF41&lt;&gt;"",IF('WS-6'!CD41='WS-6'!CD43,"",IF('WS-6'!CD41&gt;'WS-6'!CD43,MIN('WS-6'!CD41,'WS-6'!CD43),-MIN('WS-6'!CD41,'WS-6'!CD43))*IF('WS-6'!$CF41="W",1,-1)),"")</f>
        <v/>
      </c>
    </row>
    <row r="618" spans="1:9">
      <c r="A618" t="e">
        <f t="shared" si="9"/>
        <v>#VALUE!</v>
      </c>
      <c r="B618" s="38" t="str">
        <f>CONCATENATE("WS-6 ",'WS-6'!$D$5,",",'WS-6'!$BD51)</f>
        <v>WS-6 1,6</v>
      </c>
      <c r="C618" t="str">
        <f>IF('WS-6'!$CF51&lt;&gt;"",IF('WS-6'!$CF51="W",'WS-6'!$BG51,'WS-6'!$BG53),"")</f>
        <v/>
      </c>
      <c r="D618" t="str">
        <f>IF('WS-6'!$CF51&lt;&gt;"",IF('WS-6'!$CF51="L",'WS-6'!$BG51,'WS-6'!$BG53),"")</f>
        <v/>
      </c>
      <c r="E618" s="39" t="str">
        <f>IF('WS-6'!$CF51&lt;&gt;"",IF('WS-6'!BV51&gt;'WS-6'!BV53,MIN('WS-6'!BV51,'WS-6'!BV53),-MIN('WS-6'!BV51,'WS-6'!BV53))*IF('WS-6'!$CF51="W",1,-1),"")</f>
        <v/>
      </c>
      <c r="F618" s="39" t="str">
        <f>IF('WS-6'!$CF51&lt;&gt;"",IF('WS-6'!BX51&gt;'WS-6'!BX53,MIN('WS-6'!BX51,'WS-6'!BX53),-MIN('WS-6'!BX51,'WS-6'!BX53))*IF('WS-6'!$CF51="W",1,-1),"")</f>
        <v/>
      </c>
      <c r="G618" s="39" t="str">
        <f>IF('WS-6'!$CF51&lt;&gt;"",IF('WS-6'!BZ51&gt;'WS-6'!BZ53,MIN('WS-6'!BZ51,'WS-6'!BZ53),-MIN('WS-6'!BZ51,'WS-6'!BZ53))*IF('WS-6'!$CF51="W",1,-1),"")</f>
        <v/>
      </c>
      <c r="H618" s="39" t="str">
        <f>IF('WS-6'!$CF51&lt;&gt;"",IF('WS-6'!CB51='WS-6'!CB53,"",IF('WS-6'!CB51&gt;'WS-6'!CB53,MIN('WS-6'!CB51,'WS-6'!CB53),-MIN('WS-6'!CB51,'WS-6'!CB53))*IF('WS-6'!$CF51="W",1,-1)),"")</f>
        <v/>
      </c>
      <c r="I618" s="39" t="str">
        <f>IF('WS-6'!$CF51&lt;&gt;"",IF('WS-6'!CD51='WS-6'!CD53,"",IF('WS-6'!CD51&gt;'WS-6'!CD53,MIN('WS-6'!CD51,'WS-6'!CD53),-MIN('WS-6'!CD51,'WS-6'!CD53))*IF('WS-6'!$CF51="W",1,-1)),"")</f>
        <v/>
      </c>
    </row>
    <row r="619" spans="1:9">
      <c r="A619" t="e">
        <f t="shared" si="9"/>
        <v>#VALUE!</v>
      </c>
      <c r="B619" s="38" t="str">
        <f>CONCATENATE("WS-6 ",'WS-6'!$D$5,",",'WS-6'!$BD61)</f>
        <v>WS-6 1,7</v>
      </c>
      <c r="C619" t="str">
        <f>IF('WS-6'!$CF61&lt;&gt;"",IF('WS-6'!$CF61="W",'WS-6'!$BG61,'WS-6'!$BG63),"")</f>
        <v/>
      </c>
      <c r="D619" t="str">
        <f>IF('WS-6'!$CF61&lt;&gt;"",IF('WS-6'!$CF61="L",'WS-6'!$BG61,'WS-6'!$BG63),"")</f>
        <v/>
      </c>
      <c r="E619" s="39" t="str">
        <f>IF('WS-6'!$CF61&lt;&gt;"",IF('WS-6'!BV61&gt;'WS-6'!BV63,MIN('WS-6'!BV61,'WS-6'!BV63),-MIN('WS-6'!BV61,'WS-6'!BV63))*IF('WS-6'!$CF61="W",1,-1),"")</f>
        <v/>
      </c>
      <c r="F619" s="39" t="str">
        <f>IF('WS-6'!$CF61&lt;&gt;"",IF('WS-6'!BX61&gt;'WS-6'!BX63,MIN('WS-6'!BX61,'WS-6'!BX63),-MIN('WS-6'!BX61,'WS-6'!BX63))*IF('WS-6'!$CF61="W",1,-1),"")</f>
        <v/>
      </c>
      <c r="G619" s="39" t="str">
        <f>IF('WS-6'!$CF61&lt;&gt;"",IF('WS-6'!BZ61&gt;'WS-6'!BZ63,MIN('WS-6'!BZ61,'WS-6'!BZ63),-MIN('WS-6'!BZ61,'WS-6'!BZ63))*IF('WS-6'!$CF61="W",1,-1),"")</f>
        <v/>
      </c>
      <c r="H619" s="39" t="str">
        <f>IF('WS-6'!$CF61&lt;&gt;"",IF('WS-6'!CB61='WS-6'!CB63,"",IF('WS-6'!CB61&gt;'WS-6'!CB63,MIN('WS-6'!CB61,'WS-6'!CB63),-MIN('WS-6'!CB61,'WS-6'!CB63))*IF('WS-6'!$CF61="W",1,-1)),"")</f>
        <v/>
      </c>
      <c r="I619" s="39" t="str">
        <f>IF('WS-6'!$CF61&lt;&gt;"",IF('WS-6'!CD61='WS-6'!CD63,"",IF('WS-6'!CD61&gt;'WS-6'!CD63,MIN('WS-6'!CD61,'WS-6'!CD63),-MIN('WS-6'!CD61,'WS-6'!CD63))*IF('WS-6'!$CF61="W",1,-1)),"")</f>
        <v/>
      </c>
    </row>
    <row r="620" spans="1:9">
      <c r="A620" t="e">
        <f t="shared" si="9"/>
        <v>#VALUE!</v>
      </c>
      <c r="B620" s="38" t="str">
        <f>CONCATENATE("WS-6 ",'WS-6'!$D$5,",",'WS-6'!$CT1)</f>
        <v>WS-6 1,8</v>
      </c>
      <c r="C620" t="str">
        <f>IF('WS-6'!$DV1&lt;&gt;"",IF('WS-6'!$DV1="W",'WS-6'!$CW1,'WS-6'!$CW3),"")</f>
        <v/>
      </c>
      <c r="D620" t="str">
        <f>IF('WS-6'!$DV1&lt;&gt;"",IF('WS-6'!$DV1="L",'WS-6'!$CW1,'WS-6'!$CW3),"")</f>
        <v/>
      </c>
      <c r="E620" s="39" t="str">
        <f>IF('WS-6'!$DV1&lt;&gt;"",IF('WS-6'!DL1&gt;'WS-6'!DL3,MIN('WS-6'!DL1,'WS-6'!DL3),-MIN('WS-6'!DL1,'WS-6'!DL3))*IF('WS-6'!$DV1="W",1,-1),"")</f>
        <v/>
      </c>
      <c r="F620" s="39" t="str">
        <f>IF('WS-6'!$DV1&lt;&gt;"",IF('WS-6'!DN1&gt;'WS-6'!DN3,MIN('WS-6'!DN1,'WS-6'!DN3),-MIN('WS-6'!DN1,'WS-6'!DN3))*IF('WS-6'!$DV1="W",1,-1),"")</f>
        <v/>
      </c>
      <c r="G620" s="39" t="str">
        <f>IF('WS-6'!$DV1&lt;&gt;"",IF('WS-6'!DP1&gt;'WS-6'!DP3,MIN('WS-6'!DP1,'WS-6'!DP3),-MIN('WS-6'!DP1,'WS-6'!DP3))*IF('WS-6'!$DV1="W",1,-1),"")</f>
        <v/>
      </c>
      <c r="H620" s="39" t="str">
        <f>IF('WS-6'!$DV1&lt;&gt;"",IF('WS-6'!DR1='WS-6'!DR3,"",IF('WS-6'!DR1&gt;'WS-6'!DR3,MIN('WS-6'!DR1,'WS-6'!DR3),-MIN('WS-6'!DR1,'WS-6'!DR3))*IF('WS-6'!$DV1="W",1,-1)),"")</f>
        <v/>
      </c>
      <c r="I620" s="39" t="str">
        <f>IF('WS-6'!$DV1&lt;&gt;"",IF('WS-6'!DT1='WS-6'!DT3,"",IF('WS-6'!DT1&gt;'WS-6'!DT3,MIN('WS-6'!DT1,'WS-6'!DT3),-MIN('WS-6'!DT1,'WS-6'!DT3))*IF('WS-6'!$DV1="W",1,-1)),"")</f>
        <v/>
      </c>
    </row>
    <row r="621" spans="1:9">
      <c r="A621" t="e">
        <f t="shared" si="9"/>
        <v>#VALUE!</v>
      </c>
      <c r="B621" s="38" t="str">
        <f>CONCATENATE("WS-6 ",'WS-6'!$D$5,",",'WS-6'!$CT11)</f>
        <v>WS-6 1,9</v>
      </c>
      <c r="C621" t="str">
        <f>IF('WS-6'!$DV11&lt;&gt;"",IF('WS-6'!$DV11="W",'WS-6'!$CW11,'WS-6'!$CW13),"")</f>
        <v/>
      </c>
      <c r="D621" t="str">
        <f>IF('WS-6'!$DV11&lt;&gt;"",IF('WS-6'!$DV11="L",'WS-6'!$CW11,'WS-6'!$CW13),"")</f>
        <v/>
      </c>
      <c r="E621" s="39" t="str">
        <f>IF('WS-6'!$DV11&lt;&gt;"",IF('WS-6'!DL11&gt;'WS-6'!DL13,MIN('WS-6'!DL11,'WS-6'!DL13),-MIN('WS-6'!DL11,'WS-6'!DL13))*IF('WS-6'!$DV11="W",1,-1),"")</f>
        <v/>
      </c>
      <c r="F621" s="39" t="str">
        <f>IF('WS-6'!$DV11&lt;&gt;"",IF('WS-6'!DN11&gt;'WS-6'!DN13,MIN('WS-6'!DN11,'WS-6'!DN13),-MIN('WS-6'!DN11,'WS-6'!DN13))*IF('WS-6'!$DV11="W",1,-1),"")</f>
        <v/>
      </c>
      <c r="G621" s="39" t="str">
        <f>IF('WS-6'!$DV11&lt;&gt;"",IF('WS-6'!DP11&gt;'WS-6'!DP13,MIN('WS-6'!DP11,'WS-6'!DP13),-MIN('WS-6'!DP11,'WS-6'!DP13))*IF('WS-6'!$DV11="W",1,-1),"")</f>
        <v/>
      </c>
      <c r="H621" s="39" t="str">
        <f>IF('WS-6'!$DV11&lt;&gt;"",IF('WS-6'!DR11='WS-6'!DR13,"",IF('WS-6'!DR11&gt;'WS-6'!DR13,MIN('WS-6'!DR11,'WS-6'!DR13),-MIN('WS-6'!DR11,'WS-6'!DR13))*IF('WS-6'!$DV11="W",1,-1)),"")</f>
        <v/>
      </c>
      <c r="I621" s="39" t="str">
        <f>IF('WS-6'!$DV11&lt;&gt;"",IF('WS-6'!DT11='WS-6'!DT13,"",IF('WS-6'!DT11&gt;'WS-6'!DT13,MIN('WS-6'!DT11,'WS-6'!DT13),-MIN('WS-6'!DT11,'WS-6'!DT13))*IF('WS-6'!$DV11="W",1,-1)),"")</f>
        <v/>
      </c>
    </row>
    <row r="622" spans="1:9">
      <c r="A622" t="e">
        <f t="shared" si="9"/>
        <v>#VALUE!</v>
      </c>
      <c r="B622" s="38" t="str">
        <f>CONCATENATE("WS-6 ",'WS-6'!$D$5,",",'WS-6'!$CT21)</f>
        <v>WS-6 1,10</v>
      </c>
      <c r="C622" t="str">
        <f>IF('WS-6'!$DV21&lt;&gt;"",IF('WS-6'!$DV21="W",'WS-6'!$CW21,'WS-6'!$CW23),"")</f>
        <v/>
      </c>
      <c r="D622" t="str">
        <f>IF('WS-6'!$DV21&lt;&gt;"",IF('WS-6'!$DV21="L",'WS-6'!$CW21,'WS-6'!$CW23),"")</f>
        <v/>
      </c>
      <c r="E622" s="39" t="str">
        <f>IF('WS-6'!$DV21&lt;&gt;"",IF('WS-6'!DL21&gt;'WS-6'!DL23,MIN('WS-6'!DL21,'WS-6'!DL23),-MIN('WS-6'!DL21,'WS-6'!DL23))*IF('WS-6'!$DV21="W",1,-1),"")</f>
        <v/>
      </c>
      <c r="F622" s="39" t="str">
        <f>IF('WS-6'!$DV21&lt;&gt;"",IF('WS-6'!DN21&gt;'WS-6'!DN23,MIN('WS-6'!DN21,'WS-6'!DN23),-MIN('WS-6'!DN21,'WS-6'!DN23))*IF('WS-6'!$DV21="W",1,-1),"")</f>
        <v/>
      </c>
      <c r="G622" s="39" t="str">
        <f>IF('WS-6'!$DV21&lt;&gt;"",IF('WS-6'!DP21&gt;'WS-6'!DP23,MIN('WS-6'!DP21,'WS-6'!DP23),-MIN('WS-6'!DP21,'WS-6'!DP23))*IF('WS-6'!$DV21="W",1,-1),"")</f>
        <v/>
      </c>
      <c r="H622" s="39" t="str">
        <f>IF('WS-6'!$DV21&lt;&gt;"",IF('WS-6'!DR21='WS-6'!DR23,"",IF('WS-6'!DR21&gt;'WS-6'!DR23,MIN('WS-6'!DR21,'WS-6'!DR23),-MIN('WS-6'!DR21,'WS-6'!DR23))*IF('WS-6'!$DV21="W",1,-1)),"")</f>
        <v/>
      </c>
      <c r="I622" s="39" t="str">
        <f>IF('WS-6'!$DV21&lt;&gt;"",IF('WS-6'!DT21='WS-6'!DT23,"",IF('WS-6'!DT21&gt;'WS-6'!DT23,MIN('WS-6'!DT21,'WS-6'!DT23),-MIN('WS-6'!DT21,'WS-6'!DT23))*IF('WS-6'!$DV21="W",1,-1)),"")</f>
        <v/>
      </c>
    </row>
    <row r="623" spans="1:9">
      <c r="A623" t="e">
        <f t="shared" si="9"/>
        <v>#VALUE!</v>
      </c>
      <c r="B623" s="38" t="str">
        <f>CONCATENATE("WS-6 ",'WS-6'!$D$5,",",'WS-6'!$CT31)</f>
        <v>WS-6 1,11</v>
      </c>
      <c r="C623" t="str">
        <f>IF('WS-6'!$DV31&lt;&gt;"",IF('WS-6'!$DV31="W",'WS-6'!$CW31,'WS-6'!$CW33),"")</f>
        <v/>
      </c>
      <c r="D623" t="str">
        <f>IF('WS-6'!$DV31&lt;&gt;"",IF('WS-6'!$DV31="L",'WS-6'!$CW31,'WS-6'!$CW33),"")</f>
        <v/>
      </c>
      <c r="E623" s="39" t="str">
        <f>IF('WS-6'!$DV31&lt;&gt;"",IF('WS-6'!DL31&gt;'WS-6'!DL33,MIN('WS-6'!DL31,'WS-6'!DL33),-MIN('WS-6'!DL31,'WS-6'!DL33))*IF('WS-6'!$DV31="W",1,-1),"")</f>
        <v/>
      </c>
      <c r="F623" s="39" t="str">
        <f>IF('WS-6'!$DV31&lt;&gt;"",IF('WS-6'!DN31&gt;'WS-6'!DN33,MIN('WS-6'!DN31,'WS-6'!DN33),-MIN('WS-6'!DN31,'WS-6'!DN33))*IF('WS-6'!$DV31="W",1,-1),"")</f>
        <v/>
      </c>
      <c r="G623" s="39" t="str">
        <f>IF('WS-6'!$DV31&lt;&gt;"",IF('WS-6'!DP31&gt;'WS-6'!DP33,MIN('WS-6'!DP31,'WS-6'!DP33),-MIN('WS-6'!DP31,'WS-6'!DP33))*IF('WS-6'!$DV31="W",1,-1),"")</f>
        <v/>
      </c>
      <c r="H623" s="39" t="str">
        <f>IF('WS-6'!$DV31&lt;&gt;"",IF('WS-6'!DR31='WS-6'!DR33,"",IF('WS-6'!DR31&gt;'WS-6'!DR33,MIN('WS-6'!DR31,'WS-6'!DR33),-MIN('WS-6'!DR31,'WS-6'!DR33))*IF('WS-6'!$DV31="W",1,-1)),"")</f>
        <v/>
      </c>
      <c r="I623" s="39" t="str">
        <f>IF('WS-6'!$DV31&lt;&gt;"",IF('WS-6'!DT31='WS-6'!DT33,"",IF('WS-6'!DT31&gt;'WS-6'!DT33,MIN('WS-6'!DT31,'WS-6'!DT33),-MIN('WS-6'!DT31,'WS-6'!DT33))*IF('WS-6'!$DV31="W",1,-1)),"")</f>
        <v/>
      </c>
    </row>
    <row r="624" spans="1:9">
      <c r="A624" t="e">
        <f t="shared" si="9"/>
        <v>#VALUE!</v>
      </c>
      <c r="B624" s="38" t="str">
        <f>CONCATENATE("WS-6 ",'WS-6'!$D$5,",",'WS-6'!$CT41)</f>
        <v>WS-6 1,12</v>
      </c>
      <c r="C624" t="str">
        <f>IF('WS-6'!$DV41&lt;&gt;"",IF('WS-6'!$DV41="W",'WS-6'!$CW41,'WS-6'!$CW43),"")</f>
        <v/>
      </c>
      <c r="D624" t="str">
        <f>IF('WS-6'!$DV41&lt;&gt;"",IF('WS-6'!$DV41="L",'WS-6'!$CW41,'WS-6'!$CW43),"")</f>
        <v/>
      </c>
      <c r="E624" s="39" t="str">
        <f>IF('WS-6'!$DV41&lt;&gt;"",IF('WS-6'!DL41&gt;'WS-6'!DL43,MIN('WS-6'!DL41,'WS-6'!DL43),-MIN('WS-6'!DL41,'WS-6'!DL43))*IF('WS-6'!$DV41="W",1,-1),"")</f>
        <v/>
      </c>
      <c r="F624" s="39" t="str">
        <f>IF('WS-6'!$DV41&lt;&gt;"",IF('WS-6'!DN41&gt;'WS-6'!DN43,MIN('WS-6'!DN41,'WS-6'!DN43),-MIN('WS-6'!DN41,'WS-6'!DN43))*IF('WS-6'!$DV41="W",1,-1),"")</f>
        <v/>
      </c>
      <c r="G624" s="39" t="str">
        <f>IF('WS-6'!$DV41&lt;&gt;"",IF('WS-6'!DP41&gt;'WS-6'!DP43,MIN('WS-6'!DP41,'WS-6'!DP43),-MIN('WS-6'!DP41,'WS-6'!DP43))*IF('WS-6'!$DV41="W",1,-1),"")</f>
        <v/>
      </c>
      <c r="H624" s="39" t="str">
        <f>IF('WS-6'!$DV41&lt;&gt;"",IF('WS-6'!DR41='WS-6'!DR43,"",IF('WS-6'!DR41&gt;'WS-6'!DR43,MIN('WS-6'!DR41,'WS-6'!DR43),-MIN('WS-6'!DR41,'WS-6'!DR43))*IF('WS-6'!$DV41="W",1,-1)),"")</f>
        <v/>
      </c>
      <c r="I624" s="39" t="str">
        <f>IF('WS-6'!$DV41&lt;&gt;"",IF('WS-6'!DT41='WS-6'!DT43,"",IF('WS-6'!DT41&gt;'WS-6'!DT43,MIN('WS-6'!DT41,'WS-6'!DT43),-MIN('WS-6'!DT41,'WS-6'!DT43))*IF('WS-6'!$DV41="W",1,-1)),"")</f>
        <v/>
      </c>
    </row>
    <row r="625" spans="1:9">
      <c r="A625" t="e">
        <f t="shared" si="9"/>
        <v>#VALUE!</v>
      </c>
      <c r="B625" s="38" t="str">
        <f>CONCATENATE("WS-6 ",'WS-6'!$D$5,",",'WS-6'!$CT51)</f>
        <v>WS-6 1,13</v>
      </c>
      <c r="C625" t="str">
        <f>IF('WS-6'!$DV51&lt;&gt;"",IF('WS-6'!$DV51="W",'WS-6'!$CW51,'WS-6'!$CW53),"")</f>
        <v/>
      </c>
      <c r="D625" t="str">
        <f>IF('WS-6'!$DV51&lt;&gt;"",IF('WS-6'!$DV51="L",'WS-6'!$CW51,'WS-6'!$CW53),"")</f>
        <v/>
      </c>
      <c r="E625" s="39" t="str">
        <f>IF('WS-6'!$DV51&lt;&gt;"",IF('WS-6'!DL51&gt;'WS-6'!DL53,MIN('WS-6'!DL51,'WS-6'!DL53),-MIN('WS-6'!DL51,'WS-6'!DL53))*IF('WS-6'!$DV51="W",1,-1),"")</f>
        <v/>
      </c>
      <c r="F625" s="39" t="str">
        <f>IF('WS-6'!$DV51&lt;&gt;"",IF('WS-6'!DN51&gt;'WS-6'!DN53,MIN('WS-6'!DN51,'WS-6'!DN53),-MIN('WS-6'!DN51,'WS-6'!DN53))*IF('WS-6'!$DV51="W",1,-1),"")</f>
        <v/>
      </c>
      <c r="G625" s="39" t="str">
        <f>IF('WS-6'!$DV51&lt;&gt;"",IF('WS-6'!DP51&gt;'WS-6'!DP53,MIN('WS-6'!DP51,'WS-6'!DP53),-MIN('WS-6'!DP51,'WS-6'!DP53))*IF('WS-6'!$DV51="W",1,-1),"")</f>
        <v/>
      </c>
      <c r="H625" s="39" t="str">
        <f>IF('WS-6'!$DV51&lt;&gt;"",IF('WS-6'!DR51='WS-6'!DR53,"",IF('WS-6'!DR51&gt;'WS-6'!DR53,MIN('WS-6'!DR51,'WS-6'!DR53),-MIN('WS-6'!DR51,'WS-6'!DR53))*IF('WS-6'!$DV51="W",1,-1)),"")</f>
        <v/>
      </c>
      <c r="I625" s="39" t="str">
        <f>IF('WS-6'!$DV51&lt;&gt;"",IF('WS-6'!DT51='WS-6'!DT53,"",IF('WS-6'!DT51&gt;'WS-6'!DT53,MIN('WS-6'!DT51,'WS-6'!DT53),-MIN('WS-6'!DT51,'WS-6'!DT53))*IF('WS-6'!$DV51="W",1,-1)),"")</f>
        <v/>
      </c>
    </row>
    <row r="626" spans="1:9">
      <c r="A626" t="e">
        <f t="shared" si="9"/>
        <v>#VALUE!</v>
      </c>
      <c r="B626" s="38" t="str">
        <f>CONCATENATE("WS-6 ",'WS-6'!$D$5,",",'WS-6'!$CT61)</f>
        <v>WS-6 1,14</v>
      </c>
      <c r="C626" t="str">
        <f>IF('WS-6'!$DV61&lt;&gt;"",IF('WS-6'!$DV61="W",'WS-6'!$CW61,'WS-6'!$CW63),"")</f>
        <v/>
      </c>
      <c r="D626" t="str">
        <f>IF('WS-6'!$DV61&lt;&gt;"",IF('WS-6'!$DV61="L",'WS-6'!$CW61,'WS-6'!$CW63),"")</f>
        <v/>
      </c>
      <c r="E626" s="39" t="str">
        <f>IF('WS-6'!$DV61&lt;&gt;"",IF('WS-6'!DL61&gt;'WS-6'!DL63,MIN('WS-6'!DL61,'WS-6'!DL63),-MIN('WS-6'!DL61,'WS-6'!DL63))*IF('WS-6'!$DV61="W",1,-1),"")</f>
        <v/>
      </c>
      <c r="F626" s="39" t="str">
        <f>IF('WS-6'!$DV61&lt;&gt;"",IF('WS-6'!DN61&gt;'WS-6'!DN63,MIN('WS-6'!DN61,'WS-6'!DN63),-MIN('WS-6'!DN61,'WS-6'!DN63))*IF('WS-6'!$DV61="W",1,-1),"")</f>
        <v/>
      </c>
      <c r="G626" s="39" t="str">
        <f>IF('WS-6'!$DV61&lt;&gt;"",IF('WS-6'!DP61&gt;'WS-6'!DP63,MIN('WS-6'!DP61,'WS-6'!DP63),-MIN('WS-6'!DP61,'WS-6'!DP63))*IF('WS-6'!$DV61="W",1,-1),"")</f>
        <v/>
      </c>
      <c r="H626" s="39" t="str">
        <f>IF('WS-6'!$DV61&lt;&gt;"",IF('WS-6'!DR61='WS-6'!DR63,"",IF('WS-6'!DR61&gt;'WS-6'!DR63,MIN('WS-6'!DR61,'WS-6'!DR63),-MIN('WS-6'!DR61,'WS-6'!DR63))*IF('WS-6'!$DV61="W",1,-1)),"")</f>
        <v/>
      </c>
      <c r="I626" s="39" t="str">
        <f>IF('WS-6'!$DV61&lt;&gt;"",IF('WS-6'!DT61='WS-6'!DT63,"",IF('WS-6'!DT61&gt;'WS-6'!DT63,MIN('WS-6'!DT61,'WS-6'!DT63),-MIN('WS-6'!DT61,'WS-6'!DT63))*IF('WS-6'!$DV61="W",1,-1)),"")</f>
        <v/>
      </c>
    </row>
    <row r="627" spans="1:9">
      <c r="A627" t="e">
        <f t="shared" si="9"/>
        <v>#VALUE!</v>
      </c>
      <c r="B627" s="38" t="str">
        <f>CONCATENATE("WS-6 ",'WS-6'!$D$5,",",'WS-6'!$EJ1)</f>
        <v>WS-6 1,15</v>
      </c>
      <c r="C627" t="str">
        <f>IF('WS-6'!$FL1&lt;&gt;"",IF('WS-6'!$FL1="W",'WS-6'!$EM1,'WS-6'!$EM3),"")</f>
        <v/>
      </c>
      <c r="D627" t="str">
        <f>IF('WS-6'!$FL1&lt;&gt;"",IF('WS-6'!$FL1="L",'WS-6'!$EM1,'WS-6'!$EM3),"")</f>
        <v/>
      </c>
      <c r="E627" s="39" t="str">
        <f>IF('WS-6'!$FL1&lt;&gt;"",IF('WS-6'!FB1&gt;'WS-6'!FB3,MIN('WS-6'!FB1,'WS-6'!FB3),-MIN('WS-6'!FB1,'WS-6'!FB3))*IF('WS-6'!$FL1="W",1,-1),"")</f>
        <v/>
      </c>
      <c r="F627" s="39" t="str">
        <f>IF('WS-6'!$FL1&lt;&gt;"",IF('WS-6'!FD1&gt;'WS-6'!FD3,MIN('WS-6'!FD1,'WS-6'!FD3),-MIN('WS-6'!FD1,'WS-6'!FD3))*IF('WS-6'!$FL1="W",1,-1),"")</f>
        <v/>
      </c>
      <c r="G627" s="39" t="str">
        <f>IF('WS-6'!$FL1&lt;&gt;"",IF('WS-6'!FF1&gt;'WS-6'!FF3,MIN('WS-6'!FF1,'WS-6'!FF3),-MIN('WS-6'!FF1,'WS-6'!FF3))*IF('WS-6'!$FL1="W",1,-1),"")</f>
        <v/>
      </c>
      <c r="H627" s="39" t="str">
        <f>IF('WS-6'!$FL1&lt;&gt;"",IF('WS-6'!FH1='WS-6'!FH3,"",IF('WS-6'!FH1&gt;'WS-6'!FH3,MIN('WS-6'!FH1,'WS-6'!FH3),-MIN('WS-6'!FH1,'WS-6'!FH3))*IF('WS-6'!$FL1="W",1,-1)),"")</f>
        <v/>
      </c>
      <c r="I627" s="39" t="str">
        <f>IF('WS-6'!$FL1&lt;&gt;"",IF('WS-6'!FJ1='WS-6'!FJ3,"",IF('WS-6'!FJ1&gt;'WS-6'!FJ3,MIN('WS-6'!FJ1,'WS-6'!FJ3),-MIN('WS-6'!FJ1,'WS-6'!FJ3))*IF('WS-6'!$FL1="W",1,-1)),"")</f>
        <v/>
      </c>
    </row>
    <row r="628" spans="1:9">
      <c r="A628" t="e">
        <f t="shared" si="9"/>
        <v>#VALUE!</v>
      </c>
      <c r="B628" s="38" t="str">
        <f>CONCATENATE("WS-6 ",'WS-6'!$D$70,",",'WS-6'!$BD66)</f>
        <v>WS-6 2,1</v>
      </c>
      <c r="C628" t="str">
        <f>IF('WS-6'!$CF66&lt;&gt;"",IF('WS-6'!$CF66="W",'WS-6'!$BG66,'WS-6'!$BG68),"")</f>
        <v/>
      </c>
      <c r="D628" t="str">
        <f>IF('WS-6'!$CF66&lt;&gt;"",IF('WS-6'!$CF66="L",'WS-6'!$BG66,'WS-6'!$BG68),"")</f>
        <v/>
      </c>
      <c r="E628" s="39" t="str">
        <f>IF('WS-6'!$CF66&lt;&gt;"",IF('WS-6'!BV66&gt;'WS-6'!BV68,MIN('WS-6'!BV66,'WS-6'!BV68),-MIN('WS-6'!BV66,'WS-6'!BV68))*IF('WS-6'!$CF66="W",1,-1),"")</f>
        <v/>
      </c>
      <c r="F628" s="39" t="str">
        <f>IF('WS-6'!$CF66&lt;&gt;"",IF('WS-6'!BX66&gt;'WS-6'!BX68,MIN('WS-6'!BX66,'WS-6'!BX68),-MIN('WS-6'!BX66,'WS-6'!BX68))*IF('WS-6'!$CF66="W",1,-1),"")</f>
        <v/>
      </c>
      <c r="G628" s="39" t="str">
        <f>IF('WS-6'!$CF66&lt;&gt;"",IF('WS-6'!BZ66&gt;'WS-6'!BZ68,MIN('WS-6'!BZ66,'WS-6'!BZ68),-MIN('WS-6'!BZ66,'WS-6'!BZ68))*IF('WS-6'!$CF66="W",1,-1),"")</f>
        <v/>
      </c>
      <c r="H628" s="39" t="str">
        <f>IF('WS-6'!$CF66&lt;&gt;"",IF('WS-6'!CB66='WS-6'!CB68,"",IF('WS-6'!CB66&gt;'WS-6'!CB68,MIN('WS-6'!CB66,'WS-6'!CB68),-MIN('WS-6'!CB66,'WS-6'!CB68))*IF('WS-6'!$CF66="W",1,-1)),"")</f>
        <v/>
      </c>
      <c r="I628" s="39" t="str">
        <f>IF('WS-6'!$CF66&lt;&gt;"",IF('WS-6'!CD66='WS-6'!CD68,"",IF('WS-6'!CD66&gt;'WS-6'!CD68,MIN('WS-6'!CD66,'WS-6'!CD68),-MIN('WS-6'!CD66,'WS-6'!CD68))*IF('WS-6'!$CF66="W",1,-1)),"")</f>
        <v/>
      </c>
    </row>
    <row r="629" spans="1:9">
      <c r="A629" t="e">
        <f t="shared" si="9"/>
        <v>#VALUE!</v>
      </c>
      <c r="B629" s="38" t="str">
        <f>CONCATENATE("WS-6 ",'WS-6'!$D$70,",",'WS-6'!$BD76)</f>
        <v>WS-6 2,2</v>
      </c>
      <c r="C629" t="str">
        <f>IF('WS-6'!$CF76&lt;&gt;"",IF('WS-6'!$CF76="W",'WS-6'!$BG76,'WS-6'!$BG78),"")</f>
        <v/>
      </c>
      <c r="D629" t="str">
        <f>IF('WS-6'!$CF76&lt;&gt;"",IF('WS-6'!$CF76="L",'WS-6'!$BG76,'WS-6'!$BG78),"")</f>
        <v/>
      </c>
      <c r="E629" s="39" t="str">
        <f>IF('WS-6'!$CF76&lt;&gt;"",IF('WS-6'!BV76&gt;'WS-6'!BV78,MIN('WS-6'!BV76,'WS-6'!BV78),-MIN('WS-6'!BV76,'WS-6'!BV78))*IF('WS-6'!$CF76="W",1,-1),"")</f>
        <v/>
      </c>
      <c r="F629" s="39" t="str">
        <f>IF('WS-6'!$CF76&lt;&gt;"",IF('WS-6'!BX76&gt;'WS-6'!BX78,MIN('WS-6'!BX76,'WS-6'!BX78),-MIN('WS-6'!BX76,'WS-6'!BX78))*IF('WS-6'!$CF76="W",1,-1),"")</f>
        <v/>
      </c>
      <c r="G629" s="39" t="str">
        <f>IF('WS-6'!$CF76&lt;&gt;"",IF('WS-6'!BZ76&gt;'WS-6'!BZ78,MIN('WS-6'!BZ76,'WS-6'!BZ78),-MIN('WS-6'!BZ76,'WS-6'!BZ78))*IF('WS-6'!$CF76="W",1,-1),"")</f>
        <v/>
      </c>
      <c r="H629" s="39" t="str">
        <f>IF('WS-6'!$CF76&lt;&gt;"",IF('WS-6'!CB76='WS-6'!CB78,"",IF('WS-6'!CB76&gt;'WS-6'!CB78,MIN('WS-6'!CB76,'WS-6'!CB78),-MIN('WS-6'!CB76,'WS-6'!CB78))*IF('WS-6'!$CF76="W",1,-1)),"")</f>
        <v/>
      </c>
      <c r="I629" s="39" t="str">
        <f>IF('WS-6'!$CF76&lt;&gt;"",IF('WS-6'!CD76='WS-6'!CD78,"",IF('WS-6'!CD76&gt;'WS-6'!CD78,MIN('WS-6'!CD76,'WS-6'!CD78),-MIN('WS-6'!CD76,'WS-6'!CD78))*IF('WS-6'!$CF76="W",1,-1)),"")</f>
        <v/>
      </c>
    </row>
    <row r="630" spans="1:9">
      <c r="A630" t="e">
        <f t="shared" si="9"/>
        <v>#VALUE!</v>
      </c>
      <c r="B630" s="38" t="str">
        <f>CONCATENATE("WS-6 ",'WS-6'!$D$70,",",'WS-6'!$BD86)</f>
        <v>WS-6 2,3</v>
      </c>
      <c r="C630" t="str">
        <f>IF('WS-6'!$CF86&lt;&gt;"",IF('WS-6'!$CF86="W",'WS-6'!$BG86,'WS-6'!$BG88),"")</f>
        <v/>
      </c>
      <c r="D630" t="str">
        <f>IF('WS-6'!$CF86&lt;&gt;"",IF('WS-6'!$CF86="L",'WS-6'!$BG86,'WS-6'!$BG88),"")</f>
        <v/>
      </c>
      <c r="E630" s="39" t="str">
        <f>IF('WS-6'!$CF86&lt;&gt;"",IF('WS-6'!BV86&gt;'WS-6'!BV88,MIN('WS-6'!BV86,'WS-6'!BV88),-MIN('WS-6'!BV86,'WS-6'!BV88))*IF('WS-6'!$CF86="W",1,-1),"")</f>
        <v/>
      </c>
      <c r="F630" s="39" t="str">
        <f>IF('WS-6'!$CF86&lt;&gt;"",IF('WS-6'!BX86&gt;'WS-6'!BX88,MIN('WS-6'!BX86,'WS-6'!BX88),-MIN('WS-6'!BX86,'WS-6'!BX88))*IF('WS-6'!$CF86="W",1,-1),"")</f>
        <v/>
      </c>
      <c r="G630" s="39" t="str">
        <f>IF('WS-6'!$CF86&lt;&gt;"",IF('WS-6'!BZ86&gt;'WS-6'!BZ88,MIN('WS-6'!BZ86,'WS-6'!BZ88),-MIN('WS-6'!BZ86,'WS-6'!BZ88))*IF('WS-6'!$CF86="W",1,-1),"")</f>
        <v/>
      </c>
      <c r="H630" s="39" t="str">
        <f>IF('WS-6'!$CF86&lt;&gt;"",IF('WS-6'!CB86='WS-6'!CB88,"",IF('WS-6'!CB86&gt;'WS-6'!CB88,MIN('WS-6'!CB86,'WS-6'!CB88),-MIN('WS-6'!CB86,'WS-6'!CB88))*IF('WS-6'!$CF86="W",1,-1)),"")</f>
        <v/>
      </c>
      <c r="I630" s="39" t="str">
        <f>IF('WS-6'!$CF86&lt;&gt;"",IF('WS-6'!CD86='WS-6'!CD88,"",IF('WS-6'!CD86&gt;'WS-6'!CD88,MIN('WS-6'!CD86,'WS-6'!CD88),-MIN('WS-6'!CD86,'WS-6'!CD88))*IF('WS-6'!$CF86="W",1,-1)),"")</f>
        <v/>
      </c>
    </row>
    <row r="631" spans="1:9">
      <c r="A631" t="e">
        <f t="shared" si="9"/>
        <v>#VALUE!</v>
      </c>
      <c r="B631" s="38" t="str">
        <f>CONCATENATE("WS-6 ",'WS-6'!$D$70,",",'WS-6'!$BD96)</f>
        <v>WS-6 2,4</v>
      </c>
      <c r="C631" t="str">
        <f>IF('WS-6'!$CF96&lt;&gt;"",IF('WS-6'!$CF96="W",'WS-6'!$BG96,'WS-6'!$BG98),"")</f>
        <v/>
      </c>
      <c r="D631" t="str">
        <f>IF('WS-6'!$CF96&lt;&gt;"",IF('WS-6'!$CF96="L",'WS-6'!$BG96,'WS-6'!$BG98),"")</f>
        <v/>
      </c>
      <c r="E631" s="39" t="str">
        <f>IF('WS-6'!$CF96&lt;&gt;"",IF('WS-6'!BV96&gt;'WS-6'!BV98,MIN('WS-6'!BV96,'WS-6'!BV98),-MIN('WS-6'!BV96,'WS-6'!BV98))*IF('WS-6'!$CF96="W",1,-1),"")</f>
        <v/>
      </c>
      <c r="F631" s="39" t="str">
        <f>IF('WS-6'!$CF96&lt;&gt;"",IF('WS-6'!BX96&gt;'WS-6'!BX98,MIN('WS-6'!BX96,'WS-6'!BX98),-MIN('WS-6'!BX96,'WS-6'!BX98))*IF('WS-6'!$CF96="W",1,-1),"")</f>
        <v/>
      </c>
      <c r="G631" s="39" t="str">
        <f>IF('WS-6'!$CF96&lt;&gt;"",IF('WS-6'!BZ96&gt;'WS-6'!BZ98,MIN('WS-6'!BZ96,'WS-6'!BZ98),-MIN('WS-6'!BZ96,'WS-6'!BZ98))*IF('WS-6'!$CF96="W",1,-1),"")</f>
        <v/>
      </c>
      <c r="H631" s="39" t="str">
        <f>IF('WS-6'!$CF96&lt;&gt;"",IF('WS-6'!CB96='WS-6'!CB98,"",IF('WS-6'!CB96&gt;'WS-6'!CB98,MIN('WS-6'!CB96,'WS-6'!CB98),-MIN('WS-6'!CB96,'WS-6'!CB98))*IF('WS-6'!$CF96="W",1,-1)),"")</f>
        <v/>
      </c>
      <c r="I631" s="39" t="str">
        <f>IF('WS-6'!$CF96&lt;&gt;"",IF('WS-6'!CD96='WS-6'!CD98,"",IF('WS-6'!CD96&gt;'WS-6'!CD98,MIN('WS-6'!CD96,'WS-6'!CD98),-MIN('WS-6'!CD96,'WS-6'!CD98))*IF('WS-6'!$CF96="W",1,-1)),"")</f>
        <v/>
      </c>
    </row>
    <row r="632" spans="1:9">
      <c r="A632" t="e">
        <f t="shared" si="9"/>
        <v>#VALUE!</v>
      </c>
      <c r="B632" s="38" t="str">
        <f>CONCATENATE("WS-6 ",'WS-6'!$D$70,",",'WS-6'!$BD106)</f>
        <v>WS-6 2,5</v>
      </c>
      <c r="C632" t="str">
        <f>IF('WS-6'!$CF106&lt;&gt;"",IF('WS-6'!$CF106="W",'WS-6'!$BG106,'WS-6'!$BG108),"")</f>
        <v/>
      </c>
      <c r="D632" t="str">
        <f>IF('WS-6'!$CF106&lt;&gt;"",IF('WS-6'!$CF106="L",'WS-6'!$BG106,'WS-6'!$BG108),"")</f>
        <v/>
      </c>
      <c r="E632" s="39" t="str">
        <f>IF('WS-6'!$CF106&lt;&gt;"",IF('WS-6'!BV106&gt;'WS-6'!BV108,MIN('WS-6'!BV106,'WS-6'!BV108),-MIN('WS-6'!BV106,'WS-6'!BV108))*IF('WS-6'!$CF106="W",1,-1),"")</f>
        <v/>
      </c>
      <c r="F632" s="39" t="str">
        <f>IF('WS-6'!$CF106&lt;&gt;"",IF('WS-6'!BX106&gt;'WS-6'!BX108,MIN('WS-6'!BX106,'WS-6'!BX108),-MIN('WS-6'!BX106,'WS-6'!BX108))*IF('WS-6'!$CF106="W",1,-1),"")</f>
        <v/>
      </c>
      <c r="G632" s="39" t="str">
        <f>IF('WS-6'!$CF106&lt;&gt;"",IF('WS-6'!BZ106&gt;'WS-6'!BZ108,MIN('WS-6'!BZ106,'WS-6'!BZ108),-MIN('WS-6'!BZ106,'WS-6'!BZ108))*IF('WS-6'!$CF106="W",1,-1),"")</f>
        <v/>
      </c>
      <c r="H632" s="39" t="str">
        <f>IF('WS-6'!$CF106&lt;&gt;"",IF('WS-6'!CB106='WS-6'!CB108,"",IF('WS-6'!CB106&gt;'WS-6'!CB108,MIN('WS-6'!CB106,'WS-6'!CB108),-MIN('WS-6'!CB106,'WS-6'!CB108))*IF('WS-6'!$CF106="W",1,-1)),"")</f>
        <v/>
      </c>
      <c r="I632" s="39" t="str">
        <f>IF('WS-6'!$CF106&lt;&gt;"",IF('WS-6'!CD106='WS-6'!CD108,"",IF('WS-6'!CD106&gt;'WS-6'!CD108,MIN('WS-6'!CD106,'WS-6'!CD108),-MIN('WS-6'!CD106,'WS-6'!CD108))*IF('WS-6'!$CF106="W",1,-1)),"")</f>
        <v/>
      </c>
    </row>
    <row r="633" spans="1:9">
      <c r="A633" t="e">
        <f t="shared" si="9"/>
        <v>#VALUE!</v>
      </c>
      <c r="B633" s="38" t="str">
        <f>CONCATENATE("WS-6 ",'WS-6'!$D$70,",",'WS-6'!$BD116)</f>
        <v>WS-6 2,6</v>
      </c>
      <c r="C633" t="str">
        <f>IF('WS-6'!$CF116&lt;&gt;"",IF('WS-6'!$CF116="W",'WS-6'!$BG116,'WS-6'!$BG118),"")</f>
        <v/>
      </c>
      <c r="D633" t="str">
        <f>IF('WS-6'!$CF116&lt;&gt;"",IF('WS-6'!$CF116="L",'WS-6'!$BG116,'WS-6'!$BG118),"")</f>
        <v/>
      </c>
      <c r="E633" s="39" t="str">
        <f>IF('WS-6'!$CF116&lt;&gt;"",IF('WS-6'!BV116&gt;'WS-6'!BV118,MIN('WS-6'!BV116,'WS-6'!BV118),-MIN('WS-6'!BV116,'WS-6'!BV118))*IF('WS-6'!$CF116="W",1,-1),"")</f>
        <v/>
      </c>
      <c r="F633" s="39" t="str">
        <f>IF('WS-6'!$CF116&lt;&gt;"",IF('WS-6'!BX116&gt;'WS-6'!BX118,MIN('WS-6'!BX116,'WS-6'!BX118),-MIN('WS-6'!BX116,'WS-6'!BX118))*IF('WS-6'!$CF116="W",1,-1),"")</f>
        <v/>
      </c>
      <c r="G633" s="39" t="str">
        <f>IF('WS-6'!$CF116&lt;&gt;"",IF('WS-6'!BZ116&gt;'WS-6'!BZ118,MIN('WS-6'!BZ116,'WS-6'!BZ118),-MIN('WS-6'!BZ116,'WS-6'!BZ118))*IF('WS-6'!$CF116="W",1,-1),"")</f>
        <v/>
      </c>
      <c r="H633" s="39" t="str">
        <f>IF('WS-6'!$CF116&lt;&gt;"",IF('WS-6'!CB116='WS-6'!CB118,"",IF('WS-6'!CB116&gt;'WS-6'!CB118,MIN('WS-6'!CB116,'WS-6'!CB118),-MIN('WS-6'!CB116,'WS-6'!CB118))*IF('WS-6'!$CF116="W",1,-1)),"")</f>
        <v/>
      </c>
      <c r="I633" s="39" t="str">
        <f>IF('WS-6'!$CF116&lt;&gt;"",IF('WS-6'!CD116='WS-6'!CD118,"",IF('WS-6'!CD116&gt;'WS-6'!CD118,MIN('WS-6'!CD116,'WS-6'!CD118),-MIN('WS-6'!CD116,'WS-6'!CD118))*IF('WS-6'!$CF116="W",1,-1)),"")</f>
        <v/>
      </c>
    </row>
    <row r="634" spans="1:9">
      <c r="A634" t="e">
        <f t="shared" si="9"/>
        <v>#VALUE!</v>
      </c>
      <c r="B634" s="38" t="str">
        <f>CONCATENATE("WS-6 ",'WS-6'!$D$70,",",'WS-6'!$BD126)</f>
        <v>WS-6 2,7</v>
      </c>
      <c r="C634" t="str">
        <f>IF('WS-6'!$CF126&lt;&gt;"",IF('WS-6'!$CF126="W",'WS-6'!$BG126,'WS-6'!$BG128),"")</f>
        <v/>
      </c>
      <c r="D634" t="str">
        <f>IF('WS-6'!$CF126&lt;&gt;"",IF('WS-6'!$CF126="L",'WS-6'!$BG126,'WS-6'!$BG128),"")</f>
        <v/>
      </c>
      <c r="E634" s="39" t="str">
        <f>IF('WS-6'!$CF126&lt;&gt;"",IF('WS-6'!BV126&gt;'WS-6'!BV128,MIN('WS-6'!BV126,'WS-6'!BV128),-MIN('WS-6'!BV126,'WS-6'!BV128))*IF('WS-6'!$CF126="W",1,-1),"")</f>
        <v/>
      </c>
      <c r="F634" s="39" t="str">
        <f>IF('WS-6'!$CF126&lt;&gt;"",IF('WS-6'!BX126&gt;'WS-6'!BX128,MIN('WS-6'!BX126,'WS-6'!BX128),-MIN('WS-6'!BX126,'WS-6'!BX128))*IF('WS-6'!$CF126="W",1,-1),"")</f>
        <v/>
      </c>
      <c r="G634" s="39" t="str">
        <f>IF('WS-6'!$CF126&lt;&gt;"",IF('WS-6'!BZ126&gt;'WS-6'!BZ128,MIN('WS-6'!BZ126,'WS-6'!BZ128),-MIN('WS-6'!BZ126,'WS-6'!BZ128))*IF('WS-6'!$CF126="W",1,-1),"")</f>
        <v/>
      </c>
      <c r="H634" s="39" t="str">
        <f>IF('WS-6'!$CF126&lt;&gt;"",IF('WS-6'!CB126='WS-6'!CB128,"",IF('WS-6'!CB126&gt;'WS-6'!CB128,MIN('WS-6'!CB126,'WS-6'!CB128),-MIN('WS-6'!CB126,'WS-6'!CB128))*IF('WS-6'!$CF126="W",1,-1)),"")</f>
        <v/>
      </c>
      <c r="I634" s="39" t="str">
        <f>IF('WS-6'!$CF126&lt;&gt;"",IF('WS-6'!CD126='WS-6'!CD128,"",IF('WS-6'!CD126&gt;'WS-6'!CD128,MIN('WS-6'!CD126,'WS-6'!CD128),-MIN('WS-6'!CD126,'WS-6'!CD128))*IF('WS-6'!$CF126="W",1,-1)),"")</f>
        <v/>
      </c>
    </row>
    <row r="635" spans="1:9">
      <c r="A635" t="e">
        <f t="shared" si="9"/>
        <v>#VALUE!</v>
      </c>
      <c r="B635" s="38" t="str">
        <f>CONCATENATE("WS-6 ",'WS-6'!$D$70,",",'WS-6'!$CT66)</f>
        <v>WS-6 2,8</v>
      </c>
      <c r="C635" t="str">
        <f>IF('WS-6'!$DV66&lt;&gt;"",IF('WS-6'!$DV66="W",'WS-6'!$CW66,'WS-6'!$CW68),"")</f>
        <v/>
      </c>
      <c r="D635" t="str">
        <f>IF('WS-6'!$DV66&lt;&gt;"",IF('WS-6'!$DV66="L",'WS-6'!$CW66,'WS-6'!$CW68),"")</f>
        <v/>
      </c>
      <c r="E635" s="39" t="str">
        <f>IF('WS-6'!$DV66&lt;&gt;"",IF('WS-6'!DL66&gt;'WS-6'!DL68,MIN('WS-6'!DL66,'WS-6'!DL68),-MIN('WS-6'!DL66,'WS-6'!DL68))*IF('WS-6'!$DV66="W",1,-1),"")</f>
        <v/>
      </c>
      <c r="F635" s="39" t="str">
        <f>IF('WS-6'!$DV66&lt;&gt;"",IF('WS-6'!DN66&gt;'WS-6'!DN68,MIN('WS-6'!DN66,'WS-6'!DN68),-MIN('WS-6'!DN66,'WS-6'!DN68))*IF('WS-6'!$DV66="W",1,-1),"")</f>
        <v/>
      </c>
      <c r="G635" s="39" t="str">
        <f>IF('WS-6'!$DV66&lt;&gt;"",IF('WS-6'!DP66&gt;'WS-6'!DP68,MIN('WS-6'!DP66,'WS-6'!DP68),-MIN('WS-6'!DP66,'WS-6'!DP68))*IF('WS-6'!$DV66="W",1,-1),"")</f>
        <v/>
      </c>
      <c r="H635" s="39" t="str">
        <f>IF('WS-6'!$DV66&lt;&gt;"",IF('WS-6'!DR66='WS-6'!DR68,"",IF('WS-6'!DR66&gt;'WS-6'!DR68,MIN('WS-6'!DR66,'WS-6'!DR68),-MIN('WS-6'!DR66,'WS-6'!DR68))*IF('WS-6'!$DV66="W",1,-1)),"")</f>
        <v/>
      </c>
      <c r="I635" s="39" t="str">
        <f>IF('WS-6'!$DV66&lt;&gt;"",IF('WS-6'!DT66='WS-6'!DT68,"",IF('WS-6'!DT66&gt;'WS-6'!DT68,MIN('WS-6'!DT66,'WS-6'!DT68),-MIN('WS-6'!DT66,'WS-6'!DT68))*IF('WS-6'!$DV66="W",1,-1)),"")</f>
        <v/>
      </c>
    </row>
    <row r="636" spans="1:9">
      <c r="A636" t="e">
        <f t="shared" si="9"/>
        <v>#VALUE!</v>
      </c>
      <c r="B636" s="38" t="str">
        <f>CONCATENATE("WS-6 ",'WS-6'!$D$70,",",'WS-6'!$CT76)</f>
        <v>WS-6 2,9</v>
      </c>
      <c r="C636" t="str">
        <f>IF('WS-6'!$DV76&lt;&gt;"",IF('WS-6'!$DV76="W",'WS-6'!$CW76,'WS-6'!$CW78),"")</f>
        <v/>
      </c>
      <c r="D636" t="str">
        <f>IF('WS-6'!$DV76&lt;&gt;"",IF('WS-6'!$DV76="L",'WS-6'!$CW76,'WS-6'!$CW78),"")</f>
        <v/>
      </c>
      <c r="E636" s="39" t="str">
        <f>IF('WS-6'!$DV76&lt;&gt;"",IF('WS-6'!DL76&gt;'WS-6'!DL78,MIN('WS-6'!DL76,'WS-6'!DL78),-MIN('WS-6'!DL76,'WS-6'!DL78))*IF('WS-6'!$DV76="W",1,-1),"")</f>
        <v/>
      </c>
      <c r="F636" s="39" t="str">
        <f>IF('WS-6'!$DV76&lt;&gt;"",IF('WS-6'!DN76&gt;'WS-6'!DN78,MIN('WS-6'!DN76,'WS-6'!DN78),-MIN('WS-6'!DN76,'WS-6'!DN78))*IF('WS-6'!$DV76="W",1,-1),"")</f>
        <v/>
      </c>
      <c r="G636" s="39" t="str">
        <f>IF('WS-6'!$DV76&lt;&gt;"",IF('WS-6'!DP76&gt;'WS-6'!DP78,MIN('WS-6'!DP76,'WS-6'!DP78),-MIN('WS-6'!DP76,'WS-6'!DP78))*IF('WS-6'!$DV76="W",1,-1),"")</f>
        <v/>
      </c>
      <c r="H636" s="39" t="str">
        <f>IF('WS-6'!$DV76&lt;&gt;"",IF('WS-6'!DR76='WS-6'!DR78,"",IF('WS-6'!DR76&gt;'WS-6'!DR78,MIN('WS-6'!DR76,'WS-6'!DR78),-MIN('WS-6'!DR76,'WS-6'!DR78))*IF('WS-6'!$DV76="W",1,-1)),"")</f>
        <v/>
      </c>
      <c r="I636" s="39" t="str">
        <f>IF('WS-6'!$DV76&lt;&gt;"",IF('WS-6'!DT76='WS-6'!DT78,"",IF('WS-6'!DT76&gt;'WS-6'!DT78,MIN('WS-6'!DT76,'WS-6'!DT78),-MIN('WS-6'!DT76,'WS-6'!DT78))*IF('WS-6'!$DV76="W",1,-1)),"")</f>
        <v/>
      </c>
    </row>
    <row r="637" spans="1:9">
      <c r="A637" t="e">
        <f t="shared" si="9"/>
        <v>#VALUE!</v>
      </c>
      <c r="B637" s="38" t="str">
        <f>CONCATENATE("WS-6 ",'WS-6'!$D$70,",",'WS-6'!$CT86)</f>
        <v>WS-6 2,10</v>
      </c>
      <c r="C637" t="str">
        <f>IF('WS-6'!$DV86&lt;&gt;"",IF('WS-6'!$DV86="W",'WS-6'!$CW86,'WS-6'!$CW88),"")</f>
        <v/>
      </c>
      <c r="D637" t="str">
        <f>IF('WS-6'!$DV86&lt;&gt;"",IF('WS-6'!$DV86="L",'WS-6'!$CW86,'WS-6'!$CW88),"")</f>
        <v/>
      </c>
      <c r="E637" s="39" t="str">
        <f>IF('WS-6'!$DV86&lt;&gt;"",IF('WS-6'!DL86&gt;'WS-6'!DL88,MIN('WS-6'!DL86,'WS-6'!DL88),-MIN('WS-6'!DL86,'WS-6'!DL88))*IF('WS-6'!$DV86="W",1,-1),"")</f>
        <v/>
      </c>
      <c r="F637" s="39" t="str">
        <f>IF('WS-6'!$DV86&lt;&gt;"",IF('WS-6'!DN86&gt;'WS-6'!DN88,MIN('WS-6'!DN86,'WS-6'!DN88),-MIN('WS-6'!DN86,'WS-6'!DN88))*IF('WS-6'!$DV86="W",1,-1),"")</f>
        <v/>
      </c>
      <c r="G637" s="39" t="str">
        <f>IF('WS-6'!$DV86&lt;&gt;"",IF('WS-6'!DP86&gt;'WS-6'!DP88,MIN('WS-6'!DP86,'WS-6'!DP88),-MIN('WS-6'!DP86,'WS-6'!DP88))*IF('WS-6'!$DV86="W",1,-1),"")</f>
        <v/>
      </c>
      <c r="H637" s="39" t="str">
        <f>IF('WS-6'!$DV86&lt;&gt;"",IF('WS-6'!DR86='WS-6'!DR88,"",IF('WS-6'!DR86&gt;'WS-6'!DR88,MIN('WS-6'!DR86,'WS-6'!DR88),-MIN('WS-6'!DR86,'WS-6'!DR88))*IF('WS-6'!$DV86="W",1,-1)),"")</f>
        <v/>
      </c>
      <c r="I637" s="39" t="str">
        <f>IF('WS-6'!$DV86&lt;&gt;"",IF('WS-6'!DT86='WS-6'!DT88,"",IF('WS-6'!DT86&gt;'WS-6'!DT88,MIN('WS-6'!DT86,'WS-6'!DT88),-MIN('WS-6'!DT86,'WS-6'!DT88))*IF('WS-6'!$DV86="W",1,-1)),"")</f>
        <v/>
      </c>
    </row>
    <row r="638" spans="1:9">
      <c r="A638" t="e">
        <f t="shared" si="9"/>
        <v>#VALUE!</v>
      </c>
      <c r="B638" s="38" t="str">
        <f>CONCATENATE("WS-6 ",'WS-6'!$D$70,",",'WS-6'!$CT96)</f>
        <v>WS-6 2,11</v>
      </c>
      <c r="C638" t="str">
        <f>IF('WS-6'!$DV96&lt;&gt;"",IF('WS-6'!$DV96="W",'WS-6'!$CW96,'WS-6'!$CW98),"")</f>
        <v/>
      </c>
      <c r="D638" t="str">
        <f>IF('WS-6'!$DV96&lt;&gt;"",IF('WS-6'!$DV96="L",'WS-6'!$CW96,'WS-6'!$CW98),"")</f>
        <v/>
      </c>
      <c r="E638" s="39" t="str">
        <f>IF('WS-6'!$DV96&lt;&gt;"",IF('WS-6'!DL96&gt;'WS-6'!DL98,MIN('WS-6'!DL96,'WS-6'!DL98),-MIN('WS-6'!DL96,'WS-6'!DL98))*IF('WS-6'!$DV96="W",1,-1),"")</f>
        <v/>
      </c>
      <c r="F638" s="39" t="str">
        <f>IF('WS-6'!$DV96&lt;&gt;"",IF('WS-6'!DN96&gt;'WS-6'!DN98,MIN('WS-6'!DN96,'WS-6'!DN98),-MIN('WS-6'!DN96,'WS-6'!DN98))*IF('WS-6'!$DV96="W",1,-1),"")</f>
        <v/>
      </c>
      <c r="G638" s="39" t="str">
        <f>IF('WS-6'!$DV96&lt;&gt;"",IF('WS-6'!DP96&gt;'WS-6'!DP98,MIN('WS-6'!DP96,'WS-6'!DP98),-MIN('WS-6'!DP96,'WS-6'!DP98))*IF('WS-6'!$DV96="W",1,-1),"")</f>
        <v/>
      </c>
      <c r="H638" s="39" t="str">
        <f>IF('WS-6'!$DV96&lt;&gt;"",IF('WS-6'!DR96='WS-6'!DR98,"",IF('WS-6'!DR96&gt;'WS-6'!DR98,MIN('WS-6'!DR96,'WS-6'!DR98),-MIN('WS-6'!DR96,'WS-6'!DR98))*IF('WS-6'!$DV96="W",1,-1)),"")</f>
        <v/>
      </c>
      <c r="I638" s="39" t="str">
        <f>IF('WS-6'!$DV96&lt;&gt;"",IF('WS-6'!DT96='WS-6'!DT98,"",IF('WS-6'!DT96&gt;'WS-6'!DT98,MIN('WS-6'!DT96,'WS-6'!DT98),-MIN('WS-6'!DT96,'WS-6'!DT98))*IF('WS-6'!$DV96="W",1,-1)),"")</f>
        <v/>
      </c>
    </row>
    <row r="639" spans="1:9">
      <c r="A639" t="e">
        <f t="shared" si="9"/>
        <v>#VALUE!</v>
      </c>
      <c r="B639" s="38" t="str">
        <f>CONCATENATE("WS-6 ",'WS-6'!$D$70,",",'WS-6'!$CT106)</f>
        <v>WS-6 2,12</v>
      </c>
      <c r="C639" t="str">
        <f>IF('WS-6'!$DV106&lt;&gt;"",IF('WS-6'!$DV106="W",'WS-6'!$CW106,'WS-6'!$CW108),"")</f>
        <v/>
      </c>
      <c r="D639" t="str">
        <f>IF('WS-6'!$DV106&lt;&gt;"",IF('WS-6'!$DV106="L",'WS-6'!$CW106,'WS-6'!$CW108),"")</f>
        <v/>
      </c>
      <c r="E639" s="39" t="str">
        <f>IF('WS-6'!$DV106&lt;&gt;"",IF('WS-6'!DL106&gt;'WS-6'!DL108,MIN('WS-6'!DL106,'WS-6'!DL108),-MIN('WS-6'!DL106,'WS-6'!DL108))*IF('WS-6'!$DV106="W",1,-1),"")</f>
        <v/>
      </c>
      <c r="F639" s="39" t="str">
        <f>IF('WS-6'!$DV106&lt;&gt;"",IF('WS-6'!DN106&gt;'WS-6'!DN108,MIN('WS-6'!DN106,'WS-6'!DN108),-MIN('WS-6'!DN106,'WS-6'!DN108))*IF('WS-6'!$DV106="W",1,-1),"")</f>
        <v/>
      </c>
      <c r="G639" s="39" t="str">
        <f>IF('WS-6'!$DV106&lt;&gt;"",IF('WS-6'!DP106&gt;'WS-6'!DP108,MIN('WS-6'!DP106,'WS-6'!DP108),-MIN('WS-6'!DP106,'WS-6'!DP108))*IF('WS-6'!$DV106="W",1,-1),"")</f>
        <v/>
      </c>
      <c r="H639" s="39" t="str">
        <f>IF('WS-6'!$DV106&lt;&gt;"",IF('WS-6'!DR106='WS-6'!DR108,"",IF('WS-6'!DR106&gt;'WS-6'!DR108,MIN('WS-6'!DR106,'WS-6'!DR108),-MIN('WS-6'!DR106,'WS-6'!DR108))*IF('WS-6'!$DV106="W",1,-1)),"")</f>
        <v/>
      </c>
      <c r="I639" s="39" t="str">
        <f>IF('WS-6'!$DV106&lt;&gt;"",IF('WS-6'!DT106='WS-6'!DT108,"",IF('WS-6'!DT106&gt;'WS-6'!DT108,MIN('WS-6'!DT106,'WS-6'!DT108),-MIN('WS-6'!DT106,'WS-6'!DT108))*IF('WS-6'!$DV106="W",1,-1)),"")</f>
        <v/>
      </c>
    </row>
    <row r="640" spans="1:9">
      <c r="A640" t="e">
        <f t="shared" si="9"/>
        <v>#VALUE!</v>
      </c>
      <c r="B640" s="38" t="str">
        <f>CONCATENATE("WS-6 ",'WS-6'!$D$70,",",'WS-6'!$CT116)</f>
        <v>WS-6 2,13</v>
      </c>
      <c r="C640" t="str">
        <f>IF('WS-6'!$DV116&lt;&gt;"",IF('WS-6'!$DV116="W",'WS-6'!$CW116,'WS-6'!$CW118),"")</f>
        <v/>
      </c>
      <c r="D640" t="str">
        <f>IF('WS-6'!$DV116&lt;&gt;"",IF('WS-6'!$DV116="L",'WS-6'!$CW116,'WS-6'!$CW118),"")</f>
        <v/>
      </c>
      <c r="E640" s="39" t="str">
        <f>IF('WS-6'!$DV116&lt;&gt;"",IF('WS-6'!DL116&gt;'WS-6'!DL118,MIN('WS-6'!DL116,'WS-6'!DL118),-MIN('WS-6'!DL116,'WS-6'!DL118))*IF('WS-6'!$DV116="W",1,-1),"")</f>
        <v/>
      </c>
      <c r="F640" s="39" t="str">
        <f>IF('WS-6'!$DV116&lt;&gt;"",IF('WS-6'!DN116&gt;'WS-6'!DN118,MIN('WS-6'!DN116,'WS-6'!DN118),-MIN('WS-6'!DN116,'WS-6'!DN118))*IF('WS-6'!$DV116="W",1,-1),"")</f>
        <v/>
      </c>
      <c r="G640" s="39" t="str">
        <f>IF('WS-6'!$DV116&lt;&gt;"",IF('WS-6'!DP116&gt;'WS-6'!DP118,MIN('WS-6'!DP116,'WS-6'!DP118),-MIN('WS-6'!DP116,'WS-6'!DP118))*IF('WS-6'!$DV116="W",1,-1),"")</f>
        <v/>
      </c>
      <c r="H640" s="39" t="str">
        <f>IF('WS-6'!$DV116&lt;&gt;"",IF('WS-6'!DR116='WS-6'!DR118,"",IF('WS-6'!DR116&gt;'WS-6'!DR118,MIN('WS-6'!DR116,'WS-6'!DR118),-MIN('WS-6'!DR116,'WS-6'!DR118))*IF('WS-6'!$DV116="W",1,-1)),"")</f>
        <v/>
      </c>
      <c r="I640" s="39" t="str">
        <f>IF('WS-6'!$DV116&lt;&gt;"",IF('WS-6'!DT116='WS-6'!DT118,"",IF('WS-6'!DT116&gt;'WS-6'!DT118,MIN('WS-6'!DT116,'WS-6'!DT118),-MIN('WS-6'!DT116,'WS-6'!DT118))*IF('WS-6'!$DV116="W",1,-1)),"")</f>
        <v/>
      </c>
    </row>
    <row r="641" spans="1:9">
      <c r="A641" t="e">
        <f t="shared" si="9"/>
        <v>#VALUE!</v>
      </c>
      <c r="B641" s="38" t="str">
        <f>CONCATENATE("WS-6 ",'WS-6'!$D$70,",",'WS-6'!$CT126)</f>
        <v>WS-6 2,14</v>
      </c>
      <c r="C641" t="str">
        <f>IF('WS-6'!$DV126&lt;&gt;"",IF('WS-6'!$DV126="W",'WS-6'!$CW126,'WS-6'!$CW128),"")</f>
        <v/>
      </c>
      <c r="D641" t="str">
        <f>IF('WS-6'!$DV126&lt;&gt;"",IF('WS-6'!$DV126="L",'WS-6'!$CW126,'WS-6'!$CW128),"")</f>
        <v/>
      </c>
      <c r="E641" s="39" t="str">
        <f>IF('WS-6'!$DV126&lt;&gt;"",IF('WS-6'!DL126&gt;'WS-6'!DL128,MIN('WS-6'!DL126,'WS-6'!DL128),-MIN('WS-6'!DL126,'WS-6'!DL128))*IF('WS-6'!$DV126="W",1,-1),"")</f>
        <v/>
      </c>
      <c r="F641" s="39" t="str">
        <f>IF('WS-6'!$DV126&lt;&gt;"",IF('WS-6'!DN126&gt;'WS-6'!DN128,MIN('WS-6'!DN126,'WS-6'!DN128),-MIN('WS-6'!DN126,'WS-6'!DN128))*IF('WS-6'!$DV126="W",1,-1),"")</f>
        <v/>
      </c>
      <c r="G641" s="39" t="str">
        <f>IF('WS-6'!$DV126&lt;&gt;"",IF('WS-6'!DP126&gt;'WS-6'!DP128,MIN('WS-6'!DP126,'WS-6'!DP128),-MIN('WS-6'!DP126,'WS-6'!DP128))*IF('WS-6'!$DV126="W",1,-1),"")</f>
        <v/>
      </c>
      <c r="H641" s="39" t="str">
        <f>IF('WS-6'!$DV126&lt;&gt;"",IF('WS-6'!DR126='WS-6'!DR128,"",IF('WS-6'!DR126&gt;'WS-6'!DR128,MIN('WS-6'!DR126,'WS-6'!DR128),-MIN('WS-6'!DR126,'WS-6'!DR128))*IF('WS-6'!$DV126="W",1,-1)),"")</f>
        <v/>
      </c>
      <c r="I641" s="39" t="str">
        <f>IF('WS-6'!$DV126&lt;&gt;"",IF('WS-6'!DT126='WS-6'!DT128,"",IF('WS-6'!DT126&gt;'WS-6'!DT128,MIN('WS-6'!DT126,'WS-6'!DT128),-MIN('WS-6'!DT126,'WS-6'!DT128))*IF('WS-6'!$DV126="W",1,-1)),"")</f>
        <v/>
      </c>
    </row>
    <row r="642" spans="1:9">
      <c r="A642" t="e">
        <f t="shared" ref="A642:A705" si="10">MID($C642,FIND(" ",$C642,1)+1,FIND(" ",$C642,LEN($C642)-8)-1-FIND(" ",$C642,1))&amp;";"&amp;LEFT($C642,FIND(" ",$C642,1)-1)&amp;";"&amp;MID($C642,FIND("(",$C642,LEN($C642)-7)+1,FIND(")",$C642,LEN($C642)-2)-FIND("(",$C642,LEN($C642)-7)-1)&amp;";"&amp;MID($D642,FIND(" ",$D642,1)+1,FIND(" ",$D642,LEN($D642)-8)-1-FIND(" ",$D642,1))&amp;";"&amp;LEFT($D642,FIND(" ",$D642,1)-1)&amp;";"&amp;MID($D642,FIND("(",$D642,LEN($D642)-7)+1,FIND(")",$D642,LEN($D642)-2)-FIND("(",$D642,LEN($D642)-7)-1)&amp;"|"</f>
        <v>#VALUE!</v>
      </c>
      <c r="B642" s="38" t="str">
        <f>CONCATENATE("WS-6 ",'WS-6'!$D$70,",",'WS-6'!$EJ66)</f>
        <v>WS-6 2,15</v>
      </c>
      <c r="C642" t="str">
        <f>IF('WS-6'!$FL66&lt;&gt;"",IF('WS-6'!$FL66="W",'WS-6'!$EM66,'WS-6'!$EM68),"")</f>
        <v/>
      </c>
      <c r="D642" t="str">
        <f>IF('WS-6'!$FL66&lt;&gt;"",IF('WS-6'!$FL66="L",'WS-6'!$EM66,'WS-6'!$EM68),"")</f>
        <v/>
      </c>
      <c r="E642" s="39" t="str">
        <f>IF('WS-6'!$FL66&lt;&gt;"",IF('WS-6'!FB66&gt;'WS-6'!FB68,MIN('WS-6'!FB66,'WS-6'!FB68),-MIN('WS-6'!FB66,'WS-6'!FB68))*IF('WS-6'!$FL66="W",1,-1),"")</f>
        <v/>
      </c>
      <c r="F642" s="39" t="str">
        <f>IF('WS-6'!$FL66&lt;&gt;"",IF('WS-6'!FD66&gt;'WS-6'!FD68,MIN('WS-6'!FD66,'WS-6'!FD68),-MIN('WS-6'!FD66,'WS-6'!FD68))*IF('WS-6'!$FL66="W",1,-1),"")</f>
        <v/>
      </c>
      <c r="G642" s="39" t="str">
        <f>IF('WS-6'!$FL66&lt;&gt;"",IF('WS-6'!FF66&gt;'WS-6'!FF68,MIN('WS-6'!FF66,'WS-6'!FF68),-MIN('WS-6'!FF66,'WS-6'!FF68))*IF('WS-6'!$FL66="W",1,-1),"")</f>
        <v/>
      </c>
      <c r="H642" s="39" t="str">
        <f>IF('WS-6'!$FL66&lt;&gt;"",IF('WS-6'!FH66='WS-6'!FH68,"",IF('WS-6'!FH66&gt;'WS-6'!FH68,MIN('WS-6'!FH66,'WS-6'!FH68),-MIN('WS-6'!FH66,'WS-6'!FH68))*IF('WS-6'!$FL66="W",1,-1)),"")</f>
        <v/>
      </c>
      <c r="I642" s="39" t="str">
        <f>IF('WS-6'!$FL66&lt;&gt;"",IF('WS-6'!FJ66='WS-6'!FJ68,"",IF('WS-6'!FJ66&gt;'WS-6'!FJ68,MIN('WS-6'!FJ66,'WS-6'!FJ68),-MIN('WS-6'!FJ66,'WS-6'!FJ68))*IF('WS-6'!$FL66="W",1,-1)),"")</f>
        <v/>
      </c>
    </row>
    <row r="643" spans="1:9">
      <c r="A643" t="e">
        <f t="shared" si="10"/>
        <v>#VALUE!</v>
      </c>
      <c r="B643" s="38" t="str">
        <f>CONCATENATE("WS-6 ",'WS-6'!$D$135,",",'WS-6'!$BD131)</f>
        <v>WS-6 3,1</v>
      </c>
      <c r="C643" t="str">
        <f>IF('WS-6'!$CF131&lt;&gt;"",IF('WS-6'!$CF131="W",'WS-6'!$BG131,'WS-6'!$BG133),"")</f>
        <v/>
      </c>
      <c r="D643" t="str">
        <f>IF('WS-6'!$CF131&lt;&gt;"",IF('WS-6'!$CF131="L",'WS-6'!$BG131,'WS-6'!$BG133),"")</f>
        <v/>
      </c>
      <c r="E643" s="39" t="str">
        <f>IF('WS-6'!$CF131&lt;&gt;"",IF('WS-6'!BV131&gt;'WS-6'!BV133,MIN('WS-6'!BV131,'WS-6'!BV133),-MIN('WS-6'!BV131,'WS-6'!BV133))*IF('WS-6'!$CF131="W",1,-1),"")</f>
        <v/>
      </c>
      <c r="F643" s="39" t="str">
        <f>IF('WS-6'!$CF131&lt;&gt;"",IF('WS-6'!BX131&gt;'WS-6'!BX133,MIN('WS-6'!BX131,'WS-6'!BX133),-MIN('WS-6'!BX131,'WS-6'!BX133))*IF('WS-6'!$CF131="W",1,-1),"")</f>
        <v/>
      </c>
      <c r="G643" s="39" t="str">
        <f>IF('WS-6'!$CF131&lt;&gt;"",IF('WS-6'!BZ131&gt;'WS-6'!BZ133,MIN('WS-6'!BZ131,'WS-6'!BZ133),-MIN('WS-6'!BZ131,'WS-6'!BZ133))*IF('WS-6'!$CF131="W",1,-1),"")</f>
        <v/>
      </c>
      <c r="H643" s="39" t="str">
        <f>IF('WS-6'!$CF131&lt;&gt;"",IF('WS-6'!CB131='WS-6'!CB133,"",IF('WS-6'!CB131&gt;'WS-6'!CB133,MIN('WS-6'!CB131,'WS-6'!CB133),-MIN('WS-6'!CB131,'WS-6'!CB133))*IF('WS-6'!$CF131="W",1,-1)),"")</f>
        <v/>
      </c>
      <c r="I643" s="39" t="str">
        <f>IF('WS-6'!$CF131&lt;&gt;"",IF('WS-6'!CD131='WS-6'!CD133,"",IF('WS-6'!CD131&gt;'WS-6'!CD133,MIN('WS-6'!CD131,'WS-6'!CD133),-MIN('WS-6'!CD131,'WS-6'!CD133))*IF('WS-6'!$CF131="W",1,-1)),"")</f>
        <v/>
      </c>
    </row>
    <row r="644" spans="1:9">
      <c r="A644" t="e">
        <f t="shared" si="10"/>
        <v>#VALUE!</v>
      </c>
      <c r="B644" s="38" t="str">
        <f>CONCATENATE("WS-6 ",'WS-6'!$D$135,",",'WS-6'!$BD141)</f>
        <v>WS-6 3,2</v>
      </c>
      <c r="C644" t="str">
        <f>IF('WS-6'!$CF141&lt;&gt;"",IF('WS-6'!$CF141="W",'WS-6'!$BG141,'WS-6'!$BG143),"")</f>
        <v/>
      </c>
      <c r="D644" t="str">
        <f>IF('WS-6'!$CF141&lt;&gt;"",IF('WS-6'!$CF141="L",'WS-6'!$BG141,'WS-6'!$BG143),"")</f>
        <v/>
      </c>
      <c r="E644" s="39" t="str">
        <f>IF('WS-6'!$CF141&lt;&gt;"",IF('WS-6'!BV141&gt;'WS-6'!BV143,MIN('WS-6'!BV141,'WS-6'!BV143),-MIN('WS-6'!BV141,'WS-6'!BV143))*IF('WS-6'!$CF141="W",1,-1),"")</f>
        <v/>
      </c>
      <c r="F644" s="39" t="str">
        <f>IF('WS-6'!$CF141&lt;&gt;"",IF('WS-6'!BX141&gt;'WS-6'!BX143,MIN('WS-6'!BX141,'WS-6'!BX143),-MIN('WS-6'!BX141,'WS-6'!BX143))*IF('WS-6'!$CF141="W",1,-1),"")</f>
        <v/>
      </c>
      <c r="G644" s="39" t="str">
        <f>IF('WS-6'!$CF141&lt;&gt;"",IF('WS-6'!BZ141&gt;'WS-6'!BZ143,MIN('WS-6'!BZ141,'WS-6'!BZ143),-MIN('WS-6'!BZ141,'WS-6'!BZ143))*IF('WS-6'!$CF141="W",1,-1),"")</f>
        <v/>
      </c>
      <c r="H644" s="39" t="str">
        <f>IF('WS-6'!$CF141&lt;&gt;"",IF('WS-6'!CB141='WS-6'!CB143,"",IF('WS-6'!CB141&gt;'WS-6'!CB143,MIN('WS-6'!CB141,'WS-6'!CB143),-MIN('WS-6'!CB141,'WS-6'!CB143))*IF('WS-6'!$CF141="W",1,-1)),"")</f>
        <v/>
      </c>
      <c r="I644" s="39" t="str">
        <f>IF('WS-6'!$CF141&lt;&gt;"",IF('WS-6'!CD141='WS-6'!CD143,"",IF('WS-6'!CD141&gt;'WS-6'!CD143,MIN('WS-6'!CD141,'WS-6'!CD143),-MIN('WS-6'!CD141,'WS-6'!CD143))*IF('WS-6'!$CF141="W",1,-1)),"")</f>
        <v/>
      </c>
    </row>
    <row r="645" spans="1:9">
      <c r="A645" t="e">
        <f t="shared" si="10"/>
        <v>#VALUE!</v>
      </c>
      <c r="B645" s="38" t="str">
        <f>CONCATENATE("WS-6 ",'WS-6'!$D$135,",",'WS-6'!$BD151)</f>
        <v>WS-6 3,3</v>
      </c>
      <c r="C645" t="str">
        <f>IF('WS-6'!$CF151&lt;&gt;"",IF('WS-6'!$CF151="W",'WS-6'!$BG151,'WS-6'!$BG153),"")</f>
        <v/>
      </c>
      <c r="D645" t="str">
        <f>IF('WS-6'!$CF151&lt;&gt;"",IF('WS-6'!$CF151="L",'WS-6'!$BG151,'WS-6'!$BG153),"")</f>
        <v/>
      </c>
      <c r="E645" s="39" t="str">
        <f>IF('WS-6'!$CF151&lt;&gt;"",IF('WS-6'!BV151&gt;'WS-6'!BV153,MIN('WS-6'!BV151,'WS-6'!BV153),-MIN('WS-6'!BV151,'WS-6'!BV153))*IF('WS-6'!$CF151="W",1,-1),"")</f>
        <v/>
      </c>
      <c r="F645" s="39" t="str">
        <f>IF('WS-6'!$CF151&lt;&gt;"",IF('WS-6'!BX151&gt;'WS-6'!BX153,MIN('WS-6'!BX151,'WS-6'!BX153),-MIN('WS-6'!BX151,'WS-6'!BX153))*IF('WS-6'!$CF151="W",1,-1),"")</f>
        <v/>
      </c>
      <c r="G645" s="39" t="str">
        <f>IF('WS-6'!$CF151&lt;&gt;"",IF('WS-6'!BZ151&gt;'WS-6'!BZ153,MIN('WS-6'!BZ151,'WS-6'!BZ153),-MIN('WS-6'!BZ151,'WS-6'!BZ153))*IF('WS-6'!$CF151="W",1,-1),"")</f>
        <v/>
      </c>
      <c r="H645" s="39" t="str">
        <f>IF('WS-6'!$CF151&lt;&gt;"",IF('WS-6'!CB151='WS-6'!CB153,"",IF('WS-6'!CB151&gt;'WS-6'!CB153,MIN('WS-6'!CB151,'WS-6'!CB153),-MIN('WS-6'!CB151,'WS-6'!CB153))*IF('WS-6'!$CF151="W",1,-1)),"")</f>
        <v/>
      </c>
      <c r="I645" s="39" t="str">
        <f>IF('WS-6'!$CF151&lt;&gt;"",IF('WS-6'!CD151='WS-6'!CD153,"",IF('WS-6'!CD151&gt;'WS-6'!CD153,MIN('WS-6'!CD151,'WS-6'!CD153),-MIN('WS-6'!CD151,'WS-6'!CD153))*IF('WS-6'!$CF151="W",1,-1)),"")</f>
        <v/>
      </c>
    </row>
    <row r="646" spans="1:9">
      <c r="A646" t="e">
        <f t="shared" si="10"/>
        <v>#VALUE!</v>
      </c>
      <c r="B646" s="38" t="str">
        <f>CONCATENATE("WS-6 ",'WS-6'!$D$135,",",'WS-6'!$BD161)</f>
        <v>WS-6 3,4</v>
      </c>
      <c r="C646" t="str">
        <f>IF('WS-6'!$CF161&lt;&gt;"",IF('WS-6'!$CF161="W",'WS-6'!$BG161,'WS-6'!$BG163),"")</f>
        <v/>
      </c>
      <c r="D646" t="str">
        <f>IF('WS-6'!$CF161&lt;&gt;"",IF('WS-6'!$CF161="L",'WS-6'!$BG161,'WS-6'!$BG163),"")</f>
        <v/>
      </c>
      <c r="E646" s="39" t="str">
        <f>IF('WS-6'!$CF161&lt;&gt;"",IF('WS-6'!BV161&gt;'WS-6'!BV163,MIN('WS-6'!BV161,'WS-6'!BV163),-MIN('WS-6'!BV161,'WS-6'!BV163))*IF('WS-6'!$CF161="W",1,-1),"")</f>
        <v/>
      </c>
      <c r="F646" s="39" t="str">
        <f>IF('WS-6'!$CF161&lt;&gt;"",IF('WS-6'!BX161&gt;'WS-6'!BX163,MIN('WS-6'!BX161,'WS-6'!BX163),-MIN('WS-6'!BX161,'WS-6'!BX163))*IF('WS-6'!$CF161="W",1,-1),"")</f>
        <v/>
      </c>
      <c r="G646" s="39" t="str">
        <f>IF('WS-6'!$CF161&lt;&gt;"",IF('WS-6'!BZ161&gt;'WS-6'!BZ163,MIN('WS-6'!BZ161,'WS-6'!BZ163),-MIN('WS-6'!BZ161,'WS-6'!BZ163))*IF('WS-6'!$CF161="W",1,-1),"")</f>
        <v/>
      </c>
      <c r="H646" s="39" t="str">
        <f>IF('WS-6'!$CF161&lt;&gt;"",IF('WS-6'!CB161='WS-6'!CB163,"",IF('WS-6'!CB161&gt;'WS-6'!CB163,MIN('WS-6'!CB161,'WS-6'!CB163),-MIN('WS-6'!CB161,'WS-6'!CB163))*IF('WS-6'!$CF161="W",1,-1)),"")</f>
        <v/>
      </c>
      <c r="I646" s="39" t="str">
        <f>IF('WS-6'!$CF161&lt;&gt;"",IF('WS-6'!CD161='WS-6'!CD163,"",IF('WS-6'!CD161&gt;'WS-6'!CD163,MIN('WS-6'!CD161,'WS-6'!CD163),-MIN('WS-6'!CD161,'WS-6'!CD163))*IF('WS-6'!$CF161="W",1,-1)),"")</f>
        <v/>
      </c>
    </row>
    <row r="647" spans="1:9">
      <c r="A647" t="e">
        <f t="shared" si="10"/>
        <v>#VALUE!</v>
      </c>
      <c r="B647" s="38" t="str">
        <f>CONCATENATE("WS-6 ",'WS-6'!$D$135,",",'WS-6'!$BD171)</f>
        <v>WS-6 3,5</v>
      </c>
      <c r="C647" t="str">
        <f>IF('WS-6'!$CF171&lt;&gt;"",IF('WS-6'!$CF171="W",'WS-6'!$BG171,'WS-6'!$BG173),"")</f>
        <v/>
      </c>
      <c r="D647" t="str">
        <f>IF('WS-6'!$CF171&lt;&gt;"",IF('WS-6'!$CF171="L",'WS-6'!$BG171,'WS-6'!$BG173),"")</f>
        <v/>
      </c>
      <c r="E647" s="39" t="str">
        <f>IF('WS-6'!$CF171&lt;&gt;"",IF('WS-6'!BV171&gt;'WS-6'!BV173,MIN('WS-6'!BV171,'WS-6'!BV173),-MIN('WS-6'!BV171,'WS-6'!BV173))*IF('WS-6'!$CF171="W",1,-1),"")</f>
        <v/>
      </c>
      <c r="F647" s="39" t="str">
        <f>IF('WS-6'!$CF171&lt;&gt;"",IF('WS-6'!BX171&gt;'WS-6'!BX173,MIN('WS-6'!BX171,'WS-6'!BX173),-MIN('WS-6'!BX171,'WS-6'!BX173))*IF('WS-6'!$CF171="W",1,-1),"")</f>
        <v/>
      </c>
      <c r="G647" s="39" t="str">
        <f>IF('WS-6'!$CF171&lt;&gt;"",IF('WS-6'!BZ171&gt;'WS-6'!BZ173,MIN('WS-6'!BZ171,'WS-6'!BZ173),-MIN('WS-6'!BZ171,'WS-6'!BZ173))*IF('WS-6'!$CF171="W",1,-1),"")</f>
        <v/>
      </c>
      <c r="H647" s="39" t="str">
        <f>IF('WS-6'!$CF171&lt;&gt;"",IF('WS-6'!CB171='WS-6'!CB173,"",IF('WS-6'!CB171&gt;'WS-6'!CB173,MIN('WS-6'!CB171,'WS-6'!CB173),-MIN('WS-6'!CB171,'WS-6'!CB173))*IF('WS-6'!$CF171="W",1,-1)),"")</f>
        <v/>
      </c>
      <c r="I647" s="39" t="str">
        <f>IF('WS-6'!$CF171&lt;&gt;"",IF('WS-6'!CD171='WS-6'!CD173,"",IF('WS-6'!CD171&gt;'WS-6'!CD173,MIN('WS-6'!CD171,'WS-6'!CD173),-MIN('WS-6'!CD171,'WS-6'!CD173))*IF('WS-6'!$CF171="W",1,-1)),"")</f>
        <v/>
      </c>
    </row>
    <row r="648" spans="1:9">
      <c r="A648" t="e">
        <f t="shared" si="10"/>
        <v>#VALUE!</v>
      </c>
      <c r="B648" s="38" t="str">
        <f>CONCATENATE("WS-6 ",'WS-6'!$D$135,",",'WS-6'!$BD181)</f>
        <v>WS-6 3,6</v>
      </c>
      <c r="C648" t="str">
        <f>IF('WS-6'!$CF181&lt;&gt;"",IF('WS-6'!$CF181="W",'WS-6'!$BG181,'WS-6'!$BG183),"")</f>
        <v/>
      </c>
      <c r="D648" t="str">
        <f>IF('WS-6'!$CF181&lt;&gt;"",IF('WS-6'!$CF181="L",'WS-6'!$BG181,'WS-6'!$BG183),"")</f>
        <v/>
      </c>
      <c r="E648" s="39" t="str">
        <f>IF('WS-6'!$CF181&lt;&gt;"",IF('WS-6'!BV181&gt;'WS-6'!BV183,MIN('WS-6'!BV181,'WS-6'!BV183),-MIN('WS-6'!BV181,'WS-6'!BV183))*IF('WS-6'!$CF181="W",1,-1),"")</f>
        <v/>
      </c>
      <c r="F648" s="39" t="str">
        <f>IF('WS-6'!$CF181&lt;&gt;"",IF('WS-6'!BX181&gt;'WS-6'!BX183,MIN('WS-6'!BX181,'WS-6'!BX183),-MIN('WS-6'!BX181,'WS-6'!BX183))*IF('WS-6'!$CF181="W",1,-1),"")</f>
        <v/>
      </c>
      <c r="G648" s="39" t="str">
        <f>IF('WS-6'!$CF181&lt;&gt;"",IF('WS-6'!BZ181&gt;'WS-6'!BZ183,MIN('WS-6'!BZ181,'WS-6'!BZ183),-MIN('WS-6'!BZ181,'WS-6'!BZ183))*IF('WS-6'!$CF181="W",1,-1),"")</f>
        <v/>
      </c>
      <c r="H648" s="39" t="str">
        <f>IF('WS-6'!$CF181&lt;&gt;"",IF('WS-6'!CB181='WS-6'!CB183,"",IF('WS-6'!CB181&gt;'WS-6'!CB183,MIN('WS-6'!CB181,'WS-6'!CB183),-MIN('WS-6'!CB181,'WS-6'!CB183))*IF('WS-6'!$CF181="W",1,-1)),"")</f>
        <v/>
      </c>
      <c r="I648" s="39" t="str">
        <f>IF('WS-6'!$CF181&lt;&gt;"",IF('WS-6'!CD181='WS-6'!CD183,"",IF('WS-6'!CD181&gt;'WS-6'!CD183,MIN('WS-6'!CD181,'WS-6'!CD183),-MIN('WS-6'!CD181,'WS-6'!CD183))*IF('WS-6'!$CF181="W",1,-1)),"")</f>
        <v/>
      </c>
    </row>
    <row r="649" spans="1:9">
      <c r="A649" t="e">
        <f t="shared" si="10"/>
        <v>#VALUE!</v>
      </c>
      <c r="B649" s="38" t="str">
        <f>CONCATENATE("WS-6 ",'WS-6'!$D$135,",",'WS-6'!$BD191)</f>
        <v>WS-6 3,7</v>
      </c>
      <c r="C649" t="str">
        <f>IF('WS-6'!$CF191&lt;&gt;"",IF('WS-6'!$CF191="W",'WS-6'!$BG191,'WS-6'!$BG193),"")</f>
        <v/>
      </c>
      <c r="D649" t="str">
        <f>IF('WS-6'!$CF191&lt;&gt;"",IF('WS-6'!$CF191="L",'WS-6'!$BG191,'WS-6'!$BG193),"")</f>
        <v/>
      </c>
      <c r="E649" s="39" t="str">
        <f>IF('WS-6'!$CF191&lt;&gt;"",IF('WS-6'!BV191&gt;'WS-6'!BV193,MIN('WS-6'!BV191,'WS-6'!BV193),-MIN('WS-6'!BV191,'WS-6'!BV193))*IF('WS-6'!$CF191="W",1,-1),"")</f>
        <v/>
      </c>
      <c r="F649" s="39" t="str">
        <f>IF('WS-6'!$CF191&lt;&gt;"",IF('WS-6'!BX191&gt;'WS-6'!BX193,MIN('WS-6'!BX191,'WS-6'!BX193),-MIN('WS-6'!BX191,'WS-6'!BX193))*IF('WS-6'!$CF191="W",1,-1),"")</f>
        <v/>
      </c>
      <c r="G649" s="39" t="str">
        <f>IF('WS-6'!$CF191&lt;&gt;"",IF('WS-6'!BZ191&gt;'WS-6'!BZ193,MIN('WS-6'!BZ191,'WS-6'!BZ193),-MIN('WS-6'!BZ191,'WS-6'!BZ193))*IF('WS-6'!$CF191="W",1,-1),"")</f>
        <v/>
      </c>
      <c r="H649" s="39" t="str">
        <f>IF('WS-6'!$CF191&lt;&gt;"",IF('WS-6'!CB191='WS-6'!CB193,"",IF('WS-6'!CB191&gt;'WS-6'!CB193,MIN('WS-6'!CB191,'WS-6'!CB193),-MIN('WS-6'!CB191,'WS-6'!CB193))*IF('WS-6'!$CF191="W",1,-1)),"")</f>
        <v/>
      </c>
      <c r="I649" s="39" t="str">
        <f>IF('WS-6'!$CF191&lt;&gt;"",IF('WS-6'!CD191='WS-6'!CD193,"",IF('WS-6'!CD191&gt;'WS-6'!CD193,MIN('WS-6'!CD191,'WS-6'!CD193),-MIN('WS-6'!CD191,'WS-6'!CD193))*IF('WS-6'!$CF191="W",1,-1)),"")</f>
        <v/>
      </c>
    </row>
    <row r="650" spans="1:9">
      <c r="A650" t="e">
        <f t="shared" si="10"/>
        <v>#VALUE!</v>
      </c>
      <c r="B650" s="38" t="str">
        <f>CONCATENATE("WS-6 ",'WS-6'!$D$135,",",'WS-6'!$CT131)</f>
        <v>WS-6 3,8</v>
      </c>
      <c r="C650" t="str">
        <f>IF('WS-6'!$DV131&lt;&gt;"",IF('WS-6'!$DV131="W",'WS-6'!$CW131,'WS-6'!$CW133),"")</f>
        <v/>
      </c>
      <c r="D650" t="str">
        <f>IF('WS-6'!$DV131&lt;&gt;"",IF('WS-6'!$DV131="L",'WS-6'!$CW131,'WS-6'!$CW133),"")</f>
        <v/>
      </c>
      <c r="E650" s="39" t="str">
        <f>IF('WS-6'!$DV131&lt;&gt;"",IF('WS-6'!DL131&gt;'WS-6'!DL133,MIN('WS-6'!DL131,'WS-6'!DL133),-MIN('WS-6'!DL131,'WS-6'!DL133))*IF('WS-6'!$DV131="W",1,-1),"")</f>
        <v/>
      </c>
      <c r="F650" s="39" t="str">
        <f>IF('WS-6'!$DV131&lt;&gt;"",IF('WS-6'!DN131&gt;'WS-6'!DN133,MIN('WS-6'!DN131,'WS-6'!DN133),-MIN('WS-6'!DN131,'WS-6'!DN133))*IF('WS-6'!$DV131="W",1,-1),"")</f>
        <v/>
      </c>
      <c r="G650" s="39" t="str">
        <f>IF('WS-6'!$DV131&lt;&gt;"",IF('WS-6'!DP131&gt;'WS-6'!DP133,MIN('WS-6'!DP131,'WS-6'!DP133),-MIN('WS-6'!DP131,'WS-6'!DP133))*IF('WS-6'!$DV131="W",1,-1),"")</f>
        <v/>
      </c>
      <c r="H650" s="39" t="str">
        <f>IF('WS-6'!$DV131&lt;&gt;"",IF('WS-6'!DR131='WS-6'!DR133,"",IF('WS-6'!DR131&gt;'WS-6'!DR133,MIN('WS-6'!DR131,'WS-6'!DR133),-MIN('WS-6'!DR131,'WS-6'!DR133))*IF('WS-6'!$DV131="W",1,-1)),"")</f>
        <v/>
      </c>
      <c r="I650" s="39" t="str">
        <f>IF('WS-6'!$DV131&lt;&gt;"",IF('WS-6'!DT131='WS-6'!DT133,"",IF('WS-6'!DT131&gt;'WS-6'!DT133,MIN('WS-6'!DT131,'WS-6'!DT133),-MIN('WS-6'!DT131,'WS-6'!DT133))*IF('WS-6'!$DV131="W",1,-1)),"")</f>
        <v/>
      </c>
    </row>
    <row r="651" spans="1:9">
      <c r="A651" t="e">
        <f t="shared" si="10"/>
        <v>#VALUE!</v>
      </c>
      <c r="B651" s="38" t="str">
        <f>CONCATENATE("WS-6 ",'WS-6'!$D$135,",",'WS-6'!$CT141)</f>
        <v>WS-6 3,9</v>
      </c>
      <c r="C651" t="str">
        <f>IF('WS-6'!$DV141&lt;&gt;"",IF('WS-6'!$DV141="W",'WS-6'!$CW141,'WS-6'!$CW143),"")</f>
        <v/>
      </c>
      <c r="D651" t="str">
        <f>IF('WS-6'!$DV141&lt;&gt;"",IF('WS-6'!$DV141="L",'WS-6'!$CW141,'WS-6'!$CW143),"")</f>
        <v/>
      </c>
      <c r="E651" s="39" t="str">
        <f>IF('WS-6'!$DV141&lt;&gt;"",IF('WS-6'!DL141&gt;'WS-6'!DL143,MIN('WS-6'!DL141,'WS-6'!DL143),-MIN('WS-6'!DL141,'WS-6'!DL143))*IF('WS-6'!$DV141="W",1,-1),"")</f>
        <v/>
      </c>
      <c r="F651" s="39" t="str">
        <f>IF('WS-6'!$DV141&lt;&gt;"",IF('WS-6'!DN141&gt;'WS-6'!DN143,MIN('WS-6'!DN141,'WS-6'!DN143),-MIN('WS-6'!DN141,'WS-6'!DN143))*IF('WS-6'!$DV141="W",1,-1),"")</f>
        <v/>
      </c>
      <c r="G651" s="39" t="str">
        <f>IF('WS-6'!$DV141&lt;&gt;"",IF('WS-6'!DP141&gt;'WS-6'!DP143,MIN('WS-6'!DP141,'WS-6'!DP143),-MIN('WS-6'!DP141,'WS-6'!DP143))*IF('WS-6'!$DV141="W",1,-1),"")</f>
        <v/>
      </c>
      <c r="H651" s="39" t="str">
        <f>IF('WS-6'!$DV141&lt;&gt;"",IF('WS-6'!DR141='WS-6'!DR143,"",IF('WS-6'!DR141&gt;'WS-6'!DR143,MIN('WS-6'!DR141,'WS-6'!DR143),-MIN('WS-6'!DR141,'WS-6'!DR143))*IF('WS-6'!$DV141="W",1,-1)),"")</f>
        <v/>
      </c>
      <c r="I651" s="39" t="str">
        <f>IF('WS-6'!$DV141&lt;&gt;"",IF('WS-6'!DT141='WS-6'!DT143,"",IF('WS-6'!DT141&gt;'WS-6'!DT143,MIN('WS-6'!DT141,'WS-6'!DT143),-MIN('WS-6'!DT141,'WS-6'!DT143))*IF('WS-6'!$DV141="W",1,-1)),"")</f>
        <v/>
      </c>
    </row>
    <row r="652" spans="1:9">
      <c r="A652" t="e">
        <f t="shared" si="10"/>
        <v>#VALUE!</v>
      </c>
      <c r="B652" s="38" t="str">
        <f>CONCATENATE("WS-6 ",'WS-6'!$D$135,",",'WS-6'!$CT151)</f>
        <v>WS-6 3,10</v>
      </c>
      <c r="C652" t="str">
        <f>IF('WS-6'!$DV151&lt;&gt;"",IF('WS-6'!$DV151="W",'WS-6'!$CW151,'WS-6'!$CW153),"")</f>
        <v/>
      </c>
      <c r="D652" t="str">
        <f>IF('WS-6'!$DV151&lt;&gt;"",IF('WS-6'!$DV151="L",'WS-6'!$CW151,'WS-6'!$CW153),"")</f>
        <v/>
      </c>
      <c r="E652" s="39" t="str">
        <f>IF('WS-6'!$DV151&lt;&gt;"",IF('WS-6'!DL151&gt;'WS-6'!DL153,MIN('WS-6'!DL151,'WS-6'!DL153),-MIN('WS-6'!DL151,'WS-6'!DL153))*IF('WS-6'!$DV151="W",1,-1),"")</f>
        <v/>
      </c>
      <c r="F652" s="39" t="str">
        <f>IF('WS-6'!$DV151&lt;&gt;"",IF('WS-6'!DN151&gt;'WS-6'!DN153,MIN('WS-6'!DN151,'WS-6'!DN153),-MIN('WS-6'!DN151,'WS-6'!DN153))*IF('WS-6'!$DV151="W",1,-1),"")</f>
        <v/>
      </c>
      <c r="G652" s="39" t="str">
        <f>IF('WS-6'!$DV151&lt;&gt;"",IF('WS-6'!DP151&gt;'WS-6'!DP153,MIN('WS-6'!DP151,'WS-6'!DP153),-MIN('WS-6'!DP151,'WS-6'!DP153))*IF('WS-6'!$DV151="W",1,-1),"")</f>
        <v/>
      </c>
      <c r="H652" s="39" t="str">
        <f>IF('WS-6'!$DV151&lt;&gt;"",IF('WS-6'!DR151='WS-6'!DR153,"",IF('WS-6'!DR151&gt;'WS-6'!DR153,MIN('WS-6'!DR151,'WS-6'!DR153),-MIN('WS-6'!DR151,'WS-6'!DR153))*IF('WS-6'!$DV151="W",1,-1)),"")</f>
        <v/>
      </c>
      <c r="I652" s="39" t="str">
        <f>IF('WS-6'!$DV151&lt;&gt;"",IF('WS-6'!DT151='WS-6'!DT153,"",IF('WS-6'!DT151&gt;'WS-6'!DT153,MIN('WS-6'!DT151,'WS-6'!DT153),-MIN('WS-6'!DT151,'WS-6'!DT153))*IF('WS-6'!$DV151="W",1,-1)),"")</f>
        <v/>
      </c>
    </row>
    <row r="653" spans="1:9">
      <c r="A653" t="e">
        <f t="shared" si="10"/>
        <v>#VALUE!</v>
      </c>
      <c r="B653" s="38" t="str">
        <f>CONCATENATE("WS-6 ",'WS-6'!$D$135,",",'WS-6'!$CT161)</f>
        <v>WS-6 3,11</v>
      </c>
      <c r="C653" t="str">
        <f>IF('WS-6'!$DV161&lt;&gt;"",IF('WS-6'!$DV161="W",'WS-6'!$CW161,'WS-6'!$CW163),"")</f>
        <v/>
      </c>
      <c r="D653" t="str">
        <f>IF('WS-6'!$DV161&lt;&gt;"",IF('WS-6'!$DV161="L",'WS-6'!$CW161,'WS-6'!$CW163),"")</f>
        <v/>
      </c>
      <c r="E653" s="39" t="str">
        <f>IF('WS-6'!$DV161&lt;&gt;"",IF('WS-6'!DL161&gt;'WS-6'!DL163,MIN('WS-6'!DL161,'WS-6'!DL163),-MIN('WS-6'!DL161,'WS-6'!DL163))*IF('WS-6'!$DV161="W",1,-1),"")</f>
        <v/>
      </c>
      <c r="F653" s="39" t="str">
        <f>IF('WS-6'!$DV161&lt;&gt;"",IF('WS-6'!DN161&gt;'WS-6'!DN163,MIN('WS-6'!DN161,'WS-6'!DN163),-MIN('WS-6'!DN161,'WS-6'!DN163))*IF('WS-6'!$DV161="W",1,-1),"")</f>
        <v/>
      </c>
      <c r="G653" s="39" t="str">
        <f>IF('WS-6'!$DV161&lt;&gt;"",IF('WS-6'!DP161&gt;'WS-6'!DP163,MIN('WS-6'!DP161,'WS-6'!DP163),-MIN('WS-6'!DP161,'WS-6'!DP163))*IF('WS-6'!$DV161="W",1,-1),"")</f>
        <v/>
      </c>
      <c r="H653" s="39" t="str">
        <f>IF('WS-6'!$DV161&lt;&gt;"",IF('WS-6'!DR161='WS-6'!DR163,"",IF('WS-6'!DR161&gt;'WS-6'!DR163,MIN('WS-6'!DR161,'WS-6'!DR163),-MIN('WS-6'!DR161,'WS-6'!DR163))*IF('WS-6'!$DV161="W",1,-1)),"")</f>
        <v/>
      </c>
      <c r="I653" s="39" t="str">
        <f>IF('WS-6'!$DV161&lt;&gt;"",IF('WS-6'!DT161='WS-6'!DT163,"",IF('WS-6'!DT161&gt;'WS-6'!DT163,MIN('WS-6'!DT161,'WS-6'!DT163),-MIN('WS-6'!DT161,'WS-6'!DT163))*IF('WS-6'!$DV161="W",1,-1)),"")</f>
        <v/>
      </c>
    </row>
    <row r="654" spans="1:9">
      <c r="A654" t="e">
        <f t="shared" si="10"/>
        <v>#VALUE!</v>
      </c>
      <c r="B654" s="38" t="str">
        <f>CONCATENATE("WS-6 ",'WS-6'!$D$135,",",'WS-6'!$CT171)</f>
        <v>WS-6 3,12</v>
      </c>
      <c r="C654" t="str">
        <f>IF('WS-6'!$DV171&lt;&gt;"",IF('WS-6'!$DV171="W",'WS-6'!$CW171,'WS-6'!$CW173),"")</f>
        <v/>
      </c>
      <c r="D654" t="str">
        <f>IF('WS-6'!$DV171&lt;&gt;"",IF('WS-6'!$DV171="L",'WS-6'!$CW171,'WS-6'!$CW173),"")</f>
        <v/>
      </c>
      <c r="E654" s="39" t="str">
        <f>IF('WS-6'!$DV171&lt;&gt;"",IF('WS-6'!DL171&gt;'WS-6'!DL173,MIN('WS-6'!DL171,'WS-6'!DL173),-MIN('WS-6'!DL171,'WS-6'!DL173))*IF('WS-6'!$DV171="W",1,-1),"")</f>
        <v/>
      </c>
      <c r="F654" s="39" t="str">
        <f>IF('WS-6'!$DV171&lt;&gt;"",IF('WS-6'!DN171&gt;'WS-6'!DN173,MIN('WS-6'!DN171,'WS-6'!DN173),-MIN('WS-6'!DN171,'WS-6'!DN173))*IF('WS-6'!$DV171="W",1,-1),"")</f>
        <v/>
      </c>
      <c r="G654" s="39" t="str">
        <f>IF('WS-6'!$DV171&lt;&gt;"",IF('WS-6'!DP171&gt;'WS-6'!DP173,MIN('WS-6'!DP171,'WS-6'!DP173),-MIN('WS-6'!DP171,'WS-6'!DP173))*IF('WS-6'!$DV171="W",1,-1),"")</f>
        <v/>
      </c>
      <c r="H654" s="39" t="str">
        <f>IF('WS-6'!$DV171&lt;&gt;"",IF('WS-6'!DR171='WS-6'!DR173,"",IF('WS-6'!DR171&gt;'WS-6'!DR173,MIN('WS-6'!DR171,'WS-6'!DR173),-MIN('WS-6'!DR171,'WS-6'!DR173))*IF('WS-6'!$DV171="W",1,-1)),"")</f>
        <v/>
      </c>
      <c r="I654" s="39" t="str">
        <f>IF('WS-6'!$DV171&lt;&gt;"",IF('WS-6'!DT171='WS-6'!DT173,"",IF('WS-6'!DT171&gt;'WS-6'!DT173,MIN('WS-6'!DT171,'WS-6'!DT173),-MIN('WS-6'!DT171,'WS-6'!DT173))*IF('WS-6'!$DV171="W",1,-1)),"")</f>
        <v/>
      </c>
    </row>
    <row r="655" spans="1:9">
      <c r="A655" t="e">
        <f t="shared" si="10"/>
        <v>#VALUE!</v>
      </c>
      <c r="B655" s="38" t="str">
        <f>CONCATENATE("WS-6 ",'WS-6'!$D$135,",",'WS-6'!$CT181)</f>
        <v>WS-6 3,13</v>
      </c>
      <c r="C655" t="str">
        <f>IF('WS-6'!$DV181&lt;&gt;"",IF('WS-6'!$DV181="W",'WS-6'!$CW181,'WS-6'!$CW183),"")</f>
        <v/>
      </c>
      <c r="D655" t="str">
        <f>IF('WS-6'!$DV181&lt;&gt;"",IF('WS-6'!$DV181="L",'WS-6'!$CW181,'WS-6'!$CW183),"")</f>
        <v/>
      </c>
      <c r="E655" s="39" t="str">
        <f>IF('WS-6'!$DV181&lt;&gt;"",IF('WS-6'!DL181&gt;'WS-6'!DL183,MIN('WS-6'!DL181,'WS-6'!DL183),-MIN('WS-6'!DL181,'WS-6'!DL183))*IF('WS-6'!$DV181="W",1,-1),"")</f>
        <v/>
      </c>
      <c r="F655" s="39" t="str">
        <f>IF('WS-6'!$DV181&lt;&gt;"",IF('WS-6'!DN181&gt;'WS-6'!DN183,MIN('WS-6'!DN181,'WS-6'!DN183),-MIN('WS-6'!DN181,'WS-6'!DN183))*IF('WS-6'!$DV181="W",1,-1),"")</f>
        <v/>
      </c>
      <c r="G655" s="39" t="str">
        <f>IF('WS-6'!$DV181&lt;&gt;"",IF('WS-6'!DP181&gt;'WS-6'!DP183,MIN('WS-6'!DP181,'WS-6'!DP183),-MIN('WS-6'!DP181,'WS-6'!DP183))*IF('WS-6'!$DV181="W",1,-1),"")</f>
        <v/>
      </c>
      <c r="H655" s="39" t="str">
        <f>IF('WS-6'!$DV181&lt;&gt;"",IF('WS-6'!DR181='WS-6'!DR183,"",IF('WS-6'!DR181&gt;'WS-6'!DR183,MIN('WS-6'!DR181,'WS-6'!DR183),-MIN('WS-6'!DR181,'WS-6'!DR183))*IF('WS-6'!$DV181="W",1,-1)),"")</f>
        <v/>
      </c>
      <c r="I655" s="39" t="str">
        <f>IF('WS-6'!$DV181&lt;&gt;"",IF('WS-6'!DT181='WS-6'!DT183,"",IF('WS-6'!DT181&gt;'WS-6'!DT183,MIN('WS-6'!DT181,'WS-6'!DT183),-MIN('WS-6'!DT181,'WS-6'!DT183))*IF('WS-6'!$DV181="W",1,-1)),"")</f>
        <v/>
      </c>
    </row>
    <row r="656" spans="1:9">
      <c r="A656" t="e">
        <f t="shared" si="10"/>
        <v>#VALUE!</v>
      </c>
      <c r="B656" s="38" t="str">
        <f>CONCATENATE("WS-6 ",'WS-6'!$D$135,",",'WS-6'!$CT191)</f>
        <v>WS-6 3,14</v>
      </c>
      <c r="C656" t="str">
        <f>IF('WS-6'!$DV191&lt;&gt;"",IF('WS-6'!$DV191="W",'WS-6'!$CW191,'WS-6'!$CW193),"")</f>
        <v/>
      </c>
      <c r="D656" t="str">
        <f>IF('WS-6'!$DV191&lt;&gt;"",IF('WS-6'!$DV191="L",'WS-6'!$CW191,'WS-6'!$CW193),"")</f>
        <v/>
      </c>
      <c r="E656" s="39" t="str">
        <f>IF('WS-6'!$DV191&lt;&gt;"",IF('WS-6'!DL191&gt;'WS-6'!DL193,MIN('WS-6'!DL191,'WS-6'!DL193),-MIN('WS-6'!DL191,'WS-6'!DL193))*IF('WS-6'!$DV191="W",1,-1),"")</f>
        <v/>
      </c>
      <c r="F656" s="39" t="str">
        <f>IF('WS-6'!$DV191&lt;&gt;"",IF('WS-6'!DN191&gt;'WS-6'!DN193,MIN('WS-6'!DN191,'WS-6'!DN193),-MIN('WS-6'!DN191,'WS-6'!DN193))*IF('WS-6'!$DV191="W",1,-1),"")</f>
        <v/>
      </c>
      <c r="G656" s="39" t="str">
        <f>IF('WS-6'!$DV191&lt;&gt;"",IF('WS-6'!DP191&gt;'WS-6'!DP193,MIN('WS-6'!DP191,'WS-6'!DP193),-MIN('WS-6'!DP191,'WS-6'!DP193))*IF('WS-6'!$DV191="W",1,-1),"")</f>
        <v/>
      </c>
      <c r="H656" s="39" t="str">
        <f>IF('WS-6'!$DV191&lt;&gt;"",IF('WS-6'!DR191='WS-6'!DR193,"",IF('WS-6'!DR191&gt;'WS-6'!DR193,MIN('WS-6'!DR191,'WS-6'!DR193),-MIN('WS-6'!DR191,'WS-6'!DR193))*IF('WS-6'!$DV191="W",1,-1)),"")</f>
        <v/>
      </c>
      <c r="I656" s="39" t="str">
        <f>IF('WS-6'!$DV191&lt;&gt;"",IF('WS-6'!DT191='WS-6'!DT193,"",IF('WS-6'!DT191&gt;'WS-6'!DT193,MIN('WS-6'!DT191,'WS-6'!DT193),-MIN('WS-6'!DT191,'WS-6'!DT193))*IF('WS-6'!$DV191="W",1,-1)),"")</f>
        <v/>
      </c>
    </row>
    <row r="657" spans="1:9">
      <c r="A657" t="e">
        <f t="shared" si="10"/>
        <v>#VALUE!</v>
      </c>
      <c r="B657" s="38" t="str">
        <f>CONCATENATE("WS-6 ",'WS-6'!$D$135,",",'WS-6'!$EJ131)</f>
        <v>WS-6 3,15</v>
      </c>
      <c r="C657" t="str">
        <f>IF('WS-6'!$FL131&lt;&gt;"",IF('WS-6'!$FL131="W",'WS-6'!$EM131,'WS-6'!$EM133),"")</f>
        <v/>
      </c>
      <c r="D657" t="str">
        <f>IF('WS-6'!$FL131&lt;&gt;"",IF('WS-6'!$FL131="L",'WS-6'!$EM131,'WS-6'!$EM133),"")</f>
        <v/>
      </c>
      <c r="E657" s="39" t="str">
        <f>IF('WS-6'!$FL131&lt;&gt;"",IF('WS-6'!FB131&gt;'WS-6'!FB133,MIN('WS-6'!FB131,'WS-6'!FB133),-MIN('WS-6'!FB131,'WS-6'!FB133))*IF('WS-6'!$FL131="W",1,-1),"")</f>
        <v/>
      </c>
      <c r="F657" s="39" t="str">
        <f>IF('WS-6'!$FL131&lt;&gt;"",IF('WS-6'!FD131&gt;'WS-6'!FD133,MIN('WS-6'!FD131,'WS-6'!FD133),-MIN('WS-6'!FD131,'WS-6'!FD133))*IF('WS-6'!$FL131="W",1,-1),"")</f>
        <v/>
      </c>
      <c r="G657" s="39" t="str">
        <f>IF('WS-6'!$FL131&lt;&gt;"",IF('WS-6'!FF131&gt;'WS-6'!FF133,MIN('WS-6'!FF131,'WS-6'!FF133),-MIN('WS-6'!FF131,'WS-6'!FF133))*IF('WS-6'!$FL131="W",1,-1),"")</f>
        <v/>
      </c>
      <c r="H657" s="39" t="str">
        <f>IF('WS-6'!$FL131&lt;&gt;"",IF('WS-6'!FH131='WS-6'!FH133,"",IF('WS-6'!FH131&gt;'WS-6'!FH133,MIN('WS-6'!FH131,'WS-6'!FH133),-MIN('WS-6'!FH131,'WS-6'!FH133))*IF('WS-6'!$FL131="W",1,-1)),"")</f>
        <v/>
      </c>
      <c r="I657" s="39" t="str">
        <f>IF('WS-6'!$FL131&lt;&gt;"",IF('WS-6'!FJ131='WS-6'!FJ133,"",IF('WS-6'!FJ131&gt;'WS-6'!FJ133,MIN('WS-6'!FJ131,'WS-6'!FJ133),-MIN('WS-6'!FJ131,'WS-6'!FJ133))*IF('WS-6'!$FL131="W",1,-1)),"")</f>
        <v/>
      </c>
    </row>
    <row r="658" spans="1:9">
      <c r="A658" t="e">
        <f t="shared" si="10"/>
        <v>#VALUE!</v>
      </c>
      <c r="B658" s="38" t="str">
        <f>CONCATENATE("WS-6 ",'WS-6'!$D$200,",",'WS-6'!$BD196)</f>
        <v>WS-6 4,1</v>
      </c>
      <c r="C658" t="str">
        <f>IF('WS-6'!$CF196&lt;&gt;"",IF('WS-6'!$CF196="W",'WS-6'!$BG196,'WS-6'!$BG198),"")</f>
        <v/>
      </c>
      <c r="D658" t="str">
        <f>IF('WS-6'!$CF196&lt;&gt;"",IF('WS-6'!$CF196="L",'WS-6'!$BG196,'WS-6'!$BG198),"")</f>
        <v/>
      </c>
      <c r="E658" s="39" t="str">
        <f>IF('WS-6'!$CF196&lt;&gt;"",IF('WS-6'!BV196&gt;'WS-6'!BV198,MIN('WS-6'!BV196,'WS-6'!BV198),-MIN('WS-6'!BV196,'WS-6'!BV198))*IF('WS-6'!$CF196="W",1,-1),"")</f>
        <v/>
      </c>
      <c r="F658" s="39" t="str">
        <f>IF('WS-6'!$CF196&lt;&gt;"",IF('WS-6'!BX196&gt;'WS-6'!BX198,MIN('WS-6'!BX196,'WS-6'!BX198),-MIN('WS-6'!BX196,'WS-6'!BX198))*IF('WS-6'!$CF196="W",1,-1),"")</f>
        <v/>
      </c>
      <c r="G658" s="39" t="str">
        <f>IF('WS-6'!$CF196&lt;&gt;"",IF('WS-6'!BZ196&gt;'WS-6'!BZ198,MIN('WS-6'!BZ196,'WS-6'!BZ198),-MIN('WS-6'!BZ196,'WS-6'!BZ198))*IF('WS-6'!$CF196="W",1,-1),"")</f>
        <v/>
      </c>
      <c r="H658" s="39" t="str">
        <f>IF('WS-6'!$CF196&lt;&gt;"",IF('WS-6'!CB196='WS-6'!CB198,"",IF('WS-6'!CB196&gt;'WS-6'!CB198,MIN('WS-6'!CB196,'WS-6'!CB198),-MIN('WS-6'!CB196,'WS-6'!CB198))*IF('WS-6'!$CF196="W",1,-1)),"")</f>
        <v/>
      </c>
      <c r="I658" s="39" t="str">
        <f>IF('WS-6'!$CF196&lt;&gt;"",IF('WS-6'!CD196='WS-6'!CD198,"",IF('WS-6'!CD196&gt;'WS-6'!CD198,MIN('WS-6'!CD196,'WS-6'!CD198),-MIN('WS-6'!CD196,'WS-6'!CD198))*IF('WS-6'!$CF196="W",1,-1)),"")</f>
        <v/>
      </c>
    </row>
    <row r="659" spans="1:9">
      <c r="A659" t="e">
        <f t="shared" si="10"/>
        <v>#VALUE!</v>
      </c>
      <c r="B659" s="38" t="str">
        <f>CONCATENATE("WS-6 ",'WS-6'!$D$200,",",'WS-6'!$BD206)</f>
        <v>WS-6 4,2</v>
      </c>
      <c r="C659" t="str">
        <f>IF('WS-6'!$CF206&lt;&gt;"",IF('WS-6'!$CF206="W",'WS-6'!$BG206,'WS-6'!$BG208),"")</f>
        <v/>
      </c>
      <c r="D659" t="str">
        <f>IF('WS-6'!$CF206&lt;&gt;"",IF('WS-6'!$CF206="L",'WS-6'!$BG206,'WS-6'!$BG208),"")</f>
        <v/>
      </c>
      <c r="E659" s="39" t="str">
        <f>IF('WS-6'!$CF206&lt;&gt;"",IF('WS-6'!BV206&gt;'WS-6'!BV208,MIN('WS-6'!BV206,'WS-6'!BV208),-MIN('WS-6'!BV206,'WS-6'!BV208))*IF('WS-6'!$CF206="W",1,-1),"")</f>
        <v/>
      </c>
      <c r="F659" s="39" t="str">
        <f>IF('WS-6'!$CF206&lt;&gt;"",IF('WS-6'!BX206&gt;'WS-6'!BX208,MIN('WS-6'!BX206,'WS-6'!BX208),-MIN('WS-6'!BX206,'WS-6'!BX208))*IF('WS-6'!$CF206="W",1,-1),"")</f>
        <v/>
      </c>
      <c r="G659" s="39" t="str">
        <f>IF('WS-6'!$CF206&lt;&gt;"",IF('WS-6'!BZ206&gt;'WS-6'!BZ208,MIN('WS-6'!BZ206,'WS-6'!BZ208),-MIN('WS-6'!BZ206,'WS-6'!BZ208))*IF('WS-6'!$CF206="W",1,-1),"")</f>
        <v/>
      </c>
      <c r="H659" s="39" t="str">
        <f>IF('WS-6'!$CF206&lt;&gt;"",IF('WS-6'!CB206='WS-6'!CB208,"",IF('WS-6'!CB206&gt;'WS-6'!CB208,MIN('WS-6'!CB206,'WS-6'!CB208),-MIN('WS-6'!CB206,'WS-6'!CB208))*IF('WS-6'!$CF206="W",1,-1)),"")</f>
        <v/>
      </c>
      <c r="I659" s="39" t="str">
        <f>IF('WS-6'!$CF206&lt;&gt;"",IF('WS-6'!CD206='WS-6'!CD208,"",IF('WS-6'!CD206&gt;'WS-6'!CD208,MIN('WS-6'!CD206,'WS-6'!CD208),-MIN('WS-6'!CD206,'WS-6'!CD208))*IF('WS-6'!$CF206="W",1,-1)),"")</f>
        <v/>
      </c>
    </row>
    <row r="660" spans="1:9">
      <c r="A660" t="e">
        <f t="shared" si="10"/>
        <v>#VALUE!</v>
      </c>
      <c r="B660" s="38" t="str">
        <f>CONCATENATE("WS-6 ",'WS-6'!$D$200,",",'WS-6'!$BD216)</f>
        <v>WS-6 4,3</v>
      </c>
      <c r="C660" t="str">
        <f>IF('WS-6'!$CF216&lt;&gt;"",IF('WS-6'!$CF216="W",'WS-6'!$BG216,'WS-6'!$BG218),"")</f>
        <v/>
      </c>
      <c r="D660" t="str">
        <f>IF('WS-6'!$CF216&lt;&gt;"",IF('WS-6'!$CF216="L",'WS-6'!$BG216,'WS-6'!$BG218),"")</f>
        <v/>
      </c>
      <c r="E660" s="39" t="str">
        <f>IF('WS-6'!$CF216&lt;&gt;"",IF('WS-6'!BV216&gt;'WS-6'!BV218,MIN('WS-6'!BV216,'WS-6'!BV218),-MIN('WS-6'!BV216,'WS-6'!BV218))*IF('WS-6'!$CF216="W",1,-1),"")</f>
        <v/>
      </c>
      <c r="F660" s="39" t="str">
        <f>IF('WS-6'!$CF216&lt;&gt;"",IF('WS-6'!BX216&gt;'WS-6'!BX218,MIN('WS-6'!BX216,'WS-6'!BX218),-MIN('WS-6'!BX216,'WS-6'!BX218))*IF('WS-6'!$CF216="W",1,-1),"")</f>
        <v/>
      </c>
      <c r="G660" s="39" t="str">
        <f>IF('WS-6'!$CF216&lt;&gt;"",IF('WS-6'!BZ216&gt;'WS-6'!BZ218,MIN('WS-6'!BZ216,'WS-6'!BZ218),-MIN('WS-6'!BZ216,'WS-6'!BZ218))*IF('WS-6'!$CF216="W",1,-1),"")</f>
        <v/>
      </c>
      <c r="H660" s="39" t="str">
        <f>IF('WS-6'!$CF216&lt;&gt;"",IF('WS-6'!CB216='WS-6'!CB218,"",IF('WS-6'!CB216&gt;'WS-6'!CB218,MIN('WS-6'!CB216,'WS-6'!CB218),-MIN('WS-6'!CB216,'WS-6'!CB218))*IF('WS-6'!$CF216="W",1,-1)),"")</f>
        <v/>
      </c>
      <c r="I660" s="39" t="str">
        <f>IF('WS-6'!$CF216&lt;&gt;"",IF('WS-6'!CD216='WS-6'!CD218,"",IF('WS-6'!CD216&gt;'WS-6'!CD218,MIN('WS-6'!CD216,'WS-6'!CD218),-MIN('WS-6'!CD216,'WS-6'!CD218))*IF('WS-6'!$CF216="W",1,-1)),"")</f>
        <v/>
      </c>
    </row>
    <row r="661" spans="1:9">
      <c r="A661" t="e">
        <f t="shared" si="10"/>
        <v>#VALUE!</v>
      </c>
      <c r="B661" s="38" t="str">
        <f>CONCATENATE("WS-6 ",'WS-6'!$D$200,",",'WS-6'!$BD226)</f>
        <v>WS-6 4,4</v>
      </c>
      <c r="C661" t="str">
        <f>IF('WS-6'!$CF226&lt;&gt;"",IF('WS-6'!$CF226="W",'WS-6'!$BG226,'WS-6'!$BG228),"")</f>
        <v/>
      </c>
      <c r="D661" t="str">
        <f>IF('WS-6'!$CF226&lt;&gt;"",IF('WS-6'!$CF226="L",'WS-6'!$BG226,'WS-6'!$BG228),"")</f>
        <v/>
      </c>
      <c r="E661" s="39" t="str">
        <f>IF('WS-6'!$CF226&lt;&gt;"",IF('WS-6'!BV226&gt;'WS-6'!BV228,MIN('WS-6'!BV226,'WS-6'!BV228),-MIN('WS-6'!BV226,'WS-6'!BV228))*IF('WS-6'!$CF226="W",1,-1),"")</f>
        <v/>
      </c>
      <c r="F661" s="39" t="str">
        <f>IF('WS-6'!$CF226&lt;&gt;"",IF('WS-6'!BX226&gt;'WS-6'!BX228,MIN('WS-6'!BX226,'WS-6'!BX228),-MIN('WS-6'!BX226,'WS-6'!BX228))*IF('WS-6'!$CF226="W",1,-1),"")</f>
        <v/>
      </c>
      <c r="G661" s="39" t="str">
        <f>IF('WS-6'!$CF226&lt;&gt;"",IF('WS-6'!BZ226&gt;'WS-6'!BZ228,MIN('WS-6'!BZ226,'WS-6'!BZ228),-MIN('WS-6'!BZ226,'WS-6'!BZ228))*IF('WS-6'!$CF226="W",1,-1),"")</f>
        <v/>
      </c>
      <c r="H661" s="39" t="str">
        <f>IF('WS-6'!$CF226&lt;&gt;"",IF('WS-6'!CB226='WS-6'!CB228,"",IF('WS-6'!CB226&gt;'WS-6'!CB228,MIN('WS-6'!CB226,'WS-6'!CB228),-MIN('WS-6'!CB226,'WS-6'!CB228))*IF('WS-6'!$CF226="W",1,-1)),"")</f>
        <v/>
      </c>
      <c r="I661" s="39" t="str">
        <f>IF('WS-6'!$CF226&lt;&gt;"",IF('WS-6'!CD226='WS-6'!CD228,"",IF('WS-6'!CD226&gt;'WS-6'!CD228,MIN('WS-6'!CD226,'WS-6'!CD228),-MIN('WS-6'!CD226,'WS-6'!CD228))*IF('WS-6'!$CF226="W",1,-1)),"")</f>
        <v/>
      </c>
    </row>
    <row r="662" spans="1:9">
      <c r="A662" t="e">
        <f t="shared" si="10"/>
        <v>#VALUE!</v>
      </c>
      <c r="B662" s="38" t="str">
        <f>CONCATENATE("WS-6 ",'WS-6'!$D$200,",",'WS-6'!$BD236)</f>
        <v>WS-6 4,5</v>
      </c>
      <c r="C662" t="str">
        <f>IF('WS-6'!$CF236&lt;&gt;"",IF('WS-6'!$CF236="W",'WS-6'!$BG236,'WS-6'!$BG238),"")</f>
        <v/>
      </c>
      <c r="D662" t="str">
        <f>IF('WS-6'!$CF236&lt;&gt;"",IF('WS-6'!$CF236="L",'WS-6'!$BG236,'WS-6'!$BG238),"")</f>
        <v/>
      </c>
      <c r="E662" s="39" t="str">
        <f>IF('WS-6'!$CF236&lt;&gt;"",IF('WS-6'!BV236&gt;'WS-6'!BV238,MIN('WS-6'!BV236,'WS-6'!BV238),-MIN('WS-6'!BV236,'WS-6'!BV238))*IF('WS-6'!$CF236="W",1,-1),"")</f>
        <v/>
      </c>
      <c r="F662" s="39" t="str">
        <f>IF('WS-6'!$CF236&lt;&gt;"",IF('WS-6'!BX236&gt;'WS-6'!BX238,MIN('WS-6'!BX236,'WS-6'!BX238),-MIN('WS-6'!BX236,'WS-6'!BX238))*IF('WS-6'!$CF236="W",1,-1),"")</f>
        <v/>
      </c>
      <c r="G662" s="39" t="str">
        <f>IF('WS-6'!$CF236&lt;&gt;"",IF('WS-6'!BZ236&gt;'WS-6'!BZ238,MIN('WS-6'!BZ236,'WS-6'!BZ238),-MIN('WS-6'!BZ236,'WS-6'!BZ238))*IF('WS-6'!$CF236="W",1,-1),"")</f>
        <v/>
      </c>
      <c r="H662" s="39" t="str">
        <f>IF('WS-6'!$CF236&lt;&gt;"",IF('WS-6'!CB236='WS-6'!CB238,"",IF('WS-6'!CB236&gt;'WS-6'!CB238,MIN('WS-6'!CB236,'WS-6'!CB238),-MIN('WS-6'!CB236,'WS-6'!CB238))*IF('WS-6'!$CF236="W",1,-1)),"")</f>
        <v/>
      </c>
      <c r="I662" s="39" t="str">
        <f>IF('WS-6'!$CF236&lt;&gt;"",IF('WS-6'!CD236='WS-6'!CD238,"",IF('WS-6'!CD236&gt;'WS-6'!CD238,MIN('WS-6'!CD236,'WS-6'!CD238),-MIN('WS-6'!CD236,'WS-6'!CD238))*IF('WS-6'!$CF236="W",1,-1)),"")</f>
        <v/>
      </c>
    </row>
    <row r="663" spans="1:9">
      <c r="A663" t="e">
        <f t="shared" si="10"/>
        <v>#VALUE!</v>
      </c>
      <c r="B663" s="38" t="str">
        <f>CONCATENATE("WS-6 ",'WS-6'!$D$200,",",'WS-6'!$BD246)</f>
        <v>WS-6 4,6</v>
      </c>
      <c r="C663" t="str">
        <f>IF('WS-6'!$CF246&lt;&gt;"",IF('WS-6'!$CF246="W",'WS-6'!$BG246,'WS-6'!$BG248),"")</f>
        <v/>
      </c>
      <c r="D663" t="str">
        <f>IF('WS-6'!$CF246&lt;&gt;"",IF('WS-6'!$CF246="L",'WS-6'!$BG246,'WS-6'!$BG248),"")</f>
        <v/>
      </c>
      <c r="E663" s="39" t="str">
        <f>IF('WS-6'!$CF246&lt;&gt;"",IF('WS-6'!BV246&gt;'WS-6'!BV248,MIN('WS-6'!BV246,'WS-6'!BV248),-MIN('WS-6'!BV246,'WS-6'!BV248))*IF('WS-6'!$CF246="W",1,-1),"")</f>
        <v/>
      </c>
      <c r="F663" s="39" t="str">
        <f>IF('WS-6'!$CF246&lt;&gt;"",IF('WS-6'!BX246&gt;'WS-6'!BX248,MIN('WS-6'!BX246,'WS-6'!BX248),-MIN('WS-6'!BX246,'WS-6'!BX248))*IF('WS-6'!$CF246="W",1,-1),"")</f>
        <v/>
      </c>
      <c r="G663" s="39" t="str">
        <f>IF('WS-6'!$CF246&lt;&gt;"",IF('WS-6'!BZ246&gt;'WS-6'!BZ248,MIN('WS-6'!BZ246,'WS-6'!BZ248),-MIN('WS-6'!BZ246,'WS-6'!BZ248))*IF('WS-6'!$CF246="W",1,-1),"")</f>
        <v/>
      </c>
      <c r="H663" s="39" t="str">
        <f>IF('WS-6'!$CF246&lt;&gt;"",IF('WS-6'!CB246='WS-6'!CB248,"",IF('WS-6'!CB246&gt;'WS-6'!CB248,MIN('WS-6'!CB246,'WS-6'!CB248),-MIN('WS-6'!CB246,'WS-6'!CB248))*IF('WS-6'!$CF246="W",1,-1)),"")</f>
        <v/>
      </c>
      <c r="I663" s="39" t="str">
        <f>IF('WS-6'!$CF246&lt;&gt;"",IF('WS-6'!CD246='WS-6'!CD248,"",IF('WS-6'!CD246&gt;'WS-6'!CD248,MIN('WS-6'!CD246,'WS-6'!CD248),-MIN('WS-6'!CD246,'WS-6'!CD248))*IF('WS-6'!$CF246="W",1,-1)),"")</f>
        <v/>
      </c>
    </row>
    <row r="664" spans="1:9">
      <c r="A664" t="e">
        <f t="shared" si="10"/>
        <v>#VALUE!</v>
      </c>
      <c r="B664" s="38" t="str">
        <f>CONCATENATE("WS-6 ",'WS-6'!$D$200,",",'WS-6'!$BD256)</f>
        <v>WS-6 4,7</v>
      </c>
      <c r="C664" t="str">
        <f>IF('WS-6'!$CF256&lt;&gt;"",IF('WS-6'!$CF256="W",'WS-6'!$BG256,'WS-6'!$BG258),"")</f>
        <v/>
      </c>
      <c r="D664" t="str">
        <f>IF('WS-6'!$CF256&lt;&gt;"",IF('WS-6'!$CF256="L",'WS-6'!$BG256,'WS-6'!$BG258),"")</f>
        <v/>
      </c>
      <c r="E664" s="39" t="str">
        <f>IF('WS-6'!$CF256&lt;&gt;"",IF('WS-6'!BV256&gt;'WS-6'!BV258,MIN('WS-6'!BV256,'WS-6'!BV258),-MIN('WS-6'!BV256,'WS-6'!BV258))*IF('WS-6'!$CF256="W",1,-1),"")</f>
        <v/>
      </c>
      <c r="F664" s="39" t="str">
        <f>IF('WS-6'!$CF256&lt;&gt;"",IF('WS-6'!BX256&gt;'WS-6'!BX258,MIN('WS-6'!BX256,'WS-6'!BX258),-MIN('WS-6'!BX256,'WS-6'!BX258))*IF('WS-6'!$CF256="W",1,-1),"")</f>
        <v/>
      </c>
      <c r="G664" s="39" t="str">
        <f>IF('WS-6'!$CF256&lt;&gt;"",IF('WS-6'!BZ256&gt;'WS-6'!BZ258,MIN('WS-6'!BZ256,'WS-6'!BZ258),-MIN('WS-6'!BZ256,'WS-6'!BZ258))*IF('WS-6'!$CF256="W",1,-1),"")</f>
        <v/>
      </c>
      <c r="H664" s="39" t="str">
        <f>IF('WS-6'!$CF256&lt;&gt;"",IF('WS-6'!CB256='WS-6'!CB258,"",IF('WS-6'!CB256&gt;'WS-6'!CB258,MIN('WS-6'!CB256,'WS-6'!CB258),-MIN('WS-6'!CB256,'WS-6'!CB258))*IF('WS-6'!$CF256="W",1,-1)),"")</f>
        <v/>
      </c>
      <c r="I664" s="39" t="str">
        <f>IF('WS-6'!$CF256&lt;&gt;"",IF('WS-6'!CD256='WS-6'!CD258,"",IF('WS-6'!CD256&gt;'WS-6'!CD258,MIN('WS-6'!CD256,'WS-6'!CD258),-MIN('WS-6'!CD256,'WS-6'!CD258))*IF('WS-6'!$CF256="W",1,-1)),"")</f>
        <v/>
      </c>
    </row>
    <row r="665" spans="1:9">
      <c r="A665" t="e">
        <f t="shared" si="10"/>
        <v>#VALUE!</v>
      </c>
      <c r="B665" s="38" t="str">
        <f>CONCATENATE("WS-6 ",'WS-6'!$D$200,",",'WS-6'!$CT196)</f>
        <v>WS-6 4,8</v>
      </c>
      <c r="C665" t="str">
        <f>IF('WS-6'!$DV196&lt;&gt;"",IF('WS-6'!$DV196="W",'WS-6'!$CW196,'WS-6'!$CW198),"")</f>
        <v/>
      </c>
      <c r="D665" t="str">
        <f>IF('WS-6'!$DV196&lt;&gt;"",IF('WS-6'!$DV196="L",'WS-6'!$CW196,'WS-6'!$CW198),"")</f>
        <v/>
      </c>
      <c r="E665" s="39" t="str">
        <f>IF('WS-6'!$DV196&lt;&gt;"",IF('WS-6'!DL196&gt;'WS-6'!DL198,MIN('WS-6'!DL196,'WS-6'!DL198),-MIN('WS-6'!DL196,'WS-6'!DL198))*IF('WS-6'!$DV196="W",1,-1),"")</f>
        <v/>
      </c>
      <c r="F665" s="39" t="str">
        <f>IF('WS-6'!$DV196&lt;&gt;"",IF('WS-6'!DN196&gt;'WS-6'!DN198,MIN('WS-6'!DN196,'WS-6'!DN198),-MIN('WS-6'!DN196,'WS-6'!DN198))*IF('WS-6'!$DV196="W",1,-1),"")</f>
        <v/>
      </c>
      <c r="G665" s="39" t="str">
        <f>IF('WS-6'!$DV196&lt;&gt;"",IF('WS-6'!DP196&gt;'WS-6'!DP198,MIN('WS-6'!DP196,'WS-6'!DP198),-MIN('WS-6'!DP196,'WS-6'!DP198))*IF('WS-6'!$DV196="W",1,-1),"")</f>
        <v/>
      </c>
      <c r="H665" s="39" t="str">
        <f>IF('WS-6'!$DV196&lt;&gt;"",IF('WS-6'!DR196='WS-6'!DR198,"",IF('WS-6'!DR196&gt;'WS-6'!DR198,MIN('WS-6'!DR196,'WS-6'!DR198),-MIN('WS-6'!DR196,'WS-6'!DR198))*IF('WS-6'!$DV196="W",1,-1)),"")</f>
        <v/>
      </c>
      <c r="I665" s="39" t="str">
        <f>IF('WS-6'!$DV196&lt;&gt;"",IF('WS-6'!DT196='WS-6'!DT198,"",IF('WS-6'!DT196&gt;'WS-6'!DT198,MIN('WS-6'!DT196,'WS-6'!DT198),-MIN('WS-6'!DT196,'WS-6'!DT198))*IF('WS-6'!$DV196="W",1,-1)),"")</f>
        <v/>
      </c>
    </row>
    <row r="666" spans="1:9">
      <c r="A666" t="e">
        <f t="shared" si="10"/>
        <v>#VALUE!</v>
      </c>
      <c r="B666" s="38" t="str">
        <f>CONCATENATE("WS-6 ",'WS-6'!$D$200,",",'WS-6'!$CT206)</f>
        <v>WS-6 4,9</v>
      </c>
      <c r="C666" t="str">
        <f>IF('WS-6'!$DV206&lt;&gt;"",IF('WS-6'!$DV206="W",'WS-6'!$CW206,'WS-6'!$CW208),"")</f>
        <v/>
      </c>
      <c r="D666" t="str">
        <f>IF('WS-6'!$DV206&lt;&gt;"",IF('WS-6'!$DV206="L",'WS-6'!$CW206,'WS-6'!$CW208),"")</f>
        <v/>
      </c>
      <c r="E666" s="39" t="str">
        <f>IF('WS-6'!$DV206&lt;&gt;"",IF('WS-6'!DL206&gt;'WS-6'!DL208,MIN('WS-6'!DL206,'WS-6'!DL208),-MIN('WS-6'!DL206,'WS-6'!DL208))*IF('WS-6'!$DV206="W",1,-1),"")</f>
        <v/>
      </c>
      <c r="F666" s="39" t="str">
        <f>IF('WS-6'!$DV206&lt;&gt;"",IF('WS-6'!DN206&gt;'WS-6'!DN208,MIN('WS-6'!DN206,'WS-6'!DN208),-MIN('WS-6'!DN206,'WS-6'!DN208))*IF('WS-6'!$DV206="W",1,-1),"")</f>
        <v/>
      </c>
      <c r="G666" s="39" t="str">
        <f>IF('WS-6'!$DV206&lt;&gt;"",IF('WS-6'!DP206&gt;'WS-6'!DP208,MIN('WS-6'!DP206,'WS-6'!DP208),-MIN('WS-6'!DP206,'WS-6'!DP208))*IF('WS-6'!$DV206="W",1,-1),"")</f>
        <v/>
      </c>
      <c r="H666" s="39" t="str">
        <f>IF('WS-6'!$DV206&lt;&gt;"",IF('WS-6'!DR206='WS-6'!DR208,"",IF('WS-6'!DR206&gt;'WS-6'!DR208,MIN('WS-6'!DR206,'WS-6'!DR208),-MIN('WS-6'!DR206,'WS-6'!DR208))*IF('WS-6'!$DV206="W",1,-1)),"")</f>
        <v/>
      </c>
      <c r="I666" s="39" t="str">
        <f>IF('WS-6'!$DV206&lt;&gt;"",IF('WS-6'!DT206='WS-6'!DT208,"",IF('WS-6'!DT206&gt;'WS-6'!DT208,MIN('WS-6'!DT206,'WS-6'!DT208),-MIN('WS-6'!DT206,'WS-6'!DT208))*IF('WS-6'!$DV206="W",1,-1)),"")</f>
        <v/>
      </c>
    </row>
    <row r="667" spans="1:9">
      <c r="A667" t="e">
        <f t="shared" si="10"/>
        <v>#VALUE!</v>
      </c>
      <c r="B667" s="38" t="str">
        <f>CONCATENATE("WS-6 ",'WS-6'!$D$200,",",'WS-6'!$CT216)</f>
        <v>WS-6 4,10</v>
      </c>
      <c r="C667" t="str">
        <f>IF('WS-6'!$DV216&lt;&gt;"",IF('WS-6'!$DV216="W",'WS-6'!$CW216,'WS-6'!$CW218),"")</f>
        <v/>
      </c>
      <c r="D667" t="str">
        <f>IF('WS-6'!$DV216&lt;&gt;"",IF('WS-6'!$DV216="L",'WS-6'!$CW216,'WS-6'!$CW218),"")</f>
        <v/>
      </c>
      <c r="E667" s="39" t="str">
        <f>IF('WS-6'!$DV216&lt;&gt;"",IF('WS-6'!DL216&gt;'WS-6'!DL218,MIN('WS-6'!DL216,'WS-6'!DL218),-MIN('WS-6'!DL216,'WS-6'!DL218))*IF('WS-6'!$DV216="W",1,-1),"")</f>
        <v/>
      </c>
      <c r="F667" s="39" t="str">
        <f>IF('WS-6'!$DV216&lt;&gt;"",IF('WS-6'!DN216&gt;'WS-6'!DN218,MIN('WS-6'!DN216,'WS-6'!DN218),-MIN('WS-6'!DN216,'WS-6'!DN218))*IF('WS-6'!$DV216="W",1,-1),"")</f>
        <v/>
      </c>
      <c r="G667" s="39" t="str">
        <f>IF('WS-6'!$DV216&lt;&gt;"",IF('WS-6'!DP216&gt;'WS-6'!DP218,MIN('WS-6'!DP216,'WS-6'!DP218),-MIN('WS-6'!DP216,'WS-6'!DP218))*IF('WS-6'!$DV216="W",1,-1),"")</f>
        <v/>
      </c>
      <c r="H667" s="39" t="str">
        <f>IF('WS-6'!$DV216&lt;&gt;"",IF('WS-6'!DR216='WS-6'!DR218,"",IF('WS-6'!DR216&gt;'WS-6'!DR218,MIN('WS-6'!DR216,'WS-6'!DR218),-MIN('WS-6'!DR216,'WS-6'!DR218))*IF('WS-6'!$DV216="W",1,-1)),"")</f>
        <v/>
      </c>
      <c r="I667" s="39" t="str">
        <f>IF('WS-6'!$DV216&lt;&gt;"",IF('WS-6'!DT216='WS-6'!DT218,"",IF('WS-6'!DT216&gt;'WS-6'!DT218,MIN('WS-6'!DT216,'WS-6'!DT218),-MIN('WS-6'!DT216,'WS-6'!DT218))*IF('WS-6'!$DV216="W",1,-1)),"")</f>
        <v/>
      </c>
    </row>
    <row r="668" spans="1:9">
      <c r="A668" t="e">
        <f t="shared" si="10"/>
        <v>#VALUE!</v>
      </c>
      <c r="B668" s="38" t="str">
        <f>CONCATENATE("WS-6 ",'WS-6'!$D$200,",",'WS-6'!$CT226)</f>
        <v>WS-6 4,11</v>
      </c>
      <c r="C668" t="str">
        <f>IF('WS-6'!$DV226&lt;&gt;"",IF('WS-6'!$DV226="W",'WS-6'!$CW226,'WS-6'!$CW228),"")</f>
        <v/>
      </c>
      <c r="D668" t="str">
        <f>IF('WS-6'!$DV226&lt;&gt;"",IF('WS-6'!$DV226="L",'WS-6'!$CW226,'WS-6'!$CW228),"")</f>
        <v/>
      </c>
      <c r="E668" s="39" t="str">
        <f>IF('WS-6'!$DV226&lt;&gt;"",IF('WS-6'!DL226&gt;'WS-6'!DL228,MIN('WS-6'!DL226,'WS-6'!DL228),-MIN('WS-6'!DL226,'WS-6'!DL228))*IF('WS-6'!$DV226="W",1,-1),"")</f>
        <v/>
      </c>
      <c r="F668" s="39" t="str">
        <f>IF('WS-6'!$DV226&lt;&gt;"",IF('WS-6'!DN226&gt;'WS-6'!DN228,MIN('WS-6'!DN226,'WS-6'!DN228),-MIN('WS-6'!DN226,'WS-6'!DN228))*IF('WS-6'!$DV226="W",1,-1),"")</f>
        <v/>
      </c>
      <c r="G668" s="39" t="str">
        <f>IF('WS-6'!$DV226&lt;&gt;"",IF('WS-6'!DP226&gt;'WS-6'!DP228,MIN('WS-6'!DP226,'WS-6'!DP228),-MIN('WS-6'!DP226,'WS-6'!DP228))*IF('WS-6'!$DV226="W",1,-1),"")</f>
        <v/>
      </c>
      <c r="H668" s="39" t="str">
        <f>IF('WS-6'!$DV226&lt;&gt;"",IF('WS-6'!DR226='WS-6'!DR228,"",IF('WS-6'!DR226&gt;'WS-6'!DR228,MIN('WS-6'!DR226,'WS-6'!DR228),-MIN('WS-6'!DR226,'WS-6'!DR228))*IF('WS-6'!$DV226="W",1,-1)),"")</f>
        <v/>
      </c>
      <c r="I668" s="39" t="str">
        <f>IF('WS-6'!$DV226&lt;&gt;"",IF('WS-6'!DT226='WS-6'!DT228,"",IF('WS-6'!DT226&gt;'WS-6'!DT228,MIN('WS-6'!DT226,'WS-6'!DT228),-MIN('WS-6'!DT226,'WS-6'!DT228))*IF('WS-6'!$DV226="W",1,-1)),"")</f>
        <v/>
      </c>
    </row>
    <row r="669" spans="1:9">
      <c r="A669" t="e">
        <f t="shared" si="10"/>
        <v>#VALUE!</v>
      </c>
      <c r="B669" s="38" t="str">
        <f>CONCATENATE("WS-6 ",'WS-6'!$D$200,",",'WS-6'!$CT236)</f>
        <v>WS-6 4,12</v>
      </c>
      <c r="C669" t="str">
        <f>IF('WS-6'!$DV236&lt;&gt;"",IF('WS-6'!$DV236="W",'WS-6'!$CW236,'WS-6'!$CW238),"")</f>
        <v/>
      </c>
      <c r="D669" t="str">
        <f>IF('WS-6'!$DV236&lt;&gt;"",IF('WS-6'!$DV236="L",'WS-6'!$CW236,'WS-6'!$CW238),"")</f>
        <v/>
      </c>
      <c r="E669" s="39" t="str">
        <f>IF('WS-6'!$DV236&lt;&gt;"",IF('WS-6'!DL236&gt;'WS-6'!DL238,MIN('WS-6'!DL236,'WS-6'!DL238),-MIN('WS-6'!DL236,'WS-6'!DL238))*IF('WS-6'!$DV236="W",1,-1),"")</f>
        <v/>
      </c>
      <c r="F669" s="39" t="str">
        <f>IF('WS-6'!$DV236&lt;&gt;"",IF('WS-6'!DN236&gt;'WS-6'!DN238,MIN('WS-6'!DN236,'WS-6'!DN238),-MIN('WS-6'!DN236,'WS-6'!DN238))*IF('WS-6'!$DV236="W",1,-1),"")</f>
        <v/>
      </c>
      <c r="G669" s="39" t="str">
        <f>IF('WS-6'!$DV236&lt;&gt;"",IF('WS-6'!DP236&gt;'WS-6'!DP238,MIN('WS-6'!DP236,'WS-6'!DP238),-MIN('WS-6'!DP236,'WS-6'!DP238))*IF('WS-6'!$DV236="W",1,-1),"")</f>
        <v/>
      </c>
      <c r="H669" s="39" t="str">
        <f>IF('WS-6'!$DV236&lt;&gt;"",IF('WS-6'!DR236='WS-6'!DR238,"",IF('WS-6'!DR236&gt;'WS-6'!DR238,MIN('WS-6'!DR236,'WS-6'!DR238),-MIN('WS-6'!DR236,'WS-6'!DR238))*IF('WS-6'!$DV236="W",1,-1)),"")</f>
        <v/>
      </c>
      <c r="I669" s="39" t="str">
        <f>IF('WS-6'!$DV236&lt;&gt;"",IF('WS-6'!DT236='WS-6'!DT238,"",IF('WS-6'!DT236&gt;'WS-6'!DT238,MIN('WS-6'!DT236,'WS-6'!DT238),-MIN('WS-6'!DT236,'WS-6'!DT238))*IF('WS-6'!$DV236="W",1,-1)),"")</f>
        <v/>
      </c>
    </row>
    <row r="670" spans="1:9">
      <c r="A670" t="e">
        <f t="shared" si="10"/>
        <v>#VALUE!</v>
      </c>
      <c r="B670" s="38" t="str">
        <f>CONCATENATE("WS-6 ",'WS-6'!$D$200,",",'WS-6'!$CT246)</f>
        <v>WS-6 4,13</v>
      </c>
      <c r="C670" t="str">
        <f>IF('WS-6'!$DV246&lt;&gt;"",IF('WS-6'!$DV246="W",'WS-6'!$CW246,'WS-6'!$CW248),"")</f>
        <v/>
      </c>
      <c r="D670" t="str">
        <f>IF('WS-6'!$DV246&lt;&gt;"",IF('WS-6'!$DV246="L",'WS-6'!$CW246,'WS-6'!$CW248),"")</f>
        <v/>
      </c>
      <c r="E670" s="39" t="str">
        <f>IF('WS-6'!$DV246&lt;&gt;"",IF('WS-6'!DL246&gt;'WS-6'!DL248,MIN('WS-6'!DL246,'WS-6'!DL248),-MIN('WS-6'!DL246,'WS-6'!DL248))*IF('WS-6'!$DV246="W",1,-1),"")</f>
        <v/>
      </c>
      <c r="F670" s="39" t="str">
        <f>IF('WS-6'!$DV246&lt;&gt;"",IF('WS-6'!DN246&gt;'WS-6'!DN248,MIN('WS-6'!DN246,'WS-6'!DN248),-MIN('WS-6'!DN246,'WS-6'!DN248))*IF('WS-6'!$DV246="W",1,-1),"")</f>
        <v/>
      </c>
      <c r="G670" s="39" t="str">
        <f>IF('WS-6'!$DV246&lt;&gt;"",IF('WS-6'!DP246&gt;'WS-6'!DP248,MIN('WS-6'!DP246,'WS-6'!DP248),-MIN('WS-6'!DP246,'WS-6'!DP248))*IF('WS-6'!$DV246="W",1,-1),"")</f>
        <v/>
      </c>
      <c r="H670" s="39" t="str">
        <f>IF('WS-6'!$DV246&lt;&gt;"",IF('WS-6'!DR246='WS-6'!DR248,"",IF('WS-6'!DR246&gt;'WS-6'!DR248,MIN('WS-6'!DR246,'WS-6'!DR248),-MIN('WS-6'!DR246,'WS-6'!DR248))*IF('WS-6'!$DV246="W",1,-1)),"")</f>
        <v/>
      </c>
      <c r="I670" s="39" t="str">
        <f>IF('WS-6'!$DV246&lt;&gt;"",IF('WS-6'!DT246='WS-6'!DT248,"",IF('WS-6'!DT246&gt;'WS-6'!DT248,MIN('WS-6'!DT246,'WS-6'!DT248),-MIN('WS-6'!DT246,'WS-6'!DT248))*IF('WS-6'!$DV246="W",1,-1)),"")</f>
        <v/>
      </c>
    </row>
    <row r="671" spans="1:9">
      <c r="A671" t="e">
        <f t="shared" si="10"/>
        <v>#VALUE!</v>
      </c>
      <c r="B671" s="38" t="str">
        <f>CONCATENATE("WS-6 ",'WS-6'!$D$200,",",'WS-6'!$CT256)</f>
        <v>WS-6 4,14</v>
      </c>
      <c r="C671" t="str">
        <f>IF('WS-6'!$DV256&lt;&gt;"",IF('WS-6'!$DV256="W",'WS-6'!$CW256,'WS-6'!$CW258),"")</f>
        <v/>
      </c>
      <c r="D671" t="str">
        <f>IF('WS-6'!$DV256&lt;&gt;"",IF('WS-6'!$DV256="L",'WS-6'!$CW256,'WS-6'!$CW258),"")</f>
        <v/>
      </c>
      <c r="E671" s="39" t="str">
        <f>IF('WS-6'!$DV256&lt;&gt;"",IF('WS-6'!DL256&gt;'WS-6'!DL258,MIN('WS-6'!DL256,'WS-6'!DL258),-MIN('WS-6'!DL256,'WS-6'!DL258))*IF('WS-6'!$DV256="W",1,-1),"")</f>
        <v/>
      </c>
      <c r="F671" s="39" t="str">
        <f>IF('WS-6'!$DV256&lt;&gt;"",IF('WS-6'!DN256&gt;'WS-6'!DN258,MIN('WS-6'!DN256,'WS-6'!DN258),-MIN('WS-6'!DN256,'WS-6'!DN258))*IF('WS-6'!$DV256="W",1,-1),"")</f>
        <v/>
      </c>
      <c r="G671" s="39" t="str">
        <f>IF('WS-6'!$DV256&lt;&gt;"",IF('WS-6'!DP256&gt;'WS-6'!DP258,MIN('WS-6'!DP256,'WS-6'!DP258),-MIN('WS-6'!DP256,'WS-6'!DP258))*IF('WS-6'!$DV256="W",1,-1),"")</f>
        <v/>
      </c>
      <c r="H671" s="39" t="str">
        <f>IF('WS-6'!$DV256&lt;&gt;"",IF('WS-6'!DR256='WS-6'!DR258,"",IF('WS-6'!DR256&gt;'WS-6'!DR258,MIN('WS-6'!DR256,'WS-6'!DR258),-MIN('WS-6'!DR256,'WS-6'!DR258))*IF('WS-6'!$DV256="W",1,-1)),"")</f>
        <v/>
      </c>
      <c r="I671" s="39" t="str">
        <f>IF('WS-6'!$DV256&lt;&gt;"",IF('WS-6'!DT256='WS-6'!DT258,"",IF('WS-6'!DT256&gt;'WS-6'!DT258,MIN('WS-6'!DT256,'WS-6'!DT258),-MIN('WS-6'!DT256,'WS-6'!DT258))*IF('WS-6'!$DV256="W",1,-1)),"")</f>
        <v/>
      </c>
    </row>
    <row r="672" spans="1:9">
      <c r="A672" t="e">
        <f t="shared" si="10"/>
        <v>#VALUE!</v>
      </c>
      <c r="B672" s="38" t="str">
        <f>CONCATENATE("WS-6 ",'WS-6'!$D$200,",",'WS-6'!$EJ196)</f>
        <v>WS-6 4,15</v>
      </c>
      <c r="C672" t="str">
        <f>IF('WS-6'!$FL196&lt;&gt;"",IF('WS-6'!$FL196="W",'WS-6'!$EM196,'WS-6'!$EM198),"")</f>
        <v/>
      </c>
      <c r="D672" t="str">
        <f>IF('WS-6'!$FL196&lt;&gt;"",IF('WS-6'!$FL196="L",'WS-6'!$EM196,'WS-6'!$EM198),"")</f>
        <v/>
      </c>
      <c r="E672" s="39" t="str">
        <f>IF('WS-6'!$FL196&lt;&gt;"",IF('WS-6'!FB196&gt;'WS-6'!FB198,MIN('WS-6'!FB196,'WS-6'!FB198),-MIN('WS-6'!FB196,'WS-6'!FB198))*IF('WS-6'!$FL196="W",1,-1),"")</f>
        <v/>
      </c>
      <c r="F672" s="39" t="str">
        <f>IF('WS-6'!$FL196&lt;&gt;"",IF('WS-6'!FD196&gt;'WS-6'!FD198,MIN('WS-6'!FD196,'WS-6'!FD198),-MIN('WS-6'!FD196,'WS-6'!FD198))*IF('WS-6'!$FL196="W",1,-1),"")</f>
        <v/>
      </c>
      <c r="G672" s="39" t="str">
        <f>IF('WS-6'!$FL196&lt;&gt;"",IF('WS-6'!FF196&gt;'WS-6'!FF198,MIN('WS-6'!FF196,'WS-6'!FF198),-MIN('WS-6'!FF196,'WS-6'!FF198))*IF('WS-6'!$FL196="W",1,-1),"")</f>
        <v/>
      </c>
      <c r="H672" s="39" t="str">
        <f>IF('WS-6'!$FL196&lt;&gt;"",IF('WS-6'!FH196='WS-6'!FH198,"",IF('WS-6'!FH196&gt;'WS-6'!FH198,MIN('WS-6'!FH196,'WS-6'!FH198),-MIN('WS-6'!FH196,'WS-6'!FH198))*IF('WS-6'!$FL196="W",1,-1)),"")</f>
        <v/>
      </c>
      <c r="I672" s="39" t="str">
        <f>IF('WS-6'!$FL196&lt;&gt;"",IF('WS-6'!FJ196='WS-6'!FJ198,"",IF('WS-6'!FJ196&gt;'WS-6'!FJ198,MIN('WS-6'!FJ196,'WS-6'!FJ198),-MIN('WS-6'!FJ196,'WS-6'!FJ198))*IF('WS-6'!$FL196="W",1,-1)),"")</f>
        <v/>
      </c>
    </row>
    <row r="673" spans="1:9">
      <c r="A673" t="e">
        <f t="shared" si="10"/>
        <v>#VALUE!</v>
      </c>
      <c r="B673" s="38" t="str">
        <f>CONCATENATE("WS-6 ",'WS-6'!$D$265,",",'WS-6'!$BD261)</f>
        <v>WS-6 5,1</v>
      </c>
      <c r="C673" t="str">
        <f>IF('WS-6'!$CF261&lt;&gt;"",IF('WS-6'!$CF261="W",'WS-6'!$BG261,'WS-6'!$BG263),"")</f>
        <v/>
      </c>
      <c r="D673" t="str">
        <f>IF('WS-6'!$CF261&lt;&gt;"",IF('WS-6'!$CF261="L",'WS-6'!$BG261,'WS-6'!$BG263),"")</f>
        <v/>
      </c>
      <c r="E673" s="39" t="str">
        <f>IF('WS-6'!$CF261&lt;&gt;"",IF('WS-6'!BV261&gt;'WS-6'!BV263,MIN('WS-6'!BV261,'WS-6'!BV263),-MIN('WS-6'!BV261,'WS-6'!BV263))*IF('WS-6'!$CF261="W",1,-1),"")</f>
        <v/>
      </c>
      <c r="F673" s="39" t="str">
        <f>IF('WS-6'!$CF261&lt;&gt;"",IF('WS-6'!BX261&gt;'WS-6'!BX263,MIN('WS-6'!BX261,'WS-6'!BX263),-MIN('WS-6'!BX261,'WS-6'!BX263))*IF('WS-6'!$CF261="W",1,-1),"")</f>
        <v/>
      </c>
      <c r="G673" s="39" t="str">
        <f>IF('WS-6'!$CF261&lt;&gt;"",IF('WS-6'!BZ261&gt;'WS-6'!BZ263,MIN('WS-6'!BZ261,'WS-6'!BZ263),-MIN('WS-6'!BZ261,'WS-6'!BZ263))*IF('WS-6'!$CF261="W",1,-1),"")</f>
        <v/>
      </c>
      <c r="H673" s="39" t="str">
        <f>IF('WS-6'!$CF261&lt;&gt;"",IF('WS-6'!CB261='WS-6'!CB263,"",IF('WS-6'!CB261&gt;'WS-6'!CB263,MIN('WS-6'!CB261,'WS-6'!CB263),-MIN('WS-6'!CB261,'WS-6'!CB263))*IF('WS-6'!$CF261="W",1,-1)),"")</f>
        <v/>
      </c>
      <c r="I673" s="39" t="str">
        <f>IF('WS-6'!$CF261&lt;&gt;"",IF('WS-6'!CD261='WS-6'!CD263,"",IF('WS-6'!CD261&gt;'WS-6'!CD263,MIN('WS-6'!CD261,'WS-6'!CD263),-MIN('WS-6'!CD261,'WS-6'!CD263))*IF('WS-6'!$CF261="W",1,-1)),"")</f>
        <v/>
      </c>
    </row>
    <row r="674" spans="1:9">
      <c r="A674" t="e">
        <f t="shared" si="10"/>
        <v>#VALUE!</v>
      </c>
      <c r="B674" s="38" t="str">
        <f>CONCATENATE("WS-6 ",'WS-6'!$D$265,",",'WS-6'!$BD271)</f>
        <v>WS-6 5,2</v>
      </c>
      <c r="C674" t="str">
        <f>IF('WS-6'!$CF271&lt;&gt;"",IF('WS-6'!$CF271="W",'WS-6'!$BG271,'WS-6'!$BG273),"")</f>
        <v/>
      </c>
      <c r="D674" t="str">
        <f>IF('WS-6'!$CF271&lt;&gt;"",IF('WS-6'!$CF271="L",'WS-6'!$BG271,'WS-6'!$BG273),"")</f>
        <v/>
      </c>
      <c r="E674" s="39" t="str">
        <f>IF('WS-6'!$CF271&lt;&gt;"",IF('WS-6'!BV271&gt;'WS-6'!BV273,MIN('WS-6'!BV271,'WS-6'!BV273),-MIN('WS-6'!BV271,'WS-6'!BV273))*IF('WS-6'!$CF271="W",1,-1),"")</f>
        <v/>
      </c>
      <c r="F674" s="39" t="str">
        <f>IF('WS-6'!$CF271&lt;&gt;"",IF('WS-6'!BX271&gt;'WS-6'!BX273,MIN('WS-6'!BX271,'WS-6'!BX273),-MIN('WS-6'!BX271,'WS-6'!BX273))*IF('WS-6'!$CF271="W",1,-1),"")</f>
        <v/>
      </c>
      <c r="G674" s="39" t="str">
        <f>IF('WS-6'!$CF271&lt;&gt;"",IF('WS-6'!BZ271&gt;'WS-6'!BZ273,MIN('WS-6'!BZ271,'WS-6'!BZ273),-MIN('WS-6'!BZ271,'WS-6'!BZ273))*IF('WS-6'!$CF271="W",1,-1),"")</f>
        <v/>
      </c>
      <c r="H674" s="39" t="str">
        <f>IF('WS-6'!$CF271&lt;&gt;"",IF('WS-6'!CB271='WS-6'!CB273,"",IF('WS-6'!CB271&gt;'WS-6'!CB273,MIN('WS-6'!CB271,'WS-6'!CB273),-MIN('WS-6'!CB271,'WS-6'!CB273))*IF('WS-6'!$CF271="W",1,-1)),"")</f>
        <v/>
      </c>
      <c r="I674" s="39" t="str">
        <f>IF('WS-6'!$CF271&lt;&gt;"",IF('WS-6'!CD271='WS-6'!CD273,"",IF('WS-6'!CD271&gt;'WS-6'!CD273,MIN('WS-6'!CD271,'WS-6'!CD273),-MIN('WS-6'!CD271,'WS-6'!CD273))*IF('WS-6'!$CF271="W",1,-1)),"")</f>
        <v/>
      </c>
    </row>
    <row r="675" spans="1:9">
      <c r="A675" t="e">
        <f t="shared" si="10"/>
        <v>#VALUE!</v>
      </c>
      <c r="B675" s="38" t="str">
        <f>CONCATENATE("WS-6 ",'WS-6'!$D$265,",",'WS-6'!$BD281)</f>
        <v>WS-6 5,3</v>
      </c>
      <c r="C675" t="str">
        <f>IF('WS-6'!$CF281&lt;&gt;"",IF('WS-6'!$CF281="W",'WS-6'!$BG281,'WS-6'!$BG283),"")</f>
        <v/>
      </c>
      <c r="D675" t="str">
        <f>IF('WS-6'!$CF281&lt;&gt;"",IF('WS-6'!$CF281="L",'WS-6'!$BG281,'WS-6'!$BG283),"")</f>
        <v/>
      </c>
      <c r="E675" s="39" t="str">
        <f>IF('WS-6'!$CF281&lt;&gt;"",IF('WS-6'!BV281&gt;'WS-6'!BV283,MIN('WS-6'!BV281,'WS-6'!BV283),-MIN('WS-6'!BV281,'WS-6'!BV283))*IF('WS-6'!$CF281="W",1,-1),"")</f>
        <v/>
      </c>
      <c r="F675" s="39" t="str">
        <f>IF('WS-6'!$CF281&lt;&gt;"",IF('WS-6'!BX281&gt;'WS-6'!BX283,MIN('WS-6'!BX281,'WS-6'!BX283),-MIN('WS-6'!BX281,'WS-6'!BX283))*IF('WS-6'!$CF281="W",1,-1),"")</f>
        <v/>
      </c>
      <c r="G675" s="39" t="str">
        <f>IF('WS-6'!$CF281&lt;&gt;"",IF('WS-6'!BZ281&gt;'WS-6'!BZ283,MIN('WS-6'!BZ281,'WS-6'!BZ283),-MIN('WS-6'!BZ281,'WS-6'!BZ283))*IF('WS-6'!$CF281="W",1,-1),"")</f>
        <v/>
      </c>
      <c r="H675" s="39" t="str">
        <f>IF('WS-6'!$CF281&lt;&gt;"",IF('WS-6'!CB281='WS-6'!CB283,"",IF('WS-6'!CB281&gt;'WS-6'!CB283,MIN('WS-6'!CB281,'WS-6'!CB283),-MIN('WS-6'!CB281,'WS-6'!CB283))*IF('WS-6'!$CF281="W",1,-1)),"")</f>
        <v/>
      </c>
      <c r="I675" s="39" t="str">
        <f>IF('WS-6'!$CF281&lt;&gt;"",IF('WS-6'!CD281='WS-6'!CD283,"",IF('WS-6'!CD281&gt;'WS-6'!CD283,MIN('WS-6'!CD281,'WS-6'!CD283),-MIN('WS-6'!CD281,'WS-6'!CD283))*IF('WS-6'!$CF281="W",1,-1)),"")</f>
        <v/>
      </c>
    </row>
    <row r="676" spans="1:9">
      <c r="A676" t="e">
        <f t="shared" si="10"/>
        <v>#VALUE!</v>
      </c>
      <c r="B676" s="38" t="str">
        <f>CONCATENATE("WS-6 ",'WS-6'!$D$265,",",'WS-6'!$BD291)</f>
        <v>WS-6 5,4</v>
      </c>
      <c r="C676" t="str">
        <f>IF('WS-6'!$CF291&lt;&gt;"",IF('WS-6'!$CF291="W",'WS-6'!$BG291,'WS-6'!$BG293),"")</f>
        <v/>
      </c>
      <c r="D676" t="str">
        <f>IF('WS-6'!$CF291&lt;&gt;"",IF('WS-6'!$CF291="L",'WS-6'!$BG291,'WS-6'!$BG293),"")</f>
        <v/>
      </c>
      <c r="E676" s="39" t="str">
        <f>IF('WS-6'!$CF291&lt;&gt;"",IF('WS-6'!BV291&gt;'WS-6'!BV293,MIN('WS-6'!BV291,'WS-6'!BV293),-MIN('WS-6'!BV291,'WS-6'!BV293))*IF('WS-6'!$CF291="W",1,-1),"")</f>
        <v/>
      </c>
      <c r="F676" s="39" t="str">
        <f>IF('WS-6'!$CF291&lt;&gt;"",IF('WS-6'!BX291&gt;'WS-6'!BX293,MIN('WS-6'!BX291,'WS-6'!BX293),-MIN('WS-6'!BX291,'WS-6'!BX293))*IF('WS-6'!$CF291="W",1,-1),"")</f>
        <v/>
      </c>
      <c r="G676" s="39" t="str">
        <f>IF('WS-6'!$CF291&lt;&gt;"",IF('WS-6'!BZ291&gt;'WS-6'!BZ293,MIN('WS-6'!BZ291,'WS-6'!BZ293),-MIN('WS-6'!BZ291,'WS-6'!BZ293))*IF('WS-6'!$CF291="W",1,-1),"")</f>
        <v/>
      </c>
      <c r="H676" s="39" t="str">
        <f>IF('WS-6'!$CF291&lt;&gt;"",IF('WS-6'!CB291='WS-6'!CB293,"",IF('WS-6'!CB291&gt;'WS-6'!CB293,MIN('WS-6'!CB291,'WS-6'!CB293),-MIN('WS-6'!CB291,'WS-6'!CB293))*IF('WS-6'!$CF291="W",1,-1)),"")</f>
        <v/>
      </c>
      <c r="I676" s="39" t="str">
        <f>IF('WS-6'!$CF291&lt;&gt;"",IF('WS-6'!CD291='WS-6'!CD293,"",IF('WS-6'!CD291&gt;'WS-6'!CD293,MIN('WS-6'!CD291,'WS-6'!CD293),-MIN('WS-6'!CD291,'WS-6'!CD293))*IF('WS-6'!$CF291="W",1,-1)),"")</f>
        <v/>
      </c>
    </row>
    <row r="677" spans="1:9">
      <c r="A677" t="e">
        <f t="shared" si="10"/>
        <v>#VALUE!</v>
      </c>
      <c r="B677" s="38" t="str">
        <f>CONCATENATE("WS-6 ",'WS-6'!$D$265,",",'WS-6'!$BD301)</f>
        <v>WS-6 5,5</v>
      </c>
      <c r="C677" t="str">
        <f>IF('WS-6'!$CF301&lt;&gt;"",IF('WS-6'!$CF301="W",'WS-6'!$BG301,'WS-6'!$BG303),"")</f>
        <v/>
      </c>
      <c r="D677" t="str">
        <f>IF('WS-6'!$CF301&lt;&gt;"",IF('WS-6'!$CF301="L",'WS-6'!$BG301,'WS-6'!$BG303),"")</f>
        <v/>
      </c>
      <c r="E677" s="39" t="str">
        <f>IF('WS-6'!$CF301&lt;&gt;"",IF('WS-6'!BV301&gt;'WS-6'!BV303,MIN('WS-6'!BV301,'WS-6'!BV303),-MIN('WS-6'!BV301,'WS-6'!BV303))*IF('WS-6'!$CF301="W",1,-1),"")</f>
        <v/>
      </c>
      <c r="F677" s="39" t="str">
        <f>IF('WS-6'!$CF301&lt;&gt;"",IF('WS-6'!BX301&gt;'WS-6'!BX303,MIN('WS-6'!BX301,'WS-6'!BX303),-MIN('WS-6'!BX301,'WS-6'!BX303))*IF('WS-6'!$CF301="W",1,-1),"")</f>
        <v/>
      </c>
      <c r="G677" s="39" t="str">
        <f>IF('WS-6'!$CF301&lt;&gt;"",IF('WS-6'!BZ301&gt;'WS-6'!BZ303,MIN('WS-6'!BZ301,'WS-6'!BZ303),-MIN('WS-6'!BZ301,'WS-6'!BZ303))*IF('WS-6'!$CF301="W",1,-1),"")</f>
        <v/>
      </c>
      <c r="H677" s="39" t="str">
        <f>IF('WS-6'!$CF301&lt;&gt;"",IF('WS-6'!CB301='WS-6'!CB303,"",IF('WS-6'!CB301&gt;'WS-6'!CB303,MIN('WS-6'!CB301,'WS-6'!CB303),-MIN('WS-6'!CB301,'WS-6'!CB303))*IF('WS-6'!$CF301="W",1,-1)),"")</f>
        <v/>
      </c>
      <c r="I677" s="39" t="str">
        <f>IF('WS-6'!$CF301&lt;&gt;"",IF('WS-6'!CD301='WS-6'!CD303,"",IF('WS-6'!CD301&gt;'WS-6'!CD303,MIN('WS-6'!CD301,'WS-6'!CD303),-MIN('WS-6'!CD301,'WS-6'!CD303))*IF('WS-6'!$CF301="W",1,-1)),"")</f>
        <v/>
      </c>
    </row>
    <row r="678" spans="1:9">
      <c r="A678" t="e">
        <f t="shared" si="10"/>
        <v>#VALUE!</v>
      </c>
      <c r="B678" s="38" t="str">
        <f>CONCATENATE("WS-6 ",'WS-6'!$D$265,",",'WS-6'!$BD311)</f>
        <v>WS-6 5,6</v>
      </c>
      <c r="C678" t="str">
        <f>IF('WS-6'!$CF311&lt;&gt;"",IF('WS-6'!$CF311="W",'WS-6'!$BG311,'WS-6'!$BG313),"")</f>
        <v/>
      </c>
      <c r="D678" t="str">
        <f>IF('WS-6'!$CF311&lt;&gt;"",IF('WS-6'!$CF311="L",'WS-6'!$BG311,'WS-6'!$BG313),"")</f>
        <v/>
      </c>
      <c r="E678" s="39" t="str">
        <f>IF('WS-6'!$CF311&lt;&gt;"",IF('WS-6'!BV311&gt;'WS-6'!BV313,MIN('WS-6'!BV311,'WS-6'!BV313),-MIN('WS-6'!BV311,'WS-6'!BV313))*IF('WS-6'!$CF311="W",1,-1),"")</f>
        <v/>
      </c>
      <c r="F678" s="39" t="str">
        <f>IF('WS-6'!$CF311&lt;&gt;"",IF('WS-6'!BX311&gt;'WS-6'!BX313,MIN('WS-6'!BX311,'WS-6'!BX313),-MIN('WS-6'!BX311,'WS-6'!BX313))*IF('WS-6'!$CF311="W",1,-1),"")</f>
        <v/>
      </c>
      <c r="G678" s="39" t="str">
        <f>IF('WS-6'!$CF311&lt;&gt;"",IF('WS-6'!BZ311&gt;'WS-6'!BZ313,MIN('WS-6'!BZ311,'WS-6'!BZ313),-MIN('WS-6'!BZ311,'WS-6'!BZ313))*IF('WS-6'!$CF311="W",1,-1),"")</f>
        <v/>
      </c>
      <c r="H678" s="39" t="str">
        <f>IF('WS-6'!$CF311&lt;&gt;"",IF('WS-6'!CB311='WS-6'!CB313,"",IF('WS-6'!CB311&gt;'WS-6'!CB313,MIN('WS-6'!CB311,'WS-6'!CB313),-MIN('WS-6'!CB311,'WS-6'!CB313))*IF('WS-6'!$CF311="W",1,-1)),"")</f>
        <v/>
      </c>
      <c r="I678" s="39" t="str">
        <f>IF('WS-6'!$CF311&lt;&gt;"",IF('WS-6'!CD311='WS-6'!CD313,"",IF('WS-6'!CD311&gt;'WS-6'!CD313,MIN('WS-6'!CD311,'WS-6'!CD313),-MIN('WS-6'!CD311,'WS-6'!CD313))*IF('WS-6'!$CF311="W",1,-1)),"")</f>
        <v/>
      </c>
    </row>
    <row r="679" spans="1:9">
      <c r="A679" t="e">
        <f t="shared" si="10"/>
        <v>#VALUE!</v>
      </c>
      <c r="B679" s="38" t="str">
        <f>CONCATENATE("WS-6 ",'WS-6'!$D$265,",",'WS-6'!$BD321)</f>
        <v>WS-6 5,7</v>
      </c>
      <c r="C679" t="str">
        <f>IF('WS-6'!$CF321&lt;&gt;"",IF('WS-6'!$CF321="W",'WS-6'!$BG321,'WS-6'!$BG323),"")</f>
        <v/>
      </c>
      <c r="D679" t="str">
        <f>IF('WS-6'!$CF321&lt;&gt;"",IF('WS-6'!$CF321="L",'WS-6'!$BG321,'WS-6'!$BG323),"")</f>
        <v/>
      </c>
      <c r="E679" s="39" t="str">
        <f>IF('WS-6'!$CF321&lt;&gt;"",IF('WS-6'!BV321&gt;'WS-6'!BV323,MIN('WS-6'!BV321,'WS-6'!BV323),-MIN('WS-6'!BV321,'WS-6'!BV323))*IF('WS-6'!$CF321="W",1,-1),"")</f>
        <v/>
      </c>
      <c r="F679" s="39" t="str">
        <f>IF('WS-6'!$CF321&lt;&gt;"",IF('WS-6'!BX321&gt;'WS-6'!BX323,MIN('WS-6'!BX321,'WS-6'!BX323),-MIN('WS-6'!BX321,'WS-6'!BX323))*IF('WS-6'!$CF321="W",1,-1),"")</f>
        <v/>
      </c>
      <c r="G679" s="39" t="str">
        <f>IF('WS-6'!$CF321&lt;&gt;"",IF('WS-6'!BZ321&gt;'WS-6'!BZ323,MIN('WS-6'!BZ321,'WS-6'!BZ323),-MIN('WS-6'!BZ321,'WS-6'!BZ323))*IF('WS-6'!$CF321="W",1,-1),"")</f>
        <v/>
      </c>
      <c r="H679" s="39" t="str">
        <f>IF('WS-6'!$CF321&lt;&gt;"",IF('WS-6'!CB321='WS-6'!CB323,"",IF('WS-6'!CB321&gt;'WS-6'!CB323,MIN('WS-6'!CB321,'WS-6'!CB323),-MIN('WS-6'!CB321,'WS-6'!CB323))*IF('WS-6'!$CF321="W",1,-1)),"")</f>
        <v/>
      </c>
      <c r="I679" s="39" t="str">
        <f>IF('WS-6'!$CF321&lt;&gt;"",IF('WS-6'!CD321='WS-6'!CD323,"",IF('WS-6'!CD321&gt;'WS-6'!CD323,MIN('WS-6'!CD321,'WS-6'!CD323),-MIN('WS-6'!CD321,'WS-6'!CD323))*IF('WS-6'!$CF321="W",1,-1)),"")</f>
        <v/>
      </c>
    </row>
    <row r="680" spans="1:9">
      <c r="A680" t="e">
        <f t="shared" si="10"/>
        <v>#VALUE!</v>
      </c>
      <c r="B680" s="38" t="str">
        <f>CONCATENATE("WS-6 ",'WS-6'!$D$265,",",'WS-6'!$CT261)</f>
        <v>WS-6 5,8</v>
      </c>
      <c r="C680" t="str">
        <f>IF('WS-6'!$DV261&lt;&gt;"",IF('WS-6'!$DV261="W",'WS-6'!$CW261,'WS-6'!$CW263),"")</f>
        <v/>
      </c>
      <c r="D680" t="str">
        <f>IF('WS-6'!$DV261&lt;&gt;"",IF('WS-6'!$DV261="L",'WS-6'!$CW261,'WS-6'!$CW263),"")</f>
        <v/>
      </c>
      <c r="E680" s="39" t="str">
        <f>IF('WS-6'!$DV261&lt;&gt;"",IF('WS-6'!DL261&gt;'WS-6'!DL263,MIN('WS-6'!DL261,'WS-6'!DL263),-MIN('WS-6'!DL261,'WS-6'!DL263))*IF('WS-6'!$DV261="W",1,-1),"")</f>
        <v/>
      </c>
      <c r="F680" s="39" t="str">
        <f>IF('WS-6'!$DV261&lt;&gt;"",IF('WS-6'!DN261&gt;'WS-6'!DN263,MIN('WS-6'!DN261,'WS-6'!DN263),-MIN('WS-6'!DN261,'WS-6'!DN263))*IF('WS-6'!$DV261="W",1,-1),"")</f>
        <v/>
      </c>
      <c r="G680" s="39" t="str">
        <f>IF('WS-6'!$DV261&lt;&gt;"",IF('WS-6'!DP261&gt;'WS-6'!DP263,MIN('WS-6'!DP261,'WS-6'!DP263),-MIN('WS-6'!DP261,'WS-6'!DP263))*IF('WS-6'!$DV261="W",1,-1),"")</f>
        <v/>
      </c>
      <c r="H680" s="39" t="str">
        <f>IF('WS-6'!$DV261&lt;&gt;"",IF('WS-6'!DR261='WS-6'!DR263,"",IF('WS-6'!DR261&gt;'WS-6'!DR263,MIN('WS-6'!DR261,'WS-6'!DR263),-MIN('WS-6'!DR261,'WS-6'!DR263))*IF('WS-6'!$DV261="W",1,-1)),"")</f>
        <v/>
      </c>
      <c r="I680" s="39" t="str">
        <f>IF('WS-6'!$DV261&lt;&gt;"",IF('WS-6'!DT261='WS-6'!DT263,"",IF('WS-6'!DT261&gt;'WS-6'!DT263,MIN('WS-6'!DT261,'WS-6'!DT263),-MIN('WS-6'!DT261,'WS-6'!DT263))*IF('WS-6'!$DV261="W",1,-1)),"")</f>
        <v/>
      </c>
    </row>
    <row r="681" spans="1:9">
      <c r="A681" t="e">
        <f t="shared" si="10"/>
        <v>#VALUE!</v>
      </c>
      <c r="B681" s="38" t="str">
        <f>CONCATENATE("WS-6 ",'WS-6'!$D$265,",",'WS-6'!$CT271)</f>
        <v>WS-6 5,9</v>
      </c>
      <c r="C681" t="str">
        <f>IF('WS-6'!$DV271&lt;&gt;"",IF('WS-6'!$DV271="W",'WS-6'!$CW271,'WS-6'!$CW273),"")</f>
        <v/>
      </c>
      <c r="D681" t="str">
        <f>IF('WS-6'!$DV271&lt;&gt;"",IF('WS-6'!$DV271="L",'WS-6'!$CW271,'WS-6'!$CW273),"")</f>
        <v/>
      </c>
      <c r="E681" s="39" t="str">
        <f>IF('WS-6'!$DV271&lt;&gt;"",IF('WS-6'!DL271&gt;'WS-6'!DL273,MIN('WS-6'!DL271,'WS-6'!DL273),-MIN('WS-6'!DL271,'WS-6'!DL273))*IF('WS-6'!$DV271="W",1,-1),"")</f>
        <v/>
      </c>
      <c r="F681" s="39" t="str">
        <f>IF('WS-6'!$DV271&lt;&gt;"",IF('WS-6'!DN271&gt;'WS-6'!DN273,MIN('WS-6'!DN271,'WS-6'!DN273),-MIN('WS-6'!DN271,'WS-6'!DN273))*IF('WS-6'!$DV271="W",1,-1),"")</f>
        <v/>
      </c>
      <c r="G681" s="39" t="str">
        <f>IF('WS-6'!$DV271&lt;&gt;"",IF('WS-6'!DP271&gt;'WS-6'!DP273,MIN('WS-6'!DP271,'WS-6'!DP273),-MIN('WS-6'!DP271,'WS-6'!DP273))*IF('WS-6'!$DV271="W",1,-1),"")</f>
        <v/>
      </c>
      <c r="H681" s="39" t="str">
        <f>IF('WS-6'!$DV271&lt;&gt;"",IF('WS-6'!DR271='WS-6'!DR273,"",IF('WS-6'!DR271&gt;'WS-6'!DR273,MIN('WS-6'!DR271,'WS-6'!DR273),-MIN('WS-6'!DR271,'WS-6'!DR273))*IF('WS-6'!$DV271="W",1,-1)),"")</f>
        <v/>
      </c>
      <c r="I681" s="39" t="str">
        <f>IF('WS-6'!$DV271&lt;&gt;"",IF('WS-6'!DT271='WS-6'!DT273,"",IF('WS-6'!DT271&gt;'WS-6'!DT273,MIN('WS-6'!DT271,'WS-6'!DT273),-MIN('WS-6'!DT271,'WS-6'!DT273))*IF('WS-6'!$DV271="W",1,-1)),"")</f>
        <v/>
      </c>
    </row>
    <row r="682" spans="1:9">
      <c r="A682" t="e">
        <f t="shared" si="10"/>
        <v>#VALUE!</v>
      </c>
      <c r="B682" s="38" t="str">
        <f>CONCATENATE("WS-6 ",'WS-6'!$D$265,",",'WS-6'!$CT281)</f>
        <v>WS-6 5,10</v>
      </c>
      <c r="C682" t="str">
        <f>IF('WS-6'!$DV281&lt;&gt;"",IF('WS-6'!$DV281="W",'WS-6'!$CW281,'WS-6'!$CW283),"")</f>
        <v/>
      </c>
      <c r="D682" t="str">
        <f>IF('WS-6'!$DV281&lt;&gt;"",IF('WS-6'!$DV281="L",'WS-6'!$CW281,'WS-6'!$CW283),"")</f>
        <v/>
      </c>
      <c r="E682" s="39" t="str">
        <f>IF('WS-6'!$DV281&lt;&gt;"",IF('WS-6'!DL281&gt;'WS-6'!DL283,MIN('WS-6'!DL281,'WS-6'!DL283),-MIN('WS-6'!DL281,'WS-6'!DL283))*IF('WS-6'!$DV281="W",1,-1),"")</f>
        <v/>
      </c>
      <c r="F682" s="39" t="str">
        <f>IF('WS-6'!$DV281&lt;&gt;"",IF('WS-6'!DN281&gt;'WS-6'!DN283,MIN('WS-6'!DN281,'WS-6'!DN283),-MIN('WS-6'!DN281,'WS-6'!DN283))*IF('WS-6'!$DV281="W",1,-1),"")</f>
        <v/>
      </c>
      <c r="G682" s="39" t="str">
        <f>IF('WS-6'!$DV281&lt;&gt;"",IF('WS-6'!DP281&gt;'WS-6'!DP283,MIN('WS-6'!DP281,'WS-6'!DP283),-MIN('WS-6'!DP281,'WS-6'!DP283))*IF('WS-6'!$DV281="W",1,-1),"")</f>
        <v/>
      </c>
      <c r="H682" s="39" t="str">
        <f>IF('WS-6'!$DV281&lt;&gt;"",IF('WS-6'!DR281='WS-6'!DR283,"",IF('WS-6'!DR281&gt;'WS-6'!DR283,MIN('WS-6'!DR281,'WS-6'!DR283),-MIN('WS-6'!DR281,'WS-6'!DR283))*IF('WS-6'!$DV281="W",1,-1)),"")</f>
        <v/>
      </c>
      <c r="I682" s="39" t="str">
        <f>IF('WS-6'!$DV281&lt;&gt;"",IF('WS-6'!DT281='WS-6'!DT283,"",IF('WS-6'!DT281&gt;'WS-6'!DT283,MIN('WS-6'!DT281,'WS-6'!DT283),-MIN('WS-6'!DT281,'WS-6'!DT283))*IF('WS-6'!$DV281="W",1,-1)),"")</f>
        <v/>
      </c>
    </row>
    <row r="683" spans="1:9">
      <c r="A683" t="e">
        <f t="shared" si="10"/>
        <v>#VALUE!</v>
      </c>
      <c r="B683" s="38" t="str">
        <f>CONCATENATE("WS-6 ",'WS-6'!$D$265,",",'WS-6'!$CT291)</f>
        <v>WS-6 5,11</v>
      </c>
      <c r="C683" t="str">
        <f>IF('WS-6'!$DV291&lt;&gt;"",IF('WS-6'!$DV291="W",'WS-6'!$CW291,'WS-6'!$CW293),"")</f>
        <v/>
      </c>
      <c r="D683" t="str">
        <f>IF('WS-6'!$DV291&lt;&gt;"",IF('WS-6'!$DV291="L",'WS-6'!$CW291,'WS-6'!$CW293),"")</f>
        <v/>
      </c>
      <c r="E683" s="39" t="str">
        <f>IF('WS-6'!$DV291&lt;&gt;"",IF('WS-6'!DL291&gt;'WS-6'!DL293,MIN('WS-6'!DL291,'WS-6'!DL293),-MIN('WS-6'!DL291,'WS-6'!DL293))*IF('WS-6'!$DV291="W",1,-1),"")</f>
        <v/>
      </c>
      <c r="F683" s="39" t="str">
        <f>IF('WS-6'!$DV291&lt;&gt;"",IF('WS-6'!DN291&gt;'WS-6'!DN293,MIN('WS-6'!DN291,'WS-6'!DN293),-MIN('WS-6'!DN291,'WS-6'!DN293))*IF('WS-6'!$DV291="W",1,-1),"")</f>
        <v/>
      </c>
      <c r="G683" s="39" t="str">
        <f>IF('WS-6'!$DV291&lt;&gt;"",IF('WS-6'!DP291&gt;'WS-6'!DP293,MIN('WS-6'!DP291,'WS-6'!DP293),-MIN('WS-6'!DP291,'WS-6'!DP293))*IF('WS-6'!$DV291="W",1,-1),"")</f>
        <v/>
      </c>
      <c r="H683" s="39" t="str">
        <f>IF('WS-6'!$DV291&lt;&gt;"",IF('WS-6'!DR291='WS-6'!DR293,"",IF('WS-6'!DR291&gt;'WS-6'!DR293,MIN('WS-6'!DR291,'WS-6'!DR293),-MIN('WS-6'!DR291,'WS-6'!DR293))*IF('WS-6'!$DV291="W",1,-1)),"")</f>
        <v/>
      </c>
      <c r="I683" s="39" t="str">
        <f>IF('WS-6'!$DV291&lt;&gt;"",IF('WS-6'!DT291='WS-6'!DT293,"",IF('WS-6'!DT291&gt;'WS-6'!DT293,MIN('WS-6'!DT291,'WS-6'!DT293),-MIN('WS-6'!DT291,'WS-6'!DT293))*IF('WS-6'!$DV291="W",1,-1)),"")</f>
        <v/>
      </c>
    </row>
    <row r="684" spans="1:9">
      <c r="A684" t="e">
        <f t="shared" si="10"/>
        <v>#VALUE!</v>
      </c>
      <c r="B684" s="38" t="str">
        <f>CONCATENATE("WS-6 ",'WS-6'!$D$265,",",'WS-6'!$CT301)</f>
        <v>WS-6 5,12</v>
      </c>
      <c r="C684" t="str">
        <f>IF('WS-6'!$DV301&lt;&gt;"",IF('WS-6'!$DV301="W",'WS-6'!$CW301,'WS-6'!$CW303),"")</f>
        <v/>
      </c>
      <c r="D684" t="str">
        <f>IF('WS-6'!$DV301&lt;&gt;"",IF('WS-6'!$DV301="L",'WS-6'!$CW301,'WS-6'!$CW303),"")</f>
        <v/>
      </c>
      <c r="E684" s="39" t="str">
        <f>IF('WS-6'!$DV301&lt;&gt;"",IF('WS-6'!DL301&gt;'WS-6'!DL303,MIN('WS-6'!DL301,'WS-6'!DL303),-MIN('WS-6'!DL301,'WS-6'!DL303))*IF('WS-6'!$DV301="W",1,-1),"")</f>
        <v/>
      </c>
      <c r="F684" s="39" t="str">
        <f>IF('WS-6'!$DV301&lt;&gt;"",IF('WS-6'!DN301&gt;'WS-6'!DN303,MIN('WS-6'!DN301,'WS-6'!DN303),-MIN('WS-6'!DN301,'WS-6'!DN303))*IF('WS-6'!$DV301="W",1,-1),"")</f>
        <v/>
      </c>
      <c r="G684" s="39" t="str">
        <f>IF('WS-6'!$DV301&lt;&gt;"",IF('WS-6'!DP301&gt;'WS-6'!DP303,MIN('WS-6'!DP301,'WS-6'!DP303),-MIN('WS-6'!DP301,'WS-6'!DP303))*IF('WS-6'!$DV301="W",1,-1),"")</f>
        <v/>
      </c>
      <c r="H684" s="39" t="str">
        <f>IF('WS-6'!$DV301&lt;&gt;"",IF('WS-6'!DR301='WS-6'!DR303,"",IF('WS-6'!DR301&gt;'WS-6'!DR303,MIN('WS-6'!DR301,'WS-6'!DR303),-MIN('WS-6'!DR301,'WS-6'!DR303))*IF('WS-6'!$DV301="W",1,-1)),"")</f>
        <v/>
      </c>
      <c r="I684" s="39" t="str">
        <f>IF('WS-6'!$DV301&lt;&gt;"",IF('WS-6'!DT301='WS-6'!DT303,"",IF('WS-6'!DT301&gt;'WS-6'!DT303,MIN('WS-6'!DT301,'WS-6'!DT303),-MIN('WS-6'!DT301,'WS-6'!DT303))*IF('WS-6'!$DV301="W",1,-1)),"")</f>
        <v/>
      </c>
    </row>
    <row r="685" spans="1:9">
      <c r="A685" t="e">
        <f t="shared" si="10"/>
        <v>#VALUE!</v>
      </c>
      <c r="B685" s="38" t="str">
        <f>CONCATENATE("WS-6 ",'WS-6'!$D$265,",",'WS-6'!$CT311)</f>
        <v>WS-6 5,13</v>
      </c>
      <c r="C685" t="str">
        <f>IF('WS-6'!$DV311&lt;&gt;"",IF('WS-6'!$DV311="W",'WS-6'!$CW311,'WS-6'!$CW313),"")</f>
        <v/>
      </c>
      <c r="D685" t="str">
        <f>IF('WS-6'!$DV311&lt;&gt;"",IF('WS-6'!$DV311="L",'WS-6'!$CW311,'WS-6'!$CW313),"")</f>
        <v/>
      </c>
      <c r="E685" s="39" t="str">
        <f>IF('WS-6'!$DV311&lt;&gt;"",IF('WS-6'!DL311&gt;'WS-6'!DL313,MIN('WS-6'!DL311,'WS-6'!DL313),-MIN('WS-6'!DL311,'WS-6'!DL313))*IF('WS-6'!$DV311="W",1,-1),"")</f>
        <v/>
      </c>
      <c r="F685" s="39" t="str">
        <f>IF('WS-6'!$DV311&lt;&gt;"",IF('WS-6'!DN311&gt;'WS-6'!DN313,MIN('WS-6'!DN311,'WS-6'!DN313),-MIN('WS-6'!DN311,'WS-6'!DN313))*IF('WS-6'!$DV311="W",1,-1),"")</f>
        <v/>
      </c>
      <c r="G685" s="39" t="str">
        <f>IF('WS-6'!$DV311&lt;&gt;"",IF('WS-6'!DP311&gt;'WS-6'!DP313,MIN('WS-6'!DP311,'WS-6'!DP313),-MIN('WS-6'!DP311,'WS-6'!DP313))*IF('WS-6'!$DV311="W",1,-1),"")</f>
        <v/>
      </c>
      <c r="H685" s="39" t="str">
        <f>IF('WS-6'!$DV311&lt;&gt;"",IF('WS-6'!DR311='WS-6'!DR313,"",IF('WS-6'!DR311&gt;'WS-6'!DR313,MIN('WS-6'!DR311,'WS-6'!DR313),-MIN('WS-6'!DR311,'WS-6'!DR313))*IF('WS-6'!$DV311="W",1,-1)),"")</f>
        <v/>
      </c>
      <c r="I685" s="39" t="str">
        <f>IF('WS-6'!$DV311&lt;&gt;"",IF('WS-6'!DT311='WS-6'!DT313,"",IF('WS-6'!DT311&gt;'WS-6'!DT313,MIN('WS-6'!DT311,'WS-6'!DT313),-MIN('WS-6'!DT311,'WS-6'!DT313))*IF('WS-6'!$DV311="W",1,-1)),"")</f>
        <v/>
      </c>
    </row>
    <row r="686" spans="1:9">
      <c r="A686" t="e">
        <f t="shared" si="10"/>
        <v>#VALUE!</v>
      </c>
      <c r="B686" s="38" t="str">
        <f>CONCATENATE("WS-6 ",'WS-6'!$D$265,",",'WS-6'!$CT321)</f>
        <v>WS-6 5,14</v>
      </c>
      <c r="C686" t="str">
        <f>IF('WS-6'!$DV321&lt;&gt;"",IF('WS-6'!$DV321="W",'WS-6'!$CW321,'WS-6'!$CW323),"")</f>
        <v/>
      </c>
      <c r="D686" t="str">
        <f>IF('WS-6'!$DV321&lt;&gt;"",IF('WS-6'!$DV321="L",'WS-6'!$CW321,'WS-6'!$CW323),"")</f>
        <v/>
      </c>
      <c r="E686" s="39" t="str">
        <f>IF('WS-6'!$DV321&lt;&gt;"",IF('WS-6'!DL321&gt;'WS-6'!DL323,MIN('WS-6'!DL321,'WS-6'!DL323),-MIN('WS-6'!DL321,'WS-6'!DL323))*IF('WS-6'!$DV321="W",1,-1),"")</f>
        <v/>
      </c>
      <c r="F686" s="39" t="str">
        <f>IF('WS-6'!$DV321&lt;&gt;"",IF('WS-6'!DN321&gt;'WS-6'!DN323,MIN('WS-6'!DN321,'WS-6'!DN323),-MIN('WS-6'!DN321,'WS-6'!DN323))*IF('WS-6'!$DV321="W",1,-1),"")</f>
        <v/>
      </c>
      <c r="G686" s="39" t="str">
        <f>IF('WS-6'!$DV321&lt;&gt;"",IF('WS-6'!DP321&gt;'WS-6'!DP323,MIN('WS-6'!DP321,'WS-6'!DP323),-MIN('WS-6'!DP321,'WS-6'!DP323))*IF('WS-6'!$DV321="W",1,-1),"")</f>
        <v/>
      </c>
      <c r="H686" s="39" t="str">
        <f>IF('WS-6'!$DV321&lt;&gt;"",IF('WS-6'!DR321='WS-6'!DR323,"",IF('WS-6'!DR321&gt;'WS-6'!DR323,MIN('WS-6'!DR321,'WS-6'!DR323),-MIN('WS-6'!DR321,'WS-6'!DR323))*IF('WS-6'!$DV321="W",1,-1)),"")</f>
        <v/>
      </c>
      <c r="I686" s="39" t="str">
        <f>IF('WS-6'!$DV321&lt;&gt;"",IF('WS-6'!DT321='WS-6'!DT323,"",IF('WS-6'!DT321&gt;'WS-6'!DT323,MIN('WS-6'!DT321,'WS-6'!DT323),-MIN('WS-6'!DT321,'WS-6'!DT323))*IF('WS-6'!$DV321="W",1,-1)),"")</f>
        <v/>
      </c>
    </row>
    <row r="687" spans="1:9">
      <c r="A687" t="e">
        <f t="shared" si="10"/>
        <v>#VALUE!</v>
      </c>
      <c r="B687" s="38" t="str">
        <f>CONCATENATE("WS-6 ",'WS-6'!$D$265,",",'WS-6'!$EJ261)</f>
        <v>WS-6 5,15</v>
      </c>
      <c r="C687" t="str">
        <f>IF('WS-6'!$FL261&lt;&gt;"",IF('WS-6'!$FL261="W",'WS-6'!$EM261,'WS-6'!$EM263),"")</f>
        <v/>
      </c>
      <c r="D687" t="str">
        <f>IF('WS-6'!$FL261&lt;&gt;"",IF('WS-6'!$FL261="L",'WS-6'!$EM261,'WS-6'!$EM263),"")</f>
        <v/>
      </c>
      <c r="E687" s="39" t="str">
        <f>IF('WS-6'!$FL261&lt;&gt;"",IF('WS-6'!FB261&gt;'WS-6'!FB263,MIN('WS-6'!FB261,'WS-6'!FB263),-MIN('WS-6'!FB261,'WS-6'!FB263))*IF('WS-6'!$FL261="W",1,-1),"")</f>
        <v/>
      </c>
      <c r="F687" s="39" t="str">
        <f>IF('WS-6'!$FL261&lt;&gt;"",IF('WS-6'!FD261&gt;'WS-6'!FD263,MIN('WS-6'!FD261,'WS-6'!FD263),-MIN('WS-6'!FD261,'WS-6'!FD263))*IF('WS-6'!$FL261="W",1,-1),"")</f>
        <v/>
      </c>
      <c r="G687" s="39" t="str">
        <f>IF('WS-6'!$FL261&lt;&gt;"",IF('WS-6'!FF261&gt;'WS-6'!FF263,MIN('WS-6'!FF261,'WS-6'!FF263),-MIN('WS-6'!FF261,'WS-6'!FF263))*IF('WS-6'!$FL261="W",1,-1),"")</f>
        <v/>
      </c>
      <c r="H687" s="39" t="str">
        <f>IF('WS-6'!$FL261&lt;&gt;"",IF('WS-6'!FH261='WS-6'!FH263,"",IF('WS-6'!FH261&gt;'WS-6'!FH263,MIN('WS-6'!FH261,'WS-6'!FH263),-MIN('WS-6'!FH261,'WS-6'!FH263))*IF('WS-6'!$FL261="W",1,-1)),"")</f>
        <v/>
      </c>
      <c r="I687" s="39" t="str">
        <f>IF('WS-6'!$FL261&lt;&gt;"",IF('WS-6'!FJ261='WS-6'!FJ263,"",IF('WS-6'!FJ261&gt;'WS-6'!FJ263,MIN('WS-6'!FJ261,'WS-6'!FJ263),-MIN('WS-6'!FJ261,'WS-6'!FJ263))*IF('WS-6'!$FL261="W",1,-1)),"")</f>
        <v/>
      </c>
    </row>
    <row r="688" spans="1:9">
      <c r="A688" t="e">
        <f t="shared" si="10"/>
        <v>#VALUE!</v>
      </c>
      <c r="B688" s="38" t="str">
        <f>CONCATENATE("WS-6 ",'WS-6'!$D$330,",",'WS-6'!$BD326)</f>
        <v>WS-6 6,1</v>
      </c>
      <c r="C688" t="str">
        <f>IF('WS-6'!$CF326&lt;&gt;"",IF('WS-6'!$CF326="W",'WS-6'!$BG326,'WS-6'!$BG328),"")</f>
        <v/>
      </c>
      <c r="D688" t="str">
        <f>IF('WS-6'!$CF326&lt;&gt;"",IF('WS-6'!$CF326="L",'WS-6'!$BG326,'WS-6'!$BG328),"")</f>
        <v/>
      </c>
      <c r="E688" s="39" t="str">
        <f>IF('WS-6'!$CF326&lt;&gt;"",IF('WS-6'!BV326&gt;'WS-6'!BV328,MIN('WS-6'!BV326,'WS-6'!BV328),-MIN('WS-6'!BV326,'WS-6'!BV328))*IF('WS-6'!$CF326="W",1,-1),"")</f>
        <v/>
      </c>
      <c r="F688" s="39" t="str">
        <f>IF('WS-6'!$CF326&lt;&gt;"",IF('WS-6'!BX326&gt;'WS-6'!BX328,MIN('WS-6'!BX326,'WS-6'!BX328),-MIN('WS-6'!BX326,'WS-6'!BX328))*IF('WS-6'!$CF326="W",1,-1),"")</f>
        <v/>
      </c>
      <c r="G688" s="39" t="str">
        <f>IF('WS-6'!$CF326&lt;&gt;"",IF('WS-6'!BZ326&gt;'WS-6'!BZ328,MIN('WS-6'!BZ326,'WS-6'!BZ328),-MIN('WS-6'!BZ326,'WS-6'!BZ328))*IF('WS-6'!$CF326="W",1,-1),"")</f>
        <v/>
      </c>
      <c r="H688" s="39" t="str">
        <f>IF('WS-6'!$CF326&lt;&gt;"",IF('WS-6'!CB326='WS-6'!CB328,"",IF('WS-6'!CB326&gt;'WS-6'!CB328,MIN('WS-6'!CB326,'WS-6'!CB328),-MIN('WS-6'!CB326,'WS-6'!CB328))*IF('WS-6'!$CF326="W",1,-1)),"")</f>
        <v/>
      </c>
      <c r="I688" s="39" t="str">
        <f>IF('WS-6'!$CF326&lt;&gt;"",IF('WS-6'!CD326='WS-6'!CD328,"",IF('WS-6'!CD326&gt;'WS-6'!CD328,MIN('WS-6'!CD326,'WS-6'!CD328),-MIN('WS-6'!CD326,'WS-6'!CD328))*IF('WS-6'!$CF326="W",1,-1)),"")</f>
        <v/>
      </c>
    </row>
    <row r="689" spans="1:9">
      <c r="A689" t="e">
        <f t="shared" si="10"/>
        <v>#VALUE!</v>
      </c>
      <c r="B689" s="38" t="str">
        <f>CONCATENATE("WS-6 ",'WS-6'!$D$330,",",'WS-6'!$BD336)</f>
        <v>WS-6 6,2</v>
      </c>
      <c r="C689" t="str">
        <f>IF('WS-6'!$CF336&lt;&gt;"",IF('WS-6'!$CF336="W",'WS-6'!$BG336,'WS-6'!$BG338),"")</f>
        <v/>
      </c>
      <c r="D689" t="str">
        <f>IF('WS-6'!$CF336&lt;&gt;"",IF('WS-6'!$CF336="L",'WS-6'!$BG336,'WS-6'!$BG338),"")</f>
        <v/>
      </c>
      <c r="E689" s="39" t="str">
        <f>IF('WS-6'!$CF336&lt;&gt;"",IF('WS-6'!BV336&gt;'WS-6'!BV338,MIN('WS-6'!BV336,'WS-6'!BV338),-MIN('WS-6'!BV336,'WS-6'!BV338))*IF('WS-6'!$CF336="W",1,-1),"")</f>
        <v/>
      </c>
      <c r="F689" s="39" t="str">
        <f>IF('WS-6'!$CF336&lt;&gt;"",IF('WS-6'!BX336&gt;'WS-6'!BX338,MIN('WS-6'!BX336,'WS-6'!BX338),-MIN('WS-6'!BX336,'WS-6'!BX338))*IF('WS-6'!$CF336="W",1,-1),"")</f>
        <v/>
      </c>
      <c r="G689" s="39" t="str">
        <f>IF('WS-6'!$CF336&lt;&gt;"",IF('WS-6'!BZ336&gt;'WS-6'!BZ338,MIN('WS-6'!BZ336,'WS-6'!BZ338),-MIN('WS-6'!BZ336,'WS-6'!BZ338))*IF('WS-6'!$CF336="W",1,-1),"")</f>
        <v/>
      </c>
      <c r="H689" s="39" t="str">
        <f>IF('WS-6'!$CF336&lt;&gt;"",IF('WS-6'!CB336='WS-6'!CB338,"",IF('WS-6'!CB336&gt;'WS-6'!CB338,MIN('WS-6'!CB336,'WS-6'!CB338),-MIN('WS-6'!CB336,'WS-6'!CB338))*IF('WS-6'!$CF336="W",1,-1)),"")</f>
        <v/>
      </c>
      <c r="I689" s="39" t="str">
        <f>IF('WS-6'!$CF336&lt;&gt;"",IF('WS-6'!CD336='WS-6'!CD338,"",IF('WS-6'!CD336&gt;'WS-6'!CD338,MIN('WS-6'!CD336,'WS-6'!CD338),-MIN('WS-6'!CD336,'WS-6'!CD338))*IF('WS-6'!$CF336="W",1,-1)),"")</f>
        <v/>
      </c>
    </row>
    <row r="690" spans="1:9">
      <c r="A690" t="e">
        <f t="shared" si="10"/>
        <v>#VALUE!</v>
      </c>
      <c r="B690" s="38" t="str">
        <f>CONCATENATE("WS-6 ",'WS-6'!$D$330,",",'WS-6'!$BD346)</f>
        <v>WS-6 6,3</v>
      </c>
      <c r="C690" t="str">
        <f>IF('WS-6'!$CF346&lt;&gt;"",IF('WS-6'!$CF346="W",'WS-6'!$BG346,'WS-6'!$BG348),"")</f>
        <v/>
      </c>
      <c r="D690" t="str">
        <f>IF('WS-6'!$CF346&lt;&gt;"",IF('WS-6'!$CF346="L",'WS-6'!$BG346,'WS-6'!$BG348),"")</f>
        <v/>
      </c>
      <c r="E690" s="39" t="str">
        <f>IF('WS-6'!$CF346&lt;&gt;"",IF('WS-6'!BV346&gt;'WS-6'!BV348,MIN('WS-6'!BV346,'WS-6'!BV348),-MIN('WS-6'!BV346,'WS-6'!BV348))*IF('WS-6'!$CF346="W",1,-1),"")</f>
        <v/>
      </c>
      <c r="F690" s="39" t="str">
        <f>IF('WS-6'!$CF346&lt;&gt;"",IF('WS-6'!BX346&gt;'WS-6'!BX348,MIN('WS-6'!BX346,'WS-6'!BX348),-MIN('WS-6'!BX346,'WS-6'!BX348))*IF('WS-6'!$CF346="W",1,-1),"")</f>
        <v/>
      </c>
      <c r="G690" s="39" t="str">
        <f>IF('WS-6'!$CF346&lt;&gt;"",IF('WS-6'!BZ346&gt;'WS-6'!BZ348,MIN('WS-6'!BZ346,'WS-6'!BZ348),-MIN('WS-6'!BZ346,'WS-6'!BZ348))*IF('WS-6'!$CF346="W",1,-1),"")</f>
        <v/>
      </c>
      <c r="H690" s="39" t="str">
        <f>IF('WS-6'!$CF346&lt;&gt;"",IF('WS-6'!CB346='WS-6'!CB348,"",IF('WS-6'!CB346&gt;'WS-6'!CB348,MIN('WS-6'!CB346,'WS-6'!CB348),-MIN('WS-6'!CB346,'WS-6'!CB348))*IF('WS-6'!$CF346="W",1,-1)),"")</f>
        <v/>
      </c>
      <c r="I690" s="39" t="str">
        <f>IF('WS-6'!$CF346&lt;&gt;"",IF('WS-6'!CD346='WS-6'!CD348,"",IF('WS-6'!CD346&gt;'WS-6'!CD348,MIN('WS-6'!CD346,'WS-6'!CD348),-MIN('WS-6'!CD346,'WS-6'!CD348))*IF('WS-6'!$CF346="W",1,-1)),"")</f>
        <v/>
      </c>
    </row>
    <row r="691" spans="1:9">
      <c r="A691" t="e">
        <f t="shared" si="10"/>
        <v>#VALUE!</v>
      </c>
      <c r="B691" s="38" t="str">
        <f>CONCATENATE("WS-6 ",'WS-6'!$D$330,",",'WS-6'!$BD356)</f>
        <v>WS-6 6,4</v>
      </c>
      <c r="C691" t="str">
        <f>IF('WS-6'!$CF356&lt;&gt;"",IF('WS-6'!$CF356="W",'WS-6'!$BG356,'WS-6'!$BG358),"")</f>
        <v/>
      </c>
      <c r="D691" t="str">
        <f>IF('WS-6'!$CF356&lt;&gt;"",IF('WS-6'!$CF356="L",'WS-6'!$BG356,'WS-6'!$BG358),"")</f>
        <v/>
      </c>
      <c r="E691" s="39" t="str">
        <f>IF('WS-6'!$CF356&lt;&gt;"",IF('WS-6'!BV356&gt;'WS-6'!BV358,MIN('WS-6'!BV356,'WS-6'!BV358),-MIN('WS-6'!BV356,'WS-6'!BV358))*IF('WS-6'!$CF356="W",1,-1),"")</f>
        <v/>
      </c>
      <c r="F691" s="39" t="str">
        <f>IF('WS-6'!$CF356&lt;&gt;"",IF('WS-6'!BX356&gt;'WS-6'!BX358,MIN('WS-6'!BX356,'WS-6'!BX358),-MIN('WS-6'!BX356,'WS-6'!BX358))*IF('WS-6'!$CF356="W",1,-1),"")</f>
        <v/>
      </c>
      <c r="G691" s="39" t="str">
        <f>IF('WS-6'!$CF356&lt;&gt;"",IF('WS-6'!BZ356&gt;'WS-6'!BZ358,MIN('WS-6'!BZ356,'WS-6'!BZ358),-MIN('WS-6'!BZ356,'WS-6'!BZ358))*IF('WS-6'!$CF356="W",1,-1),"")</f>
        <v/>
      </c>
      <c r="H691" s="39" t="str">
        <f>IF('WS-6'!$CF356&lt;&gt;"",IF('WS-6'!CB356='WS-6'!CB358,"",IF('WS-6'!CB356&gt;'WS-6'!CB358,MIN('WS-6'!CB356,'WS-6'!CB358),-MIN('WS-6'!CB356,'WS-6'!CB358))*IF('WS-6'!$CF356="W",1,-1)),"")</f>
        <v/>
      </c>
      <c r="I691" s="39" t="str">
        <f>IF('WS-6'!$CF356&lt;&gt;"",IF('WS-6'!CD356='WS-6'!CD358,"",IF('WS-6'!CD356&gt;'WS-6'!CD358,MIN('WS-6'!CD356,'WS-6'!CD358),-MIN('WS-6'!CD356,'WS-6'!CD358))*IF('WS-6'!$CF356="W",1,-1)),"")</f>
        <v/>
      </c>
    </row>
    <row r="692" spans="1:9">
      <c r="A692" t="e">
        <f t="shared" si="10"/>
        <v>#VALUE!</v>
      </c>
      <c r="B692" s="38" t="str">
        <f>CONCATENATE("WS-6 ",'WS-6'!$D$330,",",'WS-6'!$BD366)</f>
        <v>WS-6 6,5</v>
      </c>
      <c r="C692" t="str">
        <f>IF('WS-6'!$CF366&lt;&gt;"",IF('WS-6'!$CF366="W",'WS-6'!$BG366,'WS-6'!$BG368),"")</f>
        <v/>
      </c>
      <c r="D692" t="str">
        <f>IF('WS-6'!$CF366&lt;&gt;"",IF('WS-6'!$CF366="L",'WS-6'!$BG366,'WS-6'!$BG368),"")</f>
        <v/>
      </c>
      <c r="E692" s="39" t="str">
        <f>IF('WS-6'!$CF366&lt;&gt;"",IF('WS-6'!BV366&gt;'WS-6'!BV368,MIN('WS-6'!BV366,'WS-6'!BV368),-MIN('WS-6'!BV366,'WS-6'!BV368))*IF('WS-6'!$CF366="W",1,-1),"")</f>
        <v/>
      </c>
      <c r="F692" s="39" t="str">
        <f>IF('WS-6'!$CF366&lt;&gt;"",IF('WS-6'!BX366&gt;'WS-6'!BX368,MIN('WS-6'!BX366,'WS-6'!BX368),-MIN('WS-6'!BX366,'WS-6'!BX368))*IF('WS-6'!$CF366="W",1,-1),"")</f>
        <v/>
      </c>
      <c r="G692" s="39" t="str">
        <f>IF('WS-6'!$CF366&lt;&gt;"",IF('WS-6'!BZ366&gt;'WS-6'!BZ368,MIN('WS-6'!BZ366,'WS-6'!BZ368),-MIN('WS-6'!BZ366,'WS-6'!BZ368))*IF('WS-6'!$CF366="W",1,-1),"")</f>
        <v/>
      </c>
      <c r="H692" s="39" t="str">
        <f>IF('WS-6'!$CF366&lt;&gt;"",IF('WS-6'!CB366='WS-6'!CB368,"",IF('WS-6'!CB366&gt;'WS-6'!CB368,MIN('WS-6'!CB366,'WS-6'!CB368),-MIN('WS-6'!CB366,'WS-6'!CB368))*IF('WS-6'!$CF366="W",1,-1)),"")</f>
        <v/>
      </c>
      <c r="I692" s="39" t="str">
        <f>IF('WS-6'!$CF366&lt;&gt;"",IF('WS-6'!CD366='WS-6'!CD368,"",IF('WS-6'!CD366&gt;'WS-6'!CD368,MIN('WS-6'!CD366,'WS-6'!CD368),-MIN('WS-6'!CD366,'WS-6'!CD368))*IF('WS-6'!$CF366="W",1,-1)),"")</f>
        <v/>
      </c>
    </row>
    <row r="693" spans="1:9">
      <c r="A693" t="e">
        <f t="shared" si="10"/>
        <v>#VALUE!</v>
      </c>
      <c r="B693" s="38" t="str">
        <f>CONCATENATE("WS-6 ",'WS-6'!$D$330,",",'WS-6'!$BD376)</f>
        <v>WS-6 6,6</v>
      </c>
      <c r="C693" t="str">
        <f>IF('WS-6'!$CF376&lt;&gt;"",IF('WS-6'!$CF376="W",'WS-6'!$BG376,'WS-6'!$BG378),"")</f>
        <v/>
      </c>
      <c r="D693" t="str">
        <f>IF('WS-6'!$CF376&lt;&gt;"",IF('WS-6'!$CF376="L",'WS-6'!$BG376,'WS-6'!$BG378),"")</f>
        <v/>
      </c>
      <c r="E693" s="39" t="str">
        <f>IF('WS-6'!$CF376&lt;&gt;"",IF('WS-6'!BV376&gt;'WS-6'!BV378,MIN('WS-6'!BV376,'WS-6'!BV378),-MIN('WS-6'!BV376,'WS-6'!BV378))*IF('WS-6'!$CF376="W",1,-1),"")</f>
        <v/>
      </c>
      <c r="F693" s="39" t="str">
        <f>IF('WS-6'!$CF376&lt;&gt;"",IF('WS-6'!BX376&gt;'WS-6'!BX378,MIN('WS-6'!BX376,'WS-6'!BX378),-MIN('WS-6'!BX376,'WS-6'!BX378))*IF('WS-6'!$CF376="W",1,-1),"")</f>
        <v/>
      </c>
      <c r="G693" s="39" t="str">
        <f>IF('WS-6'!$CF376&lt;&gt;"",IF('WS-6'!BZ376&gt;'WS-6'!BZ378,MIN('WS-6'!BZ376,'WS-6'!BZ378),-MIN('WS-6'!BZ376,'WS-6'!BZ378))*IF('WS-6'!$CF376="W",1,-1),"")</f>
        <v/>
      </c>
      <c r="H693" s="39" t="str">
        <f>IF('WS-6'!$CF376&lt;&gt;"",IF('WS-6'!CB376='WS-6'!CB378,"",IF('WS-6'!CB376&gt;'WS-6'!CB378,MIN('WS-6'!CB376,'WS-6'!CB378),-MIN('WS-6'!CB376,'WS-6'!CB378))*IF('WS-6'!$CF376="W",1,-1)),"")</f>
        <v/>
      </c>
      <c r="I693" s="39" t="str">
        <f>IF('WS-6'!$CF376&lt;&gt;"",IF('WS-6'!CD376='WS-6'!CD378,"",IF('WS-6'!CD376&gt;'WS-6'!CD378,MIN('WS-6'!CD376,'WS-6'!CD378),-MIN('WS-6'!CD376,'WS-6'!CD378))*IF('WS-6'!$CF376="W",1,-1)),"")</f>
        <v/>
      </c>
    </row>
    <row r="694" spans="1:9">
      <c r="A694" t="e">
        <f t="shared" si="10"/>
        <v>#VALUE!</v>
      </c>
      <c r="B694" s="38" t="str">
        <f>CONCATENATE("WS-6 ",'WS-6'!$D$330,",",'WS-6'!$BD386)</f>
        <v>WS-6 6,7</v>
      </c>
      <c r="C694" t="str">
        <f>IF('WS-6'!$CF386&lt;&gt;"",IF('WS-6'!$CF386="W",'WS-6'!$BG386,'WS-6'!$BG388),"")</f>
        <v/>
      </c>
      <c r="D694" t="str">
        <f>IF('WS-6'!$CF386&lt;&gt;"",IF('WS-6'!$CF386="L",'WS-6'!$BG386,'WS-6'!$BG388),"")</f>
        <v/>
      </c>
      <c r="E694" s="39" t="str">
        <f>IF('WS-6'!$CF386&lt;&gt;"",IF('WS-6'!BV386&gt;'WS-6'!BV388,MIN('WS-6'!BV386,'WS-6'!BV388),-MIN('WS-6'!BV386,'WS-6'!BV388))*IF('WS-6'!$CF386="W",1,-1),"")</f>
        <v/>
      </c>
      <c r="F694" s="39" t="str">
        <f>IF('WS-6'!$CF386&lt;&gt;"",IF('WS-6'!BX386&gt;'WS-6'!BX388,MIN('WS-6'!BX386,'WS-6'!BX388),-MIN('WS-6'!BX386,'WS-6'!BX388))*IF('WS-6'!$CF386="W",1,-1),"")</f>
        <v/>
      </c>
      <c r="G694" s="39" t="str">
        <f>IF('WS-6'!$CF386&lt;&gt;"",IF('WS-6'!BZ386&gt;'WS-6'!BZ388,MIN('WS-6'!BZ386,'WS-6'!BZ388),-MIN('WS-6'!BZ386,'WS-6'!BZ388))*IF('WS-6'!$CF386="W",1,-1),"")</f>
        <v/>
      </c>
      <c r="H694" s="39" t="str">
        <f>IF('WS-6'!$CF386&lt;&gt;"",IF('WS-6'!CB386='WS-6'!CB388,"",IF('WS-6'!CB386&gt;'WS-6'!CB388,MIN('WS-6'!CB386,'WS-6'!CB388),-MIN('WS-6'!CB386,'WS-6'!CB388))*IF('WS-6'!$CF386="W",1,-1)),"")</f>
        <v/>
      </c>
      <c r="I694" s="39" t="str">
        <f>IF('WS-6'!$CF386&lt;&gt;"",IF('WS-6'!CD386='WS-6'!CD388,"",IF('WS-6'!CD386&gt;'WS-6'!CD388,MIN('WS-6'!CD386,'WS-6'!CD388),-MIN('WS-6'!CD386,'WS-6'!CD388))*IF('WS-6'!$CF386="W",1,-1)),"")</f>
        <v/>
      </c>
    </row>
    <row r="695" spans="1:9">
      <c r="A695" t="e">
        <f t="shared" si="10"/>
        <v>#VALUE!</v>
      </c>
      <c r="B695" s="38" t="str">
        <f>CONCATENATE("WS-6 ",'WS-6'!$D$330,",",'WS-6'!$CT326)</f>
        <v>WS-6 6,8</v>
      </c>
      <c r="C695" t="str">
        <f>IF('WS-6'!$DV326&lt;&gt;"",IF('WS-6'!$DV326="W",'WS-6'!$CW326,'WS-6'!$CW328),"")</f>
        <v/>
      </c>
      <c r="D695" t="str">
        <f>IF('WS-6'!$DV326&lt;&gt;"",IF('WS-6'!$DV326="L",'WS-6'!$CW326,'WS-6'!$CW328),"")</f>
        <v/>
      </c>
      <c r="E695" s="39" t="str">
        <f>IF('WS-6'!$DV326&lt;&gt;"",IF('WS-6'!DL326&gt;'WS-6'!DL328,MIN('WS-6'!DL326,'WS-6'!DL328),-MIN('WS-6'!DL326,'WS-6'!DL328))*IF('WS-6'!$DV326="W",1,-1),"")</f>
        <v/>
      </c>
      <c r="F695" s="39" t="str">
        <f>IF('WS-6'!$DV326&lt;&gt;"",IF('WS-6'!DN326&gt;'WS-6'!DN328,MIN('WS-6'!DN326,'WS-6'!DN328),-MIN('WS-6'!DN326,'WS-6'!DN328))*IF('WS-6'!$DV326="W",1,-1),"")</f>
        <v/>
      </c>
      <c r="G695" s="39" t="str">
        <f>IF('WS-6'!$DV326&lt;&gt;"",IF('WS-6'!DP326&gt;'WS-6'!DP328,MIN('WS-6'!DP326,'WS-6'!DP328),-MIN('WS-6'!DP326,'WS-6'!DP328))*IF('WS-6'!$DV326="W",1,-1),"")</f>
        <v/>
      </c>
      <c r="H695" s="39" t="str">
        <f>IF('WS-6'!$DV326&lt;&gt;"",IF('WS-6'!DR326='WS-6'!DR328,"",IF('WS-6'!DR326&gt;'WS-6'!DR328,MIN('WS-6'!DR326,'WS-6'!DR328),-MIN('WS-6'!DR326,'WS-6'!DR328))*IF('WS-6'!$DV326="W",1,-1)),"")</f>
        <v/>
      </c>
      <c r="I695" s="39" t="str">
        <f>IF('WS-6'!$DV326&lt;&gt;"",IF('WS-6'!DT326='WS-6'!DT328,"",IF('WS-6'!DT326&gt;'WS-6'!DT328,MIN('WS-6'!DT326,'WS-6'!DT328),-MIN('WS-6'!DT326,'WS-6'!DT328))*IF('WS-6'!$DV326="W",1,-1)),"")</f>
        <v/>
      </c>
    </row>
    <row r="696" spans="1:9">
      <c r="A696" t="e">
        <f t="shared" si="10"/>
        <v>#VALUE!</v>
      </c>
      <c r="B696" s="38" t="str">
        <f>CONCATENATE("WS-6 ",'WS-6'!$D$330,",",'WS-6'!$CT336)</f>
        <v>WS-6 6,9</v>
      </c>
      <c r="C696" t="str">
        <f>IF('WS-6'!$DV336&lt;&gt;"",IF('WS-6'!$DV336="W",'WS-6'!$CW336,'WS-6'!$CW338),"")</f>
        <v/>
      </c>
      <c r="D696" t="str">
        <f>IF('WS-6'!$DV336&lt;&gt;"",IF('WS-6'!$DV336="L",'WS-6'!$CW336,'WS-6'!$CW338),"")</f>
        <v/>
      </c>
      <c r="E696" s="39" t="str">
        <f>IF('WS-6'!$DV336&lt;&gt;"",IF('WS-6'!DL336&gt;'WS-6'!DL338,MIN('WS-6'!DL336,'WS-6'!DL338),-MIN('WS-6'!DL336,'WS-6'!DL338))*IF('WS-6'!$DV336="W",1,-1),"")</f>
        <v/>
      </c>
      <c r="F696" s="39" t="str">
        <f>IF('WS-6'!$DV336&lt;&gt;"",IF('WS-6'!DN336&gt;'WS-6'!DN338,MIN('WS-6'!DN336,'WS-6'!DN338),-MIN('WS-6'!DN336,'WS-6'!DN338))*IF('WS-6'!$DV336="W",1,-1),"")</f>
        <v/>
      </c>
      <c r="G696" s="39" t="str">
        <f>IF('WS-6'!$DV336&lt;&gt;"",IF('WS-6'!DP336&gt;'WS-6'!DP338,MIN('WS-6'!DP336,'WS-6'!DP338),-MIN('WS-6'!DP336,'WS-6'!DP338))*IF('WS-6'!$DV336="W",1,-1),"")</f>
        <v/>
      </c>
      <c r="H696" s="39" t="str">
        <f>IF('WS-6'!$DV336&lt;&gt;"",IF('WS-6'!DR336='WS-6'!DR338,"",IF('WS-6'!DR336&gt;'WS-6'!DR338,MIN('WS-6'!DR336,'WS-6'!DR338),-MIN('WS-6'!DR336,'WS-6'!DR338))*IF('WS-6'!$DV336="W",1,-1)),"")</f>
        <v/>
      </c>
      <c r="I696" s="39" t="str">
        <f>IF('WS-6'!$DV336&lt;&gt;"",IF('WS-6'!DT336='WS-6'!DT338,"",IF('WS-6'!DT336&gt;'WS-6'!DT338,MIN('WS-6'!DT336,'WS-6'!DT338),-MIN('WS-6'!DT336,'WS-6'!DT338))*IF('WS-6'!$DV336="W",1,-1)),"")</f>
        <v/>
      </c>
    </row>
    <row r="697" spans="1:9">
      <c r="A697" t="e">
        <f t="shared" si="10"/>
        <v>#VALUE!</v>
      </c>
      <c r="B697" s="38" t="str">
        <f>CONCATENATE("WS-6 ",'WS-6'!$D$330,",",'WS-6'!$CT346)</f>
        <v>WS-6 6,10</v>
      </c>
      <c r="C697" t="str">
        <f>IF('WS-6'!$DV346&lt;&gt;"",IF('WS-6'!$DV346="W",'WS-6'!$CW346,'WS-6'!$CW348),"")</f>
        <v/>
      </c>
      <c r="D697" t="str">
        <f>IF('WS-6'!$DV346&lt;&gt;"",IF('WS-6'!$DV346="L",'WS-6'!$CW346,'WS-6'!$CW348),"")</f>
        <v/>
      </c>
      <c r="E697" s="39" t="str">
        <f>IF('WS-6'!$DV346&lt;&gt;"",IF('WS-6'!DL346&gt;'WS-6'!DL348,MIN('WS-6'!DL346,'WS-6'!DL348),-MIN('WS-6'!DL346,'WS-6'!DL348))*IF('WS-6'!$DV346="W",1,-1),"")</f>
        <v/>
      </c>
      <c r="F697" s="39" t="str">
        <f>IF('WS-6'!$DV346&lt;&gt;"",IF('WS-6'!DN346&gt;'WS-6'!DN348,MIN('WS-6'!DN346,'WS-6'!DN348),-MIN('WS-6'!DN346,'WS-6'!DN348))*IF('WS-6'!$DV346="W",1,-1),"")</f>
        <v/>
      </c>
      <c r="G697" s="39" t="str">
        <f>IF('WS-6'!$DV346&lt;&gt;"",IF('WS-6'!DP346&gt;'WS-6'!DP348,MIN('WS-6'!DP346,'WS-6'!DP348),-MIN('WS-6'!DP346,'WS-6'!DP348))*IF('WS-6'!$DV346="W",1,-1),"")</f>
        <v/>
      </c>
      <c r="H697" s="39" t="str">
        <f>IF('WS-6'!$DV346&lt;&gt;"",IF('WS-6'!DR346='WS-6'!DR348,"",IF('WS-6'!DR346&gt;'WS-6'!DR348,MIN('WS-6'!DR346,'WS-6'!DR348),-MIN('WS-6'!DR346,'WS-6'!DR348))*IF('WS-6'!$DV346="W",1,-1)),"")</f>
        <v/>
      </c>
      <c r="I697" s="39" t="str">
        <f>IF('WS-6'!$DV346&lt;&gt;"",IF('WS-6'!DT346='WS-6'!DT348,"",IF('WS-6'!DT346&gt;'WS-6'!DT348,MIN('WS-6'!DT346,'WS-6'!DT348),-MIN('WS-6'!DT346,'WS-6'!DT348))*IF('WS-6'!$DV346="W",1,-1)),"")</f>
        <v/>
      </c>
    </row>
    <row r="698" spans="1:9">
      <c r="A698" t="e">
        <f t="shared" si="10"/>
        <v>#VALUE!</v>
      </c>
      <c r="B698" s="38" t="str">
        <f>CONCATENATE("WS-6 ",'WS-6'!$D$330,",",'WS-6'!$CT356)</f>
        <v>WS-6 6,11</v>
      </c>
      <c r="C698" t="str">
        <f>IF('WS-6'!$DV356&lt;&gt;"",IF('WS-6'!$DV356="W",'WS-6'!$CW356,'WS-6'!$CW358),"")</f>
        <v/>
      </c>
      <c r="D698" t="str">
        <f>IF('WS-6'!$DV356&lt;&gt;"",IF('WS-6'!$DV356="L",'WS-6'!$CW356,'WS-6'!$CW358),"")</f>
        <v/>
      </c>
      <c r="E698" s="39" t="str">
        <f>IF('WS-6'!$DV356&lt;&gt;"",IF('WS-6'!DL356&gt;'WS-6'!DL358,MIN('WS-6'!DL356,'WS-6'!DL358),-MIN('WS-6'!DL356,'WS-6'!DL358))*IF('WS-6'!$DV356="W",1,-1),"")</f>
        <v/>
      </c>
      <c r="F698" s="39" t="str">
        <f>IF('WS-6'!$DV356&lt;&gt;"",IF('WS-6'!DN356&gt;'WS-6'!DN358,MIN('WS-6'!DN356,'WS-6'!DN358),-MIN('WS-6'!DN356,'WS-6'!DN358))*IF('WS-6'!$DV356="W",1,-1),"")</f>
        <v/>
      </c>
      <c r="G698" s="39" t="str">
        <f>IF('WS-6'!$DV356&lt;&gt;"",IF('WS-6'!DP356&gt;'WS-6'!DP358,MIN('WS-6'!DP356,'WS-6'!DP358),-MIN('WS-6'!DP356,'WS-6'!DP358))*IF('WS-6'!$DV356="W",1,-1),"")</f>
        <v/>
      </c>
      <c r="H698" s="39" t="str">
        <f>IF('WS-6'!$DV356&lt;&gt;"",IF('WS-6'!DR356='WS-6'!DR358,"",IF('WS-6'!DR356&gt;'WS-6'!DR358,MIN('WS-6'!DR356,'WS-6'!DR358),-MIN('WS-6'!DR356,'WS-6'!DR358))*IF('WS-6'!$DV356="W",1,-1)),"")</f>
        <v/>
      </c>
      <c r="I698" s="39" t="str">
        <f>IF('WS-6'!$DV356&lt;&gt;"",IF('WS-6'!DT356='WS-6'!DT358,"",IF('WS-6'!DT356&gt;'WS-6'!DT358,MIN('WS-6'!DT356,'WS-6'!DT358),-MIN('WS-6'!DT356,'WS-6'!DT358))*IF('WS-6'!$DV356="W",1,-1)),"")</f>
        <v/>
      </c>
    </row>
    <row r="699" spans="1:9">
      <c r="A699" t="e">
        <f t="shared" si="10"/>
        <v>#VALUE!</v>
      </c>
      <c r="B699" s="38" t="str">
        <f>CONCATENATE("WS-6 ",'WS-6'!$D$330,",",'WS-6'!$CT366)</f>
        <v>WS-6 6,12</v>
      </c>
      <c r="C699" t="str">
        <f>IF('WS-6'!$DV366&lt;&gt;"",IF('WS-6'!$DV366="W",'WS-6'!$CW366,'WS-6'!$CW368),"")</f>
        <v/>
      </c>
      <c r="D699" t="str">
        <f>IF('WS-6'!$DV366&lt;&gt;"",IF('WS-6'!$DV366="L",'WS-6'!$CW366,'WS-6'!$CW368),"")</f>
        <v/>
      </c>
      <c r="E699" s="39" t="str">
        <f>IF('WS-6'!$DV366&lt;&gt;"",IF('WS-6'!DL366&gt;'WS-6'!DL368,MIN('WS-6'!DL366,'WS-6'!DL368),-MIN('WS-6'!DL366,'WS-6'!DL368))*IF('WS-6'!$DV366="W",1,-1),"")</f>
        <v/>
      </c>
      <c r="F699" s="39" t="str">
        <f>IF('WS-6'!$DV366&lt;&gt;"",IF('WS-6'!DN366&gt;'WS-6'!DN368,MIN('WS-6'!DN366,'WS-6'!DN368),-MIN('WS-6'!DN366,'WS-6'!DN368))*IF('WS-6'!$DV366="W",1,-1),"")</f>
        <v/>
      </c>
      <c r="G699" s="39" t="str">
        <f>IF('WS-6'!$DV366&lt;&gt;"",IF('WS-6'!DP366&gt;'WS-6'!DP368,MIN('WS-6'!DP366,'WS-6'!DP368),-MIN('WS-6'!DP366,'WS-6'!DP368))*IF('WS-6'!$DV366="W",1,-1),"")</f>
        <v/>
      </c>
      <c r="H699" s="39" t="str">
        <f>IF('WS-6'!$DV366&lt;&gt;"",IF('WS-6'!DR366='WS-6'!DR368,"",IF('WS-6'!DR366&gt;'WS-6'!DR368,MIN('WS-6'!DR366,'WS-6'!DR368),-MIN('WS-6'!DR366,'WS-6'!DR368))*IF('WS-6'!$DV366="W",1,-1)),"")</f>
        <v/>
      </c>
      <c r="I699" s="39" t="str">
        <f>IF('WS-6'!$DV366&lt;&gt;"",IF('WS-6'!DT366='WS-6'!DT368,"",IF('WS-6'!DT366&gt;'WS-6'!DT368,MIN('WS-6'!DT366,'WS-6'!DT368),-MIN('WS-6'!DT366,'WS-6'!DT368))*IF('WS-6'!$DV366="W",1,-1)),"")</f>
        <v/>
      </c>
    </row>
    <row r="700" spans="1:9">
      <c r="A700" t="e">
        <f t="shared" si="10"/>
        <v>#VALUE!</v>
      </c>
      <c r="B700" s="38" t="str">
        <f>CONCATENATE("WS-6 ",'WS-6'!$D$330,",",'WS-6'!$CT376)</f>
        <v>WS-6 6,13</v>
      </c>
      <c r="C700" t="str">
        <f>IF('WS-6'!$DV376&lt;&gt;"",IF('WS-6'!$DV376="W",'WS-6'!$CW376,'WS-6'!$CW378),"")</f>
        <v/>
      </c>
      <c r="D700" t="str">
        <f>IF('WS-6'!$DV376&lt;&gt;"",IF('WS-6'!$DV376="L",'WS-6'!$CW376,'WS-6'!$CW378),"")</f>
        <v/>
      </c>
      <c r="E700" s="39" t="str">
        <f>IF('WS-6'!$DV376&lt;&gt;"",IF('WS-6'!DL376&gt;'WS-6'!DL378,MIN('WS-6'!DL376,'WS-6'!DL378),-MIN('WS-6'!DL376,'WS-6'!DL378))*IF('WS-6'!$DV376="W",1,-1),"")</f>
        <v/>
      </c>
      <c r="F700" s="39" t="str">
        <f>IF('WS-6'!$DV376&lt;&gt;"",IF('WS-6'!DN376&gt;'WS-6'!DN378,MIN('WS-6'!DN376,'WS-6'!DN378),-MIN('WS-6'!DN376,'WS-6'!DN378))*IF('WS-6'!$DV376="W",1,-1),"")</f>
        <v/>
      </c>
      <c r="G700" s="39" t="str">
        <f>IF('WS-6'!$DV376&lt;&gt;"",IF('WS-6'!DP376&gt;'WS-6'!DP378,MIN('WS-6'!DP376,'WS-6'!DP378),-MIN('WS-6'!DP376,'WS-6'!DP378))*IF('WS-6'!$DV376="W",1,-1),"")</f>
        <v/>
      </c>
      <c r="H700" s="39" t="str">
        <f>IF('WS-6'!$DV376&lt;&gt;"",IF('WS-6'!DR376='WS-6'!DR378,"",IF('WS-6'!DR376&gt;'WS-6'!DR378,MIN('WS-6'!DR376,'WS-6'!DR378),-MIN('WS-6'!DR376,'WS-6'!DR378))*IF('WS-6'!$DV376="W",1,-1)),"")</f>
        <v/>
      </c>
      <c r="I700" s="39" t="str">
        <f>IF('WS-6'!$DV376&lt;&gt;"",IF('WS-6'!DT376='WS-6'!DT378,"",IF('WS-6'!DT376&gt;'WS-6'!DT378,MIN('WS-6'!DT376,'WS-6'!DT378),-MIN('WS-6'!DT376,'WS-6'!DT378))*IF('WS-6'!$DV376="W",1,-1)),"")</f>
        <v/>
      </c>
    </row>
    <row r="701" spans="1:9">
      <c r="A701" t="e">
        <f t="shared" si="10"/>
        <v>#VALUE!</v>
      </c>
      <c r="B701" s="38" t="str">
        <f>CONCATENATE("WS-6 ",'WS-6'!$D$330,",",'WS-6'!$CT386)</f>
        <v>WS-6 6,14</v>
      </c>
      <c r="C701" t="str">
        <f>IF('WS-6'!$DV386&lt;&gt;"",IF('WS-6'!$DV386="W",'WS-6'!$CW386,'WS-6'!$CW388),"")</f>
        <v/>
      </c>
      <c r="D701" t="str">
        <f>IF('WS-6'!$DV386&lt;&gt;"",IF('WS-6'!$DV386="L",'WS-6'!$CW386,'WS-6'!$CW388),"")</f>
        <v/>
      </c>
      <c r="E701" s="39" t="str">
        <f>IF('WS-6'!$DV386&lt;&gt;"",IF('WS-6'!DL386&gt;'WS-6'!DL388,MIN('WS-6'!DL386,'WS-6'!DL388),-MIN('WS-6'!DL386,'WS-6'!DL388))*IF('WS-6'!$DV386="W",1,-1),"")</f>
        <v/>
      </c>
      <c r="F701" s="39" t="str">
        <f>IF('WS-6'!$DV386&lt;&gt;"",IF('WS-6'!DN386&gt;'WS-6'!DN388,MIN('WS-6'!DN386,'WS-6'!DN388),-MIN('WS-6'!DN386,'WS-6'!DN388))*IF('WS-6'!$DV386="W",1,-1),"")</f>
        <v/>
      </c>
      <c r="G701" s="39" t="str">
        <f>IF('WS-6'!$DV386&lt;&gt;"",IF('WS-6'!DP386&gt;'WS-6'!DP388,MIN('WS-6'!DP386,'WS-6'!DP388),-MIN('WS-6'!DP386,'WS-6'!DP388))*IF('WS-6'!$DV386="W",1,-1),"")</f>
        <v/>
      </c>
      <c r="H701" s="39" t="str">
        <f>IF('WS-6'!$DV386&lt;&gt;"",IF('WS-6'!DR386='WS-6'!DR388,"",IF('WS-6'!DR386&gt;'WS-6'!DR388,MIN('WS-6'!DR386,'WS-6'!DR388),-MIN('WS-6'!DR386,'WS-6'!DR388))*IF('WS-6'!$DV386="W",1,-1)),"")</f>
        <v/>
      </c>
      <c r="I701" s="39" t="str">
        <f>IF('WS-6'!$DV386&lt;&gt;"",IF('WS-6'!DT386='WS-6'!DT388,"",IF('WS-6'!DT386&gt;'WS-6'!DT388,MIN('WS-6'!DT386,'WS-6'!DT388),-MIN('WS-6'!DT386,'WS-6'!DT388))*IF('WS-6'!$DV386="W",1,-1)),"")</f>
        <v/>
      </c>
    </row>
    <row r="702" spans="1:9">
      <c r="A702" t="e">
        <f t="shared" si="10"/>
        <v>#VALUE!</v>
      </c>
      <c r="B702" s="38" t="str">
        <f>CONCATENATE("WS-6 ",'WS-6'!$D$330,",",'WS-6'!$EJ326)</f>
        <v>WS-6 6,15</v>
      </c>
      <c r="C702" t="str">
        <f>IF('WS-6'!$FL326&lt;&gt;"",IF('WS-6'!$FL326="W",'WS-6'!$EM326,'WS-6'!$EM328),"")</f>
        <v/>
      </c>
      <c r="D702" t="str">
        <f>IF('WS-6'!$FL326&lt;&gt;"",IF('WS-6'!$FL326="L",'WS-6'!$EM326,'WS-6'!$EM328),"")</f>
        <v/>
      </c>
      <c r="E702" s="39" t="str">
        <f>IF('WS-6'!$FL326&lt;&gt;"",IF('WS-6'!FB326&gt;'WS-6'!FB328,MIN('WS-6'!FB326,'WS-6'!FB328),-MIN('WS-6'!FB326,'WS-6'!FB328))*IF('WS-6'!$FL326="W",1,-1),"")</f>
        <v/>
      </c>
      <c r="F702" s="39" t="str">
        <f>IF('WS-6'!$FL326&lt;&gt;"",IF('WS-6'!FD326&gt;'WS-6'!FD328,MIN('WS-6'!FD326,'WS-6'!FD328),-MIN('WS-6'!FD326,'WS-6'!FD328))*IF('WS-6'!$FL326="W",1,-1),"")</f>
        <v/>
      </c>
      <c r="G702" s="39" t="str">
        <f>IF('WS-6'!$FL326&lt;&gt;"",IF('WS-6'!FF326&gt;'WS-6'!FF328,MIN('WS-6'!FF326,'WS-6'!FF328),-MIN('WS-6'!FF326,'WS-6'!FF328))*IF('WS-6'!$FL326="W",1,-1),"")</f>
        <v/>
      </c>
      <c r="H702" s="39" t="str">
        <f>IF('WS-6'!$FL326&lt;&gt;"",IF('WS-6'!FH326='WS-6'!FH328,"",IF('WS-6'!FH326&gt;'WS-6'!FH328,MIN('WS-6'!FH326,'WS-6'!FH328),-MIN('WS-6'!FH326,'WS-6'!FH328))*IF('WS-6'!$FL326="W",1,-1)),"")</f>
        <v/>
      </c>
      <c r="I702" s="39" t="str">
        <f>IF('WS-6'!$FL326&lt;&gt;"",IF('WS-6'!FJ326='WS-6'!FJ328,"",IF('WS-6'!FJ326&gt;'WS-6'!FJ328,MIN('WS-6'!FJ326,'WS-6'!FJ328),-MIN('WS-6'!FJ326,'WS-6'!FJ328))*IF('WS-6'!$FL326="W",1,-1)),"")</f>
        <v/>
      </c>
    </row>
    <row r="703" spans="1:9">
      <c r="A703" t="e">
        <f t="shared" si="10"/>
        <v>#VALUE!</v>
      </c>
      <c r="B703" s="38" t="str">
        <f>CONCATENATE("WS-6 ",'WS-6'!$D$395,",",'WS-6'!$BD391)</f>
        <v>WS-6 7,1</v>
      </c>
      <c r="C703" t="str">
        <f>IF('WS-6'!$CF391&lt;&gt;"",IF('WS-6'!$CF391="W",'WS-6'!$BG391,'WS-6'!$BG393),"")</f>
        <v/>
      </c>
      <c r="D703" t="str">
        <f>IF('WS-6'!$CF391&lt;&gt;"",IF('WS-6'!$CF391="L",'WS-6'!$BG391,'WS-6'!$BG393),"")</f>
        <v/>
      </c>
      <c r="E703" s="39" t="str">
        <f>IF('WS-6'!$CF391&lt;&gt;"",IF('WS-6'!BV391&gt;'WS-6'!BV393,MIN('WS-6'!BV391,'WS-6'!BV393),-MIN('WS-6'!BV391,'WS-6'!BV393))*IF('WS-6'!$CF391="W",1,-1),"")</f>
        <v/>
      </c>
      <c r="F703" s="39" t="str">
        <f>IF('WS-6'!$CF391&lt;&gt;"",IF('WS-6'!BX391&gt;'WS-6'!BX393,MIN('WS-6'!BX391,'WS-6'!BX393),-MIN('WS-6'!BX391,'WS-6'!BX393))*IF('WS-6'!$CF391="W",1,-1),"")</f>
        <v/>
      </c>
      <c r="G703" s="39" t="str">
        <f>IF('WS-6'!$CF391&lt;&gt;"",IF('WS-6'!BZ391&gt;'WS-6'!BZ393,MIN('WS-6'!BZ391,'WS-6'!BZ393),-MIN('WS-6'!BZ391,'WS-6'!BZ393))*IF('WS-6'!$CF391="W",1,-1),"")</f>
        <v/>
      </c>
      <c r="H703" s="39" t="str">
        <f>IF('WS-6'!$CF391&lt;&gt;"",IF('WS-6'!CB391='WS-6'!CB393,"",IF('WS-6'!CB391&gt;'WS-6'!CB393,MIN('WS-6'!CB391,'WS-6'!CB393),-MIN('WS-6'!CB391,'WS-6'!CB393))*IF('WS-6'!$CF391="W",1,-1)),"")</f>
        <v/>
      </c>
      <c r="I703" s="39" t="str">
        <f>IF('WS-6'!$CF391&lt;&gt;"",IF('WS-6'!CD391='WS-6'!CD393,"",IF('WS-6'!CD391&gt;'WS-6'!CD393,MIN('WS-6'!CD391,'WS-6'!CD393),-MIN('WS-6'!CD391,'WS-6'!CD393))*IF('WS-6'!$CF391="W",1,-1)),"")</f>
        <v/>
      </c>
    </row>
    <row r="704" spans="1:9">
      <c r="A704" t="e">
        <f t="shared" si="10"/>
        <v>#VALUE!</v>
      </c>
      <c r="B704" s="38" t="str">
        <f>CONCATENATE("WS-6 ",'WS-6'!$D$395,",",'WS-6'!$BD401)</f>
        <v>WS-6 7,2</v>
      </c>
      <c r="C704" t="str">
        <f>IF('WS-6'!$CF401&lt;&gt;"",IF('WS-6'!$CF401="W",'WS-6'!$BG401,'WS-6'!$BG403),"")</f>
        <v/>
      </c>
      <c r="D704" t="str">
        <f>IF('WS-6'!$CF401&lt;&gt;"",IF('WS-6'!$CF401="L",'WS-6'!$BG401,'WS-6'!$BG403),"")</f>
        <v/>
      </c>
      <c r="E704" s="39" t="str">
        <f>IF('WS-6'!$CF401&lt;&gt;"",IF('WS-6'!BV401&gt;'WS-6'!BV403,MIN('WS-6'!BV401,'WS-6'!BV403),-MIN('WS-6'!BV401,'WS-6'!BV403))*IF('WS-6'!$CF401="W",1,-1),"")</f>
        <v/>
      </c>
      <c r="F704" s="39" t="str">
        <f>IF('WS-6'!$CF401&lt;&gt;"",IF('WS-6'!BX401&gt;'WS-6'!BX403,MIN('WS-6'!BX401,'WS-6'!BX403),-MIN('WS-6'!BX401,'WS-6'!BX403))*IF('WS-6'!$CF401="W",1,-1),"")</f>
        <v/>
      </c>
      <c r="G704" s="39" t="str">
        <f>IF('WS-6'!$CF401&lt;&gt;"",IF('WS-6'!BZ401&gt;'WS-6'!BZ403,MIN('WS-6'!BZ401,'WS-6'!BZ403),-MIN('WS-6'!BZ401,'WS-6'!BZ403))*IF('WS-6'!$CF401="W",1,-1),"")</f>
        <v/>
      </c>
      <c r="H704" s="39" t="str">
        <f>IF('WS-6'!$CF401&lt;&gt;"",IF('WS-6'!CB401='WS-6'!CB403,"",IF('WS-6'!CB401&gt;'WS-6'!CB403,MIN('WS-6'!CB401,'WS-6'!CB403),-MIN('WS-6'!CB401,'WS-6'!CB403))*IF('WS-6'!$CF401="W",1,-1)),"")</f>
        <v/>
      </c>
      <c r="I704" s="39" t="str">
        <f>IF('WS-6'!$CF401&lt;&gt;"",IF('WS-6'!CD401='WS-6'!CD403,"",IF('WS-6'!CD401&gt;'WS-6'!CD403,MIN('WS-6'!CD401,'WS-6'!CD403),-MIN('WS-6'!CD401,'WS-6'!CD403))*IF('WS-6'!$CF401="W",1,-1)),"")</f>
        <v/>
      </c>
    </row>
    <row r="705" spans="1:9">
      <c r="A705" t="e">
        <f t="shared" si="10"/>
        <v>#VALUE!</v>
      </c>
      <c r="B705" s="38" t="str">
        <f>CONCATENATE("WS-6 ",'WS-6'!$D$395,",",'WS-6'!$BD411)</f>
        <v>WS-6 7,3</v>
      </c>
      <c r="C705" t="str">
        <f>IF('WS-6'!$CF411&lt;&gt;"",IF('WS-6'!$CF411="W",'WS-6'!$BG411,'WS-6'!$BG413),"")</f>
        <v/>
      </c>
      <c r="D705" t="str">
        <f>IF('WS-6'!$CF411&lt;&gt;"",IF('WS-6'!$CF411="L",'WS-6'!$BG411,'WS-6'!$BG413),"")</f>
        <v/>
      </c>
      <c r="E705" s="39" t="str">
        <f>IF('WS-6'!$CF411&lt;&gt;"",IF('WS-6'!BV411&gt;'WS-6'!BV413,MIN('WS-6'!BV411,'WS-6'!BV413),-MIN('WS-6'!BV411,'WS-6'!BV413))*IF('WS-6'!$CF411="W",1,-1),"")</f>
        <v/>
      </c>
      <c r="F705" s="39" t="str">
        <f>IF('WS-6'!$CF411&lt;&gt;"",IF('WS-6'!BX411&gt;'WS-6'!BX413,MIN('WS-6'!BX411,'WS-6'!BX413),-MIN('WS-6'!BX411,'WS-6'!BX413))*IF('WS-6'!$CF411="W",1,-1),"")</f>
        <v/>
      </c>
      <c r="G705" s="39" t="str">
        <f>IF('WS-6'!$CF411&lt;&gt;"",IF('WS-6'!BZ411&gt;'WS-6'!BZ413,MIN('WS-6'!BZ411,'WS-6'!BZ413),-MIN('WS-6'!BZ411,'WS-6'!BZ413))*IF('WS-6'!$CF411="W",1,-1),"")</f>
        <v/>
      </c>
      <c r="H705" s="39" t="str">
        <f>IF('WS-6'!$CF411&lt;&gt;"",IF('WS-6'!CB411='WS-6'!CB413,"",IF('WS-6'!CB411&gt;'WS-6'!CB413,MIN('WS-6'!CB411,'WS-6'!CB413),-MIN('WS-6'!CB411,'WS-6'!CB413))*IF('WS-6'!$CF411="W",1,-1)),"")</f>
        <v/>
      </c>
      <c r="I705" s="39" t="str">
        <f>IF('WS-6'!$CF411&lt;&gt;"",IF('WS-6'!CD411='WS-6'!CD413,"",IF('WS-6'!CD411&gt;'WS-6'!CD413,MIN('WS-6'!CD411,'WS-6'!CD413),-MIN('WS-6'!CD411,'WS-6'!CD413))*IF('WS-6'!$CF411="W",1,-1)),"")</f>
        <v/>
      </c>
    </row>
    <row r="706" spans="1:9">
      <c r="A706" t="e">
        <f t="shared" ref="A706:A769" si="11">MID($C706,FIND(" ",$C706,1)+1,FIND(" ",$C706,LEN($C706)-8)-1-FIND(" ",$C706,1))&amp;";"&amp;LEFT($C706,FIND(" ",$C706,1)-1)&amp;";"&amp;MID($C706,FIND("(",$C706,LEN($C706)-7)+1,FIND(")",$C706,LEN($C706)-2)-FIND("(",$C706,LEN($C706)-7)-1)&amp;";"&amp;MID($D706,FIND(" ",$D706,1)+1,FIND(" ",$D706,LEN($D706)-8)-1-FIND(" ",$D706,1))&amp;";"&amp;LEFT($D706,FIND(" ",$D706,1)-1)&amp;";"&amp;MID($D706,FIND("(",$D706,LEN($D706)-7)+1,FIND(")",$D706,LEN($D706)-2)-FIND("(",$D706,LEN($D706)-7)-1)&amp;"|"</f>
        <v>#VALUE!</v>
      </c>
      <c r="B706" s="38" t="str">
        <f>CONCATENATE("WS-6 ",'WS-6'!$D$395,",",'WS-6'!$BD421)</f>
        <v>WS-6 7,4</v>
      </c>
      <c r="C706" t="str">
        <f>IF('WS-6'!$CF421&lt;&gt;"",IF('WS-6'!$CF421="W",'WS-6'!$BG421,'WS-6'!$BG423),"")</f>
        <v/>
      </c>
      <c r="D706" t="str">
        <f>IF('WS-6'!$CF421&lt;&gt;"",IF('WS-6'!$CF421="L",'WS-6'!$BG421,'WS-6'!$BG423),"")</f>
        <v/>
      </c>
      <c r="E706" s="39" t="str">
        <f>IF('WS-6'!$CF421&lt;&gt;"",IF('WS-6'!BV421&gt;'WS-6'!BV423,MIN('WS-6'!BV421,'WS-6'!BV423),-MIN('WS-6'!BV421,'WS-6'!BV423))*IF('WS-6'!$CF421="W",1,-1),"")</f>
        <v/>
      </c>
      <c r="F706" s="39" t="str">
        <f>IF('WS-6'!$CF421&lt;&gt;"",IF('WS-6'!BX421&gt;'WS-6'!BX423,MIN('WS-6'!BX421,'WS-6'!BX423),-MIN('WS-6'!BX421,'WS-6'!BX423))*IF('WS-6'!$CF421="W",1,-1),"")</f>
        <v/>
      </c>
      <c r="G706" s="39" t="str">
        <f>IF('WS-6'!$CF421&lt;&gt;"",IF('WS-6'!BZ421&gt;'WS-6'!BZ423,MIN('WS-6'!BZ421,'WS-6'!BZ423),-MIN('WS-6'!BZ421,'WS-6'!BZ423))*IF('WS-6'!$CF421="W",1,-1),"")</f>
        <v/>
      </c>
      <c r="H706" s="39" t="str">
        <f>IF('WS-6'!$CF421&lt;&gt;"",IF('WS-6'!CB421='WS-6'!CB423,"",IF('WS-6'!CB421&gt;'WS-6'!CB423,MIN('WS-6'!CB421,'WS-6'!CB423),-MIN('WS-6'!CB421,'WS-6'!CB423))*IF('WS-6'!$CF421="W",1,-1)),"")</f>
        <v/>
      </c>
      <c r="I706" s="39" t="str">
        <f>IF('WS-6'!$CF421&lt;&gt;"",IF('WS-6'!CD421='WS-6'!CD423,"",IF('WS-6'!CD421&gt;'WS-6'!CD423,MIN('WS-6'!CD421,'WS-6'!CD423),-MIN('WS-6'!CD421,'WS-6'!CD423))*IF('WS-6'!$CF421="W",1,-1)),"")</f>
        <v/>
      </c>
    </row>
    <row r="707" spans="1:9">
      <c r="A707" t="e">
        <f t="shared" si="11"/>
        <v>#VALUE!</v>
      </c>
      <c r="B707" s="38" t="str">
        <f>CONCATENATE("WS-6 ",'WS-6'!$D$395,",",'WS-6'!$BD431)</f>
        <v>WS-6 7,5</v>
      </c>
      <c r="C707" t="str">
        <f>IF('WS-6'!$CF431&lt;&gt;"",IF('WS-6'!$CF431="W",'WS-6'!$BG431,'WS-6'!$BG433),"")</f>
        <v/>
      </c>
      <c r="D707" t="str">
        <f>IF('WS-6'!$CF431&lt;&gt;"",IF('WS-6'!$CF431="L",'WS-6'!$BG431,'WS-6'!$BG433),"")</f>
        <v/>
      </c>
      <c r="E707" s="39" t="str">
        <f>IF('WS-6'!$CF431&lt;&gt;"",IF('WS-6'!BV431&gt;'WS-6'!BV433,MIN('WS-6'!BV431,'WS-6'!BV433),-MIN('WS-6'!BV431,'WS-6'!BV433))*IF('WS-6'!$CF431="W",1,-1),"")</f>
        <v/>
      </c>
      <c r="F707" s="39" t="str">
        <f>IF('WS-6'!$CF431&lt;&gt;"",IF('WS-6'!BX431&gt;'WS-6'!BX433,MIN('WS-6'!BX431,'WS-6'!BX433),-MIN('WS-6'!BX431,'WS-6'!BX433))*IF('WS-6'!$CF431="W",1,-1),"")</f>
        <v/>
      </c>
      <c r="G707" s="39" t="str">
        <f>IF('WS-6'!$CF431&lt;&gt;"",IF('WS-6'!BZ431&gt;'WS-6'!BZ433,MIN('WS-6'!BZ431,'WS-6'!BZ433),-MIN('WS-6'!BZ431,'WS-6'!BZ433))*IF('WS-6'!$CF431="W",1,-1),"")</f>
        <v/>
      </c>
      <c r="H707" s="39" t="str">
        <f>IF('WS-6'!$CF431&lt;&gt;"",IF('WS-6'!CB431='WS-6'!CB433,"",IF('WS-6'!CB431&gt;'WS-6'!CB433,MIN('WS-6'!CB431,'WS-6'!CB433),-MIN('WS-6'!CB431,'WS-6'!CB433))*IF('WS-6'!$CF431="W",1,-1)),"")</f>
        <v/>
      </c>
      <c r="I707" s="39" t="str">
        <f>IF('WS-6'!$CF431&lt;&gt;"",IF('WS-6'!CD431='WS-6'!CD433,"",IF('WS-6'!CD431&gt;'WS-6'!CD433,MIN('WS-6'!CD431,'WS-6'!CD433),-MIN('WS-6'!CD431,'WS-6'!CD433))*IF('WS-6'!$CF431="W",1,-1)),"")</f>
        <v/>
      </c>
    </row>
    <row r="708" spans="1:9">
      <c r="A708" t="e">
        <f t="shared" si="11"/>
        <v>#VALUE!</v>
      </c>
      <c r="B708" s="38" t="str">
        <f>CONCATENATE("WS-6 ",'WS-6'!$D$395,",",'WS-6'!$BD441)</f>
        <v>WS-6 7,6</v>
      </c>
      <c r="C708" t="str">
        <f>IF('WS-6'!$CF441&lt;&gt;"",IF('WS-6'!$CF441="W",'WS-6'!$BG441,'WS-6'!$BG443),"")</f>
        <v/>
      </c>
      <c r="D708" t="str">
        <f>IF('WS-6'!$CF441&lt;&gt;"",IF('WS-6'!$CF441="L",'WS-6'!$BG441,'WS-6'!$BG443),"")</f>
        <v/>
      </c>
      <c r="E708" s="39" t="str">
        <f>IF('WS-6'!$CF441&lt;&gt;"",IF('WS-6'!BV441&gt;'WS-6'!BV443,MIN('WS-6'!BV441,'WS-6'!BV443),-MIN('WS-6'!BV441,'WS-6'!BV443))*IF('WS-6'!$CF441="W",1,-1),"")</f>
        <v/>
      </c>
      <c r="F708" s="39" t="str">
        <f>IF('WS-6'!$CF441&lt;&gt;"",IF('WS-6'!BX441&gt;'WS-6'!BX443,MIN('WS-6'!BX441,'WS-6'!BX443),-MIN('WS-6'!BX441,'WS-6'!BX443))*IF('WS-6'!$CF441="W",1,-1),"")</f>
        <v/>
      </c>
      <c r="G708" s="39" t="str">
        <f>IF('WS-6'!$CF441&lt;&gt;"",IF('WS-6'!BZ441&gt;'WS-6'!BZ443,MIN('WS-6'!BZ441,'WS-6'!BZ443),-MIN('WS-6'!BZ441,'WS-6'!BZ443))*IF('WS-6'!$CF441="W",1,-1),"")</f>
        <v/>
      </c>
      <c r="H708" s="39" t="str">
        <f>IF('WS-6'!$CF441&lt;&gt;"",IF('WS-6'!CB441='WS-6'!CB443,"",IF('WS-6'!CB441&gt;'WS-6'!CB443,MIN('WS-6'!CB441,'WS-6'!CB443),-MIN('WS-6'!CB441,'WS-6'!CB443))*IF('WS-6'!$CF441="W",1,-1)),"")</f>
        <v/>
      </c>
      <c r="I708" s="39" t="str">
        <f>IF('WS-6'!$CF441&lt;&gt;"",IF('WS-6'!CD441='WS-6'!CD443,"",IF('WS-6'!CD441&gt;'WS-6'!CD443,MIN('WS-6'!CD441,'WS-6'!CD443),-MIN('WS-6'!CD441,'WS-6'!CD443))*IF('WS-6'!$CF441="W",1,-1)),"")</f>
        <v/>
      </c>
    </row>
    <row r="709" spans="1:9">
      <c r="A709" t="e">
        <f t="shared" si="11"/>
        <v>#VALUE!</v>
      </c>
      <c r="B709" s="38" t="str">
        <f>CONCATENATE("WS-6 ",'WS-6'!$D$395,",",'WS-6'!$BD451)</f>
        <v>WS-6 7,7</v>
      </c>
      <c r="C709" t="str">
        <f>IF('WS-6'!$CF451&lt;&gt;"",IF('WS-6'!$CF451="W",'WS-6'!$BG451,'WS-6'!$BG453),"")</f>
        <v/>
      </c>
      <c r="D709" t="str">
        <f>IF('WS-6'!$CF451&lt;&gt;"",IF('WS-6'!$CF451="L",'WS-6'!$BG451,'WS-6'!$BG453),"")</f>
        <v/>
      </c>
      <c r="E709" s="39" t="str">
        <f>IF('WS-6'!$CF451&lt;&gt;"",IF('WS-6'!BV451&gt;'WS-6'!BV453,MIN('WS-6'!BV451,'WS-6'!BV453),-MIN('WS-6'!BV451,'WS-6'!BV453))*IF('WS-6'!$CF451="W",1,-1),"")</f>
        <v/>
      </c>
      <c r="F709" s="39" t="str">
        <f>IF('WS-6'!$CF451&lt;&gt;"",IF('WS-6'!BX451&gt;'WS-6'!BX453,MIN('WS-6'!BX451,'WS-6'!BX453),-MIN('WS-6'!BX451,'WS-6'!BX453))*IF('WS-6'!$CF451="W",1,-1),"")</f>
        <v/>
      </c>
      <c r="G709" s="39" t="str">
        <f>IF('WS-6'!$CF451&lt;&gt;"",IF('WS-6'!BZ451&gt;'WS-6'!BZ453,MIN('WS-6'!BZ451,'WS-6'!BZ453),-MIN('WS-6'!BZ451,'WS-6'!BZ453))*IF('WS-6'!$CF451="W",1,-1),"")</f>
        <v/>
      </c>
      <c r="H709" s="39" t="str">
        <f>IF('WS-6'!$CF451&lt;&gt;"",IF('WS-6'!CB451='WS-6'!CB453,"",IF('WS-6'!CB451&gt;'WS-6'!CB453,MIN('WS-6'!CB451,'WS-6'!CB453),-MIN('WS-6'!CB451,'WS-6'!CB453))*IF('WS-6'!$CF451="W",1,-1)),"")</f>
        <v/>
      </c>
      <c r="I709" s="39" t="str">
        <f>IF('WS-6'!$CF451&lt;&gt;"",IF('WS-6'!CD451='WS-6'!CD453,"",IF('WS-6'!CD451&gt;'WS-6'!CD453,MIN('WS-6'!CD451,'WS-6'!CD453),-MIN('WS-6'!CD451,'WS-6'!CD453))*IF('WS-6'!$CF451="W",1,-1)),"")</f>
        <v/>
      </c>
    </row>
    <row r="710" spans="1:9">
      <c r="A710" t="e">
        <f t="shared" si="11"/>
        <v>#VALUE!</v>
      </c>
      <c r="B710" s="38" t="str">
        <f>CONCATENATE("WS-6 ",'WS-6'!$D$395,",",'WS-6'!$CT391)</f>
        <v>WS-6 7,8</v>
      </c>
      <c r="C710" t="str">
        <f>IF('WS-6'!$DV391&lt;&gt;"",IF('WS-6'!$DV391="W",'WS-6'!$CW391,'WS-6'!$CW393),"")</f>
        <v/>
      </c>
      <c r="D710" t="str">
        <f>IF('WS-6'!$DV391&lt;&gt;"",IF('WS-6'!$DV391="L",'WS-6'!$CW391,'WS-6'!$CW393),"")</f>
        <v/>
      </c>
      <c r="E710" s="39" t="str">
        <f>IF('WS-6'!$DV391&lt;&gt;"",IF('WS-6'!DL391&gt;'WS-6'!DL393,MIN('WS-6'!DL391,'WS-6'!DL393),-MIN('WS-6'!DL391,'WS-6'!DL393))*IF('WS-6'!$DV391="W",1,-1),"")</f>
        <v/>
      </c>
      <c r="F710" s="39" t="str">
        <f>IF('WS-6'!$DV391&lt;&gt;"",IF('WS-6'!DN391&gt;'WS-6'!DN393,MIN('WS-6'!DN391,'WS-6'!DN393),-MIN('WS-6'!DN391,'WS-6'!DN393))*IF('WS-6'!$DV391="W",1,-1),"")</f>
        <v/>
      </c>
      <c r="G710" s="39" t="str">
        <f>IF('WS-6'!$DV391&lt;&gt;"",IF('WS-6'!DP391&gt;'WS-6'!DP393,MIN('WS-6'!DP391,'WS-6'!DP393),-MIN('WS-6'!DP391,'WS-6'!DP393))*IF('WS-6'!$DV391="W",1,-1),"")</f>
        <v/>
      </c>
      <c r="H710" s="39" t="str">
        <f>IF('WS-6'!$DV391&lt;&gt;"",IF('WS-6'!DR391='WS-6'!DR393,"",IF('WS-6'!DR391&gt;'WS-6'!DR393,MIN('WS-6'!DR391,'WS-6'!DR393),-MIN('WS-6'!DR391,'WS-6'!DR393))*IF('WS-6'!$DV391="W",1,-1)),"")</f>
        <v/>
      </c>
      <c r="I710" s="39" t="str">
        <f>IF('WS-6'!$DV391&lt;&gt;"",IF('WS-6'!DT391='WS-6'!DT393,"",IF('WS-6'!DT391&gt;'WS-6'!DT393,MIN('WS-6'!DT391,'WS-6'!DT393),-MIN('WS-6'!DT391,'WS-6'!DT393))*IF('WS-6'!$DV391="W",1,-1)),"")</f>
        <v/>
      </c>
    </row>
    <row r="711" spans="1:9">
      <c r="A711" t="e">
        <f t="shared" si="11"/>
        <v>#VALUE!</v>
      </c>
      <c r="B711" s="38" t="str">
        <f>CONCATENATE("WS-6 ",'WS-6'!$D$395,",",'WS-6'!$CT401)</f>
        <v>WS-6 7,9</v>
      </c>
      <c r="C711" t="str">
        <f>IF('WS-6'!$DV401&lt;&gt;"",IF('WS-6'!$DV401="W",'WS-6'!$CW401,'WS-6'!$CW403),"")</f>
        <v/>
      </c>
      <c r="D711" t="str">
        <f>IF('WS-6'!$DV401&lt;&gt;"",IF('WS-6'!$DV401="L",'WS-6'!$CW401,'WS-6'!$CW403),"")</f>
        <v/>
      </c>
      <c r="E711" s="39" t="str">
        <f>IF('WS-6'!$DV401&lt;&gt;"",IF('WS-6'!DL401&gt;'WS-6'!DL403,MIN('WS-6'!DL401,'WS-6'!DL403),-MIN('WS-6'!DL401,'WS-6'!DL403))*IF('WS-6'!$DV401="W",1,-1),"")</f>
        <v/>
      </c>
      <c r="F711" s="39" t="str">
        <f>IF('WS-6'!$DV401&lt;&gt;"",IF('WS-6'!DN401&gt;'WS-6'!DN403,MIN('WS-6'!DN401,'WS-6'!DN403),-MIN('WS-6'!DN401,'WS-6'!DN403))*IF('WS-6'!$DV401="W",1,-1),"")</f>
        <v/>
      </c>
      <c r="G711" s="39" t="str">
        <f>IF('WS-6'!$DV401&lt;&gt;"",IF('WS-6'!DP401&gt;'WS-6'!DP403,MIN('WS-6'!DP401,'WS-6'!DP403),-MIN('WS-6'!DP401,'WS-6'!DP403))*IF('WS-6'!$DV401="W",1,-1),"")</f>
        <v/>
      </c>
      <c r="H711" s="39" t="str">
        <f>IF('WS-6'!$DV401&lt;&gt;"",IF('WS-6'!DR401='WS-6'!DR403,"",IF('WS-6'!DR401&gt;'WS-6'!DR403,MIN('WS-6'!DR401,'WS-6'!DR403),-MIN('WS-6'!DR401,'WS-6'!DR403))*IF('WS-6'!$DV401="W",1,-1)),"")</f>
        <v/>
      </c>
      <c r="I711" s="39" t="str">
        <f>IF('WS-6'!$DV401&lt;&gt;"",IF('WS-6'!DT401='WS-6'!DT403,"",IF('WS-6'!DT401&gt;'WS-6'!DT403,MIN('WS-6'!DT401,'WS-6'!DT403),-MIN('WS-6'!DT401,'WS-6'!DT403))*IF('WS-6'!$DV401="W",1,-1)),"")</f>
        <v/>
      </c>
    </row>
    <row r="712" spans="1:9">
      <c r="A712" t="e">
        <f t="shared" si="11"/>
        <v>#VALUE!</v>
      </c>
      <c r="B712" s="38" t="str">
        <f>CONCATENATE("WS-6 ",'WS-6'!$D$395,",",'WS-6'!$CT411)</f>
        <v>WS-6 7,10</v>
      </c>
      <c r="C712" t="str">
        <f>IF('WS-6'!$DV411&lt;&gt;"",IF('WS-6'!$DV411="W",'WS-6'!$CW411,'WS-6'!$CW413),"")</f>
        <v/>
      </c>
      <c r="D712" t="str">
        <f>IF('WS-6'!$DV411&lt;&gt;"",IF('WS-6'!$DV411="L",'WS-6'!$CW411,'WS-6'!$CW413),"")</f>
        <v/>
      </c>
      <c r="E712" s="39" t="str">
        <f>IF('WS-6'!$DV411&lt;&gt;"",IF('WS-6'!DL411&gt;'WS-6'!DL413,MIN('WS-6'!DL411,'WS-6'!DL413),-MIN('WS-6'!DL411,'WS-6'!DL413))*IF('WS-6'!$DV411="W",1,-1),"")</f>
        <v/>
      </c>
      <c r="F712" s="39" t="str">
        <f>IF('WS-6'!$DV411&lt;&gt;"",IF('WS-6'!DN411&gt;'WS-6'!DN413,MIN('WS-6'!DN411,'WS-6'!DN413),-MIN('WS-6'!DN411,'WS-6'!DN413))*IF('WS-6'!$DV411="W",1,-1),"")</f>
        <v/>
      </c>
      <c r="G712" s="39" t="str">
        <f>IF('WS-6'!$DV411&lt;&gt;"",IF('WS-6'!DP411&gt;'WS-6'!DP413,MIN('WS-6'!DP411,'WS-6'!DP413),-MIN('WS-6'!DP411,'WS-6'!DP413))*IF('WS-6'!$DV411="W",1,-1),"")</f>
        <v/>
      </c>
      <c r="H712" s="39" t="str">
        <f>IF('WS-6'!$DV411&lt;&gt;"",IF('WS-6'!DR411='WS-6'!DR413,"",IF('WS-6'!DR411&gt;'WS-6'!DR413,MIN('WS-6'!DR411,'WS-6'!DR413),-MIN('WS-6'!DR411,'WS-6'!DR413))*IF('WS-6'!$DV411="W",1,-1)),"")</f>
        <v/>
      </c>
      <c r="I712" s="39" t="str">
        <f>IF('WS-6'!$DV411&lt;&gt;"",IF('WS-6'!DT411='WS-6'!DT413,"",IF('WS-6'!DT411&gt;'WS-6'!DT413,MIN('WS-6'!DT411,'WS-6'!DT413),-MIN('WS-6'!DT411,'WS-6'!DT413))*IF('WS-6'!$DV411="W",1,-1)),"")</f>
        <v/>
      </c>
    </row>
    <row r="713" spans="1:9">
      <c r="A713" t="e">
        <f t="shared" si="11"/>
        <v>#VALUE!</v>
      </c>
      <c r="B713" s="38" t="str">
        <f>CONCATENATE("WS-6 ",'WS-6'!$D$395,",",'WS-6'!$CT421)</f>
        <v>WS-6 7,11</v>
      </c>
      <c r="C713" t="str">
        <f>IF('WS-6'!$DV421&lt;&gt;"",IF('WS-6'!$DV421="W",'WS-6'!$CW421,'WS-6'!$CW423),"")</f>
        <v/>
      </c>
      <c r="D713" t="str">
        <f>IF('WS-6'!$DV421&lt;&gt;"",IF('WS-6'!$DV421="L",'WS-6'!$CW421,'WS-6'!$CW423),"")</f>
        <v/>
      </c>
      <c r="E713" s="39" t="str">
        <f>IF('WS-6'!$DV421&lt;&gt;"",IF('WS-6'!DL421&gt;'WS-6'!DL423,MIN('WS-6'!DL421,'WS-6'!DL423),-MIN('WS-6'!DL421,'WS-6'!DL423))*IF('WS-6'!$DV421="W",1,-1),"")</f>
        <v/>
      </c>
      <c r="F713" s="39" t="str">
        <f>IF('WS-6'!$DV421&lt;&gt;"",IF('WS-6'!DN421&gt;'WS-6'!DN423,MIN('WS-6'!DN421,'WS-6'!DN423),-MIN('WS-6'!DN421,'WS-6'!DN423))*IF('WS-6'!$DV421="W",1,-1),"")</f>
        <v/>
      </c>
      <c r="G713" s="39" t="str">
        <f>IF('WS-6'!$DV421&lt;&gt;"",IF('WS-6'!DP421&gt;'WS-6'!DP423,MIN('WS-6'!DP421,'WS-6'!DP423),-MIN('WS-6'!DP421,'WS-6'!DP423))*IF('WS-6'!$DV421="W",1,-1),"")</f>
        <v/>
      </c>
      <c r="H713" s="39" t="str">
        <f>IF('WS-6'!$DV421&lt;&gt;"",IF('WS-6'!DR421='WS-6'!DR423,"",IF('WS-6'!DR421&gt;'WS-6'!DR423,MIN('WS-6'!DR421,'WS-6'!DR423),-MIN('WS-6'!DR421,'WS-6'!DR423))*IF('WS-6'!$DV421="W",1,-1)),"")</f>
        <v/>
      </c>
      <c r="I713" s="39" t="str">
        <f>IF('WS-6'!$DV421&lt;&gt;"",IF('WS-6'!DT421='WS-6'!DT423,"",IF('WS-6'!DT421&gt;'WS-6'!DT423,MIN('WS-6'!DT421,'WS-6'!DT423),-MIN('WS-6'!DT421,'WS-6'!DT423))*IF('WS-6'!$DV421="W",1,-1)),"")</f>
        <v/>
      </c>
    </row>
    <row r="714" spans="1:9">
      <c r="A714" t="e">
        <f t="shared" si="11"/>
        <v>#VALUE!</v>
      </c>
      <c r="B714" s="38" t="str">
        <f>CONCATENATE("WS-6 ",'WS-6'!$D$395,",",'WS-6'!$CT431)</f>
        <v>WS-6 7,12</v>
      </c>
      <c r="C714" t="str">
        <f>IF('WS-6'!$DV431&lt;&gt;"",IF('WS-6'!$DV431="W",'WS-6'!$CW431,'WS-6'!$CW433),"")</f>
        <v/>
      </c>
      <c r="D714" t="str">
        <f>IF('WS-6'!$DV431&lt;&gt;"",IF('WS-6'!$DV431="L",'WS-6'!$CW431,'WS-6'!$CW433),"")</f>
        <v/>
      </c>
      <c r="E714" s="39" t="str">
        <f>IF('WS-6'!$DV431&lt;&gt;"",IF('WS-6'!DL431&gt;'WS-6'!DL433,MIN('WS-6'!DL431,'WS-6'!DL433),-MIN('WS-6'!DL431,'WS-6'!DL433))*IF('WS-6'!$DV431="W",1,-1),"")</f>
        <v/>
      </c>
      <c r="F714" s="39" t="str">
        <f>IF('WS-6'!$DV431&lt;&gt;"",IF('WS-6'!DN431&gt;'WS-6'!DN433,MIN('WS-6'!DN431,'WS-6'!DN433),-MIN('WS-6'!DN431,'WS-6'!DN433))*IF('WS-6'!$DV431="W",1,-1),"")</f>
        <v/>
      </c>
      <c r="G714" s="39" t="str">
        <f>IF('WS-6'!$DV431&lt;&gt;"",IF('WS-6'!DP431&gt;'WS-6'!DP433,MIN('WS-6'!DP431,'WS-6'!DP433),-MIN('WS-6'!DP431,'WS-6'!DP433))*IF('WS-6'!$DV431="W",1,-1),"")</f>
        <v/>
      </c>
      <c r="H714" s="39" t="str">
        <f>IF('WS-6'!$DV431&lt;&gt;"",IF('WS-6'!DR431='WS-6'!DR433,"",IF('WS-6'!DR431&gt;'WS-6'!DR433,MIN('WS-6'!DR431,'WS-6'!DR433),-MIN('WS-6'!DR431,'WS-6'!DR433))*IF('WS-6'!$DV431="W",1,-1)),"")</f>
        <v/>
      </c>
      <c r="I714" s="39" t="str">
        <f>IF('WS-6'!$DV431&lt;&gt;"",IF('WS-6'!DT431='WS-6'!DT433,"",IF('WS-6'!DT431&gt;'WS-6'!DT433,MIN('WS-6'!DT431,'WS-6'!DT433),-MIN('WS-6'!DT431,'WS-6'!DT433))*IF('WS-6'!$DV431="W",1,-1)),"")</f>
        <v/>
      </c>
    </row>
    <row r="715" spans="1:9">
      <c r="A715" t="e">
        <f t="shared" si="11"/>
        <v>#VALUE!</v>
      </c>
      <c r="B715" s="38" t="str">
        <f>CONCATENATE("WS-6 ",'WS-6'!$D$395,",",'WS-6'!$CT441)</f>
        <v>WS-6 7,13</v>
      </c>
      <c r="C715" t="str">
        <f>IF('WS-6'!$DV441&lt;&gt;"",IF('WS-6'!$DV441="W",'WS-6'!$CW441,'WS-6'!$CW443),"")</f>
        <v/>
      </c>
      <c r="D715" t="str">
        <f>IF('WS-6'!$DV441&lt;&gt;"",IF('WS-6'!$DV441="L",'WS-6'!$CW441,'WS-6'!$CW443),"")</f>
        <v/>
      </c>
      <c r="E715" s="39" t="str">
        <f>IF('WS-6'!$DV441&lt;&gt;"",IF('WS-6'!DL441&gt;'WS-6'!DL443,MIN('WS-6'!DL441,'WS-6'!DL443),-MIN('WS-6'!DL441,'WS-6'!DL443))*IF('WS-6'!$DV441="W",1,-1),"")</f>
        <v/>
      </c>
      <c r="F715" s="39" t="str">
        <f>IF('WS-6'!$DV441&lt;&gt;"",IF('WS-6'!DN441&gt;'WS-6'!DN443,MIN('WS-6'!DN441,'WS-6'!DN443),-MIN('WS-6'!DN441,'WS-6'!DN443))*IF('WS-6'!$DV441="W",1,-1),"")</f>
        <v/>
      </c>
      <c r="G715" s="39" t="str">
        <f>IF('WS-6'!$DV441&lt;&gt;"",IF('WS-6'!DP441&gt;'WS-6'!DP443,MIN('WS-6'!DP441,'WS-6'!DP443),-MIN('WS-6'!DP441,'WS-6'!DP443))*IF('WS-6'!$DV441="W",1,-1),"")</f>
        <v/>
      </c>
      <c r="H715" s="39" t="str">
        <f>IF('WS-6'!$DV441&lt;&gt;"",IF('WS-6'!DR441='WS-6'!DR443,"",IF('WS-6'!DR441&gt;'WS-6'!DR443,MIN('WS-6'!DR441,'WS-6'!DR443),-MIN('WS-6'!DR441,'WS-6'!DR443))*IF('WS-6'!$DV441="W",1,-1)),"")</f>
        <v/>
      </c>
      <c r="I715" s="39" t="str">
        <f>IF('WS-6'!$DV441&lt;&gt;"",IF('WS-6'!DT441='WS-6'!DT443,"",IF('WS-6'!DT441&gt;'WS-6'!DT443,MIN('WS-6'!DT441,'WS-6'!DT443),-MIN('WS-6'!DT441,'WS-6'!DT443))*IF('WS-6'!$DV441="W",1,-1)),"")</f>
        <v/>
      </c>
    </row>
    <row r="716" spans="1:9">
      <c r="A716" t="e">
        <f t="shared" si="11"/>
        <v>#VALUE!</v>
      </c>
      <c r="B716" s="38" t="str">
        <f>CONCATENATE("WS-6 ",'WS-6'!$D$395,",",'WS-6'!$CT451)</f>
        <v>WS-6 7,14</v>
      </c>
      <c r="C716" t="str">
        <f>IF('WS-6'!$DV451&lt;&gt;"",IF('WS-6'!$DV451="W",'WS-6'!$CW451,'WS-6'!$CW453),"")</f>
        <v/>
      </c>
      <c r="D716" t="str">
        <f>IF('WS-6'!$DV451&lt;&gt;"",IF('WS-6'!$DV451="L",'WS-6'!$CW451,'WS-6'!$CW453),"")</f>
        <v/>
      </c>
      <c r="E716" s="39" t="str">
        <f>IF('WS-6'!$DV451&lt;&gt;"",IF('WS-6'!DL451&gt;'WS-6'!DL453,MIN('WS-6'!DL451,'WS-6'!DL453),-MIN('WS-6'!DL451,'WS-6'!DL453))*IF('WS-6'!$DV451="W",1,-1),"")</f>
        <v/>
      </c>
      <c r="F716" s="39" t="str">
        <f>IF('WS-6'!$DV451&lt;&gt;"",IF('WS-6'!DN451&gt;'WS-6'!DN453,MIN('WS-6'!DN451,'WS-6'!DN453),-MIN('WS-6'!DN451,'WS-6'!DN453))*IF('WS-6'!$DV451="W",1,-1),"")</f>
        <v/>
      </c>
      <c r="G716" s="39" t="str">
        <f>IF('WS-6'!$DV451&lt;&gt;"",IF('WS-6'!DP451&gt;'WS-6'!DP453,MIN('WS-6'!DP451,'WS-6'!DP453),-MIN('WS-6'!DP451,'WS-6'!DP453))*IF('WS-6'!$DV451="W",1,-1),"")</f>
        <v/>
      </c>
      <c r="H716" s="39" t="str">
        <f>IF('WS-6'!$DV451&lt;&gt;"",IF('WS-6'!DR451='WS-6'!DR453,"",IF('WS-6'!DR451&gt;'WS-6'!DR453,MIN('WS-6'!DR451,'WS-6'!DR453),-MIN('WS-6'!DR451,'WS-6'!DR453))*IF('WS-6'!$DV451="W",1,-1)),"")</f>
        <v/>
      </c>
      <c r="I716" s="39" t="str">
        <f>IF('WS-6'!$DV451&lt;&gt;"",IF('WS-6'!DT451='WS-6'!DT453,"",IF('WS-6'!DT451&gt;'WS-6'!DT453,MIN('WS-6'!DT451,'WS-6'!DT453),-MIN('WS-6'!DT451,'WS-6'!DT453))*IF('WS-6'!$DV451="W",1,-1)),"")</f>
        <v/>
      </c>
    </row>
    <row r="717" spans="1:9">
      <c r="A717" t="e">
        <f t="shared" si="11"/>
        <v>#VALUE!</v>
      </c>
      <c r="B717" s="38" t="str">
        <f>CONCATENATE("WS-6 ",'WS-6'!$D$395,",",'WS-6'!$EJ391)</f>
        <v>WS-6 7,15</v>
      </c>
      <c r="C717" t="str">
        <f>IF('WS-6'!$FL391&lt;&gt;"",IF('WS-6'!$FL391="W",'WS-6'!$EM391,'WS-6'!$EM393),"")</f>
        <v/>
      </c>
      <c r="D717" t="str">
        <f>IF('WS-6'!$FL391&lt;&gt;"",IF('WS-6'!$FL391="L",'WS-6'!$EM391,'WS-6'!$EM393),"")</f>
        <v/>
      </c>
      <c r="E717" s="39" t="str">
        <f>IF('WS-6'!$FL391&lt;&gt;"",IF('WS-6'!FB391&gt;'WS-6'!FB393,MIN('WS-6'!FB391,'WS-6'!FB393),-MIN('WS-6'!FB391,'WS-6'!FB393))*IF('WS-6'!$FL391="W",1,-1),"")</f>
        <v/>
      </c>
      <c r="F717" s="39" t="str">
        <f>IF('WS-6'!$FL391&lt;&gt;"",IF('WS-6'!FD391&gt;'WS-6'!FD393,MIN('WS-6'!FD391,'WS-6'!FD393),-MIN('WS-6'!FD391,'WS-6'!FD393))*IF('WS-6'!$FL391="W",1,-1),"")</f>
        <v/>
      </c>
      <c r="G717" s="39" t="str">
        <f>IF('WS-6'!$FL391&lt;&gt;"",IF('WS-6'!FF391&gt;'WS-6'!FF393,MIN('WS-6'!FF391,'WS-6'!FF393),-MIN('WS-6'!FF391,'WS-6'!FF393))*IF('WS-6'!$FL391="W",1,-1),"")</f>
        <v/>
      </c>
      <c r="H717" s="39" t="str">
        <f>IF('WS-6'!$FL391&lt;&gt;"",IF('WS-6'!FH391='WS-6'!FH393,"",IF('WS-6'!FH391&gt;'WS-6'!FH393,MIN('WS-6'!FH391,'WS-6'!FH393),-MIN('WS-6'!FH391,'WS-6'!FH393))*IF('WS-6'!$FL391="W",1,-1)),"")</f>
        <v/>
      </c>
      <c r="I717" s="39" t="str">
        <f>IF('WS-6'!$FL391&lt;&gt;"",IF('WS-6'!FJ391='WS-6'!FJ393,"",IF('WS-6'!FJ391&gt;'WS-6'!FJ393,MIN('WS-6'!FJ391,'WS-6'!FJ393),-MIN('WS-6'!FJ391,'WS-6'!FJ393))*IF('WS-6'!$FL391="W",1,-1)),"")</f>
        <v/>
      </c>
    </row>
    <row r="718" spans="1:9">
      <c r="A718" t="e">
        <f t="shared" si="11"/>
        <v>#VALUE!</v>
      </c>
      <c r="B718" s="38" t="str">
        <f>CONCATENATE("WS-6 ",'WS-6'!$D$460,",",'WS-6'!$BD456)</f>
        <v>WS-6 8,1</v>
      </c>
      <c r="C718" t="str">
        <f>IF('WS-6'!$CF456&lt;&gt;"",IF('WS-6'!$CF456="W",'WS-6'!$BG456,'WS-6'!$BG458),"")</f>
        <v/>
      </c>
      <c r="D718" t="str">
        <f>IF('WS-6'!$CF456&lt;&gt;"",IF('WS-6'!$CF456="L",'WS-6'!$BG456,'WS-6'!$BG458),"")</f>
        <v/>
      </c>
      <c r="E718" s="39" t="str">
        <f>IF('WS-6'!$CF456&lt;&gt;"",IF('WS-6'!BV456&gt;'WS-6'!BV458,MIN('WS-6'!BV456,'WS-6'!BV458),-MIN('WS-6'!BV456,'WS-6'!BV458))*IF('WS-6'!$CF456="W",1,-1),"")</f>
        <v/>
      </c>
      <c r="F718" s="39" t="str">
        <f>IF('WS-6'!$CF456&lt;&gt;"",IF('WS-6'!BX456&gt;'WS-6'!BX458,MIN('WS-6'!BX456,'WS-6'!BX458),-MIN('WS-6'!BX456,'WS-6'!BX458))*IF('WS-6'!$CF456="W",1,-1),"")</f>
        <v/>
      </c>
      <c r="G718" s="39" t="str">
        <f>IF('WS-6'!$CF456&lt;&gt;"",IF('WS-6'!BZ456&gt;'WS-6'!BZ458,MIN('WS-6'!BZ456,'WS-6'!BZ458),-MIN('WS-6'!BZ456,'WS-6'!BZ458))*IF('WS-6'!$CF456="W",1,-1),"")</f>
        <v/>
      </c>
      <c r="H718" s="39" t="str">
        <f>IF('WS-6'!$CF456&lt;&gt;"",IF('WS-6'!CB456='WS-6'!CB458,"",IF('WS-6'!CB456&gt;'WS-6'!CB458,MIN('WS-6'!CB456,'WS-6'!CB458),-MIN('WS-6'!CB456,'WS-6'!CB458))*IF('WS-6'!$CF456="W",1,-1)),"")</f>
        <v/>
      </c>
      <c r="I718" s="39" t="str">
        <f>IF('WS-6'!$CF456&lt;&gt;"",IF('WS-6'!CD456='WS-6'!CD458,"",IF('WS-6'!CD456&gt;'WS-6'!CD458,MIN('WS-6'!CD456,'WS-6'!CD458),-MIN('WS-6'!CD456,'WS-6'!CD458))*IF('WS-6'!$CF456="W",1,-1)),"")</f>
        <v/>
      </c>
    </row>
    <row r="719" spans="1:9">
      <c r="A719" t="e">
        <f t="shared" si="11"/>
        <v>#VALUE!</v>
      </c>
      <c r="B719" s="38" t="str">
        <f>CONCATENATE("WS-6 ",'WS-6'!$D$460,",",'WS-6'!$BD466)</f>
        <v>WS-6 8,2</v>
      </c>
      <c r="C719" t="str">
        <f>IF('WS-6'!$CF466&lt;&gt;"",IF('WS-6'!$CF466="W",'WS-6'!$BG466,'WS-6'!$BG468),"")</f>
        <v/>
      </c>
      <c r="D719" t="str">
        <f>IF('WS-6'!$CF466&lt;&gt;"",IF('WS-6'!$CF466="L",'WS-6'!$BG466,'WS-6'!$BG468),"")</f>
        <v/>
      </c>
      <c r="E719" s="39" t="str">
        <f>IF('WS-6'!$CF466&lt;&gt;"",IF('WS-6'!BV466&gt;'WS-6'!BV468,MIN('WS-6'!BV466,'WS-6'!BV468),-MIN('WS-6'!BV466,'WS-6'!BV468))*IF('WS-6'!$CF466="W",1,-1),"")</f>
        <v/>
      </c>
      <c r="F719" s="39" t="str">
        <f>IF('WS-6'!$CF466&lt;&gt;"",IF('WS-6'!BX466&gt;'WS-6'!BX468,MIN('WS-6'!BX466,'WS-6'!BX468),-MIN('WS-6'!BX466,'WS-6'!BX468))*IF('WS-6'!$CF466="W",1,-1),"")</f>
        <v/>
      </c>
      <c r="G719" s="39" t="str">
        <f>IF('WS-6'!$CF466&lt;&gt;"",IF('WS-6'!BZ466&gt;'WS-6'!BZ468,MIN('WS-6'!BZ466,'WS-6'!BZ468),-MIN('WS-6'!BZ466,'WS-6'!BZ468))*IF('WS-6'!$CF466="W",1,-1),"")</f>
        <v/>
      </c>
      <c r="H719" s="39" t="str">
        <f>IF('WS-6'!$CF466&lt;&gt;"",IF('WS-6'!CB466='WS-6'!CB468,"",IF('WS-6'!CB466&gt;'WS-6'!CB468,MIN('WS-6'!CB466,'WS-6'!CB468),-MIN('WS-6'!CB466,'WS-6'!CB468))*IF('WS-6'!$CF466="W",1,-1)),"")</f>
        <v/>
      </c>
      <c r="I719" s="39" t="str">
        <f>IF('WS-6'!$CF466&lt;&gt;"",IF('WS-6'!CD466='WS-6'!CD468,"",IF('WS-6'!CD466&gt;'WS-6'!CD468,MIN('WS-6'!CD466,'WS-6'!CD468),-MIN('WS-6'!CD466,'WS-6'!CD468))*IF('WS-6'!$CF466="W",1,-1)),"")</f>
        <v/>
      </c>
    </row>
    <row r="720" spans="1:9">
      <c r="A720" t="e">
        <f t="shared" si="11"/>
        <v>#VALUE!</v>
      </c>
      <c r="B720" s="38" t="str">
        <f>CONCATENATE("WS-6 ",'WS-6'!$D$460,",",'WS-6'!$BD476)</f>
        <v>WS-6 8,3</v>
      </c>
      <c r="C720" t="str">
        <f>IF('WS-6'!$CF476&lt;&gt;"",IF('WS-6'!$CF476="W",'WS-6'!$BG476,'WS-6'!$BG478),"")</f>
        <v/>
      </c>
      <c r="D720" t="str">
        <f>IF('WS-6'!$CF476&lt;&gt;"",IF('WS-6'!$CF476="L",'WS-6'!$BG476,'WS-6'!$BG478),"")</f>
        <v/>
      </c>
      <c r="E720" s="39" t="str">
        <f>IF('WS-6'!$CF476&lt;&gt;"",IF('WS-6'!BV476&gt;'WS-6'!BV478,MIN('WS-6'!BV476,'WS-6'!BV478),-MIN('WS-6'!BV476,'WS-6'!BV478))*IF('WS-6'!$CF476="W",1,-1),"")</f>
        <v/>
      </c>
      <c r="F720" s="39" t="str">
        <f>IF('WS-6'!$CF476&lt;&gt;"",IF('WS-6'!BX476&gt;'WS-6'!BX478,MIN('WS-6'!BX476,'WS-6'!BX478),-MIN('WS-6'!BX476,'WS-6'!BX478))*IF('WS-6'!$CF476="W",1,-1),"")</f>
        <v/>
      </c>
      <c r="G720" s="39" t="str">
        <f>IF('WS-6'!$CF476&lt;&gt;"",IF('WS-6'!BZ476&gt;'WS-6'!BZ478,MIN('WS-6'!BZ476,'WS-6'!BZ478),-MIN('WS-6'!BZ476,'WS-6'!BZ478))*IF('WS-6'!$CF476="W",1,-1),"")</f>
        <v/>
      </c>
      <c r="H720" s="39" t="str">
        <f>IF('WS-6'!$CF476&lt;&gt;"",IF('WS-6'!CB476='WS-6'!CB478,"",IF('WS-6'!CB476&gt;'WS-6'!CB478,MIN('WS-6'!CB476,'WS-6'!CB478),-MIN('WS-6'!CB476,'WS-6'!CB478))*IF('WS-6'!$CF476="W",1,-1)),"")</f>
        <v/>
      </c>
      <c r="I720" s="39" t="str">
        <f>IF('WS-6'!$CF476&lt;&gt;"",IF('WS-6'!CD476='WS-6'!CD478,"",IF('WS-6'!CD476&gt;'WS-6'!CD478,MIN('WS-6'!CD476,'WS-6'!CD478),-MIN('WS-6'!CD476,'WS-6'!CD478))*IF('WS-6'!$CF476="W",1,-1)),"")</f>
        <v/>
      </c>
    </row>
    <row r="721" spans="1:9">
      <c r="A721" t="e">
        <f t="shared" si="11"/>
        <v>#VALUE!</v>
      </c>
      <c r="B721" s="38" t="str">
        <f>CONCATENATE("WS-6 ",'WS-6'!$D$460,",",'WS-6'!$BD486)</f>
        <v>WS-6 8,4</v>
      </c>
      <c r="C721" t="str">
        <f>IF('WS-6'!$CF486&lt;&gt;"",IF('WS-6'!$CF486="W",'WS-6'!$BG486,'WS-6'!$BG488),"")</f>
        <v/>
      </c>
      <c r="D721" t="str">
        <f>IF('WS-6'!$CF486&lt;&gt;"",IF('WS-6'!$CF486="L",'WS-6'!$BG486,'WS-6'!$BG488),"")</f>
        <v/>
      </c>
      <c r="E721" s="39" t="str">
        <f>IF('WS-6'!$CF486&lt;&gt;"",IF('WS-6'!BV486&gt;'WS-6'!BV488,MIN('WS-6'!BV486,'WS-6'!BV488),-MIN('WS-6'!BV486,'WS-6'!BV488))*IF('WS-6'!$CF486="W",1,-1),"")</f>
        <v/>
      </c>
      <c r="F721" s="39" t="str">
        <f>IF('WS-6'!$CF486&lt;&gt;"",IF('WS-6'!BX486&gt;'WS-6'!BX488,MIN('WS-6'!BX486,'WS-6'!BX488),-MIN('WS-6'!BX486,'WS-6'!BX488))*IF('WS-6'!$CF486="W",1,-1),"")</f>
        <v/>
      </c>
      <c r="G721" s="39" t="str">
        <f>IF('WS-6'!$CF486&lt;&gt;"",IF('WS-6'!BZ486&gt;'WS-6'!BZ488,MIN('WS-6'!BZ486,'WS-6'!BZ488),-MIN('WS-6'!BZ486,'WS-6'!BZ488))*IF('WS-6'!$CF486="W",1,-1),"")</f>
        <v/>
      </c>
      <c r="H721" s="39" t="str">
        <f>IF('WS-6'!$CF486&lt;&gt;"",IF('WS-6'!CB486='WS-6'!CB488,"",IF('WS-6'!CB486&gt;'WS-6'!CB488,MIN('WS-6'!CB486,'WS-6'!CB488),-MIN('WS-6'!CB486,'WS-6'!CB488))*IF('WS-6'!$CF486="W",1,-1)),"")</f>
        <v/>
      </c>
      <c r="I721" s="39" t="str">
        <f>IF('WS-6'!$CF486&lt;&gt;"",IF('WS-6'!CD486='WS-6'!CD488,"",IF('WS-6'!CD486&gt;'WS-6'!CD488,MIN('WS-6'!CD486,'WS-6'!CD488),-MIN('WS-6'!CD486,'WS-6'!CD488))*IF('WS-6'!$CF486="W",1,-1)),"")</f>
        <v/>
      </c>
    </row>
    <row r="722" spans="1:9">
      <c r="A722" t="e">
        <f t="shared" si="11"/>
        <v>#VALUE!</v>
      </c>
      <c r="B722" s="38" t="str">
        <f>CONCATENATE("WS-6 ",'WS-6'!$D$460,",",'WS-6'!$BD496)</f>
        <v>WS-6 8,5</v>
      </c>
      <c r="C722" t="str">
        <f>IF('WS-6'!$CF496&lt;&gt;"",IF('WS-6'!$CF496="W",'WS-6'!$BG496,'WS-6'!$BG498),"")</f>
        <v/>
      </c>
      <c r="D722" t="str">
        <f>IF('WS-6'!$CF496&lt;&gt;"",IF('WS-6'!$CF496="L",'WS-6'!$BG496,'WS-6'!$BG498),"")</f>
        <v/>
      </c>
      <c r="E722" s="39" t="str">
        <f>IF('WS-6'!$CF496&lt;&gt;"",IF('WS-6'!BV496&gt;'WS-6'!BV498,MIN('WS-6'!BV496,'WS-6'!BV498),-MIN('WS-6'!BV496,'WS-6'!BV498))*IF('WS-6'!$CF496="W",1,-1),"")</f>
        <v/>
      </c>
      <c r="F722" s="39" t="str">
        <f>IF('WS-6'!$CF496&lt;&gt;"",IF('WS-6'!BX496&gt;'WS-6'!BX498,MIN('WS-6'!BX496,'WS-6'!BX498),-MIN('WS-6'!BX496,'WS-6'!BX498))*IF('WS-6'!$CF496="W",1,-1),"")</f>
        <v/>
      </c>
      <c r="G722" s="39" t="str">
        <f>IF('WS-6'!$CF496&lt;&gt;"",IF('WS-6'!BZ496&gt;'WS-6'!BZ498,MIN('WS-6'!BZ496,'WS-6'!BZ498),-MIN('WS-6'!BZ496,'WS-6'!BZ498))*IF('WS-6'!$CF496="W",1,-1),"")</f>
        <v/>
      </c>
      <c r="H722" s="39" t="str">
        <f>IF('WS-6'!$CF496&lt;&gt;"",IF('WS-6'!CB496='WS-6'!CB498,"",IF('WS-6'!CB496&gt;'WS-6'!CB498,MIN('WS-6'!CB496,'WS-6'!CB498),-MIN('WS-6'!CB496,'WS-6'!CB498))*IF('WS-6'!$CF496="W",1,-1)),"")</f>
        <v/>
      </c>
      <c r="I722" s="39" t="str">
        <f>IF('WS-6'!$CF496&lt;&gt;"",IF('WS-6'!CD496='WS-6'!CD498,"",IF('WS-6'!CD496&gt;'WS-6'!CD498,MIN('WS-6'!CD496,'WS-6'!CD498),-MIN('WS-6'!CD496,'WS-6'!CD498))*IF('WS-6'!$CF496="W",1,-1)),"")</f>
        <v/>
      </c>
    </row>
    <row r="723" spans="1:9">
      <c r="A723" t="e">
        <f t="shared" si="11"/>
        <v>#VALUE!</v>
      </c>
      <c r="B723" s="38" t="str">
        <f>CONCATENATE("WS-6 ",'WS-6'!$D$460,",",'WS-6'!$BD506)</f>
        <v>WS-6 8,6</v>
      </c>
      <c r="C723" t="str">
        <f>IF('WS-6'!$CF506&lt;&gt;"",IF('WS-6'!$CF506="W",'WS-6'!$BG506,'WS-6'!$BG508),"")</f>
        <v/>
      </c>
      <c r="D723" t="str">
        <f>IF('WS-6'!$CF506&lt;&gt;"",IF('WS-6'!$CF506="L",'WS-6'!$BG506,'WS-6'!$BG508),"")</f>
        <v/>
      </c>
      <c r="E723" s="39" t="str">
        <f>IF('WS-6'!$CF506&lt;&gt;"",IF('WS-6'!BV506&gt;'WS-6'!BV508,MIN('WS-6'!BV506,'WS-6'!BV508),-MIN('WS-6'!BV506,'WS-6'!BV508))*IF('WS-6'!$CF506="W",1,-1),"")</f>
        <v/>
      </c>
      <c r="F723" s="39" t="str">
        <f>IF('WS-6'!$CF506&lt;&gt;"",IF('WS-6'!BX506&gt;'WS-6'!BX508,MIN('WS-6'!BX506,'WS-6'!BX508),-MIN('WS-6'!BX506,'WS-6'!BX508))*IF('WS-6'!$CF506="W",1,-1),"")</f>
        <v/>
      </c>
      <c r="G723" s="39" t="str">
        <f>IF('WS-6'!$CF506&lt;&gt;"",IF('WS-6'!BZ506&gt;'WS-6'!BZ508,MIN('WS-6'!BZ506,'WS-6'!BZ508),-MIN('WS-6'!BZ506,'WS-6'!BZ508))*IF('WS-6'!$CF506="W",1,-1),"")</f>
        <v/>
      </c>
      <c r="H723" s="39" t="str">
        <f>IF('WS-6'!$CF506&lt;&gt;"",IF('WS-6'!CB506='WS-6'!CB508,"",IF('WS-6'!CB506&gt;'WS-6'!CB508,MIN('WS-6'!CB506,'WS-6'!CB508),-MIN('WS-6'!CB506,'WS-6'!CB508))*IF('WS-6'!$CF506="W",1,-1)),"")</f>
        <v/>
      </c>
      <c r="I723" s="39" t="str">
        <f>IF('WS-6'!$CF506&lt;&gt;"",IF('WS-6'!CD506='WS-6'!CD508,"",IF('WS-6'!CD506&gt;'WS-6'!CD508,MIN('WS-6'!CD506,'WS-6'!CD508),-MIN('WS-6'!CD506,'WS-6'!CD508))*IF('WS-6'!$CF506="W",1,-1)),"")</f>
        <v/>
      </c>
    </row>
    <row r="724" spans="1:9">
      <c r="A724" t="e">
        <f t="shared" si="11"/>
        <v>#VALUE!</v>
      </c>
      <c r="B724" s="38" t="str">
        <f>CONCATENATE("WS-6 ",'WS-6'!$D$460,",",'WS-6'!$BD516)</f>
        <v>WS-6 8,7</v>
      </c>
      <c r="C724" t="str">
        <f>IF('WS-6'!$CF516&lt;&gt;"",IF('WS-6'!$CF516="W",'WS-6'!$BG516,'WS-6'!$BG518),"")</f>
        <v/>
      </c>
      <c r="D724" t="str">
        <f>IF('WS-6'!$CF516&lt;&gt;"",IF('WS-6'!$CF516="L",'WS-6'!$BG516,'WS-6'!$BG518),"")</f>
        <v/>
      </c>
      <c r="E724" s="39" t="str">
        <f>IF('WS-6'!$CF516&lt;&gt;"",IF('WS-6'!BV516&gt;'WS-6'!BV518,MIN('WS-6'!BV516,'WS-6'!BV518),-MIN('WS-6'!BV516,'WS-6'!BV518))*IF('WS-6'!$CF516="W",1,-1),"")</f>
        <v/>
      </c>
      <c r="F724" s="39" t="str">
        <f>IF('WS-6'!$CF516&lt;&gt;"",IF('WS-6'!BX516&gt;'WS-6'!BX518,MIN('WS-6'!BX516,'WS-6'!BX518),-MIN('WS-6'!BX516,'WS-6'!BX518))*IF('WS-6'!$CF516="W",1,-1),"")</f>
        <v/>
      </c>
      <c r="G724" s="39" t="str">
        <f>IF('WS-6'!$CF516&lt;&gt;"",IF('WS-6'!BZ516&gt;'WS-6'!BZ518,MIN('WS-6'!BZ516,'WS-6'!BZ518),-MIN('WS-6'!BZ516,'WS-6'!BZ518))*IF('WS-6'!$CF516="W",1,-1),"")</f>
        <v/>
      </c>
      <c r="H724" s="39" t="str">
        <f>IF('WS-6'!$CF516&lt;&gt;"",IF('WS-6'!CB516='WS-6'!CB518,"",IF('WS-6'!CB516&gt;'WS-6'!CB518,MIN('WS-6'!CB516,'WS-6'!CB518),-MIN('WS-6'!CB516,'WS-6'!CB518))*IF('WS-6'!$CF516="W",1,-1)),"")</f>
        <v/>
      </c>
      <c r="I724" s="39" t="str">
        <f>IF('WS-6'!$CF516&lt;&gt;"",IF('WS-6'!CD516='WS-6'!CD518,"",IF('WS-6'!CD516&gt;'WS-6'!CD518,MIN('WS-6'!CD516,'WS-6'!CD518),-MIN('WS-6'!CD516,'WS-6'!CD518))*IF('WS-6'!$CF516="W",1,-1)),"")</f>
        <v/>
      </c>
    </row>
    <row r="725" spans="1:9">
      <c r="A725" t="e">
        <f t="shared" si="11"/>
        <v>#VALUE!</v>
      </c>
      <c r="B725" s="38" t="str">
        <f>CONCATENATE("WS-6 ",'WS-6'!$D$460,",",'WS-6'!$CT456)</f>
        <v>WS-6 8,8</v>
      </c>
      <c r="C725" t="str">
        <f>IF('WS-6'!$DV456&lt;&gt;"",IF('WS-6'!$DV456="W",'WS-6'!$CW456,'WS-6'!$CW458),"")</f>
        <v/>
      </c>
      <c r="D725" t="str">
        <f>IF('WS-6'!$DV456&lt;&gt;"",IF('WS-6'!$DV456="L",'WS-6'!$CW456,'WS-6'!$CW458),"")</f>
        <v/>
      </c>
      <c r="E725" s="39" t="str">
        <f>IF('WS-6'!$DV456&lt;&gt;"",IF('WS-6'!DL456&gt;'WS-6'!DL458,MIN('WS-6'!DL456,'WS-6'!DL458),-MIN('WS-6'!DL456,'WS-6'!DL458))*IF('WS-6'!$DV456="W",1,-1),"")</f>
        <v/>
      </c>
      <c r="F725" s="39" t="str">
        <f>IF('WS-6'!$DV456&lt;&gt;"",IF('WS-6'!DN456&gt;'WS-6'!DN458,MIN('WS-6'!DN456,'WS-6'!DN458),-MIN('WS-6'!DN456,'WS-6'!DN458))*IF('WS-6'!$DV456="W",1,-1),"")</f>
        <v/>
      </c>
      <c r="G725" s="39" t="str">
        <f>IF('WS-6'!$DV456&lt;&gt;"",IF('WS-6'!DP456&gt;'WS-6'!DP458,MIN('WS-6'!DP456,'WS-6'!DP458),-MIN('WS-6'!DP456,'WS-6'!DP458))*IF('WS-6'!$DV456="W",1,-1),"")</f>
        <v/>
      </c>
      <c r="H725" s="39" t="str">
        <f>IF('WS-6'!$DV456&lt;&gt;"",IF('WS-6'!DR456='WS-6'!DR458,"",IF('WS-6'!DR456&gt;'WS-6'!DR458,MIN('WS-6'!DR456,'WS-6'!DR458),-MIN('WS-6'!DR456,'WS-6'!DR458))*IF('WS-6'!$DV456="W",1,-1)),"")</f>
        <v/>
      </c>
      <c r="I725" s="39" t="str">
        <f>IF('WS-6'!$DV456&lt;&gt;"",IF('WS-6'!DT456='WS-6'!DT458,"",IF('WS-6'!DT456&gt;'WS-6'!DT458,MIN('WS-6'!DT456,'WS-6'!DT458),-MIN('WS-6'!DT456,'WS-6'!DT458))*IF('WS-6'!$DV456="W",1,-1)),"")</f>
        <v/>
      </c>
    </row>
    <row r="726" spans="1:9">
      <c r="A726" t="e">
        <f t="shared" si="11"/>
        <v>#VALUE!</v>
      </c>
      <c r="B726" s="38" t="str">
        <f>CONCATENATE("WS-6 ",'WS-6'!$D$460,",",'WS-6'!$CT466)</f>
        <v>WS-6 8,9</v>
      </c>
      <c r="C726" t="str">
        <f>IF('WS-6'!$DV466&lt;&gt;"",IF('WS-6'!$DV466="W",'WS-6'!$CW466,'WS-6'!$CW468),"")</f>
        <v/>
      </c>
      <c r="D726" t="str">
        <f>IF('WS-6'!$DV466&lt;&gt;"",IF('WS-6'!$DV466="L",'WS-6'!$CW466,'WS-6'!$CW468),"")</f>
        <v/>
      </c>
      <c r="E726" s="39" t="str">
        <f>IF('WS-6'!$DV466&lt;&gt;"",IF('WS-6'!DL466&gt;'WS-6'!DL468,MIN('WS-6'!DL466,'WS-6'!DL468),-MIN('WS-6'!DL466,'WS-6'!DL468))*IF('WS-6'!$DV466="W",1,-1),"")</f>
        <v/>
      </c>
      <c r="F726" s="39" t="str">
        <f>IF('WS-6'!$DV466&lt;&gt;"",IF('WS-6'!DN466&gt;'WS-6'!DN468,MIN('WS-6'!DN466,'WS-6'!DN468),-MIN('WS-6'!DN466,'WS-6'!DN468))*IF('WS-6'!$DV466="W",1,-1),"")</f>
        <v/>
      </c>
      <c r="G726" s="39" t="str">
        <f>IF('WS-6'!$DV466&lt;&gt;"",IF('WS-6'!DP466&gt;'WS-6'!DP468,MIN('WS-6'!DP466,'WS-6'!DP468),-MIN('WS-6'!DP466,'WS-6'!DP468))*IF('WS-6'!$DV466="W",1,-1),"")</f>
        <v/>
      </c>
      <c r="H726" s="39" t="str">
        <f>IF('WS-6'!$DV466&lt;&gt;"",IF('WS-6'!DR466='WS-6'!DR468,"",IF('WS-6'!DR466&gt;'WS-6'!DR468,MIN('WS-6'!DR466,'WS-6'!DR468),-MIN('WS-6'!DR466,'WS-6'!DR468))*IF('WS-6'!$DV466="W",1,-1)),"")</f>
        <v/>
      </c>
      <c r="I726" s="39" t="str">
        <f>IF('WS-6'!$DV466&lt;&gt;"",IF('WS-6'!DT466='WS-6'!DT468,"",IF('WS-6'!DT466&gt;'WS-6'!DT468,MIN('WS-6'!DT466,'WS-6'!DT468),-MIN('WS-6'!DT466,'WS-6'!DT468))*IF('WS-6'!$DV466="W",1,-1)),"")</f>
        <v/>
      </c>
    </row>
    <row r="727" spans="1:9">
      <c r="A727" t="e">
        <f t="shared" si="11"/>
        <v>#VALUE!</v>
      </c>
      <c r="B727" s="38" t="str">
        <f>CONCATENATE("WS-6 ",'WS-6'!$D$460,",",'WS-6'!$CT476)</f>
        <v>WS-6 8,10</v>
      </c>
      <c r="C727" t="str">
        <f>IF('WS-6'!$DV476&lt;&gt;"",IF('WS-6'!$DV476="W",'WS-6'!$CW476,'WS-6'!$CW478),"")</f>
        <v/>
      </c>
      <c r="D727" t="str">
        <f>IF('WS-6'!$DV476&lt;&gt;"",IF('WS-6'!$DV476="L",'WS-6'!$CW476,'WS-6'!$CW478),"")</f>
        <v/>
      </c>
      <c r="E727" s="39" t="str">
        <f>IF('WS-6'!$DV476&lt;&gt;"",IF('WS-6'!DL476&gt;'WS-6'!DL478,MIN('WS-6'!DL476,'WS-6'!DL478),-MIN('WS-6'!DL476,'WS-6'!DL478))*IF('WS-6'!$DV476="W",1,-1),"")</f>
        <v/>
      </c>
      <c r="F727" s="39" t="str">
        <f>IF('WS-6'!$DV476&lt;&gt;"",IF('WS-6'!DN476&gt;'WS-6'!DN478,MIN('WS-6'!DN476,'WS-6'!DN478),-MIN('WS-6'!DN476,'WS-6'!DN478))*IF('WS-6'!$DV476="W",1,-1),"")</f>
        <v/>
      </c>
      <c r="G727" s="39" t="str">
        <f>IF('WS-6'!$DV476&lt;&gt;"",IF('WS-6'!DP476&gt;'WS-6'!DP478,MIN('WS-6'!DP476,'WS-6'!DP478),-MIN('WS-6'!DP476,'WS-6'!DP478))*IF('WS-6'!$DV476="W",1,-1),"")</f>
        <v/>
      </c>
      <c r="H727" s="39" t="str">
        <f>IF('WS-6'!$DV476&lt;&gt;"",IF('WS-6'!DR476='WS-6'!DR478,"",IF('WS-6'!DR476&gt;'WS-6'!DR478,MIN('WS-6'!DR476,'WS-6'!DR478),-MIN('WS-6'!DR476,'WS-6'!DR478))*IF('WS-6'!$DV476="W",1,-1)),"")</f>
        <v/>
      </c>
      <c r="I727" s="39" t="str">
        <f>IF('WS-6'!$DV476&lt;&gt;"",IF('WS-6'!DT476='WS-6'!DT478,"",IF('WS-6'!DT476&gt;'WS-6'!DT478,MIN('WS-6'!DT476,'WS-6'!DT478),-MIN('WS-6'!DT476,'WS-6'!DT478))*IF('WS-6'!$DV476="W",1,-1)),"")</f>
        <v/>
      </c>
    </row>
    <row r="728" spans="1:9">
      <c r="A728" t="e">
        <f t="shared" si="11"/>
        <v>#VALUE!</v>
      </c>
      <c r="B728" s="38" t="str">
        <f>CONCATENATE("WS-6 ",'WS-6'!$D$460,",",'WS-6'!$CT486)</f>
        <v>WS-6 8,11</v>
      </c>
      <c r="C728" t="str">
        <f>IF('WS-6'!$DV486&lt;&gt;"",IF('WS-6'!$DV486="W",'WS-6'!$CW486,'WS-6'!$CW488),"")</f>
        <v/>
      </c>
      <c r="D728" t="str">
        <f>IF('WS-6'!$DV486&lt;&gt;"",IF('WS-6'!$DV486="L",'WS-6'!$CW486,'WS-6'!$CW488),"")</f>
        <v/>
      </c>
      <c r="E728" s="39" t="str">
        <f>IF('WS-6'!$DV486&lt;&gt;"",IF('WS-6'!DL486&gt;'WS-6'!DL488,MIN('WS-6'!DL486,'WS-6'!DL488),-MIN('WS-6'!DL486,'WS-6'!DL488))*IF('WS-6'!$DV486="W",1,-1),"")</f>
        <v/>
      </c>
      <c r="F728" s="39" t="str">
        <f>IF('WS-6'!$DV486&lt;&gt;"",IF('WS-6'!DN486&gt;'WS-6'!DN488,MIN('WS-6'!DN486,'WS-6'!DN488),-MIN('WS-6'!DN486,'WS-6'!DN488))*IF('WS-6'!$DV486="W",1,-1),"")</f>
        <v/>
      </c>
      <c r="G728" s="39" t="str">
        <f>IF('WS-6'!$DV486&lt;&gt;"",IF('WS-6'!DP486&gt;'WS-6'!DP488,MIN('WS-6'!DP486,'WS-6'!DP488),-MIN('WS-6'!DP486,'WS-6'!DP488))*IF('WS-6'!$DV486="W",1,-1),"")</f>
        <v/>
      </c>
      <c r="H728" s="39" t="str">
        <f>IF('WS-6'!$DV486&lt;&gt;"",IF('WS-6'!DR486='WS-6'!DR488,"",IF('WS-6'!DR486&gt;'WS-6'!DR488,MIN('WS-6'!DR486,'WS-6'!DR488),-MIN('WS-6'!DR486,'WS-6'!DR488))*IF('WS-6'!$DV486="W",1,-1)),"")</f>
        <v/>
      </c>
      <c r="I728" s="39" t="str">
        <f>IF('WS-6'!$DV486&lt;&gt;"",IF('WS-6'!DT486='WS-6'!DT488,"",IF('WS-6'!DT486&gt;'WS-6'!DT488,MIN('WS-6'!DT486,'WS-6'!DT488),-MIN('WS-6'!DT486,'WS-6'!DT488))*IF('WS-6'!$DV486="W",1,-1)),"")</f>
        <v/>
      </c>
    </row>
    <row r="729" spans="1:9">
      <c r="A729" t="e">
        <f t="shared" si="11"/>
        <v>#VALUE!</v>
      </c>
      <c r="B729" s="38" t="str">
        <f>CONCATENATE("WS-6 ",'WS-6'!$D$460,",",'WS-6'!$CT496)</f>
        <v>WS-6 8,12</v>
      </c>
      <c r="C729" t="str">
        <f>IF('WS-6'!$DV496&lt;&gt;"",IF('WS-6'!$DV496="W",'WS-6'!$CW496,'WS-6'!$CW498),"")</f>
        <v/>
      </c>
      <c r="D729" t="str">
        <f>IF('WS-6'!$DV496&lt;&gt;"",IF('WS-6'!$DV496="L",'WS-6'!$CW496,'WS-6'!$CW498),"")</f>
        <v/>
      </c>
      <c r="E729" s="39" t="str">
        <f>IF('WS-6'!$DV496&lt;&gt;"",IF('WS-6'!DL496&gt;'WS-6'!DL498,MIN('WS-6'!DL496,'WS-6'!DL498),-MIN('WS-6'!DL496,'WS-6'!DL498))*IF('WS-6'!$DV496="W",1,-1),"")</f>
        <v/>
      </c>
      <c r="F729" s="39" t="str">
        <f>IF('WS-6'!$DV496&lt;&gt;"",IF('WS-6'!DN496&gt;'WS-6'!DN498,MIN('WS-6'!DN496,'WS-6'!DN498),-MIN('WS-6'!DN496,'WS-6'!DN498))*IF('WS-6'!$DV496="W",1,-1),"")</f>
        <v/>
      </c>
      <c r="G729" s="39" t="str">
        <f>IF('WS-6'!$DV496&lt;&gt;"",IF('WS-6'!DP496&gt;'WS-6'!DP498,MIN('WS-6'!DP496,'WS-6'!DP498),-MIN('WS-6'!DP496,'WS-6'!DP498))*IF('WS-6'!$DV496="W",1,-1),"")</f>
        <v/>
      </c>
      <c r="H729" s="39" t="str">
        <f>IF('WS-6'!$DV496&lt;&gt;"",IF('WS-6'!DR496='WS-6'!DR498,"",IF('WS-6'!DR496&gt;'WS-6'!DR498,MIN('WS-6'!DR496,'WS-6'!DR498),-MIN('WS-6'!DR496,'WS-6'!DR498))*IF('WS-6'!$DV496="W",1,-1)),"")</f>
        <v/>
      </c>
      <c r="I729" s="39" t="str">
        <f>IF('WS-6'!$DV496&lt;&gt;"",IF('WS-6'!DT496='WS-6'!DT498,"",IF('WS-6'!DT496&gt;'WS-6'!DT498,MIN('WS-6'!DT496,'WS-6'!DT498),-MIN('WS-6'!DT496,'WS-6'!DT498))*IF('WS-6'!$DV496="W",1,-1)),"")</f>
        <v/>
      </c>
    </row>
    <row r="730" spans="1:9">
      <c r="A730" t="e">
        <f t="shared" si="11"/>
        <v>#VALUE!</v>
      </c>
      <c r="B730" s="38" t="str">
        <f>CONCATENATE("WS-6 ",'WS-6'!$D$460,",",'WS-6'!$CT506)</f>
        <v>WS-6 8,13</v>
      </c>
      <c r="C730" t="str">
        <f>IF('WS-6'!$DV506&lt;&gt;"",IF('WS-6'!$DV506="W",'WS-6'!$CW506,'WS-6'!$CW508),"")</f>
        <v/>
      </c>
      <c r="D730" t="str">
        <f>IF('WS-6'!$DV506&lt;&gt;"",IF('WS-6'!$DV506="L",'WS-6'!$CW506,'WS-6'!$CW508),"")</f>
        <v/>
      </c>
      <c r="E730" s="39" t="str">
        <f>IF('WS-6'!$DV506&lt;&gt;"",IF('WS-6'!DL506&gt;'WS-6'!DL508,MIN('WS-6'!DL506,'WS-6'!DL508),-MIN('WS-6'!DL506,'WS-6'!DL508))*IF('WS-6'!$DV506="W",1,-1),"")</f>
        <v/>
      </c>
      <c r="F730" s="39" t="str">
        <f>IF('WS-6'!$DV506&lt;&gt;"",IF('WS-6'!DN506&gt;'WS-6'!DN508,MIN('WS-6'!DN506,'WS-6'!DN508),-MIN('WS-6'!DN506,'WS-6'!DN508))*IF('WS-6'!$DV506="W",1,-1),"")</f>
        <v/>
      </c>
      <c r="G730" s="39" t="str">
        <f>IF('WS-6'!$DV506&lt;&gt;"",IF('WS-6'!DP506&gt;'WS-6'!DP508,MIN('WS-6'!DP506,'WS-6'!DP508),-MIN('WS-6'!DP506,'WS-6'!DP508))*IF('WS-6'!$DV506="W",1,-1),"")</f>
        <v/>
      </c>
      <c r="H730" s="39" t="str">
        <f>IF('WS-6'!$DV506&lt;&gt;"",IF('WS-6'!DR506='WS-6'!DR508,"",IF('WS-6'!DR506&gt;'WS-6'!DR508,MIN('WS-6'!DR506,'WS-6'!DR508),-MIN('WS-6'!DR506,'WS-6'!DR508))*IF('WS-6'!$DV506="W",1,-1)),"")</f>
        <v/>
      </c>
      <c r="I730" s="39" t="str">
        <f>IF('WS-6'!$DV506&lt;&gt;"",IF('WS-6'!DT506='WS-6'!DT508,"",IF('WS-6'!DT506&gt;'WS-6'!DT508,MIN('WS-6'!DT506,'WS-6'!DT508),-MIN('WS-6'!DT506,'WS-6'!DT508))*IF('WS-6'!$DV506="W",1,-1)),"")</f>
        <v/>
      </c>
    </row>
    <row r="731" spans="1:9">
      <c r="A731" t="e">
        <f t="shared" si="11"/>
        <v>#VALUE!</v>
      </c>
      <c r="B731" s="38" t="str">
        <f>CONCATENATE("WS-6 ",'WS-6'!$D$460,",",'WS-6'!$CT516)</f>
        <v>WS-6 8,14</v>
      </c>
      <c r="C731" t="str">
        <f>IF('WS-6'!$DV516&lt;&gt;"",IF('WS-6'!$DV516="W",'WS-6'!$CW516,'WS-6'!$CW518),"")</f>
        <v/>
      </c>
      <c r="D731" t="str">
        <f>IF('WS-6'!$DV516&lt;&gt;"",IF('WS-6'!$DV516="L",'WS-6'!$CW516,'WS-6'!$CW518),"")</f>
        <v/>
      </c>
      <c r="E731" s="39" t="str">
        <f>IF('WS-6'!$DV516&lt;&gt;"",IF('WS-6'!DL516&gt;'WS-6'!DL518,MIN('WS-6'!DL516,'WS-6'!DL518),-MIN('WS-6'!DL516,'WS-6'!DL518))*IF('WS-6'!$DV516="W",1,-1),"")</f>
        <v/>
      </c>
      <c r="F731" s="39" t="str">
        <f>IF('WS-6'!$DV516&lt;&gt;"",IF('WS-6'!DN516&gt;'WS-6'!DN518,MIN('WS-6'!DN516,'WS-6'!DN518),-MIN('WS-6'!DN516,'WS-6'!DN518))*IF('WS-6'!$DV516="W",1,-1),"")</f>
        <v/>
      </c>
      <c r="G731" s="39" t="str">
        <f>IF('WS-6'!$DV516&lt;&gt;"",IF('WS-6'!DP516&gt;'WS-6'!DP518,MIN('WS-6'!DP516,'WS-6'!DP518),-MIN('WS-6'!DP516,'WS-6'!DP518))*IF('WS-6'!$DV516="W",1,-1),"")</f>
        <v/>
      </c>
      <c r="H731" s="39" t="str">
        <f>IF('WS-6'!$DV516&lt;&gt;"",IF('WS-6'!DR516='WS-6'!DR518,"",IF('WS-6'!DR516&gt;'WS-6'!DR518,MIN('WS-6'!DR516,'WS-6'!DR518),-MIN('WS-6'!DR516,'WS-6'!DR518))*IF('WS-6'!$DV516="W",1,-1)),"")</f>
        <v/>
      </c>
      <c r="I731" s="39" t="str">
        <f>IF('WS-6'!$DV516&lt;&gt;"",IF('WS-6'!DT516='WS-6'!DT518,"",IF('WS-6'!DT516&gt;'WS-6'!DT518,MIN('WS-6'!DT516,'WS-6'!DT518),-MIN('WS-6'!DT516,'WS-6'!DT518))*IF('WS-6'!$DV516="W",1,-1)),"")</f>
        <v/>
      </c>
    </row>
    <row r="732" spans="1:9">
      <c r="A732" t="e">
        <f t="shared" si="11"/>
        <v>#VALUE!</v>
      </c>
      <c r="B732" s="38" t="str">
        <f>CONCATENATE("WS-6 ",'WS-6'!$D$460,",",'WS-6'!$EJ456)</f>
        <v>WS-6 8,15</v>
      </c>
      <c r="C732" t="str">
        <f>IF('WS-6'!$FL456&lt;&gt;"",IF('WS-6'!$FL456="W",'WS-6'!$EM456,'WS-6'!$EM458),"")</f>
        <v/>
      </c>
      <c r="D732" t="str">
        <f>IF('WS-6'!$FL456&lt;&gt;"",IF('WS-6'!$FL456="L",'WS-6'!$EM456,'WS-6'!$EM458),"")</f>
        <v/>
      </c>
      <c r="E732" s="39" t="str">
        <f>IF('WS-6'!$FL456&lt;&gt;"",IF('WS-6'!FB456&gt;'WS-6'!FB458,MIN('WS-6'!FB456,'WS-6'!FB458),-MIN('WS-6'!FB456,'WS-6'!FB458))*IF('WS-6'!$FL456="W",1,-1),"")</f>
        <v/>
      </c>
      <c r="F732" s="39" t="str">
        <f>IF('WS-6'!$FL456&lt;&gt;"",IF('WS-6'!FD456&gt;'WS-6'!FD458,MIN('WS-6'!FD456,'WS-6'!FD458),-MIN('WS-6'!FD456,'WS-6'!FD458))*IF('WS-6'!$FL456="W",1,-1),"")</f>
        <v/>
      </c>
      <c r="G732" s="39" t="str">
        <f>IF('WS-6'!$FL456&lt;&gt;"",IF('WS-6'!FF456&gt;'WS-6'!FF458,MIN('WS-6'!FF456,'WS-6'!FF458),-MIN('WS-6'!FF456,'WS-6'!FF458))*IF('WS-6'!$FL456="W",1,-1),"")</f>
        <v/>
      </c>
      <c r="H732" s="39" t="str">
        <f>IF('WS-6'!$FL456&lt;&gt;"",IF('WS-6'!FH456='WS-6'!FH458,"",IF('WS-6'!FH456&gt;'WS-6'!FH458,MIN('WS-6'!FH456,'WS-6'!FH458),-MIN('WS-6'!FH456,'WS-6'!FH458))*IF('WS-6'!$FL456="W",1,-1)),"")</f>
        <v/>
      </c>
      <c r="I732" s="39" t="str">
        <f>IF('WS-6'!$FL456&lt;&gt;"",IF('WS-6'!FJ456='WS-6'!FJ458,"",IF('WS-6'!FJ456&gt;'WS-6'!FJ458,MIN('WS-6'!FJ456,'WS-6'!FJ458),-MIN('WS-6'!FJ456,'WS-6'!FJ458))*IF('WS-6'!$FL456="W",1,-1)),"")</f>
        <v/>
      </c>
    </row>
    <row r="733" spans="1:9">
      <c r="A733" t="e">
        <f t="shared" si="11"/>
        <v>#VALUE!</v>
      </c>
      <c r="B733" s="38" t="str">
        <f>CONCATENATE("MS-7 ",'MS-7'!$D$5,",",'MS-7'!$BD1)</f>
        <v>MS-7 1,1</v>
      </c>
      <c r="C733" t="str">
        <f>IF('MS-7'!$CF1&lt;&gt;"",IF('MS-7'!$CF1="W",'MS-7'!$BG1,'MS-7'!$BG3),"")</f>
        <v/>
      </c>
      <c r="D733" t="str">
        <f>IF('MS-7'!$CF1&lt;&gt;"",IF('MS-7'!$CF1="L",'MS-7'!$BG1,'MS-7'!$BG3),"")</f>
        <v/>
      </c>
      <c r="E733" s="39" t="str">
        <f>IF('MS-7'!$CF1&lt;&gt;"",IF('MS-7'!BV1&gt;'MS-7'!BV3,MIN('MS-7'!BV1,'MS-7'!BV3),-MIN('MS-7'!BV1,'MS-7'!BV3))*IF('MS-7'!$CF1="W",1,-1),"")</f>
        <v/>
      </c>
      <c r="F733" s="39" t="str">
        <f>IF('MS-7'!$CF1&lt;&gt;"",IF('MS-7'!BX1&gt;'MS-7'!BX3,MIN('MS-7'!BX1,'MS-7'!BX3),-MIN('MS-7'!BX1,'MS-7'!BX3))*IF('MS-7'!$CF1="W",1,-1),"")</f>
        <v/>
      </c>
      <c r="G733" s="39" t="str">
        <f>IF('MS-7'!$CF1&lt;&gt;"",IF('MS-7'!BZ1&gt;'MS-7'!BZ3,MIN('MS-7'!BZ1,'MS-7'!BZ3),-MIN('MS-7'!BZ1,'MS-7'!BZ3))*IF('MS-7'!$CF1="W",1,-1),"")</f>
        <v/>
      </c>
      <c r="H733" s="39" t="str">
        <f>IF('MS-7'!$CF1&lt;&gt;"",IF('MS-7'!CB1='MS-7'!CB3,"",IF('MS-7'!CB1&gt;'MS-7'!CB3,MIN('MS-7'!CB1,'MS-7'!CB3),-MIN('MS-7'!CB1,'MS-7'!CB3))*IF('MS-7'!$CF1="W",1,-1)),"")</f>
        <v/>
      </c>
      <c r="I733" s="39" t="str">
        <f>IF('MS-7'!$CF1&lt;&gt;"",IF('MS-7'!CD1='MS-7'!CD3,"",IF('MS-7'!CD1&gt;'MS-7'!CD3,MIN('MS-7'!CD1,'MS-7'!CD3),-MIN('MS-7'!CD1,'MS-7'!CD3))*IF('MS-7'!$CF1="W",1,-1)),"")</f>
        <v/>
      </c>
    </row>
    <row r="734" spans="1:9">
      <c r="A734" t="e">
        <f t="shared" si="11"/>
        <v>#VALUE!</v>
      </c>
      <c r="B734" s="38" t="str">
        <f>CONCATENATE("MS-7 ",'MS-7'!$D$5,",",'MS-7'!$BD11)</f>
        <v>MS-7 1,2</v>
      </c>
      <c r="C734" t="str">
        <f>IF('MS-7'!$CF11&lt;&gt;"",IF('MS-7'!$CF11="W",'MS-7'!$BG11,'MS-7'!$BG13),"")</f>
        <v/>
      </c>
      <c r="D734" t="str">
        <f>IF('MS-7'!$CF11&lt;&gt;"",IF('MS-7'!$CF11="L",'MS-7'!$BG11,'MS-7'!$BG13),"")</f>
        <v/>
      </c>
      <c r="E734" s="39" t="str">
        <f>IF('MS-7'!$CF11&lt;&gt;"",IF('MS-7'!BV11&gt;'MS-7'!BV13,MIN('MS-7'!BV11,'MS-7'!BV13),-MIN('MS-7'!BV11,'MS-7'!BV13))*IF('MS-7'!$CF11="W",1,-1),"")</f>
        <v/>
      </c>
      <c r="F734" s="39" t="str">
        <f>IF('MS-7'!$CF11&lt;&gt;"",IF('MS-7'!BX11&gt;'MS-7'!BX13,MIN('MS-7'!BX11,'MS-7'!BX13),-MIN('MS-7'!BX11,'MS-7'!BX13))*IF('MS-7'!$CF11="W",1,-1),"")</f>
        <v/>
      </c>
      <c r="G734" s="39" t="str">
        <f>IF('MS-7'!$CF11&lt;&gt;"",IF('MS-7'!BZ11&gt;'MS-7'!BZ13,MIN('MS-7'!BZ11,'MS-7'!BZ13),-MIN('MS-7'!BZ11,'MS-7'!BZ13))*IF('MS-7'!$CF11="W",1,-1),"")</f>
        <v/>
      </c>
      <c r="H734" s="39" t="str">
        <f>IF('MS-7'!$CF11&lt;&gt;"",IF('MS-7'!CB11='MS-7'!CB13,"",IF('MS-7'!CB11&gt;'MS-7'!CB13,MIN('MS-7'!CB11,'MS-7'!CB13),-MIN('MS-7'!CB11,'MS-7'!CB13))*IF('MS-7'!$CF11="W",1,-1)),"")</f>
        <v/>
      </c>
      <c r="I734" s="39" t="str">
        <f>IF('MS-7'!$CF11&lt;&gt;"",IF('MS-7'!CD11='MS-7'!CD13,"",IF('MS-7'!CD11&gt;'MS-7'!CD13,MIN('MS-7'!CD11,'MS-7'!CD13),-MIN('MS-7'!CD11,'MS-7'!CD13))*IF('MS-7'!$CF11="W",1,-1)),"")</f>
        <v/>
      </c>
    </row>
    <row r="735" spans="1:9">
      <c r="A735" t="e">
        <f t="shared" si="11"/>
        <v>#VALUE!</v>
      </c>
      <c r="B735" s="38" t="str">
        <f>CONCATENATE("MS-7 ",'MS-7'!$D$5,",",'MS-7'!$BD21)</f>
        <v>MS-7 1,3</v>
      </c>
      <c r="C735" t="str">
        <f>IF('MS-7'!$CF21&lt;&gt;"",IF('MS-7'!$CF21="W",'MS-7'!$BG21,'MS-7'!$BG23),"")</f>
        <v/>
      </c>
      <c r="D735" t="str">
        <f>IF('MS-7'!$CF21&lt;&gt;"",IF('MS-7'!$CF21="L",'MS-7'!$BG21,'MS-7'!$BG23),"")</f>
        <v/>
      </c>
      <c r="E735" s="39" t="str">
        <f>IF('MS-7'!$CF21&lt;&gt;"",IF('MS-7'!BV21&gt;'MS-7'!BV23,MIN('MS-7'!BV21,'MS-7'!BV23),-MIN('MS-7'!BV21,'MS-7'!BV23))*IF('MS-7'!$CF21="W",1,-1),"")</f>
        <v/>
      </c>
      <c r="F735" s="39" t="str">
        <f>IF('MS-7'!$CF21&lt;&gt;"",IF('MS-7'!BX21&gt;'MS-7'!BX23,MIN('MS-7'!BX21,'MS-7'!BX23),-MIN('MS-7'!BX21,'MS-7'!BX23))*IF('MS-7'!$CF21="W",1,-1),"")</f>
        <v/>
      </c>
      <c r="G735" s="39" t="str">
        <f>IF('MS-7'!$CF21&lt;&gt;"",IF('MS-7'!BZ21&gt;'MS-7'!BZ23,MIN('MS-7'!BZ21,'MS-7'!BZ23),-MIN('MS-7'!BZ21,'MS-7'!BZ23))*IF('MS-7'!$CF21="W",1,-1),"")</f>
        <v/>
      </c>
      <c r="H735" s="39" t="str">
        <f>IF('MS-7'!$CF21&lt;&gt;"",IF('MS-7'!CB21='MS-7'!CB23,"",IF('MS-7'!CB21&gt;'MS-7'!CB23,MIN('MS-7'!CB21,'MS-7'!CB23),-MIN('MS-7'!CB21,'MS-7'!CB23))*IF('MS-7'!$CF21="W",1,-1)),"")</f>
        <v/>
      </c>
      <c r="I735" s="39" t="str">
        <f>IF('MS-7'!$CF21&lt;&gt;"",IF('MS-7'!CD21='MS-7'!CD23,"",IF('MS-7'!CD21&gt;'MS-7'!CD23,MIN('MS-7'!CD21,'MS-7'!CD23),-MIN('MS-7'!CD21,'MS-7'!CD23))*IF('MS-7'!$CF21="W",1,-1)),"")</f>
        <v/>
      </c>
    </row>
    <row r="736" spans="1:9">
      <c r="A736" t="e">
        <f t="shared" si="11"/>
        <v>#VALUE!</v>
      </c>
      <c r="B736" s="38" t="str">
        <f>CONCATENATE("MS-7 ",'MS-7'!$D$5,",",'MS-7'!$BD31)</f>
        <v>MS-7 1,4</v>
      </c>
      <c r="C736" t="str">
        <f>IF('MS-7'!$CF31&lt;&gt;"",IF('MS-7'!$CF31="W",'MS-7'!$BG31,'MS-7'!$BG33),"")</f>
        <v/>
      </c>
      <c r="D736" t="str">
        <f>IF('MS-7'!$CF31&lt;&gt;"",IF('MS-7'!$CF31="L",'MS-7'!$BG31,'MS-7'!$BG33),"")</f>
        <v/>
      </c>
      <c r="E736" s="39" t="str">
        <f>IF('MS-7'!$CF31&lt;&gt;"",IF('MS-7'!BV31&gt;'MS-7'!BV33,MIN('MS-7'!BV31,'MS-7'!BV33),-MIN('MS-7'!BV31,'MS-7'!BV33))*IF('MS-7'!$CF31="W",1,-1),"")</f>
        <v/>
      </c>
      <c r="F736" s="39" t="str">
        <f>IF('MS-7'!$CF31&lt;&gt;"",IF('MS-7'!BX31&gt;'MS-7'!BX33,MIN('MS-7'!BX31,'MS-7'!BX33),-MIN('MS-7'!BX31,'MS-7'!BX33))*IF('MS-7'!$CF31="W",1,-1),"")</f>
        <v/>
      </c>
      <c r="G736" s="39" t="str">
        <f>IF('MS-7'!$CF31&lt;&gt;"",IF('MS-7'!BZ31&gt;'MS-7'!BZ33,MIN('MS-7'!BZ31,'MS-7'!BZ33),-MIN('MS-7'!BZ31,'MS-7'!BZ33))*IF('MS-7'!$CF31="W",1,-1),"")</f>
        <v/>
      </c>
      <c r="H736" s="39" t="str">
        <f>IF('MS-7'!$CF31&lt;&gt;"",IF('MS-7'!CB31='MS-7'!CB33,"",IF('MS-7'!CB31&gt;'MS-7'!CB33,MIN('MS-7'!CB31,'MS-7'!CB33),-MIN('MS-7'!CB31,'MS-7'!CB33))*IF('MS-7'!$CF31="W",1,-1)),"")</f>
        <v/>
      </c>
      <c r="I736" s="39" t="str">
        <f>IF('MS-7'!$CF31&lt;&gt;"",IF('MS-7'!CD31='MS-7'!CD33,"",IF('MS-7'!CD31&gt;'MS-7'!CD33,MIN('MS-7'!CD31,'MS-7'!CD33),-MIN('MS-7'!CD31,'MS-7'!CD33))*IF('MS-7'!$CF31="W",1,-1)),"")</f>
        <v/>
      </c>
    </row>
    <row r="737" spans="1:9">
      <c r="A737" t="e">
        <f t="shared" si="11"/>
        <v>#VALUE!</v>
      </c>
      <c r="B737" s="38" t="str">
        <f>CONCATENATE("MS-7 ",'MS-7'!$D$5,",",'MS-7'!$BD41)</f>
        <v>MS-7 1,5</v>
      </c>
      <c r="C737" t="str">
        <f>IF('MS-7'!$CF41&lt;&gt;"",IF('MS-7'!$CF41="W",'MS-7'!$BG41,'MS-7'!$BG43),"")</f>
        <v/>
      </c>
      <c r="D737" t="str">
        <f>IF('MS-7'!$CF41&lt;&gt;"",IF('MS-7'!$CF41="L",'MS-7'!$BG41,'MS-7'!$BG43),"")</f>
        <v/>
      </c>
      <c r="E737" s="39" t="str">
        <f>IF('MS-7'!$CF41&lt;&gt;"",IF('MS-7'!BV41&gt;'MS-7'!BV43,MIN('MS-7'!BV41,'MS-7'!BV43),-MIN('MS-7'!BV41,'MS-7'!BV43))*IF('MS-7'!$CF41="W",1,-1),"")</f>
        <v/>
      </c>
      <c r="F737" s="39" t="str">
        <f>IF('MS-7'!$CF41&lt;&gt;"",IF('MS-7'!BX41&gt;'MS-7'!BX43,MIN('MS-7'!BX41,'MS-7'!BX43),-MIN('MS-7'!BX41,'MS-7'!BX43))*IF('MS-7'!$CF41="W",1,-1),"")</f>
        <v/>
      </c>
      <c r="G737" s="39" t="str">
        <f>IF('MS-7'!$CF41&lt;&gt;"",IF('MS-7'!BZ41&gt;'MS-7'!BZ43,MIN('MS-7'!BZ41,'MS-7'!BZ43),-MIN('MS-7'!BZ41,'MS-7'!BZ43))*IF('MS-7'!$CF41="W",1,-1),"")</f>
        <v/>
      </c>
      <c r="H737" s="39" t="str">
        <f>IF('MS-7'!$CF41&lt;&gt;"",IF('MS-7'!CB41='MS-7'!CB43,"",IF('MS-7'!CB41&gt;'MS-7'!CB43,MIN('MS-7'!CB41,'MS-7'!CB43),-MIN('MS-7'!CB41,'MS-7'!CB43))*IF('MS-7'!$CF41="W",1,-1)),"")</f>
        <v/>
      </c>
      <c r="I737" s="39" t="str">
        <f>IF('MS-7'!$CF41&lt;&gt;"",IF('MS-7'!CD41='MS-7'!CD43,"",IF('MS-7'!CD41&gt;'MS-7'!CD43,MIN('MS-7'!CD41,'MS-7'!CD43),-MIN('MS-7'!CD41,'MS-7'!CD43))*IF('MS-7'!$CF41="W",1,-1)),"")</f>
        <v/>
      </c>
    </row>
    <row r="738" spans="1:9">
      <c r="A738" t="e">
        <f t="shared" si="11"/>
        <v>#VALUE!</v>
      </c>
      <c r="B738" s="38" t="str">
        <f>CONCATENATE("MS-7 ",'MS-7'!$D$5,",",'MS-7'!$BD51)</f>
        <v>MS-7 1,6</v>
      </c>
      <c r="C738" t="str">
        <f>IF('MS-7'!$CF51&lt;&gt;"",IF('MS-7'!$CF51="W",'MS-7'!$BG51,'MS-7'!$BG53),"")</f>
        <v/>
      </c>
      <c r="D738" t="str">
        <f>IF('MS-7'!$CF51&lt;&gt;"",IF('MS-7'!$CF51="L",'MS-7'!$BG51,'MS-7'!$BG53),"")</f>
        <v/>
      </c>
      <c r="E738" s="39" t="str">
        <f>IF('MS-7'!$CF51&lt;&gt;"",IF('MS-7'!BV51&gt;'MS-7'!BV53,MIN('MS-7'!BV51,'MS-7'!BV53),-MIN('MS-7'!BV51,'MS-7'!BV53))*IF('MS-7'!$CF51="W",1,-1),"")</f>
        <v/>
      </c>
      <c r="F738" s="39" t="str">
        <f>IF('MS-7'!$CF51&lt;&gt;"",IF('MS-7'!BX51&gt;'MS-7'!BX53,MIN('MS-7'!BX51,'MS-7'!BX53),-MIN('MS-7'!BX51,'MS-7'!BX53))*IF('MS-7'!$CF51="W",1,-1),"")</f>
        <v/>
      </c>
      <c r="G738" s="39" t="str">
        <f>IF('MS-7'!$CF51&lt;&gt;"",IF('MS-7'!BZ51&gt;'MS-7'!BZ53,MIN('MS-7'!BZ51,'MS-7'!BZ53),-MIN('MS-7'!BZ51,'MS-7'!BZ53))*IF('MS-7'!$CF51="W",1,-1),"")</f>
        <v/>
      </c>
      <c r="H738" s="39" t="str">
        <f>IF('MS-7'!$CF51&lt;&gt;"",IF('MS-7'!CB51='MS-7'!CB53,"",IF('MS-7'!CB51&gt;'MS-7'!CB53,MIN('MS-7'!CB51,'MS-7'!CB53),-MIN('MS-7'!CB51,'MS-7'!CB53))*IF('MS-7'!$CF51="W",1,-1)),"")</f>
        <v/>
      </c>
      <c r="I738" s="39" t="str">
        <f>IF('MS-7'!$CF51&lt;&gt;"",IF('MS-7'!CD51='MS-7'!CD53,"",IF('MS-7'!CD51&gt;'MS-7'!CD53,MIN('MS-7'!CD51,'MS-7'!CD53),-MIN('MS-7'!CD51,'MS-7'!CD53))*IF('MS-7'!$CF51="W",1,-1)),"")</f>
        <v/>
      </c>
    </row>
    <row r="739" spans="1:9">
      <c r="A739" t="e">
        <f t="shared" si="11"/>
        <v>#VALUE!</v>
      </c>
      <c r="B739" s="38" t="str">
        <f>CONCATENATE("MS-7 ",'MS-7'!$D$5,",",'MS-7'!$BD61)</f>
        <v>MS-7 1,7</v>
      </c>
      <c r="C739" t="str">
        <f>IF('MS-7'!$CF61&lt;&gt;"",IF('MS-7'!$CF61="W",'MS-7'!$BG61,'MS-7'!$BG63),"")</f>
        <v/>
      </c>
      <c r="D739" t="str">
        <f>IF('MS-7'!$CF61&lt;&gt;"",IF('MS-7'!$CF61="L",'MS-7'!$BG61,'MS-7'!$BG63),"")</f>
        <v/>
      </c>
      <c r="E739" s="39" t="str">
        <f>IF('MS-7'!$CF61&lt;&gt;"",IF('MS-7'!BV61&gt;'MS-7'!BV63,MIN('MS-7'!BV61,'MS-7'!BV63),-MIN('MS-7'!BV61,'MS-7'!BV63))*IF('MS-7'!$CF61="W",1,-1),"")</f>
        <v/>
      </c>
      <c r="F739" s="39" t="str">
        <f>IF('MS-7'!$CF61&lt;&gt;"",IF('MS-7'!BX61&gt;'MS-7'!BX63,MIN('MS-7'!BX61,'MS-7'!BX63),-MIN('MS-7'!BX61,'MS-7'!BX63))*IF('MS-7'!$CF61="W",1,-1),"")</f>
        <v/>
      </c>
      <c r="G739" s="39" t="str">
        <f>IF('MS-7'!$CF61&lt;&gt;"",IF('MS-7'!BZ61&gt;'MS-7'!BZ63,MIN('MS-7'!BZ61,'MS-7'!BZ63),-MIN('MS-7'!BZ61,'MS-7'!BZ63))*IF('MS-7'!$CF61="W",1,-1),"")</f>
        <v/>
      </c>
      <c r="H739" s="39" t="str">
        <f>IF('MS-7'!$CF61&lt;&gt;"",IF('MS-7'!CB61='MS-7'!CB63,"",IF('MS-7'!CB61&gt;'MS-7'!CB63,MIN('MS-7'!CB61,'MS-7'!CB63),-MIN('MS-7'!CB61,'MS-7'!CB63))*IF('MS-7'!$CF61="W",1,-1)),"")</f>
        <v/>
      </c>
      <c r="I739" s="39" t="str">
        <f>IF('MS-7'!$CF61&lt;&gt;"",IF('MS-7'!CD61='MS-7'!CD63,"",IF('MS-7'!CD61&gt;'MS-7'!CD63,MIN('MS-7'!CD61,'MS-7'!CD63),-MIN('MS-7'!CD61,'MS-7'!CD63))*IF('MS-7'!$CF61="W",1,-1)),"")</f>
        <v/>
      </c>
    </row>
    <row r="740" spans="1:9">
      <c r="A740" t="e">
        <f t="shared" si="11"/>
        <v>#VALUE!</v>
      </c>
      <c r="B740" s="38" t="str">
        <f>CONCATENATE("MS-7 ",'MS-7'!$D$5,",",'MS-7'!$CT1)</f>
        <v>MS-7 1,8</v>
      </c>
      <c r="C740" t="str">
        <f>IF('MS-7'!$DV1&lt;&gt;"",IF('MS-7'!$DV1="W",'MS-7'!$CW1,'MS-7'!$CW3),"")</f>
        <v/>
      </c>
      <c r="D740" t="str">
        <f>IF('MS-7'!$DV1&lt;&gt;"",IF('MS-7'!$DV1="L",'MS-7'!$CW1,'MS-7'!$CW3),"")</f>
        <v/>
      </c>
      <c r="E740" s="39" t="str">
        <f>IF('MS-7'!$DV1&lt;&gt;"",IF('MS-7'!DL1&gt;'MS-7'!DL3,MIN('MS-7'!DL1,'MS-7'!DL3),-MIN('MS-7'!DL1,'MS-7'!DL3))*IF('MS-7'!$DV1="W",1,-1),"")</f>
        <v/>
      </c>
      <c r="F740" s="39" t="str">
        <f>IF('MS-7'!$DV1&lt;&gt;"",IF('MS-7'!DN1&gt;'MS-7'!DN3,MIN('MS-7'!DN1,'MS-7'!DN3),-MIN('MS-7'!DN1,'MS-7'!DN3))*IF('MS-7'!$DV1="W",1,-1),"")</f>
        <v/>
      </c>
      <c r="G740" s="39" t="str">
        <f>IF('MS-7'!$DV1&lt;&gt;"",IF('MS-7'!DP1&gt;'MS-7'!DP3,MIN('MS-7'!DP1,'MS-7'!DP3),-MIN('MS-7'!DP1,'MS-7'!DP3))*IF('MS-7'!$DV1="W",1,-1),"")</f>
        <v/>
      </c>
      <c r="H740" s="39" t="str">
        <f>IF('MS-7'!$DV1&lt;&gt;"",IF('MS-7'!DR1='MS-7'!DR3,"",IF('MS-7'!DR1&gt;'MS-7'!DR3,MIN('MS-7'!DR1,'MS-7'!DR3),-MIN('MS-7'!DR1,'MS-7'!DR3))*IF('MS-7'!$DV1="W",1,-1)),"")</f>
        <v/>
      </c>
      <c r="I740" s="39" t="str">
        <f>IF('MS-7'!$DV1&lt;&gt;"",IF('MS-7'!DT1='MS-7'!DT3,"",IF('MS-7'!DT1&gt;'MS-7'!DT3,MIN('MS-7'!DT1,'MS-7'!DT3),-MIN('MS-7'!DT1,'MS-7'!DT3))*IF('MS-7'!$DV1="W",1,-1)),"")</f>
        <v/>
      </c>
    </row>
    <row r="741" spans="1:9">
      <c r="A741" t="e">
        <f t="shared" si="11"/>
        <v>#VALUE!</v>
      </c>
      <c r="B741" s="38" t="str">
        <f>CONCATENATE("MS-7 ",'MS-7'!$D$5,",",'MS-7'!$CT11)</f>
        <v>MS-7 1,9</v>
      </c>
      <c r="C741" t="str">
        <f>IF('MS-7'!$DV11&lt;&gt;"",IF('MS-7'!$DV11="W",'MS-7'!$CW11,'MS-7'!$CW13),"")</f>
        <v/>
      </c>
      <c r="D741" t="str">
        <f>IF('MS-7'!$DV11&lt;&gt;"",IF('MS-7'!$DV11="L",'MS-7'!$CW11,'MS-7'!$CW13),"")</f>
        <v/>
      </c>
      <c r="E741" s="39" t="str">
        <f>IF('MS-7'!$DV11&lt;&gt;"",IF('MS-7'!DL11&gt;'MS-7'!DL13,MIN('MS-7'!DL11,'MS-7'!DL13),-MIN('MS-7'!DL11,'MS-7'!DL13))*IF('MS-7'!$DV11="W",1,-1),"")</f>
        <v/>
      </c>
      <c r="F741" s="39" t="str">
        <f>IF('MS-7'!$DV11&lt;&gt;"",IF('MS-7'!DN11&gt;'MS-7'!DN13,MIN('MS-7'!DN11,'MS-7'!DN13),-MIN('MS-7'!DN11,'MS-7'!DN13))*IF('MS-7'!$DV11="W",1,-1),"")</f>
        <v/>
      </c>
      <c r="G741" s="39" t="str">
        <f>IF('MS-7'!$DV11&lt;&gt;"",IF('MS-7'!DP11&gt;'MS-7'!DP13,MIN('MS-7'!DP11,'MS-7'!DP13),-MIN('MS-7'!DP11,'MS-7'!DP13))*IF('MS-7'!$DV11="W",1,-1),"")</f>
        <v/>
      </c>
      <c r="H741" s="39" t="str">
        <f>IF('MS-7'!$DV11&lt;&gt;"",IF('MS-7'!DR11='MS-7'!DR13,"",IF('MS-7'!DR11&gt;'MS-7'!DR13,MIN('MS-7'!DR11,'MS-7'!DR13),-MIN('MS-7'!DR11,'MS-7'!DR13))*IF('MS-7'!$DV11="W",1,-1)),"")</f>
        <v/>
      </c>
      <c r="I741" s="39" t="str">
        <f>IF('MS-7'!$DV11&lt;&gt;"",IF('MS-7'!DT11='MS-7'!DT13,"",IF('MS-7'!DT11&gt;'MS-7'!DT13,MIN('MS-7'!DT11,'MS-7'!DT13),-MIN('MS-7'!DT11,'MS-7'!DT13))*IF('MS-7'!$DV11="W",1,-1)),"")</f>
        <v/>
      </c>
    </row>
    <row r="742" spans="1:9">
      <c r="A742" t="e">
        <f t="shared" si="11"/>
        <v>#VALUE!</v>
      </c>
      <c r="B742" s="38" t="str">
        <f>CONCATENATE("MS-7 ",'MS-7'!$D$5,",",'MS-7'!$CT21)</f>
        <v>MS-7 1,10</v>
      </c>
      <c r="C742" t="str">
        <f>IF('MS-7'!$DV21&lt;&gt;"",IF('MS-7'!$DV21="W",'MS-7'!$CW21,'MS-7'!$CW23),"")</f>
        <v/>
      </c>
      <c r="D742" t="str">
        <f>IF('MS-7'!$DV21&lt;&gt;"",IF('MS-7'!$DV21="L",'MS-7'!$CW21,'MS-7'!$CW23),"")</f>
        <v/>
      </c>
      <c r="E742" s="39" t="str">
        <f>IF('MS-7'!$DV21&lt;&gt;"",IF('MS-7'!DL21&gt;'MS-7'!DL23,MIN('MS-7'!DL21,'MS-7'!DL23),-MIN('MS-7'!DL21,'MS-7'!DL23))*IF('MS-7'!$DV21="W",1,-1),"")</f>
        <v/>
      </c>
      <c r="F742" s="39" t="str">
        <f>IF('MS-7'!$DV21&lt;&gt;"",IF('MS-7'!DN21&gt;'MS-7'!DN23,MIN('MS-7'!DN21,'MS-7'!DN23),-MIN('MS-7'!DN21,'MS-7'!DN23))*IF('MS-7'!$DV21="W",1,-1),"")</f>
        <v/>
      </c>
      <c r="G742" s="39" t="str">
        <f>IF('MS-7'!$DV21&lt;&gt;"",IF('MS-7'!DP21&gt;'MS-7'!DP23,MIN('MS-7'!DP21,'MS-7'!DP23),-MIN('MS-7'!DP21,'MS-7'!DP23))*IF('MS-7'!$DV21="W",1,-1),"")</f>
        <v/>
      </c>
      <c r="H742" s="39" t="str">
        <f>IF('MS-7'!$DV21&lt;&gt;"",IF('MS-7'!DR21='MS-7'!DR23,"",IF('MS-7'!DR21&gt;'MS-7'!DR23,MIN('MS-7'!DR21,'MS-7'!DR23),-MIN('MS-7'!DR21,'MS-7'!DR23))*IF('MS-7'!$DV21="W",1,-1)),"")</f>
        <v/>
      </c>
      <c r="I742" s="39" t="str">
        <f>IF('MS-7'!$DV21&lt;&gt;"",IF('MS-7'!DT21='MS-7'!DT23,"",IF('MS-7'!DT21&gt;'MS-7'!DT23,MIN('MS-7'!DT21,'MS-7'!DT23),-MIN('MS-7'!DT21,'MS-7'!DT23))*IF('MS-7'!$DV21="W",1,-1)),"")</f>
        <v/>
      </c>
    </row>
    <row r="743" spans="1:9">
      <c r="A743" t="e">
        <f t="shared" si="11"/>
        <v>#VALUE!</v>
      </c>
      <c r="B743" s="38" t="str">
        <f>CONCATENATE("MS-7 ",'MS-7'!$D$5,",",'MS-7'!$CT31)</f>
        <v>MS-7 1,11</v>
      </c>
      <c r="C743" t="str">
        <f>IF('MS-7'!$DV31&lt;&gt;"",IF('MS-7'!$DV31="W",'MS-7'!$CW31,'MS-7'!$CW33),"")</f>
        <v/>
      </c>
      <c r="D743" t="str">
        <f>IF('MS-7'!$DV31&lt;&gt;"",IF('MS-7'!$DV31="L",'MS-7'!$CW31,'MS-7'!$CW33),"")</f>
        <v/>
      </c>
      <c r="E743" s="39" t="str">
        <f>IF('MS-7'!$DV31&lt;&gt;"",IF('MS-7'!DL31&gt;'MS-7'!DL33,MIN('MS-7'!DL31,'MS-7'!DL33),-MIN('MS-7'!DL31,'MS-7'!DL33))*IF('MS-7'!$DV31="W",1,-1),"")</f>
        <v/>
      </c>
      <c r="F743" s="39" t="str">
        <f>IF('MS-7'!$DV31&lt;&gt;"",IF('MS-7'!DN31&gt;'MS-7'!DN33,MIN('MS-7'!DN31,'MS-7'!DN33),-MIN('MS-7'!DN31,'MS-7'!DN33))*IF('MS-7'!$DV31="W",1,-1),"")</f>
        <v/>
      </c>
      <c r="G743" s="39" t="str">
        <f>IF('MS-7'!$DV31&lt;&gt;"",IF('MS-7'!DP31&gt;'MS-7'!DP33,MIN('MS-7'!DP31,'MS-7'!DP33),-MIN('MS-7'!DP31,'MS-7'!DP33))*IF('MS-7'!$DV31="W",1,-1),"")</f>
        <v/>
      </c>
      <c r="H743" s="39" t="str">
        <f>IF('MS-7'!$DV31&lt;&gt;"",IF('MS-7'!DR31='MS-7'!DR33,"",IF('MS-7'!DR31&gt;'MS-7'!DR33,MIN('MS-7'!DR31,'MS-7'!DR33),-MIN('MS-7'!DR31,'MS-7'!DR33))*IF('MS-7'!$DV31="W",1,-1)),"")</f>
        <v/>
      </c>
      <c r="I743" s="39" t="str">
        <f>IF('MS-7'!$DV31&lt;&gt;"",IF('MS-7'!DT31='MS-7'!DT33,"",IF('MS-7'!DT31&gt;'MS-7'!DT33,MIN('MS-7'!DT31,'MS-7'!DT33),-MIN('MS-7'!DT31,'MS-7'!DT33))*IF('MS-7'!$DV31="W",1,-1)),"")</f>
        <v/>
      </c>
    </row>
    <row r="744" spans="1:9">
      <c r="A744" t="e">
        <f t="shared" si="11"/>
        <v>#VALUE!</v>
      </c>
      <c r="B744" s="38" t="str">
        <f>CONCATENATE("MS-7 ",'MS-7'!$D$5,",",'MS-7'!$CT41)</f>
        <v>MS-7 1,12</v>
      </c>
      <c r="C744" t="str">
        <f>IF('MS-7'!$DV41&lt;&gt;"",IF('MS-7'!$DV41="W",'MS-7'!$CW41,'MS-7'!$CW43),"")</f>
        <v/>
      </c>
      <c r="D744" t="str">
        <f>IF('MS-7'!$DV41&lt;&gt;"",IF('MS-7'!$DV41="L",'MS-7'!$CW41,'MS-7'!$CW43),"")</f>
        <v/>
      </c>
      <c r="E744" s="39" t="str">
        <f>IF('MS-7'!$DV41&lt;&gt;"",IF('MS-7'!DL41&gt;'MS-7'!DL43,MIN('MS-7'!DL41,'MS-7'!DL43),-MIN('MS-7'!DL41,'MS-7'!DL43))*IF('MS-7'!$DV41="W",1,-1),"")</f>
        <v/>
      </c>
      <c r="F744" s="39" t="str">
        <f>IF('MS-7'!$DV41&lt;&gt;"",IF('MS-7'!DN41&gt;'MS-7'!DN43,MIN('MS-7'!DN41,'MS-7'!DN43),-MIN('MS-7'!DN41,'MS-7'!DN43))*IF('MS-7'!$DV41="W",1,-1),"")</f>
        <v/>
      </c>
      <c r="G744" s="39" t="str">
        <f>IF('MS-7'!$DV41&lt;&gt;"",IF('MS-7'!DP41&gt;'MS-7'!DP43,MIN('MS-7'!DP41,'MS-7'!DP43),-MIN('MS-7'!DP41,'MS-7'!DP43))*IF('MS-7'!$DV41="W",1,-1),"")</f>
        <v/>
      </c>
      <c r="H744" s="39" t="str">
        <f>IF('MS-7'!$DV41&lt;&gt;"",IF('MS-7'!DR41='MS-7'!DR43,"",IF('MS-7'!DR41&gt;'MS-7'!DR43,MIN('MS-7'!DR41,'MS-7'!DR43),-MIN('MS-7'!DR41,'MS-7'!DR43))*IF('MS-7'!$DV41="W",1,-1)),"")</f>
        <v/>
      </c>
      <c r="I744" s="39" t="str">
        <f>IF('MS-7'!$DV41&lt;&gt;"",IF('MS-7'!DT41='MS-7'!DT43,"",IF('MS-7'!DT41&gt;'MS-7'!DT43,MIN('MS-7'!DT41,'MS-7'!DT43),-MIN('MS-7'!DT41,'MS-7'!DT43))*IF('MS-7'!$DV41="W",1,-1)),"")</f>
        <v/>
      </c>
    </row>
    <row r="745" spans="1:9">
      <c r="A745" t="e">
        <f t="shared" si="11"/>
        <v>#VALUE!</v>
      </c>
      <c r="B745" s="38" t="str">
        <f>CONCATENATE("MS-7 ",'MS-7'!$D$5,",",'MS-7'!$CT51)</f>
        <v>MS-7 1,13</v>
      </c>
      <c r="C745" t="str">
        <f>IF('MS-7'!$DV51&lt;&gt;"",IF('MS-7'!$DV51="W",'MS-7'!$CW51,'MS-7'!$CW53),"")</f>
        <v/>
      </c>
      <c r="D745" t="str">
        <f>IF('MS-7'!$DV51&lt;&gt;"",IF('MS-7'!$DV51="L",'MS-7'!$CW51,'MS-7'!$CW53),"")</f>
        <v/>
      </c>
      <c r="E745" s="39" t="str">
        <f>IF('MS-7'!$DV51&lt;&gt;"",IF('MS-7'!DL51&gt;'MS-7'!DL53,MIN('MS-7'!DL51,'MS-7'!DL53),-MIN('MS-7'!DL51,'MS-7'!DL53))*IF('MS-7'!$DV51="W",1,-1),"")</f>
        <v/>
      </c>
      <c r="F745" s="39" t="str">
        <f>IF('MS-7'!$DV51&lt;&gt;"",IF('MS-7'!DN51&gt;'MS-7'!DN53,MIN('MS-7'!DN51,'MS-7'!DN53),-MIN('MS-7'!DN51,'MS-7'!DN53))*IF('MS-7'!$DV51="W",1,-1),"")</f>
        <v/>
      </c>
      <c r="G745" s="39" t="str">
        <f>IF('MS-7'!$DV51&lt;&gt;"",IF('MS-7'!DP51&gt;'MS-7'!DP53,MIN('MS-7'!DP51,'MS-7'!DP53),-MIN('MS-7'!DP51,'MS-7'!DP53))*IF('MS-7'!$DV51="W",1,-1),"")</f>
        <v/>
      </c>
      <c r="H745" s="39" t="str">
        <f>IF('MS-7'!$DV51&lt;&gt;"",IF('MS-7'!DR51='MS-7'!DR53,"",IF('MS-7'!DR51&gt;'MS-7'!DR53,MIN('MS-7'!DR51,'MS-7'!DR53),-MIN('MS-7'!DR51,'MS-7'!DR53))*IF('MS-7'!$DV51="W",1,-1)),"")</f>
        <v/>
      </c>
      <c r="I745" s="39" t="str">
        <f>IF('MS-7'!$DV51&lt;&gt;"",IF('MS-7'!DT51='MS-7'!DT53,"",IF('MS-7'!DT51&gt;'MS-7'!DT53,MIN('MS-7'!DT51,'MS-7'!DT53),-MIN('MS-7'!DT51,'MS-7'!DT53))*IF('MS-7'!$DV51="W",1,-1)),"")</f>
        <v/>
      </c>
    </row>
    <row r="746" spans="1:9">
      <c r="A746" t="e">
        <f t="shared" si="11"/>
        <v>#VALUE!</v>
      </c>
      <c r="B746" s="38" t="str">
        <f>CONCATENATE("MS-7 ",'MS-7'!$D$5,",",'MS-7'!$CT61)</f>
        <v>MS-7 1,14</v>
      </c>
      <c r="C746" t="str">
        <f>IF('MS-7'!$DV61&lt;&gt;"",IF('MS-7'!$DV61="W",'MS-7'!$CW61,'MS-7'!$CW63),"")</f>
        <v/>
      </c>
      <c r="D746" t="str">
        <f>IF('MS-7'!$DV61&lt;&gt;"",IF('MS-7'!$DV61="L",'MS-7'!$CW61,'MS-7'!$CW63),"")</f>
        <v/>
      </c>
      <c r="E746" s="39" t="str">
        <f>IF('MS-7'!$DV61&lt;&gt;"",IF('MS-7'!DL61&gt;'MS-7'!DL63,MIN('MS-7'!DL61,'MS-7'!DL63),-MIN('MS-7'!DL61,'MS-7'!DL63))*IF('MS-7'!$DV61="W",1,-1),"")</f>
        <v/>
      </c>
      <c r="F746" s="39" t="str">
        <f>IF('MS-7'!$DV61&lt;&gt;"",IF('MS-7'!DN61&gt;'MS-7'!DN63,MIN('MS-7'!DN61,'MS-7'!DN63),-MIN('MS-7'!DN61,'MS-7'!DN63))*IF('MS-7'!$DV61="W",1,-1),"")</f>
        <v/>
      </c>
      <c r="G746" s="39" t="str">
        <f>IF('MS-7'!$DV61&lt;&gt;"",IF('MS-7'!DP61&gt;'MS-7'!DP63,MIN('MS-7'!DP61,'MS-7'!DP63),-MIN('MS-7'!DP61,'MS-7'!DP63))*IF('MS-7'!$DV61="W",1,-1),"")</f>
        <v/>
      </c>
      <c r="H746" s="39" t="str">
        <f>IF('MS-7'!$DV61&lt;&gt;"",IF('MS-7'!DR61='MS-7'!DR63,"",IF('MS-7'!DR61&gt;'MS-7'!DR63,MIN('MS-7'!DR61,'MS-7'!DR63),-MIN('MS-7'!DR61,'MS-7'!DR63))*IF('MS-7'!$DV61="W",1,-1)),"")</f>
        <v/>
      </c>
      <c r="I746" s="39" t="str">
        <f>IF('MS-7'!$DV61&lt;&gt;"",IF('MS-7'!DT61='MS-7'!DT63,"",IF('MS-7'!DT61&gt;'MS-7'!DT63,MIN('MS-7'!DT61,'MS-7'!DT63),-MIN('MS-7'!DT61,'MS-7'!DT63))*IF('MS-7'!$DV61="W",1,-1)),"")</f>
        <v/>
      </c>
    </row>
    <row r="747" spans="1:9">
      <c r="A747" t="e">
        <f t="shared" si="11"/>
        <v>#VALUE!</v>
      </c>
      <c r="B747" s="38" t="str">
        <f>CONCATENATE("MS-7 ",'MS-7'!$D$5,",",'MS-7'!$EJ1)</f>
        <v>MS-7 1,15</v>
      </c>
      <c r="C747" t="str">
        <f>IF('MS-7'!$FL1&lt;&gt;"",IF('MS-7'!$FL1="W",'MS-7'!$EM1,'MS-7'!$EM3),"")</f>
        <v/>
      </c>
      <c r="D747" t="str">
        <f>IF('MS-7'!$FL1&lt;&gt;"",IF('MS-7'!$FL1="L",'MS-7'!$EM1,'MS-7'!$EM3),"")</f>
        <v/>
      </c>
      <c r="E747" s="39" t="str">
        <f>IF('MS-7'!$FL1&lt;&gt;"",IF('MS-7'!FB1&gt;'MS-7'!FB3,MIN('MS-7'!FB1,'MS-7'!FB3),-MIN('MS-7'!FB1,'MS-7'!FB3))*IF('MS-7'!$FL1="W",1,-1),"")</f>
        <v/>
      </c>
      <c r="F747" s="39" t="str">
        <f>IF('MS-7'!$FL1&lt;&gt;"",IF('MS-7'!FD1&gt;'MS-7'!FD3,MIN('MS-7'!FD1,'MS-7'!FD3),-MIN('MS-7'!FD1,'MS-7'!FD3))*IF('MS-7'!$FL1="W",1,-1),"")</f>
        <v/>
      </c>
      <c r="G747" s="39" t="str">
        <f>IF('MS-7'!$FL1&lt;&gt;"",IF('MS-7'!FF1&gt;'MS-7'!FF3,MIN('MS-7'!FF1,'MS-7'!FF3),-MIN('MS-7'!FF1,'MS-7'!FF3))*IF('MS-7'!$FL1="W",1,-1),"")</f>
        <v/>
      </c>
      <c r="H747" s="39" t="str">
        <f>IF('MS-7'!$FL1&lt;&gt;"",IF('MS-7'!FH1='MS-7'!FH3,"",IF('MS-7'!FH1&gt;'MS-7'!FH3,MIN('MS-7'!FH1,'MS-7'!FH3),-MIN('MS-7'!FH1,'MS-7'!FH3))*IF('MS-7'!$FL1="W",1,-1)),"")</f>
        <v/>
      </c>
      <c r="I747" s="39" t="str">
        <f>IF('MS-7'!$FL1&lt;&gt;"",IF('MS-7'!FJ1='MS-7'!FJ3,"",IF('MS-7'!FJ1&gt;'MS-7'!FJ3,MIN('MS-7'!FJ1,'MS-7'!FJ3),-MIN('MS-7'!FJ1,'MS-7'!FJ3))*IF('MS-7'!$FL1="W",1,-1)),"")</f>
        <v/>
      </c>
    </row>
    <row r="748" spans="1:9">
      <c r="A748" t="e">
        <f t="shared" si="11"/>
        <v>#VALUE!</v>
      </c>
      <c r="B748" s="38" t="str">
        <f>CONCATENATE("MS-7 ",'MS-7'!$D$5,",",'MS-7'!$EJ11)</f>
        <v>MS-7 1,16</v>
      </c>
      <c r="C748" t="str">
        <f>IF('MS-7'!$FL11&lt;&gt;"",IF('MS-7'!$FL11="W",'MS-7'!$EM11,'MS-7'!$EM13),"")</f>
        <v/>
      </c>
      <c r="D748" t="str">
        <f>IF('MS-7'!$FL11&lt;&gt;"",IF('MS-7'!$FL11="L",'MS-7'!$EM11,'MS-7'!$EM13),"")</f>
        <v/>
      </c>
      <c r="E748" s="39" t="str">
        <f>IF('MS-7'!$FL11&lt;&gt;"",IF('MS-7'!FB11&gt;'MS-7'!FB13,MIN('MS-7'!FB11,'MS-7'!FB13),-MIN('MS-7'!FB11,'MS-7'!FB13))*IF('MS-7'!$FL11="W",1,-1),"")</f>
        <v/>
      </c>
      <c r="F748" s="39" t="str">
        <f>IF('MS-7'!$FL11&lt;&gt;"",IF('MS-7'!FD11&gt;'MS-7'!FD13,MIN('MS-7'!FD11,'MS-7'!FD13),-MIN('MS-7'!FD11,'MS-7'!FD13))*IF('MS-7'!$FL11="W",1,-1),"")</f>
        <v/>
      </c>
      <c r="G748" s="39" t="str">
        <f>IF('MS-7'!$FL11&lt;&gt;"",IF('MS-7'!FF11&gt;'MS-7'!FF13,MIN('MS-7'!FF11,'MS-7'!FF13),-MIN('MS-7'!FF11,'MS-7'!FF13))*IF('MS-7'!$FL11="W",1,-1),"")</f>
        <v/>
      </c>
      <c r="H748" s="39" t="str">
        <f>IF('MS-7'!$FL11&lt;&gt;"",IF('MS-7'!FH11='MS-7'!FH13,"",IF('MS-7'!FH11&gt;'MS-7'!FH13,MIN('MS-7'!FH11,'MS-7'!FH13),-MIN('MS-7'!FH11,'MS-7'!FH13))*IF('MS-7'!$FL11="W",1,-1)),"")</f>
        <v/>
      </c>
      <c r="I748" s="39" t="str">
        <f>IF('MS-7'!$FL11&lt;&gt;"",IF('MS-7'!FJ11='MS-7'!FJ13,"",IF('MS-7'!FJ11&gt;'MS-7'!FJ13,MIN('MS-7'!FJ11,'MS-7'!FJ13),-MIN('MS-7'!FJ11,'MS-7'!FJ13))*IF('MS-7'!$FL11="W",1,-1)),"")</f>
        <v/>
      </c>
    </row>
    <row r="749" spans="1:9">
      <c r="A749" t="e">
        <f t="shared" si="11"/>
        <v>#VALUE!</v>
      </c>
      <c r="B749" s="38" t="str">
        <f>CONCATENATE("MS-7 ",'MS-7'!$D$5,",",'MS-7'!$EJ21)</f>
        <v>MS-7 1,17</v>
      </c>
      <c r="C749" t="str">
        <f>IF('MS-7'!$FL21&lt;&gt;"",IF('MS-7'!$FL21="W",'MS-7'!$EM21,'MS-7'!$EM23),"")</f>
        <v/>
      </c>
      <c r="D749" t="str">
        <f>IF('MS-7'!$FL21&lt;&gt;"",IF('MS-7'!$FL21="L",'MS-7'!$EM21,'MS-7'!$EM23),"")</f>
        <v/>
      </c>
      <c r="E749" s="39" t="str">
        <f>IF('MS-7'!$FL21&lt;&gt;"",IF('MS-7'!FB21&gt;'MS-7'!FB23,MIN('MS-7'!FB21,'MS-7'!FB23),-MIN('MS-7'!FB21,'MS-7'!FB23))*IF('MS-7'!$FL21="W",1,-1),"")</f>
        <v/>
      </c>
      <c r="F749" s="39" t="str">
        <f>IF('MS-7'!$FL21&lt;&gt;"",IF('MS-7'!FD21&gt;'MS-7'!FD23,MIN('MS-7'!FD21,'MS-7'!FD23),-MIN('MS-7'!FD21,'MS-7'!FD23))*IF('MS-7'!$FL21="W",1,-1),"")</f>
        <v/>
      </c>
      <c r="G749" s="39" t="str">
        <f>IF('MS-7'!$FL21&lt;&gt;"",IF('MS-7'!FF21&gt;'MS-7'!FF23,MIN('MS-7'!FF21,'MS-7'!FF23),-MIN('MS-7'!FF21,'MS-7'!FF23))*IF('MS-7'!$FL21="W",1,-1),"")</f>
        <v/>
      </c>
      <c r="H749" s="39" t="str">
        <f>IF('MS-7'!$FL21&lt;&gt;"",IF('MS-7'!FH21='MS-7'!FH23,"",IF('MS-7'!FH21&gt;'MS-7'!FH23,MIN('MS-7'!FH21,'MS-7'!FH23),-MIN('MS-7'!FH21,'MS-7'!FH23))*IF('MS-7'!$FL21="W",1,-1)),"")</f>
        <v/>
      </c>
      <c r="I749" s="39" t="str">
        <f>IF('MS-7'!$FL21&lt;&gt;"",IF('MS-7'!FJ21='MS-7'!FJ23,"",IF('MS-7'!FJ21&gt;'MS-7'!FJ23,MIN('MS-7'!FJ21,'MS-7'!FJ23),-MIN('MS-7'!FJ21,'MS-7'!FJ23))*IF('MS-7'!$FL21="W",1,-1)),"")</f>
        <v/>
      </c>
    </row>
    <row r="750" spans="1:9">
      <c r="A750" t="e">
        <f t="shared" si="11"/>
        <v>#VALUE!</v>
      </c>
      <c r="B750" s="38" t="str">
        <f>CONCATENATE("MS-7 ",'MS-7'!$D$5,",",'MS-7'!$EJ31)</f>
        <v>MS-7 1,18</v>
      </c>
      <c r="C750" t="str">
        <f>IF('MS-7'!$FL31&lt;&gt;"",IF('MS-7'!$FL31="W",'MS-7'!$EM31,'MS-7'!$EM33),"")</f>
        <v/>
      </c>
      <c r="D750" t="str">
        <f>IF('MS-7'!$FL31&lt;&gt;"",IF('MS-7'!$FL31="L",'MS-7'!$EM31,'MS-7'!$EM33),"")</f>
        <v/>
      </c>
      <c r="E750" s="39" t="str">
        <f>IF('MS-7'!$FL31&lt;&gt;"",IF('MS-7'!FB31&gt;'MS-7'!FB33,MIN('MS-7'!FB31,'MS-7'!FB33),-MIN('MS-7'!FB31,'MS-7'!FB33))*IF('MS-7'!$FL31="W",1,-1),"")</f>
        <v/>
      </c>
      <c r="F750" s="39" t="str">
        <f>IF('MS-7'!$FL31&lt;&gt;"",IF('MS-7'!FD31&gt;'MS-7'!FD33,MIN('MS-7'!FD31,'MS-7'!FD33),-MIN('MS-7'!FD31,'MS-7'!FD33))*IF('MS-7'!$FL31="W",1,-1),"")</f>
        <v/>
      </c>
      <c r="G750" s="39" t="str">
        <f>IF('MS-7'!$FL31&lt;&gt;"",IF('MS-7'!FF31&gt;'MS-7'!FF33,MIN('MS-7'!FF31,'MS-7'!FF33),-MIN('MS-7'!FF31,'MS-7'!FF33))*IF('MS-7'!$FL31="W",1,-1),"")</f>
        <v/>
      </c>
      <c r="H750" s="39" t="str">
        <f>IF('MS-7'!$FL31&lt;&gt;"",IF('MS-7'!FH31='MS-7'!FH33,"",IF('MS-7'!FH31&gt;'MS-7'!FH33,MIN('MS-7'!FH31,'MS-7'!FH33),-MIN('MS-7'!FH31,'MS-7'!FH33))*IF('MS-7'!$FL31="W",1,-1)),"")</f>
        <v/>
      </c>
      <c r="I750" s="39" t="str">
        <f>IF('MS-7'!$FL31&lt;&gt;"",IF('MS-7'!FJ31='MS-7'!FJ33,"",IF('MS-7'!FJ31&gt;'MS-7'!FJ33,MIN('MS-7'!FJ31,'MS-7'!FJ33),-MIN('MS-7'!FJ31,'MS-7'!FJ33))*IF('MS-7'!$FL31="W",1,-1)),"")</f>
        <v/>
      </c>
    </row>
    <row r="751" spans="1:9">
      <c r="A751" t="e">
        <f t="shared" si="11"/>
        <v>#VALUE!</v>
      </c>
      <c r="B751" s="38" t="str">
        <f>CONCATENATE("MS-7 ",'MS-7'!$D$5,",",'MS-7'!$EJ41)</f>
        <v>MS-7 1,19</v>
      </c>
      <c r="C751" t="str">
        <f>IF('MS-7'!$FL41&lt;&gt;"",IF('MS-7'!$FL41="W",'MS-7'!$EM41,'MS-7'!$EM43),"")</f>
        <v/>
      </c>
      <c r="D751" t="str">
        <f>IF('MS-7'!$FL41&lt;&gt;"",IF('MS-7'!$FL41="L",'MS-7'!$EM41,'MS-7'!$EM43),"")</f>
        <v/>
      </c>
      <c r="E751" s="39" t="str">
        <f>IF('MS-7'!$FL41&lt;&gt;"",IF('MS-7'!FB41&gt;'MS-7'!FB43,MIN('MS-7'!FB41,'MS-7'!FB43),-MIN('MS-7'!FB41,'MS-7'!FB43))*IF('MS-7'!$FL41="W",1,-1),"")</f>
        <v/>
      </c>
      <c r="F751" s="39" t="str">
        <f>IF('MS-7'!$FL41&lt;&gt;"",IF('MS-7'!FD41&gt;'MS-7'!FD43,MIN('MS-7'!FD41,'MS-7'!FD43),-MIN('MS-7'!FD41,'MS-7'!FD43))*IF('MS-7'!$FL41="W",1,-1),"")</f>
        <v/>
      </c>
      <c r="G751" s="39" t="str">
        <f>IF('MS-7'!$FL41&lt;&gt;"",IF('MS-7'!FF41&gt;'MS-7'!FF43,MIN('MS-7'!FF41,'MS-7'!FF43),-MIN('MS-7'!FF41,'MS-7'!FF43))*IF('MS-7'!$FL41="W",1,-1),"")</f>
        <v/>
      </c>
      <c r="H751" s="39" t="str">
        <f>IF('MS-7'!$FL41&lt;&gt;"",IF('MS-7'!FH41='MS-7'!FH43,"",IF('MS-7'!FH41&gt;'MS-7'!FH43,MIN('MS-7'!FH41,'MS-7'!FH43),-MIN('MS-7'!FH41,'MS-7'!FH43))*IF('MS-7'!$FL41="W",1,-1)),"")</f>
        <v/>
      </c>
      <c r="I751" s="39" t="str">
        <f>IF('MS-7'!$FL41&lt;&gt;"",IF('MS-7'!FJ41='MS-7'!FJ43,"",IF('MS-7'!FJ41&gt;'MS-7'!FJ43,MIN('MS-7'!FJ41,'MS-7'!FJ43),-MIN('MS-7'!FJ41,'MS-7'!FJ43))*IF('MS-7'!$FL41="W",1,-1)),"")</f>
        <v/>
      </c>
    </row>
    <row r="752" spans="1:9">
      <c r="A752" t="e">
        <f t="shared" si="11"/>
        <v>#VALUE!</v>
      </c>
      <c r="B752" s="38" t="str">
        <f>CONCATENATE("MS-7 ",'MS-7'!$D$5,",",'MS-7'!$EJ51)</f>
        <v>MS-7 1,20</v>
      </c>
      <c r="C752" t="str">
        <f>IF('MS-7'!$FL51&lt;&gt;"",IF('MS-7'!$FL51="W",'MS-7'!$EM51,'MS-7'!$EM53),"")</f>
        <v/>
      </c>
      <c r="D752" t="str">
        <f>IF('MS-7'!$FL51&lt;&gt;"",IF('MS-7'!$FL51="L",'MS-7'!$EM51,'MS-7'!$EM53),"")</f>
        <v/>
      </c>
      <c r="E752" s="39" t="str">
        <f>IF('MS-7'!$FL51&lt;&gt;"",IF('MS-7'!FB51&gt;'MS-7'!FB53,MIN('MS-7'!FB51,'MS-7'!FB53),-MIN('MS-7'!FB51,'MS-7'!FB53))*IF('MS-7'!$FL51="W",1,-1),"")</f>
        <v/>
      </c>
      <c r="F752" s="39" t="str">
        <f>IF('MS-7'!$FL51&lt;&gt;"",IF('MS-7'!FD51&gt;'MS-7'!FD53,MIN('MS-7'!FD51,'MS-7'!FD53),-MIN('MS-7'!FD51,'MS-7'!FD53))*IF('MS-7'!$FL51="W",1,-1),"")</f>
        <v/>
      </c>
      <c r="G752" s="39" t="str">
        <f>IF('MS-7'!$FL51&lt;&gt;"",IF('MS-7'!FF51&gt;'MS-7'!FF53,MIN('MS-7'!FF51,'MS-7'!FF53),-MIN('MS-7'!FF51,'MS-7'!FF53))*IF('MS-7'!$FL51="W",1,-1),"")</f>
        <v/>
      </c>
      <c r="H752" s="39" t="str">
        <f>IF('MS-7'!$FL51&lt;&gt;"",IF('MS-7'!FH51='MS-7'!FH53,"",IF('MS-7'!FH51&gt;'MS-7'!FH53,MIN('MS-7'!FH51,'MS-7'!FH53),-MIN('MS-7'!FH51,'MS-7'!FH53))*IF('MS-7'!$FL51="W",1,-1)),"")</f>
        <v/>
      </c>
      <c r="I752" s="39" t="str">
        <f>IF('MS-7'!$FL51&lt;&gt;"",IF('MS-7'!FJ51='MS-7'!FJ53,"",IF('MS-7'!FJ51&gt;'MS-7'!FJ53,MIN('MS-7'!FJ51,'MS-7'!FJ53),-MIN('MS-7'!FJ51,'MS-7'!FJ53))*IF('MS-7'!$FL51="W",1,-1)),"")</f>
        <v/>
      </c>
    </row>
    <row r="753" spans="1:9">
      <c r="A753" t="e">
        <f t="shared" si="11"/>
        <v>#VALUE!</v>
      </c>
      <c r="B753" s="38" t="str">
        <f>CONCATENATE("MS-7 ",'MS-7'!$D$5,",",'MS-7'!$EJ61)</f>
        <v>MS-7 1,21</v>
      </c>
      <c r="C753" t="str">
        <f>IF('MS-7'!$FL61&lt;&gt;"",IF('MS-7'!$FL61="W",'MS-7'!$EM61,'MS-7'!$EM63),"")</f>
        <v/>
      </c>
      <c r="D753" t="str">
        <f>IF('MS-7'!$FL61&lt;&gt;"",IF('MS-7'!$FL61="L",'MS-7'!$EM61,'MS-7'!$EM63),"")</f>
        <v/>
      </c>
      <c r="E753" s="39" t="str">
        <f>IF('MS-7'!$FL61&lt;&gt;"",IF('MS-7'!FB61&gt;'MS-7'!FB63,MIN('MS-7'!FB61,'MS-7'!FB63),-MIN('MS-7'!FB61,'MS-7'!FB63))*IF('MS-7'!$FL61="W",1,-1),"")</f>
        <v/>
      </c>
      <c r="F753" s="39" t="str">
        <f>IF('MS-7'!$FL61&lt;&gt;"",IF('MS-7'!FD61&gt;'MS-7'!FD63,MIN('MS-7'!FD61,'MS-7'!FD63),-MIN('MS-7'!FD61,'MS-7'!FD63))*IF('MS-7'!$FL61="W",1,-1),"")</f>
        <v/>
      </c>
      <c r="G753" s="39" t="str">
        <f>IF('MS-7'!$FL61&lt;&gt;"",IF('MS-7'!FF61&gt;'MS-7'!FF63,MIN('MS-7'!FF61,'MS-7'!FF63),-MIN('MS-7'!FF61,'MS-7'!FF63))*IF('MS-7'!$FL61="W",1,-1),"")</f>
        <v/>
      </c>
      <c r="H753" s="39" t="str">
        <f>IF('MS-7'!$FL61&lt;&gt;"",IF('MS-7'!FH61='MS-7'!FH63,"",IF('MS-7'!FH61&gt;'MS-7'!FH63,MIN('MS-7'!FH61,'MS-7'!FH63),-MIN('MS-7'!FH61,'MS-7'!FH63))*IF('MS-7'!$FL61="W",1,-1)),"")</f>
        <v/>
      </c>
      <c r="I753" s="39" t="str">
        <f>IF('MS-7'!$FL61&lt;&gt;"",IF('MS-7'!FJ61='MS-7'!FJ63,"",IF('MS-7'!FJ61&gt;'MS-7'!FJ63,MIN('MS-7'!FJ61,'MS-7'!FJ63),-MIN('MS-7'!FJ61,'MS-7'!FJ63))*IF('MS-7'!$FL61="W",1,-1)),"")</f>
        <v/>
      </c>
    </row>
    <row r="754" spans="1:9">
      <c r="A754" t="e">
        <f t="shared" si="11"/>
        <v>#VALUE!</v>
      </c>
      <c r="B754" s="38" t="str">
        <f>CONCATENATE("MS-7 ",'MS-7'!$D$70,",",'MS-7'!$BD66)</f>
        <v>MS-7 2,1</v>
      </c>
      <c r="C754" t="str">
        <f>IF('MS-7'!$CF66&lt;&gt;"",IF('MS-7'!$CF66="W",'MS-7'!$BG66,'MS-7'!$BG68),"")</f>
        <v/>
      </c>
      <c r="D754" t="str">
        <f>IF('MS-7'!$CF66&lt;&gt;"",IF('MS-7'!$CF66="L",'MS-7'!$BG66,'MS-7'!$BG68),"")</f>
        <v/>
      </c>
      <c r="E754" s="39" t="str">
        <f>IF('MS-7'!$CF66&lt;&gt;"",IF('MS-7'!BV66&gt;'MS-7'!BV68,MIN('MS-7'!BV66,'MS-7'!BV68),-MIN('MS-7'!BV66,'MS-7'!BV68))*IF('MS-7'!$CF66="W",1,-1),"")</f>
        <v/>
      </c>
      <c r="F754" s="39" t="str">
        <f>IF('MS-7'!$CF66&lt;&gt;"",IF('MS-7'!BX66&gt;'MS-7'!BX68,MIN('MS-7'!BX66,'MS-7'!BX68),-MIN('MS-7'!BX66,'MS-7'!BX68))*IF('MS-7'!$CF66="W",1,-1),"")</f>
        <v/>
      </c>
      <c r="G754" s="39" t="str">
        <f>IF('MS-7'!$CF66&lt;&gt;"",IF('MS-7'!BZ66&gt;'MS-7'!BZ68,MIN('MS-7'!BZ66,'MS-7'!BZ68),-MIN('MS-7'!BZ66,'MS-7'!BZ68))*IF('MS-7'!$CF66="W",1,-1),"")</f>
        <v/>
      </c>
      <c r="H754" s="39" t="str">
        <f>IF('MS-7'!$CF66&lt;&gt;"",IF('MS-7'!CB66='MS-7'!CB68,"",IF('MS-7'!CB66&gt;'MS-7'!CB68,MIN('MS-7'!CB66,'MS-7'!CB68),-MIN('MS-7'!CB66,'MS-7'!CB68))*IF('MS-7'!$CF66="W",1,-1)),"")</f>
        <v/>
      </c>
      <c r="I754" s="39" t="str">
        <f>IF('MS-7'!$CF66&lt;&gt;"",IF('MS-7'!CD66='MS-7'!CD68,"",IF('MS-7'!CD66&gt;'MS-7'!CD68,MIN('MS-7'!CD66,'MS-7'!CD68),-MIN('MS-7'!CD66,'MS-7'!CD68))*IF('MS-7'!$CF66="W",1,-1)),"")</f>
        <v/>
      </c>
    </row>
    <row r="755" spans="1:9">
      <c r="A755" t="e">
        <f t="shared" si="11"/>
        <v>#VALUE!</v>
      </c>
      <c r="B755" s="38" t="str">
        <f>CONCATENATE("MS-7 ",'MS-7'!$D$70,",",'MS-7'!$BD76)</f>
        <v>MS-7 2,2</v>
      </c>
      <c r="C755" t="str">
        <f>IF('MS-7'!$CF76&lt;&gt;"",IF('MS-7'!$CF76="W",'MS-7'!$BG76,'MS-7'!$BG78),"")</f>
        <v/>
      </c>
      <c r="D755" t="str">
        <f>IF('MS-7'!$CF76&lt;&gt;"",IF('MS-7'!$CF76="L",'MS-7'!$BG76,'MS-7'!$BG78),"")</f>
        <v/>
      </c>
      <c r="E755" s="39" t="str">
        <f>IF('MS-7'!$CF76&lt;&gt;"",IF('MS-7'!BV76&gt;'MS-7'!BV78,MIN('MS-7'!BV76,'MS-7'!BV78),-MIN('MS-7'!BV76,'MS-7'!BV78))*IF('MS-7'!$CF76="W",1,-1),"")</f>
        <v/>
      </c>
      <c r="F755" s="39" t="str">
        <f>IF('MS-7'!$CF76&lt;&gt;"",IF('MS-7'!BX76&gt;'MS-7'!BX78,MIN('MS-7'!BX76,'MS-7'!BX78),-MIN('MS-7'!BX76,'MS-7'!BX78))*IF('MS-7'!$CF76="W",1,-1),"")</f>
        <v/>
      </c>
      <c r="G755" s="39" t="str">
        <f>IF('MS-7'!$CF76&lt;&gt;"",IF('MS-7'!BZ76&gt;'MS-7'!BZ78,MIN('MS-7'!BZ76,'MS-7'!BZ78),-MIN('MS-7'!BZ76,'MS-7'!BZ78))*IF('MS-7'!$CF76="W",1,-1),"")</f>
        <v/>
      </c>
      <c r="H755" s="39" t="str">
        <f>IF('MS-7'!$CF76&lt;&gt;"",IF('MS-7'!CB76='MS-7'!CB78,"",IF('MS-7'!CB76&gt;'MS-7'!CB78,MIN('MS-7'!CB76,'MS-7'!CB78),-MIN('MS-7'!CB76,'MS-7'!CB78))*IF('MS-7'!$CF76="W",1,-1)),"")</f>
        <v/>
      </c>
      <c r="I755" s="39" t="str">
        <f>IF('MS-7'!$CF76&lt;&gt;"",IF('MS-7'!CD76='MS-7'!CD78,"",IF('MS-7'!CD76&gt;'MS-7'!CD78,MIN('MS-7'!CD76,'MS-7'!CD78),-MIN('MS-7'!CD76,'MS-7'!CD78))*IF('MS-7'!$CF76="W",1,-1)),"")</f>
        <v/>
      </c>
    </row>
    <row r="756" spans="1:9">
      <c r="A756" t="e">
        <f t="shared" si="11"/>
        <v>#VALUE!</v>
      </c>
      <c r="B756" s="38" t="str">
        <f>CONCATENATE("MS-7 ",'MS-7'!$D$70,",",'MS-7'!$BD86)</f>
        <v>MS-7 2,3</v>
      </c>
      <c r="C756" t="str">
        <f>IF('MS-7'!$CF86&lt;&gt;"",IF('MS-7'!$CF86="W",'MS-7'!$BG86,'MS-7'!$BG88),"")</f>
        <v/>
      </c>
      <c r="D756" t="str">
        <f>IF('MS-7'!$CF86&lt;&gt;"",IF('MS-7'!$CF86="L",'MS-7'!$BG86,'MS-7'!$BG88),"")</f>
        <v/>
      </c>
      <c r="E756" s="39" t="str">
        <f>IF('MS-7'!$CF86&lt;&gt;"",IF('MS-7'!BV86&gt;'MS-7'!BV88,MIN('MS-7'!BV86,'MS-7'!BV88),-MIN('MS-7'!BV86,'MS-7'!BV88))*IF('MS-7'!$CF86="W",1,-1),"")</f>
        <v/>
      </c>
      <c r="F756" s="39" t="str">
        <f>IF('MS-7'!$CF86&lt;&gt;"",IF('MS-7'!BX86&gt;'MS-7'!BX88,MIN('MS-7'!BX86,'MS-7'!BX88),-MIN('MS-7'!BX86,'MS-7'!BX88))*IF('MS-7'!$CF86="W",1,-1),"")</f>
        <v/>
      </c>
      <c r="G756" s="39" t="str">
        <f>IF('MS-7'!$CF86&lt;&gt;"",IF('MS-7'!BZ86&gt;'MS-7'!BZ88,MIN('MS-7'!BZ86,'MS-7'!BZ88),-MIN('MS-7'!BZ86,'MS-7'!BZ88))*IF('MS-7'!$CF86="W",1,-1),"")</f>
        <v/>
      </c>
      <c r="H756" s="39" t="str">
        <f>IF('MS-7'!$CF86&lt;&gt;"",IF('MS-7'!CB86='MS-7'!CB88,"",IF('MS-7'!CB86&gt;'MS-7'!CB88,MIN('MS-7'!CB86,'MS-7'!CB88),-MIN('MS-7'!CB86,'MS-7'!CB88))*IF('MS-7'!$CF86="W",1,-1)),"")</f>
        <v/>
      </c>
      <c r="I756" s="39" t="str">
        <f>IF('MS-7'!$CF86&lt;&gt;"",IF('MS-7'!CD86='MS-7'!CD88,"",IF('MS-7'!CD86&gt;'MS-7'!CD88,MIN('MS-7'!CD86,'MS-7'!CD88),-MIN('MS-7'!CD86,'MS-7'!CD88))*IF('MS-7'!$CF86="W",1,-1)),"")</f>
        <v/>
      </c>
    </row>
    <row r="757" spans="1:9">
      <c r="A757" t="e">
        <f t="shared" si="11"/>
        <v>#VALUE!</v>
      </c>
      <c r="B757" s="38" t="str">
        <f>CONCATENATE("MS-7 ",'MS-7'!$D$70,",",'MS-7'!$BD96)</f>
        <v>MS-7 2,4</v>
      </c>
      <c r="C757" t="str">
        <f>IF('MS-7'!$CF96&lt;&gt;"",IF('MS-7'!$CF96="W",'MS-7'!$BG96,'MS-7'!$BG98),"")</f>
        <v/>
      </c>
      <c r="D757" t="str">
        <f>IF('MS-7'!$CF96&lt;&gt;"",IF('MS-7'!$CF96="L",'MS-7'!$BG96,'MS-7'!$BG98),"")</f>
        <v/>
      </c>
      <c r="E757" s="39" t="str">
        <f>IF('MS-7'!$CF96&lt;&gt;"",IF('MS-7'!BV96&gt;'MS-7'!BV98,MIN('MS-7'!BV96,'MS-7'!BV98),-MIN('MS-7'!BV96,'MS-7'!BV98))*IF('MS-7'!$CF96="W",1,-1),"")</f>
        <v/>
      </c>
      <c r="F757" s="39" t="str">
        <f>IF('MS-7'!$CF96&lt;&gt;"",IF('MS-7'!BX96&gt;'MS-7'!BX98,MIN('MS-7'!BX96,'MS-7'!BX98),-MIN('MS-7'!BX96,'MS-7'!BX98))*IF('MS-7'!$CF96="W",1,-1),"")</f>
        <v/>
      </c>
      <c r="G757" s="39" t="str">
        <f>IF('MS-7'!$CF96&lt;&gt;"",IF('MS-7'!BZ96&gt;'MS-7'!BZ98,MIN('MS-7'!BZ96,'MS-7'!BZ98),-MIN('MS-7'!BZ96,'MS-7'!BZ98))*IF('MS-7'!$CF96="W",1,-1),"")</f>
        <v/>
      </c>
      <c r="H757" s="39" t="str">
        <f>IF('MS-7'!$CF96&lt;&gt;"",IF('MS-7'!CB96='MS-7'!CB98,"",IF('MS-7'!CB96&gt;'MS-7'!CB98,MIN('MS-7'!CB96,'MS-7'!CB98),-MIN('MS-7'!CB96,'MS-7'!CB98))*IF('MS-7'!$CF96="W",1,-1)),"")</f>
        <v/>
      </c>
      <c r="I757" s="39" t="str">
        <f>IF('MS-7'!$CF96&lt;&gt;"",IF('MS-7'!CD96='MS-7'!CD98,"",IF('MS-7'!CD96&gt;'MS-7'!CD98,MIN('MS-7'!CD96,'MS-7'!CD98),-MIN('MS-7'!CD96,'MS-7'!CD98))*IF('MS-7'!$CF96="W",1,-1)),"")</f>
        <v/>
      </c>
    </row>
    <row r="758" spans="1:9">
      <c r="A758" t="e">
        <f t="shared" si="11"/>
        <v>#VALUE!</v>
      </c>
      <c r="B758" s="38" t="str">
        <f>CONCATENATE("MS-7 ",'MS-7'!$D$70,",",'MS-7'!$BD106)</f>
        <v>MS-7 2,5</v>
      </c>
      <c r="C758" t="str">
        <f>IF('MS-7'!$CF106&lt;&gt;"",IF('MS-7'!$CF106="W",'MS-7'!$BG106,'MS-7'!$BG108),"")</f>
        <v/>
      </c>
      <c r="D758" t="str">
        <f>IF('MS-7'!$CF106&lt;&gt;"",IF('MS-7'!$CF106="L",'MS-7'!$BG106,'MS-7'!$BG108),"")</f>
        <v/>
      </c>
      <c r="E758" s="39" t="str">
        <f>IF('MS-7'!$CF106&lt;&gt;"",IF('MS-7'!BV106&gt;'MS-7'!BV108,MIN('MS-7'!BV106,'MS-7'!BV108),-MIN('MS-7'!BV106,'MS-7'!BV108))*IF('MS-7'!$CF106="W",1,-1),"")</f>
        <v/>
      </c>
      <c r="F758" s="39" t="str">
        <f>IF('MS-7'!$CF106&lt;&gt;"",IF('MS-7'!BX106&gt;'MS-7'!BX108,MIN('MS-7'!BX106,'MS-7'!BX108),-MIN('MS-7'!BX106,'MS-7'!BX108))*IF('MS-7'!$CF106="W",1,-1),"")</f>
        <v/>
      </c>
      <c r="G758" s="39" t="str">
        <f>IF('MS-7'!$CF106&lt;&gt;"",IF('MS-7'!BZ106&gt;'MS-7'!BZ108,MIN('MS-7'!BZ106,'MS-7'!BZ108),-MIN('MS-7'!BZ106,'MS-7'!BZ108))*IF('MS-7'!$CF106="W",1,-1),"")</f>
        <v/>
      </c>
      <c r="H758" s="39" t="str">
        <f>IF('MS-7'!$CF106&lt;&gt;"",IF('MS-7'!CB106='MS-7'!CB108,"",IF('MS-7'!CB106&gt;'MS-7'!CB108,MIN('MS-7'!CB106,'MS-7'!CB108),-MIN('MS-7'!CB106,'MS-7'!CB108))*IF('MS-7'!$CF106="W",1,-1)),"")</f>
        <v/>
      </c>
      <c r="I758" s="39" t="str">
        <f>IF('MS-7'!$CF106&lt;&gt;"",IF('MS-7'!CD106='MS-7'!CD108,"",IF('MS-7'!CD106&gt;'MS-7'!CD108,MIN('MS-7'!CD106,'MS-7'!CD108),-MIN('MS-7'!CD106,'MS-7'!CD108))*IF('MS-7'!$CF106="W",1,-1)),"")</f>
        <v/>
      </c>
    </row>
    <row r="759" spans="1:9">
      <c r="A759" t="e">
        <f t="shared" si="11"/>
        <v>#VALUE!</v>
      </c>
      <c r="B759" s="38" t="str">
        <f>CONCATENATE("MS-7 ",'MS-7'!$D$70,",",'MS-7'!$BD116)</f>
        <v>MS-7 2,6</v>
      </c>
      <c r="C759" t="str">
        <f>IF('MS-7'!$CF116&lt;&gt;"",IF('MS-7'!$CF116="W",'MS-7'!$BG116,'MS-7'!$BG118),"")</f>
        <v/>
      </c>
      <c r="D759" t="str">
        <f>IF('MS-7'!$CF116&lt;&gt;"",IF('MS-7'!$CF116="L",'MS-7'!$BG116,'MS-7'!$BG118),"")</f>
        <v/>
      </c>
      <c r="E759" s="39" t="str">
        <f>IF('MS-7'!$CF116&lt;&gt;"",IF('MS-7'!BV116&gt;'MS-7'!BV118,MIN('MS-7'!BV116,'MS-7'!BV118),-MIN('MS-7'!BV116,'MS-7'!BV118))*IF('MS-7'!$CF116="W",1,-1),"")</f>
        <v/>
      </c>
      <c r="F759" s="39" t="str">
        <f>IF('MS-7'!$CF116&lt;&gt;"",IF('MS-7'!BX116&gt;'MS-7'!BX118,MIN('MS-7'!BX116,'MS-7'!BX118),-MIN('MS-7'!BX116,'MS-7'!BX118))*IF('MS-7'!$CF116="W",1,-1),"")</f>
        <v/>
      </c>
      <c r="G759" s="39" t="str">
        <f>IF('MS-7'!$CF116&lt;&gt;"",IF('MS-7'!BZ116&gt;'MS-7'!BZ118,MIN('MS-7'!BZ116,'MS-7'!BZ118),-MIN('MS-7'!BZ116,'MS-7'!BZ118))*IF('MS-7'!$CF116="W",1,-1),"")</f>
        <v/>
      </c>
      <c r="H759" s="39" t="str">
        <f>IF('MS-7'!$CF116&lt;&gt;"",IF('MS-7'!CB116='MS-7'!CB118,"",IF('MS-7'!CB116&gt;'MS-7'!CB118,MIN('MS-7'!CB116,'MS-7'!CB118),-MIN('MS-7'!CB116,'MS-7'!CB118))*IF('MS-7'!$CF116="W",1,-1)),"")</f>
        <v/>
      </c>
      <c r="I759" s="39" t="str">
        <f>IF('MS-7'!$CF116&lt;&gt;"",IF('MS-7'!CD116='MS-7'!CD118,"",IF('MS-7'!CD116&gt;'MS-7'!CD118,MIN('MS-7'!CD116,'MS-7'!CD118),-MIN('MS-7'!CD116,'MS-7'!CD118))*IF('MS-7'!$CF116="W",1,-1)),"")</f>
        <v/>
      </c>
    </row>
    <row r="760" spans="1:9">
      <c r="A760" t="e">
        <f t="shared" si="11"/>
        <v>#VALUE!</v>
      </c>
      <c r="B760" s="38" t="str">
        <f>CONCATENATE("MS-7 ",'MS-7'!$D$70,",",'MS-7'!$BD126)</f>
        <v>MS-7 2,7</v>
      </c>
      <c r="C760" t="str">
        <f>IF('MS-7'!$CF126&lt;&gt;"",IF('MS-7'!$CF126="W",'MS-7'!$BG126,'MS-7'!$BG128),"")</f>
        <v/>
      </c>
      <c r="D760" t="str">
        <f>IF('MS-7'!$CF126&lt;&gt;"",IF('MS-7'!$CF126="L",'MS-7'!$BG126,'MS-7'!$BG128),"")</f>
        <v/>
      </c>
      <c r="E760" s="39" t="str">
        <f>IF('MS-7'!$CF126&lt;&gt;"",IF('MS-7'!BV126&gt;'MS-7'!BV128,MIN('MS-7'!BV126,'MS-7'!BV128),-MIN('MS-7'!BV126,'MS-7'!BV128))*IF('MS-7'!$CF126="W",1,-1),"")</f>
        <v/>
      </c>
      <c r="F760" s="39" t="str">
        <f>IF('MS-7'!$CF126&lt;&gt;"",IF('MS-7'!BX126&gt;'MS-7'!BX128,MIN('MS-7'!BX126,'MS-7'!BX128),-MIN('MS-7'!BX126,'MS-7'!BX128))*IF('MS-7'!$CF126="W",1,-1),"")</f>
        <v/>
      </c>
      <c r="G760" s="39" t="str">
        <f>IF('MS-7'!$CF126&lt;&gt;"",IF('MS-7'!BZ126&gt;'MS-7'!BZ128,MIN('MS-7'!BZ126,'MS-7'!BZ128),-MIN('MS-7'!BZ126,'MS-7'!BZ128))*IF('MS-7'!$CF126="W",1,-1),"")</f>
        <v/>
      </c>
      <c r="H760" s="39" t="str">
        <f>IF('MS-7'!$CF126&lt;&gt;"",IF('MS-7'!CB126='MS-7'!CB128,"",IF('MS-7'!CB126&gt;'MS-7'!CB128,MIN('MS-7'!CB126,'MS-7'!CB128),-MIN('MS-7'!CB126,'MS-7'!CB128))*IF('MS-7'!$CF126="W",1,-1)),"")</f>
        <v/>
      </c>
      <c r="I760" s="39" t="str">
        <f>IF('MS-7'!$CF126&lt;&gt;"",IF('MS-7'!CD126='MS-7'!CD128,"",IF('MS-7'!CD126&gt;'MS-7'!CD128,MIN('MS-7'!CD126,'MS-7'!CD128),-MIN('MS-7'!CD126,'MS-7'!CD128))*IF('MS-7'!$CF126="W",1,-1)),"")</f>
        <v/>
      </c>
    </row>
    <row r="761" spans="1:9">
      <c r="A761" t="e">
        <f t="shared" si="11"/>
        <v>#VALUE!</v>
      </c>
      <c r="B761" s="38" t="str">
        <f>CONCATENATE("MS-7 ",'MS-7'!$D$70,",",'MS-7'!$CT66)</f>
        <v>MS-7 2,8</v>
      </c>
      <c r="C761" t="str">
        <f>IF('MS-7'!$DV66&lt;&gt;"",IF('MS-7'!$DV66="W",'MS-7'!$CW66,'MS-7'!$CW68),"")</f>
        <v/>
      </c>
      <c r="D761" t="str">
        <f>IF('MS-7'!$DV66&lt;&gt;"",IF('MS-7'!$DV66="L",'MS-7'!$CW66,'MS-7'!$CW68),"")</f>
        <v/>
      </c>
      <c r="E761" s="39" t="str">
        <f>IF('MS-7'!$DV66&lt;&gt;"",IF('MS-7'!DL66&gt;'MS-7'!DL68,MIN('MS-7'!DL66,'MS-7'!DL68),-MIN('MS-7'!DL66,'MS-7'!DL68))*IF('MS-7'!$DV66="W",1,-1),"")</f>
        <v/>
      </c>
      <c r="F761" s="39" t="str">
        <f>IF('MS-7'!$DV66&lt;&gt;"",IF('MS-7'!DN66&gt;'MS-7'!DN68,MIN('MS-7'!DN66,'MS-7'!DN68),-MIN('MS-7'!DN66,'MS-7'!DN68))*IF('MS-7'!$DV66="W",1,-1),"")</f>
        <v/>
      </c>
      <c r="G761" s="39" t="str">
        <f>IF('MS-7'!$DV66&lt;&gt;"",IF('MS-7'!DP66&gt;'MS-7'!DP68,MIN('MS-7'!DP66,'MS-7'!DP68),-MIN('MS-7'!DP66,'MS-7'!DP68))*IF('MS-7'!$DV66="W",1,-1),"")</f>
        <v/>
      </c>
      <c r="H761" s="39" t="str">
        <f>IF('MS-7'!$DV66&lt;&gt;"",IF('MS-7'!DR66='MS-7'!DR68,"",IF('MS-7'!DR66&gt;'MS-7'!DR68,MIN('MS-7'!DR66,'MS-7'!DR68),-MIN('MS-7'!DR66,'MS-7'!DR68))*IF('MS-7'!$DV66="W",1,-1)),"")</f>
        <v/>
      </c>
      <c r="I761" s="39" t="str">
        <f>IF('MS-7'!$DV66&lt;&gt;"",IF('MS-7'!DT66='MS-7'!DT68,"",IF('MS-7'!DT66&gt;'MS-7'!DT68,MIN('MS-7'!DT66,'MS-7'!DT68),-MIN('MS-7'!DT66,'MS-7'!DT68))*IF('MS-7'!$DV66="W",1,-1)),"")</f>
        <v/>
      </c>
    </row>
    <row r="762" spans="1:9">
      <c r="A762" t="e">
        <f t="shared" si="11"/>
        <v>#VALUE!</v>
      </c>
      <c r="B762" s="38" t="str">
        <f>CONCATENATE("MS-7 ",'MS-7'!$D$70,",",'MS-7'!$CT76)</f>
        <v>MS-7 2,9</v>
      </c>
      <c r="C762" t="str">
        <f>IF('MS-7'!$DV76&lt;&gt;"",IF('MS-7'!$DV76="W",'MS-7'!$CW76,'MS-7'!$CW78),"")</f>
        <v/>
      </c>
      <c r="D762" t="str">
        <f>IF('MS-7'!$DV76&lt;&gt;"",IF('MS-7'!$DV76="L",'MS-7'!$CW76,'MS-7'!$CW78),"")</f>
        <v/>
      </c>
      <c r="E762" s="39" t="str">
        <f>IF('MS-7'!$DV76&lt;&gt;"",IF('MS-7'!DL76&gt;'MS-7'!DL78,MIN('MS-7'!DL76,'MS-7'!DL78),-MIN('MS-7'!DL76,'MS-7'!DL78))*IF('MS-7'!$DV76="W",1,-1),"")</f>
        <v/>
      </c>
      <c r="F762" s="39" t="str">
        <f>IF('MS-7'!$DV76&lt;&gt;"",IF('MS-7'!DN76&gt;'MS-7'!DN78,MIN('MS-7'!DN76,'MS-7'!DN78),-MIN('MS-7'!DN76,'MS-7'!DN78))*IF('MS-7'!$DV76="W",1,-1),"")</f>
        <v/>
      </c>
      <c r="G762" s="39" t="str">
        <f>IF('MS-7'!$DV76&lt;&gt;"",IF('MS-7'!DP76&gt;'MS-7'!DP78,MIN('MS-7'!DP76,'MS-7'!DP78),-MIN('MS-7'!DP76,'MS-7'!DP78))*IF('MS-7'!$DV76="W",1,-1),"")</f>
        <v/>
      </c>
      <c r="H762" s="39" t="str">
        <f>IF('MS-7'!$DV76&lt;&gt;"",IF('MS-7'!DR76='MS-7'!DR78,"",IF('MS-7'!DR76&gt;'MS-7'!DR78,MIN('MS-7'!DR76,'MS-7'!DR78),-MIN('MS-7'!DR76,'MS-7'!DR78))*IF('MS-7'!$DV76="W",1,-1)),"")</f>
        <v/>
      </c>
      <c r="I762" s="39" t="str">
        <f>IF('MS-7'!$DV76&lt;&gt;"",IF('MS-7'!DT76='MS-7'!DT78,"",IF('MS-7'!DT76&gt;'MS-7'!DT78,MIN('MS-7'!DT76,'MS-7'!DT78),-MIN('MS-7'!DT76,'MS-7'!DT78))*IF('MS-7'!$DV76="W",1,-1)),"")</f>
        <v/>
      </c>
    </row>
    <row r="763" spans="1:9">
      <c r="A763" t="e">
        <f t="shared" si="11"/>
        <v>#VALUE!</v>
      </c>
      <c r="B763" s="38" t="str">
        <f>CONCATENATE("MS-7 ",'MS-7'!$D$70,",",'MS-7'!$CT86)</f>
        <v>MS-7 2,10</v>
      </c>
      <c r="C763" t="str">
        <f>IF('MS-7'!$DV86&lt;&gt;"",IF('MS-7'!$DV86="W",'MS-7'!$CW86,'MS-7'!$CW88),"")</f>
        <v/>
      </c>
      <c r="D763" t="str">
        <f>IF('MS-7'!$DV86&lt;&gt;"",IF('MS-7'!$DV86="L",'MS-7'!$CW86,'MS-7'!$CW88),"")</f>
        <v/>
      </c>
      <c r="E763" s="39" t="str">
        <f>IF('MS-7'!$DV86&lt;&gt;"",IF('MS-7'!DL86&gt;'MS-7'!DL88,MIN('MS-7'!DL86,'MS-7'!DL88),-MIN('MS-7'!DL86,'MS-7'!DL88))*IF('MS-7'!$DV86="W",1,-1),"")</f>
        <v/>
      </c>
      <c r="F763" s="39" t="str">
        <f>IF('MS-7'!$DV86&lt;&gt;"",IF('MS-7'!DN86&gt;'MS-7'!DN88,MIN('MS-7'!DN86,'MS-7'!DN88),-MIN('MS-7'!DN86,'MS-7'!DN88))*IF('MS-7'!$DV86="W",1,-1),"")</f>
        <v/>
      </c>
      <c r="G763" s="39" t="str">
        <f>IF('MS-7'!$DV86&lt;&gt;"",IF('MS-7'!DP86&gt;'MS-7'!DP88,MIN('MS-7'!DP86,'MS-7'!DP88),-MIN('MS-7'!DP86,'MS-7'!DP88))*IF('MS-7'!$DV86="W",1,-1),"")</f>
        <v/>
      </c>
      <c r="H763" s="39" t="str">
        <f>IF('MS-7'!$DV86&lt;&gt;"",IF('MS-7'!DR86='MS-7'!DR88,"",IF('MS-7'!DR86&gt;'MS-7'!DR88,MIN('MS-7'!DR86,'MS-7'!DR88),-MIN('MS-7'!DR86,'MS-7'!DR88))*IF('MS-7'!$DV86="W",1,-1)),"")</f>
        <v/>
      </c>
      <c r="I763" s="39" t="str">
        <f>IF('MS-7'!$DV86&lt;&gt;"",IF('MS-7'!DT86='MS-7'!DT88,"",IF('MS-7'!DT86&gt;'MS-7'!DT88,MIN('MS-7'!DT86,'MS-7'!DT88),-MIN('MS-7'!DT86,'MS-7'!DT88))*IF('MS-7'!$DV86="W",1,-1)),"")</f>
        <v/>
      </c>
    </row>
    <row r="764" spans="1:9">
      <c r="A764" t="e">
        <f t="shared" si="11"/>
        <v>#VALUE!</v>
      </c>
      <c r="B764" s="38" t="str">
        <f>CONCATENATE("MS-7 ",'MS-7'!$D$70,",",'MS-7'!$CT96)</f>
        <v>MS-7 2,11</v>
      </c>
      <c r="C764" t="str">
        <f>IF('MS-7'!$DV96&lt;&gt;"",IF('MS-7'!$DV96="W",'MS-7'!$CW96,'MS-7'!$CW98),"")</f>
        <v/>
      </c>
      <c r="D764" t="str">
        <f>IF('MS-7'!$DV96&lt;&gt;"",IF('MS-7'!$DV96="L",'MS-7'!$CW96,'MS-7'!$CW98),"")</f>
        <v/>
      </c>
      <c r="E764" s="39" t="str">
        <f>IF('MS-7'!$DV96&lt;&gt;"",IF('MS-7'!DL96&gt;'MS-7'!DL98,MIN('MS-7'!DL96,'MS-7'!DL98),-MIN('MS-7'!DL96,'MS-7'!DL98))*IF('MS-7'!$DV96="W",1,-1),"")</f>
        <v/>
      </c>
      <c r="F764" s="39" t="str">
        <f>IF('MS-7'!$DV96&lt;&gt;"",IF('MS-7'!DN96&gt;'MS-7'!DN98,MIN('MS-7'!DN96,'MS-7'!DN98),-MIN('MS-7'!DN96,'MS-7'!DN98))*IF('MS-7'!$DV96="W",1,-1),"")</f>
        <v/>
      </c>
      <c r="G764" s="39" t="str">
        <f>IF('MS-7'!$DV96&lt;&gt;"",IF('MS-7'!DP96&gt;'MS-7'!DP98,MIN('MS-7'!DP96,'MS-7'!DP98),-MIN('MS-7'!DP96,'MS-7'!DP98))*IF('MS-7'!$DV96="W",1,-1),"")</f>
        <v/>
      </c>
      <c r="H764" s="39" t="str">
        <f>IF('MS-7'!$DV96&lt;&gt;"",IF('MS-7'!DR96='MS-7'!DR98,"",IF('MS-7'!DR96&gt;'MS-7'!DR98,MIN('MS-7'!DR96,'MS-7'!DR98),-MIN('MS-7'!DR96,'MS-7'!DR98))*IF('MS-7'!$DV96="W",1,-1)),"")</f>
        <v/>
      </c>
      <c r="I764" s="39" t="str">
        <f>IF('MS-7'!$DV96&lt;&gt;"",IF('MS-7'!DT96='MS-7'!DT98,"",IF('MS-7'!DT96&gt;'MS-7'!DT98,MIN('MS-7'!DT96,'MS-7'!DT98),-MIN('MS-7'!DT96,'MS-7'!DT98))*IF('MS-7'!$DV96="W",1,-1)),"")</f>
        <v/>
      </c>
    </row>
    <row r="765" spans="1:9">
      <c r="A765" t="e">
        <f t="shared" si="11"/>
        <v>#VALUE!</v>
      </c>
      <c r="B765" s="38" t="str">
        <f>CONCATENATE("MS-7 ",'MS-7'!$D$70,",",'MS-7'!$CT106)</f>
        <v>MS-7 2,12</v>
      </c>
      <c r="C765" t="str">
        <f>IF('MS-7'!$DV106&lt;&gt;"",IF('MS-7'!$DV106="W",'MS-7'!$CW106,'MS-7'!$CW108),"")</f>
        <v/>
      </c>
      <c r="D765" t="str">
        <f>IF('MS-7'!$DV106&lt;&gt;"",IF('MS-7'!$DV106="L",'MS-7'!$CW106,'MS-7'!$CW108),"")</f>
        <v/>
      </c>
      <c r="E765" s="39" t="str">
        <f>IF('MS-7'!$DV106&lt;&gt;"",IF('MS-7'!DL106&gt;'MS-7'!DL108,MIN('MS-7'!DL106,'MS-7'!DL108),-MIN('MS-7'!DL106,'MS-7'!DL108))*IF('MS-7'!$DV106="W",1,-1),"")</f>
        <v/>
      </c>
      <c r="F765" s="39" t="str">
        <f>IF('MS-7'!$DV106&lt;&gt;"",IF('MS-7'!DN106&gt;'MS-7'!DN108,MIN('MS-7'!DN106,'MS-7'!DN108),-MIN('MS-7'!DN106,'MS-7'!DN108))*IF('MS-7'!$DV106="W",1,-1),"")</f>
        <v/>
      </c>
      <c r="G765" s="39" t="str">
        <f>IF('MS-7'!$DV106&lt;&gt;"",IF('MS-7'!DP106&gt;'MS-7'!DP108,MIN('MS-7'!DP106,'MS-7'!DP108),-MIN('MS-7'!DP106,'MS-7'!DP108))*IF('MS-7'!$DV106="W",1,-1),"")</f>
        <v/>
      </c>
      <c r="H765" s="39" t="str">
        <f>IF('MS-7'!$DV106&lt;&gt;"",IF('MS-7'!DR106='MS-7'!DR108,"",IF('MS-7'!DR106&gt;'MS-7'!DR108,MIN('MS-7'!DR106,'MS-7'!DR108),-MIN('MS-7'!DR106,'MS-7'!DR108))*IF('MS-7'!$DV106="W",1,-1)),"")</f>
        <v/>
      </c>
      <c r="I765" s="39" t="str">
        <f>IF('MS-7'!$DV106&lt;&gt;"",IF('MS-7'!DT106='MS-7'!DT108,"",IF('MS-7'!DT106&gt;'MS-7'!DT108,MIN('MS-7'!DT106,'MS-7'!DT108),-MIN('MS-7'!DT106,'MS-7'!DT108))*IF('MS-7'!$DV106="W",1,-1)),"")</f>
        <v/>
      </c>
    </row>
    <row r="766" spans="1:9">
      <c r="A766" t="e">
        <f t="shared" si="11"/>
        <v>#VALUE!</v>
      </c>
      <c r="B766" s="38" t="str">
        <f>CONCATENATE("MS-7 ",'MS-7'!$D$70,",",'MS-7'!$CT116)</f>
        <v>MS-7 2,13</v>
      </c>
      <c r="C766" t="str">
        <f>IF('MS-7'!$DV116&lt;&gt;"",IF('MS-7'!$DV116="W",'MS-7'!$CW116,'MS-7'!$CW118),"")</f>
        <v/>
      </c>
      <c r="D766" t="str">
        <f>IF('MS-7'!$DV116&lt;&gt;"",IF('MS-7'!$DV116="L",'MS-7'!$CW116,'MS-7'!$CW118),"")</f>
        <v/>
      </c>
      <c r="E766" s="39" t="str">
        <f>IF('MS-7'!$DV116&lt;&gt;"",IF('MS-7'!DL116&gt;'MS-7'!DL118,MIN('MS-7'!DL116,'MS-7'!DL118),-MIN('MS-7'!DL116,'MS-7'!DL118))*IF('MS-7'!$DV116="W",1,-1),"")</f>
        <v/>
      </c>
      <c r="F766" s="39" t="str">
        <f>IF('MS-7'!$DV116&lt;&gt;"",IF('MS-7'!DN116&gt;'MS-7'!DN118,MIN('MS-7'!DN116,'MS-7'!DN118),-MIN('MS-7'!DN116,'MS-7'!DN118))*IF('MS-7'!$DV116="W",1,-1),"")</f>
        <v/>
      </c>
      <c r="G766" s="39" t="str">
        <f>IF('MS-7'!$DV116&lt;&gt;"",IF('MS-7'!DP116&gt;'MS-7'!DP118,MIN('MS-7'!DP116,'MS-7'!DP118),-MIN('MS-7'!DP116,'MS-7'!DP118))*IF('MS-7'!$DV116="W",1,-1),"")</f>
        <v/>
      </c>
      <c r="H766" s="39" t="str">
        <f>IF('MS-7'!$DV116&lt;&gt;"",IF('MS-7'!DR116='MS-7'!DR118,"",IF('MS-7'!DR116&gt;'MS-7'!DR118,MIN('MS-7'!DR116,'MS-7'!DR118),-MIN('MS-7'!DR116,'MS-7'!DR118))*IF('MS-7'!$DV116="W",1,-1)),"")</f>
        <v/>
      </c>
      <c r="I766" s="39" t="str">
        <f>IF('MS-7'!$DV116&lt;&gt;"",IF('MS-7'!DT116='MS-7'!DT118,"",IF('MS-7'!DT116&gt;'MS-7'!DT118,MIN('MS-7'!DT116,'MS-7'!DT118),-MIN('MS-7'!DT116,'MS-7'!DT118))*IF('MS-7'!$DV116="W",1,-1)),"")</f>
        <v/>
      </c>
    </row>
    <row r="767" spans="1:9">
      <c r="A767" t="e">
        <f t="shared" si="11"/>
        <v>#VALUE!</v>
      </c>
      <c r="B767" s="38" t="str">
        <f>CONCATENATE("MS-7 ",'MS-7'!$D$70,",",'MS-7'!$CT126)</f>
        <v>MS-7 2,14</v>
      </c>
      <c r="C767" t="str">
        <f>IF('MS-7'!$DV126&lt;&gt;"",IF('MS-7'!$DV126="W",'MS-7'!$CW126,'MS-7'!$CW128),"")</f>
        <v/>
      </c>
      <c r="D767" t="str">
        <f>IF('MS-7'!$DV126&lt;&gt;"",IF('MS-7'!$DV126="L",'MS-7'!$CW126,'MS-7'!$CW128),"")</f>
        <v/>
      </c>
      <c r="E767" s="39" t="str">
        <f>IF('MS-7'!$DV126&lt;&gt;"",IF('MS-7'!DL126&gt;'MS-7'!DL128,MIN('MS-7'!DL126,'MS-7'!DL128),-MIN('MS-7'!DL126,'MS-7'!DL128))*IF('MS-7'!$DV126="W",1,-1),"")</f>
        <v/>
      </c>
      <c r="F767" s="39" t="str">
        <f>IF('MS-7'!$DV126&lt;&gt;"",IF('MS-7'!DN126&gt;'MS-7'!DN128,MIN('MS-7'!DN126,'MS-7'!DN128),-MIN('MS-7'!DN126,'MS-7'!DN128))*IF('MS-7'!$DV126="W",1,-1),"")</f>
        <v/>
      </c>
      <c r="G767" s="39" t="str">
        <f>IF('MS-7'!$DV126&lt;&gt;"",IF('MS-7'!DP126&gt;'MS-7'!DP128,MIN('MS-7'!DP126,'MS-7'!DP128),-MIN('MS-7'!DP126,'MS-7'!DP128))*IF('MS-7'!$DV126="W",1,-1),"")</f>
        <v/>
      </c>
      <c r="H767" s="39" t="str">
        <f>IF('MS-7'!$DV126&lt;&gt;"",IF('MS-7'!DR126='MS-7'!DR128,"",IF('MS-7'!DR126&gt;'MS-7'!DR128,MIN('MS-7'!DR126,'MS-7'!DR128),-MIN('MS-7'!DR126,'MS-7'!DR128))*IF('MS-7'!$DV126="W",1,-1)),"")</f>
        <v/>
      </c>
      <c r="I767" s="39" t="str">
        <f>IF('MS-7'!$DV126&lt;&gt;"",IF('MS-7'!DT126='MS-7'!DT128,"",IF('MS-7'!DT126&gt;'MS-7'!DT128,MIN('MS-7'!DT126,'MS-7'!DT128),-MIN('MS-7'!DT126,'MS-7'!DT128))*IF('MS-7'!$DV126="W",1,-1)),"")</f>
        <v/>
      </c>
    </row>
    <row r="768" spans="1:9">
      <c r="A768" t="e">
        <f t="shared" si="11"/>
        <v>#VALUE!</v>
      </c>
      <c r="B768" s="38" t="str">
        <f>CONCATENATE("MS-7 ",'MS-7'!$D$70,",",'MS-7'!$EJ66)</f>
        <v>MS-7 2,15</v>
      </c>
      <c r="C768" t="str">
        <f>IF('MS-7'!$FL66&lt;&gt;"",IF('MS-7'!$FL66="W",'MS-7'!$EM66,'MS-7'!$EM68),"")</f>
        <v/>
      </c>
      <c r="D768" t="str">
        <f>IF('MS-7'!$FL66&lt;&gt;"",IF('MS-7'!$FL66="L",'MS-7'!$EM66,'MS-7'!$EM68),"")</f>
        <v/>
      </c>
      <c r="E768" s="39" t="str">
        <f>IF('MS-7'!$FL66&lt;&gt;"",IF('MS-7'!FB66&gt;'MS-7'!FB68,MIN('MS-7'!FB66,'MS-7'!FB68),-MIN('MS-7'!FB66,'MS-7'!FB68))*IF('MS-7'!$FL66="W",1,-1),"")</f>
        <v/>
      </c>
      <c r="F768" s="39" t="str">
        <f>IF('MS-7'!$FL66&lt;&gt;"",IF('MS-7'!FD66&gt;'MS-7'!FD68,MIN('MS-7'!FD66,'MS-7'!FD68),-MIN('MS-7'!FD66,'MS-7'!FD68))*IF('MS-7'!$FL66="W",1,-1),"")</f>
        <v/>
      </c>
      <c r="G768" s="39" t="str">
        <f>IF('MS-7'!$FL66&lt;&gt;"",IF('MS-7'!FF66&gt;'MS-7'!FF68,MIN('MS-7'!FF66,'MS-7'!FF68),-MIN('MS-7'!FF66,'MS-7'!FF68))*IF('MS-7'!$FL66="W",1,-1),"")</f>
        <v/>
      </c>
      <c r="H768" s="39" t="str">
        <f>IF('MS-7'!$FL66&lt;&gt;"",IF('MS-7'!FH66='MS-7'!FH68,"",IF('MS-7'!FH66&gt;'MS-7'!FH68,MIN('MS-7'!FH66,'MS-7'!FH68),-MIN('MS-7'!FH66,'MS-7'!FH68))*IF('MS-7'!$FL66="W",1,-1)),"")</f>
        <v/>
      </c>
      <c r="I768" s="39" t="str">
        <f>IF('MS-7'!$FL66&lt;&gt;"",IF('MS-7'!FJ66='MS-7'!FJ68,"",IF('MS-7'!FJ66&gt;'MS-7'!FJ68,MIN('MS-7'!FJ66,'MS-7'!FJ68),-MIN('MS-7'!FJ66,'MS-7'!FJ68))*IF('MS-7'!$FL66="W",1,-1)),"")</f>
        <v/>
      </c>
    </row>
    <row r="769" spans="1:9">
      <c r="A769" t="e">
        <f t="shared" si="11"/>
        <v>#VALUE!</v>
      </c>
      <c r="B769" s="38" t="str">
        <f>CONCATENATE("MS-7 ",'MS-7'!$D$70,",",'MS-7'!$EJ76)</f>
        <v>MS-7 2,16</v>
      </c>
      <c r="C769" t="str">
        <f>IF('MS-7'!$FL76&lt;&gt;"",IF('MS-7'!$FL76="W",'MS-7'!$EM76,'MS-7'!$EM78),"")</f>
        <v/>
      </c>
      <c r="D769" t="str">
        <f>IF('MS-7'!$FL76&lt;&gt;"",IF('MS-7'!$FL76="L",'MS-7'!$EM76,'MS-7'!$EM78),"")</f>
        <v/>
      </c>
      <c r="E769" s="39" t="str">
        <f>IF('MS-7'!$FL76&lt;&gt;"",IF('MS-7'!FB76&gt;'MS-7'!FB78,MIN('MS-7'!FB76,'MS-7'!FB78),-MIN('MS-7'!FB76,'MS-7'!FB78))*IF('MS-7'!$FL76="W",1,-1),"")</f>
        <v/>
      </c>
      <c r="F769" s="39" t="str">
        <f>IF('MS-7'!$FL76&lt;&gt;"",IF('MS-7'!FD76&gt;'MS-7'!FD78,MIN('MS-7'!FD76,'MS-7'!FD78),-MIN('MS-7'!FD76,'MS-7'!FD78))*IF('MS-7'!$FL76="W",1,-1),"")</f>
        <v/>
      </c>
      <c r="G769" s="39" t="str">
        <f>IF('MS-7'!$FL76&lt;&gt;"",IF('MS-7'!FF76&gt;'MS-7'!FF78,MIN('MS-7'!FF76,'MS-7'!FF78),-MIN('MS-7'!FF76,'MS-7'!FF78))*IF('MS-7'!$FL76="W",1,-1),"")</f>
        <v/>
      </c>
      <c r="H769" s="39" t="str">
        <f>IF('MS-7'!$FL76&lt;&gt;"",IF('MS-7'!FH76='MS-7'!FH78,"",IF('MS-7'!FH76&gt;'MS-7'!FH78,MIN('MS-7'!FH76,'MS-7'!FH78),-MIN('MS-7'!FH76,'MS-7'!FH78))*IF('MS-7'!$FL76="W",1,-1)),"")</f>
        <v/>
      </c>
      <c r="I769" s="39" t="str">
        <f>IF('MS-7'!$FL76&lt;&gt;"",IF('MS-7'!FJ76='MS-7'!FJ78,"",IF('MS-7'!FJ76&gt;'MS-7'!FJ78,MIN('MS-7'!FJ76,'MS-7'!FJ78),-MIN('MS-7'!FJ76,'MS-7'!FJ78))*IF('MS-7'!$FL76="W",1,-1)),"")</f>
        <v/>
      </c>
    </row>
    <row r="770" spans="1:9">
      <c r="A770" t="e">
        <f t="shared" ref="A770:A833" si="12">MID($C770,FIND(" ",$C770,1)+1,FIND(" ",$C770,LEN($C770)-8)-1-FIND(" ",$C770,1))&amp;";"&amp;LEFT($C770,FIND(" ",$C770,1)-1)&amp;";"&amp;MID($C770,FIND("(",$C770,LEN($C770)-7)+1,FIND(")",$C770,LEN($C770)-2)-FIND("(",$C770,LEN($C770)-7)-1)&amp;";"&amp;MID($D770,FIND(" ",$D770,1)+1,FIND(" ",$D770,LEN($D770)-8)-1-FIND(" ",$D770,1))&amp;";"&amp;LEFT($D770,FIND(" ",$D770,1)-1)&amp;";"&amp;MID($D770,FIND("(",$D770,LEN($D770)-7)+1,FIND(")",$D770,LEN($D770)-2)-FIND("(",$D770,LEN($D770)-7)-1)&amp;"|"</f>
        <v>#VALUE!</v>
      </c>
      <c r="B770" s="38" t="str">
        <f>CONCATENATE("MS-7 ",'MS-7'!$D$70,",",'MS-7'!$EJ86)</f>
        <v>MS-7 2,17</v>
      </c>
      <c r="C770" t="str">
        <f>IF('MS-7'!$FL86&lt;&gt;"",IF('MS-7'!$FL86="W",'MS-7'!$EM86,'MS-7'!$EM88),"")</f>
        <v/>
      </c>
      <c r="D770" t="str">
        <f>IF('MS-7'!$FL86&lt;&gt;"",IF('MS-7'!$FL86="L",'MS-7'!$EM86,'MS-7'!$EM88),"")</f>
        <v/>
      </c>
      <c r="E770" s="39" t="str">
        <f>IF('MS-7'!$FL86&lt;&gt;"",IF('MS-7'!FB86&gt;'MS-7'!FB88,MIN('MS-7'!FB86,'MS-7'!FB88),-MIN('MS-7'!FB86,'MS-7'!FB88))*IF('MS-7'!$FL86="W",1,-1),"")</f>
        <v/>
      </c>
      <c r="F770" s="39" t="str">
        <f>IF('MS-7'!$FL86&lt;&gt;"",IF('MS-7'!FD86&gt;'MS-7'!FD88,MIN('MS-7'!FD86,'MS-7'!FD88),-MIN('MS-7'!FD86,'MS-7'!FD88))*IF('MS-7'!$FL86="W",1,-1),"")</f>
        <v/>
      </c>
      <c r="G770" s="39" t="str">
        <f>IF('MS-7'!$FL86&lt;&gt;"",IF('MS-7'!FF86&gt;'MS-7'!FF88,MIN('MS-7'!FF86,'MS-7'!FF88),-MIN('MS-7'!FF86,'MS-7'!FF88))*IF('MS-7'!$FL86="W",1,-1),"")</f>
        <v/>
      </c>
      <c r="H770" s="39" t="str">
        <f>IF('MS-7'!$FL86&lt;&gt;"",IF('MS-7'!FH86='MS-7'!FH88,"",IF('MS-7'!FH86&gt;'MS-7'!FH88,MIN('MS-7'!FH86,'MS-7'!FH88),-MIN('MS-7'!FH86,'MS-7'!FH88))*IF('MS-7'!$FL86="W",1,-1)),"")</f>
        <v/>
      </c>
      <c r="I770" s="39" t="str">
        <f>IF('MS-7'!$FL86&lt;&gt;"",IF('MS-7'!FJ86='MS-7'!FJ88,"",IF('MS-7'!FJ86&gt;'MS-7'!FJ88,MIN('MS-7'!FJ86,'MS-7'!FJ88),-MIN('MS-7'!FJ86,'MS-7'!FJ88))*IF('MS-7'!$FL86="W",1,-1)),"")</f>
        <v/>
      </c>
    </row>
    <row r="771" spans="1:9">
      <c r="A771" t="e">
        <f t="shared" si="12"/>
        <v>#VALUE!</v>
      </c>
      <c r="B771" s="38" t="str">
        <f>CONCATENATE("MS-7 ",'MS-7'!$D$70,",",'MS-7'!$EJ96)</f>
        <v>MS-7 2,18</v>
      </c>
      <c r="C771" t="str">
        <f>IF('MS-7'!$FL96&lt;&gt;"",IF('MS-7'!$FL96="W",'MS-7'!$EM96,'MS-7'!$EM98),"")</f>
        <v/>
      </c>
      <c r="D771" t="str">
        <f>IF('MS-7'!$FL96&lt;&gt;"",IF('MS-7'!$FL96="L",'MS-7'!$EM96,'MS-7'!$EM98),"")</f>
        <v/>
      </c>
      <c r="E771" s="39" t="str">
        <f>IF('MS-7'!$FL96&lt;&gt;"",IF('MS-7'!FB96&gt;'MS-7'!FB98,MIN('MS-7'!FB96,'MS-7'!FB98),-MIN('MS-7'!FB96,'MS-7'!FB98))*IF('MS-7'!$FL96="W",1,-1),"")</f>
        <v/>
      </c>
      <c r="F771" s="39" t="str">
        <f>IF('MS-7'!$FL96&lt;&gt;"",IF('MS-7'!FD96&gt;'MS-7'!FD98,MIN('MS-7'!FD96,'MS-7'!FD98),-MIN('MS-7'!FD96,'MS-7'!FD98))*IF('MS-7'!$FL96="W",1,-1),"")</f>
        <v/>
      </c>
      <c r="G771" s="39" t="str">
        <f>IF('MS-7'!$FL96&lt;&gt;"",IF('MS-7'!FF96&gt;'MS-7'!FF98,MIN('MS-7'!FF96,'MS-7'!FF98),-MIN('MS-7'!FF96,'MS-7'!FF98))*IF('MS-7'!$FL96="W",1,-1),"")</f>
        <v/>
      </c>
      <c r="H771" s="39" t="str">
        <f>IF('MS-7'!$FL96&lt;&gt;"",IF('MS-7'!FH96='MS-7'!FH98,"",IF('MS-7'!FH96&gt;'MS-7'!FH98,MIN('MS-7'!FH96,'MS-7'!FH98),-MIN('MS-7'!FH96,'MS-7'!FH98))*IF('MS-7'!$FL96="W",1,-1)),"")</f>
        <v/>
      </c>
      <c r="I771" s="39" t="str">
        <f>IF('MS-7'!$FL96&lt;&gt;"",IF('MS-7'!FJ96='MS-7'!FJ98,"",IF('MS-7'!FJ96&gt;'MS-7'!FJ98,MIN('MS-7'!FJ96,'MS-7'!FJ98),-MIN('MS-7'!FJ96,'MS-7'!FJ98))*IF('MS-7'!$FL96="W",1,-1)),"")</f>
        <v/>
      </c>
    </row>
    <row r="772" spans="1:9">
      <c r="A772" t="e">
        <f t="shared" si="12"/>
        <v>#VALUE!</v>
      </c>
      <c r="B772" s="38" t="str">
        <f>CONCATENATE("MS-7 ",'MS-7'!$D$70,",",'MS-7'!$EJ106)</f>
        <v>MS-7 2,19</v>
      </c>
      <c r="C772" t="str">
        <f>IF('MS-7'!$FL106&lt;&gt;"",IF('MS-7'!$FL106="W",'MS-7'!$EM106,'MS-7'!$EM108),"")</f>
        <v/>
      </c>
      <c r="D772" t="str">
        <f>IF('MS-7'!$FL106&lt;&gt;"",IF('MS-7'!$FL106="L",'MS-7'!$EM106,'MS-7'!$EM108),"")</f>
        <v/>
      </c>
      <c r="E772" s="39" t="str">
        <f>IF('MS-7'!$FL106&lt;&gt;"",IF('MS-7'!FB106&gt;'MS-7'!FB108,MIN('MS-7'!FB106,'MS-7'!FB108),-MIN('MS-7'!FB106,'MS-7'!FB108))*IF('MS-7'!$FL106="W",1,-1),"")</f>
        <v/>
      </c>
      <c r="F772" s="39" t="str">
        <f>IF('MS-7'!$FL106&lt;&gt;"",IF('MS-7'!FD106&gt;'MS-7'!FD108,MIN('MS-7'!FD106,'MS-7'!FD108),-MIN('MS-7'!FD106,'MS-7'!FD108))*IF('MS-7'!$FL106="W",1,-1),"")</f>
        <v/>
      </c>
      <c r="G772" s="39" t="str">
        <f>IF('MS-7'!$FL106&lt;&gt;"",IF('MS-7'!FF106&gt;'MS-7'!FF108,MIN('MS-7'!FF106,'MS-7'!FF108),-MIN('MS-7'!FF106,'MS-7'!FF108))*IF('MS-7'!$FL106="W",1,-1),"")</f>
        <v/>
      </c>
      <c r="H772" s="39" t="str">
        <f>IF('MS-7'!$FL106&lt;&gt;"",IF('MS-7'!FH106='MS-7'!FH108,"",IF('MS-7'!FH106&gt;'MS-7'!FH108,MIN('MS-7'!FH106,'MS-7'!FH108),-MIN('MS-7'!FH106,'MS-7'!FH108))*IF('MS-7'!$FL106="W",1,-1)),"")</f>
        <v/>
      </c>
      <c r="I772" s="39" t="str">
        <f>IF('MS-7'!$FL106&lt;&gt;"",IF('MS-7'!FJ106='MS-7'!FJ108,"",IF('MS-7'!FJ106&gt;'MS-7'!FJ108,MIN('MS-7'!FJ106,'MS-7'!FJ108),-MIN('MS-7'!FJ106,'MS-7'!FJ108))*IF('MS-7'!$FL106="W",1,-1)),"")</f>
        <v/>
      </c>
    </row>
    <row r="773" spans="1:9">
      <c r="A773" t="e">
        <f t="shared" si="12"/>
        <v>#VALUE!</v>
      </c>
      <c r="B773" s="38" t="str">
        <f>CONCATENATE("MS-7 ",'MS-7'!$D$70,",",'MS-7'!$EJ116)</f>
        <v>MS-7 2,20</v>
      </c>
      <c r="C773" t="str">
        <f>IF('MS-7'!$FL116&lt;&gt;"",IF('MS-7'!$FL116="W",'MS-7'!$EM116,'MS-7'!$EM118),"")</f>
        <v/>
      </c>
      <c r="D773" t="str">
        <f>IF('MS-7'!$FL116&lt;&gt;"",IF('MS-7'!$FL116="L",'MS-7'!$EM116,'MS-7'!$EM118),"")</f>
        <v/>
      </c>
      <c r="E773" s="39" t="str">
        <f>IF('MS-7'!$FL116&lt;&gt;"",IF('MS-7'!FB116&gt;'MS-7'!FB118,MIN('MS-7'!FB116,'MS-7'!FB118),-MIN('MS-7'!FB116,'MS-7'!FB118))*IF('MS-7'!$FL116="W",1,-1),"")</f>
        <v/>
      </c>
      <c r="F773" s="39" t="str">
        <f>IF('MS-7'!$FL116&lt;&gt;"",IF('MS-7'!FD116&gt;'MS-7'!FD118,MIN('MS-7'!FD116,'MS-7'!FD118),-MIN('MS-7'!FD116,'MS-7'!FD118))*IF('MS-7'!$FL116="W",1,-1),"")</f>
        <v/>
      </c>
      <c r="G773" s="39" t="str">
        <f>IF('MS-7'!$FL116&lt;&gt;"",IF('MS-7'!FF116&gt;'MS-7'!FF118,MIN('MS-7'!FF116,'MS-7'!FF118),-MIN('MS-7'!FF116,'MS-7'!FF118))*IF('MS-7'!$FL116="W",1,-1),"")</f>
        <v/>
      </c>
      <c r="H773" s="39" t="str">
        <f>IF('MS-7'!$FL116&lt;&gt;"",IF('MS-7'!FH116='MS-7'!FH118,"",IF('MS-7'!FH116&gt;'MS-7'!FH118,MIN('MS-7'!FH116,'MS-7'!FH118),-MIN('MS-7'!FH116,'MS-7'!FH118))*IF('MS-7'!$FL116="W",1,-1)),"")</f>
        <v/>
      </c>
      <c r="I773" s="39" t="str">
        <f>IF('MS-7'!$FL116&lt;&gt;"",IF('MS-7'!FJ116='MS-7'!FJ118,"",IF('MS-7'!FJ116&gt;'MS-7'!FJ118,MIN('MS-7'!FJ116,'MS-7'!FJ118),-MIN('MS-7'!FJ116,'MS-7'!FJ118))*IF('MS-7'!$FL116="W",1,-1)),"")</f>
        <v/>
      </c>
    </row>
    <row r="774" spans="1:9">
      <c r="A774" t="e">
        <f t="shared" si="12"/>
        <v>#VALUE!</v>
      </c>
      <c r="B774" s="38" t="str">
        <f>CONCATENATE("MS-7 ",'MS-7'!$D$70,",",'MS-7'!$EJ126)</f>
        <v>MS-7 2,21</v>
      </c>
      <c r="C774" t="str">
        <f>IF('MS-7'!$FL126&lt;&gt;"",IF('MS-7'!$FL126="W",'MS-7'!$EM126,'MS-7'!$EM128),"")</f>
        <v/>
      </c>
      <c r="D774" t="str">
        <f>IF('MS-7'!$FL126&lt;&gt;"",IF('MS-7'!$FL126="L",'MS-7'!$EM126,'MS-7'!$EM128),"")</f>
        <v/>
      </c>
      <c r="E774" s="39" t="str">
        <f>IF('MS-7'!$FL126&lt;&gt;"",IF('MS-7'!FB126&gt;'MS-7'!FB128,MIN('MS-7'!FB126,'MS-7'!FB128),-MIN('MS-7'!FB126,'MS-7'!FB128))*IF('MS-7'!$FL126="W",1,-1),"")</f>
        <v/>
      </c>
      <c r="F774" s="39" t="str">
        <f>IF('MS-7'!$FL126&lt;&gt;"",IF('MS-7'!FD126&gt;'MS-7'!FD128,MIN('MS-7'!FD126,'MS-7'!FD128),-MIN('MS-7'!FD126,'MS-7'!FD128))*IF('MS-7'!$FL126="W",1,-1),"")</f>
        <v/>
      </c>
      <c r="G774" s="39" t="str">
        <f>IF('MS-7'!$FL126&lt;&gt;"",IF('MS-7'!FF126&gt;'MS-7'!FF128,MIN('MS-7'!FF126,'MS-7'!FF128),-MIN('MS-7'!FF126,'MS-7'!FF128))*IF('MS-7'!$FL126="W",1,-1),"")</f>
        <v/>
      </c>
      <c r="H774" s="39" t="str">
        <f>IF('MS-7'!$FL126&lt;&gt;"",IF('MS-7'!FH126='MS-7'!FH128,"",IF('MS-7'!FH126&gt;'MS-7'!FH128,MIN('MS-7'!FH126,'MS-7'!FH128),-MIN('MS-7'!FH126,'MS-7'!FH128))*IF('MS-7'!$FL126="W",1,-1)),"")</f>
        <v/>
      </c>
      <c r="I774" s="39" t="str">
        <f>IF('MS-7'!$FL126&lt;&gt;"",IF('MS-7'!FJ126='MS-7'!FJ128,"",IF('MS-7'!FJ126&gt;'MS-7'!FJ128,MIN('MS-7'!FJ126,'MS-7'!FJ128),-MIN('MS-7'!FJ126,'MS-7'!FJ128))*IF('MS-7'!$FL126="W",1,-1)),"")</f>
        <v/>
      </c>
    </row>
    <row r="775" spans="1:9">
      <c r="A775" t="e">
        <f t="shared" si="12"/>
        <v>#VALUE!</v>
      </c>
      <c r="B775" s="38" t="str">
        <f>CONCATENATE("MS-7 ",'MS-7'!$D$135,",",'MS-7'!$BD131)</f>
        <v>MS-7 3,1</v>
      </c>
      <c r="C775" t="str">
        <f>IF('MS-7'!$CF131&lt;&gt;"",IF('MS-7'!$CF131="W",'MS-7'!$BG131,'MS-7'!$BG133),"")</f>
        <v/>
      </c>
      <c r="D775" t="str">
        <f>IF('MS-7'!$CF131&lt;&gt;"",IF('MS-7'!$CF131="L",'MS-7'!$BG131,'MS-7'!$BG133),"")</f>
        <v/>
      </c>
      <c r="E775" s="39" t="str">
        <f>IF('MS-7'!$CF131&lt;&gt;"",IF('MS-7'!BV131&gt;'MS-7'!BV133,MIN('MS-7'!BV131,'MS-7'!BV133),-MIN('MS-7'!BV131,'MS-7'!BV133))*IF('MS-7'!$CF131="W",1,-1),"")</f>
        <v/>
      </c>
      <c r="F775" s="39" t="str">
        <f>IF('MS-7'!$CF131&lt;&gt;"",IF('MS-7'!BX131&gt;'MS-7'!BX133,MIN('MS-7'!BX131,'MS-7'!BX133),-MIN('MS-7'!BX131,'MS-7'!BX133))*IF('MS-7'!$CF131="W",1,-1),"")</f>
        <v/>
      </c>
      <c r="G775" s="39" t="str">
        <f>IF('MS-7'!$CF131&lt;&gt;"",IF('MS-7'!BZ131&gt;'MS-7'!BZ133,MIN('MS-7'!BZ131,'MS-7'!BZ133),-MIN('MS-7'!BZ131,'MS-7'!BZ133))*IF('MS-7'!$CF131="W",1,-1),"")</f>
        <v/>
      </c>
      <c r="H775" s="39" t="str">
        <f>IF('MS-7'!$CF131&lt;&gt;"",IF('MS-7'!CB131='MS-7'!CB133,"",IF('MS-7'!CB131&gt;'MS-7'!CB133,MIN('MS-7'!CB131,'MS-7'!CB133),-MIN('MS-7'!CB131,'MS-7'!CB133))*IF('MS-7'!$CF131="W",1,-1)),"")</f>
        <v/>
      </c>
      <c r="I775" s="39" t="str">
        <f>IF('MS-7'!$CF131&lt;&gt;"",IF('MS-7'!CD131='MS-7'!CD133,"",IF('MS-7'!CD131&gt;'MS-7'!CD133,MIN('MS-7'!CD131,'MS-7'!CD133),-MIN('MS-7'!CD131,'MS-7'!CD133))*IF('MS-7'!$CF131="W",1,-1)),"")</f>
        <v/>
      </c>
    </row>
    <row r="776" spans="1:9">
      <c r="A776" t="e">
        <f t="shared" si="12"/>
        <v>#VALUE!</v>
      </c>
      <c r="B776" s="38" t="str">
        <f>CONCATENATE("MS-7 ",'MS-7'!$D$135,",",'MS-7'!$BD141)</f>
        <v>MS-7 3,2</v>
      </c>
      <c r="C776" t="str">
        <f>IF('MS-7'!$CF141&lt;&gt;"",IF('MS-7'!$CF141="W",'MS-7'!$BG141,'MS-7'!$BG143),"")</f>
        <v/>
      </c>
      <c r="D776" t="str">
        <f>IF('MS-7'!$CF141&lt;&gt;"",IF('MS-7'!$CF141="L",'MS-7'!$BG141,'MS-7'!$BG143),"")</f>
        <v/>
      </c>
      <c r="E776" s="39" t="str">
        <f>IF('MS-7'!$CF141&lt;&gt;"",IF('MS-7'!BV141&gt;'MS-7'!BV143,MIN('MS-7'!BV141,'MS-7'!BV143),-MIN('MS-7'!BV141,'MS-7'!BV143))*IF('MS-7'!$CF141="W",1,-1),"")</f>
        <v/>
      </c>
      <c r="F776" s="39" t="str">
        <f>IF('MS-7'!$CF141&lt;&gt;"",IF('MS-7'!BX141&gt;'MS-7'!BX143,MIN('MS-7'!BX141,'MS-7'!BX143),-MIN('MS-7'!BX141,'MS-7'!BX143))*IF('MS-7'!$CF141="W",1,-1),"")</f>
        <v/>
      </c>
      <c r="G776" s="39" t="str">
        <f>IF('MS-7'!$CF141&lt;&gt;"",IF('MS-7'!BZ141&gt;'MS-7'!BZ143,MIN('MS-7'!BZ141,'MS-7'!BZ143),-MIN('MS-7'!BZ141,'MS-7'!BZ143))*IF('MS-7'!$CF141="W",1,-1),"")</f>
        <v/>
      </c>
      <c r="H776" s="39" t="str">
        <f>IF('MS-7'!$CF141&lt;&gt;"",IF('MS-7'!CB141='MS-7'!CB143,"",IF('MS-7'!CB141&gt;'MS-7'!CB143,MIN('MS-7'!CB141,'MS-7'!CB143),-MIN('MS-7'!CB141,'MS-7'!CB143))*IF('MS-7'!$CF141="W",1,-1)),"")</f>
        <v/>
      </c>
      <c r="I776" s="39" t="str">
        <f>IF('MS-7'!$CF141&lt;&gt;"",IF('MS-7'!CD141='MS-7'!CD143,"",IF('MS-7'!CD141&gt;'MS-7'!CD143,MIN('MS-7'!CD141,'MS-7'!CD143),-MIN('MS-7'!CD141,'MS-7'!CD143))*IF('MS-7'!$CF141="W",1,-1)),"")</f>
        <v/>
      </c>
    </row>
    <row r="777" spans="1:9">
      <c r="A777" t="e">
        <f t="shared" si="12"/>
        <v>#VALUE!</v>
      </c>
      <c r="B777" s="38" t="str">
        <f>CONCATENATE("MS-7 ",'MS-7'!$D$135,",",'MS-7'!$BD151)</f>
        <v>MS-7 3,3</v>
      </c>
      <c r="C777" t="str">
        <f>IF('MS-7'!$CF151&lt;&gt;"",IF('MS-7'!$CF151="W",'MS-7'!$BG151,'MS-7'!$BG153),"")</f>
        <v/>
      </c>
      <c r="D777" t="str">
        <f>IF('MS-7'!$CF151&lt;&gt;"",IF('MS-7'!$CF151="L",'MS-7'!$BG151,'MS-7'!$BG153),"")</f>
        <v/>
      </c>
      <c r="E777" s="39" t="str">
        <f>IF('MS-7'!$CF151&lt;&gt;"",IF('MS-7'!BV151&gt;'MS-7'!BV153,MIN('MS-7'!BV151,'MS-7'!BV153),-MIN('MS-7'!BV151,'MS-7'!BV153))*IF('MS-7'!$CF151="W",1,-1),"")</f>
        <v/>
      </c>
      <c r="F777" s="39" t="str">
        <f>IF('MS-7'!$CF151&lt;&gt;"",IF('MS-7'!BX151&gt;'MS-7'!BX153,MIN('MS-7'!BX151,'MS-7'!BX153),-MIN('MS-7'!BX151,'MS-7'!BX153))*IF('MS-7'!$CF151="W",1,-1),"")</f>
        <v/>
      </c>
      <c r="G777" s="39" t="str">
        <f>IF('MS-7'!$CF151&lt;&gt;"",IF('MS-7'!BZ151&gt;'MS-7'!BZ153,MIN('MS-7'!BZ151,'MS-7'!BZ153),-MIN('MS-7'!BZ151,'MS-7'!BZ153))*IF('MS-7'!$CF151="W",1,-1),"")</f>
        <v/>
      </c>
      <c r="H777" s="39" t="str">
        <f>IF('MS-7'!$CF151&lt;&gt;"",IF('MS-7'!CB151='MS-7'!CB153,"",IF('MS-7'!CB151&gt;'MS-7'!CB153,MIN('MS-7'!CB151,'MS-7'!CB153),-MIN('MS-7'!CB151,'MS-7'!CB153))*IF('MS-7'!$CF151="W",1,-1)),"")</f>
        <v/>
      </c>
      <c r="I777" s="39" t="str">
        <f>IF('MS-7'!$CF151&lt;&gt;"",IF('MS-7'!CD151='MS-7'!CD153,"",IF('MS-7'!CD151&gt;'MS-7'!CD153,MIN('MS-7'!CD151,'MS-7'!CD153),-MIN('MS-7'!CD151,'MS-7'!CD153))*IF('MS-7'!$CF151="W",1,-1)),"")</f>
        <v/>
      </c>
    </row>
    <row r="778" spans="1:9">
      <c r="A778" t="e">
        <f t="shared" si="12"/>
        <v>#VALUE!</v>
      </c>
      <c r="B778" s="38" t="str">
        <f>CONCATENATE("MS-7 ",'MS-7'!$D$135,",",'MS-7'!$BD161)</f>
        <v>MS-7 3,4</v>
      </c>
      <c r="C778" t="str">
        <f>IF('MS-7'!$CF161&lt;&gt;"",IF('MS-7'!$CF161="W",'MS-7'!$BG161,'MS-7'!$BG163),"")</f>
        <v/>
      </c>
      <c r="D778" t="str">
        <f>IF('MS-7'!$CF161&lt;&gt;"",IF('MS-7'!$CF161="L",'MS-7'!$BG161,'MS-7'!$BG163),"")</f>
        <v/>
      </c>
      <c r="E778" s="39" t="str">
        <f>IF('MS-7'!$CF161&lt;&gt;"",IF('MS-7'!BV161&gt;'MS-7'!BV163,MIN('MS-7'!BV161,'MS-7'!BV163),-MIN('MS-7'!BV161,'MS-7'!BV163))*IF('MS-7'!$CF161="W",1,-1),"")</f>
        <v/>
      </c>
      <c r="F778" s="39" t="str">
        <f>IF('MS-7'!$CF161&lt;&gt;"",IF('MS-7'!BX161&gt;'MS-7'!BX163,MIN('MS-7'!BX161,'MS-7'!BX163),-MIN('MS-7'!BX161,'MS-7'!BX163))*IF('MS-7'!$CF161="W",1,-1),"")</f>
        <v/>
      </c>
      <c r="G778" s="39" t="str">
        <f>IF('MS-7'!$CF161&lt;&gt;"",IF('MS-7'!BZ161&gt;'MS-7'!BZ163,MIN('MS-7'!BZ161,'MS-7'!BZ163),-MIN('MS-7'!BZ161,'MS-7'!BZ163))*IF('MS-7'!$CF161="W",1,-1),"")</f>
        <v/>
      </c>
      <c r="H778" s="39" t="str">
        <f>IF('MS-7'!$CF161&lt;&gt;"",IF('MS-7'!CB161='MS-7'!CB163,"",IF('MS-7'!CB161&gt;'MS-7'!CB163,MIN('MS-7'!CB161,'MS-7'!CB163),-MIN('MS-7'!CB161,'MS-7'!CB163))*IF('MS-7'!$CF161="W",1,-1)),"")</f>
        <v/>
      </c>
      <c r="I778" s="39" t="str">
        <f>IF('MS-7'!$CF161&lt;&gt;"",IF('MS-7'!CD161='MS-7'!CD163,"",IF('MS-7'!CD161&gt;'MS-7'!CD163,MIN('MS-7'!CD161,'MS-7'!CD163),-MIN('MS-7'!CD161,'MS-7'!CD163))*IF('MS-7'!$CF161="W",1,-1)),"")</f>
        <v/>
      </c>
    </row>
    <row r="779" spans="1:9">
      <c r="A779" t="e">
        <f t="shared" si="12"/>
        <v>#VALUE!</v>
      </c>
      <c r="B779" s="38" t="str">
        <f>CONCATENATE("MS-7 ",'MS-7'!$D$135,",",'MS-7'!$BD171)</f>
        <v>MS-7 3,5</v>
      </c>
      <c r="C779" t="str">
        <f>IF('MS-7'!$CF171&lt;&gt;"",IF('MS-7'!$CF171="W",'MS-7'!$BG171,'MS-7'!$BG173),"")</f>
        <v/>
      </c>
      <c r="D779" t="str">
        <f>IF('MS-7'!$CF171&lt;&gt;"",IF('MS-7'!$CF171="L",'MS-7'!$BG171,'MS-7'!$BG173),"")</f>
        <v/>
      </c>
      <c r="E779" s="39" t="str">
        <f>IF('MS-7'!$CF171&lt;&gt;"",IF('MS-7'!BV171&gt;'MS-7'!BV173,MIN('MS-7'!BV171,'MS-7'!BV173),-MIN('MS-7'!BV171,'MS-7'!BV173))*IF('MS-7'!$CF171="W",1,-1),"")</f>
        <v/>
      </c>
      <c r="F779" s="39" t="str">
        <f>IF('MS-7'!$CF171&lt;&gt;"",IF('MS-7'!BX171&gt;'MS-7'!BX173,MIN('MS-7'!BX171,'MS-7'!BX173),-MIN('MS-7'!BX171,'MS-7'!BX173))*IF('MS-7'!$CF171="W",1,-1),"")</f>
        <v/>
      </c>
      <c r="G779" s="39" t="str">
        <f>IF('MS-7'!$CF171&lt;&gt;"",IF('MS-7'!BZ171&gt;'MS-7'!BZ173,MIN('MS-7'!BZ171,'MS-7'!BZ173),-MIN('MS-7'!BZ171,'MS-7'!BZ173))*IF('MS-7'!$CF171="W",1,-1),"")</f>
        <v/>
      </c>
      <c r="H779" s="39" t="str">
        <f>IF('MS-7'!$CF171&lt;&gt;"",IF('MS-7'!CB171='MS-7'!CB173,"",IF('MS-7'!CB171&gt;'MS-7'!CB173,MIN('MS-7'!CB171,'MS-7'!CB173),-MIN('MS-7'!CB171,'MS-7'!CB173))*IF('MS-7'!$CF171="W",1,-1)),"")</f>
        <v/>
      </c>
      <c r="I779" s="39" t="str">
        <f>IF('MS-7'!$CF171&lt;&gt;"",IF('MS-7'!CD171='MS-7'!CD173,"",IF('MS-7'!CD171&gt;'MS-7'!CD173,MIN('MS-7'!CD171,'MS-7'!CD173),-MIN('MS-7'!CD171,'MS-7'!CD173))*IF('MS-7'!$CF171="W",1,-1)),"")</f>
        <v/>
      </c>
    </row>
    <row r="780" spans="1:9">
      <c r="A780" t="e">
        <f t="shared" si="12"/>
        <v>#VALUE!</v>
      </c>
      <c r="B780" s="38" t="str">
        <f>CONCATENATE("MS-7 ",'MS-7'!$D$135,",",'MS-7'!$BD181)</f>
        <v>MS-7 3,6</v>
      </c>
      <c r="C780" t="str">
        <f>IF('MS-7'!$CF181&lt;&gt;"",IF('MS-7'!$CF181="W",'MS-7'!$BG181,'MS-7'!$BG183),"")</f>
        <v/>
      </c>
      <c r="D780" t="str">
        <f>IF('MS-7'!$CF181&lt;&gt;"",IF('MS-7'!$CF181="L",'MS-7'!$BG181,'MS-7'!$BG183),"")</f>
        <v/>
      </c>
      <c r="E780" s="39" t="str">
        <f>IF('MS-7'!$CF181&lt;&gt;"",IF('MS-7'!BV181&gt;'MS-7'!BV183,MIN('MS-7'!BV181,'MS-7'!BV183),-MIN('MS-7'!BV181,'MS-7'!BV183))*IF('MS-7'!$CF181="W",1,-1),"")</f>
        <v/>
      </c>
      <c r="F780" s="39" t="str">
        <f>IF('MS-7'!$CF181&lt;&gt;"",IF('MS-7'!BX181&gt;'MS-7'!BX183,MIN('MS-7'!BX181,'MS-7'!BX183),-MIN('MS-7'!BX181,'MS-7'!BX183))*IF('MS-7'!$CF181="W",1,-1),"")</f>
        <v/>
      </c>
      <c r="G780" s="39" t="str">
        <f>IF('MS-7'!$CF181&lt;&gt;"",IF('MS-7'!BZ181&gt;'MS-7'!BZ183,MIN('MS-7'!BZ181,'MS-7'!BZ183),-MIN('MS-7'!BZ181,'MS-7'!BZ183))*IF('MS-7'!$CF181="W",1,-1),"")</f>
        <v/>
      </c>
      <c r="H780" s="39" t="str">
        <f>IF('MS-7'!$CF181&lt;&gt;"",IF('MS-7'!CB181='MS-7'!CB183,"",IF('MS-7'!CB181&gt;'MS-7'!CB183,MIN('MS-7'!CB181,'MS-7'!CB183),-MIN('MS-7'!CB181,'MS-7'!CB183))*IF('MS-7'!$CF181="W",1,-1)),"")</f>
        <v/>
      </c>
      <c r="I780" s="39" t="str">
        <f>IF('MS-7'!$CF181&lt;&gt;"",IF('MS-7'!CD181='MS-7'!CD183,"",IF('MS-7'!CD181&gt;'MS-7'!CD183,MIN('MS-7'!CD181,'MS-7'!CD183),-MIN('MS-7'!CD181,'MS-7'!CD183))*IF('MS-7'!$CF181="W",1,-1)),"")</f>
        <v/>
      </c>
    </row>
    <row r="781" spans="1:9">
      <c r="A781" t="e">
        <f t="shared" si="12"/>
        <v>#VALUE!</v>
      </c>
      <c r="B781" s="38" t="str">
        <f>CONCATENATE("MS-7 ",'MS-7'!$D$135,",",'MS-7'!$BD191)</f>
        <v>MS-7 3,7</v>
      </c>
      <c r="C781" t="str">
        <f>IF('MS-7'!$CF191&lt;&gt;"",IF('MS-7'!$CF191="W",'MS-7'!$BG191,'MS-7'!$BG193),"")</f>
        <v/>
      </c>
      <c r="D781" t="str">
        <f>IF('MS-7'!$CF191&lt;&gt;"",IF('MS-7'!$CF191="L",'MS-7'!$BG191,'MS-7'!$BG193),"")</f>
        <v/>
      </c>
      <c r="E781" s="39" t="str">
        <f>IF('MS-7'!$CF191&lt;&gt;"",IF('MS-7'!BV191&gt;'MS-7'!BV193,MIN('MS-7'!BV191,'MS-7'!BV193),-MIN('MS-7'!BV191,'MS-7'!BV193))*IF('MS-7'!$CF191="W",1,-1),"")</f>
        <v/>
      </c>
      <c r="F781" s="39" t="str">
        <f>IF('MS-7'!$CF191&lt;&gt;"",IF('MS-7'!BX191&gt;'MS-7'!BX193,MIN('MS-7'!BX191,'MS-7'!BX193),-MIN('MS-7'!BX191,'MS-7'!BX193))*IF('MS-7'!$CF191="W",1,-1),"")</f>
        <v/>
      </c>
      <c r="G781" s="39" t="str">
        <f>IF('MS-7'!$CF191&lt;&gt;"",IF('MS-7'!BZ191&gt;'MS-7'!BZ193,MIN('MS-7'!BZ191,'MS-7'!BZ193),-MIN('MS-7'!BZ191,'MS-7'!BZ193))*IF('MS-7'!$CF191="W",1,-1),"")</f>
        <v/>
      </c>
      <c r="H781" s="39" t="str">
        <f>IF('MS-7'!$CF191&lt;&gt;"",IF('MS-7'!CB191='MS-7'!CB193,"",IF('MS-7'!CB191&gt;'MS-7'!CB193,MIN('MS-7'!CB191,'MS-7'!CB193),-MIN('MS-7'!CB191,'MS-7'!CB193))*IF('MS-7'!$CF191="W",1,-1)),"")</f>
        <v/>
      </c>
      <c r="I781" s="39" t="str">
        <f>IF('MS-7'!$CF191&lt;&gt;"",IF('MS-7'!CD191='MS-7'!CD193,"",IF('MS-7'!CD191&gt;'MS-7'!CD193,MIN('MS-7'!CD191,'MS-7'!CD193),-MIN('MS-7'!CD191,'MS-7'!CD193))*IF('MS-7'!$CF191="W",1,-1)),"")</f>
        <v/>
      </c>
    </row>
    <row r="782" spans="1:9">
      <c r="A782" t="e">
        <f t="shared" si="12"/>
        <v>#VALUE!</v>
      </c>
      <c r="B782" s="38" t="str">
        <f>CONCATENATE("MS-7 ",'MS-7'!$D$135,",",'MS-7'!$CT131)</f>
        <v>MS-7 3,8</v>
      </c>
      <c r="C782" t="str">
        <f>IF('MS-7'!$DV131&lt;&gt;"",IF('MS-7'!$DV131="W",'MS-7'!$CW131,'MS-7'!$CW133),"")</f>
        <v/>
      </c>
      <c r="D782" t="str">
        <f>IF('MS-7'!$DV131&lt;&gt;"",IF('MS-7'!$DV131="L",'MS-7'!$CW131,'MS-7'!$CW133),"")</f>
        <v/>
      </c>
      <c r="E782" s="39" t="str">
        <f>IF('MS-7'!$DV131&lt;&gt;"",IF('MS-7'!DL131&gt;'MS-7'!DL133,MIN('MS-7'!DL131,'MS-7'!DL133),-MIN('MS-7'!DL131,'MS-7'!DL133))*IF('MS-7'!$DV131="W",1,-1),"")</f>
        <v/>
      </c>
      <c r="F782" s="39" t="str">
        <f>IF('MS-7'!$DV131&lt;&gt;"",IF('MS-7'!DN131&gt;'MS-7'!DN133,MIN('MS-7'!DN131,'MS-7'!DN133),-MIN('MS-7'!DN131,'MS-7'!DN133))*IF('MS-7'!$DV131="W",1,-1),"")</f>
        <v/>
      </c>
      <c r="G782" s="39" t="str">
        <f>IF('MS-7'!$DV131&lt;&gt;"",IF('MS-7'!DP131&gt;'MS-7'!DP133,MIN('MS-7'!DP131,'MS-7'!DP133),-MIN('MS-7'!DP131,'MS-7'!DP133))*IF('MS-7'!$DV131="W",1,-1),"")</f>
        <v/>
      </c>
      <c r="H782" s="39" t="str">
        <f>IF('MS-7'!$DV131&lt;&gt;"",IF('MS-7'!DR131='MS-7'!DR133,"",IF('MS-7'!DR131&gt;'MS-7'!DR133,MIN('MS-7'!DR131,'MS-7'!DR133),-MIN('MS-7'!DR131,'MS-7'!DR133))*IF('MS-7'!$DV131="W",1,-1)),"")</f>
        <v/>
      </c>
      <c r="I782" s="39" t="str">
        <f>IF('MS-7'!$DV131&lt;&gt;"",IF('MS-7'!DT131='MS-7'!DT133,"",IF('MS-7'!DT131&gt;'MS-7'!DT133,MIN('MS-7'!DT131,'MS-7'!DT133),-MIN('MS-7'!DT131,'MS-7'!DT133))*IF('MS-7'!$DV131="W",1,-1)),"")</f>
        <v/>
      </c>
    </row>
    <row r="783" spans="1:9">
      <c r="A783" t="e">
        <f t="shared" si="12"/>
        <v>#VALUE!</v>
      </c>
      <c r="B783" s="38" t="str">
        <f>CONCATENATE("MS-7 ",'MS-7'!$D$135,",",'MS-7'!$CT141)</f>
        <v>MS-7 3,9</v>
      </c>
      <c r="C783" t="str">
        <f>IF('MS-7'!$DV141&lt;&gt;"",IF('MS-7'!$DV141="W",'MS-7'!$CW141,'MS-7'!$CW143),"")</f>
        <v/>
      </c>
      <c r="D783" t="str">
        <f>IF('MS-7'!$DV141&lt;&gt;"",IF('MS-7'!$DV141="L",'MS-7'!$CW141,'MS-7'!$CW143),"")</f>
        <v/>
      </c>
      <c r="E783" s="39" t="str">
        <f>IF('MS-7'!$DV141&lt;&gt;"",IF('MS-7'!DL141&gt;'MS-7'!DL143,MIN('MS-7'!DL141,'MS-7'!DL143),-MIN('MS-7'!DL141,'MS-7'!DL143))*IF('MS-7'!$DV141="W",1,-1),"")</f>
        <v/>
      </c>
      <c r="F783" s="39" t="str">
        <f>IF('MS-7'!$DV141&lt;&gt;"",IF('MS-7'!DN141&gt;'MS-7'!DN143,MIN('MS-7'!DN141,'MS-7'!DN143),-MIN('MS-7'!DN141,'MS-7'!DN143))*IF('MS-7'!$DV141="W",1,-1),"")</f>
        <v/>
      </c>
      <c r="G783" s="39" t="str">
        <f>IF('MS-7'!$DV141&lt;&gt;"",IF('MS-7'!DP141&gt;'MS-7'!DP143,MIN('MS-7'!DP141,'MS-7'!DP143),-MIN('MS-7'!DP141,'MS-7'!DP143))*IF('MS-7'!$DV141="W",1,-1),"")</f>
        <v/>
      </c>
      <c r="H783" s="39" t="str">
        <f>IF('MS-7'!$DV141&lt;&gt;"",IF('MS-7'!DR141='MS-7'!DR143,"",IF('MS-7'!DR141&gt;'MS-7'!DR143,MIN('MS-7'!DR141,'MS-7'!DR143),-MIN('MS-7'!DR141,'MS-7'!DR143))*IF('MS-7'!$DV141="W",1,-1)),"")</f>
        <v/>
      </c>
      <c r="I783" s="39" t="str">
        <f>IF('MS-7'!$DV141&lt;&gt;"",IF('MS-7'!DT141='MS-7'!DT143,"",IF('MS-7'!DT141&gt;'MS-7'!DT143,MIN('MS-7'!DT141,'MS-7'!DT143),-MIN('MS-7'!DT141,'MS-7'!DT143))*IF('MS-7'!$DV141="W",1,-1)),"")</f>
        <v/>
      </c>
    </row>
    <row r="784" spans="1:9">
      <c r="A784" t="e">
        <f t="shared" si="12"/>
        <v>#VALUE!</v>
      </c>
      <c r="B784" s="38" t="str">
        <f>CONCATENATE("MS-7 ",'MS-7'!$D$135,",",'MS-7'!$CT151)</f>
        <v>MS-7 3,10</v>
      </c>
      <c r="C784" t="str">
        <f>IF('MS-7'!$DV151&lt;&gt;"",IF('MS-7'!$DV151="W",'MS-7'!$CW151,'MS-7'!$CW153),"")</f>
        <v/>
      </c>
      <c r="D784" t="str">
        <f>IF('MS-7'!$DV151&lt;&gt;"",IF('MS-7'!$DV151="L",'MS-7'!$CW151,'MS-7'!$CW153),"")</f>
        <v/>
      </c>
      <c r="E784" s="39" t="str">
        <f>IF('MS-7'!$DV151&lt;&gt;"",IF('MS-7'!DL151&gt;'MS-7'!DL153,MIN('MS-7'!DL151,'MS-7'!DL153),-MIN('MS-7'!DL151,'MS-7'!DL153))*IF('MS-7'!$DV151="W",1,-1),"")</f>
        <v/>
      </c>
      <c r="F784" s="39" t="str">
        <f>IF('MS-7'!$DV151&lt;&gt;"",IF('MS-7'!DN151&gt;'MS-7'!DN153,MIN('MS-7'!DN151,'MS-7'!DN153),-MIN('MS-7'!DN151,'MS-7'!DN153))*IF('MS-7'!$DV151="W",1,-1),"")</f>
        <v/>
      </c>
      <c r="G784" s="39" t="str">
        <f>IF('MS-7'!$DV151&lt;&gt;"",IF('MS-7'!DP151&gt;'MS-7'!DP153,MIN('MS-7'!DP151,'MS-7'!DP153),-MIN('MS-7'!DP151,'MS-7'!DP153))*IF('MS-7'!$DV151="W",1,-1),"")</f>
        <v/>
      </c>
      <c r="H784" s="39" t="str">
        <f>IF('MS-7'!$DV151&lt;&gt;"",IF('MS-7'!DR151='MS-7'!DR153,"",IF('MS-7'!DR151&gt;'MS-7'!DR153,MIN('MS-7'!DR151,'MS-7'!DR153),-MIN('MS-7'!DR151,'MS-7'!DR153))*IF('MS-7'!$DV151="W",1,-1)),"")</f>
        <v/>
      </c>
      <c r="I784" s="39" t="str">
        <f>IF('MS-7'!$DV151&lt;&gt;"",IF('MS-7'!DT151='MS-7'!DT153,"",IF('MS-7'!DT151&gt;'MS-7'!DT153,MIN('MS-7'!DT151,'MS-7'!DT153),-MIN('MS-7'!DT151,'MS-7'!DT153))*IF('MS-7'!$DV151="W",1,-1)),"")</f>
        <v/>
      </c>
    </row>
    <row r="785" spans="1:9">
      <c r="A785" t="e">
        <f t="shared" si="12"/>
        <v>#VALUE!</v>
      </c>
      <c r="B785" s="38" t="str">
        <f>CONCATENATE("MS-7 ",'MS-7'!$D$135,",",'MS-7'!$CT161)</f>
        <v>MS-7 3,11</v>
      </c>
      <c r="C785" t="str">
        <f>IF('MS-7'!$DV161&lt;&gt;"",IF('MS-7'!$DV161="W",'MS-7'!$CW161,'MS-7'!$CW163),"")</f>
        <v/>
      </c>
      <c r="D785" t="str">
        <f>IF('MS-7'!$DV161&lt;&gt;"",IF('MS-7'!$DV161="L",'MS-7'!$CW161,'MS-7'!$CW163),"")</f>
        <v/>
      </c>
      <c r="E785" s="39" t="str">
        <f>IF('MS-7'!$DV161&lt;&gt;"",IF('MS-7'!DL161&gt;'MS-7'!DL163,MIN('MS-7'!DL161,'MS-7'!DL163),-MIN('MS-7'!DL161,'MS-7'!DL163))*IF('MS-7'!$DV161="W",1,-1),"")</f>
        <v/>
      </c>
      <c r="F785" s="39" t="str">
        <f>IF('MS-7'!$DV161&lt;&gt;"",IF('MS-7'!DN161&gt;'MS-7'!DN163,MIN('MS-7'!DN161,'MS-7'!DN163),-MIN('MS-7'!DN161,'MS-7'!DN163))*IF('MS-7'!$DV161="W",1,-1),"")</f>
        <v/>
      </c>
      <c r="G785" s="39" t="str">
        <f>IF('MS-7'!$DV161&lt;&gt;"",IF('MS-7'!DP161&gt;'MS-7'!DP163,MIN('MS-7'!DP161,'MS-7'!DP163),-MIN('MS-7'!DP161,'MS-7'!DP163))*IF('MS-7'!$DV161="W",1,-1),"")</f>
        <v/>
      </c>
      <c r="H785" s="39" t="str">
        <f>IF('MS-7'!$DV161&lt;&gt;"",IF('MS-7'!DR161='MS-7'!DR163,"",IF('MS-7'!DR161&gt;'MS-7'!DR163,MIN('MS-7'!DR161,'MS-7'!DR163),-MIN('MS-7'!DR161,'MS-7'!DR163))*IF('MS-7'!$DV161="W",1,-1)),"")</f>
        <v/>
      </c>
      <c r="I785" s="39" t="str">
        <f>IF('MS-7'!$DV161&lt;&gt;"",IF('MS-7'!DT161='MS-7'!DT163,"",IF('MS-7'!DT161&gt;'MS-7'!DT163,MIN('MS-7'!DT161,'MS-7'!DT163),-MIN('MS-7'!DT161,'MS-7'!DT163))*IF('MS-7'!$DV161="W",1,-1)),"")</f>
        <v/>
      </c>
    </row>
    <row r="786" spans="1:9">
      <c r="A786" t="e">
        <f t="shared" si="12"/>
        <v>#VALUE!</v>
      </c>
      <c r="B786" s="38" t="str">
        <f>CONCATENATE("MS-7 ",'MS-7'!$D$135,",",'MS-7'!$CT171)</f>
        <v>MS-7 3,12</v>
      </c>
      <c r="C786" t="str">
        <f>IF('MS-7'!$DV171&lt;&gt;"",IF('MS-7'!$DV171="W",'MS-7'!$CW171,'MS-7'!$CW173),"")</f>
        <v/>
      </c>
      <c r="D786" t="str">
        <f>IF('MS-7'!$DV171&lt;&gt;"",IF('MS-7'!$DV171="L",'MS-7'!$CW171,'MS-7'!$CW173),"")</f>
        <v/>
      </c>
      <c r="E786" s="39" t="str">
        <f>IF('MS-7'!$DV171&lt;&gt;"",IF('MS-7'!DL171&gt;'MS-7'!DL173,MIN('MS-7'!DL171,'MS-7'!DL173),-MIN('MS-7'!DL171,'MS-7'!DL173))*IF('MS-7'!$DV171="W",1,-1),"")</f>
        <v/>
      </c>
      <c r="F786" s="39" t="str">
        <f>IF('MS-7'!$DV171&lt;&gt;"",IF('MS-7'!DN171&gt;'MS-7'!DN173,MIN('MS-7'!DN171,'MS-7'!DN173),-MIN('MS-7'!DN171,'MS-7'!DN173))*IF('MS-7'!$DV171="W",1,-1),"")</f>
        <v/>
      </c>
      <c r="G786" s="39" t="str">
        <f>IF('MS-7'!$DV171&lt;&gt;"",IF('MS-7'!DP171&gt;'MS-7'!DP173,MIN('MS-7'!DP171,'MS-7'!DP173),-MIN('MS-7'!DP171,'MS-7'!DP173))*IF('MS-7'!$DV171="W",1,-1),"")</f>
        <v/>
      </c>
      <c r="H786" s="39" t="str">
        <f>IF('MS-7'!$DV171&lt;&gt;"",IF('MS-7'!DR171='MS-7'!DR173,"",IF('MS-7'!DR171&gt;'MS-7'!DR173,MIN('MS-7'!DR171,'MS-7'!DR173),-MIN('MS-7'!DR171,'MS-7'!DR173))*IF('MS-7'!$DV171="W",1,-1)),"")</f>
        <v/>
      </c>
      <c r="I786" s="39" t="str">
        <f>IF('MS-7'!$DV171&lt;&gt;"",IF('MS-7'!DT171='MS-7'!DT173,"",IF('MS-7'!DT171&gt;'MS-7'!DT173,MIN('MS-7'!DT171,'MS-7'!DT173),-MIN('MS-7'!DT171,'MS-7'!DT173))*IF('MS-7'!$DV171="W",1,-1)),"")</f>
        <v/>
      </c>
    </row>
    <row r="787" spans="1:9">
      <c r="A787" t="e">
        <f t="shared" si="12"/>
        <v>#VALUE!</v>
      </c>
      <c r="B787" s="38" t="str">
        <f>CONCATENATE("MS-7 ",'MS-7'!$D$135,",",'MS-7'!$CT181)</f>
        <v>MS-7 3,13</v>
      </c>
      <c r="C787" t="str">
        <f>IF('MS-7'!$DV181&lt;&gt;"",IF('MS-7'!$DV181="W",'MS-7'!$CW181,'MS-7'!$CW183),"")</f>
        <v/>
      </c>
      <c r="D787" t="str">
        <f>IF('MS-7'!$DV181&lt;&gt;"",IF('MS-7'!$DV181="L",'MS-7'!$CW181,'MS-7'!$CW183),"")</f>
        <v/>
      </c>
      <c r="E787" s="39" t="str">
        <f>IF('MS-7'!$DV181&lt;&gt;"",IF('MS-7'!DL181&gt;'MS-7'!DL183,MIN('MS-7'!DL181,'MS-7'!DL183),-MIN('MS-7'!DL181,'MS-7'!DL183))*IF('MS-7'!$DV181="W",1,-1),"")</f>
        <v/>
      </c>
      <c r="F787" s="39" t="str">
        <f>IF('MS-7'!$DV181&lt;&gt;"",IF('MS-7'!DN181&gt;'MS-7'!DN183,MIN('MS-7'!DN181,'MS-7'!DN183),-MIN('MS-7'!DN181,'MS-7'!DN183))*IF('MS-7'!$DV181="W",1,-1),"")</f>
        <v/>
      </c>
      <c r="G787" s="39" t="str">
        <f>IF('MS-7'!$DV181&lt;&gt;"",IF('MS-7'!DP181&gt;'MS-7'!DP183,MIN('MS-7'!DP181,'MS-7'!DP183),-MIN('MS-7'!DP181,'MS-7'!DP183))*IF('MS-7'!$DV181="W",1,-1),"")</f>
        <v/>
      </c>
      <c r="H787" s="39" t="str">
        <f>IF('MS-7'!$DV181&lt;&gt;"",IF('MS-7'!DR181='MS-7'!DR183,"",IF('MS-7'!DR181&gt;'MS-7'!DR183,MIN('MS-7'!DR181,'MS-7'!DR183),-MIN('MS-7'!DR181,'MS-7'!DR183))*IF('MS-7'!$DV181="W",1,-1)),"")</f>
        <v/>
      </c>
      <c r="I787" s="39" t="str">
        <f>IF('MS-7'!$DV181&lt;&gt;"",IF('MS-7'!DT181='MS-7'!DT183,"",IF('MS-7'!DT181&gt;'MS-7'!DT183,MIN('MS-7'!DT181,'MS-7'!DT183),-MIN('MS-7'!DT181,'MS-7'!DT183))*IF('MS-7'!$DV181="W",1,-1)),"")</f>
        <v/>
      </c>
    </row>
    <row r="788" spans="1:9">
      <c r="A788" t="e">
        <f t="shared" si="12"/>
        <v>#VALUE!</v>
      </c>
      <c r="B788" s="38" t="str">
        <f>CONCATENATE("MS-7 ",'MS-7'!$D$135,",",'MS-7'!$CT191)</f>
        <v>MS-7 3,14</v>
      </c>
      <c r="C788" t="str">
        <f>IF('MS-7'!$DV191&lt;&gt;"",IF('MS-7'!$DV191="W",'MS-7'!$CW191,'MS-7'!$CW193),"")</f>
        <v/>
      </c>
      <c r="D788" t="str">
        <f>IF('MS-7'!$DV191&lt;&gt;"",IF('MS-7'!$DV191="L",'MS-7'!$CW191,'MS-7'!$CW193),"")</f>
        <v/>
      </c>
      <c r="E788" s="39" t="str">
        <f>IF('MS-7'!$DV191&lt;&gt;"",IF('MS-7'!DL191&gt;'MS-7'!DL193,MIN('MS-7'!DL191,'MS-7'!DL193),-MIN('MS-7'!DL191,'MS-7'!DL193))*IF('MS-7'!$DV191="W",1,-1),"")</f>
        <v/>
      </c>
      <c r="F788" s="39" t="str">
        <f>IF('MS-7'!$DV191&lt;&gt;"",IF('MS-7'!DN191&gt;'MS-7'!DN193,MIN('MS-7'!DN191,'MS-7'!DN193),-MIN('MS-7'!DN191,'MS-7'!DN193))*IF('MS-7'!$DV191="W",1,-1),"")</f>
        <v/>
      </c>
      <c r="G788" s="39" t="str">
        <f>IF('MS-7'!$DV191&lt;&gt;"",IF('MS-7'!DP191&gt;'MS-7'!DP193,MIN('MS-7'!DP191,'MS-7'!DP193),-MIN('MS-7'!DP191,'MS-7'!DP193))*IF('MS-7'!$DV191="W",1,-1),"")</f>
        <v/>
      </c>
      <c r="H788" s="39" t="str">
        <f>IF('MS-7'!$DV191&lt;&gt;"",IF('MS-7'!DR191='MS-7'!DR193,"",IF('MS-7'!DR191&gt;'MS-7'!DR193,MIN('MS-7'!DR191,'MS-7'!DR193),-MIN('MS-7'!DR191,'MS-7'!DR193))*IF('MS-7'!$DV191="W",1,-1)),"")</f>
        <v/>
      </c>
      <c r="I788" s="39" t="str">
        <f>IF('MS-7'!$DV191&lt;&gt;"",IF('MS-7'!DT191='MS-7'!DT193,"",IF('MS-7'!DT191&gt;'MS-7'!DT193,MIN('MS-7'!DT191,'MS-7'!DT193),-MIN('MS-7'!DT191,'MS-7'!DT193))*IF('MS-7'!$DV191="W",1,-1)),"")</f>
        <v/>
      </c>
    </row>
    <row r="789" spans="1:9">
      <c r="A789" t="e">
        <f t="shared" si="12"/>
        <v>#VALUE!</v>
      </c>
      <c r="B789" s="38" t="str">
        <f>CONCATENATE("MS-7 ",'MS-7'!$D$135,",",'MS-7'!$EJ131)</f>
        <v>MS-7 3,15</v>
      </c>
      <c r="C789" t="str">
        <f>IF('MS-7'!$FL131&lt;&gt;"",IF('MS-7'!$FL131="W",'MS-7'!$EM131,'MS-7'!$EM133),"")</f>
        <v/>
      </c>
      <c r="D789" t="str">
        <f>IF('MS-7'!$FL131&lt;&gt;"",IF('MS-7'!$FL131="L",'MS-7'!$EM131,'MS-7'!$EM133),"")</f>
        <v/>
      </c>
      <c r="E789" s="39" t="str">
        <f>IF('MS-7'!$FL131&lt;&gt;"",IF('MS-7'!FB131&gt;'MS-7'!FB133,MIN('MS-7'!FB131,'MS-7'!FB133),-MIN('MS-7'!FB131,'MS-7'!FB133))*IF('MS-7'!$FL131="W",1,-1),"")</f>
        <v/>
      </c>
      <c r="F789" s="39" t="str">
        <f>IF('MS-7'!$FL131&lt;&gt;"",IF('MS-7'!FD131&gt;'MS-7'!FD133,MIN('MS-7'!FD131,'MS-7'!FD133),-MIN('MS-7'!FD131,'MS-7'!FD133))*IF('MS-7'!$FL131="W",1,-1),"")</f>
        <v/>
      </c>
      <c r="G789" s="39" t="str">
        <f>IF('MS-7'!$FL131&lt;&gt;"",IF('MS-7'!FF131&gt;'MS-7'!FF133,MIN('MS-7'!FF131,'MS-7'!FF133),-MIN('MS-7'!FF131,'MS-7'!FF133))*IF('MS-7'!$FL131="W",1,-1),"")</f>
        <v/>
      </c>
      <c r="H789" s="39" t="str">
        <f>IF('MS-7'!$FL131&lt;&gt;"",IF('MS-7'!FH131='MS-7'!FH133,"",IF('MS-7'!FH131&gt;'MS-7'!FH133,MIN('MS-7'!FH131,'MS-7'!FH133),-MIN('MS-7'!FH131,'MS-7'!FH133))*IF('MS-7'!$FL131="W",1,-1)),"")</f>
        <v/>
      </c>
      <c r="I789" s="39" t="str">
        <f>IF('MS-7'!$FL131&lt;&gt;"",IF('MS-7'!FJ131='MS-7'!FJ133,"",IF('MS-7'!FJ131&gt;'MS-7'!FJ133,MIN('MS-7'!FJ131,'MS-7'!FJ133),-MIN('MS-7'!FJ131,'MS-7'!FJ133))*IF('MS-7'!$FL131="W",1,-1)),"")</f>
        <v/>
      </c>
    </row>
    <row r="790" spans="1:9">
      <c r="A790" t="e">
        <f t="shared" si="12"/>
        <v>#VALUE!</v>
      </c>
      <c r="B790" s="38" t="str">
        <f>CONCATENATE("MS-7 ",'MS-7'!$D$135,",",'MS-7'!$EJ141)</f>
        <v>MS-7 3,16</v>
      </c>
      <c r="C790" t="str">
        <f>IF('MS-7'!$FL141&lt;&gt;"",IF('MS-7'!$FL141="W",'MS-7'!$EM141,'MS-7'!$EM143),"")</f>
        <v/>
      </c>
      <c r="D790" t="str">
        <f>IF('MS-7'!$FL141&lt;&gt;"",IF('MS-7'!$FL141="L",'MS-7'!$EM141,'MS-7'!$EM143),"")</f>
        <v/>
      </c>
      <c r="E790" s="39" t="str">
        <f>IF('MS-7'!$FL141&lt;&gt;"",IF('MS-7'!FB141&gt;'MS-7'!FB143,MIN('MS-7'!FB141,'MS-7'!FB143),-MIN('MS-7'!FB141,'MS-7'!FB143))*IF('MS-7'!$FL141="W",1,-1),"")</f>
        <v/>
      </c>
      <c r="F790" s="39" t="str">
        <f>IF('MS-7'!$FL141&lt;&gt;"",IF('MS-7'!FD141&gt;'MS-7'!FD143,MIN('MS-7'!FD141,'MS-7'!FD143),-MIN('MS-7'!FD141,'MS-7'!FD143))*IF('MS-7'!$FL141="W",1,-1),"")</f>
        <v/>
      </c>
      <c r="G790" s="39" t="str">
        <f>IF('MS-7'!$FL141&lt;&gt;"",IF('MS-7'!FF141&gt;'MS-7'!FF143,MIN('MS-7'!FF141,'MS-7'!FF143),-MIN('MS-7'!FF141,'MS-7'!FF143))*IF('MS-7'!$FL141="W",1,-1),"")</f>
        <v/>
      </c>
      <c r="H790" s="39" t="str">
        <f>IF('MS-7'!$FL141&lt;&gt;"",IF('MS-7'!FH141='MS-7'!FH143,"",IF('MS-7'!FH141&gt;'MS-7'!FH143,MIN('MS-7'!FH141,'MS-7'!FH143),-MIN('MS-7'!FH141,'MS-7'!FH143))*IF('MS-7'!$FL141="W",1,-1)),"")</f>
        <v/>
      </c>
      <c r="I790" s="39" t="str">
        <f>IF('MS-7'!$FL141&lt;&gt;"",IF('MS-7'!FJ141='MS-7'!FJ143,"",IF('MS-7'!FJ141&gt;'MS-7'!FJ143,MIN('MS-7'!FJ141,'MS-7'!FJ143),-MIN('MS-7'!FJ141,'MS-7'!FJ143))*IF('MS-7'!$FL141="W",1,-1)),"")</f>
        <v/>
      </c>
    </row>
    <row r="791" spans="1:9">
      <c r="A791" t="e">
        <f t="shared" si="12"/>
        <v>#VALUE!</v>
      </c>
      <c r="B791" s="38" t="str">
        <f>CONCATENATE("MS-7 ",'MS-7'!$D$135,",",'MS-7'!$EJ151)</f>
        <v>MS-7 3,17</v>
      </c>
      <c r="C791" t="str">
        <f>IF('MS-7'!$FL151&lt;&gt;"",IF('MS-7'!$FL151="W",'MS-7'!$EM151,'MS-7'!$EM153),"")</f>
        <v/>
      </c>
      <c r="D791" t="str">
        <f>IF('MS-7'!$FL151&lt;&gt;"",IF('MS-7'!$FL151="L",'MS-7'!$EM151,'MS-7'!$EM153),"")</f>
        <v/>
      </c>
      <c r="E791" s="39" t="str">
        <f>IF('MS-7'!$FL151&lt;&gt;"",IF('MS-7'!FB151&gt;'MS-7'!FB153,MIN('MS-7'!FB151,'MS-7'!FB153),-MIN('MS-7'!FB151,'MS-7'!FB153))*IF('MS-7'!$FL151="W",1,-1),"")</f>
        <v/>
      </c>
      <c r="F791" s="39" t="str">
        <f>IF('MS-7'!$FL151&lt;&gt;"",IF('MS-7'!FD151&gt;'MS-7'!FD153,MIN('MS-7'!FD151,'MS-7'!FD153),-MIN('MS-7'!FD151,'MS-7'!FD153))*IF('MS-7'!$FL151="W",1,-1),"")</f>
        <v/>
      </c>
      <c r="G791" s="39" t="str">
        <f>IF('MS-7'!$FL151&lt;&gt;"",IF('MS-7'!FF151&gt;'MS-7'!FF153,MIN('MS-7'!FF151,'MS-7'!FF153),-MIN('MS-7'!FF151,'MS-7'!FF153))*IF('MS-7'!$FL151="W",1,-1),"")</f>
        <v/>
      </c>
      <c r="H791" s="39" t="str">
        <f>IF('MS-7'!$FL151&lt;&gt;"",IF('MS-7'!FH151='MS-7'!FH153,"",IF('MS-7'!FH151&gt;'MS-7'!FH153,MIN('MS-7'!FH151,'MS-7'!FH153),-MIN('MS-7'!FH151,'MS-7'!FH153))*IF('MS-7'!$FL151="W",1,-1)),"")</f>
        <v/>
      </c>
      <c r="I791" s="39" t="str">
        <f>IF('MS-7'!$FL151&lt;&gt;"",IF('MS-7'!FJ151='MS-7'!FJ153,"",IF('MS-7'!FJ151&gt;'MS-7'!FJ153,MIN('MS-7'!FJ151,'MS-7'!FJ153),-MIN('MS-7'!FJ151,'MS-7'!FJ153))*IF('MS-7'!$FL151="W",1,-1)),"")</f>
        <v/>
      </c>
    </row>
    <row r="792" spans="1:9">
      <c r="A792" t="e">
        <f t="shared" si="12"/>
        <v>#VALUE!</v>
      </c>
      <c r="B792" s="38" t="str">
        <f>CONCATENATE("MS-7 ",'MS-7'!$D$135,",",'MS-7'!$EJ161)</f>
        <v>MS-7 3,18</v>
      </c>
      <c r="C792" t="str">
        <f>IF('MS-7'!$FL161&lt;&gt;"",IF('MS-7'!$FL161="W",'MS-7'!$EM161,'MS-7'!$EM163),"")</f>
        <v/>
      </c>
      <c r="D792" t="str">
        <f>IF('MS-7'!$FL161&lt;&gt;"",IF('MS-7'!$FL161="L",'MS-7'!$EM161,'MS-7'!$EM163),"")</f>
        <v/>
      </c>
      <c r="E792" s="39" t="str">
        <f>IF('MS-7'!$FL161&lt;&gt;"",IF('MS-7'!FB161&gt;'MS-7'!FB163,MIN('MS-7'!FB161,'MS-7'!FB163),-MIN('MS-7'!FB161,'MS-7'!FB163))*IF('MS-7'!$FL161="W",1,-1),"")</f>
        <v/>
      </c>
      <c r="F792" s="39" t="str">
        <f>IF('MS-7'!$FL161&lt;&gt;"",IF('MS-7'!FD161&gt;'MS-7'!FD163,MIN('MS-7'!FD161,'MS-7'!FD163),-MIN('MS-7'!FD161,'MS-7'!FD163))*IF('MS-7'!$FL161="W",1,-1),"")</f>
        <v/>
      </c>
      <c r="G792" s="39" t="str">
        <f>IF('MS-7'!$FL161&lt;&gt;"",IF('MS-7'!FF161&gt;'MS-7'!FF163,MIN('MS-7'!FF161,'MS-7'!FF163),-MIN('MS-7'!FF161,'MS-7'!FF163))*IF('MS-7'!$FL161="W",1,-1),"")</f>
        <v/>
      </c>
      <c r="H792" s="39" t="str">
        <f>IF('MS-7'!$FL161&lt;&gt;"",IF('MS-7'!FH161='MS-7'!FH163,"",IF('MS-7'!FH161&gt;'MS-7'!FH163,MIN('MS-7'!FH161,'MS-7'!FH163),-MIN('MS-7'!FH161,'MS-7'!FH163))*IF('MS-7'!$FL161="W",1,-1)),"")</f>
        <v/>
      </c>
      <c r="I792" s="39" t="str">
        <f>IF('MS-7'!$FL161&lt;&gt;"",IF('MS-7'!FJ161='MS-7'!FJ163,"",IF('MS-7'!FJ161&gt;'MS-7'!FJ163,MIN('MS-7'!FJ161,'MS-7'!FJ163),-MIN('MS-7'!FJ161,'MS-7'!FJ163))*IF('MS-7'!$FL161="W",1,-1)),"")</f>
        <v/>
      </c>
    </row>
    <row r="793" spans="1:9">
      <c r="A793" t="e">
        <f t="shared" si="12"/>
        <v>#VALUE!</v>
      </c>
      <c r="B793" s="38" t="str">
        <f>CONCATENATE("MS-7 ",'MS-7'!$D$135,",",'MS-7'!$EJ171)</f>
        <v>MS-7 3,19</v>
      </c>
      <c r="C793" t="str">
        <f>IF('MS-7'!$FL171&lt;&gt;"",IF('MS-7'!$FL171="W",'MS-7'!$EM171,'MS-7'!$EM173),"")</f>
        <v/>
      </c>
      <c r="D793" t="str">
        <f>IF('MS-7'!$FL171&lt;&gt;"",IF('MS-7'!$FL171="L",'MS-7'!$EM171,'MS-7'!$EM173),"")</f>
        <v/>
      </c>
      <c r="E793" s="39" t="str">
        <f>IF('MS-7'!$FL171&lt;&gt;"",IF('MS-7'!FB171&gt;'MS-7'!FB173,MIN('MS-7'!FB171,'MS-7'!FB173),-MIN('MS-7'!FB171,'MS-7'!FB173))*IF('MS-7'!$FL171="W",1,-1),"")</f>
        <v/>
      </c>
      <c r="F793" s="39" t="str">
        <f>IF('MS-7'!$FL171&lt;&gt;"",IF('MS-7'!FD171&gt;'MS-7'!FD173,MIN('MS-7'!FD171,'MS-7'!FD173),-MIN('MS-7'!FD171,'MS-7'!FD173))*IF('MS-7'!$FL171="W",1,-1),"")</f>
        <v/>
      </c>
      <c r="G793" s="39" t="str">
        <f>IF('MS-7'!$FL171&lt;&gt;"",IF('MS-7'!FF171&gt;'MS-7'!FF173,MIN('MS-7'!FF171,'MS-7'!FF173),-MIN('MS-7'!FF171,'MS-7'!FF173))*IF('MS-7'!$FL171="W",1,-1),"")</f>
        <v/>
      </c>
      <c r="H793" s="39" t="str">
        <f>IF('MS-7'!$FL171&lt;&gt;"",IF('MS-7'!FH171='MS-7'!FH173,"",IF('MS-7'!FH171&gt;'MS-7'!FH173,MIN('MS-7'!FH171,'MS-7'!FH173),-MIN('MS-7'!FH171,'MS-7'!FH173))*IF('MS-7'!$FL171="W",1,-1)),"")</f>
        <v/>
      </c>
      <c r="I793" s="39" t="str">
        <f>IF('MS-7'!$FL171&lt;&gt;"",IF('MS-7'!FJ171='MS-7'!FJ173,"",IF('MS-7'!FJ171&gt;'MS-7'!FJ173,MIN('MS-7'!FJ171,'MS-7'!FJ173),-MIN('MS-7'!FJ171,'MS-7'!FJ173))*IF('MS-7'!$FL171="W",1,-1)),"")</f>
        <v/>
      </c>
    </row>
    <row r="794" spans="1:9">
      <c r="A794" t="e">
        <f t="shared" si="12"/>
        <v>#VALUE!</v>
      </c>
      <c r="B794" s="38" t="str">
        <f>CONCATENATE("MS-7 ",'MS-7'!$D$135,",",'MS-7'!$EJ181)</f>
        <v>MS-7 3,20</v>
      </c>
      <c r="C794" t="str">
        <f>IF('MS-7'!$FL181&lt;&gt;"",IF('MS-7'!$FL181="W",'MS-7'!$EM181,'MS-7'!$EM183),"")</f>
        <v/>
      </c>
      <c r="D794" t="str">
        <f>IF('MS-7'!$FL181&lt;&gt;"",IF('MS-7'!$FL181="L",'MS-7'!$EM181,'MS-7'!$EM183),"")</f>
        <v/>
      </c>
      <c r="E794" s="39" t="str">
        <f>IF('MS-7'!$FL181&lt;&gt;"",IF('MS-7'!FB181&gt;'MS-7'!FB183,MIN('MS-7'!FB181,'MS-7'!FB183),-MIN('MS-7'!FB181,'MS-7'!FB183))*IF('MS-7'!$FL181="W",1,-1),"")</f>
        <v/>
      </c>
      <c r="F794" s="39" t="str">
        <f>IF('MS-7'!$FL181&lt;&gt;"",IF('MS-7'!FD181&gt;'MS-7'!FD183,MIN('MS-7'!FD181,'MS-7'!FD183),-MIN('MS-7'!FD181,'MS-7'!FD183))*IF('MS-7'!$FL181="W",1,-1),"")</f>
        <v/>
      </c>
      <c r="G794" s="39" t="str">
        <f>IF('MS-7'!$FL181&lt;&gt;"",IF('MS-7'!FF181&gt;'MS-7'!FF183,MIN('MS-7'!FF181,'MS-7'!FF183),-MIN('MS-7'!FF181,'MS-7'!FF183))*IF('MS-7'!$FL181="W",1,-1),"")</f>
        <v/>
      </c>
      <c r="H794" s="39" t="str">
        <f>IF('MS-7'!$FL181&lt;&gt;"",IF('MS-7'!FH181='MS-7'!FH183,"",IF('MS-7'!FH181&gt;'MS-7'!FH183,MIN('MS-7'!FH181,'MS-7'!FH183),-MIN('MS-7'!FH181,'MS-7'!FH183))*IF('MS-7'!$FL181="W",1,-1)),"")</f>
        <v/>
      </c>
      <c r="I794" s="39" t="str">
        <f>IF('MS-7'!$FL181&lt;&gt;"",IF('MS-7'!FJ181='MS-7'!FJ183,"",IF('MS-7'!FJ181&gt;'MS-7'!FJ183,MIN('MS-7'!FJ181,'MS-7'!FJ183),-MIN('MS-7'!FJ181,'MS-7'!FJ183))*IF('MS-7'!$FL181="W",1,-1)),"")</f>
        <v/>
      </c>
    </row>
    <row r="795" spans="1:9">
      <c r="A795" t="e">
        <f t="shared" si="12"/>
        <v>#VALUE!</v>
      </c>
      <c r="B795" s="38" t="str">
        <f>CONCATENATE("MS-7 ",'MS-7'!$D$135,",",'MS-7'!$EJ191)</f>
        <v>MS-7 3,21</v>
      </c>
      <c r="C795" t="str">
        <f>IF('MS-7'!$FL191&lt;&gt;"",IF('MS-7'!$FL191="W",'MS-7'!$EM191,'MS-7'!$EM193),"")</f>
        <v/>
      </c>
      <c r="D795" t="str">
        <f>IF('MS-7'!$FL191&lt;&gt;"",IF('MS-7'!$FL191="L",'MS-7'!$EM191,'MS-7'!$EM193),"")</f>
        <v/>
      </c>
      <c r="E795" s="39" t="str">
        <f>IF('MS-7'!$FL191&lt;&gt;"",IF('MS-7'!FB191&gt;'MS-7'!FB193,MIN('MS-7'!FB191,'MS-7'!FB193),-MIN('MS-7'!FB191,'MS-7'!FB193))*IF('MS-7'!$FL191="W",1,-1),"")</f>
        <v/>
      </c>
      <c r="F795" s="39" t="str">
        <f>IF('MS-7'!$FL191&lt;&gt;"",IF('MS-7'!FD191&gt;'MS-7'!FD193,MIN('MS-7'!FD191,'MS-7'!FD193),-MIN('MS-7'!FD191,'MS-7'!FD193))*IF('MS-7'!$FL191="W",1,-1),"")</f>
        <v/>
      </c>
      <c r="G795" s="39" t="str">
        <f>IF('MS-7'!$FL191&lt;&gt;"",IF('MS-7'!FF191&gt;'MS-7'!FF193,MIN('MS-7'!FF191,'MS-7'!FF193),-MIN('MS-7'!FF191,'MS-7'!FF193))*IF('MS-7'!$FL191="W",1,-1),"")</f>
        <v/>
      </c>
      <c r="H795" s="39" t="str">
        <f>IF('MS-7'!$FL191&lt;&gt;"",IF('MS-7'!FH191='MS-7'!FH193,"",IF('MS-7'!FH191&gt;'MS-7'!FH193,MIN('MS-7'!FH191,'MS-7'!FH193),-MIN('MS-7'!FH191,'MS-7'!FH193))*IF('MS-7'!$FL191="W",1,-1)),"")</f>
        <v/>
      </c>
      <c r="I795" s="39" t="str">
        <f>IF('MS-7'!$FL191&lt;&gt;"",IF('MS-7'!FJ191='MS-7'!FJ193,"",IF('MS-7'!FJ191&gt;'MS-7'!FJ193,MIN('MS-7'!FJ191,'MS-7'!FJ193),-MIN('MS-7'!FJ191,'MS-7'!FJ193))*IF('MS-7'!$FL191="W",1,-1)),"")</f>
        <v/>
      </c>
    </row>
    <row r="796" spans="1:9">
      <c r="A796" t="e">
        <f t="shared" si="12"/>
        <v>#VALUE!</v>
      </c>
      <c r="B796" s="38" t="str">
        <f>CONCATENATE("MS-7 ",'MS-7'!$D$200,",",'MS-7'!$BD196)</f>
        <v>MS-7 4,1</v>
      </c>
      <c r="C796" t="str">
        <f>IF('MS-7'!$CF196&lt;&gt;"",IF('MS-7'!$CF196="W",'MS-7'!$BG196,'MS-7'!$BG198),"")</f>
        <v/>
      </c>
      <c r="D796" t="str">
        <f>IF('MS-7'!$CF196&lt;&gt;"",IF('MS-7'!$CF196="L",'MS-7'!$BG196,'MS-7'!$BG198),"")</f>
        <v/>
      </c>
      <c r="E796" s="39" t="str">
        <f>IF('MS-7'!$CF196&lt;&gt;"",IF('MS-7'!BV196&gt;'MS-7'!BV198,MIN('MS-7'!BV196,'MS-7'!BV198),-MIN('MS-7'!BV196,'MS-7'!BV198))*IF('MS-7'!$CF196="W",1,-1),"")</f>
        <v/>
      </c>
      <c r="F796" s="39" t="str">
        <f>IF('MS-7'!$CF196&lt;&gt;"",IF('MS-7'!BX196&gt;'MS-7'!BX198,MIN('MS-7'!BX196,'MS-7'!BX198),-MIN('MS-7'!BX196,'MS-7'!BX198))*IF('MS-7'!$CF196="W",1,-1),"")</f>
        <v/>
      </c>
      <c r="G796" s="39" t="str">
        <f>IF('MS-7'!$CF196&lt;&gt;"",IF('MS-7'!BZ196&gt;'MS-7'!BZ198,MIN('MS-7'!BZ196,'MS-7'!BZ198),-MIN('MS-7'!BZ196,'MS-7'!BZ198))*IF('MS-7'!$CF196="W",1,-1),"")</f>
        <v/>
      </c>
      <c r="H796" s="39" t="str">
        <f>IF('MS-7'!$CF196&lt;&gt;"",IF('MS-7'!CB196='MS-7'!CB198,"",IF('MS-7'!CB196&gt;'MS-7'!CB198,MIN('MS-7'!CB196,'MS-7'!CB198),-MIN('MS-7'!CB196,'MS-7'!CB198))*IF('MS-7'!$CF196="W",1,-1)),"")</f>
        <v/>
      </c>
      <c r="I796" s="39" t="str">
        <f>IF('MS-7'!$CF196&lt;&gt;"",IF('MS-7'!CD196='MS-7'!CD198,"",IF('MS-7'!CD196&gt;'MS-7'!CD198,MIN('MS-7'!CD196,'MS-7'!CD198),-MIN('MS-7'!CD196,'MS-7'!CD198))*IF('MS-7'!$CF196="W",1,-1)),"")</f>
        <v/>
      </c>
    </row>
    <row r="797" spans="1:9">
      <c r="A797" t="e">
        <f t="shared" si="12"/>
        <v>#VALUE!</v>
      </c>
      <c r="B797" s="38" t="str">
        <f>CONCATENATE("MS-7 ",'MS-7'!$D$200,",",'MS-7'!$BD206)</f>
        <v>MS-7 4,2</v>
      </c>
      <c r="C797" t="str">
        <f>IF('MS-7'!$CF206&lt;&gt;"",IF('MS-7'!$CF206="W",'MS-7'!$BG206,'MS-7'!$BG208),"")</f>
        <v/>
      </c>
      <c r="D797" t="str">
        <f>IF('MS-7'!$CF206&lt;&gt;"",IF('MS-7'!$CF206="L",'MS-7'!$BG206,'MS-7'!$BG208),"")</f>
        <v/>
      </c>
      <c r="E797" s="39" t="str">
        <f>IF('MS-7'!$CF206&lt;&gt;"",IF('MS-7'!BV206&gt;'MS-7'!BV208,MIN('MS-7'!BV206,'MS-7'!BV208),-MIN('MS-7'!BV206,'MS-7'!BV208))*IF('MS-7'!$CF206="W",1,-1),"")</f>
        <v/>
      </c>
      <c r="F797" s="39" t="str">
        <f>IF('MS-7'!$CF206&lt;&gt;"",IF('MS-7'!BX206&gt;'MS-7'!BX208,MIN('MS-7'!BX206,'MS-7'!BX208),-MIN('MS-7'!BX206,'MS-7'!BX208))*IF('MS-7'!$CF206="W",1,-1),"")</f>
        <v/>
      </c>
      <c r="G797" s="39" t="str">
        <f>IF('MS-7'!$CF206&lt;&gt;"",IF('MS-7'!BZ206&gt;'MS-7'!BZ208,MIN('MS-7'!BZ206,'MS-7'!BZ208),-MIN('MS-7'!BZ206,'MS-7'!BZ208))*IF('MS-7'!$CF206="W",1,-1),"")</f>
        <v/>
      </c>
      <c r="H797" s="39" t="str">
        <f>IF('MS-7'!$CF206&lt;&gt;"",IF('MS-7'!CB206='MS-7'!CB208,"",IF('MS-7'!CB206&gt;'MS-7'!CB208,MIN('MS-7'!CB206,'MS-7'!CB208),-MIN('MS-7'!CB206,'MS-7'!CB208))*IF('MS-7'!$CF206="W",1,-1)),"")</f>
        <v/>
      </c>
      <c r="I797" s="39" t="str">
        <f>IF('MS-7'!$CF206&lt;&gt;"",IF('MS-7'!CD206='MS-7'!CD208,"",IF('MS-7'!CD206&gt;'MS-7'!CD208,MIN('MS-7'!CD206,'MS-7'!CD208),-MIN('MS-7'!CD206,'MS-7'!CD208))*IF('MS-7'!$CF206="W",1,-1)),"")</f>
        <v/>
      </c>
    </row>
    <row r="798" spans="1:9">
      <c r="A798" t="e">
        <f t="shared" si="12"/>
        <v>#VALUE!</v>
      </c>
      <c r="B798" s="38" t="str">
        <f>CONCATENATE("MS-7 ",'MS-7'!$D$200,",",'MS-7'!$BD216)</f>
        <v>MS-7 4,3</v>
      </c>
      <c r="C798" t="str">
        <f>IF('MS-7'!$CF216&lt;&gt;"",IF('MS-7'!$CF216="W",'MS-7'!$BG216,'MS-7'!$BG218),"")</f>
        <v/>
      </c>
      <c r="D798" t="str">
        <f>IF('MS-7'!$CF216&lt;&gt;"",IF('MS-7'!$CF216="L",'MS-7'!$BG216,'MS-7'!$BG218),"")</f>
        <v/>
      </c>
      <c r="E798" s="39" t="str">
        <f>IF('MS-7'!$CF216&lt;&gt;"",IF('MS-7'!BV216&gt;'MS-7'!BV218,MIN('MS-7'!BV216,'MS-7'!BV218),-MIN('MS-7'!BV216,'MS-7'!BV218))*IF('MS-7'!$CF216="W",1,-1),"")</f>
        <v/>
      </c>
      <c r="F798" s="39" t="str">
        <f>IF('MS-7'!$CF216&lt;&gt;"",IF('MS-7'!BX216&gt;'MS-7'!BX218,MIN('MS-7'!BX216,'MS-7'!BX218),-MIN('MS-7'!BX216,'MS-7'!BX218))*IF('MS-7'!$CF216="W",1,-1),"")</f>
        <v/>
      </c>
      <c r="G798" s="39" t="str">
        <f>IF('MS-7'!$CF216&lt;&gt;"",IF('MS-7'!BZ216&gt;'MS-7'!BZ218,MIN('MS-7'!BZ216,'MS-7'!BZ218),-MIN('MS-7'!BZ216,'MS-7'!BZ218))*IF('MS-7'!$CF216="W",1,-1),"")</f>
        <v/>
      </c>
      <c r="H798" s="39" t="str">
        <f>IF('MS-7'!$CF216&lt;&gt;"",IF('MS-7'!CB216='MS-7'!CB218,"",IF('MS-7'!CB216&gt;'MS-7'!CB218,MIN('MS-7'!CB216,'MS-7'!CB218),-MIN('MS-7'!CB216,'MS-7'!CB218))*IF('MS-7'!$CF216="W",1,-1)),"")</f>
        <v/>
      </c>
      <c r="I798" s="39" t="str">
        <f>IF('MS-7'!$CF216&lt;&gt;"",IF('MS-7'!CD216='MS-7'!CD218,"",IF('MS-7'!CD216&gt;'MS-7'!CD218,MIN('MS-7'!CD216,'MS-7'!CD218),-MIN('MS-7'!CD216,'MS-7'!CD218))*IF('MS-7'!$CF216="W",1,-1)),"")</f>
        <v/>
      </c>
    </row>
    <row r="799" spans="1:9">
      <c r="A799" t="e">
        <f t="shared" si="12"/>
        <v>#VALUE!</v>
      </c>
      <c r="B799" s="38" t="str">
        <f>CONCATENATE("MS-7 ",'MS-7'!$D$200,",",'MS-7'!$BD226)</f>
        <v>MS-7 4,4</v>
      </c>
      <c r="C799" t="str">
        <f>IF('MS-7'!$CF226&lt;&gt;"",IF('MS-7'!$CF226="W",'MS-7'!$BG226,'MS-7'!$BG228),"")</f>
        <v/>
      </c>
      <c r="D799" t="str">
        <f>IF('MS-7'!$CF226&lt;&gt;"",IF('MS-7'!$CF226="L",'MS-7'!$BG226,'MS-7'!$BG228),"")</f>
        <v/>
      </c>
      <c r="E799" s="39" t="str">
        <f>IF('MS-7'!$CF226&lt;&gt;"",IF('MS-7'!BV226&gt;'MS-7'!BV228,MIN('MS-7'!BV226,'MS-7'!BV228),-MIN('MS-7'!BV226,'MS-7'!BV228))*IF('MS-7'!$CF226="W",1,-1),"")</f>
        <v/>
      </c>
      <c r="F799" s="39" t="str">
        <f>IF('MS-7'!$CF226&lt;&gt;"",IF('MS-7'!BX226&gt;'MS-7'!BX228,MIN('MS-7'!BX226,'MS-7'!BX228),-MIN('MS-7'!BX226,'MS-7'!BX228))*IF('MS-7'!$CF226="W",1,-1),"")</f>
        <v/>
      </c>
      <c r="G799" s="39" t="str">
        <f>IF('MS-7'!$CF226&lt;&gt;"",IF('MS-7'!BZ226&gt;'MS-7'!BZ228,MIN('MS-7'!BZ226,'MS-7'!BZ228),-MIN('MS-7'!BZ226,'MS-7'!BZ228))*IF('MS-7'!$CF226="W",1,-1),"")</f>
        <v/>
      </c>
      <c r="H799" s="39" t="str">
        <f>IF('MS-7'!$CF226&lt;&gt;"",IF('MS-7'!CB226='MS-7'!CB228,"",IF('MS-7'!CB226&gt;'MS-7'!CB228,MIN('MS-7'!CB226,'MS-7'!CB228),-MIN('MS-7'!CB226,'MS-7'!CB228))*IF('MS-7'!$CF226="W",1,-1)),"")</f>
        <v/>
      </c>
      <c r="I799" s="39" t="str">
        <f>IF('MS-7'!$CF226&lt;&gt;"",IF('MS-7'!CD226='MS-7'!CD228,"",IF('MS-7'!CD226&gt;'MS-7'!CD228,MIN('MS-7'!CD226,'MS-7'!CD228),-MIN('MS-7'!CD226,'MS-7'!CD228))*IF('MS-7'!$CF226="W",1,-1)),"")</f>
        <v/>
      </c>
    </row>
    <row r="800" spans="1:9">
      <c r="A800" t="e">
        <f t="shared" si="12"/>
        <v>#VALUE!</v>
      </c>
      <c r="B800" s="38" t="str">
        <f>CONCATENATE("MS-7 ",'MS-7'!$D$200,",",'MS-7'!$BD236)</f>
        <v>MS-7 4,5</v>
      </c>
      <c r="C800" t="str">
        <f>IF('MS-7'!$CF236&lt;&gt;"",IF('MS-7'!$CF236="W",'MS-7'!$BG236,'MS-7'!$BG238),"")</f>
        <v/>
      </c>
      <c r="D800" t="str">
        <f>IF('MS-7'!$CF236&lt;&gt;"",IF('MS-7'!$CF236="L",'MS-7'!$BG236,'MS-7'!$BG238),"")</f>
        <v/>
      </c>
      <c r="E800" s="39" t="str">
        <f>IF('MS-7'!$CF236&lt;&gt;"",IF('MS-7'!BV236&gt;'MS-7'!BV238,MIN('MS-7'!BV236,'MS-7'!BV238),-MIN('MS-7'!BV236,'MS-7'!BV238))*IF('MS-7'!$CF236="W",1,-1),"")</f>
        <v/>
      </c>
      <c r="F800" s="39" t="str">
        <f>IF('MS-7'!$CF236&lt;&gt;"",IF('MS-7'!BX236&gt;'MS-7'!BX238,MIN('MS-7'!BX236,'MS-7'!BX238),-MIN('MS-7'!BX236,'MS-7'!BX238))*IF('MS-7'!$CF236="W",1,-1),"")</f>
        <v/>
      </c>
      <c r="G800" s="39" t="str">
        <f>IF('MS-7'!$CF236&lt;&gt;"",IF('MS-7'!BZ236&gt;'MS-7'!BZ238,MIN('MS-7'!BZ236,'MS-7'!BZ238),-MIN('MS-7'!BZ236,'MS-7'!BZ238))*IF('MS-7'!$CF236="W",1,-1),"")</f>
        <v/>
      </c>
      <c r="H800" s="39" t="str">
        <f>IF('MS-7'!$CF236&lt;&gt;"",IF('MS-7'!CB236='MS-7'!CB238,"",IF('MS-7'!CB236&gt;'MS-7'!CB238,MIN('MS-7'!CB236,'MS-7'!CB238),-MIN('MS-7'!CB236,'MS-7'!CB238))*IF('MS-7'!$CF236="W",1,-1)),"")</f>
        <v/>
      </c>
      <c r="I800" s="39" t="str">
        <f>IF('MS-7'!$CF236&lt;&gt;"",IF('MS-7'!CD236='MS-7'!CD238,"",IF('MS-7'!CD236&gt;'MS-7'!CD238,MIN('MS-7'!CD236,'MS-7'!CD238),-MIN('MS-7'!CD236,'MS-7'!CD238))*IF('MS-7'!$CF236="W",1,-1)),"")</f>
        <v/>
      </c>
    </row>
    <row r="801" spans="1:9">
      <c r="A801" t="e">
        <f t="shared" si="12"/>
        <v>#VALUE!</v>
      </c>
      <c r="B801" s="38" t="str">
        <f>CONCATENATE("MS-7 ",'MS-7'!$D$200,",",'MS-7'!$BD246)</f>
        <v>MS-7 4,6</v>
      </c>
      <c r="C801" t="str">
        <f>IF('MS-7'!$CF246&lt;&gt;"",IF('MS-7'!$CF246="W",'MS-7'!$BG246,'MS-7'!$BG248),"")</f>
        <v/>
      </c>
      <c r="D801" t="str">
        <f>IF('MS-7'!$CF246&lt;&gt;"",IF('MS-7'!$CF246="L",'MS-7'!$BG246,'MS-7'!$BG248),"")</f>
        <v/>
      </c>
      <c r="E801" s="39" t="str">
        <f>IF('MS-7'!$CF246&lt;&gt;"",IF('MS-7'!BV246&gt;'MS-7'!BV248,MIN('MS-7'!BV246,'MS-7'!BV248),-MIN('MS-7'!BV246,'MS-7'!BV248))*IF('MS-7'!$CF246="W",1,-1),"")</f>
        <v/>
      </c>
      <c r="F801" s="39" t="str">
        <f>IF('MS-7'!$CF246&lt;&gt;"",IF('MS-7'!BX246&gt;'MS-7'!BX248,MIN('MS-7'!BX246,'MS-7'!BX248),-MIN('MS-7'!BX246,'MS-7'!BX248))*IF('MS-7'!$CF246="W",1,-1),"")</f>
        <v/>
      </c>
      <c r="G801" s="39" t="str">
        <f>IF('MS-7'!$CF246&lt;&gt;"",IF('MS-7'!BZ246&gt;'MS-7'!BZ248,MIN('MS-7'!BZ246,'MS-7'!BZ248),-MIN('MS-7'!BZ246,'MS-7'!BZ248))*IF('MS-7'!$CF246="W",1,-1),"")</f>
        <v/>
      </c>
      <c r="H801" s="39" t="str">
        <f>IF('MS-7'!$CF246&lt;&gt;"",IF('MS-7'!CB246='MS-7'!CB248,"",IF('MS-7'!CB246&gt;'MS-7'!CB248,MIN('MS-7'!CB246,'MS-7'!CB248),-MIN('MS-7'!CB246,'MS-7'!CB248))*IF('MS-7'!$CF246="W",1,-1)),"")</f>
        <v/>
      </c>
      <c r="I801" s="39" t="str">
        <f>IF('MS-7'!$CF246&lt;&gt;"",IF('MS-7'!CD246='MS-7'!CD248,"",IF('MS-7'!CD246&gt;'MS-7'!CD248,MIN('MS-7'!CD246,'MS-7'!CD248),-MIN('MS-7'!CD246,'MS-7'!CD248))*IF('MS-7'!$CF246="W",1,-1)),"")</f>
        <v/>
      </c>
    </row>
    <row r="802" spans="1:9">
      <c r="A802" t="e">
        <f t="shared" si="12"/>
        <v>#VALUE!</v>
      </c>
      <c r="B802" s="38" t="str">
        <f>CONCATENATE("MS-7 ",'MS-7'!$D$200,",",'MS-7'!$BD256)</f>
        <v>MS-7 4,7</v>
      </c>
      <c r="C802" t="str">
        <f>IF('MS-7'!$CF256&lt;&gt;"",IF('MS-7'!$CF256="W",'MS-7'!$BG256,'MS-7'!$BG258),"")</f>
        <v/>
      </c>
      <c r="D802" t="str">
        <f>IF('MS-7'!$CF256&lt;&gt;"",IF('MS-7'!$CF256="L",'MS-7'!$BG256,'MS-7'!$BG258),"")</f>
        <v/>
      </c>
      <c r="E802" s="39" t="str">
        <f>IF('MS-7'!$CF256&lt;&gt;"",IF('MS-7'!BV256&gt;'MS-7'!BV258,MIN('MS-7'!BV256,'MS-7'!BV258),-MIN('MS-7'!BV256,'MS-7'!BV258))*IF('MS-7'!$CF256="W",1,-1),"")</f>
        <v/>
      </c>
      <c r="F802" s="39" t="str">
        <f>IF('MS-7'!$CF256&lt;&gt;"",IF('MS-7'!BX256&gt;'MS-7'!BX258,MIN('MS-7'!BX256,'MS-7'!BX258),-MIN('MS-7'!BX256,'MS-7'!BX258))*IF('MS-7'!$CF256="W",1,-1),"")</f>
        <v/>
      </c>
      <c r="G802" s="39" t="str">
        <f>IF('MS-7'!$CF256&lt;&gt;"",IF('MS-7'!BZ256&gt;'MS-7'!BZ258,MIN('MS-7'!BZ256,'MS-7'!BZ258),-MIN('MS-7'!BZ256,'MS-7'!BZ258))*IF('MS-7'!$CF256="W",1,-1),"")</f>
        <v/>
      </c>
      <c r="H802" s="39" t="str">
        <f>IF('MS-7'!$CF256&lt;&gt;"",IF('MS-7'!CB256='MS-7'!CB258,"",IF('MS-7'!CB256&gt;'MS-7'!CB258,MIN('MS-7'!CB256,'MS-7'!CB258),-MIN('MS-7'!CB256,'MS-7'!CB258))*IF('MS-7'!$CF256="W",1,-1)),"")</f>
        <v/>
      </c>
      <c r="I802" s="39" t="str">
        <f>IF('MS-7'!$CF256&lt;&gt;"",IF('MS-7'!CD256='MS-7'!CD258,"",IF('MS-7'!CD256&gt;'MS-7'!CD258,MIN('MS-7'!CD256,'MS-7'!CD258),-MIN('MS-7'!CD256,'MS-7'!CD258))*IF('MS-7'!$CF256="W",1,-1)),"")</f>
        <v/>
      </c>
    </row>
    <row r="803" spans="1:9">
      <c r="A803" t="e">
        <f t="shared" si="12"/>
        <v>#VALUE!</v>
      </c>
      <c r="B803" s="38" t="str">
        <f>CONCATENATE("MS-7 ",'MS-7'!$D$200,",",'MS-7'!$CT196)</f>
        <v>MS-7 4,8</v>
      </c>
      <c r="C803" t="str">
        <f>IF('MS-7'!$DV196&lt;&gt;"",IF('MS-7'!$DV196="W",'MS-7'!$CW196,'MS-7'!$CW198),"")</f>
        <v/>
      </c>
      <c r="D803" t="str">
        <f>IF('MS-7'!$DV196&lt;&gt;"",IF('MS-7'!$DV196="L",'MS-7'!$CW196,'MS-7'!$CW198),"")</f>
        <v/>
      </c>
      <c r="E803" s="39" t="str">
        <f>IF('MS-7'!$DV196&lt;&gt;"",IF('MS-7'!DL196&gt;'MS-7'!DL198,MIN('MS-7'!DL196,'MS-7'!DL198),-MIN('MS-7'!DL196,'MS-7'!DL198))*IF('MS-7'!$DV196="W",1,-1),"")</f>
        <v/>
      </c>
      <c r="F803" s="39" t="str">
        <f>IF('MS-7'!$DV196&lt;&gt;"",IF('MS-7'!DN196&gt;'MS-7'!DN198,MIN('MS-7'!DN196,'MS-7'!DN198),-MIN('MS-7'!DN196,'MS-7'!DN198))*IF('MS-7'!$DV196="W",1,-1),"")</f>
        <v/>
      </c>
      <c r="G803" s="39" t="str">
        <f>IF('MS-7'!$DV196&lt;&gt;"",IF('MS-7'!DP196&gt;'MS-7'!DP198,MIN('MS-7'!DP196,'MS-7'!DP198),-MIN('MS-7'!DP196,'MS-7'!DP198))*IF('MS-7'!$DV196="W",1,-1),"")</f>
        <v/>
      </c>
      <c r="H803" s="39" t="str">
        <f>IF('MS-7'!$DV196&lt;&gt;"",IF('MS-7'!DR196='MS-7'!DR198,"",IF('MS-7'!DR196&gt;'MS-7'!DR198,MIN('MS-7'!DR196,'MS-7'!DR198),-MIN('MS-7'!DR196,'MS-7'!DR198))*IF('MS-7'!$DV196="W",1,-1)),"")</f>
        <v/>
      </c>
      <c r="I803" s="39" t="str">
        <f>IF('MS-7'!$DV196&lt;&gt;"",IF('MS-7'!DT196='MS-7'!DT198,"",IF('MS-7'!DT196&gt;'MS-7'!DT198,MIN('MS-7'!DT196,'MS-7'!DT198),-MIN('MS-7'!DT196,'MS-7'!DT198))*IF('MS-7'!$DV196="W",1,-1)),"")</f>
        <v/>
      </c>
    </row>
    <row r="804" spans="1:9">
      <c r="A804" t="e">
        <f t="shared" si="12"/>
        <v>#VALUE!</v>
      </c>
      <c r="B804" s="38" t="str">
        <f>CONCATENATE("MS-7 ",'MS-7'!$D$200,",",'MS-7'!$CT206)</f>
        <v>MS-7 4,9</v>
      </c>
      <c r="C804" t="str">
        <f>IF('MS-7'!$DV206&lt;&gt;"",IF('MS-7'!$DV206="W",'MS-7'!$CW206,'MS-7'!$CW208),"")</f>
        <v/>
      </c>
      <c r="D804" t="str">
        <f>IF('MS-7'!$DV206&lt;&gt;"",IF('MS-7'!$DV206="L",'MS-7'!$CW206,'MS-7'!$CW208),"")</f>
        <v/>
      </c>
      <c r="E804" s="39" t="str">
        <f>IF('MS-7'!$DV206&lt;&gt;"",IF('MS-7'!DL206&gt;'MS-7'!DL208,MIN('MS-7'!DL206,'MS-7'!DL208),-MIN('MS-7'!DL206,'MS-7'!DL208))*IF('MS-7'!$DV206="W",1,-1),"")</f>
        <v/>
      </c>
      <c r="F804" s="39" t="str">
        <f>IF('MS-7'!$DV206&lt;&gt;"",IF('MS-7'!DN206&gt;'MS-7'!DN208,MIN('MS-7'!DN206,'MS-7'!DN208),-MIN('MS-7'!DN206,'MS-7'!DN208))*IF('MS-7'!$DV206="W",1,-1),"")</f>
        <v/>
      </c>
      <c r="G804" s="39" t="str">
        <f>IF('MS-7'!$DV206&lt;&gt;"",IF('MS-7'!DP206&gt;'MS-7'!DP208,MIN('MS-7'!DP206,'MS-7'!DP208),-MIN('MS-7'!DP206,'MS-7'!DP208))*IF('MS-7'!$DV206="W",1,-1),"")</f>
        <v/>
      </c>
      <c r="H804" s="39" t="str">
        <f>IF('MS-7'!$DV206&lt;&gt;"",IF('MS-7'!DR206='MS-7'!DR208,"",IF('MS-7'!DR206&gt;'MS-7'!DR208,MIN('MS-7'!DR206,'MS-7'!DR208),-MIN('MS-7'!DR206,'MS-7'!DR208))*IF('MS-7'!$DV206="W",1,-1)),"")</f>
        <v/>
      </c>
      <c r="I804" s="39" t="str">
        <f>IF('MS-7'!$DV206&lt;&gt;"",IF('MS-7'!DT206='MS-7'!DT208,"",IF('MS-7'!DT206&gt;'MS-7'!DT208,MIN('MS-7'!DT206,'MS-7'!DT208),-MIN('MS-7'!DT206,'MS-7'!DT208))*IF('MS-7'!$DV206="W",1,-1)),"")</f>
        <v/>
      </c>
    </row>
    <row r="805" spans="1:9">
      <c r="A805" t="e">
        <f t="shared" si="12"/>
        <v>#VALUE!</v>
      </c>
      <c r="B805" s="38" t="str">
        <f>CONCATENATE("MS-7 ",'MS-7'!$D$200,",",'MS-7'!$CT216)</f>
        <v>MS-7 4,10</v>
      </c>
      <c r="C805" t="str">
        <f>IF('MS-7'!$DV216&lt;&gt;"",IF('MS-7'!$DV216="W",'MS-7'!$CW216,'MS-7'!$CW218),"")</f>
        <v/>
      </c>
      <c r="D805" t="str">
        <f>IF('MS-7'!$DV216&lt;&gt;"",IF('MS-7'!$DV216="L",'MS-7'!$CW216,'MS-7'!$CW218),"")</f>
        <v/>
      </c>
      <c r="E805" s="39" t="str">
        <f>IF('MS-7'!$DV216&lt;&gt;"",IF('MS-7'!DL216&gt;'MS-7'!DL218,MIN('MS-7'!DL216,'MS-7'!DL218),-MIN('MS-7'!DL216,'MS-7'!DL218))*IF('MS-7'!$DV216="W",1,-1),"")</f>
        <v/>
      </c>
      <c r="F805" s="39" t="str">
        <f>IF('MS-7'!$DV216&lt;&gt;"",IF('MS-7'!DN216&gt;'MS-7'!DN218,MIN('MS-7'!DN216,'MS-7'!DN218),-MIN('MS-7'!DN216,'MS-7'!DN218))*IF('MS-7'!$DV216="W",1,-1),"")</f>
        <v/>
      </c>
      <c r="G805" s="39" t="str">
        <f>IF('MS-7'!$DV216&lt;&gt;"",IF('MS-7'!DP216&gt;'MS-7'!DP218,MIN('MS-7'!DP216,'MS-7'!DP218),-MIN('MS-7'!DP216,'MS-7'!DP218))*IF('MS-7'!$DV216="W",1,-1),"")</f>
        <v/>
      </c>
      <c r="H805" s="39" t="str">
        <f>IF('MS-7'!$DV216&lt;&gt;"",IF('MS-7'!DR216='MS-7'!DR218,"",IF('MS-7'!DR216&gt;'MS-7'!DR218,MIN('MS-7'!DR216,'MS-7'!DR218),-MIN('MS-7'!DR216,'MS-7'!DR218))*IF('MS-7'!$DV216="W",1,-1)),"")</f>
        <v/>
      </c>
      <c r="I805" s="39" t="str">
        <f>IF('MS-7'!$DV216&lt;&gt;"",IF('MS-7'!DT216='MS-7'!DT218,"",IF('MS-7'!DT216&gt;'MS-7'!DT218,MIN('MS-7'!DT216,'MS-7'!DT218),-MIN('MS-7'!DT216,'MS-7'!DT218))*IF('MS-7'!$DV216="W",1,-1)),"")</f>
        <v/>
      </c>
    </row>
    <row r="806" spans="1:9">
      <c r="A806" t="e">
        <f t="shared" si="12"/>
        <v>#VALUE!</v>
      </c>
      <c r="B806" s="38" t="str">
        <f>CONCATENATE("MS-7 ",'MS-7'!$D$200,",",'MS-7'!$CT226)</f>
        <v>MS-7 4,11</v>
      </c>
      <c r="C806" t="str">
        <f>IF('MS-7'!$DV226&lt;&gt;"",IF('MS-7'!$DV226="W",'MS-7'!$CW226,'MS-7'!$CW228),"")</f>
        <v/>
      </c>
      <c r="D806" t="str">
        <f>IF('MS-7'!$DV226&lt;&gt;"",IF('MS-7'!$DV226="L",'MS-7'!$CW226,'MS-7'!$CW228),"")</f>
        <v/>
      </c>
      <c r="E806" s="39" t="str">
        <f>IF('MS-7'!$DV226&lt;&gt;"",IF('MS-7'!DL226&gt;'MS-7'!DL228,MIN('MS-7'!DL226,'MS-7'!DL228),-MIN('MS-7'!DL226,'MS-7'!DL228))*IF('MS-7'!$DV226="W",1,-1),"")</f>
        <v/>
      </c>
      <c r="F806" s="39" t="str">
        <f>IF('MS-7'!$DV226&lt;&gt;"",IF('MS-7'!DN226&gt;'MS-7'!DN228,MIN('MS-7'!DN226,'MS-7'!DN228),-MIN('MS-7'!DN226,'MS-7'!DN228))*IF('MS-7'!$DV226="W",1,-1),"")</f>
        <v/>
      </c>
      <c r="G806" s="39" t="str">
        <f>IF('MS-7'!$DV226&lt;&gt;"",IF('MS-7'!DP226&gt;'MS-7'!DP228,MIN('MS-7'!DP226,'MS-7'!DP228),-MIN('MS-7'!DP226,'MS-7'!DP228))*IF('MS-7'!$DV226="W",1,-1),"")</f>
        <v/>
      </c>
      <c r="H806" s="39" t="str">
        <f>IF('MS-7'!$DV226&lt;&gt;"",IF('MS-7'!DR226='MS-7'!DR228,"",IF('MS-7'!DR226&gt;'MS-7'!DR228,MIN('MS-7'!DR226,'MS-7'!DR228),-MIN('MS-7'!DR226,'MS-7'!DR228))*IF('MS-7'!$DV226="W",1,-1)),"")</f>
        <v/>
      </c>
      <c r="I806" s="39" t="str">
        <f>IF('MS-7'!$DV226&lt;&gt;"",IF('MS-7'!DT226='MS-7'!DT228,"",IF('MS-7'!DT226&gt;'MS-7'!DT228,MIN('MS-7'!DT226,'MS-7'!DT228),-MIN('MS-7'!DT226,'MS-7'!DT228))*IF('MS-7'!$DV226="W",1,-1)),"")</f>
        <v/>
      </c>
    </row>
    <row r="807" spans="1:9">
      <c r="A807" t="e">
        <f t="shared" si="12"/>
        <v>#VALUE!</v>
      </c>
      <c r="B807" s="38" t="str">
        <f>CONCATENATE("MS-7 ",'MS-7'!$D$200,",",'MS-7'!$CT236)</f>
        <v>MS-7 4,12</v>
      </c>
      <c r="C807" t="str">
        <f>IF('MS-7'!$DV236&lt;&gt;"",IF('MS-7'!$DV236="W",'MS-7'!$CW236,'MS-7'!$CW238),"")</f>
        <v/>
      </c>
      <c r="D807" t="str">
        <f>IF('MS-7'!$DV236&lt;&gt;"",IF('MS-7'!$DV236="L",'MS-7'!$CW236,'MS-7'!$CW238),"")</f>
        <v/>
      </c>
      <c r="E807" s="39" t="str">
        <f>IF('MS-7'!$DV236&lt;&gt;"",IF('MS-7'!DL236&gt;'MS-7'!DL238,MIN('MS-7'!DL236,'MS-7'!DL238),-MIN('MS-7'!DL236,'MS-7'!DL238))*IF('MS-7'!$DV236="W",1,-1),"")</f>
        <v/>
      </c>
      <c r="F807" s="39" t="str">
        <f>IF('MS-7'!$DV236&lt;&gt;"",IF('MS-7'!DN236&gt;'MS-7'!DN238,MIN('MS-7'!DN236,'MS-7'!DN238),-MIN('MS-7'!DN236,'MS-7'!DN238))*IF('MS-7'!$DV236="W",1,-1),"")</f>
        <v/>
      </c>
      <c r="G807" s="39" t="str">
        <f>IF('MS-7'!$DV236&lt;&gt;"",IF('MS-7'!DP236&gt;'MS-7'!DP238,MIN('MS-7'!DP236,'MS-7'!DP238),-MIN('MS-7'!DP236,'MS-7'!DP238))*IF('MS-7'!$DV236="W",1,-1),"")</f>
        <v/>
      </c>
      <c r="H807" s="39" t="str">
        <f>IF('MS-7'!$DV236&lt;&gt;"",IF('MS-7'!DR236='MS-7'!DR238,"",IF('MS-7'!DR236&gt;'MS-7'!DR238,MIN('MS-7'!DR236,'MS-7'!DR238),-MIN('MS-7'!DR236,'MS-7'!DR238))*IF('MS-7'!$DV236="W",1,-1)),"")</f>
        <v/>
      </c>
      <c r="I807" s="39" t="str">
        <f>IF('MS-7'!$DV236&lt;&gt;"",IF('MS-7'!DT236='MS-7'!DT238,"",IF('MS-7'!DT236&gt;'MS-7'!DT238,MIN('MS-7'!DT236,'MS-7'!DT238),-MIN('MS-7'!DT236,'MS-7'!DT238))*IF('MS-7'!$DV236="W",1,-1)),"")</f>
        <v/>
      </c>
    </row>
    <row r="808" spans="1:9">
      <c r="A808" t="e">
        <f t="shared" si="12"/>
        <v>#VALUE!</v>
      </c>
      <c r="B808" s="38" t="str">
        <f>CONCATENATE("MS-7 ",'MS-7'!$D$200,",",'MS-7'!$CT246)</f>
        <v>MS-7 4,13</v>
      </c>
      <c r="C808" t="str">
        <f>IF('MS-7'!$DV246&lt;&gt;"",IF('MS-7'!$DV246="W",'MS-7'!$CW246,'MS-7'!$CW248),"")</f>
        <v/>
      </c>
      <c r="D808" t="str">
        <f>IF('MS-7'!$DV246&lt;&gt;"",IF('MS-7'!$DV246="L",'MS-7'!$CW246,'MS-7'!$CW248),"")</f>
        <v/>
      </c>
      <c r="E808" s="39" t="str">
        <f>IF('MS-7'!$DV246&lt;&gt;"",IF('MS-7'!DL246&gt;'MS-7'!DL248,MIN('MS-7'!DL246,'MS-7'!DL248),-MIN('MS-7'!DL246,'MS-7'!DL248))*IF('MS-7'!$DV246="W",1,-1),"")</f>
        <v/>
      </c>
      <c r="F808" s="39" t="str">
        <f>IF('MS-7'!$DV246&lt;&gt;"",IF('MS-7'!DN246&gt;'MS-7'!DN248,MIN('MS-7'!DN246,'MS-7'!DN248),-MIN('MS-7'!DN246,'MS-7'!DN248))*IF('MS-7'!$DV246="W",1,-1),"")</f>
        <v/>
      </c>
      <c r="G808" s="39" t="str">
        <f>IF('MS-7'!$DV246&lt;&gt;"",IF('MS-7'!DP246&gt;'MS-7'!DP248,MIN('MS-7'!DP246,'MS-7'!DP248),-MIN('MS-7'!DP246,'MS-7'!DP248))*IF('MS-7'!$DV246="W",1,-1),"")</f>
        <v/>
      </c>
      <c r="H808" s="39" t="str">
        <f>IF('MS-7'!$DV246&lt;&gt;"",IF('MS-7'!DR246='MS-7'!DR248,"",IF('MS-7'!DR246&gt;'MS-7'!DR248,MIN('MS-7'!DR246,'MS-7'!DR248),-MIN('MS-7'!DR246,'MS-7'!DR248))*IF('MS-7'!$DV246="W",1,-1)),"")</f>
        <v/>
      </c>
      <c r="I808" s="39" t="str">
        <f>IF('MS-7'!$DV246&lt;&gt;"",IF('MS-7'!DT246='MS-7'!DT248,"",IF('MS-7'!DT246&gt;'MS-7'!DT248,MIN('MS-7'!DT246,'MS-7'!DT248),-MIN('MS-7'!DT246,'MS-7'!DT248))*IF('MS-7'!$DV246="W",1,-1)),"")</f>
        <v/>
      </c>
    </row>
    <row r="809" spans="1:9">
      <c r="A809" t="e">
        <f t="shared" si="12"/>
        <v>#VALUE!</v>
      </c>
      <c r="B809" s="38" t="str">
        <f>CONCATENATE("MS-7 ",'MS-7'!$D$200,",",'MS-7'!$CT256)</f>
        <v>MS-7 4,14</v>
      </c>
      <c r="C809" t="str">
        <f>IF('MS-7'!$DV256&lt;&gt;"",IF('MS-7'!$DV256="W",'MS-7'!$CW256,'MS-7'!$CW258),"")</f>
        <v/>
      </c>
      <c r="D809" t="str">
        <f>IF('MS-7'!$DV256&lt;&gt;"",IF('MS-7'!$DV256="L",'MS-7'!$CW256,'MS-7'!$CW258),"")</f>
        <v/>
      </c>
      <c r="E809" s="39" t="str">
        <f>IF('MS-7'!$DV256&lt;&gt;"",IF('MS-7'!DL256&gt;'MS-7'!DL258,MIN('MS-7'!DL256,'MS-7'!DL258),-MIN('MS-7'!DL256,'MS-7'!DL258))*IF('MS-7'!$DV256="W",1,-1),"")</f>
        <v/>
      </c>
      <c r="F809" s="39" t="str">
        <f>IF('MS-7'!$DV256&lt;&gt;"",IF('MS-7'!DN256&gt;'MS-7'!DN258,MIN('MS-7'!DN256,'MS-7'!DN258),-MIN('MS-7'!DN256,'MS-7'!DN258))*IF('MS-7'!$DV256="W",1,-1),"")</f>
        <v/>
      </c>
      <c r="G809" s="39" t="str">
        <f>IF('MS-7'!$DV256&lt;&gt;"",IF('MS-7'!DP256&gt;'MS-7'!DP258,MIN('MS-7'!DP256,'MS-7'!DP258),-MIN('MS-7'!DP256,'MS-7'!DP258))*IF('MS-7'!$DV256="W",1,-1),"")</f>
        <v/>
      </c>
      <c r="H809" s="39" t="str">
        <f>IF('MS-7'!$DV256&lt;&gt;"",IF('MS-7'!DR256='MS-7'!DR258,"",IF('MS-7'!DR256&gt;'MS-7'!DR258,MIN('MS-7'!DR256,'MS-7'!DR258),-MIN('MS-7'!DR256,'MS-7'!DR258))*IF('MS-7'!$DV256="W",1,-1)),"")</f>
        <v/>
      </c>
      <c r="I809" s="39" t="str">
        <f>IF('MS-7'!$DV256&lt;&gt;"",IF('MS-7'!DT256='MS-7'!DT258,"",IF('MS-7'!DT256&gt;'MS-7'!DT258,MIN('MS-7'!DT256,'MS-7'!DT258),-MIN('MS-7'!DT256,'MS-7'!DT258))*IF('MS-7'!$DV256="W",1,-1)),"")</f>
        <v/>
      </c>
    </row>
    <row r="810" spans="1:9">
      <c r="A810" t="e">
        <f t="shared" si="12"/>
        <v>#VALUE!</v>
      </c>
      <c r="B810" s="38" t="str">
        <f>CONCATENATE("MS-7 ",'MS-7'!$D$200,",",'MS-7'!$EJ196)</f>
        <v>MS-7 4,15</v>
      </c>
      <c r="C810" t="str">
        <f>IF('MS-7'!$FL196&lt;&gt;"",IF('MS-7'!$FL196="W",'MS-7'!$EM196,'MS-7'!$EM198),"")</f>
        <v/>
      </c>
      <c r="D810" t="str">
        <f>IF('MS-7'!$FL196&lt;&gt;"",IF('MS-7'!$FL196="L",'MS-7'!$EM196,'MS-7'!$EM198),"")</f>
        <v/>
      </c>
      <c r="E810" s="39" t="str">
        <f>IF('MS-7'!$FL196&lt;&gt;"",IF('MS-7'!FB196&gt;'MS-7'!FB198,MIN('MS-7'!FB196,'MS-7'!FB198),-MIN('MS-7'!FB196,'MS-7'!FB198))*IF('MS-7'!$FL196="W",1,-1),"")</f>
        <v/>
      </c>
      <c r="F810" s="39" t="str">
        <f>IF('MS-7'!$FL196&lt;&gt;"",IF('MS-7'!FD196&gt;'MS-7'!FD198,MIN('MS-7'!FD196,'MS-7'!FD198),-MIN('MS-7'!FD196,'MS-7'!FD198))*IF('MS-7'!$FL196="W",1,-1),"")</f>
        <v/>
      </c>
      <c r="G810" s="39" t="str">
        <f>IF('MS-7'!$FL196&lt;&gt;"",IF('MS-7'!FF196&gt;'MS-7'!FF198,MIN('MS-7'!FF196,'MS-7'!FF198),-MIN('MS-7'!FF196,'MS-7'!FF198))*IF('MS-7'!$FL196="W",1,-1),"")</f>
        <v/>
      </c>
      <c r="H810" s="39" t="str">
        <f>IF('MS-7'!$FL196&lt;&gt;"",IF('MS-7'!FH196='MS-7'!FH198,"",IF('MS-7'!FH196&gt;'MS-7'!FH198,MIN('MS-7'!FH196,'MS-7'!FH198),-MIN('MS-7'!FH196,'MS-7'!FH198))*IF('MS-7'!$FL196="W",1,-1)),"")</f>
        <v/>
      </c>
      <c r="I810" s="39" t="str">
        <f>IF('MS-7'!$FL196&lt;&gt;"",IF('MS-7'!FJ196='MS-7'!FJ198,"",IF('MS-7'!FJ196&gt;'MS-7'!FJ198,MIN('MS-7'!FJ196,'MS-7'!FJ198),-MIN('MS-7'!FJ196,'MS-7'!FJ198))*IF('MS-7'!$FL196="W",1,-1)),"")</f>
        <v/>
      </c>
    </row>
    <row r="811" spans="1:9">
      <c r="A811" t="e">
        <f t="shared" si="12"/>
        <v>#VALUE!</v>
      </c>
      <c r="B811" s="38" t="str">
        <f>CONCATENATE("MS-7 ",'MS-7'!$D$200,",",'MS-7'!$EJ206)</f>
        <v>MS-7 4,16</v>
      </c>
      <c r="C811" t="str">
        <f>IF('MS-7'!$FL206&lt;&gt;"",IF('MS-7'!$FL206="W",'MS-7'!$EM206,'MS-7'!$EM208),"")</f>
        <v/>
      </c>
      <c r="D811" t="str">
        <f>IF('MS-7'!$FL206&lt;&gt;"",IF('MS-7'!$FL206="L",'MS-7'!$EM206,'MS-7'!$EM208),"")</f>
        <v/>
      </c>
      <c r="E811" s="39" t="str">
        <f>IF('MS-7'!$FL206&lt;&gt;"",IF('MS-7'!FB206&gt;'MS-7'!FB208,MIN('MS-7'!FB206,'MS-7'!FB208),-MIN('MS-7'!FB206,'MS-7'!FB208))*IF('MS-7'!$FL206="W",1,-1),"")</f>
        <v/>
      </c>
      <c r="F811" s="39" t="str">
        <f>IF('MS-7'!$FL206&lt;&gt;"",IF('MS-7'!FD206&gt;'MS-7'!FD208,MIN('MS-7'!FD206,'MS-7'!FD208),-MIN('MS-7'!FD206,'MS-7'!FD208))*IF('MS-7'!$FL206="W",1,-1),"")</f>
        <v/>
      </c>
      <c r="G811" s="39" t="str">
        <f>IF('MS-7'!$FL206&lt;&gt;"",IF('MS-7'!FF206&gt;'MS-7'!FF208,MIN('MS-7'!FF206,'MS-7'!FF208),-MIN('MS-7'!FF206,'MS-7'!FF208))*IF('MS-7'!$FL206="W",1,-1),"")</f>
        <v/>
      </c>
      <c r="H811" s="39" t="str">
        <f>IF('MS-7'!$FL206&lt;&gt;"",IF('MS-7'!FH206='MS-7'!FH208,"",IF('MS-7'!FH206&gt;'MS-7'!FH208,MIN('MS-7'!FH206,'MS-7'!FH208),-MIN('MS-7'!FH206,'MS-7'!FH208))*IF('MS-7'!$FL206="W",1,-1)),"")</f>
        <v/>
      </c>
      <c r="I811" s="39" t="str">
        <f>IF('MS-7'!$FL206&lt;&gt;"",IF('MS-7'!FJ206='MS-7'!FJ208,"",IF('MS-7'!FJ206&gt;'MS-7'!FJ208,MIN('MS-7'!FJ206,'MS-7'!FJ208),-MIN('MS-7'!FJ206,'MS-7'!FJ208))*IF('MS-7'!$FL206="W",1,-1)),"")</f>
        <v/>
      </c>
    </row>
    <row r="812" spans="1:9">
      <c r="A812" t="e">
        <f t="shared" si="12"/>
        <v>#VALUE!</v>
      </c>
      <c r="B812" s="38" t="str">
        <f>CONCATENATE("MS-7 ",'MS-7'!$D$200,",",'MS-7'!$EJ216)</f>
        <v>MS-7 4,17</v>
      </c>
      <c r="C812" t="str">
        <f>IF('MS-7'!$FL216&lt;&gt;"",IF('MS-7'!$FL216="W",'MS-7'!$EM216,'MS-7'!$EM218),"")</f>
        <v/>
      </c>
      <c r="D812" t="str">
        <f>IF('MS-7'!$FL216&lt;&gt;"",IF('MS-7'!$FL216="L",'MS-7'!$EM216,'MS-7'!$EM218),"")</f>
        <v/>
      </c>
      <c r="E812" s="39" t="str">
        <f>IF('MS-7'!$FL216&lt;&gt;"",IF('MS-7'!FB216&gt;'MS-7'!FB218,MIN('MS-7'!FB216,'MS-7'!FB218),-MIN('MS-7'!FB216,'MS-7'!FB218))*IF('MS-7'!$FL216="W",1,-1),"")</f>
        <v/>
      </c>
      <c r="F812" s="39" t="str">
        <f>IF('MS-7'!$FL216&lt;&gt;"",IF('MS-7'!FD216&gt;'MS-7'!FD218,MIN('MS-7'!FD216,'MS-7'!FD218),-MIN('MS-7'!FD216,'MS-7'!FD218))*IF('MS-7'!$FL216="W",1,-1),"")</f>
        <v/>
      </c>
      <c r="G812" s="39" t="str">
        <f>IF('MS-7'!$FL216&lt;&gt;"",IF('MS-7'!FF216&gt;'MS-7'!FF218,MIN('MS-7'!FF216,'MS-7'!FF218),-MIN('MS-7'!FF216,'MS-7'!FF218))*IF('MS-7'!$FL216="W",1,-1),"")</f>
        <v/>
      </c>
      <c r="H812" s="39" t="str">
        <f>IF('MS-7'!$FL216&lt;&gt;"",IF('MS-7'!FH216='MS-7'!FH218,"",IF('MS-7'!FH216&gt;'MS-7'!FH218,MIN('MS-7'!FH216,'MS-7'!FH218),-MIN('MS-7'!FH216,'MS-7'!FH218))*IF('MS-7'!$FL216="W",1,-1)),"")</f>
        <v/>
      </c>
      <c r="I812" s="39" t="str">
        <f>IF('MS-7'!$FL216&lt;&gt;"",IF('MS-7'!FJ216='MS-7'!FJ218,"",IF('MS-7'!FJ216&gt;'MS-7'!FJ218,MIN('MS-7'!FJ216,'MS-7'!FJ218),-MIN('MS-7'!FJ216,'MS-7'!FJ218))*IF('MS-7'!$FL216="W",1,-1)),"")</f>
        <v/>
      </c>
    </row>
    <row r="813" spans="1:9">
      <c r="A813" t="e">
        <f t="shared" si="12"/>
        <v>#VALUE!</v>
      </c>
      <c r="B813" s="38" t="str">
        <f>CONCATENATE("MS-7 ",'MS-7'!$D$200,",",'MS-7'!$EJ226)</f>
        <v>MS-7 4,18</v>
      </c>
      <c r="C813" t="str">
        <f>IF('MS-7'!$FL226&lt;&gt;"",IF('MS-7'!$FL226="W",'MS-7'!$EM226,'MS-7'!$EM228),"")</f>
        <v/>
      </c>
      <c r="D813" t="str">
        <f>IF('MS-7'!$FL226&lt;&gt;"",IF('MS-7'!$FL226="L",'MS-7'!$EM226,'MS-7'!$EM228),"")</f>
        <v/>
      </c>
      <c r="E813" s="39" t="str">
        <f>IF('MS-7'!$FL226&lt;&gt;"",IF('MS-7'!FB226&gt;'MS-7'!FB228,MIN('MS-7'!FB226,'MS-7'!FB228),-MIN('MS-7'!FB226,'MS-7'!FB228))*IF('MS-7'!$FL226="W",1,-1),"")</f>
        <v/>
      </c>
      <c r="F813" s="39" t="str">
        <f>IF('MS-7'!$FL226&lt;&gt;"",IF('MS-7'!FD226&gt;'MS-7'!FD228,MIN('MS-7'!FD226,'MS-7'!FD228),-MIN('MS-7'!FD226,'MS-7'!FD228))*IF('MS-7'!$FL226="W",1,-1),"")</f>
        <v/>
      </c>
      <c r="G813" s="39" t="str">
        <f>IF('MS-7'!$FL226&lt;&gt;"",IF('MS-7'!FF226&gt;'MS-7'!FF228,MIN('MS-7'!FF226,'MS-7'!FF228),-MIN('MS-7'!FF226,'MS-7'!FF228))*IF('MS-7'!$FL226="W",1,-1),"")</f>
        <v/>
      </c>
      <c r="H813" s="39" t="str">
        <f>IF('MS-7'!$FL226&lt;&gt;"",IF('MS-7'!FH226='MS-7'!FH228,"",IF('MS-7'!FH226&gt;'MS-7'!FH228,MIN('MS-7'!FH226,'MS-7'!FH228),-MIN('MS-7'!FH226,'MS-7'!FH228))*IF('MS-7'!$FL226="W",1,-1)),"")</f>
        <v/>
      </c>
      <c r="I813" s="39" t="str">
        <f>IF('MS-7'!$FL226&lt;&gt;"",IF('MS-7'!FJ226='MS-7'!FJ228,"",IF('MS-7'!FJ226&gt;'MS-7'!FJ228,MIN('MS-7'!FJ226,'MS-7'!FJ228),-MIN('MS-7'!FJ226,'MS-7'!FJ228))*IF('MS-7'!$FL226="W",1,-1)),"")</f>
        <v/>
      </c>
    </row>
    <row r="814" spans="1:9">
      <c r="A814" t="e">
        <f t="shared" si="12"/>
        <v>#VALUE!</v>
      </c>
      <c r="B814" s="38" t="str">
        <f>CONCATENATE("MS-7 ",'MS-7'!$D$200,",",'MS-7'!$EJ236)</f>
        <v>MS-7 4,19</v>
      </c>
      <c r="C814" t="str">
        <f>IF('MS-7'!$FL236&lt;&gt;"",IF('MS-7'!$FL236="W",'MS-7'!$EM236,'MS-7'!$EM238),"")</f>
        <v/>
      </c>
      <c r="D814" t="str">
        <f>IF('MS-7'!$FL236&lt;&gt;"",IF('MS-7'!$FL236="L",'MS-7'!$EM236,'MS-7'!$EM238),"")</f>
        <v/>
      </c>
      <c r="E814" s="39" t="str">
        <f>IF('MS-7'!$FL236&lt;&gt;"",IF('MS-7'!FB236&gt;'MS-7'!FB238,MIN('MS-7'!FB236,'MS-7'!FB238),-MIN('MS-7'!FB236,'MS-7'!FB238))*IF('MS-7'!$FL236="W",1,-1),"")</f>
        <v/>
      </c>
      <c r="F814" s="39" t="str">
        <f>IF('MS-7'!$FL236&lt;&gt;"",IF('MS-7'!FD236&gt;'MS-7'!FD238,MIN('MS-7'!FD236,'MS-7'!FD238),-MIN('MS-7'!FD236,'MS-7'!FD238))*IF('MS-7'!$FL236="W",1,-1),"")</f>
        <v/>
      </c>
      <c r="G814" s="39" t="str">
        <f>IF('MS-7'!$FL236&lt;&gt;"",IF('MS-7'!FF236&gt;'MS-7'!FF238,MIN('MS-7'!FF236,'MS-7'!FF238),-MIN('MS-7'!FF236,'MS-7'!FF238))*IF('MS-7'!$FL236="W",1,-1),"")</f>
        <v/>
      </c>
      <c r="H814" s="39" t="str">
        <f>IF('MS-7'!$FL236&lt;&gt;"",IF('MS-7'!FH236='MS-7'!FH238,"",IF('MS-7'!FH236&gt;'MS-7'!FH238,MIN('MS-7'!FH236,'MS-7'!FH238),-MIN('MS-7'!FH236,'MS-7'!FH238))*IF('MS-7'!$FL236="W",1,-1)),"")</f>
        <v/>
      </c>
      <c r="I814" s="39" t="str">
        <f>IF('MS-7'!$FL236&lt;&gt;"",IF('MS-7'!FJ236='MS-7'!FJ238,"",IF('MS-7'!FJ236&gt;'MS-7'!FJ238,MIN('MS-7'!FJ236,'MS-7'!FJ238),-MIN('MS-7'!FJ236,'MS-7'!FJ238))*IF('MS-7'!$FL236="W",1,-1)),"")</f>
        <v/>
      </c>
    </row>
    <row r="815" spans="1:9">
      <c r="A815" t="e">
        <f t="shared" si="12"/>
        <v>#VALUE!</v>
      </c>
      <c r="B815" s="38" t="str">
        <f>CONCATENATE("MS-7 ",'MS-7'!$D$200,",",'MS-7'!$EJ246)</f>
        <v>MS-7 4,20</v>
      </c>
      <c r="C815" t="str">
        <f>IF('MS-7'!$FL246&lt;&gt;"",IF('MS-7'!$FL246="W",'MS-7'!$EM246,'MS-7'!$EM248),"")</f>
        <v/>
      </c>
      <c r="D815" t="str">
        <f>IF('MS-7'!$FL246&lt;&gt;"",IF('MS-7'!$FL246="L",'MS-7'!$EM246,'MS-7'!$EM248),"")</f>
        <v/>
      </c>
      <c r="E815" s="39" t="str">
        <f>IF('MS-7'!$FL246&lt;&gt;"",IF('MS-7'!FB246&gt;'MS-7'!FB248,MIN('MS-7'!FB246,'MS-7'!FB248),-MIN('MS-7'!FB246,'MS-7'!FB248))*IF('MS-7'!$FL246="W",1,-1),"")</f>
        <v/>
      </c>
      <c r="F815" s="39" t="str">
        <f>IF('MS-7'!$FL246&lt;&gt;"",IF('MS-7'!FD246&gt;'MS-7'!FD248,MIN('MS-7'!FD246,'MS-7'!FD248),-MIN('MS-7'!FD246,'MS-7'!FD248))*IF('MS-7'!$FL246="W",1,-1),"")</f>
        <v/>
      </c>
      <c r="G815" s="39" t="str">
        <f>IF('MS-7'!$FL246&lt;&gt;"",IF('MS-7'!FF246&gt;'MS-7'!FF248,MIN('MS-7'!FF246,'MS-7'!FF248),-MIN('MS-7'!FF246,'MS-7'!FF248))*IF('MS-7'!$FL246="W",1,-1),"")</f>
        <v/>
      </c>
      <c r="H815" s="39" t="str">
        <f>IF('MS-7'!$FL246&lt;&gt;"",IF('MS-7'!FH246='MS-7'!FH248,"",IF('MS-7'!FH246&gt;'MS-7'!FH248,MIN('MS-7'!FH246,'MS-7'!FH248),-MIN('MS-7'!FH246,'MS-7'!FH248))*IF('MS-7'!$FL246="W",1,-1)),"")</f>
        <v/>
      </c>
      <c r="I815" s="39" t="str">
        <f>IF('MS-7'!$FL246&lt;&gt;"",IF('MS-7'!FJ246='MS-7'!FJ248,"",IF('MS-7'!FJ246&gt;'MS-7'!FJ248,MIN('MS-7'!FJ246,'MS-7'!FJ248),-MIN('MS-7'!FJ246,'MS-7'!FJ248))*IF('MS-7'!$FL246="W",1,-1)),"")</f>
        <v/>
      </c>
    </row>
    <row r="816" spans="1:9">
      <c r="A816" t="e">
        <f t="shared" si="12"/>
        <v>#VALUE!</v>
      </c>
      <c r="B816" s="38" t="str">
        <f>CONCATENATE("MS-7 ",'MS-7'!$D$200,",",'MS-7'!$EJ256)</f>
        <v>MS-7 4,21</v>
      </c>
      <c r="C816" t="str">
        <f>IF('MS-7'!$FL256&lt;&gt;"",IF('MS-7'!$FL256="W",'MS-7'!$EM256,'MS-7'!$EM258),"")</f>
        <v/>
      </c>
      <c r="D816" t="str">
        <f>IF('MS-7'!$FL256&lt;&gt;"",IF('MS-7'!$FL256="L",'MS-7'!$EM256,'MS-7'!$EM258),"")</f>
        <v/>
      </c>
      <c r="E816" s="39" t="str">
        <f>IF('MS-7'!$FL256&lt;&gt;"",IF('MS-7'!FB256&gt;'MS-7'!FB258,MIN('MS-7'!FB256,'MS-7'!FB258),-MIN('MS-7'!FB256,'MS-7'!FB258))*IF('MS-7'!$FL256="W",1,-1),"")</f>
        <v/>
      </c>
      <c r="F816" s="39" t="str">
        <f>IF('MS-7'!$FL256&lt;&gt;"",IF('MS-7'!FD256&gt;'MS-7'!FD258,MIN('MS-7'!FD256,'MS-7'!FD258),-MIN('MS-7'!FD256,'MS-7'!FD258))*IF('MS-7'!$FL256="W",1,-1),"")</f>
        <v/>
      </c>
      <c r="G816" s="39" t="str">
        <f>IF('MS-7'!$FL256&lt;&gt;"",IF('MS-7'!FF256&gt;'MS-7'!FF258,MIN('MS-7'!FF256,'MS-7'!FF258),-MIN('MS-7'!FF256,'MS-7'!FF258))*IF('MS-7'!$FL256="W",1,-1),"")</f>
        <v/>
      </c>
      <c r="H816" s="39" t="str">
        <f>IF('MS-7'!$FL256&lt;&gt;"",IF('MS-7'!FH256='MS-7'!FH258,"",IF('MS-7'!FH256&gt;'MS-7'!FH258,MIN('MS-7'!FH256,'MS-7'!FH258),-MIN('MS-7'!FH256,'MS-7'!FH258))*IF('MS-7'!$FL256="W",1,-1)),"")</f>
        <v/>
      </c>
      <c r="I816" s="39" t="str">
        <f>IF('MS-7'!$FL256&lt;&gt;"",IF('MS-7'!FJ256='MS-7'!FJ258,"",IF('MS-7'!FJ256&gt;'MS-7'!FJ258,MIN('MS-7'!FJ256,'MS-7'!FJ258),-MIN('MS-7'!FJ256,'MS-7'!FJ258))*IF('MS-7'!$FL256="W",1,-1)),"")</f>
        <v/>
      </c>
    </row>
    <row r="817" spans="1:9">
      <c r="A817" t="e">
        <f t="shared" si="12"/>
        <v>#VALUE!</v>
      </c>
      <c r="B817" s="38" t="str">
        <f>CONCATENATE("MS-7 ",'MS-7'!$D$265,",",'MS-7'!$BD261)</f>
        <v>MS-7 5,1</v>
      </c>
      <c r="C817" t="str">
        <f>IF('MS-7'!$CF261&lt;&gt;"",IF('MS-7'!$CF261="W",'MS-7'!$BG261,'MS-7'!$BG263),"")</f>
        <v/>
      </c>
      <c r="D817" t="str">
        <f>IF('MS-7'!$CF261&lt;&gt;"",IF('MS-7'!$CF261="L",'MS-7'!$BG261,'MS-7'!$BG263),"")</f>
        <v/>
      </c>
      <c r="E817" s="39" t="str">
        <f>IF('MS-7'!$CF261&lt;&gt;"",IF('MS-7'!BV261&gt;'MS-7'!BV263,MIN('MS-7'!BV261,'MS-7'!BV263),-MIN('MS-7'!BV261,'MS-7'!BV263))*IF('MS-7'!$CF261="W",1,-1),"")</f>
        <v/>
      </c>
      <c r="F817" s="39" t="str">
        <f>IF('MS-7'!$CF261&lt;&gt;"",IF('MS-7'!BX261&gt;'MS-7'!BX263,MIN('MS-7'!BX261,'MS-7'!BX263),-MIN('MS-7'!BX261,'MS-7'!BX263))*IF('MS-7'!$CF261="W",1,-1),"")</f>
        <v/>
      </c>
      <c r="G817" s="39" t="str">
        <f>IF('MS-7'!$CF261&lt;&gt;"",IF('MS-7'!BZ261&gt;'MS-7'!BZ263,MIN('MS-7'!BZ261,'MS-7'!BZ263),-MIN('MS-7'!BZ261,'MS-7'!BZ263))*IF('MS-7'!$CF261="W",1,-1),"")</f>
        <v/>
      </c>
      <c r="H817" s="39" t="str">
        <f>IF('MS-7'!$CF261&lt;&gt;"",IF('MS-7'!CB261='MS-7'!CB263,"",IF('MS-7'!CB261&gt;'MS-7'!CB263,MIN('MS-7'!CB261,'MS-7'!CB263),-MIN('MS-7'!CB261,'MS-7'!CB263))*IF('MS-7'!$CF261="W",1,-1)),"")</f>
        <v/>
      </c>
      <c r="I817" s="39" t="str">
        <f>IF('MS-7'!$CF261&lt;&gt;"",IF('MS-7'!CD261='MS-7'!CD263,"",IF('MS-7'!CD261&gt;'MS-7'!CD263,MIN('MS-7'!CD261,'MS-7'!CD263),-MIN('MS-7'!CD261,'MS-7'!CD263))*IF('MS-7'!$CF261="W",1,-1)),"")</f>
        <v/>
      </c>
    </row>
    <row r="818" spans="1:9">
      <c r="A818" t="e">
        <f t="shared" si="12"/>
        <v>#VALUE!</v>
      </c>
      <c r="B818" s="38" t="str">
        <f>CONCATENATE("MS-7 ",'MS-7'!$D$265,",",'MS-7'!$BD271)</f>
        <v>MS-7 5,2</v>
      </c>
      <c r="C818" t="str">
        <f>IF('MS-7'!$CF271&lt;&gt;"",IF('MS-7'!$CF271="W",'MS-7'!$BG271,'MS-7'!$BG273),"")</f>
        <v/>
      </c>
      <c r="D818" t="str">
        <f>IF('MS-7'!$CF271&lt;&gt;"",IF('MS-7'!$CF271="L",'MS-7'!$BG271,'MS-7'!$BG273),"")</f>
        <v/>
      </c>
      <c r="E818" s="39" t="str">
        <f>IF('MS-7'!$CF271&lt;&gt;"",IF('MS-7'!BV271&gt;'MS-7'!BV273,MIN('MS-7'!BV271,'MS-7'!BV273),-MIN('MS-7'!BV271,'MS-7'!BV273))*IF('MS-7'!$CF271="W",1,-1),"")</f>
        <v/>
      </c>
      <c r="F818" s="39" t="str">
        <f>IF('MS-7'!$CF271&lt;&gt;"",IF('MS-7'!BX271&gt;'MS-7'!BX273,MIN('MS-7'!BX271,'MS-7'!BX273),-MIN('MS-7'!BX271,'MS-7'!BX273))*IF('MS-7'!$CF271="W",1,-1),"")</f>
        <v/>
      </c>
      <c r="G818" s="39" t="str">
        <f>IF('MS-7'!$CF271&lt;&gt;"",IF('MS-7'!BZ271&gt;'MS-7'!BZ273,MIN('MS-7'!BZ271,'MS-7'!BZ273),-MIN('MS-7'!BZ271,'MS-7'!BZ273))*IF('MS-7'!$CF271="W",1,-1),"")</f>
        <v/>
      </c>
      <c r="H818" s="39" t="str">
        <f>IF('MS-7'!$CF271&lt;&gt;"",IF('MS-7'!CB271='MS-7'!CB273,"",IF('MS-7'!CB271&gt;'MS-7'!CB273,MIN('MS-7'!CB271,'MS-7'!CB273),-MIN('MS-7'!CB271,'MS-7'!CB273))*IF('MS-7'!$CF271="W",1,-1)),"")</f>
        <v/>
      </c>
      <c r="I818" s="39" t="str">
        <f>IF('MS-7'!$CF271&lt;&gt;"",IF('MS-7'!CD271='MS-7'!CD273,"",IF('MS-7'!CD271&gt;'MS-7'!CD273,MIN('MS-7'!CD271,'MS-7'!CD273),-MIN('MS-7'!CD271,'MS-7'!CD273))*IF('MS-7'!$CF271="W",1,-1)),"")</f>
        <v/>
      </c>
    </row>
    <row r="819" spans="1:9">
      <c r="A819" t="e">
        <f t="shared" si="12"/>
        <v>#VALUE!</v>
      </c>
      <c r="B819" s="38" t="str">
        <f>CONCATENATE("MS-7 ",'MS-7'!$D$265,",",'MS-7'!$BD281)</f>
        <v>MS-7 5,3</v>
      </c>
      <c r="C819" t="str">
        <f>IF('MS-7'!$CF281&lt;&gt;"",IF('MS-7'!$CF281="W",'MS-7'!$BG281,'MS-7'!$BG283),"")</f>
        <v/>
      </c>
      <c r="D819" t="str">
        <f>IF('MS-7'!$CF281&lt;&gt;"",IF('MS-7'!$CF281="L",'MS-7'!$BG281,'MS-7'!$BG283),"")</f>
        <v/>
      </c>
      <c r="E819" s="39" t="str">
        <f>IF('MS-7'!$CF281&lt;&gt;"",IF('MS-7'!BV281&gt;'MS-7'!BV283,MIN('MS-7'!BV281,'MS-7'!BV283),-MIN('MS-7'!BV281,'MS-7'!BV283))*IF('MS-7'!$CF281="W",1,-1),"")</f>
        <v/>
      </c>
      <c r="F819" s="39" t="str">
        <f>IF('MS-7'!$CF281&lt;&gt;"",IF('MS-7'!BX281&gt;'MS-7'!BX283,MIN('MS-7'!BX281,'MS-7'!BX283),-MIN('MS-7'!BX281,'MS-7'!BX283))*IF('MS-7'!$CF281="W",1,-1),"")</f>
        <v/>
      </c>
      <c r="G819" s="39" t="str">
        <f>IF('MS-7'!$CF281&lt;&gt;"",IF('MS-7'!BZ281&gt;'MS-7'!BZ283,MIN('MS-7'!BZ281,'MS-7'!BZ283),-MIN('MS-7'!BZ281,'MS-7'!BZ283))*IF('MS-7'!$CF281="W",1,-1),"")</f>
        <v/>
      </c>
      <c r="H819" s="39" t="str">
        <f>IF('MS-7'!$CF281&lt;&gt;"",IF('MS-7'!CB281='MS-7'!CB283,"",IF('MS-7'!CB281&gt;'MS-7'!CB283,MIN('MS-7'!CB281,'MS-7'!CB283),-MIN('MS-7'!CB281,'MS-7'!CB283))*IF('MS-7'!$CF281="W",1,-1)),"")</f>
        <v/>
      </c>
      <c r="I819" s="39" t="str">
        <f>IF('MS-7'!$CF281&lt;&gt;"",IF('MS-7'!CD281='MS-7'!CD283,"",IF('MS-7'!CD281&gt;'MS-7'!CD283,MIN('MS-7'!CD281,'MS-7'!CD283),-MIN('MS-7'!CD281,'MS-7'!CD283))*IF('MS-7'!$CF281="W",1,-1)),"")</f>
        <v/>
      </c>
    </row>
    <row r="820" spans="1:9">
      <c r="A820" t="e">
        <f t="shared" si="12"/>
        <v>#VALUE!</v>
      </c>
      <c r="B820" s="38" t="str">
        <f>CONCATENATE("MS-7 ",'MS-7'!$D$265,",",'MS-7'!$BD291)</f>
        <v>MS-7 5,4</v>
      </c>
      <c r="C820" t="str">
        <f>IF('MS-7'!$CF291&lt;&gt;"",IF('MS-7'!$CF291="W",'MS-7'!$BG291,'MS-7'!$BG293),"")</f>
        <v/>
      </c>
      <c r="D820" t="str">
        <f>IF('MS-7'!$CF291&lt;&gt;"",IF('MS-7'!$CF291="L",'MS-7'!$BG291,'MS-7'!$BG293),"")</f>
        <v/>
      </c>
      <c r="E820" s="39" t="str">
        <f>IF('MS-7'!$CF291&lt;&gt;"",IF('MS-7'!BV291&gt;'MS-7'!BV293,MIN('MS-7'!BV291,'MS-7'!BV293),-MIN('MS-7'!BV291,'MS-7'!BV293))*IF('MS-7'!$CF291="W",1,-1),"")</f>
        <v/>
      </c>
      <c r="F820" s="39" t="str">
        <f>IF('MS-7'!$CF291&lt;&gt;"",IF('MS-7'!BX291&gt;'MS-7'!BX293,MIN('MS-7'!BX291,'MS-7'!BX293),-MIN('MS-7'!BX291,'MS-7'!BX293))*IF('MS-7'!$CF291="W",1,-1),"")</f>
        <v/>
      </c>
      <c r="G820" s="39" t="str">
        <f>IF('MS-7'!$CF291&lt;&gt;"",IF('MS-7'!BZ291&gt;'MS-7'!BZ293,MIN('MS-7'!BZ291,'MS-7'!BZ293),-MIN('MS-7'!BZ291,'MS-7'!BZ293))*IF('MS-7'!$CF291="W",1,-1),"")</f>
        <v/>
      </c>
      <c r="H820" s="39" t="str">
        <f>IF('MS-7'!$CF291&lt;&gt;"",IF('MS-7'!CB291='MS-7'!CB293,"",IF('MS-7'!CB291&gt;'MS-7'!CB293,MIN('MS-7'!CB291,'MS-7'!CB293),-MIN('MS-7'!CB291,'MS-7'!CB293))*IF('MS-7'!$CF291="W",1,-1)),"")</f>
        <v/>
      </c>
      <c r="I820" s="39" t="str">
        <f>IF('MS-7'!$CF291&lt;&gt;"",IF('MS-7'!CD291='MS-7'!CD293,"",IF('MS-7'!CD291&gt;'MS-7'!CD293,MIN('MS-7'!CD291,'MS-7'!CD293),-MIN('MS-7'!CD291,'MS-7'!CD293))*IF('MS-7'!$CF291="W",1,-1)),"")</f>
        <v/>
      </c>
    </row>
    <row r="821" spans="1:9">
      <c r="A821" t="e">
        <f t="shared" si="12"/>
        <v>#VALUE!</v>
      </c>
      <c r="B821" s="38" t="str">
        <f>CONCATENATE("MS-7 ",'MS-7'!$D$265,",",'MS-7'!$BD301)</f>
        <v>MS-7 5,5</v>
      </c>
      <c r="C821" t="str">
        <f>IF('MS-7'!$CF301&lt;&gt;"",IF('MS-7'!$CF301="W",'MS-7'!$BG301,'MS-7'!$BG303),"")</f>
        <v/>
      </c>
      <c r="D821" t="str">
        <f>IF('MS-7'!$CF301&lt;&gt;"",IF('MS-7'!$CF301="L",'MS-7'!$BG301,'MS-7'!$BG303),"")</f>
        <v/>
      </c>
      <c r="E821" s="39" t="str">
        <f>IF('MS-7'!$CF301&lt;&gt;"",IF('MS-7'!BV301&gt;'MS-7'!BV303,MIN('MS-7'!BV301,'MS-7'!BV303),-MIN('MS-7'!BV301,'MS-7'!BV303))*IF('MS-7'!$CF301="W",1,-1),"")</f>
        <v/>
      </c>
      <c r="F821" s="39" t="str">
        <f>IF('MS-7'!$CF301&lt;&gt;"",IF('MS-7'!BX301&gt;'MS-7'!BX303,MIN('MS-7'!BX301,'MS-7'!BX303),-MIN('MS-7'!BX301,'MS-7'!BX303))*IF('MS-7'!$CF301="W",1,-1),"")</f>
        <v/>
      </c>
      <c r="G821" s="39" t="str">
        <f>IF('MS-7'!$CF301&lt;&gt;"",IF('MS-7'!BZ301&gt;'MS-7'!BZ303,MIN('MS-7'!BZ301,'MS-7'!BZ303),-MIN('MS-7'!BZ301,'MS-7'!BZ303))*IF('MS-7'!$CF301="W",1,-1),"")</f>
        <v/>
      </c>
      <c r="H821" s="39" t="str">
        <f>IF('MS-7'!$CF301&lt;&gt;"",IF('MS-7'!CB301='MS-7'!CB303,"",IF('MS-7'!CB301&gt;'MS-7'!CB303,MIN('MS-7'!CB301,'MS-7'!CB303),-MIN('MS-7'!CB301,'MS-7'!CB303))*IF('MS-7'!$CF301="W",1,-1)),"")</f>
        <v/>
      </c>
      <c r="I821" s="39" t="str">
        <f>IF('MS-7'!$CF301&lt;&gt;"",IF('MS-7'!CD301='MS-7'!CD303,"",IF('MS-7'!CD301&gt;'MS-7'!CD303,MIN('MS-7'!CD301,'MS-7'!CD303),-MIN('MS-7'!CD301,'MS-7'!CD303))*IF('MS-7'!$CF301="W",1,-1)),"")</f>
        <v/>
      </c>
    </row>
    <row r="822" spans="1:9">
      <c r="A822" t="e">
        <f t="shared" si="12"/>
        <v>#VALUE!</v>
      </c>
      <c r="B822" s="38" t="str">
        <f>CONCATENATE("MS-7 ",'MS-7'!$D$265,",",'MS-7'!$BD311)</f>
        <v>MS-7 5,6</v>
      </c>
      <c r="C822" t="str">
        <f>IF('MS-7'!$CF311&lt;&gt;"",IF('MS-7'!$CF311="W",'MS-7'!$BG311,'MS-7'!$BG313),"")</f>
        <v/>
      </c>
      <c r="D822" t="str">
        <f>IF('MS-7'!$CF311&lt;&gt;"",IF('MS-7'!$CF311="L",'MS-7'!$BG311,'MS-7'!$BG313),"")</f>
        <v/>
      </c>
      <c r="E822" s="39" t="str">
        <f>IF('MS-7'!$CF311&lt;&gt;"",IF('MS-7'!BV311&gt;'MS-7'!BV313,MIN('MS-7'!BV311,'MS-7'!BV313),-MIN('MS-7'!BV311,'MS-7'!BV313))*IF('MS-7'!$CF311="W",1,-1),"")</f>
        <v/>
      </c>
      <c r="F822" s="39" t="str">
        <f>IF('MS-7'!$CF311&lt;&gt;"",IF('MS-7'!BX311&gt;'MS-7'!BX313,MIN('MS-7'!BX311,'MS-7'!BX313),-MIN('MS-7'!BX311,'MS-7'!BX313))*IF('MS-7'!$CF311="W",1,-1),"")</f>
        <v/>
      </c>
      <c r="G822" s="39" t="str">
        <f>IF('MS-7'!$CF311&lt;&gt;"",IF('MS-7'!BZ311&gt;'MS-7'!BZ313,MIN('MS-7'!BZ311,'MS-7'!BZ313),-MIN('MS-7'!BZ311,'MS-7'!BZ313))*IF('MS-7'!$CF311="W",1,-1),"")</f>
        <v/>
      </c>
      <c r="H822" s="39" t="str">
        <f>IF('MS-7'!$CF311&lt;&gt;"",IF('MS-7'!CB311='MS-7'!CB313,"",IF('MS-7'!CB311&gt;'MS-7'!CB313,MIN('MS-7'!CB311,'MS-7'!CB313),-MIN('MS-7'!CB311,'MS-7'!CB313))*IF('MS-7'!$CF311="W",1,-1)),"")</f>
        <v/>
      </c>
      <c r="I822" s="39" t="str">
        <f>IF('MS-7'!$CF311&lt;&gt;"",IF('MS-7'!CD311='MS-7'!CD313,"",IF('MS-7'!CD311&gt;'MS-7'!CD313,MIN('MS-7'!CD311,'MS-7'!CD313),-MIN('MS-7'!CD311,'MS-7'!CD313))*IF('MS-7'!$CF311="W",1,-1)),"")</f>
        <v/>
      </c>
    </row>
    <row r="823" spans="1:9">
      <c r="A823" t="e">
        <f t="shared" si="12"/>
        <v>#VALUE!</v>
      </c>
      <c r="B823" s="38" t="str">
        <f>CONCATENATE("MS-7 ",'MS-7'!$D$265,",",'MS-7'!$BD321)</f>
        <v>MS-7 5,7</v>
      </c>
      <c r="C823" t="str">
        <f>IF('MS-7'!$CF321&lt;&gt;"",IF('MS-7'!$CF321="W",'MS-7'!$BG321,'MS-7'!$BG323),"")</f>
        <v/>
      </c>
      <c r="D823" t="str">
        <f>IF('MS-7'!$CF321&lt;&gt;"",IF('MS-7'!$CF321="L",'MS-7'!$BG321,'MS-7'!$BG323),"")</f>
        <v/>
      </c>
      <c r="E823" s="39" t="str">
        <f>IF('MS-7'!$CF321&lt;&gt;"",IF('MS-7'!BV321&gt;'MS-7'!BV323,MIN('MS-7'!BV321,'MS-7'!BV323),-MIN('MS-7'!BV321,'MS-7'!BV323))*IF('MS-7'!$CF321="W",1,-1),"")</f>
        <v/>
      </c>
      <c r="F823" s="39" t="str">
        <f>IF('MS-7'!$CF321&lt;&gt;"",IF('MS-7'!BX321&gt;'MS-7'!BX323,MIN('MS-7'!BX321,'MS-7'!BX323),-MIN('MS-7'!BX321,'MS-7'!BX323))*IF('MS-7'!$CF321="W",1,-1),"")</f>
        <v/>
      </c>
      <c r="G823" s="39" t="str">
        <f>IF('MS-7'!$CF321&lt;&gt;"",IF('MS-7'!BZ321&gt;'MS-7'!BZ323,MIN('MS-7'!BZ321,'MS-7'!BZ323),-MIN('MS-7'!BZ321,'MS-7'!BZ323))*IF('MS-7'!$CF321="W",1,-1),"")</f>
        <v/>
      </c>
      <c r="H823" s="39" t="str">
        <f>IF('MS-7'!$CF321&lt;&gt;"",IF('MS-7'!CB321='MS-7'!CB323,"",IF('MS-7'!CB321&gt;'MS-7'!CB323,MIN('MS-7'!CB321,'MS-7'!CB323),-MIN('MS-7'!CB321,'MS-7'!CB323))*IF('MS-7'!$CF321="W",1,-1)),"")</f>
        <v/>
      </c>
      <c r="I823" s="39" t="str">
        <f>IF('MS-7'!$CF321&lt;&gt;"",IF('MS-7'!CD321='MS-7'!CD323,"",IF('MS-7'!CD321&gt;'MS-7'!CD323,MIN('MS-7'!CD321,'MS-7'!CD323),-MIN('MS-7'!CD321,'MS-7'!CD323))*IF('MS-7'!$CF321="W",1,-1)),"")</f>
        <v/>
      </c>
    </row>
    <row r="824" spans="1:9">
      <c r="A824" t="e">
        <f t="shared" si="12"/>
        <v>#VALUE!</v>
      </c>
      <c r="B824" s="38" t="str">
        <f>CONCATENATE("MS-7 ",'MS-7'!$D$265,",",'MS-7'!$CT261)</f>
        <v>MS-7 5,8</v>
      </c>
      <c r="C824" t="str">
        <f>IF('MS-7'!$DV261&lt;&gt;"",IF('MS-7'!$DV261="W",'MS-7'!$CW261,'MS-7'!$CW263),"")</f>
        <v/>
      </c>
      <c r="D824" t="str">
        <f>IF('MS-7'!$DV261&lt;&gt;"",IF('MS-7'!$DV261="L",'MS-7'!$CW261,'MS-7'!$CW263),"")</f>
        <v/>
      </c>
      <c r="E824" s="39" t="str">
        <f>IF('MS-7'!$DV261&lt;&gt;"",IF('MS-7'!DL261&gt;'MS-7'!DL263,MIN('MS-7'!DL261,'MS-7'!DL263),-MIN('MS-7'!DL261,'MS-7'!DL263))*IF('MS-7'!$DV261="W",1,-1),"")</f>
        <v/>
      </c>
      <c r="F824" s="39" t="str">
        <f>IF('MS-7'!$DV261&lt;&gt;"",IF('MS-7'!DN261&gt;'MS-7'!DN263,MIN('MS-7'!DN261,'MS-7'!DN263),-MIN('MS-7'!DN261,'MS-7'!DN263))*IF('MS-7'!$DV261="W",1,-1),"")</f>
        <v/>
      </c>
      <c r="G824" s="39" t="str">
        <f>IF('MS-7'!$DV261&lt;&gt;"",IF('MS-7'!DP261&gt;'MS-7'!DP263,MIN('MS-7'!DP261,'MS-7'!DP263),-MIN('MS-7'!DP261,'MS-7'!DP263))*IF('MS-7'!$DV261="W",1,-1),"")</f>
        <v/>
      </c>
      <c r="H824" s="39" t="str">
        <f>IF('MS-7'!$DV261&lt;&gt;"",IF('MS-7'!DR261='MS-7'!DR263,"",IF('MS-7'!DR261&gt;'MS-7'!DR263,MIN('MS-7'!DR261,'MS-7'!DR263),-MIN('MS-7'!DR261,'MS-7'!DR263))*IF('MS-7'!$DV261="W",1,-1)),"")</f>
        <v/>
      </c>
      <c r="I824" s="39" t="str">
        <f>IF('MS-7'!$DV261&lt;&gt;"",IF('MS-7'!DT261='MS-7'!DT263,"",IF('MS-7'!DT261&gt;'MS-7'!DT263,MIN('MS-7'!DT261,'MS-7'!DT263),-MIN('MS-7'!DT261,'MS-7'!DT263))*IF('MS-7'!$DV261="W",1,-1)),"")</f>
        <v/>
      </c>
    </row>
    <row r="825" spans="1:9">
      <c r="A825" t="e">
        <f t="shared" si="12"/>
        <v>#VALUE!</v>
      </c>
      <c r="B825" s="38" t="str">
        <f>CONCATENATE("MS-7 ",'MS-7'!$D$265,",",'MS-7'!$CT271)</f>
        <v>MS-7 5,9</v>
      </c>
      <c r="C825" t="str">
        <f>IF('MS-7'!$DV271&lt;&gt;"",IF('MS-7'!$DV271="W",'MS-7'!$CW271,'MS-7'!$CW273),"")</f>
        <v/>
      </c>
      <c r="D825" t="str">
        <f>IF('MS-7'!$DV271&lt;&gt;"",IF('MS-7'!$DV271="L",'MS-7'!$CW271,'MS-7'!$CW273),"")</f>
        <v/>
      </c>
      <c r="E825" s="39" t="str">
        <f>IF('MS-7'!$DV271&lt;&gt;"",IF('MS-7'!DL271&gt;'MS-7'!DL273,MIN('MS-7'!DL271,'MS-7'!DL273),-MIN('MS-7'!DL271,'MS-7'!DL273))*IF('MS-7'!$DV271="W",1,-1),"")</f>
        <v/>
      </c>
      <c r="F825" s="39" t="str">
        <f>IF('MS-7'!$DV271&lt;&gt;"",IF('MS-7'!DN271&gt;'MS-7'!DN273,MIN('MS-7'!DN271,'MS-7'!DN273),-MIN('MS-7'!DN271,'MS-7'!DN273))*IF('MS-7'!$DV271="W",1,-1),"")</f>
        <v/>
      </c>
      <c r="G825" s="39" t="str">
        <f>IF('MS-7'!$DV271&lt;&gt;"",IF('MS-7'!DP271&gt;'MS-7'!DP273,MIN('MS-7'!DP271,'MS-7'!DP273),-MIN('MS-7'!DP271,'MS-7'!DP273))*IF('MS-7'!$DV271="W",1,-1),"")</f>
        <v/>
      </c>
      <c r="H825" s="39" t="str">
        <f>IF('MS-7'!$DV271&lt;&gt;"",IF('MS-7'!DR271='MS-7'!DR273,"",IF('MS-7'!DR271&gt;'MS-7'!DR273,MIN('MS-7'!DR271,'MS-7'!DR273),-MIN('MS-7'!DR271,'MS-7'!DR273))*IF('MS-7'!$DV271="W",1,-1)),"")</f>
        <v/>
      </c>
      <c r="I825" s="39" t="str">
        <f>IF('MS-7'!$DV271&lt;&gt;"",IF('MS-7'!DT271='MS-7'!DT273,"",IF('MS-7'!DT271&gt;'MS-7'!DT273,MIN('MS-7'!DT271,'MS-7'!DT273),-MIN('MS-7'!DT271,'MS-7'!DT273))*IF('MS-7'!$DV271="W",1,-1)),"")</f>
        <v/>
      </c>
    </row>
    <row r="826" spans="1:9">
      <c r="A826" t="e">
        <f t="shared" si="12"/>
        <v>#VALUE!</v>
      </c>
      <c r="B826" s="38" t="str">
        <f>CONCATENATE("MS-7 ",'MS-7'!$D$265,",",'MS-7'!$CT281)</f>
        <v>MS-7 5,10</v>
      </c>
      <c r="C826" t="str">
        <f>IF('MS-7'!$DV281&lt;&gt;"",IF('MS-7'!$DV281="W",'MS-7'!$CW281,'MS-7'!$CW283),"")</f>
        <v/>
      </c>
      <c r="D826" t="str">
        <f>IF('MS-7'!$DV281&lt;&gt;"",IF('MS-7'!$DV281="L",'MS-7'!$CW281,'MS-7'!$CW283),"")</f>
        <v/>
      </c>
      <c r="E826" s="39" t="str">
        <f>IF('MS-7'!$DV281&lt;&gt;"",IF('MS-7'!DL281&gt;'MS-7'!DL283,MIN('MS-7'!DL281,'MS-7'!DL283),-MIN('MS-7'!DL281,'MS-7'!DL283))*IF('MS-7'!$DV281="W",1,-1),"")</f>
        <v/>
      </c>
      <c r="F826" s="39" t="str">
        <f>IF('MS-7'!$DV281&lt;&gt;"",IF('MS-7'!DN281&gt;'MS-7'!DN283,MIN('MS-7'!DN281,'MS-7'!DN283),-MIN('MS-7'!DN281,'MS-7'!DN283))*IF('MS-7'!$DV281="W",1,-1),"")</f>
        <v/>
      </c>
      <c r="G826" s="39" t="str">
        <f>IF('MS-7'!$DV281&lt;&gt;"",IF('MS-7'!DP281&gt;'MS-7'!DP283,MIN('MS-7'!DP281,'MS-7'!DP283),-MIN('MS-7'!DP281,'MS-7'!DP283))*IF('MS-7'!$DV281="W",1,-1),"")</f>
        <v/>
      </c>
      <c r="H826" s="39" t="str">
        <f>IF('MS-7'!$DV281&lt;&gt;"",IF('MS-7'!DR281='MS-7'!DR283,"",IF('MS-7'!DR281&gt;'MS-7'!DR283,MIN('MS-7'!DR281,'MS-7'!DR283),-MIN('MS-7'!DR281,'MS-7'!DR283))*IF('MS-7'!$DV281="W",1,-1)),"")</f>
        <v/>
      </c>
      <c r="I826" s="39" t="str">
        <f>IF('MS-7'!$DV281&lt;&gt;"",IF('MS-7'!DT281='MS-7'!DT283,"",IF('MS-7'!DT281&gt;'MS-7'!DT283,MIN('MS-7'!DT281,'MS-7'!DT283),-MIN('MS-7'!DT281,'MS-7'!DT283))*IF('MS-7'!$DV281="W",1,-1)),"")</f>
        <v/>
      </c>
    </row>
    <row r="827" spans="1:9">
      <c r="A827" t="e">
        <f t="shared" si="12"/>
        <v>#VALUE!</v>
      </c>
      <c r="B827" s="38" t="str">
        <f>CONCATENATE("MS-7 ",'MS-7'!$D$265,",",'MS-7'!$CT291)</f>
        <v>MS-7 5,11</v>
      </c>
      <c r="C827" t="str">
        <f>IF('MS-7'!$DV291&lt;&gt;"",IF('MS-7'!$DV291="W",'MS-7'!$CW291,'MS-7'!$CW293),"")</f>
        <v/>
      </c>
      <c r="D827" t="str">
        <f>IF('MS-7'!$DV291&lt;&gt;"",IF('MS-7'!$DV291="L",'MS-7'!$CW291,'MS-7'!$CW293),"")</f>
        <v/>
      </c>
      <c r="E827" s="39" t="str">
        <f>IF('MS-7'!$DV291&lt;&gt;"",IF('MS-7'!DL291&gt;'MS-7'!DL293,MIN('MS-7'!DL291,'MS-7'!DL293),-MIN('MS-7'!DL291,'MS-7'!DL293))*IF('MS-7'!$DV291="W",1,-1),"")</f>
        <v/>
      </c>
      <c r="F827" s="39" t="str">
        <f>IF('MS-7'!$DV291&lt;&gt;"",IF('MS-7'!DN291&gt;'MS-7'!DN293,MIN('MS-7'!DN291,'MS-7'!DN293),-MIN('MS-7'!DN291,'MS-7'!DN293))*IF('MS-7'!$DV291="W",1,-1),"")</f>
        <v/>
      </c>
      <c r="G827" s="39" t="str">
        <f>IF('MS-7'!$DV291&lt;&gt;"",IF('MS-7'!DP291&gt;'MS-7'!DP293,MIN('MS-7'!DP291,'MS-7'!DP293),-MIN('MS-7'!DP291,'MS-7'!DP293))*IF('MS-7'!$DV291="W",1,-1),"")</f>
        <v/>
      </c>
      <c r="H827" s="39" t="str">
        <f>IF('MS-7'!$DV291&lt;&gt;"",IF('MS-7'!DR291='MS-7'!DR293,"",IF('MS-7'!DR291&gt;'MS-7'!DR293,MIN('MS-7'!DR291,'MS-7'!DR293),-MIN('MS-7'!DR291,'MS-7'!DR293))*IF('MS-7'!$DV291="W",1,-1)),"")</f>
        <v/>
      </c>
      <c r="I827" s="39" t="str">
        <f>IF('MS-7'!$DV291&lt;&gt;"",IF('MS-7'!DT291='MS-7'!DT293,"",IF('MS-7'!DT291&gt;'MS-7'!DT293,MIN('MS-7'!DT291,'MS-7'!DT293),-MIN('MS-7'!DT291,'MS-7'!DT293))*IF('MS-7'!$DV291="W",1,-1)),"")</f>
        <v/>
      </c>
    </row>
    <row r="828" spans="1:9">
      <c r="A828" t="e">
        <f t="shared" si="12"/>
        <v>#VALUE!</v>
      </c>
      <c r="B828" s="38" t="str">
        <f>CONCATENATE("MS-7 ",'MS-7'!$D$265,",",'MS-7'!$CT301)</f>
        <v>MS-7 5,12</v>
      </c>
      <c r="C828" t="str">
        <f>IF('MS-7'!$DV301&lt;&gt;"",IF('MS-7'!$DV301="W",'MS-7'!$CW301,'MS-7'!$CW303),"")</f>
        <v/>
      </c>
      <c r="D828" t="str">
        <f>IF('MS-7'!$DV301&lt;&gt;"",IF('MS-7'!$DV301="L",'MS-7'!$CW301,'MS-7'!$CW303),"")</f>
        <v/>
      </c>
      <c r="E828" s="39" t="str">
        <f>IF('MS-7'!$DV301&lt;&gt;"",IF('MS-7'!DL301&gt;'MS-7'!DL303,MIN('MS-7'!DL301,'MS-7'!DL303),-MIN('MS-7'!DL301,'MS-7'!DL303))*IF('MS-7'!$DV301="W",1,-1),"")</f>
        <v/>
      </c>
      <c r="F828" s="39" t="str">
        <f>IF('MS-7'!$DV301&lt;&gt;"",IF('MS-7'!DN301&gt;'MS-7'!DN303,MIN('MS-7'!DN301,'MS-7'!DN303),-MIN('MS-7'!DN301,'MS-7'!DN303))*IF('MS-7'!$DV301="W",1,-1),"")</f>
        <v/>
      </c>
      <c r="G828" s="39" t="str">
        <f>IF('MS-7'!$DV301&lt;&gt;"",IF('MS-7'!DP301&gt;'MS-7'!DP303,MIN('MS-7'!DP301,'MS-7'!DP303),-MIN('MS-7'!DP301,'MS-7'!DP303))*IF('MS-7'!$DV301="W",1,-1),"")</f>
        <v/>
      </c>
      <c r="H828" s="39" t="str">
        <f>IF('MS-7'!$DV301&lt;&gt;"",IF('MS-7'!DR301='MS-7'!DR303,"",IF('MS-7'!DR301&gt;'MS-7'!DR303,MIN('MS-7'!DR301,'MS-7'!DR303),-MIN('MS-7'!DR301,'MS-7'!DR303))*IF('MS-7'!$DV301="W",1,-1)),"")</f>
        <v/>
      </c>
      <c r="I828" s="39" t="str">
        <f>IF('MS-7'!$DV301&lt;&gt;"",IF('MS-7'!DT301='MS-7'!DT303,"",IF('MS-7'!DT301&gt;'MS-7'!DT303,MIN('MS-7'!DT301,'MS-7'!DT303),-MIN('MS-7'!DT301,'MS-7'!DT303))*IF('MS-7'!$DV301="W",1,-1)),"")</f>
        <v/>
      </c>
    </row>
    <row r="829" spans="1:9">
      <c r="A829" t="e">
        <f t="shared" si="12"/>
        <v>#VALUE!</v>
      </c>
      <c r="B829" s="38" t="str">
        <f>CONCATENATE("MS-7 ",'MS-7'!$D$265,",",'MS-7'!$CT311)</f>
        <v>MS-7 5,13</v>
      </c>
      <c r="C829" t="str">
        <f>IF('MS-7'!$DV311&lt;&gt;"",IF('MS-7'!$DV311="W",'MS-7'!$CW311,'MS-7'!$CW313),"")</f>
        <v/>
      </c>
      <c r="D829" t="str">
        <f>IF('MS-7'!$DV311&lt;&gt;"",IF('MS-7'!$DV311="L",'MS-7'!$CW311,'MS-7'!$CW313),"")</f>
        <v/>
      </c>
      <c r="E829" s="39" t="str">
        <f>IF('MS-7'!$DV311&lt;&gt;"",IF('MS-7'!DL311&gt;'MS-7'!DL313,MIN('MS-7'!DL311,'MS-7'!DL313),-MIN('MS-7'!DL311,'MS-7'!DL313))*IF('MS-7'!$DV311="W",1,-1),"")</f>
        <v/>
      </c>
      <c r="F829" s="39" t="str">
        <f>IF('MS-7'!$DV311&lt;&gt;"",IF('MS-7'!DN311&gt;'MS-7'!DN313,MIN('MS-7'!DN311,'MS-7'!DN313),-MIN('MS-7'!DN311,'MS-7'!DN313))*IF('MS-7'!$DV311="W",1,-1),"")</f>
        <v/>
      </c>
      <c r="G829" s="39" t="str">
        <f>IF('MS-7'!$DV311&lt;&gt;"",IF('MS-7'!DP311&gt;'MS-7'!DP313,MIN('MS-7'!DP311,'MS-7'!DP313),-MIN('MS-7'!DP311,'MS-7'!DP313))*IF('MS-7'!$DV311="W",1,-1),"")</f>
        <v/>
      </c>
      <c r="H829" s="39" t="str">
        <f>IF('MS-7'!$DV311&lt;&gt;"",IF('MS-7'!DR311='MS-7'!DR313,"",IF('MS-7'!DR311&gt;'MS-7'!DR313,MIN('MS-7'!DR311,'MS-7'!DR313),-MIN('MS-7'!DR311,'MS-7'!DR313))*IF('MS-7'!$DV311="W",1,-1)),"")</f>
        <v/>
      </c>
      <c r="I829" s="39" t="str">
        <f>IF('MS-7'!$DV311&lt;&gt;"",IF('MS-7'!DT311='MS-7'!DT313,"",IF('MS-7'!DT311&gt;'MS-7'!DT313,MIN('MS-7'!DT311,'MS-7'!DT313),-MIN('MS-7'!DT311,'MS-7'!DT313))*IF('MS-7'!$DV311="W",1,-1)),"")</f>
        <v/>
      </c>
    </row>
    <row r="830" spans="1:9">
      <c r="A830" t="e">
        <f t="shared" si="12"/>
        <v>#VALUE!</v>
      </c>
      <c r="B830" s="38" t="str">
        <f>CONCATENATE("MS-7 ",'MS-7'!$D$265,",",'MS-7'!$CT321)</f>
        <v>MS-7 5,14</v>
      </c>
      <c r="C830" t="str">
        <f>IF('MS-7'!$DV321&lt;&gt;"",IF('MS-7'!$DV321="W",'MS-7'!$CW321,'MS-7'!$CW323),"")</f>
        <v/>
      </c>
      <c r="D830" t="str">
        <f>IF('MS-7'!$DV321&lt;&gt;"",IF('MS-7'!$DV321="L",'MS-7'!$CW321,'MS-7'!$CW323),"")</f>
        <v/>
      </c>
      <c r="E830" s="39" t="str">
        <f>IF('MS-7'!$DV321&lt;&gt;"",IF('MS-7'!DL321&gt;'MS-7'!DL323,MIN('MS-7'!DL321,'MS-7'!DL323),-MIN('MS-7'!DL321,'MS-7'!DL323))*IF('MS-7'!$DV321="W",1,-1),"")</f>
        <v/>
      </c>
      <c r="F830" s="39" t="str">
        <f>IF('MS-7'!$DV321&lt;&gt;"",IF('MS-7'!DN321&gt;'MS-7'!DN323,MIN('MS-7'!DN321,'MS-7'!DN323),-MIN('MS-7'!DN321,'MS-7'!DN323))*IF('MS-7'!$DV321="W",1,-1),"")</f>
        <v/>
      </c>
      <c r="G830" s="39" t="str">
        <f>IF('MS-7'!$DV321&lt;&gt;"",IF('MS-7'!DP321&gt;'MS-7'!DP323,MIN('MS-7'!DP321,'MS-7'!DP323),-MIN('MS-7'!DP321,'MS-7'!DP323))*IF('MS-7'!$DV321="W",1,-1),"")</f>
        <v/>
      </c>
      <c r="H830" s="39" t="str">
        <f>IF('MS-7'!$DV321&lt;&gt;"",IF('MS-7'!DR321='MS-7'!DR323,"",IF('MS-7'!DR321&gt;'MS-7'!DR323,MIN('MS-7'!DR321,'MS-7'!DR323),-MIN('MS-7'!DR321,'MS-7'!DR323))*IF('MS-7'!$DV321="W",1,-1)),"")</f>
        <v/>
      </c>
      <c r="I830" s="39" t="str">
        <f>IF('MS-7'!$DV321&lt;&gt;"",IF('MS-7'!DT321='MS-7'!DT323,"",IF('MS-7'!DT321&gt;'MS-7'!DT323,MIN('MS-7'!DT321,'MS-7'!DT323),-MIN('MS-7'!DT321,'MS-7'!DT323))*IF('MS-7'!$DV321="W",1,-1)),"")</f>
        <v/>
      </c>
    </row>
    <row r="831" spans="1:9">
      <c r="A831" t="e">
        <f t="shared" si="12"/>
        <v>#VALUE!</v>
      </c>
      <c r="B831" s="38" t="str">
        <f>CONCATENATE("MS-7 ",'MS-7'!$D$265,",",'MS-7'!$EJ261)</f>
        <v>MS-7 5,15</v>
      </c>
      <c r="C831" t="str">
        <f>IF('MS-7'!$FL261&lt;&gt;"",IF('MS-7'!$FL261="W",'MS-7'!$EM261,'MS-7'!$EM263),"")</f>
        <v/>
      </c>
      <c r="D831" t="str">
        <f>IF('MS-7'!$FL261&lt;&gt;"",IF('MS-7'!$FL261="L",'MS-7'!$EM261,'MS-7'!$EM263),"")</f>
        <v/>
      </c>
      <c r="E831" s="39" t="str">
        <f>IF('MS-7'!$FL261&lt;&gt;"",IF('MS-7'!FB261&gt;'MS-7'!FB263,MIN('MS-7'!FB261,'MS-7'!FB263),-MIN('MS-7'!FB261,'MS-7'!FB263))*IF('MS-7'!$FL261="W",1,-1),"")</f>
        <v/>
      </c>
      <c r="F831" s="39" t="str">
        <f>IF('MS-7'!$FL261&lt;&gt;"",IF('MS-7'!FD261&gt;'MS-7'!FD263,MIN('MS-7'!FD261,'MS-7'!FD263),-MIN('MS-7'!FD261,'MS-7'!FD263))*IF('MS-7'!$FL261="W",1,-1),"")</f>
        <v/>
      </c>
      <c r="G831" s="39" t="str">
        <f>IF('MS-7'!$FL261&lt;&gt;"",IF('MS-7'!FF261&gt;'MS-7'!FF263,MIN('MS-7'!FF261,'MS-7'!FF263),-MIN('MS-7'!FF261,'MS-7'!FF263))*IF('MS-7'!$FL261="W",1,-1),"")</f>
        <v/>
      </c>
      <c r="H831" s="39" t="str">
        <f>IF('MS-7'!$FL261&lt;&gt;"",IF('MS-7'!FH261='MS-7'!FH263,"",IF('MS-7'!FH261&gt;'MS-7'!FH263,MIN('MS-7'!FH261,'MS-7'!FH263),-MIN('MS-7'!FH261,'MS-7'!FH263))*IF('MS-7'!$FL261="W",1,-1)),"")</f>
        <v/>
      </c>
      <c r="I831" s="39" t="str">
        <f>IF('MS-7'!$FL261&lt;&gt;"",IF('MS-7'!FJ261='MS-7'!FJ263,"",IF('MS-7'!FJ261&gt;'MS-7'!FJ263,MIN('MS-7'!FJ261,'MS-7'!FJ263),-MIN('MS-7'!FJ261,'MS-7'!FJ263))*IF('MS-7'!$FL261="W",1,-1)),"")</f>
        <v/>
      </c>
    </row>
    <row r="832" spans="1:9">
      <c r="A832" t="e">
        <f t="shared" si="12"/>
        <v>#VALUE!</v>
      </c>
      <c r="B832" s="38" t="str">
        <f>CONCATENATE("MS-7 ",'MS-7'!$D$265,",",'MS-7'!$EJ271)</f>
        <v>MS-7 5,16</v>
      </c>
      <c r="C832" t="str">
        <f>IF('MS-7'!$FL271&lt;&gt;"",IF('MS-7'!$FL271="W",'MS-7'!$EM271,'MS-7'!$EM273),"")</f>
        <v/>
      </c>
      <c r="D832" t="str">
        <f>IF('MS-7'!$FL271&lt;&gt;"",IF('MS-7'!$FL271="L",'MS-7'!$EM271,'MS-7'!$EM273),"")</f>
        <v/>
      </c>
      <c r="E832" s="39" t="str">
        <f>IF('MS-7'!$FL271&lt;&gt;"",IF('MS-7'!FB271&gt;'MS-7'!FB273,MIN('MS-7'!FB271,'MS-7'!FB273),-MIN('MS-7'!FB271,'MS-7'!FB273))*IF('MS-7'!$FL271="W",1,-1),"")</f>
        <v/>
      </c>
      <c r="F832" s="39" t="str">
        <f>IF('MS-7'!$FL271&lt;&gt;"",IF('MS-7'!FD271&gt;'MS-7'!FD273,MIN('MS-7'!FD271,'MS-7'!FD273),-MIN('MS-7'!FD271,'MS-7'!FD273))*IF('MS-7'!$FL271="W",1,-1),"")</f>
        <v/>
      </c>
      <c r="G832" s="39" t="str">
        <f>IF('MS-7'!$FL271&lt;&gt;"",IF('MS-7'!FF271&gt;'MS-7'!FF273,MIN('MS-7'!FF271,'MS-7'!FF273),-MIN('MS-7'!FF271,'MS-7'!FF273))*IF('MS-7'!$FL271="W",1,-1),"")</f>
        <v/>
      </c>
      <c r="H832" s="39" t="str">
        <f>IF('MS-7'!$FL271&lt;&gt;"",IF('MS-7'!FH271='MS-7'!FH273,"",IF('MS-7'!FH271&gt;'MS-7'!FH273,MIN('MS-7'!FH271,'MS-7'!FH273),-MIN('MS-7'!FH271,'MS-7'!FH273))*IF('MS-7'!$FL271="W",1,-1)),"")</f>
        <v/>
      </c>
      <c r="I832" s="39" t="str">
        <f>IF('MS-7'!$FL271&lt;&gt;"",IF('MS-7'!FJ271='MS-7'!FJ273,"",IF('MS-7'!FJ271&gt;'MS-7'!FJ273,MIN('MS-7'!FJ271,'MS-7'!FJ273),-MIN('MS-7'!FJ271,'MS-7'!FJ273))*IF('MS-7'!$FL271="W",1,-1)),"")</f>
        <v/>
      </c>
    </row>
    <row r="833" spans="1:9">
      <c r="A833" t="e">
        <f t="shared" si="12"/>
        <v>#VALUE!</v>
      </c>
      <c r="B833" s="38" t="str">
        <f>CONCATENATE("MS-7 ",'MS-7'!$D$265,",",'MS-7'!$EJ281)</f>
        <v>MS-7 5,17</v>
      </c>
      <c r="C833" t="str">
        <f>IF('MS-7'!$FL281&lt;&gt;"",IF('MS-7'!$FL281="W",'MS-7'!$EM281,'MS-7'!$EM283),"")</f>
        <v/>
      </c>
      <c r="D833" t="str">
        <f>IF('MS-7'!$FL281&lt;&gt;"",IF('MS-7'!$FL281="L",'MS-7'!$EM281,'MS-7'!$EM283),"")</f>
        <v/>
      </c>
      <c r="E833" s="39" t="str">
        <f>IF('MS-7'!$FL281&lt;&gt;"",IF('MS-7'!FB281&gt;'MS-7'!FB283,MIN('MS-7'!FB281,'MS-7'!FB283),-MIN('MS-7'!FB281,'MS-7'!FB283))*IF('MS-7'!$FL281="W",1,-1),"")</f>
        <v/>
      </c>
      <c r="F833" s="39" t="str">
        <f>IF('MS-7'!$FL281&lt;&gt;"",IF('MS-7'!FD281&gt;'MS-7'!FD283,MIN('MS-7'!FD281,'MS-7'!FD283),-MIN('MS-7'!FD281,'MS-7'!FD283))*IF('MS-7'!$FL281="W",1,-1),"")</f>
        <v/>
      </c>
      <c r="G833" s="39" t="str">
        <f>IF('MS-7'!$FL281&lt;&gt;"",IF('MS-7'!FF281&gt;'MS-7'!FF283,MIN('MS-7'!FF281,'MS-7'!FF283),-MIN('MS-7'!FF281,'MS-7'!FF283))*IF('MS-7'!$FL281="W",1,-1),"")</f>
        <v/>
      </c>
      <c r="H833" s="39" t="str">
        <f>IF('MS-7'!$FL281&lt;&gt;"",IF('MS-7'!FH281='MS-7'!FH283,"",IF('MS-7'!FH281&gt;'MS-7'!FH283,MIN('MS-7'!FH281,'MS-7'!FH283),-MIN('MS-7'!FH281,'MS-7'!FH283))*IF('MS-7'!$FL281="W",1,-1)),"")</f>
        <v/>
      </c>
      <c r="I833" s="39" t="str">
        <f>IF('MS-7'!$FL281&lt;&gt;"",IF('MS-7'!FJ281='MS-7'!FJ283,"",IF('MS-7'!FJ281&gt;'MS-7'!FJ283,MIN('MS-7'!FJ281,'MS-7'!FJ283),-MIN('MS-7'!FJ281,'MS-7'!FJ283))*IF('MS-7'!$FL281="W",1,-1)),"")</f>
        <v/>
      </c>
    </row>
    <row r="834" spans="1:9">
      <c r="A834" t="e">
        <f t="shared" ref="A834:A897" si="13">MID($C834,FIND(" ",$C834,1)+1,FIND(" ",$C834,LEN($C834)-8)-1-FIND(" ",$C834,1))&amp;";"&amp;LEFT($C834,FIND(" ",$C834,1)-1)&amp;";"&amp;MID($C834,FIND("(",$C834,LEN($C834)-7)+1,FIND(")",$C834,LEN($C834)-2)-FIND("(",$C834,LEN($C834)-7)-1)&amp;";"&amp;MID($D834,FIND(" ",$D834,1)+1,FIND(" ",$D834,LEN($D834)-8)-1-FIND(" ",$D834,1))&amp;";"&amp;LEFT($D834,FIND(" ",$D834,1)-1)&amp;";"&amp;MID($D834,FIND("(",$D834,LEN($D834)-7)+1,FIND(")",$D834,LEN($D834)-2)-FIND("(",$D834,LEN($D834)-7)-1)&amp;"|"</f>
        <v>#VALUE!</v>
      </c>
      <c r="B834" s="38" t="str">
        <f>CONCATENATE("MS-7 ",'MS-7'!$D$265,",",'MS-7'!$EJ291)</f>
        <v>MS-7 5,18</v>
      </c>
      <c r="C834" t="str">
        <f>IF('MS-7'!$FL291&lt;&gt;"",IF('MS-7'!$FL291="W",'MS-7'!$EM291,'MS-7'!$EM293),"")</f>
        <v/>
      </c>
      <c r="D834" t="str">
        <f>IF('MS-7'!$FL291&lt;&gt;"",IF('MS-7'!$FL291="L",'MS-7'!$EM291,'MS-7'!$EM293),"")</f>
        <v/>
      </c>
      <c r="E834" s="39" t="str">
        <f>IF('MS-7'!$FL291&lt;&gt;"",IF('MS-7'!FB291&gt;'MS-7'!FB293,MIN('MS-7'!FB291,'MS-7'!FB293),-MIN('MS-7'!FB291,'MS-7'!FB293))*IF('MS-7'!$FL291="W",1,-1),"")</f>
        <v/>
      </c>
      <c r="F834" s="39" t="str">
        <f>IF('MS-7'!$FL291&lt;&gt;"",IF('MS-7'!FD291&gt;'MS-7'!FD293,MIN('MS-7'!FD291,'MS-7'!FD293),-MIN('MS-7'!FD291,'MS-7'!FD293))*IF('MS-7'!$FL291="W",1,-1),"")</f>
        <v/>
      </c>
      <c r="G834" s="39" t="str">
        <f>IF('MS-7'!$FL291&lt;&gt;"",IF('MS-7'!FF291&gt;'MS-7'!FF293,MIN('MS-7'!FF291,'MS-7'!FF293),-MIN('MS-7'!FF291,'MS-7'!FF293))*IF('MS-7'!$FL291="W",1,-1),"")</f>
        <v/>
      </c>
      <c r="H834" s="39" t="str">
        <f>IF('MS-7'!$FL291&lt;&gt;"",IF('MS-7'!FH291='MS-7'!FH293,"",IF('MS-7'!FH291&gt;'MS-7'!FH293,MIN('MS-7'!FH291,'MS-7'!FH293),-MIN('MS-7'!FH291,'MS-7'!FH293))*IF('MS-7'!$FL291="W",1,-1)),"")</f>
        <v/>
      </c>
      <c r="I834" s="39" t="str">
        <f>IF('MS-7'!$FL291&lt;&gt;"",IF('MS-7'!FJ291='MS-7'!FJ293,"",IF('MS-7'!FJ291&gt;'MS-7'!FJ293,MIN('MS-7'!FJ291,'MS-7'!FJ293),-MIN('MS-7'!FJ291,'MS-7'!FJ293))*IF('MS-7'!$FL291="W",1,-1)),"")</f>
        <v/>
      </c>
    </row>
    <row r="835" spans="1:9">
      <c r="A835" t="e">
        <f t="shared" si="13"/>
        <v>#VALUE!</v>
      </c>
      <c r="B835" s="38" t="str">
        <f>CONCATENATE("MS-7 ",'MS-7'!$D$265,",",'MS-7'!$EJ301)</f>
        <v>MS-7 5,19</v>
      </c>
      <c r="C835" t="str">
        <f>IF('MS-7'!$FL301&lt;&gt;"",IF('MS-7'!$FL301="W",'MS-7'!$EM301,'MS-7'!$EM303),"")</f>
        <v/>
      </c>
      <c r="D835" t="str">
        <f>IF('MS-7'!$FL301&lt;&gt;"",IF('MS-7'!$FL301="L",'MS-7'!$EM301,'MS-7'!$EM303),"")</f>
        <v/>
      </c>
      <c r="E835" s="39" t="str">
        <f>IF('MS-7'!$FL301&lt;&gt;"",IF('MS-7'!FB301&gt;'MS-7'!FB303,MIN('MS-7'!FB301,'MS-7'!FB303),-MIN('MS-7'!FB301,'MS-7'!FB303))*IF('MS-7'!$FL301="W",1,-1),"")</f>
        <v/>
      </c>
      <c r="F835" s="39" t="str">
        <f>IF('MS-7'!$FL301&lt;&gt;"",IF('MS-7'!FD301&gt;'MS-7'!FD303,MIN('MS-7'!FD301,'MS-7'!FD303),-MIN('MS-7'!FD301,'MS-7'!FD303))*IF('MS-7'!$FL301="W",1,-1),"")</f>
        <v/>
      </c>
      <c r="G835" s="39" t="str">
        <f>IF('MS-7'!$FL301&lt;&gt;"",IF('MS-7'!FF301&gt;'MS-7'!FF303,MIN('MS-7'!FF301,'MS-7'!FF303),-MIN('MS-7'!FF301,'MS-7'!FF303))*IF('MS-7'!$FL301="W",1,-1),"")</f>
        <v/>
      </c>
      <c r="H835" s="39" t="str">
        <f>IF('MS-7'!$FL301&lt;&gt;"",IF('MS-7'!FH301='MS-7'!FH303,"",IF('MS-7'!FH301&gt;'MS-7'!FH303,MIN('MS-7'!FH301,'MS-7'!FH303),-MIN('MS-7'!FH301,'MS-7'!FH303))*IF('MS-7'!$FL301="W",1,-1)),"")</f>
        <v/>
      </c>
      <c r="I835" s="39" t="str">
        <f>IF('MS-7'!$FL301&lt;&gt;"",IF('MS-7'!FJ301='MS-7'!FJ303,"",IF('MS-7'!FJ301&gt;'MS-7'!FJ303,MIN('MS-7'!FJ301,'MS-7'!FJ303),-MIN('MS-7'!FJ301,'MS-7'!FJ303))*IF('MS-7'!$FL301="W",1,-1)),"")</f>
        <v/>
      </c>
    </row>
    <row r="836" spans="1:9">
      <c r="A836" t="e">
        <f t="shared" si="13"/>
        <v>#VALUE!</v>
      </c>
      <c r="B836" s="38" t="str">
        <f>CONCATENATE("MS-7 ",'MS-7'!$D$265,",",'MS-7'!$EJ311)</f>
        <v>MS-7 5,20</v>
      </c>
      <c r="C836" t="str">
        <f>IF('MS-7'!$FL311&lt;&gt;"",IF('MS-7'!$FL311="W",'MS-7'!$EM311,'MS-7'!$EM313),"")</f>
        <v/>
      </c>
      <c r="D836" t="str">
        <f>IF('MS-7'!$FL311&lt;&gt;"",IF('MS-7'!$FL311="L",'MS-7'!$EM311,'MS-7'!$EM313),"")</f>
        <v/>
      </c>
      <c r="E836" s="39" t="str">
        <f>IF('MS-7'!$FL311&lt;&gt;"",IF('MS-7'!FB311&gt;'MS-7'!FB313,MIN('MS-7'!FB311,'MS-7'!FB313),-MIN('MS-7'!FB311,'MS-7'!FB313))*IF('MS-7'!$FL311="W",1,-1),"")</f>
        <v/>
      </c>
      <c r="F836" s="39" t="str">
        <f>IF('MS-7'!$FL311&lt;&gt;"",IF('MS-7'!FD311&gt;'MS-7'!FD313,MIN('MS-7'!FD311,'MS-7'!FD313),-MIN('MS-7'!FD311,'MS-7'!FD313))*IF('MS-7'!$FL311="W",1,-1),"")</f>
        <v/>
      </c>
      <c r="G836" s="39" t="str">
        <f>IF('MS-7'!$FL311&lt;&gt;"",IF('MS-7'!FF311&gt;'MS-7'!FF313,MIN('MS-7'!FF311,'MS-7'!FF313),-MIN('MS-7'!FF311,'MS-7'!FF313))*IF('MS-7'!$FL311="W",1,-1),"")</f>
        <v/>
      </c>
      <c r="H836" s="39" t="str">
        <f>IF('MS-7'!$FL311&lt;&gt;"",IF('MS-7'!FH311='MS-7'!FH313,"",IF('MS-7'!FH311&gt;'MS-7'!FH313,MIN('MS-7'!FH311,'MS-7'!FH313),-MIN('MS-7'!FH311,'MS-7'!FH313))*IF('MS-7'!$FL311="W",1,-1)),"")</f>
        <v/>
      </c>
      <c r="I836" s="39" t="str">
        <f>IF('MS-7'!$FL311&lt;&gt;"",IF('MS-7'!FJ311='MS-7'!FJ313,"",IF('MS-7'!FJ311&gt;'MS-7'!FJ313,MIN('MS-7'!FJ311,'MS-7'!FJ313),-MIN('MS-7'!FJ311,'MS-7'!FJ313))*IF('MS-7'!$FL311="W",1,-1)),"")</f>
        <v/>
      </c>
    </row>
    <row r="837" spans="1:9">
      <c r="A837" t="e">
        <f t="shared" si="13"/>
        <v>#VALUE!</v>
      </c>
      <c r="B837" s="38" t="str">
        <f>CONCATENATE("MS-7 ",'MS-7'!$D$265,",",'MS-7'!$EJ321)</f>
        <v>MS-7 5,21</v>
      </c>
      <c r="C837" t="str">
        <f>IF('MS-7'!$FL321&lt;&gt;"",IF('MS-7'!$FL321="W",'MS-7'!$EM321,'MS-7'!$EM323),"")</f>
        <v/>
      </c>
      <c r="D837" t="str">
        <f>IF('MS-7'!$FL321&lt;&gt;"",IF('MS-7'!$FL321="L",'MS-7'!$EM321,'MS-7'!$EM323),"")</f>
        <v/>
      </c>
      <c r="E837" s="39" t="str">
        <f>IF('MS-7'!$FL321&lt;&gt;"",IF('MS-7'!FB321&gt;'MS-7'!FB323,MIN('MS-7'!FB321,'MS-7'!FB323),-MIN('MS-7'!FB321,'MS-7'!FB323))*IF('MS-7'!$FL321="W",1,-1),"")</f>
        <v/>
      </c>
      <c r="F837" s="39" t="str">
        <f>IF('MS-7'!$FL321&lt;&gt;"",IF('MS-7'!FD321&gt;'MS-7'!FD323,MIN('MS-7'!FD321,'MS-7'!FD323),-MIN('MS-7'!FD321,'MS-7'!FD323))*IF('MS-7'!$FL321="W",1,-1),"")</f>
        <v/>
      </c>
      <c r="G837" s="39" t="str">
        <f>IF('MS-7'!$FL321&lt;&gt;"",IF('MS-7'!FF321&gt;'MS-7'!FF323,MIN('MS-7'!FF321,'MS-7'!FF323),-MIN('MS-7'!FF321,'MS-7'!FF323))*IF('MS-7'!$FL321="W",1,-1),"")</f>
        <v/>
      </c>
      <c r="H837" s="39" t="str">
        <f>IF('MS-7'!$FL321&lt;&gt;"",IF('MS-7'!FH321='MS-7'!FH323,"",IF('MS-7'!FH321&gt;'MS-7'!FH323,MIN('MS-7'!FH321,'MS-7'!FH323),-MIN('MS-7'!FH321,'MS-7'!FH323))*IF('MS-7'!$FL321="W",1,-1)),"")</f>
        <v/>
      </c>
      <c r="I837" s="39" t="str">
        <f>IF('MS-7'!$FL321&lt;&gt;"",IF('MS-7'!FJ321='MS-7'!FJ323,"",IF('MS-7'!FJ321&gt;'MS-7'!FJ323,MIN('MS-7'!FJ321,'MS-7'!FJ323),-MIN('MS-7'!FJ321,'MS-7'!FJ323))*IF('MS-7'!$FL321="W",1,-1)),"")</f>
        <v/>
      </c>
    </row>
    <row r="838" spans="1:9">
      <c r="A838" t="e">
        <f t="shared" si="13"/>
        <v>#VALUE!</v>
      </c>
      <c r="B838" s="38" t="str">
        <f>CONCATENATE("MS-7 ",'MS-7'!$D$330,",",'MS-7'!$BD326)</f>
        <v>MS-7 6,1</v>
      </c>
      <c r="C838" t="str">
        <f>IF('MS-7'!$CF326&lt;&gt;"",IF('MS-7'!$CF326="W",'MS-7'!$BG326,'MS-7'!$BG328),"")</f>
        <v/>
      </c>
      <c r="D838" t="str">
        <f>IF('MS-7'!$CF326&lt;&gt;"",IF('MS-7'!$CF326="L",'MS-7'!$BG326,'MS-7'!$BG328),"")</f>
        <v/>
      </c>
      <c r="E838" s="39" t="str">
        <f>IF('MS-7'!$CF326&lt;&gt;"",IF('MS-7'!BV326&gt;'MS-7'!BV328,MIN('MS-7'!BV326,'MS-7'!BV328),-MIN('MS-7'!BV326,'MS-7'!BV328))*IF('MS-7'!$CF326="W",1,-1),"")</f>
        <v/>
      </c>
      <c r="F838" s="39" t="str">
        <f>IF('MS-7'!$CF326&lt;&gt;"",IF('MS-7'!BX326&gt;'MS-7'!BX328,MIN('MS-7'!BX326,'MS-7'!BX328),-MIN('MS-7'!BX326,'MS-7'!BX328))*IF('MS-7'!$CF326="W",1,-1),"")</f>
        <v/>
      </c>
      <c r="G838" s="39" t="str">
        <f>IF('MS-7'!$CF326&lt;&gt;"",IF('MS-7'!BZ326&gt;'MS-7'!BZ328,MIN('MS-7'!BZ326,'MS-7'!BZ328),-MIN('MS-7'!BZ326,'MS-7'!BZ328))*IF('MS-7'!$CF326="W",1,-1),"")</f>
        <v/>
      </c>
      <c r="H838" s="39" t="str">
        <f>IF('MS-7'!$CF326&lt;&gt;"",IF('MS-7'!CB326='MS-7'!CB328,"",IF('MS-7'!CB326&gt;'MS-7'!CB328,MIN('MS-7'!CB326,'MS-7'!CB328),-MIN('MS-7'!CB326,'MS-7'!CB328))*IF('MS-7'!$CF326="W",1,-1)),"")</f>
        <v/>
      </c>
      <c r="I838" s="39" t="str">
        <f>IF('MS-7'!$CF326&lt;&gt;"",IF('MS-7'!CD326='MS-7'!CD328,"",IF('MS-7'!CD326&gt;'MS-7'!CD328,MIN('MS-7'!CD326,'MS-7'!CD328),-MIN('MS-7'!CD326,'MS-7'!CD328))*IF('MS-7'!$CF326="W",1,-1)),"")</f>
        <v/>
      </c>
    </row>
    <row r="839" spans="1:9">
      <c r="A839" t="e">
        <f t="shared" si="13"/>
        <v>#VALUE!</v>
      </c>
      <c r="B839" s="38" t="str">
        <f>CONCATENATE("MS-7 ",'MS-7'!$D$330,",",'MS-7'!$BD336)</f>
        <v>MS-7 6,2</v>
      </c>
      <c r="C839" t="str">
        <f>IF('MS-7'!$CF336&lt;&gt;"",IF('MS-7'!$CF336="W",'MS-7'!$BG336,'MS-7'!$BG338),"")</f>
        <v/>
      </c>
      <c r="D839" t="str">
        <f>IF('MS-7'!$CF336&lt;&gt;"",IF('MS-7'!$CF336="L",'MS-7'!$BG336,'MS-7'!$BG338),"")</f>
        <v/>
      </c>
      <c r="E839" s="39" t="str">
        <f>IF('MS-7'!$CF336&lt;&gt;"",IF('MS-7'!BV336&gt;'MS-7'!BV338,MIN('MS-7'!BV336,'MS-7'!BV338),-MIN('MS-7'!BV336,'MS-7'!BV338))*IF('MS-7'!$CF336="W",1,-1),"")</f>
        <v/>
      </c>
      <c r="F839" s="39" t="str">
        <f>IF('MS-7'!$CF336&lt;&gt;"",IF('MS-7'!BX336&gt;'MS-7'!BX338,MIN('MS-7'!BX336,'MS-7'!BX338),-MIN('MS-7'!BX336,'MS-7'!BX338))*IF('MS-7'!$CF336="W",1,-1),"")</f>
        <v/>
      </c>
      <c r="G839" s="39" t="str">
        <f>IF('MS-7'!$CF336&lt;&gt;"",IF('MS-7'!BZ336&gt;'MS-7'!BZ338,MIN('MS-7'!BZ336,'MS-7'!BZ338),-MIN('MS-7'!BZ336,'MS-7'!BZ338))*IF('MS-7'!$CF336="W",1,-1),"")</f>
        <v/>
      </c>
      <c r="H839" s="39" t="str">
        <f>IF('MS-7'!$CF336&lt;&gt;"",IF('MS-7'!CB336='MS-7'!CB338,"",IF('MS-7'!CB336&gt;'MS-7'!CB338,MIN('MS-7'!CB336,'MS-7'!CB338),-MIN('MS-7'!CB336,'MS-7'!CB338))*IF('MS-7'!$CF336="W",1,-1)),"")</f>
        <v/>
      </c>
      <c r="I839" s="39" t="str">
        <f>IF('MS-7'!$CF336&lt;&gt;"",IF('MS-7'!CD336='MS-7'!CD338,"",IF('MS-7'!CD336&gt;'MS-7'!CD338,MIN('MS-7'!CD336,'MS-7'!CD338),-MIN('MS-7'!CD336,'MS-7'!CD338))*IF('MS-7'!$CF336="W",1,-1)),"")</f>
        <v/>
      </c>
    </row>
    <row r="840" spans="1:9">
      <c r="A840" t="e">
        <f t="shared" si="13"/>
        <v>#VALUE!</v>
      </c>
      <c r="B840" s="38" t="str">
        <f>CONCATENATE("MS-7 ",'MS-7'!$D$330,",",'MS-7'!$BD346)</f>
        <v>MS-7 6,3</v>
      </c>
      <c r="C840" t="str">
        <f>IF('MS-7'!$CF346&lt;&gt;"",IF('MS-7'!$CF346="W",'MS-7'!$BG346,'MS-7'!$BG348),"")</f>
        <v/>
      </c>
      <c r="D840" t="str">
        <f>IF('MS-7'!$CF346&lt;&gt;"",IF('MS-7'!$CF346="L",'MS-7'!$BG346,'MS-7'!$BG348),"")</f>
        <v/>
      </c>
      <c r="E840" s="39" t="str">
        <f>IF('MS-7'!$CF346&lt;&gt;"",IF('MS-7'!BV346&gt;'MS-7'!BV348,MIN('MS-7'!BV346,'MS-7'!BV348),-MIN('MS-7'!BV346,'MS-7'!BV348))*IF('MS-7'!$CF346="W",1,-1),"")</f>
        <v/>
      </c>
      <c r="F840" s="39" t="str">
        <f>IF('MS-7'!$CF346&lt;&gt;"",IF('MS-7'!BX346&gt;'MS-7'!BX348,MIN('MS-7'!BX346,'MS-7'!BX348),-MIN('MS-7'!BX346,'MS-7'!BX348))*IF('MS-7'!$CF346="W",1,-1),"")</f>
        <v/>
      </c>
      <c r="G840" s="39" t="str">
        <f>IF('MS-7'!$CF346&lt;&gt;"",IF('MS-7'!BZ346&gt;'MS-7'!BZ348,MIN('MS-7'!BZ346,'MS-7'!BZ348),-MIN('MS-7'!BZ346,'MS-7'!BZ348))*IF('MS-7'!$CF346="W",1,-1),"")</f>
        <v/>
      </c>
      <c r="H840" s="39" t="str">
        <f>IF('MS-7'!$CF346&lt;&gt;"",IF('MS-7'!CB346='MS-7'!CB348,"",IF('MS-7'!CB346&gt;'MS-7'!CB348,MIN('MS-7'!CB346,'MS-7'!CB348),-MIN('MS-7'!CB346,'MS-7'!CB348))*IF('MS-7'!$CF346="W",1,-1)),"")</f>
        <v/>
      </c>
      <c r="I840" s="39" t="str">
        <f>IF('MS-7'!$CF346&lt;&gt;"",IF('MS-7'!CD346='MS-7'!CD348,"",IF('MS-7'!CD346&gt;'MS-7'!CD348,MIN('MS-7'!CD346,'MS-7'!CD348),-MIN('MS-7'!CD346,'MS-7'!CD348))*IF('MS-7'!$CF346="W",1,-1)),"")</f>
        <v/>
      </c>
    </row>
    <row r="841" spans="1:9">
      <c r="A841" t="e">
        <f t="shared" si="13"/>
        <v>#VALUE!</v>
      </c>
      <c r="B841" s="38" t="str">
        <f>CONCATENATE("MS-7 ",'MS-7'!$D$330,",",'MS-7'!$BD356)</f>
        <v>MS-7 6,4</v>
      </c>
      <c r="C841" t="str">
        <f>IF('MS-7'!$CF356&lt;&gt;"",IF('MS-7'!$CF356="W",'MS-7'!$BG356,'MS-7'!$BG358),"")</f>
        <v/>
      </c>
      <c r="D841" t="str">
        <f>IF('MS-7'!$CF356&lt;&gt;"",IF('MS-7'!$CF356="L",'MS-7'!$BG356,'MS-7'!$BG358),"")</f>
        <v/>
      </c>
      <c r="E841" s="39" t="str">
        <f>IF('MS-7'!$CF356&lt;&gt;"",IF('MS-7'!BV356&gt;'MS-7'!BV358,MIN('MS-7'!BV356,'MS-7'!BV358),-MIN('MS-7'!BV356,'MS-7'!BV358))*IF('MS-7'!$CF356="W",1,-1),"")</f>
        <v/>
      </c>
      <c r="F841" s="39" t="str">
        <f>IF('MS-7'!$CF356&lt;&gt;"",IF('MS-7'!BX356&gt;'MS-7'!BX358,MIN('MS-7'!BX356,'MS-7'!BX358),-MIN('MS-7'!BX356,'MS-7'!BX358))*IF('MS-7'!$CF356="W",1,-1),"")</f>
        <v/>
      </c>
      <c r="G841" s="39" t="str">
        <f>IF('MS-7'!$CF356&lt;&gt;"",IF('MS-7'!BZ356&gt;'MS-7'!BZ358,MIN('MS-7'!BZ356,'MS-7'!BZ358),-MIN('MS-7'!BZ356,'MS-7'!BZ358))*IF('MS-7'!$CF356="W",1,-1),"")</f>
        <v/>
      </c>
      <c r="H841" s="39" t="str">
        <f>IF('MS-7'!$CF356&lt;&gt;"",IF('MS-7'!CB356='MS-7'!CB358,"",IF('MS-7'!CB356&gt;'MS-7'!CB358,MIN('MS-7'!CB356,'MS-7'!CB358),-MIN('MS-7'!CB356,'MS-7'!CB358))*IF('MS-7'!$CF356="W",1,-1)),"")</f>
        <v/>
      </c>
      <c r="I841" s="39" t="str">
        <f>IF('MS-7'!$CF356&lt;&gt;"",IF('MS-7'!CD356='MS-7'!CD358,"",IF('MS-7'!CD356&gt;'MS-7'!CD358,MIN('MS-7'!CD356,'MS-7'!CD358),-MIN('MS-7'!CD356,'MS-7'!CD358))*IF('MS-7'!$CF356="W",1,-1)),"")</f>
        <v/>
      </c>
    </row>
    <row r="842" spans="1:9">
      <c r="A842" t="e">
        <f t="shared" si="13"/>
        <v>#VALUE!</v>
      </c>
      <c r="B842" s="38" t="str">
        <f>CONCATENATE("MS-7 ",'MS-7'!$D$330,",",'MS-7'!$BD366)</f>
        <v>MS-7 6,5</v>
      </c>
      <c r="C842" t="str">
        <f>IF('MS-7'!$CF366&lt;&gt;"",IF('MS-7'!$CF366="W",'MS-7'!$BG366,'MS-7'!$BG368),"")</f>
        <v/>
      </c>
      <c r="D842" t="str">
        <f>IF('MS-7'!$CF366&lt;&gt;"",IF('MS-7'!$CF366="L",'MS-7'!$BG366,'MS-7'!$BG368),"")</f>
        <v/>
      </c>
      <c r="E842" s="39" t="str">
        <f>IF('MS-7'!$CF366&lt;&gt;"",IF('MS-7'!BV366&gt;'MS-7'!BV368,MIN('MS-7'!BV366,'MS-7'!BV368),-MIN('MS-7'!BV366,'MS-7'!BV368))*IF('MS-7'!$CF366="W",1,-1),"")</f>
        <v/>
      </c>
      <c r="F842" s="39" t="str">
        <f>IF('MS-7'!$CF366&lt;&gt;"",IF('MS-7'!BX366&gt;'MS-7'!BX368,MIN('MS-7'!BX366,'MS-7'!BX368),-MIN('MS-7'!BX366,'MS-7'!BX368))*IF('MS-7'!$CF366="W",1,-1),"")</f>
        <v/>
      </c>
      <c r="G842" s="39" t="str">
        <f>IF('MS-7'!$CF366&lt;&gt;"",IF('MS-7'!BZ366&gt;'MS-7'!BZ368,MIN('MS-7'!BZ366,'MS-7'!BZ368),-MIN('MS-7'!BZ366,'MS-7'!BZ368))*IF('MS-7'!$CF366="W",1,-1),"")</f>
        <v/>
      </c>
      <c r="H842" s="39" t="str">
        <f>IF('MS-7'!$CF366&lt;&gt;"",IF('MS-7'!CB366='MS-7'!CB368,"",IF('MS-7'!CB366&gt;'MS-7'!CB368,MIN('MS-7'!CB366,'MS-7'!CB368),-MIN('MS-7'!CB366,'MS-7'!CB368))*IF('MS-7'!$CF366="W",1,-1)),"")</f>
        <v/>
      </c>
      <c r="I842" s="39" t="str">
        <f>IF('MS-7'!$CF366&lt;&gt;"",IF('MS-7'!CD366='MS-7'!CD368,"",IF('MS-7'!CD366&gt;'MS-7'!CD368,MIN('MS-7'!CD366,'MS-7'!CD368),-MIN('MS-7'!CD366,'MS-7'!CD368))*IF('MS-7'!$CF366="W",1,-1)),"")</f>
        <v/>
      </c>
    </row>
    <row r="843" spans="1:9">
      <c r="A843" t="e">
        <f t="shared" si="13"/>
        <v>#VALUE!</v>
      </c>
      <c r="B843" s="38" t="str">
        <f>CONCATENATE("MS-7 ",'MS-7'!$D$330,",",'MS-7'!$BD376)</f>
        <v>MS-7 6,6</v>
      </c>
      <c r="C843" t="str">
        <f>IF('MS-7'!$CF376&lt;&gt;"",IF('MS-7'!$CF376="W",'MS-7'!$BG376,'MS-7'!$BG378),"")</f>
        <v/>
      </c>
      <c r="D843" t="str">
        <f>IF('MS-7'!$CF376&lt;&gt;"",IF('MS-7'!$CF376="L",'MS-7'!$BG376,'MS-7'!$BG378),"")</f>
        <v/>
      </c>
      <c r="E843" s="39" t="str">
        <f>IF('MS-7'!$CF376&lt;&gt;"",IF('MS-7'!BV376&gt;'MS-7'!BV378,MIN('MS-7'!BV376,'MS-7'!BV378),-MIN('MS-7'!BV376,'MS-7'!BV378))*IF('MS-7'!$CF376="W",1,-1),"")</f>
        <v/>
      </c>
      <c r="F843" s="39" t="str">
        <f>IF('MS-7'!$CF376&lt;&gt;"",IF('MS-7'!BX376&gt;'MS-7'!BX378,MIN('MS-7'!BX376,'MS-7'!BX378),-MIN('MS-7'!BX376,'MS-7'!BX378))*IF('MS-7'!$CF376="W",1,-1),"")</f>
        <v/>
      </c>
      <c r="G843" s="39" t="str">
        <f>IF('MS-7'!$CF376&lt;&gt;"",IF('MS-7'!BZ376&gt;'MS-7'!BZ378,MIN('MS-7'!BZ376,'MS-7'!BZ378),-MIN('MS-7'!BZ376,'MS-7'!BZ378))*IF('MS-7'!$CF376="W",1,-1),"")</f>
        <v/>
      </c>
      <c r="H843" s="39" t="str">
        <f>IF('MS-7'!$CF376&lt;&gt;"",IF('MS-7'!CB376='MS-7'!CB378,"",IF('MS-7'!CB376&gt;'MS-7'!CB378,MIN('MS-7'!CB376,'MS-7'!CB378),-MIN('MS-7'!CB376,'MS-7'!CB378))*IF('MS-7'!$CF376="W",1,-1)),"")</f>
        <v/>
      </c>
      <c r="I843" s="39" t="str">
        <f>IF('MS-7'!$CF376&lt;&gt;"",IF('MS-7'!CD376='MS-7'!CD378,"",IF('MS-7'!CD376&gt;'MS-7'!CD378,MIN('MS-7'!CD376,'MS-7'!CD378),-MIN('MS-7'!CD376,'MS-7'!CD378))*IF('MS-7'!$CF376="W",1,-1)),"")</f>
        <v/>
      </c>
    </row>
    <row r="844" spans="1:9">
      <c r="A844" t="e">
        <f t="shared" si="13"/>
        <v>#VALUE!</v>
      </c>
      <c r="B844" s="38" t="str">
        <f>CONCATENATE("MS-7 ",'MS-7'!$D$330,",",'MS-7'!$BD386)</f>
        <v>MS-7 6,7</v>
      </c>
      <c r="C844" t="str">
        <f>IF('MS-7'!$CF386&lt;&gt;"",IF('MS-7'!$CF386="W",'MS-7'!$BG386,'MS-7'!$BG388),"")</f>
        <v/>
      </c>
      <c r="D844" t="str">
        <f>IF('MS-7'!$CF386&lt;&gt;"",IF('MS-7'!$CF386="L",'MS-7'!$BG386,'MS-7'!$BG388),"")</f>
        <v/>
      </c>
      <c r="E844" s="39" t="str">
        <f>IF('MS-7'!$CF386&lt;&gt;"",IF('MS-7'!BV386&gt;'MS-7'!BV388,MIN('MS-7'!BV386,'MS-7'!BV388),-MIN('MS-7'!BV386,'MS-7'!BV388))*IF('MS-7'!$CF386="W",1,-1),"")</f>
        <v/>
      </c>
      <c r="F844" s="39" t="str">
        <f>IF('MS-7'!$CF386&lt;&gt;"",IF('MS-7'!BX386&gt;'MS-7'!BX388,MIN('MS-7'!BX386,'MS-7'!BX388),-MIN('MS-7'!BX386,'MS-7'!BX388))*IF('MS-7'!$CF386="W",1,-1),"")</f>
        <v/>
      </c>
      <c r="G844" s="39" t="str">
        <f>IF('MS-7'!$CF386&lt;&gt;"",IF('MS-7'!BZ386&gt;'MS-7'!BZ388,MIN('MS-7'!BZ386,'MS-7'!BZ388),-MIN('MS-7'!BZ386,'MS-7'!BZ388))*IF('MS-7'!$CF386="W",1,-1),"")</f>
        <v/>
      </c>
      <c r="H844" s="39" t="str">
        <f>IF('MS-7'!$CF386&lt;&gt;"",IF('MS-7'!CB386='MS-7'!CB388,"",IF('MS-7'!CB386&gt;'MS-7'!CB388,MIN('MS-7'!CB386,'MS-7'!CB388),-MIN('MS-7'!CB386,'MS-7'!CB388))*IF('MS-7'!$CF386="W",1,-1)),"")</f>
        <v/>
      </c>
      <c r="I844" s="39" t="str">
        <f>IF('MS-7'!$CF386&lt;&gt;"",IF('MS-7'!CD386='MS-7'!CD388,"",IF('MS-7'!CD386&gt;'MS-7'!CD388,MIN('MS-7'!CD386,'MS-7'!CD388),-MIN('MS-7'!CD386,'MS-7'!CD388))*IF('MS-7'!$CF386="W",1,-1)),"")</f>
        <v/>
      </c>
    </row>
    <row r="845" spans="1:9">
      <c r="A845" t="e">
        <f t="shared" si="13"/>
        <v>#VALUE!</v>
      </c>
      <c r="B845" s="38" t="str">
        <f>CONCATENATE("MS-7 ",'MS-7'!$D$330,",",'MS-7'!$CT326)</f>
        <v>MS-7 6,8</v>
      </c>
      <c r="C845" t="str">
        <f>IF('MS-7'!$DV326&lt;&gt;"",IF('MS-7'!$DV326="W",'MS-7'!$CW326,'MS-7'!$CW328),"")</f>
        <v/>
      </c>
      <c r="D845" t="str">
        <f>IF('MS-7'!$DV326&lt;&gt;"",IF('MS-7'!$DV326="L",'MS-7'!$CW326,'MS-7'!$CW328),"")</f>
        <v/>
      </c>
      <c r="E845" s="39" t="str">
        <f>IF('MS-7'!$DV326&lt;&gt;"",IF('MS-7'!DL326&gt;'MS-7'!DL328,MIN('MS-7'!DL326,'MS-7'!DL328),-MIN('MS-7'!DL326,'MS-7'!DL328))*IF('MS-7'!$DV326="W",1,-1),"")</f>
        <v/>
      </c>
      <c r="F845" s="39" t="str">
        <f>IF('MS-7'!$DV326&lt;&gt;"",IF('MS-7'!DN326&gt;'MS-7'!DN328,MIN('MS-7'!DN326,'MS-7'!DN328),-MIN('MS-7'!DN326,'MS-7'!DN328))*IF('MS-7'!$DV326="W",1,-1),"")</f>
        <v/>
      </c>
      <c r="G845" s="39" t="str">
        <f>IF('MS-7'!$DV326&lt;&gt;"",IF('MS-7'!DP326&gt;'MS-7'!DP328,MIN('MS-7'!DP326,'MS-7'!DP328),-MIN('MS-7'!DP326,'MS-7'!DP328))*IF('MS-7'!$DV326="W",1,-1),"")</f>
        <v/>
      </c>
      <c r="H845" s="39" t="str">
        <f>IF('MS-7'!$DV326&lt;&gt;"",IF('MS-7'!DR326='MS-7'!DR328,"",IF('MS-7'!DR326&gt;'MS-7'!DR328,MIN('MS-7'!DR326,'MS-7'!DR328),-MIN('MS-7'!DR326,'MS-7'!DR328))*IF('MS-7'!$DV326="W",1,-1)),"")</f>
        <v/>
      </c>
      <c r="I845" s="39" t="str">
        <f>IF('MS-7'!$DV326&lt;&gt;"",IF('MS-7'!DT326='MS-7'!DT328,"",IF('MS-7'!DT326&gt;'MS-7'!DT328,MIN('MS-7'!DT326,'MS-7'!DT328),-MIN('MS-7'!DT326,'MS-7'!DT328))*IF('MS-7'!$DV326="W",1,-1)),"")</f>
        <v/>
      </c>
    </row>
    <row r="846" spans="1:9">
      <c r="A846" t="e">
        <f t="shared" si="13"/>
        <v>#VALUE!</v>
      </c>
      <c r="B846" s="38" t="str">
        <f>CONCATENATE("MS-7 ",'MS-7'!$D$330,",",'MS-7'!$CT336)</f>
        <v>MS-7 6,9</v>
      </c>
      <c r="C846" t="str">
        <f>IF('MS-7'!$DV336&lt;&gt;"",IF('MS-7'!$DV336="W",'MS-7'!$CW336,'MS-7'!$CW338),"")</f>
        <v/>
      </c>
      <c r="D846" t="str">
        <f>IF('MS-7'!$DV336&lt;&gt;"",IF('MS-7'!$DV336="L",'MS-7'!$CW336,'MS-7'!$CW338),"")</f>
        <v/>
      </c>
      <c r="E846" s="39" t="str">
        <f>IF('MS-7'!$DV336&lt;&gt;"",IF('MS-7'!DL336&gt;'MS-7'!DL338,MIN('MS-7'!DL336,'MS-7'!DL338),-MIN('MS-7'!DL336,'MS-7'!DL338))*IF('MS-7'!$DV336="W",1,-1),"")</f>
        <v/>
      </c>
      <c r="F846" s="39" t="str">
        <f>IF('MS-7'!$DV336&lt;&gt;"",IF('MS-7'!DN336&gt;'MS-7'!DN338,MIN('MS-7'!DN336,'MS-7'!DN338),-MIN('MS-7'!DN336,'MS-7'!DN338))*IF('MS-7'!$DV336="W",1,-1),"")</f>
        <v/>
      </c>
      <c r="G846" s="39" t="str">
        <f>IF('MS-7'!$DV336&lt;&gt;"",IF('MS-7'!DP336&gt;'MS-7'!DP338,MIN('MS-7'!DP336,'MS-7'!DP338),-MIN('MS-7'!DP336,'MS-7'!DP338))*IF('MS-7'!$DV336="W",1,-1),"")</f>
        <v/>
      </c>
      <c r="H846" s="39" t="str">
        <f>IF('MS-7'!$DV336&lt;&gt;"",IF('MS-7'!DR336='MS-7'!DR338,"",IF('MS-7'!DR336&gt;'MS-7'!DR338,MIN('MS-7'!DR336,'MS-7'!DR338),-MIN('MS-7'!DR336,'MS-7'!DR338))*IF('MS-7'!$DV336="W",1,-1)),"")</f>
        <v/>
      </c>
      <c r="I846" s="39" t="str">
        <f>IF('MS-7'!$DV336&lt;&gt;"",IF('MS-7'!DT336='MS-7'!DT338,"",IF('MS-7'!DT336&gt;'MS-7'!DT338,MIN('MS-7'!DT336,'MS-7'!DT338),-MIN('MS-7'!DT336,'MS-7'!DT338))*IF('MS-7'!$DV336="W",1,-1)),"")</f>
        <v/>
      </c>
    </row>
    <row r="847" spans="1:9">
      <c r="A847" t="e">
        <f t="shared" si="13"/>
        <v>#VALUE!</v>
      </c>
      <c r="B847" s="38" t="str">
        <f>CONCATENATE("MS-7 ",'MS-7'!$D$330,",",'MS-7'!$CT346)</f>
        <v>MS-7 6,10</v>
      </c>
      <c r="C847" t="str">
        <f>IF('MS-7'!$DV346&lt;&gt;"",IF('MS-7'!$DV346="W",'MS-7'!$CW346,'MS-7'!$CW348),"")</f>
        <v/>
      </c>
      <c r="D847" t="str">
        <f>IF('MS-7'!$DV346&lt;&gt;"",IF('MS-7'!$DV346="L",'MS-7'!$CW346,'MS-7'!$CW348),"")</f>
        <v/>
      </c>
      <c r="E847" s="39" t="str">
        <f>IF('MS-7'!$DV346&lt;&gt;"",IF('MS-7'!DL346&gt;'MS-7'!DL348,MIN('MS-7'!DL346,'MS-7'!DL348),-MIN('MS-7'!DL346,'MS-7'!DL348))*IF('MS-7'!$DV346="W",1,-1),"")</f>
        <v/>
      </c>
      <c r="F847" s="39" t="str">
        <f>IF('MS-7'!$DV346&lt;&gt;"",IF('MS-7'!DN346&gt;'MS-7'!DN348,MIN('MS-7'!DN346,'MS-7'!DN348),-MIN('MS-7'!DN346,'MS-7'!DN348))*IF('MS-7'!$DV346="W",1,-1),"")</f>
        <v/>
      </c>
      <c r="G847" s="39" t="str">
        <f>IF('MS-7'!$DV346&lt;&gt;"",IF('MS-7'!DP346&gt;'MS-7'!DP348,MIN('MS-7'!DP346,'MS-7'!DP348),-MIN('MS-7'!DP346,'MS-7'!DP348))*IF('MS-7'!$DV346="W",1,-1),"")</f>
        <v/>
      </c>
      <c r="H847" s="39" t="str">
        <f>IF('MS-7'!$DV346&lt;&gt;"",IF('MS-7'!DR346='MS-7'!DR348,"",IF('MS-7'!DR346&gt;'MS-7'!DR348,MIN('MS-7'!DR346,'MS-7'!DR348),-MIN('MS-7'!DR346,'MS-7'!DR348))*IF('MS-7'!$DV346="W",1,-1)),"")</f>
        <v/>
      </c>
      <c r="I847" s="39" t="str">
        <f>IF('MS-7'!$DV346&lt;&gt;"",IF('MS-7'!DT346='MS-7'!DT348,"",IF('MS-7'!DT346&gt;'MS-7'!DT348,MIN('MS-7'!DT346,'MS-7'!DT348),-MIN('MS-7'!DT346,'MS-7'!DT348))*IF('MS-7'!$DV346="W",1,-1)),"")</f>
        <v/>
      </c>
    </row>
    <row r="848" spans="1:9">
      <c r="A848" t="e">
        <f t="shared" si="13"/>
        <v>#VALUE!</v>
      </c>
      <c r="B848" s="38" t="str">
        <f>CONCATENATE("MS-7 ",'MS-7'!$D$330,",",'MS-7'!$CT356)</f>
        <v>MS-7 6,11</v>
      </c>
      <c r="C848" t="str">
        <f>IF('MS-7'!$DV356&lt;&gt;"",IF('MS-7'!$DV356="W",'MS-7'!$CW356,'MS-7'!$CW358),"")</f>
        <v/>
      </c>
      <c r="D848" t="str">
        <f>IF('MS-7'!$DV356&lt;&gt;"",IF('MS-7'!$DV356="L",'MS-7'!$CW356,'MS-7'!$CW358),"")</f>
        <v/>
      </c>
      <c r="E848" s="39" t="str">
        <f>IF('MS-7'!$DV356&lt;&gt;"",IF('MS-7'!DL356&gt;'MS-7'!DL358,MIN('MS-7'!DL356,'MS-7'!DL358),-MIN('MS-7'!DL356,'MS-7'!DL358))*IF('MS-7'!$DV356="W",1,-1),"")</f>
        <v/>
      </c>
      <c r="F848" s="39" t="str">
        <f>IF('MS-7'!$DV356&lt;&gt;"",IF('MS-7'!DN356&gt;'MS-7'!DN358,MIN('MS-7'!DN356,'MS-7'!DN358),-MIN('MS-7'!DN356,'MS-7'!DN358))*IF('MS-7'!$DV356="W",1,-1),"")</f>
        <v/>
      </c>
      <c r="G848" s="39" t="str">
        <f>IF('MS-7'!$DV356&lt;&gt;"",IF('MS-7'!DP356&gt;'MS-7'!DP358,MIN('MS-7'!DP356,'MS-7'!DP358),-MIN('MS-7'!DP356,'MS-7'!DP358))*IF('MS-7'!$DV356="W",1,-1),"")</f>
        <v/>
      </c>
      <c r="H848" s="39" t="str">
        <f>IF('MS-7'!$DV356&lt;&gt;"",IF('MS-7'!DR356='MS-7'!DR358,"",IF('MS-7'!DR356&gt;'MS-7'!DR358,MIN('MS-7'!DR356,'MS-7'!DR358),-MIN('MS-7'!DR356,'MS-7'!DR358))*IF('MS-7'!$DV356="W",1,-1)),"")</f>
        <v/>
      </c>
      <c r="I848" s="39" t="str">
        <f>IF('MS-7'!$DV356&lt;&gt;"",IF('MS-7'!DT356='MS-7'!DT358,"",IF('MS-7'!DT356&gt;'MS-7'!DT358,MIN('MS-7'!DT356,'MS-7'!DT358),-MIN('MS-7'!DT356,'MS-7'!DT358))*IF('MS-7'!$DV356="W",1,-1)),"")</f>
        <v/>
      </c>
    </row>
    <row r="849" spans="1:9">
      <c r="A849" t="e">
        <f t="shared" si="13"/>
        <v>#VALUE!</v>
      </c>
      <c r="B849" s="38" t="str">
        <f>CONCATENATE("MS-7 ",'MS-7'!$D$330,",",'MS-7'!$CT366)</f>
        <v>MS-7 6,12</v>
      </c>
      <c r="C849" t="str">
        <f>IF('MS-7'!$DV366&lt;&gt;"",IF('MS-7'!$DV366="W",'MS-7'!$CW366,'MS-7'!$CW368),"")</f>
        <v/>
      </c>
      <c r="D849" t="str">
        <f>IF('MS-7'!$DV366&lt;&gt;"",IF('MS-7'!$DV366="L",'MS-7'!$CW366,'MS-7'!$CW368),"")</f>
        <v/>
      </c>
      <c r="E849" s="39" t="str">
        <f>IF('MS-7'!$DV366&lt;&gt;"",IF('MS-7'!DL366&gt;'MS-7'!DL368,MIN('MS-7'!DL366,'MS-7'!DL368),-MIN('MS-7'!DL366,'MS-7'!DL368))*IF('MS-7'!$DV366="W",1,-1),"")</f>
        <v/>
      </c>
      <c r="F849" s="39" t="str">
        <f>IF('MS-7'!$DV366&lt;&gt;"",IF('MS-7'!DN366&gt;'MS-7'!DN368,MIN('MS-7'!DN366,'MS-7'!DN368),-MIN('MS-7'!DN366,'MS-7'!DN368))*IF('MS-7'!$DV366="W",1,-1),"")</f>
        <v/>
      </c>
      <c r="G849" s="39" t="str">
        <f>IF('MS-7'!$DV366&lt;&gt;"",IF('MS-7'!DP366&gt;'MS-7'!DP368,MIN('MS-7'!DP366,'MS-7'!DP368),-MIN('MS-7'!DP366,'MS-7'!DP368))*IF('MS-7'!$DV366="W",1,-1),"")</f>
        <v/>
      </c>
      <c r="H849" s="39" t="str">
        <f>IF('MS-7'!$DV366&lt;&gt;"",IF('MS-7'!DR366='MS-7'!DR368,"",IF('MS-7'!DR366&gt;'MS-7'!DR368,MIN('MS-7'!DR366,'MS-7'!DR368),-MIN('MS-7'!DR366,'MS-7'!DR368))*IF('MS-7'!$DV366="W",1,-1)),"")</f>
        <v/>
      </c>
      <c r="I849" s="39" t="str">
        <f>IF('MS-7'!$DV366&lt;&gt;"",IF('MS-7'!DT366='MS-7'!DT368,"",IF('MS-7'!DT366&gt;'MS-7'!DT368,MIN('MS-7'!DT366,'MS-7'!DT368),-MIN('MS-7'!DT366,'MS-7'!DT368))*IF('MS-7'!$DV366="W",1,-1)),"")</f>
        <v/>
      </c>
    </row>
    <row r="850" spans="1:9">
      <c r="A850" t="e">
        <f t="shared" si="13"/>
        <v>#VALUE!</v>
      </c>
      <c r="B850" s="38" t="str">
        <f>CONCATENATE("MS-7 ",'MS-7'!$D$330,",",'MS-7'!$CT376)</f>
        <v>MS-7 6,13</v>
      </c>
      <c r="C850" t="str">
        <f>IF('MS-7'!$DV376&lt;&gt;"",IF('MS-7'!$DV376="W",'MS-7'!$CW376,'MS-7'!$CW378),"")</f>
        <v/>
      </c>
      <c r="D850" t="str">
        <f>IF('MS-7'!$DV376&lt;&gt;"",IF('MS-7'!$DV376="L",'MS-7'!$CW376,'MS-7'!$CW378),"")</f>
        <v/>
      </c>
      <c r="E850" s="39" t="str">
        <f>IF('MS-7'!$DV376&lt;&gt;"",IF('MS-7'!DL376&gt;'MS-7'!DL378,MIN('MS-7'!DL376,'MS-7'!DL378),-MIN('MS-7'!DL376,'MS-7'!DL378))*IF('MS-7'!$DV376="W",1,-1),"")</f>
        <v/>
      </c>
      <c r="F850" s="39" t="str">
        <f>IF('MS-7'!$DV376&lt;&gt;"",IF('MS-7'!DN376&gt;'MS-7'!DN378,MIN('MS-7'!DN376,'MS-7'!DN378),-MIN('MS-7'!DN376,'MS-7'!DN378))*IF('MS-7'!$DV376="W",1,-1),"")</f>
        <v/>
      </c>
      <c r="G850" s="39" t="str">
        <f>IF('MS-7'!$DV376&lt;&gt;"",IF('MS-7'!DP376&gt;'MS-7'!DP378,MIN('MS-7'!DP376,'MS-7'!DP378),-MIN('MS-7'!DP376,'MS-7'!DP378))*IF('MS-7'!$DV376="W",1,-1),"")</f>
        <v/>
      </c>
      <c r="H850" s="39" t="str">
        <f>IF('MS-7'!$DV376&lt;&gt;"",IF('MS-7'!DR376='MS-7'!DR378,"",IF('MS-7'!DR376&gt;'MS-7'!DR378,MIN('MS-7'!DR376,'MS-7'!DR378),-MIN('MS-7'!DR376,'MS-7'!DR378))*IF('MS-7'!$DV376="W",1,-1)),"")</f>
        <v/>
      </c>
      <c r="I850" s="39" t="str">
        <f>IF('MS-7'!$DV376&lt;&gt;"",IF('MS-7'!DT376='MS-7'!DT378,"",IF('MS-7'!DT376&gt;'MS-7'!DT378,MIN('MS-7'!DT376,'MS-7'!DT378),-MIN('MS-7'!DT376,'MS-7'!DT378))*IF('MS-7'!$DV376="W",1,-1)),"")</f>
        <v/>
      </c>
    </row>
    <row r="851" spans="1:9">
      <c r="A851" t="e">
        <f t="shared" si="13"/>
        <v>#VALUE!</v>
      </c>
      <c r="B851" s="38" t="str">
        <f>CONCATENATE("MS-7 ",'MS-7'!$D$330,",",'MS-7'!$CT386)</f>
        <v>MS-7 6,14</v>
      </c>
      <c r="C851" t="str">
        <f>IF('MS-7'!$DV386&lt;&gt;"",IF('MS-7'!$DV386="W",'MS-7'!$CW386,'MS-7'!$CW388),"")</f>
        <v/>
      </c>
      <c r="D851" t="str">
        <f>IF('MS-7'!$DV386&lt;&gt;"",IF('MS-7'!$DV386="L",'MS-7'!$CW386,'MS-7'!$CW388),"")</f>
        <v/>
      </c>
      <c r="E851" s="39" t="str">
        <f>IF('MS-7'!$DV386&lt;&gt;"",IF('MS-7'!DL386&gt;'MS-7'!DL388,MIN('MS-7'!DL386,'MS-7'!DL388),-MIN('MS-7'!DL386,'MS-7'!DL388))*IF('MS-7'!$DV386="W",1,-1),"")</f>
        <v/>
      </c>
      <c r="F851" s="39" t="str">
        <f>IF('MS-7'!$DV386&lt;&gt;"",IF('MS-7'!DN386&gt;'MS-7'!DN388,MIN('MS-7'!DN386,'MS-7'!DN388),-MIN('MS-7'!DN386,'MS-7'!DN388))*IF('MS-7'!$DV386="W",1,-1),"")</f>
        <v/>
      </c>
      <c r="G851" s="39" t="str">
        <f>IF('MS-7'!$DV386&lt;&gt;"",IF('MS-7'!DP386&gt;'MS-7'!DP388,MIN('MS-7'!DP386,'MS-7'!DP388),-MIN('MS-7'!DP386,'MS-7'!DP388))*IF('MS-7'!$DV386="W",1,-1),"")</f>
        <v/>
      </c>
      <c r="H851" s="39" t="str">
        <f>IF('MS-7'!$DV386&lt;&gt;"",IF('MS-7'!DR386='MS-7'!DR388,"",IF('MS-7'!DR386&gt;'MS-7'!DR388,MIN('MS-7'!DR386,'MS-7'!DR388),-MIN('MS-7'!DR386,'MS-7'!DR388))*IF('MS-7'!$DV386="W",1,-1)),"")</f>
        <v/>
      </c>
      <c r="I851" s="39" t="str">
        <f>IF('MS-7'!$DV386&lt;&gt;"",IF('MS-7'!DT386='MS-7'!DT388,"",IF('MS-7'!DT386&gt;'MS-7'!DT388,MIN('MS-7'!DT386,'MS-7'!DT388),-MIN('MS-7'!DT386,'MS-7'!DT388))*IF('MS-7'!$DV386="W",1,-1)),"")</f>
        <v/>
      </c>
    </row>
    <row r="852" spans="1:9">
      <c r="A852" t="e">
        <f t="shared" si="13"/>
        <v>#VALUE!</v>
      </c>
      <c r="B852" s="38" t="str">
        <f>CONCATENATE("MS-7 ",'MS-7'!$D$330,",",'MS-7'!$EJ326)</f>
        <v>MS-7 6,15</v>
      </c>
      <c r="C852" t="str">
        <f>IF('MS-7'!$FL326&lt;&gt;"",IF('MS-7'!$FL326="W",'MS-7'!$EM326,'MS-7'!$EM328),"")</f>
        <v/>
      </c>
      <c r="D852" t="str">
        <f>IF('MS-7'!$FL326&lt;&gt;"",IF('MS-7'!$FL326="L",'MS-7'!$EM326,'MS-7'!$EM328),"")</f>
        <v/>
      </c>
      <c r="E852" s="39" t="str">
        <f>IF('MS-7'!$FL326&lt;&gt;"",IF('MS-7'!FB326&gt;'MS-7'!FB328,MIN('MS-7'!FB326,'MS-7'!FB328),-MIN('MS-7'!FB326,'MS-7'!FB328))*IF('MS-7'!$FL326="W",1,-1),"")</f>
        <v/>
      </c>
      <c r="F852" s="39" t="str">
        <f>IF('MS-7'!$FL326&lt;&gt;"",IF('MS-7'!FD326&gt;'MS-7'!FD328,MIN('MS-7'!FD326,'MS-7'!FD328),-MIN('MS-7'!FD326,'MS-7'!FD328))*IF('MS-7'!$FL326="W",1,-1),"")</f>
        <v/>
      </c>
      <c r="G852" s="39" t="str">
        <f>IF('MS-7'!$FL326&lt;&gt;"",IF('MS-7'!FF326&gt;'MS-7'!FF328,MIN('MS-7'!FF326,'MS-7'!FF328),-MIN('MS-7'!FF326,'MS-7'!FF328))*IF('MS-7'!$FL326="W",1,-1),"")</f>
        <v/>
      </c>
      <c r="H852" s="39" t="str">
        <f>IF('MS-7'!$FL326&lt;&gt;"",IF('MS-7'!FH326='MS-7'!FH328,"",IF('MS-7'!FH326&gt;'MS-7'!FH328,MIN('MS-7'!FH326,'MS-7'!FH328),-MIN('MS-7'!FH326,'MS-7'!FH328))*IF('MS-7'!$FL326="W",1,-1)),"")</f>
        <v/>
      </c>
      <c r="I852" s="39" t="str">
        <f>IF('MS-7'!$FL326&lt;&gt;"",IF('MS-7'!FJ326='MS-7'!FJ328,"",IF('MS-7'!FJ326&gt;'MS-7'!FJ328,MIN('MS-7'!FJ326,'MS-7'!FJ328),-MIN('MS-7'!FJ326,'MS-7'!FJ328))*IF('MS-7'!$FL326="W",1,-1)),"")</f>
        <v/>
      </c>
    </row>
    <row r="853" spans="1:9">
      <c r="A853" t="e">
        <f t="shared" si="13"/>
        <v>#VALUE!</v>
      </c>
      <c r="B853" s="38" t="str">
        <f>CONCATENATE("MS-7 ",'MS-7'!$D$330,",",'MS-7'!$EJ336)</f>
        <v>MS-7 6,16</v>
      </c>
      <c r="C853" t="str">
        <f>IF('MS-7'!$FL336&lt;&gt;"",IF('MS-7'!$FL336="W",'MS-7'!$EM336,'MS-7'!$EM338),"")</f>
        <v/>
      </c>
      <c r="D853" t="str">
        <f>IF('MS-7'!$FL336&lt;&gt;"",IF('MS-7'!$FL336="L",'MS-7'!$EM336,'MS-7'!$EM338),"")</f>
        <v/>
      </c>
      <c r="E853" s="39" t="str">
        <f>IF('MS-7'!$FL336&lt;&gt;"",IF('MS-7'!FB336&gt;'MS-7'!FB338,MIN('MS-7'!FB336,'MS-7'!FB338),-MIN('MS-7'!FB336,'MS-7'!FB338))*IF('MS-7'!$FL336="W",1,-1),"")</f>
        <v/>
      </c>
      <c r="F853" s="39" t="str">
        <f>IF('MS-7'!$FL336&lt;&gt;"",IF('MS-7'!FD336&gt;'MS-7'!FD338,MIN('MS-7'!FD336,'MS-7'!FD338),-MIN('MS-7'!FD336,'MS-7'!FD338))*IF('MS-7'!$FL336="W",1,-1),"")</f>
        <v/>
      </c>
      <c r="G853" s="39" t="str">
        <f>IF('MS-7'!$FL336&lt;&gt;"",IF('MS-7'!FF336&gt;'MS-7'!FF338,MIN('MS-7'!FF336,'MS-7'!FF338),-MIN('MS-7'!FF336,'MS-7'!FF338))*IF('MS-7'!$FL336="W",1,-1),"")</f>
        <v/>
      </c>
      <c r="H853" s="39" t="str">
        <f>IF('MS-7'!$FL336&lt;&gt;"",IF('MS-7'!FH336='MS-7'!FH338,"",IF('MS-7'!FH336&gt;'MS-7'!FH338,MIN('MS-7'!FH336,'MS-7'!FH338),-MIN('MS-7'!FH336,'MS-7'!FH338))*IF('MS-7'!$FL336="W",1,-1)),"")</f>
        <v/>
      </c>
      <c r="I853" s="39" t="str">
        <f>IF('MS-7'!$FL336&lt;&gt;"",IF('MS-7'!FJ336='MS-7'!FJ338,"",IF('MS-7'!FJ336&gt;'MS-7'!FJ338,MIN('MS-7'!FJ336,'MS-7'!FJ338),-MIN('MS-7'!FJ336,'MS-7'!FJ338))*IF('MS-7'!$FL336="W",1,-1)),"")</f>
        <v/>
      </c>
    </row>
    <row r="854" spans="1:9">
      <c r="A854" t="e">
        <f t="shared" si="13"/>
        <v>#VALUE!</v>
      </c>
      <c r="B854" s="38" t="str">
        <f>CONCATENATE("MS-7 ",'MS-7'!$D$330,",",'MS-7'!$EJ346)</f>
        <v>MS-7 6,17</v>
      </c>
      <c r="C854" t="str">
        <f>IF('MS-7'!$FL346&lt;&gt;"",IF('MS-7'!$FL346="W",'MS-7'!$EM346,'MS-7'!$EM348),"")</f>
        <v/>
      </c>
      <c r="D854" t="str">
        <f>IF('MS-7'!$FL346&lt;&gt;"",IF('MS-7'!$FL346="L",'MS-7'!$EM346,'MS-7'!$EM348),"")</f>
        <v/>
      </c>
      <c r="E854" s="39" t="str">
        <f>IF('MS-7'!$FL346&lt;&gt;"",IF('MS-7'!FB346&gt;'MS-7'!FB348,MIN('MS-7'!FB346,'MS-7'!FB348),-MIN('MS-7'!FB346,'MS-7'!FB348))*IF('MS-7'!$FL346="W",1,-1),"")</f>
        <v/>
      </c>
      <c r="F854" s="39" t="str">
        <f>IF('MS-7'!$FL346&lt;&gt;"",IF('MS-7'!FD346&gt;'MS-7'!FD348,MIN('MS-7'!FD346,'MS-7'!FD348),-MIN('MS-7'!FD346,'MS-7'!FD348))*IF('MS-7'!$FL346="W",1,-1),"")</f>
        <v/>
      </c>
      <c r="G854" s="39" t="str">
        <f>IF('MS-7'!$FL346&lt;&gt;"",IF('MS-7'!FF346&gt;'MS-7'!FF348,MIN('MS-7'!FF346,'MS-7'!FF348),-MIN('MS-7'!FF346,'MS-7'!FF348))*IF('MS-7'!$FL346="W",1,-1),"")</f>
        <v/>
      </c>
      <c r="H854" s="39" t="str">
        <f>IF('MS-7'!$FL346&lt;&gt;"",IF('MS-7'!FH346='MS-7'!FH348,"",IF('MS-7'!FH346&gt;'MS-7'!FH348,MIN('MS-7'!FH346,'MS-7'!FH348),-MIN('MS-7'!FH346,'MS-7'!FH348))*IF('MS-7'!$FL346="W",1,-1)),"")</f>
        <v/>
      </c>
      <c r="I854" s="39" t="str">
        <f>IF('MS-7'!$FL346&lt;&gt;"",IF('MS-7'!FJ346='MS-7'!FJ348,"",IF('MS-7'!FJ346&gt;'MS-7'!FJ348,MIN('MS-7'!FJ346,'MS-7'!FJ348),-MIN('MS-7'!FJ346,'MS-7'!FJ348))*IF('MS-7'!$FL346="W",1,-1)),"")</f>
        <v/>
      </c>
    </row>
    <row r="855" spans="1:9">
      <c r="A855" t="e">
        <f t="shared" si="13"/>
        <v>#VALUE!</v>
      </c>
      <c r="B855" s="38" t="str">
        <f>CONCATENATE("MS-7 ",'MS-7'!$D$330,",",'MS-7'!$EJ356)</f>
        <v>MS-7 6,18</v>
      </c>
      <c r="C855" t="str">
        <f>IF('MS-7'!$FL356&lt;&gt;"",IF('MS-7'!$FL356="W",'MS-7'!$EM356,'MS-7'!$EM358),"")</f>
        <v/>
      </c>
      <c r="D855" t="str">
        <f>IF('MS-7'!$FL356&lt;&gt;"",IF('MS-7'!$FL356="L",'MS-7'!$EM356,'MS-7'!$EM358),"")</f>
        <v/>
      </c>
      <c r="E855" s="39" t="str">
        <f>IF('MS-7'!$FL356&lt;&gt;"",IF('MS-7'!FB356&gt;'MS-7'!FB358,MIN('MS-7'!FB356,'MS-7'!FB358),-MIN('MS-7'!FB356,'MS-7'!FB358))*IF('MS-7'!$FL356="W",1,-1),"")</f>
        <v/>
      </c>
      <c r="F855" s="39" t="str">
        <f>IF('MS-7'!$FL356&lt;&gt;"",IF('MS-7'!FD356&gt;'MS-7'!FD358,MIN('MS-7'!FD356,'MS-7'!FD358),-MIN('MS-7'!FD356,'MS-7'!FD358))*IF('MS-7'!$FL356="W",1,-1),"")</f>
        <v/>
      </c>
      <c r="G855" s="39" t="str">
        <f>IF('MS-7'!$FL356&lt;&gt;"",IF('MS-7'!FF356&gt;'MS-7'!FF358,MIN('MS-7'!FF356,'MS-7'!FF358),-MIN('MS-7'!FF356,'MS-7'!FF358))*IF('MS-7'!$FL356="W",1,-1),"")</f>
        <v/>
      </c>
      <c r="H855" s="39" t="str">
        <f>IF('MS-7'!$FL356&lt;&gt;"",IF('MS-7'!FH356='MS-7'!FH358,"",IF('MS-7'!FH356&gt;'MS-7'!FH358,MIN('MS-7'!FH356,'MS-7'!FH358),-MIN('MS-7'!FH356,'MS-7'!FH358))*IF('MS-7'!$FL356="W",1,-1)),"")</f>
        <v/>
      </c>
      <c r="I855" s="39" t="str">
        <f>IF('MS-7'!$FL356&lt;&gt;"",IF('MS-7'!FJ356='MS-7'!FJ358,"",IF('MS-7'!FJ356&gt;'MS-7'!FJ358,MIN('MS-7'!FJ356,'MS-7'!FJ358),-MIN('MS-7'!FJ356,'MS-7'!FJ358))*IF('MS-7'!$FL356="W",1,-1)),"")</f>
        <v/>
      </c>
    </row>
    <row r="856" spans="1:9">
      <c r="A856" t="e">
        <f t="shared" si="13"/>
        <v>#VALUE!</v>
      </c>
      <c r="B856" s="38" t="str">
        <f>CONCATENATE("MS-7 ",'MS-7'!$D$330,",",'MS-7'!$EJ366)</f>
        <v>MS-7 6,19</v>
      </c>
      <c r="C856" t="str">
        <f>IF('MS-7'!$FL366&lt;&gt;"",IF('MS-7'!$FL366="W",'MS-7'!$EM366,'MS-7'!$EM368),"")</f>
        <v/>
      </c>
      <c r="D856" t="str">
        <f>IF('MS-7'!$FL366&lt;&gt;"",IF('MS-7'!$FL366="L",'MS-7'!$EM366,'MS-7'!$EM368),"")</f>
        <v/>
      </c>
      <c r="E856" s="39" t="str">
        <f>IF('MS-7'!$FL366&lt;&gt;"",IF('MS-7'!FB366&gt;'MS-7'!FB368,MIN('MS-7'!FB366,'MS-7'!FB368),-MIN('MS-7'!FB366,'MS-7'!FB368))*IF('MS-7'!$FL366="W",1,-1),"")</f>
        <v/>
      </c>
      <c r="F856" s="39" t="str">
        <f>IF('MS-7'!$FL366&lt;&gt;"",IF('MS-7'!FD366&gt;'MS-7'!FD368,MIN('MS-7'!FD366,'MS-7'!FD368),-MIN('MS-7'!FD366,'MS-7'!FD368))*IF('MS-7'!$FL366="W",1,-1),"")</f>
        <v/>
      </c>
      <c r="G856" s="39" t="str">
        <f>IF('MS-7'!$FL366&lt;&gt;"",IF('MS-7'!FF366&gt;'MS-7'!FF368,MIN('MS-7'!FF366,'MS-7'!FF368),-MIN('MS-7'!FF366,'MS-7'!FF368))*IF('MS-7'!$FL366="W",1,-1),"")</f>
        <v/>
      </c>
      <c r="H856" s="39" t="str">
        <f>IF('MS-7'!$FL366&lt;&gt;"",IF('MS-7'!FH366='MS-7'!FH368,"",IF('MS-7'!FH366&gt;'MS-7'!FH368,MIN('MS-7'!FH366,'MS-7'!FH368),-MIN('MS-7'!FH366,'MS-7'!FH368))*IF('MS-7'!$FL366="W",1,-1)),"")</f>
        <v/>
      </c>
      <c r="I856" s="39" t="str">
        <f>IF('MS-7'!$FL366&lt;&gt;"",IF('MS-7'!FJ366='MS-7'!FJ368,"",IF('MS-7'!FJ366&gt;'MS-7'!FJ368,MIN('MS-7'!FJ366,'MS-7'!FJ368),-MIN('MS-7'!FJ366,'MS-7'!FJ368))*IF('MS-7'!$FL366="W",1,-1)),"")</f>
        <v/>
      </c>
    </row>
    <row r="857" spans="1:9">
      <c r="A857" t="e">
        <f t="shared" si="13"/>
        <v>#VALUE!</v>
      </c>
      <c r="B857" s="38" t="str">
        <f>CONCATENATE("MS-7 ",'MS-7'!$D$330,",",'MS-7'!$EJ376)</f>
        <v>MS-7 6,20</v>
      </c>
      <c r="C857" t="str">
        <f>IF('MS-7'!$FL376&lt;&gt;"",IF('MS-7'!$FL376="W",'MS-7'!$EM376,'MS-7'!$EM378),"")</f>
        <v/>
      </c>
      <c r="D857" t="str">
        <f>IF('MS-7'!$FL376&lt;&gt;"",IF('MS-7'!$FL376="L",'MS-7'!$EM376,'MS-7'!$EM378),"")</f>
        <v/>
      </c>
      <c r="E857" s="39" t="str">
        <f>IF('MS-7'!$FL376&lt;&gt;"",IF('MS-7'!FB376&gt;'MS-7'!FB378,MIN('MS-7'!FB376,'MS-7'!FB378),-MIN('MS-7'!FB376,'MS-7'!FB378))*IF('MS-7'!$FL376="W",1,-1),"")</f>
        <v/>
      </c>
      <c r="F857" s="39" t="str">
        <f>IF('MS-7'!$FL376&lt;&gt;"",IF('MS-7'!FD376&gt;'MS-7'!FD378,MIN('MS-7'!FD376,'MS-7'!FD378),-MIN('MS-7'!FD376,'MS-7'!FD378))*IF('MS-7'!$FL376="W",1,-1),"")</f>
        <v/>
      </c>
      <c r="G857" s="39" t="str">
        <f>IF('MS-7'!$FL376&lt;&gt;"",IF('MS-7'!FF376&gt;'MS-7'!FF378,MIN('MS-7'!FF376,'MS-7'!FF378),-MIN('MS-7'!FF376,'MS-7'!FF378))*IF('MS-7'!$FL376="W",1,-1),"")</f>
        <v/>
      </c>
      <c r="H857" s="39" t="str">
        <f>IF('MS-7'!$FL376&lt;&gt;"",IF('MS-7'!FH376='MS-7'!FH378,"",IF('MS-7'!FH376&gt;'MS-7'!FH378,MIN('MS-7'!FH376,'MS-7'!FH378),-MIN('MS-7'!FH376,'MS-7'!FH378))*IF('MS-7'!$FL376="W",1,-1)),"")</f>
        <v/>
      </c>
      <c r="I857" s="39" t="str">
        <f>IF('MS-7'!$FL376&lt;&gt;"",IF('MS-7'!FJ376='MS-7'!FJ378,"",IF('MS-7'!FJ376&gt;'MS-7'!FJ378,MIN('MS-7'!FJ376,'MS-7'!FJ378),-MIN('MS-7'!FJ376,'MS-7'!FJ378))*IF('MS-7'!$FL376="W",1,-1)),"")</f>
        <v/>
      </c>
    </row>
    <row r="858" spans="1:9">
      <c r="A858" t="e">
        <f t="shared" si="13"/>
        <v>#VALUE!</v>
      </c>
      <c r="B858" s="38" t="str">
        <f>CONCATENATE("MS-7 ",'MS-7'!$D$330,",",'MS-7'!$EJ386)</f>
        <v>MS-7 6,21</v>
      </c>
      <c r="C858" t="str">
        <f>IF('MS-7'!$FL386&lt;&gt;"",IF('MS-7'!$FL386="W",'MS-7'!$EM386,'MS-7'!$EM388),"")</f>
        <v/>
      </c>
      <c r="D858" t="str">
        <f>IF('MS-7'!$FL386&lt;&gt;"",IF('MS-7'!$FL386="L",'MS-7'!$EM386,'MS-7'!$EM388),"")</f>
        <v/>
      </c>
      <c r="E858" s="39" t="str">
        <f>IF('MS-7'!$FL386&lt;&gt;"",IF('MS-7'!FB386&gt;'MS-7'!FB388,MIN('MS-7'!FB386,'MS-7'!FB388),-MIN('MS-7'!FB386,'MS-7'!FB388))*IF('MS-7'!$FL386="W",1,-1),"")</f>
        <v/>
      </c>
      <c r="F858" s="39" t="str">
        <f>IF('MS-7'!$FL386&lt;&gt;"",IF('MS-7'!FD386&gt;'MS-7'!FD388,MIN('MS-7'!FD386,'MS-7'!FD388),-MIN('MS-7'!FD386,'MS-7'!FD388))*IF('MS-7'!$FL386="W",1,-1),"")</f>
        <v/>
      </c>
      <c r="G858" s="39" t="str">
        <f>IF('MS-7'!$FL386&lt;&gt;"",IF('MS-7'!FF386&gt;'MS-7'!FF388,MIN('MS-7'!FF386,'MS-7'!FF388),-MIN('MS-7'!FF386,'MS-7'!FF388))*IF('MS-7'!$FL386="W",1,-1),"")</f>
        <v/>
      </c>
      <c r="H858" s="39" t="str">
        <f>IF('MS-7'!$FL386&lt;&gt;"",IF('MS-7'!FH386='MS-7'!FH388,"",IF('MS-7'!FH386&gt;'MS-7'!FH388,MIN('MS-7'!FH386,'MS-7'!FH388),-MIN('MS-7'!FH386,'MS-7'!FH388))*IF('MS-7'!$FL386="W",1,-1)),"")</f>
        <v/>
      </c>
      <c r="I858" s="39" t="str">
        <f>IF('MS-7'!$FL386&lt;&gt;"",IF('MS-7'!FJ386='MS-7'!FJ388,"",IF('MS-7'!FJ386&gt;'MS-7'!FJ388,MIN('MS-7'!FJ386,'MS-7'!FJ388),-MIN('MS-7'!FJ386,'MS-7'!FJ388))*IF('MS-7'!$FL386="W",1,-1)),"")</f>
        <v/>
      </c>
    </row>
    <row r="859" spans="1:9">
      <c r="A859" t="e">
        <f t="shared" si="13"/>
        <v>#VALUE!</v>
      </c>
      <c r="B859" s="38" t="str">
        <f>CONCATENATE("MS-7 ",'MS-7'!$D$395,",",'MS-7'!$BD391)</f>
        <v>MS-7 7,1</v>
      </c>
      <c r="C859" t="str">
        <f>IF('MS-7'!$CF391&lt;&gt;"",IF('MS-7'!$CF391="W",'MS-7'!$BG391,'MS-7'!$BG393),"")</f>
        <v/>
      </c>
      <c r="D859" t="str">
        <f>IF('MS-7'!$CF391&lt;&gt;"",IF('MS-7'!$CF391="L",'MS-7'!$BG391,'MS-7'!$BG393),"")</f>
        <v/>
      </c>
      <c r="E859" s="39" t="str">
        <f>IF('MS-7'!$CF391&lt;&gt;"",IF('MS-7'!BV391&gt;'MS-7'!BV393,MIN('MS-7'!BV391,'MS-7'!BV393),-MIN('MS-7'!BV391,'MS-7'!BV393))*IF('MS-7'!$CF391="W",1,-1),"")</f>
        <v/>
      </c>
      <c r="F859" s="39" t="str">
        <f>IF('MS-7'!$CF391&lt;&gt;"",IF('MS-7'!BX391&gt;'MS-7'!BX393,MIN('MS-7'!BX391,'MS-7'!BX393),-MIN('MS-7'!BX391,'MS-7'!BX393))*IF('MS-7'!$CF391="W",1,-1),"")</f>
        <v/>
      </c>
      <c r="G859" s="39" t="str">
        <f>IF('MS-7'!$CF391&lt;&gt;"",IF('MS-7'!BZ391&gt;'MS-7'!BZ393,MIN('MS-7'!BZ391,'MS-7'!BZ393),-MIN('MS-7'!BZ391,'MS-7'!BZ393))*IF('MS-7'!$CF391="W",1,-1),"")</f>
        <v/>
      </c>
      <c r="H859" s="39" t="str">
        <f>IF('MS-7'!$CF391&lt;&gt;"",IF('MS-7'!CB391='MS-7'!CB393,"",IF('MS-7'!CB391&gt;'MS-7'!CB393,MIN('MS-7'!CB391,'MS-7'!CB393),-MIN('MS-7'!CB391,'MS-7'!CB393))*IF('MS-7'!$CF391="W",1,-1)),"")</f>
        <v/>
      </c>
      <c r="I859" s="39" t="str">
        <f>IF('MS-7'!$CF391&lt;&gt;"",IF('MS-7'!CD391='MS-7'!CD393,"",IF('MS-7'!CD391&gt;'MS-7'!CD393,MIN('MS-7'!CD391,'MS-7'!CD393),-MIN('MS-7'!CD391,'MS-7'!CD393))*IF('MS-7'!$CF391="W",1,-1)),"")</f>
        <v/>
      </c>
    </row>
    <row r="860" spans="1:9">
      <c r="A860" t="e">
        <f t="shared" si="13"/>
        <v>#VALUE!</v>
      </c>
      <c r="B860" s="38" t="str">
        <f>CONCATENATE("MS-7 ",'MS-7'!$D$395,",",'MS-7'!$BD401)</f>
        <v>MS-7 7,2</v>
      </c>
      <c r="C860" t="str">
        <f>IF('MS-7'!$CF401&lt;&gt;"",IF('MS-7'!$CF401="W",'MS-7'!$BG401,'MS-7'!$BG403),"")</f>
        <v/>
      </c>
      <c r="D860" t="str">
        <f>IF('MS-7'!$CF401&lt;&gt;"",IF('MS-7'!$CF401="L",'MS-7'!$BG401,'MS-7'!$BG403),"")</f>
        <v/>
      </c>
      <c r="E860" s="39" t="str">
        <f>IF('MS-7'!$CF401&lt;&gt;"",IF('MS-7'!BV401&gt;'MS-7'!BV403,MIN('MS-7'!BV401,'MS-7'!BV403),-MIN('MS-7'!BV401,'MS-7'!BV403))*IF('MS-7'!$CF401="W",1,-1),"")</f>
        <v/>
      </c>
      <c r="F860" s="39" t="str">
        <f>IF('MS-7'!$CF401&lt;&gt;"",IF('MS-7'!BX401&gt;'MS-7'!BX403,MIN('MS-7'!BX401,'MS-7'!BX403),-MIN('MS-7'!BX401,'MS-7'!BX403))*IF('MS-7'!$CF401="W",1,-1),"")</f>
        <v/>
      </c>
      <c r="G860" s="39" t="str">
        <f>IF('MS-7'!$CF401&lt;&gt;"",IF('MS-7'!BZ401&gt;'MS-7'!BZ403,MIN('MS-7'!BZ401,'MS-7'!BZ403),-MIN('MS-7'!BZ401,'MS-7'!BZ403))*IF('MS-7'!$CF401="W",1,-1),"")</f>
        <v/>
      </c>
      <c r="H860" s="39" t="str">
        <f>IF('MS-7'!$CF401&lt;&gt;"",IF('MS-7'!CB401='MS-7'!CB403,"",IF('MS-7'!CB401&gt;'MS-7'!CB403,MIN('MS-7'!CB401,'MS-7'!CB403),-MIN('MS-7'!CB401,'MS-7'!CB403))*IF('MS-7'!$CF401="W",1,-1)),"")</f>
        <v/>
      </c>
      <c r="I860" s="39" t="str">
        <f>IF('MS-7'!$CF401&lt;&gt;"",IF('MS-7'!CD401='MS-7'!CD403,"",IF('MS-7'!CD401&gt;'MS-7'!CD403,MIN('MS-7'!CD401,'MS-7'!CD403),-MIN('MS-7'!CD401,'MS-7'!CD403))*IF('MS-7'!$CF401="W",1,-1)),"")</f>
        <v/>
      </c>
    </row>
    <row r="861" spans="1:9">
      <c r="A861" t="e">
        <f t="shared" si="13"/>
        <v>#VALUE!</v>
      </c>
      <c r="B861" s="38" t="str">
        <f>CONCATENATE("MS-7 ",'MS-7'!$D$395,",",'MS-7'!$BD411)</f>
        <v>MS-7 7,3</v>
      </c>
      <c r="C861" t="str">
        <f>IF('MS-7'!$CF411&lt;&gt;"",IF('MS-7'!$CF411="W",'MS-7'!$BG411,'MS-7'!$BG413),"")</f>
        <v/>
      </c>
      <c r="D861" t="str">
        <f>IF('MS-7'!$CF411&lt;&gt;"",IF('MS-7'!$CF411="L",'MS-7'!$BG411,'MS-7'!$BG413),"")</f>
        <v/>
      </c>
      <c r="E861" s="39" t="str">
        <f>IF('MS-7'!$CF411&lt;&gt;"",IF('MS-7'!BV411&gt;'MS-7'!BV413,MIN('MS-7'!BV411,'MS-7'!BV413),-MIN('MS-7'!BV411,'MS-7'!BV413))*IF('MS-7'!$CF411="W",1,-1),"")</f>
        <v/>
      </c>
      <c r="F861" s="39" t="str">
        <f>IF('MS-7'!$CF411&lt;&gt;"",IF('MS-7'!BX411&gt;'MS-7'!BX413,MIN('MS-7'!BX411,'MS-7'!BX413),-MIN('MS-7'!BX411,'MS-7'!BX413))*IF('MS-7'!$CF411="W",1,-1),"")</f>
        <v/>
      </c>
      <c r="G861" s="39" t="str">
        <f>IF('MS-7'!$CF411&lt;&gt;"",IF('MS-7'!BZ411&gt;'MS-7'!BZ413,MIN('MS-7'!BZ411,'MS-7'!BZ413),-MIN('MS-7'!BZ411,'MS-7'!BZ413))*IF('MS-7'!$CF411="W",1,-1),"")</f>
        <v/>
      </c>
      <c r="H861" s="39" t="str">
        <f>IF('MS-7'!$CF411&lt;&gt;"",IF('MS-7'!CB411='MS-7'!CB413,"",IF('MS-7'!CB411&gt;'MS-7'!CB413,MIN('MS-7'!CB411,'MS-7'!CB413),-MIN('MS-7'!CB411,'MS-7'!CB413))*IF('MS-7'!$CF411="W",1,-1)),"")</f>
        <v/>
      </c>
      <c r="I861" s="39" t="str">
        <f>IF('MS-7'!$CF411&lt;&gt;"",IF('MS-7'!CD411='MS-7'!CD413,"",IF('MS-7'!CD411&gt;'MS-7'!CD413,MIN('MS-7'!CD411,'MS-7'!CD413),-MIN('MS-7'!CD411,'MS-7'!CD413))*IF('MS-7'!$CF411="W",1,-1)),"")</f>
        <v/>
      </c>
    </row>
    <row r="862" spans="1:9">
      <c r="A862" t="e">
        <f t="shared" si="13"/>
        <v>#VALUE!</v>
      </c>
      <c r="B862" s="38" t="str">
        <f>CONCATENATE("MS-7 ",'MS-7'!$D$395,",",'MS-7'!$BD421)</f>
        <v>MS-7 7,4</v>
      </c>
      <c r="C862" t="str">
        <f>IF('MS-7'!$CF421&lt;&gt;"",IF('MS-7'!$CF421="W",'MS-7'!$BG421,'MS-7'!$BG423),"")</f>
        <v/>
      </c>
      <c r="D862" t="str">
        <f>IF('MS-7'!$CF421&lt;&gt;"",IF('MS-7'!$CF421="L",'MS-7'!$BG421,'MS-7'!$BG423),"")</f>
        <v/>
      </c>
      <c r="E862" s="39" t="str">
        <f>IF('MS-7'!$CF421&lt;&gt;"",IF('MS-7'!BV421&gt;'MS-7'!BV423,MIN('MS-7'!BV421,'MS-7'!BV423),-MIN('MS-7'!BV421,'MS-7'!BV423))*IF('MS-7'!$CF421="W",1,-1),"")</f>
        <v/>
      </c>
      <c r="F862" s="39" t="str">
        <f>IF('MS-7'!$CF421&lt;&gt;"",IF('MS-7'!BX421&gt;'MS-7'!BX423,MIN('MS-7'!BX421,'MS-7'!BX423),-MIN('MS-7'!BX421,'MS-7'!BX423))*IF('MS-7'!$CF421="W",1,-1),"")</f>
        <v/>
      </c>
      <c r="G862" s="39" t="str">
        <f>IF('MS-7'!$CF421&lt;&gt;"",IF('MS-7'!BZ421&gt;'MS-7'!BZ423,MIN('MS-7'!BZ421,'MS-7'!BZ423),-MIN('MS-7'!BZ421,'MS-7'!BZ423))*IF('MS-7'!$CF421="W",1,-1),"")</f>
        <v/>
      </c>
      <c r="H862" s="39" t="str">
        <f>IF('MS-7'!$CF421&lt;&gt;"",IF('MS-7'!CB421='MS-7'!CB423,"",IF('MS-7'!CB421&gt;'MS-7'!CB423,MIN('MS-7'!CB421,'MS-7'!CB423),-MIN('MS-7'!CB421,'MS-7'!CB423))*IF('MS-7'!$CF421="W",1,-1)),"")</f>
        <v/>
      </c>
      <c r="I862" s="39" t="str">
        <f>IF('MS-7'!$CF421&lt;&gt;"",IF('MS-7'!CD421='MS-7'!CD423,"",IF('MS-7'!CD421&gt;'MS-7'!CD423,MIN('MS-7'!CD421,'MS-7'!CD423),-MIN('MS-7'!CD421,'MS-7'!CD423))*IF('MS-7'!$CF421="W",1,-1)),"")</f>
        <v/>
      </c>
    </row>
    <row r="863" spans="1:9">
      <c r="A863" t="e">
        <f t="shared" si="13"/>
        <v>#VALUE!</v>
      </c>
      <c r="B863" s="38" t="str">
        <f>CONCATENATE("MS-7 ",'MS-7'!$D$395,",",'MS-7'!$BD431)</f>
        <v>MS-7 7,5</v>
      </c>
      <c r="C863" t="str">
        <f>IF('MS-7'!$CF431&lt;&gt;"",IF('MS-7'!$CF431="W",'MS-7'!$BG431,'MS-7'!$BG433),"")</f>
        <v/>
      </c>
      <c r="D863" t="str">
        <f>IF('MS-7'!$CF431&lt;&gt;"",IF('MS-7'!$CF431="L",'MS-7'!$BG431,'MS-7'!$BG433),"")</f>
        <v/>
      </c>
      <c r="E863" s="39" t="str">
        <f>IF('MS-7'!$CF431&lt;&gt;"",IF('MS-7'!BV431&gt;'MS-7'!BV433,MIN('MS-7'!BV431,'MS-7'!BV433),-MIN('MS-7'!BV431,'MS-7'!BV433))*IF('MS-7'!$CF431="W",1,-1),"")</f>
        <v/>
      </c>
      <c r="F863" s="39" t="str">
        <f>IF('MS-7'!$CF431&lt;&gt;"",IF('MS-7'!BX431&gt;'MS-7'!BX433,MIN('MS-7'!BX431,'MS-7'!BX433),-MIN('MS-7'!BX431,'MS-7'!BX433))*IF('MS-7'!$CF431="W",1,-1),"")</f>
        <v/>
      </c>
      <c r="G863" s="39" t="str">
        <f>IF('MS-7'!$CF431&lt;&gt;"",IF('MS-7'!BZ431&gt;'MS-7'!BZ433,MIN('MS-7'!BZ431,'MS-7'!BZ433),-MIN('MS-7'!BZ431,'MS-7'!BZ433))*IF('MS-7'!$CF431="W",1,-1),"")</f>
        <v/>
      </c>
      <c r="H863" s="39" t="str">
        <f>IF('MS-7'!$CF431&lt;&gt;"",IF('MS-7'!CB431='MS-7'!CB433,"",IF('MS-7'!CB431&gt;'MS-7'!CB433,MIN('MS-7'!CB431,'MS-7'!CB433),-MIN('MS-7'!CB431,'MS-7'!CB433))*IF('MS-7'!$CF431="W",1,-1)),"")</f>
        <v/>
      </c>
      <c r="I863" s="39" t="str">
        <f>IF('MS-7'!$CF431&lt;&gt;"",IF('MS-7'!CD431='MS-7'!CD433,"",IF('MS-7'!CD431&gt;'MS-7'!CD433,MIN('MS-7'!CD431,'MS-7'!CD433),-MIN('MS-7'!CD431,'MS-7'!CD433))*IF('MS-7'!$CF431="W",1,-1)),"")</f>
        <v/>
      </c>
    </row>
    <row r="864" spans="1:9">
      <c r="A864" t="e">
        <f t="shared" si="13"/>
        <v>#VALUE!</v>
      </c>
      <c r="B864" s="38" t="str">
        <f>CONCATENATE("MS-7 ",'MS-7'!$D$395,",",'MS-7'!$BD441)</f>
        <v>MS-7 7,6</v>
      </c>
      <c r="C864" t="str">
        <f>IF('MS-7'!$CF441&lt;&gt;"",IF('MS-7'!$CF441="W",'MS-7'!$BG441,'MS-7'!$BG443),"")</f>
        <v/>
      </c>
      <c r="D864" t="str">
        <f>IF('MS-7'!$CF441&lt;&gt;"",IF('MS-7'!$CF441="L",'MS-7'!$BG441,'MS-7'!$BG443),"")</f>
        <v/>
      </c>
      <c r="E864" s="39" t="str">
        <f>IF('MS-7'!$CF441&lt;&gt;"",IF('MS-7'!BV441&gt;'MS-7'!BV443,MIN('MS-7'!BV441,'MS-7'!BV443),-MIN('MS-7'!BV441,'MS-7'!BV443))*IF('MS-7'!$CF441="W",1,-1),"")</f>
        <v/>
      </c>
      <c r="F864" s="39" t="str">
        <f>IF('MS-7'!$CF441&lt;&gt;"",IF('MS-7'!BX441&gt;'MS-7'!BX443,MIN('MS-7'!BX441,'MS-7'!BX443),-MIN('MS-7'!BX441,'MS-7'!BX443))*IF('MS-7'!$CF441="W",1,-1),"")</f>
        <v/>
      </c>
      <c r="G864" s="39" t="str">
        <f>IF('MS-7'!$CF441&lt;&gt;"",IF('MS-7'!BZ441&gt;'MS-7'!BZ443,MIN('MS-7'!BZ441,'MS-7'!BZ443),-MIN('MS-7'!BZ441,'MS-7'!BZ443))*IF('MS-7'!$CF441="W",1,-1),"")</f>
        <v/>
      </c>
      <c r="H864" s="39" t="str">
        <f>IF('MS-7'!$CF441&lt;&gt;"",IF('MS-7'!CB441='MS-7'!CB443,"",IF('MS-7'!CB441&gt;'MS-7'!CB443,MIN('MS-7'!CB441,'MS-7'!CB443),-MIN('MS-7'!CB441,'MS-7'!CB443))*IF('MS-7'!$CF441="W",1,-1)),"")</f>
        <v/>
      </c>
      <c r="I864" s="39" t="str">
        <f>IF('MS-7'!$CF441&lt;&gt;"",IF('MS-7'!CD441='MS-7'!CD443,"",IF('MS-7'!CD441&gt;'MS-7'!CD443,MIN('MS-7'!CD441,'MS-7'!CD443),-MIN('MS-7'!CD441,'MS-7'!CD443))*IF('MS-7'!$CF441="W",1,-1)),"")</f>
        <v/>
      </c>
    </row>
    <row r="865" spans="1:9">
      <c r="A865" t="e">
        <f t="shared" si="13"/>
        <v>#VALUE!</v>
      </c>
      <c r="B865" s="38" t="str">
        <f>CONCATENATE("MS-7 ",'MS-7'!$D$395,",",'MS-7'!$BD451)</f>
        <v>MS-7 7,7</v>
      </c>
      <c r="C865" t="str">
        <f>IF('MS-7'!$CF451&lt;&gt;"",IF('MS-7'!$CF451="W",'MS-7'!$BG451,'MS-7'!$BG453),"")</f>
        <v/>
      </c>
      <c r="D865" t="str">
        <f>IF('MS-7'!$CF451&lt;&gt;"",IF('MS-7'!$CF451="L",'MS-7'!$BG451,'MS-7'!$BG453),"")</f>
        <v/>
      </c>
      <c r="E865" s="39" t="str">
        <f>IF('MS-7'!$CF451&lt;&gt;"",IF('MS-7'!BV451&gt;'MS-7'!BV453,MIN('MS-7'!BV451,'MS-7'!BV453),-MIN('MS-7'!BV451,'MS-7'!BV453))*IF('MS-7'!$CF451="W",1,-1),"")</f>
        <v/>
      </c>
      <c r="F865" s="39" t="str">
        <f>IF('MS-7'!$CF451&lt;&gt;"",IF('MS-7'!BX451&gt;'MS-7'!BX453,MIN('MS-7'!BX451,'MS-7'!BX453),-MIN('MS-7'!BX451,'MS-7'!BX453))*IF('MS-7'!$CF451="W",1,-1),"")</f>
        <v/>
      </c>
      <c r="G865" s="39" t="str">
        <f>IF('MS-7'!$CF451&lt;&gt;"",IF('MS-7'!BZ451&gt;'MS-7'!BZ453,MIN('MS-7'!BZ451,'MS-7'!BZ453),-MIN('MS-7'!BZ451,'MS-7'!BZ453))*IF('MS-7'!$CF451="W",1,-1),"")</f>
        <v/>
      </c>
      <c r="H865" s="39" t="str">
        <f>IF('MS-7'!$CF451&lt;&gt;"",IF('MS-7'!CB451='MS-7'!CB453,"",IF('MS-7'!CB451&gt;'MS-7'!CB453,MIN('MS-7'!CB451,'MS-7'!CB453),-MIN('MS-7'!CB451,'MS-7'!CB453))*IF('MS-7'!$CF451="W",1,-1)),"")</f>
        <v/>
      </c>
      <c r="I865" s="39" t="str">
        <f>IF('MS-7'!$CF451&lt;&gt;"",IF('MS-7'!CD451='MS-7'!CD453,"",IF('MS-7'!CD451&gt;'MS-7'!CD453,MIN('MS-7'!CD451,'MS-7'!CD453),-MIN('MS-7'!CD451,'MS-7'!CD453))*IF('MS-7'!$CF451="W",1,-1)),"")</f>
        <v/>
      </c>
    </row>
    <row r="866" spans="1:9">
      <c r="A866" t="e">
        <f t="shared" si="13"/>
        <v>#VALUE!</v>
      </c>
      <c r="B866" s="38" t="str">
        <f>CONCATENATE("MS-7 ",'MS-7'!$D$395,",",'MS-7'!$CT391)</f>
        <v>MS-7 7,8</v>
      </c>
      <c r="C866" t="str">
        <f>IF('MS-7'!$DV391&lt;&gt;"",IF('MS-7'!$DV391="W",'MS-7'!$CW391,'MS-7'!$CW393),"")</f>
        <v/>
      </c>
      <c r="D866" t="str">
        <f>IF('MS-7'!$DV391&lt;&gt;"",IF('MS-7'!$DV391="L",'MS-7'!$CW391,'MS-7'!$CW393),"")</f>
        <v/>
      </c>
      <c r="E866" s="39" t="str">
        <f>IF('MS-7'!$DV391&lt;&gt;"",IF('MS-7'!DL391&gt;'MS-7'!DL393,MIN('MS-7'!DL391,'MS-7'!DL393),-MIN('MS-7'!DL391,'MS-7'!DL393))*IF('MS-7'!$DV391="W",1,-1),"")</f>
        <v/>
      </c>
      <c r="F866" s="39" t="str">
        <f>IF('MS-7'!$DV391&lt;&gt;"",IF('MS-7'!DN391&gt;'MS-7'!DN393,MIN('MS-7'!DN391,'MS-7'!DN393),-MIN('MS-7'!DN391,'MS-7'!DN393))*IF('MS-7'!$DV391="W",1,-1),"")</f>
        <v/>
      </c>
      <c r="G866" s="39" t="str">
        <f>IF('MS-7'!$DV391&lt;&gt;"",IF('MS-7'!DP391&gt;'MS-7'!DP393,MIN('MS-7'!DP391,'MS-7'!DP393),-MIN('MS-7'!DP391,'MS-7'!DP393))*IF('MS-7'!$DV391="W",1,-1),"")</f>
        <v/>
      </c>
      <c r="H866" s="39" t="str">
        <f>IF('MS-7'!$DV391&lt;&gt;"",IF('MS-7'!DR391='MS-7'!DR393,"",IF('MS-7'!DR391&gt;'MS-7'!DR393,MIN('MS-7'!DR391,'MS-7'!DR393),-MIN('MS-7'!DR391,'MS-7'!DR393))*IF('MS-7'!$DV391="W",1,-1)),"")</f>
        <v/>
      </c>
      <c r="I866" s="39" t="str">
        <f>IF('MS-7'!$DV391&lt;&gt;"",IF('MS-7'!DT391='MS-7'!DT393,"",IF('MS-7'!DT391&gt;'MS-7'!DT393,MIN('MS-7'!DT391,'MS-7'!DT393),-MIN('MS-7'!DT391,'MS-7'!DT393))*IF('MS-7'!$DV391="W",1,-1)),"")</f>
        <v/>
      </c>
    </row>
    <row r="867" spans="1:9">
      <c r="A867" t="e">
        <f t="shared" si="13"/>
        <v>#VALUE!</v>
      </c>
      <c r="B867" s="38" t="str">
        <f>CONCATENATE("MS-7 ",'MS-7'!$D$395,",",'MS-7'!$CT401)</f>
        <v>MS-7 7,9</v>
      </c>
      <c r="C867" t="str">
        <f>IF('MS-7'!$DV401&lt;&gt;"",IF('MS-7'!$DV401="W",'MS-7'!$CW401,'MS-7'!$CW403),"")</f>
        <v/>
      </c>
      <c r="D867" t="str">
        <f>IF('MS-7'!$DV401&lt;&gt;"",IF('MS-7'!$DV401="L",'MS-7'!$CW401,'MS-7'!$CW403),"")</f>
        <v/>
      </c>
      <c r="E867" s="39" t="str">
        <f>IF('MS-7'!$DV401&lt;&gt;"",IF('MS-7'!DL401&gt;'MS-7'!DL403,MIN('MS-7'!DL401,'MS-7'!DL403),-MIN('MS-7'!DL401,'MS-7'!DL403))*IF('MS-7'!$DV401="W",1,-1),"")</f>
        <v/>
      </c>
      <c r="F867" s="39" t="str">
        <f>IF('MS-7'!$DV401&lt;&gt;"",IF('MS-7'!DN401&gt;'MS-7'!DN403,MIN('MS-7'!DN401,'MS-7'!DN403),-MIN('MS-7'!DN401,'MS-7'!DN403))*IF('MS-7'!$DV401="W",1,-1),"")</f>
        <v/>
      </c>
      <c r="G867" s="39" t="str">
        <f>IF('MS-7'!$DV401&lt;&gt;"",IF('MS-7'!DP401&gt;'MS-7'!DP403,MIN('MS-7'!DP401,'MS-7'!DP403),-MIN('MS-7'!DP401,'MS-7'!DP403))*IF('MS-7'!$DV401="W",1,-1),"")</f>
        <v/>
      </c>
      <c r="H867" s="39" t="str">
        <f>IF('MS-7'!$DV401&lt;&gt;"",IF('MS-7'!DR401='MS-7'!DR403,"",IF('MS-7'!DR401&gt;'MS-7'!DR403,MIN('MS-7'!DR401,'MS-7'!DR403),-MIN('MS-7'!DR401,'MS-7'!DR403))*IF('MS-7'!$DV401="W",1,-1)),"")</f>
        <v/>
      </c>
      <c r="I867" s="39" t="str">
        <f>IF('MS-7'!$DV401&lt;&gt;"",IF('MS-7'!DT401='MS-7'!DT403,"",IF('MS-7'!DT401&gt;'MS-7'!DT403,MIN('MS-7'!DT401,'MS-7'!DT403),-MIN('MS-7'!DT401,'MS-7'!DT403))*IF('MS-7'!$DV401="W",1,-1)),"")</f>
        <v/>
      </c>
    </row>
    <row r="868" spans="1:9">
      <c r="A868" t="e">
        <f t="shared" si="13"/>
        <v>#VALUE!</v>
      </c>
      <c r="B868" s="38" t="str">
        <f>CONCATENATE("MS-7 ",'MS-7'!$D$395,",",'MS-7'!$CT411)</f>
        <v>MS-7 7,10</v>
      </c>
      <c r="C868" t="str">
        <f>IF('MS-7'!$DV411&lt;&gt;"",IF('MS-7'!$DV411="W",'MS-7'!$CW411,'MS-7'!$CW413),"")</f>
        <v/>
      </c>
      <c r="D868" t="str">
        <f>IF('MS-7'!$DV411&lt;&gt;"",IF('MS-7'!$DV411="L",'MS-7'!$CW411,'MS-7'!$CW413),"")</f>
        <v/>
      </c>
      <c r="E868" s="39" t="str">
        <f>IF('MS-7'!$DV411&lt;&gt;"",IF('MS-7'!DL411&gt;'MS-7'!DL413,MIN('MS-7'!DL411,'MS-7'!DL413),-MIN('MS-7'!DL411,'MS-7'!DL413))*IF('MS-7'!$DV411="W",1,-1),"")</f>
        <v/>
      </c>
      <c r="F868" s="39" t="str">
        <f>IF('MS-7'!$DV411&lt;&gt;"",IF('MS-7'!DN411&gt;'MS-7'!DN413,MIN('MS-7'!DN411,'MS-7'!DN413),-MIN('MS-7'!DN411,'MS-7'!DN413))*IF('MS-7'!$DV411="W",1,-1),"")</f>
        <v/>
      </c>
      <c r="G868" s="39" t="str">
        <f>IF('MS-7'!$DV411&lt;&gt;"",IF('MS-7'!DP411&gt;'MS-7'!DP413,MIN('MS-7'!DP411,'MS-7'!DP413),-MIN('MS-7'!DP411,'MS-7'!DP413))*IF('MS-7'!$DV411="W",1,-1),"")</f>
        <v/>
      </c>
      <c r="H868" s="39" t="str">
        <f>IF('MS-7'!$DV411&lt;&gt;"",IF('MS-7'!DR411='MS-7'!DR413,"",IF('MS-7'!DR411&gt;'MS-7'!DR413,MIN('MS-7'!DR411,'MS-7'!DR413),-MIN('MS-7'!DR411,'MS-7'!DR413))*IF('MS-7'!$DV411="W",1,-1)),"")</f>
        <v/>
      </c>
      <c r="I868" s="39" t="str">
        <f>IF('MS-7'!$DV411&lt;&gt;"",IF('MS-7'!DT411='MS-7'!DT413,"",IF('MS-7'!DT411&gt;'MS-7'!DT413,MIN('MS-7'!DT411,'MS-7'!DT413),-MIN('MS-7'!DT411,'MS-7'!DT413))*IF('MS-7'!$DV411="W",1,-1)),"")</f>
        <v/>
      </c>
    </row>
    <row r="869" spans="1:9">
      <c r="A869" t="e">
        <f t="shared" si="13"/>
        <v>#VALUE!</v>
      </c>
      <c r="B869" s="38" t="str">
        <f>CONCATENATE("MS-7 ",'MS-7'!$D$395,",",'MS-7'!$CT421)</f>
        <v>MS-7 7,11</v>
      </c>
      <c r="C869" t="str">
        <f>IF('MS-7'!$DV421&lt;&gt;"",IF('MS-7'!$DV421="W",'MS-7'!$CW421,'MS-7'!$CW423),"")</f>
        <v/>
      </c>
      <c r="D869" t="str">
        <f>IF('MS-7'!$DV421&lt;&gt;"",IF('MS-7'!$DV421="L",'MS-7'!$CW421,'MS-7'!$CW423),"")</f>
        <v/>
      </c>
      <c r="E869" s="39" t="str">
        <f>IF('MS-7'!$DV421&lt;&gt;"",IF('MS-7'!DL421&gt;'MS-7'!DL423,MIN('MS-7'!DL421,'MS-7'!DL423),-MIN('MS-7'!DL421,'MS-7'!DL423))*IF('MS-7'!$DV421="W",1,-1),"")</f>
        <v/>
      </c>
      <c r="F869" s="39" t="str">
        <f>IF('MS-7'!$DV421&lt;&gt;"",IF('MS-7'!DN421&gt;'MS-7'!DN423,MIN('MS-7'!DN421,'MS-7'!DN423),-MIN('MS-7'!DN421,'MS-7'!DN423))*IF('MS-7'!$DV421="W",1,-1),"")</f>
        <v/>
      </c>
      <c r="G869" s="39" t="str">
        <f>IF('MS-7'!$DV421&lt;&gt;"",IF('MS-7'!DP421&gt;'MS-7'!DP423,MIN('MS-7'!DP421,'MS-7'!DP423),-MIN('MS-7'!DP421,'MS-7'!DP423))*IF('MS-7'!$DV421="W",1,-1),"")</f>
        <v/>
      </c>
      <c r="H869" s="39" t="str">
        <f>IF('MS-7'!$DV421&lt;&gt;"",IF('MS-7'!DR421='MS-7'!DR423,"",IF('MS-7'!DR421&gt;'MS-7'!DR423,MIN('MS-7'!DR421,'MS-7'!DR423),-MIN('MS-7'!DR421,'MS-7'!DR423))*IF('MS-7'!$DV421="W",1,-1)),"")</f>
        <v/>
      </c>
      <c r="I869" s="39" t="str">
        <f>IF('MS-7'!$DV421&lt;&gt;"",IF('MS-7'!DT421='MS-7'!DT423,"",IF('MS-7'!DT421&gt;'MS-7'!DT423,MIN('MS-7'!DT421,'MS-7'!DT423),-MIN('MS-7'!DT421,'MS-7'!DT423))*IF('MS-7'!$DV421="W",1,-1)),"")</f>
        <v/>
      </c>
    </row>
    <row r="870" spans="1:9">
      <c r="A870" t="e">
        <f t="shared" si="13"/>
        <v>#VALUE!</v>
      </c>
      <c r="B870" s="38" t="str">
        <f>CONCATENATE("MS-7 ",'MS-7'!$D$395,",",'MS-7'!$CT431)</f>
        <v>MS-7 7,12</v>
      </c>
      <c r="C870" t="str">
        <f>IF('MS-7'!$DV431&lt;&gt;"",IF('MS-7'!$DV431="W",'MS-7'!$CW431,'MS-7'!$CW433),"")</f>
        <v/>
      </c>
      <c r="D870" t="str">
        <f>IF('MS-7'!$DV431&lt;&gt;"",IF('MS-7'!$DV431="L",'MS-7'!$CW431,'MS-7'!$CW433),"")</f>
        <v/>
      </c>
      <c r="E870" s="39" t="str">
        <f>IF('MS-7'!$DV431&lt;&gt;"",IF('MS-7'!DL431&gt;'MS-7'!DL433,MIN('MS-7'!DL431,'MS-7'!DL433),-MIN('MS-7'!DL431,'MS-7'!DL433))*IF('MS-7'!$DV431="W",1,-1),"")</f>
        <v/>
      </c>
      <c r="F870" s="39" t="str">
        <f>IF('MS-7'!$DV431&lt;&gt;"",IF('MS-7'!DN431&gt;'MS-7'!DN433,MIN('MS-7'!DN431,'MS-7'!DN433),-MIN('MS-7'!DN431,'MS-7'!DN433))*IF('MS-7'!$DV431="W",1,-1),"")</f>
        <v/>
      </c>
      <c r="G870" s="39" t="str">
        <f>IF('MS-7'!$DV431&lt;&gt;"",IF('MS-7'!DP431&gt;'MS-7'!DP433,MIN('MS-7'!DP431,'MS-7'!DP433),-MIN('MS-7'!DP431,'MS-7'!DP433))*IF('MS-7'!$DV431="W",1,-1),"")</f>
        <v/>
      </c>
      <c r="H870" s="39" t="str">
        <f>IF('MS-7'!$DV431&lt;&gt;"",IF('MS-7'!DR431='MS-7'!DR433,"",IF('MS-7'!DR431&gt;'MS-7'!DR433,MIN('MS-7'!DR431,'MS-7'!DR433),-MIN('MS-7'!DR431,'MS-7'!DR433))*IF('MS-7'!$DV431="W",1,-1)),"")</f>
        <v/>
      </c>
      <c r="I870" s="39" t="str">
        <f>IF('MS-7'!$DV431&lt;&gt;"",IF('MS-7'!DT431='MS-7'!DT433,"",IF('MS-7'!DT431&gt;'MS-7'!DT433,MIN('MS-7'!DT431,'MS-7'!DT433),-MIN('MS-7'!DT431,'MS-7'!DT433))*IF('MS-7'!$DV431="W",1,-1)),"")</f>
        <v/>
      </c>
    </row>
    <row r="871" spans="1:9">
      <c r="A871" t="e">
        <f t="shared" si="13"/>
        <v>#VALUE!</v>
      </c>
      <c r="B871" s="38" t="str">
        <f>CONCATENATE("MS-7 ",'MS-7'!$D$395,",",'MS-7'!$CT441)</f>
        <v>MS-7 7,13</v>
      </c>
      <c r="C871" t="str">
        <f>IF('MS-7'!$DV441&lt;&gt;"",IF('MS-7'!$DV441="W",'MS-7'!$CW441,'MS-7'!$CW443),"")</f>
        <v/>
      </c>
      <c r="D871" t="str">
        <f>IF('MS-7'!$DV441&lt;&gt;"",IF('MS-7'!$DV441="L",'MS-7'!$CW441,'MS-7'!$CW443),"")</f>
        <v/>
      </c>
      <c r="E871" s="39" t="str">
        <f>IF('MS-7'!$DV441&lt;&gt;"",IF('MS-7'!DL441&gt;'MS-7'!DL443,MIN('MS-7'!DL441,'MS-7'!DL443),-MIN('MS-7'!DL441,'MS-7'!DL443))*IF('MS-7'!$DV441="W",1,-1),"")</f>
        <v/>
      </c>
      <c r="F871" s="39" t="str">
        <f>IF('MS-7'!$DV441&lt;&gt;"",IF('MS-7'!DN441&gt;'MS-7'!DN443,MIN('MS-7'!DN441,'MS-7'!DN443),-MIN('MS-7'!DN441,'MS-7'!DN443))*IF('MS-7'!$DV441="W",1,-1),"")</f>
        <v/>
      </c>
      <c r="G871" s="39" t="str">
        <f>IF('MS-7'!$DV441&lt;&gt;"",IF('MS-7'!DP441&gt;'MS-7'!DP443,MIN('MS-7'!DP441,'MS-7'!DP443),-MIN('MS-7'!DP441,'MS-7'!DP443))*IF('MS-7'!$DV441="W",1,-1),"")</f>
        <v/>
      </c>
      <c r="H871" s="39" t="str">
        <f>IF('MS-7'!$DV441&lt;&gt;"",IF('MS-7'!DR441='MS-7'!DR443,"",IF('MS-7'!DR441&gt;'MS-7'!DR443,MIN('MS-7'!DR441,'MS-7'!DR443),-MIN('MS-7'!DR441,'MS-7'!DR443))*IF('MS-7'!$DV441="W",1,-1)),"")</f>
        <v/>
      </c>
      <c r="I871" s="39" t="str">
        <f>IF('MS-7'!$DV441&lt;&gt;"",IF('MS-7'!DT441='MS-7'!DT443,"",IF('MS-7'!DT441&gt;'MS-7'!DT443,MIN('MS-7'!DT441,'MS-7'!DT443),-MIN('MS-7'!DT441,'MS-7'!DT443))*IF('MS-7'!$DV441="W",1,-1)),"")</f>
        <v/>
      </c>
    </row>
    <row r="872" spans="1:9">
      <c r="A872" t="e">
        <f t="shared" si="13"/>
        <v>#VALUE!</v>
      </c>
      <c r="B872" s="38" t="str">
        <f>CONCATENATE("MS-7 ",'MS-7'!$D$395,",",'MS-7'!$CT451)</f>
        <v>MS-7 7,14</v>
      </c>
      <c r="C872" t="str">
        <f>IF('MS-7'!$DV451&lt;&gt;"",IF('MS-7'!$DV451="W",'MS-7'!$CW451,'MS-7'!$CW453),"")</f>
        <v/>
      </c>
      <c r="D872" t="str">
        <f>IF('MS-7'!$DV451&lt;&gt;"",IF('MS-7'!$DV451="L",'MS-7'!$CW451,'MS-7'!$CW453),"")</f>
        <v/>
      </c>
      <c r="E872" s="39" t="str">
        <f>IF('MS-7'!$DV451&lt;&gt;"",IF('MS-7'!DL451&gt;'MS-7'!DL453,MIN('MS-7'!DL451,'MS-7'!DL453),-MIN('MS-7'!DL451,'MS-7'!DL453))*IF('MS-7'!$DV451="W",1,-1),"")</f>
        <v/>
      </c>
      <c r="F872" s="39" t="str">
        <f>IF('MS-7'!$DV451&lt;&gt;"",IF('MS-7'!DN451&gt;'MS-7'!DN453,MIN('MS-7'!DN451,'MS-7'!DN453),-MIN('MS-7'!DN451,'MS-7'!DN453))*IF('MS-7'!$DV451="W",1,-1),"")</f>
        <v/>
      </c>
      <c r="G872" s="39" t="str">
        <f>IF('MS-7'!$DV451&lt;&gt;"",IF('MS-7'!DP451&gt;'MS-7'!DP453,MIN('MS-7'!DP451,'MS-7'!DP453),-MIN('MS-7'!DP451,'MS-7'!DP453))*IF('MS-7'!$DV451="W",1,-1),"")</f>
        <v/>
      </c>
      <c r="H872" s="39" t="str">
        <f>IF('MS-7'!$DV451&lt;&gt;"",IF('MS-7'!DR451='MS-7'!DR453,"",IF('MS-7'!DR451&gt;'MS-7'!DR453,MIN('MS-7'!DR451,'MS-7'!DR453),-MIN('MS-7'!DR451,'MS-7'!DR453))*IF('MS-7'!$DV451="W",1,-1)),"")</f>
        <v/>
      </c>
      <c r="I872" s="39" t="str">
        <f>IF('MS-7'!$DV451&lt;&gt;"",IF('MS-7'!DT451='MS-7'!DT453,"",IF('MS-7'!DT451&gt;'MS-7'!DT453,MIN('MS-7'!DT451,'MS-7'!DT453),-MIN('MS-7'!DT451,'MS-7'!DT453))*IF('MS-7'!$DV451="W",1,-1)),"")</f>
        <v/>
      </c>
    </row>
    <row r="873" spans="1:9">
      <c r="A873" t="e">
        <f t="shared" si="13"/>
        <v>#VALUE!</v>
      </c>
      <c r="B873" s="38" t="str">
        <f>CONCATENATE("MS-7 ",'MS-7'!$D$395,",",'MS-7'!$EJ391)</f>
        <v>MS-7 7,15</v>
      </c>
      <c r="C873" t="str">
        <f>IF('MS-7'!$FL391&lt;&gt;"",IF('MS-7'!$FL391="W",'MS-7'!$EM391,'MS-7'!$EM393),"")</f>
        <v/>
      </c>
      <c r="D873" t="str">
        <f>IF('MS-7'!$FL391&lt;&gt;"",IF('MS-7'!$FL391="L",'MS-7'!$EM391,'MS-7'!$EM393),"")</f>
        <v/>
      </c>
      <c r="E873" s="39" t="str">
        <f>IF('MS-7'!$FL391&lt;&gt;"",IF('MS-7'!FB391&gt;'MS-7'!FB393,MIN('MS-7'!FB391,'MS-7'!FB393),-MIN('MS-7'!FB391,'MS-7'!FB393))*IF('MS-7'!$FL391="W",1,-1),"")</f>
        <v/>
      </c>
      <c r="F873" s="39" t="str">
        <f>IF('MS-7'!$FL391&lt;&gt;"",IF('MS-7'!FD391&gt;'MS-7'!FD393,MIN('MS-7'!FD391,'MS-7'!FD393),-MIN('MS-7'!FD391,'MS-7'!FD393))*IF('MS-7'!$FL391="W",1,-1),"")</f>
        <v/>
      </c>
      <c r="G873" s="39" t="str">
        <f>IF('MS-7'!$FL391&lt;&gt;"",IF('MS-7'!FF391&gt;'MS-7'!FF393,MIN('MS-7'!FF391,'MS-7'!FF393),-MIN('MS-7'!FF391,'MS-7'!FF393))*IF('MS-7'!$FL391="W",1,-1),"")</f>
        <v/>
      </c>
      <c r="H873" s="39" t="str">
        <f>IF('MS-7'!$FL391&lt;&gt;"",IF('MS-7'!FH391='MS-7'!FH393,"",IF('MS-7'!FH391&gt;'MS-7'!FH393,MIN('MS-7'!FH391,'MS-7'!FH393),-MIN('MS-7'!FH391,'MS-7'!FH393))*IF('MS-7'!$FL391="W",1,-1)),"")</f>
        <v/>
      </c>
      <c r="I873" s="39" t="str">
        <f>IF('MS-7'!$FL391&lt;&gt;"",IF('MS-7'!FJ391='MS-7'!FJ393,"",IF('MS-7'!FJ391&gt;'MS-7'!FJ393,MIN('MS-7'!FJ391,'MS-7'!FJ393),-MIN('MS-7'!FJ391,'MS-7'!FJ393))*IF('MS-7'!$FL391="W",1,-1)),"")</f>
        <v/>
      </c>
    </row>
    <row r="874" spans="1:9">
      <c r="A874" t="e">
        <f t="shared" si="13"/>
        <v>#VALUE!</v>
      </c>
      <c r="B874" s="38" t="str">
        <f>CONCATENATE("MS-7 ",'MS-7'!$D$395,",",'MS-7'!$EJ401)</f>
        <v>MS-7 7,16</v>
      </c>
      <c r="C874" t="str">
        <f>IF('MS-7'!$FL401&lt;&gt;"",IF('MS-7'!$FL401="W",'MS-7'!$EM401,'MS-7'!$EM403),"")</f>
        <v/>
      </c>
      <c r="D874" t="str">
        <f>IF('MS-7'!$FL401&lt;&gt;"",IF('MS-7'!$FL401="L",'MS-7'!$EM401,'MS-7'!$EM403),"")</f>
        <v/>
      </c>
      <c r="E874" s="39" t="str">
        <f>IF('MS-7'!$FL401&lt;&gt;"",IF('MS-7'!FB401&gt;'MS-7'!FB403,MIN('MS-7'!FB401,'MS-7'!FB403),-MIN('MS-7'!FB401,'MS-7'!FB403))*IF('MS-7'!$FL401="W",1,-1),"")</f>
        <v/>
      </c>
      <c r="F874" s="39" t="str">
        <f>IF('MS-7'!$FL401&lt;&gt;"",IF('MS-7'!FD401&gt;'MS-7'!FD403,MIN('MS-7'!FD401,'MS-7'!FD403),-MIN('MS-7'!FD401,'MS-7'!FD403))*IF('MS-7'!$FL401="W",1,-1),"")</f>
        <v/>
      </c>
      <c r="G874" s="39" t="str">
        <f>IF('MS-7'!$FL401&lt;&gt;"",IF('MS-7'!FF401&gt;'MS-7'!FF403,MIN('MS-7'!FF401,'MS-7'!FF403),-MIN('MS-7'!FF401,'MS-7'!FF403))*IF('MS-7'!$FL401="W",1,-1),"")</f>
        <v/>
      </c>
      <c r="H874" s="39" t="str">
        <f>IF('MS-7'!$FL401&lt;&gt;"",IF('MS-7'!FH401='MS-7'!FH403,"",IF('MS-7'!FH401&gt;'MS-7'!FH403,MIN('MS-7'!FH401,'MS-7'!FH403),-MIN('MS-7'!FH401,'MS-7'!FH403))*IF('MS-7'!$FL401="W",1,-1)),"")</f>
        <v/>
      </c>
      <c r="I874" s="39" t="str">
        <f>IF('MS-7'!$FL401&lt;&gt;"",IF('MS-7'!FJ401='MS-7'!FJ403,"",IF('MS-7'!FJ401&gt;'MS-7'!FJ403,MIN('MS-7'!FJ401,'MS-7'!FJ403),-MIN('MS-7'!FJ401,'MS-7'!FJ403))*IF('MS-7'!$FL401="W",1,-1)),"")</f>
        <v/>
      </c>
    </row>
    <row r="875" spans="1:9">
      <c r="A875" t="e">
        <f t="shared" si="13"/>
        <v>#VALUE!</v>
      </c>
      <c r="B875" s="38" t="str">
        <f>CONCATENATE("MS-7 ",'MS-7'!$D$395,",",'MS-7'!$EJ411)</f>
        <v>MS-7 7,17</v>
      </c>
      <c r="C875" t="str">
        <f>IF('MS-7'!$FL411&lt;&gt;"",IF('MS-7'!$FL411="W",'MS-7'!$EM411,'MS-7'!$EM413),"")</f>
        <v/>
      </c>
      <c r="D875" t="str">
        <f>IF('MS-7'!$FL411&lt;&gt;"",IF('MS-7'!$FL411="L",'MS-7'!$EM411,'MS-7'!$EM413),"")</f>
        <v/>
      </c>
      <c r="E875" s="39" t="str">
        <f>IF('MS-7'!$FL411&lt;&gt;"",IF('MS-7'!FB411&gt;'MS-7'!FB413,MIN('MS-7'!FB411,'MS-7'!FB413),-MIN('MS-7'!FB411,'MS-7'!FB413))*IF('MS-7'!$FL411="W",1,-1),"")</f>
        <v/>
      </c>
      <c r="F875" s="39" t="str">
        <f>IF('MS-7'!$FL411&lt;&gt;"",IF('MS-7'!FD411&gt;'MS-7'!FD413,MIN('MS-7'!FD411,'MS-7'!FD413),-MIN('MS-7'!FD411,'MS-7'!FD413))*IF('MS-7'!$FL411="W",1,-1),"")</f>
        <v/>
      </c>
      <c r="G875" s="39" t="str">
        <f>IF('MS-7'!$FL411&lt;&gt;"",IF('MS-7'!FF411&gt;'MS-7'!FF413,MIN('MS-7'!FF411,'MS-7'!FF413),-MIN('MS-7'!FF411,'MS-7'!FF413))*IF('MS-7'!$FL411="W",1,-1),"")</f>
        <v/>
      </c>
      <c r="H875" s="39" t="str">
        <f>IF('MS-7'!$FL411&lt;&gt;"",IF('MS-7'!FH411='MS-7'!FH413,"",IF('MS-7'!FH411&gt;'MS-7'!FH413,MIN('MS-7'!FH411,'MS-7'!FH413),-MIN('MS-7'!FH411,'MS-7'!FH413))*IF('MS-7'!$FL411="W",1,-1)),"")</f>
        <v/>
      </c>
      <c r="I875" s="39" t="str">
        <f>IF('MS-7'!$FL411&lt;&gt;"",IF('MS-7'!FJ411='MS-7'!FJ413,"",IF('MS-7'!FJ411&gt;'MS-7'!FJ413,MIN('MS-7'!FJ411,'MS-7'!FJ413),-MIN('MS-7'!FJ411,'MS-7'!FJ413))*IF('MS-7'!$FL411="W",1,-1)),"")</f>
        <v/>
      </c>
    </row>
    <row r="876" spans="1:9">
      <c r="A876" t="e">
        <f t="shared" si="13"/>
        <v>#VALUE!</v>
      </c>
      <c r="B876" s="38" t="str">
        <f>CONCATENATE("MS-7 ",'MS-7'!$D$395,",",'MS-7'!$EJ421)</f>
        <v>MS-7 7,18</v>
      </c>
      <c r="C876" t="str">
        <f>IF('MS-7'!$FL421&lt;&gt;"",IF('MS-7'!$FL421="W",'MS-7'!$EM421,'MS-7'!$EM423),"")</f>
        <v/>
      </c>
      <c r="D876" t="str">
        <f>IF('MS-7'!$FL421&lt;&gt;"",IF('MS-7'!$FL421="L",'MS-7'!$EM421,'MS-7'!$EM423),"")</f>
        <v/>
      </c>
      <c r="E876" s="39" t="str">
        <f>IF('MS-7'!$FL421&lt;&gt;"",IF('MS-7'!FB421&gt;'MS-7'!FB423,MIN('MS-7'!FB421,'MS-7'!FB423),-MIN('MS-7'!FB421,'MS-7'!FB423))*IF('MS-7'!$FL421="W",1,-1),"")</f>
        <v/>
      </c>
      <c r="F876" s="39" t="str">
        <f>IF('MS-7'!$FL421&lt;&gt;"",IF('MS-7'!FD421&gt;'MS-7'!FD423,MIN('MS-7'!FD421,'MS-7'!FD423),-MIN('MS-7'!FD421,'MS-7'!FD423))*IF('MS-7'!$FL421="W",1,-1),"")</f>
        <v/>
      </c>
      <c r="G876" s="39" t="str">
        <f>IF('MS-7'!$FL421&lt;&gt;"",IF('MS-7'!FF421&gt;'MS-7'!FF423,MIN('MS-7'!FF421,'MS-7'!FF423),-MIN('MS-7'!FF421,'MS-7'!FF423))*IF('MS-7'!$FL421="W",1,-1),"")</f>
        <v/>
      </c>
      <c r="H876" s="39" t="str">
        <f>IF('MS-7'!$FL421&lt;&gt;"",IF('MS-7'!FH421='MS-7'!FH423,"",IF('MS-7'!FH421&gt;'MS-7'!FH423,MIN('MS-7'!FH421,'MS-7'!FH423),-MIN('MS-7'!FH421,'MS-7'!FH423))*IF('MS-7'!$FL421="W",1,-1)),"")</f>
        <v/>
      </c>
      <c r="I876" s="39" t="str">
        <f>IF('MS-7'!$FL421&lt;&gt;"",IF('MS-7'!FJ421='MS-7'!FJ423,"",IF('MS-7'!FJ421&gt;'MS-7'!FJ423,MIN('MS-7'!FJ421,'MS-7'!FJ423),-MIN('MS-7'!FJ421,'MS-7'!FJ423))*IF('MS-7'!$FL421="W",1,-1)),"")</f>
        <v/>
      </c>
    </row>
    <row r="877" spans="1:9">
      <c r="A877" t="e">
        <f t="shared" si="13"/>
        <v>#VALUE!</v>
      </c>
      <c r="B877" s="38" t="str">
        <f>CONCATENATE("MS-7 ",'MS-7'!$D$395,",",'MS-7'!$EJ431)</f>
        <v>MS-7 7,19</v>
      </c>
      <c r="C877" t="str">
        <f>IF('MS-7'!$FL431&lt;&gt;"",IF('MS-7'!$FL431="W",'MS-7'!$EM431,'MS-7'!$EM433),"")</f>
        <v/>
      </c>
      <c r="D877" t="str">
        <f>IF('MS-7'!$FL431&lt;&gt;"",IF('MS-7'!$FL431="L",'MS-7'!$EM431,'MS-7'!$EM433),"")</f>
        <v/>
      </c>
      <c r="E877" s="39" t="str">
        <f>IF('MS-7'!$FL431&lt;&gt;"",IF('MS-7'!FB431&gt;'MS-7'!FB433,MIN('MS-7'!FB431,'MS-7'!FB433),-MIN('MS-7'!FB431,'MS-7'!FB433))*IF('MS-7'!$FL431="W",1,-1),"")</f>
        <v/>
      </c>
      <c r="F877" s="39" t="str">
        <f>IF('MS-7'!$FL431&lt;&gt;"",IF('MS-7'!FD431&gt;'MS-7'!FD433,MIN('MS-7'!FD431,'MS-7'!FD433),-MIN('MS-7'!FD431,'MS-7'!FD433))*IF('MS-7'!$FL431="W",1,-1),"")</f>
        <v/>
      </c>
      <c r="G877" s="39" t="str">
        <f>IF('MS-7'!$FL431&lt;&gt;"",IF('MS-7'!FF431&gt;'MS-7'!FF433,MIN('MS-7'!FF431,'MS-7'!FF433),-MIN('MS-7'!FF431,'MS-7'!FF433))*IF('MS-7'!$FL431="W",1,-1),"")</f>
        <v/>
      </c>
      <c r="H877" s="39" t="str">
        <f>IF('MS-7'!$FL431&lt;&gt;"",IF('MS-7'!FH431='MS-7'!FH433,"",IF('MS-7'!FH431&gt;'MS-7'!FH433,MIN('MS-7'!FH431,'MS-7'!FH433),-MIN('MS-7'!FH431,'MS-7'!FH433))*IF('MS-7'!$FL431="W",1,-1)),"")</f>
        <v/>
      </c>
      <c r="I877" s="39" t="str">
        <f>IF('MS-7'!$FL431&lt;&gt;"",IF('MS-7'!FJ431='MS-7'!FJ433,"",IF('MS-7'!FJ431&gt;'MS-7'!FJ433,MIN('MS-7'!FJ431,'MS-7'!FJ433),-MIN('MS-7'!FJ431,'MS-7'!FJ433))*IF('MS-7'!$FL431="W",1,-1)),"")</f>
        <v/>
      </c>
    </row>
    <row r="878" spans="1:9">
      <c r="A878" t="e">
        <f t="shared" si="13"/>
        <v>#VALUE!</v>
      </c>
      <c r="B878" s="38" t="str">
        <f>CONCATENATE("MS-7 ",'MS-7'!$D$395,",",'MS-7'!$EJ441)</f>
        <v>MS-7 7,20</v>
      </c>
      <c r="C878" t="str">
        <f>IF('MS-7'!$FL441&lt;&gt;"",IF('MS-7'!$FL441="W",'MS-7'!$EM441,'MS-7'!$EM443),"")</f>
        <v/>
      </c>
      <c r="D878" t="str">
        <f>IF('MS-7'!$FL441&lt;&gt;"",IF('MS-7'!$FL441="L",'MS-7'!$EM441,'MS-7'!$EM443),"")</f>
        <v/>
      </c>
      <c r="E878" s="39" t="str">
        <f>IF('MS-7'!$FL441&lt;&gt;"",IF('MS-7'!FB441&gt;'MS-7'!FB443,MIN('MS-7'!FB441,'MS-7'!FB443),-MIN('MS-7'!FB441,'MS-7'!FB443))*IF('MS-7'!$FL441="W",1,-1),"")</f>
        <v/>
      </c>
      <c r="F878" s="39" t="str">
        <f>IF('MS-7'!$FL441&lt;&gt;"",IF('MS-7'!FD441&gt;'MS-7'!FD443,MIN('MS-7'!FD441,'MS-7'!FD443),-MIN('MS-7'!FD441,'MS-7'!FD443))*IF('MS-7'!$FL441="W",1,-1),"")</f>
        <v/>
      </c>
      <c r="G878" s="39" t="str">
        <f>IF('MS-7'!$FL441&lt;&gt;"",IF('MS-7'!FF441&gt;'MS-7'!FF443,MIN('MS-7'!FF441,'MS-7'!FF443),-MIN('MS-7'!FF441,'MS-7'!FF443))*IF('MS-7'!$FL441="W",1,-1),"")</f>
        <v/>
      </c>
      <c r="H878" s="39" t="str">
        <f>IF('MS-7'!$FL441&lt;&gt;"",IF('MS-7'!FH441='MS-7'!FH443,"",IF('MS-7'!FH441&gt;'MS-7'!FH443,MIN('MS-7'!FH441,'MS-7'!FH443),-MIN('MS-7'!FH441,'MS-7'!FH443))*IF('MS-7'!$FL441="W",1,-1)),"")</f>
        <v/>
      </c>
      <c r="I878" s="39" t="str">
        <f>IF('MS-7'!$FL441&lt;&gt;"",IF('MS-7'!FJ441='MS-7'!FJ443,"",IF('MS-7'!FJ441&gt;'MS-7'!FJ443,MIN('MS-7'!FJ441,'MS-7'!FJ443),-MIN('MS-7'!FJ441,'MS-7'!FJ443))*IF('MS-7'!$FL441="W",1,-1)),"")</f>
        <v/>
      </c>
    </row>
    <row r="879" spans="1:9">
      <c r="A879" t="e">
        <f t="shared" si="13"/>
        <v>#VALUE!</v>
      </c>
      <c r="B879" s="38" t="str">
        <f>CONCATENATE("MS-7 ",'MS-7'!$D$395,",",'MS-7'!$EJ451)</f>
        <v>MS-7 7,21</v>
      </c>
      <c r="C879" t="str">
        <f>IF('MS-7'!$FL451&lt;&gt;"",IF('MS-7'!$FL451="W",'MS-7'!$EM451,'MS-7'!$EM453),"")</f>
        <v/>
      </c>
      <c r="D879" t="str">
        <f>IF('MS-7'!$FL451&lt;&gt;"",IF('MS-7'!$FL451="L",'MS-7'!$EM451,'MS-7'!$EM453),"")</f>
        <v/>
      </c>
      <c r="E879" s="39" t="str">
        <f>IF('MS-7'!$FL451&lt;&gt;"",IF('MS-7'!FB451&gt;'MS-7'!FB453,MIN('MS-7'!FB451,'MS-7'!FB453),-MIN('MS-7'!FB451,'MS-7'!FB453))*IF('MS-7'!$FL451="W",1,-1),"")</f>
        <v/>
      </c>
      <c r="F879" s="39" t="str">
        <f>IF('MS-7'!$FL451&lt;&gt;"",IF('MS-7'!FD451&gt;'MS-7'!FD453,MIN('MS-7'!FD451,'MS-7'!FD453),-MIN('MS-7'!FD451,'MS-7'!FD453))*IF('MS-7'!$FL451="W",1,-1),"")</f>
        <v/>
      </c>
      <c r="G879" s="39" t="str">
        <f>IF('MS-7'!$FL451&lt;&gt;"",IF('MS-7'!FF451&gt;'MS-7'!FF453,MIN('MS-7'!FF451,'MS-7'!FF453),-MIN('MS-7'!FF451,'MS-7'!FF453))*IF('MS-7'!$FL451="W",1,-1),"")</f>
        <v/>
      </c>
      <c r="H879" s="39" t="str">
        <f>IF('MS-7'!$FL451&lt;&gt;"",IF('MS-7'!FH451='MS-7'!FH453,"",IF('MS-7'!FH451&gt;'MS-7'!FH453,MIN('MS-7'!FH451,'MS-7'!FH453),-MIN('MS-7'!FH451,'MS-7'!FH453))*IF('MS-7'!$FL451="W",1,-1)),"")</f>
        <v/>
      </c>
      <c r="I879" s="39" t="str">
        <f>IF('MS-7'!$FL451&lt;&gt;"",IF('MS-7'!FJ451='MS-7'!FJ453,"",IF('MS-7'!FJ451&gt;'MS-7'!FJ453,MIN('MS-7'!FJ451,'MS-7'!FJ453),-MIN('MS-7'!FJ451,'MS-7'!FJ453))*IF('MS-7'!$FL451="W",1,-1)),"")</f>
        <v/>
      </c>
    </row>
    <row r="880" spans="1:9">
      <c r="A880" t="e">
        <f t="shared" si="13"/>
        <v>#VALUE!</v>
      </c>
      <c r="B880" s="38" t="str">
        <f>CONCATENATE("MS-7 ",'MS-7'!$D$460,",",'MS-7'!$BD456)</f>
        <v>MS-7 8,1</v>
      </c>
      <c r="C880" t="str">
        <f>IF('MS-7'!$CF456&lt;&gt;"",IF('MS-7'!$CF456="W",'MS-7'!$BG456,'MS-7'!$BG458),"")</f>
        <v/>
      </c>
      <c r="D880" t="str">
        <f>IF('MS-7'!$CF456&lt;&gt;"",IF('MS-7'!$CF456="L",'MS-7'!$BG456,'MS-7'!$BG458),"")</f>
        <v/>
      </c>
      <c r="E880" s="39" t="str">
        <f>IF('MS-7'!$CF456&lt;&gt;"",IF('MS-7'!BV456&gt;'MS-7'!BV458,MIN('MS-7'!BV456,'MS-7'!BV458),-MIN('MS-7'!BV456,'MS-7'!BV458))*IF('MS-7'!$CF456="W",1,-1),"")</f>
        <v/>
      </c>
      <c r="F880" s="39" t="str">
        <f>IF('MS-7'!$CF456&lt;&gt;"",IF('MS-7'!BX456&gt;'MS-7'!BX458,MIN('MS-7'!BX456,'MS-7'!BX458),-MIN('MS-7'!BX456,'MS-7'!BX458))*IF('MS-7'!$CF456="W",1,-1),"")</f>
        <v/>
      </c>
      <c r="G880" s="39" t="str">
        <f>IF('MS-7'!$CF456&lt;&gt;"",IF('MS-7'!BZ456&gt;'MS-7'!BZ458,MIN('MS-7'!BZ456,'MS-7'!BZ458),-MIN('MS-7'!BZ456,'MS-7'!BZ458))*IF('MS-7'!$CF456="W",1,-1),"")</f>
        <v/>
      </c>
      <c r="H880" s="39" t="str">
        <f>IF('MS-7'!$CF456&lt;&gt;"",IF('MS-7'!CB456='MS-7'!CB458,"",IF('MS-7'!CB456&gt;'MS-7'!CB458,MIN('MS-7'!CB456,'MS-7'!CB458),-MIN('MS-7'!CB456,'MS-7'!CB458))*IF('MS-7'!$CF456="W",1,-1)),"")</f>
        <v/>
      </c>
      <c r="I880" s="39" t="str">
        <f>IF('MS-7'!$CF456&lt;&gt;"",IF('MS-7'!CD456='MS-7'!CD458,"",IF('MS-7'!CD456&gt;'MS-7'!CD458,MIN('MS-7'!CD456,'MS-7'!CD458),-MIN('MS-7'!CD456,'MS-7'!CD458))*IF('MS-7'!$CF456="W",1,-1)),"")</f>
        <v/>
      </c>
    </row>
    <row r="881" spans="1:9">
      <c r="A881" t="e">
        <f t="shared" si="13"/>
        <v>#VALUE!</v>
      </c>
      <c r="B881" s="38" t="str">
        <f>CONCATENATE("MS-7 ",'MS-7'!$D$460,",",'MS-7'!$BD466)</f>
        <v>MS-7 8,2</v>
      </c>
      <c r="C881" t="str">
        <f>IF('MS-7'!$CF466&lt;&gt;"",IF('MS-7'!$CF466="W",'MS-7'!$BG466,'MS-7'!$BG468),"")</f>
        <v/>
      </c>
      <c r="D881" t="str">
        <f>IF('MS-7'!$CF466&lt;&gt;"",IF('MS-7'!$CF466="L",'MS-7'!$BG466,'MS-7'!$BG468),"")</f>
        <v/>
      </c>
      <c r="E881" s="39" t="str">
        <f>IF('MS-7'!$CF466&lt;&gt;"",IF('MS-7'!BV466&gt;'MS-7'!BV468,MIN('MS-7'!BV466,'MS-7'!BV468),-MIN('MS-7'!BV466,'MS-7'!BV468))*IF('MS-7'!$CF466="W",1,-1),"")</f>
        <v/>
      </c>
      <c r="F881" s="39" t="str">
        <f>IF('MS-7'!$CF466&lt;&gt;"",IF('MS-7'!BX466&gt;'MS-7'!BX468,MIN('MS-7'!BX466,'MS-7'!BX468),-MIN('MS-7'!BX466,'MS-7'!BX468))*IF('MS-7'!$CF466="W",1,-1),"")</f>
        <v/>
      </c>
      <c r="G881" s="39" t="str">
        <f>IF('MS-7'!$CF466&lt;&gt;"",IF('MS-7'!BZ466&gt;'MS-7'!BZ468,MIN('MS-7'!BZ466,'MS-7'!BZ468),-MIN('MS-7'!BZ466,'MS-7'!BZ468))*IF('MS-7'!$CF466="W",1,-1),"")</f>
        <v/>
      </c>
      <c r="H881" s="39" t="str">
        <f>IF('MS-7'!$CF466&lt;&gt;"",IF('MS-7'!CB466='MS-7'!CB468,"",IF('MS-7'!CB466&gt;'MS-7'!CB468,MIN('MS-7'!CB466,'MS-7'!CB468),-MIN('MS-7'!CB466,'MS-7'!CB468))*IF('MS-7'!$CF466="W",1,-1)),"")</f>
        <v/>
      </c>
      <c r="I881" s="39" t="str">
        <f>IF('MS-7'!$CF466&lt;&gt;"",IF('MS-7'!CD466='MS-7'!CD468,"",IF('MS-7'!CD466&gt;'MS-7'!CD468,MIN('MS-7'!CD466,'MS-7'!CD468),-MIN('MS-7'!CD466,'MS-7'!CD468))*IF('MS-7'!$CF466="W",1,-1)),"")</f>
        <v/>
      </c>
    </row>
    <row r="882" spans="1:9">
      <c r="A882" t="e">
        <f t="shared" si="13"/>
        <v>#VALUE!</v>
      </c>
      <c r="B882" s="38" t="str">
        <f>CONCATENATE("MS-7 ",'MS-7'!$D$460,",",'MS-7'!$BD476)</f>
        <v>MS-7 8,3</v>
      </c>
      <c r="C882" t="str">
        <f>IF('MS-7'!$CF476&lt;&gt;"",IF('MS-7'!$CF476="W",'MS-7'!$BG476,'MS-7'!$BG478),"")</f>
        <v/>
      </c>
      <c r="D882" t="str">
        <f>IF('MS-7'!$CF476&lt;&gt;"",IF('MS-7'!$CF476="L",'MS-7'!$BG476,'MS-7'!$BG478),"")</f>
        <v/>
      </c>
      <c r="E882" s="39" t="str">
        <f>IF('MS-7'!$CF476&lt;&gt;"",IF('MS-7'!BV476&gt;'MS-7'!BV478,MIN('MS-7'!BV476,'MS-7'!BV478),-MIN('MS-7'!BV476,'MS-7'!BV478))*IF('MS-7'!$CF476="W",1,-1),"")</f>
        <v/>
      </c>
      <c r="F882" s="39" t="str">
        <f>IF('MS-7'!$CF476&lt;&gt;"",IF('MS-7'!BX476&gt;'MS-7'!BX478,MIN('MS-7'!BX476,'MS-7'!BX478),-MIN('MS-7'!BX476,'MS-7'!BX478))*IF('MS-7'!$CF476="W",1,-1),"")</f>
        <v/>
      </c>
      <c r="G882" s="39" t="str">
        <f>IF('MS-7'!$CF476&lt;&gt;"",IF('MS-7'!BZ476&gt;'MS-7'!BZ478,MIN('MS-7'!BZ476,'MS-7'!BZ478),-MIN('MS-7'!BZ476,'MS-7'!BZ478))*IF('MS-7'!$CF476="W",1,-1),"")</f>
        <v/>
      </c>
      <c r="H882" s="39" t="str">
        <f>IF('MS-7'!$CF476&lt;&gt;"",IF('MS-7'!CB476='MS-7'!CB478,"",IF('MS-7'!CB476&gt;'MS-7'!CB478,MIN('MS-7'!CB476,'MS-7'!CB478),-MIN('MS-7'!CB476,'MS-7'!CB478))*IF('MS-7'!$CF476="W",1,-1)),"")</f>
        <v/>
      </c>
      <c r="I882" s="39" t="str">
        <f>IF('MS-7'!$CF476&lt;&gt;"",IF('MS-7'!CD476='MS-7'!CD478,"",IF('MS-7'!CD476&gt;'MS-7'!CD478,MIN('MS-7'!CD476,'MS-7'!CD478),-MIN('MS-7'!CD476,'MS-7'!CD478))*IF('MS-7'!$CF476="W",1,-1)),"")</f>
        <v/>
      </c>
    </row>
    <row r="883" spans="1:9">
      <c r="A883" t="e">
        <f t="shared" si="13"/>
        <v>#VALUE!</v>
      </c>
      <c r="B883" s="38" t="str">
        <f>CONCATENATE("MS-7 ",'MS-7'!$D$460,",",'MS-7'!$BD486)</f>
        <v>MS-7 8,4</v>
      </c>
      <c r="C883" t="str">
        <f>IF('MS-7'!$CF486&lt;&gt;"",IF('MS-7'!$CF486="W",'MS-7'!$BG486,'MS-7'!$BG488),"")</f>
        <v/>
      </c>
      <c r="D883" t="str">
        <f>IF('MS-7'!$CF486&lt;&gt;"",IF('MS-7'!$CF486="L",'MS-7'!$BG486,'MS-7'!$BG488),"")</f>
        <v/>
      </c>
      <c r="E883" s="39" t="str">
        <f>IF('MS-7'!$CF486&lt;&gt;"",IF('MS-7'!BV486&gt;'MS-7'!BV488,MIN('MS-7'!BV486,'MS-7'!BV488),-MIN('MS-7'!BV486,'MS-7'!BV488))*IF('MS-7'!$CF486="W",1,-1),"")</f>
        <v/>
      </c>
      <c r="F883" s="39" t="str">
        <f>IF('MS-7'!$CF486&lt;&gt;"",IF('MS-7'!BX486&gt;'MS-7'!BX488,MIN('MS-7'!BX486,'MS-7'!BX488),-MIN('MS-7'!BX486,'MS-7'!BX488))*IF('MS-7'!$CF486="W",1,-1),"")</f>
        <v/>
      </c>
      <c r="G883" s="39" t="str">
        <f>IF('MS-7'!$CF486&lt;&gt;"",IF('MS-7'!BZ486&gt;'MS-7'!BZ488,MIN('MS-7'!BZ486,'MS-7'!BZ488),-MIN('MS-7'!BZ486,'MS-7'!BZ488))*IF('MS-7'!$CF486="W",1,-1),"")</f>
        <v/>
      </c>
      <c r="H883" s="39" t="str">
        <f>IF('MS-7'!$CF486&lt;&gt;"",IF('MS-7'!CB486='MS-7'!CB488,"",IF('MS-7'!CB486&gt;'MS-7'!CB488,MIN('MS-7'!CB486,'MS-7'!CB488),-MIN('MS-7'!CB486,'MS-7'!CB488))*IF('MS-7'!$CF486="W",1,-1)),"")</f>
        <v/>
      </c>
      <c r="I883" s="39" t="str">
        <f>IF('MS-7'!$CF486&lt;&gt;"",IF('MS-7'!CD486='MS-7'!CD488,"",IF('MS-7'!CD486&gt;'MS-7'!CD488,MIN('MS-7'!CD486,'MS-7'!CD488),-MIN('MS-7'!CD486,'MS-7'!CD488))*IF('MS-7'!$CF486="W",1,-1)),"")</f>
        <v/>
      </c>
    </row>
    <row r="884" spans="1:9">
      <c r="A884" t="e">
        <f t="shared" si="13"/>
        <v>#VALUE!</v>
      </c>
      <c r="B884" s="38" t="str">
        <f>CONCATENATE("MS-7 ",'MS-7'!$D$460,",",'MS-7'!$BD496)</f>
        <v>MS-7 8,5</v>
      </c>
      <c r="C884" t="str">
        <f>IF('MS-7'!$CF496&lt;&gt;"",IF('MS-7'!$CF496="W",'MS-7'!$BG496,'MS-7'!$BG498),"")</f>
        <v/>
      </c>
      <c r="D884" t="str">
        <f>IF('MS-7'!$CF496&lt;&gt;"",IF('MS-7'!$CF496="L",'MS-7'!$BG496,'MS-7'!$BG498),"")</f>
        <v/>
      </c>
      <c r="E884" s="39" t="str">
        <f>IF('MS-7'!$CF496&lt;&gt;"",IF('MS-7'!BV496&gt;'MS-7'!BV498,MIN('MS-7'!BV496,'MS-7'!BV498),-MIN('MS-7'!BV496,'MS-7'!BV498))*IF('MS-7'!$CF496="W",1,-1),"")</f>
        <v/>
      </c>
      <c r="F884" s="39" t="str">
        <f>IF('MS-7'!$CF496&lt;&gt;"",IF('MS-7'!BX496&gt;'MS-7'!BX498,MIN('MS-7'!BX496,'MS-7'!BX498),-MIN('MS-7'!BX496,'MS-7'!BX498))*IF('MS-7'!$CF496="W",1,-1),"")</f>
        <v/>
      </c>
      <c r="G884" s="39" t="str">
        <f>IF('MS-7'!$CF496&lt;&gt;"",IF('MS-7'!BZ496&gt;'MS-7'!BZ498,MIN('MS-7'!BZ496,'MS-7'!BZ498),-MIN('MS-7'!BZ496,'MS-7'!BZ498))*IF('MS-7'!$CF496="W",1,-1),"")</f>
        <v/>
      </c>
      <c r="H884" s="39" t="str">
        <f>IF('MS-7'!$CF496&lt;&gt;"",IF('MS-7'!CB496='MS-7'!CB498,"",IF('MS-7'!CB496&gt;'MS-7'!CB498,MIN('MS-7'!CB496,'MS-7'!CB498),-MIN('MS-7'!CB496,'MS-7'!CB498))*IF('MS-7'!$CF496="W",1,-1)),"")</f>
        <v/>
      </c>
      <c r="I884" s="39" t="str">
        <f>IF('MS-7'!$CF496&lt;&gt;"",IF('MS-7'!CD496='MS-7'!CD498,"",IF('MS-7'!CD496&gt;'MS-7'!CD498,MIN('MS-7'!CD496,'MS-7'!CD498),-MIN('MS-7'!CD496,'MS-7'!CD498))*IF('MS-7'!$CF496="W",1,-1)),"")</f>
        <v/>
      </c>
    </row>
    <row r="885" spans="1:9">
      <c r="A885" t="e">
        <f t="shared" si="13"/>
        <v>#VALUE!</v>
      </c>
      <c r="B885" s="38" t="str">
        <f>CONCATENATE("MS-7 ",'MS-7'!$D$460,",",'MS-7'!$BD506)</f>
        <v>MS-7 8,6</v>
      </c>
      <c r="C885" t="str">
        <f>IF('MS-7'!$CF506&lt;&gt;"",IF('MS-7'!$CF506="W",'MS-7'!$BG506,'MS-7'!$BG508),"")</f>
        <v/>
      </c>
      <c r="D885" t="str">
        <f>IF('MS-7'!$CF506&lt;&gt;"",IF('MS-7'!$CF506="L",'MS-7'!$BG506,'MS-7'!$BG508),"")</f>
        <v/>
      </c>
      <c r="E885" s="39" t="str">
        <f>IF('MS-7'!$CF506&lt;&gt;"",IF('MS-7'!BV506&gt;'MS-7'!BV508,MIN('MS-7'!BV506,'MS-7'!BV508),-MIN('MS-7'!BV506,'MS-7'!BV508))*IF('MS-7'!$CF506="W",1,-1),"")</f>
        <v/>
      </c>
      <c r="F885" s="39" t="str">
        <f>IF('MS-7'!$CF506&lt;&gt;"",IF('MS-7'!BX506&gt;'MS-7'!BX508,MIN('MS-7'!BX506,'MS-7'!BX508),-MIN('MS-7'!BX506,'MS-7'!BX508))*IF('MS-7'!$CF506="W",1,-1),"")</f>
        <v/>
      </c>
      <c r="G885" s="39" t="str">
        <f>IF('MS-7'!$CF506&lt;&gt;"",IF('MS-7'!BZ506&gt;'MS-7'!BZ508,MIN('MS-7'!BZ506,'MS-7'!BZ508),-MIN('MS-7'!BZ506,'MS-7'!BZ508))*IF('MS-7'!$CF506="W",1,-1),"")</f>
        <v/>
      </c>
      <c r="H885" s="39" t="str">
        <f>IF('MS-7'!$CF506&lt;&gt;"",IF('MS-7'!CB506='MS-7'!CB508,"",IF('MS-7'!CB506&gt;'MS-7'!CB508,MIN('MS-7'!CB506,'MS-7'!CB508),-MIN('MS-7'!CB506,'MS-7'!CB508))*IF('MS-7'!$CF506="W",1,-1)),"")</f>
        <v/>
      </c>
      <c r="I885" s="39" t="str">
        <f>IF('MS-7'!$CF506&lt;&gt;"",IF('MS-7'!CD506='MS-7'!CD508,"",IF('MS-7'!CD506&gt;'MS-7'!CD508,MIN('MS-7'!CD506,'MS-7'!CD508),-MIN('MS-7'!CD506,'MS-7'!CD508))*IF('MS-7'!$CF506="W",1,-1)),"")</f>
        <v/>
      </c>
    </row>
    <row r="886" spans="1:9">
      <c r="A886" t="e">
        <f t="shared" si="13"/>
        <v>#VALUE!</v>
      </c>
      <c r="B886" s="38" t="str">
        <f>CONCATENATE("MS-7 ",'MS-7'!$D$460,",",'MS-7'!$BD516)</f>
        <v>MS-7 8,7</v>
      </c>
      <c r="C886" t="str">
        <f>IF('MS-7'!$CF516&lt;&gt;"",IF('MS-7'!$CF516="W",'MS-7'!$BG516,'MS-7'!$BG518),"")</f>
        <v/>
      </c>
      <c r="D886" t="str">
        <f>IF('MS-7'!$CF516&lt;&gt;"",IF('MS-7'!$CF516="L",'MS-7'!$BG516,'MS-7'!$BG518),"")</f>
        <v/>
      </c>
      <c r="E886" s="39" t="str">
        <f>IF('MS-7'!$CF516&lt;&gt;"",IF('MS-7'!BV516&gt;'MS-7'!BV518,MIN('MS-7'!BV516,'MS-7'!BV518),-MIN('MS-7'!BV516,'MS-7'!BV518))*IF('MS-7'!$CF516="W",1,-1),"")</f>
        <v/>
      </c>
      <c r="F886" s="39" t="str">
        <f>IF('MS-7'!$CF516&lt;&gt;"",IF('MS-7'!BX516&gt;'MS-7'!BX518,MIN('MS-7'!BX516,'MS-7'!BX518),-MIN('MS-7'!BX516,'MS-7'!BX518))*IF('MS-7'!$CF516="W",1,-1),"")</f>
        <v/>
      </c>
      <c r="G886" s="39" t="str">
        <f>IF('MS-7'!$CF516&lt;&gt;"",IF('MS-7'!BZ516&gt;'MS-7'!BZ518,MIN('MS-7'!BZ516,'MS-7'!BZ518),-MIN('MS-7'!BZ516,'MS-7'!BZ518))*IF('MS-7'!$CF516="W",1,-1),"")</f>
        <v/>
      </c>
      <c r="H886" s="39" t="str">
        <f>IF('MS-7'!$CF516&lt;&gt;"",IF('MS-7'!CB516='MS-7'!CB518,"",IF('MS-7'!CB516&gt;'MS-7'!CB518,MIN('MS-7'!CB516,'MS-7'!CB518),-MIN('MS-7'!CB516,'MS-7'!CB518))*IF('MS-7'!$CF516="W",1,-1)),"")</f>
        <v/>
      </c>
      <c r="I886" s="39" t="str">
        <f>IF('MS-7'!$CF516&lt;&gt;"",IF('MS-7'!CD516='MS-7'!CD518,"",IF('MS-7'!CD516&gt;'MS-7'!CD518,MIN('MS-7'!CD516,'MS-7'!CD518),-MIN('MS-7'!CD516,'MS-7'!CD518))*IF('MS-7'!$CF516="W",1,-1)),"")</f>
        <v/>
      </c>
    </row>
    <row r="887" spans="1:9">
      <c r="A887" t="e">
        <f t="shared" si="13"/>
        <v>#VALUE!</v>
      </c>
      <c r="B887" s="38" t="str">
        <f>CONCATENATE("MS-7 ",'MS-7'!$D$460,",",'MS-7'!$CT456)</f>
        <v>MS-7 8,8</v>
      </c>
      <c r="C887" t="str">
        <f>IF('MS-7'!$DV456&lt;&gt;"",IF('MS-7'!$DV456="W",'MS-7'!$CW456,'MS-7'!$CW458),"")</f>
        <v/>
      </c>
      <c r="D887" t="str">
        <f>IF('MS-7'!$DV456&lt;&gt;"",IF('MS-7'!$DV456="L",'MS-7'!$CW456,'MS-7'!$CW458),"")</f>
        <v/>
      </c>
      <c r="E887" s="39" t="str">
        <f>IF('MS-7'!$DV456&lt;&gt;"",IF('MS-7'!DL456&gt;'MS-7'!DL458,MIN('MS-7'!DL456,'MS-7'!DL458),-MIN('MS-7'!DL456,'MS-7'!DL458))*IF('MS-7'!$DV456="W",1,-1),"")</f>
        <v/>
      </c>
      <c r="F887" s="39" t="str">
        <f>IF('MS-7'!$DV456&lt;&gt;"",IF('MS-7'!DN456&gt;'MS-7'!DN458,MIN('MS-7'!DN456,'MS-7'!DN458),-MIN('MS-7'!DN456,'MS-7'!DN458))*IF('MS-7'!$DV456="W",1,-1),"")</f>
        <v/>
      </c>
      <c r="G887" s="39" t="str">
        <f>IF('MS-7'!$DV456&lt;&gt;"",IF('MS-7'!DP456&gt;'MS-7'!DP458,MIN('MS-7'!DP456,'MS-7'!DP458),-MIN('MS-7'!DP456,'MS-7'!DP458))*IF('MS-7'!$DV456="W",1,-1),"")</f>
        <v/>
      </c>
      <c r="H887" s="39" t="str">
        <f>IF('MS-7'!$DV456&lt;&gt;"",IF('MS-7'!DR456='MS-7'!DR458,"",IF('MS-7'!DR456&gt;'MS-7'!DR458,MIN('MS-7'!DR456,'MS-7'!DR458),-MIN('MS-7'!DR456,'MS-7'!DR458))*IF('MS-7'!$DV456="W",1,-1)),"")</f>
        <v/>
      </c>
      <c r="I887" s="39" t="str">
        <f>IF('MS-7'!$DV456&lt;&gt;"",IF('MS-7'!DT456='MS-7'!DT458,"",IF('MS-7'!DT456&gt;'MS-7'!DT458,MIN('MS-7'!DT456,'MS-7'!DT458),-MIN('MS-7'!DT456,'MS-7'!DT458))*IF('MS-7'!$DV456="W",1,-1)),"")</f>
        <v/>
      </c>
    </row>
    <row r="888" spans="1:9">
      <c r="A888" t="e">
        <f t="shared" si="13"/>
        <v>#VALUE!</v>
      </c>
      <c r="B888" s="38" t="str">
        <f>CONCATENATE("MS-7 ",'MS-7'!$D$460,",",'MS-7'!$CT466)</f>
        <v>MS-7 8,9</v>
      </c>
      <c r="C888" t="str">
        <f>IF('MS-7'!$DV466&lt;&gt;"",IF('MS-7'!$DV466="W",'MS-7'!$CW466,'MS-7'!$CW468),"")</f>
        <v/>
      </c>
      <c r="D888" t="str">
        <f>IF('MS-7'!$DV466&lt;&gt;"",IF('MS-7'!$DV466="L",'MS-7'!$CW466,'MS-7'!$CW468),"")</f>
        <v/>
      </c>
      <c r="E888" s="39" t="str">
        <f>IF('MS-7'!$DV466&lt;&gt;"",IF('MS-7'!DL466&gt;'MS-7'!DL468,MIN('MS-7'!DL466,'MS-7'!DL468),-MIN('MS-7'!DL466,'MS-7'!DL468))*IF('MS-7'!$DV466="W",1,-1),"")</f>
        <v/>
      </c>
      <c r="F888" s="39" t="str">
        <f>IF('MS-7'!$DV466&lt;&gt;"",IF('MS-7'!DN466&gt;'MS-7'!DN468,MIN('MS-7'!DN466,'MS-7'!DN468),-MIN('MS-7'!DN466,'MS-7'!DN468))*IF('MS-7'!$DV466="W",1,-1),"")</f>
        <v/>
      </c>
      <c r="G888" s="39" t="str">
        <f>IF('MS-7'!$DV466&lt;&gt;"",IF('MS-7'!DP466&gt;'MS-7'!DP468,MIN('MS-7'!DP466,'MS-7'!DP468),-MIN('MS-7'!DP466,'MS-7'!DP468))*IF('MS-7'!$DV466="W",1,-1),"")</f>
        <v/>
      </c>
      <c r="H888" s="39" t="str">
        <f>IF('MS-7'!$DV466&lt;&gt;"",IF('MS-7'!DR466='MS-7'!DR468,"",IF('MS-7'!DR466&gt;'MS-7'!DR468,MIN('MS-7'!DR466,'MS-7'!DR468),-MIN('MS-7'!DR466,'MS-7'!DR468))*IF('MS-7'!$DV466="W",1,-1)),"")</f>
        <v/>
      </c>
      <c r="I888" s="39" t="str">
        <f>IF('MS-7'!$DV466&lt;&gt;"",IF('MS-7'!DT466='MS-7'!DT468,"",IF('MS-7'!DT466&gt;'MS-7'!DT468,MIN('MS-7'!DT466,'MS-7'!DT468),-MIN('MS-7'!DT466,'MS-7'!DT468))*IF('MS-7'!$DV466="W",1,-1)),"")</f>
        <v/>
      </c>
    </row>
    <row r="889" spans="1:9">
      <c r="A889" t="e">
        <f t="shared" si="13"/>
        <v>#VALUE!</v>
      </c>
      <c r="B889" s="38" t="str">
        <f>CONCATENATE("MS-7 ",'MS-7'!$D$460,",",'MS-7'!$CT476)</f>
        <v>MS-7 8,10</v>
      </c>
      <c r="C889" t="str">
        <f>IF('MS-7'!$DV476&lt;&gt;"",IF('MS-7'!$DV476="W",'MS-7'!$CW476,'MS-7'!$CW478),"")</f>
        <v/>
      </c>
      <c r="D889" t="str">
        <f>IF('MS-7'!$DV476&lt;&gt;"",IF('MS-7'!$DV476="L",'MS-7'!$CW476,'MS-7'!$CW478),"")</f>
        <v/>
      </c>
      <c r="E889" s="39" t="str">
        <f>IF('MS-7'!$DV476&lt;&gt;"",IF('MS-7'!DL476&gt;'MS-7'!DL478,MIN('MS-7'!DL476,'MS-7'!DL478),-MIN('MS-7'!DL476,'MS-7'!DL478))*IF('MS-7'!$DV476="W",1,-1),"")</f>
        <v/>
      </c>
      <c r="F889" s="39" t="str">
        <f>IF('MS-7'!$DV476&lt;&gt;"",IF('MS-7'!DN476&gt;'MS-7'!DN478,MIN('MS-7'!DN476,'MS-7'!DN478),-MIN('MS-7'!DN476,'MS-7'!DN478))*IF('MS-7'!$DV476="W",1,-1),"")</f>
        <v/>
      </c>
      <c r="G889" s="39" t="str">
        <f>IF('MS-7'!$DV476&lt;&gt;"",IF('MS-7'!DP476&gt;'MS-7'!DP478,MIN('MS-7'!DP476,'MS-7'!DP478),-MIN('MS-7'!DP476,'MS-7'!DP478))*IF('MS-7'!$DV476="W",1,-1),"")</f>
        <v/>
      </c>
      <c r="H889" s="39" t="str">
        <f>IF('MS-7'!$DV476&lt;&gt;"",IF('MS-7'!DR476='MS-7'!DR478,"",IF('MS-7'!DR476&gt;'MS-7'!DR478,MIN('MS-7'!DR476,'MS-7'!DR478),-MIN('MS-7'!DR476,'MS-7'!DR478))*IF('MS-7'!$DV476="W",1,-1)),"")</f>
        <v/>
      </c>
      <c r="I889" s="39" t="str">
        <f>IF('MS-7'!$DV476&lt;&gt;"",IF('MS-7'!DT476='MS-7'!DT478,"",IF('MS-7'!DT476&gt;'MS-7'!DT478,MIN('MS-7'!DT476,'MS-7'!DT478),-MIN('MS-7'!DT476,'MS-7'!DT478))*IF('MS-7'!$DV476="W",1,-1)),"")</f>
        <v/>
      </c>
    </row>
    <row r="890" spans="1:9">
      <c r="A890" t="e">
        <f t="shared" si="13"/>
        <v>#VALUE!</v>
      </c>
      <c r="B890" s="38" t="str">
        <f>CONCATENATE("MS-7 ",'MS-7'!$D$460,",",'MS-7'!$CT486)</f>
        <v>MS-7 8,11</v>
      </c>
      <c r="C890" t="str">
        <f>IF('MS-7'!$DV486&lt;&gt;"",IF('MS-7'!$DV486="W",'MS-7'!$CW486,'MS-7'!$CW488),"")</f>
        <v/>
      </c>
      <c r="D890" t="str">
        <f>IF('MS-7'!$DV486&lt;&gt;"",IF('MS-7'!$DV486="L",'MS-7'!$CW486,'MS-7'!$CW488),"")</f>
        <v/>
      </c>
      <c r="E890" s="39" t="str">
        <f>IF('MS-7'!$DV486&lt;&gt;"",IF('MS-7'!DL486&gt;'MS-7'!DL488,MIN('MS-7'!DL486,'MS-7'!DL488),-MIN('MS-7'!DL486,'MS-7'!DL488))*IF('MS-7'!$DV486="W",1,-1),"")</f>
        <v/>
      </c>
      <c r="F890" s="39" t="str">
        <f>IF('MS-7'!$DV486&lt;&gt;"",IF('MS-7'!DN486&gt;'MS-7'!DN488,MIN('MS-7'!DN486,'MS-7'!DN488),-MIN('MS-7'!DN486,'MS-7'!DN488))*IF('MS-7'!$DV486="W",1,-1),"")</f>
        <v/>
      </c>
      <c r="G890" s="39" t="str">
        <f>IF('MS-7'!$DV486&lt;&gt;"",IF('MS-7'!DP486&gt;'MS-7'!DP488,MIN('MS-7'!DP486,'MS-7'!DP488),-MIN('MS-7'!DP486,'MS-7'!DP488))*IF('MS-7'!$DV486="W",1,-1),"")</f>
        <v/>
      </c>
      <c r="H890" s="39" t="str">
        <f>IF('MS-7'!$DV486&lt;&gt;"",IF('MS-7'!DR486='MS-7'!DR488,"",IF('MS-7'!DR486&gt;'MS-7'!DR488,MIN('MS-7'!DR486,'MS-7'!DR488),-MIN('MS-7'!DR486,'MS-7'!DR488))*IF('MS-7'!$DV486="W",1,-1)),"")</f>
        <v/>
      </c>
      <c r="I890" s="39" t="str">
        <f>IF('MS-7'!$DV486&lt;&gt;"",IF('MS-7'!DT486='MS-7'!DT488,"",IF('MS-7'!DT486&gt;'MS-7'!DT488,MIN('MS-7'!DT486,'MS-7'!DT488),-MIN('MS-7'!DT486,'MS-7'!DT488))*IF('MS-7'!$DV486="W",1,-1)),"")</f>
        <v/>
      </c>
    </row>
    <row r="891" spans="1:9">
      <c r="A891" t="e">
        <f t="shared" si="13"/>
        <v>#VALUE!</v>
      </c>
      <c r="B891" s="38" t="str">
        <f>CONCATENATE("MS-7 ",'MS-7'!$D$460,",",'MS-7'!$CT496)</f>
        <v>MS-7 8,12</v>
      </c>
      <c r="C891" t="str">
        <f>IF('MS-7'!$DV496&lt;&gt;"",IF('MS-7'!$DV496="W",'MS-7'!$CW496,'MS-7'!$CW498),"")</f>
        <v/>
      </c>
      <c r="D891" t="str">
        <f>IF('MS-7'!$DV496&lt;&gt;"",IF('MS-7'!$DV496="L",'MS-7'!$CW496,'MS-7'!$CW498),"")</f>
        <v/>
      </c>
      <c r="E891" s="39" t="str">
        <f>IF('MS-7'!$DV496&lt;&gt;"",IF('MS-7'!DL496&gt;'MS-7'!DL498,MIN('MS-7'!DL496,'MS-7'!DL498),-MIN('MS-7'!DL496,'MS-7'!DL498))*IF('MS-7'!$DV496="W",1,-1),"")</f>
        <v/>
      </c>
      <c r="F891" s="39" t="str">
        <f>IF('MS-7'!$DV496&lt;&gt;"",IF('MS-7'!DN496&gt;'MS-7'!DN498,MIN('MS-7'!DN496,'MS-7'!DN498),-MIN('MS-7'!DN496,'MS-7'!DN498))*IF('MS-7'!$DV496="W",1,-1),"")</f>
        <v/>
      </c>
      <c r="G891" s="39" t="str">
        <f>IF('MS-7'!$DV496&lt;&gt;"",IF('MS-7'!DP496&gt;'MS-7'!DP498,MIN('MS-7'!DP496,'MS-7'!DP498),-MIN('MS-7'!DP496,'MS-7'!DP498))*IF('MS-7'!$DV496="W",1,-1),"")</f>
        <v/>
      </c>
      <c r="H891" s="39" t="str">
        <f>IF('MS-7'!$DV496&lt;&gt;"",IF('MS-7'!DR496='MS-7'!DR498,"",IF('MS-7'!DR496&gt;'MS-7'!DR498,MIN('MS-7'!DR496,'MS-7'!DR498),-MIN('MS-7'!DR496,'MS-7'!DR498))*IF('MS-7'!$DV496="W",1,-1)),"")</f>
        <v/>
      </c>
      <c r="I891" s="39" t="str">
        <f>IF('MS-7'!$DV496&lt;&gt;"",IF('MS-7'!DT496='MS-7'!DT498,"",IF('MS-7'!DT496&gt;'MS-7'!DT498,MIN('MS-7'!DT496,'MS-7'!DT498),-MIN('MS-7'!DT496,'MS-7'!DT498))*IF('MS-7'!$DV496="W",1,-1)),"")</f>
        <v/>
      </c>
    </row>
    <row r="892" spans="1:9">
      <c r="A892" t="e">
        <f t="shared" si="13"/>
        <v>#VALUE!</v>
      </c>
      <c r="B892" s="38" t="str">
        <f>CONCATENATE("MS-7 ",'MS-7'!$D$460,",",'MS-7'!$CT506)</f>
        <v>MS-7 8,13</v>
      </c>
      <c r="C892" t="str">
        <f>IF('MS-7'!$DV506&lt;&gt;"",IF('MS-7'!$DV506="W",'MS-7'!$CW506,'MS-7'!$CW508),"")</f>
        <v/>
      </c>
      <c r="D892" t="str">
        <f>IF('MS-7'!$DV506&lt;&gt;"",IF('MS-7'!$DV506="L",'MS-7'!$CW506,'MS-7'!$CW508),"")</f>
        <v/>
      </c>
      <c r="E892" s="39" t="str">
        <f>IF('MS-7'!$DV506&lt;&gt;"",IF('MS-7'!DL506&gt;'MS-7'!DL508,MIN('MS-7'!DL506,'MS-7'!DL508),-MIN('MS-7'!DL506,'MS-7'!DL508))*IF('MS-7'!$DV506="W",1,-1),"")</f>
        <v/>
      </c>
      <c r="F892" s="39" t="str">
        <f>IF('MS-7'!$DV506&lt;&gt;"",IF('MS-7'!DN506&gt;'MS-7'!DN508,MIN('MS-7'!DN506,'MS-7'!DN508),-MIN('MS-7'!DN506,'MS-7'!DN508))*IF('MS-7'!$DV506="W",1,-1),"")</f>
        <v/>
      </c>
      <c r="G892" s="39" t="str">
        <f>IF('MS-7'!$DV506&lt;&gt;"",IF('MS-7'!DP506&gt;'MS-7'!DP508,MIN('MS-7'!DP506,'MS-7'!DP508),-MIN('MS-7'!DP506,'MS-7'!DP508))*IF('MS-7'!$DV506="W",1,-1),"")</f>
        <v/>
      </c>
      <c r="H892" s="39" t="str">
        <f>IF('MS-7'!$DV506&lt;&gt;"",IF('MS-7'!DR506='MS-7'!DR508,"",IF('MS-7'!DR506&gt;'MS-7'!DR508,MIN('MS-7'!DR506,'MS-7'!DR508),-MIN('MS-7'!DR506,'MS-7'!DR508))*IF('MS-7'!$DV506="W",1,-1)),"")</f>
        <v/>
      </c>
      <c r="I892" s="39" t="str">
        <f>IF('MS-7'!$DV506&lt;&gt;"",IF('MS-7'!DT506='MS-7'!DT508,"",IF('MS-7'!DT506&gt;'MS-7'!DT508,MIN('MS-7'!DT506,'MS-7'!DT508),-MIN('MS-7'!DT506,'MS-7'!DT508))*IF('MS-7'!$DV506="W",1,-1)),"")</f>
        <v/>
      </c>
    </row>
    <row r="893" spans="1:9">
      <c r="A893" t="e">
        <f t="shared" si="13"/>
        <v>#VALUE!</v>
      </c>
      <c r="B893" s="38" t="str">
        <f>CONCATENATE("MS-7 ",'MS-7'!$D$460,",",'MS-7'!$CT516)</f>
        <v>MS-7 8,14</v>
      </c>
      <c r="C893" t="str">
        <f>IF('MS-7'!$DV516&lt;&gt;"",IF('MS-7'!$DV516="W",'MS-7'!$CW516,'MS-7'!$CW518),"")</f>
        <v/>
      </c>
      <c r="D893" t="str">
        <f>IF('MS-7'!$DV516&lt;&gt;"",IF('MS-7'!$DV516="L",'MS-7'!$CW516,'MS-7'!$CW518),"")</f>
        <v/>
      </c>
      <c r="E893" s="39" t="str">
        <f>IF('MS-7'!$DV516&lt;&gt;"",IF('MS-7'!DL516&gt;'MS-7'!DL518,MIN('MS-7'!DL516,'MS-7'!DL518),-MIN('MS-7'!DL516,'MS-7'!DL518))*IF('MS-7'!$DV516="W",1,-1),"")</f>
        <v/>
      </c>
      <c r="F893" s="39" t="str">
        <f>IF('MS-7'!$DV516&lt;&gt;"",IF('MS-7'!DN516&gt;'MS-7'!DN518,MIN('MS-7'!DN516,'MS-7'!DN518),-MIN('MS-7'!DN516,'MS-7'!DN518))*IF('MS-7'!$DV516="W",1,-1),"")</f>
        <v/>
      </c>
      <c r="G893" s="39" t="str">
        <f>IF('MS-7'!$DV516&lt;&gt;"",IF('MS-7'!DP516&gt;'MS-7'!DP518,MIN('MS-7'!DP516,'MS-7'!DP518),-MIN('MS-7'!DP516,'MS-7'!DP518))*IF('MS-7'!$DV516="W",1,-1),"")</f>
        <v/>
      </c>
      <c r="H893" s="39" t="str">
        <f>IF('MS-7'!$DV516&lt;&gt;"",IF('MS-7'!DR516='MS-7'!DR518,"",IF('MS-7'!DR516&gt;'MS-7'!DR518,MIN('MS-7'!DR516,'MS-7'!DR518),-MIN('MS-7'!DR516,'MS-7'!DR518))*IF('MS-7'!$DV516="W",1,-1)),"")</f>
        <v/>
      </c>
      <c r="I893" s="39" t="str">
        <f>IF('MS-7'!$DV516&lt;&gt;"",IF('MS-7'!DT516='MS-7'!DT518,"",IF('MS-7'!DT516&gt;'MS-7'!DT518,MIN('MS-7'!DT516,'MS-7'!DT518),-MIN('MS-7'!DT516,'MS-7'!DT518))*IF('MS-7'!$DV516="W",1,-1)),"")</f>
        <v/>
      </c>
    </row>
    <row r="894" spans="1:9">
      <c r="A894" t="e">
        <f t="shared" si="13"/>
        <v>#VALUE!</v>
      </c>
      <c r="B894" s="38" t="str">
        <f>CONCATENATE("MS-7 ",'MS-7'!$D$460,",",'MS-7'!$EJ456)</f>
        <v>MS-7 8,15</v>
      </c>
      <c r="C894" t="str">
        <f>IF('MS-7'!$FL456&lt;&gt;"",IF('MS-7'!$FL456="W",'MS-7'!$EM456,'MS-7'!$EM458),"")</f>
        <v/>
      </c>
      <c r="D894" t="str">
        <f>IF('MS-7'!$FL456&lt;&gt;"",IF('MS-7'!$FL456="L",'MS-7'!$EM456,'MS-7'!$EM458),"")</f>
        <v/>
      </c>
      <c r="E894" s="39" t="str">
        <f>IF('MS-7'!$FL456&lt;&gt;"",IF('MS-7'!FB456&gt;'MS-7'!FB458,MIN('MS-7'!FB456,'MS-7'!FB458),-MIN('MS-7'!FB456,'MS-7'!FB458))*IF('MS-7'!$FL456="W",1,-1),"")</f>
        <v/>
      </c>
      <c r="F894" s="39" t="str">
        <f>IF('MS-7'!$FL456&lt;&gt;"",IF('MS-7'!FD456&gt;'MS-7'!FD458,MIN('MS-7'!FD456,'MS-7'!FD458),-MIN('MS-7'!FD456,'MS-7'!FD458))*IF('MS-7'!$FL456="W",1,-1),"")</f>
        <v/>
      </c>
      <c r="G894" s="39" t="str">
        <f>IF('MS-7'!$FL456&lt;&gt;"",IF('MS-7'!FF456&gt;'MS-7'!FF458,MIN('MS-7'!FF456,'MS-7'!FF458),-MIN('MS-7'!FF456,'MS-7'!FF458))*IF('MS-7'!$FL456="W",1,-1),"")</f>
        <v/>
      </c>
      <c r="H894" s="39" t="str">
        <f>IF('MS-7'!$FL456&lt;&gt;"",IF('MS-7'!FH456='MS-7'!FH458,"",IF('MS-7'!FH456&gt;'MS-7'!FH458,MIN('MS-7'!FH456,'MS-7'!FH458),-MIN('MS-7'!FH456,'MS-7'!FH458))*IF('MS-7'!$FL456="W",1,-1)),"")</f>
        <v/>
      </c>
      <c r="I894" s="39" t="str">
        <f>IF('MS-7'!$FL456&lt;&gt;"",IF('MS-7'!FJ456='MS-7'!FJ458,"",IF('MS-7'!FJ456&gt;'MS-7'!FJ458,MIN('MS-7'!FJ456,'MS-7'!FJ458),-MIN('MS-7'!FJ456,'MS-7'!FJ458))*IF('MS-7'!$FL456="W",1,-1)),"")</f>
        <v/>
      </c>
    </row>
    <row r="895" spans="1:9">
      <c r="A895" t="e">
        <f t="shared" si="13"/>
        <v>#VALUE!</v>
      </c>
      <c r="B895" s="38" t="str">
        <f>CONCATENATE("MS-7 ",'MS-7'!$D$460,",",'MS-7'!$EJ466)</f>
        <v>MS-7 8,16</v>
      </c>
      <c r="C895" t="str">
        <f>IF('MS-7'!$FL466&lt;&gt;"",IF('MS-7'!$FL466="W",'MS-7'!$EM466,'MS-7'!$EM468),"")</f>
        <v/>
      </c>
      <c r="D895" t="str">
        <f>IF('MS-7'!$FL466&lt;&gt;"",IF('MS-7'!$FL466="L",'MS-7'!$EM466,'MS-7'!$EM468),"")</f>
        <v/>
      </c>
      <c r="E895" s="39" t="str">
        <f>IF('MS-7'!$FL466&lt;&gt;"",IF('MS-7'!FB466&gt;'MS-7'!FB468,MIN('MS-7'!FB466,'MS-7'!FB468),-MIN('MS-7'!FB466,'MS-7'!FB468))*IF('MS-7'!$FL466="W",1,-1),"")</f>
        <v/>
      </c>
      <c r="F895" s="39" t="str">
        <f>IF('MS-7'!$FL466&lt;&gt;"",IF('MS-7'!FD466&gt;'MS-7'!FD468,MIN('MS-7'!FD466,'MS-7'!FD468),-MIN('MS-7'!FD466,'MS-7'!FD468))*IF('MS-7'!$FL466="W",1,-1),"")</f>
        <v/>
      </c>
      <c r="G895" s="39" t="str">
        <f>IF('MS-7'!$FL466&lt;&gt;"",IF('MS-7'!FF466&gt;'MS-7'!FF468,MIN('MS-7'!FF466,'MS-7'!FF468),-MIN('MS-7'!FF466,'MS-7'!FF468))*IF('MS-7'!$FL466="W",1,-1),"")</f>
        <v/>
      </c>
      <c r="H895" s="39" t="str">
        <f>IF('MS-7'!$FL466&lt;&gt;"",IF('MS-7'!FH466='MS-7'!FH468,"",IF('MS-7'!FH466&gt;'MS-7'!FH468,MIN('MS-7'!FH466,'MS-7'!FH468),-MIN('MS-7'!FH466,'MS-7'!FH468))*IF('MS-7'!$FL466="W",1,-1)),"")</f>
        <v/>
      </c>
      <c r="I895" s="39" t="str">
        <f>IF('MS-7'!$FL466&lt;&gt;"",IF('MS-7'!FJ466='MS-7'!FJ468,"",IF('MS-7'!FJ466&gt;'MS-7'!FJ468,MIN('MS-7'!FJ466,'MS-7'!FJ468),-MIN('MS-7'!FJ466,'MS-7'!FJ468))*IF('MS-7'!$FL466="W",1,-1)),"")</f>
        <v/>
      </c>
    </row>
    <row r="896" spans="1:9">
      <c r="A896" t="e">
        <f t="shared" si="13"/>
        <v>#VALUE!</v>
      </c>
      <c r="B896" s="38" t="str">
        <f>CONCATENATE("MS-7 ",'MS-7'!$D$460,",",'MS-7'!$EJ476)</f>
        <v>MS-7 8,17</v>
      </c>
      <c r="C896" t="str">
        <f>IF('MS-7'!$FL476&lt;&gt;"",IF('MS-7'!$FL476="W",'MS-7'!$EM476,'MS-7'!$EM478),"")</f>
        <v/>
      </c>
      <c r="D896" t="str">
        <f>IF('MS-7'!$FL476&lt;&gt;"",IF('MS-7'!$FL476="L",'MS-7'!$EM476,'MS-7'!$EM478),"")</f>
        <v/>
      </c>
      <c r="E896" s="39" t="str">
        <f>IF('MS-7'!$FL476&lt;&gt;"",IF('MS-7'!FB476&gt;'MS-7'!FB478,MIN('MS-7'!FB476,'MS-7'!FB478),-MIN('MS-7'!FB476,'MS-7'!FB478))*IF('MS-7'!$FL476="W",1,-1),"")</f>
        <v/>
      </c>
      <c r="F896" s="39" t="str">
        <f>IF('MS-7'!$FL476&lt;&gt;"",IF('MS-7'!FD476&gt;'MS-7'!FD478,MIN('MS-7'!FD476,'MS-7'!FD478),-MIN('MS-7'!FD476,'MS-7'!FD478))*IF('MS-7'!$FL476="W",1,-1),"")</f>
        <v/>
      </c>
      <c r="G896" s="39" t="str">
        <f>IF('MS-7'!$FL476&lt;&gt;"",IF('MS-7'!FF476&gt;'MS-7'!FF478,MIN('MS-7'!FF476,'MS-7'!FF478),-MIN('MS-7'!FF476,'MS-7'!FF478))*IF('MS-7'!$FL476="W",1,-1),"")</f>
        <v/>
      </c>
      <c r="H896" s="39" t="str">
        <f>IF('MS-7'!$FL476&lt;&gt;"",IF('MS-7'!FH476='MS-7'!FH478,"",IF('MS-7'!FH476&gt;'MS-7'!FH478,MIN('MS-7'!FH476,'MS-7'!FH478),-MIN('MS-7'!FH476,'MS-7'!FH478))*IF('MS-7'!$FL476="W",1,-1)),"")</f>
        <v/>
      </c>
      <c r="I896" s="39" t="str">
        <f>IF('MS-7'!$FL476&lt;&gt;"",IF('MS-7'!FJ476='MS-7'!FJ478,"",IF('MS-7'!FJ476&gt;'MS-7'!FJ478,MIN('MS-7'!FJ476,'MS-7'!FJ478),-MIN('MS-7'!FJ476,'MS-7'!FJ478))*IF('MS-7'!$FL476="W",1,-1)),"")</f>
        <v/>
      </c>
    </row>
    <row r="897" spans="1:9">
      <c r="A897" t="e">
        <f t="shared" si="13"/>
        <v>#VALUE!</v>
      </c>
      <c r="B897" s="38" t="str">
        <f>CONCATENATE("MS-7 ",'MS-7'!$D$460,",",'MS-7'!$EJ486)</f>
        <v>MS-7 8,18</v>
      </c>
      <c r="C897" t="str">
        <f>IF('MS-7'!$FL486&lt;&gt;"",IF('MS-7'!$FL486="W",'MS-7'!$EM486,'MS-7'!$EM488),"")</f>
        <v/>
      </c>
      <c r="D897" t="str">
        <f>IF('MS-7'!$FL486&lt;&gt;"",IF('MS-7'!$FL486="L",'MS-7'!$EM486,'MS-7'!$EM488),"")</f>
        <v/>
      </c>
      <c r="E897" s="39" t="str">
        <f>IF('MS-7'!$FL486&lt;&gt;"",IF('MS-7'!FB486&gt;'MS-7'!FB488,MIN('MS-7'!FB486,'MS-7'!FB488),-MIN('MS-7'!FB486,'MS-7'!FB488))*IF('MS-7'!$FL486="W",1,-1),"")</f>
        <v/>
      </c>
      <c r="F897" s="39" t="str">
        <f>IF('MS-7'!$FL486&lt;&gt;"",IF('MS-7'!FD486&gt;'MS-7'!FD488,MIN('MS-7'!FD486,'MS-7'!FD488),-MIN('MS-7'!FD486,'MS-7'!FD488))*IF('MS-7'!$FL486="W",1,-1),"")</f>
        <v/>
      </c>
      <c r="G897" s="39" t="str">
        <f>IF('MS-7'!$FL486&lt;&gt;"",IF('MS-7'!FF486&gt;'MS-7'!FF488,MIN('MS-7'!FF486,'MS-7'!FF488),-MIN('MS-7'!FF486,'MS-7'!FF488))*IF('MS-7'!$FL486="W",1,-1),"")</f>
        <v/>
      </c>
      <c r="H897" s="39" t="str">
        <f>IF('MS-7'!$FL486&lt;&gt;"",IF('MS-7'!FH486='MS-7'!FH488,"",IF('MS-7'!FH486&gt;'MS-7'!FH488,MIN('MS-7'!FH486,'MS-7'!FH488),-MIN('MS-7'!FH486,'MS-7'!FH488))*IF('MS-7'!$FL486="W",1,-1)),"")</f>
        <v/>
      </c>
      <c r="I897" s="39" t="str">
        <f>IF('MS-7'!$FL486&lt;&gt;"",IF('MS-7'!FJ486='MS-7'!FJ488,"",IF('MS-7'!FJ486&gt;'MS-7'!FJ488,MIN('MS-7'!FJ486,'MS-7'!FJ488),-MIN('MS-7'!FJ486,'MS-7'!FJ488))*IF('MS-7'!$FL486="W",1,-1)),"")</f>
        <v/>
      </c>
    </row>
    <row r="898" spans="1:9">
      <c r="A898" t="e">
        <f t="shared" ref="A898:A961" si="14">MID($C898,FIND(" ",$C898,1)+1,FIND(" ",$C898,LEN($C898)-8)-1-FIND(" ",$C898,1))&amp;";"&amp;LEFT($C898,FIND(" ",$C898,1)-1)&amp;";"&amp;MID($C898,FIND("(",$C898,LEN($C898)-7)+1,FIND(")",$C898,LEN($C898)-2)-FIND("(",$C898,LEN($C898)-7)-1)&amp;";"&amp;MID($D898,FIND(" ",$D898,1)+1,FIND(" ",$D898,LEN($D898)-8)-1-FIND(" ",$D898,1))&amp;";"&amp;LEFT($D898,FIND(" ",$D898,1)-1)&amp;";"&amp;MID($D898,FIND("(",$D898,LEN($D898)-7)+1,FIND(")",$D898,LEN($D898)-2)-FIND("(",$D898,LEN($D898)-7)-1)&amp;"|"</f>
        <v>#VALUE!</v>
      </c>
      <c r="B898" s="38" t="str">
        <f>CONCATENATE("MS-7 ",'MS-7'!$D$460,",",'MS-7'!$EJ496)</f>
        <v>MS-7 8,19</v>
      </c>
      <c r="C898" t="str">
        <f>IF('MS-7'!$FL496&lt;&gt;"",IF('MS-7'!$FL496="W",'MS-7'!$EM496,'MS-7'!$EM498),"")</f>
        <v/>
      </c>
      <c r="D898" t="str">
        <f>IF('MS-7'!$FL496&lt;&gt;"",IF('MS-7'!$FL496="L",'MS-7'!$EM496,'MS-7'!$EM498),"")</f>
        <v/>
      </c>
      <c r="E898" s="39" t="str">
        <f>IF('MS-7'!$FL496&lt;&gt;"",IF('MS-7'!FB496&gt;'MS-7'!FB498,MIN('MS-7'!FB496,'MS-7'!FB498),-MIN('MS-7'!FB496,'MS-7'!FB498))*IF('MS-7'!$FL496="W",1,-1),"")</f>
        <v/>
      </c>
      <c r="F898" s="39" t="str">
        <f>IF('MS-7'!$FL496&lt;&gt;"",IF('MS-7'!FD496&gt;'MS-7'!FD498,MIN('MS-7'!FD496,'MS-7'!FD498),-MIN('MS-7'!FD496,'MS-7'!FD498))*IF('MS-7'!$FL496="W",1,-1),"")</f>
        <v/>
      </c>
      <c r="G898" s="39" t="str">
        <f>IF('MS-7'!$FL496&lt;&gt;"",IF('MS-7'!FF496&gt;'MS-7'!FF498,MIN('MS-7'!FF496,'MS-7'!FF498),-MIN('MS-7'!FF496,'MS-7'!FF498))*IF('MS-7'!$FL496="W",1,-1),"")</f>
        <v/>
      </c>
      <c r="H898" s="39" t="str">
        <f>IF('MS-7'!$FL496&lt;&gt;"",IF('MS-7'!FH496='MS-7'!FH498,"",IF('MS-7'!FH496&gt;'MS-7'!FH498,MIN('MS-7'!FH496,'MS-7'!FH498),-MIN('MS-7'!FH496,'MS-7'!FH498))*IF('MS-7'!$FL496="W",1,-1)),"")</f>
        <v/>
      </c>
      <c r="I898" s="39" t="str">
        <f>IF('MS-7'!$FL496&lt;&gt;"",IF('MS-7'!FJ496='MS-7'!FJ498,"",IF('MS-7'!FJ496&gt;'MS-7'!FJ498,MIN('MS-7'!FJ496,'MS-7'!FJ498),-MIN('MS-7'!FJ496,'MS-7'!FJ498))*IF('MS-7'!$FL496="W",1,-1)),"")</f>
        <v/>
      </c>
    </row>
    <row r="899" spans="1:9">
      <c r="A899" t="e">
        <f t="shared" si="14"/>
        <v>#VALUE!</v>
      </c>
      <c r="B899" s="38" t="str">
        <f>CONCATENATE("MS-7 ",'MS-7'!$D$460,",",'MS-7'!$EJ506)</f>
        <v>MS-7 8,20</v>
      </c>
      <c r="C899" t="str">
        <f>IF('MS-7'!$FL506&lt;&gt;"",IF('MS-7'!$FL506="W",'MS-7'!$EM506,'MS-7'!$EM508),"")</f>
        <v/>
      </c>
      <c r="D899" t="str">
        <f>IF('MS-7'!$FL506&lt;&gt;"",IF('MS-7'!$FL506="L",'MS-7'!$EM506,'MS-7'!$EM508),"")</f>
        <v/>
      </c>
      <c r="E899" s="39" t="str">
        <f>IF('MS-7'!$FL506&lt;&gt;"",IF('MS-7'!FB506&gt;'MS-7'!FB508,MIN('MS-7'!FB506,'MS-7'!FB508),-MIN('MS-7'!FB506,'MS-7'!FB508))*IF('MS-7'!$FL506="W",1,-1),"")</f>
        <v/>
      </c>
      <c r="F899" s="39" t="str">
        <f>IF('MS-7'!$FL506&lt;&gt;"",IF('MS-7'!FD506&gt;'MS-7'!FD508,MIN('MS-7'!FD506,'MS-7'!FD508),-MIN('MS-7'!FD506,'MS-7'!FD508))*IF('MS-7'!$FL506="W",1,-1),"")</f>
        <v/>
      </c>
      <c r="G899" s="39" t="str">
        <f>IF('MS-7'!$FL506&lt;&gt;"",IF('MS-7'!FF506&gt;'MS-7'!FF508,MIN('MS-7'!FF506,'MS-7'!FF508),-MIN('MS-7'!FF506,'MS-7'!FF508))*IF('MS-7'!$FL506="W",1,-1),"")</f>
        <v/>
      </c>
      <c r="H899" s="39" t="str">
        <f>IF('MS-7'!$FL506&lt;&gt;"",IF('MS-7'!FH506='MS-7'!FH508,"",IF('MS-7'!FH506&gt;'MS-7'!FH508,MIN('MS-7'!FH506,'MS-7'!FH508),-MIN('MS-7'!FH506,'MS-7'!FH508))*IF('MS-7'!$FL506="W",1,-1)),"")</f>
        <v/>
      </c>
      <c r="I899" s="39" t="str">
        <f>IF('MS-7'!$FL506&lt;&gt;"",IF('MS-7'!FJ506='MS-7'!FJ508,"",IF('MS-7'!FJ506&gt;'MS-7'!FJ508,MIN('MS-7'!FJ506,'MS-7'!FJ508),-MIN('MS-7'!FJ506,'MS-7'!FJ508))*IF('MS-7'!$FL506="W",1,-1)),"")</f>
        <v/>
      </c>
    </row>
    <row r="900" spans="1:9">
      <c r="A900" t="e">
        <f t="shared" si="14"/>
        <v>#VALUE!</v>
      </c>
      <c r="B900" s="38" t="str">
        <f>CONCATENATE("MS-7 ",'MS-7'!$D$460,",",'MS-7'!$EJ516)</f>
        <v>MS-7 8,21</v>
      </c>
      <c r="C900" t="str">
        <f>IF('MS-7'!$FL516&lt;&gt;"",IF('MS-7'!$FL516="W",'MS-7'!$EM516,'MS-7'!$EM518),"")</f>
        <v/>
      </c>
      <c r="D900" t="str">
        <f>IF('MS-7'!$FL516&lt;&gt;"",IF('MS-7'!$FL516="L",'MS-7'!$EM516,'MS-7'!$EM518),"")</f>
        <v/>
      </c>
      <c r="E900" s="39" t="str">
        <f>IF('MS-7'!$FL516&lt;&gt;"",IF('MS-7'!FB516&gt;'MS-7'!FB518,MIN('MS-7'!FB516,'MS-7'!FB518),-MIN('MS-7'!FB516,'MS-7'!FB518))*IF('MS-7'!$FL516="W",1,-1),"")</f>
        <v/>
      </c>
      <c r="F900" s="39" t="str">
        <f>IF('MS-7'!$FL516&lt;&gt;"",IF('MS-7'!FD516&gt;'MS-7'!FD518,MIN('MS-7'!FD516,'MS-7'!FD518),-MIN('MS-7'!FD516,'MS-7'!FD518))*IF('MS-7'!$FL516="W",1,-1),"")</f>
        <v/>
      </c>
      <c r="G900" s="39" t="str">
        <f>IF('MS-7'!$FL516&lt;&gt;"",IF('MS-7'!FF516&gt;'MS-7'!FF518,MIN('MS-7'!FF516,'MS-7'!FF518),-MIN('MS-7'!FF516,'MS-7'!FF518))*IF('MS-7'!$FL516="W",1,-1),"")</f>
        <v/>
      </c>
      <c r="H900" s="39" t="str">
        <f>IF('MS-7'!$FL516&lt;&gt;"",IF('MS-7'!FH516='MS-7'!FH518,"",IF('MS-7'!FH516&gt;'MS-7'!FH518,MIN('MS-7'!FH516,'MS-7'!FH518),-MIN('MS-7'!FH516,'MS-7'!FH518))*IF('MS-7'!$FL516="W",1,-1)),"")</f>
        <v/>
      </c>
      <c r="I900" s="39" t="str">
        <f>IF('MS-7'!$FL516&lt;&gt;"",IF('MS-7'!FJ516='MS-7'!FJ518,"",IF('MS-7'!FJ516&gt;'MS-7'!FJ518,MIN('MS-7'!FJ516,'MS-7'!FJ518),-MIN('MS-7'!FJ516,'MS-7'!FJ518))*IF('MS-7'!$FL516="W",1,-1)),"")</f>
        <v/>
      </c>
    </row>
    <row r="901" spans="1:9">
      <c r="A901" t="e">
        <f t="shared" si="14"/>
        <v>#VALUE!</v>
      </c>
      <c r="B901" s="38" t="str">
        <f>CONCATENATE("WS-7 ",'WS-7'!$D$5,",",'WS-7'!$BD1)</f>
        <v>WS-7 1,1</v>
      </c>
      <c r="C901" t="str">
        <f>IF('WS-7'!$CF1&lt;&gt;"",IF('WS-7'!$CF1="W",'WS-7'!$BG1,'WS-7'!$BG3),"")</f>
        <v/>
      </c>
      <c r="D901" t="str">
        <f>IF('WS-7'!$CF1&lt;&gt;"",IF('WS-7'!$CF1="L",'WS-7'!$BG1,'WS-7'!$BG3),"")</f>
        <v/>
      </c>
      <c r="E901" s="39" t="str">
        <f>IF('WS-7'!$CF1&lt;&gt;"",IF('WS-7'!BV1&gt;'WS-7'!BV3,MIN('WS-7'!BV1,'WS-7'!BV3),-MIN('WS-7'!BV1,'WS-7'!BV3))*IF('WS-7'!$CF1="W",1,-1),"")</f>
        <v/>
      </c>
      <c r="F901" s="39" t="str">
        <f>IF('WS-7'!$CF1&lt;&gt;"",IF('WS-7'!BX1&gt;'WS-7'!BX3,MIN('WS-7'!BX1,'WS-7'!BX3),-MIN('WS-7'!BX1,'WS-7'!BX3))*IF('WS-7'!$CF1="W",1,-1),"")</f>
        <v/>
      </c>
      <c r="G901" s="39" t="str">
        <f>IF('WS-7'!$CF1&lt;&gt;"",IF('WS-7'!BZ1&gt;'WS-7'!BZ3,MIN('WS-7'!BZ1,'WS-7'!BZ3),-MIN('WS-7'!BZ1,'WS-7'!BZ3))*IF('WS-7'!$CF1="W",1,-1),"")</f>
        <v/>
      </c>
      <c r="H901" s="39" t="str">
        <f>IF('WS-7'!$CF1&lt;&gt;"",IF('WS-7'!CB1='WS-7'!CB3,"",IF('WS-7'!CB1&gt;'WS-7'!CB3,MIN('WS-7'!CB1,'WS-7'!CB3),-MIN('WS-7'!CB1,'WS-7'!CB3))*IF('WS-7'!$CF1="W",1,-1)),"")</f>
        <v/>
      </c>
      <c r="I901" s="39" t="str">
        <f>IF('WS-7'!$CF1&lt;&gt;"",IF('WS-7'!CD1='WS-7'!CD3,"",IF('WS-7'!CD1&gt;'WS-7'!CD3,MIN('WS-7'!CD1,'WS-7'!CD3),-MIN('WS-7'!CD1,'WS-7'!CD3))*IF('WS-7'!$CF1="W",1,-1)),"")</f>
        <v/>
      </c>
    </row>
    <row r="902" spans="1:9">
      <c r="A902" t="e">
        <f t="shared" si="14"/>
        <v>#VALUE!</v>
      </c>
      <c r="B902" s="38" t="str">
        <f>CONCATENATE("WS-7 ",'WS-7'!$D$5,",",'WS-7'!$BD11)</f>
        <v>WS-7 1,2</v>
      </c>
      <c r="C902" t="str">
        <f>IF('WS-7'!$CF11&lt;&gt;"",IF('WS-7'!$CF11="W",'WS-7'!$BG11,'WS-7'!$BG13),"")</f>
        <v/>
      </c>
      <c r="D902" t="str">
        <f>IF('WS-7'!$CF11&lt;&gt;"",IF('WS-7'!$CF11="L",'WS-7'!$BG11,'WS-7'!$BG13),"")</f>
        <v/>
      </c>
      <c r="E902" s="39" t="str">
        <f>IF('WS-7'!$CF11&lt;&gt;"",IF('WS-7'!BV11&gt;'WS-7'!BV13,MIN('WS-7'!BV11,'WS-7'!BV13),-MIN('WS-7'!BV11,'WS-7'!BV13))*IF('WS-7'!$CF11="W",1,-1),"")</f>
        <v/>
      </c>
      <c r="F902" s="39" t="str">
        <f>IF('WS-7'!$CF11&lt;&gt;"",IF('WS-7'!BX11&gt;'WS-7'!BX13,MIN('WS-7'!BX11,'WS-7'!BX13),-MIN('WS-7'!BX11,'WS-7'!BX13))*IF('WS-7'!$CF11="W",1,-1),"")</f>
        <v/>
      </c>
      <c r="G902" s="39" t="str">
        <f>IF('WS-7'!$CF11&lt;&gt;"",IF('WS-7'!BZ11&gt;'WS-7'!BZ13,MIN('WS-7'!BZ11,'WS-7'!BZ13),-MIN('WS-7'!BZ11,'WS-7'!BZ13))*IF('WS-7'!$CF11="W",1,-1),"")</f>
        <v/>
      </c>
      <c r="H902" s="39" t="str">
        <f>IF('WS-7'!$CF11&lt;&gt;"",IF('WS-7'!CB11='WS-7'!CB13,"",IF('WS-7'!CB11&gt;'WS-7'!CB13,MIN('WS-7'!CB11,'WS-7'!CB13),-MIN('WS-7'!CB11,'WS-7'!CB13))*IF('WS-7'!$CF11="W",1,-1)),"")</f>
        <v/>
      </c>
      <c r="I902" s="39" t="str">
        <f>IF('WS-7'!$CF11&lt;&gt;"",IF('WS-7'!CD11='WS-7'!CD13,"",IF('WS-7'!CD11&gt;'WS-7'!CD13,MIN('WS-7'!CD11,'WS-7'!CD13),-MIN('WS-7'!CD11,'WS-7'!CD13))*IF('WS-7'!$CF11="W",1,-1)),"")</f>
        <v/>
      </c>
    </row>
    <row r="903" spans="1:9">
      <c r="A903" t="e">
        <f t="shared" si="14"/>
        <v>#VALUE!</v>
      </c>
      <c r="B903" s="38" t="str">
        <f>CONCATENATE("WS-7 ",'WS-7'!$D$5,",",'WS-7'!$BD21)</f>
        <v>WS-7 1,3</v>
      </c>
      <c r="C903" t="str">
        <f>IF('WS-7'!$CF21&lt;&gt;"",IF('WS-7'!$CF21="W",'WS-7'!$BG21,'WS-7'!$BG23),"")</f>
        <v/>
      </c>
      <c r="D903" t="str">
        <f>IF('WS-7'!$CF21&lt;&gt;"",IF('WS-7'!$CF21="L",'WS-7'!$BG21,'WS-7'!$BG23),"")</f>
        <v/>
      </c>
      <c r="E903" s="39" t="str">
        <f>IF('WS-7'!$CF21&lt;&gt;"",IF('WS-7'!BV21&gt;'WS-7'!BV23,MIN('WS-7'!BV21,'WS-7'!BV23),-MIN('WS-7'!BV21,'WS-7'!BV23))*IF('WS-7'!$CF21="W",1,-1),"")</f>
        <v/>
      </c>
      <c r="F903" s="39" t="str">
        <f>IF('WS-7'!$CF21&lt;&gt;"",IF('WS-7'!BX21&gt;'WS-7'!BX23,MIN('WS-7'!BX21,'WS-7'!BX23),-MIN('WS-7'!BX21,'WS-7'!BX23))*IF('WS-7'!$CF21="W",1,-1),"")</f>
        <v/>
      </c>
      <c r="G903" s="39" t="str">
        <f>IF('WS-7'!$CF21&lt;&gt;"",IF('WS-7'!BZ21&gt;'WS-7'!BZ23,MIN('WS-7'!BZ21,'WS-7'!BZ23),-MIN('WS-7'!BZ21,'WS-7'!BZ23))*IF('WS-7'!$CF21="W",1,-1),"")</f>
        <v/>
      </c>
      <c r="H903" s="39" t="str">
        <f>IF('WS-7'!$CF21&lt;&gt;"",IF('WS-7'!CB21='WS-7'!CB23,"",IF('WS-7'!CB21&gt;'WS-7'!CB23,MIN('WS-7'!CB21,'WS-7'!CB23),-MIN('WS-7'!CB21,'WS-7'!CB23))*IF('WS-7'!$CF21="W",1,-1)),"")</f>
        <v/>
      </c>
      <c r="I903" s="39" t="str">
        <f>IF('WS-7'!$CF21&lt;&gt;"",IF('WS-7'!CD21='WS-7'!CD23,"",IF('WS-7'!CD21&gt;'WS-7'!CD23,MIN('WS-7'!CD21,'WS-7'!CD23),-MIN('WS-7'!CD21,'WS-7'!CD23))*IF('WS-7'!$CF21="W",1,-1)),"")</f>
        <v/>
      </c>
    </row>
    <row r="904" spans="1:9">
      <c r="A904" t="e">
        <f t="shared" si="14"/>
        <v>#VALUE!</v>
      </c>
      <c r="B904" s="38" t="str">
        <f>CONCATENATE("WS-7 ",'WS-7'!$D$5,",",'WS-7'!$BD31)</f>
        <v>WS-7 1,4</v>
      </c>
      <c r="C904" t="str">
        <f>IF('WS-7'!$CF31&lt;&gt;"",IF('WS-7'!$CF31="W",'WS-7'!$BG31,'WS-7'!$BG33),"")</f>
        <v/>
      </c>
      <c r="D904" t="str">
        <f>IF('WS-7'!$CF31&lt;&gt;"",IF('WS-7'!$CF31="L",'WS-7'!$BG31,'WS-7'!$BG33),"")</f>
        <v/>
      </c>
      <c r="E904" s="39" t="str">
        <f>IF('WS-7'!$CF31&lt;&gt;"",IF('WS-7'!BV31&gt;'WS-7'!BV33,MIN('WS-7'!BV31,'WS-7'!BV33),-MIN('WS-7'!BV31,'WS-7'!BV33))*IF('WS-7'!$CF31="W",1,-1),"")</f>
        <v/>
      </c>
      <c r="F904" s="39" t="str">
        <f>IF('WS-7'!$CF31&lt;&gt;"",IF('WS-7'!BX31&gt;'WS-7'!BX33,MIN('WS-7'!BX31,'WS-7'!BX33),-MIN('WS-7'!BX31,'WS-7'!BX33))*IF('WS-7'!$CF31="W",1,-1),"")</f>
        <v/>
      </c>
      <c r="G904" s="39" t="str">
        <f>IF('WS-7'!$CF31&lt;&gt;"",IF('WS-7'!BZ31&gt;'WS-7'!BZ33,MIN('WS-7'!BZ31,'WS-7'!BZ33),-MIN('WS-7'!BZ31,'WS-7'!BZ33))*IF('WS-7'!$CF31="W",1,-1),"")</f>
        <v/>
      </c>
      <c r="H904" s="39" t="str">
        <f>IF('WS-7'!$CF31&lt;&gt;"",IF('WS-7'!CB31='WS-7'!CB33,"",IF('WS-7'!CB31&gt;'WS-7'!CB33,MIN('WS-7'!CB31,'WS-7'!CB33),-MIN('WS-7'!CB31,'WS-7'!CB33))*IF('WS-7'!$CF31="W",1,-1)),"")</f>
        <v/>
      </c>
      <c r="I904" s="39" t="str">
        <f>IF('WS-7'!$CF31&lt;&gt;"",IF('WS-7'!CD31='WS-7'!CD33,"",IF('WS-7'!CD31&gt;'WS-7'!CD33,MIN('WS-7'!CD31,'WS-7'!CD33),-MIN('WS-7'!CD31,'WS-7'!CD33))*IF('WS-7'!$CF31="W",1,-1)),"")</f>
        <v/>
      </c>
    </row>
    <row r="905" spans="1:9">
      <c r="A905" t="e">
        <f t="shared" si="14"/>
        <v>#VALUE!</v>
      </c>
      <c r="B905" s="38" t="str">
        <f>CONCATENATE("WS-7 ",'WS-7'!$D$5,",",'WS-7'!$BD41)</f>
        <v>WS-7 1,5</v>
      </c>
      <c r="C905" t="str">
        <f>IF('WS-7'!$CF41&lt;&gt;"",IF('WS-7'!$CF41="W",'WS-7'!$BG41,'WS-7'!$BG43),"")</f>
        <v/>
      </c>
      <c r="D905" t="str">
        <f>IF('WS-7'!$CF41&lt;&gt;"",IF('WS-7'!$CF41="L",'WS-7'!$BG41,'WS-7'!$BG43),"")</f>
        <v/>
      </c>
      <c r="E905" s="39" t="str">
        <f>IF('WS-7'!$CF41&lt;&gt;"",IF('WS-7'!BV41&gt;'WS-7'!BV43,MIN('WS-7'!BV41,'WS-7'!BV43),-MIN('WS-7'!BV41,'WS-7'!BV43))*IF('WS-7'!$CF41="W",1,-1),"")</f>
        <v/>
      </c>
      <c r="F905" s="39" t="str">
        <f>IF('WS-7'!$CF41&lt;&gt;"",IF('WS-7'!BX41&gt;'WS-7'!BX43,MIN('WS-7'!BX41,'WS-7'!BX43),-MIN('WS-7'!BX41,'WS-7'!BX43))*IF('WS-7'!$CF41="W",1,-1),"")</f>
        <v/>
      </c>
      <c r="G905" s="39" t="str">
        <f>IF('WS-7'!$CF41&lt;&gt;"",IF('WS-7'!BZ41&gt;'WS-7'!BZ43,MIN('WS-7'!BZ41,'WS-7'!BZ43),-MIN('WS-7'!BZ41,'WS-7'!BZ43))*IF('WS-7'!$CF41="W",1,-1),"")</f>
        <v/>
      </c>
      <c r="H905" s="39" t="str">
        <f>IF('WS-7'!$CF41&lt;&gt;"",IF('WS-7'!CB41='WS-7'!CB43,"",IF('WS-7'!CB41&gt;'WS-7'!CB43,MIN('WS-7'!CB41,'WS-7'!CB43),-MIN('WS-7'!CB41,'WS-7'!CB43))*IF('WS-7'!$CF41="W",1,-1)),"")</f>
        <v/>
      </c>
      <c r="I905" s="39" t="str">
        <f>IF('WS-7'!$CF41&lt;&gt;"",IF('WS-7'!CD41='WS-7'!CD43,"",IF('WS-7'!CD41&gt;'WS-7'!CD43,MIN('WS-7'!CD41,'WS-7'!CD43),-MIN('WS-7'!CD41,'WS-7'!CD43))*IF('WS-7'!$CF41="W",1,-1)),"")</f>
        <v/>
      </c>
    </row>
    <row r="906" spans="1:9">
      <c r="A906" t="e">
        <f t="shared" si="14"/>
        <v>#VALUE!</v>
      </c>
      <c r="B906" s="38" t="str">
        <f>CONCATENATE("WS-7 ",'WS-7'!$D$5,",",'WS-7'!$BD51)</f>
        <v>WS-7 1,6</v>
      </c>
      <c r="C906" t="str">
        <f>IF('WS-7'!$CF51&lt;&gt;"",IF('WS-7'!$CF51="W",'WS-7'!$BG51,'WS-7'!$BG53),"")</f>
        <v/>
      </c>
      <c r="D906" t="str">
        <f>IF('WS-7'!$CF51&lt;&gt;"",IF('WS-7'!$CF51="L",'WS-7'!$BG51,'WS-7'!$BG53),"")</f>
        <v/>
      </c>
      <c r="E906" s="39" t="str">
        <f>IF('WS-7'!$CF51&lt;&gt;"",IF('WS-7'!BV51&gt;'WS-7'!BV53,MIN('WS-7'!BV51,'WS-7'!BV53),-MIN('WS-7'!BV51,'WS-7'!BV53))*IF('WS-7'!$CF51="W",1,-1),"")</f>
        <v/>
      </c>
      <c r="F906" s="39" t="str">
        <f>IF('WS-7'!$CF51&lt;&gt;"",IF('WS-7'!BX51&gt;'WS-7'!BX53,MIN('WS-7'!BX51,'WS-7'!BX53),-MIN('WS-7'!BX51,'WS-7'!BX53))*IF('WS-7'!$CF51="W",1,-1),"")</f>
        <v/>
      </c>
      <c r="G906" s="39" t="str">
        <f>IF('WS-7'!$CF51&lt;&gt;"",IF('WS-7'!BZ51&gt;'WS-7'!BZ53,MIN('WS-7'!BZ51,'WS-7'!BZ53),-MIN('WS-7'!BZ51,'WS-7'!BZ53))*IF('WS-7'!$CF51="W",1,-1),"")</f>
        <v/>
      </c>
      <c r="H906" s="39" t="str">
        <f>IF('WS-7'!$CF51&lt;&gt;"",IF('WS-7'!CB51='WS-7'!CB53,"",IF('WS-7'!CB51&gt;'WS-7'!CB53,MIN('WS-7'!CB51,'WS-7'!CB53),-MIN('WS-7'!CB51,'WS-7'!CB53))*IF('WS-7'!$CF51="W",1,-1)),"")</f>
        <v/>
      </c>
      <c r="I906" s="39" t="str">
        <f>IF('WS-7'!$CF51&lt;&gt;"",IF('WS-7'!CD51='WS-7'!CD53,"",IF('WS-7'!CD51&gt;'WS-7'!CD53,MIN('WS-7'!CD51,'WS-7'!CD53),-MIN('WS-7'!CD51,'WS-7'!CD53))*IF('WS-7'!$CF51="W",1,-1)),"")</f>
        <v/>
      </c>
    </row>
    <row r="907" spans="1:9">
      <c r="A907" t="e">
        <f t="shared" si="14"/>
        <v>#VALUE!</v>
      </c>
      <c r="B907" s="38" t="str">
        <f>CONCATENATE("WS-7 ",'WS-7'!$D$5,",",'WS-7'!$BD61)</f>
        <v>WS-7 1,7</v>
      </c>
      <c r="C907" t="str">
        <f>IF('WS-7'!$CF61&lt;&gt;"",IF('WS-7'!$CF61="W",'WS-7'!$BG61,'WS-7'!$BG63),"")</f>
        <v/>
      </c>
      <c r="D907" t="str">
        <f>IF('WS-7'!$CF61&lt;&gt;"",IF('WS-7'!$CF61="L",'WS-7'!$BG61,'WS-7'!$BG63),"")</f>
        <v/>
      </c>
      <c r="E907" s="39" t="str">
        <f>IF('WS-7'!$CF61&lt;&gt;"",IF('WS-7'!BV61&gt;'WS-7'!BV63,MIN('WS-7'!BV61,'WS-7'!BV63),-MIN('WS-7'!BV61,'WS-7'!BV63))*IF('WS-7'!$CF61="W",1,-1),"")</f>
        <v/>
      </c>
      <c r="F907" s="39" t="str">
        <f>IF('WS-7'!$CF61&lt;&gt;"",IF('WS-7'!BX61&gt;'WS-7'!BX63,MIN('WS-7'!BX61,'WS-7'!BX63),-MIN('WS-7'!BX61,'WS-7'!BX63))*IF('WS-7'!$CF61="W",1,-1),"")</f>
        <v/>
      </c>
      <c r="G907" s="39" t="str">
        <f>IF('WS-7'!$CF61&lt;&gt;"",IF('WS-7'!BZ61&gt;'WS-7'!BZ63,MIN('WS-7'!BZ61,'WS-7'!BZ63),-MIN('WS-7'!BZ61,'WS-7'!BZ63))*IF('WS-7'!$CF61="W",1,-1),"")</f>
        <v/>
      </c>
      <c r="H907" s="39" t="str">
        <f>IF('WS-7'!$CF61&lt;&gt;"",IF('WS-7'!CB61='WS-7'!CB63,"",IF('WS-7'!CB61&gt;'WS-7'!CB63,MIN('WS-7'!CB61,'WS-7'!CB63),-MIN('WS-7'!CB61,'WS-7'!CB63))*IF('WS-7'!$CF61="W",1,-1)),"")</f>
        <v/>
      </c>
      <c r="I907" s="39" t="str">
        <f>IF('WS-7'!$CF61&lt;&gt;"",IF('WS-7'!CD61='WS-7'!CD63,"",IF('WS-7'!CD61&gt;'WS-7'!CD63,MIN('WS-7'!CD61,'WS-7'!CD63),-MIN('WS-7'!CD61,'WS-7'!CD63))*IF('WS-7'!$CF61="W",1,-1)),"")</f>
        <v/>
      </c>
    </row>
    <row r="908" spans="1:9">
      <c r="A908" t="e">
        <f t="shared" si="14"/>
        <v>#VALUE!</v>
      </c>
      <c r="B908" s="38" t="str">
        <f>CONCATENATE("WS-7 ",'WS-7'!$D$5,",",'WS-7'!$CT1)</f>
        <v>WS-7 1,8</v>
      </c>
      <c r="C908" t="str">
        <f>IF('WS-7'!$DV1&lt;&gt;"",IF('WS-7'!$DV1="W",'WS-7'!$CW1,'WS-7'!$CW3),"")</f>
        <v/>
      </c>
      <c r="D908" t="str">
        <f>IF('WS-7'!$DV1&lt;&gt;"",IF('WS-7'!$DV1="L",'WS-7'!$CW1,'WS-7'!$CW3),"")</f>
        <v/>
      </c>
      <c r="E908" s="39" t="str">
        <f>IF('WS-7'!$DV1&lt;&gt;"",IF('WS-7'!DL1&gt;'WS-7'!DL3,MIN('WS-7'!DL1,'WS-7'!DL3),-MIN('WS-7'!DL1,'WS-7'!DL3))*IF('WS-7'!$DV1="W",1,-1),"")</f>
        <v/>
      </c>
      <c r="F908" s="39" t="str">
        <f>IF('WS-7'!$DV1&lt;&gt;"",IF('WS-7'!DN1&gt;'WS-7'!DN3,MIN('WS-7'!DN1,'WS-7'!DN3),-MIN('WS-7'!DN1,'WS-7'!DN3))*IF('WS-7'!$DV1="W",1,-1),"")</f>
        <v/>
      </c>
      <c r="G908" s="39" t="str">
        <f>IF('WS-7'!$DV1&lt;&gt;"",IF('WS-7'!DP1&gt;'WS-7'!DP3,MIN('WS-7'!DP1,'WS-7'!DP3),-MIN('WS-7'!DP1,'WS-7'!DP3))*IF('WS-7'!$DV1="W",1,-1),"")</f>
        <v/>
      </c>
      <c r="H908" s="39" t="str">
        <f>IF('WS-7'!$DV1&lt;&gt;"",IF('WS-7'!DR1='WS-7'!DR3,"",IF('WS-7'!DR1&gt;'WS-7'!DR3,MIN('WS-7'!DR1,'WS-7'!DR3),-MIN('WS-7'!DR1,'WS-7'!DR3))*IF('WS-7'!$DV1="W",1,-1)),"")</f>
        <v/>
      </c>
      <c r="I908" s="39" t="str">
        <f>IF('WS-7'!$DV1&lt;&gt;"",IF('WS-7'!DT1='WS-7'!DT3,"",IF('WS-7'!DT1&gt;'WS-7'!DT3,MIN('WS-7'!DT1,'WS-7'!DT3),-MIN('WS-7'!DT1,'WS-7'!DT3))*IF('WS-7'!$DV1="W",1,-1)),"")</f>
        <v/>
      </c>
    </row>
    <row r="909" spans="1:9">
      <c r="A909" t="e">
        <f t="shared" si="14"/>
        <v>#VALUE!</v>
      </c>
      <c r="B909" s="38" t="str">
        <f>CONCATENATE("WS-7 ",'WS-7'!$D$5,",",'WS-7'!$CT11)</f>
        <v>WS-7 1,9</v>
      </c>
      <c r="C909" t="str">
        <f>IF('WS-7'!$DV11&lt;&gt;"",IF('WS-7'!$DV11="W",'WS-7'!$CW11,'WS-7'!$CW13),"")</f>
        <v/>
      </c>
      <c r="D909" t="str">
        <f>IF('WS-7'!$DV11&lt;&gt;"",IF('WS-7'!$DV11="L",'WS-7'!$CW11,'WS-7'!$CW13),"")</f>
        <v/>
      </c>
      <c r="E909" s="39" t="str">
        <f>IF('WS-7'!$DV11&lt;&gt;"",IF('WS-7'!DL11&gt;'WS-7'!DL13,MIN('WS-7'!DL11,'WS-7'!DL13),-MIN('WS-7'!DL11,'WS-7'!DL13))*IF('WS-7'!$DV11="W",1,-1),"")</f>
        <v/>
      </c>
      <c r="F909" s="39" t="str">
        <f>IF('WS-7'!$DV11&lt;&gt;"",IF('WS-7'!DN11&gt;'WS-7'!DN13,MIN('WS-7'!DN11,'WS-7'!DN13),-MIN('WS-7'!DN11,'WS-7'!DN13))*IF('WS-7'!$DV11="W",1,-1),"")</f>
        <v/>
      </c>
      <c r="G909" s="39" t="str">
        <f>IF('WS-7'!$DV11&lt;&gt;"",IF('WS-7'!DP11&gt;'WS-7'!DP13,MIN('WS-7'!DP11,'WS-7'!DP13),-MIN('WS-7'!DP11,'WS-7'!DP13))*IF('WS-7'!$DV11="W",1,-1),"")</f>
        <v/>
      </c>
      <c r="H909" s="39" t="str">
        <f>IF('WS-7'!$DV11&lt;&gt;"",IF('WS-7'!DR11='WS-7'!DR13,"",IF('WS-7'!DR11&gt;'WS-7'!DR13,MIN('WS-7'!DR11,'WS-7'!DR13),-MIN('WS-7'!DR11,'WS-7'!DR13))*IF('WS-7'!$DV11="W",1,-1)),"")</f>
        <v/>
      </c>
      <c r="I909" s="39" t="str">
        <f>IF('WS-7'!$DV11&lt;&gt;"",IF('WS-7'!DT11='WS-7'!DT13,"",IF('WS-7'!DT11&gt;'WS-7'!DT13,MIN('WS-7'!DT11,'WS-7'!DT13),-MIN('WS-7'!DT11,'WS-7'!DT13))*IF('WS-7'!$DV11="W",1,-1)),"")</f>
        <v/>
      </c>
    </row>
    <row r="910" spans="1:9">
      <c r="A910" t="e">
        <f t="shared" si="14"/>
        <v>#VALUE!</v>
      </c>
      <c r="B910" s="38" t="str">
        <f>CONCATENATE("WS-7 ",'WS-7'!$D$5,",",'WS-7'!$CT21)</f>
        <v>WS-7 1,10</v>
      </c>
      <c r="C910" t="str">
        <f>IF('WS-7'!$DV21&lt;&gt;"",IF('WS-7'!$DV21="W",'WS-7'!$CW21,'WS-7'!$CW23),"")</f>
        <v/>
      </c>
      <c r="D910" t="str">
        <f>IF('WS-7'!$DV21&lt;&gt;"",IF('WS-7'!$DV21="L",'WS-7'!$CW21,'WS-7'!$CW23),"")</f>
        <v/>
      </c>
      <c r="E910" s="39" t="str">
        <f>IF('WS-7'!$DV21&lt;&gt;"",IF('WS-7'!DL21&gt;'WS-7'!DL23,MIN('WS-7'!DL21,'WS-7'!DL23),-MIN('WS-7'!DL21,'WS-7'!DL23))*IF('WS-7'!$DV21="W",1,-1),"")</f>
        <v/>
      </c>
      <c r="F910" s="39" t="str">
        <f>IF('WS-7'!$DV21&lt;&gt;"",IF('WS-7'!DN21&gt;'WS-7'!DN23,MIN('WS-7'!DN21,'WS-7'!DN23),-MIN('WS-7'!DN21,'WS-7'!DN23))*IF('WS-7'!$DV21="W",1,-1),"")</f>
        <v/>
      </c>
      <c r="G910" s="39" t="str">
        <f>IF('WS-7'!$DV21&lt;&gt;"",IF('WS-7'!DP21&gt;'WS-7'!DP23,MIN('WS-7'!DP21,'WS-7'!DP23),-MIN('WS-7'!DP21,'WS-7'!DP23))*IF('WS-7'!$DV21="W",1,-1),"")</f>
        <v/>
      </c>
      <c r="H910" s="39" t="str">
        <f>IF('WS-7'!$DV21&lt;&gt;"",IF('WS-7'!DR21='WS-7'!DR23,"",IF('WS-7'!DR21&gt;'WS-7'!DR23,MIN('WS-7'!DR21,'WS-7'!DR23),-MIN('WS-7'!DR21,'WS-7'!DR23))*IF('WS-7'!$DV21="W",1,-1)),"")</f>
        <v/>
      </c>
      <c r="I910" s="39" t="str">
        <f>IF('WS-7'!$DV21&lt;&gt;"",IF('WS-7'!DT21='WS-7'!DT23,"",IF('WS-7'!DT21&gt;'WS-7'!DT23,MIN('WS-7'!DT21,'WS-7'!DT23),-MIN('WS-7'!DT21,'WS-7'!DT23))*IF('WS-7'!$DV21="W",1,-1)),"")</f>
        <v/>
      </c>
    </row>
    <row r="911" spans="1:9">
      <c r="A911" t="e">
        <f t="shared" si="14"/>
        <v>#VALUE!</v>
      </c>
      <c r="B911" s="38" t="str">
        <f>CONCATENATE("WS-7 ",'WS-7'!$D$5,",",'WS-7'!$CT31)</f>
        <v>WS-7 1,11</v>
      </c>
      <c r="C911" t="str">
        <f>IF('WS-7'!$DV31&lt;&gt;"",IF('WS-7'!$DV31="W",'WS-7'!$CW31,'WS-7'!$CW33),"")</f>
        <v/>
      </c>
      <c r="D911" t="str">
        <f>IF('WS-7'!$DV31&lt;&gt;"",IF('WS-7'!$DV31="L",'WS-7'!$CW31,'WS-7'!$CW33),"")</f>
        <v/>
      </c>
      <c r="E911" s="39" t="str">
        <f>IF('WS-7'!$DV31&lt;&gt;"",IF('WS-7'!DL31&gt;'WS-7'!DL33,MIN('WS-7'!DL31,'WS-7'!DL33),-MIN('WS-7'!DL31,'WS-7'!DL33))*IF('WS-7'!$DV31="W",1,-1),"")</f>
        <v/>
      </c>
      <c r="F911" s="39" t="str">
        <f>IF('WS-7'!$DV31&lt;&gt;"",IF('WS-7'!DN31&gt;'WS-7'!DN33,MIN('WS-7'!DN31,'WS-7'!DN33),-MIN('WS-7'!DN31,'WS-7'!DN33))*IF('WS-7'!$DV31="W",1,-1),"")</f>
        <v/>
      </c>
      <c r="G911" s="39" t="str">
        <f>IF('WS-7'!$DV31&lt;&gt;"",IF('WS-7'!DP31&gt;'WS-7'!DP33,MIN('WS-7'!DP31,'WS-7'!DP33),-MIN('WS-7'!DP31,'WS-7'!DP33))*IF('WS-7'!$DV31="W",1,-1),"")</f>
        <v/>
      </c>
      <c r="H911" s="39" t="str">
        <f>IF('WS-7'!$DV31&lt;&gt;"",IF('WS-7'!DR31='WS-7'!DR33,"",IF('WS-7'!DR31&gt;'WS-7'!DR33,MIN('WS-7'!DR31,'WS-7'!DR33),-MIN('WS-7'!DR31,'WS-7'!DR33))*IF('WS-7'!$DV31="W",1,-1)),"")</f>
        <v/>
      </c>
      <c r="I911" s="39" t="str">
        <f>IF('WS-7'!$DV31&lt;&gt;"",IF('WS-7'!DT31='WS-7'!DT33,"",IF('WS-7'!DT31&gt;'WS-7'!DT33,MIN('WS-7'!DT31,'WS-7'!DT33),-MIN('WS-7'!DT31,'WS-7'!DT33))*IF('WS-7'!$DV31="W",1,-1)),"")</f>
        <v/>
      </c>
    </row>
    <row r="912" spans="1:9">
      <c r="A912" t="e">
        <f t="shared" si="14"/>
        <v>#VALUE!</v>
      </c>
      <c r="B912" s="38" t="str">
        <f>CONCATENATE("WS-7 ",'WS-7'!$D$5,",",'WS-7'!$CT41)</f>
        <v>WS-7 1,12</v>
      </c>
      <c r="C912" t="str">
        <f>IF('WS-7'!$DV41&lt;&gt;"",IF('WS-7'!$DV41="W",'WS-7'!$CW41,'WS-7'!$CW43),"")</f>
        <v/>
      </c>
      <c r="D912" t="str">
        <f>IF('WS-7'!$DV41&lt;&gt;"",IF('WS-7'!$DV41="L",'WS-7'!$CW41,'WS-7'!$CW43),"")</f>
        <v/>
      </c>
      <c r="E912" s="39" t="str">
        <f>IF('WS-7'!$DV41&lt;&gt;"",IF('WS-7'!DL41&gt;'WS-7'!DL43,MIN('WS-7'!DL41,'WS-7'!DL43),-MIN('WS-7'!DL41,'WS-7'!DL43))*IF('WS-7'!$DV41="W",1,-1),"")</f>
        <v/>
      </c>
      <c r="F912" s="39" t="str">
        <f>IF('WS-7'!$DV41&lt;&gt;"",IF('WS-7'!DN41&gt;'WS-7'!DN43,MIN('WS-7'!DN41,'WS-7'!DN43),-MIN('WS-7'!DN41,'WS-7'!DN43))*IF('WS-7'!$DV41="W",1,-1),"")</f>
        <v/>
      </c>
      <c r="G912" s="39" t="str">
        <f>IF('WS-7'!$DV41&lt;&gt;"",IF('WS-7'!DP41&gt;'WS-7'!DP43,MIN('WS-7'!DP41,'WS-7'!DP43),-MIN('WS-7'!DP41,'WS-7'!DP43))*IF('WS-7'!$DV41="W",1,-1),"")</f>
        <v/>
      </c>
      <c r="H912" s="39" t="str">
        <f>IF('WS-7'!$DV41&lt;&gt;"",IF('WS-7'!DR41='WS-7'!DR43,"",IF('WS-7'!DR41&gt;'WS-7'!DR43,MIN('WS-7'!DR41,'WS-7'!DR43),-MIN('WS-7'!DR41,'WS-7'!DR43))*IF('WS-7'!$DV41="W",1,-1)),"")</f>
        <v/>
      </c>
      <c r="I912" s="39" t="str">
        <f>IF('WS-7'!$DV41&lt;&gt;"",IF('WS-7'!DT41='WS-7'!DT43,"",IF('WS-7'!DT41&gt;'WS-7'!DT43,MIN('WS-7'!DT41,'WS-7'!DT43),-MIN('WS-7'!DT41,'WS-7'!DT43))*IF('WS-7'!$DV41="W",1,-1)),"")</f>
        <v/>
      </c>
    </row>
    <row r="913" spans="1:9">
      <c r="A913" t="e">
        <f t="shared" si="14"/>
        <v>#VALUE!</v>
      </c>
      <c r="B913" s="38" t="str">
        <f>CONCATENATE("WS-7 ",'WS-7'!$D$5,",",'WS-7'!$CT51)</f>
        <v>WS-7 1,13</v>
      </c>
      <c r="C913" t="str">
        <f>IF('WS-7'!$DV51&lt;&gt;"",IF('WS-7'!$DV51="W",'WS-7'!$CW51,'WS-7'!$CW53),"")</f>
        <v/>
      </c>
      <c r="D913" t="str">
        <f>IF('WS-7'!$DV51&lt;&gt;"",IF('WS-7'!$DV51="L",'WS-7'!$CW51,'WS-7'!$CW53),"")</f>
        <v/>
      </c>
      <c r="E913" s="39" t="str">
        <f>IF('WS-7'!$DV51&lt;&gt;"",IF('WS-7'!DL51&gt;'WS-7'!DL53,MIN('WS-7'!DL51,'WS-7'!DL53),-MIN('WS-7'!DL51,'WS-7'!DL53))*IF('WS-7'!$DV51="W",1,-1),"")</f>
        <v/>
      </c>
      <c r="F913" s="39" t="str">
        <f>IF('WS-7'!$DV51&lt;&gt;"",IF('WS-7'!DN51&gt;'WS-7'!DN53,MIN('WS-7'!DN51,'WS-7'!DN53),-MIN('WS-7'!DN51,'WS-7'!DN53))*IF('WS-7'!$DV51="W",1,-1),"")</f>
        <v/>
      </c>
      <c r="G913" s="39" t="str">
        <f>IF('WS-7'!$DV51&lt;&gt;"",IF('WS-7'!DP51&gt;'WS-7'!DP53,MIN('WS-7'!DP51,'WS-7'!DP53),-MIN('WS-7'!DP51,'WS-7'!DP53))*IF('WS-7'!$DV51="W",1,-1),"")</f>
        <v/>
      </c>
      <c r="H913" s="39" t="str">
        <f>IF('WS-7'!$DV51&lt;&gt;"",IF('WS-7'!DR51='WS-7'!DR53,"",IF('WS-7'!DR51&gt;'WS-7'!DR53,MIN('WS-7'!DR51,'WS-7'!DR53),-MIN('WS-7'!DR51,'WS-7'!DR53))*IF('WS-7'!$DV51="W",1,-1)),"")</f>
        <v/>
      </c>
      <c r="I913" s="39" t="str">
        <f>IF('WS-7'!$DV51&lt;&gt;"",IF('WS-7'!DT51='WS-7'!DT53,"",IF('WS-7'!DT51&gt;'WS-7'!DT53,MIN('WS-7'!DT51,'WS-7'!DT53),-MIN('WS-7'!DT51,'WS-7'!DT53))*IF('WS-7'!$DV51="W",1,-1)),"")</f>
        <v/>
      </c>
    </row>
    <row r="914" spans="1:9">
      <c r="A914" t="e">
        <f t="shared" si="14"/>
        <v>#VALUE!</v>
      </c>
      <c r="B914" s="38" t="str">
        <f>CONCATENATE("WS-7 ",'WS-7'!$D$5,",",'WS-7'!$CT61)</f>
        <v>WS-7 1,14</v>
      </c>
      <c r="C914" t="str">
        <f>IF('WS-7'!$DV61&lt;&gt;"",IF('WS-7'!$DV61="W",'WS-7'!$CW61,'WS-7'!$CW63),"")</f>
        <v/>
      </c>
      <c r="D914" t="str">
        <f>IF('WS-7'!$DV61&lt;&gt;"",IF('WS-7'!$DV61="L",'WS-7'!$CW61,'WS-7'!$CW63),"")</f>
        <v/>
      </c>
      <c r="E914" s="39" t="str">
        <f>IF('WS-7'!$DV61&lt;&gt;"",IF('WS-7'!DL61&gt;'WS-7'!DL63,MIN('WS-7'!DL61,'WS-7'!DL63),-MIN('WS-7'!DL61,'WS-7'!DL63))*IF('WS-7'!$DV61="W",1,-1),"")</f>
        <v/>
      </c>
      <c r="F914" s="39" t="str">
        <f>IF('WS-7'!$DV61&lt;&gt;"",IF('WS-7'!DN61&gt;'WS-7'!DN63,MIN('WS-7'!DN61,'WS-7'!DN63),-MIN('WS-7'!DN61,'WS-7'!DN63))*IF('WS-7'!$DV61="W",1,-1),"")</f>
        <v/>
      </c>
      <c r="G914" s="39" t="str">
        <f>IF('WS-7'!$DV61&lt;&gt;"",IF('WS-7'!DP61&gt;'WS-7'!DP63,MIN('WS-7'!DP61,'WS-7'!DP63),-MIN('WS-7'!DP61,'WS-7'!DP63))*IF('WS-7'!$DV61="W",1,-1),"")</f>
        <v/>
      </c>
      <c r="H914" s="39" t="str">
        <f>IF('WS-7'!$DV61&lt;&gt;"",IF('WS-7'!DR61='WS-7'!DR63,"",IF('WS-7'!DR61&gt;'WS-7'!DR63,MIN('WS-7'!DR61,'WS-7'!DR63),-MIN('WS-7'!DR61,'WS-7'!DR63))*IF('WS-7'!$DV61="W",1,-1)),"")</f>
        <v/>
      </c>
      <c r="I914" s="39" t="str">
        <f>IF('WS-7'!$DV61&lt;&gt;"",IF('WS-7'!DT61='WS-7'!DT63,"",IF('WS-7'!DT61&gt;'WS-7'!DT63,MIN('WS-7'!DT61,'WS-7'!DT63),-MIN('WS-7'!DT61,'WS-7'!DT63))*IF('WS-7'!$DV61="W",1,-1)),"")</f>
        <v/>
      </c>
    </row>
    <row r="915" spans="1:9">
      <c r="A915" t="e">
        <f t="shared" si="14"/>
        <v>#VALUE!</v>
      </c>
      <c r="B915" s="38" t="str">
        <f>CONCATENATE("WS-7 ",'WS-7'!$D$5,",",'WS-7'!$EJ1)</f>
        <v>WS-7 1,15</v>
      </c>
      <c r="C915" t="str">
        <f>IF('WS-7'!$FL1&lt;&gt;"",IF('WS-7'!$FL1="W",'WS-7'!$EM1,'WS-7'!$EM3),"")</f>
        <v/>
      </c>
      <c r="D915" t="str">
        <f>IF('WS-7'!$FL1&lt;&gt;"",IF('WS-7'!$FL1="L",'WS-7'!$EM1,'WS-7'!$EM3),"")</f>
        <v/>
      </c>
      <c r="E915" s="39" t="str">
        <f>IF('WS-7'!$FL1&lt;&gt;"",IF('WS-7'!FB1&gt;'WS-7'!FB3,MIN('WS-7'!FB1,'WS-7'!FB3),-MIN('WS-7'!FB1,'WS-7'!FB3))*IF('WS-7'!$FL1="W",1,-1),"")</f>
        <v/>
      </c>
      <c r="F915" s="39" t="str">
        <f>IF('WS-7'!$FL1&lt;&gt;"",IF('WS-7'!FD1&gt;'WS-7'!FD3,MIN('WS-7'!FD1,'WS-7'!FD3),-MIN('WS-7'!FD1,'WS-7'!FD3))*IF('WS-7'!$FL1="W",1,-1),"")</f>
        <v/>
      </c>
      <c r="G915" s="39" t="str">
        <f>IF('WS-7'!$FL1&lt;&gt;"",IF('WS-7'!FF1&gt;'WS-7'!FF3,MIN('WS-7'!FF1,'WS-7'!FF3),-MIN('WS-7'!FF1,'WS-7'!FF3))*IF('WS-7'!$FL1="W",1,-1),"")</f>
        <v/>
      </c>
      <c r="H915" s="39" t="str">
        <f>IF('WS-7'!$FL1&lt;&gt;"",IF('WS-7'!FH1='WS-7'!FH3,"",IF('WS-7'!FH1&gt;'WS-7'!FH3,MIN('WS-7'!FH1,'WS-7'!FH3),-MIN('WS-7'!FH1,'WS-7'!FH3))*IF('WS-7'!$FL1="W",1,-1)),"")</f>
        <v/>
      </c>
      <c r="I915" s="39" t="str">
        <f>IF('WS-7'!$FL1&lt;&gt;"",IF('WS-7'!FJ1='WS-7'!FJ3,"",IF('WS-7'!FJ1&gt;'WS-7'!FJ3,MIN('WS-7'!FJ1,'WS-7'!FJ3),-MIN('WS-7'!FJ1,'WS-7'!FJ3))*IF('WS-7'!$FL1="W",1,-1)),"")</f>
        <v/>
      </c>
    </row>
    <row r="916" spans="1:9">
      <c r="A916" t="e">
        <f t="shared" si="14"/>
        <v>#VALUE!</v>
      </c>
      <c r="B916" s="38" t="str">
        <f>CONCATENATE("WS-7 ",'WS-7'!$D$5,",",'WS-7'!$EJ11)</f>
        <v>WS-7 1,16</v>
      </c>
      <c r="C916" t="str">
        <f>IF('WS-7'!$FL11&lt;&gt;"",IF('WS-7'!$FL11="W",'WS-7'!$EM11,'WS-7'!$EM13),"")</f>
        <v/>
      </c>
      <c r="D916" t="str">
        <f>IF('WS-7'!$FL11&lt;&gt;"",IF('WS-7'!$FL11="L",'WS-7'!$EM11,'WS-7'!$EM13),"")</f>
        <v/>
      </c>
      <c r="E916" s="39" t="str">
        <f>IF('WS-7'!$FL11&lt;&gt;"",IF('WS-7'!FB11&gt;'WS-7'!FB13,MIN('WS-7'!FB11,'WS-7'!FB13),-MIN('WS-7'!FB11,'WS-7'!FB13))*IF('WS-7'!$FL11="W",1,-1),"")</f>
        <v/>
      </c>
      <c r="F916" s="39" t="str">
        <f>IF('WS-7'!$FL11&lt;&gt;"",IF('WS-7'!FD11&gt;'WS-7'!FD13,MIN('WS-7'!FD11,'WS-7'!FD13),-MIN('WS-7'!FD11,'WS-7'!FD13))*IF('WS-7'!$FL11="W",1,-1),"")</f>
        <v/>
      </c>
      <c r="G916" s="39" t="str">
        <f>IF('WS-7'!$FL11&lt;&gt;"",IF('WS-7'!FF11&gt;'WS-7'!FF13,MIN('WS-7'!FF11,'WS-7'!FF13),-MIN('WS-7'!FF11,'WS-7'!FF13))*IF('WS-7'!$FL11="W",1,-1),"")</f>
        <v/>
      </c>
      <c r="H916" s="39" t="str">
        <f>IF('WS-7'!$FL11&lt;&gt;"",IF('WS-7'!FH11='WS-7'!FH13,"",IF('WS-7'!FH11&gt;'WS-7'!FH13,MIN('WS-7'!FH11,'WS-7'!FH13),-MIN('WS-7'!FH11,'WS-7'!FH13))*IF('WS-7'!$FL11="W",1,-1)),"")</f>
        <v/>
      </c>
      <c r="I916" s="39" t="str">
        <f>IF('WS-7'!$FL11&lt;&gt;"",IF('WS-7'!FJ11='WS-7'!FJ13,"",IF('WS-7'!FJ11&gt;'WS-7'!FJ13,MIN('WS-7'!FJ11,'WS-7'!FJ13),-MIN('WS-7'!FJ11,'WS-7'!FJ13))*IF('WS-7'!$FL11="W",1,-1)),"")</f>
        <v/>
      </c>
    </row>
    <row r="917" spans="1:9">
      <c r="A917" t="e">
        <f t="shared" si="14"/>
        <v>#VALUE!</v>
      </c>
      <c r="B917" s="38" t="str">
        <f>CONCATENATE("WS-7 ",'WS-7'!$D$5,",",'WS-7'!$EJ21)</f>
        <v>WS-7 1,17</v>
      </c>
      <c r="C917" t="str">
        <f>IF('WS-7'!$FL21&lt;&gt;"",IF('WS-7'!$FL21="W",'WS-7'!$EM21,'WS-7'!$EM23),"")</f>
        <v/>
      </c>
      <c r="D917" t="str">
        <f>IF('WS-7'!$FL21&lt;&gt;"",IF('WS-7'!$FL21="L",'WS-7'!$EM21,'WS-7'!$EM23),"")</f>
        <v/>
      </c>
      <c r="E917" s="39" t="str">
        <f>IF('WS-7'!$FL21&lt;&gt;"",IF('WS-7'!FB21&gt;'WS-7'!FB23,MIN('WS-7'!FB21,'WS-7'!FB23),-MIN('WS-7'!FB21,'WS-7'!FB23))*IF('WS-7'!$FL21="W",1,-1),"")</f>
        <v/>
      </c>
      <c r="F917" s="39" t="str">
        <f>IF('WS-7'!$FL21&lt;&gt;"",IF('WS-7'!FD21&gt;'WS-7'!FD23,MIN('WS-7'!FD21,'WS-7'!FD23),-MIN('WS-7'!FD21,'WS-7'!FD23))*IF('WS-7'!$FL21="W",1,-1),"")</f>
        <v/>
      </c>
      <c r="G917" s="39" t="str">
        <f>IF('WS-7'!$FL21&lt;&gt;"",IF('WS-7'!FF21&gt;'WS-7'!FF23,MIN('WS-7'!FF21,'WS-7'!FF23),-MIN('WS-7'!FF21,'WS-7'!FF23))*IF('WS-7'!$FL21="W",1,-1),"")</f>
        <v/>
      </c>
      <c r="H917" s="39" t="str">
        <f>IF('WS-7'!$FL21&lt;&gt;"",IF('WS-7'!FH21='WS-7'!FH23,"",IF('WS-7'!FH21&gt;'WS-7'!FH23,MIN('WS-7'!FH21,'WS-7'!FH23),-MIN('WS-7'!FH21,'WS-7'!FH23))*IF('WS-7'!$FL21="W",1,-1)),"")</f>
        <v/>
      </c>
      <c r="I917" s="39" t="str">
        <f>IF('WS-7'!$FL21&lt;&gt;"",IF('WS-7'!FJ21='WS-7'!FJ23,"",IF('WS-7'!FJ21&gt;'WS-7'!FJ23,MIN('WS-7'!FJ21,'WS-7'!FJ23),-MIN('WS-7'!FJ21,'WS-7'!FJ23))*IF('WS-7'!$FL21="W",1,-1)),"")</f>
        <v/>
      </c>
    </row>
    <row r="918" spans="1:9">
      <c r="A918" t="e">
        <f t="shared" si="14"/>
        <v>#VALUE!</v>
      </c>
      <c r="B918" s="38" t="str">
        <f>CONCATENATE("WS-7 ",'WS-7'!$D$5,",",'WS-7'!$EJ31)</f>
        <v>WS-7 1,18</v>
      </c>
      <c r="C918" t="str">
        <f>IF('WS-7'!$FL31&lt;&gt;"",IF('WS-7'!$FL31="W",'WS-7'!$EM31,'WS-7'!$EM33),"")</f>
        <v/>
      </c>
      <c r="D918" t="str">
        <f>IF('WS-7'!$FL31&lt;&gt;"",IF('WS-7'!$FL31="L",'WS-7'!$EM31,'WS-7'!$EM33),"")</f>
        <v/>
      </c>
      <c r="E918" s="39" t="str">
        <f>IF('WS-7'!$FL31&lt;&gt;"",IF('WS-7'!FB31&gt;'WS-7'!FB33,MIN('WS-7'!FB31,'WS-7'!FB33),-MIN('WS-7'!FB31,'WS-7'!FB33))*IF('WS-7'!$FL31="W",1,-1),"")</f>
        <v/>
      </c>
      <c r="F918" s="39" t="str">
        <f>IF('WS-7'!$FL31&lt;&gt;"",IF('WS-7'!FD31&gt;'WS-7'!FD33,MIN('WS-7'!FD31,'WS-7'!FD33),-MIN('WS-7'!FD31,'WS-7'!FD33))*IF('WS-7'!$FL31="W",1,-1),"")</f>
        <v/>
      </c>
      <c r="G918" s="39" t="str">
        <f>IF('WS-7'!$FL31&lt;&gt;"",IF('WS-7'!FF31&gt;'WS-7'!FF33,MIN('WS-7'!FF31,'WS-7'!FF33),-MIN('WS-7'!FF31,'WS-7'!FF33))*IF('WS-7'!$FL31="W",1,-1),"")</f>
        <v/>
      </c>
      <c r="H918" s="39" t="str">
        <f>IF('WS-7'!$FL31&lt;&gt;"",IF('WS-7'!FH31='WS-7'!FH33,"",IF('WS-7'!FH31&gt;'WS-7'!FH33,MIN('WS-7'!FH31,'WS-7'!FH33),-MIN('WS-7'!FH31,'WS-7'!FH33))*IF('WS-7'!$FL31="W",1,-1)),"")</f>
        <v/>
      </c>
      <c r="I918" s="39" t="str">
        <f>IF('WS-7'!$FL31&lt;&gt;"",IF('WS-7'!FJ31='WS-7'!FJ33,"",IF('WS-7'!FJ31&gt;'WS-7'!FJ33,MIN('WS-7'!FJ31,'WS-7'!FJ33),-MIN('WS-7'!FJ31,'WS-7'!FJ33))*IF('WS-7'!$FL31="W",1,-1)),"")</f>
        <v/>
      </c>
    </row>
    <row r="919" spans="1:9">
      <c r="A919" t="e">
        <f t="shared" si="14"/>
        <v>#VALUE!</v>
      </c>
      <c r="B919" s="38" t="str">
        <f>CONCATENATE("WS-7 ",'WS-7'!$D$5,",",'WS-7'!$EJ41)</f>
        <v>WS-7 1,19</v>
      </c>
      <c r="C919" t="str">
        <f>IF('WS-7'!$FL41&lt;&gt;"",IF('WS-7'!$FL41="W",'WS-7'!$EM41,'WS-7'!$EM43),"")</f>
        <v/>
      </c>
      <c r="D919" t="str">
        <f>IF('WS-7'!$FL41&lt;&gt;"",IF('WS-7'!$FL41="L",'WS-7'!$EM41,'WS-7'!$EM43),"")</f>
        <v/>
      </c>
      <c r="E919" s="39" t="str">
        <f>IF('WS-7'!$FL41&lt;&gt;"",IF('WS-7'!FB41&gt;'WS-7'!FB43,MIN('WS-7'!FB41,'WS-7'!FB43),-MIN('WS-7'!FB41,'WS-7'!FB43))*IF('WS-7'!$FL41="W",1,-1),"")</f>
        <v/>
      </c>
      <c r="F919" s="39" t="str">
        <f>IF('WS-7'!$FL41&lt;&gt;"",IF('WS-7'!FD41&gt;'WS-7'!FD43,MIN('WS-7'!FD41,'WS-7'!FD43),-MIN('WS-7'!FD41,'WS-7'!FD43))*IF('WS-7'!$FL41="W",1,-1),"")</f>
        <v/>
      </c>
      <c r="G919" s="39" t="str">
        <f>IF('WS-7'!$FL41&lt;&gt;"",IF('WS-7'!FF41&gt;'WS-7'!FF43,MIN('WS-7'!FF41,'WS-7'!FF43),-MIN('WS-7'!FF41,'WS-7'!FF43))*IF('WS-7'!$FL41="W",1,-1),"")</f>
        <v/>
      </c>
      <c r="H919" s="39" t="str">
        <f>IF('WS-7'!$FL41&lt;&gt;"",IF('WS-7'!FH41='WS-7'!FH43,"",IF('WS-7'!FH41&gt;'WS-7'!FH43,MIN('WS-7'!FH41,'WS-7'!FH43),-MIN('WS-7'!FH41,'WS-7'!FH43))*IF('WS-7'!$FL41="W",1,-1)),"")</f>
        <v/>
      </c>
      <c r="I919" s="39" t="str">
        <f>IF('WS-7'!$FL41&lt;&gt;"",IF('WS-7'!FJ41='WS-7'!FJ43,"",IF('WS-7'!FJ41&gt;'WS-7'!FJ43,MIN('WS-7'!FJ41,'WS-7'!FJ43),-MIN('WS-7'!FJ41,'WS-7'!FJ43))*IF('WS-7'!$FL41="W",1,-1)),"")</f>
        <v/>
      </c>
    </row>
    <row r="920" spans="1:9">
      <c r="A920" t="e">
        <f t="shared" si="14"/>
        <v>#VALUE!</v>
      </c>
      <c r="B920" s="38" t="str">
        <f>CONCATENATE("WS-7 ",'WS-7'!$D$5,",",'WS-7'!$EJ51)</f>
        <v>WS-7 1,20</v>
      </c>
      <c r="C920" t="str">
        <f>IF('WS-7'!$FL51&lt;&gt;"",IF('WS-7'!$FL51="W",'WS-7'!$EM51,'WS-7'!$EM53),"")</f>
        <v/>
      </c>
      <c r="D920" t="str">
        <f>IF('WS-7'!$FL51&lt;&gt;"",IF('WS-7'!$FL51="L",'WS-7'!$EM51,'WS-7'!$EM53),"")</f>
        <v/>
      </c>
      <c r="E920" s="39" t="str">
        <f>IF('WS-7'!$FL51&lt;&gt;"",IF('WS-7'!FB51&gt;'WS-7'!FB53,MIN('WS-7'!FB51,'WS-7'!FB53),-MIN('WS-7'!FB51,'WS-7'!FB53))*IF('WS-7'!$FL51="W",1,-1),"")</f>
        <v/>
      </c>
      <c r="F920" s="39" t="str">
        <f>IF('WS-7'!$FL51&lt;&gt;"",IF('WS-7'!FD51&gt;'WS-7'!FD53,MIN('WS-7'!FD51,'WS-7'!FD53),-MIN('WS-7'!FD51,'WS-7'!FD53))*IF('WS-7'!$FL51="W",1,-1),"")</f>
        <v/>
      </c>
      <c r="G920" s="39" t="str">
        <f>IF('WS-7'!$FL51&lt;&gt;"",IF('WS-7'!FF51&gt;'WS-7'!FF53,MIN('WS-7'!FF51,'WS-7'!FF53),-MIN('WS-7'!FF51,'WS-7'!FF53))*IF('WS-7'!$FL51="W",1,-1),"")</f>
        <v/>
      </c>
      <c r="H920" s="39" t="str">
        <f>IF('WS-7'!$FL51&lt;&gt;"",IF('WS-7'!FH51='WS-7'!FH53,"",IF('WS-7'!FH51&gt;'WS-7'!FH53,MIN('WS-7'!FH51,'WS-7'!FH53),-MIN('WS-7'!FH51,'WS-7'!FH53))*IF('WS-7'!$FL51="W",1,-1)),"")</f>
        <v/>
      </c>
      <c r="I920" s="39" t="str">
        <f>IF('WS-7'!$FL51&lt;&gt;"",IF('WS-7'!FJ51='WS-7'!FJ53,"",IF('WS-7'!FJ51&gt;'WS-7'!FJ53,MIN('WS-7'!FJ51,'WS-7'!FJ53),-MIN('WS-7'!FJ51,'WS-7'!FJ53))*IF('WS-7'!$FL51="W",1,-1)),"")</f>
        <v/>
      </c>
    </row>
    <row r="921" spans="1:9">
      <c r="A921" t="e">
        <f t="shared" si="14"/>
        <v>#VALUE!</v>
      </c>
      <c r="B921" s="38" t="str">
        <f>CONCATENATE("WS-7 ",'WS-7'!$D$5,",",'WS-7'!$EJ61)</f>
        <v>WS-7 1,21</v>
      </c>
      <c r="C921" t="str">
        <f>IF('WS-7'!$FL61&lt;&gt;"",IF('WS-7'!$FL61="W",'WS-7'!$EM61,'WS-7'!$EM63),"")</f>
        <v/>
      </c>
      <c r="D921" t="str">
        <f>IF('WS-7'!$FL61&lt;&gt;"",IF('WS-7'!$FL61="L",'WS-7'!$EM61,'WS-7'!$EM63),"")</f>
        <v/>
      </c>
      <c r="E921" s="39" t="str">
        <f>IF('WS-7'!$FL61&lt;&gt;"",IF('WS-7'!FB61&gt;'WS-7'!FB63,MIN('WS-7'!FB61,'WS-7'!FB63),-MIN('WS-7'!FB61,'WS-7'!FB63))*IF('WS-7'!$FL61="W",1,-1),"")</f>
        <v/>
      </c>
      <c r="F921" s="39" t="str">
        <f>IF('WS-7'!$FL61&lt;&gt;"",IF('WS-7'!FD61&gt;'WS-7'!FD63,MIN('WS-7'!FD61,'WS-7'!FD63),-MIN('WS-7'!FD61,'WS-7'!FD63))*IF('WS-7'!$FL61="W",1,-1),"")</f>
        <v/>
      </c>
      <c r="G921" s="39" t="str">
        <f>IF('WS-7'!$FL61&lt;&gt;"",IF('WS-7'!FF61&gt;'WS-7'!FF63,MIN('WS-7'!FF61,'WS-7'!FF63),-MIN('WS-7'!FF61,'WS-7'!FF63))*IF('WS-7'!$FL61="W",1,-1),"")</f>
        <v/>
      </c>
      <c r="H921" s="39" t="str">
        <f>IF('WS-7'!$FL61&lt;&gt;"",IF('WS-7'!FH61='WS-7'!FH63,"",IF('WS-7'!FH61&gt;'WS-7'!FH63,MIN('WS-7'!FH61,'WS-7'!FH63),-MIN('WS-7'!FH61,'WS-7'!FH63))*IF('WS-7'!$FL61="W",1,-1)),"")</f>
        <v/>
      </c>
      <c r="I921" s="39" t="str">
        <f>IF('WS-7'!$FL61&lt;&gt;"",IF('WS-7'!FJ61='WS-7'!FJ63,"",IF('WS-7'!FJ61&gt;'WS-7'!FJ63,MIN('WS-7'!FJ61,'WS-7'!FJ63),-MIN('WS-7'!FJ61,'WS-7'!FJ63))*IF('WS-7'!$FL61="W",1,-1)),"")</f>
        <v/>
      </c>
    </row>
    <row r="922" spans="1:9">
      <c r="A922" t="e">
        <f t="shared" si="14"/>
        <v>#VALUE!</v>
      </c>
      <c r="B922" s="38" t="str">
        <f>CONCATENATE("WS-7 ",'WS-7'!$D$70,",",'WS-7'!$BD66)</f>
        <v>WS-7 2,1</v>
      </c>
      <c r="C922" t="str">
        <f>IF('WS-7'!$CF66&lt;&gt;"",IF('WS-7'!$CF66="W",'WS-7'!$BG66,'WS-7'!$BG68),"")</f>
        <v/>
      </c>
      <c r="D922" t="str">
        <f>IF('WS-7'!$CF66&lt;&gt;"",IF('WS-7'!$CF66="L",'WS-7'!$BG66,'WS-7'!$BG68),"")</f>
        <v/>
      </c>
      <c r="E922" s="39" t="str">
        <f>IF('WS-7'!$CF66&lt;&gt;"",IF('WS-7'!BV66&gt;'WS-7'!BV68,MIN('WS-7'!BV66,'WS-7'!BV68),-MIN('WS-7'!BV66,'WS-7'!BV68))*IF('WS-7'!$CF66="W",1,-1),"")</f>
        <v/>
      </c>
      <c r="F922" s="39" t="str">
        <f>IF('WS-7'!$CF66&lt;&gt;"",IF('WS-7'!BX66&gt;'WS-7'!BX68,MIN('WS-7'!BX66,'WS-7'!BX68),-MIN('WS-7'!BX66,'WS-7'!BX68))*IF('WS-7'!$CF66="W",1,-1),"")</f>
        <v/>
      </c>
      <c r="G922" s="39" t="str">
        <f>IF('WS-7'!$CF66&lt;&gt;"",IF('WS-7'!BZ66&gt;'WS-7'!BZ68,MIN('WS-7'!BZ66,'WS-7'!BZ68),-MIN('WS-7'!BZ66,'WS-7'!BZ68))*IF('WS-7'!$CF66="W",1,-1),"")</f>
        <v/>
      </c>
      <c r="H922" s="39" t="str">
        <f>IF('WS-7'!$CF66&lt;&gt;"",IF('WS-7'!CB66='WS-7'!CB68,"",IF('WS-7'!CB66&gt;'WS-7'!CB68,MIN('WS-7'!CB66,'WS-7'!CB68),-MIN('WS-7'!CB66,'WS-7'!CB68))*IF('WS-7'!$CF66="W",1,-1)),"")</f>
        <v/>
      </c>
      <c r="I922" s="39" t="str">
        <f>IF('WS-7'!$CF66&lt;&gt;"",IF('WS-7'!CD66='WS-7'!CD68,"",IF('WS-7'!CD66&gt;'WS-7'!CD68,MIN('WS-7'!CD66,'WS-7'!CD68),-MIN('WS-7'!CD66,'WS-7'!CD68))*IF('WS-7'!$CF66="W",1,-1)),"")</f>
        <v/>
      </c>
    </row>
    <row r="923" spans="1:9">
      <c r="A923" t="e">
        <f t="shared" si="14"/>
        <v>#VALUE!</v>
      </c>
      <c r="B923" s="38" t="str">
        <f>CONCATENATE("WS-7 ",'WS-7'!$D$70,",",'WS-7'!$BD76)</f>
        <v>WS-7 2,2</v>
      </c>
      <c r="C923" t="str">
        <f>IF('WS-7'!$CF76&lt;&gt;"",IF('WS-7'!$CF76="W",'WS-7'!$BG76,'WS-7'!$BG78),"")</f>
        <v/>
      </c>
      <c r="D923" t="str">
        <f>IF('WS-7'!$CF76&lt;&gt;"",IF('WS-7'!$CF76="L",'WS-7'!$BG76,'WS-7'!$BG78),"")</f>
        <v/>
      </c>
      <c r="E923" s="39" t="str">
        <f>IF('WS-7'!$CF76&lt;&gt;"",IF('WS-7'!BV76&gt;'WS-7'!BV78,MIN('WS-7'!BV76,'WS-7'!BV78),-MIN('WS-7'!BV76,'WS-7'!BV78))*IF('WS-7'!$CF76="W",1,-1),"")</f>
        <v/>
      </c>
      <c r="F923" s="39" t="str">
        <f>IF('WS-7'!$CF76&lt;&gt;"",IF('WS-7'!BX76&gt;'WS-7'!BX78,MIN('WS-7'!BX76,'WS-7'!BX78),-MIN('WS-7'!BX76,'WS-7'!BX78))*IF('WS-7'!$CF76="W",1,-1),"")</f>
        <v/>
      </c>
      <c r="G923" s="39" t="str">
        <f>IF('WS-7'!$CF76&lt;&gt;"",IF('WS-7'!BZ76&gt;'WS-7'!BZ78,MIN('WS-7'!BZ76,'WS-7'!BZ78),-MIN('WS-7'!BZ76,'WS-7'!BZ78))*IF('WS-7'!$CF76="W",1,-1),"")</f>
        <v/>
      </c>
      <c r="H923" s="39" t="str">
        <f>IF('WS-7'!$CF76&lt;&gt;"",IF('WS-7'!CB76='WS-7'!CB78,"",IF('WS-7'!CB76&gt;'WS-7'!CB78,MIN('WS-7'!CB76,'WS-7'!CB78),-MIN('WS-7'!CB76,'WS-7'!CB78))*IF('WS-7'!$CF76="W",1,-1)),"")</f>
        <v/>
      </c>
      <c r="I923" s="39" t="str">
        <f>IF('WS-7'!$CF76&lt;&gt;"",IF('WS-7'!CD76='WS-7'!CD78,"",IF('WS-7'!CD76&gt;'WS-7'!CD78,MIN('WS-7'!CD76,'WS-7'!CD78),-MIN('WS-7'!CD76,'WS-7'!CD78))*IF('WS-7'!$CF76="W",1,-1)),"")</f>
        <v/>
      </c>
    </row>
    <row r="924" spans="1:9">
      <c r="A924" t="e">
        <f t="shared" si="14"/>
        <v>#VALUE!</v>
      </c>
      <c r="B924" s="38" t="str">
        <f>CONCATENATE("WS-7 ",'WS-7'!$D$70,",",'WS-7'!$BD86)</f>
        <v>WS-7 2,3</v>
      </c>
      <c r="C924" t="str">
        <f>IF('WS-7'!$CF86&lt;&gt;"",IF('WS-7'!$CF86="W",'WS-7'!$BG86,'WS-7'!$BG88),"")</f>
        <v/>
      </c>
      <c r="D924" t="str">
        <f>IF('WS-7'!$CF86&lt;&gt;"",IF('WS-7'!$CF86="L",'WS-7'!$BG86,'WS-7'!$BG88),"")</f>
        <v/>
      </c>
      <c r="E924" s="39" t="str">
        <f>IF('WS-7'!$CF86&lt;&gt;"",IF('WS-7'!BV86&gt;'WS-7'!BV88,MIN('WS-7'!BV86,'WS-7'!BV88),-MIN('WS-7'!BV86,'WS-7'!BV88))*IF('WS-7'!$CF86="W",1,-1),"")</f>
        <v/>
      </c>
      <c r="F924" s="39" t="str">
        <f>IF('WS-7'!$CF86&lt;&gt;"",IF('WS-7'!BX86&gt;'WS-7'!BX88,MIN('WS-7'!BX86,'WS-7'!BX88),-MIN('WS-7'!BX86,'WS-7'!BX88))*IF('WS-7'!$CF86="W",1,-1),"")</f>
        <v/>
      </c>
      <c r="G924" s="39" t="str">
        <f>IF('WS-7'!$CF86&lt;&gt;"",IF('WS-7'!BZ86&gt;'WS-7'!BZ88,MIN('WS-7'!BZ86,'WS-7'!BZ88),-MIN('WS-7'!BZ86,'WS-7'!BZ88))*IF('WS-7'!$CF86="W",1,-1),"")</f>
        <v/>
      </c>
      <c r="H924" s="39" t="str">
        <f>IF('WS-7'!$CF86&lt;&gt;"",IF('WS-7'!CB86='WS-7'!CB88,"",IF('WS-7'!CB86&gt;'WS-7'!CB88,MIN('WS-7'!CB86,'WS-7'!CB88),-MIN('WS-7'!CB86,'WS-7'!CB88))*IF('WS-7'!$CF86="W",1,-1)),"")</f>
        <v/>
      </c>
      <c r="I924" s="39" t="str">
        <f>IF('WS-7'!$CF86&lt;&gt;"",IF('WS-7'!CD86='WS-7'!CD88,"",IF('WS-7'!CD86&gt;'WS-7'!CD88,MIN('WS-7'!CD86,'WS-7'!CD88),-MIN('WS-7'!CD86,'WS-7'!CD88))*IF('WS-7'!$CF86="W",1,-1)),"")</f>
        <v/>
      </c>
    </row>
    <row r="925" spans="1:9">
      <c r="A925" t="e">
        <f t="shared" si="14"/>
        <v>#VALUE!</v>
      </c>
      <c r="B925" s="38" t="str">
        <f>CONCATENATE("WS-7 ",'WS-7'!$D$70,",",'WS-7'!$BD96)</f>
        <v>WS-7 2,4</v>
      </c>
      <c r="C925" t="str">
        <f>IF('WS-7'!$CF96&lt;&gt;"",IF('WS-7'!$CF96="W",'WS-7'!$BG96,'WS-7'!$BG98),"")</f>
        <v/>
      </c>
      <c r="D925" t="str">
        <f>IF('WS-7'!$CF96&lt;&gt;"",IF('WS-7'!$CF96="L",'WS-7'!$BG96,'WS-7'!$BG98),"")</f>
        <v/>
      </c>
      <c r="E925" s="39" t="str">
        <f>IF('WS-7'!$CF96&lt;&gt;"",IF('WS-7'!BV96&gt;'WS-7'!BV98,MIN('WS-7'!BV96,'WS-7'!BV98),-MIN('WS-7'!BV96,'WS-7'!BV98))*IF('WS-7'!$CF96="W",1,-1),"")</f>
        <v/>
      </c>
      <c r="F925" s="39" t="str">
        <f>IF('WS-7'!$CF96&lt;&gt;"",IF('WS-7'!BX96&gt;'WS-7'!BX98,MIN('WS-7'!BX96,'WS-7'!BX98),-MIN('WS-7'!BX96,'WS-7'!BX98))*IF('WS-7'!$CF96="W",1,-1),"")</f>
        <v/>
      </c>
      <c r="G925" s="39" t="str">
        <f>IF('WS-7'!$CF96&lt;&gt;"",IF('WS-7'!BZ96&gt;'WS-7'!BZ98,MIN('WS-7'!BZ96,'WS-7'!BZ98),-MIN('WS-7'!BZ96,'WS-7'!BZ98))*IF('WS-7'!$CF96="W",1,-1),"")</f>
        <v/>
      </c>
      <c r="H925" s="39" t="str">
        <f>IF('WS-7'!$CF96&lt;&gt;"",IF('WS-7'!CB96='WS-7'!CB98,"",IF('WS-7'!CB96&gt;'WS-7'!CB98,MIN('WS-7'!CB96,'WS-7'!CB98),-MIN('WS-7'!CB96,'WS-7'!CB98))*IF('WS-7'!$CF96="W",1,-1)),"")</f>
        <v/>
      </c>
      <c r="I925" s="39" t="str">
        <f>IF('WS-7'!$CF96&lt;&gt;"",IF('WS-7'!CD96='WS-7'!CD98,"",IF('WS-7'!CD96&gt;'WS-7'!CD98,MIN('WS-7'!CD96,'WS-7'!CD98),-MIN('WS-7'!CD96,'WS-7'!CD98))*IF('WS-7'!$CF96="W",1,-1)),"")</f>
        <v/>
      </c>
    </row>
    <row r="926" spans="1:9">
      <c r="A926" t="e">
        <f t="shared" si="14"/>
        <v>#VALUE!</v>
      </c>
      <c r="B926" s="38" t="str">
        <f>CONCATENATE("WS-7 ",'WS-7'!$D$70,",",'WS-7'!$BD106)</f>
        <v>WS-7 2,5</v>
      </c>
      <c r="C926" t="str">
        <f>IF('WS-7'!$CF106&lt;&gt;"",IF('WS-7'!$CF106="W",'WS-7'!$BG106,'WS-7'!$BG108),"")</f>
        <v/>
      </c>
      <c r="D926" t="str">
        <f>IF('WS-7'!$CF106&lt;&gt;"",IF('WS-7'!$CF106="L",'WS-7'!$BG106,'WS-7'!$BG108),"")</f>
        <v/>
      </c>
      <c r="E926" s="39" t="str">
        <f>IF('WS-7'!$CF106&lt;&gt;"",IF('WS-7'!BV106&gt;'WS-7'!BV108,MIN('WS-7'!BV106,'WS-7'!BV108),-MIN('WS-7'!BV106,'WS-7'!BV108))*IF('WS-7'!$CF106="W",1,-1),"")</f>
        <v/>
      </c>
      <c r="F926" s="39" t="str">
        <f>IF('WS-7'!$CF106&lt;&gt;"",IF('WS-7'!BX106&gt;'WS-7'!BX108,MIN('WS-7'!BX106,'WS-7'!BX108),-MIN('WS-7'!BX106,'WS-7'!BX108))*IF('WS-7'!$CF106="W",1,-1),"")</f>
        <v/>
      </c>
      <c r="G926" s="39" t="str">
        <f>IF('WS-7'!$CF106&lt;&gt;"",IF('WS-7'!BZ106&gt;'WS-7'!BZ108,MIN('WS-7'!BZ106,'WS-7'!BZ108),-MIN('WS-7'!BZ106,'WS-7'!BZ108))*IF('WS-7'!$CF106="W",1,-1),"")</f>
        <v/>
      </c>
      <c r="H926" s="39" t="str">
        <f>IF('WS-7'!$CF106&lt;&gt;"",IF('WS-7'!CB106='WS-7'!CB108,"",IF('WS-7'!CB106&gt;'WS-7'!CB108,MIN('WS-7'!CB106,'WS-7'!CB108),-MIN('WS-7'!CB106,'WS-7'!CB108))*IF('WS-7'!$CF106="W",1,-1)),"")</f>
        <v/>
      </c>
      <c r="I926" s="39" t="str">
        <f>IF('WS-7'!$CF106&lt;&gt;"",IF('WS-7'!CD106='WS-7'!CD108,"",IF('WS-7'!CD106&gt;'WS-7'!CD108,MIN('WS-7'!CD106,'WS-7'!CD108),-MIN('WS-7'!CD106,'WS-7'!CD108))*IF('WS-7'!$CF106="W",1,-1)),"")</f>
        <v/>
      </c>
    </row>
    <row r="927" spans="1:9">
      <c r="A927" t="e">
        <f t="shared" si="14"/>
        <v>#VALUE!</v>
      </c>
      <c r="B927" s="38" t="str">
        <f>CONCATENATE("WS-7 ",'WS-7'!$D$70,",",'WS-7'!$BD116)</f>
        <v>WS-7 2,6</v>
      </c>
      <c r="C927" t="str">
        <f>IF('WS-7'!$CF116&lt;&gt;"",IF('WS-7'!$CF116="W",'WS-7'!$BG116,'WS-7'!$BG118),"")</f>
        <v/>
      </c>
      <c r="D927" t="str">
        <f>IF('WS-7'!$CF116&lt;&gt;"",IF('WS-7'!$CF116="L",'WS-7'!$BG116,'WS-7'!$BG118),"")</f>
        <v/>
      </c>
      <c r="E927" s="39" t="str">
        <f>IF('WS-7'!$CF116&lt;&gt;"",IF('WS-7'!BV116&gt;'WS-7'!BV118,MIN('WS-7'!BV116,'WS-7'!BV118),-MIN('WS-7'!BV116,'WS-7'!BV118))*IF('WS-7'!$CF116="W",1,-1),"")</f>
        <v/>
      </c>
      <c r="F927" s="39" t="str">
        <f>IF('WS-7'!$CF116&lt;&gt;"",IF('WS-7'!BX116&gt;'WS-7'!BX118,MIN('WS-7'!BX116,'WS-7'!BX118),-MIN('WS-7'!BX116,'WS-7'!BX118))*IF('WS-7'!$CF116="W",1,-1),"")</f>
        <v/>
      </c>
      <c r="G927" s="39" t="str">
        <f>IF('WS-7'!$CF116&lt;&gt;"",IF('WS-7'!BZ116&gt;'WS-7'!BZ118,MIN('WS-7'!BZ116,'WS-7'!BZ118),-MIN('WS-7'!BZ116,'WS-7'!BZ118))*IF('WS-7'!$CF116="W",1,-1),"")</f>
        <v/>
      </c>
      <c r="H927" s="39" t="str">
        <f>IF('WS-7'!$CF116&lt;&gt;"",IF('WS-7'!CB116='WS-7'!CB118,"",IF('WS-7'!CB116&gt;'WS-7'!CB118,MIN('WS-7'!CB116,'WS-7'!CB118),-MIN('WS-7'!CB116,'WS-7'!CB118))*IF('WS-7'!$CF116="W",1,-1)),"")</f>
        <v/>
      </c>
      <c r="I927" s="39" t="str">
        <f>IF('WS-7'!$CF116&lt;&gt;"",IF('WS-7'!CD116='WS-7'!CD118,"",IF('WS-7'!CD116&gt;'WS-7'!CD118,MIN('WS-7'!CD116,'WS-7'!CD118),-MIN('WS-7'!CD116,'WS-7'!CD118))*IF('WS-7'!$CF116="W",1,-1)),"")</f>
        <v/>
      </c>
    </row>
    <row r="928" spans="1:9">
      <c r="A928" t="e">
        <f t="shared" si="14"/>
        <v>#VALUE!</v>
      </c>
      <c r="B928" s="38" t="str">
        <f>CONCATENATE("WS-7 ",'WS-7'!$D$70,",",'WS-7'!$BD126)</f>
        <v>WS-7 2,7</v>
      </c>
      <c r="C928" t="str">
        <f>IF('WS-7'!$CF126&lt;&gt;"",IF('WS-7'!$CF126="W",'WS-7'!$BG126,'WS-7'!$BG128),"")</f>
        <v/>
      </c>
      <c r="D928" t="str">
        <f>IF('WS-7'!$CF126&lt;&gt;"",IF('WS-7'!$CF126="L",'WS-7'!$BG126,'WS-7'!$BG128),"")</f>
        <v/>
      </c>
      <c r="E928" s="39" t="str">
        <f>IF('WS-7'!$CF126&lt;&gt;"",IF('WS-7'!BV126&gt;'WS-7'!BV128,MIN('WS-7'!BV126,'WS-7'!BV128),-MIN('WS-7'!BV126,'WS-7'!BV128))*IF('WS-7'!$CF126="W",1,-1),"")</f>
        <v/>
      </c>
      <c r="F928" s="39" t="str">
        <f>IF('WS-7'!$CF126&lt;&gt;"",IF('WS-7'!BX126&gt;'WS-7'!BX128,MIN('WS-7'!BX126,'WS-7'!BX128),-MIN('WS-7'!BX126,'WS-7'!BX128))*IF('WS-7'!$CF126="W",1,-1),"")</f>
        <v/>
      </c>
      <c r="G928" s="39" t="str">
        <f>IF('WS-7'!$CF126&lt;&gt;"",IF('WS-7'!BZ126&gt;'WS-7'!BZ128,MIN('WS-7'!BZ126,'WS-7'!BZ128),-MIN('WS-7'!BZ126,'WS-7'!BZ128))*IF('WS-7'!$CF126="W",1,-1),"")</f>
        <v/>
      </c>
      <c r="H928" s="39" t="str">
        <f>IF('WS-7'!$CF126&lt;&gt;"",IF('WS-7'!CB126='WS-7'!CB128,"",IF('WS-7'!CB126&gt;'WS-7'!CB128,MIN('WS-7'!CB126,'WS-7'!CB128),-MIN('WS-7'!CB126,'WS-7'!CB128))*IF('WS-7'!$CF126="W",1,-1)),"")</f>
        <v/>
      </c>
      <c r="I928" s="39" t="str">
        <f>IF('WS-7'!$CF126&lt;&gt;"",IF('WS-7'!CD126='WS-7'!CD128,"",IF('WS-7'!CD126&gt;'WS-7'!CD128,MIN('WS-7'!CD126,'WS-7'!CD128),-MIN('WS-7'!CD126,'WS-7'!CD128))*IF('WS-7'!$CF126="W",1,-1)),"")</f>
        <v/>
      </c>
    </row>
    <row r="929" spans="1:9">
      <c r="A929" t="e">
        <f t="shared" si="14"/>
        <v>#VALUE!</v>
      </c>
      <c r="B929" s="38" t="str">
        <f>CONCATENATE("WS-7 ",'WS-7'!$D$70,",",'WS-7'!$CT66)</f>
        <v>WS-7 2,8</v>
      </c>
      <c r="C929" t="str">
        <f>IF('WS-7'!$DV66&lt;&gt;"",IF('WS-7'!$DV66="W",'WS-7'!$CW66,'WS-7'!$CW68),"")</f>
        <v/>
      </c>
      <c r="D929" t="str">
        <f>IF('WS-7'!$DV66&lt;&gt;"",IF('WS-7'!$DV66="L",'WS-7'!$CW66,'WS-7'!$CW68),"")</f>
        <v/>
      </c>
      <c r="E929" s="39" t="str">
        <f>IF('WS-7'!$DV66&lt;&gt;"",IF('WS-7'!DL66&gt;'WS-7'!DL68,MIN('WS-7'!DL66,'WS-7'!DL68),-MIN('WS-7'!DL66,'WS-7'!DL68))*IF('WS-7'!$DV66="W",1,-1),"")</f>
        <v/>
      </c>
      <c r="F929" s="39" t="str">
        <f>IF('WS-7'!$DV66&lt;&gt;"",IF('WS-7'!DN66&gt;'WS-7'!DN68,MIN('WS-7'!DN66,'WS-7'!DN68),-MIN('WS-7'!DN66,'WS-7'!DN68))*IF('WS-7'!$DV66="W",1,-1),"")</f>
        <v/>
      </c>
      <c r="G929" s="39" t="str">
        <f>IF('WS-7'!$DV66&lt;&gt;"",IF('WS-7'!DP66&gt;'WS-7'!DP68,MIN('WS-7'!DP66,'WS-7'!DP68),-MIN('WS-7'!DP66,'WS-7'!DP68))*IF('WS-7'!$DV66="W",1,-1),"")</f>
        <v/>
      </c>
      <c r="H929" s="39" t="str">
        <f>IF('WS-7'!$DV66&lt;&gt;"",IF('WS-7'!DR66='WS-7'!DR68,"",IF('WS-7'!DR66&gt;'WS-7'!DR68,MIN('WS-7'!DR66,'WS-7'!DR68),-MIN('WS-7'!DR66,'WS-7'!DR68))*IF('WS-7'!$DV66="W",1,-1)),"")</f>
        <v/>
      </c>
      <c r="I929" s="39" t="str">
        <f>IF('WS-7'!$DV66&lt;&gt;"",IF('WS-7'!DT66='WS-7'!DT68,"",IF('WS-7'!DT66&gt;'WS-7'!DT68,MIN('WS-7'!DT66,'WS-7'!DT68),-MIN('WS-7'!DT66,'WS-7'!DT68))*IF('WS-7'!$DV66="W",1,-1)),"")</f>
        <v/>
      </c>
    </row>
    <row r="930" spans="1:9">
      <c r="A930" t="e">
        <f t="shared" si="14"/>
        <v>#VALUE!</v>
      </c>
      <c r="B930" s="38" t="str">
        <f>CONCATENATE("WS-7 ",'WS-7'!$D$70,",",'WS-7'!$CT76)</f>
        <v>WS-7 2,9</v>
      </c>
      <c r="C930" t="str">
        <f>IF('WS-7'!$DV76&lt;&gt;"",IF('WS-7'!$DV76="W",'WS-7'!$CW76,'WS-7'!$CW78),"")</f>
        <v/>
      </c>
      <c r="D930" t="str">
        <f>IF('WS-7'!$DV76&lt;&gt;"",IF('WS-7'!$DV76="L",'WS-7'!$CW76,'WS-7'!$CW78),"")</f>
        <v/>
      </c>
      <c r="E930" s="39" t="str">
        <f>IF('WS-7'!$DV76&lt;&gt;"",IF('WS-7'!DL76&gt;'WS-7'!DL78,MIN('WS-7'!DL76,'WS-7'!DL78),-MIN('WS-7'!DL76,'WS-7'!DL78))*IF('WS-7'!$DV76="W",1,-1),"")</f>
        <v/>
      </c>
      <c r="F930" s="39" t="str">
        <f>IF('WS-7'!$DV76&lt;&gt;"",IF('WS-7'!DN76&gt;'WS-7'!DN78,MIN('WS-7'!DN76,'WS-7'!DN78),-MIN('WS-7'!DN76,'WS-7'!DN78))*IF('WS-7'!$DV76="W",1,-1),"")</f>
        <v/>
      </c>
      <c r="G930" s="39" t="str">
        <f>IF('WS-7'!$DV76&lt;&gt;"",IF('WS-7'!DP76&gt;'WS-7'!DP78,MIN('WS-7'!DP76,'WS-7'!DP78),-MIN('WS-7'!DP76,'WS-7'!DP78))*IF('WS-7'!$DV76="W",1,-1),"")</f>
        <v/>
      </c>
      <c r="H930" s="39" t="str">
        <f>IF('WS-7'!$DV76&lt;&gt;"",IF('WS-7'!DR76='WS-7'!DR78,"",IF('WS-7'!DR76&gt;'WS-7'!DR78,MIN('WS-7'!DR76,'WS-7'!DR78),-MIN('WS-7'!DR76,'WS-7'!DR78))*IF('WS-7'!$DV76="W",1,-1)),"")</f>
        <v/>
      </c>
      <c r="I930" s="39" t="str">
        <f>IF('WS-7'!$DV76&lt;&gt;"",IF('WS-7'!DT76='WS-7'!DT78,"",IF('WS-7'!DT76&gt;'WS-7'!DT78,MIN('WS-7'!DT76,'WS-7'!DT78),-MIN('WS-7'!DT76,'WS-7'!DT78))*IF('WS-7'!$DV76="W",1,-1)),"")</f>
        <v/>
      </c>
    </row>
    <row r="931" spans="1:9">
      <c r="A931" t="e">
        <f t="shared" si="14"/>
        <v>#VALUE!</v>
      </c>
      <c r="B931" s="38" t="str">
        <f>CONCATENATE("WS-7 ",'WS-7'!$D$70,",",'WS-7'!$CT86)</f>
        <v>WS-7 2,10</v>
      </c>
      <c r="C931" t="str">
        <f>IF('WS-7'!$DV86&lt;&gt;"",IF('WS-7'!$DV86="W",'WS-7'!$CW86,'WS-7'!$CW88),"")</f>
        <v/>
      </c>
      <c r="D931" t="str">
        <f>IF('WS-7'!$DV86&lt;&gt;"",IF('WS-7'!$DV86="L",'WS-7'!$CW86,'WS-7'!$CW88),"")</f>
        <v/>
      </c>
      <c r="E931" s="39" t="str">
        <f>IF('WS-7'!$DV86&lt;&gt;"",IF('WS-7'!DL86&gt;'WS-7'!DL88,MIN('WS-7'!DL86,'WS-7'!DL88),-MIN('WS-7'!DL86,'WS-7'!DL88))*IF('WS-7'!$DV86="W",1,-1),"")</f>
        <v/>
      </c>
      <c r="F931" s="39" t="str">
        <f>IF('WS-7'!$DV86&lt;&gt;"",IF('WS-7'!DN86&gt;'WS-7'!DN88,MIN('WS-7'!DN86,'WS-7'!DN88),-MIN('WS-7'!DN86,'WS-7'!DN88))*IF('WS-7'!$DV86="W",1,-1),"")</f>
        <v/>
      </c>
      <c r="G931" s="39" t="str">
        <f>IF('WS-7'!$DV86&lt;&gt;"",IF('WS-7'!DP86&gt;'WS-7'!DP88,MIN('WS-7'!DP86,'WS-7'!DP88),-MIN('WS-7'!DP86,'WS-7'!DP88))*IF('WS-7'!$DV86="W",1,-1),"")</f>
        <v/>
      </c>
      <c r="H931" s="39" t="str">
        <f>IF('WS-7'!$DV86&lt;&gt;"",IF('WS-7'!DR86='WS-7'!DR88,"",IF('WS-7'!DR86&gt;'WS-7'!DR88,MIN('WS-7'!DR86,'WS-7'!DR88),-MIN('WS-7'!DR86,'WS-7'!DR88))*IF('WS-7'!$DV86="W",1,-1)),"")</f>
        <v/>
      </c>
      <c r="I931" s="39" t="str">
        <f>IF('WS-7'!$DV86&lt;&gt;"",IF('WS-7'!DT86='WS-7'!DT88,"",IF('WS-7'!DT86&gt;'WS-7'!DT88,MIN('WS-7'!DT86,'WS-7'!DT88),-MIN('WS-7'!DT86,'WS-7'!DT88))*IF('WS-7'!$DV86="W",1,-1)),"")</f>
        <v/>
      </c>
    </row>
    <row r="932" spans="1:9">
      <c r="A932" t="e">
        <f t="shared" si="14"/>
        <v>#VALUE!</v>
      </c>
      <c r="B932" s="38" t="str">
        <f>CONCATENATE("WS-7 ",'WS-7'!$D$70,",",'WS-7'!$CT96)</f>
        <v>WS-7 2,11</v>
      </c>
      <c r="C932" t="str">
        <f>IF('WS-7'!$DV96&lt;&gt;"",IF('WS-7'!$DV96="W",'WS-7'!$CW96,'WS-7'!$CW98),"")</f>
        <v/>
      </c>
      <c r="D932" t="str">
        <f>IF('WS-7'!$DV96&lt;&gt;"",IF('WS-7'!$DV96="L",'WS-7'!$CW96,'WS-7'!$CW98),"")</f>
        <v/>
      </c>
      <c r="E932" s="39" t="str">
        <f>IF('WS-7'!$DV96&lt;&gt;"",IF('WS-7'!DL96&gt;'WS-7'!DL98,MIN('WS-7'!DL96,'WS-7'!DL98),-MIN('WS-7'!DL96,'WS-7'!DL98))*IF('WS-7'!$DV96="W",1,-1),"")</f>
        <v/>
      </c>
      <c r="F932" s="39" t="str">
        <f>IF('WS-7'!$DV96&lt;&gt;"",IF('WS-7'!DN96&gt;'WS-7'!DN98,MIN('WS-7'!DN96,'WS-7'!DN98),-MIN('WS-7'!DN96,'WS-7'!DN98))*IF('WS-7'!$DV96="W",1,-1),"")</f>
        <v/>
      </c>
      <c r="G932" s="39" t="str">
        <f>IF('WS-7'!$DV96&lt;&gt;"",IF('WS-7'!DP96&gt;'WS-7'!DP98,MIN('WS-7'!DP96,'WS-7'!DP98),-MIN('WS-7'!DP96,'WS-7'!DP98))*IF('WS-7'!$DV96="W",1,-1),"")</f>
        <v/>
      </c>
      <c r="H932" s="39" t="str">
        <f>IF('WS-7'!$DV96&lt;&gt;"",IF('WS-7'!DR96='WS-7'!DR98,"",IF('WS-7'!DR96&gt;'WS-7'!DR98,MIN('WS-7'!DR96,'WS-7'!DR98),-MIN('WS-7'!DR96,'WS-7'!DR98))*IF('WS-7'!$DV96="W",1,-1)),"")</f>
        <v/>
      </c>
      <c r="I932" s="39" t="str">
        <f>IF('WS-7'!$DV96&lt;&gt;"",IF('WS-7'!DT96='WS-7'!DT98,"",IF('WS-7'!DT96&gt;'WS-7'!DT98,MIN('WS-7'!DT96,'WS-7'!DT98),-MIN('WS-7'!DT96,'WS-7'!DT98))*IF('WS-7'!$DV96="W",1,-1)),"")</f>
        <v/>
      </c>
    </row>
    <row r="933" spans="1:9">
      <c r="A933" t="e">
        <f t="shared" si="14"/>
        <v>#VALUE!</v>
      </c>
      <c r="B933" s="38" t="str">
        <f>CONCATENATE("WS-7 ",'WS-7'!$D$70,",",'WS-7'!$CT106)</f>
        <v>WS-7 2,12</v>
      </c>
      <c r="C933" t="str">
        <f>IF('WS-7'!$DV106&lt;&gt;"",IF('WS-7'!$DV106="W",'WS-7'!$CW106,'WS-7'!$CW108),"")</f>
        <v/>
      </c>
      <c r="D933" t="str">
        <f>IF('WS-7'!$DV106&lt;&gt;"",IF('WS-7'!$DV106="L",'WS-7'!$CW106,'WS-7'!$CW108),"")</f>
        <v/>
      </c>
      <c r="E933" s="39" t="str">
        <f>IF('WS-7'!$DV106&lt;&gt;"",IF('WS-7'!DL106&gt;'WS-7'!DL108,MIN('WS-7'!DL106,'WS-7'!DL108),-MIN('WS-7'!DL106,'WS-7'!DL108))*IF('WS-7'!$DV106="W",1,-1),"")</f>
        <v/>
      </c>
      <c r="F933" s="39" t="str">
        <f>IF('WS-7'!$DV106&lt;&gt;"",IF('WS-7'!DN106&gt;'WS-7'!DN108,MIN('WS-7'!DN106,'WS-7'!DN108),-MIN('WS-7'!DN106,'WS-7'!DN108))*IF('WS-7'!$DV106="W",1,-1),"")</f>
        <v/>
      </c>
      <c r="G933" s="39" t="str">
        <f>IF('WS-7'!$DV106&lt;&gt;"",IF('WS-7'!DP106&gt;'WS-7'!DP108,MIN('WS-7'!DP106,'WS-7'!DP108),-MIN('WS-7'!DP106,'WS-7'!DP108))*IF('WS-7'!$DV106="W",1,-1),"")</f>
        <v/>
      </c>
      <c r="H933" s="39" t="str">
        <f>IF('WS-7'!$DV106&lt;&gt;"",IF('WS-7'!DR106='WS-7'!DR108,"",IF('WS-7'!DR106&gt;'WS-7'!DR108,MIN('WS-7'!DR106,'WS-7'!DR108),-MIN('WS-7'!DR106,'WS-7'!DR108))*IF('WS-7'!$DV106="W",1,-1)),"")</f>
        <v/>
      </c>
      <c r="I933" s="39" t="str">
        <f>IF('WS-7'!$DV106&lt;&gt;"",IF('WS-7'!DT106='WS-7'!DT108,"",IF('WS-7'!DT106&gt;'WS-7'!DT108,MIN('WS-7'!DT106,'WS-7'!DT108),-MIN('WS-7'!DT106,'WS-7'!DT108))*IF('WS-7'!$DV106="W",1,-1)),"")</f>
        <v/>
      </c>
    </row>
    <row r="934" spans="1:9">
      <c r="A934" t="e">
        <f t="shared" si="14"/>
        <v>#VALUE!</v>
      </c>
      <c r="B934" s="38" t="str">
        <f>CONCATENATE("WS-7 ",'WS-7'!$D$70,",",'WS-7'!$CT116)</f>
        <v>WS-7 2,13</v>
      </c>
      <c r="C934" t="str">
        <f>IF('WS-7'!$DV116&lt;&gt;"",IF('WS-7'!$DV116="W",'WS-7'!$CW116,'WS-7'!$CW118),"")</f>
        <v/>
      </c>
      <c r="D934" t="str">
        <f>IF('WS-7'!$DV116&lt;&gt;"",IF('WS-7'!$DV116="L",'WS-7'!$CW116,'WS-7'!$CW118),"")</f>
        <v/>
      </c>
      <c r="E934" s="39" t="str">
        <f>IF('WS-7'!$DV116&lt;&gt;"",IF('WS-7'!DL116&gt;'WS-7'!DL118,MIN('WS-7'!DL116,'WS-7'!DL118),-MIN('WS-7'!DL116,'WS-7'!DL118))*IF('WS-7'!$DV116="W",1,-1),"")</f>
        <v/>
      </c>
      <c r="F934" s="39" t="str">
        <f>IF('WS-7'!$DV116&lt;&gt;"",IF('WS-7'!DN116&gt;'WS-7'!DN118,MIN('WS-7'!DN116,'WS-7'!DN118),-MIN('WS-7'!DN116,'WS-7'!DN118))*IF('WS-7'!$DV116="W",1,-1),"")</f>
        <v/>
      </c>
      <c r="G934" s="39" t="str">
        <f>IF('WS-7'!$DV116&lt;&gt;"",IF('WS-7'!DP116&gt;'WS-7'!DP118,MIN('WS-7'!DP116,'WS-7'!DP118),-MIN('WS-7'!DP116,'WS-7'!DP118))*IF('WS-7'!$DV116="W",1,-1),"")</f>
        <v/>
      </c>
      <c r="H934" s="39" t="str">
        <f>IF('WS-7'!$DV116&lt;&gt;"",IF('WS-7'!DR116='WS-7'!DR118,"",IF('WS-7'!DR116&gt;'WS-7'!DR118,MIN('WS-7'!DR116,'WS-7'!DR118),-MIN('WS-7'!DR116,'WS-7'!DR118))*IF('WS-7'!$DV116="W",1,-1)),"")</f>
        <v/>
      </c>
      <c r="I934" s="39" t="str">
        <f>IF('WS-7'!$DV116&lt;&gt;"",IF('WS-7'!DT116='WS-7'!DT118,"",IF('WS-7'!DT116&gt;'WS-7'!DT118,MIN('WS-7'!DT116,'WS-7'!DT118),-MIN('WS-7'!DT116,'WS-7'!DT118))*IF('WS-7'!$DV116="W",1,-1)),"")</f>
        <v/>
      </c>
    </row>
    <row r="935" spans="1:9">
      <c r="A935" t="e">
        <f t="shared" si="14"/>
        <v>#VALUE!</v>
      </c>
      <c r="B935" s="38" t="str">
        <f>CONCATENATE("WS-7 ",'WS-7'!$D$70,",",'WS-7'!$CT126)</f>
        <v>WS-7 2,14</v>
      </c>
      <c r="C935" t="str">
        <f>IF('WS-7'!$DV126&lt;&gt;"",IF('WS-7'!$DV126="W",'WS-7'!$CW126,'WS-7'!$CW128),"")</f>
        <v/>
      </c>
      <c r="D935" t="str">
        <f>IF('WS-7'!$DV126&lt;&gt;"",IF('WS-7'!$DV126="L",'WS-7'!$CW126,'WS-7'!$CW128),"")</f>
        <v/>
      </c>
      <c r="E935" s="39" t="str">
        <f>IF('WS-7'!$DV126&lt;&gt;"",IF('WS-7'!DL126&gt;'WS-7'!DL128,MIN('WS-7'!DL126,'WS-7'!DL128),-MIN('WS-7'!DL126,'WS-7'!DL128))*IF('WS-7'!$DV126="W",1,-1),"")</f>
        <v/>
      </c>
      <c r="F935" s="39" t="str">
        <f>IF('WS-7'!$DV126&lt;&gt;"",IF('WS-7'!DN126&gt;'WS-7'!DN128,MIN('WS-7'!DN126,'WS-7'!DN128),-MIN('WS-7'!DN126,'WS-7'!DN128))*IF('WS-7'!$DV126="W",1,-1),"")</f>
        <v/>
      </c>
      <c r="G935" s="39" t="str">
        <f>IF('WS-7'!$DV126&lt;&gt;"",IF('WS-7'!DP126&gt;'WS-7'!DP128,MIN('WS-7'!DP126,'WS-7'!DP128),-MIN('WS-7'!DP126,'WS-7'!DP128))*IF('WS-7'!$DV126="W",1,-1),"")</f>
        <v/>
      </c>
      <c r="H935" s="39" t="str">
        <f>IF('WS-7'!$DV126&lt;&gt;"",IF('WS-7'!DR126='WS-7'!DR128,"",IF('WS-7'!DR126&gt;'WS-7'!DR128,MIN('WS-7'!DR126,'WS-7'!DR128),-MIN('WS-7'!DR126,'WS-7'!DR128))*IF('WS-7'!$DV126="W",1,-1)),"")</f>
        <v/>
      </c>
      <c r="I935" s="39" t="str">
        <f>IF('WS-7'!$DV126&lt;&gt;"",IF('WS-7'!DT126='WS-7'!DT128,"",IF('WS-7'!DT126&gt;'WS-7'!DT128,MIN('WS-7'!DT126,'WS-7'!DT128),-MIN('WS-7'!DT126,'WS-7'!DT128))*IF('WS-7'!$DV126="W",1,-1)),"")</f>
        <v/>
      </c>
    </row>
    <row r="936" spans="1:9">
      <c r="A936" t="e">
        <f t="shared" si="14"/>
        <v>#VALUE!</v>
      </c>
      <c r="B936" s="38" t="str">
        <f>CONCATENATE("WS-7 ",'WS-7'!$D$70,",",'WS-7'!$EJ66)</f>
        <v>WS-7 2,15</v>
      </c>
      <c r="C936" t="str">
        <f>IF('WS-7'!$FL66&lt;&gt;"",IF('WS-7'!$FL66="W",'WS-7'!$EM66,'WS-7'!$EM68),"")</f>
        <v/>
      </c>
      <c r="D936" t="str">
        <f>IF('WS-7'!$FL66&lt;&gt;"",IF('WS-7'!$FL66="L",'WS-7'!$EM66,'WS-7'!$EM68),"")</f>
        <v/>
      </c>
      <c r="E936" s="39" t="str">
        <f>IF('WS-7'!$FL66&lt;&gt;"",IF('WS-7'!FB66&gt;'WS-7'!FB68,MIN('WS-7'!FB66,'WS-7'!FB68),-MIN('WS-7'!FB66,'WS-7'!FB68))*IF('WS-7'!$FL66="W",1,-1),"")</f>
        <v/>
      </c>
      <c r="F936" s="39" t="str">
        <f>IF('WS-7'!$FL66&lt;&gt;"",IF('WS-7'!FD66&gt;'WS-7'!FD68,MIN('WS-7'!FD66,'WS-7'!FD68),-MIN('WS-7'!FD66,'WS-7'!FD68))*IF('WS-7'!$FL66="W",1,-1),"")</f>
        <v/>
      </c>
      <c r="G936" s="39" t="str">
        <f>IF('WS-7'!$FL66&lt;&gt;"",IF('WS-7'!FF66&gt;'WS-7'!FF68,MIN('WS-7'!FF66,'WS-7'!FF68),-MIN('WS-7'!FF66,'WS-7'!FF68))*IF('WS-7'!$FL66="W",1,-1),"")</f>
        <v/>
      </c>
      <c r="H936" s="39" t="str">
        <f>IF('WS-7'!$FL66&lt;&gt;"",IF('WS-7'!FH66='WS-7'!FH68,"",IF('WS-7'!FH66&gt;'WS-7'!FH68,MIN('WS-7'!FH66,'WS-7'!FH68),-MIN('WS-7'!FH66,'WS-7'!FH68))*IF('WS-7'!$FL66="W",1,-1)),"")</f>
        <v/>
      </c>
      <c r="I936" s="39" t="str">
        <f>IF('WS-7'!$FL66&lt;&gt;"",IF('WS-7'!FJ66='WS-7'!FJ68,"",IF('WS-7'!FJ66&gt;'WS-7'!FJ68,MIN('WS-7'!FJ66,'WS-7'!FJ68),-MIN('WS-7'!FJ66,'WS-7'!FJ68))*IF('WS-7'!$FL66="W",1,-1)),"")</f>
        <v/>
      </c>
    </row>
    <row r="937" spans="1:9">
      <c r="A937" t="e">
        <f t="shared" si="14"/>
        <v>#VALUE!</v>
      </c>
      <c r="B937" s="38" t="str">
        <f>CONCATENATE("WS-7 ",'WS-7'!$D$70,",",'WS-7'!$EJ76)</f>
        <v>WS-7 2,16</v>
      </c>
      <c r="C937" t="str">
        <f>IF('WS-7'!$FL76&lt;&gt;"",IF('WS-7'!$FL76="W",'WS-7'!$EM76,'WS-7'!$EM78),"")</f>
        <v/>
      </c>
      <c r="D937" t="str">
        <f>IF('WS-7'!$FL76&lt;&gt;"",IF('WS-7'!$FL76="L",'WS-7'!$EM76,'WS-7'!$EM78),"")</f>
        <v/>
      </c>
      <c r="E937" s="39" t="str">
        <f>IF('WS-7'!$FL76&lt;&gt;"",IF('WS-7'!FB76&gt;'WS-7'!FB78,MIN('WS-7'!FB76,'WS-7'!FB78),-MIN('WS-7'!FB76,'WS-7'!FB78))*IF('WS-7'!$FL76="W",1,-1),"")</f>
        <v/>
      </c>
      <c r="F937" s="39" t="str">
        <f>IF('WS-7'!$FL76&lt;&gt;"",IF('WS-7'!FD76&gt;'WS-7'!FD78,MIN('WS-7'!FD76,'WS-7'!FD78),-MIN('WS-7'!FD76,'WS-7'!FD78))*IF('WS-7'!$FL76="W",1,-1),"")</f>
        <v/>
      </c>
      <c r="G937" s="39" t="str">
        <f>IF('WS-7'!$FL76&lt;&gt;"",IF('WS-7'!FF76&gt;'WS-7'!FF78,MIN('WS-7'!FF76,'WS-7'!FF78),-MIN('WS-7'!FF76,'WS-7'!FF78))*IF('WS-7'!$FL76="W",1,-1),"")</f>
        <v/>
      </c>
      <c r="H937" s="39" t="str">
        <f>IF('WS-7'!$FL76&lt;&gt;"",IF('WS-7'!FH76='WS-7'!FH78,"",IF('WS-7'!FH76&gt;'WS-7'!FH78,MIN('WS-7'!FH76,'WS-7'!FH78),-MIN('WS-7'!FH76,'WS-7'!FH78))*IF('WS-7'!$FL76="W",1,-1)),"")</f>
        <v/>
      </c>
      <c r="I937" s="39" t="str">
        <f>IF('WS-7'!$FL76&lt;&gt;"",IF('WS-7'!FJ76='WS-7'!FJ78,"",IF('WS-7'!FJ76&gt;'WS-7'!FJ78,MIN('WS-7'!FJ76,'WS-7'!FJ78),-MIN('WS-7'!FJ76,'WS-7'!FJ78))*IF('WS-7'!$FL76="W",1,-1)),"")</f>
        <v/>
      </c>
    </row>
    <row r="938" spans="1:9">
      <c r="A938" t="e">
        <f t="shared" si="14"/>
        <v>#VALUE!</v>
      </c>
      <c r="B938" s="38" t="str">
        <f>CONCATENATE("WS-7 ",'WS-7'!$D$70,",",'WS-7'!$EJ86)</f>
        <v>WS-7 2,17</v>
      </c>
      <c r="C938" t="str">
        <f>IF('WS-7'!$FL86&lt;&gt;"",IF('WS-7'!$FL86="W",'WS-7'!$EM86,'WS-7'!$EM88),"")</f>
        <v/>
      </c>
      <c r="D938" t="str">
        <f>IF('WS-7'!$FL86&lt;&gt;"",IF('WS-7'!$FL86="L",'WS-7'!$EM86,'WS-7'!$EM88),"")</f>
        <v/>
      </c>
      <c r="E938" s="39" t="str">
        <f>IF('WS-7'!$FL86&lt;&gt;"",IF('WS-7'!FB86&gt;'WS-7'!FB88,MIN('WS-7'!FB86,'WS-7'!FB88),-MIN('WS-7'!FB86,'WS-7'!FB88))*IF('WS-7'!$FL86="W",1,-1),"")</f>
        <v/>
      </c>
      <c r="F938" s="39" t="str">
        <f>IF('WS-7'!$FL86&lt;&gt;"",IF('WS-7'!FD86&gt;'WS-7'!FD88,MIN('WS-7'!FD86,'WS-7'!FD88),-MIN('WS-7'!FD86,'WS-7'!FD88))*IF('WS-7'!$FL86="W",1,-1),"")</f>
        <v/>
      </c>
      <c r="G938" s="39" t="str">
        <f>IF('WS-7'!$FL86&lt;&gt;"",IF('WS-7'!FF86&gt;'WS-7'!FF88,MIN('WS-7'!FF86,'WS-7'!FF88),-MIN('WS-7'!FF86,'WS-7'!FF88))*IF('WS-7'!$FL86="W",1,-1),"")</f>
        <v/>
      </c>
      <c r="H938" s="39" t="str">
        <f>IF('WS-7'!$FL86&lt;&gt;"",IF('WS-7'!FH86='WS-7'!FH88,"",IF('WS-7'!FH86&gt;'WS-7'!FH88,MIN('WS-7'!FH86,'WS-7'!FH88),-MIN('WS-7'!FH86,'WS-7'!FH88))*IF('WS-7'!$FL86="W",1,-1)),"")</f>
        <v/>
      </c>
      <c r="I938" s="39" t="str">
        <f>IF('WS-7'!$FL86&lt;&gt;"",IF('WS-7'!FJ86='WS-7'!FJ88,"",IF('WS-7'!FJ86&gt;'WS-7'!FJ88,MIN('WS-7'!FJ86,'WS-7'!FJ88),-MIN('WS-7'!FJ86,'WS-7'!FJ88))*IF('WS-7'!$FL86="W",1,-1)),"")</f>
        <v/>
      </c>
    </row>
    <row r="939" spans="1:9">
      <c r="A939" t="e">
        <f t="shared" si="14"/>
        <v>#VALUE!</v>
      </c>
      <c r="B939" s="38" t="str">
        <f>CONCATENATE("WS-7 ",'WS-7'!$D$70,",",'WS-7'!$EJ96)</f>
        <v>WS-7 2,18</v>
      </c>
      <c r="C939" t="str">
        <f>IF('WS-7'!$FL96&lt;&gt;"",IF('WS-7'!$FL96="W",'WS-7'!$EM96,'WS-7'!$EM98),"")</f>
        <v/>
      </c>
      <c r="D939" t="str">
        <f>IF('WS-7'!$FL96&lt;&gt;"",IF('WS-7'!$FL96="L",'WS-7'!$EM96,'WS-7'!$EM98),"")</f>
        <v/>
      </c>
      <c r="E939" s="39" t="str">
        <f>IF('WS-7'!$FL96&lt;&gt;"",IF('WS-7'!FB96&gt;'WS-7'!FB98,MIN('WS-7'!FB96,'WS-7'!FB98),-MIN('WS-7'!FB96,'WS-7'!FB98))*IF('WS-7'!$FL96="W",1,-1),"")</f>
        <v/>
      </c>
      <c r="F939" s="39" t="str">
        <f>IF('WS-7'!$FL96&lt;&gt;"",IF('WS-7'!FD96&gt;'WS-7'!FD98,MIN('WS-7'!FD96,'WS-7'!FD98),-MIN('WS-7'!FD96,'WS-7'!FD98))*IF('WS-7'!$FL96="W",1,-1),"")</f>
        <v/>
      </c>
      <c r="G939" s="39" t="str">
        <f>IF('WS-7'!$FL96&lt;&gt;"",IF('WS-7'!FF96&gt;'WS-7'!FF98,MIN('WS-7'!FF96,'WS-7'!FF98),-MIN('WS-7'!FF96,'WS-7'!FF98))*IF('WS-7'!$FL96="W",1,-1),"")</f>
        <v/>
      </c>
      <c r="H939" s="39" t="str">
        <f>IF('WS-7'!$FL96&lt;&gt;"",IF('WS-7'!FH96='WS-7'!FH98,"",IF('WS-7'!FH96&gt;'WS-7'!FH98,MIN('WS-7'!FH96,'WS-7'!FH98),-MIN('WS-7'!FH96,'WS-7'!FH98))*IF('WS-7'!$FL96="W",1,-1)),"")</f>
        <v/>
      </c>
      <c r="I939" s="39" t="str">
        <f>IF('WS-7'!$FL96&lt;&gt;"",IF('WS-7'!FJ96='WS-7'!FJ98,"",IF('WS-7'!FJ96&gt;'WS-7'!FJ98,MIN('WS-7'!FJ96,'WS-7'!FJ98),-MIN('WS-7'!FJ96,'WS-7'!FJ98))*IF('WS-7'!$FL96="W",1,-1)),"")</f>
        <v/>
      </c>
    </row>
    <row r="940" spans="1:9">
      <c r="A940" t="e">
        <f t="shared" si="14"/>
        <v>#VALUE!</v>
      </c>
      <c r="B940" s="38" t="str">
        <f>CONCATENATE("WS-7 ",'WS-7'!$D$70,",",'WS-7'!$EJ106)</f>
        <v>WS-7 2,19</v>
      </c>
      <c r="C940" t="str">
        <f>IF('WS-7'!$FL106&lt;&gt;"",IF('WS-7'!$FL106="W",'WS-7'!$EM106,'WS-7'!$EM108),"")</f>
        <v/>
      </c>
      <c r="D940" t="str">
        <f>IF('WS-7'!$FL106&lt;&gt;"",IF('WS-7'!$FL106="L",'WS-7'!$EM106,'WS-7'!$EM108),"")</f>
        <v/>
      </c>
      <c r="E940" s="39" t="str">
        <f>IF('WS-7'!$FL106&lt;&gt;"",IF('WS-7'!FB106&gt;'WS-7'!FB108,MIN('WS-7'!FB106,'WS-7'!FB108),-MIN('WS-7'!FB106,'WS-7'!FB108))*IF('WS-7'!$FL106="W",1,-1),"")</f>
        <v/>
      </c>
      <c r="F940" s="39" t="str">
        <f>IF('WS-7'!$FL106&lt;&gt;"",IF('WS-7'!FD106&gt;'WS-7'!FD108,MIN('WS-7'!FD106,'WS-7'!FD108),-MIN('WS-7'!FD106,'WS-7'!FD108))*IF('WS-7'!$FL106="W",1,-1),"")</f>
        <v/>
      </c>
      <c r="G940" s="39" t="str">
        <f>IF('WS-7'!$FL106&lt;&gt;"",IF('WS-7'!FF106&gt;'WS-7'!FF108,MIN('WS-7'!FF106,'WS-7'!FF108),-MIN('WS-7'!FF106,'WS-7'!FF108))*IF('WS-7'!$FL106="W",1,-1),"")</f>
        <v/>
      </c>
      <c r="H940" s="39" t="str">
        <f>IF('WS-7'!$FL106&lt;&gt;"",IF('WS-7'!FH106='WS-7'!FH108,"",IF('WS-7'!FH106&gt;'WS-7'!FH108,MIN('WS-7'!FH106,'WS-7'!FH108),-MIN('WS-7'!FH106,'WS-7'!FH108))*IF('WS-7'!$FL106="W",1,-1)),"")</f>
        <v/>
      </c>
      <c r="I940" s="39" t="str">
        <f>IF('WS-7'!$FL106&lt;&gt;"",IF('WS-7'!FJ106='WS-7'!FJ108,"",IF('WS-7'!FJ106&gt;'WS-7'!FJ108,MIN('WS-7'!FJ106,'WS-7'!FJ108),-MIN('WS-7'!FJ106,'WS-7'!FJ108))*IF('WS-7'!$FL106="W",1,-1)),"")</f>
        <v/>
      </c>
    </row>
    <row r="941" spans="1:9">
      <c r="A941" t="e">
        <f t="shared" si="14"/>
        <v>#VALUE!</v>
      </c>
      <c r="B941" s="38" t="str">
        <f>CONCATENATE("WS-7 ",'WS-7'!$D$70,",",'WS-7'!$EJ116)</f>
        <v>WS-7 2,20</v>
      </c>
      <c r="C941" t="str">
        <f>IF('WS-7'!$FL116&lt;&gt;"",IF('WS-7'!$FL116="W",'WS-7'!$EM116,'WS-7'!$EM118),"")</f>
        <v/>
      </c>
      <c r="D941" t="str">
        <f>IF('WS-7'!$FL116&lt;&gt;"",IF('WS-7'!$FL116="L",'WS-7'!$EM116,'WS-7'!$EM118),"")</f>
        <v/>
      </c>
      <c r="E941" s="39" t="str">
        <f>IF('WS-7'!$FL116&lt;&gt;"",IF('WS-7'!FB116&gt;'WS-7'!FB118,MIN('WS-7'!FB116,'WS-7'!FB118),-MIN('WS-7'!FB116,'WS-7'!FB118))*IF('WS-7'!$FL116="W",1,-1),"")</f>
        <v/>
      </c>
      <c r="F941" s="39" t="str">
        <f>IF('WS-7'!$FL116&lt;&gt;"",IF('WS-7'!FD116&gt;'WS-7'!FD118,MIN('WS-7'!FD116,'WS-7'!FD118),-MIN('WS-7'!FD116,'WS-7'!FD118))*IF('WS-7'!$FL116="W",1,-1),"")</f>
        <v/>
      </c>
      <c r="G941" s="39" t="str">
        <f>IF('WS-7'!$FL116&lt;&gt;"",IF('WS-7'!FF116&gt;'WS-7'!FF118,MIN('WS-7'!FF116,'WS-7'!FF118),-MIN('WS-7'!FF116,'WS-7'!FF118))*IF('WS-7'!$FL116="W",1,-1),"")</f>
        <v/>
      </c>
      <c r="H941" s="39" t="str">
        <f>IF('WS-7'!$FL116&lt;&gt;"",IF('WS-7'!FH116='WS-7'!FH118,"",IF('WS-7'!FH116&gt;'WS-7'!FH118,MIN('WS-7'!FH116,'WS-7'!FH118),-MIN('WS-7'!FH116,'WS-7'!FH118))*IF('WS-7'!$FL116="W",1,-1)),"")</f>
        <v/>
      </c>
      <c r="I941" s="39" t="str">
        <f>IF('WS-7'!$FL116&lt;&gt;"",IF('WS-7'!FJ116='WS-7'!FJ118,"",IF('WS-7'!FJ116&gt;'WS-7'!FJ118,MIN('WS-7'!FJ116,'WS-7'!FJ118),-MIN('WS-7'!FJ116,'WS-7'!FJ118))*IF('WS-7'!$FL116="W",1,-1)),"")</f>
        <v/>
      </c>
    </row>
    <row r="942" spans="1:9">
      <c r="A942" t="e">
        <f t="shared" si="14"/>
        <v>#VALUE!</v>
      </c>
      <c r="B942" s="38" t="str">
        <f>CONCATENATE("WS-7 ",'WS-7'!$D$70,",",'WS-7'!$EJ126)</f>
        <v>WS-7 2,21</v>
      </c>
      <c r="C942" t="str">
        <f>IF('WS-7'!$FL126&lt;&gt;"",IF('WS-7'!$FL126="W",'WS-7'!$EM126,'WS-7'!$EM128),"")</f>
        <v/>
      </c>
      <c r="D942" t="str">
        <f>IF('WS-7'!$FL126&lt;&gt;"",IF('WS-7'!$FL126="L",'WS-7'!$EM126,'WS-7'!$EM128),"")</f>
        <v/>
      </c>
      <c r="E942" s="39" t="str">
        <f>IF('WS-7'!$FL126&lt;&gt;"",IF('WS-7'!FB126&gt;'WS-7'!FB128,MIN('WS-7'!FB126,'WS-7'!FB128),-MIN('WS-7'!FB126,'WS-7'!FB128))*IF('WS-7'!$FL126="W",1,-1),"")</f>
        <v/>
      </c>
      <c r="F942" s="39" t="str">
        <f>IF('WS-7'!$FL126&lt;&gt;"",IF('WS-7'!FD126&gt;'WS-7'!FD128,MIN('WS-7'!FD126,'WS-7'!FD128),-MIN('WS-7'!FD126,'WS-7'!FD128))*IF('WS-7'!$FL126="W",1,-1),"")</f>
        <v/>
      </c>
      <c r="G942" s="39" t="str">
        <f>IF('WS-7'!$FL126&lt;&gt;"",IF('WS-7'!FF126&gt;'WS-7'!FF128,MIN('WS-7'!FF126,'WS-7'!FF128),-MIN('WS-7'!FF126,'WS-7'!FF128))*IF('WS-7'!$FL126="W",1,-1),"")</f>
        <v/>
      </c>
      <c r="H942" s="39" t="str">
        <f>IF('WS-7'!$FL126&lt;&gt;"",IF('WS-7'!FH126='WS-7'!FH128,"",IF('WS-7'!FH126&gt;'WS-7'!FH128,MIN('WS-7'!FH126,'WS-7'!FH128),-MIN('WS-7'!FH126,'WS-7'!FH128))*IF('WS-7'!$FL126="W",1,-1)),"")</f>
        <v/>
      </c>
      <c r="I942" s="39" t="str">
        <f>IF('WS-7'!$FL126&lt;&gt;"",IF('WS-7'!FJ126='WS-7'!FJ128,"",IF('WS-7'!FJ126&gt;'WS-7'!FJ128,MIN('WS-7'!FJ126,'WS-7'!FJ128),-MIN('WS-7'!FJ126,'WS-7'!FJ128))*IF('WS-7'!$FL126="W",1,-1)),"")</f>
        <v/>
      </c>
    </row>
    <row r="943" spans="1:9">
      <c r="A943" t="e">
        <f t="shared" si="14"/>
        <v>#VALUE!</v>
      </c>
      <c r="B943" s="38" t="str">
        <f>CONCATENATE("WS-7 ",'WS-7'!$D$135,",",'WS-7'!$BD131)</f>
        <v>WS-7 3,1</v>
      </c>
      <c r="C943" t="str">
        <f>IF('WS-7'!$CF131&lt;&gt;"",IF('WS-7'!$CF131="W",'WS-7'!$BG131,'WS-7'!$BG133),"")</f>
        <v/>
      </c>
      <c r="D943" t="str">
        <f>IF('WS-7'!$CF131&lt;&gt;"",IF('WS-7'!$CF131="L",'WS-7'!$BG131,'WS-7'!$BG133),"")</f>
        <v/>
      </c>
      <c r="E943" s="39" t="str">
        <f>IF('WS-7'!$CF131&lt;&gt;"",IF('WS-7'!BV131&gt;'WS-7'!BV133,MIN('WS-7'!BV131,'WS-7'!BV133),-MIN('WS-7'!BV131,'WS-7'!BV133))*IF('WS-7'!$CF131="W",1,-1),"")</f>
        <v/>
      </c>
      <c r="F943" s="39" t="str">
        <f>IF('WS-7'!$CF131&lt;&gt;"",IF('WS-7'!BX131&gt;'WS-7'!BX133,MIN('WS-7'!BX131,'WS-7'!BX133),-MIN('WS-7'!BX131,'WS-7'!BX133))*IF('WS-7'!$CF131="W",1,-1),"")</f>
        <v/>
      </c>
      <c r="G943" s="39" t="str">
        <f>IF('WS-7'!$CF131&lt;&gt;"",IF('WS-7'!BZ131&gt;'WS-7'!BZ133,MIN('WS-7'!BZ131,'WS-7'!BZ133),-MIN('WS-7'!BZ131,'WS-7'!BZ133))*IF('WS-7'!$CF131="W",1,-1),"")</f>
        <v/>
      </c>
      <c r="H943" s="39" t="str">
        <f>IF('WS-7'!$CF131&lt;&gt;"",IF('WS-7'!CB131='WS-7'!CB133,"",IF('WS-7'!CB131&gt;'WS-7'!CB133,MIN('WS-7'!CB131,'WS-7'!CB133),-MIN('WS-7'!CB131,'WS-7'!CB133))*IF('WS-7'!$CF131="W",1,-1)),"")</f>
        <v/>
      </c>
      <c r="I943" s="39" t="str">
        <f>IF('WS-7'!$CF131&lt;&gt;"",IF('WS-7'!CD131='WS-7'!CD133,"",IF('WS-7'!CD131&gt;'WS-7'!CD133,MIN('WS-7'!CD131,'WS-7'!CD133),-MIN('WS-7'!CD131,'WS-7'!CD133))*IF('WS-7'!$CF131="W",1,-1)),"")</f>
        <v/>
      </c>
    </row>
    <row r="944" spans="1:9">
      <c r="A944" t="e">
        <f t="shared" si="14"/>
        <v>#VALUE!</v>
      </c>
      <c r="B944" s="38" t="str">
        <f>CONCATENATE("WS-7 ",'WS-7'!$D$135,",",'WS-7'!$BD141)</f>
        <v>WS-7 3,2</v>
      </c>
      <c r="C944" t="str">
        <f>IF('WS-7'!$CF141&lt;&gt;"",IF('WS-7'!$CF141="W",'WS-7'!$BG141,'WS-7'!$BG143),"")</f>
        <v/>
      </c>
      <c r="D944" t="str">
        <f>IF('WS-7'!$CF141&lt;&gt;"",IF('WS-7'!$CF141="L",'WS-7'!$BG141,'WS-7'!$BG143),"")</f>
        <v/>
      </c>
      <c r="E944" s="39" t="str">
        <f>IF('WS-7'!$CF141&lt;&gt;"",IF('WS-7'!BV141&gt;'WS-7'!BV143,MIN('WS-7'!BV141,'WS-7'!BV143),-MIN('WS-7'!BV141,'WS-7'!BV143))*IF('WS-7'!$CF141="W",1,-1),"")</f>
        <v/>
      </c>
      <c r="F944" s="39" t="str">
        <f>IF('WS-7'!$CF141&lt;&gt;"",IF('WS-7'!BX141&gt;'WS-7'!BX143,MIN('WS-7'!BX141,'WS-7'!BX143),-MIN('WS-7'!BX141,'WS-7'!BX143))*IF('WS-7'!$CF141="W",1,-1),"")</f>
        <v/>
      </c>
      <c r="G944" s="39" t="str">
        <f>IF('WS-7'!$CF141&lt;&gt;"",IF('WS-7'!BZ141&gt;'WS-7'!BZ143,MIN('WS-7'!BZ141,'WS-7'!BZ143),-MIN('WS-7'!BZ141,'WS-7'!BZ143))*IF('WS-7'!$CF141="W",1,-1),"")</f>
        <v/>
      </c>
      <c r="H944" s="39" t="str">
        <f>IF('WS-7'!$CF141&lt;&gt;"",IF('WS-7'!CB141='WS-7'!CB143,"",IF('WS-7'!CB141&gt;'WS-7'!CB143,MIN('WS-7'!CB141,'WS-7'!CB143),-MIN('WS-7'!CB141,'WS-7'!CB143))*IF('WS-7'!$CF141="W",1,-1)),"")</f>
        <v/>
      </c>
      <c r="I944" s="39" t="str">
        <f>IF('WS-7'!$CF141&lt;&gt;"",IF('WS-7'!CD141='WS-7'!CD143,"",IF('WS-7'!CD141&gt;'WS-7'!CD143,MIN('WS-7'!CD141,'WS-7'!CD143),-MIN('WS-7'!CD141,'WS-7'!CD143))*IF('WS-7'!$CF141="W",1,-1)),"")</f>
        <v/>
      </c>
    </row>
    <row r="945" spans="1:9">
      <c r="A945" t="e">
        <f t="shared" si="14"/>
        <v>#VALUE!</v>
      </c>
      <c r="B945" s="38" t="str">
        <f>CONCATENATE("WS-7 ",'WS-7'!$D$135,",",'WS-7'!$BD151)</f>
        <v>WS-7 3,3</v>
      </c>
      <c r="C945" t="str">
        <f>IF('WS-7'!$CF151&lt;&gt;"",IF('WS-7'!$CF151="W",'WS-7'!$BG151,'WS-7'!$BG153),"")</f>
        <v/>
      </c>
      <c r="D945" t="str">
        <f>IF('WS-7'!$CF151&lt;&gt;"",IF('WS-7'!$CF151="L",'WS-7'!$BG151,'WS-7'!$BG153),"")</f>
        <v/>
      </c>
      <c r="E945" s="39" t="str">
        <f>IF('WS-7'!$CF151&lt;&gt;"",IF('WS-7'!BV151&gt;'WS-7'!BV153,MIN('WS-7'!BV151,'WS-7'!BV153),-MIN('WS-7'!BV151,'WS-7'!BV153))*IF('WS-7'!$CF151="W",1,-1),"")</f>
        <v/>
      </c>
      <c r="F945" s="39" t="str">
        <f>IF('WS-7'!$CF151&lt;&gt;"",IF('WS-7'!BX151&gt;'WS-7'!BX153,MIN('WS-7'!BX151,'WS-7'!BX153),-MIN('WS-7'!BX151,'WS-7'!BX153))*IF('WS-7'!$CF151="W",1,-1),"")</f>
        <v/>
      </c>
      <c r="G945" s="39" t="str">
        <f>IF('WS-7'!$CF151&lt;&gt;"",IF('WS-7'!BZ151&gt;'WS-7'!BZ153,MIN('WS-7'!BZ151,'WS-7'!BZ153),-MIN('WS-7'!BZ151,'WS-7'!BZ153))*IF('WS-7'!$CF151="W",1,-1),"")</f>
        <v/>
      </c>
      <c r="H945" s="39" t="str">
        <f>IF('WS-7'!$CF151&lt;&gt;"",IF('WS-7'!CB151='WS-7'!CB153,"",IF('WS-7'!CB151&gt;'WS-7'!CB153,MIN('WS-7'!CB151,'WS-7'!CB153),-MIN('WS-7'!CB151,'WS-7'!CB153))*IF('WS-7'!$CF151="W",1,-1)),"")</f>
        <v/>
      </c>
      <c r="I945" s="39" t="str">
        <f>IF('WS-7'!$CF151&lt;&gt;"",IF('WS-7'!CD151='WS-7'!CD153,"",IF('WS-7'!CD151&gt;'WS-7'!CD153,MIN('WS-7'!CD151,'WS-7'!CD153),-MIN('WS-7'!CD151,'WS-7'!CD153))*IF('WS-7'!$CF151="W",1,-1)),"")</f>
        <v/>
      </c>
    </row>
    <row r="946" spans="1:9">
      <c r="A946" t="e">
        <f t="shared" si="14"/>
        <v>#VALUE!</v>
      </c>
      <c r="B946" s="38" t="str">
        <f>CONCATENATE("WS-7 ",'WS-7'!$D$135,",",'WS-7'!$BD161)</f>
        <v>WS-7 3,4</v>
      </c>
      <c r="C946" t="str">
        <f>IF('WS-7'!$CF161&lt;&gt;"",IF('WS-7'!$CF161="W",'WS-7'!$BG161,'WS-7'!$BG163),"")</f>
        <v/>
      </c>
      <c r="D946" t="str">
        <f>IF('WS-7'!$CF161&lt;&gt;"",IF('WS-7'!$CF161="L",'WS-7'!$BG161,'WS-7'!$BG163),"")</f>
        <v/>
      </c>
      <c r="E946" s="39" t="str">
        <f>IF('WS-7'!$CF161&lt;&gt;"",IF('WS-7'!BV161&gt;'WS-7'!BV163,MIN('WS-7'!BV161,'WS-7'!BV163),-MIN('WS-7'!BV161,'WS-7'!BV163))*IF('WS-7'!$CF161="W",1,-1),"")</f>
        <v/>
      </c>
      <c r="F946" s="39" t="str">
        <f>IF('WS-7'!$CF161&lt;&gt;"",IF('WS-7'!BX161&gt;'WS-7'!BX163,MIN('WS-7'!BX161,'WS-7'!BX163),-MIN('WS-7'!BX161,'WS-7'!BX163))*IF('WS-7'!$CF161="W",1,-1),"")</f>
        <v/>
      </c>
      <c r="G946" s="39" t="str">
        <f>IF('WS-7'!$CF161&lt;&gt;"",IF('WS-7'!BZ161&gt;'WS-7'!BZ163,MIN('WS-7'!BZ161,'WS-7'!BZ163),-MIN('WS-7'!BZ161,'WS-7'!BZ163))*IF('WS-7'!$CF161="W",1,-1),"")</f>
        <v/>
      </c>
      <c r="H946" s="39" t="str">
        <f>IF('WS-7'!$CF161&lt;&gt;"",IF('WS-7'!CB161='WS-7'!CB163,"",IF('WS-7'!CB161&gt;'WS-7'!CB163,MIN('WS-7'!CB161,'WS-7'!CB163),-MIN('WS-7'!CB161,'WS-7'!CB163))*IF('WS-7'!$CF161="W",1,-1)),"")</f>
        <v/>
      </c>
      <c r="I946" s="39" t="str">
        <f>IF('WS-7'!$CF161&lt;&gt;"",IF('WS-7'!CD161='WS-7'!CD163,"",IF('WS-7'!CD161&gt;'WS-7'!CD163,MIN('WS-7'!CD161,'WS-7'!CD163),-MIN('WS-7'!CD161,'WS-7'!CD163))*IF('WS-7'!$CF161="W",1,-1)),"")</f>
        <v/>
      </c>
    </row>
    <row r="947" spans="1:9">
      <c r="A947" t="e">
        <f t="shared" si="14"/>
        <v>#VALUE!</v>
      </c>
      <c r="B947" s="38" t="str">
        <f>CONCATENATE("WS-7 ",'WS-7'!$D$135,",",'WS-7'!$BD171)</f>
        <v>WS-7 3,5</v>
      </c>
      <c r="C947" t="str">
        <f>IF('WS-7'!$CF171&lt;&gt;"",IF('WS-7'!$CF171="W",'WS-7'!$BG171,'WS-7'!$BG173),"")</f>
        <v/>
      </c>
      <c r="D947" t="str">
        <f>IF('WS-7'!$CF171&lt;&gt;"",IF('WS-7'!$CF171="L",'WS-7'!$BG171,'WS-7'!$BG173),"")</f>
        <v/>
      </c>
      <c r="E947" s="39" t="str">
        <f>IF('WS-7'!$CF171&lt;&gt;"",IF('WS-7'!BV171&gt;'WS-7'!BV173,MIN('WS-7'!BV171,'WS-7'!BV173),-MIN('WS-7'!BV171,'WS-7'!BV173))*IF('WS-7'!$CF171="W",1,-1),"")</f>
        <v/>
      </c>
      <c r="F947" s="39" t="str">
        <f>IF('WS-7'!$CF171&lt;&gt;"",IF('WS-7'!BX171&gt;'WS-7'!BX173,MIN('WS-7'!BX171,'WS-7'!BX173),-MIN('WS-7'!BX171,'WS-7'!BX173))*IF('WS-7'!$CF171="W",1,-1),"")</f>
        <v/>
      </c>
      <c r="G947" s="39" t="str">
        <f>IF('WS-7'!$CF171&lt;&gt;"",IF('WS-7'!BZ171&gt;'WS-7'!BZ173,MIN('WS-7'!BZ171,'WS-7'!BZ173),-MIN('WS-7'!BZ171,'WS-7'!BZ173))*IF('WS-7'!$CF171="W",1,-1),"")</f>
        <v/>
      </c>
      <c r="H947" s="39" t="str">
        <f>IF('WS-7'!$CF171&lt;&gt;"",IF('WS-7'!CB171='WS-7'!CB173,"",IF('WS-7'!CB171&gt;'WS-7'!CB173,MIN('WS-7'!CB171,'WS-7'!CB173),-MIN('WS-7'!CB171,'WS-7'!CB173))*IF('WS-7'!$CF171="W",1,-1)),"")</f>
        <v/>
      </c>
      <c r="I947" s="39" t="str">
        <f>IF('WS-7'!$CF171&lt;&gt;"",IF('WS-7'!CD171='WS-7'!CD173,"",IF('WS-7'!CD171&gt;'WS-7'!CD173,MIN('WS-7'!CD171,'WS-7'!CD173),-MIN('WS-7'!CD171,'WS-7'!CD173))*IF('WS-7'!$CF171="W",1,-1)),"")</f>
        <v/>
      </c>
    </row>
    <row r="948" spans="1:9">
      <c r="A948" t="e">
        <f t="shared" si="14"/>
        <v>#VALUE!</v>
      </c>
      <c r="B948" s="38" t="str">
        <f>CONCATENATE("WS-7 ",'WS-7'!$D$135,",",'WS-7'!$BD181)</f>
        <v>WS-7 3,6</v>
      </c>
      <c r="C948" t="str">
        <f>IF('WS-7'!$CF181&lt;&gt;"",IF('WS-7'!$CF181="W",'WS-7'!$BG181,'WS-7'!$BG183),"")</f>
        <v/>
      </c>
      <c r="D948" t="str">
        <f>IF('WS-7'!$CF181&lt;&gt;"",IF('WS-7'!$CF181="L",'WS-7'!$BG181,'WS-7'!$BG183),"")</f>
        <v/>
      </c>
      <c r="E948" s="39" t="str">
        <f>IF('WS-7'!$CF181&lt;&gt;"",IF('WS-7'!BV181&gt;'WS-7'!BV183,MIN('WS-7'!BV181,'WS-7'!BV183),-MIN('WS-7'!BV181,'WS-7'!BV183))*IF('WS-7'!$CF181="W",1,-1),"")</f>
        <v/>
      </c>
      <c r="F948" s="39" t="str">
        <f>IF('WS-7'!$CF181&lt;&gt;"",IF('WS-7'!BX181&gt;'WS-7'!BX183,MIN('WS-7'!BX181,'WS-7'!BX183),-MIN('WS-7'!BX181,'WS-7'!BX183))*IF('WS-7'!$CF181="W",1,-1),"")</f>
        <v/>
      </c>
      <c r="G948" s="39" t="str">
        <f>IF('WS-7'!$CF181&lt;&gt;"",IF('WS-7'!BZ181&gt;'WS-7'!BZ183,MIN('WS-7'!BZ181,'WS-7'!BZ183),-MIN('WS-7'!BZ181,'WS-7'!BZ183))*IF('WS-7'!$CF181="W",1,-1),"")</f>
        <v/>
      </c>
      <c r="H948" s="39" t="str">
        <f>IF('WS-7'!$CF181&lt;&gt;"",IF('WS-7'!CB181='WS-7'!CB183,"",IF('WS-7'!CB181&gt;'WS-7'!CB183,MIN('WS-7'!CB181,'WS-7'!CB183),-MIN('WS-7'!CB181,'WS-7'!CB183))*IF('WS-7'!$CF181="W",1,-1)),"")</f>
        <v/>
      </c>
      <c r="I948" s="39" t="str">
        <f>IF('WS-7'!$CF181&lt;&gt;"",IF('WS-7'!CD181='WS-7'!CD183,"",IF('WS-7'!CD181&gt;'WS-7'!CD183,MIN('WS-7'!CD181,'WS-7'!CD183),-MIN('WS-7'!CD181,'WS-7'!CD183))*IF('WS-7'!$CF181="W",1,-1)),"")</f>
        <v/>
      </c>
    </row>
    <row r="949" spans="1:9">
      <c r="A949" t="e">
        <f t="shared" si="14"/>
        <v>#VALUE!</v>
      </c>
      <c r="B949" s="38" t="str">
        <f>CONCATENATE("WS-7 ",'WS-7'!$D$135,",",'WS-7'!$BD191)</f>
        <v>WS-7 3,7</v>
      </c>
      <c r="C949" t="str">
        <f>IF('WS-7'!$CF191&lt;&gt;"",IF('WS-7'!$CF191="W",'WS-7'!$BG191,'WS-7'!$BG193),"")</f>
        <v/>
      </c>
      <c r="D949" t="str">
        <f>IF('WS-7'!$CF191&lt;&gt;"",IF('WS-7'!$CF191="L",'WS-7'!$BG191,'WS-7'!$BG193),"")</f>
        <v/>
      </c>
      <c r="E949" s="39" t="str">
        <f>IF('WS-7'!$CF191&lt;&gt;"",IF('WS-7'!BV191&gt;'WS-7'!BV193,MIN('WS-7'!BV191,'WS-7'!BV193),-MIN('WS-7'!BV191,'WS-7'!BV193))*IF('WS-7'!$CF191="W",1,-1),"")</f>
        <v/>
      </c>
      <c r="F949" s="39" t="str">
        <f>IF('WS-7'!$CF191&lt;&gt;"",IF('WS-7'!BX191&gt;'WS-7'!BX193,MIN('WS-7'!BX191,'WS-7'!BX193),-MIN('WS-7'!BX191,'WS-7'!BX193))*IF('WS-7'!$CF191="W",1,-1),"")</f>
        <v/>
      </c>
      <c r="G949" s="39" t="str">
        <f>IF('WS-7'!$CF191&lt;&gt;"",IF('WS-7'!BZ191&gt;'WS-7'!BZ193,MIN('WS-7'!BZ191,'WS-7'!BZ193),-MIN('WS-7'!BZ191,'WS-7'!BZ193))*IF('WS-7'!$CF191="W",1,-1),"")</f>
        <v/>
      </c>
      <c r="H949" s="39" t="str">
        <f>IF('WS-7'!$CF191&lt;&gt;"",IF('WS-7'!CB191='WS-7'!CB193,"",IF('WS-7'!CB191&gt;'WS-7'!CB193,MIN('WS-7'!CB191,'WS-7'!CB193),-MIN('WS-7'!CB191,'WS-7'!CB193))*IF('WS-7'!$CF191="W",1,-1)),"")</f>
        <v/>
      </c>
      <c r="I949" s="39" t="str">
        <f>IF('WS-7'!$CF191&lt;&gt;"",IF('WS-7'!CD191='WS-7'!CD193,"",IF('WS-7'!CD191&gt;'WS-7'!CD193,MIN('WS-7'!CD191,'WS-7'!CD193),-MIN('WS-7'!CD191,'WS-7'!CD193))*IF('WS-7'!$CF191="W",1,-1)),"")</f>
        <v/>
      </c>
    </row>
    <row r="950" spans="1:9">
      <c r="A950" t="e">
        <f t="shared" si="14"/>
        <v>#VALUE!</v>
      </c>
      <c r="B950" s="38" t="str">
        <f>CONCATENATE("WS-7 ",'WS-7'!$D$135,",",'WS-7'!$CT131)</f>
        <v>WS-7 3,8</v>
      </c>
      <c r="C950" t="str">
        <f>IF('WS-7'!$DV131&lt;&gt;"",IF('WS-7'!$DV131="W",'WS-7'!$CW131,'WS-7'!$CW133),"")</f>
        <v/>
      </c>
      <c r="D950" t="str">
        <f>IF('WS-7'!$DV131&lt;&gt;"",IF('WS-7'!$DV131="L",'WS-7'!$CW131,'WS-7'!$CW133),"")</f>
        <v/>
      </c>
      <c r="E950" s="39" t="str">
        <f>IF('WS-7'!$DV131&lt;&gt;"",IF('WS-7'!DL131&gt;'WS-7'!DL133,MIN('WS-7'!DL131,'WS-7'!DL133),-MIN('WS-7'!DL131,'WS-7'!DL133))*IF('WS-7'!$DV131="W",1,-1),"")</f>
        <v/>
      </c>
      <c r="F950" s="39" t="str">
        <f>IF('WS-7'!$DV131&lt;&gt;"",IF('WS-7'!DN131&gt;'WS-7'!DN133,MIN('WS-7'!DN131,'WS-7'!DN133),-MIN('WS-7'!DN131,'WS-7'!DN133))*IF('WS-7'!$DV131="W",1,-1),"")</f>
        <v/>
      </c>
      <c r="G950" s="39" t="str">
        <f>IF('WS-7'!$DV131&lt;&gt;"",IF('WS-7'!DP131&gt;'WS-7'!DP133,MIN('WS-7'!DP131,'WS-7'!DP133),-MIN('WS-7'!DP131,'WS-7'!DP133))*IF('WS-7'!$DV131="W",1,-1),"")</f>
        <v/>
      </c>
      <c r="H950" s="39" t="str">
        <f>IF('WS-7'!$DV131&lt;&gt;"",IF('WS-7'!DR131='WS-7'!DR133,"",IF('WS-7'!DR131&gt;'WS-7'!DR133,MIN('WS-7'!DR131,'WS-7'!DR133),-MIN('WS-7'!DR131,'WS-7'!DR133))*IF('WS-7'!$DV131="W",1,-1)),"")</f>
        <v/>
      </c>
      <c r="I950" s="39" t="str">
        <f>IF('WS-7'!$DV131&lt;&gt;"",IF('WS-7'!DT131='WS-7'!DT133,"",IF('WS-7'!DT131&gt;'WS-7'!DT133,MIN('WS-7'!DT131,'WS-7'!DT133),-MIN('WS-7'!DT131,'WS-7'!DT133))*IF('WS-7'!$DV131="W",1,-1)),"")</f>
        <v/>
      </c>
    </row>
    <row r="951" spans="1:9">
      <c r="A951" t="e">
        <f t="shared" si="14"/>
        <v>#VALUE!</v>
      </c>
      <c r="B951" s="38" t="str">
        <f>CONCATENATE("WS-7 ",'WS-7'!$D$135,",",'WS-7'!$CT141)</f>
        <v>WS-7 3,9</v>
      </c>
      <c r="C951" t="str">
        <f>IF('WS-7'!$DV141&lt;&gt;"",IF('WS-7'!$DV141="W",'WS-7'!$CW141,'WS-7'!$CW143),"")</f>
        <v/>
      </c>
      <c r="D951" t="str">
        <f>IF('WS-7'!$DV141&lt;&gt;"",IF('WS-7'!$DV141="L",'WS-7'!$CW141,'WS-7'!$CW143),"")</f>
        <v/>
      </c>
      <c r="E951" s="39" t="str">
        <f>IF('WS-7'!$DV141&lt;&gt;"",IF('WS-7'!DL141&gt;'WS-7'!DL143,MIN('WS-7'!DL141,'WS-7'!DL143),-MIN('WS-7'!DL141,'WS-7'!DL143))*IF('WS-7'!$DV141="W",1,-1),"")</f>
        <v/>
      </c>
      <c r="F951" s="39" t="str">
        <f>IF('WS-7'!$DV141&lt;&gt;"",IF('WS-7'!DN141&gt;'WS-7'!DN143,MIN('WS-7'!DN141,'WS-7'!DN143),-MIN('WS-7'!DN141,'WS-7'!DN143))*IF('WS-7'!$DV141="W",1,-1),"")</f>
        <v/>
      </c>
      <c r="G951" s="39" t="str">
        <f>IF('WS-7'!$DV141&lt;&gt;"",IF('WS-7'!DP141&gt;'WS-7'!DP143,MIN('WS-7'!DP141,'WS-7'!DP143),-MIN('WS-7'!DP141,'WS-7'!DP143))*IF('WS-7'!$DV141="W",1,-1),"")</f>
        <v/>
      </c>
      <c r="H951" s="39" t="str">
        <f>IF('WS-7'!$DV141&lt;&gt;"",IF('WS-7'!DR141='WS-7'!DR143,"",IF('WS-7'!DR141&gt;'WS-7'!DR143,MIN('WS-7'!DR141,'WS-7'!DR143),-MIN('WS-7'!DR141,'WS-7'!DR143))*IF('WS-7'!$DV141="W",1,-1)),"")</f>
        <v/>
      </c>
      <c r="I951" s="39" t="str">
        <f>IF('WS-7'!$DV141&lt;&gt;"",IF('WS-7'!DT141='WS-7'!DT143,"",IF('WS-7'!DT141&gt;'WS-7'!DT143,MIN('WS-7'!DT141,'WS-7'!DT143),-MIN('WS-7'!DT141,'WS-7'!DT143))*IF('WS-7'!$DV141="W",1,-1)),"")</f>
        <v/>
      </c>
    </row>
    <row r="952" spans="1:9">
      <c r="A952" t="e">
        <f t="shared" si="14"/>
        <v>#VALUE!</v>
      </c>
      <c r="B952" s="38" t="str">
        <f>CONCATENATE("WS-7 ",'WS-7'!$D$135,",",'WS-7'!$CT151)</f>
        <v>WS-7 3,10</v>
      </c>
      <c r="C952" t="str">
        <f>IF('WS-7'!$DV151&lt;&gt;"",IF('WS-7'!$DV151="W",'WS-7'!$CW151,'WS-7'!$CW153),"")</f>
        <v/>
      </c>
      <c r="D952" t="str">
        <f>IF('WS-7'!$DV151&lt;&gt;"",IF('WS-7'!$DV151="L",'WS-7'!$CW151,'WS-7'!$CW153),"")</f>
        <v/>
      </c>
      <c r="E952" s="39" t="str">
        <f>IF('WS-7'!$DV151&lt;&gt;"",IF('WS-7'!DL151&gt;'WS-7'!DL153,MIN('WS-7'!DL151,'WS-7'!DL153),-MIN('WS-7'!DL151,'WS-7'!DL153))*IF('WS-7'!$DV151="W",1,-1),"")</f>
        <v/>
      </c>
      <c r="F952" s="39" t="str">
        <f>IF('WS-7'!$DV151&lt;&gt;"",IF('WS-7'!DN151&gt;'WS-7'!DN153,MIN('WS-7'!DN151,'WS-7'!DN153),-MIN('WS-7'!DN151,'WS-7'!DN153))*IF('WS-7'!$DV151="W",1,-1),"")</f>
        <v/>
      </c>
      <c r="G952" s="39" t="str">
        <f>IF('WS-7'!$DV151&lt;&gt;"",IF('WS-7'!DP151&gt;'WS-7'!DP153,MIN('WS-7'!DP151,'WS-7'!DP153),-MIN('WS-7'!DP151,'WS-7'!DP153))*IF('WS-7'!$DV151="W",1,-1),"")</f>
        <v/>
      </c>
      <c r="H952" s="39" t="str">
        <f>IF('WS-7'!$DV151&lt;&gt;"",IF('WS-7'!DR151='WS-7'!DR153,"",IF('WS-7'!DR151&gt;'WS-7'!DR153,MIN('WS-7'!DR151,'WS-7'!DR153),-MIN('WS-7'!DR151,'WS-7'!DR153))*IF('WS-7'!$DV151="W",1,-1)),"")</f>
        <v/>
      </c>
      <c r="I952" s="39" t="str">
        <f>IF('WS-7'!$DV151&lt;&gt;"",IF('WS-7'!DT151='WS-7'!DT153,"",IF('WS-7'!DT151&gt;'WS-7'!DT153,MIN('WS-7'!DT151,'WS-7'!DT153),-MIN('WS-7'!DT151,'WS-7'!DT153))*IF('WS-7'!$DV151="W",1,-1)),"")</f>
        <v/>
      </c>
    </row>
    <row r="953" spans="1:9">
      <c r="A953" t="e">
        <f t="shared" si="14"/>
        <v>#VALUE!</v>
      </c>
      <c r="B953" s="38" t="str">
        <f>CONCATENATE("WS-7 ",'WS-7'!$D$135,",",'WS-7'!$CT161)</f>
        <v>WS-7 3,11</v>
      </c>
      <c r="C953" t="str">
        <f>IF('WS-7'!$DV161&lt;&gt;"",IF('WS-7'!$DV161="W",'WS-7'!$CW161,'WS-7'!$CW163),"")</f>
        <v/>
      </c>
      <c r="D953" t="str">
        <f>IF('WS-7'!$DV161&lt;&gt;"",IF('WS-7'!$DV161="L",'WS-7'!$CW161,'WS-7'!$CW163),"")</f>
        <v/>
      </c>
      <c r="E953" s="39" t="str">
        <f>IF('WS-7'!$DV161&lt;&gt;"",IF('WS-7'!DL161&gt;'WS-7'!DL163,MIN('WS-7'!DL161,'WS-7'!DL163),-MIN('WS-7'!DL161,'WS-7'!DL163))*IF('WS-7'!$DV161="W",1,-1),"")</f>
        <v/>
      </c>
      <c r="F953" s="39" t="str">
        <f>IF('WS-7'!$DV161&lt;&gt;"",IF('WS-7'!DN161&gt;'WS-7'!DN163,MIN('WS-7'!DN161,'WS-7'!DN163),-MIN('WS-7'!DN161,'WS-7'!DN163))*IF('WS-7'!$DV161="W",1,-1),"")</f>
        <v/>
      </c>
      <c r="G953" s="39" t="str">
        <f>IF('WS-7'!$DV161&lt;&gt;"",IF('WS-7'!DP161&gt;'WS-7'!DP163,MIN('WS-7'!DP161,'WS-7'!DP163),-MIN('WS-7'!DP161,'WS-7'!DP163))*IF('WS-7'!$DV161="W",1,-1),"")</f>
        <v/>
      </c>
      <c r="H953" s="39" t="str">
        <f>IF('WS-7'!$DV161&lt;&gt;"",IF('WS-7'!DR161='WS-7'!DR163,"",IF('WS-7'!DR161&gt;'WS-7'!DR163,MIN('WS-7'!DR161,'WS-7'!DR163),-MIN('WS-7'!DR161,'WS-7'!DR163))*IF('WS-7'!$DV161="W",1,-1)),"")</f>
        <v/>
      </c>
      <c r="I953" s="39" t="str">
        <f>IF('WS-7'!$DV161&lt;&gt;"",IF('WS-7'!DT161='WS-7'!DT163,"",IF('WS-7'!DT161&gt;'WS-7'!DT163,MIN('WS-7'!DT161,'WS-7'!DT163),-MIN('WS-7'!DT161,'WS-7'!DT163))*IF('WS-7'!$DV161="W",1,-1)),"")</f>
        <v/>
      </c>
    </row>
    <row r="954" spans="1:9">
      <c r="A954" t="e">
        <f t="shared" si="14"/>
        <v>#VALUE!</v>
      </c>
      <c r="B954" s="38" t="str">
        <f>CONCATENATE("WS-7 ",'WS-7'!$D$135,",",'WS-7'!$CT171)</f>
        <v>WS-7 3,12</v>
      </c>
      <c r="C954" t="str">
        <f>IF('WS-7'!$DV171&lt;&gt;"",IF('WS-7'!$DV171="W",'WS-7'!$CW171,'WS-7'!$CW173),"")</f>
        <v/>
      </c>
      <c r="D954" t="str">
        <f>IF('WS-7'!$DV171&lt;&gt;"",IF('WS-7'!$DV171="L",'WS-7'!$CW171,'WS-7'!$CW173),"")</f>
        <v/>
      </c>
      <c r="E954" s="39" t="str">
        <f>IF('WS-7'!$DV171&lt;&gt;"",IF('WS-7'!DL171&gt;'WS-7'!DL173,MIN('WS-7'!DL171,'WS-7'!DL173),-MIN('WS-7'!DL171,'WS-7'!DL173))*IF('WS-7'!$DV171="W",1,-1),"")</f>
        <v/>
      </c>
      <c r="F954" s="39" t="str">
        <f>IF('WS-7'!$DV171&lt;&gt;"",IF('WS-7'!DN171&gt;'WS-7'!DN173,MIN('WS-7'!DN171,'WS-7'!DN173),-MIN('WS-7'!DN171,'WS-7'!DN173))*IF('WS-7'!$DV171="W",1,-1),"")</f>
        <v/>
      </c>
      <c r="G954" s="39" t="str">
        <f>IF('WS-7'!$DV171&lt;&gt;"",IF('WS-7'!DP171&gt;'WS-7'!DP173,MIN('WS-7'!DP171,'WS-7'!DP173),-MIN('WS-7'!DP171,'WS-7'!DP173))*IF('WS-7'!$DV171="W",1,-1),"")</f>
        <v/>
      </c>
      <c r="H954" s="39" t="str">
        <f>IF('WS-7'!$DV171&lt;&gt;"",IF('WS-7'!DR171='WS-7'!DR173,"",IF('WS-7'!DR171&gt;'WS-7'!DR173,MIN('WS-7'!DR171,'WS-7'!DR173),-MIN('WS-7'!DR171,'WS-7'!DR173))*IF('WS-7'!$DV171="W",1,-1)),"")</f>
        <v/>
      </c>
      <c r="I954" s="39" t="str">
        <f>IF('WS-7'!$DV171&lt;&gt;"",IF('WS-7'!DT171='WS-7'!DT173,"",IF('WS-7'!DT171&gt;'WS-7'!DT173,MIN('WS-7'!DT171,'WS-7'!DT173),-MIN('WS-7'!DT171,'WS-7'!DT173))*IF('WS-7'!$DV171="W",1,-1)),"")</f>
        <v/>
      </c>
    </row>
    <row r="955" spans="1:9">
      <c r="A955" t="e">
        <f t="shared" si="14"/>
        <v>#VALUE!</v>
      </c>
      <c r="B955" s="38" t="str">
        <f>CONCATENATE("WS-7 ",'WS-7'!$D$135,",",'WS-7'!$CT181)</f>
        <v>WS-7 3,13</v>
      </c>
      <c r="C955" t="str">
        <f>IF('WS-7'!$DV181&lt;&gt;"",IF('WS-7'!$DV181="W",'WS-7'!$CW181,'WS-7'!$CW183),"")</f>
        <v/>
      </c>
      <c r="D955" t="str">
        <f>IF('WS-7'!$DV181&lt;&gt;"",IF('WS-7'!$DV181="L",'WS-7'!$CW181,'WS-7'!$CW183),"")</f>
        <v/>
      </c>
      <c r="E955" s="39" t="str">
        <f>IF('WS-7'!$DV181&lt;&gt;"",IF('WS-7'!DL181&gt;'WS-7'!DL183,MIN('WS-7'!DL181,'WS-7'!DL183),-MIN('WS-7'!DL181,'WS-7'!DL183))*IF('WS-7'!$DV181="W",1,-1),"")</f>
        <v/>
      </c>
      <c r="F955" s="39" t="str">
        <f>IF('WS-7'!$DV181&lt;&gt;"",IF('WS-7'!DN181&gt;'WS-7'!DN183,MIN('WS-7'!DN181,'WS-7'!DN183),-MIN('WS-7'!DN181,'WS-7'!DN183))*IF('WS-7'!$DV181="W",1,-1),"")</f>
        <v/>
      </c>
      <c r="G955" s="39" t="str">
        <f>IF('WS-7'!$DV181&lt;&gt;"",IF('WS-7'!DP181&gt;'WS-7'!DP183,MIN('WS-7'!DP181,'WS-7'!DP183),-MIN('WS-7'!DP181,'WS-7'!DP183))*IF('WS-7'!$DV181="W",1,-1),"")</f>
        <v/>
      </c>
      <c r="H955" s="39" t="str">
        <f>IF('WS-7'!$DV181&lt;&gt;"",IF('WS-7'!DR181='WS-7'!DR183,"",IF('WS-7'!DR181&gt;'WS-7'!DR183,MIN('WS-7'!DR181,'WS-7'!DR183),-MIN('WS-7'!DR181,'WS-7'!DR183))*IF('WS-7'!$DV181="W",1,-1)),"")</f>
        <v/>
      </c>
      <c r="I955" s="39" t="str">
        <f>IF('WS-7'!$DV181&lt;&gt;"",IF('WS-7'!DT181='WS-7'!DT183,"",IF('WS-7'!DT181&gt;'WS-7'!DT183,MIN('WS-7'!DT181,'WS-7'!DT183),-MIN('WS-7'!DT181,'WS-7'!DT183))*IF('WS-7'!$DV181="W",1,-1)),"")</f>
        <v/>
      </c>
    </row>
    <row r="956" spans="1:9">
      <c r="A956" t="e">
        <f t="shared" si="14"/>
        <v>#VALUE!</v>
      </c>
      <c r="B956" s="38" t="str">
        <f>CONCATENATE("WS-7 ",'WS-7'!$D$135,",",'WS-7'!$CT191)</f>
        <v>WS-7 3,14</v>
      </c>
      <c r="C956" t="str">
        <f>IF('WS-7'!$DV191&lt;&gt;"",IF('WS-7'!$DV191="W",'WS-7'!$CW191,'WS-7'!$CW193),"")</f>
        <v/>
      </c>
      <c r="D956" t="str">
        <f>IF('WS-7'!$DV191&lt;&gt;"",IF('WS-7'!$DV191="L",'WS-7'!$CW191,'WS-7'!$CW193),"")</f>
        <v/>
      </c>
      <c r="E956" s="39" t="str">
        <f>IF('WS-7'!$DV191&lt;&gt;"",IF('WS-7'!DL191&gt;'WS-7'!DL193,MIN('WS-7'!DL191,'WS-7'!DL193),-MIN('WS-7'!DL191,'WS-7'!DL193))*IF('WS-7'!$DV191="W",1,-1),"")</f>
        <v/>
      </c>
      <c r="F956" s="39" t="str">
        <f>IF('WS-7'!$DV191&lt;&gt;"",IF('WS-7'!DN191&gt;'WS-7'!DN193,MIN('WS-7'!DN191,'WS-7'!DN193),-MIN('WS-7'!DN191,'WS-7'!DN193))*IF('WS-7'!$DV191="W",1,-1),"")</f>
        <v/>
      </c>
      <c r="G956" s="39" t="str">
        <f>IF('WS-7'!$DV191&lt;&gt;"",IF('WS-7'!DP191&gt;'WS-7'!DP193,MIN('WS-7'!DP191,'WS-7'!DP193),-MIN('WS-7'!DP191,'WS-7'!DP193))*IF('WS-7'!$DV191="W",1,-1),"")</f>
        <v/>
      </c>
      <c r="H956" s="39" t="str">
        <f>IF('WS-7'!$DV191&lt;&gt;"",IF('WS-7'!DR191='WS-7'!DR193,"",IF('WS-7'!DR191&gt;'WS-7'!DR193,MIN('WS-7'!DR191,'WS-7'!DR193),-MIN('WS-7'!DR191,'WS-7'!DR193))*IF('WS-7'!$DV191="W",1,-1)),"")</f>
        <v/>
      </c>
      <c r="I956" s="39" t="str">
        <f>IF('WS-7'!$DV191&lt;&gt;"",IF('WS-7'!DT191='WS-7'!DT193,"",IF('WS-7'!DT191&gt;'WS-7'!DT193,MIN('WS-7'!DT191,'WS-7'!DT193),-MIN('WS-7'!DT191,'WS-7'!DT193))*IF('WS-7'!$DV191="W",1,-1)),"")</f>
        <v/>
      </c>
    </row>
    <row r="957" spans="1:9">
      <c r="A957" t="e">
        <f t="shared" si="14"/>
        <v>#VALUE!</v>
      </c>
      <c r="B957" s="38" t="str">
        <f>CONCATENATE("WS-7 ",'WS-7'!$D$135,",",'WS-7'!$EJ131)</f>
        <v>WS-7 3,15</v>
      </c>
      <c r="C957" t="str">
        <f>IF('WS-7'!$FL131&lt;&gt;"",IF('WS-7'!$FL131="W",'WS-7'!$EM131,'WS-7'!$EM133),"")</f>
        <v/>
      </c>
      <c r="D957" t="str">
        <f>IF('WS-7'!$FL131&lt;&gt;"",IF('WS-7'!$FL131="L",'WS-7'!$EM131,'WS-7'!$EM133),"")</f>
        <v/>
      </c>
      <c r="E957" s="39" t="str">
        <f>IF('WS-7'!$FL131&lt;&gt;"",IF('WS-7'!FB131&gt;'WS-7'!FB133,MIN('WS-7'!FB131,'WS-7'!FB133),-MIN('WS-7'!FB131,'WS-7'!FB133))*IF('WS-7'!$FL131="W",1,-1),"")</f>
        <v/>
      </c>
      <c r="F957" s="39" t="str">
        <f>IF('WS-7'!$FL131&lt;&gt;"",IF('WS-7'!FD131&gt;'WS-7'!FD133,MIN('WS-7'!FD131,'WS-7'!FD133),-MIN('WS-7'!FD131,'WS-7'!FD133))*IF('WS-7'!$FL131="W",1,-1),"")</f>
        <v/>
      </c>
      <c r="G957" s="39" t="str">
        <f>IF('WS-7'!$FL131&lt;&gt;"",IF('WS-7'!FF131&gt;'WS-7'!FF133,MIN('WS-7'!FF131,'WS-7'!FF133),-MIN('WS-7'!FF131,'WS-7'!FF133))*IF('WS-7'!$FL131="W",1,-1),"")</f>
        <v/>
      </c>
      <c r="H957" s="39" t="str">
        <f>IF('WS-7'!$FL131&lt;&gt;"",IF('WS-7'!FH131='WS-7'!FH133,"",IF('WS-7'!FH131&gt;'WS-7'!FH133,MIN('WS-7'!FH131,'WS-7'!FH133),-MIN('WS-7'!FH131,'WS-7'!FH133))*IF('WS-7'!$FL131="W",1,-1)),"")</f>
        <v/>
      </c>
      <c r="I957" s="39" t="str">
        <f>IF('WS-7'!$FL131&lt;&gt;"",IF('WS-7'!FJ131='WS-7'!FJ133,"",IF('WS-7'!FJ131&gt;'WS-7'!FJ133,MIN('WS-7'!FJ131,'WS-7'!FJ133),-MIN('WS-7'!FJ131,'WS-7'!FJ133))*IF('WS-7'!$FL131="W",1,-1)),"")</f>
        <v/>
      </c>
    </row>
    <row r="958" spans="1:9">
      <c r="A958" t="e">
        <f t="shared" si="14"/>
        <v>#VALUE!</v>
      </c>
      <c r="B958" s="38" t="str">
        <f>CONCATENATE("WS-7 ",'WS-7'!$D$135,",",'WS-7'!$EJ141)</f>
        <v>WS-7 3,16</v>
      </c>
      <c r="C958" t="str">
        <f>IF('WS-7'!$FL141&lt;&gt;"",IF('WS-7'!$FL141="W",'WS-7'!$EM141,'WS-7'!$EM143),"")</f>
        <v/>
      </c>
      <c r="D958" t="str">
        <f>IF('WS-7'!$FL141&lt;&gt;"",IF('WS-7'!$FL141="L",'WS-7'!$EM141,'WS-7'!$EM143),"")</f>
        <v/>
      </c>
      <c r="E958" s="39" t="str">
        <f>IF('WS-7'!$FL141&lt;&gt;"",IF('WS-7'!FB141&gt;'WS-7'!FB143,MIN('WS-7'!FB141,'WS-7'!FB143),-MIN('WS-7'!FB141,'WS-7'!FB143))*IF('WS-7'!$FL141="W",1,-1),"")</f>
        <v/>
      </c>
      <c r="F958" s="39" t="str">
        <f>IF('WS-7'!$FL141&lt;&gt;"",IF('WS-7'!FD141&gt;'WS-7'!FD143,MIN('WS-7'!FD141,'WS-7'!FD143),-MIN('WS-7'!FD141,'WS-7'!FD143))*IF('WS-7'!$FL141="W",1,-1),"")</f>
        <v/>
      </c>
      <c r="G958" s="39" t="str">
        <f>IF('WS-7'!$FL141&lt;&gt;"",IF('WS-7'!FF141&gt;'WS-7'!FF143,MIN('WS-7'!FF141,'WS-7'!FF143),-MIN('WS-7'!FF141,'WS-7'!FF143))*IF('WS-7'!$FL141="W",1,-1),"")</f>
        <v/>
      </c>
      <c r="H958" s="39" t="str">
        <f>IF('WS-7'!$FL141&lt;&gt;"",IF('WS-7'!FH141='WS-7'!FH143,"",IF('WS-7'!FH141&gt;'WS-7'!FH143,MIN('WS-7'!FH141,'WS-7'!FH143),-MIN('WS-7'!FH141,'WS-7'!FH143))*IF('WS-7'!$FL141="W",1,-1)),"")</f>
        <v/>
      </c>
      <c r="I958" s="39" t="str">
        <f>IF('WS-7'!$FL141&lt;&gt;"",IF('WS-7'!FJ141='WS-7'!FJ143,"",IF('WS-7'!FJ141&gt;'WS-7'!FJ143,MIN('WS-7'!FJ141,'WS-7'!FJ143),-MIN('WS-7'!FJ141,'WS-7'!FJ143))*IF('WS-7'!$FL141="W",1,-1)),"")</f>
        <v/>
      </c>
    </row>
    <row r="959" spans="1:9">
      <c r="A959" t="e">
        <f t="shared" si="14"/>
        <v>#VALUE!</v>
      </c>
      <c r="B959" s="38" t="str">
        <f>CONCATENATE("WS-7 ",'WS-7'!$D$135,",",'WS-7'!$EJ151)</f>
        <v>WS-7 3,17</v>
      </c>
      <c r="C959" t="str">
        <f>IF('WS-7'!$FL151&lt;&gt;"",IF('WS-7'!$FL151="W",'WS-7'!$EM151,'WS-7'!$EM153),"")</f>
        <v/>
      </c>
      <c r="D959" t="str">
        <f>IF('WS-7'!$FL151&lt;&gt;"",IF('WS-7'!$FL151="L",'WS-7'!$EM151,'WS-7'!$EM153),"")</f>
        <v/>
      </c>
      <c r="E959" s="39" t="str">
        <f>IF('WS-7'!$FL151&lt;&gt;"",IF('WS-7'!FB151&gt;'WS-7'!FB153,MIN('WS-7'!FB151,'WS-7'!FB153),-MIN('WS-7'!FB151,'WS-7'!FB153))*IF('WS-7'!$FL151="W",1,-1),"")</f>
        <v/>
      </c>
      <c r="F959" s="39" t="str">
        <f>IF('WS-7'!$FL151&lt;&gt;"",IF('WS-7'!FD151&gt;'WS-7'!FD153,MIN('WS-7'!FD151,'WS-7'!FD153),-MIN('WS-7'!FD151,'WS-7'!FD153))*IF('WS-7'!$FL151="W",1,-1),"")</f>
        <v/>
      </c>
      <c r="G959" s="39" t="str">
        <f>IF('WS-7'!$FL151&lt;&gt;"",IF('WS-7'!FF151&gt;'WS-7'!FF153,MIN('WS-7'!FF151,'WS-7'!FF153),-MIN('WS-7'!FF151,'WS-7'!FF153))*IF('WS-7'!$FL151="W",1,-1),"")</f>
        <v/>
      </c>
      <c r="H959" s="39" t="str">
        <f>IF('WS-7'!$FL151&lt;&gt;"",IF('WS-7'!FH151='WS-7'!FH153,"",IF('WS-7'!FH151&gt;'WS-7'!FH153,MIN('WS-7'!FH151,'WS-7'!FH153),-MIN('WS-7'!FH151,'WS-7'!FH153))*IF('WS-7'!$FL151="W",1,-1)),"")</f>
        <v/>
      </c>
      <c r="I959" s="39" t="str">
        <f>IF('WS-7'!$FL151&lt;&gt;"",IF('WS-7'!FJ151='WS-7'!FJ153,"",IF('WS-7'!FJ151&gt;'WS-7'!FJ153,MIN('WS-7'!FJ151,'WS-7'!FJ153),-MIN('WS-7'!FJ151,'WS-7'!FJ153))*IF('WS-7'!$FL151="W",1,-1)),"")</f>
        <v/>
      </c>
    </row>
    <row r="960" spans="1:9">
      <c r="A960" t="e">
        <f t="shared" si="14"/>
        <v>#VALUE!</v>
      </c>
      <c r="B960" s="38" t="str">
        <f>CONCATENATE("WS-7 ",'WS-7'!$D$135,",",'WS-7'!$EJ161)</f>
        <v>WS-7 3,18</v>
      </c>
      <c r="C960" t="str">
        <f>IF('WS-7'!$FL161&lt;&gt;"",IF('WS-7'!$FL161="W",'WS-7'!$EM161,'WS-7'!$EM163),"")</f>
        <v/>
      </c>
      <c r="D960" t="str">
        <f>IF('WS-7'!$FL161&lt;&gt;"",IF('WS-7'!$FL161="L",'WS-7'!$EM161,'WS-7'!$EM163),"")</f>
        <v/>
      </c>
      <c r="E960" s="39" t="str">
        <f>IF('WS-7'!$FL161&lt;&gt;"",IF('WS-7'!FB161&gt;'WS-7'!FB163,MIN('WS-7'!FB161,'WS-7'!FB163),-MIN('WS-7'!FB161,'WS-7'!FB163))*IF('WS-7'!$FL161="W",1,-1),"")</f>
        <v/>
      </c>
      <c r="F960" s="39" t="str">
        <f>IF('WS-7'!$FL161&lt;&gt;"",IF('WS-7'!FD161&gt;'WS-7'!FD163,MIN('WS-7'!FD161,'WS-7'!FD163),-MIN('WS-7'!FD161,'WS-7'!FD163))*IF('WS-7'!$FL161="W",1,-1),"")</f>
        <v/>
      </c>
      <c r="G960" s="39" t="str">
        <f>IF('WS-7'!$FL161&lt;&gt;"",IF('WS-7'!FF161&gt;'WS-7'!FF163,MIN('WS-7'!FF161,'WS-7'!FF163),-MIN('WS-7'!FF161,'WS-7'!FF163))*IF('WS-7'!$FL161="W",1,-1),"")</f>
        <v/>
      </c>
      <c r="H960" s="39" t="str">
        <f>IF('WS-7'!$FL161&lt;&gt;"",IF('WS-7'!FH161='WS-7'!FH163,"",IF('WS-7'!FH161&gt;'WS-7'!FH163,MIN('WS-7'!FH161,'WS-7'!FH163),-MIN('WS-7'!FH161,'WS-7'!FH163))*IF('WS-7'!$FL161="W",1,-1)),"")</f>
        <v/>
      </c>
      <c r="I960" s="39" t="str">
        <f>IF('WS-7'!$FL161&lt;&gt;"",IF('WS-7'!FJ161='WS-7'!FJ163,"",IF('WS-7'!FJ161&gt;'WS-7'!FJ163,MIN('WS-7'!FJ161,'WS-7'!FJ163),-MIN('WS-7'!FJ161,'WS-7'!FJ163))*IF('WS-7'!$FL161="W",1,-1)),"")</f>
        <v/>
      </c>
    </row>
    <row r="961" spans="1:9">
      <c r="A961" t="e">
        <f t="shared" si="14"/>
        <v>#VALUE!</v>
      </c>
      <c r="B961" s="38" t="str">
        <f>CONCATENATE("WS-7 ",'WS-7'!$D$135,",",'WS-7'!$EJ171)</f>
        <v>WS-7 3,19</v>
      </c>
      <c r="C961" t="str">
        <f>IF('WS-7'!$FL171&lt;&gt;"",IF('WS-7'!$FL171="W",'WS-7'!$EM171,'WS-7'!$EM173),"")</f>
        <v/>
      </c>
      <c r="D961" t="str">
        <f>IF('WS-7'!$FL171&lt;&gt;"",IF('WS-7'!$FL171="L",'WS-7'!$EM171,'WS-7'!$EM173),"")</f>
        <v/>
      </c>
      <c r="E961" s="39" t="str">
        <f>IF('WS-7'!$FL171&lt;&gt;"",IF('WS-7'!FB171&gt;'WS-7'!FB173,MIN('WS-7'!FB171,'WS-7'!FB173),-MIN('WS-7'!FB171,'WS-7'!FB173))*IF('WS-7'!$FL171="W",1,-1),"")</f>
        <v/>
      </c>
      <c r="F961" s="39" t="str">
        <f>IF('WS-7'!$FL171&lt;&gt;"",IF('WS-7'!FD171&gt;'WS-7'!FD173,MIN('WS-7'!FD171,'WS-7'!FD173),-MIN('WS-7'!FD171,'WS-7'!FD173))*IF('WS-7'!$FL171="W",1,-1),"")</f>
        <v/>
      </c>
      <c r="G961" s="39" t="str">
        <f>IF('WS-7'!$FL171&lt;&gt;"",IF('WS-7'!FF171&gt;'WS-7'!FF173,MIN('WS-7'!FF171,'WS-7'!FF173),-MIN('WS-7'!FF171,'WS-7'!FF173))*IF('WS-7'!$FL171="W",1,-1),"")</f>
        <v/>
      </c>
      <c r="H961" s="39" t="str">
        <f>IF('WS-7'!$FL171&lt;&gt;"",IF('WS-7'!FH171='WS-7'!FH173,"",IF('WS-7'!FH171&gt;'WS-7'!FH173,MIN('WS-7'!FH171,'WS-7'!FH173),-MIN('WS-7'!FH171,'WS-7'!FH173))*IF('WS-7'!$FL171="W",1,-1)),"")</f>
        <v/>
      </c>
      <c r="I961" s="39" t="str">
        <f>IF('WS-7'!$FL171&lt;&gt;"",IF('WS-7'!FJ171='WS-7'!FJ173,"",IF('WS-7'!FJ171&gt;'WS-7'!FJ173,MIN('WS-7'!FJ171,'WS-7'!FJ173),-MIN('WS-7'!FJ171,'WS-7'!FJ173))*IF('WS-7'!$FL171="W",1,-1)),"")</f>
        <v/>
      </c>
    </row>
    <row r="962" spans="1:9">
      <c r="A962" t="e">
        <f t="shared" ref="A962:A1025" si="15">MID($C962,FIND(" ",$C962,1)+1,FIND(" ",$C962,LEN($C962)-8)-1-FIND(" ",$C962,1))&amp;";"&amp;LEFT($C962,FIND(" ",$C962,1)-1)&amp;";"&amp;MID($C962,FIND("(",$C962,LEN($C962)-7)+1,FIND(")",$C962,LEN($C962)-2)-FIND("(",$C962,LEN($C962)-7)-1)&amp;";"&amp;MID($D962,FIND(" ",$D962,1)+1,FIND(" ",$D962,LEN($D962)-8)-1-FIND(" ",$D962,1))&amp;";"&amp;LEFT($D962,FIND(" ",$D962,1)-1)&amp;";"&amp;MID($D962,FIND("(",$D962,LEN($D962)-7)+1,FIND(")",$D962,LEN($D962)-2)-FIND("(",$D962,LEN($D962)-7)-1)&amp;"|"</f>
        <v>#VALUE!</v>
      </c>
      <c r="B962" s="38" t="str">
        <f>CONCATENATE("WS-7 ",'WS-7'!$D$135,",",'WS-7'!$EJ181)</f>
        <v>WS-7 3,20</v>
      </c>
      <c r="C962" t="str">
        <f>IF('WS-7'!$FL181&lt;&gt;"",IF('WS-7'!$FL181="W",'WS-7'!$EM181,'WS-7'!$EM183),"")</f>
        <v/>
      </c>
      <c r="D962" t="str">
        <f>IF('WS-7'!$FL181&lt;&gt;"",IF('WS-7'!$FL181="L",'WS-7'!$EM181,'WS-7'!$EM183),"")</f>
        <v/>
      </c>
      <c r="E962" s="39" t="str">
        <f>IF('WS-7'!$FL181&lt;&gt;"",IF('WS-7'!FB181&gt;'WS-7'!FB183,MIN('WS-7'!FB181,'WS-7'!FB183),-MIN('WS-7'!FB181,'WS-7'!FB183))*IF('WS-7'!$FL181="W",1,-1),"")</f>
        <v/>
      </c>
      <c r="F962" s="39" t="str">
        <f>IF('WS-7'!$FL181&lt;&gt;"",IF('WS-7'!FD181&gt;'WS-7'!FD183,MIN('WS-7'!FD181,'WS-7'!FD183),-MIN('WS-7'!FD181,'WS-7'!FD183))*IF('WS-7'!$FL181="W",1,-1),"")</f>
        <v/>
      </c>
      <c r="G962" s="39" t="str">
        <f>IF('WS-7'!$FL181&lt;&gt;"",IF('WS-7'!FF181&gt;'WS-7'!FF183,MIN('WS-7'!FF181,'WS-7'!FF183),-MIN('WS-7'!FF181,'WS-7'!FF183))*IF('WS-7'!$FL181="W",1,-1),"")</f>
        <v/>
      </c>
      <c r="H962" s="39" t="str">
        <f>IF('WS-7'!$FL181&lt;&gt;"",IF('WS-7'!FH181='WS-7'!FH183,"",IF('WS-7'!FH181&gt;'WS-7'!FH183,MIN('WS-7'!FH181,'WS-7'!FH183),-MIN('WS-7'!FH181,'WS-7'!FH183))*IF('WS-7'!$FL181="W",1,-1)),"")</f>
        <v/>
      </c>
      <c r="I962" s="39" t="str">
        <f>IF('WS-7'!$FL181&lt;&gt;"",IF('WS-7'!FJ181='WS-7'!FJ183,"",IF('WS-7'!FJ181&gt;'WS-7'!FJ183,MIN('WS-7'!FJ181,'WS-7'!FJ183),-MIN('WS-7'!FJ181,'WS-7'!FJ183))*IF('WS-7'!$FL181="W",1,-1)),"")</f>
        <v/>
      </c>
    </row>
    <row r="963" spans="1:9">
      <c r="A963" t="e">
        <f t="shared" si="15"/>
        <v>#VALUE!</v>
      </c>
      <c r="B963" s="38" t="str">
        <f>CONCATENATE("WS-7 ",'WS-7'!$D$135,",",'WS-7'!$EJ191)</f>
        <v>WS-7 3,21</v>
      </c>
      <c r="C963" t="str">
        <f>IF('WS-7'!$FL191&lt;&gt;"",IF('WS-7'!$FL191="W",'WS-7'!$EM191,'WS-7'!$EM193),"")</f>
        <v/>
      </c>
      <c r="D963" t="str">
        <f>IF('WS-7'!$FL191&lt;&gt;"",IF('WS-7'!$FL191="L",'WS-7'!$EM191,'WS-7'!$EM193),"")</f>
        <v/>
      </c>
      <c r="E963" s="39" t="str">
        <f>IF('WS-7'!$FL191&lt;&gt;"",IF('WS-7'!FB191&gt;'WS-7'!FB193,MIN('WS-7'!FB191,'WS-7'!FB193),-MIN('WS-7'!FB191,'WS-7'!FB193))*IF('WS-7'!$FL191="W",1,-1),"")</f>
        <v/>
      </c>
      <c r="F963" s="39" t="str">
        <f>IF('WS-7'!$FL191&lt;&gt;"",IF('WS-7'!FD191&gt;'WS-7'!FD193,MIN('WS-7'!FD191,'WS-7'!FD193),-MIN('WS-7'!FD191,'WS-7'!FD193))*IF('WS-7'!$FL191="W",1,-1),"")</f>
        <v/>
      </c>
      <c r="G963" s="39" t="str">
        <f>IF('WS-7'!$FL191&lt;&gt;"",IF('WS-7'!FF191&gt;'WS-7'!FF193,MIN('WS-7'!FF191,'WS-7'!FF193),-MIN('WS-7'!FF191,'WS-7'!FF193))*IF('WS-7'!$FL191="W",1,-1),"")</f>
        <v/>
      </c>
      <c r="H963" s="39" t="str">
        <f>IF('WS-7'!$FL191&lt;&gt;"",IF('WS-7'!FH191='WS-7'!FH193,"",IF('WS-7'!FH191&gt;'WS-7'!FH193,MIN('WS-7'!FH191,'WS-7'!FH193),-MIN('WS-7'!FH191,'WS-7'!FH193))*IF('WS-7'!$FL191="W",1,-1)),"")</f>
        <v/>
      </c>
      <c r="I963" s="39" t="str">
        <f>IF('WS-7'!$FL191&lt;&gt;"",IF('WS-7'!FJ191='WS-7'!FJ193,"",IF('WS-7'!FJ191&gt;'WS-7'!FJ193,MIN('WS-7'!FJ191,'WS-7'!FJ193),-MIN('WS-7'!FJ191,'WS-7'!FJ193))*IF('WS-7'!$FL191="W",1,-1)),"")</f>
        <v/>
      </c>
    </row>
    <row r="964" spans="1:9">
      <c r="A964" t="e">
        <f t="shared" si="15"/>
        <v>#VALUE!</v>
      </c>
      <c r="B964" s="38" t="str">
        <f>CONCATENATE("WS-7 ",'WS-7'!$D$200,",",'WS-7'!$BD196)</f>
        <v>WS-7 4,1</v>
      </c>
      <c r="C964" t="str">
        <f>IF('WS-7'!$CF196&lt;&gt;"",IF('WS-7'!$CF196="W",'WS-7'!$BG196,'WS-7'!$BG198),"")</f>
        <v/>
      </c>
      <c r="D964" t="str">
        <f>IF('WS-7'!$CF196&lt;&gt;"",IF('WS-7'!$CF196="L",'WS-7'!$BG196,'WS-7'!$BG198),"")</f>
        <v/>
      </c>
      <c r="E964" s="39" t="str">
        <f>IF('WS-7'!$CF196&lt;&gt;"",IF('WS-7'!BV196&gt;'WS-7'!BV198,MIN('WS-7'!BV196,'WS-7'!BV198),-MIN('WS-7'!BV196,'WS-7'!BV198))*IF('WS-7'!$CF196="W",1,-1),"")</f>
        <v/>
      </c>
      <c r="F964" s="39" t="str">
        <f>IF('WS-7'!$CF196&lt;&gt;"",IF('WS-7'!BX196&gt;'WS-7'!BX198,MIN('WS-7'!BX196,'WS-7'!BX198),-MIN('WS-7'!BX196,'WS-7'!BX198))*IF('WS-7'!$CF196="W",1,-1),"")</f>
        <v/>
      </c>
      <c r="G964" s="39" t="str">
        <f>IF('WS-7'!$CF196&lt;&gt;"",IF('WS-7'!BZ196&gt;'WS-7'!BZ198,MIN('WS-7'!BZ196,'WS-7'!BZ198),-MIN('WS-7'!BZ196,'WS-7'!BZ198))*IF('WS-7'!$CF196="W",1,-1),"")</f>
        <v/>
      </c>
      <c r="H964" s="39" t="str">
        <f>IF('WS-7'!$CF196&lt;&gt;"",IF('WS-7'!CB196='WS-7'!CB198,"",IF('WS-7'!CB196&gt;'WS-7'!CB198,MIN('WS-7'!CB196,'WS-7'!CB198),-MIN('WS-7'!CB196,'WS-7'!CB198))*IF('WS-7'!$CF196="W",1,-1)),"")</f>
        <v/>
      </c>
      <c r="I964" s="39" t="str">
        <f>IF('WS-7'!$CF196&lt;&gt;"",IF('WS-7'!CD196='WS-7'!CD198,"",IF('WS-7'!CD196&gt;'WS-7'!CD198,MIN('WS-7'!CD196,'WS-7'!CD198),-MIN('WS-7'!CD196,'WS-7'!CD198))*IF('WS-7'!$CF196="W",1,-1)),"")</f>
        <v/>
      </c>
    </row>
    <row r="965" spans="1:9">
      <c r="A965" t="e">
        <f t="shared" si="15"/>
        <v>#VALUE!</v>
      </c>
      <c r="B965" s="38" t="str">
        <f>CONCATENATE("WS-7 ",'WS-7'!$D$200,",",'WS-7'!$BD206)</f>
        <v>WS-7 4,2</v>
      </c>
      <c r="C965" t="str">
        <f>IF('WS-7'!$CF206&lt;&gt;"",IF('WS-7'!$CF206="W",'WS-7'!$BG206,'WS-7'!$BG208),"")</f>
        <v/>
      </c>
      <c r="D965" t="str">
        <f>IF('WS-7'!$CF206&lt;&gt;"",IF('WS-7'!$CF206="L",'WS-7'!$BG206,'WS-7'!$BG208),"")</f>
        <v/>
      </c>
      <c r="E965" s="39" t="str">
        <f>IF('WS-7'!$CF206&lt;&gt;"",IF('WS-7'!BV206&gt;'WS-7'!BV208,MIN('WS-7'!BV206,'WS-7'!BV208),-MIN('WS-7'!BV206,'WS-7'!BV208))*IF('WS-7'!$CF206="W",1,-1),"")</f>
        <v/>
      </c>
      <c r="F965" s="39" t="str">
        <f>IF('WS-7'!$CF206&lt;&gt;"",IF('WS-7'!BX206&gt;'WS-7'!BX208,MIN('WS-7'!BX206,'WS-7'!BX208),-MIN('WS-7'!BX206,'WS-7'!BX208))*IF('WS-7'!$CF206="W",1,-1),"")</f>
        <v/>
      </c>
      <c r="G965" s="39" t="str">
        <f>IF('WS-7'!$CF206&lt;&gt;"",IF('WS-7'!BZ206&gt;'WS-7'!BZ208,MIN('WS-7'!BZ206,'WS-7'!BZ208),-MIN('WS-7'!BZ206,'WS-7'!BZ208))*IF('WS-7'!$CF206="W",1,-1),"")</f>
        <v/>
      </c>
      <c r="H965" s="39" t="str">
        <f>IF('WS-7'!$CF206&lt;&gt;"",IF('WS-7'!CB206='WS-7'!CB208,"",IF('WS-7'!CB206&gt;'WS-7'!CB208,MIN('WS-7'!CB206,'WS-7'!CB208),-MIN('WS-7'!CB206,'WS-7'!CB208))*IF('WS-7'!$CF206="W",1,-1)),"")</f>
        <v/>
      </c>
      <c r="I965" s="39" t="str">
        <f>IF('WS-7'!$CF206&lt;&gt;"",IF('WS-7'!CD206='WS-7'!CD208,"",IF('WS-7'!CD206&gt;'WS-7'!CD208,MIN('WS-7'!CD206,'WS-7'!CD208),-MIN('WS-7'!CD206,'WS-7'!CD208))*IF('WS-7'!$CF206="W",1,-1)),"")</f>
        <v/>
      </c>
    </row>
    <row r="966" spans="1:9">
      <c r="A966" t="e">
        <f t="shared" si="15"/>
        <v>#VALUE!</v>
      </c>
      <c r="B966" s="38" t="str">
        <f>CONCATENATE("WS-7 ",'WS-7'!$D$200,",",'WS-7'!$BD216)</f>
        <v>WS-7 4,3</v>
      </c>
      <c r="C966" t="str">
        <f>IF('WS-7'!$CF216&lt;&gt;"",IF('WS-7'!$CF216="W",'WS-7'!$BG216,'WS-7'!$BG218),"")</f>
        <v/>
      </c>
      <c r="D966" t="str">
        <f>IF('WS-7'!$CF216&lt;&gt;"",IF('WS-7'!$CF216="L",'WS-7'!$BG216,'WS-7'!$BG218),"")</f>
        <v/>
      </c>
      <c r="E966" s="39" t="str">
        <f>IF('WS-7'!$CF216&lt;&gt;"",IF('WS-7'!BV216&gt;'WS-7'!BV218,MIN('WS-7'!BV216,'WS-7'!BV218),-MIN('WS-7'!BV216,'WS-7'!BV218))*IF('WS-7'!$CF216="W",1,-1),"")</f>
        <v/>
      </c>
      <c r="F966" s="39" t="str">
        <f>IF('WS-7'!$CF216&lt;&gt;"",IF('WS-7'!BX216&gt;'WS-7'!BX218,MIN('WS-7'!BX216,'WS-7'!BX218),-MIN('WS-7'!BX216,'WS-7'!BX218))*IF('WS-7'!$CF216="W",1,-1),"")</f>
        <v/>
      </c>
      <c r="G966" s="39" t="str">
        <f>IF('WS-7'!$CF216&lt;&gt;"",IF('WS-7'!BZ216&gt;'WS-7'!BZ218,MIN('WS-7'!BZ216,'WS-7'!BZ218),-MIN('WS-7'!BZ216,'WS-7'!BZ218))*IF('WS-7'!$CF216="W",1,-1),"")</f>
        <v/>
      </c>
      <c r="H966" s="39" t="str">
        <f>IF('WS-7'!$CF216&lt;&gt;"",IF('WS-7'!CB216='WS-7'!CB218,"",IF('WS-7'!CB216&gt;'WS-7'!CB218,MIN('WS-7'!CB216,'WS-7'!CB218),-MIN('WS-7'!CB216,'WS-7'!CB218))*IF('WS-7'!$CF216="W",1,-1)),"")</f>
        <v/>
      </c>
      <c r="I966" s="39" t="str">
        <f>IF('WS-7'!$CF216&lt;&gt;"",IF('WS-7'!CD216='WS-7'!CD218,"",IF('WS-7'!CD216&gt;'WS-7'!CD218,MIN('WS-7'!CD216,'WS-7'!CD218),-MIN('WS-7'!CD216,'WS-7'!CD218))*IF('WS-7'!$CF216="W",1,-1)),"")</f>
        <v/>
      </c>
    </row>
    <row r="967" spans="1:9">
      <c r="A967" t="e">
        <f t="shared" si="15"/>
        <v>#VALUE!</v>
      </c>
      <c r="B967" s="38" t="str">
        <f>CONCATENATE("WS-7 ",'WS-7'!$D$200,",",'WS-7'!$BD226)</f>
        <v>WS-7 4,4</v>
      </c>
      <c r="C967" t="str">
        <f>IF('WS-7'!$CF226&lt;&gt;"",IF('WS-7'!$CF226="W",'WS-7'!$BG226,'WS-7'!$BG228),"")</f>
        <v/>
      </c>
      <c r="D967" t="str">
        <f>IF('WS-7'!$CF226&lt;&gt;"",IF('WS-7'!$CF226="L",'WS-7'!$BG226,'WS-7'!$BG228),"")</f>
        <v/>
      </c>
      <c r="E967" s="39" t="str">
        <f>IF('WS-7'!$CF226&lt;&gt;"",IF('WS-7'!BV226&gt;'WS-7'!BV228,MIN('WS-7'!BV226,'WS-7'!BV228),-MIN('WS-7'!BV226,'WS-7'!BV228))*IF('WS-7'!$CF226="W",1,-1),"")</f>
        <v/>
      </c>
      <c r="F967" s="39" t="str">
        <f>IF('WS-7'!$CF226&lt;&gt;"",IF('WS-7'!BX226&gt;'WS-7'!BX228,MIN('WS-7'!BX226,'WS-7'!BX228),-MIN('WS-7'!BX226,'WS-7'!BX228))*IF('WS-7'!$CF226="W",1,-1),"")</f>
        <v/>
      </c>
      <c r="G967" s="39" t="str">
        <f>IF('WS-7'!$CF226&lt;&gt;"",IF('WS-7'!BZ226&gt;'WS-7'!BZ228,MIN('WS-7'!BZ226,'WS-7'!BZ228),-MIN('WS-7'!BZ226,'WS-7'!BZ228))*IF('WS-7'!$CF226="W",1,-1),"")</f>
        <v/>
      </c>
      <c r="H967" s="39" t="str">
        <f>IF('WS-7'!$CF226&lt;&gt;"",IF('WS-7'!CB226='WS-7'!CB228,"",IF('WS-7'!CB226&gt;'WS-7'!CB228,MIN('WS-7'!CB226,'WS-7'!CB228),-MIN('WS-7'!CB226,'WS-7'!CB228))*IF('WS-7'!$CF226="W",1,-1)),"")</f>
        <v/>
      </c>
      <c r="I967" s="39" t="str">
        <f>IF('WS-7'!$CF226&lt;&gt;"",IF('WS-7'!CD226='WS-7'!CD228,"",IF('WS-7'!CD226&gt;'WS-7'!CD228,MIN('WS-7'!CD226,'WS-7'!CD228),-MIN('WS-7'!CD226,'WS-7'!CD228))*IF('WS-7'!$CF226="W",1,-1)),"")</f>
        <v/>
      </c>
    </row>
    <row r="968" spans="1:9">
      <c r="A968" t="e">
        <f t="shared" si="15"/>
        <v>#VALUE!</v>
      </c>
      <c r="B968" s="38" t="str">
        <f>CONCATENATE("WS-7 ",'WS-7'!$D$200,",",'WS-7'!$BD236)</f>
        <v>WS-7 4,5</v>
      </c>
      <c r="C968" t="str">
        <f>IF('WS-7'!$CF236&lt;&gt;"",IF('WS-7'!$CF236="W",'WS-7'!$BG236,'WS-7'!$BG238),"")</f>
        <v/>
      </c>
      <c r="D968" t="str">
        <f>IF('WS-7'!$CF236&lt;&gt;"",IF('WS-7'!$CF236="L",'WS-7'!$BG236,'WS-7'!$BG238),"")</f>
        <v/>
      </c>
      <c r="E968" s="39" t="str">
        <f>IF('WS-7'!$CF236&lt;&gt;"",IF('WS-7'!BV236&gt;'WS-7'!BV238,MIN('WS-7'!BV236,'WS-7'!BV238),-MIN('WS-7'!BV236,'WS-7'!BV238))*IF('WS-7'!$CF236="W",1,-1),"")</f>
        <v/>
      </c>
      <c r="F968" s="39" t="str">
        <f>IF('WS-7'!$CF236&lt;&gt;"",IF('WS-7'!BX236&gt;'WS-7'!BX238,MIN('WS-7'!BX236,'WS-7'!BX238),-MIN('WS-7'!BX236,'WS-7'!BX238))*IF('WS-7'!$CF236="W",1,-1),"")</f>
        <v/>
      </c>
      <c r="G968" s="39" t="str">
        <f>IF('WS-7'!$CF236&lt;&gt;"",IF('WS-7'!BZ236&gt;'WS-7'!BZ238,MIN('WS-7'!BZ236,'WS-7'!BZ238),-MIN('WS-7'!BZ236,'WS-7'!BZ238))*IF('WS-7'!$CF236="W",1,-1),"")</f>
        <v/>
      </c>
      <c r="H968" s="39" t="str">
        <f>IF('WS-7'!$CF236&lt;&gt;"",IF('WS-7'!CB236='WS-7'!CB238,"",IF('WS-7'!CB236&gt;'WS-7'!CB238,MIN('WS-7'!CB236,'WS-7'!CB238),-MIN('WS-7'!CB236,'WS-7'!CB238))*IF('WS-7'!$CF236="W",1,-1)),"")</f>
        <v/>
      </c>
      <c r="I968" s="39" t="str">
        <f>IF('WS-7'!$CF236&lt;&gt;"",IF('WS-7'!CD236='WS-7'!CD238,"",IF('WS-7'!CD236&gt;'WS-7'!CD238,MIN('WS-7'!CD236,'WS-7'!CD238),-MIN('WS-7'!CD236,'WS-7'!CD238))*IF('WS-7'!$CF236="W",1,-1)),"")</f>
        <v/>
      </c>
    </row>
    <row r="969" spans="1:9">
      <c r="A969" t="e">
        <f t="shared" si="15"/>
        <v>#VALUE!</v>
      </c>
      <c r="B969" s="38" t="str">
        <f>CONCATENATE("WS-7 ",'WS-7'!$D$200,",",'WS-7'!$BD246)</f>
        <v>WS-7 4,6</v>
      </c>
      <c r="C969" t="str">
        <f>IF('WS-7'!$CF246&lt;&gt;"",IF('WS-7'!$CF246="W",'WS-7'!$BG246,'WS-7'!$BG248),"")</f>
        <v/>
      </c>
      <c r="D969" t="str">
        <f>IF('WS-7'!$CF246&lt;&gt;"",IF('WS-7'!$CF246="L",'WS-7'!$BG246,'WS-7'!$BG248),"")</f>
        <v/>
      </c>
      <c r="E969" s="39" t="str">
        <f>IF('WS-7'!$CF246&lt;&gt;"",IF('WS-7'!BV246&gt;'WS-7'!BV248,MIN('WS-7'!BV246,'WS-7'!BV248),-MIN('WS-7'!BV246,'WS-7'!BV248))*IF('WS-7'!$CF246="W",1,-1),"")</f>
        <v/>
      </c>
      <c r="F969" s="39" t="str">
        <f>IF('WS-7'!$CF246&lt;&gt;"",IF('WS-7'!BX246&gt;'WS-7'!BX248,MIN('WS-7'!BX246,'WS-7'!BX248),-MIN('WS-7'!BX246,'WS-7'!BX248))*IF('WS-7'!$CF246="W",1,-1),"")</f>
        <v/>
      </c>
      <c r="G969" s="39" t="str">
        <f>IF('WS-7'!$CF246&lt;&gt;"",IF('WS-7'!BZ246&gt;'WS-7'!BZ248,MIN('WS-7'!BZ246,'WS-7'!BZ248),-MIN('WS-7'!BZ246,'WS-7'!BZ248))*IF('WS-7'!$CF246="W",1,-1),"")</f>
        <v/>
      </c>
      <c r="H969" s="39" t="str">
        <f>IF('WS-7'!$CF246&lt;&gt;"",IF('WS-7'!CB246='WS-7'!CB248,"",IF('WS-7'!CB246&gt;'WS-7'!CB248,MIN('WS-7'!CB246,'WS-7'!CB248),-MIN('WS-7'!CB246,'WS-7'!CB248))*IF('WS-7'!$CF246="W",1,-1)),"")</f>
        <v/>
      </c>
      <c r="I969" s="39" t="str">
        <f>IF('WS-7'!$CF246&lt;&gt;"",IF('WS-7'!CD246='WS-7'!CD248,"",IF('WS-7'!CD246&gt;'WS-7'!CD248,MIN('WS-7'!CD246,'WS-7'!CD248),-MIN('WS-7'!CD246,'WS-7'!CD248))*IF('WS-7'!$CF246="W",1,-1)),"")</f>
        <v/>
      </c>
    </row>
    <row r="970" spans="1:9">
      <c r="A970" t="e">
        <f t="shared" si="15"/>
        <v>#VALUE!</v>
      </c>
      <c r="B970" s="38" t="str">
        <f>CONCATENATE("WS-7 ",'WS-7'!$D$200,",",'WS-7'!$BD256)</f>
        <v>WS-7 4,7</v>
      </c>
      <c r="C970" t="str">
        <f>IF('WS-7'!$CF256&lt;&gt;"",IF('WS-7'!$CF256="W",'WS-7'!$BG256,'WS-7'!$BG258),"")</f>
        <v/>
      </c>
      <c r="D970" t="str">
        <f>IF('WS-7'!$CF256&lt;&gt;"",IF('WS-7'!$CF256="L",'WS-7'!$BG256,'WS-7'!$BG258),"")</f>
        <v/>
      </c>
      <c r="E970" s="39" t="str">
        <f>IF('WS-7'!$CF256&lt;&gt;"",IF('WS-7'!BV256&gt;'WS-7'!BV258,MIN('WS-7'!BV256,'WS-7'!BV258),-MIN('WS-7'!BV256,'WS-7'!BV258))*IF('WS-7'!$CF256="W",1,-1),"")</f>
        <v/>
      </c>
      <c r="F970" s="39" t="str">
        <f>IF('WS-7'!$CF256&lt;&gt;"",IF('WS-7'!BX256&gt;'WS-7'!BX258,MIN('WS-7'!BX256,'WS-7'!BX258),-MIN('WS-7'!BX256,'WS-7'!BX258))*IF('WS-7'!$CF256="W",1,-1),"")</f>
        <v/>
      </c>
      <c r="G970" s="39" t="str">
        <f>IF('WS-7'!$CF256&lt;&gt;"",IF('WS-7'!BZ256&gt;'WS-7'!BZ258,MIN('WS-7'!BZ256,'WS-7'!BZ258),-MIN('WS-7'!BZ256,'WS-7'!BZ258))*IF('WS-7'!$CF256="W",1,-1),"")</f>
        <v/>
      </c>
      <c r="H970" s="39" t="str">
        <f>IF('WS-7'!$CF256&lt;&gt;"",IF('WS-7'!CB256='WS-7'!CB258,"",IF('WS-7'!CB256&gt;'WS-7'!CB258,MIN('WS-7'!CB256,'WS-7'!CB258),-MIN('WS-7'!CB256,'WS-7'!CB258))*IF('WS-7'!$CF256="W",1,-1)),"")</f>
        <v/>
      </c>
      <c r="I970" s="39" t="str">
        <f>IF('WS-7'!$CF256&lt;&gt;"",IF('WS-7'!CD256='WS-7'!CD258,"",IF('WS-7'!CD256&gt;'WS-7'!CD258,MIN('WS-7'!CD256,'WS-7'!CD258),-MIN('WS-7'!CD256,'WS-7'!CD258))*IF('WS-7'!$CF256="W",1,-1)),"")</f>
        <v/>
      </c>
    </row>
    <row r="971" spans="1:9">
      <c r="A971" t="e">
        <f t="shared" si="15"/>
        <v>#VALUE!</v>
      </c>
      <c r="B971" s="38" t="str">
        <f>CONCATENATE("WS-7 ",'WS-7'!$D$200,",",'WS-7'!$CT196)</f>
        <v>WS-7 4,8</v>
      </c>
      <c r="C971" t="str">
        <f>IF('WS-7'!$DV196&lt;&gt;"",IF('WS-7'!$DV196="W",'WS-7'!$CW196,'WS-7'!$CW198),"")</f>
        <v/>
      </c>
      <c r="D971" t="str">
        <f>IF('WS-7'!$DV196&lt;&gt;"",IF('WS-7'!$DV196="L",'WS-7'!$CW196,'WS-7'!$CW198),"")</f>
        <v/>
      </c>
      <c r="E971" s="39" t="str">
        <f>IF('WS-7'!$DV196&lt;&gt;"",IF('WS-7'!DL196&gt;'WS-7'!DL198,MIN('WS-7'!DL196,'WS-7'!DL198),-MIN('WS-7'!DL196,'WS-7'!DL198))*IF('WS-7'!$DV196="W",1,-1),"")</f>
        <v/>
      </c>
      <c r="F971" s="39" t="str">
        <f>IF('WS-7'!$DV196&lt;&gt;"",IF('WS-7'!DN196&gt;'WS-7'!DN198,MIN('WS-7'!DN196,'WS-7'!DN198),-MIN('WS-7'!DN196,'WS-7'!DN198))*IF('WS-7'!$DV196="W",1,-1),"")</f>
        <v/>
      </c>
      <c r="G971" s="39" t="str">
        <f>IF('WS-7'!$DV196&lt;&gt;"",IF('WS-7'!DP196&gt;'WS-7'!DP198,MIN('WS-7'!DP196,'WS-7'!DP198),-MIN('WS-7'!DP196,'WS-7'!DP198))*IF('WS-7'!$DV196="W",1,-1),"")</f>
        <v/>
      </c>
      <c r="H971" s="39" t="str">
        <f>IF('WS-7'!$DV196&lt;&gt;"",IF('WS-7'!DR196='WS-7'!DR198,"",IF('WS-7'!DR196&gt;'WS-7'!DR198,MIN('WS-7'!DR196,'WS-7'!DR198),-MIN('WS-7'!DR196,'WS-7'!DR198))*IF('WS-7'!$DV196="W",1,-1)),"")</f>
        <v/>
      </c>
      <c r="I971" s="39" t="str">
        <f>IF('WS-7'!$DV196&lt;&gt;"",IF('WS-7'!DT196='WS-7'!DT198,"",IF('WS-7'!DT196&gt;'WS-7'!DT198,MIN('WS-7'!DT196,'WS-7'!DT198),-MIN('WS-7'!DT196,'WS-7'!DT198))*IF('WS-7'!$DV196="W",1,-1)),"")</f>
        <v/>
      </c>
    </row>
    <row r="972" spans="1:9">
      <c r="A972" t="e">
        <f t="shared" si="15"/>
        <v>#VALUE!</v>
      </c>
      <c r="B972" s="38" t="str">
        <f>CONCATENATE("WS-7 ",'WS-7'!$D$200,",",'WS-7'!$CT206)</f>
        <v>WS-7 4,9</v>
      </c>
      <c r="C972" t="str">
        <f>IF('WS-7'!$DV206&lt;&gt;"",IF('WS-7'!$DV206="W",'WS-7'!$CW206,'WS-7'!$CW208),"")</f>
        <v/>
      </c>
      <c r="D972" t="str">
        <f>IF('WS-7'!$DV206&lt;&gt;"",IF('WS-7'!$DV206="L",'WS-7'!$CW206,'WS-7'!$CW208),"")</f>
        <v/>
      </c>
      <c r="E972" s="39" t="str">
        <f>IF('WS-7'!$DV206&lt;&gt;"",IF('WS-7'!DL206&gt;'WS-7'!DL208,MIN('WS-7'!DL206,'WS-7'!DL208),-MIN('WS-7'!DL206,'WS-7'!DL208))*IF('WS-7'!$DV206="W",1,-1),"")</f>
        <v/>
      </c>
      <c r="F972" s="39" t="str">
        <f>IF('WS-7'!$DV206&lt;&gt;"",IF('WS-7'!DN206&gt;'WS-7'!DN208,MIN('WS-7'!DN206,'WS-7'!DN208),-MIN('WS-7'!DN206,'WS-7'!DN208))*IF('WS-7'!$DV206="W",1,-1),"")</f>
        <v/>
      </c>
      <c r="G972" s="39" t="str">
        <f>IF('WS-7'!$DV206&lt;&gt;"",IF('WS-7'!DP206&gt;'WS-7'!DP208,MIN('WS-7'!DP206,'WS-7'!DP208),-MIN('WS-7'!DP206,'WS-7'!DP208))*IF('WS-7'!$DV206="W",1,-1),"")</f>
        <v/>
      </c>
      <c r="H972" s="39" t="str">
        <f>IF('WS-7'!$DV206&lt;&gt;"",IF('WS-7'!DR206='WS-7'!DR208,"",IF('WS-7'!DR206&gt;'WS-7'!DR208,MIN('WS-7'!DR206,'WS-7'!DR208),-MIN('WS-7'!DR206,'WS-7'!DR208))*IF('WS-7'!$DV206="W",1,-1)),"")</f>
        <v/>
      </c>
      <c r="I972" s="39" t="str">
        <f>IF('WS-7'!$DV206&lt;&gt;"",IF('WS-7'!DT206='WS-7'!DT208,"",IF('WS-7'!DT206&gt;'WS-7'!DT208,MIN('WS-7'!DT206,'WS-7'!DT208),-MIN('WS-7'!DT206,'WS-7'!DT208))*IF('WS-7'!$DV206="W",1,-1)),"")</f>
        <v/>
      </c>
    </row>
    <row r="973" spans="1:9">
      <c r="A973" t="e">
        <f t="shared" si="15"/>
        <v>#VALUE!</v>
      </c>
      <c r="B973" s="38" t="str">
        <f>CONCATENATE("WS-7 ",'WS-7'!$D$200,",",'WS-7'!$CT216)</f>
        <v>WS-7 4,10</v>
      </c>
      <c r="C973" t="str">
        <f>IF('WS-7'!$DV216&lt;&gt;"",IF('WS-7'!$DV216="W",'WS-7'!$CW216,'WS-7'!$CW218),"")</f>
        <v/>
      </c>
      <c r="D973" t="str">
        <f>IF('WS-7'!$DV216&lt;&gt;"",IF('WS-7'!$DV216="L",'WS-7'!$CW216,'WS-7'!$CW218),"")</f>
        <v/>
      </c>
      <c r="E973" s="39" t="str">
        <f>IF('WS-7'!$DV216&lt;&gt;"",IF('WS-7'!DL216&gt;'WS-7'!DL218,MIN('WS-7'!DL216,'WS-7'!DL218),-MIN('WS-7'!DL216,'WS-7'!DL218))*IF('WS-7'!$DV216="W",1,-1),"")</f>
        <v/>
      </c>
      <c r="F973" s="39" t="str">
        <f>IF('WS-7'!$DV216&lt;&gt;"",IF('WS-7'!DN216&gt;'WS-7'!DN218,MIN('WS-7'!DN216,'WS-7'!DN218),-MIN('WS-7'!DN216,'WS-7'!DN218))*IF('WS-7'!$DV216="W",1,-1),"")</f>
        <v/>
      </c>
      <c r="G973" s="39" t="str">
        <f>IF('WS-7'!$DV216&lt;&gt;"",IF('WS-7'!DP216&gt;'WS-7'!DP218,MIN('WS-7'!DP216,'WS-7'!DP218),-MIN('WS-7'!DP216,'WS-7'!DP218))*IF('WS-7'!$DV216="W",1,-1),"")</f>
        <v/>
      </c>
      <c r="H973" s="39" t="str">
        <f>IF('WS-7'!$DV216&lt;&gt;"",IF('WS-7'!DR216='WS-7'!DR218,"",IF('WS-7'!DR216&gt;'WS-7'!DR218,MIN('WS-7'!DR216,'WS-7'!DR218),-MIN('WS-7'!DR216,'WS-7'!DR218))*IF('WS-7'!$DV216="W",1,-1)),"")</f>
        <v/>
      </c>
      <c r="I973" s="39" t="str">
        <f>IF('WS-7'!$DV216&lt;&gt;"",IF('WS-7'!DT216='WS-7'!DT218,"",IF('WS-7'!DT216&gt;'WS-7'!DT218,MIN('WS-7'!DT216,'WS-7'!DT218),-MIN('WS-7'!DT216,'WS-7'!DT218))*IF('WS-7'!$DV216="W",1,-1)),"")</f>
        <v/>
      </c>
    </row>
    <row r="974" spans="1:9">
      <c r="A974" t="e">
        <f t="shared" si="15"/>
        <v>#VALUE!</v>
      </c>
      <c r="B974" s="38" t="str">
        <f>CONCATENATE("WS-7 ",'WS-7'!$D$200,",",'WS-7'!$CT226)</f>
        <v>WS-7 4,11</v>
      </c>
      <c r="C974" t="str">
        <f>IF('WS-7'!$DV226&lt;&gt;"",IF('WS-7'!$DV226="W",'WS-7'!$CW226,'WS-7'!$CW228),"")</f>
        <v/>
      </c>
      <c r="D974" t="str">
        <f>IF('WS-7'!$DV226&lt;&gt;"",IF('WS-7'!$DV226="L",'WS-7'!$CW226,'WS-7'!$CW228),"")</f>
        <v/>
      </c>
      <c r="E974" s="39" t="str">
        <f>IF('WS-7'!$DV226&lt;&gt;"",IF('WS-7'!DL226&gt;'WS-7'!DL228,MIN('WS-7'!DL226,'WS-7'!DL228),-MIN('WS-7'!DL226,'WS-7'!DL228))*IF('WS-7'!$DV226="W",1,-1),"")</f>
        <v/>
      </c>
      <c r="F974" s="39" t="str">
        <f>IF('WS-7'!$DV226&lt;&gt;"",IF('WS-7'!DN226&gt;'WS-7'!DN228,MIN('WS-7'!DN226,'WS-7'!DN228),-MIN('WS-7'!DN226,'WS-7'!DN228))*IF('WS-7'!$DV226="W",1,-1),"")</f>
        <v/>
      </c>
      <c r="G974" s="39" t="str">
        <f>IF('WS-7'!$DV226&lt;&gt;"",IF('WS-7'!DP226&gt;'WS-7'!DP228,MIN('WS-7'!DP226,'WS-7'!DP228),-MIN('WS-7'!DP226,'WS-7'!DP228))*IF('WS-7'!$DV226="W",1,-1),"")</f>
        <v/>
      </c>
      <c r="H974" s="39" t="str">
        <f>IF('WS-7'!$DV226&lt;&gt;"",IF('WS-7'!DR226='WS-7'!DR228,"",IF('WS-7'!DR226&gt;'WS-7'!DR228,MIN('WS-7'!DR226,'WS-7'!DR228),-MIN('WS-7'!DR226,'WS-7'!DR228))*IF('WS-7'!$DV226="W",1,-1)),"")</f>
        <v/>
      </c>
      <c r="I974" s="39" t="str">
        <f>IF('WS-7'!$DV226&lt;&gt;"",IF('WS-7'!DT226='WS-7'!DT228,"",IF('WS-7'!DT226&gt;'WS-7'!DT228,MIN('WS-7'!DT226,'WS-7'!DT228),-MIN('WS-7'!DT226,'WS-7'!DT228))*IF('WS-7'!$DV226="W",1,-1)),"")</f>
        <v/>
      </c>
    </row>
    <row r="975" spans="1:9">
      <c r="A975" t="e">
        <f t="shared" si="15"/>
        <v>#VALUE!</v>
      </c>
      <c r="B975" s="38" t="str">
        <f>CONCATENATE("WS-7 ",'WS-7'!$D$200,",",'WS-7'!$CT236)</f>
        <v>WS-7 4,12</v>
      </c>
      <c r="C975" t="str">
        <f>IF('WS-7'!$DV236&lt;&gt;"",IF('WS-7'!$DV236="W",'WS-7'!$CW236,'WS-7'!$CW238),"")</f>
        <v/>
      </c>
      <c r="D975" t="str">
        <f>IF('WS-7'!$DV236&lt;&gt;"",IF('WS-7'!$DV236="L",'WS-7'!$CW236,'WS-7'!$CW238),"")</f>
        <v/>
      </c>
      <c r="E975" s="39" t="str">
        <f>IF('WS-7'!$DV236&lt;&gt;"",IF('WS-7'!DL236&gt;'WS-7'!DL238,MIN('WS-7'!DL236,'WS-7'!DL238),-MIN('WS-7'!DL236,'WS-7'!DL238))*IF('WS-7'!$DV236="W",1,-1),"")</f>
        <v/>
      </c>
      <c r="F975" s="39" t="str">
        <f>IF('WS-7'!$DV236&lt;&gt;"",IF('WS-7'!DN236&gt;'WS-7'!DN238,MIN('WS-7'!DN236,'WS-7'!DN238),-MIN('WS-7'!DN236,'WS-7'!DN238))*IF('WS-7'!$DV236="W",1,-1),"")</f>
        <v/>
      </c>
      <c r="G975" s="39" t="str">
        <f>IF('WS-7'!$DV236&lt;&gt;"",IF('WS-7'!DP236&gt;'WS-7'!DP238,MIN('WS-7'!DP236,'WS-7'!DP238),-MIN('WS-7'!DP236,'WS-7'!DP238))*IF('WS-7'!$DV236="W",1,-1),"")</f>
        <v/>
      </c>
      <c r="H975" s="39" t="str">
        <f>IF('WS-7'!$DV236&lt;&gt;"",IF('WS-7'!DR236='WS-7'!DR238,"",IF('WS-7'!DR236&gt;'WS-7'!DR238,MIN('WS-7'!DR236,'WS-7'!DR238),-MIN('WS-7'!DR236,'WS-7'!DR238))*IF('WS-7'!$DV236="W",1,-1)),"")</f>
        <v/>
      </c>
      <c r="I975" s="39" t="str">
        <f>IF('WS-7'!$DV236&lt;&gt;"",IF('WS-7'!DT236='WS-7'!DT238,"",IF('WS-7'!DT236&gt;'WS-7'!DT238,MIN('WS-7'!DT236,'WS-7'!DT238),-MIN('WS-7'!DT236,'WS-7'!DT238))*IF('WS-7'!$DV236="W",1,-1)),"")</f>
        <v/>
      </c>
    </row>
    <row r="976" spans="1:9">
      <c r="A976" t="e">
        <f t="shared" si="15"/>
        <v>#VALUE!</v>
      </c>
      <c r="B976" s="38" t="str">
        <f>CONCATENATE("WS-7 ",'WS-7'!$D$200,",",'WS-7'!$CT246)</f>
        <v>WS-7 4,13</v>
      </c>
      <c r="C976" t="str">
        <f>IF('WS-7'!$DV246&lt;&gt;"",IF('WS-7'!$DV246="W",'WS-7'!$CW246,'WS-7'!$CW248),"")</f>
        <v/>
      </c>
      <c r="D976" t="str">
        <f>IF('WS-7'!$DV246&lt;&gt;"",IF('WS-7'!$DV246="L",'WS-7'!$CW246,'WS-7'!$CW248),"")</f>
        <v/>
      </c>
      <c r="E976" s="39" t="str">
        <f>IF('WS-7'!$DV246&lt;&gt;"",IF('WS-7'!DL246&gt;'WS-7'!DL248,MIN('WS-7'!DL246,'WS-7'!DL248),-MIN('WS-7'!DL246,'WS-7'!DL248))*IF('WS-7'!$DV246="W",1,-1),"")</f>
        <v/>
      </c>
      <c r="F976" s="39" t="str">
        <f>IF('WS-7'!$DV246&lt;&gt;"",IF('WS-7'!DN246&gt;'WS-7'!DN248,MIN('WS-7'!DN246,'WS-7'!DN248),-MIN('WS-7'!DN246,'WS-7'!DN248))*IF('WS-7'!$DV246="W",1,-1),"")</f>
        <v/>
      </c>
      <c r="G976" s="39" t="str">
        <f>IF('WS-7'!$DV246&lt;&gt;"",IF('WS-7'!DP246&gt;'WS-7'!DP248,MIN('WS-7'!DP246,'WS-7'!DP248),-MIN('WS-7'!DP246,'WS-7'!DP248))*IF('WS-7'!$DV246="W",1,-1),"")</f>
        <v/>
      </c>
      <c r="H976" s="39" t="str">
        <f>IF('WS-7'!$DV246&lt;&gt;"",IF('WS-7'!DR246='WS-7'!DR248,"",IF('WS-7'!DR246&gt;'WS-7'!DR248,MIN('WS-7'!DR246,'WS-7'!DR248),-MIN('WS-7'!DR246,'WS-7'!DR248))*IF('WS-7'!$DV246="W",1,-1)),"")</f>
        <v/>
      </c>
      <c r="I976" s="39" t="str">
        <f>IF('WS-7'!$DV246&lt;&gt;"",IF('WS-7'!DT246='WS-7'!DT248,"",IF('WS-7'!DT246&gt;'WS-7'!DT248,MIN('WS-7'!DT246,'WS-7'!DT248),-MIN('WS-7'!DT246,'WS-7'!DT248))*IF('WS-7'!$DV246="W",1,-1)),"")</f>
        <v/>
      </c>
    </row>
    <row r="977" spans="1:9">
      <c r="A977" t="e">
        <f t="shared" si="15"/>
        <v>#VALUE!</v>
      </c>
      <c r="B977" s="38" t="str">
        <f>CONCATENATE("WS-7 ",'WS-7'!$D$200,",",'WS-7'!$CT256)</f>
        <v>WS-7 4,14</v>
      </c>
      <c r="C977" t="str">
        <f>IF('WS-7'!$DV256&lt;&gt;"",IF('WS-7'!$DV256="W",'WS-7'!$CW256,'WS-7'!$CW258),"")</f>
        <v/>
      </c>
      <c r="D977" t="str">
        <f>IF('WS-7'!$DV256&lt;&gt;"",IF('WS-7'!$DV256="L",'WS-7'!$CW256,'WS-7'!$CW258),"")</f>
        <v/>
      </c>
      <c r="E977" s="39" t="str">
        <f>IF('WS-7'!$DV256&lt;&gt;"",IF('WS-7'!DL256&gt;'WS-7'!DL258,MIN('WS-7'!DL256,'WS-7'!DL258),-MIN('WS-7'!DL256,'WS-7'!DL258))*IF('WS-7'!$DV256="W",1,-1),"")</f>
        <v/>
      </c>
      <c r="F977" s="39" t="str">
        <f>IF('WS-7'!$DV256&lt;&gt;"",IF('WS-7'!DN256&gt;'WS-7'!DN258,MIN('WS-7'!DN256,'WS-7'!DN258),-MIN('WS-7'!DN256,'WS-7'!DN258))*IF('WS-7'!$DV256="W",1,-1),"")</f>
        <v/>
      </c>
      <c r="G977" s="39" t="str">
        <f>IF('WS-7'!$DV256&lt;&gt;"",IF('WS-7'!DP256&gt;'WS-7'!DP258,MIN('WS-7'!DP256,'WS-7'!DP258),-MIN('WS-7'!DP256,'WS-7'!DP258))*IF('WS-7'!$DV256="W",1,-1),"")</f>
        <v/>
      </c>
      <c r="H977" s="39" t="str">
        <f>IF('WS-7'!$DV256&lt;&gt;"",IF('WS-7'!DR256='WS-7'!DR258,"",IF('WS-7'!DR256&gt;'WS-7'!DR258,MIN('WS-7'!DR256,'WS-7'!DR258),-MIN('WS-7'!DR256,'WS-7'!DR258))*IF('WS-7'!$DV256="W",1,-1)),"")</f>
        <v/>
      </c>
      <c r="I977" s="39" t="str">
        <f>IF('WS-7'!$DV256&lt;&gt;"",IF('WS-7'!DT256='WS-7'!DT258,"",IF('WS-7'!DT256&gt;'WS-7'!DT258,MIN('WS-7'!DT256,'WS-7'!DT258),-MIN('WS-7'!DT256,'WS-7'!DT258))*IF('WS-7'!$DV256="W",1,-1)),"")</f>
        <v/>
      </c>
    </row>
    <row r="978" spans="1:9">
      <c r="A978" t="e">
        <f t="shared" si="15"/>
        <v>#VALUE!</v>
      </c>
      <c r="B978" s="38" t="str">
        <f>CONCATENATE("WS-7 ",'WS-7'!$D$200,",",'WS-7'!$EJ196)</f>
        <v>WS-7 4,15</v>
      </c>
      <c r="C978" t="str">
        <f>IF('WS-7'!$FL196&lt;&gt;"",IF('WS-7'!$FL196="W",'WS-7'!$EM196,'WS-7'!$EM198),"")</f>
        <v/>
      </c>
      <c r="D978" t="str">
        <f>IF('WS-7'!$FL196&lt;&gt;"",IF('WS-7'!$FL196="L",'WS-7'!$EM196,'WS-7'!$EM198),"")</f>
        <v/>
      </c>
      <c r="E978" s="39" t="str">
        <f>IF('WS-7'!$FL196&lt;&gt;"",IF('WS-7'!FB196&gt;'WS-7'!FB198,MIN('WS-7'!FB196,'WS-7'!FB198),-MIN('WS-7'!FB196,'WS-7'!FB198))*IF('WS-7'!$FL196="W",1,-1),"")</f>
        <v/>
      </c>
      <c r="F978" s="39" t="str">
        <f>IF('WS-7'!$FL196&lt;&gt;"",IF('WS-7'!FD196&gt;'WS-7'!FD198,MIN('WS-7'!FD196,'WS-7'!FD198),-MIN('WS-7'!FD196,'WS-7'!FD198))*IF('WS-7'!$FL196="W",1,-1),"")</f>
        <v/>
      </c>
      <c r="G978" s="39" t="str">
        <f>IF('WS-7'!$FL196&lt;&gt;"",IF('WS-7'!FF196&gt;'WS-7'!FF198,MIN('WS-7'!FF196,'WS-7'!FF198),-MIN('WS-7'!FF196,'WS-7'!FF198))*IF('WS-7'!$FL196="W",1,-1),"")</f>
        <v/>
      </c>
      <c r="H978" s="39" t="str">
        <f>IF('WS-7'!$FL196&lt;&gt;"",IF('WS-7'!FH196='WS-7'!FH198,"",IF('WS-7'!FH196&gt;'WS-7'!FH198,MIN('WS-7'!FH196,'WS-7'!FH198),-MIN('WS-7'!FH196,'WS-7'!FH198))*IF('WS-7'!$FL196="W",1,-1)),"")</f>
        <v/>
      </c>
      <c r="I978" s="39" t="str">
        <f>IF('WS-7'!$FL196&lt;&gt;"",IF('WS-7'!FJ196='WS-7'!FJ198,"",IF('WS-7'!FJ196&gt;'WS-7'!FJ198,MIN('WS-7'!FJ196,'WS-7'!FJ198),-MIN('WS-7'!FJ196,'WS-7'!FJ198))*IF('WS-7'!$FL196="W",1,-1)),"")</f>
        <v/>
      </c>
    </row>
    <row r="979" spans="1:9">
      <c r="A979" t="e">
        <f t="shared" si="15"/>
        <v>#VALUE!</v>
      </c>
      <c r="B979" s="38" t="str">
        <f>CONCATENATE("WS-7 ",'WS-7'!$D$200,",",'WS-7'!$EJ206)</f>
        <v>WS-7 4,16</v>
      </c>
      <c r="C979" t="str">
        <f>IF('WS-7'!$FL206&lt;&gt;"",IF('WS-7'!$FL206="W",'WS-7'!$EM206,'WS-7'!$EM208),"")</f>
        <v/>
      </c>
      <c r="D979" t="str">
        <f>IF('WS-7'!$FL206&lt;&gt;"",IF('WS-7'!$FL206="L",'WS-7'!$EM206,'WS-7'!$EM208),"")</f>
        <v/>
      </c>
      <c r="E979" s="39" t="str">
        <f>IF('WS-7'!$FL206&lt;&gt;"",IF('WS-7'!FB206&gt;'WS-7'!FB208,MIN('WS-7'!FB206,'WS-7'!FB208),-MIN('WS-7'!FB206,'WS-7'!FB208))*IF('WS-7'!$FL206="W",1,-1),"")</f>
        <v/>
      </c>
      <c r="F979" s="39" t="str">
        <f>IF('WS-7'!$FL206&lt;&gt;"",IF('WS-7'!FD206&gt;'WS-7'!FD208,MIN('WS-7'!FD206,'WS-7'!FD208),-MIN('WS-7'!FD206,'WS-7'!FD208))*IF('WS-7'!$FL206="W",1,-1),"")</f>
        <v/>
      </c>
      <c r="G979" s="39" t="str">
        <f>IF('WS-7'!$FL206&lt;&gt;"",IF('WS-7'!FF206&gt;'WS-7'!FF208,MIN('WS-7'!FF206,'WS-7'!FF208),-MIN('WS-7'!FF206,'WS-7'!FF208))*IF('WS-7'!$FL206="W",1,-1),"")</f>
        <v/>
      </c>
      <c r="H979" s="39" t="str">
        <f>IF('WS-7'!$FL206&lt;&gt;"",IF('WS-7'!FH206='WS-7'!FH208,"",IF('WS-7'!FH206&gt;'WS-7'!FH208,MIN('WS-7'!FH206,'WS-7'!FH208),-MIN('WS-7'!FH206,'WS-7'!FH208))*IF('WS-7'!$FL206="W",1,-1)),"")</f>
        <v/>
      </c>
      <c r="I979" s="39" t="str">
        <f>IF('WS-7'!$FL206&lt;&gt;"",IF('WS-7'!FJ206='WS-7'!FJ208,"",IF('WS-7'!FJ206&gt;'WS-7'!FJ208,MIN('WS-7'!FJ206,'WS-7'!FJ208),-MIN('WS-7'!FJ206,'WS-7'!FJ208))*IF('WS-7'!$FL206="W",1,-1)),"")</f>
        <v/>
      </c>
    </row>
    <row r="980" spans="1:9">
      <c r="A980" t="e">
        <f t="shared" si="15"/>
        <v>#VALUE!</v>
      </c>
      <c r="B980" s="38" t="str">
        <f>CONCATENATE("WS-7 ",'WS-7'!$D$200,",",'WS-7'!$EJ216)</f>
        <v>WS-7 4,17</v>
      </c>
      <c r="C980" t="str">
        <f>IF('WS-7'!$FL216&lt;&gt;"",IF('WS-7'!$FL216="W",'WS-7'!$EM216,'WS-7'!$EM218),"")</f>
        <v/>
      </c>
      <c r="D980" t="str">
        <f>IF('WS-7'!$FL216&lt;&gt;"",IF('WS-7'!$FL216="L",'WS-7'!$EM216,'WS-7'!$EM218),"")</f>
        <v/>
      </c>
      <c r="E980" s="39" t="str">
        <f>IF('WS-7'!$FL216&lt;&gt;"",IF('WS-7'!FB216&gt;'WS-7'!FB218,MIN('WS-7'!FB216,'WS-7'!FB218),-MIN('WS-7'!FB216,'WS-7'!FB218))*IF('WS-7'!$FL216="W",1,-1),"")</f>
        <v/>
      </c>
      <c r="F980" s="39" t="str">
        <f>IF('WS-7'!$FL216&lt;&gt;"",IF('WS-7'!FD216&gt;'WS-7'!FD218,MIN('WS-7'!FD216,'WS-7'!FD218),-MIN('WS-7'!FD216,'WS-7'!FD218))*IF('WS-7'!$FL216="W",1,-1),"")</f>
        <v/>
      </c>
      <c r="G980" s="39" t="str">
        <f>IF('WS-7'!$FL216&lt;&gt;"",IF('WS-7'!FF216&gt;'WS-7'!FF218,MIN('WS-7'!FF216,'WS-7'!FF218),-MIN('WS-7'!FF216,'WS-7'!FF218))*IF('WS-7'!$FL216="W",1,-1),"")</f>
        <v/>
      </c>
      <c r="H980" s="39" t="str">
        <f>IF('WS-7'!$FL216&lt;&gt;"",IF('WS-7'!FH216='WS-7'!FH218,"",IF('WS-7'!FH216&gt;'WS-7'!FH218,MIN('WS-7'!FH216,'WS-7'!FH218),-MIN('WS-7'!FH216,'WS-7'!FH218))*IF('WS-7'!$FL216="W",1,-1)),"")</f>
        <v/>
      </c>
      <c r="I980" s="39" t="str">
        <f>IF('WS-7'!$FL216&lt;&gt;"",IF('WS-7'!FJ216='WS-7'!FJ218,"",IF('WS-7'!FJ216&gt;'WS-7'!FJ218,MIN('WS-7'!FJ216,'WS-7'!FJ218),-MIN('WS-7'!FJ216,'WS-7'!FJ218))*IF('WS-7'!$FL216="W",1,-1)),"")</f>
        <v/>
      </c>
    </row>
    <row r="981" spans="1:9">
      <c r="A981" t="e">
        <f t="shared" si="15"/>
        <v>#VALUE!</v>
      </c>
      <c r="B981" s="38" t="str">
        <f>CONCATENATE("WS-7 ",'WS-7'!$D$200,",",'WS-7'!$EJ226)</f>
        <v>WS-7 4,18</v>
      </c>
      <c r="C981" t="str">
        <f>IF('WS-7'!$FL226&lt;&gt;"",IF('WS-7'!$FL226="W",'WS-7'!$EM226,'WS-7'!$EM228),"")</f>
        <v/>
      </c>
      <c r="D981" t="str">
        <f>IF('WS-7'!$FL226&lt;&gt;"",IF('WS-7'!$FL226="L",'WS-7'!$EM226,'WS-7'!$EM228),"")</f>
        <v/>
      </c>
      <c r="E981" s="39" t="str">
        <f>IF('WS-7'!$FL226&lt;&gt;"",IF('WS-7'!FB226&gt;'WS-7'!FB228,MIN('WS-7'!FB226,'WS-7'!FB228),-MIN('WS-7'!FB226,'WS-7'!FB228))*IF('WS-7'!$FL226="W",1,-1),"")</f>
        <v/>
      </c>
      <c r="F981" s="39" t="str">
        <f>IF('WS-7'!$FL226&lt;&gt;"",IF('WS-7'!FD226&gt;'WS-7'!FD228,MIN('WS-7'!FD226,'WS-7'!FD228),-MIN('WS-7'!FD226,'WS-7'!FD228))*IF('WS-7'!$FL226="W",1,-1),"")</f>
        <v/>
      </c>
      <c r="G981" s="39" t="str">
        <f>IF('WS-7'!$FL226&lt;&gt;"",IF('WS-7'!FF226&gt;'WS-7'!FF228,MIN('WS-7'!FF226,'WS-7'!FF228),-MIN('WS-7'!FF226,'WS-7'!FF228))*IF('WS-7'!$FL226="W",1,-1),"")</f>
        <v/>
      </c>
      <c r="H981" s="39" t="str">
        <f>IF('WS-7'!$FL226&lt;&gt;"",IF('WS-7'!FH226='WS-7'!FH228,"",IF('WS-7'!FH226&gt;'WS-7'!FH228,MIN('WS-7'!FH226,'WS-7'!FH228),-MIN('WS-7'!FH226,'WS-7'!FH228))*IF('WS-7'!$FL226="W",1,-1)),"")</f>
        <v/>
      </c>
      <c r="I981" s="39" t="str">
        <f>IF('WS-7'!$FL226&lt;&gt;"",IF('WS-7'!FJ226='WS-7'!FJ228,"",IF('WS-7'!FJ226&gt;'WS-7'!FJ228,MIN('WS-7'!FJ226,'WS-7'!FJ228),-MIN('WS-7'!FJ226,'WS-7'!FJ228))*IF('WS-7'!$FL226="W",1,-1)),"")</f>
        <v/>
      </c>
    </row>
    <row r="982" spans="1:9">
      <c r="A982" t="e">
        <f t="shared" si="15"/>
        <v>#VALUE!</v>
      </c>
      <c r="B982" s="38" t="str">
        <f>CONCATENATE("WS-7 ",'WS-7'!$D$200,",",'WS-7'!$EJ236)</f>
        <v>WS-7 4,19</v>
      </c>
      <c r="C982" t="str">
        <f>IF('WS-7'!$FL236&lt;&gt;"",IF('WS-7'!$FL236="W",'WS-7'!$EM236,'WS-7'!$EM238),"")</f>
        <v/>
      </c>
      <c r="D982" t="str">
        <f>IF('WS-7'!$FL236&lt;&gt;"",IF('WS-7'!$FL236="L",'WS-7'!$EM236,'WS-7'!$EM238),"")</f>
        <v/>
      </c>
      <c r="E982" s="39" t="str">
        <f>IF('WS-7'!$FL236&lt;&gt;"",IF('WS-7'!FB236&gt;'WS-7'!FB238,MIN('WS-7'!FB236,'WS-7'!FB238),-MIN('WS-7'!FB236,'WS-7'!FB238))*IF('WS-7'!$FL236="W",1,-1),"")</f>
        <v/>
      </c>
      <c r="F982" s="39" t="str">
        <f>IF('WS-7'!$FL236&lt;&gt;"",IF('WS-7'!FD236&gt;'WS-7'!FD238,MIN('WS-7'!FD236,'WS-7'!FD238),-MIN('WS-7'!FD236,'WS-7'!FD238))*IF('WS-7'!$FL236="W",1,-1),"")</f>
        <v/>
      </c>
      <c r="G982" s="39" t="str">
        <f>IF('WS-7'!$FL236&lt;&gt;"",IF('WS-7'!FF236&gt;'WS-7'!FF238,MIN('WS-7'!FF236,'WS-7'!FF238),-MIN('WS-7'!FF236,'WS-7'!FF238))*IF('WS-7'!$FL236="W",1,-1),"")</f>
        <v/>
      </c>
      <c r="H982" s="39" t="str">
        <f>IF('WS-7'!$FL236&lt;&gt;"",IF('WS-7'!FH236='WS-7'!FH238,"",IF('WS-7'!FH236&gt;'WS-7'!FH238,MIN('WS-7'!FH236,'WS-7'!FH238),-MIN('WS-7'!FH236,'WS-7'!FH238))*IF('WS-7'!$FL236="W",1,-1)),"")</f>
        <v/>
      </c>
      <c r="I982" s="39" t="str">
        <f>IF('WS-7'!$FL236&lt;&gt;"",IF('WS-7'!FJ236='WS-7'!FJ238,"",IF('WS-7'!FJ236&gt;'WS-7'!FJ238,MIN('WS-7'!FJ236,'WS-7'!FJ238),-MIN('WS-7'!FJ236,'WS-7'!FJ238))*IF('WS-7'!$FL236="W",1,-1)),"")</f>
        <v/>
      </c>
    </row>
    <row r="983" spans="1:9">
      <c r="A983" t="e">
        <f t="shared" si="15"/>
        <v>#VALUE!</v>
      </c>
      <c r="B983" s="38" t="str">
        <f>CONCATENATE("WS-7 ",'WS-7'!$D$200,",",'WS-7'!$EJ246)</f>
        <v>WS-7 4,20</v>
      </c>
      <c r="C983" t="str">
        <f>IF('WS-7'!$FL246&lt;&gt;"",IF('WS-7'!$FL246="W",'WS-7'!$EM246,'WS-7'!$EM248),"")</f>
        <v/>
      </c>
      <c r="D983" t="str">
        <f>IF('WS-7'!$FL246&lt;&gt;"",IF('WS-7'!$FL246="L",'WS-7'!$EM246,'WS-7'!$EM248),"")</f>
        <v/>
      </c>
      <c r="E983" s="39" t="str">
        <f>IF('WS-7'!$FL246&lt;&gt;"",IF('WS-7'!FB246&gt;'WS-7'!FB248,MIN('WS-7'!FB246,'WS-7'!FB248),-MIN('WS-7'!FB246,'WS-7'!FB248))*IF('WS-7'!$FL246="W",1,-1),"")</f>
        <v/>
      </c>
      <c r="F983" s="39" t="str">
        <f>IF('WS-7'!$FL246&lt;&gt;"",IF('WS-7'!FD246&gt;'WS-7'!FD248,MIN('WS-7'!FD246,'WS-7'!FD248),-MIN('WS-7'!FD246,'WS-7'!FD248))*IF('WS-7'!$FL246="W",1,-1),"")</f>
        <v/>
      </c>
      <c r="G983" s="39" t="str">
        <f>IF('WS-7'!$FL246&lt;&gt;"",IF('WS-7'!FF246&gt;'WS-7'!FF248,MIN('WS-7'!FF246,'WS-7'!FF248),-MIN('WS-7'!FF246,'WS-7'!FF248))*IF('WS-7'!$FL246="W",1,-1),"")</f>
        <v/>
      </c>
      <c r="H983" s="39" t="str">
        <f>IF('WS-7'!$FL246&lt;&gt;"",IF('WS-7'!FH246='WS-7'!FH248,"",IF('WS-7'!FH246&gt;'WS-7'!FH248,MIN('WS-7'!FH246,'WS-7'!FH248),-MIN('WS-7'!FH246,'WS-7'!FH248))*IF('WS-7'!$FL246="W",1,-1)),"")</f>
        <v/>
      </c>
      <c r="I983" s="39" t="str">
        <f>IF('WS-7'!$FL246&lt;&gt;"",IF('WS-7'!FJ246='WS-7'!FJ248,"",IF('WS-7'!FJ246&gt;'WS-7'!FJ248,MIN('WS-7'!FJ246,'WS-7'!FJ248),-MIN('WS-7'!FJ246,'WS-7'!FJ248))*IF('WS-7'!$FL246="W",1,-1)),"")</f>
        <v/>
      </c>
    </row>
    <row r="984" spans="1:9">
      <c r="A984" t="e">
        <f t="shared" si="15"/>
        <v>#VALUE!</v>
      </c>
      <c r="B984" s="38" t="str">
        <f>CONCATENATE("WS-7 ",'WS-7'!$D$200,",",'WS-7'!$EJ256)</f>
        <v>WS-7 4,21</v>
      </c>
      <c r="C984" t="str">
        <f>IF('WS-7'!$FL256&lt;&gt;"",IF('WS-7'!$FL256="W",'WS-7'!$EM256,'WS-7'!$EM258),"")</f>
        <v/>
      </c>
      <c r="D984" t="str">
        <f>IF('WS-7'!$FL256&lt;&gt;"",IF('WS-7'!$FL256="L",'WS-7'!$EM256,'WS-7'!$EM258),"")</f>
        <v/>
      </c>
      <c r="E984" s="39" t="str">
        <f>IF('WS-7'!$FL256&lt;&gt;"",IF('WS-7'!FB256&gt;'WS-7'!FB258,MIN('WS-7'!FB256,'WS-7'!FB258),-MIN('WS-7'!FB256,'WS-7'!FB258))*IF('WS-7'!$FL256="W",1,-1),"")</f>
        <v/>
      </c>
      <c r="F984" s="39" t="str">
        <f>IF('WS-7'!$FL256&lt;&gt;"",IF('WS-7'!FD256&gt;'WS-7'!FD258,MIN('WS-7'!FD256,'WS-7'!FD258),-MIN('WS-7'!FD256,'WS-7'!FD258))*IF('WS-7'!$FL256="W",1,-1),"")</f>
        <v/>
      </c>
      <c r="G984" s="39" t="str">
        <f>IF('WS-7'!$FL256&lt;&gt;"",IF('WS-7'!FF256&gt;'WS-7'!FF258,MIN('WS-7'!FF256,'WS-7'!FF258),-MIN('WS-7'!FF256,'WS-7'!FF258))*IF('WS-7'!$FL256="W",1,-1),"")</f>
        <v/>
      </c>
      <c r="H984" s="39" t="str">
        <f>IF('WS-7'!$FL256&lt;&gt;"",IF('WS-7'!FH256='WS-7'!FH258,"",IF('WS-7'!FH256&gt;'WS-7'!FH258,MIN('WS-7'!FH256,'WS-7'!FH258),-MIN('WS-7'!FH256,'WS-7'!FH258))*IF('WS-7'!$FL256="W",1,-1)),"")</f>
        <v/>
      </c>
      <c r="I984" s="39" t="str">
        <f>IF('WS-7'!$FL256&lt;&gt;"",IF('WS-7'!FJ256='WS-7'!FJ258,"",IF('WS-7'!FJ256&gt;'WS-7'!FJ258,MIN('WS-7'!FJ256,'WS-7'!FJ258),-MIN('WS-7'!FJ256,'WS-7'!FJ258))*IF('WS-7'!$FL256="W",1,-1)),"")</f>
        <v/>
      </c>
    </row>
    <row r="985" spans="1:9">
      <c r="A985" t="e">
        <f t="shared" si="15"/>
        <v>#VALUE!</v>
      </c>
      <c r="B985" s="38" t="str">
        <f>CONCATENATE("WS-7 ",'WS-7'!$D$265,",",'WS-7'!$BD261)</f>
        <v>WS-7 5,1</v>
      </c>
      <c r="C985" t="str">
        <f>IF('WS-7'!$CF261&lt;&gt;"",IF('WS-7'!$CF261="W",'WS-7'!$BG261,'WS-7'!$BG263),"")</f>
        <v/>
      </c>
      <c r="D985" t="str">
        <f>IF('WS-7'!$CF261&lt;&gt;"",IF('WS-7'!$CF261="L",'WS-7'!$BG261,'WS-7'!$BG263),"")</f>
        <v/>
      </c>
      <c r="E985" s="39" t="str">
        <f>IF('WS-7'!$CF261&lt;&gt;"",IF('WS-7'!BV261&gt;'WS-7'!BV263,MIN('WS-7'!BV261,'WS-7'!BV263),-MIN('WS-7'!BV261,'WS-7'!BV263))*IF('WS-7'!$CF261="W",1,-1),"")</f>
        <v/>
      </c>
      <c r="F985" s="39" t="str">
        <f>IF('WS-7'!$CF261&lt;&gt;"",IF('WS-7'!BX261&gt;'WS-7'!BX263,MIN('WS-7'!BX261,'WS-7'!BX263),-MIN('WS-7'!BX261,'WS-7'!BX263))*IF('WS-7'!$CF261="W",1,-1),"")</f>
        <v/>
      </c>
      <c r="G985" s="39" t="str">
        <f>IF('WS-7'!$CF261&lt;&gt;"",IF('WS-7'!BZ261&gt;'WS-7'!BZ263,MIN('WS-7'!BZ261,'WS-7'!BZ263),-MIN('WS-7'!BZ261,'WS-7'!BZ263))*IF('WS-7'!$CF261="W",1,-1),"")</f>
        <v/>
      </c>
      <c r="H985" s="39" t="str">
        <f>IF('WS-7'!$CF261&lt;&gt;"",IF('WS-7'!CB261='WS-7'!CB263,"",IF('WS-7'!CB261&gt;'WS-7'!CB263,MIN('WS-7'!CB261,'WS-7'!CB263),-MIN('WS-7'!CB261,'WS-7'!CB263))*IF('WS-7'!$CF261="W",1,-1)),"")</f>
        <v/>
      </c>
      <c r="I985" s="39" t="str">
        <f>IF('WS-7'!$CF261&lt;&gt;"",IF('WS-7'!CD261='WS-7'!CD263,"",IF('WS-7'!CD261&gt;'WS-7'!CD263,MIN('WS-7'!CD261,'WS-7'!CD263),-MIN('WS-7'!CD261,'WS-7'!CD263))*IF('WS-7'!$CF261="W",1,-1)),"")</f>
        <v/>
      </c>
    </row>
    <row r="986" spans="1:9">
      <c r="A986" t="e">
        <f t="shared" si="15"/>
        <v>#VALUE!</v>
      </c>
      <c r="B986" s="38" t="str">
        <f>CONCATENATE("WS-7 ",'WS-7'!$D$265,",",'WS-7'!$BD271)</f>
        <v>WS-7 5,2</v>
      </c>
      <c r="C986" t="str">
        <f>IF('WS-7'!$CF271&lt;&gt;"",IF('WS-7'!$CF271="W",'WS-7'!$BG271,'WS-7'!$BG273),"")</f>
        <v/>
      </c>
      <c r="D986" t="str">
        <f>IF('WS-7'!$CF271&lt;&gt;"",IF('WS-7'!$CF271="L",'WS-7'!$BG271,'WS-7'!$BG273),"")</f>
        <v/>
      </c>
      <c r="E986" s="39" t="str">
        <f>IF('WS-7'!$CF271&lt;&gt;"",IF('WS-7'!BV271&gt;'WS-7'!BV273,MIN('WS-7'!BV271,'WS-7'!BV273),-MIN('WS-7'!BV271,'WS-7'!BV273))*IF('WS-7'!$CF271="W",1,-1),"")</f>
        <v/>
      </c>
      <c r="F986" s="39" t="str">
        <f>IF('WS-7'!$CF271&lt;&gt;"",IF('WS-7'!BX271&gt;'WS-7'!BX273,MIN('WS-7'!BX271,'WS-7'!BX273),-MIN('WS-7'!BX271,'WS-7'!BX273))*IF('WS-7'!$CF271="W",1,-1),"")</f>
        <v/>
      </c>
      <c r="G986" s="39" t="str">
        <f>IF('WS-7'!$CF271&lt;&gt;"",IF('WS-7'!BZ271&gt;'WS-7'!BZ273,MIN('WS-7'!BZ271,'WS-7'!BZ273),-MIN('WS-7'!BZ271,'WS-7'!BZ273))*IF('WS-7'!$CF271="W",1,-1),"")</f>
        <v/>
      </c>
      <c r="H986" s="39" t="str">
        <f>IF('WS-7'!$CF271&lt;&gt;"",IF('WS-7'!CB271='WS-7'!CB273,"",IF('WS-7'!CB271&gt;'WS-7'!CB273,MIN('WS-7'!CB271,'WS-7'!CB273),-MIN('WS-7'!CB271,'WS-7'!CB273))*IF('WS-7'!$CF271="W",1,-1)),"")</f>
        <v/>
      </c>
      <c r="I986" s="39" t="str">
        <f>IF('WS-7'!$CF271&lt;&gt;"",IF('WS-7'!CD271='WS-7'!CD273,"",IF('WS-7'!CD271&gt;'WS-7'!CD273,MIN('WS-7'!CD271,'WS-7'!CD273),-MIN('WS-7'!CD271,'WS-7'!CD273))*IF('WS-7'!$CF271="W",1,-1)),"")</f>
        <v/>
      </c>
    </row>
    <row r="987" spans="1:9">
      <c r="A987" t="e">
        <f t="shared" si="15"/>
        <v>#VALUE!</v>
      </c>
      <c r="B987" s="38" t="str">
        <f>CONCATENATE("WS-7 ",'WS-7'!$D$265,",",'WS-7'!$BD281)</f>
        <v>WS-7 5,3</v>
      </c>
      <c r="C987" t="str">
        <f>IF('WS-7'!$CF281&lt;&gt;"",IF('WS-7'!$CF281="W",'WS-7'!$BG281,'WS-7'!$BG283),"")</f>
        <v/>
      </c>
      <c r="D987" t="str">
        <f>IF('WS-7'!$CF281&lt;&gt;"",IF('WS-7'!$CF281="L",'WS-7'!$BG281,'WS-7'!$BG283),"")</f>
        <v/>
      </c>
      <c r="E987" s="39" t="str">
        <f>IF('WS-7'!$CF281&lt;&gt;"",IF('WS-7'!BV281&gt;'WS-7'!BV283,MIN('WS-7'!BV281,'WS-7'!BV283),-MIN('WS-7'!BV281,'WS-7'!BV283))*IF('WS-7'!$CF281="W",1,-1),"")</f>
        <v/>
      </c>
      <c r="F987" s="39" t="str">
        <f>IF('WS-7'!$CF281&lt;&gt;"",IF('WS-7'!BX281&gt;'WS-7'!BX283,MIN('WS-7'!BX281,'WS-7'!BX283),-MIN('WS-7'!BX281,'WS-7'!BX283))*IF('WS-7'!$CF281="W",1,-1),"")</f>
        <v/>
      </c>
      <c r="G987" s="39" t="str">
        <f>IF('WS-7'!$CF281&lt;&gt;"",IF('WS-7'!BZ281&gt;'WS-7'!BZ283,MIN('WS-7'!BZ281,'WS-7'!BZ283),-MIN('WS-7'!BZ281,'WS-7'!BZ283))*IF('WS-7'!$CF281="W",1,-1),"")</f>
        <v/>
      </c>
      <c r="H987" s="39" t="str">
        <f>IF('WS-7'!$CF281&lt;&gt;"",IF('WS-7'!CB281='WS-7'!CB283,"",IF('WS-7'!CB281&gt;'WS-7'!CB283,MIN('WS-7'!CB281,'WS-7'!CB283),-MIN('WS-7'!CB281,'WS-7'!CB283))*IF('WS-7'!$CF281="W",1,-1)),"")</f>
        <v/>
      </c>
      <c r="I987" s="39" t="str">
        <f>IF('WS-7'!$CF281&lt;&gt;"",IF('WS-7'!CD281='WS-7'!CD283,"",IF('WS-7'!CD281&gt;'WS-7'!CD283,MIN('WS-7'!CD281,'WS-7'!CD283),-MIN('WS-7'!CD281,'WS-7'!CD283))*IF('WS-7'!$CF281="W",1,-1)),"")</f>
        <v/>
      </c>
    </row>
    <row r="988" spans="1:9">
      <c r="A988" t="e">
        <f t="shared" si="15"/>
        <v>#VALUE!</v>
      </c>
      <c r="B988" s="38" t="str">
        <f>CONCATENATE("WS-7 ",'WS-7'!$D$265,",",'WS-7'!$BD291)</f>
        <v>WS-7 5,4</v>
      </c>
      <c r="C988" t="str">
        <f>IF('WS-7'!$CF291&lt;&gt;"",IF('WS-7'!$CF291="W",'WS-7'!$BG291,'WS-7'!$BG293),"")</f>
        <v/>
      </c>
      <c r="D988" t="str">
        <f>IF('WS-7'!$CF291&lt;&gt;"",IF('WS-7'!$CF291="L",'WS-7'!$BG291,'WS-7'!$BG293),"")</f>
        <v/>
      </c>
      <c r="E988" s="39" t="str">
        <f>IF('WS-7'!$CF291&lt;&gt;"",IF('WS-7'!BV291&gt;'WS-7'!BV293,MIN('WS-7'!BV291,'WS-7'!BV293),-MIN('WS-7'!BV291,'WS-7'!BV293))*IF('WS-7'!$CF291="W",1,-1),"")</f>
        <v/>
      </c>
      <c r="F988" s="39" t="str">
        <f>IF('WS-7'!$CF291&lt;&gt;"",IF('WS-7'!BX291&gt;'WS-7'!BX293,MIN('WS-7'!BX291,'WS-7'!BX293),-MIN('WS-7'!BX291,'WS-7'!BX293))*IF('WS-7'!$CF291="W",1,-1),"")</f>
        <v/>
      </c>
      <c r="G988" s="39" t="str">
        <f>IF('WS-7'!$CF291&lt;&gt;"",IF('WS-7'!BZ291&gt;'WS-7'!BZ293,MIN('WS-7'!BZ291,'WS-7'!BZ293),-MIN('WS-7'!BZ291,'WS-7'!BZ293))*IF('WS-7'!$CF291="W",1,-1),"")</f>
        <v/>
      </c>
      <c r="H988" s="39" t="str">
        <f>IF('WS-7'!$CF291&lt;&gt;"",IF('WS-7'!CB291='WS-7'!CB293,"",IF('WS-7'!CB291&gt;'WS-7'!CB293,MIN('WS-7'!CB291,'WS-7'!CB293),-MIN('WS-7'!CB291,'WS-7'!CB293))*IF('WS-7'!$CF291="W",1,-1)),"")</f>
        <v/>
      </c>
      <c r="I988" s="39" t="str">
        <f>IF('WS-7'!$CF291&lt;&gt;"",IF('WS-7'!CD291='WS-7'!CD293,"",IF('WS-7'!CD291&gt;'WS-7'!CD293,MIN('WS-7'!CD291,'WS-7'!CD293),-MIN('WS-7'!CD291,'WS-7'!CD293))*IF('WS-7'!$CF291="W",1,-1)),"")</f>
        <v/>
      </c>
    </row>
    <row r="989" spans="1:9">
      <c r="A989" t="e">
        <f t="shared" si="15"/>
        <v>#VALUE!</v>
      </c>
      <c r="B989" s="38" t="str">
        <f>CONCATENATE("WS-7 ",'WS-7'!$D$265,",",'WS-7'!$BD301)</f>
        <v>WS-7 5,5</v>
      </c>
      <c r="C989" t="str">
        <f>IF('WS-7'!$CF301&lt;&gt;"",IF('WS-7'!$CF301="W",'WS-7'!$BG301,'WS-7'!$BG303),"")</f>
        <v/>
      </c>
      <c r="D989" t="str">
        <f>IF('WS-7'!$CF301&lt;&gt;"",IF('WS-7'!$CF301="L",'WS-7'!$BG301,'WS-7'!$BG303),"")</f>
        <v/>
      </c>
      <c r="E989" s="39" t="str">
        <f>IF('WS-7'!$CF301&lt;&gt;"",IF('WS-7'!BV301&gt;'WS-7'!BV303,MIN('WS-7'!BV301,'WS-7'!BV303),-MIN('WS-7'!BV301,'WS-7'!BV303))*IF('WS-7'!$CF301="W",1,-1),"")</f>
        <v/>
      </c>
      <c r="F989" s="39" t="str">
        <f>IF('WS-7'!$CF301&lt;&gt;"",IF('WS-7'!BX301&gt;'WS-7'!BX303,MIN('WS-7'!BX301,'WS-7'!BX303),-MIN('WS-7'!BX301,'WS-7'!BX303))*IF('WS-7'!$CF301="W",1,-1),"")</f>
        <v/>
      </c>
      <c r="G989" s="39" t="str">
        <f>IF('WS-7'!$CF301&lt;&gt;"",IF('WS-7'!BZ301&gt;'WS-7'!BZ303,MIN('WS-7'!BZ301,'WS-7'!BZ303),-MIN('WS-7'!BZ301,'WS-7'!BZ303))*IF('WS-7'!$CF301="W",1,-1),"")</f>
        <v/>
      </c>
      <c r="H989" s="39" t="str">
        <f>IF('WS-7'!$CF301&lt;&gt;"",IF('WS-7'!CB301='WS-7'!CB303,"",IF('WS-7'!CB301&gt;'WS-7'!CB303,MIN('WS-7'!CB301,'WS-7'!CB303),-MIN('WS-7'!CB301,'WS-7'!CB303))*IF('WS-7'!$CF301="W",1,-1)),"")</f>
        <v/>
      </c>
      <c r="I989" s="39" t="str">
        <f>IF('WS-7'!$CF301&lt;&gt;"",IF('WS-7'!CD301='WS-7'!CD303,"",IF('WS-7'!CD301&gt;'WS-7'!CD303,MIN('WS-7'!CD301,'WS-7'!CD303),-MIN('WS-7'!CD301,'WS-7'!CD303))*IF('WS-7'!$CF301="W",1,-1)),"")</f>
        <v/>
      </c>
    </row>
    <row r="990" spans="1:9">
      <c r="A990" t="e">
        <f t="shared" si="15"/>
        <v>#VALUE!</v>
      </c>
      <c r="B990" s="38" t="str">
        <f>CONCATENATE("WS-7 ",'WS-7'!$D$265,",",'WS-7'!$BD311)</f>
        <v>WS-7 5,6</v>
      </c>
      <c r="C990" t="str">
        <f>IF('WS-7'!$CF311&lt;&gt;"",IF('WS-7'!$CF311="W",'WS-7'!$BG311,'WS-7'!$BG313),"")</f>
        <v/>
      </c>
      <c r="D990" t="str">
        <f>IF('WS-7'!$CF311&lt;&gt;"",IF('WS-7'!$CF311="L",'WS-7'!$BG311,'WS-7'!$BG313),"")</f>
        <v/>
      </c>
      <c r="E990" s="39" t="str">
        <f>IF('WS-7'!$CF311&lt;&gt;"",IF('WS-7'!BV311&gt;'WS-7'!BV313,MIN('WS-7'!BV311,'WS-7'!BV313),-MIN('WS-7'!BV311,'WS-7'!BV313))*IF('WS-7'!$CF311="W",1,-1),"")</f>
        <v/>
      </c>
      <c r="F990" s="39" t="str">
        <f>IF('WS-7'!$CF311&lt;&gt;"",IF('WS-7'!BX311&gt;'WS-7'!BX313,MIN('WS-7'!BX311,'WS-7'!BX313),-MIN('WS-7'!BX311,'WS-7'!BX313))*IF('WS-7'!$CF311="W",1,-1),"")</f>
        <v/>
      </c>
      <c r="G990" s="39" t="str">
        <f>IF('WS-7'!$CF311&lt;&gt;"",IF('WS-7'!BZ311&gt;'WS-7'!BZ313,MIN('WS-7'!BZ311,'WS-7'!BZ313),-MIN('WS-7'!BZ311,'WS-7'!BZ313))*IF('WS-7'!$CF311="W",1,-1),"")</f>
        <v/>
      </c>
      <c r="H990" s="39" t="str">
        <f>IF('WS-7'!$CF311&lt;&gt;"",IF('WS-7'!CB311='WS-7'!CB313,"",IF('WS-7'!CB311&gt;'WS-7'!CB313,MIN('WS-7'!CB311,'WS-7'!CB313),-MIN('WS-7'!CB311,'WS-7'!CB313))*IF('WS-7'!$CF311="W",1,-1)),"")</f>
        <v/>
      </c>
      <c r="I990" s="39" t="str">
        <f>IF('WS-7'!$CF311&lt;&gt;"",IF('WS-7'!CD311='WS-7'!CD313,"",IF('WS-7'!CD311&gt;'WS-7'!CD313,MIN('WS-7'!CD311,'WS-7'!CD313),-MIN('WS-7'!CD311,'WS-7'!CD313))*IF('WS-7'!$CF311="W",1,-1)),"")</f>
        <v/>
      </c>
    </row>
    <row r="991" spans="1:9">
      <c r="A991" t="e">
        <f t="shared" si="15"/>
        <v>#VALUE!</v>
      </c>
      <c r="B991" s="38" t="str">
        <f>CONCATENATE("WS-7 ",'WS-7'!$D$265,",",'WS-7'!$BD321)</f>
        <v>WS-7 5,7</v>
      </c>
      <c r="C991" t="str">
        <f>IF('WS-7'!$CF321&lt;&gt;"",IF('WS-7'!$CF321="W",'WS-7'!$BG321,'WS-7'!$BG323),"")</f>
        <v/>
      </c>
      <c r="D991" t="str">
        <f>IF('WS-7'!$CF321&lt;&gt;"",IF('WS-7'!$CF321="L",'WS-7'!$BG321,'WS-7'!$BG323),"")</f>
        <v/>
      </c>
      <c r="E991" s="39" t="str">
        <f>IF('WS-7'!$CF321&lt;&gt;"",IF('WS-7'!BV321&gt;'WS-7'!BV323,MIN('WS-7'!BV321,'WS-7'!BV323),-MIN('WS-7'!BV321,'WS-7'!BV323))*IF('WS-7'!$CF321="W",1,-1),"")</f>
        <v/>
      </c>
      <c r="F991" s="39" t="str">
        <f>IF('WS-7'!$CF321&lt;&gt;"",IF('WS-7'!BX321&gt;'WS-7'!BX323,MIN('WS-7'!BX321,'WS-7'!BX323),-MIN('WS-7'!BX321,'WS-7'!BX323))*IF('WS-7'!$CF321="W",1,-1),"")</f>
        <v/>
      </c>
      <c r="G991" s="39" t="str">
        <f>IF('WS-7'!$CF321&lt;&gt;"",IF('WS-7'!BZ321&gt;'WS-7'!BZ323,MIN('WS-7'!BZ321,'WS-7'!BZ323),-MIN('WS-7'!BZ321,'WS-7'!BZ323))*IF('WS-7'!$CF321="W",1,-1),"")</f>
        <v/>
      </c>
      <c r="H991" s="39" t="str">
        <f>IF('WS-7'!$CF321&lt;&gt;"",IF('WS-7'!CB321='WS-7'!CB323,"",IF('WS-7'!CB321&gt;'WS-7'!CB323,MIN('WS-7'!CB321,'WS-7'!CB323),-MIN('WS-7'!CB321,'WS-7'!CB323))*IF('WS-7'!$CF321="W",1,-1)),"")</f>
        <v/>
      </c>
      <c r="I991" s="39" t="str">
        <f>IF('WS-7'!$CF321&lt;&gt;"",IF('WS-7'!CD321='WS-7'!CD323,"",IF('WS-7'!CD321&gt;'WS-7'!CD323,MIN('WS-7'!CD321,'WS-7'!CD323),-MIN('WS-7'!CD321,'WS-7'!CD323))*IF('WS-7'!$CF321="W",1,-1)),"")</f>
        <v/>
      </c>
    </row>
    <row r="992" spans="1:9">
      <c r="A992" t="e">
        <f t="shared" si="15"/>
        <v>#VALUE!</v>
      </c>
      <c r="B992" s="38" t="str">
        <f>CONCATENATE("WS-7 ",'WS-7'!$D$265,",",'WS-7'!$CT261)</f>
        <v>WS-7 5,8</v>
      </c>
      <c r="C992" t="str">
        <f>IF('WS-7'!$DV261&lt;&gt;"",IF('WS-7'!$DV261="W",'WS-7'!$CW261,'WS-7'!$CW263),"")</f>
        <v/>
      </c>
      <c r="D992" t="str">
        <f>IF('WS-7'!$DV261&lt;&gt;"",IF('WS-7'!$DV261="L",'WS-7'!$CW261,'WS-7'!$CW263),"")</f>
        <v/>
      </c>
      <c r="E992" s="39" t="str">
        <f>IF('WS-7'!$DV261&lt;&gt;"",IF('WS-7'!DL261&gt;'WS-7'!DL263,MIN('WS-7'!DL261,'WS-7'!DL263),-MIN('WS-7'!DL261,'WS-7'!DL263))*IF('WS-7'!$DV261="W",1,-1),"")</f>
        <v/>
      </c>
      <c r="F992" s="39" t="str">
        <f>IF('WS-7'!$DV261&lt;&gt;"",IF('WS-7'!DN261&gt;'WS-7'!DN263,MIN('WS-7'!DN261,'WS-7'!DN263),-MIN('WS-7'!DN261,'WS-7'!DN263))*IF('WS-7'!$DV261="W",1,-1),"")</f>
        <v/>
      </c>
      <c r="G992" s="39" t="str">
        <f>IF('WS-7'!$DV261&lt;&gt;"",IF('WS-7'!DP261&gt;'WS-7'!DP263,MIN('WS-7'!DP261,'WS-7'!DP263),-MIN('WS-7'!DP261,'WS-7'!DP263))*IF('WS-7'!$DV261="W",1,-1),"")</f>
        <v/>
      </c>
      <c r="H992" s="39" t="str">
        <f>IF('WS-7'!$DV261&lt;&gt;"",IF('WS-7'!DR261='WS-7'!DR263,"",IF('WS-7'!DR261&gt;'WS-7'!DR263,MIN('WS-7'!DR261,'WS-7'!DR263),-MIN('WS-7'!DR261,'WS-7'!DR263))*IF('WS-7'!$DV261="W",1,-1)),"")</f>
        <v/>
      </c>
      <c r="I992" s="39" t="str">
        <f>IF('WS-7'!$DV261&lt;&gt;"",IF('WS-7'!DT261='WS-7'!DT263,"",IF('WS-7'!DT261&gt;'WS-7'!DT263,MIN('WS-7'!DT261,'WS-7'!DT263),-MIN('WS-7'!DT261,'WS-7'!DT263))*IF('WS-7'!$DV261="W",1,-1)),"")</f>
        <v/>
      </c>
    </row>
    <row r="993" spans="1:9">
      <c r="A993" t="e">
        <f t="shared" si="15"/>
        <v>#VALUE!</v>
      </c>
      <c r="B993" s="38" t="str">
        <f>CONCATENATE("WS-7 ",'WS-7'!$D$265,",",'WS-7'!$CT271)</f>
        <v>WS-7 5,9</v>
      </c>
      <c r="C993" t="str">
        <f>IF('WS-7'!$DV271&lt;&gt;"",IF('WS-7'!$DV271="W",'WS-7'!$CW271,'WS-7'!$CW273),"")</f>
        <v/>
      </c>
      <c r="D993" t="str">
        <f>IF('WS-7'!$DV271&lt;&gt;"",IF('WS-7'!$DV271="L",'WS-7'!$CW271,'WS-7'!$CW273),"")</f>
        <v/>
      </c>
      <c r="E993" s="39" t="str">
        <f>IF('WS-7'!$DV271&lt;&gt;"",IF('WS-7'!DL271&gt;'WS-7'!DL273,MIN('WS-7'!DL271,'WS-7'!DL273),-MIN('WS-7'!DL271,'WS-7'!DL273))*IF('WS-7'!$DV271="W",1,-1),"")</f>
        <v/>
      </c>
      <c r="F993" s="39" t="str">
        <f>IF('WS-7'!$DV271&lt;&gt;"",IF('WS-7'!DN271&gt;'WS-7'!DN273,MIN('WS-7'!DN271,'WS-7'!DN273),-MIN('WS-7'!DN271,'WS-7'!DN273))*IF('WS-7'!$DV271="W",1,-1),"")</f>
        <v/>
      </c>
      <c r="G993" s="39" t="str">
        <f>IF('WS-7'!$DV271&lt;&gt;"",IF('WS-7'!DP271&gt;'WS-7'!DP273,MIN('WS-7'!DP271,'WS-7'!DP273),-MIN('WS-7'!DP271,'WS-7'!DP273))*IF('WS-7'!$DV271="W",1,-1),"")</f>
        <v/>
      </c>
      <c r="H993" s="39" t="str">
        <f>IF('WS-7'!$DV271&lt;&gt;"",IF('WS-7'!DR271='WS-7'!DR273,"",IF('WS-7'!DR271&gt;'WS-7'!DR273,MIN('WS-7'!DR271,'WS-7'!DR273),-MIN('WS-7'!DR271,'WS-7'!DR273))*IF('WS-7'!$DV271="W",1,-1)),"")</f>
        <v/>
      </c>
      <c r="I993" s="39" t="str">
        <f>IF('WS-7'!$DV271&lt;&gt;"",IF('WS-7'!DT271='WS-7'!DT273,"",IF('WS-7'!DT271&gt;'WS-7'!DT273,MIN('WS-7'!DT271,'WS-7'!DT273),-MIN('WS-7'!DT271,'WS-7'!DT273))*IF('WS-7'!$DV271="W",1,-1)),"")</f>
        <v/>
      </c>
    </row>
    <row r="994" spans="1:9">
      <c r="A994" t="e">
        <f t="shared" si="15"/>
        <v>#VALUE!</v>
      </c>
      <c r="B994" s="38" t="str">
        <f>CONCATENATE("WS-7 ",'WS-7'!$D$265,",",'WS-7'!$CT281)</f>
        <v>WS-7 5,10</v>
      </c>
      <c r="C994" t="str">
        <f>IF('WS-7'!$DV281&lt;&gt;"",IF('WS-7'!$DV281="W",'WS-7'!$CW281,'WS-7'!$CW283),"")</f>
        <v/>
      </c>
      <c r="D994" t="str">
        <f>IF('WS-7'!$DV281&lt;&gt;"",IF('WS-7'!$DV281="L",'WS-7'!$CW281,'WS-7'!$CW283),"")</f>
        <v/>
      </c>
      <c r="E994" s="39" t="str">
        <f>IF('WS-7'!$DV281&lt;&gt;"",IF('WS-7'!DL281&gt;'WS-7'!DL283,MIN('WS-7'!DL281,'WS-7'!DL283),-MIN('WS-7'!DL281,'WS-7'!DL283))*IF('WS-7'!$DV281="W",1,-1),"")</f>
        <v/>
      </c>
      <c r="F994" s="39" t="str">
        <f>IF('WS-7'!$DV281&lt;&gt;"",IF('WS-7'!DN281&gt;'WS-7'!DN283,MIN('WS-7'!DN281,'WS-7'!DN283),-MIN('WS-7'!DN281,'WS-7'!DN283))*IF('WS-7'!$DV281="W",1,-1),"")</f>
        <v/>
      </c>
      <c r="G994" s="39" t="str">
        <f>IF('WS-7'!$DV281&lt;&gt;"",IF('WS-7'!DP281&gt;'WS-7'!DP283,MIN('WS-7'!DP281,'WS-7'!DP283),-MIN('WS-7'!DP281,'WS-7'!DP283))*IF('WS-7'!$DV281="W",1,-1),"")</f>
        <v/>
      </c>
      <c r="H994" s="39" t="str">
        <f>IF('WS-7'!$DV281&lt;&gt;"",IF('WS-7'!DR281='WS-7'!DR283,"",IF('WS-7'!DR281&gt;'WS-7'!DR283,MIN('WS-7'!DR281,'WS-7'!DR283),-MIN('WS-7'!DR281,'WS-7'!DR283))*IF('WS-7'!$DV281="W",1,-1)),"")</f>
        <v/>
      </c>
      <c r="I994" s="39" t="str">
        <f>IF('WS-7'!$DV281&lt;&gt;"",IF('WS-7'!DT281='WS-7'!DT283,"",IF('WS-7'!DT281&gt;'WS-7'!DT283,MIN('WS-7'!DT281,'WS-7'!DT283),-MIN('WS-7'!DT281,'WS-7'!DT283))*IF('WS-7'!$DV281="W",1,-1)),"")</f>
        <v/>
      </c>
    </row>
    <row r="995" spans="1:9">
      <c r="A995" t="e">
        <f t="shared" si="15"/>
        <v>#VALUE!</v>
      </c>
      <c r="B995" s="38" t="str">
        <f>CONCATENATE("WS-7 ",'WS-7'!$D$265,",",'WS-7'!$CT291)</f>
        <v>WS-7 5,11</v>
      </c>
      <c r="C995" t="str">
        <f>IF('WS-7'!$DV291&lt;&gt;"",IF('WS-7'!$DV291="W",'WS-7'!$CW291,'WS-7'!$CW293),"")</f>
        <v/>
      </c>
      <c r="D995" t="str">
        <f>IF('WS-7'!$DV291&lt;&gt;"",IF('WS-7'!$DV291="L",'WS-7'!$CW291,'WS-7'!$CW293),"")</f>
        <v/>
      </c>
      <c r="E995" s="39" t="str">
        <f>IF('WS-7'!$DV291&lt;&gt;"",IF('WS-7'!DL291&gt;'WS-7'!DL293,MIN('WS-7'!DL291,'WS-7'!DL293),-MIN('WS-7'!DL291,'WS-7'!DL293))*IF('WS-7'!$DV291="W",1,-1),"")</f>
        <v/>
      </c>
      <c r="F995" s="39" t="str">
        <f>IF('WS-7'!$DV291&lt;&gt;"",IF('WS-7'!DN291&gt;'WS-7'!DN293,MIN('WS-7'!DN291,'WS-7'!DN293),-MIN('WS-7'!DN291,'WS-7'!DN293))*IF('WS-7'!$DV291="W",1,-1),"")</f>
        <v/>
      </c>
      <c r="G995" s="39" t="str">
        <f>IF('WS-7'!$DV291&lt;&gt;"",IF('WS-7'!DP291&gt;'WS-7'!DP293,MIN('WS-7'!DP291,'WS-7'!DP293),-MIN('WS-7'!DP291,'WS-7'!DP293))*IF('WS-7'!$DV291="W",1,-1),"")</f>
        <v/>
      </c>
      <c r="H995" s="39" t="str">
        <f>IF('WS-7'!$DV291&lt;&gt;"",IF('WS-7'!DR291='WS-7'!DR293,"",IF('WS-7'!DR291&gt;'WS-7'!DR293,MIN('WS-7'!DR291,'WS-7'!DR293),-MIN('WS-7'!DR291,'WS-7'!DR293))*IF('WS-7'!$DV291="W",1,-1)),"")</f>
        <v/>
      </c>
      <c r="I995" s="39" t="str">
        <f>IF('WS-7'!$DV291&lt;&gt;"",IF('WS-7'!DT291='WS-7'!DT293,"",IF('WS-7'!DT291&gt;'WS-7'!DT293,MIN('WS-7'!DT291,'WS-7'!DT293),-MIN('WS-7'!DT291,'WS-7'!DT293))*IF('WS-7'!$DV291="W",1,-1)),"")</f>
        <v/>
      </c>
    </row>
    <row r="996" spans="1:9">
      <c r="A996" t="e">
        <f t="shared" si="15"/>
        <v>#VALUE!</v>
      </c>
      <c r="B996" s="38" t="str">
        <f>CONCATENATE("WS-7 ",'WS-7'!$D$265,",",'WS-7'!$CT301)</f>
        <v>WS-7 5,12</v>
      </c>
      <c r="C996" t="str">
        <f>IF('WS-7'!$DV301&lt;&gt;"",IF('WS-7'!$DV301="W",'WS-7'!$CW301,'WS-7'!$CW303),"")</f>
        <v/>
      </c>
      <c r="D996" t="str">
        <f>IF('WS-7'!$DV301&lt;&gt;"",IF('WS-7'!$DV301="L",'WS-7'!$CW301,'WS-7'!$CW303),"")</f>
        <v/>
      </c>
      <c r="E996" s="39" t="str">
        <f>IF('WS-7'!$DV301&lt;&gt;"",IF('WS-7'!DL301&gt;'WS-7'!DL303,MIN('WS-7'!DL301,'WS-7'!DL303),-MIN('WS-7'!DL301,'WS-7'!DL303))*IF('WS-7'!$DV301="W",1,-1),"")</f>
        <v/>
      </c>
      <c r="F996" s="39" t="str">
        <f>IF('WS-7'!$DV301&lt;&gt;"",IF('WS-7'!DN301&gt;'WS-7'!DN303,MIN('WS-7'!DN301,'WS-7'!DN303),-MIN('WS-7'!DN301,'WS-7'!DN303))*IF('WS-7'!$DV301="W",1,-1),"")</f>
        <v/>
      </c>
      <c r="G996" s="39" t="str">
        <f>IF('WS-7'!$DV301&lt;&gt;"",IF('WS-7'!DP301&gt;'WS-7'!DP303,MIN('WS-7'!DP301,'WS-7'!DP303),-MIN('WS-7'!DP301,'WS-7'!DP303))*IF('WS-7'!$DV301="W",1,-1),"")</f>
        <v/>
      </c>
      <c r="H996" s="39" t="str">
        <f>IF('WS-7'!$DV301&lt;&gt;"",IF('WS-7'!DR301='WS-7'!DR303,"",IF('WS-7'!DR301&gt;'WS-7'!DR303,MIN('WS-7'!DR301,'WS-7'!DR303),-MIN('WS-7'!DR301,'WS-7'!DR303))*IF('WS-7'!$DV301="W",1,-1)),"")</f>
        <v/>
      </c>
      <c r="I996" s="39" t="str">
        <f>IF('WS-7'!$DV301&lt;&gt;"",IF('WS-7'!DT301='WS-7'!DT303,"",IF('WS-7'!DT301&gt;'WS-7'!DT303,MIN('WS-7'!DT301,'WS-7'!DT303),-MIN('WS-7'!DT301,'WS-7'!DT303))*IF('WS-7'!$DV301="W",1,-1)),"")</f>
        <v/>
      </c>
    </row>
    <row r="997" spans="1:9">
      <c r="A997" t="e">
        <f t="shared" si="15"/>
        <v>#VALUE!</v>
      </c>
      <c r="B997" s="38" t="str">
        <f>CONCATENATE("WS-7 ",'WS-7'!$D$265,",",'WS-7'!$CT311)</f>
        <v>WS-7 5,13</v>
      </c>
      <c r="C997" t="str">
        <f>IF('WS-7'!$DV311&lt;&gt;"",IF('WS-7'!$DV311="W",'WS-7'!$CW311,'WS-7'!$CW313),"")</f>
        <v/>
      </c>
      <c r="D997" t="str">
        <f>IF('WS-7'!$DV311&lt;&gt;"",IF('WS-7'!$DV311="L",'WS-7'!$CW311,'WS-7'!$CW313),"")</f>
        <v/>
      </c>
      <c r="E997" s="39" t="str">
        <f>IF('WS-7'!$DV311&lt;&gt;"",IF('WS-7'!DL311&gt;'WS-7'!DL313,MIN('WS-7'!DL311,'WS-7'!DL313),-MIN('WS-7'!DL311,'WS-7'!DL313))*IF('WS-7'!$DV311="W",1,-1),"")</f>
        <v/>
      </c>
      <c r="F997" s="39" t="str">
        <f>IF('WS-7'!$DV311&lt;&gt;"",IF('WS-7'!DN311&gt;'WS-7'!DN313,MIN('WS-7'!DN311,'WS-7'!DN313),-MIN('WS-7'!DN311,'WS-7'!DN313))*IF('WS-7'!$DV311="W",1,-1),"")</f>
        <v/>
      </c>
      <c r="G997" s="39" t="str">
        <f>IF('WS-7'!$DV311&lt;&gt;"",IF('WS-7'!DP311&gt;'WS-7'!DP313,MIN('WS-7'!DP311,'WS-7'!DP313),-MIN('WS-7'!DP311,'WS-7'!DP313))*IF('WS-7'!$DV311="W",1,-1),"")</f>
        <v/>
      </c>
      <c r="H997" s="39" t="str">
        <f>IF('WS-7'!$DV311&lt;&gt;"",IF('WS-7'!DR311='WS-7'!DR313,"",IF('WS-7'!DR311&gt;'WS-7'!DR313,MIN('WS-7'!DR311,'WS-7'!DR313),-MIN('WS-7'!DR311,'WS-7'!DR313))*IF('WS-7'!$DV311="W",1,-1)),"")</f>
        <v/>
      </c>
      <c r="I997" s="39" t="str">
        <f>IF('WS-7'!$DV311&lt;&gt;"",IF('WS-7'!DT311='WS-7'!DT313,"",IF('WS-7'!DT311&gt;'WS-7'!DT313,MIN('WS-7'!DT311,'WS-7'!DT313),-MIN('WS-7'!DT311,'WS-7'!DT313))*IF('WS-7'!$DV311="W",1,-1)),"")</f>
        <v/>
      </c>
    </row>
    <row r="998" spans="1:9">
      <c r="A998" t="e">
        <f t="shared" si="15"/>
        <v>#VALUE!</v>
      </c>
      <c r="B998" s="38" t="str">
        <f>CONCATENATE("WS-7 ",'WS-7'!$D$265,",",'WS-7'!$CT321)</f>
        <v>WS-7 5,14</v>
      </c>
      <c r="C998" t="str">
        <f>IF('WS-7'!$DV321&lt;&gt;"",IF('WS-7'!$DV321="W",'WS-7'!$CW321,'WS-7'!$CW323),"")</f>
        <v/>
      </c>
      <c r="D998" t="str">
        <f>IF('WS-7'!$DV321&lt;&gt;"",IF('WS-7'!$DV321="L",'WS-7'!$CW321,'WS-7'!$CW323),"")</f>
        <v/>
      </c>
      <c r="E998" s="39" t="str">
        <f>IF('WS-7'!$DV321&lt;&gt;"",IF('WS-7'!DL321&gt;'WS-7'!DL323,MIN('WS-7'!DL321,'WS-7'!DL323),-MIN('WS-7'!DL321,'WS-7'!DL323))*IF('WS-7'!$DV321="W",1,-1),"")</f>
        <v/>
      </c>
      <c r="F998" s="39" t="str">
        <f>IF('WS-7'!$DV321&lt;&gt;"",IF('WS-7'!DN321&gt;'WS-7'!DN323,MIN('WS-7'!DN321,'WS-7'!DN323),-MIN('WS-7'!DN321,'WS-7'!DN323))*IF('WS-7'!$DV321="W",1,-1),"")</f>
        <v/>
      </c>
      <c r="G998" s="39" t="str">
        <f>IF('WS-7'!$DV321&lt;&gt;"",IF('WS-7'!DP321&gt;'WS-7'!DP323,MIN('WS-7'!DP321,'WS-7'!DP323),-MIN('WS-7'!DP321,'WS-7'!DP323))*IF('WS-7'!$DV321="W",1,-1),"")</f>
        <v/>
      </c>
      <c r="H998" s="39" t="str">
        <f>IF('WS-7'!$DV321&lt;&gt;"",IF('WS-7'!DR321='WS-7'!DR323,"",IF('WS-7'!DR321&gt;'WS-7'!DR323,MIN('WS-7'!DR321,'WS-7'!DR323),-MIN('WS-7'!DR321,'WS-7'!DR323))*IF('WS-7'!$DV321="W",1,-1)),"")</f>
        <v/>
      </c>
      <c r="I998" s="39" t="str">
        <f>IF('WS-7'!$DV321&lt;&gt;"",IF('WS-7'!DT321='WS-7'!DT323,"",IF('WS-7'!DT321&gt;'WS-7'!DT323,MIN('WS-7'!DT321,'WS-7'!DT323),-MIN('WS-7'!DT321,'WS-7'!DT323))*IF('WS-7'!$DV321="W",1,-1)),"")</f>
        <v/>
      </c>
    </row>
    <row r="999" spans="1:9">
      <c r="A999" t="e">
        <f t="shared" si="15"/>
        <v>#VALUE!</v>
      </c>
      <c r="B999" s="38" t="str">
        <f>CONCATENATE("WS-7 ",'WS-7'!$D$265,",",'WS-7'!$EJ261)</f>
        <v>WS-7 5,15</v>
      </c>
      <c r="C999" t="str">
        <f>IF('WS-7'!$FL261&lt;&gt;"",IF('WS-7'!$FL261="W",'WS-7'!$EM261,'WS-7'!$EM263),"")</f>
        <v/>
      </c>
      <c r="D999" t="str">
        <f>IF('WS-7'!$FL261&lt;&gt;"",IF('WS-7'!$FL261="L",'WS-7'!$EM261,'WS-7'!$EM263),"")</f>
        <v/>
      </c>
      <c r="E999" s="39" t="str">
        <f>IF('WS-7'!$FL261&lt;&gt;"",IF('WS-7'!FB261&gt;'WS-7'!FB263,MIN('WS-7'!FB261,'WS-7'!FB263),-MIN('WS-7'!FB261,'WS-7'!FB263))*IF('WS-7'!$FL261="W",1,-1),"")</f>
        <v/>
      </c>
      <c r="F999" s="39" t="str">
        <f>IF('WS-7'!$FL261&lt;&gt;"",IF('WS-7'!FD261&gt;'WS-7'!FD263,MIN('WS-7'!FD261,'WS-7'!FD263),-MIN('WS-7'!FD261,'WS-7'!FD263))*IF('WS-7'!$FL261="W",1,-1),"")</f>
        <v/>
      </c>
      <c r="G999" s="39" t="str">
        <f>IF('WS-7'!$FL261&lt;&gt;"",IF('WS-7'!FF261&gt;'WS-7'!FF263,MIN('WS-7'!FF261,'WS-7'!FF263),-MIN('WS-7'!FF261,'WS-7'!FF263))*IF('WS-7'!$FL261="W",1,-1),"")</f>
        <v/>
      </c>
      <c r="H999" s="39" t="str">
        <f>IF('WS-7'!$FL261&lt;&gt;"",IF('WS-7'!FH261='WS-7'!FH263,"",IF('WS-7'!FH261&gt;'WS-7'!FH263,MIN('WS-7'!FH261,'WS-7'!FH263),-MIN('WS-7'!FH261,'WS-7'!FH263))*IF('WS-7'!$FL261="W",1,-1)),"")</f>
        <v/>
      </c>
      <c r="I999" s="39" t="str">
        <f>IF('WS-7'!$FL261&lt;&gt;"",IF('WS-7'!FJ261='WS-7'!FJ263,"",IF('WS-7'!FJ261&gt;'WS-7'!FJ263,MIN('WS-7'!FJ261,'WS-7'!FJ263),-MIN('WS-7'!FJ261,'WS-7'!FJ263))*IF('WS-7'!$FL261="W",1,-1)),"")</f>
        <v/>
      </c>
    </row>
    <row r="1000" spans="1:9">
      <c r="A1000" t="e">
        <f t="shared" si="15"/>
        <v>#VALUE!</v>
      </c>
      <c r="B1000" s="38" t="str">
        <f>CONCATENATE("WS-7 ",'WS-7'!$D$265,",",'WS-7'!$EJ271)</f>
        <v>WS-7 5,16</v>
      </c>
      <c r="C1000" t="str">
        <f>IF('WS-7'!$FL271&lt;&gt;"",IF('WS-7'!$FL271="W",'WS-7'!$EM271,'WS-7'!$EM273),"")</f>
        <v/>
      </c>
      <c r="D1000" t="str">
        <f>IF('WS-7'!$FL271&lt;&gt;"",IF('WS-7'!$FL271="L",'WS-7'!$EM271,'WS-7'!$EM273),"")</f>
        <v/>
      </c>
      <c r="E1000" s="39" t="str">
        <f>IF('WS-7'!$FL271&lt;&gt;"",IF('WS-7'!FB271&gt;'WS-7'!FB273,MIN('WS-7'!FB271,'WS-7'!FB273),-MIN('WS-7'!FB271,'WS-7'!FB273))*IF('WS-7'!$FL271="W",1,-1),"")</f>
        <v/>
      </c>
      <c r="F1000" s="39" t="str">
        <f>IF('WS-7'!$FL271&lt;&gt;"",IF('WS-7'!FD271&gt;'WS-7'!FD273,MIN('WS-7'!FD271,'WS-7'!FD273),-MIN('WS-7'!FD271,'WS-7'!FD273))*IF('WS-7'!$FL271="W",1,-1),"")</f>
        <v/>
      </c>
      <c r="G1000" s="39" t="str">
        <f>IF('WS-7'!$FL271&lt;&gt;"",IF('WS-7'!FF271&gt;'WS-7'!FF273,MIN('WS-7'!FF271,'WS-7'!FF273),-MIN('WS-7'!FF271,'WS-7'!FF273))*IF('WS-7'!$FL271="W",1,-1),"")</f>
        <v/>
      </c>
      <c r="H1000" s="39" t="str">
        <f>IF('WS-7'!$FL271&lt;&gt;"",IF('WS-7'!FH271='WS-7'!FH273,"",IF('WS-7'!FH271&gt;'WS-7'!FH273,MIN('WS-7'!FH271,'WS-7'!FH273),-MIN('WS-7'!FH271,'WS-7'!FH273))*IF('WS-7'!$FL271="W",1,-1)),"")</f>
        <v/>
      </c>
      <c r="I1000" s="39" t="str">
        <f>IF('WS-7'!$FL271&lt;&gt;"",IF('WS-7'!FJ271='WS-7'!FJ273,"",IF('WS-7'!FJ271&gt;'WS-7'!FJ273,MIN('WS-7'!FJ271,'WS-7'!FJ273),-MIN('WS-7'!FJ271,'WS-7'!FJ273))*IF('WS-7'!$FL271="W",1,-1)),"")</f>
        <v/>
      </c>
    </row>
    <row r="1001" spans="1:9">
      <c r="A1001" t="e">
        <f t="shared" si="15"/>
        <v>#VALUE!</v>
      </c>
      <c r="B1001" s="38" t="str">
        <f>CONCATENATE("WS-7 ",'WS-7'!$D$265,",",'WS-7'!$EJ281)</f>
        <v>WS-7 5,17</v>
      </c>
      <c r="C1001" t="str">
        <f>IF('WS-7'!$FL281&lt;&gt;"",IF('WS-7'!$FL281="W",'WS-7'!$EM281,'WS-7'!$EM283),"")</f>
        <v/>
      </c>
      <c r="D1001" t="str">
        <f>IF('WS-7'!$FL281&lt;&gt;"",IF('WS-7'!$FL281="L",'WS-7'!$EM281,'WS-7'!$EM283),"")</f>
        <v/>
      </c>
      <c r="E1001" s="39" t="str">
        <f>IF('WS-7'!$FL281&lt;&gt;"",IF('WS-7'!FB281&gt;'WS-7'!FB283,MIN('WS-7'!FB281,'WS-7'!FB283),-MIN('WS-7'!FB281,'WS-7'!FB283))*IF('WS-7'!$FL281="W",1,-1),"")</f>
        <v/>
      </c>
      <c r="F1001" s="39" t="str">
        <f>IF('WS-7'!$FL281&lt;&gt;"",IF('WS-7'!FD281&gt;'WS-7'!FD283,MIN('WS-7'!FD281,'WS-7'!FD283),-MIN('WS-7'!FD281,'WS-7'!FD283))*IF('WS-7'!$FL281="W",1,-1),"")</f>
        <v/>
      </c>
      <c r="G1001" s="39" t="str">
        <f>IF('WS-7'!$FL281&lt;&gt;"",IF('WS-7'!FF281&gt;'WS-7'!FF283,MIN('WS-7'!FF281,'WS-7'!FF283),-MIN('WS-7'!FF281,'WS-7'!FF283))*IF('WS-7'!$FL281="W",1,-1),"")</f>
        <v/>
      </c>
      <c r="H1001" s="39" t="str">
        <f>IF('WS-7'!$FL281&lt;&gt;"",IF('WS-7'!FH281='WS-7'!FH283,"",IF('WS-7'!FH281&gt;'WS-7'!FH283,MIN('WS-7'!FH281,'WS-7'!FH283),-MIN('WS-7'!FH281,'WS-7'!FH283))*IF('WS-7'!$FL281="W",1,-1)),"")</f>
        <v/>
      </c>
      <c r="I1001" s="39" t="str">
        <f>IF('WS-7'!$FL281&lt;&gt;"",IF('WS-7'!FJ281='WS-7'!FJ283,"",IF('WS-7'!FJ281&gt;'WS-7'!FJ283,MIN('WS-7'!FJ281,'WS-7'!FJ283),-MIN('WS-7'!FJ281,'WS-7'!FJ283))*IF('WS-7'!$FL281="W",1,-1)),"")</f>
        <v/>
      </c>
    </row>
    <row r="1002" spans="1:9">
      <c r="A1002" t="e">
        <f t="shared" si="15"/>
        <v>#VALUE!</v>
      </c>
      <c r="B1002" s="38" t="str">
        <f>CONCATENATE("WS-7 ",'WS-7'!$D$265,",",'WS-7'!$EJ291)</f>
        <v>WS-7 5,18</v>
      </c>
      <c r="C1002" t="str">
        <f>IF('WS-7'!$FL291&lt;&gt;"",IF('WS-7'!$FL291="W",'WS-7'!$EM291,'WS-7'!$EM293),"")</f>
        <v/>
      </c>
      <c r="D1002" t="str">
        <f>IF('WS-7'!$FL291&lt;&gt;"",IF('WS-7'!$FL291="L",'WS-7'!$EM291,'WS-7'!$EM293),"")</f>
        <v/>
      </c>
      <c r="E1002" s="39" t="str">
        <f>IF('WS-7'!$FL291&lt;&gt;"",IF('WS-7'!FB291&gt;'WS-7'!FB293,MIN('WS-7'!FB291,'WS-7'!FB293),-MIN('WS-7'!FB291,'WS-7'!FB293))*IF('WS-7'!$FL291="W",1,-1),"")</f>
        <v/>
      </c>
      <c r="F1002" s="39" t="str">
        <f>IF('WS-7'!$FL291&lt;&gt;"",IF('WS-7'!FD291&gt;'WS-7'!FD293,MIN('WS-7'!FD291,'WS-7'!FD293),-MIN('WS-7'!FD291,'WS-7'!FD293))*IF('WS-7'!$FL291="W",1,-1),"")</f>
        <v/>
      </c>
      <c r="G1002" s="39" t="str">
        <f>IF('WS-7'!$FL291&lt;&gt;"",IF('WS-7'!FF291&gt;'WS-7'!FF293,MIN('WS-7'!FF291,'WS-7'!FF293),-MIN('WS-7'!FF291,'WS-7'!FF293))*IF('WS-7'!$FL291="W",1,-1),"")</f>
        <v/>
      </c>
      <c r="H1002" s="39" t="str">
        <f>IF('WS-7'!$FL291&lt;&gt;"",IF('WS-7'!FH291='WS-7'!FH293,"",IF('WS-7'!FH291&gt;'WS-7'!FH293,MIN('WS-7'!FH291,'WS-7'!FH293),-MIN('WS-7'!FH291,'WS-7'!FH293))*IF('WS-7'!$FL291="W",1,-1)),"")</f>
        <v/>
      </c>
      <c r="I1002" s="39" t="str">
        <f>IF('WS-7'!$FL291&lt;&gt;"",IF('WS-7'!FJ291='WS-7'!FJ293,"",IF('WS-7'!FJ291&gt;'WS-7'!FJ293,MIN('WS-7'!FJ291,'WS-7'!FJ293),-MIN('WS-7'!FJ291,'WS-7'!FJ293))*IF('WS-7'!$FL291="W",1,-1)),"")</f>
        <v/>
      </c>
    </row>
    <row r="1003" spans="1:9">
      <c r="A1003" t="e">
        <f t="shared" si="15"/>
        <v>#VALUE!</v>
      </c>
      <c r="B1003" s="38" t="str">
        <f>CONCATENATE("WS-7 ",'WS-7'!$D$265,",",'WS-7'!$EJ301)</f>
        <v>WS-7 5,19</v>
      </c>
      <c r="C1003" t="str">
        <f>IF('WS-7'!$FL301&lt;&gt;"",IF('WS-7'!$FL301="W",'WS-7'!$EM301,'WS-7'!$EM303),"")</f>
        <v/>
      </c>
      <c r="D1003" t="str">
        <f>IF('WS-7'!$FL301&lt;&gt;"",IF('WS-7'!$FL301="L",'WS-7'!$EM301,'WS-7'!$EM303),"")</f>
        <v/>
      </c>
      <c r="E1003" s="39" t="str">
        <f>IF('WS-7'!$FL301&lt;&gt;"",IF('WS-7'!FB301&gt;'WS-7'!FB303,MIN('WS-7'!FB301,'WS-7'!FB303),-MIN('WS-7'!FB301,'WS-7'!FB303))*IF('WS-7'!$FL301="W",1,-1),"")</f>
        <v/>
      </c>
      <c r="F1003" s="39" t="str">
        <f>IF('WS-7'!$FL301&lt;&gt;"",IF('WS-7'!FD301&gt;'WS-7'!FD303,MIN('WS-7'!FD301,'WS-7'!FD303),-MIN('WS-7'!FD301,'WS-7'!FD303))*IF('WS-7'!$FL301="W",1,-1),"")</f>
        <v/>
      </c>
      <c r="G1003" s="39" t="str">
        <f>IF('WS-7'!$FL301&lt;&gt;"",IF('WS-7'!FF301&gt;'WS-7'!FF303,MIN('WS-7'!FF301,'WS-7'!FF303),-MIN('WS-7'!FF301,'WS-7'!FF303))*IF('WS-7'!$FL301="W",1,-1),"")</f>
        <v/>
      </c>
      <c r="H1003" s="39" t="str">
        <f>IF('WS-7'!$FL301&lt;&gt;"",IF('WS-7'!FH301='WS-7'!FH303,"",IF('WS-7'!FH301&gt;'WS-7'!FH303,MIN('WS-7'!FH301,'WS-7'!FH303),-MIN('WS-7'!FH301,'WS-7'!FH303))*IF('WS-7'!$FL301="W",1,-1)),"")</f>
        <v/>
      </c>
      <c r="I1003" s="39" t="str">
        <f>IF('WS-7'!$FL301&lt;&gt;"",IF('WS-7'!FJ301='WS-7'!FJ303,"",IF('WS-7'!FJ301&gt;'WS-7'!FJ303,MIN('WS-7'!FJ301,'WS-7'!FJ303),-MIN('WS-7'!FJ301,'WS-7'!FJ303))*IF('WS-7'!$FL301="W",1,-1)),"")</f>
        <v/>
      </c>
    </row>
    <row r="1004" spans="1:9">
      <c r="A1004" t="e">
        <f t="shared" si="15"/>
        <v>#VALUE!</v>
      </c>
      <c r="B1004" s="38" t="str">
        <f>CONCATENATE("WS-7 ",'WS-7'!$D$265,",",'WS-7'!$EJ311)</f>
        <v>WS-7 5,20</v>
      </c>
      <c r="C1004" t="str">
        <f>IF('WS-7'!$FL311&lt;&gt;"",IF('WS-7'!$FL311="W",'WS-7'!$EM311,'WS-7'!$EM313),"")</f>
        <v/>
      </c>
      <c r="D1004" t="str">
        <f>IF('WS-7'!$FL311&lt;&gt;"",IF('WS-7'!$FL311="L",'WS-7'!$EM311,'WS-7'!$EM313),"")</f>
        <v/>
      </c>
      <c r="E1004" s="39" t="str">
        <f>IF('WS-7'!$FL311&lt;&gt;"",IF('WS-7'!FB311&gt;'WS-7'!FB313,MIN('WS-7'!FB311,'WS-7'!FB313),-MIN('WS-7'!FB311,'WS-7'!FB313))*IF('WS-7'!$FL311="W",1,-1),"")</f>
        <v/>
      </c>
      <c r="F1004" s="39" t="str">
        <f>IF('WS-7'!$FL311&lt;&gt;"",IF('WS-7'!FD311&gt;'WS-7'!FD313,MIN('WS-7'!FD311,'WS-7'!FD313),-MIN('WS-7'!FD311,'WS-7'!FD313))*IF('WS-7'!$FL311="W",1,-1),"")</f>
        <v/>
      </c>
      <c r="G1004" s="39" t="str">
        <f>IF('WS-7'!$FL311&lt;&gt;"",IF('WS-7'!FF311&gt;'WS-7'!FF313,MIN('WS-7'!FF311,'WS-7'!FF313),-MIN('WS-7'!FF311,'WS-7'!FF313))*IF('WS-7'!$FL311="W",1,-1),"")</f>
        <v/>
      </c>
      <c r="H1004" s="39" t="str">
        <f>IF('WS-7'!$FL311&lt;&gt;"",IF('WS-7'!FH311='WS-7'!FH313,"",IF('WS-7'!FH311&gt;'WS-7'!FH313,MIN('WS-7'!FH311,'WS-7'!FH313),-MIN('WS-7'!FH311,'WS-7'!FH313))*IF('WS-7'!$FL311="W",1,-1)),"")</f>
        <v/>
      </c>
      <c r="I1004" s="39" t="str">
        <f>IF('WS-7'!$FL311&lt;&gt;"",IF('WS-7'!FJ311='WS-7'!FJ313,"",IF('WS-7'!FJ311&gt;'WS-7'!FJ313,MIN('WS-7'!FJ311,'WS-7'!FJ313),-MIN('WS-7'!FJ311,'WS-7'!FJ313))*IF('WS-7'!$FL311="W",1,-1)),"")</f>
        <v/>
      </c>
    </row>
    <row r="1005" spans="1:9">
      <c r="A1005" t="e">
        <f t="shared" si="15"/>
        <v>#VALUE!</v>
      </c>
      <c r="B1005" s="38" t="str">
        <f>CONCATENATE("WS-7 ",'WS-7'!$D$265,",",'WS-7'!$EJ321)</f>
        <v>WS-7 5,21</v>
      </c>
      <c r="C1005" t="str">
        <f>IF('WS-7'!$FL321&lt;&gt;"",IF('WS-7'!$FL321="W",'WS-7'!$EM321,'WS-7'!$EM323),"")</f>
        <v/>
      </c>
      <c r="D1005" t="str">
        <f>IF('WS-7'!$FL321&lt;&gt;"",IF('WS-7'!$FL321="L",'WS-7'!$EM321,'WS-7'!$EM323),"")</f>
        <v/>
      </c>
      <c r="E1005" s="39" t="str">
        <f>IF('WS-7'!$FL321&lt;&gt;"",IF('WS-7'!FB321&gt;'WS-7'!FB323,MIN('WS-7'!FB321,'WS-7'!FB323),-MIN('WS-7'!FB321,'WS-7'!FB323))*IF('WS-7'!$FL321="W",1,-1),"")</f>
        <v/>
      </c>
      <c r="F1005" s="39" t="str">
        <f>IF('WS-7'!$FL321&lt;&gt;"",IF('WS-7'!FD321&gt;'WS-7'!FD323,MIN('WS-7'!FD321,'WS-7'!FD323),-MIN('WS-7'!FD321,'WS-7'!FD323))*IF('WS-7'!$FL321="W",1,-1),"")</f>
        <v/>
      </c>
      <c r="G1005" s="39" t="str">
        <f>IF('WS-7'!$FL321&lt;&gt;"",IF('WS-7'!FF321&gt;'WS-7'!FF323,MIN('WS-7'!FF321,'WS-7'!FF323),-MIN('WS-7'!FF321,'WS-7'!FF323))*IF('WS-7'!$FL321="W",1,-1),"")</f>
        <v/>
      </c>
      <c r="H1005" s="39" t="str">
        <f>IF('WS-7'!$FL321&lt;&gt;"",IF('WS-7'!FH321='WS-7'!FH323,"",IF('WS-7'!FH321&gt;'WS-7'!FH323,MIN('WS-7'!FH321,'WS-7'!FH323),-MIN('WS-7'!FH321,'WS-7'!FH323))*IF('WS-7'!$FL321="W",1,-1)),"")</f>
        <v/>
      </c>
      <c r="I1005" s="39" t="str">
        <f>IF('WS-7'!$FL321&lt;&gt;"",IF('WS-7'!FJ321='WS-7'!FJ323,"",IF('WS-7'!FJ321&gt;'WS-7'!FJ323,MIN('WS-7'!FJ321,'WS-7'!FJ323),-MIN('WS-7'!FJ321,'WS-7'!FJ323))*IF('WS-7'!$FL321="W",1,-1)),"")</f>
        <v/>
      </c>
    </row>
    <row r="1006" spans="1:9">
      <c r="A1006" t="e">
        <f t="shared" si="15"/>
        <v>#VALUE!</v>
      </c>
      <c r="B1006" s="38" t="str">
        <f>CONCATENATE("WS-7 ",'WS-7'!$D$330,",",'WS-7'!$BD326)</f>
        <v>WS-7 6,1</v>
      </c>
      <c r="C1006" t="str">
        <f>IF('WS-7'!$CF326&lt;&gt;"",IF('WS-7'!$CF326="W",'WS-7'!$BG326,'WS-7'!$BG328),"")</f>
        <v/>
      </c>
      <c r="D1006" t="str">
        <f>IF('WS-7'!$CF326&lt;&gt;"",IF('WS-7'!$CF326="L",'WS-7'!$BG326,'WS-7'!$BG328),"")</f>
        <v/>
      </c>
      <c r="E1006" s="39" t="str">
        <f>IF('WS-7'!$CF326&lt;&gt;"",IF('WS-7'!BV326&gt;'WS-7'!BV328,MIN('WS-7'!BV326,'WS-7'!BV328),-MIN('WS-7'!BV326,'WS-7'!BV328))*IF('WS-7'!$CF326="W",1,-1),"")</f>
        <v/>
      </c>
      <c r="F1006" s="39" t="str">
        <f>IF('WS-7'!$CF326&lt;&gt;"",IF('WS-7'!BX326&gt;'WS-7'!BX328,MIN('WS-7'!BX326,'WS-7'!BX328),-MIN('WS-7'!BX326,'WS-7'!BX328))*IF('WS-7'!$CF326="W",1,-1),"")</f>
        <v/>
      </c>
      <c r="G1006" s="39" t="str">
        <f>IF('WS-7'!$CF326&lt;&gt;"",IF('WS-7'!BZ326&gt;'WS-7'!BZ328,MIN('WS-7'!BZ326,'WS-7'!BZ328),-MIN('WS-7'!BZ326,'WS-7'!BZ328))*IF('WS-7'!$CF326="W",1,-1),"")</f>
        <v/>
      </c>
      <c r="H1006" s="39" t="str">
        <f>IF('WS-7'!$CF326&lt;&gt;"",IF('WS-7'!CB326='WS-7'!CB328,"",IF('WS-7'!CB326&gt;'WS-7'!CB328,MIN('WS-7'!CB326,'WS-7'!CB328),-MIN('WS-7'!CB326,'WS-7'!CB328))*IF('WS-7'!$CF326="W",1,-1)),"")</f>
        <v/>
      </c>
      <c r="I1006" s="39" t="str">
        <f>IF('WS-7'!$CF326&lt;&gt;"",IF('WS-7'!CD326='WS-7'!CD328,"",IF('WS-7'!CD326&gt;'WS-7'!CD328,MIN('WS-7'!CD326,'WS-7'!CD328),-MIN('WS-7'!CD326,'WS-7'!CD328))*IF('WS-7'!$CF326="W",1,-1)),"")</f>
        <v/>
      </c>
    </row>
    <row r="1007" spans="1:9">
      <c r="A1007" t="e">
        <f t="shared" si="15"/>
        <v>#VALUE!</v>
      </c>
      <c r="B1007" s="38" t="str">
        <f>CONCATENATE("WS-7 ",'WS-7'!$D$330,",",'WS-7'!$BD336)</f>
        <v>WS-7 6,2</v>
      </c>
      <c r="C1007" t="str">
        <f>IF('WS-7'!$CF336&lt;&gt;"",IF('WS-7'!$CF336="W",'WS-7'!$BG336,'WS-7'!$BG338),"")</f>
        <v/>
      </c>
      <c r="D1007" t="str">
        <f>IF('WS-7'!$CF336&lt;&gt;"",IF('WS-7'!$CF336="L",'WS-7'!$BG336,'WS-7'!$BG338),"")</f>
        <v/>
      </c>
      <c r="E1007" s="39" t="str">
        <f>IF('WS-7'!$CF336&lt;&gt;"",IF('WS-7'!BV336&gt;'WS-7'!BV338,MIN('WS-7'!BV336,'WS-7'!BV338),-MIN('WS-7'!BV336,'WS-7'!BV338))*IF('WS-7'!$CF336="W",1,-1),"")</f>
        <v/>
      </c>
      <c r="F1007" s="39" t="str">
        <f>IF('WS-7'!$CF336&lt;&gt;"",IF('WS-7'!BX336&gt;'WS-7'!BX338,MIN('WS-7'!BX336,'WS-7'!BX338),-MIN('WS-7'!BX336,'WS-7'!BX338))*IF('WS-7'!$CF336="W",1,-1),"")</f>
        <v/>
      </c>
      <c r="G1007" s="39" t="str">
        <f>IF('WS-7'!$CF336&lt;&gt;"",IF('WS-7'!BZ336&gt;'WS-7'!BZ338,MIN('WS-7'!BZ336,'WS-7'!BZ338),-MIN('WS-7'!BZ336,'WS-7'!BZ338))*IF('WS-7'!$CF336="W",1,-1),"")</f>
        <v/>
      </c>
      <c r="H1007" s="39" t="str">
        <f>IF('WS-7'!$CF336&lt;&gt;"",IF('WS-7'!CB336='WS-7'!CB338,"",IF('WS-7'!CB336&gt;'WS-7'!CB338,MIN('WS-7'!CB336,'WS-7'!CB338),-MIN('WS-7'!CB336,'WS-7'!CB338))*IF('WS-7'!$CF336="W",1,-1)),"")</f>
        <v/>
      </c>
      <c r="I1007" s="39" t="str">
        <f>IF('WS-7'!$CF336&lt;&gt;"",IF('WS-7'!CD336='WS-7'!CD338,"",IF('WS-7'!CD336&gt;'WS-7'!CD338,MIN('WS-7'!CD336,'WS-7'!CD338),-MIN('WS-7'!CD336,'WS-7'!CD338))*IF('WS-7'!$CF336="W",1,-1)),"")</f>
        <v/>
      </c>
    </row>
    <row r="1008" spans="1:9">
      <c r="A1008" t="e">
        <f t="shared" si="15"/>
        <v>#VALUE!</v>
      </c>
      <c r="B1008" s="38" t="str">
        <f>CONCATENATE("WS-7 ",'WS-7'!$D$330,",",'WS-7'!$BD346)</f>
        <v>WS-7 6,3</v>
      </c>
      <c r="C1008" t="str">
        <f>IF('WS-7'!$CF346&lt;&gt;"",IF('WS-7'!$CF346="W",'WS-7'!$BG346,'WS-7'!$BG348),"")</f>
        <v/>
      </c>
      <c r="D1008" t="str">
        <f>IF('WS-7'!$CF346&lt;&gt;"",IF('WS-7'!$CF346="L",'WS-7'!$BG346,'WS-7'!$BG348),"")</f>
        <v/>
      </c>
      <c r="E1008" s="39" t="str">
        <f>IF('WS-7'!$CF346&lt;&gt;"",IF('WS-7'!BV346&gt;'WS-7'!BV348,MIN('WS-7'!BV346,'WS-7'!BV348),-MIN('WS-7'!BV346,'WS-7'!BV348))*IF('WS-7'!$CF346="W",1,-1),"")</f>
        <v/>
      </c>
      <c r="F1008" s="39" t="str">
        <f>IF('WS-7'!$CF346&lt;&gt;"",IF('WS-7'!BX346&gt;'WS-7'!BX348,MIN('WS-7'!BX346,'WS-7'!BX348),-MIN('WS-7'!BX346,'WS-7'!BX348))*IF('WS-7'!$CF346="W",1,-1),"")</f>
        <v/>
      </c>
      <c r="G1008" s="39" t="str">
        <f>IF('WS-7'!$CF346&lt;&gt;"",IF('WS-7'!BZ346&gt;'WS-7'!BZ348,MIN('WS-7'!BZ346,'WS-7'!BZ348),-MIN('WS-7'!BZ346,'WS-7'!BZ348))*IF('WS-7'!$CF346="W",1,-1),"")</f>
        <v/>
      </c>
      <c r="H1008" s="39" t="str">
        <f>IF('WS-7'!$CF346&lt;&gt;"",IF('WS-7'!CB346='WS-7'!CB348,"",IF('WS-7'!CB346&gt;'WS-7'!CB348,MIN('WS-7'!CB346,'WS-7'!CB348),-MIN('WS-7'!CB346,'WS-7'!CB348))*IF('WS-7'!$CF346="W",1,-1)),"")</f>
        <v/>
      </c>
      <c r="I1008" s="39" t="str">
        <f>IF('WS-7'!$CF346&lt;&gt;"",IF('WS-7'!CD346='WS-7'!CD348,"",IF('WS-7'!CD346&gt;'WS-7'!CD348,MIN('WS-7'!CD346,'WS-7'!CD348),-MIN('WS-7'!CD346,'WS-7'!CD348))*IF('WS-7'!$CF346="W",1,-1)),"")</f>
        <v/>
      </c>
    </row>
    <row r="1009" spans="1:9">
      <c r="A1009" t="e">
        <f t="shared" si="15"/>
        <v>#VALUE!</v>
      </c>
      <c r="B1009" s="38" t="str">
        <f>CONCATENATE("WS-7 ",'WS-7'!$D$330,",",'WS-7'!$BD356)</f>
        <v>WS-7 6,4</v>
      </c>
      <c r="C1009" t="str">
        <f>IF('WS-7'!$CF356&lt;&gt;"",IF('WS-7'!$CF356="W",'WS-7'!$BG356,'WS-7'!$BG358),"")</f>
        <v/>
      </c>
      <c r="D1009" t="str">
        <f>IF('WS-7'!$CF356&lt;&gt;"",IF('WS-7'!$CF356="L",'WS-7'!$BG356,'WS-7'!$BG358),"")</f>
        <v/>
      </c>
      <c r="E1009" s="39" t="str">
        <f>IF('WS-7'!$CF356&lt;&gt;"",IF('WS-7'!BV356&gt;'WS-7'!BV358,MIN('WS-7'!BV356,'WS-7'!BV358),-MIN('WS-7'!BV356,'WS-7'!BV358))*IF('WS-7'!$CF356="W",1,-1),"")</f>
        <v/>
      </c>
      <c r="F1009" s="39" t="str">
        <f>IF('WS-7'!$CF356&lt;&gt;"",IF('WS-7'!BX356&gt;'WS-7'!BX358,MIN('WS-7'!BX356,'WS-7'!BX358),-MIN('WS-7'!BX356,'WS-7'!BX358))*IF('WS-7'!$CF356="W",1,-1),"")</f>
        <v/>
      </c>
      <c r="G1009" s="39" t="str">
        <f>IF('WS-7'!$CF356&lt;&gt;"",IF('WS-7'!BZ356&gt;'WS-7'!BZ358,MIN('WS-7'!BZ356,'WS-7'!BZ358),-MIN('WS-7'!BZ356,'WS-7'!BZ358))*IF('WS-7'!$CF356="W",1,-1),"")</f>
        <v/>
      </c>
      <c r="H1009" s="39" t="str">
        <f>IF('WS-7'!$CF356&lt;&gt;"",IF('WS-7'!CB356='WS-7'!CB358,"",IF('WS-7'!CB356&gt;'WS-7'!CB358,MIN('WS-7'!CB356,'WS-7'!CB358),-MIN('WS-7'!CB356,'WS-7'!CB358))*IF('WS-7'!$CF356="W",1,-1)),"")</f>
        <v/>
      </c>
      <c r="I1009" s="39" t="str">
        <f>IF('WS-7'!$CF356&lt;&gt;"",IF('WS-7'!CD356='WS-7'!CD358,"",IF('WS-7'!CD356&gt;'WS-7'!CD358,MIN('WS-7'!CD356,'WS-7'!CD358),-MIN('WS-7'!CD356,'WS-7'!CD358))*IF('WS-7'!$CF356="W",1,-1)),"")</f>
        <v/>
      </c>
    </row>
    <row r="1010" spans="1:9">
      <c r="A1010" t="e">
        <f t="shared" si="15"/>
        <v>#VALUE!</v>
      </c>
      <c r="B1010" s="38" t="str">
        <f>CONCATENATE("WS-7 ",'WS-7'!$D$330,",",'WS-7'!$BD366)</f>
        <v>WS-7 6,5</v>
      </c>
      <c r="C1010" t="str">
        <f>IF('WS-7'!$CF366&lt;&gt;"",IF('WS-7'!$CF366="W",'WS-7'!$BG366,'WS-7'!$BG368),"")</f>
        <v/>
      </c>
      <c r="D1010" t="str">
        <f>IF('WS-7'!$CF366&lt;&gt;"",IF('WS-7'!$CF366="L",'WS-7'!$BG366,'WS-7'!$BG368),"")</f>
        <v/>
      </c>
      <c r="E1010" s="39" t="str">
        <f>IF('WS-7'!$CF366&lt;&gt;"",IF('WS-7'!BV366&gt;'WS-7'!BV368,MIN('WS-7'!BV366,'WS-7'!BV368),-MIN('WS-7'!BV366,'WS-7'!BV368))*IF('WS-7'!$CF366="W",1,-1),"")</f>
        <v/>
      </c>
      <c r="F1010" s="39" t="str">
        <f>IF('WS-7'!$CF366&lt;&gt;"",IF('WS-7'!BX366&gt;'WS-7'!BX368,MIN('WS-7'!BX366,'WS-7'!BX368),-MIN('WS-7'!BX366,'WS-7'!BX368))*IF('WS-7'!$CF366="W",1,-1),"")</f>
        <v/>
      </c>
      <c r="G1010" s="39" t="str">
        <f>IF('WS-7'!$CF366&lt;&gt;"",IF('WS-7'!BZ366&gt;'WS-7'!BZ368,MIN('WS-7'!BZ366,'WS-7'!BZ368),-MIN('WS-7'!BZ366,'WS-7'!BZ368))*IF('WS-7'!$CF366="W",1,-1),"")</f>
        <v/>
      </c>
      <c r="H1010" s="39" t="str">
        <f>IF('WS-7'!$CF366&lt;&gt;"",IF('WS-7'!CB366='WS-7'!CB368,"",IF('WS-7'!CB366&gt;'WS-7'!CB368,MIN('WS-7'!CB366,'WS-7'!CB368),-MIN('WS-7'!CB366,'WS-7'!CB368))*IF('WS-7'!$CF366="W",1,-1)),"")</f>
        <v/>
      </c>
      <c r="I1010" s="39" t="str">
        <f>IF('WS-7'!$CF366&lt;&gt;"",IF('WS-7'!CD366='WS-7'!CD368,"",IF('WS-7'!CD366&gt;'WS-7'!CD368,MIN('WS-7'!CD366,'WS-7'!CD368),-MIN('WS-7'!CD366,'WS-7'!CD368))*IF('WS-7'!$CF366="W",1,-1)),"")</f>
        <v/>
      </c>
    </row>
    <row r="1011" spans="1:9">
      <c r="A1011" t="e">
        <f t="shared" si="15"/>
        <v>#VALUE!</v>
      </c>
      <c r="B1011" s="38" t="str">
        <f>CONCATENATE("WS-7 ",'WS-7'!$D$330,",",'WS-7'!$BD376)</f>
        <v>WS-7 6,6</v>
      </c>
      <c r="C1011" t="str">
        <f>IF('WS-7'!$CF376&lt;&gt;"",IF('WS-7'!$CF376="W",'WS-7'!$BG376,'WS-7'!$BG378),"")</f>
        <v/>
      </c>
      <c r="D1011" t="str">
        <f>IF('WS-7'!$CF376&lt;&gt;"",IF('WS-7'!$CF376="L",'WS-7'!$BG376,'WS-7'!$BG378),"")</f>
        <v/>
      </c>
      <c r="E1011" s="39" t="str">
        <f>IF('WS-7'!$CF376&lt;&gt;"",IF('WS-7'!BV376&gt;'WS-7'!BV378,MIN('WS-7'!BV376,'WS-7'!BV378),-MIN('WS-7'!BV376,'WS-7'!BV378))*IF('WS-7'!$CF376="W",1,-1),"")</f>
        <v/>
      </c>
      <c r="F1011" s="39" t="str">
        <f>IF('WS-7'!$CF376&lt;&gt;"",IF('WS-7'!BX376&gt;'WS-7'!BX378,MIN('WS-7'!BX376,'WS-7'!BX378),-MIN('WS-7'!BX376,'WS-7'!BX378))*IF('WS-7'!$CF376="W",1,-1),"")</f>
        <v/>
      </c>
      <c r="G1011" s="39" t="str">
        <f>IF('WS-7'!$CF376&lt;&gt;"",IF('WS-7'!BZ376&gt;'WS-7'!BZ378,MIN('WS-7'!BZ376,'WS-7'!BZ378),-MIN('WS-7'!BZ376,'WS-7'!BZ378))*IF('WS-7'!$CF376="W",1,-1),"")</f>
        <v/>
      </c>
      <c r="H1011" s="39" t="str">
        <f>IF('WS-7'!$CF376&lt;&gt;"",IF('WS-7'!CB376='WS-7'!CB378,"",IF('WS-7'!CB376&gt;'WS-7'!CB378,MIN('WS-7'!CB376,'WS-7'!CB378),-MIN('WS-7'!CB376,'WS-7'!CB378))*IF('WS-7'!$CF376="W",1,-1)),"")</f>
        <v/>
      </c>
      <c r="I1011" s="39" t="str">
        <f>IF('WS-7'!$CF376&lt;&gt;"",IF('WS-7'!CD376='WS-7'!CD378,"",IF('WS-7'!CD376&gt;'WS-7'!CD378,MIN('WS-7'!CD376,'WS-7'!CD378),-MIN('WS-7'!CD376,'WS-7'!CD378))*IF('WS-7'!$CF376="W",1,-1)),"")</f>
        <v/>
      </c>
    </row>
    <row r="1012" spans="1:9">
      <c r="A1012" t="e">
        <f t="shared" si="15"/>
        <v>#VALUE!</v>
      </c>
      <c r="B1012" s="38" t="str">
        <f>CONCATENATE("WS-7 ",'WS-7'!$D$330,",",'WS-7'!$BD386)</f>
        <v>WS-7 6,7</v>
      </c>
      <c r="C1012" t="str">
        <f>IF('WS-7'!$CF386&lt;&gt;"",IF('WS-7'!$CF386="W",'WS-7'!$BG386,'WS-7'!$BG388),"")</f>
        <v/>
      </c>
      <c r="D1012" t="str">
        <f>IF('WS-7'!$CF386&lt;&gt;"",IF('WS-7'!$CF386="L",'WS-7'!$BG386,'WS-7'!$BG388),"")</f>
        <v/>
      </c>
      <c r="E1012" s="39" t="str">
        <f>IF('WS-7'!$CF386&lt;&gt;"",IF('WS-7'!BV386&gt;'WS-7'!BV388,MIN('WS-7'!BV386,'WS-7'!BV388),-MIN('WS-7'!BV386,'WS-7'!BV388))*IF('WS-7'!$CF386="W",1,-1),"")</f>
        <v/>
      </c>
      <c r="F1012" s="39" t="str">
        <f>IF('WS-7'!$CF386&lt;&gt;"",IF('WS-7'!BX386&gt;'WS-7'!BX388,MIN('WS-7'!BX386,'WS-7'!BX388),-MIN('WS-7'!BX386,'WS-7'!BX388))*IF('WS-7'!$CF386="W",1,-1),"")</f>
        <v/>
      </c>
      <c r="G1012" s="39" t="str">
        <f>IF('WS-7'!$CF386&lt;&gt;"",IF('WS-7'!BZ386&gt;'WS-7'!BZ388,MIN('WS-7'!BZ386,'WS-7'!BZ388),-MIN('WS-7'!BZ386,'WS-7'!BZ388))*IF('WS-7'!$CF386="W",1,-1),"")</f>
        <v/>
      </c>
      <c r="H1012" s="39" t="str">
        <f>IF('WS-7'!$CF386&lt;&gt;"",IF('WS-7'!CB386='WS-7'!CB388,"",IF('WS-7'!CB386&gt;'WS-7'!CB388,MIN('WS-7'!CB386,'WS-7'!CB388),-MIN('WS-7'!CB386,'WS-7'!CB388))*IF('WS-7'!$CF386="W",1,-1)),"")</f>
        <v/>
      </c>
      <c r="I1012" s="39" t="str">
        <f>IF('WS-7'!$CF386&lt;&gt;"",IF('WS-7'!CD386='WS-7'!CD388,"",IF('WS-7'!CD386&gt;'WS-7'!CD388,MIN('WS-7'!CD386,'WS-7'!CD388),-MIN('WS-7'!CD386,'WS-7'!CD388))*IF('WS-7'!$CF386="W",1,-1)),"")</f>
        <v/>
      </c>
    </row>
    <row r="1013" spans="1:9">
      <c r="A1013" t="e">
        <f t="shared" si="15"/>
        <v>#VALUE!</v>
      </c>
      <c r="B1013" s="38" t="str">
        <f>CONCATENATE("WS-7 ",'WS-7'!$D$330,",",'WS-7'!$CT326)</f>
        <v>WS-7 6,8</v>
      </c>
      <c r="C1013" t="str">
        <f>IF('WS-7'!$DV326&lt;&gt;"",IF('WS-7'!$DV326="W",'WS-7'!$CW326,'WS-7'!$CW328),"")</f>
        <v/>
      </c>
      <c r="D1013" t="str">
        <f>IF('WS-7'!$DV326&lt;&gt;"",IF('WS-7'!$DV326="L",'WS-7'!$CW326,'WS-7'!$CW328),"")</f>
        <v/>
      </c>
      <c r="E1013" s="39" t="str">
        <f>IF('WS-7'!$DV326&lt;&gt;"",IF('WS-7'!DL326&gt;'WS-7'!DL328,MIN('WS-7'!DL326,'WS-7'!DL328),-MIN('WS-7'!DL326,'WS-7'!DL328))*IF('WS-7'!$DV326="W",1,-1),"")</f>
        <v/>
      </c>
      <c r="F1013" s="39" t="str">
        <f>IF('WS-7'!$DV326&lt;&gt;"",IF('WS-7'!DN326&gt;'WS-7'!DN328,MIN('WS-7'!DN326,'WS-7'!DN328),-MIN('WS-7'!DN326,'WS-7'!DN328))*IF('WS-7'!$DV326="W",1,-1),"")</f>
        <v/>
      </c>
      <c r="G1013" s="39" t="str">
        <f>IF('WS-7'!$DV326&lt;&gt;"",IF('WS-7'!DP326&gt;'WS-7'!DP328,MIN('WS-7'!DP326,'WS-7'!DP328),-MIN('WS-7'!DP326,'WS-7'!DP328))*IF('WS-7'!$DV326="W",1,-1),"")</f>
        <v/>
      </c>
      <c r="H1013" s="39" t="str">
        <f>IF('WS-7'!$DV326&lt;&gt;"",IF('WS-7'!DR326='WS-7'!DR328,"",IF('WS-7'!DR326&gt;'WS-7'!DR328,MIN('WS-7'!DR326,'WS-7'!DR328),-MIN('WS-7'!DR326,'WS-7'!DR328))*IF('WS-7'!$DV326="W",1,-1)),"")</f>
        <v/>
      </c>
      <c r="I1013" s="39" t="str">
        <f>IF('WS-7'!$DV326&lt;&gt;"",IF('WS-7'!DT326='WS-7'!DT328,"",IF('WS-7'!DT326&gt;'WS-7'!DT328,MIN('WS-7'!DT326,'WS-7'!DT328),-MIN('WS-7'!DT326,'WS-7'!DT328))*IF('WS-7'!$DV326="W",1,-1)),"")</f>
        <v/>
      </c>
    </row>
    <row r="1014" spans="1:9">
      <c r="A1014" t="e">
        <f t="shared" si="15"/>
        <v>#VALUE!</v>
      </c>
      <c r="B1014" s="38" t="str">
        <f>CONCATENATE("WS-7 ",'WS-7'!$D$330,",",'WS-7'!$CT336)</f>
        <v>WS-7 6,9</v>
      </c>
      <c r="C1014" t="str">
        <f>IF('WS-7'!$DV336&lt;&gt;"",IF('WS-7'!$DV336="W",'WS-7'!$CW336,'WS-7'!$CW338),"")</f>
        <v/>
      </c>
      <c r="D1014" t="str">
        <f>IF('WS-7'!$DV336&lt;&gt;"",IF('WS-7'!$DV336="L",'WS-7'!$CW336,'WS-7'!$CW338),"")</f>
        <v/>
      </c>
      <c r="E1014" s="39" t="str">
        <f>IF('WS-7'!$DV336&lt;&gt;"",IF('WS-7'!DL336&gt;'WS-7'!DL338,MIN('WS-7'!DL336,'WS-7'!DL338),-MIN('WS-7'!DL336,'WS-7'!DL338))*IF('WS-7'!$DV336="W",1,-1),"")</f>
        <v/>
      </c>
      <c r="F1014" s="39" t="str">
        <f>IF('WS-7'!$DV336&lt;&gt;"",IF('WS-7'!DN336&gt;'WS-7'!DN338,MIN('WS-7'!DN336,'WS-7'!DN338),-MIN('WS-7'!DN336,'WS-7'!DN338))*IF('WS-7'!$DV336="W",1,-1),"")</f>
        <v/>
      </c>
      <c r="G1014" s="39" t="str">
        <f>IF('WS-7'!$DV336&lt;&gt;"",IF('WS-7'!DP336&gt;'WS-7'!DP338,MIN('WS-7'!DP336,'WS-7'!DP338),-MIN('WS-7'!DP336,'WS-7'!DP338))*IF('WS-7'!$DV336="W",1,-1),"")</f>
        <v/>
      </c>
      <c r="H1014" s="39" t="str">
        <f>IF('WS-7'!$DV336&lt;&gt;"",IF('WS-7'!DR336='WS-7'!DR338,"",IF('WS-7'!DR336&gt;'WS-7'!DR338,MIN('WS-7'!DR336,'WS-7'!DR338),-MIN('WS-7'!DR336,'WS-7'!DR338))*IF('WS-7'!$DV336="W",1,-1)),"")</f>
        <v/>
      </c>
      <c r="I1014" s="39" t="str">
        <f>IF('WS-7'!$DV336&lt;&gt;"",IF('WS-7'!DT336='WS-7'!DT338,"",IF('WS-7'!DT336&gt;'WS-7'!DT338,MIN('WS-7'!DT336,'WS-7'!DT338),-MIN('WS-7'!DT336,'WS-7'!DT338))*IF('WS-7'!$DV336="W",1,-1)),"")</f>
        <v/>
      </c>
    </row>
    <row r="1015" spans="1:9">
      <c r="A1015" t="e">
        <f t="shared" si="15"/>
        <v>#VALUE!</v>
      </c>
      <c r="B1015" s="38" t="str">
        <f>CONCATENATE("WS-7 ",'WS-7'!$D$330,",",'WS-7'!$CT346)</f>
        <v>WS-7 6,10</v>
      </c>
      <c r="C1015" t="str">
        <f>IF('WS-7'!$DV346&lt;&gt;"",IF('WS-7'!$DV346="W",'WS-7'!$CW346,'WS-7'!$CW348),"")</f>
        <v/>
      </c>
      <c r="D1015" t="str">
        <f>IF('WS-7'!$DV346&lt;&gt;"",IF('WS-7'!$DV346="L",'WS-7'!$CW346,'WS-7'!$CW348),"")</f>
        <v/>
      </c>
      <c r="E1015" s="39" t="str">
        <f>IF('WS-7'!$DV346&lt;&gt;"",IF('WS-7'!DL346&gt;'WS-7'!DL348,MIN('WS-7'!DL346,'WS-7'!DL348),-MIN('WS-7'!DL346,'WS-7'!DL348))*IF('WS-7'!$DV346="W",1,-1),"")</f>
        <v/>
      </c>
      <c r="F1015" s="39" t="str">
        <f>IF('WS-7'!$DV346&lt;&gt;"",IF('WS-7'!DN346&gt;'WS-7'!DN348,MIN('WS-7'!DN346,'WS-7'!DN348),-MIN('WS-7'!DN346,'WS-7'!DN348))*IF('WS-7'!$DV346="W",1,-1),"")</f>
        <v/>
      </c>
      <c r="G1015" s="39" t="str">
        <f>IF('WS-7'!$DV346&lt;&gt;"",IF('WS-7'!DP346&gt;'WS-7'!DP348,MIN('WS-7'!DP346,'WS-7'!DP348),-MIN('WS-7'!DP346,'WS-7'!DP348))*IF('WS-7'!$DV346="W",1,-1),"")</f>
        <v/>
      </c>
      <c r="H1015" s="39" t="str">
        <f>IF('WS-7'!$DV346&lt;&gt;"",IF('WS-7'!DR346='WS-7'!DR348,"",IF('WS-7'!DR346&gt;'WS-7'!DR348,MIN('WS-7'!DR346,'WS-7'!DR348),-MIN('WS-7'!DR346,'WS-7'!DR348))*IF('WS-7'!$DV346="W",1,-1)),"")</f>
        <v/>
      </c>
      <c r="I1015" s="39" t="str">
        <f>IF('WS-7'!$DV346&lt;&gt;"",IF('WS-7'!DT346='WS-7'!DT348,"",IF('WS-7'!DT346&gt;'WS-7'!DT348,MIN('WS-7'!DT346,'WS-7'!DT348),-MIN('WS-7'!DT346,'WS-7'!DT348))*IF('WS-7'!$DV346="W",1,-1)),"")</f>
        <v/>
      </c>
    </row>
    <row r="1016" spans="1:9">
      <c r="A1016" t="e">
        <f t="shared" si="15"/>
        <v>#VALUE!</v>
      </c>
      <c r="B1016" s="38" t="str">
        <f>CONCATENATE("WS-7 ",'WS-7'!$D$330,",",'WS-7'!$CT356)</f>
        <v>WS-7 6,11</v>
      </c>
      <c r="C1016" t="str">
        <f>IF('WS-7'!$DV356&lt;&gt;"",IF('WS-7'!$DV356="W",'WS-7'!$CW356,'WS-7'!$CW358),"")</f>
        <v/>
      </c>
      <c r="D1016" t="str">
        <f>IF('WS-7'!$DV356&lt;&gt;"",IF('WS-7'!$DV356="L",'WS-7'!$CW356,'WS-7'!$CW358),"")</f>
        <v/>
      </c>
      <c r="E1016" s="39" t="str">
        <f>IF('WS-7'!$DV356&lt;&gt;"",IF('WS-7'!DL356&gt;'WS-7'!DL358,MIN('WS-7'!DL356,'WS-7'!DL358),-MIN('WS-7'!DL356,'WS-7'!DL358))*IF('WS-7'!$DV356="W",1,-1),"")</f>
        <v/>
      </c>
      <c r="F1016" s="39" t="str">
        <f>IF('WS-7'!$DV356&lt;&gt;"",IF('WS-7'!DN356&gt;'WS-7'!DN358,MIN('WS-7'!DN356,'WS-7'!DN358),-MIN('WS-7'!DN356,'WS-7'!DN358))*IF('WS-7'!$DV356="W",1,-1),"")</f>
        <v/>
      </c>
      <c r="G1016" s="39" t="str">
        <f>IF('WS-7'!$DV356&lt;&gt;"",IF('WS-7'!DP356&gt;'WS-7'!DP358,MIN('WS-7'!DP356,'WS-7'!DP358),-MIN('WS-7'!DP356,'WS-7'!DP358))*IF('WS-7'!$DV356="W",1,-1),"")</f>
        <v/>
      </c>
      <c r="H1016" s="39" t="str">
        <f>IF('WS-7'!$DV356&lt;&gt;"",IF('WS-7'!DR356='WS-7'!DR358,"",IF('WS-7'!DR356&gt;'WS-7'!DR358,MIN('WS-7'!DR356,'WS-7'!DR358),-MIN('WS-7'!DR356,'WS-7'!DR358))*IF('WS-7'!$DV356="W",1,-1)),"")</f>
        <v/>
      </c>
      <c r="I1016" s="39" t="str">
        <f>IF('WS-7'!$DV356&lt;&gt;"",IF('WS-7'!DT356='WS-7'!DT358,"",IF('WS-7'!DT356&gt;'WS-7'!DT358,MIN('WS-7'!DT356,'WS-7'!DT358),-MIN('WS-7'!DT356,'WS-7'!DT358))*IF('WS-7'!$DV356="W",1,-1)),"")</f>
        <v/>
      </c>
    </row>
    <row r="1017" spans="1:9">
      <c r="A1017" t="e">
        <f t="shared" si="15"/>
        <v>#VALUE!</v>
      </c>
      <c r="B1017" s="38" t="str">
        <f>CONCATENATE("WS-7 ",'WS-7'!$D$330,",",'WS-7'!$CT366)</f>
        <v>WS-7 6,12</v>
      </c>
      <c r="C1017" t="str">
        <f>IF('WS-7'!$DV366&lt;&gt;"",IF('WS-7'!$DV366="W",'WS-7'!$CW366,'WS-7'!$CW368),"")</f>
        <v/>
      </c>
      <c r="D1017" t="str">
        <f>IF('WS-7'!$DV366&lt;&gt;"",IF('WS-7'!$DV366="L",'WS-7'!$CW366,'WS-7'!$CW368),"")</f>
        <v/>
      </c>
      <c r="E1017" s="39" t="str">
        <f>IF('WS-7'!$DV366&lt;&gt;"",IF('WS-7'!DL366&gt;'WS-7'!DL368,MIN('WS-7'!DL366,'WS-7'!DL368),-MIN('WS-7'!DL366,'WS-7'!DL368))*IF('WS-7'!$DV366="W",1,-1),"")</f>
        <v/>
      </c>
      <c r="F1017" s="39" t="str">
        <f>IF('WS-7'!$DV366&lt;&gt;"",IF('WS-7'!DN366&gt;'WS-7'!DN368,MIN('WS-7'!DN366,'WS-7'!DN368),-MIN('WS-7'!DN366,'WS-7'!DN368))*IF('WS-7'!$DV366="W",1,-1),"")</f>
        <v/>
      </c>
      <c r="G1017" s="39" t="str">
        <f>IF('WS-7'!$DV366&lt;&gt;"",IF('WS-7'!DP366&gt;'WS-7'!DP368,MIN('WS-7'!DP366,'WS-7'!DP368),-MIN('WS-7'!DP366,'WS-7'!DP368))*IF('WS-7'!$DV366="W",1,-1),"")</f>
        <v/>
      </c>
      <c r="H1017" s="39" t="str">
        <f>IF('WS-7'!$DV366&lt;&gt;"",IF('WS-7'!DR366='WS-7'!DR368,"",IF('WS-7'!DR366&gt;'WS-7'!DR368,MIN('WS-7'!DR366,'WS-7'!DR368),-MIN('WS-7'!DR366,'WS-7'!DR368))*IF('WS-7'!$DV366="W",1,-1)),"")</f>
        <v/>
      </c>
      <c r="I1017" s="39" t="str">
        <f>IF('WS-7'!$DV366&lt;&gt;"",IF('WS-7'!DT366='WS-7'!DT368,"",IF('WS-7'!DT366&gt;'WS-7'!DT368,MIN('WS-7'!DT366,'WS-7'!DT368),-MIN('WS-7'!DT366,'WS-7'!DT368))*IF('WS-7'!$DV366="W",1,-1)),"")</f>
        <v/>
      </c>
    </row>
    <row r="1018" spans="1:9">
      <c r="A1018" t="e">
        <f t="shared" si="15"/>
        <v>#VALUE!</v>
      </c>
      <c r="B1018" s="38" t="str">
        <f>CONCATENATE("WS-7 ",'WS-7'!$D$330,",",'WS-7'!$CT376)</f>
        <v>WS-7 6,13</v>
      </c>
      <c r="C1018" t="str">
        <f>IF('WS-7'!$DV376&lt;&gt;"",IF('WS-7'!$DV376="W",'WS-7'!$CW376,'WS-7'!$CW378),"")</f>
        <v/>
      </c>
      <c r="D1018" t="str">
        <f>IF('WS-7'!$DV376&lt;&gt;"",IF('WS-7'!$DV376="L",'WS-7'!$CW376,'WS-7'!$CW378),"")</f>
        <v/>
      </c>
      <c r="E1018" s="39" t="str">
        <f>IF('WS-7'!$DV376&lt;&gt;"",IF('WS-7'!DL376&gt;'WS-7'!DL378,MIN('WS-7'!DL376,'WS-7'!DL378),-MIN('WS-7'!DL376,'WS-7'!DL378))*IF('WS-7'!$DV376="W",1,-1),"")</f>
        <v/>
      </c>
      <c r="F1018" s="39" t="str">
        <f>IF('WS-7'!$DV376&lt;&gt;"",IF('WS-7'!DN376&gt;'WS-7'!DN378,MIN('WS-7'!DN376,'WS-7'!DN378),-MIN('WS-7'!DN376,'WS-7'!DN378))*IF('WS-7'!$DV376="W",1,-1),"")</f>
        <v/>
      </c>
      <c r="G1018" s="39" t="str">
        <f>IF('WS-7'!$DV376&lt;&gt;"",IF('WS-7'!DP376&gt;'WS-7'!DP378,MIN('WS-7'!DP376,'WS-7'!DP378),-MIN('WS-7'!DP376,'WS-7'!DP378))*IF('WS-7'!$DV376="W",1,-1),"")</f>
        <v/>
      </c>
      <c r="H1018" s="39" t="str">
        <f>IF('WS-7'!$DV376&lt;&gt;"",IF('WS-7'!DR376='WS-7'!DR378,"",IF('WS-7'!DR376&gt;'WS-7'!DR378,MIN('WS-7'!DR376,'WS-7'!DR378),-MIN('WS-7'!DR376,'WS-7'!DR378))*IF('WS-7'!$DV376="W",1,-1)),"")</f>
        <v/>
      </c>
      <c r="I1018" s="39" t="str">
        <f>IF('WS-7'!$DV376&lt;&gt;"",IF('WS-7'!DT376='WS-7'!DT378,"",IF('WS-7'!DT376&gt;'WS-7'!DT378,MIN('WS-7'!DT376,'WS-7'!DT378),-MIN('WS-7'!DT376,'WS-7'!DT378))*IF('WS-7'!$DV376="W",1,-1)),"")</f>
        <v/>
      </c>
    </row>
    <row r="1019" spans="1:9">
      <c r="A1019" t="e">
        <f t="shared" si="15"/>
        <v>#VALUE!</v>
      </c>
      <c r="B1019" s="38" t="str">
        <f>CONCATENATE("WS-7 ",'WS-7'!$D$330,",",'WS-7'!$CT386)</f>
        <v>WS-7 6,14</v>
      </c>
      <c r="C1019" t="str">
        <f>IF('WS-7'!$DV386&lt;&gt;"",IF('WS-7'!$DV386="W",'WS-7'!$CW386,'WS-7'!$CW388),"")</f>
        <v/>
      </c>
      <c r="D1019" t="str">
        <f>IF('WS-7'!$DV386&lt;&gt;"",IF('WS-7'!$DV386="L",'WS-7'!$CW386,'WS-7'!$CW388),"")</f>
        <v/>
      </c>
      <c r="E1019" s="39" t="str">
        <f>IF('WS-7'!$DV386&lt;&gt;"",IF('WS-7'!DL386&gt;'WS-7'!DL388,MIN('WS-7'!DL386,'WS-7'!DL388),-MIN('WS-7'!DL386,'WS-7'!DL388))*IF('WS-7'!$DV386="W",1,-1),"")</f>
        <v/>
      </c>
      <c r="F1019" s="39" t="str">
        <f>IF('WS-7'!$DV386&lt;&gt;"",IF('WS-7'!DN386&gt;'WS-7'!DN388,MIN('WS-7'!DN386,'WS-7'!DN388),-MIN('WS-7'!DN386,'WS-7'!DN388))*IF('WS-7'!$DV386="W",1,-1),"")</f>
        <v/>
      </c>
      <c r="G1019" s="39" t="str">
        <f>IF('WS-7'!$DV386&lt;&gt;"",IF('WS-7'!DP386&gt;'WS-7'!DP388,MIN('WS-7'!DP386,'WS-7'!DP388),-MIN('WS-7'!DP386,'WS-7'!DP388))*IF('WS-7'!$DV386="W",1,-1),"")</f>
        <v/>
      </c>
      <c r="H1019" s="39" t="str">
        <f>IF('WS-7'!$DV386&lt;&gt;"",IF('WS-7'!DR386='WS-7'!DR388,"",IF('WS-7'!DR386&gt;'WS-7'!DR388,MIN('WS-7'!DR386,'WS-7'!DR388),-MIN('WS-7'!DR386,'WS-7'!DR388))*IF('WS-7'!$DV386="W",1,-1)),"")</f>
        <v/>
      </c>
      <c r="I1019" s="39" t="str">
        <f>IF('WS-7'!$DV386&lt;&gt;"",IF('WS-7'!DT386='WS-7'!DT388,"",IF('WS-7'!DT386&gt;'WS-7'!DT388,MIN('WS-7'!DT386,'WS-7'!DT388),-MIN('WS-7'!DT386,'WS-7'!DT388))*IF('WS-7'!$DV386="W",1,-1)),"")</f>
        <v/>
      </c>
    </row>
    <row r="1020" spans="1:9">
      <c r="A1020" t="e">
        <f t="shared" si="15"/>
        <v>#VALUE!</v>
      </c>
      <c r="B1020" s="38" t="str">
        <f>CONCATENATE("WS-7 ",'WS-7'!$D$330,",",'WS-7'!$EJ326)</f>
        <v>WS-7 6,15</v>
      </c>
      <c r="C1020" t="str">
        <f>IF('WS-7'!$FL326&lt;&gt;"",IF('WS-7'!$FL326="W",'WS-7'!$EM326,'WS-7'!$EM328),"")</f>
        <v/>
      </c>
      <c r="D1020" t="str">
        <f>IF('WS-7'!$FL326&lt;&gt;"",IF('WS-7'!$FL326="L",'WS-7'!$EM326,'WS-7'!$EM328),"")</f>
        <v/>
      </c>
      <c r="E1020" s="39" t="str">
        <f>IF('WS-7'!$FL326&lt;&gt;"",IF('WS-7'!FB326&gt;'WS-7'!FB328,MIN('WS-7'!FB326,'WS-7'!FB328),-MIN('WS-7'!FB326,'WS-7'!FB328))*IF('WS-7'!$FL326="W",1,-1),"")</f>
        <v/>
      </c>
      <c r="F1020" s="39" t="str">
        <f>IF('WS-7'!$FL326&lt;&gt;"",IF('WS-7'!FD326&gt;'WS-7'!FD328,MIN('WS-7'!FD326,'WS-7'!FD328),-MIN('WS-7'!FD326,'WS-7'!FD328))*IF('WS-7'!$FL326="W",1,-1),"")</f>
        <v/>
      </c>
      <c r="G1020" s="39" t="str">
        <f>IF('WS-7'!$FL326&lt;&gt;"",IF('WS-7'!FF326&gt;'WS-7'!FF328,MIN('WS-7'!FF326,'WS-7'!FF328),-MIN('WS-7'!FF326,'WS-7'!FF328))*IF('WS-7'!$FL326="W",1,-1),"")</f>
        <v/>
      </c>
      <c r="H1020" s="39" t="str">
        <f>IF('WS-7'!$FL326&lt;&gt;"",IF('WS-7'!FH326='WS-7'!FH328,"",IF('WS-7'!FH326&gt;'WS-7'!FH328,MIN('WS-7'!FH326,'WS-7'!FH328),-MIN('WS-7'!FH326,'WS-7'!FH328))*IF('WS-7'!$FL326="W",1,-1)),"")</f>
        <v/>
      </c>
      <c r="I1020" s="39" t="str">
        <f>IF('WS-7'!$FL326&lt;&gt;"",IF('WS-7'!FJ326='WS-7'!FJ328,"",IF('WS-7'!FJ326&gt;'WS-7'!FJ328,MIN('WS-7'!FJ326,'WS-7'!FJ328),-MIN('WS-7'!FJ326,'WS-7'!FJ328))*IF('WS-7'!$FL326="W",1,-1)),"")</f>
        <v/>
      </c>
    </row>
    <row r="1021" spans="1:9">
      <c r="A1021" t="e">
        <f t="shared" si="15"/>
        <v>#VALUE!</v>
      </c>
      <c r="B1021" s="38" t="str">
        <f>CONCATENATE("WS-7 ",'WS-7'!$D$330,",",'WS-7'!$EJ336)</f>
        <v>WS-7 6,16</v>
      </c>
      <c r="C1021" t="str">
        <f>IF('WS-7'!$FL336&lt;&gt;"",IF('WS-7'!$FL336="W",'WS-7'!$EM336,'WS-7'!$EM338),"")</f>
        <v/>
      </c>
      <c r="D1021" t="str">
        <f>IF('WS-7'!$FL336&lt;&gt;"",IF('WS-7'!$FL336="L",'WS-7'!$EM336,'WS-7'!$EM338),"")</f>
        <v/>
      </c>
      <c r="E1021" s="39" t="str">
        <f>IF('WS-7'!$FL336&lt;&gt;"",IF('WS-7'!FB336&gt;'WS-7'!FB338,MIN('WS-7'!FB336,'WS-7'!FB338),-MIN('WS-7'!FB336,'WS-7'!FB338))*IF('WS-7'!$FL336="W",1,-1),"")</f>
        <v/>
      </c>
      <c r="F1021" s="39" t="str">
        <f>IF('WS-7'!$FL336&lt;&gt;"",IF('WS-7'!FD336&gt;'WS-7'!FD338,MIN('WS-7'!FD336,'WS-7'!FD338),-MIN('WS-7'!FD336,'WS-7'!FD338))*IF('WS-7'!$FL336="W",1,-1),"")</f>
        <v/>
      </c>
      <c r="G1021" s="39" t="str">
        <f>IF('WS-7'!$FL336&lt;&gt;"",IF('WS-7'!FF336&gt;'WS-7'!FF338,MIN('WS-7'!FF336,'WS-7'!FF338),-MIN('WS-7'!FF336,'WS-7'!FF338))*IF('WS-7'!$FL336="W",1,-1),"")</f>
        <v/>
      </c>
      <c r="H1021" s="39" t="str">
        <f>IF('WS-7'!$FL336&lt;&gt;"",IF('WS-7'!FH336='WS-7'!FH338,"",IF('WS-7'!FH336&gt;'WS-7'!FH338,MIN('WS-7'!FH336,'WS-7'!FH338),-MIN('WS-7'!FH336,'WS-7'!FH338))*IF('WS-7'!$FL336="W",1,-1)),"")</f>
        <v/>
      </c>
      <c r="I1021" s="39" t="str">
        <f>IF('WS-7'!$FL336&lt;&gt;"",IF('WS-7'!FJ336='WS-7'!FJ338,"",IF('WS-7'!FJ336&gt;'WS-7'!FJ338,MIN('WS-7'!FJ336,'WS-7'!FJ338),-MIN('WS-7'!FJ336,'WS-7'!FJ338))*IF('WS-7'!$FL336="W",1,-1)),"")</f>
        <v/>
      </c>
    </row>
    <row r="1022" spans="1:9">
      <c r="A1022" t="e">
        <f t="shared" si="15"/>
        <v>#VALUE!</v>
      </c>
      <c r="B1022" s="38" t="str">
        <f>CONCATENATE("WS-7 ",'WS-7'!$D$330,",",'WS-7'!$EJ346)</f>
        <v>WS-7 6,17</v>
      </c>
      <c r="C1022" t="str">
        <f>IF('WS-7'!$FL346&lt;&gt;"",IF('WS-7'!$FL346="W",'WS-7'!$EM346,'WS-7'!$EM348),"")</f>
        <v/>
      </c>
      <c r="D1022" t="str">
        <f>IF('WS-7'!$FL346&lt;&gt;"",IF('WS-7'!$FL346="L",'WS-7'!$EM346,'WS-7'!$EM348),"")</f>
        <v/>
      </c>
      <c r="E1022" s="39" t="str">
        <f>IF('WS-7'!$FL346&lt;&gt;"",IF('WS-7'!FB346&gt;'WS-7'!FB348,MIN('WS-7'!FB346,'WS-7'!FB348),-MIN('WS-7'!FB346,'WS-7'!FB348))*IF('WS-7'!$FL346="W",1,-1),"")</f>
        <v/>
      </c>
      <c r="F1022" s="39" t="str">
        <f>IF('WS-7'!$FL346&lt;&gt;"",IF('WS-7'!FD346&gt;'WS-7'!FD348,MIN('WS-7'!FD346,'WS-7'!FD348),-MIN('WS-7'!FD346,'WS-7'!FD348))*IF('WS-7'!$FL346="W",1,-1),"")</f>
        <v/>
      </c>
      <c r="G1022" s="39" t="str">
        <f>IF('WS-7'!$FL346&lt;&gt;"",IF('WS-7'!FF346&gt;'WS-7'!FF348,MIN('WS-7'!FF346,'WS-7'!FF348),-MIN('WS-7'!FF346,'WS-7'!FF348))*IF('WS-7'!$FL346="W",1,-1),"")</f>
        <v/>
      </c>
      <c r="H1022" s="39" t="str">
        <f>IF('WS-7'!$FL346&lt;&gt;"",IF('WS-7'!FH346='WS-7'!FH348,"",IF('WS-7'!FH346&gt;'WS-7'!FH348,MIN('WS-7'!FH346,'WS-7'!FH348),-MIN('WS-7'!FH346,'WS-7'!FH348))*IF('WS-7'!$FL346="W",1,-1)),"")</f>
        <v/>
      </c>
      <c r="I1022" s="39" t="str">
        <f>IF('WS-7'!$FL346&lt;&gt;"",IF('WS-7'!FJ346='WS-7'!FJ348,"",IF('WS-7'!FJ346&gt;'WS-7'!FJ348,MIN('WS-7'!FJ346,'WS-7'!FJ348),-MIN('WS-7'!FJ346,'WS-7'!FJ348))*IF('WS-7'!$FL346="W",1,-1)),"")</f>
        <v/>
      </c>
    </row>
    <row r="1023" spans="1:9">
      <c r="A1023" t="e">
        <f t="shared" si="15"/>
        <v>#VALUE!</v>
      </c>
      <c r="B1023" s="38" t="str">
        <f>CONCATENATE("WS-7 ",'WS-7'!$D$330,",",'WS-7'!$EJ356)</f>
        <v>WS-7 6,18</v>
      </c>
      <c r="C1023" t="str">
        <f>IF('WS-7'!$FL356&lt;&gt;"",IF('WS-7'!$FL356="W",'WS-7'!$EM356,'WS-7'!$EM358),"")</f>
        <v/>
      </c>
      <c r="D1023" t="str">
        <f>IF('WS-7'!$FL356&lt;&gt;"",IF('WS-7'!$FL356="L",'WS-7'!$EM356,'WS-7'!$EM358),"")</f>
        <v/>
      </c>
      <c r="E1023" s="39" t="str">
        <f>IF('WS-7'!$FL356&lt;&gt;"",IF('WS-7'!FB356&gt;'WS-7'!FB358,MIN('WS-7'!FB356,'WS-7'!FB358),-MIN('WS-7'!FB356,'WS-7'!FB358))*IF('WS-7'!$FL356="W",1,-1),"")</f>
        <v/>
      </c>
      <c r="F1023" s="39" t="str">
        <f>IF('WS-7'!$FL356&lt;&gt;"",IF('WS-7'!FD356&gt;'WS-7'!FD358,MIN('WS-7'!FD356,'WS-7'!FD358),-MIN('WS-7'!FD356,'WS-7'!FD358))*IF('WS-7'!$FL356="W",1,-1),"")</f>
        <v/>
      </c>
      <c r="G1023" s="39" t="str">
        <f>IF('WS-7'!$FL356&lt;&gt;"",IF('WS-7'!FF356&gt;'WS-7'!FF358,MIN('WS-7'!FF356,'WS-7'!FF358),-MIN('WS-7'!FF356,'WS-7'!FF358))*IF('WS-7'!$FL356="W",1,-1),"")</f>
        <v/>
      </c>
      <c r="H1023" s="39" t="str">
        <f>IF('WS-7'!$FL356&lt;&gt;"",IF('WS-7'!FH356='WS-7'!FH358,"",IF('WS-7'!FH356&gt;'WS-7'!FH358,MIN('WS-7'!FH356,'WS-7'!FH358),-MIN('WS-7'!FH356,'WS-7'!FH358))*IF('WS-7'!$FL356="W",1,-1)),"")</f>
        <v/>
      </c>
      <c r="I1023" s="39" t="str">
        <f>IF('WS-7'!$FL356&lt;&gt;"",IF('WS-7'!FJ356='WS-7'!FJ358,"",IF('WS-7'!FJ356&gt;'WS-7'!FJ358,MIN('WS-7'!FJ356,'WS-7'!FJ358),-MIN('WS-7'!FJ356,'WS-7'!FJ358))*IF('WS-7'!$FL356="W",1,-1)),"")</f>
        <v/>
      </c>
    </row>
    <row r="1024" spans="1:9">
      <c r="A1024" t="e">
        <f t="shared" si="15"/>
        <v>#VALUE!</v>
      </c>
      <c r="B1024" s="38" t="str">
        <f>CONCATENATE("WS-7 ",'WS-7'!$D$330,",",'WS-7'!$EJ366)</f>
        <v>WS-7 6,19</v>
      </c>
      <c r="C1024" t="str">
        <f>IF('WS-7'!$FL366&lt;&gt;"",IF('WS-7'!$FL366="W",'WS-7'!$EM366,'WS-7'!$EM368),"")</f>
        <v/>
      </c>
      <c r="D1024" t="str">
        <f>IF('WS-7'!$FL366&lt;&gt;"",IF('WS-7'!$FL366="L",'WS-7'!$EM366,'WS-7'!$EM368),"")</f>
        <v/>
      </c>
      <c r="E1024" s="39" t="str">
        <f>IF('WS-7'!$FL366&lt;&gt;"",IF('WS-7'!FB366&gt;'WS-7'!FB368,MIN('WS-7'!FB366,'WS-7'!FB368),-MIN('WS-7'!FB366,'WS-7'!FB368))*IF('WS-7'!$FL366="W",1,-1),"")</f>
        <v/>
      </c>
      <c r="F1024" s="39" t="str">
        <f>IF('WS-7'!$FL366&lt;&gt;"",IF('WS-7'!FD366&gt;'WS-7'!FD368,MIN('WS-7'!FD366,'WS-7'!FD368),-MIN('WS-7'!FD366,'WS-7'!FD368))*IF('WS-7'!$FL366="W",1,-1),"")</f>
        <v/>
      </c>
      <c r="G1024" s="39" t="str">
        <f>IF('WS-7'!$FL366&lt;&gt;"",IF('WS-7'!FF366&gt;'WS-7'!FF368,MIN('WS-7'!FF366,'WS-7'!FF368),-MIN('WS-7'!FF366,'WS-7'!FF368))*IF('WS-7'!$FL366="W",1,-1),"")</f>
        <v/>
      </c>
      <c r="H1024" s="39" t="str">
        <f>IF('WS-7'!$FL366&lt;&gt;"",IF('WS-7'!FH366='WS-7'!FH368,"",IF('WS-7'!FH366&gt;'WS-7'!FH368,MIN('WS-7'!FH366,'WS-7'!FH368),-MIN('WS-7'!FH366,'WS-7'!FH368))*IF('WS-7'!$FL366="W",1,-1)),"")</f>
        <v/>
      </c>
      <c r="I1024" s="39" t="str">
        <f>IF('WS-7'!$FL366&lt;&gt;"",IF('WS-7'!FJ366='WS-7'!FJ368,"",IF('WS-7'!FJ366&gt;'WS-7'!FJ368,MIN('WS-7'!FJ366,'WS-7'!FJ368),-MIN('WS-7'!FJ366,'WS-7'!FJ368))*IF('WS-7'!$FL366="W",1,-1)),"")</f>
        <v/>
      </c>
    </row>
    <row r="1025" spans="1:9">
      <c r="A1025" t="e">
        <f t="shared" si="15"/>
        <v>#VALUE!</v>
      </c>
      <c r="B1025" s="38" t="str">
        <f>CONCATENATE("WS-7 ",'WS-7'!$D$330,",",'WS-7'!$EJ376)</f>
        <v>WS-7 6,20</v>
      </c>
      <c r="C1025" t="str">
        <f>IF('WS-7'!$FL376&lt;&gt;"",IF('WS-7'!$FL376="W",'WS-7'!$EM376,'WS-7'!$EM378),"")</f>
        <v/>
      </c>
      <c r="D1025" t="str">
        <f>IF('WS-7'!$FL376&lt;&gt;"",IF('WS-7'!$FL376="L",'WS-7'!$EM376,'WS-7'!$EM378),"")</f>
        <v/>
      </c>
      <c r="E1025" s="39" t="str">
        <f>IF('WS-7'!$FL376&lt;&gt;"",IF('WS-7'!FB376&gt;'WS-7'!FB378,MIN('WS-7'!FB376,'WS-7'!FB378),-MIN('WS-7'!FB376,'WS-7'!FB378))*IF('WS-7'!$FL376="W",1,-1),"")</f>
        <v/>
      </c>
      <c r="F1025" s="39" t="str">
        <f>IF('WS-7'!$FL376&lt;&gt;"",IF('WS-7'!FD376&gt;'WS-7'!FD378,MIN('WS-7'!FD376,'WS-7'!FD378),-MIN('WS-7'!FD376,'WS-7'!FD378))*IF('WS-7'!$FL376="W",1,-1),"")</f>
        <v/>
      </c>
      <c r="G1025" s="39" t="str">
        <f>IF('WS-7'!$FL376&lt;&gt;"",IF('WS-7'!FF376&gt;'WS-7'!FF378,MIN('WS-7'!FF376,'WS-7'!FF378),-MIN('WS-7'!FF376,'WS-7'!FF378))*IF('WS-7'!$FL376="W",1,-1),"")</f>
        <v/>
      </c>
      <c r="H1025" s="39" t="str">
        <f>IF('WS-7'!$FL376&lt;&gt;"",IF('WS-7'!FH376='WS-7'!FH378,"",IF('WS-7'!FH376&gt;'WS-7'!FH378,MIN('WS-7'!FH376,'WS-7'!FH378),-MIN('WS-7'!FH376,'WS-7'!FH378))*IF('WS-7'!$FL376="W",1,-1)),"")</f>
        <v/>
      </c>
      <c r="I1025" s="39" t="str">
        <f>IF('WS-7'!$FL376&lt;&gt;"",IF('WS-7'!FJ376='WS-7'!FJ378,"",IF('WS-7'!FJ376&gt;'WS-7'!FJ378,MIN('WS-7'!FJ376,'WS-7'!FJ378),-MIN('WS-7'!FJ376,'WS-7'!FJ378))*IF('WS-7'!$FL376="W",1,-1)),"")</f>
        <v/>
      </c>
    </row>
    <row r="1026" spans="1:9">
      <c r="A1026" t="e">
        <f t="shared" ref="A1026:A1068" si="16">MID($C1026,FIND(" ",$C1026,1)+1,FIND(" ",$C1026,LEN($C1026)-8)-1-FIND(" ",$C1026,1))&amp;";"&amp;LEFT($C1026,FIND(" ",$C1026,1)-1)&amp;";"&amp;MID($C1026,FIND("(",$C1026,LEN($C1026)-7)+1,FIND(")",$C1026,LEN($C1026)-2)-FIND("(",$C1026,LEN($C1026)-7)-1)&amp;";"&amp;MID($D1026,FIND(" ",$D1026,1)+1,FIND(" ",$D1026,LEN($D1026)-8)-1-FIND(" ",$D1026,1))&amp;";"&amp;LEFT($D1026,FIND(" ",$D1026,1)-1)&amp;";"&amp;MID($D1026,FIND("(",$D1026,LEN($D1026)-7)+1,FIND(")",$D1026,LEN($D1026)-2)-FIND("(",$D1026,LEN($D1026)-7)-1)&amp;"|"</f>
        <v>#VALUE!</v>
      </c>
      <c r="B1026" s="38" t="str">
        <f>CONCATENATE("WS-7 ",'WS-7'!$D$330,",",'WS-7'!$EJ386)</f>
        <v>WS-7 6,21</v>
      </c>
      <c r="C1026" t="str">
        <f>IF('WS-7'!$FL386&lt;&gt;"",IF('WS-7'!$FL386="W",'WS-7'!$EM386,'WS-7'!$EM388),"")</f>
        <v/>
      </c>
      <c r="D1026" t="str">
        <f>IF('WS-7'!$FL386&lt;&gt;"",IF('WS-7'!$FL386="L",'WS-7'!$EM386,'WS-7'!$EM388),"")</f>
        <v/>
      </c>
      <c r="E1026" s="39" t="str">
        <f>IF('WS-7'!$FL386&lt;&gt;"",IF('WS-7'!FB386&gt;'WS-7'!FB388,MIN('WS-7'!FB386,'WS-7'!FB388),-MIN('WS-7'!FB386,'WS-7'!FB388))*IF('WS-7'!$FL386="W",1,-1),"")</f>
        <v/>
      </c>
      <c r="F1026" s="39" t="str">
        <f>IF('WS-7'!$FL386&lt;&gt;"",IF('WS-7'!FD386&gt;'WS-7'!FD388,MIN('WS-7'!FD386,'WS-7'!FD388),-MIN('WS-7'!FD386,'WS-7'!FD388))*IF('WS-7'!$FL386="W",1,-1),"")</f>
        <v/>
      </c>
      <c r="G1026" s="39" t="str">
        <f>IF('WS-7'!$FL386&lt;&gt;"",IF('WS-7'!FF386&gt;'WS-7'!FF388,MIN('WS-7'!FF386,'WS-7'!FF388),-MIN('WS-7'!FF386,'WS-7'!FF388))*IF('WS-7'!$FL386="W",1,-1),"")</f>
        <v/>
      </c>
      <c r="H1026" s="39" t="str">
        <f>IF('WS-7'!$FL386&lt;&gt;"",IF('WS-7'!FH386='WS-7'!FH388,"",IF('WS-7'!FH386&gt;'WS-7'!FH388,MIN('WS-7'!FH386,'WS-7'!FH388),-MIN('WS-7'!FH386,'WS-7'!FH388))*IF('WS-7'!$FL386="W",1,-1)),"")</f>
        <v/>
      </c>
      <c r="I1026" s="39" t="str">
        <f>IF('WS-7'!$FL386&lt;&gt;"",IF('WS-7'!FJ386='WS-7'!FJ388,"",IF('WS-7'!FJ386&gt;'WS-7'!FJ388,MIN('WS-7'!FJ386,'WS-7'!FJ388),-MIN('WS-7'!FJ386,'WS-7'!FJ388))*IF('WS-7'!$FL386="W",1,-1)),"")</f>
        <v/>
      </c>
    </row>
    <row r="1027" spans="1:9">
      <c r="A1027" t="e">
        <f t="shared" si="16"/>
        <v>#VALUE!</v>
      </c>
      <c r="B1027" s="38" t="str">
        <f>CONCATENATE("WS-7 ",'WS-7'!$D$395,",",'WS-7'!$BD391)</f>
        <v>WS-7 7,1</v>
      </c>
      <c r="C1027" t="str">
        <f>IF('WS-7'!$CF391&lt;&gt;"",IF('WS-7'!$CF391="W",'WS-7'!$BG391,'WS-7'!$BG393),"")</f>
        <v/>
      </c>
      <c r="D1027" t="str">
        <f>IF('WS-7'!$CF391&lt;&gt;"",IF('WS-7'!$CF391="L",'WS-7'!$BG391,'WS-7'!$BG393),"")</f>
        <v/>
      </c>
      <c r="E1027" s="39" t="str">
        <f>IF('WS-7'!$CF391&lt;&gt;"",IF('WS-7'!BV391&gt;'WS-7'!BV393,MIN('WS-7'!BV391,'WS-7'!BV393),-MIN('WS-7'!BV391,'WS-7'!BV393))*IF('WS-7'!$CF391="W",1,-1),"")</f>
        <v/>
      </c>
      <c r="F1027" s="39" t="str">
        <f>IF('WS-7'!$CF391&lt;&gt;"",IF('WS-7'!BX391&gt;'WS-7'!BX393,MIN('WS-7'!BX391,'WS-7'!BX393),-MIN('WS-7'!BX391,'WS-7'!BX393))*IF('WS-7'!$CF391="W",1,-1),"")</f>
        <v/>
      </c>
      <c r="G1027" s="39" t="str">
        <f>IF('WS-7'!$CF391&lt;&gt;"",IF('WS-7'!BZ391&gt;'WS-7'!BZ393,MIN('WS-7'!BZ391,'WS-7'!BZ393),-MIN('WS-7'!BZ391,'WS-7'!BZ393))*IF('WS-7'!$CF391="W",1,-1),"")</f>
        <v/>
      </c>
      <c r="H1027" s="39" t="str">
        <f>IF('WS-7'!$CF391&lt;&gt;"",IF('WS-7'!CB391='WS-7'!CB393,"",IF('WS-7'!CB391&gt;'WS-7'!CB393,MIN('WS-7'!CB391,'WS-7'!CB393),-MIN('WS-7'!CB391,'WS-7'!CB393))*IF('WS-7'!$CF391="W",1,-1)),"")</f>
        <v/>
      </c>
      <c r="I1027" s="39" t="str">
        <f>IF('WS-7'!$CF391&lt;&gt;"",IF('WS-7'!CD391='WS-7'!CD393,"",IF('WS-7'!CD391&gt;'WS-7'!CD393,MIN('WS-7'!CD391,'WS-7'!CD393),-MIN('WS-7'!CD391,'WS-7'!CD393))*IF('WS-7'!$CF391="W",1,-1)),"")</f>
        <v/>
      </c>
    </row>
    <row r="1028" spans="1:9">
      <c r="A1028" t="e">
        <f t="shared" si="16"/>
        <v>#VALUE!</v>
      </c>
      <c r="B1028" s="38" t="str">
        <f>CONCATENATE("WS-7 ",'WS-7'!$D$395,",",'WS-7'!$BD401)</f>
        <v>WS-7 7,2</v>
      </c>
      <c r="C1028" t="str">
        <f>IF('WS-7'!$CF401&lt;&gt;"",IF('WS-7'!$CF401="W",'WS-7'!$BG401,'WS-7'!$BG403),"")</f>
        <v/>
      </c>
      <c r="D1028" t="str">
        <f>IF('WS-7'!$CF401&lt;&gt;"",IF('WS-7'!$CF401="L",'WS-7'!$BG401,'WS-7'!$BG403),"")</f>
        <v/>
      </c>
      <c r="E1028" s="39" t="str">
        <f>IF('WS-7'!$CF401&lt;&gt;"",IF('WS-7'!BV401&gt;'WS-7'!BV403,MIN('WS-7'!BV401,'WS-7'!BV403),-MIN('WS-7'!BV401,'WS-7'!BV403))*IF('WS-7'!$CF401="W",1,-1),"")</f>
        <v/>
      </c>
      <c r="F1028" s="39" t="str">
        <f>IF('WS-7'!$CF401&lt;&gt;"",IF('WS-7'!BX401&gt;'WS-7'!BX403,MIN('WS-7'!BX401,'WS-7'!BX403),-MIN('WS-7'!BX401,'WS-7'!BX403))*IF('WS-7'!$CF401="W",1,-1),"")</f>
        <v/>
      </c>
      <c r="G1028" s="39" t="str">
        <f>IF('WS-7'!$CF401&lt;&gt;"",IF('WS-7'!BZ401&gt;'WS-7'!BZ403,MIN('WS-7'!BZ401,'WS-7'!BZ403),-MIN('WS-7'!BZ401,'WS-7'!BZ403))*IF('WS-7'!$CF401="W",1,-1),"")</f>
        <v/>
      </c>
      <c r="H1028" s="39" t="str">
        <f>IF('WS-7'!$CF401&lt;&gt;"",IF('WS-7'!CB401='WS-7'!CB403,"",IF('WS-7'!CB401&gt;'WS-7'!CB403,MIN('WS-7'!CB401,'WS-7'!CB403),-MIN('WS-7'!CB401,'WS-7'!CB403))*IF('WS-7'!$CF401="W",1,-1)),"")</f>
        <v/>
      </c>
      <c r="I1028" s="39" t="str">
        <f>IF('WS-7'!$CF401&lt;&gt;"",IF('WS-7'!CD401='WS-7'!CD403,"",IF('WS-7'!CD401&gt;'WS-7'!CD403,MIN('WS-7'!CD401,'WS-7'!CD403),-MIN('WS-7'!CD401,'WS-7'!CD403))*IF('WS-7'!$CF401="W",1,-1)),"")</f>
        <v/>
      </c>
    </row>
    <row r="1029" spans="1:9">
      <c r="A1029" t="e">
        <f t="shared" si="16"/>
        <v>#VALUE!</v>
      </c>
      <c r="B1029" s="38" t="str">
        <f>CONCATENATE("WS-7 ",'WS-7'!$D$395,",",'WS-7'!$BD411)</f>
        <v>WS-7 7,3</v>
      </c>
      <c r="C1029" t="str">
        <f>IF('WS-7'!$CF411&lt;&gt;"",IF('WS-7'!$CF411="W",'WS-7'!$BG411,'WS-7'!$BG413),"")</f>
        <v/>
      </c>
      <c r="D1029" t="str">
        <f>IF('WS-7'!$CF411&lt;&gt;"",IF('WS-7'!$CF411="L",'WS-7'!$BG411,'WS-7'!$BG413),"")</f>
        <v/>
      </c>
      <c r="E1029" s="39" t="str">
        <f>IF('WS-7'!$CF411&lt;&gt;"",IF('WS-7'!BV411&gt;'WS-7'!BV413,MIN('WS-7'!BV411,'WS-7'!BV413),-MIN('WS-7'!BV411,'WS-7'!BV413))*IF('WS-7'!$CF411="W",1,-1),"")</f>
        <v/>
      </c>
      <c r="F1029" s="39" t="str">
        <f>IF('WS-7'!$CF411&lt;&gt;"",IF('WS-7'!BX411&gt;'WS-7'!BX413,MIN('WS-7'!BX411,'WS-7'!BX413),-MIN('WS-7'!BX411,'WS-7'!BX413))*IF('WS-7'!$CF411="W",1,-1),"")</f>
        <v/>
      </c>
      <c r="G1029" s="39" t="str">
        <f>IF('WS-7'!$CF411&lt;&gt;"",IF('WS-7'!BZ411&gt;'WS-7'!BZ413,MIN('WS-7'!BZ411,'WS-7'!BZ413),-MIN('WS-7'!BZ411,'WS-7'!BZ413))*IF('WS-7'!$CF411="W",1,-1),"")</f>
        <v/>
      </c>
      <c r="H1029" s="39" t="str">
        <f>IF('WS-7'!$CF411&lt;&gt;"",IF('WS-7'!CB411='WS-7'!CB413,"",IF('WS-7'!CB411&gt;'WS-7'!CB413,MIN('WS-7'!CB411,'WS-7'!CB413),-MIN('WS-7'!CB411,'WS-7'!CB413))*IF('WS-7'!$CF411="W",1,-1)),"")</f>
        <v/>
      </c>
      <c r="I1029" s="39" t="str">
        <f>IF('WS-7'!$CF411&lt;&gt;"",IF('WS-7'!CD411='WS-7'!CD413,"",IF('WS-7'!CD411&gt;'WS-7'!CD413,MIN('WS-7'!CD411,'WS-7'!CD413),-MIN('WS-7'!CD411,'WS-7'!CD413))*IF('WS-7'!$CF411="W",1,-1)),"")</f>
        <v/>
      </c>
    </row>
    <row r="1030" spans="1:9">
      <c r="A1030" t="e">
        <f t="shared" si="16"/>
        <v>#VALUE!</v>
      </c>
      <c r="B1030" s="38" t="str">
        <f>CONCATENATE("WS-7 ",'WS-7'!$D$395,",",'WS-7'!$BD421)</f>
        <v>WS-7 7,4</v>
      </c>
      <c r="C1030" t="str">
        <f>IF('WS-7'!$CF421&lt;&gt;"",IF('WS-7'!$CF421="W",'WS-7'!$BG421,'WS-7'!$BG423),"")</f>
        <v/>
      </c>
      <c r="D1030" t="str">
        <f>IF('WS-7'!$CF421&lt;&gt;"",IF('WS-7'!$CF421="L",'WS-7'!$BG421,'WS-7'!$BG423),"")</f>
        <v/>
      </c>
      <c r="E1030" s="39" t="str">
        <f>IF('WS-7'!$CF421&lt;&gt;"",IF('WS-7'!BV421&gt;'WS-7'!BV423,MIN('WS-7'!BV421,'WS-7'!BV423),-MIN('WS-7'!BV421,'WS-7'!BV423))*IF('WS-7'!$CF421="W",1,-1),"")</f>
        <v/>
      </c>
      <c r="F1030" s="39" t="str">
        <f>IF('WS-7'!$CF421&lt;&gt;"",IF('WS-7'!BX421&gt;'WS-7'!BX423,MIN('WS-7'!BX421,'WS-7'!BX423),-MIN('WS-7'!BX421,'WS-7'!BX423))*IF('WS-7'!$CF421="W",1,-1),"")</f>
        <v/>
      </c>
      <c r="G1030" s="39" t="str">
        <f>IF('WS-7'!$CF421&lt;&gt;"",IF('WS-7'!BZ421&gt;'WS-7'!BZ423,MIN('WS-7'!BZ421,'WS-7'!BZ423),-MIN('WS-7'!BZ421,'WS-7'!BZ423))*IF('WS-7'!$CF421="W",1,-1),"")</f>
        <v/>
      </c>
      <c r="H1030" s="39" t="str">
        <f>IF('WS-7'!$CF421&lt;&gt;"",IF('WS-7'!CB421='WS-7'!CB423,"",IF('WS-7'!CB421&gt;'WS-7'!CB423,MIN('WS-7'!CB421,'WS-7'!CB423),-MIN('WS-7'!CB421,'WS-7'!CB423))*IF('WS-7'!$CF421="W",1,-1)),"")</f>
        <v/>
      </c>
      <c r="I1030" s="39" t="str">
        <f>IF('WS-7'!$CF421&lt;&gt;"",IF('WS-7'!CD421='WS-7'!CD423,"",IF('WS-7'!CD421&gt;'WS-7'!CD423,MIN('WS-7'!CD421,'WS-7'!CD423),-MIN('WS-7'!CD421,'WS-7'!CD423))*IF('WS-7'!$CF421="W",1,-1)),"")</f>
        <v/>
      </c>
    </row>
    <row r="1031" spans="1:9">
      <c r="A1031" t="e">
        <f t="shared" si="16"/>
        <v>#VALUE!</v>
      </c>
      <c r="B1031" s="38" t="str">
        <f>CONCATENATE("WS-7 ",'WS-7'!$D$395,",",'WS-7'!$BD431)</f>
        <v>WS-7 7,5</v>
      </c>
      <c r="C1031" t="str">
        <f>IF('WS-7'!$CF431&lt;&gt;"",IF('WS-7'!$CF431="W",'WS-7'!$BG431,'WS-7'!$BG433),"")</f>
        <v/>
      </c>
      <c r="D1031" t="str">
        <f>IF('WS-7'!$CF431&lt;&gt;"",IF('WS-7'!$CF431="L",'WS-7'!$BG431,'WS-7'!$BG433),"")</f>
        <v/>
      </c>
      <c r="E1031" s="39" t="str">
        <f>IF('WS-7'!$CF431&lt;&gt;"",IF('WS-7'!BV431&gt;'WS-7'!BV433,MIN('WS-7'!BV431,'WS-7'!BV433),-MIN('WS-7'!BV431,'WS-7'!BV433))*IF('WS-7'!$CF431="W",1,-1),"")</f>
        <v/>
      </c>
      <c r="F1031" s="39" t="str">
        <f>IF('WS-7'!$CF431&lt;&gt;"",IF('WS-7'!BX431&gt;'WS-7'!BX433,MIN('WS-7'!BX431,'WS-7'!BX433),-MIN('WS-7'!BX431,'WS-7'!BX433))*IF('WS-7'!$CF431="W",1,-1),"")</f>
        <v/>
      </c>
      <c r="G1031" s="39" t="str">
        <f>IF('WS-7'!$CF431&lt;&gt;"",IF('WS-7'!BZ431&gt;'WS-7'!BZ433,MIN('WS-7'!BZ431,'WS-7'!BZ433),-MIN('WS-7'!BZ431,'WS-7'!BZ433))*IF('WS-7'!$CF431="W",1,-1),"")</f>
        <v/>
      </c>
      <c r="H1031" s="39" t="str">
        <f>IF('WS-7'!$CF431&lt;&gt;"",IF('WS-7'!CB431='WS-7'!CB433,"",IF('WS-7'!CB431&gt;'WS-7'!CB433,MIN('WS-7'!CB431,'WS-7'!CB433),-MIN('WS-7'!CB431,'WS-7'!CB433))*IF('WS-7'!$CF431="W",1,-1)),"")</f>
        <v/>
      </c>
      <c r="I1031" s="39" t="str">
        <f>IF('WS-7'!$CF431&lt;&gt;"",IF('WS-7'!CD431='WS-7'!CD433,"",IF('WS-7'!CD431&gt;'WS-7'!CD433,MIN('WS-7'!CD431,'WS-7'!CD433),-MIN('WS-7'!CD431,'WS-7'!CD433))*IF('WS-7'!$CF431="W",1,-1)),"")</f>
        <v/>
      </c>
    </row>
    <row r="1032" spans="1:9">
      <c r="A1032" t="e">
        <f t="shared" si="16"/>
        <v>#VALUE!</v>
      </c>
      <c r="B1032" s="38" t="str">
        <f>CONCATENATE("WS-7 ",'WS-7'!$D$395,",",'WS-7'!$BD441)</f>
        <v>WS-7 7,6</v>
      </c>
      <c r="C1032" t="str">
        <f>IF('WS-7'!$CF441&lt;&gt;"",IF('WS-7'!$CF441="W",'WS-7'!$BG441,'WS-7'!$BG443),"")</f>
        <v/>
      </c>
      <c r="D1032" t="str">
        <f>IF('WS-7'!$CF441&lt;&gt;"",IF('WS-7'!$CF441="L",'WS-7'!$BG441,'WS-7'!$BG443),"")</f>
        <v/>
      </c>
      <c r="E1032" s="39" t="str">
        <f>IF('WS-7'!$CF441&lt;&gt;"",IF('WS-7'!BV441&gt;'WS-7'!BV443,MIN('WS-7'!BV441,'WS-7'!BV443),-MIN('WS-7'!BV441,'WS-7'!BV443))*IF('WS-7'!$CF441="W",1,-1),"")</f>
        <v/>
      </c>
      <c r="F1032" s="39" t="str">
        <f>IF('WS-7'!$CF441&lt;&gt;"",IF('WS-7'!BX441&gt;'WS-7'!BX443,MIN('WS-7'!BX441,'WS-7'!BX443),-MIN('WS-7'!BX441,'WS-7'!BX443))*IF('WS-7'!$CF441="W",1,-1),"")</f>
        <v/>
      </c>
      <c r="G1032" s="39" t="str">
        <f>IF('WS-7'!$CF441&lt;&gt;"",IF('WS-7'!BZ441&gt;'WS-7'!BZ443,MIN('WS-7'!BZ441,'WS-7'!BZ443),-MIN('WS-7'!BZ441,'WS-7'!BZ443))*IF('WS-7'!$CF441="W",1,-1),"")</f>
        <v/>
      </c>
      <c r="H1032" s="39" t="str">
        <f>IF('WS-7'!$CF441&lt;&gt;"",IF('WS-7'!CB441='WS-7'!CB443,"",IF('WS-7'!CB441&gt;'WS-7'!CB443,MIN('WS-7'!CB441,'WS-7'!CB443),-MIN('WS-7'!CB441,'WS-7'!CB443))*IF('WS-7'!$CF441="W",1,-1)),"")</f>
        <v/>
      </c>
      <c r="I1032" s="39" t="str">
        <f>IF('WS-7'!$CF441&lt;&gt;"",IF('WS-7'!CD441='WS-7'!CD443,"",IF('WS-7'!CD441&gt;'WS-7'!CD443,MIN('WS-7'!CD441,'WS-7'!CD443),-MIN('WS-7'!CD441,'WS-7'!CD443))*IF('WS-7'!$CF441="W",1,-1)),"")</f>
        <v/>
      </c>
    </row>
    <row r="1033" spans="1:9">
      <c r="A1033" t="e">
        <f t="shared" si="16"/>
        <v>#VALUE!</v>
      </c>
      <c r="B1033" s="38" t="str">
        <f>CONCATENATE("WS-7 ",'WS-7'!$D$395,",",'WS-7'!$BD451)</f>
        <v>WS-7 7,7</v>
      </c>
      <c r="C1033" t="str">
        <f>IF('WS-7'!$CF451&lt;&gt;"",IF('WS-7'!$CF451="W",'WS-7'!$BG451,'WS-7'!$BG453),"")</f>
        <v/>
      </c>
      <c r="D1033" t="str">
        <f>IF('WS-7'!$CF451&lt;&gt;"",IF('WS-7'!$CF451="L",'WS-7'!$BG451,'WS-7'!$BG453),"")</f>
        <v/>
      </c>
      <c r="E1033" s="39" t="str">
        <f>IF('WS-7'!$CF451&lt;&gt;"",IF('WS-7'!BV451&gt;'WS-7'!BV453,MIN('WS-7'!BV451,'WS-7'!BV453),-MIN('WS-7'!BV451,'WS-7'!BV453))*IF('WS-7'!$CF451="W",1,-1),"")</f>
        <v/>
      </c>
      <c r="F1033" s="39" t="str">
        <f>IF('WS-7'!$CF451&lt;&gt;"",IF('WS-7'!BX451&gt;'WS-7'!BX453,MIN('WS-7'!BX451,'WS-7'!BX453),-MIN('WS-7'!BX451,'WS-7'!BX453))*IF('WS-7'!$CF451="W",1,-1),"")</f>
        <v/>
      </c>
      <c r="G1033" s="39" t="str">
        <f>IF('WS-7'!$CF451&lt;&gt;"",IF('WS-7'!BZ451&gt;'WS-7'!BZ453,MIN('WS-7'!BZ451,'WS-7'!BZ453),-MIN('WS-7'!BZ451,'WS-7'!BZ453))*IF('WS-7'!$CF451="W",1,-1),"")</f>
        <v/>
      </c>
      <c r="H1033" s="39" t="str">
        <f>IF('WS-7'!$CF451&lt;&gt;"",IF('WS-7'!CB451='WS-7'!CB453,"",IF('WS-7'!CB451&gt;'WS-7'!CB453,MIN('WS-7'!CB451,'WS-7'!CB453),-MIN('WS-7'!CB451,'WS-7'!CB453))*IF('WS-7'!$CF451="W",1,-1)),"")</f>
        <v/>
      </c>
      <c r="I1033" s="39" t="str">
        <f>IF('WS-7'!$CF451&lt;&gt;"",IF('WS-7'!CD451='WS-7'!CD453,"",IF('WS-7'!CD451&gt;'WS-7'!CD453,MIN('WS-7'!CD451,'WS-7'!CD453),-MIN('WS-7'!CD451,'WS-7'!CD453))*IF('WS-7'!$CF451="W",1,-1)),"")</f>
        <v/>
      </c>
    </row>
    <row r="1034" spans="1:9">
      <c r="A1034" t="e">
        <f t="shared" si="16"/>
        <v>#VALUE!</v>
      </c>
      <c r="B1034" s="38" t="str">
        <f>CONCATENATE("WS-7 ",'WS-7'!$D$395,",",'WS-7'!$CT391)</f>
        <v>WS-7 7,8</v>
      </c>
      <c r="C1034" t="str">
        <f>IF('WS-7'!$DV391&lt;&gt;"",IF('WS-7'!$DV391="W",'WS-7'!$CW391,'WS-7'!$CW393),"")</f>
        <v/>
      </c>
      <c r="D1034" t="str">
        <f>IF('WS-7'!$DV391&lt;&gt;"",IF('WS-7'!$DV391="L",'WS-7'!$CW391,'WS-7'!$CW393),"")</f>
        <v/>
      </c>
      <c r="E1034" s="39" t="str">
        <f>IF('WS-7'!$DV391&lt;&gt;"",IF('WS-7'!DL391&gt;'WS-7'!DL393,MIN('WS-7'!DL391,'WS-7'!DL393),-MIN('WS-7'!DL391,'WS-7'!DL393))*IF('WS-7'!$DV391="W",1,-1),"")</f>
        <v/>
      </c>
      <c r="F1034" s="39" t="str">
        <f>IF('WS-7'!$DV391&lt;&gt;"",IF('WS-7'!DN391&gt;'WS-7'!DN393,MIN('WS-7'!DN391,'WS-7'!DN393),-MIN('WS-7'!DN391,'WS-7'!DN393))*IF('WS-7'!$DV391="W",1,-1),"")</f>
        <v/>
      </c>
      <c r="G1034" s="39" t="str">
        <f>IF('WS-7'!$DV391&lt;&gt;"",IF('WS-7'!DP391&gt;'WS-7'!DP393,MIN('WS-7'!DP391,'WS-7'!DP393),-MIN('WS-7'!DP391,'WS-7'!DP393))*IF('WS-7'!$DV391="W",1,-1),"")</f>
        <v/>
      </c>
      <c r="H1034" s="39" t="str">
        <f>IF('WS-7'!$DV391&lt;&gt;"",IF('WS-7'!DR391='WS-7'!DR393,"",IF('WS-7'!DR391&gt;'WS-7'!DR393,MIN('WS-7'!DR391,'WS-7'!DR393),-MIN('WS-7'!DR391,'WS-7'!DR393))*IF('WS-7'!$DV391="W",1,-1)),"")</f>
        <v/>
      </c>
      <c r="I1034" s="39" t="str">
        <f>IF('WS-7'!$DV391&lt;&gt;"",IF('WS-7'!DT391='WS-7'!DT393,"",IF('WS-7'!DT391&gt;'WS-7'!DT393,MIN('WS-7'!DT391,'WS-7'!DT393),-MIN('WS-7'!DT391,'WS-7'!DT393))*IF('WS-7'!$DV391="W",1,-1)),"")</f>
        <v/>
      </c>
    </row>
    <row r="1035" spans="1:9">
      <c r="A1035" t="e">
        <f t="shared" si="16"/>
        <v>#VALUE!</v>
      </c>
      <c r="B1035" s="38" t="str">
        <f>CONCATENATE("WS-7 ",'WS-7'!$D$395,",",'WS-7'!$CT401)</f>
        <v>WS-7 7,9</v>
      </c>
      <c r="C1035" t="str">
        <f>IF('WS-7'!$DV401&lt;&gt;"",IF('WS-7'!$DV401="W",'WS-7'!$CW401,'WS-7'!$CW403),"")</f>
        <v/>
      </c>
      <c r="D1035" t="str">
        <f>IF('WS-7'!$DV401&lt;&gt;"",IF('WS-7'!$DV401="L",'WS-7'!$CW401,'WS-7'!$CW403),"")</f>
        <v/>
      </c>
      <c r="E1035" s="39" t="str">
        <f>IF('WS-7'!$DV401&lt;&gt;"",IF('WS-7'!DL401&gt;'WS-7'!DL403,MIN('WS-7'!DL401,'WS-7'!DL403),-MIN('WS-7'!DL401,'WS-7'!DL403))*IF('WS-7'!$DV401="W",1,-1),"")</f>
        <v/>
      </c>
      <c r="F1035" s="39" t="str">
        <f>IF('WS-7'!$DV401&lt;&gt;"",IF('WS-7'!DN401&gt;'WS-7'!DN403,MIN('WS-7'!DN401,'WS-7'!DN403),-MIN('WS-7'!DN401,'WS-7'!DN403))*IF('WS-7'!$DV401="W",1,-1),"")</f>
        <v/>
      </c>
      <c r="G1035" s="39" t="str">
        <f>IF('WS-7'!$DV401&lt;&gt;"",IF('WS-7'!DP401&gt;'WS-7'!DP403,MIN('WS-7'!DP401,'WS-7'!DP403),-MIN('WS-7'!DP401,'WS-7'!DP403))*IF('WS-7'!$DV401="W",1,-1),"")</f>
        <v/>
      </c>
      <c r="H1035" s="39" t="str">
        <f>IF('WS-7'!$DV401&lt;&gt;"",IF('WS-7'!DR401='WS-7'!DR403,"",IF('WS-7'!DR401&gt;'WS-7'!DR403,MIN('WS-7'!DR401,'WS-7'!DR403),-MIN('WS-7'!DR401,'WS-7'!DR403))*IF('WS-7'!$DV401="W",1,-1)),"")</f>
        <v/>
      </c>
      <c r="I1035" s="39" t="str">
        <f>IF('WS-7'!$DV401&lt;&gt;"",IF('WS-7'!DT401='WS-7'!DT403,"",IF('WS-7'!DT401&gt;'WS-7'!DT403,MIN('WS-7'!DT401,'WS-7'!DT403),-MIN('WS-7'!DT401,'WS-7'!DT403))*IF('WS-7'!$DV401="W",1,-1)),"")</f>
        <v/>
      </c>
    </row>
    <row r="1036" spans="1:9">
      <c r="A1036" t="e">
        <f t="shared" si="16"/>
        <v>#VALUE!</v>
      </c>
      <c r="B1036" s="38" t="str">
        <f>CONCATENATE("WS-7 ",'WS-7'!$D$395,",",'WS-7'!$CT411)</f>
        <v>WS-7 7,10</v>
      </c>
      <c r="C1036" t="str">
        <f>IF('WS-7'!$DV411&lt;&gt;"",IF('WS-7'!$DV411="W",'WS-7'!$CW411,'WS-7'!$CW413),"")</f>
        <v/>
      </c>
      <c r="D1036" t="str">
        <f>IF('WS-7'!$DV411&lt;&gt;"",IF('WS-7'!$DV411="L",'WS-7'!$CW411,'WS-7'!$CW413),"")</f>
        <v/>
      </c>
      <c r="E1036" s="39" t="str">
        <f>IF('WS-7'!$DV411&lt;&gt;"",IF('WS-7'!DL411&gt;'WS-7'!DL413,MIN('WS-7'!DL411,'WS-7'!DL413),-MIN('WS-7'!DL411,'WS-7'!DL413))*IF('WS-7'!$DV411="W",1,-1),"")</f>
        <v/>
      </c>
      <c r="F1036" s="39" t="str">
        <f>IF('WS-7'!$DV411&lt;&gt;"",IF('WS-7'!DN411&gt;'WS-7'!DN413,MIN('WS-7'!DN411,'WS-7'!DN413),-MIN('WS-7'!DN411,'WS-7'!DN413))*IF('WS-7'!$DV411="W",1,-1),"")</f>
        <v/>
      </c>
      <c r="G1036" s="39" t="str">
        <f>IF('WS-7'!$DV411&lt;&gt;"",IF('WS-7'!DP411&gt;'WS-7'!DP413,MIN('WS-7'!DP411,'WS-7'!DP413),-MIN('WS-7'!DP411,'WS-7'!DP413))*IF('WS-7'!$DV411="W",1,-1),"")</f>
        <v/>
      </c>
      <c r="H1036" s="39" t="str">
        <f>IF('WS-7'!$DV411&lt;&gt;"",IF('WS-7'!DR411='WS-7'!DR413,"",IF('WS-7'!DR411&gt;'WS-7'!DR413,MIN('WS-7'!DR411,'WS-7'!DR413),-MIN('WS-7'!DR411,'WS-7'!DR413))*IF('WS-7'!$DV411="W",1,-1)),"")</f>
        <v/>
      </c>
      <c r="I1036" s="39" t="str">
        <f>IF('WS-7'!$DV411&lt;&gt;"",IF('WS-7'!DT411='WS-7'!DT413,"",IF('WS-7'!DT411&gt;'WS-7'!DT413,MIN('WS-7'!DT411,'WS-7'!DT413),-MIN('WS-7'!DT411,'WS-7'!DT413))*IF('WS-7'!$DV411="W",1,-1)),"")</f>
        <v/>
      </c>
    </row>
    <row r="1037" spans="1:9">
      <c r="A1037" t="e">
        <f t="shared" si="16"/>
        <v>#VALUE!</v>
      </c>
      <c r="B1037" s="38" t="str">
        <f>CONCATENATE("WS-7 ",'WS-7'!$D$395,",",'WS-7'!$CT421)</f>
        <v>WS-7 7,11</v>
      </c>
      <c r="C1037" t="str">
        <f>IF('WS-7'!$DV421&lt;&gt;"",IF('WS-7'!$DV421="W",'WS-7'!$CW421,'WS-7'!$CW423),"")</f>
        <v/>
      </c>
      <c r="D1037" t="str">
        <f>IF('WS-7'!$DV421&lt;&gt;"",IF('WS-7'!$DV421="L",'WS-7'!$CW421,'WS-7'!$CW423),"")</f>
        <v/>
      </c>
      <c r="E1037" s="39" t="str">
        <f>IF('WS-7'!$DV421&lt;&gt;"",IF('WS-7'!DL421&gt;'WS-7'!DL423,MIN('WS-7'!DL421,'WS-7'!DL423),-MIN('WS-7'!DL421,'WS-7'!DL423))*IF('WS-7'!$DV421="W",1,-1),"")</f>
        <v/>
      </c>
      <c r="F1037" s="39" t="str">
        <f>IF('WS-7'!$DV421&lt;&gt;"",IF('WS-7'!DN421&gt;'WS-7'!DN423,MIN('WS-7'!DN421,'WS-7'!DN423),-MIN('WS-7'!DN421,'WS-7'!DN423))*IF('WS-7'!$DV421="W",1,-1),"")</f>
        <v/>
      </c>
      <c r="G1037" s="39" t="str">
        <f>IF('WS-7'!$DV421&lt;&gt;"",IF('WS-7'!DP421&gt;'WS-7'!DP423,MIN('WS-7'!DP421,'WS-7'!DP423),-MIN('WS-7'!DP421,'WS-7'!DP423))*IF('WS-7'!$DV421="W",1,-1),"")</f>
        <v/>
      </c>
      <c r="H1037" s="39" t="str">
        <f>IF('WS-7'!$DV421&lt;&gt;"",IF('WS-7'!DR421='WS-7'!DR423,"",IF('WS-7'!DR421&gt;'WS-7'!DR423,MIN('WS-7'!DR421,'WS-7'!DR423),-MIN('WS-7'!DR421,'WS-7'!DR423))*IF('WS-7'!$DV421="W",1,-1)),"")</f>
        <v/>
      </c>
      <c r="I1037" s="39" t="str">
        <f>IF('WS-7'!$DV421&lt;&gt;"",IF('WS-7'!DT421='WS-7'!DT423,"",IF('WS-7'!DT421&gt;'WS-7'!DT423,MIN('WS-7'!DT421,'WS-7'!DT423),-MIN('WS-7'!DT421,'WS-7'!DT423))*IF('WS-7'!$DV421="W",1,-1)),"")</f>
        <v/>
      </c>
    </row>
    <row r="1038" spans="1:9">
      <c r="A1038" t="e">
        <f t="shared" si="16"/>
        <v>#VALUE!</v>
      </c>
      <c r="B1038" s="38" t="str">
        <f>CONCATENATE("WS-7 ",'WS-7'!$D$395,",",'WS-7'!$CT431)</f>
        <v>WS-7 7,12</v>
      </c>
      <c r="C1038" t="str">
        <f>IF('WS-7'!$DV431&lt;&gt;"",IF('WS-7'!$DV431="W",'WS-7'!$CW431,'WS-7'!$CW433),"")</f>
        <v/>
      </c>
      <c r="D1038" t="str">
        <f>IF('WS-7'!$DV431&lt;&gt;"",IF('WS-7'!$DV431="L",'WS-7'!$CW431,'WS-7'!$CW433),"")</f>
        <v/>
      </c>
      <c r="E1038" s="39" t="str">
        <f>IF('WS-7'!$DV431&lt;&gt;"",IF('WS-7'!DL431&gt;'WS-7'!DL433,MIN('WS-7'!DL431,'WS-7'!DL433),-MIN('WS-7'!DL431,'WS-7'!DL433))*IF('WS-7'!$DV431="W",1,-1),"")</f>
        <v/>
      </c>
      <c r="F1038" s="39" t="str">
        <f>IF('WS-7'!$DV431&lt;&gt;"",IF('WS-7'!DN431&gt;'WS-7'!DN433,MIN('WS-7'!DN431,'WS-7'!DN433),-MIN('WS-7'!DN431,'WS-7'!DN433))*IF('WS-7'!$DV431="W",1,-1),"")</f>
        <v/>
      </c>
      <c r="G1038" s="39" t="str">
        <f>IF('WS-7'!$DV431&lt;&gt;"",IF('WS-7'!DP431&gt;'WS-7'!DP433,MIN('WS-7'!DP431,'WS-7'!DP433),-MIN('WS-7'!DP431,'WS-7'!DP433))*IF('WS-7'!$DV431="W",1,-1),"")</f>
        <v/>
      </c>
      <c r="H1038" s="39" t="str">
        <f>IF('WS-7'!$DV431&lt;&gt;"",IF('WS-7'!DR431='WS-7'!DR433,"",IF('WS-7'!DR431&gt;'WS-7'!DR433,MIN('WS-7'!DR431,'WS-7'!DR433),-MIN('WS-7'!DR431,'WS-7'!DR433))*IF('WS-7'!$DV431="W",1,-1)),"")</f>
        <v/>
      </c>
      <c r="I1038" s="39" t="str">
        <f>IF('WS-7'!$DV431&lt;&gt;"",IF('WS-7'!DT431='WS-7'!DT433,"",IF('WS-7'!DT431&gt;'WS-7'!DT433,MIN('WS-7'!DT431,'WS-7'!DT433),-MIN('WS-7'!DT431,'WS-7'!DT433))*IF('WS-7'!$DV431="W",1,-1)),"")</f>
        <v/>
      </c>
    </row>
    <row r="1039" spans="1:9">
      <c r="A1039" t="e">
        <f t="shared" si="16"/>
        <v>#VALUE!</v>
      </c>
      <c r="B1039" s="38" t="str">
        <f>CONCATENATE("WS-7 ",'WS-7'!$D$395,",",'WS-7'!$CT441)</f>
        <v>WS-7 7,13</v>
      </c>
      <c r="C1039" t="str">
        <f>IF('WS-7'!$DV441&lt;&gt;"",IF('WS-7'!$DV441="W",'WS-7'!$CW441,'WS-7'!$CW443),"")</f>
        <v/>
      </c>
      <c r="D1039" t="str">
        <f>IF('WS-7'!$DV441&lt;&gt;"",IF('WS-7'!$DV441="L",'WS-7'!$CW441,'WS-7'!$CW443),"")</f>
        <v/>
      </c>
      <c r="E1039" s="39" t="str">
        <f>IF('WS-7'!$DV441&lt;&gt;"",IF('WS-7'!DL441&gt;'WS-7'!DL443,MIN('WS-7'!DL441,'WS-7'!DL443),-MIN('WS-7'!DL441,'WS-7'!DL443))*IF('WS-7'!$DV441="W",1,-1),"")</f>
        <v/>
      </c>
      <c r="F1039" s="39" t="str">
        <f>IF('WS-7'!$DV441&lt;&gt;"",IF('WS-7'!DN441&gt;'WS-7'!DN443,MIN('WS-7'!DN441,'WS-7'!DN443),-MIN('WS-7'!DN441,'WS-7'!DN443))*IF('WS-7'!$DV441="W",1,-1),"")</f>
        <v/>
      </c>
      <c r="G1039" s="39" t="str">
        <f>IF('WS-7'!$DV441&lt;&gt;"",IF('WS-7'!DP441&gt;'WS-7'!DP443,MIN('WS-7'!DP441,'WS-7'!DP443),-MIN('WS-7'!DP441,'WS-7'!DP443))*IF('WS-7'!$DV441="W",1,-1),"")</f>
        <v/>
      </c>
      <c r="H1039" s="39" t="str">
        <f>IF('WS-7'!$DV441&lt;&gt;"",IF('WS-7'!DR441='WS-7'!DR443,"",IF('WS-7'!DR441&gt;'WS-7'!DR443,MIN('WS-7'!DR441,'WS-7'!DR443),-MIN('WS-7'!DR441,'WS-7'!DR443))*IF('WS-7'!$DV441="W",1,-1)),"")</f>
        <v/>
      </c>
      <c r="I1039" s="39" t="str">
        <f>IF('WS-7'!$DV441&lt;&gt;"",IF('WS-7'!DT441='WS-7'!DT443,"",IF('WS-7'!DT441&gt;'WS-7'!DT443,MIN('WS-7'!DT441,'WS-7'!DT443),-MIN('WS-7'!DT441,'WS-7'!DT443))*IF('WS-7'!$DV441="W",1,-1)),"")</f>
        <v/>
      </c>
    </row>
    <row r="1040" spans="1:9">
      <c r="A1040" t="e">
        <f t="shared" si="16"/>
        <v>#VALUE!</v>
      </c>
      <c r="B1040" s="38" t="str">
        <f>CONCATENATE("WS-7 ",'WS-7'!$D$395,",",'WS-7'!$CT451)</f>
        <v>WS-7 7,14</v>
      </c>
      <c r="C1040" t="str">
        <f>IF('WS-7'!$DV451&lt;&gt;"",IF('WS-7'!$DV451="W",'WS-7'!$CW451,'WS-7'!$CW453),"")</f>
        <v/>
      </c>
      <c r="D1040" t="str">
        <f>IF('WS-7'!$DV451&lt;&gt;"",IF('WS-7'!$DV451="L",'WS-7'!$CW451,'WS-7'!$CW453),"")</f>
        <v/>
      </c>
      <c r="E1040" s="39" t="str">
        <f>IF('WS-7'!$DV451&lt;&gt;"",IF('WS-7'!DL451&gt;'WS-7'!DL453,MIN('WS-7'!DL451,'WS-7'!DL453),-MIN('WS-7'!DL451,'WS-7'!DL453))*IF('WS-7'!$DV451="W",1,-1),"")</f>
        <v/>
      </c>
      <c r="F1040" s="39" t="str">
        <f>IF('WS-7'!$DV451&lt;&gt;"",IF('WS-7'!DN451&gt;'WS-7'!DN453,MIN('WS-7'!DN451,'WS-7'!DN453),-MIN('WS-7'!DN451,'WS-7'!DN453))*IF('WS-7'!$DV451="W",1,-1),"")</f>
        <v/>
      </c>
      <c r="G1040" s="39" t="str">
        <f>IF('WS-7'!$DV451&lt;&gt;"",IF('WS-7'!DP451&gt;'WS-7'!DP453,MIN('WS-7'!DP451,'WS-7'!DP453),-MIN('WS-7'!DP451,'WS-7'!DP453))*IF('WS-7'!$DV451="W",1,-1),"")</f>
        <v/>
      </c>
      <c r="H1040" s="39" t="str">
        <f>IF('WS-7'!$DV451&lt;&gt;"",IF('WS-7'!DR451='WS-7'!DR453,"",IF('WS-7'!DR451&gt;'WS-7'!DR453,MIN('WS-7'!DR451,'WS-7'!DR453),-MIN('WS-7'!DR451,'WS-7'!DR453))*IF('WS-7'!$DV451="W",1,-1)),"")</f>
        <v/>
      </c>
      <c r="I1040" s="39" t="str">
        <f>IF('WS-7'!$DV451&lt;&gt;"",IF('WS-7'!DT451='WS-7'!DT453,"",IF('WS-7'!DT451&gt;'WS-7'!DT453,MIN('WS-7'!DT451,'WS-7'!DT453),-MIN('WS-7'!DT451,'WS-7'!DT453))*IF('WS-7'!$DV451="W",1,-1)),"")</f>
        <v/>
      </c>
    </row>
    <row r="1041" spans="1:9">
      <c r="A1041" t="e">
        <f t="shared" si="16"/>
        <v>#VALUE!</v>
      </c>
      <c r="B1041" s="38" t="str">
        <f>CONCATENATE("WS-7 ",'WS-7'!$D$395,",",'WS-7'!$EJ391)</f>
        <v>WS-7 7,15</v>
      </c>
      <c r="C1041" t="str">
        <f>IF('WS-7'!$FL391&lt;&gt;"",IF('WS-7'!$FL391="W",'WS-7'!$EM391,'WS-7'!$EM393),"")</f>
        <v/>
      </c>
      <c r="D1041" t="str">
        <f>IF('WS-7'!$FL391&lt;&gt;"",IF('WS-7'!$FL391="L",'WS-7'!$EM391,'WS-7'!$EM393),"")</f>
        <v/>
      </c>
      <c r="E1041" s="39" t="str">
        <f>IF('WS-7'!$FL391&lt;&gt;"",IF('WS-7'!FB391&gt;'WS-7'!FB393,MIN('WS-7'!FB391,'WS-7'!FB393),-MIN('WS-7'!FB391,'WS-7'!FB393))*IF('WS-7'!$FL391="W",1,-1),"")</f>
        <v/>
      </c>
      <c r="F1041" s="39" t="str">
        <f>IF('WS-7'!$FL391&lt;&gt;"",IF('WS-7'!FD391&gt;'WS-7'!FD393,MIN('WS-7'!FD391,'WS-7'!FD393),-MIN('WS-7'!FD391,'WS-7'!FD393))*IF('WS-7'!$FL391="W",1,-1),"")</f>
        <v/>
      </c>
      <c r="G1041" s="39" t="str">
        <f>IF('WS-7'!$FL391&lt;&gt;"",IF('WS-7'!FF391&gt;'WS-7'!FF393,MIN('WS-7'!FF391,'WS-7'!FF393),-MIN('WS-7'!FF391,'WS-7'!FF393))*IF('WS-7'!$FL391="W",1,-1),"")</f>
        <v/>
      </c>
      <c r="H1041" s="39" t="str">
        <f>IF('WS-7'!$FL391&lt;&gt;"",IF('WS-7'!FH391='WS-7'!FH393,"",IF('WS-7'!FH391&gt;'WS-7'!FH393,MIN('WS-7'!FH391,'WS-7'!FH393),-MIN('WS-7'!FH391,'WS-7'!FH393))*IF('WS-7'!$FL391="W",1,-1)),"")</f>
        <v/>
      </c>
      <c r="I1041" s="39" t="str">
        <f>IF('WS-7'!$FL391&lt;&gt;"",IF('WS-7'!FJ391='WS-7'!FJ393,"",IF('WS-7'!FJ391&gt;'WS-7'!FJ393,MIN('WS-7'!FJ391,'WS-7'!FJ393),-MIN('WS-7'!FJ391,'WS-7'!FJ393))*IF('WS-7'!$FL391="W",1,-1)),"")</f>
        <v/>
      </c>
    </row>
    <row r="1042" spans="1:9">
      <c r="A1042" t="e">
        <f t="shared" si="16"/>
        <v>#VALUE!</v>
      </c>
      <c r="B1042" s="38" t="str">
        <f>CONCATENATE("WS-7 ",'WS-7'!$D$395,",",'WS-7'!$EJ401)</f>
        <v>WS-7 7,16</v>
      </c>
      <c r="C1042" t="str">
        <f>IF('WS-7'!$FL401&lt;&gt;"",IF('WS-7'!$FL401="W",'WS-7'!$EM401,'WS-7'!$EM403),"")</f>
        <v/>
      </c>
      <c r="D1042" t="str">
        <f>IF('WS-7'!$FL401&lt;&gt;"",IF('WS-7'!$FL401="L",'WS-7'!$EM401,'WS-7'!$EM403),"")</f>
        <v/>
      </c>
      <c r="E1042" s="39" t="str">
        <f>IF('WS-7'!$FL401&lt;&gt;"",IF('WS-7'!FB401&gt;'WS-7'!FB403,MIN('WS-7'!FB401,'WS-7'!FB403),-MIN('WS-7'!FB401,'WS-7'!FB403))*IF('WS-7'!$FL401="W",1,-1),"")</f>
        <v/>
      </c>
      <c r="F1042" s="39" t="str">
        <f>IF('WS-7'!$FL401&lt;&gt;"",IF('WS-7'!FD401&gt;'WS-7'!FD403,MIN('WS-7'!FD401,'WS-7'!FD403),-MIN('WS-7'!FD401,'WS-7'!FD403))*IF('WS-7'!$FL401="W",1,-1),"")</f>
        <v/>
      </c>
      <c r="G1042" s="39" t="str">
        <f>IF('WS-7'!$FL401&lt;&gt;"",IF('WS-7'!FF401&gt;'WS-7'!FF403,MIN('WS-7'!FF401,'WS-7'!FF403),-MIN('WS-7'!FF401,'WS-7'!FF403))*IF('WS-7'!$FL401="W",1,-1),"")</f>
        <v/>
      </c>
      <c r="H1042" s="39" t="str">
        <f>IF('WS-7'!$FL401&lt;&gt;"",IF('WS-7'!FH401='WS-7'!FH403,"",IF('WS-7'!FH401&gt;'WS-7'!FH403,MIN('WS-7'!FH401,'WS-7'!FH403),-MIN('WS-7'!FH401,'WS-7'!FH403))*IF('WS-7'!$FL401="W",1,-1)),"")</f>
        <v/>
      </c>
      <c r="I1042" s="39" t="str">
        <f>IF('WS-7'!$FL401&lt;&gt;"",IF('WS-7'!FJ401='WS-7'!FJ403,"",IF('WS-7'!FJ401&gt;'WS-7'!FJ403,MIN('WS-7'!FJ401,'WS-7'!FJ403),-MIN('WS-7'!FJ401,'WS-7'!FJ403))*IF('WS-7'!$FL401="W",1,-1)),"")</f>
        <v/>
      </c>
    </row>
    <row r="1043" spans="1:9">
      <c r="A1043" t="e">
        <f t="shared" si="16"/>
        <v>#VALUE!</v>
      </c>
      <c r="B1043" s="38" t="str">
        <f>CONCATENATE("WS-7 ",'WS-7'!$D$395,",",'WS-7'!$EJ411)</f>
        <v>WS-7 7,17</v>
      </c>
      <c r="C1043" t="str">
        <f>IF('WS-7'!$FL411&lt;&gt;"",IF('WS-7'!$FL411="W",'WS-7'!$EM411,'WS-7'!$EM413),"")</f>
        <v/>
      </c>
      <c r="D1043" t="str">
        <f>IF('WS-7'!$FL411&lt;&gt;"",IF('WS-7'!$FL411="L",'WS-7'!$EM411,'WS-7'!$EM413),"")</f>
        <v/>
      </c>
      <c r="E1043" s="39" t="str">
        <f>IF('WS-7'!$FL411&lt;&gt;"",IF('WS-7'!FB411&gt;'WS-7'!FB413,MIN('WS-7'!FB411,'WS-7'!FB413),-MIN('WS-7'!FB411,'WS-7'!FB413))*IF('WS-7'!$FL411="W",1,-1),"")</f>
        <v/>
      </c>
      <c r="F1043" s="39" t="str">
        <f>IF('WS-7'!$FL411&lt;&gt;"",IF('WS-7'!FD411&gt;'WS-7'!FD413,MIN('WS-7'!FD411,'WS-7'!FD413),-MIN('WS-7'!FD411,'WS-7'!FD413))*IF('WS-7'!$FL411="W",1,-1),"")</f>
        <v/>
      </c>
      <c r="G1043" s="39" t="str">
        <f>IF('WS-7'!$FL411&lt;&gt;"",IF('WS-7'!FF411&gt;'WS-7'!FF413,MIN('WS-7'!FF411,'WS-7'!FF413),-MIN('WS-7'!FF411,'WS-7'!FF413))*IF('WS-7'!$FL411="W",1,-1),"")</f>
        <v/>
      </c>
      <c r="H1043" s="39" t="str">
        <f>IF('WS-7'!$FL411&lt;&gt;"",IF('WS-7'!FH411='WS-7'!FH413,"",IF('WS-7'!FH411&gt;'WS-7'!FH413,MIN('WS-7'!FH411,'WS-7'!FH413),-MIN('WS-7'!FH411,'WS-7'!FH413))*IF('WS-7'!$FL411="W",1,-1)),"")</f>
        <v/>
      </c>
      <c r="I1043" s="39" t="str">
        <f>IF('WS-7'!$FL411&lt;&gt;"",IF('WS-7'!FJ411='WS-7'!FJ413,"",IF('WS-7'!FJ411&gt;'WS-7'!FJ413,MIN('WS-7'!FJ411,'WS-7'!FJ413),-MIN('WS-7'!FJ411,'WS-7'!FJ413))*IF('WS-7'!$FL411="W",1,-1)),"")</f>
        <v/>
      </c>
    </row>
    <row r="1044" spans="1:9">
      <c r="A1044" t="e">
        <f t="shared" si="16"/>
        <v>#VALUE!</v>
      </c>
      <c r="B1044" s="38" t="str">
        <f>CONCATENATE("WS-7 ",'WS-7'!$D$395,",",'WS-7'!$EJ421)</f>
        <v>WS-7 7,18</v>
      </c>
      <c r="C1044" t="str">
        <f>IF('WS-7'!$FL421&lt;&gt;"",IF('WS-7'!$FL421="W",'WS-7'!$EM421,'WS-7'!$EM423),"")</f>
        <v/>
      </c>
      <c r="D1044" t="str">
        <f>IF('WS-7'!$FL421&lt;&gt;"",IF('WS-7'!$FL421="L",'WS-7'!$EM421,'WS-7'!$EM423),"")</f>
        <v/>
      </c>
      <c r="E1044" s="39" t="str">
        <f>IF('WS-7'!$FL421&lt;&gt;"",IF('WS-7'!FB421&gt;'WS-7'!FB423,MIN('WS-7'!FB421,'WS-7'!FB423),-MIN('WS-7'!FB421,'WS-7'!FB423))*IF('WS-7'!$FL421="W",1,-1),"")</f>
        <v/>
      </c>
      <c r="F1044" s="39" t="str">
        <f>IF('WS-7'!$FL421&lt;&gt;"",IF('WS-7'!FD421&gt;'WS-7'!FD423,MIN('WS-7'!FD421,'WS-7'!FD423),-MIN('WS-7'!FD421,'WS-7'!FD423))*IF('WS-7'!$FL421="W",1,-1),"")</f>
        <v/>
      </c>
      <c r="G1044" s="39" t="str">
        <f>IF('WS-7'!$FL421&lt;&gt;"",IF('WS-7'!FF421&gt;'WS-7'!FF423,MIN('WS-7'!FF421,'WS-7'!FF423),-MIN('WS-7'!FF421,'WS-7'!FF423))*IF('WS-7'!$FL421="W",1,-1),"")</f>
        <v/>
      </c>
      <c r="H1044" s="39" t="str">
        <f>IF('WS-7'!$FL421&lt;&gt;"",IF('WS-7'!FH421='WS-7'!FH423,"",IF('WS-7'!FH421&gt;'WS-7'!FH423,MIN('WS-7'!FH421,'WS-7'!FH423),-MIN('WS-7'!FH421,'WS-7'!FH423))*IF('WS-7'!$FL421="W",1,-1)),"")</f>
        <v/>
      </c>
      <c r="I1044" s="39" t="str">
        <f>IF('WS-7'!$FL421&lt;&gt;"",IF('WS-7'!FJ421='WS-7'!FJ423,"",IF('WS-7'!FJ421&gt;'WS-7'!FJ423,MIN('WS-7'!FJ421,'WS-7'!FJ423),-MIN('WS-7'!FJ421,'WS-7'!FJ423))*IF('WS-7'!$FL421="W",1,-1)),"")</f>
        <v/>
      </c>
    </row>
    <row r="1045" spans="1:9">
      <c r="A1045" t="e">
        <f t="shared" si="16"/>
        <v>#VALUE!</v>
      </c>
      <c r="B1045" s="38" t="str">
        <f>CONCATENATE("WS-7 ",'WS-7'!$D$395,",",'WS-7'!$EJ431)</f>
        <v>WS-7 7,19</v>
      </c>
      <c r="C1045" t="str">
        <f>IF('WS-7'!$FL431&lt;&gt;"",IF('WS-7'!$FL431="W",'WS-7'!$EM431,'WS-7'!$EM433),"")</f>
        <v/>
      </c>
      <c r="D1045" t="str">
        <f>IF('WS-7'!$FL431&lt;&gt;"",IF('WS-7'!$FL431="L",'WS-7'!$EM431,'WS-7'!$EM433),"")</f>
        <v/>
      </c>
      <c r="E1045" s="39" t="str">
        <f>IF('WS-7'!$FL431&lt;&gt;"",IF('WS-7'!FB431&gt;'WS-7'!FB433,MIN('WS-7'!FB431,'WS-7'!FB433),-MIN('WS-7'!FB431,'WS-7'!FB433))*IF('WS-7'!$FL431="W",1,-1),"")</f>
        <v/>
      </c>
      <c r="F1045" s="39" t="str">
        <f>IF('WS-7'!$FL431&lt;&gt;"",IF('WS-7'!FD431&gt;'WS-7'!FD433,MIN('WS-7'!FD431,'WS-7'!FD433),-MIN('WS-7'!FD431,'WS-7'!FD433))*IF('WS-7'!$FL431="W",1,-1),"")</f>
        <v/>
      </c>
      <c r="G1045" s="39" t="str">
        <f>IF('WS-7'!$FL431&lt;&gt;"",IF('WS-7'!FF431&gt;'WS-7'!FF433,MIN('WS-7'!FF431,'WS-7'!FF433),-MIN('WS-7'!FF431,'WS-7'!FF433))*IF('WS-7'!$FL431="W",1,-1),"")</f>
        <v/>
      </c>
      <c r="H1045" s="39" t="str">
        <f>IF('WS-7'!$FL431&lt;&gt;"",IF('WS-7'!FH431='WS-7'!FH433,"",IF('WS-7'!FH431&gt;'WS-7'!FH433,MIN('WS-7'!FH431,'WS-7'!FH433),-MIN('WS-7'!FH431,'WS-7'!FH433))*IF('WS-7'!$FL431="W",1,-1)),"")</f>
        <v/>
      </c>
      <c r="I1045" s="39" t="str">
        <f>IF('WS-7'!$FL431&lt;&gt;"",IF('WS-7'!FJ431='WS-7'!FJ433,"",IF('WS-7'!FJ431&gt;'WS-7'!FJ433,MIN('WS-7'!FJ431,'WS-7'!FJ433),-MIN('WS-7'!FJ431,'WS-7'!FJ433))*IF('WS-7'!$FL431="W",1,-1)),"")</f>
        <v/>
      </c>
    </row>
    <row r="1046" spans="1:9">
      <c r="A1046" t="e">
        <f t="shared" si="16"/>
        <v>#VALUE!</v>
      </c>
      <c r="B1046" s="38" t="str">
        <f>CONCATENATE("WS-7 ",'WS-7'!$D$395,",",'WS-7'!$EJ441)</f>
        <v>WS-7 7,20</v>
      </c>
      <c r="C1046" t="str">
        <f>IF('WS-7'!$FL441&lt;&gt;"",IF('WS-7'!$FL441="W",'WS-7'!$EM441,'WS-7'!$EM443),"")</f>
        <v/>
      </c>
      <c r="D1046" t="str">
        <f>IF('WS-7'!$FL441&lt;&gt;"",IF('WS-7'!$FL441="L",'WS-7'!$EM441,'WS-7'!$EM443),"")</f>
        <v/>
      </c>
      <c r="E1046" s="39" t="str">
        <f>IF('WS-7'!$FL441&lt;&gt;"",IF('WS-7'!FB441&gt;'WS-7'!FB443,MIN('WS-7'!FB441,'WS-7'!FB443),-MIN('WS-7'!FB441,'WS-7'!FB443))*IF('WS-7'!$FL441="W",1,-1),"")</f>
        <v/>
      </c>
      <c r="F1046" s="39" t="str">
        <f>IF('WS-7'!$FL441&lt;&gt;"",IF('WS-7'!FD441&gt;'WS-7'!FD443,MIN('WS-7'!FD441,'WS-7'!FD443),-MIN('WS-7'!FD441,'WS-7'!FD443))*IF('WS-7'!$FL441="W",1,-1),"")</f>
        <v/>
      </c>
      <c r="G1046" s="39" t="str">
        <f>IF('WS-7'!$FL441&lt;&gt;"",IF('WS-7'!FF441&gt;'WS-7'!FF443,MIN('WS-7'!FF441,'WS-7'!FF443),-MIN('WS-7'!FF441,'WS-7'!FF443))*IF('WS-7'!$FL441="W",1,-1),"")</f>
        <v/>
      </c>
      <c r="H1046" s="39" t="str">
        <f>IF('WS-7'!$FL441&lt;&gt;"",IF('WS-7'!FH441='WS-7'!FH443,"",IF('WS-7'!FH441&gt;'WS-7'!FH443,MIN('WS-7'!FH441,'WS-7'!FH443),-MIN('WS-7'!FH441,'WS-7'!FH443))*IF('WS-7'!$FL441="W",1,-1)),"")</f>
        <v/>
      </c>
      <c r="I1046" s="39" t="str">
        <f>IF('WS-7'!$FL441&lt;&gt;"",IF('WS-7'!FJ441='WS-7'!FJ443,"",IF('WS-7'!FJ441&gt;'WS-7'!FJ443,MIN('WS-7'!FJ441,'WS-7'!FJ443),-MIN('WS-7'!FJ441,'WS-7'!FJ443))*IF('WS-7'!$FL441="W",1,-1)),"")</f>
        <v/>
      </c>
    </row>
    <row r="1047" spans="1:9">
      <c r="A1047" t="e">
        <f t="shared" si="16"/>
        <v>#VALUE!</v>
      </c>
      <c r="B1047" s="38" t="str">
        <f>CONCATENATE("WS-7 ",'WS-7'!$D$395,",",'WS-7'!$EJ451)</f>
        <v>WS-7 7,21</v>
      </c>
      <c r="C1047" t="str">
        <f>IF('WS-7'!$FL451&lt;&gt;"",IF('WS-7'!$FL451="W",'WS-7'!$EM451,'WS-7'!$EM453),"")</f>
        <v/>
      </c>
      <c r="D1047" t="str">
        <f>IF('WS-7'!$FL451&lt;&gt;"",IF('WS-7'!$FL451="L",'WS-7'!$EM451,'WS-7'!$EM453),"")</f>
        <v/>
      </c>
      <c r="E1047" s="39" t="str">
        <f>IF('WS-7'!$FL451&lt;&gt;"",IF('WS-7'!FB451&gt;'WS-7'!FB453,MIN('WS-7'!FB451,'WS-7'!FB453),-MIN('WS-7'!FB451,'WS-7'!FB453))*IF('WS-7'!$FL451="W",1,-1),"")</f>
        <v/>
      </c>
      <c r="F1047" s="39" t="str">
        <f>IF('WS-7'!$FL451&lt;&gt;"",IF('WS-7'!FD451&gt;'WS-7'!FD453,MIN('WS-7'!FD451,'WS-7'!FD453),-MIN('WS-7'!FD451,'WS-7'!FD453))*IF('WS-7'!$FL451="W",1,-1),"")</f>
        <v/>
      </c>
      <c r="G1047" s="39" t="str">
        <f>IF('WS-7'!$FL451&lt;&gt;"",IF('WS-7'!FF451&gt;'WS-7'!FF453,MIN('WS-7'!FF451,'WS-7'!FF453),-MIN('WS-7'!FF451,'WS-7'!FF453))*IF('WS-7'!$FL451="W",1,-1),"")</f>
        <v/>
      </c>
      <c r="H1047" s="39" t="str">
        <f>IF('WS-7'!$FL451&lt;&gt;"",IF('WS-7'!FH451='WS-7'!FH453,"",IF('WS-7'!FH451&gt;'WS-7'!FH453,MIN('WS-7'!FH451,'WS-7'!FH453),-MIN('WS-7'!FH451,'WS-7'!FH453))*IF('WS-7'!$FL451="W",1,-1)),"")</f>
        <v/>
      </c>
      <c r="I1047" s="39" t="str">
        <f>IF('WS-7'!$FL451&lt;&gt;"",IF('WS-7'!FJ451='WS-7'!FJ453,"",IF('WS-7'!FJ451&gt;'WS-7'!FJ453,MIN('WS-7'!FJ451,'WS-7'!FJ453),-MIN('WS-7'!FJ451,'WS-7'!FJ453))*IF('WS-7'!$FL451="W",1,-1)),"")</f>
        <v/>
      </c>
    </row>
    <row r="1048" spans="1:9">
      <c r="A1048" t="e">
        <f t="shared" si="16"/>
        <v>#VALUE!</v>
      </c>
      <c r="B1048" s="38" t="str">
        <f>CONCATENATE("WS-7 ",'WS-7'!$D$460,",",'WS-7'!$BD456)</f>
        <v>WS-7 8,1</v>
      </c>
      <c r="C1048" t="str">
        <f>IF('WS-7'!$CF456&lt;&gt;"",IF('WS-7'!$CF456="W",'WS-7'!$BG456,'WS-7'!$BG458),"")</f>
        <v/>
      </c>
      <c r="D1048" t="str">
        <f>IF('WS-7'!$CF456&lt;&gt;"",IF('WS-7'!$CF456="L",'WS-7'!$BG456,'WS-7'!$BG458),"")</f>
        <v/>
      </c>
      <c r="E1048" s="39" t="str">
        <f>IF('WS-7'!$CF456&lt;&gt;"",IF('WS-7'!BV456&gt;'WS-7'!BV458,MIN('WS-7'!BV456,'WS-7'!BV458),-MIN('WS-7'!BV456,'WS-7'!BV458))*IF('WS-7'!$CF456="W",1,-1),"")</f>
        <v/>
      </c>
      <c r="F1048" s="39" t="str">
        <f>IF('WS-7'!$CF456&lt;&gt;"",IF('WS-7'!BX456&gt;'WS-7'!BX458,MIN('WS-7'!BX456,'WS-7'!BX458),-MIN('WS-7'!BX456,'WS-7'!BX458))*IF('WS-7'!$CF456="W",1,-1),"")</f>
        <v/>
      </c>
      <c r="G1048" s="39" t="str">
        <f>IF('WS-7'!$CF456&lt;&gt;"",IF('WS-7'!BZ456&gt;'WS-7'!BZ458,MIN('WS-7'!BZ456,'WS-7'!BZ458),-MIN('WS-7'!BZ456,'WS-7'!BZ458))*IF('WS-7'!$CF456="W",1,-1),"")</f>
        <v/>
      </c>
      <c r="H1048" s="39" t="str">
        <f>IF('WS-7'!$CF456&lt;&gt;"",IF('WS-7'!CB456='WS-7'!CB458,"",IF('WS-7'!CB456&gt;'WS-7'!CB458,MIN('WS-7'!CB456,'WS-7'!CB458),-MIN('WS-7'!CB456,'WS-7'!CB458))*IF('WS-7'!$CF456="W",1,-1)),"")</f>
        <v/>
      </c>
      <c r="I1048" s="39" t="str">
        <f>IF('WS-7'!$CF456&lt;&gt;"",IF('WS-7'!CD456='WS-7'!CD458,"",IF('WS-7'!CD456&gt;'WS-7'!CD458,MIN('WS-7'!CD456,'WS-7'!CD458),-MIN('WS-7'!CD456,'WS-7'!CD458))*IF('WS-7'!$CF456="W",1,-1)),"")</f>
        <v/>
      </c>
    </row>
    <row r="1049" spans="1:9">
      <c r="A1049" t="e">
        <f t="shared" si="16"/>
        <v>#VALUE!</v>
      </c>
      <c r="B1049" s="38" t="str">
        <f>CONCATENATE("WS-7 ",'WS-7'!$D$460,",",'WS-7'!$BD466)</f>
        <v>WS-7 8,2</v>
      </c>
      <c r="C1049" t="str">
        <f>IF('WS-7'!$CF466&lt;&gt;"",IF('WS-7'!$CF466="W",'WS-7'!$BG466,'WS-7'!$BG468),"")</f>
        <v/>
      </c>
      <c r="D1049" t="str">
        <f>IF('WS-7'!$CF466&lt;&gt;"",IF('WS-7'!$CF466="L",'WS-7'!$BG466,'WS-7'!$BG468),"")</f>
        <v/>
      </c>
      <c r="E1049" s="39" t="str">
        <f>IF('WS-7'!$CF466&lt;&gt;"",IF('WS-7'!BV466&gt;'WS-7'!BV468,MIN('WS-7'!BV466,'WS-7'!BV468),-MIN('WS-7'!BV466,'WS-7'!BV468))*IF('WS-7'!$CF466="W",1,-1),"")</f>
        <v/>
      </c>
      <c r="F1049" s="39" t="str">
        <f>IF('WS-7'!$CF466&lt;&gt;"",IF('WS-7'!BX466&gt;'WS-7'!BX468,MIN('WS-7'!BX466,'WS-7'!BX468),-MIN('WS-7'!BX466,'WS-7'!BX468))*IF('WS-7'!$CF466="W",1,-1),"")</f>
        <v/>
      </c>
      <c r="G1049" s="39" t="str">
        <f>IF('WS-7'!$CF466&lt;&gt;"",IF('WS-7'!BZ466&gt;'WS-7'!BZ468,MIN('WS-7'!BZ466,'WS-7'!BZ468),-MIN('WS-7'!BZ466,'WS-7'!BZ468))*IF('WS-7'!$CF466="W",1,-1),"")</f>
        <v/>
      </c>
      <c r="H1049" s="39" t="str">
        <f>IF('WS-7'!$CF466&lt;&gt;"",IF('WS-7'!CB466='WS-7'!CB468,"",IF('WS-7'!CB466&gt;'WS-7'!CB468,MIN('WS-7'!CB466,'WS-7'!CB468),-MIN('WS-7'!CB466,'WS-7'!CB468))*IF('WS-7'!$CF466="W",1,-1)),"")</f>
        <v/>
      </c>
      <c r="I1049" s="39" t="str">
        <f>IF('WS-7'!$CF466&lt;&gt;"",IF('WS-7'!CD466='WS-7'!CD468,"",IF('WS-7'!CD466&gt;'WS-7'!CD468,MIN('WS-7'!CD466,'WS-7'!CD468),-MIN('WS-7'!CD466,'WS-7'!CD468))*IF('WS-7'!$CF466="W",1,-1)),"")</f>
        <v/>
      </c>
    </row>
    <row r="1050" spans="1:9">
      <c r="A1050" t="e">
        <f t="shared" si="16"/>
        <v>#VALUE!</v>
      </c>
      <c r="B1050" s="38" t="str">
        <f>CONCATENATE("WS-7 ",'WS-7'!$D$460,",",'WS-7'!$BD476)</f>
        <v>WS-7 8,3</v>
      </c>
      <c r="C1050" t="str">
        <f>IF('WS-7'!$CF476&lt;&gt;"",IF('WS-7'!$CF476="W",'WS-7'!$BG476,'WS-7'!$BG478),"")</f>
        <v/>
      </c>
      <c r="D1050" t="str">
        <f>IF('WS-7'!$CF476&lt;&gt;"",IF('WS-7'!$CF476="L",'WS-7'!$BG476,'WS-7'!$BG478),"")</f>
        <v/>
      </c>
      <c r="E1050" s="39" t="str">
        <f>IF('WS-7'!$CF476&lt;&gt;"",IF('WS-7'!BV476&gt;'WS-7'!BV478,MIN('WS-7'!BV476,'WS-7'!BV478),-MIN('WS-7'!BV476,'WS-7'!BV478))*IF('WS-7'!$CF476="W",1,-1),"")</f>
        <v/>
      </c>
      <c r="F1050" s="39" t="str">
        <f>IF('WS-7'!$CF476&lt;&gt;"",IF('WS-7'!BX476&gt;'WS-7'!BX478,MIN('WS-7'!BX476,'WS-7'!BX478),-MIN('WS-7'!BX476,'WS-7'!BX478))*IF('WS-7'!$CF476="W",1,-1),"")</f>
        <v/>
      </c>
      <c r="G1050" s="39" t="str">
        <f>IF('WS-7'!$CF476&lt;&gt;"",IF('WS-7'!BZ476&gt;'WS-7'!BZ478,MIN('WS-7'!BZ476,'WS-7'!BZ478),-MIN('WS-7'!BZ476,'WS-7'!BZ478))*IF('WS-7'!$CF476="W",1,-1),"")</f>
        <v/>
      </c>
      <c r="H1050" s="39" t="str">
        <f>IF('WS-7'!$CF476&lt;&gt;"",IF('WS-7'!CB476='WS-7'!CB478,"",IF('WS-7'!CB476&gt;'WS-7'!CB478,MIN('WS-7'!CB476,'WS-7'!CB478),-MIN('WS-7'!CB476,'WS-7'!CB478))*IF('WS-7'!$CF476="W",1,-1)),"")</f>
        <v/>
      </c>
      <c r="I1050" s="39" t="str">
        <f>IF('WS-7'!$CF476&lt;&gt;"",IF('WS-7'!CD476='WS-7'!CD478,"",IF('WS-7'!CD476&gt;'WS-7'!CD478,MIN('WS-7'!CD476,'WS-7'!CD478),-MIN('WS-7'!CD476,'WS-7'!CD478))*IF('WS-7'!$CF476="W",1,-1)),"")</f>
        <v/>
      </c>
    </row>
    <row r="1051" spans="1:9">
      <c r="A1051" t="e">
        <f t="shared" si="16"/>
        <v>#VALUE!</v>
      </c>
      <c r="B1051" s="38" t="str">
        <f>CONCATENATE("WS-7 ",'WS-7'!$D$460,",",'WS-7'!$BD486)</f>
        <v>WS-7 8,4</v>
      </c>
      <c r="C1051" t="str">
        <f>IF('WS-7'!$CF486&lt;&gt;"",IF('WS-7'!$CF486="W",'WS-7'!$BG486,'WS-7'!$BG488),"")</f>
        <v/>
      </c>
      <c r="D1051" t="str">
        <f>IF('WS-7'!$CF486&lt;&gt;"",IF('WS-7'!$CF486="L",'WS-7'!$BG486,'WS-7'!$BG488),"")</f>
        <v/>
      </c>
      <c r="E1051" s="39" t="str">
        <f>IF('WS-7'!$CF486&lt;&gt;"",IF('WS-7'!BV486&gt;'WS-7'!BV488,MIN('WS-7'!BV486,'WS-7'!BV488),-MIN('WS-7'!BV486,'WS-7'!BV488))*IF('WS-7'!$CF486="W",1,-1),"")</f>
        <v/>
      </c>
      <c r="F1051" s="39" t="str">
        <f>IF('WS-7'!$CF486&lt;&gt;"",IF('WS-7'!BX486&gt;'WS-7'!BX488,MIN('WS-7'!BX486,'WS-7'!BX488),-MIN('WS-7'!BX486,'WS-7'!BX488))*IF('WS-7'!$CF486="W",1,-1),"")</f>
        <v/>
      </c>
      <c r="G1051" s="39" t="str">
        <f>IF('WS-7'!$CF486&lt;&gt;"",IF('WS-7'!BZ486&gt;'WS-7'!BZ488,MIN('WS-7'!BZ486,'WS-7'!BZ488),-MIN('WS-7'!BZ486,'WS-7'!BZ488))*IF('WS-7'!$CF486="W",1,-1),"")</f>
        <v/>
      </c>
      <c r="H1051" s="39" t="str">
        <f>IF('WS-7'!$CF486&lt;&gt;"",IF('WS-7'!CB486='WS-7'!CB488,"",IF('WS-7'!CB486&gt;'WS-7'!CB488,MIN('WS-7'!CB486,'WS-7'!CB488),-MIN('WS-7'!CB486,'WS-7'!CB488))*IF('WS-7'!$CF486="W",1,-1)),"")</f>
        <v/>
      </c>
      <c r="I1051" s="39" t="str">
        <f>IF('WS-7'!$CF486&lt;&gt;"",IF('WS-7'!CD486='WS-7'!CD488,"",IF('WS-7'!CD486&gt;'WS-7'!CD488,MIN('WS-7'!CD486,'WS-7'!CD488),-MIN('WS-7'!CD486,'WS-7'!CD488))*IF('WS-7'!$CF486="W",1,-1)),"")</f>
        <v/>
      </c>
    </row>
    <row r="1052" spans="1:9">
      <c r="A1052" t="e">
        <f t="shared" si="16"/>
        <v>#VALUE!</v>
      </c>
      <c r="B1052" s="38" t="str">
        <f>CONCATENATE("WS-7 ",'WS-7'!$D$460,",",'WS-7'!$BD496)</f>
        <v>WS-7 8,5</v>
      </c>
      <c r="C1052" t="str">
        <f>IF('WS-7'!$CF496&lt;&gt;"",IF('WS-7'!$CF496="W",'WS-7'!$BG496,'WS-7'!$BG498),"")</f>
        <v/>
      </c>
      <c r="D1052" t="str">
        <f>IF('WS-7'!$CF496&lt;&gt;"",IF('WS-7'!$CF496="L",'WS-7'!$BG496,'WS-7'!$BG498),"")</f>
        <v/>
      </c>
      <c r="E1052" s="39" t="str">
        <f>IF('WS-7'!$CF496&lt;&gt;"",IF('WS-7'!BV496&gt;'WS-7'!BV498,MIN('WS-7'!BV496,'WS-7'!BV498),-MIN('WS-7'!BV496,'WS-7'!BV498))*IF('WS-7'!$CF496="W",1,-1),"")</f>
        <v/>
      </c>
      <c r="F1052" s="39" t="str">
        <f>IF('WS-7'!$CF496&lt;&gt;"",IF('WS-7'!BX496&gt;'WS-7'!BX498,MIN('WS-7'!BX496,'WS-7'!BX498),-MIN('WS-7'!BX496,'WS-7'!BX498))*IF('WS-7'!$CF496="W",1,-1),"")</f>
        <v/>
      </c>
      <c r="G1052" s="39" t="str">
        <f>IF('WS-7'!$CF496&lt;&gt;"",IF('WS-7'!BZ496&gt;'WS-7'!BZ498,MIN('WS-7'!BZ496,'WS-7'!BZ498),-MIN('WS-7'!BZ496,'WS-7'!BZ498))*IF('WS-7'!$CF496="W",1,-1),"")</f>
        <v/>
      </c>
      <c r="H1052" s="39" t="str">
        <f>IF('WS-7'!$CF496&lt;&gt;"",IF('WS-7'!CB496='WS-7'!CB498,"",IF('WS-7'!CB496&gt;'WS-7'!CB498,MIN('WS-7'!CB496,'WS-7'!CB498),-MIN('WS-7'!CB496,'WS-7'!CB498))*IF('WS-7'!$CF496="W",1,-1)),"")</f>
        <v/>
      </c>
      <c r="I1052" s="39" t="str">
        <f>IF('WS-7'!$CF496&lt;&gt;"",IF('WS-7'!CD496='WS-7'!CD498,"",IF('WS-7'!CD496&gt;'WS-7'!CD498,MIN('WS-7'!CD496,'WS-7'!CD498),-MIN('WS-7'!CD496,'WS-7'!CD498))*IF('WS-7'!$CF496="W",1,-1)),"")</f>
        <v/>
      </c>
    </row>
    <row r="1053" spans="1:9">
      <c r="A1053" t="e">
        <f t="shared" si="16"/>
        <v>#VALUE!</v>
      </c>
      <c r="B1053" s="38" t="str">
        <f>CONCATENATE("WS-7 ",'WS-7'!$D$460,",",'WS-7'!$BD506)</f>
        <v>WS-7 8,6</v>
      </c>
      <c r="C1053" t="str">
        <f>IF('WS-7'!$CF506&lt;&gt;"",IF('WS-7'!$CF506="W",'WS-7'!$BG506,'WS-7'!$BG508),"")</f>
        <v/>
      </c>
      <c r="D1053" t="str">
        <f>IF('WS-7'!$CF506&lt;&gt;"",IF('WS-7'!$CF506="L",'WS-7'!$BG506,'WS-7'!$BG508),"")</f>
        <v/>
      </c>
      <c r="E1053" s="39" t="str">
        <f>IF('WS-7'!$CF506&lt;&gt;"",IF('WS-7'!BV506&gt;'WS-7'!BV508,MIN('WS-7'!BV506,'WS-7'!BV508),-MIN('WS-7'!BV506,'WS-7'!BV508))*IF('WS-7'!$CF506="W",1,-1),"")</f>
        <v/>
      </c>
      <c r="F1053" s="39" t="str">
        <f>IF('WS-7'!$CF506&lt;&gt;"",IF('WS-7'!BX506&gt;'WS-7'!BX508,MIN('WS-7'!BX506,'WS-7'!BX508),-MIN('WS-7'!BX506,'WS-7'!BX508))*IF('WS-7'!$CF506="W",1,-1),"")</f>
        <v/>
      </c>
      <c r="G1053" s="39" t="str">
        <f>IF('WS-7'!$CF506&lt;&gt;"",IF('WS-7'!BZ506&gt;'WS-7'!BZ508,MIN('WS-7'!BZ506,'WS-7'!BZ508),-MIN('WS-7'!BZ506,'WS-7'!BZ508))*IF('WS-7'!$CF506="W",1,-1),"")</f>
        <v/>
      </c>
      <c r="H1053" s="39" t="str">
        <f>IF('WS-7'!$CF506&lt;&gt;"",IF('WS-7'!CB506='WS-7'!CB508,"",IF('WS-7'!CB506&gt;'WS-7'!CB508,MIN('WS-7'!CB506,'WS-7'!CB508),-MIN('WS-7'!CB506,'WS-7'!CB508))*IF('WS-7'!$CF506="W",1,-1)),"")</f>
        <v/>
      </c>
      <c r="I1053" s="39" t="str">
        <f>IF('WS-7'!$CF506&lt;&gt;"",IF('WS-7'!CD506='WS-7'!CD508,"",IF('WS-7'!CD506&gt;'WS-7'!CD508,MIN('WS-7'!CD506,'WS-7'!CD508),-MIN('WS-7'!CD506,'WS-7'!CD508))*IF('WS-7'!$CF506="W",1,-1)),"")</f>
        <v/>
      </c>
    </row>
    <row r="1054" spans="1:9">
      <c r="A1054" t="e">
        <f t="shared" si="16"/>
        <v>#VALUE!</v>
      </c>
      <c r="B1054" s="38" t="str">
        <f>CONCATENATE("WS-7 ",'WS-7'!$D$460,",",'WS-7'!$BD516)</f>
        <v>WS-7 8,7</v>
      </c>
      <c r="C1054" t="str">
        <f>IF('WS-7'!$CF516&lt;&gt;"",IF('WS-7'!$CF516="W",'WS-7'!$BG516,'WS-7'!$BG518),"")</f>
        <v/>
      </c>
      <c r="D1054" t="str">
        <f>IF('WS-7'!$CF516&lt;&gt;"",IF('WS-7'!$CF516="L",'WS-7'!$BG516,'WS-7'!$BG518),"")</f>
        <v/>
      </c>
      <c r="E1054" s="39" t="str">
        <f>IF('WS-7'!$CF516&lt;&gt;"",IF('WS-7'!BV516&gt;'WS-7'!BV518,MIN('WS-7'!BV516,'WS-7'!BV518),-MIN('WS-7'!BV516,'WS-7'!BV518))*IF('WS-7'!$CF516="W",1,-1),"")</f>
        <v/>
      </c>
      <c r="F1054" s="39" t="str">
        <f>IF('WS-7'!$CF516&lt;&gt;"",IF('WS-7'!BX516&gt;'WS-7'!BX518,MIN('WS-7'!BX516,'WS-7'!BX518),-MIN('WS-7'!BX516,'WS-7'!BX518))*IF('WS-7'!$CF516="W",1,-1),"")</f>
        <v/>
      </c>
      <c r="G1054" s="39" t="str">
        <f>IF('WS-7'!$CF516&lt;&gt;"",IF('WS-7'!BZ516&gt;'WS-7'!BZ518,MIN('WS-7'!BZ516,'WS-7'!BZ518),-MIN('WS-7'!BZ516,'WS-7'!BZ518))*IF('WS-7'!$CF516="W",1,-1),"")</f>
        <v/>
      </c>
      <c r="H1054" s="39" t="str">
        <f>IF('WS-7'!$CF516&lt;&gt;"",IF('WS-7'!CB516='WS-7'!CB518,"",IF('WS-7'!CB516&gt;'WS-7'!CB518,MIN('WS-7'!CB516,'WS-7'!CB518),-MIN('WS-7'!CB516,'WS-7'!CB518))*IF('WS-7'!$CF516="W",1,-1)),"")</f>
        <v/>
      </c>
      <c r="I1054" s="39" t="str">
        <f>IF('WS-7'!$CF516&lt;&gt;"",IF('WS-7'!CD516='WS-7'!CD518,"",IF('WS-7'!CD516&gt;'WS-7'!CD518,MIN('WS-7'!CD516,'WS-7'!CD518),-MIN('WS-7'!CD516,'WS-7'!CD518))*IF('WS-7'!$CF516="W",1,-1)),"")</f>
        <v/>
      </c>
    </row>
    <row r="1055" spans="1:9">
      <c r="A1055" t="e">
        <f t="shared" si="16"/>
        <v>#VALUE!</v>
      </c>
      <c r="B1055" s="38" t="str">
        <f>CONCATENATE("WS-7 ",'WS-7'!$D$460,",",'WS-7'!$CT456)</f>
        <v>WS-7 8,8</v>
      </c>
      <c r="C1055" t="str">
        <f>IF('WS-7'!$DV456&lt;&gt;"",IF('WS-7'!$DV456="W",'WS-7'!$CW456,'WS-7'!$CW458),"")</f>
        <v/>
      </c>
      <c r="D1055" t="str">
        <f>IF('WS-7'!$DV456&lt;&gt;"",IF('WS-7'!$DV456="L",'WS-7'!$CW456,'WS-7'!$CW458),"")</f>
        <v/>
      </c>
      <c r="E1055" s="39" t="str">
        <f>IF('WS-7'!$DV456&lt;&gt;"",IF('WS-7'!DL456&gt;'WS-7'!DL458,MIN('WS-7'!DL456,'WS-7'!DL458),-MIN('WS-7'!DL456,'WS-7'!DL458))*IF('WS-7'!$DV456="W",1,-1),"")</f>
        <v/>
      </c>
      <c r="F1055" s="39" t="str">
        <f>IF('WS-7'!$DV456&lt;&gt;"",IF('WS-7'!DN456&gt;'WS-7'!DN458,MIN('WS-7'!DN456,'WS-7'!DN458),-MIN('WS-7'!DN456,'WS-7'!DN458))*IF('WS-7'!$DV456="W",1,-1),"")</f>
        <v/>
      </c>
      <c r="G1055" s="39" t="str">
        <f>IF('WS-7'!$DV456&lt;&gt;"",IF('WS-7'!DP456&gt;'WS-7'!DP458,MIN('WS-7'!DP456,'WS-7'!DP458),-MIN('WS-7'!DP456,'WS-7'!DP458))*IF('WS-7'!$DV456="W",1,-1),"")</f>
        <v/>
      </c>
      <c r="H1055" s="39" t="str">
        <f>IF('WS-7'!$DV456&lt;&gt;"",IF('WS-7'!DR456='WS-7'!DR458,"",IF('WS-7'!DR456&gt;'WS-7'!DR458,MIN('WS-7'!DR456,'WS-7'!DR458),-MIN('WS-7'!DR456,'WS-7'!DR458))*IF('WS-7'!$DV456="W",1,-1)),"")</f>
        <v/>
      </c>
      <c r="I1055" s="39" t="str">
        <f>IF('WS-7'!$DV456&lt;&gt;"",IF('WS-7'!DT456='WS-7'!DT458,"",IF('WS-7'!DT456&gt;'WS-7'!DT458,MIN('WS-7'!DT456,'WS-7'!DT458),-MIN('WS-7'!DT456,'WS-7'!DT458))*IF('WS-7'!$DV456="W",1,-1)),"")</f>
        <v/>
      </c>
    </row>
    <row r="1056" spans="1:9">
      <c r="A1056" t="e">
        <f t="shared" si="16"/>
        <v>#VALUE!</v>
      </c>
      <c r="B1056" s="38" t="str">
        <f>CONCATENATE("WS-7 ",'WS-7'!$D$460,",",'WS-7'!$CT466)</f>
        <v>WS-7 8,9</v>
      </c>
      <c r="C1056" t="str">
        <f>IF('WS-7'!$DV466&lt;&gt;"",IF('WS-7'!$DV466="W",'WS-7'!$CW466,'WS-7'!$CW468),"")</f>
        <v/>
      </c>
      <c r="D1056" t="str">
        <f>IF('WS-7'!$DV466&lt;&gt;"",IF('WS-7'!$DV466="L",'WS-7'!$CW466,'WS-7'!$CW468),"")</f>
        <v/>
      </c>
      <c r="E1056" s="39" t="str">
        <f>IF('WS-7'!$DV466&lt;&gt;"",IF('WS-7'!DL466&gt;'WS-7'!DL468,MIN('WS-7'!DL466,'WS-7'!DL468),-MIN('WS-7'!DL466,'WS-7'!DL468))*IF('WS-7'!$DV466="W",1,-1),"")</f>
        <v/>
      </c>
      <c r="F1056" s="39" t="str">
        <f>IF('WS-7'!$DV466&lt;&gt;"",IF('WS-7'!DN466&gt;'WS-7'!DN468,MIN('WS-7'!DN466,'WS-7'!DN468),-MIN('WS-7'!DN466,'WS-7'!DN468))*IF('WS-7'!$DV466="W",1,-1),"")</f>
        <v/>
      </c>
      <c r="G1056" s="39" t="str">
        <f>IF('WS-7'!$DV466&lt;&gt;"",IF('WS-7'!DP466&gt;'WS-7'!DP468,MIN('WS-7'!DP466,'WS-7'!DP468),-MIN('WS-7'!DP466,'WS-7'!DP468))*IF('WS-7'!$DV466="W",1,-1),"")</f>
        <v/>
      </c>
      <c r="H1056" s="39" t="str">
        <f>IF('WS-7'!$DV466&lt;&gt;"",IF('WS-7'!DR466='WS-7'!DR468,"",IF('WS-7'!DR466&gt;'WS-7'!DR468,MIN('WS-7'!DR466,'WS-7'!DR468),-MIN('WS-7'!DR466,'WS-7'!DR468))*IF('WS-7'!$DV466="W",1,-1)),"")</f>
        <v/>
      </c>
      <c r="I1056" s="39" t="str">
        <f>IF('WS-7'!$DV466&lt;&gt;"",IF('WS-7'!DT466='WS-7'!DT468,"",IF('WS-7'!DT466&gt;'WS-7'!DT468,MIN('WS-7'!DT466,'WS-7'!DT468),-MIN('WS-7'!DT466,'WS-7'!DT468))*IF('WS-7'!$DV466="W",1,-1)),"")</f>
        <v/>
      </c>
    </row>
    <row r="1057" spans="1:9">
      <c r="A1057" t="e">
        <f t="shared" si="16"/>
        <v>#VALUE!</v>
      </c>
      <c r="B1057" s="38" t="str">
        <f>CONCATENATE("WS-7 ",'WS-7'!$D$460,",",'WS-7'!$CT476)</f>
        <v>WS-7 8,10</v>
      </c>
      <c r="C1057" t="str">
        <f>IF('WS-7'!$DV476&lt;&gt;"",IF('WS-7'!$DV476="W",'WS-7'!$CW476,'WS-7'!$CW478),"")</f>
        <v/>
      </c>
      <c r="D1057" t="str">
        <f>IF('WS-7'!$DV476&lt;&gt;"",IF('WS-7'!$DV476="L",'WS-7'!$CW476,'WS-7'!$CW478),"")</f>
        <v/>
      </c>
      <c r="E1057" s="39" t="str">
        <f>IF('WS-7'!$DV476&lt;&gt;"",IF('WS-7'!DL476&gt;'WS-7'!DL478,MIN('WS-7'!DL476,'WS-7'!DL478),-MIN('WS-7'!DL476,'WS-7'!DL478))*IF('WS-7'!$DV476="W",1,-1),"")</f>
        <v/>
      </c>
      <c r="F1057" s="39" t="str">
        <f>IF('WS-7'!$DV476&lt;&gt;"",IF('WS-7'!DN476&gt;'WS-7'!DN478,MIN('WS-7'!DN476,'WS-7'!DN478),-MIN('WS-7'!DN476,'WS-7'!DN478))*IF('WS-7'!$DV476="W",1,-1),"")</f>
        <v/>
      </c>
      <c r="G1057" s="39" t="str">
        <f>IF('WS-7'!$DV476&lt;&gt;"",IF('WS-7'!DP476&gt;'WS-7'!DP478,MIN('WS-7'!DP476,'WS-7'!DP478),-MIN('WS-7'!DP476,'WS-7'!DP478))*IF('WS-7'!$DV476="W",1,-1),"")</f>
        <v/>
      </c>
      <c r="H1057" s="39" t="str">
        <f>IF('WS-7'!$DV476&lt;&gt;"",IF('WS-7'!DR476='WS-7'!DR478,"",IF('WS-7'!DR476&gt;'WS-7'!DR478,MIN('WS-7'!DR476,'WS-7'!DR478),-MIN('WS-7'!DR476,'WS-7'!DR478))*IF('WS-7'!$DV476="W",1,-1)),"")</f>
        <v/>
      </c>
      <c r="I1057" s="39" t="str">
        <f>IF('WS-7'!$DV476&lt;&gt;"",IF('WS-7'!DT476='WS-7'!DT478,"",IF('WS-7'!DT476&gt;'WS-7'!DT478,MIN('WS-7'!DT476,'WS-7'!DT478),-MIN('WS-7'!DT476,'WS-7'!DT478))*IF('WS-7'!$DV476="W",1,-1)),"")</f>
        <v/>
      </c>
    </row>
    <row r="1058" spans="1:9">
      <c r="A1058" t="e">
        <f t="shared" si="16"/>
        <v>#VALUE!</v>
      </c>
      <c r="B1058" s="38" t="str">
        <f>CONCATENATE("WS-7 ",'WS-7'!$D$460,",",'WS-7'!$CT486)</f>
        <v>WS-7 8,11</v>
      </c>
      <c r="C1058" t="str">
        <f>IF('WS-7'!$DV486&lt;&gt;"",IF('WS-7'!$DV486="W",'WS-7'!$CW486,'WS-7'!$CW488),"")</f>
        <v/>
      </c>
      <c r="D1058" t="str">
        <f>IF('WS-7'!$DV486&lt;&gt;"",IF('WS-7'!$DV486="L",'WS-7'!$CW486,'WS-7'!$CW488),"")</f>
        <v/>
      </c>
      <c r="E1058" s="39" t="str">
        <f>IF('WS-7'!$DV486&lt;&gt;"",IF('WS-7'!DL486&gt;'WS-7'!DL488,MIN('WS-7'!DL486,'WS-7'!DL488),-MIN('WS-7'!DL486,'WS-7'!DL488))*IF('WS-7'!$DV486="W",1,-1),"")</f>
        <v/>
      </c>
      <c r="F1058" s="39" t="str">
        <f>IF('WS-7'!$DV486&lt;&gt;"",IF('WS-7'!DN486&gt;'WS-7'!DN488,MIN('WS-7'!DN486,'WS-7'!DN488),-MIN('WS-7'!DN486,'WS-7'!DN488))*IF('WS-7'!$DV486="W",1,-1),"")</f>
        <v/>
      </c>
      <c r="G1058" s="39" t="str">
        <f>IF('WS-7'!$DV486&lt;&gt;"",IF('WS-7'!DP486&gt;'WS-7'!DP488,MIN('WS-7'!DP486,'WS-7'!DP488),-MIN('WS-7'!DP486,'WS-7'!DP488))*IF('WS-7'!$DV486="W",1,-1),"")</f>
        <v/>
      </c>
      <c r="H1058" s="39" t="str">
        <f>IF('WS-7'!$DV486&lt;&gt;"",IF('WS-7'!DR486='WS-7'!DR488,"",IF('WS-7'!DR486&gt;'WS-7'!DR488,MIN('WS-7'!DR486,'WS-7'!DR488),-MIN('WS-7'!DR486,'WS-7'!DR488))*IF('WS-7'!$DV486="W",1,-1)),"")</f>
        <v/>
      </c>
      <c r="I1058" s="39" t="str">
        <f>IF('WS-7'!$DV486&lt;&gt;"",IF('WS-7'!DT486='WS-7'!DT488,"",IF('WS-7'!DT486&gt;'WS-7'!DT488,MIN('WS-7'!DT486,'WS-7'!DT488),-MIN('WS-7'!DT486,'WS-7'!DT488))*IF('WS-7'!$DV486="W",1,-1)),"")</f>
        <v/>
      </c>
    </row>
    <row r="1059" spans="1:9">
      <c r="A1059" t="e">
        <f t="shared" si="16"/>
        <v>#VALUE!</v>
      </c>
      <c r="B1059" s="38" t="str">
        <f>CONCATENATE("WS-7 ",'WS-7'!$D$460,",",'WS-7'!$CT496)</f>
        <v>WS-7 8,12</v>
      </c>
      <c r="C1059" t="str">
        <f>IF('WS-7'!$DV496&lt;&gt;"",IF('WS-7'!$DV496="W",'WS-7'!$CW496,'WS-7'!$CW498),"")</f>
        <v/>
      </c>
      <c r="D1059" t="str">
        <f>IF('WS-7'!$DV496&lt;&gt;"",IF('WS-7'!$DV496="L",'WS-7'!$CW496,'WS-7'!$CW498),"")</f>
        <v/>
      </c>
      <c r="E1059" s="39" t="str">
        <f>IF('WS-7'!$DV496&lt;&gt;"",IF('WS-7'!DL496&gt;'WS-7'!DL498,MIN('WS-7'!DL496,'WS-7'!DL498),-MIN('WS-7'!DL496,'WS-7'!DL498))*IF('WS-7'!$DV496="W",1,-1),"")</f>
        <v/>
      </c>
      <c r="F1059" s="39" t="str">
        <f>IF('WS-7'!$DV496&lt;&gt;"",IF('WS-7'!DN496&gt;'WS-7'!DN498,MIN('WS-7'!DN496,'WS-7'!DN498),-MIN('WS-7'!DN496,'WS-7'!DN498))*IF('WS-7'!$DV496="W",1,-1),"")</f>
        <v/>
      </c>
      <c r="G1059" s="39" t="str">
        <f>IF('WS-7'!$DV496&lt;&gt;"",IF('WS-7'!DP496&gt;'WS-7'!DP498,MIN('WS-7'!DP496,'WS-7'!DP498),-MIN('WS-7'!DP496,'WS-7'!DP498))*IF('WS-7'!$DV496="W",1,-1),"")</f>
        <v/>
      </c>
      <c r="H1059" s="39" t="str">
        <f>IF('WS-7'!$DV496&lt;&gt;"",IF('WS-7'!DR496='WS-7'!DR498,"",IF('WS-7'!DR496&gt;'WS-7'!DR498,MIN('WS-7'!DR496,'WS-7'!DR498),-MIN('WS-7'!DR496,'WS-7'!DR498))*IF('WS-7'!$DV496="W",1,-1)),"")</f>
        <v/>
      </c>
      <c r="I1059" s="39" t="str">
        <f>IF('WS-7'!$DV496&lt;&gt;"",IF('WS-7'!DT496='WS-7'!DT498,"",IF('WS-7'!DT496&gt;'WS-7'!DT498,MIN('WS-7'!DT496,'WS-7'!DT498),-MIN('WS-7'!DT496,'WS-7'!DT498))*IF('WS-7'!$DV496="W",1,-1)),"")</f>
        <v/>
      </c>
    </row>
    <row r="1060" spans="1:9">
      <c r="A1060" t="e">
        <f t="shared" si="16"/>
        <v>#VALUE!</v>
      </c>
      <c r="B1060" s="38" t="str">
        <f>CONCATENATE("WS-7 ",'WS-7'!$D$460,",",'WS-7'!$CT506)</f>
        <v>WS-7 8,13</v>
      </c>
      <c r="C1060" t="str">
        <f>IF('WS-7'!$DV506&lt;&gt;"",IF('WS-7'!$DV506="W",'WS-7'!$CW506,'WS-7'!$CW508),"")</f>
        <v/>
      </c>
      <c r="D1060" t="str">
        <f>IF('WS-7'!$DV506&lt;&gt;"",IF('WS-7'!$DV506="L",'WS-7'!$CW506,'WS-7'!$CW508),"")</f>
        <v/>
      </c>
      <c r="E1060" s="39" t="str">
        <f>IF('WS-7'!$DV506&lt;&gt;"",IF('WS-7'!DL506&gt;'WS-7'!DL508,MIN('WS-7'!DL506,'WS-7'!DL508),-MIN('WS-7'!DL506,'WS-7'!DL508))*IF('WS-7'!$DV506="W",1,-1),"")</f>
        <v/>
      </c>
      <c r="F1060" s="39" t="str">
        <f>IF('WS-7'!$DV506&lt;&gt;"",IF('WS-7'!DN506&gt;'WS-7'!DN508,MIN('WS-7'!DN506,'WS-7'!DN508),-MIN('WS-7'!DN506,'WS-7'!DN508))*IF('WS-7'!$DV506="W",1,-1),"")</f>
        <v/>
      </c>
      <c r="G1060" s="39" t="str">
        <f>IF('WS-7'!$DV506&lt;&gt;"",IF('WS-7'!DP506&gt;'WS-7'!DP508,MIN('WS-7'!DP506,'WS-7'!DP508),-MIN('WS-7'!DP506,'WS-7'!DP508))*IF('WS-7'!$DV506="W",1,-1),"")</f>
        <v/>
      </c>
      <c r="H1060" s="39" t="str">
        <f>IF('WS-7'!$DV506&lt;&gt;"",IF('WS-7'!DR506='WS-7'!DR508,"",IF('WS-7'!DR506&gt;'WS-7'!DR508,MIN('WS-7'!DR506,'WS-7'!DR508),-MIN('WS-7'!DR506,'WS-7'!DR508))*IF('WS-7'!$DV506="W",1,-1)),"")</f>
        <v/>
      </c>
      <c r="I1060" s="39" t="str">
        <f>IF('WS-7'!$DV506&lt;&gt;"",IF('WS-7'!DT506='WS-7'!DT508,"",IF('WS-7'!DT506&gt;'WS-7'!DT508,MIN('WS-7'!DT506,'WS-7'!DT508),-MIN('WS-7'!DT506,'WS-7'!DT508))*IF('WS-7'!$DV506="W",1,-1)),"")</f>
        <v/>
      </c>
    </row>
    <row r="1061" spans="1:9">
      <c r="A1061" t="e">
        <f t="shared" si="16"/>
        <v>#VALUE!</v>
      </c>
      <c r="B1061" s="38" t="str">
        <f>CONCATENATE("WS-7 ",'WS-7'!$D$460,",",'WS-7'!$CT516)</f>
        <v>WS-7 8,14</v>
      </c>
      <c r="C1061" t="str">
        <f>IF('WS-7'!$DV516&lt;&gt;"",IF('WS-7'!$DV516="W",'WS-7'!$CW516,'WS-7'!$CW518),"")</f>
        <v/>
      </c>
      <c r="D1061" t="str">
        <f>IF('WS-7'!$DV516&lt;&gt;"",IF('WS-7'!$DV516="L",'WS-7'!$CW516,'WS-7'!$CW518),"")</f>
        <v/>
      </c>
      <c r="E1061" s="39" t="str">
        <f>IF('WS-7'!$DV516&lt;&gt;"",IF('WS-7'!DL516&gt;'WS-7'!DL518,MIN('WS-7'!DL516,'WS-7'!DL518),-MIN('WS-7'!DL516,'WS-7'!DL518))*IF('WS-7'!$DV516="W",1,-1),"")</f>
        <v/>
      </c>
      <c r="F1061" s="39" t="str">
        <f>IF('WS-7'!$DV516&lt;&gt;"",IF('WS-7'!DN516&gt;'WS-7'!DN518,MIN('WS-7'!DN516,'WS-7'!DN518),-MIN('WS-7'!DN516,'WS-7'!DN518))*IF('WS-7'!$DV516="W",1,-1),"")</f>
        <v/>
      </c>
      <c r="G1061" s="39" t="str">
        <f>IF('WS-7'!$DV516&lt;&gt;"",IF('WS-7'!DP516&gt;'WS-7'!DP518,MIN('WS-7'!DP516,'WS-7'!DP518),-MIN('WS-7'!DP516,'WS-7'!DP518))*IF('WS-7'!$DV516="W",1,-1),"")</f>
        <v/>
      </c>
      <c r="H1061" s="39" t="str">
        <f>IF('WS-7'!$DV516&lt;&gt;"",IF('WS-7'!DR516='WS-7'!DR518,"",IF('WS-7'!DR516&gt;'WS-7'!DR518,MIN('WS-7'!DR516,'WS-7'!DR518),-MIN('WS-7'!DR516,'WS-7'!DR518))*IF('WS-7'!$DV516="W",1,-1)),"")</f>
        <v/>
      </c>
      <c r="I1061" s="39" t="str">
        <f>IF('WS-7'!$DV516&lt;&gt;"",IF('WS-7'!DT516='WS-7'!DT518,"",IF('WS-7'!DT516&gt;'WS-7'!DT518,MIN('WS-7'!DT516,'WS-7'!DT518),-MIN('WS-7'!DT516,'WS-7'!DT518))*IF('WS-7'!$DV516="W",1,-1)),"")</f>
        <v/>
      </c>
    </row>
    <row r="1062" spans="1:9">
      <c r="A1062" t="e">
        <f t="shared" si="16"/>
        <v>#VALUE!</v>
      </c>
      <c r="B1062" s="38" t="str">
        <f>CONCATENATE("WS-7 ",'WS-7'!$D$460,",",'WS-7'!$EJ456)</f>
        <v>WS-7 8,15</v>
      </c>
      <c r="C1062" t="str">
        <f>IF('WS-7'!$FL456&lt;&gt;"",IF('WS-7'!$FL456="W",'WS-7'!$EM456,'WS-7'!$EM458),"")</f>
        <v/>
      </c>
      <c r="D1062" t="str">
        <f>IF('WS-7'!$FL456&lt;&gt;"",IF('WS-7'!$FL456="L",'WS-7'!$EM456,'WS-7'!$EM458),"")</f>
        <v/>
      </c>
      <c r="E1062" s="39" t="str">
        <f>IF('WS-7'!$FL456&lt;&gt;"",IF('WS-7'!FB456&gt;'WS-7'!FB458,MIN('WS-7'!FB456,'WS-7'!FB458),-MIN('WS-7'!FB456,'WS-7'!FB458))*IF('WS-7'!$FL456="W",1,-1),"")</f>
        <v/>
      </c>
      <c r="F1062" s="39" t="str">
        <f>IF('WS-7'!$FL456&lt;&gt;"",IF('WS-7'!FD456&gt;'WS-7'!FD458,MIN('WS-7'!FD456,'WS-7'!FD458),-MIN('WS-7'!FD456,'WS-7'!FD458))*IF('WS-7'!$FL456="W",1,-1),"")</f>
        <v/>
      </c>
      <c r="G1062" s="39" t="str">
        <f>IF('WS-7'!$FL456&lt;&gt;"",IF('WS-7'!FF456&gt;'WS-7'!FF458,MIN('WS-7'!FF456,'WS-7'!FF458),-MIN('WS-7'!FF456,'WS-7'!FF458))*IF('WS-7'!$FL456="W",1,-1),"")</f>
        <v/>
      </c>
      <c r="H1062" s="39" t="str">
        <f>IF('WS-7'!$FL456&lt;&gt;"",IF('WS-7'!FH456='WS-7'!FH458,"",IF('WS-7'!FH456&gt;'WS-7'!FH458,MIN('WS-7'!FH456,'WS-7'!FH458),-MIN('WS-7'!FH456,'WS-7'!FH458))*IF('WS-7'!$FL456="W",1,-1)),"")</f>
        <v/>
      </c>
      <c r="I1062" s="39" t="str">
        <f>IF('WS-7'!$FL456&lt;&gt;"",IF('WS-7'!FJ456='WS-7'!FJ458,"",IF('WS-7'!FJ456&gt;'WS-7'!FJ458,MIN('WS-7'!FJ456,'WS-7'!FJ458),-MIN('WS-7'!FJ456,'WS-7'!FJ458))*IF('WS-7'!$FL456="W",1,-1)),"")</f>
        <v/>
      </c>
    </row>
    <row r="1063" spans="1:9">
      <c r="A1063" t="e">
        <f t="shared" si="16"/>
        <v>#VALUE!</v>
      </c>
      <c r="B1063" s="38" t="str">
        <f>CONCATENATE("WS-7 ",'WS-7'!$D$460,",",'WS-7'!$EJ466)</f>
        <v>WS-7 8,16</v>
      </c>
      <c r="C1063" t="str">
        <f>IF('WS-7'!$FL466&lt;&gt;"",IF('WS-7'!$FL466="W",'WS-7'!$EM466,'WS-7'!$EM468),"")</f>
        <v/>
      </c>
      <c r="D1063" t="str">
        <f>IF('WS-7'!$FL466&lt;&gt;"",IF('WS-7'!$FL466="L",'WS-7'!$EM466,'WS-7'!$EM468),"")</f>
        <v/>
      </c>
      <c r="E1063" s="39" t="str">
        <f>IF('WS-7'!$FL466&lt;&gt;"",IF('WS-7'!FB466&gt;'WS-7'!FB468,MIN('WS-7'!FB466,'WS-7'!FB468),-MIN('WS-7'!FB466,'WS-7'!FB468))*IF('WS-7'!$FL466="W",1,-1),"")</f>
        <v/>
      </c>
      <c r="F1063" s="39" t="str">
        <f>IF('WS-7'!$FL466&lt;&gt;"",IF('WS-7'!FD466&gt;'WS-7'!FD468,MIN('WS-7'!FD466,'WS-7'!FD468),-MIN('WS-7'!FD466,'WS-7'!FD468))*IF('WS-7'!$FL466="W",1,-1),"")</f>
        <v/>
      </c>
      <c r="G1063" s="39" t="str">
        <f>IF('WS-7'!$FL466&lt;&gt;"",IF('WS-7'!FF466&gt;'WS-7'!FF468,MIN('WS-7'!FF466,'WS-7'!FF468),-MIN('WS-7'!FF466,'WS-7'!FF468))*IF('WS-7'!$FL466="W",1,-1),"")</f>
        <v/>
      </c>
      <c r="H1063" s="39" t="str">
        <f>IF('WS-7'!$FL466&lt;&gt;"",IF('WS-7'!FH466='WS-7'!FH468,"",IF('WS-7'!FH466&gt;'WS-7'!FH468,MIN('WS-7'!FH466,'WS-7'!FH468),-MIN('WS-7'!FH466,'WS-7'!FH468))*IF('WS-7'!$FL466="W",1,-1)),"")</f>
        <v/>
      </c>
      <c r="I1063" s="39" t="str">
        <f>IF('WS-7'!$FL466&lt;&gt;"",IF('WS-7'!FJ466='WS-7'!FJ468,"",IF('WS-7'!FJ466&gt;'WS-7'!FJ468,MIN('WS-7'!FJ466,'WS-7'!FJ468),-MIN('WS-7'!FJ466,'WS-7'!FJ468))*IF('WS-7'!$FL466="W",1,-1)),"")</f>
        <v/>
      </c>
    </row>
    <row r="1064" spans="1:9">
      <c r="A1064" t="e">
        <f t="shared" si="16"/>
        <v>#VALUE!</v>
      </c>
      <c r="B1064" s="38" t="str">
        <f>CONCATENATE("WS-7 ",'WS-7'!$D$460,",",'WS-7'!$EJ476)</f>
        <v>WS-7 8,17</v>
      </c>
      <c r="C1064" t="str">
        <f>IF('WS-7'!$FL476&lt;&gt;"",IF('WS-7'!$FL476="W",'WS-7'!$EM476,'WS-7'!$EM478),"")</f>
        <v/>
      </c>
      <c r="D1064" t="str">
        <f>IF('WS-7'!$FL476&lt;&gt;"",IF('WS-7'!$FL476="L",'WS-7'!$EM476,'WS-7'!$EM478),"")</f>
        <v/>
      </c>
      <c r="E1064" s="39" t="str">
        <f>IF('WS-7'!$FL476&lt;&gt;"",IF('WS-7'!FB476&gt;'WS-7'!FB478,MIN('WS-7'!FB476,'WS-7'!FB478),-MIN('WS-7'!FB476,'WS-7'!FB478))*IF('WS-7'!$FL476="W",1,-1),"")</f>
        <v/>
      </c>
      <c r="F1064" s="39" t="str">
        <f>IF('WS-7'!$FL476&lt;&gt;"",IF('WS-7'!FD476&gt;'WS-7'!FD478,MIN('WS-7'!FD476,'WS-7'!FD478),-MIN('WS-7'!FD476,'WS-7'!FD478))*IF('WS-7'!$FL476="W",1,-1),"")</f>
        <v/>
      </c>
      <c r="G1064" s="39" t="str">
        <f>IF('WS-7'!$FL476&lt;&gt;"",IF('WS-7'!FF476&gt;'WS-7'!FF478,MIN('WS-7'!FF476,'WS-7'!FF478),-MIN('WS-7'!FF476,'WS-7'!FF478))*IF('WS-7'!$FL476="W",1,-1),"")</f>
        <v/>
      </c>
      <c r="H1064" s="39" t="str">
        <f>IF('WS-7'!$FL476&lt;&gt;"",IF('WS-7'!FH476='WS-7'!FH478,"",IF('WS-7'!FH476&gt;'WS-7'!FH478,MIN('WS-7'!FH476,'WS-7'!FH478),-MIN('WS-7'!FH476,'WS-7'!FH478))*IF('WS-7'!$FL476="W",1,-1)),"")</f>
        <v/>
      </c>
      <c r="I1064" s="39" t="str">
        <f>IF('WS-7'!$FL476&lt;&gt;"",IF('WS-7'!FJ476='WS-7'!FJ478,"",IF('WS-7'!FJ476&gt;'WS-7'!FJ478,MIN('WS-7'!FJ476,'WS-7'!FJ478),-MIN('WS-7'!FJ476,'WS-7'!FJ478))*IF('WS-7'!$FL476="W",1,-1)),"")</f>
        <v/>
      </c>
    </row>
    <row r="1065" spans="1:9">
      <c r="A1065" t="e">
        <f t="shared" si="16"/>
        <v>#VALUE!</v>
      </c>
      <c r="B1065" s="38" t="str">
        <f>CONCATENATE("WS-7 ",'WS-7'!$D$460,",",'WS-7'!$EJ486)</f>
        <v>WS-7 8,18</v>
      </c>
      <c r="C1065" t="str">
        <f>IF('WS-7'!$FL486&lt;&gt;"",IF('WS-7'!$FL486="W",'WS-7'!$EM486,'WS-7'!$EM488),"")</f>
        <v/>
      </c>
      <c r="D1065" t="str">
        <f>IF('WS-7'!$FL486&lt;&gt;"",IF('WS-7'!$FL486="L",'WS-7'!$EM486,'WS-7'!$EM488),"")</f>
        <v/>
      </c>
      <c r="E1065" s="39" t="str">
        <f>IF('WS-7'!$FL486&lt;&gt;"",IF('WS-7'!FB486&gt;'WS-7'!FB488,MIN('WS-7'!FB486,'WS-7'!FB488),-MIN('WS-7'!FB486,'WS-7'!FB488))*IF('WS-7'!$FL486="W",1,-1),"")</f>
        <v/>
      </c>
      <c r="F1065" s="39" t="str">
        <f>IF('WS-7'!$FL486&lt;&gt;"",IF('WS-7'!FD486&gt;'WS-7'!FD488,MIN('WS-7'!FD486,'WS-7'!FD488),-MIN('WS-7'!FD486,'WS-7'!FD488))*IF('WS-7'!$FL486="W",1,-1),"")</f>
        <v/>
      </c>
      <c r="G1065" s="39" t="str">
        <f>IF('WS-7'!$FL486&lt;&gt;"",IF('WS-7'!FF486&gt;'WS-7'!FF488,MIN('WS-7'!FF486,'WS-7'!FF488),-MIN('WS-7'!FF486,'WS-7'!FF488))*IF('WS-7'!$FL486="W",1,-1),"")</f>
        <v/>
      </c>
      <c r="H1065" s="39" t="str">
        <f>IF('WS-7'!$FL486&lt;&gt;"",IF('WS-7'!FH486='WS-7'!FH488,"",IF('WS-7'!FH486&gt;'WS-7'!FH488,MIN('WS-7'!FH486,'WS-7'!FH488),-MIN('WS-7'!FH486,'WS-7'!FH488))*IF('WS-7'!$FL486="W",1,-1)),"")</f>
        <v/>
      </c>
      <c r="I1065" s="39" t="str">
        <f>IF('WS-7'!$FL486&lt;&gt;"",IF('WS-7'!FJ486='WS-7'!FJ488,"",IF('WS-7'!FJ486&gt;'WS-7'!FJ488,MIN('WS-7'!FJ486,'WS-7'!FJ488),-MIN('WS-7'!FJ486,'WS-7'!FJ488))*IF('WS-7'!$FL486="W",1,-1)),"")</f>
        <v/>
      </c>
    </row>
    <row r="1066" spans="1:9">
      <c r="A1066" t="e">
        <f t="shared" si="16"/>
        <v>#VALUE!</v>
      </c>
      <c r="B1066" s="38" t="str">
        <f>CONCATENATE("WS-7 ",'WS-7'!$D$460,",",'WS-7'!$EJ496)</f>
        <v>WS-7 8,19</v>
      </c>
      <c r="C1066" t="str">
        <f>IF('WS-7'!$FL496&lt;&gt;"",IF('WS-7'!$FL496="W",'WS-7'!$EM496,'WS-7'!$EM498),"")</f>
        <v/>
      </c>
      <c r="D1066" t="str">
        <f>IF('WS-7'!$FL496&lt;&gt;"",IF('WS-7'!$FL496="L",'WS-7'!$EM496,'WS-7'!$EM498),"")</f>
        <v/>
      </c>
      <c r="E1066" s="39" t="str">
        <f>IF('WS-7'!$FL496&lt;&gt;"",IF('WS-7'!FB496&gt;'WS-7'!FB498,MIN('WS-7'!FB496,'WS-7'!FB498),-MIN('WS-7'!FB496,'WS-7'!FB498))*IF('WS-7'!$FL496="W",1,-1),"")</f>
        <v/>
      </c>
      <c r="F1066" s="39" t="str">
        <f>IF('WS-7'!$FL496&lt;&gt;"",IF('WS-7'!FD496&gt;'WS-7'!FD498,MIN('WS-7'!FD496,'WS-7'!FD498),-MIN('WS-7'!FD496,'WS-7'!FD498))*IF('WS-7'!$FL496="W",1,-1),"")</f>
        <v/>
      </c>
      <c r="G1066" s="39" t="str">
        <f>IF('WS-7'!$FL496&lt;&gt;"",IF('WS-7'!FF496&gt;'WS-7'!FF498,MIN('WS-7'!FF496,'WS-7'!FF498),-MIN('WS-7'!FF496,'WS-7'!FF498))*IF('WS-7'!$FL496="W",1,-1),"")</f>
        <v/>
      </c>
      <c r="H1066" s="39" t="str">
        <f>IF('WS-7'!$FL496&lt;&gt;"",IF('WS-7'!FH496='WS-7'!FH498,"",IF('WS-7'!FH496&gt;'WS-7'!FH498,MIN('WS-7'!FH496,'WS-7'!FH498),-MIN('WS-7'!FH496,'WS-7'!FH498))*IF('WS-7'!$FL496="W",1,-1)),"")</f>
        <v/>
      </c>
      <c r="I1066" s="39" t="str">
        <f>IF('WS-7'!$FL496&lt;&gt;"",IF('WS-7'!FJ496='WS-7'!FJ498,"",IF('WS-7'!FJ496&gt;'WS-7'!FJ498,MIN('WS-7'!FJ496,'WS-7'!FJ498),-MIN('WS-7'!FJ496,'WS-7'!FJ498))*IF('WS-7'!$FL496="W",1,-1)),"")</f>
        <v/>
      </c>
    </row>
    <row r="1067" spans="1:9">
      <c r="A1067" t="e">
        <f t="shared" si="16"/>
        <v>#VALUE!</v>
      </c>
      <c r="B1067" s="38" t="str">
        <f>CONCATENATE("WS-7 ",'WS-7'!$D$460,",",'WS-7'!$EJ506)</f>
        <v>WS-7 8,20</v>
      </c>
      <c r="C1067" t="str">
        <f>IF('WS-7'!$FL506&lt;&gt;"",IF('WS-7'!$FL506="W",'WS-7'!$EM506,'WS-7'!$EM508),"")</f>
        <v/>
      </c>
      <c r="D1067" t="str">
        <f>IF('WS-7'!$FL506&lt;&gt;"",IF('WS-7'!$FL506="L",'WS-7'!$EM506,'WS-7'!$EM508),"")</f>
        <v/>
      </c>
      <c r="E1067" s="39" t="str">
        <f>IF('WS-7'!$FL506&lt;&gt;"",IF('WS-7'!FB506&gt;'WS-7'!FB508,MIN('WS-7'!FB506,'WS-7'!FB508),-MIN('WS-7'!FB506,'WS-7'!FB508))*IF('WS-7'!$FL506="W",1,-1),"")</f>
        <v/>
      </c>
      <c r="F1067" s="39" t="str">
        <f>IF('WS-7'!$FL506&lt;&gt;"",IF('WS-7'!FD506&gt;'WS-7'!FD508,MIN('WS-7'!FD506,'WS-7'!FD508),-MIN('WS-7'!FD506,'WS-7'!FD508))*IF('WS-7'!$FL506="W",1,-1),"")</f>
        <v/>
      </c>
      <c r="G1067" s="39" t="str">
        <f>IF('WS-7'!$FL506&lt;&gt;"",IF('WS-7'!FF506&gt;'WS-7'!FF508,MIN('WS-7'!FF506,'WS-7'!FF508),-MIN('WS-7'!FF506,'WS-7'!FF508))*IF('WS-7'!$FL506="W",1,-1),"")</f>
        <v/>
      </c>
      <c r="H1067" s="39" t="str">
        <f>IF('WS-7'!$FL506&lt;&gt;"",IF('WS-7'!FH506='WS-7'!FH508,"",IF('WS-7'!FH506&gt;'WS-7'!FH508,MIN('WS-7'!FH506,'WS-7'!FH508),-MIN('WS-7'!FH506,'WS-7'!FH508))*IF('WS-7'!$FL506="W",1,-1)),"")</f>
        <v/>
      </c>
      <c r="I1067" s="39" t="str">
        <f>IF('WS-7'!$FL506&lt;&gt;"",IF('WS-7'!FJ506='WS-7'!FJ508,"",IF('WS-7'!FJ506&gt;'WS-7'!FJ508,MIN('WS-7'!FJ506,'WS-7'!FJ508),-MIN('WS-7'!FJ506,'WS-7'!FJ508))*IF('WS-7'!$FL506="W",1,-1)),"")</f>
        <v/>
      </c>
    </row>
    <row r="1068" spans="1:9">
      <c r="A1068" t="e">
        <f t="shared" si="16"/>
        <v>#VALUE!</v>
      </c>
      <c r="B1068" s="38" t="str">
        <f>CONCATENATE("WS-7 ",'WS-7'!$D$460,",",'WS-7'!$EJ516)</f>
        <v>WS-7 8,21</v>
      </c>
      <c r="C1068" t="str">
        <f>IF('WS-7'!$FL516&lt;&gt;"",IF('WS-7'!$FL516="W",'WS-7'!$EM516,'WS-7'!$EM518),"")</f>
        <v/>
      </c>
      <c r="D1068" t="str">
        <f>IF('WS-7'!$FL516&lt;&gt;"",IF('WS-7'!$FL516="L",'WS-7'!$EM516,'WS-7'!$EM518),"")</f>
        <v/>
      </c>
      <c r="E1068" s="39" t="str">
        <f>IF('WS-7'!$FL516&lt;&gt;"",IF('WS-7'!FB516&gt;'WS-7'!FB518,MIN('WS-7'!FB516,'WS-7'!FB518),-MIN('WS-7'!FB516,'WS-7'!FB518))*IF('WS-7'!$FL516="W",1,-1),"")</f>
        <v/>
      </c>
      <c r="F1068" s="39" t="str">
        <f>IF('WS-7'!$FL516&lt;&gt;"",IF('WS-7'!FD516&gt;'WS-7'!FD518,MIN('WS-7'!FD516,'WS-7'!FD518),-MIN('WS-7'!FD516,'WS-7'!FD518))*IF('WS-7'!$FL516="W",1,-1),"")</f>
        <v/>
      </c>
      <c r="G1068" s="39" t="str">
        <f>IF('WS-7'!$FL516&lt;&gt;"",IF('WS-7'!FF516&gt;'WS-7'!FF518,MIN('WS-7'!FF516,'WS-7'!FF518),-MIN('WS-7'!FF516,'WS-7'!FF518))*IF('WS-7'!$FL516="W",1,-1),"")</f>
        <v/>
      </c>
      <c r="H1068" s="39" t="str">
        <f>IF('WS-7'!$FL516&lt;&gt;"",IF('WS-7'!FH516='WS-7'!FH518,"",IF('WS-7'!FH516&gt;'WS-7'!FH518,MIN('WS-7'!FH516,'WS-7'!FH518),-MIN('WS-7'!FH516,'WS-7'!FH518))*IF('WS-7'!$FL516="W",1,-1)),"")</f>
        <v/>
      </c>
      <c r="I1068" s="39" t="str">
        <f>IF('WS-7'!$FL516&lt;&gt;"",IF('WS-7'!FJ516='WS-7'!FJ518,"",IF('WS-7'!FJ516&gt;'WS-7'!FJ518,MIN('WS-7'!FJ516,'WS-7'!FJ518),-MIN('WS-7'!FJ516,'WS-7'!FJ518))*IF('WS-7'!$FL516="W",1,-1)),"")</f>
        <v/>
      </c>
    </row>
    <row r="1069" spans="1:9" ht="15">
      <c r="B1069" s="140"/>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N617"/>
  <sheetViews>
    <sheetView topLeftCell="A391" zoomScaleNormal="100" workbookViewId="0">
      <selection activeCell="A618" sqref="A618"/>
    </sheetView>
  </sheetViews>
  <sheetFormatPr defaultRowHeight="12.3"/>
  <cols>
    <col min="1" max="16" width="5.6640625" style="46" customWidth="1"/>
    <col min="17" max="66" width="9.109375"/>
  </cols>
  <sheetData>
    <row r="1" spans="1:16" ht="17.7">
      <c r="A1" s="386" t="s">
        <v>125</v>
      </c>
      <c r="B1" s="386"/>
      <c r="C1" s="386"/>
      <c r="D1" s="386"/>
      <c r="E1" s="386"/>
      <c r="F1" s="386"/>
      <c r="G1" s="386"/>
      <c r="H1" s="386"/>
      <c r="I1" s="386"/>
      <c r="J1" s="386"/>
      <c r="K1" s="386"/>
      <c r="L1" s="386"/>
      <c r="M1" s="386"/>
      <c r="N1" s="386"/>
      <c r="O1" s="386"/>
      <c r="P1" s="386"/>
    </row>
    <row r="3" spans="1:16">
      <c r="A3" s="45" t="s">
        <v>126</v>
      </c>
    </row>
    <row r="4" spans="1:16">
      <c r="A4" s="47"/>
    </row>
    <row r="5" spans="1:16">
      <c r="A5" s="47" t="s">
        <v>127</v>
      </c>
    </row>
    <row r="6" spans="1:16">
      <c r="A6" s="47"/>
      <c r="B6" s="47" t="s">
        <v>128</v>
      </c>
    </row>
    <row r="7" spans="1:16">
      <c r="A7" s="47" t="s">
        <v>129</v>
      </c>
      <c r="B7" s="47"/>
    </row>
    <row r="8" spans="1:16">
      <c r="A8" s="47"/>
      <c r="B8" s="47"/>
    </row>
    <row r="9" spans="1:16">
      <c r="A9" s="47" t="s">
        <v>410</v>
      </c>
      <c r="B9" s="47"/>
    </row>
    <row r="10" spans="1:16">
      <c r="A10" s="47"/>
      <c r="B10" s="123" t="s">
        <v>411</v>
      </c>
      <c r="F10" s="47" t="s">
        <v>412</v>
      </c>
    </row>
    <row r="11" spans="1:16">
      <c r="A11" s="47"/>
      <c r="B11" s="48"/>
      <c r="F11" s="47"/>
    </row>
    <row r="12" spans="1:16">
      <c r="A12" s="49" t="s">
        <v>130</v>
      </c>
      <c r="B12" s="50"/>
      <c r="C12" s="51"/>
      <c r="D12" s="51"/>
      <c r="E12" s="51"/>
      <c r="F12" s="52"/>
      <c r="G12" s="51"/>
      <c r="H12" s="51"/>
      <c r="I12" s="51"/>
      <c r="J12" s="51"/>
      <c r="K12" s="51"/>
      <c r="L12" s="51"/>
      <c r="M12" s="51"/>
      <c r="N12" s="51"/>
      <c r="O12" s="51"/>
      <c r="P12" s="53"/>
    </row>
    <row r="13" spans="1:16">
      <c r="A13" s="54"/>
      <c r="B13" s="55" t="s">
        <v>413</v>
      </c>
      <c r="C13" s="56"/>
      <c r="D13" s="56"/>
      <c r="E13" s="56"/>
      <c r="F13" s="55"/>
      <c r="G13" s="56"/>
      <c r="H13" s="56"/>
      <c r="I13" s="56"/>
      <c r="J13" s="56"/>
      <c r="K13" s="56"/>
      <c r="L13" s="56"/>
      <c r="M13" s="56"/>
      <c r="N13" s="56"/>
      <c r="O13" s="56"/>
      <c r="P13" s="57"/>
    </row>
    <row r="14" spans="1:16">
      <c r="A14" s="47"/>
    </row>
    <row r="15" spans="1:16">
      <c r="A15" s="45" t="s">
        <v>131</v>
      </c>
    </row>
    <row r="17" spans="1:66">
      <c r="A17" s="387" t="s">
        <v>132</v>
      </c>
      <c r="B17" s="387"/>
      <c r="C17" s="388" t="s">
        <v>133</v>
      </c>
      <c r="D17" s="388"/>
      <c r="E17" s="388"/>
      <c r="F17" s="388"/>
      <c r="G17" s="388"/>
      <c r="H17" s="388"/>
      <c r="I17" s="388"/>
      <c r="J17" s="388"/>
      <c r="K17" s="388"/>
      <c r="L17" s="388"/>
      <c r="M17" s="388"/>
      <c r="N17" s="388"/>
      <c r="O17" s="388"/>
    </row>
    <row r="18" spans="1:66">
      <c r="A18" s="389">
        <v>3</v>
      </c>
      <c r="B18" s="389"/>
      <c r="C18" s="390" t="str">
        <f ca="1">HYPERLINK(MID(CELL("filename",$A$1),SEARCH("[",CELL("filename",$A$1)),SEARCH("]",CELL("filename",$A$1))-SEARCH("[",CELL("filename",$A$1))+1)&amp;"$A$3","Summary")</f>
        <v>Summary</v>
      </c>
      <c r="D18" s="391"/>
      <c r="E18" s="391"/>
      <c r="F18" s="391"/>
      <c r="G18" s="391"/>
      <c r="H18" s="391"/>
      <c r="I18" s="391"/>
      <c r="J18" s="391"/>
      <c r="K18" s="391"/>
      <c r="L18" s="391"/>
      <c r="M18" s="391"/>
      <c r="N18" s="391"/>
      <c r="O18" s="391"/>
    </row>
    <row r="19" spans="1:66">
      <c r="A19" s="389">
        <v>34</v>
      </c>
      <c r="B19" s="389"/>
      <c r="C19" s="390" t="str">
        <f ca="1">HYPERLINK(MID(CELL("filename",$A$1),SEARCH("[",CELL("filename",$A$1)),SEARCH("]",CELL("filename",$A$1))-SEARCH("[",CELL("filename",$A$1))+1)&amp;"$A$34","Players sheet")</f>
        <v>Players sheet</v>
      </c>
      <c r="D19" s="391"/>
      <c r="E19" s="391"/>
      <c r="F19" s="391"/>
      <c r="G19" s="391"/>
      <c r="H19" s="391"/>
      <c r="I19" s="391"/>
      <c r="J19" s="391"/>
      <c r="K19" s="391"/>
      <c r="L19" s="391"/>
      <c r="M19" s="391"/>
      <c r="N19" s="391"/>
      <c r="O19" s="391"/>
    </row>
    <row r="20" spans="1:66">
      <c r="A20" s="389">
        <v>102</v>
      </c>
      <c r="B20" s="389"/>
      <c r="C20" s="390" t="str">
        <f ca="1">HYPERLINK(MID(CELL("filename",$A$1),SEARCH("[",CELL("filename",$A$1)),SEARCH("]",CELL("filename",$A$1))-SEARCH("[",CELL("filename",$A$1))+1)&amp;"$A$102","Round Robin and Single Elimination Draws")</f>
        <v>Round Robin and Single Elimination Draws</v>
      </c>
      <c r="D20" s="391"/>
      <c r="E20" s="391"/>
      <c r="F20" s="391"/>
      <c r="G20" s="391"/>
      <c r="H20" s="391"/>
      <c r="I20" s="391"/>
      <c r="J20" s="391"/>
      <c r="K20" s="391"/>
      <c r="L20" s="391"/>
      <c r="M20" s="391"/>
      <c r="N20" s="391"/>
      <c r="O20" s="391"/>
    </row>
    <row r="21" spans="1:66" s="46" customFormat="1">
      <c r="A21" s="392">
        <v>119</v>
      </c>
      <c r="B21" s="389"/>
      <c r="C21" s="390" t="str">
        <f ca="1">HYPERLINK(MID(CELL("filename",$A$1),SEARCH("[",CELL("filename",$A$1)),SEARCH("]",CELL("filename",$A$1))-SEARCH("[",CELL("filename",$A$1))+1)&amp;"$A$119","Playing Order")</f>
        <v>Playing Order</v>
      </c>
      <c r="D21" s="391"/>
      <c r="E21" s="391"/>
      <c r="F21" s="391"/>
      <c r="G21" s="391"/>
      <c r="H21" s="391"/>
      <c r="I21" s="391"/>
      <c r="J21" s="391"/>
      <c r="K21" s="391"/>
      <c r="L21" s="391"/>
      <c r="M21" s="391"/>
      <c r="N21" s="391"/>
      <c r="O21" s="39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row>
    <row r="22" spans="1:66" s="46" customFormat="1">
      <c r="A22" s="392">
        <v>239</v>
      </c>
      <c r="B22" s="389"/>
      <c r="C22" s="390" t="str">
        <f ca="1">HYPERLINK(MID(CELL("filename",$A$1),SEARCH("[",CELL("filename",$A$1)),SEARCH("]",CELL("filename",$A$1))-SEARCH("[",CELL("filename",$A$1))+1)&amp;"$A$239","Enter Scores")</f>
        <v>Enter Scores</v>
      </c>
      <c r="D22" s="391"/>
      <c r="E22" s="391"/>
      <c r="F22" s="391"/>
      <c r="G22" s="391"/>
      <c r="H22" s="391"/>
      <c r="I22" s="391"/>
      <c r="J22" s="391"/>
      <c r="K22" s="391"/>
      <c r="L22" s="391"/>
      <c r="M22" s="391"/>
      <c r="N22" s="391"/>
      <c r="O22" s="391"/>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row>
    <row r="23" spans="1:66" s="46" customFormat="1">
      <c r="A23" s="392">
        <v>277</v>
      </c>
      <c r="B23" s="389"/>
      <c r="C23" s="390" t="str">
        <f ca="1">HYPERLINK(MID(CELL("filename",$A$1),SEARCH("[",CELL("filename",$A$1)),SEARCH("]",CELL("filename",$A$1))-SEARCH("[",CELL("filename",$A$1))+1)&amp;"$A$277","Player Default")</f>
        <v>Player Default</v>
      </c>
      <c r="D23" s="391"/>
      <c r="E23" s="391"/>
      <c r="F23" s="391"/>
      <c r="G23" s="391"/>
      <c r="H23" s="391"/>
      <c r="I23" s="391"/>
      <c r="J23" s="391"/>
      <c r="K23" s="391"/>
      <c r="L23" s="391"/>
      <c r="M23" s="391"/>
      <c r="N23" s="391"/>
      <c r="O23" s="391"/>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row>
    <row r="24" spans="1:66" s="46" customFormat="1">
      <c r="A24" s="392">
        <v>331</v>
      </c>
      <c r="B24" s="389"/>
      <c r="C24" s="390" t="str">
        <f ca="1">HYPERLINK(MID(CELL("filename",$A$1),SEARCH("[",CELL("filename",$A$1)),SEARCH("]",CELL("filename",$A$1))-SEARCH("[",CELL("filename",$A$1))+1)&amp;"$A$331","Men Crossover sheet")</f>
        <v>Men Crossover sheet</v>
      </c>
      <c r="D24" s="391"/>
      <c r="E24" s="391"/>
      <c r="F24" s="391"/>
      <c r="G24" s="391"/>
      <c r="H24" s="391"/>
      <c r="I24" s="391"/>
      <c r="J24" s="391"/>
      <c r="K24" s="391"/>
      <c r="L24" s="391"/>
      <c r="M24" s="391"/>
      <c r="N24" s="391"/>
      <c r="O24" s="391"/>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row>
    <row r="25" spans="1:66" s="46" customFormat="1">
      <c r="A25" s="392">
        <v>372</v>
      </c>
      <c r="B25" s="389"/>
      <c r="C25" s="393" t="str">
        <f ca="1">HYPERLINK(MID(CELL("filename",$A$1),SEARCH("[",CELL("filename",$A$1)),SEARCH("]",CELL("filename",$A$1))-SEARCH("[",CELL("filename",$A$1))+1)&amp;"$A$372","Regional Mens Singles")</f>
        <v>Regional Mens Singles</v>
      </c>
      <c r="D25" s="394"/>
      <c r="E25" s="394"/>
      <c r="F25" s="394"/>
      <c r="G25" s="394"/>
      <c r="H25" s="394"/>
      <c r="I25" s="394"/>
      <c r="J25" s="394"/>
      <c r="K25" s="394"/>
      <c r="L25" s="394"/>
      <c r="M25" s="394"/>
      <c r="N25" s="394"/>
      <c r="O25" s="39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row>
    <row r="26" spans="1:66" s="46" customFormat="1">
      <c r="A26" s="396">
        <v>424</v>
      </c>
      <c r="B26" s="397"/>
      <c r="C26" s="393" t="str">
        <f ca="1">HYPERLINK(MID(CELL("filename",$A$1),SEARCH("[",CELL("filename",$A$1)),SEARCH("]",CELL("filename",$A$1))-SEARCH("[",CELL("filename",$A$1))+1)&amp;"$A$424","Men Matches sheet")</f>
        <v>Men Matches sheet</v>
      </c>
      <c r="D26" s="394"/>
      <c r="E26" s="394"/>
      <c r="F26" s="394"/>
      <c r="G26" s="394"/>
      <c r="H26" s="394"/>
      <c r="I26" s="394"/>
      <c r="J26" s="394"/>
      <c r="K26" s="394"/>
      <c r="L26" s="394"/>
      <c r="M26" s="394"/>
      <c r="N26" s="394"/>
      <c r="O26" s="395"/>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row>
    <row r="27" spans="1:66" s="46" customFormat="1">
      <c r="A27" s="396">
        <v>463</v>
      </c>
      <c r="B27" s="397"/>
      <c r="C27" s="393" t="str">
        <f ca="1">HYPERLINK(MID(CELL("filename",$A$1),SEARCH("[",CELL("filename",$A$1)),SEARCH("]",CELL("filename",$A$1))-SEARCH("[",CELL("filename",$A$1))+1)&amp;"$A$463","Division Singles Guidelines")</f>
        <v>Division Singles Guidelines</v>
      </c>
      <c r="D27" s="394"/>
      <c r="E27" s="394"/>
      <c r="F27" s="394"/>
      <c r="G27" s="394"/>
      <c r="H27" s="394"/>
      <c r="I27" s="394"/>
      <c r="J27" s="394"/>
      <c r="K27" s="394"/>
      <c r="L27" s="394"/>
      <c r="M27" s="394"/>
      <c r="N27" s="394"/>
      <c r="O27" s="395"/>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row>
    <row r="28" spans="1:66" s="46" customFormat="1">
      <c r="A28" s="396">
        <v>511</v>
      </c>
      <c r="B28" s="397"/>
      <c r="C28" s="393" t="str">
        <f ca="1">HYPERLINK(MID(CELL("filename",$A$1),SEARCH("[",CELL("filename",$A$1)),SEARCH("]",CELL("filename",$A$1))-SEARCH("[",CELL("filename",$A$1))+1)&amp;"$A$511","Step-by-Step Quick Guide")</f>
        <v>Step-by-Step Quick Guide</v>
      </c>
      <c r="D28" s="394"/>
      <c r="E28" s="394"/>
      <c r="F28" s="394"/>
      <c r="G28" s="394"/>
      <c r="H28" s="394"/>
      <c r="I28" s="394"/>
      <c r="J28" s="394"/>
      <c r="K28" s="394"/>
      <c r="L28" s="394"/>
      <c r="M28" s="394"/>
      <c r="N28" s="394"/>
      <c r="O28" s="395"/>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row>
    <row r="29" spans="1:66" s="46" customFormat="1">
      <c r="A29" s="396">
        <v>530</v>
      </c>
      <c r="B29" s="397"/>
      <c r="C29" s="393" t="str">
        <f ca="1">HYPERLINK(MID(CELL("filename",$A$1),SEARCH("[",CELL("filename",$A$1)),SEARCH("]",CELL("filename",$A$1))-SEARCH("[",CELL("filename",$A$1))+1)&amp;"$A$530","Frequently Asked Questions (FAQs)")</f>
        <v>Frequently Asked Questions (FAQs)</v>
      </c>
      <c r="D29" s="394"/>
      <c r="E29" s="394"/>
      <c r="F29" s="394"/>
      <c r="G29" s="394"/>
      <c r="H29" s="394"/>
      <c r="I29" s="394"/>
      <c r="J29" s="394"/>
      <c r="K29" s="394"/>
      <c r="L29" s="394"/>
      <c r="M29" s="394"/>
      <c r="N29" s="394"/>
      <c r="O29" s="395"/>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row>
    <row r="30" spans="1:66" s="46" customFormat="1">
      <c r="A30" s="396">
        <v>570</v>
      </c>
      <c r="B30" s="397"/>
      <c r="C30" s="393" t="str">
        <f ca="1">HYPERLINK(MID(CELL("filename",$A$1),SEARCH("[",CELL("filename",$A$1)),SEARCH("]",CELL("filename",$A$1))-SEARCH("[",CELL("filename",$A$1))+1)&amp;"$A$570","History/Revision Log")</f>
        <v>History/Revision Log</v>
      </c>
      <c r="D30" s="394"/>
      <c r="E30" s="394"/>
      <c r="F30" s="394"/>
      <c r="G30" s="394"/>
      <c r="H30" s="394"/>
      <c r="I30" s="394"/>
      <c r="J30" s="394"/>
      <c r="K30" s="394"/>
      <c r="L30" s="394"/>
      <c r="M30" s="394"/>
      <c r="N30" s="394"/>
      <c r="O30" s="395"/>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row>
    <row r="32" spans="1:66" s="46" customFormat="1">
      <c r="A32" s="47" t="s">
        <v>134</v>
      </c>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row>
    <row r="34" spans="1:66" s="46" customFormat="1">
      <c r="A34" s="47" t="s">
        <v>135</v>
      </c>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row>
    <row r="35" spans="1:66" s="46" customFormat="1">
      <c r="B35" s="47"/>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row>
    <row r="40" spans="1:66">
      <c r="A40"/>
      <c r="B40"/>
      <c r="C40"/>
    </row>
    <row r="60" spans="1:2">
      <c r="A60" s="47" t="s">
        <v>136</v>
      </c>
    </row>
    <row r="61" spans="1:2">
      <c r="A61" s="47" t="s">
        <v>137</v>
      </c>
    </row>
    <row r="62" spans="1:2">
      <c r="B62" s="47" t="s">
        <v>138</v>
      </c>
    </row>
    <row r="63" spans="1:2">
      <c r="A63" s="47" t="s">
        <v>139</v>
      </c>
      <c r="B63" s="47"/>
    </row>
    <row r="64" spans="1:2">
      <c r="A64" s="47"/>
    </row>
    <row r="65" spans="1:66" s="46" customFormat="1">
      <c r="A65" s="46" t="s">
        <v>397</v>
      </c>
      <c r="B65" s="47"/>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row>
    <row r="66" spans="1:66" s="46" customFormat="1">
      <c r="A66" s="47" t="s">
        <v>398</v>
      </c>
      <c r="B66" s="47"/>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row>
    <row r="67" spans="1:66">
      <c r="A67" s="47" t="s">
        <v>399</v>
      </c>
    </row>
    <row r="68" spans="1:66">
      <c r="A68" s="46" t="s">
        <v>400</v>
      </c>
      <c r="B68" s="47"/>
    </row>
    <row r="69" spans="1:66">
      <c r="A69" s="46" t="s">
        <v>401</v>
      </c>
    </row>
    <row r="79" spans="1:66">
      <c r="A79" s="46" t="s">
        <v>414</v>
      </c>
    </row>
    <row r="80" spans="1:66">
      <c r="B80" s="46" t="s">
        <v>415</v>
      </c>
    </row>
    <row r="81" spans="1:2">
      <c r="B81" s="46" t="s">
        <v>416</v>
      </c>
    </row>
    <row r="82" spans="1:2">
      <c r="B82" s="46" t="s">
        <v>417</v>
      </c>
    </row>
    <row r="83" spans="1:2">
      <c r="B83" s="46" t="s">
        <v>418</v>
      </c>
    </row>
    <row r="85" spans="1:2">
      <c r="A85" s="46" t="s">
        <v>421</v>
      </c>
    </row>
    <row r="86" spans="1:2">
      <c r="B86" s="46" t="s">
        <v>419</v>
      </c>
    </row>
    <row r="87" spans="1:2">
      <c r="B87" s="46" t="s">
        <v>420</v>
      </c>
    </row>
    <row r="89" spans="1:2">
      <c r="A89" s="46" t="s">
        <v>424</v>
      </c>
    </row>
    <row r="90" spans="1:2">
      <c r="B90" s="46" t="s">
        <v>422</v>
      </c>
    </row>
    <row r="91" spans="1:2">
      <c r="B91" s="46" t="s">
        <v>423</v>
      </c>
    </row>
    <row r="92" spans="1:2">
      <c r="B92" s="46" t="s">
        <v>425</v>
      </c>
    </row>
    <row r="93" spans="1:2">
      <c r="B93" s="46" t="s">
        <v>426</v>
      </c>
    </row>
    <row r="94" spans="1:2">
      <c r="B94" s="46" t="s">
        <v>427</v>
      </c>
    </row>
    <row r="95" spans="1:2">
      <c r="B95" s="46" t="s">
        <v>428</v>
      </c>
    </row>
    <row r="96" spans="1:2">
      <c r="B96" s="46" t="s">
        <v>429</v>
      </c>
    </row>
    <row r="97" spans="1:66">
      <c r="B97" s="46" t="s">
        <v>430</v>
      </c>
    </row>
    <row r="99" spans="1:66" s="46" customFormat="1">
      <c r="A99" s="45" t="s">
        <v>140</v>
      </c>
      <c r="B99" s="47"/>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row>
    <row r="101" spans="1:66" s="46" customFormat="1">
      <c r="A101" s="47"/>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row>
    <row r="102" spans="1:66" s="46" customFormat="1">
      <c r="A102" s="47"/>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row>
    <row r="105" spans="1:66">
      <c r="A105" s="47" t="s">
        <v>141</v>
      </c>
    </row>
    <row r="106" spans="1:66">
      <c r="B106" s="47" t="s">
        <v>142</v>
      </c>
    </row>
    <row r="107" spans="1:66">
      <c r="A107" s="47" t="s">
        <v>143</v>
      </c>
    </row>
    <row r="108" spans="1:66">
      <c r="A108" s="47" t="s">
        <v>144</v>
      </c>
    </row>
    <row r="109" spans="1:66">
      <c r="A109" s="47" t="s">
        <v>145</v>
      </c>
    </row>
    <row r="111" spans="1:66">
      <c r="A111" s="47" t="s">
        <v>146</v>
      </c>
    </row>
    <row r="112" spans="1:66">
      <c r="A112" s="47" t="s">
        <v>147</v>
      </c>
    </row>
    <row r="114" spans="1:2">
      <c r="A114" s="47" t="s">
        <v>148</v>
      </c>
    </row>
    <row r="116" spans="1:2">
      <c r="A116" s="45" t="s">
        <v>149</v>
      </c>
    </row>
    <row r="118" spans="1:2">
      <c r="A118" s="47" t="s">
        <v>150</v>
      </c>
    </row>
    <row r="119" spans="1:2">
      <c r="A119" s="47" t="s">
        <v>151</v>
      </c>
    </row>
    <row r="120" spans="1:2">
      <c r="A120" s="47" t="s">
        <v>152</v>
      </c>
    </row>
    <row r="122" spans="1:2">
      <c r="A122" s="47" t="s">
        <v>153</v>
      </c>
    </row>
    <row r="123" spans="1:2">
      <c r="B123" s="47" t="s">
        <v>154</v>
      </c>
    </row>
    <row r="124" spans="1:2">
      <c r="B124" s="47" t="s">
        <v>155</v>
      </c>
    </row>
    <row r="125" spans="1:2">
      <c r="A125" s="46" t="s">
        <v>156</v>
      </c>
    </row>
    <row r="126" spans="1:2">
      <c r="A126" s="47"/>
    </row>
    <row r="127" spans="1:2">
      <c r="A127" s="47" t="s">
        <v>157</v>
      </c>
    </row>
    <row r="128" spans="1:2">
      <c r="B128" s="47" t="s">
        <v>158</v>
      </c>
    </row>
    <row r="157" spans="1:2">
      <c r="A157" s="47" t="s">
        <v>159</v>
      </c>
    </row>
    <row r="158" spans="1:2">
      <c r="A158" s="47"/>
      <c r="B158" s="47" t="s">
        <v>160</v>
      </c>
    </row>
    <row r="159" spans="1:2">
      <c r="A159" s="47" t="s">
        <v>161</v>
      </c>
      <c r="B159" s="47"/>
    </row>
    <row r="160" spans="1:2">
      <c r="A160" s="47"/>
    </row>
    <row r="161" spans="1:2">
      <c r="A161" s="47" t="s">
        <v>162</v>
      </c>
    </row>
    <row r="162" spans="1:2">
      <c r="B162" s="47" t="s">
        <v>163</v>
      </c>
    </row>
    <row r="184" spans="1:16">
      <c r="A184" s="46" t="s">
        <v>164</v>
      </c>
    </row>
    <row r="185" spans="1:16">
      <c r="A185" s="47" t="s">
        <v>165</v>
      </c>
    </row>
    <row r="186" spans="1:16">
      <c r="A186" s="47"/>
    </row>
    <row r="187" spans="1:16">
      <c r="A187" s="89" t="s">
        <v>166</v>
      </c>
      <c r="B187" s="90"/>
      <c r="C187" s="91"/>
      <c r="D187" s="91"/>
      <c r="E187" s="91"/>
      <c r="F187" s="91"/>
      <c r="G187" s="92"/>
      <c r="H187" s="99" t="s">
        <v>167</v>
      </c>
      <c r="I187" s="91"/>
      <c r="J187" s="91"/>
      <c r="K187" s="91"/>
      <c r="L187" s="91"/>
      <c r="M187" s="91"/>
      <c r="N187" s="91"/>
      <c r="O187" s="91"/>
      <c r="P187" s="92"/>
    </row>
    <row r="188" spans="1:16">
      <c r="A188" s="93"/>
      <c r="B188" s="47"/>
      <c r="G188" s="94"/>
      <c r="H188" s="95"/>
      <c r="P188" s="94"/>
    </row>
    <row r="189" spans="1:16">
      <c r="A189" s="93" t="s">
        <v>76</v>
      </c>
      <c r="E189" s="46">
        <v>2489</v>
      </c>
      <c r="F189" s="46" t="s">
        <v>168</v>
      </c>
      <c r="G189" s="94"/>
      <c r="H189" s="95"/>
      <c r="I189" s="46" t="s">
        <v>73</v>
      </c>
      <c r="M189" s="46">
        <v>2516</v>
      </c>
      <c r="N189" s="46" t="s">
        <v>169</v>
      </c>
      <c r="P189" s="94"/>
    </row>
    <row r="190" spans="1:16">
      <c r="A190" s="95" t="s">
        <v>72</v>
      </c>
      <c r="E190" s="46">
        <v>2322</v>
      </c>
      <c r="F190" s="46" t="s">
        <v>170</v>
      </c>
      <c r="G190" s="94"/>
      <c r="H190" s="95"/>
      <c r="I190" s="46" t="s">
        <v>76</v>
      </c>
      <c r="M190" s="46">
        <v>2489</v>
      </c>
      <c r="N190" s="46" t="s">
        <v>168</v>
      </c>
      <c r="P190" s="94"/>
    </row>
    <row r="191" spans="1:16">
      <c r="A191" s="95" t="s">
        <v>75</v>
      </c>
      <c r="E191" s="46">
        <v>2400</v>
      </c>
      <c r="F191" s="46" t="s">
        <v>171</v>
      </c>
      <c r="G191" s="94"/>
      <c r="H191" s="95"/>
      <c r="I191" s="46" t="s">
        <v>75</v>
      </c>
      <c r="M191" s="46">
        <v>2400</v>
      </c>
      <c r="N191" s="46" t="s">
        <v>171</v>
      </c>
      <c r="P191" s="94"/>
    </row>
    <row r="192" spans="1:16">
      <c r="A192" s="95" t="s">
        <v>69</v>
      </c>
      <c r="E192" s="46">
        <v>2157</v>
      </c>
      <c r="F192" s="46" t="s">
        <v>168</v>
      </c>
      <c r="G192" s="94"/>
      <c r="H192" s="95"/>
      <c r="I192" s="46" t="s">
        <v>72</v>
      </c>
      <c r="M192" s="46">
        <v>2322</v>
      </c>
      <c r="N192" s="46" t="s">
        <v>170</v>
      </c>
      <c r="P192" s="94"/>
    </row>
    <row r="193" spans="1:16">
      <c r="A193" s="95" t="s">
        <v>74</v>
      </c>
      <c r="E193" s="46">
        <v>2283</v>
      </c>
      <c r="F193" s="46" t="s">
        <v>168</v>
      </c>
      <c r="G193" s="94"/>
      <c r="H193" s="95"/>
      <c r="I193" s="46" t="s">
        <v>74</v>
      </c>
      <c r="M193" s="46">
        <v>2283</v>
      </c>
      <c r="N193" s="46" t="s">
        <v>168</v>
      </c>
      <c r="P193" s="94"/>
    </row>
    <row r="194" spans="1:16">
      <c r="A194" s="95" t="s">
        <v>71</v>
      </c>
      <c r="E194" s="46">
        <v>2170</v>
      </c>
      <c r="F194" s="46" t="s">
        <v>168</v>
      </c>
      <c r="G194" s="94"/>
      <c r="H194" s="95"/>
      <c r="I194" s="46" t="s">
        <v>71</v>
      </c>
      <c r="M194" s="46">
        <v>2170</v>
      </c>
      <c r="N194" s="46" t="s">
        <v>168</v>
      </c>
      <c r="P194" s="94"/>
    </row>
    <row r="195" spans="1:16">
      <c r="A195" s="95" t="s">
        <v>70</v>
      </c>
      <c r="E195" s="46">
        <v>2113</v>
      </c>
      <c r="F195" s="46" t="s">
        <v>169</v>
      </c>
      <c r="G195" s="94"/>
      <c r="H195" s="95"/>
      <c r="I195" s="46" t="s">
        <v>69</v>
      </c>
      <c r="M195" s="46">
        <v>2157</v>
      </c>
      <c r="N195" s="46" t="s">
        <v>168</v>
      </c>
      <c r="P195" s="94"/>
    </row>
    <row r="196" spans="1:16">
      <c r="A196" s="96" t="s">
        <v>73</v>
      </c>
      <c r="B196" s="97"/>
      <c r="C196" s="97"/>
      <c r="D196" s="97"/>
      <c r="E196" s="97">
        <v>2516</v>
      </c>
      <c r="F196" s="97" t="s">
        <v>169</v>
      </c>
      <c r="G196" s="98"/>
      <c r="H196" s="96"/>
      <c r="I196" s="97" t="s">
        <v>70</v>
      </c>
      <c r="J196" s="97"/>
      <c r="K196" s="97"/>
      <c r="L196" s="97"/>
      <c r="M196" s="97">
        <v>2113</v>
      </c>
      <c r="N196" s="97" t="s">
        <v>169</v>
      </c>
      <c r="O196" s="97"/>
      <c r="P196" s="98"/>
    </row>
    <row r="198" spans="1:16">
      <c r="A198" s="47" t="s">
        <v>172</v>
      </c>
    </row>
    <row r="199" spans="1:16">
      <c r="B199" s="47" t="s">
        <v>173</v>
      </c>
    </row>
    <row r="200" spans="1:16">
      <c r="B200" s="47" t="s">
        <v>174</v>
      </c>
    </row>
    <row r="202" spans="1:16">
      <c r="A202" s="46">
        <v>1</v>
      </c>
      <c r="B202" s="100" t="s">
        <v>73</v>
      </c>
      <c r="C202" s="100"/>
      <c r="D202" s="100"/>
      <c r="E202" s="100">
        <v>2516</v>
      </c>
      <c r="F202" s="100" t="s">
        <v>169</v>
      </c>
      <c r="G202" s="100"/>
      <c r="H202" s="46">
        <v>2</v>
      </c>
      <c r="I202" s="101" t="s">
        <v>76</v>
      </c>
      <c r="J202" s="101"/>
      <c r="K202" s="101"/>
      <c r="L202" s="101"/>
      <c r="M202" s="101">
        <v>2489</v>
      </c>
      <c r="N202" s="101" t="s">
        <v>168</v>
      </c>
      <c r="O202" s="101"/>
    </row>
    <row r="203" spans="1:16">
      <c r="A203" s="46">
        <v>4</v>
      </c>
      <c r="B203" t="s">
        <v>72</v>
      </c>
      <c r="E203">
        <v>2322</v>
      </c>
      <c r="F203" t="s">
        <v>170</v>
      </c>
      <c r="H203" s="46">
        <v>3</v>
      </c>
      <c r="I203" t="s">
        <v>75</v>
      </c>
      <c r="M203">
        <v>2400</v>
      </c>
      <c r="N203" t="s">
        <v>171</v>
      </c>
    </row>
    <row r="204" spans="1:16">
      <c r="A204" s="46">
        <v>5</v>
      </c>
      <c r="B204" s="101" t="s">
        <v>74</v>
      </c>
      <c r="C204" s="101"/>
      <c r="D204" s="101"/>
      <c r="E204" s="101">
        <v>2283</v>
      </c>
      <c r="F204" s="101" t="s">
        <v>168</v>
      </c>
      <c r="G204" s="101"/>
      <c r="H204" s="46">
        <v>6</v>
      </c>
      <c r="I204" s="101" t="s">
        <v>71</v>
      </c>
      <c r="J204" s="101"/>
      <c r="K204" s="101"/>
      <c r="L204" s="101"/>
      <c r="M204" s="101">
        <v>2170</v>
      </c>
      <c r="N204" s="101" t="s">
        <v>168</v>
      </c>
      <c r="O204" s="101"/>
    </row>
    <row r="205" spans="1:16">
      <c r="A205" s="46">
        <v>8</v>
      </c>
      <c r="B205" s="100" t="s">
        <v>70</v>
      </c>
      <c r="C205" s="100"/>
      <c r="D205" s="100"/>
      <c r="E205" s="100">
        <v>2113</v>
      </c>
      <c r="F205" s="100" t="s">
        <v>169</v>
      </c>
      <c r="G205" s="100"/>
      <c r="H205" s="46">
        <v>7</v>
      </c>
      <c r="I205" s="101" t="s">
        <v>69</v>
      </c>
      <c r="J205" s="101"/>
      <c r="K205" s="101"/>
      <c r="L205" s="101"/>
      <c r="M205" s="101">
        <v>2157</v>
      </c>
      <c r="N205" s="101" t="s">
        <v>168</v>
      </c>
      <c r="O205" s="101"/>
    </row>
    <row r="207" spans="1:16">
      <c r="A207" s="47" t="s">
        <v>175</v>
      </c>
    </row>
    <row r="208" spans="1:16">
      <c r="B208" s="47" t="s">
        <v>176</v>
      </c>
    </row>
    <row r="209" spans="1:15">
      <c r="B209" s="47" t="s">
        <v>177</v>
      </c>
    </row>
    <row r="210" spans="1:15">
      <c r="B210" s="47"/>
    </row>
    <row r="211" spans="1:15">
      <c r="A211" s="47" t="s">
        <v>178</v>
      </c>
    </row>
    <row r="212" spans="1:15">
      <c r="B212" s="47" t="s">
        <v>179</v>
      </c>
    </row>
    <row r="213" spans="1:15">
      <c r="B213" s="47" t="s">
        <v>180</v>
      </c>
    </row>
    <row r="214" spans="1:15">
      <c r="B214" s="47"/>
    </row>
    <row r="215" spans="1:15">
      <c r="A215" s="47" t="s">
        <v>181</v>
      </c>
    </row>
    <row r="217" spans="1:15">
      <c r="A217" s="46">
        <v>1</v>
      </c>
      <c r="B217" s="100" t="s">
        <v>73</v>
      </c>
      <c r="C217" s="100"/>
      <c r="D217" s="100"/>
      <c r="E217" s="100">
        <v>2516</v>
      </c>
      <c r="F217" s="100" t="s">
        <v>169</v>
      </c>
      <c r="G217" s="100"/>
      <c r="H217" s="46">
        <v>2</v>
      </c>
      <c r="I217" s="101" t="s">
        <v>76</v>
      </c>
      <c r="J217" s="101"/>
      <c r="K217" s="101"/>
      <c r="L217" s="101"/>
      <c r="M217" s="101">
        <v>2489</v>
      </c>
      <c r="N217" s="101" t="s">
        <v>168</v>
      </c>
      <c r="O217" s="101"/>
    </row>
    <row r="218" spans="1:15">
      <c r="A218" s="46">
        <v>3</v>
      </c>
      <c r="B218" t="s">
        <v>72</v>
      </c>
      <c r="E218">
        <v>2322</v>
      </c>
      <c r="F218" t="s">
        <v>170</v>
      </c>
      <c r="H218" s="46">
        <v>4</v>
      </c>
      <c r="I218" t="s">
        <v>75</v>
      </c>
      <c r="M218">
        <v>2400</v>
      </c>
      <c r="N218" t="s">
        <v>171</v>
      </c>
    </row>
    <row r="219" spans="1:15">
      <c r="A219" s="46">
        <v>5</v>
      </c>
      <c r="B219" s="101" t="s">
        <v>74</v>
      </c>
      <c r="C219" s="101"/>
      <c r="D219" s="101"/>
      <c r="E219" s="101">
        <v>2283</v>
      </c>
      <c r="F219" s="101" t="s">
        <v>168</v>
      </c>
      <c r="G219" s="101"/>
      <c r="H219" s="46">
        <v>6</v>
      </c>
      <c r="I219" s="101" t="s">
        <v>71</v>
      </c>
      <c r="J219" s="101"/>
      <c r="K219" s="101"/>
      <c r="L219" s="101"/>
      <c r="M219" s="101">
        <v>2170</v>
      </c>
      <c r="N219" s="101" t="s">
        <v>168</v>
      </c>
      <c r="O219" s="101"/>
    </row>
    <row r="220" spans="1:15">
      <c r="A220" s="46">
        <v>8</v>
      </c>
      <c r="B220" s="101" t="s">
        <v>69</v>
      </c>
      <c r="C220" s="101"/>
      <c r="D220" s="101"/>
      <c r="E220" s="101">
        <v>2157</v>
      </c>
      <c r="F220" s="101" t="s">
        <v>168</v>
      </c>
      <c r="G220" s="101"/>
      <c r="H220" s="46">
        <v>7</v>
      </c>
      <c r="I220" s="100" t="s">
        <v>70</v>
      </c>
      <c r="J220" s="100"/>
      <c r="K220" s="100"/>
      <c r="L220" s="100"/>
      <c r="M220" s="100">
        <v>2113</v>
      </c>
      <c r="N220" s="100" t="s">
        <v>169</v>
      </c>
      <c r="O220" s="100"/>
    </row>
    <row r="222" spans="1:15">
      <c r="A222" s="47" t="s">
        <v>182</v>
      </c>
    </row>
    <row r="228" spans="1:2">
      <c r="A228" s="47" t="s">
        <v>183</v>
      </c>
    </row>
    <row r="229" spans="1:2">
      <c r="B229" s="47" t="s">
        <v>184</v>
      </c>
    </row>
    <row r="236" spans="1:2">
      <c r="A236" s="45" t="s">
        <v>185</v>
      </c>
    </row>
    <row r="238" spans="1:2">
      <c r="A238" s="47" t="s">
        <v>186</v>
      </c>
    </row>
    <row r="239" spans="1:2">
      <c r="B239" s="47" t="s">
        <v>187</v>
      </c>
    </row>
    <row r="240" spans="1:2">
      <c r="B240" s="47"/>
    </row>
    <row r="254" spans="1:2">
      <c r="A254" s="47" t="s">
        <v>188</v>
      </c>
    </row>
    <row r="255" spans="1:2">
      <c r="B255" s="47" t="s">
        <v>189</v>
      </c>
    </row>
    <row r="262" spans="1:1">
      <c r="A262" s="46" t="s">
        <v>190</v>
      </c>
    </row>
    <row r="263" spans="1:1">
      <c r="A263" s="46" t="s">
        <v>191</v>
      </c>
    </row>
    <row r="264" spans="1:1">
      <c r="A264" s="46" t="s">
        <v>192</v>
      </c>
    </row>
    <row r="265" spans="1:1">
      <c r="A265" s="46" t="s">
        <v>193</v>
      </c>
    </row>
    <row r="266" spans="1:1">
      <c r="A266" s="46" t="s">
        <v>194</v>
      </c>
    </row>
    <row r="268" spans="1:1">
      <c r="A268" s="47" t="s">
        <v>195</v>
      </c>
    </row>
    <row r="269" spans="1:1">
      <c r="A269" s="47" t="s">
        <v>196</v>
      </c>
    </row>
    <row r="270" spans="1:1">
      <c r="A270" s="47" t="s">
        <v>197</v>
      </c>
    </row>
    <row r="271" spans="1:1">
      <c r="A271" s="47" t="s">
        <v>198</v>
      </c>
    </row>
    <row r="272" spans="1:1">
      <c r="A272" s="47" t="s">
        <v>199</v>
      </c>
    </row>
    <row r="274" spans="1:2">
      <c r="A274" s="47" t="s">
        <v>200</v>
      </c>
    </row>
    <row r="275" spans="1:2">
      <c r="B275" s="47"/>
    </row>
    <row r="276" spans="1:2">
      <c r="A276" s="47" t="s">
        <v>201</v>
      </c>
    </row>
    <row r="277" spans="1:2">
      <c r="B277" s="47" t="s">
        <v>202</v>
      </c>
    </row>
    <row r="278" spans="1:2">
      <c r="A278" s="47"/>
    </row>
    <row r="279" spans="1:2">
      <c r="A279" s="47"/>
    </row>
    <row r="280" spans="1:2">
      <c r="A280" s="47"/>
    </row>
    <row r="281" spans="1:2">
      <c r="A281" s="47"/>
    </row>
    <row r="282" spans="1:2">
      <c r="A282" s="47"/>
    </row>
    <row r="283" spans="1:2">
      <c r="A283" s="47"/>
    </row>
    <row r="284" spans="1:2">
      <c r="A284" s="47"/>
    </row>
    <row r="285" spans="1:2">
      <c r="A285" s="47"/>
    </row>
    <row r="286" spans="1:2">
      <c r="A286" s="47"/>
    </row>
    <row r="287" spans="1:2">
      <c r="A287" s="47"/>
    </row>
    <row r="288" spans="1:2">
      <c r="A288" s="47"/>
    </row>
    <row r="289" spans="1:2">
      <c r="A289" s="47"/>
    </row>
    <row r="290" spans="1:2">
      <c r="A290" s="47"/>
    </row>
    <row r="291" spans="1:2">
      <c r="A291" s="47"/>
    </row>
    <row r="292" spans="1:2">
      <c r="A292" s="47"/>
    </row>
    <row r="293" spans="1:2">
      <c r="A293" s="47"/>
    </row>
    <row r="294" spans="1:2">
      <c r="A294" s="47"/>
    </row>
    <row r="295" spans="1:2">
      <c r="A295" s="47"/>
    </row>
    <row r="296" spans="1:2">
      <c r="A296" s="47"/>
    </row>
    <row r="297" spans="1:2">
      <c r="A297" s="47"/>
    </row>
    <row r="298" spans="1:2">
      <c r="A298" s="47"/>
    </row>
    <row r="299" spans="1:2">
      <c r="A299" s="47"/>
    </row>
    <row r="300" spans="1:2">
      <c r="A300" s="47"/>
    </row>
    <row r="303" spans="1:2">
      <c r="A303" s="47" t="s">
        <v>203</v>
      </c>
    </row>
    <row r="304" spans="1:2">
      <c r="A304" s="47"/>
      <c r="B304" s="47" t="s">
        <v>204</v>
      </c>
    </row>
    <row r="305" spans="1:2">
      <c r="A305" s="47"/>
      <c r="B305" s="47" t="s">
        <v>205</v>
      </c>
    </row>
    <row r="306" spans="1:2">
      <c r="A306" s="47"/>
    </row>
    <row r="307" spans="1:2">
      <c r="A307" s="47"/>
    </row>
    <row r="308" spans="1:2">
      <c r="A308" s="47"/>
    </row>
    <row r="309" spans="1:2">
      <c r="A309" s="47"/>
    </row>
    <row r="310" spans="1:2">
      <c r="A310" s="47"/>
    </row>
    <row r="311" spans="1:2">
      <c r="A311" s="47"/>
    </row>
    <row r="312" spans="1:2">
      <c r="A312" s="47"/>
    </row>
    <row r="313" spans="1:2">
      <c r="A313" s="47"/>
    </row>
    <row r="314" spans="1:2">
      <c r="A314" s="47"/>
    </row>
    <row r="315" spans="1:2">
      <c r="A315" s="47"/>
    </row>
    <row r="316" spans="1:2">
      <c r="A316" s="47"/>
    </row>
    <row r="317" spans="1:2">
      <c r="A317" s="47"/>
    </row>
    <row r="318" spans="1:2">
      <c r="A318" s="47"/>
    </row>
    <row r="319" spans="1:2">
      <c r="A319" s="47"/>
    </row>
    <row r="320" spans="1:2">
      <c r="A320" s="47"/>
    </row>
    <row r="321" spans="1:2">
      <c r="A321" s="47"/>
    </row>
    <row r="322" spans="1:2">
      <c r="A322" s="47"/>
    </row>
    <row r="323" spans="1:2">
      <c r="A323" s="47"/>
    </row>
    <row r="324" spans="1:2">
      <c r="A324" s="47"/>
    </row>
    <row r="325" spans="1:2">
      <c r="A325" s="47"/>
    </row>
    <row r="326" spans="1:2">
      <c r="A326" s="47"/>
    </row>
    <row r="327" spans="1:2">
      <c r="A327" s="47"/>
    </row>
    <row r="328" spans="1:2">
      <c r="A328" s="47" t="s">
        <v>206</v>
      </c>
    </row>
    <row r="330" spans="1:2">
      <c r="A330" s="47" t="s">
        <v>207</v>
      </c>
    </row>
    <row r="331" spans="1:2">
      <c r="A331" s="46" t="s">
        <v>402</v>
      </c>
    </row>
    <row r="332" spans="1:2">
      <c r="A332" s="47" t="s">
        <v>404</v>
      </c>
    </row>
    <row r="334" spans="1:2">
      <c r="A334" s="47" t="s">
        <v>405</v>
      </c>
    </row>
    <row r="335" spans="1:2">
      <c r="A335" s="47" t="s">
        <v>406</v>
      </c>
    </row>
    <row r="336" spans="1:2">
      <c r="A336" s="47" t="s">
        <v>407</v>
      </c>
      <c r="B336" s="47"/>
    </row>
    <row r="337" spans="1:2">
      <c r="A337" s="47"/>
      <c r="B337" s="47"/>
    </row>
    <row r="369" spans="1:6">
      <c r="A369" s="45" t="s">
        <v>208</v>
      </c>
    </row>
    <row r="371" spans="1:6">
      <c r="A371" s="47" t="s">
        <v>209</v>
      </c>
    </row>
    <row r="372" spans="1:6">
      <c r="B372" s="47" t="s">
        <v>210</v>
      </c>
    </row>
    <row r="373" spans="1:6">
      <c r="B373" s="47" t="s">
        <v>211</v>
      </c>
    </row>
    <row r="374" spans="1:6">
      <c r="A374" s="47" t="s">
        <v>212</v>
      </c>
      <c r="B374" s="47"/>
    </row>
    <row r="375" spans="1:6">
      <c r="A375" s="47" t="s">
        <v>213</v>
      </c>
      <c r="B375" s="47"/>
    </row>
    <row r="377" spans="1:6">
      <c r="A377" s="47" t="s">
        <v>214</v>
      </c>
    </row>
    <row r="378" spans="1:6">
      <c r="B378" s="47" t="s">
        <v>215</v>
      </c>
    </row>
    <row r="380" spans="1:6">
      <c r="A380" s="47" t="s">
        <v>216</v>
      </c>
    </row>
    <row r="382" spans="1:6">
      <c r="F382" s="47" t="s">
        <v>217</v>
      </c>
    </row>
    <row r="384" spans="1:6">
      <c r="F384" s="47" t="s">
        <v>218</v>
      </c>
    </row>
    <row r="385" spans="6:6">
      <c r="F385" s="47" t="s">
        <v>219</v>
      </c>
    </row>
    <row r="386" spans="6:6">
      <c r="F386" s="47" t="s">
        <v>220</v>
      </c>
    </row>
    <row r="387" spans="6:6">
      <c r="F387" s="47"/>
    </row>
    <row r="388" spans="6:6">
      <c r="F388" s="65" t="s">
        <v>221</v>
      </c>
    </row>
    <row r="389" spans="6:6">
      <c r="F389" s="65" t="s">
        <v>222</v>
      </c>
    </row>
    <row r="390" spans="6:6">
      <c r="F390" s="65" t="s">
        <v>223</v>
      </c>
    </row>
    <row r="391" spans="6:6">
      <c r="F391" s="65" t="s">
        <v>224</v>
      </c>
    </row>
    <row r="392" spans="6:6">
      <c r="F392" s="47"/>
    </row>
    <row r="393" spans="6:6">
      <c r="F393" s="66" t="s">
        <v>225</v>
      </c>
    </row>
    <row r="394" spans="6:6">
      <c r="F394" s="66" t="s">
        <v>226</v>
      </c>
    </row>
    <row r="395" spans="6:6">
      <c r="F395" s="66" t="s">
        <v>223</v>
      </c>
    </row>
    <row r="396" spans="6:6">
      <c r="F396" s="66" t="s">
        <v>224</v>
      </c>
    </row>
    <row r="397" spans="6:6">
      <c r="F397" s="47"/>
    </row>
    <row r="406" spans="1:16">
      <c r="F406" s="398" t="s">
        <v>227</v>
      </c>
      <c r="G406" s="399"/>
      <c r="H406" s="399"/>
      <c r="I406" s="399"/>
      <c r="J406" s="399"/>
      <c r="K406" s="399"/>
      <c r="L406" s="399"/>
      <c r="M406" s="399"/>
      <c r="N406" s="399"/>
      <c r="O406" s="399"/>
      <c r="P406" s="399"/>
    </row>
    <row r="407" spans="1:16">
      <c r="F407" s="399"/>
      <c r="G407" s="399"/>
      <c r="H407" s="399"/>
      <c r="I407" s="399"/>
      <c r="J407" s="399"/>
      <c r="K407" s="399"/>
      <c r="L407" s="399"/>
      <c r="M407" s="399"/>
      <c r="N407" s="399"/>
      <c r="O407" s="399"/>
      <c r="P407" s="399"/>
    </row>
    <row r="409" spans="1:16">
      <c r="A409" s="47" t="s">
        <v>228</v>
      </c>
    </row>
    <row r="410" spans="1:16">
      <c r="B410" s="47" t="s">
        <v>229</v>
      </c>
    </row>
    <row r="421" spans="1:2">
      <c r="A421" s="47" t="s">
        <v>230</v>
      </c>
    </row>
    <row r="423" spans="1:2">
      <c r="A423" s="47" t="s">
        <v>231</v>
      </c>
    </row>
    <row r="424" spans="1:2">
      <c r="A424" s="47" t="s">
        <v>232</v>
      </c>
    </row>
    <row r="425" spans="1:2">
      <c r="B425" s="47" t="s">
        <v>233</v>
      </c>
    </row>
    <row r="426" spans="1:2">
      <c r="A426" s="47" t="s">
        <v>234</v>
      </c>
    </row>
    <row r="460" spans="1:2">
      <c r="A460" s="45" t="s">
        <v>235</v>
      </c>
    </row>
    <row r="462" spans="1:2">
      <c r="A462" s="47" t="s">
        <v>236</v>
      </c>
    </row>
    <row r="463" spans="1:2">
      <c r="B463" s="47" t="s">
        <v>237</v>
      </c>
    </row>
    <row r="464" spans="1:2">
      <c r="B464" s="47" t="s">
        <v>238</v>
      </c>
    </row>
    <row r="466" spans="1:6">
      <c r="A466" s="47" t="s">
        <v>239</v>
      </c>
    </row>
    <row r="468" spans="1:6">
      <c r="A468" s="102" t="s">
        <v>240</v>
      </c>
      <c r="B468" s="103"/>
      <c r="C468" s="131" t="s">
        <v>241</v>
      </c>
      <c r="D468" s="131" t="s">
        <v>242</v>
      </c>
      <c r="E468" s="131" t="s">
        <v>243</v>
      </c>
      <c r="F468" s="131" t="s">
        <v>244</v>
      </c>
    </row>
    <row r="469" spans="1:6">
      <c r="A469" s="400"/>
      <c r="B469" s="401"/>
      <c r="C469" s="103"/>
      <c r="D469" s="103"/>
      <c r="E469" s="103"/>
      <c r="F469" s="103"/>
    </row>
    <row r="470" spans="1:6">
      <c r="A470" s="392" t="s">
        <v>245</v>
      </c>
      <c r="B470" s="392"/>
      <c r="C470" s="102" t="s">
        <v>246</v>
      </c>
      <c r="D470" s="103"/>
      <c r="E470" s="103"/>
      <c r="F470" s="103"/>
    </row>
    <row r="471" spans="1:6">
      <c r="A471" s="392">
        <v>5</v>
      </c>
      <c r="B471" s="392"/>
      <c r="C471" s="103"/>
      <c r="D471" s="102" t="s">
        <v>246</v>
      </c>
      <c r="E471" s="103"/>
      <c r="F471" s="103"/>
    </row>
    <row r="472" spans="1:6">
      <c r="A472" s="392">
        <v>6</v>
      </c>
      <c r="B472" s="392"/>
      <c r="C472" s="103"/>
      <c r="D472" s="103"/>
      <c r="E472" s="102" t="s">
        <v>246</v>
      </c>
      <c r="F472" s="103"/>
    </row>
    <row r="473" spans="1:6">
      <c r="A473" s="392">
        <v>7</v>
      </c>
      <c r="B473" s="392"/>
      <c r="C473" s="103"/>
      <c r="D473" s="103"/>
      <c r="E473" s="103"/>
      <c r="F473" s="102" t="s">
        <v>246</v>
      </c>
    </row>
    <row r="474" spans="1:6">
      <c r="A474" s="392">
        <v>8</v>
      </c>
      <c r="B474" s="392"/>
      <c r="C474" s="102" t="s">
        <v>247</v>
      </c>
      <c r="D474" s="103"/>
      <c r="E474" s="103"/>
      <c r="F474" s="103"/>
    </row>
    <row r="475" spans="1:6">
      <c r="A475" s="392">
        <v>9</v>
      </c>
      <c r="B475" s="392"/>
      <c r="C475" s="102" t="s">
        <v>248</v>
      </c>
      <c r="D475" s="102" t="s">
        <v>248</v>
      </c>
      <c r="E475" s="103"/>
      <c r="F475" s="103"/>
    </row>
    <row r="476" spans="1:6">
      <c r="A476" s="392">
        <v>10</v>
      </c>
      <c r="B476" s="392"/>
      <c r="C476" s="103"/>
      <c r="D476" s="102" t="s">
        <v>247</v>
      </c>
      <c r="E476" s="103"/>
      <c r="F476" s="103"/>
    </row>
    <row r="477" spans="1:6">
      <c r="A477" s="392">
        <v>11</v>
      </c>
      <c r="B477" s="392"/>
      <c r="C477" s="102" t="s">
        <v>249</v>
      </c>
      <c r="D477" s="103"/>
      <c r="E477" s="103"/>
      <c r="F477" s="103"/>
    </row>
    <row r="478" spans="1:6">
      <c r="A478" s="392">
        <v>12</v>
      </c>
      <c r="B478" s="392"/>
      <c r="C478" s="102" t="s">
        <v>249</v>
      </c>
      <c r="D478" s="103"/>
      <c r="E478" s="103"/>
      <c r="F478" s="103"/>
    </row>
    <row r="479" spans="1:6">
      <c r="A479" s="392">
        <v>13</v>
      </c>
      <c r="B479" s="392"/>
      <c r="C479" s="102" t="s">
        <v>247</v>
      </c>
      <c r="D479" s="102" t="s">
        <v>248</v>
      </c>
      <c r="E479" s="103"/>
      <c r="F479" s="103"/>
    </row>
    <row r="480" spans="1:6">
      <c r="A480" s="392">
        <v>14</v>
      </c>
      <c r="B480" s="392"/>
      <c r="C480" s="103"/>
      <c r="D480" s="102" t="s">
        <v>249</v>
      </c>
      <c r="E480" s="103"/>
      <c r="F480" s="103"/>
    </row>
    <row r="481" spans="1:6">
      <c r="A481" s="392">
        <v>15</v>
      </c>
      <c r="B481" s="392"/>
      <c r="C481" s="103"/>
      <c r="D481" s="102" t="s">
        <v>249</v>
      </c>
      <c r="E481" s="103"/>
      <c r="F481" s="103"/>
    </row>
    <row r="482" spans="1:6">
      <c r="A482" s="392">
        <v>16</v>
      </c>
      <c r="B482" s="392"/>
      <c r="C482" s="102" t="s">
        <v>250</v>
      </c>
      <c r="D482" s="103"/>
      <c r="E482" s="103"/>
      <c r="F482" s="103"/>
    </row>
    <row r="483" spans="1:6">
      <c r="A483" s="392">
        <v>17</v>
      </c>
      <c r="B483" s="392"/>
      <c r="C483" s="102" t="s">
        <v>249</v>
      </c>
      <c r="D483" s="102" t="s">
        <v>248</v>
      </c>
      <c r="E483" s="103"/>
      <c r="F483" s="103"/>
    </row>
    <row r="484" spans="1:6">
      <c r="A484" s="392">
        <v>18</v>
      </c>
      <c r="B484" s="392"/>
      <c r="C484" s="103"/>
      <c r="D484" s="102" t="s">
        <v>250</v>
      </c>
      <c r="E484" s="103"/>
      <c r="F484" s="103"/>
    </row>
    <row r="485" spans="1:6">
      <c r="A485" s="392">
        <v>19</v>
      </c>
      <c r="B485" s="392"/>
      <c r="C485" s="103"/>
      <c r="D485" s="102" t="s">
        <v>250</v>
      </c>
      <c r="E485" s="103"/>
      <c r="F485" s="103"/>
    </row>
    <row r="486" spans="1:6">
      <c r="A486" s="392">
        <v>20</v>
      </c>
      <c r="B486" s="392"/>
      <c r="C486" s="102" t="s">
        <v>251</v>
      </c>
      <c r="D486" s="103"/>
      <c r="E486" s="103"/>
      <c r="F486" s="103"/>
    </row>
    <row r="487" spans="1:6">
      <c r="A487" s="392">
        <v>21</v>
      </c>
      <c r="B487" s="392"/>
      <c r="C487" s="102" t="s">
        <v>250</v>
      </c>
      <c r="D487" s="102" t="s">
        <v>248</v>
      </c>
      <c r="E487" s="103"/>
      <c r="F487" s="103"/>
    </row>
    <row r="488" spans="1:6">
      <c r="A488" s="392">
        <v>22</v>
      </c>
      <c r="B488" s="392"/>
      <c r="C488" s="102" t="s">
        <v>249</v>
      </c>
      <c r="D488" s="102" t="s">
        <v>247</v>
      </c>
      <c r="E488" s="103"/>
      <c r="F488" s="103"/>
    </row>
    <row r="489" spans="1:6">
      <c r="A489" s="392">
        <v>23</v>
      </c>
      <c r="B489" s="392"/>
      <c r="C489" s="102" t="s">
        <v>252</v>
      </c>
      <c r="D489" s="103"/>
      <c r="E489" s="103"/>
      <c r="F489" s="103"/>
    </row>
    <row r="490" spans="1:6">
      <c r="A490" s="392">
        <v>24</v>
      </c>
      <c r="B490" s="392"/>
      <c r="C490" s="102" t="s">
        <v>252</v>
      </c>
      <c r="D490" s="103"/>
      <c r="E490" s="103"/>
      <c r="F490" s="103"/>
    </row>
    <row r="491" spans="1:6">
      <c r="A491" s="392">
        <v>25</v>
      </c>
      <c r="B491" s="392"/>
      <c r="C491" s="103"/>
      <c r="D491" s="102" t="s">
        <v>251</v>
      </c>
      <c r="E491" s="103"/>
      <c r="F491" s="103"/>
    </row>
    <row r="492" spans="1:6">
      <c r="A492" s="392">
        <v>26</v>
      </c>
      <c r="B492" s="392"/>
      <c r="C492" s="102" t="s">
        <v>250</v>
      </c>
      <c r="D492" s="102" t="s">
        <v>247</v>
      </c>
      <c r="E492" s="103"/>
      <c r="F492" s="103"/>
    </row>
    <row r="493" spans="1:6">
      <c r="A493" s="392">
        <v>27</v>
      </c>
      <c r="B493" s="392"/>
      <c r="C493" s="102" t="s">
        <v>253</v>
      </c>
      <c r="D493" s="103"/>
      <c r="E493" s="103"/>
      <c r="F493" s="103"/>
    </row>
    <row r="494" spans="1:6">
      <c r="A494" s="392">
        <v>28</v>
      </c>
      <c r="B494" s="392"/>
      <c r="C494" s="102" t="s">
        <v>253</v>
      </c>
      <c r="D494" s="103"/>
      <c r="E494" s="103"/>
      <c r="F494" s="103"/>
    </row>
    <row r="495" spans="1:6">
      <c r="A495" s="392">
        <v>29</v>
      </c>
      <c r="B495" s="392"/>
      <c r="C495" s="102" t="s">
        <v>252</v>
      </c>
      <c r="D495" s="102" t="s">
        <v>248</v>
      </c>
      <c r="E495" s="103"/>
      <c r="F495" s="103"/>
    </row>
    <row r="496" spans="1:6">
      <c r="A496" s="392">
        <v>30</v>
      </c>
      <c r="B496" s="392"/>
      <c r="C496" s="103"/>
      <c r="D496" s="102" t="s">
        <v>252</v>
      </c>
      <c r="E496" s="103"/>
      <c r="F496" s="103"/>
    </row>
    <row r="497" spans="1:15">
      <c r="A497" s="392">
        <v>31</v>
      </c>
      <c r="B497" s="392"/>
      <c r="C497" s="102" t="s">
        <v>254</v>
      </c>
      <c r="D497" s="103"/>
      <c r="E497" s="103"/>
      <c r="F497" s="103"/>
    </row>
    <row r="498" spans="1:15">
      <c r="A498" s="392">
        <v>32</v>
      </c>
      <c r="B498" s="392"/>
      <c r="C498" s="102" t="s">
        <v>254</v>
      </c>
      <c r="D498" s="103"/>
      <c r="E498" s="103"/>
      <c r="F498" s="103"/>
    </row>
    <row r="499" spans="1:15">
      <c r="A499" s="392">
        <v>33</v>
      </c>
      <c r="B499" s="392"/>
      <c r="C499" s="102" t="s">
        <v>255</v>
      </c>
      <c r="D499" s="102" t="s">
        <v>256</v>
      </c>
      <c r="E499" s="103"/>
      <c r="F499" s="103"/>
    </row>
    <row r="500" spans="1:15">
      <c r="A500" s="392">
        <v>34</v>
      </c>
      <c r="B500" s="392"/>
      <c r="C500" s="102" t="s">
        <v>257</v>
      </c>
      <c r="D500" s="102" t="s">
        <v>258</v>
      </c>
      <c r="E500" s="103"/>
      <c r="F500" s="103"/>
    </row>
    <row r="501" spans="1:15">
      <c r="A501" s="392">
        <v>35</v>
      </c>
      <c r="B501" s="392"/>
      <c r="C501" s="102" t="s">
        <v>259</v>
      </c>
      <c r="D501" s="103"/>
      <c r="E501" s="103"/>
      <c r="F501" s="103"/>
    </row>
    <row r="502" spans="1:15">
      <c r="A502" s="392">
        <v>36</v>
      </c>
      <c r="B502" s="392"/>
      <c r="C502" s="102" t="s">
        <v>259</v>
      </c>
      <c r="D502" s="103"/>
      <c r="E502" s="103"/>
      <c r="F502" s="103"/>
    </row>
    <row r="503" spans="1:15">
      <c r="A503" s="392">
        <v>37</v>
      </c>
      <c r="B503" s="392"/>
      <c r="C503" s="102" t="s">
        <v>260</v>
      </c>
      <c r="D503" s="102" t="s">
        <v>256</v>
      </c>
      <c r="E503" s="103"/>
      <c r="F503" s="103"/>
    </row>
    <row r="504" spans="1:15">
      <c r="A504" s="392">
        <v>38</v>
      </c>
      <c r="B504" s="392"/>
      <c r="C504" s="102" t="s">
        <v>255</v>
      </c>
      <c r="D504" s="102" t="s">
        <v>258</v>
      </c>
      <c r="E504" s="103"/>
      <c r="F504" s="103"/>
    </row>
    <row r="505" spans="1:15">
      <c r="A505" s="392">
        <v>39</v>
      </c>
      <c r="B505" s="392"/>
      <c r="C505" s="102" t="s">
        <v>261</v>
      </c>
      <c r="D505" s="103"/>
      <c r="E505" s="103"/>
      <c r="F505" s="103"/>
    </row>
    <row r="506" spans="1:15">
      <c r="A506" s="392">
        <v>40</v>
      </c>
      <c r="B506" s="392"/>
      <c r="C506" s="102" t="s">
        <v>261</v>
      </c>
      <c r="D506" s="103"/>
      <c r="E506" s="103"/>
      <c r="F506" s="103"/>
    </row>
    <row r="508" spans="1:15">
      <c r="A508" s="45" t="s">
        <v>262</v>
      </c>
    </row>
    <row r="510" spans="1:15">
      <c r="A510" s="58">
        <v>1</v>
      </c>
      <c r="B510" s="405" t="s">
        <v>263</v>
      </c>
      <c r="C510" s="406"/>
      <c r="D510" s="406"/>
      <c r="E510" s="406"/>
      <c r="F510" s="406"/>
      <c r="G510" s="406"/>
      <c r="H510" s="406"/>
      <c r="I510" s="406"/>
      <c r="J510" s="406"/>
      <c r="K510" s="406"/>
      <c r="L510" s="406"/>
      <c r="M510" s="406"/>
      <c r="N510" s="406"/>
      <c r="O510" s="406"/>
    </row>
    <row r="511" spans="1:15">
      <c r="A511" s="58">
        <v>2</v>
      </c>
      <c r="B511" s="405" t="s">
        <v>264</v>
      </c>
      <c r="C511" s="406"/>
      <c r="D511" s="406"/>
      <c r="E511" s="406"/>
      <c r="F511" s="406"/>
      <c r="G511" s="406"/>
      <c r="H511" s="406"/>
      <c r="I511" s="406"/>
      <c r="J511" s="406"/>
      <c r="K511" s="406"/>
      <c r="L511" s="406"/>
      <c r="M511" s="406"/>
      <c r="N511" s="406"/>
      <c r="O511" s="406"/>
    </row>
    <row r="512" spans="1:15">
      <c r="A512" s="58">
        <v>3</v>
      </c>
      <c r="B512" s="405" t="s">
        <v>265</v>
      </c>
      <c r="C512" s="406"/>
      <c r="D512" s="406"/>
      <c r="E512" s="406"/>
      <c r="F512" s="406"/>
      <c r="G512" s="406"/>
      <c r="H512" s="406"/>
      <c r="I512" s="406"/>
      <c r="J512" s="406"/>
      <c r="K512" s="406"/>
      <c r="L512" s="406"/>
      <c r="M512" s="406"/>
      <c r="N512" s="406"/>
      <c r="O512" s="406"/>
    </row>
    <row r="513" spans="1:15">
      <c r="A513" s="58">
        <v>4</v>
      </c>
      <c r="B513" s="405" t="s">
        <v>266</v>
      </c>
      <c r="C513" s="406"/>
      <c r="D513" s="406"/>
      <c r="E513" s="406"/>
      <c r="F513" s="406"/>
      <c r="G513" s="406"/>
      <c r="H513" s="406"/>
      <c r="I513" s="406"/>
      <c r="J513" s="406"/>
      <c r="K513" s="406"/>
      <c r="L513" s="406"/>
      <c r="M513" s="406"/>
      <c r="N513" s="406"/>
      <c r="O513" s="406"/>
    </row>
    <row r="514" spans="1:15">
      <c r="A514" s="58">
        <v>5</v>
      </c>
      <c r="B514" s="405" t="s">
        <v>267</v>
      </c>
      <c r="C514" s="406"/>
      <c r="D514" s="406"/>
      <c r="E514" s="406"/>
      <c r="F514" s="406"/>
      <c r="G514" s="406"/>
      <c r="H514" s="406"/>
      <c r="I514" s="406"/>
      <c r="J514" s="406"/>
      <c r="K514" s="406"/>
      <c r="L514" s="406"/>
      <c r="M514" s="406"/>
      <c r="N514" s="406"/>
      <c r="O514" s="406"/>
    </row>
    <row r="515" spans="1:15" ht="23.4" customHeight="1">
      <c r="A515" s="58">
        <v>6</v>
      </c>
      <c r="B515" s="405" t="s">
        <v>431</v>
      </c>
      <c r="C515" s="406"/>
      <c r="D515" s="406"/>
      <c r="E515" s="406"/>
      <c r="F515" s="406"/>
      <c r="G515" s="406"/>
      <c r="H515" s="406"/>
      <c r="I515" s="406"/>
      <c r="J515" s="406"/>
      <c r="K515" s="406"/>
      <c r="L515" s="406"/>
      <c r="M515" s="406"/>
      <c r="N515" s="406"/>
      <c r="O515" s="406"/>
    </row>
    <row r="516" spans="1:15" ht="25.5" customHeight="1">
      <c r="A516" s="58">
        <v>7</v>
      </c>
      <c r="B516" s="405" t="s">
        <v>432</v>
      </c>
      <c r="C516" s="406"/>
      <c r="D516" s="406"/>
      <c r="E516" s="406"/>
      <c r="F516" s="406"/>
      <c r="G516" s="406"/>
      <c r="H516" s="406"/>
      <c r="I516" s="406"/>
      <c r="J516" s="406"/>
      <c r="K516" s="406"/>
      <c r="L516" s="406"/>
      <c r="M516" s="406"/>
      <c r="N516" s="406"/>
      <c r="O516" s="406"/>
    </row>
    <row r="517" spans="1:15">
      <c r="A517" s="58">
        <v>8</v>
      </c>
      <c r="B517" s="405" t="s">
        <v>268</v>
      </c>
      <c r="C517" s="406"/>
      <c r="D517" s="406"/>
      <c r="E517" s="406"/>
      <c r="F517" s="406"/>
      <c r="G517" s="406"/>
      <c r="H517" s="406"/>
      <c r="I517" s="406"/>
      <c r="J517" s="406"/>
      <c r="K517" s="406"/>
      <c r="L517" s="406"/>
      <c r="M517" s="406"/>
      <c r="N517" s="406"/>
      <c r="O517" s="406"/>
    </row>
    <row r="518" spans="1:15">
      <c r="A518" s="58">
        <v>9</v>
      </c>
      <c r="B518" s="405" t="s">
        <v>269</v>
      </c>
      <c r="C518" s="406"/>
      <c r="D518" s="406"/>
      <c r="E518" s="406"/>
      <c r="F518" s="406"/>
      <c r="G518" s="406"/>
      <c r="H518" s="406"/>
      <c r="I518" s="406"/>
      <c r="J518" s="406"/>
      <c r="K518" s="406"/>
      <c r="L518" s="406"/>
      <c r="M518" s="406"/>
      <c r="N518" s="406"/>
      <c r="O518" s="406"/>
    </row>
    <row r="519" spans="1:15">
      <c r="A519" s="58">
        <v>10</v>
      </c>
      <c r="B519" s="405" t="s">
        <v>270</v>
      </c>
      <c r="C519" s="406"/>
      <c r="D519" s="406"/>
      <c r="E519" s="406"/>
      <c r="F519" s="406"/>
      <c r="G519" s="406"/>
      <c r="H519" s="406"/>
      <c r="I519" s="406"/>
      <c r="J519" s="406"/>
      <c r="K519" s="406"/>
      <c r="L519" s="406"/>
      <c r="M519" s="406"/>
      <c r="N519" s="406"/>
      <c r="O519" s="406"/>
    </row>
    <row r="520" spans="1:15">
      <c r="A520" s="58">
        <v>11</v>
      </c>
      <c r="B520" s="405" t="s">
        <v>271</v>
      </c>
      <c r="C520" s="406"/>
      <c r="D520" s="406"/>
      <c r="E520" s="406"/>
      <c r="F520" s="406"/>
      <c r="G520" s="406"/>
      <c r="H520" s="406"/>
      <c r="I520" s="406"/>
      <c r="J520" s="406"/>
      <c r="K520" s="406"/>
      <c r="L520" s="406"/>
      <c r="M520" s="406"/>
      <c r="N520" s="406"/>
      <c r="O520" s="406"/>
    </row>
    <row r="521" spans="1:15" ht="12.75" customHeight="1">
      <c r="A521" s="58">
        <v>12</v>
      </c>
      <c r="B521" s="402" t="s">
        <v>272</v>
      </c>
      <c r="C521" s="403"/>
      <c r="D521" s="403"/>
      <c r="E521" s="403"/>
      <c r="F521" s="403"/>
      <c r="G521" s="403"/>
      <c r="H521" s="403"/>
      <c r="I521" s="403"/>
      <c r="J521" s="403"/>
      <c r="K521" s="403"/>
      <c r="L521" s="403"/>
      <c r="M521" s="403"/>
      <c r="N521" s="403"/>
      <c r="O521" s="404"/>
    </row>
    <row r="522" spans="1:15" ht="12.75" customHeight="1">
      <c r="A522" s="58">
        <v>13</v>
      </c>
      <c r="B522" s="402" t="s">
        <v>273</v>
      </c>
      <c r="C522" s="403"/>
      <c r="D522" s="403"/>
      <c r="E522" s="403"/>
      <c r="F522" s="403"/>
      <c r="G522" s="403"/>
      <c r="H522" s="403"/>
      <c r="I522" s="403"/>
      <c r="J522" s="403"/>
      <c r="K522" s="403"/>
      <c r="L522" s="403"/>
      <c r="M522" s="403"/>
      <c r="N522" s="403"/>
      <c r="O522" s="404"/>
    </row>
    <row r="523" spans="1:15" ht="12.75" customHeight="1">
      <c r="A523" s="58">
        <v>14</v>
      </c>
      <c r="B523" s="402" t="s">
        <v>271</v>
      </c>
      <c r="C523" s="403"/>
      <c r="D523" s="403"/>
      <c r="E523" s="403"/>
      <c r="F523" s="403"/>
      <c r="G523" s="403"/>
      <c r="H523" s="403"/>
      <c r="I523" s="403"/>
      <c r="J523" s="403"/>
      <c r="K523" s="403"/>
      <c r="L523" s="403"/>
      <c r="M523" s="403"/>
      <c r="N523" s="403"/>
      <c r="O523" s="404"/>
    </row>
    <row r="524" spans="1:15" ht="12.75" customHeight="1">
      <c r="A524" s="58">
        <v>15</v>
      </c>
      <c r="B524" s="402" t="s">
        <v>272</v>
      </c>
      <c r="C524" s="403"/>
      <c r="D524" s="403"/>
      <c r="E524" s="403"/>
      <c r="F524" s="403"/>
      <c r="G524" s="403"/>
      <c r="H524" s="403"/>
      <c r="I524" s="403"/>
      <c r="J524" s="403"/>
      <c r="K524" s="403"/>
      <c r="L524" s="403"/>
      <c r="M524" s="403"/>
      <c r="N524" s="403"/>
      <c r="O524" s="404"/>
    </row>
    <row r="525" spans="1:15" ht="26.25" customHeight="1">
      <c r="A525" s="58">
        <v>16</v>
      </c>
      <c r="B525" s="402" t="s">
        <v>274</v>
      </c>
      <c r="C525" s="403"/>
      <c r="D525" s="403"/>
      <c r="E525" s="403"/>
      <c r="F525" s="403"/>
      <c r="G525" s="403"/>
      <c r="H525" s="403"/>
      <c r="I525" s="403"/>
      <c r="J525" s="403"/>
      <c r="K525" s="403"/>
      <c r="L525" s="403"/>
      <c r="M525" s="403"/>
      <c r="N525" s="403"/>
      <c r="O525" s="404"/>
    </row>
    <row r="527" spans="1:15">
      <c r="A527" s="45" t="s">
        <v>275</v>
      </c>
    </row>
    <row r="529" spans="1:15">
      <c r="A529" s="59" t="s">
        <v>276</v>
      </c>
      <c r="B529" s="411" t="s">
        <v>277</v>
      </c>
      <c r="C529" s="412"/>
      <c r="D529" s="412"/>
      <c r="E529" s="412"/>
      <c r="F529" s="412"/>
      <c r="G529" s="412"/>
      <c r="H529" s="412"/>
      <c r="I529" s="412"/>
      <c r="J529" s="412"/>
      <c r="K529" s="412"/>
      <c r="L529" s="412"/>
      <c r="M529" s="412"/>
      <c r="N529" s="412"/>
      <c r="O529" s="412"/>
    </row>
    <row r="530" spans="1:15">
      <c r="A530" s="60" t="s">
        <v>278</v>
      </c>
      <c r="B530" s="407" t="s">
        <v>433</v>
      </c>
      <c r="C530" s="408"/>
      <c r="D530" s="408"/>
      <c r="E530" s="408"/>
      <c r="F530" s="408"/>
      <c r="G530" s="408"/>
      <c r="H530" s="408"/>
      <c r="I530" s="408"/>
      <c r="J530" s="408"/>
      <c r="K530" s="408"/>
      <c r="L530" s="408"/>
      <c r="M530" s="408"/>
      <c r="N530" s="408"/>
      <c r="O530" s="408"/>
    </row>
    <row r="531" spans="1:15">
      <c r="A531" s="61"/>
      <c r="B531" s="132"/>
      <c r="C531" s="62"/>
      <c r="D531" s="62"/>
      <c r="E531" s="62"/>
      <c r="F531" s="62"/>
      <c r="G531" s="62"/>
      <c r="H531" s="62"/>
      <c r="I531" s="62"/>
      <c r="J531" s="62"/>
      <c r="K531" s="62"/>
      <c r="L531" s="62"/>
      <c r="M531" s="62"/>
      <c r="N531" s="62"/>
      <c r="O531" s="62"/>
    </row>
    <row r="532" spans="1:15">
      <c r="A532" s="59" t="s">
        <v>279</v>
      </c>
      <c r="B532" s="411" t="s">
        <v>280</v>
      </c>
      <c r="C532" s="412"/>
      <c r="D532" s="412"/>
      <c r="E532" s="412"/>
      <c r="F532" s="412"/>
      <c r="G532" s="412"/>
      <c r="H532" s="412"/>
      <c r="I532" s="412"/>
      <c r="J532" s="412"/>
      <c r="K532" s="412"/>
      <c r="L532" s="412"/>
      <c r="M532" s="412"/>
      <c r="N532" s="412"/>
      <c r="O532" s="412"/>
    </row>
    <row r="533" spans="1:15">
      <c r="A533" s="60" t="s">
        <v>281</v>
      </c>
      <c r="B533" s="407" t="s">
        <v>433</v>
      </c>
      <c r="C533" s="408"/>
      <c r="D533" s="408"/>
      <c r="E533" s="408"/>
      <c r="F533" s="408"/>
      <c r="G533" s="408"/>
      <c r="H533" s="408"/>
      <c r="I533" s="408"/>
      <c r="J533" s="408"/>
      <c r="K533" s="408"/>
      <c r="L533" s="408"/>
      <c r="M533" s="408"/>
      <c r="N533" s="408"/>
      <c r="O533" s="408"/>
    </row>
    <row r="534" spans="1:15">
      <c r="A534" s="61"/>
      <c r="B534" s="132"/>
      <c r="C534" s="62"/>
      <c r="D534" s="62"/>
      <c r="E534" s="62"/>
      <c r="F534" s="62"/>
      <c r="G534" s="62"/>
      <c r="H534" s="62"/>
      <c r="I534" s="62"/>
      <c r="J534" s="62"/>
      <c r="K534" s="62"/>
      <c r="L534" s="62"/>
      <c r="M534" s="62"/>
      <c r="N534" s="62"/>
      <c r="O534" s="62"/>
    </row>
    <row r="535" spans="1:15">
      <c r="A535" s="59" t="s">
        <v>282</v>
      </c>
      <c r="B535" s="411" t="s">
        <v>283</v>
      </c>
      <c r="C535" s="412"/>
      <c r="D535" s="412"/>
      <c r="E535" s="412"/>
      <c r="F535" s="412"/>
      <c r="G535" s="412"/>
      <c r="H535" s="412"/>
      <c r="I535" s="412"/>
      <c r="J535" s="412"/>
      <c r="K535" s="412"/>
      <c r="L535" s="412"/>
      <c r="M535" s="412"/>
      <c r="N535" s="412"/>
      <c r="O535" s="412"/>
    </row>
    <row r="536" spans="1:15">
      <c r="A536" s="60" t="s">
        <v>284</v>
      </c>
      <c r="B536" s="407" t="s">
        <v>285</v>
      </c>
      <c r="C536" s="408"/>
      <c r="D536" s="408"/>
      <c r="E536" s="408"/>
      <c r="F536" s="408"/>
      <c r="G536" s="408"/>
      <c r="H536" s="408"/>
      <c r="I536" s="408"/>
      <c r="J536" s="408"/>
      <c r="K536" s="408"/>
      <c r="L536" s="408"/>
      <c r="M536" s="408"/>
      <c r="N536" s="408"/>
      <c r="O536" s="408"/>
    </row>
    <row r="538" spans="1:15">
      <c r="A538" s="59" t="s">
        <v>286</v>
      </c>
      <c r="B538" s="411" t="s">
        <v>287</v>
      </c>
      <c r="C538" s="412"/>
      <c r="D538" s="412"/>
      <c r="E538" s="412"/>
      <c r="F538" s="412"/>
      <c r="G538" s="412"/>
      <c r="H538" s="412"/>
      <c r="I538" s="412"/>
      <c r="J538" s="412"/>
      <c r="K538" s="412"/>
      <c r="L538" s="412"/>
      <c r="M538" s="412"/>
      <c r="N538" s="412"/>
      <c r="O538" s="412"/>
    </row>
    <row r="539" spans="1:15">
      <c r="A539" s="60" t="s">
        <v>288</v>
      </c>
      <c r="B539" s="407" t="s">
        <v>289</v>
      </c>
      <c r="C539" s="408"/>
      <c r="D539" s="408"/>
      <c r="E539" s="408"/>
      <c r="F539" s="408"/>
      <c r="G539" s="408"/>
      <c r="H539" s="408"/>
      <c r="I539" s="408"/>
      <c r="J539" s="408"/>
      <c r="K539" s="408"/>
      <c r="L539" s="408"/>
      <c r="M539" s="408"/>
      <c r="N539" s="408"/>
      <c r="O539" s="408"/>
    </row>
    <row r="541" spans="1:15" ht="28.5" customHeight="1">
      <c r="A541" s="59" t="s">
        <v>290</v>
      </c>
      <c r="B541" s="411" t="s">
        <v>434</v>
      </c>
      <c r="C541" s="412"/>
      <c r="D541" s="412"/>
      <c r="E541" s="412"/>
      <c r="F541" s="412"/>
      <c r="G541" s="412"/>
      <c r="H541" s="412"/>
      <c r="I541" s="412"/>
      <c r="J541" s="412"/>
      <c r="K541" s="412"/>
      <c r="L541" s="412"/>
      <c r="M541" s="412"/>
      <c r="N541" s="412"/>
      <c r="O541" s="412"/>
    </row>
    <row r="542" spans="1:15" ht="16.5" customHeight="1">
      <c r="A542" s="60" t="s">
        <v>291</v>
      </c>
      <c r="B542" s="407" t="s">
        <v>435</v>
      </c>
      <c r="C542" s="408"/>
      <c r="D542" s="408"/>
      <c r="E542" s="408"/>
      <c r="F542" s="408"/>
      <c r="G542" s="408"/>
      <c r="H542" s="408"/>
      <c r="I542" s="408"/>
      <c r="J542" s="408"/>
      <c r="K542" s="408"/>
      <c r="L542" s="408"/>
      <c r="M542" s="408"/>
      <c r="N542" s="408"/>
      <c r="O542" s="408"/>
    </row>
    <row r="544" spans="1:15" ht="39.75" customHeight="1">
      <c r="A544" s="59" t="s">
        <v>292</v>
      </c>
      <c r="B544" s="411" t="s">
        <v>293</v>
      </c>
      <c r="C544" s="412"/>
      <c r="D544" s="412"/>
      <c r="E544" s="412"/>
      <c r="F544" s="412"/>
      <c r="G544" s="412"/>
      <c r="H544" s="412"/>
      <c r="I544" s="412"/>
      <c r="J544" s="412"/>
      <c r="K544" s="412"/>
      <c r="L544" s="412"/>
      <c r="M544" s="412"/>
      <c r="N544" s="412"/>
      <c r="O544" s="412"/>
    </row>
    <row r="545" spans="1:15" ht="27.75" customHeight="1">
      <c r="A545" s="413" t="s">
        <v>294</v>
      </c>
      <c r="B545" s="417" t="s">
        <v>295</v>
      </c>
      <c r="C545" s="418"/>
      <c r="D545" s="418"/>
      <c r="E545" s="418"/>
      <c r="F545" s="418"/>
      <c r="G545" s="418"/>
      <c r="H545" s="418"/>
      <c r="I545" s="418"/>
      <c r="J545" s="418"/>
      <c r="K545" s="418"/>
      <c r="L545" s="418"/>
      <c r="M545" s="418"/>
      <c r="N545" s="418"/>
      <c r="O545" s="418"/>
    </row>
    <row r="546" spans="1:15">
      <c r="A546" s="414"/>
      <c r="B546" s="384"/>
      <c r="C546" s="385"/>
      <c r="D546" s="385"/>
      <c r="E546" s="385"/>
      <c r="F546" s="385"/>
      <c r="G546" s="385"/>
      <c r="H546" s="385"/>
      <c r="I546" s="385"/>
      <c r="J546" s="385"/>
      <c r="K546" s="385"/>
      <c r="L546" s="385"/>
      <c r="M546" s="385"/>
      <c r="N546" s="385"/>
      <c r="O546" s="385"/>
    </row>
    <row r="547" spans="1:15">
      <c r="A547" s="414"/>
      <c r="B547" s="384" t="s">
        <v>296</v>
      </c>
      <c r="C547" s="385"/>
      <c r="D547" s="385"/>
      <c r="E547" s="385"/>
      <c r="F547" s="385"/>
      <c r="G547" s="385"/>
      <c r="H547" s="385"/>
      <c r="I547" s="385"/>
      <c r="J547" s="385"/>
      <c r="K547" s="385"/>
      <c r="L547" s="385"/>
      <c r="M547" s="385"/>
      <c r="N547" s="385"/>
      <c r="O547" s="385"/>
    </row>
    <row r="548" spans="1:15">
      <c r="A548" s="414"/>
      <c r="B548" s="384"/>
      <c r="C548" s="385"/>
      <c r="D548" s="385"/>
      <c r="E548" s="385"/>
      <c r="F548" s="385"/>
      <c r="G548" s="385"/>
      <c r="H548" s="385"/>
      <c r="I548" s="385"/>
      <c r="J548" s="385"/>
      <c r="K548" s="385"/>
      <c r="L548" s="385"/>
      <c r="M548" s="385"/>
      <c r="N548" s="385"/>
      <c r="O548" s="385"/>
    </row>
    <row r="549" spans="1:15">
      <c r="A549" s="414"/>
      <c r="B549" s="384" t="s">
        <v>297</v>
      </c>
      <c r="C549" s="385"/>
      <c r="D549" s="385"/>
      <c r="E549" s="385"/>
      <c r="F549" s="385"/>
      <c r="G549" s="385"/>
      <c r="H549" s="385"/>
      <c r="I549" s="385"/>
      <c r="J549" s="385"/>
      <c r="K549" s="385"/>
      <c r="L549" s="385"/>
      <c r="M549" s="385"/>
      <c r="N549" s="385"/>
      <c r="O549" s="385"/>
    </row>
    <row r="550" spans="1:15">
      <c r="A550" s="414"/>
      <c r="B550" s="384"/>
      <c r="C550" s="385"/>
      <c r="D550" s="385"/>
      <c r="E550" s="385"/>
      <c r="F550" s="385"/>
      <c r="G550" s="385"/>
      <c r="H550" s="385"/>
      <c r="I550" s="385"/>
      <c r="J550" s="385"/>
      <c r="K550" s="385"/>
      <c r="L550" s="385"/>
      <c r="M550" s="385"/>
      <c r="N550" s="385"/>
      <c r="O550" s="385"/>
    </row>
    <row r="551" spans="1:15">
      <c r="A551" s="414"/>
      <c r="B551" s="384" t="s">
        <v>298</v>
      </c>
      <c r="C551" s="385"/>
      <c r="D551" s="385"/>
      <c r="E551" s="385"/>
      <c r="F551" s="385"/>
      <c r="G551" s="385"/>
      <c r="H551" s="385"/>
      <c r="I551" s="385"/>
      <c r="J551" s="385"/>
      <c r="K551" s="385"/>
      <c r="L551" s="385"/>
      <c r="M551" s="385"/>
      <c r="N551" s="385"/>
      <c r="O551" s="385"/>
    </row>
    <row r="552" spans="1:15">
      <c r="A552" s="415"/>
      <c r="B552" s="382" t="s">
        <v>299</v>
      </c>
      <c r="C552" s="383"/>
      <c r="D552" s="383"/>
      <c r="E552" s="383"/>
      <c r="F552" s="383"/>
      <c r="G552" s="383"/>
      <c r="H552" s="383"/>
      <c r="I552" s="383"/>
      <c r="J552" s="383"/>
      <c r="K552" s="383"/>
      <c r="L552" s="383"/>
      <c r="M552" s="383"/>
      <c r="N552" s="383"/>
      <c r="O552" s="383"/>
    </row>
    <row r="554" spans="1:15">
      <c r="A554" s="59" t="s">
        <v>300</v>
      </c>
      <c r="B554" s="411" t="s">
        <v>301</v>
      </c>
      <c r="C554" s="412"/>
      <c r="D554" s="412"/>
      <c r="E554" s="412"/>
      <c r="F554" s="412"/>
      <c r="G554" s="412"/>
      <c r="H554" s="412"/>
      <c r="I554" s="412"/>
      <c r="J554" s="412"/>
      <c r="K554" s="412"/>
      <c r="L554" s="412"/>
      <c r="M554" s="412"/>
      <c r="N554" s="412"/>
      <c r="O554" s="412"/>
    </row>
    <row r="555" spans="1:15" ht="27.75" customHeight="1">
      <c r="A555" s="60" t="s">
        <v>302</v>
      </c>
      <c r="B555" s="407" t="s">
        <v>303</v>
      </c>
      <c r="C555" s="408"/>
      <c r="D555" s="408"/>
      <c r="E555" s="408"/>
      <c r="F555" s="408"/>
      <c r="G555" s="408"/>
      <c r="H555" s="408"/>
      <c r="I555" s="408"/>
      <c r="J555" s="408"/>
      <c r="K555" s="408"/>
      <c r="L555" s="408"/>
      <c r="M555" s="408"/>
      <c r="N555" s="408"/>
      <c r="O555" s="408"/>
    </row>
    <row r="557" spans="1:15">
      <c r="A557" s="59" t="s">
        <v>304</v>
      </c>
      <c r="B557" s="411" t="s">
        <v>305</v>
      </c>
      <c r="C557" s="412"/>
      <c r="D557" s="412"/>
      <c r="E557" s="412"/>
      <c r="F557" s="412"/>
      <c r="G557" s="412"/>
      <c r="H557" s="412"/>
      <c r="I557" s="412"/>
      <c r="J557" s="412"/>
      <c r="K557" s="412"/>
      <c r="L557" s="412"/>
      <c r="M557" s="412"/>
      <c r="N557" s="412"/>
      <c r="O557" s="412"/>
    </row>
    <row r="558" spans="1:15" ht="67.5" customHeight="1">
      <c r="A558" s="60" t="s">
        <v>306</v>
      </c>
      <c r="B558" s="407" t="s">
        <v>307</v>
      </c>
      <c r="C558" s="408"/>
      <c r="D558" s="408"/>
      <c r="E558" s="408"/>
      <c r="F558" s="408"/>
      <c r="G558" s="408"/>
      <c r="H558" s="408"/>
      <c r="I558" s="408"/>
      <c r="J558" s="408"/>
      <c r="K558" s="408"/>
      <c r="L558" s="408"/>
      <c r="M558" s="408"/>
      <c r="N558" s="408"/>
      <c r="O558" s="408"/>
    </row>
    <row r="560" spans="1:15" ht="13.5" customHeight="1">
      <c r="A560" s="59" t="s">
        <v>308</v>
      </c>
      <c r="B560" s="411" t="s">
        <v>309</v>
      </c>
      <c r="C560" s="412"/>
      <c r="D560" s="412"/>
      <c r="E560" s="412"/>
      <c r="F560" s="412"/>
      <c r="G560" s="412"/>
      <c r="H560" s="412"/>
      <c r="I560" s="412"/>
      <c r="J560" s="412"/>
      <c r="K560" s="412"/>
      <c r="L560" s="412"/>
      <c r="M560" s="412"/>
      <c r="N560" s="412"/>
      <c r="O560" s="412"/>
    </row>
    <row r="561" spans="1:15" ht="41.25" customHeight="1">
      <c r="A561" s="60" t="s">
        <v>310</v>
      </c>
      <c r="B561" s="407" t="s">
        <v>311</v>
      </c>
      <c r="C561" s="408"/>
      <c r="D561" s="408"/>
      <c r="E561" s="408"/>
      <c r="F561" s="408"/>
      <c r="G561" s="408"/>
      <c r="H561" s="408"/>
      <c r="I561" s="408"/>
      <c r="J561" s="408"/>
      <c r="K561" s="408"/>
      <c r="L561" s="408"/>
      <c r="M561" s="408"/>
      <c r="N561" s="408"/>
      <c r="O561" s="408"/>
    </row>
    <row r="562" spans="1:15">
      <c r="A562" s="72"/>
      <c r="B562" s="73"/>
      <c r="C562" s="74"/>
      <c r="D562" s="74"/>
      <c r="E562" s="74"/>
      <c r="F562" s="74"/>
      <c r="G562" s="74"/>
      <c r="H562" s="74"/>
      <c r="I562" s="74"/>
      <c r="J562" s="74"/>
      <c r="K562" s="74"/>
      <c r="L562" s="74"/>
      <c r="M562" s="74"/>
      <c r="N562" s="74"/>
      <c r="O562" s="74"/>
    </row>
    <row r="563" spans="1:15">
      <c r="A563" s="72"/>
      <c r="B563" s="73"/>
      <c r="C563" s="74"/>
      <c r="D563" s="74"/>
      <c r="E563" s="74"/>
      <c r="F563" s="74"/>
      <c r="G563" s="74"/>
      <c r="H563" s="74"/>
      <c r="I563" s="74"/>
      <c r="J563" s="74"/>
      <c r="K563" s="74"/>
      <c r="L563" s="74"/>
      <c r="M563" s="74"/>
      <c r="N563" s="74"/>
      <c r="O563" s="74"/>
    </row>
    <row r="564" spans="1:15">
      <c r="A564" s="72"/>
      <c r="B564" s="73"/>
      <c r="C564" s="74"/>
      <c r="D564" s="74"/>
      <c r="E564" s="74"/>
      <c r="F564" s="74"/>
      <c r="G564" s="74"/>
      <c r="H564" s="74"/>
      <c r="I564" s="74"/>
      <c r="J564" s="74"/>
      <c r="K564" s="74"/>
      <c r="L564" s="74"/>
      <c r="M564" s="74"/>
      <c r="N564" s="74"/>
      <c r="O564" s="74"/>
    </row>
    <row r="565" spans="1:15">
      <c r="A565" s="72"/>
      <c r="B565" s="73"/>
      <c r="C565" s="74"/>
      <c r="D565" s="74"/>
      <c r="E565" s="74"/>
      <c r="F565" s="74"/>
      <c r="G565" s="74"/>
      <c r="H565" s="74"/>
      <c r="I565" s="74"/>
      <c r="J565" s="74"/>
      <c r="K565" s="74"/>
      <c r="L565" s="74"/>
      <c r="M565" s="74"/>
      <c r="N565" s="74"/>
      <c r="O565" s="74"/>
    </row>
    <row r="566" spans="1:15">
      <c r="A566" s="72"/>
      <c r="B566" s="73"/>
      <c r="C566" s="74"/>
      <c r="D566" s="74"/>
      <c r="E566" s="74"/>
      <c r="F566" s="74"/>
      <c r="G566" s="74"/>
      <c r="H566" s="74"/>
      <c r="I566" s="74"/>
      <c r="J566" s="74"/>
      <c r="K566" s="74"/>
      <c r="L566" s="74"/>
      <c r="M566" s="74"/>
      <c r="N566" s="74"/>
      <c r="O566" s="74"/>
    </row>
    <row r="567" spans="1:15">
      <c r="A567" s="45" t="s">
        <v>312</v>
      </c>
    </row>
    <row r="569" spans="1:15" ht="28.5" customHeight="1">
      <c r="A569" s="416" t="s">
        <v>313</v>
      </c>
      <c r="B569" s="416"/>
      <c r="C569" s="416" t="s">
        <v>314</v>
      </c>
      <c r="D569" s="416"/>
      <c r="E569" s="409" t="s">
        <v>133</v>
      </c>
      <c r="F569" s="410"/>
      <c r="G569" s="410"/>
      <c r="H569" s="410"/>
      <c r="I569" s="410"/>
      <c r="J569" s="410"/>
      <c r="K569" s="410"/>
      <c r="L569" s="410"/>
      <c r="M569" s="410"/>
      <c r="N569" s="410"/>
      <c r="O569" s="410"/>
    </row>
    <row r="570" spans="1:15" ht="28.5" customHeight="1">
      <c r="A570" s="380">
        <v>40893</v>
      </c>
      <c r="B570" s="381"/>
      <c r="C570" s="379">
        <v>1.01</v>
      </c>
      <c r="D570" s="379"/>
      <c r="E570" s="378" t="s">
        <v>315</v>
      </c>
      <c r="F570" s="378"/>
      <c r="G570" s="378"/>
      <c r="H570" s="378"/>
      <c r="I570" s="378"/>
      <c r="J570" s="378"/>
      <c r="K570" s="378"/>
      <c r="L570" s="378"/>
      <c r="M570" s="378"/>
      <c r="N570" s="378"/>
      <c r="O570" s="378"/>
    </row>
    <row r="571" spans="1:15" ht="53.25" customHeight="1">
      <c r="A571" s="380">
        <v>40895</v>
      </c>
      <c r="B571" s="381"/>
      <c r="C571" s="379">
        <v>1.02</v>
      </c>
      <c r="D571" s="379"/>
      <c r="E571" s="378" t="s">
        <v>316</v>
      </c>
      <c r="F571" s="378"/>
      <c r="G571" s="378"/>
      <c r="H571" s="378"/>
      <c r="I571" s="378"/>
      <c r="J571" s="378"/>
      <c r="K571" s="378"/>
      <c r="L571" s="378"/>
      <c r="M571" s="378"/>
      <c r="N571" s="378"/>
      <c r="O571" s="378"/>
    </row>
    <row r="572" spans="1:15">
      <c r="A572" s="380">
        <v>40909</v>
      </c>
      <c r="B572" s="381"/>
      <c r="C572" s="379">
        <v>1.03</v>
      </c>
      <c r="D572" s="379"/>
      <c r="E572" s="378" t="s">
        <v>317</v>
      </c>
      <c r="F572" s="378"/>
      <c r="G572" s="378"/>
      <c r="H572" s="378"/>
      <c r="I572" s="378"/>
      <c r="J572" s="378"/>
      <c r="K572" s="378"/>
      <c r="L572" s="378"/>
      <c r="M572" s="378"/>
      <c r="N572" s="378"/>
      <c r="O572" s="378"/>
    </row>
    <row r="573" spans="1:15" ht="27.75" customHeight="1">
      <c r="A573" s="380">
        <v>40927</v>
      </c>
      <c r="B573" s="381"/>
      <c r="C573" s="379">
        <v>1.04</v>
      </c>
      <c r="D573" s="379"/>
      <c r="E573" s="378" t="s">
        <v>318</v>
      </c>
      <c r="F573" s="378"/>
      <c r="G573" s="378"/>
      <c r="H573" s="378"/>
      <c r="I573" s="378"/>
      <c r="J573" s="378"/>
      <c r="K573" s="378"/>
      <c r="L573" s="378"/>
      <c r="M573" s="378"/>
      <c r="N573" s="378"/>
      <c r="O573" s="378"/>
    </row>
    <row r="574" spans="1:15">
      <c r="A574" s="380">
        <v>40933</v>
      </c>
      <c r="B574" s="381"/>
      <c r="C574" s="379">
        <v>1.05</v>
      </c>
      <c r="D574" s="379"/>
      <c r="E574" s="378" t="s">
        <v>319</v>
      </c>
      <c r="F574" s="378"/>
      <c r="G574" s="378"/>
      <c r="H574" s="378"/>
      <c r="I574" s="378"/>
      <c r="J574" s="378"/>
      <c r="K574" s="378"/>
      <c r="L574" s="378"/>
      <c r="M574" s="378"/>
      <c r="N574" s="378"/>
      <c r="O574" s="378"/>
    </row>
    <row r="575" spans="1:15" ht="39.75" customHeight="1">
      <c r="A575" s="380">
        <v>40941</v>
      </c>
      <c r="B575" s="381"/>
      <c r="C575" s="379">
        <v>1.06</v>
      </c>
      <c r="D575" s="379"/>
      <c r="E575" s="378" t="s">
        <v>320</v>
      </c>
      <c r="F575" s="378"/>
      <c r="G575" s="378"/>
      <c r="H575" s="378"/>
      <c r="I575" s="378"/>
      <c r="J575" s="378"/>
      <c r="K575" s="378"/>
      <c r="L575" s="378"/>
      <c r="M575" s="378"/>
      <c r="N575" s="378"/>
      <c r="O575" s="378"/>
    </row>
    <row r="576" spans="1:15" ht="55.5" customHeight="1">
      <c r="A576" s="380">
        <v>40955</v>
      </c>
      <c r="B576" s="381"/>
      <c r="C576" s="379">
        <v>1.07</v>
      </c>
      <c r="D576" s="379"/>
      <c r="E576" s="378" t="s">
        <v>321</v>
      </c>
      <c r="F576" s="378"/>
      <c r="G576" s="378"/>
      <c r="H576" s="378"/>
      <c r="I576" s="378"/>
      <c r="J576" s="378"/>
      <c r="K576" s="378"/>
      <c r="L576" s="378"/>
      <c r="M576" s="378"/>
      <c r="N576" s="378"/>
      <c r="O576" s="378"/>
    </row>
    <row r="577" spans="1:15" ht="40.5" customHeight="1">
      <c r="A577" s="380">
        <v>40959</v>
      </c>
      <c r="B577" s="381"/>
      <c r="C577" s="379">
        <v>1.08</v>
      </c>
      <c r="D577" s="379"/>
      <c r="E577" s="378" t="s">
        <v>322</v>
      </c>
      <c r="F577" s="378"/>
      <c r="G577" s="378"/>
      <c r="H577" s="378"/>
      <c r="I577" s="378"/>
      <c r="J577" s="378"/>
      <c r="K577" s="378"/>
      <c r="L577" s="378"/>
      <c r="M577" s="378"/>
      <c r="N577" s="378"/>
      <c r="O577" s="378"/>
    </row>
    <row r="578" spans="1:15" ht="67.5" customHeight="1">
      <c r="A578" s="380">
        <v>40965</v>
      </c>
      <c r="B578" s="381"/>
      <c r="C578" s="379">
        <v>1.0900000000000001</v>
      </c>
      <c r="D578" s="379"/>
      <c r="E578" s="378" t="s">
        <v>323</v>
      </c>
      <c r="F578" s="378"/>
      <c r="G578" s="378"/>
      <c r="H578" s="378"/>
      <c r="I578" s="378"/>
      <c r="J578" s="378"/>
      <c r="K578" s="378"/>
      <c r="L578" s="378"/>
      <c r="M578" s="378"/>
      <c r="N578" s="378"/>
      <c r="O578" s="378"/>
    </row>
    <row r="579" spans="1:15" ht="27.75" customHeight="1">
      <c r="A579" s="380">
        <v>40972</v>
      </c>
      <c r="B579" s="381"/>
      <c r="C579" s="379" t="s">
        <v>324</v>
      </c>
      <c r="D579" s="379"/>
      <c r="E579" s="378" t="s">
        <v>325</v>
      </c>
      <c r="F579" s="378"/>
      <c r="G579" s="378"/>
      <c r="H579" s="378"/>
      <c r="I579" s="378"/>
      <c r="J579" s="378"/>
      <c r="K579" s="378"/>
      <c r="L579" s="378"/>
      <c r="M579" s="378"/>
      <c r="N579" s="378"/>
      <c r="O579" s="378"/>
    </row>
    <row r="580" spans="1:15" ht="92.25" customHeight="1">
      <c r="A580" s="380">
        <v>41184</v>
      </c>
      <c r="B580" s="381"/>
      <c r="C580" s="379" t="s">
        <v>326</v>
      </c>
      <c r="D580" s="379"/>
      <c r="E580" s="378" t="s">
        <v>327</v>
      </c>
      <c r="F580" s="378"/>
      <c r="G580" s="378"/>
      <c r="H580" s="378"/>
      <c r="I580" s="378"/>
      <c r="J580" s="378"/>
      <c r="K580" s="378"/>
      <c r="L580" s="378"/>
      <c r="M580" s="378"/>
      <c r="N580" s="378"/>
      <c r="O580" s="378"/>
    </row>
    <row r="581" spans="1:15">
      <c r="A581" s="380">
        <v>41199</v>
      </c>
      <c r="B581" s="381"/>
      <c r="C581" s="379" t="s">
        <v>328</v>
      </c>
      <c r="D581" s="379"/>
      <c r="E581" s="378" t="s">
        <v>329</v>
      </c>
      <c r="F581" s="378"/>
      <c r="G581" s="378"/>
      <c r="H581" s="378"/>
      <c r="I581" s="378"/>
      <c r="J581" s="378"/>
      <c r="K581" s="378"/>
      <c r="L581" s="378"/>
      <c r="M581" s="378"/>
      <c r="N581" s="378"/>
      <c r="O581" s="378"/>
    </row>
    <row r="582" spans="1:15" ht="42" customHeight="1">
      <c r="A582" s="380">
        <v>41230</v>
      </c>
      <c r="B582" s="381"/>
      <c r="C582" s="379" t="s">
        <v>330</v>
      </c>
      <c r="D582" s="379"/>
      <c r="E582" s="378" t="s">
        <v>331</v>
      </c>
      <c r="F582" s="378"/>
      <c r="G582" s="378"/>
      <c r="H582" s="378"/>
      <c r="I582" s="378"/>
      <c r="J582" s="378"/>
      <c r="K582" s="378"/>
      <c r="L582" s="378"/>
      <c r="M582" s="378"/>
      <c r="N582" s="378"/>
      <c r="O582" s="378"/>
    </row>
    <row r="583" spans="1:15" ht="41.25" customHeight="1">
      <c r="A583" s="380">
        <v>41276</v>
      </c>
      <c r="B583" s="381"/>
      <c r="C583" s="379" t="s">
        <v>332</v>
      </c>
      <c r="D583" s="379"/>
      <c r="E583" s="378" t="s">
        <v>333</v>
      </c>
      <c r="F583" s="378"/>
      <c r="G583" s="378"/>
      <c r="H583" s="378"/>
      <c r="I583" s="378"/>
      <c r="J583" s="378"/>
      <c r="K583" s="378"/>
      <c r="L583" s="378"/>
      <c r="M583" s="378"/>
      <c r="N583" s="378"/>
      <c r="O583" s="378"/>
    </row>
    <row r="584" spans="1:15" ht="42" customHeight="1">
      <c r="A584" s="380">
        <v>41300</v>
      </c>
      <c r="B584" s="381"/>
      <c r="C584" s="379" t="s">
        <v>334</v>
      </c>
      <c r="D584" s="379"/>
      <c r="E584" s="378" t="s">
        <v>335</v>
      </c>
      <c r="F584" s="378"/>
      <c r="G584" s="378"/>
      <c r="H584" s="378"/>
      <c r="I584" s="378"/>
      <c r="J584" s="378"/>
      <c r="K584" s="378"/>
      <c r="L584" s="378"/>
      <c r="M584" s="378"/>
      <c r="N584" s="378"/>
      <c r="O584" s="378"/>
    </row>
    <row r="585" spans="1:15" ht="31.5" customHeight="1">
      <c r="A585" s="380">
        <v>41309</v>
      </c>
      <c r="B585" s="381"/>
      <c r="C585" s="379" t="s">
        <v>336</v>
      </c>
      <c r="D585" s="379"/>
      <c r="E585" s="378" t="s">
        <v>337</v>
      </c>
      <c r="F585" s="378"/>
      <c r="G585" s="378"/>
      <c r="H585" s="378"/>
      <c r="I585" s="378"/>
      <c r="J585" s="378"/>
      <c r="K585" s="378"/>
      <c r="L585" s="378"/>
      <c r="M585" s="378"/>
      <c r="N585" s="378"/>
      <c r="O585" s="378"/>
    </row>
    <row r="586" spans="1:15">
      <c r="A586" s="380">
        <v>41323</v>
      </c>
      <c r="B586" s="381"/>
      <c r="C586" s="379" t="s">
        <v>338</v>
      </c>
      <c r="D586" s="379"/>
      <c r="E586" s="378" t="s">
        <v>339</v>
      </c>
      <c r="F586" s="378"/>
      <c r="G586" s="378"/>
      <c r="H586" s="378"/>
      <c r="I586" s="378"/>
      <c r="J586" s="378"/>
      <c r="K586" s="378"/>
      <c r="L586" s="378"/>
      <c r="M586" s="378"/>
      <c r="N586" s="378"/>
      <c r="O586" s="378"/>
    </row>
    <row r="587" spans="1:15">
      <c r="A587" s="380">
        <v>41336</v>
      </c>
      <c r="B587" s="381"/>
      <c r="C587" s="379" t="s">
        <v>340</v>
      </c>
      <c r="D587" s="379"/>
      <c r="E587" s="378" t="s">
        <v>341</v>
      </c>
      <c r="F587" s="378"/>
      <c r="G587" s="378"/>
      <c r="H587" s="378"/>
      <c r="I587" s="378"/>
      <c r="J587" s="378"/>
      <c r="K587" s="378"/>
      <c r="L587" s="378"/>
      <c r="M587" s="378"/>
      <c r="N587" s="378"/>
      <c r="O587" s="378"/>
    </row>
    <row r="588" spans="1:15">
      <c r="A588" s="380">
        <v>41493</v>
      </c>
      <c r="B588" s="381"/>
      <c r="C588" s="379" t="s">
        <v>342</v>
      </c>
      <c r="D588" s="379"/>
      <c r="E588" s="378" t="s">
        <v>343</v>
      </c>
      <c r="F588" s="378"/>
      <c r="G588" s="378"/>
      <c r="H588" s="378"/>
      <c r="I588" s="378"/>
      <c r="J588" s="378"/>
      <c r="K588" s="378"/>
      <c r="L588" s="378"/>
      <c r="M588" s="378"/>
      <c r="N588" s="378"/>
      <c r="O588" s="378"/>
    </row>
    <row r="589" spans="1:15" ht="12.75" customHeight="1">
      <c r="A589" s="372">
        <v>41647</v>
      </c>
      <c r="B589" s="373"/>
      <c r="C589" s="374" t="s">
        <v>344</v>
      </c>
      <c r="D589" s="375"/>
      <c r="E589" s="376" t="s">
        <v>345</v>
      </c>
      <c r="F589" s="377"/>
      <c r="G589" s="377"/>
      <c r="H589" s="377"/>
      <c r="I589" s="377"/>
      <c r="J589" s="377"/>
      <c r="K589" s="377"/>
      <c r="L589" s="377"/>
      <c r="M589" s="377"/>
      <c r="N589" s="377"/>
      <c r="O589" s="377"/>
    </row>
    <row r="590" spans="1:15" ht="27.75" customHeight="1">
      <c r="A590" s="421">
        <v>41686</v>
      </c>
      <c r="B590" s="422"/>
      <c r="C590" s="419" t="s">
        <v>346</v>
      </c>
      <c r="D590" s="420"/>
      <c r="E590" s="376" t="s">
        <v>395</v>
      </c>
      <c r="F590" s="377"/>
      <c r="G590" s="377"/>
      <c r="H590" s="377"/>
      <c r="I590" s="377"/>
      <c r="J590" s="377"/>
      <c r="K590" s="377"/>
      <c r="L590" s="377"/>
      <c r="M590" s="377"/>
      <c r="N590" s="377"/>
      <c r="O590" s="377"/>
    </row>
    <row r="591" spans="1:15">
      <c r="A591" s="372">
        <v>41703</v>
      </c>
      <c r="B591" s="373"/>
      <c r="C591" s="374" t="s">
        <v>347</v>
      </c>
      <c r="D591" s="375"/>
      <c r="E591" s="376" t="s">
        <v>348</v>
      </c>
      <c r="F591" s="377"/>
      <c r="G591" s="377"/>
      <c r="H591" s="377"/>
      <c r="I591" s="377"/>
      <c r="J591" s="377"/>
      <c r="K591" s="377"/>
      <c r="L591" s="377"/>
      <c r="M591" s="377"/>
      <c r="N591" s="377"/>
      <c r="O591" s="377"/>
    </row>
    <row r="592" spans="1:15" ht="26.25" customHeight="1">
      <c r="A592" s="421">
        <v>41749</v>
      </c>
      <c r="B592" s="422"/>
      <c r="C592" s="419" t="s">
        <v>349</v>
      </c>
      <c r="D592" s="420"/>
      <c r="E592" s="376" t="s">
        <v>350</v>
      </c>
      <c r="F592" s="377"/>
      <c r="G592" s="377"/>
      <c r="H592" s="377"/>
      <c r="I592" s="377"/>
      <c r="J592" s="377"/>
      <c r="K592" s="377"/>
      <c r="L592" s="377"/>
      <c r="M592" s="377"/>
      <c r="N592" s="377"/>
      <c r="O592" s="377"/>
    </row>
    <row r="593" spans="1:15" ht="28.5" customHeight="1">
      <c r="A593" s="421">
        <v>42016</v>
      </c>
      <c r="B593" s="422"/>
      <c r="C593" s="419" t="s">
        <v>351</v>
      </c>
      <c r="D593" s="420"/>
      <c r="E593" s="376" t="s">
        <v>352</v>
      </c>
      <c r="F593" s="377"/>
      <c r="G593" s="377"/>
      <c r="H593" s="377"/>
      <c r="I593" s="377"/>
      <c r="J593" s="377"/>
      <c r="K593" s="377"/>
      <c r="L593" s="377"/>
      <c r="M593" s="377"/>
      <c r="N593" s="377"/>
      <c r="O593" s="377"/>
    </row>
    <row r="594" spans="1:15" ht="12" customHeight="1">
      <c r="A594" s="372">
        <v>42041</v>
      </c>
      <c r="B594" s="373"/>
      <c r="C594" s="374" t="s">
        <v>353</v>
      </c>
      <c r="D594" s="375"/>
      <c r="E594" s="376" t="s">
        <v>354</v>
      </c>
      <c r="F594" s="377"/>
      <c r="G594" s="377"/>
      <c r="H594" s="377"/>
      <c r="I594" s="377"/>
      <c r="J594" s="377"/>
      <c r="K594" s="377"/>
      <c r="L594" s="377"/>
      <c r="M594" s="377"/>
      <c r="N594" s="377"/>
      <c r="O594" s="377"/>
    </row>
    <row r="595" spans="1:15">
      <c r="A595" s="372">
        <v>42051</v>
      </c>
      <c r="B595" s="373"/>
      <c r="C595" s="374" t="s">
        <v>355</v>
      </c>
      <c r="D595" s="375"/>
      <c r="E595" s="376" t="s">
        <v>356</v>
      </c>
      <c r="F595" s="377"/>
      <c r="G595" s="377"/>
      <c r="H595" s="377"/>
      <c r="I595" s="377"/>
      <c r="J595" s="377"/>
      <c r="K595" s="377"/>
      <c r="L595" s="377"/>
      <c r="M595" s="377"/>
      <c r="N595" s="377"/>
      <c r="O595" s="377"/>
    </row>
    <row r="596" spans="1:15">
      <c r="A596" s="372">
        <v>42053</v>
      </c>
      <c r="B596" s="373"/>
      <c r="C596" s="374" t="s">
        <v>357</v>
      </c>
      <c r="D596" s="375"/>
      <c r="E596" s="376" t="s">
        <v>339</v>
      </c>
      <c r="F596" s="377"/>
      <c r="G596" s="377"/>
      <c r="H596" s="377"/>
      <c r="I596" s="377"/>
      <c r="J596" s="377"/>
      <c r="K596" s="377"/>
      <c r="L596" s="377"/>
      <c r="M596" s="377"/>
      <c r="N596" s="377"/>
      <c r="O596" s="377"/>
    </row>
    <row r="597" spans="1:15">
      <c r="A597" s="372">
        <v>42072</v>
      </c>
      <c r="B597" s="373"/>
      <c r="C597" s="374" t="s">
        <v>358</v>
      </c>
      <c r="D597" s="375"/>
      <c r="E597" s="376" t="s">
        <v>359</v>
      </c>
      <c r="F597" s="377"/>
      <c r="G597" s="377"/>
      <c r="H597" s="377"/>
      <c r="I597" s="377"/>
      <c r="J597" s="377"/>
      <c r="K597" s="377"/>
      <c r="L597" s="377"/>
      <c r="M597" s="377"/>
      <c r="N597" s="377"/>
      <c r="O597" s="377"/>
    </row>
    <row r="598" spans="1:15">
      <c r="A598" s="372">
        <v>42225</v>
      </c>
      <c r="B598" s="373"/>
      <c r="C598" s="374" t="s">
        <v>360</v>
      </c>
      <c r="D598" s="375"/>
      <c r="E598" s="376" t="s">
        <v>361</v>
      </c>
      <c r="F598" s="377"/>
      <c r="G598" s="377"/>
      <c r="H598" s="377"/>
      <c r="I598" s="377"/>
      <c r="J598" s="377"/>
      <c r="K598" s="377"/>
      <c r="L598" s="377"/>
      <c r="M598" s="377"/>
      <c r="N598" s="377"/>
      <c r="O598" s="377"/>
    </row>
    <row r="599" spans="1:15">
      <c r="A599" s="372">
        <v>42280</v>
      </c>
      <c r="B599" s="373"/>
      <c r="C599" s="374" t="s">
        <v>362</v>
      </c>
      <c r="D599" s="375"/>
      <c r="E599" s="376" t="s">
        <v>363</v>
      </c>
      <c r="F599" s="377"/>
      <c r="G599" s="377"/>
      <c r="H599" s="377"/>
      <c r="I599" s="377"/>
      <c r="J599" s="377"/>
      <c r="K599" s="377"/>
      <c r="L599" s="377"/>
      <c r="M599" s="377"/>
      <c r="N599" s="377"/>
      <c r="O599" s="377"/>
    </row>
    <row r="600" spans="1:15">
      <c r="A600" s="372">
        <v>42373</v>
      </c>
      <c r="B600" s="373"/>
      <c r="C600" s="374" t="s">
        <v>364</v>
      </c>
      <c r="D600" s="375"/>
      <c r="E600" s="376" t="s">
        <v>365</v>
      </c>
      <c r="F600" s="377"/>
      <c r="G600" s="377"/>
      <c r="H600" s="377"/>
      <c r="I600" s="377"/>
      <c r="J600" s="377"/>
      <c r="K600" s="377"/>
      <c r="L600" s="377"/>
      <c r="M600" s="377"/>
      <c r="N600" s="377"/>
      <c r="O600" s="377"/>
    </row>
    <row r="601" spans="1:15">
      <c r="A601" s="372">
        <v>42415</v>
      </c>
      <c r="B601" s="373"/>
      <c r="C601" s="374" t="s">
        <v>366</v>
      </c>
      <c r="D601" s="375"/>
      <c r="E601" s="376" t="s">
        <v>367</v>
      </c>
      <c r="F601" s="377"/>
      <c r="G601" s="377"/>
      <c r="H601" s="377"/>
      <c r="I601" s="377"/>
      <c r="J601" s="377"/>
      <c r="K601" s="377"/>
      <c r="L601" s="377"/>
      <c r="M601" s="377"/>
      <c r="N601" s="377"/>
      <c r="O601" s="377"/>
    </row>
    <row r="602" spans="1:15">
      <c r="A602" s="372">
        <v>42595</v>
      </c>
      <c r="B602" s="373"/>
      <c r="C602" s="374" t="s">
        <v>368</v>
      </c>
      <c r="D602" s="375"/>
      <c r="E602" s="376" t="s">
        <v>369</v>
      </c>
      <c r="F602" s="377"/>
      <c r="G602" s="377"/>
      <c r="H602" s="377"/>
      <c r="I602" s="377"/>
      <c r="J602" s="377"/>
      <c r="K602" s="377"/>
      <c r="L602" s="377"/>
      <c r="M602" s="377"/>
      <c r="N602" s="377"/>
      <c r="O602" s="377"/>
    </row>
    <row r="603" spans="1:15">
      <c r="A603" s="372">
        <v>42674</v>
      </c>
      <c r="B603" s="373"/>
      <c r="C603" s="374" t="s">
        <v>370</v>
      </c>
      <c r="D603" s="375"/>
      <c r="E603" s="376" t="s">
        <v>363</v>
      </c>
      <c r="F603" s="377"/>
      <c r="G603" s="377"/>
      <c r="H603" s="377"/>
      <c r="I603" s="377"/>
      <c r="J603" s="377"/>
      <c r="K603" s="377"/>
      <c r="L603" s="377"/>
      <c r="M603" s="377"/>
      <c r="N603" s="377"/>
      <c r="O603" s="377"/>
    </row>
    <row r="604" spans="1:15" ht="28.5" customHeight="1">
      <c r="A604" s="421">
        <v>42742</v>
      </c>
      <c r="B604" s="422"/>
      <c r="C604" s="419" t="s">
        <v>371</v>
      </c>
      <c r="D604" s="420"/>
      <c r="E604" s="376" t="s">
        <v>372</v>
      </c>
      <c r="F604" s="377"/>
      <c r="G604" s="377"/>
      <c r="H604" s="377"/>
      <c r="I604" s="377"/>
      <c r="J604" s="377"/>
      <c r="K604" s="377"/>
      <c r="L604" s="377"/>
      <c r="M604" s="377"/>
      <c r="N604" s="377"/>
      <c r="O604" s="377"/>
    </row>
    <row r="605" spans="1:15">
      <c r="A605" s="372">
        <v>42817</v>
      </c>
      <c r="B605" s="373"/>
      <c r="C605" s="374" t="s">
        <v>373</v>
      </c>
      <c r="D605" s="375"/>
      <c r="E605" s="376" t="s">
        <v>374</v>
      </c>
      <c r="F605" s="377"/>
      <c r="G605" s="377"/>
      <c r="H605" s="377"/>
      <c r="I605" s="377"/>
      <c r="J605" s="377"/>
      <c r="K605" s="377"/>
      <c r="L605" s="377"/>
      <c r="M605" s="377"/>
      <c r="N605" s="377"/>
      <c r="O605" s="377"/>
    </row>
    <row r="606" spans="1:15">
      <c r="A606" s="372">
        <v>43012</v>
      </c>
      <c r="B606" s="373"/>
      <c r="C606" s="374" t="s">
        <v>375</v>
      </c>
      <c r="D606" s="375"/>
      <c r="E606" s="376" t="s">
        <v>376</v>
      </c>
      <c r="F606" s="377"/>
      <c r="G606" s="377"/>
      <c r="H606" s="377"/>
      <c r="I606" s="377"/>
      <c r="J606" s="377"/>
      <c r="K606" s="377"/>
      <c r="L606" s="377"/>
      <c r="M606" s="377"/>
      <c r="N606" s="377"/>
      <c r="O606" s="377"/>
    </row>
    <row r="607" spans="1:15">
      <c r="A607" s="372">
        <v>43117</v>
      </c>
      <c r="B607" s="373"/>
      <c r="C607" s="374" t="s">
        <v>377</v>
      </c>
      <c r="D607" s="375"/>
      <c r="E607" s="376" t="s">
        <v>378</v>
      </c>
      <c r="F607" s="377"/>
      <c r="G607" s="377"/>
      <c r="H607" s="377"/>
      <c r="I607" s="377"/>
      <c r="J607" s="377"/>
      <c r="K607" s="377"/>
      <c r="L607" s="377"/>
      <c r="M607" s="377"/>
      <c r="N607" s="377"/>
      <c r="O607" s="377"/>
    </row>
    <row r="608" spans="1:15">
      <c r="A608" s="372">
        <v>43152</v>
      </c>
      <c r="B608" s="373"/>
      <c r="C608" s="374" t="s">
        <v>379</v>
      </c>
      <c r="D608" s="375"/>
      <c r="E608" s="376" t="s">
        <v>380</v>
      </c>
      <c r="F608" s="377"/>
      <c r="G608" s="377"/>
      <c r="H608" s="377"/>
      <c r="I608" s="377"/>
      <c r="J608" s="377"/>
      <c r="K608" s="377"/>
      <c r="L608" s="377"/>
      <c r="M608" s="377"/>
      <c r="N608" s="377"/>
      <c r="O608" s="377"/>
    </row>
    <row r="609" spans="1:15">
      <c r="A609" s="372">
        <v>43386</v>
      </c>
      <c r="B609" s="373"/>
      <c r="C609" s="374" t="s">
        <v>381</v>
      </c>
      <c r="D609" s="375"/>
      <c r="E609" s="376" t="s">
        <v>382</v>
      </c>
      <c r="F609" s="377"/>
      <c r="G609" s="377"/>
      <c r="H609" s="377"/>
      <c r="I609" s="377"/>
      <c r="J609" s="377"/>
      <c r="K609" s="377"/>
      <c r="L609" s="377"/>
      <c r="M609" s="377"/>
      <c r="N609" s="377"/>
      <c r="O609" s="377"/>
    </row>
    <row r="610" spans="1:15">
      <c r="A610" s="372">
        <v>43478</v>
      </c>
      <c r="B610" s="373"/>
      <c r="C610" s="374" t="s">
        <v>383</v>
      </c>
      <c r="D610" s="375"/>
      <c r="E610" s="376" t="s">
        <v>384</v>
      </c>
      <c r="F610" s="377"/>
      <c r="G610" s="377"/>
      <c r="H610" s="377"/>
      <c r="I610" s="377"/>
      <c r="J610" s="377"/>
      <c r="K610" s="377"/>
      <c r="L610" s="377"/>
      <c r="M610" s="377"/>
      <c r="N610" s="377"/>
      <c r="O610" s="377"/>
    </row>
    <row r="611" spans="1:15">
      <c r="A611" s="372">
        <v>43507</v>
      </c>
      <c r="B611" s="373"/>
      <c r="C611" s="374" t="s">
        <v>385</v>
      </c>
      <c r="D611" s="375"/>
      <c r="E611" s="376" t="s">
        <v>386</v>
      </c>
      <c r="F611" s="377"/>
      <c r="G611" s="377"/>
      <c r="H611" s="377"/>
      <c r="I611" s="377"/>
      <c r="J611" s="377"/>
      <c r="K611" s="377"/>
      <c r="L611" s="377"/>
      <c r="M611" s="377"/>
      <c r="N611" s="377"/>
      <c r="O611" s="377"/>
    </row>
    <row r="612" spans="1:15" ht="12.75" customHeight="1">
      <c r="A612" s="372">
        <v>43714</v>
      </c>
      <c r="B612" s="373"/>
      <c r="C612" s="374" t="s">
        <v>387</v>
      </c>
      <c r="D612" s="375"/>
      <c r="E612" s="376" t="s">
        <v>388</v>
      </c>
      <c r="F612" s="377"/>
      <c r="G612" s="377"/>
      <c r="H612" s="377"/>
      <c r="I612" s="377"/>
      <c r="J612" s="377"/>
      <c r="K612" s="377"/>
      <c r="L612" s="377"/>
      <c r="M612" s="377"/>
      <c r="N612" s="377"/>
      <c r="O612" s="377"/>
    </row>
    <row r="613" spans="1:15" ht="12.75" customHeight="1">
      <c r="A613" s="372">
        <v>43813</v>
      </c>
      <c r="B613" s="373"/>
      <c r="C613" s="374" t="s">
        <v>389</v>
      </c>
      <c r="D613" s="375"/>
      <c r="E613" s="376" t="s">
        <v>390</v>
      </c>
      <c r="F613" s="377"/>
      <c r="G613" s="377"/>
      <c r="H613" s="377"/>
      <c r="I613" s="377"/>
      <c r="J613" s="377"/>
      <c r="K613" s="377"/>
      <c r="L613" s="377"/>
      <c r="M613" s="377"/>
      <c r="N613" s="377"/>
      <c r="O613" s="377"/>
    </row>
    <row r="614" spans="1:15">
      <c r="A614" s="372">
        <v>44455</v>
      </c>
      <c r="B614" s="373"/>
      <c r="C614" s="374" t="s">
        <v>391</v>
      </c>
      <c r="D614" s="375"/>
      <c r="E614" s="376" t="s">
        <v>392</v>
      </c>
      <c r="F614" s="377"/>
      <c r="G614" s="377"/>
      <c r="H614" s="377"/>
      <c r="I614" s="377"/>
      <c r="J614" s="377"/>
      <c r="K614" s="377"/>
      <c r="L614" s="377"/>
      <c r="M614" s="377"/>
      <c r="N614" s="377"/>
      <c r="O614" s="377"/>
    </row>
    <row r="615" spans="1:15">
      <c r="A615" s="372">
        <v>44570</v>
      </c>
      <c r="B615" s="373"/>
      <c r="C615" s="374" t="s">
        <v>396</v>
      </c>
      <c r="D615" s="375"/>
      <c r="E615" s="376" t="s">
        <v>403</v>
      </c>
      <c r="F615" s="377"/>
      <c r="G615" s="377"/>
      <c r="H615" s="377"/>
      <c r="I615" s="377"/>
      <c r="J615" s="377"/>
      <c r="K615" s="377"/>
      <c r="L615" s="377"/>
      <c r="M615" s="377"/>
      <c r="N615" s="377"/>
      <c r="O615" s="377"/>
    </row>
    <row r="616" spans="1:15">
      <c r="A616" s="372">
        <v>45145</v>
      </c>
      <c r="B616" s="373"/>
      <c r="C616" s="374" t="s">
        <v>408</v>
      </c>
      <c r="D616" s="375"/>
      <c r="E616" s="376" t="s">
        <v>409</v>
      </c>
      <c r="F616" s="377"/>
      <c r="G616" s="377"/>
      <c r="H616" s="377"/>
      <c r="I616" s="377"/>
      <c r="J616" s="377"/>
      <c r="K616" s="377"/>
      <c r="L616" s="377"/>
      <c r="M616" s="377"/>
      <c r="N616" s="377"/>
      <c r="O616" s="377"/>
    </row>
    <row r="617" spans="1:15" ht="39" customHeight="1">
      <c r="A617" s="423">
        <v>45908</v>
      </c>
      <c r="B617" s="424"/>
      <c r="C617" s="425">
        <v>3.5</v>
      </c>
      <c r="D617" s="426"/>
      <c r="E617" s="427" t="s">
        <v>436</v>
      </c>
      <c r="F617" s="428"/>
      <c r="G617" s="428"/>
      <c r="H617" s="428"/>
      <c r="I617" s="428"/>
      <c r="J617" s="428"/>
      <c r="K617" s="428"/>
      <c r="L617" s="428"/>
      <c r="M617" s="428"/>
      <c r="N617" s="428"/>
      <c r="O617" s="429"/>
    </row>
  </sheetData>
  <mergeCells count="257">
    <mergeCell ref="A617:B617"/>
    <mergeCell ref="C617:D617"/>
    <mergeCell ref="E617:O617"/>
    <mergeCell ref="A610:B610"/>
    <mergeCell ref="C610:D610"/>
    <mergeCell ref="E610:O610"/>
    <mergeCell ref="A614:B614"/>
    <mergeCell ref="C614:D614"/>
    <mergeCell ref="E614:O614"/>
    <mergeCell ref="A612:B612"/>
    <mergeCell ref="C612:D612"/>
    <mergeCell ref="E612:O612"/>
    <mergeCell ref="A613:B613"/>
    <mergeCell ref="C613:D613"/>
    <mergeCell ref="E613:O613"/>
    <mergeCell ref="A590:B590"/>
    <mergeCell ref="C590:D590"/>
    <mergeCell ref="E590:O590"/>
    <mergeCell ref="A598:B598"/>
    <mergeCell ref="C598:D598"/>
    <mergeCell ref="E598:O598"/>
    <mergeCell ref="A592:B592"/>
    <mergeCell ref="C592:D592"/>
    <mergeCell ref="E592:O592"/>
    <mergeCell ref="A596:B596"/>
    <mergeCell ref="C596:D596"/>
    <mergeCell ref="A595:B595"/>
    <mergeCell ref="C595:D595"/>
    <mergeCell ref="E594:O594"/>
    <mergeCell ref="E595:O595"/>
    <mergeCell ref="A593:B593"/>
    <mergeCell ref="C593:D593"/>
    <mergeCell ref="E593:O593"/>
    <mergeCell ref="E596:O596"/>
    <mergeCell ref="A594:B594"/>
    <mergeCell ref="C594:D594"/>
    <mergeCell ref="A591:B591"/>
    <mergeCell ref="C591:D591"/>
    <mergeCell ref="E591:O591"/>
    <mergeCell ref="C588:D588"/>
    <mergeCell ref="E588:O588"/>
    <mergeCell ref="E580:O580"/>
    <mergeCell ref="A589:B589"/>
    <mergeCell ref="C589:D589"/>
    <mergeCell ref="C587:D587"/>
    <mergeCell ref="A587:B587"/>
    <mergeCell ref="A584:B584"/>
    <mergeCell ref="C584:D584"/>
    <mergeCell ref="A585:B585"/>
    <mergeCell ref="E589:O589"/>
    <mergeCell ref="E587:O587"/>
    <mergeCell ref="A586:B586"/>
    <mergeCell ref="C586:D586"/>
    <mergeCell ref="E586:O586"/>
    <mergeCell ref="E584:O584"/>
    <mergeCell ref="C585:D585"/>
    <mergeCell ref="E585:O585"/>
    <mergeCell ref="A588:B588"/>
    <mergeCell ref="B510:O510"/>
    <mergeCell ref="B535:O535"/>
    <mergeCell ref="B560:O560"/>
    <mergeCell ref="B550:O550"/>
    <mergeCell ref="B547:O547"/>
    <mergeCell ref="B546:O546"/>
    <mergeCell ref="B523:O523"/>
    <mergeCell ref="B536:O536"/>
    <mergeCell ref="A569:B569"/>
    <mergeCell ref="B545:O545"/>
    <mergeCell ref="B554:O554"/>
    <mergeCell ref="B555:O555"/>
    <mergeCell ref="B558:O558"/>
    <mergeCell ref="B522:O522"/>
    <mergeCell ref="B530:O530"/>
    <mergeCell ref="B533:O533"/>
    <mergeCell ref="B541:O541"/>
    <mergeCell ref="B544:O544"/>
    <mergeCell ref="A503:B503"/>
    <mergeCell ref="A506:B506"/>
    <mergeCell ref="A573:B573"/>
    <mergeCell ref="C573:D573"/>
    <mergeCell ref="B561:O561"/>
    <mergeCell ref="C572:D572"/>
    <mergeCell ref="A571:B571"/>
    <mergeCell ref="A496:B496"/>
    <mergeCell ref="E569:O569"/>
    <mergeCell ref="A499:B499"/>
    <mergeCell ref="A500:B500"/>
    <mergeCell ref="A501:B501"/>
    <mergeCell ref="B539:O539"/>
    <mergeCell ref="B542:O542"/>
    <mergeCell ref="B549:O549"/>
    <mergeCell ref="B557:O557"/>
    <mergeCell ref="A545:A552"/>
    <mergeCell ref="B529:O529"/>
    <mergeCell ref="B538:O538"/>
    <mergeCell ref="B532:O532"/>
    <mergeCell ref="B551:O551"/>
    <mergeCell ref="C569:D569"/>
    <mergeCell ref="A570:B570"/>
    <mergeCell ref="B521:O521"/>
    <mergeCell ref="C30:O30"/>
    <mergeCell ref="A30:B30"/>
    <mergeCell ref="A26:B26"/>
    <mergeCell ref="A470:B470"/>
    <mergeCell ref="B525:O525"/>
    <mergeCell ref="A476:B476"/>
    <mergeCell ref="A478:B478"/>
    <mergeCell ref="A477:B477"/>
    <mergeCell ref="A480:B480"/>
    <mergeCell ref="B514:O514"/>
    <mergeCell ref="B520:O520"/>
    <mergeCell ref="B513:O513"/>
    <mergeCell ref="A502:B502"/>
    <mergeCell ref="B512:O512"/>
    <mergeCell ref="B519:O519"/>
    <mergeCell ref="B518:O518"/>
    <mergeCell ref="B511:O511"/>
    <mergeCell ref="B517:O517"/>
    <mergeCell ref="A504:B504"/>
    <mergeCell ref="A505:B505"/>
    <mergeCell ref="B524:O524"/>
    <mergeCell ref="A498:B498"/>
    <mergeCell ref="B515:O515"/>
    <mergeCell ref="B516:O516"/>
    <mergeCell ref="A492:B492"/>
    <mergeCell ref="A493:B493"/>
    <mergeCell ref="A494:B494"/>
    <mergeCell ref="A497:B497"/>
    <mergeCell ref="A479:B479"/>
    <mergeCell ref="A487:B487"/>
    <mergeCell ref="A488:B488"/>
    <mergeCell ref="A489:B489"/>
    <mergeCell ref="A471:B471"/>
    <mergeCell ref="A472:B472"/>
    <mergeCell ref="A473:B473"/>
    <mergeCell ref="A474:B474"/>
    <mergeCell ref="A491:B491"/>
    <mergeCell ref="A495:B495"/>
    <mergeCell ref="A483:B483"/>
    <mergeCell ref="A484:B484"/>
    <mergeCell ref="A482:B482"/>
    <mergeCell ref="C26:O26"/>
    <mergeCell ref="C28:O28"/>
    <mergeCell ref="C29:O29"/>
    <mergeCell ref="A22:B22"/>
    <mergeCell ref="A28:B28"/>
    <mergeCell ref="A27:B27"/>
    <mergeCell ref="A24:B24"/>
    <mergeCell ref="C24:O24"/>
    <mergeCell ref="C27:O27"/>
    <mergeCell ref="A1:P1"/>
    <mergeCell ref="A17:B17"/>
    <mergeCell ref="C17:O17"/>
    <mergeCell ref="A18:B18"/>
    <mergeCell ref="C18:O18"/>
    <mergeCell ref="A19:B19"/>
    <mergeCell ref="C19:O19"/>
    <mergeCell ref="A23:B23"/>
    <mergeCell ref="A490:B490"/>
    <mergeCell ref="A25:B25"/>
    <mergeCell ref="C23:O23"/>
    <mergeCell ref="A481:B481"/>
    <mergeCell ref="A486:B486"/>
    <mergeCell ref="A20:B20"/>
    <mergeCell ref="C20:O20"/>
    <mergeCell ref="A21:B21"/>
    <mergeCell ref="C25:O25"/>
    <mergeCell ref="C21:O21"/>
    <mergeCell ref="A29:B29"/>
    <mergeCell ref="A475:B475"/>
    <mergeCell ref="A485:B485"/>
    <mergeCell ref="F406:P407"/>
    <mergeCell ref="A469:B469"/>
    <mergeCell ref="C22:O22"/>
    <mergeCell ref="C571:D571"/>
    <mergeCell ref="B552:O552"/>
    <mergeCell ref="B548:O548"/>
    <mergeCell ref="E571:O571"/>
    <mergeCell ref="E572:O572"/>
    <mergeCell ref="C570:D570"/>
    <mergeCell ref="E570:O570"/>
    <mergeCell ref="A572:B572"/>
    <mergeCell ref="C581:D581"/>
    <mergeCell ref="E581:O581"/>
    <mergeCell ref="A578:B578"/>
    <mergeCell ref="C578:D578"/>
    <mergeCell ref="E578:O578"/>
    <mergeCell ref="A579:B579"/>
    <mergeCell ref="E574:O574"/>
    <mergeCell ref="E576:O576"/>
    <mergeCell ref="A574:B574"/>
    <mergeCell ref="C575:D575"/>
    <mergeCell ref="E575:O575"/>
    <mergeCell ref="C579:D579"/>
    <mergeCell ref="E579:O579"/>
    <mergeCell ref="A576:B576"/>
    <mergeCell ref="C576:D576"/>
    <mergeCell ref="C580:D580"/>
    <mergeCell ref="E573:O573"/>
    <mergeCell ref="C574:D574"/>
    <mergeCell ref="A577:B577"/>
    <mergeCell ref="C577:D577"/>
    <mergeCell ref="E577:O577"/>
    <mergeCell ref="A583:B583"/>
    <mergeCell ref="C583:D583"/>
    <mergeCell ref="A581:B581"/>
    <mergeCell ref="A582:B582"/>
    <mergeCell ref="A575:B575"/>
    <mergeCell ref="A580:B580"/>
    <mergeCell ref="C582:D582"/>
    <mergeCell ref="E582:O582"/>
    <mergeCell ref="E583:O583"/>
    <mergeCell ref="A599:B599"/>
    <mergeCell ref="C599:D599"/>
    <mergeCell ref="E599:O599"/>
    <mergeCell ref="A597:B597"/>
    <mergeCell ref="C597:D597"/>
    <mergeCell ref="E597:O597"/>
    <mergeCell ref="A600:B600"/>
    <mergeCell ref="C600:D600"/>
    <mergeCell ref="E600:O600"/>
    <mergeCell ref="A601:B601"/>
    <mergeCell ref="C601:D601"/>
    <mergeCell ref="E601:O601"/>
    <mergeCell ref="A602:B602"/>
    <mergeCell ref="C602:D602"/>
    <mergeCell ref="E602:O602"/>
    <mergeCell ref="A605:B605"/>
    <mergeCell ref="C605:D605"/>
    <mergeCell ref="E605:O605"/>
    <mergeCell ref="A604:B604"/>
    <mergeCell ref="C604:D604"/>
    <mergeCell ref="E604:O604"/>
    <mergeCell ref="A616:B616"/>
    <mergeCell ref="C616:D616"/>
    <mergeCell ref="E616:O616"/>
    <mergeCell ref="A615:B615"/>
    <mergeCell ref="C615:D615"/>
    <mergeCell ref="E615:O615"/>
    <mergeCell ref="A603:B603"/>
    <mergeCell ref="C603:D603"/>
    <mergeCell ref="E603:O603"/>
    <mergeCell ref="A608:B608"/>
    <mergeCell ref="C608:D608"/>
    <mergeCell ref="E608:O608"/>
    <mergeCell ref="A606:B606"/>
    <mergeCell ref="C606:D606"/>
    <mergeCell ref="E606:O606"/>
    <mergeCell ref="A611:B611"/>
    <mergeCell ref="C611:D611"/>
    <mergeCell ref="E611:O611"/>
    <mergeCell ref="A609:B609"/>
    <mergeCell ref="C609:D609"/>
    <mergeCell ref="E609:O609"/>
    <mergeCell ref="A607:B607"/>
    <mergeCell ref="C607:D607"/>
    <mergeCell ref="E607:O607"/>
  </mergeCells>
  <hyperlinks>
    <hyperlink ref="B10" r:id="rId1" xr:uid="{00000000-0004-0000-0F00-000000000000}"/>
  </hyperlinks>
  <pageMargins left="0.7" right="0.7" top="0.75" bottom="0.75" header="0.3" footer="0.3"/>
  <pageSetup orientation="portrait" r:id="rId2"/>
  <rowBreaks count="10" manualBreakCount="10">
    <brk id="31" max="16383" man="1"/>
    <brk id="128" max="16383" man="1"/>
    <brk id="221" max="16383" man="1"/>
    <brk id="273" max="16383" man="1"/>
    <brk id="327" max="16383" man="1"/>
    <brk id="368" max="16383" man="1"/>
    <brk id="420" max="16383" man="1"/>
    <brk id="459" max="16383" man="1"/>
    <brk id="507" max="16383" man="1"/>
    <brk id="526" max="16383" man="1"/>
  </rowBreaks>
  <colBreaks count="1" manualBreakCount="1">
    <brk id="16"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FF0000"/>
  </sheetPr>
  <dimension ref="A1:FK1294"/>
  <sheetViews>
    <sheetView workbookViewId="0">
      <selection activeCell="C7" sqref="C7:AC8"/>
    </sheetView>
  </sheetViews>
  <sheetFormatPr defaultColWidth="2.33203125" defaultRowHeight="11.25" customHeight="1"/>
  <cols>
    <col min="1" max="2" width="2.33203125" style="1"/>
    <col min="3" max="3" width="2.88671875" style="1" bestFit="1" customWidth="1"/>
    <col min="4" max="16" width="2.33203125" style="1"/>
    <col min="17" max="17" width="2.88671875" style="1" bestFit="1" customWidth="1"/>
    <col min="18" max="16384" width="2.33203125" style="1"/>
  </cols>
  <sheetData>
    <row r="1" spans="1:84" ht="11.25" customHeight="1">
      <c r="A1" s="259" t="s">
        <v>9</v>
      </c>
      <c r="B1" s="260"/>
      <c r="C1" s="260"/>
      <c r="D1" s="260"/>
      <c r="E1" s="260"/>
      <c r="F1" s="300" t="str">
        <f>Players!$C$1</f>
        <v>Enter Division Name</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2" t="s">
        <v>10</v>
      </c>
      <c r="AI1" s="303"/>
      <c r="AJ1" s="303"/>
      <c r="AK1" s="306" t="str">
        <f>Players!$G$1</f>
        <v>Enter Date</v>
      </c>
      <c r="AL1" s="307"/>
      <c r="AM1" s="307"/>
      <c r="AN1" s="307"/>
      <c r="AO1" s="308"/>
      <c r="AQ1" s="154" t="str">
        <f>CONCATENATE($A5," ",$D5,","," ",$F3)</f>
        <v>Group: 1, Men's Singles</v>
      </c>
      <c r="AR1" s="155"/>
      <c r="AS1" s="155"/>
      <c r="AT1" s="155"/>
      <c r="AU1" s="155"/>
      <c r="AV1" s="155"/>
      <c r="AW1" s="155"/>
      <c r="AX1" s="155"/>
      <c r="AY1" s="155"/>
      <c r="AZ1" s="155"/>
      <c r="BA1" s="155"/>
      <c r="BB1" s="155"/>
      <c r="BC1" s="156"/>
      <c r="BD1" s="163">
        <f>A18</f>
        <v>1</v>
      </c>
      <c r="BE1" s="164"/>
      <c r="BF1" s="183" t="str">
        <f>C18</f>
        <v>A</v>
      </c>
      <c r="BG1" s="185" t="str">
        <f>IF(VLOOKUP($BF1,$A7:$C13,3,FALSE)=0,"",CONCATENATE(VLOOKUP(VLOOKUP($BF1,$A7:$C13,3,FALSE),Players!$C:$G,4,FALSE)," ",VLOOKUP($BF1,$A7:$C13,3,FALSE)," ",IF(ISERROR(VLOOKUP(VLOOKUP($BF1,$A7:$C13,3,FALSE),Players!$C:$G,5,FALSE)),"()",CONCATENATE("(",VLOOKUP(VLOOKUP($BF1,$A7:$C13,3,FALSE),Players!$C:$G,5,FALSE),")"))))</f>
        <v/>
      </c>
      <c r="BH1" s="186"/>
      <c r="BI1" s="186"/>
      <c r="BJ1" s="186"/>
      <c r="BK1" s="186"/>
      <c r="BL1" s="186"/>
      <c r="BM1" s="186"/>
      <c r="BN1" s="186"/>
      <c r="BO1" s="186"/>
      <c r="BP1" s="186"/>
      <c r="BQ1" s="186"/>
      <c r="BR1" s="186"/>
      <c r="BS1" s="186"/>
      <c r="BT1" s="186"/>
      <c r="BU1" s="187"/>
      <c r="BV1" s="170" t="str">
        <f>IF(D18&lt;&gt;"",D18,"")</f>
        <v/>
      </c>
      <c r="BW1" s="171"/>
      <c r="BX1" s="170" t="str">
        <f>IF(F18&lt;&gt;"",F18,"")</f>
        <v/>
      </c>
      <c r="BY1" s="171"/>
      <c r="BZ1" s="170" t="str">
        <f>IF(H18&lt;&gt;"",H18,"")</f>
        <v/>
      </c>
      <c r="CA1" s="171"/>
      <c r="CB1" s="170" t="str">
        <f>IF(J18&lt;&gt;"",J18,"")</f>
        <v/>
      </c>
      <c r="CC1" s="171"/>
      <c r="CD1" s="170" t="str">
        <f>IF(L18&lt;&gt;"",L18,"")</f>
        <v/>
      </c>
      <c r="CE1" s="171"/>
      <c r="CF1" s="174" t="str">
        <f>IF($CD1=$CD3,IF($CB1=$CB3,IF($BZ1&lt;&gt;"",IF($BZ1&gt;$BZ3,"W","L"),""),IF($CB1&gt;$CB3,"W","L")),IF($CD1&gt;$CD3,"W","L"))</f>
        <v/>
      </c>
    </row>
    <row r="2" spans="1:84" ht="11.25" customHeight="1">
      <c r="A2" s="261"/>
      <c r="B2" s="262"/>
      <c r="C2" s="262"/>
      <c r="D2" s="262"/>
      <c r="E2" s="26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304"/>
      <c r="AI2" s="305"/>
      <c r="AJ2" s="305"/>
      <c r="AK2" s="309"/>
      <c r="AL2" s="309"/>
      <c r="AM2" s="309"/>
      <c r="AN2" s="309"/>
      <c r="AO2" s="310"/>
      <c r="AQ2" s="157"/>
      <c r="AR2" s="158"/>
      <c r="AS2" s="158"/>
      <c r="AT2" s="158"/>
      <c r="AU2" s="158"/>
      <c r="AV2" s="158"/>
      <c r="AW2" s="158"/>
      <c r="AX2" s="158"/>
      <c r="AY2" s="158"/>
      <c r="AZ2" s="158"/>
      <c r="BA2" s="158"/>
      <c r="BB2" s="158"/>
      <c r="BC2" s="159"/>
      <c r="BD2" s="165"/>
      <c r="BE2" s="166"/>
      <c r="BF2" s="184"/>
      <c r="BG2" s="188"/>
      <c r="BH2" s="189"/>
      <c r="BI2" s="189"/>
      <c r="BJ2" s="189"/>
      <c r="BK2" s="189"/>
      <c r="BL2" s="189"/>
      <c r="BM2" s="189"/>
      <c r="BN2" s="189"/>
      <c r="BO2" s="189"/>
      <c r="BP2" s="189"/>
      <c r="BQ2" s="189"/>
      <c r="BR2" s="189"/>
      <c r="BS2" s="189"/>
      <c r="BT2" s="189"/>
      <c r="BU2" s="190"/>
      <c r="BV2" s="172"/>
      <c r="BW2" s="173"/>
      <c r="BX2" s="172"/>
      <c r="BY2" s="173"/>
      <c r="BZ2" s="172"/>
      <c r="CA2" s="173"/>
      <c r="CB2" s="172"/>
      <c r="CC2" s="173"/>
      <c r="CD2" s="172"/>
      <c r="CE2" s="173"/>
      <c r="CF2" s="174"/>
    </row>
    <row r="3" spans="1:84" ht="11.25" customHeight="1">
      <c r="A3" s="266" t="s">
        <v>11</v>
      </c>
      <c r="B3" s="267"/>
      <c r="C3" s="267"/>
      <c r="D3" s="277" t="s">
        <v>12</v>
      </c>
      <c r="E3" s="278"/>
      <c r="F3" s="280" t="str">
        <f>Players!$A$3</f>
        <v>Men's Singles</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302" t="s">
        <v>13</v>
      </c>
      <c r="AI3" s="303"/>
      <c r="AJ3" s="303"/>
      <c r="AK3" s="311" t="s">
        <v>14</v>
      </c>
      <c r="AL3" s="311"/>
      <c r="AM3" s="311"/>
      <c r="AN3" s="311"/>
      <c r="AO3" s="312"/>
      <c r="AQ3" s="157"/>
      <c r="AR3" s="158"/>
      <c r="AS3" s="158"/>
      <c r="AT3" s="158"/>
      <c r="AU3" s="158"/>
      <c r="AV3" s="158"/>
      <c r="AW3" s="158"/>
      <c r="AX3" s="158"/>
      <c r="AY3" s="158"/>
      <c r="AZ3" s="158"/>
      <c r="BA3" s="158"/>
      <c r="BB3" s="158"/>
      <c r="BC3" s="159"/>
      <c r="BD3" s="165"/>
      <c r="BE3" s="166"/>
      <c r="BF3" s="175" t="str">
        <f>C20</f>
        <v>C</v>
      </c>
      <c r="BG3" s="177" t="str">
        <f>IF(VLOOKUP($BF3,$A7:$C13,3,FALSE)=0,"",CONCATENATE(VLOOKUP(VLOOKUP($BF3,$A7:$C13,3,FALSE),Players!$C:$G,4,FALSE)," ",VLOOKUP($BF3,$A7:$C13,3,FALSE)," ",IF(ISERROR(VLOOKUP(VLOOKUP($BF3,$A7:$C13,3,FALSE),Players!$C:$G,5,FALSE)),"()",CONCATENATE("(",VLOOKUP(VLOOKUP($BF3,$A7:$C13,3,FALSE),Players!$C:$G,5,FALSE),")"))))</f>
        <v/>
      </c>
      <c r="BH3" s="178"/>
      <c r="BI3" s="178"/>
      <c r="BJ3" s="178"/>
      <c r="BK3" s="178"/>
      <c r="BL3" s="178"/>
      <c r="BM3" s="178"/>
      <c r="BN3" s="178"/>
      <c r="BO3" s="178"/>
      <c r="BP3" s="178"/>
      <c r="BQ3" s="178"/>
      <c r="BR3" s="178"/>
      <c r="BS3" s="178"/>
      <c r="BT3" s="178"/>
      <c r="BU3" s="179"/>
      <c r="BV3" s="150" t="str">
        <f>IF(D20&lt;&gt;"",D20,"")</f>
        <v/>
      </c>
      <c r="BW3" s="151"/>
      <c r="BX3" s="150" t="str">
        <f>IF(F20&lt;&gt;"",F20,"")</f>
        <v/>
      </c>
      <c r="BY3" s="151"/>
      <c r="BZ3" s="150" t="str">
        <f>IF(H20&lt;&gt;"",H20,"")</f>
        <v/>
      </c>
      <c r="CA3" s="151"/>
      <c r="CB3" s="150" t="str">
        <f>IF(J20&lt;&gt;"",J20,"")</f>
        <v/>
      </c>
      <c r="CC3" s="151"/>
      <c r="CD3" s="150" t="str">
        <f>IF(L20&lt;&gt;"",L20,"")</f>
        <v/>
      </c>
      <c r="CE3" s="151"/>
      <c r="CF3" s="174" t="str">
        <f>IF($CF1&lt;&gt;"",IF(CF1="W","L","W"),"")</f>
        <v/>
      </c>
    </row>
    <row r="4" spans="1:84" ht="11.25" customHeight="1" thickBot="1">
      <c r="A4" s="275"/>
      <c r="B4" s="276"/>
      <c r="C4" s="276"/>
      <c r="D4" s="279"/>
      <c r="E4" s="279"/>
      <c r="F4" s="282"/>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304"/>
      <c r="AI4" s="305"/>
      <c r="AJ4" s="305"/>
      <c r="AK4" s="313"/>
      <c r="AL4" s="313"/>
      <c r="AM4" s="313"/>
      <c r="AN4" s="313"/>
      <c r="AO4" s="314"/>
      <c r="AQ4" s="160"/>
      <c r="AR4" s="161"/>
      <c r="AS4" s="161"/>
      <c r="AT4" s="161"/>
      <c r="AU4" s="161"/>
      <c r="AV4" s="161"/>
      <c r="AW4" s="161"/>
      <c r="AX4" s="161"/>
      <c r="AY4" s="161"/>
      <c r="AZ4" s="161"/>
      <c r="BA4" s="161"/>
      <c r="BB4" s="161"/>
      <c r="BC4" s="162"/>
      <c r="BD4" s="167"/>
      <c r="BE4" s="168"/>
      <c r="BF4" s="176"/>
      <c r="BG4" s="180"/>
      <c r="BH4" s="181"/>
      <c r="BI4" s="181"/>
      <c r="BJ4" s="181"/>
      <c r="BK4" s="181"/>
      <c r="BL4" s="181"/>
      <c r="BM4" s="181"/>
      <c r="BN4" s="181"/>
      <c r="BO4" s="181"/>
      <c r="BP4" s="181"/>
      <c r="BQ4" s="181"/>
      <c r="BR4" s="181"/>
      <c r="BS4" s="181"/>
      <c r="BT4" s="181"/>
      <c r="BU4" s="182"/>
      <c r="BV4" s="152"/>
      <c r="BW4" s="153"/>
      <c r="BX4" s="152"/>
      <c r="BY4" s="153"/>
      <c r="BZ4" s="152"/>
      <c r="CA4" s="153"/>
      <c r="CB4" s="152"/>
      <c r="CC4" s="153"/>
      <c r="CD4" s="152"/>
      <c r="CE4" s="153"/>
      <c r="CF4" s="174"/>
    </row>
    <row r="5" spans="1:84" ht="11.25" customHeight="1">
      <c r="A5" s="259" t="s">
        <v>15</v>
      </c>
      <c r="B5" s="260"/>
      <c r="C5" s="260"/>
      <c r="D5" s="264">
        <v>1</v>
      </c>
      <c r="E5" s="264"/>
      <c r="F5" s="266" t="s">
        <v>16</v>
      </c>
      <c r="G5" s="267"/>
      <c r="H5" s="267"/>
      <c r="I5" s="283"/>
      <c r="J5" s="284"/>
      <c r="K5" s="285"/>
      <c r="L5" s="285"/>
      <c r="M5" s="285"/>
      <c r="N5" s="271"/>
      <c r="O5" s="271"/>
      <c r="P5" s="271"/>
      <c r="Q5" s="271"/>
      <c r="R5" s="271"/>
      <c r="S5" s="271"/>
      <c r="T5" s="271"/>
      <c r="U5" s="271"/>
      <c r="V5" s="271"/>
      <c r="W5" s="271"/>
      <c r="X5" s="271"/>
      <c r="Y5" s="271"/>
      <c r="Z5" s="271"/>
      <c r="AA5" s="271"/>
      <c r="AB5" s="271"/>
      <c r="AC5" s="272"/>
      <c r="AD5" s="150" t="s">
        <v>17</v>
      </c>
      <c r="AE5" s="270"/>
      <c r="AF5" s="288" t="s">
        <v>18</v>
      </c>
      <c r="AG5" s="270"/>
      <c r="AH5" s="288" t="s">
        <v>19</v>
      </c>
      <c r="AI5" s="270"/>
      <c r="AJ5" s="288" t="s">
        <v>20</v>
      </c>
      <c r="AK5" s="290"/>
      <c r="AL5" s="292" t="s">
        <v>21</v>
      </c>
      <c r="AM5" s="293"/>
      <c r="AN5" s="296" t="s">
        <v>22</v>
      </c>
      <c r="AO5" s="297"/>
      <c r="BV5" s="169" t="str">
        <f>IF(CF1&lt;&gt;"",IF(AND(AND(BV1&gt;-1,BV3&gt;-1),OR(BV1&gt;10,BV3&gt;10),ABS(BV1-BV3)&gt;1,IF(OR(BV1&gt;11,BV3&gt;11),ABS(BV1-BV3)=2,TRUE),BV1=INT(BV1),BV3=INT(BV3)),"","Error"),"")</f>
        <v/>
      </c>
      <c r="BW5" s="169"/>
      <c r="BX5" s="169" t="str">
        <f>IF(CF1&lt;&gt;"",IF(AND(AND(BX1&gt;-1,BX3&gt;-1),OR(BX1&gt;10,BX3&gt;10),ABS(BX1-BX3)&gt;1,IF(OR(BX1&gt;11,BX3&gt;11),ABS(BX1-BX3)=2,TRUE),BX1=INT(BX1),BX3=INT(BX3)),"","Error"),"")</f>
        <v/>
      </c>
      <c r="BY5" s="169"/>
      <c r="BZ5" s="169" t="str">
        <f>IF(CF1&lt;&gt;"",IF(AND(AND(BZ1&gt;-1,BZ3&gt;-1),OR(BZ1&gt;10,BZ3&gt;10),ABS(BZ1-BZ3)&gt;1,IF(OR(BZ1&gt;11,BZ3&gt;11),ABS(BZ1-BZ3)=2,TRUE),BZ1=INT(BZ1),BZ3=INT(BZ3)),"","Error"),"")</f>
        <v/>
      </c>
      <c r="CA5" s="169"/>
      <c r="CB5" s="169" t="str">
        <f>IF(AND(CF1&lt;&gt;"",CB1&lt;&gt;""),IF(AND(AND(CB1&gt;-1,CB3&gt;-1),OR(CB1&gt;10,CB3&gt;10),ABS(CB1-CB3)&gt;1,IF(OR(CB1&gt;11,CB3&gt;11),ABS(CB1-CB3)=2,TRUE),CB1=INT(CB1),CB3=INT(CB3)),"","Error"),"")</f>
        <v/>
      </c>
      <c r="CC5" s="169"/>
      <c r="CD5" s="169" t="str">
        <f>IF(AND(CF1&lt;&gt;"",CD1&lt;&gt;""),IF(AND(AND(CD1&gt;-1,CD3&gt;-1),OR(CD1&gt;10,CD3&gt;10),ABS(CD1-CD3)&gt;1,IF(OR(CD1&gt;11,CD3&gt;11),ABS(CD1-CD3)=2,TRUE),CD1=INT(CD1),CD3=INT(CD3)),"","Error"),"")</f>
        <v/>
      </c>
      <c r="CE5" s="169"/>
    </row>
    <row r="6" spans="1:84" ht="11.25" customHeight="1" thickBot="1">
      <c r="A6" s="261"/>
      <c r="B6" s="262"/>
      <c r="C6" s="263"/>
      <c r="D6" s="265"/>
      <c r="E6" s="265"/>
      <c r="F6" s="268"/>
      <c r="G6" s="269"/>
      <c r="H6" s="269"/>
      <c r="I6" s="286"/>
      <c r="J6" s="286"/>
      <c r="K6" s="287"/>
      <c r="L6" s="287"/>
      <c r="M6" s="287"/>
      <c r="N6" s="273"/>
      <c r="O6" s="273"/>
      <c r="P6" s="273"/>
      <c r="Q6" s="273"/>
      <c r="R6" s="273"/>
      <c r="S6" s="273"/>
      <c r="T6" s="273"/>
      <c r="U6" s="273"/>
      <c r="V6" s="273"/>
      <c r="W6" s="273"/>
      <c r="X6" s="273"/>
      <c r="Y6" s="273"/>
      <c r="Z6" s="273"/>
      <c r="AA6" s="273"/>
      <c r="AB6" s="273"/>
      <c r="AC6" s="274"/>
      <c r="AD6" s="194"/>
      <c r="AE6" s="195"/>
      <c r="AF6" s="289"/>
      <c r="AG6" s="195"/>
      <c r="AH6" s="289"/>
      <c r="AI6" s="195"/>
      <c r="AJ6" s="289"/>
      <c r="AK6" s="291"/>
      <c r="AL6" s="294"/>
      <c r="AM6" s="295"/>
      <c r="AN6" s="298"/>
      <c r="AO6" s="299"/>
    </row>
    <row r="7" spans="1:84" ht="11.25" customHeight="1">
      <c r="A7" s="210" t="str">
        <f>AD5</f>
        <v>A</v>
      </c>
      <c r="B7" s="211"/>
      <c r="C7" s="214"/>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6"/>
      <c r="AD7" s="250"/>
      <c r="AE7" s="229"/>
      <c r="AF7" s="252" t="str">
        <f>IF($D3="1P",IF(Z22=Z24,IF(X22=X24,IF(V22&lt;&gt;"",IF(V22&gt;V24,"W","L"),""),IF(X22&gt;X24,"W","L")),IF(Z22&gt;Z24,"W","L")),IF(L26=L28,IF(J26=J28,IF(H26&lt;&gt;"",IF(H26&gt;H28,"W","L"),""),IF(J26&gt;J28,"W","L")),IF(L26&gt;L28,"W","L")))</f>
        <v/>
      </c>
      <c r="AG7" s="253"/>
      <c r="AH7" s="252" t="str">
        <f>IF($D3="1P",IF(L26=L28,IF(J26=J28,IF(H26&lt;&gt;"",IF(H26&gt;H28,"W","L"),""),IF(J26&gt;J28,"W","L")),IF(L26&gt;L28,"W","L")),IF(L18=L20,IF(J18=J20,IF(H18&lt;&gt;"",IF(H18&gt;H20,"W","L"),""),IF(J18&gt;J20,"W","L")),IF(L18&gt;L20,"W","L")))</f>
        <v/>
      </c>
      <c r="AI7" s="253"/>
      <c r="AJ7" s="252" t="str">
        <f>IF($D3="1P",IF(L18=L20,IF(J18=J20,IF(H18&lt;&gt;"",IF(H18&gt;H20,"W","L"),""),IF(J18&gt;J20,"W","L")),IF(L18&gt;L20,"W","L")),IF(Z22=Z24,IF(X22=X24,IF(V22&lt;&gt;"",IF(V22&gt;V24,"W","L"),""),IF(X22&gt;X24,"W","L")),IF(Z22&gt;Z24,"W","L")))</f>
        <v/>
      </c>
      <c r="AK7" s="253"/>
      <c r="AL7" s="254" t="str">
        <f>IF(OR(COUNTIF(AD7:AJ7,"W"),COUNTIF(AD7:AJ7,"L")),COUNTIF(AD7:AJ7,"W")*2+COUNTIF(AD7:AJ7,"L"),"")</f>
        <v/>
      </c>
      <c r="AM7" s="255"/>
      <c r="AN7" s="256" t="str">
        <f>IF(AL7&lt;&gt;"",RANK(AL7,AL7:AL13,0),"")</f>
        <v/>
      </c>
      <c r="AO7" s="257"/>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row>
    <row r="8" spans="1:84" ht="11.25" customHeight="1">
      <c r="A8" s="212"/>
      <c r="B8" s="213"/>
      <c r="C8" s="217"/>
      <c r="D8" s="218"/>
      <c r="E8" s="218"/>
      <c r="F8" s="218"/>
      <c r="G8" s="218"/>
      <c r="H8" s="218"/>
      <c r="I8" s="218"/>
      <c r="J8" s="218"/>
      <c r="K8" s="218"/>
      <c r="L8" s="218"/>
      <c r="M8" s="218"/>
      <c r="N8" s="218"/>
      <c r="O8" s="218"/>
      <c r="P8" s="218"/>
      <c r="Q8" s="218"/>
      <c r="R8" s="218"/>
      <c r="S8" s="218"/>
      <c r="T8" s="218"/>
      <c r="U8" s="218"/>
      <c r="V8" s="218"/>
      <c r="W8" s="218"/>
      <c r="X8" s="218"/>
      <c r="Y8" s="218"/>
      <c r="Z8" s="218"/>
      <c r="AA8" s="218"/>
      <c r="AB8" s="218"/>
      <c r="AC8" s="219"/>
      <c r="AD8" s="251"/>
      <c r="AE8" s="236"/>
      <c r="AF8" s="234"/>
      <c r="AG8" s="233"/>
      <c r="AH8" s="234"/>
      <c r="AI8" s="233"/>
      <c r="AJ8" s="234"/>
      <c r="AK8" s="233"/>
      <c r="AL8" s="241"/>
      <c r="AM8" s="240"/>
      <c r="AN8" s="258"/>
      <c r="AO8" s="243"/>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row>
    <row r="9" spans="1:84" ht="11.25" customHeight="1">
      <c r="A9" s="210" t="str">
        <f>AF5</f>
        <v>B</v>
      </c>
      <c r="B9" s="211"/>
      <c r="C9" s="214"/>
      <c r="D9" s="215"/>
      <c r="E9" s="215"/>
      <c r="F9" s="215"/>
      <c r="G9" s="215"/>
      <c r="H9" s="215"/>
      <c r="I9" s="215"/>
      <c r="J9" s="215"/>
      <c r="K9" s="215"/>
      <c r="L9" s="215"/>
      <c r="M9" s="215"/>
      <c r="N9" s="215"/>
      <c r="O9" s="215"/>
      <c r="P9" s="215"/>
      <c r="Q9" s="215"/>
      <c r="R9" s="215"/>
      <c r="S9" s="215"/>
      <c r="T9" s="215"/>
      <c r="U9" s="215"/>
      <c r="V9" s="215"/>
      <c r="W9" s="215"/>
      <c r="X9" s="215"/>
      <c r="Y9" s="215"/>
      <c r="Z9" s="215"/>
      <c r="AA9" s="215"/>
      <c r="AB9" s="215"/>
      <c r="AC9" s="216"/>
      <c r="AD9" s="220" t="str">
        <f>IF(AF7&lt;&gt;"",IF(AF7="W","L","W"),"")</f>
        <v/>
      </c>
      <c r="AE9" s="221"/>
      <c r="AF9" s="228"/>
      <c r="AG9" s="229"/>
      <c r="AH9" s="227" t="str">
        <f>IF($D3="1P",IF(L22=L24,IF(J22=J24,IF(H22&lt;&gt;"",IF(H22&gt;H24,"W","L"),""),IF(J22&gt;J24,"W","L")),IF(L22&gt;L24,"W","L")),IF(Z26=Z28,IF(X26=X28,IF(V26&lt;&gt;"",IF(V26&gt;V28,"W","L"),""),IF(X26&gt;X28,"W","L")),IF(Z26&gt;Z28,"W","L")))</f>
        <v/>
      </c>
      <c r="AI9" s="221"/>
      <c r="AJ9" s="227" t="str">
        <f>IF($D3="1P",IF(Z18=Z20,IF(X18=X20,IF(V18&lt;&gt;"",IF(V18&gt;V20,"W","L"),""),IF(X18&gt;X20,"W","L")),IF(Z18&gt;Z20,"W","L")),IF(L22=L24,IF(J22=J24,IF(H22&lt;&gt;"",IF(H22&gt;H24,"W","L"),""),IF(J22&gt;J24,"W","L")),IF(L22&gt;L24,"W","L")))</f>
        <v/>
      </c>
      <c r="AK9" s="237"/>
      <c r="AL9" s="239" t="str">
        <f>IF(OR(COUNTIF(AD9:AJ9,"W"),COUNTIF(AD9:AJ9,"L")),COUNTIF(AD9:AJ9,"W")*2+COUNTIF(AD9:AJ9,"L"),"")</f>
        <v/>
      </c>
      <c r="AM9" s="240"/>
      <c r="AN9" s="242" t="str">
        <f>IF(AL9&lt;&gt;"",RANK(AL9,AL7:AL13,0),"")</f>
        <v/>
      </c>
      <c r="AO9" s="243"/>
    </row>
    <row r="10" spans="1:84" ht="11.25" customHeight="1" thickBot="1">
      <c r="A10" s="212"/>
      <c r="B10" s="213"/>
      <c r="C10" s="217"/>
      <c r="D10" s="218"/>
      <c r="E10" s="218"/>
      <c r="F10" s="218"/>
      <c r="G10" s="218"/>
      <c r="H10" s="218"/>
      <c r="I10" s="218"/>
      <c r="J10" s="218"/>
      <c r="K10" s="218"/>
      <c r="L10" s="218"/>
      <c r="M10" s="218"/>
      <c r="N10" s="218"/>
      <c r="O10" s="218"/>
      <c r="P10" s="218"/>
      <c r="Q10" s="218"/>
      <c r="R10" s="218"/>
      <c r="S10" s="218"/>
      <c r="T10" s="218"/>
      <c r="U10" s="218"/>
      <c r="V10" s="218"/>
      <c r="W10" s="218"/>
      <c r="X10" s="218"/>
      <c r="Y10" s="218"/>
      <c r="Z10" s="218"/>
      <c r="AA10" s="218"/>
      <c r="AB10" s="218"/>
      <c r="AC10" s="219"/>
      <c r="AD10" s="232"/>
      <c r="AE10" s="233"/>
      <c r="AF10" s="235"/>
      <c r="AG10" s="236"/>
      <c r="AH10" s="234"/>
      <c r="AI10" s="233"/>
      <c r="AJ10" s="234"/>
      <c r="AK10" s="238"/>
      <c r="AL10" s="241"/>
      <c r="AM10" s="240"/>
      <c r="AN10" s="258"/>
      <c r="AO10" s="243"/>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row>
    <row r="11" spans="1:84" ht="11.25" customHeight="1">
      <c r="A11" s="210" t="str">
        <f>AH5</f>
        <v>C</v>
      </c>
      <c r="B11" s="211"/>
      <c r="C11" s="214"/>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6"/>
      <c r="AD11" s="220" t="str">
        <f>IF(AH7&lt;&gt;"",IF(AH7="W","L","W"),"")</f>
        <v/>
      </c>
      <c r="AE11" s="221"/>
      <c r="AF11" s="227" t="str">
        <f>IF(AH9&lt;&gt;"",IF(AH9="W","L","W"),"")</f>
        <v/>
      </c>
      <c r="AG11" s="221"/>
      <c r="AH11" s="228"/>
      <c r="AI11" s="229"/>
      <c r="AJ11" s="227" t="str">
        <f>IF($D3="1P",IF(Z26=Z28,IF(X26=X28,IF(V26&lt;&gt;"",IF(V26&gt;V28,"W","L"),""),IF(X26&gt;X28,"W","L")),IF(Z26&gt;Z28,"W","L")),IF(Z18=Z20,IF(X18=X20,IF(V18&lt;&gt;"",IF(V18&gt;V20,"W","L"),""),IF(X18&gt;X20,"W","L")),IF(Z18&gt;Z20,"W","L")))</f>
        <v/>
      </c>
      <c r="AK11" s="237"/>
      <c r="AL11" s="239" t="str">
        <f>IF(OR(COUNTIF(AD11:AJ11,"W"),COUNTIF(AD11:AJ11,"L")),COUNTIF(AD11:AJ11,"W")*2+COUNTIF(AD11:AJ11,"L"),"")</f>
        <v/>
      </c>
      <c r="AM11" s="240"/>
      <c r="AN11" s="242" t="str">
        <f>IF(AL11&lt;&gt;"",RANK(AL11,AL7:AL13,0),"")</f>
        <v/>
      </c>
      <c r="AO11" s="243"/>
      <c r="AQ11" s="154" t="str">
        <f>CONCATENATE($A5," ",$D5,","," ",$F3)</f>
        <v>Group: 1, Men's Singles</v>
      </c>
      <c r="AR11" s="155"/>
      <c r="AS11" s="155"/>
      <c r="AT11" s="155"/>
      <c r="AU11" s="155"/>
      <c r="AV11" s="155"/>
      <c r="AW11" s="155"/>
      <c r="AX11" s="155"/>
      <c r="AY11" s="155"/>
      <c r="AZ11" s="155"/>
      <c r="BA11" s="155"/>
      <c r="BB11" s="155"/>
      <c r="BC11" s="156"/>
      <c r="BD11" s="163">
        <f>A22</f>
        <v>2</v>
      </c>
      <c r="BE11" s="164"/>
      <c r="BF11" s="183" t="str">
        <f>C22</f>
        <v>B</v>
      </c>
      <c r="BG11" s="185" t="str">
        <f>IF(VLOOKUP($BF11,$A7:$C13,3,FALSE)=0,"",CONCATENATE(VLOOKUP(VLOOKUP($BF11,$A7:$C13,3,FALSE),Players!$C:$G,4,FALSE)," ",VLOOKUP($BF11,$A7:$C13,3,FALSE)," ",IF(ISERROR(VLOOKUP(VLOOKUP($BF11,$A7:$C13,3,FALSE),Players!$C:$G,5,FALSE)),"()",CONCATENATE("(",VLOOKUP(VLOOKUP($BF11,$A7:$C13,3,FALSE),Players!$C:$G,5,FALSE),")"))))</f>
        <v/>
      </c>
      <c r="BH11" s="186"/>
      <c r="BI11" s="186"/>
      <c r="BJ11" s="186"/>
      <c r="BK11" s="186"/>
      <c r="BL11" s="186"/>
      <c r="BM11" s="186"/>
      <c r="BN11" s="186"/>
      <c r="BO11" s="186"/>
      <c r="BP11" s="186"/>
      <c r="BQ11" s="186"/>
      <c r="BR11" s="186"/>
      <c r="BS11" s="186"/>
      <c r="BT11" s="186"/>
      <c r="BU11" s="187"/>
      <c r="BV11" s="170" t="str">
        <f>IF(D22&lt;&gt;"",D22,"")</f>
        <v/>
      </c>
      <c r="BW11" s="171"/>
      <c r="BX11" s="170" t="str">
        <f>IF(F22&lt;&gt;"",F22,"")</f>
        <v/>
      </c>
      <c r="BY11" s="171"/>
      <c r="BZ11" s="170" t="str">
        <f>IF(H22&lt;&gt;"",H22,"")</f>
        <v/>
      </c>
      <c r="CA11" s="171"/>
      <c r="CB11" s="170" t="str">
        <f>IF(J22&lt;&gt;"",J22,"")</f>
        <v/>
      </c>
      <c r="CC11" s="171"/>
      <c r="CD11" s="170" t="str">
        <f>IF(L22&lt;&gt;"",L22,"")</f>
        <v/>
      </c>
      <c r="CE11" s="171"/>
      <c r="CF11" s="174" t="str">
        <f>IF($CD11=$CD13,IF($CB11=$CB13,IF($BZ11&lt;&gt;"",IF($BZ11&gt;$BZ13,"W","L"),""),IF($CB11&gt;$CB13,"W","L")),IF($CD11&gt;$CD13,"W","L"))</f>
        <v/>
      </c>
    </row>
    <row r="12" spans="1:84" ht="11.25" customHeight="1">
      <c r="A12" s="212"/>
      <c r="B12" s="213"/>
      <c r="C12" s="217"/>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219"/>
      <c r="AD12" s="232"/>
      <c r="AE12" s="233"/>
      <c r="AF12" s="234"/>
      <c r="AG12" s="233"/>
      <c r="AH12" s="235"/>
      <c r="AI12" s="236"/>
      <c r="AJ12" s="234"/>
      <c r="AK12" s="238"/>
      <c r="AL12" s="241"/>
      <c r="AM12" s="240"/>
      <c r="AN12" s="244"/>
      <c r="AO12" s="245"/>
      <c r="AQ12" s="157"/>
      <c r="AR12" s="158"/>
      <c r="AS12" s="158"/>
      <c r="AT12" s="158"/>
      <c r="AU12" s="158"/>
      <c r="AV12" s="158"/>
      <c r="AW12" s="158"/>
      <c r="AX12" s="158"/>
      <c r="AY12" s="158"/>
      <c r="AZ12" s="158"/>
      <c r="BA12" s="158"/>
      <c r="BB12" s="158"/>
      <c r="BC12" s="159"/>
      <c r="BD12" s="165"/>
      <c r="BE12" s="166"/>
      <c r="BF12" s="184"/>
      <c r="BG12" s="188"/>
      <c r="BH12" s="189"/>
      <c r="BI12" s="189"/>
      <c r="BJ12" s="189"/>
      <c r="BK12" s="189"/>
      <c r="BL12" s="189"/>
      <c r="BM12" s="189"/>
      <c r="BN12" s="189"/>
      <c r="BO12" s="189"/>
      <c r="BP12" s="189"/>
      <c r="BQ12" s="189"/>
      <c r="BR12" s="189"/>
      <c r="BS12" s="189"/>
      <c r="BT12" s="189"/>
      <c r="BU12" s="190"/>
      <c r="BV12" s="172"/>
      <c r="BW12" s="173"/>
      <c r="BX12" s="172"/>
      <c r="BY12" s="173"/>
      <c r="BZ12" s="172"/>
      <c r="CA12" s="173"/>
      <c r="CB12" s="172"/>
      <c r="CC12" s="173"/>
      <c r="CD12" s="172"/>
      <c r="CE12" s="173"/>
      <c r="CF12" s="174"/>
    </row>
    <row r="13" spans="1:84" ht="11.25" customHeight="1">
      <c r="A13" s="210" t="str">
        <f>AJ5</f>
        <v>D</v>
      </c>
      <c r="B13" s="211"/>
      <c r="C13" s="214"/>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6"/>
      <c r="AD13" s="220" t="str">
        <f>IF(AJ7&lt;&gt;"",IF(AJ7="W","L","W"),"")</f>
        <v/>
      </c>
      <c r="AE13" s="221"/>
      <c r="AF13" s="224" t="str">
        <f>IF(AJ9&lt;&gt;"",IF(AJ9="W","L","W"),"")</f>
        <v/>
      </c>
      <c r="AG13" s="225"/>
      <c r="AH13" s="227" t="str">
        <f>IF(AJ11&lt;&gt;"",IF(AJ11="W","L","W"),"")</f>
        <v/>
      </c>
      <c r="AI13" s="221"/>
      <c r="AJ13" s="228"/>
      <c r="AK13" s="229"/>
      <c r="AL13" s="239" t="str">
        <f>IF(OR(COUNTIF(AD13:AJ13,"W"),COUNTIF(AD13:AJ13,"L")),COUNTIF(AD13:AJ13,"W")*2+COUNTIF(AD13:AJ13,"L"),"")</f>
        <v/>
      </c>
      <c r="AM13" s="240"/>
      <c r="AN13" s="242" t="str">
        <f>IF(AL13&lt;&gt;"",RANK(AL13,AL7:AL13,0),"")</f>
        <v/>
      </c>
      <c r="AO13" s="243"/>
      <c r="AQ13" s="157"/>
      <c r="AR13" s="158"/>
      <c r="AS13" s="158"/>
      <c r="AT13" s="158"/>
      <c r="AU13" s="158"/>
      <c r="AV13" s="158"/>
      <c r="AW13" s="158"/>
      <c r="AX13" s="158"/>
      <c r="AY13" s="158"/>
      <c r="AZ13" s="158"/>
      <c r="BA13" s="158"/>
      <c r="BB13" s="158"/>
      <c r="BC13" s="159"/>
      <c r="BD13" s="165"/>
      <c r="BE13" s="166"/>
      <c r="BF13" s="175" t="str">
        <f>C24</f>
        <v>D</v>
      </c>
      <c r="BG13" s="177" t="str">
        <f>IF(VLOOKUP($BF13,$A7:$C13,3,FALSE)=0,"",CONCATENATE(VLOOKUP(VLOOKUP($BF13,$A7:$C13,3,FALSE),Players!$C:$G,4,FALSE)," ",VLOOKUP($BF13,$A7:$C13,3,FALSE)," ",IF(ISERROR(VLOOKUP(VLOOKUP($BF13,$A7:$C13,3,FALSE),Players!$C:$G,5,FALSE)),"()",CONCATENATE("(",VLOOKUP(VLOOKUP($BF13,$A7:$C13,3,FALSE),Players!$C:$G,5,FALSE),")"))))</f>
        <v/>
      </c>
      <c r="BH13" s="178"/>
      <c r="BI13" s="178"/>
      <c r="BJ13" s="178"/>
      <c r="BK13" s="178"/>
      <c r="BL13" s="178"/>
      <c r="BM13" s="178"/>
      <c r="BN13" s="178"/>
      <c r="BO13" s="178"/>
      <c r="BP13" s="178"/>
      <c r="BQ13" s="178"/>
      <c r="BR13" s="178"/>
      <c r="BS13" s="178"/>
      <c r="BT13" s="178"/>
      <c r="BU13" s="179"/>
      <c r="BV13" s="150" t="str">
        <f>IF(D24&lt;&gt;"",D24,"")</f>
        <v/>
      </c>
      <c r="BW13" s="151"/>
      <c r="BX13" s="150" t="str">
        <f>IF(F24&lt;&gt;"",F24,"")</f>
        <v/>
      </c>
      <c r="BY13" s="151"/>
      <c r="BZ13" s="150" t="str">
        <f>IF(H24&lt;&gt;"",H24,"")</f>
        <v/>
      </c>
      <c r="CA13" s="151"/>
      <c r="CB13" s="150" t="str">
        <f>IF(J24&lt;&gt;"",J24,"")</f>
        <v/>
      </c>
      <c r="CC13" s="151"/>
      <c r="CD13" s="150" t="str">
        <f>IF(L24&lt;&gt;"",L24,"")</f>
        <v/>
      </c>
      <c r="CE13" s="151"/>
      <c r="CF13" s="174" t="str">
        <f>IF($CF11&lt;&gt;"",IF(CF11="W","L","W"),"")</f>
        <v/>
      </c>
    </row>
    <row r="14" spans="1:84" ht="11.25" customHeight="1" thickBot="1">
      <c r="A14" s="212"/>
      <c r="B14" s="213"/>
      <c r="C14" s="217"/>
      <c r="D14" s="218"/>
      <c r="E14" s="218"/>
      <c r="F14" s="218"/>
      <c r="G14" s="218"/>
      <c r="H14" s="218"/>
      <c r="I14" s="218"/>
      <c r="J14" s="218"/>
      <c r="K14" s="218"/>
      <c r="L14" s="218"/>
      <c r="M14" s="218"/>
      <c r="N14" s="218"/>
      <c r="O14" s="218"/>
      <c r="P14" s="218"/>
      <c r="Q14" s="218"/>
      <c r="R14" s="218"/>
      <c r="S14" s="218"/>
      <c r="T14" s="218"/>
      <c r="U14" s="218"/>
      <c r="V14" s="218"/>
      <c r="W14" s="218"/>
      <c r="X14" s="218"/>
      <c r="Y14" s="218"/>
      <c r="Z14" s="218"/>
      <c r="AA14" s="218"/>
      <c r="AB14" s="218"/>
      <c r="AC14" s="219"/>
      <c r="AD14" s="222"/>
      <c r="AE14" s="223"/>
      <c r="AF14" s="226"/>
      <c r="AG14" s="223"/>
      <c r="AH14" s="226"/>
      <c r="AI14" s="223"/>
      <c r="AJ14" s="230"/>
      <c r="AK14" s="231"/>
      <c r="AL14" s="246"/>
      <c r="AM14" s="247"/>
      <c r="AN14" s="248"/>
      <c r="AO14" s="249"/>
      <c r="AQ14" s="160"/>
      <c r="AR14" s="161"/>
      <c r="AS14" s="161"/>
      <c r="AT14" s="161"/>
      <c r="AU14" s="161"/>
      <c r="AV14" s="161"/>
      <c r="AW14" s="161"/>
      <c r="AX14" s="161"/>
      <c r="AY14" s="161"/>
      <c r="AZ14" s="161"/>
      <c r="BA14" s="161"/>
      <c r="BB14" s="161"/>
      <c r="BC14" s="162"/>
      <c r="BD14" s="167"/>
      <c r="BE14" s="168"/>
      <c r="BF14" s="176"/>
      <c r="BG14" s="180"/>
      <c r="BH14" s="181"/>
      <c r="BI14" s="181"/>
      <c r="BJ14" s="181"/>
      <c r="BK14" s="181"/>
      <c r="BL14" s="181"/>
      <c r="BM14" s="181"/>
      <c r="BN14" s="181"/>
      <c r="BO14" s="181"/>
      <c r="BP14" s="181"/>
      <c r="BQ14" s="181"/>
      <c r="BR14" s="181"/>
      <c r="BS14" s="181"/>
      <c r="BT14" s="181"/>
      <c r="BU14" s="182"/>
      <c r="BV14" s="152"/>
      <c r="BW14" s="153"/>
      <c r="BX14" s="152"/>
      <c r="BY14" s="153"/>
      <c r="BZ14" s="152"/>
      <c r="CA14" s="153"/>
      <c r="CB14" s="152"/>
      <c r="CC14" s="153"/>
      <c r="CD14" s="152"/>
      <c r="CE14" s="153"/>
      <c r="CF14" s="174"/>
    </row>
    <row r="15" spans="1:84" ht="11.25" customHeight="1">
      <c r="A15" s="42"/>
      <c r="R15" s="42"/>
      <c r="S15" s="42"/>
      <c r="W15" s="42"/>
      <c r="X15" s="43"/>
      <c r="Y15" s="43"/>
      <c r="Z15" s="43"/>
      <c r="AA15" s="43"/>
      <c r="AB15" s="3"/>
      <c r="AQ15" s="126"/>
      <c r="AR15" s="126"/>
      <c r="AS15" s="126"/>
      <c r="AT15" s="126"/>
      <c r="AU15" s="126"/>
      <c r="AV15" s="126"/>
      <c r="AW15" s="126"/>
      <c r="AX15" s="126"/>
      <c r="AY15" s="126"/>
      <c r="AZ15" s="126"/>
      <c r="BA15" s="126"/>
      <c r="BB15" s="126"/>
      <c r="BC15" s="126"/>
      <c r="BV15" s="169" t="str">
        <f>IF(CF11&lt;&gt;"",IF(AND(AND(BV11&gt;-1,BV13&gt;-1),OR(BV11&gt;10,BV13&gt;10),ABS(BV11-BV13)&gt;1,IF(OR(BV11&gt;11,BV13&gt;11),ABS(BV11-BV13)=2,TRUE),BV11=INT(BV11),BV13=INT(BV13)),"","Error"),"")</f>
        <v/>
      </c>
      <c r="BW15" s="169"/>
      <c r="BX15" s="169" t="str">
        <f>IF(CF11&lt;&gt;"",IF(AND(AND(BX11&gt;-1,BX13&gt;-1),OR(BX11&gt;10,BX13&gt;10),ABS(BX11-BX13)&gt;1,IF(OR(BX11&gt;11,BX13&gt;11),ABS(BX11-BX13)=2,TRUE),BX11=INT(BX11),BX13=INT(BX13)),"","Error"),"")</f>
        <v/>
      </c>
      <c r="BY15" s="169"/>
      <c r="BZ15" s="169" t="str">
        <f>IF(CF11&lt;&gt;"",IF(AND(AND(BZ11&gt;-1,BZ13&gt;-1),OR(BZ11&gt;10,BZ13&gt;10),ABS(BZ11-BZ13)&gt;1,IF(OR(BZ11&gt;11,BZ13&gt;11),ABS(BZ11-BZ13)=2,TRUE),BZ11=INT(BZ11),BZ13=INT(BZ13)),"","Error"),"")</f>
        <v/>
      </c>
      <c r="CA15" s="169"/>
      <c r="CB15" s="169" t="str">
        <f>IF(AND(CF11&lt;&gt;"",CB11&lt;&gt;""),IF(AND(AND(CB11&gt;-1,CB13&gt;-1),OR(CB11&gt;10,CB13&gt;10),ABS(CB11-CB13)&gt;1,IF(OR(CB11&gt;11,CB13&gt;11),ABS(CB11-CB13)=2,TRUE),CB11=INT(CB11),CB13=INT(CB13)),"","Error"),"")</f>
        <v/>
      </c>
      <c r="CC15" s="169"/>
      <c r="CD15" s="169" t="str">
        <f>IF(AND(CF11&lt;&gt;"",CD11&lt;&gt;""),IF(AND(AND(CD11&gt;-1,CD13&gt;-1),OR(CD11&gt;10,CD13&gt;10),ABS(CD11-CD13)&gt;1,IF(OR(CD11&gt;11,CD13&gt;11),ABS(CD11-CD13)=2,TRUE),CD11=INT(CD11),CD13=INT(CD13)),"","Error"),"")</f>
        <v/>
      </c>
      <c r="CE15" s="169"/>
    </row>
    <row r="16" spans="1:84" ht="11.25" customHeight="1">
      <c r="AQ16" s="126"/>
      <c r="AR16" s="126"/>
      <c r="AS16" s="126"/>
      <c r="AT16" s="126"/>
      <c r="AU16" s="126"/>
      <c r="AV16" s="126"/>
      <c r="AW16" s="126"/>
      <c r="AX16" s="126"/>
      <c r="AY16" s="126"/>
      <c r="AZ16" s="126"/>
      <c r="BA16" s="126"/>
      <c r="BB16" s="126"/>
      <c r="BC16" s="126"/>
    </row>
    <row r="17" spans="1:167" ht="11.25" customHeight="1" thickBot="1">
      <c r="AB17" s="3"/>
      <c r="AQ17" s="127"/>
      <c r="AR17" s="127"/>
      <c r="AS17" s="127"/>
      <c r="AT17" s="127"/>
      <c r="AU17" s="127"/>
      <c r="AV17" s="127"/>
      <c r="AW17" s="127"/>
      <c r="AX17" s="127"/>
      <c r="AY17" s="127"/>
      <c r="AZ17" s="127"/>
      <c r="BA17" s="127"/>
      <c r="BB17" s="127"/>
      <c r="BC17" s="127"/>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row>
    <row r="18" spans="1:167" ht="11.25" customHeight="1">
      <c r="A18" s="170">
        <v>1</v>
      </c>
      <c r="B18" s="191"/>
      <c r="C18" s="183" t="str">
        <f>IF($D3="1P","A","A")</f>
        <v>A</v>
      </c>
      <c r="D18" s="197"/>
      <c r="E18" s="198"/>
      <c r="F18" s="197"/>
      <c r="G18" s="198"/>
      <c r="H18" s="197"/>
      <c r="I18" s="198"/>
      <c r="J18" s="197"/>
      <c r="K18" s="198"/>
      <c r="L18" s="197"/>
      <c r="M18" s="208"/>
      <c r="N18" s="69" t="str">
        <f>IF(CF1&lt;&gt;"",IF(CF1="W",IF(SUM(IF(D18&gt;D20,1,0),IF(F18&gt;F20,1,0),IF(H18&gt;H20,1,0),IF(J18&gt;J20,1,0),IF(L18&gt;L20,1,0))&lt;&gt;3,"E",""),""),"")</f>
        <v/>
      </c>
      <c r="O18" s="170">
        <v>4</v>
      </c>
      <c r="P18" s="191"/>
      <c r="Q18" s="183" t="str">
        <f>IF($D3="1P","B","C")</f>
        <v>C</v>
      </c>
      <c r="R18" s="197"/>
      <c r="S18" s="198"/>
      <c r="T18" s="197"/>
      <c r="U18" s="198"/>
      <c r="V18" s="197"/>
      <c r="W18" s="198"/>
      <c r="X18" s="197"/>
      <c r="Y18" s="198"/>
      <c r="Z18" s="197"/>
      <c r="AA18" s="208"/>
      <c r="AB18" s="69" t="str">
        <f>IF(CF31&lt;&gt;"",IF(CF31="W",IF(SUM(IF(R18&gt;R20,1,0),IF(T18&gt;T20,1,0),IF(V18&gt;V20,1,0),IF(X18&gt;X20,1,0),IF(Z18&gt;Z20,1,0))&lt;&gt;3,"E",""),""),"")</f>
        <v/>
      </c>
      <c r="AQ18" s="128"/>
      <c r="AR18" s="128"/>
      <c r="AS18" s="128"/>
      <c r="AT18" s="128"/>
      <c r="AU18" s="128"/>
      <c r="AV18" s="128"/>
      <c r="AW18" s="128"/>
      <c r="AX18" s="128"/>
      <c r="AY18" s="128"/>
      <c r="AZ18" s="128"/>
      <c r="BA18" s="128"/>
      <c r="BB18" s="128"/>
      <c r="BC18" s="128"/>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row>
    <row r="19" spans="1:167" ht="11.25" customHeight="1">
      <c r="A19" s="192"/>
      <c r="B19" s="193"/>
      <c r="C19" s="196"/>
      <c r="D19" s="199"/>
      <c r="E19" s="200"/>
      <c r="F19" s="199"/>
      <c r="G19" s="200"/>
      <c r="H19" s="199"/>
      <c r="I19" s="200"/>
      <c r="J19" s="199"/>
      <c r="K19" s="200"/>
      <c r="L19" s="199"/>
      <c r="M19" s="209"/>
      <c r="N19" s="69" t="str">
        <f>IF(CF1&lt;&gt;"",IF(ISERROR(AND(BV5="",BX5="",BZ5="",CB5="",CD5="")),"E",IF(AND(BV5="",BX5="",BZ5="",CB5="",CD5=""),"","E")),"")</f>
        <v/>
      </c>
      <c r="O19" s="192"/>
      <c r="P19" s="193"/>
      <c r="Q19" s="196"/>
      <c r="R19" s="199"/>
      <c r="S19" s="200"/>
      <c r="T19" s="199"/>
      <c r="U19" s="200"/>
      <c r="V19" s="199"/>
      <c r="W19" s="200"/>
      <c r="X19" s="199"/>
      <c r="Y19" s="200"/>
      <c r="Z19" s="199"/>
      <c r="AA19" s="209"/>
      <c r="AB19" s="69" t="str">
        <f>IF(CF31&lt;&gt;"",IF(ISERROR(AND(BV35="",BX35="",BZ35="",CB35="",CD35="")),"E",IF(AND(BV35="",BX35="",BZ35="",CB35="",CD35=""),"","E")),"")</f>
        <v/>
      </c>
      <c r="AQ19" s="126"/>
      <c r="AR19" s="126"/>
      <c r="AS19" s="126"/>
      <c r="AT19" s="126"/>
      <c r="AU19" s="126"/>
      <c r="AV19" s="126"/>
      <c r="AW19" s="126"/>
      <c r="AX19" s="126"/>
      <c r="AY19" s="126"/>
      <c r="AZ19" s="126"/>
      <c r="BA19" s="126"/>
      <c r="BB19" s="126"/>
      <c r="BC19" s="126"/>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row>
    <row r="20" spans="1:167" s="2" customFormat="1" ht="11.25" customHeight="1" thickBot="1">
      <c r="A20" s="192"/>
      <c r="B20" s="193"/>
      <c r="C20" s="175" t="str">
        <f>IF($D3="1P","D","C")</f>
        <v>C</v>
      </c>
      <c r="D20" s="201"/>
      <c r="E20" s="202"/>
      <c r="F20" s="201"/>
      <c r="G20" s="202"/>
      <c r="H20" s="201"/>
      <c r="I20" s="202"/>
      <c r="J20" s="201"/>
      <c r="K20" s="202"/>
      <c r="L20" s="201"/>
      <c r="M20" s="205"/>
      <c r="N20" s="69" t="str">
        <f>IF(CF1&lt;&gt;"",IF(ISERROR(AND(BV5="",BX5="",BZ5="",CB5="",CD5="")),"E",IF(AND(BV5="",BX5="",BZ5="",CB5="",CD5=""),"","E")),"")</f>
        <v/>
      </c>
      <c r="O20" s="192"/>
      <c r="P20" s="193"/>
      <c r="Q20" s="175" t="str">
        <f>IF($D3="1P","D","D")</f>
        <v>D</v>
      </c>
      <c r="R20" s="201"/>
      <c r="S20" s="202"/>
      <c r="T20" s="201"/>
      <c r="U20" s="202"/>
      <c r="V20" s="201"/>
      <c r="W20" s="202"/>
      <c r="X20" s="201"/>
      <c r="Y20" s="202"/>
      <c r="Z20" s="201"/>
      <c r="AA20" s="205"/>
      <c r="AB20" s="69" t="str">
        <f>IF(CF31&lt;&gt;"",IF(ISERROR(AND(BV35="",BX35="",BZ35="",CB35="",CD35="")),"E",IF(AND(BV35="",BX35="",BZ35="",CB35="",CD35=""),"","E")),"")</f>
        <v/>
      </c>
      <c r="AC20" s="1"/>
      <c r="AD20" s="1"/>
      <c r="AE20" s="1"/>
      <c r="AF20" s="1"/>
      <c r="AG20" s="1"/>
      <c r="AH20" s="1"/>
      <c r="AI20" s="1"/>
      <c r="AJ20" s="1"/>
      <c r="AK20" s="1"/>
      <c r="AL20" s="1"/>
      <c r="AM20" s="1"/>
      <c r="AN20" s="1"/>
      <c r="AO20" s="1"/>
      <c r="AQ20" s="127"/>
      <c r="AR20" s="127"/>
      <c r="AS20" s="127"/>
      <c r="AT20" s="127"/>
      <c r="AU20" s="127"/>
      <c r="AV20" s="127"/>
      <c r="AW20" s="127"/>
      <c r="AX20" s="127"/>
      <c r="AY20" s="127"/>
      <c r="AZ20" s="127"/>
      <c r="BA20" s="127"/>
      <c r="BB20" s="127"/>
      <c r="BC20" s="127"/>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row>
    <row r="21" spans="1:167" s="2" customFormat="1" ht="11.25" customHeight="1" thickBot="1">
      <c r="A21" s="194"/>
      <c r="B21" s="195"/>
      <c r="C21" s="207"/>
      <c r="D21" s="203"/>
      <c r="E21" s="204"/>
      <c r="F21" s="203"/>
      <c r="G21" s="204"/>
      <c r="H21" s="203"/>
      <c r="I21" s="204"/>
      <c r="J21" s="203"/>
      <c r="K21" s="204"/>
      <c r="L21" s="203"/>
      <c r="M21" s="206"/>
      <c r="N21" s="69" t="str">
        <f>IF(CF3&lt;&gt;"",IF(CF3="W",IF(SUM(IF(D20&gt;D18,1,0),IF(F20&gt;F18,1,0),IF(H20&gt;H18,1,0),IF(J20&gt;J18,1,0),IF(L20&gt;L18,1,0))&lt;&gt;3,"E",""),""),"")</f>
        <v/>
      </c>
      <c r="O21" s="194"/>
      <c r="P21" s="195"/>
      <c r="Q21" s="207"/>
      <c r="R21" s="203"/>
      <c r="S21" s="204"/>
      <c r="T21" s="203"/>
      <c r="U21" s="204"/>
      <c r="V21" s="203"/>
      <c r="W21" s="204"/>
      <c r="X21" s="203"/>
      <c r="Y21" s="204"/>
      <c r="Z21" s="203"/>
      <c r="AA21" s="206"/>
      <c r="AB21" s="69" t="str">
        <f>IF(CF33&lt;&gt;"",IF(CF33="W",IF(SUM(IF(R20&gt;R18,1,0),IF(T20&gt;T18,1,0),IF(V20&gt;V18,1,0),IF(X20&gt;X18,1,0),IF(Z20&gt;Z18,1,0))&lt;&gt;3,"E",""),""),"")</f>
        <v/>
      </c>
      <c r="AQ21" s="154" t="str">
        <f>CONCATENATE($A5," ",$D5,","," ",$F3)</f>
        <v>Group: 1, Men's Singles</v>
      </c>
      <c r="AR21" s="155"/>
      <c r="AS21" s="155"/>
      <c r="AT21" s="155"/>
      <c r="AU21" s="155"/>
      <c r="AV21" s="155"/>
      <c r="AW21" s="155"/>
      <c r="AX21" s="155"/>
      <c r="AY21" s="155"/>
      <c r="AZ21" s="155"/>
      <c r="BA21" s="155"/>
      <c r="BB21" s="155"/>
      <c r="BC21" s="156"/>
      <c r="BD21" s="163">
        <f>A26</f>
        <v>3</v>
      </c>
      <c r="BE21" s="164"/>
      <c r="BF21" s="183" t="str">
        <f>C26</f>
        <v>A</v>
      </c>
      <c r="BG21" s="185" t="str">
        <f>IF(VLOOKUP($BF21,$A7:$C13,3,FALSE)=0,"",CONCATENATE(VLOOKUP(VLOOKUP($BF21,$A7:$C13,3,FALSE),Players!$C:$G,4,FALSE)," ",VLOOKUP($BF21,$A7:$C13,3,FALSE)," ",IF(ISERROR(VLOOKUP(VLOOKUP($BF21,$A7:$C13,3,FALSE),Players!$C:$G,5,FALSE)),"()",CONCATENATE("(",VLOOKUP(VLOOKUP($BF21,$A7:$C13,3,FALSE),Players!$C:$G,5,FALSE),")"))))</f>
        <v/>
      </c>
      <c r="BH21" s="186"/>
      <c r="BI21" s="186"/>
      <c r="BJ21" s="186"/>
      <c r="BK21" s="186"/>
      <c r="BL21" s="186"/>
      <c r="BM21" s="186"/>
      <c r="BN21" s="186"/>
      <c r="BO21" s="186"/>
      <c r="BP21" s="186"/>
      <c r="BQ21" s="186"/>
      <c r="BR21" s="186"/>
      <c r="BS21" s="186"/>
      <c r="BT21" s="186"/>
      <c r="BU21" s="187"/>
      <c r="BV21" s="170" t="str">
        <f>IF(D26&lt;&gt;"",D26,"")</f>
        <v/>
      </c>
      <c r="BW21" s="171"/>
      <c r="BX21" s="170" t="str">
        <f>IF(F26&lt;&gt;"",F26,"")</f>
        <v/>
      </c>
      <c r="BY21" s="171"/>
      <c r="BZ21" s="170" t="str">
        <f>IF(H26&lt;&gt;"",H26,"")</f>
        <v/>
      </c>
      <c r="CA21" s="171"/>
      <c r="CB21" s="170" t="str">
        <f>IF(J26&lt;&gt;"",J26,"")</f>
        <v/>
      </c>
      <c r="CC21" s="171"/>
      <c r="CD21" s="170" t="str">
        <f>IF(L26&lt;&gt;"",L26,"")</f>
        <v/>
      </c>
      <c r="CE21" s="171"/>
      <c r="CF21" s="174" t="str">
        <f>IF($CD21=$CD23,IF($CB21=$CB23,IF($BZ21&lt;&gt;"",IF($BZ21&gt;$BZ23,"W","L"),""),IF($CB21&gt;$CB23,"W","L")),IF($CD21&gt;$CD23,"W","L"))</f>
        <v/>
      </c>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row>
    <row r="22" spans="1:167" s="3" customFormat="1" ht="11.25" customHeight="1">
      <c r="A22" s="170">
        <v>2</v>
      </c>
      <c r="B22" s="191"/>
      <c r="C22" s="183" t="str">
        <f>IF($D3="1P","B","B")</f>
        <v>B</v>
      </c>
      <c r="D22" s="197"/>
      <c r="E22" s="198"/>
      <c r="F22" s="197"/>
      <c r="G22" s="198"/>
      <c r="H22" s="197"/>
      <c r="I22" s="198"/>
      <c r="J22" s="197"/>
      <c r="K22" s="198"/>
      <c r="L22" s="197"/>
      <c r="M22" s="208"/>
      <c r="N22" s="69" t="str">
        <f>IF(CF11&lt;&gt;"",IF(CF11="W",IF(SUM(IF(D22&gt;D24,1,0),IF(F22&gt;F24,1,0),IF(H22&gt;H24,1,0),IF(J22&gt;J24,1,0),IF(L22&gt;L24,1,0))&lt;&gt;3,"E",""),""),"")</f>
        <v/>
      </c>
      <c r="O22" s="170">
        <v>5</v>
      </c>
      <c r="P22" s="191"/>
      <c r="Q22" s="183" t="str">
        <f>IF($D3="1P","A","A")</f>
        <v>A</v>
      </c>
      <c r="R22" s="197"/>
      <c r="S22" s="198"/>
      <c r="T22" s="197"/>
      <c r="U22" s="198"/>
      <c r="V22" s="197"/>
      <c r="W22" s="198"/>
      <c r="X22" s="197"/>
      <c r="Y22" s="198"/>
      <c r="Z22" s="197"/>
      <c r="AA22" s="208"/>
      <c r="AB22" s="69" t="str">
        <f>IF(CF41&lt;&gt;"",IF(CF41="W",IF(SUM(IF(R22&gt;R24,1,0),IF(T22&gt;T24,1,0),IF(V22&gt;V24,1,0),IF(X22&gt;X24,1,0),IF(Z22&gt;Z24,1,0))&lt;&gt;3,"E",""),""),"")</f>
        <v/>
      </c>
      <c r="AC22" s="1"/>
      <c r="AD22" s="1"/>
      <c r="AE22" s="1"/>
      <c r="AF22" s="1"/>
      <c r="AG22" s="1"/>
      <c r="AH22" s="1"/>
      <c r="AI22" s="1"/>
      <c r="AJ22" s="1"/>
      <c r="AK22" s="1"/>
      <c r="AL22" s="1"/>
      <c r="AM22" s="1"/>
      <c r="AN22" s="1"/>
      <c r="AO22" s="1"/>
      <c r="AQ22" s="157"/>
      <c r="AR22" s="158"/>
      <c r="AS22" s="158"/>
      <c r="AT22" s="158"/>
      <c r="AU22" s="158"/>
      <c r="AV22" s="158"/>
      <c r="AW22" s="158"/>
      <c r="AX22" s="158"/>
      <c r="AY22" s="158"/>
      <c r="AZ22" s="158"/>
      <c r="BA22" s="158"/>
      <c r="BB22" s="158"/>
      <c r="BC22" s="159"/>
      <c r="BD22" s="165"/>
      <c r="BE22" s="166"/>
      <c r="BF22" s="184"/>
      <c r="BG22" s="188"/>
      <c r="BH22" s="189"/>
      <c r="BI22" s="189"/>
      <c r="BJ22" s="189"/>
      <c r="BK22" s="189"/>
      <c r="BL22" s="189"/>
      <c r="BM22" s="189"/>
      <c r="BN22" s="189"/>
      <c r="BO22" s="189"/>
      <c r="BP22" s="189"/>
      <c r="BQ22" s="189"/>
      <c r="BR22" s="189"/>
      <c r="BS22" s="189"/>
      <c r="BT22" s="189"/>
      <c r="BU22" s="190"/>
      <c r="BV22" s="172"/>
      <c r="BW22" s="173"/>
      <c r="BX22" s="172"/>
      <c r="BY22" s="173"/>
      <c r="BZ22" s="172"/>
      <c r="CA22" s="173"/>
      <c r="CB22" s="172"/>
      <c r="CC22" s="173"/>
      <c r="CD22" s="172"/>
      <c r="CE22" s="173"/>
      <c r="CF22" s="174"/>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row>
    <row r="23" spans="1:167" s="3" customFormat="1" ht="11.25" customHeight="1">
      <c r="A23" s="192"/>
      <c r="B23" s="193"/>
      <c r="C23" s="196"/>
      <c r="D23" s="199"/>
      <c r="E23" s="200"/>
      <c r="F23" s="199"/>
      <c r="G23" s="200"/>
      <c r="H23" s="199"/>
      <c r="I23" s="200"/>
      <c r="J23" s="199"/>
      <c r="K23" s="200"/>
      <c r="L23" s="199"/>
      <c r="M23" s="209"/>
      <c r="N23" s="69" t="str">
        <f>IF(CF11&lt;&gt;"",IF(ISERROR(AND(BV15="",BX15="",BZ15="",CB15="",CD15="")),"E",IF(AND(BV15="",BX15="",BZ15="",CB15="",CD15=""),"","E")),"")</f>
        <v/>
      </c>
      <c r="O23" s="192"/>
      <c r="P23" s="193"/>
      <c r="Q23" s="196"/>
      <c r="R23" s="199"/>
      <c r="S23" s="200"/>
      <c r="T23" s="199"/>
      <c r="U23" s="200"/>
      <c r="V23" s="199"/>
      <c r="W23" s="200"/>
      <c r="X23" s="199"/>
      <c r="Y23" s="200"/>
      <c r="Z23" s="199"/>
      <c r="AA23" s="209"/>
      <c r="AB23" s="69" t="str">
        <f>IF(CF41&lt;&gt;"",IF(ISERROR(AND(BV45="",BX45="",BZ45="",CB45="",CD45="")),"E",IF(AND(BV45="",BX45="",BZ45="",CB45="",CD45=""),"","E")),"")</f>
        <v/>
      </c>
      <c r="AC23" s="1"/>
      <c r="AD23" s="1"/>
      <c r="AE23" s="1"/>
      <c r="AF23" s="1"/>
      <c r="AG23" s="1"/>
      <c r="AH23" s="1"/>
      <c r="AI23" s="1"/>
      <c r="AJ23" s="1"/>
      <c r="AK23" s="1"/>
      <c r="AL23" s="1"/>
      <c r="AM23" s="1"/>
      <c r="AN23" s="1"/>
      <c r="AO23" s="1"/>
      <c r="AQ23" s="157"/>
      <c r="AR23" s="158"/>
      <c r="AS23" s="158"/>
      <c r="AT23" s="158"/>
      <c r="AU23" s="158"/>
      <c r="AV23" s="158"/>
      <c r="AW23" s="158"/>
      <c r="AX23" s="158"/>
      <c r="AY23" s="158"/>
      <c r="AZ23" s="158"/>
      <c r="BA23" s="158"/>
      <c r="BB23" s="158"/>
      <c r="BC23" s="159"/>
      <c r="BD23" s="165"/>
      <c r="BE23" s="166"/>
      <c r="BF23" s="175" t="str">
        <f>C28</f>
        <v>B</v>
      </c>
      <c r="BG23" s="177" t="str">
        <f>IF(VLOOKUP($BF23,$A7:$C13,3,FALSE)=0,"",CONCATENATE(VLOOKUP(VLOOKUP($BF23,$A7:$C13,3,FALSE),Players!$C:$G,4,FALSE)," ",VLOOKUP($BF23,$A7:$C13,3,FALSE)," ",IF(ISERROR(VLOOKUP(VLOOKUP($BF23,$A7:$C13,3,FALSE),Players!$C:$G,5,FALSE)),"()",CONCATENATE("(",VLOOKUP(VLOOKUP($BF23,$A7:$C13,3,FALSE),Players!$C:$G,5,FALSE),")"))))</f>
        <v/>
      </c>
      <c r="BH23" s="178"/>
      <c r="BI23" s="178"/>
      <c r="BJ23" s="178"/>
      <c r="BK23" s="178"/>
      <c r="BL23" s="178"/>
      <c r="BM23" s="178"/>
      <c r="BN23" s="178"/>
      <c r="BO23" s="178"/>
      <c r="BP23" s="178"/>
      <c r="BQ23" s="178"/>
      <c r="BR23" s="178"/>
      <c r="BS23" s="178"/>
      <c r="BT23" s="178"/>
      <c r="BU23" s="179"/>
      <c r="BV23" s="150" t="str">
        <f>IF(D28&lt;&gt;"",D28,"")</f>
        <v/>
      </c>
      <c r="BW23" s="151"/>
      <c r="BX23" s="150" t="str">
        <f>IF(F28&lt;&gt;"",F28,"")</f>
        <v/>
      </c>
      <c r="BY23" s="151"/>
      <c r="BZ23" s="150" t="str">
        <f>IF(H28&lt;&gt;"",H28,"")</f>
        <v/>
      </c>
      <c r="CA23" s="151"/>
      <c r="CB23" s="150" t="str">
        <f>IF(J28&lt;&gt;"",J28,"")</f>
        <v/>
      </c>
      <c r="CC23" s="151"/>
      <c r="CD23" s="150" t="str">
        <f>IF(L28&lt;&gt;"",L28,"")</f>
        <v/>
      </c>
      <c r="CE23" s="151"/>
      <c r="CF23" s="174" t="str">
        <f>IF($CF21&lt;&gt;"",IF(CF21="W","L","W"),"")</f>
        <v/>
      </c>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row>
    <row r="24" spans="1:167" s="3" customFormat="1" ht="11.25" customHeight="1" thickBot="1">
      <c r="A24" s="192"/>
      <c r="B24" s="193"/>
      <c r="C24" s="175" t="str">
        <f>IF($D3="1P","C","D")</f>
        <v>D</v>
      </c>
      <c r="D24" s="201"/>
      <c r="E24" s="202"/>
      <c r="F24" s="201"/>
      <c r="G24" s="202"/>
      <c r="H24" s="201"/>
      <c r="I24" s="202"/>
      <c r="J24" s="201"/>
      <c r="K24" s="202"/>
      <c r="L24" s="201"/>
      <c r="M24" s="205"/>
      <c r="N24" s="69" t="str">
        <f>IF(CF11&lt;&gt;"",IF(ISERROR(AND(BV15="",BX15="",BZ15="",CB15="",CD15="")),"E",IF(AND(BV15="",BX15="",BZ15="",CB15="",CD15=""),"","E")),"")</f>
        <v/>
      </c>
      <c r="O24" s="192"/>
      <c r="P24" s="193"/>
      <c r="Q24" s="175" t="str">
        <f>IF($D3="1P","B","D")</f>
        <v>D</v>
      </c>
      <c r="R24" s="201"/>
      <c r="S24" s="202"/>
      <c r="T24" s="201"/>
      <c r="U24" s="202"/>
      <c r="V24" s="201"/>
      <c r="W24" s="202"/>
      <c r="X24" s="201"/>
      <c r="Y24" s="202"/>
      <c r="Z24" s="201"/>
      <c r="AA24" s="205"/>
      <c r="AB24" s="69" t="str">
        <f>IF(CF41&lt;&gt;"",IF(ISERROR(AND(BV45="",BX45="",BZ45="",CB45="",CD45="")),"E",IF(AND(BV45="",BX45="",BZ45="",CB45="",CD45=""),"","E")),"")</f>
        <v/>
      </c>
      <c r="AC24" s="1"/>
      <c r="AD24" s="1"/>
      <c r="AE24" s="1"/>
      <c r="AF24" s="1"/>
      <c r="AG24" s="1"/>
      <c r="AH24" s="1"/>
      <c r="AI24" s="1"/>
      <c r="AJ24" s="1"/>
      <c r="AK24" s="1"/>
      <c r="AL24" s="1"/>
      <c r="AM24" s="1"/>
      <c r="AN24" s="1"/>
      <c r="AO24" s="1"/>
      <c r="AQ24" s="160"/>
      <c r="AR24" s="161"/>
      <c r="AS24" s="161"/>
      <c r="AT24" s="161"/>
      <c r="AU24" s="161"/>
      <c r="AV24" s="161"/>
      <c r="AW24" s="161"/>
      <c r="AX24" s="161"/>
      <c r="AY24" s="161"/>
      <c r="AZ24" s="161"/>
      <c r="BA24" s="161"/>
      <c r="BB24" s="161"/>
      <c r="BC24" s="162"/>
      <c r="BD24" s="167"/>
      <c r="BE24" s="168"/>
      <c r="BF24" s="176"/>
      <c r="BG24" s="180"/>
      <c r="BH24" s="181"/>
      <c r="BI24" s="181"/>
      <c r="BJ24" s="181"/>
      <c r="BK24" s="181"/>
      <c r="BL24" s="181"/>
      <c r="BM24" s="181"/>
      <c r="BN24" s="181"/>
      <c r="BO24" s="181"/>
      <c r="BP24" s="181"/>
      <c r="BQ24" s="181"/>
      <c r="BR24" s="181"/>
      <c r="BS24" s="181"/>
      <c r="BT24" s="181"/>
      <c r="BU24" s="182"/>
      <c r="BV24" s="152"/>
      <c r="BW24" s="153"/>
      <c r="BX24" s="152"/>
      <c r="BY24" s="153"/>
      <c r="BZ24" s="152"/>
      <c r="CA24" s="153"/>
      <c r="CB24" s="152"/>
      <c r="CC24" s="153"/>
      <c r="CD24" s="152"/>
      <c r="CE24" s="153"/>
      <c r="CF24" s="174"/>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row>
    <row r="25" spans="1:167" s="3" customFormat="1" ht="11.25" customHeight="1" thickBot="1">
      <c r="A25" s="194"/>
      <c r="B25" s="195"/>
      <c r="C25" s="207"/>
      <c r="D25" s="203"/>
      <c r="E25" s="204"/>
      <c r="F25" s="203"/>
      <c r="G25" s="204"/>
      <c r="H25" s="203"/>
      <c r="I25" s="204"/>
      <c r="J25" s="203"/>
      <c r="K25" s="204"/>
      <c r="L25" s="203"/>
      <c r="M25" s="206"/>
      <c r="N25" s="69" t="str">
        <f>IF(CF13&lt;&gt;"",IF(CF13="W",IF(SUM(IF(D24&gt;D22,1,0),IF(F24&gt;F22,1,0),IF(H24&gt;H22,1,0),IF(J24&gt;J22,1,0),IF(L24&gt;L22,1,0))&lt;&gt;3,"E",""),""),"")</f>
        <v/>
      </c>
      <c r="O25" s="194"/>
      <c r="P25" s="195"/>
      <c r="Q25" s="207"/>
      <c r="R25" s="203"/>
      <c r="S25" s="204"/>
      <c r="T25" s="203"/>
      <c r="U25" s="204"/>
      <c r="V25" s="203"/>
      <c r="W25" s="204"/>
      <c r="X25" s="203"/>
      <c r="Y25" s="204"/>
      <c r="Z25" s="203"/>
      <c r="AA25" s="206"/>
      <c r="AB25" s="69" t="str">
        <f>IF(CF43&lt;&gt;"",IF(CF43="W",IF(SUM(IF(R24&gt;R22,1,0),IF(T24&gt;T22,1,0),IF(V24&gt;V22,1,0),IF(X24&gt;X22,1,0),IF(Z24&gt;Z22,1,0))&lt;&gt;3,"E",""),""),"")</f>
        <v/>
      </c>
      <c r="AC25" s="1"/>
      <c r="AD25" s="1"/>
      <c r="AE25" s="1"/>
      <c r="AF25" s="1"/>
      <c r="AG25" s="1"/>
      <c r="AH25" s="1"/>
      <c r="AI25" s="1"/>
      <c r="AJ25" s="1"/>
      <c r="AK25" s="1"/>
      <c r="AL25" s="1"/>
      <c r="AM25" s="1"/>
      <c r="AN25" s="1"/>
      <c r="AO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69" t="str">
        <f>IF(CF21&lt;&gt;"",IF(AND(AND(BV21&gt;-1,BV23&gt;-1),OR(BV21&gt;10,BV23&gt;10),ABS(BV21-BV23)&gt;1,IF(OR(BV21&gt;11,BV23&gt;11),ABS(BV21-BV23)=2,TRUE),BV21=INT(BV21),BV23=INT(BV23)),"","Error"),"")</f>
        <v/>
      </c>
      <c r="BW25" s="169"/>
      <c r="BX25" s="169" t="str">
        <f>IF(CF21&lt;&gt;"",IF(AND(AND(BX21&gt;-1,BX23&gt;-1),OR(BX21&gt;10,BX23&gt;10),ABS(BX21-BX23)&gt;1,IF(OR(BX21&gt;11,BX23&gt;11),ABS(BX21-BX23)=2,TRUE),BX21=INT(BX21),BX23=INT(BX23)),"","Error"),"")</f>
        <v/>
      </c>
      <c r="BY25" s="169"/>
      <c r="BZ25" s="169" t="str">
        <f>IF(CF21&lt;&gt;"",IF(AND(AND(BZ21&gt;-1,BZ23&gt;-1),OR(BZ21&gt;10,BZ23&gt;10),ABS(BZ21-BZ23)&gt;1,IF(OR(BZ21&gt;11,BZ23&gt;11),ABS(BZ21-BZ23)=2,TRUE),BZ21=INT(BZ21),BZ23=INT(BZ23)),"","Error"),"")</f>
        <v/>
      </c>
      <c r="CA25" s="169"/>
      <c r="CB25" s="169" t="str">
        <f>IF(AND(CF21&lt;&gt;"",CB21&lt;&gt;""),IF(AND(AND(CB21&gt;-1,CB23&gt;-1),OR(CB21&gt;10,CB23&gt;10),ABS(CB21-CB23)&gt;1,IF(OR(CB21&gt;11,CB23&gt;11),ABS(CB21-CB23)=2,TRUE),CB21=INT(CB21),CB23=INT(CB23)),"","Error"),"")</f>
        <v/>
      </c>
      <c r="CC25" s="169"/>
      <c r="CD25" s="169" t="str">
        <f>IF(AND(CF21&lt;&gt;"",CD21&lt;&gt;""),IF(AND(AND(CD21&gt;-1,CD23&gt;-1),OR(CD21&gt;10,CD23&gt;10),ABS(CD21-CD23)&gt;1,IF(OR(CD21&gt;11,CD23&gt;11),ABS(CD21-CD23)=2,TRUE),CD21=INT(CD21),CD23=INT(CD23)),"","Error"),"")</f>
        <v/>
      </c>
      <c r="CE25" s="169"/>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row>
    <row r="26" spans="1:167" s="3" customFormat="1" ht="11.25" customHeight="1">
      <c r="A26" s="170">
        <v>3</v>
      </c>
      <c r="B26" s="191"/>
      <c r="C26" s="183" t="str">
        <f>IF($D3="1P","A","A")</f>
        <v>A</v>
      </c>
      <c r="D26" s="197"/>
      <c r="E26" s="198"/>
      <c r="F26" s="197"/>
      <c r="G26" s="198"/>
      <c r="H26" s="197"/>
      <c r="I26" s="198"/>
      <c r="J26" s="197"/>
      <c r="K26" s="198"/>
      <c r="L26" s="197"/>
      <c r="M26" s="208"/>
      <c r="N26" s="69" t="str">
        <f>IF(CF21&lt;&gt;"",IF(CF21="W",IF(SUM(IF(D26&gt;D28,1,0),IF(F26&gt;F28,1,0),IF(H26&gt;H28,1,0),IF(J26&gt;J28,1,0),IF(L26&gt;L28,1,0))&lt;&gt;3,"E",""),""),"")</f>
        <v/>
      </c>
      <c r="O26" s="170">
        <v>6</v>
      </c>
      <c r="P26" s="191"/>
      <c r="Q26" s="183" t="str">
        <f>IF($D3="1P","C","B")</f>
        <v>B</v>
      </c>
      <c r="R26" s="197"/>
      <c r="S26" s="198"/>
      <c r="T26" s="197"/>
      <c r="U26" s="198"/>
      <c r="V26" s="197"/>
      <c r="W26" s="198"/>
      <c r="X26" s="197"/>
      <c r="Y26" s="198"/>
      <c r="Z26" s="197"/>
      <c r="AA26" s="208"/>
      <c r="AB26" s="69" t="str">
        <f>IF(CF51&lt;&gt;"",IF(CF51="W",IF(SUM(IF(R26&gt;R28,1,0),IF(T26&gt;T28,1,0),IF(V26&gt;V28,1,0),IF(X26&gt;X28,1,0),IF(Z26&gt;Z28,1,0))&lt;&gt;3,"E",""),""),"")</f>
        <v/>
      </c>
      <c r="AC26" s="1"/>
      <c r="AD26" s="1"/>
      <c r="AE26" s="1"/>
      <c r="AF26" s="1"/>
      <c r="AG26" s="1"/>
      <c r="AH26" s="1"/>
      <c r="AI26" s="1"/>
      <c r="AJ26" s="1"/>
      <c r="AK26" s="1"/>
      <c r="AL26" s="1"/>
      <c r="AM26" s="1"/>
      <c r="AN26" s="1"/>
      <c r="AO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row>
    <row r="27" spans="1:167" s="3" customFormat="1" ht="11.25" customHeight="1">
      <c r="A27" s="192"/>
      <c r="B27" s="193"/>
      <c r="C27" s="196"/>
      <c r="D27" s="199"/>
      <c r="E27" s="200"/>
      <c r="F27" s="199"/>
      <c r="G27" s="200"/>
      <c r="H27" s="199"/>
      <c r="I27" s="200"/>
      <c r="J27" s="199"/>
      <c r="K27" s="200"/>
      <c r="L27" s="199"/>
      <c r="M27" s="209"/>
      <c r="N27" s="69" t="str">
        <f>IF(CF21&lt;&gt;"",IF(ISERROR(AND(BV25="",BX25="",BZ25="",CB25="",CD25="")),"E",IF(AND(BV25="",BX25="",BZ25="",CB25="",CD25=""),"","E")),"")</f>
        <v/>
      </c>
      <c r="O27" s="192"/>
      <c r="P27" s="193"/>
      <c r="Q27" s="196"/>
      <c r="R27" s="199"/>
      <c r="S27" s="200"/>
      <c r="T27" s="199"/>
      <c r="U27" s="200"/>
      <c r="V27" s="199"/>
      <c r="W27" s="200"/>
      <c r="X27" s="199"/>
      <c r="Y27" s="200"/>
      <c r="Z27" s="199"/>
      <c r="AA27" s="209"/>
      <c r="AB27" s="69" t="str">
        <f>IF(CF51&lt;&gt;"",IF(ISERROR(AND(BV55="",BX55="",BZ55="",CB55="",CD55="")),"E",IF(AND(BV55="",BX55="",BZ55="",CB55="",CD55=""),"","E")),"")</f>
        <v/>
      </c>
      <c r="AC27" s="1"/>
      <c r="AD27" s="1"/>
      <c r="AE27" s="1"/>
      <c r="AF27" s="1"/>
      <c r="AG27" s="1"/>
      <c r="AH27" s="1"/>
      <c r="AI27" s="1"/>
      <c r="AJ27" s="1"/>
      <c r="AK27" s="1"/>
      <c r="AL27" s="1"/>
      <c r="AM27" s="1"/>
      <c r="AN27" s="1"/>
      <c r="AO27" s="1"/>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row>
    <row r="28" spans="1:167" s="3" customFormat="1" ht="11.25" customHeight="1">
      <c r="A28" s="192"/>
      <c r="B28" s="193"/>
      <c r="C28" s="175" t="str">
        <f>IF($D3="1P","C","B")</f>
        <v>B</v>
      </c>
      <c r="D28" s="201"/>
      <c r="E28" s="202"/>
      <c r="F28" s="201"/>
      <c r="G28" s="202"/>
      <c r="H28" s="201"/>
      <c r="I28" s="202"/>
      <c r="J28" s="201"/>
      <c r="K28" s="202"/>
      <c r="L28" s="201"/>
      <c r="M28" s="205"/>
      <c r="N28" s="69" t="str">
        <f>IF(CF21&lt;&gt;"",IF(ISERROR(AND(BV25="",BX25="",BZ25="",CB25="",CD25="")),"E",IF(AND(BV25="",BX25="",BZ25="",CB25="",CD25=""),"","E")),"")</f>
        <v/>
      </c>
      <c r="O28" s="192"/>
      <c r="P28" s="193"/>
      <c r="Q28" s="175" t="str">
        <f>IF($D3="1P","D","C")</f>
        <v>C</v>
      </c>
      <c r="R28" s="201"/>
      <c r="S28" s="202"/>
      <c r="T28" s="201"/>
      <c r="U28" s="202"/>
      <c r="V28" s="201"/>
      <c r="W28" s="202"/>
      <c r="X28" s="201"/>
      <c r="Y28" s="202"/>
      <c r="Z28" s="201"/>
      <c r="AA28" s="205"/>
      <c r="AB28" s="69" t="str">
        <f>IF(CF51&lt;&gt;"",IF(ISERROR(AND(BV55="",BX55="",BZ55="",CB55="",CD55="")),"E",IF(AND(BV55="",BX55="",BZ55="",CB55="",CD55=""),"","E")),"")</f>
        <v/>
      </c>
      <c r="AC28" s="1"/>
      <c r="AD28" s="1"/>
      <c r="AE28" s="1"/>
      <c r="AF28" s="1"/>
      <c r="AG28" s="1"/>
      <c r="AH28" s="1"/>
      <c r="AI28" s="1"/>
      <c r="AJ28" s="1"/>
      <c r="AK28" s="1"/>
      <c r="AL28" s="1"/>
      <c r="AM28" s="1"/>
      <c r="AN28" s="1"/>
      <c r="AO28" s="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row>
    <row r="29" spans="1:167" s="3" customFormat="1" ht="11.25" customHeight="1" thickBot="1">
      <c r="A29" s="194"/>
      <c r="B29" s="195"/>
      <c r="C29" s="207"/>
      <c r="D29" s="203"/>
      <c r="E29" s="204"/>
      <c r="F29" s="203"/>
      <c r="G29" s="204"/>
      <c r="H29" s="203"/>
      <c r="I29" s="204"/>
      <c r="J29" s="203"/>
      <c r="K29" s="204"/>
      <c r="L29" s="203"/>
      <c r="M29" s="206"/>
      <c r="N29" s="69" t="str">
        <f>IF(CF23&lt;&gt;"",IF(CF23="W",IF(SUM(IF(D28&gt;D26,1,0),IF(F28&gt;F26,1,0),IF(H28&gt;H26,1,0),IF(J28&gt;J26,1,0),IF(L28&gt;L26,1,0))&lt;&gt;3,"E",""),""),"")</f>
        <v/>
      </c>
      <c r="O29" s="194"/>
      <c r="P29" s="195"/>
      <c r="Q29" s="207"/>
      <c r="R29" s="203"/>
      <c r="S29" s="204"/>
      <c r="T29" s="203"/>
      <c r="U29" s="204"/>
      <c r="V29" s="203"/>
      <c r="W29" s="204"/>
      <c r="X29" s="203"/>
      <c r="Y29" s="204"/>
      <c r="Z29" s="203"/>
      <c r="AA29" s="206"/>
      <c r="AB29" s="69" t="str">
        <f>IF(CF53&lt;&gt;"",IF(CF53="W",IF(SUM(IF(R28&gt;R26,1,0),IF(T28&gt;T26,1,0),IF(V28&gt;V26,1,0),IF(X28&gt;X26,1,0),IF(Z28&gt;Z26,1,0))&lt;&gt;3,"E",""),""),"")</f>
        <v/>
      </c>
      <c r="AC29" s="1"/>
      <c r="AD29" s="1"/>
      <c r="AE29" s="1"/>
      <c r="AF29" s="1"/>
      <c r="AG29" s="1"/>
      <c r="AH29" s="1"/>
      <c r="AI29" s="1"/>
      <c r="AJ29" s="1"/>
      <c r="AK29" s="1"/>
      <c r="AL29" s="1"/>
      <c r="AM29" s="1"/>
      <c r="AN29" s="1"/>
      <c r="AO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row>
    <row r="30" spans="1:167" s="3" customFormat="1" ht="11.25" customHeight="1" thickBot="1">
      <c r="AC30" s="1"/>
      <c r="AD30" s="1"/>
      <c r="AE30" s="1"/>
      <c r="AF30" s="1"/>
      <c r="AG30" s="1"/>
      <c r="AH30" s="1"/>
      <c r="AI30" s="1"/>
      <c r="AJ30" s="1"/>
      <c r="AK30" s="1"/>
      <c r="AL30" s="1"/>
      <c r="AM30" s="1"/>
      <c r="AN30" s="1"/>
      <c r="AO30" s="1"/>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row>
    <row r="31" spans="1:167" s="3" customFormat="1" ht="11.25" customHeight="1">
      <c r="AC31" s="1"/>
      <c r="AD31" s="1"/>
      <c r="AE31" s="1"/>
      <c r="AF31" s="1"/>
      <c r="AG31" s="1"/>
      <c r="AH31" s="1"/>
      <c r="AI31" s="1"/>
      <c r="AJ31" s="1"/>
      <c r="AK31" s="1"/>
      <c r="AL31" s="1"/>
      <c r="AM31" s="1"/>
      <c r="AN31" s="1"/>
      <c r="AO31" s="1"/>
      <c r="AQ31" s="154" t="str">
        <f>CONCATENATE($A5," ",$D5,","," ",$F3)</f>
        <v>Group: 1, Men's Singles</v>
      </c>
      <c r="AR31" s="155"/>
      <c r="AS31" s="155"/>
      <c r="AT31" s="155"/>
      <c r="AU31" s="155"/>
      <c r="AV31" s="155"/>
      <c r="AW31" s="155"/>
      <c r="AX31" s="155"/>
      <c r="AY31" s="155"/>
      <c r="AZ31" s="155"/>
      <c r="BA31" s="155"/>
      <c r="BB31" s="155"/>
      <c r="BC31" s="156"/>
      <c r="BD31" s="163">
        <f>O18</f>
        <v>4</v>
      </c>
      <c r="BE31" s="164"/>
      <c r="BF31" s="183" t="str">
        <f>Q18</f>
        <v>C</v>
      </c>
      <c r="BG31" s="185" t="str">
        <f>IF(VLOOKUP($BF31,$A7:$C13,3,FALSE)=0,"",CONCATENATE(VLOOKUP(VLOOKUP($BF31,$A7:$C13,3,FALSE),Players!$C:$G,4,FALSE)," ",VLOOKUP($BF31,$A7:$C13,3,FALSE)," ",IF(ISERROR(VLOOKUP(VLOOKUP($BF31,$A7:$C13,3,FALSE),Players!$C:$G,5,FALSE)),"()",CONCATENATE("(",VLOOKUP(VLOOKUP($BF31,$A7:$C13,3,FALSE),Players!$C:$G,5,FALSE),")"))))</f>
        <v/>
      </c>
      <c r="BH31" s="186"/>
      <c r="BI31" s="186"/>
      <c r="BJ31" s="186"/>
      <c r="BK31" s="186"/>
      <c r="BL31" s="186"/>
      <c r="BM31" s="186"/>
      <c r="BN31" s="186"/>
      <c r="BO31" s="186"/>
      <c r="BP31" s="186"/>
      <c r="BQ31" s="186"/>
      <c r="BR31" s="186"/>
      <c r="BS31" s="186"/>
      <c r="BT31" s="186"/>
      <c r="BU31" s="187"/>
      <c r="BV31" s="170" t="str">
        <f>IF(R18&lt;&gt;"",R18,"")</f>
        <v/>
      </c>
      <c r="BW31" s="171"/>
      <c r="BX31" s="170" t="str">
        <f>IF(T18&lt;&gt;"",T18,"")</f>
        <v/>
      </c>
      <c r="BY31" s="171"/>
      <c r="BZ31" s="170" t="str">
        <f>IF(V18&lt;&gt;"",V18,"")</f>
        <v/>
      </c>
      <c r="CA31" s="171"/>
      <c r="CB31" s="170" t="str">
        <f>IF(X18&lt;&gt;"",X18,"")</f>
        <v/>
      </c>
      <c r="CC31" s="171"/>
      <c r="CD31" s="170" t="str">
        <f>IF(Z18&lt;&gt;"",Z18,"")</f>
        <v/>
      </c>
      <c r="CE31" s="171"/>
      <c r="CF31" s="174" t="str">
        <f>IF($CD31=$CD33,IF($CB31=$CB33,IF($BZ31&lt;&gt;"",IF($BZ31&gt;$BZ33,"W","L"),""),IF($CB31&gt;$CB33,"W","L")),IF($CD31&gt;$CD33,"W","L"))</f>
        <v/>
      </c>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row>
    <row r="32" spans="1:167" s="3" customFormat="1" ht="11.25" customHeight="1">
      <c r="AC32" s="1"/>
      <c r="AD32" s="1"/>
      <c r="AE32" s="1"/>
      <c r="AF32" s="1"/>
      <c r="AG32" s="1"/>
      <c r="AH32" s="1"/>
      <c r="AI32" s="1"/>
      <c r="AJ32" s="1"/>
      <c r="AK32" s="1"/>
      <c r="AL32" s="1"/>
      <c r="AM32" s="1"/>
      <c r="AN32" s="1"/>
      <c r="AO32" s="1"/>
      <c r="AQ32" s="157"/>
      <c r="AR32" s="158"/>
      <c r="AS32" s="158"/>
      <c r="AT32" s="158"/>
      <c r="AU32" s="158"/>
      <c r="AV32" s="158"/>
      <c r="AW32" s="158"/>
      <c r="AX32" s="158"/>
      <c r="AY32" s="158"/>
      <c r="AZ32" s="158"/>
      <c r="BA32" s="158"/>
      <c r="BB32" s="158"/>
      <c r="BC32" s="159"/>
      <c r="BD32" s="165"/>
      <c r="BE32" s="166"/>
      <c r="BF32" s="184"/>
      <c r="BG32" s="188"/>
      <c r="BH32" s="189"/>
      <c r="BI32" s="189"/>
      <c r="BJ32" s="189"/>
      <c r="BK32" s="189"/>
      <c r="BL32" s="189"/>
      <c r="BM32" s="189"/>
      <c r="BN32" s="189"/>
      <c r="BO32" s="189"/>
      <c r="BP32" s="189"/>
      <c r="BQ32" s="189"/>
      <c r="BR32" s="189"/>
      <c r="BS32" s="189"/>
      <c r="BT32" s="189"/>
      <c r="BU32" s="190"/>
      <c r="BV32" s="172"/>
      <c r="BW32" s="173"/>
      <c r="BX32" s="172"/>
      <c r="BY32" s="173"/>
      <c r="BZ32" s="172"/>
      <c r="CA32" s="173"/>
      <c r="CB32" s="172"/>
      <c r="CC32" s="173"/>
      <c r="CD32" s="172"/>
      <c r="CE32" s="173"/>
      <c r="CF32" s="174"/>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row>
    <row r="33" spans="1:125" s="3" customFormat="1" ht="11.25" customHeight="1">
      <c r="AC33" s="1"/>
      <c r="AD33" s="1"/>
      <c r="AE33" s="1"/>
      <c r="AF33" s="1"/>
      <c r="AG33" s="1"/>
      <c r="AH33" s="1"/>
      <c r="AI33" s="1"/>
      <c r="AJ33" s="1"/>
      <c r="AK33" s="1"/>
      <c r="AL33" s="1"/>
      <c r="AM33" s="1"/>
      <c r="AN33" s="1"/>
      <c r="AO33" s="1"/>
      <c r="AQ33" s="157"/>
      <c r="AR33" s="158"/>
      <c r="AS33" s="158"/>
      <c r="AT33" s="158"/>
      <c r="AU33" s="158"/>
      <c r="AV33" s="158"/>
      <c r="AW33" s="158"/>
      <c r="AX33" s="158"/>
      <c r="AY33" s="158"/>
      <c r="AZ33" s="158"/>
      <c r="BA33" s="158"/>
      <c r="BB33" s="158"/>
      <c r="BC33" s="159"/>
      <c r="BD33" s="165"/>
      <c r="BE33" s="166"/>
      <c r="BF33" s="175" t="str">
        <f>Q20</f>
        <v>D</v>
      </c>
      <c r="BG33" s="177" t="str">
        <f>IF(VLOOKUP($BF33,$A7:$C13,3,FALSE)=0,"",CONCATENATE(VLOOKUP(VLOOKUP($BF33,$A7:$C13,3,FALSE),Players!$C:$G,4,FALSE)," ",VLOOKUP($BF33,$A7:$C13,3,FALSE)," ",IF(ISERROR(VLOOKUP(VLOOKUP($BF33,$A7:$C13,3,FALSE),Players!$C:$G,5,FALSE)),"()",CONCATENATE("(",VLOOKUP(VLOOKUP($BF33,$A7:$C13,3,FALSE),Players!$C:$G,5,FALSE),")"))))</f>
        <v/>
      </c>
      <c r="BH33" s="178"/>
      <c r="BI33" s="178"/>
      <c r="BJ33" s="178"/>
      <c r="BK33" s="178"/>
      <c r="BL33" s="178"/>
      <c r="BM33" s="178"/>
      <c r="BN33" s="178"/>
      <c r="BO33" s="178"/>
      <c r="BP33" s="178"/>
      <c r="BQ33" s="178"/>
      <c r="BR33" s="178"/>
      <c r="BS33" s="178"/>
      <c r="BT33" s="178"/>
      <c r="BU33" s="179"/>
      <c r="BV33" s="150" t="str">
        <f>IF(R20&lt;&gt;"",R20,"")</f>
        <v/>
      </c>
      <c r="BW33" s="151"/>
      <c r="BX33" s="150" t="str">
        <f>IF(T20&lt;&gt;"",T20,"")</f>
        <v/>
      </c>
      <c r="BY33" s="151"/>
      <c r="BZ33" s="150" t="str">
        <f>IF(V20&lt;&gt;"",V20,"")</f>
        <v/>
      </c>
      <c r="CA33" s="151"/>
      <c r="CB33" s="150" t="str">
        <f>IF(X20&lt;&gt;"",X20,"")</f>
        <v/>
      </c>
      <c r="CC33" s="151"/>
      <c r="CD33" s="150" t="str">
        <f>IF(Z20&lt;&gt;"",Z20,"")</f>
        <v/>
      </c>
      <c r="CE33" s="151"/>
      <c r="CF33" s="174" t="str">
        <f>IF($CF31&lt;&gt;"",IF(CF31="W","L","W"),"")</f>
        <v/>
      </c>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row>
    <row r="34" spans="1:125" s="3" customFormat="1" ht="11.25" customHeight="1" thickBot="1">
      <c r="AC34" s="1"/>
      <c r="AD34" s="1"/>
      <c r="AE34" s="1"/>
      <c r="AF34" s="1"/>
      <c r="AG34" s="1"/>
      <c r="AH34" s="1"/>
      <c r="AI34" s="1"/>
      <c r="AJ34" s="1"/>
      <c r="AK34" s="1"/>
      <c r="AL34" s="1"/>
      <c r="AM34" s="1"/>
      <c r="AN34" s="1"/>
      <c r="AO34" s="1"/>
      <c r="AQ34" s="160"/>
      <c r="AR34" s="161"/>
      <c r="AS34" s="161"/>
      <c r="AT34" s="161"/>
      <c r="AU34" s="161"/>
      <c r="AV34" s="161"/>
      <c r="AW34" s="161"/>
      <c r="AX34" s="161"/>
      <c r="AY34" s="161"/>
      <c r="AZ34" s="161"/>
      <c r="BA34" s="161"/>
      <c r="BB34" s="161"/>
      <c r="BC34" s="162"/>
      <c r="BD34" s="167"/>
      <c r="BE34" s="168"/>
      <c r="BF34" s="176"/>
      <c r="BG34" s="180"/>
      <c r="BH34" s="181"/>
      <c r="BI34" s="181"/>
      <c r="BJ34" s="181"/>
      <c r="BK34" s="181"/>
      <c r="BL34" s="181"/>
      <c r="BM34" s="181"/>
      <c r="BN34" s="181"/>
      <c r="BO34" s="181"/>
      <c r="BP34" s="181"/>
      <c r="BQ34" s="181"/>
      <c r="BR34" s="181"/>
      <c r="BS34" s="181"/>
      <c r="BT34" s="181"/>
      <c r="BU34" s="182"/>
      <c r="BV34" s="152"/>
      <c r="BW34" s="153"/>
      <c r="BX34" s="152"/>
      <c r="BY34" s="153"/>
      <c r="BZ34" s="152"/>
      <c r="CA34" s="153"/>
      <c r="CB34" s="152"/>
      <c r="CC34" s="153"/>
      <c r="CD34" s="152"/>
      <c r="CE34" s="153"/>
      <c r="CF34" s="174"/>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row>
    <row r="35" spans="1:125" s="3" customFormat="1" ht="11.25" customHeight="1">
      <c r="AC35" s="1"/>
      <c r="AD35" s="1"/>
      <c r="AE35" s="1"/>
      <c r="AF35" s="1"/>
      <c r="AG35" s="1"/>
      <c r="AH35" s="1"/>
      <c r="AI35" s="1"/>
      <c r="AJ35" s="1"/>
      <c r="AK35" s="1"/>
      <c r="AL35" s="1"/>
      <c r="AM35" s="1"/>
      <c r="AN35" s="1"/>
      <c r="AO35" s="1"/>
      <c r="AQ35" s="126"/>
      <c r="AR35" s="126"/>
      <c r="AS35" s="126"/>
      <c r="AT35" s="126"/>
      <c r="AU35" s="126"/>
      <c r="AV35" s="126"/>
      <c r="AW35" s="126"/>
      <c r="AX35" s="126"/>
      <c r="AY35" s="126"/>
      <c r="AZ35" s="126"/>
      <c r="BA35" s="126"/>
      <c r="BB35" s="126"/>
      <c r="BC35" s="126"/>
      <c r="BD35" s="1"/>
      <c r="BE35" s="1"/>
      <c r="BF35" s="1"/>
      <c r="BG35" s="1"/>
      <c r="BH35" s="1"/>
      <c r="BI35" s="1"/>
      <c r="BJ35" s="1"/>
      <c r="BK35" s="1"/>
      <c r="BL35" s="1"/>
      <c r="BM35" s="1"/>
      <c r="BN35" s="1"/>
      <c r="BO35" s="1"/>
      <c r="BP35" s="1"/>
      <c r="BQ35" s="1"/>
      <c r="BR35" s="1"/>
      <c r="BS35" s="1"/>
      <c r="BT35" s="1"/>
      <c r="BU35" s="1"/>
      <c r="BV35" s="169" t="str">
        <f>IF(CF31&lt;&gt;"",IF(AND(AND(BV31&gt;-1,BV33&gt;-1),OR(BV31&gt;10,BV33&gt;10),ABS(BV31-BV33)&gt;1,IF(OR(BV31&gt;11,BV33&gt;11),ABS(BV31-BV33)=2,TRUE),BV31=INT(BV31),BV33=INT(BV33)),"","Error"),"")</f>
        <v/>
      </c>
      <c r="BW35" s="169"/>
      <c r="BX35" s="169" t="str">
        <f>IF(CF31&lt;&gt;"",IF(AND(AND(BX31&gt;-1,BX33&gt;-1),OR(BX31&gt;10,BX33&gt;10),ABS(BX31-BX33)&gt;1,IF(OR(BX31&gt;11,BX33&gt;11),ABS(BX31-BX33)=2,TRUE),BX31=INT(BX31),BX33=INT(BX33)),"","Error"),"")</f>
        <v/>
      </c>
      <c r="BY35" s="169"/>
      <c r="BZ35" s="169" t="str">
        <f>IF(CF31&lt;&gt;"",IF(AND(AND(BZ31&gt;-1,BZ33&gt;-1),OR(BZ31&gt;10,BZ33&gt;10),ABS(BZ31-BZ33)&gt;1,IF(OR(BZ31&gt;11,BZ33&gt;11),ABS(BZ31-BZ33)=2,TRUE),BZ31=INT(BZ31),BZ33=INT(BZ33)),"","Error"),"")</f>
        <v/>
      </c>
      <c r="CA35" s="169"/>
      <c r="CB35" s="169" t="str">
        <f>IF(AND(CF31&lt;&gt;"",CB31&lt;&gt;""),IF(AND(AND(CB31&gt;-1,CB33&gt;-1),OR(CB31&gt;10,CB33&gt;10),ABS(CB31-CB33)&gt;1,IF(OR(CB31&gt;11,CB33&gt;11),ABS(CB31-CB33)=2,TRUE),CB31=INT(CB31),CB33=INT(CB33)),"","Error"),"")</f>
        <v/>
      </c>
      <c r="CC35" s="169"/>
      <c r="CD35" s="169" t="str">
        <f>IF(AND(CF31&lt;&gt;"",CD31&lt;&gt;""),IF(AND(AND(CD31&gt;-1,CD33&gt;-1),OR(CD31&gt;10,CD33&gt;10),ABS(CD31-CD33)&gt;1,IF(OR(CD31&gt;11,CD33&gt;11),ABS(CD31-CD33)=2,TRUE),CD31=INT(CD31),CD33=INT(CD33)),"","Error"),"")</f>
        <v/>
      </c>
      <c r="CE35" s="169"/>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row>
    <row r="36" spans="1:125" s="3" customFormat="1" ht="11.25" customHeight="1">
      <c r="AC36" s="1"/>
      <c r="AD36" s="1"/>
      <c r="AE36" s="1"/>
      <c r="AF36" s="1"/>
      <c r="AG36" s="1"/>
      <c r="AH36" s="1"/>
      <c r="AI36" s="1"/>
      <c r="AJ36" s="1"/>
      <c r="AK36" s="1"/>
      <c r="AL36" s="1"/>
      <c r="AM36" s="1"/>
      <c r="AN36" s="1"/>
      <c r="AO36" s="1"/>
      <c r="AQ36" s="126"/>
      <c r="AR36" s="126"/>
      <c r="AS36" s="126"/>
      <c r="AT36" s="126"/>
      <c r="AU36" s="126"/>
      <c r="AV36" s="126"/>
      <c r="AW36" s="126"/>
      <c r="AX36" s="126"/>
      <c r="AY36" s="126"/>
      <c r="AZ36" s="126"/>
      <c r="BA36" s="126"/>
      <c r="BB36" s="126"/>
      <c r="BC36" s="126"/>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row>
    <row r="37" spans="1:125" s="3" customFormat="1" ht="11.25" customHeight="1">
      <c r="AC37" s="1"/>
      <c r="AD37" s="1"/>
      <c r="AE37" s="1"/>
      <c r="AF37" s="1"/>
      <c r="AG37" s="1"/>
      <c r="AH37" s="1"/>
      <c r="AI37" s="1"/>
      <c r="AJ37" s="1"/>
      <c r="AK37" s="1"/>
      <c r="AL37" s="1"/>
      <c r="AM37" s="1"/>
      <c r="AN37" s="1"/>
      <c r="AO37" s="1"/>
      <c r="AQ37" s="127"/>
      <c r="AR37" s="127"/>
      <c r="AS37" s="127"/>
      <c r="AT37" s="127"/>
      <c r="AU37" s="127"/>
      <c r="AV37" s="127"/>
      <c r="AW37" s="127"/>
      <c r="AX37" s="127"/>
      <c r="AY37" s="127"/>
      <c r="AZ37" s="127"/>
      <c r="BA37" s="127"/>
      <c r="BB37" s="127"/>
      <c r="BC37" s="127"/>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row>
    <row r="38" spans="1:125" s="3" customFormat="1" ht="11.25" customHeight="1">
      <c r="AC38" s="1"/>
      <c r="AD38" s="1"/>
      <c r="AE38" s="1"/>
      <c r="AF38" s="1"/>
      <c r="AG38" s="1"/>
      <c r="AH38" s="1"/>
      <c r="AI38" s="1"/>
      <c r="AJ38" s="1"/>
      <c r="AK38" s="1"/>
      <c r="AL38" s="1"/>
      <c r="AM38" s="1"/>
      <c r="AN38" s="1"/>
      <c r="AO38" s="1"/>
      <c r="AQ38" s="128"/>
      <c r="AR38" s="128"/>
      <c r="AS38" s="128"/>
      <c r="AT38" s="128"/>
      <c r="AU38" s="128"/>
      <c r="AV38" s="128"/>
      <c r="AW38" s="128"/>
      <c r="AX38" s="128"/>
      <c r="AY38" s="128"/>
      <c r="AZ38" s="128"/>
      <c r="BA38" s="128"/>
      <c r="BB38" s="128"/>
      <c r="BC38" s="128"/>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row>
    <row r="39" spans="1:125" s="3" customFormat="1" ht="11.25" customHeight="1">
      <c r="AC39" s="1"/>
      <c r="AD39" s="1"/>
      <c r="AE39" s="1"/>
      <c r="AF39" s="1"/>
      <c r="AG39" s="1"/>
      <c r="AH39" s="1"/>
      <c r="AI39" s="1"/>
      <c r="AJ39" s="1"/>
      <c r="AK39" s="1"/>
      <c r="AL39" s="1"/>
      <c r="AM39" s="1"/>
      <c r="AN39" s="1"/>
      <c r="AO39" s="1"/>
      <c r="AQ39" s="126"/>
      <c r="AR39" s="126"/>
      <c r="AS39" s="126"/>
      <c r="AT39" s="126"/>
      <c r="AU39" s="126"/>
      <c r="AV39" s="126"/>
      <c r="AW39" s="126"/>
      <c r="AX39" s="126"/>
      <c r="AY39" s="126"/>
      <c r="AZ39" s="126"/>
      <c r="BA39" s="126"/>
      <c r="BB39" s="126"/>
      <c r="BC39" s="126"/>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row>
    <row r="40" spans="1:125" s="3" customFormat="1" ht="11.25" customHeight="1" thickBot="1">
      <c r="AC40" s="1"/>
      <c r="AD40" s="1"/>
      <c r="AE40" s="1"/>
      <c r="AF40" s="1"/>
      <c r="AG40" s="1"/>
      <c r="AH40" s="1"/>
      <c r="AI40" s="1"/>
      <c r="AJ40" s="1"/>
      <c r="AK40" s="1"/>
      <c r="AL40" s="1"/>
      <c r="AM40" s="1"/>
      <c r="AN40" s="1"/>
      <c r="AO40" s="1"/>
      <c r="AQ40" s="127"/>
      <c r="AR40" s="127"/>
      <c r="AS40" s="127"/>
      <c r="AT40" s="127"/>
      <c r="AU40" s="127"/>
      <c r="AV40" s="127"/>
      <c r="AW40" s="127"/>
      <c r="AX40" s="127"/>
      <c r="AY40" s="127"/>
      <c r="AZ40" s="127"/>
      <c r="BA40" s="127"/>
      <c r="BB40" s="127"/>
      <c r="BC40" s="127"/>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row>
    <row r="41" spans="1:125" s="3" customFormat="1" ht="11.25" customHeight="1">
      <c r="AC41" s="1"/>
      <c r="AD41" s="1"/>
      <c r="AE41" s="1"/>
      <c r="AF41" s="1"/>
      <c r="AG41" s="1"/>
      <c r="AH41" s="1"/>
      <c r="AI41" s="1"/>
      <c r="AJ41" s="1"/>
      <c r="AK41" s="1"/>
      <c r="AL41" s="1"/>
      <c r="AM41" s="1"/>
      <c r="AN41" s="1"/>
      <c r="AO41" s="1"/>
      <c r="AQ41" s="154" t="str">
        <f>CONCATENATE($A5," ",$D5,","," ",$F3)</f>
        <v>Group: 1, Men's Singles</v>
      </c>
      <c r="AR41" s="155"/>
      <c r="AS41" s="155"/>
      <c r="AT41" s="155"/>
      <c r="AU41" s="155"/>
      <c r="AV41" s="155"/>
      <c r="AW41" s="155"/>
      <c r="AX41" s="155"/>
      <c r="AY41" s="155"/>
      <c r="AZ41" s="155"/>
      <c r="BA41" s="155"/>
      <c r="BB41" s="155"/>
      <c r="BC41" s="156"/>
      <c r="BD41" s="163">
        <f>O22</f>
        <v>5</v>
      </c>
      <c r="BE41" s="164"/>
      <c r="BF41" s="183" t="str">
        <f>Q22</f>
        <v>A</v>
      </c>
      <c r="BG41" s="185" t="str">
        <f>IF(VLOOKUP($BF41,$A7:$C13,3,FALSE)=0,"",CONCATENATE(VLOOKUP(VLOOKUP($BF41,$A7:$C13,3,FALSE),Players!$C:$G,4,FALSE)," ",VLOOKUP($BF41,$A7:$C13,3,FALSE)," ",IF(ISERROR(VLOOKUP(VLOOKUP($BF41,$A7:$C13,3,FALSE),Players!$C:$G,5,FALSE)),"()",CONCATENATE("(",VLOOKUP(VLOOKUP($BF41,$A7:$C13,3,FALSE),Players!$C:$G,5,FALSE),")"))))</f>
        <v/>
      </c>
      <c r="BH41" s="186"/>
      <c r="BI41" s="186"/>
      <c r="BJ41" s="186"/>
      <c r="BK41" s="186"/>
      <c r="BL41" s="186"/>
      <c r="BM41" s="186"/>
      <c r="BN41" s="186"/>
      <c r="BO41" s="186"/>
      <c r="BP41" s="186"/>
      <c r="BQ41" s="186"/>
      <c r="BR41" s="186"/>
      <c r="BS41" s="186"/>
      <c r="BT41" s="186"/>
      <c r="BU41" s="187"/>
      <c r="BV41" s="170" t="str">
        <f>IF(R22&lt;&gt;"",R22,"")</f>
        <v/>
      </c>
      <c r="BW41" s="171"/>
      <c r="BX41" s="170" t="str">
        <f>IF(T22&lt;&gt;"",T22,"")</f>
        <v/>
      </c>
      <c r="BY41" s="171"/>
      <c r="BZ41" s="170" t="str">
        <f>IF(V22&lt;&gt;"",V22,"")</f>
        <v/>
      </c>
      <c r="CA41" s="171"/>
      <c r="CB41" s="170" t="str">
        <f>IF(X22&lt;&gt;"",X22,"")</f>
        <v/>
      </c>
      <c r="CC41" s="171"/>
      <c r="CD41" s="170" t="str">
        <f>IF(Z22&lt;&gt;"",Z22,"")</f>
        <v/>
      </c>
      <c r="CE41" s="171"/>
      <c r="CF41" s="174" t="str">
        <f>IF($CD41=$CD43,IF($CB41=$CB43,IF($BZ41&lt;&gt;"",IF($BZ41&gt;$BZ43,"W","L"),""),IF($CB41&gt;$CB43,"W","L")),IF($CD41&gt;$CD43,"W","L"))</f>
        <v/>
      </c>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row>
    <row r="42" spans="1:125" s="3" customFormat="1" ht="11.25" customHeight="1">
      <c r="AC42" s="1"/>
      <c r="AD42" s="1"/>
      <c r="AE42" s="1"/>
      <c r="AF42" s="1"/>
      <c r="AG42" s="1"/>
      <c r="AH42" s="1"/>
      <c r="AI42" s="1"/>
      <c r="AJ42" s="1"/>
      <c r="AK42" s="1"/>
      <c r="AL42" s="1"/>
      <c r="AM42" s="1"/>
      <c r="AN42" s="1"/>
      <c r="AO42" s="1"/>
      <c r="AQ42" s="157"/>
      <c r="AR42" s="158"/>
      <c r="AS42" s="158"/>
      <c r="AT42" s="158"/>
      <c r="AU42" s="158"/>
      <c r="AV42" s="158"/>
      <c r="AW42" s="158"/>
      <c r="AX42" s="158"/>
      <c r="AY42" s="158"/>
      <c r="AZ42" s="158"/>
      <c r="BA42" s="158"/>
      <c r="BB42" s="158"/>
      <c r="BC42" s="159"/>
      <c r="BD42" s="165"/>
      <c r="BE42" s="166"/>
      <c r="BF42" s="184"/>
      <c r="BG42" s="188"/>
      <c r="BH42" s="189"/>
      <c r="BI42" s="189"/>
      <c r="BJ42" s="189"/>
      <c r="BK42" s="189"/>
      <c r="BL42" s="189"/>
      <c r="BM42" s="189"/>
      <c r="BN42" s="189"/>
      <c r="BO42" s="189"/>
      <c r="BP42" s="189"/>
      <c r="BQ42" s="189"/>
      <c r="BR42" s="189"/>
      <c r="BS42" s="189"/>
      <c r="BT42" s="189"/>
      <c r="BU42" s="190"/>
      <c r="BV42" s="172"/>
      <c r="BW42" s="173"/>
      <c r="BX42" s="172"/>
      <c r="BY42" s="173"/>
      <c r="BZ42" s="172"/>
      <c r="CA42" s="173"/>
      <c r="CB42" s="172"/>
      <c r="CC42" s="173"/>
      <c r="CD42" s="172"/>
      <c r="CE42" s="173"/>
      <c r="CF42" s="174"/>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row>
    <row r="43" spans="1:125" s="3" customFormat="1" ht="11.25" customHeight="1">
      <c r="AC43" s="1"/>
      <c r="AD43" s="1"/>
      <c r="AE43" s="1"/>
      <c r="AF43" s="1"/>
      <c r="AG43" s="1"/>
      <c r="AH43" s="1"/>
      <c r="AI43" s="1"/>
      <c r="AJ43" s="1"/>
      <c r="AK43" s="1"/>
      <c r="AL43" s="1"/>
      <c r="AM43" s="1"/>
      <c r="AN43" s="1"/>
      <c r="AO43" s="1"/>
      <c r="AQ43" s="157"/>
      <c r="AR43" s="158"/>
      <c r="AS43" s="158"/>
      <c r="AT43" s="158"/>
      <c r="AU43" s="158"/>
      <c r="AV43" s="158"/>
      <c r="AW43" s="158"/>
      <c r="AX43" s="158"/>
      <c r="AY43" s="158"/>
      <c r="AZ43" s="158"/>
      <c r="BA43" s="158"/>
      <c r="BB43" s="158"/>
      <c r="BC43" s="159"/>
      <c r="BD43" s="165"/>
      <c r="BE43" s="166"/>
      <c r="BF43" s="175" t="str">
        <f>Q24</f>
        <v>D</v>
      </c>
      <c r="BG43" s="177" t="str">
        <f>IF(VLOOKUP($BF43,$A7:$C13,3,FALSE)=0,"",CONCATENATE(VLOOKUP(VLOOKUP($BF43,$A7:$C13,3,FALSE),Players!$C:$G,4,FALSE)," ",VLOOKUP($BF43,$A7:$C13,3,FALSE)," ",IF(ISERROR(VLOOKUP(VLOOKUP($BF43,$A7:$C13,3,FALSE),Players!$C:$G,5,FALSE)),"()",CONCATENATE("(",VLOOKUP(VLOOKUP($BF43,$A7:$C13,3,FALSE),Players!$C:$G,5,FALSE),")"))))</f>
        <v/>
      </c>
      <c r="BH43" s="178"/>
      <c r="BI43" s="178"/>
      <c r="BJ43" s="178"/>
      <c r="BK43" s="178"/>
      <c r="BL43" s="178"/>
      <c r="BM43" s="178"/>
      <c r="BN43" s="178"/>
      <c r="BO43" s="178"/>
      <c r="BP43" s="178"/>
      <c r="BQ43" s="178"/>
      <c r="BR43" s="178"/>
      <c r="BS43" s="178"/>
      <c r="BT43" s="178"/>
      <c r="BU43" s="179"/>
      <c r="BV43" s="150" t="str">
        <f>IF(R24&lt;&gt;"",R24,"")</f>
        <v/>
      </c>
      <c r="BW43" s="151"/>
      <c r="BX43" s="150" t="str">
        <f>IF(T24&lt;&gt;"",T24,"")</f>
        <v/>
      </c>
      <c r="BY43" s="151"/>
      <c r="BZ43" s="150" t="str">
        <f>IF(V24&lt;&gt;"",V24,"")</f>
        <v/>
      </c>
      <c r="CA43" s="151"/>
      <c r="CB43" s="150" t="str">
        <f>IF(X24&lt;&gt;"",X24,"")</f>
        <v/>
      </c>
      <c r="CC43" s="151"/>
      <c r="CD43" s="150" t="str">
        <f>IF(Z24&lt;&gt;"",Z24,"")</f>
        <v/>
      </c>
      <c r="CE43" s="151"/>
      <c r="CF43" s="174" t="str">
        <f>IF($CF41&lt;&gt;"",IF(CF41="W","L","W"),"")</f>
        <v/>
      </c>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row>
    <row r="44" spans="1:125" s="3" customFormat="1" ht="11.25" customHeight="1" thickBot="1">
      <c r="AC44" s="1"/>
      <c r="AD44" s="1"/>
      <c r="AE44" s="1"/>
      <c r="AF44" s="1"/>
      <c r="AG44" s="1"/>
      <c r="AH44" s="1"/>
      <c r="AI44" s="1"/>
      <c r="AJ44" s="1"/>
      <c r="AK44" s="1"/>
      <c r="AL44" s="1"/>
      <c r="AM44" s="1"/>
      <c r="AN44" s="1"/>
      <c r="AO44" s="1"/>
      <c r="AQ44" s="160"/>
      <c r="AR44" s="161"/>
      <c r="AS44" s="161"/>
      <c r="AT44" s="161"/>
      <c r="AU44" s="161"/>
      <c r="AV44" s="161"/>
      <c r="AW44" s="161"/>
      <c r="AX44" s="161"/>
      <c r="AY44" s="161"/>
      <c r="AZ44" s="161"/>
      <c r="BA44" s="161"/>
      <c r="BB44" s="161"/>
      <c r="BC44" s="162"/>
      <c r="BD44" s="167"/>
      <c r="BE44" s="168"/>
      <c r="BF44" s="176"/>
      <c r="BG44" s="180"/>
      <c r="BH44" s="181"/>
      <c r="BI44" s="181"/>
      <c r="BJ44" s="181"/>
      <c r="BK44" s="181"/>
      <c r="BL44" s="181"/>
      <c r="BM44" s="181"/>
      <c r="BN44" s="181"/>
      <c r="BO44" s="181"/>
      <c r="BP44" s="181"/>
      <c r="BQ44" s="181"/>
      <c r="BR44" s="181"/>
      <c r="BS44" s="181"/>
      <c r="BT44" s="181"/>
      <c r="BU44" s="182"/>
      <c r="BV44" s="152"/>
      <c r="BW44" s="153"/>
      <c r="BX44" s="152"/>
      <c r="BY44" s="153"/>
      <c r="BZ44" s="152"/>
      <c r="CA44" s="153"/>
      <c r="CB44" s="152"/>
      <c r="CC44" s="153"/>
      <c r="CD44" s="152"/>
      <c r="CE44" s="153"/>
      <c r="CF44" s="174"/>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row>
    <row r="45" spans="1:125" s="3" customFormat="1" ht="11.25" customHeight="1">
      <c r="AC45" s="1"/>
      <c r="AD45" s="1"/>
      <c r="AE45" s="1"/>
      <c r="AF45" s="1"/>
      <c r="AG45" s="1"/>
      <c r="AH45" s="1"/>
      <c r="AI45" s="1"/>
      <c r="AJ45" s="1"/>
      <c r="AK45" s="1"/>
      <c r="AL45" s="1"/>
      <c r="AM45" s="1"/>
      <c r="AN45" s="1"/>
      <c r="AO45" s="1"/>
      <c r="AQ45" s="126"/>
      <c r="AR45" s="126"/>
      <c r="AS45" s="126"/>
      <c r="AT45" s="126"/>
      <c r="AU45" s="126"/>
      <c r="AV45" s="126"/>
      <c r="AW45" s="126"/>
      <c r="AX45" s="126"/>
      <c r="AY45" s="126"/>
      <c r="AZ45" s="126"/>
      <c r="BA45" s="126"/>
      <c r="BB45" s="126"/>
      <c r="BC45" s="126"/>
      <c r="BD45" s="1"/>
      <c r="BE45" s="1"/>
      <c r="BF45" s="1"/>
      <c r="BG45" s="1"/>
      <c r="BH45" s="1"/>
      <c r="BI45" s="1"/>
      <c r="BJ45" s="1"/>
      <c r="BK45" s="1"/>
      <c r="BL45" s="1"/>
      <c r="BM45" s="1"/>
      <c r="BN45" s="1"/>
      <c r="BO45" s="1"/>
      <c r="BP45" s="1"/>
      <c r="BQ45" s="1"/>
      <c r="BR45" s="1"/>
      <c r="BS45" s="1"/>
      <c r="BT45" s="1"/>
      <c r="BU45" s="1"/>
      <c r="BV45" s="169" t="str">
        <f>IF(CF41&lt;&gt;"",IF(AND(AND(BV41&gt;-1,BV43&gt;-1),OR(BV41&gt;10,BV43&gt;10),ABS(BV41-BV43)&gt;1,IF(OR(BV41&gt;11,BV43&gt;11),ABS(BV41-BV43)=2,TRUE),BV41=INT(BV41),BV43=INT(BV43)),"","Error"),"")</f>
        <v/>
      </c>
      <c r="BW45" s="169"/>
      <c r="BX45" s="169" t="str">
        <f>IF(CF41&lt;&gt;"",IF(AND(AND(BX41&gt;-1,BX43&gt;-1),OR(BX41&gt;10,BX43&gt;10),ABS(BX41-BX43)&gt;1,IF(OR(BX41&gt;11,BX43&gt;11),ABS(BX41-BX43)=2,TRUE),BX41=INT(BX41),BX43=INT(BX43)),"","Error"),"")</f>
        <v/>
      </c>
      <c r="BY45" s="169"/>
      <c r="BZ45" s="169" t="str">
        <f>IF(CF41&lt;&gt;"",IF(AND(AND(BZ41&gt;-1,BZ43&gt;-1),OR(BZ41&gt;10,BZ43&gt;10),ABS(BZ41-BZ43)&gt;1,IF(OR(BZ41&gt;11,BZ43&gt;11),ABS(BZ41-BZ43)=2,TRUE),BZ41=INT(BZ41),BZ43=INT(BZ43)),"","Error"),"")</f>
        <v/>
      </c>
      <c r="CA45" s="169"/>
      <c r="CB45" s="169" t="str">
        <f>IF(AND(CF41&lt;&gt;"",CB41&lt;&gt;""),IF(AND(AND(CB41&gt;-1,CB43&gt;-1),OR(CB41&gt;10,CB43&gt;10),ABS(CB41-CB43)&gt;1,IF(OR(CB41&gt;11,CB43&gt;11),ABS(CB41-CB43)=2,TRUE),CB41=INT(CB41),CB43=INT(CB43)),"","Error"),"")</f>
        <v/>
      </c>
      <c r="CC45" s="169"/>
      <c r="CD45" s="169" t="str">
        <f>IF(AND(CF41&lt;&gt;"",CD41&lt;&gt;""),IF(AND(AND(CD41&gt;-1,CD43&gt;-1),OR(CD41&gt;10,CD43&gt;10),ABS(CD41-CD43)&gt;1,IF(OR(CD41&gt;11,CD43&gt;11),ABS(CD41-CD43)=2,TRUE),CD41=INT(CD41),CD43=INT(CD43)),"","Error"),"")</f>
        <v/>
      </c>
      <c r="CE45" s="169"/>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row>
    <row r="46" spans="1:125" s="3" customFormat="1" ht="11.25" customHeight="1">
      <c r="AC46" s="1"/>
      <c r="AD46" s="1"/>
      <c r="AE46" s="1"/>
      <c r="AF46" s="1"/>
      <c r="AG46" s="1"/>
      <c r="AH46" s="1"/>
      <c r="AI46" s="1"/>
      <c r="AJ46" s="1"/>
      <c r="AK46" s="1"/>
      <c r="AL46" s="1"/>
      <c r="AM46" s="1"/>
      <c r="AN46" s="1"/>
      <c r="AO46" s="1"/>
      <c r="AQ46" s="126"/>
      <c r="AR46" s="126"/>
      <c r="AS46" s="126"/>
      <c r="AT46" s="126"/>
      <c r="AU46" s="126"/>
      <c r="AV46" s="126"/>
      <c r="AW46" s="126"/>
      <c r="AX46" s="126"/>
      <c r="AY46" s="126"/>
      <c r="AZ46" s="126"/>
      <c r="BA46" s="126"/>
      <c r="BB46" s="126"/>
      <c r="BC46" s="126"/>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row>
    <row r="47" spans="1:125" s="3" customFormat="1" ht="11.25" customHeight="1">
      <c r="AC47" s="1"/>
      <c r="AD47" s="1"/>
      <c r="AE47" s="1"/>
      <c r="AF47" s="1"/>
      <c r="AG47" s="1"/>
      <c r="AH47" s="1"/>
      <c r="AI47" s="1"/>
      <c r="AJ47" s="1"/>
      <c r="AK47" s="1"/>
      <c r="AL47" s="1"/>
      <c r="AM47" s="1"/>
      <c r="AN47" s="1"/>
      <c r="AO47" s="1"/>
      <c r="AQ47" s="127"/>
      <c r="AR47" s="127"/>
      <c r="AS47" s="127"/>
      <c r="AT47" s="127"/>
      <c r="AU47" s="127"/>
      <c r="AV47" s="127"/>
      <c r="AW47" s="127"/>
      <c r="AX47" s="127"/>
      <c r="AY47" s="127"/>
      <c r="AZ47" s="127"/>
      <c r="BA47" s="127"/>
      <c r="BB47" s="127"/>
      <c r="BC47" s="127"/>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row>
    <row r="48" spans="1:125" s="3" customFormat="1" ht="11.25" customHeight="1">
      <c r="A48" s="42"/>
      <c r="B48" s="1"/>
      <c r="C48" s="1"/>
      <c r="D48" s="1"/>
      <c r="E48" s="1"/>
      <c r="F48" s="1"/>
      <c r="G48" s="1"/>
      <c r="H48" s="1"/>
      <c r="I48" s="1"/>
      <c r="J48" s="1"/>
      <c r="K48" s="1"/>
      <c r="L48" s="1"/>
      <c r="M48" s="1"/>
      <c r="N48" s="1"/>
      <c r="O48" s="1"/>
      <c r="P48" s="1"/>
      <c r="Q48" s="1"/>
      <c r="R48" s="42"/>
      <c r="S48" s="42"/>
      <c r="T48" s="1"/>
      <c r="U48" s="1"/>
      <c r="V48" s="1"/>
      <c r="W48" s="42"/>
      <c r="X48" s="43"/>
      <c r="Y48" s="43"/>
      <c r="Z48" s="43"/>
      <c r="AA48" s="43"/>
      <c r="AC48" s="1"/>
      <c r="AD48" s="1"/>
      <c r="AE48" s="1"/>
      <c r="AF48" s="1"/>
      <c r="AG48" s="1"/>
      <c r="AH48" s="1"/>
      <c r="AI48" s="1"/>
      <c r="AJ48" s="1"/>
      <c r="AK48" s="1"/>
      <c r="AL48" s="1"/>
      <c r="AM48" s="1"/>
      <c r="AN48" s="1"/>
      <c r="AO48" s="1"/>
      <c r="AQ48" s="128"/>
      <c r="AR48" s="128"/>
      <c r="AS48" s="128"/>
      <c r="AT48" s="128"/>
      <c r="AU48" s="128"/>
      <c r="AV48" s="128"/>
      <c r="AW48" s="128"/>
      <c r="AX48" s="128"/>
      <c r="AY48" s="128"/>
      <c r="AZ48" s="128"/>
      <c r="BA48" s="128"/>
      <c r="BB48" s="128"/>
      <c r="BC48" s="128"/>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row>
    <row r="49" spans="1:125" s="3" customFormat="1" ht="11.25" customHeight="1">
      <c r="A49" s="42"/>
      <c r="B49" s="1"/>
      <c r="C49" s="1"/>
      <c r="D49" s="1"/>
      <c r="E49" s="1"/>
      <c r="F49" s="1"/>
      <c r="G49" s="1"/>
      <c r="H49" s="1"/>
      <c r="I49" s="1"/>
      <c r="J49" s="1"/>
      <c r="K49" s="1"/>
      <c r="L49" s="1"/>
      <c r="M49" s="1"/>
      <c r="N49" s="1"/>
      <c r="O49" s="1"/>
      <c r="P49" s="1"/>
      <c r="Q49" s="1"/>
      <c r="R49" s="42"/>
      <c r="S49" s="42"/>
      <c r="T49" s="1"/>
      <c r="U49" s="1"/>
      <c r="V49" s="1"/>
      <c r="W49" s="42"/>
      <c r="X49" s="1"/>
      <c r="Y49" s="1"/>
      <c r="Z49" s="1"/>
      <c r="AA49" s="42"/>
      <c r="AC49" s="1"/>
      <c r="AD49" s="1"/>
      <c r="AE49" s="1"/>
      <c r="AF49" s="1"/>
      <c r="AG49" s="1"/>
      <c r="AH49" s="1"/>
      <c r="AI49" s="1"/>
      <c r="AJ49" s="1"/>
      <c r="AK49" s="1"/>
      <c r="AL49" s="1"/>
      <c r="AM49" s="1"/>
      <c r="AN49" s="1"/>
      <c r="AO49" s="1"/>
      <c r="AQ49" s="126"/>
      <c r="AR49" s="126"/>
      <c r="AS49" s="126"/>
      <c r="AT49" s="126"/>
      <c r="AU49" s="126"/>
      <c r="AV49" s="126"/>
      <c r="AW49" s="126"/>
      <c r="AX49" s="126"/>
      <c r="AY49" s="126"/>
      <c r="AZ49" s="126"/>
      <c r="BA49" s="126"/>
      <c r="BB49" s="126"/>
      <c r="BC49" s="126"/>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row>
    <row r="50" spans="1:125" s="3" customFormat="1" ht="11.25" customHeight="1" thickBot="1">
      <c r="A50" s="42"/>
      <c r="B50" s="1"/>
      <c r="C50" s="1"/>
      <c r="D50" s="1"/>
      <c r="E50" s="1"/>
      <c r="F50" s="1"/>
      <c r="G50" s="1"/>
      <c r="H50" s="1"/>
      <c r="I50" s="1"/>
      <c r="J50" s="1"/>
      <c r="K50" s="1"/>
      <c r="L50" s="1"/>
      <c r="M50" s="1"/>
      <c r="N50" s="1"/>
      <c r="O50" s="1"/>
      <c r="P50" s="1"/>
      <c r="Q50" s="1"/>
      <c r="R50" s="42"/>
      <c r="S50" s="42"/>
      <c r="T50" s="1"/>
      <c r="U50" s="1"/>
      <c r="V50" s="1"/>
      <c r="W50" s="42"/>
      <c r="X50" s="43"/>
      <c r="Y50" s="43"/>
      <c r="Z50" s="43"/>
      <c r="AA50" s="43"/>
      <c r="AB50" s="43"/>
      <c r="AC50" s="1"/>
      <c r="AD50" s="1"/>
      <c r="AE50" s="1"/>
      <c r="AF50" s="1"/>
      <c r="AG50" s="1"/>
      <c r="AH50" s="1"/>
      <c r="AI50" s="1"/>
      <c r="AJ50" s="1"/>
      <c r="AK50" s="1"/>
      <c r="AL50" s="1"/>
      <c r="AM50" s="1"/>
      <c r="AN50" s="1"/>
      <c r="AO50" s="1"/>
      <c r="AQ50" s="127"/>
      <c r="AR50" s="127"/>
      <c r="AS50" s="127"/>
      <c r="AT50" s="127"/>
      <c r="AU50" s="127"/>
      <c r="AV50" s="127"/>
      <c r="AW50" s="127"/>
      <c r="AX50" s="127"/>
      <c r="AY50" s="127"/>
      <c r="AZ50" s="127"/>
      <c r="BA50" s="127"/>
      <c r="BB50" s="127"/>
      <c r="BC50" s="127"/>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row>
    <row r="51" spans="1:125" s="3" customFormat="1" ht="11.25" customHeight="1">
      <c r="A51" s="2"/>
      <c r="B51" s="1"/>
      <c r="C51" s="1"/>
      <c r="D51" s="1"/>
      <c r="E51" s="1"/>
      <c r="F51" s="1"/>
      <c r="G51" s="1"/>
      <c r="H51" s="1"/>
      <c r="I51" s="1"/>
      <c r="J51" s="1"/>
      <c r="K51" s="1"/>
      <c r="L51" s="1"/>
      <c r="M51" s="1"/>
      <c r="N51" s="1"/>
      <c r="O51" s="1"/>
      <c r="P51" s="1"/>
      <c r="Q51" s="1"/>
      <c r="R51" s="42"/>
      <c r="S51" s="42"/>
      <c r="T51" s="1"/>
      <c r="U51" s="1"/>
      <c r="V51" s="1"/>
      <c r="W51" s="42"/>
      <c r="X51" s="1"/>
      <c r="Y51" s="1"/>
      <c r="Z51" s="1"/>
      <c r="AA51" s="42"/>
      <c r="AB51" s="42"/>
      <c r="AC51" s="1"/>
      <c r="AD51" s="1"/>
      <c r="AE51" s="1"/>
      <c r="AF51" s="1"/>
      <c r="AG51" s="1"/>
      <c r="AH51" s="1"/>
      <c r="AI51" s="1"/>
      <c r="AJ51" s="1"/>
      <c r="AK51" s="1"/>
      <c r="AL51" s="1"/>
      <c r="AM51" s="1"/>
      <c r="AN51" s="1"/>
      <c r="AO51" s="1"/>
      <c r="AQ51" s="154" t="str">
        <f>CONCATENATE($A5," ",$D5,","," ",$F3)</f>
        <v>Group: 1, Men's Singles</v>
      </c>
      <c r="AR51" s="155"/>
      <c r="AS51" s="155"/>
      <c r="AT51" s="155"/>
      <c r="AU51" s="155"/>
      <c r="AV51" s="155"/>
      <c r="AW51" s="155"/>
      <c r="AX51" s="155"/>
      <c r="AY51" s="155"/>
      <c r="AZ51" s="155"/>
      <c r="BA51" s="155"/>
      <c r="BB51" s="155"/>
      <c r="BC51" s="156"/>
      <c r="BD51" s="163">
        <f>O26</f>
        <v>6</v>
      </c>
      <c r="BE51" s="164"/>
      <c r="BF51" s="183" t="str">
        <f>Q26</f>
        <v>B</v>
      </c>
      <c r="BG51" s="185" t="str">
        <f>IF(VLOOKUP($BF51,$A7:$C13,3,FALSE)=0,"",CONCATENATE(VLOOKUP(VLOOKUP($BF51,$A7:$C13,3,FALSE),Players!$C:$G,4,FALSE)," ",VLOOKUP($BF51,$A7:$C13,3,FALSE)," ",IF(ISERROR(VLOOKUP(VLOOKUP($BF51,$A7:$C13,3,FALSE),Players!$C:$G,5,FALSE)),"()",CONCATENATE("(",VLOOKUP(VLOOKUP($BF51,$A7:$C13,3,FALSE),Players!$C:$G,5,FALSE),")"))))</f>
        <v/>
      </c>
      <c r="BH51" s="186"/>
      <c r="BI51" s="186"/>
      <c r="BJ51" s="186"/>
      <c r="BK51" s="186"/>
      <c r="BL51" s="186"/>
      <c r="BM51" s="186"/>
      <c r="BN51" s="186"/>
      <c r="BO51" s="186"/>
      <c r="BP51" s="186"/>
      <c r="BQ51" s="186"/>
      <c r="BR51" s="186"/>
      <c r="BS51" s="186"/>
      <c r="BT51" s="186"/>
      <c r="BU51" s="187"/>
      <c r="BV51" s="170" t="str">
        <f>IF(R26&lt;&gt;"",R26,"")</f>
        <v/>
      </c>
      <c r="BW51" s="171"/>
      <c r="BX51" s="170" t="str">
        <f>IF(T26&lt;&gt;"",T26,"")</f>
        <v/>
      </c>
      <c r="BY51" s="171"/>
      <c r="BZ51" s="170" t="str">
        <f>IF(V26&lt;&gt;"",V26,"")</f>
        <v/>
      </c>
      <c r="CA51" s="171"/>
      <c r="CB51" s="170" t="str">
        <f>IF(X26&lt;&gt;"",X26,"")</f>
        <v/>
      </c>
      <c r="CC51" s="171"/>
      <c r="CD51" s="170" t="str">
        <f>IF(Z26&lt;&gt;"",Z26,"")</f>
        <v/>
      </c>
      <c r="CE51" s="171"/>
      <c r="CF51" s="174" t="str">
        <f>IF($CD51=$CD53,IF($CB51=$CB53,IF($BZ51&lt;&gt;"",IF($BZ51&gt;$BZ53,"W","L"),""),IF($CB51&gt;$CB53,"W","L")),IF($CD51&gt;$CD53,"W","L"))</f>
        <v/>
      </c>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row>
    <row r="52" spans="1:125" s="3" customFormat="1" ht="11.25" customHeight="1">
      <c r="A52" s="1"/>
      <c r="B52" s="1"/>
      <c r="C52" s="1"/>
      <c r="D52" s="1"/>
      <c r="E52" s="1"/>
      <c r="F52" s="1"/>
      <c r="G52" s="1"/>
      <c r="H52" s="1"/>
      <c r="I52" s="1"/>
      <c r="J52" s="1"/>
      <c r="K52" s="1"/>
      <c r="L52" s="1"/>
      <c r="M52" s="1"/>
      <c r="N52" s="1"/>
      <c r="O52" s="1"/>
      <c r="P52" s="1"/>
      <c r="Q52" s="1"/>
      <c r="R52" s="42"/>
      <c r="S52" s="42"/>
      <c r="T52" s="1"/>
      <c r="U52" s="1"/>
      <c r="V52" s="1"/>
      <c r="W52" s="42"/>
      <c r="X52" s="43"/>
      <c r="Y52" s="43"/>
      <c r="Z52" s="43"/>
      <c r="AA52" s="43"/>
      <c r="AB52" s="43"/>
      <c r="AC52" s="1"/>
      <c r="AD52" s="1"/>
      <c r="AE52" s="1"/>
      <c r="AF52" s="1"/>
      <c r="AG52" s="1"/>
      <c r="AH52" s="1"/>
      <c r="AI52" s="1"/>
      <c r="AJ52" s="1"/>
      <c r="AK52" s="1"/>
      <c r="AL52" s="1"/>
      <c r="AM52" s="1"/>
      <c r="AN52" s="1"/>
      <c r="AO52" s="1"/>
      <c r="AQ52" s="157"/>
      <c r="AR52" s="158"/>
      <c r="AS52" s="158"/>
      <c r="AT52" s="158"/>
      <c r="AU52" s="158"/>
      <c r="AV52" s="158"/>
      <c r="AW52" s="158"/>
      <c r="AX52" s="158"/>
      <c r="AY52" s="158"/>
      <c r="AZ52" s="158"/>
      <c r="BA52" s="158"/>
      <c r="BB52" s="158"/>
      <c r="BC52" s="159"/>
      <c r="BD52" s="165"/>
      <c r="BE52" s="166"/>
      <c r="BF52" s="184"/>
      <c r="BG52" s="188"/>
      <c r="BH52" s="189"/>
      <c r="BI52" s="189"/>
      <c r="BJ52" s="189"/>
      <c r="BK52" s="189"/>
      <c r="BL52" s="189"/>
      <c r="BM52" s="189"/>
      <c r="BN52" s="189"/>
      <c r="BO52" s="189"/>
      <c r="BP52" s="189"/>
      <c r="BQ52" s="189"/>
      <c r="BR52" s="189"/>
      <c r="BS52" s="189"/>
      <c r="BT52" s="189"/>
      <c r="BU52" s="190"/>
      <c r="BV52" s="172"/>
      <c r="BW52" s="173"/>
      <c r="BX52" s="172"/>
      <c r="BY52" s="173"/>
      <c r="BZ52" s="172"/>
      <c r="CA52" s="173"/>
      <c r="CB52" s="172"/>
      <c r="CC52" s="173"/>
      <c r="CD52" s="172"/>
      <c r="CE52" s="173"/>
      <c r="CF52" s="174"/>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row>
    <row r="53" spans="1:125" s="3" customFormat="1" ht="11.25" customHeight="1">
      <c r="A53" s="2"/>
      <c r="B53" s="1"/>
      <c r="C53" s="1"/>
      <c r="D53" s="1"/>
      <c r="E53" s="1"/>
      <c r="F53" s="1"/>
      <c r="G53" s="1"/>
      <c r="H53" s="1"/>
      <c r="I53" s="1"/>
      <c r="J53" s="1"/>
      <c r="K53" s="1"/>
      <c r="L53" s="1"/>
      <c r="M53" s="1"/>
      <c r="N53" s="1"/>
      <c r="O53" s="1"/>
      <c r="P53" s="1"/>
      <c r="Q53" s="1"/>
      <c r="R53" s="42"/>
      <c r="S53" s="42"/>
      <c r="T53" s="1"/>
      <c r="U53" s="1"/>
      <c r="V53" s="1"/>
      <c r="W53" s="42"/>
      <c r="X53" s="1"/>
      <c r="Y53" s="1"/>
      <c r="Z53" s="1"/>
      <c r="AA53" s="42"/>
      <c r="AB53" s="42"/>
      <c r="AC53" s="1"/>
      <c r="AD53" s="1"/>
      <c r="AE53" s="1"/>
      <c r="AF53" s="1"/>
      <c r="AG53" s="1"/>
      <c r="AH53" s="1"/>
      <c r="AI53" s="1"/>
      <c r="AJ53" s="1"/>
      <c r="AK53" s="1"/>
      <c r="AL53" s="1"/>
      <c r="AM53" s="1"/>
      <c r="AN53" s="1"/>
      <c r="AO53" s="1"/>
      <c r="AQ53" s="157"/>
      <c r="AR53" s="158"/>
      <c r="AS53" s="158"/>
      <c r="AT53" s="158"/>
      <c r="AU53" s="158"/>
      <c r="AV53" s="158"/>
      <c r="AW53" s="158"/>
      <c r="AX53" s="158"/>
      <c r="AY53" s="158"/>
      <c r="AZ53" s="158"/>
      <c r="BA53" s="158"/>
      <c r="BB53" s="158"/>
      <c r="BC53" s="159"/>
      <c r="BD53" s="165"/>
      <c r="BE53" s="166"/>
      <c r="BF53" s="175" t="str">
        <f>Q28</f>
        <v>C</v>
      </c>
      <c r="BG53" s="177" t="str">
        <f>IF(VLOOKUP($BF53,$A7:$C13,3,FALSE)=0,"",CONCATENATE(VLOOKUP(VLOOKUP($BF53,$A7:$C13,3,FALSE),Players!$C:$G,4,FALSE)," ",VLOOKUP($BF53,$A7:$C13,3,FALSE)," ",IF(ISERROR(VLOOKUP(VLOOKUP($BF53,$A7:$C13,3,FALSE),Players!$C:$G,5,FALSE)),"()",CONCATENATE("(",VLOOKUP(VLOOKUP($BF53,$A7:$C13,3,FALSE),Players!$C:$G,5,FALSE),")"))))</f>
        <v/>
      </c>
      <c r="BH53" s="178"/>
      <c r="BI53" s="178"/>
      <c r="BJ53" s="178"/>
      <c r="BK53" s="178"/>
      <c r="BL53" s="178"/>
      <c r="BM53" s="178"/>
      <c r="BN53" s="178"/>
      <c r="BO53" s="178"/>
      <c r="BP53" s="178"/>
      <c r="BQ53" s="178"/>
      <c r="BR53" s="178"/>
      <c r="BS53" s="178"/>
      <c r="BT53" s="178"/>
      <c r="BU53" s="179"/>
      <c r="BV53" s="150" t="str">
        <f>IF(R28&lt;&gt;"",R28,"")</f>
        <v/>
      </c>
      <c r="BW53" s="151"/>
      <c r="BX53" s="150" t="str">
        <f>IF(T28&lt;&gt;"",T28,"")</f>
        <v/>
      </c>
      <c r="BY53" s="151"/>
      <c r="BZ53" s="150" t="str">
        <f>IF(V28&lt;&gt;"",V28,"")</f>
        <v/>
      </c>
      <c r="CA53" s="151"/>
      <c r="CB53" s="150" t="str">
        <f>IF(X28&lt;&gt;"",X28,"")</f>
        <v/>
      </c>
      <c r="CC53" s="151"/>
      <c r="CD53" s="150" t="str">
        <f>IF(Z28&lt;&gt;"",Z28,"")</f>
        <v/>
      </c>
      <c r="CE53" s="151"/>
      <c r="CF53" s="174" t="str">
        <f>IF($CF51&lt;&gt;"",IF(CF51="W","L","W"),"")</f>
        <v/>
      </c>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row>
    <row r="54" spans="1:125" s="3" customFormat="1" ht="11.25" customHeight="1" thickBot="1">
      <c r="A54" s="2"/>
      <c r="B54" s="1"/>
      <c r="C54" s="1"/>
      <c r="D54" s="1"/>
      <c r="E54" s="1"/>
      <c r="F54" s="1"/>
      <c r="G54" s="1"/>
      <c r="H54" s="1"/>
      <c r="I54" s="1"/>
      <c r="J54" s="1"/>
      <c r="K54" s="1"/>
      <c r="L54" s="1"/>
      <c r="M54" s="1"/>
      <c r="N54" s="1"/>
      <c r="O54" s="1"/>
      <c r="P54" s="1"/>
      <c r="Q54" s="1"/>
      <c r="R54" s="42"/>
      <c r="S54" s="42"/>
      <c r="T54" s="1"/>
      <c r="U54" s="1"/>
      <c r="V54" s="1"/>
      <c r="W54" s="42"/>
      <c r="X54" s="43"/>
      <c r="Y54" s="43"/>
      <c r="Z54" s="43"/>
      <c r="AA54" s="43"/>
      <c r="AB54" s="43"/>
      <c r="AC54" s="1"/>
      <c r="AD54" s="1"/>
      <c r="AE54" s="1"/>
      <c r="AF54" s="1"/>
      <c r="AG54" s="1"/>
      <c r="AH54" s="1"/>
      <c r="AI54" s="1"/>
      <c r="AJ54" s="1"/>
      <c r="AK54" s="1"/>
      <c r="AL54" s="1"/>
      <c r="AM54" s="1"/>
      <c r="AN54" s="1"/>
      <c r="AO54" s="1"/>
      <c r="AQ54" s="160"/>
      <c r="AR54" s="161"/>
      <c r="AS54" s="161"/>
      <c r="AT54" s="161"/>
      <c r="AU54" s="161"/>
      <c r="AV54" s="161"/>
      <c r="AW54" s="161"/>
      <c r="AX54" s="161"/>
      <c r="AY54" s="161"/>
      <c r="AZ54" s="161"/>
      <c r="BA54" s="161"/>
      <c r="BB54" s="161"/>
      <c r="BC54" s="162"/>
      <c r="BD54" s="167"/>
      <c r="BE54" s="168"/>
      <c r="BF54" s="176"/>
      <c r="BG54" s="180"/>
      <c r="BH54" s="181"/>
      <c r="BI54" s="181"/>
      <c r="BJ54" s="181"/>
      <c r="BK54" s="181"/>
      <c r="BL54" s="181"/>
      <c r="BM54" s="181"/>
      <c r="BN54" s="181"/>
      <c r="BO54" s="181"/>
      <c r="BP54" s="181"/>
      <c r="BQ54" s="181"/>
      <c r="BR54" s="181"/>
      <c r="BS54" s="181"/>
      <c r="BT54" s="181"/>
      <c r="BU54" s="182"/>
      <c r="BV54" s="152"/>
      <c r="BW54" s="153"/>
      <c r="BX54" s="152"/>
      <c r="BY54" s="153"/>
      <c r="BZ54" s="152"/>
      <c r="CA54" s="153"/>
      <c r="CB54" s="152"/>
      <c r="CC54" s="153"/>
      <c r="CD54" s="152"/>
      <c r="CE54" s="153"/>
      <c r="CF54" s="174"/>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row>
    <row r="55" spans="1:125" s="3" customFormat="1" ht="11.25" customHeight="1">
      <c r="A55" s="2"/>
      <c r="B55" s="1"/>
      <c r="C55" s="1"/>
      <c r="D55" s="1"/>
      <c r="E55" s="1"/>
      <c r="F55" s="1"/>
      <c r="G55" s="1"/>
      <c r="H55" s="1"/>
      <c r="I55" s="1"/>
      <c r="J55" s="1"/>
      <c r="K55" s="1"/>
      <c r="L55" s="1"/>
      <c r="M55" s="1"/>
      <c r="N55" s="1"/>
      <c r="O55" s="1"/>
      <c r="P55" s="1"/>
      <c r="Q55" s="1"/>
      <c r="R55" s="42"/>
      <c r="S55" s="42"/>
      <c r="T55" s="1"/>
      <c r="U55" s="1"/>
      <c r="V55" s="1"/>
      <c r="W55" s="42"/>
      <c r="X55" s="1"/>
      <c r="Y55" s="1"/>
      <c r="Z55" s="1"/>
      <c r="AA55" s="42"/>
      <c r="AB55" s="42"/>
      <c r="AC55" s="1"/>
      <c r="AD55" s="1"/>
      <c r="AE55" s="1"/>
      <c r="AF55" s="1"/>
      <c r="AG55" s="1"/>
      <c r="AH55" s="1"/>
      <c r="AI55" s="1"/>
      <c r="AJ55" s="1"/>
      <c r="AK55" s="1"/>
      <c r="AL55" s="1"/>
      <c r="AM55" s="1"/>
      <c r="AN55" s="1"/>
      <c r="AO55" s="1"/>
      <c r="AQ55" s="126"/>
      <c r="AR55" s="126"/>
      <c r="AS55" s="126"/>
      <c r="AT55" s="126"/>
      <c r="AU55" s="126"/>
      <c r="AV55" s="126"/>
      <c r="AW55" s="126"/>
      <c r="AX55" s="126"/>
      <c r="AY55" s="126"/>
      <c r="AZ55" s="126"/>
      <c r="BA55" s="126"/>
      <c r="BB55" s="126"/>
      <c r="BC55" s="126"/>
      <c r="BD55" s="1"/>
      <c r="BE55" s="1"/>
      <c r="BF55" s="1"/>
      <c r="BG55" s="1"/>
      <c r="BH55" s="1"/>
      <c r="BI55" s="1"/>
      <c r="BJ55" s="1"/>
      <c r="BK55" s="1"/>
      <c r="BL55" s="1"/>
      <c r="BM55" s="1"/>
      <c r="BN55" s="1"/>
      <c r="BO55" s="1"/>
      <c r="BP55" s="1"/>
      <c r="BQ55" s="1"/>
      <c r="BR55" s="1"/>
      <c r="BS55" s="1"/>
      <c r="BT55" s="1"/>
      <c r="BU55" s="1"/>
      <c r="BV55" s="169" t="str">
        <f>IF(CF51&lt;&gt;"",IF(AND(AND(BV51&gt;-1,BV53&gt;-1),OR(BV51&gt;10,BV53&gt;10),ABS(BV51-BV53)&gt;1,IF(OR(BV51&gt;11,BV53&gt;11),ABS(BV51-BV53)=2,TRUE),BV51=INT(BV51),BV53=INT(BV53)),"","Error"),"")</f>
        <v/>
      </c>
      <c r="BW55" s="169"/>
      <c r="BX55" s="169" t="str">
        <f>IF(CF51&lt;&gt;"",IF(AND(AND(BX51&gt;-1,BX53&gt;-1),OR(BX51&gt;10,BX53&gt;10),ABS(BX51-BX53)&gt;1,IF(OR(BX51&gt;11,BX53&gt;11),ABS(BX51-BX53)=2,TRUE),BX51=INT(BX51),BX53=INT(BX53)),"","Error"),"")</f>
        <v/>
      </c>
      <c r="BY55" s="169"/>
      <c r="BZ55" s="169" t="str">
        <f>IF(CF51&lt;&gt;"",IF(AND(AND(BZ51&gt;-1,BZ53&gt;-1),OR(BZ51&gt;10,BZ53&gt;10),ABS(BZ51-BZ53)&gt;1,IF(OR(BZ51&gt;11,BZ53&gt;11),ABS(BZ51-BZ53)=2,TRUE),BZ51=INT(BZ51),BZ53=INT(BZ53)),"","Error"),"")</f>
        <v/>
      </c>
      <c r="CA55" s="169"/>
      <c r="CB55" s="169" t="str">
        <f>IF(AND(CF51&lt;&gt;"",CB51&lt;&gt;""),IF(AND(AND(CB51&gt;-1,CB53&gt;-1),OR(CB51&gt;10,CB53&gt;10),ABS(CB51-CB53)&gt;1,IF(OR(CB51&gt;11,CB53&gt;11),ABS(CB51-CB53)=2,TRUE),CB51=INT(CB51),CB53=INT(CB53)),"","Error"),"")</f>
        <v/>
      </c>
      <c r="CC55" s="169"/>
      <c r="CD55" s="169" t="str">
        <f>IF(AND(CF51&lt;&gt;"",CD51&lt;&gt;""),IF(AND(AND(CD51&gt;-1,CD53&gt;-1),OR(CD51&gt;10,CD53&gt;10),ABS(CD51-CD53)&gt;1,IF(OR(CD51&gt;11,CD53&gt;11),ABS(CD51-CD53)=2,TRUE),CD51=INT(CD51),CD53=INT(CD53)),"","Error"),"")</f>
        <v/>
      </c>
      <c r="CE55" s="169"/>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row>
    <row r="56" spans="1:125" s="3" customFormat="1" ht="11.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43"/>
      <c r="AC56" s="1"/>
      <c r="AD56" s="1"/>
      <c r="AE56" s="1"/>
      <c r="AF56" s="1"/>
      <c r="AG56" s="1"/>
      <c r="AH56" s="1"/>
      <c r="AI56" s="1"/>
      <c r="AJ56" s="1"/>
      <c r="AK56" s="1"/>
      <c r="AL56" s="1"/>
      <c r="AM56" s="1"/>
      <c r="AN56" s="1"/>
      <c r="AO56" s="1"/>
      <c r="AQ56" s="126"/>
      <c r="AR56" s="126"/>
      <c r="AS56" s="126"/>
      <c r="AT56" s="126"/>
      <c r="AU56" s="126"/>
      <c r="AV56" s="126"/>
      <c r="AW56" s="126"/>
      <c r="AX56" s="126"/>
      <c r="AY56" s="126"/>
      <c r="AZ56" s="126"/>
      <c r="BA56" s="126"/>
      <c r="BB56" s="126"/>
      <c r="BC56" s="126"/>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row>
    <row r="57" spans="1:125" s="3" customFormat="1" ht="11.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42"/>
      <c r="AC57" s="1"/>
      <c r="AD57" s="1"/>
      <c r="AE57" s="1"/>
      <c r="AF57" s="1"/>
      <c r="AG57" s="1"/>
      <c r="AH57" s="1"/>
      <c r="AI57" s="1"/>
      <c r="AJ57" s="1"/>
      <c r="AK57" s="1"/>
      <c r="AL57" s="1"/>
      <c r="AM57" s="1"/>
      <c r="AN57" s="1"/>
      <c r="AO57" s="1"/>
      <c r="AQ57" s="127"/>
      <c r="AR57" s="127"/>
      <c r="AS57" s="127"/>
      <c r="AT57" s="127"/>
      <c r="AU57" s="127"/>
      <c r="AV57" s="127"/>
      <c r="AW57" s="127"/>
      <c r="AX57" s="127"/>
      <c r="AY57" s="127"/>
      <c r="AZ57" s="127"/>
      <c r="BA57" s="127"/>
      <c r="BB57" s="127"/>
      <c r="BC57" s="127"/>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row>
    <row r="58" spans="1:125" s="3" customFormat="1" ht="11.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43"/>
      <c r="AC58" s="1"/>
      <c r="AD58" s="1"/>
      <c r="AE58" s="1"/>
      <c r="AF58" s="1"/>
      <c r="AG58" s="1"/>
      <c r="AH58" s="1"/>
      <c r="AI58" s="1"/>
      <c r="AJ58" s="1"/>
      <c r="AK58" s="1"/>
      <c r="AL58" s="1"/>
      <c r="AM58" s="1"/>
      <c r="AN58" s="1"/>
      <c r="AO58" s="1"/>
      <c r="AQ58" s="128"/>
      <c r="AR58" s="128"/>
      <c r="AS58" s="128"/>
      <c r="AT58" s="128"/>
      <c r="AU58" s="128"/>
      <c r="AV58" s="128"/>
      <c r="AW58" s="128"/>
      <c r="AX58" s="128"/>
      <c r="AY58" s="128"/>
      <c r="AZ58" s="128"/>
      <c r="BA58" s="128"/>
      <c r="BB58" s="128"/>
      <c r="BC58" s="128"/>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row>
    <row r="59" spans="1:125" s="3" customFormat="1" ht="11.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42"/>
      <c r="AC59" s="1"/>
      <c r="AD59" s="1"/>
      <c r="AE59" s="1"/>
      <c r="AF59" s="1"/>
      <c r="AG59" s="1"/>
      <c r="AH59" s="1"/>
      <c r="AI59" s="1"/>
      <c r="AJ59" s="1"/>
      <c r="AK59" s="1"/>
      <c r="AL59" s="1"/>
      <c r="AM59" s="1"/>
      <c r="AN59" s="1"/>
      <c r="AO59" s="1"/>
      <c r="AQ59" s="126"/>
      <c r="AR59" s="126"/>
      <c r="AS59" s="126"/>
      <c r="AT59" s="126"/>
      <c r="AU59" s="126"/>
      <c r="AV59" s="126"/>
      <c r="AW59" s="126"/>
      <c r="AX59" s="126"/>
      <c r="AY59" s="126"/>
      <c r="AZ59" s="126"/>
      <c r="BA59" s="126"/>
      <c r="BB59" s="126"/>
      <c r="BC59" s="126"/>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row>
    <row r="60" spans="1:125" s="3" customFormat="1" ht="11.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43"/>
      <c r="AC60" s="1"/>
      <c r="AD60" s="1"/>
      <c r="AE60" s="1"/>
      <c r="AF60" s="1"/>
      <c r="AG60" s="1"/>
      <c r="AH60" s="1"/>
      <c r="AI60" s="1"/>
      <c r="AJ60" s="1"/>
      <c r="AK60" s="1"/>
      <c r="AL60" s="1"/>
      <c r="AM60" s="1"/>
      <c r="AN60" s="1"/>
      <c r="AO60" s="1"/>
      <c r="AQ60" s="126"/>
      <c r="AR60" s="126"/>
      <c r="AS60" s="126"/>
      <c r="AT60" s="126"/>
      <c r="AU60" s="126"/>
      <c r="AV60" s="126"/>
      <c r="AW60" s="126"/>
      <c r="AX60" s="126"/>
      <c r="AY60" s="126"/>
      <c r="AZ60" s="126"/>
      <c r="BA60" s="126"/>
      <c r="BB60" s="126"/>
      <c r="BC60" s="126"/>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row>
    <row r="61" spans="1:125" s="3" customFormat="1" ht="11.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42"/>
      <c r="AC61" s="1"/>
      <c r="AD61" s="1"/>
      <c r="AE61" s="1"/>
      <c r="AF61" s="1"/>
      <c r="AG61" s="1"/>
      <c r="AH61" s="1"/>
      <c r="AI61" s="1"/>
      <c r="AJ61" s="1"/>
      <c r="AK61" s="1"/>
      <c r="AL61" s="1"/>
      <c r="AM61" s="1"/>
      <c r="AN61" s="1"/>
      <c r="AO61" s="1"/>
      <c r="AQ61" s="126"/>
      <c r="AR61" s="126"/>
      <c r="AS61" s="126"/>
      <c r="AT61" s="126"/>
      <c r="AU61" s="126"/>
      <c r="AV61" s="126"/>
      <c r="AW61" s="126"/>
      <c r="AX61" s="126"/>
      <c r="AY61" s="126"/>
      <c r="AZ61" s="126"/>
      <c r="BA61" s="126"/>
      <c r="BB61" s="126"/>
      <c r="BC61" s="126"/>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row>
    <row r="62" spans="1:125" s="3" customFormat="1" ht="11.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43"/>
      <c r="AC62" s="43"/>
      <c r="AD62" s="43"/>
      <c r="AE62" s="43"/>
      <c r="AF62" s="43"/>
      <c r="AG62" s="43"/>
      <c r="AH62" s="43"/>
      <c r="AI62" s="43"/>
      <c r="AJ62" s="43"/>
      <c r="AK62" s="43"/>
      <c r="AL62" s="43"/>
      <c r="AM62" s="43"/>
      <c r="AQ62" s="126"/>
      <c r="AR62" s="126"/>
      <c r="AS62" s="126"/>
      <c r="AT62" s="126"/>
      <c r="AU62" s="126"/>
      <c r="AV62" s="126"/>
      <c r="AW62" s="126"/>
      <c r="AX62" s="126"/>
      <c r="AY62" s="126"/>
      <c r="AZ62" s="126"/>
      <c r="BA62" s="126"/>
      <c r="BB62" s="126"/>
      <c r="BC62" s="126"/>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row>
    <row r="63" spans="1:125" s="3" customFormat="1" ht="11.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42"/>
      <c r="AC63" s="1"/>
      <c r="AD63" s="1"/>
      <c r="AE63" s="1"/>
      <c r="AF63" s="1"/>
      <c r="AG63" s="1"/>
      <c r="AH63" s="1"/>
      <c r="AI63" s="42"/>
      <c r="AJ63" s="42"/>
      <c r="AK63" s="1"/>
      <c r="AL63" s="1"/>
      <c r="AM63" s="1"/>
      <c r="AQ63" s="126"/>
      <c r="AR63" s="126"/>
      <c r="AS63" s="126"/>
      <c r="AT63" s="126"/>
      <c r="AU63" s="126"/>
      <c r="AV63" s="126"/>
      <c r="AW63" s="126"/>
      <c r="AX63" s="126"/>
      <c r="AY63" s="126"/>
      <c r="AZ63" s="126"/>
      <c r="BA63" s="126"/>
      <c r="BB63" s="126"/>
      <c r="BC63" s="126"/>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row>
    <row r="64" spans="1:125" s="3" customFormat="1" ht="11.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43"/>
      <c r="AC64" s="43"/>
      <c r="AD64" s="43"/>
      <c r="AE64" s="43"/>
      <c r="AF64" s="43"/>
      <c r="AG64" s="43"/>
      <c r="AH64" s="43"/>
      <c r="AI64" s="43"/>
      <c r="AJ64" s="43"/>
      <c r="AK64" s="43"/>
      <c r="AL64" s="43"/>
      <c r="AM64" s="43"/>
      <c r="AQ64" s="126"/>
      <c r="AR64" s="126"/>
      <c r="AS64" s="126"/>
      <c r="AT64" s="126"/>
      <c r="AU64" s="126"/>
      <c r="AV64" s="126"/>
      <c r="AW64" s="126"/>
      <c r="AX64" s="126"/>
      <c r="AY64" s="126"/>
      <c r="AZ64" s="126"/>
      <c r="BA64" s="126"/>
      <c r="BB64" s="126"/>
      <c r="BC64" s="126"/>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row>
    <row r="65" spans="1:167" s="3" customFormat="1" ht="11.25" customHeight="1" thickBo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42"/>
      <c r="AC65" s="1"/>
      <c r="AD65" s="1"/>
      <c r="AE65" s="1"/>
      <c r="AF65" s="1"/>
      <c r="AG65" s="1"/>
      <c r="AH65" s="1"/>
      <c r="AI65" s="42"/>
      <c r="AJ65" s="42"/>
      <c r="AK65" s="1"/>
      <c r="AL65" s="1"/>
      <c r="AM65" s="1"/>
      <c r="AQ65" s="126"/>
      <c r="AR65" s="126"/>
      <c r="AS65" s="126"/>
      <c r="AT65" s="126"/>
      <c r="AU65" s="126"/>
      <c r="AV65" s="126"/>
      <c r="AW65" s="126"/>
      <c r="AX65" s="126"/>
      <c r="AY65" s="126"/>
      <c r="AZ65" s="126"/>
      <c r="BA65" s="126"/>
      <c r="BB65" s="126"/>
      <c r="BC65" s="126"/>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row>
    <row r="66" spans="1:167" ht="11.25" customHeight="1">
      <c r="A66" s="259" t="s">
        <v>9</v>
      </c>
      <c r="B66" s="260"/>
      <c r="C66" s="260"/>
      <c r="D66" s="260"/>
      <c r="E66" s="260"/>
      <c r="F66" s="300" t="str">
        <f>Players!$C$1</f>
        <v>Enter Division Name</v>
      </c>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2" t="s">
        <v>10</v>
      </c>
      <c r="AI66" s="303"/>
      <c r="AJ66" s="303"/>
      <c r="AK66" s="306" t="str">
        <f>Players!$G$1</f>
        <v>Enter Date</v>
      </c>
      <c r="AL66" s="307"/>
      <c r="AM66" s="307"/>
      <c r="AN66" s="307"/>
      <c r="AO66" s="308"/>
      <c r="AQ66" s="154" t="str">
        <f>CONCATENATE($A70," ",$D70,","," ",$F68)</f>
        <v>Group: 2, Men's Singles</v>
      </c>
      <c r="AR66" s="155"/>
      <c r="AS66" s="155"/>
      <c r="AT66" s="155"/>
      <c r="AU66" s="155"/>
      <c r="AV66" s="155"/>
      <c r="AW66" s="155"/>
      <c r="AX66" s="155"/>
      <c r="AY66" s="155"/>
      <c r="AZ66" s="155"/>
      <c r="BA66" s="155"/>
      <c r="BB66" s="155"/>
      <c r="BC66" s="156"/>
      <c r="BD66" s="163">
        <f>A83</f>
        <v>1</v>
      </c>
      <c r="BE66" s="164"/>
      <c r="BF66" s="183" t="str">
        <f>C83</f>
        <v>A</v>
      </c>
      <c r="BG66" s="185" t="str">
        <f>IF(VLOOKUP($BF66,$A72:$C78,3,FALSE)=0,"",CONCATENATE(VLOOKUP(VLOOKUP($BF66,$A72:$C78,3,FALSE),Players!$C:$G,4,FALSE)," ",VLOOKUP($BF66,$A72:$C78,3,FALSE)," ",IF(ISERROR(VLOOKUP(VLOOKUP($BF66,$A72:$C78,3,FALSE),Players!$C:$G,5,FALSE)),"()",CONCATENATE("(",VLOOKUP(VLOOKUP($BF66,$A72:$C78,3,FALSE),Players!$C:$G,5,FALSE),")"))))</f>
        <v/>
      </c>
      <c r="BH66" s="186"/>
      <c r="BI66" s="186"/>
      <c r="BJ66" s="186"/>
      <c r="BK66" s="186"/>
      <c r="BL66" s="186"/>
      <c r="BM66" s="186"/>
      <c r="BN66" s="186"/>
      <c r="BO66" s="186"/>
      <c r="BP66" s="186"/>
      <c r="BQ66" s="186"/>
      <c r="BR66" s="186"/>
      <c r="BS66" s="186"/>
      <c r="BT66" s="186"/>
      <c r="BU66" s="187"/>
      <c r="BV66" s="170" t="str">
        <f>IF(D83&lt;&gt;"",D83,"")</f>
        <v/>
      </c>
      <c r="BW66" s="171"/>
      <c r="BX66" s="170" t="str">
        <f>IF(F83&lt;&gt;"",F83,"")</f>
        <v/>
      </c>
      <c r="BY66" s="171"/>
      <c r="BZ66" s="170" t="str">
        <f>IF(H83&lt;&gt;"",H83,"")</f>
        <v/>
      </c>
      <c r="CA66" s="171"/>
      <c r="CB66" s="170" t="str">
        <f>IF(J83&lt;&gt;"",J83,"")</f>
        <v/>
      </c>
      <c r="CC66" s="171"/>
      <c r="CD66" s="170" t="str">
        <f>IF(L83&lt;&gt;"",L83,"")</f>
        <v/>
      </c>
      <c r="CE66" s="171"/>
      <c r="CF66" s="174" t="str">
        <f>IF($CD66=$CD68,IF($CB66=$CB68,IF($BZ66&lt;&gt;"",IF($BZ66&gt;$BZ68,"W","L"),""),IF($CB66&gt;$CB68,"W","L")),IF($CD66&gt;$CD68,"W","L"))</f>
        <v/>
      </c>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row>
    <row r="67" spans="1:167" ht="11.25" customHeight="1">
      <c r="A67" s="261"/>
      <c r="B67" s="262"/>
      <c r="C67" s="262"/>
      <c r="D67" s="262"/>
      <c r="E67" s="26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304"/>
      <c r="AI67" s="305"/>
      <c r="AJ67" s="305"/>
      <c r="AK67" s="309"/>
      <c r="AL67" s="309"/>
      <c r="AM67" s="309"/>
      <c r="AN67" s="309"/>
      <c r="AO67" s="310"/>
      <c r="AQ67" s="157"/>
      <c r="AR67" s="158"/>
      <c r="AS67" s="158"/>
      <c r="AT67" s="158"/>
      <c r="AU67" s="158"/>
      <c r="AV67" s="158"/>
      <c r="AW67" s="158"/>
      <c r="AX67" s="158"/>
      <c r="AY67" s="158"/>
      <c r="AZ67" s="158"/>
      <c r="BA67" s="158"/>
      <c r="BB67" s="158"/>
      <c r="BC67" s="159"/>
      <c r="BD67" s="165"/>
      <c r="BE67" s="166"/>
      <c r="BF67" s="184"/>
      <c r="BG67" s="188"/>
      <c r="BH67" s="189"/>
      <c r="BI67" s="189"/>
      <c r="BJ67" s="189"/>
      <c r="BK67" s="189"/>
      <c r="BL67" s="189"/>
      <c r="BM67" s="189"/>
      <c r="BN67" s="189"/>
      <c r="BO67" s="189"/>
      <c r="BP67" s="189"/>
      <c r="BQ67" s="189"/>
      <c r="BR67" s="189"/>
      <c r="BS67" s="189"/>
      <c r="BT67" s="189"/>
      <c r="BU67" s="190"/>
      <c r="BV67" s="172"/>
      <c r="BW67" s="173"/>
      <c r="BX67" s="172"/>
      <c r="BY67" s="173"/>
      <c r="BZ67" s="172"/>
      <c r="CA67" s="173"/>
      <c r="CB67" s="172"/>
      <c r="CC67" s="173"/>
      <c r="CD67" s="172"/>
      <c r="CE67" s="173"/>
      <c r="CF67" s="174"/>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row>
    <row r="68" spans="1:167" ht="11.25" customHeight="1">
      <c r="A68" s="266" t="s">
        <v>11</v>
      </c>
      <c r="B68" s="267"/>
      <c r="C68" s="267"/>
      <c r="D68" s="277" t="s">
        <v>12</v>
      </c>
      <c r="E68" s="278"/>
      <c r="F68" s="280" t="str">
        <f>Players!$A$3</f>
        <v>Men's Singles</v>
      </c>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302" t="s">
        <v>13</v>
      </c>
      <c r="AI68" s="303"/>
      <c r="AJ68" s="303"/>
      <c r="AK68" s="311" t="s">
        <v>23</v>
      </c>
      <c r="AL68" s="311"/>
      <c r="AM68" s="311"/>
      <c r="AN68" s="311"/>
      <c r="AO68" s="312"/>
      <c r="AQ68" s="157"/>
      <c r="AR68" s="158"/>
      <c r="AS68" s="158"/>
      <c r="AT68" s="158"/>
      <c r="AU68" s="158"/>
      <c r="AV68" s="158"/>
      <c r="AW68" s="158"/>
      <c r="AX68" s="158"/>
      <c r="AY68" s="158"/>
      <c r="AZ68" s="158"/>
      <c r="BA68" s="158"/>
      <c r="BB68" s="158"/>
      <c r="BC68" s="159"/>
      <c r="BD68" s="165"/>
      <c r="BE68" s="166"/>
      <c r="BF68" s="175" t="str">
        <f>C85</f>
        <v>C</v>
      </c>
      <c r="BG68" s="177" t="str">
        <f>IF(VLOOKUP($BF68,$A72:$C78,3,FALSE)=0,"",CONCATENATE(VLOOKUP(VLOOKUP($BF68,$A72:$C78,3,FALSE),Players!$C:$G,4,FALSE)," ",VLOOKUP($BF68,$A72:$C78,3,FALSE)," ",IF(ISERROR(VLOOKUP(VLOOKUP($BF68,$A72:$C78,3,FALSE),Players!$C:$G,5,FALSE)),"()",CONCATENATE("(",VLOOKUP(VLOOKUP($BF68,$A72:$C78,3,FALSE),Players!$C:$G,5,FALSE),")"))))</f>
        <v/>
      </c>
      <c r="BH68" s="178"/>
      <c r="BI68" s="178"/>
      <c r="BJ68" s="178"/>
      <c r="BK68" s="178"/>
      <c r="BL68" s="178"/>
      <c r="BM68" s="178"/>
      <c r="BN68" s="178"/>
      <c r="BO68" s="178"/>
      <c r="BP68" s="178"/>
      <c r="BQ68" s="178"/>
      <c r="BR68" s="178"/>
      <c r="BS68" s="178"/>
      <c r="BT68" s="178"/>
      <c r="BU68" s="179"/>
      <c r="BV68" s="150" t="str">
        <f>IF(D85&lt;&gt;"",D85,"")</f>
        <v/>
      </c>
      <c r="BW68" s="151"/>
      <c r="BX68" s="150" t="str">
        <f>IF(F85&lt;&gt;"",F85,"")</f>
        <v/>
      </c>
      <c r="BY68" s="151"/>
      <c r="BZ68" s="150" t="str">
        <f>IF(H85&lt;&gt;"",H85,"")</f>
        <v/>
      </c>
      <c r="CA68" s="151"/>
      <c r="CB68" s="150" t="str">
        <f>IF(J85&lt;&gt;"",J85,"")</f>
        <v/>
      </c>
      <c r="CC68" s="151"/>
      <c r="CD68" s="150" t="str">
        <f>IF(L85&lt;&gt;"",L85,"")</f>
        <v/>
      </c>
      <c r="CE68" s="151"/>
      <c r="CF68" s="174" t="str">
        <f>IF($CF66&lt;&gt;"",IF(CF66="W","L","W"),"")</f>
        <v/>
      </c>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row>
    <row r="69" spans="1:167" ht="11.25" customHeight="1" thickBot="1">
      <c r="A69" s="275"/>
      <c r="B69" s="276"/>
      <c r="C69" s="276"/>
      <c r="D69" s="279"/>
      <c r="E69" s="279"/>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304"/>
      <c r="AI69" s="305"/>
      <c r="AJ69" s="305"/>
      <c r="AK69" s="313"/>
      <c r="AL69" s="313"/>
      <c r="AM69" s="313"/>
      <c r="AN69" s="313"/>
      <c r="AO69" s="314"/>
      <c r="AQ69" s="160"/>
      <c r="AR69" s="161"/>
      <c r="AS69" s="161"/>
      <c r="AT69" s="161"/>
      <c r="AU69" s="161"/>
      <c r="AV69" s="161"/>
      <c r="AW69" s="161"/>
      <c r="AX69" s="161"/>
      <c r="AY69" s="161"/>
      <c r="AZ69" s="161"/>
      <c r="BA69" s="161"/>
      <c r="BB69" s="161"/>
      <c r="BC69" s="162"/>
      <c r="BD69" s="167"/>
      <c r="BE69" s="168"/>
      <c r="BF69" s="176"/>
      <c r="BG69" s="180"/>
      <c r="BH69" s="181"/>
      <c r="BI69" s="181"/>
      <c r="BJ69" s="181"/>
      <c r="BK69" s="181"/>
      <c r="BL69" s="181"/>
      <c r="BM69" s="181"/>
      <c r="BN69" s="181"/>
      <c r="BO69" s="181"/>
      <c r="BP69" s="181"/>
      <c r="BQ69" s="181"/>
      <c r="BR69" s="181"/>
      <c r="BS69" s="181"/>
      <c r="BT69" s="181"/>
      <c r="BU69" s="182"/>
      <c r="BV69" s="152"/>
      <c r="BW69" s="153"/>
      <c r="BX69" s="152"/>
      <c r="BY69" s="153"/>
      <c r="BZ69" s="152"/>
      <c r="CA69" s="153"/>
      <c r="CB69" s="152"/>
      <c r="CC69" s="153"/>
      <c r="CD69" s="152"/>
      <c r="CE69" s="153"/>
      <c r="CF69" s="174"/>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row>
    <row r="70" spans="1:167" ht="11.25" customHeight="1">
      <c r="A70" s="259" t="s">
        <v>15</v>
      </c>
      <c r="B70" s="260"/>
      <c r="C70" s="260"/>
      <c r="D70" s="264">
        <v>2</v>
      </c>
      <c r="E70" s="264"/>
      <c r="F70" s="266" t="s">
        <v>16</v>
      </c>
      <c r="G70" s="267"/>
      <c r="H70" s="267"/>
      <c r="I70" s="283"/>
      <c r="J70" s="284"/>
      <c r="K70" s="285"/>
      <c r="L70" s="285"/>
      <c r="M70" s="285"/>
      <c r="N70" s="271"/>
      <c r="O70" s="271"/>
      <c r="P70" s="271"/>
      <c r="Q70" s="271"/>
      <c r="R70" s="271"/>
      <c r="S70" s="271"/>
      <c r="T70" s="271"/>
      <c r="U70" s="271"/>
      <c r="V70" s="271"/>
      <c r="W70" s="271"/>
      <c r="X70" s="271"/>
      <c r="Y70" s="271"/>
      <c r="Z70" s="271"/>
      <c r="AA70" s="271"/>
      <c r="AB70" s="271"/>
      <c r="AC70" s="272"/>
      <c r="AD70" s="150" t="s">
        <v>17</v>
      </c>
      <c r="AE70" s="270"/>
      <c r="AF70" s="288" t="s">
        <v>18</v>
      </c>
      <c r="AG70" s="270"/>
      <c r="AH70" s="288" t="s">
        <v>19</v>
      </c>
      <c r="AI70" s="270"/>
      <c r="AJ70" s="288" t="s">
        <v>20</v>
      </c>
      <c r="AK70" s="290"/>
      <c r="AL70" s="292" t="s">
        <v>21</v>
      </c>
      <c r="AM70" s="293"/>
      <c r="AN70" s="296" t="s">
        <v>22</v>
      </c>
      <c r="AO70" s="297"/>
      <c r="AQ70" s="126"/>
      <c r="AR70" s="126"/>
      <c r="AS70" s="126"/>
      <c r="AT70" s="126"/>
      <c r="AU70" s="126"/>
      <c r="AV70" s="126"/>
      <c r="AW70" s="126"/>
      <c r="AX70" s="126"/>
      <c r="AY70" s="126"/>
      <c r="AZ70" s="126"/>
      <c r="BA70" s="126"/>
      <c r="BB70" s="126"/>
      <c r="BC70" s="126"/>
      <c r="BV70" s="169" t="str">
        <f>IF(CF66&lt;&gt;"",IF(AND(AND(BV66&gt;-1,BV68&gt;-1),OR(BV66&gt;10,BV68&gt;10),ABS(BV66-BV68)&gt;1,IF(OR(BV66&gt;11,BV68&gt;11),ABS(BV66-BV68)=2,TRUE),BV66=INT(BV66),BV68=INT(BV68)),"","Error"),"")</f>
        <v/>
      </c>
      <c r="BW70" s="169"/>
      <c r="BX70" s="169" t="str">
        <f>IF(CF66&lt;&gt;"",IF(AND(AND(BX66&gt;-1,BX68&gt;-1),OR(BX66&gt;10,BX68&gt;10),ABS(BX66-BX68)&gt;1,IF(OR(BX66&gt;11,BX68&gt;11),ABS(BX66-BX68)=2,TRUE),BX66=INT(BX66),BX68=INT(BX68)),"","Error"),"")</f>
        <v/>
      </c>
      <c r="BY70" s="169"/>
      <c r="BZ70" s="169" t="str">
        <f>IF(CF66&lt;&gt;"",IF(AND(AND(BZ66&gt;-1,BZ68&gt;-1),OR(BZ66&gt;10,BZ68&gt;10),ABS(BZ66-BZ68)&gt;1,IF(OR(BZ66&gt;11,BZ68&gt;11),ABS(BZ66-BZ68)=2,TRUE),BZ66=INT(BZ66),BZ68=INT(BZ68)),"","Error"),"")</f>
        <v/>
      </c>
      <c r="CA70" s="169"/>
      <c r="CB70" s="169" t="str">
        <f>IF(AND(CF66&lt;&gt;"",CB66&lt;&gt;""),IF(AND(AND(CB66&gt;-1,CB68&gt;-1),OR(CB66&gt;10,CB68&gt;10),ABS(CB66-CB68)&gt;1,IF(OR(CB66&gt;11,CB68&gt;11),ABS(CB66-CB68)=2,TRUE),CB66=INT(CB66),CB68=INT(CB68)),"","Error"),"")</f>
        <v/>
      </c>
      <c r="CC70" s="169"/>
      <c r="CD70" s="169" t="str">
        <f>IF(AND(CF66&lt;&gt;"",CD66&lt;&gt;""),IF(AND(AND(CD66&gt;-1,CD68&gt;-1),OR(CD66&gt;10,CD68&gt;10),ABS(CD66-CD68)&gt;1,IF(OR(CD66&gt;11,CD68&gt;11),ABS(CD66-CD68)=2,TRUE),CD66=INT(CD66),CD68=INT(CD68)),"","Error"),"")</f>
        <v/>
      </c>
      <c r="CE70" s="169"/>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row>
    <row r="71" spans="1:167" ht="11.25" customHeight="1" thickBot="1">
      <c r="A71" s="261"/>
      <c r="B71" s="262"/>
      <c r="C71" s="263"/>
      <c r="D71" s="265"/>
      <c r="E71" s="265"/>
      <c r="F71" s="268"/>
      <c r="G71" s="269"/>
      <c r="H71" s="269"/>
      <c r="I71" s="286"/>
      <c r="J71" s="286"/>
      <c r="K71" s="287"/>
      <c r="L71" s="287"/>
      <c r="M71" s="287"/>
      <c r="N71" s="273"/>
      <c r="O71" s="273"/>
      <c r="P71" s="273"/>
      <c r="Q71" s="273"/>
      <c r="R71" s="273"/>
      <c r="S71" s="273"/>
      <c r="T71" s="273"/>
      <c r="U71" s="273"/>
      <c r="V71" s="273"/>
      <c r="W71" s="273"/>
      <c r="X71" s="273"/>
      <c r="Y71" s="273"/>
      <c r="Z71" s="273"/>
      <c r="AA71" s="273"/>
      <c r="AB71" s="273"/>
      <c r="AC71" s="274"/>
      <c r="AD71" s="194"/>
      <c r="AE71" s="195"/>
      <c r="AF71" s="289"/>
      <c r="AG71" s="195"/>
      <c r="AH71" s="289"/>
      <c r="AI71" s="195"/>
      <c r="AJ71" s="289"/>
      <c r="AK71" s="291"/>
      <c r="AL71" s="294"/>
      <c r="AM71" s="295"/>
      <c r="AN71" s="298"/>
      <c r="AO71" s="299"/>
      <c r="AQ71" s="126"/>
      <c r="AR71" s="126"/>
      <c r="AS71" s="126"/>
      <c r="AT71" s="126"/>
      <c r="AU71" s="126"/>
      <c r="AV71" s="126"/>
      <c r="AW71" s="126"/>
      <c r="AX71" s="126"/>
      <c r="AY71" s="126"/>
      <c r="AZ71" s="126"/>
      <c r="BA71" s="126"/>
      <c r="BB71" s="126"/>
      <c r="BC71" s="126"/>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row>
    <row r="72" spans="1:167" ht="11.25" customHeight="1">
      <c r="A72" s="210" t="str">
        <f>AD70</f>
        <v>A</v>
      </c>
      <c r="B72" s="211"/>
      <c r="C72" s="214"/>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6"/>
      <c r="AD72" s="250"/>
      <c r="AE72" s="229"/>
      <c r="AF72" s="252" t="str">
        <f>IF($D68="1P",IF(Z87=Z89,IF(X87=X89,IF(V87&lt;&gt;"",IF(V87&gt;V89,"W","L"),""),IF(X87&gt;X89,"W","L")),IF(Z87&gt;Z89,"W","L")),IF(L91=L93,IF(J91=J93,IF(H91&lt;&gt;"",IF(H91&gt;H93,"W","L"),""),IF(J91&gt;J93,"W","L")),IF(L91&gt;L93,"W","L")))</f>
        <v/>
      </c>
      <c r="AG72" s="253"/>
      <c r="AH72" s="252" t="str">
        <f>IF($D68="1P",IF(L91=L93,IF(J91=J93,IF(H91&lt;&gt;"",IF(H91&gt;H93,"W","L"),""),IF(J91&gt;J93,"W","L")),IF(L91&gt;L93,"W","L")),IF(L83=L85,IF(J83=J85,IF(H83&lt;&gt;"",IF(H83&gt;H85,"W","L"),""),IF(J83&gt;J85,"W","L")),IF(L83&gt;L85,"W","L")))</f>
        <v/>
      </c>
      <c r="AI72" s="253"/>
      <c r="AJ72" s="252" t="str">
        <f>IF($D68="1P",IF(L83=L85,IF(J83=J85,IF(H83&lt;&gt;"",IF(H83&gt;H85,"W","L"),""),IF(J83&gt;J85,"W","L")),IF(L83&gt;L85,"W","L")),IF(Z87=Z89,IF(X87=X89,IF(V87&lt;&gt;"",IF(V87&gt;V89,"W","L"),""),IF(X87&gt;X89,"W","L")),IF(Z87&gt;Z89,"W","L")))</f>
        <v/>
      </c>
      <c r="AK72" s="253"/>
      <c r="AL72" s="254" t="str">
        <f>IF(OR(COUNTIF(AD72:AJ72,"W"),COUNTIF(AD72:AJ72,"L")),COUNTIF(AD72:AJ72,"W")*2+COUNTIF(AD72:AJ72,"L"),"")</f>
        <v/>
      </c>
      <c r="AM72" s="255"/>
      <c r="AN72" s="256" t="str">
        <f>IF(AL72&lt;&gt;"",RANK(AL72,AL72:AL78,0),"")</f>
        <v/>
      </c>
      <c r="AO72" s="257"/>
      <c r="AQ72" s="127"/>
      <c r="AR72" s="127"/>
      <c r="AS72" s="127"/>
      <c r="AT72" s="127"/>
      <c r="AU72" s="127"/>
      <c r="AV72" s="127"/>
      <c r="AW72" s="127"/>
      <c r="AX72" s="127"/>
      <c r="AY72" s="127"/>
      <c r="AZ72" s="127"/>
      <c r="BA72" s="127"/>
      <c r="BB72" s="127"/>
      <c r="BC72" s="127"/>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row>
    <row r="73" spans="1:167" ht="11.25" customHeight="1">
      <c r="A73" s="212"/>
      <c r="B73" s="213"/>
      <c r="C73" s="217"/>
      <c r="D73" s="218"/>
      <c r="E73" s="218"/>
      <c r="F73" s="218"/>
      <c r="G73" s="218"/>
      <c r="H73" s="218"/>
      <c r="I73" s="218"/>
      <c r="J73" s="218"/>
      <c r="K73" s="218"/>
      <c r="L73" s="218"/>
      <c r="M73" s="218"/>
      <c r="N73" s="218"/>
      <c r="O73" s="218"/>
      <c r="P73" s="218"/>
      <c r="Q73" s="218"/>
      <c r="R73" s="218"/>
      <c r="S73" s="218"/>
      <c r="T73" s="218"/>
      <c r="U73" s="218"/>
      <c r="V73" s="218"/>
      <c r="W73" s="218"/>
      <c r="X73" s="218"/>
      <c r="Y73" s="218"/>
      <c r="Z73" s="218"/>
      <c r="AA73" s="218"/>
      <c r="AB73" s="218"/>
      <c r="AC73" s="219"/>
      <c r="AD73" s="251"/>
      <c r="AE73" s="236"/>
      <c r="AF73" s="234"/>
      <c r="AG73" s="233"/>
      <c r="AH73" s="234"/>
      <c r="AI73" s="233"/>
      <c r="AJ73" s="234"/>
      <c r="AK73" s="233"/>
      <c r="AL73" s="241"/>
      <c r="AM73" s="240"/>
      <c r="AN73" s="258"/>
      <c r="AO73" s="243"/>
      <c r="AQ73" s="128"/>
      <c r="AR73" s="128"/>
      <c r="AS73" s="128"/>
      <c r="AT73" s="128"/>
      <c r="AU73" s="128"/>
      <c r="AV73" s="128"/>
      <c r="AW73" s="128"/>
      <c r="AX73" s="128"/>
      <c r="AY73" s="128"/>
      <c r="AZ73" s="128"/>
      <c r="BA73" s="128"/>
      <c r="BB73" s="128"/>
      <c r="BC73" s="128"/>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row>
    <row r="74" spans="1:167" ht="11.25" customHeight="1">
      <c r="A74" s="210" t="str">
        <f>AF70</f>
        <v>B</v>
      </c>
      <c r="B74" s="211"/>
      <c r="C74" s="214"/>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6"/>
      <c r="AD74" s="220" t="str">
        <f>IF(AF72&lt;&gt;"",IF(AF72="W","L","W"),"")</f>
        <v/>
      </c>
      <c r="AE74" s="221"/>
      <c r="AF74" s="228"/>
      <c r="AG74" s="229"/>
      <c r="AH74" s="227" t="str">
        <f>IF($D68="1P",IF(L87=L89,IF(J87=J89,IF(H87&lt;&gt;"",IF(H87&gt;H89,"W","L"),""),IF(J87&gt;J89,"W","L")),IF(L87&gt;L89,"W","L")),IF(Z91=Z93,IF(X91=X93,IF(V91&lt;&gt;"",IF(V91&gt;V93,"W","L"),""),IF(X91&gt;X93,"W","L")),IF(Z91&gt;Z93,"W","L")))</f>
        <v/>
      </c>
      <c r="AI74" s="221"/>
      <c r="AJ74" s="227" t="str">
        <f>IF($D68="1P",IF(Z83=Z85,IF(X83=X85,IF(V83&lt;&gt;"",IF(V83&gt;V85,"W","L"),""),IF(X83&gt;X85,"W","L")),IF(Z83&gt;Z85,"W","L")),IF(L87=L89,IF(J87=J89,IF(H87&lt;&gt;"",IF(H87&gt;H89,"W","L"),""),IF(J87&gt;J89,"W","L")),IF(L87&gt;L89,"W","L")))</f>
        <v/>
      </c>
      <c r="AK74" s="237"/>
      <c r="AL74" s="239" t="str">
        <f>IF(OR(COUNTIF(AD74:AJ74,"W"),COUNTIF(AD74:AJ74,"L")),COUNTIF(AD74:AJ74,"W")*2+COUNTIF(AD74:AJ74,"L"),"")</f>
        <v/>
      </c>
      <c r="AM74" s="240"/>
      <c r="AN74" s="242" t="str">
        <f>IF(AL74&lt;&gt;"",RANK(AL74,AL72:AL78,0),"")</f>
        <v/>
      </c>
      <c r="AO74" s="243"/>
      <c r="AQ74" s="126"/>
      <c r="AR74" s="126"/>
      <c r="AS74" s="126"/>
      <c r="AT74" s="126"/>
      <c r="AU74" s="126"/>
      <c r="AV74" s="126"/>
      <c r="AW74" s="126"/>
      <c r="AX74" s="126"/>
      <c r="AY74" s="126"/>
      <c r="AZ74" s="126"/>
      <c r="BA74" s="126"/>
      <c r="BB74" s="126"/>
      <c r="BC74" s="126"/>
    </row>
    <row r="75" spans="1:167" ht="11.25" customHeight="1" thickBot="1">
      <c r="A75" s="212"/>
      <c r="B75" s="213"/>
      <c r="C75" s="217"/>
      <c r="D75" s="218"/>
      <c r="E75" s="218"/>
      <c r="F75" s="218"/>
      <c r="G75" s="218"/>
      <c r="H75" s="218"/>
      <c r="I75" s="218"/>
      <c r="J75" s="218"/>
      <c r="K75" s="218"/>
      <c r="L75" s="218"/>
      <c r="M75" s="218"/>
      <c r="N75" s="218"/>
      <c r="O75" s="218"/>
      <c r="P75" s="218"/>
      <c r="Q75" s="218"/>
      <c r="R75" s="218"/>
      <c r="S75" s="218"/>
      <c r="T75" s="218"/>
      <c r="U75" s="218"/>
      <c r="V75" s="218"/>
      <c r="W75" s="218"/>
      <c r="X75" s="218"/>
      <c r="Y75" s="218"/>
      <c r="Z75" s="218"/>
      <c r="AA75" s="218"/>
      <c r="AB75" s="218"/>
      <c r="AC75" s="219"/>
      <c r="AD75" s="232"/>
      <c r="AE75" s="233"/>
      <c r="AF75" s="235"/>
      <c r="AG75" s="236"/>
      <c r="AH75" s="234"/>
      <c r="AI75" s="233"/>
      <c r="AJ75" s="234"/>
      <c r="AK75" s="238"/>
      <c r="AL75" s="241"/>
      <c r="AM75" s="240"/>
      <c r="AN75" s="258"/>
      <c r="AO75" s="243"/>
      <c r="AQ75" s="127"/>
      <c r="AR75" s="127"/>
      <c r="AS75" s="127"/>
      <c r="AT75" s="127"/>
      <c r="AU75" s="127"/>
      <c r="AV75" s="127"/>
      <c r="AW75" s="127"/>
      <c r="AX75" s="127"/>
      <c r="AY75" s="127"/>
      <c r="AZ75" s="127"/>
      <c r="BA75" s="127"/>
      <c r="BB75" s="127"/>
      <c r="BC75" s="127"/>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row>
    <row r="76" spans="1:167" ht="11.25" customHeight="1">
      <c r="A76" s="210" t="str">
        <f>AH70</f>
        <v>C</v>
      </c>
      <c r="B76" s="211"/>
      <c r="C76" s="214"/>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6"/>
      <c r="AD76" s="220" t="str">
        <f>IF(AH72&lt;&gt;"",IF(AH72="W","L","W"),"")</f>
        <v/>
      </c>
      <c r="AE76" s="221"/>
      <c r="AF76" s="227" t="str">
        <f>IF(AH74&lt;&gt;"",IF(AH74="W","L","W"),"")</f>
        <v/>
      </c>
      <c r="AG76" s="221"/>
      <c r="AH76" s="228"/>
      <c r="AI76" s="229"/>
      <c r="AJ76" s="227" t="str">
        <f>IF($D68="1P",IF(Z91=Z93,IF(X91=X93,IF(V91&lt;&gt;"",IF(V91&gt;V93,"W","L"),""),IF(X91&gt;X93,"W","L")),IF(Z91&gt;Z93,"W","L")),IF(Z83=Z85,IF(X83=X85,IF(V83&lt;&gt;"",IF(V83&gt;V85,"W","L"),""),IF(X83&gt;X85,"W","L")),IF(Z83&gt;Z85,"W","L")))</f>
        <v/>
      </c>
      <c r="AK76" s="237"/>
      <c r="AL76" s="239" t="str">
        <f>IF(OR(COUNTIF(AD76:AJ76,"W"),COUNTIF(AD76:AJ76,"L")),COUNTIF(AD76:AJ76,"W")*2+COUNTIF(AD76:AJ76,"L"),"")</f>
        <v/>
      </c>
      <c r="AM76" s="240"/>
      <c r="AN76" s="242" t="str">
        <f>IF(AL76&lt;&gt;"",RANK(AL76,AL72:AL78,0),"")</f>
        <v/>
      </c>
      <c r="AO76" s="243"/>
      <c r="AQ76" s="154" t="str">
        <f>CONCATENATE($A70," ",$D70,","," ",$F68)</f>
        <v>Group: 2, Men's Singles</v>
      </c>
      <c r="AR76" s="155"/>
      <c r="AS76" s="155"/>
      <c r="AT76" s="155"/>
      <c r="AU76" s="155"/>
      <c r="AV76" s="155"/>
      <c r="AW76" s="155"/>
      <c r="AX76" s="155"/>
      <c r="AY76" s="155"/>
      <c r="AZ76" s="155"/>
      <c r="BA76" s="155"/>
      <c r="BB76" s="155"/>
      <c r="BC76" s="156"/>
      <c r="BD76" s="163">
        <f>A87</f>
        <v>2</v>
      </c>
      <c r="BE76" s="164"/>
      <c r="BF76" s="183" t="str">
        <f>C87</f>
        <v>B</v>
      </c>
      <c r="BG76" s="185" t="str">
        <f>IF(VLOOKUP($BF76,$A72:$C78,3,FALSE)=0,"",CONCATENATE(VLOOKUP(VLOOKUP($BF76,$A72:$C78,3,FALSE),Players!$C:$G,4,FALSE)," ",VLOOKUP($BF76,$A72:$C78,3,FALSE)," ",IF(ISERROR(VLOOKUP(VLOOKUP($BF76,$A72:$C78,3,FALSE),Players!$C:$G,5,FALSE)),"()",CONCATENATE("(",VLOOKUP(VLOOKUP($BF76,$A72:$C78,3,FALSE),Players!$C:$G,5,FALSE),")"))))</f>
        <v/>
      </c>
      <c r="BH76" s="186"/>
      <c r="BI76" s="186"/>
      <c r="BJ76" s="186"/>
      <c r="BK76" s="186"/>
      <c r="BL76" s="186"/>
      <c r="BM76" s="186"/>
      <c r="BN76" s="186"/>
      <c r="BO76" s="186"/>
      <c r="BP76" s="186"/>
      <c r="BQ76" s="186"/>
      <c r="BR76" s="186"/>
      <c r="BS76" s="186"/>
      <c r="BT76" s="186"/>
      <c r="BU76" s="187"/>
      <c r="BV76" s="170" t="str">
        <f>IF(D87&lt;&gt;"",D87,"")</f>
        <v/>
      </c>
      <c r="BW76" s="171"/>
      <c r="BX76" s="170" t="str">
        <f>IF(F87&lt;&gt;"",F87,"")</f>
        <v/>
      </c>
      <c r="BY76" s="171"/>
      <c r="BZ76" s="170" t="str">
        <f>IF(H87&lt;&gt;"",H87,"")</f>
        <v/>
      </c>
      <c r="CA76" s="171"/>
      <c r="CB76" s="170" t="str">
        <f>IF(J87&lt;&gt;"",J87,"")</f>
        <v/>
      </c>
      <c r="CC76" s="171"/>
      <c r="CD76" s="170" t="str">
        <f>IF(L87&lt;&gt;"",L87,"")</f>
        <v/>
      </c>
      <c r="CE76" s="171"/>
      <c r="CF76" s="174" t="str">
        <f>IF($CD76=$CD78,IF($CB76=$CB78,IF($BZ76&lt;&gt;"",IF($BZ76&gt;$BZ78,"W","L"),""),IF($CB76&gt;$CB78,"W","L")),IF($CD76&gt;$CD78,"W","L"))</f>
        <v/>
      </c>
    </row>
    <row r="77" spans="1:167" ht="11.25" customHeight="1">
      <c r="A77" s="212"/>
      <c r="B77" s="213"/>
      <c r="C77" s="217"/>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8"/>
      <c r="AC77" s="219"/>
      <c r="AD77" s="232"/>
      <c r="AE77" s="233"/>
      <c r="AF77" s="234"/>
      <c r="AG77" s="233"/>
      <c r="AH77" s="235"/>
      <c r="AI77" s="236"/>
      <c r="AJ77" s="234"/>
      <c r="AK77" s="238"/>
      <c r="AL77" s="241"/>
      <c r="AM77" s="240"/>
      <c r="AN77" s="244"/>
      <c r="AO77" s="245"/>
      <c r="AQ77" s="157"/>
      <c r="AR77" s="158"/>
      <c r="AS77" s="158"/>
      <c r="AT77" s="158"/>
      <c r="AU77" s="158"/>
      <c r="AV77" s="158"/>
      <c r="AW77" s="158"/>
      <c r="AX77" s="158"/>
      <c r="AY77" s="158"/>
      <c r="AZ77" s="158"/>
      <c r="BA77" s="158"/>
      <c r="BB77" s="158"/>
      <c r="BC77" s="159"/>
      <c r="BD77" s="165"/>
      <c r="BE77" s="166"/>
      <c r="BF77" s="184"/>
      <c r="BG77" s="188"/>
      <c r="BH77" s="189"/>
      <c r="BI77" s="189"/>
      <c r="BJ77" s="189"/>
      <c r="BK77" s="189"/>
      <c r="BL77" s="189"/>
      <c r="BM77" s="189"/>
      <c r="BN77" s="189"/>
      <c r="BO77" s="189"/>
      <c r="BP77" s="189"/>
      <c r="BQ77" s="189"/>
      <c r="BR77" s="189"/>
      <c r="BS77" s="189"/>
      <c r="BT77" s="189"/>
      <c r="BU77" s="190"/>
      <c r="BV77" s="172"/>
      <c r="BW77" s="173"/>
      <c r="BX77" s="172"/>
      <c r="BY77" s="173"/>
      <c r="BZ77" s="172"/>
      <c r="CA77" s="173"/>
      <c r="CB77" s="172"/>
      <c r="CC77" s="173"/>
      <c r="CD77" s="172"/>
      <c r="CE77" s="173"/>
      <c r="CF77" s="174"/>
    </row>
    <row r="78" spans="1:167" ht="11.25" customHeight="1">
      <c r="A78" s="210" t="str">
        <f>AJ70</f>
        <v>D</v>
      </c>
      <c r="B78" s="211"/>
      <c r="C78" s="214"/>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6"/>
      <c r="AD78" s="220" t="str">
        <f>IF(AJ72&lt;&gt;"",IF(AJ72="W","L","W"),"")</f>
        <v/>
      </c>
      <c r="AE78" s="221"/>
      <c r="AF78" s="224" t="str">
        <f>IF(AJ74&lt;&gt;"",IF(AJ74="W","L","W"),"")</f>
        <v/>
      </c>
      <c r="AG78" s="225"/>
      <c r="AH78" s="227" t="str">
        <f>IF(AJ76&lt;&gt;"",IF(AJ76="W","L","W"),"")</f>
        <v/>
      </c>
      <c r="AI78" s="221"/>
      <c r="AJ78" s="228"/>
      <c r="AK78" s="229"/>
      <c r="AL78" s="239" t="str">
        <f>IF(OR(COUNTIF(AD78:AJ78,"W"),COUNTIF(AD78:AJ78,"L")),COUNTIF(AD78:AJ78,"W")*2+COUNTIF(AD78:AJ78,"L"),"")</f>
        <v/>
      </c>
      <c r="AM78" s="240"/>
      <c r="AN78" s="242" t="str">
        <f>IF(AL78&lt;&gt;"",RANK(AL78,AL72:AL78,0),"")</f>
        <v/>
      </c>
      <c r="AO78" s="243"/>
      <c r="AQ78" s="157"/>
      <c r="AR78" s="158"/>
      <c r="AS78" s="158"/>
      <c r="AT78" s="158"/>
      <c r="AU78" s="158"/>
      <c r="AV78" s="158"/>
      <c r="AW78" s="158"/>
      <c r="AX78" s="158"/>
      <c r="AY78" s="158"/>
      <c r="AZ78" s="158"/>
      <c r="BA78" s="158"/>
      <c r="BB78" s="158"/>
      <c r="BC78" s="159"/>
      <c r="BD78" s="165"/>
      <c r="BE78" s="166"/>
      <c r="BF78" s="175" t="str">
        <f>C89</f>
        <v>D</v>
      </c>
      <c r="BG78" s="177" t="str">
        <f>IF(VLOOKUP($BF78,$A72:$C78,3,FALSE)=0,"",CONCATENATE(VLOOKUP(VLOOKUP($BF78,$A72:$C78,3,FALSE),Players!$C:$G,4,FALSE)," ",VLOOKUP($BF78,$A72:$C78,3,FALSE)," ",IF(ISERROR(VLOOKUP(VLOOKUP($BF78,$A72:$C78,3,FALSE),Players!$C:$G,5,FALSE)),"()",CONCATENATE("(",VLOOKUP(VLOOKUP($BF78,$A72:$C78,3,FALSE),Players!$C:$G,5,FALSE),")"))))</f>
        <v/>
      </c>
      <c r="BH78" s="178"/>
      <c r="BI78" s="178"/>
      <c r="BJ78" s="178"/>
      <c r="BK78" s="178"/>
      <c r="BL78" s="178"/>
      <c r="BM78" s="178"/>
      <c r="BN78" s="178"/>
      <c r="BO78" s="178"/>
      <c r="BP78" s="178"/>
      <c r="BQ78" s="178"/>
      <c r="BR78" s="178"/>
      <c r="BS78" s="178"/>
      <c r="BT78" s="178"/>
      <c r="BU78" s="179"/>
      <c r="BV78" s="150" t="str">
        <f>IF(D89&lt;&gt;"",D89,"")</f>
        <v/>
      </c>
      <c r="BW78" s="151"/>
      <c r="BX78" s="150" t="str">
        <f>IF(F89&lt;&gt;"",F89,"")</f>
        <v/>
      </c>
      <c r="BY78" s="151"/>
      <c r="BZ78" s="150" t="str">
        <f>IF(H89&lt;&gt;"",H89,"")</f>
        <v/>
      </c>
      <c r="CA78" s="151"/>
      <c r="CB78" s="150" t="str">
        <f>IF(J89&lt;&gt;"",J89,"")</f>
        <v/>
      </c>
      <c r="CC78" s="151"/>
      <c r="CD78" s="150" t="str">
        <f>IF(L89&lt;&gt;"",L89,"")</f>
        <v/>
      </c>
      <c r="CE78" s="151"/>
      <c r="CF78" s="174" t="str">
        <f>IF($CF76&lt;&gt;"",IF(CF76="W","L","W"),"")</f>
        <v/>
      </c>
    </row>
    <row r="79" spans="1:167" ht="11.25" customHeight="1" thickBot="1">
      <c r="A79" s="212"/>
      <c r="B79" s="213"/>
      <c r="C79" s="217"/>
      <c r="D79" s="218"/>
      <c r="E79" s="218"/>
      <c r="F79" s="218"/>
      <c r="G79" s="218"/>
      <c r="H79" s="218"/>
      <c r="I79" s="218"/>
      <c r="J79" s="218"/>
      <c r="K79" s="218"/>
      <c r="L79" s="218"/>
      <c r="M79" s="218"/>
      <c r="N79" s="218"/>
      <c r="O79" s="218"/>
      <c r="P79" s="218"/>
      <c r="Q79" s="218"/>
      <c r="R79" s="218"/>
      <c r="S79" s="218"/>
      <c r="T79" s="218"/>
      <c r="U79" s="218"/>
      <c r="V79" s="218"/>
      <c r="W79" s="218"/>
      <c r="X79" s="218"/>
      <c r="Y79" s="218"/>
      <c r="Z79" s="218"/>
      <c r="AA79" s="218"/>
      <c r="AB79" s="218"/>
      <c r="AC79" s="219"/>
      <c r="AD79" s="222"/>
      <c r="AE79" s="223"/>
      <c r="AF79" s="226"/>
      <c r="AG79" s="223"/>
      <c r="AH79" s="226"/>
      <c r="AI79" s="223"/>
      <c r="AJ79" s="230"/>
      <c r="AK79" s="231"/>
      <c r="AL79" s="246"/>
      <c r="AM79" s="247"/>
      <c r="AN79" s="248"/>
      <c r="AO79" s="249"/>
      <c r="AQ79" s="160"/>
      <c r="AR79" s="161"/>
      <c r="AS79" s="161"/>
      <c r="AT79" s="161"/>
      <c r="AU79" s="161"/>
      <c r="AV79" s="161"/>
      <c r="AW79" s="161"/>
      <c r="AX79" s="161"/>
      <c r="AY79" s="161"/>
      <c r="AZ79" s="161"/>
      <c r="BA79" s="161"/>
      <c r="BB79" s="161"/>
      <c r="BC79" s="162"/>
      <c r="BD79" s="167"/>
      <c r="BE79" s="168"/>
      <c r="BF79" s="176"/>
      <c r="BG79" s="180"/>
      <c r="BH79" s="181"/>
      <c r="BI79" s="181"/>
      <c r="BJ79" s="181"/>
      <c r="BK79" s="181"/>
      <c r="BL79" s="181"/>
      <c r="BM79" s="181"/>
      <c r="BN79" s="181"/>
      <c r="BO79" s="181"/>
      <c r="BP79" s="181"/>
      <c r="BQ79" s="181"/>
      <c r="BR79" s="181"/>
      <c r="BS79" s="181"/>
      <c r="BT79" s="181"/>
      <c r="BU79" s="182"/>
      <c r="BV79" s="152"/>
      <c r="BW79" s="153"/>
      <c r="BX79" s="152"/>
      <c r="BY79" s="153"/>
      <c r="BZ79" s="152"/>
      <c r="CA79" s="153"/>
      <c r="CB79" s="152"/>
      <c r="CC79" s="153"/>
      <c r="CD79" s="152"/>
      <c r="CE79" s="153"/>
      <c r="CF79" s="174"/>
    </row>
    <row r="80" spans="1:167" ht="11.25" customHeight="1">
      <c r="A80" s="42"/>
      <c r="R80" s="42"/>
      <c r="S80" s="42"/>
      <c r="W80" s="42"/>
      <c r="X80" s="43"/>
      <c r="Y80" s="43"/>
      <c r="Z80" s="43"/>
      <c r="AA80" s="43"/>
      <c r="AB80" s="3"/>
      <c r="AQ80" s="126"/>
      <c r="AR80" s="126"/>
      <c r="AS80" s="126"/>
      <c r="AT80" s="126"/>
      <c r="AU80" s="126"/>
      <c r="AV80" s="126"/>
      <c r="AW80" s="126"/>
      <c r="AX80" s="126"/>
      <c r="AY80" s="126"/>
      <c r="AZ80" s="126"/>
      <c r="BA80" s="126"/>
      <c r="BB80" s="126"/>
      <c r="BC80" s="126"/>
      <c r="BV80" s="169" t="str">
        <f>IF(CF76&lt;&gt;"",IF(AND(AND(BV76&gt;-1,BV78&gt;-1),OR(BV76&gt;10,BV78&gt;10),ABS(BV76-BV78)&gt;1,IF(OR(BV76&gt;11,BV78&gt;11),ABS(BV76-BV78)=2,TRUE),BV76=INT(BV76),BV78=INT(BV78)),"","Error"),"")</f>
        <v/>
      </c>
      <c r="BW80" s="169"/>
      <c r="BX80" s="169" t="str">
        <f>IF(CF76&lt;&gt;"",IF(AND(AND(BX76&gt;-1,BX78&gt;-1),OR(BX76&gt;10,BX78&gt;10),ABS(BX76-BX78)&gt;1,IF(OR(BX76&gt;11,BX78&gt;11),ABS(BX76-BX78)=2,TRUE),BX76=INT(BX76),BX78=INT(BX78)),"","Error"),"")</f>
        <v/>
      </c>
      <c r="BY80" s="169"/>
      <c r="BZ80" s="169" t="str">
        <f>IF(CF76&lt;&gt;"",IF(AND(AND(BZ76&gt;-1,BZ78&gt;-1),OR(BZ76&gt;10,BZ78&gt;10),ABS(BZ76-BZ78)&gt;1,IF(OR(BZ76&gt;11,BZ78&gt;11),ABS(BZ76-BZ78)=2,TRUE),BZ76=INT(BZ76),BZ78=INT(BZ78)),"","Error"),"")</f>
        <v/>
      </c>
      <c r="CA80" s="169"/>
      <c r="CB80" s="169" t="str">
        <f>IF(AND(CF76&lt;&gt;"",CB76&lt;&gt;""),IF(AND(AND(CB76&gt;-1,CB78&gt;-1),OR(CB76&gt;10,CB78&gt;10),ABS(CB76-CB78)&gt;1,IF(OR(CB76&gt;11,CB78&gt;11),ABS(CB76-CB78)=2,TRUE),CB76=INT(CB76),CB78=INT(CB78)),"","Error"),"")</f>
        <v/>
      </c>
      <c r="CC80" s="169"/>
      <c r="CD80" s="169" t="str">
        <f>IF(AND(CF76&lt;&gt;"",CD76&lt;&gt;""),IF(AND(AND(CD76&gt;-1,CD78&gt;-1),OR(CD76&gt;10,CD78&gt;10),ABS(CD76-CD78)&gt;1,IF(OR(CD76&gt;11,CD78&gt;11),ABS(CD76-CD78)=2,TRUE),CD76=INT(CD76),CD78=INT(CD78)),"","Error"),"")</f>
        <v/>
      </c>
      <c r="CE80" s="169"/>
    </row>
    <row r="81" spans="1:84" ht="11.25" customHeight="1">
      <c r="AQ81" s="126"/>
      <c r="AR81" s="126"/>
      <c r="AS81" s="126"/>
      <c r="AT81" s="126"/>
      <c r="AU81" s="126"/>
      <c r="AV81" s="126"/>
      <c r="AW81" s="126"/>
      <c r="AX81" s="126"/>
      <c r="AY81" s="126"/>
      <c r="AZ81" s="126"/>
      <c r="BA81" s="126"/>
      <c r="BB81" s="126"/>
      <c r="BC81" s="126"/>
    </row>
    <row r="82" spans="1:84" ht="11.25" customHeight="1" thickBot="1">
      <c r="AB82" s="3"/>
      <c r="AQ82" s="127"/>
      <c r="AR82" s="127"/>
      <c r="AS82" s="127"/>
      <c r="AT82" s="127"/>
      <c r="AU82" s="127"/>
      <c r="AV82" s="127"/>
      <c r="AW82" s="127"/>
      <c r="AX82" s="127"/>
      <c r="AY82" s="127"/>
      <c r="AZ82" s="127"/>
      <c r="BA82" s="127"/>
      <c r="BB82" s="127"/>
      <c r="BC82" s="127"/>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row>
    <row r="83" spans="1:84" ht="11.25" customHeight="1">
      <c r="A83" s="170">
        <v>1</v>
      </c>
      <c r="B83" s="191"/>
      <c r="C83" s="183" t="str">
        <f>IF($D68="1P","A","A")</f>
        <v>A</v>
      </c>
      <c r="D83" s="197"/>
      <c r="E83" s="198"/>
      <c r="F83" s="197"/>
      <c r="G83" s="198"/>
      <c r="H83" s="197"/>
      <c r="I83" s="198"/>
      <c r="J83" s="197"/>
      <c r="K83" s="198"/>
      <c r="L83" s="197"/>
      <c r="M83" s="208"/>
      <c r="N83" s="69" t="str">
        <f>IF(CF66&lt;&gt;"",IF(CF66="W",IF(SUM(IF(D83&gt;D85,1,0),IF(F83&gt;F85,1,0),IF(H83&gt;H85,1,0),IF(J83&gt;J85,1,0),IF(L83&gt;L85,1,0))&lt;&gt;3,"E",""),""),"")</f>
        <v/>
      </c>
      <c r="O83" s="170">
        <v>4</v>
      </c>
      <c r="P83" s="191"/>
      <c r="Q83" s="183" t="str">
        <f>IF($D68="1P","B","C")</f>
        <v>C</v>
      </c>
      <c r="R83" s="197"/>
      <c r="S83" s="198"/>
      <c r="T83" s="197"/>
      <c r="U83" s="198"/>
      <c r="V83" s="197"/>
      <c r="W83" s="198"/>
      <c r="X83" s="197"/>
      <c r="Y83" s="198"/>
      <c r="Z83" s="197"/>
      <c r="AA83" s="208"/>
      <c r="AB83" s="69" t="str">
        <f>IF(CF96&lt;&gt;"",IF(CF96="W",IF(SUM(IF(R83&gt;R85,1,0),IF(T83&gt;T85,1,0),IF(V83&gt;V85,1,0),IF(X83&gt;X85,1,0),IF(Z83&gt;Z85,1,0))&lt;&gt;3,"E",""),""),"")</f>
        <v/>
      </c>
      <c r="AQ83" s="128"/>
      <c r="AR83" s="128"/>
      <c r="AS83" s="128"/>
      <c r="AT83" s="128"/>
      <c r="AU83" s="128"/>
      <c r="AV83" s="128"/>
      <c r="AW83" s="128"/>
      <c r="AX83" s="128"/>
      <c r="AY83" s="128"/>
      <c r="AZ83" s="128"/>
      <c r="BA83" s="128"/>
      <c r="BB83" s="128"/>
      <c r="BC83" s="128"/>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row>
    <row r="84" spans="1:84" ht="11.25" customHeight="1">
      <c r="A84" s="192"/>
      <c r="B84" s="193"/>
      <c r="C84" s="196"/>
      <c r="D84" s="199"/>
      <c r="E84" s="200"/>
      <c r="F84" s="199"/>
      <c r="G84" s="200"/>
      <c r="H84" s="199"/>
      <c r="I84" s="200"/>
      <c r="J84" s="199"/>
      <c r="K84" s="200"/>
      <c r="L84" s="199"/>
      <c r="M84" s="209"/>
      <c r="N84" s="69" t="str">
        <f>IF(CF66&lt;&gt;"",IF(ISERROR(AND(BV70="",BX70="",BZ70="",CB70="",CD70="")),"E",IF(AND(BV70="",BX70="",BZ70="",CB70="",CD70=""),"","E")),"")</f>
        <v/>
      </c>
      <c r="O84" s="192"/>
      <c r="P84" s="193"/>
      <c r="Q84" s="196"/>
      <c r="R84" s="199"/>
      <c r="S84" s="200"/>
      <c r="T84" s="199"/>
      <c r="U84" s="200"/>
      <c r="V84" s="199"/>
      <c r="W84" s="200"/>
      <c r="X84" s="199"/>
      <c r="Y84" s="200"/>
      <c r="Z84" s="199"/>
      <c r="AA84" s="209"/>
      <c r="AB84" s="69" t="str">
        <f>IF(CF96&lt;&gt;"",IF(ISERROR(AND(BV100="",BX100="",BZ100="",CB100="",CD100="")),"E",IF(AND(BV100="",BX100="",BZ100="",CB100="",CD100=""),"","E")),"")</f>
        <v/>
      </c>
      <c r="AQ84" s="126"/>
      <c r="AR84" s="126"/>
      <c r="AS84" s="126"/>
      <c r="AT84" s="126"/>
      <c r="AU84" s="126"/>
      <c r="AV84" s="126"/>
      <c r="AW84" s="126"/>
      <c r="AX84" s="126"/>
      <c r="AY84" s="126"/>
      <c r="AZ84" s="126"/>
      <c r="BA84" s="126"/>
      <c r="BB84" s="126"/>
      <c r="BC84" s="126"/>
    </row>
    <row r="85" spans="1:84" ht="11.25" customHeight="1" thickBot="1">
      <c r="A85" s="192"/>
      <c r="B85" s="193"/>
      <c r="C85" s="175" t="str">
        <f>IF($D68="1P","D","C")</f>
        <v>C</v>
      </c>
      <c r="D85" s="201"/>
      <c r="E85" s="202"/>
      <c r="F85" s="201"/>
      <c r="G85" s="202"/>
      <c r="H85" s="201"/>
      <c r="I85" s="202"/>
      <c r="J85" s="201"/>
      <c r="K85" s="202"/>
      <c r="L85" s="201"/>
      <c r="M85" s="205"/>
      <c r="N85" s="69" t="str">
        <f>IF(CF66&lt;&gt;"",IF(ISERROR(AND(BV70="",BX70="",BZ70="",CB70="",CD70="")),"E",IF(AND(BV70="",BX70="",BZ70="",CB70="",CD70=""),"","E")),"")</f>
        <v/>
      </c>
      <c r="O85" s="192"/>
      <c r="P85" s="193"/>
      <c r="Q85" s="175" t="str">
        <f>IF($D68="1P","D","D")</f>
        <v>D</v>
      </c>
      <c r="R85" s="201"/>
      <c r="S85" s="202"/>
      <c r="T85" s="201"/>
      <c r="U85" s="202"/>
      <c r="V85" s="201"/>
      <c r="W85" s="202"/>
      <c r="X85" s="201"/>
      <c r="Y85" s="202"/>
      <c r="Z85" s="201"/>
      <c r="AA85" s="205"/>
      <c r="AB85" s="69" t="str">
        <f>IF(CF96&lt;&gt;"",IF(ISERROR(AND(BV100="",BX100="",BZ100="",CB100="",CD100="")),"E",IF(AND(BV100="",BX100="",BZ100="",CB100="",CD100=""),"","E")),"")</f>
        <v/>
      </c>
      <c r="AP85" s="2"/>
      <c r="AQ85" s="127"/>
      <c r="AR85" s="127"/>
      <c r="AS85" s="127"/>
      <c r="AT85" s="127"/>
      <c r="AU85" s="127"/>
      <c r="AV85" s="127"/>
      <c r="AW85" s="127"/>
      <c r="AX85" s="127"/>
      <c r="AY85" s="127"/>
      <c r="AZ85" s="127"/>
      <c r="BA85" s="127"/>
      <c r="BB85" s="127"/>
      <c r="BC85" s="127"/>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row>
    <row r="86" spans="1:84" ht="11.25" customHeight="1" thickBot="1">
      <c r="A86" s="194"/>
      <c r="B86" s="195"/>
      <c r="C86" s="207"/>
      <c r="D86" s="203"/>
      <c r="E86" s="204"/>
      <c r="F86" s="203"/>
      <c r="G86" s="204"/>
      <c r="H86" s="203"/>
      <c r="I86" s="204"/>
      <c r="J86" s="203"/>
      <c r="K86" s="204"/>
      <c r="L86" s="203"/>
      <c r="M86" s="206"/>
      <c r="N86" s="69" t="str">
        <f>IF(CF68&lt;&gt;"",IF(CF68="W",IF(SUM(IF(D85&gt;D83,1,0),IF(F85&gt;F83,1,0),IF(H85&gt;H83,1,0),IF(J85&gt;J83,1,0),IF(L85&gt;L83,1,0))&lt;&gt;3,"E",""),""),"")</f>
        <v/>
      </c>
      <c r="O86" s="194"/>
      <c r="P86" s="195"/>
      <c r="Q86" s="207"/>
      <c r="R86" s="203"/>
      <c r="S86" s="204"/>
      <c r="T86" s="203"/>
      <c r="U86" s="204"/>
      <c r="V86" s="203"/>
      <c r="W86" s="204"/>
      <c r="X86" s="203"/>
      <c r="Y86" s="204"/>
      <c r="Z86" s="203"/>
      <c r="AA86" s="206"/>
      <c r="AB86" s="69" t="str">
        <f>IF(CF98&lt;&gt;"",IF(CF98="W",IF(SUM(IF(R85&gt;R83,1,0),IF(T85&gt;T83,1,0),IF(V85&gt;V83,1,0),IF(X85&gt;X83,1,0),IF(Z85&gt;Z83,1,0))&lt;&gt;3,"E",""),""),"")</f>
        <v/>
      </c>
      <c r="AC86" s="2"/>
      <c r="AD86" s="2"/>
      <c r="AE86" s="2"/>
      <c r="AF86" s="2"/>
      <c r="AG86" s="2"/>
      <c r="AH86" s="2"/>
      <c r="AI86" s="2"/>
      <c r="AJ86" s="2"/>
      <c r="AK86" s="2"/>
      <c r="AL86" s="2"/>
      <c r="AM86" s="2"/>
      <c r="AN86" s="2"/>
      <c r="AO86" s="2"/>
      <c r="AP86" s="2"/>
      <c r="AQ86" s="154" t="str">
        <f>CONCATENATE($A70," ",$D70,","," ",$F68)</f>
        <v>Group: 2, Men's Singles</v>
      </c>
      <c r="AR86" s="155"/>
      <c r="AS86" s="155"/>
      <c r="AT86" s="155"/>
      <c r="AU86" s="155"/>
      <c r="AV86" s="155"/>
      <c r="AW86" s="155"/>
      <c r="AX86" s="155"/>
      <c r="AY86" s="155"/>
      <c r="AZ86" s="155"/>
      <c r="BA86" s="155"/>
      <c r="BB86" s="155"/>
      <c r="BC86" s="156"/>
      <c r="BD86" s="163">
        <f>A91</f>
        <v>3</v>
      </c>
      <c r="BE86" s="164"/>
      <c r="BF86" s="183" t="str">
        <f>C91</f>
        <v>A</v>
      </c>
      <c r="BG86" s="185" t="str">
        <f>IF(VLOOKUP($BF86,$A72:$C78,3,FALSE)=0,"",CONCATENATE(VLOOKUP(VLOOKUP($BF86,$A72:$C78,3,FALSE),Players!$C:$G,4,FALSE)," ",VLOOKUP($BF86,$A72:$C78,3,FALSE)," ",IF(ISERROR(VLOOKUP(VLOOKUP($BF86,$A72:$C78,3,FALSE),Players!$C:$G,5,FALSE)),"()",CONCATENATE("(",VLOOKUP(VLOOKUP($BF86,$A72:$C78,3,FALSE),Players!$C:$G,5,FALSE),")"))))</f>
        <v/>
      </c>
      <c r="BH86" s="186"/>
      <c r="BI86" s="186"/>
      <c r="BJ86" s="186"/>
      <c r="BK86" s="186"/>
      <c r="BL86" s="186"/>
      <c r="BM86" s="186"/>
      <c r="BN86" s="186"/>
      <c r="BO86" s="186"/>
      <c r="BP86" s="186"/>
      <c r="BQ86" s="186"/>
      <c r="BR86" s="186"/>
      <c r="BS86" s="186"/>
      <c r="BT86" s="186"/>
      <c r="BU86" s="187"/>
      <c r="BV86" s="170" t="str">
        <f>IF(D91&lt;&gt;"",D91,"")</f>
        <v/>
      </c>
      <c r="BW86" s="171"/>
      <c r="BX86" s="170" t="str">
        <f>IF(F91&lt;&gt;"",F91,"")</f>
        <v/>
      </c>
      <c r="BY86" s="171"/>
      <c r="BZ86" s="170" t="str">
        <f>IF(H91&lt;&gt;"",H91,"")</f>
        <v/>
      </c>
      <c r="CA86" s="171"/>
      <c r="CB86" s="170" t="str">
        <f>IF(J91&lt;&gt;"",J91,"")</f>
        <v/>
      </c>
      <c r="CC86" s="171"/>
      <c r="CD86" s="170" t="str">
        <f>IF(L91&lt;&gt;"",L91,"")</f>
        <v/>
      </c>
      <c r="CE86" s="171"/>
      <c r="CF86" s="174" t="str">
        <f>IF($CD86=$CD88,IF($CB86=$CB88,IF($BZ86&lt;&gt;"",IF($BZ86&gt;$BZ88,"W","L"),""),IF($CB86&gt;$CB88,"W","L")),IF($CD86&gt;$CD88,"W","L"))</f>
        <v/>
      </c>
    </row>
    <row r="87" spans="1:84" ht="11.25" customHeight="1">
      <c r="A87" s="170">
        <v>2</v>
      </c>
      <c r="B87" s="191"/>
      <c r="C87" s="183" t="str">
        <f>IF($D68="1P","B","B")</f>
        <v>B</v>
      </c>
      <c r="D87" s="197"/>
      <c r="E87" s="198"/>
      <c r="F87" s="197"/>
      <c r="G87" s="198"/>
      <c r="H87" s="197"/>
      <c r="I87" s="198"/>
      <c r="J87" s="197"/>
      <c r="K87" s="198"/>
      <c r="L87" s="197"/>
      <c r="M87" s="208"/>
      <c r="N87" s="69" t="str">
        <f>IF(CF76&lt;&gt;"",IF(CF76="W",IF(SUM(IF(D87&gt;D89,1,0),IF(F87&gt;F89,1,0),IF(H87&gt;H89,1,0),IF(J87&gt;J89,1,0),IF(L87&gt;L89,1,0))&lt;&gt;3,"E",""),""),"")</f>
        <v/>
      </c>
      <c r="O87" s="170">
        <v>5</v>
      </c>
      <c r="P87" s="191"/>
      <c r="Q87" s="183" t="str">
        <f>IF($D68="1P","A","A")</f>
        <v>A</v>
      </c>
      <c r="R87" s="197"/>
      <c r="S87" s="198"/>
      <c r="T87" s="197"/>
      <c r="U87" s="198"/>
      <c r="V87" s="197"/>
      <c r="W87" s="198"/>
      <c r="X87" s="197"/>
      <c r="Y87" s="198"/>
      <c r="Z87" s="197"/>
      <c r="AA87" s="208"/>
      <c r="AB87" s="69" t="str">
        <f>IF(CF106&lt;&gt;"",IF(CF106="W",IF(SUM(IF(R87&gt;R89,1,0),IF(T87&gt;T89,1,0),IF(V87&gt;V89,1,0),IF(X87&gt;X89,1,0),IF(Z87&gt;Z89,1,0))&lt;&gt;3,"E",""),""),"")</f>
        <v/>
      </c>
      <c r="AP87" s="3"/>
      <c r="AQ87" s="157"/>
      <c r="AR87" s="158"/>
      <c r="AS87" s="158"/>
      <c r="AT87" s="158"/>
      <c r="AU87" s="158"/>
      <c r="AV87" s="158"/>
      <c r="AW87" s="158"/>
      <c r="AX87" s="158"/>
      <c r="AY87" s="158"/>
      <c r="AZ87" s="158"/>
      <c r="BA87" s="158"/>
      <c r="BB87" s="158"/>
      <c r="BC87" s="159"/>
      <c r="BD87" s="165"/>
      <c r="BE87" s="166"/>
      <c r="BF87" s="184"/>
      <c r="BG87" s="188"/>
      <c r="BH87" s="189"/>
      <c r="BI87" s="189"/>
      <c r="BJ87" s="189"/>
      <c r="BK87" s="189"/>
      <c r="BL87" s="189"/>
      <c r="BM87" s="189"/>
      <c r="BN87" s="189"/>
      <c r="BO87" s="189"/>
      <c r="BP87" s="189"/>
      <c r="BQ87" s="189"/>
      <c r="BR87" s="189"/>
      <c r="BS87" s="189"/>
      <c r="BT87" s="189"/>
      <c r="BU87" s="190"/>
      <c r="BV87" s="172"/>
      <c r="BW87" s="173"/>
      <c r="BX87" s="172"/>
      <c r="BY87" s="173"/>
      <c r="BZ87" s="172"/>
      <c r="CA87" s="173"/>
      <c r="CB87" s="172"/>
      <c r="CC87" s="173"/>
      <c r="CD87" s="172"/>
      <c r="CE87" s="173"/>
      <c r="CF87" s="174"/>
    </row>
    <row r="88" spans="1:84" ht="11.25" customHeight="1">
      <c r="A88" s="192"/>
      <c r="B88" s="193"/>
      <c r="C88" s="196"/>
      <c r="D88" s="199"/>
      <c r="E88" s="200"/>
      <c r="F88" s="199"/>
      <c r="G88" s="200"/>
      <c r="H88" s="199"/>
      <c r="I88" s="200"/>
      <c r="J88" s="199"/>
      <c r="K88" s="200"/>
      <c r="L88" s="199"/>
      <c r="M88" s="209"/>
      <c r="N88" s="69" t="str">
        <f>IF(CF76&lt;&gt;"",IF(ISERROR(AND(BV80="",BX80="",BZ80="",CB80="",CD80="")),"E",IF(AND(BV80="",BX80="",BZ80="",CB80="",CD80=""),"","E")),"")</f>
        <v/>
      </c>
      <c r="O88" s="192"/>
      <c r="P88" s="193"/>
      <c r="Q88" s="196"/>
      <c r="R88" s="199"/>
      <c r="S88" s="200"/>
      <c r="T88" s="199"/>
      <c r="U88" s="200"/>
      <c r="V88" s="199"/>
      <c r="W88" s="200"/>
      <c r="X88" s="199"/>
      <c r="Y88" s="200"/>
      <c r="Z88" s="199"/>
      <c r="AA88" s="209"/>
      <c r="AB88" s="69" t="str">
        <f>IF(CF106&lt;&gt;"",IF(ISERROR(AND(BV110="",BX110="",BZ110="",CB110="",CD110="")),"E",IF(AND(BV110="",BX110="",BZ110="",CB110="",CD110=""),"","E")),"")</f>
        <v/>
      </c>
      <c r="AP88" s="3"/>
      <c r="AQ88" s="157"/>
      <c r="AR88" s="158"/>
      <c r="AS88" s="158"/>
      <c r="AT88" s="158"/>
      <c r="AU88" s="158"/>
      <c r="AV88" s="158"/>
      <c r="AW88" s="158"/>
      <c r="AX88" s="158"/>
      <c r="AY88" s="158"/>
      <c r="AZ88" s="158"/>
      <c r="BA88" s="158"/>
      <c r="BB88" s="158"/>
      <c r="BC88" s="159"/>
      <c r="BD88" s="165"/>
      <c r="BE88" s="166"/>
      <c r="BF88" s="175" t="str">
        <f>C93</f>
        <v>B</v>
      </c>
      <c r="BG88" s="177" t="str">
        <f>IF(VLOOKUP($BF88,$A72:$C78,3,FALSE)=0,"",CONCATENATE(VLOOKUP(VLOOKUP($BF88,$A72:$C78,3,FALSE),Players!$C:$G,4,FALSE)," ",VLOOKUP($BF88,$A72:$C78,3,FALSE)," ",IF(ISERROR(VLOOKUP(VLOOKUP($BF88,$A72:$C78,3,FALSE),Players!$C:$G,5,FALSE)),"()",CONCATENATE("(",VLOOKUP(VLOOKUP($BF88,$A72:$C78,3,FALSE),Players!$C:$G,5,FALSE),")"))))</f>
        <v/>
      </c>
      <c r="BH88" s="178"/>
      <c r="BI88" s="178"/>
      <c r="BJ88" s="178"/>
      <c r="BK88" s="178"/>
      <c r="BL88" s="178"/>
      <c r="BM88" s="178"/>
      <c r="BN88" s="178"/>
      <c r="BO88" s="178"/>
      <c r="BP88" s="178"/>
      <c r="BQ88" s="178"/>
      <c r="BR88" s="178"/>
      <c r="BS88" s="178"/>
      <c r="BT88" s="178"/>
      <c r="BU88" s="179"/>
      <c r="BV88" s="150" t="str">
        <f>IF(D93&lt;&gt;"",D93,"")</f>
        <v/>
      </c>
      <c r="BW88" s="151"/>
      <c r="BX88" s="150" t="str">
        <f>IF(F93&lt;&gt;"",F93,"")</f>
        <v/>
      </c>
      <c r="BY88" s="151"/>
      <c r="BZ88" s="150" t="str">
        <f>IF(H93&lt;&gt;"",H93,"")</f>
        <v/>
      </c>
      <c r="CA88" s="151"/>
      <c r="CB88" s="150" t="str">
        <f>IF(J93&lt;&gt;"",J93,"")</f>
        <v/>
      </c>
      <c r="CC88" s="151"/>
      <c r="CD88" s="150" t="str">
        <f>IF(L93&lt;&gt;"",L93,"")</f>
        <v/>
      </c>
      <c r="CE88" s="151"/>
      <c r="CF88" s="174" t="str">
        <f>IF($CF86&lt;&gt;"",IF(CF86="W","L","W"),"")</f>
        <v/>
      </c>
    </row>
    <row r="89" spans="1:84" ht="11.25" customHeight="1" thickBot="1">
      <c r="A89" s="192"/>
      <c r="B89" s="193"/>
      <c r="C89" s="175" t="str">
        <f>IF($D68="1P","C","D")</f>
        <v>D</v>
      </c>
      <c r="D89" s="201"/>
      <c r="E89" s="202"/>
      <c r="F89" s="201"/>
      <c r="G89" s="202"/>
      <c r="H89" s="201"/>
      <c r="I89" s="202"/>
      <c r="J89" s="201"/>
      <c r="K89" s="202"/>
      <c r="L89" s="201"/>
      <c r="M89" s="205"/>
      <c r="N89" s="69" t="str">
        <f>IF(CF76&lt;&gt;"",IF(ISERROR(AND(BV80="",BX80="",BZ80="",CB80="",CD80="")),"E",IF(AND(BV80="",BX80="",BZ80="",CB80="",CD80=""),"","E")),"")</f>
        <v/>
      </c>
      <c r="O89" s="192"/>
      <c r="P89" s="193"/>
      <c r="Q89" s="175" t="str">
        <f>IF($D68="1P","B","D")</f>
        <v>D</v>
      </c>
      <c r="R89" s="201"/>
      <c r="S89" s="202"/>
      <c r="T89" s="201"/>
      <c r="U89" s="202"/>
      <c r="V89" s="201"/>
      <c r="W89" s="202"/>
      <c r="X89" s="201"/>
      <c r="Y89" s="202"/>
      <c r="Z89" s="201"/>
      <c r="AA89" s="205"/>
      <c r="AB89" s="69" t="str">
        <f>IF(CF106&lt;&gt;"",IF(ISERROR(AND(BV110="",BX110="",BZ110="",CB110="",CD110="")),"E",IF(AND(BV110="",BX110="",BZ110="",CB110="",CD110=""),"","E")),"")</f>
        <v/>
      </c>
      <c r="AP89" s="3"/>
      <c r="AQ89" s="160"/>
      <c r="AR89" s="161"/>
      <c r="AS89" s="161"/>
      <c r="AT89" s="161"/>
      <c r="AU89" s="161"/>
      <c r="AV89" s="161"/>
      <c r="AW89" s="161"/>
      <c r="AX89" s="161"/>
      <c r="AY89" s="161"/>
      <c r="AZ89" s="161"/>
      <c r="BA89" s="161"/>
      <c r="BB89" s="161"/>
      <c r="BC89" s="162"/>
      <c r="BD89" s="167"/>
      <c r="BE89" s="168"/>
      <c r="BF89" s="176"/>
      <c r="BG89" s="180"/>
      <c r="BH89" s="181"/>
      <c r="BI89" s="181"/>
      <c r="BJ89" s="181"/>
      <c r="BK89" s="181"/>
      <c r="BL89" s="181"/>
      <c r="BM89" s="181"/>
      <c r="BN89" s="181"/>
      <c r="BO89" s="181"/>
      <c r="BP89" s="181"/>
      <c r="BQ89" s="181"/>
      <c r="BR89" s="181"/>
      <c r="BS89" s="181"/>
      <c r="BT89" s="181"/>
      <c r="BU89" s="182"/>
      <c r="BV89" s="152"/>
      <c r="BW89" s="153"/>
      <c r="BX89" s="152"/>
      <c r="BY89" s="153"/>
      <c r="BZ89" s="152"/>
      <c r="CA89" s="153"/>
      <c r="CB89" s="152"/>
      <c r="CC89" s="153"/>
      <c r="CD89" s="152"/>
      <c r="CE89" s="153"/>
      <c r="CF89" s="174"/>
    </row>
    <row r="90" spans="1:84" ht="11.25" customHeight="1" thickBot="1">
      <c r="A90" s="194"/>
      <c r="B90" s="195"/>
      <c r="C90" s="207"/>
      <c r="D90" s="203"/>
      <c r="E90" s="204"/>
      <c r="F90" s="203"/>
      <c r="G90" s="204"/>
      <c r="H90" s="203"/>
      <c r="I90" s="204"/>
      <c r="J90" s="203"/>
      <c r="K90" s="204"/>
      <c r="L90" s="203"/>
      <c r="M90" s="206"/>
      <c r="N90" s="69" t="str">
        <f>IF(CF78&lt;&gt;"",IF(CF78="W",IF(SUM(IF(D89&gt;D87,1,0),IF(F89&gt;F87,1,0),IF(H89&gt;H87,1,0),IF(J89&gt;J87,1,0),IF(L89&gt;L87,1,0))&lt;&gt;3,"E",""),""),"")</f>
        <v/>
      </c>
      <c r="O90" s="194"/>
      <c r="P90" s="195"/>
      <c r="Q90" s="207"/>
      <c r="R90" s="203"/>
      <c r="S90" s="204"/>
      <c r="T90" s="203"/>
      <c r="U90" s="204"/>
      <c r="V90" s="203"/>
      <c r="W90" s="204"/>
      <c r="X90" s="203"/>
      <c r="Y90" s="204"/>
      <c r="Z90" s="203"/>
      <c r="AA90" s="206"/>
      <c r="AB90" s="69" t="str">
        <f>IF(CF108&lt;&gt;"",IF(CF108="W",IF(SUM(IF(R89&gt;R87,1,0),IF(T89&gt;T87,1,0),IF(V89&gt;V87,1,0),IF(X89&gt;X87,1,0),IF(Z89&gt;Z87,1,0))&lt;&gt;3,"E",""),""),"")</f>
        <v/>
      </c>
      <c r="AP90" s="3"/>
      <c r="AQ90" s="126"/>
      <c r="AR90" s="126"/>
      <c r="AS90" s="126"/>
      <c r="AT90" s="126"/>
      <c r="AU90" s="126"/>
      <c r="AV90" s="126"/>
      <c r="AW90" s="126"/>
      <c r="AX90" s="126"/>
      <c r="AY90" s="126"/>
      <c r="AZ90" s="126"/>
      <c r="BA90" s="126"/>
      <c r="BB90" s="126"/>
      <c r="BC90" s="126"/>
      <c r="BV90" s="169" t="str">
        <f>IF(CF86&lt;&gt;"",IF(AND(AND(BV86&gt;-1,BV88&gt;-1),OR(BV86&gt;10,BV88&gt;10),ABS(BV86-BV88)&gt;1,IF(OR(BV86&gt;11,BV88&gt;11),ABS(BV86-BV88)=2,TRUE),BV86=INT(BV86),BV88=INT(BV88)),"","Error"),"")</f>
        <v/>
      </c>
      <c r="BW90" s="169"/>
      <c r="BX90" s="169" t="str">
        <f>IF(CF86&lt;&gt;"",IF(AND(AND(BX86&gt;-1,BX88&gt;-1),OR(BX86&gt;10,BX88&gt;10),ABS(BX86-BX88)&gt;1,IF(OR(BX86&gt;11,BX88&gt;11),ABS(BX86-BX88)=2,TRUE),BX86=INT(BX86),BX88=INT(BX88)),"","Error"),"")</f>
        <v/>
      </c>
      <c r="BY90" s="169"/>
      <c r="BZ90" s="169" t="str">
        <f>IF(CF86&lt;&gt;"",IF(AND(AND(BZ86&gt;-1,BZ88&gt;-1),OR(BZ86&gt;10,BZ88&gt;10),ABS(BZ86-BZ88)&gt;1,IF(OR(BZ86&gt;11,BZ88&gt;11),ABS(BZ86-BZ88)=2,TRUE),BZ86=INT(BZ86),BZ88=INT(BZ88)),"","Error"),"")</f>
        <v/>
      </c>
      <c r="CA90" s="169"/>
      <c r="CB90" s="169" t="str">
        <f>IF(AND(CF86&lt;&gt;"",CB86&lt;&gt;""),IF(AND(AND(CB86&gt;-1,CB88&gt;-1),OR(CB86&gt;10,CB88&gt;10),ABS(CB86-CB88)&gt;1,IF(OR(CB86&gt;11,CB88&gt;11),ABS(CB86-CB88)=2,TRUE),CB86=INT(CB86),CB88=INT(CB88)),"","Error"),"")</f>
        <v/>
      </c>
      <c r="CC90" s="169"/>
      <c r="CD90" s="169" t="str">
        <f>IF(AND(CF86&lt;&gt;"",CD86&lt;&gt;""),IF(AND(AND(CD86&gt;-1,CD88&gt;-1),OR(CD86&gt;10,CD88&gt;10),ABS(CD86-CD88)&gt;1,IF(OR(CD86&gt;11,CD88&gt;11),ABS(CD86-CD88)=2,TRUE),CD86=INT(CD86),CD88=INT(CD88)),"","Error"),"")</f>
        <v/>
      </c>
      <c r="CE90" s="169"/>
    </row>
    <row r="91" spans="1:84" ht="11.25" customHeight="1">
      <c r="A91" s="170">
        <v>3</v>
      </c>
      <c r="B91" s="191"/>
      <c r="C91" s="183" t="str">
        <f>IF($D68="1P","A","A")</f>
        <v>A</v>
      </c>
      <c r="D91" s="197"/>
      <c r="E91" s="198"/>
      <c r="F91" s="197"/>
      <c r="G91" s="198"/>
      <c r="H91" s="197"/>
      <c r="I91" s="198"/>
      <c r="J91" s="197"/>
      <c r="K91" s="198"/>
      <c r="L91" s="197"/>
      <c r="M91" s="208"/>
      <c r="N91" s="69" t="str">
        <f>IF(CF86&lt;&gt;"",IF(CF86="W",IF(SUM(IF(D91&gt;D93,1,0),IF(F91&gt;F93,1,0),IF(H91&gt;H93,1,0),IF(J91&gt;J93,1,0),IF(L91&gt;L93,1,0))&lt;&gt;3,"E",""),""),"")</f>
        <v/>
      </c>
      <c r="O91" s="170">
        <v>6</v>
      </c>
      <c r="P91" s="191"/>
      <c r="Q91" s="183" t="str">
        <f>IF($D68="1P","C","B")</f>
        <v>B</v>
      </c>
      <c r="R91" s="197"/>
      <c r="S91" s="198"/>
      <c r="T91" s="197"/>
      <c r="U91" s="198"/>
      <c r="V91" s="197"/>
      <c r="W91" s="198"/>
      <c r="X91" s="197"/>
      <c r="Y91" s="198"/>
      <c r="Z91" s="197"/>
      <c r="AA91" s="208"/>
      <c r="AB91" s="69" t="str">
        <f>IF(CF116&lt;&gt;"",IF(CF116="W",IF(SUM(IF(R91&gt;R93,1,0),IF(T91&gt;T93,1,0),IF(V91&gt;V93,1,0),IF(X91&gt;X93,1,0),IF(Z91&gt;Z93,1,0))&lt;&gt;3,"E",""),""),"")</f>
        <v/>
      </c>
      <c r="AP91" s="3"/>
      <c r="AQ91" s="126"/>
      <c r="AR91" s="126"/>
      <c r="AS91" s="126"/>
      <c r="AT91" s="126"/>
      <c r="AU91" s="126"/>
      <c r="AV91" s="126"/>
      <c r="AW91" s="126"/>
      <c r="AX91" s="126"/>
      <c r="AY91" s="126"/>
      <c r="AZ91" s="126"/>
      <c r="BA91" s="126"/>
      <c r="BB91" s="126"/>
      <c r="BC91" s="126"/>
    </row>
    <row r="92" spans="1:84" ht="11.25" customHeight="1">
      <c r="A92" s="192"/>
      <c r="B92" s="193"/>
      <c r="C92" s="196"/>
      <c r="D92" s="199"/>
      <c r="E92" s="200"/>
      <c r="F92" s="199"/>
      <c r="G92" s="200"/>
      <c r="H92" s="199"/>
      <c r="I92" s="200"/>
      <c r="J92" s="199"/>
      <c r="K92" s="200"/>
      <c r="L92" s="199"/>
      <c r="M92" s="209"/>
      <c r="N92" s="69" t="str">
        <f>IF(CF86&lt;&gt;"",IF(ISERROR(AND(BV90="",BX90="",BZ90="",CB90="",CD90="")),"E",IF(AND(BV90="",BX90="",BZ90="",CB90="",CD90=""),"","E")),"")</f>
        <v/>
      </c>
      <c r="O92" s="192"/>
      <c r="P92" s="193"/>
      <c r="Q92" s="196"/>
      <c r="R92" s="199"/>
      <c r="S92" s="200"/>
      <c r="T92" s="199"/>
      <c r="U92" s="200"/>
      <c r="V92" s="199"/>
      <c r="W92" s="200"/>
      <c r="X92" s="199"/>
      <c r="Y92" s="200"/>
      <c r="Z92" s="199"/>
      <c r="AA92" s="209"/>
      <c r="AB92" s="69" t="str">
        <f>IF(CF116&lt;&gt;"",IF(ISERROR(AND(BV120="",BX120="",BZ120="",CB120="",CD120="")),"E",IF(AND(BV120="",BX120="",BZ120="",CB120="",CD120=""),"","E")),"")</f>
        <v/>
      </c>
      <c r="AP92" s="3"/>
      <c r="AQ92" s="127"/>
      <c r="AR92" s="127"/>
      <c r="AS92" s="127"/>
      <c r="AT92" s="127"/>
      <c r="AU92" s="127"/>
      <c r="AV92" s="127"/>
      <c r="AW92" s="127"/>
      <c r="AX92" s="127"/>
      <c r="AY92" s="127"/>
      <c r="AZ92" s="127"/>
      <c r="BA92" s="127"/>
      <c r="BB92" s="127"/>
      <c r="BC92" s="127"/>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3"/>
    </row>
    <row r="93" spans="1:84" ht="11.25" customHeight="1">
      <c r="A93" s="192"/>
      <c r="B93" s="193"/>
      <c r="C93" s="175" t="str">
        <f>IF($D68="1P","C","B")</f>
        <v>B</v>
      </c>
      <c r="D93" s="201"/>
      <c r="E93" s="202"/>
      <c r="F93" s="201"/>
      <c r="G93" s="202"/>
      <c r="H93" s="201"/>
      <c r="I93" s="202"/>
      <c r="J93" s="201"/>
      <c r="K93" s="202"/>
      <c r="L93" s="201"/>
      <c r="M93" s="205"/>
      <c r="N93" s="69" t="str">
        <f>IF(CF86&lt;&gt;"",IF(ISERROR(AND(BV90="",BX90="",BZ90="",CB90="",CD90="")),"E",IF(AND(BV90="",BX90="",BZ90="",CB90="",CD90=""),"","E")),"")</f>
        <v/>
      </c>
      <c r="O93" s="192"/>
      <c r="P93" s="193"/>
      <c r="Q93" s="175" t="str">
        <f>IF($D68="1P","D","C")</f>
        <v>C</v>
      </c>
      <c r="R93" s="201"/>
      <c r="S93" s="202"/>
      <c r="T93" s="201"/>
      <c r="U93" s="202"/>
      <c r="V93" s="201"/>
      <c r="W93" s="202"/>
      <c r="X93" s="201"/>
      <c r="Y93" s="202"/>
      <c r="Z93" s="201"/>
      <c r="AA93" s="205"/>
      <c r="AB93" s="69" t="str">
        <f>IF(CF116&lt;&gt;"",IF(ISERROR(AND(BV120="",BX120="",BZ120="",CB120="",CD120="")),"E",IF(AND(BV120="",BX120="",BZ120="",CB120="",CD120=""),"","E")),"")</f>
        <v/>
      </c>
      <c r="AP93" s="3"/>
      <c r="AQ93" s="128"/>
      <c r="AR93" s="128"/>
      <c r="AS93" s="128"/>
      <c r="AT93" s="128"/>
      <c r="AU93" s="128"/>
      <c r="AV93" s="128"/>
      <c r="AW93" s="128"/>
      <c r="AX93" s="128"/>
      <c r="AY93" s="128"/>
      <c r="AZ93" s="128"/>
      <c r="BA93" s="128"/>
      <c r="BB93" s="128"/>
      <c r="BC93" s="128"/>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3"/>
    </row>
    <row r="94" spans="1:84" ht="11.25" customHeight="1" thickBot="1">
      <c r="A94" s="194"/>
      <c r="B94" s="195"/>
      <c r="C94" s="207"/>
      <c r="D94" s="203"/>
      <c r="E94" s="204"/>
      <c r="F94" s="203"/>
      <c r="G94" s="204"/>
      <c r="H94" s="203"/>
      <c r="I94" s="204"/>
      <c r="J94" s="203"/>
      <c r="K94" s="204"/>
      <c r="L94" s="203"/>
      <c r="M94" s="206"/>
      <c r="N94" s="69" t="str">
        <f>IF(CF88&lt;&gt;"",IF(CF88="W",IF(SUM(IF(D93&gt;D91,1,0),IF(F93&gt;F91,1,0),IF(H93&gt;H91,1,0),IF(J93&gt;J91,1,0),IF(L93&gt;L91,1,0))&lt;&gt;3,"E",""),""),"")</f>
        <v/>
      </c>
      <c r="O94" s="194"/>
      <c r="P94" s="195"/>
      <c r="Q94" s="207"/>
      <c r="R94" s="203"/>
      <c r="S94" s="204"/>
      <c r="T94" s="203"/>
      <c r="U94" s="204"/>
      <c r="V94" s="203"/>
      <c r="W94" s="204"/>
      <c r="X94" s="203"/>
      <c r="Y94" s="204"/>
      <c r="Z94" s="203"/>
      <c r="AA94" s="206"/>
      <c r="AB94" s="69" t="str">
        <f>IF(CF118&lt;&gt;"",IF(CF118="W",IF(SUM(IF(R93&gt;R91,1,0),IF(T93&gt;T91,1,0),IF(V93&gt;V91,1,0),IF(X93&gt;X91,1,0),IF(Z93&gt;Z91,1,0))&lt;&gt;3,"E",""),""),"")</f>
        <v/>
      </c>
      <c r="AP94" s="3"/>
      <c r="AQ94" s="126"/>
      <c r="AR94" s="126"/>
      <c r="AS94" s="126"/>
      <c r="AT94" s="126"/>
      <c r="AU94" s="126"/>
      <c r="AV94" s="126"/>
      <c r="AW94" s="126"/>
      <c r="AX94" s="126"/>
      <c r="AY94" s="126"/>
      <c r="AZ94" s="126"/>
      <c r="BA94" s="126"/>
      <c r="BB94" s="126"/>
      <c r="BC94" s="126"/>
      <c r="CF94" s="3"/>
    </row>
    <row r="95" spans="1:84" ht="11.25" customHeight="1" thickBo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P95" s="3"/>
      <c r="AQ95" s="127"/>
      <c r="AR95" s="127"/>
      <c r="AS95" s="127"/>
      <c r="AT95" s="127"/>
      <c r="AU95" s="127"/>
      <c r="AV95" s="127"/>
      <c r="AW95" s="127"/>
      <c r="AX95" s="127"/>
      <c r="AY95" s="127"/>
      <c r="AZ95" s="127"/>
      <c r="BA95" s="127"/>
      <c r="BB95" s="127"/>
      <c r="BC95" s="127"/>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3"/>
    </row>
    <row r="96" spans="1:84" ht="11.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P96" s="3"/>
      <c r="AQ96" s="154" t="str">
        <f>CONCATENATE($A70," ",$D70,","," ",$F68)</f>
        <v>Group: 2, Men's Singles</v>
      </c>
      <c r="AR96" s="155"/>
      <c r="AS96" s="155"/>
      <c r="AT96" s="155"/>
      <c r="AU96" s="155"/>
      <c r="AV96" s="155"/>
      <c r="AW96" s="155"/>
      <c r="AX96" s="155"/>
      <c r="AY96" s="155"/>
      <c r="AZ96" s="155"/>
      <c r="BA96" s="155"/>
      <c r="BB96" s="155"/>
      <c r="BC96" s="156"/>
      <c r="BD96" s="163">
        <f>O83</f>
        <v>4</v>
      </c>
      <c r="BE96" s="164"/>
      <c r="BF96" s="183" t="str">
        <f>Q83</f>
        <v>C</v>
      </c>
      <c r="BG96" s="185" t="str">
        <f>IF(VLOOKUP($BF96,$A72:$C78,3,FALSE)=0,"",CONCATENATE(VLOOKUP(VLOOKUP($BF96,$A72:$C78,3,FALSE),Players!$C:$G,4,FALSE)," ",VLOOKUP($BF96,$A72:$C78,3,FALSE)," ",IF(ISERROR(VLOOKUP(VLOOKUP($BF96,$A72:$C78,3,FALSE),Players!$C:$G,5,FALSE)),"()",CONCATENATE("(",VLOOKUP(VLOOKUP($BF96,$A72:$C78,3,FALSE),Players!$C:$G,5,FALSE),")"))))</f>
        <v/>
      </c>
      <c r="BH96" s="186"/>
      <c r="BI96" s="186"/>
      <c r="BJ96" s="186"/>
      <c r="BK96" s="186"/>
      <c r="BL96" s="186"/>
      <c r="BM96" s="186"/>
      <c r="BN96" s="186"/>
      <c r="BO96" s="186"/>
      <c r="BP96" s="186"/>
      <c r="BQ96" s="186"/>
      <c r="BR96" s="186"/>
      <c r="BS96" s="186"/>
      <c r="BT96" s="186"/>
      <c r="BU96" s="187"/>
      <c r="BV96" s="170" t="str">
        <f>IF(R83&lt;&gt;"",R83,"")</f>
        <v/>
      </c>
      <c r="BW96" s="171"/>
      <c r="BX96" s="170" t="str">
        <f>IF(T83&lt;&gt;"",T83,"")</f>
        <v/>
      </c>
      <c r="BY96" s="171"/>
      <c r="BZ96" s="170" t="str">
        <f>IF(V83&lt;&gt;"",V83,"")</f>
        <v/>
      </c>
      <c r="CA96" s="171"/>
      <c r="CB96" s="170" t="str">
        <f>IF(X83&lt;&gt;"",X83,"")</f>
        <v/>
      </c>
      <c r="CC96" s="171"/>
      <c r="CD96" s="170" t="str">
        <f>IF(Z83&lt;&gt;"",Z83,"")</f>
        <v/>
      </c>
      <c r="CE96" s="171"/>
      <c r="CF96" s="174" t="str">
        <f>IF($CD96=$CD98,IF($CB96=$CB98,IF($BZ96&lt;&gt;"",IF($BZ96&gt;$BZ98,"W","L"),""),IF($CB96&gt;$CB98,"W","L")),IF($CD96&gt;$CD98,"W","L"))</f>
        <v/>
      </c>
    </row>
    <row r="97" spans="1:84" ht="11.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P97" s="3"/>
      <c r="AQ97" s="157"/>
      <c r="AR97" s="158"/>
      <c r="AS97" s="158"/>
      <c r="AT97" s="158"/>
      <c r="AU97" s="158"/>
      <c r="AV97" s="158"/>
      <c r="AW97" s="158"/>
      <c r="AX97" s="158"/>
      <c r="AY97" s="158"/>
      <c r="AZ97" s="158"/>
      <c r="BA97" s="158"/>
      <c r="BB97" s="158"/>
      <c r="BC97" s="159"/>
      <c r="BD97" s="165"/>
      <c r="BE97" s="166"/>
      <c r="BF97" s="184"/>
      <c r="BG97" s="188"/>
      <c r="BH97" s="189"/>
      <c r="BI97" s="189"/>
      <c r="BJ97" s="189"/>
      <c r="BK97" s="189"/>
      <c r="BL97" s="189"/>
      <c r="BM97" s="189"/>
      <c r="BN97" s="189"/>
      <c r="BO97" s="189"/>
      <c r="BP97" s="189"/>
      <c r="BQ97" s="189"/>
      <c r="BR97" s="189"/>
      <c r="BS97" s="189"/>
      <c r="BT97" s="189"/>
      <c r="BU97" s="190"/>
      <c r="BV97" s="172"/>
      <c r="BW97" s="173"/>
      <c r="BX97" s="172"/>
      <c r="BY97" s="173"/>
      <c r="BZ97" s="172"/>
      <c r="CA97" s="173"/>
      <c r="CB97" s="172"/>
      <c r="CC97" s="173"/>
      <c r="CD97" s="172"/>
      <c r="CE97" s="173"/>
      <c r="CF97" s="174"/>
    </row>
    <row r="98" spans="1:84" ht="11.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P98" s="3"/>
      <c r="AQ98" s="157"/>
      <c r="AR98" s="158"/>
      <c r="AS98" s="158"/>
      <c r="AT98" s="158"/>
      <c r="AU98" s="158"/>
      <c r="AV98" s="158"/>
      <c r="AW98" s="158"/>
      <c r="AX98" s="158"/>
      <c r="AY98" s="158"/>
      <c r="AZ98" s="158"/>
      <c r="BA98" s="158"/>
      <c r="BB98" s="158"/>
      <c r="BC98" s="159"/>
      <c r="BD98" s="165"/>
      <c r="BE98" s="166"/>
      <c r="BF98" s="175" t="str">
        <f>Q85</f>
        <v>D</v>
      </c>
      <c r="BG98" s="177" t="str">
        <f>IF(VLOOKUP($BF98,$A72:$C78,3,FALSE)=0,"",CONCATENATE(VLOOKUP(VLOOKUP($BF98,$A72:$C78,3,FALSE),Players!$C:$G,4,FALSE)," ",VLOOKUP($BF98,$A72:$C78,3,FALSE)," ",IF(ISERROR(VLOOKUP(VLOOKUP($BF98,$A72:$C78,3,FALSE),Players!$C:$G,5,FALSE)),"()",CONCATENATE("(",VLOOKUP(VLOOKUP($BF98,$A72:$C78,3,FALSE),Players!$C:$G,5,FALSE),")"))))</f>
        <v/>
      </c>
      <c r="BH98" s="178"/>
      <c r="BI98" s="178"/>
      <c r="BJ98" s="178"/>
      <c r="BK98" s="178"/>
      <c r="BL98" s="178"/>
      <c r="BM98" s="178"/>
      <c r="BN98" s="178"/>
      <c r="BO98" s="178"/>
      <c r="BP98" s="178"/>
      <c r="BQ98" s="178"/>
      <c r="BR98" s="178"/>
      <c r="BS98" s="178"/>
      <c r="BT98" s="178"/>
      <c r="BU98" s="179"/>
      <c r="BV98" s="150" t="str">
        <f>IF(R85&lt;&gt;"",R85,"")</f>
        <v/>
      </c>
      <c r="BW98" s="151"/>
      <c r="BX98" s="150" t="str">
        <f>IF(T85&lt;&gt;"",T85,"")</f>
        <v/>
      </c>
      <c r="BY98" s="151"/>
      <c r="BZ98" s="150" t="str">
        <f>IF(V85&lt;&gt;"",V85,"")</f>
        <v/>
      </c>
      <c r="CA98" s="151"/>
      <c r="CB98" s="150" t="str">
        <f>IF(X85&lt;&gt;"",X85,"")</f>
        <v/>
      </c>
      <c r="CC98" s="151"/>
      <c r="CD98" s="150" t="str">
        <f>IF(Z85&lt;&gt;"",Z85,"")</f>
        <v/>
      </c>
      <c r="CE98" s="151"/>
      <c r="CF98" s="174" t="str">
        <f>IF($CF96&lt;&gt;"",IF(CF96="W","L","W"),"")</f>
        <v/>
      </c>
    </row>
    <row r="99" spans="1:84" ht="11.25" customHeight="1" thickBo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P99" s="3"/>
      <c r="AQ99" s="160"/>
      <c r="AR99" s="161"/>
      <c r="AS99" s="161"/>
      <c r="AT99" s="161"/>
      <c r="AU99" s="161"/>
      <c r="AV99" s="161"/>
      <c r="AW99" s="161"/>
      <c r="AX99" s="161"/>
      <c r="AY99" s="161"/>
      <c r="AZ99" s="161"/>
      <c r="BA99" s="161"/>
      <c r="BB99" s="161"/>
      <c r="BC99" s="162"/>
      <c r="BD99" s="167"/>
      <c r="BE99" s="168"/>
      <c r="BF99" s="176"/>
      <c r="BG99" s="180"/>
      <c r="BH99" s="181"/>
      <c r="BI99" s="181"/>
      <c r="BJ99" s="181"/>
      <c r="BK99" s="181"/>
      <c r="BL99" s="181"/>
      <c r="BM99" s="181"/>
      <c r="BN99" s="181"/>
      <c r="BO99" s="181"/>
      <c r="BP99" s="181"/>
      <c r="BQ99" s="181"/>
      <c r="BR99" s="181"/>
      <c r="BS99" s="181"/>
      <c r="BT99" s="181"/>
      <c r="BU99" s="182"/>
      <c r="BV99" s="152"/>
      <c r="BW99" s="153"/>
      <c r="BX99" s="152"/>
      <c r="BY99" s="153"/>
      <c r="BZ99" s="152"/>
      <c r="CA99" s="153"/>
      <c r="CB99" s="152"/>
      <c r="CC99" s="153"/>
      <c r="CD99" s="152"/>
      <c r="CE99" s="153"/>
      <c r="CF99" s="174"/>
    </row>
    <row r="100" spans="1:84" ht="11.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P100" s="3"/>
      <c r="AQ100" s="126"/>
      <c r="AR100" s="126"/>
      <c r="AS100" s="126"/>
      <c r="AT100" s="126"/>
      <c r="AU100" s="126"/>
      <c r="AV100" s="126"/>
      <c r="AW100" s="126"/>
      <c r="AX100" s="126"/>
      <c r="AY100" s="126"/>
      <c r="AZ100" s="126"/>
      <c r="BA100" s="126"/>
      <c r="BB100" s="126"/>
      <c r="BC100" s="126"/>
      <c r="BV100" s="169" t="str">
        <f>IF(CF96&lt;&gt;"",IF(AND(AND(BV96&gt;-1,BV98&gt;-1),OR(BV96&gt;10,BV98&gt;10),ABS(BV96-BV98)&gt;1,IF(OR(BV96&gt;11,BV98&gt;11),ABS(BV96-BV98)=2,TRUE),BV96=INT(BV96),BV98=INT(BV98)),"","Error"),"")</f>
        <v/>
      </c>
      <c r="BW100" s="169"/>
      <c r="BX100" s="169" t="str">
        <f>IF(CF96&lt;&gt;"",IF(AND(AND(BX96&gt;-1,BX98&gt;-1),OR(BX96&gt;10,BX98&gt;10),ABS(BX96-BX98)&gt;1,IF(OR(BX96&gt;11,BX98&gt;11),ABS(BX96-BX98)=2,TRUE),BX96=INT(BX96),BX98=INT(BX98)),"","Error"),"")</f>
        <v/>
      </c>
      <c r="BY100" s="169"/>
      <c r="BZ100" s="169" t="str">
        <f>IF(CF96&lt;&gt;"",IF(AND(AND(BZ96&gt;-1,BZ98&gt;-1),OR(BZ96&gt;10,BZ98&gt;10),ABS(BZ96-BZ98)&gt;1,IF(OR(BZ96&gt;11,BZ98&gt;11),ABS(BZ96-BZ98)=2,TRUE),BZ96=INT(BZ96),BZ98=INT(BZ98)),"","Error"),"")</f>
        <v/>
      </c>
      <c r="CA100" s="169"/>
      <c r="CB100" s="169" t="str">
        <f>IF(AND(CF96&lt;&gt;"",CB96&lt;&gt;""),IF(AND(AND(CB96&gt;-1,CB98&gt;-1),OR(CB96&gt;10,CB98&gt;10),ABS(CB96-CB98)&gt;1,IF(OR(CB96&gt;11,CB98&gt;11),ABS(CB96-CB98)=2,TRUE),CB96=INT(CB96),CB98=INT(CB98)),"","Error"),"")</f>
        <v/>
      </c>
      <c r="CC100" s="169"/>
      <c r="CD100" s="169" t="str">
        <f>IF(AND(CF96&lt;&gt;"",CD96&lt;&gt;""),IF(AND(AND(CD96&gt;-1,CD98&gt;-1),OR(CD96&gt;10,CD98&gt;10),ABS(CD96-CD98)&gt;1,IF(OR(CD96&gt;11,CD98&gt;11),ABS(CD96-CD98)=2,TRUE),CD96=INT(CD96),CD98=INT(CD98)),"","Error"),"")</f>
        <v/>
      </c>
      <c r="CE100" s="169"/>
      <c r="CF100" s="3"/>
    </row>
    <row r="101" spans="1:84" ht="11.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P101" s="3"/>
      <c r="AQ101" s="126"/>
      <c r="AR101" s="126"/>
      <c r="AS101" s="126"/>
      <c r="AT101" s="126"/>
      <c r="AU101" s="126"/>
      <c r="AV101" s="126"/>
      <c r="AW101" s="126"/>
      <c r="AX101" s="126"/>
      <c r="AY101" s="126"/>
      <c r="AZ101" s="126"/>
      <c r="BA101" s="126"/>
      <c r="BB101" s="126"/>
      <c r="BC101" s="126"/>
      <c r="CF101" s="3"/>
    </row>
    <row r="102" spans="1:84" ht="11.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P102" s="3"/>
      <c r="AQ102" s="127"/>
      <c r="AR102" s="127"/>
      <c r="AS102" s="127"/>
      <c r="AT102" s="127"/>
      <c r="AU102" s="127"/>
      <c r="AV102" s="127"/>
      <c r="AW102" s="127"/>
      <c r="AX102" s="127"/>
      <c r="AY102" s="127"/>
      <c r="AZ102" s="127"/>
      <c r="BA102" s="127"/>
      <c r="BB102" s="127"/>
      <c r="BC102" s="127"/>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3"/>
    </row>
    <row r="103" spans="1:84" ht="11.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P103" s="3"/>
      <c r="AQ103" s="128"/>
      <c r="AR103" s="128"/>
      <c r="AS103" s="128"/>
      <c r="AT103" s="128"/>
      <c r="AU103" s="128"/>
      <c r="AV103" s="128"/>
      <c r="AW103" s="128"/>
      <c r="AX103" s="128"/>
      <c r="AY103" s="128"/>
      <c r="AZ103" s="128"/>
      <c r="BA103" s="128"/>
      <c r="BB103" s="128"/>
      <c r="BC103" s="128"/>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3"/>
    </row>
    <row r="104" spans="1:84" ht="11.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P104" s="3"/>
      <c r="AQ104" s="126"/>
      <c r="AR104" s="126"/>
      <c r="AS104" s="126"/>
      <c r="AT104" s="126"/>
      <c r="AU104" s="126"/>
      <c r="AV104" s="126"/>
      <c r="AW104" s="126"/>
      <c r="AX104" s="126"/>
      <c r="AY104" s="126"/>
      <c r="AZ104" s="126"/>
      <c r="BA104" s="126"/>
      <c r="BB104" s="126"/>
      <c r="BC104" s="126"/>
      <c r="CF104" s="3"/>
    </row>
    <row r="105" spans="1:84" ht="11.25" customHeight="1" thickBo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P105" s="3"/>
      <c r="AQ105" s="127"/>
      <c r="AR105" s="127"/>
      <c r="AS105" s="127"/>
      <c r="AT105" s="127"/>
      <c r="AU105" s="127"/>
      <c r="AV105" s="127"/>
      <c r="AW105" s="127"/>
      <c r="AX105" s="127"/>
      <c r="AY105" s="127"/>
      <c r="AZ105" s="127"/>
      <c r="BA105" s="127"/>
      <c r="BB105" s="127"/>
      <c r="BC105" s="127"/>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3"/>
    </row>
    <row r="106" spans="1:84" ht="11.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P106" s="3"/>
      <c r="AQ106" s="154" t="str">
        <f>CONCATENATE($A70," ",$D70,","," ",$F68)</f>
        <v>Group: 2, Men's Singles</v>
      </c>
      <c r="AR106" s="155"/>
      <c r="AS106" s="155"/>
      <c r="AT106" s="155"/>
      <c r="AU106" s="155"/>
      <c r="AV106" s="155"/>
      <c r="AW106" s="155"/>
      <c r="AX106" s="155"/>
      <c r="AY106" s="155"/>
      <c r="AZ106" s="155"/>
      <c r="BA106" s="155"/>
      <c r="BB106" s="155"/>
      <c r="BC106" s="156"/>
      <c r="BD106" s="163">
        <f>O87</f>
        <v>5</v>
      </c>
      <c r="BE106" s="164"/>
      <c r="BF106" s="183" t="str">
        <f>Q87</f>
        <v>A</v>
      </c>
      <c r="BG106" s="185" t="str">
        <f>IF(VLOOKUP($BF106,$A72:$C78,3,FALSE)=0,"",CONCATENATE(VLOOKUP(VLOOKUP($BF106,$A72:$C78,3,FALSE),Players!$C:$G,4,FALSE)," ",VLOOKUP($BF106,$A72:$C78,3,FALSE)," ",IF(ISERROR(VLOOKUP(VLOOKUP($BF106,$A72:$C78,3,FALSE),Players!$C:$G,5,FALSE)),"()",CONCATENATE("(",VLOOKUP(VLOOKUP($BF106,$A72:$C78,3,FALSE),Players!$C:$G,5,FALSE),")"))))</f>
        <v/>
      </c>
      <c r="BH106" s="186"/>
      <c r="BI106" s="186"/>
      <c r="BJ106" s="186"/>
      <c r="BK106" s="186"/>
      <c r="BL106" s="186"/>
      <c r="BM106" s="186"/>
      <c r="BN106" s="186"/>
      <c r="BO106" s="186"/>
      <c r="BP106" s="186"/>
      <c r="BQ106" s="186"/>
      <c r="BR106" s="186"/>
      <c r="BS106" s="186"/>
      <c r="BT106" s="186"/>
      <c r="BU106" s="187"/>
      <c r="BV106" s="170" t="str">
        <f>IF(R87&lt;&gt;"",R87,"")</f>
        <v/>
      </c>
      <c r="BW106" s="171"/>
      <c r="BX106" s="170" t="str">
        <f>IF(T87&lt;&gt;"",T87,"")</f>
        <v/>
      </c>
      <c r="BY106" s="171"/>
      <c r="BZ106" s="170" t="str">
        <f>IF(V87&lt;&gt;"",V87,"")</f>
        <v/>
      </c>
      <c r="CA106" s="171"/>
      <c r="CB106" s="170" t="str">
        <f>IF(X87&lt;&gt;"",X87,"")</f>
        <v/>
      </c>
      <c r="CC106" s="171"/>
      <c r="CD106" s="170" t="str">
        <f>IF(Z87&lt;&gt;"",Z87,"")</f>
        <v/>
      </c>
      <c r="CE106" s="171"/>
      <c r="CF106" s="174" t="str">
        <f>IF($CD106=$CD108,IF($CB106=$CB108,IF($BZ106&lt;&gt;"",IF($BZ106&gt;$BZ108,"W","L"),""),IF($CB106&gt;$CB108,"W","L")),IF($CD106&gt;$CD108,"W","L"))</f>
        <v/>
      </c>
    </row>
    <row r="107" spans="1:84" ht="11.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P107" s="3"/>
      <c r="AQ107" s="157"/>
      <c r="AR107" s="158"/>
      <c r="AS107" s="158"/>
      <c r="AT107" s="158"/>
      <c r="AU107" s="158"/>
      <c r="AV107" s="158"/>
      <c r="AW107" s="158"/>
      <c r="AX107" s="158"/>
      <c r="AY107" s="158"/>
      <c r="AZ107" s="158"/>
      <c r="BA107" s="158"/>
      <c r="BB107" s="158"/>
      <c r="BC107" s="159"/>
      <c r="BD107" s="165"/>
      <c r="BE107" s="166"/>
      <c r="BF107" s="184"/>
      <c r="BG107" s="188"/>
      <c r="BH107" s="189"/>
      <c r="BI107" s="189"/>
      <c r="BJ107" s="189"/>
      <c r="BK107" s="189"/>
      <c r="BL107" s="189"/>
      <c r="BM107" s="189"/>
      <c r="BN107" s="189"/>
      <c r="BO107" s="189"/>
      <c r="BP107" s="189"/>
      <c r="BQ107" s="189"/>
      <c r="BR107" s="189"/>
      <c r="BS107" s="189"/>
      <c r="BT107" s="189"/>
      <c r="BU107" s="190"/>
      <c r="BV107" s="172"/>
      <c r="BW107" s="173"/>
      <c r="BX107" s="172"/>
      <c r="BY107" s="173"/>
      <c r="BZ107" s="172"/>
      <c r="CA107" s="173"/>
      <c r="CB107" s="172"/>
      <c r="CC107" s="173"/>
      <c r="CD107" s="172"/>
      <c r="CE107" s="173"/>
      <c r="CF107" s="174"/>
    </row>
    <row r="108" spans="1:84" ht="11.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P108" s="3"/>
      <c r="AQ108" s="157"/>
      <c r="AR108" s="158"/>
      <c r="AS108" s="158"/>
      <c r="AT108" s="158"/>
      <c r="AU108" s="158"/>
      <c r="AV108" s="158"/>
      <c r="AW108" s="158"/>
      <c r="AX108" s="158"/>
      <c r="AY108" s="158"/>
      <c r="AZ108" s="158"/>
      <c r="BA108" s="158"/>
      <c r="BB108" s="158"/>
      <c r="BC108" s="159"/>
      <c r="BD108" s="165"/>
      <c r="BE108" s="166"/>
      <c r="BF108" s="175" t="str">
        <f>Q89</f>
        <v>D</v>
      </c>
      <c r="BG108" s="177" t="str">
        <f>IF(VLOOKUP($BF108,$A72:$C78,3,FALSE)=0,"",CONCATENATE(VLOOKUP(VLOOKUP($BF108,$A72:$C78,3,FALSE),Players!$C:$G,4,FALSE)," ",VLOOKUP($BF108,$A72:$C78,3,FALSE)," ",IF(ISERROR(VLOOKUP(VLOOKUP($BF108,$A72:$C78,3,FALSE),Players!$C:$G,5,FALSE)),"()",CONCATENATE("(",VLOOKUP(VLOOKUP($BF108,$A72:$C78,3,FALSE),Players!$C:$G,5,FALSE),")"))))</f>
        <v/>
      </c>
      <c r="BH108" s="178"/>
      <c r="BI108" s="178"/>
      <c r="BJ108" s="178"/>
      <c r="BK108" s="178"/>
      <c r="BL108" s="178"/>
      <c r="BM108" s="178"/>
      <c r="BN108" s="178"/>
      <c r="BO108" s="178"/>
      <c r="BP108" s="178"/>
      <c r="BQ108" s="178"/>
      <c r="BR108" s="178"/>
      <c r="BS108" s="178"/>
      <c r="BT108" s="178"/>
      <c r="BU108" s="179"/>
      <c r="BV108" s="150" t="str">
        <f>IF(R89&lt;&gt;"",R89,"")</f>
        <v/>
      </c>
      <c r="BW108" s="151"/>
      <c r="BX108" s="150" t="str">
        <f>IF(T89&lt;&gt;"",T89,"")</f>
        <v/>
      </c>
      <c r="BY108" s="151"/>
      <c r="BZ108" s="150" t="str">
        <f>IF(V89&lt;&gt;"",V89,"")</f>
        <v/>
      </c>
      <c r="CA108" s="151"/>
      <c r="CB108" s="150" t="str">
        <f>IF(X89&lt;&gt;"",X89,"")</f>
        <v/>
      </c>
      <c r="CC108" s="151"/>
      <c r="CD108" s="150" t="str">
        <f>IF(Z89&lt;&gt;"",Z89,"")</f>
        <v/>
      </c>
      <c r="CE108" s="151"/>
      <c r="CF108" s="174" t="str">
        <f>IF($CF106&lt;&gt;"",IF(CF106="W","L","W"),"")</f>
        <v/>
      </c>
    </row>
    <row r="109" spans="1:84" ht="11.25" customHeight="1" thickBo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P109" s="3"/>
      <c r="AQ109" s="160"/>
      <c r="AR109" s="161"/>
      <c r="AS109" s="161"/>
      <c r="AT109" s="161"/>
      <c r="AU109" s="161"/>
      <c r="AV109" s="161"/>
      <c r="AW109" s="161"/>
      <c r="AX109" s="161"/>
      <c r="AY109" s="161"/>
      <c r="AZ109" s="161"/>
      <c r="BA109" s="161"/>
      <c r="BB109" s="161"/>
      <c r="BC109" s="162"/>
      <c r="BD109" s="167"/>
      <c r="BE109" s="168"/>
      <c r="BF109" s="176"/>
      <c r="BG109" s="180"/>
      <c r="BH109" s="181"/>
      <c r="BI109" s="181"/>
      <c r="BJ109" s="181"/>
      <c r="BK109" s="181"/>
      <c r="BL109" s="181"/>
      <c r="BM109" s="181"/>
      <c r="BN109" s="181"/>
      <c r="BO109" s="181"/>
      <c r="BP109" s="181"/>
      <c r="BQ109" s="181"/>
      <c r="BR109" s="181"/>
      <c r="BS109" s="181"/>
      <c r="BT109" s="181"/>
      <c r="BU109" s="182"/>
      <c r="BV109" s="152"/>
      <c r="BW109" s="153"/>
      <c r="BX109" s="152"/>
      <c r="BY109" s="153"/>
      <c r="BZ109" s="152"/>
      <c r="CA109" s="153"/>
      <c r="CB109" s="152"/>
      <c r="CC109" s="153"/>
      <c r="CD109" s="152"/>
      <c r="CE109" s="153"/>
      <c r="CF109" s="174"/>
    </row>
    <row r="110" spans="1:84" ht="11.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P110" s="3"/>
      <c r="AQ110" s="126"/>
      <c r="AR110" s="126"/>
      <c r="AS110" s="126"/>
      <c r="AT110" s="126"/>
      <c r="AU110" s="126"/>
      <c r="AV110" s="126"/>
      <c r="AW110" s="126"/>
      <c r="AX110" s="126"/>
      <c r="AY110" s="126"/>
      <c r="AZ110" s="126"/>
      <c r="BA110" s="126"/>
      <c r="BB110" s="126"/>
      <c r="BC110" s="126"/>
      <c r="BV110" s="169" t="str">
        <f>IF(CF106&lt;&gt;"",IF(AND(AND(BV106&gt;-1,BV108&gt;-1),OR(BV106&gt;10,BV108&gt;10),ABS(BV106-BV108)&gt;1,IF(OR(BV106&gt;11,BV108&gt;11),ABS(BV106-BV108)=2,TRUE),BV106=INT(BV106),BV108=INT(BV108)),"","Error"),"")</f>
        <v/>
      </c>
      <c r="BW110" s="169"/>
      <c r="BX110" s="169" t="str">
        <f>IF(CF106&lt;&gt;"",IF(AND(AND(BX106&gt;-1,BX108&gt;-1),OR(BX106&gt;10,BX108&gt;10),ABS(BX106-BX108)&gt;1,IF(OR(BX106&gt;11,BX108&gt;11),ABS(BX106-BX108)=2,TRUE),BX106=INT(BX106),BX108=INT(BX108)),"","Error"),"")</f>
        <v/>
      </c>
      <c r="BY110" s="169"/>
      <c r="BZ110" s="169" t="str">
        <f>IF(CF106&lt;&gt;"",IF(AND(AND(BZ106&gt;-1,BZ108&gt;-1),OR(BZ106&gt;10,BZ108&gt;10),ABS(BZ106-BZ108)&gt;1,IF(OR(BZ106&gt;11,BZ108&gt;11),ABS(BZ106-BZ108)=2,TRUE),BZ106=INT(BZ106),BZ108=INT(BZ108)),"","Error"),"")</f>
        <v/>
      </c>
      <c r="CA110" s="169"/>
      <c r="CB110" s="169" t="str">
        <f>IF(AND(CF106&lt;&gt;"",CB106&lt;&gt;""),IF(AND(AND(CB106&gt;-1,CB108&gt;-1),OR(CB106&gt;10,CB108&gt;10),ABS(CB106-CB108)&gt;1,IF(OR(CB106&gt;11,CB108&gt;11),ABS(CB106-CB108)=2,TRUE),CB106=INT(CB106),CB108=INT(CB108)),"","Error"),"")</f>
        <v/>
      </c>
      <c r="CC110" s="169"/>
      <c r="CD110" s="169" t="str">
        <f>IF(AND(CF106&lt;&gt;"",CD106&lt;&gt;""),IF(AND(AND(CD106&gt;-1,CD108&gt;-1),OR(CD106&gt;10,CD108&gt;10),ABS(CD106-CD108)&gt;1,IF(OR(CD106&gt;11,CD108&gt;11),ABS(CD106-CD108)=2,TRUE),CD106=INT(CD106),CD108=INT(CD108)),"","Error"),"")</f>
        <v/>
      </c>
      <c r="CE110" s="169"/>
      <c r="CF110" s="3"/>
    </row>
    <row r="111" spans="1:84" ht="11.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P111" s="3"/>
      <c r="AQ111" s="126"/>
      <c r="AR111" s="126"/>
      <c r="AS111" s="126"/>
      <c r="AT111" s="126"/>
      <c r="AU111" s="126"/>
      <c r="AV111" s="126"/>
      <c r="AW111" s="126"/>
      <c r="AX111" s="126"/>
      <c r="AY111" s="126"/>
      <c r="AZ111" s="126"/>
      <c r="BA111" s="126"/>
      <c r="BB111" s="126"/>
      <c r="BC111" s="126"/>
      <c r="CF111" s="3"/>
    </row>
    <row r="112" spans="1:84" ht="11.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P112" s="3"/>
      <c r="AQ112" s="127"/>
      <c r="AR112" s="127"/>
      <c r="AS112" s="127"/>
      <c r="AT112" s="127"/>
      <c r="AU112" s="127"/>
      <c r="AV112" s="127"/>
      <c r="AW112" s="127"/>
      <c r="AX112" s="127"/>
      <c r="AY112" s="127"/>
      <c r="AZ112" s="127"/>
      <c r="BA112" s="127"/>
      <c r="BB112" s="127"/>
      <c r="BC112" s="127"/>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3"/>
    </row>
    <row r="113" spans="1:84" ht="11.25" customHeight="1">
      <c r="A113" s="42"/>
      <c r="R113" s="42"/>
      <c r="S113" s="42"/>
      <c r="W113" s="42"/>
      <c r="X113" s="43"/>
      <c r="Y113" s="43"/>
      <c r="Z113" s="43"/>
      <c r="AA113" s="43"/>
      <c r="AB113" s="3"/>
      <c r="AP113" s="3"/>
      <c r="AQ113" s="128"/>
      <c r="AR113" s="128"/>
      <c r="AS113" s="128"/>
      <c r="AT113" s="128"/>
      <c r="AU113" s="128"/>
      <c r="AV113" s="128"/>
      <c r="AW113" s="128"/>
      <c r="AX113" s="128"/>
      <c r="AY113" s="128"/>
      <c r="AZ113" s="128"/>
      <c r="BA113" s="128"/>
      <c r="BB113" s="128"/>
      <c r="BC113" s="128"/>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3"/>
    </row>
    <row r="114" spans="1:84" ht="11.25" customHeight="1">
      <c r="A114" s="42"/>
      <c r="R114" s="42"/>
      <c r="S114" s="42"/>
      <c r="W114" s="42"/>
      <c r="AA114" s="42"/>
      <c r="AB114" s="3"/>
      <c r="AP114" s="3"/>
      <c r="AQ114" s="126"/>
      <c r="AR114" s="126"/>
      <c r="AS114" s="126"/>
      <c r="AT114" s="126"/>
      <c r="AU114" s="126"/>
      <c r="AV114" s="126"/>
      <c r="AW114" s="126"/>
      <c r="AX114" s="126"/>
      <c r="AY114" s="126"/>
      <c r="AZ114" s="126"/>
      <c r="BA114" s="126"/>
      <c r="BB114" s="126"/>
      <c r="BC114" s="126"/>
      <c r="CF114" s="3"/>
    </row>
    <row r="115" spans="1:84" ht="11.25" customHeight="1" thickBot="1">
      <c r="A115" s="42"/>
      <c r="R115" s="42"/>
      <c r="S115" s="42"/>
      <c r="W115" s="42"/>
      <c r="X115" s="43"/>
      <c r="Y115" s="43"/>
      <c r="Z115" s="43"/>
      <c r="AA115" s="43"/>
      <c r="AB115" s="43"/>
      <c r="AP115" s="3"/>
      <c r="AQ115" s="127"/>
      <c r="AR115" s="127"/>
      <c r="AS115" s="127"/>
      <c r="AT115" s="127"/>
      <c r="AU115" s="127"/>
      <c r="AV115" s="127"/>
      <c r="AW115" s="127"/>
      <c r="AX115" s="127"/>
      <c r="AY115" s="127"/>
      <c r="AZ115" s="127"/>
      <c r="BA115" s="127"/>
      <c r="BB115" s="127"/>
      <c r="BC115" s="127"/>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3"/>
    </row>
    <row r="116" spans="1:84" ht="11.25" customHeight="1">
      <c r="A116" s="2"/>
      <c r="R116" s="42"/>
      <c r="S116" s="42"/>
      <c r="W116" s="42"/>
      <c r="AA116" s="42"/>
      <c r="AB116" s="42"/>
      <c r="AP116" s="3"/>
      <c r="AQ116" s="154" t="str">
        <f>CONCATENATE($A70," ",$D70,","," ",$F68)</f>
        <v>Group: 2, Men's Singles</v>
      </c>
      <c r="AR116" s="155"/>
      <c r="AS116" s="155"/>
      <c r="AT116" s="155"/>
      <c r="AU116" s="155"/>
      <c r="AV116" s="155"/>
      <c r="AW116" s="155"/>
      <c r="AX116" s="155"/>
      <c r="AY116" s="155"/>
      <c r="AZ116" s="155"/>
      <c r="BA116" s="155"/>
      <c r="BB116" s="155"/>
      <c r="BC116" s="156"/>
      <c r="BD116" s="163">
        <f>O91</f>
        <v>6</v>
      </c>
      <c r="BE116" s="164"/>
      <c r="BF116" s="183" t="str">
        <f>Q91</f>
        <v>B</v>
      </c>
      <c r="BG116" s="185" t="str">
        <f>IF(VLOOKUP($BF116,$A72:$C78,3,FALSE)=0,"",CONCATENATE(VLOOKUP(VLOOKUP($BF116,$A72:$C78,3,FALSE),Players!$C:$G,4,FALSE)," ",VLOOKUP($BF116,$A72:$C78,3,FALSE)," ",IF(ISERROR(VLOOKUP(VLOOKUP($BF116,$A72:$C78,3,FALSE),Players!$C:$G,5,FALSE)),"()",CONCATENATE("(",VLOOKUP(VLOOKUP($BF116,$A72:$C78,3,FALSE),Players!$C:$G,5,FALSE),")"))))</f>
        <v/>
      </c>
      <c r="BH116" s="186"/>
      <c r="BI116" s="186"/>
      <c r="BJ116" s="186"/>
      <c r="BK116" s="186"/>
      <c r="BL116" s="186"/>
      <c r="BM116" s="186"/>
      <c r="BN116" s="186"/>
      <c r="BO116" s="186"/>
      <c r="BP116" s="186"/>
      <c r="BQ116" s="186"/>
      <c r="BR116" s="186"/>
      <c r="BS116" s="186"/>
      <c r="BT116" s="186"/>
      <c r="BU116" s="187"/>
      <c r="BV116" s="170" t="str">
        <f>IF(R91&lt;&gt;"",R91,"")</f>
        <v/>
      </c>
      <c r="BW116" s="171"/>
      <c r="BX116" s="170" t="str">
        <f>IF(T91&lt;&gt;"",T91,"")</f>
        <v/>
      </c>
      <c r="BY116" s="171"/>
      <c r="BZ116" s="170" t="str">
        <f>IF(V91&lt;&gt;"",V91,"")</f>
        <v/>
      </c>
      <c r="CA116" s="171"/>
      <c r="CB116" s="170" t="str">
        <f>IF(X91&lt;&gt;"",X91,"")</f>
        <v/>
      </c>
      <c r="CC116" s="171"/>
      <c r="CD116" s="170" t="str">
        <f>IF(Z91&lt;&gt;"",Z91,"")</f>
        <v/>
      </c>
      <c r="CE116" s="171"/>
      <c r="CF116" s="174" t="str">
        <f>IF($CD116=$CD118,IF($CB116=$CB118,IF($BZ116&lt;&gt;"",IF($BZ116&gt;$BZ118,"W","L"),""),IF($CB116&gt;$CB118,"W","L")),IF($CD116&gt;$CD118,"W","L"))</f>
        <v/>
      </c>
    </row>
    <row r="117" spans="1:84" ht="11.25" customHeight="1">
      <c r="R117" s="42"/>
      <c r="S117" s="42"/>
      <c r="W117" s="42"/>
      <c r="X117" s="43"/>
      <c r="Y117" s="43"/>
      <c r="Z117" s="43"/>
      <c r="AA117" s="43"/>
      <c r="AB117" s="43"/>
      <c r="AP117" s="3"/>
      <c r="AQ117" s="157"/>
      <c r="AR117" s="158"/>
      <c r="AS117" s="158"/>
      <c r="AT117" s="158"/>
      <c r="AU117" s="158"/>
      <c r="AV117" s="158"/>
      <c r="AW117" s="158"/>
      <c r="AX117" s="158"/>
      <c r="AY117" s="158"/>
      <c r="AZ117" s="158"/>
      <c r="BA117" s="158"/>
      <c r="BB117" s="158"/>
      <c r="BC117" s="159"/>
      <c r="BD117" s="165"/>
      <c r="BE117" s="166"/>
      <c r="BF117" s="184"/>
      <c r="BG117" s="188"/>
      <c r="BH117" s="189"/>
      <c r="BI117" s="189"/>
      <c r="BJ117" s="189"/>
      <c r="BK117" s="189"/>
      <c r="BL117" s="189"/>
      <c r="BM117" s="189"/>
      <c r="BN117" s="189"/>
      <c r="BO117" s="189"/>
      <c r="BP117" s="189"/>
      <c r="BQ117" s="189"/>
      <c r="BR117" s="189"/>
      <c r="BS117" s="189"/>
      <c r="BT117" s="189"/>
      <c r="BU117" s="190"/>
      <c r="BV117" s="172"/>
      <c r="BW117" s="173"/>
      <c r="BX117" s="172"/>
      <c r="BY117" s="173"/>
      <c r="BZ117" s="172"/>
      <c r="CA117" s="173"/>
      <c r="CB117" s="172"/>
      <c r="CC117" s="173"/>
      <c r="CD117" s="172"/>
      <c r="CE117" s="173"/>
      <c r="CF117" s="174"/>
    </row>
    <row r="118" spans="1:84" ht="11.25" customHeight="1">
      <c r="A118" s="2"/>
      <c r="R118" s="42"/>
      <c r="S118" s="42"/>
      <c r="W118" s="42"/>
      <c r="AA118" s="42"/>
      <c r="AB118" s="42"/>
      <c r="AP118" s="3"/>
      <c r="AQ118" s="157"/>
      <c r="AR118" s="158"/>
      <c r="AS118" s="158"/>
      <c r="AT118" s="158"/>
      <c r="AU118" s="158"/>
      <c r="AV118" s="158"/>
      <c r="AW118" s="158"/>
      <c r="AX118" s="158"/>
      <c r="AY118" s="158"/>
      <c r="AZ118" s="158"/>
      <c r="BA118" s="158"/>
      <c r="BB118" s="158"/>
      <c r="BC118" s="159"/>
      <c r="BD118" s="165"/>
      <c r="BE118" s="166"/>
      <c r="BF118" s="175" t="str">
        <f>Q93</f>
        <v>C</v>
      </c>
      <c r="BG118" s="177" t="str">
        <f>IF(VLOOKUP($BF118,$A72:$C78,3,FALSE)=0,"",CONCATENATE(VLOOKUP(VLOOKUP($BF118,$A72:$C78,3,FALSE),Players!$C:$G,4,FALSE)," ",VLOOKUP($BF118,$A72:$C78,3,FALSE)," ",IF(ISERROR(VLOOKUP(VLOOKUP($BF118,$A72:$C78,3,FALSE),Players!$C:$G,5,FALSE)),"()",CONCATENATE("(",VLOOKUP(VLOOKUP($BF118,$A72:$C78,3,FALSE),Players!$C:$G,5,FALSE),")"))))</f>
        <v/>
      </c>
      <c r="BH118" s="178"/>
      <c r="BI118" s="178"/>
      <c r="BJ118" s="178"/>
      <c r="BK118" s="178"/>
      <c r="BL118" s="178"/>
      <c r="BM118" s="178"/>
      <c r="BN118" s="178"/>
      <c r="BO118" s="178"/>
      <c r="BP118" s="178"/>
      <c r="BQ118" s="178"/>
      <c r="BR118" s="178"/>
      <c r="BS118" s="178"/>
      <c r="BT118" s="178"/>
      <c r="BU118" s="179"/>
      <c r="BV118" s="150" t="str">
        <f>IF(R93&lt;&gt;"",R93,"")</f>
        <v/>
      </c>
      <c r="BW118" s="151"/>
      <c r="BX118" s="150" t="str">
        <f>IF(T93&lt;&gt;"",T93,"")</f>
        <v/>
      </c>
      <c r="BY118" s="151"/>
      <c r="BZ118" s="150" t="str">
        <f>IF(V93&lt;&gt;"",V93,"")</f>
        <v/>
      </c>
      <c r="CA118" s="151"/>
      <c r="CB118" s="150" t="str">
        <f>IF(X93&lt;&gt;"",X93,"")</f>
        <v/>
      </c>
      <c r="CC118" s="151"/>
      <c r="CD118" s="150" t="str">
        <f>IF(Z93&lt;&gt;"",Z93,"")</f>
        <v/>
      </c>
      <c r="CE118" s="151"/>
      <c r="CF118" s="174" t="str">
        <f>IF($CF116&lt;&gt;"",IF(CF116="W","L","W"),"")</f>
        <v/>
      </c>
    </row>
    <row r="119" spans="1:84" ht="11.25" customHeight="1" thickBot="1">
      <c r="A119" s="2"/>
      <c r="R119" s="42"/>
      <c r="S119" s="42"/>
      <c r="W119" s="42"/>
      <c r="X119" s="43"/>
      <c r="Y119" s="43"/>
      <c r="Z119" s="43"/>
      <c r="AA119" s="43"/>
      <c r="AB119" s="43"/>
      <c r="AP119" s="3"/>
      <c r="AQ119" s="160"/>
      <c r="AR119" s="161"/>
      <c r="AS119" s="161"/>
      <c r="AT119" s="161"/>
      <c r="AU119" s="161"/>
      <c r="AV119" s="161"/>
      <c r="AW119" s="161"/>
      <c r="AX119" s="161"/>
      <c r="AY119" s="161"/>
      <c r="AZ119" s="161"/>
      <c r="BA119" s="161"/>
      <c r="BB119" s="161"/>
      <c r="BC119" s="162"/>
      <c r="BD119" s="167"/>
      <c r="BE119" s="168"/>
      <c r="BF119" s="176"/>
      <c r="BG119" s="180"/>
      <c r="BH119" s="181"/>
      <c r="BI119" s="181"/>
      <c r="BJ119" s="181"/>
      <c r="BK119" s="181"/>
      <c r="BL119" s="181"/>
      <c r="BM119" s="181"/>
      <c r="BN119" s="181"/>
      <c r="BO119" s="181"/>
      <c r="BP119" s="181"/>
      <c r="BQ119" s="181"/>
      <c r="BR119" s="181"/>
      <c r="BS119" s="181"/>
      <c r="BT119" s="181"/>
      <c r="BU119" s="182"/>
      <c r="BV119" s="152"/>
      <c r="BW119" s="153"/>
      <c r="BX119" s="152"/>
      <c r="BY119" s="153"/>
      <c r="BZ119" s="152"/>
      <c r="CA119" s="153"/>
      <c r="CB119" s="152"/>
      <c r="CC119" s="153"/>
      <c r="CD119" s="152"/>
      <c r="CE119" s="153"/>
      <c r="CF119" s="174"/>
    </row>
    <row r="120" spans="1:84" ht="11.25" customHeight="1">
      <c r="A120" s="2"/>
      <c r="R120" s="42"/>
      <c r="S120" s="42"/>
      <c r="W120" s="42"/>
      <c r="AA120" s="42"/>
      <c r="AB120" s="42"/>
      <c r="AP120" s="3"/>
      <c r="AQ120" s="126"/>
      <c r="AR120" s="126"/>
      <c r="AS120" s="126"/>
      <c r="AT120" s="126"/>
      <c r="AU120" s="126"/>
      <c r="AV120" s="126"/>
      <c r="AW120" s="126"/>
      <c r="AX120" s="126"/>
      <c r="AY120" s="126"/>
      <c r="AZ120" s="126"/>
      <c r="BA120" s="126"/>
      <c r="BB120" s="126"/>
      <c r="BC120" s="126"/>
      <c r="BV120" s="169" t="str">
        <f>IF(CF116&lt;&gt;"",IF(AND(AND(BV116&gt;-1,BV118&gt;-1),OR(BV116&gt;10,BV118&gt;10),ABS(BV116-BV118)&gt;1,IF(OR(BV116&gt;11,BV118&gt;11),ABS(BV116-BV118)=2,TRUE),BV116=INT(BV116),BV118=INT(BV118)),"","Error"),"")</f>
        <v/>
      </c>
      <c r="BW120" s="169"/>
      <c r="BX120" s="169" t="str">
        <f>IF(CF116&lt;&gt;"",IF(AND(AND(BX116&gt;-1,BX118&gt;-1),OR(BX116&gt;10,BX118&gt;10),ABS(BX116-BX118)&gt;1,IF(OR(BX116&gt;11,BX118&gt;11),ABS(BX116-BX118)=2,TRUE),BX116=INT(BX116),BX118=INT(BX118)),"","Error"),"")</f>
        <v/>
      </c>
      <c r="BY120" s="169"/>
      <c r="BZ120" s="169" t="str">
        <f>IF(CF116&lt;&gt;"",IF(AND(AND(BZ116&gt;-1,BZ118&gt;-1),OR(BZ116&gt;10,BZ118&gt;10),ABS(BZ116-BZ118)&gt;1,IF(OR(BZ116&gt;11,BZ118&gt;11),ABS(BZ116-BZ118)=2,TRUE),BZ116=INT(BZ116),BZ118=INT(BZ118)),"","Error"),"")</f>
        <v/>
      </c>
      <c r="CA120" s="169"/>
      <c r="CB120" s="169" t="str">
        <f>IF(AND(CF116&lt;&gt;"",CB116&lt;&gt;""),IF(AND(AND(CB116&gt;-1,CB118&gt;-1),OR(CB116&gt;10,CB118&gt;10),ABS(CB116-CB118)&gt;1,IF(OR(CB116&gt;11,CB118&gt;11),ABS(CB116-CB118)=2,TRUE),CB116=INT(CB116),CB118=INT(CB118)),"","Error"),"")</f>
        <v/>
      </c>
      <c r="CC120" s="169"/>
      <c r="CD120" s="169" t="str">
        <f>IF(AND(CF116&lt;&gt;"",CD116&lt;&gt;""),IF(AND(AND(CD116&gt;-1,CD118&gt;-1),OR(CD116&gt;10,CD118&gt;10),ABS(CD116-CD118)&gt;1,IF(OR(CD116&gt;11,CD118&gt;11),ABS(CD116-CD118)=2,TRUE),CD116=INT(CD116),CD118=INT(CD118)),"","Error"),"")</f>
        <v/>
      </c>
      <c r="CE120" s="169"/>
      <c r="CF120" s="3"/>
    </row>
    <row r="121" spans="1:84" ht="11.25" customHeight="1">
      <c r="AB121" s="43"/>
      <c r="AP121" s="3"/>
      <c r="AQ121" s="126"/>
      <c r="AR121" s="126"/>
      <c r="AS121" s="126"/>
      <c r="AT121" s="126"/>
      <c r="AU121" s="126"/>
      <c r="AV121" s="126"/>
      <c r="AW121" s="126"/>
      <c r="AX121" s="126"/>
      <c r="AY121" s="126"/>
      <c r="AZ121" s="126"/>
      <c r="BA121" s="126"/>
      <c r="BB121" s="126"/>
      <c r="BC121" s="126"/>
      <c r="CF121" s="3"/>
    </row>
    <row r="122" spans="1:84" ht="11.25" customHeight="1">
      <c r="AB122" s="42"/>
      <c r="AP122" s="3"/>
      <c r="AQ122" s="127"/>
      <c r="AR122" s="127"/>
      <c r="AS122" s="127"/>
      <c r="AT122" s="127"/>
      <c r="AU122" s="127"/>
      <c r="AV122" s="127"/>
      <c r="AW122" s="127"/>
      <c r="AX122" s="127"/>
      <c r="AY122" s="127"/>
      <c r="AZ122" s="127"/>
      <c r="BA122" s="127"/>
      <c r="BB122" s="127"/>
      <c r="BC122" s="127"/>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3"/>
    </row>
    <row r="123" spans="1:84" ht="11.25" customHeight="1">
      <c r="AB123" s="43"/>
      <c r="AP123" s="3"/>
      <c r="AQ123" s="128"/>
      <c r="AR123" s="128"/>
      <c r="AS123" s="128"/>
      <c r="AT123" s="128"/>
      <c r="AU123" s="128"/>
      <c r="AV123" s="128"/>
      <c r="AW123" s="128"/>
      <c r="AX123" s="128"/>
      <c r="AY123" s="128"/>
      <c r="AZ123" s="128"/>
      <c r="BA123" s="128"/>
      <c r="BB123" s="128"/>
      <c r="BC123" s="128"/>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3"/>
    </row>
    <row r="124" spans="1:84" ht="11.25" customHeight="1">
      <c r="AB124" s="42"/>
      <c r="AP124" s="3"/>
      <c r="AQ124" s="126"/>
      <c r="AR124" s="126"/>
      <c r="AS124" s="126"/>
      <c r="AT124" s="126"/>
      <c r="AU124" s="126"/>
      <c r="AV124" s="126"/>
      <c r="AW124" s="126"/>
      <c r="AX124" s="126"/>
      <c r="AY124" s="126"/>
      <c r="AZ124" s="126"/>
      <c r="BA124" s="126"/>
      <c r="BB124" s="126"/>
      <c r="BC124" s="126"/>
      <c r="CF124" s="3"/>
    </row>
    <row r="125" spans="1:84" ht="11.25" customHeight="1">
      <c r="AB125" s="43"/>
      <c r="AP125" s="3"/>
      <c r="AQ125" s="126"/>
      <c r="AR125" s="126"/>
      <c r="AS125" s="126"/>
      <c r="AT125" s="126"/>
      <c r="AU125" s="126"/>
      <c r="AV125" s="126"/>
      <c r="AW125" s="126"/>
      <c r="AX125" s="126"/>
      <c r="AY125" s="126"/>
      <c r="AZ125" s="126"/>
      <c r="BA125" s="126"/>
      <c r="BB125" s="126"/>
      <c r="BC125" s="126"/>
      <c r="CF125" s="3"/>
    </row>
    <row r="126" spans="1:84" ht="11.25" customHeight="1">
      <c r="AB126" s="42"/>
      <c r="AP126" s="3"/>
      <c r="AQ126" s="126"/>
      <c r="AR126" s="126"/>
      <c r="AS126" s="126"/>
      <c r="AT126" s="126"/>
      <c r="AU126" s="126"/>
      <c r="AV126" s="126"/>
      <c r="AW126" s="126"/>
      <c r="AX126" s="126"/>
      <c r="AY126" s="126"/>
      <c r="AZ126" s="126"/>
      <c r="BA126" s="126"/>
      <c r="BB126" s="126"/>
      <c r="BC126" s="126"/>
      <c r="CF126" s="3"/>
    </row>
    <row r="127" spans="1:84" ht="11.25" customHeight="1">
      <c r="AB127" s="43"/>
      <c r="AC127" s="43"/>
      <c r="AD127" s="43"/>
      <c r="AE127" s="43"/>
      <c r="AF127" s="43"/>
      <c r="AG127" s="43"/>
      <c r="AH127" s="43"/>
      <c r="AI127" s="43"/>
      <c r="AJ127" s="43"/>
      <c r="AK127" s="43"/>
      <c r="AL127" s="43"/>
      <c r="AM127" s="43"/>
      <c r="AN127" s="3"/>
      <c r="AO127" s="3"/>
      <c r="AP127" s="3"/>
      <c r="AQ127" s="126"/>
      <c r="AR127" s="126"/>
      <c r="AS127" s="126"/>
      <c r="AT127" s="126"/>
      <c r="AU127" s="126"/>
      <c r="AV127" s="126"/>
      <c r="AW127" s="126"/>
      <c r="AX127" s="126"/>
      <c r="AY127" s="126"/>
      <c r="AZ127" s="126"/>
      <c r="BA127" s="126"/>
      <c r="BB127" s="126"/>
      <c r="BC127" s="126"/>
      <c r="CF127" s="3"/>
    </row>
    <row r="128" spans="1:84" ht="11.25" customHeight="1">
      <c r="AB128" s="42"/>
      <c r="AI128" s="42"/>
      <c r="AJ128" s="42"/>
      <c r="AN128" s="3"/>
      <c r="AO128" s="3"/>
      <c r="AP128" s="3"/>
      <c r="AQ128" s="126"/>
      <c r="AR128" s="126"/>
      <c r="AS128" s="126"/>
      <c r="AT128" s="126"/>
      <c r="AU128" s="126"/>
      <c r="AV128" s="126"/>
      <c r="AW128" s="126"/>
      <c r="AX128" s="126"/>
      <c r="AY128" s="126"/>
      <c r="AZ128" s="126"/>
      <c r="BA128" s="126"/>
      <c r="BB128" s="126"/>
      <c r="BC128" s="126"/>
      <c r="CF128" s="3"/>
    </row>
    <row r="129" spans="1:84" ht="11.25" customHeight="1">
      <c r="AB129" s="43"/>
      <c r="AC129" s="43"/>
      <c r="AD129" s="43"/>
      <c r="AE129" s="43"/>
      <c r="AF129" s="43"/>
      <c r="AG129" s="43"/>
      <c r="AH129" s="43"/>
      <c r="AI129" s="43"/>
      <c r="AJ129" s="43"/>
      <c r="AK129" s="43"/>
      <c r="AL129" s="43"/>
      <c r="AM129" s="43"/>
      <c r="AN129" s="3"/>
      <c r="AO129" s="3"/>
      <c r="AP129" s="3"/>
      <c r="AQ129" s="126"/>
      <c r="AR129" s="126"/>
      <c r="AS129" s="126"/>
      <c r="AT129" s="126"/>
      <c r="AU129" s="126"/>
      <c r="AV129" s="126"/>
      <c r="AW129" s="126"/>
      <c r="AX129" s="126"/>
      <c r="AY129" s="126"/>
      <c r="AZ129" s="126"/>
      <c r="BA129" s="126"/>
      <c r="BB129" s="126"/>
      <c r="BC129" s="126"/>
      <c r="CF129" s="3"/>
    </row>
    <row r="130" spans="1:84" ht="11.25" customHeight="1" thickBot="1">
      <c r="AB130" s="42"/>
      <c r="AI130" s="42"/>
      <c r="AJ130" s="42"/>
      <c r="AN130" s="3"/>
      <c r="AO130" s="3"/>
      <c r="AP130" s="3"/>
      <c r="AQ130" s="126"/>
      <c r="AR130" s="126"/>
      <c r="AS130" s="126"/>
      <c r="AT130" s="126"/>
      <c r="AU130" s="126"/>
      <c r="AV130" s="126"/>
      <c r="AW130" s="126"/>
      <c r="AX130" s="126"/>
      <c r="AY130" s="126"/>
      <c r="AZ130" s="126"/>
      <c r="BA130" s="126"/>
      <c r="BB130" s="126"/>
      <c r="BC130" s="126"/>
      <c r="CF130" s="3"/>
    </row>
    <row r="131" spans="1:84" ht="11.25" customHeight="1">
      <c r="A131" s="259" t="s">
        <v>9</v>
      </c>
      <c r="B131" s="260"/>
      <c r="C131" s="260"/>
      <c r="D131" s="260"/>
      <c r="E131" s="260"/>
      <c r="F131" s="300" t="str">
        <f>Players!$C$1</f>
        <v>Enter Division Name</v>
      </c>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301"/>
      <c r="AF131" s="301"/>
      <c r="AG131" s="301"/>
      <c r="AH131" s="302" t="s">
        <v>10</v>
      </c>
      <c r="AI131" s="303"/>
      <c r="AJ131" s="303"/>
      <c r="AK131" s="306" t="str">
        <f>Players!$G$1</f>
        <v>Enter Date</v>
      </c>
      <c r="AL131" s="307"/>
      <c r="AM131" s="307"/>
      <c r="AN131" s="307"/>
      <c r="AO131" s="308"/>
      <c r="AQ131" s="154" t="str">
        <f>CONCATENATE($A135," ",$D135,","," ",$F133)</f>
        <v>Group: 3, Men's Singles</v>
      </c>
      <c r="AR131" s="155"/>
      <c r="AS131" s="155"/>
      <c r="AT131" s="155"/>
      <c r="AU131" s="155"/>
      <c r="AV131" s="155"/>
      <c r="AW131" s="155"/>
      <c r="AX131" s="155"/>
      <c r="AY131" s="155"/>
      <c r="AZ131" s="155"/>
      <c r="BA131" s="155"/>
      <c r="BB131" s="155"/>
      <c r="BC131" s="156"/>
      <c r="BD131" s="163">
        <f>A148</f>
        <v>1</v>
      </c>
      <c r="BE131" s="164"/>
      <c r="BF131" s="183" t="str">
        <f>C148</f>
        <v>A</v>
      </c>
      <c r="BG131" s="185" t="str">
        <f>IF(VLOOKUP($BF131,$A137:$C143,3,FALSE)=0,"",CONCATENATE(VLOOKUP(VLOOKUP($BF131,$A137:$C143,3,FALSE),Players!$C:$G,4,FALSE)," ",VLOOKUP($BF131,$A137:$C143,3,FALSE)," ",IF(ISERROR(VLOOKUP(VLOOKUP($BF131,$A137:$C143,3,FALSE),Players!$C:$G,5,FALSE)),"()",CONCATENATE("(",VLOOKUP(VLOOKUP($BF131,$A137:$C143,3,FALSE),Players!$C:$G,5,FALSE),")"))))</f>
        <v/>
      </c>
      <c r="BH131" s="186"/>
      <c r="BI131" s="186"/>
      <c r="BJ131" s="186"/>
      <c r="BK131" s="186"/>
      <c r="BL131" s="186"/>
      <c r="BM131" s="186"/>
      <c r="BN131" s="186"/>
      <c r="BO131" s="186"/>
      <c r="BP131" s="186"/>
      <c r="BQ131" s="186"/>
      <c r="BR131" s="186"/>
      <c r="BS131" s="186"/>
      <c r="BT131" s="186"/>
      <c r="BU131" s="187"/>
      <c r="BV131" s="170" t="str">
        <f>IF(D148&lt;&gt;"",D148,"")</f>
        <v/>
      </c>
      <c r="BW131" s="171"/>
      <c r="BX131" s="170" t="str">
        <f>IF(F148&lt;&gt;"",F148,"")</f>
        <v/>
      </c>
      <c r="BY131" s="171"/>
      <c r="BZ131" s="170" t="str">
        <f>IF(H148&lt;&gt;"",H148,"")</f>
        <v/>
      </c>
      <c r="CA131" s="171"/>
      <c r="CB131" s="170" t="str">
        <f>IF(J148&lt;&gt;"",J148,"")</f>
        <v/>
      </c>
      <c r="CC131" s="171"/>
      <c r="CD131" s="170" t="str">
        <f>IF(L148&lt;&gt;"",L148,"")</f>
        <v/>
      </c>
      <c r="CE131" s="171"/>
      <c r="CF131" s="174" t="str">
        <f>IF($CD131=$CD133,IF($CB131=$CB133,IF($BZ131&lt;&gt;"",IF($BZ131&gt;$BZ133,"W","L"),""),IF($CB131&gt;$CB133,"W","L")),IF($CD131&gt;$CD133,"W","L"))</f>
        <v/>
      </c>
    </row>
    <row r="132" spans="1:84" ht="11.25" customHeight="1">
      <c r="A132" s="261"/>
      <c r="B132" s="262"/>
      <c r="C132" s="262"/>
      <c r="D132" s="262"/>
      <c r="E132" s="26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82"/>
      <c r="AE132" s="282"/>
      <c r="AF132" s="282"/>
      <c r="AG132" s="282"/>
      <c r="AH132" s="304"/>
      <c r="AI132" s="305"/>
      <c r="AJ132" s="305"/>
      <c r="AK132" s="309"/>
      <c r="AL132" s="309"/>
      <c r="AM132" s="309"/>
      <c r="AN132" s="309"/>
      <c r="AO132" s="310"/>
      <c r="AQ132" s="157"/>
      <c r="AR132" s="158"/>
      <c r="AS132" s="158"/>
      <c r="AT132" s="158"/>
      <c r="AU132" s="158"/>
      <c r="AV132" s="158"/>
      <c r="AW132" s="158"/>
      <c r="AX132" s="158"/>
      <c r="AY132" s="158"/>
      <c r="AZ132" s="158"/>
      <c r="BA132" s="158"/>
      <c r="BB132" s="158"/>
      <c r="BC132" s="159"/>
      <c r="BD132" s="165"/>
      <c r="BE132" s="166"/>
      <c r="BF132" s="184"/>
      <c r="BG132" s="188"/>
      <c r="BH132" s="189"/>
      <c r="BI132" s="189"/>
      <c r="BJ132" s="189"/>
      <c r="BK132" s="189"/>
      <c r="BL132" s="189"/>
      <c r="BM132" s="189"/>
      <c r="BN132" s="189"/>
      <c r="BO132" s="189"/>
      <c r="BP132" s="189"/>
      <c r="BQ132" s="189"/>
      <c r="BR132" s="189"/>
      <c r="BS132" s="189"/>
      <c r="BT132" s="189"/>
      <c r="BU132" s="190"/>
      <c r="BV132" s="172"/>
      <c r="BW132" s="173"/>
      <c r="BX132" s="172"/>
      <c r="BY132" s="173"/>
      <c r="BZ132" s="172"/>
      <c r="CA132" s="173"/>
      <c r="CB132" s="172"/>
      <c r="CC132" s="173"/>
      <c r="CD132" s="172"/>
      <c r="CE132" s="173"/>
      <c r="CF132" s="174"/>
    </row>
    <row r="133" spans="1:84" ht="11.25" customHeight="1">
      <c r="A133" s="266" t="s">
        <v>11</v>
      </c>
      <c r="B133" s="267"/>
      <c r="C133" s="267"/>
      <c r="D133" s="277" t="s">
        <v>12</v>
      </c>
      <c r="E133" s="278"/>
      <c r="F133" s="280" t="str">
        <f>Players!$A$3</f>
        <v>Men's Singles</v>
      </c>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F133" s="281"/>
      <c r="AG133" s="281"/>
      <c r="AH133" s="302" t="s">
        <v>13</v>
      </c>
      <c r="AI133" s="303"/>
      <c r="AJ133" s="303"/>
      <c r="AK133" s="311" t="s">
        <v>24</v>
      </c>
      <c r="AL133" s="311"/>
      <c r="AM133" s="311"/>
      <c r="AN133" s="311"/>
      <c r="AO133" s="312"/>
      <c r="AQ133" s="157"/>
      <c r="AR133" s="158"/>
      <c r="AS133" s="158"/>
      <c r="AT133" s="158"/>
      <c r="AU133" s="158"/>
      <c r="AV133" s="158"/>
      <c r="AW133" s="158"/>
      <c r="AX133" s="158"/>
      <c r="AY133" s="158"/>
      <c r="AZ133" s="158"/>
      <c r="BA133" s="158"/>
      <c r="BB133" s="158"/>
      <c r="BC133" s="159"/>
      <c r="BD133" s="165"/>
      <c r="BE133" s="166"/>
      <c r="BF133" s="175" t="str">
        <f>C150</f>
        <v>C</v>
      </c>
      <c r="BG133" s="177" t="str">
        <f>IF(VLOOKUP($BF133,$A137:$C143,3,FALSE)=0,"",CONCATENATE(VLOOKUP(VLOOKUP($BF133,$A137:$C143,3,FALSE),Players!$C:$G,4,FALSE)," ",VLOOKUP($BF133,$A137:$C143,3,FALSE)," ",IF(ISERROR(VLOOKUP(VLOOKUP($BF133,$A137:$C143,3,FALSE),Players!$C:$G,5,FALSE)),"()",CONCATENATE("(",VLOOKUP(VLOOKUP($BF133,$A137:$C143,3,FALSE),Players!$C:$G,5,FALSE),")"))))</f>
        <v/>
      </c>
      <c r="BH133" s="178"/>
      <c r="BI133" s="178"/>
      <c r="BJ133" s="178"/>
      <c r="BK133" s="178"/>
      <c r="BL133" s="178"/>
      <c r="BM133" s="178"/>
      <c r="BN133" s="178"/>
      <c r="BO133" s="178"/>
      <c r="BP133" s="178"/>
      <c r="BQ133" s="178"/>
      <c r="BR133" s="178"/>
      <c r="BS133" s="178"/>
      <c r="BT133" s="178"/>
      <c r="BU133" s="179"/>
      <c r="BV133" s="150" t="str">
        <f>IF(D150&lt;&gt;"",D150,"")</f>
        <v/>
      </c>
      <c r="BW133" s="151"/>
      <c r="BX133" s="150" t="str">
        <f>IF(F150&lt;&gt;"",F150,"")</f>
        <v/>
      </c>
      <c r="BY133" s="151"/>
      <c r="BZ133" s="150" t="str">
        <f>IF(H150&lt;&gt;"",H150,"")</f>
        <v/>
      </c>
      <c r="CA133" s="151"/>
      <c r="CB133" s="150" t="str">
        <f>IF(J150&lt;&gt;"",J150,"")</f>
        <v/>
      </c>
      <c r="CC133" s="151"/>
      <c r="CD133" s="150" t="str">
        <f>IF(L150&lt;&gt;"",L150,"")</f>
        <v/>
      </c>
      <c r="CE133" s="151"/>
      <c r="CF133" s="174" t="str">
        <f>IF($CF131&lt;&gt;"",IF(CF131="W","L","W"),"")</f>
        <v/>
      </c>
    </row>
    <row r="134" spans="1:84" ht="11.25" customHeight="1" thickBot="1">
      <c r="A134" s="275"/>
      <c r="B134" s="276"/>
      <c r="C134" s="276"/>
      <c r="D134" s="279"/>
      <c r="E134" s="279"/>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82"/>
      <c r="AE134" s="282"/>
      <c r="AF134" s="282"/>
      <c r="AG134" s="282"/>
      <c r="AH134" s="304"/>
      <c r="AI134" s="305"/>
      <c r="AJ134" s="305"/>
      <c r="AK134" s="313"/>
      <c r="AL134" s="313"/>
      <c r="AM134" s="313"/>
      <c r="AN134" s="313"/>
      <c r="AO134" s="314"/>
      <c r="AQ134" s="160"/>
      <c r="AR134" s="161"/>
      <c r="AS134" s="161"/>
      <c r="AT134" s="161"/>
      <c r="AU134" s="161"/>
      <c r="AV134" s="161"/>
      <c r="AW134" s="161"/>
      <c r="AX134" s="161"/>
      <c r="AY134" s="161"/>
      <c r="AZ134" s="161"/>
      <c r="BA134" s="161"/>
      <c r="BB134" s="161"/>
      <c r="BC134" s="162"/>
      <c r="BD134" s="167"/>
      <c r="BE134" s="168"/>
      <c r="BF134" s="176"/>
      <c r="BG134" s="180"/>
      <c r="BH134" s="181"/>
      <c r="BI134" s="181"/>
      <c r="BJ134" s="181"/>
      <c r="BK134" s="181"/>
      <c r="BL134" s="181"/>
      <c r="BM134" s="181"/>
      <c r="BN134" s="181"/>
      <c r="BO134" s="181"/>
      <c r="BP134" s="181"/>
      <c r="BQ134" s="181"/>
      <c r="BR134" s="181"/>
      <c r="BS134" s="181"/>
      <c r="BT134" s="181"/>
      <c r="BU134" s="182"/>
      <c r="BV134" s="152"/>
      <c r="BW134" s="153"/>
      <c r="BX134" s="152"/>
      <c r="BY134" s="153"/>
      <c r="BZ134" s="152"/>
      <c r="CA134" s="153"/>
      <c r="CB134" s="152"/>
      <c r="CC134" s="153"/>
      <c r="CD134" s="152"/>
      <c r="CE134" s="153"/>
      <c r="CF134" s="174"/>
    </row>
    <row r="135" spans="1:84" ht="11.25" customHeight="1">
      <c r="A135" s="259" t="s">
        <v>15</v>
      </c>
      <c r="B135" s="260"/>
      <c r="C135" s="260"/>
      <c r="D135" s="264">
        <v>3</v>
      </c>
      <c r="E135" s="264"/>
      <c r="F135" s="266" t="s">
        <v>16</v>
      </c>
      <c r="G135" s="267"/>
      <c r="H135" s="267"/>
      <c r="I135" s="283"/>
      <c r="J135" s="284"/>
      <c r="K135" s="285"/>
      <c r="L135" s="285"/>
      <c r="M135" s="285"/>
      <c r="N135" s="271"/>
      <c r="O135" s="271"/>
      <c r="P135" s="271"/>
      <c r="Q135" s="271"/>
      <c r="R135" s="271"/>
      <c r="S135" s="271"/>
      <c r="T135" s="271"/>
      <c r="U135" s="271"/>
      <c r="V135" s="271"/>
      <c r="W135" s="271"/>
      <c r="X135" s="271"/>
      <c r="Y135" s="271"/>
      <c r="Z135" s="271"/>
      <c r="AA135" s="271"/>
      <c r="AB135" s="271"/>
      <c r="AC135" s="272"/>
      <c r="AD135" s="150" t="s">
        <v>17</v>
      </c>
      <c r="AE135" s="270"/>
      <c r="AF135" s="288" t="s">
        <v>18</v>
      </c>
      <c r="AG135" s="270"/>
      <c r="AH135" s="288" t="s">
        <v>19</v>
      </c>
      <c r="AI135" s="270"/>
      <c r="AJ135" s="288" t="s">
        <v>20</v>
      </c>
      <c r="AK135" s="290"/>
      <c r="AL135" s="292" t="s">
        <v>21</v>
      </c>
      <c r="AM135" s="293"/>
      <c r="AN135" s="296" t="s">
        <v>22</v>
      </c>
      <c r="AO135" s="297"/>
      <c r="AQ135" s="126"/>
      <c r="AR135" s="126"/>
      <c r="AS135" s="126"/>
      <c r="AT135" s="126"/>
      <c r="AU135" s="126"/>
      <c r="AV135" s="126"/>
      <c r="AW135" s="126"/>
      <c r="AX135" s="126"/>
      <c r="AY135" s="126"/>
      <c r="AZ135" s="126"/>
      <c r="BA135" s="126"/>
      <c r="BB135" s="126"/>
      <c r="BC135" s="126"/>
      <c r="BV135" s="169" t="str">
        <f>IF(CF131&lt;&gt;"",IF(AND(AND(BV131&gt;-1,BV133&gt;-1),OR(BV131&gt;10,BV133&gt;10),ABS(BV131-BV133)&gt;1,IF(OR(BV131&gt;11,BV133&gt;11),ABS(BV131-BV133)=2,TRUE),BV131=INT(BV131),BV133=INT(BV133)),"","Error"),"")</f>
        <v/>
      </c>
      <c r="BW135" s="169"/>
      <c r="BX135" s="169" t="str">
        <f>IF(CF131&lt;&gt;"",IF(AND(AND(BX131&gt;-1,BX133&gt;-1),OR(BX131&gt;10,BX133&gt;10),ABS(BX131-BX133)&gt;1,IF(OR(BX131&gt;11,BX133&gt;11),ABS(BX131-BX133)=2,TRUE),BX131=INT(BX131),BX133=INT(BX133)),"","Error"),"")</f>
        <v/>
      </c>
      <c r="BY135" s="169"/>
      <c r="BZ135" s="169" t="str">
        <f>IF(CF131&lt;&gt;"",IF(AND(AND(BZ131&gt;-1,BZ133&gt;-1),OR(BZ131&gt;10,BZ133&gt;10),ABS(BZ131-BZ133)&gt;1,IF(OR(BZ131&gt;11,BZ133&gt;11),ABS(BZ131-BZ133)=2,TRUE),BZ131=INT(BZ131),BZ133=INT(BZ133)),"","Error"),"")</f>
        <v/>
      </c>
      <c r="CA135" s="169"/>
      <c r="CB135" s="169" t="str">
        <f>IF(AND(CF131&lt;&gt;"",CB131&lt;&gt;""),IF(AND(AND(CB131&gt;-1,CB133&gt;-1),OR(CB131&gt;10,CB133&gt;10),ABS(CB131-CB133)&gt;1,IF(OR(CB131&gt;11,CB133&gt;11),ABS(CB131-CB133)=2,TRUE),CB131=INT(CB131),CB133=INT(CB133)),"","Error"),"")</f>
        <v/>
      </c>
      <c r="CC135" s="169"/>
      <c r="CD135" s="169" t="str">
        <f>IF(AND(CF131&lt;&gt;"",CD131&lt;&gt;""),IF(AND(AND(CD131&gt;-1,CD133&gt;-1),OR(CD131&gt;10,CD133&gt;10),ABS(CD131-CD133)&gt;1,IF(OR(CD131&gt;11,CD133&gt;11),ABS(CD131-CD133)=2,TRUE),CD131=INT(CD131),CD133=INT(CD133)),"","Error"),"")</f>
        <v/>
      </c>
      <c r="CE135" s="169"/>
    </row>
    <row r="136" spans="1:84" ht="11.25" customHeight="1" thickBot="1">
      <c r="A136" s="261"/>
      <c r="B136" s="262"/>
      <c r="C136" s="263"/>
      <c r="D136" s="265"/>
      <c r="E136" s="265"/>
      <c r="F136" s="268"/>
      <c r="G136" s="269"/>
      <c r="H136" s="269"/>
      <c r="I136" s="286"/>
      <c r="J136" s="286"/>
      <c r="K136" s="287"/>
      <c r="L136" s="287"/>
      <c r="M136" s="287"/>
      <c r="N136" s="273"/>
      <c r="O136" s="273"/>
      <c r="P136" s="273"/>
      <c r="Q136" s="273"/>
      <c r="R136" s="273"/>
      <c r="S136" s="273"/>
      <c r="T136" s="273"/>
      <c r="U136" s="273"/>
      <c r="V136" s="273"/>
      <c r="W136" s="273"/>
      <c r="X136" s="273"/>
      <c r="Y136" s="273"/>
      <c r="Z136" s="273"/>
      <c r="AA136" s="273"/>
      <c r="AB136" s="273"/>
      <c r="AC136" s="274"/>
      <c r="AD136" s="194"/>
      <c r="AE136" s="195"/>
      <c r="AF136" s="289"/>
      <c r="AG136" s="195"/>
      <c r="AH136" s="289"/>
      <c r="AI136" s="195"/>
      <c r="AJ136" s="289"/>
      <c r="AK136" s="291"/>
      <c r="AL136" s="294"/>
      <c r="AM136" s="295"/>
      <c r="AN136" s="298"/>
      <c r="AO136" s="299"/>
      <c r="AQ136" s="126"/>
      <c r="AR136" s="126"/>
      <c r="AS136" s="126"/>
      <c r="AT136" s="126"/>
      <c r="AU136" s="126"/>
      <c r="AV136" s="126"/>
      <c r="AW136" s="126"/>
      <c r="AX136" s="126"/>
      <c r="AY136" s="126"/>
      <c r="AZ136" s="126"/>
      <c r="BA136" s="126"/>
      <c r="BB136" s="126"/>
      <c r="BC136" s="126"/>
    </row>
    <row r="137" spans="1:84" ht="11.25" customHeight="1">
      <c r="A137" s="210" t="str">
        <f>AD135</f>
        <v>A</v>
      </c>
      <c r="B137" s="211"/>
      <c r="C137" s="214"/>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c r="AA137" s="215"/>
      <c r="AB137" s="215"/>
      <c r="AC137" s="216"/>
      <c r="AD137" s="250"/>
      <c r="AE137" s="229"/>
      <c r="AF137" s="252" t="str">
        <f>IF($D133="1P",IF(Z152=Z154,IF(X152=X154,IF(V152&lt;&gt;"",IF(V152&gt;V154,"W","L"),""),IF(X152&gt;X154,"W","L")),IF(Z152&gt;Z154,"W","L")),IF(L156=L158,IF(J156=J158,IF(H156&lt;&gt;"",IF(H156&gt;H158,"W","L"),""),IF(J156&gt;J158,"W","L")),IF(L156&gt;L158,"W","L")))</f>
        <v/>
      </c>
      <c r="AG137" s="253"/>
      <c r="AH137" s="252" t="str">
        <f>IF($D133="1P",IF(L156=L158,IF(J156=J158,IF(H156&lt;&gt;"",IF(H156&gt;H158,"W","L"),""),IF(J156&gt;J158,"W","L")),IF(L156&gt;L158,"W","L")),IF(L148=L150,IF(J148=J150,IF(H148&lt;&gt;"",IF(H148&gt;H150,"W","L"),""),IF(J148&gt;J150,"W","L")),IF(L148&gt;L150,"W","L")))</f>
        <v/>
      </c>
      <c r="AI137" s="253"/>
      <c r="AJ137" s="252" t="str">
        <f>IF($D133="1P",IF(L148=L150,IF(J148=J150,IF(H148&lt;&gt;"",IF(H148&gt;H150,"W","L"),""),IF(J148&gt;J150,"W","L")),IF(L148&gt;L150,"W","L")),IF(Z152=Z154,IF(X152=X154,IF(V152&lt;&gt;"",IF(V152&gt;V154,"W","L"),""),IF(X152&gt;X154,"W","L")),IF(Z152&gt;Z154,"W","L")))</f>
        <v/>
      </c>
      <c r="AK137" s="253"/>
      <c r="AL137" s="254" t="str">
        <f>IF(OR(COUNTIF(AD137:AJ137,"W"),COUNTIF(AD137:AJ137,"L")),COUNTIF(AD137:AJ137,"W")*2+COUNTIF(AD137:AJ137,"L"),"")</f>
        <v/>
      </c>
      <c r="AM137" s="255"/>
      <c r="AN137" s="256" t="str">
        <f>IF(AL137&lt;&gt;"",RANK(AL137,AL137:AL143,0),"")</f>
        <v/>
      </c>
      <c r="AO137" s="257"/>
      <c r="AQ137" s="127"/>
      <c r="AR137" s="127"/>
      <c r="AS137" s="127"/>
      <c r="AT137" s="127"/>
      <c r="AU137" s="127"/>
      <c r="AV137" s="127"/>
      <c r="AW137" s="127"/>
      <c r="AX137" s="127"/>
      <c r="AY137" s="127"/>
      <c r="AZ137" s="127"/>
      <c r="BA137" s="127"/>
      <c r="BB137" s="127"/>
      <c r="BC137" s="127"/>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row>
    <row r="138" spans="1:84" ht="11.25" customHeight="1">
      <c r="A138" s="212"/>
      <c r="B138" s="213"/>
      <c r="C138" s="217"/>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c r="AA138" s="218"/>
      <c r="AB138" s="218"/>
      <c r="AC138" s="219"/>
      <c r="AD138" s="251"/>
      <c r="AE138" s="236"/>
      <c r="AF138" s="234"/>
      <c r="AG138" s="233"/>
      <c r="AH138" s="234"/>
      <c r="AI138" s="233"/>
      <c r="AJ138" s="234"/>
      <c r="AK138" s="233"/>
      <c r="AL138" s="241"/>
      <c r="AM138" s="240"/>
      <c r="AN138" s="258"/>
      <c r="AO138" s="243"/>
      <c r="AQ138" s="128"/>
      <c r="AR138" s="128"/>
      <c r="AS138" s="128"/>
      <c r="AT138" s="128"/>
      <c r="AU138" s="128"/>
      <c r="AV138" s="128"/>
      <c r="AW138" s="128"/>
      <c r="AX138" s="128"/>
      <c r="AY138" s="128"/>
      <c r="AZ138" s="128"/>
      <c r="BA138" s="128"/>
      <c r="BB138" s="128"/>
      <c r="BC138" s="128"/>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row>
    <row r="139" spans="1:84" ht="11.25" customHeight="1">
      <c r="A139" s="210" t="str">
        <f>AF135</f>
        <v>B</v>
      </c>
      <c r="B139" s="211"/>
      <c r="C139" s="214"/>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c r="AA139" s="215"/>
      <c r="AB139" s="215"/>
      <c r="AC139" s="216"/>
      <c r="AD139" s="220" t="str">
        <f>IF(AF137&lt;&gt;"",IF(AF137="W","L","W"),"")</f>
        <v/>
      </c>
      <c r="AE139" s="221"/>
      <c r="AF139" s="228"/>
      <c r="AG139" s="229"/>
      <c r="AH139" s="227" t="str">
        <f>IF($D133="1P",IF(L152=L154,IF(J152=J154,IF(H152&lt;&gt;"",IF(H152&gt;H154,"W","L"),""),IF(J152&gt;J154,"W","L")),IF(L152&gt;L154,"W","L")),IF(Z156=Z158,IF(X156=X158,IF(V156&lt;&gt;"",IF(V156&gt;V158,"W","L"),""),IF(X156&gt;X158,"W","L")),IF(Z156&gt;Z158,"W","L")))</f>
        <v/>
      </c>
      <c r="AI139" s="221"/>
      <c r="AJ139" s="227" t="str">
        <f>IF($D133="1P",IF(Z148=Z150,IF(X148=X150,IF(V148&lt;&gt;"",IF(V148&gt;V150,"W","L"),""),IF(X148&gt;X150,"W","L")),IF(Z148&gt;Z150,"W","L")),IF(L152=L154,IF(J152=J154,IF(H152&lt;&gt;"",IF(H152&gt;H154,"W","L"),""),IF(J152&gt;J154,"W","L")),IF(L152&gt;L154,"W","L")))</f>
        <v/>
      </c>
      <c r="AK139" s="237"/>
      <c r="AL139" s="239" t="str">
        <f>IF(OR(COUNTIF(AD139:AJ139,"W"),COUNTIF(AD139:AJ139,"L")),COUNTIF(AD139:AJ139,"W")*2+COUNTIF(AD139:AJ139,"L"),"")</f>
        <v/>
      </c>
      <c r="AM139" s="240"/>
      <c r="AN139" s="242" t="str">
        <f>IF(AL139&lt;&gt;"",RANK(AL139,AL137:AL143,0),"")</f>
        <v/>
      </c>
      <c r="AO139" s="243"/>
      <c r="AQ139" s="126"/>
      <c r="AR139" s="126"/>
      <c r="AS139" s="126"/>
      <c r="AT139" s="126"/>
      <c r="AU139" s="126"/>
      <c r="AV139" s="126"/>
      <c r="AW139" s="126"/>
      <c r="AX139" s="126"/>
      <c r="AY139" s="126"/>
      <c r="AZ139" s="126"/>
      <c r="BA139" s="126"/>
      <c r="BB139" s="126"/>
      <c r="BC139" s="126"/>
    </row>
    <row r="140" spans="1:84" ht="11.25" customHeight="1" thickBot="1">
      <c r="A140" s="212"/>
      <c r="B140" s="213"/>
      <c r="C140" s="217"/>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c r="AA140" s="218"/>
      <c r="AB140" s="218"/>
      <c r="AC140" s="219"/>
      <c r="AD140" s="232"/>
      <c r="AE140" s="233"/>
      <c r="AF140" s="235"/>
      <c r="AG140" s="236"/>
      <c r="AH140" s="234"/>
      <c r="AI140" s="233"/>
      <c r="AJ140" s="234"/>
      <c r="AK140" s="238"/>
      <c r="AL140" s="241"/>
      <c r="AM140" s="240"/>
      <c r="AN140" s="258"/>
      <c r="AO140" s="243"/>
      <c r="AQ140" s="127"/>
      <c r="AR140" s="127"/>
      <c r="AS140" s="127"/>
      <c r="AT140" s="127"/>
      <c r="AU140" s="127"/>
      <c r="AV140" s="127"/>
      <c r="AW140" s="127"/>
      <c r="AX140" s="127"/>
      <c r="AY140" s="127"/>
      <c r="AZ140" s="127"/>
      <c r="BA140" s="127"/>
      <c r="BB140" s="127"/>
      <c r="BC140" s="127"/>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row>
    <row r="141" spans="1:84" ht="11.25" customHeight="1">
      <c r="A141" s="210" t="str">
        <f>AH135</f>
        <v>C</v>
      </c>
      <c r="B141" s="211"/>
      <c r="C141" s="214"/>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c r="AA141" s="215"/>
      <c r="AB141" s="215"/>
      <c r="AC141" s="216"/>
      <c r="AD141" s="220" t="str">
        <f>IF(AH137&lt;&gt;"",IF(AH137="W","L","W"),"")</f>
        <v/>
      </c>
      <c r="AE141" s="221"/>
      <c r="AF141" s="227" t="str">
        <f>IF(AH139&lt;&gt;"",IF(AH139="W","L","W"),"")</f>
        <v/>
      </c>
      <c r="AG141" s="221"/>
      <c r="AH141" s="228"/>
      <c r="AI141" s="229"/>
      <c r="AJ141" s="227" t="str">
        <f>IF($D133="1P",IF(Z156=Z158,IF(X156=X158,IF(V156&lt;&gt;"",IF(V156&gt;V158,"W","L"),""),IF(X156&gt;X158,"W","L")),IF(Z156&gt;Z158,"W","L")),IF(Z148=Z150,IF(X148=X150,IF(V148&lt;&gt;"",IF(V148&gt;V150,"W","L"),""),IF(X148&gt;X150,"W","L")),IF(Z148&gt;Z150,"W","L")))</f>
        <v/>
      </c>
      <c r="AK141" s="237"/>
      <c r="AL141" s="239" t="str">
        <f>IF(OR(COUNTIF(AD141:AJ141,"W"),COUNTIF(AD141:AJ141,"L")),COUNTIF(AD141:AJ141,"W")*2+COUNTIF(AD141:AJ141,"L"),"")</f>
        <v/>
      </c>
      <c r="AM141" s="240"/>
      <c r="AN141" s="242" t="str">
        <f>IF(AL141&lt;&gt;"",RANK(AL141,AL137:AL143,0),"")</f>
        <v/>
      </c>
      <c r="AO141" s="243"/>
      <c r="AQ141" s="154" t="str">
        <f>CONCATENATE($A135," ",$D135,","," ",$F133)</f>
        <v>Group: 3, Men's Singles</v>
      </c>
      <c r="AR141" s="155"/>
      <c r="AS141" s="155"/>
      <c r="AT141" s="155"/>
      <c r="AU141" s="155"/>
      <c r="AV141" s="155"/>
      <c r="AW141" s="155"/>
      <c r="AX141" s="155"/>
      <c r="AY141" s="155"/>
      <c r="AZ141" s="155"/>
      <c r="BA141" s="155"/>
      <c r="BB141" s="155"/>
      <c r="BC141" s="156"/>
      <c r="BD141" s="163">
        <f>A152</f>
        <v>2</v>
      </c>
      <c r="BE141" s="164"/>
      <c r="BF141" s="183" t="str">
        <f>C152</f>
        <v>B</v>
      </c>
      <c r="BG141" s="185" t="str">
        <f>IF(VLOOKUP($BF141,$A137:$C143,3,FALSE)=0,"",CONCATENATE(VLOOKUP(VLOOKUP($BF141,$A137:$C143,3,FALSE),Players!$C:$G,4,FALSE)," ",VLOOKUP($BF141,$A137:$C143,3,FALSE)," ",IF(ISERROR(VLOOKUP(VLOOKUP($BF141,$A137:$C143,3,FALSE),Players!$C:$G,5,FALSE)),"()",CONCATENATE("(",VLOOKUP(VLOOKUP($BF141,$A137:$C143,3,FALSE),Players!$C:$G,5,FALSE),")"))))</f>
        <v/>
      </c>
      <c r="BH141" s="186"/>
      <c r="BI141" s="186"/>
      <c r="BJ141" s="186"/>
      <c r="BK141" s="186"/>
      <c r="BL141" s="186"/>
      <c r="BM141" s="186"/>
      <c r="BN141" s="186"/>
      <c r="BO141" s="186"/>
      <c r="BP141" s="186"/>
      <c r="BQ141" s="186"/>
      <c r="BR141" s="186"/>
      <c r="BS141" s="186"/>
      <c r="BT141" s="186"/>
      <c r="BU141" s="187"/>
      <c r="BV141" s="170" t="str">
        <f>IF(D152&lt;&gt;"",D152,"")</f>
        <v/>
      </c>
      <c r="BW141" s="171"/>
      <c r="BX141" s="170" t="str">
        <f>IF(F152&lt;&gt;"",F152,"")</f>
        <v/>
      </c>
      <c r="BY141" s="171"/>
      <c r="BZ141" s="170" t="str">
        <f>IF(H152&lt;&gt;"",H152,"")</f>
        <v/>
      </c>
      <c r="CA141" s="171"/>
      <c r="CB141" s="170" t="str">
        <f>IF(J152&lt;&gt;"",J152,"")</f>
        <v/>
      </c>
      <c r="CC141" s="171"/>
      <c r="CD141" s="170" t="str">
        <f>IF(L152&lt;&gt;"",L152,"")</f>
        <v/>
      </c>
      <c r="CE141" s="171"/>
      <c r="CF141" s="174" t="str">
        <f>IF($CD141=$CD143,IF($CB141=$CB143,IF($BZ141&lt;&gt;"",IF($BZ141&gt;$BZ143,"W","L"),""),IF($CB141&gt;$CB143,"W","L")),IF($CD141&gt;$CD143,"W","L"))</f>
        <v/>
      </c>
    </row>
    <row r="142" spans="1:84" ht="11.25" customHeight="1">
      <c r="A142" s="212"/>
      <c r="B142" s="213"/>
      <c r="C142" s="217"/>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8"/>
      <c r="AB142" s="218"/>
      <c r="AC142" s="219"/>
      <c r="AD142" s="232"/>
      <c r="AE142" s="233"/>
      <c r="AF142" s="234"/>
      <c r="AG142" s="233"/>
      <c r="AH142" s="235"/>
      <c r="AI142" s="236"/>
      <c r="AJ142" s="234"/>
      <c r="AK142" s="238"/>
      <c r="AL142" s="241"/>
      <c r="AM142" s="240"/>
      <c r="AN142" s="244"/>
      <c r="AO142" s="245"/>
      <c r="AQ142" s="157"/>
      <c r="AR142" s="158"/>
      <c r="AS142" s="158"/>
      <c r="AT142" s="158"/>
      <c r="AU142" s="158"/>
      <c r="AV142" s="158"/>
      <c r="AW142" s="158"/>
      <c r="AX142" s="158"/>
      <c r="AY142" s="158"/>
      <c r="AZ142" s="158"/>
      <c r="BA142" s="158"/>
      <c r="BB142" s="158"/>
      <c r="BC142" s="159"/>
      <c r="BD142" s="165"/>
      <c r="BE142" s="166"/>
      <c r="BF142" s="184"/>
      <c r="BG142" s="188"/>
      <c r="BH142" s="189"/>
      <c r="BI142" s="189"/>
      <c r="BJ142" s="189"/>
      <c r="BK142" s="189"/>
      <c r="BL142" s="189"/>
      <c r="BM142" s="189"/>
      <c r="BN142" s="189"/>
      <c r="BO142" s="189"/>
      <c r="BP142" s="189"/>
      <c r="BQ142" s="189"/>
      <c r="BR142" s="189"/>
      <c r="BS142" s="189"/>
      <c r="BT142" s="189"/>
      <c r="BU142" s="190"/>
      <c r="BV142" s="172"/>
      <c r="BW142" s="173"/>
      <c r="BX142" s="172"/>
      <c r="BY142" s="173"/>
      <c r="BZ142" s="172"/>
      <c r="CA142" s="173"/>
      <c r="CB142" s="172"/>
      <c r="CC142" s="173"/>
      <c r="CD142" s="172"/>
      <c r="CE142" s="173"/>
      <c r="CF142" s="174"/>
    </row>
    <row r="143" spans="1:84" ht="11.25" customHeight="1">
      <c r="A143" s="210" t="str">
        <f>AJ135</f>
        <v>D</v>
      </c>
      <c r="B143" s="211"/>
      <c r="C143" s="214"/>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c r="AA143" s="215"/>
      <c r="AB143" s="215"/>
      <c r="AC143" s="216"/>
      <c r="AD143" s="220" t="str">
        <f>IF(AJ137&lt;&gt;"",IF(AJ137="W","L","W"),"")</f>
        <v/>
      </c>
      <c r="AE143" s="221"/>
      <c r="AF143" s="224" t="str">
        <f>IF(AJ139&lt;&gt;"",IF(AJ139="W","L","W"),"")</f>
        <v/>
      </c>
      <c r="AG143" s="225"/>
      <c r="AH143" s="227" t="str">
        <f>IF(AJ141&lt;&gt;"",IF(AJ141="W","L","W"),"")</f>
        <v/>
      </c>
      <c r="AI143" s="221"/>
      <c r="AJ143" s="228"/>
      <c r="AK143" s="229"/>
      <c r="AL143" s="239" t="str">
        <f>IF(OR(COUNTIF(AD143:AJ143,"W"),COUNTIF(AD143:AJ143,"L")),COUNTIF(AD143:AJ143,"W")*2+COUNTIF(AD143:AJ143,"L"),"")</f>
        <v/>
      </c>
      <c r="AM143" s="240"/>
      <c r="AN143" s="242" t="str">
        <f>IF(AL143&lt;&gt;"",RANK(AL143,AL137:AL143,0),"")</f>
        <v/>
      </c>
      <c r="AO143" s="243"/>
      <c r="AQ143" s="157"/>
      <c r="AR143" s="158"/>
      <c r="AS143" s="158"/>
      <c r="AT143" s="158"/>
      <c r="AU143" s="158"/>
      <c r="AV143" s="158"/>
      <c r="AW143" s="158"/>
      <c r="AX143" s="158"/>
      <c r="AY143" s="158"/>
      <c r="AZ143" s="158"/>
      <c r="BA143" s="158"/>
      <c r="BB143" s="158"/>
      <c r="BC143" s="159"/>
      <c r="BD143" s="165"/>
      <c r="BE143" s="166"/>
      <c r="BF143" s="175" t="str">
        <f>C154</f>
        <v>D</v>
      </c>
      <c r="BG143" s="177" t="str">
        <f>IF(VLOOKUP($BF143,$A137:$C143,3,FALSE)=0,"",CONCATENATE(VLOOKUP(VLOOKUP($BF143,$A137:$C143,3,FALSE),Players!$C:$G,4,FALSE)," ",VLOOKUP($BF143,$A137:$C143,3,FALSE)," ",IF(ISERROR(VLOOKUP(VLOOKUP($BF143,$A137:$C143,3,FALSE),Players!$C:$G,5,FALSE)),"()",CONCATENATE("(",VLOOKUP(VLOOKUP($BF143,$A137:$C143,3,FALSE),Players!$C:$G,5,FALSE),")"))))</f>
        <v/>
      </c>
      <c r="BH143" s="178"/>
      <c r="BI143" s="178"/>
      <c r="BJ143" s="178"/>
      <c r="BK143" s="178"/>
      <c r="BL143" s="178"/>
      <c r="BM143" s="178"/>
      <c r="BN143" s="178"/>
      <c r="BO143" s="178"/>
      <c r="BP143" s="178"/>
      <c r="BQ143" s="178"/>
      <c r="BR143" s="178"/>
      <c r="BS143" s="178"/>
      <c r="BT143" s="178"/>
      <c r="BU143" s="179"/>
      <c r="BV143" s="150" t="str">
        <f>IF(D154&lt;&gt;"",D154,"")</f>
        <v/>
      </c>
      <c r="BW143" s="151"/>
      <c r="BX143" s="150" t="str">
        <f>IF(F154&lt;&gt;"",F154,"")</f>
        <v/>
      </c>
      <c r="BY143" s="151"/>
      <c r="BZ143" s="150" t="str">
        <f>IF(H154&lt;&gt;"",H154,"")</f>
        <v/>
      </c>
      <c r="CA143" s="151"/>
      <c r="CB143" s="150" t="str">
        <f>IF(J154&lt;&gt;"",J154,"")</f>
        <v/>
      </c>
      <c r="CC143" s="151"/>
      <c r="CD143" s="150" t="str">
        <f>IF(L154&lt;&gt;"",L154,"")</f>
        <v/>
      </c>
      <c r="CE143" s="151"/>
      <c r="CF143" s="174" t="str">
        <f>IF($CF141&lt;&gt;"",IF(CF141="W","L","W"),"")</f>
        <v/>
      </c>
    </row>
    <row r="144" spans="1:84" ht="11.25" customHeight="1" thickBot="1">
      <c r="A144" s="212"/>
      <c r="B144" s="213"/>
      <c r="C144" s="217"/>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8"/>
      <c r="AC144" s="219"/>
      <c r="AD144" s="222"/>
      <c r="AE144" s="223"/>
      <c r="AF144" s="226"/>
      <c r="AG144" s="223"/>
      <c r="AH144" s="226"/>
      <c r="AI144" s="223"/>
      <c r="AJ144" s="230"/>
      <c r="AK144" s="231"/>
      <c r="AL144" s="246"/>
      <c r="AM144" s="247"/>
      <c r="AN144" s="248"/>
      <c r="AO144" s="249"/>
      <c r="AQ144" s="160"/>
      <c r="AR144" s="161"/>
      <c r="AS144" s="161"/>
      <c r="AT144" s="161"/>
      <c r="AU144" s="161"/>
      <c r="AV144" s="161"/>
      <c r="AW144" s="161"/>
      <c r="AX144" s="161"/>
      <c r="AY144" s="161"/>
      <c r="AZ144" s="161"/>
      <c r="BA144" s="161"/>
      <c r="BB144" s="161"/>
      <c r="BC144" s="162"/>
      <c r="BD144" s="167"/>
      <c r="BE144" s="168"/>
      <c r="BF144" s="176"/>
      <c r="BG144" s="180"/>
      <c r="BH144" s="181"/>
      <c r="BI144" s="181"/>
      <c r="BJ144" s="181"/>
      <c r="BK144" s="181"/>
      <c r="BL144" s="181"/>
      <c r="BM144" s="181"/>
      <c r="BN144" s="181"/>
      <c r="BO144" s="181"/>
      <c r="BP144" s="181"/>
      <c r="BQ144" s="181"/>
      <c r="BR144" s="181"/>
      <c r="BS144" s="181"/>
      <c r="BT144" s="181"/>
      <c r="BU144" s="182"/>
      <c r="BV144" s="152"/>
      <c r="BW144" s="153"/>
      <c r="BX144" s="152"/>
      <c r="BY144" s="153"/>
      <c r="BZ144" s="152"/>
      <c r="CA144" s="153"/>
      <c r="CB144" s="152"/>
      <c r="CC144" s="153"/>
      <c r="CD144" s="152"/>
      <c r="CE144" s="153"/>
      <c r="CF144" s="174"/>
    </row>
    <row r="145" spans="1:84" ht="11.25" customHeight="1">
      <c r="A145" s="42"/>
      <c r="R145" s="42"/>
      <c r="S145" s="42"/>
      <c r="W145" s="42"/>
      <c r="X145" s="43"/>
      <c r="Y145" s="43"/>
      <c r="Z145" s="43"/>
      <c r="AA145" s="43"/>
      <c r="AB145" s="3"/>
      <c r="AQ145" s="126"/>
      <c r="AR145" s="126"/>
      <c r="AS145" s="126"/>
      <c r="AT145" s="126"/>
      <c r="AU145" s="126"/>
      <c r="AV145" s="126"/>
      <c r="AW145" s="126"/>
      <c r="AX145" s="126"/>
      <c r="AY145" s="126"/>
      <c r="AZ145" s="126"/>
      <c r="BA145" s="126"/>
      <c r="BB145" s="126"/>
      <c r="BC145" s="126"/>
      <c r="BV145" s="169" t="str">
        <f>IF(CF141&lt;&gt;"",IF(AND(AND(BV141&gt;-1,BV143&gt;-1),OR(BV141&gt;10,BV143&gt;10),ABS(BV141-BV143)&gt;1,IF(OR(BV141&gt;11,BV143&gt;11),ABS(BV141-BV143)=2,TRUE),BV141=INT(BV141),BV143=INT(BV143)),"","Error"),"")</f>
        <v/>
      </c>
      <c r="BW145" s="169"/>
      <c r="BX145" s="169" t="str">
        <f>IF(CF141&lt;&gt;"",IF(AND(AND(BX141&gt;-1,BX143&gt;-1),OR(BX141&gt;10,BX143&gt;10),ABS(BX141-BX143)&gt;1,IF(OR(BX141&gt;11,BX143&gt;11),ABS(BX141-BX143)=2,TRUE),BX141=INT(BX141),BX143=INT(BX143)),"","Error"),"")</f>
        <v/>
      </c>
      <c r="BY145" s="169"/>
      <c r="BZ145" s="169" t="str">
        <f>IF(CF141&lt;&gt;"",IF(AND(AND(BZ141&gt;-1,BZ143&gt;-1),OR(BZ141&gt;10,BZ143&gt;10),ABS(BZ141-BZ143)&gt;1,IF(OR(BZ141&gt;11,BZ143&gt;11),ABS(BZ141-BZ143)=2,TRUE),BZ141=INT(BZ141),BZ143=INT(BZ143)),"","Error"),"")</f>
        <v/>
      </c>
      <c r="CA145" s="169"/>
      <c r="CB145" s="169" t="str">
        <f>IF(AND(CF141&lt;&gt;"",CB141&lt;&gt;""),IF(AND(AND(CB141&gt;-1,CB143&gt;-1),OR(CB141&gt;10,CB143&gt;10),ABS(CB141-CB143)&gt;1,IF(OR(CB141&gt;11,CB143&gt;11),ABS(CB141-CB143)=2,TRUE),CB141=INT(CB141),CB143=INT(CB143)),"","Error"),"")</f>
        <v/>
      </c>
      <c r="CC145" s="169"/>
      <c r="CD145" s="169" t="str">
        <f>IF(AND(CF141&lt;&gt;"",CD141&lt;&gt;""),IF(AND(AND(CD141&gt;-1,CD143&gt;-1),OR(CD141&gt;10,CD143&gt;10),ABS(CD141-CD143)&gt;1,IF(OR(CD141&gt;11,CD143&gt;11),ABS(CD141-CD143)=2,TRUE),CD141=INT(CD141),CD143=INT(CD143)),"","Error"),"")</f>
        <v/>
      </c>
      <c r="CE145" s="169"/>
    </row>
    <row r="146" spans="1:84" ht="11.25" customHeight="1">
      <c r="AQ146" s="126"/>
      <c r="AR146" s="126"/>
      <c r="AS146" s="126"/>
      <c r="AT146" s="126"/>
      <c r="AU146" s="126"/>
      <c r="AV146" s="126"/>
      <c r="AW146" s="126"/>
      <c r="AX146" s="126"/>
      <c r="AY146" s="126"/>
      <c r="AZ146" s="126"/>
      <c r="BA146" s="126"/>
      <c r="BB146" s="126"/>
      <c r="BC146" s="126"/>
    </row>
    <row r="147" spans="1:84" ht="11.25" customHeight="1" thickBot="1">
      <c r="AB147" s="3"/>
      <c r="AQ147" s="127"/>
      <c r="AR147" s="127"/>
      <c r="AS147" s="127"/>
      <c r="AT147" s="127"/>
      <c r="AU147" s="127"/>
      <c r="AV147" s="127"/>
      <c r="AW147" s="127"/>
      <c r="AX147" s="127"/>
      <c r="AY147" s="127"/>
      <c r="AZ147" s="127"/>
      <c r="BA147" s="127"/>
      <c r="BB147" s="127"/>
      <c r="BC147" s="127"/>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row>
    <row r="148" spans="1:84" ht="11.25" customHeight="1">
      <c r="A148" s="170">
        <v>1</v>
      </c>
      <c r="B148" s="191"/>
      <c r="C148" s="183" t="str">
        <f>IF($D133="1P","A","A")</f>
        <v>A</v>
      </c>
      <c r="D148" s="197"/>
      <c r="E148" s="198"/>
      <c r="F148" s="197"/>
      <c r="G148" s="198"/>
      <c r="H148" s="197"/>
      <c r="I148" s="198"/>
      <c r="J148" s="197"/>
      <c r="K148" s="198"/>
      <c r="L148" s="197"/>
      <c r="M148" s="208"/>
      <c r="N148" s="69" t="str">
        <f>IF(CF131&lt;&gt;"",IF(CF131="W",IF(SUM(IF(D148&gt;D150,1,0),IF(F148&gt;F150,1,0),IF(H148&gt;H150,1,0),IF(J148&gt;J150,1,0),IF(L148&gt;L150,1,0))&lt;&gt;3,"E",""),""),"")</f>
        <v/>
      </c>
      <c r="O148" s="170">
        <v>4</v>
      </c>
      <c r="P148" s="191"/>
      <c r="Q148" s="183" t="str">
        <f>IF($D133="1P","B","C")</f>
        <v>C</v>
      </c>
      <c r="R148" s="197"/>
      <c r="S148" s="198"/>
      <c r="T148" s="197"/>
      <c r="U148" s="198"/>
      <c r="V148" s="197"/>
      <c r="W148" s="198"/>
      <c r="X148" s="197"/>
      <c r="Y148" s="198"/>
      <c r="Z148" s="197"/>
      <c r="AA148" s="208"/>
      <c r="AB148" s="69" t="str">
        <f>IF(CF161&lt;&gt;"",IF(CF161="W",IF(SUM(IF(R148&gt;R150,1,0),IF(T148&gt;T150,1,0),IF(V148&gt;V150,1,0),IF(X148&gt;X150,1,0),IF(Z148&gt;Z150,1,0))&lt;&gt;3,"E",""),""),"")</f>
        <v/>
      </c>
      <c r="AQ148" s="128"/>
      <c r="AR148" s="128"/>
      <c r="AS148" s="128"/>
      <c r="AT148" s="128"/>
      <c r="AU148" s="128"/>
      <c r="AV148" s="128"/>
      <c r="AW148" s="128"/>
      <c r="AX148" s="128"/>
      <c r="AY148" s="128"/>
      <c r="AZ148" s="128"/>
      <c r="BA148" s="128"/>
      <c r="BB148" s="128"/>
      <c r="BC148" s="128"/>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row>
    <row r="149" spans="1:84" ht="11.25" customHeight="1">
      <c r="A149" s="192"/>
      <c r="B149" s="193"/>
      <c r="C149" s="196"/>
      <c r="D149" s="199"/>
      <c r="E149" s="200"/>
      <c r="F149" s="199"/>
      <c r="G149" s="200"/>
      <c r="H149" s="199"/>
      <c r="I149" s="200"/>
      <c r="J149" s="199"/>
      <c r="K149" s="200"/>
      <c r="L149" s="199"/>
      <c r="M149" s="209"/>
      <c r="N149" s="69" t="str">
        <f>IF(CF131&lt;&gt;"",IF(ISERROR(AND(BV135="",BX135="",BZ135="",CB135="",CD135="")),"E",IF(AND(BV135="",BX135="",BZ135="",CB135="",CD135=""),"","E")),"")</f>
        <v/>
      </c>
      <c r="O149" s="192"/>
      <c r="P149" s="193"/>
      <c r="Q149" s="196"/>
      <c r="R149" s="199"/>
      <c r="S149" s="200"/>
      <c r="T149" s="199"/>
      <c r="U149" s="200"/>
      <c r="V149" s="199"/>
      <c r="W149" s="200"/>
      <c r="X149" s="199"/>
      <c r="Y149" s="200"/>
      <c r="Z149" s="199"/>
      <c r="AA149" s="209"/>
      <c r="AB149" s="69" t="str">
        <f>IF(CF161&lt;&gt;"",IF(ISERROR(AND(BV165="",BX165="",BZ165="",CB165="",CD165="")),"E",IF(AND(BV165="",BX165="",BZ165="",CB165="",CD165=""),"","E")),"")</f>
        <v/>
      </c>
      <c r="AQ149" s="126"/>
      <c r="AR149" s="126"/>
      <c r="AS149" s="126"/>
      <c r="AT149" s="126"/>
      <c r="AU149" s="126"/>
      <c r="AV149" s="126"/>
      <c r="AW149" s="126"/>
      <c r="AX149" s="126"/>
      <c r="AY149" s="126"/>
      <c r="AZ149" s="126"/>
      <c r="BA149" s="126"/>
      <c r="BB149" s="126"/>
      <c r="BC149" s="126"/>
    </row>
    <row r="150" spans="1:84" ht="11.25" customHeight="1" thickBot="1">
      <c r="A150" s="192"/>
      <c r="B150" s="193"/>
      <c r="C150" s="175" t="str">
        <f>IF($D133="1P","D","C")</f>
        <v>C</v>
      </c>
      <c r="D150" s="201"/>
      <c r="E150" s="202"/>
      <c r="F150" s="201"/>
      <c r="G150" s="202"/>
      <c r="H150" s="201"/>
      <c r="I150" s="202"/>
      <c r="J150" s="201"/>
      <c r="K150" s="202"/>
      <c r="L150" s="201"/>
      <c r="M150" s="205"/>
      <c r="N150" s="69" t="str">
        <f>IF(CF131&lt;&gt;"",IF(ISERROR(AND(BV135="",BX135="",BZ135="",CB135="",CD135="")),"E",IF(AND(BV135="",BX135="",BZ135="",CB135="",CD135=""),"","E")),"")</f>
        <v/>
      </c>
      <c r="O150" s="192"/>
      <c r="P150" s="193"/>
      <c r="Q150" s="175" t="str">
        <f>IF($D133="1P","D","D")</f>
        <v>D</v>
      </c>
      <c r="R150" s="201"/>
      <c r="S150" s="202"/>
      <c r="T150" s="201"/>
      <c r="U150" s="202"/>
      <c r="V150" s="201"/>
      <c r="W150" s="202"/>
      <c r="X150" s="201"/>
      <c r="Y150" s="202"/>
      <c r="Z150" s="201"/>
      <c r="AA150" s="205"/>
      <c r="AB150" s="69" t="str">
        <f>IF(CF161&lt;&gt;"",IF(ISERROR(AND(BV165="",BX165="",BZ165="",CB165="",CD165="")),"E",IF(AND(BV165="",BX165="",BZ165="",CB165="",CD165=""),"","E")),"")</f>
        <v/>
      </c>
      <c r="AP150" s="2"/>
      <c r="AQ150" s="127"/>
      <c r="AR150" s="127"/>
      <c r="AS150" s="127"/>
      <c r="AT150" s="127"/>
      <c r="AU150" s="127"/>
      <c r="AV150" s="127"/>
      <c r="AW150" s="127"/>
      <c r="AX150" s="127"/>
      <c r="AY150" s="127"/>
      <c r="AZ150" s="127"/>
      <c r="BA150" s="127"/>
      <c r="BB150" s="127"/>
      <c r="BC150" s="127"/>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row>
    <row r="151" spans="1:84" ht="11.25" customHeight="1" thickBot="1">
      <c r="A151" s="194"/>
      <c r="B151" s="195"/>
      <c r="C151" s="207"/>
      <c r="D151" s="203"/>
      <c r="E151" s="204"/>
      <c r="F151" s="203"/>
      <c r="G151" s="204"/>
      <c r="H151" s="203"/>
      <c r="I151" s="204"/>
      <c r="J151" s="203"/>
      <c r="K151" s="204"/>
      <c r="L151" s="203"/>
      <c r="M151" s="206"/>
      <c r="N151" s="69" t="str">
        <f>IF(CF133&lt;&gt;"",IF(CF133="W",IF(SUM(IF(D150&gt;D148,1,0),IF(F150&gt;F148,1,0),IF(H150&gt;H148,1,0),IF(J150&gt;J148,1,0),IF(L150&gt;L148,1,0))&lt;&gt;3,"E",""),""),"")</f>
        <v/>
      </c>
      <c r="O151" s="194"/>
      <c r="P151" s="195"/>
      <c r="Q151" s="207"/>
      <c r="R151" s="203"/>
      <c r="S151" s="204"/>
      <c r="T151" s="203"/>
      <c r="U151" s="204"/>
      <c r="V151" s="203"/>
      <c r="W151" s="204"/>
      <c r="X151" s="203"/>
      <c r="Y151" s="204"/>
      <c r="Z151" s="203"/>
      <c r="AA151" s="206"/>
      <c r="AB151" s="69" t="str">
        <f>IF(CF163&lt;&gt;"",IF(CF163="W",IF(SUM(IF(R150&gt;R148,1,0),IF(T150&gt;T148,1,0),IF(V150&gt;V148,1,0),IF(X150&gt;X148,1,0),IF(Z150&gt;Z148,1,0))&lt;&gt;3,"E",""),""),"")</f>
        <v/>
      </c>
      <c r="AC151" s="2"/>
      <c r="AD151" s="2"/>
      <c r="AE151" s="2"/>
      <c r="AF151" s="2"/>
      <c r="AG151" s="2"/>
      <c r="AH151" s="2"/>
      <c r="AI151" s="2"/>
      <c r="AJ151" s="2"/>
      <c r="AK151" s="2"/>
      <c r="AL151" s="2"/>
      <c r="AM151" s="2"/>
      <c r="AN151" s="2"/>
      <c r="AO151" s="2"/>
      <c r="AP151" s="2"/>
      <c r="AQ151" s="154" t="str">
        <f>CONCATENATE($A135," ",$D135,","," ",$F133)</f>
        <v>Group: 3, Men's Singles</v>
      </c>
      <c r="AR151" s="155"/>
      <c r="AS151" s="155"/>
      <c r="AT151" s="155"/>
      <c r="AU151" s="155"/>
      <c r="AV151" s="155"/>
      <c r="AW151" s="155"/>
      <c r="AX151" s="155"/>
      <c r="AY151" s="155"/>
      <c r="AZ151" s="155"/>
      <c r="BA151" s="155"/>
      <c r="BB151" s="155"/>
      <c r="BC151" s="156"/>
      <c r="BD151" s="163">
        <f>A156</f>
        <v>3</v>
      </c>
      <c r="BE151" s="164"/>
      <c r="BF151" s="183" t="str">
        <f>C156</f>
        <v>A</v>
      </c>
      <c r="BG151" s="185" t="str">
        <f>IF(VLOOKUP($BF151,$A137:$C143,3,FALSE)=0,"",CONCATENATE(VLOOKUP(VLOOKUP($BF151,$A137:$C143,3,FALSE),Players!$C:$G,4,FALSE)," ",VLOOKUP($BF151,$A137:$C143,3,FALSE)," ",IF(ISERROR(VLOOKUP(VLOOKUP($BF151,$A137:$C143,3,FALSE),Players!$C:$G,5,FALSE)),"()",CONCATENATE("(",VLOOKUP(VLOOKUP($BF151,$A137:$C143,3,FALSE),Players!$C:$G,5,FALSE),")"))))</f>
        <v/>
      </c>
      <c r="BH151" s="186"/>
      <c r="BI151" s="186"/>
      <c r="BJ151" s="186"/>
      <c r="BK151" s="186"/>
      <c r="BL151" s="186"/>
      <c r="BM151" s="186"/>
      <c r="BN151" s="186"/>
      <c r="BO151" s="186"/>
      <c r="BP151" s="186"/>
      <c r="BQ151" s="186"/>
      <c r="BR151" s="186"/>
      <c r="BS151" s="186"/>
      <c r="BT151" s="186"/>
      <c r="BU151" s="187"/>
      <c r="BV151" s="170" t="str">
        <f>IF(D156&lt;&gt;"",D156,"")</f>
        <v/>
      </c>
      <c r="BW151" s="171"/>
      <c r="BX151" s="170" t="str">
        <f>IF(F156&lt;&gt;"",F156,"")</f>
        <v/>
      </c>
      <c r="BY151" s="171"/>
      <c r="BZ151" s="170" t="str">
        <f>IF(H156&lt;&gt;"",H156,"")</f>
        <v/>
      </c>
      <c r="CA151" s="171"/>
      <c r="CB151" s="170" t="str">
        <f>IF(J156&lt;&gt;"",J156,"")</f>
        <v/>
      </c>
      <c r="CC151" s="171"/>
      <c r="CD151" s="170" t="str">
        <f>IF(L156&lt;&gt;"",L156,"")</f>
        <v/>
      </c>
      <c r="CE151" s="171"/>
      <c r="CF151" s="174" t="str">
        <f>IF($CD151=$CD153,IF($CB151=$CB153,IF($BZ151&lt;&gt;"",IF($BZ151&gt;$BZ153,"W","L"),""),IF($CB151&gt;$CB153,"W","L")),IF($CD151&gt;$CD153,"W","L"))</f>
        <v/>
      </c>
    </row>
    <row r="152" spans="1:84" ht="11.25" customHeight="1">
      <c r="A152" s="170">
        <v>2</v>
      </c>
      <c r="B152" s="191"/>
      <c r="C152" s="183" t="str">
        <f>IF($D133="1P","B","B")</f>
        <v>B</v>
      </c>
      <c r="D152" s="197"/>
      <c r="E152" s="198"/>
      <c r="F152" s="197"/>
      <c r="G152" s="198"/>
      <c r="H152" s="197"/>
      <c r="I152" s="198"/>
      <c r="J152" s="197"/>
      <c r="K152" s="198"/>
      <c r="L152" s="197"/>
      <c r="M152" s="208"/>
      <c r="N152" s="69" t="str">
        <f>IF(CF141&lt;&gt;"",IF(CF141="W",IF(SUM(IF(D152&gt;D154,1,0),IF(F152&gt;F154,1,0),IF(H152&gt;H154,1,0),IF(J152&gt;J154,1,0),IF(L152&gt;L154,1,0))&lt;&gt;3,"E",""),""),"")</f>
        <v/>
      </c>
      <c r="O152" s="170">
        <v>5</v>
      </c>
      <c r="P152" s="191"/>
      <c r="Q152" s="183" t="str">
        <f>IF($D133="1P","A","A")</f>
        <v>A</v>
      </c>
      <c r="R152" s="197"/>
      <c r="S152" s="198"/>
      <c r="T152" s="197"/>
      <c r="U152" s="198"/>
      <c r="V152" s="197"/>
      <c r="W152" s="198"/>
      <c r="X152" s="197"/>
      <c r="Y152" s="198"/>
      <c r="Z152" s="197"/>
      <c r="AA152" s="208"/>
      <c r="AB152" s="69" t="str">
        <f>IF(CF171&lt;&gt;"",IF(CF171="W",IF(SUM(IF(R152&gt;R154,1,0),IF(T152&gt;T154,1,0),IF(V152&gt;V154,1,0),IF(X152&gt;X154,1,0),IF(Z152&gt;Z154,1,0))&lt;&gt;3,"E",""),""),"")</f>
        <v/>
      </c>
      <c r="AP152" s="3"/>
      <c r="AQ152" s="157"/>
      <c r="AR152" s="158"/>
      <c r="AS152" s="158"/>
      <c r="AT152" s="158"/>
      <c r="AU152" s="158"/>
      <c r="AV152" s="158"/>
      <c r="AW152" s="158"/>
      <c r="AX152" s="158"/>
      <c r="AY152" s="158"/>
      <c r="AZ152" s="158"/>
      <c r="BA152" s="158"/>
      <c r="BB152" s="158"/>
      <c r="BC152" s="159"/>
      <c r="BD152" s="165"/>
      <c r="BE152" s="166"/>
      <c r="BF152" s="184"/>
      <c r="BG152" s="188"/>
      <c r="BH152" s="189"/>
      <c r="BI152" s="189"/>
      <c r="BJ152" s="189"/>
      <c r="BK152" s="189"/>
      <c r="BL152" s="189"/>
      <c r="BM152" s="189"/>
      <c r="BN152" s="189"/>
      <c r="BO152" s="189"/>
      <c r="BP152" s="189"/>
      <c r="BQ152" s="189"/>
      <c r="BR152" s="189"/>
      <c r="BS152" s="189"/>
      <c r="BT152" s="189"/>
      <c r="BU152" s="190"/>
      <c r="BV152" s="172"/>
      <c r="BW152" s="173"/>
      <c r="BX152" s="172"/>
      <c r="BY152" s="173"/>
      <c r="BZ152" s="172"/>
      <c r="CA152" s="173"/>
      <c r="CB152" s="172"/>
      <c r="CC152" s="173"/>
      <c r="CD152" s="172"/>
      <c r="CE152" s="173"/>
      <c r="CF152" s="174"/>
    </row>
    <row r="153" spans="1:84" ht="11.25" customHeight="1">
      <c r="A153" s="192"/>
      <c r="B153" s="193"/>
      <c r="C153" s="196"/>
      <c r="D153" s="199"/>
      <c r="E153" s="200"/>
      <c r="F153" s="199"/>
      <c r="G153" s="200"/>
      <c r="H153" s="199"/>
      <c r="I153" s="200"/>
      <c r="J153" s="199"/>
      <c r="K153" s="200"/>
      <c r="L153" s="199"/>
      <c r="M153" s="209"/>
      <c r="N153" s="69" t="str">
        <f>IF(CF141&lt;&gt;"",IF(ISERROR(AND(BV145="",BX145="",BZ145="",CB145="",CD145="")),"E",IF(AND(BV145="",BX145="",BZ145="",CB145="",CD145=""),"","E")),"")</f>
        <v/>
      </c>
      <c r="O153" s="192"/>
      <c r="P153" s="193"/>
      <c r="Q153" s="196"/>
      <c r="R153" s="199"/>
      <c r="S153" s="200"/>
      <c r="T153" s="199"/>
      <c r="U153" s="200"/>
      <c r="V153" s="199"/>
      <c r="W153" s="200"/>
      <c r="X153" s="199"/>
      <c r="Y153" s="200"/>
      <c r="Z153" s="199"/>
      <c r="AA153" s="209"/>
      <c r="AB153" s="69" t="str">
        <f>IF(CF171&lt;&gt;"",IF(ISERROR(AND(BV175="",BX175="",BZ175="",CB175="",CD175="")),"E",IF(AND(BV175="",BX175="",BZ175="",CB175="",CD175=""),"","E")),"")</f>
        <v/>
      </c>
      <c r="AP153" s="3"/>
      <c r="AQ153" s="157"/>
      <c r="AR153" s="158"/>
      <c r="AS153" s="158"/>
      <c r="AT153" s="158"/>
      <c r="AU153" s="158"/>
      <c r="AV153" s="158"/>
      <c r="AW153" s="158"/>
      <c r="AX153" s="158"/>
      <c r="AY153" s="158"/>
      <c r="AZ153" s="158"/>
      <c r="BA153" s="158"/>
      <c r="BB153" s="158"/>
      <c r="BC153" s="159"/>
      <c r="BD153" s="165"/>
      <c r="BE153" s="166"/>
      <c r="BF153" s="175" t="str">
        <f>C158</f>
        <v>B</v>
      </c>
      <c r="BG153" s="177" t="str">
        <f>IF(VLOOKUP($BF153,$A137:$C143,3,FALSE)=0,"",CONCATENATE(VLOOKUP(VLOOKUP($BF153,$A137:$C143,3,FALSE),Players!$C:$G,4,FALSE)," ",VLOOKUP($BF153,$A137:$C143,3,FALSE)," ",IF(ISERROR(VLOOKUP(VLOOKUP($BF153,$A137:$C143,3,FALSE),Players!$C:$G,5,FALSE)),"()",CONCATENATE("(",VLOOKUP(VLOOKUP($BF153,$A137:$C143,3,FALSE),Players!$C:$G,5,FALSE),")"))))</f>
        <v/>
      </c>
      <c r="BH153" s="178"/>
      <c r="BI153" s="178"/>
      <c r="BJ153" s="178"/>
      <c r="BK153" s="178"/>
      <c r="BL153" s="178"/>
      <c r="BM153" s="178"/>
      <c r="BN153" s="178"/>
      <c r="BO153" s="178"/>
      <c r="BP153" s="178"/>
      <c r="BQ153" s="178"/>
      <c r="BR153" s="178"/>
      <c r="BS153" s="178"/>
      <c r="BT153" s="178"/>
      <c r="BU153" s="179"/>
      <c r="BV153" s="150" t="str">
        <f>IF(D158&lt;&gt;"",D158,"")</f>
        <v/>
      </c>
      <c r="BW153" s="151"/>
      <c r="BX153" s="150" t="str">
        <f>IF(F158&lt;&gt;"",F158,"")</f>
        <v/>
      </c>
      <c r="BY153" s="151"/>
      <c r="BZ153" s="150" t="str">
        <f>IF(H158&lt;&gt;"",H158,"")</f>
        <v/>
      </c>
      <c r="CA153" s="151"/>
      <c r="CB153" s="150" t="str">
        <f>IF(J158&lt;&gt;"",J158,"")</f>
        <v/>
      </c>
      <c r="CC153" s="151"/>
      <c r="CD153" s="150" t="str">
        <f>IF(L158&lt;&gt;"",L158,"")</f>
        <v/>
      </c>
      <c r="CE153" s="151"/>
      <c r="CF153" s="174" t="str">
        <f>IF($CF151&lt;&gt;"",IF(CF151="W","L","W"),"")</f>
        <v/>
      </c>
    </row>
    <row r="154" spans="1:84" ht="11.25" customHeight="1" thickBot="1">
      <c r="A154" s="192"/>
      <c r="B154" s="193"/>
      <c r="C154" s="175" t="str">
        <f>IF($D133="1P","C","D")</f>
        <v>D</v>
      </c>
      <c r="D154" s="201"/>
      <c r="E154" s="202"/>
      <c r="F154" s="201"/>
      <c r="G154" s="202"/>
      <c r="H154" s="201"/>
      <c r="I154" s="202"/>
      <c r="J154" s="201"/>
      <c r="K154" s="202"/>
      <c r="L154" s="201"/>
      <c r="M154" s="205"/>
      <c r="N154" s="69" t="str">
        <f>IF(CF141&lt;&gt;"",IF(ISERROR(AND(BV145="",BX145="",BZ145="",CB145="",CD145="")),"E",IF(AND(BV145="",BX145="",BZ145="",CB145="",CD145=""),"","E")),"")</f>
        <v/>
      </c>
      <c r="O154" s="192"/>
      <c r="P154" s="193"/>
      <c r="Q154" s="175" t="str">
        <f>IF($D133="1P","B","D")</f>
        <v>D</v>
      </c>
      <c r="R154" s="201"/>
      <c r="S154" s="202"/>
      <c r="T154" s="201"/>
      <c r="U154" s="202"/>
      <c r="V154" s="201"/>
      <c r="W154" s="202"/>
      <c r="X154" s="201"/>
      <c r="Y154" s="202"/>
      <c r="Z154" s="201"/>
      <c r="AA154" s="205"/>
      <c r="AB154" s="69" t="str">
        <f>IF(CF171&lt;&gt;"",IF(ISERROR(AND(BV175="",BX175="",BZ175="",CB175="",CD175="")),"E",IF(AND(BV175="",BX175="",BZ175="",CB175="",CD175=""),"","E")),"")</f>
        <v/>
      </c>
      <c r="AP154" s="3"/>
      <c r="AQ154" s="160"/>
      <c r="AR154" s="161"/>
      <c r="AS154" s="161"/>
      <c r="AT154" s="161"/>
      <c r="AU154" s="161"/>
      <c r="AV154" s="161"/>
      <c r="AW154" s="161"/>
      <c r="AX154" s="161"/>
      <c r="AY154" s="161"/>
      <c r="AZ154" s="161"/>
      <c r="BA154" s="161"/>
      <c r="BB154" s="161"/>
      <c r="BC154" s="162"/>
      <c r="BD154" s="167"/>
      <c r="BE154" s="168"/>
      <c r="BF154" s="176"/>
      <c r="BG154" s="180"/>
      <c r="BH154" s="181"/>
      <c r="BI154" s="181"/>
      <c r="BJ154" s="181"/>
      <c r="BK154" s="181"/>
      <c r="BL154" s="181"/>
      <c r="BM154" s="181"/>
      <c r="BN154" s="181"/>
      <c r="BO154" s="181"/>
      <c r="BP154" s="181"/>
      <c r="BQ154" s="181"/>
      <c r="BR154" s="181"/>
      <c r="BS154" s="181"/>
      <c r="BT154" s="181"/>
      <c r="BU154" s="182"/>
      <c r="BV154" s="152"/>
      <c r="BW154" s="153"/>
      <c r="BX154" s="152"/>
      <c r="BY154" s="153"/>
      <c r="BZ154" s="152"/>
      <c r="CA154" s="153"/>
      <c r="CB154" s="152"/>
      <c r="CC154" s="153"/>
      <c r="CD154" s="152"/>
      <c r="CE154" s="153"/>
      <c r="CF154" s="174"/>
    </row>
    <row r="155" spans="1:84" ht="11.25" customHeight="1" thickBot="1">
      <c r="A155" s="194"/>
      <c r="B155" s="195"/>
      <c r="C155" s="207"/>
      <c r="D155" s="203"/>
      <c r="E155" s="204"/>
      <c r="F155" s="203"/>
      <c r="G155" s="204"/>
      <c r="H155" s="203"/>
      <c r="I155" s="204"/>
      <c r="J155" s="203"/>
      <c r="K155" s="204"/>
      <c r="L155" s="203"/>
      <c r="M155" s="206"/>
      <c r="N155" s="69" t="str">
        <f>IF(CF143&lt;&gt;"",IF(CF143="W",IF(SUM(IF(D154&gt;D152,1,0),IF(F154&gt;F152,1,0),IF(H154&gt;H152,1,0),IF(J154&gt;J152,1,0),IF(L154&gt;L152,1,0))&lt;&gt;3,"E",""),""),"")</f>
        <v/>
      </c>
      <c r="O155" s="194"/>
      <c r="P155" s="195"/>
      <c r="Q155" s="207"/>
      <c r="R155" s="203"/>
      <c r="S155" s="204"/>
      <c r="T155" s="203"/>
      <c r="U155" s="204"/>
      <c r="V155" s="203"/>
      <c r="W155" s="204"/>
      <c r="X155" s="203"/>
      <c r="Y155" s="204"/>
      <c r="Z155" s="203"/>
      <c r="AA155" s="206"/>
      <c r="AB155" s="69" t="str">
        <f>IF(CF173&lt;&gt;"",IF(CF173="W",IF(SUM(IF(R154&gt;R152,1,0),IF(T154&gt;T152,1,0),IF(V154&gt;V152,1,0),IF(X154&gt;X152,1,0),IF(Z154&gt;Z152,1,0))&lt;&gt;3,"E",""),""),"")</f>
        <v/>
      </c>
      <c r="AP155" s="3"/>
      <c r="AQ155" s="126"/>
      <c r="AR155" s="126"/>
      <c r="AS155" s="126"/>
      <c r="AT155" s="126"/>
      <c r="AU155" s="126"/>
      <c r="AV155" s="126"/>
      <c r="AW155" s="126"/>
      <c r="AX155" s="126"/>
      <c r="AY155" s="126"/>
      <c r="AZ155" s="126"/>
      <c r="BA155" s="126"/>
      <c r="BB155" s="126"/>
      <c r="BC155" s="126"/>
      <c r="BV155" s="169" t="str">
        <f>IF(CF151&lt;&gt;"",IF(AND(AND(BV151&gt;-1,BV153&gt;-1),OR(BV151&gt;10,BV153&gt;10),ABS(BV151-BV153)&gt;1,IF(OR(BV151&gt;11,BV153&gt;11),ABS(BV151-BV153)=2,TRUE),BV151=INT(BV151),BV153=INT(BV153)),"","Error"),"")</f>
        <v/>
      </c>
      <c r="BW155" s="169"/>
      <c r="BX155" s="169" t="str">
        <f>IF(CF151&lt;&gt;"",IF(AND(AND(BX151&gt;-1,BX153&gt;-1),OR(BX151&gt;10,BX153&gt;10),ABS(BX151-BX153)&gt;1,IF(OR(BX151&gt;11,BX153&gt;11),ABS(BX151-BX153)=2,TRUE),BX151=INT(BX151),BX153=INT(BX153)),"","Error"),"")</f>
        <v/>
      </c>
      <c r="BY155" s="169"/>
      <c r="BZ155" s="169" t="str">
        <f>IF(CF151&lt;&gt;"",IF(AND(AND(BZ151&gt;-1,BZ153&gt;-1),OR(BZ151&gt;10,BZ153&gt;10),ABS(BZ151-BZ153)&gt;1,IF(OR(BZ151&gt;11,BZ153&gt;11),ABS(BZ151-BZ153)=2,TRUE),BZ151=INT(BZ151),BZ153=INT(BZ153)),"","Error"),"")</f>
        <v/>
      </c>
      <c r="CA155" s="169"/>
      <c r="CB155" s="169" t="str">
        <f>IF(AND(CF151&lt;&gt;"",CB151&lt;&gt;""),IF(AND(AND(CB151&gt;-1,CB153&gt;-1),OR(CB151&gt;10,CB153&gt;10),ABS(CB151-CB153)&gt;1,IF(OR(CB151&gt;11,CB153&gt;11),ABS(CB151-CB153)=2,TRUE),CB151=INT(CB151),CB153=INT(CB153)),"","Error"),"")</f>
        <v/>
      </c>
      <c r="CC155" s="169"/>
      <c r="CD155" s="169" t="str">
        <f>IF(AND(CF151&lt;&gt;"",CD151&lt;&gt;""),IF(AND(AND(CD151&gt;-1,CD153&gt;-1),OR(CD151&gt;10,CD153&gt;10),ABS(CD151-CD153)&gt;1,IF(OR(CD151&gt;11,CD153&gt;11),ABS(CD151-CD153)=2,TRUE),CD151=INT(CD151),CD153=INT(CD153)),"","Error"),"")</f>
        <v/>
      </c>
      <c r="CE155" s="169"/>
    </row>
    <row r="156" spans="1:84" ht="11.25" customHeight="1">
      <c r="A156" s="170">
        <v>3</v>
      </c>
      <c r="B156" s="191"/>
      <c r="C156" s="183" t="str">
        <f>IF($D133="1P","A","A")</f>
        <v>A</v>
      </c>
      <c r="D156" s="197"/>
      <c r="E156" s="198"/>
      <c r="F156" s="197"/>
      <c r="G156" s="198"/>
      <c r="H156" s="197"/>
      <c r="I156" s="198"/>
      <c r="J156" s="197"/>
      <c r="K156" s="198"/>
      <c r="L156" s="197"/>
      <c r="M156" s="208"/>
      <c r="N156" s="69" t="str">
        <f>IF(CF151&lt;&gt;"",IF(CF151="W",IF(SUM(IF(D156&gt;D158,1,0),IF(F156&gt;F158,1,0),IF(H156&gt;H158,1,0),IF(J156&gt;J158,1,0),IF(L156&gt;L158,1,0))&lt;&gt;3,"E",""),""),"")</f>
        <v/>
      </c>
      <c r="O156" s="170">
        <v>6</v>
      </c>
      <c r="P156" s="191"/>
      <c r="Q156" s="183" t="str">
        <f>IF($D133="1P","C","B")</f>
        <v>B</v>
      </c>
      <c r="R156" s="197"/>
      <c r="S156" s="198"/>
      <c r="T156" s="197"/>
      <c r="U156" s="198"/>
      <c r="V156" s="197"/>
      <c r="W156" s="198"/>
      <c r="X156" s="197"/>
      <c r="Y156" s="198"/>
      <c r="Z156" s="197"/>
      <c r="AA156" s="208"/>
      <c r="AB156" s="69" t="str">
        <f>IF(CF181&lt;&gt;"",IF(CF181="W",IF(SUM(IF(R156&gt;R158,1,0),IF(T156&gt;T158,1,0),IF(V156&gt;V158,1,0),IF(X156&gt;X158,1,0),IF(Z156&gt;Z158,1,0))&lt;&gt;3,"E",""),""),"")</f>
        <v/>
      </c>
      <c r="AP156" s="3"/>
      <c r="AQ156" s="126"/>
      <c r="AR156" s="126"/>
      <c r="AS156" s="126"/>
      <c r="AT156" s="126"/>
      <c r="AU156" s="126"/>
      <c r="AV156" s="126"/>
      <c r="AW156" s="126"/>
      <c r="AX156" s="126"/>
      <c r="AY156" s="126"/>
      <c r="AZ156" s="126"/>
      <c r="BA156" s="126"/>
      <c r="BB156" s="126"/>
      <c r="BC156" s="126"/>
    </row>
    <row r="157" spans="1:84" ht="11.25" customHeight="1">
      <c r="A157" s="192"/>
      <c r="B157" s="193"/>
      <c r="C157" s="196"/>
      <c r="D157" s="199"/>
      <c r="E157" s="200"/>
      <c r="F157" s="199"/>
      <c r="G157" s="200"/>
      <c r="H157" s="199"/>
      <c r="I157" s="200"/>
      <c r="J157" s="199"/>
      <c r="K157" s="200"/>
      <c r="L157" s="199"/>
      <c r="M157" s="209"/>
      <c r="N157" s="69" t="str">
        <f>IF(CF151&lt;&gt;"",IF(ISERROR(AND(BV155="",BX155="",BZ155="",CB155="",CD155="")),"E",IF(AND(BV155="",BX155="",BZ155="",CB155="",CD155=""),"","E")),"")</f>
        <v/>
      </c>
      <c r="O157" s="192"/>
      <c r="P157" s="193"/>
      <c r="Q157" s="196"/>
      <c r="R157" s="199"/>
      <c r="S157" s="200"/>
      <c r="T157" s="199"/>
      <c r="U157" s="200"/>
      <c r="V157" s="199"/>
      <c r="W157" s="200"/>
      <c r="X157" s="199"/>
      <c r="Y157" s="200"/>
      <c r="Z157" s="199"/>
      <c r="AA157" s="209"/>
      <c r="AB157" s="69" t="str">
        <f>IF(CF181&lt;&gt;"",IF(ISERROR(AND(BV185="",BX185="",BZ185="",CB185="",CD185="")),"E",IF(AND(BV185="",BX185="",BZ185="",CB185="",CD185=""),"","E")),"")</f>
        <v/>
      </c>
      <c r="AP157" s="3"/>
      <c r="AQ157" s="127"/>
      <c r="AR157" s="127"/>
      <c r="AS157" s="127"/>
      <c r="AT157" s="127"/>
      <c r="AU157" s="127"/>
      <c r="AV157" s="127"/>
      <c r="AW157" s="127"/>
      <c r="AX157" s="127"/>
      <c r="AY157" s="127"/>
      <c r="AZ157" s="127"/>
      <c r="BA157" s="127"/>
      <c r="BB157" s="127"/>
      <c r="BC157" s="127"/>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3"/>
    </row>
    <row r="158" spans="1:84" ht="11.25" customHeight="1">
      <c r="A158" s="192"/>
      <c r="B158" s="193"/>
      <c r="C158" s="175" t="str">
        <f>IF($D133="1P","C","B")</f>
        <v>B</v>
      </c>
      <c r="D158" s="201"/>
      <c r="E158" s="202"/>
      <c r="F158" s="201"/>
      <c r="G158" s="202"/>
      <c r="H158" s="201"/>
      <c r="I158" s="202"/>
      <c r="J158" s="201"/>
      <c r="K158" s="202"/>
      <c r="L158" s="201"/>
      <c r="M158" s="205"/>
      <c r="N158" s="69" t="str">
        <f>IF(CF151&lt;&gt;"",IF(ISERROR(AND(BV155="",BX155="",BZ155="",CB155="",CD155="")),"E",IF(AND(BV155="",BX155="",BZ155="",CB155="",CD155=""),"","E")),"")</f>
        <v/>
      </c>
      <c r="O158" s="192"/>
      <c r="P158" s="193"/>
      <c r="Q158" s="175" t="str">
        <f>IF($D133="1P","D","C")</f>
        <v>C</v>
      </c>
      <c r="R158" s="201"/>
      <c r="S158" s="202"/>
      <c r="T158" s="201"/>
      <c r="U158" s="202"/>
      <c r="V158" s="201"/>
      <c r="W158" s="202"/>
      <c r="X158" s="201"/>
      <c r="Y158" s="202"/>
      <c r="Z158" s="201"/>
      <c r="AA158" s="205"/>
      <c r="AB158" s="69" t="str">
        <f>IF(CF181&lt;&gt;"",IF(ISERROR(AND(BV185="",BX185="",BZ185="",CB185="",CD185="")),"E",IF(AND(BV185="",BX185="",BZ185="",CB185="",CD185=""),"","E")),"")</f>
        <v/>
      </c>
      <c r="AP158" s="3"/>
      <c r="AQ158" s="128"/>
      <c r="AR158" s="128"/>
      <c r="AS158" s="128"/>
      <c r="AT158" s="128"/>
      <c r="AU158" s="128"/>
      <c r="AV158" s="128"/>
      <c r="AW158" s="128"/>
      <c r="AX158" s="128"/>
      <c r="AY158" s="128"/>
      <c r="AZ158" s="128"/>
      <c r="BA158" s="128"/>
      <c r="BB158" s="128"/>
      <c r="BC158" s="128"/>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3"/>
    </row>
    <row r="159" spans="1:84" ht="11.25" customHeight="1" thickBot="1">
      <c r="A159" s="194"/>
      <c r="B159" s="195"/>
      <c r="C159" s="207"/>
      <c r="D159" s="203"/>
      <c r="E159" s="204"/>
      <c r="F159" s="203"/>
      <c r="G159" s="204"/>
      <c r="H159" s="203"/>
      <c r="I159" s="204"/>
      <c r="J159" s="203"/>
      <c r="K159" s="204"/>
      <c r="L159" s="203"/>
      <c r="M159" s="206"/>
      <c r="N159" s="69" t="str">
        <f>IF(CF153&lt;&gt;"",IF(CF153="W",IF(SUM(IF(D158&gt;D156,1,0),IF(F158&gt;F156,1,0),IF(H158&gt;H156,1,0),IF(J158&gt;J156,1,0),IF(L158&gt;L156,1,0))&lt;&gt;3,"E",""),""),"")</f>
        <v/>
      </c>
      <c r="O159" s="194"/>
      <c r="P159" s="195"/>
      <c r="Q159" s="207"/>
      <c r="R159" s="203"/>
      <c r="S159" s="204"/>
      <c r="T159" s="203"/>
      <c r="U159" s="204"/>
      <c r="V159" s="203"/>
      <c r="W159" s="204"/>
      <c r="X159" s="203"/>
      <c r="Y159" s="204"/>
      <c r="Z159" s="203"/>
      <c r="AA159" s="206"/>
      <c r="AB159" s="69" t="str">
        <f>IF(CF183&lt;&gt;"",IF(CF183="W",IF(SUM(IF(R158&gt;R156,1,0),IF(T158&gt;T156,1,0),IF(V158&gt;V156,1,0),IF(X158&gt;X156,1,0),IF(Z158&gt;Z156,1,0))&lt;&gt;3,"E",""),""),"")</f>
        <v/>
      </c>
      <c r="AP159" s="3"/>
      <c r="AQ159" s="126"/>
      <c r="AR159" s="126"/>
      <c r="AS159" s="126"/>
      <c r="AT159" s="126"/>
      <c r="AU159" s="126"/>
      <c r="AV159" s="126"/>
      <c r="AW159" s="126"/>
      <c r="AX159" s="126"/>
      <c r="AY159" s="126"/>
      <c r="AZ159" s="126"/>
      <c r="BA159" s="126"/>
      <c r="BB159" s="126"/>
      <c r="BC159" s="126"/>
      <c r="CF159" s="3"/>
    </row>
    <row r="160" spans="1:84" ht="11.25" customHeight="1" thickBo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P160" s="3"/>
      <c r="AQ160" s="127"/>
      <c r="AR160" s="127"/>
      <c r="AS160" s="127"/>
      <c r="AT160" s="127"/>
      <c r="AU160" s="127"/>
      <c r="AV160" s="127"/>
      <c r="AW160" s="127"/>
      <c r="AX160" s="127"/>
      <c r="AY160" s="127"/>
      <c r="AZ160" s="127"/>
      <c r="BA160" s="127"/>
      <c r="BB160" s="127"/>
      <c r="BC160" s="127"/>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3"/>
    </row>
    <row r="161" spans="1:84" ht="11.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P161" s="3"/>
      <c r="AQ161" s="154" t="str">
        <f>CONCATENATE($A135," ",$D135,","," ",$F133)</f>
        <v>Group: 3, Men's Singles</v>
      </c>
      <c r="AR161" s="155"/>
      <c r="AS161" s="155"/>
      <c r="AT161" s="155"/>
      <c r="AU161" s="155"/>
      <c r="AV161" s="155"/>
      <c r="AW161" s="155"/>
      <c r="AX161" s="155"/>
      <c r="AY161" s="155"/>
      <c r="AZ161" s="155"/>
      <c r="BA161" s="155"/>
      <c r="BB161" s="155"/>
      <c r="BC161" s="156"/>
      <c r="BD161" s="163">
        <f>O148</f>
        <v>4</v>
      </c>
      <c r="BE161" s="164"/>
      <c r="BF161" s="183" t="str">
        <f>Q148</f>
        <v>C</v>
      </c>
      <c r="BG161" s="185" t="str">
        <f>IF(VLOOKUP($BF161,$A137:$C143,3,FALSE)=0,"",CONCATENATE(VLOOKUP(VLOOKUP($BF161,$A137:$C143,3,FALSE),Players!$C:$G,4,FALSE)," ",VLOOKUP($BF161,$A137:$C143,3,FALSE)," ",IF(ISERROR(VLOOKUP(VLOOKUP($BF161,$A137:$C143,3,FALSE),Players!$C:$G,5,FALSE)),"()",CONCATENATE("(",VLOOKUP(VLOOKUP($BF161,$A137:$C143,3,FALSE),Players!$C:$G,5,FALSE),")"))))</f>
        <v/>
      </c>
      <c r="BH161" s="186"/>
      <c r="BI161" s="186"/>
      <c r="BJ161" s="186"/>
      <c r="BK161" s="186"/>
      <c r="BL161" s="186"/>
      <c r="BM161" s="186"/>
      <c r="BN161" s="186"/>
      <c r="BO161" s="186"/>
      <c r="BP161" s="186"/>
      <c r="BQ161" s="186"/>
      <c r="BR161" s="186"/>
      <c r="BS161" s="186"/>
      <c r="BT161" s="186"/>
      <c r="BU161" s="187"/>
      <c r="BV161" s="170" t="str">
        <f>IF(R148&lt;&gt;"",R148,"")</f>
        <v/>
      </c>
      <c r="BW161" s="171"/>
      <c r="BX161" s="170" t="str">
        <f>IF(T148&lt;&gt;"",T148,"")</f>
        <v/>
      </c>
      <c r="BY161" s="171"/>
      <c r="BZ161" s="170" t="str">
        <f>IF(V148&lt;&gt;"",V148,"")</f>
        <v/>
      </c>
      <c r="CA161" s="171"/>
      <c r="CB161" s="170" t="str">
        <f>IF(X148&lt;&gt;"",X148,"")</f>
        <v/>
      </c>
      <c r="CC161" s="171"/>
      <c r="CD161" s="170" t="str">
        <f>IF(Z148&lt;&gt;"",Z148,"")</f>
        <v/>
      </c>
      <c r="CE161" s="171"/>
      <c r="CF161" s="174" t="str">
        <f>IF($CD161=$CD163,IF($CB161=$CB163,IF($BZ161&lt;&gt;"",IF($BZ161&gt;$BZ163,"W","L"),""),IF($CB161&gt;$CB163,"W","L")),IF($CD161&gt;$CD163,"W","L"))</f>
        <v/>
      </c>
    </row>
    <row r="162" spans="1:84" ht="11.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P162" s="3"/>
      <c r="AQ162" s="157"/>
      <c r="AR162" s="158"/>
      <c r="AS162" s="158"/>
      <c r="AT162" s="158"/>
      <c r="AU162" s="158"/>
      <c r="AV162" s="158"/>
      <c r="AW162" s="158"/>
      <c r="AX162" s="158"/>
      <c r="AY162" s="158"/>
      <c r="AZ162" s="158"/>
      <c r="BA162" s="158"/>
      <c r="BB162" s="158"/>
      <c r="BC162" s="159"/>
      <c r="BD162" s="165"/>
      <c r="BE162" s="166"/>
      <c r="BF162" s="184"/>
      <c r="BG162" s="188"/>
      <c r="BH162" s="189"/>
      <c r="BI162" s="189"/>
      <c r="BJ162" s="189"/>
      <c r="BK162" s="189"/>
      <c r="BL162" s="189"/>
      <c r="BM162" s="189"/>
      <c r="BN162" s="189"/>
      <c r="BO162" s="189"/>
      <c r="BP162" s="189"/>
      <c r="BQ162" s="189"/>
      <c r="BR162" s="189"/>
      <c r="BS162" s="189"/>
      <c r="BT162" s="189"/>
      <c r="BU162" s="190"/>
      <c r="BV162" s="172"/>
      <c r="BW162" s="173"/>
      <c r="BX162" s="172"/>
      <c r="BY162" s="173"/>
      <c r="BZ162" s="172"/>
      <c r="CA162" s="173"/>
      <c r="CB162" s="172"/>
      <c r="CC162" s="173"/>
      <c r="CD162" s="172"/>
      <c r="CE162" s="173"/>
      <c r="CF162" s="174"/>
    </row>
    <row r="163" spans="1:84" ht="11.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P163" s="3"/>
      <c r="AQ163" s="157"/>
      <c r="AR163" s="158"/>
      <c r="AS163" s="158"/>
      <c r="AT163" s="158"/>
      <c r="AU163" s="158"/>
      <c r="AV163" s="158"/>
      <c r="AW163" s="158"/>
      <c r="AX163" s="158"/>
      <c r="AY163" s="158"/>
      <c r="AZ163" s="158"/>
      <c r="BA163" s="158"/>
      <c r="BB163" s="158"/>
      <c r="BC163" s="159"/>
      <c r="BD163" s="165"/>
      <c r="BE163" s="166"/>
      <c r="BF163" s="175" t="str">
        <f>Q150</f>
        <v>D</v>
      </c>
      <c r="BG163" s="177" t="str">
        <f>IF(VLOOKUP($BF163,$A137:$C143,3,FALSE)=0,"",CONCATENATE(VLOOKUP(VLOOKUP($BF163,$A137:$C143,3,FALSE),Players!$C:$G,4,FALSE)," ",VLOOKUP($BF163,$A137:$C143,3,FALSE)," ",IF(ISERROR(VLOOKUP(VLOOKUP($BF163,$A137:$C143,3,FALSE),Players!$C:$G,5,FALSE)),"()",CONCATENATE("(",VLOOKUP(VLOOKUP($BF163,$A137:$C143,3,FALSE),Players!$C:$G,5,FALSE),")"))))</f>
        <v/>
      </c>
      <c r="BH163" s="178"/>
      <c r="BI163" s="178"/>
      <c r="BJ163" s="178"/>
      <c r="BK163" s="178"/>
      <c r="BL163" s="178"/>
      <c r="BM163" s="178"/>
      <c r="BN163" s="178"/>
      <c r="BO163" s="178"/>
      <c r="BP163" s="178"/>
      <c r="BQ163" s="178"/>
      <c r="BR163" s="178"/>
      <c r="BS163" s="178"/>
      <c r="BT163" s="178"/>
      <c r="BU163" s="179"/>
      <c r="BV163" s="150" t="str">
        <f>IF(R150&lt;&gt;"",R150,"")</f>
        <v/>
      </c>
      <c r="BW163" s="151"/>
      <c r="BX163" s="150" t="str">
        <f>IF(T150&lt;&gt;"",T150,"")</f>
        <v/>
      </c>
      <c r="BY163" s="151"/>
      <c r="BZ163" s="150" t="str">
        <f>IF(V150&lt;&gt;"",V150,"")</f>
        <v/>
      </c>
      <c r="CA163" s="151"/>
      <c r="CB163" s="150" t="str">
        <f>IF(X150&lt;&gt;"",X150,"")</f>
        <v/>
      </c>
      <c r="CC163" s="151"/>
      <c r="CD163" s="150" t="str">
        <f>IF(Z150&lt;&gt;"",Z150,"")</f>
        <v/>
      </c>
      <c r="CE163" s="151"/>
      <c r="CF163" s="174" t="str">
        <f>IF($CF161&lt;&gt;"",IF(CF161="W","L","W"),"")</f>
        <v/>
      </c>
    </row>
    <row r="164" spans="1:84" ht="11.25" customHeight="1" thickBo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P164" s="3"/>
      <c r="AQ164" s="160"/>
      <c r="AR164" s="161"/>
      <c r="AS164" s="161"/>
      <c r="AT164" s="161"/>
      <c r="AU164" s="161"/>
      <c r="AV164" s="161"/>
      <c r="AW164" s="161"/>
      <c r="AX164" s="161"/>
      <c r="AY164" s="161"/>
      <c r="AZ164" s="161"/>
      <c r="BA164" s="161"/>
      <c r="BB164" s="161"/>
      <c r="BC164" s="162"/>
      <c r="BD164" s="167"/>
      <c r="BE164" s="168"/>
      <c r="BF164" s="176"/>
      <c r="BG164" s="180"/>
      <c r="BH164" s="181"/>
      <c r="BI164" s="181"/>
      <c r="BJ164" s="181"/>
      <c r="BK164" s="181"/>
      <c r="BL164" s="181"/>
      <c r="BM164" s="181"/>
      <c r="BN164" s="181"/>
      <c r="BO164" s="181"/>
      <c r="BP164" s="181"/>
      <c r="BQ164" s="181"/>
      <c r="BR164" s="181"/>
      <c r="BS164" s="181"/>
      <c r="BT164" s="181"/>
      <c r="BU164" s="182"/>
      <c r="BV164" s="152"/>
      <c r="BW164" s="153"/>
      <c r="BX164" s="152"/>
      <c r="BY164" s="153"/>
      <c r="BZ164" s="152"/>
      <c r="CA164" s="153"/>
      <c r="CB164" s="152"/>
      <c r="CC164" s="153"/>
      <c r="CD164" s="152"/>
      <c r="CE164" s="153"/>
      <c r="CF164" s="174"/>
    </row>
    <row r="165" spans="1:84" ht="11.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P165" s="3"/>
      <c r="AQ165" s="126"/>
      <c r="AR165" s="126"/>
      <c r="AS165" s="126"/>
      <c r="AT165" s="126"/>
      <c r="AU165" s="126"/>
      <c r="AV165" s="126"/>
      <c r="AW165" s="126"/>
      <c r="AX165" s="126"/>
      <c r="AY165" s="126"/>
      <c r="AZ165" s="126"/>
      <c r="BA165" s="126"/>
      <c r="BB165" s="126"/>
      <c r="BC165" s="126"/>
      <c r="BV165" s="169" t="str">
        <f>IF(CF161&lt;&gt;"",IF(AND(AND(BV161&gt;-1,BV163&gt;-1),OR(BV161&gt;10,BV163&gt;10),ABS(BV161-BV163)&gt;1,IF(OR(BV161&gt;11,BV163&gt;11),ABS(BV161-BV163)=2,TRUE),BV161=INT(BV161),BV163=INT(BV163)),"","Error"),"")</f>
        <v/>
      </c>
      <c r="BW165" s="169"/>
      <c r="BX165" s="169" t="str">
        <f>IF(CF161&lt;&gt;"",IF(AND(AND(BX161&gt;-1,BX163&gt;-1),OR(BX161&gt;10,BX163&gt;10),ABS(BX161-BX163)&gt;1,IF(OR(BX161&gt;11,BX163&gt;11),ABS(BX161-BX163)=2,TRUE),BX161=INT(BX161),BX163=INT(BX163)),"","Error"),"")</f>
        <v/>
      </c>
      <c r="BY165" s="169"/>
      <c r="BZ165" s="169" t="str">
        <f>IF(CF161&lt;&gt;"",IF(AND(AND(BZ161&gt;-1,BZ163&gt;-1),OR(BZ161&gt;10,BZ163&gt;10),ABS(BZ161-BZ163)&gt;1,IF(OR(BZ161&gt;11,BZ163&gt;11),ABS(BZ161-BZ163)=2,TRUE),BZ161=INT(BZ161),BZ163=INT(BZ163)),"","Error"),"")</f>
        <v/>
      </c>
      <c r="CA165" s="169"/>
      <c r="CB165" s="169" t="str">
        <f>IF(AND(CF161&lt;&gt;"",CB161&lt;&gt;""),IF(AND(AND(CB161&gt;-1,CB163&gt;-1),OR(CB161&gt;10,CB163&gt;10),ABS(CB161-CB163)&gt;1,IF(OR(CB161&gt;11,CB163&gt;11),ABS(CB161-CB163)=2,TRUE),CB161=INT(CB161),CB163=INT(CB163)),"","Error"),"")</f>
        <v/>
      </c>
      <c r="CC165" s="169"/>
      <c r="CD165" s="169" t="str">
        <f>IF(AND(CF161&lt;&gt;"",CD161&lt;&gt;""),IF(AND(AND(CD161&gt;-1,CD163&gt;-1),OR(CD161&gt;10,CD163&gt;10),ABS(CD161-CD163)&gt;1,IF(OR(CD161&gt;11,CD163&gt;11),ABS(CD161-CD163)=2,TRUE),CD161=INT(CD161),CD163=INT(CD163)),"","Error"),"")</f>
        <v/>
      </c>
      <c r="CE165" s="169"/>
      <c r="CF165" s="3"/>
    </row>
    <row r="166" spans="1:84" ht="11.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P166" s="3"/>
      <c r="AQ166" s="126"/>
      <c r="AR166" s="126"/>
      <c r="AS166" s="126"/>
      <c r="AT166" s="126"/>
      <c r="AU166" s="126"/>
      <c r="AV166" s="126"/>
      <c r="AW166" s="126"/>
      <c r="AX166" s="126"/>
      <c r="AY166" s="126"/>
      <c r="AZ166" s="126"/>
      <c r="BA166" s="126"/>
      <c r="BB166" s="126"/>
      <c r="BC166" s="126"/>
      <c r="CF166" s="3"/>
    </row>
    <row r="167" spans="1:84" ht="11.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P167" s="3"/>
      <c r="AQ167" s="127"/>
      <c r="AR167" s="127"/>
      <c r="AS167" s="127"/>
      <c r="AT167" s="127"/>
      <c r="AU167" s="127"/>
      <c r="AV167" s="127"/>
      <c r="AW167" s="127"/>
      <c r="AX167" s="127"/>
      <c r="AY167" s="127"/>
      <c r="AZ167" s="127"/>
      <c r="BA167" s="127"/>
      <c r="BB167" s="127"/>
      <c r="BC167" s="127"/>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3"/>
    </row>
    <row r="168" spans="1:84" ht="11.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P168" s="3"/>
      <c r="AQ168" s="128"/>
      <c r="AR168" s="128"/>
      <c r="AS168" s="128"/>
      <c r="AT168" s="128"/>
      <c r="AU168" s="128"/>
      <c r="AV168" s="128"/>
      <c r="AW168" s="128"/>
      <c r="AX168" s="128"/>
      <c r="AY168" s="128"/>
      <c r="AZ168" s="128"/>
      <c r="BA168" s="128"/>
      <c r="BB168" s="128"/>
      <c r="BC168" s="128"/>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3"/>
    </row>
    <row r="169" spans="1:84" ht="11.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P169" s="3"/>
      <c r="AQ169" s="126"/>
      <c r="AR169" s="126"/>
      <c r="AS169" s="126"/>
      <c r="AT169" s="126"/>
      <c r="AU169" s="126"/>
      <c r="AV169" s="126"/>
      <c r="AW169" s="126"/>
      <c r="AX169" s="126"/>
      <c r="AY169" s="126"/>
      <c r="AZ169" s="126"/>
      <c r="BA169" s="126"/>
      <c r="BB169" s="126"/>
      <c r="BC169" s="126"/>
      <c r="CF169" s="3"/>
    </row>
    <row r="170" spans="1:84" ht="11.25" customHeight="1" thickBo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P170" s="3"/>
      <c r="AQ170" s="127"/>
      <c r="AR170" s="127"/>
      <c r="AS170" s="127"/>
      <c r="AT170" s="127"/>
      <c r="AU170" s="127"/>
      <c r="AV170" s="127"/>
      <c r="AW170" s="127"/>
      <c r="AX170" s="127"/>
      <c r="AY170" s="127"/>
      <c r="AZ170" s="127"/>
      <c r="BA170" s="127"/>
      <c r="BB170" s="127"/>
      <c r="BC170" s="127"/>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3"/>
    </row>
    <row r="171" spans="1:84" ht="11.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P171" s="3"/>
      <c r="AQ171" s="154" t="str">
        <f>CONCATENATE($A135," ",$D135,","," ",$F133)</f>
        <v>Group: 3, Men's Singles</v>
      </c>
      <c r="AR171" s="155"/>
      <c r="AS171" s="155"/>
      <c r="AT171" s="155"/>
      <c r="AU171" s="155"/>
      <c r="AV171" s="155"/>
      <c r="AW171" s="155"/>
      <c r="AX171" s="155"/>
      <c r="AY171" s="155"/>
      <c r="AZ171" s="155"/>
      <c r="BA171" s="155"/>
      <c r="BB171" s="155"/>
      <c r="BC171" s="156"/>
      <c r="BD171" s="163">
        <f>O152</f>
        <v>5</v>
      </c>
      <c r="BE171" s="164"/>
      <c r="BF171" s="183" t="str">
        <f>Q152</f>
        <v>A</v>
      </c>
      <c r="BG171" s="185" t="str">
        <f>IF(VLOOKUP($BF171,$A137:$C143,3,FALSE)=0,"",CONCATENATE(VLOOKUP(VLOOKUP($BF171,$A137:$C143,3,FALSE),Players!$C:$G,4,FALSE)," ",VLOOKUP($BF171,$A137:$C143,3,FALSE)," ",IF(ISERROR(VLOOKUP(VLOOKUP($BF171,$A137:$C143,3,FALSE),Players!$C:$G,5,FALSE)),"()",CONCATENATE("(",VLOOKUP(VLOOKUP($BF171,$A137:$C143,3,FALSE),Players!$C:$G,5,FALSE),")"))))</f>
        <v/>
      </c>
      <c r="BH171" s="186"/>
      <c r="BI171" s="186"/>
      <c r="BJ171" s="186"/>
      <c r="BK171" s="186"/>
      <c r="BL171" s="186"/>
      <c r="BM171" s="186"/>
      <c r="BN171" s="186"/>
      <c r="BO171" s="186"/>
      <c r="BP171" s="186"/>
      <c r="BQ171" s="186"/>
      <c r="BR171" s="186"/>
      <c r="BS171" s="186"/>
      <c r="BT171" s="186"/>
      <c r="BU171" s="187"/>
      <c r="BV171" s="170" t="str">
        <f>IF(R152&lt;&gt;"",R152,"")</f>
        <v/>
      </c>
      <c r="BW171" s="171"/>
      <c r="BX171" s="170" t="str">
        <f>IF(T152&lt;&gt;"",T152,"")</f>
        <v/>
      </c>
      <c r="BY171" s="171"/>
      <c r="BZ171" s="170" t="str">
        <f>IF(V152&lt;&gt;"",V152,"")</f>
        <v/>
      </c>
      <c r="CA171" s="171"/>
      <c r="CB171" s="170" t="str">
        <f>IF(X152&lt;&gt;"",X152,"")</f>
        <v/>
      </c>
      <c r="CC171" s="171"/>
      <c r="CD171" s="170" t="str">
        <f>IF(Z152&lt;&gt;"",Z152,"")</f>
        <v/>
      </c>
      <c r="CE171" s="171"/>
      <c r="CF171" s="174" t="str">
        <f>IF($CD171=$CD173,IF($CB171=$CB173,IF($BZ171&lt;&gt;"",IF($BZ171&gt;$BZ173,"W","L"),""),IF($CB171&gt;$CB173,"W","L")),IF($CD171&gt;$CD173,"W","L"))</f>
        <v/>
      </c>
    </row>
    <row r="172" spans="1:84" ht="11.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P172" s="3"/>
      <c r="AQ172" s="157"/>
      <c r="AR172" s="158"/>
      <c r="AS172" s="158"/>
      <c r="AT172" s="158"/>
      <c r="AU172" s="158"/>
      <c r="AV172" s="158"/>
      <c r="AW172" s="158"/>
      <c r="AX172" s="158"/>
      <c r="AY172" s="158"/>
      <c r="AZ172" s="158"/>
      <c r="BA172" s="158"/>
      <c r="BB172" s="158"/>
      <c r="BC172" s="159"/>
      <c r="BD172" s="165"/>
      <c r="BE172" s="166"/>
      <c r="BF172" s="184"/>
      <c r="BG172" s="188"/>
      <c r="BH172" s="189"/>
      <c r="BI172" s="189"/>
      <c r="BJ172" s="189"/>
      <c r="BK172" s="189"/>
      <c r="BL172" s="189"/>
      <c r="BM172" s="189"/>
      <c r="BN172" s="189"/>
      <c r="BO172" s="189"/>
      <c r="BP172" s="189"/>
      <c r="BQ172" s="189"/>
      <c r="BR172" s="189"/>
      <c r="BS172" s="189"/>
      <c r="BT172" s="189"/>
      <c r="BU172" s="190"/>
      <c r="BV172" s="172"/>
      <c r="BW172" s="173"/>
      <c r="BX172" s="172"/>
      <c r="BY172" s="173"/>
      <c r="BZ172" s="172"/>
      <c r="CA172" s="173"/>
      <c r="CB172" s="172"/>
      <c r="CC172" s="173"/>
      <c r="CD172" s="172"/>
      <c r="CE172" s="173"/>
      <c r="CF172" s="174"/>
    </row>
    <row r="173" spans="1:84" ht="11.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P173" s="3"/>
      <c r="AQ173" s="157"/>
      <c r="AR173" s="158"/>
      <c r="AS173" s="158"/>
      <c r="AT173" s="158"/>
      <c r="AU173" s="158"/>
      <c r="AV173" s="158"/>
      <c r="AW173" s="158"/>
      <c r="AX173" s="158"/>
      <c r="AY173" s="158"/>
      <c r="AZ173" s="158"/>
      <c r="BA173" s="158"/>
      <c r="BB173" s="158"/>
      <c r="BC173" s="159"/>
      <c r="BD173" s="165"/>
      <c r="BE173" s="166"/>
      <c r="BF173" s="175" t="str">
        <f>Q154</f>
        <v>D</v>
      </c>
      <c r="BG173" s="177" t="str">
        <f>IF(VLOOKUP($BF173,$A137:$C143,3,FALSE)=0,"",CONCATENATE(VLOOKUP(VLOOKUP($BF173,$A137:$C143,3,FALSE),Players!$C:$G,4,FALSE)," ",VLOOKUP($BF173,$A137:$C143,3,FALSE)," ",IF(ISERROR(VLOOKUP(VLOOKUP($BF173,$A137:$C143,3,FALSE),Players!$C:$G,5,FALSE)),"()",CONCATENATE("(",VLOOKUP(VLOOKUP($BF173,$A137:$C143,3,FALSE),Players!$C:$G,5,FALSE),")"))))</f>
        <v/>
      </c>
      <c r="BH173" s="178"/>
      <c r="BI173" s="178"/>
      <c r="BJ173" s="178"/>
      <c r="BK173" s="178"/>
      <c r="BL173" s="178"/>
      <c r="BM173" s="178"/>
      <c r="BN173" s="178"/>
      <c r="BO173" s="178"/>
      <c r="BP173" s="178"/>
      <c r="BQ173" s="178"/>
      <c r="BR173" s="178"/>
      <c r="BS173" s="178"/>
      <c r="BT173" s="178"/>
      <c r="BU173" s="179"/>
      <c r="BV173" s="150" t="str">
        <f>IF(R154&lt;&gt;"",R154,"")</f>
        <v/>
      </c>
      <c r="BW173" s="151"/>
      <c r="BX173" s="150" t="str">
        <f>IF(T154&lt;&gt;"",T154,"")</f>
        <v/>
      </c>
      <c r="BY173" s="151"/>
      <c r="BZ173" s="150" t="str">
        <f>IF(V154&lt;&gt;"",V154,"")</f>
        <v/>
      </c>
      <c r="CA173" s="151"/>
      <c r="CB173" s="150" t="str">
        <f>IF(X154&lt;&gt;"",X154,"")</f>
        <v/>
      </c>
      <c r="CC173" s="151"/>
      <c r="CD173" s="150" t="str">
        <f>IF(Z154&lt;&gt;"",Z154,"")</f>
        <v/>
      </c>
      <c r="CE173" s="151"/>
      <c r="CF173" s="174" t="str">
        <f>IF($CF171&lt;&gt;"",IF(CF171="W","L","W"),"")</f>
        <v/>
      </c>
    </row>
    <row r="174" spans="1:84" ht="11.25" customHeight="1" thickBo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P174" s="3"/>
      <c r="AQ174" s="160"/>
      <c r="AR174" s="161"/>
      <c r="AS174" s="161"/>
      <c r="AT174" s="161"/>
      <c r="AU174" s="161"/>
      <c r="AV174" s="161"/>
      <c r="AW174" s="161"/>
      <c r="AX174" s="161"/>
      <c r="AY174" s="161"/>
      <c r="AZ174" s="161"/>
      <c r="BA174" s="161"/>
      <c r="BB174" s="161"/>
      <c r="BC174" s="162"/>
      <c r="BD174" s="167"/>
      <c r="BE174" s="168"/>
      <c r="BF174" s="176"/>
      <c r="BG174" s="180"/>
      <c r="BH174" s="181"/>
      <c r="BI174" s="181"/>
      <c r="BJ174" s="181"/>
      <c r="BK174" s="181"/>
      <c r="BL174" s="181"/>
      <c r="BM174" s="181"/>
      <c r="BN174" s="181"/>
      <c r="BO174" s="181"/>
      <c r="BP174" s="181"/>
      <c r="BQ174" s="181"/>
      <c r="BR174" s="181"/>
      <c r="BS174" s="181"/>
      <c r="BT174" s="181"/>
      <c r="BU174" s="182"/>
      <c r="BV174" s="152"/>
      <c r="BW174" s="153"/>
      <c r="BX174" s="152"/>
      <c r="BY174" s="153"/>
      <c r="BZ174" s="152"/>
      <c r="CA174" s="153"/>
      <c r="CB174" s="152"/>
      <c r="CC174" s="153"/>
      <c r="CD174" s="152"/>
      <c r="CE174" s="153"/>
      <c r="CF174" s="174"/>
    </row>
    <row r="175" spans="1:84" ht="11.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P175" s="3"/>
      <c r="AQ175" s="126"/>
      <c r="AR175" s="126"/>
      <c r="AS175" s="126"/>
      <c r="AT175" s="126"/>
      <c r="AU175" s="126"/>
      <c r="AV175" s="126"/>
      <c r="AW175" s="126"/>
      <c r="AX175" s="126"/>
      <c r="AY175" s="126"/>
      <c r="AZ175" s="126"/>
      <c r="BA175" s="126"/>
      <c r="BB175" s="126"/>
      <c r="BC175" s="126"/>
      <c r="BV175" s="169" t="str">
        <f>IF(CF171&lt;&gt;"",IF(AND(AND(BV171&gt;-1,BV173&gt;-1),OR(BV171&gt;10,BV173&gt;10),ABS(BV171-BV173)&gt;1,IF(OR(BV171&gt;11,BV173&gt;11),ABS(BV171-BV173)=2,TRUE),BV171=INT(BV171),BV173=INT(BV173)),"","Error"),"")</f>
        <v/>
      </c>
      <c r="BW175" s="169"/>
      <c r="BX175" s="169" t="str">
        <f>IF(CF171&lt;&gt;"",IF(AND(AND(BX171&gt;-1,BX173&gt;-1),OR(BX171&gt;10,BX173&gt;10),ABS(BX171-BX173)&gt;1,IF(OR(BX171&gt;11,BX173&gt;11),ABS(BX171-BX173)=2,TRUE),BX171=INT(BX171),BX173=INT(BX173)),"","Error"),"")</f>
        <v/>
      </c>
      <c r="BY175" s="169"/>
      <c r="BZ175" s="169" t="str">
        <f>IF(CF171&lt;&gt;"",IF(AND(AND(BZ171&gt;-1,BZ173&gt;-1),OR(BZ171&gt;10,BZ173&gt;10),ABS(BZ171-BZ173)&gt;1,IF(OR(BZ171&gt;11,BZ173&gt;11),ABS(BZ171-BZ173)=2,TRUE),BZ171=INT(BZ171),BZ173=INT(BZ173)),"","Error"),"")</f>
        <v/>
      </c>
      <c r="CA175" s="169"/>
      <c r="CB175" s="169" t="str">
        <f>IF(AND(CF171&lt;&gt;"",CB171&lt;&gt;""),IF(AND(AND(CB171&gt;-1,CB173&gt;-1),OR(CB171&gt;10,CB173&gt;10),ABS(CB171-CB173)&gt;1,IF(OR(CB171&gt;11,CB173&gt;11),ABS(CB171-CB173)=2,TRUE),CB171=INT(CB171),CB173=INT(CB173)),"","Error"),"")</f>
        <v/>
      </c>
      <c r="CC175" s="169"/>
      <c r="CD175" s="169" t="str">
        <f>IF(AND(CF171&lt;&gt;"",CD171&lt;&gt;""),IF(AND(AND(CD171&gt;-1,CD173&gt;-1),OR(CD171&gt;10,CD173&gt;10),ABS(CD171-CD173)&gt;1,IF(OR(CD171&gt;11,CD173&gt;11),ABS(CD171-CD173)=2,TRUE),CD171=INT(CD171),CD173=INT(CD173)),"","Error"),"")</f>
        <v/>
      </c>
      <c r="CE175" s="169"/>
      <c r="CF175" s="3"/>
    </row>
    <row r="176" spans="1:84" ht="11.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P176" s="3"/>
      <c r="AQ176" s="126"/>
      <c r="AR176" s="126"/>
      <c r="AS176" s="126"/>
      <c r="AT176" s="126"/>
      <c r="AU176" s="126"/>
      <c r="AV176" s="126"/>
      <c r="AW176" s="126"/>
      <c r="AX176" s="126"/>
      <c r="AY176" s="126"/>
      <c r="AZ176" s="126"/>
      <c r="BA176" s="126"/>
      <c r="BB176" s="126"/>
      <c r="BC176" s="126"/>
      <c r="CF176" s="3"/>
    </row>
    <row r="177" spans="1:84" ht="11.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P177" s="3"/>
      <c r="AQ177" s="127"/>
      <c r="AR177" s="127"/>
      <c r="AS177" s="127"/>
      <c r="AT177" s="127"/>
      <c r="AU177" s="127"/>
      <c r="AV177" s="127"/>
      <c r="AW177" s="127"/>
      <c r="AX177" s="127"/>
      <c r="AY177" s="127"/>
      <c r="AZ177" s="127"/>
      <c r="BA177" s="127"/>
      <c r="BB177" s="127"/>
      <c r="BC177" s="127"/>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3"/>
    </row>
    <row r="178" spans="1:84" ht="11.25" customHeight="1">
      <c r="A178" s="42"/>
      <c r="R178" s="42"/>
      <c r="S178" s="42"/>
      <c r="W178" s="42"/>
      <c r="X178" s="43"/>
      <c r="Y178" s="43"/>
      <c r="Z178" s="43"/>
      <c r="AA178" s="43"/>
      <c r="AB178" s="3"/>
      <c r="AP178" s="3"/>
      <c r="AQ178" s="128"/>
      <c r="AR178" s="128"/>
      <c r="AS178" s="128"/>
      <c r="AT178" s="128"/>
      <c r="AU178" s="128"/>
      <c r="AV178" s="128"/>
      <c r="AW178" s="128"/>
      <c r="AX178" s="128"/>
      <c r="AY178" s="128"/>
      <c r="AZ178" s="128"/>
      <c r="BA178" s="128"/>
      <c r="BB178" s="128"/>
      <c r="BC178" s="128"/>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3"/>
    </row>
    <row r="179" spans="1:84" ht="11.25" customHeight="1">
      <c r="A179" s="42"/>
      <c r="R179" s="42"/>
      <c r="S179" s="42"/>
      <c r="W179" s="42"/>
      <c r="AA179" s="42"/>
      <c r="AB179" s="3"/>
      <c r="AP179" s="3"/>
      <c r="AQ179" s="126"/>
      <c r="AR179" s="126"/>
      <c r="AS179" s="126"/>
      <c r="AT179" s="126"/>
      <c r="AU179" s="126"/>
      <c r="AV179" s="126"/>
      <c r="AW179" s="126"/>
      <c r="AX179" s="126"/>
      <c r="AY179" s="126"/>
      <c r="AZ179" s="126"/>
      <c r="BA179" s="126"/>
      <c r="BB179" s="126"/>
      <c r="BC179" s="126"/>
      <c r="CF179" s="3"/>
    </row>
    <row r="180" spans="1:84" ht="11.25" customHeight="1" thickBot="1">
      <c r="A180" s="42"/>
      <c r="R180" s="42"/>
      <c r="S180" s="42"/>
      <c r="W180" s="42"/>
      <c r="X180" s="43"/>
      <c r="Y180" s="43"/>
      <c r="Z180" s="43"/>
      <c r="AA180" s="43"/>
      <c r="AB180" s="43"/>
      <c r="AP180" s="3"/>
      <c r="AQ180" s="127"/>
      <c r="AR180" s="127"/>
      <c r="AS180" s="127"/>
      <c r="AT180" s="127"/>
      <c r="AU180" s="127"/>
      <c r="AV180" s="127"/>
      <c r="AW180" s="127"/>
      <c r="AX180" s="127"/>
      <c r="AY180" s="127"/>
      <c r="AZ180" s="127"/>
      <c r="BA180" s="127"/>
      <c r="BB180" s="127"/>
      <c r="BC180" s="127"/>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3"/>
    </row>
    <row r="181" spans="1:84" ht="11.25" customHeight="1">
      <c r="A181" s="2"/>
      <c r="R181" s="42"/>
      <c r="S181" s="42"/>
      <c r="W181" s="42"/>
      <c r="AA181" s="42"/>
      <c r="AB181" s="42"/>
      <c r="AP181" s="3"/>
      <c r="AQ181" s="154" t="str">
        <f>CONCATENATE($A135," ",$D135,","," ",$F133)</f>
        <v>Group: 3, Men's Singles</v>
      </c>
      <c r="AR181" s="155"/>
      <c r="AS181" s="155"/>
      <c r="AT181" s="155"/>
      <c r="AU181" s="155"/>
      <c r="AV181" s="155"/>
      <c r="AW181" s="155"/>
      <c r="AX181" s="155"/>
      <c r="AY181" s="155"/>
      <c r="AZ181" s="155"/>
      <c r="BA181" s="155"/>
      <c r="BB181" s="155"/>
      <c r="BC181" s="156"/>
      <c r="BD181" s="163">
        <f>O156</f>
        <v>6</v>
      </c>
      <c r="BE181" s="164"/>
      <c r="BF181" s="183" t="str">
        <f>Q156</f>
        <v>B</v>
      </c>
      <c r="BG181" s="185" t="str">
        <f>IF(VLOOKUP($BF181,$A137:$C143,3,FALSE)=0,"",CONCATENATE(VLOOKUP(VLOOKUP($BF181,$A137:$C143,3,FALSE),Players!$C:$G,4,FALSE)," ",VLOOKUP($BF181,$A137:$C143,3,FALSE)," ",IF(ISERROR(VLOOKUP(VLOOKUP($BF181,$A137:$C143,3,FALSE),Players!$C:$G,5,FALSE)),"()",CONCATENATE("(",VLOOKUP(VLOOKUP($BF181,$A137:$C143,3,FALSE),Players!$C:$G,5,FALSE),")"))))</f>
        <v/>
      </c>
      <c r="BH181" s="186"/>
      <c r="BI181" s="186"/>
      <c r="BJ181" s="186"/>
      <c r="BK181" s="186"/>
      <c r="BL181" s="186"/>
      <c r="BM181" s="186"/>
      <c r="BN181" s="186"/>
      <c r="BO181" s="186"/>
      <c r="BP181" s="186"/>
      <c r="BQ181" s="186"/>
      <c r="BR181" s="186"/>
      <c r="BS181" s="186"/>
      <c r="BT181" s="186"/>
      <c r="BU181" s="187"/>
      <c r="BV181" s="170" t="str">
        <f>IF(R156&lt;&gt;"",R156,"")</f>
        <v/>
      </c>
      <c r="BW181" s="171"/>
      <c r="BX181" s="170" t="str">
        <f>IF(T156&lt;&gt;"",T156,"")</f>
        <v/>
      </c>
      <c r="BY181" s="171"/>
      <c r="BZ181" s="170" t="str">
        <f>IF(V156&lt;&gt;"",V156,"")</f>
        <v/>
      </c>
      <c r="CA181" s="171"/>
      <c r="CB181" s="170" t="str">
        <f>IF(X156&lt;&gt;"",X156,"")</f>
        <v/>
      </c>
      <c r="CC181" s="171"/>
      <c r="CD181" s="170" t="str">
        <f>IF(Z156&lt;&gt;"",Z156,"")</f>
        <v/>
      </c>
      <c r="CE181" s="171"/>
      <c r="CF181" s="174" t="str">
        <f>IF($CD181=$CD183,IF($CB181=$CB183,IF($BZ181&lt;&gt;"",IF($BZ181&gt;$BZ183,"W","L"),""),IF($CB181&gt;$CB183,"W","L")),IF($CD181&gt;$CD183,"W","L"))</f>
        <v/>
      </c>
    </row>
    <row r="182" spans="1:84" ht="11.25" customHeight="1">
      <c r="R182" s="42"/>
      <c r="S182" s="42"/>
      <c r="W182" s="42"/>
      <c r="X182" s="43"/>
      <c r="Y182" s="43"/>
      <c r="Z182" s="43"/>
      <c r="AA182" s="43"/>
      <c r="AB182" s="43"/>
      <c r="AP182" s="3"/>
      <c r="AQ182" s="157"/>
      <c r="AR182" s="158"/>
      <c r="AS182" s="158"/>
      <c r="AT182" s="158"/>
      <c r="AU182" s="158"/>
      <c r="AV182" s="158"/>
      <c r="AW182" s="158"/>
      <c r="AX182" s="158"/>
      <c r="AY182" s="158"/>
      <c r="AZ182" s="158"/>
      <c r="BA182" s="158"/>
      <c r="BB182" s="158"/>
      <c r="BC182" s="159"/>
      <c r="BD182" s="165"/>
      <c r="BE182" s="166"/>
      <c r="BF182" s="184"/>
      <c r="BG182" s="188"/>
      <c r="BH182" s="189"/>
      <c r="BI182" s="189"/>
      <c r="BJ182" s="189"/>
      <c r="BK182" s="189"/>
      <c r="BL182" s="189"/>
      <c r="BM182" s="189"/>
      <c r="BN182" s="189"/>
      <c r="BO182" s="189"/>
      <c r="BP182" s="189"/>
      <c r="BQ182" s="189"/>
      <c r="BR182" s="189"/>
      <c r="BS182" s="189"/>
      <c r="BT182" s="189"/>
      <c r="BU182" s="190"/>
      <c r="BV182" s="172"/>
      <c r="BW182" s="173"/>
      <c r="BX182" s="172"/>
      <c r="BY182" s="173"/>
      <c r="BZ182" s="172"/>
      <c r="CA182" s="173"/>
      <c r="CB182" s="172"/>
      <c r="CC182" s="173"/>
      <c r="CD182" s="172"/>
      <c r="CE182" s="173"/>
      <c r="CF182" s="174"/>
    </row>
    <row r="183" spans="1:84" ht="11.25" customHeight="1">
      <c r="A183" s="2"/>
      <c r="R183" s="42"/>
      <c r="S183" s="42"/>
      <c r="W183" s="42"/>
      <c r="AA183" s="42"/>
      <c r="AB183" s="42"/>
      <c r="AP183" s="3"/>
      <c r="AQ183" s="157"/>
      <c r="AR183" s="158"/>
      <c r="AS183" s="158"/>
      <c r="AT183" s="158"/>
      <c r="AU183" s="158"/>
      <c r="AV183" s="158"/>
      <c r="AW183" s="158"/>
      <c r="AX183" s="158"/>
      <c r="AY183" s="158"/>
      <c r="AZ183" s="158"/>
      <c r="BA183" s="158"/>
      <c r="BB183" s="158"/>
      <c r="BC183" s="159"/>
      <c r="BD183" s="165"/>
      <c r="BE183" s="166"/>
      <c r="BF183" s="175" t="str">
        <f>Q158</f>
        <v>C</v>
      </c>
      <c r="BG183" s="177" t="str">
        <f>IF(VLOOKUP($BF183,$A137:$C143,3,FALSE)=0,"",CONCATENATE(VLOOKUP(VLOOKUP($BF183,$A137:$C143,3,FALSE),Players!$C:$G,4,FALSE)," ",VLOOKUP($BF183,$A137:$C143,3,FALSE)," ",IF(ISERROR(VLOOKUP(VLOOKUP($BF183,$A137:$C143,3,FALSE),Players!$C:$G,5,FALSE)),"()",CONCATENATE("(",VLOOKUP(VLOOKUP($BF183,$A137:$C143,3,FALSE),Players!$C:$G,5,FALSE),")"))))</f>
        <v/>
      </c>
      <c r="BH183" s="178"/>
      <c r="BI183" s="178"/>
      <c r="BJ183" s="178"/>
      <c r="BK183" s="178"/>
      <c r="BL183" s="178"/>
      <c r="BM183" s="178"/>
      <c r="BN183" s="178"/>
      <c r="BO183" s="178"/>
      <c r="BP183" s="178"/>
      <c r="BQ183" s="178"/>
      <c r="BR183" s="178"/>
      <c r="BS183" s="178"/>
      <c r="BT183" s="178"/>
      <c r="BU183" s="179"/>
      <c r="BV183" s="150" t="str">
        <f>IF(R158&lt;&gt;"",R158,"")</f>
        <v/>
      </c>
      <c r="BW183" s="151"/>
      <c r="BX183" s="150" t="str">
        <f>IF(T158&lt;&gt;"",T158,"")</f>
        <v/>
      </c>
      <c r="BY183" s="151"/>
      <c r="BZ183" s="150" t="str">
        <f>IF(V158&lt;&gt;"",V158,"")</f>
        <v/>
      </c>
      <c r="CA183" s="151"/>
      <c r="CB183" s="150" t="str">
        <f>IF(X158&lt;&gt;"",X158,"")</f>
        <v/>
      </c>
      <c r="CC183" s="151"/>
      <c r="CD183" s="150" t="str">
        <f>IF(Z158&lt;&gt;"",Z158,"")</f>
        <v/>
      </c>
      <c r="CE183" s="151"/>
      <c r="CF183" s="174" t="str">
        <f>IF($CF181&lt;&gt;"",IF(CF181="W","L","W"),"")</f>
        <v/>
      </c>
    </row>
    <row r="184" spans="1:84" ht="11.25" customHeight="1" thickBot="1">
      <c r="A184" s="2"/>
      <c r="R184" s="42"/>
      <c r="S184" s="42"/>
      <c r="W184" s="42"/>
      <c r="X184" s="43"/>
      <c r="Y184" s="43"/>
      <c r="Z184" s="43"/>
      <c r="AA184" s="43"/>
      <c r="AB184" s="43"/>
      <c r="AP184" s="3"/>
      <c r="AQ184" s="160"/>
      <c r="AR184" s="161"/>
      <c r="AS184" s="161"/>
      <c r="AT184" s="161"/>
      <c r="AU184" s="161"/>
      <c r="AV184" s="161"/>
      <c r="AW184" s="161"/>
      <c r="AX184" s="161"/>
      <c r="AY184" s="161"/>
      <c r="AZ184" s="161"/>
      <c r="BA184" s="161"/>
      <c r="BB184" s="161"/>
      <c r="BC184" s="162"/>
      <c r="BD184" s="167"/>
      <c r="BE184" s="168"/>
      <c r="BF184" s="176"/>
      <c r="BG184" s="180"/>
      <c r="BH184" s="181"/>
      <c r="BI184" s="181"/>
      <c r="BJ184" s="181"/>
      <c r="BK184" s="181"/>
      <c r="BL184" s="181"/>
      <c r="BM184" s="181"/>
      <c r="BN184" s="181"/>
      <c r="BO184" s="181"/>
      <c r="BP184" s="181"/>
      <c r="BQ184" s="181"/>
      <c r="BR184" s="181"/>
      <c r="BS184" s="181"/>
      <c r="BT184" s="181"/>
      <c r="BU184" s="182"/>
      <c r="BV184" s="152"/>
      <c r="BW184" s="153"/>
      <c r="BX184" s="152"/>
      <c r="BY184" s="153"/>
      <c r="BZ184" s="152"/>
      <c r="CA184" s="153"/>
      <c r="CB184" s="152"/>
      <c r="CC184" s="153"/>
      <c r="CD184" s="152"/>
      <c r="CE184" s="153"/>
      <c r="CF184" s="174"/>
    </row>
    <row r="185" spans="1:84" ht="11.25" customHeight="1">
      <c r="A185" s="2"/>
      <c r="R185" s="42"/>
      <c r="S185" s="42"/>
      <c r="W185" s="42"/>
      <c r="AA185" s="42"/>
      <c r="AB185" s="42"/>
      <c r="AP185" s="3"/>
      <c r="AQ185" s="126"/>
      <c r="AR185" s="126"/>
      <c r="AS185" s="126"/>
      <c r="AT185" s="126"/>
      <c r="AU185" s="126"/>
      <c r="AV185" s="126"/>
      <c r="AW185" s="126"/>
      <c r="AX185" s="126"/>
      <c r="AY185" s="126"/>
      <c r="AZ185" s="126"/>
      <c r="BA185" s="126"/>
      <c r="BB185" s="126"/>
      <c r="BC185" s="126"/>
      <c r="BV185" s="169" t="str">
        <f>IF(CF181&lt;&gt;"",IF(AND(AND(BV181&gt;-1,BV183&gt;-1),OR(BV181&gt;10,BV183&gt;10),ABS(BV181-BV183)&gt;1,IF(OR(BV181&gt;11,BV183&gt;11),ABS(BV181-BV183)=2,TRUE),BV181=INT(BV181),BV183=INT(BV183)),"","Error"),"")</f>
        <v/>
      </c>
      <c r="BW185" s="169"/>
      <c r="BX185" s="169" t="str">
        <f>IF(CF181&lt;&gt;"",IF(AND(AND(BX181&gt;-1,BX183&gt;-1),OR(BX181&gt;10,BX183&gt;10),ABS(BX181-BX183)&gt;1,IF(OR(BX181&gt;11,BX183&gt;11),ABS(BX181-BX183)=2,TRUE),BX181=INT(BX181),BX183=INT(BX183)),"","Error"),"")</f>
        <v/>
      </c>
      <c r="BY185" s="169"/>
      <c r="BZ185" s="169" t="str">
        <f>IF(CF181&lt;&gt;"",IF(AND(AND(BZ181&gt;-1,BZ183&gt;-1),OR(BZ181&gt;10,BZ183&gt;10),ABS(BZ181-BZ183)&gt;1,IF(OR(BZ181&gt;11,BZ183&gt;11),ABS(BZ181-BZ183)=2,TRUE),BZ181=INT(BZ181),BZ183=INT(BZ183)),"","Error"),"")</f>
        <v/>
      </c>
      <c r="CA185" s="169"/>
      <c r="CB185" s="169" t="str">
        <f>IF(AND(CF181&lt;&gt;"",CB181&lt;&gt;""),IF(AND(AND(CB181&gt;-1,CB183&gt;-1),OR(CB181&gt;10,CB183&gt;10),ABS(CB181-CB183)&gt;1,IF(OR(CB181&gt;11,CB183&gt;11),ABS(CB181-CB183)=2,TRUE),CB181=INT(CB181),CB183=INT(CB183)),"","Error"),"")</f>
        <v/>
      </c>
      <c r="CC185" s="169"/>
      <c r="CD185" s="169" t="str">
        <f>IF(AND(CF181&lt;&gt;"",CD181&lt;&gt;""),IF(AND(AND(CD181&gt;-1,CD183&gt;-1),OR(CD181&gt;10,CD183&gt;10),ABS(CD181-CD183)&gt;1,IF(OR(CD181&gt;11,CD183&gt;11),ABS(CD181-CD183)=2,TRUE),CD181=INT(CD181),CD183=INT(CD183)),"","Error"),"")</f>
        <v/>
      </c>
      <c r="CE185" s="169"/>
      <c r="CF185" s="3"/>
    </row>
    <row r="186" spans="1:84" ht="11.25" customHeight="1">
      <c r="AB186" s="43"/>
      <c r="AP186" s="3"/>
      <c r="AQ186" s="126"/>
      <c r="AR186" s="126"/>
      <c r="AS186" s="126"/>
      <c r="AT186" s="126"/>
      <c r="AU186" s="126"/>
      <c r="AV186" s="126"/>
      <c r="AW186" s="126"/>
      <c r="AX186" s="126"/>
      <c r="AY186" s="126"/>
      <c r="AZ186" s="126"/>
      <c r="BA186" s="126"/>
      <c r="BB186" s="126"/>
      <c r="BC186" s="126"/>
      <c r="CF186" s="3"/>
    </row>
    <row r="187" spans="1:84" ht="11.25" customHeight="1">
      <c r="AB187" s="42"/>
      <c r="AP187" s="3"/>
      <c r="AQ187" s="127"/>
      <c r="AR187" s="127"/>
      <c r="AS187" s="127"/>
      <c r="AT187" s="127"/>
      <c r="AU187" s="127"/>
      <c r="AV187" s="127"/>
      <c r="AW187" s="127"/>
      <c r="AX187" s="127"/>
      <c r="AY187" s="127"/>
      <c r="AZ187" s="127"/>
      <c r="BA187" s="127"/>
      <c r="BB187" s="127"/>
      <c r="BC187" s="127"/>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3"/>
    </row>
    <row r="188" spans="1:84" ht="11.25" customHeight="1">
      <c r="AB188" s="43"/>
      <c r="AP188" s="3"/>
      <c r="AQ188" s="128"/>
      <c r="AR188" s="128"/>
      <c r="AS188" s="128"/>
      <c r="AT188" s="128"/>
      <c r="AU188" s="128"/>
      <c r="AV188" s="128"/>
      <c r="AW188" s="128"/>
      <c r="AX188" s="128"/>
      <c r="AY188" s="128"/>
      <c r="AZ188" s="128"/>
      <c r="BA188" s="128"/>
      <c r="BB188" s="128"/>
      <c r="BC188" s="128"/>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3"/>
    </row>
    <row r="189" spans="1:84" ht="11.25" customHeight="1">
      <c r="AB189" s="42"/>
      <c r="AP189" s="3"/>
      <c r="AQ189" s="126"/>
      <c r="AR189" s="126"/>
      <c r="AS189" s="126"/>
      <c r="AT189" s="126"/>
      <c r="AU189" s="126"/>
      <c r="AV189" s="126"/>
      <c r="AW189" s="126"/>
      <c r="AX189" s="126"/>
      <c r="AY189" s="126"/>
      <c r="AZ189" s="126"/>
      <c r="BA189" s="126"/>
      <c r="BB189" s="126"/>
      <c r="BC189" s="126"/>
      <c r="CF189" s="3"/>
    </row>
    <row r="190" spans="1:84" ht="11.25" customHeight="1">
      <c r="AB190" s="43"/>
      <c r="AP190" s="3"/>
      <c r="AQ190" s="126"/>
      <c r="AR190" s="126"/>
      <c r="AS190" s="126"/>
      <c r="AT190" s="126"/>
      <c r="AU190" s="126"/>
      <c r="AV190" s="126"/>
      <c r="AW190" s="126"/>
      <c r="AX190" s="126"/>
      <c r="AY190" s="126"/>
      <c r="AZ190" s="126"/>
      <c r="BA190" s="126"/>
      <c r="BB190" s="126"/>
      <c r="BC190" s="126"/>
      <c r="CF190" s="3"/>
    </row>
    <row r="191" spans="1:84" ht="11.25" customHeight="1">
      <c r="AB191" s="42"/>
      <c r="AP191" s="3"/>
      <c r="AQ191" s="126"/>
      <c r="AR191" s="126"/>
      <c r="AS191" s="126"/>
      <c r="AT191" s="126"/>
      <c r="AU191" s="126"/>
      <c r="AV191" s="126"/>
      <c r="AW191" s="126"/>
      <c r="AX191" s="126"/>
      <c r="AY191" s="126"/>
      <c r="AZ191" s="126"/>
      <c r="BA191" s="126"/>
      <c r="BB191" s="126"/>
      <c r="BC191" s="126"/>
      <c r="CF191" s="3"/>
    </row>
    <row r="192" spans="1:84" ht="11.25" customHeight="1">
      <c r="AB192" s="43"/>
      <c r="AC192" s="43"/>
      <c r="AD192" s="43"/>
      <c r="AE192" s="43"/>
      <c r="AF192" s="43"/>
      <c r="AG192" s="43"/>
      <c r="AH192" s="43"/>
      <c r="AI192" s="43"/>
      <c r="AJ192" s="43"/>
      <c r="AK192" s="43"/>
      <c r="AL192" s="43"/>
      <c r="AM192" s="43"/>
      <c r="AN192" s="3"/>
      <c r="AO192" s="3"/>
      <c r="AP192" s="3"/>
      <c r="AQ192" s="126"/>
      <c r="AR192" s="126"/>
      <c r="AS192" s="126"/>
      <c r="AT192" s="126"/>
      <c r="AU192" s="126"/>
      <c r="AV192" s="126"/>
      <c r="AW192" s="126"/>
      <c r="AX192" s="126"/>
      <c r="AY192" s="126"/>
      <c r="AZ192" s="126"/>
      <c r="BA192" s="126"/>
      <c r="BB192" s="126"/>
      <c r="BC192" s="126"/>
      <c r="CF192" s="3"/>
    </row>
    <row r="193" spans="1:84" ht="11.25" customHeight="1">
      <c r="AB193" s="42"/>
      <c r="AI193" s="42"/>
      <c r="AJ193" s="42"/>
      <c r="AN193" s="3"/>
      <c r="AO193" s="3"/>
      <c r="AP193" s="3"/>
      <c r="AQ193" s="126"/>
      <c r="AR193" s="126"/>
      <c r="AS193" s="126"/>
      <c r="AT193" s="126"/>
      <c r="AU193" s="126"/>
      <c r="AV193" s="126"/>
      <c r="AW193" s="126"/>
      <c r="AX193" s="126"/>
      <c r="AY193" s="126"/>
      <c r="AZ193" s="126"/>
      <c r="BA193" s="126"/>
      <c r="BB193" s="126"/>
      <c r="BC193" s="126"/>
      <c r="CF193" s="3"/>
    </row>
    <row r="194" spans="1:84" ht="11.25" customHeight="1">
      <c r="AB194" s="43"/>
      <c r="AC194" s="43"/>
      <c r="AD194" s="43"/>
      <c r="AE194" s="43"/>
      <c r="AF194" s="43"/>
      <c r="AG194" s="43"/>
      <c r="AH194" s="43"/>
      <c r="AI194" s="43"/>
      <c r="AJ194" s="43"/>
      <c r="AK194" s="43"/>
      <c r="AL194" s="43"/>
      <c r="AM194" s="43"/>
      <c r="AN194" s="3"/>
      <c r="AO194" s="3"/>
      <c r="AP194" s="3"/>
      <c r="AQ194" s="126"/>
      <c r="AR194" s="126"/>
      <c r="AS194" s="126"/>
      <c r="AT194" s="126"/>
      <c r="AU194" s="126"/>
      <c r="AV194" s="126"/>
      <c r="AW194" s="126"/>
      <c r="AX194" s="126"/>
      <c r="AY194" s="126"/>
      <c r="AZ194" s="126"/>
      <c r="BA194" s="126"/>
      <c r="BB194" s="126"/>
      <c r="BC194" s="126"/>
      <c r="CF194" s="3"/>
    </row>
    <row r="195" spans="1:84" ht="11.25" customHeight="1" thickBot="1">
      <c r="AB195" s="42"/>
      <c r="AI195" s="42"/>
      <c r="AJ195" s="42"/>
      <c r="AN195" s="3"/>
      <c r="AO195" s="3"/>
      <c r="AP195" s="3"/>
      <c r="AQ195" s="126"/>
      <c r="AR195" s="126"/>
      <c r="AS195" s="126"/>
      <c r="AT195" s="126"/>
      <c r="AU195" s="126"/>
      <c r="AV195" s="126"/>
      <c r="AW195" s="126"/>
      <c r="AX195" s="126"/>
      <c r="AY195" s="126"/>
      <c r="AZ195" s="126"/>
      <c r="BA195" s="126"/>
      <c r="BB195" s="126"/>
      <c r="BC195" s="126"/>
      <c r="CF195" s="3"/>
    </row>
    <row r="196" spans="1:84" ht="11.25" customHeight="1">
      <c r="A196" s="259" t="s">
        <v>9</v>
      </c>
      <c r="B196" s="260"/>
      <c r="C196" s="260"/>
      <c r="D196" s="260"/>
      <c r="E196" s="260"/>
      <c r="F196" s="300" t="str">
        <f>Players!$C$1</f>
        <v>Enter Division Name</v>
      </c>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c r="AE196" s="301"/>
      <c r="AF196" s="301"/>
      <c r="AG196" s="301"/>
      <c r="AH196" s="302" t="s">
        <v>10</v>
      </c>
      <c r="AI196" s="303"/>
      <c r="AJ196" s="303"/>
      <c r="AK196" s="306" t="str">
        <f>Players!$G$1</f>
        <v>Enter Date</v>
      </c>
      <c r="AL196" s="307"/>
      <c r="AM196" s="307"/>
      <c r="AN196" s="307"/>
      <c r="AO196" s="308"/>
      <c r="AQ196" s="154" t="str">
        <f>CONCATENATE($A200," ",$D200,","," ",$F198)</f>
        <v>Group: 4, Men's Singles</v>
      </c>
      <c r="AR196" s="155"/>
      <c r="AS196" s="155"/>
      <c r="AT196" s="155"/>
      <c r="AU196" s="155"/>
      <c r="AV196" s="155"/>
      <c r="AW196" s="155"/>
      <c r="AX196" s="155"/>
      <c r="AY196" s="155"/>
      <c r="AZ196" s="155"/>
      <c r="BA196" s="155"/>
      <c r="BB196" s="155"/>
      <c r="BC196" s="156"/>
      <c r="BD196" s="163">
        <f>A213</f>
        <v>1</v>
      </c>
      <c r="BE196" s="164"/>
      <c r="BF196" s="183" t="str">
        <f>C213</f>
        <v>A</v>
      </c>
      <c r="BG196" s="185" t="str">
        <f>IF(VLOOKUP($BF196,$A202:$C208,3,FALSE)=0,"",CONCATENATE(VLOOKUP(VLOOKUP($BF196,$A202:$C208,3,FALSE),Players!$C:$G,4,FALSE)," ",VLOOKUP($BF196,$A202:$C208,3,FALSE)," ",IF(ISERROR(VLOOKUP(VLOOKUP($BF196,$A202:$C208,3,FALSE),Players!$C:$G,5,FALSE)),"()",CONCATENATE("(",VLOOKUP(VLOOKUP($BF196,$A202:$C208,3,FALSE),Players!$C:$G,5,FALSE),")"))))</f>
        <v/>
      </c>
      <c r="BH196" s="186"/>
      <c r="BI196" s="186"/>
      <c r="BJ196" s="186"/>
      <c r="BK196" s="186"/>
      <c r="BL196" s="186"/>
      <c r="BM196" s="186"/>
      <c r="BN196" s="186"/>
      <c r="BO196" s="186"/>
      <c r="BP196" s="186"/>
      <c r="BQ196" s="186"/>
      <c r="BR196" s="186"/>
      <c r="BS196" s="186"/>
      <c r="BT196" s="186"/>
      <c r="BU196" s="187"/>
      <c r="BV196" s="170" t="str">
        <f>IF(D213&lt;&gt;"",D213,"")</f>
        <v/>
      </c>
      <c r="BW196" s="171"/>
      <c r="BX196" s="170" t="str">
        <f>IF(F213&lt;&gt;"",F213,"")</f>
        <v/>
      </c>
      <c r="BY196" s="171"/>
      <c r="BZ196" s="170" t="str">
        <f>IF(H213&lt;&gt;"",H213,"")</f>
        <v/>
      </c>
      <c r="CA196" s="171"/>
      <c r="CB196" s="170" t="str">
        <f>IF(J213&lt;&gt;"",J213,"")</f>
        <v/>
      </c>
      <c r="CC196" s="171"/>
      <c r="CD196" s="170" t="str">
        <f>IF(L213&lt;&gt;"",L213,"")</f>
        <v/>
      </c>
      <c r="CE196" s="171"/>
      <c r="CF196" s="174" t="str">
        <f>IF($CD196=$CD198,IF($CB196=$CB198,IF($BZ196&lt;&gt;"",IF($BZ196&gt;$BZ198,"W","L"),""),IF($CB196&gt;$CB198,"W","L")),IF($CD196&gt;$CD198,"W","L"))</f>
        <v/>
      </c>
    </row>
    <row r="197" spans="1:84" ht="11.25" customHeight="1">
      <c r="A197" s="261"/>
      <c r="B197" s="262"/>
      <c r="C197" s="262"/>
      <c r="D197" s="262"/>
      <c r="E197" s="26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304"/>
      <c r="AI197" s="305"/>
      <c r="AJ197" s="305"/>
      <c r="AK197" s="309"/>
      <c r="AL197" s="309"/>
      <c r="AM197" s="309"/>
      <c r="AN197" s="309"/>
      <c r="AO197" s="310"/>
      <c r="AQ197" s="157"/>
      <c r="AR197" s="158"/>
      <c r="AS197" s="158"/>
      <c r="AT197" s="158"/>
      <c r="AU197" s="158"/>
      <c r="AV197" s="158"/>
      <c r="AW197" s="158"/>
      <c r="AX197" s="158"/>
      <c r="AY197" s="158"/>
      <c r="AZ197" s="158"/>
      <c r="BA197" s="158"/>
      <c r="BB197" s="158"/>
      <c r="BC197" s="159"/>
      <c r="BD197" s="165"/>
      <c r="BE197" s="166"/>
      <c r="BF197" s="184"/>
      <c r="BG197" s="188"/>
      <c r="BH197" s="189"/>
      <c r="BI197" s="189"/>
      <c r="BJ197" s="189"/>
      <c r="BK197" s="189"/>
      <c r="BL197" s="189"/>
      <c r="BM197" s="189"/>
      <c r="BN197" s="189"/>
      <c r="BO197" s="189"/>
      <c r="BP197" s="189"/>
      <c r="BQ197" s="189"/>
      <c r="BR197" s="189"/>
      <c r="BS197" s="189"/>
      <c r="BT197" s="189"/>
      <c r="BU197" s="190"/>
      <c r="BV197" s="172"/>
      <c r="BW197" s="173"/>
      <c r="BX197" s="172"/>
      <c r="BY197" s="173"/>
      <c r="BZ197" s="172"/>
      <c r="CA197" s="173"/>
      <c r="CB197" s="172"/>
      <c r="CC197" s="173"/>
      <c r="CD197" s="172"/>
      <c r="CE197" s="173"/>
      <c r="CF197" s="174"/>
    </row>
    <row r="198" spans="1:84" ht="11.25" customHeight="1">
      <c r="A198" s="266" t="s">
        <v>11</v>
      </c>
      <c r="B198" s="267"/>
      <c r="C198" s="267"/>
      <c r="D198" s="277" t="s">
        <v>12</v>
      </c>
      <c r="E198" s="278"/>
      <c r="F198" s="280" t="str">
        <f>Players!$A$3</f>
        <v>Men's Singles</v>
      </c>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81"/>
      <c r="AE198" s="281"/>
      <c r="AF198" s="281"/>
      <c r="AG198" s="281"/>
      <c r="AH198" s="302" t="s">
        <v>13</v>
      </c>
      <c r="AI198" s="303"/>
      <c r="AJ198" s="303"/>
      <c r="AK198" s="311" t="s">
        <v>25</v>
      </c>
      <c r="AL198" s="311"/>
      <c r="AM198" s="311"/>
      <c r="AN198" s="311"/>
      <c r="AO198" s="312"/>
      <c r="AQ198" s="157"/>
      <c r="AR198" s="158"/>
      <c r="AS198" s="158"/>
      <c r="AT198" s="158"/>
      <c r="AU198" s="158"/>
      <c r="AV198" s="158"/>
      <c r="AW198" s="158"/>
      <c r="AX198" s="158"/>
      <c r="AY198" s="158"/>
      <c r="AZ198" s="158"/>
      <c r="BA198" s="158"/>
      <c r="BB198" s="158"/>
      <c r="BC198" s="159"/>
      <c r="BD198" s="165"/>
      <c r="BE198" s="166"/>
      <c r="BF198" s="175" t="str">
        <f>C215</f>
        <v>C</v>
      </c>
      <c r="BG198" s="177" t="str">
        <f>IF(VLOOKUP($BF198,$A202:$C208,3,FALSE)=0,"",CONCATENATE(VLOOKUP(VLOOKUP($BF198,$A202:$C208,3,FALSE),Players!$C:$G,4,FALSE)," ",VLOOKUP($BF198,$A202:$C208,3,FALSE)," ",IF(ISERROR(VLOOKUP(VLOOKUP($BF198,$A202:$C208,3,FALSE),Players!$C:$G,5,FALSE)),"()",CONCATENATE("(",VLOOKUP(VLOOKUP($BF198,$A202:$C208,3,FALSE),Players!$C:$G,5,FALSE),")"))))</f>
        <v/>
      </c>
      <c r="BH198" s="178"/>
      <c r="BI198" s="178"/>
      <c r="BJ198" s="178"/>
      <c r="BK198" s="178"/>
      <c r="BL198" s="178"/>
      <c r="BM198" s="178"/>
      <c r="BN198" s="178"/>
      <c r="BO198" s="178"/>
      <c r="BP198" s="178"/>
      <c r="BQ198" s="178"/>
      <c r="BR198" s="178"/>
      <c r="BS198" s="178"/>
      <c r="BT198" s="178"/>
      <c r="BU198" s="179"/>
      <c r="BV198" s="150" t="str">
        <f>IF(D215&lt;&gt;"",D215,"")</f>
        <v/>
      </c>
      <c r="BW198" s="151"/>
      <c r="BX198" s="150" t="str">
        <f>IF(F215&lt;&gt;"",F215,"")</f>
        <v/>
      </c>
      <c r="BY198" s="151"/>
      <c r="BZ198" s="150" t="str">
        <f>IF(H215&lt;&gt;"",H215,"")</f>
        <v/>
      </c>
      <c r="CA198" s="151"/>
      <c r="CB198" s="150" t="str">
        <f>IF(J215&lt;&gt;"",J215,"")</f>
        <v/>
      </c>
      <c r="CC198" s="151"/>
      <c r="CD198" s="150" t="str">
        <f>IF(L215&lt;&gt;"",L215,"")</f>
        <v/>
      </c>
      <c r="CE198" s="151"/>
      <c r="CF198" s="174" t="str">
        <f>IF($CF196&lt;&gt;"",IF(CF196="W","L","W"),"")</f>
        <v/>
      </c>
    </row>
    <row r="199" spans="1:84" ht="11.25" customHeight="1" thickBot="1">
      <c r="A199" s="275"/>
      <c r="B199" s="276"/>
      <c r="C199" s="276"/>
      <c r="D199" s="279"/>
      <c r="E199" s="279"/>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304"/>
      <c r="AI199" s="305"/>
      <c r="AJ199" s="305"/>
      <c r="AK199" s="313"/>
      <c r="AL199" s="313"/>
      <c r="AM199" s="313"/>
      <c r="AN199" s="313"/>
      <c r="AO199" s="314"/>
      <c r="AQ199" s="160"/>
      <c r="AR199" s="161"/>
      <c r="AS199" s="161"/>
      <c r="AT199" s="161"/>
      <c r="AU199" s="161"/>
      <c r="AV199" s="161"/>
      <c r="AW199" s="161"/>
      <c r="AX199" s="161"/>
      <c r="AY199" s="161"/>
      <c r="AZ199" s="161"/>
      <c r="BA199" s="161"/>
      <c r="BB199" s="161"/>
      <c r="BC199" s="162"/>
      <c r="BD199" s="167"/>
      <c r="BE199" s="168"/>
      <c r="BF199" s="176"/>
      <c r="BG199" s="180"/>
      <c r="BH199" s="181"/>
      <c r="BI199" s="181"/>
      <c r="BJ199" s="181"/>
      <c r="BK199" s="181"/>
      <c r="BL199" s="181"/>
      <c r="BM199" s="181"/>
      <c r="BN199" s="181"/>
      <c r="BO199" s="181"/>
      <c r="BP199" s="181"/>
      <c r="BQ199" s="181"/>
      <c r="BR199" s="181"/>
      <c r="BS199" s="181"/>
      <c r="BT199" s="181"/>
      <c r="BU199" s="182"/>
      <c r="BV199" s="152"/>
      <c r="BW199" s="153"/>
      <c r="BX199" s="152"/>
      <c r="BY199" s="153"/>
      <c r="BZ199" s="152"/>
      <c r="CA199" s="153"/>
      <c r="CB199" s="152"/>
      <c r="CC199" s="153"/>
      <c r="CD199" s="152"/>
      <c r="CE199" s="153"/>
      <c r="CF199" s="174"/>
    </row>
    <row r="200" spans="1:84" ht="11.25" customHeight="1">
      <c r="A200" s="259" t="s">
        <v>15</v>
      </c>
      <c r="B200" s="260"/>
      <c r="C200" s="260"/>
      <c r="D200" s="264">
        <v>4</v>
      </c>
      <c r="E200" s="264"/>
      <c r="F200" s="266" t="s">
        <v>16</v>
      </c>
      <c r="G200" s="267"/>
      <c r="H200" s="267"/>
      <c r="I200" s="283"/>
      <c r="J200" s="284"/>
      <c r="K200" s="285"/>
      <c r="L200" s="285"/>
      <c r="M200" s="285"/>
      <c r="N200" s="271"/>
      <c r="O200" s="271"/>
      <c r="P200" s="271"/>
      <c r="Q200" s="271"/>
      <c r="R200" s="271"/>
      <c r="S200" s="271"/>
      <c r="T200" s="271"/>
      <c r="U200" s="271"/>
      <c r="V200" s="271"/>
      <c r="W200" s="271"/>
      <c r="X200" s="271"/>
      <c r="Y200" s="271"/>
      <c r="Z200" s="271"/>
      <c r="AA200" s="271"/>
      <c r="AB200" s="271"/>
      <c r="AC200" s="272"/>
      <c r="AD200" s="150" t="s">
        <v>17</v>
      </c>
      <c r="AE200" s="270"/>
      <c r="AF200" s="288" t="s">
        <v>18</v>
      </c>
      <c r="AG200" s="270"/>
      <c r="AH200" s="288" t="s">
        <v>19</v>
      </c>
      <c r="AI200" s="270"/>
      <c r="AJ200" s="288" t="s">
        <v>20</v>
      </c>
      <c r="AK200" s="290"/>
      <c r="AL200" s="292" t="s">
        <v>21</v>
      </c>
      <c r="AM200" s="293"/>
      <c r="AN200" s="296" t="s">
        <v>22</v>
      </c>
      <c r="AO200" s="297"/>
      <c r="AQ200" s="126"/>
      <c r="AR200" s="126"/>
      <c r="AS200" s="126"/>
      <c r="AT200" s="126"/>
      <c r="AU200" s="126"/>
      <c r="AV200" s="126"/>
      <c r="AW200" s="126"/>
      <c r="AX200" s="126"/>
      <c r="AY200" s="126"/>
      <c r="AZ200" s="126"/>
      <c r="BA200" s="126"/>
      <c r="BB200" s="126"/>
      <c r="BC200" s="126"/>
      <c r="BV200" s="169" t="str">
        <f>IF(CF196&lt;&gt;"",IF(AND(AND(BV196&gt;-1,BV198&gt;-1),OR(BV196&gt;10,BV198&gt;10),ABS(BV196-BV198)&gt;1,IF(OR(BV196&gt;11,BV198&gt;11),ABS(BV196-BV198)=2,TRUE),BV196=INT(BV196),BV198=INT(BV198)),"","Error"),"")</f>
        <v/>
      </c>
      <c r="BW200" s="169"/>
      <c r="BX200" s="169" t="str">
        <f>IF(CF196&lt;&gt;"",IF(AND(AND(BX196&gt;-1,BX198&gt;-1),OR(BX196&gt;10,BX198&gt;10),ABS(BX196-BX198)&gt;1,IF(OR(BX196&gt;11,BX198&gt;11),ABS(BX196-BX198)=2,TRUE),BX196=INT(BX196),BX198=INT(BX198)),"","Error"),"")</f>
        <v/>
      </c>
      <c r="BY200" s="169"/>
      <c r="BZ200" s="169" t="str">
        <f>IF(CF196&lt;&gt;"",IF(AND(AND(BZ196&gt;-1,BZ198&gt;-1),OR(BZ196&gt;10,BZ198&gt;10),ABS(BZ196-BZ198)&gt;1,IF(OR(BZ196&gt;11,BZ198&gt;11),ABS(BZ196-BZ198)=2,TRUE),BZ196=INT(BZ196),BZ198=INT(BZ198)),"","Error"),"")</f>
        <v/>
      </c>
      <c r="CA200" s="169"/>
      <c r="CB200" s="169" t="str">
        <f>IF(AND(CF196&lt;&gt;"",CB196&lt;&gt;""),IF(AND(AND(CB196&gt;-1,CB198&gt;-1),OR(CB196&gt;10,CB198&gt;10),ABS(CB196-CB198)&gt;1,IF(OR(CB196&gt;11,CB198&gt;11),ABS(CB196-CB198)=2,TRUE),CB196=INT(CB196),CB198=INT(CB198)),"","Error"),"")</f>
        <v/>
      </c>
      <c r="CC200" s="169"/>
      <c r="CD200" s="169" t="str">
        <f>IF(AND(CF196&lt;&gt;"",CD196&lt;&gt;""),IF(AND(AND(CD196&gt;-1,CD198&gt;-1),OR(CD196&gt;10,CD198&gt;10),ABS(CD196-CD198)&gt;1,IF(OR(CD196&gt;11,CD198&gt;11),ABS(CD196-CD198)=2,TRUE),CD196=INT(CD196),CD198=INT(CD198)),"","Error"),"")</f>
        <v/>
      </c>
      <c r="CE200" s="169"/>
    </row>
    <row r="201" spans="1:84" ht="11.25" customHeight="1" thickBot="1">
      <c r="A201" s="261"/>
      <c r="B201" s="262"/>
      <c r="C201" s="263"/>
      <c r="D201" s="265"/>
      <c r="E201" s="265"/>
      <c r="F201" s="268"/>
      <c r="G201" s="269"/>
      <c r="H201" s="269"/>
      <c r="I201" s="286"/>
      <c r="J201" s="286"/>
      <c r="K201" s="287"/>
      <c r="L201" s="287"/>
      <c r="M201" s="287"/>
      <c r="N201" s="273"/>
      <c r="O201" s="273"/>
      <c r="P201" s="273"/>
      <c r="Q201" s="273"/>
      <c r="R201" s="273"/>
      <c r="S201" s="273"/>
      <c r="T201" s="273"/>
      <c r="U201" s="273"/>
      <c r="V201" s="273"/>
      <c r="W201" s="273"/>
      <c r="X201" s="273"/>
      <c r="Y201" s="273"/>
      <c r="Z201" s="273"/>
      <c r="AA201" s="273"/>
      <c r="AB201" s="273"/>
      <c r="AC201" s="274"/>
      <c r="AD201" s="194"/>
      <c r="AE201" s="195"/>
      <c r="AF201" s="289"/>
      <c r="AG201" s="195"/>
      <c r="AH201" s="289"/>
      <c r="AI201" s="195"/>
      <c r="AJ201" s="289"/>
      <c r="AK201" s="291"/>
      <c r="AL201" s="294"/>
      <c r="AM201" s="295"/>
      <c r="AN201" s="298"/>
      <c r="AO201" s="299"/>
      <c r="AQ201" s="126"/>
      <c r="AR201" s="126"/>
      <c r="AS201" s="126"/>
      <c r="AT201" s="126"/>
      <c r="AU201" s="126"/>
      <c r="AV201" s="126"/>
      <c r="AW201" s="126"/>
      <c r="AX201" s="126"/>
      <c r="AY201" s="126"/>
      <c r="AZ201" s="126"/>
      <c r="BA201" s="126"/>
      <c r="BB201" s="126"/>
      <c r="BC201" s="126"/>
    </row>
    <row r="202" spans="1:84" ht="11.25" customHeight="1">
      <c r="A202" s="210" t="str">
        <f>AD200</f>
        <v>A</v>
      </c>
      <c r="B202" s="211"/>
      <c r="C202" s="214"/>
      <c r="D202" s="215"/>
      <c r="E202" s="215"/>
      <c r="F202" s="215"/>
      <c r="G202" s="215"/>
      <c r="H202" s="215"/>
      <c r="I202" s="215"/>
      <c r="J202" s="215"/>
      <c r="K202" s="215"/>
      <c r="L202" s="215"/>
      <c r="M202" s="215"/>
      <c r="N202" s="215"/>
      <c r="O202" s="215"/>
      <c r="P202" s="215"/>
      <c r="Q202" s="215"/>
      <c r="R202" s="215"/>
      <c r="S202" s="215"/>
      <c r="T202" s="215"/>
      <c r="U202" s="215"/>
      <c r="V202" s="215"/>
      <c r="W202" s="215"/>
      <c r="X202" s="215"/>
      <c r="Y202" s="215"/>
      <c r="Z202" s="215"/>
      <c r="AA202" s="215"/>
      <c r="AB202" s="215"/>
      <c r="AC202" s="216"/>
      <c r="AD202" s="250"/>
      <c r="AE202" s="229"/>
      <c r="AF202" s="252" t="str">
        <f>IF($D198="1P",IF(Z217=Z219,IF(X217=X219,IF(V217&lt;&gt;"",IF(V217&gt;V219,"W","L"),""),IF(X217&gt;X219,"W","L")),IF(Z217&gt;Z219,"W","L")),IF(L221=L223,IF(J221=J223,IF(H221&lt;&gt;"",IF(H221&gt;H223,"W","L"),""),IF(J221&gt;J223,"W","L")),IF(L221&gt;L223,"W","L")))</f>
        <v/>
      </c>
      <c r="AG202" s="253"/>
      <c r="AH202" s="252" t="str">
        <f>IF($D198="1P",IF(L221=L223,IF(J221=J223,IF(H221&lt;&gt;"",IF(H221&gt;H223,"W","L"),""),IF(J221&gt;J223,"W","L")),IF(L221&gt;L223,"W","L")),IF(L213=L215,IF(J213=J215,IF(H213&lt;&gt;"",IF(H213&gt;H215,"W","L"),""),IF(J213&gt;J215,"W","L")),IF(L213&gt;L215,"W","L")))</f>
        <v/>
      </c>
      <c r="AI202" s="253"/>
      <c r="AJ202" s="252" t="str">
        <f>IF($D198="1P",IF(L213=L215,IF(J213=J215,IF(H213&lt;&gt;"",IF(H213&gt;H215,"W","L"),""),IF(J213&gt;J215,"W","L")),IF(L213&gt;L215,"W","L")),IF(Z217=Z219,IF(X217=X219,IF(V217&lt;&gt;"",IF(V217&gt;V219,"W","L"),""),IF(X217&gt;X219,"W","L")),IF(Z217&gt;Z219,"W","L")))</f>
        <v/>
      </c>
      <c r="AK202" s="253"/>
      <c r="AL202" s="254" t="str">
        <f>IF(OR(COUNTIF(AD202:AJ202,"W"),COUNTIF(AD202:AJ202,"L")),COUNTIF(AD202:AJ202,"W")*2+COUNTIF(AD202:AJ202,"L"),"")</f>
        <v/>
      </c>
      <c r="AM202" s="255"/>
      <c r="AN202" s="256" t="str">
        <f>IF(AL202&lt;&gt;"",RANK(AL202,AL202:AL208,0),"")</f>
        <v/>
      </c>
      <c r="AO202" s="257"/>
      <c r="AQ202" s="127"/>
      <c r="AR202" s="127"/>
      <c r="AS202" s="127"/>
      <c r="AT202" s="127"/>
      <c r="AU202" s="127"/>
      <c r="AV202" s="127"/>
      <c r="AW202" s="127"/>
      <c r="AX202" s="127"/>
      <c r="AY202" s="127"/>
      <c r="AZ202" s="127"/>
      <c r="BA202" s="127"/>
      <c r="BB202" s="127"/>
      <c r="BC202" s="127"/>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row>
    <row r="203" spans="1:84" ht="11.25" customHeight="1">
      <c r="A203" s="212"/>
      <c r="B203" s="213"/>
      <c r="C203" s="217"/>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218"/>
      <c r="AB203" s="218"/>
      <c r="AC203" s="219"/>
      <c r="AD203" s="251"/>
      <c r="AE203" s="236"/>
      <c r="AF203" s="234"/>
      <c r="AG203" s="233"/>
      <c r="AH203" s="234"/>
      <c r="AI203" s="233"/>
      <c r="AJ203" s="234"/>
      <c r="AK203" s="233"/>
      <c r="AL203" s="241"/>
      <c r="AM203" s="240"/>
      <c r="AN203" s="258"/>
      <c r="AO203" s="243"/>
      <c r="AQ203" s="128"/>
      <c r="AR203" s="128"/>
      <c r="AS203" s="128"/>
      <c r="AT203" s="128"/>
      <c r="AU203" s="128"/>
      <c r="AV203" s="128"/>
      <c r="AW203" s="128"/>
      <c r="AX203" s="128"/>
      <c r="AY203" s="128"/>
      <c r="AZ203" s="128"/>
      <c r="BA203" s="128"/>
      <c r="BB203" s="128"/>
      <c r="BC203" s="128"/>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row>
    <row r="204" spans="1:84" ht="11.25" customHeight="1">
      <c r="A204" s="210" t="str">
        <f>AF200</f>
        <v>B</v>
      </c>
      <c r="B204" s="211"/>
      <c r="C204" s="214"/>
      <c r="D204" s="215"/>
      <c r="E204" s="215"/>
      <c r="F204" s="215"/>
      <c r="G204" s="215"/>
      <c r="H204" s="215"/>
      <c r="I204" s="215"/>
      <c r="J204" s="215"/>
      <c r="K204" s="215"/>
      <c r="L204" s="215"/>
      <c r="M204" s="215"/>
      <c r="N204" s="215"/>
      <c r="O204" s="215"/>
      <c r="P204" s="215"/>
      <c r="Q204" s="215"/>
      <c r="R204" s="215"/>
      <c r="S204" s="215"/>
      <c r="T204" s="215"/>
      <c r="U204" s="215"/>
      <c r="V204" s="215"/>
      <c r="W204" s="215"/>
      <c r="X204" s="215"/>
      <c r="Y204" s="215"/>
      <c r="Z204" s="215"/>
      <c r="AA204" s="215"/>
      <c r="AB204" s="215"/>
      <c r="AC204" s="216"/>
      <c r="AD204" s="220" t="str">
        <f>IF(AF202&lt;&gt;"",IF(AF202="W","L","W"),"")</f>
        <v/>
      </c>
      <c r="AE204" s="221"/>
      <c r="AF204" s="228"/>
      <c r="AG204" s="229"/>
      <c r="AH204" s="227" t="str">
        <f>IF($D198="1P",IF(L217=L219,IF(J217=J219,IF(H217&lt;&gt;"",IF(H217&gt;H219,"W","L"),""),IF(J217&gt;J219,"W","L")),IF(L217&gt;L219,"W","L")),IF(Z221=Z223,IF(X221=X223,IF(V221&lt;&gt;"",IF(V221&gt;V223,"W","L"),""),IF(X221&gt;X223,"W","L")),IF(Z221&gt;Z223,"W","L")))</f>
        <v/>
      </c>
      <c r="AI204" s="221"/>
      <c r="AJ204" s="227" t="str">
        <f>IF($D198="1P",IF(Z213=Z215,IF(X213=X215,IF(V213&lt;&gt;"",IF(V213&gt;V215,"W","L"),""),IF(X213&gt;X215,"W","L")),IF(Z213&gt;Z215,"W","L")),IF(L217=L219,IF(J217=J219,IF(H217&lt;&gt;"",IF(H217&gt;H219,"W","L"),""),IF(J217&gt;J219,"W","L")),IF(L217&gt;L219,"W","L")))</f>
        <v/>
      </c>
      <c r="AK204" s="237"/>
      <c r="AL204" s="239" t="str">
        <f>IF(OR(COUNTIF(AD204:AJ204,"W"),COUNTIF(AD204:AJ204,"L")),COUNTIF(AD204:AJ204,"W")*2+COUNTIF(AD204:AJ204,"L"),"")</f>
        <v/>
      </c>
      <c r="AM204" s="240"/>
      <c r="AN204" s="242" t="str">
        <f>IF(AL204&lt;&gt;"",RANK(AL204,AL202:AL208,0),"")</f>
        <v/>
      </c>
      <c r="AO204" s="243"/>
      <c r="AQ204" s="126"/>
      <c r="AR204" s="126"/>
      <c r="AS204" s="126"/>
      <c r="AT204" s="126"/>
      <c r="AU204" s="126"/>
      <c r="AV204" s="126"/>
      <c r="AW204" s="126"/>
      <c r="AX204" s="126"/>
      <c r="AY204" s="126"/>
      <c r="AZ204" s="126"/>
      <c r="BA204" s="126"/>
      <c r="BB204" s="126"/>
      <c r="BC204" s="126"/>
    </row>
    <row r="205" spans="1:84" ht="11.25" customHeight="1" thickBot="1">
      <c r="A205" s="212"/>
      <c r="B205" s="213"/>
      <c r="C205" s="217"/>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c r="AA205" s="218"/>
      <c r="AB205" s="218"/>
      <c r="AC205" s="219"/>
      <c r="AD205" s="232"/>
      <c r="AE205" s="233"/>
      <c r="AF205" s="235"/>
      <c r="AG205" s="236"/>
      <c r="AH205" s="234"/>
      <c r="AI205" s="233"/>
      <c r="AJ205" s="234"/>
      <c r="AK205" s="238"/>
      <c r="AL205" s="241"/>
      <c r="AM205" s="240"/>
      <c r="AN205" s="258"/>
      <c r="AO205" s="243"/>
      <c r="AQ205" s="127"/>
      <c r="AR205" s="127"/>
      <c r="AS205" s="127"/>
      <c r="AT205" s="127"/>
      <c r="AU205" s="127"/>
      <c r="AV205" s="127"/>
      <c r="AW205" s="127"/>
      <c r="AX205" s="127"/>
      <c r="AY205" s="127"/>
      <c r="AZ205" s="127"/>
      <c r="BA205" s="127"/>
      <c r="BB205" s="127"/>
      <c r="BC205" s="127"/>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row>
    <row r="206" spans="1:84" ht="11.25" customHeight="1">
      <c r="A206" s="210" t="str">
        <f>AH200</f>
        <v>C</v>
      </c>
      <c r="B206" s="211"/>
      <c r="C206" s="214"/>
      <c r="D206" s="215"/>
      <c r="E206" s="215"/>
      <c r="F206" s="215"/>
      <c r="G206" s="215"/>
      <c r="H206" s="215"/>
      <c r="I206" s="215"/>
      <c r="J206" s="215"/>
      <c r="K206" s="215"/>
      <c r="L206" s="215"/>
      <c r="M206" s="215"/>
      <c r="N206" s="215"/>
      <c r="O206" s="215"/>
      <c r="P206" s="215"/>
      <c r="Q206" s="215"/>
      <c r="R206" s="215"/>
      <c r="S206" s="215"/>
      <c r="T206" s="215"/>
      <c r="U206" s="215"/>
      <c r="V206" s="215"/>
      <c r="W206" s="215"/>
      <c r="X206" s="215"/>
      <c r="Y206" s="215"/>
      <c r="Z206" s="215"/>
      <c r="AA206" s="215"/>
      <c r="AB206" s="215"/>
      <c r="AC206" s="216"/>
      <c r="AD206" s="220" t="str">
        <f>IF(AH202&lt;&gt;"",IF(AH202="W","L","W"),"")</f>
        <v/>
      </c>
      <c r="AE206" s="221"/>
      <c r="AF206" s="227" t="str">
        <f>IF(AH204&lt;&gt;"",IF(AH204="W","L","W"),"")</f>
        <v/>
      </c>
      <c r="AG206" s="221"/>
      <c r="AH206" s="228"/>
      <c r="AI206" s="229"/>
      <c r="AJ206" s="227" t="str">
        <f>IF($D198="1P",IF(Z221=Z223,IF(X221=X223,IF(V221&lt;&gt;"",IF(V221&gt;V223,"W","L"),""),IF(X221&gt;X223,"W","L")),IF(Z221&gt;Z223,"W","L")),IF(Z213=Z215,IF(X213=X215,IF(V213&lt;&gt;"",IF(V213&gt;V215,"W","L"),""),IF(X213&gt;X215,"W","L")),IF(Z213&gt;Z215,"W","L")))</f>
        <v/>
      </c>
      <c r="AK206" s="237"/>
      <c r="AL206" s="239" t="str">
        <f>IF(OR(COUNTIF(AD206:AJ206,"W"),COUNTIF(AD206:AJ206,"L")),COUNTIF(AD206:AJ206,"W")*2+COUNTIF(AD206:AJ206,"L"),"")</f>
        <v/>
      </c>
      <c r="AM206" s="240"/>
      <c r="AN206" s="242" t="str">
        <f>IF(AL206&lt;&gt;"",RANK(AL206,AL202:AL208,0),"")</f>
        <v/>
      </c>
      <c r="AO206" s="243"/>
      <c r="AQ206" s="154" t="str">
        <f>CONCATENATE($A200," ",$D200,","," ",$F198)</f>
        <v>Group: 4, Men's Singles</v>
      </c>
      <c r="AR206" s="155"/>
      <c r="AS206" s="155"/>
      <c r="AT206" s="155"/>
      <c r="AU206" s="155"/>
      <c r="AV206" s="155"/>
      <c r="AW206" s="155"/>
      <c r="AX206" s="155"/>
      <c r="AY206" s="155"/>
      <c r="AZ206" s="155"/>
      <c r="BA206" s="155"/>
      <c r="BB206" s="155"/>
      <c r="BC206" s="156"/>
      <c r="BD206" s="163">
        <f>A217</f>
        <v>2</v>
      </c>
      <c r="BE206" s="164"/>
      <c r="BF206" s="183" t="str">
        <f>C217</f>
        <v>B</v>
      </c>
      <c r="BG206" s="185" t="str">
        <f>IF(VLOOKUP($BF206,$A202:$C208,3,FALSE)=0,"",CONCATENATE(VLOOKUP(VLOOKUP($BF206,$A202:$C208,3,FALSE),Players!$C:$G,4,FALSE)," ",VLOOKUP($BF206,$A202:$C208,3,FALSE)," ",IF(ISERROR(VLOOKUP(VLOOKUP($BF206,$A202:$C208,3,FALSE),Players!$C:$G,5,FALSE)),"()",CONCATENATE("(",VLOOKUP(VLOOKUP($BF206,$A202:$C208,3,FALSE),Players!$C:$G,5,FALSE),")"))))</f>
        <v/>
      </c>
      <c r="BH206" s="186"/>
      <c r="BI206" s="186"/>
      <c r="BJ206" s="186"/>
      <c r="BK206" s="186"/>
      <c r="BL206" s="186"/>
      <c r="BM206" s="186"/>
      <c r="BN206" s="186"/>
      <c r="BO206" s="186"/>
      <c r="BP206" s="186"/>
      <c r="BQ206" s="186"/>
      <c r="BR206" s="186"/>
      <c r="BS206" s="186"/>
      <c r="BT206" s="186"/>
      <c r="BU206" s="187"/>
      <c r="BV206" s="170" t="str">
        <f>IF(D217&lt;&gt;"",D217,"")</f>
        <v/>
      </c>
      <c r="BW206" s="171"/>
      <c r="BX206" s="170" t="str">
        <f>IF(F217&lt;&gt;"",F217,"")</f>
        <v/>
      </c>
      <c r="BY206" s="171"/>
      <c r="BZ206" s="170" t="str">
        <f>IF(H217&lt;&gt;"",H217,"")</f>
        <v/>
      </c>
      <c r="CA206" s="171"/>
      <c r="CB206" s="170" t="str">
        <f>IF(J217&lt;&gt;"",J217,"")</f>
        <v/>
      </c>
      <c r="CC206" s="171"/>
      <c r="CD206" s="170" t="str">
        <f>IF(L217&lt;&gt;"",L217,"")</f>
        <v/>
      </c>
      <c r="CE206" s="171"/>
      <c r="CF206" s="174" t="str">
        <f>IF($CD206=$CD208,IF($CB206=$CB208,IF($BZ206&lt;&gt;"",IF($BZ206&gt;$BZ208,"W","L"),""),IF($CB206&gt;$CB208,"W","L")),IF($CD206&gt;$CD208,"W","L"))</f>
        <v/>
      </c>
    </row>
    <row r="207" spans="1:84" ht="11.25" customHeight="1">
      <c r="A207" s="212"/>
      <c r="B207" s="213"/>
      <c r="C207" s="217"/>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c r="AA207" s="218"/>
      <c r="AB207" s="218"/>
      <c r="AC207" s="219"/>
      <c r="AD207" s="232"/>
      <c r="AE207" s="233"/>
      <c r="AF207" s="234"/>
      <c r="AG207" s="233"/>
      <c r="AH207" s="235"/>
      <c r="AI207" s="236"/>
      <c r="AJ207" s="234"/>
      <c r="AK207" s="238"/>
      <c r="AL207" s="241"/>
      <c r="AM207" s="240"/>
      <c r="AN207" s="244"/>
      <c r="AO207" s="245"/>
      <c r="AQ207" s="157"/>
      <c r="AR207" s="158"/>
      <c r="AS207" s="158"/>
      <c r="AT207" s="158"/>
      <c r="AU207" s="158"/>
      <c r="AV207" s="158"/>
      <c r="AW207" s="158"/>
      <c r="AX207" s="158"/>
      <c r="AY207" s="158"/>
      <c r="AZ207" s="158"/>
      <c r="BA207" s="158"/>
      <c r="BB207" s="158"/>
      <c r="BC207" s="159"/>
      <c r="BD207" s="165"/>
      <c r="BE207" s="166"/>
      <c r="BF207" s="184"/>
      <c r="BG207" s="188"/>
      <c r="BH207" s="189"/>
      <c r="BI207" s="189"/>
      <c r="BJ207" s="189"/>
      <c r="BK207" s="189"/>
      <c r="BL207" s="189"/>
      <c r="BM207" s="189"/>
      <c r="BN207" s="189"/>
      <c r="BO207" s="189"/>
      <c r="BP207" s="189"/>
      <c r="BQ207" s="189"/>
      <c r="BR207" s="189"/>
      <c r="BS207" s="189"/>
      <c r="BT207" s="189"/>
      <c r="BU207" s="190"/>
      <c r="BV207" s="172"/>
      <c r="BW207" s="173"/>
      <c r="BX207" s="172"/>
      <c r="BY207" s="173"/>
      <c r="BZ207" s="172"/>
      <c r="CA207" s="173"/>
      <c r="CB207" s="172"/>
      <c r="CC207" s="173"/>
      <c r="CD207" s="172"/>
      <c r="CE207" s="173"/>
      <c r="CF207" s="174"/>
    </row>
    <row r="208" spans="1:84" ht="11.25" customHeight="1">
      <c r="A208" s="210" t="str">
        <f>AJ200</f>
        <v>D</v>
      </c>
      <c r="B208" s="211"/>
      <c r="C208" s="214"/>
      <c r="D208" s="215"/>
      <c r="E208" s="215"/>
      <c r="F208" s="215"/>
      <c r="G208" s="215"/>
      <c r="H208" s="215"/>
      <c r="I208" s="215"/>
      <c r="J208" s="215"/>
      <c r="K208" s="215"/>
      <c r="L208" s="215"/>
      <c r="M208" s="215"/>
      <c r="N208" s="215"/>
      <c r="O208" s="215"/>
      <c r="P208" s="215"/>
      <c r="Q208" s="215"/>
      <c r="R208" s="215"/>
      <c r="S208" s="215"/>
      <c r="T208" s="215"/>
      <c r="U208" s="215"/>
      <c r="V208" s="215"/>
      <c r="W208" s="215"/>
      <c r="X208" s="215"/>
      <c r="Y208" s="215"/>
      <c r="Z208" s="215"/>
      <c r="AA208" s="215"/>
      <c r="AB208" s="215"/>
      <c r="AC208" s="216"/>
      <c r="AD208" s="220" t="str">
        <f>IF(AJ202&lt;&gt;"",IF(AJ202="W","L","W"),"")</f>
        <v/>
      </c>
      <c r="AE208" s="221"/>
      <c r="AF208" s="224" t="str">
        <f>IF(AJ204&lt;&gt;"",IF(AJ204="W","L","W"),"")</f>
        <v/>
      </c>
      <c r="AG208" s="225"/>
      <c r="AH208" s="227" t="str">
        <f>IF(AJ206&lt;&gt;"",IF(AJ206="W","L","W"),"")</f>
        <v/>
      </c>
      <c r="AI208" s="221"/>
      <c r="AJ208" s="228"/>
      <c r="AK208" s="229"/>
      <c r="AL208" s="239" t="str">
        <f>IF(OR(COUNTIF(AD208:AJ208,"W"),COUNTIF(AD208:AJ208,"L")),COUNTIF(AD208:AJ208,"W")*2+COUNTIF(AD208:AJ208,"L"),"")</f>
        <v/>
      </c>
      <c r="AM208" s="240"/>
      <c r="AN208" s="242" t="str">
        <f>IF(AL208&lt;&gt;"",RANK(AL208,AL202:AL208,0),"")</f>
        <v/>
      </c>
      <c r="AO208" s="243"/>
      <c r="AQ208" s="157"/>
      <c r="AR208" s="158"/>
      <c r="AS208" s="158"/>
      <c r="AT208" s="158"/>
      <c r="AU208" s="158"/>
      <c r="AV208" s="158"/>
      <c r="AW208" s="158"/>
      <c r="AX208" s="158"/>
      <c r="AY208" s="158"/>
      <c r="AZ208" s="158"/>
      <c r="BA208" s="158"/>
      <c r="BB208" s="158"/>
      <c r="BC208" s="159"/>
      <c r="BD208" s="165"/>
      <c r="BE208" s="166"/>
      <c r="BF208" s="175" t="str">
        <f>C219</f>
        <v>D</v>
      </c>
      <c r="BG208" s="177" t="str">
        <f>IF(VLOOKUP($BF208,$A202:$C208,3,FALSE)=0,"",CONCATENATE(VLOOKUP(VLOOKUP($BF208,$A202:$C208,3,FALSE),Players!$C:$G,4,FALSE)," ",VLOOKUP($BF208,$A202:$C208,3,FALSE)," ",IF(ISERROR(VLOOKUP(VLOOKUP($BF208,$A202:$C208,3,FALSE),Players!$C:$G,5,FALSE)),"()",CONCATENATE("(",VLOOKUP(VLOOKUP($BF208,$A202:$C208,3,FALSE),Players!$C:$G,5,FALSE),")"))))</f>
        <v/>
      </c>
      <c r="BH208" s="178"/>
      <c r="BI208" s="178"/>
      <c r="BJ208" s="178"/>
      <c r="BK208" s="178"/>
      <c r="BL208" s="178"/>
      <c r="BM208" s="178"/>
      <c r="BN208" s="178"/>
      <c r="BO208" s="178"/>
      <c r="BP208" s="178"/>
      <c r="BQ208" s="178"/>
      <c r="BR208" s="178"/>
      <c r="BS208" s="178"/>
      <c r="BT208" s="178"/>
      <c r="BU208" s="179"/>
      <c r="BV208" s="150" t="str">
        <f>IF(D219&lt;&gt;"",D219,"")</f>
        <v/>
      </c>
      <c r="BW208" s="151"/>
      <c r="BX208" s="150" t="str">
        <f>IF(F219&lt;&gt;"",F219,"")</f>
        <v/>
      </c>
      <c r="BY208" s="151"/>
      <c r="BZ208" s="150" t="str">
        <f>IF(H219&lt;&gt;"",H219,"")</f>
        <v/>
      </c>
      <c r="CA208" s="151"/>
      <c r="CB208" s="150" t="str">
        <f>IF(J219&lt;&gt;"",J219,"")</f>
        <v/>
      </c>
      <c r="CC208" s="151"/>
      <c r="CD208" s="150" t="str">
        <f>IF(L219&lt;&gt;"",L219,"")</f>
        <v/>
      </c>
      <c r="CE208" s="151"/>
      <c r="CF208" s="174" t="str">
        <f>IF($CF206&lt;&gt;"",IF(CF206="W","L","W"),"")</f>
        <v/>
      </c>
    </row>
    <row r="209" spans="1:84" ht="11.25" customHeight="1" thickBot="1">
      <c r="A209" s="212"/>
      <c r="B209" s="213"/>
      <c r="C209" s="217"/>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8"/>
      <c r="AC209" s="219"/>
      <c r="AD209" s="222"/>
      <c r="AE209" s="223"/>
      <c r="AF209" s="226"/>
      <c r="AG209" s="223"/>
      <c r="AH209" s="226"/>
      <c r="AI209" s="223"/>
      <c r="AJ209" s="230"/>
      <c r="AK209" s="231"/>
      <c r="AL209" s="246"/>
      <c r="AM209" s="247"/>
      <c r="AN209" s="248"/>
      <c r="AO209" s="249"/>
      <c r="AQ209" s="160"/>
      <c r="AR209" s="161"/>
      <c r="AS209" s="161"/>
      <c r="AT209" s="161"/>
      <c r="AU209" s="161"/>
      <c r="AV209" s="161"/>
      <c r="AW209" s="161"/>
      <c r="AX209" s="161"/>
      <c r="AY209" s="161"/>
      <c r="AZ209" s="161"/>
      <c r="BA209" s="161"/>
      <c r="BB209" s="161"/>
      <c r="BC209" s="162"/>
      <c r="BD209" s="167"/>
      <c r="BE209" s="168"/>
      <c r="BF209" s="176"/>
      <c r="BG209" s="180"/>
      <c r="BH209" s="181"/>
      <c r="BI209" s="181"/>
      <c r="BJ209" s="181"/>
      <c r="BK209" s="181"/>
      <c r="BL209" s="181"/>
      <c r="BM209" s="181"/>
      <c r="BN209" s="181"/>
      <c r="BO209" s="181"/>
      <c r="BP209" s="181"/>
      <c r="BQ209" s="181"/>
      <c r="BR209" s="181"/>
      <c r="BS209" s="181"/>
      <c r="BT209" s="181"/>
      <c r="BU209" s="182"/>
      <c r="BV209" s="152"/>
      <c r="BW209" s="153"/>
      <c r="BX209" s="152"/>
      <c r="BY209" s="153"/>
      <c r="BZ209" s="152"/>
      <c r="CA209" s="153"/>
      <c r="CB209" s="152"/>
      <c r="CC209" s="153"/>
      <c r="CD209" s="152"/>
      <c r="CE209" s="153"/>
      <c r="CF209" s="174"/>
    </row>
    <row r="210" spans="1:84" ht="11.25" customHeight="1">
      <c r="A210" s="42"/>
      <c r="R210" s="42"/>
      <c r="S210" s="42"/>
      <c r="W210" s="42"/>
      <c r="X210" s="43"/>
      <c r="Y210" s="43"/>
      <c r="Z210" s="43"/>
      <c r="AA210" s="43"/>
      <c r="AB210" s="3"/>
      <c r="AQ210" s="126"/>
      <c r="AR210" s="126"/>
      <c r="AS210" s="126"/>
      <c r="AT210" s="126"/>
      <c r="AU210" s="126"/>
      <c r="AV210" s="126"/>
      <c r="AW210" s="126"/>
      <c r="AX210" s="126"/>
      <c r="AY210" s="126"/>
      <c r="AZ210" s="126"/>
      <c r="BA210" s="126"/>
      <c r="BB210" s="126"/>
      <c r="BC210" s="126"/>
      <c r="BV210" s="169" t="str">
        <f>IF(CF206&lt;&gt;"",IF(AND(AND(BV206&gt;-1,BV208&gt;-1),OR(BV206&gt;10,BV208&gt;10),ABS(BV206-BV208)&gt;1,IF(OR(BV206&gt;11,BV208&gt;11),ABS(BV206-BV208)=2,TRUE),BV206=INT(BV206),BV208=INT(BV208)),"","Error"),"")</f>
        <v/>
      </c>
      <c r="BW210" s="169"/>
      <c r="BX210" s="169" t="str">
        <f>IF(CF206&lt;&gt;"",IF(AND(AND(BX206&gt;-1,BX208&gt;-1),OR(BX206&gt;10,BX208&gt;10),ABS(BX206-BX208)&gt;1,IF(OR(BX206&gt;11,BX208&gt;11),ABS(BX206-BX208)=2,TRUE),BX206=INT(BX206),BX208=INT(BX208)),"","Error"),"")</f>
        <v/>
      </c>
      <c r="BY210" s="169"/>
      <c r="BZ210" s="169" t="str">
        <f>IF(CF206&lt;&gt;"",IF(AND(AND(BZ206&gt;-1,BZ208&gt;-1),OR(BZ206&gt;10,BZ208&gt;10),ABS(BZ206-BZ208)&gt;1,IF(OR(BZ206&gt;11,BZ208&gt;11),ABS(BZ206-BZ208)=2,TRUE),BZ206=INT(BZ206),BZ208=INT(BZ208)),"","Error"),"")</f>
        <v/>
      </c>
      <c r="CA210" s="169"/>
      <c r="CB210" s="169" t="str">
        <f>IF(AND(CF206&lt;&gt;"",CB206&lt;&gt;""),IF(AND(AND(CB206&gt;-1,CB208&gt;-1),OR(CB206&gt;10,CB208&gt;10),ABS(CB206-CB208)&gt;1,IF(OR(CB206&gt;11,CB208&gt;11),ABS(CB206-CB208)=2,TRUE),CB206=INT(CB206),CB208=INT(CB208)),"","Error"),"")</f>
        <v/>
      </c>
      <c r="CC210" s="169"/>
      <c r="CD210" s="169" t="str">
        <f>IF(AND(CF206&lt;&gt;"",CD206&lt;&gt;""),IF(AND(AND(CD206&gt;-1,CD208&gt;-1),OR(CD206&gt;10,CD208&gt;10),ABS(CD206-CD208)&gt;1,IF(OR(CD206&gt;11,CD208&gt;11),ABS(CD206-CD208)=2,TRUE),CD206=INT(CD206),CD208=INT(CD208)),"","Error"),"")</f>
        <v/>
      </c>
      <c r="CE210" s="169"/>
    </row>
    <row r="211" spans="1:84" ht="11.25" customHeight="1">
      <c r="AQ211" s="126"/>
      <c r="AR211" s="126"/>
      <c r="AS211" s="126"/>
      <c r="AT211" s="126"/>
      <c r="AU211" s="126"/>
      <c r="AV211" s="126"/>
      <c r="AW211" s="126"/>
      <c r="AX211" s="126"/>
      <c r="AY211" s="126"/>
      <c r="AZ211" s="126"/>
      <c r="BA211" s="126"/>
      <c r="BB211" s="126"/>
      <c r="BC211" s="126"/>
    </row>
    <row r="212" spans="1:84" ht="11.25" customHeight="1" thickBot="1">
      <c r="AB212" s="3"/>
      <c r="AQ212" s="127"/>
      <c r="AR212" s="127"/>
      <c r="AS212" s="127"/>
      <c r="AT212" s="127"/>
      <c r="AU212" s="127"/>
      <c r="AV212" s="127"/>
      <c r="AW212" s="127"/>
      <c r="AX212" s="127"/>
      <c r="AY212" s="127"/>
      <c r="AZ212" s="127"/>
      <c r="BA212" s="127"/>
      <c r="BB212" s="127"/>
      <c r="BC212" s="127"/>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row>
    <row r="213" spans="1:84" ht="11.25" customHeight="1">
      <c r="A213" s="170">
        <v>1</v>
      </c>
      <c r="B213" s="191"/>
      <c r="C213" s="183" t="str">
        <f>IF($D198="1P","A","A")</f>
        <v>A</v>
      </c>
      <c r="D213" s="197"/>
      <c r="E213" s="198"/>
      <c r="F213" s="197"/>
      <c r="G213" s="198"/>
      <c r="H213" s="197"/>
      <c r="I213" s="198"/>
      <c r="J213" s="197"/>
      <c r="K213" s="198"/>
      <c r="L213" s="197"/>
      <c r="M213" s="208"/>
      <c r="N213" s="69" t="str">
        <f>IF(CF196&lt;&gt;"",IF(CF196="W",IF(SUM(IF(D213&gt;D215,1,0),IF(F213&gt;F215,1,0),IF(H213&gt;H215,1,0),IF(J213&gt;J215,1,0),IF(L213&gt;L215,1,0))&lt;&gt;3,"E",""),""),"")</f>
        <v/>
      </c>
      <c r="O213" s="170">
        <v>4</v>
      </c>
      <c r="P213" s="191"/>
      <c r="Q213" s="183" t="str">
        <f>IF($D198="1P","B","C")</f>
        <v>C</v>
      </c>
      <c r="R213" s="197"/>
      <c r="S213" s="198"/>
      <c r="T213" s="197"/>
      <c r="U213" s="198"/>
      <c r="V213" s="197"/>
      <c r="W213" s="198"/>
      <c r="X213" s="197"/>
      <c r="Y213" s="198"/>
      <c r="Z213" s="197"/>
      <c r="AA213" s="208"/>
      <c r="AB213" s="69" t="str">
        <f>IF(CF226&lt;&gt;"",IF(CF226="W",IF(SUM(IF(R213&gt;R215,1,0),IF(T213&gt;T215,1,0),IF(V213&gt;V215,1,0),IF(X213&gt;X215,1,0),IF(Z213&gt;Z215,1,0))&lt;&gt;3,"E",""),""),"")</f>
        <v/>
      </c>
      <c r="AQ213" s="128"/>
      <c r="AR213" s="128"/>
      <c r="AS213" s="128"/>
      <c r="AT213" s="128"/>
      <c r="AU213" s="128"/>
      <c r="AV213" s="128"/>
      <c r="AW213" s="128"/>
      <c r="AX213" s="128"/>
      <c r="AY213" s="128"/>
      <c r="AZ213" s="128"/>
      <c r="BA213" s="128"/>
      <c r="BB213" s="128"/>
      <c r="BC213" s="128"/>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row>
    <row r="214" spans="1:84" ht="11.25" customHeight="1">
      <c r="A214" s="192"/>
      <c r="B214" s="193"/>
      <c r="C214" s="196"/>
      <c r="D214" s="199"/>
      <c r="E214" s="200"/>
      <c r="F214" s="199"/>
      <c r="G214" s="200"/>
      <c r="H214" s="199"/>
      <c r="I214" s="200"/>
      <c r="J214" s="199"/>
      <c r="K214" s="200"/>
      <c r="L214" s="199"/>
      <c r="M214" s="209"/>
      <c r="N214" s="69" t="str">
        <f>IF(CF196&lt;&gt;"",IF(ISERROR(AND(BV200="",BX200="",BZ200="",CB200="",CD200="")),"E",IF(AND(BV200="",BX200="",BZ200="",CB200="",CD200=""),"","E")),"")</f>
        <v/>
      </c>
      <c r="O214" s="192"/>
      <c r="P214" s="193"/>
      <c r="Q214" s="196"/>
      <c r="R214" s="199"/>
      <c r="S214" s="200"/>
      <c r="T214" s="199"/>
      <c r="U214" s="200"/>
      <c r="V214" s="199"/>
      <c r="W214" s="200"/>
      <c r="X214" s="199"/>
      <c r="Y214" s="200"/>
      <c r="Z214" s="199"/>
      <c r="AA214" s="209"/>
      <c r="AB214" s="69" t="str">
        <f>IF(CF226&lt;&gt;"",IF(ISERROR(AND(BV230="",BX230="",BZ230="",CB230="",CD230="")),"E",IF(AND(BV230="",BX230="",BZ230="",CB230="",CD230=""),"","E")),"")</f>
        <v/>
      </c>
      <c r="AQ214" s="126"/>
      <c r="AR214" s="126"/>
      <c r="AS214" s="126"/>
      <c r="AT214" s="126"/>
      <c r="AU214" s="126"/>
      <c r="AV214" s="126"/>
      <c r="AW214" s="126"/>
      <c r="AX214" s="126"/>
      <c r="AY214" s="126"/>
      <c r="AZ214" s="126"/>
      <c r="BA214" s="126"/>
      <c r="BB214" s="126"/>
      <c r="BC214" s="126"/>
    </row>
    <row r="215" spans="1:84" ht="11.25" customHeight="1" thickBot="1">
      <c r="A215" s="192"/>
      <c r="B215" s="193"/>
      <c r="C215" s="175" t="str">
        <f>IF($D198="1P","D","C")</f>
        <v>C</v>
      </c>
      <c r="D215" s="201"/>
      <c r="E215" s="202"/>
      <c r="F215" s="201"/>
      <c r="G215" s="202"/>
      <c r="H215" s="201"/>
      <c r="I215" s="202"/>
      <c r="J215" s="201"/>
      <c r="K215" s="202"/>
      <c r="L215" s="201"/>
      <c r="M215" s="205"/>
      <c r="N215" s="69" t="str">
        <f>IF(CF196&lt;&gt;"",IF(ISERROR(AND(BV200="",BX200="",BZ200="",CB200="",CD200="")),"E",IF(AND(BV200="",BX200="",BZ200="",CB200="",CD200=""),"","E")),"")</f>
        <v/>
      </c>
      <c r="O215" s="192"/>
      <c r="P215" s="193"/>
      <c r="Q215" s="175" t="str">
        <f>IF($D198="1P","D","D")</f>
        <v>D</v>
      </c>
      <c r="R215" s="201"/>
      <c r="S215" s="202"/>
      <c r="T215" s="201"/>
      <c r="U215" s="202"/>
      <c r="V215" s="201"/>
      <c r="W215" s="202"/>
      <c r="X215" s="201"/>
      <c r="Y215" s="202"/>
      <c r="Z215" s="201"/>
      <c r="AA215" s="205"/>
      <c r="AB215" s="69" t="str">
        <f>IF(CF226&lt;&gt;"",IF(ISERROR(AND(BV230="",BX230="",BZ230="",CB230="",CD230="")),"E",IF(AND(BV230="",BX230="",BZ230="",CB230="",CD230=""),"","E")),"")</f>
        <v/>
      </c>
      <c r="AP215" s="2"/>
      <c r="AQ215" s="127"/>
      <c r="AR215" s="127"/>
      <c r="AS215" s="127"/>
      <c r="AT215" s="127"/>
      <c r="AU215" s="127"/>
      <c r="AV215" s="127"/>
      <c r="AW215" s="127"/>
      <c r="AX215" s="127"/>
      <c r="AY215" s="127"/>
      <c r="AZ215" s="127"/>
      <c r="BA215" s="127"/>
      <c r="BB215" s="127"/>
      <c r="BC215" s="127"/>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row>
    <row r="216" spans="1:84" ht="11.25" customHeight="1" thickBot="1">
      <c r="A216" s="194"/>
      <c r="B216" s="195"/>
      <c r="C216" s="207"/>
      <c r="D216" s="203"/>
      <c r="E216" s="204"/>
      <c r="F216" s="203"/>
      <c r="G216" s="204"/>
      <c r="H216" s="203"/>
      <c r="I216" s="204"/>
      <c r="J216" s="203"/>
      <c r="K216" s="204"/>
      <c r="L216" s="203"/>
      <c r="M216" s="206"/>
      <c r="N216" s="69" t="str">
        <f>IF(CF198&lt;&gt;"",IF(CF198="W",IF(SUM(IF(D215&gt;D213,1,0),IF(F215&gt;F213,1,0),IF(H215&gt;H213,1,0),IF(J215&gt;J213,1,0),IF(L215&gt;L213,1,0))&lt;&gt;3,"E",""),""),"")</f>
        <v/>
      </c>
      <c r="O216" s="194"/>
      <c r="P216" s="195"/>
      <c r="Q216" s="207"/>
      <c r="R216" s="203"/>
      <c r="S216" s="204"/>
      <c r="T216" s="203"/>
      <c r="U216" s="204"/>
      <c r="V216" s="203"/>
      <c r="W216" s="204"/>
      <c r="X216" s="203"/>
      <c r="Y216" s="204"/>
      <c r="Z216" s="203"/>
      <c r="AA216" s="206"/>
      <c r="AB216" s="69" t="str">
        <f>IF(CF228&lt;&gt;"",IF(CF228="W",IF(SUM(IF(R215&gt;R213,1,0),IF(T215&gt;T213,1,0),IF(V215&gt;V213,1,0),IF(X215&gt;X213,1,0),IF(Z215&gt;Z213,1,0))&lt;&gt;3,"E",""),""),"")</f>
        <v/>
      </c>
      <c r="AC216" s="2"/>
      <c r="AD216" s="2"/>
      <c r="AE216" s="2"/>
      <c r="AF216" s="2"/>
      <c r="AG216" s="2"/>
      <c r="AH216" s="2"/>
      <c r="AI216" s="2"/>
      <c r="AJ216" s="2"/>
      <c r="AK216" s="2"/>
      <c r="AL216" s="2"/>
      <c r="AM216" s="2"/>
      <c r="AN216" s="2"/>
      <c r="AO216" s="2"/>
      <c r="AP216" s="2"/>
      <c r="AQ216" s="154" t="str">
        <f>CONCATENATE($A200," ",$D200,","," ",$F198)</f>
        <v>Group: 4, Men's Singles</v>
      </c>
      <c r="AR216" s="155"/>
      <c r="AS216" s="155"/>
      <c r="AT216" s="155"/>
      <c r="AU216" s="155"/>
      <c r="AV216" s="155"/>
      <c r="AW216" s="155"/>
      <c r="AX216" s="155"/>
      <c r="AY216" s="155"/>
      <c r="AZ216" s="155"/>
      <c r="BA216" s="155"/>
      <c r="BB216" s="155"/>
      <c r="BC216" s="156"/>
      <c r="BD216" s="163">
        <f>A221</f>
        <v>3</v>
      </c>
      <c r="BE216" s="164"/>
      <c r="BF216" s="183" t="str">
        <f>C221</f>
        <v>A</v>
      </c>
      <c r="BG216" s="185" t="str">
        <f>IF(VLOOKUP($BF216,$A202:$C208,3,FALSE)=0,"",CONCATENATE(VLOOKUP(VLOOKUP($BF216,$A202:$C208,3,FALSE),Players!$C:$G,4,FALSE)," ",VLOOKUP($BF216,$A202:$C208,3,FALSE)," ",IF(ISERROR(VLOOKUP(VLOOKUP($BF216,$A202:$C208,3,FALSE),Players!$C:$G,5,FALSE)),"()",CONCATENATE("(",VLOOKUP(VLOOKUP($BF216,$A202:$C208,3,FALSE),Players!$C:$G,5,FALSE),")"))))</f>
        <v/>
      </c>
      <c r="BH216" s="186"/>
      <c r="BI216" s="186"/>
      <c r="BJ216" s="186"/>
      <c r="BK216" s="186"/>
      <c r="BL216" s="186"/>
      <c r="BM216" s="186"/>
      <c r="BN216" s="186"/>
      <c r="BO216" s="186"/>
      <c r="BP216" s="186"/>
      <c r="BQ216" s="186"/>
      <c r="BR216" s="186"/>
      <c r="BS216" s="186"/>
      <c r="BT216" s="186"/>
      <c r="BU216" s="187"/>
      <c r="BV216" s="170" t="str">
        <f>IF(D221&lt;&gt;"",D221,"")</f>
        <v/>
      </c>
      <c r="BW216" s="171"/>
      <c r="BX216" s="170" t="str">
        <f>IF(F221&lt;&gt;"",F221,"")</f>
        <v/>
      </c>
      <c r="BY216" s="171"/>
      <c r="BZ216" s="170" t="str">
        <f>IF(H221&lt;&gt;"",H221,"")</f>
        <v/>
      </c>
      <c r="CA216" s="171"/>
      <c r="CB216" s="170" t="str">
        <f>IF(J221&lt;&gt;"",J221,"")</f>
        <v/>
      </c>
      <c r="CC216" s="171"/>
      <c r="CD216" s="170" t="str">
        <f>IF(L221&lt;&gt;"",L221,"")</f>
        <v/>
      </c>
      <c r="CE216" s="171"/>
      <c r="CF216" s="174" t="str">
        <f>IF($CD216=$CD218,IF($CB216=$CB218,IF($BZ216&lt;&gt;"",IF($BZ216&gt;$BZ218,"W","L"),""),IF($CB216&gt;$CB218,"W","L")),IF($CD216&gt;$CD218,"W","L"))</f>
        <v/>
      </c>
    </row>
    <row r="217" spans="1:84" ht="11.25" customHeight="1">
      <c r="A217" s="170">
        <v>2</v>
      </c>
      <c r="B217" s="191"/>
      <c r="C217" s="183" t="str">
        <f>IF($D198="1P","B","B")</f>
        <v>B</v>
      </c>
      <c r="D217" s="197"/>
      <c r="E217" s="198"/>
      <c r="F217" s="197"/>
      <c r="G217" s="198"/>
      <c r="H217" s="197"/>
      <c r="I217" s="198"/>
      <c r="J217" s="197"/>
      <c r="K217" s="198"/>
      <c r="L217" s="197"/>
      <c r="M217" s="208"/>
      <c r="N217" s="69" t="str">
        <f>IF(CF206&lt;&gt;"",IF(CF206="W",IF(SUM(IF(D217&gt;D219,1,0),IF(F217&gt;F219,1,0),IF(H217&gt;H219,1,0),IF(J217&gt;J219,1,0),IF(L217&gt;L219,1,0))&lt;&gt;3,"E",""),""),"")</f>
        <v/>
      </c>
      <c r="O217" s="170">
        <v>5</v>
      </c>
      <c r="P217" s="191"/>
      <c r="Q217" s="183" t="str">
        <f>IF($D198="1P","A","A")</f>
        <v>A</v>
      </c>
      <c r="R217" s="197"/>
      <c r="S217" s="198"/>
      <c r="T217" s="197"/>
      <c r="U217" s="198"/>
      <c r="V217" s="197"/>
      <c r="W217" s="198"/>
      <c r="X217" s="197"/>
      <c r="Y217" s="198"/>
      <c r="Z217" s="197"/>
      <c r="AA217" s="208"/>
      <c r="AB217" s="69" t="str">
        <f>IF(CF236&lt;&gt;"",IF(CF236="W",IF(SUM(IF(R217&gt;R219,1,0),IF(T217&gt;T219,1,0),IF(V217&gt;V219,1,0),IF(X217&gt;X219,1,0),IF(Z217&gt;Z219,1,0))&lt;&gt;3,"E",""),""),"")</f>
        <v/>
      </c>
      <c r="AP217" s="3"/>
      <c r="AQ217" s="157"/>
      <c r="AR217" s="158"/>
      <c r="AS217" s="158"/>
      <c r="AT217" s="158"/>
      <c r="AU217" s="158"/>
      <c r="AV217" s="158"/>
      <c r="AW217" s="158"/>
      <c r="AX217" s="158"/>
      <c r="AY217" s="158"/>
      <c r="AZ217" s="158"/>
      <c r="BA217" s="158"/>
      <c r="BB217" s="158"/>
      <c r="BC217" s="159"/>
      <c r="BD217" s="165"/>
      <c r="BE217" s="166"/>
      <c r="BF217" s="184"/>
      <c r="BG217" s="188"/>
      <c r="BH217" s="189"/>
      <c r="BI217" s="189"/>
      <c r="BJ217" s="189"/>
      <c r="BK217" s="189"/>
      <c r="BL217" s="189"/>
      <c r="BM217" s="189"/>
      <c r="BN217" s="189"/>
      <c r="BO217" s="189"/>
      <c r="BP217" s="189"/>
      <c r="BQ217" s="189"/>
      <c r="BR217" s="189"/>
      <c r="BS217" s="189"/>
      <c r="BT217" s="189"/>
      <c r="BU217" s="190"/>
      <c r="BV217" s="172"/>
      <c r="BW217" s="173"/>
      <c r="BX217" s="172"/>
      <c r="BY217" s="173"/>
      <c r="BZ217" s="172"/>
      <c r="CA217" s="173"/>
      <c r="CB217" s="172"/>
      <c r="CC217" s="173"/>
      <c r="CD217" s="172"/>
      <c r="CE217" s="173"/>
      <c r="CF217" s="174"/>
    </row>
    <row r="218" spans="1:84" ht="11.25" customHeight="1">
      <c r="A218" s="192"/>
      <c r="B218" s="193"/>
      <c r="C218" s="196"/>
      <c r="D218" s="199"/>
      <c r="E218" s="200"/>
      <c r="F218" s="199"/>
      <c r="G218" s="200"/>
      <c r="H218" s="199"/>
      <c r="I218" s="200"/>
      <c r="J218" s="199"/>
      <c r="K218" s="200"/>
      <c r="L218" s="199"/>
      <c r="M218" s="209"/>
      <c r="N218" s="69" t="str">
        <f>IF(CF206&lt;&gt;"",IF(ISERROR(AND(BV210="",BX210="",BZ210="",CB210="",CD210="")),"E",IF(AND(BV210="",BX210="",BZ210="",CB210="",CD210=""),"","E")),"")</f>
        <v/>
      </c>
      <c r="O218" s="192"/>
      <c r="P218" s="193"/>
      <c r="Q218" s="196"/>
      <c r="R218" s="199"/>
      <c r="S218" s="200"/>
      <c r="T218" s="199"/>
      <c r="U218" s="200"/>
      <c r="V218" s="199"/>
      <c r="W218" s="200"/>
      <c r="X218" s="199"/>
      <c r="Y218" s="200"/>
      <c r="Z218" s="199"/>
      <c r="AA218" s="209"/>
      <c r="AB218" s="69" t="str">
        <f>IF(CF236&lt;&gt;"",IF(ISERROR(AND(BV240="",BX240="",BZ240="",CB240="",CD240="")),"E",IF(AND(BV240="",BX240="",BZ240="",CB240="",CD240=""),"","E")),"")</f>
        <v/>
      </c>
      <c r="AP218" s="3"/>
      <c r="AQ218" s="157"/>
      <c r="AR218" s="158"/>
      <c r="AS218" s="158"/>
      <c r="AT218" s="158"/>
      <c r="AU218" s="158"/>
      <c r="AV218" s="158"/>
      <c r="AW218" s="158"/>
      <c r="AX218" s="158"/>
      <c r="AY218" s="158"/>
      <c r="AZ218" s="158"/>
      <c r="BA218" s="158"/>
      <c r="BB218" s="158"/>
      <c r="BC218" s="159"/>
      <c r="BD218" s="165"/>
      <c r="BE218" s="166"/>
      <c r="BF218" s="175" t="str">
        <f>C223</f>
        <v>B</v>
      </c>
      <c r="BG218" s="177" t="str">
        <f>IF(VLOOKUP($BF218,$A202:$C208,3,FALSE)=0,"",CONCATENATE(VLOOKUP(VLOOKUP($BF218,$A202:$C208,3,FALSE),Players!$C:$G,4,FALSE)," ",VLOOKUP($BF218,$A202:$C208,3,FALSE)," ",IF(ISERROR(VLOOKUP(VLOOKUP($BF218,$A202:$C208,3,FALSE),Players!$C:$G,5,FALSE)),"()",CONCATENATE("(",VLOOKUP(VLOOKUP($BF218,$A202:$C208,3,FALSE),Players!$C:$G,5,FALSE),")"))))</f>
        <v/>
      </c>
      <c r="BH218" s="178"/>
      <c r="BI218" s="178"/>
      <c r="BJ218" s="178"/>
      <c r="BK218" s="178"/>
      <c r="BL218" s="178"/>
      <c r="BM218" s="178"/>
      <c r="BN218" s="178"/>
      <c r="BO218" s="178"/>
      <c r="BP218" s="178"/>
      <c r="BQ218" s="178"/>
      <c r="BR218" s="178"/>
      <c r="BS218" s="178"/>
      <c r="BT218" s="178"/>
      <c r="BU218" s="179"/>
      <c r="BV218" s="150" t="str">
        <f>IF(D223&lt;&gt;"",D223,"")</f>
        <v/>
      </c>
      <c r="BW218" s="151"/>
      <c r="BX218" s="150" t="str">
        <f>IF(F223&lt;&gt;"",F223,"")</f>
        <v/>
      </c>
      <c r="BY218" s="151"/>
      <c r="BZ218" s="150" t="str">
        <f>IF(H223&lt;&gt;"",H223,"")</f>
        <v/>
      </c>
      <c r="CA218" s="151"/>
      <c r="CB218" s="150" t="str">
        <f>IF(J223&lt;&gt;"",J223,"")</f>
        <v/>
      </c>
      <c r="CC218" s="151"/>
      <c r="CD218" s="150" t="str">
        <f>IF(L223&lt;&gt;"",L223,"")</f>
        <v/>
      </c>
      <c r="CE218" s="151"/>
      <c r="CF218" s="174" t="str">
        <f>IF($CF216&lt;&gt;"",IF(CF216="W","L","W"),"")</f>
        <v/>
      </c>
    </row>
    <row r="219" spans="1:84" ht="11.25" customHeight="1" thickBot="1">
      <c r="A219" s="192"/>
      <c r="B219" s="193"/>
      <c r="C219" s="175" t="str">
        <f>IF($D198="1P","C","D")</f>
        <v>D</v>
      </c>
      <c r="D219" s="201"/>
      <c r="E219" s="202"/>
      <c r="F219" s="201"/>
      <c r="G219" s="202"/>
      <c r="H219" s="201"/>
      <c r="I219" s="202"/>
      <c r="J219" s="201"/>
      <c r="K219" s="202"/>
      <c r="L219" s="201"/>
      <c r="M219" s="205"/>
      <c r="N219" s="69" t="str">
        <f>IF(CF206&lt;&gt;"",IF(ISERROR(AND(BV210="",BX210="",BZ210="",CB210="",CD210="")),"E",IF(AND(BV210="",BX210="",BZ210="",CB210="",CD210=""),"","E")),"")</f>
        <v/>
      </c>
      <c r="O219" s="192"/>
      <c r="P219" s="193"/>
      <c r="Q219" s="175" t="str">
        <f>IF($D198="1P","B","D")</f>
        <v>D</v>
      </c>
      <c r="R219" s="201"/>
      <c r="S219" s="202"/>
      <c r="T219" s="201"/>
      <c r="U219" s="202"/>
      <c r="V219" s="201"/>
      <c r="W219" s="202"/>
      <c r="X219" s="201"/>
      <c r="Y219" s="202"/>
      <c r="Z219" s="201"/>
      <c r="AA219" s="205"/>
      <c r="AB219" s="69" t="str">
        <f>IF(CF236&lt;&gt;"",IF(ISERROR(AND(BV240="",BX240="",BZ240="",CB240="",CD240="")),"E",IF(AND(BV240="",BX240="",BZ240="",CB240="",CD240=""),"","E")),"")</f>
        <v/>
      </c>
      <c r="AP219" s="3"/>
      <c r="AQ219" s="160"/>
      <c r="AR219" s="161"/>
      <c r="AS219" s="161"/>
      <c r="AT219" s="161"/>
      <c r="AU219" s="161"/>
      <c r="AV219" s="161"/>
      <c r="AW219" s="161"/>
      <c r="AX219" s="161"/>
      <c r="AY219" s="161"/>
      <c r="AZ219" s="161"/>
      <c r="BA219" s="161"/>
      <c r="BB219" s="161"/>
      <c r="BC219" s="162"/>
      <c r="BD219" s="167"/>
      <c r="BE219" s="168"/>
      <c r="BF219" s="176"/>
      <c r="BG219" s="180"/>
      <c r="BH219" s="181"/>
      <c r="BI219" s="181"/>
      <c r="BJ219" s="181"/>
      <c r="BK219" s="181"/>
      <c r="BL219" s="181"/>
      <c r="BM219" s="181"/>
      <c r="BN219" s="181"/>
      <c r="BO219" s="181"/>
      <c r="BP219" s="181"/>
      <c r="BQ219" s="181"/>
      <c r="BR219" s="181"/>
      <c r="BS219" s="181"/>
      <c r="BT219" s="181"/>
      <c r="BU219" s="182"/>
      <c r="BV219" s="152"/>
      <c r="BW219" s="153"/>
      <c r="BX219" s="152"/>
      <c r="BY219" s="153"/>
      <c r="BZ219" s="152"/>
      <c r="CA219" s="153"/>
      <c r="CB219" s="152"/>
      <c r="CC219" s="153"/>
      <c r="CD219" s="152"/>
      <c r="CE219" s="153"/>
      <c r="CF219" s="174"/>
    </row>
    <row r="220" spans="1:84" ht="11.25" customHeight="1" thickBot="1">
      <c r="A220" s="194"/>
      <c r="B220" s="195"/>
      <c r="C220" s="207"/>
      <c r="D220" s="203"/>
      <c r="E220" s="204"/>
      <c r="F220" s="203"/>
      <c r="G220" s="204"/>
      <c r="H220" s="203"/>
      <c r="I220" s="204"/>
      <c r="J220" s="203"/>
      <c r="K220" s="204"/>
      <c r="L220" s="203"/>
      <c r="M220" s="206"/>
      <c r="N220" s="69" t="str">
        <f>IF(CF208&lt;&gt;"",IF(CF208="W",IF(SUM(IF(D219&gt;D217,1,0),IF(F219&gt;F217,1,0),IF(H219&gt;H217,1,0),IF(J219&gt;J217,1,0),IF(L219&gt;L217,1,0))&lt;&gt;3,"E",""),""),"")</f>
        <v/>
      </c>
      <c r="O220" s="194"/>
      <c r="P220" s="195"/>
      <c r="Q220" s="207"/>
      <c r="R220" s="203"/>
      <c r="S220" s="204"/>
      <c r="T220" s="203"/>
      <c r="U220" s="204"/>
      <c r="V220" s="203"/>
      <c r="W220" s="204"/>
      <c r="X220" s="203"/>
      <c r="Y220" s="204"/>
      <c r="Z220" s="203"/>
      <c r="AA220" s="206"/>
      <c r="AB220" s="69" t="str">
        <f>IF(CF238&lt;&gt;"",IF(CF238="W",IF(SUM(IF(R219&gt;R217,1,0),IF(T219&gt;T217,1,0),IF(V219&gt;V217,1,0),IF(X219&gt;X217,1,0),IF(Z219&gt;Z217,1,0))&lt;&gt;3,"E",""),""),"")</f>
        <v/>
      </c>
      <c r="AP220" s="3"/>
      <c r="AQ220" s="126"/>
      <c r="AR220" s="126"/>
      <c r="AS220" s="126"/>
      <c r="AT220" s="126"/>
      <c r="AU220" s="126"/>
      <c r="AV220" s="126"/>
      <c r="AW220" s="126"/>
      <c r="AX220" s="126"/>
      <c r="AY220" s="126"/>
      <c r="AZ220" s="126"/>
      <c r="BA220" s="126"/>
      <c r="BB220" s="126"/>
      <c r="BC220" s="126"/>
      <c r="BV220" s="169" t="str">
        <f>IF(CF216&lt;&gt;"",IF(AND(AND(BV216&gt;-1,BV218&gt;-1),OR(BV216&gt;10,BV218&gt;10),ABS(BV216-BV218)&gt;1,IF(OR(BV216&gt;11,BV218&gt;11),ABS(BV216-BV218)=2,TRUE),BV216=INT(BV216),BV218=INT(BV218)),"","Error"),"")</f>
        <v/>
      </c>
      <c r="BW220" s="169"/>
      <c r="BX220" s="169" t="str">
        <f>IF(CF216&lt;&gt;"",IF(AND(AND(BX216&gt;-1,BX218&gt;-1),OR(BX216&gt;10,BX218&gt;10),ABS(BX216-BX218)&gt;1,IF(OR(BX216&gt;11,BX218&gt;11),ABS(BX216-BX218)=2,TRUE),BX216=INT(BX216),BX218=INT(BX218)),"","Error"),"")</f>
        <v/>
      </c>
      <c r="BY220" s="169"/>
      <c r="BZ220" s="169" t="str">
        <f>IF(CF216&lt;&gt;"",IF(AND(AND(BZ216&gt;-1,BZ218&gt;-1),OR(BZ216&gt;10,BZ218&gt;10),ABS(BZ216-BZ218)&gt;1,IF(OR(BZ216&gt;11,BZ218&gt;11),ABS(BZ216-BZ218)=2,TRUE),BZ216=INT(BZ216),BZ218=INT(BZ218)),"","Error"),"")</f>
        <v/>
      </c>
      <c r="CA220" s="169"/>
      <c r="CB220" s="169" t="str">
        <f>IF(AND(CF216&lt;&gt;"",CB216&lt;&gt;""),IF(AND(AND(CB216&gt;-1,CB218&gt;-1),OR(CB216&gt;10,CB218&gt;10),ABS(CB216-CB218)&gt;1,IF(OR(CB216&gt;11,CB218&gt;11),ABS(CB216-CB218)=2,TRUE),CB216=INT(CB216),CB218=INT(CB218)),"","Error"),"")</f>
        <v/>
      </c>
      <c r="CC220" s="169"/>
      <c r="CD220" s="169" t="str">
        <f>IF(AND(CF216&lt;&gt;"",CD216&lt;&gt;""),IF(AND(AND(CD216&gt;-1,CD218&gt;-1),OR(CD216&gt;10,CD218&gt;10),ABS(CD216-CD218)&gt;1,IF(OR(CD216&gt;11,CD218&gt;11),ABS(CD216-CD218)=2,TRUE),CD216=INT(CD216),CD218=INT(CD218)),"","Error"),"")</f>
        <v/>
      </c>
      <c r="CE220" s="169"/>
    </row>
    <row r="221" spans="1:84" ht="11.25" customHeight="1">
      <c r="A221" s="170">
        <v>3</v>
      </c>
      <c r="B221" s="191"/>
      <c r="C221" s="183" t="str">
        <f>IF($D198="1P","A","A")</f>
        <v>A</v>
      </c>
      <c r="D221" s="197"/>
      <c r="E221" s="198"/>
      <c r="F221" s="197"/>
      <c r="G221" s="198"/>
      <c r="H221" s="197"/>
      <c r="I221" s="198"/>
      <c r="J221" s="197"/>
      <c r="K221" s="198"/>
      <c r="L221" s="197"/>
      <c r="M221" s="208"/>
      <c r="N221" s="69" t="str">
        <f>IF(CF216&lt;&gt;"",IF(CF216="W",IF(SUM(IF(D221&gt;D223,1,0),IF(F221&gt;F223,1,0),IF(H221&gt;H223,1,0),IF(J221&gt;J223,1,0),IF(L221&gt;L223,1,0))&lt;&gt;3,"E",""),""),"")</f>
        <v/>
      </c>
      <c r="O221" s="170">
        <v>6</v>
      </c>
      <c r="P221" s="191"/>
      <c r="Q221" s="183" t="str">
        <f>IF($D198="1P","C","B")</f>
        <v>B</v>
      </c>
      <c r="R221" s="197"/>
      <c r="S221" s="198"/>
      <c r="T221" s="197"/>
      <c r="U221" s="198"/>
      <c r="V221" s="197"/>
      <c r="W221" s="198"/>
      <c r="X221" s="197"/>
      <c r="Y221" s="198"/>
      <c r="Z221" s="197"/>
      <c r="AA221" s="208"/>
      <c r="AB221" s="69" t="str">
        <f>IF(CF246&lt;&gt;"",IF(CF246="W",IF(SUM(IF(R221&gt;R223,1,0),IF(T221&gt;T223,1,0),IF(V221&gt;V223,1,0),IF(X221&gt;X223,1,0),IF(Z221&gt;Z223,1,0))&lt;&gt;3,"E",""),""),"")</f>
        <v/>
      </c>
      <c r="AP221" s="3"/>
      <c r="AQ221" s="126"/>
      <c r="AR221" s="126"/>
      <c r="AS221" s="126"/>
      <c r="AT221" s="126"/>
      <c r="AU221" s="126"/>
      <c r="AV221" s="126"/>
      <c r="AW221" s="126"/>
      <c r="AX221" s="126"/>
      <c r="AY221" s="126"/>
      <c r="AZ221" s="126"/>
      <c r="BA221" s="126"/>
      <c r="BB221" s="126"/>
      <c r="BC221" s="126"/>
    </row>
    <row r="222" spans="1:84" ht="11.25" customHeight="1">
      <c r="A222" s="192"/>
      <c r="B222" s="193"/>
      <c r="C222" s="196"/>
      <c r="D222" s="199"/>
      <c r="E222" s="200"/>
      <c r="F222" s="199"/>
      <c r="G222" s="200"/>
      <c r="H222" s="199"/>
      <c r="I222" s="200"/>
      <c r="J222" s="199"/>
      <c r="K222" s="200"/>
      <c r="L222" s="199"/>
      <c r="M222" s="209"/>
      <c r="N222" s="69" t="str">
        <f>IF(CF216&lt;&gt;"",IF(ISERROR(AND(BV220="",BX220="",BZ220="",CB220="",CD220="")),"E",IF(AND(BV220="",BX220="",BZ220="",CB220="",CD220=""),"","E")),"")</f>
        <v/>
      </c>
      <c r="O222" s="192"/>
      <c r="P222" s="193"/>
      <c r="Q222" s="196"/>
      <c r="R222" s="199"/>
      <c r="S222" s="200"/>
      <c r="T222" s="199"/>
      <c r="U222" s="200"/>
      <c r="V222" s="199"/>
      <c r="W222" s="200"/>
      <c r="X222" s="199"/>
      <c r="Y222" s="200"/>
      <c r="Z222" s="199"/>
      <c r="AA222" s="209"/>
      <c r="AB222" s="69" t="str">
        <f>IF(CF246&lt;&gt;"",IF(ISERROR(AND(BV250="",BX250="",BZ250="",CB250="",CD250="")),"E",IF(AND(BV250="",BX250="",BZ250="",CB250="",CD250=""),"","E")),"")</f>
        <v/>
      </c>
      <c r="AP222" s="3"/>
      <c r="AQ222" s="127"/>
      <c r="AR222" s="127"/>
      <c r="AS222" s="127"/>
      <c r="AT222" s="127"/>
      <c r="AU222" s="127"/>
      <c r="AV222" s="127"/>
      <c r="AW222" s="127"/>
      <c r="AX222" s="127"/>
      <c r="AY222" s="127"/>
      <c r="AZ222" s="127"/>
      <c r="BA222" s="127"/>
      <c r="BB222" s="127"/>
      <c r="BC222" s="127"/>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3"/>
    </row>
    <row r="223" spans="1:84" ht="11.25" customHeight="1">
      <c r="A223" s="192"/>
      <c r="B223" s="193"/>
      <c r="C223" s="175" t="str">
        <f>IF($D198="1P","C","B")</f>
        <v>B</v>
      </c>
      <c r="D223" s="201"/>
      <c r="E223" s="202"/>
      <c r="F223" s="201"/>
      <c r="G223" s="202"/>
      <c r="H223" s="201"/>
      <c r="I223" s="202"/>
      <c r="J223" s="201"/>
      <c r="K223" s="202"/>
      <c r="L223" s="201"/>
      <c r="M223" s="205"/>
      <c r="N223" s="69" t="str">
        <f>IF(CF216&lt;&gt;"",IF(ISERROR(AND(BV220="",BX220="",BZ220="",CB220="",CD220="")),"E",IF(AND(BV220="",BX220="",BZ220="",CB220="",CD220=""),"","E")),"")</f>
        <v/>
      </c>
      <c r="O223" s="192"/>
      <c r="P223" s="193"/>
      <c r="Q223" s="175" t="str">
        <f>IF($D198="1P","D","C")</f>
        <v>C</v>
      </c>
      <c r="R223" s="201"/>
      <c r="S223" s="202"/>
      <c r="T223" s="201"/>
      <c r="U223" s="202"/>
      <c r="V223" s="201"/>
      <c r="W223" s="202"/>
      <c r="X223" s="201"/>
      <c r="Y223" s="202"/>
      <c r="Z223" s="201"/>
      <c r="AA223" s="205"/>
      <c r="AB223" s="69" t="str">
        <f>IF(CF246&lt;&gt;"",IF(ISERROR(AND(BV250="",BX250="",BZ250="",CB250="",CD250="")),"E",IF(AND(BV250="",BX250="",BZ250="",CB250="",CD250=""),"","E")),"")</f>
        <v/>
      </c>
      <c r="AP223" s="3"/>
      <c r="AQ223" s="128"/>
      <c r="AR223" s="128"/>
      <c r="AS223" s="128"/>
      <c r="AT223" s="128"/>
      <c r="AU223" s="128"/>
      <c r="AV223" s="128"/>
      <c r="AW223" s="128"/>
      <c r="AX223" s="128"/>
      <c r="AY223" s="128"/>
      <c r="AZ223" s="128"/>
      <c r="BA223" s="128"/>
      <c r="BB223" s="128"/>
      <c r="BC223" s="128"/>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3"/>
    </row>
    <row r="224" spans="1:84" ht="11.25" customHeight="1" thickBot="1">
      <c r="A224" s="194"/>
      <c r="B224" s="195"/>
      <c r="C224" s="207"/>
      <c r="D224" s="203"/>
      <c r="E224" s="204"/>
      <c r="F224" s="203"/>
      <c r="G224" s="204"/>
      <c r="H224" s="203"/>
      <c r="I224" s="204"/>
      <c r="J224" s="203"/>
      <c r="K224" s="204"/>
      <c r="L224" s="203"/>
      <c r="M224" s="206"/>
      <c r="N224" s="69" t="str">
        <f>IF(CF218&lt;&gt;"",IF(CF218="W",IF(SUM(IF(D223&gt;D221,1,0),IF(F223&gt;F221,1,0),IF(H223&gt;H221,1,0),IF(J223&gt;J221,1,0),IF(L223&gt;L221,1,0))&lt;&gt;3,"E",""),""),"")</f>
        <v/>
      </c>
      <c r="O224" s="194"/>
      <c r="P224" s="195"/>
      <c r="Q224" s="207"/>
      <c r="R224" s="203"/>
      <c r="S224" s="204"/>
      <c r="T224" s="203"/>
      <c r="U224" s="204"/>
      <c r="V224" s="203"/>
      <c r="W224" s="204"/>
      <c r="X224" s="203"/>
      <c r="Y224" s="204"/>
      <c r="Z224" s="203"/>
      <c r="AA224" s="206"/>
      <c r="AB224" s="69" t="str">
        <f>IF(CF248&lt;&gt;"",IF(CF248="W",IF(SUM(IF(R223&gt;R221,1,0),IF(T223&gt;T221,1,0),IF(V223&gt;V221,1,0),IF(X223&gt;X221,1,0),IF(Z223&gt;Z221,1,0))&lt;&gt;3,"E",""),""),"")</f>
        <v/>
      </c>
      <c r="AP224" s="3"/>
      <c r="AQ224" s="126"/>
      <c r="AR224" s="126"/>
      <c r="AS224" s="126"/>
      <c r="AT224" s="126"/>
      <c r="AU224" s="126"/>
      <c r="AV224" s="126"/>
      <c r="AW224" s="126"/>
      <c r="AX224" s="126"/>
      <c r="AY224" s="126"/>
      <c r="AZ224" s="126"/>
      <c r="BA224" s="126"/>
      <c r="BB224" s="126"/>
      <c r="BC224" s="126"/>
      <c r="CF224" s="3"/>
    </row>
    <row r="225" spans="1:84" ht="11.25" customHeight="1" thickBo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P225" s="3"/>
      <c r="AQ225" s="127"/>
      <c r="AR225" s="127"/>
      <c r="AS225" s="127"/>
      <c r="AT225" s="127"/>
      <c r="AU225" s="127"/>
      <c r="AV225" s="127"/>
      <c r="AW225" s="127"/>
      <c r="AX225" s="127"/>
      <c r="AY225" s="127"/>
      <c r="AZ225" s="127"/>
      <c r="BA225" s="127"/>
      <c r="BB225" s="127"/>
      <c r="BC225" s="127"/>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3"/>
    </row>
    <row r="226" spans="1:84" ht="11.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P226" s="3"/>
      <c r="AQ226" s="154" t="str">
        <f>CONCATENATE($A200," ",$D200,","," ",$F198)</f>
        <v>Group: 4, Men's Singles</v>
      </c>
      <c r="AR226" s="155"/>
      <c r="AS226" s="155"/>
      <c r="AT226" s="155"/>
      <c r="AU226" s="155"/>
      <c r="AV226" s="155"/>
      <c r="AW226" s="155"/>
      <c r="AX226" s="155"/>
      <c r="AY226" s="155"/>
      <c r="AZ226" s="155"/>
      <c r="BA226" s="155"/>
      <c r="BB226" s="155"/>
      <c r="BC226" s="156"/>
      <c r="BD226" s="163">
        <f>O213</f>
        <v>4</v>
      </c>
      <c r="BE226" s="164"/>
      <c r="BF226" s="183" t="str">
        <f>Q213</f>
        <v>C</v>
      </c>
      <c r="BG226" s="185" t="str">
        <f>IF(VLOOKUP($BF226,$A202:$C208,3,FALSE)=0,"",CONCATENATE(VLOOKUP(VLOOKUP($BF226,$A202:$C208,3,FALSE),Players!$C:$G,4,FALSE)," ",VLOOKUP($BF226,$A202:$C208,3,FALSE)," ",IF(ISERROR(VLOOKUP(VLOOKUP($BF226,$A202:$C208,3,FALSE),Players!$C:$G,5,FALSE)),"()",CONCATENATE("(",VLOOKUP(VLOOKUP($BF226,$A202:$C208,3,FALSE),Players!$C:$G,5,FALSE),")"))))</f>
        <v/>
      </c>
      <c r="BH226" s="186"/>
      <c r="BI226" s="186"/>
      <c r="BJ226" s="186"/>
      <c r="BK226" s="186"/>
      <c r="BL226" s="186"/>
      <c r="BM226" s="186"/>
      <c r="BN226" s="186"/>
      <c r="BO226" s="186"/>
      <c r="BP226" s="186"/>
      <c r="BQ226" s="186"/>
      <c r="BR226" s="186"/>
      <c r="BS226" s="186"/>
      <c r="BT226" s="186"/>
      <c r="BU226" s="187"/>
      <c r="BV226" s="170" t="str">
        <f>IF(R213&lt;&gt;"",R213,"")</f>
        <v/>
      </c>
      <c r="BW226" s="171"/>
      <c r="BX226" s="170" t="str">
        <f>IF(T213&lt;&gt;"",T213,"")</f>
        <v/>
      </c>
      <c r="BY226" s="171"/>
      <c r="BZ226" s="170" t="str">
        <f>IF(V213&lt;&gt;"",V213,"")</f>
        <v/>
      </c>
      <c r="CA226" s="171"/>
      <c r="CB226" s="170" t="str">
        <f>IF(X213&lt;&gt;"",X213,"")</f>
        <v/>
      </c>
      <c r="CC226" s="171"/>
      <c r="CD226" s="170" t="str">
        <f>IF(Z213&lt;&gt;"",Z213,"")</f>
        <v/>
      </c>
      <c r="CE226" s="171"/>
      <c r="CF226" s="174" t="str">
        <f>IF($CD226=$CD228,IF($CB226=$CB228,IF($BZ226&lt;&gt;"",IF($BZ226&gt;$BZ228,"W","L"),""),IF($CB226&gt;$CB228,"W","L")),IF($CD226&gt;$CD228,"W","L"))</f>
        <v/>
      </c>
    </row>
    <row r="227" spans="1:84" ht="11.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P227" s="3"/>
      <c r="AQ227" s="157"/>
      <c r="AR227" s="158"/>
      <c r="AS227" s="158"/>
      <c r="AT227" s="158"/>
      <c r="AU227" s="158"/>
      <c r="AV227" s="158"/>
      <c r="AW227" s="158"/>
      <c r="AX227" s="158"/>
      <c r="AY227" s="158"/>
      <c r="AZ227" s="158"/>
      <c r="BA227" s="158"/>
      <c r="BB227" s="158"/>
      <c r="BC227" s="159"/>
      <c r="BD227" s="165"/>
      <c r="BE227" s="166"/>
      <c r="BF227" s="184"/>
      <c r="BG227" s="188"/>
      <c r="BH227" s="189"/>
      <c r="BI227" s="189"/>
      <c r="BJ227" s="189"/>
      <c r="BK227" s="189"/>
      <c r="BL227" s="189"/>
      <c r="BM227" s="189"/>
      <c r="BN227" s="189"/>
      <c r="BO227" s="189"/>
      <c r="BP227" s="189"/>
      <c r="BQ227" s="189"/>
      <c r="BR227" s="189"/>
      <c r="BS227" s="189"/>
      <c r="BT227" s="189"/>
      <c r="BU227" s="190"/>
      <c r="BV227" s="172"/>
      <c r="BW227" s="173"/>
      <c r="BX227" s="172"/>
      <c r="BY227" s="173"/>
      <c r="BZ227" s="172"/>
      <c r="CA227" s="173"/>
      <c r="CB227" s="172"/>
      <c r="CC227" s="173"/>
      <c r="CD227" s="172"/>
      <c r="CE227" s="173"/>
      <c r="CF227" s="174"/>
    </row>
    <row r="228" spans="1:84" ht="11.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P228" s="3"/>
      <c r="AQ228" s="157"/>
      <c r="AR228" s="158"/>
      <c r="AS228" s="158"/>
      <c r="AT228" s="158"/>
      <c r="AU228" s="158"/>
      <c r="AV228" s="158"/>
      <c r="AW228" s="158"/>
      <c r="AX228" s="158"/>
      <c r="AY228" s="158"/>
      <c r="AZ228" s="158"/>
      <c r="BA228" s="158"/>
      <c r="BB228" s="158"/>
      <c r="BC228" s="159"/>
      <c r="BD228" s="165"/>
      <c r="BE228" s="166"/>
      <c r="BF228" s="175" t="str">
        <f>Q215</f>
        <v>D</v>
      </c>
      <c r="BG228" s="177" t="str">
        <f>IF(VLOOKUP($BF228,$A202:$C208,3,FALSE)=0,"",CONCATENATE(VLOOKUP(VLOOKUP($BF228,$A202:$C208,3,FALSE),Players!$C:$G,4,FALSE)," ",VLOOKUP($BF228,$A202:$C208,3,FALSE)," ",IF(ISERROR(VLOOKUP(VLOOKUP($BF228,$A202:$C208,3,FALSE),Players!$C:$G,5,FALSE)),"()",CONCATENATE("(",VLOOKUP(VLOOKUP($BF228,$A202:$C208,3,FALSE),Players!$C:$G,5,FALSE),")"))))</f>
        <v/>
      </c>
      <c r="BH228" s="178"/>
      <c r="BI228" s="178"/>
      <c r="BJ228" s="178"/>
      <c r="BK228" s="178"/>
      <c r="BL228" s="178"/>
      <c r="BM228" s="178"/>
      <c r="BN228" s="178"/>
      <c r="BO228" s="178"/>
      <c r="BP228" s="178"/>
      <c r="BQ228" s="178"/>
      <c r="BR228" s="178"/>
      <c r="BS228" s="178"/>
      <c r="BT228" s="178"/>
      <c r="BU228" s="179"/>
      <c r="BV228" s="150" t="str">
        <f>IF(R215&lt;&gt;"",R215,"")</f>
        <v/>
      </c>
      <c r="BW228" s="151"/>
      <c r="BX228" s="150" t="str">
        <f>IF(T215&lt;&gt;"",T215,"")</f>
        <v/>
      </c>
      <c r="BY228" s="151"/>
      <c r="BZ228" s="150" t="str">
        <f>IF(V215&lt;&gt;"",V215,"")</f>
        <v/>
      </c>
      <c r="CA228" s="151"/>
      <c r="CB228" s="150" t="str">
        <f>IF(X215&lt;&gt;"",X215,"")</f>
        <v/>
      </c>
      <c r="CC228" s="151"/>
      <c r="CD228" s="150" t="str">
        <f>IF(Z215&lt;&gt;"",Z215,"")</f>
        <v/>
      </c>
      <c r="CE228" s="151"/>
      <c r="CF228" s="174" t="str">
        <f>IF($CF226&lt;&gt;"",IF(CF226="W","L","W"),"")</f>
        <v/>
      </c>
    </row>
    <row r="229" spans="1:84" ht="11.25" customHeight="1" thickBo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P229" s="3"/>
      <c r="AQ229" s="160"/>
      <c r="AR229" s="161"/>
      <c r="AS229" s="161"/>
      <c r="AT229" s="161"/>
      <c r="AU229" s="161"/>
      <c r="AV229" s="161"/>
      <c r="AW229" s="161"/>
      <c r="AX229" s="161"/>
      <c r="AY229" s="161"/>
      <c r="AZ229" s="161"/>
      <c r="BA229" s="161"/>
      <c r="BB229" s="161"/>
      <c r="BC229" s="162"/>
      <c r="BD229" s="167"/>
      <c r="BE229" s="168"/>
      <c r="BF229" s="176"/>
      <c r="BG229" s="180"/>
      <c r="BH229" s="181"/>
      <c r="BI229" s="181"/>
      <c r="BJ229" s="181"/>
      <c r="BK229" s="181"/>
      <c r="BL229" s="181"/>
      <c r="BM229" s="181"/>
      <c r="BN229" s="181"/>
      <c r="BO229" s="181"/>
      <c r="BP229" s="181"/>
      <c r="BQ229" s="181"/>
      <c r="BR229" s="181"/>
      <c r="BS229" s="181"/>
      <c r="BT229" s="181"/>
      <c r="BU229" s="182"/>
      <c r="BV229" s="152"/>
      <c r="BW229" s="153"/>
      <c r="BX229" s="152"/>
      <c r="BY229" s="153"/>
      <c r="BZ229" s="152"/>
      <c r="CA229" s="153"/>
      <c r="CB229" s="152"/>
      <c r="CC229" s="153"/>
      <c r="CD229" s="152"/>
      <c r="CE229" s="153"/>
      <c r="CF229" s="174"/>
    </row>
    <row r="230" spans="1:84" ht="11.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P230" s="3"/>
      <c r="AQ230" s="126"/>
      <c r="AR230" s="126"/>
      <c r="AS230" s="126"/>
      <c r="AT230" s="126"/>
      <c r="AU230" s="126"/>
      <c r="AV230" s="126"/>
      <c r="AW230" s="126"/>
      <c r="AX230" s="126"/>
      <c r="AY230" s="126"/>
      <c r="AZ230" s="126"/>
      <c r="BA230" s="126"/>
      <c r="BB230" s="126"/>
      <c r="BC230" s="126"/>
      <c r="BV230" s="169" t="str">
        <f>IF(CF226&lt;&gt;"",IF(AND(AND(BV226&gt;-1,BV228&gt;-1),OR(BV226&gt;10,BV228&gt;10),ABS(BV226-BV228)&gt;1,IF(OR(BV226&gt;11,BV228&gt;11),ABS(BV226-BV228)=2,TRUE),BV226=INT(BV226),BV228=INT(BV228)),"","Error"),"")</f>
        <v/>
      </c>
      <c r="BW230" s="169"/>
      <c r="BX230" s="169" t="str">
        <f>IF(CF226&lt;&gt;"",IF(AND(AND(BX226&gt;-1,BX228&gt;-1),OR(BX226&gt;10,BX228&gt;10),ABS(BX226-BX228)&gt;1,IF(OR(BX226&gt;11,BX228&gt;11),ABS(BX226-BX228)=2,TRUE),BX226=INT(BX226),BX228=INT(BX228)),"","Error"),"")</f>
        <v/>
      </c>
      <c r="BY230" s="169"/>
      <c r="BZ230" s="169" t="str">
        <f>IF(CF226&lt;&gt;"",IF(AND(AND(BZ226&gt;-1,BZ228&gt;-1),OR(BZ226&gt;10,BZ228&gt;10),ABS(BZ226-BZ228)&gt;1,IF(OR(BZ226&gt;11,BZ228&gt;11),ABS(BZ226-BZ228)=2,TRUE),BZ226=INT(BZ226),BZ228=INT(BZ228)),"","Error"),"")</f>
        <v/>
      </c>
      <c r="CA230" s="169"/>
      <c r="CB230" s="169" t="str">
        <f>IF(AND(CF226&lt;&gt;"",CB226&lt;&gt;""),IF(AND(AND(CB226&gt;-1,CB228&gt;-1),OR(CB226&gt;10,CB228&gt;10),ABS(CB226-CB228)&gt;1,IF(OR(CB226&gt;11,CB228&gt;11),ABS(CB226-CB228)=2,TRUE),CB226=INT(CB226),CB228=INT(CB228)),"","Error"),"")</f>
        <v/>
      </c>
      <c r="CC230" s="169"/>
      <c r="CD230" s="169" t="str">
        <f>IF(AND(CF226&lt;&gt;"",CD226&lt;&gt;""),IF(AND(AND(CD226&gt;-1,CD228&gt;-1),OR(CD226&gt;10,CD228&gt;10),ABS(CD226-CD228)&gt;1,IF(OR(CD226&gt;11,CD228&gt;11),ABS(CD226-CD228)=2,TRUE),CD226=INT(CD226),CD228=INT(CD228)),"","Error"),"")</f>
        <v/>
      </c>
      <c r="CE230" s="169"/>
      <c r="CF230" s="3"/>
    </row>
    <row r="231" spans="1:84" ht="11.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P231" s="3"/>
      <c r="AQ231" s="126"/>
      <c r="AR231" s="126"/>
      <c r="AS231" s="126"/>
      <c r="AT231" s="126"/>
      <c r="AU231" s="126"/>
      <c r="AV231" s="126"/>
      <c r="AW231" s="126"/>
      <c r="AX231" s="126"/>
      <c r="AY231" s="126"/>
      <c r="AZ231" s="126"/>
      <c r="BA231" s="126"/>
      <c r="BB231" s="126"/>
      <c r="BC231" s="126"/>
      <c r="CF231" s="3"/>
    </row>
    <row r="232" spans="1:84" ht="11.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P232" s="3"/>
      <c r="AQ232" s="127"/>
      <c r="AR232" s="127"/>
      <c r="AS232" s="127"/>
      <c r="AT232" s="127"/>
      <c r="AU232" s="127"/>
      <c r="AV232" s="127"/>
      <c r="AW232" s="127"/>
      <c r="AX232" s="127"/>
      <c r="AY232" s="127"/>
      <c r="AZ232" s="127"/>
      <c r="BA232" s="127"/>
      <c r="BB232" s="127"/>
      <c r="BC232" s="127"/>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3"/>
    </row>
    <row r="233" spans="1:84" ht="11.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P233" s="3"/>
      <c r="AQ233" s="128"/>
      <c r="AR233" s="128"/>
      <c r="AS233" s="128"/>
      <c r="AT233" s="128"/>
      <c r="AU233" s="128"/>
      <c r="AV233" s="128"/>
      <c r="AW233" s="128"/>
      <c r="AX233" s="128"/>
      <c r="AY233" s="128"/>
      <c r="AZ233" s="128"/>
      <c r="BA233" s="128"/>
      <c r="BB233" s="128"/>
      <c r="BC233" s="128"/>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3"/>
    </row>
    <row r="234" spans="1:84" ht="11.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P234" s="3"/>
      <c r="AQ234" s="126"/>
      <c r="AR234" s="126"/>
      <c r="AS234" s="126"/>
      <c r="AT234" s="126"/>
      <c r="AU234" s="126"/>
      <c r="AV234" s="126"/>
      <c r="AW234" s="126"/>
      <c r="AX234" s="126"/>
      <c r="AY234" s="126"/>
      <c r="AZ234" s="126"/>
      <c r="BA234" s="126"/>
      <c r="BB234" s="126"/>
      <c r="BC234" s="126"/>
      <c r="CF234" s="3"/>
    </row>
    <row r="235" spans="1:84" ht="11.25" customHeight="1" thickBo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P235" s="3"/>
      <c r="AQ235" s="127"/>
      <c r="AR235" s="127"/>
      <c r="AS235" s="127"/>
      <c r="AT235" s="127"/>
      <c r="AU235" s="127"/>
      <c r="AV235" s="127"/>
      <c r="AW235" s="127"/>
      <c r="AX235" s="127"/>
      <c r="AY235" s="127"/>
      <c r="AZ235" s="127"/>
      <c r="BA235" s="127"/>
      <c r="BB235" s="127"/>
      <c r="BC235" s="127"/>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3"/>
    </row>
    <row r="236" spans="1:84" ht="11.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P236" s="3"/>
      <c r="AQ236" s="154" t="str">
        <f>CONCATENATE($A200," ",$D200,","," ",$F198)</f>
        <v>Group: 4, Men's Singles</v>
      </c>
      <c r="AR236" s="155"/>
      <c r="AS236" s="155"/>
      <c r="AT236" s="155"/>
      <c r="AU236" s="155"/>
      <c r="AV236" s="155"/>
      <c r="AW236" s="155"/>
      <c r="AX236" s="155"/>
      <c r="AY236" s="155"/>
      <c r="AZ236" s="155"/>
      <c r="BA236" s="155"/>
      <c r="BB236" s="155"/>
      <c r="BC236" s="156"/>
      <c r="BD236" s="163">
        <f>O217</f>
        <v>5</v>
      </c>
      <c r="BE236" s="164"/>
      <c r="BF236" s="183" t="str">
        <f>Q217</f>
        <v>A</v>
      </c>
      <c r="BG236" s="185" t="str">
        <f>IF(VLOOKUP($BF236,$A202:$C208,3,FALSE)=0,"",CONCATENATE(VLOOKUP(VLOOKUP($BF236,$A202:$C208,3,FALSE),Players!$C:$G,4,FALSE)," ",VLOOKUP($BF236,$A202:$C208,3,FALSE)," ",IF(ISERROR(VLOOKUP(VLOOKUP($BF236,$A202:$C208,3,FALSE),Players!$C:$G,5,FALSE)),"()",CONCATENATE("(",VLOOKUP(VLOOKUP($BF236,$A202:$C208,3,FALSE),Players!$C:$G,5,FALSE),")"))))</f>
        <v/>
      </c>
      <c r="BH236" s="186"/>
      <c r="BI236" s="186"/>
      <c r="BJ236" s="186"/>
      <c r="BK236" s="186"/>
      <c r="BL236" s="186"/>
      <c r="BM236" s="186"/>
      <c r="BN236" s="186"/>
      <c r="BO236" s="186"/>
      <c r="BP236" s="186"/>
      <c r="BQ236" s="186"/>
      <c r="BR236" s="186"/>
      <c r="BS236" s="186"/>
      <c r="BT236" s="186"/>
      <c r="BU236" s="187"/>
      <c r="BV236" s="170" t="str">
        <f>IF(R217&lt;&gt;"",R217,"")</f>
        <v/>
      </c>
      <c r="BW236" s="171"/>
      <c r="BX236" s="170" t="str">
        <f>IF(T217&lt;&gt;"",T217,"")</f>
        <v/>
      </c>
      <c r="BY236" s="171"/>
      <c r="BZ236" s="170" t="str">
        <f>IF(V217&lt;&gt;"",V217,"")</f>
        <v/>
      </c>
      <c r="CA236" s="171"/>
      <c r="CB236" s="170" t="str">
        <f>IF(X217&lt;&gt;"",X217,"")</f>
        <v/>
      </c>
      <c r="CC236" s="171"/>
      <c r="CD236" s="170" t="str">
        <f>IF(Z217&lt;&gt;"",Z217,"")</f>
        <v/>
      </c>
      <c r="CE236" s="171"/>
      <c r="CF236" s="174" t="str">
        <f>IF($CD236=$CD238,IF($CB236=$CB238,IF($BZ236&lt;&gt;"",IF($BZ236&gt;$BZ238,"W","L"),""),IF($CB236&gt;$CB238,"W","L")),IF($CD236&gt;$CD238,"W","L"))</f>
        <v/>
      </c>
    </row>
    <row r="237" spans="1:84" ht="11.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P237" s="3"/>
      <c r="AQ237" s="157"/>
      <c r="AR237" s="158"/>
      <c r="AS237" s="158"/>
      <c r="AT237" s="158"/>
      <c r="AU237" s="158"/>
      <c r="AV237" s="158"/>
      <c r="AW237" s="158"/>
      <c r="AX237" s="158"/>
      <c r="AY237" s="158"/>
      <c r="AZ237" s="158"/>
      <c r="BA237" s="158"/>
      <c r="BB237" s="158"/>
      <c r="BC237" s="159"/>
      <c r="BD237" s="165"/>
      <c r="BE237" s="166"/>
      <c r="BF237" s="184"/>
      <c r="BG237" s="188"/>
      <c r="BH237" s="189"/>
      <c r="BI237" s="189"/>
      <c r="BJ237" s="189"/>
      <c r="BK237" s="189"/>
      <c r="BL237" s="189"/>
      <c r="BM237" s="189"/>
      <c r="BN237" s="189"/>
      <c r="BO237" s="189"/>
      <c r="BP237" s="189"/>
      <c r="BQ237" s="189"/>
      <c r="BR237" s="189"/>
      <c r="BS237" s="189"/>
      <c r="BT237" s="189"/>
      <c r="BU237" s="190"/>
      <c r="BV237" s="172"/>
      <c r="BW237" s="173"/>
      <c r="BX237" s="172"/>
      <c r="BY237" s="173"/>
      <c r="BZ237" s="172"/>
      <c r="CA237" s="173"/>
      <c r="CB237" s="172"/>
      <c r="CC237" s="173"/>
      <c r="CD237" s="172"/>
      <c r="CE237" s="173"/>
      <c r="CF237" s="174"/>
    </row>
    <row r="238" spans="1:84" ht="11.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P238" s="3"/>
      <c r="AQ238" s="157"/>
      <c r="AR238" s="158"/>
      <c r="AS238" s="158"/>
      <c r="AT238" s="158"/>
      <c r="AU238" s="158"/>
      <c r="AV238" s="158"/>
      <c r="AW238" s="158"/>
      <c r="AX238" s="158"/>
      <c r="AY238" s="158"/>
      <c r="AZ238" s="158"/>
      <c r="BA238" s="158"/>
      <c r="BB238" s="158"/>
      <c r="BC238" s="159"/>
      <c r="BD238" s="165"/>
      <c r="BE238" s="166"/>
      <c r="BF238" s="175" t="str">
        <f>Q219</f>
        <v>D</v>
      </c>
      <c r="BG238" s="177" t="str">
        <f>IF(VLOOKUP($BF238,$A202:$C208,3,FALSE)=0,"",CONCATENATE(VLOOKUP(VLOOKUP($BF238,$A202:$C208,3,FALSE),Players!$C:$G,4,FALSE)," ",VLOOKUP($BF238,$A202:$C208,3,FALSE)," ",IF(ISERROR(VLOOKUP(VLOOKUP($BF238,$A202:$C208,3,FALSE),Players!$C:$G,5,FALSE)),"()",CONCATENATE("(",VLOOKUP(VLOOKUP($BF238,$A202:$C208,3,FALSE),Players!$C:$G,5,FALSE),")"))))</f>
        <v/>
      </c>
      <c r="BH238" s="178"/>
      <c r="BI238" s="178"/>
      <c r="BJ238" s="178"/>
      <c r="BK238" s="178"/>
      <c r="BL238" s="178"/>
      <c r="BM238" s="178"/>
      <c r="BN238" s="178"/>
      <c r="BO238" s="178"/>
      <c r="BP238" s="178"/>
      <c r="BQ238" s="178"/>
      <c r="BR238" s="178"/>
      <c r="BS238" s="178"/>
      <c r="BT238" s="178"/>
      <c r="BU238" s="179"/>
      <c r="BV238" s="150" t="str">
        <f>IF(R219&lt;&gt;"",R219,"")</f>
        <v/>
      </c>
      <c r="BW238" s="151"/>
      <c r="BX238" s="150" t="str">
        <f>IF(T219&lt;&gt;"",T219,"")</f>
        <v/>
      </c>
      <c r="BY238" s="151"/>
      <c r="BZ238" s="150" t="str">
        <f>IF(V219&lt;&gt;"",V219,"")</f>
        <v/>
      </c>
      <c r="CA238" s="151"/>
      <c r="CB238" s="150" t="str">
        <f>IF(X219&lt;&gt;"",X219,"")</f>
        <v/>
      </c>
      <c r="CC238" s="151"/>
      <c r="CD238" s="150" t="str">
        <f>IF(Z219&lt;&gt;"",Z219,"")</f>
        <v/>
      </c>
      <c r="CE238" s="151"/>
      <c r="CF238" s="174" t="str">
        <f>IF($CF236&lt;&gt;"",IF(CF236="W","L","W"),"")</f>
        <v/>
      </c>
    </row>
    <row r="239" spans="1:84" ht="11.25" customHeight="1" thickBo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P239" s="3"/>
      <c r="AQ239" s="160"/>
      <c r="AR239" s="161"/>
      <c r="AS239" s="161"/>
      <c r="AT239" s="161"/>
      <c r="AU239" s="161"/>
      <c r="AV239" s="161"/>
      <c r="AW239" s="161"/>
      <c r="AX239" s="161"/>
      <c r="AY239" s="161"/>
      <c r="AZ239" s="161"/>
      <c r="BA239" s="161"/>
      <c r="BB239" s="161"/>
      <c r="BC239" s="162"/>
      <c r="BD239" s="167"/>
      <c r="BE239" s="168"/>
      <c r="BF239" s="176"/>
      <c r="BG239" s="180"/>
      <c r="BH239" s="181"/>
      <c r="BI239" s="181"/>
      <c r="BJ239" s="181"/>
      <c r="BK239" s="181"/>
      <c r="BL239" s="181"/>
      <c r="BM239" s="181"/>
      <c r="BN239" s="181"/>
      <c r="BO239" s="181"/>
      <c r="BP239" s="181"/>
      <c r="BQ239" s="181"/>
      <c r="BR239" s="181"/>
      <c r="BS239" s="181"/>
      <c r="BT239" s="181"/>
      <c r="BU239" s="182"/>
      <c r="BV239" s="152"/>
      <c r="BW239" s="153"/>
      <c r="BX239" s="152"/>
      <c r="BY239" s="153"/>
      <c r="BZ239" s="152"/>
      <c r="CA239" s="153"/>
      <c r="CB239" s="152"/>
      <c r="CC239" s="153"/>
      <c r="CD239" s="152"/>
      <c r="CE239" s="153"/>
      <c r="CF239" s="174"/>
    </row>
    <row r="240" spans="1:84" ht="11.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P240" s="3"/>
      <c r="AQ240" s="126"/>
      <c r="AR240" s="126"/>
      <c r="AS240" s="126"/>
      <c r="AT240" s="126"/>
      <c r="AU240" s="126"/>
      <c r="AV240" s="126"/>
      <c r="AW240" s="126"/>
      <c r="AX240" s="126"/>
      <c r="AY240" s="126"/>
      <c r="AZ240" s="126"/>
      <c r="BA240" s="126"/>
      <c r="BB240" s="126"/>
      <c r="BC240" s="126"/>
      <c r="BV240" s="169" t="str">
        <f>IF(CF236&lt;&gt;"",IF(AND(AND(BV236&gt;-1,BV238&gt;-1),OR(BV236&gt;10,BV238&gt;10),ABS(BV236-BV238)&gt;1,IF(OR(BV236&gt;11,BV238&gt;11),ABS(BV236-BV238)=2,TRUE),BV236=INT(BV236),BV238=INT(BV238)),"","Error"),"")</f>
        <v/>
      </c>
      <c r="BW240" s="169"/>
      <c r="BX240" s="169" t="str">
        <f>IF(CF236&lt;&gt;"",IF(AND(AND(BX236&gt;-1,BX238&gt;-1),OR(BX236&gt;10,BX238&gt;10),ABS(BX236-BX238)&gt;1,IF(OR(BX236&gt;11,BX238&gt;11),ABS(BX236-BX238)=2,TRUE),BX236=INT(BX236),BX238=INT(BX238)),"","Error"),"")</f>
        <v/>
      </c>
      <c r="BY240" s="169"/>
      <c r="BZ240" s="169" t="str">
        <f>IF(CF236&lt;&gt;"",IF(AND(AND(BZ236&gt;-1,BZ238&gt;-1),OR(BZ236&gt;10,BZ238&gt;10),ABS(BZ236-BZ238)&gt;1,IF(OR(BZ236&gt;11,BZ238&gt;11),ABS(BZ236-BZ238)=2,TRUE),BZ236=INT(BZ236),BZ238=INT(BZ238)),"","Error"),"")</f>
        <v/>
      </c>
      <c r="CA240" s="169"/>
      <c r="CB240" s="169" t="str">
        <f>IF(AND(CF236&lt;&gt;"",CB236&lt;&gt;""),IF(AND(AND(CB236&gt;-1,CB238&gt;-1),OR(CB236&gt;10,CB238&gt;10),ABS(CB236-CB238)&gt;1,IF(OR(CB236&gt;11,CB238&gt;11),ABS(CB236-CB238)=2,TRUE),CB236=INT(CB236),CB238=INT(CB238)),"","Error"),"")</f>
        <v/>
      </c>
      <c r="CC240" s="169"/>
      <c r="CD240" s="169" t="str">
        <f>IF(AND(CF236&lt;&gt;"",CD236&lt;&gt;""),IF(AND(AND(CD236&gt;-1,CD238&gt;-1),OR(CD236&gt;10,CD238&gt;10),ABS(CD236-CD238)&gt;1,IF(OR(CD236&gt;11,CD238&gt;11),ABS(CD236-CD238)=2,TRUE),CD236=INT(CD236),CD238=INT(CD238)),"","Error"),"")</f>
        <v/>
      </c>
      <c r="CE240" s="169"/>
      <c r="CF240" s="3"/>
    </row>
    <row r="241" spans="1:84" ht="11.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P241" s="3"/>
      <c r="AQ241" s="126"/>
      <c r="AR241" s="126"/>
      <c r="AS241" s="126"/>
      <c r="AT241" s="126"/>
      <c r="AU241" s="126"/>
      <c r="AV241" s="126"/>
      <c r="AW241" s="126"/>
      <c r="AX241" s="126"/>
      <c r="AY241" s="126"/>
      <c r="AZ241" s="126"/>
      <c r="BA241" s="126"/>
      <c r="BB241" s="126"/>
      <c r="BC241" s="126"/>
      <c r="CF241" s="3"/>
    </row>
    <row r="242" spans="1:84" ht="11.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P242" s="3"/>
      <c r="AQ242" s="127"/>
      <c r="AR242" s="127"/>
      <c r="AS242" s="127"/>
      <c r="AT242" s="127"/>
      <c r="AU242" s="127"/>
      <c r="AV242" s="127"/>
      <c r="AW242" s="127"/>
      <c r="AX242" s="127"/>
      <c r="AY242" s="127"/>
      <c r="AZ242" s="127"/>
      <c r="BA242" s="127"/>
      <c r="BB242" s="127"/>
      <c r="BC242" s="127"/>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3"/>
    </row>
    <row r="243" spans="1:84" ht="11.25" customHeight="1">
      <c r="A243" s="42"/>
      <c r="R243" s="42"/>
      <c r="S243" s="42"/>
      <c r="W243" s="42"/>
      <c r="X243" s="43"/>
      <c r="Y243" s="43"/>
      <c r="Z243" s="43"/>
      <c r="AA243" s="43"/>
      <c r="AB243" s="3"/>
      <c r="AP243" s="3"/>
      <c r="AQ243" s="128"/>
      <c r="AR243" s="128"/>
      <c r="AS243" s="128"/>
      <c r="AT243" s="128"/>
      <c r="AU243" s="128"/>
      <c r="AV243" s="128"/>
      <c r="AW243" s="128"/>
      <c r="AX243" s="128"/>
      <c r="AY243" s="128"/>
      <c r="AZ243" s="128"/>
      <c r="BA243" s="128"/>
      <c r="BB243" s="128"/>
      <c r="BC243" s="128"/>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3"/>
    </row>
    <row r="244" spans="1:84" ht="11.25" customHeight="1">
      <c r="A244" s="42"/>
      <c r="R244" s="42"/>
      <c r="S244" s="42"/>
      <c r="W244" s="42"/>
      <c r="AA244" s="42"/>
      <c r="AB244" s="3"/>
      <c r="AP244" s="3"/>
      <c r="AQ244" s="126"/>
      <c r="AR244" s="126"/>
      <c r="AS244" s="126"/>
      <c r="AT244" s="126"/>
      <c r="AU244" s="126"/>
      <c r="AV244" s="126"/>
      <c r="AW244" s="126"/>
      <c r="AX244" s="126"/>
      <c r="AY244" s="126"/>
      <c r="AZ244" s="126"/>
      <c r="BA244" s="126"/>
      <c r="BB244" s="126"/>
      <c r="BC244" s="126"/>
      <c r="CF244" s="3"/>
    </row>
    <row r="245" spans="1:84" ht="11.25" customHeight="1" thickBot="1">
      <c r="A245" s="42"/>
      <c r="R245" s="42"/>
      <c r="S245" s="42"/>
      <c r="W245" s="42"/>
      <c r="X245" s="43"/>
      <c r="Y245" s="43"/>
      <c r="Z245" s="43"/>
      <c r="AA245" s="43"/>
      <c r="AB245" s="43"/>
      <c r="AP245" s="3"/>
      <c r="AQ245" s="127"/>
      <c r="AR245" s="127"/>
      <c r="AS245" s="127"/>
      <c r="AT245" s="127"/>
      <c r="AU245" s="127"/>
      <c r="AV245" s="127"/>
      <c r="AW245" s="127"/>
      <c r="AX245" s="127"/>
      <c r="AY245" s="127"/>
      <c r="AZ245" s="127"/>
      <c r="BA245" s="127"/>
      <c r="BB245" s="127"/>
      <c r="BC245" s="127"/>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3"/>
    </row>
    <row r="246" spans="1:84" ht="11.25" customHeight="1">
      <c r="A246" s="2"/>
      <c r="R246" s="42"/>
      <c r="S246" s="42"/>
      <c r="W246" s="42"/>
      <c r="AA246" s="42"/>
      <c r="AB246" s="42"/>
      <c r="AP246" s="3"/>
      <c r="AQ246" s="154" t="str">
        <f>CONCATENATE($A200," ",$D200,","," ",$F198)</f>
        <v>Group: 4, Men's Singles</v>
      </c>
      <c r="AR246" s="155"/>
      <c r="AS246" s="155"/>
      <c r="AT246" s="155"/>
      <c r="AU246" s="155"/>
      <c r="AV246" s="155"/>
      <c r="AW246" s="155"/>
      <c r="AX246" s="155"/>
      <c r="AY246" s="155"/>
      <c r="AZ246" s="155"/>
      <c r="BA246" s="155"/>
      <c r="BB246" s="155"/>
      <c r="BC246" s="156"/>
      <c r="BD246" s="163">
        <f>O221</f>
        <v>6</v>
      </c>
      <c r="BE246" s="164"/>
      <c r="BF246" s="183" t="str">
        <f>Q221</f>
        <v>B</v>
      </c>
      <c r="BG246" s="185" t="str">
        <f>IF(VLOOKUP($BF246,$A202:$C208,3,FALSE)=0,"",CONCATENATE(VLOOKUP(VLOOKUP($BF246,$A202:$C208,3,FALSE),Players!$C:$G,4,FALSE)," ",VLOOKUP($BF246,$A202:$C208,3,FALSE)," ",IF(ISERROR(VLOOKUP(VLOOKUP($BF246,$A202:$C208,3,FALSE),Players!$C:$G,5,FALSE)),"()",CONCATENATE("(",VLOOKUP(VLOOKUP($BF246,$A202:$C208,3,FALSE),Players!$C:$G,5,FALSE),")"))))</f>
        <v/>
      </c>
      <c r="BH246" s="186"/>
      <c r="BI246" s="186"/>
      <c r="BJ246" s="186"/>
      <c r="BK246" s="186"/>
      <c r="BL246" s="186"/>
      <c r="BM246" s="186"/>
      <c r="BN246" s="186"/>
      <c r="BO246" s="186"/>
      <c r="BP246" s="186"/>
      <c r="BQ246" s="186"/>
      <c r="BR246" s="186"/>
      <c r="BS246" s="186"/>
      <c r="BT246" s="186"/>
      <c r="BU246" s="187"/>
      <c r="BV246" s="170" t="str">
        <f>IF(R221&lt;&gt;"",R221,"")</f>
        <v/>
      </c>
      <c r="BW246" s="171"/>
      <c r="BX246" s="170" t="str">
        <f>IF(T221&lt;&gt;"",T221,"")</f>
        <v/>
      </c>
      <c r="BY246" s="171"/>
      <c r="BZ246" s="170" t="str">
        <f>IF(V221&lt;&gt;"",V221,"")</f>
        <v/>
      </c>
      <c r="CA246" s="171"/>
      <c r="CB246" s="170" t="str">
        <f>IF(X221&lt;&gt;"",X221,"")</f>
        <v/>
      </c>
      <c r="CC246" s="171"/>
      <c r="CD246" s="170" t="str">
        <f>IF(Z221&lt;&gt;"",Z221,"")</f>
        <v/>
      </c>
      <c r="CE246" s="171"/>
      <c r="CF246" s="174" t="str">
        <f>IF($CD246=$CD248,IF($CB246=$CB248,IF($BZ246&lt;&gt;"",IF($BZ246&gt;$BZ248,"W","L"),""),IF($CB246&gt;$CB248,"W","L")),IF($CD246&gt;$CD248,"W","L"))</f>
        <v/>
      </c>
    </row>
    <row r="247" spans="1:84" ht="11.25" customHeight="1">
      <c r="R247" s="42"/>
      <c r="S247" s="42"/>
      <c r="W247" s="42"/>
      <c r="X247" s="43"/>
      <c r="Y247" s="43"/>
      <c r="Z247" s="43"/>
      <c r="AA247" s="43"/>
      <c r="AB247" s="43"/>
      <c r="AP247" s="3"/>
      <c r="AQ247" s="157"/>
      <c r="AR247" s="158"/>
      <c r="AS247" s="158"/>
      <c r="AT247" s="158"/>
      <c r="AU247" s="158"/>
      <c r="AV247" s="158"/>
      <c r="AW247" s="158"/>
      <c r="AX247" s="158"/>
      <c r="AY247" s="158"/>
      <c r="AZ247" s="158"/>
      <c r="BA247" s="158"/>
      <c r="BB247" s="158"/>
      <c r="BC247" s="159"/>
      <c r="BD247" s="165"/>
      <c r="BE247" s="166"/>
      <c r="BF247" s="184"/>
      <c r="BG247" s="188"/>
      <c r="BH247" s="189"/>
      <c r="BI247" s="189"/>
      <c r="BJ247" s="189"/>
      <c r="BK247" s="189"/>
      <c r="BL247" s="189"/>
      <c r="BM247" s="189"/>
      <c r="BN247" s="189"/>
      <c r="BO247" s="189"/>
      <c r="BP247" s="189"/>
      <c r="BQ247" s="189"/>
      <c r="BR247" s="189"/>
      <c r="BS247" s="189"/>
      <c r="BT247" s="189"/>
      <c r="BU247" s="190"/>
      <c r="BV247" s="172"/>
      <c r="BW247" s="173"/>
      <c r="BX247" s="172"/>
      <c r="BY247" s="173"/>
      <c r="BZ247" s="172"/>
      <c r="CA247" s="173"/>
      <c r="CB247" s="172"/>
      <c r="CC247" s="173"/>
      <c r="CD247" s="172"/>
      <c r="CE247" s="173"/>
      <c r="CF247" s="174"/>
    </row>
    <row r="248" spans="1:84" ht="11.25" customHeight="1">
      <c r="A248" s="2"/>
      <c r="R248" s="42"/>
      <c r="S248" s="42"/>
      <c r="W248" s="42"/>
      <c r="AA248" s="42"/>
      <c r="AB248" s="42"/>
      <c r="AP248" s="3"/>
      <c r="AQ248" s="157"/>
      <c r="AR248" s="158"/>
      <c r="AS248" s="158"/>
      <c r="AT248" s="158"/>
      <c r="AU248" s="158"/>
      <c r="AV248" s="158"/>
      <c r="AW248" s="158"/>
      <c r="AX248" s="158"/>
      <c r="AY248" s="158"/>
      <c r="AZ248" s="158"/>
      <c r="BA248" s="158"/>
      <c r="BB248" s="158"/>
      <c r="BC248" s="159"/>
      <c r="BD248" s="165"/>
      <c r="BE248" s="166"/>
      <c r="BF248" s="175" t="str">
        <f>Q223</f>
        <v>C</v>
      </c>
      <c r="BG248" s="177" t="str">
        <f>IF(VLOOKUP($BF248,$A202:$C208,3,FALSE)=0,"",CONCATENATE(VLOOKUP(VLOOKUP($BF248,$A202:$C208,3,FALSE),Players!$C:$G,4,FALSE)," ",VLOOKUP($BF248,$A202:$C208,3,FALSE)," ",IF(ISERROR(VLOOKUP(VLOOKUP($BF248,$A202:$C208,3,FALSE),Players!$C:$G,5,FALSE)),"()",CONCATENATE("(",VLOOKUP(VLOOKUP($BF248,$A202:$C208,3,FALSE),Players!$C:$G,5,FALSE),")"))))</f>
        <v/>
      </c>
      <c r="BH248" s="178"/>
      <c r="BI248" s="178"/>
      <c r="BJ248" s="178"/>
      <c r="BK248" s="178"/>
      <c r="BL248" s="178"/>
      <c r="BM248" s="178"/>
      <c r="BN248" s="178"/>
      <c r="BO248" s="178"/>
      <c r="BP248" s="178"/>
      <c r="BQ248" s="178"/>
      <c r="BR248" s="178"/>
      <c r="BS248" s="178"/>
      <c r="BT248" s="178"/>
      <c r="BU248" s="179"/>
      <c r="BV248" s="150" t="str">
        <f>IF(R223&lt;&gt;"",R223,"")</f>
        <v/>
      </c>
      <c r="BW248" s="151"/>
      <c r="BX248" s="150" t="str">
        <f>IF(T223&lt;&gt;"",T223,"")</f>
        <v/>
      </c>
      <c r="BY248" s="151"/>
      <c r="BZ248" s="150" t="str">
        <f>IF(V223&lt;&gt;"",V223,"")</f>
        <v/>
      </c>
      <c r="CA248" s="151"/>
      <c r="CB248" s="150" t="str">
        <f>IF(X223&lt;&gt;"",X223,"")</f>
        <v/>
      </c>
      <c r="CC248" s="151"/>
      <c r="CD248" s="150" t="str">
        <f>IF(Z223&lt;&gt;"",Z223,"")</f>
        <v/>
      </c>
      <c r="CE248" s="151"/>
      <c r="CF248" s="174" t="str">
        <f>IF($CF246&lt;&gt;"",IF(CF246="W","L","W"),"")</f>
        <v/>
      </c>
    </row>
    <row r="249" spans="1:84" ht="11.25" customHeight="1" thickBot="1">
      <c r="A249" s="2"/>
      <c r="R249" s="42"/>
      <c r="S249" s="42"/>
      <c r="W249" s="42"/>
      <c r="X249" s="43"/>
      <c r="Y249" s="43"/>
      <c r="Z249" s="43"/>
      <c r="AA249" s="43"/>
      <c r="AB249" s="43"/>
      <c r="AP249" s="3"/>
      <c r="AQ249" s="160"/>
      <c r="AR249" s="161"/>
      <c r="AS249" s="161"/>
      <c r="AT249" s="161"/>
      <c r="AU249" s="161"/>
      <c r="AV249" s="161"/>
      <c r="AW249" s="161"/>
      <c r="AX249" s="161"/>
      <c r="AY249" s="161"/>
      <c r="AZ249" s="161"/>
      <c r="BA249" s="161"/>
      <c r="BB249" s="161"/>
      <c r="BC249" s="162"/>
      <c r="BD249" s="167"/>
      <c r="BE249" s="168"/>
      <c r="BF249" s="176"/>
      <c r="BG249" s="180"/>
      <c r="BH249" s="181"/>
      <c r="BI249" s="181"/>
      <c r="BJ249" s="181"/>
      <c r="BK249" s="181"/>
      <c r="BL249" s="181"/>
      <c r="BM249" s="181"/>
      <c r="BN249" s="181"/>
      <c r="BO249" s="181"/>
      <c r="BP249" s="181"/>
      <c r="BQ249" s="181"/>
      <c r="BR249" s="181"/>
      <c r="BS249" s="181"/>
      <c r="BT249" s="181"/>
      <c r="BU249" s="182"/>
      <c r="BV249" s="152"/>
      <c r="BW249" s="153"/>
      <c r="BX249" s="152"/>
      <c r="BY249" s="153"/>
      <c r="BZ249" s="152"/>
      <c r="CA249" s="153"/>
      <c r="CB249" s="152"/>
      <c r="CC249" s="153"/>
      <c r="CD249" s="152"/>
      <c r="CE249" s="153"/>
      <c r="CF249" s="174"/>
    </row>
    <row r="250" spans="1:84" ht="11.25" customHeight="1">
      <c r="A250" s="2"/>
      <c r="R250" s="42"/>
      <c r="S250" s="42"/>
      <c r="W250" s="42"/>
      <c r="AA250" s="42"/>
      <c r="AB250" s="42"/>
      <c r="AP250" s="3"/>
      <c r="AQ250" s="126"/>
      <c r="AR250" s="126"/>
      <c r="AS250" s="126"/>
      <c r="AT250" s="126"/>
      <c r="AU250" s="126"/>
      <c r="AV250" s="126"/>
      <c r="AW250" s="126"/>
      <c r="AX250" s="126"/>
      <c r="AY250" s="126"/>
      <c r="AZ250" s="126"/>
      <c r="BA250" s="126"/>
      <c r="BB250" s="126"/>
      <c r="BC250" s="126"/>
      <c r="BV250" s="169" t="str">
        <f>IF(CF246&lt;&gt;"",IF(AND(AND(BV246&gt;-1,BV248&gt;-1),OR(BV246&gt;10,BV248&gt;10),ABS(BV246-BV248)&gt;1,IF(OR(BV246&gt;11,BV248&gt;11),ABS(BV246-BV248)=2,TRUE),BV246=INT(BV246),BV248=INT(BV248)),"","Error"),"")</f>
        <v/>
      </c>
      <c r="BW250" s="169"/>
      <c r="BX250" s="169" t="str">
        <f>IF(CF246&lt;&gt;"",IF(AND(AND(BX246&gt;-1,BX248&gt;-1),OR(BX246&gt;10,BX248&gt;10),ABS(BX246-BX248)&gt;1,IF(OR(BX246&gt;11,BX248&gt;11),ABS(BX246-BX248)=2,TRUE),BX246=INT(BX246),BX248=INT(BX248)),"","Error"),"")</f>
        <v/>
      </c>
      <c r="BY250" s="169"/>
      <c r="BZ250" s="169" t="str">
        <f>IF(CF246&lt;&gt;"",IF(AND(AND(BZ246&gt;-1,BZ248&gt;-1),OR(BZ246&gt;10,BZ248&gt;10),ABS(BZ246-BZ248)&gt;1,IF(OR(BZ246&gt;11,BZ248&gt;11),ABS(BZ246-BZ248)=2,TRUE),BZ246=INT(BZ246),BZ248=INT(BZ248)),"","Error"),"")</f>
        <v/>
      </c>
      <c r="CA250" s="169"/>
      <c r="CB250" s="169" t="str">
        <f>IF(AND(CF246&lt;&gt;"",CB246&lt;&gt;""),IF(AND(AND(CB246&gt;-1,CB248&gt;-1),OR(CB246&gt;10,CB248&gt;10),ABS(CB246-CB248)&gt;1,IF(OR(CB246&gt;11,CB248&gt;11),ABS(CB246-CB248)=2,TRUE),CB246=INT(CB246),CB248=INT(CB248)),"","Error"),"")</f>
        <v/>
      </c>
      <c r="CC250" s="169"/>
      <c r="CD250" s="169" t="str">
        <f>IF(AND(CF246&lt;&gt;"",CD246&lt;&gt;""),IF(AND(AND(CD246&gt;-1,CD248&gt;-1),OR(CD246&gt;10,CD248&gt;10),ABS(CD246-CD248)&gt;1,IF(OR(CD246&gt;11,CD248&gt;11),ABS(CD246-CD248)=2,TRUE),CD246=INT(CD246),CD248=INT(CD248)),"","Error"),"")</f>
        <v/>
      </c>
      <c r="CE250" s="169"/>
      <c r="CF250" s="3"/>
    </row>
    <row r="251" spans="1:84" ht="11.25" customHeight="1">
      <c r="AB251" s="43"/>
      <c r="AP251" s="3"/>
      <c r="AQ251" s="126"/>
      <c r="AR251" s="126"/>
      <c r="AS251" s="126"/>
      <c r="AT251" s="126"/>
      <c r="AU251" s="126"/>
      <c r="AV251" s="126"/>
      <c r="AW251" s="126"/>
      <c r="AX251" s="126"/>
      <c r="AY251" s="126"/>
      <c r="AZ251" s="126"/>
      <c r="BA251" s="126"/>
      <c r="BB251" s="126"/>
      <c r="BC251" s="126"/>
      <c r="CF251" s="3"/>
    </row>
    <row r="252" spans="1:84" ht="11.25" customHeight="1">
      <c r="AB252" s="42"/>
      <c r="AP252" s="3"/>
      <c r="AQ252" s="127"/>
      <c r="AR252" s="127"/>
      <c r="AS252" s="127"/>
      <c r="AT252" s="127"/>
      <c r="AU252" s="127"/>
      <c r="AV252" s="127"/>
      <c r="AW252" s="127"/>
      <c r="AX252" s="127"/>
      <c r="AY252" s="127"/>
      <c r="AZ252" s="127"/>
      <c r="BA252" s="127"/>
      <c r="BB252" s="127"/>
      <c r="BC252" s="127"/>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3"/>
    </row>
    <row r="253" spans="1:84" ht="11.25" customHeight="1">
      <c r="AB253" s="43"/>
      <c r="AP253" s="3"/>
      <c r="AQ253" s="128"/>
      <c r="AR253" s="128"/>
      <c r="AS253" s="128"/>
      <c r="AT253" s="128"/>
      <c r="AU253" s="128"/>
      <c r="AV253" s="128"/>
      <c r="AW253" s="128"/>
      <c r="AX253" s="128"/>
      <c r="AY253" s="128"/>
      <c r="AZ253" s="128"/>
      <c r="BA253" s="128"/>
      <c r="BB253" s="128"/>
      <c r="BC253" s="128"/>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3"/>
    </row>
    <row r="254" spans="1:84" ht="11.25" customHeight="1">
      <c r="AB254" s="42"/>
      <c r="AP254" s="3"/>
      <c r="AQ254" s="126"/>
      <c r="AR254" s="126"/>
      <c r="AS254" s="126"/>
      <c r="AT254" s="126"/>
      <c r="AU254" s="126"/>
      <c r="AV254" s="126"/>
      <c r="AW254" s="126"/>
      <c r="AX254" s="126"/>
      <c r="AY254" s="126"/>
      <c r="AZ254" s="126"/>
      <c r="BA254" s="126"/>
      <c r="BB254" s="126"/>
      <c r="BC254" s="126"/>
      <c r="CF254" s="3"/>
    </row>
    <row r="255" spans="1:84" ht="11.25" customHeight="1">
      <c r="AB255" s="43"/>
      <c r="AP255" s="3"/>
      <c r="AQ255" s="126"/>
      <c r="AR255" s="126"/>
      <c r="AS255" s="126"/>
      <c r="AT255" s="126"/>
      <c r="AU255" s="126"/>
      <c r="AV255" s="126"/>
      <c r="AW255" s="126"/>
      <c r="AX255" s="126"/>
      <c r="AY255" s="126"/>
      <c r="AZ255" s="126"/>
      <c r="BA255" s="126"/>
      <c r="BB255" s="126"/>
      <c r="BC255" s="126"/>
      <c r="CF255" s="3"/>
    </row>
    <row r="256" spans="1:84" ht="11.25" customHeight="1">
      <c r="AB256" s="42"/>
      <c r="AP256" s="3"/>
      <c r="AQ256" s="126"/>
      <c r="AR256" s="126"/>
      <c r="AS256" s="126"/>
      <c r="AT256" s="126"/>
      <c r="AU256" s="126"/>
      <c r="AV256" s="126"/>
      <c r="AW256" s="126"/>
      <c r="AX256" s="126"/>
      <c r="AY256" s="126"/>
      <c r="AZ256" s="126"/>
      <c r="BA256" s="126"/>
      <c r="BB256" s="126"/>
      <c r="BC256" s="126"/>
      <c r="CF256" s="3"/>
    </row>
    <row r="257" spans="1:84" ht="11.25" customHeight="1">
      <c r="AB257" s="43"/>
      <c r="AC257" s="43"/>
      <c r="AD257" s="43"/>
      <c r="AE257" s="43"/>
      <c r="AF257" s="43"/>
      <c r="AG257" s="43"/>
      <c r="AH257" s="43"/>
      <c r="AI257" s="43"/>
      <c r="AJ257" s="43"/>
      <c r="AK257" s="43"/>
      <c r="AL257" s="43"/>
      <c r="AM257" s="43"/>
      <c r="AN257" s="3"/>
      <c r="AO257" s="3"/>
      <c r="AP257" s="3"/>
      <c r="AQ257" s="126"/>
      <c r="AR257" s="126"/>
      <c r="AS257" s="126"/>
      <c r="AT257" s="126"/>
      <c r="AU257" s="126"/>
      <c r="AV257" s="126"/>
      <c r="AW257" s="126"/>
      <c r="AX257" s="126"/>
      <c r="AY257" s="126"/>
      <c r="AZ257" s="126"/>
      <c r="BA257" s="126"/>
      <c r="BB257" s="126"/>
      <c r="BC257" s="126"/>
      <c r="CF257" s="3"/>
    </row>
    <row r="258" spans="1:84" ht="11.25" customHeight="1">
      <c r="AB258" s="42"/>
      <c r="AI258" s="42"/>
      <c r="AJ258" s="42"/>
      <c r="AN258" s="3"/>
      <c r="AO258" s="3"/>
      <c r="AP258" s="3"/>
      <c r="AQ258" s="126"/>
      <c r="AR258" s="126"/>
      <c r="AS258" s="126"/>
      <c r="AT258" s="126"/>
      <c r="AU258" s="126"/>
      <c r="AV258" s="126"/>
      <c r="AW258" s="126"/>
      <c r="AX258" s="126"/>
      <c r="AY258" s="126"/>
      <c r="AZ258" s="126"/>
      <c r="BA258" s="126"/>
      <c r="BB258" s="126"/>
      <c r="BC258" s="126"/>
      <c r="CF258" s="3"/>
    </row>
    <row r="259" spans="1:84" ht="11.25" customHeight="1">
      <c r="AB259" s="43"/>
      <c r="AC259" s="43"/>
      <c r="AD259" s="43"/>
      <c r="AE259" s="43"/>
      <c r="AF259" s="43"/>
      <c r="AG259" s="43"/>
      <c r="AH259" s="43"/>
      <c r="AI259" s="43"/>
      <c r="AJ259" s="43"/>
      <c r="AK259" s="43"/>
      <c r="AL259" s="43"/>
      <c r="AM259" s="43"/>
      <c r="AN259" s="3"/>
      <c r="AO259" s="3"/>
      <c r="AP259" s="3"/>
      <c r="AQ259" s="126"/>
      <c r="AR259" s="126"/>
      <c r="AS259" s="126"/>
      <c r="AT259" s="126"/>
      <c r="AU259" s="126"/>
      <c r="AV259" s="126"/>
      <c r="AW259" s="126"/>
      <c r="AX259" s="126"/>
      <c r="AY259" s="126"/>
      <c r="AZ259" s="126"/>
      <c r="BA259" s="126"/>
      <c r="BB259" s="126"/>
      <c r="BC259" s="126"/>
      <c r="CF259" s="3"/>
    </row>
    <row r="260" spans="1:84" ht="11.25" customHeight="1" thickBot="1">
      <c r="AB260" s="42"/>
      <c r="AI260" s="42"/>
      <c r="AJ260" s="42"/>
      <c r="AN260" s="3"/>
      <c r="AO260" s="3"/>
      <c r="AP260" s="3"/>
      <c r="AQ260" s="126"/>
      <c r="AR260" s="126"/>
      <c r="AS260" s="126"/>
      <c r="AT260" s="126"/>
      <c r="AU260" s="126"/>
      <c r="AV260" s="126"/>
      <c r="AW260" s="126"/>
      <c r="AX260" s="126"/>
      <c r="AY260" s="126"/>
      <c r="AZ260" s="126"/>
      <c r="BA260" s="126"/>
      <c r="BB260" s="126"/>
      <c r="BC260" s="126"/>
      <c r="CF260" s="3"/>
    </row>
    <row r="261" spans="1:84" ht="11.25" customHeight="1">
      <c r="A261" s="259" t="s">
        <v>9</v>
      </c>
      <c r="B261" s="260"/>
      <c r="C261" s="260"/>
      <c r="D261" s="260"/>
      <c r="E261" s="260"/>
      <c r="F261" s="300" t="str">
        <f>Players!$C$1</f>
        <v>Enter Division Name</v>
      </c>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c r="AE261" s="301"/>
      <c r="AF261" s="301"/>
      <c r="AG261" s="301"/>
      <c r="AH261" s="302" t="s">
        <v>10</v>
      </c>
      <c r="AI261" s="303"/>
      <c r="AJ261" s="303"/>
      <c r="AK261" s="306" t="str">
        <f>Players!$G$1</f>
        <v>Enter Date</v>
      </c>
      <c r="AL261" s="307"/>
      <c r="AM261" s="307"/>
      <c r="AN261" s="307"/>
      <c r="AO261" s="308"/>
      <c r="AQ261" s="154" t="str">
        <f>CONCATENATE($A265," ",$D265,","," ",$F263)</f>
        <v>Group: 5, Men's Singles</v>
      </c>
      <c r="AR261" s="155"/>
      <c r="AS261" s="155"/>
      <c r="AT261" s="155"/>
      <c r="AU261" s="155"/>
      <c r="AV261" s="155"/>
      <c r="AW261" s="155"/>
      <c r="AX261" s="155"/>
      <c r="AY261" s="155"/>
      <c r="AZ261" s="155"/>
      <c r="BA261" s="155"/>
      <c r="BB261" s="155"/>
      <c r="BC261" s="156"/>
      <c r="BD261" s="163">
        <f>A278</f>
        <v>1</v>
      </c>
      <c r="BE261" s="164"/>
      <c r="BF261" s="183" t="str">
        <f>C278</f>
        <v>A</v>
      </c>
      <c r="BG261" s="185" t="str">
        <f>IF(VLOOKUP($BF261,$A267:$C273,3,FALSE)=0,"",CONCATENATE(VLOOKUP(VLOOKUP($BF261,$A267:$C273,3,FALSE),Players!$C:$G,4,FALSE)," ",VLOOKUP($BF261,$A267:$C273,3,FALSE)," ",IF(ISERROR(VLOOKUP(VLOOKUP($BF261,$A267:$C273,3,FALSE),Players!$C:$G,5,FALSE)),"()",CONCATENATE("(",VLOOKUP(VLOOKUP($BF261,$A267:$C273,3,FALSE),Players!$C:$G,5,FALSE),")"))))</f>
        <v/>
      </c>
      <c r="BH261" s="186"/>
      <c r="BI261" s="186"/>
      <c r="BJ261" s="186"/>
      <c r="BK261" s="186"/>
      <c r="BL261" s="186"/>
      <c r="BM261" s="186"/>
      <c r="BN261" s="186"/>
      <c r="BO261" s="186"/>
      <c r="BP261" s="186"/>
      <c r="BQ261" s="186"/>
      <c r="BR261" s="186"/>
      <c r="BS261" s="186"/>
      <c r="BT261" s="186"/>
      <c r="BU261" s="187"/>
      <c r="BV261" s="170" t="str">
        <f>IF(D278&lt;&gt;"",D278,"")</f>
        <v/>
      </c>
      <c r="BW261" s="171"/>
      <c r="BX261" s="170" t="str">
        <f>IF(F278&lt;&gt;"",F278,"")</f>
        <v/>
      </c>
      <c r="BY261" s="171"/>
      <c r="BZ261" s="170" t="str">
        <f>IF(H278&lt;&gt;"",H278,"")</f>
        <v/>
      </c>
      <c r="CA261" s="171"/>
      <c r="CB261" s="170" t="str">
        <f>IF(J278&lt;&gt;"",J278,"")</f>
        <v/>
      </c>
      <c r="CC261" s="171"/>
      <c r="CD261" s="170" t="str">
        <f>IF(L278&lt;&gt;"",L278,"")</f>
        <v/>
      </c>
      <c r="CE261" s="171"/>
      <c r="CF261" s="174" t="str">
        <f>IF($CD261=$CD263,IF($CB261=$CB263,IF($BZ261&lt;&gt;"",IF($BZ261&gt;$BZ263,"W","L"),""),IF($CB261&gt;$CB263,"W","L")),IF($CD261&gt;$CD263,"W","L"))</f>
        <v/>
      </c>
    </row>
    <row r="262" spans="1:84" ht="11.25" customHeight="1">
      <c r="A262" s="261"/>
      <c r="B262" s="262"/>
      <c r="C262" s="262"/>
      <c r="D262" s="262"/>
      <c r="E262" s="26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304"/>
      <c r="AI262" s="305"/>
      <c r="AJ262" s="305"/>
      <c r="AK262" s="309"/>
      <c r="AL262" s="309"/>
      <c r="AM262" s="309"/>
      <c r="AN262" s="309"/>
      <c r="AO262" s="310"/>
      <c r="AQ262" s="157"/>
      <c r="AR262" s="158"/>
      <c r="AS262" s="158"/>
      <c r="AT262" s="158"/>
      <c r="AU262" s="158"/>
      <c r="AV262" s="158"/>
      <c r="AW262" s="158"/>
      <c r="AX262" s="158"/>
      <c r="AY262" s="158"/>
      <c r="AZ262" s="158"/>
      <c r="BA262" s="158"/>
      <c r="BB262" s="158"/>
      <c r="BC262" s="159"/>
      <c r="BD262" s="165"/>
      <c r="BE262" s="166"/>
      <c r="BF262" s="184"/>
      <c r="BG262" s="188"/>
      <c r="BH262" s="189"/>
      <c r="BI262" s="189"/>
      <c r="BJ262" s="189"/>
      <c r="BK262" s="189"/>
      <c r="BL262" s="189"/>
      <c r="BM262" s="189"/>
      <c r="BN262" s="189"/>
      <c r="BO262" s="189"/>
      <c r="BP262" s="189"/>
      <c r="BQ262" s="189"/>
      <c r="BR262" s="189"/>
      <c r="BS262" s="189"/>
      <c r="BT262" s="189"/>
      <c r="BU262" s="190"/>
      <c r="BV262" s="172"/>
      <c r="BW262" s="173"/>
      <c r="BX262" s="172"/>
      <c r="BY262" s="173"/>
      <c r="BZ262" s="172"/>
      <c r="CA262" s="173"/>
      <c r="CB262" s="172"/>
      <c r="CC262" s="173"/>
      <c r="CD262" s="172"/>
      <c r="CE262" s="173"/>
      <c r="CF262" s="174"/>
    </row>
    <row r="263" spans="1:84" ht="11.25" customHeight="1">
      <c r="A263" s="266" t="s">
        <v>11</v>
      </c>
      <c r="B263" s="267"/>
      <c r="C263" s="267"/>
      <c r="D263" s="277" t="s">
        <v>12</v>
      </c>
      <c r="E263" s="278"/>
      <c r="F263" s="280" t="str">
        <f>Players!$A$3</f>
        <v>Men's Singles</v>
      </c>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281"/>
      <c r="AF263" s="281"/>
      <c r="AG263" s="281"/>
      <c r="AH263" s="302" t="s">
        <v>13</v>
      </c>
      <c r="AI263" s="303"/>
      <c r="AJ263" s="303"/>
      <c r="AK263" s="311" t="s">
        <v>26</v>
      </c>
      <c r="AL263" s="311"/>
      <c r="AM263" s="311"/>
      <c r="AN263" s="311"/>
      <c r="AO263" s="312"/>
      <c r="AQ263" s="157"/>
      <c r="AR263" s="158"/>
      <c r="AS263" s="158"/>
      <c r="AT263" s="158"/>
      <c r="AU263" s="158"/>
      <c r="AV263" s="158"/>
      <c r="AW263" s="158"/>
      <c r="AX263" s="158"/>
      <c r="AY263" s="158"/>
      <c r="AZ263" s="158"/>
      <c r="BA263" s="158"/>
      <c r="BB263" s="158"/>
      <c r="BC263" s="159"/>
      <c r="BD263" s="165"/>
      <c r="BE263" s="166"/>
      <c r="BF263" s="175" t="str">
        <f>C280</f>
        <v>C</v>
      </c>
      <c r="BG263" s="177" t="str">
        <f>IF(VLOOKUP($BF263,$A267:$C273,3,FALSE)=0,"",CONCATENATE(VLOOKUP(VLOOKUP($BF263,$A267:$C273,3,FALSE),Players!$C:$G,4,FALSE)," ",VLOOKUP($BF263,$A267:$C273,3,FALSE)," ",IF(ISERROR(VLOOKUP(VLOOKUP($BF263,$A267:$C273,3,FALSE),Players!$C:$G,5,FALSE)),"()",CONCATENATE("(",VLOOKUP(VLOOKUP($BF263,$A267:$C273,3,FALSE),Players!$C:$G,5,FALSE),")"))))</f>
        <v/>
      </c>
      <c r="BH263" s="178"/>
      <c r="BI263" s="178"/>
      <c r="BJ263" s="178"/>
      <c r="BK263" s="178"/>
      <c r="BL263" s="178"/>
      <c r="BM263" s="178"/>
      <c r="BN263" s="178"/>
      <c r="BO263" s="178"/>
      <c r="BP263" s="178"/>
      <c r="BQ263" s="178"/>
      <c r="BR263" s="178"/>
      <c r="BS263" s="178"/>
      <c r="BT263" s="178"/>
      <c r="BU263" s="179"/>
      <c r="BV263" s="150" t="str">
        <f>IF(D280&lt;&gt;"",D280,"")</f>
        <v/>
      </c>
      <c r="BW263" s="151"/>
      <c r="BX263" s="150" t="str">
        <f>IF(F280&lt;&gt;"",F280,"")</f>
        <v/>
      </c>
      <c r="BY263" s="151"/>
      <c r="BZ263" s="150" t="str">
        <f>IF(H280&lt;&gt;"",H280,"")</f>
        <v/>
      </c>
      <c r="CA263" s="151"/>
      <c r="CB263" s="150" t="str">
        <f>IF(J280&lt;&gt;"",J280,"")</f>
        <v/>
      </c>
      <c r="CC263" s="151"/>
      <c r="CD263" s="150" t="str">
        <f>IF(L280&lt;&gt;"",L280,"")</f>
        <v/>
      </c>
      <c r="CE263" s="151"/>
      <c r="CF263" s="174" t="str">
        <f>IF($CF261&lt;&gt;"",IF(CF261="W","L","W"),"")</f>
        <v/>
      </c>
    </row>
    <row r="264" spans="1:84" ht="11.25" customHeight="1" thickBot="1">
      <c r="A264" s="275"/>
      <c r="B264" s="276"/>
      <c r="C264" s="276"/>
      <c r="D264" s="279"/>
      <c r="E264" s="279"/>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304"/>
      <c r="AI264" s="305"/>
      <c r="AJ264" s="305"/>
      <c r="AK264" s="313"/>
      <c r="AL264" s="313"/>
      <c r="AM264" s="313"/>
      <c r="AN264" s="313"/>
      <c r="AO264" s="314"/>
      <c r="AQ264" s="160"/>
      <c r="AR264" s="161"/>
      <c r="AS264" s="161"/>
      <c r="AT264" s="161"/>
      <c r="AU264" s="161"/>
      <c r="AV264" s="161"/>
      <c r="AW264" s="161"/>
      <c r="AX264" s="161"/>
      <c r="AY264" s="161"/>
      <c r="AZ264" s="161"/>
      <c r="BA264" s="161"/>
      <c r="BB264" s="161"/>
      <c r="BC264" s="162"/>
      <c r="BD264" s="167"/>
      <c r="BE264" s="168"/>
      <c r="BF264" s="176"/>
      <c r="BG264" s="180"/>
      <c r="BH264" s="181"/>
      <c r="BI264" s="181"/>
      <c r="BJ264" s="181"/>
      <c r="BK264" s="181"/>
      <c r="BL264" s="181"/>
      <c r="BM264" s="181"/>
      <c r="BN264" s="181"/>
      <c r="BO264" s="181"/>
      <c r="BP264" s="181"/>
      <c r="BQ264" s="181"/>
      <c r="BR264" s="181"/>
      <c r="BS264" s="181"/>
      <c r="BT264" s="181"/>
      <c r="BU264" s="182"/>
      <c r="BV264" s="152"/>
      <c r="BW264" s="153"/>
      <c r="BX264" s="152"/>
      <c r="BY264" s="153"/>
      <c r="BZ264" s="152"/>
      <c r="CA264" s="153"/>
      <c r="CB264" s="152"/>
      <c r="CC264" s="153"/>
      <c r="CD264" s="152"/>
      <c r="CE264" s="153"/>
      <c r="CF264" s="174"/>
    </row>
    <row r="265" spans="1:84" ht="11.25" customHeight="1">
      <c r="A265" s="259" t="s">
        <v>15</v>
      </c>
      <c r="B265" s="260"/>
      <c r="C265" s="260"/>
      <c r="D265" s="264">
        <v>5</v>
      </c>
      <c r="E265" s="264"/>
      <c r="F265" s="266" t="s">
        <v>16</v>
      </c>
      <c r="G265" s="267"/>
      <c r="H265" s="267"/>
      <c r="I265" s="283"/>
      <c r="J265" s="284"/>
      <c r="K265" s="285"/>
      <c r="L265" s="285"/>
      <c r="M265" s="285"/>
      <c r="N265" s="271"/>
      <c r="O265" s="271"/>
      <c r="P265" s="271"/>
      <c r="Q265" s="271"/>
      <c r="R265" s="271"/>
      <c r="S265" s="271"/>
      <c r="T265" s="271"/>
      <c r="U265" s="271"/>
      <c r="V265" s="271"/>
      <c r="W265" s="271"/>
      <c r="X265" s="271"/>
      <c r="Y265" s="271"/>
      <c r="Z265" s="271"/>
      <c r="AA265" s="271"/>
      <c r="AB265" s="271"/>
      <c r="AC265" s="272"/>
      <c r="AD265" s="150" t="s">
        <v>17</v>
      </c>
      <c r="AE265" s="270"/>
      <c r="AF265" s="288" t="s">
        <v>18</v>
      </c>
      <c r="AG265" s="270"/>
      <c r="AH265" s="288" t="s">
        <v>19</v>
      </c>
      <c r="AI265" s="270"/>
      <c r="AJ265" s="288" t="s">
        <v>20</v>
      </c>
      <c r="AK265" s="290"/>
      <c r="AL265" s="292" t="s">
        <v>21</v>
      </c>
      <c r="AM265" s="293"/>
      <c r="AN265" s="296" t="s">
        <v>22</v>
      </c>
      <c r="AO265" s="297"/>
      <c r="AQ265" s="126"/>
      <c r="AR265" s="126"/>
      <c r="AS265" s="126"/>
      <c r="AT265" s="126"/>
      <c r="AU265" s="126"/>
      <c r="AV265" s="126"/>
      <c r="AW265" s="126"/>
      <c r="AX265" s="126"/>
      <c r="AY265" s="126"/>
      <c r="AZ265" s="126"/>
      <c r="BA265" s="126"/>
      <c r="BB265" s="126"/>
      <c r="BC265" s="126"/>
      <c r="BV265" s="169" t="str">
        <f>IF(CF261&lt;&gt;"",IF(AND(AND(BV261&gt;-1,BV263&gt;-1),OR(BV261&gt;10,BV263&gt;10),ABS(BV261-BV263)&gt;1,IF(OR(BV261&gt;11,BV263&gt;11),ABS(BV261-BV263)=2,TRUE),BV261=INT(BV261),BV263=INT(BV263)),"","Error"),"")</f>
        <v/>
      </c>
      <c r="BW265" s="169"/>
      <c r="BX265" s="169" t="str">
        <f>IF(CF261&lt;&gt;"",IF(AND(AND(BX261&gt;-1,BX263&gt;-1),OR(BX261&gt;10,BX263&gt;10),ABS(BX261-BX263)&gt;1,IF(OR(BX261&gt;11,BX263&gt;11),ABS(BX261-BX263)=2,TRUE),BX261=INT(BX261),BX263=INT(BX263)),"","Error"),"")</f>
        <v/>
      </c>
      <c r="BY265" s="169"/>
      <c r="BZ265" s="169" t="str">
        <f>IF(CF261&lt;&gt;"",IF(AND(AND(BZ261&gt;-1,BZ263&gt;-1),OR(BZ261&gt;10,BZ263&gt;10),ABS(BZ261-BZ263)&gt;1,IF(OR(BZ261&gt;11,BZ263&gt;11),ABS(BZ261-BZ263)=2,TRUE),BZ261=INT(BZ261),BZ263=INT(BZ263)),"","Error"),"")</f>
        <v/>
      </c>
      <c r="CA265" s="169"/>
      <c r="CB265" s="169" t="str">
        <f>IF(AND(CF261&lt;&gt;"",CB261&lt;&gt;""),IF(AND(AND(CB261&gt;-1,CB263&gt;-1),OR(CB261&gt;10,CB263&gt;10),ABS(CB261-CB263)&gt;1,IF(OR(CB261&gt;11,CB263&gt;11),ABS(CB261-CB263)=2,TRUE),CB261=INT(CB261),CB263=INT(CB263)),"","Error"),"")</f>
        <v/>
      </c>
      <c r="CC265" s="169"/>
      <c r="CD265" s="169" t="str">
        <f>IF(AND(CF261&lt;&gt;"",CD261&lt;&gt;""),IF(AND(AND(CD261&gt;-1,CD263&gt;-1),OR(CD261&gt;10,CD263&gt;10),ABS(CD261-CD263)&gt;1,IF(OR(CD261&gt;11,CD263&gt;11),ABS(CD261-CD263)=2,TRUE),CD261=INT(CD261),CD263=INT(CD263)),"","Error"),"")</f>
        <v/>
      </c>
      <c r="CE265" s="169"/>
    </row>
    <row r="266" spans="1:84" ht="11.25" customHeight="1" thickBot="1">
      <c r="A266" s="261"/>
      <c r="B266" s="262"/>
      <c r="C266" s="263"/>
      <c r="D266" s="265"/>
      <c r="E266" s="265"/>
      <c r="F266" s="268"/>
      <c r="G266" s="269"/>
      <c r="H266" s="269"/>
      <c r="I266" s="286"/>
      <c r="J266" s="286"/>
      <c r="K266" s="287"/>
      <c r="L266" s="287"/>
      <c r="M266" s="287"/>
      <c r="N266" s="273"/>
      <c r="O266" s="273"/>
      <c r="P266" s="273"/>
      <c r="Q266" s="273"/>
      <c r="R266" s="273"/>
      <c r="S266" s="273"/>
      <c r="T266" s="273"/>
      <c r="U266" s="273"/>
      <c r="V266" s="273"/>
      <c r="W266" s="273"/>
      <c r="X266" s="273"/>
      <c r="Y266" s="273"/>
      <c r="Z266" s="273"/>
      <c r="AA266" s="273"/>
      <c r="AB266" s="273"/>
      <c r="AC266" s="274"/>
      <c r="AD266" s="194"/>
      <c r="AE266" s="195"/>
      <c r="AF266" s="289"/>
      <c r="AG266" s="195"/>
      <c r="AH266" s="289"/>
      <c r="AI266" s="195"/>
      <c r="AJ266" s="289"/>
      <c r="AK266" s="291"/>
      <c r="AL266" s="294"/>
      <c r="AM266" s="295"/>
      <c r="AN266" s="298"/>
      <c r="AO266" s="299"/>
      <c r="AQ266" s="126"/>
      <c r="AR266" s="126"/>
      <c r="AS266" s="126"/>
      <c r="AT266" s="126"/>
      <c r="AU266" s="126"/>
      <c r="AV266" s="126"/>
      <c r="AW266" s="126"/>
      <c r="AX266" s="126"/>
      <c r="AY266" s="126"/>
      <c r="AZ266" s="126"/>
      <c r="BA266" s="126"/>
      <c r="BB266" s="126"/>
      <c r="BC266" s="126"/>
    </row>
    <row r="267" spans="1:84" ht="11.25" customHeight="1">
      <c r="A267" s="210" t="str">
        <f>AD265</f>
        <v>A</v>
      </c>
      <c r="B267" s="211"/>
      <c r="C267" s="214"/>
      <c r="D267" s="215"/>
      <c r="E267" s="215"/>
      <c r="F267" s="215"/>
      <c r="G267" s="215"/>
      <c r="H267" s="215"/>
      <c r="I267" s="215"/>
      <c r="J267" s="215"/>
      <c r="K267" s="215"/>
      <c r="L267" s="215"/>
      <c r="M267" s="215"/>
      <c r="N267" s="215"/>
      <c r="O267" s="215"/>
      <c r="P267" s="215"/>
      <c r="Q267" s="215"/>
      <c r="R267" s="215"/>
      <c r="S267" s="215"/>
      <c r="T267" s="215"/>
      <c r="U267" s="215"/>
      <c r="V267" s="215"/>
      <c r="W267" s="215"/>
      <c r="X267" s="215"/>
      <c r="Y267" s="215"/>
      <c r="Z267" s="215"/>
      <c r="AA267" s="215"/>
      <c r="AB267" s="215"/>
      <c r="AC267" s="216"/>
      <c r="AD267" s="250"/>
      <c r="AE267" s="229"/>
      <c r="AF267" s="252" t="str">
        <f>IF($D263="1P",IF(Z282=Z284,IF(X282=X284,IF(V282&lt;&gt;"",IF(V282&gt;V284,"W","L"),""),IF(X282&gt;X284,"W","L")),IF(Z282&gt;Z284,"W","L")),IF(L286=L288,IF(J286=J288,IF(H286&lt;&gt;"",IF(H286&gt;H288,"W","L"),""),IF(J286&gt;J288,"W","L")),IF(L286&gt;L288,"W","L")))</f>
        <v/>
      </c>
      <c r="AG267" s="253"/>
      <c r="AH267" s="252" t="str">
        <f>IF($D263="1P",IF(L286=L288,IF(J286=J288,IF(H286&lt;&gt;"",IF(H286&gt;H288,"W","L"),""),IF(J286&gt;J288,"W","L")),IF(L286&gt;L288,"W","L")),IF(L278=L280,IF(J278=J280,IF(H278&lt;&gt;"",IF(H278&gt;H280,"W","L"),""),IF(J278&gt;J280,"W","L")),IF(L278&gt;L280,"W","L")))</f>
        <v/>
      </c>
      <c r="AI267" s="253"/>
      <c r="AJ267" s="252" t="str">
        <f>IF($D263="1P",IF(L278=L280,IF(J278=J280,IF(H278&lt;&gt;"",IF(H278&gt;H280,"W","L"),""),IF(J278&gt;J280,"W","L")),IF(L278&gt;L280,"W","L")),IF(Z282=Z284,IF(X282=X284,IF(V282&lt;&gt;"",IF(V282&gt;V284,"W","L"),""),IF(X282&gt;X284,"W","L")),IF(Z282&gt;Z284,"W","L")))</f>
        <v/>
      </c>
      <c r="AK267" s="253"/>
      <c r="AL267" s="254" t="str">
        <f>IF(OR(COUNTIF(AD267:AJ267,"W"),COUNTIF(AD267:AJ267,"L")),COUNTIF(AD267:AJ267,"W")*2+COUNTIF(AD267:AJ267,"L"),"")</f>
        <v/>
      </c>
      <c r="AM267" s="255"/>
      <c r="AN267" s="256" t="str">
        <f>IF(AL267&lt;&gt;"",RANK(AL267,AL267:AL273,0),"")</f>
        <v/>
      </c>
      <c r="AO267" s="257"/>
      <c r="AQ267" s="127"/>
      <c r="AR267" s="127"/>
      <c r="AS267" s="127"/>
      <c r="AT267" s="127"/>
      <c r="AU267" s="127"/>
      <c r="AV267" s="127"/>
      <c r="AW267" s="127"/>
      <c r="AX267" s="127"/>
      <c r="AY267" s="127"/>
      <c r="AZ267" s="127"/>
      <c r="BA267" s="127"/>
      <c r="BB267" s="127"/>
      <c r="BC267" s="127"/>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row>
    <row r="268" spans="1:84" ht="11.25" customHeight="1">
      <c r="A268" s="212"/>
      <c r="B268" s="213"/>
      <c r="C268" s="217"/>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8"/>
      <c r="AB268" s="218"/>
      <c r="AC268" s="219"/>
      <c r="AD268" s="251"/>
      <c r="AE268" s="236"/>
      <c r="AF268" s="234"/>
      <c r="AG268" s="233"/>
      <c r="AH268" s="234"/>
      <c r="AI268" s="233"/>
      <c r="AJ268" s="234"/>
      <c r="AK268" s="233"/>
      <c r="AL268" s="241"/>
      <c r="AM268" s="240"/>
      <c r="AN268" s="258"/>
      <c r="AO268" s="243"/>
      <c r="AQ268" s="128"/>
      <c r="AR268" s="128"/>
      <c r="AS268" s="128"/>
      <c r="AT268" s="128"/>
      <c r="AU268" s="128"/>
      <c r="AV268" s="128"/>
      <c r="AW268" s="128"/>
      <c r="AX268" s="128"/>
      <c r="AY268" s="128"/>
      <c r="AZ268" s="128"/>
      <c r="BA268" s="128"/>
      <c r="BB268" s="128"/>
      <c r="BC268" s="128"/>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row>
    <row r="269" spans="1:84" ht="11.25" customHeight="1">
      <c r="A269" s="210" t="str">
        <f>AF265</f>
        <v>B</v>
      </c>
      <c r="B269" s="211"/>
      <c r="C269" s="214"/>
      <c r="D269" s="215"/>
      <c r="E269" s="215"/>
      <c r="F269" s="215"/>
      <c r="G269" s="215"/>
      <c r="H269" s="215"/>
      <c r="I269" s="215"/>
      <c r="J269" s="215"/>
      <c r="K269" s="215"/>
      <c r="L269" s="215"/>
      <c r="M269" s="215"/>
      <c r="N269" s="215"/>
      <c r="O269" s="215"/>
      <c r="P269" s="215"/>
      <c r="Q269" s="215"/>
      <c r="R269" s="215"/>
      <c r="S269" s="215"/>
      <c r="T269" s="215"/>
      <c r="U269" s="215"/>
      <c r="V269" s="215"/>
      <c r="W269" s="215"/>
      <c r="X269" s="215"/>
      <c r="Y269" s="215"/>
      <c r="Z269" s="215"/>
      <c r="AA269" s="215"/>
      <c r="AB269" s="215"/>
      <c r="AC269" s="216"/>
      <c r="AD269" s="220" t="str">
        <f>IF(AF267&lt;&gt;"",IF(AF267="W","L","W"),"")</f>
        <v/>
      </c>
      <c r="AE269" s="221"/>
      <c r="AF269" s="228"/>
      <c r="AG269" s="229"/>
      <c r="AH269" s="227" t="str">
        <f>IF($D263="1P",IF(L282=L284,IF(J282=J284,IF(H282&lt;&gt;"",IF(H282&gt;H284,"W","L"),""),IF(J282&gt;J284,"W","L")),IF(L282&gt;L284,"W","L")),IF(Z286=Z288,IF(X286=X288,IF(V286&lt;&gt;"",IF(V286&gt;V288,"W","L"),""),IF(X286&gt;X288,"W","L")),IF(Z286&gt;Z288,"W","L")))</f>
        <v/>
      </c>
      <c r="AI269" s="221"/>
      <c r="AJ269" s="227" t="str">
        <f>IF($D263="1P",IF(Z278=Z280,IF(X278=X280,IF(V278&lt;&gt;"",IF(V278&gt;V280,"W","L"),""),IF(X278&gt;X280,"W","L")),IF(Z278&gt;Z280,"W","L")),IF(L282=L284,IF(J282=J284,IF(H282&lt;&gt;"",IF(H282&gt;H284,"W","L"),""),IF(J282&gt;J284,"W","L")),IF(L282&gt;L284,"W","L")))</f>
        <v/>
      </c>
      <c r="AK269" s="237"/>
      <c r="AL269" s="239" t="str">
        <f>IF(OR(COUNTIF(AD269:AJ269,"W"),COUNTIF(AD269:AJ269,"L")),COUNTIF(AD269:AJ269,"W")*2+COUNTIF(AD269:AJ269,"L"),"")</f>
        <v/>
      </c>
      <c r="AM269" s="240"/>
      <c r="AN269" s="242" t="str">
        <f>IF(AL269&lt;&gt;"",RANK(AL269,AL267:AL273,0),"")</f>
        <v/>
      </c>
      <c r="AO269" s="243"/>
      <c r="AQ269" s="126"/>
      <c r="AR269" s="126"/>
      <c r="AS269" s="126"/>
      <c r="AT269" s="126"/>
      <c r="AU269" s="126"/>
      <c r="AV269" s="126"/>
      <c r="AW269" s="126"/>
      <c r="AX269" s="126"/>
      <c r="AY269" s="126"/>
      <c r="AZ269" s="126"/>
      <c r="BA269" s="126"/>
      <c r="BB269" s="126"/>
      <c r="BC269" s="126"/>
    </row>
    <row r="270" spans="1:84" ht="11.25" customHeight="1" thickBot="1">
      <c r="A270" s="212"/>
      <c r="B270" s="213"/>
      <c r="C270" s="217"/>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c r="AA270" s="218"/>
      <c r="AB270" s="218"/>
      <c r="AC270" s="219"/>
      <c r="AD270" s="232"/>
      <c r="AE270" s="233"/>
      <c r="AF270" s="235"/>
      <c r="AG270" s="236"/>
      <c r="AH270" s="234"/>
      <c r="AI270" s="233"/>
      <c r="AJ270" s="234"/>
      <c r="AK270" s="238"/>
      <c r="AL270" s="241"/>
      <c r="AM270" s="240"/>
      <c r="AN270" s="258"/>
      <c r="AO270" s="243"/>
      <c r="AQ270" s="127"/>
      <c r="AR270" s="127"/>
      <c r="AS270" s="127"/>
      <c r="AT270" s="127"/>
      <c r="AU270" s="127"/>
      <c r="AV270" s="127"/>
      <c r="AW270" s="127"/>
      <c r="AX270" s="127"/>
      <c r="AY270" s="127"/>
      <c r="AZ270" s="127"/>
      <c r="BA270" s="127"/>
      <c r="BB270" s="127"/>
      <c r="BC270" s="127"/>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row>
    <row r="271" spans="1:84" ht="11.25" customHeight="1">
      <c r="A271" s="210" t="str">
        <f>AH265</f>
        <v>C</v>
      </c>
      <c r="B271" s="211"/>
      <c r="C271" s="214"/>
      <c r="D271" s="215"/>
      <c r="E271" s="215"/>
      <c r="F271" s="215"/>
      <c r="G271" s="215"/>
      <c r="H271" s="215"/>
      <c r="I271" s="215"/>
      <c r="J271" s="215"/>
      <c r="K271" s="215"/>
      <c r="L271" s="215"/>
      <c r="M271" s="215"/>
      <c r="N271" s="215"/>
      <c r="O271" s="215"/>
      <c r="P271" s="215"/>
      <c r="Q271" s="215"/>
      <c r="R271" s="215"/>
      <c r="S271" s="215"/>
      <c r="T271" s="215"/>
      <c r="U271" s="215"/>
      <c r="V271" s="215"/>
      <c r="W271" s="215"/>
      <c r="X271" s="215"/>
      <c r="Y271" s="215"/>
      <c r="Z271" s="215"/>
      <c r="AA271" s="215"/>
      <c r="AB271" s="215"/>
      <c r="AC271" s="216"/>
      <c r="AD271" s="220" t="str">
        <f>IF(AH267&lt;&gt;"",IF(AH267="W","L","W"),"")</f>
        <v/>
      </c>
      <c r="AE271" s="221"/>
      <c r="AF271" s="227" t="str">
        <f>IF(AH269&lt;&gt;"",IF(AH269="W","L","W"),"")</f>
        <v/>
      </c>
      <c r="AG271" s="221"/>
      <c r="AH271" s="228"/>
      <c r="AI271" s="229"/>
      <c r="AJ271" s="227" t="str">
        <f>IF($D263="1P",IF(Z286=Z288,IF(X286=X288,IF(V286&lt;&gt;"",IF(V286&gt;V288,"W","L"),""),IF(X286&gt;X288,"W","L")),IF(Z286&gt;Z288,"W","L")),IF(Z278=Z280,IF(X278=X280,IF(V278&lt;&gt;"",IF(V278&gt;V280,"W","L"),""),IF(X278&gt;X280,"W","L")),IF(Z278&gt;Z280,"W","L")))</f>
        <v/>
      </c>
      <c r="AK271" s="237"/>
      <c r="AL271" s="239" t="str">
        <f>IF(OR(COUNTIF(AD271:AJ271,"W"),COUNTIF(AD271:AJ271,"L")),COUNTIF(AD271:AJ271,"W")*2+COUNTIF(AD271:AJ271,"L"),"")</f>
        <v/>
      </c>
      <c r="AM271" s="240"/>
      <c r="AN271" s="242" t="str">
        <f>IF(AL271&lt;&gt;"",RANK(AL271,AL267:AL273,0),"")</f>
        <v/>
      </c>
      <c r="AO271" s="243"/>
      <c r="AQ271" s="154" t="str">
        <f>CONCATENATE($A265," ",$D265,","," ",$F263)</f>
        <v>Group: 5, Men's Singles</v>
      </c>
      <c r="AR271" s="155"/>
      <c r="AS271" s="155"/>
      <c r="AT271" s="155"/>
      <c r="AU271" s="155"/>
      <c r="AV271" s="155"/>
      <c r="AW271" s="155"/>
      <c r="AX271" s="155"/>
      <c r="AY271" s="155"/>
      <c r="AZ271" s="155"/>
      <c r="BA271" s="155"/>
      <c r="BB271" s="155"/>
      <c r="BC271" s="156"/>
      <c r="BD271" s="163">
        <f>A282</f>
        <v>2</v>
      </c>
      <c r="BE271" s="164"/>
      <c r="BF271" s="183" t="str">
        <f>C282</f>
        <v>B</v>
      </c>
      <c r="BG271" s="185" t="str">
        <f>IF(VLOOKUP($BF271,$A267:$C273,3,FALSE)=0,"",CONCATENATE(VLOOKUP(VLOOKUP($BF271,$A267:$C273,3,FALSE),Players!$C:$G,4,FALSE)," ",VLOOKUP($BF271,$A267:$C273,3,FALSE)," ",IF(ISERROR(VLOOKUP(VLOOKUP($BF271,$A267:$C273,3,FALSE),Players!$C:$G,5,FALSE)),"()",CONCATENATE("(",VLOOKUP(VLOOKUP($BF271,$A267:$C273,3,FALSE),Players!$C:$G,5,FALSE),")"))))</f>
        <v/>
      </c>
      <c r="BH271" s="186"/>
      <c r="BI271" s="186"/>
      <c r="BJ271" s="186"/>
      <c r="BK271" s="186"/>
      <c r="BL271" s="186"/>
      <c r="BM271" s="186"/>
      <c r="BN271" s="186"/>
      <c r="BO271" s="186"/>
      <c r="BP271" s="186"/>
      <c r="BQ271" s="186"/>
      <c r="BR271" s="186"/>
      <c r="BS271" s="186"/>
      <c r="BT271" s="186"/>
      <c r="BU271" s="187"/>
      <c r="BV271" s="170" t="str">
        <f>IF(D282&lt;&gt;"",D282,"")</f>
        <v/>
      </c>
      <c r="BW271" s="171"/>
      <c r="BX271" s="170" t="str">
        <f>IF(F282&lt;&gt;"",F282,"")</f>
        <v/>
      </c>
      <c r="BY271" s="171"/>
      <c r="BZ271" s="170" t="str">
        <f>IF(H282&lt;&gt;"",H282,"")</f>
        <v/>
      </c>
      <c r="CA271" s="171"/>
      <c r="CB271" s="170" t="str">
        <f>IF(J282&lt;&gt;"",J282,"")</f>
        <v/>
      </c>
      <c r="CC271" s="171"/>
      <c r="CD271" s="170" t="str">
        <f>IF(L282&lt;&gt;"",L282,"")</f>
        <v/>
      </c>
      <c r="CE271" s="171"/>
      <c r="CF271" s="174" t="str">
        <f>IF($CD271=$CD273,IF($CB271=$CB273,IF($BZ271&lt;&gt;"",IF($BZ271&gt;$BZ273,"W","L"),""),IF($CB271&gt;$CB273,"W","L")),IF($CD271&gt;$CD273,"W","L"))</f>
        <v/>
      </c>
    </row>
    <row r="272" spans="1:84" ht="11.25" customHeight="1">
      <c r="A272" s="212"/>
      <c r="B272" s="213"/>
      <c r="C272" s="217"/>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c r="AA272" s="218"/>
      <c r="AB272" s="218"/>
      <c r="AC272" s="219"/>
      <c r="AD272" s="232"/>
      <c r="AE272" s="233"/>
      <c r="AF272" s="234"/>
      <c r="AG272" s="233"/>
      <c r="AH272" s="235"/>
      <c r="AI272" s="236"/>
      <c r="AJ272" s="234"/>
      <c r="AK272" s="238"/>
      <c r="AL272" s="241"/>
      <c r="AM272" s="240"/>
      <c r="AN272" s="244"/>
      <c r="AO272" s="245"/>
      <c r="AQ272" s="157"/>
      <c r="AR272" s="158"/>
      <c r="AS272" s="158"/>
      <c r="AT272" s="158"/>
      <c r="AU272" s="158"/>
      <c r="AV272" s="158"/>
      <c r="AW272" s="158"/>
      <c r="AX272" s="158"/>
      <c r="AY272" s="158"/>
      <c r="AZ272" s="158"/>
      <c r="BA272" s="158"/>
      <c r="BB272" s="158"/>
      <c r="BC272" s="159"/>
      <c r="BD272" s="165"/>
      <c r="BE272" s="166"/>
      <c r="BF272" s="184"/>
      <c r="BG272" s="188"/>
      <c r="BH272" s="189"/>
      <c r="BI272" s="189"/>
      <c r="BJ272" s="189"/>
      <c r="BK272" s="189"/>
      <c r="BL272" s="189"/>
      <c r="BM272" s="189"/>
      <c r="BN272" s="189"/>
      <c r="BO272" s="189"/>
      <c r="BP272" s="189"/>
      <c r="BQ272" s="189"/>
      <c r="BR272" s="189"/>
      <c r="BS272" s="189"/>
      <c r="BT272" s="189"/>
      <c r="BU272" s="190"/>
      <c r="BV272" s="172"/>
      <c r="BW272" s="173"/>
      <c r="BX272" s="172"/>
      <c r="BY272" s="173"/>
      <c r="BZ272" s="172"/>
      <c r="CA272" s="173"/>
      <c r="CB272" s="172"/>
      <c r="CC272" s="173"/>
      <c r="CD272" s="172"/>
      <c r="CE272" s="173"/>
      <c r="CF272" s="174"/>
    </row>
    <row r="273" spans="1:84" ht="11.25" customHeight="1">
      <c r="A273" s="210" t="str">
        <f>AJ265</f>
        <v>D</v>
      </c>
      <c r="B273" s="211"/>
      <c r="C273" s="214"/>
      <c r="D273" s="215"/>
      <c r="E273" s="215"/>
      <c r="F273" s="215"/>
      <c r="G273" s="215"/>
      <c r="H273" s="215"/>
      <c r="I273" s="215"/>
      <c r="J273" s="215"/>
      <c r="K273" s="215"/>
      <c r="L273" s="215"/>
      <c r="M273" s="215"/>
      <c r="N273" s="215"/>
      <c r="O273" s="215"/>
      <c r="P273" s="215"/>
      <c r="Q273" s="215"/>
      <c r="R273" s="215"/>
      <c r="S273" s="215"/>
      <c r="T273" s="215"/>
      <c r="U273" s="215"/>
      <c r="V273" s="215"/>
      <c r="W273" s="215"/>
      <c r="X273" s="215"/>
      <c r="Y273" s="215"/>
      <c r="Z273" s="215"/>
      <c r="AA273" s="215"/>
      <c r="AB273" s="215"/>
      <c r="AC273" s="216"/>
      <c r="AD273" s="220" t="str">
        <f>IF(AJ267&lt;&gt;"",IF(AJ267="W","L","W"),"")</f>
        <v/>
      </c>
      <c r="AE273" s="221"/>
      <c r="AF273" s="224" t="str">
        <f>IF(AJ269&lt;&gt;"",IF(AJ269="W","L","W"),"")</f>
        <v/>
      </c>
      <c r="AG273" s="225"/>
      <c r="AH273" s="227" t="str">
        <f>IF(AJ271&lt;&gt;"",IF(AJ271="W","L","W"),"")</f>
        <v/>
      </c>
      <c r="AI273" s="221"/>
      <c r="AJ273" s="228"/>
      <c r="AK273" s="229"/>
      <c r="AL273" s="239" t="str">
        <f>IF(OR(COUNTIF(AD273:AJ273,"W"),COUNTIF(AD273:AJ273,"L")),COUNTIF(AD273:AJ273,"W")*2+COUNTIF(AD273:AJ273,"L"),"")</f>
        <v/>
      </c>
      <c r="AM273" s="240"/>
      <c r="AN273" s="242" t="str">
        <f>IF(AL273&lt;&gt;"",RANK(AL273,AL267:AL273,0),"")</f>
        <v/>
      </c>
      <c r="AO273" s="243"/>
      <c r="AQ273" s="157"/>
      <c r="AR273" s="158"/>
      <c r="AS273" s="158"/>
      <c r="AT273" s="158"/>
      <c r="AU273" s="158"/>
      <c r="AV273" s="158"/>
      <c r="AW273" s="158"/>
      <c r="AX273" s="158"/>
      <c r="AY273" s="158"/>
      <c r="AZ273" s="158"/>
      <c r="BA273" s="158"/>
      <c r="BB273" s="158"/>
      <c r="BC273" s="159"/>
      <c r="BD273" s="165"/>
      <c r="BE273" s="166"/>
      <c r="BF273" s="175" t="str">
        <f>C284</f>
        <v>D</v>
      </c>
      <c r="BG273" s="177" t="str">
        <f>IF(VLOOKUP($BF273,$A267:$C273,3,FALSE)=0,"",CONCATENATE(VLOOKUP(VLOOKUP($BF273,$A267:$C273,3,FALSE),Players!$C:$G,4,FALSE)," ",VLOOKUP($BF273,$A267:$C273,3,FALSE)," ",IF(ISERROR(VLOOKUP(VLOOKUP($BF273,$A267:$C273,3,FALSE),Players!$C:$G,5,FALSE)),"()",CONCATENATE("(",VLOOKUP(VLOOKUP($BF273,$A267:$C273,3,FALSE),Players!$C:$G,5,FALSE),")"))))</f>
        <v/>
      </c>
      <c r="BH273" s="178"/>
      <c r="BI273" s="178"/>
      <c r="BJ273" s="178"/>
      <c r="BK273" s="178"/>
      <c r="BL273" s="178"/>
      <c r="BM273" s="178"/>
      <c r="BN273" s="178"/>
      <c r="BO273" s="178"/>
      <c r="BP273" s="178"/>
      <c r="BQ273" s="178"/>
      <c r="BR273" s="178"/>
      <c r="BS273" s="178"/>
      <c r="BT273" s="178"/>
      <c r="BU273" s="179"/>
      <c r="BV273" s="150" t="str">
        <f>IF(D284&lt;&gt;"",D284,"")</f>
        <v/>
      </c>
      <c r="BW273" s="151"/>
      <c r="BX273" s="150" t="str">
        <f>IF(F284&lt;&gt;"",F284,"")</f>
        <v/>
      </c>
      <c r="BY273" s="151"/>
      <c r="BZ273" s="150" t="str">
        <f>IF(H284&lt;&gt;"",H284,"")</f>
        <v/>
      </c>
      <c r="CA273" s="151"/>
      <c r="CB273" s="150" t="str">
        <f>IF(J284&lt;&gt;"",J284,"")</f>
        <v/>
      </c>
      <c r="CC273" s="151"/>
      <c r="CD273" s="150" t="str">
        <f>IF(L284&lt;&gt;"",L284,"")</f>
        <v/>
      </c>
      <c r="CE273" s="151"/>
      <c r="CF273" s="174" t="str">
        <f>IF($CF271&lt;&gt;"",IF(CF271="W","L","W"),"")</f>
        <v/>
      </c>
    </row>
    <row r="274" spans="1:84" ht="11.25" customHeight="1" thickBot="1">
      <c r="A274" s="212"/>
      <c r="B274" s="213"/>
      <c r="C274" s="217"/>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c r="AA274" s="218"/>
      <c r="AB274" s="218"/>
      <c r="AC274" s="219"/>
      <c r="AD274" s="222"/>
      <c r="AE274" s="223"/>
      <c r="AF274" s="226"/>
      <c r="AG274" s="223"/>
      <c r="AH274" s="226"/>
      <c r="AI274" s="223"/>
      <c r="AJ274" s="230"/>
      <c r="AK274" s="231"/>
      <c r="AL274" s="246"/>
      <c r="AM274" s="247"/>
      <c r="AN274" s="248"/>
      <c r="AO274" s="249"/>
      <c r="AQ274" s="160"/>
      <c r="AR274" s="161"/>
      <c r="AS274" s="161"/>
      <c r="AT274" s="161"/>
      <c r="AU274" s="161"/>
      <c r="AV274" s="161"/>
      <c r="AW274" s="161"/>
      <c r="AX274" s="161"/>
      <c r="AY274" s="161"/>
      <c r="AZ274" s="161"/>
      <c r="BA274" s="161"/>
      <c r="BB274" s="161"/>
      <c r="BC274" s="162"/>
      <c r="BD274" s="167"/>
      <c r="BE274" s="168"/>
      <c r="BF274" s="176"/>
      <c r="BG274" s="180"/>
      <c r="BH274" s="181"/>
      <c r="BI274" s="181"/>
      <c r="BJ274" s="181"/>
      <c r="BK274" s="181"/>
      <c r="BL274" s="181"/>
      <c r="BM274" s="181"/>
      <c r="BN274" s="181"/>
      <c r="BO274" s="181"/>
      <c r="BP274" s="181"/>
      <c r="BQ274" s="181"/>
      <c r="BR274" s="181"/>
      <c r="BS274" s="181"/>
      <c r="BT274" s="181"/>
      <c r="BU274" s="182"/>
      <c r="BV274" s="152"/>
      <c r="BW274" s="153"/>
      <c r="BX274" s="152"/>
      <c r="BY274" s="153"/>
      <c r="BZ274" s="152"/>
      <c r="CA274" s="153"/>
      <c r="CB274" s="152"/>
      <c r="CC274" s="153"/>
      <c r="CD274" s="152"/>
      <c r="CE274" s="153"/>
      <c r="CF274" s="174"/>
    </row>
    <row r="275" spans="1:84" ht="11.25" customHeight="1">
      <c r="A275" s="42"/>
      <c r="R275" s="42"/>
      <c r="S275" s="42"/>
      <c r="W275" s="42"/>
      <c r="X275" s="43"/>
      <c r="Y275" s="43"/>
      <c r="Z275" s="43"/>
      <c r="AA275" s="43"/>
      <c r="AB275" s="3"/>
      <c r="AQ275" s="126"/>
      <c r="AR275" s="126"/>
      <c r="AS275" s="126"/>
      <c r="AT275" s="126"/>
      <c r="AU275" s="126"/>
      <c r="AV275" s="126"/>
      <c r="AW275" s="126"/>
      <c r="AX275" s="126"/>
      <c r="AY275" s="126"/>
      <c r="AZ275" s="126"/>
      <c r="BA275" s="126"/>
      <c r="BB275" s="126"/>
      <c r="BC275" s="126"/>
      <c r="BV275" s="169" t="str">
        <f>IF(CF271&lt;&gt;"",IF(AND(AND(BV271&gt;-1,BV273&gt;-1),OR(BV271&gt;10,BV273&gt;10),ABS(BV271-BV273)&gt;1,IF(OR(BV271&gt;11,BV273&gt;11),ABS(BV271-BV273)=2,TRUE),BV271=INT(BV271),BV273=INT(BV273)),"","Error"),"")</f>
        <v/>
      </c>
      <c r="BW275" s="169"/>
      <c r="BX275" s="169" t="str">
        <f>IF(CF271&lt;&gt;"",IF(AND(AND(BX271&gt;-1,BX273&gt;-1),OR(BX271&gt;10,BX273&gt;10),ABS(BX271-BX273)&gt;1,IF(OR(BX271&gt;11,BX273&gt;11),ABS(BX271-BX273)=2,TRUE),BX271=INT(BX271),BX273=INT(BX273)),"","Error"),"")</f>
        <v/>
      </c>
      <c r="BY275" s="169"/>
      <c r="BZ275" s="169" t="str">
        <f>IF(CF271&lt;&gt;"",IF(AND(AND(BZ271&gt;-1,BZ273&gt;-1),OR(BZ271&gt;10,BZ273&gt;10),ABS(BZ271-BZ273)&gt;1,IF(OR(BZ271&gt;11,BZ273&gt;11),ABS(BZ271-BZ273)=2,TRUE),BZ271=INT(BZ271),BZ273=INT(BZ273)),"","Error"),"")</f>
        <v/>
      </c>
      <c r="CA275" s="169"/>
      <c r="CB275" s="169" t="str">
        <f>IF(AND(CF271&lt;&gt;"",CB271&lt;&gt;""),IF(AND(AND(CB271&gt;-1,CB273&gt;-1),OR(CB271&gt;10,CB273&gt;10),ABS(CB271-CB273)&gt;1,IF(OR(CB271&gt;11,CB273&gt;11),ABS(CB271-CB273)=2,TRUE),CB271=INT(CB271),CB273=INT(CB273)),"","Error"),"")</f>
        <v/>
      </c>
      <c r="CC275" s="169"/>
      <c r="CD275" s="169" t="str">
        <f>IF(AND(CF271&lt;&gt;"",CD271&lt;&gt;""),IF(AND(AND(CD271&gt;-1,CD273&gt;-1),OR(CD271&gt;10,CD273&gt;10),ABS(CD271-CD273)&gt;1,IF(OR(CD271&gt;11,CD273&gt;11),ABS(CD271-CD273)=2,TRUE),CD271=INT(CD271),CD273=INT(CD273)),"","Error"),"")</f>
        <v/>
      </c>
      <c r="CE275" s="169"/>
    </row>
    <row r="276" spans="1:84" ht="11.25" customHeight="1">
      <c r="AQ276" s="126"/>
      <c r="AR276" s="126"/>
      <c r="AS276" s="126"/>
      <c r="AT276" s="126"/>
      <c r="AU276" s="126"/>
      <c r="AV276" s="126"/>
      <c r="AW276" s="126"/>
      <c r="AX276" s="126"/>
      <c r="AY276" s="126"/>
      <c r="AZ276" s="126"/>
      <c r="BA276" s="126"/>
      <c r="BB276" s="126"/>
      <c r="BC276" s="126"/>
    </row>
    <row r="277" spans="1:84" ht="11.25" customHeight="1" thickBot="1">
      <c r="AB277" s="3"/>
      <c r="AQ277" s="127"/>
      <c r="AR277" s="127"/>
      <c r="AS277" s="127"/>
      <c r="AT277" s="127"/>
      <c r="AU277" s="127"/>
      <c r="AV277" s="127"/>
      <c r="AW277" s="127"/>
      <c r="AX277" s="127"/>
      <c r="AY277" s="127"/>
      <c r="AZ277" s="127"/>
      <c r="BA277" s="127"/>
      <c r="BB277" s="127"/>
      <c r="BC277" s="127"/>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row>
    <row r="278" spans="1:84" ht="11.25" customHeight="1">
      <c r="A278" s="170">
        <v>1</v>
      </c>
      <c r="B278" s="191"/>
      <c r="C278" s="183" t="str">
        <f>IF($D263="1P","A","A")</f>
        <v>A</v>
      </c>
      <c r="D278" s="197"/>
      <c r="E278" s="198"/>
      <c r="F278" s="197"/>
      <c r="G278" s="198"/>
      <c r="H278" s="197"/>
      <c r="I278" s="198"/>
      <c r="J278" s="197"/>
      <c r="K278" s="198"/>
      <c r="L278" s="197"/>
      <c r="M278" s="208"/>
      <c r="N278" s="69" t="str">
        <f>IF(CF261&lt;&gt;"",IF(CF261="W",IF(SUM(IF(D278&gt;D280,1,0),IF(F278&gt;F280,1,0),IF(H278&gt;H280,1,0),IF(J278&gt;J280,1,0),IF(L278&gt;L280,1,0))&lt;&gt;3,"E",""),""),"")</f>
        <v/>
      </c>
      <c r="O278" s="170">
        <v>4</v>
      </c>
      <c r="P278" s="191"/>
      <c r="Q278" s="183" t="str">
        <f>IF($D263="1P","B","C")</f>
        <v>C</v>
      </c>
      <c r="R278" s="197"/>
      <c r="S278" s="198"/>
      <c r="T278" s="197"/>
      <c r="U278" s="198"/>
      <c r="V278" s="197"/>
      <c r="W278" s="198"/>
      <c r="X278" s="197"/>
      <c r="Y278" s="198"/>
      <c r="Z278" s="197"/>
      <c r="AA278" s="208"/>
      <c r="AB278" s="69" t="str">
        <f>IF(CF291&lt;&gt;"",IF(CF291="W",IF(SUM(IF(R278&gt;R280,1,0),IF(T278&gt;T280,1,0),IF(V278&gt;V280,1,0),IF(X278&gt;X280,1,0),IF(Z278&gt;Z280,1,0))&lt;&gt;3,"E",""),""),"")</f>
        <v/>
      </c>
      <c r="AQ278" s="128"/>
      <c r="AR278" s="128"/>
      <c r="AS278" s="128"/>
      <c r="AT278" s="128"/>
      <c r="AU278" s="128"/>
      <c r="AV278" s="128"/>
      <c r="AW278" s="128"/>
      <c r="AX278" s="128"/>
      <c r="AY278" s="128"/>
      <c r="AZ278" s="128"/>
      <c r="BA278" s="128"/>
      <c r="BB278" s="128"/>
      <c r="BC278" s="128"/>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row>
    <row r="279" spans="1:84" ht="11.25" customHeight="1">
      <c r="A279" s="192"/>
      <c r="B279" s="193"/>
      <c r="C279" s="196"/>
      <c r="D279" s="199"/>
      <c r="E279" s="200"/>
      <c r="F279" s="199"/>
      <c r="G279" s="200"/>
      <c r="H279" s="199"/>
      <c r="I279" s="200"/>
      <c r="J279" s="199"/>
      <c r="K279" s="200"/>
      <c r="L279" s="199"/>
      <c r="M279" s="209"/>
      <c r="N279" s="69" t="str">
        <f>IF(CF261&lt;&gt;"",IF(ISERROR(AND(BV265="",BX265="",BZ265="",CB265="",CD265="")),"E",IF(AND(BV265="",BX265="",BZ265="",CB265="",CD265=""),"","E")),"")</f>
        <v/>
      </c>
      <c r="O279" s="192"/>
      <c r="P279" s="193"/>
      <c r="Q279" s="196"/>
      <c r="R279" s="199"/>
      <c r="S279" s="200"/>
      <c r="T279" s="199"/>
      <c r="U279" s="200"/>
      <c r="V279" s="199"/>
      <c r="W279" s="200"/>
      <c r="X279" s="199"/>
      <c r="Y279" s="200"/>
      <c r="Z279" s="199"/>
      <c r="AA279" s="209"/>
      <c r="AB279" s="69" t="str">
        <f>IF(CF291&lt;&gt;"",IF(ISERROR(AND(BV295="",BX295="",BZ295="",CB295="",CD295="")),"E",IF(AND(BV295="",BX295="",BZ295="",CB295="",CD295=""),"","E")),"")</f>
        <v/>
      </c>
      <c r="AQ279" s="126"/>
      <c r="AR279" s="126"/>
      <c r="AS279" s="126"/>
      <c r="AT279" s="126"/>
      <c r="AU279" s="126"/>
      <c r="AV279" s="126"/>
      <c r="AW279" s="126"/>
      <c r="AX279" s="126"/>
      <c r="AY279" s="126"/>
      <c r="AZ279" s="126"/>
      <c r="BA279" s="126"/>
      <c r="BB279" s="126"/>
      <c r="BC279" s="126"/>
    </row>
    <row r="280" spans="1:84" ht="11.25" customHeight="1" thickBot="1">
      <c r="A280" s="192"/>
      <c r="B280" s="193"/>
      <c r="C280" s="175" t="str">
        <f>IF($D263="1P","D","C")</f>
        <v>C</v>
      </c>
      <c r="D280" s="201"/>
      <c r="E280" s="202"/>
      <c r="F280" s="201"/>
      <c r="G280" s="202"/>
      <c r="H280" s="201"/>
      <c r="I280" s="202"/>
      <c r="J280" s="201"/>
      <c r="K280" s="202"/>
      <c r="L280" s="201"/>
      <c r="M280" s="205"/>
      <c r="N280" s="69" t="str">
        <f>IF(CF261&lt;&gt;"",IF(ISERROR(AND(BV265="",BX265="",BZ265="",CB265="",CD265="")),"E",IF(AND(BV265="",BX265="",BZ265="",CB265="",CD265=""),"","E")),"")</f>
        <v/>
      </c>
      <c r="O280" s="192"/>
      <c r="P280" s="193"/>
      <c r="Q280" s="175" t="str">
        <f>IF($D263="1P","D","D")</f>
        <v>D</v>
      </c>
      <c r="R280" s="201"/>
      <c r="S280" s="202"/>
      <c r="T280" s="201"/>
      <c r="U280" s="202"/>
      <c r="V280" s="201"/>
      <c r="W280" s="202"/>
      <c r="X280" s="201"/>
      <c r="Y280" s="202"/>
      <c r="Z280" s="201"/>
      <c r="AA280" s="205"/>
      <c r="AB280" s="69" t="str">
        <f>IF(CF291&lt;&gt;"",IF(ISERROR(AND(BV295="",BX295="",BZ295="",CB295="",CD295="")),"E",IF(AND(BV295="",BX295="",BZ295="",CB295="",CD295=""),"","E")),"")</f>
        <v/>
      </c>
      <c r="AP280" s="2"/>
      <c r="AQ280" s="127"/>
      <c r="AR280" s="127"/>
      <c r="AS280" s="127"/>
      <c r="AT280" s="127"/>
      <c r="AU280" s="127"/>
      <c r="AV280" s="127"/>
      <c r="AW280" s="127"/>
      <c r="AX280" s="127"/>
      <c r="AY280" s="127"/>
      <c r="AZ280" s="127"/>
      <c r="BA280" s="127"/>
      <c r="BB280" s="127"/>
      <c r="BC280" s="127"/>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row>
    <row r="281" spans="1:84" ht="11.25" customHeight="1" thickBot="1">
      <c r="A281" s="194"/>
      <c r="B281" s="195"/>
      <c r="C281" s="207"/>
      <c r="D281" s="203"/>
      <c r="E281" s="204"/>
      <c r="F281" s="203"/>
      <c r="G281" s="204"/>
      <c r="H281" s="203"/>
      <c r="I281" s="204"/>
      <c r="J281" s="203"/>
      <c r="K281" s="204"/>
      <c r="L281" s="203"/>
      <c r="M281" s="206"/>
      <c r="N281" s="69" t="str">
        <f>IF(CF263&lt;&gt;"",IF(CF263="W",IF(SUM(IF(D280&gt;D278,1,0),IF(F280&gt;F278,1,0),IF(H280&gt;H278,1,0),IF(J280&gt;J278,1,0),IF(L280&gt;L278,1,0))&lt;&gt;3,"E",""),""),"")</f>
        <v/>
      </c>
      <c r="O281" s="194"/>
      <c r="P281" s="195"/>
      <c r="Q281" s="207"/>
      <c r="R281" s="203"/>
      <c r="S281" s="204"/>
      <c r="T281" s="203"/>
      <c r="U281" s="204"/>
      <c r="V281" s="203"/>
      <c r="W281" s="204"/>
      <c r="X281" s="203"/>
      <c r="Y281" s="204"/>
      <c r="Z281" s="203"/>
      <c r="AA281" s="206"/>
      <c r="AB281" s="69" t="str">
        <f>IF(CF293&lt;&gt;"",IF(CF293="W",IF(SUM(IF(R280&gt;R278,1,0),IF(T280&gt;T278,1,0),IF(V280&gt;V278,1,0),IF(X280&gt;X278,1,0),IF(Z280&gt;Z278,1,0))&lt;&gt;3,"E",""),""),"")</f>
        <v/>
      </c>
      <c r="AC281" s="2"/>
      <c r="AD281" s="2"/>
      <c r="AE281" s="2"/>
      <c r="AF281" s="2"/>
      <c r="AG281" s="2"/>
      <c r="AH281" s="2"/>
      <c r="AI281" s="2"/>
      <c r="AJ281" s="2"/>
      <c r="AK281" s="2"/>
      <c r="AL281" s="2"/>
      <c r="AM281" s="2"/>
      <c r="AN281" s="2"/>
      <c r="AO281" s="2"/>
      <c r="AP281" s="2"/>
      <c r="AQ281" s="154" t="str">
        <f>CONCATENATE($A265," ",$D265,","," ",$F263)</f>
        <v>Group: 5, Men's Singles</v>
      </c>
      <c r="AR281" s="155"/>
      <c r="AS281" s="155"/>
      <c r="AT281" s="155"/>
      <c r="AU281" s="155"/>
      <c r="AV281" s="155"/>
      <c r="AW281" s="155"/>
      <c r="AX281" s="155"/>
      <c r="AY281" s="155"/>
      <c r="AZ281" s="155"/>
      <c r="BA281" s="155"/>
      <c r="BB281" s="155"/>
      <c r="BC281" s="156"/>
      <c r="BD281" s="163">
        <f>A286</f>
        <v>3</v>
      </c>
      <c r="BE281" s="164"/>
      <c r="BF281" s="183" t="str">
        <f>C286</f>
        <v>A</v>
      </c>
      <c r="BG281" s="185" t="str">
        <f>IF(VLOOKUP($BF281,$A267:$C273,3,FALSE)=0,"",CONCATENATE(VLOOKUP(VLOOKUP($BF281,$A267:$C273,3,FALSE),Players!$C:$G,4,FALSE)," ",VLOOKUP($BF281,$A267:$C273,3,FALSE)," ",IF(ISERROR(VLOOKUP(VLOOKUP($BF281,$A267:$C273,3,FALSE),Players!$C:$G,5,FALSE)),"()",CONCATENATE("(",VLOOKUP(VLOOKUP($BF281,$A267:$C273,3,FALSE),Players!$C:$G,5,FALSE),")"))))</f>
        <v/>
      </c>
      <c r="BH281" s="186"/>
      <c r="BI281" s="186"/>
      <c r="BJ281" s="186"/>
      <c r="BK281" s="186"/>
      <c r="BL281" s="186"/>
      <c r="BM281" s="186"/>
      <c r="BN281" s="186"/>
      <c r="BO281" s="186"/>
      <c r="BP281" s="186"/>
      <c r="BQ281" s="186"/>
      <c r="BR281" s="186"/>
      <c r="BS281" s="186"/>
      <c r="BT281" s="186"/>
      <c r="BU281" s="187"/>
      <c r="BV281" s="170" t="str">
        <f>IF(D286&lt;&gt;"",D286,"")</f>
        <v/>
      </c>
      <c r="BW281" s="171"/>
      <c r="BX281" s="170" t="str">
        <f>IF(F286&lt;&gt;"",F286,"")</f>
        <v/>
      </c>
      <c r="BY281" s="171"/>
      <c r="BZ281" s="170" t="str">
        <f>IF(H286&lt;&gt;"",H286,"")</f>
        <v/>
      </c>
      <c r="CA281" s="171"/>
      <c r="CB281" s="170" t="str">
        <f>IF(J286&lt;&gt;"",J286,"")</f>
        <v/>
      </c>
      <c r="CC281" s="171"/>
      <c r="CD281" s="170" t="str">
        <f>IF(L286&lt;&gt;"",L286,"")</f>
        <v/>
      </c>
      <c r="CE281" s="171"/>
      <c r="CF281" s="174" t="str">
        <f>IF($CD281=$CD283,IF($CB281=$CB283,IF($BZ281&lt;&gt;"",IF($BZ281&gt;$BZ283,"W","L"),""),IF($CB281&gt;$CB283,"W","L")),IF($CD281&gt;$CD283,"W","L"))</f>
        <v/>
      </c>
    </row>
    <row r="282" spans="1:84" ht="11.25" customHeight="1">
      <c r="A282" s="170">
        <v>2</v>
      </c>
      <c r="B282" s="191"/>
      <c r="C282" s="183" t="str">
        <f>IF($D263="1P","B","B")</f>
        <v>B</v>
      </c>
      <c r="D282" s="197"/>
      <c r="E282" s="198"/>
      <c r="F282" s="197"/>
      <c r="G282" s="198"/>
      <c r="H282" s="197"/>
      <c r="I282" s="198"/>
      <c r="J282" s="197"/>
      <c r="K282" s="198"/>
      <c r="L282" s="197"/>
      <c r="M282" s="208"/>
      <c r="N282" s="69" t="str">
        <f>IF(CF271&lt;&gt;"",IF(CF271="W",IF(SUM(IF(D282&gt;D284,1,0),IF(F282&gt;F284,1,0),IF(H282&gt;H284,1,0),IF(J282&gt;J284,1,0),IF(L282&gt;L284,1,0))&lt;&gt;3,"E",""),""),"")</f>
        <v/>
      </c>
      <c r="O282" s="170">
        <v>5</v>
      </c>
      <c r="P282" s="191"/>
      <c r="Q282" s="183" t="str">
        <f>IF($D263="1P","A","A")</f>
        <v>A</v>
      </c>
      <c r="R282" s="197"/>
      <c r="S282" s="198"/>
      <c r="T282" s="197"/>
      <c r="U282" s="198"/>
      <c r="V282" s="197"/>
      <c r="W282" s="198"/>
      <c r="X282" s="197"/>
      <c r="Y282" s="198"/>
      <c r="Z282" s="197"/>
      <c r="AA282" s="208"/>
      <c r="AB282" s="69" t="str">
        <f>IF(CF301&lt;&gt;"",IF(CF301="W",IF(SUM(IF(R282&gt;R284,1,0),IF(T282&gt;T284,1,0),IF(V282&gt;V284,1,0),IF(X282&gt;X284,1,0),IF(Z282&gt;Z284,1,0))&lt;&gt;3,"E",""),""),"")</f>
        <v/>
      </c>
      <c r="AP282" s="3"/>
      <c r="AQ282" s="157"/>
      <c r="AR282" s="158"/>
      <c r="AS282" s="158"/>
      <c r="AT282" s="158"/>
      <c r="AU282" s="158"/>
      <c r="AV282" s="158"/>
      <c r="AW282" s="158"/>
      <c r="AX282" s="158"/>
      <c r="AY282" s="158"/>
      <c r="AZ282" s="158"/>
      <c r="BA282" s="158"/>
      <c r="BB282" s="158"/>
      <c r="BC282" s="159"/>
      <c r="BD282" s="165"/>
      <c r="BE282" s="166"/>
      <c r="BF282" s="184"/>
      <c r="BG282" s="188"/>
      <c r="BH282" s="189"/>
      <c r="BI282" s="189"/>
      <c r="BJ282" s="189"/>
      <c r="BK282" s="189"/>
      <c r="BL282" s="189"/>
      <c r="BM282" s="189"/>
      <c r="BN282" s="189"/>
      <c r="BO282" s="189"/>
      <c r="BP282" s="189"/>
      <c r="BQ282" s="189"/>
      <c r="BR282" s="189"/>
      <c r="BS282" s="189"/>
      <c r="BT282" s="189"/>
      <c r="BU282" s="190"/>
      <c r="BV282" s="172"/>
      <c r="BW282" s="173"/>
      <c r="BX282" s="172"/>
      <c r="BY282" s="173"/>
      <c r="BZ282" s="172"/>
      <c r="CA282" s="173"/>
      <c r="CB282" s="172"/>
      <c r="CC282" s="173"/>
      <c r="CD282" s="172"/>
      <c r="CE282" s="173"/>
      <c r="CF282" s="174"/>
    </row>
    <row r="283" spans="1:84" ht="11.25" customHeight="1">
      <c r="A283" s="192"/>
      <c r="B283" s="193"/>
      <c r="C283" s="196"/>
      <c r="D283" s="199"/>
      <c r="E283" s="200"/>
      <c r="F283" s="199"/>
      <c r="G283" s="200"/>
      <c r="H283" s="199"/>
      <c r="I283" s="200"/>
      <c r="J283" s="199"/>
      <c r="K283" s="200"/>
      <c r="L283" s="199"/>
      <c r="M283" s="209"/>
      <c r="N283" s="69" t="str">
        <f>IF(CF271&lt;&gt;"",IF(ISERROR(AND(BV275="",BX275="",BZ275="",CB275="",CD275="")),"E",IF(AND(BV275="",BX275="",BZ275="",CB275="",CD275=""),"","E")),"")</f>
        <v/>
      </c>
      <c r="O283" s="192"/>
      <c r="P283" s="193"/>
      <c r="Q283" s="196"/>
      <c r="R283" s="199"/>
      <c r="S283" s="200"/>
      <c r="T283" s="199"/>
      <c r="U283" s="200"/>
      <c r="V283" s="199"/>
      <c r="W283" s="200"/>
      <c r="X283" s="199"/>
      <c r="Y283" s="200"/>
      <c r="Z283" s="199"/>
      <c r="AA283" s="209"/>
      <c r="AB283" s="69" t="str">
        <f>IF(CF301&lt;&gt;"",IF(ISERROR(AND(BV305="",BX305="",BZ305="",CB305="",CD305="")),"E",IF(AND(BV305="",BX305="",BZ305="",CB305="",CD305=""),"","E")),"")</f>
        <v/>
      </c>
      <c r="AP283" s="3"/>
      <c r="AQ283" s="157"/>
      <c r="AR283" s="158"/>
      <c r="AS283" s="158"/>
      <c r="AT283" s="158"/>
      <c r="AU283" s="158"/>
      <c r="AV283" s="158"/>
      <c r="AW283" s="158"/>
      <c r="AX283" s="158"/>
      <c r="AY283" s="158"/>
      <c r="AZ283" s="158"/>
      <c r="BA283" s="158"/>
      <c r="BB283" s="158"/>
      <c r="BC283" s="159"/>
      <c r="BD283" s="165"/>
      <c r="BE283" s="166"/>
      <c r="BF283" s="175" t="str">
        <f>C288</f>
        <v>B</v>
      </c>
      <c r="BG283" s="177" t="str">
        <f>IF(VLOOKUP($BF283,$A267:$C273,3,FALSE)=0,"",CONCATENATE(VLOOKUP(VLOOKUP($BF283,$A267:$C273,3,FALSE),Players!$C:$G,4,FALSE)," ",VLOOKUP($BF283,$A267:$C273,3,FALSE)," ",IF(ISERROR(VLOOKUP(VLOOKUP($BF283,$A267:$C273,3,FALSE),Players!$C:$G,5,FALSE)),"()",CONCATENATE("(",VLOOKUP(VLOOKUP($BF283,$A267:$C273,3,FALSE),Players!$C:$G,5,FALSE),")"))))</f>
        <v/>
      </c>
      <c r="BH283" s="178"/>
      <c r="BI283" s="178"/>
      <c r="BJ283" s="178"/>
      <c r="BK283" s="178"/>
      <c r="BL283" s="178"/>
      <c r="BM283" s="178"/>
      <c r="BN283" s="178"/>
      <c r="BO283" s="178"/>
      <c r="BP283" s="178"/>
      <c r="BQ283" s="178"/>
      <c r="BR283" s="178"/>
      <c r="BS283" s="178"/>
      <c r="BT283" s="178"/>
      <c r="BU283" s="179"/>
      <c r="BV283" s="150" t="str">
        <f>IF(D288&lt;&gt;"",D288,"")</f>
        <v/>
      </c>
      <c r="BW283" s="151"/>
      <c r="BX283" s="150" t="str">
        <f>IF(F288&lt;&gt;"",F288,"")</f>
        <v/>
      </c>
      <c r="BY283" s="151"/>
      <c r="BZ283" s="150" t="str">
        <f>IF(H288&lt;&gt;"",H288,"")</f>
        <v/>
      </c>
      <c r="CA283" s="151"/>
      <c r="CB283" s="150" t="str">
        <f>IF(J288&lt;&gt;"",J288,"")</f>
        <v/>
      </c>
      <c r="CC283" s="151"/>
      <c r="CD283" s="150" t="str">
        <f>IF(L288&lt;&gt;"",L288,"")</f>
        <v/>
      </c>
      <c r="CE283" s="151"/>
      <c r="CF283" s="174" t="str">
        <f>IF($CF281&lt;&gt;"",IF(CF281="W","L","W"),"")</f>
        <v/>
      </c>
    </row>
    <row r="284" spans="1:84" ht="11.25" customHeight="1" thickBot="1">
      <c r="A284" s="192"/>
      <c r="B284" s="193"/>
      <c r="C284" s="175" t="str">
        <f>IF($D263="1P","C","D")</f>
        <v>D</v>
      </c>
      <c r="D284" s="201"/>
      <c r="E284" s="202"/>
      <c r="F284" s="201"/>
      <c r="G284" s="202"/>
      <c r="H284" s="201"/>
      <c r="I284" s="202"/>
      <c r="J284" s="201"/>
      <c r="K284" s="202"/>
      <c r="L284" s="201"/>
      <c r="M284" s="205"/>
      <c r="N284" s="69" t="str">
        <f>IF(CF271&lt;&gt;"",IF(ISERROR(AND(BV275="",BX275="",BZ275="",CB275="",CD275="")),"E",IF(AND(BV275="",BX275="",BZ275="",CB275="",CD275=""),"","E")),"")</f>
        <v/>
      </c>
      <c r="O284" s="192"/>
      <c r="P284" s="193"/>
      <c r="Q284" s="175" t="str">
        <f>IF($D263="1P","B","D")</f>
        <v>D</v>
      </c>
      <c r="R284" s="201"/>
      <c r="S284" s="202"/>
      <c r="T284" s="201"/>
      <c r="U284" s="202"/>
      <c r="V284" s="201"/>
      <c r="W284" s="202"/>
      <c r="X284" s="201"/>
      <c r="Y284" s="202"/>
      <c r="Z284" s="201"/>
      <c r="AA284" s="205"/>
      <c r="AB284" s="69" t="str">
        <f>IF(CF301&lt;&gt;"",IF(ISERROR(AND(BV305="",BX305="",BZ305="",CB305="",CD305="")),"E",IF(AND(BV305="",BX305="",BZ305="",CB305="",CD305=""),"","E")),"")</f>
        <v/>
      </c>
      <c r="AP284" s="3"/>
      <c r="AQ284" s="160"/>
      <c r="AR284" s="161"/>
      <c r="AS284" s="161"/>
      <c r="AT284" s="161"/>
      <c r="AU284" s="161"/>
      <c r="AV284" s="161"/>
      <c r="AW284" s="161"/>
      <c r="AX284" s="161"/>
      <c r="AY284" s="161"/>
      <c r="AZ284" s="161"/>
      <c r="BA284" s="161"/>
      <c r="BB284" s="161"/>
      <c r="BC284" s="162"/>
      <c r="BD284" s="167"/>
      <c r="BE284" s="168"/>
      <c r="BF284" s="176"/>
      <c r="BG284" s="180"/>
      <c r="BH284" s="181"/>
      <c r="BI284" s="181"/>
      <c r="BJ284" s="181"/>
      <c r="BK284" s="181"/>
      <c r="BL284" s="181"/>
      <c r="BM284" s="181"/>
      <c r="BN284" s="181"/>
      <c r="BO284" s="181"/>
      <c r="BP284" s="181"/>
      <c r="BQ284" s="181"/>
      <c r="BR284" s="181"/>
      <c r="BS284" s="181"/>
      <c r="BT284" s="181"/>
      <c r="BU284" s="182"/>
      <c r="BV284" s="152"/>
      <c r="BW284" s="153"/>
      <c r="BX284" s="152"/>
      <c r="BY284" s="153"/>
      <c r="BZ284" s="152"/>
      <c r="CA284" s="153"/>
      <c r="CB284" s="152"/>
      <c r="CC284" s="153"/>
      <c r="CD284" s="152"/>
      <c r="CE284" s="153"/>
      <c r="CF284" s="174"/>
    </row>
    <row r="285" spans="1:84" ht="11.25" customHeight="1" thickBot="1">
      <c r="A285" s="194"/>
      <c r="B285" s="195"/>
      <c r="C285" s="207"/>
      <c r="D285" s="203"/>
      <c r="E285" s="204"/>
      <c r="F285" s="203"/>
      <c r="G285" s="204"/>
      <c r="H285" s="203"/>
      <c r="I285" s="204"/>
      <c r="J285" s="203"/>
      <c r="K285" s="204"/>
      <c r="L285" s="203"/>
      <c r="M285" s="206"/>
      <c r="N285" s="69" t="str">
        <f>IF(CF273&lt;&gt;"",IF(CF273="W",IF(SUM(IF(D284&gt;D282,1,0),IF(F284&gt;F282,1,0),IF(H284&gt;H282,1,0),IF(J284&gt;J282,1,0),IF(L284&gt;L282,1,0))&lt;&gt;3,"E",""),""),"")</f>
        <v/>
      </c>
      <c r="O285" s="194"/>
      <c r="P285" s="195"/>
      <c r="Q285" s="207"/>
      <c r="R285" s="203"/>
      <c r="S285" s="204"/>
      <c r="T285" s="203"/>
      <c r="U285" s="204"/>
      <c r="V285" s="203"/>
      <c r="W285" s="204"/>
      <c r="X285" s="203"/>
      <c r="Y285" s="204"/>
      <c r="Z285" s="203"/>
      <c r="AA285" s="206"/>
      <c r="AB285" s="69" t="str">
        <f>IF(CF303&lt;&gt;"",IF(CF303="W",IF(SUM(IF(R284&gt;R282,1,0),IF(T284&gt;T282,1,0),IF(V284&gt;V282,1,0),IF(X284&gt;X282,1,0),IF(Z284&gt;Z282,1,0))&lt;&gt;3,"E",""),""),"")</f>
        <v/>
      </c>
      <c r="AP285" s="3"/>
      <c r="AQ285" s="126"/>
      <c r="AR285" s="126"/>
      <c r="AS285" s="126"/>
      <c r="AT285" s="126"/>
      <c r="AU285" s="126"/>
      <c r="AV285" s="126"/>
      <c r="AW285" s="126"/>
      <c r="AX285" s="126"/>
      <c r="AY285" s="126"/>
      <c r="AZ285" s="126"/>
      <c r="BA285" s="126"/>
      <c r="BB285" s="126"/>
      <c r="BC285" s="126"/>
      <c r="BV285" s="169" t="str">
        <f>IF(CF281&lt;&gt;"",IF(AND(AND(BV281&gt;-1,BV283&gt;-1),OR(BV281&gt;10,BV283&gt;10),ABS(BV281-BV283)&gt;1,IF(OR(BV281&gt;11,BV283&gt;11),ABS(BV281-BV283)=2,TRUE),BV281=INT(BV281),BV283=INT(BV283)),"","Error"),"")</f>
        <v/>
      </c>
      <c r="BW285" s="169"/>
      <c r="BX285" s="169" t="str">
        <f>IF(CF281&lt;&gt;"",IF(AND(AND(BX281&gt;-1,BX283&gt;-1),OR(BX281&gt;10,BX283&gt;10),ABS(BX281-BX283)&gt;1,IF(OR(BX281&gt;11,BX283&gt;11),ABS(BX281-BX283)=2,TRUE),BX281=INT(BX281),BX283=INT(BX283)),"","Error"),"")</f>
        <v/>
      </c>
      <c r="BY285" s="169"/>
      <c r="BZ285" s="169" t="str">
        <f>IF(CF281&lt;&gt;"",IF(AND(AND(BZ281&gt;-1,BZ283&gt;-1),OR(BZ281&gt;10,BZ283&gt;10),ABS(BZ281-BZ283)&gt;1,IF(OR(BZ281&gt;11,BZ283&gt;11),ABS(BZ281-BZ283)=2,TRUE),BZ281=INT(BZ281),BZ283=INT(BZ283)),"","Error"),"")</f>
        <v/>
      </c>
      <c r="CA285" s="169"/>
      <c r="CB285" s="169" t="str">
        <f>IF(AND(CF281&lt;&gt;"",CB281&lt;&gt;""),IF(AND(AND(CB281&gt;-1,CB283&gt;-1),OR(CB281&gt;10,CB283&gt;10),ABS(CB281-CB283)&gt;1,IF(OR(CB281&gt;11,CB283&gt;11),ABS(CB281-CB283)=2,TRUE),CB281=INT(CB281),CB283=INT(CB283)),"","Error"),"")</f>
        <v/>
      </c>
      <c r="CC285" s="169"/>
      <c r="CD285" s="169" t="str">
        <f>IF(AND(CF281&lt;&gt;"",CD281&lt;&gt;""),IF(AND(AND(CD281&gt;-1,CD283&gt;-1),OR(CD281&gt;10,CD283&gt;10),ABS(CD281-CD283)&gt;1,IF(OR(CD281&gt;11,CD283&gt;11),ABS(CD281-CD283)=2,TRUE),CD281=INT(CD281),CD283=INT(CD283)),"","Error"),"")</f>
        <v/>
      </c>
      <c r="CE285" s="169"/>
    </row>
    <row r="286" spans="1:84" ht="11.25" customHeight="1">
      <c r="A286" s="170">
        <v>3</v>
      </c>
      <c r="B286" s="191"/>
      <c r="C286" s="183" t="str">
        <f>IF($D263="1P","A","A")</f>
        <v>A</v>
      </c>
      <c r="D286" s="197"/>
      <c r="E286" s="198"/>
      <c r="F286" s="197"/>
      <c r="G286" s="198"/>
      <c r="H286" s="197"/>
      <c r="I286" s="198"/>
      <c r="J286" s="197"/>
      <c r="K286" s="198"/>
      <c r="L286" s="197"/>
      <c r="M286" s="208"/>
      <c r="N286" s="69" t="str">
        <f>IF(CF281&lt;&gt;"",IF(CF281="W",IF(SUM(IF(D286&gt;D288,1,0),IF(F286&gt;F288,1,0),IF(H286&gt;H288,1,0),IF(J286&gt;J288,1,0),IF(L286&gt;L288,1,0))&lt;&gt;3,"E",""),""),"")</f>
        <v/>
      </c>
      <c r="O286" s="170">
        <v>6</v>
      </c>
      <c r="P286" s="191"/>
      <c r="Q286" s="183" t="str">
        <f>IF($D263="1P","C","B")</f>
        <v>B</v>
      </c>
      <c r="R286" s="197"/>
      <c r="S286" s="198"/>
      <c r="T286" s="197"/>
      <c r="U286" s="198"/>
      <c r="V286" s="197"/>
      <c r="W286" s="198"/>
      <c r="X286" s="197"/>
      <c r="Y286" s="198"/>
      <c r="Z286" s="197"/>
      <c r="AA286" s="208"/>
      <c r="AB286" s="69" t="str">
        <f>IF(CF311&lt;&gt;"",IF(CF311="W",IF(SUM(IF(R286&gt;R288,1,0),IF(T286&gt;T288,1,0),IF(V286&gt;V288,1,0),IF(X286&gt;X288,1,0),IF(Z286&gt;Z288,1,0))&lt;&gt;3,"E",""),""),"")</f>
        <v/>
      </c>
      <c r="AP286" s="3"/>
      <c r="AQ286" s="126"/>
      <c r="AR286" s="126"/>
      <c r="AS286" s="126"/>
      <c r="AT286" s="126"/>
      <c r="AU286" s="126"/>
      <c r="AV286" s="126"/>
      <c r="AW286" s="126"/>
      <c r="AX286" s="126"/>
      <c r="AY286" s="126"/>
      <c r="AZ286" s="126"/>
      <c r="BA286" s="126"/>
      <c r="BB286" s="126"/>
      <c r="BC286" s="126"/>
    </row>
    <row r="287" spans="1:84" ht="11.25" customHeight="1">
      <c r="A287" s="192"/>
      <c r="B287" s="193"/>
      <c r="C287" s="196"/>
      <c r="D287" s="199"/>
      <c r="E287" s="200"/>
      <c r="F287" s="199"/>
      <c r="G287" s="200"/>
      <c r="H287" s="199"/>
      <c r="I287" s="200"/>
      <c r="J287" s="199"/>
      <c r="K287" s="200"/>
      <c r="L287" s="199"/>
      <c r="M287" s="209"/>
      <c r="N287" s="69" t="str">
        <f>IF(CF281&lt;&gt;"",IF(ISERROR(AND(BV285="",BX285="",BZ285="",CB285="",CD285="")),"E",IF(AND(BV285="",BX285="",BZ285="",CB285="",CD285=""),"","E")),"")</f>
        <v/>
      </c>
      <c r="O287" s="192"/>
      <c r="P287" s="193"/>
      <c r="Q287" s="196"/>
      <c r="R287" s="199"/>
      <c r="S287" s="200"/>
      <c r="T287" s="199"/>
      <c r="U287" s="200"/>
      <c r="V287" s="199"/>
      <c r="W287" s="200"/>
      <c r="X287" s="199"/>
      <c r="Y287" s="200"/>
      <c r="Z287" s="199"/>
      <c r="AA287" s="209"/>
      <c r="AB287" s="69" t="str">
        <f>IF(CF311&lt;&gt;"",IF(ISERROR(AND(BV315="",BX315="",BZ315="",CB315="",CD315="")),"E",IF(AND(BV315="",BX315="",BZ315="",CB315="",CD315=""),"","E")),"")</f>
        <v/>
      </c>
      <c r="AP287" s="3"/>
      <c r="AQ287" s="127"/>
      <c r="AR287" s="127"/>
      <c r="AS287" s="127"/>
      <c r="AT287" s="127"/>
      <c r="AU287" s="127"/>
      <c r="AV287" s="127"/>
      <c r="AW287" s="127"/>
      <c r="AX287" s="127"/>
      <c r="AY287" s="127"/>
      <c r="AZ287" s="127"/>
      <c r="BA287" s="127"/>
      <c r="BB287" s="127"/>
      <c r="BC287" s="127"/>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3"/>
    </row>
    <row r="288" spans="1:84" ht="11.25" customHeight="1">
      <c r="A288" s="192"/>
      <c r="B288" s="193"/>
      <c r="C288" s="175" t="str">
        <f>IF($D263="1P","C","B")</f>
        <v>B</v>
      </c>
      <c r="D288" s="201"/>
      <c r="E288" s="202"/>
      <c r="F288" s="201"/>
      <c r="G288" s="202"/>
      <c r="H288" s="201"/>
      <c r="I288" s="202"/>
      <c r="J288" s="201"/>
      <c r="K288" s="202"/>
      <c r="L288" s="201"/>
      <c r="M288" s="205"/>
      <c r="N288" s="69" t="str">
        <f>IF(CF281&lt;&gt;"",IF(ISERROR(AND(BV285="",BX285="",BZ285="",CB285="",CD285="")),"E",IF(AND(BV285="",BX285="",BZ285="",CB285="",CD285=""),"","E")),"")</f>
        <v/>
      </c>
      <c r="O288" s="192"/>
      <c r="P288" s="193"/>
      <c r="Q288" s="175" t="str">
        <f>IF($D263="1P","D","C")</f>
        <v>C</v>
      </c>
      <c r="R288" s="201"/>
      <c r="S288" s="202"/>
      <c r="T288" s="201"/>
      <c r="U288" s="202"/>
      <c r="V288" s="201"/>
      <c r="W288" s="202"/>
      <c r="X288" s="201"/>
      <c r="Y288" s="202"/>
      <c r="Z288" s="201"/>
      <c r="AA288" s="205"/>
      <c r="AB288" s="69" t="str">
        <f>IF(CF311&lt;&gt;"",IF(ISERROR(AND(BV315="",BX315="",BZ315="",CB315="",CD315="")),"E",IF(AND(BV315="",BX315="",BZ315="",CB315="",CD315=""),"","E")),"")</f>
        <v/>
      </c>
      <c r="AP288" s="3"/>
      <c r="AQ288" s="128"/>
      <c r="AR288" s="128"/>
      <c r="AS288" s="128"/>
      <c r="AT288" s="128"/>
      <c r="AU288" s="128"/>
      <c r="AV288" s="128"/>
      <c r="AW288" s="128"/>
      <c r="AX288" s="128"/>
      <c r="AY288" s="128"/>
      <c r="AZ288" s="128"/>
      <c r="BA288" s="128"/>
      <c r="BB288" s="128"/>
      <c r="BC288" s="128"/>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3"/>
    </row>
    <row r="289" spans="1:84" ht="11.25" customHeight="1" thickBot="1">
      <c r="A289" s="194"/>
      <c r="B289" s="195"/>
      <c r="C289" s="207"/>
      <c r="D289" s="203"/>
      <c r="E289" s="204"/>
      <c r="F289" s="203"/>
      <c r="G289" s="204"/>
      <c r="H289" s="203"/>
      <c r="I289" s="204"/>
      <c r="J289" s="203"/>
      <c r="K289" s="204"/>
      <c r="L289" s="203"/>
      <c r="M289" s="206"/>
      <c r="N289" s="69" t="str">
        <f>IF(CF283&lt;&gt;"",IF(CF283="W",IF(SUM(IF(D288&gt;D286,1,0),IF(F288&gt;F286,1,0),IF(H288&gt;H286,1,0),IF(J288&gt;J286,1,0),IF(L288&gt;L286,1,0))&lt;&gt;3,"E",""),""),"")</f>
        <v/>
      </c>
      <c r="O289" s="194"/>
      <c r="P289" s="195"/>
      <c r="Q289" s="207"/>
      <c r="R289" s="203"/>
      <c r="S289" s="204"/>
      <c r="T289" s="203"/>
      <c r="U289" s="204"/>
      <c r="V289" s="203"/>
      <c r="W289" s="204"/>
      <c r="X289" s="203"/>
      <c r="Y289" s="204"/>
      <c r="Z289" s="203"/>
      <c r="AA289" s="206"/>
      <c r="AB289" s="69" t="str">
        <f>IF(CF313&lt;&gt;"",IF(CF313="W",IF(SUM(IF(R288&gt;R286,1,0),IF(T288&gt;T286,1,0),IF(V288&gt;V286,1,0),IF(X288&gt;X286,1,0),IF(Z288&gt;Z286,1,0))&lt;&gt;3,"E",""),""),"")</f>
        <v/>
      </c>
      <c r="AP289" s="3"/>
      <c r="AQ289" s="126"/>
      <c r="AR289" s="126"/>
      <c r="AS289" s="126"/>
      <c r="AT289" s="126"/>
      <c r="AU289" s="126"/>
      <c r="AV289" s="126"/>
      <c r="AW289" s="126"/>
      <c r="AX289" s="126"/>
      <c r="AY289" s="126"/>
      <c r="AZ289" s="126"/>
      <c r="BA289" s="126"/>
      <c r="BB289" s="126"/>
      <c r="BC289" s="126"/>
      <c r="CF289" s="3"/>
    </row>
    <row r="290" spans="1:84" ht="11.25" customHeight="1" thickBo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P290" s="3"/>
      <c r="AQ290" s="127"/>
      <c r="AR290" s="127"/>
      <c r="AS290" s="127"/>
      <c r="AT290" s="127"/>
      <c r="AU290" s="127"/>
      <c r="AV290" s="127"/>
      <c r="AW290" s="127"/>
      <c r="AX290" s="127"/>
      <c r="AY290" s="127"/>
      <c r="AZ290" s="127"/>
      <c r="BA290" s="127"/>
      <c r="BB290" s="127"/>
      <c r="BC290" s="127"/>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3"/>
    </row>
    <row r="291" spans="1:84" ht="11.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P291" s="3"/>
      <c r="AQ291" s="154" t="str">
        <f>CONCATENATE($A265," ",$D265,","," ",$F263)</f>
        <v>Group: 5, Men's Singles</v>
      </c>
      <c r="AR291" s="155"/>
      <c r="AS291" s="155"/>
      <c r="AT291" s="155"/>
      <c r="AU291" s="155"/>
      <c r="AV291" s="155"/>
      <c r="AW291" s="155"/>
      <c r="AX291" s="155"/>
      <c r="AY291" s="155"/>
      <c r="AZ291" s="155"/>
      <c r="BA291" s="155"/>
      <c r="BB291" s="155"/>
      <c r="BC291" s="156"/>
      <c r="BD291" s="163">
        <f>O278</f>
        <v>4</v>
      </c>
      <c r="BE291" s="164"/>
      <c r="BF291" s="183" t="str">
        <f>Q278</f>
        <v>C</v>
      </c>
      <c r="BG291" s="185" t="str">
        <f>IF(VLOOKUP($BF291,$A267:$C273,3,FALSE)=0,"",CONCATENATE(VLOOKUP(VLOOKUP($BF291,$A267:$C273,3,FALSE),Players!$C:$G,4,FALSE)," ",VLOOKUP($BF291,$A267:$C273,3,FALSE)," ",IF(ISERROR(VLOOKUP(VLOOKUP($BF291,$A267:$C273,3,FALSE),Players!$C:$G,5,FALSE)),"()",CONCATENATE("(",VLOOKUP(VLOOKUP($BF291,$A267:$C273,3,FALSE),Players!$C:$G,5,FALSE),")"))))</f>
        <v/>
      </c>
      <c r="BH291" s="186"/>
      <c r="BI291" s="186"/>
      <c r="BJ291" s="186"/>
      <c r="BK291" s="186"/>
      <c r="BL291" s="186"/>
      <c r="BM291" s="186"/>
      <c r="BN291" s="186"/>
      <c r="BO291" s="186"/>
      <c r="BP291" s="186"/>
      <c r="BQ291" s="186"/>
      <c r="BR291" s="186"/>
      <c r="BS291" s="186"/>
      <c r="BT291" s="186"/>
      <c r="BU291" s="187"/>
      <c r="BV291" s="170" t="str">
        <f>IF(R278&lt;&gt;"",R278,"")</f>
        <v/>
      </c>
      <c r="BW291" s="171"/>
      <c r="BX291" s="170" t="str">
        <f>IF(T278&lt;&gt;"",T278,"")</f>
        <v/>
      </c>
      <c r="BY291" s="171"/>
      <c r="BZ291" s="170" t="str">
        <f>IF(V278&lt;&gt;"",V278,"")</f>
        <v/>
      </c>
      <c r="CA291" s="171"/>
      <c r="CB291" s="170" t="str">
        <f>IF(X278&lt;&gt;"",X278,"")</f>
        <v/>
      </c>
      <c r="CC291" s="171"/>
      <c r="CD291" s="170" t="str">
        <f>IF(Z278&lt;&gt;"",Z278,"")</f>
        <v/>
      </c>
      <c r="CE291" s="171"/>
      <c r="CF291" s="174" t="str">
        <f>IF($CD291=$CD293,IF($CB291=$CB293,IF($BZ291&lt;&gt;"",IF($BZ291&gt;$BZ293,"W","L"),""),IF($CB291&gt;$CB293,"W","L")),IF($CD291&gt;$CD293,"W","L"))</f>
        <v/>
      </c>
    </row>
    <row r="292" spans="1:84" ht="11.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P292" s="3"/>
      <c r="AQ292" s="157"/>
      <c r="AR292" s="158"/>
      <c r="AS292" s="158"/>
      <c r="AT292" s="158"/>
      <c r="AU292" s="158"/>
      <c r="AV292" s="158"/>
      <c r="AW292" s="158"/>
      <c r="AX292" s="158"/>
      <c r="AY292" s="158"/>
      <c r="AZ292" s="158"/>
      <c r="BA292" s="158"/>
      <c r="BB292" s="158"/>
      <c r="BC292" s="159"/>
      <c r="BD292" s="165"/>
      <c r="BE292" s="166"/>
      <c r="BF292" s="184"/>
      <c r="BG292" s="188"/>
      <c r="BH292" s="189"/>
      <c r="BI292" s="189"/>
      <c r="BJ292" s="189"/>
      <c r="BK292" s="189"/>
      <c r="BL292" s="189"/>
      <c r="BM292" s="189"/>
      <c r="BN292" s="189"/>
      <c r="BO292" s="189"/>
      <c r="BP292" s="189"/>
      <c r="BQ292" s="189"/>
      <c r="BR292" s="189"/>
      <c r="BS292" s="189"/>
      <c r="BT292" s="189"/>
      <c r="BU292" s="190"/>
      <c r="BV292" s="172"/>
      <c r="BW292" s="173"/>
      <c r="BX292" s="172"/>
      <c r="BY292" s="173"/>
      <c r="BZ292" s="172"/>
      <c r="CA292" s="173"/>
      <c r="CB292" s="172"/>
      <c r="CC292" s="173"/>
      <c r="CD292" s="172"/>
      <c r="CE292" s="173"/>
      <c r="CF292" s="174"/>
    </row>
    <row r="293" spans="1:84" ht="11.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P293" s="3"/>
      <c r="AQ293" s="157"/>
      <c r="AR293" s="158"/>
      <c r="AS293" s="158"/>
      <c r="AT293" s="158"/>
      <c r="AU293" s="158"/>
      <c r="AV293" s="158"/>
      <c r="AW293" s="158"/>
      <c r="AX293" s="158"/>
      <c r="AY293" s="158"/>
      <c r="AZ293" s="158"/>
      <c r="BA293" s="158"/>
      <c r="BB293" s="158"/>
      <c r="BC293" s="159"/>
      <c r="BD293" s="165"/>
      <c r="BE293" s="166"/>
      <c r="BF293" s="175" t="str">
        <f>Q280</f>
        <v>D</v>
      </c>
      <c r="BG293" s="177" t="str">
        <f>IF(VLOOKUP($BF293,$A267:$C273,3,FALSE)=0,"",CONCATENATE(VLOOKUP(VLOOKUP($BF293,$A267:$C273,3,FALSE),Players!$C:$G,4,FALSE)," ",VLOOKUP($BF293,$A267:$C273,3,FALSE)," ",IF(ISERROR(VLOOKUP(VLOOKUP($BF293,$A267:$C273,3,FALSE),Players!$C:$G,5,FALSE)),"()",CONCATENATE("(",VLOOKUP(VLOOKUP($BF293,$A267:$C273,3,FALSE),Players!$C:$G,5,FALSE),")"))))</f>
        <v/>
      </c>
      <c r="BH293" s="178"/>
      <c r="BI293" s="178"/>
      <c r="BJ293" s="178"/>
      <c r="BK293" s="178"/>
      <c r="BL293" s="178"/>
      <c r="BM293" s="178"/>
      <c r="BN293" s="178"/>
      <c r="BO293" s="178"/>
      <c r="BP293" s="178"/>
      <c r="BQ293" s="178"/>
      <c r="BR293" s="178"/>
      <c r="BS293" s="178"/>
      <c r="BT293" s="178"/>
      <c r="BU293" s="179"/>
      <c r="BV293" s="150" t="str">
        <f>IF(R280&lt;&gt;"",R280,"")</f>
        <v/>
      </c>
      <c r="BW293" s="151"/>
      <c r="BX293" s="150" t="str">
        <f>IF(T280&lt;&gt;"",T280,"")</f>
        <v/>
      </c>
      <c r="BY293" s="151"/>
      <c r="BZ293" s="150" t="str">
        <f>IF(V280&lt;&gt;"",V280,"")</f>
        <v/>
      </c>
      <c r="CA293" s="151"/>
      <c r="CB293" s="150" t="str">
        <f>IF(X280&lt;&gt;"",X280,"")</f>
        <v/>
      </c>
      <c r="CC293" s="151"/>
      <c r="CD293" s="150" t="str">
        <f>IF(Z280&lt;&gt;"",Z280,"")</f>
        <v/>
      </c>
      <c r="CE293" s="151"/>
      <c r="CF293" s="174" t="str">
        <f>IF($CF291&lt;&gt;"",IF(CF291="W","L","W"),"")</f>
        <v/>
      </c>
    </row>
    <row r="294" spans="1:84" ht="11.25" customHeight="1" thickBo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P294" s="3"/>
      <c r="AQ294" s="160"/>
      <c r="AR294" s="161"/>
      <c r="AS294" s="161"/>
      <c r="AT294" s="161"/>
      <c r="AU294" s="161"/>
      <c r="AV294" s="161"/>
      <c r="AW294" s="161"/>
      <c r="AX294" s="161"/>
      <c r="AY294" s="161"/>
      <c r="AZ294" s="161"/>
      <c r="BA294" s="161"/>
      <c r="BB294" s="161"/>
      <c r="BC294" s="162"/>
      <c r="BD294" s="167"/>
      <c r="BE294" s="168"/>
      <c r="BF294" s="176"/>
      <c r="BG294" s="180"/>
      <c r="BH294" s="181"/>
      <c r="BI294" s="181"/>
      <c r="BJ294" s="181"/>
      <c r="BK294" s="181"/>
      <c r="BL294" s="181"/>
      <c r="BM294" s="181"/>
      <c r="BN294" s="181"/>
      <c r="BO294" s="181"/>
      <c r="BP294" s="181"/>
      <c r="BQ294" s="181"/>
      <c r="BR294" s="181"/>
      <c r="BS294" s="181"/>
      <c r="BT294" s="181"/>
      <c r="BU294" s="182"/>
      <c r="BV294" s="152"/>
      <c r="BW294" s="153"/>
      <c r="BX294" s="152"/>
      <c r="BY294" s="153"/>
      <c r="BZ294" s="152"/>
      <c r="CA294" s="153"/>
      <c r="CB294" s="152"/>
      <c r="CC294" s="153"/>
      <c r="CD294" s="152"/>
      <c r="CE294" s="153"/>
      <c r="CF294" s="174"/>
    </row>
    <row r="295" spans="1:84" ht="11.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P295" s="3"/>
      <c r="AQ295" s="126"/>
      <c r="AR295" s="126"/>
      <c r="AS295" s="126"/>
      <c r="AT295" s="126"/>
      <c r="AU295" s="126"/>
      <c r="AV295" s="126"/>
      <c r="AW295" s="126"/>
      <c r="AX295" s="126"/>
      <c r="AY295" s="126"/>
      <c r="AZ295" s="126"/>
      <c r="BA295" s="126"/>
      <c r="BB295" s="126"/>
      <c r="BC295" s="126"/>
      <c r="BV295" s="169" t="str">
        <f>IF(CF291&lt;&gt;"",IF(AND(AND(BV291&gt;-1,BV293&gt;-1),OR(BV291&gt;10,BV293&gt;10),ABS(BV291-BV293)&gt;1,IF(OR(BV291&gt;11,BV293&gt;11),ABS(BV291-BV293)=2,TRUE),BV291=INT(BV291),BV293=INT(BV293)),"","Error"),"")</f>
        <v/>
      </c>
      <c r="BW295" s="169"/>
      <c r="BX295" s="169" t="str">
        <f>IF(CF291&lt;&gt;"",IF(AND(AND(BX291&gt;-1,BX293&gt;-1),OR(BX291&gt;10,BX293&gt;10),ABS(BX291-BX293)&gt;1,IF(OR(BX291&gt;11,BX293&gt;11),ABS(BX291-BX293)=2,TRUE),BX291=INT(BX291),BX293=INT(BX293)),"","Error"),"")</f>
        <v/>
      </c>
      <c r="BY295" s="169"/>
      <c r="BZ295" s="169" t="str">
        <f>IF(CF291&lt;&gt;"",IF(AND(AND(BZ291&gt;-1,BZ293&gt;-1),OR(BZ291&gt;10,BZ293&gt;10),ABS(BZ291-BZ293)&gt;1,IF(OR(BZ291&gt;11,BZ293&gt;11),ABS(BZ291-BZ293)=2,TRUE),BZ291=INT(BZ291),BZ293=INT(BZ293)),"","Error"),"")</f>
        <v/>
      </c>
      <c r="CA295" s="169"/>
      <c r="CB295" s="169" t="str">
        <f>IF(AND(CF291&lt;&gt;"",CB291&lt;&gt;""),IF(AND(AND(CB291&gt;-1,CB293&gt;-1),OR(CB291&gt;10,CB293&gt;10),ABS(CB291-CB293)&gt;1,IF(OR(CB291&gt;11,CB293&gt;11),ABS(CB291-CB293)=2,TRUE),CB291=INT(CB291),CB293=INT(CB293)),"","Error"),"")</f>
        <v/>
      </c>
      <c r="CC295" s="169"/>
      <c r="CD295" s="169" t="str">
        <f>IF(AND(CF291&lt;&gt;"",CD291&lt;&gt;""),IF(AND(AND(CD291&gt;-1,CD293&gt;-1),OR(CD291&gt;10,CD293&gt;10),ABS(CD291-CD293)&gt;1,IF(OR(CD291&gt;11,CD293&gt;11),ABS(CD291-CD293)=2,TRUE),CD291=INT(CD291),CD293=INT(CD293)),"","Error"),"")</f>
        <v/>
      </c>
      <c r="CE295" s="169"/>
      <c r="CF295" s="3"/>
    </row>
    <row r="296" spans="1:84" ht="11.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P296" s="3"/>
      <c r="AQ296" s="126"/>
      <c r="AR296" s="126"/>
      <c r="AS296" s="126"/>
      <c r="AT296" s="126"/>
      <c r="AU296" s="126"/>
      <c r="AV296" s="126"/>
      <c r="AW296" s="126"/>
      <c r="AX296" s="126"/>
      <c r="AY296" s="126"/>
      <c r="AZ296" s="126"/>
      <c r="BA296" s="126"/>
      <c r="BB296" s="126"/>
      <c r="BC296" s="126"/>
      <c r="CF296" s="3"/>
    </row>
    <row r="297" spans="1:84" ht="11.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P297" s="3"/>
      <c r="AQ297" s="127"/>
      <c r="AR297" s="127"/>
      <c r="AS297" s="127"/>
      <c r="AT297" s="127"/>
      <c r="AU297" s="127"/>
      <c r="AV297" s="127"/>
      <c r="AW297" s="127"/>
      <c r="AX297" s="127"/>
      <c r="AY297" s="127"/>
      <c r="AZ297" s="127"/>
      <c r="BA297" s="127"/>
      <c r="BB297" s="127"/>
      <c r="BC297" s="127"/>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3"/>
    </row>
    <row r="298" spans="1:84" ht="11.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P298" s="3"/>
      <c r="AQ298" s="128"/>
      <c r="AR298" s="128"/>
      <c r="AS298" s="128"/>
      <c r="AT298" s="128"/>
      <c r="AU298" s="128"/>
      <c r="AV298" s="128"/>
      <c r="AW298" s="128"/>
      <c r="AX298" s="128"/>
      <c r="AY298" s="128"/>
      <c r="AZ298" s="128"/>
      <c r="BA298" s="128"/>
      <c r="BB298" s="128"/>
      <c r="BC298" s="128"/>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3"/>
    </row>
    <row r="299" spans="1:84" ht="11.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P299" s="3"/>
      <c r="AQ299" s="126"/>
      <c r="AR299" s="126"/>
      <c r="AS299" s="126"/>
      <c r="AT299" s="126"/>
      <c r="AU299" s="126"/>
      <c r="AV299" s="126"/>
      <c r="AW299" s="126"/>
      <c r="AX299" s="126"/>
      <c r="AY299" s="126"/>
      <c r="AZ299" s="126"/>
      <c r="BA299" s="126"/>
      <c r="BB299" s="126"/>
      <c r="BC299" s="126"/>
      <c r="CF299" s="3"/>
    </row>
    <row r="300" spans="1:84" ht="11.25" customHeight="1" thickBo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P300" s="3"/>
      <c r="AQ300" s="127"/>
      <c r="AR300" s="127"/>
      <c r="AS300" s="127"/>
      <c r="AT300" s="127"/>
      <c r="AU300" s="127"/>
      <c r="AV300" s="127"/>
      <c r="AW300" s="127"/>
      <c r="AX300" s="127"/>
      <c r="AY300" s="127"/>
      <c r="AZ300" s="127"/>
      <c r="BA300" s="127"/>
      <c r="BB300" s="127"/>
      <c r="BC300" s="127"/>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3"/>
    </row>
    <row r="301" spans="1:84" ht="11.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P301" s="3"/>
      <c r="AQ301" s="154" t="str">
        <f>CONCATENATE($A265," ",$D265,","," ",$F263)</f>
        <v>Group: 5, Men's Singles</v>
      </c>
      <c r="AR301" s="155"/>
      <c r="AS301" s="155"/>
      <c r="AT301" s="155"/>
      <c r="AU301" s="155"/>
      <c r="AV301" s="155"/>
      <c r="AW301" s="155"/>
      <c r="AX301" s="155"/>
      <c r="AY301" s="155"/>
      <c r="AZ301" s="155"/>
      <c r="BA301" s="155"/>
      <c r="BB301" s="155"/>
      <c r="BC301" s="156"/>
      <c r="BD301" s="163">
        <f>O282</f>
        <v>5</v>
      </c>
      <c r="BE301" s="164"/>
      <c r="BF301" s="183" t="str">
        <f>Q282</f>
        <v>A</v>
      </c>
      <c r="BG301" s="185" t="str">
        <f>IF(VLOOKUP($BF301,$A267:$C273,3,FALSE)=0,"",CONCATENATE(VLOOKUP(VLOOKUP($BF301,$A267:$C273,3,FALSE),Players!$C:$G,4,FALSE)," ",VLOOKUP($BF301,$A267:$C273,3,FALSE)," ",IF(ISERROR(VLOOKUP(VLOOKUP($BF301,$A267:$C273,3,FALSE),Players!$C:$G,5,FALSE)),"()",CONCATENATE("(",VLOOKUP(VLOOKUP($BF301,$A267:$C273,3,FALSE),Players!$C:$G,5,FALSE),")"))))</f>
        <v/>
      </c>
      <c r="BH301" s="186"/>
      <c r="BI301" s="186"/>
      <c r="BJ301" s="186"/>
      <c r="BK301" s="186"/>
      <c r="BL301" s="186"/>
      <c r="BM301" s="186"/>
      <c r="BN301" s="186"/>
      <c r="BO301" s="186"/>
      <c r="BP301" s="186"/>
      <c r="BQ301" s="186"/>
      <c r="BR301" s="186"/>
      <c r="BS301" s="186"/>
      <c r="BT301" s="186"/>
      <c r="BU301" s="187"/>
      <c r="BV301" s="170" t="str">
        <f>IF(R282&lt;&gt;"",R282,"")</f>
        <v/>
      </c>
      <c r="BW301" s="171"/>
      <c r="BX301" s="170" t="str">
        <f>IF(T282&lt;&gt;"",T282,"")</f>
        <v/>
      </c>
      <c r="BY301" s="171"/>
      <c r="BZ301" s="170" t="str">
        <f>IF(V282&lt;&gt;"",V282,"")</f>
        <v/>
      </c>
      <c r="CA301" s="171"/>
      <c r="CB301" s="170" t="str">
        <f>IF(X282&lt;&gt;"",X282,"")</f>
        <v/>
      </c>
      <c r="CC301" s="171"/>
      <c r="CD301" s="170" t="str">
        <f>IF(Z282&lt;&gt;"",Z282,"")</f>
        <v/>
      </c>
      <c r="CE301" s="171"/>
      <c r="CF301" s="174" t="str">
        <f>IF($CD301=$CD303,IF($CB301=$CB303,IF($BZ301&lt;&gt;"",IF($BZ301&gt;$BZ303,"W","L"),""),IF($CB301&gt;$CB303,"W","L")),IF($CD301&gt;$CD303,"W","L"))</f>
        <v/>
      </c>
    </row>
    <row r="302" spans="1:84" ht="11.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P302" s="3"/>
      <c r="AQ302" s="157"/>
      <c r="AR302" s="158"/>
      <c r="AS302" s="158"/>
      <c r="AT302" s="158"/>
      <c r="AU302" s="158"/>
      <c r="AV302" s="158"/>
      <c r="AW302" s="158"/>
      <c r="AX302" s="158"/>
      <c r="AY302" s="158"/>
      <c r="AZ302" s="158"/>
      <c r="BA302" s="158"/>
      <c r="BB302" s="158"/>
      <c r="BC302" s="159"/>
      <c r="BD302" s="165"/>
      <c r="BE302" s="166"/>
      <c r="BF302" s="184"/>
      <c r="BG302" s="188"/>
      <c r="BH302" s="189"/>
      <c r="BI302" s="189"/>
      <c r="BJ302" s="189"/>
      <c r="BK302" s="189"/>
      <c r="BL302" s="189"/>
      <c r="BM302" s="189"/>
      <c r="BN302" s="189"/>
      <c r="BO302" s="189"/>
      <c r="BP302" s="189"/>
      <c r="BQ302" s="189"/>
      <c r="BR302" s="189"/>
      <c r="BS302" s="189"/>
      <c r="BT302" s="189"/>
      <c r="BU302" s="190"/>
      <c r="BV302" s="172"/>
      <c r="BW302" s="173"/>
      <c r="BX302" s="172"/>
      <c r="BY302" s="173"/>
      <c r="BZ302" s="172"/>
      <c r="CA302" s="173"/>
      <c r="CB302" s="172"/>
      <c r="CC302" s="173"/>
      <c r="CD302" s="172"/>
      <c r="CE302" s="173"/>
      <c r="CF302" s="174"/>
    </row>
    <row r="303" spans="1:84" ht="11.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P303" s="3"/>
      <c r="AQ303" s="157"/>
      <c r="AR303" s="158"/>
      <c r="AS303" s="158"/>
      <c r="AT303" s="158"/>
      <c r="AU303" s="158"/>
      <c r="AV303" s="158"/>
      <c r="AW303" s="158"/>
      <c r="AX303" s="158"/>
      <c r="AY303" s="158"/>
      <c r="AZ303" s="158"/>
      <c r="BA303" s="158"/>
      <c r="BB303" s="158"/>
      <c r="BC303" s="159"/>
      <c r="BD303" s="165"/>
      <c r="BE303" s="166"/>
      <c r="BF303" s="175" t="str">
        <f>Q284</f>
        <v>D</v>
      </c>
      <c r="BG303" s="177" t="str">
        <f>IF(VLOOKUP($BF303,$A267:$C273,3,FALSE)=0,"",CONCATENATE(VLOOKUP(VLOOKUP($BF303,$A267:$C273,3,FALSE),Players!$C:$G,4,FALSE)," ",VLOOKUP($BF303,$A267:$C273,3,FALSE)," ",IF(ISERROR(VLOOKUP(VLOOKUP($BF303,$A267:$C273,3,FALSE),Players!$C:$G,5,FALSE)),"()",CONCATENATE("(",VLOOKUP(VLOOKUP($BF303,$A267:$C273,3,FALSE),Players!$C:$G,5,FALSE),")"))))</f>
        <v/>
      </c>
      <c r="BH303" s="178"/>
      <c r="BI303" s="178"/>
      <c r="BJ303" s="178"/>
      <c r="BK303" s="178"/>
      <c r="BL303" s="178"/>
      <c r="BM303" s="178"/>
      <c r="BN303" s="178"/>
      <c r="BO303" s="178"/>
      <c r="BP303" s="178"/>
      <c r="BQ303" s="178"/>
      <c r="BR303" s="178"/>
      <c r="BS303" s="178"/>
      <c r="BT303" s="178"/>
      <c r="BU303" s="179"/>
      <c r="BV303" s="150" t="str">
        <f>IF(R284&lt;&gt;"",R284,"")</f>
        <v/>
      </c>
      <c r="BW303" s="151"/>
      <c r="BX303" s="150" t="str">
        <f>IF(T284&lt;&gt;"",T284,"")</f>
        <v/>
      </c>
      <c r="BY303" s="151"/>
      <c r="BZ303" s="150" t="str">
        <f>IF(V284&lt;&gt;"",V284,"")</f>
        <v/>
      </c>
      <c r="CA303" s="151"/>
      <c r="CB303" s="150" t="str">
        <f>IF(X284&lt;&gt;"",X284,"")</f>
        <v/>
      </c>
      <c r="CC303" s="151"/>
      <c r="CD303" s="150" t="str">
        <f>IF(Z284&lt;&gt;"",Z284,"")</f>
        <v/>
      </c>
      <c r="CE303" s="151"/>
      <c r="CF303" s="174" t="str">
        <f>IF($CF301&lt;&gt;"",IF(CF301="W","L","W"),"")</f>
        <v/>
      </c>
    </row>
    <row r="304" spans="1:84" ht="11.25" customHeight="1" thickBo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P304" s="3"/>
      <c r="AQ304" s="160"/>
      <c r="AR304" s="161"/>
      <c r="AS304" s="161"/>
      <c r="AT304" s="161"/>
      <c r="AU304" s="161"/>
      <c r="AV304" s="161"/>
      <c r="AW304" s="161"/>
      <c r="AX304" s="161"/>
      <c r="AY304" s="161"/>
      <c r="AZ304" s="161"/>
      <c r="BA304" s="161"/>
      <c r="BB304" s="161"/>
      <c r="BC304" s="162"/>
      <c r="BD304" s="167"/>
      <c r="BE304" s="168"/>
      <c r="BF304" s="176"/>
      <c r="BG304" s="180"/>
      <c r="BH304" s="181"/>
      <c r="BI304" s="181"/>
      <c r="BJ304" s="181"/>
      <c r="BK304" s="181"/>
      <c r="BL304" s="181"/>
      <c r="BM304" s="181"/>
      <c r="BN304" s="181"/>
      <c r="BO304" s="181"/>
      <c r="BP304" s="181"/>
      <c r="BQ304" s="181"/>
      <c r="BR304" s="181"/>
      <c r="BS304" s="181"/>
      <c r="BT304" s="181"/>
      <c r="BU304" s="182"/>
      <c r="BV304" s="152"/>
      <c r="BW304" s="153"/>
      <c r="BX304" s="152"/>
      <c r="BY304" s="153"/>
      <c r="BZ304" s="152"/>
      <c r="CA304" s="153"/>
      <c r="CB304" s="152"/>
      <c r="CC304" s="153"/>
      <c r="CD304" s="152"/>
      <c r="CE304" s="153"/>
      <c r="CF304" s="174"/>
    </row>
    <row r="305" spans="1:84" ht="11.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P305" s="3"/>
      <c r="AQ305" s="126"/>
      <c r="AR305" s="126"/>
      <c r="AS305" s="126"/>
      <c r="AT305" s="126"/>
      <c r="AU305" s="126"/>
      <c r="AV305" s="126"/>
      <c r="AW305" s="126"/>
      <c r="AX305" s="126"/>
      <c r="AY305" s="126"/>
      <c r="AZ305" s="126"/>
      <c r="BA305" s="126"/>
      <c r="BB305" s="126"/>
      <c r="BC305" s="126"/>
      <c r="BV305" s="169" t="str">
        <f>IF(CF301&lt;&gt;"",IF(AND(AND(BV301&gt;-1,BV303&gt;-1),OR(BV301&gt;10,BV303&gt;10),ABS(BV301-BV303)&gt;1,IF(OR(BV301&gt;11,BV303&gt;11),ABS(BV301-BV303)=2,TRUE),BV301=INT(BV301),BV303=INT(BV303)),"","Error"),"")</f>
        <v/>
      </c>
      <c r="BW305" s="169"/>
      <c r="BX305" s="169" t="str">
        <f>IF(CF301&lt;&gt;"",IF(AND(AND(BX301&gt;-1,BX303&gt;-1),OR(BX301&gt;10,BX303&gt;10),ABS(BX301-BX303)&gt;1,IF(OR(BX301&gt;11,BX303&gt;11),ABS(BX301-BX303)=2,TRUE),BX301=INT(BX301),BX303=INT(BX303)),"","Error"),"")</f>
        <v/>
      </c>
      <c r="BY305" s="169"/>
      <c r="BZ305" s="169" t="str">
        <f>IF(CF301&lt;&gt;"",IF(AND(AND(BZ301&gt;-1,BZ303&gt;-1),OR(BZ301&gt;10,BZ303&gt;10),ABS(BZ301-BZ303)&gt;1,IF(OR(BZ301&gt;11,BZ303&gt;11),ABS(BZ301-BZ303)=2,TRUE),BZ301=INT(BZ301),BZ303=INT(BZ303)),"","Error"),"")</f>
        <v/>
      </c>
      <c r="CA305" s="169"/>
      <c r="CB305" s="169" t="str">
        <f>IF(AND(CF301&lt;&gt;"",CB301&lt;&gt;""),IF(AND(AND(CB301&gt;-1,CB303&gt;-1),OR(CB301&gt;10,CB303&gt;10),ABS(CB301-CB303)&gt;1,IF(OR(CB301&gt;11,CB303&gt;11),ABS(CB301-CB303)=2,TRUE),CB301=INT(CB301),CB303=INT(CB303)),"","Error"),"")</f>
        <v/>
      </c>
      <c r="CC305" s="169"/>
      <c r="CD305" s="169" t="str">
        <f>IF(AND(CF301&lt;&gt;"",CD301&lt;&gt;""),IF(AND(AND(CD301&gt;-1,CD303&gt;-1),OR(CD301&gt;10,CD303&gt;10),ABS(CD301-CD303)&gt;1,IF(OR(CD301&gt;11,CD303&gt;11),ABS(CD301-CD303)=2,TRUE),CD301=INT(CD301),CD303=INT(CD303)),"","Error"),"")</f>
        <v/>
      </c>
      <c r="CE305" s="169"/>
      <c r="CF305" s="3"/>
    </row>
    <row r="306" spans="1:84" ht="11.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P306" s="3"/>
      <c r="AQ306" s="126"/>
      <c r="AR306" s="126"/>
      <c r="AS306" s="126"/>
      <c r="AT306" s="126"/>
      <c r="AU306" s="126"/>
      <c r="AV306" s="126"/>
      <c r="AW306" s="126"/>
      <c r="AX306" s="126"/>
      <c r="AY306" s="126"/>
      <c r="AZ306" s="126"/>
      <c r="BA306" s="126"/>
      <c r="BB306" s="126"/>
      <c r="BC306" s="126"/>
      <c r="CF306" s="3"/>
    </row>
    <row r="307" spans="1:84" ht="11.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P307" s="3"/>
      <c r="AQ307" s="127"/>
      <c r="AR307" s="127"/>
      <c r="AS307" s="127"/>
      <c r="AT307" s="127"/>
      <c r="AU307" s="127"/>
      <c r="AV307" s="127"/>
      <c r="AW307" s="127"/>
      <c r="AX307" s="127"/>
      <c r="AY307" s="127"/>
      <c r="AZ307" s="127"/>
      <c r="BA307" s="127"/>
      <c r="BB307" s="127"/>
      <c r="BC307" s="127"/>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3"/>
    </row>
    <row r="308" spans="1:84" ht="11.25" customHeight="1">
      <c r="A308" s="42"/>
      <c r="R308" s="42"/>
      <c r="S308" s="42"/>
      <c r="W308" s="42"/>
      <c r="X308" s="43"/>
      <c r="Y308" s="43"/>
      <c r="Z308" s="43"/>
      <c r="AA308" s="43"/>
      <c r="AB308" s="3"/>
      <c r="AP308" s="3"/>
      <c r="AQ308" s="128"/>
      <c r="AR308" s="128"/>
      <c r="AS308" s="128"/>
      <c r="AT308" s="128"/>
      <c r="AU308" s="128"/>
      <c r="AV308" s="128"/>
      <c r="AW308" s="128"/>
      <c r="AX308" s="128"/>
      <c r="AY308" s="128"/>
      <c r="AZ308" s="128"/>
      <c r="BA308" s="128"/>
      <c r="BB308" s="128"/>
      <c r="BC308" s="128"/>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3"/>
    </row>
    <row r="309" spans="1:84" ht="11.25" customHeight="1">
      <c r="A309" s="42"/>
      <c r="R309" s="42"/>
      <c r="S309" s="42"/>
      <c r="W309" s="42"/>
      <c r="AA309" s="42"/>
      <c r="AB309" s="3"/>
      <c r="AP309" s="3"/>
      <c r="AQ309" s="126"/>
      <c r="AR309" s="126"/>
      <c r="AS309" s="126"/>
      <c r="AT309" s="126"/>
      <c r="AU309" s="126"/>
      <c r="AV309" s="126"/>
      <c r="AW309" s="126"/>
      <c r="AX309" s="126"/>
      <c r="AY309" s="126"/>
      <c r="AZ309" s="126"/>
      <c r="BA309" s="126"/>
      <c r="BB309" s="126"/>
      <c r="BC309" s="126"/>
      <c r="CF309" s="3"/>
    </row>
    <row r="310" spans="1:84" ht="11.25" customHeight="1" thickBot="1">
      <c r="A310" s="42"/>
      <c r="R310" s="42"/>
      <c r="S310" s="42"/>
      <c r="W310" s="42"/>
      <c r="X310" s="43"/>
      <c r="Y310" s="43"/>
      <c r="Z310" s="43"/>
      <c r="AA310" s="43"/>
      <c r="AB310" s="43"/>
      <c r="AP310" s="3"/>
      <c r="AQ310" s="127"/>
      <c r="AR310" s="127"/>
      <c r="AS310" s="127"/>
      <c r="AT310" s="127"/>
      <c r="AU310" s="127"/>
      <c r="AV310" s="127"/>
      <c r="AW310" s="127"/>
      <c r="AX310" s="127"/>
      <c r="AY310" s="127"/>
      <c r="AZ310" s="127"/>
      <c r="BA310" s="127"/>
      <c r="BB310" s="127"/>
      <c r="BC310" s="127"/>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3"/>
    </row>
    <row r="311" spans="1:84" ht="11.25" customHeight="1">
      <c r="A311" s="2"/>
      <c r="R311" s="42"/>
      <c r="S311" s="42"/>
      <c r="W311" s="42"/>
      <c r="AA311" s="42"/>
      <c r="AB311" s="42"/>
      <c r="AP311" s="3"/>
      <c r="AQ311" s="154" t="str">
        <f>CONCATENATE($A265," ",$D265,","," ",$F263)</f>
        <v>Group: 5, Men's Singles</v>
      </c>
      <c r="AR311" s="155"/>
      <c r="AS311" s="155"/>
      <c r="AT311" s="155"/>
      <c r="AU311" s="155"/>
      <c r="AV311" s="155"/>
      <c r="AW311" s="155"/>
      <c r="AX311" s="155"/>
      <c r="AY311" s="155"/>
      <c r="AZ311" s="155"/>
      <c r="BA311" s="155"/>
      <c r="BB311" s="155"/>
      <c r="BC311" s="156"/>
      <c r="BD311" s="163">
        <f>O286</f>
        <v>6</v>
      </c>
      <c r="BE311" s="164"/>
      <c r="BF311" s="183" t="str">
        <f>Q286</f>
        <v>B</v>
      </c>
      <c r="BG311" s="185" t="str">
        <f>IF(VLOOKUP($BF311,$A267:$C273,3,FALSE)=0,"",CONCATENATE(VLOOKUP(VLOOKUP($BF311,$A267:$C273,3,FALSE),Players!$C:$G,4,FALSE)," ",VLOOKUP($BF311,$A267:$C273,3,FALSE)," ",IF(ISERROR(VLOOKUP(VLOOKUP($BF311,$A267:$C273,3,FALSE),Players!$C:$G,5,FALSE)),"()",CONCATENATE("(",VLOOKUP(VLOOKUP($BF311,$A267:$C273,3,FALSE),Players!$C:$G,5,FALSE),")"))))</f>
        <v/>
      </c>
      <c r="BH311" s="186"/>
      <c r="BI311" s="186"/>
      <c r="BJ311" s="186"/>
      <c r="BK311" s="186"/>
      <c r="BL311" s="186"/>
      <c r="BM311" s="186"/>
      <c r="BN311" s="186"/>
      <c r="BO311" s="186"/>
      <c r="BP311" s="186"/>
      <c r="BQ311" s="186"/>
      <c r="BR311" s="186"/>
      <c r="BS311" s="186"/>
      <c r="BT311" s="186"/>
      <c r="BU311" s="187"/>
      <c r="BV311" s="170" t="str">
        <f>IF(R286&lt;&gt;"",R286,"")</f>
        <v/>
      </c>
      <c r="BW311" s="171"/>
      <c r="BX311" s="170" t="str">
        <f>IF(T286&lt;&gt;"",T286,"")</f>
        <v/>
      </c>
      <c r="BY311" s="171"/>
      <c r="BZ311" s="170" t="str">
        <f>IF(V286&lt;&gt;"",V286,"")</f>
        <v/>
      </c>
      <c r="CA311" s="171"/>
      <c r="CB311" s="170" t="str">
        <f>IF(X286&lt;&gt;"",X286,"")</f>
        <v/>
      </c>
      <c r="CC311" s="171"/>
      <c r="CD311" s="170" t="str">
        <f>IF(Z286&lt;&gt;"",Z286,"")</f>
        <v/>
      </c>
      <c r="CE311" s="171"/>
      <c r="CF311" s="174" t="str">
        <f>IF($CD311=$CD313,IF($CB311=$CB313,IF($BZ311&lt;&gt;"",IF($BZ311&gt;$BZ313,"W","L"),""),IF($CB311&gt;$CB313,"W","L")),IF($CD311&gt;$CD313,"W","L"))</f>
        <v/>
      </c>
    </row>
    <row r="312" spans="1:84" ht="11.25" customHeight="1">
      <c r="R312" s="42"/>
      <c r="S312" s="42"/>
      <c r="W312" s="42"/>
      <c r="X312" s="43"/>
      <c r="Y312" s="43"/>
      <c r="Z312" s="43"/>
      <c r="AA312" s="43"/>
      <c r="AB312" s="43"/>
      <c r="AP312" s="3"/>
      <c r="AQ312" s="157"/>
      <c r="AR312" s="158"/>
      <c r="AS312" s="158"/>
      <c r="AT312" s="158"/>
      <c r="AU312" s="158"/>
      <c r="AV312" s="158"/>
      <c r="AW312" s="158"/>
      <c r="AX312" s="158"/>
      <c r="AY312" s="158"/>
      <c r="AZ312" s="158"/>
      <c r="BA312" s="158"/>
      <c r="BB312" s="158"/>
      <c r="BC312" s="159"/>
      <c r="BD312" s="165"/>
      <c r="BE312" s="166"/>
      <c r="BF312" s="184"/>
      <c r="BG312" s="188"/>
      <c r="BH312" s="189"/>
      <c r="BI312" s="189"/>
      <c r="BJ312" s="189"/>
      <c r="BK312" s="189"/>
      <c r="BL312" s="189"/>
      <c r="BM312" s="189"/>
      <c r="BN312" s="189"/>
      <c r="BO312" s="189"/>
      <c r="BP312" s="189"/>
      <c r="BQ312" s="189"/>
      <c r="BR312" s="189"/>
      <c r="BS312" s="189"/>
      <c r="BT312" s="189"/>
      <c r="BU312" s="190"/>
      <c r="BV312" s="172"/>
      <c r="BW312" s="173"/>
      <c r="BX312" s="172"/>
      <c r="BY312" s="173"/>
      <c r="BZ312" s="172"/>
      <c r="CA312" s="173"/>
      <c r="CB312" s="172"/>
      <c r="CC312" s="173"/>
      <c r="CD312" s="172"/>
      <c r="CE312" s="173"/>
      <c r="CF312" s="174"/>
    </row>
    <row r="313" spans="1:84" ht="11.25" customHeight="1">
      <c r="A313" s="2"/>
      <c r="R313" s="42"/>
      <c r="S313" s="42"/>
      <c r="W313" s="42"/>
      <c r="AA313" s="42"/>
      <c r="AB313" s="42"/>
      <c r="AP313" s="3"/>
      <c r="AQ313" s="157"/>
      <c r="AR313" s="158"/>
      <c r="AS313" s="158"/>
      <c r="AT313" s="158"/>
      <c r="AU313" s="158"/>
      <c r="AV313" s="158"/>
      <c r="AW313" s="158"/>
      <c r="AX313" s="158"/>
      <c r="AY313" s="158"/>
      <c r="AZ313" s="158"/>
      <c r="BA313" s="158"/>
      <c r="BB313" s="158"/>
      <c r="BC313" s="159"/>
      <c r="BD313" s="165"/>
      <c r="BE313" s="166"/>
      <c r="BF313" s="175" t="str">
        <f>Q288</f>
        <v>C</v>
      </c>
      <c r="BG313" s="177" t="str">
        <f>IF(VLOOKUP($BF313,$A267:$C273,3,FALSE)=0,"",CONCATENATE(VLOOKUP(VLOOKUP($BF313,$A267:$C273,3,FALSE),Players!$C:$G,4,FALSE)," ",VLOOKUP($BF313,$A267:$C273,3,FALSE)," ",IF(ISERROR(VLOOKUP(VLOOKUP($BF313,$A267:$C273,3,FALSE),Players!$C:$G,5,FALSE)),"()",CONCATENATE("(",VLOOKUP(VLOOKUP($BF313,$A267:$C273,3,FALSE),Players!$C:$G,5,FALSE),")"))))</f>
        <v/>
      </c>
      <c r="BH313" s="178"/>
      <c r="BI313" s="178"/>
      <c r="BJ313" s="178"/>
      <c r="BK313" s="178"/>
      <c r="BL313" s="178"/>
      <c r="BM313" s="178"/>
      <c r="BN313" s="178"/>
      <c r="BO313" s="178"/>
      <c r="BP313" s="178"/>
      <c r="BQ313" s="178"/>
      <c r="BR313" s="178"/>
      <c r="BS313" s="178"/>
      <c r="BT313" s="178"/>
      <c r="BU313" s="179"/>
      <c r="BV313" s="150" t="str">
        <f>IF(R288&lt;&gt;"",R288,"")</f>
        <v/>
      </c>
      <c r="BW313" s="151"/>
      <c r="BX313" s="150" t="str">
        <f>IF(T288&lt;&gt;"",T288,"")</f>
        <v/>
      </c>
      <c r="BY313" s="151"/>
      <c r="BZ313" s="150" t="str">
        <f>IF(V288&lt;&gt;"",V288,"")</f>
        <v/>
      </c>
      <c r="CA313" s="151"/>
      <c r="CB313" s="150" t="str">
        <f>IF(X288&lt;&gt;"",X288,"")</f>
        <v/>
      </c>
      <c r="CC313" s="151"/>
      <c r="CD313" s="150" t="str">
        <f>IF(Z288&lt;&gt;"",Z288,"")</f>
        <v/>
      </c>
      <c r="CE313" s="151"/>
      <c r="CF313" s="174" t="str">
        <f>IF($CF311&lt;&gt;"",IF(CF311="W","L","W"),"")</f>
        <v/>
      </c>
    </row>
    <row r="314" spans="1:84" ht="11.25" customHeight="1" thickBot="1">
      <c r="A314" s="2"/>
      <c r="R314" s="42"/>
      <c r="S314" s="42"/>
      <c r="W314" s="42"/>
      <c r="X314" s="43"/>
      <c r="Y314" s="43"/>
      <c r="Z314" s="43"/>
      <c r="AA314" s="43"/>
      <c r="AB314" s="43"/>
      <c r="AP314" s="3"/>
      <c r="AQ314" s="160"/>
      <c r="AR314" s="161"/>
      <c r="AS314" s="161"/>
      <c r="AT314" s="161"/>
      <c r="AU314" s="161"/>
      <c r="AV314" s="161"/>
      <c r="AW314" s="161"/>
      <c r="AX314" s="161"/>
      <c r="AY314" s="161"/>
      <c r="AZ314" s="161"/>
      <c r="BA314" s="161"/>
      <c r="BB314" s="161"/>
      <c r="BC314" s="162"/>
      <c r="BD314" s="167"/>
      <c r="BE314" s="168"/>
      <c r="BF314" s="176"/>
      <c r="BG314" s="180"/>
      <c r="BH314" s="181"/>
      <c r="BI314" s="181"/>
      <c r="BJ314" s="181"/>
      <c r="BK314" s="181"/>
      <c r="BL314" s="181"/>
      <c r="BM314" s="181"/>
      <c r="BN314" s="181"/>
      <c r="BO314" s="181"/>
      <c r="BP314" s="181"/>
      <c r="BQ314" s="181"/>
      <c r="BR314" s="181"/>
      <c r="BS314" s="181"/>
      <c r="BT314" s="181"/>
      <c r="BU314" s="182"/>
      <c r="BV314" s="152"/>
      <c r="BW314" s="153"/>
      <c r="BX314" s="152"/>
      <c r="BY314" s="153"/>
      <c r="BZ314" s="152"/>
      <c r="CA314" s="153"/>
      <c r="CB314" s="152"/>
      <c r="CC314" s="153"/>
      <c r="CD314" s="152"/>
      <c r="CE314" s="153"/>
      <c r="CF314" s="174"/>
    </row>
    <row r="315" spans="1:84" ht="11.25" customHeight="1">
      <c r="A315" s="2"/>
      <c r="R315" s="42"/>
      <c r="S315" s="42"/>
      <c r="W315" s="42"/>
      <c r="AA315" s="42"/>
      <c r="AB315" s="42"/>
      <c r="AP315" s="3"/>
      <c r="AQ315" s="126"/>
      <c r="AR315" s="126"/>
      <c r="AS315" s="126"/>
      <c r="AT315" s="126"/>
      <c r="AU315" s="126"/>
      <c r="AV315" s="126"/>
      <c r="AW315" s="126"/>
      <c r="AX315" s="126"/>
      <c r="AY315" s="126"/>
      <c r="AZ315" s="126"/>
      <c r="BA315" s="126"/>
      <c r="BB315" s="126"/>
      <c r="BC315" s="126"/>
      <c r="BV315" s="169" t="str">
        <f>IF(CF311&lt;&gt;"",IF(AND(AND(BV311&gt;-1,BV313&gt;-1),OR(BV311&gt;10,BV313&gt;10),ABS(BV311-BV313)&gt;1,IF(OR(BV311&gt;11,BV313&gt;11),ABS(BV311-BV313)=2,TRUE),BV311=INT(BV311),BV313=INT(BV313)),"","Error"),"")</f>
        <v/>
      </c>
      <c r="BW315" s="169"/>
      <c r="BX315" s="169" t="str">
        <f>IF(CF311&lt;&gt;"",IF(AND(AND(BX311&gt;-1,BX313&gt;-1),OR(BX311&gt;10,BX313&gt;10),ABS(BX311-BX313)&gt;1,IF(OR(BX311&gt;11,BX313&gt;11),ABS(BX311-BX313)=2,TRUE),BX311=INT(BX311),BX313=INT(BX313)),"","Error"),"")</f>
        <v/>
      </c>
      <c r="BY315" s="169"/>
      <c r="BZ315" s="169" t="str">
        <f>IF(CF311&lt;&gt;"",IF(AND(AND(BZ311&gt;-1,BZ313&gt;-1),OR(BZ311&gt;10,BZ313&gt;10),ABS(BZ311-BZ313)&gt;1,IF(OR(BZ311&gt;11,BZ313&gt;11),ABS(BZ311-BZ313)=2,TRUE),BZ311=INT(BZ311),BZ313=INT(BZ313)),"","Error"),"")</f>
        <v/>
      </c>
      <c r="CA315" s="169"/>
      <c r="CB315" s="169" t="str">
        <f>IF(AND(CF311&lt;&gt;"",CB311&lt;&gt;""),IF(AND(AND(CB311&gt;-1,CB313&gt;-1),OR(CB311&gt;10,CB313&gt;10),ABS(CB311-CB313)&gt;1,IF(OR(CB311&gt;11,CB313&gt;11),ABS(CB311-CB313)=2,TRUE),CB311=INT(CB311),CB313=INT(CB313)),"","Error"),"")</f>
        <v/>
      </c>
      <c r="CC315" s="169"/>
      <c r="CD315" s="169" t="str">
        <f>IF(AND(CF311&lt;&gt;"",CD311&lt;&gt;""),IF(AND(AND(CD311&gt;-1,CD313&gt;-1),OR(CD311&gt;10,CD313&gt;10),ABS(CD311-CD313)&gt;1,IF(OR(CD311&gt;11,CD313&gt;11),ABS(CD311-CD313)=2,TRUE),CD311=INT(CD311),CD313=INT(CD313)),"","Error"),"")</f>
        <v/>
      </c>
      <c r="CE315" s="169"/>
      <c r="CF315" s="3"/>
    </row>
    <row r="316" spans="1:84" ht="11.25" customHeight="1">
      <c r="AB316" s="43"/>
      <c r="AP316" s="3"/>
      <c r="AQ316" s="126"/>
      <c r="AR316" s="126"/>
      <c r="AS316" s="126"/>
      <c r="AT316" s="126"/>
      <c r="AU316" s="126"/>
      <c r="AV316" s="126"/>
      <c r="AW316" s="126"/>
      <c r="AX316" s="126"/>
      <c r="AY316" s="126"/>
      <c r="AZ316" s="126"/>
      <c r="BA316" s="126"/>
      <c r="BB316" s="126"/>
      <c r="BC316" s="126"/>
      <c r="CF316" s="3"/>
    </row>
    <row r="317" spans="1:84" ht="11.25" customHeight="1">
      <c r="AB317" s="42"/>
      <c r="AP317" s="3"/>
      <c r="AQ317" s="127"/>
      <c r="AR317" s="127"/>
      <c r="AS317" s="127"/>
      <c r="AT317" s="127"/>
      <c r="AU317" s="127"/>
      <c r="AV317" s="127"/>
      <c r="AW317" s="127"/>
      <c r="AX317" s="127"/>
      <c r="AY317" s="127"/>
      <c r="AZ317" s="127"/>
      <c r="BA317" s="127"/>
      <c r="BB317" s="127"/>
      <c r="BC317" s="127"/>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3"/>
    </row>
    <row r="318" spans="1:84" ht="11.25" customHeight="1">
      <c r="AB318" s="43"/>
      <c r="AP318" s="3"/>
      <c r="AQ318" s="128"/>
      <c r="AR318" s="128"/>
      <c r="AS318" s="128"/>
      <c r="AT318" s="128"/>
      <c r="AU318" s="128"/>
      <c r="AV318" s="128"/>
      <c r="AW318" s="128"/>
      <c r="AX318" s="128"/>
      <c r="AY318" s="128"/>
      <c r="AZ318" s="128"/>
      <c r="BA318" s="128"/>
      <c r="BB318" s="128"/>
      <c r="BC318" s="128"/>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3"/>
    </row>
    <row r="319" spans="1:84" ht="11.25" customHeight="1">
      <c r="AB319" s="42"/>
      <c r="AP319" s="3"/>
      <c r="AQ319" s="126"/>
      <c r="AR319" s="126"/>
      <c r="AS319" s="126"/>
      <c r="AT319" s="126"/>
      <c r="AU319" s="126"/>
      <c r="AV319" s="126"/>
      <c r="AW319" s="126"/>
      <c r="AX319" s="126"/>
      <c r="AY319" s="126"/>
      <c r="AZ319" s="126"/>
      <c r="BA319" s="126"/>
      <c r="BB319" s="126"/>
      <c r="BC319" s="126"/>
      <c r="CF319" s="3"/>
    </row>
    <row r="320" spans="1:84" ht="11.25" customHeight="1">
      <c r="AB320" s="43"/>
      <c r="AP320" s="3"/>
      <c r="AQ320" s="126"/>
      <c r="AR320" s="126"/>
      <c r="AS320" s="126"/>
      <c r="AT320" s="126"/>
      <c r="AU320" s="126"/>
      <c r="AV320" s="126"/>
      <c r="AW320" s="126"/>
      <c r="AX320" s="126"/>
      <c r="AY320" s="126"/>
      <c r="AZ320" s="126"/>
      <c r="BA320" s="126"/>
      <c r="BB320" s="126"/>
      <c r="BC320" s="126"/>
      <c r="CF320" s="3"/>
    </row>
    <row r="321" spans="1:84" ht="11.25" customHeight="1">
      <c r="AB321" s="42"/>
      <c r="AP321" s="3"/>
      <c r="AQ321" s="126"/>
      <c r="AR321" s="126"/>
      <c r="AS321" s="126"/>
      <c r="AT321" s="126"/>
      <c r="AU321" s="126"/>
      <c r="AV321" s="126"/>
      <c r="AW321" s="126"/>
      <c r="AX321" s="126"/>
      <c r="AY321" s="126"/>
      <c r="AZ321" s="126"/>
      <c r="BA321" s="126"/>
      <c r="BB321" s="126"/>
      <c r="BC321" s="126"/>
      <c r="CF321" s="3"/>
    </row>
    <row r="322" spans="1:84" ht="11.25" customHeight="1">
      <c r="AB322" s="43"/>
      <c r="AC322" s="43"/>
      <c r="AD322" s="43"/>
      <c r="AE322" s="43"/>
      <c r="AF322" s="43"/>
      <c r="AG322" s="43"/>
      <c r="AH322" s="43"/>
      <c r="AI322" s="43"/>
      <c r="AJ322" s="43"/>
      <c r="AK322" s="43"/>
      <c r="AL322" s="43"/>
      <c r="AM322" s="43"/>
      <c r="AN322" s="3"/>
      <c r="AO322" s="3"/>
      <c r="AP322" s="3"/>
      <c r="AQ322" s="126"/>
      <c r="AR322" s="126"/>
      <c r="AS322" s="126"/>
      <c r="AT322" s="126"/>
      <c r="AU322" s="126"/>
      <c r="AV322" s="126"/>
      <c r="AW322" s="126"/>
      <c r="AX322" s="126"/>
      <c r="AY322" s="126"/>
      <c r="AZ322" s="126"/>
      <c r="BA322" s="126"/>
      <c r="BB322" s="126"/>
      <c r="BC322" s="126"/>
      <c r="CF322" s="3"/>
    </row>
    <row r="323" spans="1:84" ht="11.25" customHeight="1">
      <c r="AB323" s="42"/>
      <c r="AI323" s="42"/>
      <c r="AJ323" s="42"/>
      <c r="AN323" s="3"/>
      <c r="AO323" s="3"/>
      <c r="AP323" s="3"/>
      <c r="AQ323" s="126"/>
      <c r="AR323" s="126"/>
      <c r="AS323" s="126"/>
      <c r="AT323" s="126"/>
      <c r="AU323" s="126"/>
      <c r="AV323" s="126"/>
      <c r="AW323" s="126"/>
      <c r="AX323" s="126"/>
      <c r="AY323" s="126"/>
      <c r="AZ323" s="126"/>
      <c r="BA323" s="126"/>
      <c r="BB323" s="126"/>
      <c r="BC323" s="126"/>
      <c r="CF323" s="3"/>
    </row>
    <row r="324" spans="1:84" ht="11.25" customHeight="1">
      <c r="AB324" s="43"/>
      <c r="AC324" s="43"/>
      <c r="AD324" s="43"/>
      <c r="AE324" s="43"/>
      <c r="AF324" s="43"/>
      <c r="AG324" s="43"/>
      <c r="AH324" s="43"/>
      <c r="AI324" s="43"/>
      <c r="AJ324" s="43"/>
      <c r="AK324" s="43"/>
      <c r="AL324" s="43"/>
      <c r="AM324" s="43"/>
      <c r="AN324" s="3"/>
      <c r="AO324" s="3"/>
      <c r="AP324" s="3"/>
      <c r="AQ324" s="126"/>
      <c r="AR324" s="126"/>
      <c r="AS324" s="126"/>
      <c r="AT324" s="126"/>
      <c r="AU324" s="126"/>
      <c r="AV324" s="126"/>
      <c r="AW324" s="126"/>
      <c r="AX324" s="126"/>
      <c r="AY324" s="126"/>
      <c r="AZ324" s="126"/>
      <c r="BA324" s="126"/>
      <c r="BB324" s="126"/>
      <c r="BC324" s="126"/>
      <c r="CF324" s="3"/>
    </row>
    <row r="325" spans="1:84" ht="11.25" customHeight="1" thickBot="1">
      <c r="AB325" s="42"/>
      <c r="AI325" s="42"/>
      <c r="AJ325" s="42"/>
      <c r="AN325" s="3"/>
      <c r="AO325" s="3"/>
      <c r="AP325" s="3"/>
      <c r="AQ325" s="126"/>
      <c r="AR325" s="126"/>
      <c r="AS325" s="126"/>
      <c r="AT325" s="126"/>
      <c r="AU325" s="126"/>
      <c r="AV325" s="126"/>
      <c r="AW325" s="126"/>
      <c r="AX325" s="126"/>
      <c r="AY325" s="126"/>
      <c r="AZ325" s="126"/>
      <c r="BA325" s="126"/>
      <c r="BB325" s="126"/>
      <c r="BC325" s="126"/>
      <c r="CF325" s="3"/>
    </row>
    <row r="326" spans="1:84" ht="11.25" customHeight="1">
      <c r="A326" s="259" t="s">
        <v>9</v>
      </c>
      <c r="B326" s="260"/>
      <c r="C326" s="260"/>
      <c r="D326" s="260"/>
      <c r="E326" s="260"/>
      <c r="F326" s="300" t="str">
        <f>Players!$C$1</f>
        <v>Enter Division Name</v>
      </c>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301"/>
      <c r="AF326" s="301"/>
      <c r="AG326" s="301"/>
      <c r="AH326" s="302" t="s">
        <v>10</v>
      </c>
      <c r="AI326" s="303"/>
      <c r="AJ326" s="303"/>
      <c r="AK326" s="306" t="str">
        <f>Players!$G$1</f>
        <v>Enter Date</v>
      </c>
      <c r="AL326" s="307"/>
      <c r="AM326" s="307"/>
      <c r="AN326" s="307"/>
      <c r="AO326" s="308"/>
      <c r="AQ326" s="154" t="str">
        <f>CONCATENATE($A330," ",$D330,","," ",$F328)</f>
        <v>Group: 6, Men's Singles</v>
      </c>
      <c r="AR326" s="155"/>
      <c r="AS326" s="155"/>
      <c r="AT326" s="155"/>
      <c r="AU326" s="155"/>
      <c r="AV326" s="155"/>
      <c r="AW326" s="155"/>
      <c r="AX326" s="155"/>
      <c r="AY326" s="155"/>
      <c r="AZ326" s="155"/>
      <c r="BA326" s="155"/>
      <c r="BB326" s="155"/>
      <c r="BC326" s="156"/>
      <c r="BD326" s="163">
        <f>A343</f>
        <v>1</v>
      </c>
      <c r="BE326" s="164"/>
      <c r="BF326" s="183" t="str">
        <f>C343</f>
        <v>A</v>
      </c>
      <c r="BG326" s="185" t="str">
        <f>IF(VLOOKUP($BF326,$A332:$C338,3,FALSE)=0,"",CONCATENATE(VLOOKUP(VLOOKUP($BF326,$A332:$C338,3,FALSE),Players!$C:$G,4,FALSE)," ",VLOOKUP($BF326,$A332:$C338,3,FALSE)," ",IF(ISERROR(VLOOKUP(VLOOKUP($BF326,$A332:$C338,3,FALSE),Players!$C:$G,5,FALSE)),"()",CONCATENATE("(",VLOOKUP(VLOOKUP($BF326,$A332:$C338,3,FALSE),Players!$C:$G,5,FALSE),")"))))</f>
        <v/>
      </c>
      <c r="BH326" s="186"/>
      <c r="BI326" s="186"/>
      <c r="BJ326" s="186"/>
      <c r="BK326" s="186"/>
      <c r="BL326" s="186"/>
      <c r="BM326" s="186"/>
      <c r="BN326" s="186"/>
      <c r="BO326" s="186"/>
      <c r="BP326" s="186"/>
      <c r="BQ326" s="186"/>
      <c r="BR326" s="186"/>
      <c r="BS326" s="186"/>
      <c r="BT326" s="186"/>
      <c r="BU326" s="187"/>
      <c r="BV326" s="170" t="str">
        <f>IF(D343&lt;&gt;"",D343,"")</f>
        <v/>
      </c>
      <c r="BW326" s="171"/>
      <c r="BX326" s="170" t="str">
        <f>IF(F343&lt;&gt;"",F343,"")</f>
        <v/>
      </c>
      <c r="BY326" s="171"/>
      <c r="BZ326" s="170" t="str">
        <f>IF(H343&lt;&gt;"",H343,"")</f>
        <v/>
      </c>
      <c r="CA326" s="171"/>
      <c r="CB326" s="170" t="str">
        <f>IF(J343&lt;&gt;"",J343,"")</f>
        <v/>
      </c>
      <c r="CC326" s="171"/>
      <c r="CD326" s="170" t="str">
        <f>IF(L343&lt;&gt;"",L343,"")</f>
        <v/>
      </c>
      <c r="CE326" s="171"/>
      <c r="CF326" s="174" t="str">
        <f>IF($CD326=$CD328,IF($CB326=$CB328,IF($BZ326&lt;&gt;"",IF($BZ326&gt;$BZ328,"W","L"),""),IF($CB326&gt;$CB328,"W","L")),IF($CD326&gt;$CD328,"W","L"))</f>
        <v/>
      </c>
    </row>
    <row r="327" spans="1:84" ht="11.25" customHeight="1">
      <c r="A327" s="261"/>
      <c r="B327" s="262"/>
      <c r="C327" s="262"/>
      <c r="D327" s="262"/>
      <c r="E327" s="26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F327" s="282"/>
      <c r="AG327" s="282"/>
      <c r="AH327" s="304"/>
      <c r="AI327" s="305"/>
      <c r="AJ327" s="305"/>
      <c r="AK327" s="309"/>
      <c r="AL327" s="309"/>
      <c r="AM327" s="309"/>
      <c r="AN327" s="309"/>
      <c r="AO327" s="310"/>
      <c r="AQ327" s="157"/>
      <c r="AR327" s="158"/>
      <c r="AS327" s="158"/>
      <c r="AT327" s="158"/>
      <c r="AU327" s="158"/>
      <c r="AV327" s="158"/>
      <c r="AW327" s="158"/>
      <c r="AX327" s="158"/>
      <c r="AY327" s="158"/>
      <c r="AZ327" s="158"/>
      <c r="BA327" s="158"/>
      <c r="BB327" s="158"/>
      <c r="BC327" s="159"/>
      <c r="BD327" s="165"/>
      <c r="BE327" s="166"/>
      <c r="BF327" s="184"/>
      <c r="BG327" s="188"/>
      <c r="BH327" s="189"/>
      <c r="BI327" s="189"/>
      <c r="BJ327" s="189"/>
      <c r="BK327" s="189"/>
      <c r="BL327" s="189"/>
      <c r="BM327" s="189"/>
      <c r="BN327" s="189"/>
      <c r="BO327" s="189"/>
      <c r="BP327" s="189"/>
      <c r="BQ327" s="189"/>
      <c r="BR327" s="189"/>
      <c r="BS327" s="189"/>
      <c r="BT327" s="189"/>
      <c r="BU327" s="190"/>
      <c r="BV327" s="172"/>
      <c r="BW327" s="173"/>
      <c r="BX327" s="172"/>
      <c r="BY327" s="173"/>
      <c r="BZ327" s="172"/>
      <c r="CA327" s="173"/>
      <c r="CB327" s="172"/>
      <c r="CC327" s="173"/>
      <c r="CD327" s="172"/>
      <c r="CE327" s="173"/>
      <c r="CF327" s="174"/>
    </row>
    <row r="328" spans="1:84" ht="11.25" customHeight="1">
      <c r="A328" s="266" t="s">
        <v>11</v>
      </c>
      <c r="B328" s="267"/>
      <c r="C328" s="267"/>
      <c r="D328" s="277" t="s">
        <v>12</v>
      </c>
      <c r="E328" s="278"/>
      <c r="F328" s="280" t="str">
        <f>Players!$A$3</f>
        <v>Men's Singles</v>
      </c>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81"/>
      <c r="AE328" s="281"/>
      <c r="AF328" s="281"/>
      <c r="AG328" s="281"/>
      <c r="AH328" s="302" t="s">
        <v>13</v>
      </c>
      <c r="AI328" s="303"/>
      <c r="AJ328" s="303"/>
      <c r="AK328" s="311" t="s">
        <v>27</v>
      </c>
      <c r="AL328" s="311"/>
      <c r="AM328" s="311"/>
      <c r="AN328" s="311"/>
      <c r="AO328" s="312"/>
      <c r="AQ328" s="157"/>
      <c r="AR328" s="158"/>
      <c r="AS328" s="158"/>
      <c r="AT328" s="158"/>
      <c r="AU328" s="158"/>
      <c r="AV328" s="158"/>
      <c r="AW328" s="158"/>
      <c r="AX328" s="158"/>
      <c r="AY328" s="158"/>
      <c r="AZ328" s="158"/>
      <c r="BA328" s="158"/>
      <c r="BB328" s="158"/>
      <c r="BC328" s="159"/>
      <c r="BD328" s="165"/>
      <c r="BE328" s="166"/>
      <c r="BF328" s="175" t="str">
        <f>C345</f>
        <v>C</v>
      </c>
      <c r="BG328" s="177" t="str">
        <f>IF(VLOOKUP($BF328,$A332:$C338,3,FALSE)=0,"",CONCATENATE(VLOOKUP(VLOOKUP($BF328,$A332:$C338,3,FALSE),Players!$C:$G,4,FALSE)," ",VLOOKUP($BF328,$A332:$C338,3,FALSE)," ",IF(ISERROR(VLOOKUP(VLOOKUP($BF328,$A332:$C338,3,FALSE),Players!$C:$G,5,FALSE)),"()",CONCATENATE("(",VLOOKUP(VLOOKUP($BF328,$A332:$C338,3,FALSE),Players!$C:$G,5,FALSE),")"))))</f>
        <v/>
      </c>
      <c r="BH328" s="178"/>
      <c r="BI328" s="178"/>
      <c r="BJ328" s="178"/>
      <c r="BK328" s="178"/>
      <c r="BL328" s="178"/>
      <c r="BM328" s="178"/>
      <c r="BN328" s="178"/>
      <c r="BO328" s="178"/>
      <c r="BP328" s="178"/>
      <c r="BQ328" s="178"/>
      <c r="BR328" s="178"/>
      <c r="BS328" s="178"/>
      <c r="BT328" s="178"/>
      <c r="BU328" s="179"/>
      <c r="BV328" s="150" t="str">
        <f>IF(D345&lt;&gt;"",D345,"")</f>
        <v/>
      </c>
      <c r="BW328" s="151"/>
      <c r="BX328" s="150" t="str">
        <f>IF(F345&lt;&gt;"",F345,"")</f>
        <v/>
      </c>
      <c r="BY328" s="151"/>
      <c r="BZ328" s="150" t="str">
        <f>IF(H345&lt;&gt;"",H345,"")</f>
        <v/>
      </c>
      <c r="CA328" s="151"/>
      <c r="CB328" s="150" t="str">
        <f>IF(J345&lt;&gt;"",J345,"")</f>
        <v/>
      </c>
      <c r="CC328" s="151"/>
      <c r="CD328" s="150" t="str">
        <f>IF(L345&lt;&gt;"",L345,"")</f>
        <v/>
      </c>
      <c r="CE328" s="151"/>
      <c r="CF328" s="174" t="str">
        <f>IF($CF326&lt;&gt;"",IF(CF326="W","L","W"),"")</f>
        <v/>
      </c>
    </row>
    <row r="329" spans="1:84" ht="11.25" customHeight="1" thickBot="1">
      <c r="A329" s="275"/>
      <c r="B329" s="276"/>
      <c r="C329" s="276"/>
      <c r="D329" s="279"/>
      <c r="E329" s="279"/>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82"/>
      <c r="AE329" s="282"/>
      <c r="AF329" s="282"/>
      <c r="AG329" s="282"/>
      <c r="AH329" s="304"/>
      <c r="AI329" s="305"/>
      <c r="AJ329" s="305"/>
      <c r="AK329" s="313"/>
      <c r="AL329" s="313"/>
      <c r="AM329" s="313"/>
      <c r="AN329" s="313"/>
      <c r="AO329" s="314"/>
      <c r="AQ329" s="160"/>
      <c r="AR329" s="161"/>
      <c r="AS329" s="161"/>
      <c r="AT329" s="161"/>
      <c r="AU329" s="161"/>
      <c r="AV329" s="161"/>
      <c r="AW329" s="161"/>
      <c r="AX329" s="161"/>
      <c r="AY329" s="161"/>
      <c r="AZ329" s="161"/>
      <c r="BA329" s="161"/>
      <c r="BB329" s="161"/>
      <c r="BC329" s="162"/>
      <c r="BD329" s="167"/>
      <c r="BE329" s="168"/>
      <c r="BF329" s="176"/>
      <c r="BG329" s="180"/>
      <c r="BH329" s="181"/>
      <c r="BI329" s="181"/>
      <c r="BJ329" s="181"/>
      <c r="BK329" s="181"/>
      <c r="BL329" s="181"/>
      <c r="BM329" s="181"/>
      <c r="BN329" s="181"/>
      <c r="BO329" s="181"/>
      <c r="BP329" s="181"/>
      <c r="BQ329" s="181"/>
      <c r="BR329" s="181"/>
      <c r="BS329" s="181"/>
      <c r="BT329" s="181"/>
      <c r="BU329" s="182"/>
      <c r="BV329" s="152"/>
      <c r="BW329" s="153"/>
      <c r="BX329" s="152"/>
      <c r="BY329" s="153"/>
      <c r="BZ329" s="152"/>
      <c r="CA329" s="153"/>
      <c r="CB329" s="152"/>
      <c r="CC329" s="153"/>
      <c r="CD329" s="152"/>
      <c r="CE329" s="153"/>
      <c r="CF329" s="174"/>
    </row>
    <row r="330" spans="1:84" ht="11.25" customHeight="1">
      <c r="A330" s="259" t="s">
        <v>15</v>
      </c>
      <c r="B330" s="260"/>
      <c r="C330" s="260"/>
      <c r="D330" s="264">
        <v>6</v>
      </c>
      <c r="E330" s="264"/>
      <c r="F330" s="266" t="s">
        <v>16</v>
      </c>
      <c r="G330" s="267"/>
      <c r="H330" s="267"/>
      <c r="I330" s="283"/>
      <c r="J330" s="284"/>
      <c r="K330" s="285"/>
      <c r="L330" s="285"/>
      <c r="M330" s="285"/>
      <c r="N330" s="271"/>
      <c r="O330" s="271"/>
      <c r="P330" s="271"/>
      <c r="Q330" s="271"/>
      <c r="R330" s="271"/>
      <c r="S330" s="271"/>
      <c r="T330" s="271"/>
      <c r="U330" s="271"/>
      <c r="V330" s="271"/>
      <c r="W330" s="271"/>
      <c r="X330" s="271"/>
      <c r="Y330" s="271"/>
      <c r="Z330" s="271"/>
      <c r="AA330" s="271"/>
      <c r="AB330" s="271"/>
      <c r="AC330" s="272"/>
      <c r="AD330" s="150" t="s">
        <v>17</v>
      </c>
      <c r="AE330" s="270"/>
      <c r="AF330" s="288" t="s">
        <v>18</v>
      </c>
      <c r="AG330" s="270"/>
      <c r="AH330" s="288" t="s">
        <v>19</v>
      </c>
      <c r="AI330" s="270"/>
      <c r="AJ330" s="288" t="s">
        <v>20</v>
      </c>
      <c r="AK330" s="290"/>
      <c r="AL330" s="292" t="s">
        <v>21</v>
      </c>
      <c r="AM330" s="293"/>
      <c r="AN330" s="296" t="s">
        <v>22</v>
      </c>
      <c r="AO330" s="297"/>
      <c r="AQ330" s="126"/>
      <c r="AR330" s="126"/>
      <c r="AS330" s="126"/>
      <c r="AT330" s="126"/>
      <c r="AU330" s="126"/>
      <c r="AV330" s="126"/>
      <c r="AW330" s="126"/>
      <c r="AX330" s="126"/>
      <c r="AY330" s="126"/>
      <c r="AZ330" s="126"/>
      <c r="BA330" s="126"/>
      <c r="BB330" s="126"/>
      <c r="BC330" s="126"/>
      <c r="BV330" s="169" t="str">
        <f>IF(CF326&lt;&gt;"",IF(AND(AND(BV326&gt;-1,BV328&gt;-1),OR(BV326&gt;10,BV328&gt;10),ABS(BV326-BV328)&gt;1,IF(OR(BV326&gt;11,BV328&gt;11),ABS(BV326-BV328)=2,TRUE),BV326=INT(BV326),BV328=INT(BV328)),"","Error"),"")</f>
        <v/>
      </c>
      <c r="BW330" s="169"/>
      <c r="BX330" s="169" t="str">
        <f>IF(CF326&lt;&gt;"",IF(AND(AND(BX326&gt;-1,BX328&gt;-1),OR(BX326&gt;10,BX328&gt;10),ABS(BX326-BX328)&gt;1,IF(OR(BX326&gt;11,BX328&gt;11),ABS(BX326-BX328)=2,TRUE),BX326=INT(BX326),BX328=INT(BX328)),"","Error"),"")</f>
        <v/>
      </c>
      <c r="BY330" s="169"/>
      <c r="BZ330" s="169" t="str">
        <f>IF(CF326&lt;&gt;"",IF(AND(AND(BZ326&gt;-1,BZ328&gt;-1),OR(BZ326&gt;10,BZ328&gt;10),ABS(BZ326-BZ328)&gt;1,IF(OR(BZ326&gt;11,BZ328&gt;11),ABS(BZ326-BZ328)=2,TRUE),BZ326=INT(BZ326),BZ328=INT(BZ328)),"","Error"),"")</f>
        <v/>
      </c>
      <c r="CA330" s="169"/>
      <c r="CB330" s="169" t="str">
        <f>IF(AND(CF326&lt;&gt;"",CB326&lt;&gt;""),IF(AND(AND(CB326&gt;-1,CB328&gt;-1),OR(CB326&gt;10,CB328&gt;10),ABS(CB326-CB328)&gt;1,IF(OR(CB326&gt;11,CB328&gt;11),ABS(CB326-CB328)=2,TRUE),CB326=INT(CB326),CB328=INT(CB328)),"","Error"),"")</f>
        <v/>
      </c>
      <c r="CC330" s="169"/>
      <c r="CD330" s="169" t="str">
        <f>IF(AND(CF326&lt;&gt;"",CD326&lt;&gt;""),IF(AND(AND(CD326&gt;-1,CD328&gt;-1),OR(CD326&gt;10,CD328&gt;10),ABS(CD326-CD328)&gt;1,IF(OR(CD326&gt;11,CD328&gt;11),ABS(CD326-CD328)=2,TRUE),CD326=INT(CD326),CD328=INT(CD328)),"","Error"),"")</f>
        <v/>
      </c>
      <c r="CE330" s="169"/>
    </row>
    <row r="331" spans="1:84" ht="11.25" customHeight="1" thickBot="1">
      <c r="A331" s="261"/>
      <c r="B331" s="262"/>
      <c r="C331" s="263"/>
      <c r="D331" s="265"/>
      <c r="E331" s="265"/>
      <c r="F331" s="268"/>
      <c r="G331" s="269"/>
      <c r="H331" s="269"/>
      <c r="I331" s="286"/>
      <c r="J331" s="286"/>
      <c r="K331" s="287"/>
      <c r="L331" s="287"/>
      <c r="M331" s="287"/>
      <c r="N331" s="273"/>
      <c r="O331" s="273"/>
      <c r="P331" s="273"/>
      <c r="Q331" s="273"/>
      <c r="R331" s="273"/>
      <c r="S331" s="273"/>
      <c r="T331" s="273"/>
      <c r="U331" s="273"/>
      <c r="V331" s="273"/>
      <c r="W331" s="273"/>
      <c r="X331" s="273"/>
      <c r="Y331" s="273"/>
      <c r="Z331" s="273"/>
      <c r="AA331" s="273"/>
      <c r="AB331" s="273"/>
      <c r="AC331" s="274"/>
      <c r="AD331" s="194"/>
      <c r="AE331" s="195"/>
      <c r="AF331" s="289"/>
      <c r="AG331" s="195"/>
      <c r="AH331" s="289"/>
      <c r="AI331" s="195"/>
      <c r="AJ331" s="289"/>
      <c r="AK331" s="291"/>
      <c r="AL331" s="294"/>
      <c r="AM331" s="295"/>
      <c r="AN331" s="298"/>
      <c r="AO331" s="299"/>
      <c r="AQ331" s="126"/>
      <c r="AR331" s="126"/>
      <c r="AS331" s="126"/>
      <c r="AT331" s="126"/>
      <c r="AU331" s="126"/>
      <c r="AV331" s="126"/>
      <c r="AW331" s="126"/>
      <c r="AX331" s="126"/>
      <c r="AY331" s="126"/>
      <c r="AZ331" s="126"/>
      <c r="BA331" s="126"/>
      <c r="BB331" s="126"/>
      <c r="BC331" s="126"/>
    </row>
    <row r="332" spans="1:84" ht="11.25" customHeight="1">
      <c r="A332" s="210" t="str">
        <f>AD330</f>
        <v>A</v>
      </c>
      <c r="B332" s="211"/>
      <c r="C332" s="214"/>
      <c r="D332" s="215"/>
      <c r="E332" s="215"/>
      <c r="F332" s="215"/>
      <c r="G332" s="215"/>
      <c r="H332" s="215"/>
      <c r="I332" s="215"/>
      <c r="J332" s="215"/>
      <c r="K332" s="215"/>
      <c r="L332" s="215"/>
      <c r="M332" s="215"/>
      <c r="N332" s="215"/>
      <c r="O332" s="215"/>
      <c r="P332" s="215"/>
      <c r="Q332" s="215"/>
      <c r="R332" s="215"/>
      <c r="S332" s="215"/>
      <c r="T332" s="215"/>
      <c r="U332" s="215"/>
      <c r="V332" s="215"/>
      <c r="W332" s="215"/>
      <c r="X332" s="215"/>
      <c r="Y332" s="215"/>
      <c r="Z332" s="215"/>
      <c r="AA332" s="215"/>
      <c r="AB332" s="215"/>
      <c r="AC332" s="216"/>
      <c r="AD332" s="250"/>
      <c r="AE332" s="229"/>
      <c r="AF332" s="252" t="str">
        <f>IF($D328="1P",IF(Z347=Z349,IF(X347=X349,IF(V347&lt;&gt;"",IF(V347&gt;V349,"W","L"),""),IF(X347&gt;X349,"W","L")),IF(Z347&gt;Z349,"W","L")),IF(L351=L353,IF(J351=J353,IF(H351&lt;&gt;"",IF(H351&gt;H353,"W","L"),""),IF(J351&gt;J353,"W","L")),IF(L351&gt;L353,"W","L")))</f>
        <v/>
      </c>
      <c r="AG332" s="253"/>
      <c r="AH332" s="252" t="str">
        <f>IF($D328="1P",IF(L351=L353,IF(J351=J353,IF(H351&lt;&gt;"",IF(H351&gt;H353,"W","L"),""),IF(J351&gt;J353,"W","L")),IF(L351&gt;L353,"W","L")),IF(L343=L345,IF(J343=J345,IF(H343&lt;&gt;"",IF(H343&gt;H345,"W","L"),""),IF(J343&gt;J345,"W","L")),IF(L343&gt;L345,"W","L")))</f>
        <v/>
      </c>
      <c r="AI332" s="253"/>
      <c r="AJ332" s="252" t="str">
        <f>IF($D328="1P",IF(L343=L345,IF(J343=J345,IF(H343&lt;&gt;"",IF(H343&gt;H345,"W","L"),""),IF(J343&gt;J345,"W","L")),IF(L343&gt;L345,"W","L")),IF(Z347=Z349,IF(X347=X349,IF(V347&lt;&gt;"",IF(V347&gt;V349,"W","L"),""),IF(X347&gt;X349,"W","L")),IF(Z347&gt;Z349,"W","L")))</f>
        <v/>
      </c>
      <c r="AK332" s="253"/>
      <c r="AL332" s="254" t="str">
        <f>IF(OR(COUNTIF(AD332:AJ332,"W"),COUNTIF(AD332:AJ332,"L")),COUNTIF(AD332:AJ332,"W")*2+COUNTIF(AD332:AJ332,"L"),"")</f>
        <v/>
      </c>
      <c r="AM332" s="255"/>
      <c r="AN332" s="256" t="str">
        <f>IF(AL332&lt;&gt;"",RANK(AL332,AL332:AL338,0),"")</f>
        <v/>
      </c>
      <c r="AO332" s="257"/>
      <c r="AQ332" s="127"/>
      <c r="AR332" s="127"/>
      <c r="AS332" s="127"/>
      <c r="AT332" s="127"/>
      <c r="AU332" s="127"/>
      <c r="AV332" s="127"/>
      <c r="AW332" s="127"/>
      <c r="AX332" s="127"/>
      <c r="AY332" s="127"/>
      <c r="AZ332" s="127"/>
      <c r="BA332" s="127"/>
      <c r="BB332" s="127"/>
      <c r="BC332" s="127"/>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row>
    <row r="333" spans="1:84" ht="11.25" customHeight="1">
      <c r="A333" s="212"/>
      <c r="B333" s="213"/>
      <c r="C333" s="217"/>
      <c r="D333" s="218"/>
      <c r="E333" s="218"/>
      <c r="F333" s="218"/>
      <c r="G333" s="218"/>
      <c r="H333" s="218"/>
      <c r="I333" s="218"/>
      <c r="J333" s="218"/>
      <c r="K333" s="218"/>
      <c r="L333" s="218"/>
      <c r="M333" s="218"/>
      <c r="N333" s="218"/>
      <c r="O333" s="218"/>
      <c r="P333" s="218"/>
      <c r="Q333" s="218"/>
      <c r="R333" s="218"/>
      <c r="S333" s="218"/>
      <c r="T333" s="218"/>
      <c r="U333" s="218"/>
      <c r="V333" s="218"/>
      <c r="W333" s="218"/>
      <c r="X333" s="218"/>
      <c r="Y333" s="218"/>
      <c r="Z333" s="218"/>
      <c r="AA333" s="218"/>
      <c r="AB333" s="218"/>
      <c r="AC333" s="219"/>
      <c r="AD333" s="251"/>
      <c r="AE333" s="236"/>
      <c r="AF333" s="234"/>
      <c r="AG333" s="233"/>
      <c r="AH333" s="234"/>
      <c r="AI333" s="233"/>
      <c r="AJ333" s="234"/>
      <c r="AK333" s="233"/>
      <c r="AL333" s="241"/>
      <c r="AM333" s="240"/>
      <c r="AN333" s="258"/>
      <c r="AO333" s="243"/>
      <c r="AQ333" s="128"/>
      <c r="AR333" s="128"/>
      <c r="AS333" s="128"/>
      <c r="AT333" s="128"/>
      <c r="AU333" s="128"/>
      <c r="AV333" s="128"/>
      <c r="AW333" s="128"/>
      <c r="AX333" s="128"/>
      <c r="AY333" s="128"/>
      <c r="AZ333" s="128"/>
      <c r="BA333" s="128"/>
      <c r="BB333" s="128"/>
      <c r="BC333" s="128"/>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row>
    <row r="334" spans="1:84" ht="11.25" customHeight="1">
      <c r="A334" s="210" t="str">
        <f>AF330</f>
        <v>B</v>
      </c>
      <c r="B334" s="211"/>
      <c r="C334" s="214"/>
      <c r="D334" s="215"/>
      <c r="E334" s="215"/>
      <c r="F334" s="215"/>
      <c r="G334" s="215"/>
      <c r="H334" s="215"/>
      <c r="I334" s="215"/>
      <c r="J334" s="215"/>
      <c r="K334" s="215"/>
      <c r="L334" s="215"/>
      <c r="M334" s="215"/>
      <c r="N334" s="215"/>
      <c r="O334" s="215"/>
      <c r="P334" s="215"/>
      <c r="Q334" s="215"/>
      <c r="R334" s="215"/>
      <c r="S334" s="215"/>
      <c r="T334" s="215"/>
      <c r="U334" s="215"/>
      <c r="V334" s="215"/>
      <c r="W334" s="215"/>
      <c r="X334" s="215"/>
      <c r="Y334" s="215"/>
      <c r="Z334" s="215"/>
      <c r="AA334" s="215"/>
      <c r="AB334" s="215"/>
      <c r="AC334" s="216"/>
      <c r="AD334" s="220" t="str">
        <f>IF(AF332&lt;&gt;"",IF(AF332="W","L","W"),"")</f>
        <v/>
      </c>
      <c r="AE334" s="221"/>
      <c r="AF334" s="228"/>
      <c r="AG334" s="229"/>
      <c r="AH334" s="227" t="str">
        <f>IF($D328="1P",IF(L347=L349,IF(J347=J349,IF(H347&lt;&gt;"",IF(H347&gt;H349,"W","L"),""),IF(J347&gt;J349,"W","L")),IF(L347&gt;L349,"W","L")),IF(Z351=Z353,IF(X351=X353,IF(V351&lt;&gt;"",IF(V351&gt;V353,"W","L"),""),IF(X351&gt;X353,"W","L")),IF(Z351&gt;Z353,"W","L")))</f>
        <v/>
      </c>
      <c r="AI334" s="221"/>
      <c r="AJ334" s="227" t="str">
        <f>IF($D328="1P",IF(Z343=Z345,IF(X343=X345,IF(V343&lt;&gt;"",IF(V343&gt;V345,"W","L"),""),IF(X343&gt;X345,"W","L")),IF(Z343&gt;Z345,"W","L")),IF(L347=L349,IF(J347=J349,IF(H347&lt;&gt;"",IF(H347&gt;H349,"W","L"),""),IF(J347&gt;J349,"W","L")),IF(L347&gt;L349,"W","L")))</f>
        <v/>
      </c>
      <c r="AK334" s="237"/>
      <c r="AL334" s="239" t="str">
        <f>IF(OR(COUNTIF(AD334:AJ334,"W"),COUNTIF(AD334:AJ334,"L")),COUNTIF(AD334:AJ334,"W")*2+COUNTIF(AD334:AJ334,"L"),"")</f>
        <v/>
      </c>
      <c r="AM334" s="240"/>
      <c r="AN334" s="242" t="str">
        <f>IF(AL334&lt;&gt;"",RANK(AL334,AL332:AL338,0),"")</f>
        <v/>
      </c>
      <c r="AO334" s="243"/>
      <c r="AQ334" s="126"/>
      <c r="AR334" s="126"/>
      <c r="AS334" s="126"/>
      <c r="AT334" s="126"/>
      <c r="AU334" s="126"/>
      <c r="AV334" s="126"/>
      <c r="AW334" s="126"/>
      <c r="AX334" s="126"/>
      <c r="AY334" s="126"/>
      <c r="AZ334" s="126"/>
      <c r="BA334" s="126"/>
      <c r="BB334" s="126"/>
      <c r="BC334" s="126"/>
    </row>
    <row r="335" spans="1:84" ht="11.25" customHeight="1" thickBot="1">
      <c r="A335" s="212"/>
      <c r="B335" s="213"/>
      <c r="C335" s="217"/>
      <c r="D335" s="218"/>
      <c r="E335" s="218"/>
      <c r="F335" s="218"/>
      <c r="G335" s="218"/>
      <c r="H335" s="218"/>
      <c r="I335" s="218"/>
      <c r="J335" s="218"/>
      <c r="K335" s="218"/>
      <c r="L335" s="218"/>
      <c r="M335" s="218"/>
      <c r="N335" s="218"/>
      <c r="O335" s="218"/>
      <c r="P335" s="218"/>
      <c r="Q335" s="218"/>
      <c r="R335" s="218"/>
      <c r="S335" s="218"/>
      <c r="T335" s="218"/>
      <c r="U335" s="218"/>
      <c r="V335" s="218"/>
      <c r="W335" s="218"/>
      <c r="X335" s="218"/>
      <c r="Y335" s="218"/>
      <c r="Z335" s="218"/>
      <c r="AA335" s="218"/>
      <c r="AB335" s="218"/>
      <c r="AC335" s="219"/>
      <c r="AD335" s="232"/>
      <c r="AE335" s="233"/>
      <c r="AF335" s="235"/>
      <c r="AG335" s="236"/>
      <c r="AH335" s="234"/>
      <c r="AI335" s="233"/>
      <c r="AJ335" s="234"/>
      <c r="AK335" s="238"/>
      <c r="AL335" s="241"/>
      <c r="AM335" s="240"/>
      <c r="AN335" s="258"/>
      <c r="AO335" s="243"/>
      <c r="AQ335" s="127"/>
      <c r="AR335" s="127"/>
      <c r="AS335" s="127"/>
      <c r="AT335" s="127"/>
      <c r="AU335" s="127"/>
      <c r="AV335" s="127"/>
      <c r="AW335" s="127"/>
      <c r="AX335" s="127"/>
      <c r="AY335" s="127"/>
      <c r="AZ335" s="127"/>
      <c r="BA335" s="127"/>
      <c r="BB335" s="127"/>
      <c r="BC335" s="127"/>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row>
    <row r="336" spans="1:84" ht="11.25" customHeight="1">
      <c r="A336" s="210" t="str">
        <f>AH330</f>
        <v>C</v>
      </c>
      <c r="B336" s="211"/>
      <c r="C336" s="214"/>
      <c r="D336" s="215"/>
      <c r="E336" s="215"/>
      <c r="F336" s="215"/>
      <c r="G336" s="215"/>
      <c r="H336" s="215"/>
      <c r="I336" s="215"/>
      <c r="J336" s="215"/>
      <c r="K336" s="215"/>
      <c r="L336" s="215"/>
      <c r="M336" s="215"/>
      <c r="N336" s="215"/>
      <c r="O336" s="215"/>
      <c r="P336" s="215"/>
      <c r="Q336" s="215"/>
      <c r="R336" s="215"/>
      <c r="S336" s="215"/>
      <c r="T336" s="215"/>
      <c r="U336" s="215"/>
      <c r="V336" s="215"/>
      <c r="W336" s="215"/>
      <c r="X336" s="215"/>
      <c r="Y336" s="215"/>
      <c r="Z336" s="215"/>
      <c r="AA336" s="215"/>
      <c r="AB336" s="215"/>
      <c r="AC336" s="216"/>
      <c r="AD336" s="220" t="str">
        <f>IF(AH332&lt;&gt;"",IF(AH332="W","L","W"),"")</f>
        <v/>
      </c>
      <c r="AE336" s="221"/>
      <c r="AF336" s="227" t="str">
        <f>IF(AH334&lt;&gt;"",IF(AH334="W","L","W"),"")</f>
        <v/>
      </c>
      <c r="AG336" s="221"/>
      <c r="AH336" s="228"/>
      <c r="AI336" s="229"/>
      <c r="AJ336" s="227" t="str">
        <f>IF($D328="1P",IF(Z351=Z353,IF(X351=X353,IF(V351&lt;&gt;"",IF(V351&gt;V353,"W","L"),""),IF(X351&gt;X353,"W","L")),IF(Z351&gt;Z353,"W","L")),IF(Z343=Z345,IF(X343=X345,IF(V343&lt;&gt;"",IF(V343&gt;V345,"W","L"),""),IF(X343&gt;X345,"W","L")),IF(Z343&gt;Z345,"W","L")))</f>
        <v/>
      </c>
      <c r="AK336" s="237"/>
      <c r="AL336" s="239" t="str">
        <f>IF(OR(COUNTIF(AD336:AJ336,"W"),COUNTIF(AD336:AJ336,"L")),COUNTIF(AD336:AJ336,"W")*2+COUNTIF(AD336:AJ336,"L"),"")</f>
        <v/>
      </c>
      <c r="AM336" s="240"/>
      <c r="AN336" s="242" t="str">
        <f>IF(AL336&lt;&gt;"",RANK(AL336,AL332:AL338,0),"")</f>
        <v/>
      </c>
      <c r="AO336" s="243"/>
      <c r="AQ336" s="154" t="str">
        <f>CONCATENATE($A330," ",$D330,","," ",$F328)</f>
        <v>Group: 6, Men's Singles</v>
      </c>
      <c r="AR336" s="155"/>
      <c r="AS336" s="155"/>
      <c r="AT336" s="155"/>
      <c r="AU336" s="155"/>
      <c r="AV336" s="155"/>
      <c r="AW336" s="155"/>
      <c r="AX336" s="155"/>
      <c r="AY336" s="155"/>
      <c r="AZ336" s="155"/>
      <c r="BA336" s="155"/>
      <c r="BB336" s="155"/>
      <c r="BC336" s="156"/>
      <c r="BD336" s="163">
        <f>A347</f>
        <v>2</v>
      </c>
      <c r="BE336" s="164"/>
      <c r="BF336" s="183" t="str">
        <f>C347</f>
        <v>B</v>
      </c>
      <c r="BG336" s="185" t="str">
        <f>IF(VLOOKUP($BF336,$A332:$C338,3,FALSE)=0,"",CONCATENATE(VLOOKUP(VLOOKUP($BF336,$A332:$C338,3,FALSE),Players!$C:$G,4,FALSE)," ",VLOOKUP($BF336,$A332:$C338,3,FALSE)," ",IF(ISERROR(VLOOKUP(VLOOKUP($BF336,$A332:$C338,3,FALSE),Players!$C:$G,5,FALSE)),"()",CONCATENATE("(",VLOOKUP(VLOOKUP($BF336,$A332:$C338,3,FALSE),Players!$C:$G,5,FALSE),")"))))</f>
        <v/>
      </c>
      <c r="BH336" s="186"/>
      <c r="BI336" s="186"/>
      <c r="BJ336" s="186"/>
      <c r="BK336" s="186"/>
      <c r="BL336" s="186"/>
      <c r="BM336" s="186"/>
      <c r="BN336" s="186"/>
      <c r="BO336" s="186"/>
      <c r="BP336" s="186"/>
      <c r="BQ336" s="186"/>
      <c r="BR336" s="186"/>
      <c r="BS336" s="186"/>
      <c r="BT336" s="186"/>
      <c r="BU336" s="187"/>
      <c r="BV336" s="170" t="str">
        <f>IF(D347&lt;&gt;"",D347,"")</f>
        <v/>
      </c>
      <c r="BW336" s="171"/>
      <c r="BX336" s="170" t="str">
        <f>IF(F347&lt;&gt;"",F347,"")</f>
        <v/>
      </c>
      <c r="BY336" s="171"/>
      <c r="BZ336" s="170" t="str">
        <f>IF(H347&lt;&gt;"",H347,"")</f>
        <v/>
      </c>
      <c r="CA336" s="171"/>
      <c r="CB336" s="170" t="str">
        <f>IF(J347&lt;&gt;"",J347,"")</f>
        <v/>
      </c>
      <c r="CC336" s="171"/>
      <c r="CD336" s="170" t="str">
        <f>IF(L347&lt;&gt;"",L347,"")</f>
        <v/>
      </c>
      <c r="CE336" s="171"/>
      <c r="CF336" s="174" t="str">
        <f>IF($CD336=$CD338,IF($CB336=$CB338,IF($BZ336&lt;&gt;"",IF($BZ336&gt;$BZ338,"W","L"),""),IF($CB336&gt;$CB338,"W","L")),IF($CD336&gt;$CD338,"W","L"))</f>
        <v/>
      </c>
    </row>
    <row r="337" spans="1:167" ht="11.25" customHeight="1">
      <c r="A337" s="212"/>
      <c r="B337" s="213"/>
      <c r="C337" s="217"/>
      <c r="D337" s="218"/>
      <c r="E337" s="218"/>
      <c r="F337" s="218"/>
      <c r="G337" s="218"/>
      <c r="H337" s="218"/>
      <c r="I337" s="218"/>
      <c r="J337" s="218"/>
      <c r="K337" s="218"/>
      <c r="L337" s="218"/>
      <c r="M337" s="218"/>
      <c r="N337" s="218"/>
      <c r="O337" s="218"/>
      <c r="P337" s="218"/>
      <c r="Q337" s="218"/>
      <c r="R337" s="218"/>
      <c r="S337" s="218"/>
      <c r="T337" s="218"/>
      <c r="U337" s="218"/>
      <c r="V337" s="218"/>
      <c r="W337" s="218"/>
      <c r="X337" s="218"/>
      <c r="Y337" s="218"/>
      <c r="Z337" s="218"/>
      <c r="AA337" s="218"/>
      <c r="AB337" s="218"/>
      <c r="AC337" s="219"/>
      <c r="AD337" s="232"/>
      <c r="AE337" s="233"/>
      <c r="AF337" s="234"/>
      <c r="AG337" s="233"/>
      <c r="AH337" s="235"/>
      <c r="AI337" s="236"/>
      <c r="AJ337" s="234"/>
      <c r="AK337" s="238"/>
      <c r="AL337" s="241"/>
      <c r="AM337" s="240"/>
      <c r="AN337" s="244"/>
      <c r="AO337" s="245"/>
      <c r="AQ337" s="157"/>
      <c r="AR337" s="158"/>
      <c r="AS337" s="158"/>
      <c r="AT337" s="158"/>
      <c r="AU337" s="158"/>
      <c r="AV337" s="158"/>
      <c r="AW337" s="158"/>
      <c r="AX337" s="158"/>
      <c r="AY337" s="158"/>
      <c r="AZ337" s="158"/>
      <c r="BA337" s="158"/>
      <c r="BB337" s="158"/>
      <c r="BC337" s="159"/>
      <c r="BD337" s="165"/>
      <c r="BE337" s="166"/>
      <c r="BF337" s="184"/>
      <c r="BG337" s="188"/>
      <c r="BH337" s="189"/>
      <c r="BI337" s="189"/>
      <c r="BJ337" s="189"/>
      <c r="BK337" s="189"/>
      <c r="BL337" s="189"/>
      <c r="BM337" s="189"/>
      <c r="BN337" s="189"/>
      <c r="BO337" s="189"/>
      <c r="BP337" s="189"/>
      <c r="BQ337" s="189"/>
      <c r="BR337" s="189"/>
      <c r="BS337" s="189"/>
      <c r="BT337" s="189"/>
      <c r="BU337" s="190"/>
      <c r="BV337" s="172"/>
      <c r="BW337" s="173"/>
      <c r="BX337" s="172"/>
      <c r="BY337" s="173"/>
      <c r="BZ337" s="172"/>
      <c r="CA337" s="173"/>
      <c r="CB337" s="172"/>
      <c r="CC337" s="173"/>
      <c r="CD337" s="172"/>
      <c r="CE337" s="173"/>
      <c r="CF337" s="174"/>
    </row>
    <row r="338" spans="1:167" ht="11.25" customHeight="1">
      <c r="A338" s="210" t="str">
        <f>AJ330</f>
        <v>D</v>
      </c>
      <c r="B338" s="211"/>
      <c r="C338" s="214"/>
      <c r="D338" s="215"/>
      <c r="E338" s="215"/>
      <c r="F338" s="215"/>
      <c r="G338" s="215"/>
      <c r="H338" s="215"/>
      <c r="I338" s="215"/>
      <c r="J338" s="215"/>
      <c r="K338" s="215"/>
      <c r="L338" s="215"/>
      <c r="M338" s="215"/>
      <c r="N338" s="215"/>
      <c r="O338" s="215"/>
      <c r="P338" s="215"/>
      <c r="Q338" s="215"/>
      <c r="R338" s="215"/>
      <c r="S338" s="215"/>
      <c r="T338" s="215"/>
      <c r="U338" s="215"/>
      <c r="V338" s="215"/>
      <c r="W338" s="215"/>
      <c r="X338" s="215"/>
      <c r="Y338" s="215"/>
      <c r="Z338" s="215"/>
      <c r="AA338" s="215"/>
      <c r="AB338" s="215"/>
      <c r="AC338" s="216"/>
      <c r="AD338" s="220" t="str">
        <f>IF(AJ332&lt;&gt;"",IF(AJ332="W","L","W"),"")</f>
        <v/>
      </c>
      <c r="AE338" s="221"/>
      <c r="AF338" s="224" t="str">
        <f>IF(AJ334&lt;&gt;"",IF(AJ334="W","L","W"),"")</f>
        <v/>
      </c>
      <c r="AG338" s="225"/>
      <c r="AH338" s="227" t="str">
        <f>IF(AJ336&lt;&gt;"",IF(AJ336="W","L","W"),"")</f>
        <v/>
      </c>
      <c r="AI338" s="221"/>
      <c r="AJ338" s="228"/>
      <c r="AK338" s="229"/>
      <c r="AL338" s="239" t="str">
        <f>IF(OR(COUNTIF(AD338:AJ338,"W"),COUNTIF(AD338:AJ338,"L")),COUNTIF(AD338:AJ338,"W")*2+COUNTIF(AD338:AJ338,"L"),"")</f>
        <v/>
      </c>
      <c r="AM338" s="240"/>
      <c r="AN338" s="242" t="str">
        <f>IF(AL338&lt;&gt;"",RANK(AL338,AL332:AL338,0),"")</f>
        <v/>
      </c>
      <c r="AO338" s="243"/>
      <c r="AQ338" s="157"/>
      <c r="AR338" s="158"/>
      <c r="AS338" s="158"/>
      <c r="AT338" s="158"/>
      <c r="AU338" s="158"/>
      <c r="AV338" s="158"/>
      <c r="AW338" s="158"/>
      <c r="AX338" s="158"/>
      <c r="AY338" s="158"/>
      <c r="AZ338" s="158"/>
      <c r="BA338" s="158"/>
      <c r="BB338" s="158"/>
      <c r="BC338" s="159"/>
      <c r="BD338" s="165"/>
      <c r="BE338" s="166"/>
      <c r="BF338" s="175" t="str">
        <f>C349</f>
        <v>D</v>
      </c>
      <c r="BG338" s="177" t="str">
        <f>IF(VLOOKUP($BF338,$A332:$C338,3,FALSE)=0,"",CONCATENATE(VLOOKUP(VLOOKUP($BF338,$A332:$C338,3,FALSE),Players!$C:$G,4,FALSE)," ",VLOOKUP($BF338,$A332:$C338,3,FALSE)," ",IF(ISERROR(VLOOKUP(VLOOKUP($BF338,$A332:$C338,3,FALSE),Players!$C:$G,5,FALSE)),"()",CONCATENATE("(",VLOOKUP(VLOOKUP($BF338,$A332:$C338,3,FALSE),Players!$C:$G,5,FALSE),")"))))</f>
        <v/>
      </c>
      <c r="BH338" s="178"/>
      <c r="BI338" s="178"/>
      <c r="BJ338" s="178"/>
      <c r="BK338" s="178"/>
      <c r="BL338" s="178"/>
      <c r="BM338" s="178"/>
      <c r="BN338" s="178"/>
      <c r="BO338" s="178"/>
      <c r="BP338" s="178"/>
      <c r="BQ338" s="178"/>
      <c r="BR338" s="178"/>
      <c r="BS338" s="178"/>
      <c r="BT338" s="178"/>
      <c r="BU338" s="179"/>
      <c r="BV338" s="150" t="str">
        <f>IF(D349&lt;&gt;"",D349,"")</f>
        <v/>
      </c>
      <c r="BW338" s="151"/>
      <c r="BX338" s="150" t="str">
        <f>IF(F349&lt;&gt;"",F349,"")</f>
        <v/>
      </c>
      <c r="BY338" s="151"/>
      <c r="BZ338" s="150" t="str">
        <f>IF(H349&lt;&gt;"",H349,"")</f>
        <v/>
      </c>
      <c r="CA338" s="151"/>
      <c r="CB338" s="150" t="str">
        <f>IF(J349&lt;&gt;"",J349,"")</f>
        <v/>
      </c>
      <c r="CC338" s="151"/>
      <c r="CD338" s="150" t="str">
        <f>IF(L349&lt;&gt;"",L349,"")</f>
        <v/>
      </c>
      <c r="CE338" s="151"/>
      <c r="CF338" s="174" t="str">
        <f>IF($CF336&lt;&gt;"",IF(CF336="W","L","W"),"")</f>
        <v/>
      </c>
    </row>
    <row r="339" spans="1:167" ht="11.25" customHeight="1" thickBot="1">
      <c r="A339" s="212"/>
      <c r="B339" s="213"/>
      <c r="C339" s="217"/>
      <c r="D339" s="218"/>
      <c r="E339" s="218"/>
      <c r="F339" s="218"/>
      <c r="G339" s="218"/>
      <c r="H339" s="218"/>
      <c r="I339" s="218"/>
      <c r="J339" s="218"/>
      <c r="K339" s="218"/>
      <c r="L339" s="218"/>
      <c r="M339" s="218"/>
      <c r="N339" s="218"/>
      <c r="O339" s="218"/>
      <c r="P339" s="218"/>
      <c r="Q339" s="218"/>
      <c r="R339" s="218"/>
      <c r="S339" s="218"/>
      <c r="T339" s="218"/>
      <c r="U339" s="218"/>
      <c r="V339" s="218"/>
      <c r="W339" s="218"/>
      <c r="X339" s="218"/>
      <c r="Y339" s="218"/>
      <c r="Z339" s="218"/>
      <c r="AA339" s="218"/>
      <c r="AB339" s="218"/>
      <c r="AC339" s="219"/>
      <c r="AD339" s="222"/>
      <c r="AE339" s="223"/>
      <c r="AF339" s="226"/>
      <c r="AG339" s="223"/>
      <c r="AH339" s="226"/>
      <c r="AI339" s="223"/>
      <c r="AJ339" s="230"/>
      <c r="AK339" s="231"/>
      <c r="AL339" s="246"/>
      <c r="AM339" s="247"/>
      <c r="AN339" s="248"/>
      <c r="AO339" s="249"/>
      <c r="AQ339" s="160"/>
      <c r="AR339" s="161"/>
      <c r="AS339" s="161"/>
      <c r="AT339" s="161"/>
      <c r="AU339" s="161"/>
      <c r="AV339" s="161"/>
      <c r="AW339" s="161"/>
      <c r="AX339" s="161"/>
      <c r="AY339" s="161"/>
      <c r="AZ339" s="161"/>
      <c r="BA339" s="161"/>
      <c r="BB339" s="161"/>
      <c r="BC339" s="162"/>
      <c r="BD339" s="167"/>
      <c r="BE339" s="168"/>
      <c r="BF339" s="176"/>
      <c r="BG339" s="180"/>
      <c r="BH339" s="181"/>
      <c r="BI339" s="181"/>
      <c r="BJ339" s="181"/>
      <c r="BK339" s="181"/>
      <c r="BL339" s="181"/>
      <c r="BM339" s="181"/>
      <c r="BN339" s="181"/>
      <c r="BO339" s="181"/>
      <c r="BP339" s="181"/>
      <c r="BQ339" s="181"/>
      <c r="BR339" s="181"/>
      <c r="BS339" s="181"/>
      <c r="BT339" s="181"/>
      <c r="BU339" s="182"/>
      <c r="BV339" s="152"/>
      <c r="BW339" s="153"/>
      <c r="BX339" s="152"/>
      <c r="BY339" s="153"/>
      <c r="BZ339" s="152"/>
      <c r="CA339" s="153"/>
      <c r="CB339" s="152"/>
      <c r="CC339" s="153"/>
      <c r="CD339" s="152"/>
      <c r="CE339" s="153"/>
      <c r="CF339" s="174"/>
    </row>
    <row r="340" spans="1:167" ht="11.25" customHeight="1">
      <c r="A340" s="42"/>
      <c r="R340" s="42"/>
      <c r="S340" s="42"/>
      <c r="W340" s="42"/>
      <c r="X340" s="43"/>
      <c r="Y340" s="43"/>
      <c r="Z340" s="43"/>
      <c r="AA340" s="43"/>
      <c r="AB340" s="3"/>
      <c r="AQ340" s="126"/>
      <c r="AR340" s="126"/>
      <c r="AS340" s="126"/>
      <c r="AT340" s="126"/>
      <c r="AU340" s="126"/>
      <c r="AV340" s="126"/>
      <c r="AW340" s="126"/>
      <c r="AX340" s="126"/>
      <c r="AY340" s="126"/>
      <c r="AZ340" s="126"/>
      <c r="BA340" s="126"/>
      <c r="BB340" s="126"/>
      <c r="BC340" s="126"/>
      <c r="BV340" s="169" t="str">
        <f>IF(CF336&lt;&gt;"",IF(AND(AND(BV336&gt;-1,BV338&gt;-1),OR(BV336&gt;10,BV338&gt;10),ABS(BV336-BV338)&gt;1,IF(OR(BV336&gt;11,BV338&gt;11),ABS(BV336-BV338)=2,TRUE),BV336=INT(BV336),BV338=INT(BV338)),"","Error"),"")</f>
        <v/>
      </c>
      <c r="BW340" s="169"/>
      <c r="BX340" s="169" t="str">
        <f>IF(CF336&lt;&gt;"",IF(AND(AND(BX336&gt;-1,BX338&gt;-1),OR(BX336&gt;10,BX338&gt;10),ABS(BX336-BX338)&gt;1,IF(OR(BX336&gt;11,BX338&gt;11),ABS(BX336-BX338)=2,TRUE),BX336=INT(BX336),BX338=INT(BX338)),"","Error"),"")</f>
        <v/>
      </c>
      <c r="BY340" s="169"/>
      <c r="BZ340" s="169" t="str">
        <f>IF(CF336&lt;&gt;"",IF(AND(AND(BZ336&gt;-1,BZ338&gt;-1),OR(BZ336&gt;10,BZ338&gt;10),ABS(BZ336-BZ338)&gt;1,IF(OR(BZ336&gt;11,BZ338&gt;11),ABS(BZ336-BZ338)=2,TRUE),BZ336=INT(BZ336),BZ338=INT(BZ338)),"","Error"),"")</f>
        <v/>
      </c>
      <c r="CA340" s="169"/>
      <c r="CB340" s="169" t="str">
        <f>IF(AND(CF336&lt;&gt;"",CB336&lt;&gt;""),IF(AND(AND(CB336&gt;-1,CB338&gt;-1),OR(CB336&gt;10,CB338&gt;10),ABS(CB336-CB338)&gt;1,IF(OR(CB336&gt;11,CB338&gt;11),ABS(CB336-CB338)=2,TRUE),CB336=INT(CB336),CB338=INT(CB338)),"","Error"),"")</f>
        <v/>
      </c>
      <c r="CC340" s="169"/>
      <c r="CD340" s="169" t="str">
        <f>IF(AND(CF336&lt;&gt;"",CD336&lt;&gt;""),IF(AND(AND(CD336&gt;-1,CD338&gt;-1),OR(CD336&gt;10,CD338&gt;10),ABS(CD336-CD338)&gt;1,IF(OR(CD336&gt;11,CD338&gt;11),ABS(CD336-CD338)=2,TRUE),CD336=INT(CD336),CD338=INT(CD338)),"","Error"),"")</f>
        <v/>
      </c>
      <c r="CE340" s="169"/>
    </row>
    <row r="341" spans="1:167" ht="11.25" customHeight="1">
      <c r="AQ341" s="126"/>
      <c r="AR341" s="126"/>
      <c r="AS341" s="126"/>
      <c r="AT341" s="126"/>
      <c r="AU341" s="126"/>
      <c r="AV341" s="126"/>
      <c r="AW341" s="126"/>
      <c r="AX341" s="126"/>
      <c r="AY341" s="126"/>
      <c r="AZ341" s="126"/>
      <c r="BA341" s="126"/>
      <c r="BB341" s="126"/>
      <c r="BC341" s="126"/>
    </row>
    <row r="342" spans="1:167" ht="11.25" customHeight="1" thickBot="1">
      <c r="AB342" s="3"/>
      <c r="AQ342" s="127"/>
      <c r="AR342" s="127"/>
      <c r="AS342" s="127"/>
      <c r="AT342" s="127"/>
      <c r="AU342" s="127"/>
      <c r="AV342" s="127"/>
      <c r="AW342" s="127"/>
      <c r="AX342" s="127"/>
      <c r="AY342" s="127"/>
      <c r="AZ342" s="127"/>
      <c r="BA342" s="127"/>
      <c r="BB342" s="127"/>
      <c r="BC342" s="127"/>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row>
    <row r="343" spans="1:167" ht="11.25" customHeight="1">
      <c r="A343" s="170">
        <v>1</v>
      </c>
      <c r="B343" s="191"/>
      <c r="C343" s="183" t="str">
        <f>IF($D328="1P","A","A")</f>
        <v>A</v>
      </c>
      <c r="D343" s="197"/>
      <c r="E343" s="198"/>
      <c r="F343" s="197"/>
      <c r="G343" s="198"/>
      <c r="H343" s="197"/>
      <c r="I343" s="198"/>
      <c r="J343" s="197"/>
      <c r="K343" s="198"/>
      <c r="L343" s="197"/>
      <c r="M343" s="208"/>
      <c r="N343" s="69" t="str">
        <f>IF(CF326&lt;&gt;"",IF(CF326="W",IF(SUM(IF(D343&gt;D345,1,0),IF(F343&gt;F345,1,0),IF(H343&gt;H345,1,0),IF(J343&gt;J345,1,0),IF(L343&gt;L345,1,0))&lt;&gt;3,"E",""),""),"")</f>
        <v/>
      </c>
      <c r="O343" s="170">
        <v>4</v>
      </c>
      <c r="P343" s="191"/>
      <c r="Q343" s="183" t="str">
        <f>IF($D328="1P","B","C")</f>
        <v>C</v>
      </c>
      <c r="R343" s="197"/>
      <c r="S343" s="198"/>
      <c r="T343" s="197"/>
      <c r="U343" s="198"/>
      <c r="V343" s="197"/>
      <c r="W343" s="198"/>
      <c r="X343" s="197"/>
      <c r="Y343" s="198"/>
      <c r="Z343" s="197"/>
      <c r="AA343" s="208"/>
      <c r="AB343" s="69" t="str">
        <f>IF(CF356&lt;&gt;"",IF(CF356="W",IF(SUM(IF(R343&gt;R345,1,0),IF(T343&gt;T345,1,0),IF(V343&gt;V345,1,0),IF(X343&gt;X345,1,0),IF(Z343&gt;Z345,1,0))&lt;&gt;3,"E",""),""),"")</f>
        <v/>
      </c>
      <c r="AQ343" s="128"/>
      <c r="AR343" s="128"/>
      <c r="AS343" s="128"/>
      <c r="AT343" s="128"/>
      <c r="AU343" s="128"/>
      <c r="AV343" s="128"/>
      <c r="AW343" s="128"/>
      <c r="AX343" s="128"/>
      <c r="AY343" s="128"/>
      <c r="AZ343" s="128"/>
      <c r="BA343" s="128"/>
      <c r="BB343" s="128"/>
      <c r="BC343" s="128"/>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row>
    <row r="344" spans="1:167" ht="11.25" customHeight="1">
      <c r="A344" s="192"/>
      <c r="B344" s="193"/>
      <c r="C344" s="196"/>
      <c r="D344" s="199"/>
      <c r="E344" s="200"/>
      <c r="F344" s="199"/>
      <c r="G344" s="200"/>
      <c r="H344" s="199"/>
      <c r="I344" s="200"/>
      <c r="J344" s="199"/>
      <c r="K344" s="200"/>
      <c r="L344" s="199"/>
      <c r="M344" s="209"/>
      <c r="N344" s="69" t="str">
        <f>IF(CF326&lt;&gt;"",IF(ISERROR(AND(BV330="",BX330="",BZ330="",CB330="",CD330="")),"E",IF(AND(BV330="",BX330="",BZ330="",CB330="",CD330=""),"","E")),"")</f>
        <v/>
      </c>
      <c r="O344" s="192"/>
      <c r="P344" s="193"/>
      <c r="Q344" s="196"/>
      <c r="R344" s="199"/>
      <c r="S344" s="200"/>
      <c r="T344" s="199"/>
      <c r="U344" s="200"/>
      <c r="V344" s="199"/>
      <c r="W344" s="200"/>
      <c r="X344" s="199"/>
      <c r="Y344" s="200"/>
      <c r="Z344" s="199"/>
      <c r="AA344" s="209"/>
      <c r="AB344" s="69" t="str">
        <f>IF(CF356&lt;&gt;"",IF(ISERROR(AND(BV360="",BX360="",BZ360="",CB360="",CD360="")),"E",IF(AND(BV360="",BX360="",BZ360="",CB360="",CD360=""),"","E")),"")</f>
        <v/>
      </c>
      <c r="AQ344" s="126"/>
      <c r="AR344" s="126"/>
      <c r="AS344" s="126"/>
      <c r="AT344" s="126"/>
      <c r="AU344" s="126"/>
      <c r="AV344" s="126"/>
      <c r="AW344" s="126"/>
      <c r="AX344" s="126"/>
      <c r="AY344" s="126"/>
      <c r="AZ344" s="126"/>
      <c r="BA344" s="126"/>
      <c r="BB344" s="126"/>
      <c r="BC344" s="126"/>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row>
    <row r="345" spans="1:167" s="2" customFormat="1" ht="11.25" customHeight="1" thickBot="1">
      <c r="A345" s="192"/>
      <c r="B345" s="193"/>
      <c r="C345" s="175" t="str">
        <f>IF($D328="1P","D","C")</f>
        <v>C</v>
      </c>
      <c r="D345" s="201"/>
      <c r="E345" s="202"/>
      <c r="F345" s="201"/>
      <c r="G345" s="202"/>
      <c r="H345" s="201"/>
      <c r="I345" s="202"/>
      <c r="J345" s="201"/>
      <c r="K345" s="202"/>
      <c r="L345" s="201"/>
      <c r="M345" s="205"/>
      <c r="N345" s="69" t="str">
        <f>IF(CF326&lt;&gt;"",IF(ISERROR(AND(BV330="",BX330="",BZ330="",CB330="",CD330="")),"E",IF(AND(BV330="",BX330="",BZ330="",CB330="",CD330=""),"","E")),"")</f>
        <v/>
      </c>
      <c r="O345" s="192"/>
      <c r="P345" s="193"/>
      <c r="Q345" s="175" t="str">
        <f>IF($D328="1P","D","D")</f>
        <v>D</v>
      </c>
      <c r="R345" s="201"/>
      <c r="S345" s="202"/>
      <c r="T345" s="201"/>
      <c r="U345" s="202"/>
      <c r="V345" s="201"/>
      <c r="W345" s="202"/>
      <c r="X345" s="201"/>
      <c r="Y345" s="202"/>
      <c r="Z345" s="201"/>
      <c r="AA345" s="205"/>
      <c r="AB345" s="69" t="str">
        <f>IF(CF356&lt;&gt;"",IF(ISERROR(AND(BV360="",BX360="",BZ360="",CB360="",CD360="")),"E",IF(AND(BV360="",BX360="",BZ360="",CB360="",CD360=""),"","E")),"")</f>
        <v/>
      </c>
      <c r="AC345" s="1"/>
      <c r="AD345" s="1"/>
      <c r="AE345" s="1"/>
      <c r="AF345" s="1"/>
      <c r="AG345" s="1"/>
      <c r="AH345" s="1"/>
      <c r="AI345" s="1"/>
      <c r="AJ345" s="1"/>
      <c r="AK345" s="1"/>
      <c r="AL345" s="1"/>
      <c r="AM345" s="1"/>
      <c r="AN345" s="1"/>
      <c r="AO345" s="1"/>
      <c r="AQ345" s="127"/>
      <c r="AR345" s="127"/>
      <c r="AS345" s="127"/>
      <c r="AT345" s="127"/>
      <c r="AU345" s="127"/>
      <c r="AV345" s="127"/>
      <c r="AW345" s="127"/>
      <c r="AX345" s="127"/>
      <c r="AY345" s="127"/>
      <c r="AZ345" s="127"/>
      <c r="BA345" s="127"/>
      <c r="BB345" s="127"/>
      <c r="BC345" s="127"/>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row>
    <row r="346" spans="1:167" s="2" customFormat="1" ht="11.25" customHeight="1" thickBot="1">
      <c r="A346" s="194"/>
      <c r="B346" s="195"/>
      <c r="C346" s="207"/>
      <c r="D346" s="203"/>
      <c r="E346" s="204"/>
      <c r="F346" s="203"/>
      <c r="G346" s="204"/>
      <c r="H346" s="203"/>
      <c r="I346" s="204"/>
      <c r="J346" s="203"/>
      <c r="K346" s="204"/>
      <c r="L346" s="203"/>
      <c r="M346" s="206"/>
      <c r="N346" s="69" t="str">
        <f>IF(CF328&lt;&gt;"",IF(CF328="W",IF(SUM(IF(D345&gt;D343,1,0),IF(F345&gt;F343,1,0),IF(H345&gt;H343,1,0),IF(J345&gt;J343,1,0),IF(L345&gt;L343,1,0))&lt;&gt;3,"E",""),""),"")</f>
        <v/>
      </c>
      <c r="O346" s="194"/>
      <c r="P346" s="195"/>
      <c r="Q346" s="207"/>
      <c r="R346" s="203"/>
      <c r="S346" s="204"/>
      <c r="T346" s="203"/>
      <c r="U346" s="204"/>
      <c r="V346" s="203"/>
      <c r="W346" s="204"/>
      <c r="X346" s="203"/>
      <c r="Y346" s="204"/>
      <c r="Z346" s="203"/>
      <c r="AA346" s="206"/>
      <c r="AB346" s="69" t="str">
        <f>IF(CF358&lt;&gt;"",IF(CF358="W",IF(SUM(IF(R345&gt;R343,1,0),IF(T345&gt;T343,1,0),IF(V345&gt;V343,1,0),IF(X345&gt;X343,1,0),IF(Z345&gt;Z343,1,0))&lt;&gt;3,"E",""),""),"")</f>
        <v/>
      </c>
      <c r="AQ346" s="154" t="str">
        <f>CONCATENATE($A330," ",$D330,","," ",$F328)</f>
        <v>Group: 6, Men's Singles</v>
      </c>
      <c r="AR346" s="155"/>
      <c r="AS346" s="155"/>
      <c r="AT346" s="155"/>
      <c r="AU346" s="155"/>
      <c r="AV346" s="155"/>
      <c r="AW346" s="155"/>
      <c r="AX346" s="155"/>
      <c r="AY346" s="155"/>
      <c r="AZ346" s="155"/>
      <c r="BA346" s="155"/>
      <c r="BB346" s="155"/>
      <c r="BC346" s="156"/>
      <c r="BD346" s="163">
        <f>A351</f>
        <v>3</v>
      </c>
      <c r="BE346" s="164"/>
      <c r="BF346" s="183" t="str">
        <f>C351</f>
        <v>A</v>
      </c>
      <c r="BG346" s="185" t="str">
        <f>IF(VLOOKUP($BF346,$A332:$C338,3,FALSE)=0,"",CONCATENATE(VLOOKUP(VLOOKUP($BF346,$A332:$C338,3,FALSE),Players!$C:$G,4,FALSE)," ",VLOOKUP($BF346,$A332:$C338,3,FALSE)," ",IF(ISERROR(VLOOKUP(VLOOKUP($BF346,$A332:$C338,3,FALSE),Players!$C:$G,5,FALSE)),"()",CONCATENATE("(",VLOOKUP(VLOOKUP($BF346,$A332:$C338,3,FALSE),Players!$C:$G,5,FALSE),")"))))</f>
        <v/>
      </c>
      <c r="BH346" s="186"/>
      <c r="BI346" s="186"/>
      <c r="BJ346" s="186"/>
      <c r="BK346" s="186"/>
      <c r="BL346" s="186"/>
      <c r="BM346" s="186"/>
      <c r="BN346" s="186"/>
      <c r="BO346" s="186"/>
      <c r="BP346" s="186"/>
      <c r="BQ346" s="186"/>
      <c r="BR346" s="186"/>
      <c r="BS346" s="186"/>
      <c r="BT346" s="186"/>
      <c r="BU346" s="187"/>
      <c r="BV346" s="170" t="str">
        <f>IF(D351&lt;&gt;"",D351,"")</f>
        <v/>
      </c>
      <c r="BW346" s="171"/>
      <c r="BX346" s="170" t="str">
        <f>IF(F351&lt;&gt;"",F351,"")</f>
        <v/>
      </c>
      <c r="BY346" s="171"/>
      <c r="BZ346" s="170" t="str">
        <f>IF(H351&lt;&gt;"",H351,"")</f>
        <v/>
      </c>
      <c r="CA346" s="171"/>
      <c r="CB346" s="170" t="str">
        <f>IF(J351&lt;&gt;"",J351,"")</f>
        <v/>
      </c>
      <c r="CC346" s="171"/>
      <c r="CD346" s="170" t="str">
        <f>IF(L351&lt;&gt;"",L351,"")</f>
        <v/>
      </c>
      <c r="CE346" s="171"/>
      <c r="CF346" s="174" t="str">
        <f>IF($CD346=$CD348,IF($CB346=$CB348,IF($BZ346&lt;&gt;"",IF($BZ346&gt;$BZ348,"W","L"),""),IF($CB346&gt;$CB348,"W","L")),IF($CD346&gt;$CD348,"W","L"))</f>
        <v/>
      </c>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row>
    <row r="347" spans="1:167" s="3" customFormat="1" ht="11.25" customHeight="1">
      <c r="A347" s="170">
        <v>2</v>
      </c>
      <c r="B347" s="191"/>
      <c r="C347" s="183" t="str">
        <f>IF($D328="1P","B","B")</f>
        <v>B</v>
      </c>
      <c r="D347" s="197"/>
      <c r="E347" s="198"/>
      <c r="F347" s="197"/>
      <c r="G347" s="198"/>
      <c r="H347" s="197"/>
      <c r="I347" s="198"/>
      <c r="J347" s="197"/>
      <c r="K347" s="198"/>
      <c r="L347" s="197"/>
      <c r="M347" s="208"/>
      <c r="N347" s="69" t="str">
        <f>IF(CF336&lt;&gt;"",IF(CF336="W",IF(SUM(IF(D347&gt;D349,1,0),IF(F347&gt;F349,1,0),IF(H347&gt;H349,1,0),IF(J347&gt;J349,1,0),IF(L347&gt;L349,1,0))&lt;&gt;3,"E",""),""),"")</f>
        <v/>
      </c>
      <c r="O347" s="170">
        <v>5</v>
      </c>
      <c r="P347" s="191"/>
      <c r="Q347" s="183" t="str">
        <f>IF($D328="1P","A","A")</f>
        <v>A</v>
      </c>
      <c r="R347" s="197"/>
      <c r="S347" s="198"/>
      <c r="T347" s="197"/>
      <c r="U347" s="198"/>
      <c r="V347" s="197"/>
      <c r="W347" s="198"/>
      <c r="X347" s="197"/>
      <c r="Y347" s="198"/>
      <c r="Z347" s="197"/>
      <c r="AA347" s="208"/>
      <c r="AB347" s="69" t="str">
        <f>IF(CF366&lt;&gt;"",IF(CF366="W",IF(SUM(IF(R347&gt;R349,1,0),IF(T347&gt;T349,1,0),IF(V347&gt;V349,1,0),IF(X347&gt;X349,1,0),IF(Z347&gt;Z349,1,0))&lt;&gt;3,"E",""),""),"")</f>
        <v/>
      </c>
      <c r="AC347" s="1"/>
      <c r="AD347" s="1"/>
      <c r="AE347" s="1"/>
      <c r="AF347" s="1"/>
      <c r="AG347" s="1"/>
      <c r="AH347" s="1"/>
      <c r="AI347" s="1"/>
      <c r="AJ347" s="1"/>
      <c r="AK347" s="1"/>
      <c r="AL347" s="1"/>
      <c r="AM347" s="1"/>
      <c r="AN347" s="1"/>
      <c r="AO347" s="1"/>
      <c r="AQ347" s="157"/>
      <c r="AR347" s="158"/>
      <c r="AS347" s="158"/>
      <c r="AT347" s="158"/>
      <c r="AU347" s="158"/>
      <c r="AV347" s="158"/>
      <c r="AW347" s="158"/>
      <c r="AX347" s="158"/>
      <c r="AY347" s="158"/>
      <c r="AZ347" s="158"/>
      <c r="BA347" s="158"/>
      <c r="BB347" s="158"/>
      <c r="BC347" s="159"/>
      <c r="BD347" s="165"/>
      <c r="BE347" s="166"/>
      <c r="BF347" s="184"/>
      <c r="BG347" s="188"/>
      <c r="BH347" s="189"/>
      <c r="BI347" s="189"/>
      <c r="BJ347" s="189"/>
      <c r="BK347" s="189"/>
      <c r="BL347" s="189"/>
      <c r="BM347" s="189"/>
      <c r="BN347" s="189"/>
      <c r="BO347" s="189"/>
      <c r="BP347" s="189"/>
      <c r="BQ347" s="189"/>
      <c r="BR347" s="189"/>
      <c r="BS347" s="189"/>
      <c r="BT347" s="189"/>
      <c r="BU347" s="190"/>
      <c r="BV347" s="172"/>
      <c r="BW347" s="173"/>
      <c r="BX347" s="172"/>
      <c r="BY347" s="173"/>
      <c r="BZ347" s="172"/>
      <c r="CA347" s="173"/>
      <c r="CB347" s="172"/>
      <c r="CC347" s="173"/>
      <c r="CD347" s="172"/>
      <c r="CE347" s="173"/>
      <c r="CF347" s="174"/>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row>
    <row r="348" spans="1:167" s="3" customFormat="1" ht="11.25" customHeight="1">
      <c r="A348" s="192"/>
      <c r="B348" s="193"/>
      <c r="C348" s="196"/>
      <c r="D348" s="199"/>
      <c r="E348" s="200"/>
      <c r="F348" s="199"/>
      <c r="G348" s="200"/>
      <c r="H348" s="199"/>
      <c r="I348" s="200"/>
      <c r="J348" s="199"/>
      <c r="K348" s="200"/>
      <c r="L348" s="199"/>
      <c r="M348" s="209"/>
      <c r="N348" s="69" t="str">
        <f>IF(CF336&lt;&gt;"",IF(ISERROR(AND(BV340="",BX340="",BZ340="",CB340="",CD340="")),"E",IF(AND(BV340="",BX340="",BZ340="",CB340="",CD340=""),"","E")),"")</f>
        <v/>
      </c>
      <c r="O348" s="192"/>
      <c r="P348" s="193"/>
      <c r="Q348" s="196"/>
      <c r="R348" s="199"/>
      <c r="S348" s="200"/>
      <c r="T348" s="199"/>
      <c r="U348" s="200"/>
      <c r="V348" s="199"/>
      <c r="W348" s="200"/>
      <c r="X348" s="199"/>
      <c r="Y348" s="200"/>
      <c r="Z348" s="199"/>
      <c r="AA348" s="209"/>
      <c r="AB348" s="69" t="str">
        <f>IF(CF366&lt;&gt;"",IF(ISERROR(AND(BV370="",BX370="",BZ370="",CB370="",CD370="")),"E",IF(AND(BV370="",BX370="",BZ370="",CB370="",CD370=""),"","E")),"")</f>
        <v/>
      </c>
      <c r="AC348" s="1"/>
      <c r="AD348" s="1"/>
      <c r="AE348" s="1"/>
      <c r="AF348" s="1"/>
      <c r="AG348" s="1"/>
      <c r="AH348" s="1"/>
      <c r="AI348" s="1"/>
      <c r="AJ348" s="1"/>
      <c r="AK348" s="1"/>
      <c r="AL348" s="1"/>
      <c r="AM348" s="1"/>
      <c r="AN348" s="1"/>
      <c r="AO348" s="1"/>
      <c r="AQ348" s="157"/>
      <c r="AR348" s="158"/>
      <c r="AS348" s="158"/>
      <c r="AT348" s="158"/>
      <c r="AU348" s="158"/>
      <c r="AV348" s="158"/>
      <c r="AW348" s="158"/>
      <c r="AX348" s="158"/>
      <c r="AY348" s="158"/>
      <c r="AZ348" s="158"/>
      <c r="BA348" s="158"/>
      <c r="BB348" s="158"/>
      <c r="BC348" s="159"/>
      <c r="BD348" s="165"/>
      <c r="BE348" s="166"/>
      <c r="BF348" s="175" t="str">
        <f>C353</f>
        <v>B</v>
      </c>
      <c r="BG348" s="177" t="str">
        <f>IF(VLOOKUP($BF348,$A332:$C338,3,FALSE)=0,"",CONCATENATE(VLOOKUP(VLOOKUP($BF348,$A332:$C338,3,FALSE),Players!$C:$G,4,FALSE)," ",VLOOKUP($BF348,$A332:$C338,3,FALSE)," ",IF(ISERROR(VLOOKUP(VLOOKUP($BF348,$A332:$C338,3,FALSE),Players!$C:$G,5,FALSE)),"()",CONCATENATE("(",VLOOKUP(VLOOKUP($BF348,$A332:$C338,3,FALSE),Players!$C:$G,5,FALSE),")"))))</f>
        <v/>
      </c>
      <c r="BH348" s="178"/>
      <c r="BI348" s="178"/>
      <c r="BJ348" s="178"/>
      <c r="BK348" s="178"/>
      <c r="BL348" s="178"/>
      <c r="BM348" s="178"/>
      <c r="BN348" s="178"/>
      <c r="BO348" s="178"/>
      <c r="BP348" s="178"/>
      <c r="BQ348" s="178"/>
      <c r="BR348" s="178"/>
      <c r="BS348" s="178"/>
      <c r="BT348" s="178"/>
      <c r="BU348" s="179"/>
      <c r="BV348" s="150" t="str">
        <f>IF(D353&lt;&gt;"",D353,"")</f>
        <v/>
      </c>
      <c r="BW348" s="151"/>
      <c r="BX348" s="150" t="str">
        <f>IF(F353&lt;&gt;"",F353,"")</f>
        <v/>
      </c>
      <c r="BY348" s="151"/>
      <c r="BZ348" s="150" t="str">
        <f>IF(H353&lt;&gt;"",H353,"")</f>
        <v/>
      </c>
      <c r="CA348" s="151"/>
      <c r="CB348" s="150" t="str">
        <f>IF(J353&lt;&gt;"",J353,"")</f>
        <v/>
      </c>
      <c r="CC348" s="151"/>
      <c r="CD348" s="150" t="str">
        <f>IF(L353&lt;&gt;"",L353,"")</f>
        <v/>
      </c>
      <c r="CE348" s="151"/>
      <c r="CF348" s="174" t="str">
        <f>IF($CF346&lt;&gt;"",IF(CF346="W","L","W"),"")</f>
        <v/>
      </c>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row>
    <row r="349" spans="1:167" s="3" customFormat="1" ht="11.25" customHeight="1" thickBot="1">
      <c r="A349" s="192"/>
      <c r="B349" s="193"/>
      <c r="C349" s="175" t="str">
        <f>IF($D328="1P","C","D")</f>
        <v>D</v>
      </c>
      <c r="D349" s="201"/>
      <c r="E349" s="202"/>
      <c r="F349" s="201"/>
      <c r="G349" s="202"/>
      <c r="H349" s="201"/>
      <c r="I349" s="202"/>
      <c r="J349" s="201"/>
      <c r="K349" s="202"/>
      <c r="L349" s="201"/>
      <c r="M349" s="205"/>
      <c r="N349" s="69" t="str">
        <f>IF(CF336&lt;&gt;"",IF(ISERROR(AND(BV340="",BX340="",BZ340="",CB340="",CD340="")),"E",IF(AND(BV340="",BX340="",BZ340="",CB340="",CD340=""),"","E")),"")</f>
        <v/>
      </c>
      <c r="O349" s="192"/>
      <c r="P349" s="193"/>
      <c r="Q349" s="175" t="str">
        <f>IF($D328="1P","B","D")</f>
        <v>D</v>
      </c>
      <c r="R349" s="201"/>
      <c r="S349" s="202"/>
      <c r="T349" s="201"/>
      <c r="U349" s="202"/>
      <c r="V349" s="201"/>
      <c r="W349" s="202"/>
      <c r="X349" s="201"/>
      <c r="Y349" s="202"/>
      <c r="Z349" s="201"/>
      <c r="AA349" s="205"/>
      <c r="AB349" s="69" t="str">
        <f>IF(CF366&lt;&gt;"",IF(ISERROR(AND(BV370="",BX370="",BZ370="",CB370="",CD370="")),"E",IF(AND(BV370="",BX370="",BZ370="",CB370="",CD370=""),"","E")),"")</f>
        <v/>
      </c>
      <c r="AC349" s="1"/>
      <c r="AD349" s="1"/>
      <c r="AE349" s="1"/>
      <c r="AF349" s="1"/>
      <c r="AG349" s="1"/>
      <c r="AH349" s="1"/>
      <c r="AI349" s="1"/>
      <c r="AJ349" s="1"/>
      <c r="AK349" s="1"/>
      <c r="AL349" s="1"/>
      <c r="AM349" s="1"/>
      <c r="AN349" s="1"/>
      <c r="AO349" s="1"/>
      <c r="AQ349" s="160"/>
      <c r="AR349" s="161"/>
      <c r="AS349" s="161"/>
      <c r="AT349" s="161"/>
      <c r="AU349" s="161"/>
      <c r="AV349" s="161"/>
      <c r="AW349" s="161"/>
      <c r="AX349" s="161"/>
      <c r="AY349" s="161"/>
      <c r="AZ349" s="161"/>
      <c r="BA349" s="161"/>
      <c r="BB349" s="161"/>
      <c r="BC349" s="162"/>
      <c r="BD349" s="167"/>
      <c r="BE349" s="168"/>
      <c r="BF349" s="176"/>
      <c r="BG349" s="180"/>
      <c r="BH349" s="181"/>
      <c r="BI349" s="181"/>
      <c r="BJ349" s="181"/>
      <c r="BK349" s="181"/>
      <c r="BL349" s="181"/>
      <c r="BM349" s="181"/>
      <c r="BN349" s="181"/>
      <c r="BO349" s="181"/>
      <c r="BP349" s="181"/>
      <c r="BQ349" s="181"/>
      <c r="BR349" s="181"/>
      <c r="BS349" s="181"/>
      <c r="BT349" s="181"/>
      <c r="BU349" s="182"/>
      <c r="BV349" s="152"/>
      <c r="BW349" s="153"/>
      <c r="BX349" s="152"/>
      <c r="BY349" s="153"/>
      <c r="BZ349" s="152"/>
      <c r="CA349" s="153"/>
      <c r="CB349" s="152"/>
      <c r="CC349" s="153"/>
      <c r="CD349" s="152"/>
      <c r="CE349" s="153"/>
      <c r="CF349" s="174"/>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row>
    <row r="350" spans="1:167" s="3" customFormat="1" ht="11.25" customHeight="1" thickBot="1">
      <c r="A350" s="194"/>
      <c r="B350" s="195"/>
      <c r="C350" s="207"/>
      <c r="D350" s="203"/>
      <c r="E350" s="204"/>
      <c r="F350" s="203"/>
      <c r="G350" s="204"/>
      <c r="H350" s="203"/>
      <c r="I350" s="204"/>
      <c r="J350" s="203"/>
      <c r="K350" s="204"/>
      <c r="L350" s="203"/>
      <c r="M350" s="206"/>
      <c r="N350" s="69" t="str">
        <f>IF(CF338&lt;&gt;"",IF(CF338="W",IF(SUM(IF(D349&gt;D347,1,0),IF(F349&gt;F347,1,0),IF(H349&gt;H347,1,0),IF(J349&gt;J347,1,0),IF(L349&gt;L347,1,0))&lt;&gt;3,"E",""),""),"")</f>
        <v/>
      </c>
      <c r="O350" s="194"/>
      <c r="P350" s="195"/>
      <c r="Q350" s="207"/>
      <c r="R350" s="203"/>
      <c r="S350" s="204"/>
      <c r="T350" s="203"/>
      <c r="U350" s="204"/>
      <c r="V350" s="203"/>
      <c r="W350" s="204"/>
      <c r="X350" s="203"/>
      <c r="Y350" s="204"/>
      <c r="Z350" s="203"/>
      <c r="AA350" s="206"/>
      <c r="AB350" s="69" t="str">
        <f>IF(CF368&lt;&gt;"",IF(CF368="W",IF(SUM(IF(R349&gt;R347,1,0),IF(T349&gt;T347,1,0),IF(V349&gt;V347,1,0),IF(X349&gt;X347,1,0),IF(Z349&gt;Z347,1,0))&lt;&gt;3,"E",""),""),"")</f>
        <v/>
      </c>
      <c r="AC350" s="1"/>
      <c r="AD350" s="1"/>
      <c r="AE350" s="1"/>
      <c r="AF350" s="1"/>
      <c r="AG350" s="1"/>
      <c r="AH350" s="1"/>
      <c r="AI350" s="1"/>
      <c r="AJ350" s="1"/>
      <c r="AK350" s="1"/>
      <c r="AL350" s="1"/>
      <c r="AM350" s="1"/>
      <c r="AN350" s="1"/>
      <c r="AO350" s="1"/>
      <c r="AQ350" s="126"/>
      <c r="AR350" s="126"/>
      <c r="AS350" s="126"/>
      <c r="AT350" s="126"/>
      <c r="AU350" s="126"/>
      <c r="AV350" s="126"/>
      <c r="AW350" s="126"/>
      <c r="AX350" s="126"/>
      <c r="AY350" s="126"/>
      <c r="AZ350" s="126"/>
      <c r="BA350" s="126"/>
      <c r="BB350" s="126"/>
      <c r="BC350" s="126"/>
      <c r="BD350" s="1"/>
      <c r="BE350" s="1"/>
      <c r="BF350" s="1"/>
      <c r="BG350" s="1"/>
      <c r="BH350" s="1"/>
      <c r="BI350" s="1"/>
      <c r="BJ350" s="1"/>
      <c r="BK350" s="1"/>
      <c r="BL350" s="1"/>
      <c r="BM350" s="1"/>
      <c r="BN350" s="1"/>
      <c r="BO350" s="1"/>
      <c r="BP350" s="1"/>
      <c r="BQ350" s="1"/>
      <c r="BR350" s="1"/>
      <c r="BS350" s="1"/>
      <c r="BT350" s="1"/>
      <c r="BU350" s="1"/>
      <c r="BV350" s="169" t="str">
        <f>IF(CF346&lt;&gt;"",IF(AND(AND(BV346&gt;-1,BV348&gt;-1),OR(BV346&gt;10,BV348&gt;10),ABS(BV346-BV348)&gt;1,IF(OR(BV346&gt;11,BV348&gt;11),ABS(BV346-BV348)=2,TRUE),BV346=INT(BV346),BV348=INT(BV348)),"","Error"),"")</f>
        <v/>
      </c>
      <c r="BW350" s="169"/>
      <c r="BX350" s="169" t="str">
        <f>IF(CF346&lt;&gt;"",IF(AND(AND(BX346&gt;-1,BX348&gt;-1),OR(BX346&gt;10,BX348&gt;10),ABS(BX346-BX348)&gt;1,IF(OR(BX346&gt;11,BX348&gt;11),ABS(BX346-BX348)=2,TRUE),BX346=INT(BX346),BX348=INT(BX348)),"","Error"),"")</f>
        <v/>
      </c>
      <c r="BY350" s="169"/>
      <c r="BZ350" s="169" t="str">
        <f>IF(CF346&lt;&gt;"",IF(AND(AND(BZ346&gt;-1,BZ348&gt;-1),OR(BZ346&gt;10,BZ348&gt;10),ABS(BZ346-BZ348)&gt;1,IF(OR(BZ346&gt;11,BZ348&gt;11),ABS(BZ346-BZ348)=2,TRUE),BZ346=INT(BZ346),BZ348=INT(BZ348)),"","Error"),"")</f>
        <v/>
      </c>
      <c r="CA350" s="169"/>
      <c r="CB350" s="169" t="str">
        <f>IF(AND(CF346&lt;&gt;"",CB346&lt;&gt;""),IF(AND(AND(CB346&gt;-1,CB348&gt;-1),OR(CB346&gt;10,CB348&gt;10),ABS(CB346-CB348)&gt;1,IF(OR(CB346&gt;11,CB348&gt;11),ABS(CB346-CB348)=2,TRUE),CB346=INT(CB346),CB348=INT(CB348)),"","Error"),"")</f>
        <v/>
      </c>
      <c r="CC350" s="169"/>
      <c r="CD350" s="169" t="str">
        <f>IF(AND(CF346&lt;&gt;"",CD346&lt;&gt;""),IF(AND(AND(CD346&gt;-1,CD348&gt;-1),OR(CD346&gt;10,CD348&gt;10),ABS(CD346-CD348)&gt;1,IF(OR(CD346&gt;11,CD348&gt;11),ABS(CD346-CD348)=2,TRUE),CD346=INT(CD346),CD348=INT(CD348)),"","Error"),"")</f>
        <v/>
      </c>
      <c r="CE350" s="169"/>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row>
    <row r="351" spans="1:167" s="3" customFormat="1" ht="11.25" customHeight="1">
      <c r="A351" s="170">
        <v>3</v>
      </c>
      <c r="B351" s="191"/>
      <c r="C351" s="183" t="str">
        <f>IF($D328="1P","A","A")</f>
        <v>A</v>
      </c>
      <c r="D351" s="197"/>
      <c r="E351" s="198"/>
      <c r="F351" s="197"/>
      <c r="G351" s="198"/>
      <c r="H351" s="197"/>
      <c r="I351" s="198"/>
      <c r="J351" s="197"/>
      <c r="K351" s="198"/>
      <c r="L351" s="197"/>
      <c r="M351" s="208"/>
      <c r="N351" s="69" t="str">
        <f>IF(CF346&lt;&gt;"",IF(CF346="W",IF(SUM(IF(D351&gt;D353,1,0),IF(F351&gt;F353,1,0),IF(H351&gt;H353,1,0),IF(J351&gt;J353,1,0),IF(L351&gt;L353,1,0))&lt;&gt;3,"E",""),""),"")</f>
        <v/>
      </c>
      <c r="O351" s="170">
        <v>6</v>
      </c>
      <c r="P351" s="191"/>
      <c r="Q351" s="183" t="str">
        <f>IF($D328="1P","C","B")</f>
        <v>B</v>
      </c>
      <c r="R351" s="197"/>
      <c r="S351" s="198"/>
      <c r="T351" s="197"/>
      <c r="U351" s="198"/>
      <c r="V351" s="197"/>
      <c r="W351" s="198"/>
      <c r="X351" s="197"/>
      <c r="Y351" s="198"/>
      <c r="Z351" s="197"/>
      <c r="AA351" s="208"/>
      <c r="AB351" s="69" t="str">
        <f>IF(CF376&lt;&gt;"",IF(CF376="W",IF(SUM(IF(R351&gt;R353,1,0),IF(T351&gt;T353,1,0),IF(V351&gt;V353,1,0),IF(X351&gt;X353,1,0),IF(Z351&gt;Z353,1,0))&lt;&gt;3,"E",""),""),"")</f>
        <v/>
      </c>
      <c r="AC351" s="1"/>
      <c r="AD351" s="1"/>
      <c r="AE351" s="1"/>
      <c r="AF351" s="1"/>
      <c r="AG351" s="1"/>
      <c r="AH351" s="1"/>
      <c r="AI351" s="1"/>
      <c r="AJ351" s="1"/>
      <c r="AK351" s="1"/>
      <c r="AL351" s="1"/>
      <c r="AM351" s="1"/>
      <c r="AN351" s="1"/>
      <c r="AO351" s="1"/>
      <c r="AQ351" s="126"/>
      <c r="AR351" s="126"/>
      <c r="AS351" s="126"/>
      <c r="AT351" s="126"/>
      <c r="AU351" s="126"/>
      <c r="AV351" s="126"/>
      <c r="AW351" s="126"/>
      <c r="AX351" s="126"/>
      <c r="AY351" s="126"/>
      <c r="AZ351" s="126"/>
      <c r="BA351" s="126"/>
      <c r="BB351" s="126"/>
      <c r="BC351" s="126"/>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row>
    <row r="352" spans="1:167" s="3" customFormat="1" ht="11.25" customHeight="1">
      <c r="A352" s="192"/>
      <c r="B352" s="193"/>
      <c r="C352" s="196"/>
      <c r="D352" s="199"/>
      <c r="E352" s="200"/>
      <c r="F352" s="199"/>
      <c r="G352" s="200"/>
      <c r="H352" s="199"/>
      <c r="I352" s="200"/>
      <c r="J352" s="199"/>
      <c r="K352" s="200"/>
      <c r="L352" s="199"/>
      <c r="M352" s="209"/>
      <c r="N352" s="69" t="str">
        <f>IF(CF346&lt;&gt;"",IF(ISERROR(AND(BV350="",BX350="",BZ350="",CB350="",CD350="")),"E",IF(AND(BV350="",BX350="",BZ350="",CB350="",CD350=""),"","E")),"")</f>
        <v/>
      </c>
      <c r="O352" s="192"/>
      <c r="P352" s="193"/>
      <c r="Q352" s="196"/>
      <c r="R352" s="199"/>
      <c r="S352" s="200"/>
      <c r="T352" s="199"/>
      <c r="U352" s="200"/>
      <c r="V352" s="199"/>
      <c r="W352" s="200"/>
      <c r="X352" s="199"/>
      <c r="Y352" s="200"/>
      <c r="Z352" s="199"/>
      <c r="AA352" s="209"/>
      <c r="AB352" s="69" t="str">
        <f>IF(CF376&lt;&gt;"",IF(ISERROR(AND(BV380="",BX380="",BZ380="",CB380="",CD380="")),"E",IF(AND(BV380="",BX380="",BZ380="",CB380="",CD380=""),"","E")),"")</f>
        <v/>
      </c>
      <c r="AC352" s="1"/>
      <c r="AD352" s="1"/>
      <c r="AE352" s="1"/>
      <c r="AF352" s="1"/>
      <c r="AG352" s="1"/>
      <c r="AH352" s="1"/>
      <c r="AI352" s="1"/>
      <c r="AJ352" s="1"/>
      <c r="AK352" s="1"/>
      <c r="AL352" s="1"/>
      <c r="AM352" s="1"/>
      <c r="AN352" s="1"/>
      <c r="AO352" s="1"/>
      <c r="AQ352" s="127"/>
      <c r="AR352" s="127"/>
      <c r="AS352" s="127"/>
      <c r="AT352" s="127"/>
      <c r="AU352" s="127"/>
      <c r="AV352" s="127"/>
      <c r="AW352" s="127"/>
      <c r="AX352" s="127"/>
      <c r="AY352" s="127"/>
      <c r="AZ352" s="127"/>
      <c r="BA352" s="127"/>
      <c r="BB352" s="127"/>
      <c r="BC352" s="127"/>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row>
    <row r="353" spans="1:167" s="3" customFormat="1" ht="11.25" customHeight="1">
      <c r="A353" s="192"/>
      <c r="B353" s="193"/>
      <c r="C353" s="175" t="str">
        <f>IF($D328="1P","C","B")</f>
        <v>B</v>
      </c>
      <c r="D353" s="201"/>
      <c r="E353" s="202"/>
      <c r="F353" s="201"/>
      <c r="G353" s="202"/>
      <c r="H353" s="201"/>
      <c r="I353" s="202"/>
      <c r="J353" s="201"/>
      <c r="K353" s="202"/>
      <c r="L353" s="201"/>
      <c r="M353" s="205"/>
      <c r="N353" s="69" t="str">
        <f>IF(CF346&lt;&gt;"",IF(ISERROR(AND(BV350="",BX350="",BZ350="",CB350="",CD350="")),"E",IF(AND(BV350="",BX350="",BZ350="",CB350="",CD350=""),"","E")),"")</f>
        <v/>
      </c>
      <c r="O353" s="192"/>
      <c r="P353" s="193"/>
      <c r="Q353" s="175" t="str">
        <f>IF($D328="1P","D","C")</f>
        <v>C</v>
      </c>
      <c r="R353" s="201"/>
      <c r="S353" s="202"/>
      <c r="T353" s="201"/>
      <c r="U353" s="202"/>
      <c r="V353" s="201"/>
      <c r="W353" s="202"/>
      <c r="X353" s="201"/>
      <c r="Y353" s="202"/>
      <c r="Z353" s="201"/>
      <c r="AA353" s="205"/>
      <c r="AB353" s="69" t="str">
        <f>IF(CF376&lt;&gt;"",IF(ISERROR(AND(BV380="",BX380="",BZ380="",CB380="",CD380="")),"E",IF(AND(BV380="",BX380="",BZ380="",CB380="",CD380=""),"","E")),"")</f>
        <v/>
      </c>
      <c r="AC353" s="1"/>
      <c r="AD353" s="1"/>
      <c r="AE353" s="1"/>
      <c r="AF353" s="1"/>
      <c r="AG353" s="1"/>
      <c r="AH353" s="1"/>
      <c r="AI353" s="1"/>
      <c r="AJ353" s="1"/>
      <c r="AK353" s="1"/>
      <c r="AL353" s="1"/>
      <c r="AM353" s="1"/>
      <c r="AN353" s="1"/>
      <c r="AO353" s="1"/>
      <c r="AQ353" s="128"/>
      <c r="AR353" s="128"/>
      <c r="AS353" s="128"/>
      <c r="AT353" s="128"/>
      <c r="AU353" s="128"/>
      <c r="AV353" s="128"/>
      <c r="AW353" s="128"/>
      <c r="AX353" s="128"/>
      <c r="AY353" s="128"/>
      <c r="AZ353" s="128"/>
      <c r="BA353" s="128"/>
      <c r="BB353" s="128"/>
      <c r="BC353" s="128"/>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row>
    <row r="354" spans="1:167" s="3" customFormat="1" ht="11.25" customHeight="1" thickBot="1">
      <c r="A354" s="194"/>
      <c r="B354" s="195"/>
      <c r="C354" s="207"/>
      <c r="D354" s="203"/>
      <c r="E354" s="204"/>
      <c r="F354" s="203"/>
      <c r="G354" s="204"/>
      <c r="H354" s="203"/>
      <c r="I354" s="204"/>
      <c r="J354" s="203"/>
      <c r="K354" s="204"/>
      <c r="L354" s="203"/>
      <c r="M354" s="206"/>
      <c r="N354" s="69" t="str">
        <f>IF(CF348&lt;&gt;"",IF(CF348="W",IF(SUM(IF(D353&gt;D351,1,0),IF(F353&gt;F351,1,0),IF(H353&gt;H351,1,0),IF(J353&gt;J351,1,0),IF(L353&gt;L351,1,0))&lt;&gt;3,"E",""),""),"")</f>
        <v/>
      </c>
      <c r="O354" s="194"/>
      <c r="P354" s="195"/>
      <c r="Q354" s="207"/>
      <c r="R354" s="203"/>
      <c r="S354" s="204"/>
      <c r="T354" s="203"/>
      <c r="U354" s="204"/>
      <c r="V354" s="203"/>
      <c r="W354" s="204"/>
      <c r="X354" s="203"/>
      <c r="Y354" s="204"/>
      <c r="Z354" s="203"/>
      <c r="AA354" s="206"/>
      <c r="AB354" s="69" t="str">
        <f>IF(CF378&lt;&gt;"",IF(CF378="W",IF(SUM(IF(R353&gt;R351,1,0),IF(T353&gt;T351,1,0),IF(V353&gt;V351,1,0),IF(X353&gt;X351,1,0),IF(Z353&gt;Z351,1,0))&lt;&gt;3,"E",""),""),"")</f>
        <v/>
      </c>
      <c r="AC354" s="1"/>
      <c r="AD354" s="1"/>
      <c r="AE354" s="1"/>
      <c r="AF354" s="1"/>
      <c r="AG354" s="1"/>
      <c r="AH354" s="1"/>
      <c r="AI354" s="1"/>
      <c r="AJ354" s="1"/>
      <c r="AK354" s="1"/>
      <c r="AL354" s="1"/>
      <c r="AM354" s="1"/>
      <c r="AN354" s="1"/>
      <c r="AO354" s="1"/>
      <c r="AQ354" s="126"/>
      <c r="AR354" s="126"/>
      <c r="AS354" s="126"/>
      <c r="AT354" s="126"/>
      <c r="AU354" s="126"/>
      <c r="AV354" s="126"/>
      <c r="AW354" s="126"/>
      <c r="AX354" s="126"/>
      <c r="AY354" s="126"/>
      <c r="AZ354" s="126"/>
      <c r="BA354" s="126"/>
      <c r="BB354" s="126"/>
      <c r="BC354" s="126"/>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row>
    <row r="355" spans="1:167" s="3" customFormat="1" ht="11.25" customHeight="1" thickBot="1">
      <c r="AC355" s="1"/>
      <c r="AD355" s="1"/>
      <c r="AE355" s="1"/>
      <c r="AF355" s="1"/>
      <c r="AG355" s="1"/>
      <c r="AH355" s="1"/>
      <c r="AI355" s="1"/>
      <c r="AJ355" s="1"/>
      <c r="AK355" s="1"/>
      <c r="AL355" s="1"/>
      <c r="AM355" s="1"/>
      <c r="AN355" s="1"/>
      <c r="AO355" s="1"/>
      <c r="AQ355" s="127"/>
      <c r="AR355" s="127"/>
      <c r="AS355" s="127"/>
      <c r="AT355" s="127"/>
      <c r="AU355" s="127"/>
      <c r="AV355" s="127"/>
      <c r="AW355" s="127"/>
      <c r="AX355" s="127"/>
      <c r="AY355" s="127"/>
      <c r="AZ355" s="127"/>
      <c r="BA355" s="127"/>
      <c r="BB355" s="127"/>
      <c r="BC355" s="127"/>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row>
    <row r="356" spans="1:167" s="3" customFormat="1" ht="11.25" customHeight="1">
      <c r="AC356" s="1"/>
      <c r="AD356" s="1"/>
      <c r="AE356" s="1"/>
      <c r="AF356" s="1"/>
      <c r="AG356" s="1"/>
      <c r="AH356" s="1"/>
      <c r="AI356" s="1"/>
      <c r="AJ356" s="1"/>
      <c r="AK356" s="1"/>
      <c r="AL356" s="1"/>
      <c r="AM356" s="1"/>
      <c r="AN356" s="1"/>
      <c r="AO356" s="1"/>
      <c r="AQ356" s="154" t="str">
        <f>CONCATENATE($A330," ",$D330,","," ",$F328)</f>
        <v>Group: 6, Men's Singles</v>
      </c>
      <c r="AR356" s="155"/>
      <c r="AS356" s="155"/>
      <c r="AT356" s="155"/>
      <c r="AU356" s="155"/>
      <c r="AV356" s="155"/>
      <c r="AW356" s="155"/>
      <c r="AX356" s="155"/>
      <c r="AY356" s="155"/>
      <c r="AZ356" s="155"/>
      <c r="BA356" s="155"/>
      <c r="BB356" s="155"/>
      <c r="BC356" s="156"/>
      <c r="BD356" s="163">
        <f>O343</f>
        <v>4</v>
      </c>
      <c r="BE356" s="164"/>
      <c r="BF356" s="183" t="str">
        <f>Q343</f>
        <v>C</v>
      </c>
      <c r="BG356" s="185" t="str">
        <f>IF(VLOOKUP($BF356,$A332:$C338,3,FALSE)=0,"",CONCATENATE(VLOOKUP(VLOOKUP($BF356,$A332:$C338,3,FALSE),Players!$C:$G,4,FALSE)," ",VLOOKUP($BF356,$A332:$C338,3,FALSE)," ",IF(ISERROR(VLOOKUP(VLOOKUP($BF356,$A332:$C338,3,FALSE),Players!$C:$G,5,FALSE)),"()",CONCATENATE("(",VLOOKUP(VLOOKUP($BF356,$A332:$C338,3,FALSE),Players!$C:$G,5,FALSE),")"))))</f>
        <v/>
      </c>
      <c r="BH356" s="186"/>
      <c r="BI356" s="186"/>
      <c r="BJ356" s="186"/>
      <c r="BK356" s="186"/>
      <c r="BL356" s="186"/>
      <c r="BM356" s="186"/>
      <c r="BN356" s="186"/>
      <c r="BO356" s="186"/>
      <c r="BP356" s="186"/>
      <c r="BQ356" s="186"/>
      <c r="BR356" s="186"/>
      <c r="BS356" s="186"/>
      <c r="BT356" s="186"/>
      <c r="BU356" s="187"/>
      <c r="BV356" s="170" t="str">
        <f>IF(R343&lt;&gt;"",R343,"")</f>
        <v/>
      </c>
      <c r="BW356" s="171"/>
      <c r="BX356" s="170" t="str">
        <f>IF(T343&lt;&gt;"",T343,"")</f>
        <v/>
      </c>
      <c r="BY356" s="171"/>
      <c r="BZ356" s="170" t="str">
        <f>IF(V343&lt;&gt;"",V343,"")</f>
        <v/>
      </c>
      <c r="CA356" s="171"/>
      <c r="CB356" s="170" t="str">
        <f>IF(X343&lt;&gt;"",X343,"")</f>
        <v/>
      </c>
      <c r="CC356" s="171"/>
      <c r="CD356" s="170" t="str">
        <f>IF(Z343&lt;&gt;"",Z343,"")</f>
        <v/>
      </c>
      <c r="CE356" s="171"/>
      <c r="CF356" s="174" t="str">
        <f>IF($CD356=$CD358,IF($CB356=$CB358,IF($BZ356&lt;&gt;"",IF($BZ356&gt;$BZ358,"W","L"),""),IF($CB356&gt;$CB358,"W","L")),IF($CD356&gt;$CD358,"W","L"))</f>
        <v/>
      </c>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row>
    <row r="357" spans="1:167" s="3" customFormat="1" ht="11.25" customHeight="1">
      <c r="AC357" s="1"/>
      <c r="AD357" s="1"/>
      <c r="AE357" s="1"/>
      <c r="AF357" s="1"/>
      <c r="AG357" s="1"/>
      <c r="AH357" s="1"/>
      <c r="AI357" s="1"/>
      <c r="AJ357" s="1"/>
      <c r="AK357" s="1"/>
      <c r="AL357" s="1"/>
      <c r="AM357" s="1"/>
      <c r="AN357" s="1"/>
      <c r="AO357" s="1"/>
      <c r="AQ357" s="157"/>
      <c r="AR357" s="158"/>
      <c r="AS357" s="158"/>
      <c r="AT357" s="158"/>
      <c r="AU357" s="158"/>
      <c r="AV357" s="158"/>
      <c r="AW357" s="158"/>
      <c r="AX357" s="158"/>
      <c r="AY357" s="158"/>
      <c r="AZ357" s="158"/>
      <c r="BA357" s="158"/>
      <c r="BB357" s="158"/>
      <c r="BC357" s="159"/>
      <c r="BD357" s="165"/>
      <c r="BE357" s="166"/>
      <c r="BF357" s="184"/>
      <c r="BG357" s="188"/>
      <c r="BH357" s="189"/>
      <c r="BI357" s="189"/>
      <c r="BJ357" s="189"/>
      <c r="BK357" s="189"/>
      <c r="BL357" s="189"/>
      <c r="BM357" s="189"/>
      <c r="BN357" s="189"/>
      <c r="BO357" s="189"/>
      <c r="BP357" s="189"/>
      <c r="BQ357" s="189"/>
      <c r="BR357" s="189"/>
      <c r="BS357" s="189"/>
      <c r="BT357" s="189"/>
      <c r="BU357" s="190"/>
      <c r="BV357" s="172"/>
      <c r="BW357" s="173"/>
      <c r="BX357" s="172"/>
      <c r="BY357" s="173"/>
      <c r="BZ357" s="172"/>
      <c r="CA357" s="173"/>
      <c r="CB357" s="172"/>
      <c r="CC357" s="173"/>
      <c r="CD357" s="172"/>
      <c r="CE357" s="173"/>
      <c r="CF357" s="174"/>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row>
    <row r="358" spans="1:167" s="3" customFormat="1" ht="11.25" customHeight="1">
      <c r="AC358" s="1"/>
      <c r="AD358" s="1"/>
      <c r="AE358" s="1"/>
      <c r="AF358" s="1"/>
      <c r="AG358" s="1"/>
      <c r="AH358" s="1"/>
      <c r="AI358" s="1"/>
      <c r="AJ358" s="1"/>
      <c r="AK358" s="1"/>
      <c r="AL358" s="1"/>
      <c r="AM358" s="1"/>
      <c r="AN358" s="1"/>
      <c r="AO358" s="1"/>
      <c r="AQ358" s="157"/>
      <c r="AR358" s="158"/>
      <c r="AS358" s="158"/>
      <c r="AT358" s="158"/>
      <c r="AU358" s="158"/>
      <c r="AV358" s="158"/>
      <c r="AW358" s="158"/>
      <c r="AX358" s="158"/>
      <c r="AY358" s="158"/>
      <c r="AZ358" s="158"/>
      <c r="BA358" s="158"/>
      <c r="BB358" s="158"/>
      <c r="BC358" s="159"/>
      <c r="BD358" s="165"/>
      <c r="BE358" s="166"/>
      <c r="BF358" s="175" t="str">
        <f>Q345</f>
        <v>D</v>
      </c>
      <c r="BG358" s="177" t="str">
        <f>IF(VLOOKUP($BF358,$A332:$C338,3,FALSE)=0,"",CONCATENATE(VLOOKUP(VLOOKUP($BF358,$A332:$C338,3,FALSE),Players!$C:$G,4,FALSE)," ",VLOOKUP($BF358,$A332:$C338,3,FALSE)," ",IF(ISERROR(VLOOKUP(VLOOKUP($BF358,$A332:$C338,3,FALSE),Players!$C:$G,5,FALSE)),"()",CONCATENATE("(",VLOOKUP(VLOOKUP($BF358,$A332:$C338,3,FALSE),Players!$C:$G,5,FALSE),")"))))</f>
        <v/>
      </c>
      <c r="BH358" s="178"/>
      <c r="BI358" s="178"/>
      <c r="BJ358" s="178"/>
      <c r="BK358" s="178"/>
      <c r="BL358" s="178"/>
      <c r="BM358" s="178"/>
      <c r="BN358" s="178"/>
      <c r="BO358" s="178"/>
      <c r="BP358" s="178"/>
      <c r="BQ358" s="178"/>
      <c r="BR358" s="178"/>
      <c r="BS358" s="178"/>
      <c r="BT358" s="178"/>
      <c r="BU358" s="179"/>
      <c r="BV358" s="150" t="str">
        <f>IF(R345&lt;&gt;"",R345,"")</f>
        <v/>
      </c>
      <c r="BW358" s="151"/>
      <c r="BX358" s="150" t="str">
        <f>IF(T345&lt;&gt;"",T345,"")</f>
        <v/>
      </c>
      <c r="BY358" s="151"/>
      <c r="BZ358" s="150" t="str">
        <f>IF(V345&lt;&gt;"",V345,"")</f>
        <v/>
      </c>
      <c r="CA358" s="151"/>
      <c r="CB358" s="150" t="str">
        <f>IF(X345&lt;&gt;"",X345,"")</f>
        <v/>
      </c>
      <c r="CC358" s="151"/>
      <c r="CD358" s="150" t="str">
        <f>IF(Z345&lt;&gt;"",Z345,"")</f>
        <v/>
      </c>
      <c r="CE358" s="151"/>
      <c r="CF358" s="174" t="str">
        <f>IF($CF356&lt;&gt;"",IF(CF356="W","L","W"),"")</f>
        <v/>
      </c>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row>
    <row r="359" spans="1:167" s="3" customFormat="1" ht="11.25" customHeight="1" thickBot="1">
      <c r="AC359" s="1"/>
      <c r="AD359" s="1"/>
      <c r="AE359" s="1"/>
      <c r="AF359" s="1"/>
      <c r="AG359" s="1"/>
      <c r="AH359" s="1"/>
      <c r="AI359" s="1"/>
      <c r="AJ359" s="1"/>
      <c r="AK359" s="1"/>
      <c r="AL359" s="1"/>
      <c r="AM359" s="1"/>
      <c r="AN359" s="1"/>
      <c r="AO359" s="1"/>
      <c r="AQ359" s="160"/>
      <c r="AR359" s="161"/>
      <c r="AS359" s="161"/>
      <c r="AT359" s="161"/>
      <c r="AU359" s="161"/>
      <c r="AV359" s="161"/>
      <c r="AW359" s="161"/>
      <c r="AX359" s="161"/>
      <c r="AY359" s="161"/>
      <c r="AZ359" s="161"/>
      <c r="BA359" s="161"/>
      <c r="BB359" s="161"/>
      <c r="BC359" s="162"/>
      <c r="BD359" s="167"/>
      <c r="BE359" s="168"/>
      <c r="BF359" s="176"/>
      <c r="BG359" s="180"/>
      <c r="BH359" s="181"/>
      <c r="BI359" s="181"/>
      <c r="BJ359" s="181"/>
      <c r="BK359" s="181"/>
      <c r="BL359" s="181"/>
      <c r="BM359" s="181"/>
      <c r="BN359" s="181"/>
      <c r="BO359" s="181"/>
      <c r="BP359" s="181"/>
      <c r="BQ359" s="181"/>
      <c r="BR359" s="181"/>
      <c r="BS359" s="181"/>
      <c r="BT359" s="181"/>
      <c r="BU359" s="182"/>
      <c r="BV359" s="152"/>
      <c r="BW359" s="153"/>
      <c r="BX359" s="152"/>
      <c r="BY359" s="153"/>
      <c r="BZ359" s="152"/>
      <c r="CA359" s="153"/>
      <c r="CB359" s="152"/>
      <c r="CC359" s="153"/>
      <c r="CD359" s="152"/>
      <c r="CE359" s="153"/>
      <c r="CF359" s="174"/>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row>
    <row r="360" spans="1:167" s="3" customFormat="1" ht="11.25" customHeight="1">
      <c r="AC360" s="1"/>
      <c r="AD360" s="1"/>
      <c r="AE360" s="1"/>
      <c r="AF360" s="1"/>
      <c r="AG360" s="1"/>
      <c r="AH360" s="1"/>
      <c r="AI360" s="1"/>
      <c r="AJ360" s="1"/>
      <c r="AK360" s="1"/>
      <c r="AL360" s="1"/>
      <c r="AM360" s="1"/>
      <c r="AN360" s="1"/>
      <c r="AO360" s="1"/>
      <c r="AQ360" s="126"/>
      <c r="AR360" s="126"/>
      <c r="AS360" s="126"/>
      <c r="AT360" s="126"/>
      <c r="AU360" s="126"/>
      <c r="AV360" s="126"/>
      <c r="AW360" s="126"/>
      <c r="AX360" s="126"/>
      <c r="AY360" s="126"/>
      <c r="AZ360" s="126"/>
      <c r="BA360" s="126"/>
      <c r="BB360" s="126"/>
      <c r="BC360" s="126"/>
      <c r="BD360" s="1"/>
      <c r="BE360" s="1"/>
      <c r="BF360" s="1"/>
      <c r="BG360" s="1"/>
      <c r="BH360" s="1"/>
      <c r="BI360" s="1"/>
      <c r="BJ360" s="1"/>
      <c r="BK360" s="1"/>
      <c r="BL360" s="1"/>
      <c r="BM360" s="1"/>
      <c r="BN360" s="1"/>
      <c r="BO360" s="1"/>
      <c r="BP360" s="1"/>
      <c r="BQ360" s="1"/>
      <c r="BR360" s="1"/>
      <c r="BS360" s="1"/>
      <c r="BT360" s="1"/>
      <c r="BU360" s="1"/>
      <c r="BV360" s="169" t="str">
        <f>IF(CF356&lt;&gt;"",IF(AND(AND(BV356&gt;-1,BV358&gt;-1),OR(BV356&gt;10,BV358&gt;10),ABS(BV356-BV358)&gt;1,IF(OR(BV356&gt;11,BV358&gt;11),ABS(BV356-BV358)=2,TRUE),BV356=INT(BV356),BV358=INT(BV358)),"","Error"),"")</f>
        <v/>
      </c>
      <c r="BW360" s="169"/>
      <c r="BX360" s="169" t="str">
        <f>IF(CF356&lt;&gt;"",IF(AND(AND(BX356&gt;-1,BX358&gt;-1),OR(BX356&gt;10,BX358&gt;10),ABS(BX356-BX358)&gt;1,IF(OR(BX356&gt;11,BX358&gt;11),ABS(BX356-BX358)=2,TRUE),BX356=INT(BX356),BX358=INT(BX358)),"","Error"),"")</f>
        <v/>
      </c>
      <c r="BY360" s="169"/>
      <c r="BZ360" s="169" t="str">
        <f>IF(CF356&lt;&gt;"",IF(AND(AND(BZ356&gt;-1,BZ358&gt;-1),OR(BZ356&gt;10,BZ358&gt;10),ABS(BZ356-BZ358)&gt;1,IF(OR(BZ356&gt;11,BZ358&gt;11),ABS(BZ356-BZ358)=2,TRUE),BZ356=INT(BZ356),BZ358=INT(BZ358)),"","Error"),"")</f>
        <v/>
      </c>
      <c r="CA360" s="169"/>
      <c r="CB360" s="169" t="str">
        <f>IF(AND(CF356&lt;&gt;"",CB356&lt;&gt;""),IF(AND(AND(CB356&gt;-1,CB358&gt;-1),OR(CB356&gt;10,CB358&gt;10),ABS(CB356-CB358)&gt;1,IF(OR(CB356&gt;11,CB358&gt;11),ABS(CB356-CB358)=2,TRUE),CB356=INT(CB356),CB358=INT(CB358)),"","Error"),"")</f>
        <v/>
      </c>
      <c r="CC360" s="169"/>
      <c r="CD360" s="169" t="str">
        <f>IF(AND(CF356&lt;&gt;"",CD356&lt;&gt;""),IF(AND(AND(CD356&gt;-1,CD358&gt;-1),OR(CD356&gt;10,CD358&gt;10),ABS(CD356-CD358)&gt;1,IF(OR(CD356&gt;11,CD358&gt;11),ABS(CD356-CD358)=2,TRUE),CD356=INT(CD356),CD358=INT(CD358)),"","Error"),"")</f>
        <v/>
      </c>
      <c r="CE360" s="169"/>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row>
    <row r="361" spans="1:167" s="3" customFormat="1" ht="11.25" customHeight="1">
      <c r="AC361" s="1"/>
      <c r="AD361" s="1"/>
      <c r="AE361" s="1"/>
      <c r="AF361" s="1"/>
      <c r="AG361" s="1"/>
      <c r="AH361" s="1"/>
      <c r="AI361" s="1"/>
      <c r="AJ361" s="1"/>
      <c r="AK361" s="1"/>
      <c r="AL361" s="1"/>
      <c r="AM361" s="1"/>
      <c r="AN361" s="1"/>
      <c r="AO361" s="1"/>
      <c r="AQ361" s="126"/>
      <c r="AR361" s="126"/>
      <c r="AS361" s="126"/>
      <c r="AT361" s="126"/>
      <c r="AU361" s="126"/>
      <c r="AV361" s="126"/>
      <c r="AW361" s="126"/>
      <c r="AX361" s="126"/>
      <c r="AY361" s="126"/>
      <c r="AZ361" s="126"/>
      <c r="BA361" s="126"/>
      <c r="BB361" s="126"/>
      <c r="BC361" s="126"/>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row>
    <row r="362" spans="1:167" s="3" customFormat="1" ht="11.25" customHeight="1">
      <c r="AC362" s="1"/>
      <c r="AD362" s="1"/>
      <c r="AE362" s="1"/>
      <c r="AF362" s="1"/>
      <c r="AG362" s="1"/>
      <c r="AH362" s="1"/>
      <c r="AI362" s="1"/>
      <c r="AJ362" s="1"/>
      <c r="AK362" s="1"/>
      <c r="AL362" s="1"/>
      <c r="AM362" s="1"/>
      <c r="AN362" s="1"/>
      <c r="AO362" s="1"/>
      <c r="AQ362" s="127"/>
      <c r="AR362" s="127"/>
      <c r="AS362" s="127"/>
      <c r="AT362" s="127"/>
      <c r="AU362" s="127"/>
      <c r="AV362" s="127"/>
      <c r="AW362" s="127"/>
      <c r="AX362" s="127"/>
      <c r="AY362" s="127"/>
      <c r="AZ362" s="127"/>
      <c r="BA362" s="127"/>
      <c r="BB362" s="127"/>
      <c r="BC362" s="127"/>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row>
    <row r="363" spans="1:167" s="3" customFormat="1" ht="11.25" customHeight="1">
      <c r="AC363" s="1"/>
      <c r="AD363" s="1"/>
      <c r="AE363" s="1"/>
      <c r="AF363" s="1"/>
      <c r="AG363" s="1"/>
      <c r="AH363" s="1"/>
      <c r="AI363" s="1"/>
      <c r="AJ363" s="1"/>
      <c r="AK363" s="1"/>
      <c r="AL363" s="1"/>
      <c r="AM363" s="1"/>
      <c r="AN363" s="1"/>
      <c r="AO363" s="1"/>
      <c r="AQ363" s="128"/>
      <c r="AR363" s="128"/>
      <c r="AS363" s="128"/>
      <c r="AT363" s="128"/>
      <c r="AU363" s="128"/>
      <c r="AV363" s="128"/>
      <c r="AW363" s="128"/>
      <c r="AX363" s="128"/>
      <c r="AY363" s="128"/>
      <c r="AZ363" s="128"/>
      <c r="BA363" s="128"/>
      <c r="BB363" s="128"/>
      <c r="BC363" s="128"/>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row>
    <row r="364" spans="1:167" s="3" customFormat="1" ht="11.25" customHeight="1">
      <c r="AC364" s="1"/>
      <c r="AD364" s="1"/>
      <c r="AE364" s="1"/>
      <c r="AF364" s="1"/>
      <c r="AG364" s="1"/>
      <c r="AH364" s="1"/>
      <c r="AI364" s="1"/>
      <c r="AJ364" s="1"/>
      <c r="AK364" s="1"/>
      <c r="AL364" s="1"/>
      <c r="AM364" s="1"/>
      <c r="AN364" s="1"/>
      <c r="AO364" s="1"/>
      <c r="AQ364" s="126"/>
      <c r="AR364" s="126"/>
      <c r="AS364" s="126"/>
      <c r="AT364" s="126"/>
      <c r="AU364" s="126"/>
      <c r="AV364" s="126"/>
      <c r="AW364" s="126"/>
      <c r="AX364" s="126"/>
      <c r="AY364" s="126"/>
      <c r="AZ364" s="126"/>
      <c r="BA364" s="126"/>
      <c r="BB364" s="126"/>
      <c r="BC364" s="126"/>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row>
    <row r="365" spans="1:167" s="3" customFormat="1" ht="11.25" customHeight="1" thickBot="1">
      <c r="AC365" s="1"/>
      <c r="AD365" s="1"/>
      <c r="AE365" s="1"/>
      <c r="AF365" s="1"/>
      <c r="AG365" s="1"/>
      <c r="AH365" s="1"/>
      <c r="AI365" s="1"/>
      <c r="AJ365" s="1"/>
      <c r="AK365" s="1"/>
      <c r="AL365" s="1"/>
      <c r="AM365" s="1"/>
      <c r="AN365" s="1"/>
      <c r="AO365" s="1"/>
      <c r="AQ365" s="127"/>
      <c r="AR365" s="127"/>
      <c r="AS365" s="127"/>
      <c r="AT365" s="127"/>
      <c r="AU365" s="127"/>
      <c r="AV365" s="127"/>
      <c r="AW365" s="127"/>
      <c r="AX365" s="127"/>
      <c r="AY365" s="127"/>
      <c r="AZ365" s="127"/>
      <c r="BA365" s="127"/>
      <c r="BB365" s="127"/>
      <c r="BC365" s="127"/>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row>
    <row r="366" spans="1:167" s="3" customFormat="1" ht="11.25" customHeight="1">
      <c r="AC366" s="1"/>
      <c r="AD366" s="1"/>
      <c r="AE366" s="1"/>
      <c r="AF366" s="1"/>
      <c r="AG366" s="1"/>
      <c r="AH366" s="1"/>
      <c r="AI366" s="1"/>
      <c r="AJ366" s="1"/>
      <c r="AK366" s="1"/>
      <c r="AL366" s="1"/>
      <c r="AM366" s="1"/>
      <c r="AN366" s="1"/>
      <c r="AO366" s="1"/>
      <c r="AQ366" s="154" t="str">
        <f>CONCATENATE($A330," ",$D330,","," ",$F328)</f>
        <v>Group: 6, Men's Singles</v>
      </c>
      <c r="AR366" s="155"/>
      <c r="AS366" s="155"/>
      <c r="AT366" s="155"/>
      <c r="AU366" s="155"/>
      <c r="AV366" s="155"/>
      <c r="AW366" s="155"/>
      <c r="AX366" s="155"/>
      <c r="AY366" s="155"/>
      <c r="AZ366" s="155"/>
      <c r="BA366" s="155"/>
      <c r="BB366" s="155"/>
      <c r="BC366" s="156"/>
      <c r="BD366" s="163">
        <f>O347</f>
        <v>5</v>
      </c>
      <c r="BE366" s="164"/>
      <c r="BF366" s="183" t="str">
        <f>Q347</f>
        <v>A</v>
      </c>
      <c r="BG366" s="185" t="str">
        <f>IF(VLOOKUP($BF366,$A332:$C338,3,FALSE)=0,"",CONCATENATE(VLOOKUP(VLOOKUP($BF366,$A332:$C338,3,FALSE),Players!$C:$G,4,FALSE)," ",VLOOKUP($BF366,$A332:$C338,3,FALSE)," ",IF(ISERROR(VLOOKUP(VLOOKUP($BF366,$A332:$C338,3,FALSE),Players!$C:$G,5,FALSE)),"()",CONCATENATE("(",VLOOKUP(VLOOKUP($BF366,$A332:$C338,3,FALSE),Players!$C:$G,5,FALSE),")"))))</f>
        <v/>
      </c>
      <c r="BH366" s="186"/>
      <c r="BI366" s="186"/>
      <c r="BJ366" s="186"/>
      <c r="BK366" s="186"/>
      <c r="BL366" s="186"/>
      <c r="BM366" s="186"/>
      <c r="BN366" s="186"/>
      <c r="BO366" s="186"/>
      <c r="BP366" s="186"/>
      <c r="BQ366" s="186"/>
      <c r="BR366" s="186"/>
      <c r="BS366" s="186"/>
      <c r="BT366" s="186"/>
      <c r="BU366" s="187"/>
      <c r="BV366" s="170" t="str">
        <f>IF(R347&lt;&gt;"",R347,"")</f>
        <v/>
      </c>
      <c r="BW366" s="171"/>
      <c r="BX366" s="170" t="str">
        <f>IF(T347&lt;&gt;"",T347,"")</f>
        <v/>
      </c>
      <c r="BY366" s="171"/>
      <c r="BZ366" s="170" t="str">
        <f>IF(V347&lt;&gt;"",V347,"")</f>
        <v/>
      </c>
      <c r="CA366" s="171"/>
      <c r="CB366" s="170" t="str">
        <f>IF(X347&lt;&gt;"",X347,"")</f>
        <v/>
      </c>
      <c r="CC366" s="171"/>
      <c r="CD366" s="170" t="str">
        <f>IF(Z347&lt;&gt;"",Z347,"")</f>
        <v/>
      </c>
      <c r="CE366" s="171"/>
      <c r="CF366" s="174" t="str">
        <f>IF($CD366=$CD368,IF($CB366=$CB368,IF($BZ366&lt;&gt;"",IF($BZ366&gt;$BZ368,"W","L"),""),IF($CB366&gt;$CB368,"W","L")),IF($CD366&gt;$CD368,"W","L"))</f>
        <v/>
      </c>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row>
    <row r="367" spans="1:167" s="3" customFormat="1" ht="11.25" customHeight="1">
      <c r="AC367" s="1"/>
      <c r="AD367" s="1"/>
      <c r="AE367" s="1"/>
      <c r="AF367" s="1"/>
      <c r="AG367" s="1"/>
      <c r="AH367" s="1"/>
      <c r="AI367" s="1"/>
      <c r="AJ367" s="1"/>
      <c r="AK367" s="1"/>
      <c r="AL367" s="1"/>
      <c r="AM367" s="1"/>
      <c r="AN367" s="1"/>
      <c r="AO367" s="1"/>
      <c r="AQ367" s="157"/>
      <c r="AR367" s="158"/>
      <c r="AS367" s="158"/>
      <c r="AT367" s="158"/>
      <c r="AU367" s="158"/>
      <c r="AV367" s="158"/>
      <c r="AW367" s="158"/>
      <c r="AX367" s="158"/>
      <c r="AY367" s="158"/>
      <c r="AZ367" s="158"/>
      <c r="BA367" s="158"/>
      <c r="BB367" s="158"/>
      <c r="BC367" s="159"/>
      <c r="BD367" s="165"/>
      <c r="BE367" s="166"/>
      <c r="BF367" s="184"/>
      <c r="BG367" s="188"/>
      <c r="BH367" s="189"/>
      <c r="BI367" s="189"/>
      <c r="BJ367" s="189"/>
      <c r="BK367" s="189"/>
      <c r="BL367" s="189"/>
      <c r="BM367" s="189"/>
      <c r="BN367" s="189"/>
      <c r="BO367" s="189"/>
      <c r="BP367" s="189"/>
      <c r="BQ367" s="189"/>
      <c r="BR367" s="189"/>
      <c r="BS367" s="189"/>
      <c r="BT367" s="189"/>
      <c r="BU367" s="190"/>
      <c r="BV367" s="172"/>
      <c r="BW367" s="173"/>
      <c r="BX367" s="172"/>
      <c r="BY367" s="173"/>
      <c r="BZ367" s="172"/>
      <c r="CA367" s="173"/>
      <c r="CB367" s="172"/>
      <c r="CC367" s="173"/>
      <c r="CD367" s="172"/>
      <c r="CE367" s="173"/>
      <c r="CF367" s="174"/>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row>
    <row r="368" spans="1:167" s="3" customFormat="1" ht="11.25" customHeight="1">
      <c r="AC368" s="1"/>
      <c r="AD368" s="1"/>
      <c r="AE368" s="1"/>
      <c r="AF368" s="1"/>
      <c r="AG368" s="1"/>
      <c r="AH368" s="1"/>
      <c r="AI368" s="1"/>
      <c r="AJ368" s="1"/>
      <c r="AK368" s="1"/>
      <c r="AL368" s="1"/>
      <c r="AM368" s="1"/>
      <c r="AN368" s="1"/>
      <c r="AO368" s="1"/>
      <c r="AQ368" s="157"/>
      <c r="AR368" s="158"/>
      <c r="AS368" s="158"/>
      <c r="AT368" s="158"/>
      <c r="AU368" s="158"/>
      <c r="AV368" s="158"/>
      <c r="AW368" s="158"/>
      <c r="AX368" s="158"/>
      <c r="AY368" s="158"/>
      <c r="AZ368" s="158"/>
      <c r="BA368" s="158"/>
      <c r="BB368" s="158"/>
      <c r="BC368" s="159"/>
      <c r="BD368" s="165"/>
      <c r="BE368" s="166"/>
      <c r="BF368" s="175" t="str">
        <f>Q349</f>
        <v>D</v>
      </c>
      <c r="BG368" s="177" t="str">
        <f>IF(VLOOKUP($BF368,$A332:$C338,3,FALSE)=0,"",CONCATENATE(VLOOKUP(VLOOKUP($BF368,$A332:$C338,3,FALSE),Players!$C:$G,4,FALSE)," ",VLOOKUP($BF368,$A332:$C338,3,FALSE)," ",IF(ISERROR(VLOOKUP(VLOOKUP($BF368,$A332:$C338,3,FALSE),Players!$C:$G,5,FALSE)),"()",CONCATENATE("(",VLOOKUP(VLOOKUP($BF368,$A332:$C338,3,FALSE),Players!$C:$G,5,FALSE),")"))))</f>
        <v/>
      </c>
      <c r="BH368" s="178"/>
      <c r="BI368" s="178"/>
      <c r="BJ368" s="178"/>
      <c r="BK368" s="178"/>
      <c r="BL368" s="178"/>
      <c r="BM368" s="178"/>
      <c r="BN368" s="178"/>
      <c r="BO368" s="178"/>
      <c r="BP368" s="178"/>
      <c r="BQ368" s="178"/>
      <c r="BR368" s="178"/>
      <c r="BS368" s="178"/>
      <c r="BT368" s="178"/>
      <c r="BU368" s="179"/>
      <c r="BV368" s="150" t="str">
        <f>IF(R349&lt;&gt;"",R349,"")</f>
        <v/>
      </c>
      <c r="BW368" s="151"/>
      <c r="BX368" s="150" t="str">
        <f>IF(T349&lt;&gt;"",T349,"")</f>
        <v/>
      </c>
      <c r="BY368" s="151"/>
      <c r="BZ368" s="150" t="str">
        <f>IF(V349&lt;&gt;"",V349,"")</f>
        <v/>
      </c>
      <c r="CA368" s="151"/>
      <c r="CB368" s="150" t="str">
        <f>IF(X349&lt;&gt;"",X349,"")</f>
        <v/>
      </c>
      <c r="CC368" s="151"/>
      <c r="CD368" s="150" t="str">
        <f>IF(Z349&lt;&gt;"",Z349,"")</f>
        <v/>
      </c>
      <c r="CE368" s="151"/>
      <c r="CF368" s="174" t="str">
        <f>IF($CF366&lt;&gt;"",IF(CF366="W","L","W"),"")</f>
        <v/>
      </c>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row>
    <row r="369" spans="1:125" s="3" customFormat="1" ht="11.25" customHeight="1" thickBot="1">
      <c r="AC369" s="1"/>
      <c r="AD369" s="1"/>
      <c r="AE369" s="1"/>
      <c r="AF369" s="1"/>
      <c r="AG369" s="1"/>
      <c r="AH369" s="1"/>
      <c r="AI369" s="1"/>
      <c r="AJ369" s="1"/>
      <c r="AK369" s="1"/>
      <c r="AL369" s="1"/>
      <c r="AM369" s="1"/>
      <c r="AN369" s="1"/>
      <c r="AO369" s="1"/>
      <c r="AQ369" s="160"/>
      <c r="AR369" s="161"/>
      <c r="AS369" s="161"/>
      <c r="AT369" s="161"/>
      <c r="AU369" s="161"/>
      <c r="AV369" s="161"/>
      <c r="AW369" s="161"/>
      <c r="AX369" s="161"/>
      <c r="AY369" s="161"/>
      <c r="AZ369" s="161"/>
      <c r="BA369" s="161"/>
      <c r="BB369" s="161"/>
      <c r="BC369" s="162"/>
      <c r="BD369" s="167"/>
      <c r="BE369" s="168"/>
      <c r="BF369" s="176"/>
      <c r="BG369" s="180"/>
      <c r="BH369" s="181"/>
      <c r="BI369" s="181"/>
      <c r="BJ369" s="181"/>
      <c r="BK369" s="181"/>
      <c r="BL369" s="181"/>
      <c r="BM369" s="181"/>
      <c r="BN369" s="181"/>
      <c r="BO369" s="181"/>
      <c r="BP369" s="181"/>
      <c r="BQ369" s="181"/>
      <c r="BR369" s="181"/>
      <c r="BS369" s="181"/>
      <c r="BT369" s="181"/>
      <c r="BU369" s="182"/>
      <c r="BV369" s="152"/>
      <c r="BW369" s="153"/>
      <c r="BX369" s="152"/>
      <c r="BY369" s="153"/>
      <c r="BZ369" s="152"/>
      <c r="CA369" s="153"/>
      <c r="CB369" s="152"/>
      <c r="CC369" s="153"/>
      <c r="CD369" s="152"/>
      <c r="CE369" s="153"/>
      <c r="CF369" s="174"/>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row>
    <row r="370" spans="1:125" s="3" customFormat="1" ht="11.25" customHeight="1">
      <c r="AC370" s="1"/>
      <c r="AD370" s="1"/>
      <c r="AE370" s="1"/>
      <c r="AF370" s="1"/>
      <c r="AG370" s="1"/>
      <c r="AH370" s="1"/>
      <c r="AI370" s="1"/>
      <c r="AJ370" s="1"/>
      <c r="AK370" s="1"/>
      <c r="AL370" s="1"/>
      <c r="AM370" s="1"/>
      <c r="AN370" s="1"/>
      <c r="AO370" s="1"/>
      <c r="AQ370" s="126"/>
      <c r="AR370" s="126"/>
      <c r="AS370" s="126"/>
      <c r="AT370" s="126"/>
      <c r="AU370" s="126"/>
      <c r="AV370" s="126"/>
      <c r="AW370" s="126"/>
      <c r="AX370" s="126"/>
      <c r="AY370" s="126"/>
      <c r="AZ370" s="126"/>
      <c r="BA370" s="126"/>
      <c r="BB370" s="126"/>
      <c r="BC370" s="126"/>
      <c r="BD370" s="1"/>
      <c r="BE370" s="1"/>
      <c r="BF370" s="1"/>
      <c r="BG370" s="1"/>
      <c r="BH370" s="1"/>
      <c r="BI370" s="1"/>
      <c r="BJ370" s="1"/>
      <c r="BK370" s="1"/>
      <c r="BL370" s="1"/>
      <c r="BM370" s="1"/>
      <c r="BN370" s="1"/>
      <c r="BO370" s="1"/>
      <c r="BP370" s="1"/>
      <c r="BQ370" s="1"/>
      <c r="BR370" s="1"/>
      <c r="BS370" s="1"/>
      <c r="BT370" s="1"/>
      <c r="BU370" s="1"/>
      <c r="BV370" s="169" t="str">
        <f>IF(CF366&lt;&gt;"",IF(AND(AND(BV366&gt;-1,BV368&gt;-1),OR(BV366&gt;10,BV368&gt;10),ABS(BV366-BV368)&gt;1,IF(OR(BV366&gt;11,BV368&gt;11),ABS(BV366-BV368)=2,TRUE),BV366=INT(BV366),BV368=INT(BV368)),"","Error"),"")</f>
        <v/>
      </c>
      <c r="BW370" s="169"/>
      <c r="BX370" s="169" t="str">
        <f>IF(CF366&lt;&gt;"",IF(AND(AND(BX366&gt;-1,BX368&gt;-1),OR(BX366&gt;10,BX368&gt;10),ABS(BX366-BX368)&gt;1,IF(OR(BX366&gt;11,BX368&gt;11),ABS(BX366-BX368)=2,TRUE),BX366=INT(BX366),BX368=INT(BX368)),"","Error"),"")</f>
        <v/>
      </c>
      <c r="BY370" s="169"/>
      <c r="BZ370" s="169" t="str">
        <f>IF(CF366&lt;&gt;"",IF(AND(AND(BZ366&gt;-1,BZ368&gt;-1),OR(BZ366&gt;10,BZ368&gt;10),ABS(BZ366-BZ368)&gt;1,IF(OR(BZ366&gt;11,BZ368&gt;11),ABS(BZ366-BZ368)=2,TRUE),BZ366=INT(BZ366),BZ368=INT(BZ368)),"","Error"),"")</f>
        <v/>
      </c>
      <c r="CA370" s="169"/>
      <c r="CB370" s="169" t="str">
        <f>IF(AND(CF366&lt;&gt;"",CB366&lt;&gt;""),IF(AND(AND(CB366&gt;-1,CB368&gt;-1),OR(CB366&gt;10,CB368&gt;10),ABS(CB366-CB368)&gt;1,IF(OR(CB366&gt;11,CB368&gt;11),ABS(CB366-CB368)=2,TRUE),CB366=INT(CB366),CB368=INT(CB368)),"","Error"),"")</f>
        <v/>
      </c>
      <c r="CC370" s="169"/>
      <c r="CD370" s="169" t="str">
        <f>IF(AND(CF366&lt;&gt;"",CD366&lt;&gt;""),IF(AND(AND(CD366&gt;-1,CD368&gt;-1),OR(CD366&gt;10,CD368&gt;10),ABS(CD366-CD368)&gt;1,IF(OR(CD366&gt;11,CD368&gt;11),ABS(CD366-CD368)=2,TRUE),CD366=INT(CD366),CD368=INT(CD368)),"","Error"),"")</f>
        <v/>
      </c>
      <c r="CE370" s="169"/>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row>
    <row r="371" spans="1:125" s="3" customFormat="1" ht="11.25" customHeight="1">
      <c r="AC371" s="1"/>
      <c r="AD371" s="1"/>
      <c r="AE371" s="1"/>
      <c r="AF371" s="1"/>
      <c r="AG371" s="1"/>
      <c r="AH371" s="1"/>
      <c r="AI371" s="1"/>
      <c r="AJ371" s="1"/>
      <c r="AK371" s="1"/>
      <c r="AL371" s="1"/>
      <c r="AM371" s="1"/>
      <c r="AN371" s="1"/>
      <c r="AO371" s="1"/>
      <c r="AQ371" s="126"/>
      <c r="AR371" s="126"/>
      <c r="AS371" s="126"/>
      <c r="AT371" s="126"/>
      <c r="AU371" s="126"/>
      <c r="AV371" s="126"/>
      <c r="AW371" s="126"/>
      <c r="AX371" s="126"/>
      <c r="AY371" s="126"/>
      <c r="AZ371" s="126"/>
      <c r="BA371" s="126"/>
      <c r="BB371" s="126"/>
      <c r="BC371" s="126"/>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row>
    <row r="372" spans="1:125" s="3" customFormat="1" ht="11.25" customHeight="1">
      <c r="AC372" s="1"/>
      <c r="AD372" s="1"/>
      <c r="AE372" s="1"/>
      <c r="AF372" s="1"/>
      <c r="AG372" s="1"/>
      <c r="AH372" s="1"/>
      <c r="AI372" s="1"/>
      <c r="AJ372" s="1"/>
      <c r="AK372" s="1"/>
      <c r="AL372" s="1"/>
      <c r="AM372" s="1"/>
      <c r="AN372" s="1"/>
      <c r="AO372" s="1"/>
      <c r="AQ372" s="127"/>
      <c r="AR372" s="127"/>
      <c r="AS372" s="127"/>
      <c r="AT372" s="127"/>
      <c r="AU372" s="127"/>
      <c r="AV372" s="127"/>
      <c r="AW372" s="127"/>
      <c r="AX372" s="127"/>
      <c r="AY372" s="127"/>
      <c r="AZ372" s="127"/>
      <c r="BA372" s="127"/>
      <c r="BB372" s="127"/>
      <c r="BC372" s="127"/>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row>
    <row r="373" spans="1:125" s="3" customFormat="1" ht="11.25" customHeight="1">
      <c r="A373" s="42"/>
      <c r="B373" s="1"/>
      <c r="C373" s="1"/>
      <c r="D373" s="1"/>
      <c r="E373" s="1"/>
      <c r="F373" s="1"/>
      <c r="G373" s="1"/>
      <c r="H373" s="1"/>
      <c r="I373" s="1"/>
      <c r="J373" s="1"/>
      <c r="K373" s="1"/>
      <c r="L373" s="1"/>
      <c r="M373" s="1"/>
      <c r="N373" s="1"/>
      <c r="O373" s="1"/>
      <c r="P373" s="1"/>
      <c r="Q373" s="1"/>
      <c r="R373" s="42"/>
      <c r="S373" s="42"/>
      <c r="T373" s="1"/>
      <c r="U373" s="1"/>
      <c r="V373" s="1"/>
      <c r="W373" s="42"/>
      <c r="X373" s="43"/>
      <c r="Y373" s="43"/>
      <c r="Z373" s="43"/>
      <c r="AA373" s="43"/>
      <c r="AC373" s="1"/>
      <c r="AD373" s="1"/>
      <c r="AE373" s="1"/>
      <c r="AF373" s="1"/>
      <c r="AG373" s="1"/>
      <c r="AH373" s="1"/>
      <c r="AI373" s="1"/>
      <c r="AJ373" s="1"/>
      <c r="AK373" s="1"/>
      <c r="AL373" s="1"/>
      <c r="AM373" s="1"/>
      <c r="AN373" s="1"/>
      <c r="AO373" s="1"/>
      <c r="AQ373" s="128"/>
      <c r="AR373" s="128"/>
      <c r="AS373" s="128"/>
      <c r="AT373" s="128"/>
      <c r="AU373" s="128"/>
      <c r="AV373" s="128"/>
      <c r="AW373" s="128"/>
      <c r="AX373" s="128"/>
      <c r="AY373" s="128"/>
      <c r="AZ373" s="128"/>
      <c r="BA373" s="128"/>
      <c r="BB373" s="128"/>
      <c r="BC373" s="128"/>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row>
    <row r="374" spans="1:125" s="3" customFormat="1" ht="11.25" customHeight="1">
      <c r="A374" s="42"/>
      <c r="B374" s="1"/>
      <c r="C374" s="1"/>
      <c r="D374" s="1"/>
      <c r="E374" s="1"/>
      <c r="F374" s="1"/>
      <c r="G374" s="1"/>
      <c r="H374" s="1"/>
      <c r="I374" s="1"/>
      <c r="J374" s="1"/>
      <c r="K374" s="1"/>
      <c r="L374" s="1"/>
      <c r="M374" s="1"/>
      <c r="N374" s="1"/>
      <c r="O374" s="1"/>
      <c r="P374" s="1"/>
      <c r="Q374" s="1"/>
      <c r="R374" s="42"/>
      <c r="S374" s="42"/>
      <c r="T374" s="1"/>
      <c r="U374" s="1"/>
      <c r="V374" s="1"/>
      <c r="W374" s="42"/>
      <c r="X374" s="1"/>
      <c r="Y374" s="1"/>
      <c r="Z374" s="1"/>
      <c r="AA374" s="42"/>
      <c r="AC374" s="1"/>
      <c r="AD374" s="1"/>
      <c r="AE374" s="1"/>
      <c r="AF374" s="1"/>
      <c r="AG374" s="1"/>
      <c r="AH374" s="1"/>
      <c r="AI374" s="1"/>
      <c r="AJ374" s="1"/>
      <c r="AK374" s="1"/>
      <c r="AL374" s="1"/>
      <c r="AM374" s="1"/>
      <c r="AN374" s="1"/>
      <c r="AO374" s="1"/>
      <c r="AQ374" s="126"/>
      <c r="AR374" s="126"/>
      <c r="AS374" s="126"/>
      <c r="AT374" s="126"/>
      <c r="AU374" s="126"/>
      <c r="AV374" s="126"/>
      <c r="AW374" s="126"/>
      <c r="AX374" s="126"/>
      <c r="AY374" s="126"/>
      <c r="AZ374" s="126"/>
      <c r="BA374" s="126"/>
      <c r="BB374" s="126"/>
      <c r="BC374" s="126"/>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row>
    <row r="375" spans="1:125" s="3" customFormat="1" ht="11.25" customHeight="1" thickBot="1">
      <c r="A375" s="42"/>
      <c r="B375" s="1"/>
      <c r="C375" s="1"/>
      <c r="D375" s="1"/>
      <c r="E375" s="1"/>
      <c r="F375" s="1"/>
      <c r="G375" s="1"/>
      <c r="H375" s="1"/>
      <c r="I375" s="1"/>
      <c r="J375" s="1"/>
      <c r="K375" s="1"/>
      <c r="L375" s="1"/>
      <c r="M375" s="1"/>
      <c r="N375" s="1"/>
      <c r="O375" s="1"/>
      <c r="P375" s="1"/>
      <c r="Q375" s="1"/>
      <c r="R375" s="42"/>
      <c r="S375" s="42"/>
      <c r="T375" s="1"/>
      <c r="U375" s="1"/>
      <c r="V375" s="1"/>
      <c r="W375" s="42"/>
      <c r="X375" s="43"/>
      <c r="Y375" s="43"/>
      <c r="Z375" s="43"/>
      <c r="AA375" s="43"/>
      <c r="AB375" s="43"/>
      <c r="AC375" s="1"/>
      <c r="AD375" s="1"/>
      <c r="AE375" s="1"/>
      <c r="AF375" s="1"/>
      <c r="AG375" s="1"/>
      <c r="AH375" s="1"/>
      <c r="AI375" s="1"/>
      <c r="AJ375" s="1"/>
      <c r="AK375" s="1"/>
      <c r="AL375" s="1"/>
      <c r="AM375" s="1"/>
      <c r="AN375" s="1"/>
      <c r="AO375" s="1"/>
      <c r="AQ375" s="127"/>
      <c r="AR375" s="127"/>
      <c r="AS375" s="127"/>
      <c r="AT375" s="127"/>
      <c r="AU375" s="127"/>
      <c r="AV375" s="127"/>
      <c r="AW375" s="127"/>
      <c r="AX375" s="127"/>
      <c r="AY375" s="127"/>
      <c r="AZ375" s="127"/>
      <c r="BA375" s="127"/>
      <c r="BB375" s="127"/>
      <c r="BC375" s="127"/>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row>
    <row r="376" spans="1:125" s="3" customFormat="1" ht="11.25" customHeight="1">
      <c r="A376" s="2"/>
      <c r="B376" s="1"/>
      <c r="C376" s="1"/>
      <c r="D376" s="1"/>
      <c r="E376" s="1"/>
      <c r="F376" s="1"/>
      <c r="G376" s="1"/>
      <c r="H376" s="1"/>
      <c r="I376" s="1"/>
      <c r="J376" s="1"/>
      <c r="K376" s="1"/>
      <c r="L376" s="1"/>
      <c r="M376" s="1"/>
      <c r="N376" s="1"/>
      <c r="O376" s="1"/>
      <c r="P376" s="1"/>
      <c r="Q376" s="1"/>
      <c r="R376" s="42"/>
      <c r="S376" s="42"/>
      <c r="T376" s="1"/>
      <c r="U376" s="1"/>
      <c r="V376" s="1"/>
      <c r="W376" s="42"/>
      <c r="X376" s="1"/>
      <c r="Y376" s="1"/>
      <c r="Z376" s="1"/>
      <c r="AA376" s="42"/>
      <c r="AB376" s="42"/>
      <c r="AC376" s="1"/>
      <c r="AD376" s="1"/>
      <c r="AE376" s="1"/>
      <c r="AF376" s="1"/>
      <c r="AG376" s="1"/>
      <c r="AH376" s="1"/>
      <c r="AI376" s="1"/>
      <c r="AJ376" s="1"/>
      <c r="AK376" s="1"/>
      <c r="AL376" s="1"/>
      <c r="AM376" s="1"/>
      <c r="AN376" s="1"/>
      <c r="AO376" s="1"/>
      <c r="AQ376" s="154" t="str">
        <f>CONCATENATE($A330," ",$D330,","," ",$F328)</f>
        <v>Group: 6, Men's Singles</v>
      </c>
      <c r="AR376" s="155"/>
      <c r="AS376" s="155"/>
      <c r="AT376" s="155"/>
      <c r="AU376" s="155"/>
      <c r="AV376" s="155"/>
      <c r="AW376" s="155"/>
      <c r="AX376" s="155"/>
      <c r="AY376" s="155"/>
      <c r="AZ376" s="155"/>
      <c r="BA376" s="155"/>
      <c r="BB376" s="155"/>
      <c r="BC376" s="156"/>
      <c r="BD376" s="163">
        <f>O351</f>
        <v>6</v>
      </c>
      <c r="BE376" s="164"/>
      <c r="BF376" s="183" t="str">
        <f>Q351</f>
        <v>B</v>
      </c>
      <c r="BG376" s="185" t="str">
        <f>IF(VLOOKUP($BF376,$A332:$C338,3,FALSE)=0,"",CONCATENATE(VLOOKUP(VLOOKUP($BF376,$A332:$C338,3,FALSE),Players!$C:$G,4,FALSE)," ",VLOOKUP($BF376,$A332:$C338,3,FALSE)," ",IF(ISERROR(VLOOKUP(VLOOKUP($BF376,$A332:$C338,3,FALSE),Players!$C:$G,5,FALSE)),"()",CONCATENATE("(",VLOOKUP(VLOOKUP($BF376,$A332:$C338,3,FALSE),Players!$C:$G,5,FALSE),")"))))</f>
        <v/>
      </c>
      <c r="BH376" s="186"/>
      <c r="BI376" s="186"/>
      <c r="BJ376" s="186"/>
      <c r="BK376" s="186"/>
      <c r="BL376" s="186"/>
      <c r="BM376" s="186"/>
      <c r="BN376" s="186"/>
      <c r="BO376" s="186"/>
      <c r="BP376" s="186"/>
      <c r="BQ376" s="186"/>
      <c r="BR376" s="186"/>
      <c r="BS376" s="186"/>
      <c r="BT376" s="186"/>
      <c r="BU376" s="187"/>
      <c r="BV376" s="170" t="str">
        <f>IF(R351&lt;&gt;"",R351,"")</f>
        <v/>
      </c>
      <c r="BW376" s="171"/>
      <c r="BX376" s="170" t="str">
        <f>IF(T351&lt;&gt;"",T351,"")</f>
        <v/>
      </c>
      <c r="BY376" s="171"/>
      <c r="BZ376" s="170" t="str">
        <f>IF(V351&lt;&gt;"",V351,"")</f>
        <v/>
      </c>
      <c r="CA376" s="171"/>
      <c r="CB376" s="170" t="str">
        <f>IF(X351&lt;&gt;"",X351,"")</f>
        <v/>
      </c>
      <c r="CC376" s="171"/>
      <c r="CD376" s="170" t="str">
        <f>IF(Z351&lt;&gt;"",Z351,"")</f>
        <v/>
      </c>
      <c r="CE376" s="171"/>
      <c r="CF376" s="174" t="str">
        <f>IF($CD376=$CD378,IF($CB376=$CB378,IF($BZ376&lt;&gt;"",IF($BZ376&gt;$BZ378,"W","L"),""),IF($CB376&gt;$CB378,"W","L")),IF($CD376&gt;$CD378,"W","L"))</f>
        <v/>
      </c>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row>
    <row r="377" spans="1:125" s="3" customFormat="1" ht="11.25" customHeight="1">
      <c r="A377" s="1"/>
      <c r="B377" s="1"/>
      <c r="C377" s="1"/>
      <c r="D377" s="1"/>
      <c r="E377" s="1"/>
      <c r="F377" s="1"/>
      <c r="G377" s="1"/>
      <c r="H377" s="1"/>
      <c r="I377" s="1"/>
      <c r="J377" s="1"/>
      <c r="K377" s="1"/>
      <c r="L377" s="1"/>
      <c r="M377" s="1"/>
      <c r="N377" s="1"/>
      <c r="O377" s="1"/>
      <c r="P377" s="1"/>
      <c r="Q377" s="1"/>
      <c r="R377" s="42"/>
      <c r="S377" s="42"/>
      <c r="T377" s="1"/>
      <c r="U377" s="1"/>
      <c r="V377" s="1"/>
      <c r="W377" s="42"/>
      <c r="X377" s="43"/>
      <c r="Y377" s="43"/>
      <c r="Z377" s="43"/>
      <c r="AA377" s="43"/>
      <c r="AB377" s="43"/>
      <c r="AC377" s="1"/>
      <c r="AD377" s="1"/>
      <c r="AE377" s="1"/>
      <c r="AF377" s="1"/>
      <c r="AG377" s="1"/>
      <c r="AH377" s="1"/>
      <c r="AI377" s="1"/>
      <c r="AJ377" s="1"/>
      <c r="AK377" s="1"/>
      <c r="AL377" s="1"/>
      <c r="AM377" s="1"/>
      <c r="AN377" s="1"/>
      <c r="AO377" s="1"/>
      <c r="AQ377" s="157"/>
      <c r="AR377" s="158"/>
      <c r="AS377" s="158"/>
      <c r="AT377" s="158"/>
      <c r="AU377" s="158"/>
      <c r="AV377" s="158"/>
      <c r="AW377" s="158"/>
      <c r="AX377" s="158"/>
      <c r="AY377" s="158"/>
      <c r="AZ377" s="158"/>
      <c r="BA377" s="158"/>
      <c r="BB377" s="158"/>
      <c r="BC377" s="159"/>
      <c r="BD377" s="165"/>
      <c r="BE377" s="166"/>
      <c r="BF377" s="184"/>
      <c r="BG377" s="188"/>
      <c r="BH377" s="189"/>
      <c r="BI377" s="189"/>
      <c r="BJ377" s="189"/>
      <c r="BK377" s="189"/>
      <c r="BL377" s="189"/>
      <c r="BM377" s="189"/>
      <c r="BN377" s="189"/>
      <c r="BO377" s="189"/>
      <c r="BP377" s="189"/>
      <c r="BQ377" s="189"/>
      <c r="BR377" s="189"/>
      <c r="BS377" s="189"/>
      <c r="BT377" s="189"/>
      <c r="BU377" s="190"/>
      <c r="BV377" s="172"/>
      <c r="BW377" s="173"/>
      <c r="BX377" s="172"/>
      <c r="BY377" s="173"/>
      <c r="BZ377" s="172"/>
      <c r="CA377" s="173"/>
      <c r="CB377" s="172"/>
      <c r="CC377" s="173"/>
      <c r="CD377" s="172"/>
      <c r="CE377" s="173"/>
      <c r="CF377" s="174"/>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row>
    <row r="378" spans="1:125" s="3" customFormat="1" ht="11.25" customHeight="1">
      <c r="A378" s="2"/>
      <c r="B378" s="1"/>
      <c r="C378" s="1"/>
      <c r="D378" s="1"/>
      <c r="E378" s="1"/>
      <c r="F378" s="1"/>
      <c r="G378" s="1"/>
      <c r="H378" s="1"/>
      <c r="I378" s="1"/>
      <c r="J378" s="1"/>
      <c r="K378" s="1"/>
      <c r="L378" s="1"/>
      <c r="M378" s="1"/>
      <c r="N378" s="1"/>
      <c r="O378" s="1"/>
      <c r="P378" s="1"/>
      <c r="Q378" s="1"/>
      <c r="R378" s="42"/>
      <c r="S378" s="42"/>
      <c r="T378" s="1"/>
      <c r="U378" s="1"/>
      <c r="V378" s="1"/>
      <c r="W378" s="42"/>
      <c r="X378" s="1"/>
      <c r="Y378" s="1"/>
      <c r="Z378" s="1"/>
      <c r="AA378" s="42"/>
      <c r="AB378" s="42"/>
      <c r="AC378" s="1"/>
      <c r="AD378" s="1"/>
      <c r="AE378" s="1"/>
      <c r="AF378" s="1"/>
      <c r="AG378" s="1"/>
      <c r="AH378" s="1"/>
      <c r="AI378" s="1"/>
      <c r="AJ378" s="1"/>
      <c r="AK378" s="1"/>
      <c r="AL378" s="1"/>
      <c r="AM378" s="1"/>
      <c r="AN378" s="1"/>
      <c r="AO378" s="1"/>
      <c r="AQ378" s="157"/>
      <c r="AR378" s="158"/>
      <c r="AS378" s="158"/>
      <c r="AT378" s="158"/>
      <c r="AU378" s="158"/>
      <c r="AV378" s="158"/>
      <c r="AW378" s="158"/>
      <c r="AX378" s="158"/>
      <c r="AY378" s="158"/>
      <c r="AZ378" s="158"/>
      <c r="BA378" s="158"/>
      <c r="BB378" s="158"/>
      <c r="BC378" s="159"/>
      <c r="BD378" s="165"/>
      <c r="BE378" s="166"/>
      <c r="BF378" s="175" t="str">
        <f>Q353</f>
        <v>C</v>
      </c>
      <c r="BG378" s="177" t="str">
        <f>IF(VLOOKUP($BF378,$A332:$C338,3,FALSE)=0,"",CONCATENATE(VLOOKUP(VLOOKUP($BF378,$A332:$C338,3,FALSE),Players!$C:$G,4,FALSE)," ",VLOOKUP($BF378,$A332:$C338,3,FALSE)," ",IF(ISERROR(VLOOKUP(VLOOKUP($BF378,$A332:$C338,3,FALSE),Players!$C:$G,5,FALSE)),"()",CONCATENATE("(",VLOOKUP(VLOOKUP($BF378,$A332:$C338,3,FALSE),Players!$C:$G,5,FALSE),")"))))</f>
        <v/>
      </c>
      <c r="BH378" s="178"/>
      <c r="BI378" s="178"/>
      <c r="BJ378" s="178"/>
      <c r="BK378" s="178"/>
      <c r="BL378" s="178"/>
      <c r="BM378" s="178"/>
      <c r="BN378" s="178"/>
      <c r="BO378" s="178"/>
      <c r="BP378" s="178"/>
      <c r="BQ378" s="178"/>
      <c r="BR378" s="178"/>
      <c r="BS378" s="178"/>
      <c r="BT378" s="178"/>
      <c r="BU378" s="179"/>
      <c r="BV378" s="150" t="str">
        <f>IF(R353&lt;&gt;"",R353,"")</f>
        <v/>
      </c>
      <c r="BW378" s="151"/>
      <c r="BX378" s="150" t="str">
        <f>IF(T353&lt;&gt;"",T353,"")</f>
        <v/>
      </c>
      <c r="BY378" s="151"/>
      <c r="BZ378" s="150" t="str">
        <f>IF(V353&lt;&gt;"",V353,"")</f>
        <v/>
      </c>
      <c r="CA378" s="151"/>
      <c r="CB378" s="150" t="str">
        <f>IF(X353&lt;&gt;"",X353,"")</f>
        <v/>
      </c>
      <c r="CC378" s="151"/>
      <c r="CD378" s="150" t="str">
        <f>IF(Z353&lt;&gt;"",Z353,"")</f>
        <v/>
      </c>
      <c r="CE378" s="151"/>
      <c r="CF378" s="174" t="str">
        <f>IF($CF376&lt;&gt;"",IF(CF376="W","L","W"),"")</f>
        <v/>
      </c>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row>
    <row r="379" spans="1:125" s="3" customFormat="1" ht="11.25" customHeight="1" thickBot="1">
      <c r="A379" s="2"/>
      <c r="B379" s="1"/>
      <c r="C379" s="1"/>
      <c r="D379" s="1"/>
      <c r="E379" s="1"/>
      <c r="F379" s="1"/>
      <c r="G379" s="1"/>
      <c r="H379" s="1"/>
      <c r="I379" s="1"/>
      <c r="J379" s="1"/>
      <c r="K379" s="1"/>
      <c r="L379" s="1"/>
      <c r="M379" s="1"/>
      <c r="N379" s="1"/>
      <c r="O379" s="1"/>
      <c r="P379" s="1"/>
      <c r="Q379" s="1"/>
      <c r="R379" s="42"/>
      <c r="S379" s="42"/>
      <c r="T379" s="1"/>
      <c r="U379" s="1"/>
      <c r="V379" s="1"/>
      <c r="W379" s="42"/>
      <c r="X379" s="43"/>
      <c r="Y379" s="43"/>
      <c r="Z379" s="43"/>
      <c r="AA379" s="43"/>
      <c r="AB379" s="43"/>
      <c r="AC379" s="1"/>
      <c r="AD379" s="1"/>
      <c r="AE379" s="1"/>
      <c r="AF379" s="1"/>
      <c r="AG379" s="1"/>
      <c r="AH379" s="1"/>
      <c r="AI379" s="1"/>
      <c r="AJ379" s="1"/>
      <c r="AK379" s="1"/>
      <c r="AL379" s="1"/>
      <c r="AM379" s="1"/>
      <c r="AN379" s="1"/>
      <c r="AO379" s="1"/>
      <c r="AQ379" s="160"/>
      <c r="AR379" s="161"/>
      <c r="AS379" s="161"/>
      <c r="AT379" s="161"/>
      <c r="AU379" s="161"/>
      <c r="AV379" s="161"/>
      <c r="AW379" s="161"/>
      <c r="AX379" s="161"/>
      <c r="AY379" s="161"/>
      <c r="AZ379" s="161"/>
      <c r="BA379" s="161"/>
      <c r="BB379" s="161"/>
      <c r="BC379" s="162"/>
      <c r="BD379" s="167"/>
      <c r="BE379" s="168"/>
      <c r="BF379" s="176"/>
      <c r="BG379" s="180"/>
      <c r="BH379" s="181"/>
      <c r="BI379" s="181"/>
      <c r="BJ379" s="181"/>
      <c r="BK379" s="181"/>
      <c r="BL379" s="181"/>
      <c r="BM379" s="181"/>
      <c r="BN379" s="181"/>
      <c r="BO379" s="181"/>
      <c r="BP379" s="181"/>
      <c r="BQ379" s="181"/>
      <c r="BR379" s="181"/>
      <c r="BS379" s="181"/>
      <c r="BT379" s="181"/>
      <c r="BU379" s="182"/>
      <c r="BV379" s="152"/>
      <c r="BW379" s="153"/>
      <c r="BX379" s="152"/>
      <c r="BY379" s="153"/>
      <c r="BZ379" s="152"/>
      <c r="CA379" s="153"/>
      <c r="CB379" s="152"/>
      <c r="CC379" s="153"/>
      <c r="CD379" s="152"/>
      <c r="CE379" s="153"/>
      <c r="CF379" s="174"/>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row>
    <row r="380" spans="1:125" s="3" customFormat="1" ht="11.25" customHeight="1">
      <c r="A380" s="2"/>
      <c r="B380" s="1"/>
      <c r="C380" s="1"/>
      <c r="D380" s="1"/>
      <c r="E380" s="1"/>
      <c r="F380" s="1"/>
      <c r="G380" s="1"/>
      <c r="H380" s="1"/>
      <c r="I380" s="1"/>
      <c r="J380" s="1"/>
      <c r="K380" s="1"/>
      <c r="L380" s="1"/>
      <c r="M380" s="1"/>
      <c r="N380" s="1"/>
      <c r="O380" s="1"/>
      <c r="P380" s="1"/>
      <c r="Q380" s="1"/>
      <c r="R380" s="42"/>
      <c r="S380" s="42"/>
      <c r="T380" s="1"/>
      <c r="U380" s="1"/>
      <c r="V380" s="1"/>
      <c r="W380" s="42"/>
      <c r="X380" s="1"/>
      <c r="Y380" s="1"/>
      <c r="Z380" s="1"/>
      <c r="AA380" s="42"/>
      <c r="AB380" s="42"/>
      <c r="AC380" s="1"/>
      <c r="AD380" s="1"/>
      <c r="AE380" s="1"/>
      <c r="AF380" s="1"/>
      <c r="AG380" s="1"/>
      <c r="AH380" s="1"/>
      <c r="AI380" s="1"/>
      <c r="AJ380" s="1"/>
      <c r="AK380" s="1"/>
      <c r="AL380" s="1"/>
      <c r="AM380" s="1"/>
      <c r="AN380" s="1"/>
      <c r="AO380" s="1"/>
      <c r="AQ380" s="126"/>
      <c r="AR380" s="126"/>
      <c r="AS380" s="126"/>
      <c r="AT380" s="126"/>
      <c r="AU380" s="126"/>
      <c r="AV380" s="126"/>
      <c r="AW380" s="126"/>
      <c r="AX380" s="126"/>
      <c r="AY380" s="126"/>
      <c r="AZ380" s="126"/>
      <c r="BA380" s="126"/>
      <c r="BB380" s="126"/>
      <c r="BC380" s="126"/>
      <c r="BD380" s="1"/>
      <c r="BE380" s="1"/>
      <c r="BF380" s="1"/>
      <c r="BG380" s="1"/>
      <c r="BH380" s="1"/>
      <c r="BI380" s="1"/>
      <c r="BJ380" s="1"/>
      <c r="BK380" s="1"/>
      <c r="BL380" s="1"/>
      <c r="BM380" s="1"/>
      <c r="BN380" s="1"/>
      <c r="BO380" s="1"/>
      <c r="BP380" s="1"/>
      <c r="BQ380" s="1"/>
      <c r="BR380" s="1"/>
      <c r="BS380" s="1"/>
      <c r="BT380" s="1"/>
      <c r="BU380" s="1"/>
      <c r="BV380" s="169" t="str">
        <f>IF(CF376&lt;&gt;"",IF(AND(AND(BV376&gt;-1,BV378&gt;-1),OR(BV376&gt;10,BV378&gt;10),ABS(BV376-BV378)&gt;1,IF(OR(BV376&gt;11,BV378&gt;11),ABS(BV376-BV378)=2,TRUE),BV376=INT(BV376),BV378=INT(BV378)),"","Error"),"")</f>
        <v/>
      </c>
      <c r="BW380" s="169"/>
      <c r="BX380" s="169" t="str">
        <f>IF(CF376&lt;&gt;"",IF(AND(AND(BX376&gt;-1,BX378&gt;-1),OR(BX376&gt;10,BX378&gt;10),ABS(BX376-BX378)&gt;1,IF(OR(BX376&gt;11,BX378&gt;11),ABS(BX376-BX378)=2,TRUE),BX376=INT(BX376),BX378=INT(BX378)),"","Error"),"")</f>
        <v/>
      </c>
      <c r="BY380" s="169"/>
      <c r="BZ380" s="169" t="str">
        <f>IF(CF376&lt;&gt;"",IF(AND(AND(BZ376&gt;-1,BZ378&gt;-1),OR(BZ376&gt;10,BZ378&gt;10),ABS(BZ376-BZ378)&gt;1,IF(OR(BZ376&gt;11,BZ378&gt;11),ABS(BZ376-BZ378)=2,TRUE),BZ376=INT(BZ376),BZ378=INT(BZ378)),"","Error"),"")</f>
        <v/>
      </c>
      <c r="CA380" s="169"/>
      <c r="CB380" s="169" t="str">
        <f>IF(AND(CF376&lt;&gt;"",CB376&lt;&gt;""),IF(AND(AND(CB376&gt;-1,CB378&gt;-1),OR(CB376&gt;10,CB378&gt;10),ABS(CB376-CB378)&gt;1,IF(OR(CB376&gt;11,CB378&gt;11),ABS(CB376-CB378)=2,TRUE),CB376=INT(CB376),CB378=INT(CB378)),"","Error"),"")</f>
        <v/>
      </c>
      <c r="CC380" s="169"/>
      <c r="CD380" s="169" t="str">
        <f>IF(AND(CF376&lt;&gt;"",CD376&lt;&gt;""),IF(AND(AND(CD376&gt;-1,CD378&gt;-1),OR(CD376&gt;10,CD378&gt;10),ABS(CD376-CD378)&gt;1,IF(OR(CD376&gt;11,CD378&gt;11),ABS(CD376-CD378)=2,TRUE),CD376=INT(CD376),CD378=INT(CD378)),"","Error"),"")</f>
        <v/>
      </c>
      <c r="CE380" s="169"/>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row>
    <row r="381" spans="1:125" s="3" customFormat="1" ht="11.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43"/>
      <c r="AC381" s="1"/>
      <c r="AD381" s="1"/>
      <c r="AE381" s="1"/>
      <c r="AF381" s="1"/>
      <c r="AG381" s="1"/>
      <c r="AH381" s="1"/>
      <c r="AI381" s="1"/>
      <c r="AJ381" s="1"/>
      <c r="AK381" s="1"/>
      <c r="AL381" s="1"/>
      <c r="AM381" s="1"/>
      <c r="AN381" s="1"/>
      <c r="AO381" s="1"/>
      <c r="AQ381" s="126"/>
      <c r="AR381" s="126"/>
      <c r="AS381" s="126"/>
      <c r="AT381" s="126"/>
      <c r="AU381" s="126"/>
      <c r="AV381" s="126"/>
      <c r="AW381" s="126"/>
      <c r="AX381" s="126"/>
      <c r="AY381" s="126"/>
      <c r="AZ381" s="126"/>
      <c r="BA381" s="126"/>
      <c r="BB381" s="126"/>
      <c r="BC381" s="126"/>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row>
    <row r="382" spans="1:125" s="3" customFormat="1" ht="11.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42"/>
      <c r="AC382" s="1"/>
      <c r="AD382" s="1"/>
      <c r="AE382" s="1"/>
      <c r="AF382" s="1"/>
      <c r="AG382" s="1"/>
      <c r="AH382" s="1"/>
      <c r="AI382" s="1"/>
      <c r="AJ382" s="1"/>
      <c r="AK382" s="1"/>
      <c r="AL382" s="1"/>
      <c r="AM382" s="1"/>
      <c r="AN382" s="1"/>
      <c r="AO382" s="1"/>
      <c r="AQ382" s="127"/>
      <c r="AR382" s="127"/>
      <c r="AS382" s="127"/>
      <c r="AT382" s="127"/>
      <c r="AU382" s="127"/>
      <c r="AV382" s="127"/>
      <c r="AW382" s="127"/>
      <c r="AX382" s="127"/>
      <c r="AY382" s="127"/>
      <c r="AZ382" s="127"/>
      <c r="BA382" s="127"/>
      <c r="BB382" s="127"/>
      <c r="BC382" s="127"/>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row>
    <row r="383" spans="1:125" s="3" customFormat="1" ht="11.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43"/>
      <c r="AC383" s="1"/>
      <c r="AD383" s="1"/>
      <c r="AE383" s="1"/>
      <c r="AF383" s="1"/>
      <c r="AG383" s="1"/>
      <c r="AH383" s="1"/>
      <c r="AI383" s="1"/>
      <c r="AJ383" s="1"/>
      <c r="AK383" s="1"/>
      <c r="AL383" s="1"/>
      <c r="AM383" s="1"/>
      <c r="AN383" s="1"/>
      <c r="AO383" s="1"/>
      <c r="AQ383" s="128"/>
      <c r="AR383" s="128"/>
      <c r="AS383" s="128"/>
      <c r="AT383" s="128"/>
      <c r="AU383" s="128"/>
      <c r="AV383" s="128"/>
      <c r="AW383" s="128"/>
      <c r="AX383" s="128"/>
      <c r="AY383" s="128"/>
      <c r="AZ383" s="128"/>
      <c r="BA383" s="128"/>
      <c r="BB383" s="128"/>
      <c r="BC383" s="128"/>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row>
    <row r="384" spans="1:125" s="3" customFormat="1" ht="11.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42"/>
      <c r="AC384" s="1"/>
      <c r="AD384" s="1"/>
      <c r="AE384" s="1"/>
      <c r="AF384" s="1"/>
      <c r="AG384" s="1"/>
      <c r="AH384" s="1"/>
      <c r="AI384" s="1"/>
      <c r="AJ384" s="1"/>
      <c r="AK384" s="1"/>
      <c r="AL384" s="1"/>
      <c r="AM384" s="1"/>
      <c r="AN384" s="1"/>
      <c r="AO384" s="1"/>
      <c r="AQ384" s="126"/>
      <c r="AR384" s="126"/>
      <c r="AS384" s="126"/>
      <c r="AT384" s="126"/>
      <c r="AU384" s="126"/>
      <c r="AV384" s="126"/>
      <c r="AW384" s="126"/>
      <c r="AX384" s="126"/>
      <c r="AY384" s="126"/>
      <c r="AZ384" s="126"/>
      <c r="BA384" s="126"/>
      <c r="BB384" s="126"/>
      <c r="BC384" s="126"/>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row>
    <row r="385" spans="1:167" s="3" customFormat="1" ht="11.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43"/>
      <c r="AC385" s="1"/>
      <c r="AD385" s="1"/>
      <c r="AE385" s="1"/>
      <c r="AF385" s="1"/>
      <c r="AG385" s="1"/>
      <c r="AH385" s="1"/>
      <c r="AI385" s="1"/>
      <c r="AJ385" s="1"/>
      <c r="AK385" s="1"/>
      <c r="AL385" s="1"/>
      <c r="AM385" s="1"/>
      <c r="AN385" s="1"/>
      <c r="AO385" s="1"/>
      <c r="AQ385" s="126"/>
      <c r="AR385" s="126"/>
      <c r="AS385" s="126"/>
      <c r="AT385" s="126"/>
      <c r="AU385" s="126"/>
      <c r="AV385" s="126"/>
      <c r="AW385" s="126"/>
      <c r="AX385" s="126"/>
      <c r="AY385" s="126"/>
      <c r="AZ385" s="126"/>
      <c r="BA385" s="126"/>
      <c r="BB385" s="126"/>
      <c r="BC385" s="126"/>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row>
    <row r="386" spans="1:167" s="3" customFormat="1" ht="11.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42"/>
      <c r="AC386" s="1"/>
      <c r="AD386" s="1"/>
      <c r="AE386" s="1"/>
      <c r="AF386" s="1"/>
      <c r="AG386" s="1"/>
      <c r="AH386" s="1"/>
      <c r="AI386" s="1"/>
      <c r="AJ386" s="1"/>
      <c r="AK386" s="1"/>
      <c r="AL386" s="1"/>
      <c r="AM386" s="1"/>
      <c r="AN386" s="1"/>
      <c r="AO386" s="1"/>
      <c r="AQ386" s="126"/>
      <c r="AR386" s="126"/>
      <c r="AS386" s="126"/>
      <c r="AT386" s="126"/>
      <c r="AU386" s="126"/>
      <c r="AV386" s="126"/>
      <c r="AW386" s="126"/>
      <c r="AX386" s="126"/>
      <c r="AY386" s="126"/>
      <c r="AZ386" s="126"/>
      <c r="BA386" s="126"/>
      <c r="BB386" s="126"/>
      <c r="BC386" s="126"/>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row>
    <row r="387" spans="1:167" s="3" customFormat="1" ht="11.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43"/>
      <c r="AC387" s="43"/>
      <c r="AD387" s="43"/>
      <c r="AE387" s="43"/>
      <c r="AF387" s="43"/>
      <c r="AG387" s="43"/>
      <c r="AH387" s="43"/>
      <c r="AI387" s="43"/>
      <c r="AJ387" s="43"/>
      <c r="AK387" s="43"/>
      <c r="AL387" s="43"/>
      <c r="AM387" s="43"/>
      <c r="AQ387" s="126"/>
      <c r="AR387" s="126"/>
      <c r="AS387" s="126"/>
      <c r="AT387" s="126"/>
      <c r="AU387" s="126"/>
      <c r="AV387" s="126"/>
      <c r="AW387" s="126"/>
      <c r="AX387" s="126"/>
      <c r="AY387" s="126"/>
      <c r="AZ387" s="126"/>
      <c r="BA387" s="126"/>
      <c r="BB387" s="126"/>
      <c r="BC387" s="126"/>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row>
    <row r="388" spans="1:167" s="3" customFormat="1" ht="11.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42"/>
      <c r="AC388" s="1"/>
      <c r="AD388" s="1"/>
      <c r="AE388" s="1"/>
      <c r="AF388" s="1"/>
      <c r="AG388" s="1"/>
      <c r="AH388" s="1"/>
      <c r="AI388" s="42"/>
      <c r="AJ388" s="42"/>
      <c r="AK388" s="1"/>
      <c r="AL388" s="1"/>
      <c r="AM388" s="1"/>
      <c r="AQ388" s="126"/>
      <c r="AR388" s="126"/>
      <c r="AS388" s="126"/>
      <c r="AT388" s="126"/>
      <c r="AU388" s="126"/>
      <c r="AV388" s="126"/>
      <c r="AW388" s="126"/>
      <c r="AX388" s="126"/>
      <c r="AY388" s="126"/>
      <c r="AZ388" s="126"/>
      <c r="BA388" s="126"/>
      <c r="BB388" s="126"/>
      <c r="BC388" s="126"/>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row>
    <row r="389" spans="1:167" s="3" customFormat="1" ht="11.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43"/>
      <c r="AC389" s="43"/>
      <c r="AD389" s="43"/>
      <c r="AE389" s="43"/>
      <c r="AF389" s="43"/>
      <c r="AG389" s="43"/>
      <c r="AH389" s="43"/>
      <c r="AI389" s="43"/>
      <c r="AJ389" s="43"/>
      <c r="AK389" s="43"/>
      <c r="AL389" s="43"/>
      <c r="AM389" s="43"/>
      <c r="AQ389" s="126"/>
      <c r="AR389" s="126"/>
      <c r="AS389" s="126"/>
      <c r="AT389" s="126"/>
      <c r="AU389" s="126"/>
      <c r="AV389" s="126"/>
      <c r="AW389" s="126"/>
      <c r="AX389" s="126"/>
      <c r="AY389" s="126"/>
      <c r="AZ389" s="126"/>
      <c r="BA389" s="126"/>
      <c r="BB389" s="126"/>
      <c r="BC389" s="126"/>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row>
    <row r="390" spans="1:167" s="3" customFormat="1" ht="11.25" customHeight="1" thickBo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42"/>
      <c r="AC390" s="1"/>
      <c r="AD390" s="1"/>
      <c r="AE390" s="1"/>
      <c r="AF390" s="1"/>
      <c r="AG390" s="1"/>
      <c r="AH390" s="1"/>
      <c r="AI390" s="42"/>
      <c r="AJ390" s="42"/>
      <c r="AK390" s="1"/>
      <c r="AL390" s="1"/>
      <c r="AM390" s="1"/>
      <c r="AQ390" s="126"/>
      <c r="AR390" s="126"/>
      <c r="AS390" s="126"/>
      <c r="AT390" s="126"/>
      <c r="AU390" s="126"/>
      <c r="AV390" s="126"/>
      <c r="AW390" s="126"/>
      <c r="AX390" s="126"/>
      <c r="AY390" s="126"/>
      <c r="AZ390" s="126"/>
      <c r="BA390" s="126"/>
      <c r="BB390" s="126"/>
      <c r="BC390" s="126"/>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row>
    <row r="391" spans="1:167" ht="11.25" customHeight="1">
      <c r="A391" s="259" t="s">
        <v>9</v>
      </c>
      <c r="B391" s="260"/>
      <c r="C391" s="260"/>
      <c r="D391" s="260"/>
      <c r="E391" s="260"/>
      <c r="F391" s="300" t="str">
        <f>Players!$C$1</f>
        <v>Enter Division Name</v>
      </c>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c r="AE391" s="301"/>
      <c r="AF391" s="301"/>
      <c r="AG391" s="301"/>
      <c r="AH391" s="302" t="s">
        <v>10</v>
      </c>
      <c r="AI391" s="303"/>
      <c r="AJ391" s="303"/>
      <c r="AK391" s="306" t="str">
        <f>Players!$G$1</f>
        <v>Enter Date</v>
      </c>
      <c r="AL391" s="307"/>
      <c r="AM391" s="307"/>
      <c r="AN391" s="307"/>
      <c r="AO391" s="308"/>
      <c r="AQ391" s="154" t="str">
        <f>CONCATENATE($A395," ",$D395,","," ",$F393)</f>
        <v>Group: 7, Men's Singles</v>
      </c>
      <c r="AR391" s="155"/>
      <c r="AS391" s="155"/>
      <c r="AT391" s="155"/>
      <c r="AU391" s="155"/>
      <c r="AV391" s="155"/>
      <c r="AW391" s="155"/>
      <c r="AX391" s="155"/>
      <c r="AY391" s="155"/>
      <c r="AZ391" s="155"/>
      <c r="BA391" s="155"/>
      <c r="BB391" s="155"/>
      <c r="BC391" s="156"/>
      <c r="BD391" s="163">
        <f>A408</f>
        <v>1</v>
      </c>
      <c r="BE391" s="164"/>
      <c r="BF391" s="183" t="str">
        <f>C408</f>
        <v>A</v>
      </c>
      <c r="BG391" s="185" t="str">
        <f>IF(VLOOKUP($BF391,$A397:$C403,3,FALSE)=0,"",CONCATENATE(VLOOKUP(VLOOKUP($BF391,$A397:$C403,3,FALSE),Players!$C:$G,4,FALSE)," ",VLOOKUP($BF391,$A397:$C403,3,FALSE)," ",IF(ISERROR(VLOOKUP(VLOOKUP($BF391,$A397:$C403,3,FALSE),Players!$C:$G,5,FALSE)),"()",CONCATENATE("(",VLOOKUP(VLOOKUP($BF391,$A397:$C403,3,FALSE),Players!$C:$G,5,FALSE),")"))))</f>
        <v/>
      </c>
      <c r="BH391" s="186"/>
      <c r="BI391" s="186"/>
      <c r="BJ391" s="186"/>
      <c r="BK391" s="186"/>
      <c r="BL391" s="186"/>
      <c r="BM391" s="186"/>
      <c r="BN391" s="186"/>
      <c r="BO391" s="186"/>
      <c r="BP391" s="186"/>
      <c r="BQ391" s="186"/>
      <c r="BR391" s="186"/>
      <c r="BS391" s="186"/>
      <c r="BT391" s="186"/>
      <c r="BU391" s="187"/>
      <c r="BV391" s="170" t="str">
        <f>IF(D408&lt;&gt;"",D408,"")</f>
        <v/>
      </c>
      <c r="BW391" s="171"/>
      <c r="BX391" s="170" t="str">
        <f>IF(F408&lt;&gt;"",F408,"")</f>
        <v/>
      </c>
      <c r="BY391" s="171"/>
      <c r="BZ391" s="170" t="str">
        <f>IF(H408&lt;&gt;"",H408,"")</f>
        <v/>
      </c>
      <c r="CA391" s="171"/>
      <c r="CB391" s="170" t="str">
        <f>IF(J408&lt;&gt;"",J408,"")</f>
        <v/>
      </c>
      <c r="CC391" s="171"/>
      <c r="CD391" s="170" t="str">
        <f>IF(L408&lt;&gt;"",L408,"")</f>
        <v/>
      </c>
      <c r="CE391" s="171"/>
      <c r="CF391" s="174" t="str">
        <f>IF($CD391=$CD393,IF($CB391=$CB393,IF($BZ391&lt;&gt;"",IF($BZ391&gt;$BZ393,"W","L"),""),IF($CB391&gt;$CB393,"W","L")),IF($CD391&gt;$CD393,"W","L"))</f>
        <v/>
      </c>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row>
    <row r="392" spans="1:167" ht="11.25" customHeight="1">
      <c r="A392" s="261"/>
      <c r="B392" s="262"/>
      <c r="C392" s="262"/>
      <c r="D392" s="262"/>
      <c r="E392" s="26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F392" s="282"/>
      <c r="AG392" s="282"/>
      <c r="AH392" s="304"/>
      <c r="AI392" s="305"/>
      <c r="AJ392" s="305"/>
      <c r="AK392" s="309"/>
      <c r="AL392" s="309"/>
      <c r="AM392" s="309"/>
      <c r="AN392" s="309"/>
      <c r="AO392" s="310"/>
      <c r="AQ392" s="157"/>
      <c r="AR392" s="158"/>
      <c r="AS392" s="158"/>
      <c r="AT392" s="158"/>
      <c r="AU392" s="158"/>
      <c r="AV392" s="158"/>
      <c r="AW392" s="158"/>
      <c r="AX392" s="158"/>
      <c r="AY392" s="158"/>
      <c r="AZ392" s="158"/>
      <c r="BA392" s="158"/>
      <c r="BB392" s="158"/>
      <c r="BC392" s="159"/>
      <c r="BD392" s="165"/>
      <c r="BE392" s="166"/>
      <c r="BF392" s="184"/>
      <c r="BG392" s="188"/>
      <c r="BH392" s="189"/>
      <c r="BI392" s="189"/>
      <c r="BJ392" s="189"/>
      <c r="BK392" s="189"/>
      <c r="BL392" s="189"/>
      <c r="BM392" s="189"/>
      <c r="BN392" s="189"/>
      <c r="BO392" s="189"/>
      <c r="BP392" s="189"/>
      <c r="BQ392" s="189"/>
      <c r="BR392" s="189"/>
      <c r="BS392" s="189"/>
      <c r="BT392" s="189"/>
      <c r="BU392" s="190"/>
      <c r="BV392" s="172"/>
      <c r="BW392" s="173"/>
      <c r="BX392" s="172"/>
      <c r="BY392" s="173"/>
      <c r="BZ392" s="172"/>
      <c r="CA392" s="173"/>
      <c r="CB392" s="172"/>
      <c r="CC392" s="173"/>
      <c r="CD392" s="172"/>
      <c r="CE392" s="173"/>
      <c r="CF392" s="174"/>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row>
    <row r="393" spans="1:167" ht="11.25" customHeight="1">
      <c r="A393" s="266" t="s">
        <v>11</v>
      </c>
      <c r="B393" s="267"/>
      <c r="C393" s="267"/>
      <c r="D393" s="277" t="s">
        <v>12</v>
      </c>
      <c r="E393" s="278"/>
      <c r="F393" s="280" t="str">
        <f>Players!$A$3</f>
        <v>Men's Singles</v>
      </c>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81"/>
      <c r="AE393" s="281"/>
      <c r="AF393" s="281"/>
      <c r="AG393" s="281"/>
      <c r="AH393" s="302" t="s">
        <v>13</v>
      </c>
      <c r="AI393" s="303"/>
      <c r="AJ393" s="303"/>
      <c r="AK393" s="311" t="s">
        <v>28</v>
      </c>
      <c r="AL393" s="311"/>
      <c r="AM393" s="311"/>
      <c r="AN393" s="311"/>
      <c r="AO393" s="312"/>
      <c r="AQ393" s="157"/>
      <c r="AR393" s="158"/>
      <c r="AS393" s="158"/>
      <c r="AT393" s="158"/>
      <c r="AU393" s="158"/>
      <c r="AV393" s="158"/>
      <c r="AW393" s="158"/>
      <c r="AX393" s="158"/>
      <c r="AY393" s="158"/>
      <c r="AZ393" s="158"/>
      <c r="BA393" s="158"/>
      <c r="BB393" s="158"/>
      <c r="BC393" s="159"/>
      <c r="BD393" s="165"/>
      <c r="BE393" s="166"/>
      <c r="BF393" s="175" t="str">
        <f>C410</f>
        <v>C</v>
      </c>
      <c r="BG393" s="177" t="str">
        <f>IF(VLOOKUP($BF393,$A397:$C403,3,FALSE)=0,"",CONCATENATE(VLOOKUP(VLOOKUP($BF393,$A397:$C403,3,FALSE),Players!$C:$G,4,FALSE)," ",VLOOKUP($BF393,$A397:$C403,3,FALSE)," ",IF(ISERROR(VLOOKUP(VLOOKUP($BF393,$A397:$C403,3,FALSE),Players!$C:$G,5,FALSE)),"()",CONCATENATE("(",VLOOKUP(VLOOKUP($BF393,$A397:$C403,3,FALSE),Players!$C:$G,5,FALSE),")"))))</f>
        <v/>
      </c>
      <c r="BH393" s="178"/>
      <c r="BI393" s="178"/>
      <c r="BJ393" s="178"/>
      <c r="BK393" s="178"/>
      <c r="BL393" s="178"/>
      <c r="BM393" s="178"/>
      <c r="BN393" s="178"/>
      <c r="BO393" s="178"/>
      <c r="BP393" s="178"/>
      <c r="BQ393" s="178"/>
      <c r="BR393" s="178"/>
      <c r="BS393" s="178"/>
      <c r="BT393" s="178"/>
      <c r="BU393" s="179"/>
      <c r="BV393" s="150" t="str">
        <f>IF(D410&lt;&gt;"",D410,"")</f>
        <v/>
      </c>
      <c r="BW393" s="151"/>
      <c r="BX393" s="150" t="str">
        <f>IF(F410&lt;&gt;"",F410,"")</f>
        <v/>
      </c>
      <c r="BY393" s="151"/>
      <c r="BZ393" s="150" t="str">
        <f>IF(H410&lt;&gt;"",H410,"")</f>
        <v/>
      </c>
      <c r="CA393" s="151"/>
      <c r="CB393" s="150" t="str">
        <f>IF(J410&lt;&gt;"",J410,"")</f>
        <v/>
      </c>
      <c r="CC393" s="151"/>
      <c r="CD393" s="150" t="str">
        <f>IF(L410&lt;&gt;"",L410,"")</f>
        <v/>
      </c>
      <c r="CE393" s="151"/>
      <c r="CF393" s="174" t="str">
        <f>IF($CF391&lt;&gt;"",IF(CF391="W","L","W"),"")</f>
        <v/>
      </c>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row>
    <row r="394" spans="1:167" ht="11.25" customHeight="1" thickBot="1">
      <c r="A394" s="275"/>
      <c r="B394" s="276"/>
      <c r="C394" s="276"/>
      <c r="D394" s="279"/>
      <c r="E394" s="279"/>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282"/>
      <c r="AG394" s="282"/>
      <c r="AH394" s="304"/>
      <c r="AI394" s="305"/>
      <c r="AJ394" s="305"/>
      <c r="AK394" s="313"/>
      <c r="AL394" s="313"/>
      <c r="AM394" s="313"/>
      <c r="AN394" s="313"/>
      <c r="AO394" s="314"/>
      <c r="AQ394" s="160"/>
      <c r="AR394" s="161"/>
      <c r="AS394" s="161"/>
      <c r="AT394" s="161"/>
      <c r="AU394" s="161"/>
      <c r="AV394" s="161"/>
      <c r="AW394" s="161"/>
      <c r="AX394" s="161"/>
      <c r="AY394" s="161"/>
      <c r="AZ394" s="161"/>
      <c r="BA394" s="161"/>
      <c r="BB394" s="161"/>
      <c r="BC394" s="162"/>
      <c r="BD394" s="167"/>
      <c r="BE394" s="168"/>
      <c r="BF394" s="176"/>
      <c r="BG394" s="180"/>
      <c r="BH394" s="181"/>
      <c r="BI394" s="181"/>
      <c r="BJ394" s="181"/>
      <c r="BK394" s="181"/>
      <c r="BL394" s="181"/>
      <c r="BM394" s="181"/>
      <c r="BN394" s="181"/>
      <c r="BO394" s="181"/>
      <c r="BP394" s="181"/>
      <c r="BQ394" s="181"/>
      <c r="BR394" s="181"/>
      <c r="BS394" s="181"/>
      <c r="BT394" s="181"/>
      <c r="BU394" s="182"/>
      <c r="BV394" s="152"/>
      <c r="BW394" s="153"/>
      <c r="BX394" s="152"/>
      <c r="BY394" s="153"/>
      <c r="BZ394" s="152"/>
      <c r="CA394" s="153"/>
      <c r="CB394" s="152"/>
      <c r="CC394" s="153"/>
      <c r="CD394" s="152"/>
      <c r="CE394" s="153"/>
      <c r="CF394" s="174"/>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row>
    <row r="395" spans="1:167" ht="11.25" customHeight="1">
      <c r="A395" s="259" t="s">
        <v>15</v>
      </c>
      <c r="B395" s="260"/>
      <c r="C395" s="260"/>
      <c r="D395" s="264">
        <v>7</v>
      </c>
      <c r="E395" s="264"/>
      <c r="F395" s="266" t="s">
        <v>16</v>
      </c>
      <c r="G395" s="267"/>
      <c r="H395" s="267"/>
      <c r="I395" s="283"/>
      <c r="J395" s="284"/>
      <c r="K395" s="285"/>
      <c r="L395" s="285"/>
      <c r="M395" s="285"/>
      <c r="N395" s="271"/>
      <c r="O395" s="271"/>
      <c r="P395" s="271"/>
      <c r="Q395" s="271"/>
      <c r="R395" s="271"/>
      <c r="S395" s="271"/>
      <c r="T395" s="271"/>
      <c r="U395" s="271"/>
      <c r="V395" s="271"/>
      <c r="W395" s="271"/>
      <c r="X395" s="271"/>
      <c r="Y395" s="271"/>
      <c r="Z395" s="271"/>
      <c r="AA395" s="271"/>
      <c r="AB395" s="271"/>
      <c r="AC395" s="272"/>
      <c r="AD395" s="150" t="s">
        <v>17</v>
      </c>
      <c r="AE395" s="270"/>
      <c r="AF395" s="288" t="s">
        <v>18</v>
      </c>
      <c r="AG395" s="270"/>
      <c r="AH395" s="288" t="s">
        <v>19</v>
      </c>
      <c r="AI395" s="270"/>
      <c r="AJ395" s="288" t="s">
        <v>20</v>
      </c>
      <c r="AK395" s="290"/>
      <c r="AL395" s="292" t="s">
        <v>21</v>
      </c>
      <c r="AM395" s="293"/>
      <c r="AN395" s="296" t="s">
        <v>22</v>
      </c>
      <c r="AO395" s="297"/>
      <c r="AQ395" s="126"/>
      <c r="AR395" s="126"/>
      <c r="AS395" s="126"/>
      <c r="AT395" s="126"/>
      <c r="AU395" s="126"/>
      <c r="AV395" s="126"/>
      <c r="AW395" s="126"/>
      <c r="AX395" s="126"/>
      <c r="AY395" s="126"/>
      <c r="AZ395" s="126"/>
      <c r="BA395" s="126"/>
      <c r="BB395" s="126"/>
      <c r="BC395" s="126"/>
      <c r="BV395" s="169" t="str">
        <f>IF(CF391&lt;&gt;"",IF(AND(AND(BV391&gt;-1,BV393&gt;-1),OR(BV391&gt;10,BV393&gt;10),ABS(BV391-BV393)&gt;1,IF(OR(BV391&gt;11,BV393&gt;11),ABS(BV391-BV393)=2,TRUE),BV391=INT(BV391),BV393=INT(BV393)),"","Error"),"")</f>
        <v/>
      </c>
      <c r="BW395" s="169"/>
      <c r="BX395" s="169" t="str">
        <f>IF(CF391&lt;&gt;"",IF(AND(AND(BX391&gt;-1,BX393&gt;-1),OR(BX391&gt;10,BX393&gt;10),ABS(BX391-BX393)&gt;1,IF(OR(BX391&gt;11,BX393&gt;11),ABS(BX391-BX393)=2,TRUE),BX391=INT(BX391),BX393=INT(BX393)),"","Error"),"")</f>
        <v/>
      </c>
      <c r="BY395" s="169"/>
      <c r="BZ395" s="169" t="str">
        <f>IF(CF391&lt;&gt;"",IF(AND(AND(BZ391&gt;-1,BZ393&gt;-1),OR(BZ391&gt;10,BZ393&gt;10),ABS(BZ391-BZ393)&gt;1,IF(OR(BZ391&gt;11,BZ393&gt;11),ABS(BZ391-BZ393)=2,TRUE),BZ391=INT(BZ391),BZ393=INT(BZ393)),"","Error"),"")</f>
        <v/>
      </c>
      <c r="CA395" s="169"/>
      <c r="CB395" s="169" t="str">
        <f>IF(AND(CF391&lt;&gt;"",CB391&lt;&gt;""),IF(AND(AND(CB391&gt;-1,CB393&gt;-1),OR(CB391&gt;10,CB393&gt;10),ABS(CB391-CB393)&gt;1,IF(OR(CB391&gt;11,CB393&gt;11),ABS(CB391-CB393)=2,TRUE),CB391=INT(CB391),CB393=INT(CB393)),"","Error"),"")</f>
        <v/>
      </c>
      <c r="CC395" s="169"/>
      <c r="CD395" s="169" t="str">
        <f>IF(AND(CF391&lt;&gt;"",CD391&lt;&gt;""),IF(AND(AND(CD391&gt;-1,CD393&gt;-1),OR(CD391&gt;10,CD393&gt;10),ABS(CD391-CD393)&gt;1,IF(OR(CD391&gt;11,CD393&gt;11),ABS(CD391-CD393)=2,TRUE),CD391=INT(CD391),CD393=INT(CD393)),"","Error"),"")</f>
        <v/>
      </c>
      <c r="CE395" s="169"/>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row>
    <row r="396" spans="1:167" ht="11.25" customHeight="1" thickBot="1">
      <c r="A396" s="261"/>
      <c r="B396" s="262"/>
      <c r="C396" s="263"/>
      <c r="D396" s="265"/>
      <c r="E396" s="265"/>
      <c r="F396" s="268"/>
      <c r="G396" s="269"/>
      <c r="H396" s="269"/>
      <c r="I396" s="286"/>
      <c r="J396" s="286"/>
      <c r="K396" s="287"/>
      <c r="L396" s="287"/>
      <c r="M396" s="287"/>
      <c r="N396" s="273"/>
      <c r="O396" s="273"/>
      <c r="P396" s="273"/>
      <c r="Q396" s="273"/>
      <c r="R396" s="273"/>
      <c r="S396" s="273"/>
      <c r="T396" s="273"/>
      <c r="U396" s="273"/>
      <c r="V396" s="273"/>
      <c r="W396" s="273"/>
      <c r="X396" s="273"/>
      <c r="Y396" s="273"/>
      <c r="Z396" s="273"/>
      <c r="AA396" s="273"/>
      <c r="AB396" s="273"/>
      <c r="AC396" s="274"/>
      <c r="AD396" s="194"/>
      <c r="AE396" s="195"/>
      <c r="AF396" s="289"/>
      <c r="AG396" s="195"/>
      <c r="AH396" s="289"/>
      <c r="AI396" s="195"/>
      <c r="AJ396" s="289"/>
      <c r="AK396" s="291"/>
      <c r="AL396" s="294"/>
      <c r="AM396" s="295"/>
      <c r="AN396" s="298"/>
      <c r="AO396" s="299"/>
      <c r="AQ396" s="126"/>
      <c r="AR396" s="126"/>
      <c r="AS396" s="126"/>
      <c r="AT396" s="126"/>
      <c r="AU396" s="126"/>
      <c r="AV396" s="126"/>
      <c r="AW396" s="126"/>
      <c r="AX396" s="126"/>
      <c r="AY396" s="126"/>
      <c r="AZ396" s="126"/>
      <c r="BA396" s="126"/>
      <c r="BB396" s="126"/>
      <c r="BC396" s="126"/>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row>
    <row r="397" spans="1:167" ht="11.25" customHeight="1">
      <c r="A397" s="210" t="str">
        <f>AD395</f>
        <v>A</v>
      </c>
      <c r="B397" s="211"/>
      <c r="C397" s="214"/>
      <c r="D397" s="215"/>
      <c r="E397" s="215"/>
      <c r="F397" s="215"/>
      <c r="G397" s="215"/>
      <c r="H397" s="215"/>
      <c r="I397" s="215"/>
      <c r="J397" s="215"/>
      <c r="K397" s="215"/>
      <c r="L397" s="215"/>
      <c r="M397" s="215"/>
      <c r="N397" s="215"/>
      <c r="O397" s="215"/>
      <c r="P397" s="215"/>
      <c r="Q397" s="215"/>
      <c r="R397" s="215"/>
      <c r="S397" s="215"/>
      <c r="T397" s="215"/>
      <c r="U397" s="215"/>
      <c r="V397" s="215"/>
      <c r="W397" s="215"/>
      <c r="X397" s="215"/>
      <c r="Y397" s="215"/>
      <c r="Z397" s="215"/>
      <c r="AA397" s="215"/>
      <c r="AB397" s="215"/>
      <c r="AC397" s="216"/>
      <c r="AD397" s="250"/>
      <c r="AE397" s="229"/>
      <c r="AF397" s="252" t="str">
        <f>IF($D393="1P",IF(Z412=Z414,IF(X412=X414,IF(V412&lt;&gt;"",IF(V412&gt;V414,"W","L"),""),IF(X412&gt;X414,"W","L")),IF(Z412&gt;Z414,"W","L")),IF(L416=L418,IF(J416=J418,IF(H416&lt;&gt;"",IF(H416&gt;H418,"W","L"),""),IF(J416&gt;J418,"W","L")),IF(L416&gt;L418,"W","L")))</f>
        <v/>
      </c>
      <c r="AG397" s="253"/>
      <c r="AH397" s="252" t="str">
        <f>IF($D393="1P",IF(L416=L418,IF(J416=J418,IF(H416&lt;&gt;"",IF(H416&gt;H418,"W","L"),""),IF(J416&gt;J418,"W","L")),IF(L416&gt;L418,"W","L")),IF(L408=L410,IF(J408=J410,IF(H408&lt;&gt;"",IF(H408&gt;H410,"W","L"),""),IF(J408&gt;J410,"W","L")),IF(L408&gt;L410,"W","L")))</f>
        <v/>
      </c>
      <c r="AI397" s="253"/>
      <c r="AJ397" s="252" t="str">
        <f>IF($D393="1P",IF(L408=L410,IF(J408=J410,IF(H408&lt;&gt;"",IF(H408&gt;H410,"W","L"),""),IF(J408&gt;J410,"W","L")),IF(L408&gt;L410,"W","L")),IF(Z412=Z414,IF(X412=X414,IF(V412&lt;&gt;"",IF(V412&gt;V414,"W","L"),""),IF(X412&gt;X414,"W","L")),IF(Z412&gt;Z414,"W","L")))</f>
        <v/>
      </c>
      <c r="AK397" s="253"/>
      <c r="AL397" s="254" t="str">
        <f>IF(OR(COUNTIF(AD397:AJ397,"W"),COUNTIF(AD397:AJ397,"L")),COUNTIF(AD397:AJ397,"W")*2+COUNTIF(AD397:AJ397,"L"),"")</f>
        <v/>
      </c>
      <c r="AM397" s="255"/>
      <c r="AN397" s="256" t="str">
        <f>IF(AL397&lt;&gt;"",RANK(AL397,AL397:AL403,0),"")</f>
        <v/>
      </c>
      <c r="AO397" s="257"/>
      <c r="AQ397" s="127"/>
      <c r="AR397" s="127"/>
      <c r="AS397" s="127"/>
      <c r="AT397" s="127"/>
      <c r="AU397" s="127"/>
      <c r="AV397" s="127"/>
      <c r="AW397" s="127"/>
      <c r="AX397" s="127"/>
      <c r="AY397" s="127"/>
      <c r="AZ397" s="127"/>
      <c r="BA397" s="127"/>
      <c r="BB397" s="127"/>
      <c r="BC397" s="127"/>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row>
    <row r="398" spans="1:167" ht="11.25" customHeight="1">
      <c r="A398" s="212"/>
      <c r="B398" s="213"/>
      <c r="C398" s="217"/>
      <c r="D398" s="218"/>
      <c r="E398" s="218"/>
      <c r="F398" s="218"/>
      <c r="G398" s="218"/>
      <c r="H398" s="218"/>
      <c r="I398" s="218"/>
      <c r="J398" s="218"/>
      <c r="K398" s="218"/>
      <c r="L398" s="218"/>
      <c r="M398" s="218"/>
      <c r="N398" s="218"/>
      <c r="O398" s="218"/>
      <c r="P398" s="218"/>
      <c r="Q398" s="218"/>
      <c r="R398" s="218"/>
      <c r="S398" s="218"/>
      <c r="T398" s="218"/>
      <c r="U398" s="218"/>
      <c r="V398" s="218"/>
      <c r="W398" s="218"/>
      <c r="X398" s="218"/>
      <c r="Y398" s="218"/>
      <c r="Z398" s="218"/>
      <c r="AA398" s="218"/>
      <c r="AB398" s="218"/>
      <c r="AC398" s="219"/>
      <c r="AD398" s="251"/>
      <c r="AE398" s="236"/>
      <c r="AF398" s="234"/>
      <c r="AG398" s="233"/>
      <c r="AH398" s="234"/>
      <c r="AI398" s="233"/>
      <c r="AJ398" s="234"/>
      <c r="AK398" s="233"/>
      <c r="AL398" s="241"/>
      <c r="AM398" s="240"/>
      <c r="AN398" s="258"/>
      <c r="AO398" s="243"/>
      <c r="AQ398" s="128"/>
      <c r="AR398" s="128"/>
      <c r="AS398" s="128"/>
      <c r="AT398" s="128"/>
      <c r="AU398" s="128"/>
      <c r="AV398" s="128"/>
      <c r="AW398" s="128"/>
      <c r="AX398" s="128"/>
      <c r="AY398" s="128"/>
      <c r="AZ398" s="128"/>
      <c r="BA398" s="128"/>
      <c r="BB398" s="128"/>
      <c r="BC398" s="128"/>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row>
    <row r="399" spans="1:167" ht="11.25" customHeight="1">
      <c r="A399" s="210" t="str">
        <f>AF395</f>
        <v>B</v>
      </c>
      <c r="B399" s="211"/>
      <c r="C399" s="214"/>
      <c r="D399" s="215"/>
      <c r="E399" s="215"/>
      <c r="F399" s="215"/>
      <c r="G399" s="215"/>
      <c r="H399" s="215"/>
      <c r="I399" s="215"/>
      <c r="J399" s="215"/>
      <c r="K399" s="215"/>
      <c r="L399" s="215"/>
      <c r="M399" s="215"/>
      <c r="N399" s="215"/>
      <c r="O399" s="215"/>
      <c r="P399" s="215"/>
      <c r="Q399" s="215"/>
      <c r="R399" s="215"/>
      <c r="S399" s="215"/>
      <c r="T399" s="215"/>
      <c r="U399" s="215"/>
      <c r="V399" s="215"/>
      <c r="W399" s="215"/>
      <c r="X399" s="215"/>
      <c r="Y399" s="215"/>
      <c r="Z399" s="215"/>
      <c r="AA399" s="215"/>
      <c r="AB399" s="215"/>
      <c r="AC399" s="216"/>
      <c r="AD399" s="220" t="str">
        <f>IF(AF397&lt;&gt;"",IF(AF397="W","L","W"),"")</f>
        <v/>
      </c>
      <c r="AE399" s="221"/>
      <c r="AF399" s="228"/>
      <c r="AG399" s="229"/>
      <c r="AH399" s="227" t="str">
        <f>IF($D393="1P",IF(L412=L414,IF(J412=J414,IF(H412&lt;&gt;"",IF(H412&gt;H414,"W","L"),""),IF(J412&gt;J414,"W","L")),IF(L412&gt;L414,"W","L")),IF(Z416=Z418,IF(X416=X418,IF(V416&lt;&gt;"",IF(V416&gt;V418,"W","L"),""),IF(X416&gt;X418,"W","L")),IF(Z416&gt;Z418,"W","L")))</f>
        <v/>
      </c>
      <c r="AI399" s="221"/>
      <c r="AJ399" s="227" t="str">
        <f>IF($D393="1P",IF(Z408=Z410,IF(X408=X410,IF(V408&lt;&gt;"",IF(V408&gt;V410,"W","L"),""),IF(X408&gt;X410,"W","L")),IF(Z408&gt;Z410,"W","L")),IF(L412=L414,IF(J412=J414,IF(H412&lt;&gt;"",IF(H412&gt;H414,"W","L"),""),IF(J412&gt;J414,"W","L")),IF(L412&gt;L414,"W","L")))</f>
        <v/>
      </c>
      <c r="AK399" s="237"/>
      <c r="AL399" s="239" t="str">
        <f>IF(OR(COUNTIF(AD399:AJ399,"W"),COUNTIF(AD399:AJ399,"L")),COUNTIF(AD399:AJ399,"W")*2+COUNTIF(AD399:AJ399,"L"),"")</f>
        <v/>
      </c>
      <c r="AM399" s="240"/>
      <c r="AN399" s="242" t="str">
        <f>IF(AL399&lt;&gt;"",RANK(AL399,AL397:AL403,0),"")</f>
        <v/>
      </c>
      <c r="AO399" s="243"/>
      <c r="AQ399" s="126"/>
      <c r="AR399" s="126"/>
      <c r="AS399" s="126"/>
      <c r="AT399" s="126"/>
      <c r="AU399" s="126"/>
      <c r="AV399" s="126"/>
      <c r="AW399" s="126"/>
      <c r="AX399" s="126"/>
      <c r="AY399" s="126"/>
      <c r="AZ399" s="126"/>
      <c r="BA399" s="126"/>
      <c r="BB399" s="126"/>
      <c r="BC399" s="126"/>
    </row>
    <row r="400" spans="1:167" ht="11.25" customHeight="1" thickBot="1">
      <c r="A400" s="212"/>
      <c r="B400" s="213"/>
      <c r="C400" s="217"/>
      <c r="D400" s="218"/>
      <c r="E400" s="218"/>
      <c r="F400" s="218"/>
      <c r="G400" s="218"/>
      <c r="H400" s="218"/>
      <c r="I400" s="218"/>
      <c r="J400" s="218"/>
      <c r="K400" s="218"/>
      <c r="L400" s="218"/>
      <c r="M400" s="218"/>
      <c r="N400" s="218"/>
      <c r="O400" s="218"/>
      <c r="P400" s="218"/>
      <c r="Q400" s="218"/>
      <c r="R400" s="218"/>
      <c r="S400" s="218"/>
      <c r="T400" s="218"/>
      <c r="U400" s="218"/>
      <c r="V400" s="218"/>
      <c r="W400" s="218"/>
      <c r="X400" s="218"/>
      <c r="Y400" s="218"/>
      <c r="Z400" s="218"/>
      <c r="AA400" s="218"/>
      <c r="AB400" s="218"/>
      <c r="AC400" s="219"/>
      <c r="AD400" s="232"/>
      <c r="AE400" s="233"/>
      <c r="AF400" s="235"/>
      <c r="AG400" s="236"/>
      <c r="AH400" s="234"/>
      <c r="AI400" s="233"/>
      <c r="AJ400" s="234"/>
      <c r="AK400" s="238"/>
      <c r="AL400" s="241"/>
      <c r="AM400" s="240"/>
      <c r="AN400" s="258"/>
      <c r="AO400" s="243"/>
      <c r="AQ400" s="127"/>
      <c r="AR400" s="127"/>
      <c r="AS400" s="127"/>
      <c r="AT400" s="127"/>
      <c r="AU400" s="127"/>
      <c r="AV400" s="127"/>
      <c r="AW400" s="127"/>
      <c r="AX400" s="127"/>
      <c r="AY400" s="127"/>
      <c r="AZ400" s="127"/>
      <c r="BA400" s="127"/>
      <c r="BB400" s="127"/>
      <c r="BC400" s="127"/>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row>
    <row r="401" spans="1:84" ht="11.25" customHeight="1">
      <c r="A401" s="210" t="str">
        <f>AH395</f>
        <v>C</v>
      </c>
      <c r="B401" s="211"/>
      <c r="C401" s="214"/>
      <c r="D401" s="215"/>
      <c r="E401" s="215"/>
      <c r="F401" s="215"/>
      <c r="G401" s="215"/>
      <c r="H401" s="215"/>
      <c r="I401" s="215"/>
      <c r="J401" s="215"/>
      <c r="K401" s="215"/>
      <c r="L401" s="215"/>
      <c r="M401" s="215"/>
      <c r="N401" s="215"/>
      <c r="O401" s="215"/>
      <c r="P401" s="215"/>
      <c r="Q401" s="215"/>
      <c r="R401" s="215"/>
      <c r="S401" s="215"/>
      <c r="T401" s="215"/>
      <c r="U401" s="215"/>
      <c r="V401" s="215"/>
      <c r="W401" s="215"/>
      <c r="X401" s="215"/>
      <c r="Y401" s="215"/>
      <c r="Z401" s="215"/>
      <c r="AA401" s="215"/>
      <c r="AB401" s="215"/>
      <c r="AC401" s="216"/>
      <c r="AD401" s="220" t="str">
        <f>IF(AH397&lt;&gt;"",IF(AH397="W","L","W"),"")</f>
        <v/>
      </c>
      <c r="AE401" s="221"/>
      <c r="AF401" s="227" t="str">
        <f>IF(AH399&lt;&gt;"",IF(AH399="W","L","W"),"")</f>
        <v/>
      </c>
      <c r="AG401" s="221"/>
      <c r="AH401" s="228"/>
      <c r="AI401" s="229"/>
      <c r="AJ401" s="227" t="str">
        <f>IF($D393="1P",IF(Z416=Z418,IF(X416=X418,IF(V416&lt;&gt;"",IF(V416&gt;V418,"W","L"),""),IF(X416&gt;X418,"W","L")),IF(Z416&gt;Z418,"W","L")),IF(Z408=Z410,IF(X408=X410,IF(V408&lt;&gt;"",IF(V408&gt;V410,"W","L"),""),IF(X408&gt;X410,"W","L")),IF(Z408&gt;Z410,"W","L")))</f>
        <v/>
      </c>
      <c r="AK401" s="237"/>
      <c r="AL401" s="239" t="str">
        <f>IF(OR(COUNTIF(AD401:AJ401,"W"),COUNTIF(AD401:AJ401,"L")),COUNTIF(AD401:AJ401,"W")*2+COUNTIF(AD401:AJ401,"L"),"")</f>
        <v/>
      </c>
      <c r="AM401" s="240"/>
      <c r="AN401" s="242" t="str">
        <f>IF(AL401&lt;&gt;"",RANK(AL401,AL397:AL403,0),"")</f>
        <v/>
      </c>
      <c r="AO401" s="243"/>
      <c r="AQ401" s="154" t="str">
        <f>CONCATENATE($A395," ",$D395,","," ",$F393)</f>
        <v>Group: 7, Men's Singles</v>
      </c>
      <c r="AR401" s="155"/>
      <c r="AS401" s="155"/>
      <c r="AT401" s="155"/>
      <c r="AU401" s="155"/>
      <c r="AV401" s="155"/>
      <c r="AW401" s="155"/>
      <c r="AX401" s="155"/>
      <c r="AY401" s="155"/>
      <c r="AZ401" s="155"/>
      <c r="BA401" s="155"/>
      <c r="BB401" s="155"/>
      <c r="BC401" s="156"/>
      <c r="BD401" s="163">
        <f>A412</f>
        <v>2</v>
      </c>
      <c r="BE401" s="164"/>
      <c r="BF401" s="183" t="str">
        <f>C412</f>
        <v>B</v>
      </c>
      <c r="BG401" s="185" t="str">
        <f>IF(VLOOKUP($BF401,$A397:$C403,3,FALSE)=0,"",CONCATENATE(VLOOKUP(VLOOKUP($BF401,$A397:$C403,3,FALSE),Players!$C:$G,4,FALSE)," ",VLOOKUP($BF401,$A397:$C403,3,FALSE)," ",IF(ISERROR(VLOOKUP(VLOOKUP($BF401,$A397:$C403,3,FALSE),Players!$C:$G,5,FALSE)),"()",CONCATENATE("(",VLOOKUP(VLOOKUP($BF401,$A397:$C403,3,FALSE),Players!$C:$G,5,FALSE),")"))))</f>
        <v/>
      </c>
      <c r="BH401" s="186"/>
      <c r="BI401" s="186"/>
      <c r="BJ401" s="186"/>
      <c r="BK401" s="186"/>
      <c r="BL401" s="186"/>
      <c r="BM401" s="186"/>
      <c r="BN401" s="186"/>
      <c r="BO401" s="186"/>
      <c r="BP401" s="186"/>
      <c r="BQ401" s="186"/>
      <c r="BR401" s="186"/>
      <c r="BS401" s="186"/>
      <c r="BT401" s="186"/>
      <c r="BU401" s="187"/>
      <c r="BV401" s="170" t="str">
        <f>IF(D412&lt;&gt;"",D412,"")</f>
        <v/>
      </c>
      <c r="BW401" s="171"/>
      <c r="BX401" s="170" t="str">
        <f>IF(F412&lt;&gt;"",F412,"")</f>
        <v/>
      </c>
      <c r="BY401" s="171"/>
      <c r="BZ401" s="170" t="str">
        <f>IF(H412&lt;&gt;"",H412,"")</f>
        <v/>
      </c>
      <c r="CA401" s="171"/>
      <c r="CB401" s="170" t="str">
        <f>IF(J412&lt;&gt;"",J412,"")</f>
        <v/>
      </c>
      <c r="CC401" s="171"/>
      <c r="CD401" s="170" t="str">
        <f>IF(L412&lt;&gt;"",L412,"")</f>
        <v/>
      </c>
      <c r="CE401" s="171"/>
      <c r="CF401" s="174" t="str">
        <f>IF($CD401=$CD403,IF($CB401=$CB403,IF($BZ401&lt;&gt;"",IF($BZ401&gt;$BZ403,"W","L"),""),IF($CB401&gt;$CB403,"W","L")),IF($CD401&gt;$CD403,"W","L"))</f>
        <v/>
      </c>
    </row>
    <row r="402" spans="1:84" ht="11.25" customHeight="1">
      <c r="A402" s="212"/>
      <c r="B402" s="213"/>
      <c r="C402" s="217"/>
      <c r="D402" s="218"/>
      <c r="E402" s="218"/>
      <c r="F402" s="218"/>
      <c r="G402" s="218"/>
      <c r="H402" s="218"/>
      <c r="I402" s="218"/>
      <c r="J402" s="218"/>
      <c r="K402" s="218"/>
      <c r="L402" s="218"/>
      <c r="M402" s="218"/>
      <c r="N402" s="218"/>
      <c r="O402" s="218"/>
      <c r="P402" s="218"/>
      <c r="Q402" s="218"/>
      <c r="R402" s="218"/>
      <c r="S402" s="218"/>
      <c r="T402" s="218"/>
      <c r="U402" s="218"/>
      <c r="V402" s="218"/>
      <c r="W402" s="218"/>
      <c r="X402" s="218"/>
      <c r="Y402" s="218"/>
      <c r="Z402" s="218"/>
      <c r="AA402" s="218"/>
      <c r="AB402" s="218"/>
      <c r="AC402" s="219"/>
      <c r="AD402" s="232"/>
      <c r="AE402" s="233"/>
      <c r="AF402" s="234"/>
      <c r="AG402" s="233"/>
      <c r="AH402" s="235"/>
      <c r="AI402" s="236"/>
      <c r="AJ402" s="234"/>
      <c r="AK402" s="238"/>
      <c r="AL402" s="241"/>
      <c r="AM402" s="240"/>
      <c r="AN402" s="244"/>
      <c r="AO402" s="245"/>
      <c r="AQ402" s="157"/>
      <c r="AR402" s="158"/>
      <c r="AS402" s="158"/>
      <c r="AT402" s="158"/>
      <c r="AU402" s="158"/>
      <c r="AV402" s="158"/>
      <c r="AW402" s="158"/>
      <c r="AX402" s="158"/>
      <c r="AY402" s="158"/>
      <c r="AZ402" s="158"/>
      <c r="BA402" s="158"/>
      <c r="BB402" s="158"/>
      <c r="BC402" s="159"/>
      <c r="BD402" s="165"/>
      <c r="BE402" s="166"/>
      <c r="BF402" s="184"/>
      <c r="BG402" s="188"/>
      <c r="BH402" s="189"/>
      <c r="BI402" s="189"/>
      <c r="BJ402" s="189"/>
      <c r="BK402" s="189"/>
      <c r="BL402" s="189"/>
      <c r="BM402" s="189"/>
      <c r="BN402" s="189"/>
      <c r="BO402" s="189"/>
      <c r="BP402" s="189"/>
      <c r="BQ402" s="189"/>
      <c r="BR402" s="189"/>
      <c r="BS402" s="189"/>
      <c r="BT402" s="189"/>
      <c r="BU402" s="190"/>
      <c r="BV402" s="172"/>
      <c r="BW402" s="173"/>
      <c r="BX402" s="172"/>
      <c r="BY402" s="173"/>
      <c r="BZ402" s="172"/>
      <c r="CA402" s="173"/>
      <c r="CB402" s="172"/>
      <c r="CC402" s="173"/>
      <c r="CD402" s="172"/>
      <c r="CE402" s="173"/>
      <c r="CF402" s="174"/>
    </row>
    <row r="403" spans="1:84" ht="11.25" customHeight="1">
      <c r="A403" s="210" t="str">
        <f>AJ395</f>
        <v>D</v>
      </c>
      <c r="B403" s="211"/>
      <c r="C403" s="214"/>
      <c r="D403" s="215"/>
      <c r="E403" s="215"/>
      <c r="F403" s="215"/>
      <c r="G403" s="215"/>
      <c r="H403" s="215"/>
      <c r="I403" s="215"/>
      <c r="J403" s="215"/>
      <c r="K403" s="215"/>
      <c r="L403" s="215"/>
      <c r="M403" s="215"/>
      <c r="N403" s="215"/>
      <c r="O403" s="215"/>
      <c r="P403" s="215"/>
      <c r="Q403" s="215"/>
      <c r="R403" s="215"/>
      <c r="S403" s="215"/>
      <c r="T403" s="215"/>
      <c r="U403" s="215"/>
      <c r="V403" s="215"/>
      <c r="W403" s="215"/>
      <c r="X403" s="215"/>
      <c r="Y403" s="215"/>
      <c r="Z403" s="215"/>
      <c r="AA403" s="215"/>
      <c r="AB403" s="215"/>
      <c r="AC403" s="216"/>
      <c r="AD403" s="220" t="str">
        <f>IF(AJ397&lt;&gt;"",IF(AJ397="W","L","W"),"")</f>
        <v/>
      </c>
      <c r="AE403" s="221"/>
      <c r="AF403" s="224" t="str">
        <f>IF(AJ399&lt;&gt;"",IF(AJ399="W","L","W"),"")</f>
        <v/>
      </c>
      <c r="AG403" s="225"/>
      <c r="AH403" s="227" t="str">
        <f>IF(AJ401&lt;&gt;"",IF(AJ401="W","L","W"),"")</f>
        <v/>
      </c>
      <c r="AI403" s="221"/>
      <c r="AJ403" s="228"/>
      <c r="AK403" s="229"/>
      <c r="AL403" s="239" t="str">
        <f>IF(OR(COUNTIF(AD403:AJ403,"W"),COUNTIF(AD403:AJ403,"L")),COUNTIF(AD403:AJ403,"W")*2+COUNTIF(AD403:AJ403,"L"),"")</f>
        <v/>
      </c>
      <c r="AM403" s="240"/>
      <c r="AN403" s="242" t="str">
        <f>IF(AL403&lt;&gt;"",RANK(AL403,AL397:AL403,0),"")</f>
        <v/>
      </c>
      <c r="AO403" s="243"/>
      <c r="AQ403" s="157"/>
      <c r="AR403" s="158"/>
      <c r="AS403" s="158"/>
      <c r="AT403" s="158"/>
      <c r="AU403" s="158"/>
      <c r="AV403" s="158"/>
      <c r="AW403" s="158"/>
      <c r="AX403" s="158"/>
      <c r="AY403" s="158"/>
      <c r="AZ403" s="158"/>
      <c r="BA403" s="158"/>
      <c r="BB403" s="158"/>
      <c r="BC403" s="159"/>
      <c r="BD403" s="165"/>
      <c r="BE403" s="166"/>
      <c r="BF403" s="175" t="str">
        <f>C414</f>
        <v>D</v>
      </c>
      <c r="BG403" s="177" t="str">
        <f>IF(VLOOKUP($BF403,$A397:$C403,3,FALSE)=0,"",CONCATENATE(VLOOKUP(VLOOKUP($BF403,$A397:$C403,3,FALSE),Players!$C:$G,4,FALSE)," ",VLOOKUP($BF403,$A397:$C403,3,FALSE)," ",IF(ISERROR(VLOOKUP(VLOOKUP($BF403,$A397:$C403,3,FALSE),Players!$C:$G,5,FALSE)),"()",CONCATENATE("(",VLOOKUP(VLOOKUP($BF403,$A397:$C403,3,FALSE),Players!$C:$G,5,FALSE),")"))))</f>
        <v/>
      </c>
      <c r="BH403" s="178"/>
      <c r="BI403" s="178"/>
      <c r="BJ403" s="178"/>
      <c r="BK403" s="178"/>
      <c r="BL403" s="178"/>
      <c r="BM403" s="178"/>
      <c r="BN403" s="178"/>
      <c r="BO403" s="178"/>
      <c r="BP403" s="178"/>
      <c r="BQ403" s="178"/>
      <c r="BR403" s="178"/>
      <c r="BS403" s="178"/>
      <c r="BT403" s="178"/>
      <c r="BU403" s="179"/>
      <c r="BV403" s="150" t="str">
        <f>IF(D414&lt;&gt;"",D414,"")</f>
        <v/>
      </c>
      <c r="BW403" s="151"/>
      <c r="BX403" s="150" t="str">
        <f>IF(F414&lt;&gt;"",F414,"")</f>
        <v/>
      </c>
      <c r="BY403" s="151"/>
      <c r="BZ403" s="150" t="str">
        <f>IF(H414&lt;&gt;"",H414,"")</f>
        <v/>
      </c>
      <c r="CA403" s="151"/>
      <c r="CB403" s="150" t="str">
        <f>IF(J414&lt;&gt;"",J414,"")</f>
        <v/>
      </c>
      <c r="CC403" s="151"/>
      <c r="CD403" s="150" t="str">
        <f>IF(L414&lt;&gt;"",L414,"")</f>
        <v/>
      </c>
      <c r="CE403" s="151"/>
      <c r="CF403" s="174" t="str">
        <f>IF($CF401&lt;&gt;"",IF(CF401="W","L","W"),"")</f>
        <v/>
      </c>
    </row>
    <row r="404" spans="1:84" ht="11.25" customHeight="1" thickBot="1">
      <c r="A404" s="212"/>
      <c r="B404" s="213"/>
      <c r="C404" s="217"/>
      <c r="D404" s="218"/>
      <c r="E404" s="218"/>
      <c r="F404" s="218"/>
      <c r="G404" s="218"/>
      <c r="H404" s="218"/>
      <c r="I404" s="218"/>
      <c r="J404" s="218"/>
      <c r="K404" s="218"/>
      <c r="L404" s="218"/>
      <c r="M404" s="218"/>
      <c r="N404" s="218"/>
      <c r="O404" s="218"/>
      <c r="P404" s="218"/>
      <c r="Q404" s="218"/>
      <c r="R404" s="218"/>
      <c r="S404" s="218"/>
      <c r="T404" s="218"/>
      <c r="U404" s="218"/>
      <c r="V404" s="218"/>
      <c r="W404" s="218"/>
      <c r="X404" s="218"/>
      <c r="Y404" s="218"/>
      <c r="Z404" s="218"/>
      <c r="AA404" s="218"/>
      <c r="AB404" s="218"/>
      <c r="AC404" s="219"/>
      <c r="AD404" s="222"/>
      <c r="AE404" s="223"/>
      <c r="AF404" s="226"/>
      <c r="AG404" s="223"/>
      <c r="AH404" s="226"/>
      <c r="AI404" s="223"/>
      <c r="AJ404" s="230"/>
      <c r="AK404" s="231"/>
      <c r="AL404" s="246"/>
      <c r="AM404" s="247"/>
      <c r="AN404" s="248"/>
      <c r="AO404" s="249"/>
      <c r="AQ404" s="160"/>
      <c r="AR404" s="161"/>
      <c r="AS404" s="161"/>
      <c r="AT404" s="161"/>
      <c r="AU404" s="161"/>
      <c r="AV404" s="161"/>
      <c r="AW404" s="161"/>
      <c r="AX404" s="161"/>
      <c r="AY404" s="161"/>
      <c r="AZ404" s="161"/>
      <c r="BA404" s="161"/>
      <c r="BB404" s="161"/>
      <c r="BC404" s="162"/>
      <c r="BD404" s="167"/>
      <c r="BE404" s="168"/>
      <c r="BF404" s="176"/>
      <c r="BG404" s="180"/>
      <c r="BH404" s="181"/>
      <c r="BI404" s="181"/>
      <c r="BJ404" s="181"/>
      <c r="BK404" s="181"/>
      <c r="BL404" s="181"/>
      <c r="BM404" s="181"/>
      <c r="BN404" s="181"/>
      <c r="BO404" s="181"/>
      <c r="BP404" s="181"/>
      <c r="BQ404" s="181"/>
      <c r="BR404" s="181"/>
      <c r="BS404" s="181"/>
      <c r="BT404" s="181"/>
      <c r="BU404" s="182"/>
      <c r="BV404" s="152"/>
      <c r="BW404" s="153"/>
      <c r="BX404" s="152"/>
      <c r="BY404" s="153"/>
      <c r="BZ404" s="152"/>
      <c r="CA404" s="153"/>
      <c r="CB404" s="152"/>
      <c r="CC404" s="153"/>
      <c r="CD404" s="152"/>
      <c r="CE404" s="153"/>
      <c r="CF404" s="174"/>
    </row>
    <row r="405" spans="1:84" ht="11.25" customHeight="1">
      <c r="A405" s="42"/>
      <c r="R405" s="42"/>
      <c r="S405" s="42"/>
      <c r="W405" s="42"/>
      <c r="X405" s="43"/>
      <c r="Y405" s="43"/>
      <c r="Z405" s="43"/>
      <c r="AA405" s="43"/>
      <c r="AB405" s="3"/>
      <c r="AQ405" s="126"/>
      <c r="AR405" s="126"/>
      <c r="AS405" s="126"/>
      <c r="AT405" s="126"/>
      <c r="AU405" s="126"/>
      <c r="AV405" s="126"/>
      <c r="AW405" s="126"/>
      <c r="AX405" s="126"/>
      <c r="AY405" s="126"/>
      <c r="AZ405" s="126"/>
      <c r="BA405" s="126"/>
      <c r="BB405" s="126"/>
      <c r="BC405" s="126"/>
      <c r="BV405" s="169" t="str">
        <f>IF(CF401&lt;&gt;"",IF(AND(AND(BV401&gt;-1,BV403&gt;-1),OR(BV401&gt;10,BV403&gt;10),ABS(BV401-BV403)&gt;1,IF(OR(BV401&gt;11,BV403&gt;11),ABS(BV401-BV403)=2,TRUE),BV401=INT(BV401),BV403=INT(BV403)),"","Error"),"")</f>
        <v/>
      </c>
      <c r="BW405" s="169"/>
      <c r="BX405" s="169" t="str">
        <f>IF(CF401&lt;&gt;"",IF(AND(AND(BX401&gt;-1,BX403&gt;-1),OR(BX401&gt;10,BX403&gt;10),ABS(BX401-BX403)&gt;1,IF(OR(BX401&gt;11,BX403&gt;11),ABS(BX401-BX403)=2,TRUE),BX401=INT(BX401),BX403=INT(BX403)),"","Error"),"")</f>
        <v/>
      </c>
      <c r="BY405" s="169"/>
      <c r="BZ405" s="169" t="str">
        <f>IF(CF401&lt;&gt;"",IF(AND(AND(BZ401&gt;-1,BZ403&gt;-1),OR(BZ401&gt;10,BZ403&gt;10),ABS(BZ401-BZ403)&gt;1,IF(OR(BZ401&gt;11,BZ403&gt;11),ABS(BZ401-BZ403)=2,TRUE),BZ401=INT(BZ401),BZ403=INT(BZ403)),"","Error"),"")</f>
        <v/>
      </c>
      <c r="CA405" s="169"/>
      <c r="CB405" s="169" t="str">
        <f>IF(AND(CF401&lt;&gt;"",CB401&lt;&gt;""),IF(AND(AND(CB401&gt;-1,CB403&gt;-1),OR(CB401&gt;10,CB403&gt;10),ABS(CB401-CB403)&gt;1,IF(OR(CB401&gt;11,CB403&gt;11),ABS(CB401-CB403)=2,TRUE),CB401=INT(CB401),CB403=INT(CB403)),"","Error"),"")</f>
        <v/>
      </c>
      <c r="CC405" s="169"/>
      <c r="CD405" s="169" t="str">
        <f>IF(AND(CF401&lt;&gt;"",CD401&lt;&gt;""),IF(AND(AND(CD401&gt;-1,CD403&gt;-1),OR(CD401&gt;10,CD403&gt;10),ABS(CD401-CD403)&gt;1,IF(OR(CD401&gt;11,CD403&gt;11),ABS(CD401-CD403)=2,TRUE),CD401=INT(CD401),CD403=INT(CD403)),"","Error"),"")</f>
        <v/>
      </c>
      <c r="CE405" s="169"/>
    </row>
    <row r="406" spans="1:84" ht="11.25" customHeight="1">
      <c r="AQ406" s="126"/>
      <c r="AR406" s="126"/>
      <c r="AS406" s="126"/>
      <c r="AT406" s="126"/>
      <c r="AU406" s="126"/>
      <c r="AV406" s="126"/>
      <c r="AW406" s="126"/>
      <c r="AX406" s="126"/>
      <c r="AY406" s="126"/>
      <c r="AZ406" s="126"/>
      <c r="BA406" s="126"/>
      <c r="BB406" s="126"/>
      <c r="BC406" s="126"/>
    </row>
    <row r="407" spans="1:84" ht="11.25" customHeight="1" thickBot="1">
      <c r="AB407" s="3"/>
      <c r="AQ407" s="127"/>
      <c r="AR407" s="127"/>
      <c r="AS407" s="127"/>
      <c r="AT407" s="127"/>
      <c r="AU407" s="127"/>
      <c r="AV407" s="127"/>
      <c r="AW407" s="127"/>
      <c r="AX407" s="127"/>
      <c r="AY407" s="127"/>
      <c r="AZ407" s="127"/>
      <c r="BA407" s="127"/>
      <c r="BB407" s="127"/>
      <c r="BC407" s="127"/>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row>
    <row r="408" spans="1:84" ht="11.25" customHeight="1">
      <c r="A408" s="170">
        <v>1</v>
      </c>
      <c r="B408" s="191"/>
      <c r="C408" s="183" t="str">
        <f>IF($D393="1P","A","A")</f>
        <v>A</v>
      </c>
      <c r="D408" s="197"/>
      <c r="E408" s="198"/>
      <c r="F408" s="197"/>
      <c r="G408" s="198"/>
      <c r="H408" s="197"/>
      <c r="I408" s="198"/>
      <c r="J408" s="197"/>
      <c r="K408" s="198"/>
      <c r="L408" s="197"/>
      <c r="M408" s="208"/>
      <c r="N408" s="69" t="str">
        <f>IF(CF391&lt;&gt;"",IF(CF391="W",IF(SUM(IF(D408&gt;D410,1,0),IF(F408&gt;F410,1,0),IF(H408&gt;H410,1,0),IF(J408&gt;J410,1,0),IF(L408&gt;L410,1,0))&lt;&gt;3,"E",""),""),"")</f>
        <v/>
      </c>
      <c r="O408" s="170">
        <v>4</v>
      </c>
      <c r="P408" s="191"/>
      <c r="Q408" s="183" t="str">
        <f>IF($D393="1P","B","C")</f>
        <v>C</v>
      </c>
      <c r="R408" s="197"/>
      <c r="S408" s="198"/>
      <c r="T408" s="197"/>
      <c r="U408" s="198"/>
      <c r="V408" s="197"/>
      <c r="W408" s="198"/>
      <c r="X408" s="197"/>
      <c r="Y408" s="198"/>
      <c r="Z408" s="197"/>
      <c r="AA408" s="208"/>
      <c r="AB408" s="69" t="str">
        <f>IF(CF421&lt;&gt;"",IF(CF421="W",IF(SUM(IF(R408&gt;R410,1,0),IF(T408&gt;T410,1,0),IF(V408&gt;V410,1,0),IF(X408&gt;X410,1,0),IF(Z408&gt;Z410,1,0))&lt;&gt;3,"E",""),""),"")</f>
        <v/>
      </c>
      <c r="AQ408" s="128"/>
      <c r="AR408" s="128"/>
      <c r="AS408" s="128"/>
      <c r="AT408" s="128"/>
      <c r="AU408" s="128"/>
      <c r="AV408" s="128"/>
      <c r="AW408" s="128"/>
      <c r="AX408" s="128"/>
      <c r="AY408" s="128"/>
      <c r="AZ408" s="128"/>
      <c r="BA408" s="128"/>
      <c r="BB408" s="128"/>
      <c r="BC408" s="128"/>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row>
    <row r="409" spans="1:84" ht="11.25" customHeight="1">
      <c r="A409" s="192"/>
      <c r="B409" s="193"/>
      <c r="C409" s="196"/>
      <c r="D409" s="199"/>
      <c r="E409" s="200"/>
      <c r="F409" s="199"/>
      <c r="G409" s="200"/>
      <c r="H409" s="199"/>
      <c r="I409" s="200"/>
      <c r="J409" s="199"/>
      <c r="K409" s="200"/>
      <c r="L409" s="199"/>
      <c r="M409" s="209"/>
      <c r="N409" s="69" t="str">
        <f>IF(CF391&lt;&gt;"",IF(ISERROR(AND(BV395="",BX395="",BZ395="",CB395="",CD395="")),"E",IF(AND(BV395="",BX395="",BZ395="",CB395="",CD395=""),"","E")),"")</f>
        <v/>
      </c>
      <c r="O409" s="192"/>
      <c r="P409" s="193"/>
      <c r="Q409" s="196"/>
      <c r="R409" s="199"/>
      <c r="S409" s="200"/>
      <c r="T409" s="199"/>
      <c r="U409" s="200"/>
      <c r="V409" s="199"/>
      <c r="W409" s="200"/>
      <c r="X409" s="199"/>
      <c r="Y409" s="200"/>
      <c r="Z409" s="199"/>
      <c r="AA409" s="209"/>
      <c r="AB409" s="69" t="str">
        <f>IF(CF421&lt;&gt;"",IF(ISERROR(AND(BV425="",BX425="",BZ425="",CB425="",CD425="")),"E",IF(AND(BV425="",BX425="",BZ425="",CB425="",CD425=""),"","E")),"")</f>
        <v/>
      </c>
      <c r="AQ409" s="126"/>
      <c r="AR409" s="126"/>
      <c r="AS409" s="126"/>
      <c r="AT409" s="126"/>
      <c r="AU409" s="126"/>
      <c r="AV409" s="126"/>
      <c r="AW409" s="126"/>
      <c r="AX409" s="126"/>
      <c r="AY409" s="126"/>
      <c r="AZ409" s="126"/>
      <c r="BA409" s="126"/>
      <c r="BB409" s="126"/>
      <c r="BC409" s="126"/>
    </row>
    <row r="410" spans="1:84" ht="11.25" customHeight="1" thickBot="1">
      <c r="A410" s="192"/>
      <c r="B410" s="193"/>
      <c r="C410" s="175" t="str">
        <f>IF($D393="1P","D","C")</f>
        <v>C</v>
      </c>
      <c r="D410" s="201"/>
      <c r="E410" s="202"/>
      <c r="F410" s="201"/>
      <c r="G410" s="202"/>
      <c r="H410" s="201"/>
      <c r="I410" s="202"/>
      <c r="J410" s="201"/>
      <c r="K410" s="202"/>
      <c r="L410" s="201"/>
      <c r="M410" s="205"/>
      <c r="N410" s="69" t="str">
        <f>IF(CF391&lt;&gt;"",IF(ISERROR(AND(BV395="",BX395="",BZ395="",CB395="",CD395="")),"E",IF(AND(BV395="",BX395="",BZ395="",CB395="",CD395=""),"","E")),"")</f>
        <v/>
      </c>
      <c r="O410" s="192"/>
      <c r="P410" s="193"/>
      <c r="Q410" s="175" t="str">
        <f>IF($D393="1P","D","D")</f>
        <v>D</v>
      </c>
      <c r="R410" s="201"/>
      <c r="S410" s="202"/>
      <c r="T410" s="201"/>
      <c r="U410" s="202"/>
      <c r="V410" s="201"/>
      <c r="W410" s="202"/>
      <c r="X410" s="201"/>
      <c r="Y410" s="202"/>
      <c r="Z410" s="201"/>
      <c r="AA410" s="205"/>
      <c r="AB410" s="69" t="str">
        <f>IF(CF421&lt;&gt;"",IF(ISERROR(AND(BV425="",BX425="",BZ425="",CB425="",CD425="")),"E",IF(AND(BV425="",BX425="",BZ425="",CB425="",CD425=""),"","E")),"")</f>
        <v/>
      </c>
      <c r="AP410" s="2"/>
      <c r="AQ410" s="127"/>
      <c r="AR410" s="127"/>
      <c r="AS410" s="127"/>
      <c r="AT410" s="127"/>
      <c r="AU410" s="127"/>
      <c r="AV410" s="127"/>
      <c r="AW410" s="127"/>
      <c r="AX410" s="127"/>
      <c r="AY410" s="127"/>
      <c r="AZ410" s="127"/>
      <c r="BA410" s="127"/>
      <c r="BB410" s="127"/>
      <c r="BC410" s="127"/>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row>
    <row r="411" spans="1:84" ht="11.25" customHeight="1" thickBot="1">
      <c r="A411" s="194"/>
      <c r="B411" s="195"/>
      <c r="C411" s="207"/>
      <c r="D411" s="203"/>
      <c r="E411" s="204"/>
      <c r="F411" s="203"/>
      <c r="G411" s="204"/>
      <c r="H411" s="203"/>
      <c r="I411" s="204"/>
      <c r="J411" s="203"/>
      <c r="K411" s="204"/>
      <c r="L411" s="203"/>
      <c r="M411" s="206"/>
      <c r="N411" s="69" t="str">
        <f>IF(CF393&lt;&gt;"",IF(CF393="W",IF(SUM(IF(D410&gt;D408,1,0),IF(F410&gt;F408,1,0),IF(H410&gt;H408,1,0),IF(J410&gt;J408,1,0),IF(L410&gt;L408,1,0))&lt;&gt;3,"E",""),""),"")</f>
        <v/>
      </c>
      <c r="O411" s="194"/>
      <c r="P411" s="195"/>
      <c r="Q411" s="207"/>
      <c r="R411" s="203"/>
      <c r="S411" s="204"/>
      <c r="T411" s="203"/>
      <c r="U411" s="204"/>
      <c r="V411" s="203"/>
      <c r="W411" s="204"/>
      <c r="X411" s="203"/>
      <c r="Y411" s="204"/>
      <c r="Z411" s="203"/>
      <c r="AA411" s="206"/>
      <c r="AB411" s="69" t="str">
        <f>IF(CF423&lt;&gt;"",IF(CF423="W",IF(SUM(IF(R410&gt;R408,1,0),IF(T410&gt;T408,1,0),IF(V410&gt;V408,1,0),IF(X410&gt;X408,1,0),IF(Z410&gt;Z408,1,0))&lt;&gt;3,"E",""),""),"")</f>
        <v/>
      </c>
      <c r="AC411" s="2"/>
      <c r="AD411" s="2"/>
      <c r="AE411" s="2"/>
      <c r="AF411" s="2"/>
      <c r="AG411" s="2"/>
      <c r="AH411" s="2"/>
      <c r="AI411" s="2"/>
      <c r="AJ411" s="2"/>
      <c r="AK411" s="2"/>
      <c r="AL411" s="2"/>
      <c r="AM411" s="2"/>
      <c r="AN411" s="2"/>
      <c r="AO411" s="2"/>
      <c r="AP411" s="2"/>
      <c r="AQ411" s="154" t="str">
        <f>CONCATENATE($A395," ",$D395,","," ",$F393)</f>
        <v>Group: 7, Men's Singles</v>
      </c>
      <c r="AR411" s="155"/>
      <c r="AS411" s="155"/>
      <c r="AT411" s="155"/>
      <c r="AU411" s="155"/>
      <c r="AV411" s="155"/>
      <c r="AW411" s="155"/>
      <c r="AX411" s="155"/>
      <c r="AY411" s="155"/>
      <c r="AZ411" s="155"/>
      <c r="BA411" s="155"/>
      <c r="BB411" s="155"/>
      <c r="BC411" s="156"/>
      <c r="BD411" s="163">
        <f>A416</f>
        <v>3</v>
      </c>
      <c r="BE411" s="164"/>
      <c r="BF411" s="183" t="str">
        <f>C416</f>
        <v>A</v>
      </c>
      <c r="BG411" s="185" t="str">
        <f>IF(VLOOKUP($BF411,$A397:$C403,3,FALSE)=0,"",CONCATENATE(VLOOKUP(VLOOKUP($BF411,$A397:$C403,3,FALSE),Players!$C:$G,4,FALSE)," ",VLOOKUP($BF411,$A397:$C403,3,FALSE)," ",IF(ISERROR(VLOOKUP(VLOOKUP($BF411,$A397:$C403,3,FALSE),Players!$C:$G,5,FALSE)),"()",CONCATENATE("(",VLOOKUP(VLOOKUP($BF411,$A397:$C403,3,FALSE),Players!$C:$G,5,FALSE),")"))))</f>
        <v/>
      </c>
      <c r="BH411" s="186"/>
      <c r="BI411" s="186"/>
      <c r="BJ411" s="186"/>
      <c r="BK411" s="186"/>
      <c r="BL411" s="186"/>
      <c r="BM411" s="186"/>
      <c r="BN411" s="186"/>
      <c r="BO411" s="186"/>
      <c r="BP411" s="186"/>
      <c r="BQ411" s="186"/>
      <c r="BR411" s="186"/>
      <c r="BS411" s="186"/>
      <c r="BT411" s="186"/>
      <c r="BU411" s="187"/>
      <c r="BV411" s="170" t="str">
        <f>IF(D416&lt;&gt;"",D416,"")</f>
        <v/>
      </c>
      <c r="BW411" s="171"/>
      <c r="BX411" s="170" t="str">
        <f>IF(F416&lt;&gt;"",F416,"")</f>
        <v/>
      </c>
      <c r="BY411" s="171"/>
      <c r="BZ411" s="170" t="str">
        <f>IF(H416&lt;&gt;"",H416,"")</f>
        <v/>
      </c>
      <c r="CA411" s="171"/>
      <c r="CB411" s="170" t="str">
        <f>IF(J416&lt;&gt;"",J416,"")</f>
        <v/>
      </c>
      <c r="CC411" s="171"/>
      <c r="CD411" s="170" t="str">
        <f>IF(L416&lt;&gt;"",L416,"")</f>
        <v/>
      </c>
      <c r="CE411" s="171"/>
      <c r="CF411" s="174" t="str">
        <f>IF($CD411=$CD413,IF($CB411=$CB413,IF($BZ411&lt;&gt;"",IF($BZ411&gt;$BZ413,"W","L"),""),IF($CB411&gt;$CB413,"W","L")),IF($CD411&gt;$CD413,"W","L"))</f>
        <v/>
      </c>
    </row>
    <row r="412" spans="1:84" ht="11.25" customHeight="1">
      <c r="A412" s="170">
        <v>2</v>
      </c>
      <c r="B412" s="191"/>
      <c r="C412" s="183" t="str">
        <f>IF($D393="1P","B","B")</f>
        <v>B</v>
      </c>
      <c r="D412" s="197"/>
      <c r="E412" s="198"/>
      <c r="F412" s="197"/>
      <c r="G412" s="198"/>
      <c r="H412" s="197"/>
      <c r="I412" s="198"/>
      <c r="J412" s="197"/>
      <c r="K412" s="198"/>
      <c r="L412" s="197"/>
      <c r="M412" s="208"/>
      <c r="N412" s="69" t="str">
        <f>IF(CF401&lt;&gt;"",IF(CF401="W",IF(SUM(IF(D412&gt;D414,1,0),IF(F412&gt;F414,1,0),IF(H412&gt;H414,1,0),IF(J412&gt;J414,1,0),IF(L412&gt;L414,1,0))&lt;&gt;3,"E",""),""),"")</f>
        <v/>
      </c>
      <c r="O412" s="170">
        <v>5</v>
      </c>
      <c r="P412" s="191"/>
      <c r="Q412" s="183" t="str">
        <f>IF($D393="1P","A","A")</f>
        <v>A</v>
      </c>
      <c r="R412" s="197"/>
      <c r="S412" s="198"/>
      <c r="T412" s="197"/>
      <c r="U412" s="198"/>
      <c r="V412" s="197"/>
      <c r="W412" s="198"/>
      <c r="X412" s="197"/>
      <c r="Y412" s="198"/>
      <c r="Z412" s="197"/>
      <c r="AA412" s="208"/>
      <c r="AB412" s="69" t="str">
        <f>IF(CF431&lt;&gt;"",IF(CF431="W",IF(SUM(IF(R412&gt;R414,1,0),IF(T412&gt;T414,1,0),IF(V412&gt;V414,1,0),IF(X412&gt;X414,1,0),IF(Z412&gt;Z414,1,0))&lt;&gt;3,"E",""),""),"")</f>
        <v/>
      </c>
      <c r="AP412" s="3"/>
      <c r="AQ412" s="157"/>
      <c r="AR412" s="158"/>
      <c r="AS412" s="158"/>
      <c r="AT412" s="158"/>
      <c r="AU412" s="158"/>
      <c r="AV412" s="158"/>
      <c r="AW412" s="158"/>
      <c r="AX412" s="158"/>
      <c r="AY412" s="158"/>
      <c r="AZ412" s="158"/>
      <c r="BA412" s="158"/>
      <c r="BB412" s="158"/>
      <c r="BC412" s="159"/>
      <c r="BD412" s="165"/>
      <c r="BE412" s="166"/>
      <c r="BF412" s="184"/>
      <c r="BG412" s="188"/>
      <c r="BH412" s="189"/>
      <c r="BI412" s="189"/>
      <c r="BJ412" s="189"/>
      <c r="BK412" s="189"/>
      <c r="BL412" s="189"/>
      <c r="BM412" s="189"/>
      <c r="BN412" s="189"/>
      <c r="BO412" s="189"/>
      <c r="BP412" s="189"/>
      <c r="BQ412" s="189"/>
      <c r="BR412" s="189"/>
      <c r="BS412" s="189"/>
      <c r="BT412" s="189"/>
      <c r="BU412" s="190"/>
      <c r="BV412" s="172"/>
      <c r="BW412" s="173"/>
      <c r="BX412" s="172"/>
      <c r="BY412" s="173"/>
      <c r="BZ412" s="172"/>
      <c r="CA412" s="173"/>
      <c r="CB412" s="172"/>
      <c r="CC412" s="173"/>
      <c r="CD412" s="172"/>
      <c r="CE412" s="173"/>
      <c r="CF412" s="174"/>
    </row>
    <row r="413" spans="1:84" ht="11.25" customHeight="1">
      <c r="A413" s="192"/>
      <c r="B413" s="193"/>
      <c r="C413" s="196"/>
      <c r="D413" s="199"/>
      <c r="E413" s="200"/>
      <c r="F413" s="199"/>
      <c r="G413" s="200"/>
      <c r="H413" s="199"/>
      <c r="I413" s="200"/>
      <c r="J413" s="199"/>
      <c r="K413" s="200"/>
      <c r="L413" s="199"/>
      <c r="M413" s="209"/>
      <c r="N413" s="69" t="str">
        <f>IF(CF401&lt;&gt;"",IF(ISERROR(AND(BV405="",BX405="",BZ405="",CB405="",CD405="")),"E",IF(AND(BV405="",BX405="",BZ405="",CB405="",CD405=""),"","E")),"")</f>
        <v/>
      </c>
      <c r="O413" s="192"/>
      <c r="P413" s="193"/>
      <c r="Q413" s="196"/>
      <c r="R413" s="199"/>
      <c r="S413" s="200"/>
      <c r="T413" s="199"/>
      <c r="U413" s="200"/>
      <c r="V413" s="199"/>
      <c r="W413" s="200"/>
      <c r="X413" s="199"/>
      <c r="Y413" s="200"/>
      <c r="Z413" s="199"/>
      <c r="AA413" s="209"/>
      <c r="AB413" s="69" t="str">
        <f>IF(CF431&lt;&gt;"",IF(ISERROR(AND(BV435="",BX435="",BZ435="",CB435="",CD435="")),"E",IF(AND(BV435="",BX435="",BZ435="",CB435="",CD435=""),"","E")),"")</f>
        <v/>
      </c>
      <c r="AP413" s="3"/>
      <c r="AQ413" s="157"/>
      <c r="AR413" s="158"/>
      <c r="AS413" s="158"/>
      <c r="AT413" s="158"/>
      <c r="AU413" s="158"/>
      <c r="AV413" s="158"/>
      <c r="AW413" s="158"/>
      <c r="AX413" s="158"/>
      <c r="AY413" s="158"/>
      <c r="AZ413" s="158"/>
      <c r="BA413" s="158"/>
      <c r="BB413" s="158"/>
      <c r="BC413" s="159"/>
      <c r="BD413" s="165"/>
      <c r="BE413" s="166"/>
      <c r="BF413" s="175" t="str">
        <f>C418</f>
        <v>B</v>
      </c>
      <c r="BG413" s="177" t="str">
        <f>IF(VLOOKUP($BF413,$A397:$C403,3,FALSE)=0,"",CONCATENATE(VLOOKUP(VLOOKUP($BF413,$A397:$C403,3,FALSE),Players!$C:$G,4,FALSE)," ",VLOOKUP($BF413,$A397:$C403,3,FALSE)," ",IF(ISERROR(VLOOKUP(VLOOKUP($BF413,$A397:$C403,3,FALSE),Players!$C:$G,5,FALSE)),"()",CONCATENATE("(",VLOOKUP(VLOOKUP($BF413,$A397:$C403,3,FALSE),Players!$C:$G,5,FALSE),")"))))</f>
        <v/>
      </c>
      <c r="BH413" s="178"/>
      <c r="BI413" s="178"/>
      <c r="BJ413" s="178"/>
      <c r="BK413" s="178"/>
      <c r="BL413" s="178"/>
      <c r="BM413" s="178"/>
      <c r="BN413" s="178"/>
      <c r="BO413" s="178"/>
      <c r="BP413" s="178"/>
      <c r="BQ413" s="178"/>
      <c r="BR413" s="178"/>
      <c r="BS413" s="178"/>
      <c r="BT413" s="178"/>
      <c r="BU413" s="179"/>
      <c r="BV413" s="150" t="str">
        <f>IF(D418&lt;&gt;"",D418,"")</f>
        <v/>
      </c>
      <c r="BW413" s="151"/>
      <c r="BX413" s="150" t="str">
        <f>IF(F418&lt;&gt;"",F418,"")</f>
        <v/>
      </c>
      <c r="BY413" s="151"/>
      <c r="BZ413" s="150" t="str">
        <f>IF(H418&lt;&gt;"",H418,"")</f>
        <v/>
      </c>
      <c r="CA413" s="151"/>
      <c r="CB413" s="150" t="str">
        <f>IF(J418&lt;&gt;"",J418,"")</f>
        <v/>
      </c>
      <c r="CC413" s="151"/>
      <c r="CD413" s="150" t="str">
        <f>IF(L418&lt;&gt;"",L418,"")</f>
        <v/>
      </c>
      <c r="CE413" s="151"/>
      <c r="CF413" s="174" t="str">
        <f>IF($CF411&lt;&gt;"",IF(CF411="W","L","W"),"")</f>
        <v/>
      </c>
    </row>
    <row r="414" spans="1:84" ht="11.25" customHeight="1" thickBot="1">
      <c r="A414" s="192"/>
      <c r="B414" s="193"/>
      <c r="C414" s="175" t="str">
        <f>IF($D393="1P","C","D")</f>
        <v>D</v>
      </c>
      <c r="D414" s="201"/>
      <c r="E414" s="202"/>
      <c r="F414" s="201"/>
      <c r="G414" s="202"/>
      <c r="H414" s="201"/>
      <c r="I414" s="202"/>
      <c r="J414" s="201"/>
      <c r="K414" s="202"/>
      <c r="L414" s="201"/>
      <c r="M414" s="205"/>
      <c r="N414" s="69" t="str">
        <f>IF(CF401&lt;&gt;"",IF(ISERROR(AND(BV405="",BX405="",BZ405="",CB405="",CD405="")),"E",IF(AND(BV405="",BX405="",BZ405="",CB405="",CD405=""),"","E")),"")</f>
        <v/>
      </c>
      <c r="O414" s="192"/>
      <c r="P414" s="193"/>
      <c r="Q414" s="175" t="str">
        <f>IF($D393="1P","B","D")</f>
        <v>D</v>
      </c>
      <c r="R414" s="201"/>
      <c r="S414" s="202"/>
      <c r="T414" s="201"/>
      <c r="U414" s="202"/>
      <c r="V414" s="201"/>
      <c r="W414" s="202"/>
      <c r="X414" s="201"/>
      <c r="Y414" s="202"/>
      <c r="Z414" s="201"/>
      <c r="AA414" s="205"/>
      <c r="AB414" s="69" t="str">
        <f>IF(CF431&lt;&gt;"",IF(ISERROR(AND(BV435="",BX435="",BZ435="",CB435="",CD435="")),"E",IF(AND(BV435="",BX435="",BZ435="",CB435="",CD435=""),"","E")),"")</f>
        <v/>
      </c>
      <c r="AP414" s="3"/>
      <c r="AQ414" s="160"/>
      <c r="AR414" s="161"/>
      <c r="AS414" s="161"/>
      <c r="AT414" s="161"/>
      <c r="AU414" s="161"/>
      <c r="AV414" s="161"/>
      <c r="AW414" s="161"/>
      <c r="AX414" s="161"/>
      <c r="AY414" s="161"/>
      <c r="AZ414" s="161"/>
      <c r="BA414" s="161"/>
      <c r="BB414" s="161"/>
      <c r="BC414" s="162"/>
      <c r="BD414" s="167"/>
      <c r="BE414" s="168"/>
      <c r="BF414" s="176"/>
      <c r="BG414" s="180"/>
      <c r="BH414" s="181"/>
      <c r="BI414" s="181"/>
      <c r="BJ414" s="181"/>
      <c r="BK414" s="181"/>
      <c r="BL414" s="181"/>
      <c r="BM414" s="181"/>
      <c r="BN414" s="181"/>
      <c r="BO414" s="181"/>
      <c r="BP414" s="181"/>
      <c r="BQ414" s="181"/>
      <c r="BR414" s="181"/>
      <c r="BS414" s="181"/>
      <c r="BT414" s="181"/>
      <c r="BU414" s="182"/>
      <c r="BV414" s="152"/>
      <c r="BW414" s="153"/>
      <c r="BX414" s="152"/>
      <c r="BY414" s="153"/>
      <c r="BZ414" s="152"/>
      <c r="CA414" s="153"/>
      <c r="CB414" s="152"/>
      <c r="CC414" s="153"/>
      <c r="CD414" s="152"/>
      <c r="CE414" s="153"/>
      <c r="CF414" s="174"/>
    </row>
    <row r="415" spans="1:84" ht="11.25" customHeight="1" thickBot="1">
      <c r="A415" s="194"/>
      <c r="B415" s="195"/>
      <c r="C415" s="207"/>
      <c r="D415" s="203"/>
      <c r="E415" s="204"/>
      <c r="F415" s="203"/>
      <c r="G415" s="204"/>
      <c r="H415" s="203"/>
      <c r="I415" s="204"/>
      <c r="J415" s="203"/>
      <c r="K415" s="204"/>
      <c r="L415" s="203"/>
      <c r="M415" s="206"/>
      <c r="N415" s="69" t="str">
        <f>IF(CF403&lt;&gt;"",IF(CF403="W",IF(SUM(IF(D414&gt;D412,1,0),IF(F414&gt;F412,1,0),IF(H414&gt;H412,1,0),IF(J414&gt;J412,1,0),IF(L414&gt;L412,1,0))&lt;&gt;3,"E",""),""),"")</f>
        <v/>
      </c>
      <c r="O415" s="194"/>
      <c r="P415" s="195"/>
      <c r="Q415" s="207"/>
      <c r="R415" s="203"/>
      <c r="S415" s="204"/>
      <c r="T415" s="203"/>
      <c r="U415" s="204"/>
      <c r="V415" s="203"/>
      <c r="W415" s="204"/>
      <c r="X415" s="203"/>
      <c r="Y415" s="204"/>
      <c r="Z415" s="203"/>
      <c r="AA415" s="206"/>
      <c r="AB415" s="69" t="str">
        <f>IF(CF433&lt;&gt;"",IF(CF433="W",IF(SUM(IF(R414&gt;R412,1,0),IF(T414&gt;T412,1,0),IF(V414&gt;V412,1,0),IF(X414&gt;X412,1,0),IF(Z414&gt;Z412,1,0))&lt;&gt;3,"E",""),""),"")</f>
        <v/>
      </c>
      <c r="AP415" s="3"/>
      <c r="AQ415" s="126"/>
      <c r="AR415" s="126"/>
      <c r="AS415" s="126"/>
      <c r="AT415" s="126"/>
      <c r="AU415" s="126"/>
      <c r="AV415" s="126"/>
      <c r="AW415" s="126"/>
      <c r="AX415" s="126"/>
      <c r="AY415" s="126"/>
      <c r="AZ415" s="126"/>
      <c r="BA415" s="126"/>
      <c r="BB415" s="126"/>
      <c r="BC415" s="126"/>
      <c r="BV415" s="169" t="str">
        <f>IF(CF411&lt;&gt;"",IF(AND(AND(BV411&gt;-1,BV413&gt;-1),OR(BV411&gt;10,BV413&gt;10),ABS(BV411-BV413)&gt;1,IF(OR(BV411&gt;11,BV413&gt;11),ABS(BV411-BV413)=2,TRUE),BV411=INT(BV411),BV413=INT(BV413)),"","Error"),"")</f>
        <v/>
      </c>
      <c r="BW415" s="169"/>
      <c r="BX415" s="169" t="str">
        <f>IF(CF411&lt;&gt;"",IF(AND(AND(BX411&gt;-1,BX413&gt;-1),OR(BX411&gt;10,BX413&gt;10),ABS(BX411-BX413)&gt;1,IF(OR(BX411&gt;11,BX413&gt;11),ABS(BX411-BX413)=2,TRUE),BX411=INT(BX411),BX413=INT(BX413)),"","Error"),"")</f>
        <v/>
      </c>
      <c r="BY415" s="169"/>
      <c r="BZ415" s="169" t="str">
        <f>IF(CF411&lt;&gt;"",IF(AND(AND(BZ411&gt;-1,BZ413&gt;-1),OR(BZ411&gt;10,BZ413&gt;10),ABS(BZ411-BZ413)&gt;1,IF(OR(BZ411&gt;11,BZ413&gt;11),ABS(BZ411-BZ413)=2,TRUE),BZ411=INT(BZ411),BZ413=INT(BZ413)),"","Error"),"")</f>
        <v/>
      </c>
      <c r="CA415" s="169"/>
      <c r="CB415" s="169" t="str">
        <f>IF(AND(CF411&lt;&gt;"",CB411&lt;&gt;""),IF(AND(AND(CB411&gt;-1,CB413&gt;-1),OR(CB411&gt;10,CB413&gt;10),ABS(CB411-CB413)&gt;1,IF(OR(CB411&gt;11,CB413&gt;11),ABS(CB411-CB413)=2,TRUE),CB411=INT(CB411),CB413=INT(CB413)),"","Error"),"")</f>
        <v/>
      </c>
      <c r="CC415" s="169"/>
      <c r="CD415" s="169" t="str">
        <f>IF(AND(CF411&lt;&gt;"",CD411&lt;&gt;""),IF(AND(AND(CD411&gt;-1,CD413&gt;-1),OR(CD411&gt;10,CD413&gt;10),ABS(CD411-CD413)&gt;1,IF(OR(CD411&gt;11,CD413&gt;11),ABS(CD411-CD413)=2,TRUE),CD411=INT(CD411),CD413=INT(CD413)),"","Error"),"")</f>
        <v/>
      </c>
      <c r="CE415" s="169"/>
    </row>
    <row r="416" spans="1:84" ht="11.25" customHeight="1">
      <c r="A416" s="170">
        <v>3</v>
      </c>
      <c r="B416" s="191"/>
      <c r="C416" s="183" t="str">
        <f>IF($D393="1P","A","A")</f>
        <v>A</v>
      </c>
      <c r="D416" s="197"/>
      <c r="E416" s="198"/>
      <c r="F416" s="197"/>
      <c r="G416" s="198"/>
      <c r="H416" s="197"/>
      <c r="I416" s="198"/>
      <c r="J416" s="197"/>
      <c r="K416" s="198"/>
      <c r="L416" s="197"/>
      <c r="M416" s="208"/>
      <c r="N416" s="69" t="str">
        <f>IF(CF411&lt;&gt;"",IF(CF411="W",IF(SUM(IF(D416&gt;D418,1,0),IF(F416&gt;F418,1,0),IF(H416&gt;H418,1,0),IF(J416&gt;J418,1,0),IF(L416&gt;L418,1,0))&lt;&gt;3,"E",""),""),"")</f>
        <v/>
      </c>
      <c r="O416" s="170">
        <v>6</v>
      </c>
      <c r="P416" s="191"/>
      <c r="Q416" s="183" t="str">
        <f>IF($D393="1P","C","B")</f>
        <v>B</v>
      </c>
      <c r="R416" s="197"/>
      <c r="S416" s="198"/>
      <c r="T416" s="197"/>
      <c r="U416" s="198"/>
      <c r="V416" s="197"/>
      <c r="W416" s="198"/>
      <c r="X416" s="197"/>
      <c r="Y416" s="198"/>
      <c r="Z416" s="197"/>
      <c r="AA416" s="208"/>
      <c r="AB416" s="69" t="str">
        <f>IF(CF441&lt;&gt;"",IF(CF441="W",IF(SUM(IF(R416&gt;R418,1,0),IF(T416&gt;T418,1,0),IF(V416&gt;V418,1,0),IF(X416&gt;X418,1,0),IF(Z416&gt;Z418,1,0))&lt;&gt;3,"E",""),""),"")</f>
        <v/>
      </c>
      <c r="AP416" s="3"/>
      <c r="AQ416" s="126"/>
      <c r="AR416" s="126"/>
      <c r="AS416" s="126"/>
      <c r="AT416" s="126"/>
      <c r="AU416" s="126"/>
      <c r="AV416" s="126"/>
      <c r="AW416" s="126"/>
      <c r="AX416" s="126"/>
      <c r="AY416" s="126"/>
      <c r="AZ416" s="126"/>
      <c r="BA416" s="126"/>
      <c r="BB416" s="126"/>
      <c r="BC416" s="126"/>
    </row>
    <row r="417" spans="1:84" ht="11.25" customHeight="1">
      <c r="A417" s="192"/>
      <c r="B417" s="193"/>
      <c r="C417" s="196"/>
      <c r="D417" s="199"/>
      <c r="E417" s="200"/>
      <c r="F417" s="199"/>
      <c r="G417" s="200"/>
      <c r="H417" s="199"/>
      <c r="I417" s="200"/>
      <c r="J417" s="199"/>
      <c r="K417" s="200"/>
      <c r="L417" s="199"/>
      <c r="M417" s="209"/>
      <c r="N417" s="69" t="str">
        <f>IF(CF411&lt;&gt;"",IF(ISERROR(AND(BV415="",BX415="",BZ415="",CB415="",CD415="")),"E",IF(AND(BV415="",BX415="",BZ415="",CB415="",CD415=""),"","E")),"")</f>
        <v/>
      </c>
      <c r="O417" s="192"/>
      <c r="P417" s="193"/>
      <c r="Q417" s="196"/>
      <c r="R417" s="199"/>
      <c r="S417" s="200"/>
      <c r="T417" s="199"/>
      <c r="U417" s="200"/>
      <c r="V417" s="199"/>
      <c r="W417" s="200"/>
      <c r="X417" s="199"/>
      <c r="Y417" s="200"/>
      <c r="Z417" s="199"/>
      <c r="AA417" s="209"/>
      <c r="AB417" s="69" t="str">
        <f>IF(CF441&lt;&gt;"",IF(ISERROR(AND(BV445="",BX445="",BZ445="",CB445="",CD445="")),"E",IF(AND(BV445="",BX445="",BZ445="",CB445="",CD445=""),"","E")),"")</f>
        <v/>
      </c>
      <c r="AP417" s="3"/>
      <c r="AQ417" s="127"/>
      <c r="AR417" s="127"/>
      <c r="AS417" s="127"/>
      <c r="AT417" s="127"/>
      <c r="AU417" s="127"/>
      <c r="AV417" s="127"/>
      <c r="AW417" s="127"/>
      <c r="AX417" s="127"/>
      <c r="AY417" s="127"/>
      <c r="AZ417" s="127"/>
      <c r="BA417" s="127"/>
      <c r="BB417" s="127"/>
      <c r="BC417" s="127"/>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3"/>
    </row>
    <row r="418" spans="1:84" ht="11.25" customHeight="1">
      <c r="A418" s="192"/>
      <c r="B418" s="193"/>
      <c r="C418" s="175" t="str">
        <f>IF($D393="1P","C","B")</f>
        <v>B</v>
      </c>
      <c r="D418" s="201"/>
      <c r="E418" s="202"/>
      <c r="F418" s="201"/>
      <c r="G418" s="202"/>
      <c r="H418" s="201"/>
      <c r="I418" s="202"/>
      <c r="J418" s="201"/>
      <c r="K418" s="202"/>
      <c r="L418" s="201"/>
      <c r="M418" s="205"/>
      <c r="N418" s="69" t="str">
        <f>IF(CF411&lt;&gt;"",IF(ISERROR(AND(BV415="",BX415="",BZ415="",CB415="",CD415="")),"E",IF(AND(BV415="",BX415="",BZ415="",CB415="",CD415=""),"","E")),"")</f>
        <v/>
      </c>
      <c r="O418" s="192"/>
      <c r="P418" s="193"/>
      <c r="Q418" s="175" t="str">
        <f>IF($D393="1P","D","C")</f>
        <v>C</v>
      </c>
      <c r="R418" s="201"/>
      <c r="S418" s="202"/>
      <c r="T418" s="201"/>
      <c r="U418" s="202"/>
      <c r="V418" s="201"/>
      <c r="W418" s="202"/>
      <c r="X418" s="201"/>
      <c r="Y418" s="202"/>
      <c r="Z418" s="201"/>
      <c r="AA418" s="205"/>
      <c r="AB418" s="69" t="str">
        <f>IF(CF441&lt;&gt;"",IF(ISERROR(AND(BV445="",BX445="",BZ445="",CB445="",CD445="")),"E",IF(AND(BV445="",BX445="",BZ445="",CB445="",CD445=""),"","E")),"")</f>
        <v/>
      </c>
      <c r="AP418" s="3"/>
      <c r="AQ418" s="128"/>
      <c r="AR418" s="128"/>
      <c r="AS418" s="128"/>
      <c r="AT418" s="128"/>
      <c r="AU418" s="128"/>
      <c r="AV418" s="128"/>
      <c r="AW418" s="128"/>
      <c r="AX418" s="128"/>
      <c r="AY418" s="128"/>
      <c r="AZ418" s="128"/>
      <c r="BA418" s="128"/>
      <c r="BB418" s="128"/>
      <c r="BC418" s="128"/>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3"/>
    </row>
    <row r="419" spans="1:84" ht="11.25" customHeight="1" thickBot="1">
      <c r="A419" s="194"/>
      <c r="B419" s="195"/>
      <c r="C419" s="207"/>
      <c r="D419" s="203"/>
      <c r="E419" s="204"/>
      <c r="F419" s="203"/>
      <c r="G419" s="204"/>
      <c r="H419" s="203"/>
      <c r="I419" s="204"/>
      <c r="J419" s="203"/>
      <c r="K419" s="204"/>
      <c r="L419" s="203"/>
      <c r="M419" s="206"/>
      <c r="N419" s="69" t="str">
        <f>IF(CF413&lt;&gt;"",IF(CF413="W",IF(SUM(IF(D418&gt;D416,1,0),IF(F418&gt;F416,1,0),IF(H418&gt;H416,1,0),IF(J418&gt;J416,1,0),IF(L418&gt;L416,1,0))&lt;&gt;3,"E",""),""),"")</f>
        <v/>
      </c>
      <c r="O419" s="194"/>
      <c r="P419" s="195"/>
      <c r="Q419" s="207"/>
      <c r="R419" s="203"/>
      <c r="S419" s="204"/>
      <c r="T419" s="203"/>
      <c r="U419" s="204"/>
      <c r="V419" s="203"/>
      <c r="W419" s="204"/>
      <c r="X419" s="203"/>
      <c r="Y419" s="204"/>
      <c r="Z419" s="203"/>
      <c r="AA419" s="206"/>
      <c r="AB419" s="69" t="str">
        <f>IF(CF443&lt;&gt;"",IF(CF443="W",IF(SUM(IF(R418&gt;R416,1,0),IF(T418&gt;T416,1,0),IF(V418&gt;V416,1,0),IF(X418&gt;X416,1,0),IF(Z418&gt;Z416,1,0))&lt;&gt;3,"E",""),""),"")</f>
        <v/>
      </c>
      <c r="AP419" s="3"/>
      <c r="AQ419" s="126"/>
      <c r="AR419" s="126"/>
      <c r="AS419" s="126"/>
      <c r="AT419" s="126"/>
      <c r="AU419" s="126"/>
      <c r="AV419" s="126"/>
      <c r="AW419" s="126"/>
      <c r="AX419" s="126"/>
      <c r="AY419" s="126"/>
      <c r="AZ419" s="126"/>
      <c r="BA419" s="126"/>
      <c r="BB419" s="126"/>
      <c r="BC419" s="126"/>
      <c r="CF419" s="3"/>
    </row>
    <row r="420" spans="1:84" ht="11.25" customHeight="1" thickBo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P420" s="3"/>
      <c r="AQ420" s="127"/>
      <c r="AR420" s="127"/>
      <c r="AS420" s="127"/>
      <c r="AT420" s="127"/>
      <c r="AU420" s="127"/>
      <c r="AV420" s="127"/>
      <c r="AW420" s="127"/>
      <c r="AX420" s="127"/>
      <c r="AY420" s="127"/>
      <c r="AZ420" s="127"/>
      <c r="BA420" s="127"/>
      <c r="BB420" s="127"/>
      <c r="BC420" s="127"/>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3"/>
    </row>
    <row r="421" spans="1:84" ht="11.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P421" s="3"/>
      <c r="AQ421" s="154" t="str">
        <f>CONCATENATE($A395," ",$D395,","," ",$F393)</f>
        <v>Group: 7, Men's Singles</v>
      </c>
      <c r="AR421" s="155"/>
      <c r="AS421" s="155"/>
      <c r="AT421" s="155"/>
      <c r="AU421" s="155"/>
      <c r="AV421" s="155"/>
      <c r="AW421" s="155"/>
      <c r="AX421" s="155"/>
      <c r="AY421" s="155"/>
      <c r="AZ421" s="155"/>
      <c r="BA421" s="155"/>
      <c r="BB421" s="155"/>
      <c r="BC421" s="156"/>
      <c r="BD421" s="163">
        <f>O408</f>
        <v>4</v>
      </c>
      <c r="BE421" s="164"/>
      <c r="BF421" s="183" t="str">
        <f>Q408</f>
        <v>C</v>
      </c>
      <c r="BG421" s="185" t="str">
        <f>IF(VLOOKUP($BF421,$A397:$C403,3,FALSE)=0,"",CONCATENATE(VLOOKUP(VLOOKUP($BF421,$A397:$C403,3,FALSE),Players!$C:$G,4,FALSE)," ",VLOOKUP($BF421,$A397:$C403,3,FALSE)," ",IF(ISERROR(VLOOKUP(VLOOKUP($BF421,$A397:$C403,3,FALSE),Players!$C:$G,5,FALSE)),"()",CONCATENATE("(",VLOOKUP(VLOOKUP($BF421,$A397:$C403,3,FALSE),Players!$C:$G,5,FALSE),")"))))</f>
        <v/>
      </c>
      <c r="BH421" s="186"/>
      <c r="BI421" s="186"/>
      <c r="BJ421" s="186"/>
      <c r="BK421" s="186"/>
      <c r="BL421" s="186"/>
      <c r="BM421" s="186"/>
      <c r="BN421" s="186"/>
      <c r="BO421" s="186"/>
      <c r="BP421" s="186"/>
      <c r="BQ421" s="186"/>
      <c r="BR421" s="186"/>
      <c r="BS421" s="186"/>
      <c r="BT421" s="186"/>
      <c r="BU421" s="187"/>
      <c r="BV421" s="170" t="str">
        <f>IF(R408&lt;&gt;"",R408,"")</f>
        <v/>
      </c>
      <c r="BW421" s="171"/>
      <c r="BX421" s="170" t="str">
        <f>IF(T408&lt;&gt;"",T408,"")</f>
        <v/>
      </c>
      <c r="BY421" s="171"/>
      <c r="BZ421" s="170" t="str">
        <f>IF(V408&lt;&gt;"",V408,"")</f>
        <v/>
      </c>
      <c r="CA421" s="171"/>
      <c r="CB421" s="170" t="str">
        <f>IF(X408&lt;&gt;"",X408,"")</f>
        <v/>
      </c>
      <c r="CC421" s="171"/>
      <c r="CD421" s="170" t="str">
        <f>IF(Z408&lt;&gt;"",Z408,"")</f>
        <v/>
      </c>
      <c r="CE421" s="171"/>
      <c r="CF421" s="174" t="str">
        <f>IF($CD421=$CD423,IF($CB421=$CB423,IF($BZ421&lt;&gt;"",IF($BZ421&gt;$BZ423,"W","L"),""),IF($CB421&gt;$CB423,"W","L")),IF($CD421&gt;$CD423,"W","L"))</f>
        <v/>
      </c>
    </row>
    <row r="422" spans="1:84" ht="11.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P422" s="3"/>
      <c r="AQ422" s="157"/>
      <c r="AR422" s="158"/>
      <c r="AS422" s="158"/>
      <c r="AT422" s="158"/>
      <c r="AU422" s="158"/>
      <c r="AV422" s="158"/>
      <c r="AW422" s="158"/>
      <c r="AX422" s="158"/>
      <c r="AY422" s="158"/>
      <c r="AZ422" s="158"/>
      <c r="BA422" s="158"/>
      <c r="BB422" s="158"/>
      <c r="BC422" s="159"/>
      <c r="BD422" s="165"/>
      <c r="BE422" s="166"/>
      <c r="BF422" s="184"/>
      <c r="BG422" s="188"/>
      <c r="BH422" s="189"/>
      <c r="BI422" s="189"/>
      <c r="BJ422" s="189"/>
      <c r="BK422" s="189"/>
      <c r="BL422" s="189"/>
      <c r="BM422" s="189"/>
      <c r="BN422" s="189"/>
      <c r="BO422" s="189"/>
      <c r="BP422" s="189"/>
      <c r="BQ422" s="189"/>
      <c r="BR422" s="189"/>
      <c r="BS422" s="189"/>
      <c r="BT422" s="189"/>
      <c r="BU422" s="190"/>
      <c r="BV422" s="172"/>
      <c r="BW422" s="173"/>
      <c r="BX422" s="172"/>
      <c r="BY422" s="173"/>
      <c r="BZ422" s="172"/>
      <c r="CA422" s="173"/>
      <c r="CB422" s="172"/>
      <c r="CC422" s="173"/>
      <c r="CD422" s="172"/>
      <c r="CE422" s="173"/>
      <c r="CF422" s="174"/>
    </row>
    <row r="423" spans="1:84" ht="11.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P423" s="3"/>
      <c r="AQ423" s="157"/>
      <c r="AR423" s="158"/>
      <c r="AS423" s="158"/>
      <c r="AT423" s="158"/>
      <c r="AU423" s="158"/>
      <c r="AV423" s="158"/>
      <c r="AW423" s="158"/>
      <c r="AX423" s="158"/>
      <c r="AY423" s="158"/>
      <c r="AZ423" s="158"/>
      <c r="BA423" s="158"/>
      <c r="BB423" s="158"/>
      <c r="BC423" s="159"/>
      <c r="BD423" s="165"/>
      <c r="BE423" s="166"/>
      <c r="BF423" s="175" t="str">
        <f>Q410</f>
        <v>D</v>
      </c>
      <c r="BG423" s="177" t="str">
        <f>IF(VLOOKUP($BF423,$A397:$C403,3,FALSE)=0,"",CONCATENATE(VLOOKUP(VLOOKUP($BF423,$A397:$C403,3,FALSE),Players!$C:$G,4,FALSE)," ",VLOOKUP($BF423,$A397:$C403,3,FALSE)," ",IF(ISERROR(VLOOKUP(VLOOKUP($BF423,$A397:$C403,3,FALSE),Players!$C:$G,5,FALSE)),"()",CONCATENATE("(",VLOOKUP(VLOOKUP($BF423,$A397:$C403,3,FALSE),Players!$C:$G,5,FALSE),")"))))</f>
        <v/>
      </c>
      <c r="BH423" s="178"/>
      <c r="BI423" s="178"/>
      <c r="BJ423" s="178"/>
      <c r="BK423" s="178"/>
      <c r="BL423" s="178"/>
      <c r="BM423" s="178"/>
      <c r="BN423" s="178"/>
      <c r="BO423" s="178"/>
      <c r="BP423" s="178"/>
      <c r="BQ423" s="178"/>
      <c r="BR423" s="178"/>
      <c r="BS423" s="178"/>
      <c r="BT423" s="178"/>
      <c r="BU423" s="179"/>
      <c r="BV423" s="150" t="str">
        <f>IF(R410&lt;&gt;"",R410,"")</f>
        <v/>
      </c>
      <c r="BW423" s="151"/>
      <c r="BX423" s="150" t="str">
        <f>IF(T410&lt;&gt;"",T410,"")</f>
        <v/>
      </c>
      <c r="BY423" s="151"/>
      <c r="BZ423" s="150" t="str">
        <f>IF(V410&lt;&gt;"",V410,"")</f>
        <v/>
      </c>
      <c r="CA423" s="151"/>
      <c r="CB423" s="150" t="str">
        <f>IF(X410&lt;&gt;"",X410,"")</f>
        <v/>
      </c>
      <c r="CC423" s="151"/>
      <c r="CD423" s="150" t="str">
        <f>IF(Z410&lt;&gt;"",Z410,"")</f>
        <v/>
      </c>
      <c r="CE423" s="151"/>
      <c r="CF423" s="174" t="str">
        <f>IF($CF421&lt;&gt;"",IF(CF421="W","L","W"),"")</f>
        <v/>
      </c>
    </row>
    <row r="424" spans="1:84" ht="11.25" customHeight="1" thickBo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P424" s="3"/>
      <c r="AQ424" s="160"/>
      <c r="AR424" s="161"/>
      <c r="AS424" s="161"/>
      <c r="AT424" s="161"/>
      <c r="AU424" s="161"/>
      <c r="AV424" s="161"/>
      <c r="AW424" s="161"/>
      <c r="AX424" s="161"/>
      <c r="AY424" s="161"/>
      <c r="AZ424" s="161"/>
      <c r="BA424" s="161"/>
      <c r="BB424" s="161"/>
      <c r="BC424" s="162"/>
      <c r="BD424" s="167"/>
      <c r="BE424" s="168"/>
      <c r="BF424" s="176"/>
      <c r="BG424" s="180"/>
      <c r="BH424" s="181"/>
      <c r="BI424" s="181"/>
      <c r="BJ424" s="181"/>
      <c r="BK424" s="181"/>
      <c r="BL424" s="181"/>
      <c r="BM424" s="181"/>
      <c r="BN424" s="181"/>
      <c r="BO424" s="181"/>
      <c r="BP424" s="181"/>
      <c r="BQ424" s="181"/>
      <c r="BR424" s="181"/>
      <c r="BS424" s="181"/>
      <c r="BT424" s="181"/>
      <c r="BU424" s="182"/>
      <c r="BV424" s="152"/>
      <c r="BW424" s="153"/>
      <c r="BX424" s="152"/>
      <c r="BY424" s="153"/>
      <c r="BZ424" s="152"/>
      <c r="CA424" s="153"/>
      <c r="CB424" s="152"/>
      <c r="CC424" s="153"/>
      <c r="CD424" s="152"/>
      <c r="CE424" s="153"/>
      <c r="CF424" s="174"/>
    </row>
    <row r="425" spans="1:84" ht="11.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P425" s="3"/>
      <c r="AQ425" s="126"/>
      <c r="AR425" s="126"/>
      <c r="AS425" s="126"/>
      <c r="AT425" s="126"/>
      <c r="AU425" s="126"/>
      <c r="AV425" s="126"/>
      <c r="AW425" s="126"/>
      <c r="AX425" s="126"/>
      <c r="AY425" s="126"/>
      <c r="AZ425" s="126"/>
      <c r="BA425" s="126"/>
      <c r="BB425" s="126"/>
      <c r="BC425" s="126"/>
      <c r="BV425" s="169" t="str">
        <f>IF(CF421&lt;&gt;"",IF(AND(AND(BV421&gt;-1,BV423&gt;-1),OR(BV421&gt;10,BV423&gt;10),ABS(BV421-BV423)&gt;1,IF(OR(BV421&gt;11,BV423&gt;11),ABS(BV421-BV423)=2,TRUE),BV421=INT(BV421),BV423=INT(BV423)),"","Error"),"")</f>
        <v/>
      </c>
      <c r="BW425" s="169"/>
      <c r="BX425" s="169" t="str">
        <f>IF(CF421&lt;&gt;"",IF(AND(AND(BX421&gt;-1,BX423&gt;-1),OR(BX421&gt;10,BX423&gt;10),ABS(BX421-BX423)&gt;1,IF(OR(BX421&gt;11,BX423&gt;11),ABS(BX421-BX423)=2,TRUE),BX421=INT(BX421),BX423=INT(BX423)),"","Error"),"")</f>
        <v/>
      </c>
      <c r="BY425" s="169"/>
      <c r="BZ425" s="169" t="str">
        <f>IF(CF421&lt;&gt;"",IF(AND(AND(BZ421&gt;-1,BZ423&gt;-1),OR(BZ421&gt;10,BZ423&gt;10),ABS(BZ421-BZ423)&gt;1,IF(OR(BZ421&gt;11,BZ423&gt;11),ABS(BZ421-BZ423)=2,TRUE),BZ421=INT(BZ421),BZ423=INT(BZ423)),"","Error"),"")</f>
        <v/>
      </c>
      <c r="CA425" s="169"/>
      <c r="CB425" s="169" t="str">
        <f>IF(AND(CF421&lt;&gt;"",CB421&lt;&gt;""),IF(AND(AND(CB421&gt;-1,CB423&gt;-1),OR(CB421&gt;10,CB423&gt;10),ABS(CB421-CB423)&gt;1,IF(OR(CB421&gt;11,CB423&gt;11),ABS(CB421-CB423)=2,TRUE),CB421=INT(CB421),CB423=INT(CB423)),"","Error"),"")</f>
        <v/>
      </c>
      <c r="CC425" s="169"/>
      <c r="CD425" s="169" t="str">
        <f>IF(AND(CF421&lt;&gt;"",CD421&lt;&gt;""),IF(AND(AND(CD421&gt;-1,CD423&gt;-1),OR(CD421&gt;10,CD423&gt;10),ABS(CD421-CD423)&gt;1,IF(OR(CD421&gt;11,CD423&gt;11),ABS(CD421-CD423)=2,TRUE),CD421=INT(CD421),CD423=INT(CD423)),"","Error"),"")</f>
        <v/>
      </c>
      <c r="CE425" s="169"/>
      <c r="CF425" s="3"/>
    </row>
    <row r="426" spans="1:84" ht="11.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P426" s="3"/>
      <c r="AQ426" s="126"/>
      <c r="AR426" s="126"/>
      <c r="AS426" s="126"/>
      <c r="AT426" s="126"/>
      <c r="AU426" s="126"/>
      <c r="AV426" s="126"/>
      <c r="AW426" s="126"/>
      <c r="AX426" s="126"/>
      <c r="AY426" s="126"/>
      <c r="AZ426" s="126"/>
      <c r="BA426" s="126"/>
      <c r="BB426" s="126"/>
      <c r="BC426" s="126"/>
      <c r="CF426" s="3"/>
    </row>
    <row r="427" spans="1:84" ht="11.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P427" s="3"/>
      <c r="AQ427" s="127"/>
      <c r="AR427" s="127"/>
      <c r="AS427" s="127"/>
      <c r="AT427" s="127"/>
      <c r="AU427" s="127"/>
      <c r="AV427" s="127"/>
      <c r="AW427" s="127"/>
      <c r="AX427" s="127"/>
      <c r="AY427" s="127"/>
      <c r="AZ427" s="127"/>
      <c r="BA427" s="127"/>
      <c r="BB427" s="127"/>
      <c r="BC427" s="127"/>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3"/>
    </row>
    <row r="428" spans="1:84" ht="11.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P428" s="3"/>
      <c r="AQ428" s="128"/>
      <c r="AR428" s="128"/>
      <c r="AS428" s="128"/>
      <c r="AT428" s="128"/>
      <c r="AU428" s="128"/>
      <c r="AV428" s="128"/>
      <c r="AW428" s="128"/>
      <c r="AX428" s="128"/>
      <c r="AY428" s="128"/>
      <c r="AZ428" s="128"/>
      <c r="BA428" s="128"/>
      <c r="BB428" s="128"/>
      <c r="BC428" s="128"/>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3"/>
    </row>
    <row r="429" spans="1:84" ht="11.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P429" s="3"/>
      <c r="AQ429" s="126"/>
      <c r="AR429" s="126"/>
      <c r="AS429" s="126"/>
      <c r="AT429" s="126"/>
      <c r="AU429" s="126"/>
      <c r="AV429" s="126"/>
      <c r="AW429" s="126"/>
      <c r="AX429" s="126"/>
      <c r="AY429" s="126"/>
      <c r="AZ429" s="126"/>
      <c r="BA429" s="126"/>
      <c r="BB429" s="126"/>
      <c r="BC429" s="126"/>
      <c r="CF429" s="3"/>
    </row>
    <row r="430" spans="1:84" ht="11.25" customHeight="1" thickBo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P430" s="3"/>
      <c r="AQ430" s="127"/>
      <c r="AR430" s="127"/>
      <c r="AS430" s="127"/>
      <c r="AT430" s="127"/>
      <c r="AU430" s="127"/>
      <c r="AV430" s="127"/>
      <c r="AW430" s="127"/>
      <c r="AX430" s="127"/>
      <c r="AY430" s="127"/>
      <c r="AZ430" s="127"/>
      <c r="BA430" s="127"/>
      <c r="BB430" s="127"/>
      <c r="BC430" s="127"/>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3"/>
    </row>
    <row r="431" spans="1:84" ht="11.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P431" s="3"/>
      <c r="AQ431" s="154" t="str">
        <f>CONCATENATE($A395," ",$D395,","," ",$F393)</f>
        <v>Group: 7, Men's Singles</v>
      </c>
      <c r="AR431" s="155"/>
      <c r="AS431" s="155"/>
      <c r="AT431" s="155"/>
      <c r="AU431" s="155"/>
      <c r="AV431" s="155"/>
      <c r="AW431" s="155"/>
      <c r="AX431" s="155"/>
      <c r="AY431" s="155"/>
      <c r="AZ431" s="155"/>
      <c r="BA431" s="155"/>
      <c r="BB431" s="155"/>
      <c r="BC431" s="156"/>
      <c r="BD431" s="163">
        <f>O412</f>
        <v>5</v>
      </c>
      <c r="BE431" s="164"/>
      <c r="BF431" s="183" t="str">
        <f>Q412</f>
        <v>A</v>
      </c>
      <c r="BG431" s="185" t="str">
        <f>IF(VLOOKUP($BF431,$A397:$C403,3,FALSE)=0,"",CONCATENATE(VLOOKUP(VLOOKUP($BF431,$A397:$C403,3,FALSE),Players!$C:$G,4,FALSE)," ",VLOOKUP($BF431,$A397:$C403,3,FALSE)," ",IF(ISERROR(VLOOKUP(VLOOKUP($BF431,$A397:$C403,3,FALSE),Players!$C:$G,5,FALSE)),"()",CONCATENATE("(",VLOOKUP(VLOOKUP($BF431,$A397:$C403,3,FALSE),Players!$C:$G,5,FALSE),")"))))</f>
        <v/>
      </c>
      <c r="BH431" s="186"/>
      <c r="BI431" s="186"/>
      <c r="BJ431" s="186"/>
      <c r="BK431" s="186"/>
      <c r="BL431" s="186"/>
      <c r="BM431" s="186"/>
      <c r="BN431" s="186"/>
      <c r="BO431" s="186"/>
      <c r="BP431" s="186"/>
      <c r="BQ431" s="186"/>
      <c r="BR431" s="186"/>
      <c r="BS431" s="186"/>
      <c r="BT431" s="186"/>
      <c r="BU431" s="187"/>
      <c r="BV431" s="170" t="str">
        <f>IF(R412&lt;&gt;"",R412,"")</f>
        <v/>
      </c>
      <c r="BW431" s="171"/>
      <c r="BX431" s="170" t="str">
        <f>IF(T412&lt;&gt;"",T412,"")</f>
        <v/>
      </c>
      <c r="BY431" s="171"/>
      <c r="BZ431" s="170" t="str">
        <f>IF(V412&lt;&gt;"",V412,"")</f>
        <v/>
      </c>
      <c r="CA431" s="171"/>
      <c r="CB431" s="170" t="str">
        <f>IF(X412&lt;&gt;"",X412,"")</f>
        <v/>
      </c>
      <c r="CC431" s="171"/>
      <c r="CD431" s="170" t="str">
        <f>IF(Z412&lt;&gt;"",Z412,"")</f>
        <v/>
      </c>
      <c r="CE431" s="171"/>
      <c r="CF431" s="174" t="str">
        <f>IF($CD431=$CD433,IF($CB431=$CB433,IF($BZ431&lt;&gt;"",IF($BZ431&gt;$BZ433,"W","L"),""),IF($CB431&gt;$CB433,"W","L")),IF($CD431&gt;$CD433,"W","L"))</f>
        <v/>
      </c>
    </row>
    <row r="432" spans="1:84" ht="11.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P432" s="3"/>
      <c r="AQ432" s="157"/>
      <c r="AR432" s="158"/>
      <c r="AS432" s="158"/>
      <c r="AT432" s="158"/>
      <c r="AU432" s="158"/>
      <c r="AV432" s="158"/>
      <c r="AW432" s="158"/>
      <c r="AX432" s="158"/>
      <c r="AY432" s="158"/>
      <c r="AZ432" s="158"/>
      <c r="BA432" s="158"/>
      <c r="BB432" s="158"/>
      <c r="BC432" s="159"/>
      <c r="BD432" s="165"/>
      <c r="BE432" s="166"/>
      <c r="BF432" s="184"/>
      <c r="BG432" s="188"/>
      <c r="BH432" s="189"/>
      <c r="BI432" s="189"/>
      <c r="BJ432" s="189"/>
      <c r="BK432" s="189"/>
      <c r="BL432" s="189"/>
      <c r="BM432" s="189"/>
      <c r="BN432" s="189"/>
      <c r="BO432" s="189"/>
      <c r="BP432" s="189"/>
      <c r="BQ432" s="189"/>
      <c r="BR432" s="189"/>
      <c r="BS432" s="189"/>
      <c r="BT432" s="189"/>
      <c r="BU432" s="190"/>
      <c r="BV432" s="172"/>
      <c r="BW432" s="173"/>
      <c r="BX432" s="172"/>
      <c r="BY432" s="173"/>
      <c r="BZ432" s="172"/>
      <c r="CA432" s="173"/>
      <c r="CB432" s="172"/>
      <c r="CC432" s="173"/>
      <c r="CD432" s="172"/>
      <c r="CE432" s="173"/>
      <c r="CF432" s="174"/>
    </row>
    <row r="433" spans="1:84" ht="11.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P433" s="3"/>
      <c r="AQ433" s="157"/>
      <c r="AR433" s="158"/>
      <c r="AS433" s="158"/>
      <c r="AT433" s="158"/>
      <c r="AU433" s="158"/>
      <c r="AV433" s="158"/>
      <c r="AW433" s="158"/>
      <c r="AX433" s="158"/>
      <c r="AY433" s="158"/>
      <c r="AZ433" s="158"/>
      <c r="BA433" s="158"/>
      <c r="BB433" s="158"/>
      <c r="BC433" s="159"/>
      <c r="BD433" s="165"/>
      <c r="BE433" s="166"/>
      <c r="BF433" s="175" t="str">
        <f>Q414</f>
        <v>D</v>
      </c>
      <c r="BG433" s="177" t="str">
        <f>IF(VLOOKUP($BF433,$A397:$C403,3,FALSE)=0,"",CONCATENATE(VLOOKUP(VLOOKUP($BF433,$A397:$C403,3,FALSE),Players!$C:$G,4,FALSE)," ",VLOOKUP($BF433,$A397:$C403,3,FALSE)," ",IF(ISERROR(VLOOKUP(VLOOKUP($BF433,$A397:$C403,3,FALSE),Players!$C:$G,5,FALSE)),"()",CONCATENATE("(",VLOOKUP(VLOOKUP($BF433,$A397:$C403,3,FALSE),Players!$C:$G,5,FALSE),")"))))</f>
        <v/>
      </c>
      <c r="BH433" s="178"/>
      <c r="BI433" s="178"/>
      <c r="BJ433" s="178"/>
      <c r="BK433" s="178"/>
      <c r="BL433" s="178"/>
      <c r="BM433" s="178"/>
      <c r="BN433" s="178"/>
      <c r="BO433" s="178"/>
      <c r="BP433" s="178"/>
      <c r="BQ433" s="178"/>
      <c r="BR433" s="178"/>
      <c r="BS433" s="178"/>
      <c r="BT433" s="178"/>
      <c r="BU433" s="179"/>
      <c r="BV433" s="150" t="str">
        <f>IF(R414&lt;&gt;"",R414,"")</f>
        <v/>
      </c>
      <c r="BW433" s="151"/>
      <c r="BX433" s="150" t="str">
        <f>IF(T414&lt;&gt;"",T414,"")</f>
        <v/>
      </c>
      <c r="BY433" s="151"/>
      <c r="BZ433" s="150" t="str">
        <f>IF(V414&lt;&gt;"",V414,"")</f>
        <v/>
      </c>
      <c r="CA433" s="151"/>
      <c r="CB433" s="150" t="str">
        <f>IF(X414&lt;&gt;"",X414,"")</f>
        <v/>
      </c>
      <c r="CC433" s="151"/>
      <c r="CD433" s="150" t="str">
        <f>IF(Z414&lt;&gt;"",Z414,"")</f>
        <v/>
      </c>
      <c r="CE433" s="151"/>
      <c r="CF433" s="174" t="str">
        <f>IF($CF431&lt;&gt;"",IF(CF431="W","L","W"),"")</f>
        <v/>
      </c>
    </row>
    <row r="434" spans="1:84" ht="11.25" customHeight="1" thickBo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P434" s="3"/>
      <c r="AQ434" s="160"/>
      <c r="AR434" s="161"/>
      <c r="AS434" s="161"/>
      <c r="AT434" s="161"/>
      <c r="AU434" s="161"/>
      <c r="AV434" s="161"/>
      <c r="AW434" s="161"/>
      <c r="AX434" s="161"/>
      <c r="AY434" s="161"/>
      <c r="AZ434" s="161"/>
      <c r="BA434" s="161"/>
      <c r="BB434" s="161"/>
      <c r="BC434" s="162"/>
      <c r="BD434" s="167"/>
      <c r="BE434" s="168"/>
      <c r="BF434" s="176"/>
      <c r="BG434" s="180"/>
      <c r="BH434" s="181"/>
      <c r="BI434" s="181"/>
      <c r="BJ434" s="181"/>
      <c r="BK434" s="181"/>
      <c r="BL434" s="181"/>
      <c r="BM434" s="181"/>
      <c r="BN434" s="181"/>
      <c r="BO434" s="181"/>
      <c r="BP434" s="181"/>
      <c r="BQ434" s="181"/>
      <c r="BR434" s="181"/>
      <c r="BS434" s="181"/>
      <c r="BT434" s="181"/>
      <c r="BU434" s="182"/>
      <c r="BV434" s="152"/>
      <c r="BW434" s="153"/>
      <c r="BX434" s="152"/>
      <c r="BY434" s="153"/>
      <c r="BZ434" s="152"/>
      <c r="CA434" s="153"/>
      <c r="CB434" s="152"/>
      <c r="CC434" s="153"/>
      <c r="CD434" s="152"/>
      <c r="CE434" s="153"/>
      <c r="CF434" s="174"/>
    </row>
    <row r="435" spans="1:84" ht="11.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P435" s="3"/>
      <c r="AQ435" s="126"/>
      <c r="AR435" s="126"/>
      <c r="AS435" s="126"/>
      <c r="AT435" s="126"/>
      <c r="AU435" s="126"/>
      <c r="AV435" s="126"/>
      <c r="AW435" s="126"/>
      <c r="AX435" s="126"/>
      <c r="AY435" s="126"/>
      <c r="AZ435" s="126"/>
      <c r="BA435" s="126"/>
      <c r="BB435" s="126"/>
      <c r="BC435" s="126"/>
      <c r="BV435" s="169" t="str">
        <f>IF(CF431&lt;&gt;"",IF(AND(AND(BV431&gt;-1,BV433&gt;-1),OR(BV431&gt;10,BV433&gt;10),ABS(BV431-BV433)&gt;1,IF(OR(BV431&gt;11,BV433&gt;11),ABS(BV431-BV433)=2,TRUE),BV431=INT(BV431),BV433=INT(BV433)),"","Error"),"")</f>
        <v/>
      </c>
      <c r="BW435" s="169"/>
      <c r="BX435" s="169" t="str">
        <f>IF(CF431&lt;&gt;"",IF(AND(AND(BX431&gt;-1,BX433&gt;-1),OR(BX431&gt;10,BX433&gt;10),ABS(BX431-BX433)&gt;1,IF(OR(BX431&gt;11,BX433&gt;11),ABS(BX431-BX433)=2,TRUE),BX431=INT(BX431),BX433=INT(BX433)),"","Error"),"")</f>
        <v/>
      </c>
      <c r="BY435" s="169"/>
      <c r="BZ435" s="169" t="str">
        <f>IF(CF431&lt;&gt;"",IF(AND(AND(BZ431&gt;-1,BZ433&gt;-1),OR(BZ431&gt;10,BZ433&gt;10),ABS(BZ431-BZ433)&gt;1,IF(OR(BZ431&gt;11,BZ433&gt;11),ABS(BZ431-BZ433)=2,TRUE),BZ431=INT(BZ431),BZ433=INT(BZ433)),"","Error"),"")</f>
        <v/>
      </c>
      <c r="CA435" s="169"/>
      <c r="CB435" s="169" t="str">
        <f>IF(AND(CF431&lt;&gt;"",CB431&lt;&gt;""),IF(AND(AND(CB431&gt;-1,CB433&gt;-1),OR(CB431&gt;10,CB433&gt;10),ABS(CB431-CB433)&gt;1,IF(OR(CB431&gt;11,CB433&gt;11),ABS(CB431-CB433)=2,TRUE),CB431=INT(CB431),CB433=INT(CB433)),"","Error"),"")</f>
        <v/>
      </c>
      <c r="CC435" s="169"/>
      <c r="CD435" s="169" t="str">
        <f>IF(AND(CF431&lt;&gt;"",CD431&lt;&gt;""),IF(AND(AND(CD431&gt;-1,CD433&gt;-1),OR(CD431&gt;10,CD433&gt;10),ABS(CD431-CD433)&gt;1,IF(OR(CD431&gt;11,CD433&gt;11),ABS(CD431-CD433)=2,TRUE),CD431=INT(CD431),CD433=INT(CD433)),"","Error"),"")</f>
        <v/>
      </c>
      <c r="CE435" s="169"/>
      <c r="CF435" s="3"/>
    </row>
    <row r="436" spans="1:84" ht="11.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P436" s="3"/>
      <c r="AQ436" s="126"/>
      <c r="AR436" s="126"/>
      <c r="AS436" s="126"/>
      <c r="AT436" s="126"/>
      <c r="AU436" s="126"/>
      <c r="AV436" s="126"/>
      <c r="AW436" s="126"/>
      <c r="AX436" s="126"/>
      <c r="AY436" s="126"/>
      <c r="AZ436" s="126"/>
      <c r="BA436" s="126"/>
      <c r="BB436" s="126"/>
      <c r="BC436" s="126"/>
      <c r="CF436" s="3"/>
    </row>
    <row r="437" spans="1:84" ht="11.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P437" s="3"/>
      <c r="AQ437" s="127"/>
      <c r="AR437" s="127"/>
      <c r="AS437" s="127"/>
      <c r="AT437" s="127"/>
      <c r="AU437" s="127"/>
      <c r="AV437" s="127"/>
      <c r="AW437" s="127"/>
      <c r="AX437" s="127"/>
      <c r="AY437" s="127"/>
      <c r="AZ437" s="127"/>
      <c r="BA437" s="127"/>
      <c r="BB437" s="127"/>
      <c r="BC437" s="127"/>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3"/>
    </row>
    <row r="438" spans="1:84" ht="11.25" customHeight="1">
      <c r="A438" s="42"/>
      <c r="R438" s="42"/>
      <c r="S438" s="42"/>
      <c r="W438" s="42"/>
      <c r="X438" s="43"/>
      <c r="Y438" s="43"/>
      <c r="Z438" s="43"/>
      <c r="AA438" s="43"/>
      <c r="AB438" s="3"/>
      <c r="AP438" s="3"/>
      <c r="AQ438" s="128"/>
      <c r="AR438" s="128"/>
      <c r="AS438" s="128"/>
      <c r="AT438" s="128"/>
      <c r="AU438" s="128"/>
      <c r="AV438" s="128"/>
      <c r="AW438" s="128"/>
      <c r="AX438" s="128"/>
      <c r="AY438" s="128"/>
      <c r="AZ438" s="128"/>
      <c r="BA438" s="128"/>
      <c r="BB438" s="128"/>
      <c r="BC438" s="128"/>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3"/>
    </row>
    <row r="439" spans="1:84" ht="11.25" customHeight="1">
      <c r="A439" s="42"/>
      <c r="R439" s="42"/>
      <c r="S439" s="42"/>
      <c r="W439" s="42"/>
      <c r="AA439" s="42"/>
      <c r="AB439" s="3"/>
      <c r="AP439" s="3"/>
      <c r="AQ439" s="126"/>
      <c r="AR439" s="126"/>
      <c r="AS439" s="126"/>
      <c r="AT439" s="126"/>
      <c r="AU439" s="126"/>
      <c r="AV439" s="126"/>
      <c r="AW439" s="126"/>
      <c r="AX439" s="126"/>
      <c r="AY439" s="126"/>
      <c r="AZ439" s="126"/>
      <c r="BA439" s="126"/>
      <c r="BB439" s="126"/>
      <c r="BC439" s="126"/>
      <c r="CF439" s="3"/>
    </row>
    <row r="440" spans="1:84" ht="11.25" customHeight="1" thickBot="1">
      <c r="A440" s="42"/>
      <c r="R440" s="42"/>
      <c r="S440" s="42"/>
      <c r="W440" s="42"/>
      <c r="X440" s="43"/>
      <c r="Y440" s="43"/>
      <c r="Z440" s="43"/>
      <c r="AA440" s="43"/>
      <c r="AB440" s="43"/>
      <c r="AP440" s="3"/>
      <c r="AQ440" s="127"/>
      <c r="AR440" s="127"/>
      <c r="AS440" s="127"/>
      <c r="AT440" s="127"/>
      <c r="AU440" s="127"/>
      <c r="AV440" s="127"/>
      <c r="AW440" s="127"/>
      <c r="AX440" s="127"/>
      <c r="AY440" s="127"/>
      <c r="AZ440" s="127"/>
      <c r="BA440" s="127"/>
      <c r="BB440" s="127"/>
      <c r="BC440" s="127"/>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3"/>
    </row>
    <row r="441" spans="1:84" ht="11.25" customHeight="1">
      <c r="A441" s="2"/>
      <c r="R441" s="42"/>
      <c r="S441" s="42"/>
      <c r="W441" s="42"/>
      <c r="AA441" s="42"/>
      <c r="AB441" s="42"/>
      <c r="AP441" s="3"/>
      <c r="AQ441" s="154" t="str">
        <f>CONCATENATE($A395," ",$D395,","," ",$F393)</f>
        <v>Group: 7, Men's Singles</v>
      </c>
      <c r="AR441" s="155"/>
      <c r="AS441" s="155"/>
      <c r="AT441" s="155"/>
      <c r="AU441" s="155"/>
      <c r="AV441" s="155"/>
      <c r="AW441" s="155"/>
      <c r="AX441" s="155"/>
      <c r="AY441" s="155"/>
      <c r="AZ441" s="155"/>
      <c r="BA441" s="155"/>
      <c r="BB441" s="155"/>
      <c r="BC441" s="156"/>
      <c r="BD441" s="163">
        <f>O416</f>
        <v>6</v>
      </c>
      <c r="BE441" s="164"/>
      <c r="BF441" s="183" t="str">
        <f>Q416</f>
        <v>B</v>
      </c>
      <c r="BG441" s="185" t="str">
        <f>IF(VLOOKUP($BF441,$A397:$C403,3,FALSE)=0,"",CONCATENATE(VLOOKUP(VLOOKUP($BF441,$A397:$C403,3,FALSE),Players!$C:$G,4,FALSE)," ",VLOOKUP($BF441,$A397:$C403,3,FALSE)," ",IF(ISERROR(VLOOKUP(VLOOKUP($BF441,$A397:$C403,3,FALSE),Players!$C:$G,5,FALSE)),"()",CONCATENATE("(",VLOOKUP(VLOOKUP($BF441,$A397:$C403,3,FALSE),Players!$C:$G,5,FALSE),")"))))</f>
        <v/>
      </c>
      <c r="BH441" s="186"/>
      <c r="BI441" s="186"/>
      <c r="BJ441" s="186"/>
      <c r="BK441" s="186"/>
      <c r="BL441" s="186"/>
      <c r="BM441" s="186"/>
      <c r="BN441" s="186"/>
      <c r="BO441" s="186"/>
      <c r="BP441" s="186"/>
      <c r="BQ441" s="186"/>
      <c r="BR441" s="186"/>
      <c r="BS441" s="186"/>
      <c r="BT441" s="186"/>
      <c r="BU441" s="187"/>
      <c r="BV441" s="170" t="str">
        <f>IF(R416&lt;&gt;"",R416,"")</f>
        <v/>
      </c>
      <c r="BW441" s="171"/>
      <c r="BX441" s="170" t="str">
        <f>IF(T416&lt;&gt;"",T416,"")</f>
        <v/>
      </c>
      <c r="BY441" s="171"/>
      <c r="BZ441" s="170" t="str">
        <f>IF(V416&lt;&gt;"",V416,"")</f>
        <v/>
      </c>
      <c r="CA441" s="171"/>
      <c r="CB441" s="170" t="str">
        <f>IF(X416&lt;&gt;"",X416,"")</f>
        <v/>
      </c>
      <c r="CC441" s="171"/>
      <c r="CD441" s="170" t="str">
        <f>IF(Z416&lt;&gt;"",Z416,"")</f>
        <v/>
      </c>
      <c r="CE441" s="171"/>
      <c r="CF441" s="174" t="str">
        <f>IF($CD441=$CD443,IF($CB441=$CB443,IF($BZ441&lt;&gt;"",IF($BZ441&gt;$BZ443,"W","L"),""),IF($CB441&gt;$CB443,"W","L")),IF($CD441&gt;$CD443,"W","L"))</f>
        <v/>
      </c>
    </row>
    <row r="442" spans="1:84" ht="11.25" customHeight="1">
      <c r="R442" s="42"/>
      <c r="S442" s="42"/>
      <c r="W442" s="42"/>
      <c r="X442" s="43"/>
      <c r="Y442" s="43"/>
      <c r="Z442" s="43"/>
      <c r="AA442" s="43"/>
      <c r="AB442" s="43"/>
      <c r="AP442" s="3"/>
      <c r="AQ442" s="157"/>
      <c r="AR442" s="158"/>
      <c r="AS442" s="158"/>
      <c r="AT442" s="158"/>
      <c r="AU442" s="158"/>
      <c r="AV442" s="158"/>
      <c r="AW442" s="158"/>
      <c r="AX442" s="158"/>
      <c r="AY442" s="158"/>
      <c r="AZ442" s="158"/>
      <c r="BA442" s="158"/>
      <c r="BB442" s="158"/>
      <c r="BC442" s="159"/>
      <c r="BD442" s="165"/>
      <c r="BE442" s="166"/>
      <c r="BF442" s="184"/>
      <c r="BG442" s="188"/>
      <c r="BH442" s="189"/>
      <c r="BI442" s="189"/>
      <c r="BJ442" s="189"/>
      <c r="BK442" s="189"/>
      <c r="BL442" s="189"/>
      <c r="BM442" s="189"/>
      <c r="BN442" s="189"/>
      <c r="BO442" s="189"/>
      <c r="BP442" s="189"/>
      <c r="BQ442" s="189"/>
      <c r="BR442" s="189"/>
      <c r="BS442" s="189"/>
      <c r="BT442" s="189"/>
      <c r="BU442" s="190"/>
      <c r="BV442" s="172"/>
      <c r="BW442" s="173"/>
      <c r="BX442" s="172"/>
      <c r="BY442" s="173"/>
      <c r="BZ442" s="172"/>
      <c r="CA442" s="173"/>
      <c r="CB442" s="172"/>
      <c r="CC442" s="173"/>
      <c r="CD442" s="172"/>
      <c r="CE442" s="173"/>
      <c r="CF442" s="174"/>
    </row>
    <row r="443" spans="1:84" ht="11.25" customHeight="1">
      <c r="A443" s="2"/>
      <c r="R443" s="42"/>
      <c r="S443" s="42"/>
      <c r="W443" s="42"/>
      <c r="AA443" s="42"/>
      <c r="AB443" s="42"/>
      <c r="AP443" s="3"/>
      <c r="AQ443" s="157"/>
      <c r="AR443" s="158"/>
      <c r="AS443" s="158"/>
      <c r="AT443" s="158"/>
      <c r="AU443" s="158"/>
      <c r="AV443" s="158"/>
      <c r="AW443" s="158"/>
      <c r="AX443" s="158"/>
      <c r="AY443" s="158"/>
      <c r="AZ443" s="158"/>
      <c r="BA443" s="158"/>
      <c r="BB443" s="158"/>
      <c r="BC443" s="159"/>
      <c r="BD443" s="165"/>
      <c r="BE443" s="166"/>
      <c r="BF443" s="175" t="str">
        <f>Q418</f>
        <v>C</v>
      </c>
      <c r="BG443" s="177" t="str">
        <f>IF(VLOOKUP($BF443,$A397:$C403,3,FALSE)=0,"",CONCATENATE(VLOOKUP(VLOOKUP($BF443,$A397:$C403,3,FALSE),Players!$C:$G,4,FALSE)," ",VLOOKUP($BF443,$A397:$C403,3,FALSE)," ",IF(ISERROR(VLOOKUP(VLOOKUP($BF443,$A397:$C403,3,FALSE),Players!$C:$G,5,FALSE)),"()",CONCATENATE("(",VLOOKUP(VLOOKUP($BF443,$A397:$C403,3,FALSE),Players!$C:$G,5,FALSE),")"))))</f>
        <v/>
      </c>
      <c r="BH443" s="178"/>
      <c r="BI443" s="178"/>
      <c r="BJ443" s="178"/>
      <c r="BK443" s="178"/>
      <c r="BL443" s="178"/>
      <c r="BM443" s="178"/>
      <c r="BN443" s="178"/>
      <c r="BO443" s="178"/>
      <c r="BP443" s="178"/>
      <c r="BQ443" s="178"/>
      <c r="BR443" s="178"/>
      <c r="BS443" s="178"/>
      <c r="BT443" s="178"/>
      <c r="BU443" s="179"/>
      <c r="BV443" s="150" t="str">
        <f>IF(R418&lt;&gt;"",R418,"")</f>
        <v/>
      </c>
      <c r="BW443" s="151"/>
      <c r="BX443" s="150" t="str">
        <f>IF(T418&lt;&gt;"",T418,"")</f>
        <v/>
      </c>
      <c r="BY443" s="151"/>
      <c r="BZ443" s="150" t="str">
        <f>IF(V418&lt;&gt;"",V418,"")</f>
        <v/>
      </c>
      <c r="CA443" s="151"/>
      <c r="CB443" s="150" t="str">
        <f>IF(X418&lt;&gt;"",X418,"")</f>
        <v/>
      </c>
      <c r="CC443" s="151"/>
      <c r="CD443" s="150" t="str">
        <f>IF(Z418&lt;&gt;"",Z418,"")</f>
        <v/>
      </c>
      <c r="CE443" s="151"/>
      <c r="CF443" s="174" t="str">
        <f>IF($CF441&lt;&gt;"",IF(CF441="W","L","W"),"")</f>
        <v/>
      </c>
    </row>
    <row r="444" spans="1:84" ht="11.25" customHeight="1" thickBot="1">
      <c r="A444" s="2"/>
      <c r="R444" s="42"/>
      <c r="S444" s="42"/>
      <c r="W444" s="42"/>
      <c r="X444" s="43"/>
      <c r="Y444" s="43"/>
      <c r="Z444" s="43"/>
      <c r="AA444" s="43"/>
      <c r="AB444" s="43"/>
      <c r="AP444" s="3"/>
      <c r="AQ444" s="160"/>
      <c r="AR444" s="161"/>
      <c r="AS444" s="161"/>
      <c r="AT444" s="161"/>
      <c r="AU444" s="161"/>
      <c r="AV444" s="161"/>
      <c r="AW444" s="161"/>
      <c r="AX444" s="161"/>
      <c r="AY444" s="161"/>
      <c r="AZ444" s="161"/>
      <c r="BA444" s="161"/>
      <c r="BB444" s="161"/>
      <c r="BC444" s="162"/>
      <c r="BD444" s="167"/>
      <c r="BE444" s="168"/>
      <c r="BF444" s="176"/>
      <c r="BG444" s="180"/>
      <c r="BH444" s="181"/>
      <c r="BI444" s="181"/>
      <c r="BJ444" s="181"/>
      <c r="BK444" s="181"/>
      <c r="BL444" s="181"/>
      <c r="BM444" s="181"/>
      <c r="BN444" s="181"/>
      <c r="BO444" s="181"/>
      <c r="BP444" s="181"/>
      <c r="BQ444" s="181"/>
      <c r="BR444" s="181"/>
      <c r="BS444" s="181"/>
      <c r="BT444" s="181"/>
      <c r="BU444" s="182"/>
      <c r="BV444" s="152"/>
      <c r="BW444" s="153"/>
      <c r="BX444" s="152"/>
      <c r="BY444" s="153"/>
      <c r="BZ444" s="152"/>
      <c r="CA444" s="153"/>
      <c r="CB444" s="152"/>
      <c r="CC444" s="153"/>
      <c r="CD444" s="152"/>
      <c r="CE444" s="153"/>
      <c r="CF444" s="174"/>
    </row>
    <row r="445" spans="1:84" ht="11.25" customHeight="1">
      <c r="A445" s="2"/>
      <c r="R445" s="42"/>
      <c r="S445" s="42"/>
      <c r="W445" s="42"/>
      <c r="AA445" s="42"/>
      <c r="AB445" s="42"/>
      <c r="AP445" s="3"/>
      <c r="AQ445" s="126"/>
      <c r="AR445" s="126"/>
      <c r="AS445" s="126"/>
      <c r="AT445" s="126"/>
      <c r="AU445" s="126"/>
      <c r="AV445" s="126"/>
      <c r="AW445" s="126"/>
      <c r="AX445" s="126"/>
      <c r="AY445" s="126"/>
      <c r="AZ445" s="126"/>
      <c r="BA445" s="126"/>
      <c r="BB445" s="126"/>
      <c r="BC445" s="126"/>
      <c r="BV445" s="169" t="str">
        <f>IF(CF441&lt;&gt;"",IF(AND(AND(BV441&gt;-1,BV443&gt;-1),OR(BV441&gt;10,BV443&gt;10),ABS(BV441-BV443)&gt;1,IF(OR(BV441&gt;11,BV443&gt;11),ABS(BV441-BV443)=2,TRUE),BV441=INT(BV441),BV443=INT(BV443)),"","Error"),"")</f>
        <v/>
      </c>
      <c r="BW445" s="169"/>
      <c r="BX445" s="169" t="str">
        <f>IF(CF441&lt;&gt;"",IF(AND(AND(BX441&gt;-1,BX443&gt;-1),OR(BX441&gt;10,BX443&gt;10),ABS(BX441-BX443)&gt;1,IF(OR(BX441&gt;11,BX443&gt;11),ABS(BX441-BX443)=2,TRUE),BX441=INT(BX441),BX443=INT(BX443)),"","Error"),"")</f>
        <v/>
      </c>
      <c r="BY445" s="169"/>
      <c r="BZ445" s="169" t="str">
        <f>IF(CF441&lt;&gt;"",IF(AND(AND(BZ441&gt;-1,BZ443&gt;-1),OR(BZ441&gt;10,BZ443&gt;10),ABS(BZ441-BZ443)&gt;1,IF(OR(BZ441&gt;11,BZ443&gt;11),ABS(BZ441-BZ443)=2,TRUE),BZ441=INT(BZ441),BZ443=INT(BZ443)),"","Error"),"")</f>
        <v/>
      </c>
      <c r="CA445" s="169"/>
      <c r="CB445" s="169" t="str">
        <f>IF(AND(CF441&lt;&gt;"",CB441&lt;&gt;""),IF(AND(AND(CB441&gt;-1,CB443&gt;-1),OR(CB441&gt;10,CB443&gt;10),ABS(CB441-CB443)&gt;1,IF(OR(CB441&gt;11,CB443&gt;11),ABS(CB441-CB443)=2,TRUE),CB441=INT(CB441),CB443=INT(CB443)),"","Error"),"")</f>
        <v/>
      </c>
      <c r="CC445" s="169"/>
      <c r="CD445" s="169" t="str">
        <f>IF(AND(CF441&lt;&gt;"",CD441&lt;&gt;""),IF(AND(AND(CD441&gt;-1,CD443&gt;-1),OR(CD441&gt;10,CD443&gt;10),ABS(CD441-CD443)&gt;1,IF(OR(CD441&gt;11,CD443&gt;11),ABS(CD441-CD443)=2,TRUE),CD441=INT(CD441),CD443=INT(CD443)),"","Error"),"")</f>
        <v/>
      </c>
      <c r="CE445" s="169"/>
      <c r="CF445" s="3"/>
    </row>
    <row r="446" spans="1:84" ht="11.25" customHeight="1">
      <c r="AB446" s="43"/>
      <c r="AP446" s="3"/>
      <c r="AQ446" s="126"/>
      <c r="AR446" s="126"/>
      <c r="AS446" s="126"/>
      <c r="AT446" s="126"/>
      <c r="AU446" s="126"/>
      <c r="AV446" s="126"/>
      <c r="AW446" s="126"/>
      <c r="AX446" s="126"/>
      <c r="AY446" s="126"/>
      <c r="AZ446" s="126"/>
      <c r="BA446" s="126"/>
      <c r="BB446" s="126"/>
      <c r="BC446" s="126"/>
      <c r="CF446" s="3"/>
    </row>
    <row r="447" spans="1:84" ht="11.25" customHeight="1">
      <c r="AB447" s="42"/>
      <c r="AP447" s="3"/>
      <c r="AQ447" s="127"/>
      <c r="AR447" s="127"/>
      <c r="AS447" s="127"/>
      <c r="AT447" s="127"/>
      <c r="AU447" s="127"/>
      <c r="AV447" s="127"/>
      <c r="AW447" s="127"/>
      <c r="AX447" s="127"/>
      <c r="AY447" s="127"/>
      <c r="AZ447" s="127"/>
      <c r="BA447" s="127"/>
      <c r="BB447" s="127"/>
      <c r="BC447" s="127"/>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3"/>
    </row>
    <row r="448" spans="1:84" ht="11.25" customHeight="1">
      <c r="AB448" s="43"/>
      <c r="AP448" s="3"/>
      <c r="AQ448" s="128"/>
      <c r="AR448" s="128"/>
      <c r="AS448" s="128"/>
      <c r="AT448" s="128"/>
      <c r="AU448" s="128"/>
      <c r="AV448" s="128"/>
      <c r="AW448" s="128"/>
      <c r="AX448" s="128"/>
      <c r="AY448" s="128"/>
      <c r="AZ448" s="128"/>
      <c r="BA448" s="128"/>
      <c r="BB448" s="128"/>
      <c r="BC448" s="128"/>
      <c r="BD448" s="41"/>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3"/>
    </row>
    <row r="449" spans="1:84" ht="11.25" customHeight="1">
      <c r="AB449" s="42"/>
      <c r="AP449" s="3"/>
      <c r="AQ449" s="126"/>
      <c r="AR449" s="126"/>
      <c r="AS449" s="126"/>
      <c r="AT449" s="126"/>
      <c r="AU449" s="126"/>
      <c r="AV449" s="126"/>
      <c r="AW449" s="126"/>
      <c r="AX449" s="126"/>
      <c r="AY449" s="126"/>
      <c r="AZ449" s="126"/>
      <c r="BA449" s="126"/>
      <c r="BB449" s="126"/>
      <c r="BC449" s="126"/>
      <c r="CF449" s="3"/>
    </row>
    <row r="450" spans="1:84" ht="11.25" customHeight="1">
      <c r="AB450" s="43"/>
      <c r="AP450" s="3"/>
      <c r="AQ450" s="126"/>
      <c r="AR450" s="126"/>
      <c r="AS450" s="126"/>
      <c r="AT450" s="126"/>
      <c r="AU450" s="126"/>
      <c r="AV450" s="126"/>
      <c r="AW450" s="126"/>
      <c r="AX450" s="126"/>
      <c r="AY450" s="126"/>
      <c r="AZ450" s="126"/>
      <c r="BA450" s="126"/>
      <c r="BB450" s="126"/>
      <c r="BC450" s="126"/>
      <c r="CF450" s="3"/>
    </row>
    <row r="451" spans="1:84" ht="11.25" customHeight="1">
      <c r="AB451" s="42"/>
      <c r="AP451" s="3"/>
      <c r="AQ451" s="126"/>
      <c r="AR451" s="126"/>
      <c r="AS451" s="126"/>
      <c r="AT451" s="126"/>
      <c r="AU451" s="126"/>
      <c r="AV451" s="126"/>
      <c r="AW451" s="126"/>
      <c r="AX451" s="126"/>
      <c r="AY451" s="126"/>
      <c r="AZ451" s="126"/>
      <c r="BA451" s="126"/>
      <c r="BB451" s="126"/>
      <c r="BC451" s="126"/>
      <c r="CF451" s="3"/>
    </row>
    <row r="452" spans="1:84" ht="11.25" customHeight="1">
      <c r="AB452" s="43"/>
      <c r="AC452" s="43"/>
      <c r="AD452" s="43"/>
      <c r="AE452" s="43"/>
      <c r="AF452" s="43"/>
      <c r="AG452" s="43"/>
      <c r="AH452" s="43"/>
      <c r="AI452" s="43"/>
      <c r="AJ452" s="43"/>
      <c r="AK452" s="43"/>
      <c r="AL452" s="43"/>
      <c r="AM452" s="43"/>
      <c r="AN452" s="3"/>
      <c r="AO452" s="3"/>
      <c r="AP452" s="3"/>
      <c r="AQ452" s="126"/>
      <c r="AR452" s="126"/>
      <c r="AS452" s="126"/>
      <c r="AT452" s="126"/>
      <c r="AU452" s="126"/>
      <c r="AV452" s="126"/>
      <c r="AW452" s="126"/>
      <c r="AX452" s="126"/>
      <c r="AY452" s="126"/>
      <c r="AZ452" s="126"/>
      <c r="BA452" s="126"/>
      <c r="BB452" s="126"/>
      <c r="BC452" s="126"/>
      <c r="CF452" s="3"/>
    </row>
    <row r="453" spans="1:84" ht="11.25" customHeight="1">
      <c r="AB453" s="42"/>
      <c r="AI453" s="42"/>
      <c r="AJ453" s="42"/>
      <c r="AN453" s="3"/>
      <c r="AO453" s="3"/>
      <c r="AP453" s="3"/>
      <c r="AQ453" s="126"/>
      <c r="AR453" s="126"/>
      <c r="AS453" s="126"/>
      <c r="AT453" s="126"/>
      <c r="AU453" s="126"/>
      <c r="AV453" s="126"/>
      <c r="AW453" s="126"/>
      <c r="AX453" s="126"/>
      <c r="AY453" s="126"/>
      <c r="AZ453" s="126"/>
      <c r="BA453" s="126"/>
      <c r="BB453" s="126"/>
      <c r="BC453" s="126"/>
      <c r="CF453" s="3"/>
    </row>
    <row r="454" spans="1:84" ht="11.25" customHeight="1">
      <c r="AB454" s="43"/>
      <c r="AC454" s="43"/>
      <c r="AD454" s="43"/>
      <c r="AE454" s="43"/>
      <c r="AF454" s="43"/>
      <c r="AG454" s="43"/>
      <c r="AH454" s="43"/>
      <c r="AI454" s="43"/>
      <c r="AJ454" s="43"/>
      <c r="AK454" s="43"/>
      <c r="AL454" s="43"/>
      <c r="AM454" s="43"/>
      <c r="AN454" s="3"/>
      <c r="AO454" s="3"/>
      <c r="AP454" s="3"/>
      <c r="AQ454" s="126"/>
      <c r="AR454" s="126"/>
      <c r="AS454" s="126"/>
      <c r="AT454" s="126"/>
      <c r="AU454" s="126"/>
      <c r="AV454" s="126"/>
      <c r="AW454" s="126"/>
      <c r="AX454" s="126"/>
      <c r="AY454" s="126"/>
      <c r="AZ454" s="126"/>
      <c r="BA454" s="126"/>
      <c r="BB454" s="126"/>
      <c r="BC454" s="126"/>
      <c r="CF454" s="3"/>
    </row>
    <row r="455" spans="1:84" ht="11.25" customHeight="1" thickBot="1">
      <c r="AB455" s="42"/>
      <c r="AI455" s="42"/>
      <c r="AJ455" s="42"/>
      <c r="AN455" s="3"/>
      <c r="AO455" s="3"/>
      <c r="AP455" s="3"/>
      <c r="AQ455" s="126"/>
      <c r="AR455" s="126"/>
      <c r="AS455" s="126"/>
      <c r="AT455" s="126"/>
      <c r="AU455" s="126"/>
      <c r="AV455" s="126"/>
      <c r="AW455" s="126"/>
      <c r="AX455" s="126"/>
      <c r="AY455" s="126"/>
      <c r="AZ455" s="126"/>
      <c r="BA455" s="126"/>
      <c r="BB455" s="126"/>
      <c r="BC455" s="126"/>
      <c r="CF455" s="3"/>
    </row>
    <row r="456" spans="1:84" ht="11.25" customHeight="1">
      <c r="A456" s="259" t="s">
        <v>9</v>
      </c>
      <c r="B456" s="260"/>
      <c r="C456" s="260"/>
      <c r="D456" s="260"/>
      <c r="E456" s="260"/>
      <c r="F456" s="300" t="str">
        <f>Players!$C$1</f>
        <v>Enter Division Name</v>
      </c>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1"/>
      <c r="AG456" s="301"/>
      <c r="AH456" s="302" t="s">
        <v>10</v>
      </c>
      <c r="AI456" s="303"/>
      <c r="AJ456" s="303"/>
      <c r="AK456" s="306" t="str">
        <f>Players!$G$1</f>
        <v>Enter Date</v>
      </c>
      <c r="AL456" s="307"/>
      <c r="AM456" s="307"/>
      <c r="AN456" s="307"/>
      <c r="AO456" s="308"/>
      <c r="AQ456" s="154" t="str">
        <f>CONCATENATE($A460," ",$D460,","," ",$F458)</f>
        <v>Group: 8, Men's Singles</v>
      </c>
      <c r="AR456" s="155"/>
      <c r="AS456" s="155"/>
      <c r="AT456" s="155"/>
      <c r="AU456" s="155"/>
      <c r="AV456" s="155"/>
      <c r="AW456" s="155"/>
      <c r="AX456" s="155"/>
      <c r="AY456" s="155"/>
      <c r="AZ456" s="155"/>
      <c r="BA456" s="155"/>
      <c r="BB456" s="155"/>
      <c r="BC456" s="156"/>
      <c r="BD456" s="163">
        <f>A473</f>
        <v>1</v>
      </c>
      <c r="BE456" s="164"/>
      <c r="BF456" s="183" t="str">
        <f>C473</f>
        <v>A</v>
      </c>
      <c r="BG456" s="185" t="str">
        <f>IF(VLOOKUP($BF456,$A462:$C468,3,FALSE)=0,"",CONCATENATE(VLOOKUP(VLOOKUP($BF456,$A462:$C468,3,FALSE),Players!$C:$G,4,FALSE)," ",VLOOKUP($BF456,$A462:$C468,3,FALSE)," ",IF(ISERROR(VLOOKUP(VLOOKUP($BF456,$A462:$C468,3,FALSE),Players!$C:$G,5,FALSE)),"()",CONCATENATE("(",VLOOKUP(VLOOKUP($BF456,$A462:$C468,3,FALSE),Players!$C:$G,5,FALSE),")"))))</f>
        <v/>
      </c>
      <c r="BH456" s="186"/>
      <c r="BI456" s="186"/>
      <c r="BJ456" s="186"/>
      <c r="BK456" s="186"/>
      <c r="BL456" s="186"/>
      <c r="BM456" s="186"/>
      <c r="BN456" s="186"/>
      <c r="BO456" s="186"/>
      <c r="BP456" s="186"/>
      <c r="BQ456" s="186"/>
      <c r="BR456" s="186"/>
      <c r="BS456" s="186"/>
      <c r="BT456" s="186"/>
      <c r="BU456" s="187"/>
      <c r="BV456" s="170" t="str">
        <f>IF(D473&lt;&gt;"",D473,"")</f>
        <v/>
      </c>
      <c r="BW456" s="171"/>
      <c r="BX456" s="170" t="str">
        <f>IF(F473&lt;&gt;"",F473,"")</f>
        <v/>
      </c>
      <c r="BY456" s="171"/>
      <c r="BZ456" s="170" t="str">
        <f>IF(H473&lt;&gt;"",H473,"")</f>
        <v/>
      </c>
      <c r="CA456" s="171"/>
      <c r="CB456" s="170" t="str">
        <f>IF(J473&lt;&gt;"",J473,"")</f>
        <v/>
      </c>
      <c r="CC456" s="171"/>
      <c r="CD456" s="170" t="str">
        <f>IF(L473&lt;&gt;"",L473,"")</f>
        <v/>
      </c>
      <c r="CE456" s="171"/>
      <c r="CF456" s="174" t="str">
        <f>IF($CD456=$CD458,IF($CB456=$CB458,IF($BZ456&lt;&gt;"",IF($BZ456&gt;$BZ458,"W","L"),""),IF($CB456&gt;$CB458,"W","L")),IF($CD456&gt;$CD458,"W","L"))</f>
        <v/>
      </c>
    </row>
    <row r="457" spans="1:84" ht="11.25" customHeight="1">
      <c r="A457" s="261"/>
      <c r="B457" s="262"/>
      <c r="C457" s="262"/>
      <c r="D457" s="262"/>
      <c r="E457" s="26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c r="AF457" s="282"/>
      <c r="AG457" s="282"/>
      <c r="AH457" s="304"/>
      <c r="AI457" s="305"/>
      <c r="AJ457" s="305"/>
      <c r="AK457" s="309"/>
      <c r="AL457" s="309"/>
      <c r="AM457" s="309"/>
      <c r="AN457" s="309"/>
      <c r="AO457" s="310"/>
      <c r="AQ457" s="157"/>
      <c r="AR457" s="158"/>
      <c r="AS457" s="158"/>
      <c r="AT457" s="158"/>
      <c r="AU457" s="158"/>
      <c r="AV457" s="158"/>
      <c r="AW457" s="158"/>
      <c r="AX457" s="158"/>
      <c r="AY457" s="158"/>
      <c r="AZ457" s="158"/>
      <c r="BA457" s="158"/>
      <c r="BB457" s="158"/>
      <c r="BC457" s="159"/>
      <c r="BD457" s="165"/>
      <c r="BE457" s="166"/>
      <c r="BF457" s="184"/>
      <c r="BG457" s="188"/>
      <c r="BH457" s="189"/>
      <c r="BI457" s="189"/>
      <c r="BJ457" s="189"/>
      <c r="BK457" s="189"/>
      <c r="BL457" s="189"/>
      <c r="BM457" s="189"/>
      <c r="BN457" s="189"/>
      <c r="BO457" s="189"/>
      <c r="BP457" s="189"/>
      <c r="BQ457" s="189"/>
      <c r="BR457" s="189"/>
      <c r="BS457" s="189"/>
      <c r="BT457" s="189"/>
      <c r="BU457" s="190"/>
      <c r="BV457" s="172"/>
      <c r="BW457" s="173"/>
      <c r="BX457" s="172"/>
      <c r="BY457" s="173"/>
      <c r="BZ457" s="172"/>
      <c r="CA457" s="173"/>
      <c r="CB457" s="172"/>
      <c r="CC457" s="173"/>
      <c r="CD457" s="172"/>
      <c r="CE457" s="173"/>
      <c r="CF457" s="174"/>
    </row>
    <row r="458" spans="1:84" ht="11.25" customHeight="1">
      <c r="A458" s="266" t="s">
        <v>11</v>
      </c>
      <c r="B458" s="267"/>
      <c r="C458" s="267"/>
      <c r="D458" s="277" t="s">
        <v>12</v>
      </c>
      <c r="E458" s="278"/>
      <c r="F458" s="280" t="str">
        <f>Players!$A$3</f>
        <v>Men's Singles</v>
      </c>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81"/>
      <c r="AE458" s="281"/>
      <c r="AF458" s="281"/>
      <c r="AG458" s="281"/>
      <c r="AH458" s="302" t="s">
        <v>13</v>
      </c>
      <c r="AI458" s="303"/>
      <c r="AJ458" s="303"/>
      <c r="AK458" s="311" t="s">
        <v>29</v>
      </c>
      <c r="AL458" s="311"/>
      <c r="AM458" s="311"/>
      <c r="AN458" s="311"/>
      <c r="AO458" s="312"/>
      <c r="AQ458" s="157"/>
      <c r="AR458" s="158"/>
      <c r="AS458" s="158"/>
      <c r="AT458" s="158"/>
      <c r="AU458" s="158"/>
      <c r="AV458" s="158"/>
      <c r="AW458" s="158"/>
      <c r="AX458" s="158"/>
      <c r="AY458" s="158"/>
      <c r="AZ458" s="158"/>
      <c r="BA458" s="158"/>
      <c r="BB458" s="158"/>
      <c r="BC458" s="159"/>
      <c r="BD458" s="165"/>
      <c r="BE458" s="166"/>
      <c r="BF458" s="175" t="str">
        <f>C475</f>
        <v>C</v>
      </c>
      <c r="BG458" s="177" t="str">
        <f>IF(VLOOKUP($BF458,$A462:$C468,3,FALSE)=0,"",CONCATENATE(VLOOKUP(VLOOKUP($BF458,$A462:$C468,3,FALSE),Players!$C:$G,4,FALSE)," ",VLOOKUP($BF458,$A462:$C468,3,FALSE)," ",IF(ISERROR(VLOOKUP(VLOOKUP($BF458,$A462:$C468,3,FALSE),Players!$C:$G,5,FALSE)),"()",CONCATENATE("(",VLOOKUP(VLOOKUP($BF458,$A462:$C468,3,FALSE),Players!$C:$G,5,FALSE),")"))))</f>
        <v/>
      </c>
      <c r="BH458" s="178"/>
      <c r="BI458" s="178"/>
      <c r="BJ458" s="178"/>
      <c r="BK458" s="178"/>
      <c r="BL458" s="178"/>
      <c r="BM458" s="178"/>
      <c r="BN458" s="178"/>
      <c r="BO458" s="178"/>
      <c r="BP458" s="178"/>
      <c r="BQ458" s="178"/>
      <c r="BR458" s="178"/>
      <c r="BS458" s="178"/>
      <c r="BT458" s="178"/>
      <c r="BU458" s="179"/>
      <c r="BV458" s="150" t="str">
        <f>IF(D475&lt;&gt;"",D475,"")</f>
        <v/>
      </c>
      <c r="BW458" s="151"/>
      <c r="BX458" s="150" t="str">
        <f>IF(F475&lt;&gt;"",F475,"")</f>
        <v/>
      </c>
      <c r="BY458" s="151"/>
      <c r="BZ458" s="150" t="str">
        <f>IF(H475&lt;&gt;"",H475,"")</f>
        <v/>
      </c>
      <c r="CA458" s="151"/>
      <c r="CB458" s="150" t="str">
        <f>IF(J475&lt;&gt;"",J475,"")</f>
        <v/>
      </c>
      <c r="CC458" s="151"/>
      <c r="CD458" s="150" t="str">
        <f>IF(L475&lt;&gt;"",L475,"")</f>
        <v/>
      </c>
      <c r="CE458" s="151"/>
      <c r="CF458" s="174" t="str">
        <f>IF($CF456&lt;&gt;"",IF(CF456="W","L","W"),"")</f>
        <v/>
      </c>
    </row>
    <row r="459" spans="1:84" ht="11.25" customHeight="1" thickBot="1">
      <c r="A459" s="275"/>
      <c r="B459" s="276"/>
      <c r="C459" s="276"/>
      <c r="D459" s="279"/>
      <c r="E459" s="279"/>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c r="AF459" s="282"/>
      <c r="AG459" s="282"/>
      <c r="AH459" s="304"/>
      <c r="AI459" s="305"/>
      <c r="AJ459" s="305"/>
      <c r="AK459" s="313"/>
      <c r="AL459" s="313"/>
      <c r="AM459" s="313"/>
      <c r="AN459" s="313"/>
      <c r="AO459" s="314"/>
      <c r="AQ459" s="160"/>
      <c r="AR459" s="161"/>
      <c r="AS459" s="161"/>
      <c r="AT459" s="161"/>
      <c r="AU459" s="161"/>
      <c r="AV459" s="161"/>
      <c r="AW459" s="161"/>
      <c r="AX459" s="161"/>
      <c r="AY459" s="161"/>
      <c r="AZ459" s="161"/>
      <c r="BA459" s="161"/>
      <c r="BB459" s="161"/>
      <c r="BC459" s="162"/>
      <c r="BD459" s="167"/>
      <c r="BE459" s="168"/>
      <c r="BF459" s="176"/>
      <c r="BG459" s="180"/>
      <c r="BH459" s="181"/>
      <c r="BI459" s="181"/>
      <c r="BJ459" s="181"/>
      <c r="BK459" s="181"/>
      <c r="BL459" s="181"/>
      <c r="BM459" s="181"/>
      <c r="BN459" s="181"/>
      <c r="BO459" s="181"/>
      <c r="BP459" s="181"/>
      <c r="BQ459" s="181"/>
      <c r="BR459" s="181"/>
      <c r="BS459" s="181"/>
      <c r="BT459" s="181"/>
      <c r="BU459" s="182"/>
      <c r="BV459" s="152"/>
      <c r="BW459" s="153"/>
      <c r="BX459" s="152"/>
      <c r="BY459" s="153"/>
      <c r="BZ459" s="152"/>
      <c r="CA459" s="153"/>
      <c r="CB459" s="152"/>
      <c r="CC459" s="153"/>
      <c r="CD459" s="152"/>
      <c r="CE459" s="153"/>
      <c r="CF459" s="174"/>
    </row>
    <row r="460" spans="1:84" ht="11.25" customHeight="1">
      <c r="A460" s="259" t="s">
        <v>15</v>
      </c>
      <c r="B460" s="260"/>
      <c r="C460" s="260"/>
      <c r="D460" s="264">
        <v>8</v>
      </c>
      <c r="E460" s="264"/>
      <c r="F460" s="266" t="s">
        <v>16</v>
      </c>
      <c r="G460" s="267"/>
      <c r="H460" s="267"/>
      <c r="I460" s="283"/>
      <c r="J460" s="284"/>
      <c r="K460" s="285"/>
      <c r="L460" s="285"/>
      <c r="M460" s="285"/>
      <c r="N460" s="271"/>
      <c r="O460" s="271"/>
      <c r="P460" s="271"/>
      <c r="Q460" s="271"/>
      <c r="R460" s="271"/>
      <c r="S460" s="271"/>
      <c r="T460" s="271"/>
      <c r="U460" s="271"/>
      <c r="V460" s="271"/>
      <c r="W460" s="271"/>
      <c r="X460" s="271"/>
      <c r="Y460" s="271"/>
      <c r="Z460" s="271"/>
      <c r="AA460" s="271"/>
      <c r="AB460" s="271"/>
      <c r="AC460" s="272"/>
      <c r="AD460" s="150" t="s">
        <v>17</v>
      </c>
      <c r="AE460" s="270"/>
      <c r="AF460" s="288" t="s">
        <v>18</v>
      </c>
      <c r="AG460" s="270"/>
      <c r="AH460" s="288" t="s">
        <v>19</v>
      </c>
      <c r="AI460" s="270"/>
      <c r="AJ460" s="288" t="s">
        <v>20</v>
      </c>
      <c r="AK460" s="290"/>
      <c r="AL460" s="292" t="s">
        <v>21</v>
      </c>
      <c r="AM460" s="293"/>
      <c r="AN460" s="296" t="s">
        <v>22</v>
      </c>
      <c r="AO460" s="297"/>
      <c r="AQ460" s="126"/>
      <c r="AR460" s="126"/>
      <c r="AS460" s="126"/>
      <c r="AT460" s="126"/>
      <c r="AU460" s="126"/>
      <c r="AV460" s="126"/>
      <c r="AW460" s="126"/>
      <c r="AX460" s="126"/>
      <c r="AY460" s="126"/>
      <c r="AZ460" s="126"/>
      <c r="BA460" s="126"/>
      <c r="BB460" s="126"/>
      <c r="BC460" s="126"/>
      <c r="BV460" s="169" t="str">
        <f>IF(CF456&lt;&gt;"",IF(AND(AND(BV456&gt;-1,BV458&gt;-1),OR(BV456&gt;10,BV458&gt;10),ABS(BV456-BV458)&gt;1,IF(OR(BV456&gt;11,BV458&gt;11),ABS(BV456-BV458)=2,TRUE),BV456=INT(BV456),BV458=INT(BV458)),"","Error"),"")</f>
        <v/>
      </c>
      <c r="BW460" s="169"/>
      <c r="BX460" s="169" t="str">
        <f>IF(CF456&lt;&gt;"",IF(AND(AND(BX456&gt;-1,BX458&gt;-1),OR(BX456&gt;10,BX458&gt;10),ABS(BX456-BX458)&gt;1,IF(OR(BX456&gt;11,BX458&gt;11),ABS(BX456-BX458)=2,TRUE),BX456=INT(BX456),BX458=INT(BX458)),"","Error"),"")</f>
        <v/>
      </c>
      <c r="BY460" s="169"/>
      <c r="BZ460" s="169" t="str">
        <f>IF(CF456&lt;&gt;"",IF(AND(AND(BZ456&gt;-1,BZ458&gt;-1),OR(BZ456&gt;10,BZ458&gt;10),ABS(BZ456-BZ458)&gt;1,IF(OR(BZ456&gt;11,BZ458&gt;11),ABS(BZ456-BZ458)=2,TRUE),BZ456=INT(BZ456),BZ458=INT(BZ458)),"","Error"),"")</f>
        <v/>
      </c>
      <c r="CA460" s="169"/>
      <c r="CB460" s="169" t="str">
        <f>IF(AND(CF456&lt;&gt;"",CB456&lt;&gt;""),IF(AND(AND(CB456&gt;-1,CB458&gt;-1),OR(CB456&gt;10,CB458&gt;10),ABS(CB456-CB458)&gt;1,IF(OR(CB456&gt;11,CB458&gt;11),ABS(CB456-CB458)=2,TRUE),CB456=INT(CB456),CB458=INT(CB458)),"","Error"),"")</f>
        <v/>
      </c>
      <c r="CC460" s="169"/>
      <c r="CD460" s="169" t="str">
        <f>IF(AND(CF456&lt;&gt;"",CD456&lt;&gt;""),IF(AND(AND(CD456&gt;-1,CD458&gt;-1),OR(CD456&gt;10,CD458&gt;10),ABS(CD456-CD458)&gt;1,IF(OR(CD456&gt;11,CD458&gt;11),ABS(CD456-CD458)=2,TRUE),CD456=INT(CD456),CD458=INT(CD458)),"","Error"),"")</f>
        <v/>
      </c>
      <c r="CE460" s="169"/>
    </row>
    <row r="461" spans="1:84" ht="11.25" customHeight="1" thickBot="1">
      <c r="A461" s="261"/>
      <c r="B461" s="262"/>
      <c r="C461" s="263"/>
      <c r="D461" s="265"/>
      <c r="E461" s="265"/>
      <c r="F461" s="268"/>
      <c r="G461" s="269"/>
      <c r="H461" s="269"/>
      <c r="I461" s="286"/>
      <c r="J461" s="286"/>
      <c r="K461" s="287"/>
      <c r="L461" s="287"/>
      <c r="M461" s="287"/>
      <c r="N461" s="273"/>
      <c r="O461" s="273"/>
      <c r="P461" s="273"/>
      <c r="Q461" s="273"/>
      <c r="R461" s="273"/>
      <c r="S461" s="273"/>
      <c r="T461" s="273"/>
      <c r="U461" s="273"/>
      <c r="V461" s="273"/>
      <c r="W461" s="273"/>
      <c r="X461" s="273"/>
      <c r="Y461" s="273"/>
      <c r="Z461" s="273"/>
      <c r="AA461" s="273"/>
      <c r="AB461" s="273"/>
      <c r="AC461" s="274"/>
      <c r="AD461" s="194"/>
      <c r="AE461" s="195"/>
      <c r="AF461" s="289"/>
      <c r="AG461" s="195"/>
      <c r="AH461" s="289"/>
      <c r="AI461" s="195"/>
      <c r="AJ461" s="289"/>
      <c r="AK461" s="291"/>
      <c r="AL461" s="294"/>
      <c r="AM461" s="295"/>
      <c r="AN461" s="298"/>
      <c r="AO461" s="299"/>
      <c r="AQ461" s="126"/>
      <c r="AR461" s="126"/>
      <c r="AS461" s="126"/>
      <c r="AT461" s="126"/>
      <c r="AU461" s="126"/>
      <c r="AV461" s="126"/>
      <c r="AW461" s="126"/>
      <c r="AX461" s="126"/>
      <c r="AY461" s="126"/>
      <c r="AZ461" s="126"/>
      <c r="BA461" s="126"/>
      <c r="BB461" s="126"/>
      <c r="BC461" s="126"/>
    </row>
    <row r="462" spans="1:84" ht="11.25" customHeight="1">
      <c r="A462" s="210" t="str">
        <f>AD460</f>
        <v>A</v>
      </c>
      <c r="B462" s="211"/>
      <c r="C462" s="214"/>
      <c r="D462" s="215"/>
      <c r="E462" s="215"/>
      <c r="F462" s="215"/>
      <c r="G462" s="215"/>
      <c r="H462" s="215"/>
      <c r="I462" s="215"/>
      <c r="J462" s="215"/>
      <c r="K462" s="215"/>
      <c r="L462" s="215"/>
      <c r="M462" s="215"/>
      <c r="N462" s="215"/>
      <c r="O462" s="215"/>
      <c r="P462" s="215"/>
      <c r="Q462" s="215"/>
      <c r="R462" s="215"/>
      <c r="S462" s="215"/>
      <c r="T462" s="215"/>
      <c r="U462" s="215"/>
      <c r="V462" s="215"/>
      <c r="W462" s="215"/>
      <c r="X462" s="215"/>
      <c r="Y462" s="215"/>
      <c r="Z462" s="215"/>
      <c r="AA462" s="215"/>
      <c r="AB462" s="215"/>
      <c r="AC462" s="216"/>
      <c r="AD462" s="250"/>
      <c r="AE462" s="229"/>
      <c r="AF462" s="252" t="str">
        <f>IF($D458="1P",IF(Z477=Z479,IF(X477=X479,IF(V477&lt;&gt;"",IF(V477&gt;V479,"W","L"),""),IF(X477&gt;X479,"W","L")),IF(Z477&gt;Z479,"W","L")),IF(L481=L483,IF(J481=J483,IF(H481&lt;&gt;"",IF(H481&gt;H483,"W","L"),""),IF(J481&gt;J483,"W","L")),IF(L481&gt;L483,"W","L")))</f>
        <v/>
      </c>
      <c r="AG462" s="253"/>
      <c r="AH462" s="252" t="str">
        <f>IF($D458="1P",IF(L481=L483,IF(J481=J483,IF(H481&lt;&gt;"",IF(H481&gt;H483,"W","L"),""),IF(J481&gt;J483,"W","L")),IF(L481&gt;L483,"W","L")),IF(L473=L475,IF(J473=J475,IF(H473&lt;&gt;"",IF(H473&gt;H475,"W","L"),""),IF(J473&gt;J475,"W","L")),IF(L473&gt;L475,"W","L")))</f>
        <v/>
      </c>
      <c r="AI462" s="253"/>
      <c r="AJ462" s="252" t="str">
        <f>IF($D458="1P",IF(L473=L475,IF(J473=J475,IF(H473&lt;&gt;"",IF(H473&gt;H475,"W","L"),""),IF(J473&gt;J475,"W","L")),IF(L473&gt;L475,"W","L")),IF(Z477=Z479,IF(X477=X479,IF(V477&lt;&gt;"",IF(V477&gt;V479,"W","L"),""),IF(X477&gt;X479,"W","L")),IF(Z477&gt;Z479,"W","L")))</f>
        <v/>
      </c>
      <c r="AK462" s="253"/>
      <c r="AL462" s="254" t="str">
        <f>IF(OR(COUNTIF(AD462:AJ462,"W"),COUNTIF(AD462:AJ462,"L")),COUNTIF(AD462:AJ462,"W")*2+COUNTIF(AD462:AJ462,"L"),"")</f>
        <v/>
      </c>
      <c r="AM462" s="255"/>
      <c r="AN462" s="256" t="str">
        <f>IF(AL462&lt;&gt;"",RANK(AL462,AL462:AL468,0),"")</f>
        <v/>
      </c>
      <c r="AO462" s="257"/>
      <c r="AQ462" s="127"/>
      <c r="AR462" s="127"/>
      <c r="AS462" s="127"/>
      <c r="AT462" s="127"/>
      <c r="AU462" s="127"/>
      <c r="AV462" s="127"/>
      <c r="AW462" s="127"/>
      <c r="AX462" s="127"/>
      <c r="AY462" s="127"/>
      <c r="AZ462" s="127"/>
      <c r="BA462" s="127"/>
      <c r="BB462" s="127"/>
      <c r="BC462" s="127"/>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row>
    <row r="463" spans="1:84" ht="11.25" customHeight="1">
      <c r="A463" s="212"/>
      <c r="B463" s="213"/>
      <c r="C463" s="217"/>
      <c r="D463" s="218"/>
      <c r="E463" s="218"/>
      <c r="F463" s="218"/>
      <c r="G463" s="218"/>
      <c r="H463" s="218"/>
      <c r="I463" s="218"/>
      <c r="J463" s="218"/>
      <c r="K463" s="218"/>
      <c r="L463" s="218"/>
      <c r="M463" s="218"/>
      <c r="N463" s="218"/>
      <c r="O463" s="218"/>
      <c r="P463" s="218"/>
      <c r="Q463" s="218"/>
      <c r="R463" s="218"/>
      <c r="S463" s="218"/>
      <c r="T463" s="218"/>
      <c r="U463" s="218"/>
      <c r="V463" s="218"/>
      <c r="W463" s="218"/>
      <c r="X463" s="218"/>
      <c r="Y463" s="218"/>
      <c r="Z463" s="218"/>
      <c r="AA463" s="218"/>
      <c r="AB463" s="218"/>
      <c r="AC463" s="219"/>
      <c r="AD463" s="251"/>
      <c r="AE463" s="236"/>
      <c r="AF463" s="234"/>
      <c r="AG463" s="233"/>
      <c r="AH463" s="234"/>
      <c r="AI463" s="233"/>
      <c r="AJ463" s="234"/>
      <c r="AK463" s="233"/>
      <c r="AL463" s="241"/>
      <c r="AM463" s="240"/>
      <c r="AN463" s="258"/>
      <c r="AO463" s="243"/>
      <c r="AQ463" s="128"/>
      <c r="AR463" s="128"/>
      <c r="AS463" s="128"/>
      <c r="AT463" s="128"/>
      <c r="AU463" s="128"/>
      <c r="AV463" s="128"/>
      <c r="AW463" s="128"/>
      <c r="AX463" s="128"/>
      <c r="AY463" s="128"/>
      <c r="AZ463" s="128"/>
      <c r="BA463" s="128"/>
      <c r="BB463" s="128"/>
      <c r="BC463" s="128"/>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row>
    <row r="464" spans="1:84" ht="11.25" customHeight="1">
      <c r="A464" s="210" t="str">
        <f>AF460</f>
        <v>B</v>
      </c>
      <c r="B464" s="211"/>
      <c r="C464" s="214"/>
      <c r="D464" s="215"/>
      <c r="E464" s="215"/>
      <c r="F464" s="215"/>
      <c r="G464" s="215"/>
      <c r="H464" s="215"/>
      <c r="I464" s="215"/>
      <c r="J464" s="215"/>
      <c r="K464" s="215"/>
      <c r="L464" s="215"/>
      <c r="M464" s="215"/>
      <c r="N464" s="215"/>
      <c r="O464" s="215"/>
      <c r="P464" s="215"/>
      <c r="Q464" s="215"/>
      <c r="R464" s="215"/>
      <c r="S464" s="215"/>
      <c r="T464" s="215"/>
      <c r="U464" s="215"/>
      <c r="V464" s="215"/>
      <c r="W464" s="215"/>
      <c r="X464" s="215"/>
      <c r="Y464" s="215"/>
      <c r="Z464" s="215"/>
      <c r="AA464" s="215"/>
      <c r="AB464" s="215"/>
      <c r="AC464" s="216"/>
      <c r="AD464" s="220" t="str">
        <f>IF(AF462&lt;&gt;"",IF(AF462="W","L","W"),"")</f>
        <v/>
      </c>
      <c r="AE464" s="221"/>
      <c r="AF464" s="228"/>
      <c r="AG464" s="229"/>
      <c r="AH464" s="227" t="str">
        <f>IF($D458="1P",IF(L477=L479,IF(J477=J479,IF(H477&lt;&gt;"",IF(H477&gt;H479,"W","L"),""),IF(J477&gt;J479,"W","L")),IF(L477&gt;L479,"W","L")),IF(Z481=Z483,IF(X481=X483,IF(V481&lt;&gt;"",IF(V481&gt;V483,"W","L"),""),IF(X481&gt;X483,"W","L")),IF(Z481&gt;Z483,"W","L")))</f>
        <v/>
      </c>
      <c r="AI464" s="221"/>
      <c r="AJ464" s="227" t="str">
        <f>IF($D458="1P",IF(Z473=Z475,IF(X473=X475,IF(V473&lt;&gt;"",IF(V473&gt;V475,"W","L"),""),IF(X473&gt;X475,"W","L")),IF(Z473&gt;Z475,"W","L")),IF(L477=L479,IF(J477=J479,IF(H477&lt;&gt;"",IF(H477&gt;H479,"W","L"),""),IF(J477&gt;J479,"W","L")),IF(L477&gt;L479,"W","L")))</f>
        <v/>
      </c>
      <c r="AK464" s="237"/>
      <c r="AL464" s="239" t="str">
        <f>IF(OR(COUNTIF(AD464:AJ464,"W"),COUNTIF(AD464:AJ464,"L")),COUNTIF(AD464:AJ464,"W")*2+COUNTIF(AD464:AJ464,"L"),"")</f>
        <v/>
      </c>
      <c r="AM464" s="240"/>
      <c r="AN464" s="242" t="str">
        <f>IF(AL464&lt;&gt;"",RANK(AL464,AL462:AL468,0),"")</f>
        <v/>
      </c>
      <c r="AO464" s="243"/>
      <c r="AQ464" s="126"/>
      <c r="AR464" s="126"/>
      <c r="AS464" s="126"/>
      <c r="AT464" s="126"/>
      <c r="AU464" s="126"/>
      <c r="AV464" s="126"/>
      <c r="AW464" s="126"/>
      <c r="AX464" s="126"/>
      <c r="AY464" s="126"/>
      <c r="AZ464" s="126"/>
      <c r="BA464" s="126"/>
      <c r="BB464" s="126"/>
      <c r="BC464" s="126"/>
    </row>
    <row r="465" spans="1:84" ht="11.25" customHeight="1" thickBot="1">
      <c r="A465" s="212"/>
      <c r="B465" s="213"/>
      <c r="C465" s="217"/>
      <c r="D465" s="218"/>
      <c r="E465" s="218"/>
      <c r="F465" s="218"/>
      <c r="G465" s="218"/>
      <c r="H465" s="218"/>
      <c r="I465" s="218"/>
      <c r="J465" s="218"/>
      <c r="K465" s="218"/>
      <c r="L465" s="218"/>
      <c r="M465" s="218"/>
      <c r="N465" s="218"/>
      <c r="O465" s="218"/>
      <c r="P465" s="218"/>
      <c r="Q465" s="218"/>
      <c r="R465" s="218"/>
      <c r="S465" s="218"/>
      <c r="T465" s="218"/>
      <c r="U465" s="218"/>
      <c r="V465" s="218"/>
      <c r="W465" s="218"/>
      <c r="X465" s="218"/>
      <c r="Y465" s="218"/>
      <c r="Z465" s="218"/>
      <c r="AA465" s="218"/>
      <c r="AB465" s="218"/>
      <c r="AC465" s="219"/>
      <c r="AD465" s="232"/>
      <c r="AE465" s="233"/>
      <c r="AF465" s="235"/>
      <c r="AG465" s="236"/>
      <c r="AH465" s="234"/>
      <c r="AI465" s="233"/>
      <c r="AJ465" s="234"/>
      <c r="AK465" s="238"/>
      <c r="AL465" s="241"/>
      <c r="AM465" s="240"/>
      <c r="AN465" s="258"/>
      <c r="AO465" s="243"/>
      <c r="AQ465" s="127"/>
      <c r="AR465" s="127"/>
      <c r="AS465" s="127"/>
      <c r="AT465" s="127"/>
      <c r="AU465" s="127"/>
      <c r="AV465" s="127"/>
      <c r="AW465" s="127"/>
      <c r="AX465" s="127"/>
      <c r="AY465" s="127"/>
      <c r="AZ465" s="127"/>
      <c r="BA465" s="127"/>
      <c r="BB465" s="127"/>
      <c r="BC465" s="127"/>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row>
    <row r="466" spans="1:84" ht="11.25" customHeight="1">
      <c r="A466" s="210" t="str">
        <f>AH460</f>
        <v>C</v>
      </c>
      <c r="B466" s="211"/>
      <c r="C466" s="214"/>
      <c r="D466" s="215"/>
      <c r="E466" s="215"/>
      <c r="F466" s="215"/>
      <c r="G466" s="215"/>
      <c r="H466" s="215"/>
      <c r="I466" s="215"/>
      <c r="J466" s="215"/>
      <c r="K466" s="215"/>
      <c r="L466" s="215"/>
      <c r="M466" s="215"/>
      <c r="N466" s="215"/>
      <c r="O466" s="215"/>
      <c r="P466" s="215"/>
      <c r="Q466" s="215"/>
      <c r="R466" s="215"/>
      <c r="S466" s="215"/>
      <c r="T466" s="215"/>
      <c r="U466" s="215"/>
      <c r="V466" s="215"/>
      <c r="W466" s="215"/>
      <c r="X466" s="215"/>
      <c r="Y466" s="215"/>
      <c r="Z466" s="215"/>
      <c r="AA466" s="215"/>
      <c r="AB466" s="215"/>
      <c r="AC466" s="216"/>
      <c r="AD466" s="220" t="str">
        <f>IF(AH462&lt;&gt;"",IF(AH462="W","L","W"),"")</f>
        <v/>
      </c>
      <c r="AE466" s="221"/>
      <c r="AF466" s="227" t="str">
        <f>IF(AH464&lt;&gt;"",IF(AH464="W","L","W"),"")</f>
        <v/>
      </c>
      <c r="AG466" s="221"/>
      <c r="AH466" s="228"/>
      <c r="AI466" s="229"/>
      <c r="AJ466" s="227" t="str">
        <f>IF($D458="1P",IF(Z481=Z483,IF(X481=X483,IF(V481&lt;&gt;"",IF(V481&gt;V483,"W","L"),""),IF(X481&gt;X483,"W","L")),IF(Z481&gt;Z483,"W","L")),IF(Z473=Z475,IF(X473=X475,IF(V473&lt;&gt;"",IF(V473&gt;V475,"W","L"),""),IF(X473&gt;X475,"W","L")),IF(Z473&gt;Z475,"W","L")))</f>
        <v/>
      </c>
      <c r="AK466" s="237"/>
      <c r="AL466" s="239" t="str">
        <f>IF(OR(COUNTIF(AD466:AJ466,"W"),COUNTIF(AD466:AJ466,"L")),COUNTIF(AD466:AJ466,"W")*2+COUNTIF(AD466:AJ466,"L"),"")</f>
        <v/>
      </c>
      <c r="AM466" s="240"/>
      <c r="AN466" s="242" t="str">
        <f>IF(AL466&lt;&gt;"",RANK(AL466,AL462:AL468,0),"")</f>
        <v/>
      </c>
      <c r="AO466" s="243"/>
      <c r="AQ466" s="154" t="str">
        <f>CONCATENATE($A460," ",$D460,","," ",$F458)</f>
        <v>Group: 8, Men's Singles</v>
      </c>
      <c r="AR466" s="155"/>
      <c r="AS466" s="155"/>
      <c r="AT466" s="155"/>
      <c r="AU466" s="155"/>
      <c r="AV466" s="155"/>
      <c r="AW466" s="155"/>
      <c r="AX466" s="155"/>
      <c r="AY466" s="155"/>
      <c r="AZ466" s="155"/>
      <c r="BA466" s="155"/>
      <c r="BB466" s="155"/>
      <c r="BC466" s="156"/>
      <c r="BD466" s="163">
        <f>A477</f>
        <v>2</v>
      </c>
      <c r="BE466" s="164"/>
      <c r="BF466" s="183" t="str">
        <f>C477</f>
        <v>B</v>
      </c>
      <c r="BG466" s="185" t="str">
        <f>IF(VLOOKUP($BF466,$A462:$C468,3,FALSE)=0,"",CONCATENATE(VLOOKUP(VLOOKUP($BF466,$A462:$C468,3,FALSE),Players!$C:$G,4,FALSE)," ",VLOOKUP($BF466,$A462:$C468,3,FALSE)," ",IF(ISERROR(VLOOKUP(VLOOKUP($BF466,$A462:$C468,3,FALSE),Players!$C:$G,5,FALSE)),"()",CONCATENATE("(",VLOOKUP(VLOOKUP($BF466,$A462:$C468,3,FALSE),Players!$C:$G,5,FALSE),")"))))</f>
        <v/>
      </c>
      <c r="BH466" s="186"/>
      <c r="BI466" s="186"/>
      <c r="BJ466" s="186"/>
      <c r="BK466" s="186"/>
      <c r="BL466" s="186"/>
      <c r="BM466" s="186"/>
      <c r="BN466" s="186"/>
      <c r="BO466" s="186"/>
      <c r="BP466" s="186"/>
      <c r="BQ466" s="186"/>
      <c r="BR466" s="186"/>
      <c r="BS466" s="186"/>
      <c r="BT466" s="186"/>
      <c r="BU466" s="187"/>
      <c r="BV466" s="170" t="str">
        <f>IF(D477&lt;&gt;"",D477,"")</f>
        <v/>
      </c>
      <c r="BW466" s="171"/>
      <c r="BX466" s="170" t="str">
        <f>IF(F477&lt;&gt;"",F477,"")</f>
        <v/>
      </c>
      <c r="BY466" s="171"/>
      <c r="BZ466" s="170" t="str">
        <f>IF(H477&lt;&gt;"",H477,"")</f>
        <v/>
      </c>
      <c r="CA466" s="171"/>
      <c r="CB466" s="170" t="str">
        <f>IF(J477&lt;&gt;"",J477,"")</f>
        <v/>
      </c>
      <c r="CC466" s="171"/>
      <c r="CD466" s="170" t="str">
        <f>IF(L477&lt;&gt;"",L477,"")</f>
        <v/>
      </c>
      <c r="CE466" s="171"/>
      <c r="CF466" s="174" t="str">
        <f>IF($CD466=$CD468,IF($CB466=$CB468,IF($BZ466&lt;&gt;"",IF($BZ466&gt;$BZ468,"W","L"),""),IF($CB466&gt;$CB468,"W","L")),IF($CD466&gt;$CD468,"W","L"))</f>
        <v/>
      </c>
    </row>
    <row r="467" spans="1:84" ht="11.25" customHeight="1">
      <c r="A467" s="212"/>
      <c r="B467" s="213"/>
      <c r="C467" s="217"/>
      <c r="D467" s="218"/>
      <c r="E467" s="218"/>
      <c r="F467" s="218"/>
      <c r="G467" s="218"/>
      <c r="H467" s="218"/>
      <c r="I467" s="218"/>
      <c r="J467" s="218"/>
      <c r="K467" s="218"/>
      <c r="L467" s="218"/>
      <c r="M467" s="218"/>
      <c r="N467" s="218"/>
      <c r="O467" s="218"/>
      <c r="P467" s="218"/>
      <c r="Q467" s="218"/>
      <c r="R467" s="218"/>
      <c r="S467" s="218"/>
      <c r="T467" s="218"/>
      <c r="U467" s="218"/>
      <c r="V467" s="218"/>
      <c r="W467" s="218"/>
      <c r="X467" s="218"/>
      <c r="Y467" s="218"/>
      <c r="Z467" s="218"/>
      <c r="AA467" s="218"/>
      <c r="AB467" s="218"/>
      <c r="AC467" s="219"/>
      <c r="AD467" s="232"/>
      <c r="AE467" s="233"/>
      <c r="AF467" s="234"/>
      <c r="AG467" s="233"/>
      <c r="AH467" s="235"/>
      <c r="AI467" s="236"/>
      <c r="AJ467" s="234"/>
      <c r="AK467" s="238"/>
      <c r="AL467" s="241"/>
      <c r="AM467" s="240"/>
      <c r="AN467" s="244"/>
      <c r="AO467" s="245"/>
      <c r="AQ467" s="157"/>
      <c r="AR467" s="158"/>
      <c r="AS467" s="158"/>
      <c r="AT467" s="158"/>
      <c r="AU467" s="158"/>
      <c r="AV467" s="158"/>
      <c r="AW467" s="158"/>
      <c r="AX467" s="158"/>
      <c r="AY467" s="158"/>
      <c r="AZ467" s="158"/>
      <c r="BA467" s="158"/>
      <c r="BB467" s="158"/>
      <c r="BC467" s="159"/>
      <c r="BD467" s="165"/>
      <c r="BE467" s="166"/>
      <c r="BF467" s="184"/>
      <c r="BG467" s="188"/>
      <c r="BH467" s="189"/>
      <c r="BI467" s="189"/>
      <c r="BJ467" s="189"/>
      <c r="BK467" s="189"/>
      <c r="BL467" s="189"/>
      <c r="BM467" s="189"/>
      <c r="BN467" s="189"/>
      <c r="BO467" s="189"/>
      <c r="BP467" s="189"/>
      <c r="BQ467" s="189"/>
      <c r="BR467" s="189"/>
      <c r="BS467" s="189"/>
      <c r="BT467" s="189"/>
      <c r="BU467" s="190"/>
      <c r="BV467" s="172"/>
      <c r="BW467" s="173"/>
      <c r="BX467" s="172"/>
      <c r="BY467" s="173"/>
      <c r="BZ467" s="172"/>
      <c r="CA467" s="173"/>
      <c r="CB467" s="172"/>
      <c r="CC467" s="173"/>
      <c r="CD467" s="172"/>
      <c r="CE467" s="173"/>
      <c r="CF467" s="174"/>
    </row>
    <row r="468" spans="1:84" ht="11.25" customHeight="1">
      <c r="A468" s="210" t="str">
        <f>AJ460</f>
        <v>D</v>
      </c>
      <c r="B468" s="211"/>
      <c r="C468" s="214"/>
      <c r="D468" s="215"/>
      <c r="E468" s="215"/>
      <c r="F468" s="215"/>
      <c r="G468" s="215"/>
      <c r="H468" s="215"/>
      <c r="I468" s="215"/>
      <c r="J468" s="215"/>
      <c r="K468" s="215"/>
      <c r="L468" s="215"/>
      <c r="M468" s="215"/>
      <c r="N468" s="215"/>
      <c r="O468" s="215"/>
      <c r="P468" s="215"/>
      <c r="Q468" s="215"/>
      <c r="R468" s="215"/>
      <c r="S468" s="215"/>
      <c r="T468" s="215"/>
      <c r="U468" s="215"/>
      <c r="V468" s="215"/>
      <c r="W468" s="215"/>
      <c r="X468" s="215"/>
      <c r="Y468" s="215"/>
      <c r="Z468" s="215"/>
      <c r="AA468" s="215"/>
      <c r="AB468" s="215"/>
      <c r="AC468" s="216"/>
      <c r="AD468" s="220" t="str">
        <f>IF(AJ462&lt;&gt;"",IF(AJ462="W","L","W"),"")</f>
        <v/>
      </c>
      <c r="AE468" s="221"/>
      <c r="AF468" s="224" t="str">
        <f>IF(AJ464&lt;&gt;"",IF(AJ464="W","L","W"),"")</f>
        <v/>
      </c>
      <c r="AG468" s="225"/>
      <c r="AH468" s="227" t="str">
        <f>IF(AJ466&lt;&gt;"",IF(AJ466="W","L","W"),"")</f>
        <v/>
      </c>
      <c r="AI468" s="221"/>
      <c r="AJ468" s="228"/>
      <c r="AK468" s="229"/>
      <c r="AL468" s="239" t="str">
        <f>IF(OR(COUNTIF(AD468:AJ468,"W"),COUNTIF(AD468:AJ468,"L")),COUNTIF(AD468:AJ468,"W")*2+COUNTIF(AD468:AJ468,"L"),"")</f>
        <v/>
      </c>
      <c r="AM468" s="240"/>
      <c r="AN468" s="242" t="str">
        <f>IF(AL468&lt;&gt;"",RANK(AL468,AL462:AL468,0),"")</f>
        <v/>
      </c>
      <c r="AO468" s="243"/>
      <c r="AQ468" s="157"/>
      <c r="AR468" s="158"/>
      <c r="AS468" s="158"/>
      <c r="AT468" s="158"/>
      <c r="AU468" s="158"/>
      <c r="AV468" s="158"/>
      <c r="AW468" s="158"/>
      <c r="AX468" s="158"/>
      <c r="AY468" s="158"/>
      <c r="AZ468" s="158"/>
      <c r="BA468" s="158"/>
      <c r="BB468" s="158"/>
      <c r="BC468" s="159"/>
      <c r="BD468" s="165"/>
      <c r="BE468" s="166"/>
      <c r="BF468" s="175" t="str">
        <f>C479</f>
        <v>D</v>
      </c>
      <c r="BG468" s="177" t="str">
        <f>IF(VLOOKUP($BF468,$A462:$C468,3,FALSE)=0,"",CONCATENATE(VLOOKUP(VLOOKUP($BF468,$A462:$C468,3,FALSE),Players!$C:$G,4,FALSE)," ",VLOOKUP($BF468,$A462:$C468,3,FALSE)," ",IF(ISERROR(VLOOKUP(VLOOKUP($BF468,$A462:$C468,3,FALSE),Players!$C:$G,5,FALSE)),"()",CONCATENATE("(",VLOOKUP(VLOOKUP($BF468,$A462:$C468,3,FALSE),Players!$C:$G,5,FALSE),")"))))</f>
        <v/>
      </c>
      <c r="BH468" s="178"/>
      <c r="BI468" s="178"/>
      <c r="BJ468" s="178"/>
      <c r="BK468" s="178"/>
      <c r="BL468" s="178"/>
      <c r="BM468" s="178"/>
      <c r="BN468" s="178"/>
      <c r="BO468" s="178"/>
      <c r="BP468" s="178"/>
      <c r="BQ468" s="178"/>
      <c r="BR468" s="178"/>
      <c r="BS468" s="178"/>
      <c r="BT468" s="178"/>
      <c r="BU468" s="179"/>
      <c r="BV468" s="150" t="str">
        <f>IF(D479&lt;&gt;"",D479,"")</f>
        <v/>
      </c>
      <c r="BW468" s="151"/>
      <c r="BX468" s="150" t="str">
        <f>IF(F479&lt;&gt;"",F479,"")</f>
        <v/>
      </c>
      <c r="BY468" s="151"/>
      <c r="BZ468" s="150" t="str">
        <f>IF(H479&lt;&gt;"",H479,"")</f>
        <v/>
      </c>
      <c r="CA468" s="151"/>
      <c r="CB468" s="150" t="str">
        <f>IF(J479&lt;&gt;"",J479,"")</f>
        <v/>
      </c>
      <c r="CC468" s="151"/>
      <c r="CD468" s="150" t="str">
        <f>IF(L479&lt;&gt;"",L479,"")</f>
        <v/>
      </c>
      <c r="CE468" s="151"/>
      <c r="CF468" s="174" t="str">
        <f>IF($CF466&lt;&gt;"",IF(CF466="W","L","W"),"")</f>
        <v/>
      </c>
    </row>
    <row r="469" spans="1:84" ht="11.25" customHeight="1" thickBot="1">
      <c r="A469" s="212"/>
      <c r="B469" s="213"/>
      <c r="C469" s="217"/>
      <c r="D469" s="218"/>
      <c r="E469" s="218"/>
      <c r="F469" s="218"/>
      <c r="G469" s="218"/>
      <c r="H469" s="218"/>
      <c r="I469" s="218"/>
      <c r="J469" s="218"/>
      <c r="K469" s="218"/>
      <c r="L469" s="218"/>
      <c r="M469" s="218"/>
      <c r="N469" s="218"/>
      <c r="O469" s="218"/>
      <c r="P469" s="218"/>
      <c r="Q469" s="218"/>
      <c r="R469" s="218"/>
      <c r="S469" s="218"/>
      <c r="T469" s="218"/>
      <c r="U469" s="218"/>
      <c r="V469" s="218"/>
      <c r="W469" s="218"/>
      <c r="X469" s="218"/>
      <c r="Y469" s="218"/>
      <c r="Z469" s="218"/>
      <c r="AA469" s="218"/>
      <c r="AB469" s="218"/>
      <c r="AC469" s="219"/>
      <c r="AD469" s="222"/>
      <c r="AE469" s="223"/>
      <c r="AF469" s="226"/>
      <c r="AG469" s="223"/>
      <c r="AH469" s="226"/>
      <c r="AI469" s="223"/>
      <c r="AJ469" s="230"/>
      <c r="AK469" s="231"/>
      <c r="AL469" s="246"/>
      <c r="AM469" s="247"/>
      <c r="AN469" s="248"/>
      <c r="AO469" s="249"/>
      <c r="AQ469" s="160"/>
      <c r="AR469" s="161"/>
      <c r="AS469" s="161"/>
      <c r="AT469" s="161"/>
      <c r="AU469" s="161"/>
      <c r="AV469" s="161"/>
      <c r="AW469" s="161"/>
      <c r="AX469" s="161"/>
      <c r="AY469" s="161"/>
      <c r="AZ469" s="161"/>
      <c r="BA469" s="161"/>
      <c r="BB469" s="161"/>
      <c r="BC469" s="162"/>
      <c r="BD469" s="167"/>
      <c r="BE469" s="168"/>
      <c r="BF469" s="176"/>
      <c r="BG469" s="180"/>
      <c r="BH469" s="181"/>
      <c r="BI469" s="181"/>
      <c r="BJ469" s="181"/>
      <c r="BK469" s="181"/>
      <c r="BL469" s="181"/>
      <c r="BM469" s="181"/>
      <c r="BN469" s="181"/>
      <c r="BO469" s="181"/>
      <c r="BP469" s="181"/>
      <c r="BQ469" s="181"/>
      <c r="BR469" s="181"/>
      <c r="BS469" s="181"/>
      <c r="BT469" s="181"/>
      <c r="BU469" s="182"/>
      <c r="BV469" s="152"/>
      <c r="BW469" s="153"/>
      <c r="BX469" s="152"/>
      <c r="BY469" s="153"/>
      <c r="BZ469" s="152"/>
      <c r="CA469" s="153"/>
      <c r="CB469" s="152"/>
      <c r="CC469" s="153"/>
      <c r="CD469" s="152"/>
      <c r="CE469" s="153"/>
      <c r="CF469" s="174"/>
    </row>
    <row r="470" spans="1:84" ht="11.25" customHeight="1">
      <c r="A470" s="42"/>
      <c r="R470" s="42"/>
      <c r="S470" s="42"/>
      <c r="W470" s="42"/>
      <c r="X470" s="43"/>
      <c r="Y470" s="43"/>
      <c r="Z470" s="43"/>
      <c r="AA470" s="43"/>
      <c r="AB470" s="3"/>
      <c r="AQ470" s="126"/>
      <c r="AR470" s="126"/>
      <c r="AS470" s="126"/>
      <c r="AT470" s="126"/>
      <c r="AU470" s="126"/>
      <c r="AV470" s="126"/>
      <c r="AW470" s="126"/>
      <c r="AX470" s="126"/>
      <c r="AY470" s="126"/>
      <c r="AZ470" s="126"/>
      <c r="BA470" s="126"/>
      <c r="BB470" s="126"/>
      <c r="BC470" s="126"/>
      <c r="BV470" s="169" t="str">
        <f>IF(CF466&lt;&gt;"",IF(AND(AND(BV466&gt;-1,BV468&gt;-1),OR(BV466&gt;10,BV468&gt;10),ABS(BV466-BV468)&gt;1,IF(OR(BV466&gt;11,BV468&gt;11),ABS(BV466-BV468)=2,TRUE),BV466=INT(BV466),BV468=INT(BV468)),"","Error"),"")</f>
        <v/>
      </c>
      <c r="BW470" s="169"/>
      <c r="BX470" s="169" t="str">
        <f>IF(CF466&lt;&gt;"",IF(AND(AND(BX466&gt;-1,BX468&gt;-1),OR(BX466&gt;10,BX468&gt;10),ABS(BX466-BX468)&gt;1,IF(OR(BX466&gt;11,BX468&gt;11),ABS(BX466-BX468)=2,TRUE),BX466=INT(BX466),BX468=INT(BX468)),"","Error"),"")</f>
        <v/>
      </c>
      <c r="BY470" s="169"/>
      <c r="BZ470" s="169" t="str">
        <f>IF(CF466&lt;&gt;"",IF(AND(AND(BZ466&gt;-1,BZ468&gt;-1),OR(BZ466&gt;10,BZ468&gt;10),ABS(BZ466-BZ468)&gt;1,IF(OR(BZ466&gt;11,BZ468&gt;11),ABS(BZ466-BZ468)=2,TRUE),BZ466=INT(BZ466),BZ468=INT(BZ468)),"","Error"),"")</f>
        <v/>
      </c>
      <c r="CA470" s="169"/>
      <c r="CB470" s="169" t="str">
        <f>IF(AND(CF466&lt;&gt;"",CB466&lt;&gt;""),IF(AND(AND(CB466&gt;-1,CB468&gt;-1),OR(CB466&gt;10,CB468&gt;10),ABS(CB466-CB468)&gt;1,IF(OR(CB466&gt;11,CB468&gt;11),ABS(CB466-CB468)=2,TRUE),CB466=INT(CB466),CB468=INT(CB468)),"","Error"),"")</f>
        <v/>
      </c>
      <c r="CC470" s="169"/>
      <c r="CD470" s="169" t="str">
        <f>IF(AND(CF466&lt;&gt;"",CD466&lt;&gt;""),IF(AND(AND(CD466&gt;-1,CD468&gt;-1),OR(CD466&gt;10,CD468&gt;10),ABS(CD466-CD468)&gt;1,IF(OR(CD466&gt;11,CD468&gt;11),ABS(CD466-CD468)=2,TRUE),CD466=INT(CD466),CD468=INT(CD468)),"","Error"),"")</f>
        <v/>
      </c>
      <c r="CE470" s="169"/>
    </row>
    <row r="471" spans="1:84" ht="11.25" customHeight="1">
      <c r="AQ471" s="126"/>
      <c r="AR471" s="126"/>
      <c r="AS471" s="126"/>
      <c r="AT471" s="126"/>
      <c r="AU471" s="126"/>
      <c r="AV471" s="126"/>
      <c r="AW471" s="126"/>
      <c r="AX471" s="126"/>
      <c r="AY471" s="126"/>
      <c r="AZ471" s="126"/>
      <c r="BA471" s="126"/>
      <c r="BB471" s="126"/>
      <c r="BC471" s="126"/>
    </row>
    <row r="472" spans="1:84" ht="11.25" customHeight="1" thickBot="1">
      <c r="AB472" s="3"/>
      <c r="AQ472" s="127"/>
      <c r="AR472" s="127"/>
      <c r="AS472" s="127"/>
      <c r="AT472" s="127"/>
      <c r="AU472" s="127"/>
      <c r="AV472" s="127"/>
      <c r="AW472" s="127"/>
      <c r="AX472" s="127"/>
      <c r="AY472" s="127"/>
      <c r="AZ472" s="127"/>
      <c r="BA472" s="127"/>
      <c r="BB472" s="127"/>
      <c r="BC472" s="127"/>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row>
    <row r="473" spans="1:84" ht="11.25" customHeight="1">
      <c r="A473" s="170">
        <v>1</v>
      </c>
      <c r="B473" s="191"/>
      <c r="C473" s="183" t="str">
        <f>IF($D458="1P","A","A")</f>
        <v>A</v>
      </c>
      <c r="D473" s="197"/>
      <c r="E473" s="198"/>
      <c r="F473" s="197"/>
      <c r="G473" s="198"/>
      <c r="H473" s="197"/>
      <c r="I473" s="198"/>
      <c r="J473" s="197"/>
      <c r="K473" s="198"/>
      <c r="L473" s="197"/>
      <c r="M473" s="208"/>
      <c r="N473" s="69" t="str">
        <f>IF(CF456&lt;&gt;"",IF(CF456="W",IF(SUM(IF(D473&gt;D475,1,0),IF(F473&gt;F475,1,0),IF(H473&gt;H475,1,0),IF(J473&gt;J475,1,0),IF(L473&gt;L475,1,0))&lt;&gt;3,"E",""),""),"")</f>
        <v/>
      </c>
      <c r="O473" s="170">
        <v>4</v>
      </c>
      <c r="P473" s="191"/>
      <c r="Q473" s="183" t="str">
        <f>IF($D458="1P","B","C")</f>
        <v>C</v>
      </c>
      <c r="R473" s="197"/>
      <c r="S473" s="198"/>
      <c r="T473" s="197"/>
      <c r="U473" s="198"/>
      <c r="V473" s="197"/>
      <c r="W473" s="198"/>
      <c r="X473" s="197"/>
      <c r="Y473" s="198"/>
      <c r="Z473" s="197"/>
      <c r="AA473" s="208"/>
      <c r="AB473" s="69" t="str">
        <f>IF(CF486&lt;&gt;"",IF(CF486="W",IF(SUM(IF(R473&gt;R475,1,0),IF(T473&gt;T475,1,0),IF(V473&gt;V475,1,0),IF(X473&gt;X475,1,0),IF(Z473&gt;Z475,1,0))&lt;&gt;3,"E",""),""),"")</f>
        <v/>
      </c>
      <c r="AQ473" s="128"/>
      <c r="AR473" s="128"/>
      <c r="AS473" s="128"/>
      <c r="AT473" s="128"/>
      <c r="AU473" s="128"/>
      <c r="AV473" s="128"/>
      <c r="AW473" s="128"/>
      <c r="AX473" s="128"/>
      <c r="AY473" s="128"/>
      <c r="AZ473" s="128"/>
      <c r="BA473" s="128"/>
      <c r="BB473" s="128"/>
      <c r="BC473" s="128"/>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row>
    <row r="474" spans="1:84" ht="11.25" customHeight="1">
      <c r="A474" s="192"/>
      <c r="B474" s="193"/>
      <c r="C474" s="196"/>
      <c r="D474" s="199"/>
      <c r="E474" s="200"/>
      <c r="F474" s="199"/>
      <c r="G474" s="200"/>
      <c r="H474" s="199"/>
      <c r="I474" s="200"/>
      <c r="J474" s="199"/>
      <c r="K474" s="200"/>
      <c r="L474" s="199"/>
      <c r="M474" s="209"/>
      <c r="N474" s="69" t="str">
        <f>IF(CF456&lt;&gt;"",IF(ISERROR(AND(BV460="",BX460="",BZ460="",CB460="",CD460="")),"E",IF(AND(BV460="",BX460="",BZ460="",CB460="",CD460=""),"","E")),"")</f>
        <v/>
      </c>
      <c r="O474" s="192"/>
      <c r="P474" s="193"/>
      <c r="Q474" s="196"/>
      <c r="R474" s="199"/>
      <c r="S474" s="200"/>
      <c r="T474" s="199"/>
      <c r="U474" s="200"/>
      <c r="V474" s="199"/>
      <c r="W474" s="200"/>
      <c r="X474" s="199"/>
      <c r="Y474" s="200"/>
      <c r="Z474" s="199"/>
      <c r="AA474" s="209"/>
      <c r="AB474" s="69" t="str">
        <f>IF(CF486&lt;&gt;"",IF(ISERROR(AND(BV490="",BX490="",BZ490="",CB490="",CD490="")),"E",IF(AND(BV490="",BX490="",BZ490="",CB490="",CD490=""),"","E")),"")</f>
        <v/>
      </c>
      <c r="AQ474" s="126"/>
      <c r="AR474" s="126"/>
      <c r="AS474" s="126"/>
      <c r="AT474" s="126"/>
      <c r="AU474" s="126"/>
      <c r="AV474" s="126"/>
      <c r="AW474" s="126"/>
      <c r="AX474" s="126"/>
      <c r="AY474" s="126"/>
      <c r="AZ474" s="126"/>
      <c r="BA474" s="126"/>
      <c r="BB474" s="126"/>
      <c r="BC474" s="126"/>
    </row>
    <row r="475" spans="1:84" ht="11.25" customHeight="1" thickBot="1">
      <c r="A475" s="192"/>
      <c r="B475" s="193"/>
      <c r="C475" s="175" t="str">
        <f>IF($D458="1P","D","C")</f>
        <v>C</v>
      </c>
      <c r="D475" s="201"/>
      <c r="E475" s="202"/>
      <c r="F475" s="201"/>
      <c r="G475" s="202"/>
      <c r="H475" s="201"/>
      <c r="I475" s="202"/>
      <c r="J475" s="201"/>
      <c r="K475" s="202"/>
      <c r="L475" s="201"/>
      <c r="M475" s="205"/>
      <c r="N475" s="69" t="str">
        <f>IF(CF456&lt;&gt;"",IF(ISERROR(AND(BV460="",BX460="",BZ460="",CB460="",CD460="")),"E",IF(AND(BV460="",BX460="",BZ460="",CB460="",CD460=""),"","E")),"")</f>
        <v/>
      </c>
      <c r="O475" s="192"/>
      <c r="P475" s="193"/>
      <c r="Q475" s="175" t="str">
        <f>IF($D458="1P","D","D")</f>
        <v>D</v>
      </c>
      <c r="R475" s="201"/>
      <c r="S475" s="202"/>
      <c r="T475" s="201"/>
      <c r="U475" s="202"/>
      <c r="V475" s="201"/>
      <c r="W475" s="202"/>
      <c r="X475" s="201"/>
      <c r="Y475" s="202"/>
      <c r="Z475" s="201"/>
      <c r="AA475" s="205"/>
      <c r="AB475" s="69" t="str">
        <f>IF(CF486&lt;&gt;"",IF(ISERROR(AND(BV490="",BX490="",BZ490="",CB490="",CD490="")),"E",IF(AND(BV490="",BX490="",BZ490="",CB490="",CD490=""),"","E")),"")</f>
        <v/>
      </c>
      <c r="AP475" s="2"/>
      <c r="AQ475" s="127"/>
      <c r="AR475" s="127"/>
      <c r="AS475" s="127"/>
      <c r="AT475" s="127"/>
      <c r="AU475" s="127"/>
      <c r="AV475" s="127"/>
      <c r="AW475" s="127"/>
      <c r="AX475" s="127"/>
      <c r="AY475" s="127"/>
      <c r="AZ475" s="127"/>
      <c r="BA475" s="127"/>
      <c r="BB475" s="127"/>
      <c r="BC475" s="127"/>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row>
    <row r="476" spans="1:84" ht="11.25" customHeight="1" thickBot="1">
      <c r="A476" s="194"/>
      <c r="B476" s="195"/>
      <c r="C476" s="207"/>
      <c r="D476" s="203"/>
      <c r="E476" s="204"/>
      <c r="F476" s="203"/>
      <c r="G476" s="204"/>
      <c r="H476" s="203"/>
      <c r="I476" s="204"/>
      <c r="J476" s="203"/>
      <c r="K476" s="204"/>
      <c r="L476" s="203"/>
      <c r="M476" s="206"/>
      <c r="N476" s="69" t="str">
        <f>IF(CF458&lt;&gt;"",IF(CF458="W",IF(SUM(IF(D475&gt;D473,1,0),IF(F475&gt;F473,1,0),IF(H475&gt;H473,1,0),IF(J475&gt;J473,1,0),IF(L475&gt;L473,1,0))&lt;&gt;3,"E",""),""),"")</f>
        <v/>
      </c>
      <c r="O476" s="194"/>
      <c r="P476" s="195"/>
      <c r="Q476" s="207"/>
      <c r="R476" s="203"/>
      <c r="S476" s="204"/>
      <c r="T476" s="203"/>
      <c r="U476" s="204"/>
      <c r="V476" s="203"/>
      <c r="W476" s="204"/>
      <c r="X476" s="203"/>
      <c r="Y476" s="204"/>
      <c r="Z476" s="203"/>
      <c r="AA476" s="206"/>
      <c r="AB476" s="69" t="str">
        <f>IF(CF488&lt;&gt;"",IF(CF488="W",IF(SUM(IF(R475&gt;R473,1,0),IF(T475&gt;T473,1,0),IF(V475&gt;V473,1,0),IF(X475&gt;X473,1,0),IF(Z475&gt;Z473,1,0))&lt;&gt;3,"E",""),""),"")</f>
        <v/>
      </c>
      <c r="AC476" s="2"/>
      <c r="AD476" s="2"/>
      <c r="AE476" s="2"/>
      <c r="AF476" s="2"/>
      <c r="AG476" s="2"/>
      <c r="AH476" s="2"/>
      <c r="AI476" s="2"/>
      <c r="AJ476" s="2"/>
      <c r="AK476" s="2"/>
      <c r="AL476" s="2"/>
      <c r="AM476" s="2"/>
      <c r="AN476" s="2"/>
      <c r="AO476" s="2"/>
      <c r="AP476" s="2"/>
      <c r="AQ476" s="154" t="str">
        <f>CONCATENATE($A460," ",$D460,","," ",$F458)</f>
        <v>Group: 8, Men's Singles</v>
      </c>
      <c r="AR476" s="155"/>
      <c r="AS476" s="155"/>
      <c r="AT476" s="155"/>
      <c r="AU476" s="155"/>
      <c r="AV476" s="155"/>
      <c r="AW476" s="155"/>
      <c r="AX476" s="155"/>
      <c r="AY476" s="155"/>
      <c r="AZ476" s="155"/>
      <c r="BA476" s="155"/>
      <c r="BB476" s="155"/>
      <c r="BC476" s="156"/>
      <c r="BD476" s="163">
        <f>A481</f>
        <v>3</v>
      </c>
      <c r="BE476" s="164"/>
      <c r="BF476" s="183" t="str">
        <f>C481</f>
        <v>A</v>
      </c>
      <c r="BG476" s="185" t="str">
        <f>IF(VLOOKUP($BF476,$A462:$C468,3,FALSE)=0,"",CONCATENATE(VLOOKUP(VLOOKUP($BF476,$A462:$C468,3,FALSE),Players!$C:$G,4,FALSE)," ",VLOOKUP($BF476,$A462:$C468,3,FALSE)," ",IF(ISERROR(VLOOKUP(VLOOKUP($BF476,$A462:$C468,3,FALSE),Players!$C:$G,5,FALSE)),"()",CONCATENATE("(",VLOOKUP(VLOOKUP($BF476,$A462:$C468,3,FALSE),Players!$C:$G,5,FALSE),")"))))</f>
        <v/>
      </c>
      <c r="BH476" s="186"/>
      <c r="BI476" s="186"/>
      <c r="BJ476" s="186"/>
      <c r="BK476" s="186"/>
      <c r="BL476" s="186"/>
      <c r="BM476" s="186"/>
      <c r="BN476" s="186"/>
      <c r="BO476" s="186"/>
      <c r="BP476" s="186"/>
      <c r="BQ476" s="186"/>
      <c r="BR476" s="186"/>
      <c r="BS476" s="186"/>
      <c r="BT476" s="186"/>
      <c r="BU476" s="187"/>
      <c r="BV476" s="170" t="str">
        <f>IF(D481&lt;&gt;"",D481,"")</f>
        <v/>
      </c>
      <c r="BW476" s="171"/>
      <c r="BX476" s="170" t="str">
        <f>IF(F481&lt;&gt;"",F481,"")</f>
        <v/>
      </c>
      <c r="BY476" s="171"/>
      <c r="BZ476" s="170" t="str">
        <f>IF(H481&lt;&gt;"",H481,"")</f>
        <v/>
      </c>
      <c r="CA476" s="171"/>
      <c r="CB476" s="170" t="str">
        <f>IF(J481&lt;&gt;"",J481,"")</f>
        <v/>
      </c>
      <c r="CC476" s="171"/>
      <c r="CD476" s="170" t="str">
        <f>IF(L481&lt;&gt;"",L481,"")</f>
        <v/>
      </c>
      <c r="CE476" s="171"/>
      <c r="CF476" s="174" t="str">
        <f>IF($CD476=$CD478,IF($CB476=$CB478,IF($BZ476&lt;&gt;"",IF($BZ476&gt;$BZ478,"W","L"),""),IF($CB476&gt;$CB478,"W","L")),IF($CD476&gt;$CD478,"W","L"))</f>
        <v/>
      </c>
    </row>
    <row r="477" spans="1:84" ht="11.25" customHeight="1">
      <c r="A477" s="170">
        <v>2</v>
      </c>
      <c r="B477" s="191"/>
      <c r="C477" s="183" t="str">
        <f>IF($D458="1P","B","B")</f>
        <v>B</v>
      </c>
      <c r="D477" s="197"/>
      <c r="E477" s="198"/>
      <c r="F477" s="197"/>
      <c r="G477" s="198"/>
      <c r="H477" s="197"/>
      <c r="I477" s="198"/>
      <c r="J477" s="197"/>
      <c r="K477" s="198"/>
      <c r="L477" s="197"/>
      <c r="M477" s="208"/>
      <c r="N477" s="69" t="str">
        <f>IF(CF466&lt;&gt;"",IF(CF466="W",IF(SUM(IF(D477&gt;D479,1,0),IF(F477&gt;F479,1,0),IF(H477&gt;H479,1,0),IF(J477&gt;J479,1,0),IF(L477&gt;L479,1,0))&lt;&gt;3,"E",""),""),"")</f>
        <v/>
      </c>
      <c r="O477" s="170">
        <v>5</v>
      </c>
      <c r="P477" s="191"/>
      <c r="Q477" s="183" t="str">
        <f>IF($D458="1P","A","A")</f>
        <v>A</v>
      </c>
      <c r="R477" s="197"/>
      <c r="S477" s="198"/>
      <c r="T477" s="197"/>
      <c r="U477" s="198"/>
      <c r="V477" s="197"/>
      <c r="W477" s="198"/>
      <c r="X477" s="197"/>
      <c r="Y477" s="198"/>
      <c r="Z477" s="197"/>
      <c r="AA477" s="208"/>
      <c r="AB477" s="69" t="str">
        <f>IF(CF496&lt;&gt;"",IF(CF496="W",IF(SUM(IF(R477&gt;R479,1,0),IF(T477&gt;T479,1,0),IF(V477&gt;V479,1,0),IF(X477&gt;X479,1,0),IF(Z477&gt;Z479,1,0))&lt;&gt;3,"E",""),""),"")</f>
        <v/>
      </c>
      <c r="AP477" s="3"/>
      <c r="AQ477" s="157"/>
      <c r="AR477" s="158"/>
      <c r="AS477" s="158"/>
      <c r="AT477" s="158"/>
      <c r="AU477" s="158"/>
      <c r="AV477" s="158"/>
      <c r="AW477" s="158"/>
      <c r="AX477" s="158"/>
      <c r="AY477" s="158"/>
      <c r="AZ477" s="158"/>
      <c r="BA477" s="158"/>
      <c r="BB477" s="158"/>
      <c r="BC477" s="159"/>
      <c r="BD477" s="165"/>
      <c r="BE477" s="166"/>
      <c r="BF477" s="184"/>
      <c r="BG477" s="188"/>
      <c r="BH477" s="189"/>
      <c r="BI477" s="189"/>
      <c r="BJ477" s="189"/>
      <c r="BK477" s="189"/>
      <c r="BL477" s="189"/>
      <c r="BM477" s="189"/>
      <c r="BN477" s="189"/>
      <c r="BO477" s="189"/>
      <c r="BP477" s="189"/>
      <c r="BQ477" s="189"/>
      <c r="BR477" s="189"/>
      <c r="BS477" s="189"/>
      <c r="BT477" s="189"/>
      <c r="BU477" s="190"/>
      <c r="BV477" s="172"/>
      <c r="BW477" s="173"/>
      <c r="BX477" s="172"/>
      <c r="BY477" s="173"/>
      <c r="BZ477" s="172"/>
      <c r="CA477" s="173"/>
      <c r="CB477" s="172"/>
      <c r="CC477" s="173"/>
      <c r="CD477" s="172"/>
      <c r="CE477" s="173"/>
      <c r="CF477" s="174"/>
    </row>
    <row r="478" spans="1:84" ht="11.25" customHeight="1">
      <c r="A478" s="192"/>
      <c r="B478" s="193"/>
      <c r="C478" s="196"/>
      <c r="D478" s="199"/>
      <c r="E478" s="200"/>
      <c r="F478" s="199"/>
      <c r="G478" s="200"/>
      <c r="H478" s="199"/>
      <c r="I478" s="200"/>
      <c r="J478" s="199"/>
      <c r="K478" s="200"/>
      <c r="L478" s="199"/>
      <c r="M478" s="209"/>
      <c r="N478" s="69" t="str">
        <f>IF(CF466&lt;&gt;"",IF(ISERROR(AND(BV470="",BX470="",BZ470="",CB470="",CD470="")),"E",IF(AND(BV470="",BX470="",BZ470="",CB470="",CD470=""),"","E")),"")</f>
        <v/>
      </c>
      <c r="O478" s="192"/>
      <c r="P478" s="193"/>
      <c r="Q478" s="196"/>
      <c r="R478" s="199"/>
      <c r="S478" s="200"/>
      <c r="T478" s="199"/>
      <c r="U478" s="200"/>
      <c r="V478" s="199"/>
      <c r="W478" s="200"/>
      <c r="X478" s="199"/>
      <c r="Y478" s="200"/>
      <c r="Z478" s="199"/>
      <c r="AA478" s="209"/>
      <c r="AB478" s="69" t="str">
        <f>IF(CF496&lt;&gt;"",IF(ISERROR(AND(BV500="",BX500="",BZ500="",CB500="",CD500="")),"E",IF(AND(BV500="",BX500="",BZ500="",CB500="",CD500=""),"","E")),"")</f>
        <v/>
      </c>
      <c r="AP478" s="3"/>
      <c r="AQ478" s="157"/>
      <c r="AR478" s="158"/>
      <c r="AS478" s="158"/>
      <c r="AT478" s="158"/>
      <c r="AU478" s="158"/>
      <c r="AV478" s="158"/>
      <c r="AW478" s="158"/>
      <c r="AX478" s="158"/>
      <c r="AY478" s="158"/>
      <c r="AZ478" s="158"/>
      <c r="BA478" s="158"/>
      <c r="BB478" s="158"/>
      <c r="BC478" s="159"/>
      <c r="BD478" s="165"/>
      <c r="BE478" s="166"/>
      <c r="BF478" s="175" t="str">
        <f>C483</f>
        <v>B</v>
      </c>
      <c r="BG478" s="177" t="str">
        <f>IF(VLOOKUP($BF478,$A462:$C468,3,FALSE)=0,"",CONCATENATE(VLOOKUP(VLOOKUP($BF478,$A462:$C468,3,FALSE),Players!$C:$G,4,FALSE)," ",VLOOKUP($BF478,$A462:$C468,3,FALSE)," ",IF(ISERROR(VLOOKUP(VLOOKUP($BF478,$A462:$C468,3,FALSE),Players!$C:$G,5,FALSE)),"()",CONCATENATE("(",VLOOKUP(VLOOKUP($BF478,$A462:$C468,3,FALSE),Players!$C:$G,5,FALSE),")"))))</f>
        <v/>
      </c>
      <c r="BH478" s="178"/>
      <c r="BI478" s="178"/>
      <c r="BJ478" s="178"/>
      <c r="BK478" s="178"/>
      <c r="BL478" s="178"/>
      <c r="BM478" s="178"/>
      <c r="BN478" s="178"/>
      <c r="BO478" s="178"/>
      <c r="BP478" s="178"/>
      <c r="BQ478" s="178"/>
      <c r="BR478" s="178"/>
      <c r="BS478" s="178"/>
      <c r="BT478" s="178"/>
      <c r="BU478" s="179"/>
      <c r="BV478" s="150" t="str">
        <f>IF(D483&lt;&gt;"",D483,"")</f>
        <v/>
      </c>
      <c r="BW478" s="151"/>
      <c r="BX478" s="150" t="str">
        <f>IF(F483&lt;&gt;"",F483,"")</f>
        <v/>
      </c>
      <c r="BY478" s="151"/>
      <c r="BZ478" s="150" t="str">
        <f>IF(H483&lt;&gt;"",H483,"")</f>
        <v/>
      </c>
      <c r="CA478" s="151"/>
      <c r="CB478" s="150" t="str">
        <f>IF(J483&lt;&gt;"",J483,"")</f>
        <v/>
      </c>
      <c r="CC478" s="151"/>
      <c r="CD478" s="150" t="str">
        <f>IF(L483&lt;&gt;"",L483,"")</f>
        <v/>
      </c>
      <c r="CE478" s="151"/>
      <c r="CF478" s="174" t="str">
        <f>IF($CF476&lt;&gt;"",IF(CF476="W","L","W"),"")</f>
        <v/>
      </c>
    </row>
    <row r="479" spans="1:84" ht="11.25" customHeight="1" thickBot="1">
      <c r="A479" s="192"/>
      <c r="B479" s="193"/>
      <c r="C479" s="175" t="str">
        <f>IF($D458="1P","C","D")</f>
        <v>D</v>
      </c>
      <c r="D479" s="201"/>
      <c r="E479" s="202"/>
      <c r="F479" s="201"/>
      <c r="G479" s="202"/>
      <c r="H479" s="201"/>
      <c r="I479" s="202"/>
      <c r="J479" s="201"/>
      <c r="K479" s="202"/>
      <c r="L479" s="201"/>
      <c r="M479" s="205"/>
      <c r="N479" s="69" t="str">
        <f>IF(CF466&lt;&gt;"",IF(ISERROR(AND(BV470="",BX470="",BZ470="",CB470="",CD470="")),"E",IF(AND(BV470="",BX470="",BZ470="",CB470="",CD470=""),"","E")),"")</f>
        <v/>
      </c>
      <c r="O479" s="192"/>
      <c r="P479" s="193"/>
      <c r="Q479" s="175" t="str">
        <f>IF($D458="1P","B","D")</f>
        <v>D</v>
      </c>
      <c r="R479" s="201"/>
      <c r="S479" s="202"/>
      <c r="T479" s="201"/>
      <c r="U479" s="202"/>
      <c r="V479" s="201"/>
      <c r="W479" s="202"/>
      <c r="X479" s="201"/>
      <c r="Y479" s="202"/>
      <c r="Z479" s="201"/>
      <c r="AA479" s="205"/>
      <c r="AB479" s="69" t="str">
        <f>IF(CF496&lt;&gt;"",IF(ISERROR(AND(BV500="",BX500="",BZ500="",CB500="",CD500="")),"E",IF(AND(BV500="",BX500="",BZ500="",CB500="",CD500=""),"","E")),"")</f>
        <v/>
      </c>
      <c r="AP479" s="3"/>
      <c r="AQ479" s="160"/>
      <c r="AR479" s="161"/>
      <c r="AS479" s="161"/>
      <c r="AT479" s="161"/>
      <c r="AU479" s="161"/>
      <c r="AV479" s="161"/>
      <c r="AW479" s="161"/>
      <c r="AX479" s="161"/>
      <c r="AY479" s="161"/>
      <c r="AZ479" s="161"/>
      <c r="BA479" s="161"/>
      <c r="BB479" s="161"/>
      <c r="BC479" s="162"/>
      <c r="BD479" s="167"/>
      <c r="BE479" s="168"/>
      <c r="BF479" s="176"/>
      <c r="BG479" s="180"/>
      <c r="BH479" s="181"/>
      <c r="BI479" s="181"/>
      <c r="BJ479" s="181"/>
      <c r="BK479" s="181"/>
      <c r="BL479" s="181"/>
      <c r="BM479" s="181"/>
      <c r="BN479" s="181"/>
      <c r="BO479" s="181"/>
      <c r="BP479" s="181"/>
      <c r="BQ479" s="181"/>
      <c r="BR479" s="181"/>
      <c r="BS479" s="181"/>
      <c r="BT479" s="181"/>
      <c r="BU479" s="182"/>
      <c r="BV479" s="152"/>
      <c r="BW479" s="153"/>
      <c r="BX479" s="152"/>
      <c r="BY479" s="153"/>
      <c r="BZ479" s="152"/>
      <c r="CA479" s="153"/>
      <c r="CB479" s="152"/>
      <c r="CC479" s="153"/>
      <c r="CD479" s="152"/>
      <c r="CE479" s="153"/>
      <c r="CF479" s="174"/>
    </row>
    <row r="480" spans="1:84" ht="11.25" customHeight="1" thickBot="1">
      <c r="A480" s="194"/>
      <c r="B480" s="195"/>
      <c r="C480" s="207"/>
      <c r="D480" s="203"/>
      <c r="E480" s="204"/>
      <c r="F480" s="203"/>
      <c r="G480" s="204"/>
      <c r="H480" s="203"/>
      <c r="I480" s="204"/>
      <c r="J480" s="203"/>
      <c r="K480" s="204"/>
      <c r="L480" s="203"/>
      <c r="M480" s="206"/>
      <c r="N480" s="69" t="str">
        <f>IF(CF468&lt;&gt;"",IF(CF468="W",IF(SUM(IF(D479&gt;D477,1,0),IF(F479&gt;F477,1,0),IF(H479&gt;H477,1,0),IF(J479&gt;J477,1,0),IF(L479&gt;L477,1,0))&lt;&gt;3,"E",""),""),"")</f>
        <v/>
      </c>
      <c r="O480" s="194"/>
      <c r="P480" s="195"/>
      <c r="Q480" s="207"/>
      <c r="R480" s="203"/>
      <c r="S480" s="204"/>
      <c r="T480" s="203"/>
      <c r="U480" s="204"/>
      <c r="V480" s="203"/>
      <c r="W480" s="204"/>
      <c r="X480" s="203"/>
      <c r="Y480" s="204"/>
      <c r="Z480" s="203"/>
      <c r="AA480" s="206"/>
      <c r="AB480" s="69" t="str">
        <f>IF(CF498&lt;&gt;"",IF(CF498="W",IF(SUM(IF(R479&gt;R477,1,0),IF(T479&gt;T477,1,0),IF(V479&gt;V477,1,0),IF(X479&gt;X477,1,0),IF(Z479&gt;Z477,1,0))&lt;&gt;3,"E",""),""),"")</f>
        <v/>
      </c>
      <c r="AP480" s="3"/>
      <c r="AQ480" s="126"/>
      <c r="AR480" s="126"/>
      <c r="AS480" s="126"/>
      <c r="AT480" s="126"/>
      <c r="AU480" s="126"/>
      <c r="AV480" s="126"/>
      <c r="AW480" s="126"/>
      <c r="AX480" s="126"/>
      <c r="AY480" s="126"/>
      <c r="AZ480" s="126"/>
      <c r="BA480" s="126"/>
      <c r="BB480" s="126"/>
      <c r="BC480" s="126"/>
      <c r="BV480" s="169" t="str">
        <f>IF(CF476&lt;&gt;"",IF(AND(AND(BV476&gt;-1,BV478&gt;-1),OR(BV476&gt;10,BV478&gt;10),ABS(BV476-BV478)&gt;1,IF(OR(BV476&gt;11,BV478&gt;11),ABS(BV476-BV478)=2,TRUE),BV476=INT(BV476),BV478=INT(BV478)),"","Error"),"")</f>
        <v/>
      </c>
      <c r="BW480" s="169"/>
      <c r="BX480" s="169" t="str">
        <f>IF(CF476&lt;&gt;"",IF(AND(AND(BX476&gt;-1,BX478&gt;-1),OR(BX476&gt;10,BX478&gt;10),ABS(BX476-BX478)&gt;1,IF(OR(BX476&gt;11,BX478&gt;11),ABS(BX476-BX478)=2,TRUE),BX476=INT(BX476),BX478=INT(BX478)),"","Error"),"")</f>
        <v/>
      </c>
      <c r="BY480" s="169"/>
      <c r="BZ480" s="169" t="str">
        <f>IF(CF476&lt;&gt;"",IF(AND(AND(BZ476&gt;-1,BZ478&gt;-1),OR(BZ476&gt;10,BZ478&gt;10),ABS(BZ476-BZ478)&gt;1,IF(OR(BZ476&gt;11,BZ478&gt;11),ABS(BZ476-BZ478)=2,TRUE),BZ476=INT(BZ476),BZ478=INT(BZ478)),"","Error"),"")</f>
        <v/>
      </c>
      <c r="CA480" s="169"/>
      <c r="CB480" s="169" t="str">
        <f>IF(AND(CF476&lt;&gt;"",CB476&lt;&gt;""),IF(AND(AND(CB476&gt;-1,CB478&gt;-1),OR(CB476&gt;10,CB478&gt;10),ABS(CB476-CB478)&gt;1,IF(OR(CB476&gt;11,CB478&gt;11),ABS(CB476-CB478)=2,TRUE),CB476=INT(CB476),CB478=INT(CB478)),"","Error"),"")</f>
        <v/>
      </c>
      <c r="CC480" s="169"/>
      <c r="CD480" s="169" t="str">
        <f>IF(AND(CF476&lt;&gt;"",CD476&lt;&gt;""),IF(AND(AND(CD476&gt;-1,CD478&gt;-1),OR(CD476&gt;10,CD478&gt;10),ABS(CD476-CD478)&gt;1,IF(OR(CD476&gt;11,CD478&gt;11),ABS(CD476-CD478)=2,TRUE),CD476=INT(CD476),CD478=INT(CD478)),"","Error"),"")</f>
        <v/>
      </c>
      <c r="CE480" s="169"/>
    </row>
    <row r="481" spans="1:84" ht="11.25" customHeight="1">
      <c r="A481" s="170">
        <v>3</v>
      </c>
      <c r="B481" s="191"/>
      <c r="C481" s="183" t="str">
        <f>IF($D458="1P","A","A")</f>
        <v>A</v>
      </c>
      <c r="D481" s="197"/>
      <c r="E481" s="198"/>
      <c r="F481" s="197"/>
      <c r="G481" s="198"/>
      <c r="H481" s="197"/>
      <c r="I481" s="198"/>
      <c r="J481" s="197"/>
      <c r="K481" s="198"/>
      <c r="L481" s="197"/>
      <c r="M481" s="208"/>
      <c r="N481" s="69" t="str">
        <f>IF(CF476&lt;&gt;"",IF(CF476="W",IF(SUM(IF(D481&gt;D483,1,0),IF(F481&gt;F483,1,0),IF(H481&gt;H483,1,0),IF(J481&gt;J483,1,0),IF(L481&gt;L483,1,0))&lt;&gt;3,"E",""),""),"")</f>
        <v/>
      </c>
      <c r="O481" s="170">
        <v>6</v>
      </c>
      <c r="P481" s="191"/>
      <c r="Q481" s="183" t="str">
        <f>IF($D458="1P","C","B")</f>
        <v>B</v>
      </c>
      <c r="R481" s="197"/>
      <c r="S481" s="198"/>
      <c r="T481" s="197"/>
      <c r="U481" s="198"/>
      <c r="V481" s="197"/>
      <c r="W481" s="198"/>
      <c r="X481" s="197"/>
      <c r="Y481" s="198"/>
      <c r="Z481" s="197"/>
      <c r="AA481" s="208"/>
      <c r="AB481" s="69" t="str">
        <f>IF(CF506&lt;&gt;"",IF(CF506="W",IF(SUM(IF(R481&gt;R483,1,0),IF(T481&gt;T483,1,0),IF(V481&gt;V483,1,0),IF(X481&gt;X483,1,0),IF(Z481&gt;Z483,1,0))&lt;&gt;3,"E",""),""),"")</f>
        <v/>
      </c>
      <c r="AP481" s="3"/>
      <c r="AQ481" s="126"/>
      <c r="AR481" s="126"/>
      <c r="AS481" s="126"/>
      <c r="AT481" s="126"/>
      <c r="AU481" s="126"/>
      <c r="AV481" s="126"/>
      <c r="AW481" s="126"/>
      <c r="AX481" s="126"/>
      <c r="AY481" s="126"/>
      <c r="AZ481" s="126"/>
      <c r="BA481" s="126"/>
      <c r="BB481" s="126"/>
      <c r="BC481" s="126"/>
    </row>
    <row r="482" spans="1:84" ht="11.25" customHeight="1">
      <c r="A482" s="192"/>
      <c r="B482" s="193"/>
      <c r="C482" s="196"/>
      <c r="D482" s="199"/>
      <c r="E482" s="200"/>
      <c r="F482" s="199"/>
      <c r="G482" s="200"/>
      <c r="H482" s="199"/>
      <c r="I482" s="200"/>
      <c r="J482" s="199"/>
      <c r="K482" s="200"/>
      <c r="L482" s="199"/>
      <c r="M482" s="209"/>
      <c r="N482" s="69" t="str">
        <f>IF(CF476&lt;&gt;"",IF(ISERROR(AND(BV480="",BX480="",BZ480="",CB480="",CD480="")),"E",IF(AND(BV480="",BX480="",BZ480="",CB480="",CD480=""),"","E")),"")</f>
        <v/>
      </c>
      <c r="O482" s="192"/>
      <c r="P482" s="193"/>
      <c r="Q482" s="196"/>
      <c r="R482" s="199"/>
      <c r="S482" s="200"/>
      <c r="T482" s="199"/>
      <c r="U482" s="200"/>
      <c r="V482" s="199"/>
      <c r="W482" s="200"/>
      <c r="X482" s="199"/>
      <c r="Y482" s="200"/>
      <c r="Z482" s="199"/>
      <c r="AA482" s="209"/>
      <c r="AB482" s="69" t="str">
        <f>IF(CF506&lt;&gt;"",IF(ISERROR(AND(BV510="",BX510="",BZ510="",CB510="",CD510="")),"E",IF(AND(BV510="",BX510="",BZ510="",CB510="",CD510=""),"","E")),"")</f>
        <v/>
      </c>
      <c r="AP482" s="3"/>
      <c r="AQ482" s="127"/>
      <c r="AR482" s="127"/>
      <c r="AS482" s="127"/>
      <c r="AT482" s="127"/>
      <c r="AU482" s="127"/>
      <c r="AV482" s="127"/>
      <c r="AW482" s="127"/>
      <c r="AX482" s="127"/>
      <c r="AY482" s="127"/>
      <c r="AZ482" s="127"/>
      <c r="BA482" s="127"/>
      <c r="BB482" s="127"/>
      <c r="BC482" s="127"/>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3"/>
    </row>
    <row r="483" spans="1:84" ht="11.25" customHeight="1">
      <c r="A483" s="192"/>
      <c r="B483" s="193"/>
      <c r="C483" s="175" t="str">
        <f>IF($D458="1P","C","B")</f>
        <v>B</v>
      </c>
      <c r="D483" s="201"/>
      <c r="E483" s="202"/>
      <c r="F483" s="201"/>
      <c r="G483" s="202"/>
      <c r="H483" s="201"/>
      <c r="I483" s="202"/>
      <c r="J483" s="201"/>
      <c r="K483" s="202"/>
      <c r="L483" s="201"/>
      <c r="M483" s="205"/>
      <c r="N483" s="69" t="str">
        <f>IF(CF476&lt;&gt;"",IF(ISERROR(AND(BV480="",BX480="",BZ480="",CB480="",CD480="")),"E",IF(AND(BV480="",BX480="",BZ480="",CB480="",CD480=""),"","E")),"")</f>
        <v/>
      </c>
      <c r="O483" s="192"/>
      <c r="P483" s="193"/>
      <c r="Q483" s="175" t="str">
        <f>IF($D458="1P","D","C")</f>
        <v>C</v>
      </c>
      <c r="R483" s="201"/>
      <c r="S483" s="202"/>
      <c r="T483" s="201"/>
      <c r="U483" s="202"/>
      <c r="V483" s="201"/>
      <c r="W483" s="202"/>
      <c r="X483" s="201"/>
      <c r="Y483" s="202"/>
      <c r="Z483" s="201"/>
      <c r="AA483" s="205"/>
      <c r="AB483" s="69" t="str">
        <f>IF(CF506&lt;&gt;"",IF(ISERROR(AND(BV510="",BX510="",BZ510="",CB510="",CD510="")),"E",IF(AND(BV510="",BX510="",BZ510="",CB510="",CD510=""),"","E")),"")</f>
        <v/>
      </c>
      <c r="AP483" s="3"/>
      <c r="AQ483" s="128"/>
      <c r="AR483" s="128"/>
      <c r="AS483" s="128"/>
      <c r="AT483" s="128"/>
      <c r="AU483" s="128"/>
      <c r="AV483" s="128"/>
      <c r="AW483" s="128"/>
      <c r="AX483" s="128"/>
      <c r="AY483" s="128"/>
      <c r="AZ483" s="128"/>
      <c r="BA483" s="128"/>
      <c r="BB483" s="128"/>
      <c r="BC483" s="128"/>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3"/>
    </row>
    <row r="484" spans="1:84" ht="11.25" customHeight="1" thickBot="1">
      <c r="A484" s="194"/>
      <c r="B484" s="195"/>
      <c r="C484" s="207"/>
      <c r="D484" s="203"/>
      <c r="E484" s="204"/>
      <c r="F484" s="203"/>
      <c r="G484" s="204"/>
      <c r="H484" s="203"/>
      <c r="I484" s="204"/>
      <c r="J484" s="203"/>
      <c r="K484" s="204"/>
      <c r="L484" s="203"/>
      <c r="M484" s="206"/>
      <c r="N484" s="69" t="str">
        <f>IF(CF478&lt;&gt;"",IF(CF478="W",IF(SUM(IF(D483&gt;D481,1,0),IF(F483&gt;F481,1,0),IF(H483&gt;H481,1,0),IF(J483&gt;J481,1,0),IF(L483&gt;L481,1,0))&lt;&gt;3,"E",""),""),"")</f>
        <v/>
      </c>
      <c r="O484" s="194"/>
      <c r="P484" s="195"/>
      <c r="Q484" s="207"/>
      <c r="R484" s="203"/>
      <c r="S484" s="204"/>
      <c r="T484" s="203"/>
      <c r="U484" s="204"/>
      <c r="V484" s="203"/>
      <c r="W484" s="204"/>
      <c r="X484" s="203"/>
      <c r="Y484" s="204"/>
      <c r="Z484" s="203"/>
      <c r="AA484" s="206"/>
      <c r="AB484" s="69" t="str">
        <f>IF(CF508&lt;&gt;"",IF(CF508="W",IF(SUM(IF(R483&gt;R481,1,0),IF(T483&gt;T481,1,0),IF(V483&gt;V481,1,0),IF(X483&gt;X481,1,0),IF(Z483&gt;Z481,1,0))&lt;&gt;3,"E",""),""),"")</f>
        <v/>
      </c>
      <c r="AP484" s="3"/>
      <c r="AQ484" s="126"/>
      <c r="AR484" s="126"/>
      <c r="AS484" s="126"/>
      <c r="AT484" s="126"/>
      <c r="AU484" s="126"/>
      <c r="AV484" s="126"/>
      <c r="AW484" s="126"/>
      <c r="AX484" s="126"/>
      <c r="AY484" s="126"/>
      <c r="AZ484" s="126"/>
      <c r="BA484" s="126"/>
      <c r="BB484" s="126"/>
      <c r="BC484" s="126"/>
      <c r="CF484" s="3"/>
    </row>
    <row r="485" spans="1:84" ht="11.25" customHeight="1" thickBo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P485" s="3"/>
      <c r="AQ485" s="127"/>
      <c r="AR485" s="127"/>
      <c r="AS485" s="127"/>
      <c r="AT485" s="127"/>
      <c r="AU485" s="127"/>
      <c r="AV485" s="127"/>
      <c r="AW485" s="127"/>
      <c r="AX485" s="127"/>
      <c r="AY485" s="127"/>
      <c r="AZ485" s="127"/>
      <c r="BA485" s="127"/>
      <c r="BB485" s="127"/>
      <c r="BC485" s="127"/>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3"/>
    </row>
    <row r="486" spans="1:84" ht="11.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P486" s="3"/>
      <c r="AQ486" s="154" t="str">
        <f>CONCATENATE($A460," ",$D460,","," ",$F458)</f>
        <v>Group: 8, Men's Singles</v>
      </c>
      <c r="AR486" s="155"/>
      <c r="AS486" s="155"/>
      <c r="AT486" s="155"/>
      <c r="AU486" s="155"/>
      <c r="AV486" s="155"/>
      <c r="AW486" s="155"/>
      <c r="AX486" s="155"/>
      <c r="AY486" s="155"/>
      <c r="AZ486" s="155"/>
      <c r="BA486" s="155"/>
      <c r="BB486" s="155"/>
      <c r="BC486" s="156"/>
      <c r="BD486" s="163">
        <f>O473</f>
        <v>4</v>
      </c>
      <c r="BE486" s="164"/>
      <c r="BF486" s="183" t="str">
        <f>Q473</f>
        <v>C</v>
      </c>
      <c r="BG486" s="185" t="str">
        <f>IF(VLOOKUP($BF486,$A462:$C468,3,FALSE)=0,"",CONCATENATE(VLOOKUP(VLOOKUP($BF486,$A462:$C468,3,FALSE),Players!$C:$G,4,FALSE)," ",VLOOKUP($BF486,$A462:$C468,3,FALSE)," ",IF(ISERROR(VLOOKUP(VLOOKUP($BF486,$A462:$C468,3,FALSE),Players!$C:$G,5,FALSE)),"()",CONCATENATE("(",VLOOKUP(VLOOKUP($BF486,$A462:$C468,3,FALSE),Players!$C:$G,5,FALSE),")"))))</f>
        <v/>
      </c>
      <c r="BH486" s="186"/>
      <c r="BI486" s="186"/>
      <c r="BJ486" s="186"/>
      <c r="BK486" s="186"/>
      <c r="BL486" s="186"/>
      <c r="BM486" s="186"/>
      <c r="BN486" s="186"/>
      <c r="BO486" s="186"/>
      <c r="BP486" s="186"/>
      <c r="BQ486" s="186"/>
      <c r="BR486" s="186"/>
      <c r="BS486" s="186"/>
      <c r="BT486" s="186"/>
      <c r="BU486" s="187"/>
      <c r="BV486" s="170" t="str">
        <f>IF(R473&lt;&gt;"",R473,"")</f>
        <v/>
      </c>
      <c r="BW486" s="171"/>
      <c r="BX486" s="170" t="str">
        <f>IF(T473&lt;&gt;"",T473,"")</f>
        <v/>
      </c>
      <c r="BY486" s="171"/>
      <c r="BZ486" s="170" t="str">
        <f>IF(V473&lt;&gt;"",V473,"")</f>
        <v/>
      </c>
      <c r="CA486" s="171"/>
      <c r="CB486" s="170" t="str">
        <f>IF(X473&lt;&gt;"",X473,"")</f>
        <v/>
      </c>
      <c r="CC486" s="171"/>
      <c r="CD486" s="170" t="str">
        <f>IF(Z473&lt;&gt;"",Z473,"")</f>
        <v/>
      </c>
      <c r="CE486" s="171"/>
      <c r="CF486" s="174" t="str">
        <f>IF($CD486=$CD488,IF($CB486=$CB488,IF($BZ486&lt;&gt;"",IF($BZ486&gt;$BZ488,"W","L"),""),IF($CB486&gt;$CB488,"W","L")),IF($CD486&gt;$CD488,"W","L"))</f>
        <v/>
      </c>
    </row>
    <row r="487" spans="1:84" ht="11.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P487" s="3"/>
      <c r="AQ487" s="157"/>
      <c r="AR487" s="158"/>
      <c r="AS487" s="158"/>
      <c r="AT487" s="158"/>
      <c r="AU487" s="158"/>
      <c r="AV487" s="158"/>
      <c r="AW487" s="158"/>
      <c r="AX487" s="158"/>
      <c r="AY487" s="158"/>
      <c r="AZ487" s="158"/>
      <c r="BA487" s="158"/>
      <c r="BB487" s="158"/>
      <c r="BC487" s="159"/>
      <c r="BD487" s="165"/>
      <c r="BE487" s="166"/>
      <c r="BF487" s="184"/>
      <c r="BG487" s="188"/>
      <c r="BH487" s="189"/>
      <c r="BI487" s="189"/>
      <c r="BJ487" s="189"/>
      <c r="BK487" s="189"/>
      <c r="BL487" s="189"/>
      <c r="BM487" s="189"/>
      <c r="BN487" s="189"/>
      <c r="BO487" s="189"/>
      <c r="BP487" s="189"/>
      <c r="BQ487" s="189"/>
      <c r="BR487" s="189"/>
      <c r="BS487" s="189"/>
      <c r="BT487" s="189"/>
      <c r="BU487" s="190"/>
      <c r="BV487" s="172"/>
      <c r="BW487" s="173"/>
      <c r="BX487" s="172"/>
      <c r="BY487" s="173"/>
      <c r="BZ487" s="172"/>
      <c r="CA487" s="173"/>
      <c r="CB487" s="172"/>
      <c r="CC487" s="173"/>
      <c r="CD487" s="172"/>
      <c r="CE487" s="173"/>
      <c r="CF487" s="174"/>
    </row>
    <row r="488" spans="1:84" ht="11.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P488" s="3"/>
      <c r="AQ488" s="157"/>
      <c r="AR488" s="158"/>
      <c r="AS488" s="158"/>
      <c r="AT488" s="158"/>
      <c r="AU488" s="158"/>
      <c r="AV488" s="158"/>
      <c r="AW488" s="158"/>
      <c r="AX488" s="158"/>
      <c r="AY488" s="158"/>
      <c r="AZ488" s="158"/>
      <c r="BA488" s="158"/>
      <c r="BB488" s="158"/>
      <c r="BC488" s="159"/>
      <c r="BD488" s="165"/>
      <c r="BE488" s="166"/>
      <c r="BF488" s="175" t="str">
        <f>Q475</f>
        <v>D</v>
      </c>
      <c r="BG488" s="177" t="str">
        <f>IF(VLOOKUP($BF488,$A462:$C468,3,FALSE)=0,"",CONCATENATE(VLOOKUP(VLOOKUP($BF488,$A462:$C468,3,FALSE),Players!$C:$G,4,FALSE)," ",VLOOKUP($BF488,$A462:$C468,3,FALSE)," ",IF(ISERROR(VLOOKUP(VLOOKUP($BF488,$A462:$C468,3,FALSE),Players!$C:$G,5,FALSE)),"()",CONCATENATE("(",VLOOKUP(VLOOKUP($BF488,$A462:$C468,3,FALSE),Players!$C:$G,5,FALSE),")"))))</f>
        <v/>
      </c>
      <c r="BH488" s="178"/>
      <c r="BI488" s="178"/>
      <c r="BJ488" s="178"/>
      <c r="BK488" s="178"/>
      <c r="BL488" s="178"/>
      <c r="BM488" s="178"/>
      <c r="BN488" s="178"/>
      <c r="BO488" s="178"/>
      <c r="BP488" s="178"/>
      <c r="BQ488" s="178"/>
      <c r="BR488" s="178"/>
      <c r="BS488" s="178"/>
      <c r="BT488" s="178"/>
      <c r="BU488" s="179"/>
      <c r="BV488" s="150" t="str">
        <f>IF(R475&lt;&gt;"",R475,"")</f>
        <v/>
      </c>
      <c r="BW488" s="151"/>
      <c r="BX488" s="150" t="str">
        <f>IF(T475&lt;&gt;"",T475,"")</f>
        <v/>
      </c>
      <c r="BY488" s="151"/>
      <c r="BZ488" s="150" t="str">
        <f>IF(V475&lt;&gt;"",V475,"")</f>
        <v/>
      </c>
      <c r="CA488" s="151"/>
      <c r="CB488" s="150" t="str">
        <f>IF(X475&lt;&gt;"",X475,"")</f>
        <v/>
      </c>
      <c r="CC488" s="151"/>
      <c r="CD488" s="150" t="str">
        <f>IF(Z475&lt;&gt;"",Z475,"")</f>
        <v/>
      </c>
      <c r="CE488" s="151"/>
      <c r="CF488" s="174" t="str">
        <f>IF($CF486&lt;&gt;"",IF(CF486="W","L","W"),"")</f>
        <v/>
      </c>
    </row>
    <row r="489" spans="1:84" ht="11.25" customHeight="1" thickBo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P489" s="3"/>
      <c r="AQ489" s="160"/>
      <c r="AR489" s="161"/>
      <c r="AS489" s="161"/>
      <c r="AT489" s="161"/>
      <c r="AU489" s="161"/>
      <c r="AV489" s="161"/>
      <c r="AW489" s="161"/>
      <c r="AX489" s="161"/>
      <c r="AY489" s="161"/>
      <c r="AZ489" s="161"/>
      <c r="BA489" s="161"/>
      <c r="BB489" s="161"/>
      <c r="BC489" s="162"/>
      <c r="BD489" s="167"/>
      <c r="BE489" s="168"/>
      <c r="BF489" s="176"/>
      <c r="BG489" s="180"/>
      <c r="BH489" s="181"/>
      <c r="BI489" s="181"/>
      <c r="BJ489" s="181"/>
      <c r="BK489" s="181"/>
      <c r="BL489" s="181"/>
      <c r="BM489" s="181"/>
      <c r="BN489" s="181"/>
      <c r="BO489" s="181"/>
      <c r="BP489" s="181"/>
      <c r="BQ489" s="181"/>
      <c r="BR489" s="181"/>
      <c r="BS489" s="181"/>
      <c r="BT489" s="181"/>
      <c r="BU489" s="182"/>
      <c r="BV489" s="152"/>
      <c r="BW489" s="153"/>
      <c r="BX489" s="152"/>
      <c r="BY489" s="153"/>
      <c r="BZ489" s="152"/>
      <c r="CA489" s="153"/>
      <c r="CB489" s="152"/>
      <c r="CC489" s="153"/>
      <c r="CD489" s="152"/>
      <c r="CE489" s="153"/>
      <c r="CF489" s="174"/>
    </row>
    <row r="490" spans="1:84" ht="11.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P490" s="3"/>
      <c r="AQ490" s="126"/>
      <c r="AR490" s="126"/>
      <c r="AS490" s="126"/>
      <c r="AT490" s="126"/>
      <c r="AU490" s="126"/>
      <c r="AV490" s="126"/>
      <c r="AW490" s="126"/>
      <c r="AX490" s="126"/>
      <c r="AY490" s="126"/>
      <c r="AZ490" s="126"/>
      <c r="BA490" s="126"/>
      <c r="BB490" s="126"/>
      <c r="BC490" s="126"/>
      <c r="BV490" s="169" t="str">
        <f>IF(CF486&lt;&gt;"",IF(AND(AND(BV486&gt;-1,BV488&gt;-1),OR(BV486&gt;10,BV488&gt;10),ABS(BV486-BV488)&gt;1,IF(OR(BV486&gt;11,BV488&gt;11),ABS(BV486-BV488)=2,TRUE),BV486=INT(BV486),BV488=INT(BV488)),"","Error"),"")</f>
        <v/>
      </c>
      <c r="BW490" s="169"/>
      <c r="BX490" s="169" t="str">
        <f>IF(CF486&lt;&gt;"",IF(AND(AND(BX486&gt;-1,BX488&gt;-1),OR(BX486&gt;10,BX488&gt;10),ABS(BX486-BX488)&gt;1,IF(OR(BX486&gt;11,BX488&gt;11),ABS(BX486-BX488)=2,TRUE),BX486=INT(BX486),BX488=INT(BX488)),"","Error"),"")</f>
        <v/>
      </c>
      <c r="BY490" s="169"/>
      <c r="BZ490" s="169" t="str">
        <f>IF(CF486&lt;&gt;"",IF(AND(AND(BZ486&gt;-1,BZ488&gt;-1),OR(BZ486&gt;10,BZ488&gt;10),ABS(BZ486-BZ488)&gt;1,IF(OR(BZ486&gt;11,BZ488&gt;11),ABS(BZ486-BZ488)=2,TRUE),BZ486=INT(BZ486),BZ488=INT(BZ488)),"","Error"),"")</f>
        <v/>
      </c>
      <c r="CA490" s="169"/>
      <c r="CB490" s="169" t="str">
        <f>IF(AND(CF486&lt;&gt;"",CB486&lt;&gt;""),IF(AND(AND(CB486&gt;-1,CB488&gt;-1),OR(CB486&gt;10,CB488&gt;10),ABS(CB486-CB488)&gt;1,IF(OR(CB486&gt;11,CB488&gt;11),ABS(CB486-CB488)=2,TRUE),CB486=INT(CB486),CB488=INT(CB488)),"","Error"),"")</f>
        <v/>
      </c>
      <c r="CC490" s="169"/>
      <c r="CD490" s="169" t="str">
        <f>IF(AND(CF486&lt;&gt;"",CD486&lt;&gt;""),IF(AND(AND(CD486&gt;-1,CD488&gt;-1),OR(CD486&gt;10,CD488&gt;10),ABS(CD486-CD488)&gt;1,IF(OR(CD486&gt;11,CD488&gt;11),ABS(CD486-CD488)=2,TRUE),CD486=INT(CD486),CD488=INT(CD488)),"","Error"),"")</f>
        <v/>
      </c>
      <c r="CE490" s="169"/>
      <c r="CF490" s="3"/>
    </row>
    <row r="491" spans="1:84" ht="11.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P491" s="3"/>
      <c r="AQ491" s="126"/>
      <c r="AR491" s="126"/>
      <c r="AS491" s="126"/>
      <c r="AT491" s="126"/>
      <c r="AU491" s="126"/>
      <c r="AV491" s="126"/>
      <c r="AW491" s="126"/>
      <c r="AX491" s="126"/>
      <c r="AY491" s="126"/>
      <c r="AZ491" s="126"/>
      <c r="BA491" s="126"/>
      <c r="BB491" s="126"/>
      <c r="BC491" s="126"/>
      <c r="CF491" s="3"/>
    </row>
    <row r="492" spans="1:84" ht="11.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P492" s="3"/>
      <c r="AQ492" s="127"/>
      <c r="AR492" s="127"/>
      <c r="AS492" s="127"/>
      <c r="AT492" s="127"/>
      <c r="AU492" s="127"/>
      <c r="AV492" s="127"/>
      <c r="AW492" s="127"/>
      <c r="AX492" s="127"/>
      <c r="AY492" s="127"/>
      <c r="AZ492" s="127"/>
      <c r="BA492" s="127"/>
      <c r="BB492" s="127"/>
      <c r="BC492" s="127"/>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3"/>
    </row>
    <row r="493" spans="1:84" ht="11.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P493" s="3"/>
      <c r="AQ493" s="128"/>
      <c r="AR493" s="128"/>
      <c r="AS493" s="128"/>
      <c r="AT493" s="128"/>
      <c r="AU493" s="128"/>
      <c r="AV493" s="128"/>
      <c r="AW493" s="128"/>
      <c r="AX493" s="128"/>
      <c r="AY493" s="128"/>
      <c r="AZ493" s="128"/>
      <c r="BA493" s="128"/>
      <c r="BB493" s="128"/>
      <c r="BC493" s="128"/>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3"/>
    </row>
    <row r="494" spans="1:84" ht="11.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P494" s="3"/>
      <c r="AQ494" s="126"/>
      <c r="AR494" s="126"/>
      <c r="AS494" s="126"/>
      <c r="AT494" s="126"/>
      <c r="AU494" s="126"/>
      <c r="AV494" s="126"/>
      <c r="AW494" s="126"/>
      <c r="AX494" s="126"/>
      <c r="AY494" s="126"/>
      <c r="AZ494" s="126"/>
      <c r="BA494" s="126"/>
      <c r="BB494" s="126"/>
      <c r="BC494" s="126"/>
      <c r="CF494" s="3"/>
    </row>
    <row r="495" spans="1:84" ht="11.25" customHeight="1" thickBo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P495" s="3"/>
      <c r="AQ495" s="127"/>
      <c r="AR495" s="127"/>
      <c r="AS495" s="127"/>
      <c r="AT495" s="127"/>
      <c r="AU495" s="127"/>
      <c r="AV495" s="127"/>
      <c r="AW495" s="127"/>
      <c r="AX495" s="127"/>
      <c r="AY495" s="127"/>
      <c r="AZ495" s="127"/>
      <c r="BA495" s="127"/>
      <c r="BB495" s="127"/>
      <c r="BC495" s="127"/>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3"/>
    </row>
    <row r="496" spans="1:84" ht="11.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P496" s="3"/>
      <c r="AQ496" s="154" t="str">
        <f>CONCATENATE($A460," ",$D460,","," ",$F458)</f>
        <v>Group: 8, Men's Singles</v>
      </c>
      <c r="AR496" s="155"/>
      <c r="AS496" s="155"/>
      <c r="AT496" s="155"/>
      <c r="AU496" s="155"/>
      <c r="AV496" s="155"/>
      <c r="AW496" s="155"/>
      <c r="AX496" s="155"/>
      <c r="AY496" s="155"/>
      <c r="AZ496" s="155"/>
      <c r="BA496" s="155"/>
      <c r="BB496" s="155"/>
      <c r="BC496" s="156"/>
      <c r="BD496" s="163">
        <f>O477</f>
        <v>5</v>
      </c>
      <c r="BE496" s="164"/>
      <c r="BF496" s="183" t="str">
        <f>Q477</f>
        <v>A</v>
      </c>
      <c r="BG496" s="185" t="str">
        <f>IF(VLOOKUP($BF496,$A462:$C468,3,FALSE)=0,"",CONCATENATE(VLOOKUP(VLOOKUP($BF496,$A462:$C468,3,FALSE),Players!$C:$G,4,FALSE)," ",VLOOKUP($BF496,$A462:$C468,3,FALSE)," ",IF(ISERROR(VLOOKUP(VLOOKUP($BF496,$A462:$C468,3,FALSE),Players!$C:$G,5,FALSE)),"()",CONCATENATE("(",VLOOKUP(VLOOKUP($BF496,$A462:$C468,3,FALSE),Players!$C:$G,5,FALSE),")"))))</f>
        <v/>
      </c>
      <c r="BH496" s="186"/>
      <c r="BI496" s="186"/>
      <c r="BJ496" s="186"/>
      <c r="BK496" s="186"/>
      <c r="BL496" s="186"/>
      <c r="BM496" s="186"/>
      <c r="BN496" s="186"/>
      <c r="BO496" s="186"/>
      <c r="BP496" s="186"/>
      <c r="BQ496" s="186"/>
      <c r="BR496" s="186"/>
      <c r="BS496" s="186"/>
      <c r="BT496" s="186"/>
      <c r="BU496" s="187"/>
      <c r="BV496" s="170" t="str">
        <f>IF(R477&lt;&gt;"",R477,"")</f>
        <v/>
      </c>
      <c r="BW496" s="171"/>
      <c r="BX496" s="170" t="str">
        <f>IF(T477&lt;&gt;"",T477,"")</f>
        <v/>
      </c>
      <c r="BY496" s="171"/>
      <c r="BZ496" s="170" t="str">
        <f>IF(V477&lt;&gt;"",V477,"")</f>
        <v/>
      </c>
      <c r="CA496" s="171"/>
      <c r="CB496" s="170" t="str">
        <f>IF(X477&lt;&gt;"",X477,"")</f>
        <v/>
      </c>
      <c r="CC496" s="171"/>
      <c r="CD496" s="170" t="str">
        <f>IF(Z477&lt;&gt;"",Z477,"")</f>
        <v/>
      </c>
      <c r="CE496" s="171"/>
      <c r="CF496" s="174" t="str">
        <f>IF($CD496=$CD498,IF($CB496=$CB498,IF($BZ496&lt;&gt;"",IF($BZ496&gt;$BZ498,"W","L"),""),IF($CB496&gt;$CB498,"W","L")),IF($CD496&gt;$CD498,"W","L"))</f>
        <v/>
      </c>
    </row>
    <row r="497" spans="1:84" ht="11.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P497" s="3"/>
      <c r="AQ497" s="157"/>
      <c r="AR497" s="158"/>
      <c r="AS497" s="158"/>
      <c r="AT497" s="158"/>
      <c r="AU497" s="158"/>
      <c r="AV497" s="158"/>
      <c r="AW497" s="158"/>
      <c r="AX497" s="158"/>
      <c r="AY497" s="158"/>
      <c r="AZ497" s="158"/>
      <c r="BA497" s="158"/>
      <c r="BB497" s="158"/>
      <c r="BC497" s="159"/>
      <c r="BD497" s="165"/>
      <c r="BE497" s="166"/>
      <c r="BF497" s="184"/>
      <c r="BG497" s="188"/>
      <c r="BH497" s="189"/>
      <c r="BI497" s="189"/>
      <c r="BJ497" s="189"/>
      <c r="BK497" s="189"/>
      <c r="BL497" s="189"/>
      <c r="BM497" s="189"/>
      <c r="BN497" s="189"/>
      <c r="BO497" s="189"/>
      <c r="BP497" s="189"/>
      <c r="BQ497" s="189"/>
      <c r="BR497" s="189"/>
      <c r="BS497" s="189"/>
      <c r="BT497" s="189"/>
      <c r="BU497" s="190"/>
      <c r="BV497" s="172"/>
      <c r="BW497" s="173"/>
      <c r="BX497" s="172"/>
      <c r="BY497" s="173"/>
      <c r="BZ497" s="172"/>
      <c r="CA497" s="173"/>
      <c r="CB497" s="172"/>
      <c r="CC497" s="173"/>
      <c r="CD497" s="172"/>
      <c r="CE497" s="173"/>
      <c r="CF497" s="174"/>
    </row>
    <row r="498" spans="1:84" ht="11.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P498" s="3"/>
      <c r="AQ498" s="157"/>
      <c r="AR498" s="158"/>
      <c r="AS498" s="158"/>
      <c r="AT498" s="158"/>
      <c r="AU498" s="158"/>
      <c r="AV498" s="158"/>
      <c r="AW498" s="158"/>
      <c r="AX498" s="158"/>
      <c r="AY498" s="158"/>
      <c r="AZ498" s="158"/>
      <c r="BA498" s="158"/>
      <c r="BB498" s="158"/>
      <c r="BC498" s="159"/>
      <c r="BD498" s="165"/>
      <c r="BE498" s="166"/>
      <c r="BF498" s="175" t="str">
        <f>Q479</f>
        <v>D</v>
      </c>
      <c r="BG498" s="177" t="str">
        <f>IF(VLOOKUP($BF498,$A462:$C468,3,FALSE)=0,"",CONCATENATE(VLOOKUP(VLOOKUP($BF498,$A462:$C468,3,FALSE),Players!$C:$G,4,FALSE)," ",VLOOKUP($BF498,$A462:$C468,3,FALSE)," ",IF(ISERROR(VLOOKUP(VLOOKUP($BF498,$A462:$C468,3,FALSE),Players!$C:$G,5,FALSE)),"()",CONCATENATE("(",VLOOKUP(VLOOKUP($BF498,$A462:$C468,3,FALSE),Players!$C:$G,5,FALSE),")"))))</f>
        <v/>
      </c>
      <c r="BH498" s="178"/>
      <c r="BI498" s="178"/>
      <c r="BJ498" s="178"/>
      <c r="BK498" s="178"/>
      <c r="BL498" s="178"/>
      <c r="BM498" s="178"/>
      <c r="BN498" s="178"/>
      <c r="BO498" s="178"/>
      <c r="BP498" s="178"/>
      <c r="BQ498" s="178"/>
      <c r="BR498" s="178"/>
      <c r="BS498" s="178"/>
      <c r="BT498" s="178"/>
      <c r="BU498" s="179"/>
      <c r="BV498" s="150" t="str">
        <f>IF(R479&lt;&gt;"",R479,"")</f>
        <v/>
      </c>
      <c r="BW498" s="151"/>
      <c r="BX498" s="150" t="str">
        <f>IF(T479&lt;&gt;"",T479,"")</f>
        <v/>
      </c>
      <c r="BY498" s="151"/>
      <c r="BZ498" s="150" t="str">
        <f>IF(V479&lt;&gt;"",V479,"")</f>
        <v/>
      </c>
      <c r="CA498" s="151"/>
      <c r="CB498" s="150" t="str">
        <f>IF(X479&lt;&gt;"",X479,"")</f>
        <v/>
      </c>
      <c r="CC498" s="151"/>
      <c r="CD498" s="150" t="str">
        <f>IF(Z479&lt;&gt;"",Z479,"")</f>
        <v/>
      </c>
      <c r="CE498" s="151"/>
      <c r="CF498" s="174" t="str">
        <f>IF($CF496&lt;&gt;"",IF(CF496="W","L","W"),"")</f>
        <v/>
      </c>
    </row>
    <row r="499" spans="1:84" ht="11.25" customHeight="1" thickBo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P499" s="3"/>
      <c r="AQ499" s="160"/>
      <c r="AR499" s="161"/>
      <c r="AS499" s="161"/>
      <c r="AT499" s="161"/>
      <c r="AU499" s="161"/>
      <c r="AV499" s="161"/>
      <c r="AW499" s="161"/>
      <c r="AX499" s="161"/>
      <c r="AY499" s="161"/>
      <c r="AZ499" s="161"/>
      <c r="BA499" s="161"/>
      <c r="BB499" s="161"/>
      <c r="BC499" s="162"/>
      <c r="BD499" s="167"/>
      <c r="BE499" s="168"/>
      <c r="BF499" s="176"/>
      <c r="BG499" s="180"/>
      <c r="BH499" s="181"/>
      <c r="BI499" s="181"/>
      <c r="BJ499" s="181"/>
      <c r="BK499" s="181"/>
      <c r="BL499" s="181"/>
      <c r="BM499" s="181"/>
      <c r="BN499" s="181"/>
      <c r="BO499" s="181"/>
      <c r="BP499" s="181"/>
      <c r="BQ499" s="181"/>
      <c r="BR499" s="181"/>
      <c r="BS499" s="181"/>
      <c r="BT499" s="181"/>
      <c r="BU499" s="182"/>
      <c r="BV499" s="152"/>
      <c r="BW499" s="153"/>
      <c r="BX499" s="152"/>
      <c r="BY499" s="153"/>
      <c r="BZ499" s="152"/>
      <c r="CA499" s="153"/>
      <c r="CB499" s="152"/>
      <c r="CC499" s="153"/>
      <c r="CD499" s="152"/>
      <c r="CE499" s="153"/>
      <c r="CF499" s="174"/>
    </row>
    <row r="500" spans="1:84" ht="11.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P500" s="3"/>
      <c r="AQ500" s="126"/>
      <c r="AR500" s="126"/>
      <c r="AS500" s="126"/>
      <c r="AT500" s="126"/>
      <c r="AU500" s="126"/>
      <c r="AV500" s="126"/>
      <c r="AW500" s="126"/>
      <c r="AX500" s="126"/>
      <c r="AY500" s="126"/>
      <c r="AZ500" s="126"/>
      <c r="BA500" s="126"/>
      <c r="BB500" s="126"/>
      <c r="BC500" s="126"/>
      <c r="BV500" s="169" t="str">
        <f>IF(CF496&lt;&gt;"",IF(AND(AND(BV496&gt;-1,BV498&gt;-1),OR(BV496&gt;10,BV498&gt;10),ABS(BV496-BV498)&gt;1,IF(OR(BV496&gt;11,BV498&gt;11),ABS(BV496-BV498)=2,TRUE),BV496=INT(BV496),BV498=INT(BV498)),"","Error"),"")</f>
        <v/>
      </c>
      <c r="BW500" s="169"/>
      <c r="BX500" s="169" t="str">
        <f>IF(CF496&lt;&gt;"",IF(AND(AND(BX496&gt;-1,BX498&gt;-1),OR(BX496&gt;10,BX498&gt;10),ABS(BX496-BX498)&gt;1,IF(OR(BX496&gt;11,BX498&gt;11),ABS(BX496-BX498)=2,TRUE),BX496=INT(BX496),BX498=INT(BX498)),"","Error"),"")</f>
        <v/>
      </c>
      <c r="BY500" s="169"/>
      <c r="BZ500" s="169" t="str">
        <f>IF(CF496&lt;&gt;"",IF(AND(AND(BZ496&gt;-1,BZ498&gt;-1),OR(BZ496&gt;10,BZ498&gt;10),ABS(BZ496-BZ498)&gt;1,IF(OR(BZ496&gt;11,BZ498&gt;11),ABS(BZ496-BZ498)=2,TRUE),BZ496=INT(BZ496),BZ498=INT(BZ498)),"","Error"),"")</f>
        <v/>
      </c>
      <c r="CA500" s="169"/>
      <c r="CB500" s="169" t="str">
        <f>IF(AND(CF496&lt;&gt;"",CB496&lt;&gt;""),IF(AND(AND(CB496&gt;-1,CB498&gt;-1),OR(CB496&gt;10,CB498&gt;10),ABS(CB496-CB498)&gt;1,IF(OR(CB496&gt;11,CB498&gt;11),ABS(CB496-CB498)=2,TRUE),CB496=INT(CB496),CB498=INT(CB498)),"","Error"),"")</f>
        <v/>
      </c>
      <c r="CC500" s="169"/>
      <c r="CD500" s="169" t="str">
        <f>IF(AND(CF496&lt;&gt;"",CD496&lt;&gt;""),IF(AND(AND(CD496&gt;-1,CD498&gt;-1),OR(CD496&gt;10,CD498&gt;10),ABS(CD496-CD498)&gt;1,IF(OR(CD496&gt;11,CD498&gt;11),ABS(CD496-CD498)=2,TRUE),CD496=INT(CD496),CD498=INT(CD498)),"","Error"),"")</f>
        <v/>
      </c>
      <c r="CE500" s="169"/>
      <c r="CF500" s="3"/>
    </row>
    <row r="501" spans="1:84" ht="11.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P501" s="3"/>
      <c r="AQ501" s="126"/>
      <c r="AR501" s="126"/>
      <c r="AS501" s="126"/>
      <c r="AT501" s="126"/>
      <c r="AU501" s="126"/>
      <c r="AV501" s="126"/>
      <c r="AW501" s="126"/>
      <c r="AX501" s="126"/>
      <c r="AY501" s="126"/>
      <c r="AZ501" s="126"/>
      <c r="BA501" s="126"/>
      <c r="BB501" s="126"/>
      <c r="BC501" s="126"/>
      <c r="CF501" s="3"/>
    </row>
    <row r="502" spans="1:84" ht="11.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P502" s="3"/>
      <c r="AQ502" s="127"/>
      <c r="AR502" s="127"/>
      <c r="AS502" s="127"/>
      <c r="AT502" s="127"/>
      <c r="AU502" s="127"/>
      <c r="AV502" s="127"/>
      <c r="AW502" s="127"/>
      <c r="AX502" s="127"/>
      <c r="AY502" s="127"/>
      <c r="AZ502" s="127"/>
      <c r="BA502" s="127"/>
      <c r="BB502" s="127"/>
      <c r="BC502" s="127"/>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3"/>
    </row>
    <row r="503" spans="1:84" ht="11.25" customHeight="1">
      <c r="A503" s="42"/>
      <c r="R503" s="42"/>
      <c r="S503" s="42"/>
      <c r="W503" s="42"/>
      <c r="X503" s="43"/>
      <c r="Y503" s="43"/>
      <c r="Z503" s="43"/>
      <c r="AA503" s="43"/>
      <c r="AB503" s="3"/>
      <c r="AP503" s="3"/>
      <c r="AQ503" s="128"/>
      <c r="AR503" s="128"/>
      <c r="AS503" s="128"/>
      <c r="AT503" s="128"/>
      <c r="AU503" s="128"/>
      <c r="AV503" s="128"/>
      <c r="AW503" s="128"/>
      <c r="AX503" s="128"/>
      <c r="AY503" s="128"/>
      <c r="AZ503" s="128"/>
      <c r="BA503" s="128"/>
      <c r="BB503" s="128"/>
      <c r="BC503" s="128"/>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3"/>
    </row>
    <row r="504" spans="1:84" ht="11.25" customHeight="1">
      <c r="A504" s="42"/>
      <c r="R504" s="42"/>
      <c r="S504" s="42"/>
      <c r="W504" s="42"/>
      <c r="AA504" s="42"/>
      <c r="AB504" s="3"/>
      <c r="AP504" s="3"/>
      <c r="AQ504" s="126"/>
      <c r="AR504" s="126"/>
      <c r="AS504" s="126"/>
      <c r="AT504" s="126"/>
      <c r="AU504" s="126"/>
      <c r="AV504" s="126"/>
      <c r="AW504" s="126"/>
      <c r="AX504" s="126"/>
      <c r="AY504" s="126"/>
      <c r="AZ504" s="126"/>
      <c r="BA504" s="126"/>
      <c r="BB504" s="126"/>
      <c r="BC504" s="126"/>
      <c r="CF504" s="3"/>
    </row>
    <row r="505" spans="1:84" ht="11.25" customHeight="1" thickBot="1">
      <c r="A505" s="42"/>
      <c r="R505" s="42"/>
      <c r="S505" s="42"/>
      <c r="W505" s="42"/>
      <c r="X505" s="43"/>
      <c r="Y505" s="43"/>
      <c r="Z505" s="43"/>
      <c r="AA505" s="43"/>
      <c r="AB505" s="43"/>
      <c r="AP505" s="3"/>
      <c r="AQ505" s="127"/>
      <c r="AR505" s="127"/>
      <c r="AS505" s="127"/>
      <c r="AT505" s="127"/>
      <c r="AU505" s="127"/>
      <c r="AV505" s="127"/>
      <c r="AW505" s="127"/>
      <c r="AX505" s="127"/>
      <c r="AY505" s="127"/>
      <c r="AZ505" s="127"/>
      <c r="BA505" s="127"/>
      <c r="BB505" s="127"/>
      <c r="BC505" s="127"/>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3"/>
    </row>
    <row r="506" spans="1:84" ht="11.25" customHeight="1">
      <c r="A506" s="2"/>
      <c r="R506" s="42"/>
      <c r="S506" s="42"/>
      <c r="W506" s="42"/>
      <c r="AA506" s="42"/>
      <c r="AB506" s="42"/>
      <c r="AP506" s="3"/>
      <c r="AQ506" s="154" t="str">
        <f>CONCATENATE($A460," ",$D460,","," ",$F458)</f>
        <v>Group: 8, Men's Singles</v>
      </c>
      <c r="AR506" s="155"/>
      <c r="AS506" s="155"/>
      <c r="AT506" s="155"/>
      <c r="AU506" s="155"/>
      <c r="AV506" s="155"/>
      <c r="AW506" s="155"/>
      <c r="AX506" s="155"/>
      <c r="AY506" s="155"/>
      <c r="AZ506" s="155"/>
      <c r="BA506" s="155"/>
      <c r="BB506" s="155"/>
      <c r="BC506" s="156"/>
      <c r="BD506" s="163">
        <f>O481</f>
        <v>6</v>
      </c>
      <c r="BE506" s="164"/>
      <c r="BF506" s="183" t="str">
        <f>Q481</f>
        <v>B</v>
      </c>
      <c r="BG506" s="185" t="str">
        <f>IF(VLOOKUP($BF506,$A462:$C468,3,FALSE)=0,"",CONCATENATE(VLOOKUP(VLOOKUP($BF506,$A462:$C468,3,FALSE),Players!$C:$G,4,FALSE)," ",VLOOKUP($BF506,$A462:$C468,3,FALSE)," ",IF(ISERROR(VLOOKUP(VLOOKUP($BF506,$A462:$C468,3,FALSE),Players!$C:$G,5,FALSE)),"()",CONCATENATE("(",VLOOKUP(VLOOKUP($BF506,$A462:$C468,3,FALSE),Players!$C:$G,5,FALSE),")"))))</f>
        <v/>
      </c>
      <c r="BH506" s="186"/>
      <c r="BI506" s="186"/>
      <c r="BJ506" s="186"/>
      <c r="BK506" s="186"/>
      <c r="BL506" s="186"/>
      <c r="BM506" s="186"/>
      <c r="BN506" s="186"/>
      <c r="BO506" s="186"/>
      <c r="BP506" s="186"/>
      <c r="BQ506" s="186"/>
      <c r="BR506" s="186"/>
      <c r="BS506" s="186"/>
      <c r="BT506" s="186"/>
      <c r="BU506" s="187"/>
      <c r="BV506" s="170" t="str">
        <f>IF(R481&lt;&gt;"",R481,"")</f>
        <v/>
      </c>
      <c r="BW506" s="171"/>
      <c r="BX506" s="170" t="str">
        <f>IF(T481&lt;&gt;"",T481,"")</f>
        <v/>
      </c>
      <c r="BY506" s="171"/>
      <c r="BZ506" s="170" t="str">
        <f>IF(V481&lt;&gt;"",V481,"")</f>
        <v/>
      </c>
      <c r="CA506" s="171"/>
      <c r="CB506" s="170" t="str">
        <f>IF(X481&lt;&gt;"",X481,"")</f>
        <v/>
      </c>
      <c r="CC506" s="171"/>
      <c r="CD506" s="170" t="str">
        <f>IF(Z481&lt;&gt;"",Z481,"")</f>
        <v/>
      </c>
      <c r="CE506" s="171"/>
      <c r="CF506" s="174" t="str">
        <f>IF($CD506=$CD508,IF($CB506=$CB508,IF($BZ506&lt;&gt;"",IF($BZ506&gt;$BZ508,"W","L"),""),IF($CB506&gt;$CB508,"W","L")),IF($CD506&gt;$CD508,"W","L"))</f>
        <v/>
      </c>
    </row>
    <row r="507" spans="1:84" ht="11.25" customHeight="1">
      <c r="R507" s="42"/>
      <c r="S507" s="42"/>
      <c r="W507" s="42"/>
      <c r="X507" s="43"/>
      <c r="Y507" s="43"/>
      <c r="Z507" s="43"/>
      <c r="AA507" s="43"/>
      <c r="AB507" s="43"/>
      <c r="AP507" s="3"/>
      <c r="AQ507" s="157"/>
      <c r="AR507" s="158"/>
      <c r="AS507" s="158"/>
      <c r="AT507" s="158"/>
      <c r="AU507" s="158"/>
      <c r="AV507" s="158"/>
      <c r="AW507" s="158"/>
      <c r="AX507" s="158"/>
      <c r="AY507" s="158"/>
      <c r="AZ507" s="158"/>
      <c r="BA507" s="158"/>
      <c r="BB507" s="158"/>
      <c r="BC507" s="159"/>
      <c r="BD507" s="165"/>
      <c r="BE507" s="166"/>
      <c r="BF507" s="184"/>
      <c r="BG507" s="188"/>
      <c r="BH507" s="189"/>
      <c r="BI507" s="189"/>
      <c r="BJ507" s="189"/>
      <c r="BK507" s="189"/>
      <c r="BL507" s="189"/>
      <c r="BM507" s="189"/>
      <c r="BN507" s="189"/>
      <c r="BO507" s="189"/>
      <c r="BP507" s="189"/>
      <c r="BQ507" s="189"/>
      <c r="BR507" s="189"/>
      <c r="BS507" s="189"/>
      <c r="BT507" s="189"/>
      <c r="BU507" s="190"/>
      <c r="BV507" s="172"/>
      <c r="BW507" s="173"/>
      <c r="BX507" s="172"/>
      <c r="BY507" s="173"/>
      <c r="BZ507" s="172"/>
      <c r="CA507" s="173"/>
      <c r="CB507" s="172"/>
      <c r="CC507" s="173"/>
      <c r="CD507" s="172"/>
      <c r="CE507" s="173"/>
      <c r="CF507" s="174"/>
    </row>
    <row r="508" spans="1:84" ht="11.25" customHeight="1">
      <c r="A508" s="2"/>
      <c r="R508" s="42"/>
      <c r="S508" s="42"/>
      <c r="W508" s="42"/>
      <c r="AA508" s="42"/>
      <c r="AB508" s="42"/>
      <c r="AP508" s="3"/>
      <c r="AQ508" s="157"/>
      <c r="AR508" s="158"/>
      <c r="AS508" s="158"/>
      <c r="AT508" s="158"/>
      <c r="AU508" s="158"/>
      <c r="AV508" s="158"/>
      <c r="AW508" s="158"/>
      <c r="AX508" s="158"/>
      <c r="AY508" s="158"/>
      <c r="AZ508" s="158"/>
      <c r="BA508" s="158"/>
      <c r="BB508" s="158"/>
      <c r="BC508" s="159"/>
      <c r="BD508" s="165"/>
      <c r="BE508" s="166"/>
      <c r="BF508" s="175" t="str">
        <f>Q483</f>
        <v>C</v>
      </c>
      <c r="BG508" s="177" t="str">
        <f>IF(VLOOKUP($BF508,$A462:$C468,3,FALSE)=0,"",CONCATENATE(VLOOKUP(VLOOKUP($BF508,$A462:$C468,3,FALSE),Players!$C:$G,4,FALSE)," ",VLOOKUP($BF508,$A462:$C468,3,FALSE)," ",IF(ISERROR(VLOOKUP(VLOOKUP($BF508,$A462:$C468,3,FALSE),Players!$C:$G,5,FALSE)),"()",CONCATENATE("(",VLOOKUP(VLOOKUP($BF508,$A462:$C468,3,FALSE),Players!$C:$G,5,FALSE),")"))))</f>
        <v/>
      </c>
      <c r="BH508" s="178"/>
      <c r="BI508" s="178"/>
      <c r="BJ508" s="178"/>
      <c r="BK508" s="178"/>
      <c r="BL508" s="178"/>
      <c r="BM508" s="178"/>
      <c r="BN508" s="178"/>
      <c r="BO508" s="178"/>
      <c r="BP508" s="178"/>
      <c r="BQ508" s="178"/>
      <c r="BR508" s="178"/>
      <c r="BS508" s="178"/>
      <c r="BT508" s="178"/>
      <c r="BU508" s="179"/>
      <c r="BV508" s="150" t="str">
        <f>IF(R483&lt;&gt;"",R483,"")</f>
        <v/>
      </c>
      <c r="BW508" s="151"/>
      <c r="BX508" s="150" t="str">
        <f>IF(T483&lt;&gt;"",T483,"")</f>
        <v/>
      </c>
      <c r="BY508" s="151"/>
      <c r="BZ508" s="150" t="str">
        <f>IF(V483&lt;&gt;"",V483,"")</f>
        <v/>
      </c>
      <c r="CA508" s="151"/>
      <c r="CB508" s="150" t="str">
        <f>IF(X483&lt;&gt;"",X483,"")</f>
        <v/>
      </c>
      <c r="CC508" s="151"/>
      <c r="CD508" s="150" t="str">
        <f>IF(Z483&lt;&gt;"",Z483,"")</f>
        <v/>
      </c>
      <c r="CE508" s="151"/>
      <c r="CF508" s="174" t="str">
        <f>IF($CF506&lt;&gt;"",IF(CF506="W","L","W"),"")</f>
        <v/>
      </c>
    </row>
    <row r="509" spans="1:84" ht="11.25" customHeight="1" thickBot="1">
      <c r="A509" s="2"/>
      <c r="R509" s="42"/>
      <c r="S509" s="42"/>
      <c r="W509" s="42"/>
      <c r="X509" s="43"/>
      <c r="Y509" s="43"/>
      <c r="Z509" s="43"/>
      <c r="AA509" s="43"/>
      <c r="AB509" s="43"/>
      <c r="AP509" s="3"/>
      <c r="AQ509" s="160"/>
      <c r="AR509" s="161"/>
      <c r="AS509" s="161"/>
      <c r="AT509" s="161"/>
      <c r="AU509" s="161"/>
      <c r="AV509" s="161"/>
      <c r="AW509" s="161"/>
      <c r="AX509" s="161"/>
      <c r="AY509" s="161"/>
      <c r="AZ509" s="161"/>
      <c r="BA509" s="161"/>
      <c r="BB509" s="161"/>
      <c r="BC509" s="162"/>
      <c r="BD509" s="167"/>
      <c r="BE509" s="168"/>
      <c r="BF509" s="176"/>
      <c r="BG509" s="180"/>
      <c r="BH509" s="181"/>
      <c r="BI509" s="181"/>
      <c r="BJ509" s="181"/>
      <c r="BK509" s="181"/>
      <c r="BL509" s="181"/>
      <c r="BM509" s="181"/>
      <c r="BN509" s="181"/>
      <c r="BO509" s="181"/>
      <c r="BP509" s="181"/>
      <c r="BQ509" s="181"/>
      <c r="BR509" s="181"/>
      <c r="BS509" s="181"/>
      <c r="BT509" s="181"/>
      <c r="BU509" s="182"/>
      <c r="BV509" s="152"/>
      <c r="BW509" s="153"/>
      <c r="BX509" s="152"/>
      <c r="BY509" s="153"/>
      <c r="BZ509" s="152"/>
      <c r="CA509" s="153"/>
      <c r="CB509" s="152"/>
      <c r="CC509" s="153"/>
      <c r="CD509" s="152"/>
      <c r="CE509" s="153"/>
      <c r="CF509" s="174"/>
    </row>
    <row r="510" spans="1:84" ht="11.25" customHeight="1">
      <c r="A510" s="2"/>
      <c r="R510" s="42"/>
      <c r="S510" s="42"/>
      <c r="W510" s="42"/>
      <c r="AA510" s="42"/>
      <c r="AB510" s="42"/>
      <c r="AP510" s="3"/>
      <c r="AQ510" s="126"/>
      <c r="AR510" s="126"/>
      <c r="AS510" s="126"/>
      <c r="AT510" s="126"/>
      <c r="AU510" s="126"/>
      <c r="AV510" s="126"/>
      <c r="AW510" s="126"/>
      <c r="AX510" s="126"/>
      <c r="AY510" s="126"/>
      <c r="AZ510" s="126"/>
      <c r="BA510" s="126"/>
      <c r="BB510" s="126"/>
      <c r="BC510" s="126"/>
      <c r="BV510" s="169" t="str">
        <f>IF(CF506&lt;&gt;"",IF(AND(AND(BV506&gt;-1,BV508&gt;-1),OR(BV506&gt;10,BV508&gt;10),ABS(BV506-BV508)&gt;1,IF(OR(BV506&gt;11,BV508&gt;11),ABS(BV506-BV508)=2,TRUE),BV506=INT(BV506),BV508=INT(BV508)),"","Error"),"")</f>
        <v/>
      </c>
      <c r="BW510" s="169"/>
      <c r="BX510" s="169" t="str">
        <f>IF(CF506&lt;&gt;"",IF(AND(AND(BX506&gt;-1,BX508&gt;-1),OR(BX506&gt;10,BX508&gt;10),ABS(BX506-BX508)&gt;1,IF(OR(BX506&gt;11,BX508&gt;11),ABS(BX506-BX508)=2,TRUE),BX506=INT(BX506),BX508=INT(BX508)),"","Error"),"")</f>
        <v/>
      </c>
      <c r="BY510" s="169"/>
      <c r="BZ510" s="169" t="str">
        <f>IF(CF506&lt;&gt;"",IF(AND(AND(BZ506&gt;-1,BZ508&gt;-1),OR(BZ506&gt;10,BZ508&gt;10),ABS(BZ506-BZ508)&gt;1,IF(OR(BZ506&gt;11,BZ508&gt;11),ABS(BZ506-BZ508)=2,TRUE),BZ506=INT(BZ506),BZ508=INT(BZ508)),"","Error"),"")</f>
        <v/>
      </c>
      <c r="CA510" s="169"/>
      <c r="CB510" s="169" t="str">
        <f>IF(AND(CF506&lt;&gt;"",CB506&lt;&gt;""),IF(AND(AND(CB506&gt;-1,CB508&gt;-1),OR(CB506&gt;10,CB508&gt;10),ABS(CB506-CB508)&gt;1,IF(OR(CB506&gt;11,CB508&gt;11),ABS(CB506-CB508)=2,TRUE),CB506=INT(CB506),CB508=INT(CB508)),"","Error"),"")</f>
        <v/>
      </c>
      <c r="CC510" s="169"/>
      <c r="CD510" s="169" t="str">
        <f>IF(AND(CF506&lt;&gt;"",CD506&lt;&gt;""),IF(AND(AND(CD506&gt;-1,CD508&gt;-1),OR(CD506&gt;10,CD508&gt;10),ABS(CD506-CD508)&gt;1,IF(OR(CD506&gt;11,CD508&gt;11),ABS(CD506-CD508)=2,TRUE),CD506=INT(CD506),CD508=INT(CD508)),"","Error"),"")</f>
        <v/>
      </c>
      <c r="CE510" s="169"/>
      <c r="CF510" s="3"/>
    </row>
    <row r="511" spans="1:84" ht="11.25" customHeight="1">
      <c r="AB511" s="43"/>
      <c r="AP511" s="3"/>
      <c r="AQ511" s="126"/>
      <c r="AR511" s="126"/>
      <c r="AS511" s="126"/>
      <c r="AT511" s="126"/>
      <c r="AU511" s="126"/>
      <c r="AV511" s="126"/>
      <c r="AW511" s="126"/>
      <c r="AX511" s="126"/>
      <c r="AY511" s="126"/>
      <c r="AZ511" s="126"/>
      <c r="BA511" s="126"/>
      <c r="BB511" s="126"/>
      <c r="BC511" s="126"/>
      <c r="CF511" s="3"/>
    </row>
    <row r="512" spans="1:84" ht="11.25" customHeight="1">
      <c r="AB512" s="42"/>
      <c r="AP512" s="3"/>
      <c r="AQ512" s="127"/>
      <c r="AR512" s="127"/>
      <c r="AS512" s="127"/>
      <c r="AT512" s="127"/>
      <c r="AU512" s="127"/>
      <c r="AV512" s="127"/>
      <c r="AW512" s="127"/>
      <c r="AX512" s="127"/>
      <c r="AY512" s="127"/>
      <c r="AZ512" s="127"/>
      <c r="BA512" s="127"/>
      <c r="BB512" s="127"/>
      <c r="BC512" s="127"/>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3"/>
    </row>
    <row r="513" spans="1:84" ht="11.25" customHeight="1">
      <c r="AB513" s="43"/>
      <c r="AP513" s="3"/>
      <c r="AQ513" s="128"/>
      <c r="AR513" s="128"/>
      <c r="AS513" s="128"/>
      <c r="AT513" s="128"/>
      <c r="AU513" s="128"/>
      <c r="AV513" s="128"/>
      <c r="AW513" s="128"/>
      <c r="AX513" s="128"/>
      <c r="AY513" s="128"/>
      <c r="AZ513" s="128"/>
      <c r="BA513" s="128"/>
      <c r="BB513" s="128"/>
      <c r="BC513" s="128"/>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3"/>
    </row>
    <row r="514" spans="1:84" ht="11.25" customHeight="1">
      <c r="AB514" s="42"/>
      <c r="AP514" s="3"/>
      <c r="AQ514" s="126"/>
      <c r="AR514" s="126"/>
      <c r="AS514" s="126"/>
      <c r="AT514" s="126"/>
      <c r="AU514" s="126"/>
      <c r="AV514" s="126"/>
      <c r="AW514" s="126"/>
      <c r="AX514" s="126"/>
      <c r="AY514" s="126"/>
      <c r="AZ514" s="126"/>
      <c r="BA514" s="126"/>
      <c r="BB514" s="126"/>
      <c r="BC514" s="126"/>
      <c r="CF514" s="3"/>
    </row>
    <row r="515" spans="1:84" ht="11.25" customHeight="1">
      <c r="AB515" s="43"/>
      <c r="AP515" s="3"/>
      <c r="AQ515" s="126"/>
      <c r="AR515" s="126"/>
      <c r="AS515" s="126"/>
      <c r="AT515" s="126"/>
      <c r="AU515" s="126"/>
      <c r="AV515" s="126"/>
      <c r="AW515" s="126"/>
      <c r="AX515" s="126"/>
      <c r="AY515" s="126"/>
      <c r="AZ515" s="126"/>
      <c r="BA515" s="126"/>
      <c r="BB515" s="126"/>
      <c r="BC515" s="126"/>
      <c r="CF515" s="3"/>
    </row>
    <row r="516" spans="1:84" ht="11.25" customHeight="1">
      <c r="AB516" s="42"/>
      <c r="AP516" s="3"/>
      <c r="AQ516" s="126"/>
      <c r="AR516" s="126"/>
      <c r="AS516" s="126"/>
      <c r="AT516" s="126"/>
      <c r="AU516" s="126"/>
      <c r="AV516" s="126"/>
      <c r="AW516" s="126"/>
      <c r="AX516" s="126"/>
      <c r="AY516" s="126"/>
      <c r="AZ516" s="126"/>
      <c r="BA516" s="126"/>
      <c r="BB516" s="126"/>
      <c r="BC516" s="126"/>
      <c r="CF516" s="3"/>
    </row>
    <row r="517" spans="1:84" ht="11.25" customHeight="1">
      <c r="AB517" s="43"/>
      <c r="AC517" s="43"/>
      <c r="AD517" s="43"/>
      <c r="AE517" s="43"/>
      <c r="AF517" s="43"/>
      <c r="AG517" s="43"/>
      <c r="AH517" s="43"/>
      <c r="AI517" s="43"/>
      <c r="AJ517" s="43"/>
      <c r="AK517" s="43"/>
      <c r="AL517" s="43"/>
      <c r="AM517" s="43"/>
      <c r="AN517" s="3"/>
      <c r="AO517" s="3"/>
      <c r="AP517" s="3"/>
      <c r="AQ517" s="126"/>
      <c r="AR517" s="126"/>
      <c r="AS517" s="126"/>
      <c r="AT517" s="126"/>
      <c r="AU517" s="126"/>
      <c r="AV517" s="126"/>
      <c r="AW517" s="126"/>
      <c r="AX517" s="126"/>
      <c r="AY517" s="126"/>
      <c r="AZ517" s="126"/>
      <c r="BA517" s="126"/>
      <c r="BB517" s="126"/>
      <c r="BC517" s="126"/>
      <c r="CF517" s="3"/>
    </row>
    <row r="518" spans="1:84" ht="11.25" customHeight="1">
      <c r="AB518" s="42"/>
      <c r="AI518" s="42"/>
      <c r="AJ518" s="42"/>
      <c r="AN518" s="3"/>
      <c r="AO518" s="3"/>
      <c r="AP518" s="3"/>
      <c r="AQ518" s="126"/>
      <c r="AR518" s="126"/>
      <c r="AS518" s="126"/>
      <c r="AT518" s="126"/>
      <c r="AU518" s="126"/>
      <c r="AV518" s="126"/>
      <c r="AW518" s="126"/>
      <c r="AX518" s="126"/>
      <c r="AY518" s="126"/>
      <c r="AZ518" s="126"/>
      <c r="BA518" s="126"/>
      <c r="BB518" s="126"/>
      <c r="BC518" s="126"/>
      <c r="CF518" s="3"/>
    </row>
    <row r="519" spans="1:84" ht="11.25" customHeight="1">
      <c r="AB519" s="43"/>
      <c r="AC519" s="43"/>
      <c r="AD519" s="43"/>
      <c r="AE519" s="43"/>
      <c r="AF519" s="43"/>
      <c r="AG519" s="43"/>
      <c r="AH519" s="43"/>
      <c r="AI519" s="43"/>
      <c r="AJ519" s="43"/>
      <c r="AK519" s="43"/>
      <c r="AL519" s="43"/>
      <c r="AM519" s="43"/>
      <c r="AN519" s="3"/>
      <c r="AO519" s="3"/>
      <c r="AP519" s="3"/>
      <c r="AQ519" s="126"/>
      <c r="AR519" s="126"/>
      <c r="AS519" s="126"/>
      <c r="AT519" s="126"/>
      <c r="AU519" s="126"/>
      <c r="AV519" s="126"/>
      <c r="AW519" s="126"/>
      <c r="AX519" s="126"/>
      <c r="AY519" s="126"/>
      <c r="AZ519" s="126"/>
      <c r="BA519" s="126"/>
      <c r="BB519" s="126"/>
      <c r="BC519" s="126"/>
      <c r="CF519" s="3"/>
    </row>
    <row r="520" spans="1:84" ht="11.25" customHeight="1" thickBot="1">
      <c r="AB520" s="42"/>
      <c r="AI520" s="42"/>
      <c r="AJ520" s="42"/>
      <c r="AN520" s="3"/>
      <c r="AO520" s="3"/>
      <c r="AP520" s="3"/>
      <c r="AQ520" s="126"/>
      <c r="AR520" s="126"/>
      <c r="AS520" s="126"/>
      <c r="AT520" s="126"/>
      <c r="AU520" s="126"/>
      <c r="AV520" s="126"/>
      <c r="AW520" s="126"/>
      <c r="AX520" s="126"/>
      <c r="AY520" s="126"/>
      <c r="AZ520" s="126"/>
      <c r="BA520" s="126"/>
      <c r="BB520" s="126"/>
      <c r="BC520" s="126"/>
      <c r="CF520" s="3"/>
    </row>
    <row r="521" spans="1:84" ht="11.25" customHeight="1">
      <c r="A521" s="259" t="s">
        <v>9</v>
      </c>
      <c r="B521" s="260"/>
      <c r="C521" s="260"/>
      <c r="D521" s="260"/>
      <c r="E521" s="260"/>
      <c r="F521" s="300" t="str">
        <f>Players!$C$1</f>
        <v>Enter Division Name</v>
      </c>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c r="AE521" s="301"/>
      <c r="AF521" s="301"/>
      <c r="AG521" s="301"/>
      <c r="AH521" s="302" t="s">
        <v>10</v>
      </c>
      <c r="AI521" s="303"/>
      <c r="AJ521" s="303"/>
      <c r="AK521" s="306" t="str">
        <f>Players!$G$1</f>
        <v>Enter Date</v>
      </c>
      <c r="AL521" s="307"/>
      <c r="AM521" s="307"/>
      <c r="AN521" s="307"/>
      <c r="AO521" s="308"/>
      <c r="AQ521" s="154" t="str">
        <f>CONCATENATE($A525," ",$D525,","," ",$F523)</f>
        <v>Group: 9, Men's Singles</v>
      </c>
      <c r="AR521" s="155"/>
      <c r="AS521" s="155"/>
      <c r="AT521" s="155"/>
      <c r="AU521" s="155"/>
      <c r="AV521" s="155"/>
      <c r="AW521" s="155"/>
      <c r="AX521" s="155"/>
      <c r="AY521" s="155"/>
      <c r="AZ521" s="155"/>
      <c r="BA521" s="155"/>
      <c r="BB521" s="155"/>
      <c r="BC521" s="156"/>
      <c r="BD521" s="163">
        <f>A538</f>
        <v>1</v>
      </c>
      <c r="BE521" s="164"/>
      <c r="BF521" s="183" t="str">
        <f>C538</f>
        <v>A</v>
      </c>
      <c r="BG521" s="185" t="str">
        <f>IF(VLOOKUP($BF521,$A527:$C533,3,FALSE)=0,"",CONCATENATE(VLOOKUP(VLOOKUP($BF521,$A527:$C533,3,FALSE),Players!$C:$G,4,FALSE)," ",VLOOKUP($BF521,$A527:$C533,3,FALSE)," ",IF(ISERROR(VLOOKUP(VLOOKUP($BF521,$A527:$C533,3,FALSE),Players!$C:$G,5,FALSE)),"()",CONCATENATE("(",VLOOKUP(VLOOKUP($BF521,$A527:$C533,3,FALSE),Players!$C:$G,5,FALSE),")"))))</f>
        <v/>
      </c>
      <c r="BH521" s="186"/>
      <c r="BI521" s="186"/>
      <c r="BJ521" s="186"/>
      <c r="BK521" s="186"/>
      <c r="BL521" s="186"/>
      <c r="BM521" s="186"/>
      <c r="BN521" s="186"/>
      <c r="BO521" s="186"/>
      <c r="BP521" s="186"/>
      <c r="BQ521" s="186"/>
      <c r="BR521" s="186"/>
      <c r="BS521" s="186"/>
      <c r="BT521" s="186"/>
      <c r="BU521" s="187"/>
      <c r="BV521" s="170" t="str">
        <f>IF(D538&lt;&gt;"",D538,"")</f>
        <v/>
      </c>
      <c r="BW521" s="171"/>
      <c r="BX521" s="170" t="str">
        <f>IF(F538&lt;&gt;"",F538,"")</f>
        <v/>
      </c>
      <c r="BY521" s="171"/>
      <c r="BZ521" s="170" t="str">
        <f>IF(H538&lt;&gt;"",H538,"")</f>
        <v/>
      </c>
      <c r="CA521" s="171"/>
      <c r="CB521" s="170" t="str">
        <f>IF(J538&lt;&gt;"",J538,"")</f>
        <v/>
      </c>
      <c r="CC521" s="171"/>
      <c r="CD521" s="170" t="str">
        <f>IF(L538&lt;&gt;"",L538,"")</f>
        <v/>
      </c>
      <c r="CE521" s="171"/>
      <c r="CF521" s="174" t="str">
        <f>IF($CD521=$CD523,IF($CB521=$CB523,IF($BZ521&lt;&gt;"",IF($BZ521&gt;$BZ523,"W","L"),""),IF($CB521&gt;$CB523,"W","L")),IF($CD521&gt;$CD523,"W","L"))</f>
        <v/>
      </c>
    </row>
    <row r="522" spans="1:84" ht="11.25" customHeight="1">
      <c r="A522" s="261"/>
      <c r="B522" s="262"/>
      <c r="C522" s="262"/>
      <c r="D522" s="262"/>
      <c r="E522" s="26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82"/>
      <c r="AE522" s="282"/>
      <c r="AF522" s="282"/>
      <c r="AG522" s="282"/>
      <c r="AH522" s="304"/>
      <c r="AI522" s="305"/>
      <c r="AJ522" s="305"/>
      <c r="AK522" s="309"/>
      <c r="AL522" s="309"/>
      <c r="AM522" s="309"/>
      <c r="AN522" s="309"/>
      <c r="AO522" s="310"/>
      <c r="AQ522" s="157"/>
      <c r="AR522" s="158"/>
      <c r="AS522" s="158"/>
      <c r="AT522" s="158"/>
      <c r="AU522" s="158"/>
      <c r="AV522" s="158"/>
      <c r="AW522" s="158"/>
      <c r="AX522" s="158"/>
      <c r="AY522" s="158"/>
      <c r="AZ522" s="158"/>
      <c r="BA522" s="158"/>
      <c r="BB522" s="158"/>
      <c r="BC522" s="159"/>
      <c r="BD522" s="165"/>
      <c r="BE522" s="166"/>
      <c r="BF522" s="184"/>
      <c r="BG522" s="188"/>
      <c r="BH522" s="189"/>
      <c r="BI522" s="189"/>
      <c r="BJ522" s="189"/>
      <c r="BK522" s="189"/>
      <c r="BL522" s="189"/>
      <c r="BM522" s="189"/>
      <c r="BN522" s="189"/>
      <c r="BO522" s="189"/>
      <c r="BP522" s="189"/>
      <c r="BQ522" s="189"/>
      <c r="BR522" s="189"/>
      <c r="BS522" s="189"/>
      <c r="BT522" s="189"/>
      <c r="BU522" s="190"/>
      <c r="BV522" s="172"/>
      <c r="BW522" s="173"/>
      <c r="BX522" s="172"/>
      <c r="BY522" s="173"/>
      <c r="BZ522" s="172"/>
      <c r="CA522" s="173"/>
      <c r="CB522" s="172"/>
      <c r="CC522" s="173"/>
      <c r="CD522" s="172"/>
      <c r="CE522" s="173"/>
      <c r="CF522" s="174"/>
    </row>
    <row r="523" spans="1:84" ht="11.25" customHeight="1">
      <c r="A523" s="266" t="s">
        <v>11</v>
      </c>
      <c r="B523" s="267"/>
      <c r="C523" s="267"/>
      <c r="D523" s="277" t="s">
        <v>12</v>
      </c>
      <c r="E523" s="278"/>
      <c r="F523" s="280" t="str">
        <f>Players!$A$3</f>
        <v>Men's Singles</v>
      </c>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281"/>
      <c r="AE523" s="281"/>
      <c r="AF523" s="281"/>
      <c r="AG523" s="281"/>
      <c r="AH523" s="302" t="s">
        <v>13</v>
      </c>
      <c r="AI523" s="303"/>
      <c r="AJ523" s="303"/>
      <c r="AK523" s="311" t="s">
        <v>30</v>
      </c>
      <c r="AL523" s="311"/>
      <c r="AM523" s="311"/>
      <c r="AN523" s="311"/>
      <c r="AO523" s="312"/>
      <c r="AQ523" s="157"/>
      <c r="AR523" s="158"/>
      <c r="AS523" s="158"/>
      <c r="AT523" s="158"/>
      <c r="AU523" s="158"/>
      <c r="AV523" s="158"/>
      <c r="AW523" s="158"/>
      <c r="AX523" s="158"/>
      <c r="AY523" s="158"/>
      <c r="AZ523" s="158"/>
      <c r="BA523" s="158"/>
      <c r="BB523" s="158"/>
      <c r="BC523" s="159"/>
      <c r="BD523" s="165"/>
      <c r="BE523" s="166"/>
      <c r="BF523" s="175" t="str">
        <f>C540</f>
        <v>C</v>
      </c>
      <c r="BG523" s="177" t="str">
        <f>IF(VLOOKUP($BF523,$A527:$C533,3,FALSE)=0,"",CONCATENATE(VLOOKUP(VLOOKUP($BF523,$A527:$C533,3,FALSE),Players!$C:$G,4,FALSE)," ",VLOOKUP($BF523,$A527:$C533,3,FALSE)," ",IF(ISERROR(VLOOKUP(VLOOKUP($BF523,$A527:$C533,3,FALSE),Players!$C:$G,5,FALSE)),"()",CONCATENATE("(",VLOOKUP(VLOOKUP($BF523,$A527:$C533,3,FALSE),Players!$C:$G,5,FALSE),")"))))</f>
        <v/>
      </c>
      <c r="BH523" s="178"/>
      <c r="BI523" s="178"/>
      <c r="BJ523" s="178"/>
      <c r="BK523" s="178"/>
      <c r="BL523" s="178"/>
      <c r="BM523" s="178"/>
      <c r="BN523" s="178"/>
      <c r="BO523" s="178"/>
      <c r="BP523" s="178"/>
      <c r="BQ523" s="178"/>
      <c r="BR523" s="178"/>
      <c r="BS523" s="178"/>
      <c r="BT523" s="178"/>
      <c r="BU523" s="179"/>
      <c r="BV523" s="150" t="str">
        <f>IF(D540&lt;&gt;"",D540,"")</f>
        <v/>
      </c>
      <c r="BW523" s="151"/>
      <c r="BX523" s="150" t="str">
        <f>IF(F540&lt;&gt;"",F540,"")</f>
        <v/>
      </c>
      <c r="BY523" s="151"/>
      <c r="BZ523" s="150" t="str">
        <f>IF(H540&lt;&gt;"",H540,"")</f>
        <v/>
      </c>
      <c r="CA523" s="151"/>
      <c r="CB523" s="150" t="str">
        <f>IF(J540&lt;&gt;"",J540,"")</f>
        <v/>
      </c>
      <c r="CC523" s="151"/>
      <c r="CD523" s="150" t="str">
        <f>IF(L540&lt;&gt;"",L540,"")</f>
        <v/>
      </c>
      <c r="CE523" s="151"/>
      <c r="CF523" s="174" t="str">
        <f>IF($CF521&lt;&gt;"",IF(CF521="W","L","W"),"")</f>
        <v/>
      </c>
    </row>
    <row r="524" spans="1:84" ht="11.25" customHeight="1" thickBot="1">
      <c r="A524" s="275"/>
      <c r="B524" s="276"/>
      <c r="C524" s="276"/>
      <c r="D524" s="279"/>
      <c r="E524" s="279"/>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82"/>
      <c r="AE524" s="282"/>
      <c r="AF524" s="282"/>
      <c r="AG524" s="282"/>
      <c r="AH524" s="304"/>
      <c r="AI524" s="305"/>
      <c r="AJ524" s="305"/>
      <c r="AK524" s="313"/>
      <c r="AL524" s="313"/>
      <c r="AM524" s="313"/>
      <c r="AN524" s="313"/>
      <c r="AO524" s="314"/>
      <c r="AQ524" s="160"/>
      <c r="AR524" s="161"/>
      <c r="AS524" s="161"/>
      <c r="AT524" s="161"/>
      <c r="AU524" s="161"/>
      <c r="AV524" s="161"/>
      <c r="AW524" s="161"/>
      <c r="AX524" s="161"/>
      <c r="AY524" s="161"/>
      <c r="AZ524" s="161"/>
      <c r="BA524" s="161"/>
      <c r="BB524" s="161"/>
      <c r="BC524" s="162"/>
      <c r="BD524" s="167"/>
      <c r="BE524" s="168"/>
      <c r="BF524" s="176"/>
      <c r="BG524" s="180"/>
      <c r="BH524" s="181"/>
      <c r="BI524" s="181"/>
      <c r="BJ524" s="181"/>
      <c r="BK524" s="181"/>
      <c r="BL524" s="181"/>
      <c r="BM524" s="181"/>
      <c r="BN524" s="181"/>
      <c r="BO524" s="181"/>
      <c r="BP524" s="181"/>
      <c r="BQ524" s="181"/>
      <c r="BR524" s="181"/>
      <c r="BS524" s="181"/>
      <c r="BT524" s="181"/>
      <c r="BU524" s="182"/>
      <c r="BV524" s="152"/>
      <c r="BW524" s="153"/>
      <c r="BX524" s="152"/>
      <c r="BY524" s="153"/>
      <c r="BZ524" s="152"/>
      <c r="CA524" s="153"/>
      <c r="CB524" s="152"/>
      <c r="CC524" s="153"/>
      <c r="CD524" s="152"/>
      <c r="CE524" s="153"/>
      <c r="CF524" s="174"/>
    </row>
    <row r="525" spans="1:84" ht="11.25" customHeight="1">
      <c r="A525" s="259" t="s">
        <v>15</v>
      </c>
      <c r="B525" s="260"/>
      <c r="C525" s="260"/>
      <c r="D525" s="264">
        <v>9</v>
      </c>
      <c r="E525" s="264"/>
      <c r="F525" s="266" t="s">
        <v>16</v>
      </c>
      <c r="G525" s="267"/>
      <c r="H525" s="267"/>
      <c r="I525" s="283"/>
      <c r="J525" s="284"/>
      <c r="K525" s="285"/>
      <c r="L525" s="285"/>
      <c r="M525" s="285"/>
      <c r="N525" s="271"/>
      <c r="O525" s="271"/>
      <c r="P525" s="271"/>
      <c r="Q525" s="271"/>
      <c r="R525" s="271"/>
      <c r="S525" s="271"/>
      <c r="T525" s="271"/>
      <c r="U525" s="271"/>
      <c r="V525" s="271"/>
      <c r="W525" s="271"/>
      <c r="X525" s="271"/>
      <c r="Y525" s="271"/>
      <c r="Z525" s="271"/>
      <c r="AA525" s="271"/>
      <c r="AB525" s="271"/>
      <c r="AC525" s="272"/>
      <c r="AD525" s="150" t="s">
        <v>17</v>
      </c>
      <c r="AE525" s="270"/>
      <c r="AF525" s="288" t="s">
        <v>18</v>
      </c>
      <c r="AG525" s="270"/>
      <c r="AH525" s="288" t="s">
        <v>19</v>
      </c>
      <c r="AI525" s="270"/>
      <c r="AJ525" s="288" t="s">
        <v>20</v>
      </c>
      <c r="AK525" s="290"/>
      <c r="AL525" s="292" t="s">
        <v>21</v>
      </c>
      <c r="AM525" s="293"/>
      <c r="AN525" s="296" t="s">
        <v>22</v>
      </c>
      <c r="AO525" s="297"/>
      <c r="AQ525" s="126"/>
      <c r="AR525" s="126"/>
      <c r="AS525" s="126"/>
      <c r="AT525" s="126"/>
      <c r="AU525" s="126"/>
      <c r="AV525" s="126"/>
      <c r="AW525" s="126"/>
      <c r="AX525" s="126"/>
      <c r="AY525" s="126"/>
      <c r="AZ525" s="126"/>
      <c r="BA525" s="126"/>
      <c r="BB525" s="126"/>
      <c r="BC525" s="126"/>
      <c r="BV525" s="169" t="str">
        <f>IF(CF521&lt;&gt;"",IF(AND(AND(BV521&gt;-1,BV523&gt;-1),OR(BV521&gt;10,BV523&gt;10),ABS(BV521-BV523)&gt;1,IF(OR(BV521&gt;11,BV523&gt;11),ABS(BV521-BV523)=2,TRUE),BV521=INT(BV521),BV523=INT(BV523)),"","Error"),"")</f>
        <v/>
      </c>
      <c r="BW525" s="169"/>
      <c r="BX525" s="169" t="str">
        <f>IF(CF521&lt;&gt;"",IF(AND(AND(BX521&gt;-1,BX523&gt;-1),OR(BX521&gt;10,BX523&gt;10),ABS(BX521-BX523)&gt;1,IF(OR(BX521&gt;11,BX523&gt;11),ABS(BX521-BX523)=2,TRUE),BX521=INT(BX521),BX523=INT(BX523)),"","Error"),"")</f>
        <v/>
      </c>
      <c r="BY525" s="169"/>
      <c r="BZ525" s="169" t="str">
        <f>IF(CF521&lt;&gt;"",IF(AND(AND(BZ521&gt;-1,BZ523&gt;-1),OR(BZ521&gt;10,BZ523&gt;10),ABS(BZ521-BZ523)&gt;1,IF(OR(BZ521&gt;11,BZ523&gt;11),ABS(BZ521-BZ523)=2,TRUE),BZ521=INT(BZ521),BZ523=INT(BZ523)),"","Error"),"")</f>
        <v/>
      </c>
      <c r="CA525" s="169"/>
      <c r="CB525" s="169" t="str">
        <f>IF(AND(CF521&lt;&gt;"",CB521&lt;&gt;""),IF(AND(AND(CB521&gt;-1,CB523&gt;-1),OR(CB521&gt;10,CB523&gt;10),ABS(CB521-CB523)&gt;1,IF(OR(CB521&gt;11,CB523&gt;11),ABS(CB521-CB523)=2,TRUE),CB521=INT(CB521),CB523=INT(CB523)),"","Error"),"")</f>
        <v/>
      </c>
      <c r="CC525" s="169"/>
      <c r="CD525" s="169" t="str">
        <f>IF(AND(CF521&lt;&gt;"",CD521&lt;&gt;""),IF(AND(AND(CD521&gt;-1,CD523&gt;-1),OR(CD521&gt;10,CD523&gt;10),ABS(CD521-CD523)&gt;1,IF(OR(CD521&gt;11,CD523&gt;11),ABS(CD521-CD523)=2,TRUE),CD521=INT(CD521),CD523=INT(CD523)),"","Error"),"")</f>
        <v/>
      </c>
      <c r="CE525" s="169"/>
    </row>
    <row r="526" spans="1:84" ht="11.25" customHeight="1" thickBot="1">
      <c r="A526" s="261"/>
      <c r="B526" s="262"/>
      <c r="C526" s="263"/>
      <c r="D526" s="265"/>
      <c r="E526" s="265"/>
      <c r="F526" s="268"/>
      <c r="G526" s="269"/>
      <c r="H526" s="269"/>
      <c r="I526" s="286"/>
      <c r="J526" s="286"/>
      <c r="K526" s="287"/>
      <c r="L526" s="287"/>
      <c r="M526" s="287"/>
      <c r="N526" s="273"/>
      <c r="O526" s="273"/>
      <c r="P526" s="273"/>
      <c r="Q526" s="273"/>
      <c r="R526" s="273"/>
      <c r="S526" s="273"/>
      <c r="T526" s="273"/>
      <c r="U526" s="273"/>
      <c r="V526" s="273"/>
      <c r="W526" s="273"/>
      <c r="X526" s="273"/>
      <c r="Y526" s="273"/>
      <c r="Z526" s="273"/>
      <c r="AA526" s="273"/>
      <c r="AB526" s="273"/>
      <c r="AC526" s="274"/>
      <c r="AD526" s="194"/>
      <c r="AE526" s="195"/>
      <c r="AF526" s="289"/>
      <c r="AG526" s="195"/>
      <c r="AH526" s="289"/>
      <c r="AI526" s="195"/>
      <c r="AJ526" s="289"/>
      <c r="AK526" s="291"/>
      <c r="AL526" s="294"/>
      <c r="AM526" s="295"/>
      <c r="AN526" s="298"/>
      <c r="AO526" s="299"/>
      <c r="AQ526" s="126"/>
      <c r="AR526" s="126"/>
      <c r="AS526" s="126"/>
      <c r="AT526" s="126"/>
      <c r="AU526" s="126"/>
      <c r="AV526" s="126"/>
      <c r="AW526" s="126"/>
      <c r="AX526" s="126"/>
      <c r="AY526" s="126"/>
      <c r="AZ526" s="126"/>
      <c r="BA526" s="126"/>
      <c r="BB526" s="126"/>
      <c r="BC526" s="126"/>
    </row>
    <row r="527" spans="1:84" ht="11.25" customHeight="1">
      <c r="A527" s="210" t="str">
        <f>AD525</f>
        <v>A</v>
      </c>
      <c r="B527" s="211"/>
      <c r="C527" s="214"/>
      <c r="D527" s="215"/>
      <c r="E527" s="215"/>
      <c r="F527" s="215"/>
      <c r="G527" s="215"/>
      <c r="H527" s="215"/>
      <c r="I527" s="215"/>
      <c r="J527" s="215"/>
      <c r="K527" s="215"/>
      <c r="L527" s="215"/>
      <c r="M527" s="215"/>
      <c r="N527" s="215"/>
      <c r="O527" s="215"/>
      <c r="P527" s="215"/>
      <c r="Q527" s="215"/>
      <c r="R527" s="215"/>
      <c r="S527" s="215"/>
      <c r="T527" s="215"/>
      <c r="U527" s="215"/>
      <c r="V527" s="215"/>
      <c r="W527" s="215"/>
      <c r="X527" s="215"/>
      <c r="Y527" s="215"/>
      <c r="Z527" s="215"/>
      <c r="AA527" s="215"/>
      <c r="AB527" s="215"/>
      <c r="AC527" s="216"/>
      <c r="AD527" s="250"/>
      <c r="AE527" s="229"/>
      <c r="AF527" s="252" t="str">
        <f>IF($D523="1P",IF(Z542=Z544,IF(X542=X544,IF(V542&lt;&gt;"",IF(V542&gt;V544,"W","L"),""),IF(X542&gt;X544,"W","L")),IF(Z542&gt;Z544,"W","L")),IF(L546=L548,IF(J546=J548,IF(H546&lt;&gt;"",IF(H546&gt;H548,"W","L"),""),IF(J546&gt;J548,"W","L")),IF(L546&gt;L548,"W","L")))</f>
        <v/>
      </c>
      <c r="AG527" s="253"/>
      <c r="AH527" s="252" t="str">
        <f>IF($D523="1P",IF(L546=L548,IF(J546=J548,IF(H546&lt;&gt;"",IF(H546&gt;H548,"W","L"),""),IF(J546&gt;J548,"W","L")),IF(L546&gt;L548,"W","L")),IF(L538=L540,IF(J538=J540,IF(H538&lt;&gt;"",IF(H538&gt;H540,"W","L"),""),IF(J538&gt;J540,"W","L")),IF(L538&gt;L540,"W","L")))</f>
        <v/>
      </c>
      <c r="AI527" s="253"/>
      <c r="AJ527" s="252" t="str">
        <f>IF($D523="1P",IF(L538=L540,IF(J538=J540,IF(H538&lt;&gt;"",IF(H538&gt;H540,"W","L"),""),IF(J538&gt;J540,"W","L")),IF(L538&gt;L540,"W","L")),IF(Z542=Z544,IF(X542=X544,IF(V542&lt;&gt;"",IF(V542&gt;V544,"W","L"),""),IF(X542&gt;X544,"W","L")),IF(Z542&gt;Z544,"W","L")))</f>
        <v/>
      </c>
      <c r="AK527" s="253"/>
      <c r="AL527" s="254" t="str">
        <f>IF(OR(COUNTIF(AD527:AJ527,"W"),COUNTIF(AD527:AJ527,"L")),COUNTIF(AD527:AJ527,"W")*2+COUNTIF(AD527:AJ527,"L"),"")</f>
        <v/>
      </c>
      <c r="AM527" s="255"/>
      <c r="AN527" s="256" t="str">
        <f>IF(AL527&lt;&gt;"",RANK(AL527,AL527:AL533,0),"")</f>
        <v/>
      </c>
      <c r="AO527" s="257"/>
      <c r="AQ527" s="127"/>
      <c r="AR527" s="127"/>
      <c r="AS527" s="127"/>
      <c r="AT527" s="127"/>
      <c r="AU527" s="127"/>
      <c r="AV527" s="127"/>
      <c r="AW527" s="127"/>
      <c r="AX527" s="127"/>
      <c r="AY527" s="127"/>
      <c r="AZ527" s="127"/>
      <c r="BA527" s="127"/>
      <c r="BB527" s="127"/>
      <c r="BC527" s="127"/>
      <c r="BD527" s="40"/>
      <c r="BE527" s="40"/>
      <c r="BF527" s="40"/>
      <c r="BG527" s="40"/>
      <c r="BH527" s="40"/>
      <c r="BI527" s="40"/>
      <c r="BJ527" s="40"/>
      <c r="BK527" s="40"/>
      <c r="BL527" s="40"/>
      <c r="BM527" s="40"/>
      <c r="BN527" s="40"/>
      <c r="BO527" s="40"/>
      <c r="BP527" s="40"/>
      <c r="BQ527" s="40"/>
      <c r="BR527" s="40"/>
      <c r="BS527" s="40"/>
      <c r="BT527" s="40"/>
      <c r="BU527" s="40"/>
      <c r="BV527" s="40"/>
      <c r="BW527" s="40"/>
      <c r="BX527" s="40"/>
      <c r="BY527" s="40"/>
      <c r="BZ527" s="40"/>
      <c r="CA527" s="40"/>
      <c r="CB527" s="40"/>
      <c r="CC527" s="40"/>
      <c r="CD527" s="40"/>
      <c r="CE527" s="40"/>
      <c r="CF527" s="40"/>
    </row>
    <row r="528" spans="1:84" ht="11.25" customHeight="1">
      <c r="A528" s="212"/>
      <c r="B528" s="213"/>
      <c r="C528" s="217"/>
      <c r="D528" s="218"/>
      <c r="E528" s="218"/>
      <c r="F528" s="218"/>
      <c r="G528" s="218"/>
      <c r="H528" s="218"/>
      <c r="I528" s="218"/>
      <c r="J528" s="218"/>
      <c r="K528" s="218"/>
      <c r="L528" s="218"/>
      <c r="M528" s="218"/>
      <c r="N528" s="218"/>
      <c r="O528" s="218"/>
      <c r="P528" s="218"/>
      <c r="Q528" s="218"/>
      <c r="R528" s="218"/>
      <c r="S528" s="218"/>
      <c r="T528" s="218"/>
      <c r="U528" s="218"/>
      <c r="V528" s="218"/>
      <c r="W528" s="218"/>
      <c r="X528" s="218"/>
      <c r="Y528" s="218"/>
      <c r="Z528" s="218"/>
      <c r="AA528" s="218"/>
      <c r="AB528" s="218"/>
      <c r="AC528" s="219"/>
      <c r="AD528" s="251"/>
      <c r="AE528" s="236"/>
      <c r="AF528" s="234"/>
      <c r="AG528" s="233"/>
      <c r="AH528" s="234"/>
      <c r="AI528" s="233"/>
      <c r="AJ528" s="234"/>
      <c r="AK528" s="233"/>
      <c r="AL528" s="241"/>
      <c r="AM528" s="240"/>
      <c r="AN528" s="258"/>
      <c r="AO528" s="243"/>
      <c r="AQ528" s="128"/>
      <c r="AR528" s="128"/>
      <c r="AS528" s="128"/>
      <c r="AT528" s="128"/>
      <c r="AU528" s="128"/>
      <c r="AV528" s="128"/>
      <c r="AW528" s="128"/>
      <c r="AX528" s="128"/>
      <c r="AY528" s="128"/>
      <c r="AZ528" s="128"/>
      <c r="BA528" s="128"/>
      <c r="BB528" s="128"/>
      <c r="BC528" s="128"/>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row>
    <row r="529" spans="1:84" ht="11.25" customHeight="1">
      <c r="A529" s="210" t="str">
        <f>AF525</f>
        <v>B</v>
      </c>
      <c r="B529" s="211"/>
      <c r="C529" s="214"/>
      <c r="D529" s="215"/>
      <c r="E529" s="215"/>
      <c r="F529" s="215"/>
      <c r="G529" s="215"/>
      <c r="H529" s="215"/>
      <c r="I529" s="215"/>
      <c r="J529" s="215"/>
      <c r="K529" s="215"/>
      <c r="L529" s="215"/>
      <c r="M529" s="215"/>
      <c r="N529" s="215"/>
      <c r="O529" s="215"/>
      <c r="P529" s="215"/>
      <c r="Q529" s="215"/>
      <c r="R529" s="215"/>
      <c r="S529" s="215"/>
      <c r="T529" s="215"/>
      <c r="U529" s="215"/>
      <c r="V529" s="215"/>
      <c r="W529" s="215"/>
      <c r="X529" s="215"/>
      <c r="Y529" s="215"/>
      <c r="Z529" s="215"/>
      <c r="AA529" s="215"/>
      <c r="AB529" s="215"/>
      <c r="AC529" s="216"/>
      <c r="AD529" s="220" t="str">
        <f>IF(AF527&lt;&gt;"",IF(AF527="W","L","W"),"")</f>
        <v/>
      </c>
      <c r="AE529" s="221"/>
      <c r="AF529" s="228"/>
      <c r="AG529" s="229"/>
      <c r="AH529" s="227" t="str">
        <f>IF($D523="1P",IF(L542=L544,IF(J542=J544,IF(H542&lt;&gt;"",IF(H542&gt;H544,"W","L"),""),IF(J542&gt;J544,"W","L")),IF(L542&gt;L544,"W","L")),IF(Z546=Z548,IF(X546=X548,IF(V546&lt;&gt;"",IF(V546&gt;V548,"W","L"),""),IF(X546&gt;X548,"W","L")),IF(Z546&gt;Z548,"W","L")))</f>
        <v/>
      </c>
      <c r="AI529" s="221"/>
      <c r="AJ529" s="227" t="str">
        <f>IF($D523="1P",IF(Z538=Z540,IF(X538=X540,IF(V538&lt;&gt;"",IF(V538&gt;V540,"W","L"),""),IF(X538&gt;X540,"W","L")),IF(Z538&gt;Z540,"W","L")),IF(L542=L544,IF(J542=J544,IF(H542&lt;&gt;"",IF(H542&gt;H544,"W","L"),""),IF(J542&gt;J544,"W","L")),IF(L542&gt;L544,"W","L")))</f>
        <v/>
      </c>
      <c r="AK529" s="237"/>
      <c r="AL529" s="239" t="str">
        <f>IF(OR(COUNTIF(AD529:AJ529,"W"),COUNTIF(AD529:AJ529,"L")),COUNTIF(AD529:AJ529,"W")*2+COUNTIF(AD529:AJ529,"L"),"")</f>
        <v/>
      </c>
      <c r="AM529" s="240"/>
      <c r="AN529" s="242" t="str">
        <f>IF(AL529&lt;&gt;"",RANK(AL529,AL527:AL533,0),"")</f>
        <v/>
      </c>
      <c r="AO529" s="243"/>
      <c r="AQ529" s="126"/>
      <c r="AR529" s="126"/>
      <c r="AS529" s="126"/>
      <c r="AT529" s="126"/>
      <c r="AU529" s="126"/>
      <c r="AV529" s="126"/>
      <c r="AW529" s="126"/>
      <c r="AX529" s="126"/>
      <c r="AY529" s="126"/>
      <c r="AZ529" s="126"/>
      <c r="BA529" s="126"/>
      <c r="BB529" s="126"/>
      <c r="BC529" s="126"/>
    </row>
    <row r="530" spans="1:84" ht="11.25" customHeight="1" thickBot="1">
      <c r="A530" s="212"/>
      <c r="B530" s="213"/>
      <c r="C530" s="217"/>
      <c r="D530" s="218"/>
      <c r="E530" s="218"/>
      <c r="F530" s="218"/>
      <c r="G530" s="218"/>
      <c r="H530" s="218"/>
      <c r="I530" s="218"/>
      <c r="J530" s="218"/>
      <c r="K530" s="218"/>
      <c r="L530" s="218"/>
      <c r="M530" s="218"/>
      <c r="N530" s="218"/>
      <c r="O530" s="218"/>
      <c r="P530" s="218"/>
      <c r="Q530" s="218"/>
      <c r="R530" s="218"/>
      <c r="S530" s="218"/>
      <c r="T530" s="218"/>
      <c r="U530" s="218"/>
      <c r="V530" s="218"/>
      <c r="W530" s="218"/>
      <c r="X530" s="218"/>
      <c r="Y530" s="218"/>
      <c r="Z530" s="218"/>
      <c r="AA530" s="218"/>
      <c r="AB530" s="218"/>
      <c r="AC530" s="219"/>
      <c r="AD530" s="232"/>
      <c r="AE530" s="233"/>
      <c r="AF530" s="235"/>
      <c r="AG530" s="236"/>
      <c r="AH530" s="234"/>
      <c r="AI530" s="233"/>
      <c r="AJ530" s="234"/>
      <c r="AK530" s="238"/>
      <c r="AL530" s="241"/>
      <c r="AM530" s="240"/>
      <c r="AN530" s="258"/>
      <c r="AO530" s="243"/>
      <c r="AQ530" s="127"/>
      <c r="AR530" s="127"/>
      <c r="AS530" s="127"/>
      <c r="AT530" s="127"/>
      <c r="AU530" s="127"/>
      <c r="AV530" s="127"/>
      <c r="AW530" s="127"/>
      <c r="AX530" s="127"/>
      <c r="AY530" s="127"/>
      <c r="AZ530" s="127"/>
      <c r="BA530" s="127"/>
      <c r="BB530" s="127"/>
      <c r="BC530" s="127"/>
      <c r="BD530" s="40"/>
      <c r="BE530" s="40"/>
      <c r="BF530" s="40"/>
      <c r="BG530" s="40"/>
      <c r="BH530" s="40"/>
      <c r="BI530" s="40"/>
      <c r="BJ530" s="40"/>
      <c r="BK530" s="40"/>
      <c r="BL530" s="40"/>
      <c r="BM530" s="40"/>
      <c r="BN530" s="40"/>
      <c r="BO530" s="40"/>
      <c r="BP530" s="40"/>
      <c r="BQ530" s="40"/>
      <c r="BR530" s="40"/>
      <c r="BS530" s="40"/>
      <c r="BT530" s="40"/>
      <c r="BU530" s="40"/>
      <c r="BV530" s="40"/>
      <c r="BW530" s="40"/>
      <c r="BX530" s="40"/>
      <c r="BY530" s="40"/>
      <c r="BZ530" s="40"/>
      <c r="CA530" s="40"/>
      <c r="CB530" s="40"/>
      <c r="CC530" s="40"/>
      <c r="CD530" s="40"/>
      <c r="CE530" s="40"/>
    </row>
    <row r="531" spans="1:84" ht="11.25" customHeight="1">
      <c r="A531" s="210" t="str">
        <f>AH525</f>
        <v>C</v>
      </c>
      <c r="B531" s="211"/>
      <c r="C531" s="214"/>
      <c r="D531" s="215"/>
      <c r="E531" s="215"/>
      <c r="F531" s="215"/>
      <c r="G531" s="215"/>
      <c r="H531" s="215"/>
      <c r="I531" s="215"/>
      <c r="J531" s="215"/>
      <c r="K531" s="215"/>
      <c r="L531" s="215"/>
      <c r="M531" s="215"/>
      <c r="N531" s="215"/>
      <c r="O531" s="215"/>
      <c r="P531" s="215"/>
      <c r="Q531" s="215"/>
      <c r="R531" s="215"/>
      <c r="S531" s="215"/>
      <c r="T531" s="215"/>
      <c r="U531" s="215"/>
      <c r="V531" s="215"/>
      <c r="W531" s="215"/>
      <c r="X531" s="215"/>
      <c r="Y531" s="215"/>
      <c r="Z531" s="215"/>
      <c r="AA531" s="215"/>
      <c r="AB531" s="215"/>
      <c r="AC531" s="216"/>
      <c r="AD531" s="220" t="str">
        <f>IF(AH527&lt;&gt;"",IF(AH527="W","L","W"),"")</f>
        <v/>
      </c>
      <c r="AE531" s="221"/>
      <c r="AF531" s="227" t="str">
        <f>IF(AH529&lt;&gt;"",IF(AH529="W","L","W"),"")</f>
        <v/>
      </c>
      <c r="AG531" s="221"/>
      <c r="AH531" s="228"/>
      <c r="AI531" s="229"/>
      <c r="AJ531" s="227" t="str">
        <f>IF($D523="1P",IF(Z546=Z548,IF(X546=X548,IF(V546&lt;&gt;"",IF(V546&gt;V548,"W","L"),""),IF(X546&gt;X548,"W","L")),IF(Z546&gt;Z548,"W","L")),IF(Z538=Z540,IF(X538=X540,IF(V538&lt;&gt;"",IF(V538&gt;V540,"W","L"),""),IF(X538&gt;X540,"W","L")),IF(Z538&gt;Z540,"W","L")))</f>
        <v/>
      </c>
      <c r="AK531" s="237"/>
      <c r="AL531" s="239" t="str">
        <f>IF(OR(COUNTIF(AD531:AJ531,"W"),COUNTIF(AD531:AJ531,"L")),COUNTIF(AD531:AJ531,"W")*2+COUNTIF(AD531:AJ531,"L"),"")</f>
        <v/>
      </c>
      <c r="AM531" s="240"/>
      <c r="AN531" s="242" t="str">
        <f>IF(AL531&lt;&gt;"",RANK(AL531,AL527:AL533,0),"")</f>
        <v/>
      </c>
      <c r="AO531" s="243"/>
      <c r="AQ531" s="154" t="str">
        <f>CONCATENATE($A525," ",$D525,","," ",$F523)</f>
        <v>Group: 9, Men's Singles</v>
      </c>
      <c r="AR531" s="155"/>
      <c r="AS531" s="155"/>
      <c r="AT531" s="155"/>
      <c r="AU531" s="155"/>
      <c r="AV531" s="155"/>
      <c r="AW531" s="155"/>
      <c r="AX531" s="155"/>
      <c r="AY531" s="155"/>
      <c r="AZ531" s="155"/>
      <c r="BA531" s="155"/>
      <c r="BB531" s="155"/>
      <c r="BC531" s="156"/>
      <c r="BD531" s="163">
        <f>A542</f>
        <v>2</v>
      </c>
      <c r="BE531" s="164"/>
      <c r="BF531" s="183" t="str">
        <f>C542</f>
        <v>B</v>
      </c>
      <c r="BG531" s="185" t="str">
        <f>IF(VLOOKUP($BF531,$A527:$C533,3,FALSE)=0,"",CONCATENATE(VLOOKUP(VLOOKUP($BF531,$A527:$C533,3,FALSE),Players!$C:$G,4,FALSE)," ",VLOOKUP($BF531,$A527:$C533,3,FALSE)," ",IF(ISERROR(VLOOKUP(VLOOKUP($BF531,$A527:$C533,3,FALSE),Players!$C:$G,5,FALSE)),"()",CONCATENATE("(",VLOOKUP(VLOOKUP($BF531,$A527:$C533,3,FALSE),Players!$C:$G,5,FALSE),")"))))</f>
        <v/>
      </c>
      <c r="BH531" s="186"/>
      <c r="BI531" s="186"/>
      <c r="BJ531" s="186"/>
      <c r="BK531" s="186"/>
      <c r="BL531" s="186"/>
      <c r="BM531" s="186"/>
      <c r="BN531" s="186"/>
      <c r="BO531" s="186"/>
      <c r="BP531" s="186"/>
      <c r="BQ531" s="186"/>
      <c r="BR531" s="186"/>
      <c r="BS531" s="186"/>
      <c r="BT531" s="186"/>
      <c r="BU531" s="187"/>
      <c r="BV531" s="170" t="str">
        <f>IF(D542&lt;&gt;"",D542,"")</f>
        <v/>
      </c>
      <c r="BW531" s="171"/>
      <c r="BX531" s="170" t="str">
        <f>IF(F542&lt;&gt;"",F542,"")</f>
        <v/>
      </c>
      <c r="BY531" s="171"/>
      <c r="BZ531" s="170" t="str">
        <f>IF(H542&lt;&gt;"",H542,"")</f>
        <v/>
      </c>
      <c r="CA531" s="171"/>
      <c r="CB531" s="170" t="str">
        <f>IF(J542&lt;&gt;"",J542,"")</f>
        <v/>
      </c>
      <c r="CC531" s="171"/>
      <c r="CD531" s="170" t="str">
        <f>IF(L542&lt;&gt;"",L542,"")</f>
        <v/>
      </c>
      <c r="CE531" s="171"/>
      <c r="CF531" s="174" t="str">
        <f>IF($CD531=$CD533,IF($CB531=$CB533,IF($BZ531&lt;&gt;"",IF($BZ531&gt;$BZ533,"W","L"),""),IF($CB531&gt;$CB533,"W","L")),IF($CD531&gt;$CD533,"W","L"))</f>
        <v/>
      </c>
    </row>
    <row r="532" spans="1:84" ht="11.25" customHeight="1">
      <c r="A532" s="212"/>
      <c r="B532" s="213"/>
      <c r="C532" s="217"/>
      <c r="D532" s="218"/>
      <c r="E532" s="218"/>
      <c r="F532" s="218"/>
      <c r="G532" s="218"/>
      <c r="H532" s="218"/>
      <c r="I532" s="218"/>
      <c r="J532" s="218"/>
      <c r="K532" s="218"/>
      <c r="L532" s="218"/>
      <c r="M532" s="218"/>
      <c r="N532" s="218"/>
      <c r="O532" s="218"/>
      <c r="P532" s="218"/>
      <c r="Q532" s="218"/>
      <c r="R532" s="218"/>
      <c r="S532" s="218"/>
      <c r="T532" s="218"/>
      <c r="U532" s="218"/>
      <c r="V532" s="218"/>
      <c r="W532" s="218"/>
      <c r="X532" s="218"/>
      <c r="Y532" s="218"/>
      <c r="Z532" s="218"/>
      <c r="AA532" s="218"/>
      <c r="AB532" s="218"/>
      <c r="AC532" s="219"/>
      <c r="AD532" s="232"/>
      <c r="AE532" s="233"/>
      <c r="AF532" s="234"/>
      <c r="AG532" s="233"/>
      <c r="AH532" s="235"/>
      <c r="AI532" s="236"/>
      <c r="AJ532" s="234"/>
      <c r="AK532" s="238"/>
      <c r="AL532" s="241"/>
      <c r="AM532" s="240"/>
      <c r="AN532" s="244"/>
      <c r="AO532" s="245"/>
      <c r="AQ532" s="157"/>
      <c r="AR532" s="158"/>
      <c r="AS532" s="158"/>
      <c r="AT532" s="158"/>
      <c r="AU532" s="158"/>
      <c r="AV532" s="158"/>
      <c r="AW532" s="158"/>
      <c r="AX532" s="158"/>
      <c r="AY532" s="158"/>
      <c r="AZ532" s="158"/>
      <c r="BA532" s="158"/>
      <c r="BB532" s="158"/>
      <c r="BC532" s="159"/>
      <c r="BD532" s="165"/>
      <c r="BE532" s="166"/>
      <c r="BF532" s="184"/>
      <c r="BG532" s="188"/>
      <c r="BH532" s="189"/>
      <c r="BI532" s="189"/>
      <c r="BJ532" s="189"/>
      <c r="BK532" s="189"/>
      <c r="BL532" s="189"/>
      <c r="BM532" s="189"/>
      <c r="BN532" s="189"/>
      <c r="BO532" s="189"/>
      <c r="BP532" s="189"/>
      <c r="BQ532" s="189"/>
      <c r="BR532" s="189"/>
      <c r="BS532" s="189"/>
      <c r="BT532" s="189"/>
      <c r="BU532" s="190"/>
      <c r="BV532" s="172"/>
      <c r="BW532" s="173"/>
      <c r="BX532" s="172"/>
      <c r="BY532" s="173"/>
      <c r="BZ532" s="172"/>
      <c r="CA532" s="173"/>
      <c r="CB532" s="172"/>
      <c r="CC532" s="173"/>
      <c r="CD532" s="172"/>
      <c r="CE532" s="173"/>
      <c r="CF532" s="174"/>
    </row>
    <row r="533" spans="1:84" ht="11.25" customHeight="1">
      <c r="A533" s="210" t="str">
        <f>AJ525</f>
        <v>D</v>
      </c>
      <c r="B533" s="211"/>
      <c r="C533" s="214"/>
      <c r="D533" s="215"/>
      <c r="E533" s="215"/>
      <c r="F533" s="215"/>
      <c r="G533" s="215"/>
      <c r="H533" s="215"/>
      <c r="I533" s="215"/>
      <c r="J533" s="215"/>
      <c r="K533" s="215"/>
      <c r="L533" s="215"/>
      <c r="M533" s="215"/>
      <c r="N533" s="215"/>
      <c r="O533" s="215"/>
      <c r="P533" s="215"/>
      <c r="Q533" s="215"/>
      <c r="R533" s="215"/>
      <c r="S533" s="215"/>
      <c r="T533" s="215"/>
      <c r="U533" s="215"/>
      <c r="V533" s="215"/>
      <c r="W533" s="215"/>
      <c r="X533" s="215"/>
      <c r="Y533" s="215"/>
      <c r="Z533" s="215"/>
      <c r="AA533" s="215"/>
      <c r="AB533" s="215"/>
      <c r="AC533" s="216"/>
      <c r="AD533" s="220" t="str">
        <f>IF(AJ527&lt;&gt;"",IF(AJ527="W","L","W"),"")</f>
        <v/>
      </c>
      <c r="AE533" s="221"/>
      <c r="AF533" s="224" t="str">
        <f>IF(AJ529&lt;&gt;"",IF(AJ529="W","L","W"),"")</f>
        <v/>
      </c>
      <c r="AG533" s="225"/>
      <c r="AH533" s="227" t="str">
        <f>IF(AJ531&lt;&gt;"",IF(AJ531="W","L","W"),"")</f>
        <v/>
      </c>
      <c r="AI533" s="221"/>
      <c r="AJ533" s="228"/>
      <c r="AK533" s="229"/>
      <c r="AL533" s="239" t="str">
        <f>IF(OR(COUNTIF(AD533:AJ533,"W"),COUNTIF(AD533:AJ533,"L")),COUNTIF(AD533:AJ533,"W")*2+COUNTIF(AD533:AJ533,"L"),"")</f>
        <v/>
      </c>
      <c r="AM533" s="240"/>
      <c r="AN533" s="242" t="str">
        <f>IF(AL533&lt;&gt;"",RANK(AL533,AL527:AL533,0),"")</f>
        <v/>
      </c>
      <c r="AO533" s="243"/>
      <c r="AQ533" s="157"/>
      <c r="AR533" s="158"/>
      <c r="AS533" s="158"/>
      <c r="AT533" s="158"/>
      <c r="AU533" s="158"/>
      <c r="AV533" s="158"/>
      <c r="AW533" s="158"/>
      <c r="AX533" s="158"/>
      <c r="AY533" s="158"/>
      <c r="AZ533" s="158"/>
      <c r="BA533" s="158"/>
      <c r="BB533" s="158"/>
      <c r="BC533" s="159"/>
      <c r="BD533" s="165"/>
      <c r="BE533" s="166"/>
      <c r="BF533" s="175" t="str">
        <f>C544</f>
        <v>D</v>
      </c>
      <c r="BG533" s="177" t="str">
        <f>IF(VLOOKUP($BF533,$A527:$C533,3,FALSE)=0,"",CONCATENATE(VLOOKUP(VLOOKUP($BF533,$A527:$C533,3,FALSE),Players!$C:$G,4,FALSE)," ",VLOOKUP($BF533,$A527:$C533,3,FALSE)," ",IF(ISERROR(VLOOKUP(VLOOKUP($BF533,$A527:$C533,3,FALSE),Players!$C:$G,5,FALSE)),"()",CONCATENATE("(",VLOOKUP(VLOOKUP($BF533,$A527:$C533,3,FALSE),Players!$C:$G,5,FALSE),")"))))</f>
        <v/>
      </c>
      <c r="BH533" s="178"/>
      <c r="BI533" s="178"/>
      <c r="BJ533" s="178"/>
      <c r="BK533" s="178"/>
      <c r="BL533" s="178"/>
      <c r="BM533" s="178"/>
      <c r="BN533" s="178"/>
      <c r="BO533" s="178"/>
      <c r="BP533" s="178"/>
      <c r="BQ533" s="178"/>
      <c r="BR533" s="178"/>
      <c r="BS533" s="178"/>
      <c r="BT533" s="178"/>
      <c r="BU533" s="179"/>
      <c r="BV533" s="150" t="str">
        <f>IF(D544&lt;&gt;"",D544,"")</f>
        <v/>
      </c>
      <c r="BW533" s="151"/>
      <c r="BX533" s="150" t="str">
        <f>IF(F544&lt;&gt;"",F544,"")</f>
        <v/>
      </c>
      <c r="BY533" s="151"/>
      <c r="BZ533" s="150" t="str">
        <f>IF(H544&lt;&gt;"",H544,"")</f>
        <v/>
      </c>
      <c r="CA533" s="151"/>
      <c r="CB533" s="150" t="str">
        <f>IF(J544&lt;&gt;"",J544,"")</f>
        <v/>
      </c>
      <c r="CC533" s="151"/>
      <c r="CD533" s="150" t="str">
        <f>IF(L544&lt;&gt;"",L544,"")</f>
        <v/>
      </c>
      <c r="CE533" s="151"/>
      <c r="CF533" s="174" t="str">
        <f>IF($CF531&lt;&gt;"",IF(CF531="W","L","W"),"")</f>
        <v/>
      </c>
    </row>
    <row r="534" spans="1:84" ht="11.25" customHeight="1" thickBot="1">
      <c r="A534" s="212"/>
      <c r="B534" s="213"/>
      <c r="C534" s="217"/>
      <c r="D534" s="218"/>
      <c r="E534" s="218"/>
      <c r="F534" s="218"/>
      <c r="G534" s="218"/>
      <c r="H534" s="218"/>
      <c r="I534" s="218"/>
      <c r="J534" s="218"/>
      <c r="K534" s="218"/>
      <c r="L534" s="218"/>
      <c r="M534" s="218"/>
      <c r="N534" s="218"/>
      <c r="O534" s="218"/>
      <c r="P534" s="218"/>
      <c r="Q534" s="218"/>
      <c r="R534" s="218"/>
      <c r="S534" s="218"/>
      <c r="T534" s="218"/>
      <c r="U534" s="218"/>
      <c r="V534" s="218"/>
      <c r="W534" s="218"/>
      <c r="X534" s="218"/>
      <c r="Y534" s="218"/>
      <c r="Z534" s="218"/>
      <c r="AA534" s="218"/>
      <c r="AB534" s="218"/>
      <c r="AC534" s="219"/>
      <c r="AD534" s="222"/>
      <c r="AE534" s="223"/>
      <c r="AF534" s="226"/>
      <c r="AG534" s="223"/>
      <c r="AH534" s="226"/>
      <c r="AI534" s="223"/>
      <c r="AJ534" s="230"/>
      <c r="AK534" s="231"/>
      <c r="AL534" s="246"/>
      <c r="AM534" s="247"/>
      <c r="AN534" s="248"/>
      <c r="AO534" s="249"/>
      <c r="AQ534" s="160"/>
      <c r="AR534" s="161"/>
      <c r="AS534" s="161"/>
      <c r="AT534" s="161"/>
      <c r="AU534" s="161"/>
      <c r="AV534" s="161"/>
      <c r="AW534" s="161"/>
      <c r="AX534" s="161"/>
      <c r="AY534" s="161"/>
      <c r="AZ534" s="161"/>
      <c r="BA534" s="161"/>
      <c r="BB534" s="161"/>
      <c r="BC534" s="162"/>
      <c r="BD534" s="167"/>
      <c r="BE534" s="168"/>
      <c r="BF534" s="176"/>
      <c r="BG534" s="180"/>
      <c r="BH534" s="181"/>
      <c r="BI534" s="181"/>
      <c r="BJ534" s="181"/>
      <c r="BK534" s="181"/>
      <c r="BL534" s="181"/>
      <c r="BM534" s="181"/>
      <c r="BN534" s="181"/>
      <c r="BO534" s="181"/>
      <c r="BP534" s="181"/>
      <c r="BQ534" s="181"/>
      <c r="BR534" s="181"/>
      <c r="BS534" s="181"/>
      <c r="BT534" s="181"/>
      <c r="BU534" s="182"/>
      <c r="BV534" s="152"/>
      <c r="BW534" s="153"/>
      <c r="BX534" s="152"/>
      <c r="BY534" s="153"/>
      <c r="BZ534" s="152"/>
      <c r="CA534" s="153"/>
      <c r="CB534" s="152"/>
      <c r="CC534" s="153"/>
      <c r="CD534" s="152"/>
      <c r="CE534" s="153"/>
      <c r="CF534" s="174"/>
    </row>
    <row r="535" spans="1:84" ht="11.25" customHeight="1">
      <c r="A535" s="42"/>
      <c r="R535" s="42"/>
      <c r="S535" s="42"/>
      <c r="W535" s="42"/>
      <c r="X535" s="43"/>
      <c r="Y535" s="43"/>
      <c r="Z535" s="43"/>
      <c r="AA535" s="43"/>
      <c r="AB535" s="3"/>
      <c r="AQ535" s="126"/>
      <c r="AR535" s="126"/>
      <c r="AS535" s="126"/>
      <c r="AT535" s="126"/>
      <c r="AU535" s="126"/>
      <c r="AV535" s="126"/>
      <c r="AW535" s="126"/>
      <c r="AX535" s="126"/>
      <c r="AY535" s="126"/>
      <c r="AZ535" s="126"/>
      <c r="BA535" s="126"/>
      <c r="BB535" s="126"/>
      <c r="BC535" s="126"/>
      <c r="BV535" s="169" t="str">
        <f>IF(CF531&lt;&gt;"",IF(AND(AND(BV531&gt;-1,BV533&gt;-1),OR(BV531&gt;10,BV533&gt;10),ABS(BV531-BV533)&gt;1,IF(OR(BV531&gt;11,BV533&gt;11),ABS(BV531-BV533)=2,TRUE),BV531=INT(BV531),BV533=INT(BV533)),"","Error"),"")</f>
        <v/>
      </c>
      <c r="BW535" s="169"/>
      <c r="BX535" s="169" t="str">
        <f>IF(CF531&lt;&gt;"",IF(AND(AND(BX531&gt;-1,BX533&gt;-1),OR(BX531&gt;10,BX533&gt;10),ABS(BX531-BX533)&gt;1,IF(OR(BX531&gt;11,BX533&gt;11),ABS(BX531-BX533)=2,TRUE),BX531=INT(BX531),BX533=INT(BX533)),"","Error"),"")</f>
        <v/>
      </c>
      <c r="BY535" s="169"/>
      <c r="BZ535" s="169" t="str">
        <f>IF(CF531&lt;&gt;"",IF(AND(AND(BZ531&gt;-1,BZ533&gt;-1),OR(BZ531&gt;10,BZ533&gt;10),ABS(BZ531-BZ533)&gt;1,IF(OR(BZ531&gt;11,BZ533&gt;11),ABS(BZ531-BZ533)=2,TRUE),BZ531=INT(BZ531),BZ533=INT(BZ533)),"","Error"),"")</f>
        <v/>
      </c>
      <c r="CA535" s="169"/>
      <c r="CB535" s="169" t="str">
        <f>IF(AND(CF531&lt;&gt;"",CB531&lt;&gt;""),IF(AND(AND(CB531&gt;-1,CB533&gt;-1),OR(CB531&gt;10,CB533&gt;10),ABS(CB531-CB533)&gt;1,IF(OR(CB531&gt;11,CB533&gt;11),ABS(CB531-CB533)=2,TRUE),CB531=INT(CB531),CB533=INT(CB533)),"","Error"),"")</f>
        <v/>
      </c>
      <c r="CC535" s="169"/>
      <c r="CD535" s="169" t="str">
        <f>IF(AND(CF531&lt;&gt;"",CD531&lt;&gt;""),IF(AND(AND(CD531&gt;-1,CD533&gt;-1),OR(CD531&gt;10,CD533&gt;10),ABS(CD531-CD533)&gt;1,IF(OR(CD531&gt;11,CD533&gt;11),ABS(CD531-CD533)=2,TRUE),CD531=INT(CD531),CD533=INT(CD533)),"","Error"),"")</f>
        <v/>
      </c>
      <c r="CE535" s="169"/>
    </row>
    <row r="536" spans="1:84" ht="11.25" customHeight="1">
      <c r="AQ536" s="126"/>
      <c r="AR536" s="126"/>
      <c r="AS536" s="126"/>
      <c r="AT536" s="126"/>
      <c r="AU536" s="126"/>
      <c r="AV536" s="126"/>
      <c r="AW536" s="126"/>
      <c r="AX536" s="126"/>
      <c r="AY536" s="126"/>
      <c r="AZ536" s="126"/>
      <c r="BA536" s="126"/>
      <c r="BB536" s="126"/>
      <c r="BC536" s="126"/>
    </row>
    <row r="537" spans="1:84" ht="11.25" customHeight="1" thickBot="1">
      <c r="AB537" s="3"/>
      <c r="AQ537" s="127"/>
      <c r="AR537" s="127"/>
      <c r="AS537" s="127"/>
      <c r="AT537" s="127"/>
      <c r="AU537" s="127"/>
      <c r="AV537" s="127"/>
      <c r="AW537" s="127"/>
      <c r="AX537" s="127"/>
      <c r="AY537" s="127"/>
      <c r="AZ537" s="127"/>
      <c r="BA537" s="127"/>
      <c r="BB537" s="127"/>
      <c r="BC537" s="127"/>
      <c r="BD537" s="40"/>
      <c r="BE537" s="40"/>
      <c r="BF537" s="40"/>
      <c r="BG537" s="40"/>
      <c r="BH537" s="40"/>
      <c r="BI537" s="40"/>
      <c r="BJ537" s="40"/>
      <c r="BK537" s="40"/>
      <c r="BL537" s="40"/>
      <c r="BM537" s="40"/>
      <c r="BN537" s="40"/>
      <c r="BO537" s="40"/>
      <c r="BP537" s="40"/>
      <c r="BQ537" s="40"/>
      <c r="BR537" s="40"/>
      <c r="BS537" s="40"/>
      <c r="BT537" s="40"/>
      <c r="BU537" s="40"/>
      <c r="BV537" s="40"/>
      <c r="BW537" s="40"/>
      <c r="BX537" s="40"/>
      <c r="BY537" s="40"/>
      <c r="BZ537" s="40"/>
      <c r="CA537" s="40"/>
      <c r="CB537" s="40"/>
      <c r="CC537" s="40"/>
      <c r="CD537" s="40"/>
      <c r="CE537" s="40"/>
    </row>
    <row r="538" spans="1:84" ht="11.25" customHeight="1">
      <c r="A538" s="170">
        <v>1</v>
      </c>
      <c r="B538" s="191"/>
      <c r="C538" s="183" t="str">
        <f>IF($D523="1P","A","A")</f>
        <v>A</v>
      </c>
      <c r="D538" s="197"/>
      <c r="E538" s="198"/>
      <c r="F538" s="197"/>
      <c r="G538" s="198"/>
      <c r="H538" s="197"/>
      <c r="I538" s="198"/>
      <c r="J538" s="197"/>
      <c r="K538" s="198"/>
      <c r="L538" s="197"/>
      <c r="M538" s="208"/>
      <c r="N538" s="69" t="str">
        <f>IF(CF521&lt;&gt;"",IF(CF521="W",IF(SUM(IF(D538&gt;D540,1,0),IF(F538&gt;F540,1,0),IF(H538&gt;H540,1,0),IF(J538&gt;J540,1,0),IF(L538&gt;L540,1,0))&lt;&gt;3,"E",""),""),"")</f>
        <v/>
      </c>
      <c r="O538" s="170">
        <v>4</v>
      </c>
      <c r="P538" s="191"/>
      <c r="Q538" s="183" t="str">
        <f>IF($D523="1P","B","C")</f>
        <v>C</v>
      </c>
      <c r="R538" s="197"/>
      <c r="S538" s="198"/>
      <c r="T538" s="197"/>
      <c r="U538" s="198"/>
      <c r="V538" s="197"/>
      <c r="W538" s="198"/>
      <c r="X538" s="197"/>
      <c r="Y538" s="198"/>
      <c r="Z538" s="197"/>
      <c r="AA538" s="208"/>
      <c r="AB538" s="69" t="str">
        <f>IF(CF551&lt;&gt;"",IF(CF551="W",IF(SUM(IF(R538&gt;R540,1,0),IF(T538&gt;T540,1,0),IF(V538&gt;V540,1,0),IF(X538&gt;X540,1,0),IF(Z538&gt;Z540,1,0))&lt;&gt;3,"E",""),""),"")</f>
        <v/>
      </c>
      <c r="AQ538" s="128"/>
      <c r="AR538" s="128"/>
      <c r="AS538" s="128"/>
      <c r="AT538" s="128"/>
      <c r="AU538" s="128"/>
      <c r="AV538" s="128"/>
      <c r="AW538" s="128"/>
      <c r="AX538" s="128"/>
      <c r="AY538" s="128"/>
      <c r="AZ538" s="128"/>
      <c r="BA538" s="128"/>
      <c r="BB538" s="128"/>
      <c r="BC538" s="128"/>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row>
    <row r="539" spans="1:84" ht="11.25" customHeight="1">
      <c r="A539" s="192"/>
      <c r="B539" s="193"/>
      <c r="C539" s="196"/>
      <c r="D539" s="199"/>
      <c r="E539" s="200"/>
      <c r="F539" s="199"/>
      <c r="G539" s="200"/>
      <c r="H539" s="199"/>
      <c r="I539" s="200"/>
      <c r="J539" s="199"/>
      <c r="K539" s="200"/>
      <c r="L539" s="199"/>
      <c r="M539" s="209"/>
      <c r="N539" s="69" t="str">
        <f>IF(CF521&lt;&gt;"",IF(ISERROR(AND(BV525="",BX525="",BZ525="",CB525="",CD525="")),"E",IF(AND(BV525="",BX525="",BZ525="",CB525="",CD525=""),"","E")),"")</f>
        <v/>
      </c>
      <c r="O539" s="192"/>
      <c r="P539" s="193"/>
      <c r="Q539" s="196"/>
      <c r="R539" s="199"/>
      <c r="S539" s="200"/>
      <c r="T539" s="199"/>
      <c r="U539" s="200"/>
      <c r="V539" s="199"/>
      <c r="W539" s="200"/>
      <c r="X539" s="199"/>
      <c r="Y539" s="200"/>
      <c r="Z539" s="199"/>
      <c r="AA539" s="209"/>
      <c r="AB539" s="69" t="str">
        <f>IF(CF551&lt;&gt;"",IF(ISERROR(AND(BV555="",BX555="",BZ555="",CB555="",CD555="")),"E",IF(AND(BV555="",BX555="",BZ555="",CB555="",CD555=""),"","E")),"")</f>
        <v/>
      </c>
      <c r="AQ539" s="126"/>
      <c r="AR539" s="126"/>
      <c r="AS539" s="126"/>
      <c r="AT539" s="126"/>
      <c r="AU539" s="126"/>
      <c r="AV539" s="126"/>
      <c r="AW539" s="126"/>
      <c r="AX539" s="126"/>
      <c r="AY539" s="126"/>
      <c r="AZ539" s="126"/>
      <c r="BA539" s="126"/>
      <c r="BB539" s="126"/>
      <c r="BC539" s="126"/>
    </row>
    <row r="540" spans="1:84" ht="11.25" customHeight="1" thickBot="1">
      <c r="A540" s="192"/>
      <c r="B540" s="193"/>
      <c r="C540" s="175" t="str">
        <f>IF($D523="1P","D","C")</f>
        <v>C</v>
      </c>
      <c r="D540" s="201"/>
      <c r="E540" s="202"/>
      <c r="F540" s="201"/>
      <c r="G540" s="202"/>
      <c r="H540" s="201"/>
      <c r="I540" s="202"/>
      <c r="J540" s="201"/>
      <c r="K540" s="202"/>
      <c r="L540" s="201"/>
      <c r="M540" s="205"/>
      <c r="N540" s="69" t="str">
        <f>IF(CF521&lt;&gt;"",IF(ISERROR(AND(BV525="",BX525="",BZ525="",CB525="",CD525="")),"E",IF(AND(BV525="",BX525="",BZ525="",CB525="",CD525=""),"","E")),"")</f>
        <v/>
      </c>
      <c r="O540" s="192"/>
      <c r="P540" s="193"/>
      <c r="Q540" s="175" t="str">
        <f>IF($D523="1P","D","D")</f>
        <v>D</v>
      </c>
      <c r="R540" s="201"/>
      <c r="S540" s="202"/>
      <c r="T540" s="201"/>
      <c r="U540" s="202"/>
      <c r="V540" s="201"/>
      <c r="W540" s="202"/>
      <c r="X540" s="201"/>
      <c r="Y540" s="202"/>
      <c r="Z540" s="201"/>
      <c r="AA540" s="205"/>
      <c r="AB540" s="69" t="str">
        <f>IF(CF551&lt;&gt;"",IF(ISERROR(AND(BV555="",BX555="",BZ555="",CB555="",CD555="")),"E",IF(AND(BV555="",BX555="",BZ555="",CB555="",CD555=""),"","E")),"")</f>
        <v/>
      </c>
      <c r="AP540" s="2"/>
      <c r="AQ540" s="127"/>
      <c r="AR540" s="127"/>
      <c r="AS540" s="127"/>
      <c r="AT540" s="127"/>
      <c r="AU540" s="127"/>
      <c r="AV540" s="127"/>
      <c r="AW540" s="127"/>
      <c r="AX540" s="127"/>
      <c r="AY540" s="127"/>
      <c r="AZ540" s="127"/>
      <c r="BA540" s="127"/>
      <c r="BB540" s="127"/>
      <c r="BC540" s="127"/>
      <c r="BD540" s="40"/>
      <c r="BE540" s="40"/>
      <c r="BF540" s="40"/>
      <c r="BG540" s="40"/>
      <c r="BH540" s="40"/>
      <c r="BI540" s="40"/>
      <c r="BJ540" s="40"/>
      <c r="BK540" s="40"/>
      <c r="BL540" s="40"/>
      <c r="BM540" s="40"/>
      <c r="BN540" s="40"/>
      <c r="BO540" s="40"/>
      <c r="BP540" s="40"/>
      <c r="BQ540" s="40"/>
      <c r="BR540" s="40"/>
      <c r="BS540" s="40"/>
      <c r="BT540" s="40"/>
      <c r="BU540" s="40"/>
      <c r="BV540" s="40"/>
      <c r="BW540" s="40"/>
      <c r="BX540" s="40"/>
      <c r="BY540" s="40"/>
      <c r="BZ540" s="40"/>
      <c r="CA540" s="40"/>
      <c r="CB540" s="40"/>
      <c r="CC540" s="40"/>
      <c r="CD540" s="40"/>
      <c r="CE540" s="40"/>
    </row>
    <row r="541" spans="1:84" ht="11.25" customHeight="1" thickBot="1">
      <c r="A541" s="194"/>
      <c r="B541" s="195"/>
      <c r="C541" s="207"/>
      <c r="D541" s="203"/>
      <c r="E541" s="204"/>
      <c r="F541" s="203"/>
      <c r="G541" s="204"/>
      <c r="H541" s="203"/>
      <c r="I541" s="204"/>
      <c r="J541" s="203"/>
      <c r="K541" s="204"/>
      <c r="L541" s="203"/>
      <c r="M541" s="206"/>
      <c r="N541" s="69" t="str">
        <f>IF(CF523&lt;&gt;"",IF(CF523="W",IF(SUM(IF(D540&gt;D538,1,0),IF(F540&gt;F538,1,0),IF(H540&gt;H538,1,0),IF(J540&gt;J538,1,0),IF(L540&gt;L538,1,0))&lt;&gt;3,"E",""),""),"")</f>
        <v/>
      </c>
      <c r="O541" s="194"/>
      <c r="P541" s="195"/>
      <c r="Q541" s="207"/>
      <c r="R541" s="203"/>
      <c r="S541" s="204"/>
      <c r="T541" s="203"/>
      <c r="U541" s="204"/>
      <c r="V541" s="203"/>
      <c r="W541" s="204"/>
      <c r="X541" s="203"/>
      <c r="Y541" s="204"/>
      <c r="Z541" s="203"/>
      <c r="AA541" s="206"/>
      <c r="AB541" s="69" t="str">
        <f>IF(CF553&lt;&gt;"",IF(CF553="W",IF(SUM(IF(R540&gt;R538,1,0),IF(T540&gt;T538,1,0),IF(V540&gt;V538,1,0),IF(X540&gt;X538,1,0),IF(Z540&gt;Z538,1,0))&lt;&gt;3,"E",""),""),"")</f>
        <v/>
      </c>
      <c r="AC541" s="2"/>
      <c r="AD541" s="2"/>
      <c r="AE541" s="2"/>
      <c r="AF541" s="2"/>
      <c r="AG541" s="2"/>
      <c r="AH541" s="2"/>
      <c r="AI541" s="2"/>
      <c r="AJ541" s="2"/>
      <c r="AK541" s="2"/>
      <c r="AL541" s="2"/>
      <c r="AM541" s="2"/>
      <c r="AN541" s="2"/>
      <c r="AO541" s="2"/>
      <c r="AP541" s="2"/>
      <c r="AQ541" s="154" t="str">
        <f>CONCATENATE($A525," ",$D525,","," ",$F523)</f>
        <v>Group: 9, Men's Singles</v>
      </c>
      <c r="AR541" s="155"/>
      <c r="AS541" s="155"/>
      <c r="AT541" s="155"/>
      <c r="AU541" s="155"/>
      <c r="AV541" s="155"/>
      <c r="AW541" s="155"/>
      <c r="AX541" s="155"/>
      <c r="AY541" s="155"/>
      <c r="AZ541" s="155"/>
      <c r="BA541" s="155"/>
      <c r="BB541" s="155"/>
      <c r="BC541" s="156"/>
      <c r="BD541" s="163">
        <f>A546</f>
        <v>3</v>
      </c>
      <c r="BE541" s="164"/>
      <c r="BF541" s="183" t="str">
        <f>C546</f>
        <v>A</v>
      </c>
      <c r="BG541" s="185" t="str">
        <f>IF(VLOOKUP($BF541,$A527:$C533,3,FALSE)=0,"",CONCATENATE(VLOOKUP(VLOOKUP($BF541,$A527:$C533,3,FALSE),Players!$C:$G,4,FALSE)," ",VLOOKUP($BF541,$A527:$C533,3,FALSE)," ",IF(ISERROR(VLOOKUP(VLOOKUP($BF541,$A527:$C533,3,FALSE),Players!$C:$G,5,FALSE)),"()",CONCATENATE("(",VLOOKUP(VLOOKUP($BF541,$A527:$C533,3,FALSE),Players!$C:$G,5,FALSE),")"))))</f>
        <v/>
      </c>
      <c r="BH541" s="186"/>
      <c r="BI541" s="186"/>
      <c r="BJ541" s="186"/>
      <c r="BK541" s="186"/>
      <c r="BL541" s="186"/>
      <c r="BM541" s="186"/>
      <c r="BN541" s="186"/>
      <c r="BO541" s="186"/>
      <c r="BP541" s="186"/>
      <c r="BQ541" s="186"/>
      <c r="BR541" s="186"/>
      <c r="BS541" s="186"/>
      <c r="BT541" s="186"/>
      <c r="BU541" s="187"/>
      <c r="BV541" s="170" t="str">
        <f>IF(D546&lt;&gt;"",D546,"")</f>
        <v/>
      </c>
      <c r="BW541" s="171"/>
      <c r="BX541" s="170" t="str">
        <f>IF(F546&lt;&gt;"",F546,"")</f>
        <v/>
      </c>
      <c r="BY541" s="171"/>
      <c r="BZ541" s="170" t="str">
        <f>IF(H546&lt;&gt;"",H546,"")</f>
        <v/>
      </c>
      <c r="CA541" s="171"/>
      <c r="CB541" s="170" t="str">
        <f>IF(J546&lt;&gt;"",J546,"")</f>
        <v/>
      </c>
      <c r="CC541" s="171"/>
      <c r="CD541" s="170" t="str">
        <f>IF(L546&lt;&gt;"",L546,"")</f>
        <v/>
      </c>
      <c r="CE541" s="171"/>
      <c r="CF541" s="174" t="str">
        <f>IF($CD541=$CD543,IF($CB541=$CB543,IF($BZ541&lt;&gt;"",IF($BZ541&gt;$BZ543,"W","L"),""),IF($CB541&gt;$CB543,"W","L")),IF($CD541&gt;$CD543,"W","L"))</f>
        <v/>
      </c>
    </row>
    <row r="542" spans="1:84" ht="11.25" customHeight="1">
      <c r="A542" s="170">
        <v>2</v>
      </c>
      <c r="B542" s="191"/>
      <c r="C542" s="183" t="str">
        <f>IF($D523="1P","B","B")</f>
        <v>B</v>
      </c>
      <c r="D542" s="197"/>
      <c r="E542" s="198"/>
      <c r="F542" s="197"/>
      <c r="G542" s="198"/>
      <c r="H542" s="197"/>
      <c r="I542" s="198"/>
      <c r="J542" s="197"/>
      <c r="K542" s="198"/>
      <c r="L542" s="197"/>
      <c r="M542" s="208"/>
      <c r="N542" s="69" t="str">
        <f>IF(CF531&lt;&gt;"",IF(CF531="W",IF(SUM(IF(D542&gt;D544,1,0),IF(F542&gt;F544,1,0),IF(H542&gt;H544,1,0),IF(J542&gt;J544,1,0),IF(L542&gt;L544,1,0))&lt;&gt;3,"E",""),""),"")</f>
        <v/>
      </c>
      <c r="O542" s="170">
        <v>5</v>
      </c>
      <c r="P542" s="191"/>
      <c r="Q542" s="183" t="str">
        <f>IF($D523="1P","A","A")</f>
        <v>A</v>
      </c>
      <c r="R542" s="197"/>
      <c r="S542" s="198"/>
      <c r="T542" s="197"/>
      <c r="U542" s="198"/>
      <c r="V542" s="197"/>
      <c r="W542" s="198"/>
      <c r="X542" s="197"/>
      <c r="Y542" s="198"/>
      <c r="Z542" s="197"/>
      <c r="AA542" s="208"/>
      <c r="AB542" s="69" t="str">
        <f>IF(CF561&lt;&gt;"",IF(CF561="W",IF(SUM(IF(R542&gt;R544,1,0),IF(T542&gt;T544,1,0),IF(V542&gt;V544,1,0),IF(X542&gt;X544,1,0),IF(Z542&gt;Z544,1,0))&lt;&gt;3,"E",""),""),"")</f>
        <v/>
      </c>
      <c r="AP542" s="3"/>
      <c r="AQ542" s="157"/>
      <c r="AR542" s="158"/>
      <c r="AS542" s="158"/>
      <c r="AT542" s="158"/>
      <c r="AU542" s="158"/>
      <c r="AV542" s="158"/>
      <c r="AW542" s="158"/>
      <c r="AX542" s="158"/>
      <c r="AY542" s="158"/>
      <c r="AZ542" s="158"/>
      <c r="BA542" s="158"/>
      <c r="BB542" s="158"/>
      <c r="BC542" s="159"/>
      <c r="BD542" s="165"/>
      <c r="BE542" s="166"/>
      <c r="BF542" s="184"/>
      <c r="BG542" s="188"/>
      <c r="BH542" s="189"/>
      <c r="BI542" s="189"/>
      <c r="BJ542" s="189"/>
      <c r="BK542" s="189"/>
      <c r="BL542" s="189"/>
      <c r="BM542" s="189"/>
      <c r="BN542" s="189"/>
      <c r="BO542" s="189"/>
      <c r="BP542" s="189"/>
      <c r="BQ542" s="189"/>
      <c r="BR542" s="189"/>
      <c r="BS542" s="189"/>
      <c r="BT542" s="189"/>
      <c r="BU542" s="190"/>
      <c r="BV542" s="172"/>
      <c r="BW542" s="173"/>
      <c r="BX542" s="172"/>
      <c r="BY542" s="173"/>
      <c r="BZ542" s="172"/>
      <c r="CA542" s="173"/>
      <c r="CB542" s="172"/>
      <c r="CC542" s="173"/>
      <c r="CD542" s="172"/>
      <c r="CE542" s="173"/>
      <c r="CF542" s="174"/>
    </row>
    <row r="543" spans="1:84" ht="11.25" customHeight="1">
      <c r="A543" s="192"/>
      <c r="B543" s="193"/>
      <c r="C543" s="196"/>
      <c r="D543" s="199"/>
      <c r="E543" s="200"/>
      <c r="F543" s="199"/>
      <c r="G543" s="200"/>
      <c r="H543" s="199"/>
      <c r="I543" s="200"/>
      <c r="J543" s="199"/>
      <c r="K543" s="200"/>
      <c r="L543" s="199"/>
      <c r="M543" s="209"/>
      <c r="N543" s="69" t="str">
        <f>IF(CF531&lt;&gt;"",IF(ISERROR(AND(BV535="",BX535="",BZ535="",CB535="",CD535="")),"E",IF(AND(BV535="",BX535="",BZ535="",CB535="",CD535=""),"","E")),"")</f>
        <v/>
      </c>
      <c r="O543" s="192"/>
      <c r="P543" s="193"/>
      <c r="Q543" s="196"/>
      <c r="R543" s="199"/>
      <c r="S543" s="200"/>
      <c r="T543" s="199"/>
      <c r="U543" s="200"/>
      <c r="V543" s="199"/>
      <c r="W543" s="200"/>
      <c r="X543" s="199"/>
      <c r="Y543" s="200"/>
      <c r="Z543" s="199"/>
      <c r="AA543" s="209"/>
      <c r="AB543" s="69" t="str">
        <f>IF(CF561&lt;&gt;"",IF(ISERROR(AND(BV565="",BX565="",BZ565="",CB565="",CD565="")),"E",IF(AND(BV565="",BX565="",BZ565="",CB565="",CD565=""),"","E")),"")</f>
        <v/>
      </c>
      <c r="AP543" s="3"/>
      <c r="AQ543" s="157"/>
      <c r="AR543" s="158"/>
      <c r="AS543" s="158"/>
      <c r="AT543" s="158"/>
      <c r="AU543" s="158"/>
      <c r="AV543" s="158"/>
      <c r="AW543" s="158"/>
      <c r="AX543" s="158"/>
      <c r="AY543" s="158"/>
      <c r="AZ543" s="158"/>
      <c r="BA543" s="158"/>
      <c r="BB543" s="158"/>
      <c r="BC543" s="159"/>
      <c r="BD543" s="165"/>
      <c r="BE543" s="166"/>
      <c r="BF543" s="175" t="str">
        <f>C548</f>
        <v>B</v>
      </c>
      <c r="BG543" s="177" t="str">
        <f>IF(VLOOKUP($BF543,$A527:$C533,3,FALSE)=0,"",CONCATENATE(VLOOKUP(VLOOKUP($BF543,$A527:$C533,3,FALSE),Players!$C:$G,4,FALSE)," ",VLOOKUP($BF543,$A527:$C533,3,FALSE)," ",IF(ISERROR(VLOOKUP(VLOOKUP($BF543,$A527:$C533,3,FALSE),Players!$C:$G,5,FALSE)),"()",CONCATENATE("(",VLOOKUP(VLOOKUP($BF543,$A527:$C533,3,FALSE),Players!$C:$G,5,FALSE),")"))))</f>
        <v/>
      </c>
      <c r="BH543" s="178"/>
      <c r="BI543" s="178"/>
      <c r="BJ543" s="178"/>
      <c r="BK543" s="178"/>
      <c r="BL543" s="178"/>
      <c r="BM543" s="178"/>
      <c r="BN543" s="178"/>
      <c r="BO543" s="178"/>
      <c r="BP543" s="178"/>
      <c r="BQ543" s="178"/>
      <c r="BR543" s="178"/>
      <c r="BS543" s="178"/>
      <c r="BT543" s="178"/>
      <c r="BU543" s="179"/>
      <c r="BV543" s="150" t="str">
        <f>IF(D548&lt;&gt;"",D548,"")</f>
        <v/>
      </c>
      <c r="BW543" s="151"/>
      <c r="BX543" s="150" t="str">
        <f>IF(F548&lt;&gt;"",F548,"")</f>
        <v/>
      </c>
      <c r="BY543" s="151"/>
      <c r="BZ543" s="150" t="str">
        <f>IF(H548&lt;&gt;"",H548,"")</f>
        <v/>
      </c>
      <c r="CA543" s="151"/>
      <c r="CB543" s="150" t="str">
        <f>IF(J548&lt;&gt;"",J548,"")</f>
        <v/>
      </c>
      <c r="CC543" s="151"/>
      <c r="CD543" s="150" t="str">
        <f>IF(L548&lt;&gt;"",L548,"")</f>
        <v/>
      </c>
      <c r="CE543" s="151"/>
      <c r="CF543" s="174" t="str">
        <f>IF($CF541&lt;&gt;"",IF(CF541="W","L","W"),"")</f>
        <v/>
      </c>
    </row>
    <row r="544" spans="1:84" ht="11.25" customHeight="1" thickBot="1">
      <c r="A544" s="192"/>
      <c r="B544" s="193"/>
      <c r="C544" s="175" t="str">
        <f>IF($D523="1P","C","D")</f>
        <v>D</v>
      </c>
      <c r="D544" s="201"/>
      <c r="E544" s="202"/>
      <c r="F544" s="201"/>
      <c r="G544" s="202"/>
      <c r="H544" s="201"/>
      <c r="I544" s="202"/>
      <c r="J544" s="201"/>
      <c r="K544" s="202"/>
      <c r="L544" s="201"/>
      <c r="M544" s="205"/>
      <c r="N544" s="69" t="str">
        <f>IF(CF531&lt;&gt;"",IF(ISERROR(AND(BV535="",BX535="",BZ535="",CB535="",CD535="")),"E",IF(AND(BV535="",BX535="",BZ535="",CB535="",CD535=""),"","E")),"")</f>
        <v/>
      </c>
      <c r="O544" s="192"/>
      <c r="P544" s="193"/>
      <c r="Q544" s="175" t="str">
        <f>IF($D523="1P","B","D")</f>
        <v>D</v>
      </c>
      <c r="R544" s="201"/>
      <c r="S544" s="202"/>
      <c r="T544" s="201"/>
      <c r="U544" s="202"/>
      <c r="V544" s="201"/>
      <c r="W544" s="202"/>
      <c r="X544" s="201"/>
      <c r="Y544" s="202"/>
      <c r="Z544" s="201"/>
      <c r="AA544" s="205"/>
      <c r="AB544" s="69" t="str">
        <f>IF(CF561&lt;&gt;"",IF(ISERROR(AND(BV565="",BX565="",BZ565="",CB565="",CD565="")),"E",IF(AND(BV565="",BX565="",BZ565="",CB565="",CD565=""),"","E")),"")</f>
        <v/>
      </c>
      <c r="AP544" s="3"/>
      <c r="AQ544" s="160"/>
      <c r="AR544" s="161"/>
      <c r="AS544" s="161"/>
      <c r="AT544" s="161"/>
      <c r="AU544" s="161"/>
      <c r="AV544" s="161"/>
      <c r="AW544" s="161"/>
      <c r="AX544" s="161"/>
      <c r="AY544" s="161"/>
      <c r="AZ544" s="161"/>
      <c r="BA544" s="161"/>
      <c r="BB544" s="161"/>
      <c r="BC544" s="162"/>
      <c r="BD544" s="167"/>
      <c r="BE544" s="168"/>
      <c r="BF544" s="176"/>
      <c r="BG544" s="180"/>
      <c r="BH544" s="181"/>
      <c r="BI544" s="181"/>
      <c r="BJ544" s="181"/>
      <c r="BK544" s="181"/>
      <c r="BL544" s="181"/>
      <c r="BM544" s="181"/>
      <c r="BN544" s="181"/>
      <c r="BO544" s="181"/>
      <c r="BP544" s="181"/>
      <c r="BQ544" s="181"/>
      <c r="BR544" s="181"/>
      <c r="BS544" s="181"/>
      <c r="BT544" s="181"/>
      <c r="BU544" s="182"/>
      <c r="BV544" s="152"/>
      <c r="BW544" s="153"/>
      <c r="BX544" s="152"/>
      <c r="BY544" s="153"/>
      <c r="BZ544" s="152"/>
      <c r="CA544" s="153"/>
      <c r="CB544" s="152"/>
      <c r="CC544" s="153"/>
      <c r="CD544" s="152"/>
      <c r="CE544" s="153"/>
      <c r="CF544" s="174"/>
    </row>
    <row r="545" spans="1:84" ht="11.25" customHeight="1" thickBot="1">
      <c r="A545" s="194"/>
      <c r="B545" s="195"/>
      <c r="C545" s="207"/>
      <c r="D545" s="203"/>
      <c r="E545" s="204"/>
      <c r="F545" s="203"/>
      <c r="G545" s="204"/>
      <c r="H545" s="203"/>
      <c r="I545" s="204"/>
      <c r="J545" s="203"/>
      <c r="K545" s="204"/>
      <c r="L545" s="203"/>
      <c r="M545" s="206"/>
      <c r="N545" s="69" t="str">
        <f>IF(CF533&lt;&gt;"",IF(CF533="W",IF(SUM(IF(D544&gt;D542,1,0),IF(F544&gt;F542,1,0),IF(H544&gt;H542,1,0),IF(J544&gt;J542,1,0),IF(L544&gt;L542,1,0))&lt;&gt;3,"E",""),""),"")</f>
        <v/>
      </c>
      <c r="O545" s="194"/>
      <c r="P545" s="195"/>
      <c r="Q545" s="207"/>
      <c r="R545" s="203"/>
      <c r="S545" s="204"/>
      <c r="T545" s="203"/>
      <c r="U545" s="204"/>
      <c r="V545" s="203"/>
      <c r="W545" s="204"/>
      <c r="X545" s="203"/>
      <c r="Y545" s="204"/>
      <c r="Z545" s="203"/>
      <c r="AA545" s="206"/>
      <c r="AB545" s="69" t="str">
        <f>IF(CF563&lt;&gt;"",IF(CF563="W",IF(SUM(IF(R544&gt;R542,1,0),IF(T544&gt;T542,1,0),IF(V544&gt;V542,1,0),IF(X544&gt;X542,1,0),IF(Z544&gt;Z542,1,0))&lt;&gt;3,"E",""),""),"")</f>
        <v/>
      </c>
      <c r="AP545" s="3"/>
      <c r="AQ545" s="126"/>
      <c r="AR545" s="126"/>
      <c r="AS545" s="126"/>
      <c r="AT545" s="126"/>
      <c r="AU545" s="126"/>
      <c r="AV545" s="126"/>
      <c r="AW545" s="126"/>
      <c r="AX545" s="126"/>
      <c r="AY545" s="126"/>
      <c r="AZ545" s="126"/>
      <c r="BA545" s="126"/>
      <c r="BB545" s="126"/>
      <c r="BC545" s="126"/>
      <c r="BV545" s="169" t="str">
        <f>IF(CF541&lt;&gt;"",IF(AND(AND(BV541&gt;-1,BV543&gt;-1),OR(BV541&gt;10,BV543&gt;10),ABS(BV541-BV543)&gt;1,IF(OR(BV541&gt;11,BV543&gt;11),ABS(BV541-BV543)=2,TRUE),BV541=INT(BV541),BV543=INT(BV543)),"","Error"),"")</f>
        <v/>
      </c>
      <c r="BW545" s="169"/>
      <c r="BX545" s="169" t="str">
        <f>IF(CF541&lt;&gt;"",IF(AND(AND(BX541&gt;-1,BX543&gt;-1),OR(BX541&gt;10,BX543&gt;10),ABS(BX541-BX543)&gt;1,IF(OR(BX541&gt;11,BX543&gt;11),ABS(BX541-BX543)=2,TRUE),BX541=INT(BX541),BX543=INT(BX543)),"","Error"),"")</f>
        <v/>
      </c>
      <c r="BY545" s="169"/>
      <c r="BZ545" s="169" t="str">
        <f>IF(CF541&lt;&gt;"",IF(AND(AND(BZ541&gt;-1,BZ543&gt;-1),OR(BZ541&gt;10,BZ543&gt;10),ABS(BZ541-BZ543)&gt;1,IF(OR(BZ541&gt;11,BZ543&gt;11),ABS(BZ541-BZ543)=2,TRUE),BZ541=INT(BZ541),BZ543=INT(BZ543)),"","Error"),"")</f>
        <v/>
      </c>
      <c r="CA545" s="169"/>
      <c r="CB545" s="169" t="str">
        <f>IF(AND(CF541&lt;&gt;"",CB541&lt;&gt;""),IF(AND(AND(CB541&gt;-1,CB543&gt;-1),OR(CB541&gt;10,CB543&gt;10),ABS(CB541-CB543)&gt;1,IF(OR(CB541&gt;11,CB543&gt;11),ABS(CB541-CB543)=2,TRUE),CB541=INT(CB541),CB543=INT(CB543)),"","Error"),"")</f>
        <v/>
      </c>
      <c r="CC545" s="169"/>
      <c r="CD545" s="169" t="str">
        <f>IF(AND(CF541&lt;&gt;"",CD541&lt;&gt;""),IF(AND(AND(CD541&gt;-1,CD543&gt;-1),OR(CD541&gt;10,CD543&gt;10),ABS(CD541-CD543)&gt;1,IF(OR(CD541&gt;11,CD543&gt;11),ABS(CD541-CD543)=2,TRUE),CD541=INT(CD541),CD543=INT(CD543)),"","Error"),"")</f>
        <v/>
      </c>
      <c r="CE545" s="169"/>
    </row>
    <row r="546" spans="1:84" ht="11.25" customHeight="1">
      <c r="A546" s="170">
        <v>3</v>
      </c>
      <c r="B546" s="191"/>
      <c r="C546" s="183" t="str">
        <f>IF($D523="1P","A","A")</f>
        <v>A</v>
      </c>
      <c r="D546" s="197"/>
      <c r="E546" s="198"/>
      <c r="F546" s="197"/>
      <c r="G546" s="198"/>
      <c r="H546" s="197"/>
      <c r="I546" s="198"/>
      <c r="J546" s="197"/>
      <c r="K546" s="198"/>
      <c r="L546" s="197"/>
      <c r="M546" s="208"/>
      <c r="N546" s="69" t="str">
        <f>IF(CF541&lt;&gt;"",IF(CF541="W",IF(SUM(IF(D546&gt;D548,1,0),IF(F546&gt;F548,1,0),IF(H546&gt;H548,1,0),IF(J546&gt;J548,1,0),IF(L546&gt;L548,1,0))&lt;&gt;3,"E",""),""),"")</f>
        <v/>
      </c>
      <c r="O546" s="170">
        <v>6</v>
      </c>
      <c r="P546" s="191"/>
      <c r="Q546" s="183" t="str">
        <f>IF($D523="1P","C","B")</f>
        <v>B</v>
      </c>
      <c r="R546" s="197"/>
      <c r="S546" s="198"/>
      <c r="T546" s="197"/>
      <c r="U546" s="198"/>
      <c r="V546" s="197"/>
      <c r="W546" s="198"/>
      <c r="X546" s="197"/>
      <c r="Y546" s="198"/>
      <c r="Z546" s="197"/>
      <c r="AA546" s="208"/>
      <c r="AB546" s="69" t="str">
        <f>IF(CF571&lt;&gt;"",IF(CF571="W",IF(SUM(IF(R546&gt;R548,1,0),IF(T546&gt;T548,1,0),IF(V546&gt;V548,1,0),IF(X546&gt;X548,1,0),IF(Z546&gt;Z548,1,0))&lt;&gt;3,"E",""),""),"")</f>
        <v/>
      </c>
      <c r="AP546" s="3"/>
      <c r="AQ546" s="126"/>
      <c r="AR546" s="126"/>
      <c r="AS546" s="126"/>
      <c r="AT546" s="126"/>
      <c r="AU546" s="126"/>
      <c r="AV546" s="126"/>
      <c r="AW546" s="126"/>
      <c r="AX546" s="126"/>
      <c r="AY546" s="126"/>
      <c r="AZ546" s="126"/>
      <c r="BA546" s="126"/>
      <c r="BB546" s="126"/>
      <c r="BC546" s="126"/>
    </row>
    <row r="547" spans="1:84" ht="11.25" customHeight="1">
      <c r="A547" s="192"/>
      <c r="B547" s="193"/>
      <c r="C547" s="196"/>
      <c r="D547" s="199"/>
      <c r="E547" s="200"/>
      <c r="F547" s="199"/>
      <c r="G547" s="200"/>
      <c r="H547" s="199"/>
      <c r="I547" s="200"/>
      <c r="J547" s="199"/>
      <c r="K547" s="200"/>
      <c r="L547" s="199"/>
      <c r="M547" s="209"/>
      <c r="N547" s="69" t="str">
        <f>IF(CF541&lt;&gt;"",IF(ISERROR(AND(BV545="",BX545="",BZ545="",CB545="",CD545="")),"E",IF(AND(BV545="",BX545="",BZ545="",CB545="",CD545=""),"","E")),"")</f>
        <v/>
      </c>
      <c r="O547" s="192"/>
      <c r="P547" s="193"/>
      <c r="Q547" s="196"/>
      <c r="R547" s="199"/>
      <c r="S547" s="200"/>
      <c r="T547" s="199"/>
      <c r="U547" s="200"/>
      <c r="V547" s="199"/>
      <c r="W547" s="200"/>
      <c r="X547" s="199"/>
      <c r="Y547" s="200"/>
      <c r="Z547" s="199"/>
      <c r="AA547" s="209"/>
      <c r="AB547" s="69" t="str">
        <f>IF(CF571&lt;&gt;"",IF(ISERROR(AND(BV575="",BX575="",BZ575="",CB575="",CD575="")),"E",IF(AND(BV575="",BX575="",BZ575="",CB575="",CD575=""),"","E")),"")</f>
        <v/>
      </c>
      <c r="AP547" s="3"/>
      <c r="AQ547" s="127"/>
      <c r="AR547" s="127"/>
      <c r="AS547" s="127"/>
      <c r="AT547" s="127"/>
      <c r="AU547" s="127"/>
      <c r="AV547" s="127"/>
      <c r="AW547" s="127"/>
      <c r="AX547" s="127"/>
      <c r="AY547" s="127"/>
      <c r="AZ547" s="127"/>
      <c r="BA547" s="127"/>
      <c r="BB547" s="127"/>
      <c r="BC547" s="127"/>
      <c r="BD547" s="40"/>
      <c r="BE547" s="40"/>
      <c r="BF547" s="40"/>
      <c r="BG547" s="40"/>
      <c r="BH547" s="40"/>
      <c r="BI547" s="40"/>
      <c r="BJ547" s="40"/>
      <c r="BK547" s="40"/>
      <c r="BL547" s="40"/>
      <c r="BM547" s="40"/>
      <c r="BN547" s="40"/>
      <c r="BO547" s="40"/>
      <c r="BP547" s="40"/>
      <c r="BQ547" s="40"/>
      <c r="BR547" s="40"/>
      <c r="BS547" s="40"/>
      <c r="BT547" s="40"/>
      <c r="BU547" s="40"/>
      <c r="BV547" s="40"/>
      <c r="BW547" s="40"/>
      <c r="BX547" s="40"/>
      <c r="BY547" s="40"/>
      <c r="BZ547" s="40"/>
      <c r="CA547" s="40"/>
      <c r="CB547" s="40"/>
      <c r="CC547" s="40"/>
      <c r="CD547" s="40"/>
      <c r="CE547" s="40"/>
      <c r="CF547" s="3"/>
    </row>
    <row r="548" spans="1:84" ht="11.25" customHeight="1">
      <c r="A548" s="192"/>
      <c r="B548" s="193"/>
      <c r="C548" s="175" t="str">
        <f>IF($D523="1P","C","B")</f>
        <v>B</v>
      </c>
      <c r="D548" s="201"/>
      <c r="E548" s="202"/>
      <c r="F548" s="201"/>
      <c r="G548" s="202"/>
      <c r="H548" s="201"/>
      <c r="I548" s="202"/>
      <c r="J548" s="201"/>
      <c r="K548" s="202"/>
      <c r="L548" s="201"/>
      <c r="M548" s="205"/>
      <c r="N548" s="69" t="str">
        <f>IF(CF541&lt;&gt;"",IF(ISERROR(AND(BV545="",BX545="",BZ545="",CB545="",CD545="")),"E",IF(AND(BV545="",BX545="",BZ545="",CB545="",CD545=""),"","E")),"")</f>
        <v/>
      </c>
      <c r="O548" s="192"/>
      <c r="P548" s="193"/>
      <c r="Q548" s="175" t="str">
        <f>IF($D523="1P","D","C")</f>
        <v>C</v>
      </c>
      <c r="R548" s="201"/>
      <c r="S548" s="202"/>
      <c r="T548" s="201"/>
      <c r="U548" s="202"/>
      <c r="V548" s="201"/>
      <c r="W548" s="202"/>
      <c r="X548" s="201"/>
      <c r="Y548" s="202"/>
      <c r="Z548" s="201"/>
      <c r="AA548" s="205"/>
      <c r="AB548" s="69" t="str">
        <f>IF(CF571&lt;&gt;"",IF(ISERROR(AND(BV575="",BX575="",BZ575="",CB575="",CD575="")),"E",IF(AND(BV575="",BX575="",BZ575="",CB575="",CD575=""),"","E")),"")</f>
        <v/>
      </c>
      <c r="AP548" s="3"/>
      <c r="AQ548" s="128"/>
      <c r="AR548" s="128"/>
      <c r="AS548" s="128"/>
      <c r="AT548" s="128"/>
      <c r="AU548" s="128"/>
      <c r="AV548" s="128"/>
      <c r="AW548" s="128"/>
      <c r="AX548" s="128"/>
      <c r="AY548" s="128"/>
      <c r="AZ548" s="128"/>
      <c r="BA548" s="128"/>
      <c r="BB548" s="128"/>
      <c r="BC548" s="128"/>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3"/>
    </row>
    <row r="549" spans="1:84" ht="11.25" customHeight="1" thickBot="1">
      <c r="A549" s="194"/>
      <c r="B549" s="195"/>
      <c r="C549" s="207"/>
      <c r="D549" s="203"/>
      <c r="E549" s="204"/>
      <c r="F549" s="203"/>
      <c r="G549" s="204"/>
      <c r="H549" s="203"/>
      <c r="I549" s="204"/>
      <c r="J549" s="203"/>
      <c r="K549" s="204"/>
      <c r="L549" s="203"/>
      <c r="M549" s="206"/>
      <c r="N549" s="69" t="str">
        <f>IF(CF543&lt;&gt;"",IF(CF543="W",IF(SUM(IF(D548&gt;D546,1,0),IF(F548&gt;F546,1,0),IF(H548&gt;H546,1,0),IF(J548&gt;J546,1,0),IF(L548&gt;L546,1,0))&lt;&gt;3,"E",""),""),"")</f>
        <v/>
      </c>
      <c r="O549" s="194"/>
      <c r="P549" s="195"/>
      <c r="Q549" s="207"/>
      <c r="R549" s="203"/>
      <c r="S549" s="204"/>
      <c r="T549" s="203"/>
      <c r="U549" s="204"/>
      <c r="V549" s="203"/>
      <c r="W549" s="204"/>
      <c r="X549" s="203"/>
      <c r="Y549" s="204"/>
      <c r="Z549" s="203"/>
      <c r="AA549" s="206"/>
      <c r="AB549" s="69" t="str">
        <f>IF(CF573&lt;&gt;"",IF(CF573="W",IF(SUM(IF(R548&gt;R546,1,0),IF(T548&gt;T546,1,0),IF(V548&gt;V546,1,0),IF(X548&gt;X546,1,0),IF(Z548&gt;Z546,1,0))&lt;&gt;3,"E",""),""),"")</f>
        <v/>
      </c>
      <c r="AP549" s="3"/>
      <c r="AQ549" s="126"/>
      <c r="AR549" s="126"/>
      <c r="AS549" s="126"/>
      <c r="AT549" s="126"/>
      <c r="AU549" s="126"/>
      <c r="AV549" s="126"/>
      <c r="AW549" s="126"/>
      <c r="AX549" s="126"/>
      <c r="AY549" s="126"/>
      <c r="AZ549" s="126"/>
      <c r="BA549" s="126"/>
      <c r="BB549" s="126"/>
      <c r="BC549" s="126"/>
      <c r="CF549" s="3"/>
    </row>
    <row r="550" spans="1:84" ht="11.25" customHeight="1" thickBo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P550" s="3"/>
      <c r="AQ550" s="127"/>
      <c r="AR550" s="127"/>
      <c r="AS550" s="127"/>
      <c r="AT550" s="127"/>
      <c r="AU550" s="127"/>
      <c r="AV550" s="127"/>
      <c r="AW550" s="127"/>
      <c r="AX550" s="127"/>
      <c r="AY550" s="127"/>
      <c r="AZ550" s="127"/>
      <c r="BA550" s="127"/>
      <c r="BB550" s="127"/>
      <c r="BC550" s="127"/>
      <c r="BD550" s="40"/>
      <c r="BE550" s="40"/>
      <c r="BF550" s="40"/>
      <c r="BG550" s="40"/>
      <c r="BH550" s="40"/>
      <c r="BI550" s="40"/>
      <c r="BJ550" s="40"/>
      <c r="BK550" s="40"/>
      <c r="BL550" s="40"/>
      <c r="BM550" s="40"/>
      <c r="BN550" s="40"/>
      <c r="BO550" s="40"/>
      <c r="BP550" s="40"/>
      <c r="BQ550" s="40"/>
      <c r="BR550" s="40"/>
      <c r="BS550" s="40"/>
      <c r="BT550" s="40"/>
      <c r="BU550" s="40"/>
      <c r="BV550" s="40"/>
      <c r="BW550" s="40"/>
      <c r="BX550" s="40"/>
      <c r="BY550" s="40"/>
      <c r="BZ550" s="40"/>
      <c r="CA550" s="40"/>
      <c r="CB550" s="40"/>
      <c r="CC550" s="40"/>
      <c r="CD550" s="40"/>
      <c r="CE550" s="40"/>
      <c r="CF550" s="3"/>
    </row>
    <row r="551" spans="1:84" ht="11.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P551" s="3"/>
      <c r="AQ551" s="154" t="str">
        <f>CONCATENATE($A525," ",$D525,","," ",$F523)</f>
        <v>Group: 9, Men's Singles</v>
      </c>
      <c r="AR551" s="155"/>
      <c r="AS551" s="155"/>
      <c r="AT551" s="155"/>
      <c r="AU551" s="155"/>
      <c r="AV551" s="155"/>
      <c r="AW551" s="155"/>
      <c r="AX551" s="155"/>
      <c r="AY551" s="155"/>
      <c r="AZ551" s="155"/>
      <c r="BA551" s="155"/>
      <c r="BB551" s="155"/>
      <c r="BC551" s="156"/>
      <c r="BD551" s="163">
        <f>O538</f>
        <v>4</v>
      </c>
      <c r="BE551" s="164"/>
      <c r="BF551" s="183" t="str">
        <f>Q538</f>
        <v>C</v>
      </c>
      <c r="BG551" s="185" t="str">
        <f>IF(VLOOKUP($BF551,$A527:$C533,3,FALSE)=0,"",CONCATENATE(VLOOKUP(VLOOKUP($BF551,$A527:$C533,3,FALSE),Players!$C:$G,4,FALSE)," ",VLOOKUP($BF551,$A527:$C533,3,FALSE)," ",IF(ISERROR(VLOOKUP(VLOOKUP($BF551,$A527:$C533,3,FALSE),Players!$C:$G,5,FALSE)),"()",CONCATENATE("(",VLOOKUP(VLOOKUP($BF551,$A527:$C533,3,FALSE),Players!$C:$G,5,FALSE),")"))))</f>
        <v/>
      </c>
      <c r="BH551" s="186"/>
      <c r="BI551" s="186"/>
      <c r="BJ551" s="186"/>
      <c r="BK551" s="186"/>
      <c r="BL551" s="186"/>
      <c r="BM551" s="186"/>
      <c r="BN551" s="186"/>
      <c r="BO551" s="186"/>
      <c r="BP551" s="186"/>
      <c r="BQ551" s="186"/>
      <c r="BR551" s="186"/>
      <c r="BS551" s="186"/>
      <c r="BT551" s="186"/>
      <c r="BU551" s="187"/>
      <c r="BV551" s="170" t="str">
        <f>IF(R538&lt;&gt;"",R538,"")</f>
        <v/>
      </c>
      <c r="BW551" s="171"/>
      <c r="BX551" s="170" t="str">
        <f>IF(T538&lt;&gt;"",T538,"")</f>
        <v/>
      </c>
      <c r="BY551" s="171"/>
      <c r="BZ551" s="170" t="str">
        <f>IF(V538&lt;&gt;"",V538,"")</f>
        <v/>
      </c>
      <c r="CA551" s="171"/>
      <c r="CB551" s="170" t="str">
        <f>IF(X538&lt;&gt;"",X538,"")</f>
        <v/>
      </c>
      <c r="CC551" s="171"/>
      <c r="CD551" s="170" t="str">
        <f>IF(Z538&lt;&gt;"",Z538,"")</f>
        <v/>
      </c>
      <c r="CE551" s="171"/>
      <c r="CF551" s="174" t="str">
        <f>IF($CD551=$CD553,IF($CB551=$CB553,IF($BZ551&lt;&gt;"",IF($BZ551&gt;$BZ553,"W","L"),""),IF($CB551&gt;$CB553,"W","L")),IF($CD551&gt;$CD553,"W","L"))</f>
        <v/>
      </c>
    </row>
    <row r="552" spans="1:84" ht="11.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P552" s="3"/>
      <c r="AQ552" s="157"/>
      <c r="AR552" s="158"/>
      <c r="AS552" s="158"/>
      <c r="AT552" s="158"/>
      <c r="AU552" s="158"/>
      <c r="AV552" s="158"/>
      <c r="AW552" s="158"/>
      <c r="AX552" s="158"/>
      <c r="AY552" s="158"/>
      <c r="AZ552" s="158"/>
      <c r="BA552" s="158"/>
      <c r="BB552" s="158"/>
      <c r="BC552" s="159"/>
      <c r="BD552" s="165"/>
      <c r="BE552" s="166"/>
      <c r="BF552" s="184"/>
      <c r="BG552" s="188"/>
      <c r="BH552" s="189"/>
      <c r="BI552" s="189"/>
      <c r="BJ552" s="189"/>
      <c r="BK552" s="189"/>
      <c r="BL552" s="189"/>
      <c r="BM552" s="189"/>
      <c r="BN552" s="189"/>
      <c r="BO552" s="189"/>
      <c r="BP552" s="189"/>
      <c r="BQ552" s="189"/>
      <c r="BR552" s="189"/>
      <c r="BS552" s="189"/>
      <c r="BT552" s="189"/>
      <c r="BU552" s="190"/>
      <c r="BV552" s="172"/>
      <c r="BW552" s="173"/>
      <c r="BX552" s="172"/>
      <c r="BY552" s="173"/>
      <c r="BZ552" s="172"/>
      <c r="CA552" s="173"/>
      <c r="CB552" s="172"/>
      <c r="CC552" s="173"/>
      <c r="CD552" s="172"/>
      <c r="CE552" s="173"/>
      <c r="CF552" s="174"/>
    </row>
    <row r="553" spans="1:84" ht="11.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P553" s="3"/>
      <c r="AQ553" s="157"/>
      <c r="AR553" s="158"/>
      <c r="AS553" s="158"/>
      <c r="AT553" s="158"/>
      <c r="AU553" s="158"/>
      <c r="AV553" s="158"/>
      <c r="AW553" s="158"/>
      <c r="AX553" s="158"/>
      <c r="AY553" s="158"/>
      <c r="AZ553" s="158"/>
      <c r="BA553" s="158"/>
      <c r="BB553" s="158"/>
      <c r="BC553" s="159"/>
      <c r="BD553" s="165"/>
      <c r="BE553" s="166"/>
      <c r="BF553" s="175" t="str">
        <f>Q540</f>
        <v>D</v>
      </c>
      <c r="BG553" s="177" t="str">
        <f>IF(VLOOKUP($BF553,$A527:$C533,3,FALSE)=0,"",CONCATENATE(VLOOKUP(VLOOKUP($BF553,$A527:$C533,3,FALSE),Players!$C:$G,4,FALSE)," ",VLOOKUP($BF553,$A527:$C533,3,FALSE)," ",IF(ISERROR(VLOOKUP(VLOOKUP($BF553,$A527:$C533,3,FALSE),Players!$C:$G,5,FALSE)),"()",CONCATENATE("(",VLOOKUP(VLOOKUP($BF553,$A527:$C533,3,FALSE),Players!$C:$G,5,FALSE),")"))))</f>
        <v/>
      </c>
      <c r="BH553" s="178"/>
      <c r="BI553" s="178"/>
      <c r="BJ553" s="178"/>
      <c r="BK553" s="178"/>
      <c r="BL553" s="178"/>
      <c r="BM553" s="178"/>
      <c r="BN553" s="178"/>
      <c r="BO553" s="178"/>
      <c r="BP553" s="178"/>
      <c r="BQ553" s="178"/>
      <c r="BR553" s="178"/>
      <c r="BS553" s="178"/>
      <c r="BT553" s="178"/>
      <c r="BU553" s="179"/>
      <c r="BV553" s="150" t="str">
        <f>IF(R540&lt;&gt;"",R540,"")</f>
        <v/>
      </c>
      <c r="BW553" s="151"/>
      <c r="BX553" s="150" t="str">
        <f>IF(T540&lt;&gt;"",T540,"")</f>
        <v/>
      </c>
      <c r="BY553" s="151"/>
      <c r="BZ553" s="150" t="str">
        <f>IF(V540&lt;&gt;"",V540,"")</f>
        <v/>
      </c>
      <c r="CA553" s="151"/>
      <c r="CB553" s="150" t="str">
        <f>IF(X540&lt;&gt;"",X540,"")</f>
        <v/>
      </c>
      <c r="CC553" s="151"/>
      <c r="CD553" s="150" t="str">
        <f>IF(Z540&lt;&gt;"",Z540,"")</f>
        <v/>
      </c>
      <c r="CE553" s="151"/>
      <c r="CF553" s="174" t="str">
        <f>IF($CF551&lt;&gt;"",IF(CF551="W","L","W"),"")</f>
        <v/>
      </c>
    </row>
    <row r="554" spans="1:84" ht="11.25" customHeight="1" thickBo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P554" s="3"/>
      <c r="AQ554" s="160"/>
      <c r="AR554" s="161"/>
      <c r="AS554" s="161"/>
      <c r="AT554" s="161"/>
      <c r="AU554" s="161"/>
      <c r="AV554" s="161"/>
      <c r="AW554" s="161"/>
      <c r="AX554" s="161"/>
      <c r="AY554" s="161"/>
      <c r="AZ554" s="161"/>
      <c r="BA554" s="161"/>
      <c r="BB554" s="161"/>
      <c r="BC554" s="162"/>
      <c r="BD554" s="167"/>
      <c r="BE554" s="168"/>
      <c r="BF554" s="176"/>
      <c r="BG554" s="180"/>
      <c r="BH554" s="181"/>
      <c r="BI554" s="181"/>
      <c r="BJ554" s="181"/>
      <c r="BK554" s="181"/>
      <c r="BL554" s="181"/>
      <c r="BM554" s="181"/>
      <c r="BN554" s="181"/>
      <c r="BO554" s="181"/>
      <c r="BP554" s="181"/>
      <c r="BQ554" s="181"/>
      <c r="BR554" s="181"/>
      <c r="BS554" s="181"/>
      <c r="BT554" s="181"/>
      <c r="BU554" s="182"/>
      <c r="BV554" s="152"/>
      <c r="BW554" s="153"/>
      <c r="BX554" s="152"/>
      <c r="BY554" s="153"/>
      <c r="BZ554" s="152"/>
      <c r="CA554" s="153"/>
      <c r="CB554" s="152"/>
      <c r="CC554" s="153"/>
      <c r="CD554" s="152"/>
      <c r="CE554" s="153"/>
      <c r="CF554" s="174"/>
    </row>
    <row r="555" spans="1:84" ht="11.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P555" s="3"/>
      <c r="AQ555" s="126"/>
      <c r="AR555" s="126"/>
      <c r="AS555" s="126"/>
      <c r="AT555" s="126"/>
      <c r="AU555" s="126"/>
      <c r="AV555" s="126"/>
      <c r="AW555" s="126"/>
      <c r="AX555" s="126"/>
      <c r="AY555" s="126"/>
      <c r="AZ555" s="126"/>
      <c r="BA555" s="126"/>
      <c r="BB555" s="126"/>
      <c r="BC555" s="126"/>
      <c r="BV555" s="169" t="str">
        <f>IF(CF551&lt;&gt;"",IF(AND(AND(BV551&gt;-1,BV553&gt;-1),OR(BV551&gt;10,BV553&gt;10),ABS(BV551-BV553)&gt;1,IF(OR(BV551&gt;11,BV553&gt;11),ABS(BV551-BV553)=2,TRUE),BV551=INT(BV551),BV553=INT(BV553)),"","Error"),"")</f>
        <v/>
      </c>
      <c r="BW555" s="169"/>
      <c r="BX555" s="169" t="str">
        <f>IF(CF551&lt;&gt;"",IF(AND(AND(BX551&gt;-1,BX553&gt;-1),OR(BX551&gt;10,BX553&gt;10),ABS(BX551-BX553)&gt;1,IF(OR(BX551&gt;11,BX553&gt;11),ABS(BX551-BX553)=2,TRUE),BX551=INT(BX551),BX553=INT(BX553)),"","Error"),"")</f>
        <v/>
      </c>
      <c r="BY555" s="169"/>
      <c r="BZ555" s="169" t="str">
        <f>IF(CF551&lt;&gt;"",IF(AND(AND(BZ551&gt;-1,BZ553&gt;-1),OR(BZ551&gt;10,BZ553&gt;10),ABS(BZ551-BZ553)&gt;1,IF(OR(BZ551&gt;11,BZ553&gt;11),ABS(BZ551-BZ553)=2,TRUE),BZ551=INT(BZ551),BZ553=INT(BZ553)),"","Error"),"")</f>
        <v/>
      </c>
      <c r="CA555" s="169"/>
      <c r="CB555" s="169" t="str">
        <f>IF(AND(CF551&lt;&gt;"",CB551&lt;&gt;""),IF(AND(AND(CB551&gt;-1,CB553&gt;-1),OR(CB551&gt;10,CB553&gt;10),ABS(CB551-CB553)&gt;1,IF(OR(CB551&gt;11,CB553&gt;11),ABS(CB551-CB553)=2,TRUE),CB551=INT(CB551),CB553=INT(CB553)),"","Error"),"")</f>
        <v/>
      </c>
      <c r="CC555" s="169"/>
      <c r="CD555" s="169" t="str">
        <f>IF(AND(CF551&lt;&gt;"",CD551&lt;&gt;""),IF(AND(AND(CD551&gt;-1,CD553&gt;-1),OR(CD551&gt;10,CD553&gt;10),ABS(CD551-CD553)&gt;1,IF(OR(CD551&gt;11,CD553&gt;11),ABS(CD551-CD553)=2,TRUE),CD551=INT(CD551),CD553=INT(CD553)),"","Error"),"")</f>
        <v/>
      </c>
      <c r="CE555" s="169"/>
      <c r="CF555" s="3"/>
    </row>
    <row r="556" spans="1:84" ht="11.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P556" s="3"/>
      <c r="AQ556" s="126"/>
      <c r="AR556" s="126"/>
      <c r="AS556" s="126"/>
      <c r="AT556" s="126"/>
      <c r="AU556" s="126"/>
      <c r="AV556" s="126"/>
      <c r="AW556" s="126"/>
      <c r="AX556" s="126"/>
      <c r="AY556" s="126"/>
      <c r="AZ556" s="126"/>
      <c r="BA556" s="126"/>
      <c r="BB556" s="126"/>
      <c r="BC556" s="126"/>
      <c r="CF556" s="3"/>
    </row>
    <row r="557" spans="1:84" ht="11.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P557" s="3"/>
      <c r="AQ557" s="127"/>
      <c r="AR557" s="127"/>
      <c r="AS557" s="127"/>
      <c r="AT557" s="127"/>
      <c r="AU557" s="127"/>
      <c r="AV557" s="127"/>
      <c r="AW557" s="127"/>
      <c r="AX557" s="127"/>
      <c r="AY557" s="127"/>
      <c r="AZ557" s="127"/>
      <c r="BA557" s="127"/>
      <c r="BB557" s="127"/>
      <c r="BC557" s="127"/>
      <c r="BD557" s="40"/>
      <c r="BE557" s="40"/>
      <c r="BF557" s="40"/>
      <c r="BG557" s="40"/>
      <c r="BH557" s="40"/>
      <c r="BI557" s="40"/>
      <c r="BJ557" s="40"/>
      <c r="BK557" s="40"/>
      <c r="BL557" s="40"/>
      <c r="BM557" s="40"/>
      <c r="BN557" s="40"/>
      <c r="BO557" s="40"/>
      <c r="BP557" s="40"/>
      <c r="BQ557" s="40"/>
      <c r="BR557" s="40"/>
      <c r="BS557" s="40"/>
      <c r="BT557" s="40"/>
      <c r="BU557" s="40"/>
      <c r="BV557" s="40"/>
      <c r="BW557" s="40"/>
      <c r="BX557" s="40"/>
      <c r="BY557" s="40"/>
      <c r="BZ557" s="40"/>
      <c r="CA557" s="40"/>
      <c r="CB557" s="40"/>
      <c r="CC557" s="40"/>
      <c r="CD557" s="40"/>
      <c r="CE557" s="40"/>
      <c r="CF557" s="3"/>
    </row>
    <row r="558" spans="1:84" ht="11.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P558" s="3"/>
      <c r="AQ558" s="128"/>
      <c r="AR558" s="128"/>
      <c r="AS558" s="128"/>
      <c r="AT558" s="128"/>
      <c r="AU558" s="128"/>
      <c r="AV558" s="128"/>
      <c r="AW558" s="128"/>
      <c r="AX558" s="128"/>
      <c r="AY558" s="128"/>
      <c r="AZ558" s="128"/>
      <c r="BA558" s="128"/>
      <c r="BB558" s="128"/>
      <c r="BC558" s="128"/>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3"/>
    </row>
    <row r="559" spans="1:84" ht="11.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P559" s="3"/>
      <c r="AQ559" s="126"/>
      <c r="AR559" s="126"/>
      <c r="AS559" s="126"/>
      <c r="AT559" s="126"/>
      <c r="AU559" s="126"/>
      <c r="AV559" s="126"/>
      <c r="AW559" s="126"/>
      <c r="AX559" s="126"/>
      <c r="AY559" s="126"/>
      <c r="AZ559" s="126"/>
      <c r="BA559" s="126"/>
      <c r="BB559" s="126"/>
      <c r="BC559" s="126"/>
      <c r="CF559" s="3"/>
    </row>
    <row r="560" spans="1:84" ht="11.25" customHeight="1" thickBo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P560" s="3"/>
      <c r="AQ560" s="127"/>
      <c r="AR560" s="127"/>
      <c r="AS560" s="127"/>
      <c r="AT560" s="127"/>
      <c r="AU560" s="127"/>
      <c r="AV560" s="127"/>
      <c r="AW560" s="127"/>
      <c r="AX560" s="127"/>
      <c r="AY560" s="127"/>
      <c r="AZ560" s="127"/>
      <c r="BA560" s="127"/>
      <c r="BB560" s="127"/>
      <c r="BC560" s="127"/>
      <c r="BD560" s="40"/>
      <c r="BE560" s="40"/>
      <c r="BF560" s="40"/>
      <c r="BG560" s="40"/>
      <c r="BH560" s="40"/>
      <c r="BI560" s="40"/>
      <c r="BJ560" s="40"/>
      <c r="BK560" s="40"/>
      <c r="BL560" s="40"/>
      <c r="BM560" s="40"/>
      <c r="BN560" s="40"/>
      <c r="BO560" s="40"/>
      <c r="BP560" s="40"/>
      <c r="BQ560" s="40"/>
      <c r="BR560" s="40"/>
      <c r="BS560" s="40"/>
      <c r="BT560" s="40"/>
      <c r="BU560" s="40"/>
      <c r="BV560" s="40"/>
      <c r="BW560" s="40"/>
      <c r="BX560" s="40"/>
      <c r="BY560" s="40"/>
      <c r="BZ560" s="40"/>
      <c r="CA560" s="40"/>
      <c r="CB560" s="40"/>
      <c r="CC560" s="40"/>
      <c r="CD560" s="40"/>
      <c r="CE560" s="40"/>
      <c r="CF560" s="3"/>
    </row>
    <row r="561" spans="1:84" ht="11.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P561" s="3"/>
      <c r="AQ561" s="154" t="str">
        <f>CONCATENATE($A525," ",$D525,","," ",$F523)</f>
        <v>Group: 9, Men's Singles</v>
      </c>
      <c r="AR561" s="155"/>
      <c r="AS561" s="155"/>
      <c r="AT561" s="155"/>
      <c r="AU561" s="155"/>
      <c r="AV561" s="155"/>
      <c r="AW561" s="155"/>
      <c r="AX561" s="155"/>
      <c r="AY561" s="155"/>
      <c r="AZ561" s="155"/>
      <c r="BA561" s="155"/>
      <c r="BB561" s="155"/>
      <c r="BC561" s="156"/>
      <c r="BD561" s="163">
        <f>O542</f>
        <v>5</v>
      </c>
      <c r="BE561" s="164"/>
      <c r="BF561" s="183" t="str">
        <f>Q542</f>
        <v>A</v>
      </c>
      <c r="BG561" s="185" t="str">
        <f>IF(VLOOKUP($BF561,$A527:$C533,3,FALSE)=0,"",CONCATENATE(VLOOKUP(VLOOKUP($BF561,$A527:$C533,3,FALSE),Players!$C:$G,4,FALSE)," ",VLOOKUP($BF561,$A527:$C533,3,FALSE)," ",IF(ISERROR(VLOOKUP(VLOOKUP($BF561,$A527:$C533,3,FALSE),Players!$C:$G,5,FALSE)),"()",CONCATENATE("(",VLOOKUP(VLOOKUP($BF561,$A527:$C533,3,FALSE),Players!$C:$G,5,FALSE),")"))))</f>
        <v/>
      </c>
      <c r="BH561" s="186"/>
      <c r="BI561" s="186"/>
      <c r="BJ561" s="186"/>
      <c r="BK561" s="186"/>
      <c r="BL561" s="186"/>
      <c r="BM561" s="186"/>
      <c r="BN561" s="186"/>
      <c r="BO561" s="186"/>
      <c r="BP561" s="186"/>
      <c r="BQ561" s="186"/>
      <c r="BR561" s="186"/>
      <c r="BS561" s="186"/>
      <c r="BT561" s="186"/>
      <c r="BU561" s="187"/>
      <c r="BV561" s="170" t="str">
        <f>IF(R542&lt;&gt;"",R542,"")</f>
        <v/>
      </c>
      <c r="BW561" s="171"/>
      <c r="BX561" s="170" t="str">
        <f>IF(T542&lt;&gt;"",T542,"")</f>
        <v/>
      </c>
      <c r="BY561" s="171"/>
      <c r="BZ561" s="170" t="str">
        <f>IF(V542&lt;&gt;"",V542,"")</f>
        <v/>
      </c>
      <c r="CA561" s="171"/>
      <c r="CB561" s="170" t="str">
        <f>IF(X542&lt;&gt;"",X542,"")</f>
        <v/>
      </c>
      <c r="CC561" s="171"/>
      <c r="CD561" s="170" t="str">
        <f>IF(Z542&lt;&gt;"",Z542,"")</f>
        <v/>
      </c>
      <c r="CE561" s="171"/>
      <c r="CF561" s="174" t="str">
        <f>IF($CD561=$CD563,IF($CB561=$CB563,IF($BZ561&lt;&gt;"",IF($BZ561&gt;$BZ563,"W","L"),""),IF($CB561&gt;$CB563,"W","L")),IF($CD561&gt;$CD563,"W","L"))</f>
        <v/>
      </c>
    </row>
    <row r="562" spans="1:84" ht="11.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P562" s="3"/>
      <c r="AQ562" s="157"/>
      <c r="AR562" s="158"/>
      <c r="AS562" s="158"/>
      <c r="AT562" s="158"/>
      <c r="AU562" s="158"/>
      <c r="AV562" s="158"/>
      <c r="AW562" s="158"/>
      <c r="AX562" s="158"/>
      <c r="AY562" s="158"/>
      <c r="AZ562" s="158"/>
      <c r="BA562" s="158"/>
      <c r="BB562" s="158"/>
      <c r="BC562" s="159"/>
      <c r="BD562" s="165"/>
      <c r="BE562" s="166"/>
      <c r="BF562" s="184"/>
      <c r="BG562" s="188"/>
      <c r="BH562" s="189"/>
      <c r="BI562" s="189"/>
      <c r="BJ562" s="189"/>
      <c r="BK562" s="189"/>
      <c r="BL562" s="189"/>
      <c r="BM562" s="189"/>
      <c r="BN562" s="189"/>
      <c r="BO562" s="189"/>
      <c r="BP562" s="189"/>
      <c r="BQ562" s="189"/>
      <c r="BR562" s="189"/>
      <c r="BS562" s="189"/>
      <c r="BT562" s="189"/>
      <c r="BU562" s="190"/>
      <c r="BV562" s="172"/>
      <c r="BW562" s="173"/>
      <c r="BX562" s="172"/>
      <c r="BY562" s="173"/>
      <c r="BZ562" s="172"/>
      <c r="CA562" s="173"/>
      <c r="CB562" s="172"/>
      <c r="CC562" s="173"/>
      <c r="CD562" s="172"/>
      <c r="CE562" s="173"/>
      <c r="CF562" s="174"/>
    </row>
    <row r="563" spans="1:84" ht="11.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P563" s="3"/>
      <c r="AQ563" s="157"/>
      <c r="AR563" s="158"/>
      <c r="AS563" s="158"/>
      <c r="AT563" s="158"/>
      <c r="AU563" s="158"/>
      <c r="AV563" s="158"/>
      <c r="AW563" s="158"/>
      <c r="AX563" s="158"/>
      <c r="AY563" s="158"/>
      <c r="AZ563" s="158"/>
      <c r="BA563" s="158"/>
      <c r="BB563" s="158"/>
      <c r="BC563" s="159"/>
      <c r="BD563" s="165"/>
      <c r="BE563" s="166"/>
      <c r="BF563" s="175" t="str">
        <f>Q544</f>
        <v>D</v>
      </c>
      <c r="BG563" s="177" t="str">
        <f>IF(VLOOKUP($BF563,$A527:$C533,3,FALSE)=0,"",CONCATENATE(VLOOKUP(VLOOKUP($BF563,$A527:$C533,3,FALSE),Players!$C:$G,4,FALSE)," ",VLOOKUP($BF563,$A527:$C533,3,FALSE)," ",IF(ISERROR(VLOOKUP(VLOOKUP($BF563,$A527:$C533,3,FALSE),Players!$C:$G,5,FALSE)),"()",CONCATENATE("(",VLOOKUP(VLOOKUP($BF563,$A527:$C533,3,FALSE),Players!$C:$G,5,FALSE),")"))))</f>
        <v/>
      </c>
      <c r="BH563" s="178"/>
      <c r="BI563" s="178"/>
      <c r="BJ563" s="178"/>
      <c r="BK563" s="178"/>
      <c r="BL563" s="178"/>
      <c r="BM563" s="178"/>
      <c r="BN563" s="178"/>
      <c r="BO563" s="178"/>
      <c r="BP563" s="178"/>
      <c r="BQ563" s="178"/>
      <c r="BR563" s="178"/>
      <c r="BS563" s="178"/>
      <c r="BT563" s="178"/>
      <c r="BU563" s="179"/>
      <c r="BV563" s="150" t="str">
        <f>IF(R544&lt;&gt;"",R544,"")</f>
        <v/>
      </c>
      <c r="BW563" s="151"/>
      <c r="BX563" s="150" t="str">
        <f>IF(T544&lt;&gt;"",T544,"")</f>
        <v/>
      </c>
      <c r="BY563" s="151"/>
      <c r="BZ563" s="150" t="str">
        <f>IF(V544&lt;&gt;"",V544,"")</f>
        <v/>
      </c>
      <c r="CA563" s="151"/>
      <c r="CB563" s="150" t="str">
        <f>IF(X544&lt;&gt;"",X544,"")</f>
        <v/>
      </c>
      <c r="CC563" s="151"/>
      <c r="CD563" s="150" t="str">
        <f>IF(Z544&lt;&gt;"",Z544,"")</f>
        <v/>
      </c>
      <c r="CE563" s="151"/>
      <c r="CF563" s="174" t="str">
        <f>IF($CF561&lt;&gt;"",IF(CF561="W","L","W"),"")</f>
        <v/>
      </c>
    </row>
    <row r="564" spans="1:84" ht="11.25" customHeight="1" thickBo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P564" s="3"/>
      <c r="AQ564" s="160"/>
      <c r="AR564" s="161"/>
      <c r="AS564" s="161"/>
      <c r="AT564" s="161"/>
      <c r="AU564" s="161"/>
      <c r="AV564" s="161"/>
      <c r="AW564" s="161"/>
      <c r="AX564" s="161"/>
      <c r="AY564" s="161"/>
      <c r="AZ564" s="161"/>
      <c r="BA564" s="161"/>
      <c r="BB564" s="161"/>
      <c r="BC564" s="162"/>
      <c r="BD564" s="167"/>
      <c r="BE564" s="168"/>
      <c r="BF564" s="176"/>
      <c r="BG564" s="180"/>
      <c r="BH564" s="181"/>
      <c r="BI564" s="181"/>
      <c r="BJ564" s="181"/>
      <c r="BK564" s="181"/>
      <c r="BL564" s="181"/>
      <c r="BM564" s="181"/>
      <c r="BN564" s="181"/>
      <c r="BO564" s="181"/>
      <c r="BP564" s="181"/>
      <c r="BQ564" s="181"/>
      <c r="BR564" s="181"/>
      <c r="BS564" s="181"/>
      <c r="BT564" s="181"/>
      <c r="BU564" s="182"/>
      <c r="BV564" s="152"/>
      <c r="BW564" s="153"/>
      <c r="BX564" s="152"/>
      <c r="BY564" s="153"/>
      <c r="BZ564" s="152"/>
      <c r="CA564" s="153"/>
      <c r="CB564" s="152"/>
      <c r="CC564" s="153"/>
      <c r="CD564" s="152"/>
      <c r="CE564" s="153"/>
      <c r="CF564" s="174"/>
    </row>
    <row r="565" spans="1:84" ht="11.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P565" s="3"/>
      <c r="AQ565" s="126"/>
      <c r="AR565" s="126"/>
      <c r="AS565" s="126"/>
      <c r="AT565" s="126"/>
      <c r="AU565" s="126"/>
      <c r="AV565" s="126"/>
      <c r="AW565" s="126"/>
      <c r="AX565" s="126"/>
      <c r="AY565" s="126"/>
      <c r="AZ565" s="126"/>
      <c r="BA565" s="126"/>
      <c r="BB565" s="126"/>
      <c r="BC565" s="126"/>
      <c r="BV565" s="169" t="str">
        <f>IF(CF561&lt;&gt;"",IF(AND(AND(BV561&gt;-1,BV563&gt;-1),OR(BV561&gt;10,BV563&gt;10),ABS(BV561-BV563)&gt;1,IF(OR(BV561&gt;11,BV563&gt;11),ABS(BV561-BV563)=2,TRUE),BV561=INT(BV561),BV563=INT(BV563)),"","Error"),"")</f>
        <v/>
      </c>
      <c r="BW565" s="169"/>
      <c r="BX565" s="169" t="str">
        <f>IF(CF561&lt;&gt;"",IF(AND(AND(BX561&gt;-1,BX563&gt;-1),OR(BX561&gt;10,BX563&gt;10),ABS(BX561-BX563)&gt;1,IF(OR(BX561&gt;11,BX563&gt;11),ABS(BX561-BX563)=2,TRUE),BX561=INT(BX561),BX563=INT(BX563)),"","Error"),"")</f>
        <v/>
      </c>
      <c r="BY565" s="169"/>
      <c r="BZ565" s="169" t="str">
        <f>IF(CF561&lt;&gt;"",IF(AND(AND(BZ561&gt;-1,BZ563&gt;-1),OR(BZ561&gt;10,BZ563&gt;10),ABS(BZ561-BZ563)&gt;1,IF(OR(BZ561&gt;11,BZ563&gt;11),ABS(BZ561-BZ563)=2,TRUE),BZ561=INT(BZ561),BZ563=INT(BZ563)),"","Error"),"")</f>
        <v/>
      </c>
      <c r="CA565" s="169"/>
      <c r="CB565" s="169" t="str">
        <f>IF(AND(CF561&lt;&gt;"",CB561&lt;&gt;""),IF(AND(AND(CB561&gt;-1,CB563&gt;-1),OR(CB561&gt;10,CB563&gt;10),ABS(CB561-CB563)&gt;1,IF(OR(CB561&gt;11,CB563&gt;11),ABS(CB561-CB563)=2,TRUE),CB561=INT(CB561),CB563=INT(CB563)),"","Error"),"")</f>
        <v/>
      </c>
      <c r="CC565" s="169"/>
      <c r="CD565" s="169" t="str">
        <f>IF(AND(CF561&lt;&gt;"",CD561&lt;&gt;""),IF(AND(AND(CD561&gt;-1,CD563&gt;-1),OR(CD561&gt;10,CD563&gt;10),ABS(CD561-CD563)&gt;1,IF(OR(CD561&gt;11,CD563&gt;11),ABS(CD561-CD563)=2,TRUE),CD561=INT(CD561),CD563=INT(CD563)),"","Error"),"")</f>
        <v/>
      </c>
      <c r="CE565" s="169"/>
      <c r="CF565" s="3"/>
    </row>
    <row r="566" spans="1:84" ht="11.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P566" s="3"/>
      <c r="AQ566" s="126"/>
      <c r="AR566" s="126"/>
      <c r="AS566" s="126"/>
      <c r="AT566" s="126"/>
      <c r="AU566" s="126"/>
      <c r="AV566" s="126"/>
      <c r="AW566" s="126"/>
      <c r="AX566" s="126"/>
      <c r="AY566" s="126"/>
      <c r="AZ566" s="126"/>
      <c r="BA566" s="126"/>
      <c r="BB566" s="126"/>
      <c r="BC566" s="126"/>
      <c r="CF566" s="3"/>
    </row>
    <row r="567" spans="1:84" ht="11.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P567" s="3"/>
      <c r="AQ567" s="127"/>
      <c r="AR567" s="127"/>
      <c r="AS567" s="127"/>
      <c r="AT567" s="127"/>
      <c r="AU567" s="127"/>
      <c r="AV567" s="127"/>
      <c r="AW567" s="127"/>
      <c r="AX567" s="127"/>
      <c r="AY567" s="127"/>
      <c r="AZ567" s="127"/>
      <c r="BA567" s="127"/>
      <c r="BB567" s="127"/>
      <c r="BC567" s="127"/>
      <c r="BD567" s="40"/>
      <c r="BE567" s="40"/>
      <c r="BF567" s="40"/>
      <c r="BG567" s="40"/>
      <c r="BH567" s="40"/>
      <c r="BI567" s="40"/>
      <c r="BJ567" s="40"/>
      <c r="BK567" s="40"/>
      <c r="BL567" s="40"/>
      <c r="BM567" s="40"/>
      <c r="BN567" s="40"/>
      <c r="BO567" s="40"/>
      <c r="BP567" s="40"/>
      <c r="BQ567" s="40"/>
      <c r="BR567" s="40"/>
      <c r="BS567" s="40"/>
      <c r="BT567" s="40"/>
      <c r="BU567" s="40"/>
      <c r="BV567" s="40"/>
      <c r="BW567" s="40"/>
      <c r="BX567" s="40"/>
      <c r="BY567" s="40"/>
      <c r="BZ567" s="40"/>
      <c r="CA567" s="40"/>
      <c r="CB567" s="40"/>
      <c r="CC567" s="40"/>
      <c r="CD567" s="40"/>
      <c r="CE567" s="40"/>
      <c r="CF567" s="3"/>
    </row>
    <row r="568" spans="1:84" ht="11.25" customHeight="1">
      <c r="A568" s="42"/>
      <c r="R568" s="42"/>
      <c r="S568" s="42"/>
      <c r="W568" s="42"/>
      <c r="X568" s="43"/>
      <c r="Y568" s="43"/>
      <c r="Z568" s="43"/>
      <c r="AA568" s="43"/>
      <c r="AB568" s="3"/>
      <c r="AP568" s="3"/>
      <c r="AQ568" s="128"/>
      <c r="AR568" s="128"/>
      <c r="AS568" s="128"/>
      <c r="AT568" s="128"/>
      <c r="AU568" s="128"/>
      <c r="AV568" s="128"/>
      <c r="AW568" s="128"/>
      <c r="AX568" s="128"/>
      <c r="AY568" s="128"/>
      <c r="AZ568" s="128"/>
      <c r="BA568" s="128"/>
      <c r="BB568" s="128"/>
      <c r="BC568" s="128"/>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3"/>
    </row>
    <row r="569" spans="1:84" ht="11.25" customHeight="1">
      <c r="A569" s="42"/>
      <c r="R569" s="42"/>
      <c r="S569" s="42"/>
      <c r="W569" s="42"/>
      <c r="AA569" s="42"/>
      <c r="AB569" s="3"/>
      <c r="AP569" s="3"/>
      <c r="AQ569" s="126"/>
      <c r="AR569" s="126"/>
      <c r="AS569" s="126"/>
      <c r="AT569" s="126"/>
      <c r="AU569" s="126"/>
      <c r="AV569" s="126"/>
      <c r="AW569" s="126"/>
      <c r="AX569" s="126"/>
      <c r="AY569" s="126"/>
      <c r="AZ569" s="126"/>
      <c r="BA569" s="126"/>
      <c r="BB569" s="126"/>
      <c r="BC569" s="126"/>
      <c r="CF569" s="3"/>
    </row>
    <row r="570" spans="1:84" ht="11.25" customHeight="1" thickBot="1">
      <c r="A570" s="42"/>
      <c r="R570" s="42"/>
      <c r="S570" s="42"/>
      <c r="W570" s="42"/>
      <c r="X570" s="43"/>
      <c r="Y570" s="43"/>
      <c r="Z570" s="43"/>
      <c r="AA570" s="43"/>
      <c r="AB570" s="43"/>
      <c r="AP570" s="3"/>
      <c r="AQ570" s="127"/>
      <c r="AR570" s="127"/>
      <c r="AS570" s="127"/>
      <c r="AT570" s="127"/>
      <c r="AU570" s="127"/>
      <c r="AV570" s="127"/>
      <c r="AW570" s="127"/>
      <c r="AX570" s="127"/>
      <c r="AY570" s="127"/>
      <c r="AZ570" s="127"/>
      <c r="BA570" s="127"/>
      <c r="BB570" s="127"/>
      <c r="BC570" s="127"/>
      <c r="BD570" s="40"/>
      <c r="BE570" s="40"/>
      <c r="BF570" s="40"/>
      <c r="BG570" s="40"/>
      <c r="BH570" s="40"/>
      <c r="BI570" s="40"/>
      <c r="BJ570" s="40"/>
      <c r="BK570" s="40"/>
      <c r="BL570" s="40"/>
      <c r="BM570" s="40"/>
      <c r="BN570" s="40"/>
      <c r="BO570" s="40"/>
      <c r="BP570" s="40"/>
      <c r="BQ570" s="40"/>
      <c r="BR570" s="40"/>
      <c r="BS570" s="40"/>
      <c r="BT570" s="40"/>
      <c r="BU570" s="40"/>
      <c r="BV570" s="40"/>
      <c r="BW570" s="40"/>
      <c r="BX570" s="40"/>
      <c r="BY570" s="40"/>
      <c r="BZ570" s="40"/>
      <c r="CA570" s="40"/>
      <c r="CB570" s="40"/>
      <c r="CC570" s="40"/>
      <c r="CD570" s="40"/>
      <c r="CE570" s="40"/>
      <c r="CF570" s="3"/>
    </row>
    <row r="571" spans="1:84" ht="11.25" customHeight="1">
      <c r="A571" s="2"/>
      <c r="R571" s="42"/>
      <c r="S571" s="42"/>
      <c r="W571" s="42"/>
      <c r="AA571" s="42"/>
      <c r="AB571" s="42"/>
      <c r="AP571" s="3"/>
      <c r="AQ571" s="154" t="str">
        <f>CONCATENATE($A525," ",$D525,","," ",$F523)</f>
        <v>Group: 9, Men's Singles</v>
      </c>
      <c r="AR571" s="155"/>
      <c r="AS571" s="155"/>
      <c r="AT571" s="155"/>
      <c r="AU571" s="155"/>
      <c r="AV571" s="155"/>
      <c r="AW571" s="155"/>
      <c r="AX571" s="155"/>
      <c r="AY571" s="155"/>
      <c r="AZ571" s="155"/>
      <c r="BA571" s="155"/>
      <c r="BB571" s="155"/>
      <c r="BC571" s="156"/>
      <c r="BD571" s="163">
        <f>O546</f>
        <v>6</v>
      </c>
      <c r="BE571" s="164"/>
      <c r="BF571" s="183" t="str">
        <f>Q546</f>
        <v>B</v>
      </c>
      <c r="BG571" s="185" t="str">
        <f>IF(VLOOKUP($BF571,$A527:$C533,3,FALSE)=0,"",CONCATENATE(VLOOKUP(VLOOKUP($BF571,$A527:$C533,3,FALSE),Players!$C:$G,4,FALSE)," ",VLOOKUP($BF571,$A527:$C533,3,FALSE)," ",IF(ISERROR(VLOOKUP(VLOOKUP($BF571,$A527:$C533,3,FALSE),Players!$C:$G,5,FALSE)),"()",CONCATENATE("(",VLOOKUP(VLOOKUP($BF571,$A527:$C533,3,FALSE),Players!$C:$G,5,FALSE),")"))))</f>
        <v/>
      </c>
      <c r="BH571" s="186"/>
      <c r="BI571" s="186"/>
      <c r="BJ571" s="186"/>
      <c r="BK571" s="186"/>
      <c r="BL571" s="186"/>
      <c r="BM571" s="186"/>
      <c r="BN571" s="186"/>
      <c r="BO571" s="186"/>
      <c r="BP571" s="186"/>
      <c r="BQ571" s="186"/>
      <c r="BR571" s="186"/>
      <c r="BS571" s="186"/>
      <c r="BT571" s="186"/>
      <c r="BU571" s="187"/>
      <c r="BV571" s="170" t="str">
        <f>IF(R546&lt;&gt;"",R546,"")</f>
        <v/>
      </c>
      <c r="BW571" s="171"/>
      <c r="BX571" s="170" t="str">
        <f>IF(T546&lt;&gt;"",T546,"")</f>
        <v/>
      </c>
      <c r="BY571" s="171"/>
      <c r="BZ571" s="170" t="str">
        <f>IF(V546&lt;&gt;"",V546,"")</f>
        <v/>
      </c>
      <c r="CA571" s="171"/>
      <c r="CB571" s="170" t="str">
        <f>IF(X546&lt;&gt;"",X546,"")</f>
        <v/>
      </c>
      <c r="CC571" s="171"/>
      <c r="CD571" s="170" t="str">
        <f>IF(Z546&lt;&gt;"",Z546,"")</f>
        <v/>
      </c>
      <c r="CE571" s="171"/>
      <c r="CF571" s="174" t="str">
        <f>IF($CD571=$CD573,IF($CB571=$CB573,IF($BZ571&lt;&gt;"",IF($BZ571&gt;$BZ573,"W","L"),""),IF($CB571&gt;$CB573,"W","L")),IF($CD571&gt;$CD573,"W","L"))</f>
        <v/>
      </c>
    </row>
    <row r="572" spans="1:84" ht="11.25" customHeight="1">
      <c r="R572" s="42"/>
      <c r="S572" s="42"/>
      <c r="W572" s="42"/>
      <c r="X572" s="43"/>
      <c r="Y572" s="43"/>
      <c r="Z572" s="43"/>
      <c r="AA572" s="43"/>
      <c r="AB572" s="43"/>
      <c r="AP572" s="3"/>
      <c r="AQ572" s="157"/>
      <c r="AR572" s="158"/>
      <c r="AS572" s="158"/>
      <c r="AT572" s="158"/>
      <c r="AU572" s="158"/>
      <c r="AV572" s="158"/>
      <c r="AW572" s="158"/>
      <c r="AX572" s="158"/>
      <c r="AY572" s="158"/>
      <c r="AZ572" s="158"/>
      <c r="BA572" s="158"/>
      <c r="BB572" s="158"/>
      <c r="BC572" s="159"/>
      <c r="BD572" s="165"/>
      <c r="BE572" s="166"/>
      <c r="BF572" s="184"/>
      <c r="BG572" s="188"/>
      <c r="BH572" s="189"/>
      <c r="BI572" s="189"/>
      <c r="BJ572" s="189"/>
      <c r="BK572" s="189"/>
      <c r="BL572" s="189"/>
      <c r="BM572" s="189"/>
      <c r="BN572" s="189"/>
      <c r="BO572" s="189"/>
      <c r="BP572" s="189"/>
      <c r="BQ572" s="189"/>
      <c r="BR572" s="189"/>
      <c r="BS572" s="189"/>
      <c r="BT572" s="189"/>
      <c r="BU572" s="190"/>
      <c r="BV572" s="172"/>
      <c r="BW572" s="173"/>
      <c r="BX572" s="172"/>
      <c r="BY572" s="173"/>
      <c r="BZ572" s="172"/>
      <c r="CA572" s="173"/>
      <c r="CB572" s="172"/>
      <c r="CC572" s="173"/>
      <c r="CD572" s="172"/>
      <c r="CE572" s="173"/>
      <c r="CF572" s="174"/>
    </row>
    <row r="573" spans="1:84" ht="11.25" customHeight="1">
      <c r="A573" s="2"/>
      <c r="R573" s="42"/>
      <c r="S573" s="42"/>
      <c r="W573" s="42"/>
      <c r="AA573" s="42"/>
      <c r="AB573" s="42"/>
      <c r="AP573" s="3"/>
      <c r="AQ573" s="157"/>
      <c r="AR573" s="158"/>
      <c r="AS573" s="158"/>
      <c r="AT573" s="158"/>
      <c r="AU573" s="158"/>
      <c r="AV573" s="158"/>
      <c r="AW573" s="158"/>
      <c r="AX573" s="158"/>
      <c r="AY573" s="158"/>
      <c r="AZ573" s="158"/>
      <c r="BA573" s="158"/>
      <c r="BB573" s="158"/>
      <c r="BC573" s="159"/>
      <c r="BD573" s="165"/>
      <c r="BE573" s="166"/>
      <c r="BF573" s="175" t="str">
        <f>Q548</f>
        <v>C</v>
      </c>
      <c r="BG573" s="177" t="str">
        <f>IF(VLOOKUP($BF573,$A527:$C533,3,FALSE)=0,"",CONCATENATE(VLOOKUP(VLOOKUP($BF573,$A527:$C533,3,FALSE),Players!$C:$G,4,FALSE)," ",VLOOKUP($BF573,$A527:$C533,3,FALSE)," ",IF(ISERROR(VLOOKUP(VLOOKUP($BF573,$A527:$C533,3,FALSE),Players!$C:$G,5,FALSE)),"()",CONCATENATE("(",VLOOKUP(VLOOKUP($BF573,$A527:$C533,3,FALSE),Players!$C:$G,5,FALSE),")"))))</f>
        <v/>
      </c>
      <c r="BH573" s="178"/>
      <c r="BI573" s="178"/>
      <c r="BJ573" s="178"/>
      <c r="BK573" s="178"/>
      <c r="BL573" s="178"/>
      <c r="BM573" s="178"/>
      <c r="BN573" s="178"/>
      <c r="BO573" s="178"/>
      <c r="BP573" s="178"/>
      <c r="BQ573" s="178"/>
      <c r="BR573" s="178"/>
      <c r="BS573" s="178"/>
      <c r="BT573" s="178"/>
      <c r="BU573" s="179"/>
      <c r="BV573" s="150" t="str">
        <f>IF(R548&lt;&gt;"",R548,"")</f>
        <v/>
      </c>
      <c r="BW573" s="151"/>
      <c r="BX573" s="150" t="str">
        <f>IF(T548&lt;&gt;"",T548,"")</f>
        <v/>
      </c>
      <c r="BY573" s="151"/>
      <c r="BZ573" s="150" t="str">
        <f>IF(V548&lt;&gt;"",V548,"")</f>
        <v/>
      </c>
      <c r="CA573" s="151"/>
      <c r="CB573" s="150" t="str">
        <f>IF(X548&lt;&gt;"",X548,"")</f>
        <v/>
      </c>
      <c r="CC573" s="151"/>
      <c r="CD573" s="150" t="str">
        <f>IF(Z548&lt;&gt;"",Z548,"")</f>
        <v/>
      </c>
      <c r="CE573" s="151"/>
      <c r="CF573" s="174" t="str">
        <f>IF($CF571&lt;&gt;"",IF(CF571="W","L","W"),"")</f>
        <v/>
      </c>
    </row>
    <row r="574" spans="1:84" ht="11.25" customHeight="1" thickBot="1">
      <c r="A574" s="2"/>
      <c r="R574" s="42"/>
      <c r="S574" s="42"/>
      <c r="W574" s="42"/>
      <c r="X574" s="43"/>
      <c r="Y574" s="43"/>
      <c r="Z574" s="43"/>
      <c r="AA574" s="43"/>
      <c r="AB574" s="43"/>
      <c r="AP574" s="3"/>
      <c r="AQ574" s="160"/>
      <c r="AR574" s="161"/>
      <c r="AS574" s="161"/>
      <c r="AT574" s="161"/>
      <c r="AU574" s="161"/>
      <c r="AV574" s="161"/>
      <c r="AW574" s="161"/>
      <c r="AX574" s="161"/>
      <c r="AY574" s="161"/>
      <c r="AZ574" s="161"/>
      <c r="BA574" s="161"/>
      <c r="BB574" s="161"/>
      <c r="BC574" s="162"/>
      <c r="BD574" s="167"/>
      <c r="BE574" s="168"/>
      <c r="BF574" s="176"/>
      <c r="BG574" s="180"/>
      <c r="BH574" s="181"/>
      <c r="BI574" s="181"/>
      <c r="BJ574" s="181"/>
      <c r="BK574" s="181"/>
      <c r="BL574" s="181"/>
      <c r="BM574" s="181"/>
      <c r="BN574" s="181"/>
      <c r="BO574" s="181"/>
      <c r="BP574" s="181"/>
      <c r="BQ574" s="181"/>
      <c r="BR574" s="181"/>
      <c r="BS574" s="181"/>
      <c r="BT574" s="181"/>
      <c r="BU574" s="182"/>
      <c r="BV574" s="152"/>
      <c r="BW574" s="153"/>
      <c r="BX574" s="152"/>
      <c r="BY574" s="153"/>
      <c r="BZ574" s="152"/>
      <c r="CA574" s="153"/>
      <c r="CB574" s="152"/>
      <c r="CC574" s="153"/>
      <c r="CD574" s="152"/>
      <c r="CE574" s="153"/>
      <c r="CF574" s="174"/>
    </row>
    <row r="575" spans="1:84" ht="11.25" customHeight="1">
      <c r="A575" s="2"/>
      <c r="R575" s="42"/>
      <c r="S575" s="42"/>
      <c r="W575" s="42"/>
      <c r="AA575" s="42"/>
      <c r="AB575" s="42"/>
      <c r="AP575" s="3"/>
      <c r="AQ575" s="126"/>
      <c r="AR575" s="126"/>
      <c r="AS575" s="126"/>
      <c r="AT575" s="126"/>
      <c r="AU575" s="126"/>
      <c r="AV575" s="126"/>
      <c r="AW575" s="126"/>
      <c r="AX575" s="126"/>
      <c r="AY575" s="126"/>
      <c r="AZ575" s="126"/>
      <c r="BA575" s="126"/>
      <c r="BB575" s="126"/>
      <c r="BC575" s="126"/>
      <c r="BV575" s="169" t="str">
        <f>IF(CF571&lt;&gt;"",IF(AND(AND(BV571&gt;-1,BV573&gt;-1),OR(BV571&gt;10,BV573&gt;10),ABS(BV571-BV573)&gt;1,IF(OR(BV571&gt;11,BV573&gt;11),ABS(BV571-BV573)=2,TRUE),BV571=INT(BV571),BV573=INT(BV573)),"","Error"),"")</f>
        <v/>
      </c>
      <c r="BW575" s="169"/>
      <c r="BX575" s="169" t="str">
        <f>IF(CF571&lt;&gt;"",IF(AND(AND(BX571&gt;-1,BX573&gt;-1),OR(BX571&gt;10,BX573&gt;10),ABS(BX571-BX573)&gt;1,IF(OR(BX571&gt;11,BX573&gt;11),ABS(BX571-BX573)=2,TRUE),BX571=INT(BX571),BX573=INT(BX573)),"","Error"),"")</f>
        <v/>
      </c>
      <c r="BY575" s="169"/>
      <c r="BZ575" s="169" t="str">
        <f>IF(CF571&lt;&gt;"",IF(AND(AND(BZ571&gt;-1,BZ573&gt;-1),OR(BZ571&gt;10,BZ573&gt;10),ABS(BZ571-BZ573)&gt;1,IF(OR(BZ571&gt;11,BZ573&gt;11),ABS(BZ571-BZ573)=2,TRUE),BZ571=INT(BZ571),BZ573=INT(BZ573)),"","Error"),"")</f>
        <v/>
      </c>
      <c r="CA575" s="169"/>
      <c r="CB575" s="169" t="str">
        <f>IF(AND(CF571&lt;&gt;"",CB571&lt;&gt;""),IF(AND(AND(CB571&gt;-1,CB573&gt;-1),OR(CB571&gt;10,CB573&gt;10),ABS(CB571-CB573)&gt;1,IF(OR(CB571&gt;11,CB573&gt;11),ABS(CB571-CB573)=2,TRUE),CB571=INT(CB571),CB573=INT(CB573)),"","Error"),"")</f>
        <v/>
      </c>
      <c r="CC575" s="169"/>
      <c r="CD575" s="169" t="str">
        <f>IF(AND(CF571&lt;&gt;"",CD571&lt;&gt;""),IF(AND(AND(CD571&gt;-1,CD573&gt;-1),OR(CD571&gt;10,CD573&gt;10),ABS(CD571-CD573)&gt;1,IF(OR(CD571&gt;11,CD573&gt;11),ABS(CD571-CD573)=2,TRUE),CD571=INT(CD571),CD573=INT(CD573)),"","Error"),"")</f>
        <v/>
      </c>
      <c r="CE575" s="169"/>
      <c r="CF575" s="3"/>
    </row>
    <row r="576" spans="1:84" ht="11.25" customHeight="1">
      <c r="AB576" s="43"/>
      <c r="AP576" s="3"/>
      <c r="AQ576" s="126"/>
      <c r="AR576" s="126"/>
      <c r="AS576" s="126"/>
      <c r="AT576" s="126"/>
      <c r="AU576" s="126"/>
      <c r="AV576" s="126"/>
      <c r="AW576" s="126"/>
      <c r="AX576" s="126"/>
      <c r="AY576" s="126"/>
      <c r="AZ576" s="126"/>
      <c r="BA576" s="126"/>
      <c r="BB576" s="126"/>
      <c r="BC576" s="126"/>
      <c r="CF576" s="3"/>
    </row>
    <row r="577" spans="1:84" ht="11.25" customHeight="1">
      <c r="AB577" s="42"/>
      <c r="AP577" s="3"/>
      <c r="AQ577" s="127"/>
      <c r="AR577" s="127"/>
      <c r="AS577" s="127"/>
      <c r="AT577" s="127"/>
      <c r="AU577" s="127"/>
      <c r="AV577" s="127"/>
      <c r="AW577" s="127"/>
      <c r="AX577" s="127"/>
      <c r="AY577" s="127"/>
      <c r="AZ577" s="127"/>
      <c r="BA577" s="127"/>
      <c r="BB577" s="127"/>
      <c r="BC577" s="127"/>
      <c r="BD577" s="40"/>
      <c r="BE577" s="40"/>
      <c r="BF577" s="40"/>
      <c r="BG577" s="40"/>
      <c r="BH577" s="40"/>
      <c r="BI577" s="40"/>
      <c r="BJ577" s="40"/>
      <c r="BK577" s="40"/>
      <c r="BL577" s="40"/>
      <c r="BM577" s="40"/>
      <c r="BN577" s="40"/>
      <c r="BO577" s="40"/>
      <c r="BP577" s="40"/>
      <c r="BQ577" s="40"/>
      <c r="BR577" s="40"/>
      <c r="BS577" s="40"/>
      <c r="BT577" s="40"/>
      <c r="BU577" s="40"/>
      <c r="BV577" s="40"/>
      <c r="BW577" s="40"/>
      <c r="BX577" s="40"/>
      <c r="BY577" s="40"/>
      <c r="BZ577" s="40"/>
      <c r="CA577" s="40"/>
      <c r="CB577" s="40"/>
      <c r="CC577" s="40"/>
      <c r="CD577" s="40"/>
      <c r="CE577" s="40"/>
      <c r="CF577" s="3"/>
    </row>
    <row r="578" spans="1:84" ht="11.25" customHeight="1">
      <c r="AB578" s="43"/>
      <c r="AP578" s="3"/>
      <c r="AQ578" s="128"/>
      <c r="AR578" s="128"/>
      <c r="AS578" s="128"/>
      <c r="AT578" s="128"/>
      <c r="AU578" s="128"/>
      <c r="AV578" s="128"/>
      <c r="AW578" s="128"/>
      <c r="AX578" s="128"/>
      <c r="AY578" s="128"/>
      <c r="AZ578" s="128"/>
      <c r="BA578" s="128"/>
      <c r="BB578" s="128"/>
      <c r="BC578" s="128"/>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3"/>
    </row>
    <row r="579" spans="1:84" ht="11.25" customHeight="1">
      <c r="AB579" s="42"/>
      <c r="AP579" s="3"/>
      <c r="AQ579" s="126"/>
      <c r="AR579" s="126"/>
      <c r="AS579" s="126"/>
      <c r="AT579" s="126"/>
      <c r="AU579" s="126"/>
      <c r="AV579" s="126"/>
      <c r="AW579" s="126"/>
      <c r="AX579" s="126"/>
      <c r="AY579" s="126"/>
      <c r="AZ579" s="126"/>
      <c r="BA579" s="126"/>
      <c r="BB579" s="126"/>
      <c r="BC579" s="126"/>
      <c r="CF579" s="3"/>
    </row>
    <row r="580" spans="1:84" ht="11.25" customHeight="1">
      <c r="AB580" s="43"/>
      <c r="AP580" s="3"/>
      <c r="AQ580" s="126"/>
      <c r="AR580" s="126"/>
      <c r="AS580" s="126"/>
      <c r="AT580" s="126"/>
      <c r="AU580" s="126"/>
      <c r="AV580" s="126"/>
      <c r="AW580" s="126"/>
      <c r="AX580" s="126"/>
      <c r="AY580" s="126"/>
      <c r="AZ580" s="126"/>
      <c r="BA580" s="126"/>
      <c r="BB580" s="126"/>
      <c r="BC580" s="126"/>
      <c r="CF580" s="3"/>
    </row>
    <row r="581" spans="1:84" ht="11.25" customHeight="1">
      <c r="AB581" s="42"/>
      <c r="AP581" s="3"/>
      <c r="AQ581" s="126"/>
      <c r="AR581" s="126"/>
      <c r="AS581" s="126"/>
      <c r="AT581" s="126"/>
      <c r="AU581" s="126"/>
      <c r="AV581" s="126"/>
      <c r="AW581" s="126"/>
      <c r="AX581" s="126"/>
      <c r="AY581" s="126"/>
      <c r="AZ581" s="126"/>
      <c r="BA581" s="126"/>
      <c r="BB581" s="126"/>
      <c r="BC581" s="126"/>
      <c r="CF581" s="3"/>
    </row>
    <row r="582" spans="1:84" ht="11.25" customHeight="1">
      <c r="AB582" s="43"/>
      <c r="AC582" s="43"/>
      <c r="AD582" s="43"/>
      <c r="AE582" s="43"/>
      <c r="AF582" s="43"/>
      <c r="AG582" s="43"/>
      <c r="AH582" s="43"/>
      <c r="AI582" s="43"/>
      <c r="AJ582" s="43"/>
      <c r="AK582" s="43"/>
      <c r="AL582" s="43"/>
      <c r="AM582" s="43"/>
      <c r="AN582" s="3"/>
      <c r="AO582" s="3"/>
      <c r="AP582" s="3"/>
      <c r="AQ582" s="126"/>
      <c r="AR582" s="126"/>
      <c r="AS582" s="126"/>
      <c r="AT582" s="126"/>
      <c r="AU582" s="126"/>
      <c r="AV582" s="126"/>
      <c r="AW582" s="126"/>
      <c r="AX582" s="126"/>
      <c r="AY582" s="126"/>
      <c r="AZ582" s="126"/>
      <c r="BA582" s="126"/>
      <c r="BB582" s="126"/>
      <c r="BC582" s="126"/>
      <c r="CF582" s="3"/>
    </row>
    <row r="583" spans="1:84" ht="11.25" customHeight="1">
      <c r="AB583" s="42"/>
      <c r="AI583" s="42"/>
      <c r="AJ583" s="42"/>
      <c r="AN583" s="3"/>
      <c r="AO583" s="3"/>
      <c r="AP583" s="3"/>
      <c r="AQ583" s="126"/>
      <c r="AR583" s="126"/>
      <c r="AS583" s="126"/>
      <c r="AT583" s="126"/>
      <c r="AU583" s="126"/>
      <c r="AV583" s="126"/>
      <c r="AW583" s="126"/>
      <c r="AX583" s="126"/>
      <c r="AY583" s="126"/>
      <c r="AZ583" s="126"/>
      <c r="BA583" s="126"/>
      <c r="BB583" s="126"/>
      <c r="BC583" s="126"/>
      <c r="CF583" s="3"/>
    </row>
    <row r="584" spans="1:84" ht="11.25" customHeight="1">
      <c r="AB584" s="43"/>
      <c r="AC584" s="43"/>
      <c r="AD584" s="43"/>
      <c r="AE584" s="43"/>
      <c r="AF584" s="43"/>
      <c r="AG584" s="43"/>
      <c r="AH584" s="43"/>
      <c r="AI584" s="43"/>
      <c r="AJ584" s="43"/>
      <c r="AK584" s="43"/>
      <c r="AL584" s="43"/>
      <c r="AM584" s="43"/>
      <c r="AN584" s="3"/>
      <c r="AO584" s="3"/>
      <c r="AP584" s="3"/>
      <c r="AQ584" s="126"/>
      <c r="AR584" s="126"/>
      <c r="AS584" s="126"/>
      <c r="AT584" s="126"/>
      <c r="AU584" s="126"/>
      <c r="AV584" s="126"/>
      <c r="AW584" s="126"/>
      <c r="AX584" s="126"/>
      <c r="AY584" s="126"/>
      <c r="AZ584" s="126"/>
      <c r="BA584" s="126"/>
      <c r="BB584" s="126"/>
      <c r="BC584" s="126"/>
      <c r="CF584" s="3"/>
    </row>
    <row r="585" spans="1:84" ht="11.25" customHeight="1" thickBot="1">
      <c r="AB585" s="42"/>
      <c r="AI585" s="42"/>
      <c r="AJ585" s="42"/>
      <c r="AN585" s="3"/>
      <c r="AO585" s="3"/>
      <c r="AP585" s="3"/>
      <c r="AQ585" s="126"/>
      <c r="AR585" s="126"/>
      <c r="AS585" s="126"/>
      <c r="AT585" s="126"/>
      <c r="AU585" s="126"/>
      <c r="AV585" s="126"/>
      <c r="AW585" s="126"/>
      <c r="AX585" s="126"/>
      <c r="AY585" s="126"/>
      <c r="AZ585" s="126"/>
      <c r="BA585" s="126"/>
      <c r="BB585" s="126"/>
      <c r="BC585" s="126"/>
      <c r="CF585" s="3"/>
    </row>
    <row r="586" spans="1:84" ht="11.25" customHeight="1">
      <c r="A586" s="259" t="s">
        <v>9</v>
      </c>
      <c r="B586" s="260"/>
      <c r="C586" s="260"/>
      <c r="D586" s="260"/>
      <c r="E586" s="260"/>
      <c r="F586" s="300" t="str">
        <f>Players!$C$1</f>
        <v>Enter Division Name</v>
      </c>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c r="AE586" s="301"/>
      <c r="AF586" s="301"/>
      <c r="AG586" s="301"/>
      <c r="AH586" s="302" t="s">
        <v>10</v>
      </c>
      <c r="AI586" s="303"/>
      <c r="AJ586" s="303"/>
      <c r="AK586" s="306" t="str">
        <f>Players!$G$1</f>
        <v>Enter Date</v>
      </c>
      <c r="AL586" s="307"/>
      <c r="AM586" s="307"/>
      <c r="AN586" s="307"/>
      <c r="AO586" s="308"/>
      <c r="AQ586" s="154" t="str">
        <f>CONCATENATE($A590," ",$D590,","," ",$F588)</f>
        <v>Group: 10, Men's Singles</v>
      </c>
      <c r="AR586" s="155"/>
      <c r="AS586" s="155"/>
      <c r="AT586" s="155"/>
      <c r="AU586" s="155"/>
      <c r="AV586" s="155"/>
      <c r="AW586" s="155"/>
      <c r="AX586" s="155"/>
      <c r="AY586" s="155"/>
      <c r="AZ586" s="155"/>
      <c r="BA586" s="155"/>
      <c r="BB586" s="155"/>
      <c r="BC586" s="156"/>
      <c r="BD586" s="163">
        <f>A603</f>
        <v>1</v>
      </c>
      <c r="BE586" s="164"/>
      <c r="BF586" s="183" t="str">
        <f>C603</f>
        <v>A</v>
      </c>
      <c r="BG586" s="185" t="str">
        <f>IF(VLOOKUP($BF586,$A592:$C598,3,FALSE)=0,"",CONCATENATE(VLOOKUP(VLOOKUP($BF586,$A592:$C598,3,FALSE),Players!$C:$G,4,FALSE)," ",VLOOKUP($BF586,$A592:$C598,3,FALSE)," ",IF(ISERROR(VLOOKUP(VLOOKUP($BF586,$A592:$C598,3,FALSE),Players!$C:$G,5,FALSE)),"()",CONCATENATE("(",VLOOKUP(VLOOKUP($BF586,$A592:$C598,3,FALSE),Players!$C:$G,5,FALSE),")"))))</f>
        <v/>
      </c>
      <c r="BH586" s="186"/>
      <c r="BI586" s="186"/>
      <c r="BJ586" s="186"/>
      <c r="BK586" s="186"/>
      <c r="BL586" s="186"/>
      <c r="BM586" s="186"/>
      <c r="BN586" s="186"/>
      <c r="BO586" s="186"/>
      <c r="BP586" s="186"/>
      <c r="BQ586" s="186"/>
      <c r="BR586" s="186"/>
      <c r="BS586" s="186"/>
      <c r="BT586" s="186"/>
      <c r="BU586" s="187"/>
      <c r="BV586" s="170" t="str">
        <f>IF(D603&lt;&gt;"",D603,"")</f>
        <v/>
      </c>
      <c r="BW586" s="171"/>
      <c r="BX586" s="170" t="str">
        <f>IF(F603&lt;&gt;"",F603,"")</f>
        <v/>
      </c>
      <c r="BY586" s="171"/>
      <c r="BZ586" s="170" t="str">
        <f>IF(H603&lt;&gt;"",H603,"")</f>
        <v/>
      </c>
      <c r="CA586" s="171"/>
      <c r="CB586" s="170" t="str">
        <f>IF(J603&lt;&gt;"",J603,"")</f>
        <v/>
      </c>
      <c r="CC586" s="171"/>
      <c r="CD586" s="170" t="str">
        <f>IF(L603&lt;&gt;"",L603,"")</f>
        <v/>
      </c>
      <c r="CE586" s="171"/>
      <c r="CF586" s="174" t="str">
        <f>IF($CD586=$CD588,IF($CB586=$CB588,IF($BZ586&lt;&gt;"",IF($BZ586&gt;$BZ588,"W","L"),""),IF($CB586&gt;$CB588,"W","L")),IF($CD586&gt;$CD588,"W","L"))</f>
        <v/>
      </c>
    </row>
    <row r="587" spans="1:84" ht="11.25" customHeight="1">
      <c r="A587" s="261"/>
      <c r="B587" s="262"/>
      <c r="C587" s="262"/>
      <c r="D587" s="262"/>
      <c r="E587" s="26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282"/>
      <c r="AE587" s="282"/>
      <c r="AF587" s="282"/>
      <c r="AG587" s="282"/>
      <c r="AH587" s="304"/>
      <c r="AI587" s="305"/>
      <c r="AJ587" s="305"/>
      <c r="AK587" s="309"/>
      <c r="AL587" s="309"/>
      <c r="AM587" s="309"/>
      <c r="AN587" s="309"/>
      <c r="AO587" s="310"/>
      <c r="AQ587" s="157"/>
      <c r="AR587" s="158"/>
      <c r="AS587" s="158"/>
      <c r="AT587" s="158"/>
      <c r="AU587" s="158"/>
      <c r="AV587" s="158"/>
      <c r="AW587" s="158"/>
      <c r="AX587" s="158"/>
      <c r="AY587" s="158"/>
      <c r="AZ587" s="158"/>
      <c r="BA587" s="158"/>
      <c r="BB587" s="158"/>
      <c r="BC587" s="159"/>
      <c r="BD587" s="165"/>
      <c r="BE587" s="166"/>
      <c r="BF587" s="184"/>
      <c r="BG587" s="188"/>
      <c r="BH587" s="189"/>
      <c r="BI587" s="189"/>
      <c r="BJ587" s="189"/>
      <c r="BK587" s="189"/>
      <c r="BL587" s="189"/>
      <c r="BM587" s="189"/>
      <c r="BN587" s="189"/>
      <c r="BO587" s="189"/>
      <c r="BP587" s="189"/>
      <c r="BQ587" s="189"/>
      <c r="BR587" s="189"/>
      <c r="BS587" s="189"/>
      <c r="BT587" s="189"/>
      <c r="BU587" s="190"/>
      <c r="BV587" s="172"/>
      <c r="BW587" s="173"/>
      <c r="BX587" s="172"/>
      <c r="BY587" s="173"/>
      <c r="BZ587" s="172"/>
      <c r="CA587" s="173"/>
      <c r="CB587" s="172"/>
      <c r="CC587" s="173"/>
      <c r="CD587" s="172"/>
      <c r="CE587" s="173"/>
      <c r="CF587" s="174"/>
    </row>
    <row r="588" spans="1:84" ht="11.25" customHeight="1">
      <c r="A588" s="266" t="s">
        <v>11</v>
      </c>
      <c r="B588" s="267"/>
      <c r="C588" s="267"/>
      <c r="D588" s="277" t="s">
        <v>12</v>
      </c>
      <c r="E588" s="278"/>
      <c r="F588" s="280" t="str">
        <f>Players!$A$3</f>
        <v>Men's Singles</v>
      </c>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281"/>
      <c r="AE588" s="281"/>
      <c r="AF588" s="281"/>
      <c r="AG588" s="281"/>
      <c r="AH588" s="302" t="s">
        <v>13</v>
      </c>
      <c r="AI588" s="303"/>
      <c r="AJ588" s="303"/>
      <c r="AK588" s="311" t="s">
        <v>31</v>
      </c>
      <c r="AL588" s="311"/>
      <c r="AM588" s="311"/>
      <c r="AN588" s="311"/>
      <c r="AO588" s="312"/>
      <c r="AQ588" s="157"/>
      <c r="AR588" s="158"/>
      <c r="AS588" s="158"/>
      <c r="AT588" s="158"/>
      <c r="AU588" s="158"/>
      <c r="AV588" s="158"/>
      <c r="AW588" s="158"/>
      <c r="AX588" s="158"/>
      <c r="AY588" s="158"/>
      <c r="AZ588" s="158"/>
      <c r="BA588" s="158"/>
      <c r="BB588" s="158"/>
      <c r="BC588" s="159"/>
      <c r="BD588" s="165"/>
      <c r="BE588" s="166"/>
      <c r="BF588" s="175" t="str">
        <f>C605</f>
        <v>C</v>
      </c>
      <c r="BG588" s="177" t="str">
        <f>IF(VLOOKUP($BF588,$A592:$C598,3,FALSE)=0,"",CONCATENATE(VLOOKUP(VLOOKUP($BF588,$A592:$C598,3,FALSE),Players!$C:$G,4,FALSE)," ",VLOOKUP($BF588,$A592:$C598,3,FALSE)," ",IF(ISERROR(VLOOKUP(VLOOKUP($BF588,$A592:$C598,3,FALSE),Players!$C:$G,5,FALSE)),"()",CONCATENATE("(",VLOOKUP(VLOOKUP($BF588,$A592:$C598,3,FALSE),Players!$C:$G,5,FALSE),")"))))</f>
        <v/>
      </c>
      <c r="BH588" s="178"/>
      <c r="BI588" s="178"/>
      <c r="BJ588" s="178"/>
      <c r="BK588" s="178"/>
      <c r="BL588" s="178"/>
      <c r="BM588" s="178"/>
      <c r="BN588" s="178"/>
      <c r="BO588" s="178"/>
      <c r="BP588" s="178"/>
      <c r="BQ588" s="178"/>
      <c r="BR588" s="178"/>
      <c r="BS588" s="178"/>
      <c r="BT588" s="178"/>
      <c r="BU588" s="179"/>
      <c r="BV588" s="150" t="str">
        <f>IF(D605&lt;&gt;"",D605,"")</f>
        <v/>
      </c>
      <c r="BW588" s="151"/>
      <c r="BX588" s="150" t="str">
        <f>IF(F605&lt;&gt;"",F605,"")</f>
        <v/>
      </c>
      <c r="BY588" s="151"/>
      <c r="BZ588" s="150" t="str">
        <f>IF(H605&lt;&gt;"",H605,"")</f>
        <v/>
      </c>
      <c r="CA588" s="151"/>
      <c r="CB588" s="150" t="str">
        <f>IF(J605&lt;&gt;"",J605,"")</f>
        <v/>
      </c>
      <c r="CC588" s="151"/>
      <c r="CD588" s="150" t="str">
        <f>IF(L605&lt;&gt;"",L605,"")</f>
        <v/>
      </c>
      <c r="CE588" s="151"/>
      <c r="CF588" s="174" t="str">
        <f>IF($CF586&lt;&gt;"",IF(CF586="W","L","W"),"")</f>
        <v/>
      </c>
    </row>
    <row r="589" spans="1:84" ht="11.25" customHeight="1" thickBot="1">
      <c r="A589" s="275"/>
      <c r="B589" s="276"/>
      <c r="C589" s="276"/>
      <c r="D589" s="279"/>
      <c r="E589" s="279"/>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282"/>
      <c r="AE589" s="282"/>
      <c r="AF589" s="282"/>
      <c r="AG589" s="282"/>
      <c r="AH589" s="304"/>
      <c r="AI589" s="305"/>
      <c r="AJ589" s="305"/>
      <c r="AK589" s="313"/>
      <c r="AL589" s="313"/>
      <c r="AM589" s="313"/>
      <c r="AN589" s="313"/>
      <c r="AO589" s="314"/>
      <c r="AQ589" s="160"/>
      <c r="AR589" s="161"/>
      <c r="AS589" s="161"/>
      <c r="AT589" s="161"/>
      <c r="AU589" s="161"/>
      <c r="AV589" s="161"/>
      <c r="AW589" s="161"/>
      <c r="AX589" s="161"/>
      <c r="AY589" s="161"/>
      <c r="AZ589" s="161"/>
      <c r="BA589" s="161"/>
      <c r="BB589" s="161"/>
      <c r="BC589" s="162"/>
      <c r="BD589" s="167"/>
      <c r="BE589" s="168"/>
      <c r="BF589" s="176"/>
      <c r="BG589" s="180"/>
      <c r="BH589" s="181"/>
      <c r="BI589" s="181"/>
      <c r="BJ589" s="181"/>
      <c r="BK589" s="181"/>
      <c r="BL589" s="181"/>
      <c r="BM589" s="181"/>
      <c r="BN589" s="181"/>
      <c r="BO589" s="181"/>
      <c r="BP589" s="181"/>
      <c r="BQ589" s="181"/>
      <c r="BR589" s="181"/>
      <c r="BS589" s="181"/>
      <c r="BT589" s="181"/>
      <c r="BU589" s="182"/>
      <c r="BV589" s="152"/>
      <c r="BW589" s="153"/>
      <c r="BX589" s="152"/>
      <c r="BY589" s="153"/>
      <c r="BZ589" s="152"/>
      <c r="CA589" s="153"/>
      <c r="CB589" s="152"/>
      <c r="CC589" s="153"/>
      <c r="CD589" s="152"/>
      <c r="CE589" s="153"/>
      <c r="CF589" s="174"/>
    </row>
    <row r="590" spans="1:84" ht="11.25" customHeight="1">
      <c r="A590" s="259" t="s">
        <v>15</v>
      </c>
      <c r="B590" s="260"/>
      <c r="C590" s="260"/>
      <c r="D590" s="264">
        <v>10</v>
      </c>
      <c r="E590" s="264"/>
      <c r="F590" s="266" t="s">
        <v>16</v>
      </c>
      <c r="G590" s="267"/>
      <c r="H590" s="267"/>
      <c r="I590" s="283"/>
      <c r="J590" s="284"/>
      <c r="K590" s="285"/>
      <c r="L590" s="285"/>
      <c r="M590" s="285"/>
      <c r="N590" s="271"/>
      <c r="O590" s="271"/>
      <c r="P590" s="271"/>
      <c r="Q590" s="271"/>
      <c r="R590" s="271"/>
      <c r="S590" s="271"/>
      <c r="T590" s="271"/>
      <c r="U590" s="271"/>
      <c r="V590" s="271"/>
      <c r="W590" s="271"/>
      <c r="X590" s="271"/>
      <c r="Y590" s="271"/>
      <c r="Z590" s="271"/>
      <c r="AA590" s="271"/>
      <c r="AB590" s="271"/>
      <c r="AC590" s="272"/>
      <c r="AD590" s="150" t="s">
        <v>17</v>
      </c>
      <c r="AE590" s="270"/>
      <c r="AF590" s="288" t="s">
        <v>18</v>
      </c>
      <c r="AG590" s="270"/>
      <c r="AH590" s="288" t="s">
        <v>19</v>
      </c>
      <c r="AI590" s="270"/>
      <c r="AJ590" s="288" t="s">
        <v>20</v>
      </c>
      <c r="AK590" s="290"/>
      <c r="AL590" s="292" t="s">
        <v>21</v>
      </c>
      <c r="AM590" s="293"/>
      <c r="AN590" s="296" t="s">
        <v>22</v>
      </c>
      <c r="AO590" s="297"/>
      <c r="AQ590" s="126"/>
      <c r="AR590" s="126"/>
      <c r="AS590" s="126"/>
      <c r="AT590" s="126"/>
      <c r="AU590" s="126"/>
      <c r="AV590" s="126"/>
      <c r="AW590" s="126"/>
      <c r="AX590" s="126"/>
      <c r="AY590" s="126"/>
      <c r="AZ590" s="126"/>
      <c r="BA590" s="126"/>
      <c r="BB590" s="126"/>
      <c r="BC590" s="126"/>
      <c r="BV590" s="169" t="str">
        <f>IF(CF586&lt;&gt;"",IF(AND(AND(BV586&gt;-1,BV588&gt;-1),OR(BV586&gt;10,BV588&gt;10),ABS(BV586-BV588)&gt;1,IF(OR(BV586&gt;11,BV588&gt;11),ABS(BV586-BV588)=2,TRUE),BV586=INT(BV586),BV588=INT(BV588)),"","Error"),"")</f>
        <v/>
      </c>
      <c r="BW590" s="169"/>
      <c r="BX590" s="169" t="str">
        <f>IF(CF586&lt;&gt;"",IF(AND(AND(BX586&gt;-1,BX588&gt;-1),OR(BX586&gt;10,BX588&gt;10),ABS(BX586-BX588)&gt;1,IF(OR(BX586&gt;11,BX588&gt;11),ABS(BX586-BX588)=2,TRUE),BX586=INT(BX586),BX588=INT(BX588)),"","Error"),"")</f>
        <v/>
      </c>
      <c r="BY590" s="169"/>
      <c r="BZ590" s="169" t="str">
        <f>IF(CF586&lt;&gt;"",IF(AND(AND(BZ586&gt;-1,BZ588&gt;-1),OR(BZ586&gt;10,BZ588&gt;10),ABS(BZ586-BZ588)&gt;1,IF(OR(BZ586&gt;11,BZ588&gt;11),ABS(BZ586-BZ588)=2,TRUE),BZ586=INT(BZ586),BZ588=INT(BZ588)),"","Error"),"")</f>
        <v/>
      </c>
      <c r="CA590" s="169"/>
      <c r="CB590" s="169" t="str">
        <f>IF(AND(CF586&lt;&gt;"",CB586&lt;&gt;""),IF(AND(AND(CB586&gt;-1,CB588&gt;-1),OR(CB586&gt;10,CB588&gt;10),ABS(CB586-CB588)&gt;1,IF(OR(CB586&gt;11,CB588&gt;11),ABS(CB586-CB588)=2,TRUE),CB586=INT(CB586),CB588=INT(CB588)),"","Error"),"")</f>
        <v/>
      </c>
      <c r="CC590" s="169"/>
      <c r="CD590" s="169" t="str">
        <f>IF(AND(CF586&lt;&gt;"",CD586&lt;&gt;""),IF(AND(AND(CD586&gt;-1,CD588&gt;-1),OR(CD586&gt;10,CD588&gt;10),ABS(CD586-CD588)&gt;1,IF(OR(CD586&gt;11,CD588&gt;11),ABS(CD586-CD588)=2,TRUE),CD586=INT(CD586),CD588=INT(CD588)),"","Error"),"")</f>
        <v/>
      </c>
      <c r="CE590" s="169"/>
    </row>
    <row r="591" spans="1:84" ht="11.25" customHeight="1" thickBot="1">
      <c r="A591" s="261"/>
      <c r="B591" s="262"/>
      <c r="C591" s="263"/>
      <c r="D591" s="265"/>
      <c r="E591" s="265"/>
      <c r="F591" s="268"/>
      <c r="G591" s="269"/>
      <c r="H591" s="269"/>
      <c r="I591" s="286"/>
      <c r="J591" s="286"/>
      <c r="K591" s="287"/>
      <c r="L591" s="287"/>
      <c r="M591" s="287"/>
      <c r="N591" s="273"/>
      <c r="O591" s="273"/>
      <c r="P591" s="273"/>
      <c r="Q591" s="273"/>
      <c r="R591" s="273"/>
      <c r="S591" s="273"/>
      <c r="T591" s="273"/>
      <c r="U591" s="273"/>
      <c r="V591" s="273"/>
      <c r="W591" s="273"/>
      <c r="X591" s="273"/>
      <c r="Y591" s="273"/>
      <c r="Z591" s="273"/>
      <c r="AA591" s="273"/>
      <c r="AB591" s="273"/>
      <c r="AC591" s="274"/>
      <c r="AD591" s="194"/>
      <c r="AE591" s="195"/>
      <c r="AF591" s="289"/>
      <c r="AG591" s="195"/>
      <c r="AH591" s="289"/>
      <c r="AI591" s="195"/>
      <c r="AJ591" s="289"/>
      <c r="AK591" s="291"/>
      <c r="AL591" s="294"/>
      <c r="AM591" s="295"/>
      <c r="AN591" s="298"/>
      <c r="AO591" s="299"/>
      <c r="AQ591" s="126"/>
      <c r="AR591" s="126"/>
      <c r="AS591" s="126"/>
      <c r="AT591" s="126"/>
      <c r="AU591" s="126"/>
      <c r="AV591" s="126"/>
      <c r="AW591" s="126"/>
      <c r="AX591" s="126"/>
      <c r="AY591" s="126"/>
      <c r="AZ591" s="126"/>
      <c r="BA591" s="126"/>
      <c r="BB591" s="126"/>
      <c r="BC591" s="126"/>
    </row>
    <row r="592" spans="1:84" ht="11.25" customHeight="1">
      <c r="A592" s="210" t="str">
        <f>AD590</f>
        <v>A</v>
      </c>
      <c r="B592" s="211"/>
      <c r="C592" s="214"/>
      <c r="D592" s="215"/>
      <c r="E592" s="215"/>
      <c r="F592" s="215"/>
      <c r="G592" s="215"/>
      <c r="H592" s="215"/>
      <c r="I592" s="215"/>
      <c r="J592" s="215"/>
      <c r="K592" s="215"/>
      <c r="L592" s="215"/>
      <c r="M592" s="215"/>
      <c r="N592" s="215"/>
      <c r="O592" s="215"/>
      <c r="P592" s="215"/>
      <c r="Q592" s="215"/>
      <c r="R592" s="215"/>
      <c r="S592" s="215"/>
      <c r="T592" s="215"/>
      <c r="U592" s="215"/>
      <c r="V592" s="215"/>
      <c r="W592" s="215"/>
      <c r="X592" s="215"/>
      <c r="Y592" s="215"/>
      <c r="Z592" s="215"/>
      <c r="AA592" s="215"/>
      <c r="AB592" s="215"/>
      <c r="AC592" s="216"/>
      <c r="AD592" s="250"/>
      <c r="AE592" s="229"/>
      <c r="AF592" s="252" t="str">
        <f>IF($D588="1P",IF(Z607=Z609,IF(X607=X609,IF(V607&lt;&gt;"",IF(V607&gt;V609,"W","L"),""),IF(X607&gt;X609,"W","L")),IF(Z607&gt;Z609,"W","L")),IF(L611=L613,IF(J611=J613,IF(H611&lt;&gt;"",IF(H611&gt;H613,"W","L"),""),IF(J611&gt;J613,"W","L")),IF(L611&gt;L613,"W","L")))</f>
        <v/>
      </c>
      <c r="AG592" s="253"/>
      <c r="AH592" s="252" t="str">
        <f>IF($D588="1P",IF(L611=L613,IF(J611=J613,IF(H611&lt;&gt;"",IF(H611&gt;H613,"W","L"),""),IF(J611&gt;J613,"W","L")),IF(L611&gt;L613,"W","L")),IF(L603=L605,IF(J603=J605,IF(H603&lt;&gt;"",IF(H603&gt;H605,"W","L"),""),IF(J603&gt;J605,"W","L")),IF(L603&gt;L605,"W","L")))</f>
        <v/>
      </c>
      <c r="AI592" s="253"/>
      <c r="AJ592" s="252" t="str">
        <f>IF($D588="1P",IF(L603=L605,IF(J603=J605,IF(H603&lt;&gt;"",IF(H603&gt;H605,"W","L"),""),IF(J603&gt;J605,"W","L")),IF(L603&gt;L605,"W","L")),IF(Z607=Z609,IF(X607=X609,IF(V607&lt;&gt;"",IF(V607&gt;V609,"W","L"),""),IF(X607&gt;X609,"W","L")),IF(Z607&gt;Z609,"W","L")))</f>
        <v/>
      </c>
      <c r="AK592" s="253"/>
      <c r="AL592" s="254" t="str">
        <f>IF(OR(COUNTIF(AD592:AJ592,"W"),COUNTIF(AD592:AJ592,"L")),COUNTIF(AD592:AJ592,"W")*2+COUNTIF(AD592:AJ592,"L"),"")</f>
        <v/>
      </c>
      <c r="AM592" s="255"/>
      <c r="AN592" s="256" t="str">
        <f>IF(AL592&lt;&gt;"",RANK(AL592,AL592:AL598,0),"")</f>
        <v/>
      </c>
      <c r="AO592" s="257"/>
      <c r="AQ592" s="127"/>
      <c r="AR592" s="127"/>
      <c r="AS592" s="127"/>
      <c r="AT592" s="127"/>
      <c r="AU592" s="127"/>
      <c r="AV592" s="127"/>
      <c r="AW592" s="127"/>
      <c r="AX592" s="127"/>
      <c r="AY592" s="127"/>
      <c r="AZ592" s="127"/>
      <c r="BA592" s="127"/>
      <c r="BB592" s="127"/>
      <c r="BC592" s="127"/>
      <c r="BD592" s="40"/>
      <c r="BE592" s="40"/>
      <c r="BF592" s="40"/>
      <c r="BG592" s="40"/>
      <c r="BH592" s="40"/>
      <c r="BI592" s="40"/>
      <c r="BJ592" s="40"/>
      <c r="BK592" s="40"/>
      <c r="BL592" s="40"/>
      <c r="BM592" s="40"/>
      <c r="BN592" s="40"/>
      <c r="BO592" s="40"/>
      <c r="BP592" s="40"/>
      <c r="BQ592" s="40"/>
      <c r="BR592" s="40"/>
      <c r="BS592" s="40"/>
      <c r="BT592" s="40"/>
      <c r="BU592" s="40"/>
      <c r="BV592" s="40"/>
      <c r="BW592" s="40"/>
      <c r="BX592" s="40"/>
      <c r="BY592" s="40"/>
      <c r="BZ592" s="40"/>
      <c r="CA592" s="40"/>
      <c r="CB592" s="40"/>
      <c r="CC592" s="40"/>
      <c r="CD592" s="40"/>
      <c r="CE592" s="40"/>
      <c r="CF592" s="40"/>
    </row>
    <row r="593" spans="1:84" ht="11.25" customHeight="1">
      <c r="A593" s="212"/>
      <c r="B593" s="213"/>
      <c r="C593" s="217"/>
      <c r="D593" s="218"/>
      <c r="E593" s="218"/>
      <c r="F593" s="218"/>
      <c r="G593" s="218"/>
      <c r="H593" s="218"/>
      <c r="I593" s="218"/>
      <c r="J593" s="218"/>
      <c r="K593" s="218"/>
      <c r="L593" s="218"/>
      <c r="M593" s="218"/>
      <c r="N593" s="218"/>
      <c r="O593" s="218"/>
      <c r="P593" s="218"/>
      <c r="Q593" s="218"/>
      <c r="R593" s="218"/>
      <c r="S593" s="218"/>
      <c r="T593" s="218"/>
      <c r="U593" s="218"/>
      <c r="V593" s="218"/>
      <c r="W593" s="218"/>
      <c r="X593" s="218"/>
      <c r="Y593" s="218"/>
      <c r="Z593" s="218"/>
      <c r="AA593" s="218"/>
      <c r="AB593" s="218"/>
      <c r="AC593" s="219"/>
      <c r="AD593" s="251"/>
      <c r="AE593" s="236"/>
      <c r="AF593" s="234"/>
      <c r="AG593" s="233"/>
      <c r="AH593" s="234"/>
      <c r="AI593" s="233"/>
      <c r="AJ593" s="234"/>
      <c r="AK593" s="233"/>
      <c r="AL593" s="241"/>
      <c r="AM593" s="240"/>
      <c r="AN593" s="258"/>
      <c r="AO593" s="243"/>
      <c r="AQ593" s="128"/>
      <c r="AR593" s="128"/>
      <c r="AS593" s="128"/>
      <c r="AT593" s="128"/>
      <c r="AU593" s="128"/>
      <c r="AV593" s="128"/>
      <c r="AW593" s="128"/>
      <c r="AX593" s="128"/>
      <c r="AY593" s="128"/>
      <c r="AZ593" s="128"/>
      <c r="BA593" s="128"/>
      <c r="BB593" s="128"/>
      <c r="BC593" s="128"/>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row>
    <row r="594" spans="1:84" ht="11.25" customHeight="1">
      <c r="A594" s="210" t="str">
        <f>AF590</f>
        <v>B</v>
      </c>
      <c r="B594" s="211"/>
      <c r="C594" s="214"/>
      <c r="D594" s="215"/>
      <c r="E594" s="215"/>
      <c r="F594" s="215"/>
      <c r="G594" s="215"/>
      <c r="H594" s="215"/>
      <c r="I594" s="215"/>
      <c r="J594" s="215"/>
      <c r="K594" s="215"/>
      <c r="L594" s="215"/>
      <c r="M594" s="215"/>
      <c r="N594" s="215"/>
      <c r="O594" s="215"/>
      <c r="P594" s="215"/>
      <c r="Q594" s="215"/>
      <c r="R594" s="215"/>
      <c r="S594" s="215"/>
      <c r="T594" s="215"/>
      <c r="U594" s="215"/>
      <c r="V594" s="215"/>
      <c r="W594" s="215"/>
      <c r="X594" s="215"/>
      <c r="Y594" s="215"/>
      <c r="Z594" s="215"/>
      <c r="AA594" s="215"/>
      <c r="AB594" s="215"/>
      <c r="AC594" s="216"/>
      <c r="AD594" s="220" t="str">
        <f>IF(AF592&lt;&gt;"",IF(AF592="W","L","W"),"")</f>
        <v/>
      </c>
      <c r="AE594" s="221"/>
      <c r="AF594" s="228"/>
      <c r="AG594" s="229"/>
      <c r="AH594" s="227" t="str">
        <f>IF($D588="1P",IF(L607=L609,IF(J607=J609,IF(H607&lt;&gt;"",IF(H607&gt;H609,"W","L"),""),IF(J607&gt;J609,"W","L")),IF(L607&gt;L609,"W","L")),IF(Z611=Z613,IF(X611=X613,IF(V611&lt;&gt;"",IF(V611&gt;V613,"W","L"),""),IF(X611&gt;X613,"W","L")),IF(Z611&gt;Z613,"W","L")))</f>
        <v/>
      </c>
      <c r="AI594" s="221"/>
      <c r="AJ594" s="227" t="str">
        <f>IF($D588="1P",IF(Z603=Z605,IF(X603=X605,IF(V603&lt;&gt;"",IF(V603&gt;V605,"W","L"),""),IF(X603&gt;X605,"W","L")),IF(Z603&gt;Z605,"W","L")),IF(L607=L609,IF(J607=J609,IF(H607&lt;&gt;"",IF(H607&gt;H609,"W","L"),""),IF(J607&gt;J609,"W","L")),IF(L607&gt;L609,"W","L")))</f>
        <v/>
      </c>
      <c r="AK594" s="237"/>
      <c r="AL594" s="239" t="str">
        <f>IF(OR(COUNTIF(AD594:AJ594,"W"),COUNTIF(AD594:AJ594,"L")),COUNTIF(AD594:AJ594,"W")*2+COUNTIF(AD594:AJ594,"L"),"")</f>
        <v/>
      </c>
      <c r="AM594" s="240"/>
      <c r="AN594" s="242" t="str">
        <f>IF(AL594&lt;&gt;"",RANK(AL594,AL592:AL598,0),"")</f>
        <v/>
      </c>
      <c r="AO594" s="243"/>
      <c r="AQ594" s="126"/>
      <c r="AR594" s="126"/>
      <c r="AS594" s="126"/>
      <c r="AT594" s="126"/>
      <c r="AU594" s="126"/>
      <c r="AV594" s="126"/>
      <c r="AW594" s="126"/>
      <c r="AX594" s="126"/>
      <c r="AY594" s="126"/>
      <c r="AZ594" s="126"/>
      <c r="BA594" s="126"/>
      <c r="BB594" s="126"/>
      <c r="BC594" s="126"/>
    </row>
    <row r="595" spans="1:84" ht="11.25" customHeight="1" thickBot="1">
      <c r="A595" s="212"/>
      <c r="B595" s="213"/>
      <c r="C595" s="217"/>
      <c r="D595" s="218"/>
      <c r="E595" s="218"/>
      <c r="F595" s="218"/>
      <c r="G595" s="218"/>
      <c r="H595" s="218"/>
      <c r="I595" s="218"/>
      <c r="J595" s="218"/>
      <c r="K595" s="218"/>
      <c r="L595" s="218"/>
      <c r="M595" s="218"/>
      <c r="N595" s="218"/>
      <c r="O595" s="218"/>
      <c r="P595" s="218"/>
      <c r="Q595" s="218"/>
      <c r="R595" s="218"/>
      <c r="S595" s="218"/>
      <c r="T595" s="218"/>
      <c r="U595" s="218"/>
      <c r="V595" s="218"/>
      <c r="W595" s="218"/>
      <c r="X595" s="218"/>
      <c r="Y595" s="218"/>
      <c r="Z595" s="218"/>
      <c r="AA595" s="218"/>
      <c r="AB595" s="218"/>
      <c r="AC595" s="219"/>
      <c r="AD595" s="232"/>
      <c r="AE595" s="233"/>
      <c r="AF595" s="235"/>
      <c r="AG595" s="236"/>
      <c r="AH595" s="234"/>
      <c r="AI595" s="233"/>
      <c r="AJ595" s="234"/>
      <c r="AK595" s="238"/>
      <c r="AL595" s="241"/>
      <c r="AM595" s="240"/>
      <c r="AN595" s="258"/>
      <c r="AO595" s="243"/>
      <c r="AQ595" s="127"/>
      <c r="AR595" s="127"/>
      <c r="AS595" s="127"/>
      <c r="AT595" s="127"/>
      <c r="AU595" s="127"/>
      <c r="AV595" s="127"/>
      <c r="AW595" s="127"/>
      <c r="AX595" s="127"/>
      <c r="AY595" s="127"/>
      <c r="AZ595" s="127"/>
      <c r="BA595" s="127"/>
      <c r="BB595" s="127"/>
      <c r="BC595" s="127"/>
      <c r="BD595" s="40"/>
      <c r="BE595" s="40"/>
      <c r="BF595" s="40"/>
      <c r="BG595" s="40"/>
      <c r="BH595" s="40"/>
      <c r="BI595" s="40"/>
      <c r="BJ595" s="40"/>
      <c r="BK595" s="40"/>
      <c r="BL595" s="40"/>
      <c r="BM595" s="40"/>
      <c r="BN595" s="40"/>
      <c r="BO595" s="40"/>
      <c r="BP595" s="40"/>
      <c r="BQ595" s="40"/>
      <c r="BR595" s="40"/>
      <c r="BS595" s="40"/>
      <c r="BT595" s="40"/>
      <c r="BU595" s="40"/>
      <c r="BV595" s="40"/>
      <c r="BW595" s="40"/>
      <c r="BX595" s="40"/>
      <c r="BY595" s="40"/>
      <c r="BZ595" s="40"/>
      <c r="CA595" s="40"/>
      <c r="CB595" s="40"/>
      <c r="CC595" s="40"/>
      <c r="CD595" s="40"/>
      <c r="CE595" s="40"/>
    </row>
    <row r="596" spans="1:84" ht="11.25" customHeight="1">
      <c r="A596" s="210" t="str">
        <f>AH590</f>
        <v>C</v>
      </c>
      <c r="B596" s="211"/>
      <c r="C596" s="214"/>
      <c r="D596" s="215"/>
      <c r="E596" s="215"/>
      <c r="F596" s="215"/>
      <c r="G596" s="215"/>
      <c r="H596" s="215"/>
      <c r="I596" s="215"/>
      <c r="J596" s="215"/>
      <c r="K596" s="215"/>
      <c r="L596" s="215"/>
      <c r="M596" s="215"/>
      <c r="N596" s="215"/>
      <c r="O596" s="215"/>
      <c r="P596" s="215"/>
      <c r="Q596" s="215"/>
      <c r="R596" s="215"/>
      <c r="S596" s="215"/>
      <c r="T596" s="215"/>
      <c r="U596" s="215"/>
      <c r="V596" s="215"/>
      <c r="W596" s="215"/>
      <c r="X596" s="215"/>
      <c r="Y596" s="215"/>
      <c r="Z596" s="215"/>
      <c r="AA596" s="215"/>
      <c r="AB596" s="215"/>
      <c r="AC596" s="216"/>
      <c r="AD596" s="220" t="str">
        <f>IF(AH592&lt;&gt;"",IF(AH592="W","L","W"),"")</f>
        <v/>
      </c>
      <c r="AE596" s="221"/>
      <c r="AF596" s="227" t="str">
        <f>IF(AH594&lt;&gt;"",IF(AH594="W","L","W"),"")</f>
        <v/>
      </c>
      <c r="AG596" s="221"/>
      <c r="AH596" s="228"/>
      <c r="AI596" s="229"/>
      <c r="AJ596" s="227" t="str">
        <f>IF($D588="1P",IF(Z611=Z613,IF(X611=X613,IF(V611&lt;&gt;"",IF(V611&gt;V613,"W","L"),""),IF(X611&gt;X613,"W","L")),IF(Z611&gt;Z613,"W","L")),IF(Z603=Z605,IF(X603=X605,IF(V603&lt;&gt;"",IF(V603&gt;V605,"W","L"),""),IF(X603&gt;X605,"W","L")),IF(Z603&gt;Z605,"W","L")))</f>
        <v/>
      </c>
      <c r="AK596" s="237"/>
      <c r="AL596" s="239" t="str">
        <f>IF(OR(COUNTIF(AD596:AJ596,"W"),COUNTIF(AD596:AJ596,"L")),COUNTIF(AD596:AJ596,"W")*2+COUNTIF(AD596:AJ596,"L"),"")</f>
        <v/>
      </c>
      <c r="AM596" s="240"/>
      <c r="AN596" s="242" t="str">
        <f>IF(AL596&lt;&gt;"",RANK(AL596,AL592:AL598,0),"")</f>
        <v/>
      </c>
      <c r="AO596" s="243"/>
      <c r="AQ596" s="154" t="str">
        <f>CONCATENATE($A590," ",$D590,","," ",$F588)</f>
        <v>Group: 10, Men's Singles</v>
      </c>
      <c r="AR596" s="155"/>
      <c r="AS596" s="155"/>
      <c r="AT596" s="155"/>
      <c r="AU596" s="155"/>
      <c r="AV596" s="155"/>
      <c r="AW596" s="155"/>
      <c r="AX596" s="155"/>
      <c r="AY596" s="155"/>
      <c r="AZ596" s="155"/>
      <c r="BA596" s="155"/>
      <c r="BB596" s="155"/>
      <c r="BC596" s="156"/>
      <c r="BD596" s="163">
        <f>A607</f>
        <v>2</v>
      </c>
      <c r="BE596" s="164"/>
      <c r="BF596" s="183" t="str">
        <f>C607</f>
        <v>B</v>
      </c>
      <c r="BG596" s="185" t="str">
        <f>IF(VLOOKUP($BF596,$A592:$C598,3,FALSE)=0,"",CONCATENATE(VLOOKUP(VLOOKUP($BF596,$A592:$C598,3,FALSE),Players!$C:$G,4,FALSE)," ",VLOOKUP($BF596,$A592:$C598,3,FALSE)," ",IF(ISERROR(VLOOKUP(VLOOKUP($BF596,$A592:$C598,3,FALSE),Players!$C:$G,5,FALSE)),"()",CONCATENATE("(",VLOOKUP(VLOOKUP($BF596,$A592:$C598,3,FALSE),Players!$C:$G,5,FALSE),")"))))</f>
        <v/>
      </c>
      <c r="BH596" s="186"/>
      <c r="BI596" s="186"/>
      <c r="BJ596" s="186"/>
      <c r="BK596" s="186"/>
      <c r="BL596" s="186"/>
      <c r="BM596" s="186"/>
      <c r="BN596" s="186"/>
      <c r="BO596" s="186"/>
      <c r="BP596" s="186"/>
      <c r="BQ596" s="186"/>
      <c r="BR596" s="186"/>
      <c r="BS596" s="186"/>
      <c r="BT596" s="186"/>
      <c r="BU596" s="187"/>
      <c r="BV596" s="170" t="str">
        <f>IF(D607&lt;&gt;"",D607,"")</f>
        <v/>
      </c>
      <c r="BW596" s="171"/>
      <c r="BX596" s="170" t="str">
        <f>IF(F607&lt;&gt;"",F607,"")</f>
        <v/>
      </c>
      <c r="BY596" s="171"/>
      <c r="BZ596" s="170" t="str">
        <f>IF(H607&lt;&gt;"",H607,"")</f>
        <v/>
      </c>
      <c r="CA596" s="171"/>
      <c r="CB596" s="170" t="str">
        <f>IF(J607&lt;&gt;"",J607,"")</f>
        <v/>
      </c>
      <c r="CC596" s="171"/>
      <c r="CD596" s="170" t="str">
        <f>IF(L607&lt;&gt;"",L607,"")</f>
        <v/>
      </c>
      <c r="CE596" s="171"/>
      <c r="CF596" s="174" t="str">
        <f>IF($CD596=$CD598,IF($CB596=$CB598,IF($BZ596&lt;&gt;"",IF($BZ596&gt;$BZ598,"W","L"),""),IF($CB596&gt;$CB598,"W","L")),IF($CD596&gt;$CD598,"W","L"))</f>
        <v/>
      </c>
    </row>
    <row r="597" spans="1:84" ht="11.25" customHeight="1">
      <c r="A597" s="212"/>
      <c r="B597" s="213"/>
      <c r="C597" s="217"/>
      <c r="D597" s="218"/>
      <c r="E597" s="218"/>
      <c r="F597" s="218"/>
      <c r="G597" s="218"/>
      <c r="H597" s="218"/>
      <c r="I597" s="218"/>
      <c r="J597" s="218"/>
      <c r="K597" s="218"/>
      <c r="L597" s="218"/>
      <c r="M597" s="218"/>
      <c r="N597" s="218"/>
      <c r="O597" s="218"/>
      <c r="P597" s="218"/>
      <c r="Q597" s="218"/>
      <c r="R597" s="218"/>
      <c r="S597" s="218"/>
      <c r="T597" s="218"/>
      <c r="U597" s="218"/>
      <c r="V597" s="218"/>
      <c r="W597" s="218"/>
      <c r="X597" s="218"/>
      <c r="Y597" s="218"/>
      <c r="Z597" s="218"/>
      <c r="AA597" s="218"/>
      <c r="AB597" s="218"/>
      <c r="AC597" s="219"/>
      <c r="AD597" s="232"/>
      <c r="AE597" s="233"/>
      <c r="AF597" s="234"/>
      <c r="AG597" s="233"/>
      <c r="AH597" s="235"/>
      <c r="AI597" s="236"/>
      <c r="AJ597" s="234"/>
      <c r="AK597" s="238"/>
      <c r="AL597" s="241"/>
      <c r="AM597" s="240"/>
      <c r="AN597" s="244"/>
      <c r="AO597" s="245"/>
      <c r="AQ597" s="157"/>
      <c r="AR597" s="158"/>
      <c r="AS597" s="158"/>
      <c r="AT597" s="158"/>
      <c r="AU597" s="158"/>
      <c r="AV597" s="158"/>
      <c r="AW597" s="158"/>
      <c r="AX597" s="158"/>
      <c r="AY597" s="158"/>
      <c r="AZ597" s="158"/>
      <c r="BA597" s="158"/>
      <c r="BB597" s="158"/>
      <c r="BC597" s="159"/>
      <c r="BD597" s="165"/>
      <c r="BE597" s="166"/>
      <c r="BF597" s="184"/>
      <c r="BG597" s="188"/>
      <c r="BH597" s="189"/>
      <c r="BI597" s="189"/>
      <c r="BJ597" s="189"/>
      <c r="BK597" s="189"/>
      <c r="BL597" s="189"/>
      <c r="BM597" s="189"/>
      <c r="BN597" s="189"/>
      <c r="BO597" s="189"/>
      <c r="BP597" s="189"/>
      <c r="BQ597" s="189"/>
      <c r="BR597" s="189"/>
      <c r="BS597" s="189"/>
      <c r="BT597" s="189"/>
      <c r="BU597" s="190"/>
      <c r="BV597" s="172"/>
      <c r="BW597" s="173"/>
      <c r="BX597" s="172"/>
      <c r="BY597" s="173"/>
      <c r="BZ597" s="172"/>
      <c r="CA597" s="173"/>
      <c r="CB597" s="172"/>
      <c r="CC597" s="173"/>
      <c r="CD597" s="172"/>
      <c r="CE597" s="173"/>
      <c r="CF597" s="174"/>
    </row>
    <row r="598" spans="1:84" ht="11.25" customHeight="1">
      <c r="A598" s="210" t="str">
        <f>AJ590</f>
        <v>D</v>
      </c>
      <c r="B598" s="211"/>
      <c r="C598" s="214"/>
      <c r="D598" s="215"/>
      <c r="E598" s="215"/>
      <c r="F598" s="215"/>
      <c r="G598" s="215"/>
      <c r="H598" s="215"/>
      <c r="I598" s="215"/>
      <c r="J598" s="215"/>
      <c r="K598" s="215"/>
      <c r="L598" s="215"/>
      <c r="M598" s="215"/>
      <c r="N598" s="215"/>
      <c r="O598" s="215"/>
      <c r="P598" s="215"/>
      <c r="Q598" s="215"/>
      <c r="R598" s="215"/>
      <c r="S598" s="215"/>
      <c r="T598" s="215"/>
      <c r="U598" s="215"/>
      <c r="V598" s="215"/>
      <c r="W598" s="215"/>
      <c r="X598" s="215"/>
      <c r="Y598" s="215"/>
      <c r="Z598" s="215"/>
      <c r="AA598" s="215"/>
      <c r="AB598" s="215"/>
      <c r="AC598" s="216"/>
      <c r="AD598" s="220" t="str">
        <f>IF(AJ592&lt;&gt;"",IF(AJ592="W","L","W"),"")</f>
        <v/>
      </c>
      <c r="AE598" s="221"/>
      <c r="AF598" s="224" t="str">
        <f>IF(AJ594&lt;&gt;"",IF(AJ594="W","L","W"),"")</f>
        <v/>
      </c>
      <c r="AG598" s="225"/>
      <c r="AH598" s="227" t="str">
        <f>IF(AJ596&lt;&gt;"",IF(AJ596="W","L","W"),"")</f>
        <v/>
      </c>
      <c r="AI598" s="221"/>
      <c r="AJ598" s="228"/>
      <c r="AK598" s="229"/>
      <c r="AL598" s="239" t="str">
        <f>IF(OR(COUNTIF(AD598:AJ598,"W"),COUNTIF(AD598:AJ598,"L")),COUNTIF(AD598:AJ598,"W")*2+COUNTIF(AD598:AJ598,"L"),"")</f>
        <v/>
      </c>
      <c r="AM598" s="240"/>
      <c r="AN598" s="242" t="str">
        <f>IF(AL598&lt;&gt;"",RANK(AL598,AL592:AL598,0),"")</f>
        <v/>
      </c>
      <c r="AO598" s="243"/>
      <c r="AQ598" s="157"/>
      <c r="AR598" s="158"/>
      <c r="AS598" s="158"/>
      <c r="AT598" s="158"/>
      <c r="AU598" s="158"/>
      <c r="AV598" s="158"/>
      <c r="AW598" s="158"/>
      <c r="AX598" s="158"/>
      <c r="AY598" s="158"/>
      <c r="AZ598" s="158"/>
      <c r="BA598" s="158"/>
      <c r="BB598" s="158"/>
      <c r="BC598" s="159"/>
      <c r="BD598" s="165"/>
      <c r="BE598" s="166"/>
      <c r="BF598" s="175" t="str">
        <f>C609</f>
        <v>D</v>
      </c>
      <c r="BG598" s="177" t="str">
        <f>IF(VLOOKUP($BF598,$A592:$C598,3,FALSE)=0,"",CONCATENATE(VLOOKUP(VLOOKUP($BF598,$A592:$C598,3,FALSE),Players!$C:$G,4,FALSE)," ",VLOOKUP($BF598,$A592:$C598,3,FALSE)," ",IF(ISERROR(VLOOKUP(VLOOKUP($BF598,$A592:$C598,3,FALSE),Players!$C:$G,5,FALSE)),"()",CONCATENATE("(",VLOOKUP(VLOOKUP($BF598,$A592:$C598,3,FALSE),Players!$C:$G,5,FALSE),")"))))</f>
        <v/>
      </c>
      <c r="BH598" s="178"/>
      <c r="BI598" s="178"/>
      <c r="BJ598" s="178"/>
      <c r="BK598" s="178"/>
      <c r="BL598" s="178"/>
      <c r="BM598" s="178"/>
      <c r="BN598" s="178"/>
      <c r="BO598" s="178"/>
      <c r="BP598" s="178"/>
      <c r="BQ598" s="178"/>
      <c r="BR598" s="178"/>
      <c r="BS598" s="178"/>
      <c r="BT598" s="178"/>
      <c r="BU598" s="179"/>
      <c r="BV598" s="150" t="str">
        <f>IF(D609&lt;&gt;"",D609,"")</f>
        <v/>
      </c>
      <c r="BW598" s="151"/>
      <c r="BX598" s="150" t="str">
        <f>IF(F609&lt;&gt;"",F609,"")</f>
        <v/>
      </c>
      <c r="BY598" s="151"/>
      <c r="BZ598" s="150" t="str">
        <f>IF(H609&lt;&gt;"",H609,"")</f>
        <v/>
      </c>
      <c r="CA598" s="151"/>
      <c r="CB598" s="150" t="str">
        <f>IF(J609&lt;&gt;"",J609,"")</f>
        <v/>
      </c>
      <c r="CC598" s="151"/>
      <c r="CD598" s="150" t="str">
        <f>IF(L609&lt;&gt;"",L609,"")</f>
        <v/>
      </c>
      <c r="CE598" s="151"/>
      <c r="CF598" s="174" t="str">
        <f>IF($CF596&lt;&gt;"",IF(CF596="W","L","W"),"")</f>
        <v/>
      </c>
    </row>
    <row r="599" spans="1:84" ht="11.25" customHeight="1" thickBot="1">
      <c r="A599" s="212"/>
      <c r="B599" s="213"/>
      <c r="C599" s="217"/>
      <c r="D599" s="218"/>
      <c r="E599" s="218"/>
      <c r="F599" s="218"/>
      <c r="G599" s="218"/>
      <c r="H599" s="218"/>
      <c r="I599" s="218"/>
      <c r="J599" s="218"/>
      <c r="K599" s="218"/>
      <c r="L599" s="218"/>
      <c r="M599" s="218"/>
      <c r="N599" s="218"/>
      <c r="O599" s="218"/>
      <c r="P599" s="218"/>
      <c r="Q599" s="218"/>
      <c r="R599" s="218"/>
      <c r="S599" s="218"/>
      <c r="T599" s="218"/>
      <c r="U599" s="218"/>
      <c r="V599" s="218"/>
      <c r="W599" s="218"/>
      <c r="X599" s="218"/>
      <c r="Y599" s="218"/>
      <c r="Z599" s="218"/>
      <c r="AA599" s="218"/>
      <c r="AB599" s="218"/>
      <c r="AC599" s="219"/>
      <c r="AD599" s="222"/>
      <c r="AE599" s="223"/>
      <c r="AF599" s="226"/>
      <c r="AG599" s="223"/>
      <c r="AH599" s="226"/>
      <c r="AI599" s="223"/>
      <c r="AJ599" s="230"/>
      <c r="AK599" s="231"/>
      <c r="AL599" s="246"/>
      <c r="AM599" s="247"/>
      <c r="AN599" s="248"/>
      <c r="AO599" s="249"/>
      <c r="AQ599" s="160"/>
      <c r="AR599" s="161"/>
      <c r="AS599" s="161"/>
      <c r="AT599" s="161"/>
      <c r="AU599" s="161"/>
      <c r="AV599" s="161"/>
      <c r="AW599" s="161"/>
      <c r="AX599" s="161"/>
      <c r="AY599" s="161"/>
      <c r="AZ599" s="161"/>
      <c r="BA599" s="161"/>
      <c r="BB599" s="161"/>
      <c r="BC599" s="162"/>
      <c r="BD599" s="167"/>
      <c r="BE599" s="168"/>
      <c r="BF599" s="176"/>
      <c r="BG599" s="180"/>
      <c r="BH599" s="181"/>
      <c r="BI599" s="181"/>
      <c r="BJ599" s="181"/>
      <c r="BK599" s="181"/>
      <c r="BL599" s="181"/>
      <c r="BM599" s="181"/>
      <c r="BN599" s="181"/>
      <c r="BO599" s="181"/>
      <c r="BP599" s="181"/>
      <c r="BQ599" s="181"/>
      <c r="BR599" s="181"/>
      <c r="BS599" s="181"/>
      <c r="BT599" s="181"/>
      <c r="BU599" s="182"/>
      <c r="BV599" s="152"/>
      <c r="BW599" s="153"/>
      <c r="BX599" s="152"/>
      <c r="BY599" s="153"/>
      <c r="BZ599" s="152"/>
      <c r="CA599" s="153"/>
      <c r="CB599" s="152"/>
      <c r="CC599" s="153"/>
      <c r="CD599" s="152"/>
      <c r="CE599" s="153"/>
      <c r="CF599" s="174"/>
    </row>
    <row r="600" spans="1:84" ht="11.25" customHeight="1">
      <c r="A600" s="42"/>
      <c r="R600" s="42"/>
      <c r="S600" s="42"/>
      <c r="W600" s="42"/>
      <c r="X600" s="43"/>
      <c r="Y600" s="43"/>
      <c r="Z600" s="43"/>
      <c r="AA600" s="43"/>
      <c r="AB600" s="3"/>
      <c r="AQ600" s="126"/>
      <c r="AR600" s="126"/>
      <c r="AS600" s="126"/>
      <c r="AT600" s="126"/>
      <c r="AU600" s="126"/>
      <c r="AV600" s="126"/>
      <c r="AW600" s="126"/>
      <c r="AX600" s="126"/>
      <c r="AY600" s="126"/>
      <c r="AZ600" s="126"/>
      <c r="BA600" s="126"/>
      <c r="BB600" s="126"/>
      <c r="BC600" s="126"/>
      <c r="BV600" s="169" t="str">
        <f>IF(CF596&lt;&gt;"",IF(AND(AND(BV596&gt;-1,BV598&gt;-1),OR(BV596&gt;10,BV598&gt;10),ABS(BV596-BV598)&gt;1,IF(OR(BV596&gt;11,BV598&gt;11),ABS(BV596-BV598)=2,TRUE),BV596=INT(BV596),BV598=INT(BV598)),"","Error"),"")</f>
        <v/>
      </c>
      <c r="BW600" s="169"/>
      <c r="BX600" s="169" t="str">
        <f>IF(CF596&lt;&gt;"",IF(AND(AND(BX596&gt;-1,BX598&gt;-1),OR(BX596&gt;10,BX598&gt;10),ABS(BX596-BX598)&gt;1,IF(OR(BX596&gt;11,BX598&gt;11),ABS(BX596-BX598)=2,TRUE),BX596=INT(BX596),BX598=INT(BX598)),"","Error"),"")</f>
        <v/>
      </c>
      <c r="BY600" s="169"/>
      <c r="BZ600" s="169" t="str">
        <f>IF(CF596&lt;&gt;"",IF(AND(AND(BZ596&gt;-1,BZ598&gt;-1),OR(BZ596&gt;10,BZ598&gt;10),ABS(BZ596-BZ598)&gt;1,IF(OR(BZ596&gt;11,BZ598&gt;11),ABS(BZ596-BZ598)=2,TRUE),BZ596=INT(BZ596),BZ598=INT(BZ598)),"","Error"),"")</f>
        <v/>
      </c>
      <c r="CA600" s="169"/>
      <c r="CB600" s="169" t="str">
        <f>IF(AND(CF596&lt;&gt;"",CB596&lt;&gt;""),IF(AND(AND(CB596&gt;-1,CB598&gt;-1),OR(CB596&gt;10,CB598&gt;10),ABS(CB596-CB598)&gt;1,IF(OR(CB596&gt;11,CB598&gt;11),ABS(CB596-CB598)=2,TRUE),CB596=INT(CB596),CB598=INT(CB598)),"","Error"),"")</f>
        <v/>
      </c>
      <c r="CC600" s="169"/>
      <c r="CD600" s="169" t="str">
        <f>IF(AND(CF596&lt;&gt;"",CD596&lt;&gt;""),IF(AND(AND(CD596&gt;-1,CD598&gt;-1),OR(CD596&gt;10,CD598&gt;10),ABS(CD596-CD598)&gt;1,IF(OR(CD596&gt;11,CD598&gt;11),ABS(CD596-CD598)=2,TRUE),CD596=INT(CD596),CD598=INT(CD598)),"","Error"),"")</f>
        <v/>
      </c>
      <c r="CE600" s="169"/>
    </row>
    <row r="601" spans="1:84" ht="11.25" customHeight="1">
      <c r="AQ601" s="126"/>
      <c r="AR601" s="126"/>
      <c r="AS601" s="126"/>
      <c r="AT601" s="126"/>
      <c r="AU601" s="126"/>
      <c r="AV601" s="126"/>
      <c r="AW601" s="126"/>
      <c r="AX601" s="126"/>
      <c r="AY601" s="126"/>
      <c r="AZ601" s="126"/>
      <c r="BA601" s="126"/>
      <c r="BB601" s="126"/>
      <c r="BC601" s="126"/>
    </row>
    <row r="602" spans="1:84" ht="11.25" customHeight="1" thickBot="1">
      <c r="AB602" s="3"/>
      <c r="AQ602" s="127"/>
      <c r="AR602" s="127"/>
      <c r="AS602" s="127"/>
      <c r="AT602" s="127"/>
      <c r="AU602" s="127"/>
      <c r="AV602" s="127"/>
      <c r="AW602" s="127"/>
      <c r="AX602" s="127"/>
      <c r="AY602" s="127"/>
      <c r="AZ602" s="127"/>
      <c r="BA602" s="127"/>
      <c r="BB602" s="127"/>
      <c r="BC602" s="127"/>
      <c r="BD602" s="40"/>
      <c r="BE602" s="40"/>
      <c r="BF602" s="40"/>
      <c r="BG602" s="40"/>
      <c r="BH602" s="40"/>
      <c r="BI602" s="40"/>
      <c r="BJ602" s="40"/>
      <c r="BK602" s="40"/>
      <c r="BL602" s="40"/>
      <c r="BM602" s="40"/>
      <c r="BN602" s="40"/>
      <c r="BO602" s="40"/>
      <c r="BP602" s="40"/>
      <c r="BQ602" s="40"/>
      <c r="BR602" s="40"/>
      <c r="BS602" s="40"/>
      <c r="BT602" s="40"/>
      <c r="BU602" s="40"/>
      <c r="BV602" s="40"/>
      <c r="BW602" s="40"/>
      <c r="BX602" s="40"/>
      <c r="BY602" s="40"/>
      <c r="BZ602" s="40"/>
      <c r="CA602" s="40"/>
      <c r="CB602" s="40"/>
      <c r="CC602" s="40"/>
      <c r="CD602" s="40"/>
      <c r="CE602" s="40"/>
    </row>
    <row r="603" spans="1:84" ht="11.25" customHeight="1">
      <c r="A603" s="170">
        <v>1</v>
      </c>
      <c r="B603" s="191"/>
      <c r="C603" s="183" t="str">
        <f>IF($D588="1P","A","A")</f>
        <v>A</v>
      </c>
      <c r="D603" s="197"/>
      <c r="E603" s="198"/>
      <c r="F603" s="197"/>
      <c r="G603" s="198"/>
      <c r="H603" s="197"/>
      <c r="I603" s="198"/>
      <c r="J603" s="197"/>
      <c r="K603" s="198"/>
      <c r="L603" s="197"/>
      <c r="M603" s="208"/>
      <c r="N603" s="69" t="str">
        <f>IF(CF586&lt;&gt;"",IF(CF586="W",IF(SUM(IF(D603&gt;D605,1,0),IF(F603&gt;F605,1,0),IF(H603&gt;H605,1,0),IF(J603&gt;J605,1,0),IF(L603&gt;L605,1,0))&lt;&gt;3,"E",""),""),"")</f>
        <v/>
      </c>
      <c r="O603" s="170">
        <v>4</v>
      </c>
      <c r="P603" s="191"/>
      <c r="Q603" s="183" t="str">
        <f>IF($D588="1P","B","C")</f>
        <v>C</v>
      </c>
      <c r="R603" s="197"/>
      <c r="S603" s="198"/>
      <c r="T603" s="197"/>
      <c r="U603" s="198"/>
      <c r="V603" s="197"/>
      <c r="W603" s="198"/>
      <c r="X603" s="197"/>
      <c r="Y603" s="198"/>
      <c r="Z603" s="197"/>
      <c r="AA603" s="208"/>
      <c r="AB603" s="69" t="str">
        <f>IF(CF616&lt;&gt;"",IF(CF616="W",IF(SUM(IF(R603&gt;R605,1,0),IF(T603&gt;T605,1,0),IF(V603&gt;V605,1,0),IF(X603&gt;X605,1,0),IF(Z603&gt;Z605,1,0))&lt;&gt;3,"E",""),""),"")</f>
        <v/>
      </c>
      <c r="AQ603" s="128"/>
      <c r="AR603" s="128"/>
      <c r="AS603" s="128"/>
      <c r="AT603" s="128"/>
      <c r="AU603" s="128"/>
      <c r="AV603" s="128"/>
      <c r="AW603" s="128"/>
      <c r="AX603" s="128"/>
      <c r="AY603" s="128"/>
      <c r="AZ603" s="128"/>
      <c r="BA603" s="128"/>
      <c r="BB603" s="128"/>
      <c r="BC603" s="128"/>
      <c r="BD603" s="41"/>
      <c r="BE603" s="41"/>
      <c r="BF603" s="41"/>
      <c r="BG603" s="41"/>
      <c r="BH603" s="41"/>
      <c r="BI603" s="41"/>
      <c r="BJ603" s="41"/>
      <c r="BK603" s="41"/>
      <c r="BL603" s="41"/>
      <c r="BM603" s="41"/>
      <c r="BN603" s="41"/>
      <c r="BO603" s="41"/>
      <c r="BP603" s="41"/>
      <c r="BQ603" s="41"/>
      <c r="BR603" s="41"/>
      <c r="BS603" s="41"/>
      <c r="BT603" s="41"/>
      <c r="BU603" s="41"/>
      <c r="BV603" s="41"/>
      <c r="BW603" s="41"/>
      <c r="BX603" s="41"/>
      <c r="BY603" s="41"/>
      <c r="BZ603" s="41"/>
      <c r="CA603" s="41"/>
      <c r="CB603" s="41"/>
      <c r="CC603" s="41"/>
      <c r="CD603" s="41"/>
      <c r="CE603" s="41"/>
    </row>
    <row r="604" spans="1:84" ht="11.25" customHeight="1">
      <c r="A604" s="192"/>
      <c r="B604" s="193"/>
      <c r="C604" s="196"/>
      <c r="D604" s="199"/>
      <c r="E604" s="200"/>
      <c r="F604" s="199"/>
      <c r="G604" s="200"/>
      <c r="H604" s="199"/>
      <c r="I604" s="200"/>
      <c r="J604" s="199"/>
      <c r="K604" s="200"/>
      <c r="L604" s="199"/>
      <c r="M604" s="209"/>
      <c r="N604" s="69" t="str">
        <f>IF(CF586&lt;&gt;"",IF(ISERROR(AND(BV590="",BX590="",BZ590="",CB590="",CD590="")),"E",IF(AND(BV590="",BX590="",BZ590="",CB590="",CD590=""),"","E")),"")</f>
        <v/>
      </c>
      <c r="O604" s="192"/>
      <c r="P604" s="193"/>
      <c r="Q604" s="196"/>
      <c r="R604" s="199"/>
      <c r="S604" s="200"/>
      <c r="T604" s="199"/>
      <c r="U604" s="200"/>
      <c r="V604" s="199"/>
      <c r="W604" s="200"/>
      <c r="X604" s="199"/>
      <c r="Y604" s="200"/>
      <c r="Z604" s="199"/>
      <c r="AA604" s="209"/>
      <c r="AB604" s="69" t="str">
        <f>IF(CF616&lt;&gt;"",IF(ISERROR(AND(BV620="",BX620="",BZ620="",CB620="",CD620="")),"E",IF(AND(BV620="",BX620="",BZ620="",CB620="",CD620=""),"","E")),"")</f>
        <v/>
      </c>
      <c r="AQ604" s="126"/>
      <c r="AR604" s="126"/>
      <c r="AS604" s="126"/>
      <c r="AT604" s="126"/>
      <c r="AU604" s="126"/>
      <c r="AV604" s="126"/>
      <c r="AW604" s="126"/>
      <c r="AX604" s="126"/>
      <c r="AY604" s="126"/>
      <c r="AZ604" s="126"/>
      <c r="BA604" s="126"/>
      <c r="BB604" s="126"/>
      <c r="BC604" s="126"/>
    </row>
    <row r="605" spans="1:84" ht="11.25" customHeight="1" thickBot="1">
      <c r="A605" s="192"/>
      <c r="B605" s="193"/>
      <c r="C605" s="175" t="str">
        <f>IF($D588="1P","D","C")</f>
        <v>C</v>
      </c>
      <c r="D605" s="201"/>
      <c r="E605" s="202"/>
      <c r="F605" s="201"/>
      <c r="G605" s="202"/>
      <c r="H605" s="201"/>
      <c r="I605" s="202"/>
      <c r="J605" s="201"/>
      <c r="K605" s="202"/>
      <c r="L605" s="201"/>
      <c r="M605" s="205"/>
      <c r="N605" s="69" t="str">
        <f>IF(CF586&lt;&gt;"",IF(ISERROR(AND(BV590="",BX590="",BZ590="",CB590="",CD590="")),"E",IF(AND(BV590="",BX590="",BZ590="",CB590="",CD590=""),"","E")),"")</f>
        <v/>
      </c>
      <c r="O605" s="192"/>
      <c r="P605" s="193"/>
      <c r="Q605" s="175" t="str">
        <f>IF($D588="1P","D","D")</f>
        <v>D</v>
      </c>
      <c r="R605" s="201"/>
      <c r="S605" s="202"/>
      <c r="T605" s="201"/>
      <c r="U605" s="202"/>
      <c r="V605" s="201"/>
      <c r="W605" s="202"/>
      <c r="X605" s="201"/>
      <c r="Y605" s="202"/>
      <c r="Z605" s="201"/>
      <c r="AA605" s="205"/>
      <c r="AB605" s="69" t="str">
        <f>IF(CF616&lt;&gt;"",IF(ISERROR(AND(BV620="",BX620="",BZ620="",CB620="",CD620="")),"E",IF(AND(BV620="",BX620="",BZ620="",CB620="",CD620=""),"","E")),"")</f>
        <v/>
      </c>
      <c r="AP605" s="2"/>
      <c r="AQ605" s="127"/>
      <c r="AR605" s="127"/>
      <c r="AS605" s="127"/>
      <c r="AT605" s="127"/>
      <c r="AU605" s="127"/>
      <c r="AV605" s="127"/>
      <c r="AW605" s="127"/>
      <c r="AX605" s="127"/>
      <c r="AY605" s="127"/>
      <c r="AZ605" s="127"/>
      <c r="BA605" s="127"/>
      <c r="BB605" s="127"/>
      <c r="BC605" s="127"/>
      <c r="BD605" s="40"/>
      <c r="BE605" s="40"/>
      <c r="BF605" s="40"/>
      <c r="BG605" s="40"/>
      <c r="BH605" s="40"/>
      <c r="BI605" s="40"/>
      <c r="BJ605" s="40"/>
      <c r="BK605" s="40"/>
      <c r="BL605" s="40"/>
      <c r="BM605" s="40"/>
      <c r="BN605" s="40"/>
      <c r="BO605" s="40"/>
      <c r="BP605" s="40"/>
      <c r="BQ605" s="40"/>
      <c r="BR605" s="40"/>
      <c r="BS605" s="40"/>
      <c r="BT605" s="40"/>
      <c r="BU605" s="40"/>
      <c r="BV605" s="40"/>
      <c r="BW605" s="40"/>
      <c r="BX605" s="40"/>
      <c r="BY605" s="40"/>
      <c r="BZ605" s="40"/>
      <c r="CA605" s="40"/>
      <c r="CB605" s="40"/>
      <c r="CC605" s="40"/>
      <c r="CD605" s="40"/>
      <c r="CE605" s="40"/>
    </row>
    <row r="606" spans="1:84" ht="11.25" customHeight="1" thickBot="1">
      <c r="A606" s="194"/>
      <c r="B606" s="195"/>
      <c r="C606" s="207"/>
      <c r="D606" s="203"/>
      <c r="E606" s="204"/>
      <c r="F606" s="203"/>
      <c r="G606" s="204"/>
      <c r="H606" s="203"/>
      <c r="I606" s="204"/>
      <c r="J606" s="203"/>
      <c r="K606" s="204"/>
      <c r="L606" s="203"/>
      <c r="M606" s="206"/>
      <c r="N606" s="69" t="str">
        <f>IF(CF588&lt;&gt;"",IF(CF588="W",IF(SUM(IF(D605&gt;D603,1,0),IF(F605&gt;F603,1,0),IF(H605&gt;H603,1,0),IF(J605&gt;J603,1,0),IF(L605&gt;L603,1,0))&lt;&gt;3,"E",""),""),"")</f>
        <v/>
      </c>
      <c r="O606" s="194"/>
      <c r="P606" s="195"/>
      <c r="Q606" s="207"/>
      <c r="R606" s="203"/>
      <c r="S606" s="204"/>
      <c r="T606" s="203"/>
      <c r="U606" s="204"/>
      <c r="V606" s="203"/>
      <c r="W606" s="204"/>
      <c r="X606" s="203"/>
      <c r="Y606" s="204"/>
      <c r="Z606" s="203"/>
      <c r="AA606" s="206"/>
      <c r="AB606" s="69" t="str">
        <f>IF(CF618&lt;&gt;"",IF(CF618="W",IF(SUM(IF(R605&gt;R603,1,0),IF(T605&gt;T603,1,0),IF(V605&gt;V603,1,0),IF(X605&gt;X603,1,0),IF(Z605&gt;Z603,1,0))&lt;&gt;3,"E",""),""),"")</f>
        <v/>
      </c>
      <c r="AC606" s="2"/>
      <c r="AD606" s="2"/>
      <c r="AE606" s="2"/>
      <c r="AF606" s="2"/>
      <c r="AG606" s="2"/>
      <c r="AH606" s="2"/>
      <c r="AI606" s="2"/>
      <c r="AJ606" s="2"/>
      <c r="AK606" s="2"/>
      <c r="AL606" s="2"/>
      <c r="AM606" s="2"/>
      <c r="AN606" s="2"/>
      <c r="AO606" s="2"/>
      <c r="AP606" s="2"/>
      <c r="AQ606" s="154" t="str">
        <f>CONCATENATE($A590," ",$D590,","," ",$F588)</f>
        <v>Group: 10, Men's Singles</v>
      </c>
      <c r="AR606" s="155"/>
      <c r="AS606" s="155"/>
      <c r="AT606" s="155"/>
      <c r="AU606" s="155"/>
      <c r="AV606" s="155"/>
      <c r="AW606" s="155"/>
      <c r="AX606" s="155"/>
      <c r="AY606" s="155"/>
      <c r="AZ606" s="155"/>
      <c r="BA606" s="155"/>
      <c r="BB606" s="155"/>
      <c r="BC606" s="156"/>
      <c r="BD606" s="163">
        <f>A611</f>
        <v>3</v>
      </c>
      <c r="BE606" s="164"/>
      <c r="BF606" s="183" t="str">
        <f>C611</f>
        <v>A</v>
      </c>
      <c r="BG606" s="185" t="str">
        <f>IF(VLOOKUP($BF606,$A592:$C598,3,FALSE)=0,"",CONCATENATE(VLOOKUP(VLOOKUP($BF606,$A592:$C598,3,FALSE),Players!$C:$G,4,FALSE)," ",VLOOKUP($BF606,$A592:$C598,3,FALSE)," ",IF(ISERROR(VLOOKUP(VLOOKUP($BF606,$A592:$C598,3,FALSE),Players!$C:$G,5,FALSE)),"()",CONCATENATE("(",VLOOKUP(VLOOKUP($BF606,$A592:$C598,3,FALSE),Players!$C:$G,5,FALSE),")"))))</f>
        <v/>
      </c>
      <c r="BH606" s="186"/>
      <c r="BI606" s="186"/>
      <c r="BJ606" s="186"/>
      <c r="BK606" s="186"/>
      <c r="BL606" s="186"/>
      <c r="BM606" s="186"/>
      <c r="BN606" s="186"/>
      <c r="BO606" s="186"/>
      <c r="BP606" s="186"/>
      <c r="BQ606" s="186"/>
      <c r="BR606" s="186"/>
      <c r="BS606" s="186"/>
      <c r="BT606" s="186"/>
      <c r="BU606" s="187"/>
      <c r="BV606" s="170" t="str">
        <f>IF(D611&lt;&gt;"",D611,"")</f>
        <v/>
      </c>
      <c r="BW606" s="171"/>
      <c r="BX606" s="170" t="str">
        <f>IF(F611&lt;&gt;"",F611,"")</f>
        <v/>
      </c>
      <c r="BY606" s="171"/>
      <c r="BZ606" s="170" t="str">
        <f>IF(H611&lt;&gt;"",H611,"")</f>
        <v/>
      </c>
      <c r="CA606" s="171"/>
      <c r="CB606" s="170" t="str">
        <f>IF(J611&lt;&gt;"",J611,"")</f>
        <v/>
      </c>
      <c r="CC606" s="171"/>
      <c r="CD606" s="170" t="str">
        <f>IF(L611&lt;&gt;"",L611,"")</f>
        <v/>
      </c>
      <c r="CE606" s="171"/>
      <c r="CF606" s="174" t="str">
        <f>IF($CD606=$CD608,IF($CB606=$CB608,IF($BZ606&lt;&gt;"",IF($BZ606&gt;$BZ608,"W","L"),""),IF($CB606&gt;$CB608,"W","L")),IF($CD606&gt;$CD608,"W","L"))</f>
        <v/>
      </c>
    </row>
    <row r="607" spans="1:84" ht="11.25" customHeight="1">
      <c r="A607" s="170">
        <v>2</v>
      </c>
      <c r="B607" s="191"/>
      <c r="C607" s="183" t="str">
        <f>IF($D588="1P","B","B")</f>
        <v>B</v>
      </c>
      <c r="D607" s="197"/>
      <c r="E607" s="198"/>
      <c r="F607" s="197"/>
      <c r="G607" s="198"/>
      <c r="H607" s="197"/>
      <c r="I607" s="198"/>
      <c r="J607" s="197"/>
      <c r="K607" s="198"/>
      <c r="L607" s="197"/>
      <c r="M607" s="208"/>
      <c r="N607" s="69" t="str">
        <f>IF(CF596&lt;&gt;"",IF(CF596="W",IF(SUM(IF(D607&gt;D609,1,0),IF(F607&gt;F609,1,0),IF(H607&gt;H609,1,0),IF(J607&gt;J609,1,0),IF(L607&gt;L609,1,0))&lt;&gt;3,"E",""),""),"")</f>
        <v/>
      </c>
      <c r="O607" s="170">
        <v>5</v>
      </c>
      <c r="P607" s="191"/>
      <c r="Q607" s="183" t="str">
        <f>IF($D588="1P","A","A")</f>
        <v>A</v>
      </c>
      <c r="R607" s="197"/>
      <c r="S607" s="198"/>
      <c r="T607" s="197"/>
      <c r="U607" s="198"/>
      <c r="V607" s="197"/>
      <c r="W607" s="198"/>
      <c r="X607" s="197"/>
      <c r="Y607" s="198"/>
      <c r="Z607" s="197"/>
      <c r="AA607" s="208"/>
      <c r="AB607" s="69" t="str">
        <f>IF(CF626&lt;&gt;"",IF(CF626="W",IF(SUM(IF(R607&gt;R609,1,0),IF(T607&gt;T609,1,0),IF(V607&gt;V609,1,0),IF(X607&gt;X609,1,0),IF(Z607&gt;Z609,1,0))&lt;&gt;3,"E",""),""),"")</f>
        <v/>
      </c>
      <c r="AP607" s="3"/>
      <c r="AQ607" s="157"/>
      <c r="AR607" s="158"/>
      <c r="AS607" s="158"/>
      <c r="AT607" s="158"/>
      <c r="AU607" s="158"/>
      <c r="AV607" s="158"/>
      <c r="AW607" s="158"/>
      <c r="AX607" s="158"/>
      <c r="AY607" s="158"/>
      <c r="AZ607" s="158"/>
      <c r="BA607" s="158"/>
      <c r="BB607" s="158"/>
      <c r="BC607" s="159"/>
      <c r="BD607" s="165"/>
      <c r="BE607" s="166"/>
      <c r="BF607" s="184"/>
      <c r="BG607" s="188"/>
      <c r="BH607" s="189"/>
      <c r="BI607" s="189"/>
      <c r="BJ607" s="189"/>
      <c r="BK607" s="189"/>
      <c r="BL607" s="189"/>
      <c r="BM607" s="189"/>
      <c r="BN607" s="189"/>
      <c r="BO607" s="189"/>
      <c r="BP607" s="189"/>
      <c r="BQ607" s="189"/>
      <c r="BR607" s="189"/>
      <c r="BS607" s="189"/>
      <c r="BT607" s="189"/>
      <c r="BU607" s="190"/>
      <c r="BV607" s="172"/>
      <c r="BW607" s="173"/>
      <c r="BX607" s="172"/>
      <c r="BY607" s="173"/>
      <c r="BZ607" s="172"/>
      <c r="CA607" s="173"/>
      <c r="CB607" s="172"/>
      <c r="CC607" s="173"/>
      <c r="CD607" s="172"/>
      <c r="CE607" s="173"/>
      <c r="CF607" s="174"/>
    </row>
    <row r="608" spans="1:84" ht="11.25" customHeight="1">
      <c r="A608" s="192"/>
      <c r="B608" s="193"/>
      <c r="C608" s="196"/>
      <c r="D608" s="199"/>
      <c r="E608" s="200"/>
      <c r="F608" s="199"/>
      <c r="G608" s="200"/>
      <c r="H608" s="199"/>
      <c r="I608" s="200"/>
      <c r="J608" s="199"/>
      <c r="K608" s="200"/>
      <c r="L608" s="199"/>
      <c r="M608" s="209"/>
      <c r="N608" s="69" t="str">
        <f>IF(CF596&lt;&gt;"",IF(ISERROR(AND(BV600="",BX600="",BZ600="",CB600="",CD600="")),"E",IF(AND(BV600="",BX600="",BZ600="",CB600="",CD600=""),"","E")),"")</f>
        <v/>
      </c>
      <c r="O608" s="192"/>
      <c r="P608" s="193"/>
      <c r="Q608" s="196"/>
      <c r="R608" s="199"/>
      <c r="S608" s="200"/>
      <c r="T608" s="199"/>
      <c r="U608" s="200"/>
      <c r="V608" s="199"/>
      <c r="W608" s="200"/>
      <c r="X608" s="199"/>
      <c r="Y608" s="200"/>
      <c r="Z608" s="199"/>
      <c r="AA608" s="209"/>
      <c r="AB608" s="69" t="str">
        <f>IF(CF626&lt;&gt;"",IF(ISERROR(AND(BV630="",BX630="",BZ630="",CB630="",CD630="")),"E",IF(AND(BV630="",BX630="",BZ630="",CB630="",CD630=""),"","E")),"")</f>
        <v/>
      </c>
      <c r="AP608" s="3"/>
      <c r="AQ608" s="157"/>
      <c r="AR608" s="158"/>
      <c r="AS608" s="158"/>
      <c r="AT608" s="158"/>
      <c r="AU608" s="158"/>
      <c r="AV608" s="158"/>
      <c r="AW608" s="158"/>
      <c r="AX608" s="158"/>
      <c r="AY608" s="158"/>
      <c r="AZ608" s="158"/>
      <c r="BA608" s="158"/>
      <c r="BB608" s="158"/>
      <c r="BC608" s="159"/>
      <c r="BD608" s="165"/>
      <c r="BE608" s="166"/>
      <c r="BF608" s="175" t="str">
        <f>C613</f>
        <v>B</v>
      </c>
      <c r="BG608" s="177" t="str">
        <f>IF(VLOOKUP($BF608,$A592:$C598,3,FALSE)=0,"",CONCATENATE(VLOOKUP(VLOOKUP($BF608,$A592:$C598,3,FALSE),Players!$C:$G,4,FALSE)," ",VLOOKUP($BF608,$A592:$C598,3,FALSE)," ",IF(ISERROR(VLOOKUP(VLOOKUP($BF608,$A592:$C598,3,FALSE),Players!$C:$G,5,FALSE)),"()",CONCATENATE("(",VLOOKUP(VLOOKUP($BF608,$A592:$C598,3,FALSE),Players!$C:$G,5,FALSE),")"))))</f>
        <v/>
      </c>
      <c r="BH608" s="178"/>
      <c r="BI608" s="178"/>
      <c r="BJ608" s="178"/>
      <c r="BK608" s="178"/>
      <c r="BL608" s="178"/>
      <c r="BM608" s="178"/>
      <c r="BN608" s="178"/>
      <c r="BO608" s="178"/>
      <c r="BP608" s="178"/>
      <c r="BQ608" s="178"/>
      <c r="BR608" s="178"/>
      <c r="BS608" s="178"/>
      <c r="BT608" s="178"/>
      <c r="BU608" s="179"/>
      <c r="BV608" s="150" t="str">
        <f>IF(D613&lt;&gt;"",D613,"")</f>
        <v/>
      </c>
      <c r="BW608" s="151"/>
      <c r="BX608" s="150" t="str">
        <f>IF(F613&lt;&gt;"",F613,"")</f>
        <v/>
      </c>
      <c r="BY608" s="151"/>
      <c r="BZ608" s="150" t="str">
        <f>IF(H613&lt;&gt;"",H613,"")</f>
        <v/>
      </c>
      <c r="CA608" s="151"/>
      <c r="CB608" s="150" t="str">
        <f>IF(J613&lt;&gt;"",J613,"")</f>
        <v/>
      </c>
      <c r="CC608" s="151"/>
      <c r="CD608" s="150" t="str">
        <f>IF(L613&lt;&gt;"",L613,"")</f>
        <v/>
      </c>
      <c r="CE608" s="151"/>
      <c r="CF608" s="174" t="str">
        <f>IF($CF606&lt;&gt;"",IF(CF606="W","L","W"),"")</f>
        <v/>
      </c>
    </row>
    <row r="609" spans="1:84" ht="11.25" customHeight="1" thickBot="1">
      <c r="A609" s="192"/>
      <c r="B609" s="193"/>
      <c r="C609" s="175" t="str">
        <f>IF($D588="1P","C","D")</f>
        <v>D</v>
      </c>
      <c r="D609" s="201"/>
      <c r="E609" s="202"/>
      <c r="F609" s="201"/>
      <c r="G609" s="202"/>
      <c r="H609" s="201"/>
      <c r="I609" s="202"/>
      <c r="J609" s="201"/>
      <c r="K609" s="202"/>
      <c r="L609" s="201"/>
      <c r="M609" s="205"/>
      <c r="N609" s="69" t="str">
        <f>IF(CF596&lt;&gt;"",IF(ISERROR(AND(BV600="",BX600="",BZ600="",CB600="",CD600="")),"E",IF(AND(BV600="",BX600="",BZ600="",CB600="",CD600=""),"","E")),"")</f>
        <v/>
      </c>
      <c r="O609" s="192"/>
      <c r="P609" s="193"/>
      <c r="Q609" s="175" t="str">
        <f>IF($D588="1P","B","D")</f>
        <v>D</v>
      </c>
      <c r="R609" s="201"/>
      <c r="S609" s="202"/>
      <c r="T609" s="201"/>
      <c r="U609" s="202"/>
      <c r="V609" s="201"/>
      <c r="W609" s="202"/>
      <c r="X609" s="201"/>
      <c r="Y609" s="202"/>
      <c r="Z609" s="201"/>
      <c r="AA609" s="205"/>
      <c r="AB609" s="69" t="str">
        <f>IF(CF626&lt;&gt;"",IF(ISERROR(AND(BV630="",BX630="",BZ630="",CB630="",CD630="")),"E",IF(AND(BV630="",BX630="",BZ630="",CB630="",CD630=""),"","E")),"")</f>
        <v/>
      </c>
      <c r="AP609" s="3"/>
      <c r="AQ609" s="160"/>
      <c r="AR609" s="161"/>
      <c r="AS609" s="161"/>
      <c r="AT609" s="161"/>
      <c r="AU609" s="161"/>
      <c r="AV609" s="161"/>
      <c r="AW609" s="161"/>
      <c r="AX609" s="161"/>
      <c r="AY609" s="161"/>
      <c r="AZ609" s="161"/>
      <c r="BA609" s="161"/>
      <c r="BB609" s="161"/>
      <c r="BC609" s="162"/>
      <c r="BD609" s="167"/>
      <c r="BE609" s="168"/>
      <c r="BF609" s="176"/>
      <c r="BG609" s="180"/>
      <c r="BH609" s="181"/>
      <c r="BI609" s="181"/>
      <c r="BJ609" s="181"/>
      <c r="BK609" s="181"/>
      <c r="BL609" s="181"/>
      <c r="BM609" s="181"/>
      <c r="BN609" s="181"/>
      <c r="BO609" s="181"/>
      <c r="BP609" s="181"/>
      <c r="BQ609" s="181"/>
      <c r="BR609" s="181"/>
      <c r="BS609" s="181"/>
      <c r="BT609" s="181"/>
      <c r="BU609" s="182"/>
      <c r="BV609" s="152"/>
      <c r="BW609" s="153"/>
      <c r="BX609" s="152"/>
      <c r="BY609" s="153"/>
      <c r="BZ609" s="152"/>
      <c r="CA609" s="153"/>
      <c r="CB609" s="152"/>
      <c r="CC609" s="153"/>
      <c r="CD609" s="152"/>
      <c r="CE609" s="153"/>
      <c r="CF609" s="174"/>
    </row>
    <row r="610" spans="1:84" ht="11.25" customHeight="1" thickBot="1">
      <c r="A610" s="194"/>
      <c r="B610" s="195"/>
      <c r="C610" s="207"/>
      <c r="D610" s="203"/>
      <c r="E610" s="204"/>
      <c r="F610" s="203"/>
      <c r="G610" s="204"/>
      <c r="H610" s="203"/>
      <c r="I610" s="204"/>
      <c r="J610" s="203"/>
      <c r="K610" s="204"/>
      <c r="L610" s="203"/>
      <c r="M610" s="206"/>
      <c r="N610" s="69" t="str">
        <f>IF(CF598&lt;&gt;"",IF(CF598="W",IF(SUM(IF(D609&gt;D607,1,0),IF(F609&gt;F607,1,0),IF(H609&gt;H607,1,0),IF(J609&gt;J607,1,0),IF(L609&gt;L607,1,0))&lt;&gt;3,"E",""),""),"")</f>
        <v/>
      </c>
      <c r="O610" s="194"/>
      <c r="P610" s="195"/>
      <c r="Q610" s="207"/>
      <c r="R610" s="203"/>
      <c r="S610" s="204"/>
      <c r="T610" s="203"/>
      <c r="U610" s="204"/>
      <c r="V610" s="203"/>
      <c r="W610" s="204"/>
      <c r="X610" s="203"/>
      <c r="Y610" s="204"/>
      <c r="Z610" s="203"/>
      <c r="AA610" s="206"/>
      <c r="AB610" s="69" t="str">
        <f>IF(CF628&lt;&gt;"",IF(CF628="W",IF(SUM(IF(R609&gt;R607,1,0),IF(T609&gt;T607,1,0),IF(V609&gt;V607,1,0),IF(X609&gt;X607,1,0),IF(Z609&gt;Z607,1,0))&lt;&gt;3,"E",""),""),"")</f>
        <v/>
      </c>
      <c r="AP610" s="3"/>
      <c r="AQ610" s="126"/>
      <c r="AR610" s="126"/>
      <c r="AS610" s="126"/>
      <c r="AT610" s="126"/>
      <c r="AU610" s="126"/>
      <c r="AV610" s="126"/>
      <c r="AW610" s="126"/>
      <c r="AX610" s="126"/>
      <c r="AY610" s="126"/>
      <c r="AZ610" s="126"/>
      <c r="BA610" s="126"/>
      <c r="BB610" s="126"/>
      <c r="BC610" s="126"/>
      <c r="BV610" s="169" t="str">
        <f>IF(CF606&lt;&gt;"",IF(AND(AND(BV606&gt;-1,BV608&gt;-1),OR(BV606&gt;10,BV608&gt;10),ABS(BV606-BV608)&gt;1,IF(OR(BV606&gt;11,BV608&gt;11),ABS(BV606-BV608)=2,TRUE),BV606=INT(BV606),BV608=INT(BV608)),"","Error"),"")</f>
        <v/>
      </c>
      <c r="BW610" s="169"/>
      <c r="BX610" s="169" t="str">
        <f>IF(CF606&lt;&gt;"",IF(AND(AND(BX606&gt;-1,BX608&gt;-1),OR(BX606&gt;10,BX608&gt;10),ABS(BX606-BX608)&gt;1,IF(OR(BX606&gt;11,BX608&gt;11),ABS(BX606-BX608)=2,TRUE),BX606=INT(BX606),BX608=INT(BX608)),"","Error"),"")</f>
        <v/>
      </c>
      <c r="BY610" s="169"/>
      <c r="BZ610" s="169" t="str">
        <f>IF(CF606&lt;&gt;"",IF(AND(AND(BZ606&gt;-1,BZ608&gt;-1),OR(BZ606&gt;10,BZ608&gt;10),ABS(BZ606-BZ608)&gt;1,IF(OR(BZ606&gt;11,BZ608&gt;11),ABS(BZ606-BZ608)=2,TRUE),BZ606=INT(BZ606),BZ608=INT(BZ608)),"","Error"),"")</f>
        <v/>
      </c>
      <c r="CA610" s="169"/>
      <c r="CB610" s="169" t="str">
        <f>IF(AND(CF606&lt;&gt;"",CB606&lt;&gt;""),IF(AND(AND(CB606&gt;-1,CB608&gt;-1),OR(CB606&gt;10,CB608&gt;10),ABS(CB606-CB608)&gt;1,IF(OR(CB606&gt;11,CB608&gt;11),ABS(CB606-CB608)=2,TRUE),CB606=INT(CB606),CB608=INT(CB608)),"","Error"),"")</f>
        <v/>
      </c>
      <c r="CC610" s="169"/>
      <c r="CD610" s="169" t="str">
        <f>IF(AND(CF606&lt;&gt;"",CD606&lt;&gt;""),IF(AND(AND(CD606&gt;-1,CD608&gt;-1),OR(CD606&gt;10,CD608&gt;10),ABS(CD606-CD608)&gt;1,IF(OR(CD606&gt;11,CD608&gt;11),ABS(CD606-CD608)=2,TRUE),CD606=INT(CD606),CD608=INT(CD608)),"","Error"),"")</f>
        <v/>
      </c>
      <c r="CE610" s="169"/>
    </row>
    <row r="611" spans="1:84" ht="11.25" customHeight="1">
      <c r="A611" s="170">
        <v>3</v>
      </c>
      <c r="B611" s="191"/>
      <c r="C611" s="183" t="str">
        <f>IF($D588="1P","A","A")</f>
        <v>A</v>
      </c>
      <c r="D611" s="197"/>
      <c r="E611" s="198"/>
      <c r="F611" s="197"/>
      <c r="G611" s="198"/>
      <c r="H611" s="197"/>
      <c r="I611" s="198"/>
      <c r="J611" s="197"/>
      <c r="K611" s="198"/>
      <c r="L611" s="197"/>
      <c r="M611" s="208"/>
      <c r="N611" s="69" t="str">
        <f>IF(CF606&lt;&gt;"",IF(CF606="W",IF(SUM(IF(D611&gt;D613,1,0),IF(F611&gt;F613,1,0),IF(H611&gt;H613,1,0),IF(J611&gt;J613,1,0),IF(L611&gt;L613,1,0))&lt;&gt;3,"E",""),""),"")</f>
        <v/>
      </c>
      <c r="O611" s="170">
        <v>6</v>
      </c>
      <c r="P611" s="191"/>
      <c r="Q611" s="183" t="str">
        <f>IF($D588="1P","C","B")</f>
        <v>B</v>
      </c>
      <c r="R611" s="197"/>
      <c r="S611" s="198"/>
      <c r="T611" s="197"/>
      <c r="U611" s="198"/>
      <c r="V611" s="197"/>
      <c r="W611" s="198"/>
      <c r="X611" s="197"/>
      <c r="Y611" s="198"/>
      <c r="Z611" s="197"/>
      <c r="AA611" s="208"/>
      <c r="AB611" s="69" t="str">
        <f>IF(CF636&lt;&gt;"",IF(CF636="W",IF(SUM(IF(R611&gt;R613,1,0),IF(T611&gt;T613,1,0),IF(V611&gt;V613,1,0),IF(X611&gt;X613,1,0),IF(Z611&gt;Z613,1,0))&lt;&gt;3,"E",""),""),"")</f>
        <v/>
      </c>
      <c r="AP611" s="3"/>
      <c r="AQ611" s="126"/>
      <c r="AR611" s="126"/>
      <c r="AS611" s="126"/>
      <c r="AT611" s="126"/>
      <c r="AU611" s="126"/>
      <c r="AV611" s="126"/>
      <c r="AW611" s="126"/>
      <c r="AX611" s="126"/>
      <c r="AY611" s="126"/>
      <c r="AZ611" s="126"/>
      <c r="BA611" s="126"/>
      <c r="BB611" s="126"/>
      <c r="BC611" s="126"/>
    </row>
    <row r="612" spans="1:84" ht="11.25" customHeight="1">
      <c r="A612" s="192"/>
      <c r="B612" s="193"/>
      <c r="C612" s="196"/>
      <c r="D612" s="199"/>
      <c r="E612" s="200"/>
      <c r="F612" s="199"/>
      <c r="G612" s="200"/>
      <c r="H612" s="199"/>
      <c r="I612" s="200"/>
      <c r="J612" s="199"/>
      <c r="K612" s="200"/>
      <c r="L612" s="199"/>
      <c r="M612" s="209"/>
      <c r="N612" s="69" t="str">
        <f>IF(CF606&lt;&gt;"",IF(ISERROR(AND(BV610="",BX610="",BZ610="",CB610="",CD610="")),"E",IF(AND(BV610="",BX610="",BZ610="",CB610="",CD610=""),"","E")),"")</f>
        <v/>
      </c>
      <c r="O612" s="192"/>
      <c r="P612" s="193"/>
      <c r="Q612" s="196"/>
      <c r="R612" s="199"/>
      <c r="S612" s="200"/>
      <c r="T612" s="199"/>
      <c r="U612" s="200"/>
      <c r="V612" s="199"/>
      <c r="W612" s="200"/>
      <c r="X612" s="199"/>
      <c r="Y612" s="200"/>
      <c r="Z612" s="199"/>
      <c r="AA612" s="209"/>
      <c r="AB612" s="69" t="str">
        <f>IF(CF636&lt;&gt;"",IF(ISERROR(AND(BV640="",BX640="",BZ640="",CB640="",CD640="")),"E",IF(AND(BV640="",BX640="",BZ640="",CB640="",CD640=""),"","E")),"")</f>
        <v/>
      </c>
      <c r="AP612" s="3"/>
      <c r="AQ612" s="127"/>
      <c r="AR612" s="127"/>
      <c r="AS612" s="127"/>
      <c r="AT612" s="127"/>
      <c r="AU612" s="127"/>
      <c r="AV612" s="127"/>
      <c r="AW612" s="127"/>
      <c r="AX612" s="127"/>
      <c r="AY612" s="127"/>
      <c r="AZ612" s="127"/>
      <c r="BA612" s="127"/>
      <c r="BB612" s="127"/>
      <c r="BC612" s="127"/>
      <c r="BD612" s="40"/>
      <c r="BE612" s="40"/>
      <c r="BF612" s="40"/>
      <c r="BG612" s="40"/>
      <c r="BH612" s="40"/>
      <c r="BI612" s="40"/>
      <c r="BJ612" s="40"/>
      <c r="BK612" s="40"/>
      <c r="BL612" s="40"/>
      <c r="BM612" s="40"/>
      <c r="BN612" s="40"/>
      <c r="BO612" s="40"/>
      <c r="BP612" s="40"/>
      <c r="BQ612" s="40"/>
      <c r="BR612" s="40"/>
      <c r="BS612" s="40"/>
      <c r="BT612" s="40"/>
      <c r="BU612" s="40"/>
      <c r="BV612" s="40"/>
      <c r="BW612" s="40"/>
      <c r="BX612" s="40"/>
      <c r="BY612" s="40"/>
      <c r="BZ612" s="40"/>
      <c r="CA612" s="40"/>
      <c r="CB612" s="40"/>
      <c r="CC612" s="40"/>
      <c r="CD612" s="40"/>
      <c r="CE612" s="40"/>
      <c r="CF612" s="3"/>
    </row>
    <row r="613" spans="1:84" ht="11.25" customHeight="1">
      <c r="A613" s="192"/>
      <c r="B613" s="193"/>
      <c r="C613" s="175" t="str">
        <f>IF($D588="1P","C","B")</f>
        <v>B</v>
      </c>
      <c r="D613" s="201"/>
      <c r="E613" s="202"/>
      <c r="F613" s="201"/>
      <c r="G613" s="202"/>
      <c r="H613" s="201"/>
      <c r="I613" s="202"/>
      <c r="J613" s="201"/>
      <c r="K613" s="202"/>
      <c r="L613" s="201"/>
      <c r="M613" s="205"/>
      <c r="N613" s="69" t="str">
        <f>IF(CF606&lt;&gt;"",IF(ISERROR(AND(BV610="",BX610="",BZ610="",CB610="",CD610="")),"E",IF(AND(BV610="",BX610="",BZ610="",CB610="",CD610=""),"","E")),"")</f>
        <v/>
      </c>
      <c r="O613" s="192"/>
      <c r="P613" s="193"/>
      <c r="Q613" s="175" t="str">
        <f>IF($D588="1P","D","C")</f>
        <v>C</v>
      </c>
      <c r="R613" s="201"/>
      <c r="S613" s="202"/>
      <c r="T613" s="201"/>
      <c r="U613" s="202"/>
      <c r="V613" s="201"/>
      <c r="W613" s="202"/>
      <c r="X613" s="201"/>
      <c r="Y613" s="202"/>
      <c r="Z613" s="201"/>
      <c r="AA613" s="205"/>
      <c r="AB613" s="69" t="str">
        <f>IF(CF636&lt;&gt;"",IF(ISERROR(AND(BV640="",BX640="",BZ640="",CB640="",CD640="")),"E",IF(AND(BV640="",BX640="",BZ640="",CB640="",CD640=""),"","E")),"")</f>
        <v/>
      </c>
      <c r="AP613" s="3"/>
      <c r="AQ613" s="128"/>
      <c r="AR613" s="128"/>
      <c r="AS613" s="128"/>
      <c r="AT613" s="128"/>
      <c r="AU613" s="128"/>
      <c r="AV613" s="128"/>
      <c r="AW613" s="128"/>
      <c r="AX613" s="128"/>
      <c r="AY613" s="128"/>
      <c r="AZ613" s="128"/>
      <c r="BA613" s="128"/>
      <c r="BB613" s="128"/>
      <c r="BC613" s="128"/>
      <c r="BD613" s="41"/>
      <c r="BE613" s="41"/>
      <c r="BF613" s="41"/>
      <c r="BG613" s="41"/>
      <c r="BH613" s="41"/>
      <c r="BI613" s="41"/>
      <c r="BJ613" s="41"/>
      <c r="BK613" s="41"/>
      <c r="BL613" s="41"/>
      <c r="BM613" s="41"/>
      <c r="BN613" s="41"/>
      <c r="BO613" s="41"/>
      <c r="BP613" s="41"/>
      <c r="BQ613" s="41"/>
      <c r="BR613" s="41"/>
      <c r="BS613" s="41"/>
      <c r="BT613" s="41"/>
      <c r="BU613" s="41"/>
      <c r="BV613" s="41"/>
      <c r="BW613" s="41"/>
      <c r="BX613" s="41"/>
      <c r="BY613" s="41"/>
      <c r="BZ613" s="41"/>
      <c r="CA613" s="41"/>
      <c r="CB613" s="41"/>
      <c r="CC613" s="41"/>
      <c r="CD613" s="41"/>
      <c r="CE613" s="41"/>
      <c r="CF613" s="3"/>
    </row>
    <row r="614" spans="1:84" ht="11.25" customHeight="1" thickBot="1">
      <c r="A614" s="194"/>
      <c r="B614" s="195"/>
      <c r="C614" s="207"/>
      <c r="D614" s="203"/>
      <c r="E614" s="204"/>
      <c r="F614" s="203"/>
      <c r="G614" s="204"/>
      <c r="H614" s="203"/>
      <c r="I614" s="204"/>
      <c r="J614" s="203"/>
      <c r="K614" s="204"/>
      <c r="L614" s="203"/>
      <c r="M614" s="206"/>
      <c r="N614" s="69" t="str">
        <f>IF(CF608&lt;&gt;"",IF(CF608="W",IF(SUM(IF(D613&gt;D611,1,0),IF(F613&gt;F611,1,0),IF(H613&gt;H611,1,0),IF(J613&gt;J611,1,0),IF(L613&gt;L611,1,0))&lt;&gt;3,"E",""),""),"")</f>
        <v/>
      </c>
      <c r="O614" s="194"/>
      <c r="P614" s="195"/>
      <c r="Q614" s="207"/>
      <c r="R614" s="203"/>
      <c r="S614" s="204"/>
      <c r="T614" s="203"/>
      <c r="U614" s="204"/>
      <c r="V614" s="203"/>
      <c r="W614" s="204"/>
      <c r="X614" s="203"/>
      <c r="Y614" s="204"/>
      <c r="Z614" s="203"/>
      <c r="AA614" s="206"/>
      <c r="AB614" s="69" t="str">
        <f>IF(CF638&lt;&gt;"",IF(CF638="W",IF(SUM(IF(R613&gt;R611,1,0),IF(T613&gt;T611,1,0),IF(V613&gt;V611,1,0),IF(X613&gt;X611,1,0),IF(Z613&gt;Z611,1,0))&lt;&gt;3,"E",""),""),"")</f>
        <v/>
      </c>
      <c r="AP614" s="3"/>
      <c r="AQ614" s="126"/>
      <c r="AR614" s="126"/>
      <c r="AS614" s="126"/>
      <c r="AT614" s="126"/>
      <c r="AU614" s="126"/>
      <c r="AV614" s="126"/>
      <c r="AW614" s="126"/>
      <c r="AX614" s="126"/>
      <c r="AY614" s="126"/>
      <c r="AZ614" s="126"/>
      <c r="BA614" s="126"/>
      <c r="BB614" s="126"/>
      <c r="BC614" s="126"/>
      <c r="CF614" s="3"/>
    </row>
    <row r="615" spans="1:84" ht="11.25" customHeight="1" thickBo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P615" s="3"/>
      <c r="AQ615" s="127"/>
      <c r="AR615" s="127"/>
      <c r="AS615" s="127"/>
      <c r="AT615" s="127"/>
      <c r="AU615" s="127"/>
      <c r="AV615" s="127"/>
      <c r="AW615" s="127"/>
      <c r="AX615" s="127"/>
      <c r="AY615" s="127"/>
      <c r="AZ615" s="127"/>
      <c r="BA615" s="127"/>
      <c r="BB615" s="127"/>
      <c r="BC615" s="127"/>
      <c r="BD615" s="40"/>
      <c r="BE615" s="40"/>
      <c r="BF615" s="40"/>
      <c r="BG615" s="40"/>
      <c r="BH615" s="40"/>
      <c r="BI615" s="40"/>
      <c r="BJ615" s="40"/>
      <c r="BK615" s="40"/>
      <c r="BL615" s="40"/>
      <c r="BM615" s="40"/>
      <c r="BN615" s="40"/>
      <c r="BO615" s="40"/>
      <c r="BP615" s="40"/>
      <c r="BQ615" s="40"/>
      <c r="BR615" s="40"/>
      <c r="BS615" s="40"/>
      <c r="BT615" s="40"/>
      <c r="BU615" s="40"/>
      <c r="BV615" s="40"/>
      <c r="BW615" s="40"/>
      <c r="BX615" s="40"/>
      <c r="BY615" s="40"/>
      <c r="BZ615" s="40"/>
      <c r="CA615" s="40"/>
      <c r="CB615" s="40"/>
      <c r="CC615" s="40"/>
      <c r="CD615" s="40"/>
      <c r="CE615" s="40"/>
      <c r="CF615" s="3"/>
    </row>
    <row r="616" spans="1:84" ht="11.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P616" s="3"/>
      <c r="AQ616" s="154" t="str">
        <f>CONCATENATE($A590," ",$D590,","," ",$F588)</f>
        <v>Group: 10, Men's Singles</v>
      </c>
      <c r="AR616" s="155"/>
      <c r="AS616" s="155"/>
      <c r="AT616" s="155"/>
      <c r="AU616" s="155"/>
      <c r="AV616" s="155"/>
      <c r="AW616" s="155"/>
      <c r="AX616" s="155"/>
      <c r="AY616" s="155"/>
      <c r="AZ616" s="155"/>
      <c r="BA616" s="155"/>
      <c r="BB616" s="155"/>
      <c r="BC616" s="156"/>
      <c r="BD616" s="163">
        <f>O603</f>
        <v>4</v>
      </c>
      <c r="BE616" s="164"/>
      <c r="BF616" s="183" t="str">
        <f>Q603</f>
        <v>C</v>
      </c>
      <c r="BG616" s="185" t="str">
        <f>IF(VLOOKUP($BF616,$A592:$C598,3,FALSE)=0,"",CONCATENATE(VLOOKUP(VLOOKUP($BF616,$A592:$C598,3,FALSE),Players!$C:$G,4,FALSE)," ",VLOOKUP($BF616,$A592:$C598,3,FALSE)," ",IF(ISERROR(VLOOKUP(VLOOKUP($BF616,$A592:$C598,3,FALSE),Players!$C:$G,5,FALSE)),"()",CONCATENATE("(",VLOOKUP(VLOOKUP($BF616,$A592:$C598,3,FALSE),Players!$C:$G,5,FALSE),")"))))</f>
        <v/>
      </c>
      <c r="BH616" s="186"/>
      <c r="BI616" s="186"/>
      <c r="BJ616" s="186"/>
      <c r="BK616" s="186"/>
      <c r="BL616" s="186"/>
      <c r="BM616" s="186"/>
      <c r="BN616" s="186"/>
      <c r="BO616" s="186"/>
      <c r="BP616" s="186"/>
      <c r="BQ616" s="186"/>
      <c r="BR616" s="186"/>
      <c r="BS616" s="186"/>
      <c r="BT616" s="186"/>
      <c r="BU616" s="187"/>
      <c r="BV616" s="170" t="str">
        <f>IF(R603&lt;&gt;"",R603,"")</f>
        <v/>
      </c>
      <c r="BW616" s="171"/>
      <c r="BX616" s="170" t="str">
        <f>IF(T603&lt;&gt;"",T603,"")</f>
        <v/>
      </c>
      <c r="BY616" s="171"/>
      <c r="BZ616" s="170" t="str">
        <f>IF(V603&lt;&gt;"",V603,"")</f>
        <v/>
      </c>
      <c r="CA616" s="171"/>
      <c r="CB616" s="170" t="str">
        <f>IF(X603&lt;&gt;"",X603,"")</f>
        <v/>
      </c>
      <c r="CC616" s="171"/>
      <c r="CD616" s="170" t="str">
        <f>IF(Z603&lt;&gt;"",Z603,"")</f>
        <v/>
      </c>
      <c r="CE616" s="171"/>
      <c r="CF616" s="174" t="str">
        <f>IF($CD616=$CD618,IF($CB616=$CB618,IF($BZ616&lt;&gt;"",IF($BZ616&gt;$BZ618,"W","L"),""),IF($CB616&gt;$CB618,"W","L")),IF($CD616&gt;$CD618,"W","L"))</f>
        <v/>
      </c>
    </row>
    <row r="617" spans="1:84" ht="11.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P617" s="3"/>
      <c r="AQ617" s="157"/>
      <c r="AR617" s="158"/>
      <c r="AS617" s="158"/>
      <c r="AT617" s="158"/>
      <c r="AU617" s="158"/>
      <c r="AV617" s="158"/>
      <c r="AW617" s="158"/>
      <c r="AX617" s="158"/>
      <c r="AY617" s="158"/>
      <c r="AZ617" s="158"/>
      <c r="BA617" s="158"/>
      <c r="BB617" s="158"/>
      <c r="BC617" s="159"/>
      <c r="BD617" s="165"/>
      <c r="BE617" s="166"/>
      <c r="BF617" s="184"/>
      <c r="BG617" s="188"/>
      <c r="BH617" s="189"/>
      <c r="BI617" s="189"/>
      <c r="BJ617" s="189"/>
      <c r="BK617" s="189"/>
      <c r="BL617" s="189"/>
      <c r="BM617" s="189"/>
      <c r="BN617" s="189"/>
      <c r="BO617" s="189"/>
      <c r="BP617" s="189"/>
      <c r="BQ617" s="189"/>
      <c r="BR617" s="189"/>
      <c r="BS617" s="189"/>
      <c r="BT617" s="189"/>
      <c r="BU617" s="190"/>
      <c r="BV617" s="172"/>
      <c r="BW617" s="173"/>
      <c r="BX617" s="172"/>
      <c r="BY617" s="173"/>
      <c r="BZ617" s="172"/>
      <c r="CA617" s="173"/>
      <c r="CB617" s="172"/>
      <c r="CC617" s="173"/>
      <c r="CD617" s="172"/>
      <c r="CE617" s="173"/>
      <c r="CF617" s="174"/>
    </row>
    <row r="618" spans="1:84" ht="11.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P618" s="3"/>
      <c r="AQ618" s="157"/>
      <c r="AR618" s="158"/>
      <c r="AS618" s="158"/>
      <c r="AT618" s="158"/>
      <c r="AU618" s="158"/>
      <c r="AV618" s="158"/>
      <c r="AW618" s="158"/>
      <c r="AX618" s="158"/>
      <c r="AY618" s="158"/>
      <c r="AZ618" s="158"/>
      <c r="BA618" s="158"/>
      <c r="BB618" s="158"/>
      <c r="BC618" s="159"/>
      <c r="BD618" s="165"/>
      <c r="BE618" s="166"/>
      <c r="BF618" s="175" t="str">
        <f>Q605</f>
        <v>D</v>
      </c>
      <c r="BG618" s="177" t="str">
        <f>IF(VLOOKUP($BF618,$A592:$C598,3,FALSE)=0,"",CONCATENATE(VLOOKUP(VLOOKUP($BF618,$A592:$C598,3,FALSE),Players!$C:$G,4,FALSE)," ",VLOOKUP($BF618,$A592:$C598,3,FALSE)," ",IF(ISERROR(VLOOKUP(VLOOKUP($BF618,$A592:$C598,3,FALSE),Players!$C:$G,5,FALSE)),"()",CONCATENATE("(",VLOOKUP(VLOOKUP($BF618,$A592:$C598,3,FALSE),Players!$C:$G,5,FALSE),")"))))</f>
        <v/>
      </c>
      <c r="BH618" s="178"/>
      <c r="BI618" s="178"/>
      <c r="BJ618" s="178"/>
      <c r="BK618" s="178"/>
      <c r="BL618" s="178"/>
      <c r="BM618" s="178"/>
      <c r="BN618" s="178"/>
      <c r="BO618" s="178"/>
      <c r="BP618" s="178"/>
      <c r="BQ618" s="178"/>
      <c r="BR618" s="178"/>
      <c r="BS618" s="178"/>
      <c r="BT618" s="178"/>
      <c r="BU618" s="179"/>
      <c r="BV618" s="150" t="str">
        <f>IF(R605&lt;&gt;"",R605,"")</f>
        <v/>
      </c>
      <c r="BW618" s="151"/>
      <c r="BX618" s="150" t="str">
        <f>IF(T605&lt;&gt;"",T605,"")</f>
        <v/>
      </c>
      <c r="BY618" s="151"/>
      <c r="BZ618" s="150" t="str">
        <f>IF(V605&lt;&gt;"",V605,"")</f>
        <v/>
      </c>
      <c r="CA618" s="151"/>
      <c r="CB618" s="150" t="str">
        <f>IF(X605&lt;&gt;"",X605,"")</f>
        <v/>
      </c>
      <c r="CC618" s="151"/>
      <c r="CD618" s="150" t="str">
        <f>IF(Z605&lt;&gt;"",Z605,"")</f>
        <v/>
      </c>
      <c r="CE618" s="151"/>
      <c r="CF618" s="174" t="str">
        <f>IF($CF616&lt;&gt;"",IF(CF616="W","L","W"),"")</f>
        <v/>
      </c>
    </row>
    <row r="619" spans="1:84" ht="11.25" customHeight="1" thickBo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P619" s="3"/>
      <c r="AQ619" s="160"/>
      <c r="AR619" s="161"/>
      <c r="AS619" s="161"/>
      <c r="AT619" s="161"/>
      <c r="AU619" s="161"/>
      <c r="AV619" s="161"/>
      <c r="AW619" s="161"/>
      <c r="AX619" s="161"/>
      <c r="AY619" s="161"/>
      <c r="AZ619" s="161"/>
      <c r="BA619" s="161"/>
      <c r="BB619" s="161"/>
      <c r="BC619" s="162"/>
      <c r="BD619" s="167"/>
      <c r="BE619" s="168"/>
      <c r="BF619" s="176"/>
      <c r="BG619" s="180"/>
      <c r="BH619" s="181"/>
      <c r="BI619" s="181"/>
      <c r="BJ619" s="181"/>
      <c r="BK619" s="181"/>
      <c r="BL619" s="181"/>
      <c r="BM619" s="181"/>
      <c r="BN619" s="181"/>
      <c r="BO619" s="181"/>
      <c r="BP619" s="181"/>
      <c r="BQ619" s="181"/>
      <c r="BR619" s="181"/>
      <c r="BS619" s="181"/>
      <c r="BT619" s="181"/>
      <c r="BU619" s="182"/>
      <c r="BV619" s="152"/>
      <c r="BW619" s="153"/>
      <c r="BX619" s="152"/>
      <c r="BY619" s="153"/>
      <c r="BZ619" s="152"/>
      <c r="CA619" s="153"/>
      <c r="CB619" s="152"/>
      <c r="CC619" s="153"/>
      <c r="CD619" s="152"/>
      <c r="CE619" s="153"/>
      <c r="CF619" s="174"/>
    </row>
    <row r="620" spans="1:84" ht="11.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P620" s="3"/>
      <c r="AQ620" s="126"/>
      <c r="AR620" s="126"/>
      <c r="AS620" s="126"/>
      <c r="AT620" s="126"/>
      <c r="AU620" s="126"/>
      <c r="AV620" s="126"/>
      <c r="AW620" s="126"/>
      <c r="AX620" s="126"/>
      <c r="AY620" s="126"/>
      <c r="AZ620" s="126"/>
      <c r="BA620" s="126"/>
      <c r="BB620" s="126"/>
      <c r="BC620" s="126"/>
      <c r="BV620" s="169" t="str">
        <f>IF(CF616&lt;&gt;"",IF(AND(AND(BV616&gt;-1,BV618&gt;-1),OR(BV616&gt;10,BV618&gt;10),ABS(BV616-BV618)&gt;1,IF(OR(BV616&gt;11,BV618&gt;11),ABS(BV616-BV618)=2,TRUE),BV616=INT(BV616),BV618=INT(BV618)),"","Error"),"")</f>
        <v/>
      </c>
      <c r="BW620" s="169"/>
      <c r="BX620" s="169" t="str">
        <f>IF(CF616&lt;&gt;"",IF(AND(AND(BX616&gt;-1,BX618&gt;-1),OR(BX616&gt;10,BX618&gt;10),ABS(BX616-BX618)&gt;1,IF(OR(BX616&gt;11,BX618&gt;11),ABS(BX616-BX618)=2,TRUE),BX616=INT(BX616),BX618=INT(BX618)),"","Error"),"")</f>
        <v/>
      </c>
      <c r="BY620" s="169"/>
      <c r="BZ620" s="169" t="str">
        <f>IF(CF616&lt;&gt;"",IF(AND(AND(BZ616&gt;-1,BZ618&gt;-1),OR(BZ616&gt;10,BZ618&gt;10),ABS(BZ616-BZ618)&gt;1,IF(OR(BZ616&gt;11,BZ618&gt;11),ABS(BZ616-BZ618)=2,TRUE),BZ616=INT(BZ616),BZ618=INT(BZ618)),"","Error"),"")</f>
        <v/>
      </c>
      <c r="CA620" s="169"/>
      <c r="CB620" s="169" t="str">
        <f>IF(AND(CF616&lt;&gt;"",CB616&lt;&gt;""),IF(AND(AND(CB616&gt;-1,CB618&gt;-1),OR(CB616&gt;10,CB618&gt;10),ABS(CB616-CB618)&gt;1,IF(OR(CB616&gt;11,CB618&gt;11),ABS(CB616-CB618)=2,TRUE),CB616=INT(CB616),CB618=INT(CB618)),"","Error"),"")</f>
        <v/>
      </c>
      <c r="CC620" s="169"/>
      <c r="CD620" s="169" t="str">
        <f>IF(AND(CF616&lt;&gt;"",CD616&lt;&gt;""),IF(AND(AND(CD616&gt;-1,CD618&gt;-1),OR(CD616&gt;10,CD618&gt;10),ABS(CD616-CD618)&gt;1,IF(OR(CD616&gt;11,CD618&gt;11),ABS(CD616-CD618)=2,TRUE),CD616=INT(CD616),CD618=INT(CD618)),"","Error"),"")</f>
        <v/>
      </c>
      <c r="CE620" s="169"/>
      <c r="CF620" s="3"/>
    </row>
    <row r="621" spans="1:84" ht="11.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P621" s="3"/>
      <c r="AQ621" s="126"/>
      <c r="AR621" s="126"/>
      <c r="AS621" s="126"/>
      <c r="AT621" s="126"/>
      <c r="AU621" s="126"/>
      <c r="AV621" s="126"/>
      <c r="AW621" s="126"/>
      <c r="AX621" s="126"/>
      <c r="AY621" s="126"/>
      <c r="AZ621" s="126"/>
      <c r="BA621" s="126"/>
      <c r="BB621" s="126"/>
      <c r="BC621" s="126"/>
      <c r="CF621" s="3"/>
    </row>
    <row r="622" spans="1:84" ht="11.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P622" s="3"/>
      <c r="AQ622" s="127"/>
      <c r="AR622" s="127"/>
      <c r="AS622" s="127"/>
      <c r="AT622" s="127"/>
      <c r="AU622" s="127"/>
      <c r="AV622" s="127"/>
      <c r="AW622" s="127"/>
      <c r="AX622" s="127"/>
      <c r="AY622" s="127"/>
      <c r="AZ622" s="127"/>
      <c r="BA622" s="127"/>
      <c r="BB622" s="127"/>
      <c r="BC622" s="127"/>
      <c r="BD622" s="40"/>
      <c r="BE622" s="40"/>
      <c r="BF622" s="40"/>
      <c r="BG622" s="40"/>
      <c r="BH622" s="40"/>
      <c r="BI622" s="40"/>
      <c r="BJ622" s="40"/>
      <c r="BK622" s="40"/>
      <c r="BL622" s="40"/>
      <c r="BM622" s="40"/>
      <c r="BN622" s="40"/>
      <c r="BO622" s="40"/>
      <c r="BP622" s="40"/>
      <c r="BQ622" s="40"/>
      <c r="BR622" s="40"/>
      <c r="BS622" s="40"/>
      <c r="BT622" s="40"/>
      <c r="BU622" s="40"/>
      <c r="BV622" s="40"/>
      <c r="BW622" s="40"/>
      <c r="BX622" s="40"/>
      <c r="BY622" s="40"/>
      <c r="BZ622" s="40"/>
      <c r="CA622" s="40"/>
      <c r="CB622" s="40"/>
      <c r="CC622" s="40"/>
      <c r="CD622" s="40"/>
      <c r="CE622" s="40"/>
      <c r="CF622" s="3"/>
    </row>
    <row r="623" spans="1:84" ht="11.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P623" s="3"/>
      <c r="AQ623" s="128"/>
      <c r="AR623" s="128"/>
      <c r="AS623" s="128"/>
      <c r="AT623" s="128"/>
      <c r="AU623" s="128"/>
      <c r="AV623" s="128"/>
      <c r="AW623" s="128"/>
      <c r="AX623" s="128"/>
      <c r="AY623" s="128"/>
      <c r="AZ623" s="128"/>
      <c r="BA623" s="128"/>
      <c r="BB623" s="128"/>
      <c r="BC623" s="128"/>
      <c r="BD623" s="41"/>
      <c r="BE623" s="41"/>
      <c r="BF623" s="41"/>
      <c r="BG623" s="41"/>
      <c r="BH623" s="41"/>
      <c r="BI623" s="41"/>
      <c r="BJ623" s="41"/>
      <c r="BK623" s="41"/>
      <c r="BL623" s="41"/>
      <c r="BM623" s="41"/>
      <c r="BN623" s="41"/>
      <c r="BO623" s="41"/>
      <c r="BP623" s="41"/>
      <c r="BQ623" s="41"/>
      <c r="BR623" s="41"/>
      <c r="BS623" s="41"/>
      <c r="BT623" s="41"/>
      <c r="BU623" s="41"/>
      <c r="BV623" s="41"/>
      <c r="BW623" s="41"/>
      <c r="BX623" s="41"/>
      <c r="BY623" s="41"/>
      <c r="BZ623" s="41"/>
      <c r="CA623" s="41"/>
      <c r="CB623" s="41"/>
      <c r="CC623" s="41"/>
      <c r="CD623" s="41"/>
      <c r="CE623" s="41"/>
      <c r="CF623" s="3"/>
    </row>
    <row r="624" spans="1:84" ht="11.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P624" s="3"/>
      <c r="AQ624" s="126"/>
      <c r="AR624" s="126"/>
      <c r="AS624" s="126"/>
      <c r="AT624" s="126"/>
      <c r="AU624" s="126"/>
      <c r="AV624" s="126"/>
      <c r="AW624" s="126"/>
      <c r="AX624" s="126"/>
      <c r="AY624" s="126"/>
      <c r="AZ624" s="126"/>
      <c r="BA624" s="126"/>
      <c r="BB624" s="126"/>
      <c r="BC624" s="126"/>
      <c r="CF624" s="3"/>
    </row>
    <row r="625" spans="1:84" ht="11.25" customHeight="1" thickBo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P625" s="3"/>
      <c r="AQ625" s="127"/>
      <c r="AR625" s="127"/>
      <c r="AS625" s="127"/>
      <c r="AT625" s="127"/>
      <c r="AU625" s="127"/>
      <c r="AV625" s="127"/>
      <c r="AW625" s="127"/>
      <c r="AX625" s="127"/>
      <c r="AY625" s="127"/>
      <c r="AZ625" s="127"/>
      <c r="BA625" s="127"/>
      <c r="BB625" s="127"/>
      <c r="BC625" s="127"/>
      <c r="BD625" s="40"/>
      <c r="BE625" s="40"/>
      <c r="BF625" s="40"/>
      <c r="BG625" s="40"/>
      <c r="BH625" s="40"/>
      <c r="BI625" s="40"/>
      <c r="BJ625" s="40"/>
      <c r="BK625" s="40"/>
      <c r="BL625" s="40"/>
      <c r="BM625" s="40"/>
      <c r="BN625" s="40"/>
      <c r="BO625" s="40"/>
      <c r="BP625" s="40"/>
      <c r="BQ625" s="40"/>
      <c r="BR625" s="40"/>
      <c r="BS625" s="40"/>
      <c r="BT625" s="40"/>
      <c r="BU625" s="40"/>
      <c r="BV625" s="40"/>
      <c r="BW625" s="40"/>
      <c r="BX625" s="40"/>
      <c r="BY625" s="40"/>
      <c r="BZ625" s="40"/>
      <c r="CA625" s="40"/>
      <c r="CB625" s="40"/>
      <c r="CC625" s="40"/>
      <c r="CD625" s="40"/>
      <c r="CE625" s="40"/>
      <c r="CF625" s="3"/>
    </row>
    <row r="626" spans="1:84" ht="11.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P626" s="3"/>
      <c r="AQ626" s="154" t="str">
        <f>CONCATENATE($A590," ",$D590,","," ",$F588)</f>
        <v>Group: 10, Men's Singles</v>
      </c>
      <c r="AR626" s="155"/>
      <c r="AS626" s="155"/>
      <c r="AT626" s="155"/>
      <c r="AU626" s="155"/>
      <c r="AV626" s="155"/>
      <c r="AW626" s="155"/>
      <c r="AX626" s="155"/>
      <c r="AY626" s="155"/>
      <c r="AZ626" s="155"/>
      <c r="BA626" s="155"/>
      <c r="BB626" s="155"/>
      <c r="BC626" s="156"/>
      <c r="BD626" s="163">
        <f>O607</f>
        <v>5</v>
      </c>
      <c r="BE626" s="164"/>
      <c r="BF626" s="183" t="str">
        <f>Q607</f>
        <v>A</v>
      </c>
      <c r="BG626" s="185" t="str">
        <f>IF(VLOOKUP($BF626,$A592:$C598,3,FALSE)=0,"",CONCATENATE(VLOOKUP(VLOOKUP($BF626,$A592:$C598,3,FALSE),Players!$C:$G,4,FALSE)," ",VLOOKUP($BF626,$A592:$C598,3,FALSE)," ",IF(ISERROR(VLOOKUP(VLOOKUP($BF626,$A592:$C598,3,FALSE),Players!$C:$G,5,FALSE)),"()",CONCATENATE("(",VLOOKUP(VLOOKUP($BF626,$A592:$C598,3,FALSE),Players!$C:$G,5,FALSE),")"))))</f>
        <v/>
      </c>
      <c r="BH626" s="186"/>
      <c r="BI626" s="186"/>
      <c r="BJ626" s="186"/>
      <c r="BK626" s="186"/>
      <c r="BL626" s="186"/>
      <c r="BM626" s="186"/>
      <c r="BN626" s="186"/>
      <c r="BO626" s="186"/>
      <c r="BP626" s="186"/>
      <c r="BQ626" s="186"/>
      <c r="BR626" s="186"/>
      <c r="BS626" s="186"/>
      <c r="BT626" s="186"/>
      <c r="BU626" s="187"/>
      <c r="BV626" s="170" t="str">
        <f>IF(R607&lt;&gt;"",R607,"")</f>
        <v/>
      </c>
      <c r="BW626" s="171"/>
      <c r="BX626" s="170" t="str">
        <f>IF(T607&lt;&gt;"",T607,"")</f>
        <v/>
      </c>
      <c r="BY626" s="171"/>
      <c r="BZ626" s="170" t="str">
        <f>IF(V607&lt;&gt;"",V607,"")</f>
        <v/>
      </c>
      <c r="CA626" s="171"/>
      <c r="CB626" s="170" t="str">
        <f>IF(X607&lt;&gt;"",X607,"")</f>
        <v/>
      </c>
      <c r="CC626" s="171"/>
      <c r="CD626" s="170" t="str">
        <f>IF(Z607&lt;&gt;"",Z607,"")</f>
        <v/>
      </c>
      <c r="CE626" s="171"/>
      <c r="CF626" s="174" t="str">
        <f>IF($CD626=$CD628,IF($CB626=$CB628,IF($BZ626&lt;&gt;"",IF($BZ626&gt;$BZ628,"W","L"),""),IF($CB626&gt;$CB628,"W","L")),IF($CD626&gt;$CD628,"W","L"))</f>
        <v/>
      </c>
    </row>
    <row r="627" spans="1:84" ht="11.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P627" s="3"/>
      <c r="AQ627" s="157"/>
      <c r="AR627" s="158"/>
      <c r="AS627" s="158"/>
      <c r="AT627" s="158"/>
      <c r="AU627" s="158"/>
      <c r="AV627" s="158"/>
      <c r="AW627" s="158"/>
      <c r="AX627" s="158"/>
      <c r="AY627" s="158"/>
      <c r="AZ627" s="158"/>
      <c r="BA627" s="158"/>
      <c r="BB627" s="158"/>
      <c r="BC627" s="159"/>
      <c r="BD627" s="165"/>
      <c r="BE627" s="166"/>
      <c r="BF627" s="184"/>
      <c r="BG627" s="188"/>
      <c r="BH627" s="189"/>
      <c r="BI627" s="189"/>
      <c r="BJ627" s="189"/>
      <c r="BK627" s="189"/>
      <c r="BL627" s="189"/>
      <c r="BM627" s="189"/>
      <c r="BN627" s="189"/>
      <c r="BO627" s="189"/>
      <c r="BP627" s="189"/>
      <c r="BQ627" s="189"/>
      <c r="BR627" s="189"/>
      <c r="BS627" s="189"/>
      <c r="BT627" s="189"/>
      <c r="BU627" s="190"/>
      <c r="BV627" s="172"/>
      <c r="BW627" s="173"/>
      <c r="BX627" s="172"/>
      <c r="BY627" s="173"/>
      <c r="BZ627" s="172"/>
      <c r="CA627" s="173"/>
      <c r="CB627" s="172"/>
      <c r="CC627" s="173"/>
      <c r="CD627" s="172"/>
      <c r="CE627" s="173"/>
      <c r="CF627" s="174"/>
    </row>
    <row r="628" spans="1:84" ht="11.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P628" s="3"/>
      <c r="AQ628" s="157"/>
      <c r="AR628" s="158"/>
      <c r="AS628" s="158"/>
      <c r="AT628" s="158"/>
      <c r="AU628" s="158"/>
      <c r="AV628" s="158"/>
      <c r="AW628" s="158"/>
      <c r="AX628" s="158"/>
      <c r="AY628" s="158"/>
      <c r="AZ628" s="158"/>
      <c r="BA628" s="158"/>
      <c r="BB628" s="158"/>
      <c r="BC628" s="159"/>
      <c r="BD628" s="165"/>
      <c r="BE628" s="166"/>
      <c r="BF628" s="175" t="str">
        <f>Q609</f>
        <v>D</v>
      </c>
      <c r="BG628" s="177" t="str">
        <f>IF(VLOOKUP($BF628,$A592:$C598,3,FALSE)=0,"",CONCATENATE(VLOOKUP(VLOOKUP($BF628,$A592:$C598,3,FALSE),Players!$C:$G,4,FALSE)," ",VLOOKUP($BF628,$A592:$C598,3,FALSE)," ",IF(ISERROR(VLOOKUP(VLOOKUP($BF628,$A592:$C598,3,FALSE),Players!$C:$G,5,FALSE)),"()",CONCATENATE("(",VLOOKUP(VLOOKUP($BF628,$A592:$C598,3,FALSE),Players!$C:$G,5,FALSE),")"))))</f>
        <v/>
      </c>
      <c r="BH628" s="178"/>
      <c r="BI628" s="178"/>
      <c r="BJ628" s="178"/>
      <c r="BK628" s="178"/>
      <c r="BL628" s="178"/>
      <c r="BM628" s="178"/>
      <c r="BN628" s="178"/>
      <c r="BO628" s="178"/>
      <c r="BP628" s="178"/>
      <c r="BQ628" s="178"/>
      <c r="BR628" s="178"/>
      <c r="BS628" s="178"/>
      <c r="BT628" s="178"/>
      <c r="BU628" s="179"/>
      <c r="BV628" s="150" t="str">
        <f>IF(R609&lt;&gt;"",R609,"")</f>
        <v/>
      </c>
      <c r="BW628" s="151"/>
      <c r="BX628" s="150" t="str">
        <f>IF(T609&lt;&gt;"",T609,"")</f>
        <v/>
      </c>
      <c r="BY628" s="151"/>
      <c r="BZ628" s="150" t="str">
        <f>IF(V609&lt;&gt;"",V609,"")</f>
        <v/>
      </c>
      <c r="CA628" s="151"/>
      <c r="CB628" s="150" t="str">
        <f>IF(X609&lt;&gt;"",X609,"")</f>
        <v/>
      </c>
      <c r="CC628" s="151"/>
      <c r="CD628" s="150" t="str">
        <f>IF(Z609&lt;&gt;"",Z609,"")</f>
        <v/>
      </c>
      <c r="CE628" s="151"/>
      <c r="CF628" s="174" t="str">
        <f>IF($CF626&lt;&gt;"",IF(CF626="W","L","W"),"")</f>
        <v/>
      </c>
    </row>
    <row r="629" spans="1:84" ht="11.25" customHeight="1" thickBo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P629" s="3"/>
      <c r="AQ629" s="160"/>
      <c r="AR629" s="161"/>
      <c r="AS629" s="161"/>
      <c r="AT629" s="161"/>
      <c r="AU629" s="161"/>
      <c r="AV629" s="161"/>
      <c r="AW629" s="161"/>
      <c r="AX629" s="161"/>
      <c r="AY629" s="161"/>
      <c r="AZ629" s="161"/>
      <c r="BA629" s="161"/>
      <c r="BB629" s="161"/>
      <c r="BC629" s="162"/>
      <c r="BD629" s="167"/>
      <c r="BE629" s="168"/>
      <c r="BF629" s="176"/>
      <c r="BG629" s="180"/>
      <c r="BH629" s="181"/>
      <c r="BI629" s="181"/>
      <c r="BJ629" s="181"/>
      <c r="BK629" s="181"/>
      <c r="BL629" s="181"/>
      <c r="BM629" s="181"/>
      <c r="BN629" s="181"/>
      <c r="BO629" s="181"/>
      <c r="BP629" s="181"/>
      <c r="BQ629" s="181"/>
      <c r="BR629" s="181"/>
      <c r="BS629" s="181"/>
      <c r="BT629" s="181"/>
      <c r="BU629" s="182"/>
      <c r="BV629" s="152"/>
      <c r="BW629" s="153"/>
      <c r="BX629" s="152"/>
      <c r="BY629" s="153"/>
      <c r="BZ629" s="152"/>
      <c r="CA629" s="153"/>
      <c r="CB629" s="152"/>
      <c r="CC629" s="153"/>
      <c r="CD629" s="152"/>
      <c r="CE629" s="153"/>
      <c r="CF629" s="174"/>
    </row>
    <row r="630" spans="1:84" ht="11.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P630" s="3"/>
      <c r="AQ630" s="126"/>
      <c r="AR630" s="126"/>
      <c r="AS630" s="126"/>
      <c r="AT630" s="126"/>
      <c r="AU630" s="126"/>
      <c r="AV630" s="126"/>
      <c r="AW630" s="126"/>
      <c r="AX630" s="126"/>
      <c r="AY630" s="126"/>
      <c r="AZ630" s="126"/>
      <c r="BA630" s="126"/>
      <c r="BB630" s="126"/>
      <c r="BC630" s="126"/>
      <c r="BV630" s="169" t="str">
        <f>IF(CF626&lt;&gt;"",IF(AND(AND(BV626&gt;-1,BV628&gt;-1),OR(BV626&gt;10,BV628&gt;10),ABS(BV626-BV628)&gt;1,IF(OR(BV626&gt;11,BV628&gt;11),ABS(BV626-BV628)=2,TRUE),BV626=INT(BV626),BV628=INT(BV628)),"","Error"),"")</f>
        <v/>
      </c>
      <c r="BW630" s="169"/>
      <c r="BX630" s="169" t="str">
        <f>IF(CF626&lt;&gt;"",IF(AND(AND(BX626&gt;-1,BX628&gt;-1),OR(BX626&gt;10,BX628&gt;10),ABS(BX626-BX628)&gt;1,IF(OR(BX626&gt;11,BX628&gt;11),ABS(BX626-BX628)=2,TRUE),BX626=INT(BX626),BX628=INT(BX628)),"","Error"),"")</f>
        <v/>
      </c>
      <c r="BY630" s="169"/>
      <c r="BZ630" s="169" t="str">
        <f>IF(CF626&lt;&gt;"",IF(AND(AND(BZ626&gt;-1,BZ628&gt;-1),OR(BZ626&gt;10,BZ628&gt;10),ABS(BZ626-BZ628)&gt;1,IF(OR(BZ626&gt;11,BZ628&gt;11),ABS(BZ626-BZ628)=2,TRUE),BZ626=INT(BZ626),BZ628=INT(BZ628)),"","Error"),"")</f>
        <v/>
      </c>
      <c r="CA630" s="169"/>
      <c r="CB630" s="169" t="str">
        <f>IF(AND(CF626&lt;&gt;"",CB626&lt;&gt;""),IF(AND(AND(CB626&gt;-1,CB628&gt;-1),OR(CB626&gt;10,CB628&gt;10),ABS(CB626-CB628)&gt;1,IF(OR(CB626&gt;11,CB628&gt;11),ABS(CB626-CB628)=2,TRUE),CB626=INT(CB626),CB628=INT(CB628)),"","Error"),"")</f>
        <v/>
      </c>
      <c r="CC630" s="169"/>
      <c r="CD630" s="169" t="str">
        <f>IF(AND(CF626&lt;&gt;"",CD626&lt;&gt;""),IF(AND(AND(CD626&gt;-1,CD628&gt;-1),OR(CD626&gt;10,CD628&gt;10),ABS(CD626-CD628)&gt;1,IF(OR(CD626&gt;11,CD628&gt;11),ABS(CD626-CD628)=2,TRUE),CD626=INT(CD626),CD628=INT(CD628)),"","Error"),"")</f>
        <v/>
      </c>
      <c r="CE630" s="169"/>
      <c r="CF630" s="3"/>
    </row>
    <row r="631" spans="1:84" ht="11.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P631" s="3"/>
      <c r="AQ631" s="126"/>
      <c r="AR631" s="126"/>
      <c r="AS631" s="126"/>
      <c r="AT631" s="126"/>
      <c r="AU631" s="126"/>
      <c r="AV631" s="126"/>
      <c r="AW631" s="126"/>
      <c r="AX631" s="126"/>
      <c r="AY631" s="126"/>
      <c r="AZ631" s="126"/>
      <c r="BA631" s="126"/>
      <c r="BB631" s="126"/>
      <c r="BC631" s="126"/>
      <c r="CF631" s="3"/>
    </row>
    <row r="632" spans="1:84" ht="11.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P632" s="3"/>
      <c r="AQ632" s="127"/>
      <c r="AR632" s="127"/>
      <c r="AS632" s="127"/>
      <c r="AT632" s="127"/>
      <c r="AU632" s="127"/>
      <c r="AV632" s="127"/>
      <c r="AW632" s="127"/>
      <c r="AX632" s="127"/>
      <c r="AY632" s="127"/>
      <c r="AZ632" s="127"/>
      <c r="BA632" s="127"/>
      <c r="BB632" s="127"/>
      <c r="BC632" s="127"/>
      <c r="BD632" s="40"/>
      <c r="BE632" s="40"/>
      <c r="BF632" s="40"/>
      <c r="BG632" s="40"/>
      <c r="BH632" s="40"/>
      <c r="BI632" s="40"/>
      <c r="BJ632" s="40"/>
      <c r="BK632" s="40"/>
      <c r="BL632" s="40"/>
      <c r="BM632" s="40"/>
      <c r="BN632" s="40"/>
      <c r="BO632" s="40"/>
      <c r="BP632" s="40"/>
      <c r="BQ632" s="40"/>
      <c r="BR632" s="40"/>
      <c r="BS632" s="40"/>
      <c r="BT632" s="40"/>
      <c r="BU632" s="40"/>
      <c r="BV632" s="40"/>
      <c r="BW632" s="40"/>
      <c r="BX632" s="40"/>
      <c r="BY632" s="40"/>
      <c r="BZ632" s="40"/>
      <c r="CA632" s="40"/>
      <c r="CB632" s="40"/>
      <c r="CC632" s="40"/>
      <c r="CD632" s="40"/>
      <c r="CE632" s="40"/>
      <c r="CF632" s="3"/>
    </row>
    <row r="633" spans="1:84" ht="11.25" customHeight="1">
      <c r="A633" s="42"/>
      <c r="R633" s="42"/>
      <c r="S633" s="42"/>
      <c r="W633" s="42"/>
      <c r="X633" s="43"/>
      <c r="Y633" s="43"/>
      <c r="Z633" s="43"/>
      <c r="AA633" s="43"/>
      <c r="AB633" s="3"/>
      <c r="AP633" s="3"/>
      <c r="AQ633" s="128"/>
      <c r="AR633" s="128"/>
      <c r="AS633" s="128"/>
      <c r="AT633" s="128"/>
      <c r="AU633" s="128"/>
      <c r="AV633" s="128"/>
      <c r="AW633" s="128"/>
      <c r="AX633" s="128"/>
      <c r="AY633" s="128"/>
      <c r="AZ633" s="128"/>
      <c r="BA633" s="128"/>
      <c r="BB633" s="128"/>
      <c r="BC633" s="128"/>
      <c r="BD633" s="41"/>
      <c r="BE633" s="41"/>
      <c r="BF633" s="41"/>
      <c r="BG633" s="41"/>
      <c r="BH633" s="41"/>
      <c r="BI633" s="41"/>
      <c r="BJ633" s="41"/>
      <c r="BK633" s="41"/>
      <c r="BL633" s="41"/>
      <c r="BM633" s="41"/>
      <c r="BN633" s="41"/>
      <c r="BO633" s="41"/>
      <c r="BP633" s="41"/>
      <c r="BQ633" s="41"/>
      <c r="BR633" s="41"/>
      <c r="BS633" s="41"/>
      <c r="BT633" s="41"/>
      <c r="BU633" s="41"/>
      <c r="BV633" s="41"/>
      <c r="BW633" s="41"/>
      <c r="BX633" s="41"/>
      <c r="BY633" s="41"/>
      <c r="BZ633" s="41"/>
      <c r="CA633" s="41"/>
      <c r="CB633" s="41"/>
      <c r="CC633" s="41"/>
      <c r="CD633" s="41"/>
      <c r="CE633" s="41"/>
      <c r="CF633" s="3"/>
    </row>
    <row r="634" spans="1:84" ht="11.25" customHeight="1">
      <c r="A634" s="42"/>
      <c r="R634" s="42"/>
      <c r="S634" s="42"/>
      <c r="W634" s="42"/>
      <c r="AA634" s="42"/>
      <c r="AB634" s="3"/>
      <c r="AP634" s="3"/>
      <c r="AQ634" s="126"/>
      <c r="AR634" s="126"/>
      <c r="AS634" s="126"/>
      <c r="AT634" s="126"/>
      <c r="AU634" s="126"/>
      <c r="AV634" s="126"/>
      <c r="AW634" s="126"/>
      <c r="AX634" s="126"/>
      <c r="AY634" s="126"/>
      <c r="AZ634" s="126"/>
      <c r="BA634" s="126"/>
      <c r="BB634" s="126"/>
      <c r="BC634" s="126"/>
      <c r="CF634" s="3"/>
    </row>
    <row r="635" spans="1:84" ht="11.25" customHeight="1" thickBot="1">
      <c r="A635" s="42"/>
      <c r="R635" s="42"/>
      <c r="S635" s="42"/>
      <c r="W635" s="42"/>
      <c r="X635" s="43"/>
      <c r="Y635" s="43"/>
      <c r="Z635" s="43"/>
      <c r="AA635" s="43"/>
      <c r="AB635" s="43"/>
      <c r="AP635" s="3"/>
      <c r="AQ635" s="127"/>
      <c r="AR635" s="127"/>
      <c r="AS635" s="127"/>
      <c r="AT635" s="127"/>
      <c r="AU635" s="127"/>
      <c r="AV635" s="127"/>
      <c r="AW635" s="127"/>
      <c r="AX635" s="127"/>
      <c r="AY635" s="127"/>
      <c r="AZ635" s="127"/>
      <c r="BA635" s="127"/>
      <c r="BB635" s="127"/>
      <c r="BC635" s="127"/>
      <c r="BD635" s="40"/>
      <c r="BE635" s="40"/>
      <c r="BF635" s="40"/>
      <c r="BG635" s="40"/>
      <c r="BH635" s="40"/>
      <c r="BI635" s="40"/>
      <c r="BJ635" s="40"/>
      <c r="BK635" s="40"/>
      <c r="BL635" s="40"/>
      <c r="BM635" s="40"/>
      <c r="BN635" s="40"/>
      <c r="BO635" s="40"/>
      <c r="BP635" s="40"/>
      <c r="BQ635" s="40"/>
      <c r="BR635" s="40"/>
      <c r="BS635" s="40"/>
      <c r="BT635" s="40"/>
      <c r="BU635" s="40"/>
      <c r="BV635" s="40"/>
      <c r="BW635" s="40"/>
      <c r="BX635" s="40"/>
      <c r="BY635" s="40"/>
      <c r="BZ635" s="40"/>
      <c r="CA635" s="40"/>
      <c r="CB635" s="40"/>
      <c r="CC635" s="40"/>
      <c r="CD635" s="40"/>
      <c r="CE635" s="40"/>
      <c r="CF635" s="3"/>
    </row>
    <row r="636" spans="1:84" ht="11.25" customHeight="1">
      <c r="A636" s="2"/>
      <c r="R636" s="42"/>
      <c r="S636" s="42"/>
      <c r="W636" s="42"/>
      <c r="AA636" s="42"/>
      <c r="AB636" s="42"/>
      <c r="AP636" s="3"/>
      <c r="AQ636" s="154" t="str">
        <f>CONCATENATE($A590," ",$D590,","," ",$F588)</f>
        <v>Group: 10, Men's Singles</v>
      </c>
      <c r="AR636" s="155"/>
      <c r="AS636" s="155"/>
      <c r="AT636" s="155"/>
      <c r="AU636" s="155"/>
      <c r="AV636" s="155"/>
      <c r="AW636" s="155"/>
      <c r="AX636" s="155"/>
      <c r="AY636" s="155"/>
      <c r="AZ636" s="155"/>
      <c r="BA636" s="155"/>
      <c r="BB636" s="155"/>
      <c r="BC636" s="156"/>
      <c r="BD636" s="163">
        <f>O611</f>
        <v>6</v>
      </c>
      <c r="BE636" s="164"/>
      <c r="BF636" s="183" t="str">
        <f>Q611</f>
        <v>B</v>
      </c>
      <c r="BG636" s="185" t="str">
        <f>IF(VLOOKUP($BF636,$A592:$C598,3,FALSE)=0,"",CONCATENATE(VLOOKUP(VLOOKUP($BF636,$A592:$C598,3,FALSE),Players!$C:$G,4,FALSE)," ",VLOOKUP($BF636,$A592:$C598,3,FALSE)," ",IF(ISERROR(VLOOKUP(VLOOKUP($BF636,$A592:$C598,3,FALSE),Players!$C:$G,5,FALSE)),"()",CONCATENATE("(",VLOOKUP(VLOOKUP($BF636,$A592:$C598,3,FALSE),Players!$C:$G,5,FALSE),")"))))</f>
        <v/>
      </c>
      <c r="BH636" s="186"/>
      <c r="BI636" s="186"/>
      <c r="BJ636" s="186"/>
      <c r="BK636" s="186"/>
      <c r="BL636" s="186"/>
      <c r="BM636" s="186"/>
      <c r="BN636" s="186"/>
      <c r="BO636" s="186"/>
      <c r="BP636" s="186"/>
      <c r="BQ636" s="186"/>
      <c r="BR636" s="186"/>
      <c r="BS636" s="186"/>
      <c r="BT636" s="186"/>
      <c r="BU636" s="187"/>
      <c r="BV636" s="170" t="str">
        <f>IF(R611&lt;&gt;"",R611,"")</f>
        <v/>
      </c>
      <c r="BW636" s="171"/>
      <c r="BX636" s="170" t="str">
        <f>IF(T611&lt;&gt;"",T611,"")</f>
        <v/>
      </c>
      <c r="BY636" s="171"/>
      <c r="BZ636" s="170" t="str">
        <f>IF(V611&lt;&gt;"",V611,"")</f>
        <v/>
      </c>
      <c r="CA636" s="171"/>
      <c r="CB636" s="170" t="str">
        <f>IF(X611&lt;&gt;"",X611,"")</f>
        <v/>
      </c>
      <c r="CC636" s="171"/>
      <c r="CD636" s="170" t="str">
        <f>IF(Z611&lt;&gt;"",Z611,"")</f>
        <v/>
      </c>
      <c r="CE636" s="171"/>
      <c r="CF636" s="174" t="str">
        <f>IF($CD636=$CD638,IF($CB636=$CB638,IF($BZ636&lt;&gt;"",IF($BZ636&gt;$BZ638,"W","L"),""),IF($CB636&gt;$CB638,"W","L")),IF($CD636&gt;$CD638,"W","L"))</f>
        <v/>
      </c>
    </row>
    <row r="637" spans="1:84" ht="11.25" customHeight="1">
      <c r="R637" s="42"/>
      <c r="S637" s="42"/>
      <c r="W637" s="42"/>
      <c r="X637" s="43"/>
      <c r="Y637" s="43"/>
      <c r="Z637" s="43"/>
      <c r="AA637" s="43"/>
      <c r="AB637" s="43"/>
      <c r="AP637" s="3"/>
      <c r="AQ637" s="157"/>
      <c r="AR637" s="158"/>
      <c r="AS637" s="158"/>
      <c r="AT637" s="158"/>
      <c r="AU637" s="158"/>
      <c r="AV637" s="158"/>
      <c r="AW637" s="158"/>
      <c r="AX637" s="158"/>
      <c r="AY637" s="158"/>
      <c r="AZ637" s="158"/>
      <c r="BA637" s="158"/>
      <c r="BB637" s="158"/>
      <c r="BC637" s="159"/>
      <c r="BD637" s="165"/>
      <c r="BE637" s="166"/>
      <c r="BF637" s="184"/>
      <c r="BG637" s="188"/>
      <c r="BH637" s="189"/>
      <c r="BI637" s="189"/>
      <c r="BJ637" s="189"/>
      <c r="BK637" s="189"/>
      <c r="BL637" s="189"/>
      <c r="BM637" s="189"/>
      <c r="BN637" s="189"/>
      <c r="BO637" s="189"/>
      <c r="BP637" s="189"/>
      <c r="BQ637" s="189"/>
      <c r="BR637" s="189"/>
      <c r="BS637" s="189"/>
      <c r="BT637" s="189"/>
      <c r="BU637" s="190"/>
      <c r="BV637" s="172"/>
      <c r="BW637" s="173"/>
      <c r="BX637" s="172"/>
      <c r="BY637" s="173"/>
      <c r="BZ637" s="172"/>
      <c r="CA637" s="173"/>
      <c r="CB637" s="172"/>
      <c r="CC637" s="173"/>
      <c r="CD637" s="172"/>
      <c r="CE637" s="173"/>
      <c r="CF637" s="174"/>
    </row>
    <row r="638" spans="1:84" ht="11.25" customHeight="1">
      <c r="A638" s="2"/>
      <c r="R638" s="42"/>
      <c r="S638" s="42"/>
      <c r="W638" s="42"/>
      <c r="AA638" s="42"/>
      <c r="AB638" s="42"/>
      <c r="AP638" s="3"/>
      <c r="AQ638" s="157"/>
      <c r="AR638" s="158"/>
      <c r="AS638" s="158"/>
      <c r="AT638" s="158"/>
      <c r="AU638" s="158"/>
      <c r="AV638" s="158"/>
      <c r="AW638" s="158"/>
      <c r="AX638" s="158"/>
      <c r="AY638" s="158"/>
      <c r="AZ638" s="158"/>
      <c r="BA638" s="158"/>
      <c r="BB638" s="158"/>
      <c r="BC638" s="159"/>
      <c r="BD638" s="165"/>
      <c r="BE638" s="166"/>
      <c r="BF638" s="175" t="str">
        <f>Q613</f>
        <v>C</v>
      </c>
      <c r="BG638" s="177" t="str">
        <f>IF(VLOOKUP($BF638,$A592:$C598,3,FALSE)=0,"",CONCATENATE(VLOOKUP(VLOOKUP($BF638,$A592:$C598,3,FALSE),Players!$C:$G,4,FALSE)," ",VLOOKUP($BF638,$A592:$C598,3,FALSE)," ",IF(ISERROR(VLOOKUP(VLOOKUP($BF638,$A592:$C598,3,FALSE),Players!$C:$G,5,FALSE)),"()",CONCATENATE("(",VLOOKUP(VLOOKUP($BF638,$A592:$C598,3,FALSE),Players!$C:$G,5,FALSE),")"))))</f>
        <v/>
      </c>
      <c r="BH638" s="178"/>
      <c r="BI638" s="178"/>
      <c r="BJ638" s="178"/>
      <c r="BK638" s="178"/>
      <c r="BL638" s="178"/>
      <c r="BM638" s="178"/>
      <c r="BN638" s="178"/>
      <c r="BO638" s="178"/>
      <c r="BP638" s="178"/>
      <c r="BQ638" s="178"/>
      <c r="BR638" s="178"/>
      <c r="BS638" s="178"/>
      <c r="BT638" s="178"/>
      <c r="BU638" s="179"/>
      <c r="BV638" s="150" t="str">
        <f>IF(R613&lt;&gt;"",R613,"")</f>
        <v/>
      </c>
      <c r="BW638" s="151"/>
      <c r="BX638" s="150" t="str">
        <f>IF(T613&lt;&gt;"",T613,"")</f>
        <v/>
      </c>
      <c r="BY638" s="151"/>
      <c r="BZ638" s="150" t="str">
        <f>IF(V613&lt;&gt;"",V613,"")</f>
        <v/>
      </c>
      <c r="CA638" s="151"/>
      <c r="CB638" s="150" t="str">
        <f>IF(X613&lt;&gt;"",X613,"")</f>
        <v/>
      </c>
      <c r="CC638" s="151"/>
      <c r="CD638" s="150" t="str">
        <f>IF(Z613&lt;&gt;"",Z613,"")</f>
        <v/>
      </c>
      <c r="CE638" s="151"/>
      <c r="CF638" s="174" t="str">
        <f>IF($CF636&lt;&gt;"",IF(CF636="W","L","W"),"")</f>
        <v/>
      </c>
    </row>
    <row r="639" spans="1:84" ht="11.25" customHeight="1" thickBot="1">
      <c r="A639" s="2"/>
      <c r="R639" s="42"/>
      <c r="S639" s="42"/>
      <c r="W639" s="42"/>
      <c r="X639" s="43"/>
      <c r="Y639" s="43"/>
      <c r="Z639" s="43"/>
      <c r="AA639" s="43"/>
      <c r="AB639" s="43"/>
      <c r="AP639" s="3"/>
      <c r="AQ639" s="160"/>
      <c r="AR639" s="161"/>
      <c r="AS639" s="161"/>
      <c r="AT639" s="161"/>
      <c r="AU639" s="161"/>
      <c r="AV639" s="161"/>
      <c r="AW639" s="161"/>
      <c r="AX639" s="161"/>
      <c r="AY639" s="161"/>
      <c r="AZ639" s="161"/>
      <c r="BA639" s="161"/>
      <c r="BB639" s="161"/>
      <c r="BC639" s="162"/>
      <c r="BD639" s="167"/>
      <c r="BE639" s="168"/>
      <c r="BF639" s="176"/>
      <c r="BG639" s="180"/>
      <c r="BH639" s="181"/>
      <c r="BI639" s="181"/>
      <c r="BJ639" s="181"/>
      <c r="BK639" s="181"/>
      <c r="BL639" s="181"/>
      <c r="BM639" s="181"/>
      <c r="BN639" s="181"/>
      <c r="BO639" s="181"/>
      <c r="BP639" s="181"/>
      <c r="BQ639" s="181"/>
      <c r="BR639" s="181"/>
      <c r="BS639" s="181"/>
      <c r="BT639" s="181"/>
      <c r="BU639" s="182"/>
      <c r="BV639" s="152"/>
      <c r="BW639" s="153"/>
      <c r="BX639" s="152"/>
      <c r="BY639" s="153"/>
      <c r="BZ639" s="152"/>
      <c r="CA639" s="153"/>
      <c r="CB639" s="152"/>
      <c r="CC639" s="153"/>
      <c r="CD639" s="152"/>
      <c r="CE639" s="153"/>
      <c r="CF639" s="174"/>
    </row>
    <row r="640" spans="1:84" ht="11.25" customHeight="1">
      <c r="A640" s="2"/>
      <c r="R640" s="42"/>
      <c r="S640" s="42"/>
      <c r="W640" s="42"/>
      <c r="AA640" s="42"/>
      <c r="AB640" s="42"/>
      <c r="AP640" s="3"/>
      <c r="AQ640" s="126"/>
      <c r="AR640" s="126"/>
      <c r="AS640" s="126"/>
      <c r="AT640" s="126"/>
      <c r="AU640" s="126"/>
      <c r="AV640" s="126"/>
      <c r="AW640" s="126"/>
      <c r="AX640" s="126"/>
      <c r="AY640" s="126"/>
      <c r="AZ640" s="126"/>
      <c r="BA640" s="126"/>
      <c r="BB640" s="126"/>
      <c r="BC640" s="126"/>
      <c r="BV640" s="169" t="str">
        <f>IF(CF636&lt;&gt;"",IF(AND(AND(BV636&gt;-1,BV638&gt;-1),OR(BV636&gt;10,BV638&gt;10),ABS(BV636-BV638)&gt;1,IF(OR(BV636&gt;11,BV638&gt;11),ABS(BV636-BV638)=2,TRUE),BV636=INT(BV636),BV638=INT(BV638)),"","Error"),"")</f>
        <v/>
      </c>
      <c r="BW640" s="169"/>
      <c r="BX640" s="169" t="str">
        <f>IF(CF636&lt;&gt;"",IF(AND(AND(BX636&gt;-1,BX638&gt;-1),OR(BX636&gt;10,BX638&gt;10),ABS(BX636-BX638)&gt;1,IF(OR(BX636&gt;11,BX638&gt;11),ABS(BX636-BX638)=2,TRUE),BX636=INT(BX636),BX638=INT(BX638)),"","Error"),"")</f>
        <v/>
      </c>
      <c r="BY640" s="169"/>
      <c r="BZ640" s="169" t="str">
        <f>IF(CF636&lt;&gt;"",IF(AND(AND(BZ636&gt;-1,BZ638&gt;-1),OR(BZ636&gt;10,BZ638&gt;10),ABS(BZ636-BZ638)&gt;1,IF(OR(BZ636&gt;11,BZ638&gt;11),ABS(BZ636-BZ638)=2,TRUE),BZ636=INT(BZ636),BZ638=INT(BZ638)),"","Error"),"")</f>
        <v/>
      </c>
      <c r="CA640" s="169"/>
      <c r="CB640" s="169" t="str">
        <f>IF(AND(CF636&lt;&gt;"",CB636&lt;&gt;""),IF(AND(AND(CB636&gt;-1,CB638&gt;-1),OR(CB636&gt;10,CB638&gt;10),ABS(CB636-CB638)&gt;1,IF(OR(CB636&gt;11,CB638&gt;11),ABS(CB636-CB638)=2,TRUE),CB636=INT(CB636),CB638=INT(CB638)),"","Error"),"")</f>
        <v/>
      </c>
      <c r="CC640" s="169"/>
      <c r="CD640" s="169" t="str">
        <f>IF(AND(CF636&lt;&gt;"",CD636&lt;&gt;""),IF(AND(AND(CD636&gt;-1,CD638&gt;-1),OR(CD636&gt;10,CD638&gt;10),ABS(CD636-CD638)&gt;1,IF(OR(CD636&gt;11,CD638&gt;11),ABS(CD636-CD638)=2,TRUE),CD636=INT(CD636),CD638=INT(CD638)),"","Error"),"")</f>
        <v/>
      </c>
      <c r="CE640" s="169"/>
      <c r="CF640" s="3"/>
    </row>
    <row r="641" spans="1:84" ht="11.25" customHeight="1">
      <c r="AB641" s="43"/>
      <c r="AP641" s="3"/>
      <c r="AQ641" s="126"/>
      <c r="AR641" s="126"/>
      <c r="AS641" s="126"/>
      <c r="AT641" s="126"/>
      <c r="AU641" s="126"/>
      <c r="AV641" s="126"/>
      <c r="AW641" s="126"/>
      <c r="AX641" s="126"/>
      <c r="AY641" s="126"/>
      <c r="AZ641" s="126"/>
      <c r="BA641" s="126"/>
      <c r="BB641" s="126"/>
      <c r="BC641" s="126"/>
      <c r="CF641" s="3"/>
    </row>
    <row r="642" spans="1:84" ht="11.25" customHeight="1">
      <c r="AB642" s="42"/>
      <c r="AP642" s="3"/>
      <c r="AQ642" s="127"/>
      <c r="AR642" s="127"/>
      <c r="AS642" s="127"/>
      <c r="AT642" s="127"/>
      <c r="AU642" s="127"/>
      <c r="AV642" s="127"/>
      <c r="AW642" s="127"/>
      <c r="AX642" s="127"/>
      <c r="AY642" s="127"/>
      <c r="AZ642" s="127"/>
      <c r="BA642" s="127"/>
      <c r="BB642" s="127"/>
      <c r="BC642" s="127"/>
      <c r="BD642" s="40"/>
      <c r="BE642" s="40"/>
      <c r="BF642" s="40"/>
      <c r="BG642" s="40"/>
      <c r="BH642" s="40"/>
      <c r="BI642" s="40"/>
      <c r="BJ642" s="40"/>
      <c r="BK642" s="40"/>
      <c r="BL642" s="40"/>
      <c r="BM642" s="40"/>
      <c r="BN642" s="40"/>
      <c r="BO642" s="40"/>
      <c r="BP642" s="40"/>
      <c r="BQ642" s="40"/>
      <c r="BR642" s="40"/>
      <c r="BS642" s="40"/>
      <c r="BT642" s="40"/>
      <c r="BU642" s="40"/>
      <c r="BV642" s="40"/>
      <c r="BW642" s="40"/>
      <c r="BX642" s="40"/>
      <c r="BY642" s="40"/>
      <c r="BZ642" s="40"/>
      <c r="CA642" s="40"/>
      <c r="CB642" s="40"/>
      <c r="CC642" s="40"/>
      <c r="CD642" s="40"/>
      <c r="CE642" s="40"/>
      <c r="CF642" s="3"/>
    </row>
    <row r="643" spans="1:84" ht="11.25" customHeight="1">
      <c r="AB643" s="43"/>
      <c r="AP643" s="3"/>
      <c r="AQ643" s="128"/>
      <c r="AR643" s="128"/>
      <c r="AS643" s="128"/>
      <c r="AT643" s="128"/>
      <c r="AU643" s="128"/>
      <c r="AV643" s="128"/>
      <c r="AW643" s="128"/>
      <c r="AX643" s="128"/>
      <c r="AY643" s="128"/>
      <c r="AZ643" s="128"/>
      <c r="BA643" s="128"/>
      <c r="BB643" s="128"/>
      <c r="BC643" s="128"/>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3"/>
    </row>
    <row r="644" spans="1:84" ht="11.25" customHeight="1">
      <c r="AB644" s="42"/>
      <c r="AP644" s="3"/>
      <c r="AQ644" s="126"/>
      <c r="AR644" s="126"/>
      <c r="AS644" s="126"/>
      <c r="AT644" s="126"/>
      <c r="AU644" s="126"/>
      <c r="AV644" s="126"/>
      <c r="AW644" s="126"/>
      <c r="AX644" s="126"/>
      <c r="AY644" s="126"/>
      <c r="AZ644" s="126"/>
      <c r="BA644" s="126"/>
      <c r="BB644" s="126"/>
      <c r="BC644" s="126"/>
      <c r="CF644" s="3"/>
    </row>
    <row r="645" spans="1:84" ht="11.25" customHeight="1">
      <c r="AB645" s="43"/>
      <c r="AP645" s="3"/>
      <c r="AQ645" s="126"/>
      <c r="AR645" s="126"/>
      <c r="AS645" s="126"/>
      <c r="AT645" s="126"/>
      <c r="AU645" s="126"/>
      <c r="AV645" s="126"/>
      <c r="AW645" s="126"/>
      <c r="AX645" s="126"/>
      <c r="AY645" s="126"/>
      <c r="AZ645" s="126"/>
      <c r="BA645" s="126"/>
      <c r="BB645" s="126"/>
      <c r="BC645" s="126"/>
      <c r="CF645" s="3"/>
    </row>
    <row r="646" spans="1:84" ht="11.25" customHeight="1">
      <c r="AB646" s="42"/>
      <c r="AP646" s="3"/>
      <c r="AQ646" s="126"/>
      <c r="AR646" s="126"/>
      <c r="AS646" s="126"/>
      <c r="AT646" s="126"/>
      <c r="AU646" s="126"/>
      <c r="AV646" s="126"/>
      <c r="AW646" s="126"/>
      <c r="AX646" s="126"/>
      <c r="AY646" s="126"/>
      <c r="AZ646" s="126"/>
      <c r="BA646" s="126"/>
      <c r="BB646" s="126"/>
      <c r="BC646" s="126"/>
      <c r="CF646" s="3"/>
    </row>
    <row r="647" spans="1:84" ht="11.25" customHeight="1">
      <c r="AB647" s="43"/>
      <c r="AC647" s="43"/>
      <c r="AD647" s="43"/>
      <c r="AE647" s="43"/>
      <c r="AF647" s="43"/>
      <c r="AG647" s="43"/>
      <c r="AH647" s="43"/>
      <c r="AI647" s="43"/>
      <c r="AJ647" s="43"/>
      <c r="AK647" s="43"/>
      <c r="AL647" s="43"/>
      <c r="AM647" s="43"/>
      <c r="AN647" s="3"/>
      <c r="AO647" s="3"/>
      <c r="AP647" s="3"/>
      <c r="AQ647" s="126"/>
      <c r="AR647" s="126"/>
      <c r="AS647" s="126"/>
      <c r="AT647" s="126"/>
      <c r="AU647" s="126"/>
      <c r="AV647" s="126"/>
      <c r="AW647" s="126"/>
      <c r="AX647" s="126"/>
      <c r="AY647" s="126"/>
      <c r="AZ647" s="126"/>
      <c r="BA647" s="126"/>
      <c r="BB647" s="126"/>
      <c r="BC647" s="126"/>
      <c r="CF647" s="3"/>
    </row>
    <row r="648" spans="1:84" ht="11.25" customHeight="1">
      <c r="AB648" s="42"/>
      <c r="AI648" s="42"/>
      <c r="AJ648" s="42"/>
      <c r="AN648" s="3"/>
      <c r="AO648" s="3"/>
      <c r="AP648" s="3"/>
      <c r="AQ648" s="126"/>
      <c r="AR648" s="126"/>
      <c r="AS648" s="126"/>
      <c r="AT648" s="126"/>
      <c r="AU648" s="126"/>
      <c r="AV648" s="126"/>
      <c r="AW648" s="126"/>
      <c r="AX648" s="126"/>
      <c r="AY648" s="126"/>
      <c r="AZ648" s="126"/>
      <c r="BA648" s="126"/>
      <c r="BB648" s="126"/>
      <c r="BC648" s="126"/>
      <c r="CF648" s="3"/>
    </row>
    <row r="649" spans="1:84" ht="11.25" customHeight="1">
      <c r="AB649" s="43"/>
      <c r="AC649" s="43"/>
      <c r="AD649" s="43"/>
      <c r="AE649" s="43"/>
      <c r="AF649" s="43"/>
      <c r="AG649" s="43"/>
      <c r="AH649" s="43"/>
      <c r="AI649" s="43"/>
      <c r="AJ649" s="43"/>
      <c r="AK649" s="43"/>
      <c r="AL649" s="43"/>
      <c r="AM649" s="43"/>
      <c r="AN649" s="3"/>
      <c r="AO649" s="3"/>
      <c r="AP649" s="3"/>
      <c r="AQ649" s="126"/>
      <c r="AR649" s="126"/>
      <c r="AS649" s="126"/>
      <c r="AT649" s="126"/>
      <c r="AU649" s="126"/>
      <c r="AV649" s="126"/>
      <c r="AW649" s="126"/>
      <c r="AX649" s="126"/>
      <c r="AY649" s="126"/>
      <c r="AZ649" s="126"/>
      <c r="BA649" s="126"/>
      <c r="BB649" s="126"/>
      <c r="BC649" s="126"/>
      <c r="CF649" s="3"/>
    </row>
    <row r="650" spans="1:84" ht="11.25" customHeight="1" thickBot="1">
      <c r="AB650" s="42"/>
      <c r="AI650" s="42"/>
      <c r="AJ650" s="42"/>
      <c r="AN650" s="3"/>
      <c r="AO650" s="3"/>
      <c r="AP650" s="3"/>
      <c r="AQ650" s="126"/>
      <c r="AR650" s="126"/>
      <c r="AS650" s="126"/>
      <c r="AT650" s="126"/>
      <c r="AU650" s="126"/>
      <c r="AV650" s="126"/>
      <c r="AW650" s="126"/>
      <c r="AX650" s="126"/>
      <c r="AY650" s="126"/>
      <c r="AZ650" s="126"/>
      <c r="BA650" s="126"/>
      <c r="BB650" s="126"/>
      <c r="BC650" s="126"/>
      <c r="CF650" s="3"/>
    </row>
    <row r="651" spans="1:84" ht="11.25" customHeight="1">
      <c r="A651" s="259" t="s">
        <v>9</v>
      </c>
      <c r="B651" s="260"/>
      <c r="C651" s="260"/>
      <c r="D651" s="260"/>
      <c r="E651" s="260"/>
      <c r="F651" s="300" t="str">
        <f>Players!$C$1</f>
        <v>Enter Division Name</v>
      </c>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301"/>
      <c r="AF651" s="301"/>
      <c r="AG651" s="301"/>
      <c r="AH651" s="302" t="s">
        <v>10</v>
      </c>
      <c r="AI651" s="303"/>
      <c r="AJ651" s="303"/>
      <c r="AK651" s="306" t="str">
        <f>Players!$G$1</f>
        <v>Enter Date</v>
      </c>
      <c r="AL651" s="307"/>
      <c r="AM651" s="307"/>
      <c r="AN651" s="307"/>
      <c r="AO651" s="308"/>
      <c r="AQ651" s="154" t="str">
        <f>CONCATENATE($A655," ",$D655,","," ",$F653)</f>
        <v>Group: 11, Men's Singles</v>
      </c>
      <c r="AR651" s="155"/>
      <c r="AS651" s="155"/>
      <c r="AT651" s="155"/>
      <c r="AU651" s="155"/>
      <c r="AV651" s="155"/>
      <c r="AW651" s="155"/>
      <c r="AX651" s="155"/>
      <c r="AY651" s="155"/>
      <c r="AZ651" s="155"/>
      <c r="BA651" s="155"/>
      <c r="BB651" s="155"/>
      <c r="BC651" s="156"/>
      <c r="BD651" s="163">
        <f>A668</f>
        <v>1</v>
      </c>
      <c r="BE651" s="164"/>
      <c r="BF651" s="183" t="str">
        <f>C668</f>
        <v>A</v>
      </c>
      <c r="BG651" s="185" t="str">
        <f>IF(VLOOKUP($BF651,$A657:$C663,3,FALSE)=0,"",CONCATENATE(VLOOKUP(VLOOKUP($BF651,$A657:$C663,3,FALSE),Players!$C:$G,4,FALSE)," ",VLOOKUP($BF651,$A657:$C663,3,FALSE)," ",IF(ISERROR(VLOOKUP(VLOOKUP($BF651,$A657:$C663,3,FALSE),Players!$C:$G,5,FALSE)),"()",CONCATENATE("(",VLOOKUP(VLOOKUP($BF651,$A657:$C663,3,FALSE),Players!$C:$G,5,FALSE),")"))))</f>
        <v/>
      </c>
      <c r="BH651" s="186"/>
      <c r="BI651" s="186"/>
      <c r="BJ651" s="186"/>
      <c r="BK651" s="186"/>
      <c r="BL651" s="186"/>
      <c r="BM651" s="186"/>
      <c r="BN651" s="186"/>
      <c r="BO651" s="186"/>
      <c r="BP651" s="186"/>
      <c r="BQ651" s="186"/>
      <c r="BR651" s="186"/>
      <c r="BS651" s="186"/>
      <c r="BT651" s="186"/>
      <c r="BU651" s="187"/>
      <c r="BV651" s="170" t="str">
        <f>IF(D668&lt;&gt;"",D668,"")</f>
        <v/>
      </c>
      <c r="BW651" s="171"/>
      <c r="BX651" s="170" t="str">
        <f>IF(F668&lt;&gt;"",F668,"")</f>
        <v/>
      </c>
      <c r="BY651" s="171"/>
      <c r="BZ651" s="170" t="str">
        <f>IF(H668&lt;&gt;"",H668,"")</f>
        <v/>
      </c>
      <c r="CA651" s="171"/>
      <c r="CB651" s="170" t="str">
        <f>IF(J668&lt;&gt;"",J668,"")</f>
        <v/>
      </c>
      <c r="CC651" s="171"/>
      <c r="CD651" s="170" t="str">
        <f>IF(L668&lt;&gt;"",L668,"")</f>
        <v/>
      </c>
      <c r="CE651" s="171"/>
      <c r="CF651" s="174" t="str">
        <f>IF($CD651=$CD653,IF($CB651=$CB653,IF($BZ651&lt;&gt;"",IF($BZ651&gt;$BZ653,"W","L"),""),IF($CB651&gt;$CB653,"W","L")),IF($CD651&gt;$CD653,"W","L"))</f>
        <v/>
      </c>
    </row>
    <row r="652" spans="1:84" ht="11.25" customHeight="1">
      <c r="A652" s="261"/>
      <c r="B652" s="262"/>
      <c r="C652" s="262"/>
      <c r="D652" s="262"/>
      <c r="E652" s="26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282"/>
      <c r="AE652" s="282"/>
      <c r="AF652" s="282"/>
      <c r="AG652" s="282"/>
      <c r="AH652" s="304"/>
      <c r="AI652" s="305"/>
      <c r="AJ652" s="305"/>
      <c r="AK652" s="309"/>
      <c r="AL652" s="309"/>
      <c r="AM652" s="309"/>
      <c r="AN652" s="309"/>
      <c r="AO652" s="310"/>
      <c r="AQ652" s="157"/>
      <c r="AR652" s="158"/>
      <c r="AS652" s="158"/>
      <c r="AT652" s="158"/>
      <c r="AU652" s="158"/>
      <c r="AV652" s="158"/>
      <c r="AW652" s="158"/>
      <c r="AX652" s="158"/>
      <c r="AY652" s="158"/>
      <c r="AZ652" s="158"/>
      <c r="BA652" s="158"/>
      <c r="BB652" s="158"/>
      <c r="BC652" s="159"/>
      <c r="BD652" s="165"/>
      <c r="BE652" s="166"/>
      <c r="BF652" s="184"/>
      <c r="BG652" s="188"/>
      <c r="BH652" s="189"/>
      <c r="BI652" s="189"/>
      <c r="BJ652" s="189"/>
      <c r="BK652" s="189"/>
      <c r="BL652" s="189"/>
      <c r="BM652" s="189"/>
      <c r="BN652" s="189"/>
      <c r="BO652" s="189"/>
      <c r="BP652" s="189"/>
      <c r="BQ652" s="189"/>
      <c r="BR652" s="189"/>
      <c r="BS652" s="189"/>
      <c r="BT652" s="189"/>
      <c r="BU652" s="190"/>
      <c r="BV652" s="172"/>
      <c r="BW652" s="173"/>
      <c r="BX652" s="172"/>
      <c r="BY652" s="173"/>
      <c r="BZ652" s="172"/>
      <c r="CA652" s="173"/>
      <c r="CB652" s="172"/>
      <c r="CC652" s="173"/>
      <c r="CD652" s="172"/>
      <c r="CE652" s="173"/>
      <c r="CF652" s="174"/>
    </row>
    <row r="653" spans="1:84" ht="11.25" customHeight="1">
      <c r="A653" s="266" t="s">
        <v>11</v>
      </c>
      <c r="B653" s="267"/>
      <c r="C653" s="267"/>
      <c r="D653" s="277" t="s">
        <v>12</v>
      </c>
      <c r="E653" s="278"/>
      <c r="F653" s="280" t="str">
        <f>Players!$A$3</f>
        <v>Men's Singles</v>
      </c>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1"/>
      <c r="AD653" s="281"/>
      <c r="AE653" s="281"/>
      <c r="AF653" s="281"/>
      <c r="AG653" s="281"/>
      <c r="AH653" s="302" t="s">
        <v>13</v>
      </c>
      <c r="AI653" s="303"/>
      <c r="AJ653" s="303"/>
      <c r="AK653" s="311" t="s">
        <v>32</v>
      </c>
      <c r="AL653" s="311"/>
      <c r="AM653" s="311"/>
      <c r="AN653" s="311"/>
      <c r="AO653" s="312"/>
      <c r="AQ653" s="157"/>
      <c r="AR653" s="158"/>
      <c r="AS653" s="158"/>
      <c r="AT653" s="158"/>
      <c r="AU653" s="158"/>
      <c r="AV653" s="158"/>
      <c r="AW653" s="158"/>
      <c r="AX653" s="158"/>
      <c r="AY653" s="158"/>
      <c r="AZ653" s="158"/>
      <c r="BA653" s="158"/>
      <c r="BB653" s="158"/>
      <c r="BC653" s="159"/>
      <c r="BD653" s="165"/>
      <c r="BE653" s="166"/>
      <c r="BF653" s="175" t="str">
        <f>C670</f>
        <v>C</v>
      </c>
      <c r="BG653" s="177" t="str">
        <f>IF(VLOOKUP($BF653,$A657:$C663,3,FALSE)=0,"",CONCATENATE(VLOOKUP(VLOOKUP($BF653,$A657:$C663,3,FALSE),Players!$C:$G,4,FALSE)," ",VLOOKUP($BF653,$A657:$C663,3,FALSE)," ",IF(ISERROR(VLOOKUP(VLOOKUP($BF653,$A657:$C663,3,FALSE),Players!$C:$G,5,FALSE)),"()",CONCATENATE("(",VLOOKUP(VLOOKUP($BF653,$A657:$C663,3,FALSE),Players!$C:$G,5,FALSE),")"))))</f>
        <v/>
      </c>
      <c r="BH653" s="178"/>
      <c r="BI653" s="178"/>
      <c r="BJ653" s="178"/>
      <c r="BK653" s="178"/>
      <c r="BL653" s="178"/>
      <c r="BM653" s="178"/>
      <c r="BN653" s="178"/>
      <c r="BO653" s="178"/>
      <c r="BP653" s="178"/>
      <c r="BQ653" s="178"/>
      <c r="BR653" s="178"/>
      <c r="BS653" s="178"/>
      <c r="BT653" s="178"/>
      <c r="BU653" s="179"/>
      <c r="BV653" s="150" t="str">
        <f>IF(D670&lt;&gt;"",D670,"")</f>
        <v/>
      </c>
      <c r="BW653" s="151"/>
      <c r="BX653" s="150" t="str">
        <f>IF(F670&lt;&gt;"",F670,"")</f>
        <v/>
      </c>
      <c r="BY653" s="151"/>
      <c r="BZ653" s="150" t="str">
        <f>IF(H670&lt;&gt;"",H670,"")</f>
        <v/>
      </c>
      <c r="CA653" s="151"/>
      <c r="CB653" s="150" t="str">
        <f>IF(J670&lt;&gt;"",J670,"")</f>
        <v/>
      </c>
      <c r="CC653" s="151"/>
      <c r="CD653" s="150" t="str">
        <f>IF(L670&lt;&gt;"",L670,"")</f>
        <v/>
      </c>
      <c r="CE653" s="151"/>
      <c r="CF653" s="174" t="str">
        <f>IF($CF651&lt;&gt;"",IF(CF651="W","L","W"),"")</f>
        <v/>
      </c>
    </row>
    <row r="654" spans="1:84" ht="11.25" customHeight="1" thickBot="1">
      <c r="A654" s="275"/>
      <c r="B654" s="276"/>
      <c r="C654" s="276"/>
      <c r="D654" s="279"/>
      <c r="E654" s="279"/>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282"/>
      <c r="AF654" s="282"/>
      <c r="AG654" s="282"/>
      <c r="AH654" s="304"/>
      <c r="AI654" s="305"/>
      <c r="AJ654" s="305"/>
      <c r="AK654" s="313"/>
      <c r="AL654" s="313"/>
      <c r="AM654" s="313"/>
      <c r="AN654" s="313"/>
      <c r="AO654" s="314"/>
      <c r="AQ654" s="160"/>
      <c r="AR654" s="161"/>
      <c r="AS654" s="161"/>
      <c r="AT654" s="161"/>
      <c r="AU654" s="161"/>
      <c r="AV654" s="161"/>
      <c r="AW654" s="161"/>
      <c r="AX654" s="161"/>
      <c r="AY654" s="161"/>
      <c r="AZ654" s="161"/>
      <c r="BA654" s="161"/>
      <c r="BB654" s="161"/>
      <c r="BC654" s="162"/>
      <c r="BD654" s="167"/>
      <c r="BE654" s="168"/>
      <c r="BF654" s="176"/>
      <c r="BG654" s="180"/>
      <c r="BH654" s="181"/>
      <c r="BI654" s="181"/>
      <c r="BJ654" s="181"/>
      <c r="BK654" s="181"/>
      <c r="BL654" s="181"/>
      <c r="BM654" s="181"/>
      <c r="BN654" s="181"/>
      <c r="BO654" s="181"/>
      <c r="BP654" s="181"/>
      <c r="BQ654" s="181"/>
      <c r="BR654" s="181"/>
      <c r="BS654" s="181"/>
      <c r="BT654" s="181"/>
      <c r="BU654" s="182"/>
      <c r="BV654" s="152"/>
      <c r="BW654" s="153"/>
      <c r="BX654" s="152"/>
      <c r="BY654" s="153"/>
      <c r="BZ654" s="152"/>
      <c r="CA654" s="153"/>
      <c r="CB654" s="152"/>
      <c r="CC654" s="153"/>
      <c r="CD654" s="152"/>
      <c r="CE654" s="153"/>
      <c r="CF654" s="174"/>
    </row>
    <row r="655" spans="1:84" ht="11.25" customHeight="1">
      <c r="A655" s="259" t="s">
        <v>15</v>
      </c>
      <c r="B655" s="260"/>
      <c r="C655" s="260"/>
      <c r="D655" s="264">
        <v>11</v>
      </c>
      <c r="E655" s="264"/>
      <c r="F655" s="266" t="s">
        <v>16</v>
      </c>
      <c r="G655" s="267"/>
      <c r="H655" s="267"/>
      <c r="I655" s="283"/>
      <c r="J655" s="284"/>
      <c r="K655" s="285"/>
      <c r="L655" s="285"/>
      <c r="M655" s="285"/>
      <c r="N655" s="271"/>
      <c r="O655" s="271"/>
      <c r="P655" s="271"/>
      <c r="Q655" s="271"/>
      <c r="R655" s="271"/>
      <c r="S655" s="271"/>
      <c r="T655" s="271"/>
      <c r="U655" s="271"/>
      <c r="V655" s="271"/>
      <c r="W655" s="271"/>
      <c r="X655" s="271"/>
      <c r="Y655" s="271"/>
      <c r="Z655" s="271"/>
      <c r="AA655" s="271"/>
      <c r="AB655" s="271"/>
      <c r="AC655" s="272"/>
      <c r="AD655" s="150" t="s">
        <v>17</v>
      </c>
      <c r="AE655" s="270"/>
      <c r="AF655" s="288" t="s">
        <v>18</v>
      </c>
      <c r="AG655" s="270"/>
      <c r="AH655" s="288" t="s">
        <v>19</v>
      </c>
      <c r="AI655" s="270"/>
      <c r="AJ655" s="288" t="s">
        <v>20</v>
      </c>
      <c r="AK655" s="290"/>
      <c r="AL655" s="292" t="s">
        <v>21</v>
      </c>
      <c r="AM655" s="293"/>
      <c r="AN655" s="296" t="s">
        <v>22</v>
      </c>
      <c r="AO655" s="297"/>
      <c r="AQ655" s="126"/>
      <c r="AR655" s="126"/>
      <c r="AS655" s="126"/>
      <c r="AT655" s="126"/>
      <c r="AU655" s="126"/>
      <c r="AV655" s="126"/>
      <c r="AW655" s="126"/>
      <c r="AX655" s="126"/>
      <c r="AY655" s="126"/>
      <c r="AZ655" s="126"/>
      <c r="BA655" s="126"/>
      <c r="BB655" s="126"/>
      <c r="BC655" s="126"/>
      <c r="BV655" s="169" t="str">
        <f>IF(CF651&lt;&gt;"",IF(AND(AND(BV651&gt;-1,BV653&gt;-1),OR(BV651&gt;10,BV653&gt;10),ABS(BV651-BV653)&gt;1,IF(OR(BV651&gt;11,BV653&gt;11),ABS(BV651-BV653)=2,TRUE),BV651=INT(BV651),BV653=INT(BV653)),"","Error"),"")</f>
        <v/>
      </c>
      <c r="BW655" s="169"/>
      <c r="BX655" s="169" t="str">
        <f>IF(CF651&lt;&gt;"",IF(AND(AND(BX651&gt;-1,BX653&gt;-1),OR(BX651&gt;10,BX653&gt;10),ABS(BX651-BX653)&gt;1,IF(OR(BX651&gt;11,BX653&gt;11),ABS(BX651-BX653)=2,TRUE),BX651=INT(BX651),BX653=INT(BX653)),"","Error"),"")</f>
        <v/>
      </c>
      <c r="BY655" s="169"/>
      <c r="BZ655" s="169" t="str">
        <f>IF(CF651&lt;&gt;"",IF(AND(AND(BZ651&gt;-1,BZ653&gt;-1),OR(BZ651&gt;10,BZ653&gt;10),ABS(BZ651-BZ653)&gt;1,IF(OR(BZ651&gt;11,BZ653&gt;11),ABS(BZ651-BZ653)=2,TRUE),BZ651=INT(BZ651),BZ653=INT(BZ653)),"","Error"),"")</f>
        <v/>
      </c>
      <c r="CA655" s="169"/>
      <c r="CB655" s="169" t="str">
        <f>IF(AND(CF651&lt;&gt;"",CB651&lt;&gt;""),IF(AND(AND(CB651&gt;-1,CB653&gt;-1),OR(CB651&gt;10,CB653&gt;10),ABS(CB651-CB653)&gt;1,IF(OR(CB651&gt;11,CB653&gt;11),ABS(CB651-CB653)=2,TRUE),CB651=INT(CB651),CB653=INT(CB653)),"","Error"),"")</f>
        <v/>
      </c>
      <c r="CC655" s="169"/>
      <c r="CD655" s="169" t="str">
        <f>IF(AND(CF651&lt;&gt;"",CD651&lt;&gt;""),IF(AND(AND(CD651&gt;-1,CD653&gt;-1),OR(CD651&gt;10,CD653&gt;10),ABS(CD651-CD653)&gt;1,IF(OR(CD651&gt;11,CD653&gt;11),ABS(CD651-CD653)=2,TRUE),CD651=INT(CD651),CD653=INT(CD653)),"","Error"),"")</f>
        <v/>
      </c>
      <c r="CE655" s="169"/>
    </row>
    <row r="656" spans="1:84" ht="11.25" customHeight="1" thickBot="1">
      <c r="A656" s="261"/>
      <c r="B656" s="262"/>
      <c r="C656" s="263"/>
      <c r="D656" s="265"/>
      <c r="E656" s="265"/>
      <c r="F656" s="268"/>
      <c r="G656" s="269"/>
      <c r="H656" s="269"/>
      <c r="I656" s="286"/>
      <c r="J656" s="286"/>
      <c r="K656" s="287"/>
      <c r="L656" s="287"/>
      <c r="M656" s="287"/>
      <c r="N656" s="273"/>
      <c r="O656" s="273"/>
      <c r="P656" s="273"/>
      <c r="Q656" s="273"/>
      <c r="R656" s="273"/>
      <c r="S656" s="273"/>
      <c r="T656" s="273"/>
      <c r="U656" s="273"/>
      <c r="V656" s="273"/>
      <c r="W656" s="273"/>
      <c r="X656" s="273"/>
      <c r="Y656" s="273"/>
      <c r="Z656" s="273"/>
      <c r="AA656" s="273"/>
      <c r="AB656" s="273"/>
      <c r="AC656" s="274"/>
      <c r="AD656" s="194"/>
      <c r="AE656" s="195"/>
      <c r="AF656" s="289"/>
      <c r="AG656" s="195"/>
      <c r="AH656" s="289"/>
      <c r="AI656" s="195"/>
      <c r="AJ656" s="289"/>
      <c r="AK656" s="291"/>
      <c r="AL656" s="294"/>
      <c r="AM656" s="295"/>
      <c r="AN656" s="298"/>
      <c r="AO656" s="299"/>
      <c r="AQ656" s="126"/>
      <c r="AR656" s="126"/>
      <c r="AS656" s="126"/>
      <c r="AT656" s="126"/>
      <c r="AU656" s="126"/>
      <c r="AV656" s="126"/>
      <c r="AW656" s="126"/>
      <c r="AX656" s="126"/>
      <c r="AY656" s="126"/>
      <c r="AZ656" s="126"/>
      <c r="BA656" s="126"/>
      <c r="BB656" s="126"/>
      <c r="BC656" s="126"/>
    </row>
    <row r="657" spans="1:167" ht="11.25" customHeight="1">
      <c r="A657" s="210" t="str">
        <f>AD655</f>
        <v>A</v>
      </c>
      <c r="B657" s="211"/>
      <c r="C657" s="214"/>
      <c r="D657" s="215"/>
      <c r="E657" s="215"/>
      <c r="F657" s="215"/>
      <c r="G657" s="215"/>
      <c r="H657" s="215"/>
      <c r="I657" s="215"/>
      <c r="J657" s="215"/>
      <c r="K657" s="215"/>
      <c r="L657" s="215"/>
      <c r="M657" s="215"/>
      <c r="N657" s="215"/>
      <c r="O657" s="215"/>
      <c r="P657" s="215"/>
      <c r="Q657" s="215"/>
      <c r="R657" s="215"/>
      <c r="S657" s="215"/>
      <c r="T657" s="215"/>
      <c r="U657" s="215"/>
      <c r="V657" s="215"/>
      <c r="W657" s="215"/>
      <c r="X657" s="215"/>
      <c r="Y657" s="215"/>
      <c r="Z657" s="215"/>
      <c r="AA657" s="215"/>
      <c r="AB657" s="215"/>
      <c r="AC657" s="216"/>
      <c r="AD657" s="250"/>
      <c r="AE657" s="229"/>
      <c r="AF657" s="252" t="str">
        <f>IF($D653="1P",IF(Z672=Z674,IF(X672=X674,IF(V672&lt;&gt;"",IF(V672&gt;V674,"W","L"),""),IF(X672&gt;X674,"W","L")),IF(Z672&gt;Z674,"W","L")),IF(L676=L678,IF(J676=J678,IF(H676&lt;&gt;"",IF(H676&gt;H678,"W","L"),""),IF(J676&gt;J678,"W","L")),IF(L676&gt;L678,"W","L")))</f>
        <v/>
      </c>
      <c r="AG657" s="253"/>
      <c r="AH657" s="252" t="str">
        <f>IF($D653="1P",IF(L676=L678,IF(J676=J678,IF(H676&lt;&gt;"",IF(H676&gt;H678,"W","L"),""),IF(J676&gt;J678,"W","L")),IF(L676&gt;L678,"W","L")),IF(L668=L670,IF(J668=J670,IF(H668&lt;&gt;"",IF(H668&gt;H670,"W","L"),""),IF(J668&gt;J670,"W","L")),IF(L668&gt;L670,"W","L")))</f>
        <v/>
      </c>
      <c r="AI657" s="253"/>
      <c r="AJ657" s="252" t="str">
        <f>IF($D653="1P",IF(L668=L670,IF(J668=J670,IF(H668&lt;&gt;"",IF(H668&gt;H670,"W","L"),""),IF(J668&gt;J670,"W","L")),IF(L668&gt;L670,"W","L")),IF(Z672=Z674,IF(X672=X674,IF(V672&lt;&gt;"",IF(V672&gt;V674,"W","L"),""),IF(X672&gt;X674,"W","L")),IF(Z672&gt;Z674,"W","L")))</f>
        <v/>
      </c>
      <c r="AK657" s="253"/>
      <c r="AL657" s="254" t="str">
        <f>IF(OR(COUNTIF(AD657:AJ657,"W"),COUNTIF(AD657:AJ657,"L")),COUNTIF(AD657:AJ657,"W")*2+COUNTIF(AD657:AJ657,"L"),"")</f>
        <v/>
      </c>
      <c r="AM657" s="255"/>
      <c r="AN657" s="256" t="str">
        <f>IF(AL657&lt;&gt;"",RANK(AL657,AL657:AL663,0),"")</f>
        <v/>
      </c>
      <c r="AO657" s="257"/>
      <c r="AQ657" s="127"/>
      <c r="AR657" s="127"/>
      <c r="AS657" s="127"/>
      <c r="AT657" s="127"/>
      <c r="AU657" s="127"/>
      <c r="AV657" s="127"/>
      <c r="AW657" s="127"/>
      <c r="AX657" s="127"/>
      <c r="AY657" s="127"/>
      <c r="AZ657" s="127"/>
      <c r="BA657" s="127"/>
      <c r="BB657" s="127"/>
      <c r="BC657" s="127"/>
      <c r="BD657" s="40"/>
      <c r="BE657" s="40"/>
      <c r="BF657" s="40"/>
      <c r="BG657" s="40"/>
      <c r="BH657" s="40"/>
      <c r="BI657" s="40"/>
      <c r="BJ657" s="40"/>
      <c r="BK657" s="40"/>
      <c r="BL657" s="40"/>
      <c r="BM657" s="40"/>
      <c r="BN657" s="40"/>
      <c r="BO657" s="40"/>
      <c r="BP657" s="40"/>
      <c r="BQ657" s="40"/>
      <c r="BR657" s="40"/>
      <c r="BS657" s="40"/>
      <c r="BT657" s="40"/>
      <c r="BU657" s="40"/>
      <c r="BV657" s="40"/>
      <c r="BW657" s="40"/>
      <c r="BX657" s="40"/>
      <c r="BY657" s="40"/>
      <c r="BZ657" s="40"/>
      <c r="CA657" s="40"/>
      <c r="CB657" s="40"/>
      <c r="CC657" s="40"/>
      <c r="CD657" s="40"/>
      <c r="CE657" s="40"/>
      <c r="CF657" s="40"/>
    </row>
    <row r="658" spans="1:167" ht="11.25" customHeight="1">
      <c r="A658" s="212"/>
      <c r="B658" s="213"/>
      <c r="C658" s="217"/>
      <c r="D658" s="218"/>
      <c r="E658" s="218"/>
      <c r="F658" s="218"/>
      <c r="G658" s="218"/>
      <c r="H658" s="218"/>
      <c r="I658" s="218"/>
      <c r="J658" s="218"/>
      <c r="K658" s="218"/>
      <c r="L658" s="218"/>
      <c r="M658" s="218"/>
      <c r="N658" s="218"/>
      <c r="O658" s="218"/>
      <c r="P658" s="218"/>
      <c r="Q658" s="218"/>
      <c r="R658" s="218"/>
      <c r="S658" s="218"/>
      <c r="T658" s="218"/>
      <c r="U658" s="218"/>
      <c r="V658" s="218"/>
      <c r="W658" s="218"/>
      <c r="X658" s="218"/>
      <c r="Y658" s="218"/>
      <c r="Z658" s="218"/>
      <c r="AA658" s="218"/>
      <c r="AB658" s="218"/>
      <c r="AC658" s="219"/>
      <c r="AD658" s="251"/>
      <c r="AE658" s="236"/>
      <c r="AF658" s="234"/>
      <c r="AG658" s="233"/>
      <c r="AH658" s="234"/>
      <c r="AI658" s="233"/>
      <c r="AJ658" s="234"/>
      <c r="AK658" s="233"/>
      <c r="AL658" s="241"/>
      <c r="AM658" s="240"/>
      <c r="AN658" s="258"/>
      <c r="AO658" s="243"/>
      <c r="AQ658" s="128"/>
      <c r="AR658" s="128"/>
      <c r="AS658" s="128"/>
      <c r="AT658" s="128"/>
      <c r="AU658" s="128"/>
      <c r="AV658" s="128"/>
      <c r="AW658" s="128"/>
      <c r="AX658" s="128"/>
      <c r="AY658" s="128"/>
      <c r="AZ658" s="128"/>
      <c r="BA658" s="128"/>
      <c r="BB658" s="128"/>
      <c r="BC658" s="128"/>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row>
    <row r="659" spans="1:167" ht="11.25" customHeight="1">
      <c r="A659" s="210" t="str">
        <f>AF655</f>
        <v>B</v>
      </c>
      <c r="B659" s="211"/>
      <c r="C659" s="214"/>
      <c r="D659" s="215"/>
      <c r="E659" s="215"/>
      <c r="F659" s="215"/>
      <c r="G659" s="215"/>
      <c r="H659" s="215"/>
      <c r="I659" s="215"/>
      <c r="J659" s="215"/>
      <c r="K659" s="215"/>
      <c r="L659" s="215"/>
      <c r="M659" s="215"/>
      <c r="N659" s="215"/>
      <c r="O659" s="215"/>
      <c r="P659" s="215"/>
      <c r="Q659" s="215"/>
      <c r="R659" s="215"/>
      <c r="S659" s="215"/>
      <c r="T659" s="215"/>
      <c r="U659" s="215"/>
      <c r="V659" s="215"/>
      <c r="W659" s="215"/>
      <c r="X659" s="215"/>
      <c r="Y659" s="215"/>
      <c r="Z659" s="215"/>
      <c r="AA659" s="215"/>
      <c r="AB659" s="215"/>
      <c r="AC659" s="216"/>
      <c r="AD659" s="220" t="str">
        <f>IF(AF657&lt;&gt;"",IF(AF657="W","L","W"),"")</f>
        <v/>
      </c>
      <c r="AE659" s="221"/>
      <c r="AF659" s="228"/>
      <c r="AG659" s="229"/>
      <c r="AH659" s="227" t="str">
        <f>IF($D653="1P",IF(L672=L674,IF(J672=J674,IF(H672&lt;&gt;"",IF(H672&gt;H674,"W","L"),""),IF(J672&gt;J674,"W","L")),IF(L672&gt;L674,"W","L")),IF(Z676=Z678,IF(X676=X678,IF(V676&lt;&gt;"",IF(V676&gt;V678,"W","L"),""),IF(X676&gt;X678,"W","L")),IF(Z676&gt;Z678,"W","L")))</f>
        <v/>
      </c>
      <c r="AI659" s="221"/>
      <c r="AJ659" s="227" t="str">
        <f>IF($D653="1P",IF(Z668=Z670,IF(X668=X670,IF(V668&lt;&gt;"",IF(V668&gt;V670,"W","L"),""),IF(X668&gt;X670,"W","L")),IF(Z668&gt;Z670,"W","L")),IF(L672=L674,IF(J672=J674,IF(H672&lt;&gt;"",IF(H672&gt;H674,"W","L"),""),IF(J672&gt;J674,"W","L")),IF(L672&gt;L674,"W","L")))</f>
        <v/>
      </c>
      <c r="AK659" s="237"/>
      <c r="AL659" s="239" t="str">
        <f>IF(OR(COUNTIF(AD659:AJ659,"W"),COUNTIF(AD659:AJ659,"L")),COUNTIF(AD659:AJ659,"W")*2+COUNTIF(AD659:AJ659,"L"),"")</f>
        <v/>
      </c>
      <c r="AM659" s="240"/>
      <c r="AN659" s="242" t="str">
        <f>IF(AL659&lt;&gt;"",RANK(AL659,AL657:AL663,0),"")</f>
        <v/>
      </c>
      <c r="AO659" s="243"/>
      <c r="AQ659" s="126"/>
      <c r="AR659" s="126"/>
      <c r="AS659" s="126"/>
      <c r="AT659" s="126"/>
      <c r="AU659" s="126"/>
      <c r="AV659" s="126"/>
      <c r="AW659" s="126"/>
      <c r="AX659" s="126"/>
      <c r="AY659" s="126"/>
      <c r="AZ659" s="126"/>
      <c r="BA659" s="126"/>
      <c r="BB659" s="126"/>
      <c r="BC659" s="126"/>
    </row>
    <row r="660" spans="1:167" ht="11.25" customHeight="1" thickBot="1">
      <c r="A660" s="212"/>
      <c r="B660" s="213"/>
      <c r="C660" s="217"/>
      <c r="D660" s="218"/>
      <c r="E660" s="218"/>
      <c r="F660" s="218"/>
      <c r="G660" s="218"/>
      <c r="H660" s="218"/>
      <c r="I660" s="218"/>
      <c r="J660" s="218"/>
      <c r="K660" s="218"/>
      <c r="L660" s="218"/>
      <c r="M660" s="218"/>
      <c r="N660" s="218"/>
      <c r="O660" s="218"/>
      <c r="P660" s="218"/>
      <c r="Q660" s="218"/>
      <c r="R660" s="218"/>
      <c r="S660" s="218"/>
      <c r="T660" s="218"/>
      <c r="U660" s="218"/>
      <c r="V660" s="218"/>
      <c r="W660" s="218"/>
      <c r="X660" s="218"/>
      <c r="Y660" s="218"/>
      <c r="Z660" s="218"/>
      <c r="AA660" s="218"/>
      <c r="AB660" s="218"/>
      <c r="AC660" s="219"/>
      <c r="AD660" s="232"/>
      <c r="AE660" s="233"/>
      <c r="AF660" s="235"/>
      <c r="AG660" s="236"/>
      <c r="AH660" s="234"/>
      <c r="AI660" s="233"/>
      <c r="AJ660" s="234"/>
      <c r="AK660" s="238"/>
      <c r="AL660" s="241"/>
      <c r="AM660" s="240"/>
      <c r="AN660" s="258"/>
      <c r="AO660" s="243"/>
      <c r="AQ660" s="127"/>
      <c r="AR660" s="127"/>
      <c r="AS660" s="127"/>
      <c r="AT660" s="127"/>
      <c r="AU660" s="127"/>
      <c r="AV660" s="127"/>
      <c r="AW660" s="127"/>
      <c r="AX660" s="127"/>
      <c r="AY660" s="127"/>
      <c r="AZ660" s="127"/>
      <c r="BA660" s="127"/>
      <c r="BB660" s="127"/>
      <c r="BC660" s="127"/>
      <c r="BD660" s="40"/>
      <c r="BE660" s="40"/>
      <c r="BF660" s="40"/>
      <c r="BG660" s="40"/>
      <c r="BH660" s="40"/>
      <c r="BI660" s="40"/>
      <c r="BJ660" s="40"/>
      <c r="BK660" s="40"/>
      <c r="BL660" s="40"/>
      <c r="BM660" s="40"/>
      <c r="BN660" s="40"/>
      <c r="BO660" s="40"/>
      <c r="BP660" s="40"/>
      <c r="BQ660" s="40"/>
      <c r="BR660" s="40"/>
      <c r="BS660" s="40"/>
      <c r="BT660" s="40"/>
      <c r="BU660" s="40"/>
      <c r="BV660" s="40"/>
      <c r="BW660" s="40"/>
      <c r="BX660" s="40"/>
      <c r="BY660" s="40"/>
      <c r="BZ660" s="40"/>
      <c r="CA660" s="40"/>
      <c r="CB660" s="40"/>
      <c r="CC660" s="40"/>
      <c r="CD660" s="40"/>
      <c r="CE660" s="40"/>
    </row>
    <row r="661" spans="1:167" ht="11.25" customHeight="1">
      <c r="A661" s="210" t="str">
        <f>AH655</f>
        <v>C</v>
      </c>
      <c r="B661" s="211"/>
      <c r="C661" s="214"/>
      <c r="D661" s="215"/>
      <c r="E661" s="215"/>
      <c r="F661" s="215"/>
      <c r="G661" s="215"/>
      <c r="H661" s="215"/>
      <c r="I661" s="215"/>
      <c r="J661" s="215"/>
      <c r="K661" s="215"/>
      <c r="L661" s="215"/>
      <c r="M661" s="215"/>
      <c r="N661" s="215"/>
      <c r="O661" s="215"/>
      <c r="P661" s="215"/>
      <c r="Q661" s="215"/>
      <c r="R661" s="215"/>
      <c r="S661" s="215"/>
      <c r="T661" s="215"/>
      <c r="U661" s="215"/>
      <c r="V661" s="215"/>
      <c r="W661" s="215"/>
      <c r="X661" s="215"/>
      <c r="Y661" s="215"/>
      <c r="Z661" s="215"/>
      <c r="AA661" s="215"/>
      <c r="AB661" s="215"/>
      <c r="AC661" s="216"/>
      <c r="AD661" s="220" t="str">
        <f>IF(AH657&lt;&gt;"",IF(AH657="W","L","W"),"")</f>
        <v/>
      </c>
      <c r="AE661" s="221"/>
      <c r="AF661" s="227" t="str">
        <f>IF(AH659&lt;&gt;"",IF(AH659="W","L","W"),"")</f>
        <v/>
      </c>
      <c r="AG661" s="221"/>
      <c r="AH661" s="228"/>
      <c r="AI661" s="229"/>
      <c r="AJ661" s="227" t="str">
        <f>IF($D653="1P",IF(Z676=Z678,IF(X676=X678,IF(V676&lt;&gt;"",IF(V676&gt;V678,"W","L"),""),IF(X676&gt;X678,"W","L")),IF(Z676&gt;Z678,"W","L")),IF(Z668=Z670,IF(X668=X670,IF(V668&lt;&gt;"",IF(V668&gt;V670,"W","L"),""),IF(X668&gt;X670,"W","L")),IF(Z668&gt;Z670,"W","L")))</f>
        <v/>
      </c>
      <c r="AK661" s="237"/>
      <c r="AL661" s="239" t="str">
        <f>IF(OR(COUNTIF(AD661:AJ661,"W"),COUNTIF(AD661:AJ661,"L")),COUNTIF(AD661:AJ661,"W")*2+COUNTIF(AD661:AJ661,"L"),"")</f>
        <v/>
      </c>
      <c r="AM661" s="240"/>
      <c r="AN661" s="242" t="str">
        <f>IF(AL661&lt;&gt;"",RANK(AL661,AL657:AL663,0),"")</f>
        <v/>
      </c>
      <c r="AO661" s="243"/>
      <c r="AQ661" s="154" t="str">
        <f>CONCATENATE($A655," ",$D655,","," ",$F653)</f>
        <v>Group: 11, Men's Singles</v>
      </c>
      <c r="AR661" s="155"/>
      <c r="AS661" s="155"/>
      <c r="AT661" s="155"/>
      <c r="AU661" s="155"/>
      <c r="AV661" s="155"/>
      <c r="AW661" s="155"/>
      <c r="AX661" s="155"/>
      <c r="AY661" s="155"/>
      <c r="AZ661" s="155"/>
      <c r="BA661" s="155"/>
      <c r="BB661" s="155"/>
      <c r="BC661" s="156"/>
      <c r="BD661" s="163">
        <f>A672</f>
        <v>2</v>
      </c>
      <c r="BE661" s="164"/>
      <c r="BF661" s="183" t="str">
        <f>C672</f>
        <v>B</v>
      </c>
      <c r="BG661" s="185" t="str">
        <f>IF(VLOOKUP($BF661,$A657:$C663,3,FALSE)=0,"",CONCATENATE(VLOOKUP(VLOOKUP($BF661,$A657:$C663,3,FALSE),Players!$C:$G,4,FALSE)," ",VLOOKUP($BF661,$A657:$C663,3,FALSE)," ",IF(ISERROR(VLOOKUP(VLOOKUP($BF661,$A657:$C663,3,FALSE),Players!$C:$G,5,FALSE)),"()",CONCATENATE("(",VLOOKUP(VLOOKUP($BF661,$A657:$C663,3,FALSE),Players!$C:$G,5,FALSE),")"))))</f>
        <v/>
      </c>
      <c r="BH661" s="186"/>
      <c r="BI661" s="186"/>
      <c r="BJ661" s="186"/>
      <c r="BK661" s="186"/>
      <c r="BL661" s="186"/>
      <c r="BM661" s="186"/>
      <c r="BN661" s="186"/>
      <c r="BO661" s="186"/>
      <c r="BP661" s="186"/>
      <c r="BQ661" s="186"/>
      <c r="BR661" s="186"/>
      <c r="BS661" s="186"/>
      <c r="BT661" s="186"/>
      <c r="BU661" s="187"/>
      <c r="BV661" s="170" t="str">
        <f>IF(D672&lt;&gt;"",D672,"")</f>
        <v/>
      </c>
      <c r="BW661" s="171"/>
      <c r="BX661" s="170" t="str">
        <f>IF(F672&lt;&gt;"",F672,"")</f>
        <v/>
      </c>
      <c r="BY661" s="171"/>
      <c r="BZ661" s="170" t="str">
        <f>IF(H672&lt;&gt;"",H672,"")</f>
        <v/>
      </c>
      <c r="CA661" s="171"/>
      <c r="CB661" s="170" t="str">
        <f>IF(J672&lt;&gt;"",J672,"")</f>
        <v/>
      </c>
      <c r="CC661" s="171"/>
      <c r="CD661" s="170" t="str">
        <f>IF(L672&lt;&gt;"",L672,"")</f>
        <v/>
      </c>
      <c r="CE661" s="171"/>
      <c r="CF661" s="174" t="str">
        <f>IF($CD661=$CD663,IF($CB661=$CB663,IF($BZ661&lt;&gt;"",IF($BZ661&gt;$BZ663,"W","L"),""),IF($CB661&gt;$CB663,"W","L")),IF($CD661&gt;$CD663,"W","L"))</f>
        <v/>
      </c>
    </row>
    <row r="662" spans="1:167" ht="11.25" customHeight="1">
      <c r="A662" s="212"/>
      <c r="B662" s="213"/>
      <c r="C662" s="217"/>
      <c r="D662" s="218"/>
      <c r="E662" s="218"/>
      <c r="F662" s="218"/>
      <c r="G662" s="218"/>
      <c r="H662" s="218"/>
      <c r="I662" s="218"/>
      <c r="J662" s="218"/>
      <c r="K662" s="218"/>
      <c r="L662" s="218"/>
      <c r="M662" s="218"/>
      <c r="N662" s="218"/>
      <c r="O662" s="218"/>
      <c r="P662" s="218"/>
      <c r="Q662" s="218"/>
      <c r="R662" s="218"/>
      <c r="S662" s="218"/>
      <c r="T662" s="218"/>
      <c r="U662" s="218"/>
      <c r="V662" s="218"/>
      <c r="W662" s="218"/>
      <c r="X662" s="218"/>
      <c r="Y662" s="218"/>
      <c r="Z662" s="218"/>
      <c r="AA662" s="218"/>
      <c r="AB662" s="218"/>
      <c r="AC662" s="219"/>
      <c r="AD662" s="232"/>
      <c r="AE662" s="233"/>
      <c r="AF662" s="234"/>
      <c r="AG662" s="233"/>
      <c r="AH662" s="235"/>
      <c r="AI662" s="236"/>
      <c r="AJ662" s="234"/>
      <c r="AK662" s="238"/>
      <c r="AL662" s="241"/>
      <c r="AM662" s="240"/>
      <c r="AN662" s="244"/>
      <c r="AO662" s="245"/>
      <c r="AQ662" s="157"/>
      <c r="AR662" s="158"/>
      <c r="AS662" s="158"/>
      <c r="AT662" s="158"/>
      <c r="AU662" s="158"/>
      <c r="AV662" s="158"/>
      <c r="AW662" s="158"/>
      <c r="AX662" s="158"/>
      <c r="AY662" s="158"/>
      <c r="AZ662" s="158"/>
      <c r="BA662" s="158"/>
      <c r="BB662" s="158"/>
      <c r="BC662" s="159"/>
      <c r="BD662" s="165"/>
      <c r="BE662" s="166"/>
      <c r="BF662" s="184"/>
      <c r="BG662" s="188"/>
      <c r="BH662" s="189"/>
      <c r="BI662" s="189"/>
      <c r="BJ662" s="189"/>
      <c r="BK662" s="189"/>
      <c r="BL662" s="189"/>
      <c r="BM662" s="189"/>
      <c r="BN662" s="189"/>
      <c r="BO662" s="189"/>
      <c r="BP662" s="189"/>
      <c r="BQ662" s="189"/>
      <c r="BR662" s="189"/>
      <c r="BS662" s="189"/>
      <c r="BT662" s="189"/>
      <c r="BU662" s="190"/>
      <c r="BV662" s="172"/>
      <c r="BW662" s="173"/>
      <c r="BX662" s="172"/>
      <c r="BY662" s="173"/>
      <c r="BZ662" s="172"/>
      <c r="CA662" s="173"/>
      <c r="CB662" s="172"/>
      <c r="CC662" s="173"/>
      <c r="CD662" s="172"/>
      <c r="CE662" s="173"/>
      <c r="CF662" s="174"/>
    </row>
    <row r="663" spans="1:167" ht="11.25" customHeight="1">
      <c r="A663" s="210" t="str">
        <f>AJ655</f>
        <v>D</v>
      </c>
      <c r="B663" s="211"/>
      <c r="C663" s="214"/>
      <c r="D663" s="215"/>
      <c r="E663" s="215"/>
      <c r="F663" s="215"/>
      <c r="G663" s="215"/>
      <c r="H663" s="215"/>
      <c r="I663" s="215"/>
      <c r="J663" s="215"/>
      <c r="K663" s="215"/>
      <c r="L663" s="215"/>
      <c r="M663" s="215"/>
      <c r="N663" s="215"/>
      <c r="O663" s="215"/>
      <c r="P663" s="215"/>
      <c r="Q663" s="215"/>
      <c r="R663" s="215"/>
      <c r="S663" s="215"/>
      <c r="T663" s="215"/>
      <c r="U663" s="215"/>
      <c r="V663" s="215"/>
      <c r="W663" s="215"/>
      <c r="X663" s="215"/>
      <c r="Y663" s="215"/>
      <c r="Z663" s="215"/>
      <c r="AA663" s="215"/>
      <c r="AB663" s="215"/>
      <c r="AC663" s="216"/>
      <c r="AD663" s="220" t="str">
        <f>IF(AJ657&lt;&gt;"",IF(AJ657="W","L","W"),"")</f>
        <v/>
      </c>
      <c r="AE663" s="221"/>
      <c r="AF663" s="224" t="str">
        <f>IF(AJ659&lt;&gt;"",IF(AJ659="W","L","W"),"")</f>
        <v/>
      </c>
      <c r="AG663" s="225"/>
      <c r="AH663" s="227" t="str">
        <f>IF(AJ661&lt;&gt;"",IF(AJ661="W","L","W"),"")</f>
        <v/>
      </c>
      <c r="AI663" s="221"/>
      <c r="AJ663" s="228"/>
      <c r="AK663" s="229"/>
      <c r="AL663" s="239" t="str">
        <f>IF(OR(COUNTIF(AD663:AJ663,"W"),COUNTIF(AD663:AJ663,"L")),COUNTIF(AD663:AJ663,"W")*2+COUNTIF(AD663:AJ663,"L"),"")</f>
        <v/>
      </c>
      <c r="AM663" s="240"/>
      <c r="AN663" s="242" t="str">
        <f>IF(AL663&lt;&gt;"",RANK(AL663,AL657:AL663,0),"")</f>
        <v/>
      </c>
      <c r="AO663" s="243"/>
      <c r="AQ663" s="157"/>
      <c r="AR663" s="158"/>
      <c r="AS663" s="158"/>
      <c r="AT663" s="158"/>
      <c r="AU663" s="158"/>
      <c r="AV663" s="158"/>
      <c r="AW663" s="158"/>
      <c r="AX663" s="158"/>
      <c r="AY663" s="158"/>
      <c r="AZ663" s="158"/>
      <c r="BA663" s="158"/>
      <c r="BB663" s="158"/>
      <c r="BC663" s="159"/>
      <c r="BD663" s="165"/>
      <c r="BE663" s="166"/>
      <c r="BF663" s="175" t="str">
        <f>C674</f>
        <v>D</v>
      </c>
      <c r="BG663" s="177" t="str">
        <f>IF(VLOOKUP($BF663,$A657:$C663,3,FALSE)=0,"",CONCATENATE(VLOOKUP(VLOOKUP($BF663,$A657:$C663,3,FALSE),Players!$C:$G,4,FALSE)," ",VLOOKUP($BF663,$A657:$C663,3,FALSE)," ",IF(ISERROR(VLOOKUP(VLOOKUP($BF663,$A657:$C663,3,FALSE),Players!$C:$G,5,FALSE)),"()",CONCATENATE("(",VLOOKUP(VLOOKUP($BF663,$A657:$C663,3,FALSE),Players!$C:$G,5,FALSE),")"))))</f>
        <v/>
      </c>
      <c r="BH663" s="178"/>
      <c r="BI663" s="178"/>
      <c r="BJ663" s="178"/>
      <c r="BK663" s="178"/>
      <c r="BL663" s="178"/>
      <c r="BM663" s="178"/>
      <c r="BN663" s="178"/>
      <c r="BO663" s="178"/>
      <c r="BP663" s="178"/>
      <c r="BQ663" s="178"/>
      <c r="BR663" s="178"/>
      <c r="BS663" s="178"/>
      <c r="BT663" s="178"/>
      <c r="BU663" s="179"/>
      <c r="BV663" s="150" t="str">
        <f>IF(D674&lt;&gt;"",D674,"")</f>
        <v/>
      </c>
      <c r="BW663" s="151"/>
      <c r="BX663" s="150" t="str">
        <f>IF(F674&lt;&gt;"",F674,"")</f>
        <v/>
      </c>
      <c r="BY663" s="151"/>
      <c r="BZ663" s="150" t="str">
        <f>IF(H674&lt;&gt;"",H674,"")</f>
        <v/>
      </c>
      <c r="CA663" s="151"/>
      <c r="CB663" s="150" t="str">
        <f>IF(J674&lt;&gt;"",J674,"")</f>
        <v/>
      </c>
      <c r="CC663" s="151"/>
      <c r="CD663" s="150" t="str">
        <f>IF(L674&lt;&gt;"",L674,"")</f>
        <v/>
      </c>
      <c r="CE663" s="151"/>
      <c r="CF663" s="174" t="str">
        <f>IF($CF661&lt;&gt;"",IF(CF661="W","L","W"),"")</f>
        <v/>
      </c>
    </row>
    <row r="664" spans="1:167" ht="11.25" customHeight="1" thickBot="1">
      <c r="A664" s="212"/>
      <c r="B664" s="213"/>
      <c r="C664" s="217"/>
      <c r="D664" s="218"/>
      <c r="E664" s="218"/>
      <c r="F664" s="218"/>
      <c r="G664" s="218"/>
      <c r="H664" s="218"/>
      <c r="I664" s="218"/>
      <c r="J664" s="218"/>
      <c r="K664" s="218"/>
      <c r="L664" s="218"/>
      <c r="M664" s="218"/>
      <c r="N664" s="218"/>
      <c r="O664" s="218"/>
      <c r="P664" s="218"/>
      <c r="Q664" s="218"/>
      <c r="R664" s="218"/>
      <c r="S664" s="218"/>
      <c r="T664" s="218"/>
      <c r="U664" s="218"/>
      <c r="V664" s="218"/>
      <c r="W664" s="218"/>
      <c r="X664" s="218"/>
      <c r="Y664" s="218"/>
      <c r="Z664" s="218"/>
      <c r="AA664" s="218"/>
      <c r="AB664" s="218"/>
      <c r="AC664" s="219"/>
      <c r="AD664" s="222"/>
      <c r="AE664" s="223"/>
      <c r="AF664" s="226"/>
      <c r="AG664" s="223"/>
      <c r="AH664" s="226"/>
      <c r="AI664" s="223"/>
      <c r="AJ664" s="230"/>
      <c r="AK664" s="231"/>
      <c r="AL664" s="246"/>
      <c r="AM664" s="247"/>
      <c r="AN664" s="248"/>
      <c r="AO664" s="249"/>
      <c r="AQ664" s="160"/>
      <c r="AR664" s="161"/>
      <c r="AS664" s="161"/>
      <c r="AT664" s="161"/>
      <c r="AU664" s="161"/>
      <c r="AV664" s="161"/>
      <c r="AW664" s="161"/>
      <c r="AX664" s="161"/>
      <c r="AY664" s="161"/>
      <c r="AZ664" s="161"/>
      <c r="BA664" s="161"/>
      <c r="BB664" s="161"/>
      <c r="BC664" s="162"/>
      <c r="BD664" s="167"/>
      <c r="BE664" s="168"/>
      <c r="BF664" s="176"/>
      <c r="BG664" s="180"/>
      <c r="BH664" s="181"/>
      <c r="BI664" s="181"/>
      <c r="BJ664" s="181"/>
      <c r="BK664" s="181"/>
      <c r="BL664" s="181"/>
      <c r="BM664" s="181"/>
      <c r="BN664" s="181"/>
      <c r="BO664" s="181"/>
      <c r="BP664" s="181"/>
      <c r="BQ664" s="181"/>
      <c r="BR664" s="181"/>
      <c r="BS664" s="181"/>
      <c r="BT664" s="181"/>
      <c r="BU664" s="182"/>
      <c r="BV664" s="152"/>
      <c r="BW664" s="153"/>
      <c r="BX664" s="152"/>
      <c r="BY664" s="153"/>
      <c r="BZ664" s="152"/>
      <c r="CA664" s="153"/>
      <c r="CB664" s="152"/>
      <c r="CC664" s="153"/>
      <c r="CD664" s="152"/>
      <c r="CE664" s="153"/>
      <c r="CF664" s="174"/>
    </row>
    <row r="665" spans="1:167" ht="11.25" customHeight="1">
      <c r="A665" s="42"/>
      <c r="R665" s="42"/>
      <c r="S665" s="42"/>
      <c r="W665" s="42"/>
      <c r="X665" s="43"/>
      <c r="Y665" s="43"/>
      <c r="Z665" s="43"/>
      <c r="AA665" s="43"/>
      <c r="AB665" s="3"/>
      <c r="AQ665" s="126"/>
      <c r="AR665" s="126"/>
      <c r="AS665" s="126"/>
      <c r="AT665" s="126"/>
      <c r="AU665" s="126"/>
      <c r="AV665" s="126"/>
      <c r="AW665" s="126"/>
      <c r="AX665" s="126"/>
      <c r="AY665" s="126"/>
      <c r="AZ665" s="126"/>
      <c r="BA665" s="126"/>
      <c r="BB665" s="126"/>
      <c r="BC665" s="126"/>
      <c r="BV665" s="169" t="str">
        <f>IF(CF661&lt;&gt;"",IF(AND(AND(BV661&gt;-1,BV663&gt;-1),OR(BV661&gt;10,BV663&gt;10),ABS(BV661-BV663)&gt;1,IF(OR(BV661&gt;11,BV663&gt;11),ABS(BV661-BV663)=2,TRUE),BV661=INT(BV661),BV663=INT(BV663)),"","Error"),"")</f>
        <v/>
      </c>
      <c r="BW665" s="169"/>
      <c r="BX665" s="169" t="str">
        <f>IF(CF661&lt;&gt;"",IF(AND(AND(BX661&gt;-1,BX663&gt;-1),OR(BX661&gt;10,BX663&gt;10),ABS(BX661-BX663)&gt;1,IF(OR(BX661&gt;11,BX663&gt;11),ABS(BX661-BX663)=2,TRUE),BX661=INT(BX661),BX663=INT(BX663)),"","Error"),"")</f>
        <v/>
      </c>
      <c r="BY665" s="169"/>
      <c r="BZ665" s="169" t="str">
        <f>IF(CF661&lt;&gt;"",IF(AND(AND(BZ661&gt;-1,BZ663&gt;-1),OR(BZ661&gt;10,BZ663&gt;10),ABS(BZ661-BZ663)&gt;1,IF(OR(BZ661&gt;11,BZ663&gt;11),ABS(BZ661-BZ663)=2,TRUE),BZ661=INT(BZ661),BZ663=INT(BZ663)),"","Error"),"")</f>
        <v/>
      </c>
      <c r="CA665" s="169"/>
      <c r="CB665" s="169" t="str">
        <f>IF(AND(CF661&lt;&gt;"",CB661&lt;&gt;""),IF(AND(AND(CB661&gt;-1,CB663&gt;-1),OR(CB661&gt;10,CB663&gt;10),ABS(CB661-CB663)&gt;1,IF(OR(CB661&gt;11,CB663&gt;11),ABS(CB661-CB663)=2,TRUE),CB661=INT(CB661),CB663=INT(CB663)),"","Error"),"")</f>
        <v/>
      </c>
      <c r="CC665" s="169"/>
      <c r="CD665" s="169" t="str">
        <f>IF(AND(CF661&lt;&gt;"",CD661&lt;&gt;""),IF(AND(AND(CD661&gt;-1,CD663&gt;-1),OR(CD661&gt;10,CD663&gt;10),ABS(CD661-CD663)&gt;1,IF(OR(CD661&gt;11,CD663&gt;11),ABS(CD661-CD663)=2,TRUE),CD661=INT(CD661),CD663=INT(CD663)),"","Error"),"")</f>
        <v/>
      </c>
      <c r="CE665" s="169"/>
    </row>
    <row r="666" spans="1:167" ht="11.25" customHeight="1">
      <c r="AQ666" s="126"/>
      <c r="AR666" s="126"/>
      <c r="AS666" s="126"/>
      <c r="AT666" s="126"/>
      <c r="AU666" s="126"/>
      <c r="AV666" s="126"/>
      <c r="AW666" s="126"/>
      <c r="AX666" s="126"/>
      <c r="AY666" s="126"/>
      <c r="AZ666" s="126"/>
      <c r="BA666" s="126"/>
      <c r="BB666" s="126"/>
      <c r="BC666" s="126"/>
    </row>
    <row r="667" spans="1:167" ht="11.25" customHeight="1" thickBot="1">
      <c r="AB667" s="3"/>
      <c r="AQ667" s="127"/>
      <c r="AR667" s="127"/>
      <c r="AS667" s="127"/>
      <c r="AT667" s="127"/>
      <c r="AU667" s="127"/>
      <c r="AV667" s="127"/>
      <c r="AW667" s="127"/>
      <c r="AX667" s="127"/>
      <c r="AY667" s="127"/>
      <c r="AZ667" s="127"/>
      <c r="BA667" s="127"/>
      <c r="BB667" s="127"/>
      <c r="BC667" s="127"/>
      <c r="BD667" s="40"/>
      <c r="BE667" s="40"/>
      <c r="BF667" s="40"/>
      <c r="BG667" s="40"/>
      <c r="BH667" s="40"/>
      <c r="BI667" s="40"/>
      <c r="BJ667" s="40"/>
      <c r="BK667" s="40"/>
      <c r="BL667" s="40"/>
      <c r="BM667" s="40"/>
      <c r="BN667" s="40"/>
      <c r="BO667" s="40"/>
      <c r="BP667" s="40"/>
      <c r="BQ667" s="40"/>
      <c r="BR667" s="40"/>
      <c r="BS667" s="40"/>
      <c r="BT667" s="40"/>
      <c r="BU667" s="40"/>
      <c r="BV667" s="40"/>
      <c r="BW667" s="40"/>
      <c r="BX667" s="40"/>
      <c r="BY667" s="40"/>
      <c r="BZ667" s="40"/>
      <c r="CA667" s="40"/>
      <c r="CB667" s="40"/>
      <c r="CC667" s="40"/>
      <c r="CD667" s="40"/>
      <c r="CE667" s="40"/>
    </row>
    <row r="668" spans="1:167" ht="11.25" customHeight="1">
      <c r="A668" s="170">
        <v>1</v>
      </c>
      <c r="B668" s="191"/>
      <c r="C668" s="183" t="str">
        <f>IF($D653="1P","A","A")</f>
        <v>A</v>
      </c>
      <c r="D668" s="197"/>
      <c r="E668" s="198"/>
      <c r="F668" s="197"/>
      <c r="G668" s="198"/>
      <c r="H668" s="197"/>
      <c r="I668" s="198"/>
      <c r="J668" s="197"/>
      <c r="K668" s="198"/>
      <c r="L668" s="197"/>
      <c r="M668" s="208"/>
      <c r="N668" s="69" t="str">
        <f>IF(CF651&lt;&gt;"",IF(CF651="W",IF(SUM(IF(D668&gt;D670,1,0),IF(F668&gt;F670,1,0),IF(H668&gt;H670,1,0),IF(J668&gt;J670,1,0),IF(L668&gt;L670,1,0))&lt;&gt;3,"E",""),""),"")</f>
        <v/>
      </c>
      <c r="O668" s="170">
        <v>4</v>
      </c>
      <c r="P668" s="191"/>
      <c r="Q668" s="183" t="str">
        <f>IF($D653="1P","B","C")</f>
        <v>C</v>
      </c>
      <c r="R668" s="197"/>
      <c r="S668" s="198"/>
      <c r="T668" s="197"/>
      <c r="U668" s="198"/>
      <c r="V668" s="197"/>
      <c r="W668" s="198"/>
      <c r="X668" s="197"/>
      <c r="Y668" s="198"/>
      <c r="Z668" s="197"/>
      <c r="AA668" s="208"/>
      <c r="AB668" s="69" t="str">
        <f>IF(CF681&lt;&gt;"",IF(CF681="W",IF(SUM(IF(R668&gt;R670,1,0),IF(T668&gt;T670,1,0),IF(V668&gt;V670,1,0),IF(X668&gt;X670,1,0),IF(Z668&gt;Z670,1,0))&lt;&gt;3,"E",""),""),"")</f>
        <v/>
      </c>
      <c r="AQ668" s="128"/>
      <c r="AR668" s="128"/>
      <c r="AS668" s="128"/>
      <c r="AT668" s="128"/>
      <c r="AU668" s="128"/>
      <c r="AV668" s="128"/>
      <c r="AW668" s="128"/>
      <c r="AX668" s="128"/>
      <c r="AY668" s="128"/>
      <c r="AZ668" s="128"/>
      <c r="BA668" s="128"/>
      <c r="BB668" s="128"/>
      <c r="BC668" s="128"/>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row>
    <row r="669" spans="1:167" ht="11.25" customHeight="1">
      <c r="A669" s="192"/>
      <c r="B669" s="193"/>
      <c r="C669" s="196"/>
      <c r="D669" s="199"/>
      <c r="E669" s="200"/>
      <c r="F669" s="199"/>
      <c r="G669" s="200"/>
      <c r="H669" s="199"/>
      <c r="I669" s="200"/>
      <c r="J669" s="199"/>
      <c r="K669" s="200"/>
      <c r="L669" s="199"/>
      <c r="M669" s="209"/>
      <c r="N669" s="69" t="str">
        <f>IF(CF651&lt;&gt;"",IF(ISERROR(AND(BV655="",BX655="",BZ655="",CB655="",CD655="")),"E",IF(AND(BV655="",BX655="",BZ655="",CB655="",CD655=""),"","E")),"")</f>
        <v/>
      </c>
      <c r="O669" s="192"/>
      <c r="P669" s="193"/>
      <c r="Q669" s="196"/>
      <c r="R669" s="199"/>
      <c r="S669" s="200"/>
      <c r="T669" s="199"/>
      <c r="U669" s="200"/>
      <c r="V669" s="199"/>
      <c r="W669" s="200"/>
      <c r="X669" s="199"/>
      <c r="Y669" s="200"/>
      <c r="Z669" s="199"/>
      <c r="AA669" s="209"/>
      <c r="AB669" s="69" t="str">
        <f>IF(CF681&lt;&gt;"",IF(ISERROR(AND(BV685="",BX685="",BZ685="",CB685="",CD685="")),"E",IF(AND(BV685="",BX685="",BZ685="",CB685="",CD685=""),"","E")),"")</f>
        <v/>
      </c>
      <c r="AQ669" s="126"/>
      <c r="AR669" s="126"/>
      <c r="AS669" s="126"/>
      <c r="AT669" s="126"/>
      <c r="AU669" s="126"/>
      <c r="AV669" s="126"/>
      <c r="AW669" s="126"/>
      <c r="AX669" s="126"/>
      <c r="AY669" s="126"/>
      <c r="AZ669" s="126"/>
      <c r="BA669" s="126"/>
      <c r="BB669" s="126"/>
      <c r="BC669" s="126"/>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row>
    <row r="670" spans="1:167" s="2" customFormat="1" ht="11.25" customHeight="1" thickBot="1">
      <c r="A670" s="192"/>
      <c r="B670" s="193"/>
      <c r="C670" s="175" t="str">
        <f>IF($D653="1P","D","C")</f>
        <v>C</v>
      </c>
      <c r="D670" s="201"/>
      <c r="E670" s="202"/>
      <c r="F670" s="201"/>
      <c r="G670" s="202"/>
      <c r="H670" s="201"/>
      <c r="I670" s="202"/>
      <c r="J670" s="201"/>
      <c r="K670" s="202"/>
      <c r="L670" s="201"/>
      <c r="M670" s="205"/>
      <c r="N670" s="69" t="str">
        <f>IF(CF651&lt;&gt;"",IF(ISERROR(AND(BV655="",BX655="",BZ655="",CB655="",CD655="")),"E",IF(AND(BV655="",BX655="",BZ655="",CB655="",CD655=""),"","E")),"")</f>
        <v/>
      </c>
      <c r="O670" s="192"/>
      <c r="P670" s="193"/>
      <c r="Q670" s="175" t="str">
        <f>IF($D653="1P","D","D")</f>
        <v>D</v>
      </c>
      <c r="R670" s="201"/>
      <c r="S670" s="202"/>
      <c r="T670" s="201"/>
      <c r="U670" s="202"/>
      <c r="V670" s="201"/>
      <c r="W670" s="202"/>
      <c r="X670" s="201"/>
      <c r="Y670" s="202"/>
      <c r="Z670" s="201"/>
      <c r="AA670" s="205"/>
      <c r="AB670" s="69" t="str">
        <f>IF(CF681&lt;&gt;"",IF(ISERROR(AND(BV685="",BX685="",BZ685="",CB685="",CD685="")),"E",IF(AND(BV685="",BX685="",BZ685="",CB685="",CD685=""),"","E")),"")</f>
        <v/>
      </c>
      <c r="AC670" s="1"/>
      <c r="AD670" s="1"/>
      <c r="AE670" s="1"/>
      <c r="AF670" s="1"/>
      <c r="AG670" s="1"/>
      <c r="AH670" s="1"/>
      <c r="AI670" s="1"/>
      <c r="AJ670" s="1"/>
      <c r="AK670" s="1"/>
      <c r="AL670" s="1"/>
      <c r="AM670" s="1"/>
      <c r="AN670" s="1"/>
      <c r="AO670" s="1"/>
      <c r="AQ670" s="127"/>
      <c r="AR670" s="127"/>
      <c r="AS670" s="127"/>
      <c r="AT670" s="127"/>
      <c r="AU670" s="127"/>
      <c r="AV670" s="127"/>
      <c r="AW670" s="127"/>
      <c r="AX670" s="127"/>
      <c r="AY670" s="127"/>
      <c r="AZ670" s="127"/>
      <c r="BA670" s="127"/>
      <c r="BB670" s="127"/>
      <c r="BC670" s="127"/>
      <c r="BD670" s="40"/>
      <c r="BE670" s="40"/>
      <c r="BF670" s="40"/>
      <c r="BG670" s="40"/>
      <c r="BH670" s="40"/>
      <c r="BI670" s="40"/>
      <c r="BJ670" s="40"/>
      <c r="BK670" s="40"/>
      <c r="BL670" s="40"/>
      <c r="BM670" s="40"/>
      <c r="BN670" s="40"/>
      <c r="BO670" s="40"/>
      <c r="BP670" s="40"/>
      <c r="BQ670" s="40"/>
      <c r="BR670" s="40"/>
      <c r="BS670" s="40"/>
      <c r="BT670" s="40"/>
      <c r="BU670" s="40"/>
      <c r="BV670" s="40"/>
      <c r="BW670" s="40"/>
      <c r="BX670" s="40"/>
      <c r="BY670" s="40"/>
      <c r="BZ670" s="40"/>
      <c r="CA670" s="40"/>
      <c r="CB670" s="40"/>
      <c r="CC670" s="40"/>
      <c r="CD670" s="40"/>
      <c r="CE670" s="40"/>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row>
    <row r="671" spans="1:167" s="2" customFormat="1" ht="11.25" customHeight="1" thickBot="1">
      <c r="A671" s="194"/>
      <c r="B671" s="195"/>
      <c r="C671" s="207"/>
      <c r="D671" s="203"/>
      <c r="E671" s="204"/>
      <c r="F671" s="203"/>
      <c r="G671" s="204"/>
      <c r="H671" s="203"/>
      <c r="I671" s="204"/>
      <c r="J671" s="203"/>
      <c r="K671" s="204"/>
      <c r="L671" s="203"/>
      <c r="M671" s="206"/>
      <c r="N671" s="69" t="str">
        <f>IF(CF653&lt;&gt;"",IF(CF653="W",IF(SUM(IF(D670&gt;D668,1,0),IF(F670&gt;F668,1,0),IF(H670&gt;H668,1,0),IF(J670&gt;J668,1,0),IF(L670&gt;L668,1,0))&lt;&gt;3,"E",""),""),"")</f>
        <v/>
      </c>
      <c r="O671" s="194"/>
      <c r="P671" s="195"/>
      <c r="Q671" s="207"/>
      <c r="R671" s="203"/>
      <c r="S671" s="204"/>
      <c r="T671" s="203"/>
      <c r="U671" s="204"/>
      <c r="V671" s="203"/>
      <c r="W671" s="204"/>
      <c r="X671" s="203"/>
      <c r="Y671" s="204"/>
      <c r="Z671" s="203"/>
      <c r="AA671" s="206"/>
      <c r="AB671" s="69" t="str">
        <f>IF(CF683&lt;&gt;"",IF(CF683="W",IF(SUM(IF(R670&gt;R668,1,0),IF(T670&gt;T668,1,0),IF(V670&gt;V668,1,0),IF(X670&gt;X668,1,0),IF(Z670&gt;Z668,1,0))&lt;&gt;3,"E",""),""),"")</f>
        <v/>
      </c>
      <c r="AQ671" s="154" t="str">
        <f>CONCATENATE($A655," ",$D655,","," ",$F653)</f>
        <v>Group: 11, Men's Singles</v>
      </c>
      <c r="AR671" s="155"/>
      <c r="AS671" s="155"/>
      <c r="AT671" s="155"/>
      <c r="AU671" s="155"/>
      <c r="AV671" s="155"/>
      <c r="AW671" s="155"/>
      <c r="AX671" s="155"/>
      <c r="AY671" s="155"/>
      <c r="AZ671" s="155"/>
      <c r="BA671" s="155"/>
      <c r="BB671" s="155"/>
      <c r="BC671" s="156"/>
      <c r="BD671" s="163">
        <f>A676</f>
        <v>3</v>
      </c>
      <c r="BE671" s="164"/>
      <c r="BF671" s="183" t="str">
        <f>C676</f>
        <v>A</v>
      </c>
      <c r="BG671" s="185" t="str">
        <f>IF(VLOOKUP($BF671,$A657:$C663,3,FALSE)=0,"",CONCATENATE(VLOOKUP(VLOOKUP($BF671,$A657:$C663,3,FALSE),Players!$C:$G,4,FALSE)," ",VLOOKUP($BF671,$A657:$C663,3,FALSE)," ",IF(ISERROR(VLOOKUP(VLOOKUP($BF671,$A657:$C663,3,FALSE),Players!$C:$G,5,FALSE)),"()",CONCATENATE("(",VLOOKUP(VLOOKUP($BF671,$A657:$C663,3,FALSE),Players!$C:$G,5,FALSE),")"))))</f>
        <v/>
      </c>
      <c r="BH671" s="186"/>
      <c r="BI671" s="186"/>
      <c r="BJ671" s="186"/>
      <c r="BK671" s="186"/>
      <c r="BL671" s="186"/>
      <c r="BM671" s="186"/>
      <c r="BN671" s="186"/>
      <c r="BO671" s="186"/>
      <c r="BP671" s="186"/>
      <c r="BQ671" s="186"/>
      <c r="BR671" s="186"/>
      <c r="BS671" s="186"/>
      <c r="BT671" s="186"/>
      <c r="BU671" s="187"/>
      <c r="BV671" s="170" t="str">
        <f>IF(D676&lt;&gt;"",D676,"")</f>
        <v/>
      </c>
      <c r="BW671" s="171"/>
      <c r="BX671" s="170" t="str">
        <f>IF(F676&lt;&gt;"",F676,"")</f>
        <v/>
      </c>
      <c r="BY671" s="171"/>
      <c r="BZ671" s="170" t="str">
        <f>IF(H676&lt;&gt;"",H676,"")</f>
        <v/>
      </c>
      <c r="CA671" s="171"/>
      <c r="CB671" s="170" t="str">
        <f>IF(J676&lt;&gt;"",J676,"")</f>
        <v/>
      </c>
      <c r="CC671" s="171"/>
      <c r="CD671" s="170" t="str">
        <f>IF(L676&lt;&gt;"",L676,"")</f>
        <v/>
      </c>
      <c r="CE671" s="171"/>
      <c r="CF671" s="174" t="str">
        <f>IF($CD671=$CD673,IF($CB671=$CB673,IF($BZ671&lt;&gt;"",IF($BZ671&gt;$BZ673,"W","L"),""),IF($CB671&gt;$CB673,"W","L")),IF($CD671&gt;$CD673,"W","L"))</f>
        <v/>
      </c>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row>
    <row r="672" spans="1:167" s="3" customFormat="1" ht="11.25" customHeight="1">
      <c r="A672" s="170">
        <v>2</v>
      </c>
      <c r="B672" s="191"/>
      <c r="C672" s="183" t="str">
        <f>IF($D653="1P","B","B")</f>
        <v>B</v>
      </c>
      <c r="D672" s="197"/>
      <c r="E672" s="198"/>
      <c r="F672" s="197"/>
      <c r="G672" s="198"/>
      <c r="H672" s="197"/>
      <c r="I672" s="198"/>
      <c r="J672" s="197"/>
      <c r="K672" s="198"/>
      <c r="L672" s="197"/>
      <c r="M672" s="208"/>
      <c r="N672" s="69" t="str">
        <f>IF(CF661&lt;&gt;"",IF(CF661="W",IF(SUM(IF(D672&gt;D674,1,0),IF(F672&gt;F674,1,0),IF(H672&gt;H674,1,0),IF(J672&gt;J674,1,0),IF(L672&gt;L674,1,0))&lt;&gt;3,"E",""),""),"")</f>
        <v/>
      </c>
      <c r="O672" s="170">
        <v>5</v>
      </c>
      <c r="P672" s="191"/>
      <c r="Q672" s="183" t="str">
        <f>IF($D653="1P","A","A")</f>
        <v>A</v>
      </c>
      <c r="R672" s="197"/>
      <c r="S672" s="198"/>
      <c r="T672" s="197"/>
      <c r="U672" s="198"/>
      <c r="V672" s="197"/>
      <c r="W672" s="198"/>
      <c r="X672" s="197"/>
      <c r="Y672" s="198"/>
      <c r="Z672" s="197"/>
      <c r="AA672" s="208"/>
      <c r="AB672" s="69" t="str">
        <f>IF(CF691&lt;&gt;"",IF(CF691="W",IF(SUM(IF(R672&gt;R674,1,0),IF(T672&gt;T674,1,0),IF(V672&gt;V674,1,0),IF(X672&gt;X674,1,0),IF(Z672&gt;Z674,1,0))&lt;&gt;3,"E",""),""),"")</f>
        <v/>
      </c>
      <c r="AC672" s="1"/>
      <c r="AD672" s="1"/>
      <c r="AE672" s="1"/>
      <c r="AF672" s="1"/>
      <c r="AG672" s="1"/>
      <c r="AH672" s="1"/>
      <c r="AI672" s="1"/>
      <c r="AJ672" s="1"/>
      <c r="AK672" s="1"/>
      <c r="AL672" s="1"/>
      <c r="AM672" s="1"/>
      <c r="AN672" s="1"/>
      <c r="AO672" s="1"/>
      <c r="AQ672" s="157"/>
      <c r="AR672" s="158"/>
      <c r="AS672" s="158"/>
      <c r="AT672" s="158"/>
      <c r="AU672" s="158"/>
      <c r="AV672" s="158"/>
      <c r="AW672" s="158"/>
      <c r="AX672" s="158"/>
      <c r="AY672" s="158"/>
      <c r="AZ672" s="158"/>
      <c r="BA672" s="158"/>
      <c r="BB672" s="158"/>
      <c r="BC672" s="159"/>
      <c r="BD672" s="165"/>
      <c r="BE672" s="166"/>
      <c r="BF672" s="184"/>
      <c r="BG672" s="188"/>
      <c r="BH672" s="189"/>
      <c r="BI672" s="189"/>
      <c r="BJ672" s="189"/>
      <c r="BK672" s="189"/>
      <c r="BL672" s="189"/>
      <c r="BM672" s="189"/>
      <c r="BN672" s="189"/>
      <c r="BO672" s="189"/>
      <c r="BP672" s="189"/>
      <c r="BQ672" s="189"/>
      <c r="BR672" s="189"/>
      <c r="BS672" s="189"/>
      <c r="BT672" s="189"/>
      <c r="BU672" s="190"/>
      <c r="BV672" s="172"/>
      <c r="BW672" s="173"/>
      <c r="BX672" s="172"/>
      <c r="BY672" s="173"/>
      <c r="BZ672" s="172"/>
      <c r="CA672" s="173"/>
      <c r="CB672" s="172"/>
      <c r="CC672" s="173"/>
      <c r="CD672" s="172"/>
      <c r="CE672" s="173"/>
      <c r="CF672" s="174"/>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row>
    <row r="673" spans="1:167" s="3" customFormat="1" ht="11.25" customHeight="1">
      <c r="A673" s="192"/>
      <c r="B673" s="193"/>
      <c r="C673" s="196"/>
      <c r="D673" s="199"/>
      <c r="E673" s="200"/>
      <c r="F673" s="199"/>
      <c r="G673" s="200"/>
      <c r="H673" s="199"/>
      <c r="I673" s="200"/>
      <c r="J673" s="199"/>
      <c r="K673" s="200"/>
      <c r="L673" s="199"/>
      <c r="M673" s="209"/>
      <c r="N673" s="69" t="str">
        <f>IF(CF661&lt;&gt;"",IF(ISERROR(AND(BV665="",BX665="",BZ665="",CB665="",CD665="")),"E",IF(AND(BV665="",BX665="",BZ665="",CB665="",CD665=""),"","E")),"")</f>
        <v/>
      </c>
      <c r="O673" s="192"/>
      <c r="P673" s="193"/>
      <c r="Q673" s="196"/>
      <c r="R673" s="199"/>
      <c r="S673" s="200"/>
      <c r="T673" s="199"/>
      <c r="U673" s="200"/>
      <c r="V673" s="199"/>
      <c r="W673" s="200"/>
      <c r="X673" s="199"/>
      <c r="Y673" s="200"/>
      <c r="Z673" s="199"/>
      <c r="AA673" s="209"/>
      <c r="AB673" s="69" t="str">
        <f>IF(CF691&lt;&gt;"",IF(ISERROR(AND(BV695="",BX695="",BZ695="",CB695="",CD695="")),"E",IF(AND(BV695="",BX695="",BZ695="",CB695="",CD695=""),"","E")),"")</f>
        <v/>
      </c>
      <c r="AC673" s="1"/>
      <c r="AD673" s="1"/>
      <c r="AE673" s="1"/>
      <c r="AF673" s="1"/>
      <c r="AG673" s="1"/>
      <c r="AH673" s="1"/>
      <c r="AI673" s="1"/>
      <c r="AJ673" s="1"/>
      <c r="AK673" s="1"/>
      <c r="AL673" s="1"/>
      <c r="AM673" s="1"/>
      <c r="AN673" s="1"/>
      <c r="AO673" s="1"/>
      <c r="AQ673" s="157"/>
      <c r="AR673" s="158"/>
      <c r="AS673" s="158"/>
      <c r="AT673" s="158"/>
      <c r="AU673" s="158"/>
      <c r="AV673" s="158"/>
      <c r="AW673" s="158"/>
      <c r="AX673" s="158"/>
      <c r="AY673" s="158"/>
      <c r="AZ673" s="158"/>
      <c r="BA673" s="158"/>
      <c r="BB673" s="158"/>
      <c r="BC673" s="159"/>
      <c r="BD673" s="165"/>
      <c r="BE673" s="166"/>
      <c r="BF673" s="175" t="str">
        <f>C678</f>
        <v>B</v>
      </c>
      <c r="BG673" s="177" t="str">
        <f>IF(VLOOKUP($BF673,$A657:$C663,3,FALSE)=0,"",CONCATENATE(VLOOKUP(VLOOKUP($BF673,$A657:$C663,3,FALSE),Players!$C:$G,4,FALSE)," ",VLOOKUP($BF673,$A657:$C663,3,FALSE)," ",IF(ISERROR(VLOOKUP(VLOOKUP($BF673,$A657:$C663,3,FALSE),Players!$C:$G,5,FALSE)),"()",CONCATENATE("(",VLOOKUP(VLOOKUP($BF673,$A657:$C663,3,FALSE),Players!$C:$G,5,FALSE),")"))))</f>
        <v/>
      </c>
      <c r="BH673" s="178"/>
      <c r="BI673" s="178"/>
      <c r="BJ673" s="178"/>
      <c r="BK673" s="178"/>
      <c r="BL673" s="178"/>
      <c r="BM673" s="178"/>
      <c r="BN673" s="178"/>
      <c r="BO673" s="178"/>
      <c r="BP673" s="178"/>
      <c r="BQ673" s="178"/>
      <c r="BR673" s="178"/>
      <c r="BS673" s="178"/>
      <c r="BT673" s="178"/>
      <c r="BU673" s="179"/>
      <c r="BV673" s="150" t="str">
        <f>IF(D678&lt;&gt;"",D678,"")</f>
        <v/>
      </c>
      <c r="BW673" s="151"/>
      <c r="BX673" s="150" t="str">
        <f>IF(F678&lt;&gt;"",F678,"")</f>
        <v/>
      </c>
      <c r="BY673" s="151"/>
      <c r="BZ673" s="150" t="str">
        <f>IF(H678&lt;&gt;"",H678,"")</f>
        <v/>
      </c>
      <c r="CA673" s="151"/>
      <c r="CB673" s="150" t="str">
        <f>IF(J678&lt;&gt;"",J678,"")</f>
        <v/>
      </c>
      <c r="CC673" s="151"/>
      <c r="CD673" s="150" t="str">
        <f>IF(L678&lt;&gt;"",L678,"")</f>
        <v/>
      </c>
      <c r="CE673" s="151"/>
      <c r="CF673" s="174" t="str">
        <f>IF($CF671&lt;&gt;"",IF(CF671="W","L","W"),"")</f>
        <v/>
      </c>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row>
    <row r="674" spans="1:167" s="3" customFormat="1" ht="11.25" customHeight="1" thickBot="1">
      <c r="A674" s="192"/>
      <c r="B674" s="193"/>
      <c r="C674" s="175" t="str">
        <f>IF($D653="1P","C","D")</f>
        <v>D</v>
      </c>
      <c r="D674" s="201"/>
      <c r="E674" s="202"/>
      <c r="F674" s="201"/>
      <c r="G674" s="202"/>
      <c r="H674" s="201"/>
      <c r="I674" s="202"/>
      <c r="J674" s="201"/>
      <c r="K674" s="202"/>
      <c r="L674" s="201"/>
      <c r="M674" s="205"/>
      <c r="N674" s="69" t="str">
        <f>IF(CF661&lt;&gt;"",IF(ISERROR(AND(BV665="",BX665="",BZ665="",CB665="",CD665="")),"E",IF(AND(BV665="",BX665="",BZ665="",CB665="",CD665=""),"","E")),"")</f>
        <v/>
      </c>
      <c r="O674" s="192"/>
      <c r="P674" s="193"/>
      <c r="Q674" s="175" t="str">
        <f>IF($D653="1P","B","D")</f>
        <v>D</v>
      </c>
      <c r="R674" s="201"/>
      <c r="S674" s="202"/>
      <c r="T674" s="201"/>
      <c r="U674" s="202"/>
      <c r="V674" s="201"/>
      <c r="W674" s="202"/>
      <c r="X674" s="201"/>
      <c r="Y674" s="202"/>
      <c r="Z674" s="201"/>
      <c r="AA674" s="205"/>
      <c r="AB674" s="69" t="str">
        <f>IF(CF691&lt;&gt;"",IF(ISERROR(AND(BV695="",BX695="",BZ695="",CB695="",CD695="")),"E",IF(AND(BV695="",BX695="",BZ695="",CB695="",CD695=""),"","E")),"")</f>
        <v/>
      </c>
      <c r="AC674" s="1"/>
      <c r="AD674" s="1"/>
      <c r="AE674" s="1"/>
      <c r="AF674" s="1"/>
      <c r="AG674" s="1"/>
      <c r="AH674" s="1"/>
      <c r="AI674" s="1"/>
      <c r="AJ674" s="1"/>
      <c r="AK674" s="1"/>
      <c r="AL674" s="1"/>
      <c r="AM674" s="1"/>
      <c r="AN674" s="1"/>
      <c r="AO674" s="1"/>
      <c r="AQ674" s="160"/>
      <c r="AR674" s="161"/>
      <c r="AS674" s="161"/>
      <c r="AT674" s="161"/>
      <c r="AU674" s="161"/>
      <c r="AV674" s="161"/>
      <c r="AW674" s="161"/>
      <c r="AX674" s="161"/>
      <c r="AY674" s="161"/>
      <c r="AZ674" s="161"/>
      <c r="BA674" s="161"/>
      <c r="BB674" s="161"/>
      <c r="BC674" s="162"/>
      <c r="BD674" s="167"/>
      <c r="BE674" s="168"/>
      <c r="BF674" s="176"/>
      <c r="BG674" s="180"/>
      <c r="BH674" s="181"/>
      <c r="BI674" s="181"/>
      <c r="BJ674" s="181"/>
      <c r="BK674" s="181"/>
      <c r="BL674" s="181"/>
      <c r="BM674" s="181"/>
      <c r="BN674" s="181"/>
      <c r="BO674" s="181"/>
      <c r="BP674" s="181"/>
      <c r="BQ674" s="181"/>
      <c r="BR674" s="181"/>
      <c r="BS674" s="181"/>
      <c r="BT674" s="181"/>
      <c r="BU674" s="182"/>
      <c r="BV674" s="152"/>
      <c r="BW674" s="153"/>
      <c r="BX674" s="152"/>
      <c r="BY674" s="153"/>
      <c r="BZ674" s="152"/>
      <c r="CA674" s="153"/>
      <c r="CB674" s="152"/>
      <c r="CC674" s="153"/>
      <c r="CD674" s="152"/>
      <c r="CE674" s="153"/>
      <c r="CF674" s="174"/>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row>
    <row r="675" spans="1:167" s="3" customFormat="1" ht="11.25" customHeight="1" thickBot="1">
      <c r="A675" s="194"/>
      <c r="B675" s="195"/>
      <c r="C675" s="207"/>
      <c r="D675" s="203"/>
      <c r="E675" s="204"/>
      <c r="F675" s="203"/>
      <c r="G675" s="204"/>
      <c r="H675" s="203"/>
      <c r="I675" s="204"/>
      <c r="J675" s="203"/>
      <c r="K675" s="204"/>
      <c r="L675" s="203"/>
      <c r="M675" s="206"/>
      <c r="N675" s="69" t="str">
        <f>IF(CF663&lt;&gt;"",IF(CF663="W",IF(SUM(IF(D674&gt;D672,1,0),IF(F674&gt;F672,1,0),IF(H674&gt;H672,1,0),IF(J674&gt;J672,1,0),IF(L674&gt;L672,1,0))&lt;&gt;3,"E",""),""),"")</f>
        <v/>
      </c>
      <c r="O675" s="194"/>
      <c r="P675" s="195"/>
      <c r="Q675" s="207"/>
      <c r="R675" s="203"/>
      <c r="S675" s="204"/>
      <c r="T675" s="203"/>
      <c r="U675" s="204"/>
      <c r="V675" s="203"/>
      <c r="W675" s="204"/>
      <c r="X675" s="203"/>
      <c r="Y675" s="204"/>
      <c r="Z675" s="203"/>
      <c r="AA675" s="206"/>
      <c r="AB675" s="69" t="str">
        <f>IF(CF693&lt;&gt;"",IF(CF693="W",IF(SUM(IF(R674&gt;R672,1,0),IF(T674&gt;T672,1,0),IF(V674&gt;V672,1,0),IF(X674&gt;X672,1,0),IF(Z674&gt;Z672,1,0))&lt;&gt;3,"E",""),""),"")</f>
        <v/>
      </c>
      <c r="AC675" s="1"/>
      <c r="AD675" s="1"/>
      <c r="AE675" s="1"/>
      <c r="AF675" s="1"/>
      <c r="AG675" s="1"/>
      <c r="AH675" s="1"/>
      <c r="AI675" s="1"/>
      <c r="AJ675" s="1"/>
      <c r="AK675" s="1"/>
      <c r="AL675" s="1"/>
      <c r="AM675" s="1"/>
      <c r="AN675" s="1"/>
      <c r="AO675" s="1"/>
      <c r="AQ675" s="126"/>
      <c r="AR675" s="126"/>
      <c r="AS675" s="126"/>
      <c r="AT675" s="126"/>
      <c r="AU675" s="126"/>
      <c r="AV675" s="126"/>
      <c r="AW675" s="126"/>
      <c r="AX675" s="126"/>
      <c r="AY675" s="126"/>
      <c r="AZ675" s="126"/>
      <c r="BA675" s="126"/>
      <c r="BB675" s="126"/>
      <c r="BC675" s="126"/>
      <c r="BD675" s="1"/>
      <c r="BE675" s="1"/>
      <c r="BF675" s="1"/>
      <c r="BG675" s="1"/>
      <c r="BH675" s="1"/>
      <c r="BI675" s="1"/>
      <c r="BJ675" s="1"/>
      <c r="BK675" s="1"/>
      <c r="BL675" s="1"/>
      <c r="BM675" s="1"/>
      <c r="BN675" s="1"/>
      <c r="BO675" s="1"/>
      <c r="BP675" s="1"/>
      <c r="BQ675" s="1"/>
      <c r="BR675" s="1"/>
      <c r="BS675" s="1"/>
      <c r="BT675" s="1"/>
      <c r="BU675" s="1"/>
      <c r="BV675" s="169" t="str">
        <f>IF(CF671&lt;&gt;"",IF(AND(AND(BV671&gt;-1,BV673&gt;-1),OR(BV671&gt;10,BV673&gt;10),ABS(BV671-BV673)&gt;1,IF(OR(BV671&gt;11,BV673&gt;11),ABS(BV671-BV673)=2,TRUE),BV671=INT(BV671),BV673=INT(BV673)),"","Error"),"")</f>
        <v/>
      </c>
      <c r="BW675" s="169"/>
      <c r="BX675" s="169" t="str">
        <f>IF(CF671&lt;&gt;"",IF(AND(AND(BX671&gt;-1,BX673&gt;-1),OR(BX671&gt;10,BX673&gt;10),ABS(BX671-BX673)&gt;1,IF(OR(BX671&gt;11,BX673&gt;11),ABS(BX671-BX673)=2,TRUE),BX671=INT(BX671),BX673=INT(BX673)),"","Error"),"")</f>
        <v/>
      </c>
      <c r="BY675" s="169"/>
      <c r="BZ675" s="169" t="str">
        <f>IF(CF671&lt;&gt;"",IF(AND(AND(BZ671&gt;-1,BZ673&gt;-1),OR(BZ671&gt;10,BZ673&gt;10),ABS(BZ671-BZ673)&gt;1,IF(OR(BZ671&gt;11,BZ673&gt;11),ABS(BZ671-BZ673)=2,TRUE),BZ671=INT(BZ671),BZ673=INT(BZ673)),"","Error"),"")</f>
        <v/>
      </c>
      <c r="CA675" s="169"/>
      <c r="CB675" s="169" t="str">
        <f>IF(AND(CF671&lt;&gt;"",CB671&lt;&gt;""),IF(AND(AND(CB671&gt;-1,CB673&gt;-1),OR(CB671&gt;10,CB673&gt;10),ABS(CB671-CB673)&gt;1,IF(OR(CB671&gt;11,CB673&gt;11),ABS(CB671-CB673)=2,TRUE),CB671=INT(CB671),CB673=INT(CB673)),"","Error"),"")</f>
        <v/>
      </c>
      <c r="CC675" s="169"/>
      <c r="CD675" s="169" t="str">
        <f>IF(AND(CF671&lt;&gt;"",CD671&lt;&gt;""),IF(AND(AND(CD671&gt;-1,CD673&gt;-1),OR(CD671&gt;10,CD673&gt;10),ABS(CD671-CD673)&gt;1,IF(OR(CD671&gt;11,CD673&gt;11),ABS(CD671-CD673)=2,TRUE),CD671=INT(CD671),CD673=INT(CD673)),"","Error"),"")</f>
        <v/>
      </c>
      <c r="CE675" s="169"/>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row>
    <row r="676" spans="1:167" s="3" customFormat="1" ht="11.25" customHeight="1">
      <c r="A676" s="170">
        <v>3</v>
      </c>
      <c r="B676" s="191"/>
      <c r="C676" s="183" t="str">
        <f>IF($D653="1P","A","A")</f>
        <v>A</v>
      </c>
      <c r="D676" s="197"/>
      <c r="E676" s="198"/>
      <c r="F676" s="197"/>
      <c r="G676" s="198"/>
      <c r="H676" s="197"/>
      <c r="I676" s="198"/>
      <c r="J676" s="197"/>
      <c r="K676" s="198"/>
      <c r="L676" s="197"/>
      <c r="M676" s="208"/>
      <c r="N676" s="69" t="str">
        <f>IF(CF671&lt;&gt;"",IF(CF671="W",IF(SUM(IF(D676&gt;D678,1,0),IF(F676&gt;F678,1,0),IF(H676&gt;H678,1,0),IF(J676&gt;J678,1,0),IF(L676&gt;L678,1,0))&lt;&gt;3,"E",""),""),"")</f>
        <v/>
      </c>
      <c r="O676" s="170">
        <v>6</v>
      </c>
      <c r="P676" s="191"/>
      <c r="Q676" s="183" t="str">
        <f>IF($D653="1P","C","B")</f>
        <v>B</v>
      </c>
      <c r="R676" s="197"/>
      <c r="S676" s="198"/>
      <c r="T676" s="197"/>
      <c r="U676" s="198"/>
      <c r="V676" s="197"/>
      <c r="W676" s="198"/>
      <c r="X676" s="197"/>
      <c r="Y676" s="198"/>
      <c r="Z676" s="197"/>
      <c r="AA676" s="208"/>
      <c r="AB676" s="69" t="str">
        <f>IF(CF701&lt;&gt;"",IF(CF701="W",IF(SUM(IF(R676&gt;R678,1,0),IF(T676&gt;T678,1,0),IF(V676&gt;V678,1,0),IF(X676&gt;X678,1,0),IF(Z676&gt;Z678,1,0))&lt;&gt;3,"E",""),""),"")</f>
        <v/>
      </c>
      <c r="AC676" s="1"/>
      <c r="AD676" s="1"/>
      <c r="AE676" s="1"/>
      <c r="AF676" s="1"/>
      <c r="AG676" s="1"/>
      <c r="AH676" s="1"/>
      <c r="AI676" s="1"/>
      <c r="AJ676" s="1"/>
      <c r="AK676" s="1"/>
      <c r="AL676" s="1"/>
      <c r="AM676" s="1"/>
      <c r="AN676" s="1"/>
      <c r="AO676" s="1"/>
      <c r="AQ676" s="126"/>
      <c r="AR676" s="126"/>
      <c r="AS676" s="126"/>
      <c r="AT676" s="126"/>
      <c r="AU676" s="126"/>
      <c r="AV676" s="126"/>
      <c r="AW676" s="126"/>
      <c r="AX676" s="126"/>
      <c r="AY676" s="126"/>
      <c r="AZ676" s="126"/>
      <c r="BA676" s="126"/>
      <c r="BB676" s="126"/>
      <c r="BC676" s="126"/>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row>
    <row r="677" spans="1:167" s="3" customFormat="1" ht="11.25" customHeight="1">
      <c r="A677" s="192"/>
      <c r="B677" s="193"/>
      <c r="C677" s="196"/>
      <c r="D677" s="199"/>
      <c r="E677" s="200"/>
      <c r="F677" s="199"/>
      <c r="G677" s="200"/>
      <c r="H677" s="199"/>
      <c r="I677" s="200"/>
      <c r="J677" s="199"/>
      <c r="K677" s="200"/>
      <c r="L677" s="199"/>
      <c r="M677" s="209"/>
      <c r="N677" s="69" t="str">
        <f>IF(CF671&lt;&gt;"",IF(ISERROR(AND(BV675="",BX675="",BZ675="",CB675="",CD675="")),"E",IF(AND(BV675="",BX675="",BZ675="",CB675="",CD675=""),"","E")),"")</f>
        <v/>
      </c>
      <c r="O677" s="192"/>
      <c r="P677" s="193"/>
      <c r="Q677" s="196"/>
      <c r="R677" s="199"/>
      <c r="S677" s="200"/>
      <c r="T677" s="199"/>
      <c r="U677" s="200"/>
      <c r="V677" s="199"/>
      <c r="W677" s="200"/>
      <c r="X677" s="199"/>
      <c r="Y677" s="200"/>
      <c r="Z677" s="199"/>
      <c r="AA677" s="209"/>
      <c r="AB677" s="69" t="str">
        <f>IF(CF701&lt;&gt;"",IF(ISERROR(AND(BV705="",BX705="",BZ705="",CB705="",CD705="")),"E",IF(AND(BV705="",BX705="",BZ705="",CB705="",CD705=""),"","E")),"")</f>
        <v/>
      </c>
      <c r="AC677" s="1"/>
      <c r="AD677" s="1"/>
      <c r="AE677" s="1"/>
      <c r="AF677" s="1"/>
      <c r="AG677" s="1"/>
      <c r="AH677" s="1"/>
      <c r="AI677" s="1"/>
      <c r="AJ677" s="1"/>
      <c r="AK677" s="1"/>
      <c r="AL677" s="1"/>
      <c r="AM677" s="1"/>
      <c r="AN677" s="1"/>
      <c r="AO677" s="1"/>
      <c r="AQ677" s="127"/>
      <c r="AR677" s="127"/>
      <c r="AS677" s="127"/>
      <c r="AT677" s="127"/>
      <c r="AU677" s="127"/>
      <c r="AV677" s="127"/>
      <c r="AW677" s="127"/>
      <c r="AX677" s="127"/>
      <c r="AY677" s="127"/>
      <c r="AZ677" s="127"/>
      <c r="BA677" s="127"/>
      <c r="BB677" s="127"/>
      <c r="BC677" s="127"/>
      <c r="BD677" s="40"/>
      <c r="BE677" s="40"/>
      <c r="BF677" s="40"/>
      <c r="BG677" s="40"/>
      <c r="BH677" s="40"/>
      <c r="BI677" s="40"/>
      <c r="BJ677" s="40"/>
      <c r="BK677" s="40"/>
      <c r="BL677" s="40"/>
      <c r="BM677" s="40"/>
      <c r="BN677" s="40"/>
      <c r="BO677" s="40"/>
      <c r="BP677" s="40"/>
      <c r="BQ677" s="40"/>
      <c r="BR677" s="40"/>
      <c r="BS677" s="40"/>
      <c r="BT677" s="40"/>
      <c r="BU677" s="40"/>
      <c r="BV677" s="40"/>
      <c r="BW677" s="40"/>
      <c r="BX677" s="40"/>
      <c r="BY677" s="40"/>
      <c r="BZ677" s="40"/>
      <c r="CA677" s="40"/>
      <c r="CB677" s="40"/>
      <c r="CC677" s="40"/>
      <c r="CD677" s="40"/>
      <c r="CE677" s="40"/>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row>
    <row r="678" spans="1:167" s="3" customFormat="1" ht="11.25" customHeight="1">
      <c r="A678" s="192"/>
      <c r="B678" s="193"/>
      <c r="C678" s="175" t="str">
        <f>IF($D653="1P","C","B")</f>
        <v>B</v>
      </c>
      <c r="D678" s="201"/>
      <c r="E678" s="202"/>
      <c r="F678" s="201"/>
      <c r="G678" s="202"/>
      <c r="H678" s="201"/>
      <c r="I678" s="202"/>
      <c r="J678" s="201"/>
      <c r="K678" s="202"/>
      <c r="L678" s="201"/>
      <c r="M678" s="205"/>
      <c r="N678" s="69" t="str">
        <f>IF(CF671&lt;&gt;"",IF(ISERROR(AND(BV675="",BX675="",BZ675="",CB675="",CD675="")),"E",IF(AND(BV675="",BX675="",BZ675="",CB675="",CD675=""),"","E")),"")</f>
        <v/>
      </c>
      <c r="O678" s="192"/>
      <c r="P678" s="193"/>
      <c r="Q678" s="175" t="str">
        <f>IF($D653="1P","D","C")</f>
        <v>C</v>
      </c>
      <c r="R678" s="201"/>
      <c r="S678" s="202"/>
      <c r="T678" s="201"/>
      <c r="U678" s="202"/>
      <c r="V678" s="201"/>
      <c r="W678" s="202"/>
      <c r="X678" s="201"/>
      <c r="Y678" s="202"/>
      <c r="Z678" s="201"/>
      <c r="AA678" s="205"/>
      <c r="AB678" s="69" t="str">
        <f>IF(CF701&lt;&gt;"",IF(ISERROR(AND(BV705="",BX705="",BZ705="",CB705="",CD705="")),"E",IF(AND(BV705="",BX705="",BZ705="",CB705="",CD705=""),"","E")),"")</f>
        <v/>
      </c>
      <c r="AC678" s="1"/>
      <c r="AD678" s="1"/>
      <c r="AE678" s="1"/>
      <c r="AF678" s="1"/>
      <c r="AG678" s="1"/>
      <c r="AH678" s="1"/>
      <c r="AI678" s="1"/>
      <c r="AJ678" s="1"/>
      <c r="AK678" s="1"/>
      <c r="AL678" s="1"/>
      <c r="AM678" s="1"/>
      <c r="AN678" s="1"/>
      <c r="AO678" s="1"/>
      <c r="AQ678" s="128"/>
      <c r="AR678" s="128"/>
      <c r="AS678" s="128"/>
      <c r="AT678" s="128"/>
      <c r="AU678" s="128"/>
      <c r="AV678" s="128"/>
      <c r="AW678" s="128"/>
      <c r="AX678" s="128"/>
      <c r="AY678" s="128"/>
      <c r="AZ678" s="128"/>
      <c r="BA678" s="128"/>
      <c r="BB678" s="128"/>
      <c r="BC678" s="128"/>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row>
    <row r="679" spans="1:167" s="3" customFormat="1" ht="11.25" customHeight="1" thickBot="1">
      <c r="A679" s="194"/>
      <c r="B679" s="195"/>
      <c r="C679" s="207"/>
      <c r="D679" s="203"/>
      <c r="E679" s="204"/>
      <c r="F679" s="203"/>
      <c r="G679" s="204"/>
      <c r="H679" s="203"/>
      <c r="I679" s="204"/>
      <c r="J679" s="203"/>
      <c r="K679" s="204"/>
      <c r="L679" s="203"/>
      <c r="M679" s="206"/>
      <c r="N679" s="69" t="str">
        <f>IF(CF673&lt;&gt;"",IF(CF673="W",IF(SUM(IF(D678&gt;D676,1,0),IF(F678&gt;F676,1,0),IF(H678&gt;H676,1,0),IF(J678&gt;J676,1,0),IF(L678&gt;L676,1,0))&lt;&gt;3,"E",""),""),"")</f>
        <v/>
      </c>
      <c r="O679" s="194"/>
      <c r="P679" s="195"/>
      <c r="Q679" s="207"/>
      <c r="R679" s="203"/>
      <c r="S679" s="204"/>
      <c r="T679" s="203"/>
      <c r="U679" s="204"/>
      <c r="V679" s="203"/>
      <c r="W679" s="204"/>
      <c r="X679" s="203"/>
      <c r="Y679" s="204"/>
      <c r="Z679" s="203"/>
      <c r="AA679" s="206"/>
      <c r="AB679" s="69" t="str">
        <f>IF(CF703&lt;&gt;"",IF(CF703="W",IF(SUM(IF(R678&gt;R676,1,0),IF(T678&gt;T676,1,0),IF(V678&gt;V676,1,0),IF(X678&gt;X676,1,0),IF(Z678&gt;Z676,1,0))&lt;&gt;3,"E",""),""),"")</f>
        <v/>
      </c>
      <c r="AC679" s="1"/>
      <c r="AD679" s="1"/>
      <c r="AE679" s="1"/>
      <c r="AF679" s="1"/>
      <c r="AG679" s="1"/>
      <c r="AH679" s="1"/>
      <c r="AI679" s="1"/>
      <c r="AJ679" s="1"/>
      <c r="AK679" s="1"/>
      <c r="AL679" s="1"/>
      <c r="AM679" s="1"/>
      <c r="AN679" s="1"/>
      <c r="AO679" s="1"/>
      <c r="AQ679" s="126"/>
      <c r="AR679" s="126"/>
      <c r="AS679" s="126"/>
      <c r="AT679" s="126"/>
      <c r="AU679" s="126"/>
      <c r="AV679" s="126"/>
      <c r="AW679" s="126"/>
      <c r="AX679" s="126"/>
      <c r="AY679" s="126"/>
      <c r="AZ679" s="126"/>
      <c r="BA679" s="126"/>
      <c r="BB679" s="126"/>
      <c r="BC679" s="126"/>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row>
    <row r="680" spans="1:167" s="3" customFormat="1" ht="11.25" customHeight="1" thickBot="1">
      <c r="AC680" s="1"/>
      <c r="AD680" s="1"/>
      <c r="AE680" s="1"/>
      <c r="AF680" s="1"/>
      <c r="AG680" s="1"/>
      <c r="AH680" s="1"/>
      <c r="AI680" s="1"/>
      <c r="AJ680" s="1"/>
      <c r="AK680" s="1"/>
      <c r="AL680" s="1"/>
      <c r="AM680" s="1"/>
      <c r="AN680" s="1"/>
      <c r="AO680" s="1"/>
      <c r="AQ680" s="127"/>
      <c r="AR680" s="127"/>
      <c r="AS680" s="127"/>
      <c r="AT680" s="127"/>
      <c r="AU680" s="127"/>
      <c r="AV680" s="127"/>
      <c r="AW680" s="127"/>
      <c r="AX680" s="127"/>
      <c r="AY680" s="127"/>
      <c r="AZ680" s="127"/>
      <c r="BA680" s="127"/>
      <c r="BB680" s="127"/>
      <c r="BC680" s="127"/>
      <c r="BD680" s="40"/>
      <c r="BE680" s="40"/>
      <c r="BF680" s="40"/>
      <c r="BG680" s="40"/>
      <c r="BH680" s="40"/>
      <c r="BI680" s="40"/>
      <c r="BJ680" s="40"/>
      <c r="BK680" s="40"/>
      <c r="BL680" s="40"/>
      <c r="BM680" s="40"/>
      <c r="BN680" s="40"/>
      <c r="BO680" s="40"/>
      <c r="BP680" s="40"/>
      <c r="BQ680" s="40"/>
      <c r="BR680" s="40"/>
      <c r="BS680" s="40"/>
      <c r="BT680" s="40"/>
      <c r="BU680" s="40"/>
      <c r="BV680" s="40"/>
      <c r="BW680" s="40"/>
      <c r="BX680" s="40"/>
      <c r="BY680" s="40"/>
      <c r="BZ680" s="40"/>
      <c r="CA680" s="40"/>
      <c r="CB680" s="40"/>
      <c r="CC680" s="40"/>
      <c r="CD680" s="40"/>
      <c r="CE680" s="40"/>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row>
    <row r="681" spans="1:167" s="3" customFormat="1" ht="11.25" customHeight="1">
      <c r="AC681" s="1"/>
      <c r="AD681" s="1"/>
      <c r="AE681" s="1"/>
      <c r="AF681" s="1"/>
      <c r="AG681" s="1"/>
      <c r="AH681" s="1"/>
      <c r="AI681" s="1"/>
      <c r="AJ681" s="1"/>
      <c r="AK681" s="1"/>
      <c r="AL681" s="1"/>
      <c r="AM681" s="1"/>
      <c r="AN681" s="1"/>
      <c r="AO681" s="1"/>
      <c r="AQ681" s="154" t="str">
        <f>CONCATENATE($A655," ",$D655,","," ",$F653)</f>
        <v>Group: 11, Men's Singles</v>
      </c>
      <c r="AR681" s="155"/>
      <c r="AS681" s="155"/>
      <c r="AT681" s="155"/>
      <c r="AU681" s="155"/>
      <c r="AV681" s="155"/>
      <c r="AW681" s="155"/>
      <c r="AX681" s="155"/>
      <c r="AY681" s="155"/>
      <c r="AZ681" s="155"/>
      <c r="BA681" s="155"/>
      <c r="BB681" s="155"/>
      <c r="BC681" s="156"/>
      <c r="BD681" s="163">
        <f>O668</f>
        <v>4</v>
      </c>
      <c r="BE681" s="164"/>
      <c r="BF681" s="183" t="str">
        <f>Q668</f>
        <v>C</v>
      </c>
      <c r="BG681" s="185" t="str">
        <f>IF(VLOOKUP($BF681,$A657:$C663,3,FALSE)=0,"",CONCATENATE(VLOOKUP(VLOOKUP($BF681,$A657:$C663,3,FALSE),Players!$C:$G,4,FALSE)," ",VLOOKUP($BF681,$A657:$C663,3,FALSE)," ",IF(ISERROR(VLOOKUP(VLOOKUP($BF681,$A657:$C663,3,FALSE),Players!$C:$G,5,FALSE)),"()",CONCATENATE("(",VLOOKUP(VLOOKUP($BF681,$A657:$C663,3,FALSE),Players!$C:$G,5,FALSE),")"))))</f>
        <v/>
      </c>
      <c r="BH681" s="186"/>
      <c r="BI681" s="186"/>
      <c r="BJ681" s="186"/>
      <c r="BK681" s="186"/>
      <c r="BL681" s="186"/>
      <c r="BM681" s="186"/>
      <c r="BN681" s="186"/>
      <c r="BO681" s="186"/>
      <c r="BP681" s="186"/>
      <c r="BQ681" s="186"/>
      <c r="BR681" s="186"/>
      <c r="BS681" s="186"/>
      <c r="BT681" s="186"/>
      <c r="BU681" s="187"/>
      <c r="BV681" s="170" t="str">
        <f>IF(R668&lt;&gt;"",R668,"")</f>
        <v/>
      </c>
      <c r="BW681" s="171"/>
      <c r="BX681" s="170" t="str">
        <f>IF(T668&lt;&gt;"",T668,"")</f>
        <v/>
      </c>
      <c r="BY681" s="171"/>
      <c r="BZ681" s="170" t="str">
        <f>IF(V668&lt;&gt;"",V668,"")</f>
        <v/>
      </c>
      <c r="CA681" s="171"/>
      <c r="CB681" s="170" t="str">
        <f>IF(X668&lt;&gt;"",X668,"")</f>
        <v/>
      </c>
      <c r="CC681" s="171"/>
      <c r="CD681" s="170" t="str">
        <f>IF(Z668&lt;&gt;"",Z668,"")</f>
        <v/>
      </c>
      <c r="CE681" s="171"/>
      <c r="CF681" s="174" t="str">
        <f>IF($CD681=$CD683,IF($CB681=$CB683,IF($BZ681&lt;&gt;"",IF($BZ681&gt;$BZ683,"W","L"),""),IF($CB681&gt;$CB683,"W","L")),IF($CD681&gt;$CD683,"W","L"))</f>
        <v/>
      </c>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row>
    <row r="682" spans="1:167" s="3" customFormat="1" ht="11.25" customHeight="1">
      <c r="AC682" s="1"/>
      <c r="AD682" s="1"/>
      <c r="AE682" s="1"/>
      <c r="AF682" s="1"/>
      <c r="AG682" s="1"/>
      <c r="AH682" s="1"/>
      <c r="AI682" s="1"/>
      <c r="AJ682" s="1"/>
      <c r="AK682" s="1"/>
      <c r="AL682" s="1"/>
      <c r="AM682" s="1"/>
      <c r="AN682" s="1"/>
      <c r="AO682" s="1"/>
      <c r="AQ682" s="157"/>
      <c r="AR682" s="158"/>
      <c r="AS682" s="158"/>
      <c r="AT682" s="158"/>
      <c r="AU682" s="158"/>
      <c r="AV682" s="158"/>
      <c r="AW682" s="158"/>
      <c r="AX682" s="158"/>
      <c r="AY682" s="158"/>
      <c r="AZ682" s="158"/>
      <c r="BA682" s="158"/>
      <c r="BB682" s="158"/>
      <c r="BC682" s="159"/>
      <c r="BD682" s="165"/>
      <c r="BE682" s="166"/>
      <c r="BF682" s="184"/>
      <c r="BG682" s="188"/>
      <c r="BH682" s="189"/>
      <c r="BI682" s="189"/>
      <c r="BJ682" s="189"/>
      <c r="BK682" s="189"/>
      <c r="BL682" s="189"/>
      <c r="BM682" s="189"/>
      <c r="BN682" s="189"/>
      <c r="BO682" s="189"/>
      <c r="BP682" s="189"/>
      <c r="BQ682" s="189"/>
      <c r="BR682" s="189"/>
      <c r="BS682" s="189"/>
      <c r="BT682" s="189"/>
      <c r="BU682" s="190"/>
      <c r="BV682" s="172"/>
      <c r="BW682" s="173"/>
      <c r="BX682" s="172"/>
      <c r="BY682" s="173"/>
      <c r="BZ682" s="172"/>
      <c r="CA682" s="173"/>
      <c r="CB682" s="172"/>
      <c r="CC682" s="173"/>
      <c r="CD682" s="172"/>
      <c r="CE682" s="173"/>
      <c r="CF682" s="174"/>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row>
    <row r="683" spans="1:167" s="3" customFormat="1" ht="11.25" customHeight="1">
      <c r="AC683" s="1"/>
      <c r="AD683" s="1"/>
      <c r="AE683" s="1"/>
      <c r="AF683" s="1"/>
      <c r="AG683" s="1"/>
      <c r="AH683" s="1"/>
      <c r="AI683" s="1"/>
      <c r="AJ683" s="1"/>
      <c r="AK683" s="1"/>
      <c r="AL683" s="1"/>
      <c r="AM683" s="1"/>
      <c r="AN683" s="1"/>
      <c r="AO683" s="1"/>
      <c r="AQ683" s="157"/>
      <c r="AR683" s="158"/>
      <c r="AS683" s="158"/>
      <c r="AT683" s="158"/>
      <c r="AU683" s="158"/>
      <c r="AV683" s="158"/>
      <c r="AW683" s="158"/>
      <c r="AX683" s="158"/>
      <c r="AY683" s="158"/>
      <c r="AZ683" s="158"/>
      <c r="BA683" s="158"/>
      <c r="BB683" s="158"/>
      <c r="BC683" s="159"/>
      <c r="BD683" s="165"/>
      <c r="BE683" s="166"/>
      <c r="BF683" s="175" t="str">
        <f>Q670</f>
        <v>D</v>
      </c>
      <c r="BG683" s="177" t="str">
        <f>IF(VLOOKUP($BF683,$A657:$C663,3,FALSE)=0,"",CONCATENATE(VLOOKUP(VLOOKUP($BF683,$A657:$C663,3,FALSE),Players!$C:$G,4,FALSE)," ",VLOOKUP($BF683,$A657:$C663,3,FALSE)," ",IF(ISERROR(VLOOKUP(VLOOKUP($BF683,$A657:$C663,3,FALSE),Players!$C:$G,5,FALSE)),"()",CONCATENATE("(",VLOOKUP(VLOOKUP($BF683,$A657:$C663,3,FALSE),Players!$C:$G,5,FALSE),")"))))</f>
        <v/>
      </c>
      <c r="BH683" s="178"/>
      <c r="BI683" s="178"/>
      <c r="BJ683" s="178"/>
      <c r="BK683" s="178"/>
      <c r="BL683" s="178"/>
      <c r="BM683" s="178"/>
      <c r="BN683" s="178"/>
      <c r="BO683" s="178"/>
      <c r="BP683" s="178"/>
      <c r="BQ683" s="178"/>
      <c r="BR683" s="178"/>
      <c r="BS683" s="178"/>
      <c r="BT683" s="178"/>
      <c r="BU683" s="179"/>
      <c r="BV683" s="150" t="str">
        <f>IF(R670&lt;&gt;"",R670,"")</f>
        <v/>
      </c>
      <c r="BW683" s="151"/>
      <c r="BX683" s="150" t="str">
        <f>IF(T670&lt;&gt;"",T670,"")</f>
        <v/>
      </c>
      <c r="BY683" s="151"/>
      <c r="BZ683" s="150" t="str">
        <f>IF(V670&lt;&gt;"",V670,"")</f>
        <v/>
      </c>
      <c r="CA683" s="151"/>
      <c r="CB683" s="150" t="str">
        <f>IF(X670&lt;&gt;"",X670,"")</f>
        <v/>
      </c>
      <c r="CC683" s="151"/>
      <c r="CD683" s="150" t="str">
        <f>IF(Z670&lt;&gt;"",Z670,"")</f>
        <v/>
      </c>
      <c r="CE683" s="151"/>
      <c r="CF683" s="174" t="str">
        <f>IF($CF681&lt;&gt;"",IF(CF681="W","L","W"),"")</f>
        <v/>
      </c>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row>
    <row r="684" spans="1:167" s="3" customFormat="1" ht="11.25" customHeight="1" thickBot="1">
      <c r="AC684" s="1"/>
      <c r="AD684" s="1"/>
      <c r="AE684" s="1"/>
      <c r="AF684" s="1"/>
      <c r="AG684" s="1"/>
      <c r="AH684" s="1"/>
      <c r="AI684" s="1"/>
      <c r="AJ684" s="1"/>
      <c r="AK684" s="1"/>
      <c r="AL684" s="1"/>
      <c r="AM684" s="1"/>
      <c r="AN684" s="1"/>
      <c r="AO684" s="1"/>
      <c r="AQ684" s="160"/>
      <c r="AR684" s="161"/>
      <c r="AS684" s="161"/>
      <c r="AT684" s="161"/>
      <c r="AU684" s="161"/>
      <c r="AV684" s="161"/>
      <c r="AW684" s="161"/>
      <c r="AX684" s="161"/>
      <c r="AY684" s="161"/>
      <c r="AZ684" s="161"/>
      <c r="BA684" s="161"/>
      <c r="BB684" s="161"/>
      <c r="BC684" s="162"/>
      <c r="BD684" s="167"/>
      <c r="BE684" s="168"/>
      <c r="BF684" s="176"/>
      <c r="BG684" s="180"/>
      <c r="BH684" s="181"/>
      <c r="BI684" s="181"/>
      <c r="BJ684" s="181"/>
      <c r="BK684" s="181"/>
      <c r="BL684" s="181"/>
      <c r="BM684" s="181"/>
      <c r="BN684" s="181"/>
      <c r="BO684" s="181"/>
      <c r="BP684" s="181"/>
      <c r="BQ684" s="181"/>
      <c r="BR684" s="181"/>
      <c r="BS684" s="181"/>
      <c r="BT684" s="181"/>
      <c r="BU684" s="182"/>
      <c r="BV684" s="152"/>
      <c r="BW684" s="153"/>
      <c r="BX684" s="152"/>
      <c r="BY684" s="153"/>
      <c r="BZ684" s="152"/>
      <c r="CA684" s="153"/>
      <c r="CB684" s="152"/>
      <c r="CC684" s="153"/>
      <c r="CD684" s="152"/>
      <c r="CE684" s="153"/>
      <c r="CF684" s="174"/>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row>
    <row r="685" spans="1:167" s="3" customFormat="1" ht="11.25" customHeight="1">
      <c r="AC685" s="1"/>
      <c r="AD685" s="1"/>
      <c r="AE685" s="1"/>
      <c r="AF685" s="1"/>
      <c r="AG685" s="1"/>
      <c r="AH685" s="1"/>
      <c r="AI685" s="1"/>
      <c r="AJ685" s="1"/>
      <c r="AK685" s="1"/>
      <c r="AL685" s="1"/>
      <c r="AM685" s="1"/>
      <c r="AN685" s="1"/>
      <c r="AO685" s="1"/>
      <c r="AQ685" s="126"/>
      <c r="AR685" s="126"/>
      <c r="AS685" s="126"/>
      <c r="AT685" s="126"/>
      <c r="AU685" s="126"/>
      <c r="AV685" s="126"/>
      <c r="AW685" s="126"/>
      <c r="AX685" s="126"/>
      <c r="AY685" s="126"/>
      <c r="AZ685" s="126"/>
      <c r="BA685" s="126"/>
      <c r="BB685" s="126"/>
      <c r="BC685" s="126"/>
      <c r="BD685" s="1"/>
      <c r="BE685" s="1"/>
      <c r="BF685" s="1"/>
      <c r="BG685" s="1"/>
      <c r="BH685" s="1"/>
      <c r="BI685" s="1"/>
      <c r="BJ685" s="1"/>
      <c r="BK685" s="1"/>
      <c r="BL685" s="1"/>
      <c r="BM685" s="1"/>
      <c r="BN685" s="1"/>
      <c r="BO685" s="1"/>
      <c r="BP685" s="1"/>
      <c r="BQ685" s="1"/>
      <c r="BR685" s="1"/>
      <c r="BS685" s="1"/>
      <c r="BT685" s="1"/>
      <c r="BU685" s="1"/>
      <c r="BV685" s="169" t="str">
        <f>IF(CF681&lt;&gt;"",IF(AND(AND(BV681&gt;-1,BV683&gt;-1),OR(BV681&gt;10,BV683&gt;10),ABS(BV681-BV683)&gt;1,IF(OR(BV681&gt;11,BV683&gt;11),ABS(BV681-BV683)=2,TRUE),BV681=INT(BV681),BV683=INT(BV683)),"","Error"),"")</f>
        <v/>
      </c>
      <c r="BW685" s="169"/>
      <c r="BX685" s="169" t="str">
        <f>IF(CF681&lt;&gt;"",IF(AND(AND(BX681&gt;-1,BX683&gt;-1),OR(BX681&gt;10,BX683&gt;10),ABS(BX681-BX683)&gt;1,IF(OR(BX681&gt;11,BX683&gt;11),ABS(BX681-BX683)=2,TRUE),BX681=INT(BX681),BX683=INT(BX683)),"","Error"),"")</f>
        <v/>
      </c>
      <c r="BY685" s="169"/>
      <c r="BZ685" s="169" t="str">
        <f>IF(CF681&lt;&gt;"",IF(AND(AND(BZ681&gt;-1,BZ683&gt;-1),OR(BZ681&gt;10,BZ683&gt;10),ABS(BZ681-BZ683)&gt;1,IF(OR(BZ681&gt;11,BZ683&gt;11),ABS(BZ681-BZ683)=2,TRUE),BZ681=INT(BZ681),BZ683=INT(BZ683)),"","Error"),"")</f>
        <v/>
      </c>
      <c r="CA685" s="169"/>
      <c r="CB685" s="169" t="str">
        <f>IF(AND(CF681&lt;&gt;"",CB681&lt;&gt;""),IF(AND(AND(CB681&gt;-1,CB683&gt;-1),OR(CB681&gt;10,CB683&gt;10),ABS(CB681-CB683)&gt;1,IF(OR(CB681&gt;11,CB683&gt;11),ABS(CB681-CB683)=2,TRUE),CB681=INT(CB681),CB683=INT(CB683)),"","Error"),"")</f>
        <v/>
      </c>
      <c r="CC685" s="169"/>
      <c r="CD685" s="169" t="str">
        <f>IF(AND(CF681&lt;&gt;"",CD681&lt;&gt;""),IF(AND(AND(CD681&gt;-1,CD683&gt;-1),OR(CD681&gt;10,CD683&gt;10),ABS(CD681-CD683)&gt;1,IF(OR(CD681&gt;11,CD683&gt;11),ABS(CD681-CD683)=2,TRUE),CD681=INT(CD681),CD683=INT(CD683)),"","Error"),"")</f>
        <v/>
      </c>
      <c r="CE685" s="169"/>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row>
    <row r="686" spans="1:167" s="3" customFormat="1" ht="11.25" customHeight="1">
      <c r="AC686" s="1"/>
      <c r="AD686" s="1"/>
      <c r="AE686" s="1"/>
      <c r="AF686" s="1"/>
      <c r="AG686" s="1"/>
      <c r="AH686" s="1"/>
      <c r="AI686" s="1"/>
      <c r="AJ686" s="1"/>
      <c r="AK686" s="1"/>
      <c r="AL686" s="1"/>
      <c r="AM686" s="1"/>
      <c r="AN686" s="1"/>
      <c r="AO686" s="1"/>
      <c r="AQ686" s="126"/>
      <c r="AR686" s="126"/>
      <c r="AS686" s="126"/>
      <c r="AT686" s="126"/>
      <c r="AU686" s="126"/>
      <c r="AV686" s="126"/>
      <c r="AW686" s="126"/>
      <c r="AX686" s="126"/>
      <c r="AY686" s="126"/>
      <c r="AZ686" s="126"/>
      <c r="BA686" s="126"/>
      <c r="BB686" s="126"/>
      <c r="BC686" s="126"/>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row>
    <row r="687" spans="1:167" s="3" customFormat="1" ht="11.25" customHeight="1">
      <c r="AC687" s="1"/>
      <c r="AD687" s="1"/>
      <c r="AE687" s="1"/>
      <c r="AF687" s="1"/>
      <c r="AG687" s="1"/>
      <c r="AH687" s="1"/>
      <c r="AI687" s="1"/>
      <c r="AJ687" s="1"/>
      <c r="AK687" s="1"/>
      <c r="AL687" s="1"/>
      <c r="AM687" s="1"/>
      <c r="AN687" s="1"/>
      <c r="AO687" s="1"/>
      <c r="AQ687" s="127"/>
      <c r="AR687" s="127"/>
      <c r="AS687" s="127"/>
      <c r="AT687" s="127"/>
      <c r="AU687" s="127"/>
      <c r="AV687" s="127"/>
      <c r="AW687" s="127"/>
      <c r="AX687" s="127"/>
      <c r="AY687" s="127"/>
      <c r="AZ687" s="127"/>
      <c r="BA687" s="127"/>
      <c r="BB687" s="127"/>
      <c r="BC687" s="127"/>
      <c r="BD687" s="40"/>
      <c r="BE687" s="40"/>
      <c r="BF687" s="40"/>
      <c r="BG687" s="40"/>
      <c r="BH687" s="40"/>
      <c r="BI687" s="40"/>
      <c r="BJ687" s="40"/>
      <c r="BK687" s="40"/>
      <c r="BL687" s="40"/>
      <c r="BM687" s="40"/>
      <c r="BN687" s="40"/>
      <c r="BO687" s="40"/>
      <c r="BP687" s="40"/>
      <c r="BQ687" s="40"/>
      <c r="BR687" s="40"/>
      <c r="BS687" s="40"/>
      <c r="BT687" s="40"/>
      <c r="BU687" s="40"/>
      <c r="BV687" s="40"/>
      <c r="BW687" s="40"/>
      <c r="BX687" s="40"/>
      <c r="BY687" s="40"/>
      <c r="BZ687" s="40"/>
      <c r="CA687" s="40"/>
      <c r="CB687" s="40"/>
      <c r="CC687" s="40"/>
      <c r="CD687" s="40"/>
      <c r="CE687" s="40"/>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row>
    <row r="688" spans="1:167" s="3" customFormat="1" ht="11.25" customHeight="1">
      <c r="AC688" s="1"/>
      <c r="AD688" s="1"/>
      <c r="AE688" s="1"/>
      <c r="AF688" s="1"/>
      <c r="AG688" s="1"/>
      <c r="AH688" s="1"/>
      <c r="AI688" s="1"/>
      <c r="AJ688" s="1"/>
      <c r="AK688" s="1"/>
      <c r="AL688" s="1"/>
      <c r="AM688" s="1"/>
      <c r="AN688" s="1"/>
      <c r="AO688" s="1"/>
      <c r="AQ688" s="128"/>
      <c r="AR688" s="128"/>
      <c r="AS688" s="128"/>
      <c r="AT688" s="128"/>
      <c r="AU688" s="128"/>
      <c r="AV688" s="128"/>
      <c r="AW688" s="128"/>
      <c r="AX688" s="128"/>
      <c r="AY688" s="128"/>
      <c r="AZ688" s="128"/>
      <c r="BA688" s="128"/>
      <c r="BB688" s="128"/>
      <c r="BC688" s="128"/>
      <c r="BD688" s="41"/>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row>
    <row r="689" spans="1:125" s="3" customFormat="1" ht="11.25" customHeight="1">
      <c r="AC689" s="1"/>
      <c r="AD689" s="1"/>
      <c r="AE689" s="1"/>
      <c r="AF689" s="1"/>
      <c r="AG689" s="1"/>
      <c r="AH689" s="1"/>
      <c r="AI689" s="1"/>
      <c r="AJ689" s="1"/>
      <c r="AK689" s="1"/>
      <c r="AL689" s="1"/>
      <c r="AM689" s="1"/>
      <c r="AN689" s="1"/>
      <c r="AO689" s="1"/>
      <c r="AQ689" s="126"/>
      <c r="AR689" s="126"/>
      <c r="AS689" s="126"/>
      <c r="AT689" s="126"/>
      <c r="AU689" s="126"/>
      <c r="AV689" s="126"/>
      <c r="AW689" s="126"/>
      <c r="AX689" s="126"/>
      <c r="AY689" s="126"/>
      <c r="AZ689" s="126"/>
      <c r="BA689" s="126"/>
      <c r="BB689" s="126"/>
      <c r="BC689" s="126"/>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row>
    <row r="690" spans="1:125" s="3" customFormat="1" ht="11.25" customHeight="1" thickBot="1">
      <c r="AC690" s="1"/>
      <c r="AD690" s="1"/>
      <c r="AE690" s="1"/>
      <c r="AF690" s="1"/>
      <c r="AG690" s="1"/>
      <c r="AH690" s="1"/>
      <c r="AI690" s="1"/>
      <c r="AJ690" s="1"/>
      <c r="AK690" s="1"/>
      <c r="AL690" s="1"/>
      <c r="AM690" s="1"/>
      <c r="AN690" s="1"/>
      <c r="AO690" s="1"/>
      <c r="AQ690" s="127"/>
      <c r="AR690" s="127"/>
      <c r="AS690" s="127"/>
      <c r="AT690" s="127"/>
      <c r="AU690" s="127"/>
      <c r="AV690" s="127"/>
      <c r="AW690" s="127"/>
      <c r="AX690" s="127"/>
      <c r="AY690" s="127"/>
      <c r="AZ690" s="127"/>
      <c r="BA690" s="127"/>
      <c r="BB690" s="127"/>
      <c r="BC690" s="127"/>
      <c r="BD690" s="40"/>
      <c r="BE690" s="40"/>
      <c r="BF690" s="40"/>
      <c r="BG690" s="40"/>
      <c r="BH690" s="40"/>
      <c r="BI690" s="40"/>
      <c r="BJ690" s="40"/>
      <c r="BK690" s="40"/>
      <c r="BL690" s="40"/>
      <c r="BM690" s="40"/>
      <c r="BN690" s="40"/>
      <c r="BO690" s="40"/>
      <c r="BP690" s="40"/>
      <c r="BQ690" s="40"/>
      <c r="BR690" s="40"/>
      <c r="BS690" s="40"/>
      <c r="BT690" s="40"/>
      <c r="BU690" s="40"/>
      <c r="BV690" s="40"/>
      <c r="BW690" s="40"/>
      <c r="BX690" s="40"/>
      <c r="BY690" s="40"/>
      <c r="BZ690" s="40"/>
      <c r="CA690" s="40"/>
      <c r="CB690" s="40"/>
      <c r="CC690" s="40"/>
      <c r="CD690" s="40"/>
      <c r="CE690" s="40"/>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row>
    <row r="691" spans="1:125" s="3" customFormat="1" ht="11.25" customHeight="1">
      <c r="AC691" s="1"/>
      <c r="AD691" s="1"/>
      <c r="AE691" s="1"/>
      <c r="AF691" s="1"/>
      <c r="AG691" s="1"/>
      <c r="AH691" s="1"/>
      <c r="AI691" s="1"/>
      <c r="AJ691" s="1"/>
      <c r="AK691" s="1"/>
      <c r="AL691" s="1"/>
      <c r="AM691" s="1"/>
      <c r="AN691" s="1"/>
      <c r="AO691" s="1"/>
      <c r="AQ691" s="154" t="str">
        <f>CONCATENATE($A655," ",$D655,","," ",$F653)</f>
        <v>Group: 11, Men's Singles</v>
      </c>
      <c r="AR691" s="155"/>
      <c r="AS691" s="155"/>
      <c r="AT691" s="155"/>
      <c r="AU691" s="155"/>
      <c r="AV691" s="155"/>
      <c r="AW691" s="155"/>
      <c r="AX691" s="155"/>
      <c r="AY691" s="155"/>
      <c r="AZ691" s="155"/>
      <c r="BA691" s="155"/>
      <c r="BB691" s="155"/>
      <c r="BC691" s="156"/>
      <c r="BD691" s="163">
        <f>O672</f>
        <v>5</v>
      </c>
      <c r="BE691" s="164"/>
      <c r="BF691" s="183" t="str">
        <f>Q672</f>
        <v>A</v>
      </c>
      <c r="BG691" s="185" t="str">
        <f>IF(VLOOKUP($BF691,$A657:$C663,3,FALSE)=0,"",CONCATENATE(VLOOKUP(VLOOKUP($BF691,$A657:$C663,3,FALSE),Players!$C:$G,4,FALSE)," ",VLOOKUP($BF691,$A657:$C663,3,FALSE)," ",IF(ISERROR(VLOOKUP(VLOOKUP($BF691,$A657:$C663,3,FALSE),Players!$C:$G,5,FALSE)),"()",CONCATENATE("(",VLOOKUP(VLOOKUP($BF691,$A657:$C663,3,FALSE),Players!$C:$G,5,FALSE),")"))))</f>
        <v/>
      </c>
      <c r="BH691" s="186"/>
      <c r="BI691" s="186"/>
      <c r="BJ691" s="186"/>
      <c r="BK691" s="186"/>
      <c r="BL691" s="186"/>
      <c r="BM691" s="186"/>
      <c r="BN691" s="186"/>
      <c r="BO691" s="186"/>
      <c r="BP691" s="186"/>
      <c r="BQ691" s="186"/>
      <c r="BR691" s="186"/>
      <c r="BS691" s="186"/>
      <c r="BT691" s="186"/>
      <c r="BU691" s="187"/>
      <c r="BV691" s="170" t="str">
        <f>IF(R672&lt;&gt;"",R672,"")</f>
        <v/>
      </c>
      <c r="BW691" s="171"/>
      <c r="BX691" s="170" t="str">
        <f>IF(T672&lt;&gt;"",T672,"")</f>
        <v/>
      </c>
      <c r="BY691" s="171"/>
      <c r="BZ691" s="170" t="str">
        <f>IF(V672&lt;&gt;"",V672,"")</f>
        <v/>
      </c>
      <c r="CA691" s="171"/>
      <c r="CB691" s="170" t="str">
        <f>IF(X672&lt;&gt;"",X672,"")</f>
        <v/>
      </c>
      <c r="CC691" s="171"/>
      <c r="CD691" s="170" t="str">
        <f>IF(Z672&lt;&gt;"",Z672,"")</f>
        <v/>
      </c>
      <c r="CE691" s="171"/>
      <c r="CF691" s="174" t="str">
        <f>IF($CD691=$CD693,IF($CB691=$CB693,IF($BZ691&lt;&gt;"",IF($BZ691&gt;$BZ693,"W","L"),""),IF($CB691&gt;$CB693,"W","L")),IF($CD691&gt;$CD693,"W","L"))</f>
        <v/>
      </c>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row>
    <row r="692" spans="1:125" s="3" customFormat="1" ht="11.25" customHeight="1">
      <c r="AC692" s="1"/>
      <c r="AD692" s="1"/>
      <c r="AE692" s="1"/>
      <c r="AF692" s="1"/>
      <c r="AG692" s="1"/>
      <c r="AH692" s="1"/>
      <c r="AI692" s="1"/>
      <c r="AJ692" s="1"/>
      <c r="AK692" s="1"/>
      <c r="AL692" s="1"/>
      <c r="AM692" s="1"/>
      <c r="AN692" s="1"/>
      <c r="AO692" s="1"/>
      <c r="AQ692" s="157"/>
      <c r="AR692" s="158"/>
      <c r="AS692" s="158"/>
      <c r="AT692" s="158"/>
      <c r="AU692" s="158"/>
      <c r="AV692" s="158"/>
      <c r="AW692" s="158"/>
      <c r="AX692" s="158"/>
      <c r="AY692" s="158"/>
      <c r="AZ692" s="158"/>
      <c r="BA692" s="158"/>
      <c r="BB692" s="158"/>
      <c r="BC692" s="159"/>
      <c r="BD692" s="165"/>
      <c r="BE692" s="166"/>
      <c r="BF692" s="184"/>
      <c r="BG692" s="188"/>
      <c r="BH692" s="189"/>
      <c r="BI692" s="189"/>
      <c r="BJ692" s="189"/>
      <c r="BK692" s="189"/>
      <c r="BL692" s="189"/>
      <c r="BM692" s="189"/>
      <c r="BN692" s="189"/>
      <c r="BO692" s="189"/>
      <c r="BP692" s="189"/>
      <c r="BQ692" s="189"/>
      <c r="BR692" s="189"/>
      <c r="BS692" s="189"/>
      <c r="BT692" s="189"/>
      <c r="BU692" s="190"/>
      <c r="BV692" s="172"/>
      <c r="BW692" s="173"/>
      <c r="BX692" s="172"/>
      <c r="BY692" s="173"/>
      <c r="BZ692" s="172"/>
      <c r="CA692" s="173"/>
      <c r="CB692" s="172"/>
      <c r="CC692" s="173"/>
      <c r="CD692" s="172"/>
      <c r="CE692" s="173"/>
      <c r="CF692" s="174"/>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row>
    <row r="693" spans="1:125" s="3" customFormat="1" ht="11.25" customHeight="1">
      <c r="AC693" s="1"/>
      <c r="AD693" s="1"/>
      <c r="AE693" s="1"/>
      <c r="AF693" s="1"/>
      <c r="AG693" s="1"/>
      <c r="AH693" s="1"/>
      <c r="AI693" s="1"/>
      <c r="AJ693" s="1"/>
      <c r="AK693" s="1"/>
      <c r="AL693" s="1"/>
      <c r="AM693" s="1"/>
      <c r="AN693" s="1"/>
      <c r="AO693" s="1"/>
      <c r="AQ693" s="157"/>
      <c r="AR693" s="158"/>
      <c r="AS693" s="158"/>
      <c r="AT693" s="158"/>
      <c r="AU693" s="158"/>
      <c r="AV693" s="158"/>
      <c r="AW693" s="158"/>
      <c r="AX693" s="158"/>
      <c r="AY693" s="158"/>
      <c r="AZ693" s="158"/>
      <c r="BA693" s="158"/>
      <c r="BB693" s="158"/>
      <c r="BC693" s="159"/>
      <c r="BD693" s="165"/>
      <c r="BE693" s="166"/>
      <c r="BF693" s="175" t="str">
        <f>Q674</f>
        <v>D</v>
      </c>
      <c r="BG693" s="177" t="str">
        <f>IF(VLOOKUP($BF693,$A657:$C663,3,FALSE)=0,"",CONCATENATE(VLOOKUP(VLOOKUP($BF693,$A657:$C663,3,FALSE),Players!$C:$G,4,FALSE)," ",VLOOKUP($BF693,$A657:$C663,3,FALSE)," ",IF(ISERROR(VLOOKUP(VLOOKUP($BF693,$A657:$C663,3,FALSE),Players!$C:$G,5,FALSE)),"()",CONCATENATE("(",VLOOKUP(VLOOKUP($BF693,$A657:$C663,3,FALSE),Players!$C:$G,5,FALSE),")"))))</f>
        <v/>
      </c>
      <c r="BH693" s="178"/>
      <c r="BI693" s="178"/>
      <c r="BJ693" s="178"/>
      <c r="BK693" s="178"/>
      <c r="BL693" s="178"/>
      <c r="BM693" s="178"/>
      <c r="BN693" s="178"/>
      <c r="BO693" s="178"/>
      <c r="BP693" s="178"/>
      <c r="BQ693" s="178"/>
      <c r="BR693" s="178"/>
      <c r="BS693" s="178"/>
      <c r="BT693" s="178"/>
      <c r="BU693" s="179"/>
      <c r="BV693" s="150" t="str">
        <f>IF(R674&lt;&gt;"",R674,"")</f>
        <v/>
      </c>
      <c r="BW693" s="151"/>
      <c r="BX693" s="150" t="str">
        <f>IF(T674&lt;&gt;"",T674,"")</f>
        <v/>
      </c>
      <c r="BY693" s="151"/>
      <c r="BZ693" s="150" t="str">
        <f>IF(V674&lt;&gt;"",V674,"")</f>
        <v/>
      </c>
      <c r="CA693" s="151"/>
      <c r="CB693" s="150" t="str">
        <f>IF(X674&lt;&gt;"",X674,"")</f>
        <v/>
      </c>
      <c r="CC693" s="151"/>
      <c r="CD693" s="150" t="str">
        <f>IF(Z674&lt;&gt;"",Z674,"")</f>
        <v/>
      </c>
      <c r="CE693" s="151"/>
      <c r="CF693" s="174" t="str">
        <f>IF($CF691&lt;&gt;"",IF(CF691="W","L","W"),"")</f>
        <v/>
      </c>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row>
    <row r="694" spans="1:125" s="3" customFormat="1" ht="11.25" customHeight="1" thickBot="1">
      <c r="AC694" s="1"/>
      <c r="AD694" s="1"/>
      <c r="AE694" s="1"/>
      <c r="AF694" s="1"/>
      <c r="AG694" s="1"/>
      <c r="AH694" s="1"/>
      <c r="AI694" s="1"/>
      <c r="AJ694" s="1"/>
      <c r="AK694" s="1"/>
      <c r="AL694" s="1"/>
      <c r="AM694" s="1"/>
      <c r="AN694" s="1"/>
      <c r="AO694" s="1"/>
      <c r="AQ694" s="160"/>
      <c r="AR694" s="161"/>
      <c r="AS694" s="161"/>
      <c r="AT694" s="161"/>
      <c r="AU694" s="161"/>
      <c r="AV694" s="161"/>
      <c r="AW694" s="161"/>
      <c r="AX694" s="161"/>
      <c r="AY694" s="161"/>
      <c r="AZ694" s="161"/>
      <c r="BA694" s="161"/>
      <c r="BB694" s="161"/>
      <c r="BC694" s="162"/>
      <c r="BD694" s="167"/>
      <c r="BE694" s="168"/>
      <c r="BF694" s="176"/>
      <c r="BG694" s="180"/>
      <c r="BH694" s="181"/>
      <c r="BI694" s="181"/>
      <c r="BJ694" s="181"/>
      <c r="BK694" s="181"/>
      <c r="BL694" s="181"/>
      <c r="BM694" s="181"/>
      <c r="BN694" s="181"/>
      <c r="BO694" s="181"/>
      <c r="BP694" s="181"/>
      <c r="BQ694" s="181"/>
      <c r="BR694" s="181"/>
      <c r="BS694" s="181"/>
      <c r="BT694" s="181"/>
      <c r="BU694" s="182"/>
      <c r="BV694" s="152"/>
      <c r="BW694" s="153"/>
      <c r="BX694" s="152"/>
      <c r="BY694" s="153"/>
      <c r="BZ694" s="152"/>
      <c r="CA694" s="153"/>
      <c r="CB694" s="152"/>
      <c r="CC694" s="153"/>
      <c r="CD694" s="152"/>
      <c r="CE694" s="153"/>
      <c r="CF694" s="174"/>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row>
    <row r="695" spans="1:125" s="3" customFormat="1" ht="11.25" customHeight="1">
      <c r="AC695" s="1"/>
      <c r="AD695" s="1"/>
      <c r="AE695" s="1"/>
      <c r="AF695" s="1"/>
      <c r="AG695" s="1"/>
      <c r="AH695" s="1"/>
      <c r="AI695" s="1"/>
      <c r="AJ695" s="1"/>
      <c r="AK695" s="1"/>
      <c r="AL695" s="1"/>
      <c r="AM695" s="1"/>
      <c r="AN695" s="1"/>
      <c r="AO695" s="1"/>
      <c r="AQ695" s="126"/>
      <c r="AR695" s="126"/>
      <c r="AS695" s="126"/>
      <c r="AT695" s="126"/>
      <c r="AU695" s="126"/>
      <c r="AV695" s="126"/>
      <c r="AW695" s="126"/>
      <c r="AX695" s="126"/>
      <c r="AY695" s="126"/>
      <c r="AZ695" s="126"/>
      <c r="BA695" s="126"/>
      <c r="BB695" s="126"/>
      <c r="BC695" s="126"/>
      <c r="BD695" s="1"/>
      <c r="BE695" s="1"/>
      <c r="BF695" s="1"/>
      <c r="BG695" s="1"/>
      <c r="BH695" s="1"/>
      <c r="BI695" s="1"/>
      <c r="BJ695" s="1"/>
      <c r="BK695" s="1"/>
      <c r="BL695" s="1"/>
      <c r="BM695" s="1"/>
      <c r="BN695" s="1"/>
      <c r="BO695" s="1"/>
      <c r="BP695" s="1"/>
      <c r="BQ695" s="1"/>
      <c r="BR695" s="1"/>
      <c r="BS695" s="1"/>
      <c r="BT695" s="1"/>
      <c r="BU695" s="1"/>
      <c r="BV695" s="169" t="str">
        <f>IF(CF691&lt;&gt;"",IF(AND(AND(BV691&gt;-1,BV693&gt;-1),OR(BV691&gt;10,BV693&gt;10),ABS(BV691-BV693)&gt;1,IF(OR(BV691&gt;11,BV693&gt;11),ABS(BV691-BV693)=2,TRUE),BV691=INT(BV691),BV693=INT(BV693)),"","Error"),"")</f>
        <v/>
      </c>
      <c r="BW695" s="169"/>
      <c r="BX695" s="169" t="str">
        <f>IF(CF691&lt;&gt;"",IF(AND(AND(BX691&gt;-1,BX693&gt;-1),OR(BX691&gt;10,BX693&gt;10),ABS(BX691-BX693)&gt;1,IF(OR(BX691&gt;11,BX693&gt;11),ABS(BX691-BX693)=2,TRUE),BX691=INT(BX691),BX693=INT(BX693)),"","Error"),"")</f>
        <v/>
      </c>
      <c r="BY695" s="169"/>
      <c r="BZ695" s="169" t="str">
        <f>IF(CF691&lt;&gt;"",IF(AND(AND(BZ691&gt;-1,BZ693&gt;-1),OR(BZ691&gt;10,BZ693&gt;10),ABS(BZ691-BZ693)&gt;1,IF(OR(BZ691&gt;11,BZ693&gt;11),ABS(BZ691-BZ693)=2,TRUE),BZ691=INT(BZ691),BZ693=INT(BZ693)),"","Error"),"")</f>
        <v/>
      </c>
      <c r="CA695" s="169"/>
      <c r="CB695" s="169" t="str">
        <f>IF(AND(CF691&lt;&gt;"",CB691&lt;&gt;""),IF(AND(AND(CB691&gt;-1,CB693&gt;-1),OR(CB691&gt;10,CB693&gt;10),ABS(CB691-CB693)&gt;1,IF(OR(CB691&gt;11,CB693&gt;11),ABS(CB691-CB693)=2,TRUE),CB691=INT(CB691),CB693=INT(CB693)),"","Error"),"")</f>
        <v/>
      </c>
      <c r="CC695" s="169"/>
      <c r="CD695" s="169" t="str">
        <f>IF(AND(CF691&lt;&gt;"",CD691&lt;&gt;""),IF(AND(AND(CD691&gt;-1,CD693&gt;-1),OR(CD691&gt;10,CD693&gt;10),ABS(CD691-CD693)&gt;1,IF(OR(CD691&gt;11,CD693&gt;11),ABS(CD691-CD693)=2,TRUE),CD691=INT(CD691),CD693=INT(CD693)),"","Error"),"")</f>
        <v/>
      </c>
      <c r="CE695" s="169"/>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row>
    <row r="696" spans="1:125" s="3" customFormat="1" ht="11.25" customHeight="1">
      <c r="AC696" s="1"/>
      <c r="AD696" s="1"/>
      <c r="AE696" s="1"/>
      <c r="AF696" s="1"/>
      <c r="AG696" s="1"/>
      <c r="AH696" s="1"/>
      <c r="AI696" s="1"/>
      <c r="AJ696" s="1"/>
      <c r="AK696" s="1"/>
      <c r="AL696" s="1"/>
      <c r="AM696" s="1"/>
      <c r="AN696" s="1"/>
      <c r="AO696" s="1"/>
      <c r="AQ696" s="126"/>
      <c r="AR696" s="126"/>
      <c r="AS696" s="126"/>
      <c r="AT696" s="126"/>
      <c r="AU696" s="126"/>
      <c r="AV696" s="126"/>
      <c r="AW696" s="126"/>
      <c r="AX696" s="126"/>
      <c r="AY696" s="126"/>
      <c r="AZ696" s="126"/>
      <c r="BA696" s="126"/>
      <c r="BB696" s="126"/>
      <c r="BC696" s="126"/>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row>
    <row r="697" spans="1:125" s="3" customFormat="1" ht="11.25" customHeight="1">
      <c r="AC697" s="1"/>
      <c r="AD697" s="1"/>
      <c r="AE697" s="1"/>
      <c r="AF697" s="1"/>
      <c r="AG697" s="1"/>
      <c r="AH697" s="1"/>
      <c r="AI697" s="1"/>
      <c r="AJ697" s="1"/>
      <c r="AK697" s="1"/>
      <c r="AL697" s="1"/>
      <c r="AM697" s="1"/>
      <c r="AN697" s="1"/>
      <c r="AO697" s="1"/>
      <c r="AQ697" s="127"/>
      <c r="AR697" s="127"/>
      <c r="AS697" s="127"/>
      <c r="AT697" s="127"/>
      <c r="AU697" s="127"/>
      <c r="AV697" s="127"/>
      <c r="AW697" s="127"/>
      <c r="AX697" s="127"/>
      <c r="AY697" s="127"/>
      <c r="AZ697" s="127"/>
      <c r="BA697" s="127"/>
      <c r="BB697" s="127"/>
      <c r="BC697" s="127"/>
      <c r="BD697" s="40"/>
      <c r="BE697" s="40"/>
      <c r="BF697" s="40"/>
      <c r="BG697" s="40"/>
      <c r="BH697" s="40"/>
      <c r="BI697" s="40"/>
      <c r="BJ697" s="40"/>
      <c r="BK697" s="40"/>
      <c r="BL697" s="40"/>
      <c r="BM697" s="40"/>
      <c r="BN697" s="40"/>
      <c r="BO697" s="40"/>
      <c r="BP697" s="40"/>
      <c r="BQ697" s="40"/>
      <c r="BR697" s="40"/>
      <c r="BS697" s="40"/>
      <c r="BT697" s="40"/>
      <c r="BU697" s="40"/>
      <c r="BV697" s="40"/>
      <c r="BW697" s="40"/>
      <c r="BX697" s="40"/>
      <c r="BY697" s="40"/>
      <c r="BZ697" s="40"/>
      <c r="CA697" s="40"/>
      <c r="CB697" s="40"/>
      <c r="CC697" s="40"/>
      <c r="CD697" s="40"/>
      <c r="CE697" s="40"/>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row>
    <row r="698" spans="1:125" s="3" customFormat="1" ht="11.25" customHeight="1">
      <c r="A698" s="42"/>
      <c r="B698" s="1"/>
      <c r="C698" s="1"/>
      <c r="D698" s="1"/>
      <c r="E698" s="1"/>
      <c r="F698" s="1"/>
      <c r="G698" s="1"/>
      <c r="H698" s="1"/>
      <c r="I698" s="1"/>
      <c r="J698" s="1"/>
      <c r="K698" s="1"/>
      <c r="L698" s="1"/>
      <c r="M698" s="1"/>
      <c r="N698" s="1"/>
      <c r="O698" s="1"/>
      <c r="P698" s="1"/>
      <c r="Q698" s="1"/>
      <c r="R698" s="42"/>
      <c r="S698" s="42"/>
      <c r="T698" s="1"/>
      <c r="U698" s="1"/>
      <c r="V698" s="1"/>
      <c r="W698" s="42"/>
      <c r="X698" s="43"/>
      <c r="Y698" s="43"/>
      <c r="Z698" s="43"/>
      <c r="AA698" s="43"/>
      <c r="AC698" s="1"/>
      <c r="AD698" s="1"/>
      <c r="AE698" s="1"/>
      <c r="AF698" s="1"/>
      <c r="AG698" s="1"/>
      <c r="AH698" s="1"/>
      <c r="AI698" s="1"/>
      <c r="AJ698" s="1"/>
      <c r="AK698" s="1"/>
      <c r="AL698" s="1"/>
      <c r="AM698" s="1"/>
      <c r="AN698" s="1"/>
      <c r="AO698" s="1"/>
      <c r="AQ698" s="128"/>
      <c r="AR698" s="128"/>
      <c r="AS698" s="128"/>
      <c r="AT698" s="128"/>
      <c r="AU698" s="128"/>
      <c r="AV698" s="128"/>
      <c r="AW698" s="128"/>
      <c r="AX698" s="128"/>
      <c r="AY698" s="128"/>
      <c r="AZ698" s="128"/>
      <c r="BA698" s="128"/>
      <c r="BB698" s="128"/>
      <c r="BC698" s="128"/>
      <c r="BD698" s="41"/>
      <c r="BE698" s="41"/>
      <c r="BF698" s="41"/>
      <c r="BG698" s="41"/>
      <c r="BH698" s="41"/>
      <c r="BI698" s="41"/>
      <c r="BJ698" s="41"/>
      <c r="BK698" s="41"/>
      <c r="BL698" s="41"/>
      <c r="BM698" s="41"/>
      <c r="BN698" s="41"/>
      <c r="BO698" s="41"/>
      <c r="BP698" s="41"/>
      <c r="BQ698" s="41"/>
      <c r="BR698" s="41"/>
      <c r="BS698" s="41"/>
      <c r="BT698" s="41"/>
      <c r="BU698" s="41"/>
      <c r="BV698" s="41"/>
      <c r="BW698" s="41"/>
      <c r="BX698" s="41"/>
      <c r="BY698" s="41"/>
      <c r="BZ698" s="41"/>
      <c r="CA698" s="41"/>
      <c r="CB698" s="41"/>
      <c r="CC698" s="41"/>
      <c r="CD698" s="41"/>
      <c r="CE698" s="4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row>
    <row r="699" spans="1:125" s="3" customFormat="1" ht="11.25" customHeight="1">
      <c r="A699" s="42"/>
      <c r="B699" s="1"/>
      <c r="C699" s="1"/>
      <c r="D699" s="1"/>
      <c r="E699" s="1"/>
      <c r="F699" s="1"/>
      <c r="G699" s="1"/>
      <c r="H699" s="1"/>
      <c r="I699" s="1"/>
      <c r="J699" s="1"/>
      <c r="K699" s="1"/>
      <c r="L699" s="1"/>
      <c r="M699" s="1"/>
      <c r="N699" s="1"/>
      <c r="O699" s="1"/>
      <c r="P699" s="1"/>
      <c r="Q699" s="1"/>
      <c r="R699" s="42"/>
      <c r="S699" s="42"/>
      <c r="T699" s="1"/>
      <c r="U699" s="1"/>
      <c r="V699" s="1"/>
      <c r="W699" s="42"/>
      <c r="X699" s="1"/>
      <c r="Y699" s="1"/>
      <c r="Z699" s="1"/>
      <c r="AA699" s="42"/>
      <c r="AC699" s="1"/>
      <c r="AD699" s="1"/>
      <c r="AE699" s="1"/>
      <c r="AF699" s="1"/>
      <c r="AG699" s="1"/>
      <c r="AH699" s="1"/>
      <c r="AI699" s="1"/>
      <c r="AJ699" s="1"/>
      <c r="AK699" s="1"/>
      <c r="AL699" s="1"/>
      <c r="AM699" s="1"/>
      <c r="AN699" s="1"/>
      <c r="AO699" s="1"/>
      <c r="AQ699" s="126"/>
      <c r="AR699" s="126"/>
      <c r="AS699" s="126"/>
      <c r="AT699" s="126"/>
      <c r="AU699" s="126"/>
      <c r="AV699" s="126"/>
      <c r="AW699" s="126"/>
      <c r="AX699" s="126"/>
      <c r="AY699" s="126"/>
      <c r="AZ699" s="126"/>
      <c r="BA699" s="126"/>
      <c r="BB699" s="126"/>
      <c r="BC699" s="126"/>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row>
    <row r="700" spans="1:125" s="3" customFormat="1" ht="11.25" customHeight="1" thickBot="1">
      <c r="A700" s="42"/>
      <c r="B700" s="1"/>
      <c r="C700" s="1"/>
      <c r="D700" s="1"/>
      <c r="E700" s="1"/>
      <c r="F700" s="1"/>
      <c r="G700" s="1"/>
      <c r="H700" s="1"/>
      <c r="I700" s="1"/>
      <c r="J700" s="1"/>
      <c r="K700" s="1"/>
      <c r="L700" s="1"/>
      <c r="M700" s="1"/>
      <c r="N700" s="1"/>
      <c r="O700" s="1"/>
      <c r="P700" s="1"/>
      <c r="Q700" s="1"/>
      <c r="R700" s="42"/>
      <c r="S700" s="42"/>
      <c r="T700" s="1"/>
      <c r="U700" s="1"/>
      <c r="V700" s="1"/>
      <c r="W700" s="42"/>
      <c r="X700" s="43"/>
      <c r="Y700" s="43"/>
      <c r="Z700" s="43"/>
      <c r="AA700" s="43"/>
      <c r="AB700" s="43"/>
      <c r="AC700" s="1"/>
      <c r="AD700" s="1"/>
      <c r="AE700" s="1"/>
      <c r="AF700" s="1"/>
      <c r="AG700" s="1"/>
      <c r="AH700" s="1"/>
      <c r="AI700" s="1"/>
      <c r="AJ700" s="1"/>
      <c r="AK700" s="1"/>
      <c r="AL700" s="1"/>
      <c r="AM700" s="1"/>
      <c r="AN700" s="1"/>
      <c r="AO700" s="1"/>
      <c r="AQ700" s="127"/>
      <c r="AR700" s="127"/>
      <c r="AS700" s="127"/>
      <c r="AT700" s="127"/>
      <c r="AU700" s="127"/>
      <c r="AV700" s="127"/>
      <c r="AW700" s="127"/>
      <c r="AX700" s="127"/>
      <c r="AY700" s="127"/>
      <c r="AZ700" s="127"/>
      <c r="BA700" s="127"/>
      <c r="BB700" s="127"/>
      <c r="BC700" s="127"/>
      <c r="BD700" s="40"/>
      <c r="BE700" s="40"/>
      <c r="BF700" s="40"/>
      <c r="BG700" s="40"/>
      <c r="BH700" s="40"/>
      <c r="BI700" s="40"/>
      <c r="BJ700" s="40"/>
      <c r="BK700" s="40"/>
      <c r="BL700" s="40"/>
      <c r="BM700" s="40"/>
      <c r="BN700" s="40"/>
      <c r="BO700" s="40"/>
      <c r="BP700" s="40"/>
      <c r="BQ700" s="40"/>
      <c r="BR700" s="40"/>
      <c r="BS700" s="40"/>
      <c r="BT700" s="40"/>
      <c r="BU700" s="40"/>
      <c r="BV700" s="40"/>
      <c r="BW700" s="40"/>
      <c r="BX700" s="40"/>
      <c r="BY700" s="40"/>
      <c r="BZ700" s="40"/>
      <c r="CA700" s="40"/>
      <c r="CB700" s="40"/>
      <c r="CC700" s="40"/>
      <c r="CD700" s="40"/>
      <c r="CE700" s="40"/>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row>
    <row r="701" spans="1:125" s="3" customFormat="1" ht="11.25" customHeight="1">
      <c r="A701" s="2"/>
      <c r="B701" s="1"/>
      <c r="C701" s="1"/>
      <c r="D701" s="1"/>
      <c r="E701" s="1"/>
      <c r="F701" s="1"/>
      <c r="G701" s="1"/>
      <c r="H701" s="1"/>
      <c r="I701" s="1"/>
      <c r="J701" s="1"/>
      <c r="K701" s="1"/>
      <c r="L701" s="1"/>
      <c r="M701" s="1"/>
      <c r="N701" s="1"/>
      <c r="O701" s="1"/>
      <c r="P701" s="1"/>
      <c r="Q701" s="1"/>
      <c r="R701" s="42"/>
      <c r="S701" s="42"/>
      <c r="T701" s="1"/>
      <c r="U701" s="1"/>
      <c r="V701" s="1"/>
      <c r="W701" s="42"/>
      <c r="X701" s="1"/>
      <c r="Y701" s="1"/>
      <c r="Z701" s="1"/>
      <c r="AA701" s="42"/>
      <c r="AB701" s="42"/>
      <c r="AC701" s="1"/>
      <c r="AD701" s="1"/>
      <c r="AE701" s="1"/>
      <c r="AF701" s="1"/>
      <c r="AG701" s="1"/>
      <c r="AH701" s="1"/>
      <c r="AI701" s="1"/>
      <c r="AJ701" s="1"/>
      <c r="AK701" s="1"/>
      <c r="AL701" s="1"/>
      <c r="AM701" s="1"/>
      <c r="AN701" s="1"/>
      <c r="AO701" s="1"/>
      <c r="AQ701" s="154" t="str">
        <f>CONCATENATE($A655," ",$D655,","," ",$F653)</f>
        <v>Group: 11, Men's Singles</v>
      </c>
      <c r="AR701" s="155"/>
      <c r="AS701" s="155"/>
      <c r="AT701" s="155"/>
      <c r="AU701" s="155"/>
      <c r="AV701" s="155"/>
      <c r="AW701" s="155"/>
      <c r="AX701" s="155"/>
      <c r="AY701" s="155"/>
      <c r="AZ701" s="155"/>
      <c r="BA701" s="155"/>
      <c r="BB701" s="155"/>
      <c r="BC701" s="156"/>
      <c r="BD701" s="163">
        <f>O676</f>
        <v>6</v>
      </c>
      <c r="BE701" s="164"/>
      <c r="BF701" s="183" t="str">
        <f>Q676</f>
        <v>B</v>
      </c>
      <c r="BG701" s="185" t="str">
        <f>IF(VLOOKUP($BF701,$A657:$C663,3,FALSE)=0,"",CONCATENATE(VLOOKUP(VLOOKUP($BF701,$A657:$C663,3,FALSE),Players!$C:$G,4,FALSE)," ",VLOOKUP($BF701,$A657:$C663,3,FALSE)," ",IF(ISERROR(VLOOKUP(VLOOKUP($BF701,$A657:$C663,3,FALSE),Players!$C:$G,5,FALSE)),"()",CONCATENATE("(",VLOOKUP(VLOOKUP($BF701,$A657:$C663,3,FALSE),Players!$C:$G,5,FALSE),")"))))</f>
        <v/>
      </c>
      <c r="BH701" s="186"/>
      <c r="BI701" s="186"/>
      <c r="BJ701" s="186"/>
      <c r="BK701" s="186"/>
      <c r="BL701" s="186"/>
      <c r="BM701" s="186"/>
      <c r="BN701" s="186"/>
      <c r="BO701" s="186"/>
      <c r="BP701" s="186"/>
      <c r="BQ701" s="186"/>
      <c r="BR701" s="186"/>
      <c r="BS701" s="186"/>
      <c r="BT701" s="186"/>
      <c r="BU701" s="187"/>
      <c r="BV701" s="170" t="str">
        <f>IF(R676&lt;&gt;"",R676,"")</f>
        <v/>
      </c>
      <c r="BW701" s="171"/>
      <c r="BX701" s="170" t="str">
        <f>IF(T676&lt;&gt;"",T676,"")</f>
        <v/>
      </c>
      <c r="BY701" s="171"/>
      <c r="BZ701" s="170" t="str">
        <f>IF(V676&lt;&gt;"",V676,"")</f>
        <v/>
      </c>
      <c r="CA701" s="171"/>
      <c r="CB701" s="170" t="str">
        <f>IF(X676&lt;&gt;"",X676,"")</f>
        <v/>
      </c>
      <c r="CC701" s="171"/>
      <c r="CD701" s="170" t="str">
        <f>IF(Z676&lt;&gt;"",Z676,"")</f>
        <v/>
      </c>
      <c r="CE701" s="171"/>
      <c r="CF701" s="174" t="str">
        <f>IF($CD701=$CD703,IF($CB701=$CB703,IF($BZ701&lt;&gt;"",IF($BZ701&gt;$BZ703,"W","L"),""),IF($CB701&gt;$CB703,"W","L")),IF($CD701&gt;$CD703,"W","L"))</f>
        <v/>
      </c>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row>
    <row r="702" spans="1:125" s="3" customFormat="1" ht="11.25" customHeight="1">
      <c r="A702" s="1"/>
      <c r="B702" s="1"/>
      <c r="C702" s="1"/>
      <c r="D702" s="1"/>
      <c r="E702" s="1"/>
      <c r="F702" s="1"/>
      <c r="G702" s="1"/>
      <c r="H702" s="1"/>
      <c r="I702" s="1"/>
      <c r="J702" s="1"/>
      <c r="K702" s="1"/>
      <c r="L702" s="1"/>
      <c r="M702" s="1"/>
      <c r="N702" s="1"/>
      <c r="O702" s="1"/>
      <c r="P702" s="1"/>
      <c r="Q702" s="1"/>
      <c r="R702" s="42"/>
      <c r="S702" s="42"/>
      <c r="T702" s="1"/>
      <c r="U702" s="1"/>
      <c r="V702" s="1"/>
      <c r="W702" s="42"/>
      <c r="X702" s="43"/>
      <c r="Y702" s="43"/>
      <c r="Z702" s="43"/>
      <c r="AA702" s="43"/>
      <c r="AB702" s="43"/>
      <c r="AC702" s="1"/>
      <c r="AD702" s="1"/>
      <c r="AE702" s="1"/>
      <c r="AF702" s="1"/>
      <c r="AG702" s="1"/>
      <c r="AH702" s="1"/>
      <c r="AI702" s="1"/>
      <c r="AJ702" s="1"/>
      <c r="AK702" s="1"/>
      <c r="AL702" s="1"/>
      <c r="AM702" s="1"/>
      <c r="AN702" s="1"/>
      <c r="AO702" s="1"/>
      <c r="AQ702" s="157"/>
      <c r="AR702" s="158"/>
      <c r="AS702" s="158"/>
      <c r="AT702" s="158"/>
      <c r="AU702" s="158"/>
      <c r="AV702" s="158"/>
      <c r="AW702" s="158"/>
      <c r="AX702" s="158"/>
      <c r="AY702" s="158"/>
      <c r="AZ702" s="158"/>
      <c r="BA702" s="158"/>
      <c r="BB702" s="158"/>
      <c r="BC702" s="159"/>
      <c r="BD702" s="165"/>
      <c r="BE702" s="166"/>
      <c r="BF702" s="184"/>
      <c r="BG702" s="188"/>
      <c r="BH702" s="189"/>
      <c r="BI702" s="189"/>
      <c r="BJ702" s="189"/>
      <c r="BK702" s="189"/>
      <c r="BL702" s="189"/>
      <c r="BM702" s="189"/>
      <c r="BN702" s="189"/>
      <c r="BO702" s="189"/>
      <c r="BP702" s="189"/>
      <c r="BQ702" s="189"/>
      <c r="BR702" s="189"/>
      <c r="BS702" s="189"/>
      <c r="BT702" s="189"/>
      <c r="BU702" s="190"/>
      <c r="BV702" s="172"/>
      <c r="BW702" s="173"/>
      <c r="BX702" s="172"/>
      <c r="BY702" s="173"/>
      <c r="BZ702" s="172"/>
      <c r="CA702" s="173"/>
      <c r="CB702" s="172"/>
      <c r="CC702" s="173"/>
      <c r="CD702" s="172"/>
      <c r="CE702" s="173"/>
      <c r="CF702" s="174"/>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row>
    <row r="703" spans="1:125" s="3" customFormat="1" ht="11.25" customHeight="1">
      <c r="A703" s="2"/>
      <c r="B703" s="1"/>
      <c r="C703" s="1"/>
      <c r="D703" s="1"/>
      <c r="E703" s="1"/>
      <c r="F703" s="1"/>
      <c r="G703" s="1"/>
      <c r="H703" s="1"/>
      <c r="I703" s="1"/>
      <c r="J703" s="1"/>
      <c r="K703" s="1"/>
      <c r="L703" s="1"/>
      <c r="M703" s="1"/>
      <c r="N703" s="1"/>
      <c r="O703" s="1"/>
      <c r="P703" s="1"/>
      <c r="Q703" s="1"/>
      <c r="R703" s="42"/>
      <c r="S703" s="42"/>
      <c r="T703" s="1"/>
      <c r="U703" s="1"/>
      <c r="V703" s="1"/>
      <c r="W703" s="42"/>
      <c r="X703" s="1"/>
      <c r="Y703" s="1"/>
      <c r="Z703" s="1"/>
      <c r="AA703" s="42"/>
      <c r="AB703" s="42"/>
      <c r="AC703" s="1"/>
      <c r="AD703" s="1"/>
      <c r="AE703" s="1"/>
      <c r="AF703" s="1"/>
      <c r="AG703" s="1"/>
      <c r="AH703" s="1"/>
      <c r="AI703" s="1"/>
      <c r="AJ703" s="1"/>
      <c r="AK703" s="1"/>
      <c r="AL703" s="1"/>
      <c r="AM703" s="1"/>
      <c r="AN703" s="1"/>
      <c r="AO703" s="1"/>
      <c r="AQ703" s="157"/>
      <c r="AR703" s="158"/>
      <c r="AS703" s="158"/>
      <c r="AT703" s="158"/>
      <c r="AU703" s="158"/>
      <c r="AV703" s="158"/>
      <c r="AW703" s="158"/>
      <c r="AX703" s="158"/>
      <c r="AY703" s="158"/>
      <c r="AZ703" s="158"/>
      <c r="BA703" s="158"/>
      <c r="BB703" s="158"/>
      <c r="BC703" s="159"/>
      <c r="BD703" s="165"/>
      <c r="BE703" s="166"/>
      <c r="BF703" s="175" t="str">
        <f>Q678</f>
        <v>C</v>
      </c>
      <c r="BG703" s="177" t="str">
        <f>IF(VLOOKUP($BF703,$A657:$C663,3,FALSE)=0,"",CONCATENATE(VLOOKUP(VLOOKUP($BF703,$A657:$C663,3,FALSE),Players!$C:$G,4,FALSE)," ",VLOOKUP($BF703,$A657:$C663,3,FALSE)," ",IF(ISERROR(VLOOKUP(VLOOKUP($BF703,$A657:$C663,3,FALSE),Players!$C:$G,5,FALSE)),"()",CONCATENATE("(",VLOOKUP(VLOOKUP($BF703,$A657:$C663,3,FALSE),Players!$C:$G,5,FALSE),")"))))</f>
        <v/>
      </c>
      <c r="BH703" s="178"/>
      <c r="BI703" s="178"/>
      <c r="BJ703" s="178"/>
      <c r="BK703" s="178"/>
      <c r="BL703" s="178"/>
      <c r="BM703" s="178"/>
      <c r="BN703" s="178"/>
      <c r="BO703" s="178"/>
      <c r="BP703" s="178"/>
      <c r="BQ703" s="178"/>
      <c r="BR703" s="178"/>
      <c r="BS703" s="178"/>
      <c r="BT703" s="178"/>
      <c r="BU703" s="179"/>
      <c r="BV703" s="150" t="str">
        <f>IF(R678&lt;&gt;"",R678,"")</f>
        <v/>
      </c>
      <c r="BW703" s="151"/>
      <c r="BX703" s="150" t="str">
        <f>IF(T678&lt;&gt;"",T678,"")</f>
        <v/>
      </c>
      <c r="BY703" s="151"/>
      <c r="BZ703" s="150" t="str">
        <f>IF(V678&lt;&gt;"",V678,"")</f>
        <v/>
      </c>
      <c r="CA703" s="151"/>
      <c r="CB703" s="150" t="str">
        <f>IF(X678&lt;&gt;"",X678,"")</f>
        <v/>
      </c>
      <c r="CC703" s="151"/>
      <c r="CD703" s="150" t="str">
        <f>IF(Z678&lt;&gt;"",Z678,"")</f>
        <v/>
      </c>
      <c r="CE703" s="151"/>
      <c r="CF703" s="174" t="str">
        <f>IF($CF701&lt;&gt;"",IF(CF701="W","L","W"),"")</f>
        <v/>
      </c>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row>
    <row r="704" spans="1:125" s="3" customFormat="1" ht="11.25" customHeight="1" thickBot="1">
      <c r="A704" s="2"/>
      <c r="B704" s="1"/>
      <c r="C704" s="1"/>
      <c r="D704" s="1"/>
      <c r="E704" s="1"/>
      <c r="F704" s="1"/>
      <c r="G704" s="1"/>
      <c r="H704" s="1"/>
      <c r="I704" s="1"/>
      <c r="J704" s="1"/>
      <c r="K704" s="1"/>
      <c r="L704" s="1"/>
      <c r="M704" s="1"/>
      <c r="N704" s="1"/>
      <c r="O704" s="1"/>
      <c r="P704" s="1"/>
      <c r="Q704" s="1"/>
      <c r="R704" s="42"/>
      <c r="S704" s="42"/>
      <c r="T704" s="1"/>
      <c r="U704" s="1"/>
      <c r="V704" s="1"/>
      <c r="W704" s="42"/>
      <c r="X704" s="43"/>
      <c r="Y704" s="43"/>
      <c r="Z704" s="43"/>
      <c r="AA704" s="43"/>
      <c r="AB704" s="43"/>
      <c r="AC704" s="1"/>
      <c r="AD704" s="1"/>
      <c r="AE704" s="1"/>
      <c r="AF704" s="1"/>
      <c r="AG704" s="1"/>
      <c r="AH704" s="1"/>
      <c r="AI704" s="1"/>
      <c r="AJ704" s="1"/>
      <c r="AK704" s="1"/>
      <c r="AL704" s="1"/>
      <c r="AM704" s="1"/>
      <c r="AN704" s="1"/>
      <c r="AO704" s="1"/>
      <c r="AQ704" s="160"/>
      <c r="AR704" s="161"/>
      <c r="AS704" s="161"/>
      <c r="AT704" s="161"/>
      <c r="AU704" s="161"/>
      <c r="AV704" s="161"/>
      <c r="AW704" s="161"/>
      <c r="AX704" s="161"/>
      <c r="AY704" s="161"/>
      <c r="AZ704" s="161"/>
      <c r="BA704" s="161"/>
      <c r="BB704" s="161"/>
      <c r="BC704" s="162"/>
      <c r="BD704" s="167"/>
      <c r="BE704" s="168"/>
      <c r="BF704" s="176"/>
      <c r="BG704" s="180"/>
      <c r="BH704" s="181"/>
      <c r="BI704" s="181"/>
      <c r="BJ704" s="181"/>
      <c r="BK704" s="181"/>
      <c r="BL704" s="181"/>
      <c r="BM704" s="181"/>
      <c r="BN704" s="181"/>
      <c r="BO704" s="181"/>
      <c r="BP704" s="181"/>
      <c r="BQ704" s="181"/>
      <c r="BR704" s="181"/>
      <c r="BS704" s="181"/>
      <c r="BT704" s="181"/>
      <c r="BU704" s="182"/>
      <c r="BV704" s="152"/>
      <c r="BW704" s="153"/>
      <c r="BX704" s="152"/>
      <c r="BY704" s="153"/>
      <c r="BZ704" s="152"/>
      <c r="CA704" s="153"/>
      <c r="CB704" s="152"/>
      <c r="CC704" s="153"/>
      <c r="CD704" s="152"/>
      <c r="CE704" s="153"/>
      <c r="CF704" s="174"/>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row>
    <row r="705" spans="1:167" s="3" customFormat="1" ht="11.25" customHeight="1">
      <c r="A705" s="2"/>
      <c r="B705" s="1"/>
      <c r="C705" s="1"/>
      <c r="D705" s="1"/>
      <c r="E705" s="1"/>
      <c r="F705" s="1"/>
      <c r="G705" s="1"/>
      <c r="H705" s="1"/>
      <c r="I705" s="1"/>
      <c r="J705" s="1"/>
      <c r="K705" s="1"/>
      <c r="L705" s="1"/>
      <c r="M705" s="1"/>
      <c r="N705" s="1"/>
      <c r="O705" s="1"/>
      <c r="P705" s="1"/>
      <c r="Q705" s="1"/>
      <c r="R705" s="42"/>
      <c r="S705" s="42"/>
      <c r="T705" s="1"/>
      <c r="U705" s="1"/>
      <c r="V705" s="1"/>
      <c r="W705" s="42"/>
      <c r="X705" s="1"/>
      <c r="Y705" s="1"/>
      <c r="Z705" s="1"/>
      <c r="AA705" s="42"/>
      <c r="AB705" s="42"/>
      <c r="AC705" s="1"/>
      <c r="AD705" s="1"/>
      <c r="AE705" s="1"/>
      <c r="AF705" s="1"/>
      <c r="AG705" s="1"/>
      <c r="AH705" s="1"/>
      <c r="AI705" s="1"/>
      <c r="AJ705" s="1"/>
      <c r="AK705" s="1"/>
      <c r="AL705" s="1"/>
      <c r="AM705" s="1"/>
      <c r="AN705" s="1"/>
      <c r="AO705" s="1"/>
      <c r="AQ705" s="126"/>
      <c r="AR705" s="126"/>
      <c r="AS705" s="126"/>
      <c r="AT705" s="126"/>
      <c r="AU705" s="126"/>
      <c r="AV705" s="126"/>
      <c r="AW705" s="126"/>
      <c r="AX705" s="126"/>
      <c r="AY705" s="126"/>
      <c r="AZ705" s="126"/>
      <c r="BA705" s="126"/>
      <c r="BB705" s="126"/>
      <c r="BC705" s="126"/>
      <c r="BD705" s="1"/>
      <c r="BE705" s="1"/>
      <c r="BF705" s="1"/>
      <c r="BG705" s="1"/>
      <c r="BH705" s="1"/>
      <c r="BI705" s="1"/>
      <c r="BJ705" s="1"/>
      <c r="BK705" s="1"/>
      <c r="BL705" s="1"/>
      <c r="BM705" s="1"/>
      <c r="BN705" s="1"/>
      <c r="BO705" s="1"/>
      <c r="BP705" s="1"/>
      <c r="BQ705" s="1"/>
      <c r="BR705" s="1"/>
      <c r="BS705" s="1"/>
      <c r="BT705" s="1"/>
      <c r="BU705" s="1"/>
      <c r="BV705" s="169" t="str">
        <f>IF(CF701&lt;&gt;"",IF(AND(AND(BV701&gt;-1,BV703&gt;-1),OR(BV701&gt;10,BV703&gt;10),ABS(BV701-BV703)&gt;1,IF(OR(BV701&gt;11,BV703&gt;11),ABS(BV701-BV703)=2,TRUE),BV701=INT(BV701),BV703=INT(BV703)),"","Error"),"")</f>
        <v/>
      </c>
      <c r="BW705" s="169"/>
      <c r="BX705" s="169" t="str">
        <f>IF(CF701&lt;&gt;"",IF(AND(AND(BX701&gt;-1,BX703&gt;-1),OR(BX701&gt;10,BX703&gt;10),ABS(BX701-BX703)&gt;1,IF(OR(BX701&gt;11,BX703&gt;11),ABS(BX701-BX703)=2,TRUE),BX701=INT(BX701),BX703=INT(BX703)),"","Error"),"")</f>
        <v/>
      </c>
      <c r="BY705" s="169"/>
      <c r="BZ705" s="169" t="str">
        <f>IF(CF701&lt;&gt;"",IF(AND(AND(BZ701&gt;-1,BZ703&gt;-1),OR(BZ701&gt;10,BZ703&gt;10),ABS(BZ701-BZ703)&gt;1,IF(OR(BZ701&gt;11,BZ703&gt;11),ABS(BZ701-BZ703)=2,TRUE),BZ701=INT(BZ701),BZ703=INT(BZ703)),"","Error"),"")</f>
        <v/>
      </c>
      <c r="CA705" s="169"/>
      <c r="CB705" s="169" t="str">
        <f>IF(AND(CF701&lt;&gt;"",CB701&lt;&gt;""),IF(AND(AND(CB701&gt;-1,CB703&gt;-1),OR(CB701&gt;10,CB703&gt;10),ABS(CB701-CB703)&gt;1,IF(OR(CB701&gt;11,CB703&gt;11),ABS(CB701-CB703)=2,TRUE),CB701=INT(CB701),CB703=INT(CB703)),"","Error"),"")</f>
        <v/>
      </c>
      <c r="CC705" s="169"/>
      <c r="CD705" s="169" t="str">
        <f>IF(AND(CF701&lt;&gt;"",CD701&lt;&gt;""),IF(AND(AND(CD701&gt;-1,CD703&gt;-1),OR(CD701&gt;10,CD703&gt;10),ABS(CD701-CD703)&gt;1,IF(OR(CD701&gt;11,CD703&gt;11),ABS(CD701-CD703)=2,TRUE),CD701=INT(CD701),CD703=INT(CD703)),"","Error"),"")</f>
        <v/>
      </c>
      <c r="CE705" s="169"/>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row>
    <row r="706" spans="1:167" s="3" customFormat="1" ht="11.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43"/>
      <c r="AC706" s="1"/>
      <c r="AD706" s="1"/>
      <c r="AE706" s="1"/>
      <c r="AF706" s="1"/>
      <c r="AG706" s="1"/>
      <c r="AH706" s="1"/>
      <c r="AI706" s="1"/>
      <c r="AJ706" s="1"/>
      <c r="AK706" s="1"/>
      <c r="AL706" s="1"/>
      <c r="AM706" s="1"/>
      <c r="AN706" s="1"/>
      <c r="AO706" s="1"/>
      <c r="AQ706" s="126"/>
      <c r="AR706" s="126"/>
      <c r="AS706" s="126"/>
      <c r="AT706" s="126"/>
      <c r="AU706" s="126"/>
      <c r="AV706" s="126"/>
      <c r="AW706" s="126"/>
      <c r="AX706" s="126"/>
      <c r="AY706" s="126"/>
      <c r="AZ706" s="126"/>
      <c r="BA706" s="126"/>
      <c r="BB706" s="126"/>
      <c r="BC706" s="126"/>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row>
    <row r="707" spans="1:167" s="3" customFormat="1" ht="11.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42"/>
      <c r="AC707" s="1"/>
      <c r="AD707" s="1"/>
      <c r="AE707" s="1"/>
      <c r="AF707" s="1"/>
      <c r="AG707" s="1"/>
      <c r="AH707" s="1"/>
      <c r="AI707" s="1"/>
      <c r="AJ707" s="1"/>
      <c r="AK707" s="1"/>
      <c r="AL707" s="1"/>
      <c r="AM707" s="1"/>
      <c r="AN707" s="1"/>
      <c r="AO707" s="1"/>
      <c r="AQ707" s="127"/>
      <c r="AR707" s="127"/>
      <c r="AS707" s="127"/>
      <c r="AT707" s="127"/>
      <c r="AU707" s="127"/>
      <c r="AV707" s="127"/>
      <c r="AW707" s="127"/>
      <c r="AX707" s="127"/>
      <c r="AY707" s="127"/>
      <c r="AZ707" s="127"/>
      <c r="BA707" s="127"/>
      <c r="BB707" s="127"/>
      <c r="BC707" s="127"/>
      <c r="BD707" s="40"/>
      <c r="BE707" s="40"/>
      <c r="BF707" s="40"/>
      <c r="BG707" s="40"/>
      <c r="BH707" s="40"/>
      <c r="BI707" s="40"/>
      <c r="BJ707" s="40"/>
      <c r="BK707" s="40"/>
      <c r="BL707" s="40"/>
      <c r="BM707" s="40"/>
      <c r="BN707" s="40"/>
      <c r="BO707" s="40"/>
      <c r="BP707" s="40"/>
      <c r="BQ707" s="40"/>
      <c r="BR707" s="40"/>
      <c r="BS707" s="40"/>
      <c r="BT707" s="40"/>
      <c r="BU707" s="40"/>
      <c r="BV707" s="40"/>
      <c r="BW707" s="40"/>
      <c r="BX707" s="40"/>
      <c r="BY707" s="40"/>
      <c r="BZ707" s="40"/>
      <c r="CA707" s="40"/>
      <c r="CB707" s="40"/>
      <c r="CC707" s="40"/>
      <c r="CD707" s="40"/>
      <c r="CE707" s="40"/>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row>
    <row r="708" spans="1:167" s="3" customFormat="1" ht="11.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43"/>
      <c r="AC708" s="1"/>
      <c r="AD708" s="1"/>
      <c r="AE708" s="1"/>
      <c r="AF708" s="1"/>
      <c r="AG708" s="1"/>
      <c r="AH708" s="1"/>
      <c r="AI708" s="1"/>
      <c r="AJ708" s="1"/>
      <c r="AK708" s="1"/>
      <c r="AL708" s="1"/>
      <c r="AM708" s="1"/>
      <c r="AN708" s="1"/>
      <c r="AO708" s="1"/>
      <c r="AQ708" s="128"/>
      <c r="AR708" s="128"/>
      <c r="AS708" s="128"/>
      <c r="AT708" s="128"/>
      <c r="AU708" s="128"/>
      <c r="AV708" s="128"/>
      <c r="AW708" s="128"/>
      <c r="AX708" s="128"/>
      <c r="AY708" s="128"/>
      <c r="AZ708" s="128"/>
      <c r="BA708" s="128"/>
      <c r="BB708" s="128"/>
      <c r="BC708" s="128"/>
      <c r="BD708" s="41"/>
      <c r="BE708" s="41"/>
      <c r="BF708" s="41"/>
      <c r="BG708" s="41"/>
      <c r="BH708" s="41"/>
      <c r="BI708" s="41"/>
      <c r="BJ708" s="41"/>
      <c r="BK708" s="41"/>
      <c r="BL708" s="41"/>
      <c r="BM708" s="41"/>
      <c r="BN708" s="41"/>
      <c r="BO708" s="41"/>
      <c r="BP708" s="41"/>
      <c r="BQ708" s="41"/>
      <c r="BR708" s="41"/>
      <c r="BS708" s="41"/>
      <c r="BT708" s="41"/>
      <c r="BU708" s="41"/>
      <c r="BV708" s="41"/>
      <c r="BW708" s="41"/>
      <c r="BX708" s="41"/>
      <c r="BY708" s="41"/>
      <c r="BZ708" s="41"/>
      <c r="CA708" s="41"/>
      <c r="CB708" s="41"/>
      <c r="CC708" s="41"/>
      <c r="CD708" s="41"/>
      <c r="CE708" s="4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row>
    <row r="709" spans="1:167" s="3" customFormat="1" ht="11.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42"/>
      <c r="AC709" s="1"/>
      <c r="AD709" s="1"/>
      <c r="AE709" s="1"/>
      <c r="AF709" s="1"/>
      <c r="AG709" s="1"/>
      <c r="AH709" s="1"/>
      <c r="AI709" s="1"/>
      <c r="AJ709" s="1"/>
      <c r="AK709" s="1"/>
      <c r="AL709" s="1"/>
      <c r="AM709" s="1"/>
      <c r="AN709" s="1"/>
      <c r="AO709" s="1"/>
      <c r="AQ709" s="126"/>
      <c r="AR709" s="126"/>
      <c r="AS709" s="126"/>
      <c r="AT709" s="126"/>
      <c r="AU709" s="126"/>
      <c r="AV709" s="126"/>
      <c r="AW709" s="126"/>
      <c r="AX709" s="126"/>
      <c r="AY709" s="126"/>
      <c r="AZ709" s="126"/>
      <c r="BA709" s="126"/>
      <c r="BB709" s="126"/>
      <c r="BC709" s="126"/>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row>
    <row r="710" spans="1:167" s="3" customFormat="1" ht="11.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43"/>
      <c r="AC710" s="1"/>
      <c r="AD710" s="1"/>
      <c r="AE710" s="1"/>
      <c r="AF710" s="1"/>
      <c r="AG710" s="1"/>
      <c r="AH710" s="1"/>
      <c r="AI710" s="1"/>
      <c r="AJ710" s="1"/>
      <c r="AK710" s="1"/>
      <c r="AL710" s="1"/>
      <c r="AM710" s="1"/>
      <c r="AN710" s="1"/>
      <c r="AO710" s="1"/>
      <c r="AQ710" s="126"/>
      <c r="AR710" s="126"/>
      <c r="AS710" s="126"/>
      <c r="AT710" s="126"/>
      <c r="AU710" s="126"/>
      <c r="AV710" s="126"/>
      <c r="AW710" s="126"/>
      <c r="AX710" s="126"/>
      <c r="AY710" s="126"/>
      <c r="AZ710" s="126"/>
      <c r="BA710" s="126"/>
      <c r="BB710" s="126"/>
      <c r="BC710" s="126"/>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row>
    <row r="711" spans="1:167" s="3" customFormat="1" ht="11.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42"/>
      <c r="AC711" s="1"/>
      <c r="AD711" s="1"/>
      <c r="AE711" s="1"/>
      <c r="AF711" s="1"/>
      <c r="AG711" s="1"/>
      <c r="AH711" s="1"/>
      <c r="AI711" s="1"/>
      <c r="AJ711" s="1"/>
      <c r="AK711" s="1"/>
      <c r="AL711" s="1"/>
      <c r="AM711" s="1"/>
      <c r="AN711" s="1"/>
      <c r="AO711" s="1"/>
      <c r="AQ711" s="126"/>
      <c r="AR711" s="126"/>
      <c r="AS711" s="126"/>
      <c r="AT711" s="126"/>
      <c r="AU711" s="126"/>
      <c r="AV711" s="126"/>
      <c r="AW711" s="126"/>
      <c r="AX711" s="126"/>
      <c r="AY711" s="126"/>
      <c r="AZ711" s="126"/>
      <c r="BA711" s="126"/>
      <c r="BB711" s="126"/>
      <c r="BC711" s="126"/>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row>
    <row r="712" spans="1:167" s="3" customFormat="1" ht="11.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43"/>
      <c r="AC712" s="43"/>
      <c r="AD712" s="43"/>
      <c r="AE712" s="43"/>
      <c r="AF712" s="43"/>
      <c r="AG712" s="43"/>
      <c r="AH712" s="43"/>
      <c r="AI712" s="43"/>
      <c r="AJ712" s="43"/>
      <c r="AK712" s="43"/>
      <c r="AL712" s="43"/>
      <c r="AM712" s="43"/>
      <c r="AQ712" s="126"/>
      <c r="AR712" s="126"/>
      <c r="AS712" s="126"/>
      <c r="AT712" s="126"/>
      <c r="AU712" s="126"/>
      <c r="AV712" s="126"/>
      <c r="AW712" s="126"/>
      <c r="AX712" s="126"/>
      <c r="AY712" s="126"/>
      <c r="AZ712" s="126"/>
      <c r="BA712" s="126"/>
      <c r="BB712" s="126"/>
      <c r="BC712" s="126"/>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row>
    <row r="713" spans="1:167" s="3" customFormat="1" ht="11.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42"/>
      <c r="AC713" s="1"/>
      <c r="AD713" s="1"/>
      <c r="AE713" s="1"/>
      <c r="AF713" s="1"/>
      <c r="AG713" s="1"/>
      <c r="AH713" s="1"/>
      <c r="AI713" s="42"/>
      <c r="AJ713" s="42"/>
      <c r="AK713" s="1"/>
      <c r="AL713" s="1"/>
      <c r="AM713" s="1"/>
      <c r="AQ713" s="126"/>
      <c r="AR713" s="126"/>
      <c r="AS713" s="126"/>
      <c r="AT713" s="126"/>
      <c r="AU713" s="126"/>
      <c r="AV713" s="126"/>
      <c r="AW713" s="126"/>
      <c r="AX713" s="126"/>
      <c r="AY713" s="126"/>
      <c r="AZ713" s="126"/>
      <c r="BA713" s="126"/>
      <c r="BB713" s="126"/>
      <c r="BC713" s="126"/>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row>
    <row r="714" spans="1:167" s="3" customFormat="1" ht="11.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43"/>
      <c r="AC714" s="43"/>
      <c r="AD714" s="43"/>
      <c r="AE714" s="43"/>
      <c r="AF714" s="43"/>
      <c r="AG714" s="43"/>
      <c r="AH714" s="43"/>
      <c r="AI714" s="43"/>
      <c r="AJ714" s="43"/>
      <c r="AK714" s="43"/>
      <c r="AL714" s="43"/>
      <c r="AM714" s="43"/>
      <c r="AQ714" s="126"/>
      <c r="AR714" s="126"/>
      <c r="AS714" s="126"/>
      <c r="AT714" s="126"/>
      <c r="AU714" s="126"/>
      <c r="AV714" s="126"/>
      <c r="AW714" s="126"/>
      <c r="AX714" s="126"/>
      <c r="AY714" s="126"/>
      <c r="AZ714" s="126"/>
      <c r="BA714" s="126"/>
      <c r="BB714" s="126"/>
      <c r="BC714" s="126"/>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row>
    <row r="715" spans="1:167" s="3" customFormat="1" ht="11.25" customHeight="1" thickBo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42"/>
      <c r="AC715" s="1"/>
      <c r="AD715" s="1"/>
      <c r="AE715" s="1"/>
      <c r="AF715" s="1"/>
      <c r="AG715" s="1"/>
      <c r="AH715" s="1"/>
      <c r="AI715" s="42"/>
      <c r="AJ715" s="42"/>
      <c r="AK715" s="1"/>
      <c r="AL715" s="1"/>
      <c r="AM715" s="1"/>
      <c r="AQ715" s="126"/>
      <c r="AR715" s="126"/>
      <c r="AS715" s="126"/>
      <c r="AT715" s="126"/>
      <c r="AU715" s="126"/>
      <c r="AV715" s="126"/>
      <c r="AW715" s="126"/>
      <c r="AX715" s="126"/>
      <c r="AY715" s="126"/>
      <c r="AZ715" s="126"/>
      <c r="BA715" s="126"/>
      <c r="BB715" s="126"/>
      <c r="BC715" s="126"/>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row>
    <row r="716" spans="1:167" ht="11.25" customHeight="1">
      <c r="A716" s="259" t="s">
        <v>9</v>
      </c>
      <c r="B716" s="260"/>
      <c r="C716" s="260"/>
      <c r="D716" s="260"/>
      <c r="E716" s="260"/>
      <c r="F716" s="300" t="str">
        <f>Players!$C$1</f>
        <v>Enter Division Name</v>
      </c>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c r="AE716" s="301"/>
      <c r="AF716" s="301"/>
      <c r="AG716" s="301"/>
      <c r="AH716" s="302" t="s">
        <v>10</v>
      </c>
      <c r="AI716" s="303"/>
      <c r="AJ716" s="303"/>
      <c r="AK716" s="306" t="str">
        <f>Players!$G$1</f>
        <v>Enter Date</v>
      </c>
      <c r="AL716" s="307"/>
      <c r="AM716" s="307"/>
      <c r="AN716" s="307"/>
      <c r="AO716" s="308"/>
      <c r="AQ716" s="154" t="str">
        <f>CONCATENATE($A720," ",$D720,","," ",$F718)</f>
        <v>Group: 12, Men's Singles</v>
      </c>
      <c r="AR716" s="155"/>
      <c r="AS716" s="155"/>
      <c r="AT716" s="155"/>
      <c r="AU716" s="155"/>
      <c r="AV716" s="155"/>
      <c r="AW716" s="155"/>
      <c r="AX716" s="155"/>
      <c r="AY716" s="155"/>
      <c r="AZ716" s="155"/>
      <c r="BA716" s="155"/>
      <c r="BB716" s="155"/>
      <c r="BC716" s="156"/>
      <c r="BD716" s="163">
        <f>A733</f>
        <v>1</v>
      </c>
      <c r="BE716" s="164"/>
      <c r="BF716" s="183" t="str">
        <f>C733</f>
        <v>A</v>
      </c>
      <c r="BG716" s="185" t="str">
        <f>IF(VLOOKUP($BF716,$A722:$C728,3,FALSE)=0,"",CONCATENATE(VLOOKUP(VLOOKUP($BF716,$A722:$C728,3,FALSE),Players!$C:$G,4,FALSE)," ",VLOOKUP($BF716,$A722:$C728,3,FALSE)," ",IF(ISERROR(VLOOKUP(VLOOKUP($BF716,$A722:$C728,3,FALSE),Players!$C:$G,5,FALSE)),"()",CONCATENATE("(",VLOOKUP(VLOOKUP($BF716,$A722:$C728,3,FALSE),Players!$C:$G,5,FALSE),")"))))</f>
        <v/>
      </c>
      <c r="BH716" s="186"/>
      <c r="BI716" s="186"/>
      <c r="BJ716" s="186"/>
      <c r="BK716" s="186"/>
      <c r="BL716" s="186"/>
      <c r="BM716" s="186"/>
      <c r="BN716" s="186"/>
      <c r="BO716" s="186"/>
      <c r="BP716" s="186"/>
      <c r="BQ716" s="186"/>
      <c r="BR716" s="186"/>
      <c r="BS716" s="186"/>
      <c r="BT716" s="186"/>
      <c r="BU716" s="187"/>
      <c r="BV716" s="170" t="str">
        <f>IF(D733&lt;&gt;"",D733,"")</f>
        <v/>
      </c>
      <c r="BW716" s="171"/>
      <c r="BX716" s="170" t="str">
        <f>IF(F733&lt;&gt;"",F733,"")</f>
        <v/>
      </c>
      <c r="BY716" s="171"/>
      <c r="BZ716" s="170" t="str">
        <f>IF(H733&lt;&gt;"",H733,"")</f>
        <v/>
      </c>
      <c r="CA716" s="171"/>
      <c r="CB716" s="170" t="str">
        <f>IF(J733&lt;&gt;"",J733,"")</f>
        <v/>
      </c>
      <c r="CC716" s="171"/>
      <c r="CD716" s="170" t="str">
        <f>IF(L733&lt;&gt;"",L733,"")</f>
        <v/>
      </c>
      <c r="CE716" s="171"/>
      <c r="CF716" s="174" t="str">
        <f>IF($CD716=$CD718,IF($CB716=$CB718,IF($BZ716&lt;&gt;"",IF($BZ716&gt;$BZ718,"W","L"),""),IF($CB716&gt;$CB718,"W","L")),IF($CD716&gt;$CD718,"W","L"))</f>
        <v/>
      </c>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row>
    <row r="717" spans="1:167" ht="11.25" customHeight="1">
      <c r="A717" s="261"/>
      <c r="B717" s="262"/>
      <c r="C717" s="262"/>
      <c r="D717" s="262"/>
      <c r="E717" s="26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282"/>
      <c r="AF717" s="282"/>
      <c r="AG717" s="282"/>
      <c r="AH717" s="304"/>
      <c r="AI717" s="305"/>
      <c r="AJ717" s="305"/>
      <c r="AK717" s="309"/>
      <c r="AL717" s="309"/>
      <c r="AM717" s="309"/>
      <c r="AN717" s="309"/>
      <c r="AO717" s="310"/>
      <c r="AQ717" s="157"/>
      <c r="AR717" s="158"/>
      <c r="AS717" s="158"/>
      <c r="AT717" s="158"/>
      <c r="AU717" s="158"/>
      <c r="AV717" s="158"/>
      <c r="AW717" s="158"/>
      <c r="AX717" s="158"/>
      <c r="AY717" s="158"/>
      <c r="AZ717" s="158"/>
      <c r="BA717" s="158"/>
      <c r="BB717" s="158"/>
      <c r="BC717" s="159"/>
      <c r="BD717" s="165"/>
      <c r="BE717" s="166"/>
      <c r="BF717" s="184"/>
      <c r="BG717" s="188"/>
      <c r="BH717" s="189"/>
      <c r="BI717" s="189"/>
      <c r="BJ717" s="189"/>
      <c r="BK717" s="189"/>
      <c r="BL717" s="189"/>
      <c r="BM717" s="189"/>
      <c r="BN717" s="189"/>
      <c r="BO717" s="189"/>
      <c r="BP717" s="189"/>
      <c r="BQ717" s="189"/>
      <c r="BR717" s="189"/>
      <c r="BS717" s="189"/>
      <c r="BT717" s="189"/>
      <c r="BU717" s="190"/>
      <c r="BV717" s="172"/>
      <c r="BW717" s="173"/>
      <c r="BX717" s="172"/>
      <c r="BY717" s="173"/>
      <c r="BZ717" s="172"/>
      <c r="CA717" s="173"/>
      <c r="CB717" s="172"/>
      <c r="CC717" s="173"/>
      <c r="CD717" s="172"/>
      <c r="CE717" s="173"/>
      <c r="CF717" s="174"/>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row>
    <row r="718" spans="1:167" ht="11.25" customHeight="1">
      <c r="A718" s="266" t="s">
        <v>11</v>
      </c>
      <c r="B718" s="267"/>
      <c r="C718" s="267"/>
      <c r="D718" s="277" t="s">
        <v>12</v>
      </c>
      <c r="E718" s="278"/>
      <c r="F718" s="280" t="str">
        <f>Players!$A$3</f>
        <v>Men's Singles</v>
      </c>
      <c r="G718" s="281"/>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281"/>
      <c r="AE718" s="281"/>
      <c r="AF718" s="281"/>
      <c r="AG718" s="281"/>
      <c r="AH718" s="302" t="s">
        <v>13</v>
      </c>
      <c r="AI718" s="303"/>
      <c r="AJ718" s="303"/>
      <c r="AK718" s="311" t="s">
        <v>33</v>
      </c>
      <c r="AL718" s="311"/>
      <c r="AM718" s="311"/>
      <c r="AN718" s="311"/>
      <c r="AO718" s="312"/>
      <c r="AQ718" s="157"/>
      <c r="AR718" s="158"/>
      <c r="AS718" s="158"/>
      <c r="AT718" s="158"/>
      <c r="AU718" s="158"/>
      <c r="AV718" s="158"/>
      <c r="AW718" s="158"/>
      <c r="AX718" s="158"/>
      <c r="AY718" s="158"/>
      <c r="AZ718" s="158"/>
      <c r="BA718" s="158"/>
      <c r="BB718" s="158"/>
      <c r="BC718" s="159"/>
      <c r="BD718" s="165"/>
      <c r="BE718" s="166"/>
      <c r="BF718" s="175" t="str">
        <f>C735</f>
        <v>C</v>
      </c>
      <c r="BG718" s="177" t="str">
        <f>IF(VLOOKUP($BF718,$A722:$C728,3,FALSE)=0,"",CONCATENATE(VLOOKUP(VLOOKUP($BF718,$A722:$C728,3,FALSE),Players!$C:$G,4,FALSE)," ",VLOOKUP($BF718,$A722:$C728,3,FALSE)," ",IF(ISERROR(VLOOKUP(VLOOKUP($BF718,$A722:$C728,3,FALSE),Players!$C:$G,5,FALSE)),"()",CONCATENATE("(",VLOOKUP(VLOOKUP($BF718,$A722:$C728,3,FALSE),Players!$C:$G,5,FALSE),")"))))</f>
        <v/>
      </c>
      <c r="BH718" s="178"/>
      <c r="BI718" s="178"/>
      <c r="BJ718" s="178"/>
      <c r="BK718" s="178"/>
      <c r="BL718" s="178"/>
      <c r="BM718" s="178"/>
      <c r="BN718" s="178"/>
      <c r="BO718" s="178"/>
      <c r="BP718" s="178"/>
      <c r="BQ718" s="178"/>
      <c r="BR718" s="178"/>
      <c r="BS718" s="178"/>
      <c r="BT718" s="178"/>
      <c r="BU718" s="179"/>
      <c r="BV718" s="150" t="str">
        <f>IF(D735&lt;&gt;"",D735,"")</f>
        <v/>
      </c>
      <c r="BW718" s="151"/>
      <c r="BX718" s="150" t="str">
        <f>IF(F735&lt;&gt;"",F735,"")</f>
        <v/>
      </c>
      <c r="BY718" s="151"/>
      <c r="BZ718" s="150" t="str">
        <f>IF(H735&lt;&gt;"",H735,"")</f>
        <v/>
      </c>
      <c r="CA718" s="151"/>
      <c r="CB718" s="150" t="str">
        <f>IF(J735&lt;&gt;"",J735,"")</f>
        <v/>
      </c>
      <c r="CC718" s="151"/>
      <c r="CD718" s="150" t="str">
        <f>IF(L735&lt;&gt;"",L735,"")</f>
        <v/>
      </c>
      <c r="CE718" s="151"/>
      <c r="CF718" s="174" t="str">
        <f>IF($CF716&lt;&gt;"",IF(CF716="W","L","W"),"")</f>
        <v/>
      </c>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row>
    <row r="719" spans="1:167" ht="11.25" customHeight="1" thickBot="1">
      <c r="A719" s="275"/>
      <c r="B719" s="276"/>
      <c r="C719" s="276"/>
      <c r="D719" s="279"/>
      <c r="E719" s="279"/>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282"/>
      <c r="AE719" s="282"/>
      <c r="AF719" s="282"/>
      <c r="AG719" s="282"/>
      <c r="AH719" s="304"/>
      <c r="AI719" s="305"/>
      <c r="AJ719" s="305"/>
      <c r="AK719" s="313"/>
      <c r="AL719" s="313"/>
      <c r="AM719" s="313"/>
      <c r="AN719" s="313"/>
      <c r="AO719" s="314"/>
      <c r="AQ719" s="160"/>
      <c r="AR719" s="161"/>
      <c r="AS719" s="161"/>
      <c r="AT719" s="161"/>
      <c r="AU719" s="161"/>
      <c r="AV719" s="161"/>
      <c r="AW719" s="161"/>
      <c r="AX719" s="161"/>
      <c r="AY719" s="161"/>
      <c r="AZ719" s="161"/>
      <c r="BA719" s="161"/>
      <c r="BB719" s="161"/>
      <c r="BC719" s="162"/>
      <c r="BD719" s="167"/>
      <c r="BE719" s="168"/>
      <c r="BF719" s="176"/>
      <c r="BG719" s="180"/>
      <c r="BH719" s="181"/>
      <c r="BI719" s="181"/>
      <c r="BJ719" s="181"/>
      <c r="BK719" s="181"/>
      <c r="BL719" s="181"/>
      <c r="BM719" s="181"/>
      <c r="BN719" s="181"/>
      <c r="BO719" s="181"/>
      <c r="BP719" s="181"/>
      <c r="BQ719" s="181"/>
      <c r="BR719" s="181"/>
      <c r="BS719" s="181"/>
      <c r="BT719" s="181"/>
      <c r="BU719" s="182"/>
      <c r="BV719" s="152"/>
      <c r="BW719" s="153"/>
      <c r="BX719" s="152"/>
      <c r="BY719" s="153"/>
      <c r="BZ719" s="152"/>
      <c r="CA719" s="153"/>
      <c r="CB719" s="152"/>
      <c r="CC719" s="153"/>
      <c r="CD719" s="152"/>
      <c r="CE719" s="153"/>
      <c r="CF719" s="174"/>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row>
    <row r="720" spans="1:167" ht="11.25" customHeight="1">
      <c r="A720" s="259" t="s">
        <v>15</v>
      </c>
      <c r="B720" s="260"/>
      <c r="C720" s="260"/>
      <c r="D720" s="264">
        <v>12</v>
      </c>
      <c r="E720" s="264"/>
      <c r="F720" s="266" t="s">
        <v>16</v>
      </c>
      <c r="G720" s="267"/>
      <c r="H720" s="267"/>
      <c r="I720" s="283"/>
      <c r="J720" s="284"/>
      <c r="K720" s="285"/>
      <c r="L720" s="285"/>
      <c r="M720" s="285"/>
      <c r="N720" s="271"/>
      <c r="O720" s="271"/>
      <c r="P720" s="271"/>
      <c r="Q720" s="271"/>
      <c r="R720" s="271"/>
      <c r="S720" s="271"/>
      <c r="T720" s="271"/>
      <c r="U720" s="271"/>
      <c r="V720" s="271"/>
      <c r="W720" s="271"/>
      <c r="X720" s="271"/>
      <c r="Y720" s="271"/>
      <c r="Z720" s="271"/>
      <c r="AA720" s="271"/>
      <c r="AB720" s="271"/>
      <c r="AC720" s="272"/>
      <c r="AD720" s="150" t="s">
        <v>17</v>
      </c>
      <c r="AE720" s="270"/>
      <c r="AF720" s="288" t="s">
        <v>18</v>
      </c>
      <c r="AG720" s="270"/>
      <c r="AH720" s="288" t="s">
        <v>19</v>
      </c>
      <c r="AI720" s="270"/>
      <c r="AJ720" s="288" t="s">
        <v>20</v>
      </c>
      <c r="AK720" s="290"/>
      <c r="AL720" s="292" t="s">
        <v>21</v>
      </c>
      <c r="AM720" s="293"/>
      <c r="AN720" s="296" t="s">
        <v>22</v>
      </c>
      <c r="AO720" s="297"/>
      <c r="AQ720" s="126"/>
      <c r="AR720" s="126"/>
      <c r="AS720" s="126"/>
      <c r="AT720" s="126"/>
      <c r="AU720" s="126"/>
      <c r="AV720" s="126"/>
      <c r="AW720" s="126"/>
      <c r="AX720" s="126"/>
      <c r="AY720" s="126"/>
      <c r="AZ720" s="126"/>
      <c r="BA720" s="126"/>
      <c r="BB720" s="126"/>
      <c r="BC720" s="126"/>
      <c r="BV720" s="169" t="str">
        <f>IF(CF716&lt;&gt;"",IF(AND(AND(BV716&gt;-1,BV718&gt;-1),OR(BV716&gt;10,BV718&gt;10),ABS(BV716-BV718)&gt;1,IF(OR(BV716&gt;11,BV718&gt;11),ABS(BV716-BV718)=2,TRUE),BV716=INT(BV716),BV718=INT(BV718)),"","Error"),"")</f>
        <v/>
      </c>
      <c r="BW720" s="169"/>
      <c r="BX720" s="169" t="str">
        <f>IF(CF716&lt;&gt;"",IF(AND(AND(BX716&gt;-1,BX718&gt;-1),OR(BX716&gt;10,BX718&gt;10),ABS(BX716-BX718)&gt;1,IF(OR(BX716&gt;11,BX718&gt;11),ABS(BX716-BX718)=2,TRUE),BX716=INT(BX716),BX718=INT(BX718)),"","Error"),"")</f>
        <v/>
      </c>
      <c r="BY720" s="169"/>
      <c r="BZ720" s="169" t="str">
        <f>IF(CF716&lt;&gt;"",IF(AND(AND(BZ716&gt;-1,BZ718&gt;-1),OR(BZ716&gt;10,BZ718&gt;10),ABS(BZ716-BZ718)&gt;1,IF(OR(BZ716&gt;11,BZ718&gt;11),ABS(BZ716-BZ718)=2,TRUE),BZ716=INT(BZ716),BZ718=INT(BZ718)),"","Error"),"")</f>
        <v/>
      </c>
      <c r="CA720" s="169"/>
      <c r="CB720" s="169" t="str">
        <f>IF(AND(CF716&lt;&gt;"",CB716&lt;&gt;""),IF(AND(AND(CB716&gt;-1,CB718&gt;-1),OR(CB716&gt;10,CB718&gt;10),ABS(CB716-CB718)&gt;1,IF(OR(CB716&gt;11,CB718&gt;11),ABS(CB716-CB718)=2,TRUE),CB716=INT(CB716),CB718=INT(CB718)),"","Error"),"")</f>
        <v/>
      </c>
      <c r="CC720" s="169"/>
      <c r="CD720" s="169" t="str">
        <f>IF(AND(CF716&lt;&gt;"",CD716&lt;&gt;""),IF(AND(AND(CD716&gt;-1,CD718&gt;-1),OR(CD716&gt;10,CD718&gt;10),ABS(CD716-CD718)&gt;1,IF(OR(CD716&gt;11,CD718&gt;11),ABS(CD716-CD718)=2,TRUE),CD716=INT(CD716),CD718=INT(CD718)),"","Error"),"")</f>
        <v/>
      </c>
      <c r="CE720" s="169"/>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row>
    <row r="721" spans="1:167" ht="11.25" customHeight="1" thickBot="1">
      <c r="A721" s="261"/>
      <c r="B721" s="262"/>
      <c r="C721" s="263"/>
      <c r="D721" s="265"/>
      <c r="E721" s="265"/>
      <c r="F721" s="268"/>
      <c r="G721" s="269"/>
      <c r="H721" s="269"/>
      <c r="I721" s="286"/>
      <c r="J721" s="286"/>
      <c r="K721" s="287"/>
      <c r="L721" s="287"/>
      <c r="M721" s="287"/>
      <c r="N721" s="273"/>
      <c r="O721" s="273"/>
      <c r="P721" s="273"/>
      <c r="Q721" s="273"/>
      <c r="R721" s="273"/>
      <c r="S721" s="273"/>
      <c r="T721" s="273"/>
      <c r="U721" s="273"/>
      <c r="V721" s="273"/>
      <c r="W721" s="273"/>
      <c r="X721" s="273"/>
      <c r="Y721" s="273"/>
      <c r="Z721" s="273"/>
      <c r="AA721" s="273"/>
      <c r="AB721" s="273"/>
      <c r="AC721" s="274"/>
      <c r="AD721" s="194"/>
      <c r="AE721" s="195"/>
      <c r="AF721" s="289"/>
      <c r="AG721" s="195"/>
      <c r="AH721" s="289"/>
      <c r="AI721" s="195"/>
      <c r="AJ721" s="289"/>
      <c r="AK721" s="291"/>
      <c r="AL721" s="294"/>
      <c r="AM721" s="295"/>
      <c r="AN721" s="298"/>
      <c r="AO721" s="299"/>
      <c r="AQ721" s="126"/>
      <c r="AR721" s="126"/>
      <c r="AS721" s="126"/>
      <c r="AT721" s="126"/>
      <c r="AU721" s="126"/>
      <c r="AV721" s="126"/>
      <c r="AW721" s="126"/>
      <c r="AX721" s="126"/>
      <c r="AY721" s="126"/>
      <c r="AZ721" s="126"/>
      <c r="BA721" s="126"/>
      <c r="BB721" s="126"/>
      <c r="BC721" s="126"/>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row>
    <row r="722" spans="1:167" ht="11.25" customHeight="1">
      <c r="A722" s="210" t="str">
        <f>AD720</f>
        <v>A</v>
      </c>
      <c r="B722" s="211"/>
      <c r="C722" s="214"/>
      <c r="D722" s="215"/>
      <c r="E722" s="215"/>
      <c r="F722" s="215"/>
      <c r="G722" s="215"/>
      <c r="H722" s="215"/>
      <c r="I722" s="215"/>
      <c r="J722" s="215"/>
      <c r="K722" s="215"/>
      <c r="L722" s="215"/>
      <c r="M722" s="215"/>
      <c r="N722" s="215"/>
      <c r="O722" s="215"/>
      <c r="P722" s="215"/>
      <c r="Q722" s="215"/>
      <c r="R722" s="215"/>
      <c r="S722" s="215"/>
      <c r="T722" s="215"/>
      <c r="U722" s="215"/>
      <c r="V722" s="215"/>
      <c r="W722" s="215"/>
      <c r="X722" s="215"/>
      <c r="Y722" s="215"/>
      <c r="Z722" s="215"/>
      <c r="AA722" s="215"/>
      <c r="AB722" s="215"/>
      <c r="AC722" s="216"/>
      <c r="AD722" s="250"/>
      <c r="AE722" s="229"/>
      <c r="AF722" s="252" t="str">
        <f>IF($D718="1P",IF(Z737=Z739,IF(X737=X739,IF(V737&lt;&gt;"",IF(V737&gt;V739,"W","L"),""),IF(X737&gt;X739,"W","L")),IF(Z737&gt;Z739,"W","L")),IF(L741=L743,IF(J741=J743,IF(H741&lt;&gt;"",IF(H741&gt;H743,"W","L"),""),IF(J741&gt;J743,"W","L")),IF(L741&gt;L743,"W","L")))</f>
        <v/>
      </c>
      <c r="AG722" s="253"/>
      <c r="AH722" s="252" t="str">
        <f>IF($D718="1P",IF(L741=L743,IF(J741=J743,IF(H741&lt;&gt;"",IF(H741&gt;H743,"W","L"),""),IF(J741&gt;J743,"W","L")),IF(L741&gt;L743,"W","L")),IF(L733=L735,IF(J733=J735,IF(H733&lt;&gt;"",IF(H733&gt;H735,"W","L"),""),IF(J733&gt;J735,"W","L")),IF(L733&gt;L735,"W","L")))</f>
        <v/>
      </c>
      <c r="AI722" s="253"/>
      <c r="AJ722" s="252" t="str">
        <f>IF($D718="1P",IF(L733=L735,IF(J733=J735,IF(H733&lt;&gt;"",IF(H733&gt;H735,"W","L"),""),IF(J733&gt;J735,"W","L")),IF(L733&gt;L735,"W","L")),IF(Z737=Z739,IF(X737=X739,IF(V737&lt;&gt;"",IF(V737&gt;V739,"W","L"),""),IF(X737&gt;X739,"W","L")),IF(Z737&gt;Z739,"W","L")))</f>
        <v/>
      </c>
      <c r="AK722" s="253"/>
      <c r="AL722" s="254" t="str">
        <f>IF(OR(COUNTIF(AD722:AJ722,"W"),COUNTIF(AD722:AJ722,"L")),COUNTIF(AD722:AJ722,"W")*2+COUNTIF(AD722:AJ722,"L"),"")</f>
        <v/>
      </c>
      <c r="AM722" s="255"/>
      <c r="AN722" s="256" t="str">
        <f>IF(AL722&lt;&gt;"",RANK(AL722,AL722:AL728,0),"")</f>
        <v/>
      </c>
      <c r="AO722" s="257"/>
      <c r="AQ722" s="127"/>
      <c r="AR722" s="127"/>
      <c r="AS722" s="127"/>
      <c r="AT722" s="127"/>
      <c r="AU722" s="127"/>
      <c r="AV722" s="127"/>
      <c r="AW722" s="127"/>
      <c r="AX722" s="127"/>
      <c r="AY722" s="127"/>
      <c r="AZ722" s="127"/>
      <c r="BA722" s="127"/>
      <c r="BB722" s="127"/>
      <c r="BC722" s="127"/>
      <c r="BD722" s="40"/>
      <c r="BE722" s="40"/>
      <c r="BF722" s="40"/>
      <c r="BG722" s="40"/>
      <c r="BH722" s="40"/>
      <c r="BI722" s="40"/>
      <c r="BJ722" s="40"/>
      <c r="BK722" s="40"/>
      <c r="BL722" s="40"/>
      <c r="BM722" s="40"/>
      <c r="BN722" s="40"/>
      <c r="BO722" s="40"/>
      <c r="BP722" s="40"/>
      <c r="BQ722" s="40"/>
      <c r="BR722" s="40"/>
      <c r="BS722" s="40"/>
      <c r="BT722" s="40"/>
      <c r="BU722" s="40"/>
      <c r="BV722" s="40"/>
      <c r="BW722" s="40"/>
      <c r="BX722" s="40"/>
      <c r="BY722" s="40"/>
      <c r="BZ722" s="40"/>
      <c r="CA722" s="40"/>
      <c r="CB722" s="40"/>
      <c r="CC722" s="40"/>
      <c r="CD722" s="40"/>
      <c r="CE722" s="40"/>
      <c r="CF722" s="40"/>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row>
    <row r="723" spans="1:167" ht="11.25" customHeight="1">
      <c r="A723" s="212"/>
      <c r="B723" s="213"/>
      <c r="C723" s="217"/>
      <c r="D723" s="218"/>
      <c r="E723" s="218"/>
      <c r="F723" s="218"/>
      <c r="G723" s="218"/>
      <c r="H723" s="218"/>
      <c r="I723" s="218"/>
      <c r="J723" s="218"/>
      <c r="K723" s="218"/>
      <c r="L723" s="218"/>
      <c r="M723" s="218"/>
      <c r="N723" s="218"/>
      <c r="O723" s="218"/>
      <c r="P723" s="218"/>
      <c r="Q723" s="218"/>
      <c r="R723" s="218"/>
      <c r="S723" s="218"/>
      <c r="T723" s="218"/>
      <c r="U723" s="218"/>
      <c r="V723" s="218"/>
      <c r="W723" s="218"/>
      <c r="X723" s="218"/>
      <c r="Y723" s="218"/>
      <c r="Z723" s="218"/>
      <c r="AA723" s="218"/>
      <c r="AB723" s="218"/>
      <c r="AC723" s="219"/>
      <c r="AD723" s="251"/>
      <c r="AE723" s="236"/>
      <c r="AF723" s="234"/>
      <c r="AG723" s="233"/>
      <c r="AH723" s="234"/>
      <c r="AI723" s="233"/>
      <c r="AJ723" s="234"/>
      <c r="AK723" s="233"/>
      <c r="AL723" s="241"/>
      <c r="AM723" s="240"/>
      <c r="AN723" s="258"/>
      <c r="AO723" s="243"/>
      <c r="AQ723" s="128"/>
      <c r="AR723" s="128"/>
      <c r="AS723" s="128"/>
      <c r="AT723" s="128"/>
      <c r="AU723" s="128"/>
      <c r="AV723" s="128"/>
      <c r="AW723" s="128"/>
      <c r="AX723" s="128"/>
      <c r="AY723" s="128"/>
      <c r="AZ723" s="128"/>
      <c r="BA723" s="128"/>
      <c r="BB723" s="128"/>
      <c r="BC723" s="128"/>
      <c r="BD723" s="41"/>
      <c r="BE723" s="41"/>
      <c r="BF723" s="41"/>
      <c r="BG723" s="41"/>
      <c r="BH723" s="41"/>
      <c r="BI723" s="41"/>
      <c r="BJ723" s="41"/>
      <c r="BK723" s="41"/>
      <c r="BL723" s="41"/>
      <c r="BM723" s="41"/>
      <c r="BN723" s="41"/>
      <c r="BO723" s="41"/>
      <c r="BP723" s="41"/>
      <c r="BQ723" s="41"/>
      <c r="BR723" s="41"/>
      <c r="BS723" s="41"/>
      <c r="BT723" s="41"/>
      <c r="BU723" s="41"/>
      <c r="BV723" s="41"/>
      <c r="BW723" s="41"/>
      <c r="BX723" s="41"/>
      <c r="BY723" s="41"/>
      <c r="BZ723" s="41"/>
      <c r="CA723" s="41"/>
      <c r="CB723" s="41"/>
      <c r="CC723" s="41"/>
      <c r="CD723" s="41"/>
      <c r="CE723" s="41"/>
      <c r="CF723" s="41"/>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row>
    <row r="724" spans="1:167" ht="11.25" customHeight="1">
      <c r="A724" s="210" t="str">
        <f>AF720</f>
        <v>B</v>
      </c>
      <c r="B724" s="211"/>
      <c r="C724" s="214"/>
      <c r="D724" s="215"/>
      <c r="E724" s="215"/>
      <c r="F724" s="215"/>
      <c r="G724" s="215"/>
      <c r="H724" s="215"/>
      <c r="I724" s="215"/>
      <c r="J724" s="215"/>
      <c r="K724" s="215"/>
      <c r="L724" s="215"/>
      <c r="M724" s="215"/>
      <c r="N724" s="215"/>
      <c r="O724" s="215"/>
      <c r="P724" s="215"/>
      <c r="Q724" s="215"/>
      <c r="R724" s="215"/>
      <c r="S724" s="215"/>
      <c r="T724" s="215"/>
      <c r="U724" s="215"/>
      <c r="V724" s="215"/>
      <c r="W724" s="215"/>
      <c r="X724" s="215"/>
      <c r="Y724" s="215"/>
      <c r="Z724" s="215"/>
      <c r="AA724" s="215"/>
      <c r="AB724" s="215"/>
      <c r="AC724" s="216"/>
      <c r="AD724" s="220" t="str">
        <f>IF(AF722&lt;&gt;"",IF(AF722="W","L","W"),"")</f>
        <v/>
      </c>
      <c r="AE724" s="221"/>
      <c r="AF724" s="228"/>
      <c r="AG724" s="229"/>
      <c r="AH724" s="227" t="str">
        <f>IF($D718="1P",IF(L737=L739,IF(J737=J739,IF(H737&lt;&gt;"",IF(H737&gt;H739,"W","L"),""),IF(J737&gt;J739,"W","L")),IF(L737&gt;L739,"W","L")),IF(Z741=Z743,IF(X741=X743,IF(V741&lt;&gt;"",IF(V741&gt;V743,"W","L"),""),IF(X741&gt;X743,"W","L")),IF(Z741&gt;Z743,"W","L")))</f>
        <v/>
      </c>
      <c r="AI724" s="221"/>
      <c r="AJ724" s="227" t="str">
        <f>IF($D718="1P",IF(Z733=Z735,IF(X733=X735,IF(V733&lt;&gt;"",IF(V733&gt;V735,"W","L"),""),IF(X733&gt;X735,"W","L")),IF(Z733&gt;Z735,"W","L")),IF(L737=L739,IF(J737=J739,IF(H737&lt;&gt;"",IF(H737&gt;H739,"W","L"),""),IF(J737&gt;J739,"W","L")),IF(L737&gt;L739,"W","L")))</f>
        <v/>
      </c>
      <c r="AK724" s="237"/>
      <c r="AL724" s="239" t="str">
        <f>IF(OR(COUNTIF(AD724:AJ724,"W"),COUNTIF(AD724:AJ724,"L")),COUNTIF(AD724:AJ724,"W")*2+COUNTIF(AD724:AJ724,"L"),"")</f>
        <v/>
      </c>
      <c r="AM724" s="240"/>
      <c r="AN724" s="242" t="str">
        <f>IF(AL724&lt;&gt;"",RANK(AL724,AL722:AL728,0),"")</f>
        <v/>
      </c>
      <c r="AO724" s="243"/>
      <c r="AQ724" s="126"/>
      <c r="AR724" s="126"/>
      <c r="AS724" s="126"/>
      <c r="AT724" s="126"/>
      <c r="AU724" s="126"/>
      <c r="AV724" s="126"/>
      <c r="AW724" s="126"/>
      <c r="AX724" s="126"/>
      <c r="AY724" s="126"/>
      <c r="AZ724" s="126"/>
      <c r="BA724" s="126"/>
      <c r="BB724" s="126"/>
      <c r="BC724" s="126"/>
    </row>
    <row r="725" spans="1:167" ht="11.25" customHeight="1" thickBot="1">
      <c r="A725" s="212"/>
      <c r="B725" s="213"/>
      <c r="C725" s="217"/>
      <c r="D725" s="218"/>
      <c r="E725" s="218"/>
      <c r="F725" s="218"/>
      <c r="G725" s="218"/>
      <c r="H725" s="218"/>
      <c r="I725" s="218"/>
      <c r="J725" s="218"/>
      <c r="K725" s="218"/>
      <c r="L725" s="218"/>
      <c r="M725" s="218"/>
      <c r="N725" s="218"/>
      <c r="O725" s="218"/>
      <c r="P725" s="218"/>
      <c r="Q725" s="218"/>
      <c r="R725" s="218"/>
      <c r="S725" s="218"/>
      <c r="T725" s="218"/>
      <c r="U725" s="218"/>
      <c r="V725" s="218"/>
      <c r="W725" s="218"/>
      <c r="X725" s="218"/>
      <c r="Y725" s="218"/>
      <c r="Z725" s="218"/>
      <c r="AA725" s="218"/>
      <c r="AB725" s="218"/>
      <c r="AC725" s="219"/>
      <c r="AD725" s="232"/>
      <c r="AE725" s="233"/>
      <c r="AF725" s="235"/>
      <c r="AG725" s="236"/>
      <c r="AH725" s="234"/>
      <c r="AI725" s="233"/>
      <c r="AJ725" s="234"/>
      <c r="AK725" s="238"/>
      <c r="AL725" s="241"/>
      <c r="AM725" s="240"/>
      <c r="AN725" s="258"/>
      <c r="AO725" s="243"/>
      <c r="AQ725" s="127"/>
      <c r="AR725" s="127"/>
      <c r="AS725" s="127"/>
      <c r="AT725" s="127"/>
      <c r="AU725" s="127"/>
      <c r="AV725" s="127"/>
      <c r="AW725" s="127"/>
      <c r="AX725" s="127"/>
      <c r="AY725" s="127"/>
      <c r="AZ725" s="127"/>
      <c r="BA725" s="127"/>
      <c r="BB725" s="127"/>
      <c r="BC725" s="127"/>
      <c r="BD725" s="40"/>
      <c r="BE725" s="40"/>
      <c r="BF725" s="40"/>
      <c r="BG725" s="40"/>
      <c r="BH725" s="40"/>
      <c r="BI725" s="40"/>
      <c r="BJ725" s="40"/>
      <c r="BK725" s="40"/>
      <c r="BL725" s="40"/>
      <c r="BM725" s="40"/>
      <c r="BN725" s="40"/>
      <c r="BO725" s="40"/>
      <c r="BP725" s="40"/>
      <c r="BQ725" s="40"/>
      <c r="BR725" s="40"/>
      <c r="BS725" s="40"/>
      <c r="BT725" s="40"/>
      <c r="BU725" s="40"/>
      <c r="BV725" s="40"/>
      <c r="BW725" s="40"/>
      <c r="BX725" s="40"/>
      <c r="BY725" s="40"/>
      <c r="BZ725" s="40"/>
      <c r="CA725" s="40"/>
      <c r="CB725" s="40"/>
      <c r="CC725" s="40"/>
      <c r="CD725" s="40"/>
      <c r="CE725" s="40"/>
    </row>
    <row r="726" spans="1:167" ht="11.25" customHeight="1">
      <c r="A726" s="210" t="str">
        <f>AH720</f>
        <v>C</v>
      </c>
      <c r="B726" s="211"/>
      <c r="C726" s="214"/>
      <c r="D726" s="215"/>
      <c r="E726" s="215"/>
      <c r="F726" s="215"/>
      <c r="G726" s="215"/>
      <c r="H726" s="215"/>
      <c r="I726" s="215"/>
      <c r="J726" s="215"/>
      <c r="K726" s="215"/>
      <c r="L726" s="215"/>
      <c r="M726" s="215"/>
      <c r="N726" s="215"/>
      <c r="O726" s="215"/>
      <c r="P726" s="215"/>
      <c r="Q726" s="215"/>
      <c r="R726" s="215"/>
      <c r="S726" s="215"/>
      <c r="T726" s="215"/>
      <c r="U726" s="215"/>
      <c r="V726" s="215"/>
      <c r="W726" s="215"/>
      <c r="X726" s="215"/>
      <c r="Y726" s="215"/>
      <c r="Z726" s="215"/>
      <c r="AA726" s="215"/>
      <c r="AB726" s="215"/>
      <c r="AC726" s="216"/>
      <c r="AD726" s="220" t="str">
        <f>IF(AH722&lt;&gt;"",IF(AH722="W","L","W"),"")</f>
        <v/>
      </c>
      <c r="AE726" s="221"/>
      <c r="AF726" s="227" t="str">
        <f>IF(AH724&lt;&gt;"",IF(AH724="W","L","W"),"")</f>
        <v/>
      </c>
      <c r="AG726" s="221"/>
      <c r="AH726" s="228"/>
      <c r="AI726" s="229"/>
      <c r="AJ726" s="227" t="str">
        <f>IF($D718="1P",IF(Z741=Z743,IF(X741=X743,IF(V741&lt;&gt;"",IF(V741&gt;V743,"W","L"),""),IF(X741&gt;X743,"W","L")),IF(Z741&gt;Z743,"W","L")),IF(Z733=Z735,IF(X733=X735,IF(V733&lt;&gt;"",IF(V733&gt;V735,"W","L"),""),IF(X733&gt;X735,"W","L")),IF(Z733&gt;Z735,"W","L")))</f>
        <v/>
      </c>
      <c r="AK726" s="237"/>
      <c r="AL726" s="239" t="str">
        <f>IF(OR(COUNTIF(AD726:AJ726,"W"),COUNTIF(AD726:AJ726,"L")),COUNTIF(AD726:AJ726,"W")*2+COUNTIF(AD726:AJ726,"L"),"")</f>
        <v/>
      </c>
      <c r="AM726" s="240"/>
      <c r="AN726" s="242" t="str">
        <f>IF(AL726&lt;&gt;"",RANK(AL726,AL722:AL728,0),"")</f>
        <v/>
      </c>
      <c r="AO726" s="243"/>
      <c r="AQ726" s="154" t="str">
        <f>CONCATENATE($A720," ",$D720,","," ",$F718)</f>
        <v>Group: 12, Men's Singles</v>
      </c>
      <c r="AR726" s="155"/>
      <c r="AS726" s="155"/>
      <c r="AT726" s="155"/>
      <c r="AU726" s="155"/>
      <c r="AV726" s="155"/>
      <c r="AW726" s="155"/>
      <c r="AX726" s="155"/>
      <c r="AY726" s="155"/>
      <c r="AZ726" s="155"/>
      <c r="BA726" s="155"/>
      <c r="BB726" s="155"/>
      <c r="BC726" s="156"/>
      <c r="BD726" s="163">
        <f>A737</f>
        <v>2</v>
      </c>
      <c r="BE726" s="164"/>
      <c r="BF726" s="183" t="str">
        <f>C737</f>
        <v>B</v>
      </c>
      <c r="BG726" s="185" t="str">
        <f>IF(VLOOKUP($BF726,$A722:$C728,3,FALSE)=0,"",CONCATENATE(VLOOKUP(VLOOKUP($BF726,$A722:$C728,3,FALSE),Players!$C:$G,4,FALSE)," ",VLOOKUP($BF726,$A722:$C728,3,FALSE)," ",IF(ISERROR(VLOOKUP(VLOOKUP($BF726,$A722:$C728,3,FALSE),Players!$C:$G,5,FALSE)),"()",CONCATENATE("(",VLOOKUP(VLOOKUP($BF726,$A722:$C728,3,FALSE),Players!$C:$G,5,FALSE),")"))))</f>
        <v/>
      </c>
      <c r="BH726" s="186"/>
      <c r="BI726" s="186"/>
      <c r="BJ726" s="186"/>
      <c r="BK726" s="186"/>
      <c r="BL726" s="186"/>
      <c r="BM726" s="186"/>
      <c r="BN726" s="186"/>
      <c r="BO726" s="186"/>
      <c r="BP726" s="186"/>
      <c r="BQ726" s="186"/>
      <c r="BR726" s="186"/>
      <c r="BS726" s="186"/>
      <c r="BT726" s="186"/>
      <c r="BU726" s="187"/>
      <c r="BV726" s="170" t="str">
        <f>IF(D737&lt;&gt;"",D737,"")</f>
        <v/>
      </c>
      <c r="BW726" s="171"/>
      <c r="BX726" s="170" t="str">
        <f>IF(F737&lt;&gt;"",F737,"")</f>
        <v/>
      </c>
      <c r="BY726" s="171"/>
      <c r="BZ726" s="170" t="str">
        <f>IF(H737&lt;&gt;"",H737,"")</f>
        <v/>
      </c>
      <c r="CA726" s="171"/>
      <c r="CB726" s="170" t="str">
        <f>IF(J737&lt;&gt;"",J737,"")</f>
        <v/>
      </c>
      <c r="CC726" s="171"/>
      <c r="CD726" s="170" t="str">
        <f>IF(L737&lt;&gt;"",L737,"")</f>
        <v/>
      </c>
      <c r="CE726" s="171"/>
      <c r="CF726" s="174" t="str">
        <f>IF($CD726=$CD728,IF($CB726=$CB728,IF($BZ726&lt;&gt;"",IF($BZ726&gt;$BZ728,"W","L"),""),IF($CB726&gt;$CB728,"W","L")),IF($CD726&gt;$CD728,"W","L"))</f>
        <v/>
      </c>
    </row>
    <row r="727" spans="1:167" ht="11.25" customHeight="1">
      <c r="A727" s="212"/>
      <c r="B727" s="213"/>
      <c r="C727" s="217"/>
      <c r="D727" s="218"/>
      <c r="E727" s="218"/>
      <c r="F727" s="218"/>
      <c r="G727" s="218"/>
      <c r="H727" s="218"/>
      <c r="I727" s="218"/>
      <c r="J727" s="218"/>
      <c r="K727" s="218"/>
      <c r="L727" s="218"/>
      <c r="M727" s="218"/>
      <c r="N727" s="218"/>
      <c r="O727" s="218"/>
      <c r="P727" s="218"/>
      <c r="Q727" s="218"/>
      <c r="R727" s="218"/>
      <c r="S727" s="218"/>
      <c r="T727" s="218"/>
      <c r="U727" s="218"/>
      <c r="V727" s="218"/>
      <c r="W727" s="218"/>
      <c r="X727" s="218"/>
      <c r="Y727" s="218"/>
      <c r="Z727" s="218"/>
      <c r="AA727" s="218"/>
      <c r="AB727" s="218"/>
      <c r="AC727" s="219"/>
      <c r="AD727" s="232"/>
      <c r="AE727" s="233"/>
      <c r="AF727" s="234"/>
      <c r="AG727" s="233"/>
      <c r="AH727" s="235"/>
      <c r="AI727" s="236"/>
      <c r="AJ727" s="234"/>
      <c r="AK727" s="238"/>
      <c r="AL727" s="241"/>
      <c r="AM727" s="240"/>
      <c r="AN727" s="244"/>
      <c r="AO727" s="245"/>
      <c r="AQ727" s="157"/>
      <c r="AR727" s="158"/>
      <c r="AS727" s="158"/>
      <c r="AT727" s="158"/>
      <c r="AU727" s="158"/>
      <c r="AV727" s="158"/>
      <c r="AW727" s="158"/>
      <c r="AX727" s="158"/>
      <c r="AY727" s="158"/>
      <c r="AZ727" s="158"/>
      <c r="BA727" s="158"/>
      <c r="BB727" s="158"/>
      <c r="BC727" s="159"/>
      <c r="BD727" s="165"/>
      <c r="BE727" s="166"/>
      <c r="BF727" s="184"/>
      <c r="BG727" s="188"/>
      <c r="BH727" s="189"/>
      <c r="BI727" s="189"/>
      <c r="BJ727" s="189"/>
      <c r="BK727" s="189"/>
      <c r="BL727" s="189"/>
      <c r="BM727" s="189"/>
      <c r="BN727" s="189"/>
      <c r="BO727" s="189"/>
      <c r="BP727" s="189"/>
      <c r="BQ727" s="189"/>
      <c r="BR727" s="189"/>
      <c r="BS727" s="189"/>
      <c r="BT727" s="189"/>
      <c r="BU727" s="190"/>
      <c r="BV727" s="172"/>
      <c r="BW727" s="173"/>
      <c r="BX727" s="172"/>
      <c r="BY727" s="173"/>
      <c r="BZ727" s="172"/>
      <c r="CA727" s="173"/>
      <c r="CB727" s="172"/>
      <c r="CC727" s="173"/>
      <c r="CD727" s="172"/>
      <c r="CE727" s="173"/>
      <c r="CF727" s="174"/>
    </row>
    <row r="728" spans="1:167" ht="11.25" customHeight="1">
      <c r="A728" s="210" t="str">
        <f>AJ720</f>
        <v>D</v>
      </c>
      <c r="B728" s="211"/>
      <c r="C728" s="214"/>
      <c r="D728" s="215"/>
      <c r="E728" s="215"/>
      <c r="F728" s="215"/>
      <c r="G728" s="215"/>
      <c r="H728" s="215"/>
      <c r="I728" s="215"/>
      <c r="J728" s="215"/>
      <c r="K728" s="215"/>
      <c r="L728" s="215"/>
      <c r="M728" s="215"/>
      <c r="N728" s="215"/>
      <c r="O728" s="215"/>
      <c r="P728" s="215"/>
      <c r="Q728" s="215"/>
      <c r="R728" s="215"/>
      <c r="S728" s="215"/>
      <c r="T728" s="215"/>
      <c r="U728" s="215"/>
      <c r="V728" s="215"/>
      <c r="W728" s="215"/>
      <c r="X728" s="215"/>
      <c r="Y728" s="215"/>
      <c r="Z728" s="215"/>
      <c r="AA728" s="215"/>
      <c r="AB728" s="215"/>
      <c r="AC728" s="216"/>
      <c r="AD728" s="220" t="str">
        <f>IF(AJ722&lt;&gt;"",IF(AJ722="W","L","W"),"")</f>
        <v/>
      </c>
      <c r="AE728" s="221"/>
      <c r="AF728" s="224" t="str">
        <f>IF(AJ724&lt;&gt;"",IF(AJ724="W","L","W"),"")</f>
        <v/>
      </c>
      <c r="AG728" s="225"/>
      <c r="AH728" s="227" t="str">
        <f>IF(AJ726&lt;&gt;"",IF(AJ726="W","L","W"),"")</f>
        <v/>
      </c>
      <c r="AI728" s="221"/>
      <c r="AJ728" s="228"/>
      <c r="AK728" s="229"/>
      <c r="AL728" s="239" t="str">
        <f>IF(OR(COUNTIF(AD728:AJ728,"W"),COUNTIF(AD728:AJ728,"L")),COUNTIF(AD728:AJ728,"W")*2+COUNTIF(AD728:AJ728,"L"),"")</f>
        <v/>
      </c>
      <c r="AM728" s="240"/>
      <c r="AN728" s="242" t="str">
        <f>IF(AL728&lt;&gt;"",RANK(AL728,AL722:AL728,0),"")</f>
        <v/>
      </c>
      <c r="AO728" s="243"/>
      <c r="AQ728" s="157"/>
      <c r="AR728" s="158"/>
      <c r="AS728" s="158"/>
      <c r="AT728" s="158"/>
      <c r="AU728" s="158"/>
      <c r="AV728" s="158"/>
      <c r="AW728" s="158"/>
      <c r="AX728" s="158"/>
      <c r="AY728" s="158"/>
      <c r="AZ728" s="158"/>
      <c r="BA728" s="158"/>
      <c r="BB728" s="158"/>
      <c r="BC728" s="159"/>
      <c r="BD728" s="165"/>
      <c r="BE728" s="166"/>
      <c r="BF728" s="175" t="str">
        <f>C739</f>
        <v>D</v>
      </c>
      <c r="BG728" s="177" t="str">
        <f>IF(VLOOKUP($BF728,$A722:$C728,3,FALSE)=0,"",CONCATENATE(VLOOKUP(VLOOKUP($BF728,$A722:$C728,3,FALSE),Players!$C:$G,4,FALSE)," ",VLOOKUP($BF728,$A722:$C728,3,FALSE)," ",IF(ISERROR(VLOOKUP(VLOOKUP($BF728,$A722:$C728,3,FALSE),Players!$C:$G,5,FALSE)),"()",CONCATENATE("(",VLOOKUP(VLOOKUP($BF728,$A722:$C728,3,FALSE),Players!$C:$G,5,FALSE),")"))))</f>
        <v/>
      </c>
      <c r="BH728" s="178"/>
      <c r="BI728" s="178"/>
      <c r="BJ728" s="178"/>
      <c r="BK728" s="178"/>
      <c r="BL728" s="178"/>
      <c r="BM728" s="178"/>
      <c r="BN728" s="178"/>
      <c r="BO728" s="178"/>
      <c r="BP728" s="178"/>
      <c r="BQ728" s="178"/>
      <c r="BR728" s="178"/>
      <c r="BS728" s="178"/>
      <c r="BT728" s="178"/>
      <c r="BU728" s="179"/>
      <c r="BV728" s="150" t="str">
        <f>IF(D739&lt;&gt;"",D739,"")</f>
        <v/>
      </c>
      <c r="BW728" s="151"/>
      <c r="BX728" s="150" t="str">
        <f>IF(F739&lt;&gt;"",F739,"")</f>
        <v/>
      </c>
      <c r="BY728" s="151"/>
      <c r="BZ728" s="150" t="str">
        <f>IF(H739&lt;&gt;"",H739,"")</f>
        <v/>
      </c>
      <c r="CA728" s="151"/>
      <c r="CB728" s="150" t="str">
        <f>IF(J739&lt;&gt;"",J739,"")</f>
        <v/>
      </c>
      <c r="CC728" s="151"/>
      <c r="CD728" s="150" t="str">
        <f>IF(L739&lt;&gt;"",L739,"")</f>
        <v/>
      </c>
      <c r="CE728" s="151"/>
      <c r="CF728" s="174" t="str">
        <f>IF($CF726&lt;&gt;"",IF(CF726="W","L","W"),"")</f>
        <v/>
      </c>
    </row>
    <row r="729" spans="1:167" ht="11.25" customHeight="1" thickBot="1">
      <c r="A729" s="212"/>
      <c r="B729" s="213"/>
      <c r="C729" s="217"/>
      <c r="D729" s="218"/>
      <c r="E729" s="218"/>
      <c r="F729" s="218"/>
      <c r="G729" s="218"/>
      <c r="H729" s="218"/>
      <c r="I729" s="218"/>
      <c r="J729" s="218"/>
      <c r="K729" s="218"/>
      <c r="L729" s="218"/>
      <c r="M729" s="218"/>
      <c r="N729" s="218"/>
      <c r="O729" s="218"/>
      <c r="P729" s="218"/>
      <c r="Q729" s="218"/>
      <c r="R729" s="218"/>
      <c r="S729" s="218"/>
      <c r="T729" s="218"/>
      <c r="U729" s="218"/>
      <c r="V729" s="218"/>
      <c r="W729" s="218"/>
      <c r="X729" s="218"/>
      <c r="Y729" s="218"/>
      <c r="Z729" s="218"/>
      <c r="AA729" s="218"/>
      <c r="AB729" s="218"/>
      <c r="AC729" s="219"/>
      <c r="AD729" s="222"/>
      <c r="AE729" s="223"/>
      <c r="AF729" s="226"/>
      <c r="AG729" s="223"/>
      <c r="AH729" s="226"/>
      <c r="AI729" s="223"/>
      <c r="AJ729" s="230"/>
      <c r="AK729" s="231"/>
      <c r="AL729" s="246"/>
      <c r="AM729" s="247"/>
      <c r="AN729" s="248"/>
      <c r="AO729" s="249"/>
      <c r="AQ729" s="160"/>
      <c r="AR729" s="161"/>
      <c r="AS729" s="161"/>
      <c r="AT729" s="161"/>
      <c r="AU729" s="161"/>
      <c r="AV729" s="161"/>
      <c r="AW729" s="161"/>
      <c r="AX729" s="161"/>
      <c r="AY729" s="161"/>
      <c r="AZ729" s="161"/>
      <c r="BA729" s="161"/>
      <c r="BB729" s="161"/>
      <c r="BC729" s="162"/>
      <c r="BD729" s="167"/>
      <c r="BE729" s="168"/>
      <c r="BF729" s="176"/>
      <c r="BG729" s="180"/>
      <c r="BH729" s="181"/>
      <c r="BI729" s="181"/>
      <c r="BJ729" s="181"/>
      <c r="BK729" s="181"/>
      <c r="BL729" s="181"/>
      <c r="BM729" s="181"/>
      <c r="BN729" s="181"/>
      <c r="BO729" s="181"/>
      <c r="BP729" s="181"/>
      <c r="BQ729" s="181"/>
      <c r="BR729" s="181"/>
      <c r="BS729" s="181"/>
      <c r="BT729" s="181"/>
      <c r="BU729" s="182"/>
      <c r="BV729" s="152"/>
      <c r="BW729" s="153"/>
      <c r="BX729" s="152"/>
      <c r="BY729" s="153"/>
      <c r="BZ729" s="152"/>
      <c r="CA729" s="153"/>
      <c r="CB729" s="152"/>
      <c r="CC729" s="153"/>
      <c r="CD729" s="152"/>
      <c r="CE729" s="153"/>
      <c r="CF729" s="174"/>
    </row>
    <row r="730" spans="1:167" ht="11.25" customHeight="1">
      <c r="A730" s="42"/>
      <c r="R730" s="42"/>
      <c r="S730" s="42"/>
      <c r="W730" s="42"/>
      <c r="X730" s="43"/>
      <c r="Y730" s="43"/>
      <c r="Z730" s="43"/>
      <c r="AA730" s="43"/>
      <c r="AB730" s="3"/>
      <c r="AQ730" s="126"/>
      <c r="AR730" s="126"/>
      <c r="AS730" s="126"/>
      <c r="AT730" s="126"/>
      <c r="AU730" s="126"/>
      <c r="AV730" s="126"/>
      <c r="AW730" s="126"/>
      <c r="AX730" s="126"/>
      <c r="AY730" s="126"/>
      <c r="AZ730" s="126"/>
      <c r="BA730" s="126"/>
      <c r="BB730" s="126"/>
      <c r="BC730" s="126"/>
      <c r="BV730" s="169" t="str">
        <f>IF(CF726&lt;&gt;"",IF(AND(AND(BV726&gt;-1,BV728&gt;-1),OR(BV726&gt;10,BV728&gt;10),ABS(BV726-BV728)&gt;1,IF(OR(BV726&gt;11,BV728&gt;11),ABS(BV726-BV728)=2,TRUE),BV726=INT(BV726),BV728=INT(BV728)),"","Error"),"")</f>
        <v/>
      </c>
      <c r="BW730" s="169"/>
      <c r="BX730" s="169" t="str">
        <f>IF(CF726&lt;&gt;"",IF(AND(AND(BX726&gt;-1,BX728&gt;-1),OR(BX726&gt;10,BX728&gt;10),ABS(BX726-BX728)&gt;1,IF(OR(BX726&gt;11,BX728&gt;11),ABS(BX726-BX728)=2,TRUE),BX726=INT(BX726),BX728=INT(BX728)),"","Error"),"")</f>
        <v/>
      </c>
      <c r="BY730" s="169"/>
      <c r="BZ730" s="169" t="str">
        <f>IF(CF726&lt;&gt;"",IF(AND(AND(BZ726&gt;-1,BZ728&gt;-1),OR(BZ726&gt;10,BZ728&gt;10),ABS(BZ726-BZ728)&gt;1,IF(OR(BZ726&gt;11,BZ728&gt;11),ABS(BZ726-BZ728)=2,TRUE),BZ726=INT(BZ726),BZ728=INT(BZ728)),"","Error"),"")</f>
        <v/>
      </c>
      <c r="CA730" s="169"/>
      <c r="CB730" s="169" t="str">
        <f>IF(AND(CF726&lt;&gt;"",CB726&lt;&gt;""),IF(AND(AND(CB726&gt;-1,CB728&gt;-1),OR(CB726&gt;10,CB728&gt;10),ABS(CB726-CB728)&gt;1,IF(OR(CB726&gt;11,CB728&gt;11),ABS(CB726-CB728)=2,TRUE),CB726=INT(CB726),CB728=INT(CB728)),"","Error"),"")</f>
        <v/>
      </c>
      <c r="CC730" s="169"/>
      <c r="CD730" s="169" t="str">
        <f>IF(AND(CF726&lt;&gt;"",CD726&lt;&gt;""),IF(AND(AND(CD726&gt;-1,CD728&gt;-1),OR(CD726&gt;10,CD728&gt;10),ABS(CD726-CD728)&gt;1,IF(OR(CD726&gt;11,CD728&gt;11),ABS(CD726-CD728)=2,TRUE),CD726=INT(CD726),CD728=INT(CD728)),"","Error"),"")</f>
        <v/>
      </c>
      <c r="CE730" s="169"/>
    </row>
    <row r="731" spans="1:167" ht="11.25" customHeight="1">
      <c r="AQ731" s="126"/>
      <c r="AR731" s="126"/>
      <c r="AS731" s="126"/>
      <c r="AT731" s="126"/>
      <c r="AU731" s="126"/>
      <c r="AV731" s="126"/>
      <c r="AW731" s="126"/>
      <c r="AX731" s="126"/>
      <c r="AY731" s="126"/>
      <c r="AZ731" s="126"/>
      <c r="BA731" s="126"/>
      <c r="BB731" s="126"/>
      <c r="BC731" s="126"/>
    </row>
    <row r="732" spans="1:167" ht="11.25" customHeight="1" thickBot="1">
      <c r="AB732" s="3"/>
      <c r="AQ732" s="127"/>
      <c r="AR732" s="127"/>
      <c r="AS732" s="127"/>
      <c r="AT732" s="127"/>
      <c r="AU732" s="127"/>
      <c r="AV732" s="127"/>
      <c r="AW732" s="127"/>
      <c r="AX732" s="127"/>
      <c r="AY732" s="127"/>
      <c r="AZ732" s="127"/>
      <c r="BA732" s="127"/>
      <c r="BB732" s="127"/>
      <c r="BC732" s="127"/>
      <c r="BD732" s="40"/>
      <c r="BE732" s="40"/>
      <c r="BF732" s="40"/>
      <c r="BG732" s="40"/>
      <c r="BH732" s="40"/>
      <c r="BI732" s="40"/>
      <c r="BJ732" s="40"/>
      <c r="BK732" s="40"/>
      <c r="BL732" s="40"/>
      <c r="BM732" s="40"/>
      <c r="BN732" s="40"/>
      <c r="BO732" s="40"/>
      <c r="BP732" s="40"/>
      <c r="BQ732" s="40"/>
      <c r="BR732" s="40"/>
      <c r="BS732" s="40"/>
      <c r="BT732" s="40"/>
      <c r="BU732" s="40"/>
      <c r="BV732" s="40"/>
      <c r="BW732" s="40"/>
      <c r="BX732" s="40"/>
      <c r="BY732" s="40"/>
      <c r="BZ732" s="40"/>
      <c r="CA732" s="40"/>
      <c r="CB732" s="40"/>
      <c r="CC732" s="40"/>
      <c r="CD732" s="40"/>
      <c r="CE732" s="40"/>
    </row>
    <row r="733" spans="1:167" ht="11.25" customHeight="1">
      <c r="A733" s="170">
        <v>1</v>
      </c>
      <c r="B733" s="191"/>
      <c r="C733" s="183" t="str">
        <f>IF($D718="1P","A","A")</f>
        <v>A</v>
      </c>
      <c r="D733" s="197"/>
      <c r="E733" s="198"/>
      <c r="F733" s="197"/>
      <c r="G733" s="198"/>
      <c r="H733" s="197"/>
      <c r="I733" s="198"/>
      <c r="J733" s="197"/>
      <c r="K733" s="198"/>
      <c r="L733" s="197"/>
      <c r="M733" s="208"/>
      <c r="N733" s="69" t="str">
        <f>IF(CF716&lt;&gt;"",IF(CF716="W",IF(SUM(IF(D733&gt;D735,1,0),IF(F733&gt;F735,1,0),IF(H733&gt;H735,1,0),IF(J733&gt;J735,1,0),IF(L733&gt;L735,1,0))&lt;&gt;3,"E",""),""),"")</f>
        <v/>
      </c>
      <c r="O733" s="170">
        <v>4</v>
      </c>
      <c r="P733" s="191"/>
      <c r="Q733" s="183" t="str">
        <f>IF($D718="1P","B","C")</f>
        <v>C</v>
      </c>
      <c r="R733" s="197"/>
      <c r="S733" s="198"/>
      <c r="T733" s="197"/>
      <c r="U733" s="198"/>
      <c r="V733" s="197"/>
      <c r="W733" s="198"/>
      <c r="X733" s="197"/>
      <c r="Y733" s="198"/>
      <c r="Z733" s="197"/>
      <c r="AA733" s="208"/>
      <c r="AB733" s="69" t="str">
        <f>IF(CF746&lt;&gt;"",IF(CF746="W",IF(SUM(IF(R733&gt;R735,1,0),IF(T733&gt;T735,1,0),IF(V733&gt;V735,1,0),IF(X733&gt;X735,1,0),IF(Z733&gt;Z735,1,0))&lt;&gt;3,"E",""),""),"")</f>
        <v/>
      </c>
      <c r="AQ733" s="128"/>
      <c r="AR733" s="128"/>
      <c r="AS733" s="128"/>
      <c r="AT733" s="128"/>
      <c r="AU733" s="128"/>
      <c r="AV733" s="128"/>
      <c r="AW733" s="128"/>
      <c r="AX733" s="128"/>
      <c r="AY733" s="128"/>
      <c r="AZ733" s="128"/>
      <c r="BA733" s="128"/>
      <c r="BB733" s="128"/>
      <c r="BC733" s="128"/>
      <c r="BD733" s="41"/>
      <c r="BE733" s="41"/>
      <c r="BF733" s="41"/>
      <c r="BG733" s="41"/>
      <c r="BH733" s="41"/>
      <c r="BI733" s="41"/>
      <c r="BJ733" s="41"/>
      <c r="BK733" s="41"/>
      <c r="BL733" s="41"/>
      <c r="BM733" s="41"/>
      <c r="BN733" s="41"/>
      <c r="BO733" s="41"/>
      <c r="BP733" s="41"/>
      <c r="BQ733" s="41"/>
      <c r="BR733" s="41"/>
      <c r="BS733" s="41"/>
      <c r="BT733" s="41"/>
      <c r="BU733" s="41"/>
      <c r="BV733" s="41"/>
      <c r="BW733" s="41"/>
      <c r="BX733" s="41"/>
      <c r="BY733" s="41"/>
      <c r="BZ733" s="41"/>
      <c r="CA733" s="41"/>
      <c r="CB733" s="41"/>
      <c r="CC733" s="41"/>
      <c r="CD733" s="41"/>
      <c r="CE733" s="41"/>
    </row>
    <row r="734" spans="1:167" ht="11.25" customHeight="1">
      <c r="A734" s="192"/>
      <c r="B734" s="193"/>
      <c r="C734" s="196"/>
      <c r="D734" s="199"/>
      <c r="E734" s="200"/>
      <c r="F734" s="199"/>
      <c r="G734" s="200"/>
      <c r="H734" s="199"/>
      <c r="I734" s="200"/>
      <c r="J734" s="199"/>
      <c r="K734" s="200"/>
      <c r="L734" s="199"/>
      <c r="M734" s="209"/>
      <c r="N734" s="69" t="str">
        <f>IF(CF716&lt;&gt;"",IF(ISERROR(AND(BV720="",BX720="",BZ720="",CB720="",CD720="")),"E",IF(AND(BV720="",BX720="",BZ720="",CB720="",CD720=""),"","E")),"")</f>
        <v/>
      </c>
      <c r="O734" s="192"/>
      <c r="P734" s="193"/>
      <c r="Q734" s="196"/>
      <c r="R734" s="199"/>
      <c r="S734" s="200"/>
      <c r="T734" s="199"/>
      <c r="U734" s="200"/>
      <c r="V734" s="199"/>
      <c r="W734" s="200"/>
      <c r="X734" s="199"/>
      <c r="Y734" s="200"/>
      <c r="Z734" s="199"/>
      <c r="AA734" s="209"/>
      <c r="AB734" s="69" t="str">
        <f>IF(CF746&lt;&gt;"",IF(ISERROR(AND(BV750="",BX750="",BZ750="",CB750="",CD750="")),"E",IF(AND(BV750="",BX750="",BZ750="",CB750="",CD750=""),"","E")),"")</f>
        <v/>
      </c>
      <c r="AQ734" s="126"/>
      <c r="AR734" s="126"/>
      <c r="AS734" s="126"/>
      <c r="AT734" s="126"/>
      <c r="AU734" s="126"/>
      <c r="AV734" s="126"/>
      <c r="AW734" s="126"/>
      <c r="AX734" s="126"/>
      <c r="AY734" s="126"/>
      <c r="AZ734" s="126"/>
      <c r="BA734" s="126"/>
      <c r="BB734" s="126"/>
      <c r="BC734" s="126"/>
    </row>
    <row r="735" spans="1:167" ht="11.25" customHeight="1" thickBot="1">
      <c r="A735" s="192"/>
      <c r="B735" s="193"/>
      <c r="C735" s="175" t="str">
        <f>IF($D718="1P","D","C")</f>
        <v>C</v>
      </c>
      <c r="D735" s="201"/>
      <c r="E735" s="202"/>
      <c r="F735" s="201"/>
      <c r="G735" s="202"/>
      <c r="H735" s="201"/>
      <c r="I735" s="202"/>
      <c r="J735" s="201"/>
      <c r="K735" s="202"/>
      <c r="L735" s="201"/>
      <c r="M735" s="205"/>
      <c r="N735" s="69" t="str">
        <f>IF(CF716&lt;&gt;"",IF(ISERROR(AND(BV720="",BX720="",BZ720="",CB720="",CD720="")),"E",IF(AND(BV720="",BX720="",BZ720="",CB720="",CD720=""),"","E")),"")</f>
        <v/>
      </c>
      <c r="O735" s="192"/>
      <c r="P735" s="193"/>
      <c r="Q735" s="175" t="str">
        <f>IF($D718="1P","D","D")</f>
        <v>D</v>
      </c>
      <c r="R735" s="201"/>
      <c r="S735" s="202"/>
      <c r="T735" s="201"/>
      <c r="U735" s="202"/>
      <c r="V735" s="201"/>
      <c r="W735" s="202"/>
      <c r="X735" s="201"/>
      <c r="Y735" s="202"/>
      <c r="Z735" s="201"/>
      <c r="AA735" s="205"/>
      <c r="AB735" s="69" t="str">
        <f>IF(CF746&lt;&gt;"",IF(ISERROR(AND(BV750="",BX750="",BZ750="",CB750="",CD750="")),"E",IF(AND(BV750="",BX750="",BZ750="",CB750="",CD750=""),"","E")),"")</f>
        <v/>
      </c>
      <c r="AP735" s="2"/>
      <c r="AQ735" s="127"/>
      <c r="AR735" s="127"/>
      <c r="AS735" s="127"/>
      <c r="AT735" s="127"/>
      <c r="AU735" s="127"/>
      <c r="AV735" s="127"/>
      <c r="AW735" s="127"/>
      <c r="AX735" s="127"/>
      <c r="AY735" s="127"/>
      <c r="AZ735" s="127"/>
      <c r="BA735" s="127"/>
      <c r="BB735" s="127"/>
      <c r="BC735" s="127"/>
      <c r="BD735" s="40"/>
      <c r="BE735" s="40"/>
      <c r="BF735" s="40"/>
      <c r="BG735" s="40"/>
      <c r="BH735" s="40"/>
      <c r="BI735" s="40"/>
      <c r="BJ735" s="40"/>
      <c r="BK735" s="40"/>
      <c r="BL735" s="40"/>
      <c r="BM735" s="40"/>
      <c r="BN735" s="40"/>
      <c r="BO735" s="40"/>
      <c r="BP735" s="40"/>
      <c r="BQ735" s="40"/>
      <c r="BR735" s="40"/>
      <c r="BS735" s="40"/>
      <c r="BT735" s="40"/>
      <c r="BU735" s="40"/>
      <c r="BV735" s="40"/>
      <c r="BW735" s="40"/>
      <c r="BX735" s="40"/>
      <c r="BY735" s="40"/>
      <c r="BZ735" s="40"/>
      <c r="CA735" s="40"/>
      <c r="CB735" s="40"/>
      <c r="CC735" s="40"/>
      <c r="CD735" s="40"/>
      <c r="CE735" s="40"/>
    </row>
    <row r="736" spans="1:167" ht="11.25" customHeight="1" thickBot="1">
      <c r="A736" s="194"/>
      <c r="B736" s="195"/>
      <c r="C736" s="207"/>
      <c r="D736" s="203"/>
      <c r="E736" s="204"/>
      <c r="F736" s="203"/>
      <c r="G736" s="204"/>
      <c r="H736" s="203"/>
      <c r="I736" s="204"/>
      <c r="J736" s="203"/>
      <c r="K736" s="204"/>
      <c r="L736" s="203"/>
      <c r="M736" s="206"/>
      <c r="N736" s="69" t="str">
        <f>IF(CF718&lt;&gt;"",IF(CF718="W",IF(SUM(IF(D735&gt;D733,1,0),IF(F735&gt;F733,1,0),IF(H735&gt;H733,1,0),IF(J735&gt;J733,1,0),IF(L735&gt;L733,1,0))&lt;&gt;3,"E",""),""),"")</f>
        <v/>
      </c>
      <c r="O736" s="194"/>
      <c r="P736" s="195"/>
      <c r="Q736" s="207"/>
      <c r="R736" s="203"/>
      <c r="S736" s="204"/>
      <c r="T736" s="203"/>
      <c r="U736" s="204"/>
      <c r="V736" s="203"/>
      <c r="W736" s="204"/>
      <c r="X736" s="203"/>
      <c r="Y736" s="204"/>
      <c r="Z736" s="203"/>
      <c r="AA736" s="206"/>
      <c r="AB736" s="69" t="str">
        <f>IF(CF748&lt;&gt;"",IF(CF748="W",IF(SUM(IF(R735&gt;R733,1,0),IF(T735&gt;T733,1,0),IF(V735&gt;V733,1,0),IF(X735&gt;X733,1,0),IF(Z735&gt;Z733,1,0))&lt;&gt;3,"E",""),""),"")</f>
        <v/>
      </c>
      <c r="AC736" s="2"/>
      <c r="AD736" s="2"/>
      <c r="AE736" s="2"/>
      <c r="AF736" s="2"/>
      <c r="AG736" s="2"/>
      <c r="AH736" s="2"/>
      <c r="AI736" s="2"/>
      <c r="AJ736" s="2"/>
      <c r="AK736" s="2"/>
      <c r="AL736" s="2"/>
      <c r="AM736" s="2"/>
      <c r="AN736" s="2"/>
      <c r="AO736" s="2"/>
      <c r="AP736" s="2"/>
      <c r="AQ736" s="154" t="str">
        <f>CONCATENATE($A720," ",$D720,","," ",$F718)</f>
        <v>Group: 12, Men's Singles</v>
      </c>
      <c r="AR736" s="155"/>
      <c r="AS736" s="155"/>
      <c r="AT736" s="155"/>
      <c r="AU736" s="155"/>
      <c r="AV736" s="155"/>
      <c r="AW736" s="155"/>
      <c r="AX736" s="155"/>
      <c r="AY736" s="155"/>
      <c r="AZ736" s="155"/>
      <c r="BA736" s="155"/>
      <c r="BB736" s="155"/>
      <c r="BC736" s="156"/>
      <c r="BD736" s="163">
        <f>A741</f>
        <v>3</v>
      </c>
      <c r="BE736" s="164"/>
      <c r="BF736" s="183" t="str">
        <f>C741</f>
        <v>A</v>
      </c>
      <c r="BG736" s="185" t="str">
        <f>IF(VLOOKUP($BF736,$A722:$C728,3,FALSE)=0,"",CONCATENATE(VLOOKUP(VLOOKUP($BF736,$A722:$C728,3,FALSE),Players!$C:$G,4,FALSE)," ",VLOOKUP($BF736,$A722:$C728,3,FALSE)," ",IF(ISERROR(VLOOKUP(VLOOKUP($BF736,$A722:$C728,3,FALSE),Players!$C:$G,5,FALSE)),"()",CONCATENATE("(",VLOOKUP(VLOOKUP($BF736,$A722:$C728,3,FALSE),Players!$C:$G,5,FALSE),")"))))</f>
        <v/>
      </c>
      <c r="BH736" s="186"/>
      <c r="BI736" s="186"/>
      <c r="BJ736" s="186"/>
      <c r="BK736" s="186"/>
      <c r="BL736" s="186"/>
      <c r="BM736" s="186"/>
      <c r="BN736" s="186"/>
      <c r="BO736" s="186"/>
      <c r="BP736" s="186"/>
      <c r="BQ736" s="186"/>
      <c r="BR736" s="186"/>
      <c r="BS736" s="186"/>
      <c r="BT736" s="186"/>
      <c r="BU736" s="187"/>
      <c r="BV736" s="170" t="str">
        <f>IF(D741&lt;&gt;"",D741,"")</f>
        <v/>
      </c>
      <c r="BW736" s="171"/>
      <c r="BX736" s="170" t="str">
        <f>IF(F741&lt;&gt;"",F741,"")</f>
        <v/>
      </c>
      <c r="BY736" s="171"/>
      <c r="BZ736" s="170" t="str">
        <f>IF(H741&lt;&gt;"",H741,"")</f>
        <v/>
      </c>
      <c r="CA736" s="171"/>
      <c r="CB736" s="170" t="str">
        <f>IF(J741&lt;&gt;"",J741,"")</f>
        <v/>
      </c>
      <c r="CC736" s="171"/>
      <c r="CD736" s="170" t="str">
        <f>IF(L741&lt;&gt;"",L741,"")</f>
        <v/>
      </c>
      <c r="CE736" s="171"/>
      <c r="CF736" s="174" t="str">
        <f>IF($CD736=$CD738,IF($CB736=$CB738,IF($BZ736&lt;&gt;"",IF($BZ736&gt;$BZ738,"W","L"),""),IF($CB736&gt;$CB738,"W","L")),IF($CD736&gt;$CD738,"W","L"))</f>
        <v/>
      </c>
    </row>
    <row r="737" spans="1:84" ht="11.25" customHeight="1">
      <c r="A737" s="170">
        <v>2</v>
      </c>
      <c r="B737" s="191"/>
      <c r="C737" s="183" t="str">
        <f>IF($D718="1P","B","B")</f>
        <v>B</v>
      </c>
      <c r="D737" s="197"/>
      <c r="E737" s="198"/>
      <c r="F737" s="197"/>
      <c r="G737" s="198"/>
      <c r="H737" s="197"/>
      <c r="I737" s="198"/>
      <c r="J737" s="197"/>
      <c r="K737" s="198"/>
      <c r="L737" s="197"/>
      <c r="M737" s="208"/>
      <c r="N737" s="69" t="str">
        <f>IF(CF726&lt;&gt;"",IF(CF726="W",IF(SUM(IF(D737&gt;D739,1,0),IF(F737&gt;F739,1,0),IF(H737&gt;H739,1,0),IF(J737&gt;J739,1,0),IF(L737&gt;L739,1,0))&lt;&gt;3,"E",""),""),"")</f>
        <v/>
      </c>
      <c r="O737" s="170">
        <v>5</v>
      </c>
      <c r="P737" s="191"/>
      <c r="Q737" s="183" t="str">
        <f>IF($D718="1P","A","A")</f>
        <v>A</v>
      </c>
      <c r="R737" s="197"/>
      <c r="S737" s="198"/>
      <c r="T737" s="197"/>
      <c r="U737" s="198"/>
      <c r="V737" s="197"/>
      <c r="W737" s="198"/>
      <c r="X737" s="197"/>
      <c r="Y737" s="198"/>
      <c r="Z737" s="197"/>
      <c r="AA737" s="208"/>
      <c r="AB737" s="69" t="str">
        <f>IF(CF756&lt;&gt;"",IF(CF756="W",IF(SUM(IF(R737&gt;R739,1,0),IF(T737&gt;T739,1,0),IF(V737&gt;V739,1,0),IF(X737&gt;X739,1,0),IF(Z737&gt;Z739,1,0))&lt;&gt;3,"E",""),""),"")</f>
        <v/>
      </c>
      <c r="AP737" s="3"/>
      <c r="AQ737" s="157"/>
      <c r="AR737" s="158"/>
      <c r="AS737" s="158"/>
      <c r="AT737" s="158"/>
      <c r="AU737" s="158"/>
      <c r="AV737" s="158"/>
      <c r="AW737" s="158"/>
      <c r="AX737" s="158"/>
      <c r="AY737" s="158"/>
      <c r="AZ737" s="158"/>
      <c r="BA737" s="158"/>
      <c r="BB737" s="158"/>
      <c r="BC737" s="159"/>
      <c r="BD737" s="165"/>
      <c r="BE737" s="166"/>
      <c r="BF737" s="184"/>
      <c r="BG737" s="188"/>
      <c r="BH737" s="189"/>
      <c r="BI737" s="189"/>
      <c r="BJ737" s="189"/>
      <c r="BK737" s="189"/>
      <c r="BL737" s="189"/>
      <c r="BM737" s="189"/>
      <c r="BN737" s="189"/>
      <c r="BO737" s="189"/>
      <c r="BP737" s="189"/>
      <c r="BQ737" s="189"/>
      <c r="BR737" s="189"/>
      <c r="BS737" s="189"/>
      <c r="BT737" s="189"/>
      <c r="BU737" s="190"/>
      <c r="BV737" s="172"/>
      <c r="BW737" s="173"/>
      <c r="BX737" s="172"/>
      <c r="BY737" s="173"/>
      <c r="BZ737" s="172"/>
      <c r="CA737" s="173"/>
      <c r="CB737" s="172"/>
      <c r="CC737" s="173"/>
      <c r="CD737" s="172"/>
      <c r="CE737" s="173"/>
      <c r="CF737" s="174"/>
    </row>
    <row r="738" spans="1:84" ht="11.25" customHeight="1">
      <c r="A738" s="192"/>
      <c r="B738" s="193"/>
      <c r="C738" s="196"/>
      <c r="D738" s="199"/>
      <c r="E738" s="200"/>
      <c r="F738" s="199"/>
      <c r="G738" s="200"/>
      <c r="H738" s="199"/>
      <c r="I738" s="200"/>
      <c r="J738" s="199"/>
      <c r="K738" s="200"/>
      <c r="L738" s="199"/>
      <c r="M738" s="209"/>
      <c r="N738" s="69" t="str">
        <f>IF(CF726&lt;&gt;"",IF(ISERROR(AND(BV730="",BX730="",BZ730="",CB730="",CD730="")),"E",IF(AND(BV730="",BX730="",BZ730="",CB730="",CD730=""),"","E")),"")</f>
        <v/>
      </c>
      <c r="O738" s="192"/>
      <c r="P738" s="193"/>
      <c r="Q738" s="196"/>
      <c r="R738" s="199"/>
      <c r="S738" s="200"/>
      <c r="T738" s="199"/>
      <c r="U738" s="200"/>
      <c r="V738" s="199"/>
      <c r="W738" s="200"/>
      <c r="X738" s="199"/>
      <c r="Y738" s="200"/>
      <c r="Z738" s="199"/>
      <c r="AA738" s="209"/>
      <c r="AB738" s="69" t="str">
        <f>IF(CF756&lt;&gt;"",IF(ISERROR(AND(BV760="",BX760="",BZ760="",CB760="",CD760="")),"E",IF(AND(BV760="",BX760="",BZ760="",CB760="",CD760=""),"","E")),"")</f>
        <v/>
      </c>
      <c r="AP738" s="3"/>
      <c r="AQ738" s="157"/>
      <c r="AR738" s="158"/>
      <c r="AS738" s="158"/>
      <c r="AT738" s="158"/>
      <c r="AU738" s="158"/>
      <c r="AV738" s="158"/>
      <c r="AW738" s="158"/>
      <c r="AX738" s="158"/>
      <c r="AY738" s="158"/>
      <c r="AZ738" s="158"/>
      <c r="BA738" s="158"/>
      <c r="BB738" s="158"/>
      <c r="BC738" s="159"/>
      <c r="BD738" s="165"/>
      <c r="BE738" s="166"/>
      <c r="BF738" s="175" t="str">
        <f>C743</f>
        <v>B</v>
      </c>
      <c r="BG738" s="177" t="str">
        <f>IF(VLOOKUP($BF738,$A722:$C728,3,FALSE)=0,"",CONCATENATE(VLOOKUP(VLOOKUP($BF738,$A722:$C728,3,FALSE),Players!$C:$G,4,FALSE)," ",VLOOKUP($BF738,$A722:$C728,3,FALSE)," ",IF(ISERROR(VLOOKUP(VLOOKUP($BF738,$A722:$C728,3,FALSE),Players!$C:$G,5,FALSE)),"()",CONCATENATE("(",VLOOKUP(VLOOKUP($BF738,$A722:$C728,3,FALSE),Players!$C:$G,5,FALSE),")"))))</f>
        <v/>
      </c>
      <c r="BH738" s="178"/>
      <c r="BI738" s="178"/>
      <c r="BJ738" s="178"/>
      <c r="BK738" s="178"/>
      <c r="BL738" s="178"/>
      <c r="BM738" s="178"/>
      <c r="BN738" s="178"/>
      <c r="BO738" s="178"/>
      <c r="BP738" s="178"/>
      <c r="BQ738" s="178"/>
      <c r="BR738" s="178"/>
      <c r="BS738" s="178"/>
      <c r="BT738" s="178"/>
      <c r="BU738" s="179"/>
      <c r="BV738" s="150" t="str">
        <f>IF(D743&lt;&gt;"",D743,"")</f>
        <v/>
      </c>
      <c r="BW738" s="151"/>
      <c r="BX738" s="150" t="str">
        <f>IF(F743&lt;&gt;"",F743,"")</f>
        <v/>
      </c>
      <c r="BY738" s="151"/>
      <c r="BZ738" s="150" t="str">
        <f>IF(H743&lt;&gt;"",H743,"")</f>
        <v/>
      </c>
      <c r="CA738" s="151"/>
      <c r="CB738" s="150" t="str">
        <f>IF(J743&lt;&gt;"",J743,"")</f>
        <v/>
      </c>
      <c r="CC738" s="151"/>
      <c r="CD738" s="150" t="str">
        <f>IF(L743&lt;&gt;"",L743,"")</f>
        <v/>
      </c>
      <c r="CE738" s="151"/>
      <c r="CF738" s="174" t="str">
        <f>IF($CF736&lt;&gt;"",IF(CF736="W","L","W"),"")</f>
        <v/>
      </c>
    </row>
    <row r="739" spans="1:84" ht="11.25" customHeight="1" thickBot="1">
      <c r="A739" s="192"/>
      <c r="B739" s="193"/>
      <c r="C739" s="175" t="str">
        <f>IF($D718="1P","C","D")</f>
        <v>D</v>
      </c>
      <c r="D739" s="201"/>
      <c r="E739" s="202"/>
      <c r="F739" s="201"/>
      <c r="G739" s="202"/>
      <c r="H739" s="201"/>
      <c r="I739" s="202"/>
      <c r="J739" s="201"/>
      <c r="K739" s="202"/>
      <c r="L739" s="201"/>
      <c r="M739" s="205"/>
      <c r="N739" s="69" t="str">
        <f>IF(CF726&lt;&gt;"",IF(ISERROR(AND(BV730="",BX730="",BZ730="",CB730="",CD730="")),"E",IF(AND(BV730="",BX730="",BZ730="",CB730="",CD730=""),"","E")),"")</f>
        <v/>
      </c>
      <c r="O739" s="192"/>
      <c r="P739" s="193"/>
      <c r="Q739" s="175" t="str">
        <f>IF($D718="1P","B","D")</f>
        <v>D</v>
      </c>
      <c r="R739" s="201"/>
      <c r="S739" s="202"/>
      <c r="T739" s="201"/>
      <c r="U739" s="202"/>
      <c r="V739" s="201"/>
      <c r="W739" s="202"/>
      <c r="X739" s="201"/>
      <c r="Y739" s="202"/>
      <c r="Z739" s="201"/>
      <c r="AA739" s="205"/>
      <c r="AB739" s="69" t="str">
        <f>IF(CF756&lt;&gt;"",IF(ISERROR(AND(BV760="",BX760="",BZ760="",CB760="",CD760="")),"E",IF(AND(BV760="",BX760="",BZ760="",CB760="",CD760=""),"","E")),"")</f>
        <v/>
      </c>
      <c r="AP739" s="3"/>
      <c r="AQ739" s="160"/>
      <c r="AR739" s="161"/>
      <c r="AS739" s="161"/>
      <c r="AT739" s="161"/>
      <c r="AU739" s="161"/>
      <c r="AV739" s="161"/>
      <c r="AW739" s="161"/>
      <c r="AX739" s="161"/>
      <c r="AY739" s="161"/>
      <c r="AZ739" s="161"/>
      <c r="BA739" s="161"/>
      <c r="BB739" s="161"/>
      <c r="BC739" s="162"/>
      <c r="BD739" s="167"/>
      <c r="BE739" s="168"/>
      <c r="BF739" s="176"/>
      <c r="BG739" s="180"/>
      <c r="BH739" s="181"/>
      <c r="BI739" s="181"/>
      <c r="BJ739" s="181"/>
      <c r="BK739" s="181"/>
      <c r="BL739" s="181"/>
      <c r="BM739" s="181"/>
      <c r="BN739" s="181"/>
      <c r="BO739" s="181"/>
      <c r="BP739" s="181"/>
      <c r="BQ739" s="181"/>
      <c r="BR739" s="181"/>
      <c r="BS739" s="181"/>
      <c r="BT739" s="181"/>
      <c r="BU739" s="182"/>
      <c r="BV739" s="152"/>
      <c r="BW739" s="153"/>
      <c r="BX739" s="152"/>
      <c r="BY739" s="153"/>
      <c r="BZ739" s="152"/>
      <c r="CA739" s="153"/>
      <c r="CB739" s="152"/>
      <c r="CC739" s="153"/>
      <c r="CD739" s="152"/>
      <c r="CE739" s="153"/>
      <c r="CF739" s="174"/>
    </row>
    <row r="740" spans="1:84" ht="11.25" customHeight="1" thickBot="1">
      <c r="A740" s="194"/>
      <c r="B740" s="195"/>
      <c r="C740" s="207"/>
      <c r="D740" s="203"/>
      <c r="E740" s="204"/>
      <c r="F740" s="203"/>
      <c r="G740" s="204"/>
      <c r="H740" s="203"/>
      <c r="I740" s="204"/>
      <c r="J740" s="203"/>
      <c r="K740" s="204"/>
      <c r="L740" s="203"/>
      <c r="M740" s="206"/>
      <c r="N740" s="69" t="str">
        <f>IF(CF728&lt;&gt;"",IF(CF728="W",IF(SUM(IF(D739&gt;D737,1,0),IF(F739&gt;F737,1,0),IF(H739&gt;H737,1,0),IF(J739&gt;J737,1,0),IF(L739&gt;L737,1,0))&lt;&gt;3,"E",""),""),"")</f>
        <v/>
      </c>
      <c r="O740" s="194"/>
      <c r="P740" s="195"/>
      <c r="Q740" s="207"/>
      <c r="R740" s="203"/>
      <c r="S740" s="204"/>
      <c r="T740" s="203"/>
      <c r="U740" s="204"/>
      <c r="V740" s="203"/>
      <c r="W740" s="204"/>
      <c r="X740" s="203"/>
      <c r="Y740" s="204"/>
      <c r="Z740" s="203"/>
      <c r="AA740" s="206"/>
      <c r="AB740" s="69" t="str">
        <f>IF(CF758&lt;&gt;"",IF(CF758="W",IF(SUM(IF(R739&gt;R737,1,0),IF(T739&gt;T737,1,0),IF(V739&gt;V737,1,0),IF(X739&gt;X737,1,0),IF(Z739&gt;Z737,1,0))&lt;&gt;3,"E",""),""),"")</f>
        <v/>
      </c>
      <c r="AP740" s="3"/>
      <c r="AQ740" s="126"/>
      <c r="AR740" s="126"/>
      <c r="AS740" s="126"/>
      <c r="AT740" s="126"/>
      <c r="AU740" s="126"/>
      <c r="AV740" s="126"/>
      <c r="AW740" s="126"/>
      <c r="AX740" s="126"/>
      <c r="AY740" s="126"/>
      <c r="AZ740" s="126"/>
      <c r="BA740" s="126"/>
      <c r="BB740" s="126"/>
      <c r="BC740" s="126"/>
      <c r="BV740" s="169" t="str">
        <f>IF(CF736&lt;&gt;"",IF(AND(AND(BV736&gt;-1,BV738&gt;-1),OR(BV736&gt;10,BV738&gt;10),ABS(BV736-BV738)&gt;1,IF(OR(BV736&gt;11,BV738&gt;11),ABS(BV736-BV738)=2,TRUE),BV736=INT(BV736),BV738=INT(BV738)),"","Error"),"")</f>
        <v/>
      </c>
      <c r="BW740" s="169"/>
      <c r="BX740" s="169" t="str">
        <f>IF(CF736&lt;&gt;"",IF(AND(AND(BX736&gt;-1,BX738&gt;-1),OR(BX736&gt;10,BX738&gt;10),ABS(BX736-BX738)&gt;1,IF(OR(BX736&gt;11,BX738&gt;11),ABS(BX736-BX738)=2,TRUE),BX736=INT(BX736),BX738=INT(BX738)),"","Error"),"")</f>
        <v/>
      </c>
      <c r="BY740" s="169"/>
      <c r="BZ740" s="169" t="str">
        <f>IF(CF736&lt;&gt;"",IF(AND(AND(BZ736&gt;-1,BZ738&gt;-1),OR(BZ736&gt;10,BZ738&gt;10),ABS(BZ736-BZ738)&gt;1,IF(OR(BZ736&gt;11,BZ738&gt;11),ABS(BZ736-BZ738)=2,TRUE),BZ736=INT(BZ736),BZ738=INT(BZ738)),"","Error"),"")</f>
        <v/>
      </c>
      <c r="CA740" s="169"/>
      <c r="CB740" s="169" t="str">
        <f>IF(AND(CF736&lt;&gt;"",CB736&lt;&gt;""),IF(AND(AND(CB736&gt;-1,CB738&gt;-1),OR(CB736&gt;10,CB738&gt;10),ABS(CB736-CB738)&gt;1,IF(OR(CB736&gt;11,CB738&gt;11),ABS(CB736-CB738)=2,TRUE),CB736=INT(CB736),CB738=INT(CB738)),"","Error"),"")</f>
        <v/>
      </c>
      <c r="CC740" s="169"/>
      <c r="CD740" s="169" t="str">
        <f>IF(AND(CF736&lt;&gt;"",CD736&lt;&gt;""),IF(AND(AND(CD736&gt;-1,CD738&gt;-1),OR(CD736&gt;10,CD738&gt;10),ABS(CD736-CD738)&gt;1,IF(OR(CD736&gt;11,CD738&gt;11),ABS(CD736-CD738)=2,TRUE),CD736=INT(CD736),CD738=INT(CD738)),"","Error"),"")</f>
        <v/>
      </c>
      <c r="CE740" s="169"/>
    </row>
    <row r="741" spans="1:84" ht="11.25" customHeight="1">
      <c r="A741" s="170">
        <v>3</v>
      </c>
      <c r="B741" s="191"/>
      <c r="C741" s="183" t="str">
        <f>IF($D718="1P","A","A")</f>
        <v>A</v>
      </c>
      <c r="D741" s="197"/>
      <c r="E741" s="198"/>
      <c r="F741" s="197"/>
      <c r="G741" s="198"/>
      <c r="H741" s="197"/>
      <c r="I741" s="198"/>
      <c r="J741" s="197"/>
      <c r="K741" s="198"/>
      <c r="L741" s="197"/>
      <c r="M741" s="208"/>
      <c r="N741" s="69" t="str">
        <f>IF(CF736&lt;&gt;"",IF(CF736="W",IF(SUM(IF(D741&gt;D743,1,0),IF(F741&gt;F743,1,0),IF(H741&gt;H743,1,0),IF(J741&gt;J743,1,0),IF(L741&gt;L743,1,0))&lt;&gt;3,"E",""),""),"")</f>
        <v/>
      </c>
      <c r="O741" s="170">
        <v>6</v>
      </c>
      <c r="P741" s="191"/>
      <c r="Q741" s="183" t="str">
        <f>IF($D718="1P","C","B")</f>
        <v>B</v>
      </c>
      <c r="R741" s="197"/>
      <c r="S741" s="198"/>
      <c r="T741" s="197"/>
      <c r="U741" s="198"/>
      <c r="V741" s="197"/>
      <c r="W741" s="198"/>
      <c r="X741" s="197"/>
      <c r="Y741" s="198"/>
      <c r="Z741" s="197"/>
      <c r="AA741" s="208"/>
      <c r="AB741" s="69" t="str">
        <f>IF(CF766&lt;&gt;"",IF(CF766="W",IF(SUM(IF(R741&gt;R743,1,0),IF(T741&gt;T743,1,0),IF(V741&gt;V743,1,0),IF(X741&gt;X743,1,0),IF(Z741&gt;Z743,1,0))&lt;&gt;3,"E",""),""),"")</f>
        <v/>
      </c>
      <c r="AP741" s="3"/>
      <c r="AQ741" s="126"/>
      <c r="AR741" s="126"/>
      <c r="AS741" s="126"/>
      <c r="AT741" s="126"/>
      <c r="AU741" s="126"/>
      <c r="AV741" s="126"/>
      <c r="AW741" s="126"/>
      <c r="AX741" s="126"/>
      <c r="AY741" s="126"/>
      <c r="AZ741" s="126"/>
      <c r="BA741" s="126"/>
      <c r="BB741" s="126"/>
      <c r="BC741" s="126"/>
    </row>
    <row r="742" spans="1:84" ht="11.25" customHeight="1">
      <c r="A742" s="192"/>
      <c r="B742" s="193"/>
      <c r="C742" s="196"/>
      <c r="D742" s="199"/>
      <c r="E742" s="200"/>
      <c r="F742" s="199"/>
      <c r="G742" s="200"/>
      <c r="H742" s="199"/>
      <c r="I742" s="200"/>
      <c r="J742" s="199"/>
      <c r="K742" s="200"/>
      <c r="L742" s="199"/>
      <c r="M742" s="209"/>
      <c r="N742" s="69" t="str">
        <f>IF(CF736&lt;&gt;"",IF(ISERROR(AND(BV740="",BX740="",BZ740="",CB740="",CD740="")),"E",IF(AND(BV740="",BX740="",BZ740="",CB740="",CD740=""),"","E")),"")</f>
        <v/>
      </c>
      <c r="O742" s="192"/>
      <c r="P742" s="193"/>
      <c r="Q742" s="196"/>
      <c r="R742" s="199"/>
      <c r="S742" s="200"/>
      <c r="T742" s="199"/>
      <c r="U742" s="200"/>
      <c r="V742" s="199"/>
      <c r="W742" s="200"/>
      <c r="X742" s="199"/>
      <c r="Y742" s="200"/>
      <c r="Z742" s="199"/>
      <c r="AA742" s="209"/>
      <c r="AB742" s="69" t="str">
        <f>IF(CF766&lt;&gt;"",IF(ISERROR(AND(BV770="",BX770="",BZ770="",CB770="",CD770="")),"E",IF(AND(BV770="",BX770="",BZ770="",CB770="",CD770=""),"","E")),"")</f>
        <v/>
      </c>
      <c r="AP742" s="3"/>
      <c r="AQ742" s="127"/>
      <c r="AR742" s="127"/>
      <c r="AS742" s="127"/>
      <c r="AT742" s="127"/>
      <c r="AU742" s="127"/>
      <c r="AV742" s="127"/>
      <c r="AW742" s="127"/>
      <c r="AX742" s="127"/>
      <c r="AY742" s="127"/>
      <c r="AZ742" s="127"/>
      <c r="BA742" s="127"/>
      <c r="BB742" s="127"/>
      <c r="BC742" s="127"/>
      <c r="BD742" s="40"/>
      <c r="BE742" s="40"/>
      <c r="BF742" s="40"/>
      <c r="BG742" s="40"/>
      <c r="BH742" s="40"/>
      <c r="BI742" s="40"/>
      <c r="BJ742" s="40"/>
      <c r="BK742" s="40"/>
      <c r="BL742" s="40"/>
      <c r="BM742" s="40"/>
      <c r="BN742" s="40"/>
      <c r="BO742" s="40"/>
      <c r="BP742" s="40"/>
      <c r="BQ742" s="40"/>
      <c r="BR742" s="40"/>
      <c r="BS742" s="40"/>
      <c r="BT742" s="40"/>
      <c r="BU742" s="40"/>
      <c r="BV742" s="40"/>
      <c r="BW742" s="40"/>
      <c r="BX742" s="40"/>
      <c r="BY742" s="40"/>
      <c r="BZ742" s="40"/>
      <c r="CA742" s="40"/>
      <c r="CB742" s="40"/>
      <c r="CC742" s="40"/>
      <c r="CD742" s="40"/>
      <c r="CE742" s="40"/>
      <c r="CF742" s="3"/>
    </row>
    <row r="743" spans="1:84" ht="11.25" customHeight="1">
      <c r="A743" s="192"/>
      <c r="B743" s="193"/>
      <c r="C743" s="175" t="str">
        <f>IF($D718="1P","C","B")</f>
        <v>B</v>
      </c>
      <c r="D743" s="201"/>
      <c r="E743" s="202"/>
      <c r="F743" s="201"/>
      <c r="G743" s="202"/>
      <c r="H743" s="201"/>
      <c r="I743" s="202"/>
      <c r="J743" s="201"/>
      <c r="K743" s="202"/>
      <c r="L743" s="201"/>
      <c r="M743" s="205"/>
      <c r="N743" s="69" t="str">
        <f>IF(CF736&lt;&gt;"",IF(ISERROR(AND(BV740="",BX740="",BZ740="",CB740="",CD740="")),"E",IF(AND(BV740="",BX740="",BZ740="",CB740="",CD740=""),"","E")),"")</f>
        <v/>
      </c>
      <c r="O743" s="192"/>
      <c r="P743" s="193"/>
      <c r="Q743" s="175" t="str">
        <f>IF($D718="1P","D","C")</f>
        <v>C</v>
      </c>
      <c r="R743" s="201"/>
      <c r="S743" s="202"/>
      <c r="T743" s="201"/>
      <c r="U743" s="202"/>
      <c r="V743" s="201"/>
      <c r="W743" s="202"/>
      <c r="X743" s="201"/>
      <c r="Y743" s="202"/>
      <c r="Z743" s="201"/>
      <c r="AA743" s="205"/>
      <c r="AB743" s="69" t="str">
        <f>IF(CF766&lt;&gt;"",IF(ISERROR(AND(BV770="",BX770="",BZ770="",CB770="",CD770="")),"E",IF(AND(BV770="",BX770="",BZ770="",CB770="",CD770=""),"","E")),"")</f>
        <v/>
      </c>
      <c r="AP743" s="3"/>
      <c r="AQ743" s="128"/>
      <c r="AR743" s="128"/>
      <c r="AS743" s="128"/>
      <c r="AT743" s="128"/>
      <c r="AU743" s="128"/>
      <c r="AV743" s="128"/>
      <c r="AW743" s="128"/>
      <c r="AX743" s="128"/>
      <c r="AY743" s="128"/>
      <c r="AZ743" s="128"/>
      <c r="BA743" s="128"/>
      <c r="BB743" s="128"/>
      <c r="BC743" s="128"/>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3"/>
    </row>
    <row r="744" spans="1:84" ht="11.25" customHeight="1" thickBot="1">
      <c r="A744" s="194"/>
      <c r="B744" s="195"/>
      <c r="C744" s="207"/>
      <c r="D744" s="203"/>
      <c r="E744" s="204"/>
      <c r="F744" s="203"/>
      <c r="G744" s="204"/>
      <c r="H744" s="203"/>
      <c r="I744" s="204"/>
      <c r="J744" s="203"/>
      <c r="K744" s="204"/>
      <c r="L744" s="203"/>
      <c r="M744" s="206"/>
      <c r="N744" s="69" t="str">
        <f>IF(CF738&lt;&gt;"",IF(CF738="W",IF(SUM(IF(D743&gt;D741,1,0),IF(F743&gt;F741,1,0),IF(H743&gt;H741,1,0),IF(J743&gt;J741,1,0),IF(L743&gt;L741,1,0))&lt;&gt;3,"E",""),""),"")</f>
        <v/>
      </c>
      <c r="O744" s="194"/>
      <c r="P744" s="195"/>
      <c r="Q744" s="207"/>
      <c r="R744" s="203"/>
      <c r="S744" s="204"/>
      <c r="T744" s="203"/>
      <c r="U744" s="204"/>
      <c r="V744" s="203"/>
      <c r="W744" s="204"/>
      <c r="X744" s="203"/>
      <c r="Y744" s="204"/>
      <c r="Z744" s="203"/>
      <c r="AA744" s="206"/>
      <c r="AB744" s="69" t="str">
        <f>IF(CF768&lt;&gt;"",IF(CF768="W",IF(SUM(IF(R743&gt;R741,1,0),IF(T743&gt;T741,1,0),IF(V743&gt;V741,1,0),IF(X743&gt;X741,1,0),IF(Z743&gt;Z741,1,0))&lt;&gt;3,"E",""),""),"")</f>
        <v/>
      </c>
      <c r="AP744" s="3"/>
      <c r="AQ744" s="126"/>
      <c r="AR744" s="126"/>
      <c r="AS744" s="126"/>
      <c r="AT744" s="126"/>
      <c r="AU744" s="126"/>
      <c r="AV744" s="126"/>
      <c r="AW744" s="126"/>
      <c r="AX744" s="126"/>
      <c r="AY744" s="126"/>
      <c r="AZ744" s="126"/>
      <c r="BA744" s="126"/>
      <c r="BB744" s="126"/>
      <c r="BC744" s="126"/>
      <c r="CF744" s="3"/>
    </row>
    <row r="745" spans="1:84" ht="11.25" customHeight="1" thickBo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P745" s="3"/>
      <c r="AQ745" s="127"/>
      <c r="AR745" s="127"/>
      <c r="AS745" s="127"/>
      <c r="AT745" s="127"/>
      <c r="AU745" s="127"/>
      <c r="AV745" s="127"/>
      <c r="AW745" s="127"/>
      <c r="AX745" s="127"/>
      <c r="AY745" s="127"/>
      <c r="AZ745" s="127"/>
      <c r="BA745" s="127"/>
      <c r="BB745" s="127"/>
      <c r="BC745" s="127"/>
      <c r="BD745" s="40"/>
      <c r="BE745" s="40"/>
      <c r="BF745" s="40"/>
      <c r="BG745" s="40"/>
      <c r="BH745" s="40"/>
      <c r="BI745" s="40"/>
      <c r="BJ745" s="40"/>
      <c r="BK745" s="40"/>
      <c r="BL745" s="40"/>
      <c r="BM745" s="40"/>
      <c r="BN745" s="40"/>
      <c r="BO745" s="40"/>
      <c r="BP745" s="40"/>
      <c r="BQ745" s="40"/>
      <c r="BR745" s="40"/>
      <c r="BS745" s="40"/>
      <c r="BT745" s="40"/>
      <c r="BU745" s="40"/>
      <c r="BV745" s="40"/>
      <c r="BW745" s="40"/>
      <c r="BX745" s="40"/>
      <c r="BY745" s="40"/>
      <c r="BZ745" s="40"/>
      <c r="CA745" s="40"/>
      <c r="CB745" s="40"/>
      <c r="CC745" s="40"/>
      <c r="CD745" s="40"/>
      <c r="CE745" s="40"/>
      <c r="CF745" s="3"/>
    </row>
    <row r="746" spans="1:84" ht="11.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P746" s="3"/>
      <c r="AQ746" s="154" t="str">
        <f>CONCATENATE($A720," ",$D720,","," ",$F718)</f>
        <v>Group: 12, Men's Singles</v>
      </c>
      <c r="AR746" s="155"/>
      <c r="AS746" s="155"/>
      <c r="AT746" s="155"/>
      <c r="AU746" s="155"/>
      <c r="AV746" s="155"/>
      <c r="AW746" s="155"/>
      <c r="AX746" s="155"/>
      <c r="AY746" s="155"/>
      <c r="AZ746" s="155"/>
      <c r="BA746" s="155"/>
      <c r="BB746" s="155"/>
      <c r="BC746" s="156"/>
      <c r="BD746" s="163">
        <f>O733</f>
        <v>4</v>
      </c>
      <c r="BE746" s="164"/>
      <c r="BF746" s="183" t="str">
        <f>Q733</f>
        <v>C</v>
      </c>
      <c r="BG746" s="185" t="str">
        <f>IF(VLOOKUP($BF746,$A722:$C728,3,FALSE)=0,"",CONCATENATE(VLOOKUP(VLOOKUP($BF746,$A722:$C728,3,FALSE),Players!$C:$G,4,FALSE)," ",VLOOKUP($BF746,$A722:$C728,3,FALSE)," ",IF(ISERROR(VLOOKUP(VLOOKUP($BF746,$A722:$C728,3,FALSE),Players!$C:$G,5,FALSE)),"()",CONCATENATE("(",VLOOKUP(VLOOKUP($BF746,$A722:$C728,3,FALSE),Players!$C:$G,5,FALSE),")"))))</f>
        <v/>
      </c>
      <c r="BH746" s="186"/>
      <c r="BI746" s="186"/>
      <c r="BJ746" s="186"/>
      <c r="BK746" s="186"/>
      <c r="BL746" s="186"/>
      <c r="BM746" s="186"/>
      <c r="BN746" s="186"/>
      <c r="BO746" s="186"/>
      <c r="BP746" s="186"/>
      <c r="BQ746" s="186"/>
      <c r="BR746" s="186"/>
      <c r="BS746" s="186"/>
      <c r="BT746" s="186"/>
      <c r="BU746" s="187"/>
      <c r="BV746" s="170" t="str">
        <f>IF(R733&lt;&gt;"",R733,"")</f>
        <v/>
      </c>
      <c r="BW746" s="171"/>
      <c r="BX746" s="170" t="str">
        <f>IF(T733&lt;&gt;"",T733,"")</f>
        <v/>
      </c>
      <c r="BY746" s="171"/>
      <c r="BZ746" s="170" t="str">
        <f>IF(V733&lt;&gt;"",V733,"")</f>
        <v/>
      </c>
      <c r="CA746" s="171"/>
      <c r="CB746" s="170" t="str">
        <f>IF(X733&lt;&gt;"",X733,"")</f>
        <v/>
      </c>
      <c r="CC746" s="171"/>
      <c r="CD746" s="170" t="str">
        <f>IF(Z733&lt;&gt;"",Z733,"")</f>
        <v/>
      </c>
      <c r="CE746" s="171"/>
      <c r="CF746" s="174" t="str">
        <f>IF($CD746=$CD748,IF($CB746=$CB748,IF($BZ746&lt;&gt;"",IF($BZ746&gt;$BZ748,"W","L"),""),IF($CB746&gt;$CB748,"W","L")),IF($CD746&gt;$CD748,"W","L"))</f>
        <v/>
      </c>
    </row>
    <row r="747" spans="1:84" ht="11.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P747" s="3"/>
      <c r="AQ747" s="157"/>
      <c r="AR747" s="158"/>
      <c r="AS747" s="158"/>
      <c r="AT747" s="158"/>
      <c r="AU747" s="158"/>
      <c r="AV747" s="158"/>
      <c r="AW747" s="158"/>
      <c r="AX747" s="158"/>
      <c r="AY747" s="158"/>
      <c r="AZ747" s="158"/>
      <c r="BA747" s="158"/>
      <c r="BB747" s="158"/>
      <c r="BC747" s="159"/>
      <c r="BD747" s="165"/>
      <c r="BE747" s="166"/>
      <c r="BF747" s="184"/>
      <c r="BG747" s="188"/>
      <c r="BH747" s="189"/>
      <c r="BI747" s="189"/>
      <c r="BJ747" s="189"/>
      <c r="BK747" s="189"/>
      <c r="BL747" s="189"/>
      <c r="BM747" s="189"/>
      <c r="BN747" s="189"/>
      <c r="BO747" s="189"/>
      <c r="BP747" s="189"/>
      <c r="BQ747" s="189"/>
      <c r="BR747" s="189"/>
      <c r="BS747" s="189"/>
      <c r="BT747" s="189"/>
      <c r="BU747" s="190"/>
      <c r="BV747" s="172"/>
      <c r="BW747" s="173"/>
      <c r="BX747" s="172"/>
      <c r="BY747" s="173"/>
      <c r="BZ747" s="172"/>
      <c r="CA747" s="173"/>
      <c r="CB747" s="172"/>
      <c r="CC747" s="173"/>
      <c r="CD747" s="172"/>
      <c r="CE747" s="173"/>
      <c r="CF747" s="174"/>
    </row>
    <row r="748" spans="1:84" ht="11.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P748" s="3"/>
      <c r="AQ748" s="157"/>
      <c r="AR748" s="158"/>
      <c r="AS748" s="158"/>
      <c r="AT748" s="158"/>
      <c r="AU748" s="158"/>
      <c r="AV748" s="158"/>
      <c r="AW748" s="158"/>
      <c r="AX748" s="158"/>
      <c r="AY748" s="158"/>
      <c r="AZ748" s="158"/>
      <c r="BA748" s="158"/>
      <c r="BB748" s="158"/>
      <c r="BC748" s="159"/>
      <c r="BD748" s="165"/>
      <c r="BE748" s="166"/>
      <c r="BF748" s="175" t="str">
        <f>Q735</f>
        <v>D</v>
      </c>
      <c r="BG748" s="177" t="str">
        <f>IF(VLOOKUP($BF748,$A722:$C728,3,FALSE)=0,"",CONCATENATE(VLOOKUP(VLOOKUP($BF748,$A722:$C728,3,FALSE),Players!$C:$G,4,FALSE)," ",VLOOKUP($BF748,$A722:$C728,3,FALSE)," ",IF(ISERROR(VLOOKUP(VLOOKUP($BF748,$A722:$C728,3,FALSE),Players!$C:$G,5,FALSE)),"()",CONCATENATE("(",VLOOKUP(VLOOKUP($BF748,$A722:$C728,3,FALSE),Players!$C:$G,5,FALSE),")"))))</f>
        <v/>
      </c>
      <c r="BH748" s="178"/>
      <c r="BI748" s="178"/>
      <c r="BJ748" s="178"/>
      <c r="BK748" s="178"/>
      <c r="BL748" s="178"/>
      <c r="BM748" s="178"/>
      <c r="BN748" s="178"/>
      <c r="BO748" s="178"/>
      <c r="BP748" s="178"/>
      <c r="BQ748" s="178"/>
      <c r="BR748" s="178"/>
      <c r="BS748" s="178"/>
      <c r="BT748" s="178"/>
      <c r="BU748" s="179"/>
      <c r="BV748" s="150" t="str">
        <f>IF(R735&lt;&gt;"",R735,"")</f>
        <v/>
      </c>
      <c r="BW748" s="151"/>
      <c r="BX748" s="150" t="str">
        <f>IF(T735&lt;&gt;"",T735,"")</f>
        <v/>
      </c>
      <c r="BY748" s="151"/>
      <c r="BZ748" s="150" t="str">
        <f>IF(V735&lt;&gt;"",V735,"")</f>
        <v/>
      </c>
      <c r="CA748" s="151"/>
      <c r="CB748" s="150" t="str">
        <f>IF(X735&lt;&gt;"",X735,"")</f>
        <v/>
      </c>
      <c r="CC748" s="151"/>
      <c r="CD748" s="150" t="str">
        <f>IF(Z735&lt;&gt;"",Z735,"")</f>
        <v/>
      </c>
      <c r="CE748" s="151"/>
      <c r="CF748" s="174" t="str">
        <f>IF($CF746&lt;&gt;"",IF(CF746="W","L","W"),"")</f>
        <v/>
      </c>
    </row>
    <row r="749" spans="1:84" ht="11.25" customHeight="1" thickBo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P749" s="3"/>
      <c r="AQ749" s="160"/>
      <c r="AR749" s="161"/>
      <c r="AS749" s="161"/>
      <c r="AT749" s="161"/>
      <c r="AU749" s="161"/>
      <c r="AV749" s="161"/>
      <c r="AW749" s="161"/>
      <c r="AX749" s="161"/>
      <c r="AY749" s="161"/>
      <c r="AZ749" s="161"/>
      <c r="BA749" s="161"/>
      <c r="BB749" s="161"/>
      <c r="BC749" s="162"/>
      <c r="BD749" s="167"/>
      <c r="BE749" s="168"/>
      <c r="BF749" s="176"/>
      <c r="BG749" s="180"/>
      <c r="BH749" s="181"/>
      <c r="BI749" s="181"/>
      <c r="BJ749" s="181"/>
      <c r="BK749" s="181"/>
      <c r="BL749" s="181"/>
      <c r="BM749" s="181"/>
      <c r="BN749" s="181"/>
      <c r="BO749" s="181"/>
      <c r="BP749" s="181"/>
      <c r="BQ749" s="181"/>
      <c r="BR749" s="181"/>
      <c r="BS749" s="181"/>
      <c r="BT749" s="181"/>
      <c r="BU749" s="182"/>
      <c r="BV749" s="152"/>
      <c r="BW749" s="153"/>
      <c r="BX749" s="152"/>
      <c r="BY749" s="153"/>
      <c r="BZ749" s="152"/>
      <c r="CA749" s="153"/>
      <c r="CB749" s="152"/>
      <c r="CC749" s="153"/>
      <c r="CD749" s="152"/>
      <c r="CE749" s="153"/>
      <c r="CF749" s="174"/>
    </row>
    <row r="750" spans="1:84" ht="11.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P750" s="3"/>
      <c r="AQ750" s="126"/>
      <c r="AR750" s="126"/>
      <c r="AS750" s="126"/>
      <c r="AT750" s="126"/>
      <c r="AU750" s="126"/>
      <c r="AV750" s="126"/>
      <c r="AW750" s="126"/>
      <c r="AX750" s="126"/>
      <c r="AY750" s="126"/>
      <c r="AZ750" s="126"/>
      <c r="BA750" s="126"/>
      <c r="BB750" s="126"/>
      <c r="BC750" s="126"/>
      <c r="BV750" s="169" t="str">
        <f>IF(CF746&lt;&gt;"",IF(AND(AND(BV746&gt;-1,BV748&gt;-1),OR(BV746&gt;10,BV748&gt;10),ABS(BV746-BV748)&gt;1,IF(OR(BV746&gt;11,BV748&gt;11),ABS(BV746-BV748)=2,TRUE),BV746=INT(BV746),BV748=INT(BV748)),"","Error"),"")</f>
        <v/>
      </c>
      <c r="BW750" s="169"/>
      <c r="BX750" s="169" t="str">
        <f>IF(CF746&lt;&gt;"",IF(AND(AND(BX746&gt;-1,BX748&gt;-1),OR(BX746&gt;10,BX748&gt;10),ABS(BX746-BX748)&gt;1,IF(OR(BX746&gt;11,BX748&gt;11),ABS(BX746-BX748)=2,TRUE),BX746=INT(BX746),BX748=INT(BX748)),"","Error"),"")</f>
        <v/>
      </c>
      <c r="BY750" s="169"/>
      <c r="BZ750" s="169" t="str">
        <f>IF(CF746&lt;&gt;"",IF(AND(AND(BZ746&gt;-1,BZ748&gt;-1),OR(BZ746&gt;10,BZ748&gt;10),ABS(BZ746-BZ748)&gt;1,IF(OR(BZ746&gt;11,BZ748&gt;11),ABS(BZ746-BZ748)=2,TRUE),BZ746=INT(BZ746),BZ748=INT(BZ748)),"","Error"),"")</f>
        <v/>
      </c>
      <c r="CA750" s="169"/>
      <c r="CB750" s="169" t="str">
        <f>IF(AND(CF746&lt;&gt;"",CB746&lt;&gt;""),IF(AND(AND(CB746&gt;-1,CB748&gt;-1),OR(CB746&gt;10,CB748&gt;10),ABS(CB746-CB748)&gt;1,IF(OR(CB746&gt;11,CB748&gt;11),ABS(CB746-CB748)=2,TRUE),CB746=INT(CB746),CB748=INT(CB748)),"","Error"),"")</f>
        <v/>
      </c>
      <c r="CC750" s="169"/>
      <c r="CD750" s="169" t="str">
        <f>IF(AND(CF746&lt;&gt;"",CD746&lt;&gt;""),IF(AND(AND(CD746&gt;-1,CD748&gt;-1),OR(CD746&gt;10,CD748&gt;10),ABS(CD746-CD748)&gt;1,IF(OR(CD746&gt;11,CD748&gt;11),ABS(CD746-CD748)=2,TRUE),CD746=INT(CD746),CD748=INT(CD748)),"","Error"),"")</f>
        <v/>
      </c>
      <c r="CE750" s="169"/>
      <c r="CF750" s="3"/>
    </row>
    <row r="751" spans="1:84" ht="11.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P751" s="3"/>
      <c r="AQ751" s="126"/>
      <c r="AR751" s="126"/>
      <c r="AS751" s="126"/>
      <c r="AT751" s="126"/>
      <c r="AU751" s="126"/>
      <c r="AV751" s="126"/>
      <c r="AW751" s="126"/>
      <c r="AX751" s="126"/>
      <c r="AY751" s="126"/>
      <c r="AZ751" s="126"/>
      <c r="BA751" s="126"/>
      <c r="BB751" s="126"/>
      <c r="BC751" s="126"/>
      <c r="CF751" s="3"/>
    </row>
    <row r="752" spans="1:84" ht="11.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P752" s="3"/>
      <c r="AQ752" s="127"/>
      <c r="AR752" s="127"/>
      <c r="AS752" s="127"/>
      <c r="AT752" s="127"/>
      <c r="AU752" s="127"/>
      <c r="AV752" s="127"/>
      <c r="AW752" s="127"/>
      <c r="AX752" s="127"/>
      <c r="AY752" s="127"/>
      <c r="AZ752" s="127"/>
      <c r="BA752" s="127"/>
      <c r="BB752" s="127"/>
      <c r="BC752" s="127"/>
      <c r="BD752" s="40"/>
      <c r="BE752" s="40"/>
      <c r="BF752" s="40"/>
      <c r="BG752" s="40"/>
      <c r="BH752" s="40"/>
      <c r="BI752" s="40"/>
      <c r="BJ752" s="40"/>
      <c r="BK752" s="40"/>
      <c r="BL752" s="40"/>
      <c r="BM752" s="40"/>
      <c r="BN752" s="40"/>
      <c r="BO752" s="40"/>
      <c r="BP752" s="40"/>
      <c r="BQ752" s="40"/>
      <c r="BR752" s="40"/>
      <c r="BS752" s="40"/>
      <c r="BT752" s="40"/>
      <c r="BU752" s="40"/>
      <c r="BV752" s="40"/>
      <c r="BW752" s="40"/>
      <c r="BX752" s="40"/>
      <c r="BY752" s="40"/>
      <c r="BZ752" s="40"/>
      <c r="CA752" s="40"/>
      <c r="CB752" s="40"/>
      <c r="CC752" s="40"/>
      <c r="CD752" s="40"/>
      <c r="CE752" s="40"/>
      <c r="CF752" s="3"/>
    </row>
    <row r="753" spans="1:84" ht="11.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P753" s="3"/>
      <c r="AQ753" s="128"/>
      <c r="AR753" s="128"/>
      <c r="AS753" s="128"/>
      <c r="AT753" s="128"/>
      <c r="AU753" s="128"/>
      <c r="AV753" s="128"/>
      <c r="AW753" s="128"/>
      <c r="AX753" s="128"/>
      <c r="AY753" s="128"/>
      <c r="AZ753" s="128"/>
      <c r="BA753" s="128"/>
      <c r="BB753" s="128"/>
      <c r="BC753" s="128"/>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3"/>
    </row>
    <row r="754" spans="1:84" ht="11.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P754" s="3"/>
      <c r="AQ754" s="126"/>
      <c r="AR754" s="126"/>
      <c r="AS754" s="126"/>
      <c r="AT754" s="126"/>
      <c r="AU754" s="126"/>
      <c r="AV754" s="126"/>
      <c r="AW754" s="126"/>
      <c r="AX754" s="126"/>
      <c r="AY754" s="126"/>
      <c r="AZ754" s="126"/>
      <c r="BA754" s="126"/>
      <c r="BB754" s="126"/>
      <c r="BC754" s="126"/>
      <c r="CF754" s="3"/>
    </row>
    <row r="755" spans="1:84" ht="11.25" customHeight="1" thickBo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P755" s="3"/>
      <c r="AQ755" s="127"/>
      <c r="AR755" s="127"/>
      <c r="AS755" s="127"/>
      <c r="AT755" s="127"/>
      <c r="AU755" s="127"/>
      <c r="AV755" s="127"/>
      <c r="AW755" s="127"/>
      <c r="AX755" s="127"/>
      <c r="AY755" s="127"/>
      <c r="AZ755" s="127"/>
      <c r="BA755" s="127"/>
      <c r="BB755" s="127"/>
      <c r="BC755" s="127"/>
      <c r="BD755" s="40"/>
      <c r="BE755" s="40"/>
      <c r="BF755" s="40"/>
      <c r="BG755" s="40"/>
      <c r="BH755" s="40"/>
      <c r="BI755" s="40"/>
      <c r="BJ755" s="40"/>
      <c r="BK755" s="40"/>
      <c r="BL755" s="40"/>
      <c r="BM755" s="40"/>
      <c r="BN755" s="40"/>
      <c r="BO755" s="40"/>
      <c r="BP755" s="40"/>
      <c r="BQ755" s="40"/>
      <c r="BR755" s="40"/>
      <c r="BS755" s="40"/>
      <c r="BT755" s="40"/>
      <c r="BU755" s="40"/>
      <c r="BV755" s="40"/>
      <c r="BW755" s="40"/>
      <c r="BX755" s="40"/>
      <c r="BY755" s="40"/>
      <c r="BZ755" s="40"/>
      <c r="CA755" s="40"/>
      <c r="CB755" s="40"/>
      <c r="CC755" s="40"/>
      <c r="CD755" s="40"/>
      <c r="CE755" s="40"/>
      <c r="CF755" s="3"/>
    </row>
    <row r="756" spans="1:84" ht="11.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P756" s="3"/>
      <c r="AQ756" s="154" t="str">
        <f>CONCATENATE($A720," ",$D720,","," ",$F718)</f>
        <v>Group: 12, Men's Singles</v>
      </c>
      <c r="AR756" s="155"/>
      <c r="AS756" s="155"/>
      <c r="AT756" s="155"/>
      <c r="AU756" s="155"/>
      <c r="AV756" s="155"/>
      <c r="AW756" s="155"/>
      <c r="AX756" s="155"/>
      <c r="AY756" s="155"/>
      <c r="AZ756" s="155"/>
      <c r="BA756" s="155"/>
      <c r="BB756" s="155"/>
      <c r="BC756" s="156"/>
      <c r="BD756" s="163">
        <f>O737</f>
        <v>5</v>
      </c>
      <c r="BE756" s="164"/>
      <c r="BF756" s="183" t="str">
        <f>Q737</f>
        <v>A</v>
      </c>
      <c r="BG756" s="185" t="str">
        <f>IF(VLOOKUP($BF756,$A722:$C728,3,FALSE)=0,"",CONCATENATE(VLOOKUP(VLOOKUP($BF756,$A722:$C728,3,FALSE),Players!$C:$G,4,FALSE)," ",VLOOKUP($BF756,$A722:$C728,3,FALSE)," ",IF(ISERROR(VLOOKUP(VLOOKUP($BF756,$A722:$C728,3,FALSE),Players!$C:$G,5,FALSE)),"()",CONCATENATE("(",VLOOKUP(VLOOKUP($BF756,$A722:$C728,3,FALSE),Players!$C:$G,5,FALSE),")"))))</f>
        <v/>
      </c>
      <c r="BH756" s="186"/>
      <c r="BI756" s="186"/>
      <c r="BJ756" s="186"/>
      <c r="BK756" s="186"/>
      <c r="BL756" s="186"/>
      <c r="BM756" s="186"/>
      <c r="BN756" s="186"/>
      <c r="BO756" s="186"/>
      <c r="BP756" s="186"/>
      <c r="BQ756" s="186"/>
      <c r="BR756" s="186"/>
      <c r="BS756" s="186"/>
      <c r="BT756" s="186"/>
      <c r="BU756" s="187"/>
      <c r="BV756" s="170" t="str">
        <f>IF(R737&lt;&gt;"",R737,"")</f>
        <v/>
      </c>
      <c r="BW756" s="171"/>
      <c r="BX756" s="170" t="str">
        <f>IF(T737&lt;&gt;"",T737,"")</f>
        <v/>
      </c>
      <c r="BY756" s="171"/>
      <c r="BZ756" s="170" t="str">
        <f>IF(V737&lt;&gt;"",V737,"")</f>
        <v/>
      </c>
      <c r="CA756" s="171"/>
      <c r="CB756" s="170" t="str">
        <f>IF(X737&lt;&gt;"",X737,"")</f>
        <v/>
      </c>
      <c r="CC756" s="171"/>
      <c r="CD756" s="170" t="str">
        <f>IF(Z737&lt;&gt;"",Z737,"")</f>
        <v/>
      </c>
      <c r="CE756" s="171"/>
      <c r="CF756" s="174" t="str">
        <f>IF($CD756=$CD758,IF($CB756=$CB758,IF($BZ756&lt;&gt;"",IF($BZ756&gt;$BZ758,"W","L"),""),IF($CB756&gt;$CB758,"W","L")),IF($CD756&gt;$CD758,"W","L"))</f>
        <v/>
      </c>
    </row>
    <row r="757" spans="1:84" ht="11.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P757" s="3"/>
      <c r="AQ757" s="157"/>
      <c r="AR757" s="158"/>
      <c r="AS757" s="158"/>
      <c r="AT757" s="158"/>
      <c r="AU757" s="158"/>
      <c r="AV757" s="158"/>
      <c r="AW757" s="158"/>
      <c r="AX757" s="158"/>
      <c r="AY757" s="158"/>
      <c r="AZ757" s="158"/>
      <c r="BA757" s="158"/>
      <c r="BB757" s="158"/>
      <c r="BC757" s="159"/>
      <c r="BD757" s="165"/>
      <c r="BE757" s="166"/>
      <c r="BF757" s="184"/>
      <c r="BG757" s="188"/>
      <c r="BH757" s="189"/>
      <c r="BI757" s="189"/>
      <c r="BJ757" s="189"/>
      <c r="BK757" s="189"/>
      <c r="BL757" s="189"/>
      <c r="BM757" s="189"/>
      <c r="BN757" s="189"/>
      <c r="BO757" s="189"/>
      <c r="BP757" s="189"/>
      <c r="BQ757" s="189"/>
      <c r="BR757" s="189"/>
      <c r="BS757" s="189"/>
      <c r="BT757" s="189"/>
      <c r="BU757" s="190"/>
      <c r="BV757" s="172"/>
      <c r="BW757" s="173"/>
      <c r="BX757" s="172"/>
      <c r="BY757" s="173"/>
      <c r="BZ757" s="172"/>
      <c r="CA757" s="173"/>
      <c r="CB757" s="172"/>
      <c r="CC757" s="173"/>
      <c r="CD757" s="172"/>
      <c r="CE757" s="173"/>
      <c r="CF757" s="174"/>
    </row>
    <row r="758" spans="1:84" ht="11.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P758" s="3"/>
      <c r="AQ758" s="157"/>
      <c r="AR758" s="158"/>
      <c r="AS758" s="158"/>
      <c r="AT758" s="158"/>
      <c r="AU758" s="158"/>
      <c r="AV758" s="158"/>
      <c r="AW758" s="158"/>
      <c r="AX758" s="158"/>
      <c r="AY758" s="158"/>
      <c r="AZ758" s="158"/>
      <c r="BA758" s="158"/>
      <c r="BB758" s="158"/>
      <c r="BC758" s="159"/>
      <c r="BD758" s="165"/>
      <c r="BE758" s="166"/>
      <c r="BF758" s="175" t="str">
        <f>Q739</f>
        <v>D</v>
      </c>
      <c r="BG758" s="177" t="str">
        <f>IF(VLOOKUP($BF758,$A722:$C728,3,FALSE)=0,"",CONCATENATE(VLOOKUP(VLOOKUP($BF758,$A722:$C728,3,FALSE),Players!$C:$G,4,FALSE)," ",VLOOKUP($BF758,$A722:$C728,3,FALSE)," ",IF(ISERROR(VLOOKUP(VLOOKUP($BF758,$A722:$C728,3,FALSE),Players!$C:$G,5,FALSE)),"()",CONCATENATE("(",VLOOKUP(VLOOKUP($BF758,$A722:$C728,3,FALSE),Players!$C:$G,5,FALSE),")"))))</f>
        <v/>
      </c>
      <c r="BH758" s="178"/>
      <c r="BI758" s="178"/>
      <c r="BJ758" s="178"/>
      <c r="BK758" s="178"/>
      <c r="BL758" s="178"/>
      <c r="BM758" s="178"/>
      <c r="BN758" s="178"/>
      <c r="BO758" s="178"/>
      <c r="BP758" s="178"/>
      <c r="BQ758" s="178"/>
      <c r="BR758" s="178"/>
      <c r="BS758" s="178"/>
      <c r="BT758" s="178"/>
      <c r="BU758" s="179"/>
      <c r="BV758" s="150" t="str">
        <f>IF(R739&lt;&gt;"",R739,"")</f>
        <v/>
      </c>
      <c r="BW758" s="151"/>
      <c r="BX758" s="150" t="str">
        <f>IF(T739&lt;&gt;"",T739,"")</f>
        <v/>
      </c>
      <c r="BY758" s="151"/>
      <c r="BZ758" s="150" t="str">
        <f>IF(V739&lt;&gt;"",V739,"")</f>
        <v/>
      </c>
      <c r="CA758" s="151"/>
      <c r="CB758" s="150" t="str">
        <f>IF(X739&lt;&gt;"",X739,"")</f>
        <v/>
      </c>
      <c r="CC758" s="151"/>
      <c r="CD758" s="150" t="str">
        <f>IF(Z739&lt;&gt;"",Z739,"")</f>
        <v/>
      </c>
      <c r="CE758" s="151"/>
      <c r="CF758" s="174" t="str">
        <f>IF($CF756&lt;&gt;"",IF(CF756="W","L","W"),"")</f>
        <v/>
      </c>
    </row>
    <row r="759" spans="1:84" ht="11.25" customHeight="1" thickBo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P759" s="3"/>
      <c r="AQ759" s="160"/>
      <c r="AR759" s="161"/>
      <c r="AS759" s="161"/>
      <c r="AT759" s="161"/>
      <c r="AU759" s="161"/>
      <c r="AV759" s="161"/>
      <c r="AW759" s="161"/>
      <c r="AX759" s="161"/>
      <c r="AY759" s="161"/>
      <c r="AZ759" s="161"/>
      <c r="BA759" s="161"/>
      <c r="BB759" s="161"/>
      <c r="BC759" s="162"/>
      <c r="BD759" s="167"/>
      <c r="BE759" s="168"/>
      <c r="BF759" s="176"/>
      <c r="BG759" s="180"/>
      <c r="BH759" s="181"/>
      <c r="BI759" s="181"/>
      <c r="BJ759" s="181"/>
      <c r="BK759" s="181"/>
      <c r="BL759" s="181"/>
      <c r="BM759" s="181"/>
      <c r="BN759" s="181"/>
      <c r="BO759" s="181"/>
      <c r="BP759" s="181"/>
      <c r="BQ759" s="181"/>
      <c r="BR759" s="181"/>
      <c r="BS759" s="181"/>
      <c r="BT759" s="181"/>
      <c r="BU759" s="182"/>
      <c r="BV759" s="152"/>
      <c r="BW759" s="153"/>
      <c r="BX759" s="152"/>
      <c r="BY759" s="153"/>
      <c r="BZ759" s="152"/>
      <c r="CA759" s="153"/>
      <c r="CB759" s="152"/>
      <c r="CC759" s="153"/>
      <c r="CD759" s="152"/>
      <c r="CE759" s="153"/>
      <c r="CF759" s="174"/>
    </row>
    <row r="760" spans="1:84" ht="11.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P760" s="3"/>
      <c r="AQ760" s="126"/>
      <c r="AR760" s="126"/>
      <c r="AS760" s="126"/>
      <c r="AT760" s="126"/>
      <c r="AU760" s="126"/>
      <c r="AV760" s="126"/>
      <c r="AW760" s="126"/>
      <c r="AX760" s="126"/>
      <c r="AY760" s="126"/>
      <c r="AZ760" s="126"/>
      <c r="BA760" s="126"/>
      <c r="BB760" s="126"/>
      <c r="BC760" s="126"/>
      <c r="BV760" s="169" t="str">
        <f>IF(CF756&lt;&gt;"",IF(AND(AND(BV756&gt;-1,BV758&gt;-1),OR(BV756&gt;10,BV758&gt;10),ABS(BV756-BV758)&gt;1,IF(OR(BV756&gt;11,BV758&gt;11),ABS(BV756-BV758)=2,TRUE),BV756=INT(BV756),BV758=INT(BV758)),"","Error"),"")</f>
        <v/>
      </c>
      <c r="BW760" s="169"/>
      <c r="BX760" s="169" t="str">
        <f>IF(CF756&lt;&gt;"",IF(AND(AND(BX756&gt;-1,BX758&gt;-1),OR(BX756&gt;10,BX758&gt;10),ABS(BX756-BX758)&gt;1,IF(OR(BX756&gt;11,BX758&gt;11),ABS(BX756-BX758)=2,TRUE),BX756=INT(BX756),BX758=INT(BX758)),"","Error"),"")</f>
        <v/>
      </c>
      <c r="BY760" s="169"/>
      <c r="BZ760" s="169" t="str">
        <f>IF(CF756&lt;&gt;"",IF(AND(AND(BZ756&gt;-1,BZ758&gt;-1),OR(BZ756&gt;10,BZ758&gt;10),ABS(BZ756-BZ758)&gt;1,IF(OR(BZ756&gt;11,BZ758&gt;11),ABS(BZ756-BZ758)=2,TRUE),BZ756=INT(BZ756),BZ758=INT(BZ758)),"","Error"),"")</f>
        <v/>
      </c>
      <c r="CA760" s="169"/>
      <c r="CB760" s="169" t="str">
        <f>IF(AND(CF756&lt;&gt;"",CB756&lt;&gt;""),IF(AND(AND(CB756&gt;-1,CB758&gt;-1),OR(CB756&gt;10,CB758&gt;10),ABS(CB756-CB758)&gt;1,IF(OR(CB756&gt;11,CB758&gt;11),ABS(CB756-CB758)=2,TRUE),CB756=INT(CB756),CB758=INT(CB758)),"","Error"),"")</f>
        <v/>
      </c>
      <c r="CC760" s="169"/>
      <c r="CD760" s="169" t="str">
        <f>IF(AND(CF756&lt;&gt;"",CD756&lt;&gt;""),IF(AND(AND(CD756&gt;-1,CD758&gt;-1),OR(CD756&gt;10,CD758&gt;10),ABS(CD756-CD758)&gt;1,IF(OR(CD756&gt;11,CD758&gt;11),ABS(CD756-CD758)=2,TRUE),CD756=INT(CD756),CD758=INT(CD758)),"","Error"),"")</f>
        <v/>
      </c>
      <c r="CE760" s="169"/>
      <c r="CF760" s="3"/>
    </row>
    <row r="761" spans="1:84" ht="11.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P761" s="3"/>
      <c r="AQ761" s="126"/>
      <c r="AR761" s="126"/>
      <c r="AS761" s="126"/>
      <c r="AT761" s="126"/>
      <c r="AU761" s="126"/>
      <c r="AV761" s="126"/>
      <c r="AW761" s="126"/>
      <c r="AX761" s="126"/>
      <c r="AY761" s="126"/>
      <c r="AZ761" s="126"/>
      <c r="BA761" s="126"/>
      <c r="BB761" s="126"/>
      <c r="BC761" s="126"/>
      <c r="CF761" s="3"/>
    </row>
    <row r="762" spans="1:84" ht="11.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P762" s="3"/>
      <c r="AQ762" s="127"/>
      <c r="AR762" s="127"/>
      <c r="AS762" s="127"/>
      <c r="AT762" s="127"/>
      <c r="AU762" s="127"/>
      <c r="AV762" s="127"/>
      <c r="AW762" s="127"/>
      <c r="AX762" s="127"/>
      <c r="AY762" s="127"/>
      <c r="AZ762" s="127"/>
      <c r="BA762" s="127"/>
      <c r="BB762" s="127"/>
      <c r="BC762" s="127"/>
      <c r="BD762" s="40"/>
      <c r="BE762" s="40"/>
      <c r="BF762" s="40"/>
      <c r="BG762" s="40"/>
      <c r="BH762" s="40"/>
      <c r="BI762" s="40"/>
      <c r="BJ762" s="40"/>
      <c r="BK762" s="40"/>
      <c r="BL762" s="40"/>
      <c r="BM762" s="40"/>
      <c r="BN762" s="40"/>
      <c r="BO762" s="40"/>
      <c r="BP762" s="40"/>
      <c r="BQ762" s="40"/>
      <c r="BR762" s="40"/>
      <c r="BS762" s="40"/>
      <c r="BT762" s="40"/>
      <c r="BU762" s="40"/>
      <c r="BV762" s="40"/>
      <c r="BW762" s="40"/>
      <c r="BX762" s="40"/>
      <c r="BY762" s="40"/>
      <c r="BZ762" s="40"/>
      <c r="CA762" s="40"/>
      <c r="CB762" s="40"/>
      <c r="CC762" s="40"/>
      <c r="CD762" s="40"/>
      <c r="CE762" s="40"/>
      <c r="CF762" s="3"/>
    </row>
    <row r="763" spans="1:84" ht="11.25" customHeight="1">
      <c r="A763" s="42"/>
      <c r="R763" s="42"/>
      <c r="S763" s="42"/>
      <c r="W763" s="42"/>
      <c r="X763" s="43"/>
      <c r="Y763" s="43"/>
      <c r="Z763" s="43"/>
      <c r="AA763" s="43"/>
      <c r="AB763" s="3"/>
      <c r="AP763" s="3"/>
      <c r="AQ763" s="128"/>
      <c r="AR763" s="128"/>
      <c r="AS763" s="128"/>
      <c r="AT763" s="128"/>
      <c r="AU763" s="128"/>
      <c r="AV763" s="128"/>
      <c r="AW763" s="128"/>
      <c r="AX763" s="128"/>
      <c r="AY763" s="128"/>
      <c r="AZ763" s="128"/>
      <c r="BA763" s="128"/>
      <c r="BB763" s="128"/>
      <c r="BC763" s="128"/>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3"/>
    </row>
    <row r="764" spans="1:84" ht="11.25" customHeight="1">
      <c r="A764" s="42"/>
      <c r="R764" s="42"/>
      <c r="S764" s="42"/>
      <c r="W764" s="42"/>
      <c r="AA764" s="42"/>
      <c r="AB764" s="3"/>
      <c r="AP764" s="3"/>
      <c r="AQ764" s="126"/>
      <c r="AR764" s="126"/>
      <c r="AS764" s="126"/>
      <c r="AT764" s="126"/>
      <c r="AU764" s="126"/>
      <c r="AV764" s="126"/>
      <c r="AW764" s="126"/>
      <c r="AX764" s="126"/>
      <c r="AY764" s="126"/>
      <c r="AZ764" s="126"/>
      <c r="BA764" s="126"/>
      <c r="BB764" s="126"/>
      <c r="BC764" s="126"/>
      <c r="CF764" s="3"/>
    </row>
    <row r="765" spans="1:84" ht="11.25" customHeight="1" thickBot="1">
      <c r="A765" s="42"/>
      <c r="R765" s="42"/>
      <c r="S765" s="42"/>
      <c r="W765" s="42"/>
      <c r="X765" s="43"/>
      <c r="Y765" s="43"/>
      <c r="Z765" s="43"/>
      <c r="AA765" s="43"/>
      <c r="AB765" s="43"/>
      <c r="AP765" s="3"/>
      <c r="AQ765" s="127"/>
      <c r="AR765" s="127"/>
      <c r="AS765" s="127"/>
      <c r="AT765" s="127"/>
      <c r="AU765" s="127"/>
      <c r="AV765" s="127"/>
      <c r="AW765" s="127"/>
      <c r="AX765" s="127"/>
      <c r="AY765" s="127"/>
      <c r="AZ765" s="127"/>
      <c r="BA765" s="127"/>
      <c r="BB765" s="127"/>
      <c r="BC765" s="127"/>
      <c r="BD765" s="40"/>
      <c r="BE765" s="40"/>
      <c r="BF765" s="40"/>
      <c r="BG765" s="40"/>
      <c r="BH765" s="40"/>
      <c r="BI765" s="40"/>
      <c r="BJ765" s="40"/>
      <c r="BK765" s="40"/>
      <c r="BL765" s="40"/>
      <c r="BM765" s="40"/>
      <c r="BN765" s="40"/>
      <c r="BO765" s="40"/>
      <c r="BP765" s="40"/>
      <c r="BQ765" s="40"/>
      <c r="BR765" s="40"/>
      <c r="BS765" s="40"/>
      <c r="BT765" s="40"/>
      <c r="BU765" s="40"/>
      <c r="BV765" s="40"/>
      <c r="BW765" s="40"/>
      <c r="BX765" s="40"/>
      <c r="BY765" s="40"/>
      <c r="BZ765" s="40"/>
      <c r="CA765" s="40"/>
      <c r="CB765" s="40"/>
      <c r="CC765" s="40"/>
      <c r="CD765" s="40"/>
      <c r="CE765" s="40"/>
      <c r="CF765" s="3"/>
    </row>
    <row r="766" spans="1:84" ht="11.25" customHeight="1">
      <c r="A766" s="2"/>
      <c r="R766" s="42"/>
      <c r="S766" s="42"/>
      <c r="W766" s="42"/>
      <c r="AA766" s="42"/>
      <c r="AB766" s="42"/>
      <c r="AP766" s="3"/>
      <c r="AQ766" s="154" t="str">
        <f>CONCATENATE($A720," ",$D720,","," ",$F718)</f>
        <v>Group: 12, Men's Singles</v>
      </c>
      <c r="AR766" s="155"/>
      <c r="AS766" s="155"/>
      <c r="AT766" s="155"/>
      <c r="AU766" s="155"/>
      <c r="AV766" s="155"/>
      <c r="AW766" s="155"/>
      <c r="AX766" s="155"/>
      <c r="AY766" s="155"/>
      <c r="AZ766" s="155"/>
      <c r="BA766" s="155"/>
      <c r="BB766" s="155"/>
      <c r="BC766" s="156"/>
      <c r="BD766" s="163">
        <f>O741</f>
        <v>6</v>
      </c>
      <c r="BE766" s="164"/>
      <c r="BF766" s="183" t="str">
        <f>Q741</f>
        <v>B</v>
      </c>
      <c r="BG766" s="185" t="str">
        <f>IF(VLOOKUP($BF766,$A722:$C728,3,FALSE)=0,"",CONCATENATE(VLOOKUP(VLOOKUP($BF766,$A722:$C728,3,FALSE),Players!$C:$G,4,FALSE)," ",VLOOKUP($BF766,$A722:$C728,3,FALSE)," ",IF(ISERROR(VLOOKUP(VLOOKUP($BF766,$A722:$C728,3,FALSE),Players!$C:$G,5,FALSE)),"()",CONCATENATE("(",VLOOKUP(VLOOKUP($BF766,$A722:$C728,3,FALSE),Players!$C:$G,5,FALSE),")"))))</f>
        <v/>
      </c>
      <c r="BH766" s="186"/>
      <c r="BI766" s="186"/>
      <c r="BJ766" s="186"/>
      <c r="BK766" s="186"/>
      <c r="BL766" s="186"/>
      <c r="BM766" s="186"/>
      <c r="BN766" s="186"/>
      <c r="BO766" s="186"/>
      <c r="BP766" s="186"/>
      <c r="BQ766" s="186"/>
      <c r="BR766" s="186"/>
      <c r="BS766" s="186"/>
      <c r="BT766" s="186"/>
      <c r="BU766" s="187"/>
      <c r="BV766" s="170" t="str">
        <f>IF(R741&lt;&gt;"",R741,"")</f>
        <v/>
      </c>
      <c r="BW766" s="171"/>
      <c r="BX766" s="170" t="str">
        <f>IF(T741&lt;&gt;"",T741,"")</f>
        <v/>
      </c>
      <c r="BY766" s="171"/>
      <c r="BZ766" s="170" t="str">
        <f>IF(V741&lt;&gt;"",V741,"")</f>
        <v/>
      </c>
      <c r="CA766" s="171"/>
      <c r="CB766" s="170" t="str">
        <f>IF(X741&lt;&gt;"",X741,"")</f>
        <v/>
      </c>
      <c r="CC766" s="171"/>
      <c r="CD766" s="170" t="str">
        <f>IF(Z741&lt;&gt;"",Z741,"")</f>
        <v/>
      </c>
      <c r="CE766" s="171"/>
      <c r="CF766" s="174" t="str">
        <f>IF($CD766=$CD768,IF($CB766=$CB768,IF($BZ766&lt;&gt;"",IF($BZ766&gt;$BZ768,"W","L"),""),IF($CB766&gt;$CB768,"W","L")),IF($CD766&gt;$CD768,"W","L"))</f>
        <v/>
      </c>
    </row>
    <row r="767" spans="1:84" ht="11.25" customHeight="1">
      <c r="R767" s="42"/>
      <c r="S767" s="42"/>
      <c r="W767" s="42"/>
      <c r="X767" s="43"/>
      <c r="Y767" s="43"/>
      <c r="Z767" s="43"/>
      <c r="AA767" s="43"/>
      <c r="AB767" s="43"/>
      <c r="AP767" s="3"/>
      <c r="AQ767" s="157"/>
      <c r="AR767" s="158"/>
      <c r="AS767" s="158"/>
      <c r="AT767" s="158"/>
      <c r="AU767" s="158"/>
      <c r="AV767" s="158"/>
      <c r="AW767" s="158"/>
      <c r="AX767" s="158"/>
      <c r="AY767" s="158"/>
      <c r="AZ767" s="158"/>
      <c r="BA767" s="158"/>
      <c r="BB767" s="158"/>
      <c r="BC767" s="159"/>
      <c r="BD767" s="165"/>
      <c r="BE767" s="166"/>
      <c r="BF767" s="184"/>
      <c r="BG767" s="188"/>
      <c r="BH767" s="189"/>
      <c r="BI767" s="189"/>
      <c r="BJ767" s="189"/>
      <c r="BK767" s="189"/>
      <c r="BL767" s="189"/>
      <c r="BM767" s="189"/>
      <c r="BN767" s="189"/>
      <c r="BO767" s="189"/>
      <c r="BP767" s="189"/>
      <c r="BQ767" s="189"/>
      <c r="BR767" s="189"/>
      <c r="BS767" s="189"/>
      <c r="BT767" s="189"/>
      <c r="BU767" s="190"/>
      <c r="BV767" s="172"/>
      <c r="BW767" s="173"/>
      <c r="BX767" s="172"/>
      <c r="BY767" s="173"/>
      <c r="BZ767" s="172"/>
      <c r="CA767" s="173"/>
      <c r="CB767" s="172"/>
      <c r="CC767" s="173"/>
      <c r="CD767" s="172"/>
      <c r="CE767" s="173"/>
      <c r="CF767" s="174"/>
    </row>
    <row r="768" spans="1:84" ht="11.25" customHeight="1">
      <c r="A768" s="2"/>
      <c r="R768" s="42"/>
      <c r="S768" s="42"/>
      <c r="W768" s="42"/>
      <c r="AA768" s="42"/>
      <c r="AB768" s="42"/>
      <c r="AP768" s="3"/>
      <c r="AQ768" s="157"/>
      <c r="AR768" s="158"/>
      <c r="AS768" s="158"/>
      <c r="AT768" s="158"/>
      <c r="AU768" s="158"/>
      <c r="AV768" s="158"/>
      <c r="AW768" s="158"/>
      <c r="AX768" s="158"/>
      <c r="AY768" s="158"/>
      <c r="AZ768" s="158"/>
      <c r="BA768" s="158"/>
      <c r="BB768" s="158"/>
      <c r="BC768" s="159"/>
      <c r="BD768" s="165"/>
      <c r="BE768" s="166"/>
      <c r="BF768" s="175" t="str">
        <f>Q743</f>
        <v>C</v>
      </c>
      <c r="BG768" s="177" t="str">
        <f>IF(VLOOKUP($BF768,$A722:$C728,3,FALSE)=0,"",CONCATENATE(VLOOKUP(VLOOKUP($BF768,$A722:$C728,3,FALSE),Players!$C:$G,4,FALSE)," ",VLOOKUP($BF768,$A722:$C728,3,FALSE)," ",IF(ISERROR(VLOOKUP(VLOOKUP($BF768,$A722:$C728,3,FALSE),Players!$C:$G,5,FALSE)),"()",CONCATENATE("(",VLOOKUP(VLOOKUP($BF768,$A722:$C728,3,FALSE),Players!$C:$G,5,FALSE),")"))))</f>
        <v/>
      </c>
      <c r="BH768" s="178"/>
      <c r="BI768" s="178"/>
      <c r="BJ768" s="178"/>
      <c r="BK768" s="178"/>
      <c r="BL768" s="178"/>
      <c r="BM768" s="178"/>
      <c r="BN768" s="178"/>
      <c r="BO768" s="178"/>
      <c r="BP768" s="178"/>
      <c r="BQ768" s="178"/>
      <c r="BR768" s="178"/>
      <c r="BS768" s="178"/>
      <c r="BT768" s="178"/>
      <c r="BU768" s="179"/>
      <c r="BV768" s="150" t="str">
        <f>IF(R743&lt;&gt;"",R743,"")</f>
        <v/>
      </c>
      <c r="BW768" s="151"/>
      <c r="BX768" s="150" t="str">
        <f>IF(T743&lt;&gt;"",T743,"")</f>
        <v/>
      </c>
      <c r="BY768" s="151"/>
      <c r="BZ768" s="150" t="str">
        <f>IF(V743&lt;&gt;"",V743,"")</f>
        <v/>
      </c>
      <c r="CA768" s="151"/>
      <c r="CB768" s="150" t="str">
        <f>IF(X743&lt;&gt;"",X743,"")</f>
        <v/>
      </c>
      <c r="CC768" s="151"/>
      <c r="CD768" s="150" t="str">
        <f>IF(Z743&lt;&gt;"",Z743,"")</f>
        <v/>
      </c>
      <c r="CE768" s="151"/>
      <c r="CF768" s="174" t="str">
        <f>IF($CF766&lt;&gt;"",IF(CF766="W","L","W"),"")</f>
        <v/>
      </c>
    </row>
    <row r="769" spans="1:84" ht="11.25" customHeight="1" thickBot="1">
      <c r="A769" s="2"/>
      <c r="R769" s="42"/>
      <c r="S769" s="42"/>
      <c r="W769" s="42"/>
      <c r="X769" s="43"/>
      <c r="Y769" s="43"/>
      <c r="Z769" s="43"/>
      <c r="AA769" s="43"/>
      <c r="AB769" s="43"/>
      <c r="AP769" s="3"/>
      <c r="AQ769" s="160"/>
      <c r="AR769" s="161"/>
      <c r="AS769" s="161"/>
      <c r="AT769" s="161"/>
      <c r="AU769" s="161"/>
      <c r="AV769" s="161"/>
      <c r="AW769" s="161"/>
      <c r="AX769" s="161"/>
      <c r="AY769" s="161"/>
      <c r="AZ769" s="161"/>
      <c r="BA769" s="161"/>
      <c r="BB769" s="161"/>
      <c r="BC769" s="162"/>
      <c r="BD769" s="167"/>
      <c r="BE769" s="168"/>
      <c r="BF769" s="176"/>
      <c r="BG769" s="180"/>
      <c r="BH769" s="181"/>
      <c r="BI769" s="181"/>
      <c r="BJ769" s="181"/>
      <c r="BK769" s="181"/>
      <c r="BL769" s="181"/>
      <c r="BM769" s="181"/>
      <c r="BN769" s="181"/>
      <c r="BO769" s="181"/>
      <c r="BP769" s="181"/>
      <c r="BQ769" s="181"/>
      <c r="BR769" s="181"/>
      <c r="BS769" s="181"/>
      <c r="BT769" s="181"/>
      <c r="BU769" s="182"/>
      <c r="BV769" s="152"/>
      <c r="BW769" s="153"/>
      <c r="BX769" s="152"/>
      <c r="BY769" s="153"/>
      <c r="BZ769" s="152"/>
      <c r="CA769" s="153"/>
      <c r="CB769" s="152"/>
      <c r="CC769" s="153"/>
      <c r="CD769" s="152"/>
      <c r="CE769" s="153"/>
      <c r="CF769" s="174"/>
    </row>
    <row r="770" spans="1:84" ht="11.25" customHeight="1">
      <c r="A770" s="2"/>
      <c r="R770" s="42"/>
      <c r="S770" s="42"/>
      <c r="W770" s="42"/>
      <c r="AA770" s="42"/>
      <c r="AB770" s="42"/>
      <c r="AP770" s="3"/>
      <c r="AQ770" s="126"/>
      <c r="AR770" s="126"/>
      <c r="AS770" s="126"/>
      <c r="AT770" s="126"/>
      <c r="AU770" s="126"/>
      <c r="AV770" s="126"/>
      <c r="AW770" s="126"/>
      <c r="AX770" s="126"/>
      <c r="AY770" s="126"/>
      <c r="AZ770" s="126"/>
      <c r="BA770" s="126"/>
      <c r="BB770" s="126"/>
      <c r="BC770" s="126"/>
      <c r="BV770" s="169" t="str">
        <f>IF(CF766&lt;&gt;"",IF(AND(AND(BV766&gt;-1,BV768&gt;-1),OR(BV766&gt;10,BV768&gt;10),ABS(BV766-BV768)&gt;1,IF(OR(BV766&gt;11,BV768&gt;11),ABS(BV766-BV768)=2,TRUE),BV766=INT(BV766),BV768=INT(BV768)),"","Error"),"")</f>
        <v/>
      </c>
      <c r="BW770" s="169"/>
      <c r="BX770" s="169" t="str">
        <f>IF(CF766&lt;&gt;"",IF(AND(AND(BX766&gt;-1,BX768&gt;-1),OR(BX766&gt;10,BX768&gt;10),ABS(BX766-BX768)&gt;1,IF(OR(BX766&gt;11,BX768&gt;11),ABS(BX766-BX768)=2,TRUE),BX766=INT(BX766),BX768=INT(BX768)),"","Error"),"")</f>
        <v/>
      </c>
      <c r="BY770" s="169"/>
      <c r="BZ770" s="169" t="str">
        <f>IF(CF766&lt;&gt;"",IF(AND(AND(BZ766&gt;-1,BZ768&gt;-1),OR(BZ766&gt;10,BZ768&gt;10),ABS(BZ766-BZ768)&gt;1,IF(OR(BZ766&gt;11,BZ768&gt;11),ABS(BZ766-BZ768)=2,TRUE),BZ766=INT(BZ766),BZ768=INT(BZ768)),"","Error"),"")</f>
        <v/>
      </c>
      <c r="CA770" s="169"/>
      <c r="CB770" s="169" t="str">
        <f>IF(AND(CF766&lt;&gt;"",CB766&lt;&gt;""),IF(AND(AND(CB766&gt;-1,CB768&gt;-1),OR(CB766&gt;10,CB768&gt;10),ABS(CB766-CB768)&gt;1,IF(OR(CB766&gt;11,CB768&gt;11),ABS(CB766-CB768)=2,TRUE),CB766=INT(CB766),CB768=INT(CB768)),"","Error"),"")</f>
        <v/>
      </c>
      <c r="CC770" s="169"/>
      <c r="CD770" s="169" t="str">
        <f>IF(AND(CF766&lt;&gt;"",CD766&lt;&gt;""),IF(AND(AND(CD766&gt;-1,CD768&gt;-1),OR(CD766&gt;10,CD768&gt;10),ABS(CD766-CD768)&gt;1,IF(OR(CD766&gt;11,CD768&gt;11),ABS(CD766-CD768)=2,TRUE),CD766=INT(CD766),CD768=INT(CD768)),"","Error"),"")</f>
        <v/>
      </c>
      <c r="CE770" s="169"/>
      <c r="CF770" s="3"/>
    </row>
    <row r="771" spans="1:84" ht="11.25" customHeight="1">
      <c r="AB771" s="43"/>
      <c r="AP771" s="3"/>
      <c r="AQ771" s="126"/>
      <c r="AR771" s="126"/>
      <c r="AS771" s="126"/>
      <c r="AT771" s="126"/>
      <c r="AU771" s="126"/>
      <c r="AV771" s="126"/>
      <c r="AW771" s="126"/>
      <c r="AX771" s="126"/>
      <c r="AY771" s="126"/>
      <c r="AZ771" s="126"/>
      <c r="BA771" s="126"/>
      <c r="BB771" s="126"/>
      <c r="BC771" s="126"/>
      <c r="CF771" s="3"/>
    </row>
    <row r="772" spans="1:84" ht="11.25" customHeight="1">
      <c r="AB772" s="42"/>
      <c r="AP772" s="3"/>
      <c r="AQ772" s="127"/>
      <c r="AR772" s="127"/>
      <c r="AS772" s="127"/>
      <c r="AT772" s="127"/>
      <c r="AU772" s="127"/>
      <c r="AV772" s="127"/>
      <c r="AW772" s="127"/>
      <c r="AX772" s="127"/>
      <c r="AY772" s="127"/>
      <c r="AZ772" s="127"/>
      <c r="BA772" s="127"/>
      <c r="BB772" s="127"/>
      <c r="BC772" s="127"/>
      <c r="BD772" s="40"/>
      <c r="BE772" s="40"/>
      <c r="BF772" s="40"/>
      <c r="BG772" s="40"/>
      <c r="BH772" s="40"/>
      <c r="BI772" s="40"/>
      <c r="BJ772" s="40"/>
      <c r="BK772" s="40"/>
      <c r="BL772" s="40"/>
      <c r="BM772" s="40"/>
      <c r="BN772" s="40"/>
      <c r="BO772" s="40"/>
      <c r="BP772" s="40"/>
      <c r="BQ772" s="40"/>
      <c r="BR772" s="40"/>
      <c r="BS772" s="40"/>
      <c r="BT772" s="40"/>
      <c r="BU772" s="40"/>
      <c r="BV772" s="40"/>
      <c r="BW772" s="40"/>
      <c r="BX772" s="40"/>
      <c r="BY772" s="40"/>
      <c r="BZ772" s="40"/>
      <c r="CA772" s="40"/>
      <c r="CB772" s="40"/>
      <c r="CC772" s="40"/>
      <c r="CD772" s="40"/>
      <c r="CE772" s="40"/>
      <c r="CF772" s="3"/>
    </row>
    <row r="773" spans="1:84" ht="11.25" customHeight="1">
      <c r="AB773" s="43"/>
      <c r="AP773" s="3"/>
      <c r="AQ773" s="128"/>
      <c r="AR773" s="128"/>
      <c r="AS773" s="128"/>
      <c r="AT773" s="128"/>
      <c r="AU773" s="128"/>
      <c r="AV773" s="128"/>
      <c r="AW773" s="128"/>
      <c r="AX773" s="128"/>
      <c r="AY773" s="128"/>
      <c r="AZ773" s="128"/>
      <c r="BA773" s="128"/>
      <c r="BB773" s="128"/>
      <c r="BC773" s="128"/>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3"/>
    </row>
    <row r="774" spans="1:84" ht="11.25" customHeight="1">
      <c r="AB774" s="42"/>
      <c r="AP774" s="3"/>
      <c r="AQ774" s="126"/>
      <c r="AR774" s="126"/>
      <c r="AS774" s="126"/>
      <c r="AT774" s="126"/>
      <c r="AU774" s="126"/>
      <c r="AV774" s="126"/>
      <c r="AW774" s="126"/>
      <c r="AX774" s="126"/>
      <c r="AY774" s="126"/>
      <c r="AZ774" s="126"/>
      <c r="BA774" s="126"/>
      <c r="BB774" s="126"/>
      <c r="BC774" s="126"/>
      <c r="CF774" s="3"/>
    </row>
    <row r="775" spans="1:84" ht="11.25" customHeight="1">
      <c r="AB775" s="43"/>
      <c r="AP775" s="3"/>
      <c r="AQ775" s="126"/>
      <c r="AR775" s="126"/>
      <c r="AS775" s="126"/>
      <c r="AT775" s="126"/>
      <c r="AU775" s="126"/>
      <c r="AV775" s="126"/>
      <c r="AW775" s="126"/>
      <c r="AX775" s="126"/>
      <c r="AY775" s="126"/>
      <c r="AZ775" s="126"/>
      <c r="BA775" s="126"/>
      <c r="BB775" s="126"/>
      <c r="BC775" s="126"/>
      <c r="CF775" s="3"/>
    </row>
    <row r="776" spans="1:84" ht="11.25" customHeight="1">
      <c r="AB776" s="42"/>
      <c r="AP776" s="3"/>
      <c r="AQ776" s="126"/>
      <c r="AR776" s="126"/>
      <c r="AS776" s="126"/>
      <c r="AT776" s="126"/>
      <c r="AU776" s="126"/>
      <c r="AV776" s="126"/>
      <c r="AW776" s="126"/>
      <c r="AX776" s="126"/>
      <c r="AY776" s="126"/>
      <c r="AZ776" s="126"/>
      <c r="BA776" s="126"/>
      <c r="BB776" s="126"/>
      <c r="BC776" s="126"/>
      <c r="CF776" s="3"/>
    </row>
    <row r="777" spans="1:84" ht="11.25" customHeight="1">
      <c r="AB777" s="43"/>
      <c r="AC777" s="43"/>
      <c r="AD777" s="43"/>
      <c r="AE777" s="43"/>
      <c r="AF777" s="43"/>
      <c r="AG777" s="43"/>
      <c r="AH777" s="43"/>
      <c r="AI777" s="43"/>
      <c r="AJ777" s="43"/>
      <c r="AK777" s="43"/>
      <c r="AL777" s="43"/>
      <c r="AM777" s="43"/>
      <c r="AN777" s="3"/>
      <c r="AO777" s="3"/>
      <c r="AP777" s="3"/>
      <c r="AQ777" s="126"/>
      <c r="AR777" s="126"/>
      <c r="AS777" s="126"/>
      <c r="AT777" s="126"/>
      <c r="AU777" s="126"/>
      <c r="AV777" s="126"/>
      <c r="AW777" s="126"/>
      <c r="AX777" s="126"/>
      <c r="AY777" s="126"/>
      <c r="AZ777" s="126"/>
      <c r="BA777" s="126"/>
      <c r="BB777" s="126"/>
      <c r="BC777" s="126"/>
      <c r="CF777" s="3"/>
    </row>
    <row r="778" spans="1:84" ht="11.25" customHeight="1">
      <c r="AB778" s="42"/>
      <c r="AI778" s="42"/>
      <c r="AJ778" s="42"/>
      <c r="AN778" s="3"/>
      <c r="AO778" s="3"/>
      <c r="AP778" s="3"/>
      <c r="AQ778" s="126"/>
      <c r="AR778" s="126"/>
      <c r="AS778" s="126"/>
      <c r="AT778" s="126"/>
      <c r="AU778" s="126"/>
      <c r="AV778" s="126"/>
      <c r="AW778" s="126"/>
      <c r="AX778" s="126"/>
      <c r="AY778" s="126"/>
      <c r="AZ778" s="126"/>
      <c r="BA778" s="126"/>
      <c r="BB778" s="126"/>
      <c r="BC778" s="126"/>
      <c r="CF778" s="3"/>
    </row>
    <row r="779" spans="1:84" ht="11.25" customHeight="1">
      <c r="AB779" s="43"/>
      <c r="AC779" s="43"/>
      <c r="AD779" s="43"/>
      <c r="AE779" s="43"/>
      <c r="AF779" s="43"/>
      <c r="AG779" s="43"/>
      <c r="AH779" s="43"/>
      <c r="AI779" s="43"/>
      <c r="AJ779" s="43"/>
      <c r="AK779" s="43"/>
      <c r="AL779" s="43"/>
      <c r="AM779" s="43"/>
      <c r="AN779" s="3"/>
      <c r="AO779" s="3"/>
      <c r="AP779" s="3"/>
      <c r="AQ779" s="126"/>
      <c r="AR779" s="126"/>
      <c r="AS779" s="126"/>
      <c r="AT779" s="126"/>
      <c r="AU779" s="126"/>
      <c r="AV779" s="126"/>
      <c r="AW779" s="126"/>
      <c r="AX779" s="126"/>
      <c r="AY779" s="126"/>
      <c r="AZ779" s="126"/>
      <c r="BA779" s="126"/>
      <c r="BB779" s="126"/>
      <c r="BC779" s="126"/>
      <c r="CF779" s="3"/>
    </row>
    <row r="780" spans="1:84" ht="11.25" customHeight="1" thickBot="1">
      <c r="AB780" s="42"/>
      <c r="AI780" s="42"/>
      <c r="AJ780" s="42"/>
      <c r="AN780" s="3"/>
      <c r="AO780" s="3"/>
      <c r="AP780" s="3"/>
      <c r="AQ780" s="126"/>
      <c r="AR780" s="126"/>
      <c r="AS780" s="126"/>
      <c r="AT780" s="126"/>
      <c r="AU780" s="126"/>
      <c r="AV780" s="126"/>
      <c r="AW780" s="126"/>
      <c r="AX780" s="126"/>
      <c r="AY780" s="126"/>
      <c r="AZ780" s="126"/>
      <c r="BA780" s="126"/>
      <c r="BB780" s="126"/>
      <c r="BC780" s="126"/>
      <c r="CF780" s="3"/>
    </row>
    <row r="781" spans="1:84" ht="11.25" customHeight="1">
      <c r="A781" s="259" t="s">
        <v>9</v>
      </c>
      <c r="B781" s="260"/>
      <c r="C781" s="260"/>
      <c r="D781" s="260"/>
      <c r="E781" s="260"/>
      <c r="F781" s="300" t="str">
        <f>Players!$C$1</f>
        <v>Enter Division Name</v>
      </c>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c r="AE781" s="301"/>
      <c r="AF781" s="301"/>
      <c r="AG781" s="301"/>
      <c r="AH781" s="302" t="s">
        <v>10</v>
      </c>
      <c r="AI781" s="303"/>
      <c r="AJ781" s="303"/>
      <c r="AK781" s="306" t="str">
        <f>Players!$G$1</f>
        <v>Enter Date</v>
      </c>
      <c r="AL781" s="307"/>
      <c r="AM781" s="307"/>
      <c r="AN781" s="307"/>
      <c r="AO781" s="308"/>
      <c r="AQ781" s="154" t="str">
        <f>CONCATENATE($A785," ",$D785,","," ",$F783)</f>
        <v>Group: 13, Men's Singles</v>
      </c>
      <c r="AR781" s="155"/>
      <c r="AS781" s="155"/>
      <c r="AT781" s="155"/>
      <c r="AU781" s="155"/>
      <c r="AV781" s="155"/>
      <c r="AW781" s="155"/>
      <c r="AX781" s="155"/>
      <c r="AY781" s="155"/>
      <c r="AZ781" s="155"/>
      <c r="BA781" s="155"/>
      <c r="BB781" s="155"/>
      <c r="BC781" s="156"/>
      <c r="BD781" s="163">
        <f>A798</f>
        <v>1</v>
      </c>
      <c r="BE781" s="164"/>
      <c r="BF781" s="183" t="str">
        <f>C798</f>
        <v>A</v>
      </c>
      <c r="BG781" s="185" t="str">
        <f>IF(VLOOKUP($BF781,$A787:$C793,3,FALSE)=0,"",CONCATENATE(VLOOKUP(VLOOKUP($BF781,$A787:$C793,3,FALSE),Players!$C:$G,4,FALSE)," ",VLOOKUP($BF781,$A787:$C793,3,FALSE)," ",IF(ISERROR(VLOOKUP(VLOOKUP($BF781,$A787:$C793,3,FALSE),Players!$C:$G,5,FALSE)),"()",CONCATENATE("(",VLOOKUP(VLOOKUP($BF781,$A787:$C793,3,FALSE),Players!$C:$G,5,FALSE),")"))))</f>
        <v/>
      </c>
      <c r="BH781" s="186"/>
      <c r="BI781" s="186"/>
      <c r="BJ781" s="186"/>
      <c r="BK781" s="186"/>
      <c r="BL781" s="186"/>
      <c r="BM781" s="186"/>
      <c r="BN781" s="186"/>
      <c r="BO781" s="186"/>
      <c r="BP781" s="186"/>
      <c r="BQ781" s="186"/>
      <c r="BR781" s="186"/>
      <c r="BS781" s="186"/>
      <c r="BT781" s="186"/>
      <c r="BU781" s="187"/>
      <c r="BV781" s="170" t="str">
        <f>IF(D798&lt;&gt;"",D798,"")</f>
        <v/>
      </c>
      <c r="BW781" s="171"/>
      <c r="BX781" s="170" t="str">
        <f>IF(F798&lt;&gt;"",F798,"")</f>
        <v/>
      </c>
      <c r="BY781" s="171"/>
      <c r="BZ781" s="170" t="str">
        <f>IF(H798&lt;&gt;"",H798,"")</f>
        <v/>
      </c>
      <c r="CA781" s="171"/>
      <c r="CB781" s="170" t="str">
        <f>IF(J798&lt;&gt;"",J798,"")</f>
        <v/>
      </c>
      <c r="CC781" s="171"/>
      <c r="CD781" s="170" t="str">
        <f>IF(L798&lt;&gt;"",L798,"")</f>
        <v/>
      </c>
      <c r="CE781" s="171"/>
      <c r="CF781" s="174" t="str">
        <f>IF($CD781=$CD783,IF($CB781=$CB783,IF($BZ781&lt;&gt;"",IF($BZ781&gt;$BZ783,"W","L"),""),IF($CB781&gt;$CB783,"W","L")),IF($CD781&gt;$CD783,"W","L"))</f>
        <v/>
      </c>
    </row>
    <row r="782" spans="1:84" ht="11.25" customHeight="1">
      <c r="A782" s="261"/>
      <c r="B782" s="262"/>
      <c r="C782" s="262"/>
      <c r="D782" s="262"/>
      <c r="E782" s="26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c r="AE782" s="282"/>
      <c r="AF782" s="282"/>
      <c r="AG782" s="282"/>
      <c r="AH782" s="304"/>
      <c r="AI782" s="305"/>
      <c r="AJ782" s="305"/>
      <c r="AK782" s="309"/>
      <c r="AL782" s="309"/>
      <c r="AM782" s="309"/>
      <c r="AN782" s="309"/>
      <c r="AO782" s="310"/>
      <c r="AQ782" s="157"/>
      <c r="AR782" s="158"/>
      <c r="AS782" s="158"/>
      <c r="AT782" s="158"/>
      <c r="AU782" s="158"/>
      <c r="AV782" s="158"/>
      <c r="AW782" s="158"/>
      <c r="AX782" s="158"/>
      <c r="AY782" s="158"/>
      <c r="AZ782" s="158"/>
      <c r="BA782" s="158"/>
      <c r="BB782" s="158"/>
      <c r="BC782" s="159"/>
      <c r="BD782" s="165"/>
      <c r="BE782" s="166"/>
      <c r="BF782" s="184"/>
      <c r="BG782" s="188"/>
      <c r="BH782" s="189"/>
      <c r="BI782" s="189"/>
      <c r="BJ782" s="189"/>
      <c r="BK782" s="189"/>
      <c r="BL782" s="189"/>
      <c r="BM782" s="189"/>
      <c r="BN782" s="189"/>
      <c r="BO782" s="189"/>
      <c r="BP782" s="189"/>
      <c r="BQ782" s="189"/>
      <c r="BR782" s="189"/>
      <c r="BS782" s="189"/>
      <c r="BT782" s="189"/>
      <c r="BU782" s="190"/>
      <c r="BV782" s="172"/>
      <c r="BW782" s="173"/>
      <c r="BX782" s="172"/>
      <c r="BY782" s="173"/>
      <c r="BZ782" s="172"/>
      <c r="CA782" s="173"/>
      <c r="CB782" s="172"/>
      <c r="CC782" s="173"/>
      <c r="CD782" s="172"/>
      <c r="CE782" s="173"/>
      <c r="CF782" s="174"/>
    </row>
    <row r="783" spans="1:84" ht="11.25" customHeight="1">
      <c r="A783" s="266" t="s">
        <v>11</v>
      </c>
      <c r="B783" s="267"/>
      <c r="C783" s="267"/>
      <c r="D783" s="277" t="s">
        <v>12</v>
      </c>
      <c r="E783" s="278"/>
      <c r="F783" s="280" t="str">
        <f>Players!$A$3</f>
        <v>Men's Singles</v>
      </c>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81"/>
      <c r="AE783" s="281"/>
      <c r="AF783" s="281"/>
      <c r="AG783" s="281"/>
      <c r="AH783" s="302" t="s">
        <v>13</v>
      </c>
      <c r="AI783" s="303"/>
      <c r="AJ783" s="303"/>
      <c r="AK783" s="311" t="s">
        <v>34</v>
      </c>
      <c r="AL783" s="311"/>
      <c r="AM783" s="311"/>
      <c r="AN783" s="311"/>
      <c r="AO783" s="312"/>
      <c r="AQ783" s="157"/>
      <c r="AR783" s="158"/>
      <c r="AS783" s="158"/>
      <c r="AT783" s="158"/>
      <c r="AU783" s="158"/>
      <c r="AV783" s="158"/>
      <c r="AW783" s="158"/>
      <c r="AX783" s="158"/>
      <c r="AY783" s="158"/>
      <c r="AZ783" s="158"/>
      <c r="BA783" s="158"/>
      <c r="BB783" s="158"/>
      <c r="BC783" s="159"/>
      <c r="BD783" s="165"/>
      <c r="BE783" s="166"/>
      <c r="BF783" s="175" t="str">
        <f>C800</f>
        <v>C</v>
      </c>
      <c r="BG783" s="177" t="str">
        <f>IF(VLOOKUP($BF783,$A787:$C793,3,FALSE)=0,"",CONCATENATE(VLOOKUP(VLOOKUP($BF783,$A787:$C793,3,FALSE),Players!$C:$G,4,FALSE)," ",VLOOKUP($BF783,$A787:$C793,3,FALSE)," ",IF(ISERROR(VLOOKUP(VLOOKUP($BF783,$A787:$C793,3,FALSE),Players!$C:$G,5,FALSE)),"()",CONCATENATE("(",VLOOKUP(VLOOKUP($BF783,$A787:$C793,3,FALSE),Players!$C:$G,5,FALSE),")"))))</f>
        <v/>
      </c>
      <c r="BH783" s="178"/>
      <c r="BI783" s="178"/>
      <c r="BJ783" s="178"/>
      <c r="BK783" s="178"/>
      <c r="BL783" s="178"/>
      <c r="BM783" s="178"/>
      <c r="BN783" s="178"/>
      <c r="BO783" s="178"/>
      <c r="BP783" s="178"/>
      <c r="BQ783" s="178"/>
      <c r="BR783" s="178"/>
      <c r="BS783" s="178"/>
      <c r="BT783" s="178"/>
      <c r="BU783" s="179"/>
      <c r="BV783" s="150" t="str">
        <f>IF(D800&lt;&gt;"",D800,"")</f>
        <v/>
      </c>
      <c r="BW783" s="151"/>
      <c r="BX783" s="150" t="str">
        <f>IF(F800&lt;&gt;"",F800,"")</f>
        <v/>
      </c>
      <c r="BY783" s="151"/>
      <c r="BZ783" s="150" t="str">
        <f>IF(H800&lt;&gt;"",H800,"")</f>
        <v/>
      </c>
      <c r="CA783" s="151"/>
      <c r="CB783" s="150" t="str">
        <f>IF(J800&lt;&gt;"",J800,"")</f>
        <v/>
      </c>
      <c r="CC783" s="151"/>
      <c r="CD783" s="150" t="str">
        <f>IF(L800&lt;&gt;"",L800,"")</f>
        <v/>
      </c>
      <c r="CE783" s="151"/>
      <c r="CF783" s="174" t="str">
        <f>IF($CF781&lt;&gt;"",IF(CF781="W","L","W"),"")</f>
        <v/>
      </c>
    </row>
    <row r="784" spans="1:84" ht="11.25" customHeight="1" thickBot="1">
      <c r="A784" s="275"/>
      <c r="B784" s="276"/>
      <c r="C784" s="276"/>
      <c r="D784" s="279"/>
      <c r="E784" s="279"/>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82"/>
      <c r="AE784" s="282"/>
      <c r="AF784" s="282"/>
      <c r="AG784" s="282"/>
      <c r="AH784" s="304"/>
      <c r="AI784" s="305"/>
      <c r="AJ784" s="305"/>
      <c r="AK784" s="313"/>
      <c r="AL784" s="313"/>
      <c r="AM784" s="313"/>
      <c r="AN784" s="313"/>
      <c r="AO784" s="314"/>
      <c r="AQ784" s="160"/>
      <c r="AR784" s="161"/>
      <c r="AS784" s="161"/>
      <c r="AT784" s="161"/>
      <c r="AU784" s="161"/>
      <c r="AV784" s="161"/>
      <c r="AW784" s="161"/>
      <c r="AX784" s="161"/>
      <c r="AY784" s="161"/>
      <c r="AZ784" s="161"/>
      <c r="BA784" s="161"/>
      <c r="BB784" s="161"/>
      <c r="BC784" s="162"/>
      <c r="BD784" s="167"/>
      <c r="BE784" s="168"/>
      <c r="BF784" s="176"/>
      <c r="BG784" s="180"/>
      <c r="BH784" s="181"/>
      <c r="BI784" s="181"/>
      <c r="BJ784" s="181"/>
      <c r="BK784" s="181"/>
      <c r="BL784" s="181"/>
      <c r="BM784" s="181"/>
      <c r="BN784" s="181"/>
      <c r="BO784" s="181"/>
      <c r="BP784" s="181"/>
      <c r="BQ784" s="181"/>
      <c r="BR784" s="181"/>
      <c r="BS784" s="181"/>
      <c r="BT784" s="181"/>
      <c r="BU784" s="182"/>
      <c r="BV784" s="152"/>
      <c r="BW784" s="153"/>
      <c r="BX784" s="152"/>
      <c r="BY784" s="153"/>
      <c r="BZ784" s="152"/>
      <c r="CA784" s="153"/>
      <c r="CB784" s="152"/>
      <c r="CC784" s="153"/>
      <c r="CD784" s="152"/>
      <c r="CE784" s="153"/>
      <c r="CF784" s="174"/>
    </row>
    <row r="785" spans="1:84" ht="11.25" customHeight="1">
      <c r="A785" s="259" t="s">
        <v>15</v>
      </c>
      <c r="B785" s="260"/>
      <c r="C785" s="260"/>
      <c r="D785" s="264">
        <v>13</v>
      </c>
      <c r="E785" s="264"/>
      <c r="F785" s="266" t="s">
        <v>16</v>
      </c>
      <c r="G785" s="267"/>
      <c r="H785" s="267"/>
      <c r="I785" s="283"/>
      <c r="J785" s="284"/>
      <c r="K785" s="285"/>
      <c r="L785" s="285"/>
      <c r="M785" s="285"/>
      <c r="N785" s="271"/>
      <c r="O785" s="271"/>
      <c r="P785" s="271"/>
      <c r="Q785" s="271"/>
      <c r="R785" s="271"/>
      <c r="S785" s="271"/>
      <c r="T785" s="271"/>
      <c r="U785" s="271"/>
      <c r="V785" s="271"/>
      <c r="W785" s="271"/>
      <c r="X785" s="271"/>
      <c r="Y785" s="271"/>
      <c r="Z785" s="271"/>
      <c r="AA785" s="271"/>
      <c r="AB785" s="271"/>
      <c r="AC785" s="272"/>
      <c r="AD785" s="150" t="s">
        <v>17</v>
      </c>
      <c r="AE785" s="270"/>
      <c r="AF785" s="288" t="s">
        <v>18</v>
      </c>
      <c r="AG785" s="270"/>
      <c r="AH785" s="288" t="s">
        <v>19</v>
      </c>
      <c r="AI785" s="270"/>
      <c r="AJ785" s="288" t="s">
        <v>20</v>
      </c>
      <c r="AK785" s="290"/>
      <c r="AL785" s="292" t="s">
        <v>21</v>
      </c>
      <c r="AM785" s="293"/>
      <c r="AN785" s="296" t="s">
        <v>22</v>
      </c>
      <c r="AO785" s="297"/>
      <c r="AQ785" s="126"/>
      <c r="AR785" s="126"/>
      <c r="AS785" s="126"/>
      <c r="AT785" s="126"/>
      <c r="AU785" s="126"/>
      <c r="AV785" s="126"/>
      <c r="AW785" s="126"/>
      <c r="AX785" s="126"/>
      <c r="AY785" s="126"/>
      <c r="AZ785" s="126"/>
      <c r="BA785" s="126"/>
      <c r="BB785" s="126"/>
      <c r="BC785" s="126"/>
      <c r="BV785" s="169" t="str">
        <f>IF(CF781&lt;&gt;"",IF(AND(AND(BV781&gt;-1,BV783&gt;-1),OR(BV781&gt;10,BV783&gt;10),ABS(BV781-BV783)&gt;1,IF(OR(BV781&gt;11,BV783&gt;11),ABS(BV781-BV783)=2,TRUE),BV781=INT(BV781),BV783=INT(BV783)),"","Error"),"")</f>
        <v/>
      </c>
      <c r="BW785" s="169"/>
      <c r="BX785" s="169" t="str">
        <f>IF(CF781&lt;&gt;"",IF(AND(AND(BX781&gt;-1,BX783&gt;-1),OR(BX781&gt;10,BX783&gt;10),ABS(BX781-BX783)&gt;1,IF(OR(BX781&gt;11,BX783&gt;11),ABS(BX781-BX783)=2,TRUE),BX781=INT(BX781),BX783=INT(BX783)),"","Error"),"")</f>
        <v/>
      </c>
      <c r="BY785" s="169"/>
      <c r="BZ785" s="169" t="str">
        <f>IF(CF781&lt;&gt;"",IF(AND(AND(BZ781&gt;-1,BZ783&gt;-1),OR(BZ781&gt;10,BZ783&gt;10),ABS(BZ781-BZ783)&gt;1,IF(OR(BZ781&gt;11,BZ783&gt;11),ABS(BZ781-BZ783)=2,TRUE),BZ781=INT(BZ781),BZ783=INT(BZ783)),"","Error"),"")</f>
        <v/>
      </c>
      <c r="CA785" s="169"/>
      <c r="CB785" s="169" t="str">
        <f>IF(AND(CF781&lt;&gt;"",CB781&lt;&gt;""),IF(AND(AND(CB781&gt;-1,CB783&gt;-1),OR(CB781&gt;10,CB783&gt;10),ABS(CB781-CB783)&gt;1,IF(OR(CB781&gt;11,CB783&gt;11),ABS(CB781-CB783)=2,TRUE),CB781=INT(CB781),CB783=INT(CB783)),"","Error"),"")</f>
        <v/>
      </c>
      <c r="CC785" s="169"/>
      <c r="CD785" s="169" t="str">
        <f>IF(AND(CF781&lt;&gt;"",CD781&lt;&gt;""),IF(AND(AND(CD781&gt;-1,CD783&gt;-1),OR(CD781&gt;10,CD783&gt;10),ABS(CD781-CD783)&gt;1,IF(OR(CD781&gt;11,CD783&gt;11),ABS(CD781-CD783)=2,TRUE),CD781=INT(CD781),CD783=INT(CD783)),"","Error"),"")</f>
        <v/>
      </c>
      <c r="CE785" s="169"/>
    </row>
    <row r="786" spans="1:84" ht="11.25" customHeight="1" thickBot="1">
      <c r="A786" s="261"/>
      <c r="B786" s="262"/>
      <c r="C786" s="263"/>
      <c r="D786" s="265"/>
      <c r="E786" s="265"/>
      <c r="F786" s="268"/>
      <c r="G786" s="269"/>
      <c r="H786" s="269"/>
      <c r="I786" s="286"/>
      <c r="J786" s="286"/>
      <c r="K786" s="287"/>
      <c r="L786" s="287"/>
      <c r="M786" s="287"/>
      <c r="N786" s="273"/>
      <c r="O786" s="273"/>
      <c r="P786" s="273"/>
      <c r="Q786" s="273"/>
      <c r="R786" s="273"/>
      <c r="S786" s="273"/>
      <c r="T786" s="273"/>
      <c r="U786" s="273"/>
      <c r="V786" s="273"/>
      <c r="W786" s="273"/>
      <c r="X786" s="273"/>
      <c r="Y786" s="273"/>
      <c r="Z786" s="273"/>
      <c r="AA786" s="273"/>
      <c r="AB786" s="273"/>
      <c r="AC786" s="274"/>
      <c r="AD786" s="194"/>
      <c r="AE786" s="195"/>
      <c r="AF786" s="289"/>
      <c r="AG786" s="195"/>
      <c r="AH786" s="289"/>
      <c r="AI786" s="195"/>
      <c r="AJ786" s="289"/>
      <c r="AK786" s="291"/>
      <c r="AL786" s="294"/>
      <c r="AM786" s="295"/>
      <c r="AN786" s="298"/>
      <c r="AO786" s="299"/>
      <c r="AQ786" s="126"/>
      <c r="AR786" s="126"/>
      <c r="AS786" s="126"/>
      <c r="AT786" s="126"/>
      <c r="AU786" s="126"/>
      <c r="AV786" s="126"/>
      <c r="AW786" s="126"/>
      <c r="AX786" s="126"/>
      <c r="AY786" s="126"/>
      <c r="AZ786" s="126"/>
      <c r="BA786" s="126"/>
      <c r="BB786" s="126"/>
      <c r="BC786" s="126"/>
    </row>
    <row r="787" spans="1:84" ht="11.25" customHeight="1">
      <c r="A787" s="210" t="str">
        <f>AD785</f>
        <v>A</v>
      </c>
      <c r="B787" s="211"/>
      <c r="C787" s="214"/>
      <c r="D787" s="215"/>
      <c r="E787" s="215"/>
      <c r="F787" s="215"/>
      <c r="G787" s="215"/>
      <c r="H787" s="215"/>
      <c r="I787" s="215"/>
      <c r="J787" s="215"/>
      <c r="K787" s="215"/>
      <c r="L787" s="215"/>
      <c r="M787" s="215"/>
      <c r="N787" s="215"/>
      <c r="O787" s="215"/>
      <c r="P787" s="215"/>
      <c r="Q787" s="215"/>
      <c r="R787" s="215"/>
      <c r="S787" s="215"/>
      <c r="T787" s="215"/>
      <c r="U787" s="215"/>
      <c r="V787" s="215"/>
      <c r="W787" s="215"/>
      <c r="X787" s="215"/>
      <c r="Y787" s="215"/>
      <c r="Z787" s="215"/>
      <c r="AA787" s="215"/>
      <c r="AB787" s="215"/>
      <c r="AC787" s="216"/>
      <c r="AD787" s="250"/>
      <c r="AE787" s="229"/>
      <c r="AF787" s="252" t="str">
        <f>IF($D783="1P",IF(Z802=Z804,IF(X802=X804,IF(V802&lt;&gt;"",IF(V802&gt;V804,"W","L"),""),IF(X802&gt;X804,"W","L")),IF(Z802&gt;Z804,"W","L")),IF(L806=L808,IF(J806=J808,IF(H806&lt;&gt;"",IF(H806&gt;H808,"W","L"),""),IF(J806&gt;J808,"W","L")),IF(L806&gt;L808,"W","L")))</f>
        <v/>
      </c>
      <c r="AG787" s="253"/>
      <c r="AH787" s="252" t="str">
        <f>IF($D783="1P",IF(L806=L808,IF(J806=J808,IF(H806&lt;&gt;"",IF(H806&gt;H808,"W","L"),""),IF(J806&gt;J808,"W","L")),IF(L806&gt;L808,"W","L")),IF(L798=L800,IF(J798=J800,IF(H798&lt;&gt;"",IF(H798&gt;H800,"W","L"),""),IF(J798&gt;J800,"W","L")),IF(L798&gt;L800,"W","L")))</f>
        <v/>
      </c>
      <c r="AI787" s="253"/>
      <c r="AJ787" s="252" t="str">
        <f>IF($D783="1P",IF(L798=L800,IF(J798=J800,IF(H798&lt;&gt;"",IF(H798&gt;H800,"W","L"),""),IF(J798&gt;J800,"W","L")),IF(L798&gt;L800,"W","L")),IF(Z802=Z804,IF(X802=X804,IF(V802&lt;&gt;"",IF(V802&gt;V804,"W","L"),""),IF(X802&gt;X804,"W","L")),IF(Z802&gt;Z804,"W","L")))</f>
        <v/>
      </c>
      <c r="AK787" s="253"/>
      <c r="AL787" s="254" t="str">
        <f>IF(OR(COUNTIF(AD787:AJ787,"W"),COUNTIF(AD787:AJ787,"L")),COUNTIF(AD787:AJ787,"W")*2+COUNTIF(AD787:AJ787,"L"),"")</f>
        <v/>
      </c>
      <c r="AM787" s="255"/>
      <c r="AN787" s="256" t="str">
        <f>IF(AL787&lt;&gt;"",RANK(AL787,AL787:AL793,0),"")</f>
        <v/>
      </c>
      <c r="AO787" s="257"/>
      <c r="AQ787" s="127"/>
      <c r="AR787" s="127"/>
      <c r="AS787" s="127"/>
      <c r="AT787" s="127"/>
      <c r="AU787" s="127"/>
      <c r="AV787" s="127"/>
      <c r="AW787" s="127"/>
      <c r="AX787" s="127"/>
      <c r="AY787" s="127"/>
      <c r="AZ787" s="127"/>
      <c r="BA787" s="127"/>
      <c r="BB787" s="127"/>
      <c r="BC787" s="127"/>
      <c r="BD787" s="40"/>
      <c r="BE787" s="40"/>
      <c r="BF787" s="40"/>
      <c r="BG787" s="40"/>
      <c r="BH787" s="40"/>
      <c r="BI787" s="40"/>
      <c r="BJ787" s="40"/>
      <c r="BK787" s="40"/>
      <c r="BL787" s="40"/>
      <c r="BM787" s="40"/>
      <c r="BN787" s="40"/>
      <c r="BO787" s="40"/>
      <c r="BP787" s="40"/>
      <c r="BQ787" s="40"/>
      <c r="BR787" s="40"/>
      <c r="BS787" s="40"/>
      <c r="BT787" s="40"/>
      <c r="BU787" s="40"/>
      <c r="BV787" s="40"/>
      <c r="BW787" s="40"/>
      <c r="BX787" s="40"/>
      <c r="BY787" s="40"/>
      <c r="BZ787" s="40"/>
      <c r="CA787" s="40"/>
      <c r="CB787" s="40"/>
      <c r="CC787" s="40"/>
      <c r="CD787" s="40"/>
      <c r="CE787" s="40"/>
      <c r="CF787" s="40"/>
    </row>
    <row r="788" spans="1:84" ht="11.25" customHeight="1">
      <c r="A788" s="212"/>
      <c r="B788" s="213"/>
      <c r="C788" s="217"/>
      <c r="D788" s="218"/>
      <c r="E788" s="218"/>
      <c r="F788" s="218"/>
      <c r="G788" s="218"/>
      <c r="H788" s="218"/>
      <c r="I788" s="218"/>
      <c r="J788" s="218"/>
      <c r="K788" s="218"/>
      <c r="L788" s="218"/>
      <c r="M788" s="218"/>
      <c r="N788" s="218"/>
      <c r="O788" s="218"/>
      <c r="P788" s="218"/>
      <c r="Q788" s="218"/>
      <c r="R788" s="218"/>
      <c r="S788" s="218"/>
      <c r="T788" s="218"/>
      <c r="U788" s="218"/>
      <c r="V788" s="218"/>
      <c r="W788" s="218"/>
      <c r="X788" s="218"/>
      <c r="Y788" s="218"/>
      <c r="Z788" s="218"/>
      <c r="AA788" s="218"/>
      <c r="AB788" s="218"/>
      <c r="AC788" s="219"/>
      <c r="AD788" s="251"/>
      <c r="AE788" s="236"/>
      <c r="AF788" s="234"/>
      <c r="AG788" s="233"/>
      <c r="AH788" s="234"/>
      <c r="AI788" s="233"/>
      <c r="AJ788" s="234"/>
      <c r="AK788" s="233"/>
      <c r="AL788" s="241"/>
      <c r="AM788" s="240"/>
      <c r="AN788" s="258"/>
      <c r="AO788" s="243"/>
      <c r="AQ788" s="128"/>
      <c r="AR788" s="128"/>
      <c r="AS788" s="128"/>
      <c r="AT788" s="128"/>
      <c r="AU788" s="128"/>
      <c r="AV788" s="128"/>
      <c r="AW788" s="128"/>
      <c r="AX788" s="128"/>
      <c r="AY788" s="128"/>
      <c r="AZ788" s="128"/>
      <c r="BA788" s="128"/>
      <c r="BB788" s="128"/>
      <c r="BC788" s="128"/>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row>
    <row r="789" spans="1:84" ht="11.25" customHeight="1">
      <c r="A789" s="210" t="str">
        <f>AF785</f>
        <v>B</v>
      </c>
      <c r="B789" s="211"/>
      <c r="C789" s="214"/>
      <c r="D789" s="215"/>
      <c r="E789" s="215"/>
      <c r="F789" s="215"/>
      <c r="G789" s="215"/>
      <c r="H789" s="215"/>
      <c r="I789" s="215"/>
      <c r="J789" s="215"/>
      <c r="K789" s="215"/>
      <c r="L789" s="215"/>
      <c r="M789" s="215"/>
      <c r="N789" s="215"/>
      <c r="O789" s="215"/>
      <c r="P789" s="215"/>
      <c r="Q789" s="215"/>
      <c r="R789" s="215"/>
      <c r="S789" s="215"/>
      <c r="T789" s="215"/>
      <c r="U789" s="215"/>
      <c r="V789" s="215"/>
      <c r="W789" s="215"/>
      <c r="X789" s="215"/>
      <c r="Y789" s="215"/>
      <c r="Z789" s="215"/>
      <c r="AA789" s="215"/>
      <c r="AB789" s="215"/>
      <c r="AC789" s="216"/>
      <c r="AD789" s="220" t="str">
        <f>IF(AF787&lt;&gt;"",IF(AF787="W","L","W"),"")</f>
        <v/>
      </c>
      <c r="AE789" s="221"/>
      <c r="AF789" s="228"/>
      <c r="AG789" s="229"/>
      <c r="AH789" s="227" t="str">
        <f>IF($D783="1P",IF(L802=L804,IF(J802=J804,IF(H802&lt;&gt;"",IF(H802&gt;H804,"W","L"),""),IF(J802&gt;J804,"W","L")),IF(L802&gt;L804,"W","L")),IF(Z806=Z808,IF(X806=X808,IF(V806&lt;&gt;"",IF(V806&gt;V808,"W","L"),""),IF(X806&gt;X808,"W","L")),IF(Z806&gt;Z808,"W","L")))</f>
        <v/>
      </c>
      <c r="AI789" s="221"/>
      <c r="AJ789" s="227" t="str">
        <f>IF($D783="1P",IF(Z798=Z800,IF(X798=X800,IF(V798&lt;&gt;"",IF(V798&gt;V800,"W","L"),""),IF(X798&gt;X800,"W","L")),IF(Z798&gt;Z800,"W","L")),IF(L802=L804,IF(J802=J804,IF(H802&lt;&gt;"",IF(H802&gt;H804,"W","L"),""),IF(J802&gt;J804,"W","L")),IF(L802&gt;L804,"W","L")))</f>
        <v/>
      </c>
      <c r="AK789" s="237"/>
      <c r="AL789" s="239" t="str">
        <f>IF(OR(COUNTIF(AD789:AJ789,"W"),COUNTIF(AD789:AJ789,"L")),COUNTIF(AD789:AJ789,"W")*2+COUNTIF(AD789:AJ789,"L"),"")</f>
        <v/>
      </c>
      <c r="AM789" s="240"/>
      <c r="AN789" s="242" t="str">
        <f>IF(AL789&lt;&gt;"",RANK(AL789,AL787:AL793,0),"")</f>
        <v/>
      </c>
      <c r="AO789" s="243"/>
      <c r="AQ789" s="126"/>
      <c r="AR789" s="126"/>
      <c r="AS789" s="126"/>
      <c r="AT789" s="126"/>
      <c r="AU789" s="126"/>
      <c r="AV789" s="126"/>
      <c r="AW789" s="126"/>
      <c r="AX789" s="126"/>
      <c r="AY789" s="126"/>
      <c r="AZ789" s="126"/>
      <c r="BA789" s="126"/>
      <c r="BB789" s="126"/>
      <c r="BC789" s="126"/>
    </row>
    <row r="790" spans="1:84" ht="11.25" customHeight="1" thickBot="1">
      <c r="A790" s="212"/>
      <c r="B790" s="213"/>
      <c r="C790" s="217"/>
      <c r="D790" s="218"/>
      <c r="E790" s="218"/>
      <c r="F790" s="218"/>
      <c r="G790" s="218"/>
      <c r="H790" s="218"/>
      <c r="I790" s="218"/>
      <c r="J790" s="218"/>
      <c r="K790" s="218"/>
      <c r="L790" s="218"/>
      <c r="M790" s="218"/>
      <c r="N790" s="218"/>
      <c r="O790" s="218"/>
      <c r="P790" s="218"/>
      <c r="Q790" s="218"/>
      <c r="R790" s="218"/>
      <c r="S790" s="218"/>
      <c r="T790" s="218"/>
      <c r="U790" s="218"/>
      <c r="V790" s="218"/>
      <c r="W790" s="218"/>
      <c r="X790" s="218"/>
      <c r="Y790" s="218"/>
      <c r="Z790" s="218"/>
      <c r="AA790" s="218"/>
      <c r="AB790" s="218"/>
      <c r="AC790" s="219"/>
      <c r="AD790" s="232"/>
      <c r="AE790" s="233"/>
      <c r="AF790" s="235"/>
      <c r="AG790" s="236"/>
      <c r="AH790" s="234"/>
      <c r="AI790" s="233"/>
      <c r="AJ790" s="234"/>
      <c r="AK790" s="238"/>
      <c r="AL790" s="241"/>
      <c r="AM790" s="240"/>
      <c r="AN790" s="258"/>
      <c r="AO790" s="243"/>
      <c r="AQ790" s="127"/>
      <c r="AR790" s="127"/>
      <c r="AS790" s="127"/>
      <c r="AT790" s="127"/>
      <c r="AU790" s="127"/>
      <c r="AV790" s="127"/>
      <c r="AW790" s="127"/>
      <c r="AX790" s="127"/>
      <c r="AY790" s="127"/>
      <c r="AZ790" s="127"/>
      <c r="BA790" s="127"/>
      <c r="BB790" s="127"/>
      <c r="BC790" s="127"/>
      <c r="BD790" s="40"/>
      <c r="BE790" s="40"/>
      <c r="BF790" s="40"/>
      <c r="BG790" s="40"/>
      <c r="BH790" s="40"/>
      <c r="BI790" s="40"/>
      <c r="BJ790" s="40"/>
      <c r="BK790" s="40"/>
      <c r="BL790" s="40"/>
      <c r="BM790" s="40"/>
      <c r="BN790" s="40"/>
      <c r="BO790" s="40"/>
      <c r="BP790" s="40"/>
      <c r="BQ790" s="40"/>
      <c r="BR790" s="40"/>
      <c r="BS790" s="40"/>
      <c r="BT790" s="40"/>
      <c r="BU790" s="40"/>
      <c r="BV790" s="40"/>
      <c r="BW790" s="40"/>
      <c r="BX790" s="40"/>
      <c r="BY790" s="40"/>
      <c r="BZ790" s="40"/>
      <c r="CA790" s="40"/>
      <c r="CB790" s="40"/>
      <c r="CC790" s="40"/>
      <c r="CD790" s="40"/>
      <c r="CE790" s="40"/>
    </row>
    <row r="791" spans="1:84" ht="11.25" customHeight="1">
      <c r="A791" s="210" t="str">
        <f>AH785</f>
        <v>C</v>
      </c>
      <c r="B791" s="211"/>
      <c r="C791" s="214"/>
      <c r="D791" s="215"/>
      <c r="E791" s="215"/>
      <c r="F791" s="215"/>
      <c r="G791" s="215"/>
      <c r="H791" s="215"/>
      <c r="I791" s="215"/>
      <c r="J791" s="215"/>
      <c r="K791" s="215"/>
      <c r="L791" s="215"/>
      <c r="M791" s="215"/>
      <c r="N791" s="215"/>
      <c r="O791" s="215"/>
      <c r="P791" s="215"/>
      <c r="Q791" s="215"/>
      <c r="R791" s="215"/>
      <c r="S791" s="215"/>
      <c r="T791" s="215"/>
      <c r="U791" s="215"/>
      <c r="V791" s="215"/>
      <c r="W791" s="215"/>
      <c r="X791" s="215"/>
      <c r="Y791" s="215"/>
      <c r="Z791" s="215"/>
      <c r="AA791" s="215"/>
      <c r="AB791" s="215"/>
      <c r="AC791" s="216"/>
      <c r="AD791" s="220" t="str">
        <f>IF(AH787&lt;&gt;"",IF(AH787="W","L","W"),"")</f>
        <v/>
      </c>
      <c r="AE791" s="221"/>
      <c r="AF791" s="227" t="str">
        <f>IF(AH789&lt;&gt;"",IF(AH789="W","L","W"),"")</f>
        <v/>
      </c>
      <c r="AG791" s="221"/>
      <c r="AH791" s="228"/>
      <c r="AI791" s="229"/>
      <c r="AJ791" s="227" t="str">
        <f>IF($D783="1P",IF(Z806=Z808,IF(X806=X808,IF(V806&lt;&gt;"",IF(V806&gt;V808,"W","L"),""),IF(X806&gt;X808,"W","L")),IF(Z806&gt;Z808,"W","L")),IF(Z798=Z800,IF(X798=X800,IF(V798&lt;&gt;"",IF(V798&gt;V800,"W","L"),""),IF(X798&gt;X800,"W","L")),IF(Z798&gt;Z800,"W","L")))</f>
        <v/>
      </c>
      <c r="AK791" s="237"/>
      <c r="AL791" s="239" t="str">
        <f>IF(OR(COUNTIF(AD791:AJ791,"W"),COUNTIF(AD791:AJ791,"L")),COUNTIF(AD791:AJ791,"W")*2+COUNTIF(AD791:AJ791,"L"),"")</f>
        <v/>
      </c>
      <c r="AM791" s="240"/>
      <c r="AN791" s="242" t="str">
        <f>IF(AL791&lt;&gt;"",RANK(AL791,AL787:AL793,0),"")</f>
        <v/>
      </c>
      <c r="AO791" s="243"/>
      <c r="AQ791" s="154" t="str">
        <f>CONCATENATE($A785," ",$D785,","," ",$F783)</f>
        <v>Group: 13, Men's Singles</v>
      </c>
      <c r="AR791" s="155"/>
      <c r="AS791" s="155"/>
      <c r="AT791" s="155"/>
      <c r="AU791" s="155"/>
      <c r="AV791" s="155"/>
      <c r="AW791" s="155"/>
      <c r="AX791" s="155"/>
      <c r="AY791" s="155"/>
      <c r="AZ791" s="155"/>
      <c r="BA791" s="155"/>
      <c r="BB791" s="155"/>
      <c r="BC791" s="156"/>
      <c r="BD791" s="163">
        <f>A802</f>
        <v>2</v>
      </c>
      <c r="BE791" s="164"/>
      <c r="BF791" s="183" t="str">
        <f>C802</f>
        <v>B</v>
      </c>
      <c r="BG791" s="185" t="str">
        <f>IF(VLOOKUP($BF791,$A787:$C793,3,FALSE)=0,"",CONCATENATE(VLOOKUP(VLOOKUP($BF791,$A787:$C793,3,FALSE),Players!$C:$G,4,FALSE)," ",VLOOKUP($BF791,$A787:$C793,3,FALSE)," ",IF(ISERROR(VLOOKUP(VLOOKUP($BF791,$A787:$C793,3,FALSE),Players!$C:$G,5,FALSE)),"()",CONCATENATE("(",VLOOKUP(VLOOKUP($BF791,$A787:$C793,3,FALSE),Players!$C:$G,5,FALSE),")"))))</f>
        <v/>
      </c>
      <c r="BH791" s="186"/>
      <c r="BI791" s="186"/>
      <c r="BJ791" s="186"/>
      <c r="BK791" s="186"/>
      <c r="BL791" s="186"/>
      <c r="BM791" s="186"/>
      <c r="BN791" s="186"/>
      <c r="BO791" s="186"/>
      <c r="BP791" s="186"/>
      <c r="BQ791" s="186"/>
      <c r="BR791" s="186"/>
      <c r="BS791" s="186"/>
      <c r="BT791" s="186"/>
      <c r="BU791" s="187"/>
      <c r="BV791" s="170" t="str">
        <f>IF(D802&lt;&gt;"",D802,"")</f>
        <v/>
      </c>
      <c r="BW791" s="171"/>
      <c r="BX791" s="170" t="str">
        <f>IF(F802&lt;&gt;"",F802,"")</f>
        <v/>
      </c>
      <c r="BY791" s="171"/>
      <c r="BZ791" s="170" t="str">
        <f>IF(H802&lt;&gt;"",H802,"")</f>
        <v/>
      </c>
      <c r="CA791" s="171"/>
      <c r="CB791" s="170" t="str">
        <f>IF(J802&lt;&gt;"",J802,"")</f>
        <v/>
      </c>
      <c r="CC791" s="171"/>
      <c r="CD791" s="170" t="str">
        <f>IF(L802&lt;&gt;"",L802,"")</f>
        <v/>
      </c>
      <c r="CE791" s="171"/>
      <c r="CF791" s="174" t="str">
        <f>IF($CD791=$CD793,IF($CB791=$CB793,IF($BZ791&lt;&gt;"",IF($BZ791&gt;$BZ793,"W","L"),""),IF($CB791&gt;$CB793,"W","L")),IF($CD791&gt;$CD793,"W","L"))</f>
        <v/>
      </c>
    </row>
    <row r="792" spans="1:84" ht="11.25" customHeight="1">
      <c r="A792" s="212"/>
      <c r="B792" s="213"/>
      <c r="C792" s="217"/>
      <c r="D792" s="218"/>
      <c r="E792" s="218"/>
      <c r="F792" s="218"/>
      <c r="G792" s="218"/>
      <c r="H792" s="218"/>
      <c r="I792" s="218"/>
      <c r="J792" s="218"/>
      <c r="K792" s="218"/>
      <c r="L792" s="218"/>
      <c r="M792" s="218"/>
      <c r="N792" s="218"/>
      <c r="O792" s="218"/>
      <c r="P792" s="218"/>
      <c r="Q792" s="218"/>
      <c r="R792" s="218"/>
      <c r="S792" s="218"/>
      <c r="T792" s="218"/>
      <c r="U792" s="218"/>
      <c r="V792" s="218"/>
      <c r="W792" s="218"/>
      <c r="X792" s="218"/>
      <c r="Y792" s="218"/>
      <c r="Z792" s="218"/>
      <c r="AA792" s="218"/>
      <c r="AB792" s="218"/>
      <c r="AC792" s="219"/>
      <c r="AD792" s="232"/>
      <c r="AE792" s="233"/>
      <c r="AF792" s="234"/>
      <c r="AG792" s="233"/>
      <c r="AH792" s="235"/>
      <c r="AI792" s="236"/>
      <c r="AJ792" s="234"/>
      <c r="AK792" s="238"/>
      <c r="AL792" s="241"/>
      <c r="AM792" s="240"/>
      <c r="AN792" s="244"/>
      <c r="AO792" s="245"/>
      <c r="AQ792" s="157"/>
      <c r="AR792" s="158"/>
      <c r="AS792" s="158"/>
      <c r="AT792" s="158"/>
      <c r="AU792" s="158"/>
      <c r="AV792" s="158"/>
      <c r="AW792" s="158"/>
      <c r="AX792" s="158"/>
      <c r="AY792" s="158"/>
      <c r="AZ792" s="158"/>
      <c r="BA792" s="158"/>
      <c r="BB792" s="158"/>
      <c r="BC792" s="159"/>
      <c r="BD792" s="165"/>
      <c r="BE792" s="166"/>
      <c r="BF792" s="184"/>
      <c r="BG792" s="188"/>
      <c r="BH792" s="189"/>
      <c r="BI792" s="189"/>
      <c r="BJ792" s="189"/>
      <c r="BK792" s="189"/>
      <c r="BL792" s="189"/>
      <c r="BM792" s="189"/>
      <c r="BN792" s="189"/>
      <c r="BO792" s="189"/>
      <c r="BP792" s="189"/>
      <c r="BQ792" s="189"/>
      <c r="BR792" s="189"/>
      <c r="BS792" s="189"/>
      <c r="BT792" s="189"/>
      <c r="BU792" s="190"/>
      <c r="BV792" s="172"/>
      <c r="BW792" s="173"/>
      <c r="BX792" s="172"/>
      <c r="BY792" s="173"/>
      <c r="BZ792" s="172"/>
      <c r="CA792" s="173"/>
      <c r="CB792" s="172"/>
      <c r="CC792" s="173"/>
      <c r="CD792" s="172"/>
      <c r="CE792" s="173"/>
      <c r="CF792" s="174"/>
    </row>
    <row r="793" spans="1:84" ht="11.25" customHeight="1">
      <c r="A793" s="210" t="str">
        <f>AJ785</f>
        <v>D</v>
      </c>
      <c r="B793" s="211"/>
      <c r="C793" s="214"/>
      <c r="D793" s="215"/>
      <c r="E793" s="215"/>
      <c r="F793" s="215"/>
      <c r="G793" s="215"/>
      <c r="H793" s="215"/>
      <c r="I793" s="215"/>
      <c r="J793" s="215"/>
      <c r="K793" s="215"/>
      <c r="L793" s="215"/>
      <c r="M793" s="215"/>
      <c r="N793" s="215"/>
      <c r="O793" s="215"/>
      <c r="P793" s="215"/>
      <c r="Q793" s="215"/>
      <c r="R793" s="215"/>
      <c r="S793" s="215"/>
      <c r="T793" s="215"/>
      <c r="U793" s="215"/>
      <c r="V793" s="215"/>
      <c r="W793" s="215"/>
      <c r="X793" s="215"/>
      <c r="Y793" s="215"/>
      <c r="Z793" s="215"/>
      <c r="AA793" s="215"/>
      <c r="AB793" s="215"/>
      <c r="AC793" s="216"/>
      <c r="AD793" s="220" t="str">
        <f>IF(AJ787&lt;&gt;"",IF(AJ787="W","L","W"),"")</f>
        <v/>
      </c>
      <c r="AE793" s="221"/>
      <c r="AF793" s="224" t="str">
        <f>IF(AJ789&lt;&gt;"",IF(AJ789="W","L","W"),"")</f>
        <v/>
      </c>
      <c r="AG793" s="225"/>
      <c r="AH793" s="227" t="str">
        <f>IF(AJ791&lt;&gt;"",IF(AJ791="W","L","W"),"")</f>
        <v/>
      </c>
      <c r="AI793" s="221"/>
      <c r="AJ793" s="228"/>
      <c r="AK793" s="229"/>
      <c r="AL793" s="239" t="str">
        <f>IF(OR(COUNTIF(AD793:AJ793,"W"),COUNTIF(AD793:AJ793,"L")),COUNTIF(AD793:AJ793,"W")*2+COUNTIF(AD793:AJ793,"L"),"")</f>
        <v/>
      </c>
      <c r="AM793" s="240"/>
      <c r="AN793" s="242" t="str">
        <f>IF(AL793&lt;&gt;"",RANK(AL793,AL787:AL793,0),"")</f>
        <v/>
      </c>
      <c r="AO793" s="243"/>
      <c r="AQ793" s="157"/>
      <c r="AR793" s="158"/>
      <c r="AS793" s="158"/>
      <c r="AT793" s="158"/>
      <c r="AU793" s="158"/>
      <c r="AV793" s="158"/>
      <c r="AW793" s="158"/>
      <c r="AX793" s="158"/>
      <c r="AY793" s="158"/>
      <c r="AZ793" s="158"/>
      <c r="BA793" s="158"/>
      <c r="BB793" s="158"/>
      <c r="BC793" s="159"/>
      <c r="BD793" s="165"/>
      <c r="BE793" s="166"/>
      <c r="BF793" s="175" t="str">
        <f>C804</f>
        <v>D</v>
      </c>
      <c r="BG793" s="177" t="str">
        <f>IF(VLOOKUP($BF793,$A787:$C793,3,FALSE)=0,"",CONCATENATE(VLOOKUP(VLOOKUP($BF793,$A787:$C793,3,FALSE),Players!$C:$G,4,FALSE)," ",VLOOKUP($BF793,$A787:$C793,3,FALSE)," ",IF(ISERROR(VLOOKUP(VLOOKUP($BF793,$A787:$C793,3,FALSE),Players!$C:$G,5,FALSE)),"()",CONCATENATE("(",VLOOKUP(VLOOKUP($BF793,$A787:$C793,3,FALSE),Players!$C:$G,5,FALSE),")"))))</f>
        <v/>
      </c>
      <c r="BH793" s="178"/>
      <c r="BI793" s="178"/>
      <c r="BJ793" s="178"/>
      <c r="BK793" s="178"/>
      <c r="BL793" s="178"/>
      <c r="BM793" s="178"/>
      <c r="BN793" s="178"/>
      <c r="BO793" s="178"/>
      <c r="BP793" s="178"/>
      <c r="BQ793" s="178"/>
      <c r="BR793" s="178"/>
      <c r="BS793" s="178"/>
      <c r="BT793" s="178"/>
      <c r="BU793" s="179"/>
      <c r="BV793" s="150" t="str">
        <f>IF(D804&lt;&gt;"",D804,"")</f>
        <v/>
      </c>
      <c r="BW793" s="151"/>
      <c r="BX793" s="150" t="str">
        <f>IF(F804&lt;&gt;"",F804,"")</f>
        <v/>
      </c>
      <c r="BY793" s="151"/>
      <c r="BZ793" s="150" t="str">
        <f>IF(H804&lt;&gt;"",H804,"")</f>
        <v/>
      </c>
      <c r="CA793" s="151"/>
      <c r="CB793" s="150" t="str">
        <f>IF(J804&lt;&gt;"",J804,"")</f>
        <v/>
      </c>
      <c r="CC793" s="151"/>
      <c r="CD793" s="150" t="str">
        <f>IF(L804&lt;&gt;"",L804,"")</f>
        <v/>
      </c>
      <c r="CE793" s="151"/>
      <c r="CF793" s="174" t="str">
        <f>IF($CF791&lt;&gt;"",IF(CF791="W","L","W"),"")</f>
        <v/>
      </c>
    </row>
    <row r="794" spans="1:84" ht="11.25" customHeight="1" thickBot="1">
      <c r="A794" s="212"/>
      <c r="B794" s="213"/>
      <c r="C794" s="217"/>
      <c r="D794" s="218"/>
      <c r="E794" s="218"/>
      <c r="F794" s="218"/>
      <c r="G794" s="218"/>
      <c r="H794" s="218"/>
      <c r="I794" s="218"/>
      <c r="J794" s="218"/>
      <c r="K794" s="218"/>
      <c r="L794" s="218"/>
      <c r="M794" s="218"/>
      <c r="N794" s="218"/>
      <c r="O794" s="218"/>
      <c r="P794" s="218"/>
      <c r="Q794" s="218"/>
      <c r="R794" s="218"/>
      <c r="S794" s="218"/>
      <c r="T794" s="218"/>
      <c r="U794" s="218"/>
      <c r="V794" s="218"/>
      <c r="W794" s="218"/>
      <c r="X794" s="218"/>
      <c r="Y794" s="218"/>
      <c r="Z794" s="218"/>
      <c r="AA794" s="218"/>
      <c r="AB794" s="218"/>
      <c r="AC794" s="219"/>
      <c r="AD794" s="222"/>
      <c r="AE794" s="223"/>
      <c r="AF794" s="226"/>
      <c r="AG794" s="223"/>
      <c r="AH794" s="226"/>
      <c r="AI794" s="223"/>
      <c r="AJ794" s="230"/>
      <c r="AK794" s="231"/>
      <c r="AL794" s="246"/>
      <c r="AM794" s="247"/>
      <c r="AN794" s="248"/>
      <c r="AO794" s="249"/>
      <c r="AQ794" s="160"/>
      <c r="AR794" s="161"/>
      <c r="AS794" s="161"/>
      <c r="AT794" s="161"/>
      <c r="AU794" s="161"/>
      <c r="AV794" s="161"/>
      <c r="AW794" s="161"/>
      <c r="AX794" s="161"/>
      <c r="AY794" s="161"/>
      <c r="AZ794" s="161"/>
      <c r="BA794" s="161"/>
      <c r="BB794" s="161"/>
      <c r="BC794" s="162"/>
      <c r="BD794" s="167"/>
      <c r="BE794" s="168"/>
      <c r="BF794" s="176"/>
      <c r="BG794" s="180"/>
      <c r="BH794" s="181"/>
      <c r="BI794" s="181"/>
      <c r="BJ794" s="181"/>
      <c r="BK794" s="181"/>
      <c r="BL794" s="181"/>
      <c r="BM794" s="181"/>
      <c r="BN794" s="181"/>
      <c r="BO794" s="181"/>
      <c r="BP794" s="181"/>
      <c r="BQ794" s="181"/>
      <c r="BR794" s="181"/>
      <c r="BS794" s="181"/>
      <c r="BT794" s="181"/>
      <c r="BU794" s="182"/>
      <c r="BV794" s="152"/>
      <c r="BW794" s="153"/>
      <c r="BX794" s="152"/>
      <c r="BY794" s="153"/>
      <c r="BZ794" s="152"/>
      <c r="CA794" s="153"/>
      <c r="CB794" s="152"/>
      <c r="CC794" s="153"/>
      <c r="CD794" s="152"/>
      <c r="CE794" s="153"/>
      <c r="CF794" s="174"/>
    </row>
    <row r="795" spans="1:84" ht="11.25" customHeight="1">
      <c r="A795" s="42"/>
      <c r="R795" s="42"/>
      <c r="S795" s="42"/>
      <c r="W795" s="42"/>
      <c r="X795" s="43"/>
      <c r="Y795" s="43"/>
      <c r="Z795" s="43"/>
      <c r="AA795" s="43"/>
      <c r="AB795" s="3"/>
      <c r="AQ795" s="126"/>
      <c r="AR795" s="126"/>
      <c r="AS795" s="126"/>
      <c r="AT795" s="126"/>
      <c r="AU795" s="126"/>
      <c r="AV795" s="126"/>
      <c r="AW795" s="126"/>
      <c r="AX795" s="126"/>
      <c r="AY795" s="126"/>
      <c r="AZ795" s="126"/>
      <c r="BA795" s="126"/>
      <c r="BB795" s="126"/>
      <c r="BC795" s="126"/>
      <c r="BV795" s="169" t="str">
        <f>IF(CF791&lt;&gt;"",IF(AND(AND(BV791&gt;-1,BV793&gt;-1),OR(BV791&gt;10,BV793&gt;10),ABS(BV791-BV793)&gt;1,IF(OR(BV791&gt;11,BV793&gt;11),ABS(BV791-BV793)=2,TRUE),BV791=INT(BV791),BV793=INT(BV793)),"","Error"),"")</f>
        <v/>
      </c>
      <c r="BW795" s="169"/>
      <c r="BX795" s="169" t="str">
        <f>IF(CF791&lt;&gt;"",IF(AND(AND(BX791&gt;-1,BX793&gt;-1),OR(BX791&gt;10,BX793&gt;10),ABS(BX791-BX793)&gt;1,IF(OR(BX791&gt;11,BX793&gt;11),ABS(BX791-BX793)=2,TRUE),BX791=INT(BX791),BX793=INT(BX793)),"","Error"),"")</f>
        <v/>
      </c>
      <c r="BY795" s="169"/>
      <c r="BZ795" s="169" t="str">
        <f>IF(CF791&lt;&gt;"",IF(AND(AND(BZ791&gt;-1,BZ793&gt;-1),OR(BZ791&gt;10,BZ793&gt;10),ABS(BZ791-BZ793)&gt;1,IF(OR(BZ791&gt;11,BZ793&gt;11),ABS(BZ791-BZ793)=2,TRUE),BZ791=INT(BZ791),BZ793=INT(BZ793)),"","Error"),"")</f>
        <v/>
      </c>
      <c r="CA795" s="169"/>
      <c r="CB795" s="169" t="str">
        <f>IF(AND(CF791&lt;&gt;"",CB791&lt;&gt;""),IF(AND(AND(CB791&gt;-1,CB793&gt;-1),OR(CB791&gt;10,CB793&gt;10),ABS(CB791-CB793)&gt;1,IF(OR(CB791&gt;11,CB793&gt;11),ABS(CB791-CB793)=2,TRUE),CB791=INT(CB791),CB793=INT(CB793)),"","Error"),"")</f>
        <v/>
      </c>
      <c r="CC795" s="169"/>
      <c r="CD795" s="169" t="str">
        <f>IF(AND(CF791&lt;&gt;"",CD791&lt;&gt;""),IF(AND(AND(CD791&gt;-1,CD793&gt;-1),OR(CD791&gt;10,CD793&gt;10),ABS(CD791-CD793)&gt;1,IF(OR(CD791&gt;11,CD793&gt;11),ABS(CD791-CD793)=2,TRUE),CD791=INT(CD791),CD793=INT(CD793)),"","Error"),"")</f>
        <v/>
      </c>
      <c r="CE795" s="169"/>
    </row>
    <row r="796" spans="1:84" ht="11.25" customHeight="1">
      <c r="AQ796" s="126"/>
      <c r="AR796" s="126"/>
      <c r="AS796" s="126"/>
      <c r="AT796" s="126"/>
      <c r="AU796" s="126"/>
      <c r="AV796" s="126"/>
      <c r="AW796" s="126"/>
      <c r="AX796" s="126"/>
      <c r="AY796" s="126"/>
      <c r="AZ796" s="126"/>
      <c r="BA796" s="126"/>
      <c r="BB796" s="126"/>
      <c r="BC796" s="126"/>
    </row>
    <row r="797" spans="1:84" ht="11.25" customHeight="1" thickBot="1">
      <c r="AB797" s="3"/>
      <c r="AQ797" s="127"/>
      <c r="AR797" s="127"/>
      <c r="AS797" s="127"/>
      <c r="AT797" s="127"/>
      <c r="AU797" s="127"/>
      <c r="AV797" s="127"/>
      <c r="AW797" s="127"/>
      <c r="AX797" s="127"/>
      <c r="AY797" s="127"/>
      <c r="AZ797" s="127"/>
      <c r="BA797" s="127"/>
      <c r="BB797" s="127"/>
      <c r="BC797" s="127"/>
      <c r="BD797" s="40"/>
      <c r="BE797" s="40"/>
      <c r="BF797" s="40"/>
      <c r="BG797" s="40"/>
      <c r="BH797" s="40"/>
      <c r="BI797" s="40"/>
      <c r="BJ797" s="40"/>
      <c r="BK797" s="40"/>
      <c r="BL797" s="40"/>
      <c r="BM797" s="40"/>
      <c r="BN797" s="40"/>
      <c r="BO797" s="40"/>
      <c r="BP797" s="40"/>
      <c r="BQ797" s="40"/>
      <c r="BR797" s="40"/>
      <c r="BS797" s="40"/>
      <c r="BT797" s="40"/>
      <c r="BU797" s="40"/>
      <c r="BV797" s="40"/>
      <c r="BW797" s="40"/>
      <c r="BX797" s="40"/>
      <c r="BY797" s="40"/>
      <c r="BZ797" s="40"/>
      <c r="CA797" s="40"/>
      <c r="CB797" s="40"/>
      <c r="CC797" s="40"/>
      <c r="CD797" s="40"/>
      <c r="CE797" s="40"/>
    </row>
    <row r="798" spans="1:84" ht="11.25" customHeight="1">
      <c r="A798" s="170">
        <v>1</v>
      </c>
      <c r="B798" s="191"/>
      <c r="C798" s="183" t="str">
        <f>IF($D783="1P","A","A")</f>
        <v>A</v>
      </c>
      <c r="D798" s="197"/>
      <c r="E798" s="198"/>
      <c r="F798" s="197"/>
      <c r="G798" s="198"/>
      <c r="H798" s="197"/>
      <c r="I798" s="198"/>
      <c r="J798" s="197"/>
      <c r="K798" s="198"/>
      <c r="L798" s="197"/>
      <c r="M798" s="208"/>
      <c r="N798" s="69" t="str">
        <f>IF(CF781&lt;&gt;"",IF(CF781="W",IF(SUM(IF(D798&gt;D800,1,0),IF(F798&gt;F800,1,0),IF(H798&gt;H800,1,0),IF(J798&gt;J800,1,0),IF(L798&gt;L800,1,0))&lt;&gt;3,"E",""),""),"")</f>
        <v/>
      </c>
      <c r="O798" s="170">
        <v>4</v>
      </c>
      <c r="P798" s="191"/>
      <c r="Q798" s="183" t="str">
        <f>IF($D783="1P","B","C")</f>
        <v>C</v>
      </c>
      <c r="R798" s="197"/>
      <c r="S798" s="198"/>
      <c r="T798" s="197"/>
      <c r="U798" s="198"/>
      <c r="V798" s="197"/>
      <c r="W798" s="198"/>
      <c r="X798" s="197"/>
      <c r="Y798" s="198"/>
      <c r="Z798" s="197"/>
      <c r="AA798" s="208"/>
      <c r="AB798" s="69" t="str">
        <f>IF(CF811&lt;&gt;"",IF(CF811="W",IF(SUM(IF(R798&gt;R800,1,0),IF(T798&gt;T800,1,0),IF(V798&gt;V800,1,0),IF(X798&gt;X800,1,0),IF(Z798&gt;Z800,1,0))&lt;&gt;3,"E",""),""),"")</f>
        <v/>
      </c>
      <c r="AQ798" s="128"/>
      <c r="AR798" s="128"/>
      <c r="AS798" s="128"/>
      <c r="AT798" s="128"/>
      <c r="AU798" s="128"/>
      <c r="AV798" s="128"/>
      <c r="AW798" s="128"/>
      <c r="AX798" s="128"/>
      <c r="AY798" s="128"/>
      <c r="AZ798" s="128"/>
      <c r="BA798" s="128"/>
      <c r="BB798" s="128"/>
      <c r="BC798" s="128"/>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row>
    <row r="799" spans="1:84" ht="11.25" customHeight="1">
      <c r="A799" s="192"/>
      <c r="B799" s="193"/>
      <c r="C799" s="196"/>
      <c r="D799" s="199"/>
      <c r="E799" s="200"/>
      <c r="F799" s="199"/>
      <c r="G799" s="200"/>
      <c r="H799" s="199"/>
      <c r="I799" s="200"/>
      <c r="J799" s="199"/>
      <c r="K799" s="200"/>
      <c r="L799" s="199"/>
      <c r="M799" s="209"/>
      <c r="N799" s="69" t="str">
        <f>IF(CF781&lt;&gt;"",IF(ISERROR(AND(BV785="",BX785="",BZ785="",CB785="",CD785="")),"E",IF(AND(BV785="",BX785="",BZ785="",CB785="",CD785=""),"","E")),"")</f>
        <v/>
      </c>
      <c r="O799" s="192"/>
      <c r="P799" s="193"/>
      <c r="Q799" s="196"/>
      <c r="R799" s="199"/>
      <c r="S799" s="200"/>
      <c r="T799" s="199"/>
      <c r="U799" s="200"/>
      <c r="V799" s="199"/>
      <c r="W799" s="200"/>
      <c r="X799" s="199"/>
      <c r="Y799" s="200"/>
      <c r="Z799" s="199"/>
      <c r="AA799" s="209"/>
      <c r="AB799" s="69" t="str">
        <f>IF(CF811&lt;&gt;"",IF(ISERROR(AND(BV815="",BX815="",BZ815="",CB815="",CD815="")),"E",IF(AND(BV815="",BX815="",BZ815="",CB815="",CD815=""),"","E")),"")</f>
        <v/>
      </c>
      <c r="AQ799" s="126"/>
      <c r="AR799" s="126"/>
      <c r="AS799" s="126"/>
      <c r="AT799" s="126"/>
      <c r="AU799" s="126"/>
      <c r="AV799" s="126"/>
      <c r="AW799" s="126"/>
      <c r="AX799" s="126"/>
      <c r="AY799" s="126"/>
      <c r="AZ799" s="126"/>
      <c r="BA799" s="126"/>
      <c r="BB799" s="126"/>
      <c r="BC799" s="126"/>
    </row>
    <row r="800" spans="1:84" ht="11.25" customHeight="1" thickBot="1">
      <c r="A800" s="192"/>
      <c r="B800" s="193"/>
      <c r="C800" s="175" t="str">
        <f>IF($D783="1P","D","C")</f>
        <v>C</v>
      </c>
      <c r="D800" s="201"/>
      <c r="E800" s="202"/>
      <c r="F800" s="201"/>
      <c r="G800" s="202"/>
      <c r="H800" s="201"/>
      <c r="I800" s="202"/>
      <c r="J800" s="201"/>
      <c r="K800" s="202"/>
      <c r="L800" s="201"/>
      <c r="M800" s="205"/>
      <c r="N800" s="69" t="str">
        <f>IF(CF781&lt;&gt;"",IF(ISERROR(AND(BV785="",BX785="",BZ785="",CB785="",CD785="")),"E",IF(AND(BV785="",BX785="",BZ785="",CB785="",CD785=""),"","E")),"")</f>
        <v/>
      </c>
      <c r="O800" s="192"/>
      <c r="P800" s="193"/>
      <c r="Q800" s="175" t="str">
        <f>IF($D783="1P","D","D")</f>
        <v>D</v>
      </c>
      <c r="R800" s="201"/>
      <c r="S800" s="202"/>
      <c r="T800" s="201"/>
      <c r="U800" s="202"/>
      <c r="V800" s="201"/>
      <c r="W800" s="202"/>
      <c r="X800" s="201"/>
      <c r="Y800" s="202"/>
      <c r="Z800" s="201"/>
      <c r="AA800" s="205"/>
      <c r="AB800" s="69" t="str">
        <f>IF(CF811&lt;&gt;"",IF(ISERROR(AND(BV815="",BX815="",BZ815="",CB815="",CD815="")),"E",IF(AND(BV815="",BX815="",BZ815="",CB815="",CD815=""),"","E")),"")</f>
        <v/>
      </c>
      <c r="AP800" s="2"/>
      <c r="AQ800" s="127"/>
      <c r="AR800" s="127"/>
      <c r="AS800" s="127"/>
      <c r="AT800" s="127"/>
      <c r="AU800" s="127"/>
      <c r="AV800" s="127"/>
      <c r="AW800" s="127"/>
      <c r="AX800" s="127"/>
      <c r="AY800" s="127"/>
      <c r="AZ800" s="127"/>
      <c r="BA800" s="127"/>
      <c r="BB800" s="127"/>
      <c r="BC800" s="127"/>
      <c r="BD800" s="40"/>
      <c r="BE800" s="40"/>
      <c r="BF800" s="40"/>
      <c r="BG800" s="40"/>
      <c r="BH800" s="40"/>
      <c r="BI800" s="40"/>
      <c r="BJ800" s="40"/>
      <c r="BK800" s="40"/>
      <c r="BL800" s="40"/>
      <c r="BM800" s="40"/>
      <c r="BN800" s="40"/>
      <c r="BO800" s="40"/>
      <c r="BP800" s="40"/>
      <c r="BQ800" s="40"/>
      <c r="BR800" s="40"/>
      <c r="BS800" s="40"/>
      <c r="BT800" s="40"/>
      <c r="BU800" s="40"/>
      <c r="BV800" s="40"/>
      <c r="BW800" s="40"/>
      <c r="BX800" s="40"/>
      <c r="BY800" s="40"/>
      <c r="BZ800" s="40"/>
      <c r="CA800" s="40"/>
      <c r="CB800" s="40"/>
      <c r="CC800" s="40"/>
      <c r="CD800" s="40"/>
      <c r="CE800" s="40"/>
    </row>
    <row r="801" spans="1:84" ht="11.25" customHeight="1" thickBot="1">
      <c r="A801" s="194"/>
      <c r="B801" s="195"/>
      <c r="C801" s="207"/>
      <c r="D801" s="203"/>
      <c r="E801" s="204"/>
      <c r="F801" s="203"/>
      <c r="G801" s="204"/>
      <c r="H801" s="203"/>
      <c r="I801" s="204"/>
      <c r="J801" s="203"/>
      <c r="K801" s="204"/>
      <c r="L801" s="203"/>
      <c r="M801" s="206"/>
      <c r="N801" s="69" t="str">
        <f>IF(CF783&lt;&gt;"",IF(CF783="W",IF(SUM(IF(D800&gt;D798,1,0),IF(F800&gt;F798,1,0),IF(H800&gt;H798,1,0),IF(J800&gt;J798,1,0),IF(L800&gt;L798,1,0))&lt;&gt;3,"E",""),""),"")</f>
        <v/>
      </c>
      <c r="O801" s="194"/>
      <c r="P801" s="195"/>
      <c r="Q801" s="207"/>
      <c r="R801" s="203"/>
      <c r="S801" s="204"/>
      <c r="T801" s="203"/>
      <c r="U801" s="204"/>
      <c r="V801" s="203"/>
      <c r="W801" s="204"/>
      <c r="X801" s="203"/>
      <c r="Y801" s="204"/>
      <c r="Z801" s="203"/>
      <c r="AA801" s="206"/>
      <c r="AB801" s="69" t="str">
        <f>IF(CF813&lt;&gt;"",IF(CF813="W",IF(SUM(IF(R800&gt;R798,1,0),IF(T800&gt;T798,1,0),IF(V800&gt;V798,1,0),IF(X800&gt;X798,1,0),IF(Z800&gt;Z798,1,0))&lt;&gt;3,"E",""),""),"")</f>
        <v/>
      </c>
      <c r="AC801" s="2"/>
      <c r="AD801" s="2"/>
      <c r="AE801" s="2"/>
      <c r="AF801" s="2"/>
      <c r="AG801" s="2"/>
      <c r="AH801" s="2"/>
      <c r="AI801" s="2"/>
      <c r="AJ801" s="2"/>
      <c r="AK801" s="2"/>
      <c r="AL801" s="2"/>
      <c r="AM801" s="2"/>
      <c r="AN801" s="2"/>
      <c r="AO801" s="2"/>
      <c r="AP801" s="2"/>
      <c r="AQ801" s="154" t="str">
        <f>CONCATENATE($A785," ",$D785,","," ",$F783)</f>
        <v>Group: 13, Men's Singles</v>
      </c>
      <c r="AR801" s="155"/>
      <c r="AS801" s="155"/>
      <c r="AT801" s="155"/>
      <c r="AU801" s="155"/>
      <c r="AV801" s="155"/>
      <c r="AW801" s="155"/>
      <c r="AX801" s="155"/>
      <c r="AY801" s="155"/>
      <c r="AZ801" s="155"/>
      <c r="BA801" s="155"/>
      <c r="BB801" s="155"/>
      <c r="BC801" s="156"/>
      <c r="BD801" s="163">
        <f>A806</f>
        <v>3</v>
      </c>
      <c r="BE801" s="164"/>
      <c r="BF801" s="183" t="str">
        <f>C806</f>
        <v>A</v>
      </c>
      <c r="BG801" s="185" t="str">
        <f>IF(VLOOKUP($BF801,$A787:$C793,3,FALSE)=0,"",CONCATENATE(VLOOKUP(VLOOKUP($BF801,$A787:$C793,3,FALSE),Players!$C:$G,4,FALSE)," ",VLOOKUP($BF801,$A787:$C793,3,FALSE)," ",IF(ISERROR(VLOOKUP(VLOOKUP($BF801,$A787:$C793,3,FALSE),Players!$C:$G,5,FALSE)),"()",CONCATENATE("(",VLOOKUP(VLOOKUP($BF801,$A787:$C793,3,FALSE),Players!$C:$G,5,FALSE),")"))))</f>
        <v/>
      </c>
      <c r="BH801" s="186"/>
      <c r="BI801" s="186"/>
      <c r="BJ801" s="186"/>
      <c r="BK801" s="186"/>
      <c r="BL801" s="186"/>
      <c r="BM801" s="186"/>
      <c r="BN801" s="186"/>
      <c r="BO801" s="186"/>
      <c r="BP801" s="186"/>
      <c r="BQ801" s="186"/>
      <c r="BR801" s="186"/>
      <c r="BS801" s="186"/>
      <c r="BT801" s="186"/>
      <c r="BU801" s="187"/>
      <c r="BV801" s="170" t="str">
        <f>IF(D806&lt;&gt;"",D806,"")</f>
        <v/>
      </c>
      <c r="BW801" s="171"/>
      <c r="BX801" s="170" t="str">
        <f>IF(F806&lt;&gt;"",F806,"")</f>
        <v/>
      </c>
      <c r="BY801" s="171"/>
      <c r="BZ801" s="170" t="str">
        <f>IF(H806&lt;&gt;"",H806,"")</f>
        <v/>
      </c>
      <c r="CA801" s="171"/>
      <c r="CB801" s="170" t="str">
        <f>IF(J806&lt;&gt;"",J806,"")</f>
        <v/>
      </c>
      <c r="CC801" s="171"/>
      <c r="CD801" s="170" t="str">
        <f>IF(L806&lt;&gt;"",L806,"")</f>
        <v/>
      </c>
      <c r="CE801" s="171"/>
      <c r="CF801" s="174" t="str">
        <f>IF($CD801=$CD803,IF($CB801=$CB803,IF($BZ801&lt;&gt;"",IF($BZ801&gt;$BZ803,"W","L"),""),IF($CB801&gt;$CB803,"W","L")),IF($CD801&gt;$CD803,"W","L"))</f>
        <v/>
      </c>
    </row>
    <row r="802" spans="1:84" ht="11.25" customHeight="1">
      <c r="A802" s="170">
        <v>2</v>
      </c>
      <c r="B802" s="191"/>
      <c r="C802" s="183" t="str">
        <f>IF($D783="1P","B","B")</f>
        <v>B</v>
      </c>
      <c r="D802" s="197"/>
      <c r="E802" s="198"/>
      <c r="F802" s="197"/>
      <c r="G802" s="198"/>
      <c r="H802" s="197"/>
      <c r="I802" s="198"/>
      <c r="J802" s="197"/>
      <c r="K802" s="198"/>
      <c r="L802" s="197"/>
      <c r="M802" s="208"/>
      <c r="N802" s="69" t="str">
        <f>IF(CF791&lt;&gt;"",IF(CF791="W",IF(SUM(IF(D802&gt;D804,1,0),IF(F802&gt;F804,1,0),IF(H802&gt;H804,1,0),IF(J802&gt;J804,1,0),IF(L802&gt;L804,1,0))&lt;&gt;3,"E",""),""),"")</f>
        <v/>
      </c>
      <c r="O802" s="170">
        <v>5</v>
      </c>
      <c r="P802" s="191"/>
      <c r="Q802" s="183" t="str">
        <f>IF($D783="1P","A","A")</f>
        <v>A</v>
      </c>
      <c r="R802" s="197"/>
      <c r="S802" s="198"/>
      <c r="T802" s="197"/>
      <c r="U802" s="198"/>
      <c r="V802" s="197"/>
      <c r="W802" s="198"/>
      <c r="X802" s="197"/>
      <c r="Y802" s="198"/>
      <c r="Z802" s="197"/>
      <c r="AA802" s="208"/>
      <c r="AB802" s="69" t="str">
        <f>IF(CF821&lt;&gt;"",IF(CF821="W",IF(SUM(IF(R802&gt;R804,1,0),IF(T802&gt;T804,1,0),IF(V802&gt;V804,1,0),IF(X802&gt;X804,1,0),IF(Z802&gt;Z804,1,0))&lt;&gt;3,"E",""),""),"")</f>
        <v/>
      </c>
      <c r="AP802" s="3"/>
      <c r="AQ802" s="157"/>
      <c r="AR802" s="158"/>
      <c r="AS802" s="158"/>
      <c r="AT802" s="158"/>
      <c r="AU802" s="158"/>
      <c r="AV802" s="158"/>
      <c r="AW802" s="158"/>
      <c r="AX802" s="158"/>
      <c r="AY802" s="158"/>
      <c r="AZ802" s="158"/>
      <c r="BA802" s="158"/>
      <c r="BB802" s="158"/>
      <c r="BC802" s="159"/>
      <c r="BD802" s="165"/>
      <c r="BE802" s="166"/>
      <c r="BF802" s="184"/>
      <c r="BG802" s="188"/>
      <c r="BH802" s="189"/>
      <c r="BI802" s="189"/>
      <c r="BJ802" s="189"/>
      <c r="BK802" s="189"/>
      <c r="BL802" s="189"/>
      <c r="BM802" s="189"/>
      <c r="BN802" s="189"/>
      <c r="BO802" s="189"/>
      <c r="BP802" s="189"/>
      <c r="BQ802" s="189"/>
      <c r="BR802" s="189"/>
      <c r="BS802" s="189"/>
      <c r="BT802" s="189"/>
      <c r="BU802" s="190"/>
      <c r="BV802" s="172"/>
      <c r="BW802" s="173"/>
      <c r="BX802" s="172"/>
      <c r="BY802" s="173"/>
      <c r="BZ802" s="172"/>
      <c r="CA802" s="173"/>
      <c r="CB802" s="172"/>
      <c r="CC802" s="173"/>
      <c r="CD802" s="172"/>
      <c r="CE802" s="173"/>
      <c r="CF802" s="174"/>
    </row>
    <row r="803" spans="1:84" ht="11.25" customHeight="1">
      <c r="A803" s="192"/>
      <c r="B803" s="193"/>
      <c r="C803" s="196"/>
      <c r="D803" s="199"/>
      <c r="E803" s="200"/>
      <c r="F803" s="199"/>
      <c r="G803" s="200"/>
      <c r="H803" s="199"/>
      <c r="I803" s="200"/>
      <c r="J803" s="199"/>
      <c r="K803" s="200"/>
      <c r="L803" s="199"/>
      <c r="M803" s="209"/>
      <c r="N803" s="69" t="str">
        <f>IF(CF791&lt;&gt;"",IF(ISERROR(AND(BV795="",BX795="",BZ795="",CB795="",CD795="")),"E",IF(AND(BV795="",BX795="",BZ795="",CB795="",CD795=""),"","E")),"")</f>
        <v/>
      </c>
      <c r="O803" s="192"/>
      <c r="P803" s="193"/>
      <c r="Q803" s="196"/>
      <c r="R803" s="199"/>
      <c r="S803" s="200"/>
      <c r="T803" s="199"/>
      <c r="U803" s="200"/>
      <c r="V803" s="199"/>
      <c r="W803" s="200"/>
      <c r="X803" s="199"/>
      <c r="Y803" s="200"/>
      <c r="Z803" s="199"/>
      <c r="AA803" s="209"/>
      <c r="AB803" s="69" t="str">
        <f>IF(CF821&lt;&gt;"",IF(ISERROR(AND(BV825="",BX825="",BZ825="",CB825="",CD825="")),"E",IF(AND(BV825="",BX825="",BZ825="",CB825="",CD825=""),"","E")),"")</f>
        <v/>
      </c>
      <c r="AP803" s="3"/>
      <c r="AQ803" s="157"/>
      <c r="AR803" s="158"/>
      <c r="AS803" s="158"/>
      <c r="AT803" s="158"/>
      <c r="AU803" s="158"/>
      <c r="AV803" s="158"/>
      <c r="AW803" s="158"/>
      <c r="AX803" s="158"/>
      <c r="AY803" s="158"/>
      <c r="AZ803" s="158"/>
      <c r="BA803" s="158"/>
      <c r="BB803" s="158"/>
      <c r="BC803" s="159"/>
      <c r="BD803" s="165"/>
      <c r="BE803" s="166"/>
      <c r="BF803" s="175" t="str">
        <f>C808</f>
        <v>B</v>
      </c>
      <c r="BG803" s="177" t="str">
        <f>IF(VLOOKUP($BF803,$A787:$C793,3,FALSE)=0,"",CONCATENATE(VLOOKUP(VLOOKUP($BF803,$A787:$C793,3,FALSE),Players!$C:$G,4,FALSE)," ",VLOOKUP($BF803,$A787:$C793,3,FALSE)," ",IF(ISERROR(VLOOKUP(VLOOKUP($BF803,$A787:$C793,3,FALSE),Players!$C:$G,5,FALSE)),"()",CONCATENATE("(",VLOOKUP(VLOOKUP($BF803,$A787:$C793,3,FALSE),Players!$C:$G,5,FALSE),")"))))</f>
        <v/>
      </c>
      <c r="BH803" s="178"/>
      <c r="BI803" s="178"/>
      <c r="BJ803" s="178"/>
      <c r="BK803" s="178"/>
      <c r="BL803" s="178"/>
      <c r="BM803" s="178"/>
      <c r="BN803" s="178"/>
      <c r="BO803" s="178"/>
      <c r="BP803" s="178"/>
      <c r="BQ803" s="178"/>
      <c r="BR803" s="178"/>
      <c r="BS803" s="178"/>
      <c r="BT803" s="178"/>
      <c r="BU803" s="179"/>
      <c r="BV803" s="150" t="str">
        <f>IF(D808&lt;&gt;"",D808,"")</f>
        <v/>
      </c>
      <c r="BW803" s="151"/>
      <c r="BX803" s="150" t="str">
        <f>IF(F808&lt;&gt;"",F808,"")</f>
        <v/>
      </c>
      <c r="BY803" s="151"/>
      <c r="BZ803" s="150" t="str">
        <f>IF(H808&lt;&gt;"",H808,"")</f>
        <v/>
      </c>
      <c r="CA803" s="151"/>
      <c r="CB803" s="150" t="str">
        <f>IF(J808&lt;&gt;"",J808,"")</f>
        <v/>
      </c>
      <c r="CC803" s="151"/>
      <c r="CD803" s="150" t="str">
        <f>IF(L808&lt;&gt;"",L808,"")</f>
        <v/>
      </c>
      <c r="CE803" s="151"/>
      <c r="CF803" s="174" t="str">
        <f>IF($CF801&lt;&gt;"",IF(CF801="W","L","W"),"")</f>
        <v/>
      </c>
    </row>
    <row r="804" spans="1:84" ht="11.25" customHeight="1" thickBot="1">
      <c r="A804" s="192"/>
      <c r="B804" s="193"/>
      <c r="C804" s="175" t="str">
        <f>IF($D783="1P","C","D")</f>
        <v>D</v>
      </c>
      <c r="D804" s="201"/>
      <c r="E804" s="202"/>
      <c r="F804" s="201"/>
      <c r="G804" s="202"/>
      <c r="H804" s="201"/>
      <c r="I804" s="202"/>
      <c r="J804" s="201"/>
      <c r="K804" s="202"/>
      <c r="L804" s="201"/>
      <c r="M804" s="205"/>
      <c r="N804" s="69" t="str">
        <f>IF(CF791&lt;&gt;"",IF(ISERROR(AND(BV795="",BX795="",BZ795="",CB795="",CD795="")),"E",IF(AND(BV795="",BX795="",BZ795="",CB795="",CD795=""),"","E")),"")</f>
        <v/>
      </c>
      <c r="O804" s="192"/>
      <c r="P804" s="193"/>
      <c r="Q804" s="175" t="str">
        <f>IF($D783="1P","B","D")</f>
        <v>D</v>
      </c>
      <c r="R804" s="201"/>
      <c r="S804" s="202"/>
      <c r="T804" s="201"/>
      <c r="U804" s="202"/>
      <c r="V804" s="201"/>
      <c r="W804" s="202"/>
      <c r="X804" s="201"/>
      <c r="Y804" s="202"/>
      <c r="Z804" s="201"/>
      <c r="AA804" s="205"/>
      <c r="AB804" s="69" t="str">
        <f>IF(CF821&lt;&gt;"",IF(ISERROR(AND(BV825="",BX825="",BZ825="",CB825="",CD825="")),"E",IF(AND(BV825="",BX825="",BZ825="",CB825="",CD825=""),"","E")),"")</f>
        <v/>
      </c>
      <c r="AP804" s="3"/>
      <c r="AQ804" s="160"/>
      <c r="AR804" s="161"/>
      <c r="AS804" s="161"/>
      <c r="AT804" s="161"/>
      <c r="AU804" s="161"/>
      <c r="AV804" s="161"/>
      <c r="AW804" s="161"/>
      <c r="AX804" s="161"/>
      <c r="AY804" s="161"/>
      <c r="AZ804" s="161"/>
      <c r="BA804" s="161"/>
      <c r="BB804" s="161"/>
      <c r="BC804" s="162"/>
      <c r="BD804" s="167"/>
      <c r="BE804" s="168"/>
      <c r="BF804" s="176"/>
      <c r="BG804" s="180"/>
      <c r="BH804" s="181"/>
      <c r="BI804" s="181"/>
      <c r="BJ804" s="181"/>
      <c r="BK804" s="181"/>
      <c r="BL804" s="181"/>
      <c r="BM804" s="181"/>
      <c r="BN804" s="181"/>
      <c r="BO804" s="181"/>
      <c r="BP804" s="181"/>
      <c r="BQ804" s="181"/>
      <c r="BR804" s="181"/>
      <c r="BS804" s="181"/>
      <c r="BT804" s="181"/>
      <c r="BU804" s="182"/>
      <c r="BV804" s="152"/>
      <c r="BW804" s="153"/>
      <c r="BX804" s="152"/>
      <c r="BY804" s="153"/>
      <c r="BZ804" s="152"/>
      <c r="CA804" s="153"/>
      <c r="CB804" s="152"/>
      <c r="CC804" s="153"/>
      <c r="CD804" s="152"/>
      <c r="CE804" s="153"/>
      <c r="CF804" s="174"/>
    </row>
    <row r="805" spans="1:84" ht="11.25" customHeight="1" thickBot="1">
      <c r="A805" s="194"/>
      <c r="B805" s="195"/>
      <c r="C805" s="207"/>
      <c r="D805" s="203"/>
      <c r="E805" s="204"/>
      <c r="F805" s="203"/>
      <c r="G805" s="204"/>
      <c r="H805" s="203"/>
      <c r="I805" s="204"/>
      <c r="J805" s="203"/>
      <c r="K805" s="204"/>
      <c r="L805" s="203"/>
      <c r="M805" s="206"/>
      <c r="N805" s="69" t="str">
        <f>IF(CF793&lt;&gt;"",IF(CF793="W",IF(SUM(IF(D804&gt;D802,1,0),IF(F804&gt;F802,1,0),IF(H804&gt;H802,1,0),IF(J804&gt;J802,1,0),IF(L804&gt;L802,1,0))&lt;&gt;3,"E",""),""),"")</f>
        <v/>
      </c>
      <c r="O805" s="194"/>
      <c r="P805" s="195"/>
      <c r="Q805" s="207"/>
      <c r="R805" s="203"/>
      <c r="S805" s="204"/>
      <c r="T805" s="203"/>
      <c r="U805" s="204"/>
      <c r="V805" s="203"/>
      <c r="W805" s="204"/>
      <c r="X805" s="203"/>
      <c r="Y805" s="204"/>
      <c r="Z805" s="203"/>
      <c r="AA805" s="206"/>
      <c r="AB805" s="69" t="str">
        <f>IF(CF823&lt;&gt;"",IF(CF823="W",IF(SUM(IF(R804&gt;R802,1,0),IF(T804&gt;T802,1,0),IF(V804&gt;V802,1,0),IF(X804&gt;X802,1,0),IF(Z804&gt;Z802,1,0))&lt;&gt;3,"E",""),""),"")</f>
        <v/>
      </c>
      <c r="AP805" s="3"/>
      <c r="AQ805" s="126"/>
      <c r="AR805" s="126"/>
      <c r="AS805" s="126"/>
      <c r="AT805" s="126"/>
      <c r="AU805" s="126"/>
      <c r="AV805" s="126"/>
      <c r="AW805" s="126"/>
      <c r="AX805" s="126"/>
      <c r="AY805" s="126"/>
      <c r="AZ805" s="126"/>
      <c r="BA805" s="126"/>
      <c r="BB805" s="126"/>
      <c r="BC805" s="126"/>
      <c r="BV805" s="169" t="str">
        <f>IF(CF801&lt;&gt;"",IF(AND(AND(BV801&gt;-1,BV803&gt;-1),OR(BV801&gt;10,BV803&gt;10),ABS(BV801-BV803)&gt;1,IF(OR(BV801&gt;11,BV803&gt;11),ABS(BV801-BV803)=2,TRUE),BV801=INT(BV801),BV803=INT(BV803)),"","Error"),"")</f>
        <v/>
      </c>
      <c r="BW805" s="169"/>
      <c r="BX805" s="169" t="str">
        <f>IF(CF801&lt;&gt;"",IF(AND(AND(BX801&gt;-1,BX803&gt;-1),OR(BX801&gt;10,BX803&gt;10),ABS(BX801-BX803)&gt;1,IF(OR(BX801&gt;11,BX803&gt;11),ABS(BX801-BX803)=2,TRUE),BX801=INT(BX801),BX803=INT(BX803)),"","Error"),"")</f>
        <v/>
      </c>
      <c r="BY805" s="169"/>
      <c r="BZ805" s="169" t="str">
        <f>IF(CF801&lt;&gt;"",IF(AND(AND(BZ801&gt;-1,BZ803&gt;-1),OR(BZ801&gt;10,BZ803&gt;10),ABS(BZ801-BZ803)&gt;1,IF(OR(BZ801&gt;11,BZ803&gt;11),ABS(BZ801-BZ803)=2,TRUE),BZ801=INT(BZ801),BZ803=INT(BZ803)),"","Error"),"")</f>
        <v/>
      </c>
      <c r="CA805" s="169"/>
      <c r="CB805" s="169" t="str">
        <f>IF(AND(CF801&lt;&gt;"",CB801&lt;&gt;""),IF(AND(AND(CB801&gt;-1,CB803&gt;-1),OR(CB801&gt;10,CB803&gt;10),ABS(CB801-CB803)&gt;1,IF(OR(CB801&gt;11,CB803&gt;11),ABS(CB801-CB803)=2,TRUE),CB801=INT(CB801),CB803=INT(CB803)),"","Error"),"")</f>
        <v/>
      </c>
      <c r="CC805" s="169"/>
      <c r="CD805" s="169" t="str">
        <f>IF(AND(CF801&lt;&gt;"",CD801&lt;&gt;""),IF(AND(AND(CD801&gt;-1,CD803&gt;-1),OR(CD801&gt;10,CD803&gt;10),ABS(CD801-CD803)&gt;1,IF(OR(CD801&gt;11,CD803&gt;11),ABS(CD801-CD803)=2,TRUE),CD801=INT(CD801),CD803=INT(CD803)),"","Error"),"")</f>
        <v/>
      </c>
      <c r="CE805" s="169"/>
    </row>
    <row r="806" spans="1:84" ht="11.25" customHeight="1">
      <c r="A806" s="170">
        <v>3</v>
      </c>
      <c r="B806" s="191"/>
      <c r="C806" s="183" t="str">
        <f>IF($D783="1P","A","A")</f>
        <v>A</v>
      </c>
      <c r="D806" s="197"/>
      <c r="E806" s="198"/>
      <c r="F806" s="197"/>
      <c r="G806" s="198"/>
      <c r="H806" s="197"/>
      <c r="I806" s="198"/>
      <c r="J806" s="197"/>
      <c r="K806" s="198"/>
      <c r="L806" s="197"/>
      <c r="M806" s="208"/>
      <c r="N806" s="69" t="str">
        <f>IF(CF801&lt;&gt;"",IF(CF801="W",IF(SUM(IF(D806&gt;D808,1,0),IF(F806&gt;F808,1,0),IF(H806&gt;H808,1,0),IF(J806&gt;J808,1,0),IF(L806&gt;L808,1,0))&lt;&gt;3,"E",""),""),"")</f>
        <v/>
      </c>
      <c r="O806" s="170">
        <v>6</v>
      </c>
      <c r="P806" s="191"/>
      <c r="Q806" s="183" t="str">
        <f>IF($D783="1P","C","B")</f>
        <v>B</v>
      </c>
      <c r="R806" s="197"/>
      <c r="S806" s="198"/>
      <c r="T806" s="197"/>
      <c r="U806" s="198"/>
      <c r="V806" s="197"/>
      <c r="W806" s="198"/>
      <c r="X806" s="197"/>
      <c r="Y806" s="198"/>
      <c r="Z806" s="197"/>
      <c r="AA806" s="208"/>
      <c r="AB806" s="69" t="str">
        <f>IF(CF831&lt;&gt;"",IF(CF831="W",IF(SUM(IF(R806&gt;R808,1,0),IF(T806&gt;T808,1,0),IF(V806&gt;V808,1,0),IF(X806&gt;X808,1,0),IF(Z806&gt;Z808,1,0))&lt;&gt;3,"E",""),""),"")</f>
        <v/>
      </c>
      <c r="AP806" s="3"/>
      <c r="AQ806" s="126"/>
      <c r="AR806" s="126"/>
      <c r="AS806" s="126"/>
      <c r="AT806" s="126"/>
      <c r="AU806" s="126"/>
      <c r="AV806" s="126"/>
      <c r="AW806" s="126"/>
      <c r="AX806" s="126"/>
      <c r="AY806" s="126"/>
      <c r="AZ806" s="126"/>
      <c r="BA806" s="126"/>
      <c r="BB806" s="126"/>
      <c r="BC806" s="126"/>
    </row>
    <row r="807" spans="1:84" ht="11.25" customHeight="1">
      <c r="A807" s="192"/>
      <c r="B807" s="193"/>
      <c r="C807" s="196"/>
      <c r="D807" s="199"/>
      <c r="E807" s="200"/>
      <c r="F807" s="199"/>
      <c r="G807" s="200"/>
      <c r="H807" s="199"/>
      <c r="I807" s="200"/>
      <c r="J807" s="199"/>
      <c r="K807" s="200"/>
      <c r="L807" s="199"/>
      <c r="M807" s="209"/>
      <c r="N807" s="69" t="str">
        <f>IF(CF801&lt;&gt;"",IF(ISERROR(AND(BV805="",BX805="",BZ805="",CB805="",CD805="")),"E",IF(AND(BV805="",BX805="",BZ805="",CB805="",CD805=""),"","E")),"")</f>
        <v/>
      </c>
      <c r="O807" s="192"/>
      <c r="P807" s="193"/>
      <c r="Q807" s="196"/>
      <c r="R807" s="199"/>
      <c r="S807" s="200"/>
      <c r="T807" s="199"/>
      <c r="U807" s="200"/>
      <c r="V807" s="199"/>
      <c r="W807" s="200"/>
      <c r="X807" s="199"/>
      <c r="Y807" s="200"/>
      <c r="Z807" s="199"/>
      <c r="AA807" s="209"/>
      <c r="AB807" s="69" t="str">
        <f>IF(CF831&lt;&gt;"",IF(ISERROR(AND(BV835="",BX835="",BZ835="",CB835="",CD835="")),"E",IF(AND(BV835="",BX835="",BZ835="",CB835="",CD835=""),"","E")),"")</f>
        <v/>
      </c>
      <c r="AP807" s="3"/>
      <c r="AQ807" s="127"/>
      <c r="AR807" s="127"/>
      <c r="AS807" s="127"/>
      <c r="AT807" s="127"/>
      <c r="AU807" s="127"/>
      <c r="AV807" s="127"/>
      <c r="AW807" s="127"/>
      <c r="AX807" s="127"/>
      <c r="AY807" s="127"/>
      <c r="AZ807" s="127"/>
      <c r="BA807" s="127"/>
      <c r="BB807" s="127"/>
      <c r="BC807" s="127"/>
      <c r="BD807" s="40"/>
      <c r="BE807" s="40"/>
      <c r="BF807" s="40"/>
      <c r="BG807" s="40"/>
      <c r="BH807" s="40"/>
      <c r="BI807" s="40"/>
      <c r="BJ807" s="40"/>
      <c r="BK807" s="40"/>
      <c r="BL807" s="40"/>
      <c r="BM807" s="40"/>
      <c r="BN807" s="40"/>
      <c r="BO807" s="40"/>
      <c r="BP807" s="40"/>
      <c r="BQ807" s="40"/>
      <c r="BR807" s="40"/>
      <c r="BS807" s="40"/>
      <c r="BT807" s="40"/>
      <c r="BU807" s="40"/>
      <c r="BV807" s="40"/>
      <c r="BW807" s="40"/>
      <c r="BX807" s="40"/>
      <c r="BY807" s="40"/>
      <c r="BZ807" s="40"/>
      <c r="CA807" s="40"/>
      <c r="CB807" s="40"/>
      <c r="CC807" s="40"/>
      <c r="CD807" s="40"/>
      <c r="CE807" s="40"/>
      <c r="CF807" s="3"/>
    </row>
    <row r="808" spans="1:84" ht="11.25" customHeight="1">
      <c r="A808" s="192"/>
      <c r="B808" s="193"/>
      <c r="C808" s="175" t="str">
        <f>IF($D783="1P","C","B")</f>
        <v>B</v>
      </c>
      <c r="D808" s="201"/>
      <c r="E808" s="202"/>
      <c r="F808" s="201"/>
      <c r="G808" s="202"/>
      <c r="H808" s="201"/>
      <c r="I808" s="202"/>
      <c r="J808" s="201"/>
      <c r="K808" s="202"/>
      <c r="L808" s="201"/>
      <c r="M808" s="205"/>
      <c r="N808" s="69" t="str">
        <f>IF(CF801&lt;&gt;"",IF(ISERROR(AND(BV805="",BX805="",BZ805="",CB805="",CD805="")),"E",IF(AND(BV805="",BX805="",BZ805="",CB805="",CD805=""),"","E")),"")</f>
        <v/>
      </c>
      <c r="O808" s="192"/>
      <c r="P808" s="193"/>
      <c r="Q808" s="175" t="str">
        <f>IF($D783="1P","D","C")</f>
        <v>C</v>
      </c>
      <c r="R808" s="201"/>
      <c r="S808" s="202"/>
      <c r="T808" s="201"/>
      <c r="U808" s="202"/>
      <c r="V808" s="201"/>
      <c r="W808" s="202"/>
      <c r="X808" s="201"/>
      <c r="Y808" s="202"/>
      <c r="Z808" s="201"/>
      <c r="AA808" s="205"/>
      <c r="AB808" s="69" t="str">
        <f>IF(CF831&lt;&gt;"",IF(ISERROR(AND(BV835="",BX835="",BZ835="",CB835="",CD835="")),"E",IF(AND(BV835="",BX835="",BZ835="",CB835="",CD835=""),"","E")),"")</f>
        <v/>
      </c>
      <c r="AP808" s="3"/>
      <c r="AQ808" s="128"/>
      <c r="AR808" s="128"/>
      <c r="AS808" s="128"/>
      <c r="AT808" s="128"/>
      <c r="AU808" s="128"/>
      <c r="AV808" s="128"/>
      <c r="AW808" s="128"/>
      <c r="AX808" s="128"/>
      <c r="AY808" s="128"/>
      <c r="AZ808" s="128"/>
      <c r="BA808" s="128"/>
      <c r="BB808" s="128"/>
      <c r="BC808" s="128"/>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3"/>
    </row>
    <row r="809" spans="1:84" ht="11.25" customHeight="1" thickBot="1">
      <c r="A809" s="194"/>
      <c r="B809" s="195"/>
      <c r="C809" s="207"/>
      <c r="D809" s="203"/>
      <c r="E809" s="204"/>
      <c r="F809" s="203"/>
      <c r="G809" s="204"/>
      <c r="H809" s="203"/>
      <c r="I809" s="204"/>
      <c r="J809" s="203"/>
      <c r="K809" s="204"/>
      <c r="L809" s="203"/>
      <c r="M809" s="206"/>
      <c r="N809" s="69" t="str">
        <f>IF(CF803&lt;&gt;"",IF(CF803="W",IF(SUM(IF(D808&gt;D806,1,0),IF(F808&gt;F806,1,0),IF(H808&gt;H806,1,0),IF(J808&gt;J806,1,0),IF(L808&gt;L806,1,0))&lt;&gt;3,"E",""),""),"")</f>
        <v/>
      </c>
      <c r="O809" s="194"/>
      <c r="P809" s="195"/>
      <c r="Q809" s="207"/>
      <c r="R809" s="203"/>
      <c r="S809" s="204"/>
      <c r="T809" s="203"/>
      <c r="U809" s="204"/>
      <c r="V809" s="203"/>
      <c r="W809" s="204"/>
      <c r="X809" s="203"/>
      <c r="Y809" s="204"/>
      <c r="Z809" s="203"/>
      <c r="AA809" s="206"/>
      <c r="AB809" s="69" t="str">
        <f>IF(CF833&lt;&gt;"",IF(CF833="W",IF(SUM(IF(R808&gt;R806,1,0),IF(T808&gt;T806,1,0),IF(V808&gt;V806,1,0),IF(X808&gt;X806,1,0),IF(Z808&gt;Z806,1,0))&lt;&gt;3,"E",""),""),"")</f>
        <v/>
      </c>
      <c r="AP809" s="3"/>
      <c r="AQ809" s="126"/>
      <c r="AR809" s="126"/>
      <c r="AS809" s="126"/>
      <c r="AT809" s="126"/>
      <c r="AU809" s="126"/>
      <c r="AV809" s="126"/>
      <c r="AW809" s="126"/>
      <c r="AX809" s="126"/>
      <c r="AY809" s="126"/>
      <c r="AZ809" s="126"/>
      <c r="BA809" s="126"/>
      <c r="BB809" s="126"/>
      <c r="BC809" s="126"/>
      <c r="CF809" s="3"/>
    </row>
    <row r="810" spans="1:84" ht="11.25" customHeight="1" thickBo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P810" s="3"/>
      <c r="AQ810" s="127"/>
      <c r="AR810" s="127"/>
      <c r="AS810" s="127"/>
      <c r="AT810" s="127"/>
      <c r="AU810" s="127"/>
      <c r="AV810" s="127"/>
      <c r="AW810" s="127"/>
      <c r="AX810" s="127"/>
      <c r="AY810" s="127"/>
      <c r="AZ810" s="127"/>
      <c r="BA810" s="127"/>
      <c r="BB810" s="127"/>
      <c r="BC810" s="127"/>
      <c r="BD810" s="40"/>
      <c r="BE810" s="40"/>
      <c r="BF810" s="40"/>
      <c r="BG810" s="40"/>
      <c r="BH810" s="40"/>
      <c r="BI810" s="40"/>
      <c r="BJ810" s="40"/>
      <c r="BK810" s="40"/>
      <c r="BL810" s="40"/>
      <c r="BM810" s="40"/>
      <c r="BN810" s="40"/>
      <c r="BO810" s="40"/>
      <c r="BP810" s="40"/>
      <c r="BQ810" s="40"/>
      <c r="BR810" s="40"/>
      <c r="BS810" s="40"/>
      <c r="BT810" s="40"/>
      <c r="BU810" s="40"/>
      <c r="BV810" s="40"/>
      <c r="BW810" s="40"/>
      <c r="BX810" s="40"/>
      <c r="BY810" s="40"/>
      <c r="BZ810" s="40"/>
      <c r="CA810" s="40"/>
      <c r="CB810" s="40"/>
      <c r="CC810" s="40"/>
      <c r="CD810" s="40"/>
      <c r="CE810" s="40"/>
      <c r="CF810" s="3"/>
    </row>
    <row r="811" spans="1:84" ht="11.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P811" s="3"/>
      <c r="AQ811" s="154" t="str">
        <f>CONCATENATE($A785," ",$D785,","," ",$F783)</f>
        <v>Group: 13, Men's Singles</v>
      </c>
      <c r="AR811" s="155"/>
      <c r="AS811" s="155"/>
      <c r="AT811" s="155"/>
      <c r="AU811" s="155"/>
      <c r="AV811" s="155"/>
      <c r="AW811" s="155"/>
      <c r="AX811" s="155"/>
      <c r="AY811" s="155"/>
      <c r="AZ811" s="155"/>
      <c r="BA811" s="155"/>
      <c r="BB811" s="155"/>
      <c r="BC811" s="156"/>
      <c r="BD811" s="163">
        <f>O798</f>
        <v>4</v>
      </c>
      <c r="BE811" s="164"/>
      <c r="BF811" s="183" t="str">
        <f>Q798</f>
        <v>C</v>
      </c>
      <c r="BG811" s="185" t="str">
        <f>IF(VLOOKUP($BF811,$A787:$C793,3,FALSE)=0,"",CONCATENATE(VLOOKUP(VLOOKUP($BF811,$A787:$C793,3,FALSE),Players!$C:$G,4,FALSE)," ",VLOOKUP($BF811,$A787:$C793,3,FALSE)," ",IF(ISERROR(VLOOKUP(VLOOKUP($BF811,$A787:$C793,3,FALSE),Players!$C:$G,5,FALSE)),"()",CONCATENATE("(",VLOOKUP(VLOOKUP($BF811,$A787:$C793,3,FALSE),Players!$C:$G,5,FALSE),")"))))</f>
        <v/>
      </c>
      <c r="BH811" s="186"/>
      <c r="BI811" s="186"/>
      <c r="BJ811" s="186"/>
      <c r="BK811" s="186"/>
      <c r="BL811" s="186"/>
      <c r="BM811" s="186"/>
      <c r="BN811" s="186"/>
      <c r="BO811" s="186"/>
      <c r="BP811" s="186"/>
      <c r="BQ811" s="186"/>
      <c r="BR811" s="186"/>
      <c r="BS811" s="186"/>
      <c r="BT811" s="186"/>
      <c r="BU811" s="187"/>
      <c r="BV811" s="170" t="str">
        <f>IF(R798&lt;&gt;"",R798,"")</f>
        <v/>
      </c>
      <c r="BW811" s="171"/>
      <c r="BX811" s="170" t="str">
        <f>IF(T798&lt;&gt;"",T798,"")</f>
        <v/>
      </c>
      <c r="BY811" s="171"/>
      <c r="BZ811" s="170" t="str">
        <f>IF(V798&lt;&gt;"",V798,"")</f>
        <v/>
      </c>
      <c r="CA811" s="171"/>
      <c r="CB811" s="170" t="str">
        <f>IF(X798&lt;&gt;"",X798,"")</f>
        <v/>
      </c>
      <c r="CC811" s="171"/>
      <c r="CD811" s="170" t="str">
        <f>IF(Z798&lt;&gt;"",Z798,"")</f>
        <v/>
      </c>
      <c r="CE811" s="171"/>
      <c r="CF811" s="174" t="str">
        <f>IF($CD811=$CD813,IF($CB811=$CB813,IF($BZ811&lt;&gt;"",IF($BZ811&gt;$BZ813,"W","L"),""),IF($CB811&gt;$CB813,"W","L")),IF($CD811&gt;$CD813,"W","L"))</f>
        <v/>
      </c>
    </row>
    <row r="812" spans="1:84" ht="11.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P812" s="3"/>
      <c r="AQ812" s="157"/>
      <c r="AR812" s="158"/>
      <c r="AS812" s="158"/>
      <c r="AT812" s="158"/>
      <c r="AU812" s="158"/>
      <c r="AV812" s="158"/>
      <c r="AW812" s="158"/>
      <c r="AX812" s="158"/>
      <c r="AY812" s="158"/>
      <c r="AZ812" s="158"/>
      <c r="BA812" s="158"/>
      <c r="BB812" s="158"/>
      <c r="BC812" s="159"/>
      <c r="BD812" s="165"/>
      <c r="BE812" s="166"/>
      <c r="BF812" s="184"/>
      <c r="BG812" s="188"/>
      <c r="BH812" s="189"/>
      <c r="BI812" s="189"/>
      <c r="BJ812" s="189"/>
      <c r="BK812" s="189"/>
      <c r="BL812" s="189"/>
      <c r="BM812" s="189"/>
      <c r="BN812" s="189"/>
      <c r="BO812" s="189"/>
      <c r="BP812" s="189"/>
      <c r="BQ812" s="189"/>
      <c r="BR812" s="189"/>
      <c r="BS812" s="189"/>
      <c r="BT812" s="189"/>
      <c r="BU812" s="190"/>
      <c r="BV812" s="172"/>
      <c r="BW812" s="173"/>
      <c r="BX812" s="172"/>
      <c r="BY812" s="173"/>
      <c r="BZ812" s="172"/>
      <c r="CA812" s="173"/>
      <c r="CB812" s="172"/>
      <c r="CC812" s="173"/>
      <c r="CD812" s="172"/>
      <c r="CE812" s="173"/>
      <c r="CF812" s="174"/>
    </row>
    <row r="813" spans="1:84" ht="11.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P813" s="3"/>
      <c r="AQ813" s="157"/>
      <c r="AR813" s="158"/>
      <c r="AS813" s="158"/>
      <c r="AT813" s="158"/>
      <c r="AU813" s="158"/>
      <c r="AV813" s="158"/>
      <c r="AW813" s="158"/>
      <c r="AX813" s="158"/>
      <c r="AY813" s="158"/>
      <c r="AZ813" s="158"/>
      <c r="BA813" s="158"/>
      <c r="BB813" s="158"/>
      <c r="BC813" s="159"/>
      <c r="BD813" s="165"/>
      <c r="BE813" s="166"/>
      <c r="BF813" s="175" t="str">
        <f>Q800</f>
        <v>D</v>
      </c>
      <c r="BG813" s="177" t="str">
        <f>IF(VLOOKUP($BF813,$A787:$C793,3,FALSE)=0,"",CONCATENATE(VLOOKUP(VLOOKUP($BF813,$A787:$C793,3,FALSE),Players!$C:$G,4,FALSE)," ",VLOOKUP($BF813,$A787:$C793,3,FALSE)," ",IF(ISERROR(VLOOKUP(VLOOKUP($BF813,$A787:$C793,3,FALSE),Players!$C:$G,5,FALSE)),"()",CONCATENATE("(",VLOOKUP(VLOOKUP($BF813,$A787:$C793,3,FALSE),Players!$C:$G,5,FALSE),")"))))</f>
        <v/>
      </c>
      <c r="BH813" s="178"/>
      <c r="BI813" s="178"/>
      <c r="BJ813" s="178"/>
      <c r="BK813" s="178"/>
      <c r="BL813" s="178"/>
      <c r="BM813" s="178"/>
      <c r="BN813" s="178"/>
      <c r="BO813" s="178"/>
      <c r="BP813" s="178"/>
      <c r="BQ813" s="178"/>
      <c r="BR813" s="178"/>
      <c r="BS813" s="178"/>
      <c r="BT813" s="178"/>
      <c r="BU813" s="179"/>
      <c r="BV813" s="150" t="str">
        <f>IF(R800&lt;&gt;"",R800,"")</f>
        <v/>
      </c>
      <c r="BW813" s="151"/>
      <c r="BX813" s="150" t="str">
        <f>IF(T800&lt;&gt;"",T800,"")</f>
        <v/>
      </c>
      <c r="BY813" s="151"/>
      <c r="BZ813" s="150" t="str">
        <f>IF(V800&lt;&gt;"",V800,"")</f>
        <v/>
      </c>
      <c r="CA813" s="151"/>
      <c r="CB813" s="150" t="str">
        <f>IF(X800&lt;&gt;"",X800,"")</f>
        <v/>
      </c>
      <c r="CC813" s="151"/>
      <c r="CD813" s="150" t="str">
        <f>IF(Z800&lt;&gt;"",Z800,"")</f>
        <v/>
      </c>
      <c r="CE813" s="151"/>
      <c r="CF813" s="174" t="str">
        <f>IF($CF811&lt;&gt;"",IF(CF811="W","L","W"),"")</f>
        <v/>
      </c>
    </row>
    <row r="814" spans="1:84" ht="11.25" customHeight="1" thickBo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P814" s="3"/>
      <c r="AQ814" s="160"/>
      <c r="AR814" s="161"/>
      <c r="AS814" s="161"/>
      <c r="AT814" s="161"/>
      <c r="AU814" s="161"/>
      <c r="AV814" s="161"/>
      <c r="AW814" s="161"/>
      <c r="AX814" s="161"/>
      <c r="AY814" s="161"/>
      <c r="AZ814" s="161"/>
      <c r="BA814" s="161"/>
      <c r="BB814" s="161"/>
      <c r="BC814" s="162"/>
      <c r="BD814" s="167"/>
      <c r="BE814" s="168"/>
      <c r="BF814" s="176"/>
      <c r="BG814" s="180"/>
      <c r="BH814" s="181"/>
      <c r="BI814" s="181"/>
      <c r="BJ814" s="181"/>
      <c r="BK814" s="181"/>
      <c r="BL814" s="181"/>
      <c r="BM814" s="181"/>
      <c r="BN814" s="181"/>
      <c r="BO814" s="181"/>
      <c r="BP814" s="181"/>
      <c r="BQ814" s="181"/>
      <c r="BR814" s="181"/>
      <c r="BS814" s="181"/>
      <c r="BT814" s="181"/>
      <c r="BU814" s="182"/>
      <c r="BV814" s="152"/>
      <c r="BW814" s="153"/>
      <c r="BX814" s="152"/>
      <c r="BY814" s="153"/>
      <c r="BZ814" s="152"/>
      <c r="CA814" s="153"/>
      <c r="CB814" s="152"/>
      <c r="CC814" s="153"/>
      <c r="CD814" s="152"/>
      <c r="CE814" s="153"/>
      <c r="CF814" s="174"/>
    </row>
    <row r="815" spans="1:84" ht="11.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P815" s="3"/>
      <c r="AQ815" s="126"/>
      <c r="AR815" s="126"/>
      <c r="AS815" s="126"/>
      <c r="AT815" s="126"/>
      <c r="AU815" s="126"/>
      <c r="AV815" s="126"/>
      <c r="AW815" s="126"/>
      <c r="AX815" s="126"/>
      <c r="AY815" s="126"/>
      <c r="AZ815" s="126"/>
      <c r="BA815" s="126"/>
      <c r="BB815" s="126"/>
      <c r="BC815" s="126"/>
      <c r="BV815" s="169" t="str">
        <f>IF(CF811&lt;&gt;"",IF(AND(AND(BV811&gt;-1,BV813&gt;-1),OR(BV811&gt;10,BV813&gt;10),ABS(BV811-BV813)&gt;1,IF(OR(BV811&gt;11,BV813&gt;11),ABS(BV811-BV813)=2,TRUE),BV811=INT(BV811),BV813=INT(BV813)),"","Error"),"")</f>
        <v/>
      </c>
      <c r="BW815" s="169"/>
      <c r="BX815" s="169" t="str">
        <f>IF(CF811&lt;&gt;"",IF(AND(AND(BX811&gt;-1,BX813&gt;-1),OR(BX811&gt;10,BX813&gt;10),ABS(BX811-BX813)&gt;1,IF(OR(BX811&gt;11,BX813&gt;11),ABS(BX811-BX813)=2,TRUE),BX811=INT(BX811),BX813=INT(BX813)),"","Error"),"")</f>
        <v/>
      </c>
      <c r="BY815" s="169"/>
      <c r="BZ815" s="169" t="str">
        <f>IF(CF811&lt;&gt;"",IF(AND(AND(BZ811&gt;-1,BZ813&gt;-1),OR(BZ811&gt;10,BZ813&gt;10),ABS(BZ811-BZ813)&gt;1,IF(OR(BZ811&gt;11,BZ813&gt;11),ABS(BZ811-BZ813)=2,TRUE),BZ811=INT(BZ811),BZ813=INT(BZ813)),"","Error"),"")</f>
        <v/>
      </c>
      <c r="CA815" s="169"/>
      <c r="CB815" s="169" t="str">
        <f>IF(AND(CF811&lt;&gt;"",CB811&lt;&gt;""),IF(AND(AND(CB811&gt;-1,CB813&gt;-1),OR(CB811&gt;10,CB813&gt;10),ABS(CB811-CB813)&gt;1,IF(OR(CB811&gt;11,CB813&gt;11),ABS(CB811-CB813)=2,TRUE),CB811=INT(CB811),CB813=INT(CB813)),"","Error"),"")</f>
        <v/>
      </c>
      <c r="CC815" s="169"/>
      <c r="CD815" s="169" t="str">
        <f>IF(AND(CF811&lt;&gt;"",CD811&lt;&gt;""),IF(AND(AND(CD811&gt;-1,CD813&gt;-1),OR(CD811&gt;10,CD813&gt;10),ABS(CD811-CD813)&gt;1,IF(OR(CD811&gt;11,CD813&gt;11),ABS(CD811-CD813)=2,TRUE),CD811=INT(CD811),CD813=INT(CD813)),"","Error"),"")</f>
        <v/>
      </c>
      <c r="CE815" s="169"/>
      <c r="CF815" s="3"/>
    </row>
    <row r="816" spans="1:84" ht="11.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P816" s="3"/>
      <c r="AQ816" s="126"/>
      <c r="AR816" s="126"/>
      <c r="AS816" s="126"/>
      <c r="AT816" s="126"/>
      <c r="AU816" s="126"/>
      <c r="AV816" s="126"/>
      <c r="AW816" s="126"/>
      <c r="AX816" s="126"/>
      <c r="AY816" s="126"/>
      <c r="AZ816" s="126"/>
      <c r="BA816" s="126"/>
      <c r="BB816" s="126"/>
      <c r="BC816" s="126"/>
      <c r="CF816" s="3"/>
    </row>
    <row r="817" spans="1:84" ht="11.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P817" s="3"/>
      <c r="AQ817" s="127"/>
      <c r="AR817" s="127"/>
      <c r="AS817" s="127"/>
      <c r="AT817" s="127"/>
      <c r="AU817" s="127"/>
      <c r="AV817" s="127"/>
      <c r="AW817" s="127"/>
      <c r="AX817" s="127"/>
      <c r="AY817" s="127"/>
      <c r="AZ817" s="127"/>
      <c r="BA817" s="127"/>
      <c r="BB817" s="127"/>
      <c r="BC817" s="127"/>
      <c r="BD817" s="40"/>
      <c r="BE817" s="40"/>
      <c r="BF817" s="40"/>
      <c r="BG817" s="40"/>
      <c r="BH817" s="40"/>
      <c r="BI817" s="40"/>
      <c r="BJ817" s="40"/>
      <c r="BK817" s="40"/>
      <c r="BL817" s="40"/>
      <c r="BM817" s="40"/>
      <c r="BN817" s="40"/>
      <c r="BO817" s="40"/>
      <c r="BP817" s="40"/>
      <c r="BQ817" s="40"/>
      <c r="BR817" s="40"/>
      <c r="BS817" s="40"/>
      <c r="BT817" s="40"/>
      <c r="BU817" s="40"/>
      <c r="BV817" s="40"/>
      <c r="BW817" s="40"/>
      <c r="BX817" s="40"/>
      <c r="BY817" s="40"/>
      <c r="BZ817" s="40"/>
      <c r="CA817" s="40"/>
      <c r="CB817" s="40"/>
      <c r="CC817" s="40"/>
      <c r="CD817" s="40"/>
      <c r="CE817" s="40"/>
      <c r="CF817" s="3"/>
    </row>
    <row r="818" spans="1:84" ht="11.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P818" s="3"/>
      <c r="AQ818" s="128"/>
      <c r="AR818" s="128"/>
      <c r="AS818" s="128"/>
      <c r="AT818" s="128"/>
      <c r="AU818" s="128"/>
      <c r="AV818" s="128"/>
      <c r="AW818" s="128"/>
      <c r="AX818" s="128"/>
      <c r="AY818" s="128"/>
      <c r="AZ818" s="128"/>
      <c r="BA818" s="128"/>
      <c r="BB818" s="128"/>
      <c r="BC818" s="128"/>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3"/>
    </row>
    <row r="819" spans="1:84" ht="11.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P819" s="3"/>
      <c r="AQ819" s="126"/>
      <c r="AR819" s="126"/>
      <c r="AS819" s="126"/>
      <c r="AT819" s="126"/>
      <c r="AU819" s="126"/>
      <c r="AV819" s="126"/>
      <c r="AW819" s="126"/>
      <c r="AX819" s="126"/>
      <c r="AY819" s="126"/>
      <c r="AZ819" s="126"/>
      <c r="BA819" s="126"/>
      <c r="BB819" s="126"/>
      <c r="BC819" s="126"/>
      <c r="CF819" s="3"/>
    </row>
    <row r="820" spans="1:84" ht="11.25" customHeight="1" thickBo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P820" s="3"/>
      <c r="AQ820" s="127"/>
      <c r="AR820" s="127"/>
      <c r="AS820" s="127"/>
      <c r="AT820" s="127"/>
      <c r="AU820" s="127"/>
      <c r="AV820" s="127"/>
      <c r="AW820" s="127"/>
      <c r="AX820" s="127"/>
      <c r="AY820" s="127"/>
      <c r="AZ820" s="127"/>
      <c r="BA820" s="127"/>
      <c r="BB820" s="127"/>
      <c r="BC820" s="127"/>
      <c r="BD820" s="40"/>
      <c r="BE820" s="40"/>
      <c r="BF820" s="40"/>
      <c r="BG820" s="40"/>
      <c r="BH820" s="40"/>
      <c r="BI820" s="40"/>
      <c r="BJ820" s="40"/>
      <c r="BK820" s="40"/>
      <c r="BL820" s="40"/>
      <c r="BM820" s="40"/>
      <c r="BN820" s="40"/>
      <c r="BO820" s="40"/>
      <c r="BP820" s="40"/>
      <c r="BQ820" s="40"/>
      <c r="BR820" s="40"/>
      <c r="BS820" s="40"/>
      <c r="BT820" s="40"/>
      <c r="BU820" s="40"/>
      <c r="BV820" s="40"/>
      <c r="BW820" s="40"/>
      <c r="BX820" s="40"/>
      <c r="BY820" s="40"/>
      <c r="BZ820" s="40"/>
      <c r="CA820" s="40"/>
      <c r="CB820" s="40"/>
      <c r="CC820" s="40"/>
      <c r="CD820" s="40"/>
      <c r="CE820" s="40"/>
      <c r="CF820" s="3"/>
    </row>
    <row r="821" spans="1:84" ht="11.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P821" s="3"/>
      <c r="AQ821" s="154" t="str">
        <f>CONCATENATE($A785," ",$D785,","," ",$F783)</f>
        <v>Group: 13, Men's Singles</v>
      </c>
      <c r="AR821" s="155"/>
      <c r="AS821" s="155"/>
      <c r="AT821" s="155"/>
      <c r="AU821" s="155"/>
      <c r="AV821" s="155"/>
      <c r="AW821" s="155"/>
      <c r="AX821" s="155"/>
      <c r="AY821" s="155"/>
      <c r="AZ821" s="155"/>
      <c r="BA821" s="155"/>
      <c r="BB821" s="155"/>
      <c r="BC821" s="156"/>
      <c r="BD821" s="163">
        <f>O802</f>
        <v>5</v>
      </c>
      <c r="BE821" s="164"/>
      <c r="BF821" s="183" t="str">
        <f>Q802</f>
        <v>A</v>
      </c>
      <c r="BG821" s="185" t="str">
        <f>IF(VLOOKUP($BF821,$A787:$C793,3,FALSE)=0,"",CONCATENATE(VLOOKUP(VLOOKUP($BF821,$A787:$C793,3,FALSE),Players!$C:$G,4,FALSE)," ",VLOOKUP($BF821,$A787:$C793,3,FALSE)," ",IF(ISERROR(VLOOKUP(VLOOKUP($BF821,$A787:$C793,3,FALSE),Players!$C:$G,5,FALSE)),"()",CONCATENATE("(",VLOOKUP(VLOOKUP($BF821,$A787:$C793,3,FALSE),Players!$C:$G,5,FALSE),")"))))</f>
        <v/>
      </c>
      <c r="BH821" s="186"/>
      <c r="BI821" s="186"/>
      <c r="BJ821" s="186"/>
      <c r="BK821" s="186"/>
      <c r="BL821" s="186"/>
      <c r="BM821" s="186"/>
      <c r="BN821" s="186"/>
      <c r="BO821" s="186"/>
      <c r="BP821" s="186"/>
      <c r="BQ821" s="186"/>
      <c r="BR821" s="186"/>
      <c r="BS821" s="186"/>
      <c r="BT821" s="186"/>
      <c r="BU821" s="187"/>
      <c r="BV821" s="170" t="str">
        <f>IF(R802&lt;&gt;"",R802,"")</f>
        <v/>
      </c>
      <c r="BW821" s="171"/>
      <c r="BX821" s="170" t="str">
        <f>IF(T802&lt;&gt;"",T802,"")</f>
        <v/>
      </c>
      <c r="BY821" s="171"/>
      <c r="BZ821" s="170" t="str">
        <f>IF(V802&lt;&gt;"",V802,"")</f>
        <v/>
      </c>
      <c r="CA821" s="171"/>
      <c r="CB821" s="170" t="str">
        <f>IF(X802&lt;&gt;"",X802,"")</f>
        <v/>
      </c>
      <c r="CC821" s="171"/>
      <c r="CD821" s="170" t="str">
        <f>IF(Z802&lt;&gt;"",Z802,"")</f>
        <v/>
      </c>
      <c r="CE821" s="171"/>
      <c r="CF821" s="174" t="str">
        <f>IF($CD821=$CD823,IF($CB821=$CB823,IF($BZ821&lt;&gt;"",IF($BZ821&gt;$BZ823,"W","L"),""),IF($CB821&gt;$CB823,"W","L")),IF($CD821&gt;$CD823,"W","L"))</f>
        <v/>
      </c>
    </row>
    <row r="822" spans="1:84" ht="11.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P822" s="3"/>
      <c r="AQ822" s="157"/>
      <c r="AR822" s="158"/>
      <c r="AS822" s="158"/>
      <c r="AT822" s="158"/>
      <c r="AU822" s="158"/>
      <c r="AV822" s="158"/>
      <c r="AW822" s="158"/>
      <c r="AX822" s="158"/>
      <c r="AY822" s="158"/>
      <c r="AZ822" s="158"/>
      <c r="BA822" s="158"/>
      <c r="BB822" s="158"/>
      <c r="BC822" s="159"/>
      <c r="BD822" s="165"/>
      <c r="BE822" s="166"/>
      <c r="BF822" s="184"/>
      <c r="BG822" s="188"/>
      <c r="BH822" s="189"/>
      <c r="BI822" s="189"/>
      <c r="BJ822" s="189"/>
      <c r="BK822" s="189"/>
      <c r="BL822" s="189"/>
      <c r="BM822" s="189"/>
      <c r="BN822" s="189"/>
      <c r="BO822" s="189"/>
      <c r="BP822" s="189"/>
      <c r="BQ822" s="189"/>
      <c r="BR822" s="189"/>
      <c r="BS822" s="189"/>
      <c r="BT822" s="189"/>
      <c r="BU822" s="190"/>
      <c r="BV822" s="172"/>
      <c r="BW822" s="173"/>
      <c r="BX822" s="172"/>
      <c r="BY822" s="173"/>
      <c r="BZ822" s="172"/>
      <c r="CA822" s="173"/>
      <c r="CB822" s="172"/>
      <c r="CC822" s="173"/>
      <c r="CD822" s="172"/>
      <c r="CE822" s="173"/>
      <c r="CF822" s="174"/>
    </row>
    <row r="823" spans="1:84" ht="11.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P823" s="3"/>
      <c r="AQ823" s="157"/>
      <c r="AR823" s="158"/>
      <c r="AS823" s="158"/>
      <c r="AT823" s="158"/>
      <c r="AU823" s="158"/>
      <c r="AV823" s="158"/>
      <c r="AW823" s="158"/>
      <c r="AX823" s="158"/>
      <c r="AY823" s="158"/>
      <c r="AZ823" s="158"/>
      <c r="BA823" s="158"/>
      <c r="BB823" s="158"/>
      <c r="BC823" s="159"/>
      <c r="BD823" s="165"/>
      <c r="BE823" s="166"/>
      <c r="BF823" s="175" t="str">
        <f>Q804</f>
        <v>D</v>
      </c>
      <c r="BG823" s="177" t="str">
        <f>IF(VLOOKUP($BF823,$A787:$C793,3,FALSE)=0,"",CONCATENATE(VLOOKUP(VLOOKUP($BF823,$A787:$C793,3,FALSE),Players!$C:$G,4,FALSE)," ",VLOOKUP($BF823,$A787:$C793,3,FALSE)," ",IF(ISERROR(VLOOKUP(VLOOKUP($BF823,$A787:$C793,3,FALSE),Players!$C:$G,5,FALSE)),"()",CONCATENATE("(",VLOOKUP(VLOOKUP($BF823,$A787:$C793,3,FALSE),Players!$C:$G,5,FALSE),")"))))</f>
        <v/>
      </c>
      <c r="BH823" s="178"/>
      <c r="BI823" s="178"/>
      <c r="BJ823" s="178"/>
      <c r="BK823" s="178"/>
      <c r="BL823" s="178"/>
      <c r="BM823" s="178"/>
      <c r="BN823" s="178"/>
      <c r="BO823" s="178"/>
      <c r="BP823" s="178"/>
      <c r="BQ823" s="178"/>
      <c r="BR823" s="178"/>
      <c r="BS823" s="178"/>
      <c r="BT823" s="178"/>
      <c r="BU823" s="179"/>
      <c r="BV823" s="150" t="str">
        <f>IF(R804&lt;&gt;"",R804,"")</f>
        <v/>
      </c>
      <c r="BW823" s="151"/>
      <c r="BX823" s="150" t="str">
        <f>IF(T804&lt;&gt;"",T804,"")</f>
        <v/>
      </c>
      <c r="BY823" s="151"/>
      <c r="BZ823" s="150" t="str">
        <f>IF(V804&lt;&gt;"",V804,"")</f>
        <v/>
      </c>
      <c r="CA823" s="151"/>
      <c r="CB823" s="150" t="str">
        <f>IF(X804&lt;&gt;"",X804,"")</f>
        <v/>
      </c>
      <c r="CC823" s="151"/>
      <c r="CD823" s="150" t="str">
        <f>IF(Z804&lt;&gt;"",Z804,"")</f>
        <v/>
      </c>
      <c r="CE823" s="151"/>
      <c r="CF823" s="174" t="str">
        <f>IF($CF821&lt;&gt;"",IF(CF821="W","L","W"),"")</f>
        <v/>
      </c>
    </row>
    <row r="824" spans="1:84" ht="11.25" customHeight="1" thickBo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P824" s="3"/>
      <c r="AQ824" s="160"/>
      <c r="AR824" s="161"/>
      <c r="AS824" s="161"/>
      <c r="AT824" s="161"/>
      <c r="AU824" s="161"/>
      <c r="AV824" s="161"/>
      <c r="AW824" s="161"/>
      <c r="AX824" s="161"/>
      <c r="AY824" s="161"/>
      <c r="AZ824" s="161"/>
      <c r="BA824" s="161"/>
      <c r="BB824" s="161"/>
      <c r="BC824" s="162"/>
      <c r="BD824" s="167"/>
      <c r="BE824" s="168"/>
      <c r="BF824" s="176"/>
      <c r="BG824" s="180"/>
      <c r="BH824" s="181"/>
      <c r="BI824" s="181"/>
      <c r="BJ824" s="181"/>
      <c r="BK824" s="181"/>
      <c r="BL824" s="181"/>
      <c r="BM824" s="181"/>
      <c r="BN824" s="181"/>
      <c r="BO824" s="181"/>
      <c r="BP824" s="181"/>
      <c r="BQ824" s="181"/>
      <c r="BR824" s="181"/>
      <c r="BS824" s="181"/>
      <c r="BT824" s="181"/>
      <c r="BU824" s="182"/>
      <c r="BV824" s="152"/>
      <c r="BW824" s="153"/>
      <c r="BX824" s="152"/>
      <c r="BY824" s="153"/>
      <c r="BZ824" s="152"/>
      <c r="CA824" s="153"/>
      <c r="CB824" s="152"/>
      <c r="CC824" s="153"/>
      <c r="CD824" s="152"/>
      <c r="CE824" s="153"/>
      <c r="CF824" s="174"/>
    </row>
    <row r="825" spans="1:84" ht="11.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P825" s="3"/>
      <c r="AQ825" s="126"/>
      <c r="AR825" s="126"/>
      <c r="AS825" s="126"/>
      <c r="AT825" s="126"/>
      <c r="AU825" s="126"/>
      <c r="AV825" s="126"/>
      <c r="AW825" s="126"/>
      <c r="AX825" s="126"/>
      <c r="AY825" s="126"/>
      <c r="AZ825" s="126"/>
      <c r="BA825" s="126"/>
      <c r="BB825" s="126"/>
      <c r="BC825" s="126"/>
      <c r="BV825" s="169" t="str">
        <f>IF(CF821&lt;&gt;"",IF(AND(AND(BV821&gt;-1,BV823&gt;-1),OR(BV821&gt;10,BV823&gt;10),ABS(BV821-BV823)&gt;1,IF(OR(BV821&gt;11,BV823&gt;11),ABS(BV821-BV823)=2,TRUE),BV821=INT(BV821),BV823=INT(BV823)),"","Error"),"")</f>
        <v/>
      </c>
      <c r="BW825" s="169"/>
      <c r="BX825" s="169" t="str">
        <f>IF(CF821&lt;&gt;"",IF(AND(AND(BX821&gt;-1,BX823&gt;-1),OR(BX821&gt;10,BX823&gt;10),ABS(BX821-BX823)&gt;1,IF(OR(BX821&gt;11,BX823&gt;11),ABS(BX821-BX823)=2,TRUE),BX821=INT(BX821),BX823=INT(BX823)),"","Error"),"")</f>
        <v/>
      </c>
      <c r="BY825" s="169"/>
      <c r="BZ825" s="169" t="str">
        <f>IF(CF821&lt;&gt;"",IF(AND(AND(BZ821&gt;-1,BZ823&gt;-1),OR(BZ821&gt;10,BZ823&gt;10),ABS(BZ821-BZ823)&gt;1,IF(OR(BZ821&gt;11,BZ823&gt;11),ABS(BZ821-BZ823)=2,TRUE),BZ821=INT(BZ821),BZ823=INT(BZ823)),"","Error"),"")</f>
        <v/>
      </c>
      <c r="CA825" s="169"/>
      <c r="CB825" s="169" t="str">
        <f>IF(AND(CF821&lt;&gt;"",CB821&lt;&gt;""),IF(AND(AND(CB821&gt;-1,CB823&gt;-1),OR(CB821&gt;10,CB823&gt;10),ABS(CB821-CB823)&gt;1,IF(OR(CB821&gt;11,CB823&gt;11),ABS(CB821-CB823)=2,TRUE),CB821=INT(CB821),CB823=INT(CB823)),"","Error"),"")</f>
        <v/>
      </c>
      <c r="CC825" s="169"/>
      <c r="CD825" s="169" t="str">
        <f>IF(AND(CF821&lt;&gt;"",CD821&lt;&gt;""),IF(AND(AND(CD821&gt;-1,CD823&gt;-1),OR(CD821&gt;10,CD823&gt;10),ABS(CD821-CD823)&gt;1,IF(OR(CD821&gt;11,CD823&gt;11),ABS(CD821-CD823)=2,TRUE),CD821=INT(CD821),CD823=INT(CD823)),"","Error"),"")</f>
        <v/>
      </c>
      <c r="CE825" s="169"/>
      <c r="CF825" s="3"/>
    </row>
    <row r="826" spans="1:84" ht="11.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P826" s="3"/>
      <c r="AQ826" s="126"/>
      <c r="AR826" s="126"/>
      <c r="AS826" s="126"/>
      <c r="AT826" s="126"/>
      <c r="AU826" s="126"/>
      <c r="AV826" s="126"/>
      <c r="AW826" s="126"/>
      <c r="AX826" s="126"/>
      <c r="AY826" s="126"/>
      <c r="AZ826" s="126"/>
      <c r="BA826" s="126"/>
      <c r="BB826" s="126"/>
      <c r="BC826" s="126"/>
      <c r="CF826" s="3"/>
    </row>
    <row r="827" spans="1:84" ht="11.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P827" s="3"/>
      <c r="AQ827" s="127"/>
      <c r="AR827" s="127"/>
      <c r="AS827" s="127"/>
      <c r="AT827" s="127"/>
      <c r="AU827" s="127"/>
      <c r="AV827" s="127"/>
      <c r="AW827" s="127"/>
      <c r="AX827" s="127"/>
      <c r="AY827" s="127"/>
      <c r="AZ827" s="127"/>
      <c r="BA827" s="127"/>
      <c r="BB827" s="127"/>
      <c r="BC827" s="127"/>
      <c r="BD827" s="40"/>
      <c r="BE827" s="40"/>
      <c r="BF827" s="40"/>
      <c r="BG827" s="40"/>
      <c r="BH827" s="40"/>
      <c r="BI827" s="40"/>
      <c r="BJ827" s="40"/>
      <c r="BK827" s="40"/>
      <c r="BL827" s="40"/>
      <c r="BM827" s="40"/>
      <c r="BN827" s="40"/>
      <c r="BO827" s="40"/>
      <c r="BP827" s="40"/>
      <c r="BQ827" s="40"/>
      <c r="BR827" s="40"/>
      <c r="BS827" s="40"/>
      <c r="BT827" s="40"/>
      <c r="BU827" s="40"/>
      <c r="BV827" s="40"/>
      <c r="BW827" s="40"/>
      <c r="BX827" s="40"/>
      <c r="BY827" s="40"/>
      <c r="BZ827" s="40"/>
      <c r="CA827" s="40"/>
      <c r="CB827" s="40"/>
      <c r="CC827" s="40"/>
      <c r="CD827" s="40"/>
      <c r="CE827" s="40"/>
      <c r="CF827" s="3"/>
    </row>
    <row r="828" spans="1:84" ht="11.25" customHeight="1">
      <c r="A828" s="42"/>
      <c r="R828" s="42"/>
      <c r="S828" s="42"/>
      <c r="W828" s="42"/>
      <c r="X828" s="43"/>
      <c r="Y828" s="43"/>
      <c r="Z828" s="43"/>
      <c r="AA828" s="43"/>
      <c r="AB828" s="3"/>
      <c r="AP828" s="3"/>
      <c r="AQ828" s="128"/>
      <c r="AR828" s="128"/>
      <c r="AS828" s="128"/>
      <c r="AT828" s="128"/>
      <c r="AU828" s="128"/>
      <c r="AV828" s="128"/>
      <c r="AW828" s="128"/>
      <c r="AX828" s="128"/>
      <c r="AY828" s="128"/>
      <c r="AZ828" s="128"/>
      <c r="BA828" s="128"/>
      <c r="BB828" s="128"/>
      <c r="BC828" s="128"/>
      <c r="BD828" s="41"/>
      <c r="BE828" s="41"/>
      <c r="BF828" s="41"/>
      <c r="BG828" s="41"/>
      <c r="BH828" s="41"/>
      <c r="BI828" s="41"/>
      <c r="BJ828" s="41"/>
      <c r="BK828" s="41"/>
      <c r="BL828" s="41"/>
      <c r="BM828" s="41"/>
      <c r="BN828" s="41"/>
      <c r="BO828" s="41"/>
      <c r="BP828" s="41"/>
      <c r="BQ828" s="41"/>
      <c r="BR828" s="41"/>
      <c r="BS828" s="41"/>
      <c r="BT828" s="41"/>
      <c r="BU828" s="41"/>
      <c r="BV828" s="41"/>
      <c r="BW828" s="41"/>
      <c r="BX828" s="41"/>
      <c r="BY828" s="41"/>
      <c r="BZ828" s="41"/>
      <c r="CA828" s="41"/>
      <c r="CB828" s="41"/>
      <c r="CC828" s="41"/>
      <c r="CD828" s="41"/>
      <c r="CE828" s="41"/>
      <c r="CF828" s="3"/>
    </row>
    <row r="829" spans="1:84" ht="11.25" customHeight="1">
      <c r="A829" s="42"/>
      <c r="R829" s="42"/>
      <c r="S829" s="42"/>
      <c r="W829" s="42"/>
      <c r="AA829" s="42"/>
      <c r="AB829" s="3"/>
      <c r="AP829" s="3"/>
      <c r="AQ829" s="126"/>
      <c r="AR829" s="126"/>
      <c r="AS829" s="126"/>
      <c r="AT829" s="126"/>
      <c r="AU829" s="126"/>
      <c r="AV829" s="126"/>
      <c r="AW829" s="126"/>
      <c r="AX829" s="126"/>
      <c r="AY829" s="126"/>
      <c r="AZ829" s="126"/>
      <c r="BA829" s="126"/>
      <c r="BB829" s="126"/>
      <c r="BC829" s="126"/>
      <c r="CF829" s="3"/>
    </row>
    <row r="830" spans="1:84" ht="11.25" customHeight="1" thickBot="1">
      <c r="A830" s="42"/>
      <c r="R830" s="42"/>
      <c r="S830" s="42"/>
      <c r="W830" s="42"/>
      <c r="X830" s="43"/>
      <c r="Y830" s="43"/>
      <c r="Z830" s="43"/>
      <c r="AA830" s="43"/>
      <c r="AB830" s="43"/>
      <c r="AP830" s="3"/>
      <c r="AQ830" s="127"/>
      <c r="AR830" s="127"/>
      <c r="AS830" s="127"/>
      <c r="AT830" s="127"/>
      <c r="AU830" s="127"/>
      <c r="AV830" s="127"/>
      <c r="AW830" s="127"/>
      <c r="AX830" s="127"/>
      <c r="AY830" s="127"/>
      <c r="AZ830" s="127"/>
      <c r="BA830" s="127"/>
      <c r="BB830" s="127"/>
      <c r="BC830" s="127"/>
      <c r="BD830" s="40"/>
      <c r="BE830" s="40"/>
      <c r="BF830" s="40"/>
      <c r="BG830" s="40"/>
      <c r="BH830" s="40"/>
      <c r="BI830" s="40"/>
      <c r="BJ830" s="40"/>
      <c r="BK830" s="40"/>
      <c r="BL830" s="40"/>
      <c r="BM830" s="40"/>
      <c r="BN830" s="40"/>
      <c r="BO830" s="40"/>
      <c r="BP830" s="40"/>
      <c r="BQ830" s="40"/>
      <c r="BR830" s="40"/>
      <c r="BS830" s="40"/>
      <c r="BT830" s="40"/>
      <c r="BU830" s="40"/>
      <c r="BV830" s="40"/>
      <c r="BW830" s="40"/>
      <c r="BX830" s="40"/>
      <c r="BY830" s="40"/>
      <c r="BZ830" s="40"/>
      <c r="CA830" s="40"/>
      <c r="CB830" s="40"/>
      <c r="CC830" s="40"/>
      <c r="CD830" s="40"/>
      <c r="CE830" s="40"/>
      <c r="CF830" s="3"/>
    </row>
    <row r="831" spans="1:84" ht="11.25" customHeight="1">
      <c r="A831" s="2"/>
      <c r="R831" s="42"/>
      <c r="S831" s="42"/>
      <c r="W831" s="42"/>
      <c r="AA831" s="42"/>
      <c r="AB831" s="42"/>
      <c r="AP831" s="3"/>
      <c r="AQ831" s="154" t="str">
        <f>CONCATENATE($A785," ",$D785,","," ",$F783)</f>
        <v>Group: 13, Men's Singles</v>
      </c>
      <c r="AR831" s="155"/>
      <c r="AS831" s="155"/>
      <c r="AT831" s="155"/>
      <c r="AU831" s="155"/>
      <c r="AV831" s="155"/>
      <c r="AW831" s="155"/>
      <c r="AX831" s="155"/>
      <c r="AY831" s="155"/>
      <c r="AZ831" s="155"/>
      <c r="BA831" s="155"/>
      <c r="BB831" s="155"/>
      <c r="BC831" s="156"/>
      <c r="BD831" s="163">
        <f>O806</f>
        <v>6</v>
      </c>
      <c r="BE831" s="164"/>
      <c r="BF831" s="183" t="str">
        <f>Q806</f>
        <v>B</v>
      </c>
      <c r="BG831" s="185" t="str">
        <f>IF(VLOOKUP($BF831,$A787:$C793,3,FALSE)=0,"",CONCATENATE(VLOOKUP(VLOOKUP($BF831,$A787:$C793,3,FALSE),Players!$C:$G,4,FALSE)," ",VLOOKUP($BF831,$A787:$C793,3,FALSE)," ",IF(ISERROR(VLOOKUP(VLOOKUP($BF831,$A787:$C793,3,FALSE),Players!$C:$G,5,FALSE)),"()",CONCATENATE("(",VLOOKUP(VLOOKUP($BF831,$A787:$C793,3,FALSE),Players!$C:$G,5,FALSE),")"))))</f>
        <v/>
      </c>
      <c r="BH831" s="186"/>
      <c r="BI831" s="186"/>
      <c r="BJ831" s="186"/>
      <c r="BK831" s="186"/>
      <c r="BL831" s="186"/>
      <c r="BM831" s="186"/>
      <c r="BN831" s="186"/>
      <c r="BO831" s="186"/>
      <c r="BP831" s="186"/>
      <c r="BQ831" s="186"/>
      <c r="BR831" s="186"/>
      <c r="BS831" s="186"/>
      <c r="BT831" s="186"/>
      <c r="BU831" s="187"/>
      <c r="BV831" s="170" t="str">
        <f>IF(R806&lt;&gt;"",R806,"")</f>
        <v/>
      </c>
      <c r="BW831" s="171"/>
      <c r="BX831" s="170" t="str">
        <f>IF(T806&lt;&gt;"",T806,"")</f>
        <v/>
      </c>
      <c r="BY831" s="171"/>
      <c r="BZ831" s="170" t="str">
        <f>IF(V806&lt;&gt;"",V806,"")</f>
        <v/>
      </c>
      <c r="CA831" s="171"/>
      <c r="CB831" s="170" t="str">
        <f>IF(X806&lt;&gt;"",X806,"")</f>
        <v/>
      </c>
      <c r="CC831" s="171"/>
      <c r="CD831" s="170" t="str">
        <f>IF(Z806&lt;&gt;"",Z806,"")</f>
        <v/>
      </c>
      <c r="CE831" s="171"/>
      <c r="CF831" s="174" t="str">
        <f>IF($CD831=$CD833,IF($CB831=$CB833,IF($BZ831&lt;&gt;"",IF($BZ831&gt;$BZ833,"W","L"),""),IF($CB831&gt;$CB833,"W","L")),IF($CD831&gt;$CD833,"W","L"))</f>
        <v/>
      </c>
    </row>
    <row r="832" spans="1:84" ht="11.25" customHeight="1">
      <c r="R832" s="42"/>
      <c r="S832" s="42"/>
      <c r="W832" s="42"/>
      <c r="X832" s="43"/>
      <c r="Y832" s="43"/>
      <c r="Z832" s="43"/>
      <c r="AA832" s="43"/>
      <c r="AB832" s="43"/>
      <c r="AP832" s="3"/>
      <c r="AQ832" s="157"/>
      <c r="AR832" s="158"/>
      <c r="AS832" s="158"/>
      <c r="AT832" s="158"/>
      <c r="AU832" s="158"/>
      <c r="AV832" s="158"/>
      <c r="AW832" s="158"/>
      <c r="AX832" s="158"/>
      <c r="AY832" s="158"/>
      <c r="AZ832" s="158"/>
      <c r="BA832" s="158"/>
      <c r="BB832" s="158"/>
      <c r="BC832" s="159"/>
      <c r="BD832" s="165"/>
      <c r="BE832" s="166"/>
      <c r="BF832" s="184"/>
      <c r="BG832" s="188"/>
      <c r="BH832" s="189"/>
      <c r="BI832" s="189"/>
      <c r="BJ832" s="189"/>
      <c r="BK832" s="189"/>
      <c r="BL832" s="189"/>
      <c r="BM832" s="189"/>
      <c r="BN832" s="189"/>
      <c r="BO832" s="189"/>
      <c r="BP832" s="189"/>
      <c r="BQ832" s="189"/>
      <c r="BR832" s="189"/>
      <c r="BS832" s="189"/>
      <c r="BT832" s="189"/>
      <c r="BU832" s="190"/>
      <c r="BV832" s="172"/>
      <c r="BW832" s="173"/>
      <c r="BX832" s="172"/>
      <c r="BY832" s="173"/>
      <c r="BZ832" s="172"/>
      <c r="CA832" s="173"/>
      <c r="CB832" s="172"/>
      <c r="CC832" s="173"/>
      <c r="CD832" s="172"/>
      <c r="CE832" s="173"/>
      <c r="CF832" s="174"/>
    </row>
    <row r="833" spans="1:84" ht="11.25" customHeight="1">
      <c r="A833" s="2"/>
      <c r="R833" s="42"/>
      <c r="S833" s="42"/>
      <c r="W833" s="42"/>
      <c r="AA833" s="42"/>
      <c r="AB833" s="42"/>
      <c r="AP833" s="3"/>
      <c r="AQ833" s="157"/>
      <c r="AR833" s="158"/>
      <c r="AS833" s="158"/>
      <c r="AT833" s="158"/>
      <c r="AU833" s="158"/>
      <c r="AV833" s="158"/>
      <c r="AW833" s="158"/>
      <c r="AX833" s="158"/>
      <c r="AY833" s="158"/>
      <c r="AZ833" s="158"/>
      <c r="BA833" s="158"/>
      <c r="BB833" s="158"/>
      <c r="BC833" s="159"/>
      <c r="BD833" s="165"/>
      <c r="BE833" s="166"/>
      <c r="BF833" s="175" t="str">
        <f>Q808</f>
        <v>C</v>
      </c>
      <c r="BG833" s="177" t="str">
        <f>IF(VLOOKUP($BF833,$A787:$C793,3,FALSE)=0,"",CONCATENATE(VLOOKUP(VLOOKUP($BF833,$A787:$C793,3,FALSE),Players!$C:$G,4,FALSE)," ",VLOOKUP($BF833,$A787:$C793,3,FALSE)," ",IF(ISERROR(VLOOKUP(VLOOKUP($BF833,$A787:$C793,3,FALSE),Players!$C:$G,5,FALSE)),"()",CONCATENATE("(",VLOOKUP(VLOOKUP($BF833,$A787:$C793,3,FALSE),Players!$C:$G,5,FALSE),")"))))</f>
        <v/>
      </c>
      <c r="BH833" s="178"/>
      <c r="BI833" s="178"/>
      <c r="BJ833" s="178"/>
      <c r="BK833" s="178"/>
      <c r="BL833" s="178"/>
      <c r="BM833" s="178"/>
      <c r="BN833" s="178"/>
      <c r="BO833" s="178"/>
      <c r="BP833" s="178"/>
      <c r="BQ833" s="178"/>
      <c r="BR833" s="178"/>
      <c r="BS833" s="178"/>
      <c r="BT833" s="178"/>
      <c r="BU833" s="179"/>
      <c r="BV833" s="150" t="str">
        <f>IF(R808&lt;&gt;"",R808,"")</f>
        <v/>
      </c>
      <c r="BW833" s="151"/>
      <c r="BX833" s="150" t="str">
        <f>IF(T808&lt;&gt;"",T808,"")</f>
        <v/>
      </c>
      <c r="BY833" s="151"/>
      <c r="BZ833" s="150" t="str">
        <f>IF(V808&lt;&gt;"",V808,"")</f>
        <v/>
      </c>
      <c r="CA833" s="151"/>
      <c r="CB833" s="150" t="str">
        <f>IF(X808&lt;&gt;"",X808,"")</f>
        <v/>
      </c>
      <c r="CC833" s="151"/>
      <c r="CD833" s="150" t="str">
        <f>IF(Z808&lt;&gt;"",Z808,"")</f>
        <v/>
      </c>
      <c r="CE833" s="151"/>
      <c r="CF833" s="174" t="str">
        <f>IF($CF831&lt;&gt;"",IF(CF831="W","L","W"),"")</f>
        <v/>
      </c>
    </row>
    <row r="834" spans="1:84" ht="11.25" customHeight="1" thickBot="1">
      <c r="A834" s="2"/>
      <c r="R834" s="42"/>
      <c r="S834" s="42"/>
      <c r="W834" s="42"/>
      <c r="X834" s="43"/>
      <c r="Y834" s="43"/>
      <c r="Z834" s="43"/>
      <c r="AA834" s="43"/>
      <c r="AB834" s="43"/>
      <c r="AP834" s="3"/>
      <c r="AQ834" s="160"/>
      <c r="AR834" s="161"/>
      <c r="AS834" s="161"/>
      <c r="AT834" s="161"/>
      <c r="AU834" s="161"/>
      <c r="AV834" s="161"/>
      <c r="AW834" s="161"/>
      <c r="AX834" s="161"/>
      <c r="AY834" s="161"/>
      <c r="AZ834" s="161"/>
      <c r="BA834" s="161"/>
      <c r="BB834" s="161"/>
      <c r="BC834" s="162"/>
      <c r="BD834" s="167"/>
      <c r="BE834" s="168"/>
      <c r="BF834" s="176"/>
      <c r="BG834" s="180"/>
      <c r="BH834" s="181"/>
      <c r="BI834" s="181"/>
      <c r="BJ834" s="181"/>
      <c r="BK834" s="181"/>
      <c r="BL834" s="181"/>
      <c r="BM834" s="181"/>
      <c r="BN834" s="181"/>
      <c r="BO834" s="181"/>
      <c r="BP834" s="181"/>
      <c r="BQ834" s="181"/>
      <c r="BR834" s="181"/>
      <c r="BS834" s="181"/>
      <c r="BT834" s="181"/>
      <c r="BU834" s="182"/>
      <c r="BV834" s="152"/>
      <c r="BW834" s="153"/>
      <c r="BX834" s="152"/>
      <c r="BY834" s="153"/>
      <c r="BZ834" s="152"/>
      <c r="CA834" s="153"/>
      <c r="CB834" s="152"/>
      <c r="CC834" s="153"/>
      <c r="CD834" s="152"/>
      <c r="CE834" s="153"/>
      <c r="CF834" s="174"/>
    </row>
    <row r="835" spans="1:84" ht="11.25" customHeight="1">
      <c r="A835" s="2"/>
      <c r="R835" s="42"/>
      <c r="S835" s="42"/>
      <c r="W835" s="42"/>
      <c r="AA835" s="42"/>
      <c r="AB835" s="42"/>
      <c r="AP835" s="3"/>
      <c r="AQ835" s="126"/>
      <c r="AR835" s="126"/>
      <c r="AS835" s="126"/>
      <c r="AT835" s="126"/>
      <c r="AU835" s="126"/>
      <c r="AV835" s="126"/>
      <c r="AW835" s="126"/>
      <c r="AX835" s="126"/>
      <c r="AY835" s="126"/>
      <c r="AZ835" s="126"/>
      <c r="BA835" s="126"/>
      <c r="BB835" s="126"/>
      <c r="BC835" s="126"/>
      <c r="BV835" s="169" t="str">
        <f>IF(CF831&lt;&gt;"",IF(AND(AND(BV831&gt;-1,BV833&gt;-1),OR(BV831&gt;10,BV833&gt;10),ABS(BV831-BV833)&gt;1,IF(OR(BV831&gt;11,BV833&gt;11),ABS(BV831-BV833)=2,TRUE),BV831=INT(BV831),BV833=INT(BV833)),"","Error"),"")</f>
        <v/>
      </c>
      <c r="BW835" s="169"/>
      <c r="BX835" s="169" t="str">
        <f>IF(CF831&lt;&gt;"",IF(AND(AND(BX831&gt;-1,BX833&gt;-1),OR(BX831&gt;10,BX833&gt;10),ABS(BX831-BX833)&gt;1,IF(OR(BX831&gt;11,BX833&gt;11),ABS(BX831-BX833)=2,TRUE),BX831=INT(BX831),BX833=INT(BX833)),"","Error"),"")</f>
        <v/>
      </c>
      <c r="BY835" s="169"/>
      <c r="BZ835" s="169" t="str">
        <f>IF(CF831&lt;&gt;"",IF(AND(AND(BZ831&gt;-1,BZ833&gt;-1),OR(BZ831&gt;10,BZ833&gt;10),ABS(BZ831-BZ833)&gt;1,IF(OR(BZ831&gt;11,BZ833&gt;11),ABS(BZ831-BZ833)=2,TRUE),BZ831=INT(BZ831),BZ833=INT(BZ833)),"","Error"),"")</f>
        <v/>
      </c>
      <c r="CA835" s="169"/>
      <c r="CB835" s="169" t="str">
        <f>IF(AND(CF831&lt;&gt;"",CB831&lt;&gt;""),IF(AND(AND(CB831&gt;-1,CB833&gt;-1),OR(CB831&gt;10,CB833&gt;10),ABS(CB831-CB833)&gt;1,IF(OR(CB831&gt;11,CB833&gt;11),ABS(CB831-CB833)=2,TRUE),CB831=INT(CB831),CB833=INT(CB833)),"","Error"),"")</f>
        <v/>
      </c>
      <c r="CC835" s="169"/>
      <c r="CD835" s="169" t="str">
        <f>IF(AND(CF831&lt;&gt;"",CD831&lt;&gt;""),IF(AND(AND(CD831&gt;-1,CD833&gt;-1),OR(CD831&gt;10,CD833&gt;10),ABS(CD831-CD833)&gt;1,IF(OR(CD831&gt;11,CD833&gt;11),ABS(CD831-CD833)=2,TRUE),CD831=INT(CD831),CD833=INT(CD833)),"","Error"),"")</f>
        <v/>
      </c>
      <c r="CE835" s="169"/>
      <c r="CF835" s="3"/>
    </row>
    <row r="836" spans="1:84" ht="11.25" customHeight="1">
      <c r="AB836" s="43"/>
      <c r="AP836" s="3"/>
      <c r="AQ836" s="126"/>
      <c r="AR836" s="126"/>
      <c r="AS836" s="126"/>
      <c r="AT836" s="126"/>
      <c r="AU836" s="126"/>
      <c r="AV836" s="126"/>
      <c r="AW836" s="126"/>
      <c r="AX836" s="126"/>
      <c r="AY836" s="126"/>
      <c r="AZ836" s="126"/>
      <c r="BA836" s="126"/>
      <c r="BB836" s="126"/>
      <c r="BC836" s="126"/>
      <c r="CF836" s="3"/>
    </row>
    <row r="837" spans="1:84" ht="11.25" customHeight="1">
      <c r="AB837" s="42"/>
      <c r="AP837" s="3"/>
      <c r="AQ837" s="127"/>
      <c r="AR837" s="127"/>
      <c r="AS837" s="127"/>
      <c r="AT837" s="127"/>
      <c r="AU837" s="127"/>
      <c r="AV837" s="127"/>
      <c r="AW837" s="127"/>
      <c r="AX837" s="127"/>
      <c r="AY837" s="127"/>
      <c r="AZ837" s="127"/>
      <c r="BA837" s="127"/>
      <c r="BB837" s="127"/>
      <c r="BC837" s="127"/>
      <c r="BD837" s="40"/>
      <c r="BE837" s="40"/>
      <c r="BF837" s="40"/>
      <c r="BG837" s="40"/>
      <c r="BH837" s="40"/>
      <c r="BI837" s="40"/>
      <c r="BJ837" s="40"/>
      <c r="BK837" s="40"/>
      <c r="BL837" s="40"/>
      <c r="BM837" s="40"/>
      <c r="BN837" s="40"/>
      <c r="BO837" s="40"/>
      <c r="BP837" s="40"/>
      <c r="BQ837" s="40"/>
      <c r="BR837" s="40"/>
      <c r="BS837" s="40"/>
      <c r="BT837" s="40"/>
      <c r="BU837" s="40"/>
      <c r="BV837" s="40"/>
      <c r="BW837" s="40"/>
      <c r="BX837" s="40"/>
      <c r="BY837" s="40"/>
      <c r="BZ837" s="40"/>
      <c r="CA837" s="40"/>
      <c r="CB837" s="40"/>
      <c r="CC837" s="40"/>
      <c r="CD837" s="40"/>
      <c r="CE837" s="40"/>
      <c r="CF837" s="3"/>
    </row>
    <row r="838" spans="1:84" ht="11.25" customHeight="1">
      <c r="AB838" s="43"/>
      <c r="AP838" s="3"/>
      <c r="AQ838" s="128"/>
      <c r="AR838" s="128"/>
      <c r="AS838" s="128"/>
      <c r="AT838" s="128"/>
      <c r="AU838" s="128"/>
      <c r="AV838" s="128"/>
      <c r="AW838" s="128"/>
      <c r="AX838" s="128"/>
      <c r="AY838" s="128"/>
      <c r="AZ838" s="128"/>
      <c r="BA838" s="128"/>
      <c r="BB838" s="128"/>
      <c r="BC838" s="128"/>
      <c r="BD838" s="41"/>
      <c r="BE838" s="41"/>
      <c r="BF838" s="41"/>
      <c r="BG838" s="41"/>
      <c r="BH838" s="41"/>
      <c r="BI838" s="41"/>
      <c r="BJ838" s="41"/>
      <c r="BK838" s="41"/>
      <c r="BL838" s="41"/>
      <c r="BM838" s="41"/>
      <c r="BN838" s="41"/>
      <c r="BO838" s="41"/>
      <c r="BP838" s="41"/>
      <c r="BQ838" s="41"/>
      <c r="BR838" s="41"/>
      <c r="BS838" s="41"/>
      <c r="BT838" s="41"/>
      <c r="BU838" s="41"/>
      <c r="BV838" s="41"/>
      <c r="BW838" s="41"/>
      <c r="BX838" s="41"/>
      <c r="BY838" s="41"/>
      <c r="BZ838" s="41"/>
      <c r="CA838" s="41"/>
      <c r="CB838" s="41"/>
      <c r="CC838" s="41"/>
      <c r="CD838" s="41"/>
      <c r="CE838" s="41"/>
      <c r="CF838" s="3"/>
    </row>
    <row r="839" spans="1:84" ht="11.25" customHeight="1">
      <c r="AB839" s="42"/>
      <c r="AP839" s="3"/>
      <c r="AQ839" s="126"/>
      <c r="AR839" s="126"/>
      <c r="AS839" s="126"/>
      <c r="AT839" s="126"/>
      <c r="AU839" s="126"/>
      <c r="AV839" s="126"/>
      <c r="AW839" s="126"/>
      <c r="AX839" s="126"/>
      <c r="AY839" s="126"/>
      <c r="AZ839" s="126"/>
      <c r="BA839" s="126"/>
      <c r="BB839" s="126"/>
      <c r="BC839" s="126"/>
      <c r="CF839" s="3"/>
    </row>
    <row r="840" spans="1:84" ht="11.25" customHeight="1">
      <c r="AB840" s="43"/>
      <c r="AP840" s="3"/>
      <c r="AQ840" s="126"/>
      <c r="AR840" s="126"/>
      <c r="AS840" s="126"/>
      <c r="AT840" s="126"/>
      <c r="AU840" s="126"/>
      <c r="AV840" s="126"/>
      <c r="AW840" s="126"/>
      <c r="AX840" s="126"/>
      <c r="AY840" s="126"/>
      <c r="AZ840" s="126"/>
      <c r="BA840" s="126"/>
      <c r="BB840" s="126"/>
      <c r="BC840" s="126"/>
      <c r="CF840" s="3"/>
    </row>
    <row r="841" spans="1:84" ht="11.25" customHeight="1">
      <c r="AB841" s="42"/>
      <c r="AP841" s="3"/>
      <c r="AQ841" s="126"/>
      <c r="AR841" s="126"/>
      <c r="AS841" s="126"/>
      <c r="AT841" s="126"/>
      <c r="AU841" s="126"/>
      <c r="AV841" s="126"/>
      <c r="AW841" s="126"/>
      <c r="AX841" s="126"/>
      <c r="AY841" s="126"/>
      <c r="AZ841" s="126"/>
      <c r="BA841" s="126"/>
      <c r="BB841" s="126"/>
      <c r="BC841" s="126"/>
      <c r="CF841" s="3"/>
    </row>
    <row r="842" spans="1:84" ht="11.25" customHeight="1">
      <c r="AB842" s="43"/>
      <c r="AC842" s="43"/>
      <c r="AD842" s="43"/>
      <c r="AE842" s="43"/>
      <c r="AF842" s="43"/>
      <c r="AG842" s="43"/>
      <c r="AH842" s="43"/>
      <c r="AI842" s="43"/>
      <c r="AJ842" s="43"/>
      <c r="AK842" s="43"/>
      <c r="AL842" s="43"/>
      <c r="AM842" s="43"/>
      <c r="AN842" s="3"/>
      <c r="AO842" s="3"/>
      <c r="AP842" s="3"/>
      <c r="AQ842" s="126"/>
      <c r="AR842" s="126"/>
      <c r="AS842" s="126"/>
      <c r="AT842" s="126"/>
      <c r="AU842" s="126"/>
      <c r="AV842" s="126"/>
      <c r="AW842" s="126"/>
      <c r="AX842" s="126"/>
      <c r="AY842" s="126"/>
      <c r="AZ842" s="126"/>
      <c r="BA842" s="126"/>
      <c r="BB842" s="126"/>
      <c r="BC842" s="126"/>
      <c r="CF842" s="3"/>
    </row>
    <row r="843" spans="1:84" ht="11.25" customHeight="1">
      <c r="AB843" s="42"/>
      <c r="AI843" s="42"/>
      <c r="AJ843" s="42"/>
      <c r="AN843" s="3"/>
      <c r="AO843" s="3"/>
      <c r="AP843" s="3"/>
      <c r="AQ843" s="126"/>
      <c r="AR843" s="126"/>
      <c r="AS843" s="126"/>
      <c r="AT843" s="126"/>
      <c r="AU843" s="126"/>
      <c r="AV843" s="126"/>
      <c r="AW843" s="126"/>
      <c r="AX843" s="126"/>
      <c r="AY843" s="126"/>
      <c r="AZ843" s="126"/>
      <c r="BA843" s="126"/>
      <c r="BB843" s="126"/>
      <c r="BC843" s="126"/>
      <c r="CF843" s="3"/>
    </row>
    <row r="844" spans="1:84" ht="11.25" customHeight="1">
      <c r="AB844" s="43"/>
      <c r="AC844" s="43"/>
      <c r="AD844" s="43"/>
      <c r="AE844" s="43"/>
      <c r="AF844" s="43"/>
      <c r="AG844" s="43"/>
      <c r="AH844" s="43"/>
      <c r="AI844" s="43"/>
      <c r="AJ844" s="43"/>
      <c r="AK844" s="43"/>
      <c r="AL844" s="43"/>
      <c r="AM844" s="43"/>
      <c r="AN844" s="3"/>
      <c r="AO844" s="3"/>
      <c r="AP844" s="3"/>
      <c r="AQ844" s="126"/>
      <c r="AR844" s="126"/>
      <c r="AS844" s="126"/>
      <c r="AT844" s="126"/>
      <c r="AU844" s="126"/>
      <c r="AV844" s="126"/>
      <c r="AW844" s="126"/>
      <c r="AX844" s="126"/>
      <c r="AY844" s="126"/>
      <c r="AZ844" s="126"/>
      <c r="BA844" s="126"/>
      <c r="BB844" s="126"/>
      <c r="BC844" s="126"/>
      <c r="CF844" s="3"/>
    </row>
    <row r="845" spans="1:84" ht="11.25" customHeight="1" thickBot="1">
      <c r="AB845" s="42"/>
      <c r="AI845" s="42"/>
      <c r="AJ845" s="42"/>
      <c r="AN845" s="3"/>
      <c r="AO845" s="3"/>
      <c r="AP845" s="3"/>
      <c r="AQ845" s="126"/>
      <c r="AR845" s="126"/>
      <c r="AS845" s="126"/>
      <c r="AT845" s="126"/>
      <c r="AU845" s="126"/>
      <c r="AV845" s="126"/>
      <c r="AW845" s="126"/>
      <c r="AX845" s="126"/>
      <c r="AY845" s="126"/>
      <c r="AZ845" s="126"/>
      <c r="BA845" s="126"/>
      <c r="BB845" s="126"/>
      <c r="BC845" s="126"/>
      <c r="CF845" s="3"/>
    </row>
    <row r="846" spans="1:84" ht="11.25" customHeight="1">
      <c r="A846" s="259" t="s">
        <v>9</v>
      </c>
      <c r="B846" s="260"/>
      <c r="C846" s="260"/>
      <c r="D846" s="260"/>
      <c r="E846" s="260"/>
      <c r="F846" s="300" t="str">
        <f>Players!$C$1</f>
        <v>Enter Division Name</v>
      </c>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301"/>
      <c r="AF846" s="301"/>
      <c r="AG846" s="301"/>
      <c r="AH846" s="302" t="s">
        <v>10</v>
      </c>
      <c r="AI846" s="303"/>
      <c r="AJ846" s="303"/>
      <c r="AK846" s="306" t="str">
        <f>Players!$G$1</f>
        <v>Enter Date</v>
      </c>
      <c r="AL846" s="307"/>
      <c r="AM846" s="307"/>
      <c r="AN846" s="307"/>
      <c r="AO846" s="308"/>
      <c r="AQ846" s="154" t="str">
        <f>CONCATENATE($A850," ",$D850,","," ",$F848)</f>
        <v>Group: 14, Men's Singles</v>
      </c>
      <c r="AR846" s="155"/>
      <c r="AS846" s="155"/>
      <c r="AT846" s="155"/>
      <c r="AU846" s="155"/>
      <c r="AV846" s="155"/>
      <c r="AW846" s="155"/>
      <c r="AX846" s="155"/>
      <c r="AY846" s="155"/>
      <c r="AZ846" s="155"/>
      <c r="BA846" s="155"/>
      <c r="BB846" s="155"/>
      <c r="BC846" s="156"/>
      <c r="BD846" s="163">
        <f>A863</f>
        <v>1</v>
      </c>
      <c r="BE846" s="164"/>
      <c r="BF846" s="183" t="str">
        <f>C863</f>
        <v>A</v>
      </c>
      <c r="BG846" s="185" t="str">
        <f>IF(VLOOKUP($BF846,$A852:$C858,3,FALSE)=0,"",CONCATENATE(VLOOKUP(VLOOKUP($BF846,$A852:$C858,3,FALSE),Players!$C:$G,4,FALSE)," ",VLOOKUP($BF846,$A852:$C858,3,FALSE)," ",IF(ISERROR(VLOOKUP(VLOOKUP($BF846,$A852:$C858,3,FALSE),Players!$C:$G,5,FALSE)),"()",CONCATENATE("(",VLOOKUP(VLOOKUP($BF846,$A852:$C858,3,FALSE),Players!$C:$G,5,FALSE),")"))))</f>
        <v/>
      </c>
      <c r="BH846" s="186"/>
      <c r="BI846" s="186"/>
      <c r="BJ846" s="186"/>
      <c r="BK846" s="186"/>
      <c r="BL846" s="186"/>
      <c r="BM846" s="186"/>
      <c r="BN846" s="186"/>
      <c r="BO846" s="186"/>
      <c r="BP846" s="186"/>
      <c r="BQ846" s="186"/>
      <c r="BR846" s="186"/>
      <c r="BS846" s="186"/>
      <c r="BT846" s="186"/>
      <c r="BU846" s="187"/>
      <c r="BV846" s="170" t="str">
        <f>IF(D863&lt;&gt;"",D863,"")</f>
        <v/>
      </c>
      <c r="BW846" s="171"/>
      <c r="BX846" s="170" t="str">
        <f>IF(F863&lt;&gt;"",F863,"")</f>
        <v/>
      </c>
      <c r="BY846" s="171"/>
      <c r="BZ846" s="170" t="str">
        <f>IF(H863&lt;&gt;"",H863,"")</f>
        <v/>
      </c>
      <c r="CA846" s="171"/>
      <c r="CB846" s="170" t="str">
        <f>IF(J863&lt;&gt;"",J863,"")</f>
        <v/>
      </c>
      <c r="CC846" s="171"/>
      <c r="CD846" s="170" t="str">
        <f>IF(L863&lt;&gt;"",L863,"")</f>
        <v/>
      </c>
      <c r="CE846" s="171"/>
      <c r="CF846" s="174" t="str">
        <f>IF($CD846=$CD848,IF($CB846=$CB848,IF($BZ846&lt;&gt;"",IF($BZ846&gt;$BZ848,"W","L"),""),IF($CB846&gt;$CB848,"W","L")),IF($CD846&gt;$CD848,"W","L"))</f>
        <v/>
      </c>
    </row>
    <row r="847" spans="1:84" ht="11.25" customHeight="1">
      <c r="A847" s="261"/>
      <c r="B847" s="262"/>
      <c r="C847" s="262"/>
      <c r="D847" s="262"/>
      <c r="E847" s="262"/>
      <c r="F847" s="282"/>
      <c r="G847" s="28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282"/>
      <c r="AE847" s="282"/>
      <c r="AF847" s="282"/>
      <c r="AG847" s="282"/>
      <c r="AH847" s="304"/>
      <c r="AI847" s="305"/>
      <c r="AJ847" s="305"/>
      <c r="AK847" s="309"/>
      <c r="AL847" s="309"/>
      <c r="AM847" s="309"/>
      <c r="AN847" s="309"/>
      <c r="AO847" s="310"/>
      <c r="AQ847" s="157"/>
      <c r="AR847" s="158"/>
      <c r="AS847" s="158"/>
      <c r="AT847" s="158"/>
      <c r="AU847" s="158"/>
      <c r="AV847" s="158"/>
      <c r="AW847" s="158"/>
      <c r="AX847" s="158"/>
      <c r="AY847" s="158"/>
      <c r="AZ847" s="158"/>
      <c r="BA847" s="158"/>
      <c r="BB847" s="158"/>
      <c r="BC847" s="159"/>
      <c r="BD847" s="165"/>
      <c r="BE847" s="166"/>
      <c r="BF847" s="184"/>
      <c r="BG847" s="188"/>
      <c r="BH847" s="189"/>
      <c r="BI847" s="189"/>
      <c r="BJ847" s="189"/>
      <c r="BK847" s="189"/>
      <c r="BL847" s="189"/>
      <c r="BM847" s="189"/>
      <c r="BN847" s="189"/>
      <c r="BO847" s="189"/>
      <c r="BP847" s="189"/>
      <c r="BQ847" s="189"/>
      <c r="BR847" s="189"/>
      <c r="BS847" s="189"/>
      <c r="BT847" s="189"/>
      <c r="BU847" s="190"/>
      <c r="BV847" s="172"/>
      <c r="BW847" s="173"/>
      <c r="BX847" s="172"/>
      <c r="BY847" s="173"/>
      <c r="BZ847" s="172"/>
      <c r="CA847" s="173"/>
      <c r="CB847" s="172"/>
      <c r="CC847" s="173"/>
      <c r="CD847" s="172"/>
      <c r="CE847" s="173"/>
      <c r="CF847" s="174"/>
    </row>
    <row r="848" spans="1:84" ht="11.25" customHeight="1">
      <c r="A848" s="266" t="s">
        <v>11</v>
      </c>
      <c r="B848" s="267"/>
      <c r="C848" s="267"/>
      <c r="D848" s="277" t="s">
        <v>12</v>
      </c>
      <c r="E848" s="278"/>
      <c r="F848" s="280" t="str">
        <f>Players!$A$3</f>
        <v>Men's Singles</v>
      </c>
      <c r="G848" s="281"/>
      <c r="H848" s="281"/>
      <c r="I848" s="281"/>
      <c r="J848" s="281"/>
      <c r="K848" s="281"/>
      <c r="L848" s="281"/>
      <c r="M848" s="281"/>
      <c r="N848" s="281"/>
      <c r="O848" s="281"/>
      <c r="P848" s="281"/>
      <c r="Q848" s="281"/>
      <c r="R848" s="281"/>
      <c r="S848" s="281"/>
      <c r="T848" s="281"/>
      <c r="U848" s="281"/>
      <c r="V848" s="281"/>
      <c r="W848" s="281"/>
      <c r="X848" s="281"/>
      <c r="Y848" s="281"/>
      <c r="Z848" s="281"/>
      <c r="AA848" s="281"/>
      <c r="AB848" s="281"/>
      <c r="AC848" s="281"/>
      <c r="AD848" s="281"/>
      <c r="AE848" s="281"/>
      <c r="AF848" s="281"/>
      <c r="AG848" s="281"/>
      <c r="AH848" s="302" t="s">
        <v>13</v>
      </c>
      <c r="AI848" s="303"/>
      <c r="AJ848" s="303"/>
      <c r="AK848" s="311" t="s">
        <v>35</v>
      </c>
      <c r="AL848" s="311"/>
      <c r="AM848" s="311"/>
      <c r="AN848" s="311"/>
      <c r="AO848" s="312"/>
      <c r="AQ848" s="157"/>
      <c r="AR848" s="158"/>
      <c r="AS848" s="158"/>
      <c r="AT848" s="158"/>
      <c r="AU848" s="158"/>
      <c r="AV848" s="158"/>
      <c r="AW848" s="158"/>
      <c r="AX848" s="158"/>
      <c r="AY848" s="158"/>
      <c r="AZ848" s="158"/>
      <c r="BA848" s="158"/>
      <c r="BB848" s="158"/>
      <c r="BC848" s="159"/>
      <c r="BD848" s="165"/>
      <c r="BE848" s="166"/>
      <c r="BF848" s="175" t="str">
        <f>C865</f>
        <v>C</v>
      </c>
      <c r="BG848" s="177" t="str">
        <f>IF(VLOOKUP($BF848,$A852:$C858,3,FALSE)=0,"",CONCATENATE(VLOOKUP(VLOOKUP($BF848,$A852:$C858,3,FALSE),Players!$C:$G,4,FALSE)," ",VLOOKUP($BF848,$A852:$C858,3,FALSE)," ",IF(ISERROR(VLOOKUP(VLOOKUP($BF848,$A852:$C858,3,FALSE),Players!$C:$G,5,FALSE)),"()",CONCATENATE("(",VLOOKUP(VLOOKUP($BF848,$A852:$C858,3,FALSE),Players!$C:$G,5,FALSE),")"))))</f>
        <v/>
      </c>
      <c r="BH848" s="178"/>
      <c r="BI848" s="178"/>
      <c r="BJ848" s="178"/>
      <c r="BK848" s="178"/>
      <c r="BL848" s="178"/>
      <c r="BM848" s="178"/>
      <c r="BN848" s="178"/>
      <c r="BO848" s="178"/>
      <c r="BP848" s="178"/>
      <c r="BQ848" s="178"/>
      <c r="BR848" s="178"/>
      <c r="BS848" s="178"/>
      <c r="BT848" s="178"/>
      <c r="BU848" s="179"/>
      <c r="BV848" s="150" t="str">
        <f>IF(D865&lt;&gt;"",D865,"")</f>
        <v/>
      </c>
      <c r="BW848" s="151"/>
      <c r="BX848" s="150" t="str">
        <f>IF(F865&lt;&gt;"",F865,"")</f>
        <v/>
      </c>
      <c r="BY848" s="151"/>
      <c r="BZ848" s="150" t="str">
        <f>IF(H865&lt;&gt;"",H865,"")</f>
        <v/>
      </c>
      <c r="CA848" s="151"/>
      <c r="CB848" s="150" t="str">
        <f>IF(J865&lt;&gt;"",J865,"")</f>
        <v/>
      </c>
      <c r="CC848" s="151"/>
      <c r="CD848" s="150" t="str">
        <f>IF(L865&lt;&gt;"",L865,"")</f>
        <v/>
      </c>
      <c r="CE848" s="151"/>
      <c r="CF848" s="174" t="str">
        <f>IF($CF846&lt;&gt;"",IF(CF846="W","L","W"),"")</f>
        <v/>
      </c>
    </row>
    <row r="849" spans="1:84" ht="11.25" customHeight="1" thickBot="1">
      <c r="A849" s="275"/>
      <c r="B849" s="276"/>
      <c r="C849" s="276"/>
      <c r="D849" s="279"/>
      <c r="E849" s="279"/>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82"/>
      <c r="AE849" s="282"/>
      <c r="AF849" s="282"/>
      <c r="AG849" s="282"/>
      <c r="AH849" s="304"/>
      <c r="AI849" s="305"/>
      <c r="AJ849" s="305"/>
      <c r="AK849" s="313"/>
      <c r="AL849" s="313"/>
      <c r="AM849" s="313"/>
      <c r="AN849" s="313"/>
      <c r="AO849" s="314"/>
      <c r="AQ849" s="160"/>
      <c r="AR849" s="161"/>
      <c r="AS849" s="161"/>
      <c r="AT849" s="161"/>
      <c r="AU849" s="161"/>
      <c r="AV849" s="161"/>
      <c r="AW849" s="161"/>
      <c r="AX849" s="161"/>
      <c r="AY849" s="161"/>
      <c r="AZ849" s="161"/>
      <c r="BA849" s="161"/>
      <c r="BB849" s="161"/>
      <c r="BC849" s="162"/>
      <c r="BD849" s="167"/>
      <c r="BE849" s="168"/>
      <c r="BF849" s="176"/>
      <c r="BG849" s="180"/>
      <c r="BH849" s="181"/>
      <c r="BI849" s="181"/>
      <c r="BJ849" s="181"/>
      <c r="BK849" s="181"/>
      <c r="BL849" s="181"/>
      <c r="BM849" s="181"/>
      <c r="BN849" s="181"/>
      <c r="BO849" s="181"/>
      <c r="BP849" s="181"/>
      <c r="BQ849" s="181"/>
      <c r="BR849" s="181"/>
      <c r="BS849" s="181"/>
      <c r="BT849" s="181"/>
      <c r="BU849" s="182"/>
      <c r="BV849" s="152"/>
      <c r="BW849" s="153"/>
      <c r="BX849" s="152"/>
      <c r="BY849" s="153"/>
      <c r="BZ849" s="152"/>
      <c r="CA849" s="153"/>
      <c r="CB849" s="152"/>
      <c r="CC849" s="153"/>
      <c r="CD849" s="152"/>
      <c r="CE849" s="153"/>
      <c r="CF849" s="174"/>
    </row>
    <row r="850" spans="1:84" ht="11.25" customHeight="1">
      <c r="A850" s="259" t="s">
        <v>15</v>
      </c>
      <c r="B850" s="260"/>
      <c r="C850" s="260"/>
      <c r="D850" s="264">
        <v>14</v>
      </c>
      <c r="E850" s="264"/>
      <c r="F850" s="266" t="s">
        <v>16</v>
      </c>
      <c r="G850" s="267"/>
      <c r="H850" s="267"/>
      <c r="I850" s="283"/>
      <c r="J850" s="284"/>
      <c r="K850" s="285"/>
      <c r="L850" s="285"/>
      <c r="M850" s="285"/>
      <c r="N850" s="271"/>
      <c r="O850" s="271"/>
      <c r="P850" s="271"/>
      <c r="Q850" s="271"/>
      <c r="R850" s="271"/>
      <c r="S850" s="271"/>
      <c r="T850" s="271"/>
      <c r="U850" s="271"/>
      <c r="V850" s="271"/>
      <c r="W850" s="271"/>
      <c r="X850" s="271"/>
      <c r="Y850" s="271"/>
      <c r="Z850" s="271"/>
      <c r="AA850" s="271"/>
      <c r="AB850" s="271"/>
      <c r="AC850" s="272"/>
      <c r="AD850" s="150" t="s">
        <v>17</v>
      </c>
      <c r="AE850" s="270"/>
      <c r="AF850" s="288" t="s">
        <v>18</v>
      </c>
      <c r="AG850" s="270"/>
      <c r="AH850" s="288" t="s">
        <v>19</v>
      </c>
      <c r="AI850" s="270"/>
      <c r="AJ850" s="288" t="s">
        <v>20</v>
      </c>
      <c r="AK850" s="290"/>
      <c r="AL850" s="292" t="s">
        <v>21</v>
      </c>
      <c r="AM850" s="293"/>
      <c r="AN850" s="296" t="s">
        <v>22</v>
      </c>
      <c r="AO850" s="297"/>
      <c r="AQ850" s="126"/>
      <c r="AR850" s="126"/>
      <c r="AS850" s="126"/>
      <c r="AT850" s="126"/>
      <c r="AU850" s="126"/>
      <c r="AV850" s="126"/>
      <c r="AW850" s="126"/>
      <c r="AX850" s="126"/>
      <c r="AY850" s="126"/>
      <c r="AZ850" s="126"/>
      <c r="BA850" s="126"/>
      <c r="BB850" s="126"/>
      <c r="BC850" s="126"/>
      <c r="BV850" s="169" t="str">
        <f>IF(CF846&lt;&gt;"",IF(AND(AND(BV846&gt;-1,BV848&gt;-1),OR(BV846&gt;10,BV848&gt;10),ABS(BV846-BV848)&gt;1,IF(OR(BV846&gt;11,BV848&gt;11),ABS(BV846-BV848)=2,TRUE),BV846=INT(BV846),BV848=INT(BV848)),"","Error"),"")</f>
        <v/>
      </c>
      <c r="BW850" s="169"/>
      <c r="BX850" s="169" t="str">
        <f>IF(CF846&lt;&gt;"",IF(AND(AND(BX846&gt;-1,BX848&gt;-1),OR(BX846&gt;10,BX848&gt;10),ABS(BX846-BX848)&gt;1,IF(OR(BX846&gt;11,BX848&gt;11),ABS(BX846-BX848)=2,TRUE),BX846=INT(BX846),BX848=INT(BX848)),"","Error"),"")</f>
        <v/>
      </c>
      <c r="BY850" s="169"/>
      <c r="BZ850" s="169" t="str">
        <f>IF(CF846&lt;&gt;"",IF(AND(AND(BZ846&gt;-1,BZ848&gt;-1),OR(BZ846&gt;10,BZ848&gt;10),ABS(BZ846-BZ848)&gt;1,IF(OR(BZ846&gt;11,BZ848&gt;11),ABS(BZ846-BZ848)=2,TRUE),BZ846=INT(BZ846),BZ848=INT(BZ848)),"","Error"),"")</f>
        <v/>
      </c>
      <c r="CA850" s="169"/>
      <c r="CB850" s="169" t="str">
        <f>IF(AND(CF846&lt;&gt;"",CB846&lt;&gt;""),IF(AND(AND(CB846&gt;-1,CB848&gt;-1),OR(CB846&gt;10,CB848&gt;10),ABS(CB846-CB848)&gt;1,IF(OR(CB846&gt;11,CB848&gt;11),ABS(CB846-CB848)=2,TRUE),CB846=INT(CB846),CB848=INT(CB848)),"","Error"),"")</f>
        <v/>
      </c>
      <c r="CC850" s="169"/>
      <c r="CD850" s="169" t="str">
        <f>IF(AND(CF846&lt;&gt;"",CD846&lt;&gt;""),IF(AND(AND(CD846&gt;-1,CD848&gt;-1),OR(CD846&gt;10,CD848&gt;10),ABS(CD846-CD848)&gt;1,IF(OR(CD846&gt;11,CD848&gt;11),ABS(CD846-CD848)=2,TRUE),CD846=INT(CD846),CD848=INT(CD848)),"","Error"),"")</f>
        <v/>
      </c>
      <c r="CE850" s="169"/>
    </row>
    <row r="851" spans="1:84" ht="11.25" customHeight="1" thickBot="1">
      <c r="A851" s="261"/>
      <c r="B851" s="262"/>
      <c r="C851" s="263"/>
      <c r="D851" s="265"/>
      <c r="E851" s="265"/>
      <c r="F851" s="268"/>
      <c r="G851" s="269"/>
      <c r="H851" s="269"/>
      <c r="I851" s="286"/>
      <c r="J851" s="286"/>
      <c r="K851" s="287"/>
      <c r="L851" s="287"/>
      <c r="M851" s="287"/>
      <c r="N851" s="273"/>
      <c r="O851" s="273"/>
      <c r="P851" s="273"/>
      <c r="Q851" s="273"/>
      <c r="R851" s="273"/>
      <c r="S851" s="273"/>
      <c r="T851" s="273"/>
      <c r="U851" s="273"/>
      <c r="V851" s="273"/>
      <c r="W851" s="273"/>
      <c r="X851" s="273"/>
      <c r="Y851" s="273"/>
      <c r="Z851" s="273"/>
      <c r="AA851" s="273"/>
      <c r="AB851" s="273"/>
      <c r="AC851" s="274"/>
      <c r="AD851" s="194"/>
      <c r="AE851" s="195"/>
      <c r="AF851" s="289"/>
      <c r="AG851" s="195"/>
      <c r="AH851" s="289"/>
      <c r="AI851" s="195"/>
      <c r="AJ851" s="289"/>
      <c r="AK851" s="291"/>
      <c r="AL851" s="294"/>
      <c r="AM851" s="295"/>
      <c r="AN851" s="298"/>
      <c r="AO851" s="299"/>
      <c r="AQ851" s="126"/>
      <c r="AR851" s="126"/>
      <c r="AS851" s="126"/>
      <c r="AT851" s="126"/>
      <c r="AU851" s="126"/>
      <c r="AV851" s="126"/>
      <c r="AW851" s="126"/>
      <c r="AX851" s="126"/>
      <c r="AY851" s="126"/>
      <c r="AZ851" s="126"/>
      <c r="BA851" s="126"/>
      <c r="BB851" s="126"/>
      <c r="BC851" s="126"/>
    </row>
    <row r="852" spans="1:84" ht="11.25" customHeight="1">
      <c r="A852" s="210" t="str">
        <f>AD850</f>
        <v>A</v>
      </c>
      <c r="B852" s="211"/>
      <c r="C852" s="214"/>
      <c r="D852" s="215"/>
      <c r="E852" s="215"/>
      <c r="F852" s="215"/>
      <c r="G852" s="215"/>
      <c r="H852" s="215"/>
      <c r="I852" s="215"/>
      <c r="J852" s="215"/>
      <c r="K852" s="215"/>
      <c r="L852" s="215"/>
      <c r="M852" s="215"/>
      <c r="N852" s="215"/>
      <c r="O852" s="215"/>
      <c r="P852" s="215"/>
      <c r="Q852" s="215"/>
      <c r="R852" s="215"/>
      <c r="S852" s="215"/>
      <c r="T852" s="215"/>
      <c r="U852" s="215"/>
      <c r="V852" s="215"/>
      <c r="W852" s="215"/>
      <c r="X852" s="215"/>
      <c r="Y852" s="215"/>
      <c r="Z852" s="215"/>
      <c r="AA852" s="215"/>
      <c r="AB852" s="215"/>
      <c r="AC852" s="216"/>
      <c r="AD852" s="250"/>
      <c r="AE852" s="229"/>
      <c r="AF852" s="252" t="str">
        <f>IF($D848="1P",IF(Z867=Z869,IF(X867=X869,IF(V867&lt;&gt;"",IF(V867&gt;V869,"W","L"),""),IF(X867&gt;X869,"W","L")),IF(Z867&gt;Z869,"W","L")),IF(L871=L873,IF(J871=J873,IF(H871&lt;&gt;"",IF(H871&gt;H873,"W","L"),""),IF(J871&gt;J873,"W","L")),IF(L871&gt;L873,"W","L")))</f>
        <v/>
      </c>
      <c r="AG852" s="253"/>
      <c r="AH852" s="252" t="str">
        <f>IF($D848="1P",IF(L871=L873,IF(J871=J873,IF(H871&lt;&gt;"",IF(H871&gt;H873,"W","L"),""),IF(J871&gt;J873,"W","L")),IF(L871&gt;L873,"W","L")),IF(L863=L865,IF(J863=J865,IF(H863&lt;&gt;"",IF(H863&gt;H865,"W","L"),""),IF(J863&gt;J865,"W","L")),IF(L863&gt;L865,"W","L")))</f>
        <v/>
      </c>
      <c r="AI852" s="253"/>
      <c r="AJ852" s="252" t="str">
        <f>IF($D848="1P",IF(L863=L865,IF(J863=J865,IF(H863&lt;&gt;"",IF(H863&gt;H865,"W","L"),""),IF(J863&gt;J865,"W","L")),IF(L863&gt;L865,"W","L")),IF(Z867=Z869,IF(X867=X869,IF(V867&lt;&gt;"",IF(V867&gt;V869,"W","L"),""),IF(X867&gt;X869,"W","L")),IF(Z867&gt;Z869,"W","L")))</f>
        <v/>
      </c>
      <c r="AK852" s="253"/>
      <c r="AL852" s="254" t="str">
        <f>IF(OR(COUNTIF(AD852:AJ852,"W"),COUNTIF(AD852:AJ852,"L")),COUNTIF(AD852:AJ852,"W")*2+COUNTIF(AD852:AJ852,"L"),"")</f>
        <v/>
      </c>
      <c r="AM852" s="255"/>
      <c r="AN852" s="256" t="str">
        <f>IF(AL852&lt;&gt;"",RANK(AL852,AL852:AL858,0),"")</f>
        <v/>
      </c>
      <c r="AO852" s="257"/>
      <c r="AQ852" s="127"/>
      <c r="AR852" s="127"/>
      <c r="AS852" s="127"/>
      <c r="AT852" s="127"/>
      <c r="AU852" s="127"/>
      <c r="AV852" s="127"/>
      <c r="AW852" s="127"/>
      <c r="AX852" s="127"/>
      <c r="AY852" s="127"/>
      <c r="AZ852" s="127"/>
      <c r="BA852" s="127"/>
      <c r="BB852" s="127"/>
      <c r="BC852" s="127"/>
      <c r="BD852" s="40"/>
      <c r="BE852" s="40"/>
      <c r="BF852" s="40"/>
      <c r="BG852" s="40"/>
      <c r="BH852" s="40"/>
      <c r="BI852" s="40"/>
      <c r="BJ852" s="40"/>
      <c r="BK852" s="40"/>
      <c r="BL852" s="40"/>
      <c r="BM852" s="40"/>
      <c r="BN852" s="40"/>
      <c r="BO852" s="40"/>
      <c r="BP852" s="40"/>
      <c r="BQ852" s="40"/>
      <c r="BR852" s="40"/>
      <c r="BS852" s="40"/>
      <c r="BT852" s="40"/>
      <c r="BU852" s="40"/>
      <c r="BV852" s="40"/>
      <c r="BW852" s="40"/>
      <c r="BX852" s="40"/>
      <c r="BY852" s="40"/>
      <c r="BZ852" s="40"/>
      <c r="CA852" s="40"/>
      <c r="CB852" s="40"/>
      <c r="CC852" s="40"/>
      <c r="CD852" s="40"/>
      <c r="CE852" s="40"/>
      <c r="CF852" s="40"/>
    </row>
    <row r="853" spans="1:84" ht="11.25" customHeight="1">
      <c r="A853" s="212"/>
      <c r="B853" s="213"/>
      <c r="C853" s="217"/>
      <c r="D853" s="218"/>
      <c r="E853" s="218"/>
      <c r="F853" s="218"/>
      <c r="G853" s="218"/>
      <c r="H853" s="218"/>
      <c r="I853" s="218"/>
      <c r="J853" s="218"/>
      <c r="K853" s="218"/>
      <c r="L853" s="218"/>
      <c r="M853" s="218"/>
      <c r="N853" s="218"/>
      <c r="O853" s="218"/>
      <c r="P853" s="218"/>
      <c r="Q853" s="218"/>
      <c r="R853" s="218"/>
      <c r="S853" s="218"/>
      <c r="T853" s="218"/>
      <c r="U853" s="218"/>
      <c r="V853" s="218"/>
      <c r="W853" s="218"/>
      <c r="X853" s="218"/>
      <c r="Y853" s="218"/>
      <c r="Z853" s="218"/>
      <c r="AA853" s="218"/>
      <c r="AB853" s="218"/>
      <c r="AC853" s="219"/>
      <c r="AD853" s="251"/>
      <c r="AE853" s="236"/>
      <c r="AF853" s="234"/>
      <c r="AG853" s="233"/>
      <c r="AH853" s="234"/>
      <c r="AI853" s="233"/>
      <c r="AJ853" s="234"/>
      <c r="AK853" s="233"/>
      <c r="AL853" s="241"/>
      <c r="AM853" s="240"/>
      <c r="AN853" s="258"/>
      <c r="AO853" s="243"/>
      <c r="AQ853" s="128"/>
      <c r="AR853" s="128"/>
      <c r="AS853" s="128"/>
      <c r="AT853" s="128"/>
      <c r="AU853" s="128"/>
      <c r="AV853" s="128"/>
      <c r="AW853" s="128"/>
      <c r="AX853" s="128"/>
      <c r="AY853" s="128"/>
      <c r="AZ853" s="128"/>
      <c r="BA853" s="128"/>
      <c r="BB853" s="128"/>
      <c r="BC853" s="128"/>
      <c r="BD853" s="41"/>
      <c r="BE853" s="41"/>
      <c r="BF853" s="41"/>
      <c r="BG853" s="41"/>
      <c r="BH853" s="41"/>
      <c r="BI853" s="41"/>
      <c r="BJ853" s="41"/>
      <c r="BK853" s="41"/>
      <c r="BL853" s="41"/>
      <c r="BM853" s="41"/>
      <c r="BN853" s="41"/>
      <c r="BO853" s="41"/>
      <c r="BP853" s="41"/>
      <c r="BQ853" s="41"/>
      <c r="BR853" s="41"/>
      <c r="BS853" s="41"/>
      <c r="BT853" s="41"/>
      <c r="BU853" s="41"/>
      <c r="BV853" s="41"/>
      <c r="BW853" s="41"/>
      <c r="BX853" s="41"/>
      <c r="BY853" s="41"/>
      <c r="BZ853" s="41"/>
      <c r="CA853" s="41"/>
      <c r="CB853" s="41"/>
      <c r="CC853" s="41"/>
      <c r="CD853" s="41"/>
      <c r="CE853" s="41"/>
      <c r="CF853" s="41"/>
    </row>
    <row r="854" spans="1:84" ht="11.25" customHeight="1">
      <c r="A854" s="210" t="str">
        <f>AF850</f>
        <v>B</v>
      </c>
      <c r="B854" s="211"/>
      <c r="C854" s="214"/>
      <c r="D854" s="215"/>
      <c r="E854" s="215"/>
      <c r="F854" s="215"/>
      <c r="G854" s="215"/>
      <c r="H854" s="215"/>
      <c r="I854" s="215"/>
      <c r="J854" s="215"/>
      <c r="K854" s="215"/>
      <c r="L854" s="215"/>
      <c r="M854" s="215"/>
      <c r="N854" s="215"/>
      <c r="O854" s="215"/>
      <c r="P854" s="215"/>
      <c r="Q854" s="215"/>
      <c r="R854" s="215"/>
      <c r="S854" s="215"/>
      <c r="T854" s="215"/>
      <c r="U854" s="215"/>
      <c r="V854" s="215"/>
      <c r="W854" s="215"/>
      <c r="X854" s="215"/>
      <c r="Y854" s="215"/>
      <c r="Z854" s="215"/>
      <c r="AA854" s="215"/>
      <c r="AB854" s="215"/>
      <c r="AC854" s="216"/>
      <c r="AD854" s="220" t="str">
        <f>IF(AF852&lt;&gt;"",IF(AF852="W","L","W"),"")</f>
        <v/>
      </c>
      <c r="AE854" s="221"/>
      <c r="AF854" s="228"/>
      <c r="AG854" s="229"/>
      <c r="AH854" s="227" t="str">
        <f>IF($D848="1P",IF(L867=L869,IF(J867=J869,IF(H867&lt;&gt;"",IF(H867&gt;H869,"W","L"),""),IF(J867&gt;J869,"W","L")),IF(L867&gt;L869,"W","L")),IF(Z871=Z873,IF(X871=X873,IF(V871&lt;&gt;"",IF(V871&gt;V873,"W","L"),""),IF(X871&gt;X873,"W","L")),IF(Z871&gt;Z873,"W","L")))</f>
        <v/>
      </c>
      <c r="AI854" s="221"/>
      <c r="AJ854" s="227" t="str">
        <f>IF($D848="1P",IF(Z863=Z865,IF(X863=X865,IF(V863&lt;&gt;"",IF(V863&gt;V865,"W","L"),""),IF(X863&gt;X865,"W","L")),IF(Z863&gt;Z865,"W","L")),IF(L867=L869,IF(J867=J869,IF(H867&lt;&gt;"",IF(H867&gt;H869,"W","L"),""),IF(J867&gt;J869,"W","L")),IF(L867&gt;L869,"W","L")))</f>
        <v/>
      </c>
      <c r="AK854" s="237"/>
      <c r="AL854" s="239" t="str">
        <f>IF(OR(COUNTIF(AD854:AJ854,"W"),COUNTIF(AD854:AJ854,"L")),COUNTIF(AD854:AJ854,"W")*2+COUNTIF(AD854:AJ854,"L"),"")</f>
        <v/>
      </c>
      <c r="AM854" s="240"/>
      <c r="AN854" s="242" t="str">
        <f>IF(AL854&lt;&gt;"",RANK(AL854,AL852:AL858,0),"")</f>
        <v/>
      </c>
      <c r="AO854" s="243"/>
      <c r="AQ854" s="126"/>
      <c r="AR854" s="126"/>
      <c r="AS854" s="126"/>
      <c r="AT854" s="126"/>
      <c r="AU854" s="126"/>
      <c r="AV854" s="126"/>
      <c r="AW854" s="126"/>
      <c r="AX854" s="126"/>
      <c r="AY854" s="126"/>
      <c r="AZ854" s="126"/>
      <c r="BA854" s="126"/>
      <c r="BB854" s="126"/>
      <c r="BC854" s="126"/>
    </row>
    <row r="855" spans="1:84" ht="11.25" customHeight="1" thickBot="1">
      <c r="A855" s="212"/>
      <c r="B855" s="213"/>
      <c r="C855" s="217"/>
      <c r="D855" s="218"/>
      <c r="E855" s="218"/>
      <c r="F855" s="218"/>
      <c r="G855" s="218"/>
      <c r="H855" s="218"/>
      <c r="I855" s="218"/>
      <c r="J855" s="218"/>
      <c r="K855" s="218"/>
      <c r="L855" s="218"/>
      <c r="M855" s="218"/>
      <c r="N855" s="218"/>
      <c r="O855" s="218"/>
      <c r="P855" s="218"/>
      <c r="Q855" s="218"/>
      <c r="R855" s="218"/>
      <c r="S855" s="218"/>
      <c r="T855" s="218"/>
      <c r="U855" s="218"/>
      <c r="V855" s="218"/>
      <c r="W855" s="218"/>
      <c r="X855" s="218"/>
      <c r="Y855" s="218"/>
      <c r="Z855" s="218"/>
      <c r="AA855" s="218"/>
      <c r="AB855" s="218"/>
      <c r="AC855" s="219"/>
      <c r="AD855" s="232"/>
      <c r="AE855" s="233"/>
      <c r="AF855" s="235"/>
      <c r="AG855" s="236"/>
      <c r="AH855" s="234"/>
      <c r="AI855" s="233"/>
      <c r="AJ855" s="234"/>
      <c r="AK855" s="238"/>
      <c r="AL855" s="241"/>
      <c r="AM855" s="240"/>
      <c r="AN855" s="258"/>
      <c r="AO855" s="243"/>
      <c r="AQ855" s="127"/>
      <c r="AR855" s="127"/>
      <c r="AS855" s="127"/>
      <c r="AT855" s="127"/>
      <c r="AU855" s="127"/>
      <c r="AV855" s="127"/>
      <c r="AW855" s="127"/>
      <c r="AX855" s="127"/>
      <c r="AY855" s="127"/>
      <c r="AZ855" s="127"/>
      <c r="BA855" s="127"/>
      <c r="BB855" s="127"/>
      <c r="BC855" s="127"/>
      <c r="BD855" s="40"/>
      <c r="BE855" s="40"/>
      <c r="BF855" s="40"/>
      <c r="BG855" s="40"/>
      <c r="BH855" s="40"/>
      <c r="BI855" s="40"/>
      <c r="BJ855" s="40"/>
      <c r="BK855" s="40"/>
      <c r="BL855" s="40"/>
      <c r="BM855" s="40"/>
      <c r="BN855" s="40"/>
      <c r="BO855" s="40"/>
      <c r="BP855" s="40"/>
      <c r="BQ855" s="40"/>
      <c r="BR855" s="40"/>
      <c r="BS855" s="40"/>
      <c r="BT855" s="40"/>
      <c r="BU855" s="40"/>
      <c r="BV855" s="40"/>
      <c r="BW855" s="40"/>
      <c r="BX855" s="40"/>
      <c r="BY855" s="40"/>
      <c r="BZ855" s="40"/>
      <c r="CA855" s="40"/>
      <c r="CB855" s="40"/>
      <c r="CC855" s="40"/>
      <c r="CD855" s="40"/>
      <c r="CE855" s="40"/>
    </row>
    <row r="856" spans="1:84" ht="11.25" customHeight="1">
      <c r="A856" s="210" t="str">
        <f>AH850</f>
        <v>C</v>
      </c>
      <c r="B856" s="211"/>
      <c r="C856" s="214"/>
      <c r="D856" s="215"/>
      <c r="E856" s="215"/>
      <c r="F856" s="215"/>
      <c r="G856" s="215"/>
      <c r="H856" s="215"/>
      <c r="I856" s="215"/>
      <c r="J856" s="215"/>
      <c r="K856" s="215"/>
      <c r="L856" s="215"/>
      <c r="M856" s="215"/>
      <c r="N856" s="215"/>
      <c r="O856" s="215"/>
      <c r="P856" s="215"/>
      <c r="Q856" s="215"/>
      <c r="R856" s="215"/>
      <c r="S856" s="215"/>
      <c r="T856" s="215"/>
      <c r="U856" s="215"/>
      <c r="V856" s="215"/>
      <c r="W856" s="215"/>
      <c r="X856" s="215"/>
      <c r="Y856" s="215"/>
      <c r="Z856" s="215"/>
      <c r="AA856" s="215"/>
      <c r="AB856" s="215"/>
      <c r="AC856" s="216"/>
      <c r="AD856" s="220" t="str">
        <f>IF(AH852&lt;&gt;"",IF(AH852="W","L","W"),"")</f>
        <v/>
      </c>
      <c r="AE856" s="221"/>
      <c r="AF856" s="227" t="str">
        <f>IF(AH854&lt;&gt;"",IF(AH854="W","L","W"),"")</f>
        <v/>
      </c>
      <c r="AG856" s="221"/>
      <c r="AH856" s="228"/>
      <c r="AI856" s="229"/>
      <c r="AJ856" s="227" t="str">
        <f>IF($D848="1P",IF(Z871=Z873,IF(X871=X873,IF(V871&lt;&gt;"",IF(V871&gt;V873,"W","L"),""),IF(X871&gt;X873,"W","L")),IF(Z871&gt;Z873,"W","L")),IF(Z863=Z865,IF(X863=X865,IF(V863&lt;&gt;"",IF(V863&gt;V865,"W","L"),""),IF(X863&gt;X865,"W","L")),IF(Z863&gt;Z865,"W","L")))</f>
        <v/>
      </c>
      <c r="AK856" s="237"/>
      <c r="AL856" s="239" t="str">
        <f>IF(OR(COUNTIF(AD856:AJ856,"W"),COUNTIF(AD856:AJ856,"L")),COUNTIF(AD856:AJ856,"W")*2+COUNTIF(AD856:AJ856,"L"),"")</f>
        <v/>
      </c>
      <c r="AM856" s="240"/>
      <c r="AN856" s="242" t="str">
        <f>IF(AL856&lt;&gt;"",RANK(AL856,AL852:AL858,0),"")</f>
        <v/>
      </c>
      <c r="AO856" s="243"/>
      <c r="AQ856" s="154" t="str">
        <f>CONCATENATE($A850," ",$D850,","," ",$F848)</f>
        <v>Group: 14, Men's Singles</v>
      </c>
      <c r="AR856" s="155"/>
      <c r="AS856" s="155"/>
      <c r="AT856" s="155"/>
      <c r="AU856" s="155"/>
      <c r="AV856" s="155"/>
      <c r="AW856" s="155"/>
      <c r="AX856" s="155"/>
      <c r="AY856" s="155"/>
      <c r="AZ856" s="155"/>
      <c r="BA856" s="155"/>
      <c r="BB856" s="155"/>
      <c r="BC856" s="156"/>
      <c r="BD856" s="163">
        <f>A867</f>
        <v>2</v>
      </c>
      <c r="BE856" s="164"/>
      <c r="BF856" s="183" t="str">
        <f>C867</f>
        <v>B</v>
      </c>
      <c r="BG856" s="185" t="str">
        <f>IF(VLOOKUP($BF856,$A852:$C858,3,FALSE)=0,"",CONCATENATE(VLOOKUP(VLOOKUP($BF856,$A852:$C858,3,FALSE),Players!$C:$G,4,FALSE)," ",VLOOKUP($BF856,$A852:$C858,3,FALSE)," ",IF(ISERROR(VLOOKUP(VLOOKUP($BF856,$A852:$C858,3,FALSE),Players!$C:$G,5,FALSE)),"()",CONCATENATE("(",VLOOKUP(VLOOKUP($BF856,$A852:$C858,3,FALSE),Players!$C:$G,5,FALSE),")"))))</f>
        <v/>
      </c>
      <c r="BH856" s="186"/>
      <c r="BI856" s="186"/>
      <c r="BJ856" s="186"/>
      <c r="BK856" s="186"/>
      <c r="BL856" s="186"/>
      <c r="BM856" s="186"/>
      <c r="BN856" s="186"/>
      <c r="BO856" s="186"/>
      <c r="BP856" s="186"/>
      <c r="BQ856" s="186"/>
      <c r="BR856" s="186"/>
      <c r="BS856" s="186"/>
      <c r="BT856" s="186"/>
      <c r="BU856" s="187"/>
      <c r="BV856" s="170" t="str">
        <f>IF(D867&lt;&gt;"",D867,"")</f>
        <v/>
      </c>
      <c r="BW856" s="171"/>
      <c r="BX856" s="170" t="str">
        <f>IF(F867&lt;&gt;"",F867,"")</f>
        <v/>
      </c>
      <c r="BY856" s="171"/>
      <c r="BZ856" s="170" t="str">
        <f>IF(H867&lt;&gt;"",H867,"")</f>
        <v/>
      </c>
      <c r="CA856" s="171"/>
      <c r="CB856" s="170" t="str">
        <f>IF(J867&lt;&gt;"",J867,"")</f>
        <v/>
      </c>
      <c r="CC856" s="171"/>
      <c r="CD856" s="170" t="str">
        <f>IF(L867&lt;&gt;"",L867,"")</f>
        <v/>
      </c>
      <c r="CE856" s="171"/>
      <c r="CF856" s="174" t="str">
        <f>IF($CD856=$CD858,IF($CB856=$CB858,IF($BZ856&lt;&gt;"",IF($BZ856&gt;$BZ858,"W","L"),""),IF($CB856&gt;$CB858,"W","L")),IF($CD856&gt;$CD858,"W","L"))</f>
        <v/>
      </c>
    </row>
    <row r="857" spans="1:84" ht="11.25" customHeight="1">
      <c r="A857" s="212"/>
      <c r="B857" s="213"/>
      <c r="C857" s="217"/>
      <c r="D857" s="218"/>
      <c r="E857" s="218"/>
      <c r="F857" s="218"/>
      <c r="G857" s="218"/>
      <c r="H857" s="218"/>
      <c r="I857" s="218"/>
      <c r="J857" s="218"/>
      <c r="K857" s="218"/>
      <c r="L857" s="218"/>
      <c r="M857" s="218"/>
      <c r="N857" s="218"/>
      <c r="O857" s="218"/>
      <c r="P857" s="218"/>
      <c r="Q857" s="218"/>
      <c r="R857" s="218"/>
      <c r="S857" s="218"/>
      <c r="T857" s="218"/>
      <c r="U857" s="218"/>
      <c r="V857" s="218"/>
      <c r="W857" s="218"/>
      <c r="X857" s="218"/>
      <c r="Y857" s="218"/>
      <c r="Z857" s="218"/>
      <c r="AA857" s="218"/>
      <c r="AB857" s="218"/>
      <c r="AC857" s="219"/>
      <c r="AD857" s="232"/>
      <c r="AE857" s="233"/>
      <c r="AF857" s="234"/>
      <c r="AG857" s="233"/>
      <c r="AH857" s="235"/>
      <c r="AI857" s="236"/>
      <c r="AJ857" s="234"/>
      <c r="AK857" s="238"/>
      <c r="AL857" s="241"/>
      <c r="AM857" s="240"/>
      <c r="AN857" s="244"/>
      <c r="AO857" s="245"/>
      <c r="AQ857" s="157"/>
      <c r="AR857" s="158"/>
      <c r="AS857" s="158"/>
      <c r="AT857" s="158"/>
      <c r="AU857" s="158"/>
      <c r="AV857" s="158"/>
      <c r="AW857" s="158"/>
      <c r="AX857" s="158"/>
      <c r="AY857" s="158"/>
      <c r="AZ857" s="158"/>
      <c r="BA857" s="158"/>
      <c r="BB857" s="158"/>
      <c r="BC857" s="159"/>
      <c r="BD857" s="165"/>
      <c r="BE857" s="166"/>
      <c r="BF857" s="184"/>
      <c r="BG857" s="188"/>
      <c r="BH857" s="189"/>
      <c r="BI857" s="189"/>
      <c r="BJ857" s="189"/>
      <c r="BK857" s="189"/>
      <c r="BL857" s="189"/>
      <c r="BM857" s="189"/>
      <c r="BN857" s="189"/>
      <c r="BO857" s="189"/>
      <c r="BP857" s="189"/>
      <c r="BQ857" s="189"/>
      <c r="BR857" s="189"/>
      <c r="BS857" s="189"/>
      <c r="BT857" s="189"/>
      <c r="BU857" s="190"/>
      <c r="BV857" s="172"/>
      <c r="BW857" s="173"/>
      <c r="BX857" s="172"/>
      <c r="BY857" s="173"/>
      <c r="BZ857" s="172"/>
      <c r="CA857" s="173"/>
      <c r="CB857" s="172"/>
      <c r="CC857" s="173"/>
      <c r="CD857" s="172"/>
      <c r="CE857" s="173"/>
      <c r="CF857" s="174"/>
    </row>
    <row r="858" spans="1:84" ht="11.25" customHeight="1">
      <c r="A858" s="210" t="str">
        <f>AJ850</f>
        <v>D</v>
      </c>
      <c r="B858" s="211"/>
      <c r="C858" s="214"/>
      <c r="D858" s="215"/>
      <c r="E858" s="215"/>
      <c r="F858" s="215"/>
      <c r="G858" s="215"/>
      <c r="H858" s="215"/>
      <c r="I858" s="215"/>
      <c r="J858" s="215"/>
      <c r="K858" s="215"/>
      <c r="L858" s="215"/>
      <c r="M858" s="215"/>
      <c r="N858" s="215"/>
      <c r="O858" s="215"/>
      <c r="P858" s="215"/>
      <c r="Q858" s="215"/>
      <c r="R858" s="215"/>
      <c r="S858" s="215"/>
      <c r="T858" s="215"/>
      <c r="U858" s="215"/>
      <c r="V858" s="215"/>
      <c r="W858" s="215"/>
      <c r="X858" s="215"/>
      <c r="Y858" s="215"/>
      <c r="Z858" s="215"/>
      <c r="AA858" s="215"/>
      <c r="AB858" s="215"/>
      <c r="AC858" s="216"/>
      <c r="AD858" s="220" t="str">
        <f>IF(AJ852&lt;&gt;"",IF(AJ852="W","L","W"),"")</f>
        <v/>
      </c>
      <c r="AE858" s="221"/>
      <c r="AF858" s="224" t="str">
        <f>IF(AJ854&lt;&gt;"",IF(AJ854="W","L","W"),"")</f>
        <v/>
      </c>
      <c r="AG858" s="225"/>
      <c r="AH858" s="227" t="str">
        <f>IF(AJ856&lt;&gt;"",IF(AJ856="W","L","W"),"")</f>
        <v/>
      </c>
      <c r="AI858" s="221"/>
      <c r="AJ858" s="228"/>
      <c r="AK858" s="229"/>
      <c r="AL858" s="239" t="str">
        <f>IF(OR(COUNTIF(AD858:AJ858,"W"),COUNTIF(AD858:AJ858,"L")),COUNTIF(AD858:AJ858,"W")*2+COUNTIF(AD858:AJ858,"L"),"")</f>
        <v/>
      </c>
      <c r="AM858" s="240"/>
      <c r="AN858" s="242" t="str">
        <f>IF(AL858&lt;&gt;"",RANK(AL858,AL852:AL858,0),"")</f>
        <v/>
      </c>
      <c r="AO858" s="243"/>
      <c r="AQ858" s="157"/>
      <c r="AR858" s="158"/>
      <c r="AS858" s="158"/>
      <c r="AT858" s="158"/>
      <c r="AU858" s="158"/>
      <c r="AV858" s="158"/>
      <c r="AW858" s="158"/>
      <c r="AX858" s="158"/>
      <c r="AY858" s="158"/>
      <c r="AZ858" s="158"/>
      <c r="BA858" s="158"/>
      <c r="BB858" s="158"/>
      <c r="BC858" s="159"/>
      <c r="BD858" s="165"/>
      <c r="BE858" s="166"/>
      <c r="BF858" s="175" t="str">
        <f>C869</f>
        <v>D</v>
      </c>
      <c r="BG858" s="177" t="str">
        <f>IF(VLOOKUP($BF858,$A852:$C858,3,FALSE)=0,"",CONCATENATE(VLOOKUP(VLOOKUP($BF858,$A852:$C858,3,FALSE),Players!$C:$G,4,FALSE)," ",VLOOKUP($BF858,$A852:$C858,3,FALSE)," ",IF(ISERROR(VLOOKUP(VLOOKUP($BF858,$A852:$C858,3,FALSE),Players!$C:$G,5,FALSE)),"()",CONCATENATE("(",VLOOKUP(VLOOKUP($BF858,$A852:$C858,3,FALSE),Players!$C:$G,5,FALSE),")"))))</f>
        <v/>
      </c>
      <c r="BH858" s="178"/>
      <c r="BI858" s="178"/>
      <c r="BJ858" s="178"/>
      <c r="BK858" s="178"/>
      <c r="BL858" s="178"/>
      <c r="BM858" s="178"/>
      <c r="BN858" s="178"/>
      <c r="BO858" s="178"/>
      <c r="BP858" s="178"/>
      <c r="BQ858" s="178"/>
      <c r="BR858" s="178"/>
      <c r="BS858" s="178"/>
      <c r="BT858" s="178"/>
      <c r="BU858" s="179"/>
      <c r="BV858" s="150" t="str">
        <f>IF(D869&lt;&gt;"",D869,"")</f>
        <v/>
      </c>
      <c r="BW858" s="151"/>
      <c r="BX858" s="150" t="str">
        <f>IF(F869&lt;&gt;"",F869,"")</f>
        <v/>
      </c>
      <c r="BY858" s="151"/>
      <c r="BZ858" s="150" t="str">
        <f>IF(H869&lt;&gt;"",H869,"")</f>
        <v/>
      </c>
      <c r="CA858" s="151"/>
      <c r="CB858" s="150" t="str">
        <f>IF(J869&lt;&gt;"",J869,"")</f>
        <v/>
      </c>
      <c r="CC858" s="151"/>
      <c r="CD858" s="150" t="str">
        <f>IF(L869&lt;&gt;"",L869,"")</f>
        <v/>
      </c>
      <c r="CE858" s="151"/>
      <c r="CF858" s="174" t="str">
        <f>IF($CF856&lt;&gt;"",IF(CF856="W","L","W"),"")</f>
        <v/>
      </c>
    </row>
    <row r="859" spans="1:84" ht="11.25" customHeight="1" thickBot="1">
      <c r="A859" s="212"/>
      <c r="B859" s="213"/>
      <c r="C859" s="217"/>
      <c r="D859" s="218"/>
      <c r="E859" s="218"/>
      <c r="F859" s="218"/>
      <c r="G859" s="218"/>
      <c r="H859" s="218"/>
      <c r="I859" s="218"/>
      <c r="J859" s="218"/>
      <c r="K859" s="218"/>
      <c r="L859" s="218"/>
      <c r="M859" s="218"/>
      <c r="N859" s="218"/>
      <c r="O859" s="218"/>
      <c r="P859" s="218"/>
      <c r="Q859" s="218"/>
      <c r="R859" s="218"/>
      <c r="S859" s="218"/>
      <c r="T859" s="218"/>
      <c r="U859" s="218"/>
      <c r="V859" s="218"/>
      <c r="W859" s="218"/>
      <c r="X859" s="218"/>
      <c r="Y859" s="218"/>
      <c r="Z859" s="218"/>
      <c r="AA859" s="218"/>
      <c r="AB859" s="218"/>
      <c r="AC859" s="219"/>
      <c r="AD859" s="222"/>
      <c r="AE859" s="223"/>
      <c r="AF859" s="226"/>
      <c r="AG859" s="223"/>
      <c r="AH859" s="226"/>
      <c r="AI859" s="223"/>
      <c r="AJ859" s="230"/>
      <c r="AK859" s="231"/>
      <c r="AL859" s="246"/>
      <c r="AM859" s="247"/>
      <c r="AN859" s="248"/>
      <c r="AO859" s="249"/>
      <c r="AQ859" s="160"/>
      <c r="AR859" s="161"/>
      <c r="AS859" s="161"/>
      <c r="AT859" s="161"/>
      <c r="AU859" s="161"/>
      <c r="AV859" s="161"/>
      <c r="AW859" s="161"/>
      <c r="AX859" s="161"/>
      <c r="AY859" s="161"/>
      <c r="AZ859" s="161"/>
      <c r="BA859" s="161"/>
      <c r="BB859" s="161"/>
      <c r="BC859" s="162"/>
      <c r="BD859" s="167"/>
      <c r="BE859" s="168"/>
      <c r="BF859" s="176"/>
      <c r="BG859" s="180"/>
      <c r="BH859" s="181"/>
      <c r="BI859" s="181"/>
      <c r="BJ859" s="181"/>
      <c r="BK859" s="181"/>
      <c r="BL859" s="181"/>
      <c r="BM859" s="181"/>
      <c r="BN859" s="181"/>
      <c r="BO859" s="181"/>
      <c r="BP859" s="181"/>
      <c r="BQ859" s="181"/>
      <c r="BR859" s="181"/>
      <c r="BS859" s="181"/>
      <c r="BT859" s="181"/>
      <c r="BU859" s="182"/>
      <c r="BV859" s="152"/>
      <c r="BW859" s="153"/>
      <c r="BX859" s="152"/>
      <c r="BY859" s="153"/>
      <c r="BZ859" s="152"/>
      <c r="CA859" s="153"/>
      <c r="CB859" s="152"/>
      <c r="CC859" s="153"/>
      <c r="CD859" s="152"/>
      <c r="CE859" s="153"/>
      <c r="CF859" s="174"/>
    </row>
    <row r="860" spans="1:84" ht="11.25" customHeight="1">
      <c r="A860" s="42"/>
      <c r="R860" s="42"/>
      <c r="S860" s="42"/>
      <c r="W860" s="42"/>
      <c r="X860" s="43"/>
      <c r="Y860" s="43"/>
      <c r="Z860" s="43"/>
      <c r="AA860" s="43"/>
      <c r="AB860" s="3"/>
      <c r="AQ860" s="126"/>
      <c r="AR860" s="126"/>
      <c r="AS860" s="126"/>
      <c r="AT860" s="126"/>
      <c r="AU860" s="126"/>
      <c r="AV860" s="126"/>
      <c r="AW860" s="126"/>
      <c r="AX860" s="126"/>
      <c r="AY860" s="126"/>
      <c r="AZ860" s="126"/>
      <c r="BA860" s="126"/>
      <c r="BB860" s="126"/>
      <c r="BC860" s="126"/>
      <c r="BV860" s="169" t="str">
        <f>IF(CF856&lt;&gt;"",IF(AND(AND(BV856&gt;-1,BV858&gt;-1),OR(BV856&gt;10,BV858&gt;10),ABS(BV856-BV858)&gt;1,IF(OR(BV856&gt;11,BV858&gt;11),ABS(BV856-BV858)=2,TRUE),BV856=INT(BV856),BV858=INT(BV858)),"","Error"),"")</f>
        <v/>
      </c>
      <c r="BW860" s="169"/>
      <c r="BX860" s="169" t="str">
        <f>IF(CF856&lt;&gt;"",IF(AND(AND(BX856&gt;-1,BX858&gt;-1),OR(BX856&gt;10,BX858&gt;10),ABS(BX856-BX858)&gt;1,IF(OR(BX856&gt;11,BX858&gt;11),ABS(BX856-BX858)=2,TRUE),BX856=INT(BX856),BX858=INT(BX858)),"","Error"),"")</f>
        <v/>
      </c>
      <c r="BY860" s="169"/>
      <c r="BZ860" s="169" t="str">
        <f>IF(CF856&lt;&gt;"",IF(AND(AND(BZ856&gt;-1,BZ858&gt;-1),OR(BZ856&gt;10,BZ858&gt;10),ABS(BZ856-BZ858)&gt;1,IF(OR(BZ856&gt;11,BZ858&gt;11),ABS(BZ856-BZ858)=2,TRUE),BZ856=INT(BZ856),BZ858=INT(BZ858)),"","Error"),"")</f>
        <v/>
      </c>
      <c r="CA860" s="169"/>
      <c r="CB860" s="169" t="str">
        <f>IF(AND(CF856&lt;&gt;"",CB856&lt;&gt;""),IF(AND(AND(CB856&gt;-1,CB858&gt;-1),OR(CB856&gt;10,CB858&gt;10),ABS(CB856-CB858)&gt;1,IF(OR(CB856&gt;11,CB858&gt;11),ABS(CB856-CB858)=2,TRUE),CB856=INT(CB856),CB858=INT(CB858)),"","Error"),"")</f>
        <v/>
      </c>
      <c r="CC860" s="169"/>
      <c r="CD860" s="169" t="str">
        <f>IF(AND(CF856&lt;&gt;"",CD856&lt;&gt;""),IF(AND(AND(CD856&gt;-1,CD858&gt;-1),OR(CD856&gt;10,CD858&gt;10),ABS(CD856-CD858)&gt;1,IF(OR(CD856&gt;11,CD858&gt;11),ABS(CD856-CD858)=2,TRUE),CD856=INT(CD856),CD858=INT(CD858)),"","Error"),"")</f>
        <v/>
      </c>
      <c r="CE860" s="169"/>
    </row>
    <row r="861" spans="1:84" ht="11.25" customHeight="1">
      <c r="AQ861" s="126"/>
      <c r="AR861" s="126"/>
      <c r="AS861" s="126"/>
      <c r="AT861" s="126"/>
      <c r="AU861" s="126"/>
      <c r="AV861" s="126"/>
      <c r="AW861" s="126"/>
      <c r="AX861" s="126"/>
      <c r="AY861" s="126"/>
      <c r="AZ861" s="126"/>
      <c r="BA861" s="126"/>
      <c r="BB861" s="126"/>
      <c r="BC861" s="126"/>
    </row>
    <row r="862" spans="1:84" ht="11.25" customHeight="1" thickBot="1">
      <c r="AB862" s="3"/>
      <c r="AQ862" s="127"/>
      <c r="AR862" s="127"/>
      <c r="AS862" s="127"/>
      <c r="AT862" s="127"/>
      <c r="AU862" s="127"/>
      <c r="AV862" s="127"/>
      <c r="AW862" s="127"/>
      <c r="AX862" s="127"/>
      <c r="AY862" s="127"/>
      <c r="AZ862" s="127"/>
      <c r="BA862" s="127"/>
      <c r="BB862" s="127"/>
      <c r="BC862" s="127"/>
      <c r="BD862" s="40"/>
      <c r="BE862" s="40"/>
      <c r="BF862" s="40"/>
      <c r="BG862" s="40"/>
      <c r="BH862" s="40"/>
      <c r="BI862" s="40"/>
      <c r="BJ862" s="40"/>
      <c r="BK862" s="40"/>
      <c r="BL862" s="40"/>
      <c r="BM862" s="40"/>
      <c r="BN862" s="40"/>
      <c r="BO862" s="40"/>
      <c r="BP862" s="40"/>
      <c r="BQ862" s="40"/>
      <c r="BR862" s="40"/>
      <c r="BS862" s="40"/>
      <c r="BT862" s="40"/>
      <c r="BU862" s="40"/>
      <c r="BV862" s="40"/>
      <c r="BW862" s="40"/>
      <c r="BX862" s="40"/>
      <c r="BY862" s="40"/>
      <c r="BZ862" s="40"/>
      <c r="CA862" s="40"/>
      <c r="CB862" s="40"/>
      <c r="CC862" s="40"/>
      <c r="CD862" s="40"/>
      <c r="CE862" s="40"/>
    </row>
    <row r="863" spans="1:84" ht="11.25" customHeight="1">
      <c r="A863" s="170">
        <v>1</v>
      </c>
      <c r="B863" s="191"/>
      <c r="C863" s="183" t="str">
        <f>IF($D848="1P","A","A")</f>
        <v>A</v>
      </c>
      <c r="D863" s="197"/>
      <c r="E863" s="198"/>
      <c r="F863" s="197"/>
      <c r="G863" s="198"/>
      <c r="H863" s="197"/>
      <c r="I863" s="198"/>
      <c r="J863" s="197"/>
      <c r="K863" s="198"/>
      <c r="L863" s="197"/>
      <c r="M863" s="208"/>
      <c r="N863" s="69" t="str">
        <f>IF(CF846&lt;&gt;"",IF(CF846="W",IF(SUM(IF(D863&gt;D865,1,0),IF(F863&gt;F865,1,0),IF(H863&gt;H865,1,0),IF(J863&gt;J865,1,0),IF(L863&gt;L865,1,0))&lt;&gt;3,"E",""),""),"")</f>
        <v/>
      </c>
      <c r="O863" s="170">
        <v>4</v>
      </c>
      <c r="P863" s="191"/>
      <c r="Q863" s="183" t="str">
        <f>IF($D848="1P","B","C")</f>
        <v>C</v>
      </c>
      <c r="R863" s="197"/>
      <c r="S863" s="198"/>
      <c r="T863" s="197"/>
      <c r="U863" s="198"/>
      <c r="V863" s="197"/>
      <c r="W863" s="198"/>
      <c r="X863" s="197"/>
      <c r="Y863" s="198"/>
      <c r="Z863" s="197"/>
      <c r="AA863" s="208"/>
      <c r="AB863" s="69" t="str">
        <f>IF(CF876&lt;&gt;"",IF(CF876="W",IF(SUM(IF(R863&gt;R865,1,0),IF(T863&gt;T865,1,0),IF(V863&gt;V865,1,0),IF(X863&gt;X865,1,0),IF(Z863&gt;Z865,1,0))&lt;&gt;3,"E",""),""),"")</f>
        <v/>
      </c>
      <c r="AQ863" s="128"/>
      <c r="AR863" s="128"/>
      <c r="AS863" s="128"/>
      <c r="AT863" s="128"/>
      <c r="AU863" s="128"/>
      <c r="AV863" s="128"/>
      <c r="AW863" s="128"/>
      <c r="AX863" s="128"/>
      <c r="AY863" s="128"/>
      <c r="AZ863" s="128"/>
      <c r="BA863" s="128"/>
      <c r="BB863" s="128"/>
      <c r="BC863" s="128"/>
      <c r="BD863" s="41"/>
      <c r="BE863" s="41"/>
      <c r="BF863" s="41"/>
      <c r="BG863" s="41"/>
      <c r="BH863" s="41"/>
      <c r="BI863" s="41"/>
      <c r="BJ863" s="41"/>
      <c r="BK863" s="41"/>
      <c r="BL863" s="41"/>
      <c r="BM863" s="41"/>
      <c r="BN863" s="41"/>
      <c r="BO863" s="41"/>
      <c r="BP863" s="41"/>
      <c r="BQ863" s="41"/>
      <c r="BR863" s="41"/>
      <c r="BS863" s="41"/>
      <c r="BT863" s="41"/>
      <c r="BU863" s="41"/>
      <c r="BV863" s="41"/>
      <c r="BW863" s="41"/>
      <c r="BX863" s="41"/>
      <c r="BY863" s="41"/>
      <c r="BZ863" s="41"/>
      <c r="CA863" s="41"/>
      <c r="CB863" s="41"/>
      <c r="CC863" s="41"/>
      <c r="CD863" s="41"/>
      <c r="CE863" s="41"/>
    </row>
    <row r="864" spans="1:84" ht="11.25" customHeight="1">
      <c r="A864" s="192"/>
      <c r="B864" s="193"/>
      <c r="C864" s="196"/>
      <c r="D864" s="199"/>
      <c r="E864" s="200"/>
      <c r="F864" s="199"/>
      <c r="G864" s="200"/>
      <c r="H864" s="199"/>
      <c r="I864" s="200"/>
      <c r="J864" s="199"/>
      <c r="K864" s="200"/>
      <c r="L864" s="199"/>
      <c r="M864" s="209"/>
      <c r="N864" s="69" t="str">
        <f>IF(CF846&lt;&gt;"",IF(ISERROR(AND(BV850="",BX850="",BZ850="",CB850="",CD850="")),"E",IF(AND(BV850="",BX850="",BZ850="",CB850="",CD850=""),"","E")),"")</f>
        <v/>
      </c>
      <c r="O864" s="192"/>
      <c r="P864" s="193"/>
      <c r="Q864" s="196"/>
      <c r="R864" s="199"/>
      <c r="S864" s="200"/>
      <c r="T864" s="199"/>
      <c r="U864" s="200"/>
      <c r="V864" s="199"/>
      <c r="W864" s="200"/>
      <c r="X864" s="199"/>
      <c r="Y864" s="200"/>
      <c r="Z864" s="199"/>
      <c r="AA864" s="209"/>
      <c r="AB864" s="69" t="str">
        <f>IF(CF876&lt;&gt;"",IF(ISERROR(AND(BV880="",BX880="",BZ880="",CB880="",CD880="")),"E",IF(AND(BV880="",BX880="",BZ880="",CB880="",CD880=""),"","E")),"")</f>
        <v/>
      </c>
      <c r="AQ864" s="126"/>
      <c r="AR864" s="126"/>
      <c r="AS864" s="126"/>
      <c r="AT864" s="126"/>
      <c r="AU864" s="126"/>
      <c r="AV864" s="126"/>
      <c r="AW864" s="126"/>
      <c r="AX864" s="126"/>
      <c r="AY864" s="126"/>
      <c r="AZ864" s="126"/>
      <c r="BA864" s="126"/>
      <c r="BB864" s="126"/>
      <c r="BC864" s="126"/>
    </row>
    <row r="865" spans="1:84" ht="11.25" customHeight="1" thickBot="1">
      <c r="A865" s="192"/>
      <c r="B865" s="193"/>
      <c r="C865" s="175" t="str">
        <f>IF($D848="1P","D","C")</f>
        <v>C</v>
      </c>
      <c r="D865" s="201"/>
      <c r="E865" s="202"/>
      <c r="F865" s="201"/>
      <c r="G865" s="202"/>
      <c r="H865" s="201"/>
      <c r="I865" s="202"/>
      <c r="J865" s="201"/>
      <c r="K865" s="202"/>
      <c r="L865" s="201"/>
      <c r="M865" s="205"/>
      <c r="N865" s="69" t="str">
        <f>IF(CF846&lt;&gt;"",IF(ISERROR(AND(BV850="",BX850="",BZ850="",CB850="",CD850="")),"E",IF(AND(BV850="",BX850="",BZ850="",CB850="",CD850=""),"","E")),"")</f>
        <v/>
      </c>
      <c r="O865" s="192"/>
      <c r="P865" s="193"/>
      <c r="Q865" s="175" t="str">
        <f>IF($D848="1P","D","D")</f>
        <v>D</v>
      </c>
      <c r="R865" s="201"/>
      <c r="S865" s="202"/>
      <c r="T865" s="201"/>
      <c r="U865" s="202"/>
      <c r="V865" s="201"/>
      <c r="W865" s="202"/>
      <c r="X865" s="201"/>
      <c r="Y865" s="202"/>
      <c r="Z865" s="201"/>
      <c r="AA865" s="205"/>
      <c r="AB865" s="69" t="str">
        <f>IF(CF876&lt;&gt;"",IF(ISERROR(AND(BV880="",BX880="",BZ880="",CB880="",CD880="")),"E",IF(AND(BV880="",BX880="",BZ880="",CB880="",CD880=""),"","E")),"")</f>
        <v/>
      </c>
      <c r="AP865" s="2"/>
      <c r="AQ865" s="127"/>
      <c r="AR865" s="127"/>
      <c r="AS865" s="127"/>
      <c r="AT865" s="127"/>
      <c r="AU865" s="127"/>
      <c r="AV865" s="127"/>
      <c r="AW865" s="127"/>
      <c r="AX865" s="127"/>
      <c r="AY865" s="127"/>
      <c r="AZ865" s="127"/>
      <c r="BA865" s="127"/>
      <c r="BB865" s="127"/>
      <c r="BC865" s="127"/>
      <c r="BD865" s="40"/>
      <c r="BE865" s="40"/>
      <c r="BF865" s="40"/>
      <c r="BG865" s="40"/>
      <c r="BH865" s="40"/>
      <c r="BI865" s="40"/>
      <c r="BJ865" s="40"/>
      <c r="BK865" s="40"/>
      <c r="BL865" s="40"/>
      <c r="BM865" s="40"/>
      <c r="BN865" s="40"/>
      <c r="BO865" s="40"/>
      <c r="BP865" s="40"/>
      <c r="BQ865" s="40"/>
      <c r="BR865" s="40"/>
      <c r="BS865" s="40"/>
      <c r="BT865" s="40"/>
      <c r="BU865" s="40"/>
      <c r="BV865" s="40"/>
      <c r="BW865" s="40"/>
      <c r="BX865" s="40"/>
      <c r="BY865" s="40"/>
      <c r="BZ865" s="40"/>
      <c r="CA865" s="40"/>
      <c r="CB865" s="40"/>
      <c r="CC865" s="40"/>
      <c r="CD865" s="40"/>
      <c r="CE865" s="40"/>
    </row>
    <row r="866" spans="1:84" ht="11.25" customHeight="1" thickBot="1">
      <c r="A866" s="194"/>
      <c r="B866" s="195"/>
      <c r="C866" s="207"/>
      <c r="D866" s="203"/>
      <c r="E866" s="204"/>
      <c r="F866" s="203"/>
      <c r="G866" s="204"/>
      <c r="H866" s="203"/>
      <c r="I866" s="204"/>
      <c r="J866" s="203"/>
      <c r="K866" s="204"/>
      <c r="L866" s="203"/>
      <c r="M866" s="206"/>
      <c r="N866" s="69" t="str">
        <f>IF(CF848&lt;&gt;"",IF(CF848="W",IF(SUM(IF(D865&gt;D863,1,0),IF(F865&gt;F863,1,0),IF(H865&gt;H863,1,0),IF(J865&gt;J863,1,0),IF(L865&gt;L863,1,0))&lt;&gt;3,"E",""),""),"")</f>
        <v/>
      </c>
      <c r="O866" s="194"/>
      <c r="P866" s="195"/>
      <c r="Q866" s="207"/>
      <c r="R866" s="203"/>
      <c r="S866" s="204"/>
      <c r="T866" s="203"/>
      <c r="U866" s="204"/>
      <c r="V866" s="203"/>
      <c r="W866" s="204"/>
      <c r="X866" s="203"/>
      <c r="Y866" s="204"/>
      <c r="Z866" s="203"/>
      <c r="AA866" s="206"/>
      <c r="AB866" s="69" t="str">
        <f>IF(CF878&lt;&gt;"",IF(CF878="W",IF(SUM(IF(R865&gt;R863,1,0),IF(T865&gt;T863,1,0),IF(V865&gt;V863,1,0),IF(X865&gt;X863,1,0),IF(Z865&gt;Z863,1,0))&lt;&gt;3,"E",""),""),"")</f>
        <v/>
      </c>
      <c r="AC866" s="2"/>
      <c r="AD866" s="2"/>
      <c r="AE866" s="2"/>
      <c r="AF866" s="2"/>
      <c r="AG866" s="2"/>
      <c r="AH866" s="2"/>
      <c r="AI866" s="2"/>
      <c r="AJ866" s="2"/>
      <c r="AK866" s="2"/>
      <c r="AL866" s="2"/>
      <c r="AM866" s="2"/>
      <c r="AN866" s="2"/>
      <c r="AO866" s="2"/>
      <c r="AP866" s="2"/>
      <c r="AQ866" s="154" t="str">
        <f>CONCATENATE($A850," ",$D850,","," ",$F848)</f>
        <v>Group: 14, Men's Singles</v>
      </c>
      <c r="AR866" s="155"/>
      <c r="AS866" s="155"/>
      <c r="AT866" s="155"/>
      <c r="AU866" s="155"/>
      <c r="AV866" s="155"/>
      <c r="AW866" s="155"/>
      <c r="AX866" s="155"/>
      <c r="AY866" s="155"/>
      <c r="AZ866" s="155"/>
      <c r="BA866" s="155"/>
      <c r="BB866" s="155"/>
      <c r="BC866" s="156"/>
      <c r="BD866" s="163">
        <f>A871</f>
        <v>3</v>
      </c>
      <c r="BE866" s="164"/>
      <c r="BF866" s="183" t="str">
        <f>C871</f>
        <v>A</v>
      </c>
      <c r="BG866" s="185" t="str">
        <f>IF(VLOOKUP($BF866,$A852:$C858,3,FALSE)=0,"",CONCATENATE(VLOOKUP(VLOOKUP($BF866,$A852:$C858,3,FALSE),Players!$C:$G,4,FALSE)," ",VLOOKUP($BF866,$A852:$C858,3,FALSE)," ",IF(ISERROR(VLOOKUP(VLOOKUP($BF866,$A852:$C858,3,FALSE),Players!$C:$G,5,FALSE)),"()",CONCATENATE("(",VLOOKUP(VLOOKUP($BF866,$A852:$C858,3,FALSE),Players!$C:$G,5,FALSE),")"))))</f>
        <v/>
      </c>
      <c r="BH866" s="186"/>
      <c r="BI866" s="186"/>
      <c r="BJ866" s="186"/>
      <c r="BK866" s="186"/>
      <c r="BL866" s="186"/>
      <c r="BM866" s="186"/>
      <c r="BN866" s="186"/>
      <c r="BO866" s="186"/>
      <c r="BP866" s="186"/>
      <c r="BQ866" s="186"/>
      <c r="BR866" s="186"/>
      <c r="BS866" s="186"/>
      <c r="BT866" s="186"/>
      <c r="BU866" s="187"/>
      <c r="BV866" s="170" t="str">
        <f>IF(D871&lt;&gt;"",D871,"")</f>
        <v/>
      </c>
      <c r="BW866" s="171"/>
      <c r="BX866" s="170" t="str">
        <f>IF(F871&lt;&gt;"",F871,"")</f>
        <v/>
      </c>
      <c r="BY866" s="171"/>
      <c r="BZ866" s="170" t="str">
        <f>IF(H871&lt;&gt;"",H871,"")</f>
        <v/>
      </c>
      <c r="CA866" s="171"/>
      <c r="CB866" s="170" t="str">
        <f>IF(J871&lt;&gt;"",J871,"")</f>
        <v/>
      </c>
      <c r="CC866" s="171"/>
      <c r="CD866" s="170" t="str">
        <f>IF(L871&lt;&gt;"",L871,"")</f>
        <v/>
      </c>
      <c r="CE866" s="171"/>
      <c r="CF866" s="174" t="str">
        <f>IF($CD866=$CD868,IF($CB866=$CB868,IF($BZ866&lt;&gt;"",IF($BZ866&gt;$BZ868,"W","L"),""),IF($CB866&gt;$CB868,"W","L")),IF($CD866&gt;$CD868,"W","L"))</f>
        <v/>
      </c>
    </row>
    <row r="867" spans="1:84" ht="11.25" customHeight="1">
      <c r="A867" s="170">
        <v>2</v>
      </c>
      <c r="B867" s="191"/>
      <c r="C867" s="183" t="str">
        <f>IF($D848="1P","B","B")</f>
        <v>B</v>
      </c>
      <c r="D867" s="197"/>
      <c r="E867" s="198"/>
      <c r="F867" s="197"/>
      <c r="G867" s="198"/>
      <c r="H867" s="197"/>
      <c r="I867" s="198"/>
      <c r="J867" s="197"/>
      <c r="K867" s="198"/>
      <c r="L867" s="197"/>
      <c r="M867" s="208"/>
      <c r="N867" s="69" t="str">
        <f>IF(CF856&lt;&gt;"",IF(CF856="W",IF(SUM(IF(D867&gt;D869,1,0),IF(F867&gt;F869,1,0),IF(H867&gt;H869,1,0),IF(J867&gt;J869,1,0),IF(L867&gt;L869,1,0))&lt;&gt;3,"E",""),""),"")</f>
        <v/>
      </c>
      <c r="O867" s="170">
        <v>5</v>
      </c>
      <c r="P867" s="191"/>
      <c r="Q867" s="183" t="str">
        <f>IF($D848="1P","A","A")</f>
        <v>A</v>
      </c>
      <c r="R867" s="197"/>
      <c r="S867" s="198"/>
      <c r="T867" s="197"/>
      <c r="U867" s="198"/>
      <c r="V867" s="197"/>
      <c r="W867" s="198"/>
      <c r="X867" s="197"/>
      <c r="Y867" s="198"/>
      <c r="Z867" s="197"/>
      <c r="AA867" s="208"/>
      <c r="AB867" s="69" t="str">
        <f>IF(CF886&lt;&gt;"",IF(CF886="W",IF(SUM(IF(R867&gt;R869,1,0),IF(T867&gt;T869,1,0),IF(V867&gt;V869,1,0),IF(X867&gt;X869,1,0),IF(Z867&gt;Z869,1,0))&lt;&gt;3,"E",""),""),"")</f>
        <v/>
      </c>
      <c r="AP867" s="3"/>
      <c r="AQ867" s="157"/>
      <c r="AR867" s="158"/>
      <c r="AS867" s="158"/>
      <c r="AT867" s="158"/>
      <c r="AU867" s="158"/>
      <c r="AV867" s="158"/>
      <c r="AW867" s="158"/>
      <c r="AX867" s="158"/>
      <c r="AY867" s="158"/>
      <c r="AZ867" s="158"/>
      <c r="BA867" s="158"/>
      <c r="BB867" s="158"/>
      <c r="BC867" s="159"/>
      <c r="BD867" s="165"/>
      <c r="BE867" s="166"/>
      <c r="BF867" s="184"/>
      <c r="BG867" s="188"/>
      <c r="BH867" s="189"/>
      <c r="BI867" s="189"/>
      <c r="BJ867" s="189"/>
      <c r="BK867" s="189"/>
      <c r="BL867" s="189"/>
      <c r="BM867" s="189"/>
      <c r="BN867" s="189"/>
      <c r="BO867" s="189"/>
      <c r="BP867" s="189"/>
      <c r="BQ867" s="189"/>
      <c r="BR867" s="189"/>
      <c r="BS867" s="189"/>
      <c r="BT867" s="189"/>
      <c r="BU867" s="190"/>
      <c r="BV867" s="172"/>
      <c r="BW867" s="173"/>
      <c r="BX867" s="172"/>
      <c r="BY867" s="173"/>
      <c r="BZ867" s="172"/>
      <c r="CA867" s="173"/>
      <c r="CB867" s="172"/>
      <c r="CC867" s="173"/>
      <c r="CD867" s="172"/>
      <c r="CE867" s="173"/>
      <c r="CF867" s="174"/>
    </row>
    <row r="868" spans="1:84" ht="11.25" customHeight="1">
      <c r="A868" s="192"/>
      <c r="B868" s="193"/>
      <c r="C868" s="196"/>
      <c r="D868" s="199"/>
      <c r="E868" s="200"/>
      <c r="F868" s="199"/>
      <c r="G868" s="200"/>
      <c r="H868" s="199"/>
      <c r="I868" s="200"/>
      <c r="J868" s="199"/>
      <c r="K868" s="200"/>
      <c r="L868" s="199"/>
      <c r="M868" s="209"/>
      <c r="N868" s="69" t="str">
        <f>IF(CF856&lt;&gt;"",IF(ISERROR(AND(BV860="",BX860="",BZ860="",CB860="",CD860="")),"E",IF(AND(BV860="",BX860="",BZ860="",CB860="",CD860=""),"","E")),"")</f>
        <v/>
      </c>
      <c r="O868" s="192"/>
      <c r="P868" s="193"/>
      <c r="Q868" s="196"/>
      <c r="R868" s="199"/>
      <c r="S868" s="200"/>
      <c r="T868" s="199"/>
      <c r="U868" s="200"/>
      <c r="V868" s="199"/>
      <c r="W868" s="200"/>
      <c r="X868" s="199"/>
      <c r="Y868" s="200"/>
      <c r="Z868" s="199"/>
      <c r="AA868" s="209"/>
      <c r="AB868" s="69" t="str">
        <f>IF(CF886&lt;&gt;"",IF(ISERROR(AND(BV890="",BX890="",BZ890="",CB890="",CD890="")),"E",IF(AND(BV890="",BX890="",BZ890="",CB890="",CD890=""),"","E")),"")</f>
        <v/>
      </c>
      <c r="AP868" s="3"/>
      <c r="AQ868" s="157"/>
      <c r="AR868" s="158"/>
      <c r="AS868" s="158"/>
      <c r="AT868" s="158"/>
      <c r="AU868" s="158"/>
      <c r="AV868" s="158"/>
      <c r="AW868" s="158"/>
      <c r="AX868" s="158"/>
      <c r="AY868" s="158"/>
      <c r="AZ868" s="158"/>
      <c r="BA868" s="158"/>
      <c r="BB868" s="158"/>
      <c r="BC868" s="159"/>
      <c r="BD868" s="165"/>
      <c r="BE868" s="166"/>
      <c r="BF868" s="175" t="str">
        <f>C873</f>
        <v>B</v>
      </c>
      <c r="BG868" s="177" t="str">
        <f>IF(VLOOKUP($BF868,$A852:$C858,3,FALSE)=0,"",CONCATENATE(VLOOKUP(VLOOKUP($BF868,$A852:$C858,3,FALSE),Players!$C:$G,4,FALSE)," ",VLOOKUP($BF868,$A852:$C858,3,FALSE)," ",IF(ISERROR(VLOOKUP(VLOOKUP($BF868,$A852:$C858,3,FALSE),Players!$C:$G,5,FALSE)),"()",CONCATENATE("(",VLOOKUP(VLOOKUP($BF868,$A852:$C858,3,FALSE),Players!$C:$G,5,FALSE),")"))))</f>
        <v/>
      </c>
      <c r="BH868" s="178"/>
      <c r="BI868" s="178"/>
      <c r="BJ868" s="178"/>
      <c r="BK868" s="178"/>
      <c r="BL868" s="178"/>
      <c r="BM868" s="178"/>
      <c r="BN868" s="178"/>
      <c r="BO868" s="178"/>
      <c r="BP868" s="178"/>
      <c r="BQ868" s="178"/>
      <c r="BR868" s="178"/>
      <c r="BS868" s="178"/>
      <c r="BT868" s="178"/>
      <c r="BU868" s="179"/>
      <c r="BV868" s="150" t="str">
        <f>IF(D873&lt;&gt;"",D873,"")</f>
        <v/>
      </c>
      <c r="BW868" s="151"/>
      <c r="BX868" s="150" t="str">
        <f>IF(F873&lt;&gt;"",F873,"")</f>
        <v/>
      </c>
      <c r="BY868" s="151"/>
      <c r="BZ868" s="150" t="str">
        <f>IF(H873&lt;&gt;"",H873,"")</f>
        <v/>
      </c>
      <c r="CA868" s="151"/>
      <c r="CB868" s="150" t="str">
        <f>IF(J873&lt;&gt;"",J873,"")</f>
        <v/>
      </c>
      <c r="CC868" s="151"/>
      <c r="CD868" s="150" t="str">
        <f>IF(L873&lt;&gt;"",L873,"")</f>
        <v/>
      </c>
      <c r="CE868" s="151"/>
      <c r="CF868" s="174" t="str">
        <f>IF($CF866&lt;&gt;"",IF(CF866="W","L","W"),"")</f>
        <v/>
      </c>
    </row>
    <row r="869" spans="1:84" ht="11.25" customHeight="1" thickBot="1">
      <c r="A869" s="192"/>
      <c r="B869" s="193"/>
      <c r="C869" s="175" t="str">
        <f>IF($D848="1P","C","D")</f>
        <v>D</v>
      </c>
      <c r="D869" s="201"/>
      <c r="E869" s="202"/>
      <c r="F869" s="201"/>
      <c r="G869" s="202"/>
      <c r="H869" s="201"/>
      <c r="I869" s="202"/>
      <c r="J869" s="201"/>
      <c r="K869" s="202"/>
      <c r="L869" s="201"/>
      <c r="M869" s="205"/>
      <c r="N869" s="69" t="str">
        <f>IF(CF856&lt;&gt;"",IF(ISERROR(AND(BV860="",BX860="",BZ860="",CB860="",CD860="")),"E",IF(AND(BV860="",BX860="",BZ860="",CB860="",CD860=""),"","E")),"")</f>
        <v/>
      </c>
      <c r="O869" s="192"/>
      <c r="P869" s="193"/>
      <c r="Q869" s="175" t="str">
        <f>IF($D848="1P","B","D")</f>
        <v>D</v>
      </c>
      <c r="R869" s="201"/>
      <c r="S869" s="202"/>
      <c r="T869" s="201"/>
      <c r="U869" s="202"/>
      <c r="V869" s="201"/>
      <c r="W869" s="202"/>
      <c r="X869" s="201"/>
      <c r="Y869" s="202"/>
      <c r="Z869" s="201"/>
      <c r="AA869" s="205"/>
      <c r="AB869" s="69" t="str">
        <f>IF(CF886&lt;&gt;"",IF(ISERROR(AND(BV890="",BX890="",BZ890="",CB890="",CD890="")),"E",IF(AND(BV890="",BX890="",BZ890="",CB890="",CD890=""),"","E")),"")</f>
        <v/>
      </c>
      <c r="AP869" s="3"/>
      <c r="AQ869" s="160"/>
      <c r="AR869" s="161"/>
      <c r="AS869" s="161"/>
      <c r="AT869" s="161"/>
      <c r="AU869" s="161"/>
      <c r="AV869" s="161"/>
      <c r="AW869" s="161"/>
      <c r="AX869" s="161"/>
      <c r="AY869" s="161"/>
      <c r="AZ869" s="161"/>
      <c r="BA869" s="161"/>
      <c r="BB869" s="161"/>
      <c r="BC869" s="162"/>
      <c r="BD869" s="167"/>
      <c r="BE869" s="168"/>
      <c r="BF869" s="176"/>
      <c r="BG869" s="180"/>
      <c r="BH869" s="181"/>
      <c r="BI869" s="181"/>
      <c r="BJ869" s="181"/>
      <c r="BK869" s="181"/>
      <c r="BL869" s="181"/>
      <c r="BM869" s="181"/>
      <c r="BN869" s="181"/>
      <c r="BO869" s="181"/>
      <c r="BP869" s="181"/>
      <c r="BQ869" s="181"/>
      <c r="BR869" s="181"/>
      <c r="BS869" s="181"/>
      <c r="BT869" s="181"/>
      <c r="BU869" s="182"/>
      <c r="BV869" s="152"/>
      <c r="BW869" s="153"/>
      <c r="BX869" s="152"/>
      <c r="BY869" s="153"/>
      <c r="BZ869" s="152"/>
      <c r="CA869" s="153"/>
      <c r="CB869" s="152"/>
      <c r="CC869" s="153"/>
      <c r="CD869" s="152"/>
      <c r="CE869" s="153"/>
      <c r="CF869" s="174"/>
    </row>
    <row r="870" spans="1:84" ht="11.25" customHeight="1" thickBot="1">
      <c r="A870" s="194"/>
      <c r="B870" s="195"/>
      <c r="C870" s="207"/>
      <c r="D870" s="203"/>
      <c r="E870" s="204"/>
      <c r="F870" s="203"/>
      <c r="G870" s="204"/>
      <c r="H870" s="203"/>
      <c r="I870" s="204"/>
      <c r="J870" s="203"/>
      <c r="K870" s="204"/>
      <c r="L870" s="203"/>
      <c r="M870" s="206"/>
      <c r="N870" s="69" t="str">
        <f>IF(CF858&lt;&gt;"",IF(CF858="W",IF(SUM(IF(D869&gt;D867,1,0),IF(F869&gt;F867,1,0),IF(H869&gt;H867,1,0),IF(J869&gt;J867,1,0),IF(L869&gt;L867,1,0))&lt;&gt;3,"E",""),""),"")</f>
        <v/>
      </c>
      <c r="O870" s="194"/>
      <c r="P870" s="195"/>
      <c r="Q870" s="207"/>
      <c r="R870" s="203"/>
      <c r="S870" s="204"/>
      <c r="T870" s="203"/>
      <c r="U870" s="204"/>
      <c r="V870" s="203"/>
      <c r="W870" s="204"/>
      <c r="X870" s="203"/>
      <c r="Y870" s="204"/>
      <c r="Z870" s="203"/>
      <c r="AA870" s="206"/>
      <c r="AB870" s="69" t="str">
        <f>IF(CF888&lt;&gt;"",IF(CF888="W",IF(SUM(IF(R869&gt;R867,1,0),IF(T869&gt;T867,1,0),IF(V869&gt;V867,1,0),IF(X869&gt;X867,1,0),IF(Z869&gt;Z867,1,0))&lt;&gt;3,"E",""),""),"")</f>
        <v/>
      </c>
      <c r="AP870" s="3"/>
      <c r="AQ870" s="126"/>
      <c r="AR870" s="126"/>
      <c r="AS870" s="126"/>
      <c r="AT870" s="126"/>
      <c r="AU870" s="126"/>
      <c r="AV870" s="126"/>
      <c r="AW870" s="126"/>
      <c r="AX870" s="126"/>
      <c r="AY870" s="126"/>
      <c r="AZ870" s="126"/>
      <c r="BA870" s="126"/>
      <c r="BB870" s="126"/>
      <c r="BC870" s="126"/>
      <c r="BV870" s="169" t="str">
        <f>IF(CF866&lt;&gt;"",IF(AND(AND(BV866&gt;-1,BV868&gt;-1),OR(BV866&gt;10,BV868&gt;10),ABS(BV866-BV868)&gt;1,IF(OR(BV866&gt;11,BV868&gt;11),ABS(BV866-BV868)=2,TRUE),BV866=INT(BV866),BV868=INT(BV868)),"","Error"),"")</f>
        <v/>
      </c>
      <c r="BW870" s="169"/>
      <c r="BX870" s="169" t="str">
        <f>IF(CF866&lt;&gt;"",IF(AND(AND(BX866&gt;-1,BX868&gt;-1),OR(BX866&gt;10,BX868&gt;10),ABS(BX866-BX868)&gt;1,IF(OR(BX866&gt;11,BX868&gt;11),ABS(BX866-BX868)=2,TRUE),BX866=INT(BX866),BX868=INT(BX868)),"","Error"),"")</f>
        <v/>
      </c>
      <c r="BY870" s="169"/>
      <c r="BZ870" s="169" t="str">
        <f>IF(CF866&lt;&gt;"",IF(AND(AND(BZ866&gt;-1,BZ868&gt;-1),OR(BZ866&gt;10,BZ868&gt;10),ABS(BZ866-BZ868)&gt;1,IF(OR(BZ866&gt;11,BZ868&gt;11),ABS(BZ866-BZ868)=2,TRUE),BZ866=INT(BZ866),BZ868=INT(BZ868)),"","Error"),"")</f>
        <v/>
      </c>
      <c r="CA870" s="169"/>
      <c r="CB870" s="169" t="str">
        <f>IF(AND(CF866&lt;&gt;"",CB866&lt;&gt;""),IF(AND(AND(CB866&gt;-1,CB868&gt;-1),OR(CB866&gt;10,CB868&gt;10),ABS(CB866-CB868)&gt;1,IF(OR(CB866&gt;11,CB868&gt;11),ABS(CB866-CB868)=2,TRUE),CB866=INT(CB866),CB868=INT(CB868)),"","Error"),"")</f>
        <v/>
      </c>
      <c r="CC870" s="169"/>
      <c r="CD870" s="169" t="str">
        <f>IF(AND(CF866&lt;&gt;"",CD866&lt;&gt;""),IF(AND(AND(CD866&gt;-1,CD868&gt;-1),OR(CD866&gt;10,CD868&gt;10),ABS(CD866-CD868)&gt;1,IF(OR(CD866&gt;11,CD868&gt;11),ABS(CD866-CD868)=2,TRUE),CD866=INT(CD866),CD868=INT(CD868)),"","Error"),"")</f>
        <v/>
      </c>
      <c r="CE870" s="169"/>
    </row>
    <row r="871" spans="1:84" ht="11.25" customHeight="1">
      <c r="A871" s="170">
        <v>3</v>
      </c>
      <c r="B871" s="191"/>
      <c r="C871" s="183" t="str">
        <f>IF($D848="1P","A","A")</f>
        <v>A</v>
      </c>
      <c r="D871" s="197"/>
      <c r="E871" s="198"/>
      <c r="F871" s="197"/>
      <c r="G871" s="198"/>
      <c r="H871" s="197"/>
      <c r="I871" s="198"/>
      <c r="J871" s="197"/>
      <c r="K871" s="198"/>
      <c r="L871" s="197"/>
      <c r="M871" s="208"/>
      <c r="N871" s="69" t="str">
        <f>IF(CF866&lt;&gt;"",IF(CF866="W",IF(SUM(IF(D871&gt;D873,1,0),IF(F871&gt;F873,1,0),IF(H871&gt;H873,1,0),IF(J871&gt;J873,1,0),IF(L871&gt;L873,1,0))&lt;&gt;3,"E",""),""),"")</f>
        <v/>
      </c>
      <c r="O871" s="170">
        <v>6</v>
      </c>
      <c r="P871" s="191"/>
      <c r="Q871" s="183" t="str">
        <f>IF($D848="1P","C","B")</f>
        <v>B</v>
      </c>
      <c r="R871" s="197"/>
      <c r="S871" s="198"/>
      <c r="T871" s="197"/>
      <c r="U871" s="198"/>
      <c r="V871" s="197"/>
      <c r="W871" s="198"/>
      <c r="X871" s="197"/>
      <c r="Y871" s="198"/>
      <c r="Z871" s="197"/>
      <c r="AA871" s="208"/>
      <c r="AB871" s="69" t="str">
        <f>IF(CF896&lt;&gt;"",IF(CF896="W",IF(SUM(IF(R871&gt;R873,1,0),IF(T871&gt;T873,1,0),IF(V871&gt;V873,1,0),IF(X871&gt;X873,1,0),IF(Z871&gt;Z873,1,0))&lt;&gt;3,"E",""),""),"")</f>
        <v/>
      </c>
      <c r="AP871" s="3"/>
      <c r="AQ871" s="126"/>
      <c r="AR871" s="126"/>
      <c r="AS871" s="126"/>
      <c r="AT871" s="126"/>
      <c r="AU871" s="126"/>
      <c r="AV871" s="126"/>
      <c r="AW871" s="126"/>
      <c r="AX871" s="126"/>
      <c r="AY871" s="126"/>
      <c r="AZ871" s="126"/>
      <c r="BA871" s="126"/>
      <c r="BB871" s="126"/>
      <c r="BC871" s="126"/>
    </row>
    <row r="872" spans="1:84" ht="11.25" customHeight="1">
      <c r="A872" s="192"/>
      <c r="B872" s="193"/>
      <c r="C872" s="196"/>
      <c r="D872" s="199"/>
      <c r="E872" s="200"/>
      <c r="F872" s="199"/>
      <c r="G872" s="200"/>
      <c r="H872" s="199"/>
      <c r="I872" s="200"/>
      <c r="J872" s="199"/>
      <c r="K872" s="200"/>
      <c r="L872" s="199"/>
      <c r="M872" s="209"/>
      <c r="N872" s="69" t="str">
        <f>IF(CF866&lt;&gt;"",IF(ISERROR(AND(BV870="",BX870="",BZ870="",CB870="",CD870="")),"E",IF(AND(BV870="",BX870="",BZ870="",CB870="",CD870=""),"","E")),"")</f>
        <v/>
      </c>
      <c r="O872" s="192"/>
      <c r="P872" s="193"/>
      <c r="Q872" s="196"/>
      <c r="R872" s="199"/>
      <c r="S872" s="200"/>
      <c r="T872" s="199"/>
      <c r="U872" s="200"/>
      <c r="V872" s="199"/>
      <c r="W872" s="200"/>
      <c r="X872" s="199"/>
      <c r="Y872" s="200"/>
      <c r="Z872" s="199"/>
      <c r="AA872" s="209"/>
      <c r="AB872" s="69" t="str">
        <f>IF(CF896&lt;&gt;"",IF(ISERROR(AND(BV900="",BX900="",BZ900="",CB900="",CD900="")),"E",IF(AND(BV900="",BX900="",BZ900="",CB900="",CD900=""),"","E")),"")</f>
        <v/>
      </c>
      <c r="AP872" s="3"/>
      <c r="AQ872" s="127"/>
      <c r="AR872" s="127"/>
      <c r="AS872" s="127"/>
      <c r="AT872" s="127"/>
      <c r="AU872" s="127"/>
      <c r="AV872" s="127"/>
      <c r="AW872" s="127"/>
      <c r="AX872" s="127"/>
      <c r="AY872" s="127"/>
      <c r="AZ872" s="127"/>
      <c r="BA872" s="127"/>
      <c r="BB872" s="127"/>
      <c r="BC872" s="127"/>
      <c r="BD872" s="40"/>
      <c r="BE872" s="40"/>
      <c r="BF872" s="40"/>
      <c r="BG872" s="40"/>
      <c r="BH872" s="40"/>
      <c r="BI872" s="40"/>
      <c r="BJ872" s="40"/>
      <c r="BK872" s="40"/>
      <c r="BL872" s="40"/>
      <c r="BM872" s="40"/>
      <c r="BN872" s="40"/>
      <c r="BO872" s="40"/>
      <c r="BP872" s="40"/>
      <c r="BQ872" s="40"/>
      <c r="BR872" s="40"/>
      <c r="BS872" s="40"/>
      <c r="BT872" s="40"/>
      <c r="BU872" s="40"/>
      <c r="BV872" s="40"/>
      <c r="BW872" s="40"/>
      <c r="BX872" s="40"/>
      <c r="BY872" s="40"/>
      <c r="BZ872" s="40"/>
      <c r="CA872" s="40"/>
      <c r="CB872" s="40"/>
      <c r="CC872" s="40"/>
      <c r="CD872" s="40"/>
      <c r="CE872" s="40"/>
      <c r="CF872" s="3"/>
    </row>
    <row r="873" spans="1:84" ht="11.25" customHeight="1">
      <c r="A873" s="192"/>
      <c r="B873" s="193"/>
      <c r="C873" s="175" t="str">
        <f>IF($D848="1P","C","B")</f>
        <v>B</v>
      </c>
      <c r="D873" s="201"/>
      <c r="E873" s="202"/>
      <c r="F873" s="201"/>
      <c r="G873" s="202"/>
      <c r="H873" s="201"/>
      <c r="I873" s="202"/>
      <c r="J873" s="201"/>
      <c r="K873" s="202"/>
      <c r="L873" s="201"/>
      <c r="M873" s="205"/>
      <c r="N873" s="69" t="str">
        <f>IF(CF866&lt;&gt;"",IF(ISERROR(AND(BV870="",BX870="",BZ870="",CB870="",CD870="")),"E",IF(AND(BV870="",BX870="",BZ870="",CB870="",CD870=""),"","E")),"")</f>
        <v/>
      </c>
      <c r="O873" s="192"/>
      <c r="P873" s="193"/>
      <c r="Q873" s="175" t="str">
        <f>IF($D848="1P","D","C")</f>
        <v>C</v>
      </c>
      <c r="R873" s="201"/>
      <c r="S873" s="202"/>
      <c r="T873" s="201"/>
      <c r="U873" s="202"/>
      <c r="V873" s="201"/>
      <c r="W873" s="202"/>
      <c r="X873" s="201"/>
      <c r="Y873" s="202"/>
      <c r="Z873" s="201"/>
      <c r="AA873" s="205"/>
      <c r="AB873" s="69" t="str">
        <f>IF(CF896&lt;&gt;"",IF(ISERROR(AND(BV900="",BX900="",BZ900="",CB900="",CD900="")),"E",IF(AND(BV900="",BX900="",BZ900="",CB900="",CD900=""),"","E")),"")</f>
        <v/>
      </c>
      <c r="AP873" s="3"/>
      <c r="AQ873" s="128"/>
      <c r="AR873" s="128"/>
      <c r="AS873" s="128"/>
      <c r="AT873" s="128"/>
      <c r="AU873" s="128"/>
      <c r="AV873" s="128"/>
      <c r="AW873" s="128"/>
      <c r="AX873" s="128"/>
      <c r="AY873" s="128"/>
      <c r="AZ873" s="128"/>
      <c r="BA873" s="128"/>
      <c r="BB873" s="128"/>
      <c r="BC873" s="128"/>
      <c r="BD873" s="41"/>
      <c r="BE873" s="41"/>
      <c r="BF873" s="41"/>
      <c r="BG873" s="41"/>
      <c r="BH873" s="41"/>
      <c r="BI873" s="41"/>
      <c r="BJ873" s="41"/>
      <c r="BK873" s="41"/>
      <c r="BL873" s="41"/>
      <c r="BM873" s="41"/>
      <c r="BN873" s="41"/>
      <c r="BO873" s="41"/>
      <c r="BP873" s="41"/>
      <c r="BQ873" s="41"/>
      <c r="BR873" s="41"/>
      <c r="BS873" s="41"/>
      <c r="BT873" s="41"/>
      <c r="BU873" s="41"/>
      <c r="BV873" s="41"/>
      <c r="BW873" s="41"/>
      <c r="BX873" s="41"/>
      <c r="BY873" s="41"/>
      <c r="BZ873" s="41"/>
      <c r="CA873" s="41"/>
      <c r="CB873" s="41"/>
      <c r="CC873" s="41"/>
      <c r="CD873" s="41"/>
      <c r="CE873" s="41"/>
      <c r="CF873" s="3"/>
    </row>
    <row r="874" spans="1:84" ht="11.25" customHeight="1" thickBot="1">
      <c r="A874" s="194"/>
      <c r="B874" s="195"/>
      <c r="C874" s="207"/>
      <c r="D874" s="203"/>
      <c r="E874" s="204"/>
      <c r="F874" s="203"/>
      <c r="G874" s="204"/>
      <c r="H874" s="203"/>
      <c r="I874" s="204"/>
      <c r="J874" s="203"/>
      <c r="K874" s="204"/>
      <c r="L874" s="203"/>
      <c r="M874" s="206"/>
      <c r="N874" s="69" t="str">
        <f>IF(CF868&lt;&gt;"",IF(CF868="W",IF(SUM(IF(D873&gt;D871,1,0),IF(F873&gt;F871,1,0),IF(H873&gt;H871,1,0),IF(J873&gt;J871,1,0),IF(L873&gt;L871,1,0))&lt;&gt;3,"E",""),""),"")</f>
        <v/>
      </c>
      <c r="O874" s="194"/>
      <c r="P874" s="195"/>
      <c r="Q874" s="207"/>
      <c r="R874" s="203"/>
      <c r="S874" s="204"/>
      <c r="T874" s="203"/>
      <c r="U874" s="204"/>
      <c r="V874" s="203"/>
      <c r="W874" s="204"/>
      <c r="X874" s="203"/>
      <c r="Y874" s="204"/>
      <c r="Z874" s="203"/>
      <c r="AA874" s="206"/>
      <c r="AB874" s="69" t="str">
        <f>IF(CF898&lt;&gt;"",IF(CF898="W",IF(SUM(IF(R873&gt;R871,1,0),IF(T873&gt;T871,1,0),IF(V873&gt;V871,1,0),IF(X873&gt;X871,1,0),IF(Z873&gt;Z871,1,0))&lt;&gt;3,"E",""),""),"")</f>
        <v/>
      </c>
      <c r="AP874" s="3"/>
      <c r="AQ874" s="126"/>
      <c r="AR874" s="126"/>
      <c r="AS874" s="126"/>
      <c r="AT874" s="126"/>
      <c r="AU874" s="126"/>
      <c r="AV874" s="126"/>
      <c r="AW874" s="126"/>
      <c r="AX874" s="126"/>
      <c r="AY874" s="126"/>
      <c r="AZ874" s="126"/>
      <c r="BA874" s="126"/>
      <c r="BB874" s="126"/>
      <c r="BC874" s="126"/>
      <c r="CF874" s="3"/>
    </row>
    <row r="875" spans="1:84" ht="11.25" customHeight="1" thickBo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P875" s="3"/>
      <c r="AQ875" s="127"/>
      <c r="AR875" s="127"/>
      <c r="AS875" s="127"/>
      <c r="AT875" s="127"/>
      <c r="AU875" s="127"/>
      <c r="AV875" s="127"/>
      <c r="AW875" s="127"/>
      <c r="AX875" s="127"/>
      <c r="AY875" s="127"/>
      <c r="AZ875" s="127"/>
      <c r="BA875" s="127"/>
      <c r="BB875" s="127"/>
      <c r="BC875" s="127"/>
      <c r="BD875" s="40"/>
      <c r="BE875" s="40"/>
      <c r="BF875" s="40"/>
      <c r="BG875" s="40"/>
      <c r="BH875" s="40"/>
      <c r="BI875" s="40"/>
      <c r="BJ875" s="40"/>
      <c r="BK875" s="40"/>
      <c r="BL875" s="40"/>
      <c r="BM875" s="40"/>
      <c r="BN875" s="40"/>
      <c r="BO875" s="40"/>
      <c r="BP875" s="40"/>
      <c r="BQ875" s="40"/>
      <c r="BR875" s="40"/>
      <c r="BS875" s="40"/>
      <c r="BT875" s="40"/>
      <c r="BU875" s="40"/>
      <c r="BV875" s="40"/>
      <c r="BW875" s="40"/>
      <c r="BX875" s="40"/>
      <c r="BY875" s="40"/>
      <c r="BZ875" s="40"/>
      <c r="CA875" s="40"/>
      <c r="CB875" s="40"/>
      <c r="CC875" s="40"/>
      <c r="CD875" s="40"/>
      <c r="CE875" s="40"/>
      <c r="CF875" s="3"/>
    </row>
    <row r="876" spans="1:84" ht="11.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P876" s="3"/>
      <c r="AQ876" s="154" t="str">
        <f>CONCATENATE($A850," ",$D850,","," ",$F848)</f>
        <v>Group: 14, Men's Singles</v>
      </c>
      <c r="AR876" s="155"/>
      <c r="AS876" s="155"/>
      <c r="AT876" s="155"/>
      <c r="AU876" s="155"/>
      <c r="AV876" s="155"/>
      <c r="AW876" s="155"/>
      <c r="AX876" s="155"/>
      <c r="AY876" s="155"/>
      <c r="AZ876" s="155"/>
      <c r="BA876" s="155"/>
      <c r="BB876" s="155"/>
      <c r="BC876" s="156"/>
      <c r="BD876" s="163">
        <f>O863</f>
        <v>4</v>
      </c>
      <c r="BE876" s="164"/>
      <c r="BF876" s="183" t="str">
        <f>Q863</f>
        <v>C</v>
      </c>
      <c r="BG876" s="185" t="str">
        <f>IF(VLOOKUP($BF876,$A852:$C858,3,FALSE)=0,"",CONCATENATE(VLOOKUP(VLOOKUP($BF876,$A852:$C858,3,FALSE),Players!$C:$G,4,FALSE)," ",VLOOKUP($BF876,$A852:$C858,3,FALSE)," ",IF(ISERROR(VLOOKUP(VLOOKUP($BF876,$A852:$C858,3,FALSE),Players!$C:$G,5,FALSE)),"()",CONCATENATE("(",VLOOKUP(VLOOKUP($BF876,$A852:$C858,3,FALSE),Players!$C:$G,5,FALSE),")"))))</f>
        <v/>
      </c>
      <c r="BH876" s="186"/>
      <c r="BI876" s="186"/>
      <c r="BJ876" s="186"/>
      <c r="BK876" s="186"/>
      <c r="BL876" s="186"/>
      <c r="BM876" s="186"/>
      <c r="BN876" s="186"/>
      <c r="BO876" s="186"/>
      <c r="BP876" s="186"/>
      <c r="BQ876" s="186"/>
      <c r="BR876" s="186"/>
      <c r="BS876" s="186"/>
      <c r="BT876" s="186"/>
      <c r="BU876" s="187"/>
      <c r="BV876" s="170" t="str">
        <f>IF(R863&lt;&gt;"",R863,"")</f>
        <v/>
      </c>
      <c r="BW876" s="171"/>
      <c r="BX876" s="170" t="str">
        <f>IF(T863&lt;&gt;"",T863,"")</f>
        <v/>
      </c>
      <c r="BY876" s="171"/>
      <c r="BZ876" s="170" t="str">
        <f>IF(V863&lt;&gt;"",V863,"")</f>
        <v/>
      </c>
      <c r="CA876" s="171"/>
      <c r="CB876" s="170" t="str">
        <f>IF(X863&lt;&gt;"",X863,"")</f>
        <v/>
      </c>
      <c r="CC876" s="171"/>
      <c r="CD876" s="170" t="str">
        <f>IF(Z863&lt;&gt;"",Z863,"")</f>
        <v/>
      </c>
      <c r="CE876" s="171"/>
      <c r="CF876" s="174" t="str">
        <f>IF($CD876=$CD878,IF($CB876=$CB878,IF($BZ876&lt;&gt;"",IF($BZ876&gt;$BZ878,"W","L"),""),IF($CB876&gt;$CB878,"W","L")),IF($CD876&gt;$CD878,"W","L"))</f>
        <v/>
      </c>
    </row>
    <row r="877" spans="1:84" ht="11.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P877" s="3"/>
      <c r="AQ877" s="157"/>
      <c r="AR877" s="158"/>
      <c r="AS877" s="158"/>
      <c r="AT877" s="158"/>
      <c r="AU877" s="158"/>
      <c r="AV877" s="158"/>
      <c r="AW877" s="158"/>
      <c r="AX877" s="158"/>
      <c r="AY877" s="158"/>
      <c r="AZ877" s="158"/>
      <c r="BA877" s="158"/>
      <c r="BB877" s="158"/>
      <c r="BC877" s="159"/>
      <c r="BD877" s="165"/>
      <c r="BE877" s="166"/>
      <c r="BF877" s="184"/>
      <c r="BG877" s="188"/>
      <c r="BH877" s="189"/>
      <c r="BI877" s="189"/>
      <c r="BJ877" s="189"/>
      <c r="BK877" s="189"/>
      <c r="BL877" s="189"/>
      <c r="BM877" s="189"/>
      <c r="BN877" s="189"/>
      <c r="BO877" s="189"/>
      <c r="BP877" s="189"/>
      <c r="BQ877" s="189"/>
      <c r="BR877" s="189"/>
      <c r="BS877" s="189"/>
      <c r="BT877" s="189"/>
      <c r="BU877" s="190"/>
      <c r="BV877" s="172"/>
      <c r="BW877" s="173"/>
      <c r="BX877" s="172"/>
      <c r="BY877" s="173"/>
      <c r="BZ877" s="172"/>
      <c r="CA877" s="173"/>
      <c r="CB877" s="172"/>
      <c r="CC877" s="173"/>
      <c r="CD877" s="172"/>
      <c r="CE877" s="173"/>
      <c r="CF877" s="174"/>
    </row>
    <row r="878" spans="1:84" ht="11.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P878" s="3"/>
      <c r="AQ878" s="157"/>
      <c r="AR878" s="158"/>
      <c r="AS878" s="158"/>
      <c r="AT878" s="158"/>
      <c r="AU878" s="158"/>
      <c r="AV878" s="158"/>
      <c r="AW878" s="158"/>
      <c r="AX878" s="158"/>
      <c r="AY878" s="158"/>
      <c r="AZ878" s="158"/>
      <c r="BA878" s="158"/>
      <c r="BB878" s="158"/>
      <c r="BC878" s="159"/>
      <c r="BD878" s="165"/>
      <c r="BE878" s="166"/>
      <c r="BF878" s="175" t="str">
        <f>Q865</f>
        <v>D</v>
      </c>
      <c r="BG878" s="177" t="str">
        <f>IF(VLOOKUP($BF878,$A852:$C858,3,FALSE)=0,"",CONCATENATE(VLOOKUP(VLOOKUP($BF878,$A852:$C858,3,FALSE),Players!$C:$G,4,FALSE)," ",VLOOKUP($BF878,$A852:$C858,3,FALSE)," ",IF(ISERROR(VLOOKUP(VLOOKUP($BF878,$A852:$C858,3,FALSE),Players!$C:$G,5,FALSE)),"()",CONCATENATE("(",VLOOKUP(VLOOKUP($BF878,$A852:$C858,3,FALSE),Players!$C:$G,5,FALSE),")"))))</f>
        <v/>
      </c>
      <c r="BH878" s="178"/>
      <c r="BI878" s="178"/>
      <c r="BJ878" s="178"/>
      <c r="BK878" s="178"/>
      <c r="BL878" s="178"/>
      <c r="BM878" s="178"/>
      <c r="BN878" s="178"/>
      <c r="BO878" s="178"/>
      <c r="BP878" s="178"/>
      <c r="BQ878" s="178"/>
      <c r="BR878" s="178"/>
      <c r="BS878" s="178"/>
      <c r="BT878" s="178"/>
      <c r="BU878" s="179"/>
      <c r="BV878" s="150" t="str">
        <f>IF(R865&lt;&gt;"",R865,"")</f>
        <v/>
      </c>
      <c r="BW878" s="151"/>
      <c r="BX878" s="150" t="str">
        <f>IF(T865&lt;&gt;"",T865,"")</f>
        <v/>
      </c>
      <c r="BY878" s="151"/>
      <c r="BZ878" s="150" t="str">
        <f>IF(V865&lt;&gt;"",V865,"")</f>
        <v/>
      </c>
      <c r="CA878" s="151"/>
      <c r="CB878" s="150" t="str">
        <f>IF(X865&lt;&gt;"",X865,"")</f>
        <v/>
      </c>
      <c r="CC878" s="151"/>
      <c r="CD878" s="150" t="str">
        <f>IF(Z865&lt;&gt;"",Z865,"")</f>
        <v/>
      </c>
      <c r="CE878" s="151"/>
      <c r="CF878" s="174" t="str">
        <f>IF($CF876&lt;&gt;"",IF(CF876="W","L","W"),"")</f>
        <v/>
      </c>
    </row>
    <row r="879" spans="1:84" ht="11.25" customHeight="1" thickBo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P879" s="3"/>
      <c r="AQ879" s="160"/>
      <c r="AR879" s="161"/>
      <c r="AS879" s="161"/>
      <c r="AT879" s="161"/>
      <c r="AU879" s="161"/>
      <c r="AV879" s="161"/>
      <c r="AW879" s="161"/>
      <c r="AX879" s="161"/>
      <c r="AY879" s="161"/>
      <c r="AZ879" s="161"/>
      <c r="BA879" s="161"/>
      <c r="BB879" s="161"/>
      <c r="BC879" s="162"/>
      <c r="BD879" s="167"/>
      <c r="BE879" s="168"/>
      <c r="BF879" s="176"/>
      <c r="BG879" s="180"/>
      <c r="BH879" s="181"/>
      <c r="BI879" s="181"/>
      <c r="BJ879" s="181"/>
      <c r="BK879" s="181"/>
      <c r="BL879" s="181"/>
      <c r="BM879" s="181"/>
      <c r="BN879" s="181"/>
      <c r="BO879" s="181"/>
      <c r="BP879" s="181"/>
      <c r="BQ879" s="181"/>
      <c r="BR879" s="181"/>
      <c r="BS879" s="181"/>
      <c r="BT879" s="181"/>
      <c r="BU879" s="182"/>
      <c r="BV879" s="152"/>
      <c r="BW879" s="153"/>
      <c r="BX879" s="152"/>
      <c r="BY879" s="153"/>
      <c r="BZ879" s="152"/>
      <c r="CA879" s="153"/>
      <c r="CB879" s="152"/>
      <c r="CC879" s="153"/>
      <c r="CD879" s="152"/>
      <c r="CE879" s="153"/>
      <c r="CF879" s="174"/>
    </row>
    <row r="880" spans="1:84" ht="11.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P880" s="3"/>
      <c r="AQ880" s="126"/>
      <c r="AR880" s="126"/>
      <c r="AS880" s="126"/>
      <c r="AT880" s="126"/>
      <c r="AU880" s="126"/>
      <c r="AV880" s="126"/>
      <c r="AW880" s="126"/>
      <c r="AX880" s="126"/>
      <c r="AY880" s="126"/>
      <c r="AZ880" s="126"/>
      <c r="BA880" s="126"/>
      <c r="BB880" s="126"/>
      <c r="BC880" s="126"/>
      <c r="BV880" s="169" t="str">
        <f>IF(CF876&lt;&gt;"",IF(AND(AND(BV876&gt;-1,BV878&gt;-1),OR(BV876&gt;10,BV878&gt;10),ABS(BV876-BV878)&gt;1,IF(OR(BV876&gt;11,BV878&gt;11),ABS(BV876-BV878)=2,TRUE),BV876=INT(BV876),BV878=INT(BV878)),"","Error"),"")</f>
        <v/>
      </c>
      <c r="BW880" s="169"/>
      <c r="BX880" s="169" t="str">
        <f>IF(CF876&lt;&gt;"",IF(AND(AND(BX876&gt;-1,BX878&gt;-1),OR(BX876&gt;10,BX878&gt;10),ABS(BX876-BX878)&gt;1,IF(OR(BX876&gt;11,BX878&gt;11),ABS(BX876-BX878)=2,TRUE),BX876=INT(BX876),BX878=INT(BX878)),"","Error"),"")</f>
        <v/>
      </c>
      <c r="BY880" s="169"/>
      <c r="BZ880" s="169" t="str">
        <f>IF(CF876&lt;&gt;"",IF(AND(AND(BZ876&gt;-1,BZ878&gt;-1),OR(BZ876&gt;10,BZ878&gt;10),ABS(BZ876-BZ878)&gt;1,IF(OR(BZ876&gt;11,BZ878&gt;11),ABS(BZ876-BZ878)=2,TRUE),BZ876=INT(BZ876),BZ878=INT(BZ878)),"","Error"),"")</f>
        <v/>
      </c>
      <c r="CA880" s="169"/>
      <c r="CB880" s="169" t="str">
        <f>IF(AND(CF876&lt;&gt;"",CB876&lt;&gt;""),IF(AND(AND(CB876&gt;-1,CB878&gt;-1),OR(CB876&gt;10,CB878&gt;10),ABS(CB876-CB878)&gt;1,IF(OR(CB876&gt;11,CB878&gt;11),ABS(CB876-CB878)=2,TRUE),CB876=INT(CB876),CB878=INT(CB878)),"","Error"),"")</f>
        <v/>
      </c>
      <c r="CC880" s="169"/>
      <c r="CD880" s="169" t="str">
        <f>IF(AND(CF876&lt;&gt;"",CD876&lt;&gt;""),IF(AND(AND(CD876&gt;-1,CD878&gt;-1),OR(CD876&gt;10,CD878&gt;10),ABS(CD876-CD878)&gt;1,IF(OR(CD876&gt;11,CD878&gt;11),ABS(CD876-CD878)=2,TRUE),CD876=INT(CD876),CD878=INT(CD878)),"","Error"),"")</f>
        <v/>
      </c>
      <c r="CE880" s="169"/>
      <c r="CF880" s="3"/>
    </row>
    <row r="881" spans="1:84" ht="11.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P881" s="3"/>
      <c r="AQ881" s="126"/>
      <c r="AR881" s="126"/>
      <c r="AS881" s="126"/>
      <c r="AT881" s="126"/>
      <c r="AU881" s="126"/>
      <c r="AV881" s="126"/>
      <c r="AW881" s="126"/>
      <c r="AX881" s="126"/>
      <c r="AY881" s="126"/>
      <c r="AZ881" s="126"/>
      <c r="BA881" s="126"/>
      <c r="BB881" s="126"/>
      <c r="BC881" s="126"/>
      <c r="CF881" s="3"/>
    </row>
    <row r="882" spans="1:84" ht="11.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P882" s="3"/>
      <c r="AQ882" s="127"/>
      <c r="AR882" s="127"/>
      <c r="AS882" s="127"/>
      <c r="AT882" s="127"/>
      <c r="AU882" s="127"/>
      <c r="AV882" s="127"/>
      <c r="AW882" s="127"/>
      <c r="AX882" s="127"/>
      <c r="AY882" s="127"/>
      <c r="AZ882" s="127"/>
      <c r="BA882" s="127"/>
      <c r="BB882" s="127"/>
      <c r="BC882" s="127"/>
      <c r="BD882" s="40"/>
      <c r="BE882" s="40"/>
      <c r="BF882" s="40"/>
      <c r="BG882" s="40"/>
      <c r="BH882" s="40"/>
      <c r="BI882" s="40"/>
      <c r="BJ882" s="40"/>
      <c r="BK882" s="40"/>
      <c r="BL882" s="40"/>
      <c r="BM882" s="40"/>
      <c r="BN882" s="40"/>
      <c r="BO882" s="40"/>
      <c r="BP882" s="40"/>
      <c r="BQ882" s="40"/>
      <c r="BR882" s="40"/>
      <c r="BS882" s="40"/>
      <c r="BT882" s="40"/>
      <c r="BU882" s="40"/>
      <c r="BV882" s="40"/>
      <c r="BW882" s="40"/>
      <c r="BX882" s="40"/>
      <c r="BY882" s="40"/>
      <c r="BZ882" s="40"/>
      <c r="CA882" s="40"/>
      <c r="CB882" s="40"/>
      <c r="CC882" s="40"/>
      <c r="CD882" s="40"/>
      <c r="CE882" s="40"/>
      <c r="CF882" s="3"/>
    </row>
    <row r="883" spans="1:84" ht="11.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P883" s="3"/>
      <c r="AQ883" s="128"/>
      <c r="AR883" s="128"/>
      <c r="AS883" s="128"/>
      <c r="AT883" s="128"/>
      <c r="AU883" s="128"/>
      <c r="AV883" s="128"/>
      <c r="AW883" s="128"/>
      <c r="AX883" s="128"/>
      <c r="AY883" s="128"/>
      <c r="AZ883" s="128"/>
      <c r="BA883" s="128"/>
      <c r="BB883" s="128"/>
      <c r="BC883" s="128"/>
      <c r="BD883" s="41"/>
      <c r="BE883" s="41"/>
      <c r="BF883" s="41"/>
      <c r="BG883" s="41"/>
      <c r="BH883" s="41"/>
      <c r="BI883" s="41"/>
      <c r="BJ883" s="41"/>
      <c r="BK883" s="41"/>
      <c r="BL883" s="41"/>
      <c r="BM883" s="41"/>
      <c r="BN883" s="41"/>
      <c r="BO883" s="41"/>
      <c r="BP883" s="41"/>
      <c r="BQ883" s="41"/>
      <c r="BR883" s="41"/>
      <c r="BS883" s="41"/>
      <c r="BT883" s="41"/>
      <c r="BU883" s="41"/>
      <c r="BV883" s="41"/>
      <c r="BW883" s="41"/>
      <c r="BX883" s="41"/>
      <c r="BY883" s="41"/>
      <c r="BZ883" s="41"/>
      <c r="CA883" s="41"/>
      <c r="CB883" s="41"/>
      <c r="CC883" s="41"/>
      <c r="CD883" s="41"/>
      <c r="CE883" s="41"/>
      <c r="CF883" s="3"/>
    </row>
    <row r="884" spans="1:84" ht="11.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P884" s="3"/>
      <c r="AQ884" s="126"/>
      <c r="AR884" s="126"/>
      <c r="AS884" s="126"/>
      <c r="AT884" s="126"/>
      <c r="AU884" s="126"/>
      <c r="AV884" s="126"/>
      <c r="AW884" s="126"/>
      <c r="AX884" s="126"/>
      <c r="AY884" s="126"/>
      <c r="AZ884" s="126"/>
      <c r="BA884" s="126"/>
      <c r="BB884" s="126"/>
      <c r="BC884" s="126"/>
      <c r="CF884" s="3"/>
    </row>
    <row r="885" spans="1:84" ht="11.25" customHeight="1" thickBo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P885" s="3"/>
      <c r="AQ885" s="127"/>
      <c r="AR885" s="127"/>
      <c r="AS885" s="127"/>
      <c r="AT885" s="127"/>
      <c r="AU885" s="127"/>
      <c r="AV885" s="127"/>
      <c r="AW885" s="127"/>
      <c r="AX885" s="127"/>
      <c r="AY885" s="127"/>
      <c r="AZ885" s="127"/>
      <c r="BA885" s="127"/>
      <c r="BB885" s="127"/>
      <c r="BC885" s="127"/>
      <c r="BD885" s="40"/>
      <c r="BE885" s="40"/>
      <c r="BF885" s="40"/>
      <c r="BG885" s="40"/>
      <c r="BH885" s="40"/>
      <c r="BI885" s="40"/>
      <c r="BJ885" s="40"/>
      <c r="BK885" s="40"/>
      <c r="BL885" s="40"/>
      <c r="BM885" s="40"/>
      <c r="BN885" s="40"/>
      <c r="BO885" s="40"/>
      <c r="BP885" s="40"/>
      <c r="BQ885" s="40"/>
      <c r="BR885" s="40"/>
      <c r="BS885" s="40"/>
      <c r="BT885" s="40"/>
      <c r="BU885" s="40"/>
      <c r="BV885" s="40"/>
      <c r="BW885" s="40"/>
      <c r="BX885" s="40"/>
      <c r="BY885" s="40"/>
      <c r="BZ885" s="40"/>
      <c r="CA885" s="40"/>
      <c r="CB885" s="40"/>
      <c r="CC885" s="40"/>
      <c r="CD885" s="40"/>
      <c r="CE885" s="40"/>
      <c r="CF885" s="3"/>
    </row>
    <row r="886" spans="1:84" ht="11.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P886" s="3"/>
      <c r="AQ886" s="154" t="str">
        <f>CONCATENATE($A850," ",$D850,","," ",$F848)</f>
        <v>Group: 14, Men's Singles</v>
      </c>
      <c r="AR886" s="155"/>
      <c r="AS886" s="155"/>
      <c r="AT886" s="155"/>
      <c r="AU886" s="155"/>
      <c r="AV886" s="155"/>
      <c r="AW886" s="155"/>
      <c r="AX886" s="155"/>
      <c r="AY886" s="155"/>
      <c r="AZ886" s="155"/>
      <c r="BA886" s="155"/>
      <c r="BB886" s="155"/>
      <c r="BC886" s="156"/>
      <c r="BD886" s="163">
        <f>O867</f>
        <v>5</v>
      </c>
      <c r="BE886" s="164"/>
      <c r="BF886" s="183" t="str">
        <f>Q867</f>
        <v>A</v>
      </c>
      <c r="BG886" s="185" t="str">
        <f>IF(VLOOKUP($BF886,$A852:$C858,3,FALSE)=0,"",CONCATENATE(VLOOKUP(VLOOKUP($BF886,$A852:$C858,3,FALSE),Players!$C:$G,4,FALSE)," ",VLOOKUP($BF886,$A852:$C858,3,FALSE)," ",IF(ISERROR(VLOOKUP(VLOOKUP($BF886,$A852:$C858,3,FALSE),Players!$C:$G,5,FALSE)),"()",CONCATENATE("(",VLOOKUP(VLOOKUP($BF886,$A852:$C858,3,FALSE),Players!$C:$G,5,FALSE),")"))))</f>
        <v/>
      </c>
      <c r="BH886" s="186"/>
      <c r="BI886" s="186"/>
      <c r="BJ886" s="186"/>
      <c r="BK886" s="186"/>
      <c r="BL886" s="186"/>
      <c r="BM886" s="186"/>
      <c r="BN886" s="186"/>
      <c r="BO886" s="186"/>
      <c r="BP886" s="186"/>
      <c r="BQ886" s="186"/>
      <c r="BR886" s="186"/>
      <c r="BS886" s="186"/>
      <c r="BT886" s="186"/>
      <c r="BU886" s="187"/>
      <c r="BV886" s="170" t="str">
        <f>IF(R867&lt;&gt;"",R867,"")</f>
        <v/>
      </c>
      <c r="BW886" s="171"/>
      <c r="BX886" s="170" t="str">
        <f>IF(T867&lt;&gt;"",T867,"")</f>
        <v/>
      </c>
      <c r="BY886" s="171"/>
      <c r="BZ886" s="170" t="str">
        <f>IF(V867&lt;&gt;"",V867,"")</f>
        <v/>
      </c>
      <c r="CA886" s="171"/>
      <c r="CB886" s="170" t="str">
        <f>IF(X867&lt;&gt;"",X867,"")</f>
        <v/>
      </c>
      <c r="CC886" s="171"/>
      <c r="CD886" s="170" t="str">
        <f>IF(Z867&lt;&gt;"",Z867,"")</f>
        <v/>
      </c>
      <c r="CE886" s="171"/>
      <c r="CF886" s="174" t="str">
        <f>IF($CD886=$CD888,IF($CB886=$CB888,IF($BZ886&lt;&gt;"",IF($BZ886&gt;$BZ888,"W","L"),""),IF($CB886&gt;$CB888,"W","L")),IF($CD886&gt;$CD888,"W","L"))</f>
        <v/>
      </c>
    </row>
    <row r="887" spans="1:84" ht="11.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P887" s="3"/>
      <c r="AQ887" s="157"/>
      <c r="AR887" s="158"/>
      <c r="AS887" s="158"/>
      <c r="AT887" s="158"/>
      <c r="AU887" s="158"/>
      <c r="AV887" s="158"/>
      <c r="AW887" s="158"/>
      <c r="AX887" s="158"/>
      <c r="AY887" s="158"/>
      <c r="AZ887" s="158"/>
      <c r="BA887" s="158"/>
      <c r="BB887" s="158"/>
      <c r="BC887" s="159"/>
      <c r="BD887" s="165"/>
      <c r="BE887" s="166"/>
      <c r="BF887" s="184"/>
      <c r="BG887" s="188"/>
      <c r="BH887" s="189"/>
      <c r="BI887" s="189"/>
      <c r="BJ887" s="189"/>
      <c r="BK887" s="189"/>
      <c r="BL887" s="189"/>
      <c r="BM887" s="189"/>
      <c r="BN887" s="189"/>
      <c r="BO887" s="189"/>
      <c r="BP887" s="189"/>
      <c r="BQ887" s="189"/>
      <c r="BR887" s="189"/>
      <c r="BS887" s="189"/>
      <c r="BT887" s="189"/>
      <c r="BU887" s="190"/>
      <c r="BV887" s="172"/>
      <c r="BW887" s="173"/>
      <c r="BX887" s="172"/>
      <c r="BY887" s="173"/>
      <c r="BZ887" s="172"/>
      <c r="CA887" s="173"/>
      <c r="CB887" s="172"/>
      <c r="CC887" s="173"/>
      <c r="CD887" s="172"/>
      <c r="CE887" s="173"/>
      <c r="CF887" s="174"/>
    </row>
    <row r="888" spans="1:84" ht="11.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P888" s="3"/>
      <c r="AQ888" s="157"/>
      <c r="AR888" s="158"/>
      <c r="AS888" s="158"/>
      <c r="AT888" s="158"/>
      <c r="AU888" s="158"/>
      <c r="AV888" s="158"/>
      <c r="AW888" s="158"/>
      <c r="AX888" s="158"/>
      <c r="AY888" s="158"/>
      <c r="AZ888" s="158"/>
      <c r="BA888" s="158"/>
      <c r="BB888" s="158"/>
      <c r="BC888" s="159"/>
      <c r="BD888" s="165"/>
      <c r="BE888" s="166"/>
      <c r="BF888" s="175" t="str">
        <f>Q869</f>
        <v>D</v>
      </c>
      <c r="BG888" s="177" t="str">
        <f>IF(VLOOKUP($BF888,$A852:$C858,3,FALSE)=0,"",CONCATENATE(VLOOKUP(VLOOKUP($BF888,$A852:$C858,3,FALSE),Players!$C:$G,4,FALSE)," ",VLOOKUP($BF888,$A852:$C858,3,FALSE)," ",IF(ISERROR(VLOOKUP(VLOOKUP($BF888,$A852:$C858,3,FALSE),Players!$C:$G,5,FALSE)),"()",CONCATENATE("(",VLOOKUP(VLOOKUP($BF888,$A852:$C858,3,FALSE),Players!$C:$G,5,FALSE),")"))))</f>
        <v/>
      </c>
      <c r="BH888" s="178"/>
      <c r="BI888" s="178"/>
      <c r="BJ888" s="178"/>
      <c r="BK888" s="178"/>
      <c r="BL888" s="178"/>
      <c r="BM888" s="178"/>
      <c r="BN888" s="178"/>
      <c r="BO888" s="178"/>
      <c r="BP888" s="178"/>
      <c r="BQ888" s="178"/>
      <c r="BR888" s="178"/>
      <c r="BS888" s="178"/>
      <c r="BT888" s="178"/>
      <c r="BU888" s="179"/>
      <c r="BV888" s="150" t="str">
        <f>IF(R869&lt;&gt;"",R869,"")</f>
        <v/>
      </c>
      <c r="BW888" s="151"/>
      <c r="BX888" s="150" t="str">
        <f>IF(T869&lt;&gt;"",T869,"")</f>
        <v/>
      </c>
      <c r="BY888" s="151"/>
      <c r="BZ888" s="150" t="str">
        <f>IF(V869&lt;&gt;"",V869,"")</f>
        <v/>
      </c>
      <c r="CA888" s="151"/>
      <c r="CB888" s="150" t="str">
        <f>IF(X869&lt;&gt;"",X869,"")</f>
        <v/>
      </c>
      <c r="CC888" s="151"/>
      <c r="CD888" s="150" t="str">
        <f>IF(Z869&lt;&gt;"",Z869,"")</f>
        <v/>
      </c>
      <c r="CE888" s="151"/>
      <c r="CF888" s="174" t="str">
        <f>IF($CF886&lt;&gt;"",IF(CF886="W","L","W"),"")</f>
        <v/>
      </c>
    </row>
    <row r="889" spans="1:84" ht="11.25" customHeight="1" thickBo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P889" s="3"/>
      <c r="AQ889" s="160"/>
      <c r="AR889" s="161"/>
      <c r="AS889" s="161"/>
      <c r="AT889" s="161"/>
      <c r="AU889" s="161"/>
      <c r="AV889" s="161"/>
      <c r="AW889" s="161"/>
      <c r="AX889" s="161"/>
      <c r="AY889" s="161"/>
      <c r="AZ889" s="161"/>
      <c r="BA889" s="161"/>
      <c r="BB889" s="161"/>
      <c r="BC889" s="162"/>
      <c r="BD889" s="167"/>
      <c r="BE889" s="168"/>
      <c r="BF889" s="176"/>
      <c r="BG889" s="180"/>
      <c r="BH889" s="181"/>
      <c r="BI889" s="181"/>
      <c r="BJ889" s="181"/>
      <c r="BK889" s="181"/>
      <c r="BL889" s="181"/>
      <c r="BM889" s="181"/>
      <c r="BN889" s="181"/>
      <c r="BO889" s="181"/>
      <c r="BP889" s="181"/>
      <c r="BQ889" s="181"/>
      <c r="BR889" s="181"/>
      <c r="BS889" s="181"/>
      <c r="BT889" s="181"/>
      <c r="BU889" s="182"/>
      <c r="BV889" s="152"/>
      <c r="BW889" s="153"/>
      <c r="BX889" s="152"/>
      <c r="BY889" s="153"/>
      <c r="BZ889" s="152"/>
      <c r="CA889" s="153"/>
      <c r="CB889" s="152"/>
      <c r="CC889" s="153"/>
      <c r="CD889" s="152"/>
      <c r="CE889" s="153"/>
      <c r="CF889" s="174"/>
    </row>
    <row r="890" spans="1:84" ht="11.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P890" s="3"/>
      <c r="AQ890" s="126"/>
      <c r="AR890" s="126"/>
      <c r="AS890" s="126"/>
      <c r="AT890" s="126"/>
      <c r="AU890" s="126"/>
      <c r="AV890" s="126"/>
      <c r="AW890" s="126"/>
      <c r="AX890" s="126"/>
      <c r="AY890" s="126"/>
      <c r="AZ890" s="126"/>
      <c r="BA890" s="126"/>
      <c r="BB890" s="126"/>
      <c r="BC890" s="126"/>
      <c r="BV890" s="169" t="str">
        <f>IF(CF886&lt;&gt;"",IF(AND(AND(BV886&gt;-1,BV888&gt;-1),OR(BV886&gt;10,BV888&gt;10),ABS(BV886-BV888)&gt;1,IF(OR(BV886&gt;11,BV888&gt;11),ABS(BV886-BV888)=2,TRUE),BV886=INT(BV886),BV888=INT(BV888)),"","Error"),"")</f>
        <v/>
      </c>
      <c r="BW890" s="169"/>
      <c r="BX890" s="169" t="str">
        <f>IF(CF886&lt;&gt;"",IF(AND(AND(BX886&gt;-1,BX888&gt;-1),OR(BX886&gt;10,BX888&gt;10),ABS(BX886-BX888)&gt;1,IF(OR(BX886&gt;11,BX888&gt;11),ABS(BX886-BX888)=2,TRUE),BX886=INT(BX886),BX888=INT(BX888)),"","Error"),"")</f>
        <v/>
      </c>
      <c r="BY890" s="169"/>
      <c r="BZ890" s="169" t="str">
        <f>IF(CF886&lt;&gt;"",IF(AND(AND(BZ886&gt;-1,BZ888&gt;-1),OR(BZ886&gt;10,BZ888&gt;10),ABS(BZ886-BZ888)&gt;1,IF(OR(BZ886&gt;11,BZ888&gt;11),ABS(BZ886-BZ888)=2,TRUE),BZ886=INT(BZ886),BZ888=INT(BZ888)),"","Error"),"")</f>
        <v/>
      </c>
      <c r="CA890" s="169"/>
      <c r="CB890" s="169" t="str">
        <f>IF(AND(CF886&lt;&gt;"",CB886&lt;&gt;""),IF(AND(AND(CB886&gt;-1,CB888&gt;-1),OR(CB886&gt;10,CB888&gt;10),ABS(CB886-CB888)&gt;1,IF(OR(CB886&gt;11,CB888&gt;11),ABS(CB886-CB888)=2,TRUE),CB886=INT(CB886),CB888=INT(CB888)),"","Error"),"")</f>
        <v/>
      </c>
      <c r="CC890" s="169"/>
      <c r="CD890" s="169" t="str">
        <f>IF(AND(CF886&lt;&gt;"",CD886&lt;&gt;""),IF(AND(AND(CD886&gt;-1,CD888&gt;-1),OR(CD886&gt;10,CD888&gt;10),ABS(CD886-CD888)&gt;1,IF(OR(CD886&gt;11,CD888&gt;11),ABS(CD886-CD888)=2,TRUE),CD886=INT(CD886),CD888=INT(CD888)),"","Error"),"")</f>
        <v/>
      </c>
      <c r="CE890" s="169"/>
      <c r="CF890" s="3"/>
    </row>
    <row r="891" spans="1:84" ht="11.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P891" s="3"/>
      <c r="AQ891" s="126"/>
      <c r="AR891" s="126"/>
      <c r="AS891" s="126"/>
      <c r="AT891" s="126"/>
      <c r="AU891" s="126"/>
      <c r="AV891" s="126"/>
      <c r="AW891" s="126"/>
      <c r="AX891" s="126"/>
      <c r="AY891" s="126"/>
      <c r="AZ891" s="126"/>
      <c r="BA891" s="126"/>
      <c r="BB891" s="126"/>
      <c r="BC891" s="126"/>
      <c r="CF891" s="3"/>
    </row>
    <row r="892" spans="1:84" ht="11.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P892" s="3"/>
      <c r="AQ892" s="127"/>
      <c r="AR892" s="127"/>
      <c r="AS892" s="127"/>
      <c r="AT892" s="127"/>
      <c r="AU892" s="127"/>
      <c r="AV892" s="127"/>
      <c r="AW892" s="127"/>
      <c r="AX892" s="127"/>
      <c r="AY892" s="127"/>
      <c r="AZ892" s="127"/>
      <c r="BA892" s="127"/>
      <c r="BB892" s="127"/>
      <c r="BC892" s="127"/>
      <c r="BD892" s="40"/>
      <c r="BE892" s="40"/>
      <c r="BF892" s="40"/>
      <c r="BG892" s="40"/>
      <c r="BH892" s="40"/>
      <c r="BI892" s="40"/>
      <c r="BJ892" s="40"/>
      <c r="BK892" s="40"/>
      <c r="BL892" s="40"/>
      <c r="BM892" s="40"/>
      <c r="BN892" s="40"/>
      <c r="BO892" s="40"/>
      <c r="BP892" s="40"/>
      <c r="BQ892" s="40"/>
      <c r="BR892" s="40"/>
      <c r="BS892" s="40"/>
      <c r="BT892" s="40"/>
      <c r="BU892" s="40"/>
      <c r="BV892" s="40"/>
      <c r="BW892" s="40"/>
      <c r="BX892" s="40"/>
      <c r="BY892" s="40"/>
      <c r="BZ892" s="40"/>
      <c r="CA892" s="40"/>
      <c r="CB892" s="40"/>
      <c r="CC892" s="40"/>
      <c r="CD892" s="40"/>
      <c r="CE892" s="40"/>
      <c r="CF892" s="3"/>
    </row>
    <row r="893" spans="1:84" ht="11.25" customHeight="1">
      <c r="A893" s="42"/>
      <c r="R893" s="42"/>
      <c r="S893" s="42"/>
      <c r="W893" s="42"/>
      <c r="X893" s="43"/>
      <c r="Y893" s="43"/>
      <c r="Z893" s="43"/>
      <c r="AA893" s="43"/>
      <c r="AB893" s="3"/>
      <c r="AP893" s="3"/>
      <c r="AQ893" s="128"/>
      <c r="AR893" s="128"/>
      <c r="AS893" s="128"/>
      <c r="AT893" s="128"/>
      <c r="AU893" s="128"/>
      <c r="AV893" s="128"/>
      <c r="AW893" s="128"/>
      <c r="AX893" s="128"/>
      <c r="AY893" s="128"/>
      <c r="AZ893" s="128"/>
      <c r="BA893" s="128"/>
      <c r="BB893" s="128"/>
      <c r="BC893" s="128"/>
      <c r="BD893" s="41"/>
      <c r="BE893" s="41"/>
      <c r="BF893" s="41"/>
      <c r="BG893" s="41"/>
      <c r="BH893" s="41"/>
      <c r="BI893" s="41"/>
      <c r="BJ893" s="41"/>
      <c r="BK893" s="41"/>
      <c r="BL893" s="41"/>
      <c r="BM893" s="41"/>
      <c r="BN893" s="41"/>
      <c r="BO893" s="41"/>
      <c r="BP893" s="41"/>
      <c r="BQ893" s="41"/>
      <c r="BR893" s="41"/>
      <c r="BS893" s="41"/>
      <c r="BT893" s="41"/>
      <c r="BU893" s="41"/>
      <c r="BV893" s="41"/>
      <c r="BW893" s="41"/>
      <c r="BX893" s="41"/>
      <c r="BY893" s="41"/>
      <c r="BZ893" s="41"/>
      <c r="CA893" s="41"/>
      <c r="CB893" s="41"/>
      <c r="CC893" s="41"/>
      <c r="CD893" s="41"/>
      <c r="CE893" s="41"/>
      <c r="CF893" s="3"/>
    </row>
    <row r="894" spans="1:84" ht="11.25" customHeight="1">
      <c r="A894" s="42"/>
      <c r="R894" s="42"/>
      <c r="S894" s="42"/>
      <c r="W894" s="42"/>
      <c r="AA894" s="42"/>
      <c r="AB894" s="3"/>
      <c r="AP894" s="3"/>
      <c r="AQ894" s="126"/>
      <c r="AR894" s="126"/>
      <c r="AS894" s="126"/>
      <c r="AT894" s="126"/>
      <c r="AU894" s="126"/>
      <c r="AV894" s="126"/>
      <c r="AW894" s="126"/>
      <c r="AX894" s="126"/>
      <c r="AY894" s="126"/>
      <c r="AZ894" s="126"/>
      <c r="BA894" s="126"/>
      <c r="BB894" s="126"/>
      <c r="BC894" s="126"/>
      <c r="CF894" s="3"/>
    </row>
    <row r="895" spans="1:84" ht="11.25" customHeight="1" thickBot="1">
      <c r="A895" s="42"/>
      <c r="R895" s="42"/>
      <c r="S895" s="42"/>
      <c r="W895" s="42"/>
      <c r="X895" s="43"/>
      <c r="Y895" s="43"/>
      <c r="Z895" s="43"/>
      <c r="AA895" s="43"/>
      <c r="AB895" s="43"/>
      <c r="AP895" s="3"/>
      <c r="AQ895" s="127"/>
      <c r="AR895" s="127"/>
      <c r="AS895" s="127"/>
      <c r="AT895" s="127"/>
      <c r="AU895" s="127"/>
      <c r="AV895" s="127"/>
      <c r="AW895" s="127"/>
      <c r="AX895" s="127"/>
      <c r="AY895" s="127"/>
      <c r="AZ895" s="127"/>
      <c r="BA895" s="127"/>
      <c r="BB895" s="127"/>
      <c r="BC895" s="127"/>
      <c r="BD895" s="40"/>
      <c r="BE895" s="40"/>
      <c r="BF895" s="40"/>
      <c r="BG895" s="40"/>
      <c r="BH895" s="40"/>
      <c r="BI895" s="40"/>
      <c r="BJ895" s="40"/>
      <c r="BK895" s="40"/>
      <c r="BL895" s="40"/>
      <c r="BM895" s="40"/>
      <c r="BN895" s="40"/>
      <c r="BO895" s="40"/>
      <c r="BP895" s="40"/>
      <c r="BQ895" s="40"/>
      <c r="BR895" s="40"/>
      <c r="BS895" s="40"/>
      <c r="BT895" s="40"/>
      <c r="BU895" s="40"/>
      <c r="BV895" s="40"/>
      <c r="BW895" s="40"/>
      <c r="BX895" s="40"/>
      <c r="BY895" s="40"/>
      <c r="BZ895" s="40"/>
      <c r="CA895" s="40"/>
      <c r="CB895" s="40"/>
      <c r="CC895" s="40"/>
      <c r="CD895" s="40"/>
      <c r="CE895" s="40"/>
      <c r="CF895" s="3"/>
    </row>
    <row r="896" spans="1:84" ht="11.25" customHeight="1">
      <c r="A896" s="2"/>
      <c r="R896" s="42"/>
      <c r="S896" s="42"/>
      <c r="W896" s="42"/>
      <c r="AA896" s="42"/>
      <c r="AB896" s="42"/>
      <c r="AP896" s="3"/>
      <c r="AQ896" s="154" t="str">
        <f>CONCATENATE($A850," ",$D850,","," ",$F848)</f>
        <v>Group: 14, Men's Singles</v>
      </c>
      <c r="AR896" s="155"/>
      <c r="AS896" s="155"/>
      <c r="AT896" s="155"/>
      <c r="AU896" s="155"/>
      <c r="AV896" s="155"/>
      <c r="AW896" s="155"/>
      <c r="AX896" s="155"/>
      <c r="AY896" s="155"/>
      <c r="AZ896" s="155"/>
      <c r="BA896" s="155"/>
      <c r="BB896" s="155"/>
      <c r="BC896" s="156"/>
      <c r="BD896" s="163">
        <f>O871</f>
        <v>6</v>
      </c>
      <c r="BE896" s="164"/>
      <c r="BF896" s="183" t="str">
        <f>Q871</f>
        <v>B</v>
      </c>
      <c r="BG896" s="185" t="str">
        <f>IF(VLOOKUP($BF896,$A852:$C858,3,FALSE)=0,"",CONCATENATE(VLOOKUP(VLOOKUP($BF896,$A852:$C858,3,FALSE),Players!$C:$G,4,FALSE)," ",VLOOKUP($BF896,$A852:$C858,3,FALSE)," ",IF(ISERROR(VLOOKUP(VLOOKUP($BF896,$A852:$C858,3,FALSE),Players!$C:$G,5,FALSE)),"()",CONCATENATE("(",VLOOKUP(VLOOKUP($BF896,$A852:$C858,3,FALSE),Players!$C:$G,5,FALSE),")"))))</f>
        <v/>
      </c>
      <c r="BH896" s="186"/>
      <c r="BI896" s="186"/>
      <c r="BJ896" s="186"/>
      <c r="BK896" s="186"/>
      <c r="BL896" s="186"/>
      <c r="BM896" s="186"/>
      <c r="BN896" s="186"/>
      <c r="BO896" s="186"/>
      <c r="BP896" s="186"/>
      <c r="BQ896" s="186"/>
      <c r="BR896" s="186"/>
      <c r="BS896" s="186"/>
      <c r="BT896" s="186"/>
      <c r="BU896" s="187"/>
      <c r="BV896" s="170" t="str">
        <f>IF(R871&lt;&gt;"",R871,"")</f>
        <v/>
      </c>
      <c r="BW896" s="171"/>
      <c r="BX896" s="170" t="str">
        <f>IF(T871&lt;&gt;"",T871,"")</f>
        <v/>
      </c>
      <c r="BY896" s="171"/>
      <c r="BZ896" s="170" t="str">
        <f>IF(V871&lt;&gt;"",V871,"")</f>
        <v/>
      </c>
      <c r="CA896" s="171"/>
      <c r="CB896" s="170" t="str">
        <f>IF(X871&lt;&gt;"",X871,"")</f>
        <v/>
      </c>
      <c r="CC896" s="171"/>
      <c r="CD896" s="170" t="str">
        <f>IF(Z871&lt;&gt;"",Z871,"")</f>
        <v/>
      </c>
      <c r="CE896" s="171"/>
      <c r="CF896" s="174" t="str">
        <f>IF($CD896=$CD898,IF($CB896=$CB898,IF($BZ896&lt;&gt;"",IF($BZ896&gt;$BZ898,"W","L"),""),IF($CB896&gt;$CB898,"W","L")),IF($CD896&gt;$CD898,"W","L"))</f>
        <v/>
      </c>
    </row>
    <row r="897" spans="1:84" ht="11.25" customHeight="1">
      <c r="R897" s="42"/>
      <c r="S897" s="42"/>
      <c r="W897" s="42"/>
      <c r="X897" s="43"/>
      <c r="Y897" s="43"/>
      <c r="Z897" s="43"/>
      <c r="AA897" s="43"/>
      <c r="AB897" s="43"/>
      <c r="AP897" s="3"/>
      <c r="AQ897" s="157"/>
      <c r="AR897" s="158"/>
      <c r="AS897" s="158"/>
      <c r="AT897" s="158"/>
      <c r="AU897" s="158"/>
      <c r="AV897" s="158"/>
      <c r="AW897" s="158"/>
      <c r="AX897" s="158"/>
      <c r="AY897" s="158"/>
      <c r="AZ897" s="158"/>
      <c r="BA897" s="158"/>
      <c r="BB897" s="158"/>
      <c r="BC897" s="159"/>
      <c r="BD897" s="165"/>
      <c r="BE897" s="166"/>
      <c r="BF897" s="184"/>
      <c r="BG897" s="188"/>
      <c r="BH897" s="189"/>
      <c r="BI897" s="189"/>
      <c r="BJ897" s="189"/>
      <c r="BK897" s="189"/>
      <c r="BL897" s="189"/>
      <c r="BM897" s="189"/>
      <c r="BN897" s="189"/>
      <c r="BO897" s="189"/>
      <c r="BP897" s="189"/>
      <c r="BQ897" s="189"/>
      <c r="BR897" s="189"/>
      <c r="BS897" s="189"/>
      <c r="BT897" s="189"/>
      <c r="BU897" s="190"/>
      <c r="BV897" s="172"/>
      <c r="BW897" s="173"/>
      <c r="BX897" s="172"/>
      <c r="BY897" s="173"/>
      <c r="BZ897" s="172"/>
      <c r="CA897" s="173"/>
      <c r="CB897" s="172"/>
      <c r="CC897" s="173"/>
      <c r="CD897" s="172"/>
      <c r="CE897" s="173"/>
      <c r="CF897" s="174"/>
    </row>
    <row r="898" spans="1:84" ht="11.25" customHeight="1">
      <c r="A898" s="2"/>
      <c r="R898" s="42"/>
      <c r="S898" s="42"/>
      <c r="W898" s="42"/>
      <c r="AA898" s="42"/>
      <c r="AB898" s="42"/>
      <c r="AP898" s="3"/>
      <c r="AQ898" s="157"/>
      <c r="AR898" s="158"/>
      <c r="AS898" s="158"/>
      <c r="AT898" s="158"/>
      <c r="AU898" s="158"/>
      <c r="AV898" s="158"/>
      <c r="AW898" s="158"/>
      <c r="AX898" s="158"/>
      <c r="AY898" s="158"/>
      <c r="AZ898" s="158"/>
      <c r="BA898" s="158"/>
      <c r="BB898" s="158"/>
      <c r="BC898" s="159"/>
      <c r="BD898" s="165"/>
      <c r="BE898" s="166"/>
      <c r="BF898" s="175" t="str">
        <f>Q873</f>
        <v>C</v>
      </c>
      <c r="BG898" s="177" t="str">
        <f>IF(VLOOKUP($BF898,$A852:$C858,3,FALSE)=0,"",CONCATENATE(VLOOKUP(VLOOKUP($BF898,$A852:$C858,3,FALSE),Players!$C:$G,4,FALSE)," ",VLOOKUP($BF898,$A852:$C858,3,FALSE)," ",IF(ISERROR(VLOOKUP(VLOOKUP($BF898,$A852:$C858,3,FALSE),Players!$C:$G,5,FALSE)),"()",CONCATENATE("(",VLOOKUP(VLOOKUP($BF898,$A852:$C858,3,FALSE),Players!$C:$G,5,FALSE),")"))))</f>
        <v/>
      </c>
      <c r="BH898" s="178"/>
      <c r="BI898" s="178"/>
      <c r="BJ898" s="178"/>
      <c r="BK898" s="178"/>
      <c r="BL898" s="178"/>
      <c r="BM898" s="178"/>
      <c r="BN898" s="178"/>
      <c r="BO898" s="178"/>
      <c r="BP898" s="178"/>
      <c r="BQ898" s="178"/>
      <c r="BR898" s="178"/>
      <c r="BS898" s="178"/>
      <c r="BT898" s="178"/>
      <c r="BU898" s="179"/>
      <c r="BV898" s="150" t="str">
        <f>IF(R873&lt;&gt;"",R873,"")</f>
        <v/>
      </c>
      <c r="BW898" s="151"/>
      <c r="BX898" s="150" t="str">
        <f>IF(T873&lt;&gt;"",T873,"")</f>
        <v/>
      </c>
      <c r="BY898" s="151"/>
      <c r="BZ898" s="150" t="str">
        <f>IF(V873&lt;&gt;"",V873,"")</f>
        <v/>
      </c>
      <c r="CA898" s="151"/>
      <c r="CB898" s="150" t="str">
        <f>IF(X873&lt;&gt;"",X873,"")</f>
        <v/>
      </c>
      <c r="CC898" s="151"/>
      <c r="CD898" s="150" t="str">
        <f>IF(Z873&lt;&gt;"",Z873,"")</f>
        <v/>
      </c>
      <c r="CE898" s="151"/>
      <c r="CF898" s="174" t="str">
        <f>IF($CF896&lt;&gt;"",IF(CF896="W","L","W"),"")</f>
        <v/>
      </c>
    </row>
    <row r="899" spans="1:84" ht="11.25" customHeight="1" thickBot="1">
      <c r="A899" s="2"/>
      <c r="R899" s="42"/>
      <c r="S899" s="42"/>
      <c r="W899" s="42"/>
      <c r="X899" s="43"/>
      <c r="Y899" s="43"/>
      <c r="Z899" s="43"/>
      <c r="AA899" s="43"/>
      <c r="AB899" s="43"/>
      <c r="AP899" s="3"/>
      <c r="AQ899" s="160"/>
      <c r="AR899" s="161"/>
      <c r="AS899" s="161"/>
      <c r="AT899" s="161"/>
      <c r="AU899" s="161"/>
      <c r="AV899" s="161"/>
      <c r="AW899" s="161"/>
      <c r="AX899" s="161"/>
      <c r="AY899" s="161"/>
      <c r="AZ899" s="161"/>
      <c r="BA899" s="161"/>
      <c r="BB899" s="161"/>
      <c r="BC899" s="162"/>
      <c r="BD899" s="167"/>
      <c r="BE899" s="168"/>
      <c r="BF899" s="176"/>
      <c r="BG899" s="180"/>
      <c r="BH899" s="181"/>
      <c r="BI899" s="181"/>
      <c r="BJ899" s="181"/>
      <c r="BK899" s="181"/>
      <c r="BL899" s="181"/>
      <c r="BM899" s="181"/>
      <c r="BN899" s="181"/>
      <c r="BO899" s="181"/>
      <c r="BP899" s="181"/>
      <c r="BQ899" s="181"/>
      <c r="BR899" s="181"/>
      <c r="BS899" s="181"/>
      <c r="BT899" s="181"/>
      <c r="BU899" s="182"/>
      <c r="BV899" s="152"/>
      <c r="BW899" s="153"/>
      <c r="BX899" s="152"/>
      <c r="BY899" s="153"/>
      <c r="BZ899" s="152"/>
      <c r="CA899" s="153"/>
      <c r="CB899" s="152"/>
      <c r="CC899" s="153"/>
      <c r="CD899" s="152"/>
      <c r="CE899" s="153"/>
      <c r="CF899" s="174"/>
    </row>
    <row r="900" spans="1:84" ht="11.25" customHeight="1">
      <c r="A900" s="2"/>
      <c r="R900" s="42"/>
      <c r="S900" s="42"/>
      <c r="W900" s="42"/>
      <c r="AA900" s="42"/>
      <c r="AB900" s="42"/>
      <c r="AP900" s="3"/>
      <c r="AQ900" s="126"/>
      <c r="AR900" s="126"/>
      <c r="AS900" s="126"/>
      <c r="AT900" s="126"/>
      <c r="AU900" s="126"/>
      <c r="AV900" s="126"/>
      <c r="AW900" s="126"/>
      <c r="AX900" s="126"/>
      <c r="AY900" s="126"/>
      <c r="AZ900" s="126"/>
      <c r="BA900" s="126"/>
      <c r="BB900" s="126"/>
      <c r="BC900" s="126"/>
      <c r="BV900" s="169" t="str">
        <f>IF(CF896&lt;&gt;"",IF(AND(AND(BV896&gt;-1,BV898&gt;-1),OR(BV896&gt;10,BV898&gt;10),ABS(BV896-BV898)&gt;1,IF(OR(BV896&gt;11,BV898&gt;11),ABS(BV896-BV898)=2,TRUE),BV896=INT(BV896),BV898=INT(BV898)),"","Error"),"")</f>
        <v/>
      </c>
      <c r="BW900" s="169"/>
      <c r="BX900" s="169" t="str">
        <f>IF(CF896&lt;&gt;"",IF(AND(AND(BX896&gt;-1,BX898&gt;-1),OR(BX896&gt;10,BX898&gt;10),ABS(BX896-BX898)&gt;1,IF(OR(BX896&gt;11,BX898&gt;11),ABS(BX896-BX898)=2,TRUE),BX896=INT(BX896),BX898=INT(BX898)),"","Error"),"")</f>
        <v/>
      </c>
      <c r="BY900" s="169"/>
      <c r="BZ900" s="169" t="str">
        <f>IF(CF896&lt;&gt;"",IF(AND(AND(BZ896&gt;-1,BZ898&gt;-1),OR(BZ896&gt;10,BZ898&gt;10),ABS(BZ896-BZ898)&gt;1,IF(OR(BZ896&gt;11,BZ898&gt;11),ABS(BZ896-BZ898)=2,TRUE),BZ896=INT(BZ896),BZ898=INT(BZ898)),"","Error"),"")</f>
        <v/>
      </c>
      <c r="CA900" s="169"/>
      <c r="CB900" s="169" t="str">
        <f>IF(AND(CF896&lt;&gt;"",CB896&lt;&gt;""),IF(AND(AND(CB896&gt;-1,CB898&gt;-1),OR(CB896&gt;10,CB898&gt;10),ABS(CB896-CB898)&gt;1,IF(OR(CB896&gt;11,CB898&gt;11),ABS(CB896-CB898)=2,TRUE),CB896=INT(CB896),CB898=INT(CB898)),"","Error"),"")</f>
        <v/>
      </c>
      <c r="CC900" s="169"/>
      <c r="CD900" s="169" t="str">
        <f>IF(AND(CF896&lt;&gt;"",CD896&lt;&gt;""),IF(AND(AND(CD896&gt;-1,CD898&gt;-1),OR(CD896&gt;10,CD898&gt;10),ABS(CD896-CD898)&gt;1,IF(OR(CD896&gt;11,CD898&gt;11),ABS(CD896-CD898)=2,TRUE),CD896=INT(CD896),CD898=INT(CD898)),"","Error"),"")</f>
        <v/>
      </c>
      <c r="CE900" s="169"/>
      <c r="CF900" s="3"/>
    </row>
    <row r="901" spans="1:84" ht="11.25" customHeight="1">
      <c r="AB901" s="43"/>
      <c r="AP901" s="3"/>
      <c r="AQ901" s="126"/>
      <c r="AR901" s="126"/>
      <c r="AS901" s="126"/>
      <c r="AT901" s="126"/>
      <c r="AU901" s="126"/>
      <c r="AV901" s="126"/>
      <c r="AW901" s="126"/>
      <c r="AX901" s="126"/>
      <c r="AY901" s="126"/>
      <c r="AZ901" s="126"/>
      <c r="BA901" s="126"/>
      <c r="BB901" s="126"/>
      <c r="BC901" s="126"/>
      <c r="CF901" s="3"/>
    </row>
    <row r="902" spans="1:84" ht="11.25" customHeight="1">
      <c r="AB902" s="42"/>
      <c r="AP902" s="3"/>
      <c r="AQ902" s="127"/>
      <c r="AR902" s="127"/>
      <c r="AS902" s="127"/>
      <c r="AT902" s="127"/>
      <c r="AU902" s="127"/>
      <c r="AV902" s="127"/>
      <c r="AW902" s="127"/>
      <c r="AX902" s="127"/>
      <c r="AY902" s="127"/>
      <c r="AZ902" s="127"/>
      <c r="BA902" s="127"/>
      <c r="BB902" s="127"/>
      <c r="BC902" s="127"/>
      <c r="BD902" s="40"/>
      <c r="BE902" s="40"/>
      <c r="BF902" s="40"/>
      <c r="BG902" s="40"/>
      <c r="BH902" s="40"/>
      <c r="BI902" s="40"/>
      <c r="BJ902" s="40"/>
      <c r="BK902" s="40"/>
      <c r="BL902" s="40"/>
      <c r="BM902" s="40"/>
      <c r="BN902" s="40"/>
      <c r="BO902" s="40"/>
      <c r="BP902" s="40"/>
      <c r="BQ902" s="40"/>
      <c r="BR902" s="40"/>
      <c r="BS902" s="40"/>
      <c r="BT902" s="40"/>
      <c r="BU902" s="40"/>
      <c r="BV902" s="40"/>
      <c r="BW902" s="40"/>
      <c r="BX902" s="40"/>
      <c r="BY902" s="40"/>
      <c r="BZ902" s="40"/>
      <c r="CA902" s="40"/>
      <c r="CB902" s="40"/>
      <c r="CC902" s="40"/>
      <c r="CD902" s="40"/>
      <c r="CE902" s="40"/>
      <c r="CF902" s="3"/>
    </row>
    <row r="903" spans="1:84" ht="11.25" customHeight="1">
      <c r="AB903" s="43"/>
      <c r="AP903" s="3"/>
      <c r="AQ903" s="128"/>
      <c r="AR903" s="128"/>
      <c r="AS903" s="128"/>
      <c r="AT903" s="128"/>
      <c r="AU903" s="128"/>
      <c r="AV903" s="128"/>
      <c r="AW903" s="128"/>
      <c r="AX903" s="128"/>
      <c r="AY903" s="128"/>
      <c r="AZ903" s="128"/>
      <c r="BA903" s="128"/>
      <c r="BB903" s="128"/>
      <c r="BC903" s="128"/>
      <c r="BD903" s="41"/>
      <c r="BE903" s="41"/>
      <c r="BF903" s="41"/>
      <c r="BG903" s="41"/>
      <c r="BH903" s="41"/>
      <c r="BI903" s="41"/>
      <c r="BJ903" s="41"/>
      <c r="BK903" s="41"/>
      <c r="BL903" s="41"/>
      <c r="BM903" s="41"/>
      <c r="BN903" s="41"/>
      <c r="BO903" s="41"/>
      <c r="BP903" s="41"/>
      <c r="BQ903" s="41"/>
      <c r="BR903" s="41"/>
      <c r="BS903" s="41"/>
      <c r="BT903" s="41"/>
      <c r="BU903" s="41"/>
      <c r="BV903" s="41"/>
      <c r="BW903" s="41"/>
      <c r="BX903" s="41"/>
      <c r="BY903" s="41"/>
      <c r="BZ903" s="41"/>
      <c r="CA903" s="41"/>
      <c r="CB903" s="41"/>
      <c r="CC903" s="41"/>
      <c r="CD903" s="41"/>
      <c r="CE903" s="41"/>
      <c r="CF903" s="3"/>
    </row>
    <row r="904" spans="1:84" ht="11.25" customHeight="1">
      <c r="AB904" s="42"/>
      <c r="AP904" s="3"/>
      <c r="AQ904" s="126"/>
      <c r="AR904" s="126"/>
      <c r="AS904" s="126"/>
      <c r="AT904" s="126"/>
      <c r="AU904" s="126"/>
      <c r="AV904" s="126"/>
      <c r="AW904" s="126"/>
      <c r="AX904" s="126"/>
      <c r="AY904" s="126"/>
      <c r="AZ904" s="126"/>
      <c r="BA904" s="126"/>
      <c r="BB904" s="126"/>
      <c r="BC904" s="126"/>
      <c r="CF904" s="3"/>
    </row>
    <row r="905" spans="1:84" ht="11.25" customHeight="1">
      <c r="AB905" s="43"/>
      <c r="AP905" s="3"/>
      <c r="AQ905" s="126"/>
      <c r="AR905" s="126"/>
      <c r="AS905" s="126"/>
      <c r="AT905" s="126"/>
      <c r="AU905" s="126"/>
      <c r="AV905" s="126"/>
      <c r="AW905" s="126"/>
      <c r="AX905" s="126"/>
      <c r="AY905" s="126"/>
      <c r="AZ905" s="126"/>
      <c r="BA905" s="126"/>
      <c r="BB905" s="126"/>
      <c r="BC905" s="126"/>
      <c r="CF905" s="3"/>
    </row>
    <row r="906" spans="1:84" ht="11.25" customHeight="1">
      <c r="AB906" s="42"/>
      <c r="AP906" s="3"/>
      <c r="AQ906" s="126"/>
      <c r="AR906" s="126"/>
      <c r="AS906" s="126"/>
      <c r="AT906" s="126"/>
      <c r="AU906" s="126"/>
      <c r="AV906" s="126"/>
      <c r="AW906" s="126"/>
      <c r="AX906" s="126"/>
      <c r="AY906" s="126"/>
      <c r="AZ906" s="126"/>
      <c r="BA906" s="126"/>
      <c r="BB906" s="126"/>
      <c r="BC906" s="126"/>
      <c r="CF906" s="3"/>
    </row>
    <row r="907" spans="1:84" ht="11.25" customHeight="1">
      <c r="AB907" s="43"/>
      <c r="AC907" s="43"/>
      <c r="AD907" s="43"/>
      <c r="AE907" s="43"/>
      <c r="AF907" s="43"/>
      <c r="AG907" s="43"/>
      <c r="AH907" s="43"/>
      <c r="AI907" s="43"/>
      <c r="AJ907" s="43"/>
      <c r="AK907" s="43"/>
      <c r="AL907" s="43"/>
      <c r="AM907" s="43"/>
      <c r="AN907" s="3"/>
      <c r="AO907" s="3"/>
      <c r="AP907" s="3"/>
      <c r="AQ907" s="126"/>
      <c r="AR907" s="126"/>
      <c r="AS907" s="126"/>
      <c r="AT907" s="126"/>
      <c r="AU907" s="126"/>
      <c r="AV907" s="126"/>
      <c r="AW907" s="126"/>
      <c r="AX907" s="126"/>
      <c r="AY907" s="126"/>
      <c r="AZ907" s="126"/>
      <c r="BA907" s="126"/>
      <c r="BB907" s="126"/>
      <c r="BC907" s="126"/>
      <c r="CF907" s="3"/>
    </row>
    <row r="908" spans="1:84" ht="11.25" customHeight="1">
      <c r="AB908" s="42"/>
      <c r="AI908" s="42"/>
      <c r="AJ908" s="42"/>
      <c r="AN908" s="3"/>
      <c r="AO908" s="3"/>
      <c r="AP908" s="3"/>
      <c r="AQ908" s="126"/>
      <c r="AR908" s="126"/>
      <c r="AS908" s="126"/>
      <c r="AT908" s="126"/>
      <c r="AU908" s="126"/>
      <c r="AV908" s="126"/>
      <c r="AW908" s="126"/>
      <c r="AX908" s="126"/>
      <c r="AY908" s="126"/>
      <c r="AZ908" s="126"/>
      <c r="BA908" s="126"/>
      <c r="BB908" s="126"/>
      <c r="BC908" s="126"/>
      <c r="CF908" s="3"/>
    </row>
    <row r="909" spans="1:84" ht="11.25" customHeight="1">
      <c r="AB909" s="43"/>
      <c r="AC909" s="43"/>
      <c r="AD909" s="43"/>
      <c r="AE909" s="43"/>
      <c r="AF909" s="43"/>
      <c r="AG909" s="43"/>
      <c r="AH909" s="43"/>
      <c r="AI909" s="43"/>
      <c r="AJ909" s="43"/>
      <c r="AK909" s="43"/>
      <c r="AL909" s="43"/>
      <c r="AM909" s="43"/>
      <c r="AN909" s="3"/>
      <c r="AO909" s="3"/>
      <c r="AP909" s="3"/>
      <c r="AQ909" s="126"/>
      <c r="AR909" s="126"/>
      <c r="AS909" s="126"/>
      <c r="AT909" s="126"/>
      <c r="AU909" s="126"/>
      <c r="AV909" s="126"/>
      <c r="AW909" s="126"/>
      <c r="AX909" s="126"/>
      <c r="AY909" s="126"/>
      <c r="AZ909" s="126"/>
      <c r="BA909" s="126"/>
      <c r="BB909" s="126"/>
      <c r="BC909" s="126"/>
      <c r="CF909" s="3"/>
    </row>
    <row r="910" spans="1:84" ht="11.25" customHeight="1" thickBot="1">
      <c r="AB910" s="42"/>
      <c r="AI910" s="42"/>
      <c r="AJ910" s="42"/>
      <c r="AN910" s="3"/>
      <c r="AO910" s="3"/>
      <c r="AP910" s="3"/>
      <c r="AQ910" s="126"/>
      <c r="AR910" s="126"/>
      <c r="AS910" s="126"/>
      <c r="AT910" s="126"/>
      <c r="AU910" s="126"/>
      <c r="AV910" s="126"/>
      <c r="AW910" s="126"/>
      <c r="AX910" s="126"/>
      <c r="AY910" s="126"/>
      <c r="AZ910" s="126"/>
      <c r="BA910" s="126"/>
      <c r="BB910" s="126"/>
      <c r="BC910" s="126"/>
      <c r="CF910" s="3"/>
    </row>
    <row r="911" spans="1:84" ht="11.25" customHeight="1">
      <c r="A911" s="259" t="s">
        <v>9</v>
      </c>
      <c r="B911" s="260"/>
      <c r="C911" s="260"/>
      <c r="D911" s="260"/>
      <c r="E911" s="260"/>
      <c r="F911" s="300" t="str">
        <f>Players!$C$1</f>
        <v>Enter Division Name</v>
      </c>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c r="AE911" s="301"/>
      <c r="AF911" s="301"/>
      <c r="AG911" s="301"/>
      <c r="AH911" s="302" t="s">
        <v>10</v>
      </c>
      <c r="AI911" s="303"/>
      <c r="AJ911" s="303"/>
      <c r="AK911" s="306" t="str">
        <f>Players!$G$1</f>
        <v>Enter Date</v>
      </c>
      <c r="AL911" s="307"/>
      <c r="AM911" s="307"/>
      <c r="AN911" s="307"/>
      <c r="AO911" s="308"/>
      <c r="AQ911" s="154" t="str">
        <f>CONCATENATE($A915," ",$D915,","," ",$F913)</f>
        <v>Group: 15, Men's Singles</v>
      </c>
      <c r="AR911" s="155"/>
      <c r="AS911" s="155"/>
      <c r="AT911" s="155"/>
      <c r="AU911" s="155"/>
      <c r="AV911" s="155"/>
      <c r="AW911" s="155"/>
      <c r="AX911" s="155"/>
      <c r="AY911" s="155"/>
      <c r="AZ911" s="155"/>
      <c r="BA911" s="155"/>
      <c r="BB911" s="155"/>
      <c r="BC911" s="156"/>
      <c r="BD911" s="163">
        <f>A928</f>
        <v>1</v>
      </c>
      <c r="BE911" s="164"/>
      <c r="BF911" s="183" t="str">
        <f>C928</f>
        <v>A</v>
      </c>
      <c r="BG911" s="185" t="str">
        <f>IF(VLOOKUP($BF911,$A917:$C923,3,FALSE)=0,"",CONCATENATE(VLOOKUP(VLOOKUP($BF911,$A917:$C923,3,FALSE),Players!$C:$G,4,FALSE)," ",VLOOKUP($BF911,$A917:$C923,3,FALSE)," ",IF(ISERROR(VLOOKUP(VLOOKUP($BF911,$A917:$C923,3,FALSE),Players!$C:$G,5,FALSE)),"()",CONCATENATE("(",VLOOKUP(VLOOKUP($BF911,$A917:$C923,3,FALSE),Players!$C:$G,5,FALSE),")"))))</f>
        <v/>
      </c>
      <c r="BH911" s="186"/>
      <c r="BI911" s="186"/>
      <c r="BJ911" s="186"/>
      <c r="BK911" s="186"/>
      <c r="BL911" s="186"/>
      <c r="BM911" s="186"/>
      <c r="BN911" s="186"/>
      <c r="BO911" s="186"/>
      <c r="BP911" s="186"/>
      <c r="BQ911" s="186"/>
      <c r="BR911" s="186"/>
      <c r="BS911" s="186"/>
      <c r="BT911" s="186"/>
      <c r="BU911" s="187"/>
      <c r="BV911" s="170" t="str">
        <f>IF(D928&lt;&gt;"",D928,"")</f>
        <v/>
      </c>
      <c r="BW911" s="171"/>
      <c r="BX911" s="170" t="str">
        <f>IF(F928&lt;&gt;"",F928,"")</f>
        <v/>
      </c>
      <c r="BY911" s="171"/>
      <c r="BZ911" s="170" t="str">
        <f>IF(H928&lt;&gt;"",H928,"")</f>
        <v/>
      </c>
      <c r="CA911" s="171"/>
      <c r="CB911" s="170" t="str">
        <f>IF(J928&lt;&gt;"",J928,"")</f>
        <v/>
      </c>
      <c r="CC911" s="171"/>
      <c r="CD911" s="170" t="str">
        <f>IF(L928&lt;&gt;"",L928,"")</f>
        <v/>
      </c>
      <c r="CE911" s="171"/>
      <c r="CF911" s="174" t="str">
        <f>IF($CD911=$CD913,IF($CB911=$CB913,IF($BZ911&lt;&gt;"",IF($BZ911&gt;$BZ913,"W","L"),""),IF($CB911&gt;$CB913,"W","L")),IF($CD911&gt;$CD913,"W","L"))</f>
        <v/>
      </c>
    </row>
    <row r="912" spans="1:84" ht="11.25" customHeight="1">
      <c r="A912" s="261"/>
      <c r="B912" s="262"/>
      <c r="C912" s="262"/>
      <c r="D912" s="262"/>
      <c r="E912" s="26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82"/>
      <c r="AE912" s="282"/>
      <c r="AF912" s="282"/>
      <c r="AG912" s="282"/>
      <c r="AH912" s="304"/>
      <c r="AI912" s="305"/>
      <c r="AJ912" s="305"/>
      <c r="AK912" s="309"/>
      <c r="AL912" s="309"/>
      <c r="AM912" s="309"/>
      <c r="AN912" s="309"/>
      <c r="AO912" s="310"/>
      <c r="AQ912" s="157"/>
      <c r="AR912" s="158"/>
      <c r="AS912" s="158"/>
      <c r="AT912" s="158"/>
      <c r="AU912" s="158"/>
      <c r="AV912" s="158"/>
      <c r="AW912" s="158"/>
      <c r="AX912" s="158"/>
      <c r="AY912" s="158"/>
      <c r="AZ912" s="158"/>
      <c r="BA912" s="158"/>
      <c r="BB912" s="158"/>
      <c r="BC912" s="159"/>
      <c r="BD912" s="165"/>
      <c r="BE912" s="166"/>
      <c r="BF912" s="184"/>
      <c r="BG912" s="188"/>
      <c r="BH912" s="189"/>
      <c r="BI912" s="189"/>
      <c r="BJ912" s="189"/>
      <c r="BK912" s="189"/>
      <c r="BL912" s="189"/>
      <c r="BM912" s="189"/>
      <c r="BN912" s="189"/>
      <c r="BO912" s="189"/>
      <c r="BP912" s="189"/>
      <c r="BQ912" s="189"/>
      <c r="BR912" s="189"/>
      <c r="BS912" s="189"/>
      <c r="BT912" s="189"/>
      <c r="BU912" s="190"/>
      <c r="BV912" s="172"/>
      <c r="BW912" s="173"/>
      <c r="BX912" s="172"/>
      <c r="BY912" s="173"/>
      <c r="BZ912" s="172"/>
      <c r="CA912" s="173"/>
      <c r="CB912" s="172"/>
      <c r="CC912" s="173"/>
      <c r="CD912" s="172"/>
      <c r="CE912" s="173"/>
      <c r="CF912" s="174"/>
    </row>
    <row r="913" spans="1:84" ht="11.25" customHeight="1">
      <c r="A913" s="266" t="s">
        <v>11</v>
      </c>
      <c r="B913" s="267"/>
      <c r="C913" s="267"/>
      <c r="D913" s="277" t="s">
        <v>12</v>
      </c>
      <c r="E913" s="278"/>
      <c r="F913" s="280" t="str">
        <f>Players!$A$3</f>
        <v>Men's Singles</v>
      </c>
      <c r="G913" s="281"/>
      <c r="H913" s="281"/>
      <c r="I913" s="281"/>
      <c r="J913" s="281"/>
      <c r="K913" s="281"/>
      <c r="L913" s="281"/>
      <c r="M913" s="281"/>
      <c r="N913" s="281"/>
      <c r="O913" s="281"/>
      <c r="P913" s="281"/>
      <c r="Q913" s="281"/>
      <c r="R913" s="281"/>
      <c r="S913" s="281"/>
      <c r="T913" s="281"/>
      <c r="U913" s="281"/>
      <c r="V913" s="281"/>
      <c r="W913" s="281"/>
      <c r="X913" s="281"/>
      <c r="Y913" s="281"/>
      <c r="Z913" s="281"/>
      <c r="AA913" s="281"/>
      <c r="AB913" s="281"/>
      <c r="AC913" s="281"/>
      <c r="AD913" s="281"/>
      <c r="AE913" s="281"/>
      <c r="AF913" s="281"/>
      <c r="AG913" s="281"/>
      <c r="AH913" s="302" t="s">
        <v>13</v>
      </c>
      <c r="AI913" s="303"/>
      <c r="AJ913" s="303"/>
      <c r="AK913" s="311" t="s">
        <v>36</v>
      </c>
      <c r="AL913" s="311"/>
      <c r="AM913" s="311"/>
      <c r="AN913" s="311"/>
      <c r="AO913" s="312"/>
      <c r="AQ913" s="157"/>
      <c r="AR913" s="158"/>
      <c r="AS913" s="158"/>
      <c r="AT913" s="158"/>
      <c r="AU913" s="158"/>
      <c r="AV913" s="158"/>
      <c r="AW913" s="158"/>
      <c r="AX913" s="158"/>
      <c r="AY913" s="158"/>
      <c r="AZ913" s="158"/>
      <c r="BA913" s="158"/>
      <c r="BB913" s="158"/>
      <c r="BC913" s="159"/>
      <c r="BD913" s="165"/>
      <c r="BE913" s="166"/>
      <c r="BF913" s="175" t="str">
        <f>C930</f>
        <v>C</v>
      </c>
      <c r="BG913" s="177" t="str">
        <f>IF(VLOOKUP($BF913,$A917:$C923,3,FALSE)=0,"",CONCATENATE(VLOOKUP(VLOOKUP($BF913,$A917:$C923,3,FALSE),Players!$C:$G,4,FALSE)," ",VLOOKUP($BF913,$A917:$C923,3,FALSE)," ",IF(ISERROR(VLOOKUP(VLOOKUP($BF913,$A917:$C923,3,FALSE),Players!$C:$G,5,FALSE)),"()",CONCATENATE("(",VLOOKUP(VLOOKUP($BF913,$A917:$C923,3,FALSE),Players!$C:$G,5,FALSE),")"))))</f>
        <v/>
      </c>
      <c r="BH913" s="178"/>
      <c r="BI913" s="178"/>
      <c r="BJ913" s="178"/>
      <c r="BK913" s="178"/>
      <c r="BL913" s="178"/>
      <c r="BM913" s="178"/>
      <c r="BN913" s="178"/>
      <c r="BO913" s="178"/>
      <c r="BP913" s="178"/>
      <c r="BQ913" s="178"/>
      <c r="BR913" s="178"/>
      <c r="BS913" s="178"/>
      <c r="BT913" s="178"/>
      <c r="BU913" s="179"/>
      <c r="BV913" s="150" t="str">
        <f>IF(D930&lt;&gt;"",D930,"")</f>
        <v/>
      </c>
      <c r="BW913" s="151"/>
      <c r="BX913" s="150" t="str">
        <f>IF(F930&lt;&gt;"",F930,"")</f>
        <v/>
      </c>
      <c r="BY913" s="151"/>
      <c r="BZ913" s="150" t="str">
        <f>IF(H930&lt;&gt;"",H930,"")</f>
        <v/>
      </c>
      <c r="CA913" s="151"/>
      <c r="CB913" s="150" t="str">
        <f>IF(J930&lt;&gt;"",J930,"")</f>
        <v/>
      </c>
      <c r="CC913" s="151"/>
      <c r="CD913" s="150" t="str">
        <f>IF(L930&lt;&gt;"",L930,"")</f>
        <v/>
      </c>
      <c r="CE913" s="151"/>
      <c r="CF913" s="174" t="str">
        <f>IF($CF911&lt;&gt;"",IF(CF911="W","L","W"),"")</f>
        <v/>
      </c>
    </row>
    <row r="914" spans="1:84" ht="11.25" customHeight="1" thickBot="1">
      <c r="A914" s="275"/>
      <c r="B914" s="276"/>
      <c r="C914" s="276"/>
      <c r="D914" s="279"/>
      <c r="E914" s="279"/>
      <c r="F914" s="282"/>
      <c r="G914" s="282"/>
      <c r="H914" s="282"/>
      <c r="I914" s="282"/>
      <c r="J914" s="282"/>
      <c r="K914" s="282"/>
      <c r="L914" s="282"/>
      <c r="M914" s="282"/>
      <c r="N914" s="282"/>
      <c r="O914" s="282"/>
      <c r="P914" s="282"/>
      <c r="Q914" s="282"/>
      <c r="R914" s="282"/>
      <c r="S914" s="282"/>
      <c r="T914" s="282"/>
      <c r="U914" s="282"/>
      <c r="V914" s="282"/>
      <c r="W914" s="282"/>
      <c r="X914" s="282"/>
      <c r="Y914" s="282"/>
      <c r="Z914" s="282"/>
      <c r="AA914" s="282"/>
      <c r="AB914" s="282"/>
      <c r="AC914" s="282"/>
      <c r="AD914" s="282"/>
      <c r="AE914" s="282"/>
      <c r="AF914" s="282"/>
      <c r="AG914" s="282"/>
      <c r="AH914" s="304"/>
      <c r="AI914" s="305"/>
      <c r="AJ914" s="305"/>
      <c r="AK914" s="313"/>
      <c r="AL914" s="313"/>
      <c r="AM914" s="313"/>
      <c r="AN914" s="313"/>
      <c r="AO914" s="314"/>
      <c r="AQ914" s="160"/>
      <c r="AR914" s="161"/>
      <c r="AS914" s="161"/>
      <c r="AT914" s="161"/>
      <c r="AU914" s="161"/>
      <c r="AV914" s="161"/>
      <c r="AW914" s="161"/>
      <c r="AX914" s="161"/>
      <c r="AY914" s="161"/>
      <c r="AZ914" s="161"/>
      <c r="BA914" s="161"/>
      <c r="BB914" s="161"/>
      <c r="BC914" s="162"/>
      <c r="BD914" s="167"/>
      <c r="BE914" s="168"/>
      <c r="BF914" s="176"/>
      <c r="BG914" s="180"/>
      <c r="BH914" s="181"/>
      <c r="BI914" s="181"/>
      <c r="BJ914" s="181"/>
      <c r="BK914" s="181"/>
      <c r="BL914" s="181"/>
      <c r="BM914" s="181"/>
      <c r="BN914" s="181"/>
      <c r="BO914" s="181"/>
      <c r="BP914" s="181"/>
      <c r="BQ914" s="181"/>
      <c r="BR914" s="181"/>
      <c r="BS914" s="181"/>
      <c r="BT914" s="181"/>
      <c r="BU914" s="182"/>
      <c r="BV914" s="152"/>
      <c r="BW914" s="153"/>
      <c r="BX914" s="152"/>
      <c r="BY914" s="153"/>
      <c r="BZ914" s="152"/>
      <c r="CA914" s="153"/>
      <c r="CB914" s="152"/>
      <c r="CC914" s="153"/>
      <c r="CD914" s="152"/>
      <c r="CE914" s="153"/>
      <c r="CF914" s="174"/>
    </row>
    <row r="915" spans="1:84" ht="11.25" customHeight="1">
      <c r="A915" s="259" t="s">
        <v>15</v>
      </c>
      <c r="B915" s="260"/>
      <c r="C915" s="260"/>
      <c r="D915" s="264">
        <v>15</v>
      </c>
      <c r="E915" s="264"/>
      <c r="F915" s="266" t="s">
        <v>16</v>
      </c>
      <c r="G915" s="267"/>
      <c r="H915" s="267"/>
      <c r="I915" s="283"/>
      <c r="J915" s="284"/>
      <c r="K915" s="285"/>
      <c r="L915" s="285"/>
      <c r="M915" s="285"/>
      <c r="N915" s="271"/>
      <c r="O915" s="271"/>
      <c r="P915" s="271"/>
      <c r="Q915" s="271"/>
      <c r="R915" s="271"/>
      <c r="S915" s="271"/>
      <c r="T915" s="271"/>
      <c r="U915" s="271"/>
      <c r="V915" s="271"/>
      <c r="W915" s="271"/>
      <c r="X915" s="271"/>
      <c r="Y915" s="271"/>
      <c r="Z915" s="271"/>
      <c r="AA915" s="271"/>
      <c r="AB915" s="271"/>
      <c r="AC915" s="272"/>
      <c r="AD915" s="150" t="s">
        <v>17</v>
      </c>
      <c r="AE915" s="270"/>
      <c r="AF915" s="288" t="s">
        <v>18</v>
      </c>
      <c r="AG915" s="270"/>
      <c r="AH915" s="288" t="s">
        <v>19</v>
      </c>
      <c r="AI915" s="270"/>
      <c r="AJ915" s="288" t="s">
        <v>20</v>
      </c>
      <c r="AK915" s="290"/>
      <c r="AL915" s="292" t="s">
        <v>21</v>
      </c>
      <c r="AM915" s="293"/>
      <c r="AN915" s="296" t="s">
        <v>22</v>
      </c>
      <c r="AO915" s="297"/>
      <c r="AQ915" s="126"/>
      <c r="AR915" s="126"/>
      <c r="AS915" s="126"/>
      <c r="AT915" s="126"/>
      <c r="AU915" s="126"/>
      <c r="AV915" s="126"/>
      <c r="AW915" s="126"/>
      <c r="AX915" s="126"/>
      <c r="AY915" s="126"/>
      <c r="AZ915" s="126"/>
      <c r="BA915" s="126"/>
      <c r="BB915" s="126"/>
      <c r="BC915" s="126"/>
      <c r="BV915" s="169" t="str">
        <f>IF(CF911&lt;&gt;"",IF(AND(AND(BV911&gt;-1,BV913&gt;-1),OR(BV911&gt;10,BV913&gt;10),ABS(BV911-BV913)&gt;1,IF(OR(BV911&gt;11,BV913&gt;11),ABS(BV911-BV913)=2,TRUE),BV911=INT(BV911),BV913=INT(BV913)),"","Error"),"")</f>
        <v/>
      </c>
      <c r="BW915" s="169"/>
      <c r="BX915" s="169" t="str">
        <f>IF(CF911&lt;&gt;"",IF(AND(AND(BX911&gt;-1,BX913&gt;-1),OR(BX911&gt;10,BX913&gt;10),ABS(BX911-BX913)&gt;1,IF(OR(BX911&gt;11,BX913&gt;11),ABS(BX911-BX913)=2,TRUE),BX911=INT(BX911),BX913=INT(BX913)),"","Error"),"")</f>
        <v/>
      </c>
      <c r="BY915" s="169"/>
      <c r="BZ915" s="169" t="str">
        <f>IF(CF911&lt;&gt;"",IF(AND(AND(BZ911&gt;-1,BZ913&gt;-1),OR(BZ911&gt;10,BZ913&gt;10),ABS(BZ911-BZ913)&gt;1,IF(OR(BZ911&gt;11,BZ913&gt;11),ABS(BZ911-BZ913)=2,TRUE),BZ911=INT(BZ911),BZ913=INT(BZ913)),"","Error"),"")</f>
        <v/>
      </c>
      <c r="CA915" s="169"/>
      <c r="CB915" s="169" t="str">
        <f>IF(AND(CF911&lt;&gt;"",CB911&lt;&gt;""),IF(AND(AND(CB911&gt;-1,CB913&gt;-1),OR(CB911&gt;10,CB913&gt;10),ABS(CB911-CB913)&gt;1,IF(OR(CB911&gt;11,CB913&gt;11),ABS(CB911-CB913)=2,TRUE),CB911=INT(CB911),CB913=INT(CB913)),"","Error"),"")</f>
        <v/>
      </c>
      <c r="CC915" s="169"/>
      <c r="CD915" s="169" t="str">
        <f>IF(AND(CF911&lt;&gt;"",CD911&lt;&gt;""),IF(AND(AND(CD911&gt;-1,CD913&gt;-1),OR(CD911&gt;10,CD913&gt;10),ABS(CD911-CD913)&gt;1,IF(OR(CD911&gt;11,CD913&gt;11),ABS(CD911-CD913)=2,TRUE),CD911=INT(CD911),CD913=INT(CD913)),"","Error"),"")</f>
        <v/>
      </c>
      <c r="CE915" s="169"/>
    </row>
    <row r="916" spans="1:84" ht="11.25" customHeight="1" thickBot="1">
      <c r="A916" s="261"/>
      <c r="B916" s="262"/>
      <c r="C916" s="263"/>
      <c r="D916" s="265"/>
      <c r="E916" s="265"/>
      <c r="F916" s="268"/>
      <c r="G916" s="269"/>
      <c r="H916" s="269"/>
      <c r="I916" s="286"/>
      <c r="J916" s="286"/>
      <c r="K916" s="287"/>
      <c r="L916" s="287"/>
      <c r="M916" s="287"/>
      <c r="N916" s="273"/>
      <c r="O916" s="273"/>
      <c r="P916" s="273"/>
      <c r="Q916" s="273"/>
      <c r="R916" s="273"/>
      <c r="S916" s="273"/>
      <c r="T916" s="273"/>
      <c r="U916" s="273"/>
      <c r="V916" s="273"/>
      <c r="W916" s="273"/>
      <c r="X916" s="273"/>
      <c r="Y916" s="273"/>
      <c r="Z916" s="273"/>
      <c r="AA916" s="273"/>
      <c r="AB916" s="273"/>
      <c r="AC916" s="274"/>
      <c r="AD916" s="194"/>
      <c r="AE916" s="195"/>
      <c r="AF916" s="289"/>
      <c r="AG916" s="195"/>
      <c r="AH916" s="289"/>
      <c r="AI916" s="195"/>
      <c r="AJ916" s="289"/>
      <c r="AK916" s="291"/>
      <c r="AL916" s="294"/>
      <c r="AM916" s="295"/>
      <c r="AN916" s="298"/>
      <c r="AO916" s="299"/>
      <c r="AQ916" s="126"/>
      <c r="AR916" s="126"/>
      <c r="AS916" s="126"/>
      <c r="AT916" s="126"/>
      <c r="AU916" s="126"/>
      <c r="AV916" s="126"/>
      <c r="AW916" s="126"/>
      <c r="AX916" s="126"/>
      <c r="AY916" s="126"/>
      <c r="AZ916" s="126"/>
      <c r="BA916" s="126"/>
      <c r="BB916" s="126"/>
      <c r="BC916" s="126"/>
    </row>
    <row r="917" spans="1:84" ht="11.25" customHeight="1">
      <c r="A917" s="210" t="str">
        <f>AD915</f>
        <v>A</v>
      </c>
      <c r="B917" s="211"/>
      <c r="C917" s="214"/>
      <c r="D917" s="215"/>
      <c r="E917" s="215"/>
      <c r="F917" s="215"/>
      <c r="G917" s="215"/>
      <c r="H917" s="215"/>
      <c r="I917" s="215"/>
      <c r="J917" s="215"/>
      <c r="K917" s="215"/>
      <c r="L917" s="215"/>
      <c r="M917" s="215"/>
      <c r="N917" s="215"/>
      <c r="O917" s="215"/>
      <c r="P917" s="215"/>
      <c r="Q917" s="215"/>
      <c r="R917" s="215"/>
      <c r="S917" s="215"/>
      <c r="T917" s="215"/>
      <c r="U917" s="215"/>
      <c r="V917" s="215"/>
      <c r="W917" s="215"/>
      <c r="X917" s="215"/>
      <c r="Y917" s="215"/>
      <c r="Z917" s="215"/>
      <c r="AA917" s="215"/>
      <c r="AB917" s="215"/>
      <c r="AC917" s="216"/>
      <c r="AD917" s="250"/>
      <c r="AE917" s="229"/>
      <c r="AF917" s="252" t="str">
        <f>IF($D913="1P",IF(Z932=Z934,IF(X932=X934,IF(V932&lt;&gt;"",IF(V932&gt;V934,"W","L"),""),IF(X932&gt;X934,"W","L")),IF(Z932&gt;Z934,"W","L")),IF(L936=L938,IF(J936=J938,IF(H936&lt;&gt;"",IF(H936&gt;H938,"W","L"),""),IF(J936&gt;J938,"W","L")),IF(L936&gt;L938,"W","L")))</f>
        <v/>
      </c>
      <c r="AG917" s="253"/>
      <c r="AH917" s="252" t="str">
        <f>IF($D913="1P",IF(L936=L938,IF(J936=J938,IF(H936&lt;&gt;"",IF(H936&gt;H938,"W","L"),""),IF(J936&gt;J938,"W","L")),IF(L936&gt;L938,"W","L")),IF(L928=L930,IF(J928=J930,IF(H928&lt;&gt;"",IF(H928&gt;H930,"W","L"),""),IF(J928&gt;J930,"W","L")),IF(L928&gt;L930,"W","L")))</f>
        <v/>
      </c>
      <c r="AI917" s="253"/>
      <c r="AJ917" s="252" t="str">
        <f>IF($D913="1P",IF(L928=L930,IF(J928=J930,IF(H928&lt;&gt;"",IF(H928&gt;H930,"W","L"),""),IF(J928&gt;J930,"W","L")),IF(L928&gt;L930,"W","L")),IF(Z932=Z934,IF(X932=X934,IF(V932&lt;&gt;"",IF(V932&gt;V934,"W","L"),""),IF(X932&gt;X934,"W","L")),IF(Z932&gt;Z934,"W","L")))</f>
        <v/>
      </c>
      <c r="AK917" s="253"/>
      <c r="AL917" s="254" t="str">
        <f>IF(OR(COUNTIF(AD917:AJ917,"W"),COUNTIF(AD917:AJ917,"L")),COUNTIF(AD917:AJ917,"W")*2+COUNTIF(AD917:AJ917,"L"),"")</f>
        <v/>
      </c>
      <c r="AM917" s="255"/>
      <c r="AN917" s="256" t="str">
        <f>IF(AL917&lt;&gt;"",RANK(AL917,AL917:AL923,0),"")</f>
        <v/>
      </c>
      <c r="AO917" s="257"/>
      <c r="AQ917" s="127"/>
      <c r="AR917" s="127"/>
      <c r="AS917" s="127"/>
      <c r="AT917" s="127"/>
      <c r="AU917" s="127"/>
      <c r="AV917" s="127"/>
      <c r="AW917" s="127"/>
      <c r="AX917" s="127"/>
      <c r="AY917" s="127"/>
      <c r="AZ917" s="127"/>
      <c r="BA917" s="127"/>
      <c r="BB917" s="127"/>
      <c r="BC917" s="127"/>
      <c r="BD917" s="40"/>
      <c r="BE917" s="40"/>
      <c r="BF917" s="40"/>
      <c r="BG917" s="40"/>
      <c r="BH917" s="40"/>
      <c r="BI917" s="40"/>
      <c r="BJ917" s="40"/>
      <c r="BK917" s="40"/>
      <c r="BL917" s="40"/>
      <c r="BM917" s="40"/>
      <c r="BN917" s="40"/>
      <c r="BO917" s="40"/>
      <c r="BP917" s="40"/>
      <c r="BQ917" s="40"/>
      <c r="BR917" s="40"/>
      <c r="BS917" s="40"/>
      <c r="BT917" s="40"/>
      <c r="BU917" s="40"/>
      <c r="BV917" s="40"/>
      <c r="BW917" s="40"/>
      <c r="BX917" s="40"/>
      <c r="BY917" s="40"/>
      <c r="BZ917" s="40"/>
      <c r="CA917" s="40"/>
      <c r="CB917" s="40"/>
      <c r="CC917" s="40"/>
      <c r="CD917" s="40"/>
      <c r="CE917" s="40"/>
      <c r="CF917" s="40"/>
    </row>
    <row r="918" spans="1:84" ht="11.25" customHeight="1">
      <c r="A918" s="212"/>
      <c r="B918" s="213"/>
      <c r="C918" s="217"/>
      <c r="D918" s="218"/>
      <c r="E918" s="218"/>
      <c r="F918" s="218"/>
      <c r="G918" s="218"/>
      <c r="H918" s="218"/>
      <c r="I918" s="218"/>
      <c r="J918" s="218"/>
      <c r="K918" s="218"/>
      <c r="L918" s="218"/>
      <c r="M918" s="218"/>
      <c r="N918" s="218"/>
      <c r="O918" s="218"/>
      <c r="P918" s="218"/>
      <c r="Q918" s="218"/>
      <c r="R918" s="218"/>
      <c r="S918" s="218"/>
      <c r="T918" s="218"/>
      <c r="U918" s="218"/>
      <c r="V918" s="218"/>
      <c r="W918" s="218"/>
      <c r="X918" s="218"/>
      <c r="Y918" s="218"/>
      <c r="Z918" s="218"/>
      <c r="AA918" s="218"/>
      <c r="AB918" s="218"/>
      <c r="AC918" s="219"/>
      <c r="AD918" s="251"/>
      <c r="AE918" s="236"/>
      <c r="AF918" s="234"/>
      <c r="AG918" s="233"/>
      <c r="AH918" s="234"/>
      <c r="AI918" s="233"/>
      <c r="AJ918" s="234"/>
      <c r="AK918" s="233"/>
      <c r="AL918" s="241"/>
      <c r="AM918" s="240"/>
      <c r="AN918" s="258"/>
      <c r="AO918" s="243"/>
      <c r="AQ918" s="128"/>
      <c r="AR918" s="128"/>
      <c r="AS918" s="128"/>
      <c r="AT918" s="128"/>
      <c r="AU918" s="128"/>
      <c r="AV918" s="128"/>
      <c r="AW918" s="128"/>
      <c r="AX918" s="128"/>
      <c r="AY918" s="128"/>
      <c r="AZ918" s="128"/>
      <c r="BA918" s="128"/>
      <c r="BB918" s="128"/>
      <c r="BC918" s="128"/>
      <c r="BD918" s="41"/>
      <c r="BE918" s="41"/>
      <c r="BF918" s="41"/>
      <c r="BG918" s="41"/>
      <c r="BH918" s="41"/>
      <c r="BI918" s="41"/>
      <c r="BJ918" s="41"/>
      <c r="BK918" s="41"/>
      <c r="BL918" s="41"/>
      <c r="BM918" s="41"/>
      <c r="BN918" s="41"/>
      <c r="BO918" s="41"/>
      <c r="BP918" s="41"/>
      <c r="BQ918" s="41"/>
      <c r="BR918" s="41"/>
      <c r="BS918" s="41"/>
      <c r="BT918" s="41"/>
      <c r="BU918" s="41"/>
      <c r="BV918" s="41"/>
      <c r="BW918" s="41"/>
      <c r="BX918" s="41"/>
      <c r="BY918" s="41"/>
      <c r="BZ918" s="41"/>
      <c r="CA918" s="41"/>
      <c r="CB918" s="41"/>
      <c r="CC918" s="41"/>
      <c r="CD918" s="41"/>
      <c r="CE918" s="41"/>
      <c r="CF918" s="41"/>
    </row>
    <row r="919" spans="1:84" ht="11.25" customHeight="1">
      <c r="A919" s="210" t="str">
        <f>AF915</f>
        <v>B</v>
      </c>
      <c r="B919" s="211"/>
      <c r="C919" s="214"/>
      <c r="D919" s="215"/>
      <c r="E919" s="215"/>
      <c r="F919" s="215"/>
      <c r="G919" s="215"/>
      <c r="H919" s="215"/>
      <c r="I919" s="215"/>
      <c r="J919" s="215"/>
      <c r="K919" s="215"/>
      <c r="L919" s="215"/>
      <c r="M919" s="215"/>
      <c r="N919" s="215"/>
      <c r="O919" s="215"/>
      <c r="P919" s="215"/>
      <c r="Q919" s="215"/>
      <c r="R919" s="215"/>
      <c r="S919" s="215"/>
      <c r="T919" s="215"/>
      <c r="U919" s="215"/>
      <c r="V919" s="215"/>
      <c r="W919" s="215"/>
      <c r="X919" s="215"/>
      <c r="Y919" s="215"/>
      <c r="Z919" s="215"/>
      <c r="AA919" s="215"/>
      <c r="AB919" s="215"/>
      <c r="AC919" s="216"/>
      <c r="AD919" s="220" t="str">
        <f>IF(AF917&lt;&gt;"",IF(AF917="W","L","W"),"")</f>
        <v/>
      </c>
      <c r="AE919" s="221"/>
      <c r="AF919" s="228"/>
      <c r="AG919" s="229"/>
      <c r="AH919" s="227" t="str">
        <f>IF($D913="1P",IF(L932=L934,IF(J932=J934,IF(H932&lt;&gt;"",IF(H932&gt;H934,"W","L"),""),IF(J932&gt;J934,"W","L")),IF(L932&gt;L934,"W","L")),IF(Z936=Z938,IF(X936=X938,IF(V936&lt;&gt;"",IF(V936&gt;V938,"W","L"),""),IF(X936&gt;X938,"W","L")),IF(Z936&gt;Z938,"W","L")))</f>
        <v/>
      </c>
      <c r="AI919" s="221"/>
      <c r="AJ919" s="227" t="str">
        <f>IF($D913="1P",IF(Z928=Z930,IF(X928=X930,IF(V928&lt;&gt;"",IF(V928&gt;V930,"W","L"),""),IF(X928&gt;X930,"W","L")),IF(Z928&gt;Z930,"W","L")),IF(L932=L934,IF(J932=J934,IF(H932&lt;&gt;"",IF(H932&gt;H934,"W","L"),""),IF(J932&gt;J934,"W","L")),IF(L932&gt;L934,"W","L")))</f>
        <v/>
      </c>
      <c r="AK919" s="237"/>
      <c r="AL919" s="239" t="str">
        <f>IF(OR(COUNTIF(AD919:AJ919,"W"),COUNTIF(AD919:AJ919,"L")),COUNTIF(AD919:AJ919,"W")*2+COUNTIF(AD919:AJ919,"L"),"")</f>
        <v/>
      </c>
      <c r="AM919" s="240"/>
      <c r="AN919" s="242" t="str">
        <f>IF(AL919&lt;&gt;"",RANK(AL919,AL917:AL923,0),"")</f>
        <v/>
      </c>
      <c r="AO919" s="243"/>
      <c r="AQ919" s="126"/>
      <c r="AR919" s="126"/>
      <c r="AS919" s="126"/>
      <c r="AT919" s="126"/>
      <c r="AU919" s="126"/>
      <c r="AV919" s="126"/>
      <c r="AW919" s="126"/>
      <c r="AX919" s="126"/>
      <c r="AY919" s="126"/>
      <c r="AZ919" s="126"/>
      <c r="BA919" s="126"/>
      <c r="BB919" s="126"/>
      <c r="BC919" s="126"/>
    </row>
    <row r="920" spans="1:84" ht="11.25" customHeight="1" thickBot="1">
      <c r="A920" s="212"/>
      <c r="B920" s="213"/>
      <c r="C920" s="217"/>
      <c r="D920" s="218"/>
      <c r="E920" s="218"/>
      <c r="F920" s="218"/>
      <c r="G920" s="218"/>
      <c r="H920" s="218"/>
      <c r="I920" s="218"/>
      <c r="J920" s="218"/>
      <c r="K920" s="218"/>
      <c r="L920" s="218"/>
      <c r="M920" s="218"/>
      <c r="N920" s="218"/>
      <c r="O920" s="218"/>
      <c r="P920" s="218"/>
      <c r="Q920" s="218"/>
      <c r="R920" s="218"/>
      <c r="S920" s="218"/>
      <c r="T920" s="218"/>
      <c r="U920" s="218"/>
      <c r="V920" s="218"/>
      <c r="W920" s="218"/>
      <c r="X920" s="218"/>
      <c r="Y920" s="218"/>
      <c r="Z920" s="218"/>
      <c r="AA920" s="218"/>
      <c r="AB920" s="218"/>
      <c r="AC920" s="219"/>
      <c r="AD920" s="232"/>
      <c r="AE920" s="233"/>
      <c r="AF920" s="235"/>
      <c r="AG920" s="236"/>
      <c r="AH920" s="234"/>
      <c r="AI920" s="233"/>
      <c r="AJ920" s="234"/>
      <c r="AK920" s="238"/>
      <c r="AL920" s="241"/>
      <c r="AM920" s="240"/>
      <c r="AN920" s="258"/>
      <c r="AO920" s="243"/>
      <c r="AQ920" s="127"/>
      <c r="AR920" s="127"/>
      <c r="AS920" s="127"/>
      <c r="AT920" s="127"/>
      <c r="AU920" s="127"/>
      <c r="AV920" s="127"/>
      <c r="AW920" s="127"/>
      <c r="AX920" s="127"/>
      <c r="AY920" s="127"/>
      <c r="AZ920" s="127"/>
      <c r="BA920" s="127"/>
      <c r="BB920" s="127"/>
      <c r="BC920" s="127"/>
      <c r="BD920" s="40"/>
      <c r="BE920" s="40"/>
      <c r="BF920" s="40"/>
      <c r="BG920" s="40"/>
      <c r="BH920" s="40"/>
      <c r="BI920" s="40"/>
      <c r="BJ920" s="40"/>
      <c r="BK920" s="40"/>
      <c r="BL920" s="40"/>
      <c r="BM920" s="40"/>
      <c r="BN920" s="40"/>
      <c r="BO920" s="40"/>
      <c r="BP920" s="40"/>
      <c r="BQ920" s="40"/>
      <c r="BR920" s="40"/>
      <c r="BS920" s="40"/>
      <c r="BT920" s="40"/>
      <c r="BU920" s="40"/>
      <c r="BV920" s="40"/>
      <c r="BW920" s="40"/>
      <c r="BX920" s="40"/>
      <c r="BY920" s="40"/>
      <c r="BZ920" s="40"/>
      <c r="CA920" s="40"/>
      <c r="CB920" s="40"/>
      <c r="CC920" s="40"/>
      <c r="CD920" s="40"/>
      <c r="CE920" s="40"/>
    </row>
    <row r="921" spans="1:84" ht="11.25" customHeight="1">
      <c r="A921" s="210" t="str">
        <f>AH915</f>
        <v>C</v>
      </c>
      <c r="B921" s="211"/>
      <c r="C921" s="214"/>
      <c r="D921" s="215"/>
      <c r="E921" s="215"/>
      <c r="F921" s="215"/>
      <c r="G921" s="215"/>
      <c r="H921" s="215"/>
      <c r="I921" s="215"/>
      <c r="J921" s="215"/>
      <c r="K921" s="215"/>
      <c r="L921" s="215"/>
      <c r="M921" s="215"/>
      <c r="N921" s="215"/>
      <c r="O921" s="215"/>
      <c r="P921" s="215"/>
      <c r="Q921" s="215"/>
      <c r="R921" s="215"/>
      <c r="S921" s="215"/>
      <c r="T921" s="215"/>
      <c r="U921" s="215"/>
      <c r="V921" s="215"/>
      <c r="W921" s="215"/>
      <c r="X921" s="215"/>
      <c r="Y921" s="215"/>
      <c r="Z921" s="215"/>
      <c r="AA921" s="215"/>
      <c r="AB921" s="215"/>
      <c r="AC921" s="216"/>
      <c r="AD921" s="220" t="str">
        <f>IF(AH917&lt;&gt;"",IF(AH917="W","L","W"),"")</f>
        <v/>
      </c>
      <c r="AE921" s="221"/>
      <c r="AF921" s="227" t="str">
        <f>IF(AH919&lt;&gt;"",IF(AH919="W","L","W"),"")</f>
        <v/>
      </c>
      <c r="AG921" s="221"/>
      <c r="AH921" s="228"/>
      <c r="AI921" s="229"/>
      <c r="AJ921" s="227" t="str">
        <f>IF($D913="1P",IF(Z936=Z938,IF(X936=X938,IF(V936&lt;&gt;"",IF(V936&gt;V938,"W","L"),""),IF(X936&gt;X938,"W","L")),IF(Z936&gt;Z938,"W","L")),IF(Z928=Z930,IF(X928=X930,IF(V928&lt;&gt;"",IF(V928&gt;V930,"W","L"),""),IF(X928&gt;X930,"W","L")),IF(Z928&gt;Z930,"W","L")))</f>
        <v/>
      </c>
      <c r="AK921" s="237"/>
      <c r="AL921" s="239" t="str">
        <f>IF(OR(COUNTIF(AD921:AJ921,"W"),COUNTIF(AD921:AJ921,"L")),COUNTIF(AD921:AJ921,"W")*2+COUNTIF(AD921:AJ921,"L"),"")</f>
        <v/>
      </c>
      <c r="AM921" s="240"/>
      <c r="AN921" s="242" t="str">
        <f>IF(AL921&lt;&gt;"",RANK(AL921,AL917:AL923,0),"")</f>
        <v/>
      </c>
      <c r="AO921" s="243"/>
      <c r="AQ921" s="154" t="str">
        <f>CONCATENATE($A915," ",$D915,","," ",$F913)</f>
        <v>Group: 15, Men's Singles</v>
      </c>
      <c r="AR921" s="155"/>
      <c r="AS921" s="155"/>
      <c r="AT921" s="155"/>
      <c r="AU921" s="155"/>
      <c r="AV921" s="155"/>
      <c r="AW921" s="155"/>
      <c r="AX921" s="155"/>
      <c r="AY921" s="155"/>
      <c r="AZ921" s="155"/>
      <c r="BA921" s="155"/>
      <c r="BB921" s="155"/>
      <c r="BC921" s="156"/>
      <c r="BD921" s="163">
        <f>A932</f>
        <v>2</v>
      </c>
      <c r="BE921" s="164"/>
      <c r="BF921" s="183" t="str">
        <f>C932</f>
        <v>B</v>
      </c>
      <c r="BG921" s="185" t="str">
        <f>IF(VLOOKUP($BF921,$A917:$C923,3,FALSE)=0,"",CONCATENATE(VLOOKUP(VLOOKUP($BF921,$A917:$C923,3,FALSE),Players!$C:$G,4,FALSE)," ",VLOOKUP($BF921,$A917:$C923,3,FALSE)," ",IF(ISERROR(VLOOKUP(VLOOKUP($BF921,$A917:$C923,3,FALSE),Players!$C:$G,5,FALSE)),"()",CONCATENATE("(",VLOOKUP(VLOOKUP($BF921,$A917:$C923,3,FALSE),Players!$C:$G,5,FALSE),")"))))</f>
        <v/>
      </c>
      <c r="BH921" s="186"/>
      <c r="BI921" s="186"/>
      <c r="BJ921" s="186"/>
      <c r="BK921" s="186"/>
      <c r="BL921" s="186"/>
      <c r="BM921" s="186"/>
      <c r="BN921" s="186"/>
      <c r="BO921" s="186"/>
      <c r="BP921" s="186"/>
      <c r="BQ921" s="186"/>
      <c r="BR921" s="186"/>
      <c r="BS921" s="186"/>
      <c r="BT921" s="186"/>
      <c r="BU921" s="187"/>
      <c r="BV921" s="170" t="str">
        <f>IF(D932&lt;&gt;"",D932,"")</f>
        <v/>
      </c>
      <c r="BW921" s="171"/>
      <c r="BX921" s="170" t="str">
        <f>IF(F932&lt;&gt;"",F932,"")</f>
        <v/>
      </c>
      <c r="BY921" s="171"/>
      <c r="BZ921" s="170" t="str">
        <f>IF(H932&lt;&gt;"",H932,"")</f>
        <v/>
      </c>
      <c r="CA921" s="171"/>
      <c r="CB921" s="170" t="str">
        <f>IF(J932&lt;&gt;"",J932,"")</f>
        <v/>
      </c>
      <c r="CC921" s="171"/>
      <c r="CD921" s="170" t="str">
        <f>IF(L932&lt;&gt;"",L932,"")</f>
        <v/>
      </c>
      <c r="CE921" s="171"/>
      <c r="CF921" s="174" t="str">
        <f>IF($CD921=$CD923,IF($CB921=$CB923,IF($BZ921&lt;&gt;"",IF($BZ921&gt;$BZ923,"W","L"),""),IF($CB921&gt;$CB923,"W","L")),IF($CD921&gt;$CD923,"W","L"))</f>
        <v/>
      </c>
    </row>
    <row r="922" spans="1:84" ht="11.25" customHeight="1">
      <c r="A922" s="212"/>
      <c r="B922" s="213"/>
      <c r="C922" s="217"/>
      <c r="D922" s="218"/>
      <c r="E922" s="218"/>
      <c r="F922" s="218"/>
      <c r="G922" s="218"/>
      <c r="H922" s="218"/>
      <c r="I922" s="218"/>
      <c r="J922" s="218"/>
      <c r="K922" s="218"/>
      <c r="L922" s="218"/>
      <c r="M922" s="218"/>
      <c r="N922" s="218"/>
      <c r="O922" s="218"/>
      <c r="P922" s="218"/>
      <c r="Q922" s="218"/>
      <c r="R922" s="218"/>
      <c r="S922" s="218"/>
      <c r="T922" s="218"/>
      <c r="U922" s="218"/>
      <c r="V922" s="218"/>
      <c r="W922" s="218"/>
      <c r="X922" s="218"/>
      <c r="Y922" s="218"/>
      <c r="Z922" s="218"/>
      <c r="AA922" s="218"/>
      <c r="AB922" s="218"/>
      <c r="AC922" s="219"/>
      <c r="AD922" s="232"/>
      <c r="AE922" s="233"/>
      <c r="AF922" s="234"/>
      <c r="AG922" s="233"/>
      <c r="AH922" s="235"/>
      <c r="AI922" s="236"/>
      <c r="AJ922" s="234"/>
      <c r="AK922" s="238"/>
      <c r="AL922" s="241"/>
      <c r="AM922" s="240"/>
      <c r="AN922" s="244"/>
      <c r="AO922" s="245"/>
      <c r="AQ922" s="157"/>
      <c r="AR922" s="158"/>
      <c r="AS922" s="158"/>
      <c r="AT922" s="158"/>
      <c r="AU922" s="158"/>
      <c r="AV922" s="158"/>
      <c r="AW922" s="158"/>
      <c r="AX922" s="158"/>
      <c r="AY922" s="158"/>
      <c r="AZ922" s="158"/>
      <c r="BA922" s="158"/>
      <c r="BB922" s="158"/>
      <c r="BC922" s="159"/>
      <c r="BD922" s="165"/>
      <c r="BE922" s="166"/>
      <c r="BF922" s="184"/>
      <c r="BG922" s="188"/>
      <c r="BH922" s="189"/>
      <c r="BI922" s="189"/>
      <c r="BJ922" s="189"/>
      <c r="BK922" s="189"/>
      <c r="BL922" s="189"/>
      <c r="BM922" s="189"/>
      <c r="BN922" s="189"/>
      <c r="BO922" s="189"/>
      <c r="BP922" s="189"/>
      <c r="BQ922" s="189"/>
      <c r="BR922" s="189"/>
      <c r="BS922" s="189"/>
      <c r="BT922" s="189"/>
      <c r="BU922" s="190"/>
      <c r="BV922" s="172"/>
      <c r="BW922" s="173"/>
      <c r="BX922" s="172"/>
      <c r="BY922" s="173"/>
      <c r="BZ922" s="172"/>
      <c r="CA922" s="173"/>
      <c r="CB922" s="172"/>
      <c r="CC922" s="173"/>
      <c r="CD922" s="172"/>
      <c r="CE922" s="173"/>
      <c r="CF922" s="174"/>
    </row>
    <row r="923" spans="1:84" ht="11.25" customHeight="1">
      <c r="A923" s="210" t="str">
        <f>AJ915</f>
        <v>D</v>
      </c>
      <c r="B923" s="211"/>
      <c r="C923" s="214"/>
      <c r="D923" s="215"/>
      <c r="E923" s="215"/>
      <c r="F923" s="215"/>
      <c r="G923" s="215"/>
      <c r="H923" s="215"/>
      <c r="I923" s="215"/>
      <c r="J923" s="215"/>
      <c r="K923" s="215"/>
      <c r="L923" s="215"/>
      <c r="M923" s="215"/>
      <c r="N923" s="215"/>
      <c r="O923" s="215"/>
      <c r="P923" s="215"/>
      <c r="Q923" s="215"/>
      <c r="R923" s="215"/>
      <c r="S923" s="215"/>
      <c r="T923" s="215"/>
      <c r="U923" s="215"/>
      <c r="V923" s="215"/>
      <c r="W923" s="215"/>
      <c r="X923" s="215"/>
      <c r="Y923" s="215"/>
      <c r="Z923" s="215"/>
      <c r="AA923" s="215"/>
      <c r="AB923" s="215"/>
      <c r="AC923" s="216"/>
      <c r="AD923" s="220" t="str">
        <f>IF(AJ917&lt;&gt;"",IF(AJ917="W","L","W"),"")</f>
        <v/>
      </c>
      <c r="AE923" s="221"/>
      <c r="AF923" s="224" t="str">
        <f>IF(AJ919&lt;&gt;"",IF(AJ919="W","L","W"),"")</f>
        <v/>
      </c>
      <c r="AG923" s="225"/>
      <c r="AH923" s="227" t="str">
        <f>IF(AJ921&lt;&gt;"",IF(AJ921="W","L","W"),"")</f>
        <v/>
      </c>
      <c r="AI923" s="221"/>
      <c r="AJ923" s="228"/>
      <c r="AK923" s="229"/>
      <c r="AL923" s="239" t="str">
        <f>IF(OR(COUNTIF(AD923:AJ923,"W"),COUNTIF(AD923:AJ923,"L")),COUNTIF(AD923:AJ923,"W")*2+COUNTIF(AD923:AJ923,"L"),"")</f>
        <v/>
      </c>
      <c r="AM923" s="240"/>
      <c r="AN923" s="242" t="str">
        <f>IF(AL923&lt;&gt;"",RANK(AL923,AL917:AL923,0),"")</f>
        <v/>
      </c>
      <c r="AO923" s="243"/>
      <c r="AQ923" s="157"/>
      <c r="AR923" s="158"/>
      <c r="AS923" s="158"/>
      <c r="AT923" s="158"/>
      <c r="AU923" s="158"/>
      <c r="AV923" s="158"/>
      <c r="AW923" s="158"/>
      <c r="AX923" s="158"/>
      <c r="AY923" s="158"/>
      <c r="AZ923" s="158"/>
      <c r="BA923" s="158"/>
      <c r="BB923" s="158"/>
      <c r="BC923" s="159"/>
      <c r="BD923" s="165"/>
      <c r="BE923" s="166"/>
      <c r="BF923" s="175" t="str">
        <f>C934</f>
        <v>D</v>
      </c>
      <c r="BG923" s="177" t="str">
        <f>IF(VLOOKUP($BF923,$A917:$C923,3,FALSE)=0,"",CONCATENATE(VLOOKUP(VLOOKUP($BF923,$A917:$C923,3,FALSE),Players!$C:$G,4,FALSE)," ",VLOOKUP($BF923,$A917:$C923,3,FALSE)," ",IF(ISERROR(VLOOKUP(VLOOKUP($BF923,$A917:$C923,3,FALSE),Players!$C:$G,5,FALSE)),"()",CONCATENATE("(",VLOOKUP(VLOOKUP($BF923,$A917:$C923,3,FALSE),Players!$C:$G,5,FALSE),")"))))</f>
        <v/>
      </c>
      <c r="BH923" s="178"/>
      <c r="BI923" s="178"/>
      <c r="BJ923" s="178"/>
      <c r="BK923" s="178"/>
      <c r="BL923" s="178"/>
      <c r="BM923" s="178"/>
      <c r="BN923" s="178"/>
      <c r="BO923" s="178"/>
      <c r="BP923" s="178"/>
      <c r="BQ923" s="178"/>
      <c r="BR923" s="178"/>
      <c r="BS923" s="178"/>
      <c r="BT923" s="178"/>
      <c r="BU923" s="179"/>
      <c r="BV923" s="150" t="str">
        <f>IF(D934&lt;&gt;"",D934,"")</f>
        <v/>
      </c>
      <c r="BW923" s="151"/>
      <c r="BX923" s="150" t="str">
        <f>IF(F934&lt;&gt;"",F934,"")</f>
        <v/>
      </c>
      <c r="BY923" s="151"/>
      <c r="BZ923" s="150" t="str">
        <f>IF(H934&lt;&gt;"",H934,"")</f>
        <v/>
      </c>
      <c r="CA923" s="151"/>
      <c r="CB923" s="150" t="str">
        <f>IF(J934&lt;&gt;"",J934,"")</f>
        <v/>
      </c>
      <c r="CC923" s="151"/>
      <c r="CD923" s="150" t="str">
        <f>IF(L934&lt;&gt;"",L934,"")</f>
        <v/>
      </c>
      <c r="CE923" s="151"/>
      <c r="CF923" s="174" t="str">
        <f>IF($CF921&lt;&gt;"",IF(CF921="W","L","W"),"")</f>
        <v/>
      </c>
    </row>
    <row r="924" spans="1:84" ht="11.25" customHeight="1" thickBot="1">
      <c r="A924" s="212"/>
      <c r="B924" s="213"/>
      <c r="C924" s="217"/>
      <c r="D924" s="218"/>
      <c r="E924" s="218"/>
      <c r="F924" s="218"/>
      <c r="G924" s="218"/>
      <c r="H924" s="218"/>
      <c r="I924" s="218"/>
      <c r="J924" s="218"/>
      <c r="K924" s="218"/>
      <c r="L924" s="218"/>
      <c r="M924" s="218"/>
      <c r="N924" s="218"/>
      <c r="O924" s="218"/>
      <c r="P924" s="218"/>
      <c r="Q924" s="218"/>
      <c r="R924" s="218"/>
      <c r="S924" s="218"/>
      <c r="T924" s="218"/>
      <c r="U924" s="218"/>
      <c r="V924" s="218"/>
      <c r="W924" s="218"/>
      <c r="X924" s="218"/>
      <c r="Y924" s="218"/>
      <c r="Z924" s="218"/>
      <c r="AA924" s="218"/>
      <c r="AB924" s="218"/>
      <c r="AC924" s="219"/>
      <c r="AD924" s="222"/>
      <c r="AE924" s="223"/>
      <c r="AF924" s="226"/>
      <c r="AG924" s="223"/>
      <c r="AH924" s="226"/>
      <c r="AI924" s="223"/>
      <c r="AJ924" s="230"/>
      <c r="AK924" s="231"/>
      <c r="AL924" s="246"/>
      <c r="AM924" s="247"/>
      <c r="AN924" s="248"/>
      <c r="AO924" s="249"/>
      <c r="AQ924" s="160"/>
      <c r="AR924" s="161"/>
      <c r="AS924" s="161"/>
      <c r="AT924" s="161"/>
      <c r="AU924" s="161"/>
      <c r="AV924" s="161"/>
      <c r="AW924" s="161"/>
      <c r="AX924" s="161"/>
      <c r="AY924" s="161"/>
      <c r="AZ924" s="161"/>
      <c r="BA924" s="161"/>
      <c r="BB924" s="161"/>
      <c r="BC924" s="162"/>
      <c r="BD924" s="167"/>
      <c r="BE924" s="168"/>
      <c r="BF924" s="176"/>
      <c r="BG924" s="180"/>
      <c r="BH924" s="181"/>
      <c r="BI924" s="181"/>
      <c r="BJ924" s="181"/>
      <c r="BK924" s="181"/>
      <c r="BL924" s="181"/>
      <c r="BM924" s="181"/>
      <c r="BN924" s="181"/>
      <c r="BO924" s="181"/>
      <c r="BP924" s="181"/>
      <c r="BQ924" s="181"/>
      <c r="BR924" s="181"/>
      <c r="BS924" s="181"/>
      <c r="BT924" s="181"/>
      <c r="BU924" s="182"/>
      <c r="BV924" s="152"/>
      <c r="BW924" s="153"/>
      <c r="BX924" s="152"/>
      <c r="BY924" s="153"/>
      <c r="BZ924" s="152"/>
      <c r="CA924" s="153"/>
      <c r="CB924" s="152"/>
      <c r="CC924" s="153"/>
      <c r="CD924" s="152"/>
      <c r="CE924" s="153"/>
      <c r="CF924" s="174"/>
    </row>
    <row r="925" spans="1:84" ht="11.25" customHeight="1">
      <c r="A925" s="42"/>
      <c r="R925" s="42"/>
      <c r="S925" s="42"/>
      <c r="W925" s="42"/>
      <c r="X925" s="43"/>
      <c r="Y925" s="43"/>
      <c r="Z925" s="43"/>
      <c r="AA925" s="43"/>
      <c r="AB925" s="3"/>
      <c r="AQ925" s="126"/>
      <c r="AR925" s="126"/>
      <c r="AS925" s="126"/>
      <c r="AT925" s="126"/>
      <c r="AU925" s="126"/>
      <c r="AV925" s="126"/>
      <c r="AW925" s="126"/>
      <c r="AX925" s="126"/>
      <c r="AY925" s="126"/>
      <c r="AZ925" s="126"/>
      <c r="BA925" s="126"/>
      <c r="BB925" s="126"/>
      <c r="BC925" s="126"/>
      <c r="BV925" s="169" t="str">
        <f>IF(CF921&lt;&gt;"",IF(AND(AND(BV921&gt;-1,BV923&gt;-1),OR(BV921&gt;10,BV923&gt;10),ABS(BV921-BV923)&gt;1,IF(OR(BV921&gt;11,BV923&gt;11),ABS(BV921-BV923)=2,TRUE),BV921=INT(BV921),BV923=INT(BV923)),"","Error"),"")</f>
        <v/>
      </c>
      <c r="BW925" s="169"/>
      <c r="BX925" s="169" t="str">
        <f>IF(CF921&lt;&gt;"",IF(AND(AND(BX921&gt;-1,BX923&gt;-1),OR(BX921&gt;10,BX923&gt;10),ABS(BX921-BX923)&gt;1,IF(OR(BX921&gt;11,BX923&gt;11),ABS(BX921-BX923)=2,TRUE),BX921=INT(BX921),BX923=INT(BX923)),"","Error"),"")</f>
        <v/>
      </c>
      <c r="BY925" s="169"/>
      <c r="BZ925" s="169" t="str">
        <f>IF(CF921&lt;&gt;"",IF(AND(AND(BZ921&gt;-1,BZ923&gt;-1),OR(BZ921&gt;10,BZ923&gt;10),ABS(BZ921-BZ923)&gt;1,IF(OR(BZ921&gt;11,BZ923&gt;11),ABS(BZ921-BZ923)=2,TRUE),BZ921=INT(BZ921),BZ923=INT(BZ923)),"","Error"),"")</f>
        <v/>
      </c>
      <c r="CA925" s="169"/>
      <c r="CB925" s="169" t="str">
        <f>IF(AND(CF921&lt;&gt;"",CB921&lt;&gt;""),IF(AND(AND(CB921&gt;-1,CB923&gt;-1),OR(CB921&gt;10,CB923&gt;10),ABS(CB921-CB923)&gt;1,IF(OR(CB921&gt;11,CB923&gt;11),ABS(CB921-CB923)=2,TRUE),CB921=INT(CB921),CB923=INT(CB923)),"","Error"),"")</f>
        <v/>
      </c>
      <c r="CC925" s="169"/>
      <c r="CD925" s="169" t="str">
        <f>IF(AND(CF921&lt;&gt;"",CD921&lt;&gt;""),IF(AND(AND(CD921&gt;-1,CD923&gt;-1),OR(CD921&gt;10,CD923&gt;10),ABS(CD921-CD923)&gt;1,IF(OR(CD921&gt;11,CD923&gt;11),ABS(CD921-CD923)=2,TRUE),CD921=INT(CD921),CD923=INT(CD923)),"","Error"),"")</f>
        <v/>
      </c>
      <c r="CE925" s="169"/>
    </row>
    <row r="926" spans="1:84" ht="11.25" customHeight="1">
      <c r="AQ926" s="126"/>
      <c r="AR926" s="126"/>
      <c r="AS926" s="126"/>
      <c r="AT926" s="126"/>
      <c r="AU926" s="126"/>
      <c r="AV926" s="126"/>
      <c r="AW926" s="126"/>
      <c r="AX926" s="126"/>
      <c r="AY926" s="126"/>
      <c r="AZ926" s="126"/>
      <c r="BA926" s="126"/>
      <c r="BB926" s="126"/>
      <c r="BC926" s="126"/>
    </row>
    <row r="927" spans="1:84" ht="11.25" customHeight="1" thickBot="1">
      <c r="AB927" s="3"/>
      <c r="AQ927" s="127"/>
      <c r="AR927" s="127"/>
      <c r="AS927" s="127"/>
      <c r="AT927" s="127"/>
      <c r="AU927" s="127"/>
      <c r="AV927" s="127"/>
      <c r="AW927" s="127"/>
      <c r="AX927" s="127"/>
      <c r="AY927" s="127"/>
      <c r="AZ927" s="127"/>
      <c r="BA927" s="127"/>
      <c r="BB927" s="127"/>
      <c r="BC927" s="127"/>
      <c r="BD927" s="40"/>
      <c r="BE927" s="40"/>
      <c r="BF927" s="40"/>
      <c r="BG927" s="40"/>
      <c r="BH927" s="40"/>
      <c r="BI927" s="40"/>
      <c r="BJ927" s="40"/>
      <c r="BK927" s="40"/>
      <c r="BL927" s="40"/>
      <c r="BM927" s="40"/>
      <c r="BN927" s="40"/>
      <c r="BO927" s="40"/>
      <c r="BP927" s="40"/>
      <c r="BQ927" s="40"/>
      <c r="BR927" s="40"/>
      <c r="BS927" s="40"/>
      <c r="BT927" s="40"/>
      <c r="BU927" s="40"/>
      <c r="BV927" s="40"/>
      <c r="BW927" s="40"/>
      <c r="BX927" s="40"/>
      <c r="BY927" s="40"/>
      <c r="BZ927" s="40"/>
      <c r="CA927" s="40"/>
      <c r="CB927" s="40"/>
      <c r="CC927" s="40"/>
      <c r="CD927" s="40"/>
      <c r="CE927" s="40"/>
    </row>
    <row r="928" spans="1:84" ht="11.25" customHeight="1">
      <c r="A928" s="170">
        <v>1</v>
      </c>
      <c r="B928" s="191"/>
      <c r="C928" s="183" t="str">
        <f>IF($D913="1P","A","A")</f>
        <v>A</v>
      </c>
      <c r="D928" s="197"/>
      <c r="E928" s="198"/>
      <c r="F928" s="197"/>
      <c r="G928" s="198"/>
      <c r="H928" s="197"/>
      <c r="I928" s="198"/>
      <c r="J928" s="197"/>
      <c r="K928" s="198"/>
      <c r="L928" s="197"/>
      <c r="M928" s="208"/>
      <c r="N928" s="69" t="str">
        <f>IF(CF911&lt;&gt;"",IF(CF911="W",IF(SUM(IF(D928&gt;D930,1,0),IF(F928&gt;F930,1,0),IF(H928&gt;H930,1,0),IF(J928&gt;J930,1,0),IF(L928&gt;L930,1,0))&lt;&gt;3,"E",""),""),"")</f>
        <v/>
      </c>
      <c r="O928" s="170">
        <v>4</v>
      </c>
      <c r="P928" s="191"/>
      <c r="Q928" s="183" t="str">
        <f>IF($D913="1P","B","C")</f>
        <v>C</v>
      </c>
      <c r="R928" s="197"/>
      <c r="S928" s="198"/>
      <c r="T928" s="197"/>
      <c r="U928" s="198"/>
      <c r="V928" s="197"/>
      <c r="W928" s="198"/>
      <c r="X928" s="197"/>
      <c r="Y928" s="198"/>
      <c r="Z928" s="197"/>
      <c r="AA928" s="208"/>
      <c r="AB928" s="69" t="str">
        <f>IF(CF941&lt;&gt;"",IF(CF941="W",IF(SUM(IF(R928&gt;R930,1,0),IF(T928&gt;T930,1,0),IF(V928&gt;V930,1,0),IF(X928&gt;X930,1,0),IF(Z928&gt;Z930,1,0))&lt;&gt;3,"E",""),""),"")</f>
        <v/>
      </c>
      <c r="AQ928" s="128"/>
      <c r="AR928" s="128"/>
      <c r="AS928" s="128"/>
      <c r="AT928" s="128"/>
      <c r="AU928" s="128"/>
      <c r="AV928" s="128"/>
      <c r="AW928" s="128"/>
      <c r="AX928" s="128"/>
      <c r="AY928" s="128"/>
      <c r="AZ928" s="128"/>
      <c r="BA928" s="128"/>
      <c r="BB928" s="128"/>
      <c r="BC928" s="128"/>
      <c r="BD928" s="41"/>
      <c r="BE928" s="41"/>
      <c r="BF928" s="41"/>
      <c r="BG928" s="41"/>
      <c r="BH928" s="41"/>
      <c r="BI928" s="41"/>
      <c r="BJ928" s="41"/>
      <c r="BK928" s="41"/>
      <c r="BL928" s="41"/>
      <c r="BM928" s="41"/>
      <c r="BN928" s="41"/>
      <c r="BO928" s="41"/>
      <c r="BP928" s="41"/>
      <c r="BQ928" s="41"/>
      <c r="BR928" s="41"/>
      <c r="BS928" s="41"/>
      <c r="BT928" s="41"/>
      <c r="BU928" s="41"/>
      <c r="BV928" s="41"/>
      <c r="BW928" s="41"/>
      <c r="BX928" s="41"/>
      <c r="BY928" s="41"/>
      <c r="BZ928" s="41"/>
      <c r="CA928" s="41"/>
      <c r="CB928" s="41"/>
      <c r="CC928" s="41"/>
      <c r="CD928" s="41"/>
      <c r="CE928" s="41"/>
    </row>
    <row r="929" spans="1:84" ht="11.25" customHeight="1">
      <c r="A929" s="192"/>
      <c r="B929" s="193"/>
      <c r="C929" s="196"/>
      <c r="D929" s="199"/>
      <c r="E929" s="200"/>
      <c r="F929" s="199"/>
      <c r="G929" s="200"/>
      <c r="H929" s="199"/>
      <c r="I929" s="200"/>
      <c r="J929" s="199"/>
      <c r="K929" s="200"/>
      <c r="L929" s="199"/>
      <c r="M929" s="209"/>
      <c r="N929" s="69" t="str">
        <f>IF(CF911&lt;&gt;"",IF(ISERROR(AND(BV915="",BX915="",BZ915="",CB915="",CD915="")),"E",IF(AND(BV915="",BX915="",BZ915="",CB915="",CD915=""),"","E")),"")</f>
        <v/>
      </c>
      <c r="O929" s="192"/>
      <c r="P929" s="193"/>
      <c r="Q929" s="196"/>
      <c r="R929" s="199"/>
      <c r="S929" s="200"/>
      <c r="T929" s="199"/>
      <c r="U929" s="200"/>
      <c r="V929" s="199"/>
      <c r="W929" s="200"/>
      <c r="X929" s="199"/>
      <c r="Y929" s="200"/>
      <c r="Z929" s="199"/>
      <c r="AA929" s="209"/>
      <c r="AB929" s="69" t="str">
        <f>IF(CF941&lt;&gt;"",IF(ISERROR(AND(BV945="",BX945="",BZ945="",CB945="",CD945="")),"E",IF(AND(BV945="",BX945="",BZ945="",CB945="",CD945=""),"","E")),"")</f>
        <v/>
      </c>
      <c r="AQ929" s="126"/>
      <c r="AR929" s="126"/>
      <c r="AS929" s="126"/>
      <c r="AT929" s="126"/>
      <c r="AU929" s="126"/>
      <c r="AV929" s="126"/>
      <c r="AW929" s="126"/>
      <c r="AX929" s="126"/>
      <c r="AY929" s="126"/>
      <c r="AZ929" s="126"/>
      <c r="BA929" s="126"/>
      <c r="BB929" s="126"/>
      <c r="BC929" s="126"/>
    </row>
    <row r="930" spans="1:84" ht="11.25" customHeight="1" thickBot="1">
      <c r="A930" s="192"/>
      <c r="B930" s="193"/>
      <c r="C930" s="175" t="str">
        <f>IF($D913="1P","D","C")</f>
        <v>C</v>
      </c>
      <c r="D930" s="201"/>
      <c r="E930" s="202"/>
      <c r="F930" s="201"/>
      <c r="G930" s="202"/>
      <c r="H930" s="201"/>
      <c r="I930" s="202"/>
      <c r="J930" s="201"/>
      <c r="K930" s="202"/>
      <c r="L930" s="201"/>
      <c r="M930" s="205"/>
      <c r="N930" s="69" t="str">
        <f>IF(CF911&lt;&gt;"",IF(ISERROR(AND(BV915="",BX915="",BZ915="",CB915="",CD915="")),"E",IF(AND(BV915="",BX915="",BZ915="",CB915="",CD915=""),"","E")),"")</f>
        <v/>
      </c>
      <c r="O930" s="192"/>
      <c r="P930" s="193"/>
      <c r="Q930" s="175" t="str">
        <f>IF($D913="1P","D","D")</f>
        <v>D</v>
      </c>
      <c r="R930" s="201"/>
      <c r="S930" s="202"/>
      <c r="T930" s="201"/>
      <c r="U930" s="202"/>
      <c r="V930" s="201"/>
      <c r="W930" s="202"/>
      <c r="X930" s="201"/>
      <c r="Y930" s="202"/>
      <c r="Z930" s="201"/>
      <c r="AA930" s="205"/>
      <c r="AB930" s="69" t="str">
        <f>IF(CF941&lt;&gt;"",IF(ISERROR(AND(BV945="",BX945="",BZ945="",CB945="",CD945="")),"E",IF(AND(BV945="",BX945="",BZ945="",CB945="",CD945=""),"","E")),"")</f>
        <v/>
      </c>
      <c r="AP930" s="2"/>
      <c r="AQ930" s="127"/>
      <c r="AR930" s="127"/>
      <c r="AS930" s="127"/>
      <c r="AT930" s="127"/>
      <c r="AU930" s="127"/>
      <c r="AV930" s="127"/>
      <c r="AW930" s="127"/>
      <c r="AX930" s="127"/>
      <c r="AY930" s="127"/>
      <c r="AZ930" s="127"/>
      <c r="BA930" s="127"/>
      <c r="BB930" s="127"/>
      <c r="BC930" s="127"/>
      <c r="BD930" s="40"/>
      <c r="BE930" s="40"/>
      <c r="BF930" s="40"/>
      <c r="BG930" s="40"/>
      <c r="BH930" s="40"/>
      <c r="BI930" s="40"/>
      <c r="BJ930" s="40"/>
      <c r="BK930" s="40"/>
      <c r="BL930" s="40"/>
      <c r="BM930" s="40"/>
      <c r="BN930" s="40"/>
      <c r="BO930" s="40"/>
      <c r="BP930" s="40"/>
      <c r="BQ930" s="40"/>
      <c r="BR930" s="40"/>
      <c r="BS930" s="40"/>
      <c r="BT930" s="40"/>
      <c r="BU930" s="40"/>
      <c r="BV930" s="40"/>
      <c r="BW930" s="40"/>
      <c r="BX930" s="40"/>
      <c r="BY930" s="40"/>
      <c r="BZ930" s="40"/>
      <c r="CA930" s="40"/>
      <c r="CB930" s="40"/>
      <c r="CC930" s="40"/>
      <c r="CD930" s="40"/>
      <c r="CE930" s="40"/>
    </row>
    <row r="931" spans="1:84" ht="11.25" customHeight="1" thickBot="1">
      <c r="A931" s="194"/>
      <c r="B931" s="195"/>
      <c r="C931" s="207"/>
      <c r="D931" s="203"/>
      <c r="E931" s="204"/>
      <c r="F931" s="203"/>
      <c r="G931" s="204"/>
      <c r="H931" s="203"/>
      <c r="I931" s="204"/>
      <c r="J931" s="203"/>
      <c r="K931" s="204"/>
      <c r="L931" s="203"/>
      <c r="M931" s="206"/>
      <c r="N931" s="69" t="str">
        <f>IF(CF913&lt;&gt;"",IF(CF913="W",IF(SUM(IF(D930&gt;D928,1,0),IF(F930&gt;F928,1,0),IF(H930&gt;H928,1,0),IF(J930&gt;J928,1,0),IF(L930&gt;L928,1,0))&lt;&gt;3,"E",""),""),"")</f>
        <v/>
      </c>
      <c r="O931" s="194"/>
      <c r="P931" s="195"/>
      <c r="Q931" s="207"/>
      <c r="R931" s="203"/>
      <c r="S931" s="204"/>
      <c r="T931" s="203"/>
      <c r="U931" s="204"/>
      <c r="V931" s="203"/>
      <c r="W931" s="204"/>
      <c r="X931" s="203"/>
      <c r="Y931" s="204"/>
      <c r="Z931" s="203"/>
      <c r="AA931" s="206"/>
      <c r="AB931" s="69" t="str">
        <f>IF(CF943&lt;&gt;"",IF(CF943="W",IF(SUM(IF(R930&gt;R928,1,0),IF(T930&gt;T928,1,0),IF(V930&gt;V928,1,0),IF(X930&gt;X928,1,0),IF(Z930&gt;Z928,1,0))&lt;&gt;3,"E",""),""),"")</f>
        <v/>
      </c>
      <c r="AC931" s="2"/>
      <c r="AD931" s="2"/>
      <c r="AE931" s="2"/>
      <c r="AF931" s="2"/>
      <c r="AG931" s="2"/>
      <c r="AH931" s="2"/>
      <c r="AI931" s="2"/>
      <c r="AJ931" s="2"/>
      <c r="AK931" s="2"/>
      <c r="AL931" s="2"/>
      <c r="AM931" s="2"/>
      <c r="AN931" s="2"/>
      <c r="AO931" s="2"/>
      <c r="AP931" s="2"/>
      <c r="AQ931" s="154" t="str">
        <f>CONCATENATE($A915," ",$D915,","," ",$F913)</f>
        <v>Group: 15, Men's Singles</v>
      </c>
      <c r="AR931" s="155"/>
      <c r="AS931" s="155"/>
      <c r="AT931" s="155"/>
      <c r="AU931" s="155"/>
      <c r="AV931" s="155"/>
      <c r="AW931" s="155"/>
      <c r="AX931" s="155"/>
      <c r="AY931" s="155"/>
      <c r="AZ931" s="155"/>
      <c r="BA931" s="155"/>
      <c r="BB931" s="155"/>
      <c r="BC931" s="156"/>
      <c r="BD931" s="163">
        <f>A936</f>
        <v>3</v>
      </c>
      <c r="BE931" s="164"/>
      <c r="BF931" s="183" t="str">
        <f>C936</f>
        <v>A</v>
      </c>
      <c r="BG931" s="185" t="str">
        <f>IF(VLOOKUP($BF931,$A917:$C923,3,FALSE)=0,"",CONCATENATE(VLOOKUP(VLOOKUP($BF931,$A917:$C923,3,FALSE),Players!$C:$G,4,FALSE)," ",VLOOKUP($BF931,$A917:$C923,3,FALSE)," ",IF(ISERROR(VLOOKUP(VLOOKUP($BF931,$A917:$C923,3,FALSE),Players!$C:$G,5,FALSE)),"()",CONCATENATE("(",VLOOKUP(VLOOKUP($BF931,$A917:$C923,3,FALSE),Players!$C:$G,5,FALSE),")"))))</f>
        <v/>
      </c>
      <c r="BH931" s="186"/>
      <c r="BI931" s="186"/>
      <c r="BJ931" s="186"/>
      <c r="BK931" s="186"/>
      <c r="BL931" s="186"/>
      <c r="BM931" s="186"/>
      <c r="BN931" s="186"/>
      <c r="BO931" s="186"/>
      <c r="BP931" s="186"/>
      <c r="BQ931" s="186"/>
      <c r="BR931" s="186"/>
      <c r="BS931" s="186"/>
      <c r="BT931" s="186"/>
      <c r="BU931" s="187"/>
      <c r="BV931" s="170" t="str">
        <f>IF(D936&lt;&gt;"",D936,"")</f>
        <v/>
      </c>
      <c r="BW931" s="171"/>
      <c r="BX931" s="170" t="str">
        <f>IF(F936&lt;&gt;"",F936,"")</f>
        <v/>
      </c>
      <c r="BY931" s="171"/>
      <c r="BZ931" s="170" t="str">
        <f>IF(H936&lt;&gt;"",H936,"")</f>
        <v/>
      </c>
      <c r="CA931" s="171"/>
      <c r="CB931" s="170" t="str">
        <f>IF(J936&lt;&gt;"",J936,"")</f>
        <v/>
      </c>
      <c r="CC931" s="171"/>
      <c r="CD931" s="170" t="str">
        <f>IF(L936&lt;&gt;"",L936,"")</f>
        <v/>
      </c>
      <c r="CE931" s="171"/>
      <c r="CF931" s="174" t="str">
        <f>IF($CD931=$CD933,IF($CB931=$CB933,IF($BZ931&lt;&gt;"",IF($BZ931&gt;$BZ933,"W","L"),""),IF($CB931&gt;$CB933,"W","L")),IF($CD931&gt;$CD933,"W","L"))</f>
        <v/>
      </c>
    </row>
    <row r="932" spans="1:84" ht="11.25" customHeight="1">
      <c r="A932" s="170">
        <v>2</v>
      </c>
      <c r="B932" s="191"/>
      <c r="C932" s="183" t="str">
        <f>IF($D913="1P","B","B")</f>
        <v>B</v>
      </c>
      <c r="D932" s="197"/>
      <c r="E932" s="198"/>
      <c r="F932" s="197"/>
      <c r="G932" s="198"/>
      <c r="H932" s="197"/>
      <c r="I932" s="198"/>
      <c r="J932" s="197"/>
      <c r="K932" s="198"/>
      <c r="L932" s="197"/>
      <c r="M932" s="208"/>
      <c r="N932" s="69" t="str">
        <f>IF(CF921&lt;&gt;"",IF(CF921="W",IF(SUM(IF(D932&gt;D934,1,0),IF(F932&gt;F934,1,0),IF(H932&gt;H934,1,0),IF(J932&gt;J934,1,0),IF(L932&gt;L934,1,0))&lt;&gt;3,"E",""),""),"")</f>
        <v/>
      </c>
      <c r="O932" s="170">
        <v>5</v>
      </c>
      <c r="P932" s="191"/>
      <c r="Q932" s="183" t="str">
        <f>IF($D913="1P","A","A")</f>
        <v>A</v>
      </c>
      <c r="R932" s="197"/>
      <c r="S932" s="198"/>
      <c r="T932" s="197"/>
      <c r="U932" s="198"/>
      <c r="V932" s="197"/>
      <c r="W932" s="198"/>
      <c r="X932" s="197"/>
      <c r="Y932" s="198"/>
      <c r="Z932" s="197"/>
      <c r="AA932" s="208"/>
      <c r="AB932" s="69" t="str">
        <f>IF(CF951&lt;&gt;"",IF(CF951="W",IF(SUM(IF(R932&gt;R934,1,0),IF(T932&gt;T934,1,0),IF(V932&gt;V934,1,0),IF(X932&gt;X934,1,0),IF(Z932&gt;Z934,1,0))&lt;&gt;3,"E",""),""),"")</f>
        <v/>
      </c>
      <c r="AP932" s="3"/>
      <c r="AQ932" s="157"/>
      <c r="AR932" s="158"/>
      <c r="AS932" s="158"/>
      <c r="AT932" s="158"/>
      <c r="AU932" s="158"/>
      <c r="AV932" s="158"/>
      <c r="AW932" s="158"/>
      <c r="AX932" s="158"/>
      <c r="AY932" s="158"/>
      <c r="AZ932" s="158"/>
      <c r="BA932" s="158"/>
      <c r="BB932" s="158"/>
      <c r="BC932" s="159"/>
      <c r="BD932" s="165"/>
      <c r="BE932" s="166"/>
      <c r="BF932" s="184"/>
      <c r="BG932" s="188"/>
      <c r="BH932" s="189"/>
      <c r="BI932" s="189"/>
      <c r="BJ932" s="189"/>
      <c r="BK932" s="189"/>
      <c r="BL932" s="189"/>
      <c r="BM932" s="189"/>
      <c r="BN932" s="189"/>
      <c r="BO932" s="189"/>
      <c r="BP932" s="189"/>
      <c r="BQ932" s="189"/>
      <c r="BR932" s="189"/>
      <c r="BS932" s="189"/>
      <c r="BT932" s="189"/>
      <c r="BU932" s="190"/>
      <c r="BV932" s="172"/>
      <c r="BW932" s="173"/>
      <c r="BX932" s="172"/>
      <c r="BY932" s="173"/>
      <c r="BZ932" s="172"/>
      <c r="CA932" s="173"/>
      <c r="CB932" s="172"/>
      <c r="CC932" s="173"/>
      <c r="CD932" s="172"/>
      <c r="CE932" s="173"/>
      <c r="CF932" s="174"/>
    </row>
    <row r="933" spans="1:84" ht="11.25" customHeight="1">
      <c r="A933" s="192"/>
      <c r="B933" s="193"/>
      <c r="C933" s="196"/>
      <c r="D933" s="199"/>
      <c r="E933" s="200"/>
      <c r="F933" s="199"/>
      <c r="G933" s="200"/>
      <c r="H933" s="199"/>
      <c r="I933" s="200"/>
      <c r="J933" s="199"/>
      <c r="K933" s="200"/>
      <c r="L933" s="199"/>
      <c r="M933" s="209"/>
      <c r="N933" s="69" t="str">
        <f>IF(CF921&lt;&gt;"",IF(ISERROR(AND(BV925="",BX925="",BZ925="",CB925="",CD925="")),"E",IF(AND(BV925="",BX925="",BZ925="",CB925="",CD925=""),"","E")),"")</f>
        <v/>
      </c>
      <c r="O933" s="192"/>
      <c r="P933" s="193"/>
      <c r="Q933" s="196"/>
      <c r="R933" s="199"/>
      <c r="S933" s="200"/>
      <c r="T933" s="199"/>
      <c r="U933" s="200"/>
      <c r="V933" s="199"/>
      <c r="W933" s="200"/>
      <c r="X933" s="199"/>
      <c r="Y933" s="200"/>
      <c r="Z933" s="199"/>
      <c r="AA933" s="209"/>
      <c r="AB933" s="69" t="str">
        <f>IF(CF951&lt;&gt;"",IF(ISERROR(AND(BV955="",BX955="",BZ955="",CB955="",CD955="")),"E",IF(AND(BV955="",BX955="",BZ955="",CB955="",CD955=""),"","E")),"")</f>
        <v/>
      </c>
      <c r="AP933" s="3"/>
      <c r="AQ933" s="157"/>
      <c r="AR933" s="158"/>
      <c r="AS933" s="158"/>
      <c r="AT933" s="158"/>
      <c r="AU933" s="158"/>
      <c r="AV933" s="158"/>
      <c r="AW933" s="158"/>
      <c r="AX933" s="158"/>
      <c r="AY933" s="158"/>
      <c r="AZ933" s="158"/>
      <c r="BA933" s="158"/>
      <c r="BB933" s="158"/>
      <c r="BC933" s="159"/>
      <c r="BD933" s="165"/>
      <c r="BE933" s="166"/>
      <c r="BF933" s="175" t="str">
        <f>C938</f>
        <v>B</v>
      </c>
      <c r="BG933" s="177" t="str">
        <f>IF(VLOOKUP($BF933,$A917:$C923,3,FALSE)=0,"",CONCATENATE(VLOOKUP(VLOOKUP($BF933,$A917:$C923,3,FALSE),Players!$C:$G,4,FALSE)," ",VLOOKUP($BF933,$A917:$C923,3,FALSE)," ",IF(ISERROR(VLOOKUP(VLOOKUP($BF933,$A917:$C923,3,FALSE),Players!$C:$G,5,FALSE)),"()",CONCATENATE("(",VLOOKUP(VLOOKUP($BF933,$A917:$C923,3,FALSE),Players!$C:$G,5,FALSE),")"))))</f>
        <v/>
      </c>
      <c r="BH933" s="178"/>
      <c r="BI933" s="178"/>
      <c r="BJ933" s="178"/>
      <c r="BK933" s="178"/>
      <c r="BL933" s="178"/>
      <c r="BM933" s="178"/>
      <c r="BN933" s="178"/>
      <c r="BO933" s="178"/>
      <c r="BP933" s="178"/>
      <c r="BQ933" s="178"/>
      <c r="BR933" s="178"/>
      <c r="BS933" s="178"/>
      <c r="BT933" s="178"/>
      <c r="BU933" s="179"/>
      <c r="BV933" s="150" t="str">
        <f>IF(D938&lt;&gt;"",D938,"")</f>
        <v/>
      </c>
      <c r="BW933" s="151"/>
      <c r="BX933" s="150" t="str">
        <f>IF(F938&lt;&gt;"",F938,"")</f>
        <v/>
      </c>
      <c r="BY933" s="151"/>
      <c r="BZ933" s="150" t="str">
        <f>IF(H938&lt;&gt;"",H938,"")</f>
        <v/>
      </c>
      <c r="CA933" s="151"/>
      <c r="CB933" s="150" t="str">
        <f>IF(J938&lt;&gt;"",J938,"")</f>
        <v/>
      </c>
      <c r="CC933" s="151"/>
      <c r="CD933" s="150" t="str">
        <f>IF(L938&lt;&gt;"",L938,"")</f>
        <v/>
      </c>
      <c r="CE933" s="151"/>
      <c r="CF933" s="174" t="str">
        <f>IF($CF931&lt;&gt;"",IF(CF931="W","L","W"),"")</f>
        <v/>
      </c>
    </row>
    <row r="934" spans="1:84" ht="11.25" customHeight="1" thickBot="1">
      <c r="A934" s="192"/>
      <c r="B934" s="193"/>
      <c r="C934" s="175" t="str">
        <f>IF($D913="1P","C","D")</f>
        <v>D</v>
      </c>
      <c r="D934" s="201"/>
      <c r="E934" s="202"/>
      <c r="F934" s="201"/>
      <c r="G934" s="202"/>
      <c r="H934" s="201"/>
      <c r="I934" s="202"/>
      <c r="J934" s="201"/>
      <c r="K934" s="202"/>
      <c r="L934" s="201"/>
      <c r="M934" s="205"/>
      <c r="N934" s="69" t="str">
        <f>IF(CF921&lt;&gt;"",IF(ISERROR(AND(BV925="",BX925="",BZ925="",CB925="",CD925="")),"E",IF(AND(BV925="",BX925="",BZ925="",CB925="",CD925=""),"","E")),"")</f>
        <v/>
      </c>
      <c r="O934" s="192"/>
      <c r="P934" s="193"/>
      <c r="Q934" s="175" t="str">
        <f>IF($D913="1P","B","D")</f>
        <v>D</v>
      </c>
      <c r="R934" s="201"/>
      <c r="S934" s="202"/>
      <c r="T934" s="201"/>
      <c r="U934" s="202"/>
      <c r="V934" s="201"/>
      <c r="W934" s="202"/>
      <c r="X934" s="201"/>
      <c r="Y934" s="202"/>
      <c r="Z934" s="201"/>
      <c r="AA934" s="205"/>
      <c r="AB934" s="69" t="str">
        <f>IF(CF951&lt;&gt;"",IF(ISERROR(AND(BV955="",BX955="",BZ955="",CB955="",CD955="")),"E",IF(AND(BV955="",BX955="",BZ955="",CB955="",CD955=""),"","E")),"")</f>
        <v/>
      </c>
      <c r="AP934" s="3"/>
      <c r="AQ934" s="160"/>
      <c r="AR934" s="161"/>
      <c r="AS934" s="161"/>
      <c r="AT934" s="161"/>
      <c r="AU934" s="161"/>
      <c r="AV934" s="161"/>
      <c r="AW934" s="161"/>
      <c r="AX934" s="161"/>
      <c r="AY934" s="161"/>
      <c r="AZ934" s="161"/>
      <c r="BA934" s="161"/>
      <c r="BB934" s="161"/>
      <c r="BC934" s="162"/>
      <c r="BD934" s="167"/>
      <c r="BE934" s="168"/>
      <c r="BF934" s="176"/>
      <c r="BG934" s="180"/>
      <c r="BH934" s="181"/>
      <c r="BI934" s="181"/>
      <c r="BJ934" s="181"/>
      <c r="BK934" s="181"/>
      <c r="BL934" s="181"/>
      <c r="BM934" s="181"/>
      <c r="BN934" s="181"/>
      <c r="BO934" s="181"/>
      <c r="BP934" s="181"/>
      <c r="BQ934" s="181"/>
      <c r="BR934" s="181"/>
      <c r="BS934" s="181"/>
      <c r="BT934" s="181"/>
      <c r="BU934" s="182"/>
      <c r="BV934" s="152"/>
      <c r="BW934" s="153"/>
      <c r="BX934" s="152"/>
      <c r="BY934" s="153"/>
      <c r="BZ934" s="152"/>
      <c r="CA934" s="153"/>
      <c r="CB934" s="152"/>
      <c r="CC934" s="153"/>
      <c r="CD934" s="152"/>
      <c r="CE934" s="153"/>
      <c r="CF934" s="174"/>
    </row>
    <row r="935" spans="1:84" ht="11.25" customHeight="1" thickBot="1">
      <c r="A935" s="194"/>
      <c r="B935" s="195"/>
      <c r="C935" s="207"/>
      <c r="D935" s="203"/>
      <c r="E935" s="204"/>
      <c r="F935" s="203"/>
      <c r="G935" s="204"/>
      <c r="H935" s="203"/>
      <c r="I935" s="204"/>
      <c r="J935" s="203"/>
      <c r="K935" s="204"/>
      <c r="L935" s="203"/>
      <c r="M935" s="206"/>
      <c r="N935" s="69" t="str">
        <f>IF(CF923&lt;&gt;"",IF(CF923="W",IF(SUM(IF(D934&gt;D932,1,0),IF(F934&gt;F932,1,0),IF(H934&gt;H932,1,0),IF(J934&gt;J932,1,0),IF(L934&gt;L932,1,0))&lt;&gt;3,"E",""),""),"")</f>
        <v/>
      </c>
      <c r="O935" s="194"/>
      <c r="P935" s="195"/>
      <c r="Q935" s="207"/>
      <c r="R935" s="203"/>
      <c r="S935" s="204"/>
      <c r="T935" s="203"/>
      <c r="U935" s="204"/>
      <c r="V935" s="203"/>
      <c r="W935" s="204"/>
      <c r="X935" s="203"/>
      <c r="Y935" s="204"/>
      <c r="Z935" s="203"/>
      <c r="AA935" s="206"/>
      <c r="AB935" s="69" t="str">
        <f>IF(CF953&lt;&gt;"",IF(CF953="W",IF(SUM(IF(R934&gt;R932,1,0),IF(T934&gt;T932,1,0),IF(V934&gt;V932,1,0),IF(X934&gt;X932,1,0),IF(Z934&gt;Z932,1,0))&lt;&gt;3,"E",""),""),"")</f>
        <v/>
      </c>
      <c r="AP935" s="3"/>
      <c r="AQ935" s="126"/>
      <c r="AR935" s="126"/>
      <c r="AS935" s="126"/>
      <c r="AT935" s="126"/>
      <c r="AU935" s="126"/>
      <c r="AV935" s="126"/>
      <c r="AW935" s="126"/>
      <c r="AX935" s="126"/>
      <c r="AY935" s="126"/>
      <c r="AZ935" s="126"/>
      <c r="BA935" s="126"/>
      <c r="BB935" s="126"/>
      <c r="BC935" s="126"/>
      <c r="BV935" s="169" t="str">
        <f>IF(CF931&lt;&gt;"",IF(AND(AND(BV931&gt;-1,BV933&gt;-1),OR(BV931&gt;10,BV933&gt;10),ABS(BV931-BV933)&gt;1,IF(OR(BV931&gt;11,BV933&gt;11),ABS(BV931-BV933)=2,TRUE),BV931=INT(BV931),BV933=INT(BV933)),"","Error"),"")</f>
        <v/>
      </c>
      <c r="BW935" s="169"/>
      <c r="BX935" s="169" t="str">
        <f>IF(CF931&lt;&gt;"",IF(AND(AND(BX931&gt;-1,BX933&gt;-1),OR(BX931&gt;10,BX933&gt;10),ABS(BX931-BX933)&gt;1,IF(OR(BX931&gt;11,BX933&gt;11),ABS(BX931-BX933)=2,TRUE),BX931=INT(BX931),BX933=INT(BX933)),"","Error"),"")</f>
        <v/>
      </c>
      <c r="BY935" s="169"/>
      <c r="BZ935" s="169" t="str">
        <f>IF(CF931&lt;&gt;"",IF(AND(AND(BZ931&gt;-1,BZ933&gt;-1),OR(BZ931&gt;10,BZ933&gt;10),ABS(BZ931-BZ933)&gt;1,IF(OR(BZ931&gt;11,BZ933&gt;11),ABS(BZ931-BZ933)=2,TRUE),BZ931=INT(BZ931),BZ933=INT(BZ933)),"","Error"),"")</f>
        <v/>
      </c>
      <c r="CA935" s="169"/>
      <c r="CB935" s="169" t="str">
        <f>IF(AND(CF931&lt;&gt;"",CB931&lt;&gt;""),IF(AND(AND(CB931&gt;-1,CB933&gt;-1),OR(CB931&gt;10,CB933&gt;10),ABS(CB931-CB933)&gt;1,IF(OR(CB931&gt;11,CB933&gt;11),ABS(CB931-CB933)=2,TRUE),CB931=INT(CB931),CB933=INT(CB933)),"","Error"),"")</f>
        <v/>
      </c>
      <c r="CC935" s="169"/>
      <c r="CD935" s="169" t="str">
        <f>IF(AND(CF931&lt;&gt;"",CD931&lt;&gt;""),IF(AND(AND(CD931&gt;-1,CD933&gt;-1),OR(CD931&gt;10,CD933&gt;10),ABS(CD931-CD933)&gt;1,IF(OR(CD931&gt;11,CD933&gt;11),ABS(CD931-CD933)=2,TRUE),CD931=INT(CD931),CD933=INT(CD933)),"","Error"),"")</f>
        <v/>
      </c>
      <c r="CE935" s="169"/>
    </row>
    <row r="936" spans="1:84" ht="11.25" customHeight="1">
      <c r="A936" s="170">
        <v>3</v>
      </c>
      <c r="B936" s="191"/>
      <c r="C936" s="183" t="str">
        <f>IF($D913="1P","A","A")</f>
        <v>A</v>
      </c>
      <c r="D936" s="197"/>
      <c r="E936" s="198"/>
      <c r="F936" s="197"/>
      <c r="G936" s="198"/>
      <c r="H936" s="197"/>
      <c r="I936" s="198"/>
      <c r="J936" s="197"/>
      <c r="K936" s="198"/>
      <c r="L936" s="197"/>
      <c r="M936" s="208"/>
      <c r="N936" s="69" t="str">
        <f>IF(CF931&lt;&gt;"",IF(CF931="W",IF(SUM(IF(D936&gt;D938,1,0),IF(F936&gt;F938,1,0),IF(H936&gt;H938,1,0),IF(J936&gt;J938,1,0),IF(L936&gt;L938,1,0))&lt;&gt;3,"E",""),""),"")</f>
        <v/>
      </c>
      <c r="O936" s="170">
        <v>6</v>
      </c>
      <c r="P936" s="191"/>
      <c r="Q936" s="183" t="str">
        <f>IF($D913="1P","C","B")</f>
        <v>B</v>
      </c>
      <c r="R936" s="197"/>
      <c r="S936" s="198"/>
      <c r="T936" s="197"/>
      <c r="U936" s="198"/>
      <c r="V936" s="197"/>
      <c r="W936" s="198"/>
      <c r="X936" s="197"/>
      <c r="Y936" s="198"/>
      <c r="Z936" s="197"/>
      <c r="AA936" s="208"/>
      <c r="AB936" s="69" t="str">
        <f>IF(CF961&lt;&gt;"",IF(CF961="W",IF(SUM(IF(R936&gt;R938,1,0),IF(T936&gt;T938,1,0),IF(V936&gt;V938,1,0),IF(X936&gt;X938,1,0),IF(Z936&gt;Z938,1,0))&lt;&gt;3,"E",""),""),"")</f>
        <v/>
      </c>
      <c r="AP936" s="3"/>
      <c r="AQ936" s="126"/>
      <c r="AR936" s="126"/>
      <c r="AS936" s="126"/>
      <c r="AT936" s="126"/>
      <c r="AU936" s="126"/>
      <c r="AV936" s="126"/>
      <c r="AW936" s="126"/>
      <c r="AX936" s="126"/>
      <c r="AY936" s="126"/>
      <c r="AZ936" s="126"/>
      <c r="BA936" s="126"/>
      <c r="BB936" s="126"/>
      <c r="BC936" s="126"/>
    </row>
    <row r="937" spans="1:84" ht="11.25" customHeight="1">
      <c r="A937" s="192"/>
      <c r="B937" s="193"/>
      <c r="C937" s="196"/>
      <c r="D937" s="199"/>
      <c r="E937" s="200"/>
      <c r="F937" s="199"/>
      <c r="G937" s="200"/>
      <c r="H937" s="199"/>
      <c r="I937" s="200"/>
      <c r="J937" s="199"/>
      <c r="K937" s="200"/>
      <c r="L937" s="199"/>
      <c r="M937" s="209"/>
      <c r="N937" s="69" t="str">
        <f>IF(CF931&lt;&gt;"",IF(ISERROR(AND(BV935="",BX935="",BZ935="",CB935="",CD935="")),"E",IF(AND(BV935="",BX935="",BZ935="",CB935="",CD935=""),"","E")),"")</f>
        <v/>
      </c>
      <c r="O937" s="192"/>
      <c r="P937" s="193"/>
      <c r="Q937" s="196"/>
      <c r="R937" s="199"/>
      <c r="S937" s="200"/>
      <c r="T937" s="199"/>
      <c r="U937" s="200"/>
      <c r="V937" s="199"/>
      <c r="W937" s="200"/>
      <c r="X937" s="199"/>
      <c r="Y937" s="200"/>
      <c r="Z937" s="199"/>
      <c r="AA937" s="209"/>
      <c r="AB937" s="69" t="str">
        <f>IF(CF961&lt;&gt;"",IF(ISERROR(AND(BV965="",BX965="",BZ965="",CB965="",CD965="")),"E",IF(AND(BV965="",BX965="",BZ965="",CB965="",CD965=""),"","E")),"")</f>
        <v/>
      </c>
      <c r="AP937" s="3"/>
      <c r="AQ937" s="127"/>
      <c r="AR937" s="127"/>
      <c r="AS937" s="127"/>
      <c r="AT937" s="127"/>
      <c r="AU937" s="127"/>
      <c r="AV937" s="127"/>
      <c r="AW937" s="127"/>
      <c r="AX937" s="127"/>
      <c r="AY937" s="127"/>
      <c r="AZ937" s="127"/>
      <c r="BA937" s="127"/>
      <c r="BB937" s="127"/>
      <c r="BC937" s="127"/>
      <c r="BD937" s="40"/>
      <c r="BE937" s="40"/>
      <c r="BF937" s="40"/>
      <c r="BG937" s="40"/>
      <c r="BH937" s="40"/>
      <c r="BI937" s="40"/>
      <c r="BJ937" s="40"/>
      <c r="BK937" s="40"/>
      <c r="BL937" s="40"/>
      <c r="BM937" s="40"/>
      <c r="BN937" s="40"/>
      <c r="BO937" s="40"/>
      <c r="BP937" s="40"/>
      <c r="BQ937" s="40"/>
      <c r="BR937" s="40"/>
      <c r="BS937" s="40"/>
      <c r="BT937" s="40"/>
      <c r="BU937" s="40"/>
      <c r="BV937" s="40"/>
      <c r="BW937" s="40"/>
      <c r="BX937" s="40"/>
      <c r="BY937" s="40"/>
      <c r="BZ937" s="40"/>
      <c r="CA937" s="40"/>
      <c r="CB937" s="40"/>
      <c r="CC937" s="40"/>
      <c r="CD937" s="40"/>
      <c r="CE937" s="40"/>
      <c r="CF937" s="3"/>
    </row>
    <row r="938" spans="1:84" ht="11.25" customHeight="1">
      <c r="A938" s="192"/>
      <c r="B938" s="193"/>
      <c r="C938" s="175" t="str">
        <f>IF($D913="1P","C","B")</f>
        <v>B</v>
      </c>
      <c r="D938" s="201"/>
      <c r="E938" s="202"/>
      <c r="F938" s="201"/>
      <c r="G938" s="202"/>
      <c r="H938" s="201"/>
      <c r="I938" s="202"/>
      <c r="J938" s="201"/>
      <c r="K938" s="202"/>
      <c r="L938" s="201"/>
      <c r="M938" s="205"/>
      <c r="N938" s="69" t="str">
        <f>IF(CF931&lt;&gt;"",IF(ISERROR(AND(BV935="",BX935="",BZ935="",CB935="",CD935="")),"E",IF(AND(BV935="",BX935="",BZ935="",CB935="",CD935=""),"","E")),"")</f>
        <v/>
      </c>
      <c r="O938" s="192"/>
      <c r="P938" s="193"/>
      <c r="Q938" s="175" t="str">
        <f>IF($D913="1P","D","C")</f>
        <v>C</v>
      </c>
      <c r="R938" s="201"/>
      <c r="S938" s="202"/>
      <c r="T938" s="201"/>
      <c r="U938" s="202"/>
      <c r="V938" s="201"/>
      <c r="W938" s="202"/>
      <c r="X938" s="201"/>
      <c r="Y938" s="202"/>
      <c r="Z938" s="201"/>
      <c r="AA938" s="205"/>
      <c r="AB938" s="69" t="str">
        <f>IF(CF961&lt;&gt;"",IF(ISERROR(AND(BV965="",BX965="",BZ965="",CB965="",CD965="")),"E",IF(AND(BV965="",BX965="",BZ965="",CB965="",CD965=""),"","E")),"")</f>
        <v/>
      </c>
      <c r="AP938" s="3"/>
      <c r="AQ938" s="128"/>
      <c r="AR938" s="128"/>
      <c r="AS938" s="128"/>
      <c r="AT938" s="128"/>
      <c r="AU938" s="128"/>
      <c r="AV938" s="128"/>
      <c r="AW938" s="128"/>
      <c r="AX938" s="128"/>
      <c r="AY938" s="128"/>
      <c r="AZ938" s="128"/>
      <c r="BA938" s="128"/>
      <c r="BB938" s="128"/>
      <c r="BC938" s="128"/>
      <c r="BD938" s="41"/>
      <c r="BE938" s="41"/>
      <c r="BF938" s="41"/>
      <c r="BG938" s="41"/>
      <c r="BH938" s="41"/>
      <c r="BI938" s="41"/>
      <c r="BJ938" s="41"/>
      <c r="BK938" s="41"/>
      <c r="BL938" s="41"/>
      <c r="BM938" s="41"/>
      <c r="BN938" s="41"/>
      <c r="BO938" s="41"/>
      <c r="BP938" s="41"/>
      <c r="BQ938" s="41"/>
      <c r="BR938" s="41"/>
      <c r="BS938" s="41"/>
      <c r="BT938" s="41"/>
      <c r="BU938" s="41"/>
      <c r="BV938" s="41"/>
      <c r="BW938" s="41"/>
      <c r="BX938" s="41"/>
      <c r="BY938" s="41"/>
      <c r="BZ938" s="41"/>
      <c r="CA938" s="41"/>
      <c r="CB938" s="41"/>
      <c r="CC938" s="41"/>
      <c r="CD938" s="41"/>
      <c r="CE938" s="41"/>
      <c r="CF938" s="3"/>
    </row>
    <row r="939" spans="1:84" ht="11.25" customHeight="1" thickBot="1">
      <c r="A939" s="194"/>
      <c r="B939" s="195"/>
      <c r="C939" s="207"/>
      <c r="D939" s="203"/>
      <c r="E939" s="204"/>
      <c r="F939" s="203"/>
      <c r="G939" s="204"/>
      <c r="H939" s="203"/>
      <c r="I939" s="204"/>
      <c r="J939" s="203"/>
      <c r="K939" s="204"/>
      <c r="L939" s="203"/>
      <c r="M939" s="206"/>
      <c r="N939" s="69" t="str">
        <f>IF(CF933&lt;&gt;"",IF(CF933="W",IF(SUM(IF(D938&gt;D936,1,0),IF(F938&gt;F936,1,0),IF(H938&gt;H936,1,0),IF(J938&gt;J936,1,0),IF(L938&gt;L936,1,0))&lt;&gt;3,"E",""),""),"")</f>
        <v/>
      </c>
      <c r="O939" s="194"/>
      <c r="P939" s="195"/>
      <c r="Q939" s="207"/>
      <c r="R939" s="203"/>
      <c r="S939" s="204"/>
      <c r="T939" s="203"/>
      <c r="U939" s="204"/>
      <c r="V939" s="203"/>
      <c r="W939" s="204"/>
      <c r="X939" s="203"/>
      <c r="Y939" s="204"/>
      <c r="Z939" s="203"/>
      <c r="AA939" s="206"/>
      <c r="AB939" s="69" t="str">
        <f>IF(CF963&lt;&gt;"",IF(CF963="W",IF(SUM(IF(R938&gt;R936,1,0),IF(T938&gt;T936,1,0),IF(V938&gt;V936,1,0),IF(X938&gt;X936,1,0),IF(Z938&gt;Z936,1,0))&lt;&gt;3,"E",""),""),"")</f>
        <v/>
      </c>
      <c r="AP939" s="3"/>
      <c r="AQ939" s="126"/>
      <c r="AR939" s="126"/>
      <c r="AS939" s="126"/>
      <c r="AT939" s="126"/>
      <c r="AU939" s="126"/>
      <c r="AV939" s="126"/>
      <c r="AW939" s="126"/>
      <c r="AX939" s="126"/>
      <c r="AY939" s="126"/>
      <c r="AZ939" s="126"/>
      <c r="BA939" s="126"/>
      <c r="BB939" s="126"/>
      <c r="BC939" s="126"/>
      <c r="CF939" s="3"/>
    </row>
    <row r="940" spans="1:84" ht="11.25" customHeight="1" thickBo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P940" s="3"/>
      <c r="AQ940" s="127"/>
      <c r="AR940" s="127"/>
      <c r="AS940" s="127"/>
      <c r="AT940" s="127"/>
      <c r="AU940" s="127"/>
      <c r="AV940" s="127"/>
      <c r="AW940" s="127"/>
      <c r="AX940" s="127"/>
      <c r="AY940" s="127"/>
      <c r="AZ940" s="127"/>
      <c r="BA940" s="127"/>
      <c r="BB940" s="127"/>
      <c r="BC940" s="127"/>
      <c r="BD940" s="40"/>
      <c r="BE940" s="40"/>
      <c r="BF940" s="40"/>
      <c r="BG940" s="40"/>
      <c r="BH940" s="40"/>
      <c r="BI940" s="40"/>
      <c r="BJ940" s="40"/>
      <c r="BK940" s="40"/>
      <c r="BL940" s="40"/>
      <c r="BM940" s="40"/>
      <c r="BN940" s="40"/>
      <c r="BO940" s="40"/>
      <c r="BP940" s="40"/>
      <c r="BQ940" s="40"/>
      <c r="BR940" s="40"/>
      <c r="BS940" s="40"/>
      <c r="BT940" s="40"/>
      <c r="BU940" s="40"/>
      <c r="BV940" s="40"/>
      <c r="BW940" s="40"/>
      <c r="BX940" s="40"/>
      <c r="BY940" s="40"/>
      <c r="BZ940" s="40"/>
      <c r="CA940" s="40"/>
      <c r="CB940" s="40"/>
      <c r="CC940" s="40"/>
      <c r="CD940" s="40"/>
      <c r="CE940" s="40"/>
      <c r="CF940" s="3"/>
    </row>
    <row r="941" spans="1:84" ht="11.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P941" s="3"/>
      <c r="AQ941" s="154" t="str">
        <f>CONCATENATE($A915," ",$D915,","," ",$F913)</f>
        <v>Group: 15, Men's Singles</v>
      </c>
      <c r="AR941" s="155"/>
      <c r="AS941" s="155"/>
      <c r="AT941" s="155"/>
      <c r="AU941" s="155"/>
      <c r="AV941" s="155"/>
      <c r="AW941" s="155"/>
      <c r="AX941" s="155"/>
      <c r="AY941" s="155"/>
      <c r="AZ941" s="155"/>
      <c r="BA941" s="155"/>
      <c r="BB941" s="155"/>
      <c r="BC941" s="156"/>
      <c r="BD941" s="163">
        <f>O928</f>
        <v>4</v>
      </c>
      <c r="BE941" s="164"/>
      <c r="BF941" s="183" t="str">
        <f>Q928</f>
        <v>C</v>
      </c>
      <c r="BG941" s="185" t="str">
        <f>IF(VLOOKUP($BF941,$A917:$C923,3,FALSE)=0,"",CONCATENATE(VLOOKUP(VLOOKUP($BF941,$A917:$C923,3,FALSE),Players!$C:$G,4,FALSE)," ",VLOOKUP($BF941,$A917:$C923,3,FALSE)," ",IF(ISERROR(VLOOKUP(VLOOKUP($BF941,$A917:$C923,3,FALSE),Players!$C:$G,5,FALSE)),"()",CONCATENATE("(",VLOOKUP(VLOOKUP($BF941,$A917:$C923,3,FALSE),Players!$C:$G,5,FALSE),")"))))</f>
        <v/>
      </c>
      <c r="BH941" s="186"/>
      <c r="BI941" s="186"/>
      <c r="BJ941" s="186"/>
      <c r="BK941" s="186"/>
      <c r="BL941" s="186"/>
      <c r="BM941" s="186"/>
      <c r="BN941" s="186"/>
      <c r="BO941" s="186"/>
      <c r="BP941" s="186"/>
      <c r="BQ941" s="186"/>
      <c r="BR941" s="186"/>
      <c r="BS941" s="186"/>
      <c r="BT941" s="186"/>
      <c r="BU941" s="187"/>
      <c r="BV941" s="170" t="str">
        <f>IF(R928&lt;&gt;"",R928,"")</f>
        <v/>
      </c>
      <c r="BW941" s="171"/>
      <c r="BX941" s="170" t="str">
        <f>IF(T928&lt;&gt;"",T928,"")</f>
        <v/>
      </c>
      <c r="BY941" s="171"/>
      <c r="BZ941" s="170" t="str">
        <f>IF(V928&lt;&gt;"",V928,"")</f>
        <v/>
      </c>
      <c r="CA941" s="171"/>
      <c r="CB941" s="170" t="str">
        <f>IF(X928&lt;&gt;"",X928,"")</f>
        <v/>
      </c>
      <c r="CC941" s="171"/>
      <c r="CD941" s="170" t="str">
        <f>IF(Z928&lt;&gt;"",Z928,"")</f>
        <v/>
      </c>
      <c r="CE941" s="171"/>
      <c r="CF941" s="174" t="str">
        <f>IF($CD941=$CD943,IF($CB941=$CB943,IF($BZ941&lt;&gt;"",IF($BZ941&gt;$BZ943,"W","L"),""),IF($CB941&gt;$CB943,"W","L")),IF($CD941&gt;$CD943,"W","L"))</f>
        <v/>
      </c>
    </row>
    <row r="942" spans="1:84" ht="11.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P942" s="3"/>
      <c r="AQ942" s="157"/>
      <c r="AR942" s="158"/>
      <c r="AS942" s="158"/>
      <c r="AT942" s="158"/>
      <c r="AU942" s="158"/>
      <c r="AV942" s="158"/>
      <c r="AW942" s="158"/>
      <c r="AX942" s="158"/>
      <c r="AY942" s="158"/>
      <c r="AZ942" s="158"/>
      <c r="BA942" s="158"/>
      <c r="BB942" s="158"/>
      <c r="BC942" s="159"/>
      <c r="BD942" s="165"/>
      <c r="BE942" s="166"/>
      <c r="BF942" s="184"/>
      <c r="BG942" s="188"/>
      <c r="BH942" s="189"/>
      <c r="BI942" s="189"/>
      <c r="BJ942" s="189"/>
      <c r="BK942" s="189"/>
      <c r="BL942" s="189"/>
      <c r="BM942" s="189"/>
      <c r="BN942" s="189"/>
      <c r="BO942" s="189"/>
      <c r="BP942" s="189"/>
      <c r="BQ942" s="189"/>
      <c r="BR942" s="189"/>
      <c r="BS942" s="189"/>
      <c r="BT942" s="189"/>
      <c r="BU942" s="190"/>
      <c r="BV942" s="172"/>
      <c r="BW942" s="173"/>
      <c r="BX942" s="172"/>
      <c r="BY942" s="173"/>
      <c r="BZ942" s="172"/>
      <c r="CA942" s="173"/>
      <c r="CB942" s="172"/>
      <c r="CC942" s="173"/>
      <c r="CD942" s="172"/>
      <c r="CE942" s="173"/>
      <c r="CF942" s="174"/>
    </row>
    <row r="943" spans="1:84" ht="11.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P943" s="3"/>
      <c r="AQ943" s="157"/>
      <c r="AR943" s="158"/>
      <c r="AS943" s="158"/>
      <c r="AT943" s="158"/>
      <c r="AU943" s="158"/>
      <c r="AV943" s="158"/>
      <c r="AW943" s="158"/>
      <c r="AX943" s="158"/>
      <c r="AY943" s="158"/>
      <c r="AZ943" s="158"/>
      <c r="BA943" s="158"/>
      <c r="BB943" s="158"/>
      <c r="BC943" s="159"/>
      <c r="BD943" s="165"/>
      <c r="BE943" s="166"/>
      <c r="BF943" s="175" t="str">
        <f>Q930</f>
        <v>D</v>
      </c>
      <c r="BG943" s="177" t="str">
        <f>IF(VLOOKUP($BF943,$A917:$C923,3,FALSE)=0,"",CONCATENATE(VLOOKUP(VLOOKUP($BF943,$A917:$C923,3,FALSE),Players!$C:$G,4,FALSE)," ",VLOOKUP($BF943,$A917:$C923,3,FALSE)," ",IF(ISERROR(VLOOKUP(VLOOKUP($BF943,$A917:$C923,3,FALSE),Players!$C:$G,5,FALSE)),"()",CONCATENATE("(",VLOOKUP(VLOOKUP($BF943,$A917:$C923,3,FALSE),Players!$C:$G,5,FALSE),")"))))</f>
        <v/>
      </c>
      <c r="BH943" s="178"/>
      <c r="BI943" s="178"/>
      <c r="BJ943" s="178"/>
      <c r="BK943" s="178"/>
      <c r="BL943" s="178"/>
      <c r="BM943" s="178"/>
      <c r="BN943" s="178"/>
      <c r="BO943" s="178"/>
      <c r="BP943" s="178"/>
      <c r="BQ943" s="178"/>
      <c r="BR943" s="178"/>
      <c r="BS943" s="178"/>
      <c r="BT943" s="178"/>
      <c r="BU943" s="179"/>
      <c r="BV943" s="150" t="str">
        <f>IF(R930&lt;&gt;"",R930,"")</f>
        <v/>
      </c>
      <c r="BW943" s="151"/>
      <c r="BX943" s="150" t="str">
        <f>IF(T930&lt;&gt;"",T930,"")</f>
        <v/>
      </c>
      <c r="BY943" s="151"/>
      <c r="BZ943" s="150" t="str">
        <f>IF(V930&lt;&gt;"",V930,"")</f>
        <v/>
      </c>
      <c r="CA943" s="151"/>
      <c r="CB943" s="150" t="str">
        <f>IF(X930&lt;&gt;"",X930,"")</f>
        <v/>
      </c>
      <c r="CC943" s="151"/>
      <c r="CD943" s="150" t="str">
        <f>IF(Z930&lt;&gt;"",Z930,"")</f>
        <v/>
      </c>
      <c r="CE943" s="151"/>
      <c r="CF943" s="174" t="str">
        <f>IF($CF941&lt;&gt;"",IF(CF941="W","L","W"),"")</f>
        <v/>
      </c>
    </row>
    <row r="944" spans="1:84" ht="11.25" customHeight="1" thickBo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P944" s="3"/>
      <c r="AQ944" s="160"/>
      <c r="AR944" s="161"/>
      <c r="AS944" s="161"/>
      <c r="AT944" s="161"/>
      <c r="AU944" s="161"/>
      <c r="AV944" s="161"/>
      <c r="AW944" s="161"/>
      <c r="AX944" s="161"/>
      <c r="AY944" s="161"/>
      <c r="AZ944" s="161"/>
      <c r="BA944" s="161"/>
      <c r="BB944" s="161"/>
      <c r="BC944" s="162"/>
      <c r="BD944" s="167"/>
      <c r="BE944" s="168"/>
      <c r="BF944" s="176"/>
      <c r="BG944" s="180"/>
      <c r="BH944" s="181"/>
      <c r="BI944" s="181"/>
      <c r="BJ944" s="181"/>
      <c r="BK944" s="181"/>
      <c r="BL944" s="181"/>
      <c r="BM944" s="181"/>
      <c r="BN944" s="181"/>
      <c r="BO944" s="181"/>
      <c r="BP944" s="181"/>
      <c r="BQ944" s="181"/>
      <c r="BR944" s="181"/>
      <c r="BS944" s="181"/>
      <c r="BT944" s="181"/>
      <c r="BU944" s="182"/>
      <c r="BV944" s="152"/>
      <c r="BW944" s="153"/>
      <c r="BX944" s="152"/>
      <c r="BY944" s="153"/>
      <c r="BZ944" s="152"/>
      <c r="CA944" s="153"/>
      <c r="CB944" s="152"/>
      <c r="CC944" s="153"/>
      <c r="CD944" s="152"/>
      <c r="CE944" s="153"/>
      <c r="CF944" s="174"/>
    </row>
    <row r="945" spans="1:84" ht="11.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P945" s="3"/>
      <c r="AQ945" s="126"/>
      <c r="AR945" s="126"/>
      <c r="AS945" s="126"/>
      <c r="AT945" s="126"/>
      <c r="AU945" s="126"/>
      <c r="AV945" s="126"/>
      <c r="AW945" s="126"/>
      <c r="AX945" s="126"/>
      <c r="AY945" s="126"/>
      <c r="AZ945" s="126"/>
      <c r="BA945" s="126"/>
      <c r="BB945" s="126"/>
      <c r="BC945" s="126"/>
      <c r="BV945" s="169" t="str">
        <f>IF(CF941&lt;&gt;"",IF(AND(AND(BV941&gt;-1,BV943&gt;-1),OR(BV941&gt;10,BV943&gt;10),ABS(BV941-BV943)&gt;1,IF(OR(BV941&gt;11,BV943&gt;11),ABS(BV941-BV943)=2,TRUE),BV941=INT(BV941),BV943=INT(BV943)),"","Error"),"")</f>
        <v/>
      </c>
      <c r="BW945" s="169"/>
      <c r="BX945" s="169" t="str">
        <f>IF(CF941&lt;&gt;"",IF(AND(AND(BX941&gt;-1,BX943&gt;-1),OR(BX941&gt;10,BX943&gt;10),ABS(BX941-BX943)&gt;1,IF(OR(BX941&gt;11,BX943&gt;11),ABS(BX941-BX943)=2,TRUE),BX941=INT(BX941),BX943=INT(BX943)),"","Error"),"")</f>
        <v/>
      </c>
      <c r="BY945" s="169"/>
      <c r="BZ945" s="169" t="str">
        <f>IF(CF941&lt;&gt;"",IF(AND(AND(BZ941&gt;-1,BZ943&gt;-1),OR(BZ941&gt;10,BZ943&gt;10),ABS(BZ941-BZ943)&gt;1,IF(OR(BZ941&gt;11,BZ943&gt;11),ABS(BZ941-BZ943)=2,TRUE),BZ941=INT(BZ941),BZ943=INT(BZ943)),"","Error"),"")</f>
        <v/>
      </c>
      <c r="CA945" s="169"/>
      <c r="CB945" s="169" t="str">
        <f>IF(AND(CF941&lt;&gt;"",CB941&lt;&gt;""),IF(AND(AND(CB941&gt;-1,CB943&gt;-1),OR(CB941&gt;10,CB943&gt;10),ABS(CB941-CB943)&gt;1,IF(OR(CB941&gt;11,CB943&gt;11),ABS(CB941-CB943)=2,TRUE),CB941=INT(CB941),CB943=INT(CB943)),"","Error"),"")</f>
        <v/>
      </c>
      <c r="CC945" s="169"/>
      <c r="CD945" s="169" t="str">
        <f>IF(AND(CF941&lt;&gt;"",CD941&lt;&gt;""),IF(AND(AND(CD941&gt;-1,CD943&gt;-1),OR(CD941&gt;10,CD943&gt;10),ABS(CD941-CD943)&gt;1,IF(OR(CD941&gt;11,CD943&gt;11),ABS(CD941-CD943)=2,TRUE),CD941=INT(CD941),CD943=INT(CD943)),"","Error"),"")</f>
        <v/>
      </c>
      <c r="CE945" s="169"/>
      <c r="CF945" s="3"/>
    </row>
    <row r="946" spans="1:84" ht="11.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P946" s="3"/>
      <c r="AQ946" s="126"/>
      <c r="AR946" s="126"/>
      <c r="AS946" s="126"/>
      <c r="AT946" s="126"/>
      <c r="AU946" s="126"/>
      <c r="AV946" s="126"/>
      <c r="AW946" s="126"/>
      <c r="AX946" s="126"/>
      <c r="AY946" s="126"/>
      <c r="AZ946" s="126"/>
      <c r="BA946" s="126"/>
      <c r="BB946" s="126"/>
      <c r="BC946" s="126"/>
      <c r="CF946" s="3"/>
    </row>
    <row r="947" spans="1:84" ht="11.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P947" s="3"/>
      <c r="AQ947" s="127"/>
      <c r="AR947" s="127"/>
      <c r="AS947" s="127"/>
      <c r="AT947" s="127"/>
      <c r="AU947" s="127"/>
      <c r="AV947" s="127"/>
      <c r="AW947" s="127"/>
      <c r="AX947" s="127"/>
      <c r="AY947" s="127"/>
      <c r="AZ947" s="127"/>
      <c r="BA947" s="127"/>
      <c r="BB947" s="127"/>
      <c r="BC947" s="127"/>
      <c r="BD947" s="40"/>
      <c r="BE947" s="40"/>
      <c r="BF947" s="40"/>
      <c r="BG947" s="40"/>
      <c r="BH947" s="40"/>
      <c r="BI947" s="40"/>
      <c r="BJ947" s="40"/>
      <c r="BK947" s="40"/>
      <c r="BL947" s="40"/>
      <c r="BM947" s="40"/>
      <c r="BN947" s="40"/>
      <c r="BO947" s="40"/>
      <c r="BP947" s="40"/>
      <c r="BQ947" s="40"/>
      <c r="BR947" s="40"/>
      <c r="BS947" s="40"/>
      <c r="BT947" s="40"/>
      <c r="BU947" s="40"/>
      <c r="BV947" s="40"/>
      <c r="BW947" s="40"/>
      <c r="BX947" s="40"/>
      <c r="BY947" s="40"/>
      <c r="BZ947" s="40"/>
      <c r="CA947" s="40"/>
      <c r="CB947" s="40"/>
      <c r="CC947" s="40"/>
      <c r="CD947" s="40"/>
      <c r="CE947" s="40"/>
      <c r="CF947" s="3"/>
    </row>
    <row r="948" spans="1:84" ht="11.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P948" s="3"/>
      <c r="AQ948" s="128"/>
      <c r="AR948" s="128"/>
      <c r="AS948" s="128"/>
      <c r="AT948" s="128"/>
      <c r="AU948" s="128"/>
      <c r="AV948" s="128"/>
      <c r="AW948" s="128"/>
      <c r="AX948" s="128"/>
      <c r="AY948" s="128"/>
      <c r="AZ948" s="128"/>
      <c r="BA948" s="128"/>
      <c r="BB948" s="128"/>
      <c r="BC948" s="128"/>
      <c r="BD948" s="41"/>
      <c r="BE948" s="41"/>
      <c r="BF948" s="41"/>
      <c r="BG948" s="41"/>
      <c r="BH948" s="41"/>
      <c r="BI948" s="41"/>
      <c r="BJ948" s="41"/>
      <c r="BK948" s="41"/>
      <c r="BL948" s="41"/>
      <c r="BM948" s="41"/>
      <c r="BN948" s="41"/>
      <c r="BO948" s="41"/>
      <c r="BP948" s="41"/>
      <c r="BQ948" s="41"/>
      <c r="BR948" s="41"/>
      <c r="BS948" s="41"/>
      <c r="BT948" s="41"/>
      <c r="BU948" s="41"/>
      <c r="BV948" s="41"/>
      <c r="BW948" s="41"/>
      <c r="BX948" s="41"/>
      <c r="BY948" s="41"/>
      <c r="BZ948" s="41"/>
      <c r="CA948" s="41"/>
      <c r="CB948" s="41"/>
      <c r="CC948" s="41"/>
      <c r="CD948" s="41"/>
      <c r="CE948" s="41"/>
      <c r="CF948" s="3"/>
    </row>
    <row r="949" spans="1:84" ht="11.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P949" s="3"/>
      <c r="AQ949" s="126"/>
      <c r="AR949" s="126"/>
      <c r="AS949" s="126"/>
      <c r="AT949" s="126"/>
      <c r="AU949" s="126"/>
      <c r="AV949" s="126"/>
      <c r="AW949" s="126"/>
      <c r="AX949" s="126"/>
      <c r="AY949" s="126"/>
      <c r="AZ949" s="126"/>
      <c r="BA949" s="126"/>
      <c r="BB949" s="126"/>
      <c r="BC949" s="126"/>
      <c r="CF949" s="3"/>
    </row>
    <row r="950" spans="1:84" ht="11.25" customHeight="1" thickBo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P950" s="3"/>
      <c r="AQ950" s="127"/>
      <c r="AR950" s="127"/>
      <c r="AS950" s="127"/>
      <c r="AT950" s="127"/>
      <c r="AU950" s="127"/>
      <c r="AV950" s="127"/>
      <c r="AW950" s="127"/>
      <c r="AX950" s="127"/>
      <c r="AY950" s="127"/>
      <c r="AZ950" s="127"/>
      <c r="BA950" s="127"/>
      <c r="BB950" s="127"/>
      <c r="BC950" s="127"/>
      <c r="BD950" s="40"/>
      <c r="BE950" s="40"/>
      <c r="BF950" s="40"/>
      <c r="BG950" s="40"/>
      <c r="BH950" s="40"/>
      <c r="BI950" s="40"/>
      <c r="BJ950" s="40"/>
      <c r="BK950" s="40"/>
      <c r="BL950" s="40"/>
      <c r="BM950" s="40"/>
      <c r="BN950" s="40"/>
      <c r="BO950" s="40"/>
      <c r="BP950" s="40"/>
      <c r="BQ950" s="40"/>
      <c r="BR950" s="40"/>
      <c r="BS950" s="40"/>
      <c r="BT950" s="40"/>
      <c r="BU950" s="40"/>
      <c r="BV950" s="40"/>
      <c r="BW950" s="40"/>
      <c r="BX950" s="40"/>
      <c r="BY950" s="40"/>
      <c r="BZ950" s="40"/>
      <c r="CA950" s="40"/>
      <c r="CB950" s="40"/>
      <c r="CC950" s="40"/>
      <c r="CD950" s="40"/>
      <c r="CE950" s="40"/>
      <c r="CF950" s="3"/>
    </row>
    <row r="951" spans="1:84" ht="11.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P951" s="3"/>
      <c r="AQ951" s="154" t="str">
        <f>CONCATENATE($A915," ",$D915,","," ",$F913)</f>
        <v>Group: 15, Men's Singles</v>
      </c>
      <c r="AR951" s="155"/>
      <c r="AS951" s="155"/>
      <c r="AT951" s="155"/>
      <c r="AU951" s="155"/>
      <c r="AV951" s="155"/>
      <c r="AW951" s="155"/>
      <c r="AX951" s="155"/>
      <c r="AY951" s="155"/>
      <c r="AZ951" s="155"/>
      <c r="BA951" s="155"/>
      <c r="BB951" s="155"/>
      <c r="BC951" s="156"/>
      <c r="BD951" s="163">
        <f>O932</f>
        <v>5</v>
      </c>
      <c r="BE951" s="164"/>
      <c r="BF951" s="183" t="str">
        <f>Q932</f>
        <v>A</v>
      </c>
      <c r="BG951" s="185" t="str">
        <f>IF(VLOOKUP($BF951,$A917:$C923,3,FALSE)=0,"",CONCATENATE(VLOOKUP(VLOOKUP($BF951,$A917:$C923,3,FALSE),Players!$C:$G,4,FALSE)," ",VLOOKUP($BF951,$A917:$C923,3,FALSE)," ",IF(ISERROR(VLOOKUP(VLOOKUP($BF951,$A917:$C923,3,FALSE),Players!$C:$G,5,FALSE)),"()",CONCATENATE("(",VLOOKUP(VLOOKUP($BF951,$A917:$C923,3,FALSE),Players!$C:$G,5,FALSE),")"))))</f>
        <v/>
      </c>
      <c r="BH951" s="186"/>
      <c r="BI951" s="186"/>
      <c r="BJ951" s="186"/>
      <c r="BK951" s="186"/>
      <c r="BL951" s="186"/>
      <c r="BM951" s="186"/>
      <c r="BN951" s="186"/>
      <c r="BO951" s="186"/>
      <c r="BP951" s="186"/>
      <c r="BQ951" s="186"/>
      <c r="BR951" s="186"/>
      <c r="BS951" s="186"/>
      <c r="BT951" s="186"/>
      <c r="BU951" s="187"/>
      <c r="BV951" s="170" t="str">
        <f>IF(R932&lt;&gt;"",R932,"")</f>
        <v/>
      </c>
      <c r="BW951" s="171"/>
      <c r="BX951" s="170" t="str">
        <f>IF(T932&lt;&gt;"",T932,"")</f>
        <v/>
      </c>
      <c r="BY951" s="171"/>
      <c r="BZ951" s="170" t="str">
        <f>IF(V932&lt;&gt;"",V932,"")</f>
        <v/>
      </c>
      <c r="CA951" s="171"/>
      <c r="CB951" s="170" t="str">
        <f>IF(X932&lt;&gt;"",X932,"")</f>
        <v/>
      </c>
      <c r="CC951" s="171"/>
      <c r="CD951" s="170" t="str">
        <f>IF(Z932&lt;&gt;"",Z932,"")</f>
        <v/>
      </c>
      <c r="CE951" s="171"/>
      <c r="CF951" s="174" t="str">
        <f>IF($CD951=$CD953,IF($CB951=$CB953,IF($BZ951&lt;&gt;"",IF($BZ951&gt;$BZ953,"W","L"),""),IF($CB951&gt;$CB953,"W","L")),IF($CD951&gt;$CD953,"W","L"))</f>
        <v/>
      </c>
    </row>
    <row r="952" spans="1:84" ht="11.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P952" s="3"/>
      <c r="AQ952" s="157"/>
      <c r="AR952" s="158"/>
      <c r="AS952" s="158"/>
      <c r="AT952" s="158"/>
      <c r="AU952" s="158"/>
      <c r="AV952" s="158"/>
      <c r="AW952" s="158"/>
      <c r="AX952" s="158"/>
      <c r="AY952" s="158"/>
      <c r="AZ952" s="158"/>
      <c r="BA952" s="158"/>
      <c r="BB952" s="158"/>
      <c r="BC952" s="159"/>
      <c r="BD952" s="165"/>
      <c r="BE952" s="166"/>
      <c r="BF952" s="184"/>
      <c r="BG952" s="188"/>
      <c r="BH952" s="189"/>
      <c r="BI952" s="189"/>
      <c r="BJ952" s="189"/>
      <c r="BK952" s="189"/>
      <c r="BL952" s="189"/>
      <c r="BM952" s="189"/>
      <c r="BN952" s="189"/>
      <c r="BO952" s="189"/>
      <c r="BP952" s="189"/>
      <c r="BQ952" s="189"/>
      <c r="BR952" s="189"/>
      <c r="BS952" s="189"/>
      <c r="BT952" s="189"/>
      <c r="BU952" s="190"/>
      <c r="BV952" s="172"/>
      <c r="BW952" s="173"/>
      <c r="BX952" s="172"/>
      <c r="BY952" s="173"/>
      <c r="BZ952" s="172"/>
      <c r="CA952" s="173"/>
      <c r="CB952" s="172"/>
      <c r="CC952" s="173"/>
      <c r="CD952" s="172"/>
      <c r="CE952" s="173"/>
      <c r="CF952" s="174"/>
    </row>
    <row r="953" spans="1:84" ht="11.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P953" s="3"/>
      <c r="AQ953" s="157"/>
      <c r="AR953" s="158"/>
      <c r="AS953" s="158"/>
      <c r="AT953" s="158"/>
      <c r="AU953" s="158"/>
      <c r="AV953" s="158"/>
      <c r="AW953" s="158"/>
      <c r="AX953" s="158"/>
      <c r="AY953" s="158"/>
      <c r="AZ953" s="158"/>
      <c r="BA953" s="158"/>
      <c r="BB953" s="158"/>
      <c r="BC953" s="159"/>
      <c r="BD953" s="165"/>
      <c r="BE953" s="166"/>
      <c r="BF953" s="175" t="str">
        <f>Q934</f>
        <v>D</v>
      </c>
      <c r="BG953" s="177" t="str">
        <f>IF(VLOOKUP($BF953,$A917:$C923,3,FALSE)=0,"",CONCATENATE(VLOOKUP(VLOOKUP($BF953,$A917:$C923,3,FALSE),Players!$C:$G,4,FALSE)," ",VLOOKUP($BF953,$A917:$C923,3,FALSE)," ",IF(ISERROR(VLOOKUP(VLOOKUP($BF953,$A917:$C923,3,FALSE),Players!$C:$G,5,FALSE)),"()",CONCATENATE("(",VLOOKUP(VLOOKUP($BF953,$A917:$C923,3,FALSE),Players!$C:$G,5,FALSE),")"))))</f>
        <v/>
      </c>
      <c r="BH953" s="178"/>
      <c r="BI953" s="178"/>
      <c r="BJ953" s="178"/>
      <c r="BK953" s="178"/>
      <c r="BL953" s="178"/>
      <c r="BM953" s="178"/>
      <c r="BN953" s="178"/>
      <c r="BO953" s="178"/>
      <c r="BP953" s="178"/>
      <c r="BQ953" s="178"/>
      <c r="BR953" s="178"/>
      <c r="BS953" s="178"/>
      <c r="BT953" s="178"/>
      <c r="BU953" s="179"/>
      <c r="BV953" s="150" t="str">
        <f>IF(R934&lt;&gt;"",R934,"")</f>
        <v/>
      </c>
      <c r="BW953" s="151"/>
      <c r="BX953" s="150" t="str">
        <f>IF(T934&lt;&gt;"",T934,"")</f>
        <v/>
      </c>
      <c r="BY953" s="151"/>
      <c r="BZ953" s="150" t="str">
        <f>IF(V934&lt;&gt;"",V934,"")</f>
        <v/>
      </c>
      <c r="CA953" s="151"/>
      <c r="CB953" s="150" t="str">
        <f>IF(X934&lt;&gt;"",X934,"")</f>
        <v/>
      </c>
      <c r="CC953" s="151"/>
      <c r="CD953" s="150" t="str">
        <f>IF(Z934&lt;&gt;"",Z934,"")</f>
        <v/>
      </c>
      <c r="CE953" s="151"/>
      <c r="CF953" s="174" t="str">
        <f>IF($CF951&lt;&gt;"",IF(CF951="W","L","W"),"")</f>
        <v/>
      </c>
    </row>
    <row r="954" spans="1:84" ht="11.25" customHeight="1" thickBo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P954" s="3"/>
      <c r="AQ954" s="160"/>
      <c r="AR954" s="161"/>
      <c r="AS954" s="161"/>
      <c r="AT954" s="161"/>
      <c r="AU954" s="161"/>
      <c r="AV954" s="161"/>
      <c r="AW954" s="161"/>
      <c r="AX954" s="161"/>
      <c r="AY954" s="161"/>
      <c r="AZ954" s="161"/>
      <c r="BA954" s="161"/>
      <c r="BB954" s="161"/>
      <c r="BC954" s="162"/>
      <c r="BD954" s="167"/>
      <c r="BE954" s="168"/>
      <c r="BF954" s="176"/>
      <c r="BG954" s="180"/>
      <c r="BH954" s="181"/>
      <c r="BI954" s="181"/>
      <c r="BJ954" s="181"/>
      <c r="BK954" s="181"/>
      <c r="BL954" s="181"/>
      <c r="BM954" s="181"/>
      <c r="BN954" s="181"/>
      <c r="BO954" s="181"/>
      <c r="BP954" s="181"/>
      <c r="BQ954" s="181"/>
      <c r="BR954" s="181"/>
      <c r="BS954" s="181"/>
      <c r="BT954" s="181"/>
      <c r="BU954" s="182"/>
      <c r="BV954" s="152"/>
      <c r="BW954" s="153"/>
      <c r="BX954" s="152"/>
      <c r="BY954" s="153"/>
      <c r="BZ954" s="152"/>
      <c r="CA954" s="153"/>
      <c r="CB954" s="152"/>
      <c r="CC954" s="153"/>
      <c r="CD954" s="152"/>
      <c r="CE954" s="153"/>
      <c r="CF954" s="174"/>
    </row>
    <row r="955" spans="1:84" ht="11.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P955" s="3"/>
      <c r="AQ955" s="126"/>
      <c r="AR955" s="126"/>
      <c r="AS955" s="126"/>
      <c r="AT955" s="126"/>
      <c r="AU955" s="126"/>
      <c r="AV955" s="126"/>
      <c r="AW955" s="126"/>
      <c r="AX955" s="126"/>
      <c r="AY955" s="126"/>
      <c r="AZ955" s="126"/>
      <c r="BA955" s="126"/>
      <c r="BB955" s="126"/>
      <c r="BC955" s="126"/>
      <c r="BV955" s="169" t="str">
        <f>IF(CF951&lt;&gt;"",IF(AND(AND(BV951&gt;-1,BV953&gt;-1),OR(BV951&gt;10,BV953&gt;10),ABS(BV951-BV953)&gt;1,IF(OR(BV951&gt;11,BV953&gt;11),ABS(BV951-BV953)=2,TRUE),BV951=INT(BV951),BV953=INT(BV953)),"","Error"),"")</f>
        <v/>
      </c>
      <c r="BW955" s="169"/>
      <c r="BX955" s="169" t="str">
        <f>IF(CF951&lt;&gt;"",IF(AND(AND(BX951&gt;-1,BX953&gt;-1),OR(BX951&gt;10,BX953&gt;10),ABS(BX951-BX953)&gt;1,IF(OR(BX951&gt;11,BX953&gt;11),ABS(BX951-BX953)=2,TRUE),BX951=INT(BX951),BX953=INT(BX953)),"","Error"),"")</f>
        <v/>
      </c>
      <c r="BY955" s="169"/>
      <c r="BZ955" s="169" t="str">
        <f>IF(CF951&lt;&gt;"",IF(AND(AND(BZ951&gt;-1,BZ953&gt;-1),OR(BZ951&gt;10,BZ953&gt;10),ABS(BZ951-BZ953)&gt;1,IF(OR(BZ951&gt;11,BZ953&gt;11),ABS(BZ951-BZ953)=2,TRUE),BZ951=INT(BZ951),BZ953=INT(BZ953)),"","Error"),"")</f>
        <v/>
      </c>
      <c r="CA955" s="169"/>
      <c r="CB955" s="169" t="str">
        <f>IF(AND(CF951&lt;&gt;"",CB951&lt;&gt;""),IF(AND(AND(CB951&gt;-1,CB953&gt;-1),OR(CB951&gt;10,CB953&gt;10),ABS(CB951-CB953)&gt;1,IF(OR(CB951&gt;11,CB953&gt;11),ABS(CB951-CB953)=2,TRUE),CB951=INT(CB951),CB953=INT(CB953)),"","Error"),"")</f>
        <v/>
      </c>
      <c r="CC955" s="169"/>
      <c r="CD955" s="169" t="str">
        <f>IF(AND(CF951&lt;&gt;"",CD951&lt;&gt;""),IF(AND(AND(CD951&gt;-1,CD953&gt;-1),OR(CD951&gt;10,CD953&gt;10),ABS(CD951-CD953)&gt;1,IF(OR(CD951&gt;11,CD953&gt;11),ABS(CD951-CD953)=2,TRUE),CD951=INT(CD951),CD953=INT(CD953)),"","Error"),"")</f>
        <v/>
      </c>
      <c r="CE955" s="169"/>
      <c r="CF955" s="3"/>
    </row>
    <row r="956" spans="1:84" ht="11.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P956" s="3"/>
      <c r="AQ956" s="126"/>
      <c r="AR956" s="126"/>
      <c r="AS956" s="126"/>
      <c r="AT956" s="126"/>
      <c r="AU956" s="126"/>
      <c r="AV956" s="126"/>
      <c r="AW956" s="126"/>
      <c r="AX956" s="126"/>
      <c r="AY956" s="126"/>
      <c r="AZ956" s="126"/>
      <c r="BA956" s="126"/>
      <c r="BB956" s="126"/>
      <c r="BC956" s="126"/>
      <c r="CF956" s="3"/>
    </row>
    <row r="957" spans="1:84" ht="11.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P957" s="3"/>
      <c r="AQ957" s="127"/>
      <c r="AR957" s="127"/>
      <c r="AS957" s="127"/>
      <c r="AT957" s="127"/>
      <c r="AU957" s="127"/>
      <c r="AV957" s="127"/>
      <c r="AW957" s="127"/>
      <c r="AX957" s="127"/>
      <c r="AY957" s="127"/>
      <c r="AZ957" s="127"/>
      <c r="BA957" s="127"/>
      <c r="BB957" s="127"/>
      <c r="BC957" s="127"/>
      <c r="BD957" s="40"/>
      <c r="BE957" s="40"/>
      <c r="BF957" s="40"/>
      <c r="BG957" s="40"/>
      <c r="BH957" s="40"/>
      <c r="BI957" s="40"/>
      <c r="BJ957" s="40"/>
      <c r="BK957" s="40"/>
      <c r="BL957" s="40"/>
      <c r="BM957" s="40"/>
      <c r="BN957" s="40"/>
      <c r="BO957" s="40"/>
      <c r="BP957" s="40"/>
      <c r="BQ957" s="40"/>
      <c r="BR957" s="40"/>
      <c r="BS957" s="40"/>
      <c r="BT957" s="40"/>
      <c r="BU957" s="40"/>
      <c r="BV957" s="40"/>
      <c r="BW957" s="40"/>
      <c r="BX957" s="40"/>
      <c r="BY957" s="40"/>
      <c r="BZ957" s="40"/>
      <c r="CA957" s="40"/>
      <c r="CB957" s="40"/>
      <c r="CC957" s="40"/>
      <c r="CD957" s="40"/>
      <c r="CE957" s="40"/>
      <c r="CF957" s="3"/>
    </row>
    <row r="958" spans="1:84" ht="11.25" customHeight="1">
      <c r="A958" s="42"/>
      <c r="R958" s="42"/>
      <c r="S958" s="42"/>
      <c r="W958" s="42"/>
      <c r="X958" s="43"/>
      <c r="Y958" s="43"/>
      <c r="Z958" s="43"/>
      <c r="AA958" s="43"/>
      <c r="AB958" s="3"/>
      <c r="AP958" s="3"/>
      <c r="AQ958" s="128"/>
      <c r="AR958" s="128"/>
      <c r="AS958" s="128"/>
      <c r="AT958" s="128"/>
      <c r="AU958" s="128"/>
      <c r="AV958" s="128"/>
      <c r="AW958" s="128"/>
      <c r="AX958" s="128"/>
      <c r="AY958" s="128"/>
      <c r="AZ958" s="128"/>
      <c r="BA958" s="128"/>
      <c r="BB958" s="128"/>
      <c r="BC958" s="128"/>
      <c r="BD958" s="41"/>
      <c r="BE958" s="41"/>
      <c r="BF958" s="41"/>
      <c r="BG958" s="41"/>
      <c r="BH958" s="41"/>
      <c r="BI958" s="41"/>
      <c r="BJ958" s="41"/>
      <c r="BK958" s="41"/>
      <c r="BL958" s="41"/>
      <c r="BM958" s="41"/>
      <c r="BN958" s="41"/>
      <c r="BO958" s="41"/>
      <c r="BP958" s="41"/>
      <c r="BQ958" s="41"/>
      <c r="BR958" s="41"/>
      <c r="BS958" s="41"/>
      <c r="BT958" s="41"/>
      <c r="BU958" s="41"/>
      <c r="BV958" s="41"/>
      <c r="BW958" s="41"/>
      <c r="BX958" s="41"/>
      <c r="BY958" s="41"/>
      <c r="BZ958" s="41"/>
      <c r="CA958" s="41"/>
      <c r="CB958" s="41"/>
      <c r="CC958" s="41"/>
      <c r="CD958" s="41"/>
      <c r="CE958" s="41"/>
      <c r="CF958" s="3"/>
    </row>
    <row r="959" spans="1:84" ht="11.25" customHeight="1">
      <c r="A959" s="42"/>
      <c r="R959" s="42"/>
      <c r="S959" s="42"/>
      <c r="W959" s="42"/>
      <c r="AA959" s="42"/>
      <c r="AB959" s="3"/>
      <c r="AP959" s="3"/>
      <c r="AQ959" s="126"/>
      <c r="AR959" s="126"/>
      <c r="AS959" s="126"/>
      <c r="AT959" s="126"/>
      <c r="AU959" s="126"/>
      <c r="AV959" s="126"/>
      <c r="AW959" s="126"/>
      <c r="AX959" s="126"/>
      <c r="AY959" s="126"/>
      <c r="AZ959" s="126"/>
      <c r="BA959" s="126"/>
      <c r="BB959" s="126"/>
      <c r="BC959" s="126"/>
      <c r="CF959" s="3"/>
    </row>
    <row r="960" spans="1:84" ht="11.25" customHeight="1" thickBot="1">
      <c r="A960" s="42"/>
      <c r="R960" s="42"/>
      <c r="S960" s="42"/>
      <c r="W960" s="42"/>
      <c r="X960" s="43"/>
      <c r="Y960" s="43"/>
      <c r="Z960" s="43"/>
      <c r="AA960" s="43"/>
      <c r="AB960" s="43"/>
      <c r="AP960" s="3"/>
      <c r="AQ960" s="127"/>
      <c r="AR960" s="127"/>
      <c r="AS960" s="127"/>
      <c r="AT960" s="127"/>
      <c r="AU960" s="127"/>
      <c r="AV960" s="127"/>
      <c r="AW960" s="127"/>
      <c r="AX960" s="127"/>
      <c r="AY960" s="127"/>
      <c r="AZ960" s="127"/>
      <c r="BA960" s="127"/>
      <c r="BB960" s="127"/>
      <c r="BC960" s="127"/>
      <c r="BD960" s="40"/>
      <c r="BE960" s="40"/>
      <c r="BF960" s="40"/>
      <c r="BG960" s="40"/>
      <c r="BH960" s="40"/>
      <c r="BI960" s="40"/>
      <c r="BJ960" s="40"/>
      <c r="BK960" s="40"/>
      <c r="BL960" s="40"/>
      <c r="BM960" s="40"/>
      <c r="BN960" s="40"/>
      <c r="BO960" s="40"/>
      <c r="BP960" s="40"/>
      <c r="BQ960" s="40"/>
      <c r="BR960" s="40"/>
      <c r="BS960" s="40"/>
      <c r="BT960" s="40"/>
      <c r="BU960" s="40"/>
      <c r="BV960" s="40"/>
      <c r="BW960" s="40"/>
      <c r="BX960" s="40"/>
      <c r="BY960" s="40"/>
      <c r="BZ960" s="40"/>
      <c r="CA960" s="40"/>
      <c r="CB960" s="40"/>
      <c r="CC960" s="40"/>
      <c r="CD960" s="40"/>
      <c r="CE960" s="40"/>
      <c r="CF960" s="3"/>
    </row>
    <row r="961" spans="1:84" ht="11.25" customHeight="1">
      <c r="A961" s="2"/>
      <c r="R961" s="42"/>
      <c r="S961" s="42"/>
      <c r="W961" s="42"/>
      <c r="AA961" s="42"/>
      <c r="AB961" s="42"/>
      <c r="AP961" s="3"/>
      <c r="AQ961" s="154" t="str">
        <f>CONCATENATE($A915," ",$D915,","," ",$F913)</f>
        <v>Group: 15, Men's Singles</v>
      </c>
      <c r="AR961" s="155"/>
      <c r="AS961" s="155"/>
      <c r="AT961" s="155"/>
      <c r="AU961" s="155"/>
      <c r="AV961" s="155"/>
      <c r="AW961" s="155"/>
      <c r="AX961" s="155"/>
      <c r="AY961" s="155"/>
      <c r="AZ961" s="155"/>
      <c r="BA961" s="155"/>
      <c r="BB961" s="155"/>
      <c r="BC961" s="156"/>
      <c r="BD961" s="163">
        <f>O936</f>
        <v>6</v>
      </c>
      <c r="BE961" s="164"/>
      <c r="BF961" s="183" t="str">
        <f>Q936</f>
        <v>B</v>
      </c>
      <c r="BG961" s="185" t="str">
        <f>IF(VLOOKUP($BF961,$A917:$C923,3,FALSE)=0,"",CONCATENATE(VLOOKUP(VLOOKUP($BF961,$A917:$C923,3,FALSE),Players!$C:$G,4,FALSE)," ",VLOOKUP($BF961,$A917:$C923,3,FALSE)," ",IF(ISERROR(VLOOKUP(VLOOKUP($BF961,$A917:$C923,3,FALSE),Players!$C:$G,5,FALSE)),"()",CONCATENATE("(",VLOOKUP(VLOOKUP($BF961,$A917:$C923,3,FALSE),Players!$C:$G,5,FALSE),")"))))</f>
        <v/>
      </c>
      <c r="BH961" s="186"/>
      <c r="BI961" s="186"/>
      <c r="BJ961" s="186"/>
      <c r="BK961" s="186"/>
      <c r="BL961" s="186"/>
      <c r="BM961" s="186"/>
      <c r="BN961" s="186"/>
      <c r="BO961" s="186"/>
      <c r="BP961" s="186"/>
      <c r="BQ961" s="186"/>
      <c r="BR961" s="186"/>
      <c r="BS961" s="186"/>
      <c r="BT961" s="186"/>
      <c r="BU961" s="187"/>
      <c r="BV961" s="170" t="str">
        <f>IF(R936&lt;&gt;"",R936,"")</f>
        <v/>
      </c>
      <c r="BW961" s="171"/>
      <c r="BX961" s="170" t="str">
        <f>IF(T936&lt;&gt;"",T936,"")</f>
        <v/>
      </c>
      <c r="BY961" s="171"/>
      <c r="BZ961" s="170" t="str">
        <f>IF(V936&lt;&gt;"",V936,"")</f>
        <v/>
      </c>
      <c r="CA961" s="171"/>
      <c r="CB961" s="170" t="str">
        <f>IF(X936&lt;&gt;"",X936,"")</f>
        <v/>
      </c>
      <c r="CC961" s="171"/>
      <c r="CD961" s="170" t="str">
        <f>IF(Z936&lt;&gt;"",Z936,"")</f>
        <v/>
      </c>
      <c r="CE961" s="171"/>
      <c r="CF961" s="174" t="str">
        <f>IF($CD961=$CD963,IF($CB961=$CB963,IF($BZ961&lt;&gt;"",IF($BZ961&gt;$BZ963,"W","L"),""),IF($CB961&gt;$CB963,"W","L")),IF($CD961&gt;$CD963,"W","L"))</f>
        <v/>
      </c>
    </row>
    <row r="962" spans="1:84" ht="11.25" customHeight="1">
      <c r="R962" s="42"/>
      <c r="S962" s="42"/>
      <c r="W962" s="42"/>
      <c r="X962" s="43"/>
      <c r="Y962" s="43"/>
      <c r="Z962" s="43"/>
      <c r="AA962" s="43"/>
      <c r="AB962" s="43"/>
      <c r="AP962" s="3"/>
      <c r="AQ962" s="157"/>
      <c r="AR962" s="158"/>
      <c r="AS962" s="158"/>
      <c r="AT962" s="158"/>
      <c r="AU962" s="158"/>
      <c r="AV962" s="158"/>
      <c r="AW962" s="158"/>
      <c r="AX962" s="158"/>
      <c r="AY962" s="158"/>
      <c r="AZ962" s="158"/>
      <c r="BA962" s="158"/>
      <c r="BB962" s="158"/>
      <c r="BC962" s="159"/>
      <c r="BD962" s="165"/>
      <c r="BE962" s="166"/>
      <c r="BF962" s="184"/>
      <c r="BG962" s="188"/>
      <c r="BH962" s="189"/>
      <c r="BI962" s="189"/>
      <c r="BJ962" s="189"/>
      <c r="BK962" s="189"/>
      <c r="BL962" s="189"/>
      <c r="BM962" s="189"/>
      <c r="BN962" s="189"/>
      <c r="BO962" s="189"/>
      <c r="BP962" s="189"/>
      <c r="BQ962" s="189"/>
      <c r="BR962" s="189"/>
      <c r="BS962" s="189"/>
      <c r="BT962" s="189"/>
      <c r="BU962" s="190"/>
      <c r="BV962" s="172"/>
      <c r="BW962" s="173"/>
      <c r="BX962" s="172"/>
      <c r="BY962" s="173"/>
      <c r="BZ962" s="172"/>
      <c r="CA962" s="173"/>
      <c r="CB962" s="172"/>
      <c r="CC962" s="173"/>
      <c r="CD962" s="172"/>
      <c r="CE962" s="173"/>
      <c r="CF962" s="174"/>
    </row>
    <row r="963" spans="1:84" ht="11.25" customHeight="1">
      <c r="A963" s="2"/>
      <c r="R963" s="42"/>
      <c r="S963" s="42"/>
      <c r="W963" s="42"/>
      <c r="AA963" s="42"/>
      <c r="AB963" s="42"/>
      <c r="AP963" s="3"/>
      <c r="AQ963" s="157"/>
      <c r="AR963" s="158"/>
      <c r="AS963" s="158"/>
      <c r="AT963" s="158"/>
      <c r="AU963" s="158"/>
      <c r="AV963" s="158"/>
      <c r="AW963" s="158"/>
      <c r="AX963" s="158"/>
      <c r="AY963" s="158"/>
      <c r="AZ963" s="158"/>
      <c r="BA963" s="158"/>
      <c r="BB963" s="158"/>
      <c r="BC963" s="159"/>
      <c r="BD963" s="165"/>
      <c r="BE963" s="166"/>
      <c r="BF963" s="175" t="str">
        <f>Q938</f>
        <v>C</v>
      </c>
      <c r="BG963" s="177" t="str">
        <f>IF(VLOOKUP($BF963,$A917:$C923,3,FALSE)=0,"",CONCATENATE(VLOOKUP(VLOOKUP($BF963,$A917:$C923,3,FALSE),Players!$C:$G,4,FALSE)," ",VLOOKUP($BF963,$A917:$C923,3,FALSE)," ",IF(ISERROR(VLOOKUP(VLOOKUP($BF963,$A917:$C923,3,FALSE),Players!$C:$G,5,FALSE)),"()",CONCATENATE("(",VLOOKUP(VLOOKUP($BF963,$A917:$C923,3,FALSE),Players!$C:$G,5,FALSE),")"))))</f>
        <v/>
      </c>
      <c r="BH963" s="178"/>
      <c r="BI963" s="178"/>
      <c r="BJ963" s="178"/>
      <c r="BK963" s="178"/>
      <c r="BL963" s="178"/>
      <c r="BM963" s="178"/>
      <c r="BN963" s="178"/>
      <c r="BO963" s="178"/>
      <c r="BP963" s="178"/>
      <c r="BQ963" s="178"/>
      <c r="BR963" s="178"/>
      <c r="BS963" s="178"/>
      <c r="BT963" s="178"/>
      <c r="BU963" s="179"/>
      <c r="BV963" s="150" t="str">
        <f>IF(R938&lt;&gt;"",R938,"")</f>
        <v/>
      </c>
      <c r="BW963" s="151"/>
      <c r="BX963" s="150" t="str">
        <f>IF(T938&lt;&gt;"",T938,"")</f>
        <v/>
      </c>
      <c r="BY963" s="151"/>
      <c r="BZ963" s="150" t="str">
        <f>IF(V938&lt;&gt;"",V938,"")</f>
        <v/>
      </c>
      <c r="CA963" s="151"/>
      <c r="CB963" s="150" t="str">
        <f>IF(X938&lt;&gt;"",X938,"")</f>
        <v/>
      </c>
      <c r="CC963" s="151"/>
      <c r="CD963" s="150" t="str">
        <f>IF(Z938&lt;&gt;"",Z938,"")</f>
        <v/>
      </c>
      <c r="CE963" s="151"/>
      <c r="CF963" s="174" t="str">
        <f>IF($CF961&lt;&gt;"",IF(CF961="W","L","W"),"")</f>
        <v/>
      </c>
    </row>
    <row r="964" spans="1:84" ht="11.25" customHeight="1" thickBot="1">
      <c r="A964" s="2"/>
      <c r="R964" s="42"/>
      <c r="S964" s="42"/>
      <c r="W964" s="42"/>
      <c r="X964" s="43"/>
      <c r="Y964" s="43"/>
      <c r="Z964" s="43"/>
      <c r="AA964" s="43"/>
      <c r="AB964" s="43"/>
      <c r="AP964" s="3"/>
      <c r="AQ964" s="160"/>
      <c r="AR964" s="161"/>
      <c r="AS964" s="161"/>
      <c r="AT964" s="161"/>
      <c r="AU964" s="161"/>
      <c r="AV964" s="161"/>
      <c r="AW964" s="161"/>
      <c r="AX964" s="161"/>
      <c r="AY964" s="161"/>
      <c r="AZ964" s="161"/>
      <c r="BA964" s="161"/>
      <c r="BB964" s="161"/>
      <c r="BC964" s="162"/>
      <c r="BD964" s="167"/>
      <c r="BE964" s="168"/>
      <c r="BF964" s="176"/>
      <c r="BG964" s="180"/>
      <c r="BH964" s="181"/>
      <c r="BI964" s="181"/>
      <c r="BJ964" s="181"/>
      <c r="BK964" s="181"/>
      <c r="BL964" s="181"/>
      <c r="BM964" s="181"/>
      <c r="BN964" s="181"/>
      <c r="BO964" s="181"/>
      <c r="BP964" s="181"/>
      <c r="BQ964" s="181"/>
      <c r="BR964" s="181"/>
      <c r="BS964" s="181"/>
      <c r="BT964" s="181"/>
      <c r="BU964" s="182"/>
      <c r="BV964" s="152"/>
      <c r="BW964" s="153"/>
      <c r="BX964" s="152"/>
      <c r="BY964" s="153"/>
      <c r="BZ964" s="152"/>
      <c r="CA964" s="153"/>
      <c r="CB964" s="152"/>
      <c r="CC964" s="153"/>
      <c r="CD964" s="152"/>
      <c r="CE964" s="153"/>
      <c r="CF964" s="174"/>
    </row>
    <row r="965" spans="1:84" ht="11.25" customHeight="1">
      <c r="A965" s="2"/>
      <c r="R965" s="42"/>
      <c r="S965" s="42"/>
      <c r="W965" s="42"/>
      <c r="AA965" s="42"/>
      <c r="AB965" s="42"/>
      <c r="AP965" s="3"/>
      <c r="AQ965" s="126"/>
      <c r="AR965" s="126"/>
      <c r="AS965" s="126"/>
      <c r="AT965" s="126"/>
      <c r="AU965" s="126"/>
      <c r="AV965" s="126"/>
      <c r="AW965" s="126"/>
      <c r="AX965" s="126"/>
      <c r="AY965" s="126"/>
      <c r="AZ965" s="126"/>
      <c r="BA965" s="126"/>
      <c r="BB965" s="126"/>
      <c r="BC965" s="126"/>
      <c r="BV965" s="169" t="str">
        <f>IF(CF961&lt;&gt;"",IF(AND(AND(BV961&gt;-1,BV963&gt;-1),OR(BV961&gt;10,BV963&gt;10),ABS(BV961-BV963)&gt;1,IF(OR(BV961&gt;11,BV963&gt;11),ABS(BV961-BV963)=2,TRUE),BV961=INT(BV961),BV963=INT(BV963)),"","Error"),"")</f>
        <v/>
      </c>
      <c r="BW965" s="169"/>
      <c r="BX965" s="169" t="str">
        <f>IF(CF961&lt;&gt;"",IF(AND(AND(BX961&gt;-1,BX963&gt;-1),OR(BX961&gt;10,BX963&gt;10),ABS(BX961-BX963)&gt;1,IF(OR(BX961&gt;11,BX963&gt;11),ABS(BX961-BX963)=2,TRUE),BX961=INT(BX961),BX963=INT(BX963)),"","Error"),"")</f>
        <v/>
      </c>
      <c r="BY965" s="169"/>
      <c r="BZ965" s="169" t="str">
        <f>IF(CF961&lt;&gt;"",IF(AND(AND(BZ961&gt;-1,BZ963&gt;-1),OR(BZ961&gt;10,BZ963&gt;10),ABS(BZ961-BZ963)&gt;1,IF(OR(BZ961&gt;11,BZ963&gt;11),ABS(BZ961-BZ963)=2,TRUE),BZ961=INT(BZ961),BZ963=INT(BZ963)),"","Error"),"")</f>
        <v/>
      </c>
      <c r="CA965" s="169"/>
      <c r="CB965" s="169" t="str">
        <f>IF(AND(CF961&lt;&gt;"",CB961&lt;&gt;""),IF(AND(AND(CB961&gt;-1,CB963&gt;-1),OR(CB961&gt;10,CB963&gt;10),ABS(CB961-CB963)&gt;1,IF(OR(CB961&gt;11,CB963&gt;11),ABS(CB961-CB963)=2,TRUE),CB961=INT(CB961),CB963=INT(CB963)),"","Error"),"")</f>
        <v/>
      </c>
      <c r="CC965" s="169"/>
      <c r="CD965" s="169" t="str">
        <f>IF(AND(CF961&lt;&gt;"",CD961&lt;&gt;""),IF(AND(AND(CD961&gt;-1,CD963&gt;-1),OR(CD961&gt;10,CD963&gt;10),ABS(CD961-CD963)&gt;1,IF(OR(CD961&gt;11,CD963&gt;11),ABS(CD961-CD963)=2,TRUE),CD961=INT(CD961),CD963=INT(CD963)),"","Error"),"")</f>
        <v/>
      </c>
      <c r="CE965" s="169"/>
      <c r="CF965" s="3"/>
    </row>
    <row r="966" spans="1:84" ht="11.25" customHeight="1">
      <c r="AB966" s="43"/>
      <c r="AP966" s="3"/>
      <c r="AQ966" s="126"/>
      <c r="AR966" s="126"/>
      <c r="AS966" s="126"/>
      <c r="AT966" s="126"/>
      <c r="AU966" s="126"/>
      <c r="AV966" s="126"/>
      <c r="AW966" s="126"/>
      <c r="AX966" s="126"/>
      <c r="AY966" s="126"/>
      <c r="AZ966" s="126"/>
      <c r="BA966" s="126"/>
      <c r="BB966" s="126"/>
      <c r="BC966" s="126"/>
      <c r="CF966" s="3"/>
    </row>
    <row r="967" spans="1:84" ht="11.25" customHeight="1">
      <c r="AB967" s="42"/>
      <c r="AP967" s="3"/>
      <c r="AQ967" s="127"/>
      <c r="AR967" s="127"/>
      <c r="AS967" s="127"/>
      <c r="AT967" s="127"/>
      <c r="AU967" s="127"/>
      <c r="AV967" s="127"/>
      <c r="AW967" s="127"/>
      <c r="AX967" s="127"/>
      <c r="AY967" s="127"/>
      <c r="AZ967" s="127"/>
      <c r="BA967" s="127"/>
      <c r="BB967" s="127"/>
      <c r="BC967" s="127"/>
      <c r="BD967" s="40"/>
      <c r="BE967" s="40"/>
      <c r="BF967" s="40"/>
      <c r="BG967" s="40"/>
      <c r="BH967" s="40"/>
      <c r="BI967" s="40"/>
      <c r="BJ967" s="40"/>
      <c r="BK967" s="40"/>
      <c r="BL967" s="40"/>
      <c r="BM967" s="40"/>
      <c r="BN967" s="40"/>
      <c r="BO967" s="40"/>
      <c r="BP967" s="40"/>
      <c r="BQ967" s="40"/>
      <c r="BR967" s="40"/>
      <c r="BS967" s="40"/>
      <c r="BT967" s="40"/>
      <c r="BU967" s="40"/>
      <c r="BV967" s="40"/>
      <c r="BW967" s="40"/>
      <c r="BX967" s="40"/>
      <c r="BY967" s="40"/>
      <c r="BZ967" s="40"/>
      <c r="CA967" s="40"/>
      <c r="CB967" s="40"/>
      <c r="CC967" s="40"/>
      <c r="CD967" s="40"/>
      <c r="CE967" s="40"/>
      <c r="CF967" s="3"/>
    </row>
    <row r="968" spans="1:84" ht="11.25" customHeight="1">
      <c r="AB968" s="43"/>
      <c r="AP968" s="3"/>
      <c r="AQ968" s="128"/>
      <c r="AR968" s="128"/>
      <c r="AS968" s="128"/>
      <c r="AT968" s="128"/>
      <c r="AU968" s="128"/>
      <c r="AV968" s="128"/>
      <c r="AW968" s="128"/>
      <c r="AX968" s="128"/>
      <c r="AY968" s="128"/>
      <c r="AZ968" s="128"/>
      <c r="BA968" s="128"/>
      <c r="BB968" s="128"/>
      <c r="BC968" s="128"/>
      <c r="BD968" s="41"/>
      <c r="BE968" s="41"/>
      <c r="BF968" s="41"/>
      <c r="BG968" s="41"/>
      <c r="BH968" s="41"/>
      <c r="BI968" s="41"/>
      <c r="BJ968" s="41"/>
      <c r="BK968" s="41"/>
      <c r="BL968" s="41"/>
      <c r="BM968" s="41"/>
      <c r="BN968" s="41"/>
      <c r="BO968" s="41"/>
      <c r="BP968" s="41"/>
      <c r="BQ968" s="41"/>
      <c r="BR968" s="41"/>
      <c r="BS968" s="41"/>
      <c r="BT968" s="41"/>
      <c r="BU968" s="41"/>
      <c r="BV968" s="41"/>
      <c r="BW968" s="41"/>
      <c r="BX968" s="41"/>
      <c r="BY968" s="41"/>
      <c r="BZ968" s="41"/>
      <c r="CA968" s="41"/>
      <c r="CB968" s="41"/>
      <c r="CC968" s="41"/>
      <c r="CD968" s="41"/>
      <c r="CE968" s="41"/>
      <c r="CF968" s="3"/>
    </row>
    <row r="969" spans="1:84" ht="11.25" customHeight="1">
      <c r="AB969" s="42"/>
      <c r="AP969" s="3"/>
      <c r="AQ969" s="126"/>
      <c r="AR969" s="126"/>
      <c r="AS969" s="126"/>
      <c r="AT969" s="126"/>
      <c r="AU969" s="126"/>
      <c r="AV969" s="126"/>
      <c r="AW969" s="126"/>
      <c r="AX969" s="126"/>
      <c r="AY969" s="126"/>
      <c r="AZ969" s="126"/>
      <c r="BA969" s="126"/>
      <c r="BB969" s="126"/>
      <c r="BC969" s="126"/>
      <c r="CF969" s="3"/>
    </row>
    <row r="970" spans="1:84" ht="11.25" customHeight="1">
      <c r="AB970" s="43"/>
      <c r="AP970" s="3"/>
      <c r="AQ970" s="126"/>
      <c r="AR970" s="126"/>
      <c r="AS970" s="126"/>
      <c r="AT970" s="126"/>
      <c r="AU970" s="126"/>
      <c r="AV970" s="126"/>
      <c r="AW970" s="126"/>
      <c r="AX970" s="126"/>
      <c r="AY970" s="126"/>
      <c r="AZ970" s="126"/>
      <c r="BA970" s="126"/>
      <c r="BB970" s="126"/>
      <c r="BC970" s="126"/>
      <c r="CF970" s="3"/>
    </row>
    <row r="971" spans="1:84" ht="11.25" customHeight="1">
      <c r="AB971" s="42"/>
      <c r="AP971" s="3"/>
      <c r="AQ971" s="126"/>
      <c r="AR971" s="126"/>
      <c r="AS971" s="126"/>
      <c r="AT971" s="126"/>
      <c r="AU971" s="126"/>
      <c r="AV971" s="126"/>
      <c r="AW971" s="126"/>
      <c r="AX971" s="126"/>
      <c r="AY971" s="126"/>
      <c r="AZ971" s="126"/>
      <c r="BA971" s="126"/>
      <c r="BB971" s="126"/>
      <c r="BC971" s="126"/>
      <c r="CF971" s="3"/>
    </row>
    <row r="972" spans="1:84" ht="11.25" customHeight="1">
      <c r="AB972" s="43"/>
      <c r="AC972" s="43"/>
      <c r="AD972" s="43"/>
      <c r="AE972" s="43"/>
      <c r="AF972" s="43"/>
      <c r="AG972" s="43"/>
      <c r="AH972" s="43"/>
      <c r="AI972" s="43"/>
      <c r="AJ972" s="43"/>
      <c r="AK972" s="43"/>
      <c r="AL972" s="43"/>
      <c r="AM972" s="43"/>
      <c r="AN972" s="3"/>
      <c r="AO972" s="3"/>
      <c r="AP972" s="3"/>
      <c r="AQ972" s="126"/>
      <c r="AR972" s="126"/>
      <c r="AS972" s="126"/>
      <c r="AT972" s="126"/>
      <c r="AU972" s="126"/>
      <c r="AV972" s="126"/>
      <c r="AW972" s="126"/>
      <c r="AX972" s="126"/>
      <c r="AY972" s="126"/>
      <c r="AZ972" s="126"/>
      <c r="BA972" s="126"/>
      <c r="BB972" s="126"/>
      <c r="BC972" s="126"/>
      <c r="CF972" s="3"/>
    </row>
    <row r="973" spans="1:84" ht="11.25" customHeight="1">
      <c r="AB973" s="42"/>
      <c r="AI973" s="42"/>
      <c r="AJ973" s="42"/>
      <c r="AN973" s="3"/>
      <c r="AO973" s="3"/>
      <c r="AP973" s="3"/>
      <c r="AQ973" s="126"/>
      <c r="AR973" s="126"/>
      <c r="AS973" s="126"/>
      <c r="AT973" s="126"/>
      <c r="AU973" s="126"/>
      <c r="AV973" s="126"/>
      <c r="AW973" s="126"/>
      <c r="AX973" s="126"/>
      <c r="AY973" s="126"/>
      <c r="AZ973" s="126"/>
      <c r="BA973" s="126"/>
      <c r="BB973" s="126"/>
      <c r="BC973" s="126"/>
      <c r="CF973" s="3"/>
    </row>
    <row r="974" spans="1:84" ht="11.25" customHeight="1">
      <c r="AB974" s="43"/>
      <c r="AC974" s="43"/>
      <c r="AD974" s="43"/>
      <c r="AE974" s="43"/>
      <c r="AF974" s="43"/>
      <c r="AG974" s="43"/>
      <c r="AH974" s="43"/>
      <c r="AI974" s="43"/>
      <c r="AJ974" s="43"/>
      <c r="AK974" s="43"/>
      <c r="AL974" s="43"/>
      <c r="AM974" s="43"/>
      <c r="AN974" s="3"/>
      <c r="AO974" s="3"/>
      <c r="AP974" s="3"/>
      <c r="AQ974" s="126"/>
      <c r="AR974" s="126"/>
      <c r="AS974" s="126"/>
      <c r="AT974" s="126"/>
      <c r="AU974" s="126"/>
      <c r="AV974" s="126"/>
      <c r="AW974" s="126"/>
      <c r="AX974" s="126"/>
      <c r="AY974" s="126"/>
      <c r="AZ974" s="126"/>
      <c r="BA974" s="126"/>
      <c r="BB974" s="126"/>
      <c r="BC974" s="126"/>
      <c r="CF974" s="3"/>
    </row>
    <row r="975" spans="1:84" ht="11.25" customHeight="1" thickBot="1">
      <c r="AB975" s="42"/>
      <c r="AI975" s="42"/>
      <c r="AJ975" s="42"/>
      <c r="AN975" s="3"/>
      <c r="AO975" s="3"/>
      <c r="AP975" s="3"/>
      <c r="AQ975" s="126"/>
      <c r="AR975" s="126"/>
      <c r="AS975" s="126"/>
      <c r="AT975" s="126"/>
      <c r="AU975" s="126"/>
      <c r="AV975" s="126"/>
      <c r="AW975" s="126"/>
      <c r="AX975" s="126"/>
      <c r="AY975" s="126"/>
      <c r="AZ975" s="126"/>
      <c r="BA975" s="126"/>
      <c r="BB975" s="126"/>
      <c r="BC975" s="126"/>
      <c r="CF975" s="3"/>
    </row>
    <row r="976" spans="1:84" ht="11.25" customHeight="1">
      <c r="A976" s="259" t="s">
        <v>9</v>
      </c>
      <c r="B976" s="260"/>
      <c r="C976" s="260"/>
      <c r="D976" s="260"/>
      <c r="E976" s="260"/>
      <c r="F976" s="300" t="str">
        <f>Players!$C$1</f>
        <v>Enter Division Name</v>
      </c>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c r="AE976" s="301"/>
      <c r="AF976" s="301"/>
      <c r="AG976" s="301"/>
      <c r="AH976" s="302" t="s">
        <v>10</v>
      </c>
      <c r="AI976" s="303"/>
      <c r="AJ976" s="303"/>
      <c r="AK976" s="306" t="str">
        <f>Players!$G$1</f>
        <v>Enter Date</v>
      </c>
      <c r="AL976" s="307"/>
      <c r="AM976" s="307"/>
      <c r="AN976" s="307"/>
      <c r="AO976" s="308"/>
      <c r="AQ976" s="154" t="str">
        <f>CONCATENATE($A980," ",$D980,","," ",$F978)</f>
        <v>Group: 16, Men's Singles</v>
      </c>
      <c r="AR976" s="155"/>
      <c r="AS976" s="155"/>
      <c r="AT976" s="155"/>
      <c r="AU976" s="155"/>
      <c r="AV976" s="155"/>
      <c r="AW976" s="155"/>
      <c r="AX976" s="155"/>
      <c r="AY976" s="155"/>
      <c r="AZ976" s="155"/>
      <c r="BA976" s="155"/>
      <c r="BB976" s="155"/>
      <c r="BC976" s="156"/>
      <c r="BD976" s="163">
        <f>A993</f>
        <v>1</v>
      </c>
      <c r="BE976" s="164"/>
      <c r="BF976" s="183" t="str">
        <f>C993</f>
        <v>A</v>
      </c>
      <c r="BG976" s="185" t="str">
        <f>IF(VLOOKUP($BF976,$A982:$C988,3,FALSE)=0,"",CONCATENATE(VLOOKUP(VLOOKUP($BF976,$A982:$C988,3,FALSE),Players!$C:$G,4,FALSE)," ",VLOOKUP($BF976,$A982:$C988,3,FALSE)," ",IF(ISERROR(VLOOKUP(VLOOKUP($BF976,$A982:$C988,3,FALSE),Players!$C:$G,5,FALSE)),"()",CONCATENATE("(",VLOOKUP(VLOOKUP($BF976,$A982:$C988,3,FALSE),Players!$C:$G,5,FALSE),")"))))</f>
        <v/>
      </c>
      <c r="BH976" s="186"/>
      <c r="BI976" s="186"/>
      <c r="BJ976" s="186"/>
      <c r="BK976" s="186"/>
      <c r="BL976" s="186"/>
      <c r="BM976" s="186"/>
      <c r="BN976" s="186"/>
      <c r="BO976" s="186"/>
      <c r="BP976" s="186"/>
      <c r="BQ976" s="186"/>
      <c r="BR976" s="186"/>
      <c r="BS976" s="186"/>
      <c r="BT976" s="186"/>
      <c r="BU976" s="187"/>
      <c r="BV976" s="170" t="str">
        <f>IF(D993&lt;&gt;"",D993,"")</f>
        <v/>
      </c>
      <c r="BW976" s="171"/>
      <c r="BX976" s="170" t="str">
        <f>IF(F993&lt;&gt;"",F993,"")</f>
        <v/>
      </c>
      <c r="BY976" s="171"/>
      <c r="BZ976" s="170" t="str">
        <f>IF(H993&lt;&gt;"",H993,"")</f>
        <v/>
      </c>
      <c r="CA976" s="171"/>
      <c r="CB976" s="170" t="str">
        <f>IF(J993&lt;&gt;"",J993,"")</f>
        <v/>
      </c>
      <c r="CC976" s="171"/>
      <c r="CD976" s="170" t="str">
        <f>IF(L993&lt;&gt;"",L993,"")</f>
        <v/>
      </c>
      <c r="CE976" s="171"/>
      <c r="CF976" s="174" t="str">
        <f>IF($CD976=$CD978,IF($CB976=$CB978,IF($BZ976&lt;&gt;"",IF($BZ976&gt;$BZ978,"W","L"),""),IF($CB976&gt;$CB978,"W","L")),IF($CD976&gt;$CD978,"W","L"))</f>
        <v/>
      </c>
    </row>
    <row r="977" spans="1:84" ht="11.25" customHeight="1">
      <c r="A977" s="261"/>
      <c r="B977" s="262"/>
      <c r="C977" s="262"/>
      <c r="D977" s="262"/>
      <c r="E977" s="26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282"/>
      <c r="AF977" s="282"/>
      <c r="AG977" s="282"/>
      <c r="AH977" s="304"/>
      <c r="AI977" s="305"/>
      <c r="AJ977" s="305"/>
      <c r="AK977" s="309"/>
      <c r="AL977" s="309"/>
      <c r="AM977" s="309"/>
      <c r="AN977" s="309"/>
      <c r="AO977" s="310"/>
      <c r="AQ977" s="157"/>
      <c r="AR977" s="158"/>
      <c r="AS977" s="158"/>
      <c r="AT977" s="158"/>
      <c r="AU977" s="158"/>
      <c r="AV977" s="158"/>
      <c r="AW977" s="158"/>
      <c r="AX977" s="158"/>
      <c r="AY977" s="158"/>
      <c r="AZ977" s="158"/>
      <c r="BA977" s="158"/>
      <c r="BB977" s="158"/>
      <c r="BC977" s="159"/>
      <c r="BD977" s="165"/>
      <c r="BE977" s="166"/>
      <c r="BF977" s="184"/>
      <c r="BG977" s="188"/>
      <c r="BH977" s="189"/>
      <c r="BI977" s="189"/>
      <c r="BJ977" s="189"/>
      <c r="BK977" s="189"/>
      <c r="BL977" s="189"/>
      <c r="BM977" s="189"/>
      <c r="BN977" s="189"/>
      <c r="BO977" s="189"/>
      <c r="BP977" s="189"/>
      <c r="BQ977" s="189"/>
      <c r="BR977" s="189"/>
      <c r="BS977" s="189"/>
      <c r="BT977" s="189"/>
      <c r="BU977" s="190"/>
      <c r="BV977" s="172"/>
      <c r="BW977" s="173"/>
      <c r="BX977" s="172"/>
      <c r="BY977" s="173"/>
      <c r="BZ977" s="172"/>
      <c r="CA977" s="173"/>
      <c r="CB977" s="172"/>
      <c r="CC977" s="173"/>
      <c r="CD977" s="172"/>
      <c r="CE977" s="173"/>
      <c r="CF977" s="174"/>
    </row>
    <row r="978" spans="1:84" ht="11.25" customHeight="1">
      <c r="A978" s="266" t="s">
        <v>11</v>
      </c>
      <c r="B978" s="267"/>
      <c r="C978" s="267"/>
      <c r="D978" s="277" t="s">
        <v>12</v>
      </c>
      <c r="E978" s="278"/>
      <c r="F978" s="280" t="str">
        <f>Players!$A$3</f>
        <v>Men's Singles</v>
      </c>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281"/>
      <c r="AF978" s="281"/>
      <c r="AG978" s="281"/>
      <c r="AH978" s="302" t="s">
        <v>13</v>
      </c>
      <c r="AI978" s="303"/>
      <c r="AJ978" s="303"/>
      <c r="AK978" s="311" t="s">
        <v>37</v>
      </c>
      <c r="AL978" s="311"/>
      <c r="AM978" s="311"/>
      <c r="AN978" s="311"/>
      <c r="AO978" s="312"/>
      <c r="AQ978" s="157"/>
      <c r="AR978" s="158"/>
      <c r="AS978" s="158"/>
      <c r="AT978" s="158"/>
      <c r="AU978" s="158"/>
      <c r="AV978" s="158"/>
      <c r="AW978" s="158"/>
      <c r="AX978" s="158"/>
      <c r="AY978" s="158"/>
      <c r="AZ978" s="158"/>
      <c r="BA978" s="158"/>
      <c r="BB978" s="158"/>
      <c r="BC978" s="159"/>
      <c r="BD978" s="165"/>
      <c r="BE978" s="166"/>
      <c r="BF978" s="175" t="str">
        <f>C995</f>
        <v>C</v>
      </c>
      <c r="BG978" s="177" t="str">
        <f>IF(VLOOKUP($BF978,$A982:$C988,3,FALSE)=0,"",CONCATENATE(VLOOKUP(VLOOKUP($BF978,$A982:$C988,3,FALSE),Players!$C:$G,4,FALSE)," ",VLOOKUP($BF978,$A982:$C988,3,FALSE)," ",IF(ISERROR(VLOOKUP(VLOOKUP($BF978,$A982:$C988,3,FALSE),Players!$C:$G,5,FALSE)),"()",CONCATENATE("(",VLOOKUP(VLOOKUP($BF978,$A982:$C988,3,FALSE),Players!$C:$G,5,FALSE),")"))))</f>
        <v/>
      </c>
      <c r="BH978" s="178"/>
      <c r="BI978" s="178"/>
      <c r="BJ978" s="178"/>
      <c r="BK978" s="178"/>
      <c r="BL978" s="178"/>
      <c r="BM978" s="178"/>
      <c r="BN978" s="178"/>
      <c r="BO978" s="178"/>
      <c r="BP978" s="178"/>
      <c r="BQ978" s="178"/>
      <c r="BR978" s="178"/>
      <c r="BS978" s="178"/>
      <c r="BT978" s="178"/>
      <c r="BU978" s="179"/>
      <c r="BV978" s="150" t="str">
        <f>IF(D995&lt;&gt;"",D995,"")</f>
        <v/>
      </c>
      <c r="BW978" s="151"/>
      <c r="BX978" s="150" t="str">
        <f>IF(F995&lt;&gt;"",F995,"")</f>
        <v/>
      </c>
      <c r="BY978" s="151"/>
      <c r="BZ978" s="150" t="str">
        <f>IF(H995&lt;&gt;"",H995,"")</f>
        <v/>
      </c>
      <c r="CA978" s="151"/>
      <c r="CB978" s="150" t="str">
        <f>IF(J995&lt;&gt;"",J995,"")</f>
        <v/>
      </c>
      <c r="CC978" s="151"/>
      <c r="CD978" s="150" t="str">
        <f>IF(L995&lt;&gt;"",L995,"")</f>
        <v/>
      </c>
      <c r="CE978" s="151"/>
      <c r="CF978" s="174" t="str">
        <f>IF($CF976&lt;&gt;"",IF(CF976="W","L","W"),"")</f>
        <v/>
      </c>
    </row>
    <row r="979" spans="1:84" ht="11.25" customHeight="1" thickBot="1">
      <c r="A979" s="275"/>
      <c r="B979" s="276"/>
      <c r="C979" s="276"/>
      <c r="D979" s="279"/>
      <c r="E979" s="279"/>
      <c r="F979" s="282"/>
      <c r="G979" s="282"/>
      <c r="H979" s="282"/>
      <c r="I979" s="282"/>
      <c r="J979" s="282"/>
      <c r="K979" s="282"/>
      <c r="L979" s="282"/>
      <c r="M979" s="282"/>
      <c r="N979" s="282"/>
      <c r="O979" s="282"/>
      <c r="P979" s="282"/>
      <c r="Q979" s="282"/>
      <c r="R979" s="282"/>
      <c r="S979" s="282"/>
      <c r="T979" s="282"/>
      <c r="U979" s="282"/>
      <c r="V979" s="282"/>
      <c r="W979" s="282"/>
      <c r="X979" s="282"/>
      <c r="Y979" s="282"/>
      <c r="Z979" s="282"/>
      <c r="AA979" s="282"/>
      <c r="AB979" s="282"/>
      <c r="AC979" s="282"/>
      <c r="AD979" s="282"/>
      <c r="AE979" s="282"/>
      <c r="AF979" s="282"/>
      <c r="AG979" s="282"/>
      <c r="AH979" s="304"/>
      <c r="AI979" s="305"/>
      <c r="AJ979" s="305"/>
      <c r="AK979" s="313"/>
      <c r="AL979" s="313"/>
      <c r="AM979" s="313"/>
      <c r="AN979" s="313"/>
      <c r="AO979" s="314"/>
      <c r="AQ979" s="160"/>
      <c r="AR979" s="161"/>
      <c r="AS979" s="161"/>
      <c r="AT979" s="161"/>
      <c r="AU979" s="161"/>
      <c r="AV979" s="161"/>
      <c r="AW979" s="161"/>
      <c r="AX979" s="161"/>
      <c r="AY979" s="161"/>
      <c r="AZ979" s="161"/>
      <c r="BA979" s="161"/>
      <c r="BB979" s="161"/>
      <c r="BC979" s="162"/>
      <c r="BD979" s="167"/>
      <c r="BE979" s="168"/>
      <c r="BF979" s="176"/>
      <c r="BG979" s="180"/>
      <c r="BH979" s="181"/>
      <c r="BI979" s="181"/>
      <c r="BJ979" s="181"/>
      <c r="BK979" s="181"/>
      <c r="BL979" s="181"/>
      <c r="BM979" s="181"/>
      <c r="BN979" s="181"/>
      <c r="BO979" s="181"/>
      <c r="BP979" s="181"/>
      <c r="BQ979" s="181"/>
      <c r="BR979" s="181"/>
      <c r="BS979" s="181"/>
      <c r="BT979" s="181"/>
      <c r="BU979" s="182"/>
      <c r="BV979" s="152"/>
      <c r="BW979" s="153"/>
      <c r="BX979" s="152"/>
      <c r="BY979" s="153"/>
      <c r="BZ979" s="152"/>
      <c r="CA979" s="153"/>
      <c r="CB979" s="152"/>
      <c r="CC979" s="153"/>
      <c r="CD979" s="152"/>
      <c r="CE979" s="153"/>
      <c r="CF979" s="174"/>
    </row>
    <row r="980" spans="1:84" ht="11.25" customHeight="1">
      <c r="A980" s="259" t="s">
        <v>15</v>
      </c>
      <c r="B980" s="260"/>
      <c r="C980" s="260"/>
      <c r="D980" s="264">
        <v>16</v>
      </c>
      <c r="E980" s="264"/>
      <c r="F980" s="266" t="s">
        <v>16</v>
      </c>
      <c r="G980" s="267"/>
      <c r="H980" s="267"/>
      <c r="I980" s="283"/>
      <c r="J980" s="284"/>
      <c r="K980" s="285"/>
      <c r="L980" s="285"/>
      <c r="M980" s="285"/>
      <c r="N980" s="271"/>
      <c r="O980" s="271"/>
      <c r="P980" s="271"/>
      <c r="Q980" s="271"/>
      <c r="R980" s="271"/>
      <c r="S980" s="271"/>
      <c r="T980" s="271"/>
      <c r="U980" s="271"/>
      <c r="V980" s="271"/>
      <c r="W980" s="271"/>
      <c r="X980" s="271"/>
      <c r="Y980" s="271"/>
      <c r="Z980" s="271"/>
      <c r="AA980" s="271"/>
      <c r="AB980" s="271"/>
      <c r="AC980" s="272"/>
      <c r="AD980" s="150" t="s">
        <v>17</v>
      </c>
      <c r="AE980" s="270"/>
      <c r="AF980" s="288" t="s">
        <v>18</v>
      </c>
      <c r="AG980" s="270"/>
      <c r="AH980" s="288" t="s">
        <v>19</v>
      </c>
      <c r="AI980" s="270"/>
      <c r="AJ980" s="288" t="s">
        <v>20</v>
      </c>
      <c r="AK980" s="290"/>
      <c r="AL980" s="292" t="s">
        <v>21</v>
      </c>
      <c r="AM980" s="293"/>
      <c r="AN980" s="296" t="s">
        <v>22</v>
      </c>
      <c r="AO980" s="297"/>
      <c r="AQ980" s="126"/>
      <c r="AR980" s="126"/>
      <c r="AS980" s="126"/>
      <c r="AT980" s="126"/>
      <c r="AU980" s="126"/>
      <c r="AV980" s="126"/>
      <c r="AW980" s="126"/>
      <c r="AX980" s="126"/>
      <c r="AY980" s="126"/>
      <c r="AZ980" s="126"/>
      <c r="BA980" s="126"/>
      <c r="BB980" s="126"/>
      <c r="BC980" s="126"/>
      <c r="BV980" s="169" t="str">
        <f>IF(CF976&lt;&gt;"",IF(AND(AND(BV976&gt;-1,BV978&gt;-1),OR(BV976&gt;10,BV978&gt;10),ABS(BV976-BV978)&gt;1,IF(OR(BV976&gt;11,BV978&gt;11),ABS(BV976-BV978)=2,TRUE),BV976=INT(BV976),BV978=INT(BV978)),"","Error"),"")</f>
        <v/>
      </c>
      <c r="BW980" s="169"/>
      <c r="BX980" s="169" t="str">
        <f>IF(CF976&lt;&gt;"",IF(AND(AND(BX976&gt;-1,BX978&gt;-1),OR(BX976&gt;10,BX978&gt;10),ABS(BX976-BX978)&gt;1,IF(OR(BX976&gt;11,BX978&gt;11),ABS(BX976-BX978)=2,TRUE),BX976=INT(BX976),BX978=INT(BX978)),"","Error"),"")</f>
        <v/>
      </c>
      <c r="BY980" s="169"/>
      <c r="BZ980" s="169" t="str">
        <f>IF(CF976&lt;&gt;"",IF(AND(AND(BZ976&gt;-1,BZ978&gt;-1),OR(BZ976&gt;10,BZ978&gt;10),ABS(BZ976-BZ978)&gt;1,IF(OR(BZ976&gt;11,BZ978&gt;11),ABS(BZ976-BZ978)=2,TRUE),BZ976=INT(BZ976),BZ978=INT(BZ978)),"","Error"),"")</f>
        <v/>
      </c>
      <c r="CA980" s="169"/>
      <c r="CB980" s="169" t="str">
        <f>IF(AND(CF976&lt;&gt;"",CB976&lt;&gt;""),IF(AND(AND(CB976&gt;-1,CB978&gt;-1),OR(CB976&gt;10,CB978&gt;10),ABS(CB976-CB978)&gt;1,IF(OR(CB976&gt;11,CB978&gt;11),ABS(CB976-CB978)=2,TRUE),CB976=INT(CB976),CB978=INT(CB978)),"","Error"),"")</f>
        <v/>
      </c>
      <c r="CC980" s="169"/>
      <c r="CD980" s="169" t="str">
        <f>IF(AND(CF976&lt;&gt;"",CD976&lt;&gt;""),IF(AND(AND(CD976&gt;-1,CD978&gt;-1),OR(CD976&gt;10,CD978&gt;10),ABS(CD976-CD978)&gt;1,IF(OR(CD976&gt;11,CD978&gt;11),ABS(CD976-CD978)=2,TRUE),CD976=INT(CD976),CD978=INT(CD978)),"","Error"),"")</f>
        <v/>
      </c>
      <c r="CE980" s="169"/>
    </row>
    <row r="981" spans="1:84" ht="11.25" customHeight="1" thickBot="1">
      <c r="A981" s="261"/>
      <c r="B981" s="262"/>
      <c r="C981" s="263"/>
      <c r="D981" s="265"/>
      <c r="E981" s="265"/>
      <c r="F981" s="268"/>
      <c r="G981" s="269"/>
      <c r="H981" s="269"/>
      <c r="I981" s="286"/>
      <c r="J981" s="286"/>
      <c r="K981" s="287"/>
      <c r="L981" s="287"/>
      <c r="M981" s="287"/>
      <c r="N981" s="273"/>
      <c r="O981" s="273"/>
      <c r="P981" s="273"/>
      <c r="Q981" s="273"/>
      <c r="R981" s="273"/>
      <c r="S981" s="273"/>
      <c r="T981" s="273"/>
      <c r="U981" s="273"/>
      <c r="V981" s="273"/>
      <c r="W981" s="273"/>
      <c r="X981" s="273"/>
      <c r="Y981" s="273"/>
      <c r="Z981" s="273"/>
      <c r="AA981" s="273"/>
      <c r="AB981" s="273"/>
      <c r="AC981" s="274"/>
      <c r="AD981" s="194"/>
      <c r="AE981" s="195"/>
      <c r="AF981" s="289"/>
      <c r="AG981" s="195"/>
      <c r="AH981" s="289"/>
      <c r="AI981" s="195"/>
      <c r="AJ981" s="289"/>
      <c r="AK981" s="291"/>
      <c r="AL981" s="294"/>
      <c r="AM981" s="295"/>
      <c r="AN981" s="298"/>
      <c r="AO981" s="299"/>
      <c r="AQ981" s="126"/>
      <c r="AR981" s="126"/>
      <c r="AS981" s="126"/>
      <c r="AT981" s="126"/>
      <c r="AU981" s="126"/>
      <c r="AV981" s="126"/>
      <c r="AW981" s="126"/>
      <c r="AX981" s="126"/>
      <c r="AY981" s="126"/>
      <c r="AZ981" s="126"/>
      <c r="BA981" s="126"/>
      <c r="BB981" s="126"/>
      <c r="BC981" s="126"/>
    </row>
    <row r="982" spans="1:84" ht="11.25" customHeight="1">
      <c r="A982" s="210" t="str">
        <f>AD980</f>
        <v>A</v>
      </c>
      <c r="B982" s="211"/>
      <c r="C982" s="214"/>
      <c r="D982" s="215"/>
      <c r="E982" s="215"/>
      <c r="F982" s="215"/>
      <c r="G982" s="215"/>
      <c r="H982" s="215"/>
      <c r="I982" s="215"/>
      <c r="J982" s="215"/>
      <c r="K982" s="215"/>
      <c r="L982" s="215"/>
      <c r="M982" s="215"/>
      <c r="N982" s="215"/>
      <c r="O982" s="215"/>
      <c r="P982" s="215"/>
      <c r="Q982" s="215"/>
      <c r="R982" s="215"/>
      <c r="S982" s="215"/>
      <c r="T982" s="215"/>
      <c r="U982" s="215"/>
      <c r="V982" s="215"/>
      <c r="W982" s="215"/>
      <c r="X982" s="215"/>
      <c r="Y982" s="215"/>
      <c r="Z982" s="215"/>
      <c r="AA982" s="215"/>
      <c r="AB982" s="215"/>
      <c r="AC982" s="216"/>
      <c r="AD982" s="250"/>
      <c r="AE982" s="229"/>
      <c r="AF982" s="252" t="str">
        <f>IF($D978="1P",IF(Z997=Z999,IF(X997=X999,IF(V997&lt;&gt;"",IF(V997&gt;V999,"W","L"),""),IF(X997&gt;X999,"W","L")),IF(Z997&gt;Z999,"W","L")),IF(L1001=L1003,IF(J1001=J1003,IF(H1001&lt;&gt;"",IF(H1001&gt;H1003,"W","L"),""),IF(J1001&gt;J1003,"W","L")),IF(L1001&gt;L1003,"W","L")))</f>
        <v/>
      </c>
      <c r="AG982" s="253"/>
      <c r="AH982" s="252" t="str">
        <f>IF($D978="1P",IF(L1001=L1003,IF(J1001=J1003,IF(H1001&lt;&gt;"",IF(H1001&gt;H1003,"W","L"),""),IF(J1001&gt;J1003,"W","L")),IF(L1001&gt;L1003,"W","L")),IF(L993=L995,IF(J993=J995,IF(H993&lt;&gt;"",IF(H993&gt;H995,"W","L"),""),IF(J993&gt;J995,"W","L")),IF(L993&gt;L995,"W","L")))</f>
        <v/>
      </c>
      <c r="AI982" s="253"/>
      <c r="AJ982" s="252" t="str">
        <f>IF($D978="1P",IF(L993=L995,IF(J993=J995,IF(H993&lt;&gt;"",IF(H993&gt;H995,"W","L"),""),IF(J993&gt;J995,"W","L")),IF(L993&gt;L995,"W","L")),IF(Z997=Z999,IF(X997=X999,IF(V997&lt;&gt;"",IF(V997&gt;V999,"W","L"),""),IF(X997&gt;X999,"W","L")),IF(Z997&gt;Z999,"W","L")))</f>
        <v/>
      </c>
      <c r="AK982" s="253"/>
      <c r="AL982" s="254" t="str">
        <f>IF(OR(COUNTIF(AD982:AJ982,"W"),COUNTIF(AD982:AJ982,"L")),COUNTIF(AD982:AJ982,"W")*2+COUNTIF(AD982:AJ982,"L"),"")</f>
        <v/>
      </c>
      <c r="AM982" s="255"/>
      <c r="AN982" s="256" t="str">
        <f>IF(AL982&lt;&gt;"",RANK(AL982,AL982:AL988,0),"")</f>
        <v/>
      </c>
      <c r="AO982" s="257"/>
      <c r="AQ982" s="127"/>
      <c r="AR982" s="127"/>
      <c r="AS982" s="127"/>
      <c r="AT982" s="127"/>
      <c r="AU982" s="127"/>
      <c r="AV982" s="127"/>
      <c r="AW982" s="127"/>
      <c r="AX982" s="127"/>
      <c r="AY982" s="127"/>
      <c r="AZ982" s="127"/>
      <c r="BA982" s="127"/>
      <c r="BB982" s="127"/>
      <c r="BC982" s="127"/>
      <c r="BD982" s="40"/>
      <c r="BE982" s="40"/>
      <c r="BF982" s="40"/>
      <c r="BG982" s="40"/>
      <c r="BH982" s="40"/>
      <c r="BI982" s="40"/>
      <c r="BJ982" s="40"/>
      <c r="BK982" s="40"/>
      <c r="BL982" s="40"/>
      <c r="BM982" s="40"/>
      <c r="BN982" s="40"/>
      <c r="BO982" s="40"/>
      <c r="BP982" s="40"/>
      <c r="BQ982" s="40"/>
      <c r="BR982" s="40"/>
      <c r="BS982" s="40"/>
      <c r="BT982" s="40"/>
      <c r="BU982" s="40"/>
      <c r="BV982" s="40"/>
      <c r="BW982" s="40"/>
      <c r="BX982" s="40"/>
      <c r="BY982" s="40"/>
      <c r="BZ982" s="40"/>
      <c r="CA982" s="40"/>
      <c r="CB982" s="40"/>
      <c r="CC982" s="40"/>
      <c r="CD982" s="40"/>
      <c r="CE982" s="40"/>
      <c r="CF982" s="40"/>
    </row>
    <row r="983" spans="1:84" ht="11.25" customHeight="1">
      <c r="A983" s="212"/>
      <c r="B983" s="213"/>
      <c r="C983" s="217"/>
      <c r="D983" s="218"/>
      <c r="E983" s="218"/>
      <c r="F983" s="218"/>
      <c r="G983" s="218"/>
      <c r="H983" s="218"/>
      <c r="I983" s="218"/>
      <c r="J983" s="218"/>
      <c r="K983" s="218"/>
      <c r="L983" s="218"/>
      <c r="M983" s="218"/>
      <c r="N983" s="218"/>
      <c r="O983" s="218"/>
      <c r="P983" s="218"/>
      <c r="Q983" s="218"/>
      <c r="R983" s="218"/>
      <c r="S983" s="218"/>
      <c r="T983" s="218"/>
      <c r="U983" s="218"/>
      <c r="V983" s="218"/>
      <c r="W983" s="218"/>
      <c r="X983" s="218"/>
      <c r="Y983" s="218"/>
      <c r="Z983" s="218"/>
      <c r="AA983" s="218"/>
      <c r="AB983" s="218"/>
      <c r="AC983" s="219"/>
      <c r="AD983" s="251"/>
      <c r="AE983" s="236"/>
      <c r="AF983" s="234"/>
      <c r="AG983" s="233"/>
      <c r="AH983" s="234"/>
      <c r="AI983" s="233"/>
      <c r="AJ983" s="234"/>
      <c r="AK983" s="233"/>
      <c r="AL983" s="241"/>
      <c r="AM983" s="240"/>
      <c r="AN983" s="258"/>
      <c r="AO983" s="243"/>
      <c r="AQ983" s="128"/>
      <c r="AR983" s="128"/>
      <c r="AS983" s="128"/>
      <c r="AT983" s="128"/>
      <c r="AU983" s="128"/>
      <c r="AV983" s="128"/>
      <c r="AW983" s="128"/>
      <c r="AX983" s="128"/>
      <c r="AY983" s="128"/>
      <c r="AZ983" s="128"/>
      <c r="BA983" s="128"/>
      <c r="BB983" s="128"/>
      <c r="BC983" s="128"/>
      <c r="BD983" s="41"/>
      <c r="BE983" s="41"/>
      <c r="BF983" s="41"/>
      <c r="BG983" s="41"/>
      <c r="BH983" s="41"/>
      <c r="BI983" s="41"/>
      <c r="BJ983" s="41"/>
      <c r="BK983" s="41"/>
      <c r="BL983" s="41"/>
      <c r="BM983" s="41"/>
      <c r="BN983" s="41"/>
      <c r="BO983" s="41"/>
      <c r="BP983" s="41"/>
      <c r="BQ983" s="41"/>
      <c r="BR983" s="41"/>
      <c r="BS983" s="41"/>
      <c r="BT983" s="41"/>
      <c r="BU983" s="41"/>
      <c r="BV983" s="41"/>
      <c r="BW983" s="41"/>
      <c r="BX983" s="41"/>
      <c r="BY983" s="41"/>
      <c r="BZ983" s="41"/>
      <c r="CA983" s="41"/>
      <c r="CB983" s="41"/>
      <c r="CC983" s="41"/>
      <c r="CD983" s="41"/>
      <c r="CE983" s="41"/>
      <c r="CF983" s="41"/>
    </row>
    <row r="984" spans="1:84" ht="11.25" customHeight="1">
      <c r="A984" s="210" t="str">
        <f>AF980</f>
        <v>B</v>
      </c>
      <c r="B984" s="211"/>
      <c r="C984" s="214"/>
      <c r="D984" s="215"/>
      <c r="E984" s="215"/>
      <c r="F984" s="215"/>
      <c r="G984" s="215"/>
      <c r="H984" s="215"/>
      <c r="I984" s="215"/>
      <c r="J984" s="215"/>
      <c r="K984" s="215"/>
      <c r="L984" s="215"/>
      <c r="M984" s="215"/>
      <c r="N984" s="215"/>
      <c r="O984" s="215"/>
      <c r="P984" s="215"/>
      <c r="Q984" s="215"/>
      <c r="R984" s="215"/>
      <c r="S984" s="215"/>
      <c r="T984" s="215"/>
      <c r="U984" s="215"/>
      <c r="V984" s="215"/>
      <c r="W984" s="215"/>
      <c r="X984" s="215"/>
      <c r="Y984" s="215"/>
      <c r="Z984" s="215"/>
      <c r="AA984" s="215"/>
      <c r="AB984" s="215"/>
      <c r="AC984" s="216"/>
      <c r="AD984" s="220" t="str">
        <f>IF(AF982&lt;&gt;"",IF(AF982="W","L","W"),"")</f>
        <v/>
      </c>
      <c r="AE984" s="221"/>
      <c r="AF984" s="228"/>
      <c r="AG984" s="229"/>
      <c r="AH984" s="227" t="str">
        <f>IF($D978="1P",IF(L997=L999,IF(J997=J999,IF(H997&lt;&gt;"",IF(H997&gt;H999,"W","L"),""),IF(J997&gt;J999,"W","L")),IF(L997&gt;L999,"W","L")),IF(Z1001=Z1003,IF(X1001=X1003,IF(V1001&lt;&gt;"",IF(V1001&gt;V1003,"W","L"),""),IF(X1001&gt;X1003,"W","L")),IF(Z1001&gt;Z1003,"W","L")))</f>
        <v/>
      </c>
      <c r="AI984" s="221"/>
      <c r="AJ984" s="227" t="str">
        <f>IF($D978="1P",IF(Z993=Z995,IF(X993=X995,IF(V993&lt;&gt;"",IF(V993&gt;V995,"W","L"),""),IF(X993&gt;X995,"W","L")),IF(Z993&gt;Z995,"W","L")),IF(L997=L999,IF(J997=J999,IF(H997&lt;&gt;"",IF(H997&gt;H999,"W","L"),""),IF(J997&gt;J999,"W","L")),IF(L997&gt;L999,"W","L")))</f>
        <v/>
      </c>
      <c r="AK984" s="237"/>
      <c r="AL984" s="239" t="str">
        <f>IF(OR(COUNTIF(AD984:AJ984,"W"),COUNTIF(AD984:AJ984,"L")),COUNTIF(AD984:AJ984,"W")*2+COUNTIF(AD984:AJ984,"L"),"")</f>
        <v/>
      </c>
      <c r="AM984" s="240"/>
      <c r="AN984" s="242" t="str">
        <f>IF(AL984&lt;&gt;"",RANK(AL984,AL982:AL988,0),"")</f>
        <v/>
      </c>
      <c r="AO984" s="243"/>
      <c r="AQ984" s="126"/>
      <c r="AR984" s="126"/>
      <c r="AS984" s="126"/>
      <c r="AT984" s="126"/>
      <c r="AU984" s="126"/>
      <c r="AV984" s="126"/>
      <c r="AW984" s="126"/>
      <c r="AX984" s="126"/>
      <c r="AY984" s="126"/>
      <c r="AZ984" s="126"/>
      <c r="BA984" s="126"/>
      <c r="BB984" s="126"/>
      <c r="BC984" s="126"/>
    </row>
    <row r="985" spans="1:84" ht="11.25" customHeight="1" thickBot="1">
      <c r="A985" s="212"/>
      <c r="B985" s="213"/>
      <c r="C985" s="217"/>
      <c r="D985" s="218"/>
      <c r="E985" s="218"/>
      <c r="F985" s="218"/>
      <c r="G985" s="218"/>
      <c r="H985" s="218"/>
      <c r="I985" s="218"/>
      <c r="J985" s="218"/>
      <c r="K985" s="218"/>
      <c r="L985" s="218"/>
      <c r="M985" s="218"/>
      <c r="N985" s="218"/>
      <c r="O985" s="218"/>
      <c r="P985" s="218"/>
      <c r="Q985" s="218"/>
      <c r="R985" s="218"/>
      <c r="S985" s="218"/>
      <c r="T985" s="218"/>
      <c r="U985" s="218"/>
      <c r="V985" s="218"/>
      <c r="W985" s="218"/>
      <c r="X985" s="218"/>
      <c r="Y985" s="218"/>
      <c r="Z985" s="218"/>
      <c r="AA985" s="218"/>
      <c r="AB985" s="218"/>
      <c r="AC985" s="219"/>
      <c r="AD985" s="232"/>
      <c r="AE985" s="233"/>
      <c r="AF985" s="235"/>
      <c r="AG985" s="236"/>
      <c r="AH985" s="234"/>
      <c r="AI985" s="233"/>
      <c r="AJ985" s="234"/>
      <c r="AK985" s="238"/>
      <c r="AL985" s="241"/>
      <c r="AM985" s="240"/>
      <c r="AN985" s="258"/>
      <c r="AO985" s="243"/>
      <c r="AQ985" s="127"/>
      <c r="AR985" s="127"/>
      <c r="AS985" s="127"/>
      <c r="AT985" s="127"/>
      <c r="AU985" s="127"/>
      <c r="AV985" s="127"/>
      <c r="AW985" s="127"/>
      <c r="AX985" s="127"/>
      <c r="AY985" s="127"/>
      <c r="AZ985" s="127"/>
      <c r="BA985" s="127"/>
      <c r="BB985" s="127"/>
      <c r="BC985" s="127"/>
      <c r="BD985" s="40"/>
      <c r="BE985" s="40"/>
      <c r="BF985" s="40"/>
      <c r="BG985" s="40"/>
      <c r="BH985" s="40"/>
      <c r="BI985" s="40"/>
      <c r="BJ985" s="40"/>
      <c r="BK985" s="40"/>
      <c r="BL985" s="40"/>
      <c r="BM985" s="40"/>
      <c r="BN985" s="40"/>
      <c r="BO985" s="40"/>
      <c r="BP985" s="40"/>
      <c r="BQ985" s="40"/>
      <c r="BR985" s="40"/>
      <c r="BS985" s="40"/>
      <c r="BT985" s="40"/>
      <c r="BU985" s="40"/>
      <c r="BV985" s="40"/>
      <c r="BW985" s="40"/>
      <c r="BX985" s="40"/>
      <c r="BY985" s="40"/>
      <c r="BZ985" s="40"/>
      <c r="CA985" s="40"/>
      <c r="CB985" s="40"/>
      <c r="CC985" s="40"/>
      <c r="CD985" s="40"/>
      <c r="CE985" s="40"/>
    </row>
    <row r="986" spans="1:84" ht="11.25" customHeight="1">
      <c r="A986" s="210" t="str">
        <f>AH980</f>
        <v>C</v>
      </c>
      <c r="B986" s="211"/>
      <c r="C986" s="214"/>
      <c r="D986" s="215"/>
      <c r="E986" s="215"/>
      <c r="F986" s="215"/>
      <c r="G986" s="215"/>
      <c r="H986" s="215"/>
      <c r="I986" s="215"/>
      <c r="J986" s="215"/>
      <c r="K986" s="215"/>
      <c r="L986" s="215"/>
      <c r="M986" s="215"/>
      <c r="N986" s="215"/>
      <c r="O986" s="215"/>
      <c r="P986" s="215"/>
      <c r="Q986" s="215"/>
      <c r="R986" s="215"/>
      <c r="S986" s="215"/>
      <c r="T986" s="215"/>
      <c r="U986" s="215"/>
      <c r="V986" s="215"/>
      <c r="W986" s="215"/>
      <c r="X986" s="215"/>
      <c r="Y986" s="215"/>
      <c r="Z986" s="215"/>
      <c r="AA986" s="215"/>
      <c r="AB986" s="215"/>
      <c r="AC986" s="216"/>
      <c r="AD986" s="220" t="str">
        <f>IF(AH982&lt;&gt;"",IF(AH982="W","L","W"),"")</f>
        <v/>
      </c>
      <c r="AE986" s="221"/>
      <c r="AF986" s="227" t="str">
        <f>IF(AH984&lt;&gt;"",IF(AH984="W","L","W"),"")</f>
        <v/>
      </c>
      <c r="AG986" s="221"/>
      <c r="AH986" s="228"/>
      <c r="AI986" s="229"/>
      <c r="AJ986" s="227" t="str">
        <f>IF($D978="1P",IF(Z1001=Z1003,IF(X1001=X1003,IF(V1001&lt;&gt;"",IF(V1001&gt;V1003,"W","L"),""),IF(X1001&gt;X1003,"W","L")),IF(Z1001&gt;Z1003,"W","L")),IF(Z993=Z995,IF(X993=X995,IF(V993&lt;&gt;"",IF(V993&gt;V995,"W","L"),""),IF(X993&gt;X995,"W","L")),IF(Z993&gt;Z995,"W","L")))</f>
        <v/>
      </c>
      <c r="AK986" s="237"/>
      <c r="AL986" s="239" t="str">
        <f>IF(OR(COUNTIF(AD986:AJ986,"W"),COUNTIF(AD986:AJ986,"L")),COUNTIF(AD986:AJ986,"W")*2+COUNTIF(AD986:AJ986,"L"),"")</f>
        <v/>
      </c>
      <c r="AM986" s="240"/>
      <c r="AN986" s="242" t="str">
        <f>IF(AL986&lt;&gt;"",RANK(AL986,AL982:AL988,0),"")</f>
        <v/>
      </c>
      <c r="AO986" s="243"/>
      <c r="AQ986" s="154" t="str">
        <f>CONCATENATE($A980," ",$D980,","," ",$F978)</f>
        <v>Group: 16, Men's Singles</v>
      </c>
      <c r="AR986" s="155"/>
      <c r="AS986" s="155"/>
      <c r="AT986" s="155"/>
      <c r="AU986" s="155"/>
      <c r="AV986" s="155"/>
      <c r="AW986" s="155"/>
      <c r="AX986" s="155"/>
      <c r="AY986" s="155"/>
      <c r="AZ986" s="155"/>
      <c r="BA986" s="155"/>
      <c r="BB986" s="155"/>
      <c r="BC986" s="156"/>
      <c r="BD986" s="163">
        <f>A997</f>
        <v>2</v>
      </c>
      <c r="BE986" s="164"/>
      <c r="BF986" s="183" t="str">
        <f>C997</f>
        <v>B</v>
      </c>
      <c r="BG986" s="185" t="str">
        <f>IF(VLOOKUP($BF986,$A982:$C988,3,FALSE)=0,"",CONCATENATE(VLOOKUP(VLOOKUP($BF986,$A982:$C988,3,FALSE),Players!$C:$G,4,FALSE)," ",VLOOKUP($BF986,$A982:$C988,3,FALSE)," ",IF(ISERROR(VLOOKUP(VLOOKUP($BF986,$A982:$C988,3,FALSE),Players!$C:$G,5,FALSE)),"()",CONCATENATE("(",VLOOKUP(VLOOKUP($BF986,$A982:$C988,3,FALSE),Players!$C:$G,5,FALSE),")"))))</f>
        <v/>
      </c>
      <c r="BH986" s="186"/>
      <c r="BI986" s="186"/>
      <c r="BJ986" s="186"/>
      <c r="BK986" s="186"/>
      <c r="BL986" s="186"/>
      <c r="BM986" s="186"/>
      <c r="BN986" s="186"/>
      <c r="BO986" s="186"/>
      <c r="BP986" s="186"/>
      <c r="BQ986" s="186"/>
      <c r="BR986" s="186"/>
      <c r="BS986" s="186"/>
      <c r="BT986" s="186"/>
      <c r="BU986" s="187"/>
      <c r="BV986" s="170" t="str">
        <f>IF(D997&lt;&gt;"",D997,"")</f>
        <v/>
      </c>
      <c r="BW986" s="171"/>
      <c r="BX986" s="170" t="str">
        <f>IF(F997&lt;&gt;"",F997,"")</f>
        <v/>
      </c>
      <c r="BY986" s="171"/>
      <c r="BZ986" s="170" t="str">
        <f>IF(H997&lt;&gt;"",H997,"")</f>
        <v/>
      </c>
      <c r="CA986" s="171"/>
      <c r="CB986" s="170" t="str">
        <f>IF(J997&lt;&gt;"",J997,"")</f>
        <v/>
      </c>
      <c r="CC986" s="171"/>
      <c r="CD986" s="170" t="str">
        <f>IF(L997&lt;&gt;"",L997,"")</f>
        <v/>
      </c>
      <c r="CE986" s="171"/>
      <c r="CF986" s="174" t="str">
        <f>IF($CD986=$CD988,IF($CB986=$CB988,IF($BZ986&lt;&gt;"",IF($BZ986&gt;$BZ988,"W","L"),""),IF($CB986&gt;$CB988,"W","L")),IF($CD986&gt;$CD988,"W","L"))</f>
        <v/>
      </c>
    </row>
    <row r="987" spans="1:84" ht="11.25" customHeight="1">
      <c r="A987" s="212"/>
      <c r="B987" s="213"/>
      <c r="C987" s="217"/>
      <c r="D987" s="218"/>
      <c r="E987" s="218"/>
      <c r="F987" s="218"/>
      <c r="G987" s="218"/>
      <c r="H987" s="218"/>
      <c r="I987" s="218"/>
      <c r="J987" s="218"/>
      <c r="K987" s="218"/>
      <c r="L987" s="218"/>
      <c r="M987" s="218"/>
      <c r="N987" s="218"/>
      <c r="O987" s="218"/>
      <c r="P987" s="218"/>
      <c r="Q987" s="218"/>
      <c r="R987" s="218"/>
      <c r="S987" s="218"/>
      <c r="T987" s="218"/>
      <c r="U987" s="218"/>
      <c r="V987" s="218"/>
      <c r="W987" s="218"/>
      <c r="X987" s="218"/>
      <c r="Y987" s="218"/>
      <c r="Z987" s="218"/>
      <c r="AA987" s="218"/>
      <c r="AB987" s="218"/>
      <c r="AC987" s="219"/>
      <c r="AD987" s="232"/>
      <c r="AE987" s="233"/>
      <c r="AF987" s="234"/>
      <c r="AG987" s="233"/>
      <c r="AH987" s="235"/>
      <c r="AI987" s="236"/>
      <c r="AJ987" s="234"/>
      <c r="AK987" s="238"/>
      <c r="AL987" s="241"/>
      <c r="AM987" s="240"/>
      <c r="AN987" s="244"/>
      <c r="AO987" s="245"/>
      <c r="AQ987" s="157"/>
      <c r="AR987" s="158"/>
      <c r="AS987" s="158"/>
      <c r="AT987" s="158"/>
      <c r="AU987" s="158"/>
      <c r="AV987" s="158"/>
      <c r="AW987" s="158"/>
      <c r="AX987" s="158"/>
      <c r="AY987" s="158"/>
      <c r="AZ987" s="158"/>
      <c r="BA987" s="158"/>
      <c r="BB987" s="158"/>
      <c r="BC987" s="159"/>
      <c r="BD987" s="165"/>
      <c r="BE987" s="166"/>
      <c r="BF987" s="184"/>
      <c r="BG987" s="188"/>
      <c r="BH987" s="189"/>
      <c r="BI987" s="189"/>
      <c r="BJ987" s="189"/>
      <c r="BK987" s="189"/>
      <c r="BL987" s="189"/>
      <c r="BM987" s="189"/>
      <c r="BN987" s="189"/>
      <c r="BO987" s="189"/>
      <c r="BP987" s="189"/>
      <c r="BQ987" s="189"/>
      <c r="BR987" s="189"/>
      <c r="BS987" s="189"/>
      <c r="BT987" s="189"/>
      <c r="BU987" s="190"/>
      <c r="BV987" s="172"/>
      <c r="BW987" s="173"/>
      <c r="BX987" s="172"/>
      <c r="BY987" s="173"/>
      <c r="BZ987" s="172"/>
      <c r="CA987" s="173"/>
      <c r="CB987" s="172"/>
      <c r="CC987" s="173"/>
      <c r="CD987" s="172"/>
      <c r="CE987" s="173"/>
      <c r="CF987" s="174"/>
    </row>
    <row r="988" spans="1:84" ht="11.25" customHeight="1">
      <c r="A988" s="210" t="str">
        <f>AJ980</f>
        <v>D</v>
      </c>
      <c r="B988" s="211"/>
      <c r="C988" s="214"/>
      <c r="D988" s="215"/>
      <c r="E988" s="215"/>
      <c r="F988" s="215"/>
      <c r="G988" s="215"/>
      <c r="H988" s="215"/>
      <c r="I988" s="215"/>
      <c r="J988" s="215"/>
      <c r="K988" s="215"/>
      <c r="L988" s="215"/>
      <c r="M988" s="215"/>
      <c r="N988" s="215"/>
      <c r="O988" s="215"/>
      <c r="P988" s="215"/>
      <c r="Q988" s="215"/>
      <c r="R988" s="215"/>
      <c r="S988" s="215"/>
      <c r="T988" s="215"/>
      <c r="U988" s="215"/>
      <c r="V988" s="215"/>
      <c r="W988" s="215"/>
      <c r="X988" s="215"/>
      <c r="Y988" s="215"/>
      <c r="Z988" s="215"/>
      <c r="AA988" s="215"/>
      <c r="AB988" s="215"/>
      <c r="AC988" s="216"/>
      <c r="AD988" s="220" t="str">
        <f>IF(AJ982&lt;&gt;"",IF(AJ982="W","L","W"),"")</f>
        <v/>
      </c>
      <c r="AE988" s="221"/>
      <c r="AF988" s="224" t="str">
        <f>IF(AJ984&lt;&gt;"",IF(AJ984="W","L","W"),"")</f>
        <v/>
      </c>
      <c r="AG988" s="225"/>
      <c r="AH988" s="227" t="str">
        <f>IF(AJ986&lt;&gt;"",IF(AJ986="W","L","W"),"")</f>
        <v/>
      </c>
      <c r="AI988" s="221"/>
      <c r="AJ988" s="228"/>
      <c r="AK988" s="229"/>
      <c r="AL988" s="239" t="str">
        <f>IF(OR(COUNTIF(AD988:AJ988,"W"),COUNTIF(AD988:AJ988,"L")),COUNTIF(AD988:AJ988,"W")*2+COUNTIF(AD988:AJ988,"L"),"")</f>
        <v/>
      </c>
      <c r="AM988" s="240"/>
      <c r="AN988" s="242" t="str">
        <f>IF(AL988&lt;&gt;"",RANK(AL988,AL982:AL988,0),"")</f>
        <v/>
      </c>
      <c r="AO988" s="243"/>
      <c r="AQ988" s="157"/>
      <c r="AR988" s="158"/>
      <c r="AS988" s="158"/>
      <c r="AT988" s="158"/>
      <c r="AU988" s="158"/>
      <c r="AV988" s="158"/>
      <c r="AW988" s="158"/>
      <c r="AX988" s="158"/>
      <c r="AY988" s="158"/>
      <c r="AZ988" s="158"/>
      <c r="BA988" s="158"/>
      <c r="BB988" s="158"/>
      <c r="BC988" s="159"/>
      <c r="BD988" s="165"/>
      <c r="BE988" s="166"/>
      <c r="BF988" s="175" t="str">
        <f>C999</f>
        <v>D</v>
      </c>
      <c r="BG988" s="177" t="str">
        <f>IF(VLOOKUP($BF988,$A982:$C988,3,FALSE)=0,"",CONCATENATE(VLOOKUP(VLOOKUP($BF988,$A982:$C988,3,FALSE),Players!$C:$G,4,FALSE)," ",VLOOKUP($BF988,$A982:$C988,3,FALSE)," ",IF(ISERROR(VLOOKUP(VLOOKUP($BF988,$A982:$C988,3,FALSE),Players!$C:$G,5,FALSE)),"()",CONCATENATE("(",VLOOKUP(VLOOKUP($BF988,$A982:$C988,3,FALSE),Players!$C:$G,5,FALSE),")"))))</f>
        <v/>
      </c>
      <c r="BH988" s="178"/>
      <c r="BI988" s="178"/>
      <c r="BJ988" s="178"/>
      <c r="BK988" s="178"/>
      <c r="BL988" s="178"/>
      <c r="BM988" s="178"/>
      <c r="BN988" s="178"/>
      <c r="BO988" s="178"/>
      <c r="BP988" s="178"/>
      <c r="BQ988" s="178"/>
      <c r="BR988" s="178"/>
      <c r="BS988" s="178"/>
      <c r="BT988" s="178"/>
      <c r="BU988" s="179"/>
      <c r="BV988" s="150" t="str">
        <f>IF(D999&lt;&gt;"",D999,"")</f>
        <v/>
      </c>
      <c r="BW988" s="151"/>
      <c r="BX988" s="150" t="str">
        <f>IF(F999&lt;&gt;"",F999,"")</f>
        <v/>
      </c>
      <c r="BY988" s="151"/>
      <c r="BZ988" s="150" t="str">
        <f>IF(H999&lt;&gt;"",H999,"")</f>
        <v/>
      </c>
      <c r="CA988" s="151"/>
      <c r="CB988" s="150" t="str">
        <f>IF(J999&lt;&gt;"",J999,"")</f>
        <v/>
      </c>
      <c r="CC988" s="151"/>
      <c r="CD988" s="150" t="str">
        <f>IF(L999&lt;&gt;"",L999,"")</f>
        <v/>
      </c>
      <c r="CE988" s="151"/>
      <c r="CF988" s="174" t="str">
        <f>IF($CF986&lt;&gt;"",IF(CF986="W","L","W"),"")</f>
        <v/>
      </c>
    </row>
    <row r="989" spans="1:84" ht="11.25" customHeight="1" thickBot="1">
      <c r="A989" s="212"/>
      <c r="B989" s="213"/>
      <c r="C989" s="217"/>
      <c r="D989" s="218"/>
      <c r="E989" s="218"/>
      <c r="F989" s="218"/>
      <c r="G989" s="218"/>
      <c r="H989" s="218"/>
      <c r="I989" s="218"/>
      <c r="J989" s="218"/>
      <c r="K989" s="218"/>
      <c r="L989" s="218"/>
      <c r="M989" s="218"/>
      <c r="N989" s="218"/>
      <c r="O989" s="218"/>
      <c r="P989" s="218"/>
      <c r="Q989" s="218"/>
      <c r="R989" s="218"/>
      <c r="S989" s="218"/>
      <c r="T989" s="218"/>
      <c r="U989" s="218"/>
      <c r="V989" s="218"/>
      <c r="W989" s="218"/>
      <c r="X989" s="218"/>
      <c r="Y989" s="218"/>
      <c r="Z989" s="218"/>
      <c r="AA989" s="218"/>
      <c r="AB989" s="218"/>
      <c r="AC989" s="219"/>
      <c r="AD989" s="222"/>
      <c r="AE989" s="223"/>
      <c r="AF989" s="226"/>
      <c r="AG989" s="223"/>
      <c r="AH989" s="226"/>
      <c r="AI989" s="223"/>
      <c r="AJ989" s="230"/>
      <c r="AK989" s="231"/>
      <c r="AL989" s="246"/>
      <c r="AM989" s="247"/>
      <c r="AN989" s="248"/>
      <c r="AO989" s="249"/>
      <c r="AQ989" s="160"/>
      <c r="AR989" s="161"/>
      <c r="AS989" s="161"/>
      <c r="AT989" s="161"/>
      <c r="AU989" s="161"/>
      <c r="AV989" s="161"/>
      <c r="AW989" s="161"/>
      <c r="AX989" s="161"/>
      <c r="AY989" s="161"/>
      <c r="AZ989" s="161"/>
      <c r="BA989" s="161"/>
      <c r="BB989" s="161"/>
      <c r="BC989" s="162"/>
      <c r="BD989" s="167"/>
      <c r="BE989" s="168"/>
      <c r="BF989" s="176"/>
      <c r="BG989" s="180"/>
      <c r="BH989" s="181"/>
      <c r="BI989" s="181"/>
      <c r="BJ989" s="181"/>
      <c r="BK989" s="181"/>
      <c r="BL989" s="181"/>
      <c r="BM989" s="181"/>
      <c r="BN989" s="181"/>
      <c r="BO989" s="181"/>
      <c r="BP989" s="181"/>
      <c r="BQ989" s="181"/>
      <c r="BR989" s="181"/>
      <c r="BS989" s="181"/>
      <c r="BT989" s="181"/>
      <c r="BU989" s="182"/>
      <c r="BV989" s="152"/>
      <c r="BW989" s="153"/>
      <c r="BX989" s="152"/>
      <c r="BY989" s="153"/>
      <c r="BZ989" s="152"/>
      <c r="CA989" s="153"/>
      <c r="CB989" s="152"/>
      <c r="CC989" s="153"/>
      <c r="CD989" s="152"/>
      <c r="CE989" s="153"/>
      <c r="CF989" s="174"/>
    </row>
    <row r="990" spans="1:84" ht="11.25" customHeight="1">
      <c r="A990" s="42"/>
      <c r="R990" s="42"/>
      <c r="S990" s="42"/>
      <c r="W990" s="42"/>
      <c r="X990" s="43"/>
      <c r="Y990" s="43"/>
      <c r="Z990" s="43"/>
      <c r="AA990" s="43"/>
      <c r="AB990" s="3"/>
      <c r="AQ990" s="126"/>
      <c r="AR990" s="126"/>
      <c r="AS990" s="126"/>
      <c r="AT990" s="126"/>
      <c r="AU990" s="126"/>
      <c r="AV990" s="126"/>
      <c r="AW990" s="126"/>
      <c r="AX990" s="126"/>
      <c r="AY990" s="126"/>
      <c r="AZ990" s="126"/>
      <c r="BA990" s="126"/>
      <c r="BB990" s="126"/>
      <c r="BC990" s="126"/>
      <c r="BV990" s="169" t="str">
        <f>IF(CF986&lt;&gt;"",IF(AND(AND(BV986&gt;-1,BV988&gt;-1),OR(BV986&gt;10,BV988&gt;10),ABS(BV986-BV988)&gt;1,IF(OR(BV986&gt;11,BV988&gt;11),ABS(BV986-BV988)=2,TRUE),BV986=INT(BV986),BV988=INT(BV988)),"","Error"),"")</f>
        <v/>
      </c>
      <c r="BW990" s="169"/>
      <c r="BX990" s="169" t="str">
        <f>IF(CF986&lt;&gt;"",IF(AND(AND(BX986&gt;-1,BX988&gt;-1),OR(BX986&gt;10,BX988&gt;10),ABS(BX986-BX988)&gt;1,IF(OR(BX986&gt;11,BX988&gt;11),ABS(BX986-BX988)=2,TRUE),BX986=INT(BX986),BX988=INT(BX988)),"","Error"),"")</f>
        <v/>
      </c>
      <c r="BY990" s="169"/>
      <c r="BZ990" s="169" t="str">
        <f>IF(CF986&lt;&gt;"",IF(AND(AND(BZ986&gt;-1,BZ988&gt;-1),OR(BZ986&gt;10,BZ988&gt;10),ABS(BZ986-BZ988)&gt;1,IF(OR(BZ986&gt;11,BZ988&gt;11),ABS(BZ986-BZ988)=2,TRUE),BZ986=INT(BZ986),BZ988=INT(BZ988)),"","Error"),"")</f>
        <v/>
      </c>
      <c r="CA990" s="169"/>
      <c r="CB990" s="169" t="str">
        <f>IF(AND(CF986&lt;&gt;"",CB986&lt;&gt;""),IF(AND(AND(CB986&gt;-1,CB988&gt;-1),OR(CB986&gt;10,CB988&gt;10),ABS(CB986-CB988)&gt;1,IF(OR(CB986&gt;11,CB988&gt;11),ABS(CB986-CB988)=2,TRUE),CB986=INT(CB986),CB988=INT(CB988)),"","Error"),"")</f>
        <v/>
      </c>
      <c r="CC990" s="169"/>
      <c r="CD990" s="169" t="str">
        <f>IF(AND(CF986&lt;&gt;"",CD986&lt;&gt;""),IF(AND(AND(CD986&gt;-1,CD988&gt;-1),OR(CD986&gt;10,CD988&gt;10),ABS(CD986-CD988)&gt;1,IF(OR(CD986&gt;11,CD988&gt;11),ABS(CD986-CD988)=2,TRUE),CD986=INT(CD986),CD988=INT(CD988)),"","Error"),"")</f>
        <v/>
      </c>
      <c r="CE990" s="169"/>
    </row>
    <row r="991" spans="1:84" ht="11.25" customHeight="1">
      <c r="AQ991" s="126"/>
      <c r="AR991" s="126"/>
      <c r="AS991" s="126"/>
      <c r="AT991" s="126"/>
      <c r="AU991" s="126"/>
      <c r="AV991" s="126"/>
      <c r="AW991" s="126"/>
      <c r="AX991" s="126"/>
      <c r="AY991" s="126"/>
      <c r="AZ991" s="126"/>
      <c r="BA991" s="126"/>
      <c r="BB991" s="126"/>
      <c r="BC991" s="126"/>
    </row>
    <row r="992" spans="1:84" ht="11.25" customHeight="1" thickBot="1">
      <c r="AB992" s="3"/>
      <c r="AQ992" s="127"/>
      <c r="AR992" s="127"/>
      <c r="AS992" s="127"/>
      <c r="AT992" s="127"/>
      <c r="AU992" s="127"/>
      <c r="AV992" s="127"/>
      <c r="AW992" s="127"/>
      <c r="AX992" s="127"/>
      <c r="AY992" s="127"/>
      <c r="AZ992" s="127"/>
      <c r="BA992" s="127"/>
      <c r="BB992" s="127"/>
      <c r="BC992" s="127"/>
      <c r="BD992" s="40"/>
      <c r="BE992" s="40"/>
      <c r="BF992" s="40"/>
      <c r="BG992" s="40"/>
      <c r="BH992" s="40"/>
      <c r="BI992" s="40"/>
      <c r="BJ992" s="40"/>
      <c r="BK992" s="40"/>
      <c r="BL992" s="40"/>
      <c r="BM992" s="40"/>
      <c r="BN992" s="40"/>
      <c r="BO992" s="40"/>
      <c r="BP992" s="40"/>
      <c r="BQ992" s="40"/>
      <c r="BR992" s="40"/>
      <c r="BS992" s="40"/>
      <c r="BT992" s="40"/>
      <c r="BU992" s="40"/>
      <c r="BV992" s="40"/>
      <c r="BW992" s="40"/>
      <c r="BX992" s="40"/>
      <c r="BY992" s="40"/>
      <c r="BZ992" s="40"/>
      <c r="CA992" s="40"/>
      <c r="CB992" s="40"/>
      <c r="CC992" s="40"/>
      <c r="CD992" s="40"/>
      <c r="CE992" s="40"/>
    </row>
    <row r="993" spans="1:167" ht="11.25" customHeight="1">
      <c r="A993" s="170">
        <v>1</v>
      </c>
      <c r="B993" s="191"/>
      <c r="C993" s="183" t="str">
        <f>IF($D978="1P","A","A")</f>
        <v>A</v>
      </c>
      <c r="D993" s="197"/>
      <c r="E993" s="198"/>
      <c r="F993" s="197"/>
      <c r="G993" s="198"/>
      <c r="H993" s="197"/>
      <c r="I993" s="198"/>
      <c r="J993" s="197"/>
      <c r="K993" s="198"/>
      <c r="L993" s="197"/>
      <c r="M993" s="208"/>
      <c r="N993" s="69" t="str">
        <f>IF(CF976&lt;&gt;"",IF(CF976="W",IF(SUM(IF(D993&gt;D995,1,0),IF(F993&gt;F995,1,0),IF(H993&gt;H995,1,0),IF(J993&gt;J995,1,0),IF(L993&gt;L995,1,0))&lt;&gt;3,"E",""),""),"")</f>
        <v/>
      </c>
      <c r="O993" s="170">
        <v>4</v>
      </c>
      <c r="P993" s="191"/>
      <c r="Q993" s="183" t="str">
        <f>IF($D978="1P","B","C")</f>
        <v>C</v>
      </c>
      <c r="R993" s="197"/>
      <c r="S993" s="198"/>
      <c r="T993" s="197"/>
      <c r="U993" s="198"/>
      <c r="V993" s="197"/>
      <c r="W993" s="198"/>
      <c r="X993" s="197"/>
      <c r="Y993" s="198"/>
      <c r="Z993" s="197"/>
      <c r="AA993" s="208"/>
      <c r="AB993" s="69" t="str">
        <f>IF(CF1006&lt;&gt;"",IF(CF1006="W",IF(SUM(IF(R993&gt;R995,1,0),IF(T993&gt;T995,1,0),IF(V993&gt;V995,1,0),IF(X993&gt;X995,1,0),IF(Z993&gt;Z995,1,0))&lt;&gt;3,"E",""),""),"")</f>
        <v/>
      </c>
      <c r="AQ993" s="128"/>
      <c r="AR993" s="128"/>
      <c r="AS993" s="128"/>
      <c r="AT993" s="128"/>
      <c r="AU993" s="128"/>
      <c r="AV993" s="128"/>
      <c r="AW993" s="128"/>
      <c r="AX993" s="128"/>
      <c r="AY993" s="128"/>
      <c r="AZ993" s="128"/>
      <c r="BA993" s="128"/>
      <c r="BB993" s="128"/>
      <c r="BC993" s="128"/>
      <c r="BD993" s="41"/>
      <c r="BE993" s="41"/>
      <c r="BF993" s="41"/>
      <c r="BG993" s="41"/>
      <c r="BH993" s="41"/>
      <c r="BI993" s="41"/>
      <c r="BJ993" s="41"/>
      <c r="BK993" s="41"/>
      <c r="BL993" s="41"/>
      <c r="BM993" s="41"/>
      <c r="BN993" s="41"/>
      <c r="BO993" s="41"/>
      <c r="BP993" s="41"/>
      <c r="BQ993" s="41"/>
      <c r="BR993" s="41"/>
      <c r="BS993" s="41"/>
      <c r="BT993" s="41"/>
      <c r="BU993" s="41"/>
      <c r="BV993" s="41"/>
      <c r="BW993" s="41"/>
      <c r="BX993" s="41"/>
      <c r="BY993" s="41"/>
      <c r="BZ993" s="41"/>
      <c r="CA993" s="41"/>
      <c r="CB993" s="41"/>
      <c r="CC993" s="41"/>
      <c r="CD993" s="41"/>
      <c r="CE993" s="41"/>
    </row>
    <row r="994" spans="1:167" ht="11.25" customHeight="1">
      <c r="A994" s="192"/>
      <c r="B994" s="193"/>
      <c r="C994" s="196"/>
      <c r="D994" s="199"/>
      <c r="E994" s="200"/>
      <c r="F994" s="199"/>
      <c r="G994" s="200"/>
      <c r="H994" s="199"/>
      <c r="I994" s="200"/>
      <c r="J994" s="199"/>
      <c r="K994" s="200"/>
      <c r="L994" s="199"/>
      <c r="M994" s="209"/>
      <c r="N994" s="69" t="str">
        <f>IF(CF976&lt;&gt;"",IF(ISERROR(AND(BV980="",BX980="",BZ980="",CB980="",CD980="")),"E",IF(AND(BV980="",BX980="",BZ980="",CB980="",CD980=""),"","E")),"")</f>
        <v/>
      </c>
      <c r="O994" s="192"/>
      <c r="P994" s="193"/>
      <c r="Q994" s="196"/>
      <c r="R994" s="199"/>
      <c r="S994" s="200"/>
      <c r="T994" s="199"/>
      <c r="U994" s="200"/>
      <c r="V994" s="199"/>
      <c r="W994" s="200"/>
      <c r="X994" s="199"/>
      <c r="Y994" s="200"/>
      <c r="Z994" s="199"/>
      <c r="AA994" s="209"/>
      <c r="AB994" s="69" t="str">
        <f>IF(CF1006&lt;&gt;"",IF(ISERROR(AND(BV1010="",BX1010="",BZ1010="",CB1010="",CD1010="")),"E",IF(AND(BV1010="",BX1010="",BZ1010="",CB1010="",CD1010=""),"","E")),"")</f>
        <v/>
      </c>
      <c r="AQ994" s="126"/>
      <c r="AR994" s="126"/>
      <c r="AS994" s="126"/>
      <c r="AT994" s="126"/>
      <c r="AU994" s="126"/>
      <c r="AV994" s="126"/>
      <c r="AW994" s="126"/>
      <c r="AX994" s="126"/>
      <c r="AY994" s="126"/>
      <c r="AZ994" s="126"/>
      <c r="BA994" s="126"/>
      <c r="BB994" s="126"/>
      <c r="BC994" s="126"/>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row>
    <row r="995" spans="1:167" s="2" customFormat="1" ht="11.25" customHeight="1" thickBot="1">
      <c r="A995" s="192"/>
      <c r="B995" s="193"/>
      <c r="C995" s="175" t="str">
        <f>IF($D978="1P","D","C")</f>
        <v>C</v>
      </c>
      <c r="D995" s="201"/>
      <c r="E995" s="202"/>
      <c r="F995" s="201"/>
      <c r="G995" s="202"/>
      <c r="H995" s="201"/>
      <c r="I995" s="202"/>
      <c r="J995" s="201"/>
      <c r="K995" s="202"/>
      <c r="L995" s="201"/>
      <c r="M995" s="205"/>
      <c r="N995" s="69" t="str">
        <f>IF(CF976&lt;&gt;"",IF(ISERROR(AND(BV980="",BX980="",BZ980="",CB980="",CD980="")),"E",IF(AND(BV980="",BX980="",BZ980="",CB980="",CD980=""),"","E")),"")</f>
        <v/>
      </c>
      <c r="O995" s="192"/>
      <c r="P995" s="193"/>
      <c r="Q995" s="175" t="str">
        <f>IF($D978="1P","D","D")</f>
        <v>D</v>
      </c>
      <c r="R995" s="201"/>
      <c r="S995" s="202"/>
      <c r="T995" s="201"/>
      <c r="U995" s="202"/>
      <c r="V995" s="201"/>
      <c r="W995" s="202"/>
      <c r="X995" s="201"/>
      <c r="Y995" s="202"/>
      <c r="Z995" s="201"/>
      <c r="AA995" s="205"/>
      <c r="AB995" s="69" t="str">
        <f>IF(CF1006&lt;&gt;"",IF(ISERROR(AND(BV1010="",BX1010="",BZ1010="",CB1010="",CD1010="")),"E",IF(AND(BV1010="",BX1010="",BZ1010="",CB1010="",CD1010=""),"","E")),"")</f>
        <v/>
      </c>
      <c r="AC995" s="1"/>
      <c r="AD995" s="1"/>
      <c r="AE995" s="1"/>
      <c r="AF995" s="1"/>
      <c r="AG995" s="1"/>
      <c r="AH995" s="1"/>
      <c r="AI995" s="1"/>
      <c r="AJ995" s="1"/>
      <c r="AK995" s="1"/>
      <c r="AL995" s="1"/>
      <c r="AM995" s="1"/>
      <c r="AN995" s="1"/>
      <c r="AO995" s="1"/>
      <c r="AQ995" s="127"/>
      <c r="AR995" s="127"/>
      <c r="AS995" s="127"/>
      <c r="AT995" s="127"/>
      <c r="AU995" s="127"/>
      <c r="AV995" s="127"/>
      <c r="AW995" s="127"/>
      <c r="AX995" s="127"/>
      <c r="AY995" s="127"/>
      <c r="AZ995" s="127"/>
      <c r="BA995" s="127"/>
      <c r="BB995" s="127"/>
      <c r="BC995" s="127"/>
      <c r="BD995" s="40"/>
      <c r="BE995" s="40"/>
      <c r="BF995" s="40"/>
      <c r="BG995" s="40"/>
      <c r="BH995" s="40"/>
      <c r="BI995" s="40"/>
      <c r="BJ995" s="40"/>
      <c r="BK995" s="40"/>
      <c r="BL995" s="40"/>
      <c r="BM995" s="40"/>
      <c r="BN995" s="40"/>
      <c r="BO995" s="40"/>
      <c r="BP995" s="40"/>
      <c r="BQ995" s="40"/>
      <c r="BR995" s="40"/>
      <c r="BS995" s="40"/>
      <c r="BT995" s="40"/>
      <c r="BU995" s="40"/>
      <c r="BV995" s="40"/>
      <c r="BW995" s="40"/>
      <c r="BX995" s="40"/>
      <c r="BY995" s="40"/>
      <c r="BZ995" s="40"/>
      <c r="CA995" s="40"/>
      <c r="CB995" s="40"/>
      <c r="CC995" s="40"/>
      <c r="CD995" s="40"/>
      <c r="CE995" s="40"/>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row>
    <row r="996" spans="1:167" s="2" customFormat="1" ht="11.25" customHeight="1" thickBot="1">
      <c r="A996" s="194"/>
      <c r="B996" s="195"/>
      <c r="C996" s="207"/>
      <c r="D996" s="203"/>
      <c r="E996" s="204"/>
      <c r="F996" s="203"/>
      <c r="G996" s="204"/>
      <c r="H996" s="203"/>
      <c r="I996" s="204"/>
      <c r="J996" s="203"/>
      <c r="K996" s="204"/>
      <c r="L996" s="203"/>
      <c r="M996" s="206"/>
      <c r="N996" s="69" t="str">
        <f>IF(CF978&lt;&gt;"",IF(CF978="W",IF(SUM(IF(D995&gt;D993,1,0),IF(F995&gt;F993,1,0),IF(H995&gt;H993,1,0),IF(J995&gt;J993,1,0),IF(L995&gt;L993,1,0))&lt;&gt;3,"E",""),""),"")</f>
        <v/>
      </c>
      <c r="O996" s="194"/>
      <c r="P996" s="195"/>
      <c r="Q996" s="207"/>
      <c r="R996" s="203"/>
      <c r="S996" s="204"/>
      <c r="T996" s="203"/>
      <c r="U996" s="204"/>
      <c r="V996" s="203"/>
      <c r="W996" s="204"/>
      <c r="X996" s="203"/>
      <c r="Y996" s="204"/>
      <c r="Z996" s="203"/>
      <c r="AA996" s="206"/>
      <c r="AB996" s="69" t="str">
        <f>IF(CF1008&lt;&gt;"",IF(CF1008="W",IF(SUM(IF(R995&gt;R993,1,0),IF(T995&gt;T993,1,0),IF(V995&gt;V993,1,0),IF(X995&gt;X993,1,0),IF(Z995&gt;Z993,1,0))&lt;&gt;3,"E",""),""),"")</f>
        <v/>
      </c>
      <c r="AQ996" s="154" t="str">
        <f>CONCATENATE($A980," ",$D980,","," ",$F978)</f>
        <v>Group: 16, Men's Singles</v>
      </c>
      <c r="AR996" s="155"/>
      <c r="AS996" s="155"/>
      <c r="AT996" s="155"/>
      <c r="AU996" s="155"/>
      <c r="AV996" s="155"/>
      <c r="AW996" s="155"/>
      <c r="AX996" s="155"/>
      <c r="AY996" s="155"/>
      <c r="AZ996" s="155"/>
      <c r="BA996" s="155"/>
      <c r="BB996" s="155"/>
      <c r="BC996" s="156"/>
      <c r="BD996" s="163">
        <f>A1001</f>
        <v>3</v>
      </c>
      <c r="BE996" s="164"/>
      <c r="BF996" s="183" t="str">
        <f>C1001</f>
        <v>A</v>
      </c>
      <c r="BG996" s="185" t="str">
        <f>IF(VLOOKUP($BF996,$A982:$C988,3,FALSE)=0,"",CONCATENATE(VLOOKUP(VLOOKUP($BF996,$A982:$C988,3,FALSE),Players!$C:$G,4,FALSE)," ",VLOOKUP($BF996,$A982:$C988,3,FALSE)," ",IF(ISERROR(VLOOKUP(VLOOKUP($BF996,$A982:$C988,3,FALSE),Players!$C:$G,5,FALSE)),"()",CONCATENATE("(",VLOOKUP(VLOOKUP($BF996,$A982:$C988,3,FALSE),Players!$C:$G,5,FALSE),")"))))</f>
        <v/>
      </c>
      <c r="BH996" s="186"/>
      <c r="BI996" s="186"/>
      <c r="BJ996" s="186"/>
      <c r="BK996" s="186"/>
      <c r="BL996" s="186"/>
      <c r="BM996" s="186"/>
      <c r="BN996" s="186"/>
      <c r="BO996" s="186"/>
      <c r="BP996" s="186"/>
      <c r="BQ996" s="186"/>
      <c r="BR996" s="186"/>
      <c r="BS996" s="186"/>
      <c r="BT996" s="186"/>
      <c r="BU996" s="187"/>
      <c r="BV996" s="170" t="str">
        <f>IF(D1001&lt;&gt;"",D1001,"")</f>
        <v/>
      </c>
      <c r="BW996" s="171"/>
      <c r="BX996" s="170" t="str">
        <f>IF(F1001&lt;&gt;"",F1001,"")</f>
        <v/>
      </c>
      <c r="BY996" s="171"/>
      <c r="BZ996" s="170" t="str">
        <f>IF(H1001&lt;&gt;"",H1001,"")</f>
        <v/>
      </c>
      <c r="CA996" s="171"/>
      <c r="CB996" s="170" t="str">
        <f>IF(J1001&lt;&gt;"",J1001,"")</f>
        <v/>
      </c>
      <c r="CC996" s="171"/>
      <c r="CD996" s="170" t="str">
        <f>IF(L1001&lt;&gt;"",L1001,"")</f>
        <v/>
      </c>
      <c r="CE996" s="171"/>
      <c r="CF996" s="174" t="str">
        <f>IF($CD996=$CD998,IF($CB996=$CB998,IF($BZ996&lt;&gt;"",IF($BZ996&gt;$BZ998,"W","L"),""),IF($CB996&gt;$CB998,"W","L")),IF($CD996&gt;$CD998,"W","L"))</f>
        <v/>
      </c>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row>
    <row r="997" spans="1:167" s="3" customFormat="1" ht="11.25" customHeight="1">
      <c r="A997" s="170">
        <v>2</v>
      </c>
      <c r="B997" s="191"/>
      <c r="C997" s="183" t="str">
        <f>IF($D978="1P","B","B")</f>
        <v>B</v>
      </c>
      <c r="D997" s="197"/>
      <c r="E997" s="198"/>
      <c r="F997" s="197"/>
      <c r="G997" s="198"/>
      <c r="H997" s="197"/>
      <c r="I997" s="198"/>
      <c r="J997" s="197"/>
      <c r="K997" s="198"/>
      <c r="L997" s="197"/>
      <c r="M997" s="208"/>
      <c r="N997" s="69" t="str">
        <f>IF(CF986&lt;&gt;"",IF(CF986="W",IF(SUM(IF(D997&gt;D999,1,0),IF(F997&gt;F999,1,0),IF(H997&gt;H999,1,0),IF(J997&gt;J999,1,0),IF(L997&gt;L999,1,0))&lt;&gt;3,"E",""),""),"")</f>
        <v/>
      </c>
      <c r="O997" s="170">
        <v>5</v>
      </c>
      <c r="P997" s="191"/>
      <c r="Q997" s="183" t="str">
        <f>IF($D978="1P","A","A")</f>
        <v>A</v>
      </c>
      <c r="R997" s="197"/>
      <c r="S997" s="198"/>
      <c r="T997" s="197"/>
      <c r="U997" s="198"/>
      <c r="V997" s="197"/>
      <c r="W997" s="198"/>
      <c r="X997" s="197"/>
      <c r="Y997" s="198"/>
      <c r="Z997" s="197"/>
      <c r="AA997" s="208"/>
      <c r="AB997" s="69" t="str">
        <f>IF(CF1016&lt;&gt;"",IF(CF1016="W",IF(SUM(IF(R997&gt;R999,1,0),IF(T997&gt;T999,1,0),IF(V997&gt;V999,1,0),IF(X997&gt;X999,1,0),IF(Z997&gt;Z999,1,0))&lt;&gt;3,"E",""),""),"")</f>
        <v/>
      </c>
      <c r="AC997" s="1"/>
      <c r="AD997" s="1"/>
      <c r="AE997" s="1"/>
      <c r="AF997" s="1"/>
      <c r="AG997" s="1"/>
      <c r="AH997" s="1"/>
      <c r="AI997" s="1"/>
      <c r="AJ997" s="1"/>
      <c r="AK997" s="1"/>
      <c r="AL997" s="1"/>
      <c r="AM997" s="1"/>
      <c r="AN997" s="1"/>
      <c r="AO997" s="1"/>
      <c r="AQ997" s="157"/>
      <c r="AR997" s="158"/>
      <c r="AS997" s="158"/>
      <c r="AT997" s="158"/>
      <c r="AU997" s="158"/>
      <c r="AV997" s="158"/>
      <c r="AW997" s="158"/>
      <c r="AX997" s="158"/>
      <c r="AY997" s="158"/>
      <c r="AZ997" s="158"/>
      <c r="BA997" s="158"/>
      <c r="BB997" s="158"/>
      <c r="BC997" s="159"/>
      <c r="BD997" s="165"/>
      <c r="BE997" s="166"/>
      <c r="BF997" s="184"/>
      <c r="BG997" s="188"/>
      <c r="BH997" s="189"/>
      <c r="BI997" s="189"/>
      <c r="BJ997" s="189"/>
      <c r="BK997" s="189"/>
      <c r="BL997" s="189"/>
      <c r="BM997" s="189"/>
      <c r="BN997" s="189"/>
      <c r="BO997" s="189"/>
      <c r="BP997" s="189"/>
      <c r="BQ997" s="189"/>
      <c r="BR997" s="189"/>
      <c r="BS997" s="189"/>
      <c r="BT997" s="189"/>
      <c r="BU997" s="190"/>
      <c r="BV997" s="172"/>
      <c r="BW997" s="173"/>
      <c r="BX997" s="172"/>
      <c r="BY997" s="173"/>
      <c r="BZ997" s="172"/>
      <c r="CA997" s="173"/>
      <c r="CB997" s="172"/>
      <c r="CC997" s="173"/>
      <c r="CD997" s="172"/>
      <c r="CE997" s="173"/>
      <c r="CF997" s="174"/>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row>
    <row r="998" spans="1:167" s="3" customFormat="1" ht="11.25" customHeight="1">
      <c r="A998" s="192"/>
      <c r="B998" s="193"/>
      <c r="C998" s="196"/>
      <c r="D998" s="199"/>
      <c r="E998" s="200"/>
      <c r="F998" s="199"/>
      <c r="G998" s="200"/>
      <c r="H998" s="199"/>
      <c r="I998" s="200"/>
      <c r="J998" s="199"/>
      <c r="K998" s="200"/>
      <c r="L998" s="199"/>
      <c r="M998" s="209"/>
      <c r="N998" s="69" t="str">
        <f>IF(CF986&lt;&gt;"",IF(ISERROR(AND(BV990="",BX990="",BZ990="",CB990="",CD990="")),"E",IF(AND(BV990="",BX990="",BZ990="",CB990="",CD990=""),"","E")),"")</f>
        <v/>
      </c>
      <c r="O998" s="192"/>
      <c r="P998" s="193"/>
      <c r="Q998" s="196"/>
      <c r="R998" s="199"/>
      <c r="S998" s="200"/>
      <c r="T998" s="199"/>
      <c r="U998" s="200"/>
      <c r="V998" s="199"/>
      <c r="W998" s="200"/>
      <c r="X998" s="199"/>
      <c r="Y998" s="200"/>
      <c r="Z998" s="199"/>
      <c r="AA998" s="209"/>
      <c r="AB998" s="69" t="str">
        <f>IF(CF1016&lt;&gt;"",IF(ISERROR(AND(BV1020="",BX1020="",BZ1020="",CB1020="",CD1020="")),"E",IF(AND(BV1020="",BX1020="",BZ1020="",CB1020="",CD1020=""),"","E")),"")</f>
        <v/>
      </c>
      <c r="AC998" s="1"/>
      <c r="AD998" s="1"/>
      <c r="AE998" s="1"/>
      <c r="AF998" s="1"/>
      <c r="AG998" s="1"/>
      <c r="AH998" s="1"/>
      <c r="AI998" s="1"/>
      <c r="AJ998" s="1"/>
      <c r="AK998" s="1"/>
      <c r="AL998" s="1"/>
      <c r="AM998" s="1"/>
      <c r="AN998" s="1"/>
      <c r="AO998" s="1"/>
      <c r="AQ998" s="157"/>
      <c r="AR998" s="158"/>
      <c r="AS998" s="158"/>
      <c r="AT998" s="158"/>
      <c r="AU998" s="158"/>
      <c r="AV998" s="158"/>
      <c r="AW998" s="158"/>
      <c r="AX998" s="158"/>
      <c r="AY998" s="158"/>
      <c r="AZ998" s="158"/>
      <c r="BA998" s="158"/>
      <c r="BB998" s="158"/>
      <c r="BC998" s="159"/>
      <c r="BD998" s="165"/>
      <c r="BE998" s="166"/>
      <c r="BF998" s="175" t="str">
        <f>C1003</f>
        <v>B</v>
      </c>
      <c r="BG998" s="177" t="str">
        <f>IF(VLOOKUP($BF998,$A982:$C988,3,FALSE)=0,"",CONCATENATE(VLOOKUP(VLOOKUP($BF998,$A982:$C988,3,FALSE),Players!$C:$G,4,FALSE)," ",VLOOKUP($BF998,$A982:$C988,3,FALSE)," ",IF(ISERROR(VLOOKUP(VLOOKUP($BF998,$A982:$C988,3,FALSE),Players!$C:$G,5,FALSE)),"()",CONCATENATE("(",VLOOKUP(VLOOKUP($BF998,$A982:$C988,3,FALSE),Players!$C:$G,5,FALSE),")"))))</f>
        <v/>
      </c>
      <c r="BH998" s="178"/>
      <c r="BI998" s="178"/>
      <c r="BJ998" s="178"/>
      <c r="BK998" s="178"/>
      <c r="BL998" s="178"/>
      <c r="BM998" s="178"/>
      <c r="BN998" s="178"/>
      <c r="BO998" s="178"/>
      <c r="BP998" s="178"/>
      <c r="BQ998" s="178"/>
      <c r="BR998" s="178"/>
      <c r="BS998" s="178"/>
      <c r="BT998" s="178"/>
      <c r="BU998" s="179"/>
      <c r="BV998" s="150" t="str">
        <f>IF(D1003&lt;&gt;"",D1003,"")</f>
        <v/>
      </c>
      <c r="BW998" s="151"/>
      <c r="BX998" s="150" t="str">
        <f>IF(F1003&lt;&gt;"",F1003,"")</f>
        <v/>
      </c>
      <c r="BY998" s="151"/>
      <c r="BZ998" s="150" t="str">
        <f>IF(H1003&lt;&gt;"",H1003,"")</f>
        <v/>
      </c>
      <c r="CA998" s="151"/>
      <c r="CB998" s="150" t="str">
        <f>IF(J1003&lt;&gt;"",J1003,"")</f>
        <v/>
      </c>
      <c r="CC998" s="151"/>
      <c r="CD998" s="150" t="str">
        <f>IF(L1003&lt;&gt;"",L1003,"")</f>
        <v/>
      </c>
      <c r="CE998" s="151"/>
      <c r="CF998" s="174" t="str">
        <f>IF($CF996&lt;&gt;"",IF(CF996="W","L","W"),"")</f>
        <v/>
      </c>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row>
    <row r="999" spans="1:167" s="3" customFormat="1" ht="11.25" customHeight="1" thickBot="1">
      <c r="A999" s="192"/>
      <c r="B999" s="193"/>
      <c r="C999" s="175" t="str">
        <f>IF($D978="1P","C","D")</f>
        <v>D</v>
      </c>
      <c r="D999" s="201"/>
      <c r="E999" s="202"/>
      <c r="F999" s="201"/>
      <c r="G999" s="202"/>
      <c r="H999" s="201"/>
      <c r="I999" s="202"/>
      <c r="J999" s="201"/>
      <c r="K999" s="202"/>
      <c r="L999" s="201"/>
      <c r="M999" s="205"/>
      <c r="N999" s="69" t="str">
        <f>IF(CF986&lt;&gt;"",IF(ISERROR(AND(BV990="",BX990="",BZ990="",CB990="",CD990="")),"E",IF(AND(BV990="",BX990="",BZ990="",CB990="",CD990=""),"","E")),"")</f>
        <v/>
      </c>
      <c r="O999" s="192"/>
      <c r="P999" s="193"/>
      <c r="Q999" s="175" t="str">
        <f>IF($D978="1P","B","D")</f>
        <v>D</v>
      </c>
      <c r="R999" s="201"/>
      <c r="S999" s="202"/>
      <c r="T999" s="201"/>
      <c r="U999" s="202"/>
      <c r="V999" s="201"/>
      <c r="W999" s="202"/>
      <c r="X999" s="201"/>
      <c r="Y999" s="202"/>
      <c r="Z999" s="201"/>
      <c r="AA999" s="205"/>
      <c r="AB999" s="69" t="str">
        <f>IF(CF1016&lt;&gt;"",IF(ISERROR(AND(BV1020="",BX1020="",BZ1020="",CB1020="",CD1020="")),"E",IF(AND(BV1020="",BX1020="",BZ1020="",CB1020="",CD1020=""),"","E")),"")</f>
        <v/>
      </c>
      <c r="AC999" s="1"/>
      <c r="AD999" s="1"/>
      <c r="AE999" s="1"/>
      <c r="AF999" s="1"/>
      <c r="AG999" s="1"/>
      <c r="AH999" s="1"/>
      <c r="AI999" s="1"/>
      <c r="AJ999" s="1"/>
      <c r="AK999" s="1"/>
      <c r="AL999" s="1"/>
      <c r="AM999" s="1"/>
      <c r="AN999" s="1"/>
      <c r="AO999" s="1"/>
      <c r="AQ999" s="160"/>
      <c r="AR999" s="161"/>
      <c r="AS999" s="161"/>
      <c r="AT999" s="161"/>
      <c r="AU999" s="161"/>
      <c r="AV999" s="161"/>
      <c r="AW999" s="161"/>
      <c r="AX999" s="161"/>
      <c r="AY999" s="161"/>
      <c r="AZ999" s="161"/>
      <c r="BA999" s="161"/>
      <c r="BB999" s="161"/>
      <c r="BC999" s="162"/>
      <c r="BD999" s="167"/>
      <c r="BE999" s="168"/>
      <c r="BF999" s="176"/>
      <c r="BG999" s="180"/>
      <c r="BH999" s="181"/>
      <c r="BI999" s="181"/>
      <c r="BJ999" s="181"/>
      <c r="BK999" s="181"/>
      <c r="BL999" s="181"/>
      <c r="BM999" s="181"/>
      <c r="BN999" s="181"/>
      <c r="BO999" s="181"/>
      <c r="BP999" s="181"/>
      <c r="BQ999" s="181"/>
      <c r="BR999" s="181"/>
      <c r="BS999" s="181"/>
      <c r="BT999" s="181"/>
      <c r="BU999" s="182"/>
      <c r="BV999" s="152"/>
      <c r="BW999" s="153"/>
      <c r="BX999" s="152"/>
      <c r="BY999" s="153"/>
      <c r="BZ999" s="152"/>
      <c r="CA999" s="153"/>
      <c r="CB999" s="152"/>
      <c r="CC999" s="153"/>
      <c r="CD999" s="152"/>
      <c r="CE999" s="153"/>
      <c r="CF999" s="174"/>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row>
    <row r="1000" spans="1:167" s="3" customFormat="1" ht="11.25" customHeight="1" thickBot="1">
      <c r="A1000" s="194"/>
      <c r="B1000" s="195"/>
      <c r="C1000" s="207"/>
      <c r="D1000" s="203"/>
      <c r="E1000" s="204"/>
      <c r="F1000" s="203"/>
      <c r="G1000" s="204"/>
      <c r="H1000" s="203"/>
      <c r="I1000" s="204"/>
      <c r="J1000" s="203"/>
      <c r="K1000" s="204"/>
      <c r="L1000" s="203"/>
      <c r="M1000" s="206"/>
      <c r="N1000" s="69" t="str">
        <f>IF(CF988&lt;&gt;"",IF(CF988="W",IF(SUM(IF(D999&gt;D997,1,0),IF(F999&gt;F997,1,0),IF(H999&gt;H997,1,0),IF(J999&gt;J997,1,0),IF(L999&gt;L997,1,0))&lt;&gt;3,"E",""),""),"")</f>
        <v/>
      </c>
      <c r="O1000" s="194"/>
      <c r="P1000" s="195"/>
      <c r="Q1000" s="207"/>
      <c r="R1000" s="203"/>
      <c r="S1000" s="204"/>
      <c r="T1000" s="203"/>
      <c r="U1000" s="204"/>
      <c r="V1000" s="203"/>
      <c r="W1000" s="204"/>
      <c r="X1000" s="203"/>
      <c r="Y1000" s="204"/>
      <c r="Z1000" s="203"/>
      <c r="AA1000" s="206"/>
      <c r="AB1000" s="69" t="str">
        <f>IF(CF1018&lt;&gt;"",IF(CF1018="W",IF(SUM(IF(R999&gt;R997,1,0),IF(T999&gt;T997,1,0),IF(V999&gt;V997,1,0),IF(X999&gt;X997,1,0),IF(Z999&gt;Z997,1,0))&lt;&gt;3,"E",""),""),"")</f>
        <v/>
      </c>
      <c r="AC1000" s="1"/>
      <c r="AD1000" s="1"/>
      <c r="AE1000" s="1"/>
      <c r="AF1000" s="1"/>
      <c r="AG1000" s="1"/>
      <c r="AH1000" s="1"/>
      <c r="AI1000" s="1"/>
      <c r="AJ1000" s="1"/>
      <c r="AK1000" s="1"/>
      <c r="AL1000" s="1"/>
      <c r="AM1000" s="1"/>
      <c r="AN1000" s="1"/>
      <c r="AO1000" s="1"/>
      <c r="AQ1000" s="126"/>
      <c r="AR1000" s="126"/>
      <c r="AS1000" s="126"/>
      <c r="AT1000" s="126"/>
      <c r="AU1000" s="126"/>
      <c r="AV1000" s="126"/>
      <c r="AW1000" s="126"/>
      <c r="AX1000" s="126"/>
      <c r="AY1000" s="126"/>
      <c r="AZ1000" s="126"/>
      <c r="BA1000" s="126"/>
      <c r="BB1000" s="126"/>
      <c r="BC1000" s="126"/>
      <c r="BD1000" s="1"/>
      <c r="BE1000" s="1"/>
      <c r="BF1000" s="1"/>
      <c r="BG1000" s="1"/>
      <c r="BH1000" s="1"/>
      <c r="BI1000" s="1"/>
      <c r="BJ1000" s="1"/>
      <c r="BK1000" s="1"/>
      <c r="BL1000" s="1"/>
      <c r="BM1000" s="1"/>
      <c r="BN1000" s="1"/>
      <c r="BO1000" s="1"/>
      <c r="BP1000" s="1"/>
      <c r="BQ1000" s="1"/>
      <c r="BR1000" s="1"/>
      <c r="BS1000" s="1"/>
      <c r="BT1000" s="1"/>
      <c r="BU1000" s="1"/>
      <c r="BV1000" s="169" t="str">
        <f>IF(CF996&lt;&gt;"",IF(AND(AND(BV996&gt;-1,BV998&gt;-1),OR(BV996&gt;10,BV998&gt;10),ABS(BV996-BV998)&gt;1,IF(OR(BV996&gt;11,BV998&gt;11),ABS(BV996-BV998)=2,TRUE),BV996=INT(BV996),BV998=INT(BV998)),"","Error"),"")</f>
        <v/>
      </c>
      <c r="BW1000" s="169"/>
      <c r="BX1000" s="169" t="str">
        <f>IF(CF996&lt;&gt;"",IF(AND(AND(BX996&gt;-1,BX998&gt;-1),OR(BX996&gt;10,BX998&gt;10),ABS(BX996-BX998)&gt;1,IF(OR(BX996&gt;11,BX998&gt;11),ABS(BX996-BX998)=2,TRUE),BX996=INT(BX996),BX998=INT(BX998)),"","Error"),"")</f>
        <v/>
      </c>
      <c r="BY1000" s="169"/>
      <c r="BZ1000" s="169" t="str">
        <f>IF(CF996&lt;&gt;"",IF(AND(AND(BZ996&gt;-1,BZ998&gt;-1),OR(BZ996&gt;10,BZ998&gt;10),ABS(BZ996-BZ998)&gt;1,IF(OR(BZ996&gt;11,BZ998&gt;11),ABS(BZ996-BZ998)=2,TRUE),BZ996=INT(BZ996),BZ998=INT(BZ998)),"","Error"),"")</f>
        <v/>
      </c>
      <c r="CA1000" s="169"/>
      <c r="CB1000" s="169" t="str">
        <f>IF(AND(CF996&lt;&gt;"",CB996&lt;&gt;""),IF(AND(AND(CB996&gt;-1,CB998&gt;-1),OR(CB996&gt;10,CB998&gt;10),ABS(CB996-CB998)&gt;1,IF(OR(CB996&gt;11,CB998&gt;11),ABS(CB996-CB998)=2,TRUE),CB996=INT(CB996),CB998=INT(CB998)),"","Error"),"")</f>
        <v/>
      </c>
      <c r="CC1000" s="169"/>
      <c r="CD1000" s="169" t="str">
        <f>IF(AND(CF996&lt;&gt;"",CD996&lt;&gt;""),IF(AND(AND(CD996&gt;-1,CD998&gt;-1),OR(CD996&gt;10,CD998&gt;10),ABS(CD996-CD998)&gt;1,IF(OR(CD996&gt;11,CD998&gt;11),ABS(CD996-CD998)=2,TRUE),CD996=INT(CD996),CD998=INT(CD998)),"","Error"),"")</f>
        <v/>
      </c>
      <c r="CE1000" s="169"/>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row>
    <row r="1001" spans="1:167" s="3" customFormat="1" ht="11.25" customHeight="1">
      <c r="A1001" s="170">
        <v>3</v>
      </c>
      <c r="B1001" s="191"/>
      <c r="C1001" s="183" t="str">
        <f>IF($D978="1P","A","A")</f>
        <v>A</v>
      </c>
      <c r="D1001" s="197"/>
      <c r="E1001" s="198"/>
      <c r="F1001" s="197"/>
      <c r="G1001" s="198"/>
      <c r="H1001" s="197"/>
      <c r="I1001" s="198"/>
      <c r="J1001" s="197"/>
      <c r="K1001" s="198"/>
      <c r="L1001" s="197"/>
      <c r="M1001" s="208"/>
      <c r="N1001" s="69" t="str">
        <f>IF(CF996&lt;&gt;"",IF(CF996="W",IF(SUM(IF(D1001&gt;D1003,1,0),IF(F1001&gt;F1003,1,0),IF(H1001&gt;H1003,1,0),IF(J1001&gt;J1003,1,0),IF(L1001&gt;L1003,1,0))&lt;&gt;3,"E",""),""),"")</f>
        <v/>
      </c>
      <c r="O1001" s="170">
        <v>6</v>
      </c>
      <c r="P1001" s="191"/>
      <c r="Q1001" s="183" t="str">
        <f>IF($D978="1P","C","B")</f>
        <v>B</v>
      </c>
      <c r="R1001" s="197"/>
      <c r="S1001" s="198"/>
      <c r="T1001" s="197"/>
      <c r="U1001" s="198"/>
      <c r="V1001" s="197"/>
      <c r="W1001" s="198"/>
      <c r="X1001" s="197"/>
      <c r="Y1001" s="198"/>
      <c r="Z1001" s="197"/>
      <c r="AA1001" s="208"/>
      <c r="AB1001" s="69" t="str">
        <f>IF(CF1026&lt;&gt;"",IF(CF1026="W",IF(SUM(IF(R1001&gt;R1003,1,0),IF(T1001&gt;T1003,1,0),IF(V1001&gt;V1003,1,0),IF(X1001&gt;X1003,1,0),IF(Z1001&gt;Z1003,1,0))&lt;&gt;3,"E",""),""),"")</f>
        <v/>
      </c>
      <c r="AC1001" s="1"/>
      <c r="AD1001" s="1"/>
      <c r="AE1001" s="1"/>
      <c r="AF1001" s="1"/>
      <c r="AG1001" s="1"/>
      <c r="AH1001" s="1"/>
      <c r="AI1001" s="1"/>
      <c r="AJ1001" s="1"/>
      <c r="AK1001" s="1"/>
      <c r="AL1001" s="1"/>
      <c r="AM1001" s="1"/>
      <c r="AN1001" s="1"/>
      <c r="AO1001" s="1"/>
      <c r="AQ1001" s="126"/>
      <c r="AR1001" s="126"/>
      <c r="AS1001" s="126"/>
      <c r="AT1001" s="126"/>
      <c r="AU1001" s="126"/>
      <c r="AV1001" s="126"/>
      <c r="AW1001" s="126"/>
      <c r="AX1001" s="126"/>
      <c r="AY1001" s="126"/>
      <c r="AZ1001" s="126"/>
      <c r="BA1001" s="126"/>
      <c r="BB1001" s="126"/>
      <c r="BC1001" s="126"/>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row>
    <row r="1002" spans="1:167" s="3" customFormat="1" ht="11.25" customHeight="1">
      <c r="A1002" s="192"/>
      <c r="B1002" s="193"/>
      <c r="C1002" s="196"/>
      <c r="D1002" s="199"/>
      <c r="E1002" s="200"/>
      <c r="F1002" s="199"/>
      <c r="G1002" s="200"/>
      <c r="H1002" s="199"/>
      <c r="I1002" s="200"/>
      <c r="J1002" s="199"/>
      <c r="K1002" s="200"/>
      <c r="L1002" s="199"/>
      <c r="M1002" s="209"/>
      <c r="N1002" s="69" t="str">
        <f>IF(CF996&lt;&gt;"",IF(ISERROR(AND(BV1000="",BX1000="",BZ1000="",CB1000="",CD1000="")),"E",IF(AND(BV1000="",BX1000="",BZ1000="",CB1000="",CD1000=""),"","E")),"")</f>
        <v/>
      </c>
      <c r="O1002" s="192"/>
      <c r="P1002" s="193"/>
      <c r="Q1002" s="196"/>
      <c r="R1002" s="199"/>
      <c r="S1002" s="200"/>
      <c r="T1002" s="199"/>
      <c r="U1002" s="200"/>
      <c r="V1002" s="199"/>
      <c r="W1002" s="200"/>
      <c r="X1002" s="199"/>
      <c r="Y1002" s="200"/>
      <c r="Z1002" s="199"/>
      <c r="AA1002" s="209"/>
      <c r="AB1002" s="69" t="str">
        <f>IF(CF1026&lt;&gt;"",IF(ISERROR(AND(BV1030="",BX1030="",BZ1030="",CB1030="",CD1030="")),"E",IF(AND(BV1030="",BX1030="",BZ1030="",CB1030="",CD1030=""),"","E")),"")</f>
        <v/>
      </c>
      <c r="AC1002" s="1"/>
      <c r="AD1002" s="1"/>
      <c r="AE1002" s="1"/>
      <c r="AF1002" s="1"/>
      <c r="AG1002" s="1"/>
      <c r="AH1002" s="1"/>
      <c r="AI1002" s="1"/>
      <c r="AJ1002" s="1"/>
      <c r="AK1002" s="1"/>
      <c r="AL1002" s="1"/>
      <c r="AM1002" s="1"/>
      <c r="AN1002" s="1"/>
      <c r="AO1002" s="1"/>
      <c r="AQ1002" s="127"/>
      <c r="AR1002" s="127"/>
      <c r="AS1002" s="127"/>
      <c r="AT1002" s="127"/>
      <c r="AU1002" s="127"/>
      <c r="AV1002" s="127"/>
      <c r="AW1002" s="127"/>
      <c r="AX1002" s="127"/>
      <c r="AY1002" s="127"/>
      <c r="AZ1002" s="127"/>
      <c r="BA1002" s="127"/>
      <c r="BB1002" s="127"/>
      <c r="BC1002" s="127"/>
      <c r="BD1002" s="40"/>
      <c r="BE1002" s="40"/>
      <c r="BF1002" s="40"/>
      <c r="BG1002" s="40"/>
      <c r="BH1002" s="40"/>
      <c r="BI1002" s="40"/>
      <c r="BJ1002" s="40"/>
      <c r="BK1002" s="40"/>
      <c r="BL1002" s="40"/>
      <c r="BM1002" s="40"/>
      <c r="BN1002" s="40"/>
      <c r="BO1002" s="40"/>
      <c r="BP1002" s="40"/>
      <c r="BQ1002" s="40"/>
      <c r="BR1002" s="40"/>
      <c r="BS1002" s="40"/>
      <c r="BT1002" s="40"/>
      <c r="BU1002" s="40"/>
      <c r="BV1002" s="40"/>
      <c r="BW1002" s="40"/>
      <c r="BX1002" s="40"/>
      <c r="BY1002" s="40"/>
      <c r="BZ1002" s="40"/>
      <c r="CA1002" s="40"/>
      <c r="CB1002" s="40"/>
      <c r="CC1002" s="40"/>
      <c r="CD1002" s="40"/>
      <c r="CE1002" s="40"/>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row>
    <row r="1003" spans="1:167" s="3" customFormat="1" ht="11.25" customHeight="1">
      <c r="A1003" s="192"/>
      <c r="B1003" s="193"/>
      <c r="C1003" s="175" t="str">
        <f>IF($D978="1P","C","B")</f>
        <v>B</v>
      </c>
      <c r="D1003" s="201"/>
      <c r="E1003" s="202"/>
      <c r="F1003" s="201"/>
      <c r="G1003" s="202"/>
      <c r="H1003" s="201"/>
      <c r="I1003" s="202"/>
      <c r="J1003" s="201"/>
      <c r="K1003" s="202"/>
      <c r="L1003" s="201"/>
      <c r="M1003" s="205"/>
      <c r="N1003" s="69" t="str">
        <f>IF(CF996&lt;&gt;"",IF(ISERROR(AND(BV1000="",BX1000="",BZ1000="",CB1000="",CD1000="")),"E",IF(AND(BV1000="",BX1000="",BZ1000="",CB1000="",CD1000=""),"","E")),"")</f>
        <v/>
      </c>
      <c r="O1003" s="192"/>
      <c r="P1003" s="193"/>
      <c r="Q1003" s="175" t="str">
        <f>IF($D978="1P","D","C")</f>
        <v>C</v>
      </c>
      <c r="R1003" s="201"/>
      <c r="S1003" s="202"/>
      <c r="T1003" s="201"/>
      <c r="U1003" s="202"/>
      <c r="V1003" s="201"/>
      <c r="W1003" s="202"/>
      <c r="X1003" s="201"/>
      <c r="Y1003" s="202"/>
      <c r="Z1003" s="201"/>
      <c r="AA1003" s="205"/>
      <c r="AB1003" s="69" t="str">
        <f>IF(CF1026&lt;&gt;"",IF(ISERROR(AND(BV1030="",BX1030="",BZ1030="",CB1030="",CD1030="")),"E",IF(AND(BV1030="",BX1030="",BZ1030="",CB1030="",CD1030=""),"","E")),"")</f>
        <v/>
      </c>
      <c r="AC1003" s="1"/>
      <c r="AD1003" s="1"/>
      <c r="AE1003" s="1"/>
      <c r="AF1003" s="1"/>
      <c r="AG1003" s="1"/>
      <c r="AH1003" s="1"/>
      <c r="AI1003" s="1"/>
      <c r="AJ1003" s="1"/>
      <c r="AK1003" s="1"/>
      <c r="AL1003" s="1"/>
      <c r="AM1003" s="1"/>
      <c r="AN1003" s="1"/>
      <c r="AO1003" s="1"/>
      <c r="AQ1003" s="128"/>
      <c r="AR1003" s="128"/>
      <c r="AS1003" s="128"/>
      <c r="AT1003" s="128"/>
      <c r="AU1003" s="128"/>
      <c r="AV1003" s="128"/>
      <c r="AW1003" s="128"/>
      <c r="AX1003" s="128"/>
      <c r="AY1003" s="128"/>
      <c r="AZ1003" s="128"/>
      <c r="BA1003" s="128"/>
      <c r="BB1003" s="128"/>
      <c r="BC1003" s="128"/>
      <c r="BD1003" s="41"/>
      <c r="BE1003" s="41"/>
      <c r="BF1003" s="41"/>
      <c r="BG1003" s="41"/>
      <c r="BH1003" s="41"/>
      <c r="BI1003" s="41"/>
      <c r="BJ1003" s="41"/>
      <c r="BK1003" s="41"/>
      <c r="BL1003" s="41"/>
      <c r="BM1003" s="41"/>
      <c r="BN1003" s="41"/>
      <c r="BO1003" s="41"/>
      <c r="BP1003" s="41"/>
      <c r="BQ1003" s="41"/>
      <c r="BR1003" s="41"/>
      <c r="BS1003" s="41"/>
      <c r="BT1003" s="41"/>
      <c r="BU1003" s="41"/>
      <c r="BV1003" s="41"/>
      <c r="BW1003" s="41"/>
      <c r="BX1003" s="41"/>
      <c r="BY1003" s="41"/>
      <c r="BZ1003" s="41"/>
      <c r="CA1003" s="41"/>
      <c r="CB1003" s="41"/>
      <c r="CC1003" s="41"/>
      <c r="CD1003" s="41"/>
      <c r="CE1003" s="4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row>
    <row r="1004" spans="1:167" s="3" customFormat="1" ht="11.25" customHeight="1" thickBot="1">
      <c r="A1004" s="194"/>
      <c r="B1004" s="195"/>
      <c r="C1004" s="207"/>
      <c r="D1004" s="203"/>
      <c r="E1004" s="204"/>
      <c r="F1004" s="203"/>
      <c r="G1004" s="204"/>
      <c r="H1004" s="203"/>
      <c r="I1004" s="204"/>
      <c r="J1004" s="203"/>
      <c r="K1004" s="204"/>
      <c r="L1004" s="203"/>
      <c r="M1004" s="206"/>
      <c r="N1004" s="69" t="str">
        <f>IF(CF998&lt;&gt;"",IF(CF998="W",IF(SUM(IF(D1003&gt;D1001,1,0),IF(F1003&gt;F1001,1,0),IF(H1003&gt;H1001,1,0),IF(J1003&gt;J1001,1,0),IF(L1003&gt;L1001,1,0))&lt;&gt;3,"E",""),""),"")</f>
        <v/>
      </c>
      <c r="O1004" s="194"/>
      <c r="P1004" s="195"/>
      <c r="Q1004" s="207"/>
      <c r="R1004" s="203"/>
      <c r="S1004" s="204"/>
      <c r="T1004" s="203"/>
      <c r="U1004" s="204"/>
      <c r="V1004" s="203"/>
      <c r="W1004" s="204"/>
      <c r="X1004" s="203"/>
      <c r="Y1004" s="204"/>
      <c r="Z1004" s="203"/>
      <c r="AA1004" s="206"/>
      <c r="AB1004" s="69" t="str">
        <f>IF(CF1028&lt;&gt;"",IF(CF1028="W",IF(SUM(IF(R1003&gt;R1001,1,0),IF(T1003&gt;T1001,1,0),IF(V1003&gt;V1001,1,0),IF(X1003&gt;X1001,1,0),IF(Z1003&gt;Z1001,1,0))&lt;&gt;3,"E",""),""),"")</f>
        <v/>
      </c>
      <c r="AC1004" s="1"/>
      <c r="AD1004" s="1"/>
      <c r="AE1004" s="1"/>
      <c r="AF1004" s="1"/>
      <c r="AG1004" s="1"/>
      <c r="AH1004" s="1"/>
      <c r="AI1004" s="1"/>
      <c r="AJ1004" s="1"/>
      <c r="AK1004" s="1"/>
      <c r="AL1004" s="1"/>
      <c r="AM1004" s="1"/>
      <c r="AN1004" s="1"/>
      <c r="AO1004" s="1"/>
      <c r="AQ1004" s="126"/>
      <c r="AR1004" s="126"/>
      <c r="AS1004" s="126"/>
      <c r="AT1004" s="126"/>
      <c r="AU1004" s="126"/>
      <c r="AV1004" s="126"/>
      <c r="AW1004" s="126"/>
      <c r="AX1004" s="126"/>
      <c r="AY1004" s="126"/>
      <c r="AZ1004" s="126"/>
      <c r="BA1004" s="126"/>
      <c r="BB1004" s="126"/>
      <c r="BC1004" s="126"/>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row>
    <row r="1005" spans="1:167" s="3" customFormat="1" ht="11.25" customHeight="1" thickBot="1">
      <c r="AC1005" s="1"/>
      <c r="AD1005" s="1"/>
      <c r="AE1005" s="1"/>
      <c r="AF1005" s="1"/>
      <c r="AG1005" s="1"/>
      <c r="AH1005" s="1"/>
      <c r="AI1005" s="1"/>
      <c r="AJ1005" s="1"/>
      <c r="AK1005" s="1"/>
      <c r="AL1005" s="1"/>
      <c r="AM1005" s="1"/>
      <c r="AN1005" s="1"/>
      <c r="AO1005" s="1"/>
      <c r="AQ1005" s="127"/>
      <c r="AR1005" s="127"/>
      <c r="AS1005" s="127"/>
      <c r="AT1005" s="127"/>
      <c r="AU1005" s="127"/>
      <c r="AV1005" s="127"/>
      <c r="AW1005" s="127"/>
      <c r="AX1005" s="127"/>
      <c r="AY1005" s="127"/>
      <c r="AZ1005" s="127"/>
      <c r="BA1005" s="127"/>
      <c r="BB1005" s="127"/>
      <c r="BC1005" s="127"/>
      <c r="BD1005" s="40"/>
      <c r="BE1005" s="40"/>
      <c r="BF1005" s="40"/>
      <c r="BG1005" s="40"/>
      <c r="BH1005" s="40"/>
      <c r="BI1005" s="40"/>
      <c r="BJ1005" s="40"/>
      <c r="BK1005" s="40"/>
      <c r="BL1005" s="40"/>
      <c r="BM1005" s="40"/>
      <c r="BN1005" s="40"/>
      <c r="BO1005" s="40"/>
      <c r="BP1005" s="40"/>
      <c r="BQ1005" s="40"/>
      <c r="BR1005" s="40"/>
      <c r="BS1005" s="40"/>
      <c r="BT1005" s="40"/>
      <c r="BU1005" s="40"/>
      <c r="BV1005" s="40"/>
      <c r="BW1005" s="40"/>
      <c r="BX1005" s="40"/>
      <c r="BY1005" s="40"/>
      <c r="BZ1005" s="40"/>
      <c r="CA1005" s="40"/>
      <c r="CB1005" s="40"/>
      <c r="CC1005" s="40"/>
      <c r="CD1005" s="40"/>
      <c r="CE1005" s="40"/>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row>
    <row r="1006" spans="1:167" s="3" customFormat="1" ht="11.25" customHeight="1">
      <c r="AC1006" s="1"/>
      <c r="AD1006" s="1"/>
      <c r="AE1006" s="1"/>
      <c r="AF1006" s="1"/>
      <c r="AG1006" s="1"/>
      <c r="AH1006" s="1"/>
      <c r="AI1006" s="1"/>
      <c r="AJ1006" s="1"/>
      <c r="AK1006" s="1"/>
      <c r="AL1006" s="1"/>
      <c r="AM1006" s="1"/>
      <c r="AN1006" s="1"/>
      <c r="AO1006" s="1"/>
      <c r="AQ1006" s="154" t="str">
        <f>CONCATENATE($A980," ",$D980,","," ",$F978)</f>
        <v>Group: 16, Men's Singles</v>
      </c>
      <c r="AR1006" s="155"/>
      <c r="AS1006" s="155"/>
      <c r="AT1006" s="155"/>
      <c r="AU1006" s="155"/>
      <c r="AV1006" s="155"/>
      <c r="AW1006" s="155"/>
      <c r="AX1006" s="155"/>
      <c r="AY1006" s="155"/>
      <c r="AZ1006" s="155"/>
      <c r="BA1006" s="155"/>
      <c r="BB1006" s="155"/>
      <c r="BC1006" s="156"/>
      <c r="BD1006" s="163">
        <f>O993</f>
        <v>4</v>
      </c>
      <c r="BE1006" s="164"/>
      <c r="BF1006" s="183" t="str">
        <f>Q993</f>
        <v>C</v>
      </c>
      <c r="BG1006" s="185" t="str">
        <f>IF(VLOOKUP($BF1006,$A982:$C988,3,FALSE)=0,"",CONCATENATE(VLOOKUP(VLOOKUP($BF1006,$A982:$C988,3,FALSE),Players!$C:$G,4,FALSE)," ",VLOOKUP($BF1006,$A982:$C988,3,FALSE)," ",IF(ISERROR(VLOOKUP(VLOOKUP($BF1006,$A982:$C988,3,FALSE),Players!$C:$G,5,FALSE)),"()",CONCATENATE("(",VLOOKUP(VLOOKUP($BF1006,$A982:$C988,3,FALSE),Players!$C:$G,5,FALSE),")"))))</f>
        <v/>
      </c>
      <c r="BH1006" s="186"/>
      <c r="BI1006" s="186"/>
      <c r="BJ1006" s="186"/>
      <c r="BK1006" s="186"/>
      <c r="BL1006" s="186"/>
      <c r="BM1006" s="186"/>
      <c r="BN1006" s="186"/>
      <c r="BO1006" s="186"/>
      <c r="BP1006" s="186"/>
      <c r="BQ1006" s="186"/>
      <c r="BR1006" s="186"/>
      <c r="BS1006" s="186"/>
      <c r="BT1006" s="186"/>
      <c r="BU1006" s="187"/>
      <c r="BV1006" s="170" t="str">
        <f>IF(R993&lt;&gt;"",R993,"")</f>
        <v/>
      </c>
      <c r="BW1006" s="171"/>
      <c r="BX1006" s="170" t="str">
        <f>IF(T993&lt;&gt;"",T993,"")</f>
        <v/>
      </c>
      <c r="BY1006" s="171"/>
      <c r="BZ1006" s="170" t="str">
        <f>IF(V993&lt;&gt;"",V993,"")</f>
        <v/>
      </c>
      <c r="CA1006" s="171"/>
      <c r="CB1006" s="170" t="str">
        <f>IF(X993&lt;&gt;"",X993,"")</f>
        <v/>
      </c>
      <c r="CC1006" s="171"/>
      <c r="CD1006" s="170" t="str">
        <f>IF(Z993&lt;&gt;"",Z993,"")</f>
        <v/>
      </c>
      <c r="CE1006" s="171"/>
      <c r="CF1006" s="174" t="str">
        <f>IF($CD1006=$CD1008,IF($CB1006=$CB1008,IF($BZ1006&lt;&gt;"",IF($BZ1006&gt;$BZ1008,"W","L"),""),IF($CB1006&gt;$CB1008,"W","L")),IF($CD1006&gt;$CD1008,"W","L"))</f>
        <v/>
      </c>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row>
    <row r="1007" spans="1:167" s="3" customFormat="1" ht="11.25" customHeight="1">
      <c r="AC1007" s="1"/>
      <c r="AD1007" s="1"/>
      <c r="AE1007" s="1"/>
      <c r="AF1007" s="1"/>
      <c r="AG1007" s="1"/>
      <c r="AH1007" s="1"/>
      <c r="AI1007" s="1"/>
      <c r="AJ1007" s="1"/>
      <c r="AK1007" s="1"/>
      <c r="AL1007" s="1"/>
      <c r="AM1007" s="1"/>
      <c r="AN1007" s="1"/>
      <c r="AO1007" s="1"/>
      <c r="AQ1007" s="157"/>
      <c r="AR1007" s="158"/>
      <c r="AS1007" s="158"/>
      <c r="AT1007" s="158"/>
      <c r="AU1007" s="158"/>
      <c r="AV1007" s="158"/>
      <c r="AW1007" s="158"/>
      <c r="AX1007" s="158"/>
      <c r="AY1007" s="158"/>
      <c r="AZ1007" s="158"/>
      <c r="BA1007" s="158"/>
      <c r="BB1007" s="158"/>
      <c r="BC1007" s="159"/>
      <c r="BD1007" s="165"/>
      <c r="BE1007" s="166"/>
      <c r="BF1007" s="184"/>
      <c r="BG1007" s="188"/>
      <c r="BH1007" s="189"/>
      <c r="BI1007" s="189"/>
      <c r="BJ1007" s="189"/>
      <c r="BK1007" s="189"/>
      <c r="BL1007" s="189"/>
      <c r="BM1007" s="189"/>
      <c r="BN1007" s="189"/>
      <c r="BO1007" s="189"/>
      <c r="BP1007" s="189"/>
      <c r="BQ1007" s="189"/>
      <c r="BR1007" s="189"/>
      <c r="BS1007" s="189"/>
      <c r="BT1007" s="189"/>
      <c r="BU1007" s="190"/>
      <c r="BV1007" s="172"/>
      <c r="BW1007" s="173"/>
      <c r="BX1007" s="172"/>
      <c r="BY1007" s="173"/>
      <c r="BZ1007" s="172"/>
      <c r="CA1007" s="173"/>
      <c r="CB1007" s="172"/>
      <c r="CC1007" s="173"/>
      <c r="CD1007" s="172"/>
      <c r="CE1007" s="173"/>
      <c r="CF1007" s="174"/>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row>
    <row r="1008" spans="1:167" s="3" customFormat="1" ht="11.25" customHeight="1">
      <c r="AC1008" s="1"/>
      <c r="AD1008" s="1"/>
      <c r="AE1008" s="1"/>
      <c r="AF1008" s="1"/>
      <c r="AG1008" s="1"/>
      <c r="AH1008" s="1"/>
      <c r="AI1008" s="1"/>
      <c r="AJ1008" s="1"/>
      <c r="AK1008" s="1"/>
      <c r="AL1008" s="1"/>
      <c r="AM1008" s="1"/>
      <c r="AN1008" s="1"/>
      <c r="AO1008" s="1"/>
      <c r="AQ1008" s="157"/>
      <c r="AR1008" s="158"/>
      <c r="AS1008" s="158"/>
      <c r="AT1008" s="158"/>
      <c r="AU1008" s="158"/>
      <c r="AV1008" s="158"/>
      <c r="AW1008" s="158"/>
      <c r="AX1008" s="158"/>
      <c r="AY1008" s="158"/>
      <c r="AZ1008" s="158"/>
      <c r="BA1008" s="158"/>
      <c r="BB1008" s="158"/>
      <c r="BC1008" s="159"/>
      <c r="BD1008" s="165"/>
      <c r="BE1008" s="166"/>
      <c r="BF1008" s="175" t="str">
        <f>Q995</f>
        <v>D</v>
      </c>
      <c r="BG1008" s="177" t="str">
        <f>IF(VLOOKUP($BF1008,$A982:$C988,3,FALSE)=0,"",CONCATENATE(VLOOKUP(VLOOKUP($BF1008,$A982:$C988,3,FALSE),Players!$C:$G,4,FALSE)," ",VLOOKUP($BF1008,$A982:$C988,3,FALSE)," ",IF(ISERROR(VLOOKUP(VLOOKUP($BF1008,$A982:$C988,3,FALSE),Players!$C:$G,5,FALSE)),"()",CONCATENATE("(",VLOOKUP(VLOOKUP($BF1008,$A982:$C988,3,FALSE),Players!$C:$G,5,FALSE),")"))))</f>
        <v/>
      </c>
      <c r="BH1008" s="178"/>
      <c r="BI1008" s="178"/>
      <c r="BJ1008" s="178"/>
      <c r="BK1008" s="178"/>
      <c r="BL1008" s="178"/>
      <c r="BM1008" s="178"/>
      <c r="BN1008" s="178"/>
      <c r="BO1008" s="178"/>
      <c r="BP1008" s="178"/>
      <c r="BQ1008" s="178"/>
      <c r="BR1008" s="178"/>
      <c r="BS1008" s="178"/>
      <c r="BT1008" s="178"/>
      <c r="BU1008" s="179"/>
      <c r="BV1008" s="150" t="str">
        <f>IF(R995&lt;&gt;"",R995,"")</f>
        <v/>
      </c>
      <c r="BW1008" s="151"/>
      <c r="BX1008" s="150" t="str">
        <f>IF(T995&lt;&gt;"",T995,"")</f>
        <v/>
      </c>
      <c r="BY1008" s="151"/>
      <c r="BZ1008" s="150" t="str">
        <f>IF(V995&lt;&gt;"",V995,"")</f>
        <v/>
      </c>
      <c r="CA1008" s="151"/>
      <c r="CB1008" s="150" t="str">
        <f>IF(X995&lt;&gt;"",X995,"")</f>
        <v/>
      </c>
      <c r="CC1008" s="151"/>
      <c r="CD1008" s="150" t="str">
        <f>IF(Z995&lt;&gt;"",Z995,"")</f>
        <v/>
      </c>
      <c r="CE1008" s="151"/>
      <c r="CF1008" s="174" t="str">
        <f>IF($CF1006&lt;&gt;"",IF(CF1006="W","L","W"),"")</f>
        <v/>
      </c>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row>
    <row r="1009" spans="1:125" s="3" customFormat="1" ht="11.25" customHeight="1" thickBot="1">
      <c r="AC1009" s="1"/>
      <c r="AD1009" s="1"/>
      <c r="AE1009" s="1"/>
      <c r="AF1009" s="1"/>
      <c r="AG1009" s="1"/>
      <c r="AH1009" s="1"/>
      <c r="AI1009" s="1"/>
      <c r="AJ1009" s="1"/>
      <c r="AK1009" s="1"/>
      <c r="AL1009" s="1"/>
      <c r="AM1009" s="1"/>
      <c r="AN1009" s="1"/>
      <c r="AO1009" s="1"/>
      <c r="AQ1009" s="160"/>
      <c r="AR1009" s="161"/>
      <c r="AS1009" s="161"/>
      <c r="AT1009" s="161"/>
      <c r="AU1009" s="161"/>
      <c r="AV1009" s="161"/>
      <c r="AW1009" s="161"/>
      <c r="AX1009" s="161"/>
      <c r="AY1009" s="161"/>
      <c r="AZ1009" s="161"/>
      <c r="BA1009" s="161"/>
      <c r="BB1009" s="161"/>
      <c r="BC1009" s="162"/>
      <c r="BD1009" s="167"/>
      <c r="BE1009" s="168"/>
      <c r="BF1009" s="176"/>
      <c r="BG1009" s="180"/>
      <c r="BH1009" s="181"/>
      <c r="BI1009" s="181"/>
      <c r="BJ1009" s="181"/>
      <c r="BK1009" s="181"/>
      <c r="BL1009" s="181"/>
      <c r="BM1009" s="181"/>
      <c r="BN1009" s="181"/>
      <c r="BO1009" s="181"/>
      <c r="BP1009" s="181"/>
      <c r="BQ1009" s="181"/>
      <c r="BR1009" s="181"/>
      <c r="BS1009" s="181"/>
      <c r="BT1009" s="181"/>
      <c r="BU1009" s="182"/>
      <c r="BV1009" s="152"/>
      <c r="BW1009" s="153"/>
      <c r="BX1009" s="152"/>
      <c r="BY1009" s="153"/>
      <c r="BZ1009" s="152"/>
      <c r="CA1009" s="153"/>
      <c r="CB1009" s="152"/>
      <c r="CC1009" s="153"/>
      <c r="CD1009" s="152"/>
      <c r="CE1009" s="153"/>
      <c r="CF1009" s="174"/>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row>
    <row r="1010" spans="1:125" s="3" customFormat="1" ht="11.25" customHeight="1">
      <c r="AC1010" s="1"/>
      <c r="AD1010" s="1"/>
      <c r="AE1010" s="1"/>
      <c r="AF1010" s="1"/>
      <c r="AG1010" s="1"/>
      <c r="AH1010" s="1"/>
      <c r="AI1010" s="1"/>
      <c r="AJ1010" s="1"/>
      <c r="AK1010" s="1"/>
      <c r="AL1010" s="1"/>
      <c r="AM1010" s="1"/>
      <c r="AN1010" s="1"/>
      <c r="AO1010" s="1"/>
      <c r="AQ1010" s="126"/>
      <c r="AR1010" s="126"/>
      <c r="AS1010" s="126"/>
      <c r="AT1010" s="126"/>
      <c r="AU1010" s="126"/>
      <c r="AV1010" s="126"/>
      <c r="AW1010" s="126"/>
      <c r="AX1010" s="126"/>
      <c r="AY1010" s="126"/>
      <c r="AZ1010" s="126"/>
      <c r="BA1010" s="126"/>
      <c r="BB1010" s="126"/>
      <c r="BC1010" s="126"/>
      <c r="BD1010" s="1"/>
      <c r="BE1010" s="1"/>
      <c r="BF1010" s="1"/>
      <c r="BG1010" s="1"/>
      <c r="BH1010" s="1"/>
      <c r="BI1010" s="1"/>
      <c r="BJ1010" s="1"/>
      <c r="BK1010" s="1"/>
      <c r="BL1010" s="1"/>
      <c r="BM1010" s="1"/>
      <c r="BN1010" s="1"/>
      <c r="BO1010" s="1"/>
      <c r="BP1010" s="1"/>
      <c r="BQ1010" s="1"/>
      <c r="BR1010" s="1"/>
      <c r="BS1010" s="1"/>
      <c r="BT1010" s="1"/>
      <c r="BU1010" s="1"/>
      <c r="BV1010" s="169" t="str">
        <f>IF(CF1006&lt;&gt;"",IF(AND(AND(BV1006&gt;-1,BV1008&gt;-1),OR(BV1006&gt;10,BV1008&gt;10),ABS(BV1006-BV1008)&gt;1,IF(OR(BV1006&gt;11,BV1008&gt;11),ABS(BV1006-BV1008)=2,TRUE),BV1006=INT(BV1006),BV1008=INT(BV1008)),"","Error"),"")</f>
        <v/>
      </c>
      <c r="BW1010" s="169"/>
      <c r="BX1010" s="169" t="str">
        <f>IF(CF1006&lt;&gt;"",IF(AND(AND(BX1006&gt;-1,BX1008&gt;-1),OR(BX1006&gt;10,BX1008&gt;10),ABS(BX1006-BX1008)&gt;1,IF(OR(BX1006&gt;11,BX1008&gt;11),ABS(BX1006-BX1008)=2,TRUE),BX1006=INT(BX1006),BX1008=INT(BX1008)),"","Error"),"")</f>
        <v/>
      </c>
      <c r="BY1010" s="169"/>
      <c r="BZ1010" s="169" t="str">
        <f>IF(CF1006&lt;&gt;"",IF(AND(AND(BZ1006&gt;-1,BZ1008&gt;-1),OR(BZ1006&gt;10,BZ1008&gt;10),ABS(BZ1006-BZ1008)&gt;1,IF(OR(BZ1006&gt;11,BZ1008&gt;11),ABS(BZ1006-BZ1008)=2,TRUE),BZ1006=INT(BZ1006),BZ1008=INT(BZ1008)),"","Error"),"")</f>
        <v/>
      </c>
      <c r="CA1010" s="169"/>
      <c r="CB1010" s="169" t="str">
        <f>IF(AND(CF1006&lt;&gt;"",CB1006&lt;&gt;""),IF(AND(AND(CB1006&gt;-1,CB1008&gt;-1),OR(CB1006&gt;10,CB1008&gt;10),ABS(CB1006-CB1008)&gt;1,IF(OR(CB1006&gt;11,CB1008&gt;11),ABS(CB1006-CB1008)=2,TRUE),CB1006=INT(CB1006),CB1008=INT(CB1008)),"","Error"),"")</f>
        <v/>
      </c>
      <c r="CC1010" s="169"/>
      <c r="CD1010" s="169" t="str">
        <f>IF(AND(CF1006&lt;&gt;"",CD1006&lt;&gt;""),IF(AND(AND(CD1006&gt;-1,CD1008&gt;-1),OR(CD1006&gt;10,CD1008&gt;10),ABS(CD1006-CD1008)&gt;1,IF(OR(CD1006&gt;11,CD1008&gt;11),ABS(CD1006-CD1008)=2,TRUE),CD1006=INT(CD1006),CD1008=INT(CD1008)),"","Error"),"")</f>
        <v/>
      </c>
      <c r="CE1010" s="169"/>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row>
    <row r="1011" spans="1:125" s="3" customFormat="1" ht="11.25" customHeight="1">
      <c r="AC1011" s="1"/>
      <c r="AD1011" s="1"/>
      <c r="AE1011" s="1"/>
      <c r="AF1011" s="1"/>
      <c r="AG1011" s="1"/>
      <c r="AH1011" s="1"/>
      <c r="AI1011" s="1"/>
      <c r="AJ1011" s="1"/>
      <c r="AK1011" s="1"/>
      <c r="AL1011" s="1"/>
      <c r="AM1011" s="1"/>
      <c r="AN1011" s="1"/>
      <c r="AO1011" s="1"/>
      <c r="AQ1011" s="126"/>
      <c r="AR1011" s="126"/>
      <c r="AS1011" s="126"/>
      <c r="AT1011" s="126"/>
      <c r="AU1011" s="126"/>
      <c r="AV1011" s="126"/>
      <c r="AW1011" s="126"/>
      <c r="AX1011" s="126"/>
      <c r="AY1011" s="126"/>
      <c r="AZ1011" s="126"/>
      <c r="BA1011" s="126"/>
      <c r="BB1011" s="126"/>
      <c r="BC1011" s="126"/>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row>
    <row r="1012" spans="1:125" s="3" customFormat="1" ht="11.25" customHeight="1">
      <c r="AC1012" s="1"/>
      <c r="AD1012" s="1"/>
      <c r="AE1012" s="1"/>
      <c r="AF1012" s="1"/>
      <c r="AG1012" s="1"/>
      <c r="AH1012" s="1"/>
      <c r="AI1012" s="1"/>
      <c r="AJ1012" s="1"/>
      <c r="AK1012" s="1"/>
      <c r="AL1012" s="1"/>
      <c r="AM1012" s="1"/>
      <c r="AN1012" s="1"/>
      <c r="AO1012" s="1"/>
      <c r="AQ1012" s="127"/>
      <c r="AR1012" s="127"/>
      <c r="AS1012" s="127"/>
      <c r="AT1012" s="127"/>
      <c r="AU1012" s="127"/>
      <c r="AV1012" s="127"/>
      <c r="AW1012" s="127"/>
      <c r="AX1012" s="127"/>
      <c r="AY1012" s="127"/>
      <c r="AZ1012" s="127"/>
      <c r="BA1012" s="127"/>
      <c r="BB1012" s="127"/>
      <c r="BC1012" s="127"/>
      <c r="BD1012" s="40"/>
      <c r="BE1012" s="40"/>
      <c r="BF1012" s="40"/>
      <c r="BG1012" s="40"/>
      <c r="BH1012" s="40"/>
      <c r="BI1012" s="40"/>
      <c r="BJ1012" s="40"/>
      <c r="BK1012" s="40"/>
      <c r="BL1012" s="40"/>
      <c r="BM1012" s="40"/>
      <c r="BN1012" s="40"/>
      <c r="BO1012" s="40"/>
      <c r="BP1012" s="40"/>
      <c r="BQ1012" s="40"/>
      <c r="BR1012" s="40"/>
      <c r="BS1012" s="40"/>
      <c r="BT1012" s="40"/>
      <c r="BU1012" s="40"/>
      <c r="BV1012" s="40"/>
      <c r="BW1012" s="40"/>
      <c r="BX1012" s="40"/>
      <c r="BY1012" s="40"/>
      <c r="BZ1012" s="40"/>
      <c r="CA1012" s="40"/>
      <c r="CB1012" s="40"/>
      <c r="CC1012" s="40"/>
      <c r="CD1012" s="40"/>
      <c r="CE1012" s="40"/>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row>
    <row r="1013" spans="1:125" s="3" customFormat="1" ht="11.25" customHeight="1">
      <c r="AC1013" s="1"/>
      <c r="AD1013" s="1"/>
      <c r="AE1013" s="1"/>
      <c r="AF1013" s="1"/>
      <c r="AG1013" s="1"/>
      <c r="AH1013" s="1"/>
      <c r="AI1013" s="1"/>
      <c r="AJ1013" s="1"/>
      <c r="AK1013" s="1"/>
      <c r="AL1013" s="1"/>
      <c r="AM1013" s="1"/>
      <c r="AN1013" s="1"/>
      <c r="AO1013" s="1"/>
      <c r="AQ1013" s="128"/>
      <c r="AR1013" s="128"/>
      <c r="AS1013" s="128"/>
      <c r="AT1013" s="128"/>
      <c r="AU1013" s="128"/>
      <c r="AV1013" s="128"/>
      <c r="AW1013" s="128"/>
      <c r="AX1013" s="128"/>
      <c r="AY1013" s="128"/>
      <c r="AZ1013" s="128"/>
      <c r="BA1013" s="128"/>
      <c r="BB1013" s="128"/>
      <c r="BC1013" s="128"/>
      <c r="BD1013" s="41"/>
      <c r="BE1013" s="41"/>
      <c r="BF1013" s="41"/>
      <c r="BG1013" s="41"/>
      <c r="BH1013" s="41"/>
      <c r="BI1013" s="41"/>
      <c r="BJ1013" s="41"/>
      <c r="BK1013" s="41"/>
      <c r="BL1013" s="41"/>
      <c r="BM1013" s="41"/>
      <c r="BN1013" s="41"/>
      <c r="BO1013" s="41"/>
      <c r="BP1013" s="41"/>
      <c r="BQ1013" s="41"/>
      <c r="BR1013" s="41"/>
      <c r="BS1013" s="41"/>
      <c r="BT1013" s="41"/>
      <c r="BU1013" s="41"/>
      <c r="BV1013" s="41"/>
      <c r="BW1013" s="41"/>
      <c r="BX1013" s="41"/>
      <c r="BY1013" s="41"/>
      <c r="BZ1013" s="41"/>
      <c r="CA1013" s="41"/>
      <c r="CB1013" s="41"/>
      <c r="CC1013" s="41"/>
      <c r="CD1013" s="41"/>
      <c r="CE1013" s="4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row>
    <row r="1014" spans="1:125" s="3" customFormat="1" ht="11.25" customHeight="1">
      <c r="AC1014" s="1"/>
      <c r="AD1014" s="1"/>
      <c r="AE1014" s="1"/>
      <c r="AF1014" s="1"/>
      <c r="AG1014" s="1"/>
      <c r="AH1014" s="1"/>
      <c r="AI1014" s="1"/>
      <c r="AJ1014" s="1"/>
      <c r="AK1014" s="1"/>
      <c r="AL1014" s="1"/>
      <c r="AM1014" s="1"/>
      <c r="AN1014" s="1"/>
      <c r="AO1014" s="1"/>
      <c r="AQ1014" s="126"/>
      <c r="AR1014" s="126"/>
      <c r="AS1014" s="126"/>
      <c r="AT1014" s="126"/>
      <c r="AU1014" s="126"/>
      <c r="AV1014" s="126"/>
      <c r="AW1014" s="126"/>
      <c r="AX1014" s="126"/>
      <c r="AY1014" s="126"/>
      <c r="AZ1014" s="126"/>
      <c r="BA1014" s="126"/>
      <c r="BB1014" s="126"/>
      <c r="BC1014" s="126"/>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row>
    <row r="1015" spans="1:125" s="3" customFormat="1" ht="11.25" customHeight="1" thickBot="1">
      <c r="AC1015" s="1"/>
      <c r="AD1015" s="1"/>
      <c r="AE1015" s="1"/>
      <c r="AF1015" s="1"/>
      <c r="AG1015" s="1"/>
      <c r="AH1015" s="1"/>
      <c r="AI1015" s="1"/>
      <c r="AJ1015" s="1"/>
      <c r="AK1015" s="1"/>
      <c r="AL1015" s="1"/>
      <c r="AM1015" s="1"/>
      <c r="AN1015" s="1"/>
      <c r="AO1015" s="1"/>
      <c r="AQ1015" s="127"/>
      <c r="AR1015" s="127"/>
      <c r="AS1015" s="127"/>
      <c r="AT1015" s="127"/>
      <c r="AU1015" s="127"/>
      <c r="AV1015" s="127"/>
      <c r="AW1015" s="127"/>
      <c r="AX1015" s="127"/>
      <c r="AY1015" s="127"/>
      <c r="AZ1015" s="127"/>
      <c r="BA1015" s="127"/>
      <c r="BB1015" s="127"/>
      <c r="BC1015" s="127"/>
      <c r="BD1015" s="40"/>
      <c r="BE1015" s="40"/>
      <c r="BF1015" s="40"/>
      <c r="BG1015" s="40"/>
      <c r="BH1015" s="40"/>
      <c r="BI1015" s="40"/>
      <c r="BJ1015" s="40"/>
      <c r="BK1015" s="40"/>
      <c r="BL1015" s="40"/>
      <c r="BM1015" s="40"/>
      <c r="BN1015" s="40"/>
      <c r="BO1015" s="40"/>
      <c r="BP1015" s="40"/>
      <c r="BQ1015" s="40"/>
      <c r="BR1015" s="40"/>
      <c r="BS1015" s="40"/>
      <c r="BT1015" s="40"/>
      <c r="BU1015" s="40"/>
      <c r="BV1015" s="40"/>
      <c r="BW1015" s="40"/>
      <c r="BX1015" s="40"/>
      <c r="BY1015" s="40"/>
      <c r="BZ1015" s="40"/>
      <c r="CA1015" s="40"/>
      <c r="CB1015" s="40"/>
      <c r="CC1015" s="40"/>
      <c r="CD1015" s="40"/>
      <c r="CE1015" s="40"/>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row>
    <row r="1016" spans="1:125" s="3" customFormat="1" ht="11.25" customHeight="1">
      <c r="AC1016" s="1"/>
      <c r="AD1016" s="1"/>
      <c r="AE1016" s="1"/>
      <c r="AF1016" s="1"/>
      <c r="AG1016" s="1"/>
      <c r="AH1016" s="1"/>
      <c r="AI1016" s="1"/>
      <c r="AJ1016" s="1"/>
      <c r="AK1016" s="1"/>
      <c r="AL1016" s="1"/>
      <c r="AM1016" s="1"/>
      <c r="AN1016" s="1"/>
      <c r="AO1016" s="1"/>
      <c r="AQ1016" s="154" t="str">
        <f>CONCATENATE($A980," ",$D980,","," ",$F978)</f>
        <v>Group: 16, Men's Singles</v>
      </c>
      <c r="AR1016" s="155"/>
      <c r="AS1016" s="155"/>
      <c r="AT1016" s="155"/>
      <c r="AU1016" s="155"/>
      <c r="AV1016" s="155"/>
      <c r="AW1016" s="155"/>
      <c r="AX1016" s="155"/>
      <c r="AY1016" s="155"/>
      <c r="AZ1016" s="155"/>
      <c r="BA1016" s="155"/>
      <c r="BB1016" s="155"/>
      <c r="BC1016" s="156"/>
      <c r="BD1016" s="163">
        <f>O997</f>
        <v>5</v>
      </c>
      <c r="BE1016" s="164"/>
      <c r="BF1016" s="183" t="str">
        <f>Q997</f>
        <v>A</v>
      </c>
      <c r="BG1016" s="185" t="str">
        <f>IF(VLOOKUP($BF1016,$A982:$C988,3,FALSE)=0,"",CONCATENATE(VLOOKUP(VLOOKUP($BF1016,$A982:$C988,3,FALSE),Players!$C:$G,4,FALSE)," ",VLOOKUP($BF1016,$A982:$C988,3,FALSE)," ",IF(ISERROR(VLOOKUP(VLOOKUP($BF1016,$A982:$C988,3,FALSE),Players!$C:$G,5,FALSE)),"()",CONCATENATE("(",VLOOKUP(VLOOKUP($BF1016,$A982:$C988,3,FALSE),Players!$C:$G,5,FALSE),")"))))</f>
        <v/>
      </c>
      <c r="BH1016" s="186"/>
      <c r="BI1016" s="186"/>
      <c r="BJ1016" s="186"/>
      <c r="BK1016" s="186"/>
      <c r="BL1016" s="186"/>
      <c r="BM1016" s="186"/>
      <c r="BN1016" s="186"/>
      <c r="BO1016" s="186"/>
      <c r="BP1016" s="186"/>
      <c r="BQ1016" s="186"/>
      <c r="BR1016" s="186"/>
      <c r="BS1016" s="186"/>
      <c r="BT1016" s="186"/>
      <c r="BU1016" s="187"/>
      <c r="BV1016" s="170" t="str">
        <f>IF(R997&lt;&gt;"",R997,"")</f>
        <v/>
      </c>
      <c r="BW1016" s="171"/>
      <c r="BX1016" s="170" t="str">
        <f>IF(T997&lt;&gt;"",T997,"")</f>
        <v/>
      </c>
      <c r="BY1016" s="171"/>
      <c r="BZ1016" s="170" t="str">
        <f>IF(V997&lt;&gt;"",V997,"")</f>
        <v/>
      </c>
      <c r="CA1016" s="171"/>
      <c r="CB1016" s="170" t="str">
        <f>IF(X997&lt;&gt;"",X997,"")</f>
        <v/>
      </c>
      <c r="CC1016" s="171"/>
      <c r="CD1016" s="170" t="str">
        <f>IF(Z997&lt;&gt;"",Z997,"")</f>
        <v/>
      </c>
      <c r="CE1016" s="171"/>
      <c r="CF1016" s="174" t="str">
        <f>IF($CD1016=$CD1018,IF($CB1016=$CB1018,IF($BZ1016&lt;&gt;"",IF($BZ1016&gt;$BZ1018,"W","L"),""),IF($CB1016&gt;$CB1018,"W","L")),IF($CD1016&gt;$CD1018,"W","L"))</f>
        <v/>
      </c>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row>
    <row r="1017" spans="1:125" s="3" customFormat="1" ht="11.25" customHeight="1">
      <c r="AC1017" s="1"/>
      <c r="AD1017" s="1"/>
      <c r="AE1017" s="1"/>
      <c r="AF1017" s="1"/>
      <c r="AG1017" s="1"/>
      <c r="AH1017" s="1"/>
      <c r="AI1017" s="1"/>
      <c r="AJ1017" s="1"/>
      <c r="AK1017" s="1"/>
      <c r="AL1017" s="1"/>
      <c r="AM1017" s="1"/>
      <c r="AN1017" s="1"/>
      <c r="AO1017" s="1"/>
      <c r="AQ1017" s="157"/>
      <c r="AR1017" s="158"/>
      <c r="AS1017" s="158"/>
      <c r="AT1017" s="158"/>
      <c r="AU1017" s="158"/>
      <c r="AV1017" s="158"/>
      <c r="AW1017" s="158"/>
      <c r="AX1017" s="158"/>
      <c r="AY1017" s="158"/>
      <c r="AZ1017" s="158"/>
      <c r="BA1017" s="158"/>
      <c r="BB1017" s="158"/>
      <c r="BC1017" s="159"/>
      <c r="BD1017" s="165"/>
      <c r="BE1017" s="166"/>
      <c r="BF1017" s="184"/>
      <c r="BG1017" s="188"/>
      <c r="BH1017" s="189"/>
      <c r="BI1017" s="189"/>
      <c r="BJ1017" s="189"/>
      <c r="BK1017" s="189"/>
      <c r="BL1017" s="189"/>
      <c r="BM1017" s="189"/>
      <c r="BN1017" s="189"/>
      <c r="BO1017" s="189"/>
      <c r="BP1017" s="189"/>
      <c r="BQ1017" s="189"/>
      <c r="BR1017" s="189"/>
      <c r="BS1017" s="189"/>
      <c r="BT1017" s="189"/>
      <c r="BU1017" s="190"/>
      <c r="BV1017" s="172"/>
      <c r="BW1017" s="173"/>
      <c r="BX1017" s="172"/>
      <c r="BY1017" s="173"/>
      <c r="BZ1017" s="172"/>
      <c r="CA1017" s="173"/>
      <c r="CB1017" s="172"/>
      <c r="CC1017" s="173"/>
      <c r="CD1017" s="172"/>
      <c r="CE1017" s="173"/>
      <c r="CF1017" s="174"/>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row>
    <row r="1018" spans="1:125" s="3" customFormat="1" ht="11.25" customHeight="1">
      <c r="AC1018" s="1"/>
      <c r="AD1018" s="1"/>
      <c r="AE1018" s="1"/>
      <c r="AF1018" s="1"/>
      <c r="AG1018" s="1"/>
      <c r="AH1018" s="1"/>
      <c r="AI1018" s="1"/>
      <c r="AJ1018" s="1"/>
      <c r="AK1018" s="1"/>
      <c r="AL1018" s="1"/>
      <c r="AM1018" s="1"/>
      <c r="AN1018" s="1"/>
      <c r="AO1018" s="1"/>
      <c r="AQ1018" s="157"/>
      <c r="AR1018" s="158"/>
      <c r="AS1018" s="158"/>
      <c r="AT1018" s="158"/>
      <c r="AU1018" s="158"/>
      <c r="AV1018" s="158"/>
      <c r="AW1018" s="158"/>
      <c r="AX1018" s="158"/>
      <c r="AY1018" s="158"/>
      <c r="AZ1018" s="158"/>
      <c r="BA1018" s="158"/>
      <c r="BB1018" s="158"/>
      <c r="BC1018" s="159"/>
      <c r="BD1018" s="165"/>
      <c r="BE1018" s="166"/>
      <c r="BF1018" s="175" t="str">
        <f>Q999</f>
        <v>D</v>
      </c>
      <c r="BG1018" s="177" t="str">
        <f>IF(VLOOKUP($BF1018,$A982:$C988,3,FALSE)=0,"",CONCATENATE(VLOOKUP(VLOOKUP($BF1018,$A982:$C988,3,FALSE),Players!$C:$G,4,FALSE)," ",VLOOKUP($BF1018,$A982:$C988,3,FALSE)," ",IF(ISERROR(VLOOKUP(VLOOKUP($BF1018,$A982:$C988,3,FALSE),Players!$C:$G,5,FALSE)),"()",CONCATENATE("(",VLOOKUP(VLOOKUP($BF1018,$A982:$C988,3,FALSE),Players!$C:$G,5,FALSE),")"))))</f>
        <v/>
      </c>
      <c r="BH1018" s="178"/>
      <c r="BI1018" s="178"/>
      <c r="BJ1018" s="178"/>
      <c r="BK1018" s="178"/>
      <c r="BL1018" s="178"/>
      <c r="BM1018" s="178"/>
      <c r="BN1018" s="178"/>
      <c r="BO1018" s="178"/>
      <c r="BP1018" s="178"/>
      <c r="BQ1018" s="178"/>
      <c r="BR1018" s="178"/>
      <c r="BS1018" s="178"/>
      <c r="BT1018" s="178"/>
      <c r="BU1018" s="179"/>
      <c r="BV1018" s="150" t="str">
        <f>IF(R999&lt;&gt;"",R999,"")</f>
        <v/>
      </c>
      <c r="BW1018" s="151"/>
      <c r="BX1018" s="150" t="str">
        <f>IF(T999&lt;&gt;"",T999,"")</f>
        <v/>
      </c>
      <c r="BY1018" s="151"/>
      <c r="BZ1018" s="150" t="str">
        <f>IF(V999&lt;&gt;"",V999,"")</f>
        <v/>
      </c>
      <c r="CA1018" s="151"/>
      <c r="CB1018" s="150" t="str">
        <f>IF(X999&lt;&gt;"",X999,"")</f>
        <v/>
      </c>
      <c r="CC1018" s="151"/>
      <c r="CD1018" s="150" t="str">
        <f>IF(Z999&lt;&gt;"",Z999,"")</f>
        <v/>
      </c>
      <c r="CE1018" s="151"/>
      <c r="CF1018" s="174" t="str">
        <f>IF($CF1016&lt;&gt;"",IF(CF1016="W","L","W"),"")</f>
        <v/>
      </c>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row>
    <row r="1019" spans="1:125" s="3" customFormat="1" ht="11.25" customHeight="1" thickBot="1">
      <c r="AC1019" s="1"/>
      <c r="AD1019" s="1"/>
      <c r="AE1019" s="1"/>
      <c r="AF1019" s="1"/>
      <c r="AG1019" s="1"/>
      <c r="AH1019" s="1"/>
      <c r="AI1019" s="1"/>
      <c r="AJ1019" s="1"/>
      <c r="AK1019" s="1"/>
      <c r="AL1019" s="1"/>
      <c r="AM1019" s="1"/>
      <c r="AN1019" s="1"/>
      <c r="AO1019" s="1"/>
      <c r="AQ1019" s="160"/>
      <c r="AR1019" s="161"/>
      <c r="AS1019" s="161"/>
      <c r="AT1019" s="161"/>
      <c r="AU1019" s="161"/>
      <c r="AV1019" s="161"/>
      <c r="AW1019" s="161"/>
      <c r="AX1019" s="161"/>
      <c r="AY1019" s="161"/>
      <c r="AZ1019" s="161"/>
      <c r="BA1019" s="161"/>
      <c r="BB1019" s="161"/>
      <c r="BC1019" s="162"/>
      <c r="BD1019" s="167"/>
      <c r="BE1019" s="168"/>
      <c r="BF1019" s="176"/>
      <c r="BG1019" s="180"/>
      <c r="BH1019" s="181"/>
      <c r="BI1019" s="181"/>
      <c r="BJ1019" s="181"/>
      <c r="BK1019" s="181"/>
      <c r="BL1019" s="181"/>
      <c r="BM1019" s="181"/>
      <c r="BN1019" s="181"/>
      <c r="BO1019" s="181"/>
      <c r="BP1019" s="181"/>
      <c r="BQ1019" s="181"/>
      <c r="BR1019" s="181"/>
      <c r="BS1019" s="181"/>
      <c r="BT1019" s="181"/>
      <c r="BU1019" s="182"/>
      <c r="BV1019" s="152"/>
      <c r="BW1019" s="153"/>
      <c r="BX1019" s="152"/>
      <c r="BY1019" s="153"/>
      <c r="BZ1019" s="152"/>
      <c r="CA1019" s="153"/>
      <c r="CB1019" s="152"/>
      <c r="CC1019" s="153"/>
      <c r="CD1019" s="152"/>
      <c r="CE1019" s="153"/>
      <c r="CF1019" s="174"/>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row>
    <row r="1020" spans="1:125" s="3" customFormat="1" ht="11.25" customHeight="1">
      <c r="AC1020" s="1"/>
      <c r="AD1020" s="1"/>
      <c r="AE1020" s="1"/>
      <c r="AF1020" s="1"/>
      <c r="AG1020" s="1"/>
      <c r="AH1020" s="1"/>
      <c r="AI1020" s="1"/>
      <c r="AJ1020" s="1"/>
      <c r="AK1020" s="1"/>
      <c r="AL1020" s="1"/>
      <c r="AM1020" s="1"/>
      <c r="AN1020" s="1"/>
      <c r="AO1020" s="1"/>
      <c r="AQ1020" s="126"/>
      <c r="AR1020" s="126"/>
      <c r="AS1020" s="126"/>
      <c r="AT1020" s="126"/>
      <c r="AU1020" s="126"/>
      <c r="AV1020" s="126"/>
      <c r="AW1020" s="126"/>
      <c r="AX1020" s="126"/>
      <c r="AY1020" s="126"/>
      <c r="AZ1020" s="126"/>
      <c r="BA1020" s="126"/>
      <c r="BB1020" s="126"/>
      <c r="BC1020" s="126"/>
      <c r="BD1020" s="1"/>
      <c r="BE1020" s="1"/>
      <c r="BF1020" s="1"/>
      <c r="BG1020" s="1"/>
      <c r="BH1020" s="1"/>
      <c r="BI1020" s="1"/>
      <c r="BJ1020" s="1"/>
      <c r="BK1020" s="1"/>
      <c r="BL1020" s="1"/>
      <c r="BM1020" s="1"/>
      <c r="BN1020" s="1"/>
      <c r="BO1020" s="1"/>
      <c r="BP1020" s="1"/>
      <c r="BQ1020" s="1"/>
      <c r="BR1020" s="1"/>
      <c r="BS1020" s="1"/>
      <c r="BT1020" s="1"/>
      <c r="BU1020" s="1"/>
      <c r="BV1020" s="169" t="str">
        <f>IF(CF1016&lt;&gt;"",IF(AND(AND(BV1016&gt;-1,BV1018&gt;-1),OR(BV1016&gt;10,BV1018&gt;10),ABS(BV1016-BV1018)&gt;1,IF(OR(BV1016&gt;11,BV1018&gt;11),ABS(BV1016-BV1018)=2,TRUE),BV1016=INT(BV1016),BV1018=INT(BV1018)),"","Error"),"")</f>
        <v/>
      </c>
      <c r="BW1020" s="169"/>
      <c r="BX1020" s="169" t="str">
        <f>IF(CF1016&lt;&gt;"",IF(AND(AND(BX1016&gt;-1,BX1018&gt;-1),OR(BX1016&gt;10,BX1018&gt;10),ABS(BX1016-BX1018)&gt;1,IF(OR(BX1016&gt;11,BX1018&gt;11),ABS(BX1016-BX1018)=2,TRUE),BX1016=INT(BX1016),BX1018=INT(BX1018)),"","Error"),"")</f>
        <v/>
      </c>
      <c r="BY1020" s="169"/>
      <c r="BZ1020" s="169" t="str">
        <f>IF(CF1016&lt;&gt;"",IF(AND(AND(BZ1016&gt;-1,BZ1018&gt;-1),OR(BZ1016&gt;10,BZ1018&gt;10),ABS(BZ1016-BZ1018)&gt;1,IF(OR(BZ1016&gt;11,BZ1018&gt;11),ABS(BZ1016-BZ1018)=2,TRUE),BZ1016=INT(BZ1016),BZ1018=INT(BZ1018)),"","Error"),"")</f>
        <v/>
      </c>
      <c r="CA1020" s="169"/>
      <c r="CB1020" s="169" t="str">
        <f>IF(AND(CF1016&lt;&gt;"",CB1016&lt;&gt;""),IF(AND(AND(CB1016&gt;-1,CB1018&gt;-1),OR(CB1016&gt;10,CB1018&gt;10),ABS(CB1016-CB1018)&gt;1,IF(OR(CB1016&gt;11,CB1018&gt;11),ABS(CB1016-CB1018)=2,TRUE),CB1016=INT(CB1016),CB1018=INT(CB1018)),"","Error"),"")</f>
        <v/>
      </c>
      <c r="CC1020" s="169"/>
      <c r="CD1020" s="169" t="str">
        <f>IF(AND(CF1016&lt;&gt;"",CD1016&lt;&gt;""),IF(AND(AND(CD1016&gt;-1,CD1018&gt;-1),OR(CD1016&gt;10,CD1018&gt;10),ABS(CD1016-CD1018)&gt;1,IF(OR(CD1016&gt;11,CD1018&gt;11),ABS(CD1016-CD1018)=2,TRUE),CD1016=INT(CD1016),CD1018=INT(CD1018)),"","Error"),"")</f>
        <v/>
      </c>
      <c r="CE1020" s="169"/>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row>
    <row r="1021" spans="1:125" s="3" customFormat="1" ht="11.25" customHeight="1">
      <c r="AC1021" s="1"/>
      <c r="AD1021" s="1"/>
      <c r="AE1021" s="1"/>
      <c r="AF1021" s="1"/>
      <c r="AG1021" s="1"/>
      <c r="AH1021" s="1"/>
      <c r="AI1021" s="1"/>
      <c r="AJ1021" s="1"/>
      <c r="AK1021" s="1"/>
      <c r="AL1021" s="1"/>
      <c r="AM1021" s="1"/>
      <c r="AN1021" s="1"/>
      <c r="AO1021" s="1"/>
      <c r="AQ1021" s="126"/>
      <c r="AR1021" s="126"/>
      <c r="AS1021" s="126"/>
      <c r="AT1021" s="126"/>
      <c r="AU1021" s="126"/>
      <c r="AV1021" s="126"/>
      <c r="AW1021" s="126"/>
      <c r="AX1021" s="126"/>
      <c r="AY1021" s="126"/>
      <c r="AZ1021" s="126"/>
      <c r="BA1021" s="126"/>
      <c r="BB1021" s="126"/>
      <c r="BC1021" s="126"/>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row>
    <row r="1022" spans="1:125" s="3" customFormat="1" ht="11.25" customHeight="1">
      <c r="AC1022" s="1"/>
      <c r="AD1022" s="1"/>
      <c r="AE1022" s="1"/>
      <c r="AF1022" s="1"/>
      <c r="AG1022" s="1"/>
      <c r="AH1022" s="1"/>
      <c r="AI1022" s="1"/>
      <c r="AJ1022" s="1"/>
      <c r="AK1022" s="1"/>
      <c r="AL1022" s="1"/>
      <c r="AM1022" s="1"/>
      <c r="AN1022" s="1"/>
      <c r="AO1022" s="1"/>
      <c r="AQ1022" s="127"/>
      <c r="AR1022" s="127"/>
      <c r="AS1022" s="127"/>
      <c r="AT1022" s="127"/>
      <c r="AU1022" s="127"/>
      <c r="AV1022" s="127"/>
      <c r="AW1022" s="127"/>
      <c r="AX1022" s="127"/>
      <c r="AY1022" s="127"/>
      <c r="AZ1022" s="127"/>
      <c r="BA1022" s="127"/>
      <c r="BB1022" s="127"/>
      <c r="BC1022" s="127"/>
      <c r="BD1022" s="40"/>
      <c r="BE1022" s="40"/>
      <c r="BF1022" s="40"/>
      <c r="BG1022" s="40"/>
      <c r="BH1022" s="40"/>
      <c r="BI1022" s="40"/>
      <c r="BJ1022" s="40"/>
      <c r="BK1022" s="40"/>
      <c r="BL1022" s="40"/>
      <c r="BM1022" s="40"/>
      <c r="BN1022" s="40"/>
      <c r="BO1022" s="40"/>
      <c r="BP1022" s="40"/>
      <c r="BQ1022" s="40"/>
      <c r="BR1022" s="40"/>
      <c r="BS1022" s="40"/>
      <c r="BT1022" s="40"/>
      <c r="BU1022" s="40"/>
      <c r="BV1022" s="40"/>
      <c r="BW1022" s="40"/>
      <c r="BX1022" s="40"/>
      <c r="BY1022" s="40"/>
      <c r="BZ1022" s="40"/>
      <c r="CA1022" s="40"/>
      <c r="CB1022" s="40"/>
      <c r="CC1022" s="40"/>
      <c r="CD1022" s="40"/>
      <c r="CE1022" s="40"/>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row>
    <row r="1023" spans="1:125" s="3" customFormat="1" ht="11.25" customHeight="1">
      <c r="A1023" s="42"/>
      <c r="B1023" s="1"/>
      <c r="C1023" s="1"/>
      <c r="D1023" s="1"/>
      <c r="E1023" s="1"/>
      <c r="F1023" s="1"/>
      <c r="G1023" s="1"/>
      <c r="H1023" s="1"/>
      <c r="I1023" s="1"/>
      <c r="J1023" s="1"/>
      <c r="K1023" s="1"/>
      <c r="L1023" s="1"/>
      <c r="M1023" s="1"/>
      <c r="N1023" s="1"/>
      <c r="O1023" s="1"/>
      <c r="P1023" s="1"/>
      <c r="Q1023" s="1"/>
      <c r="R1023" s="42"/>
      <c r="S1023" s="42"/>
      <c r="T1023" s="1"/>
      <c r="U1023" s="1"/>
      <c r="V1023" s="1"/>
      <c r="W1023" s="42"/>
      <c r="X1023" s="43"/>
      <c r="Y1023" s="43"/>
      <c r="Z1023" s="43"/>
      <c r="AA1023" s="43"/>
      <c r="AC1023" s="1"/>
      <c r="AD1023" s="1"/>
      <c r="AE1023" s="1"/>
      <c r="AF1023" s="1"/>
      <c r="AG1023" s="1"/>
      <c r="AH1023" s="1"/>
      <c r="AI1023" s="1"/>
      <c r="AJ1023" s="1"/>
      <c r="AK1023" s="1"/>
      <c r="AL1023" s="1"/>
      <c r="AM1023" s="1"/>
      <c r="AN1023" s="1"/>
      <c r="AO1023" s="1"/>
      <c r="AQ1023" s="128"/>
      <c r="AR1023" s="128"/>
      <c r="AS1023" s="128"/>
      <c r="AT1023" s="128"/>
      <c r="AU1023" s="128"/>
      <c r="AV1023" s="128"/>
      <c r="AW1023" s="128"/>
      <c r="AX1023" s="128"/>
      <c r="AY1023" s="128"/>
      <c r="AZ1023" s="128"/>
      <c r="BA1023" s="128"/>
      <c r="BB1023" s="128"/>
      <c r="BC1023" s="128"/>
      <c r="BD1023" s="41"/>
      <c r="BE1023" s="41"/>
      <c r="BF1023" s="41"/>
      <c r="BG1023" s="41"/>
      <c r="BH1023" s="41"/>
      <c r="BI1023" s="41"/>
      <c r="BJ1023" s="41"/>
      <c r="BK1023" s="41"/>
      <c r="BL1023" s="41"/>
      <c r="BM1023" s="41"/>
      <c r="BN1023" s="41"/>
      <c r="BO1023" s="41"/>
      <c r="BP1023" s="41"/>
      <c r="BQ1023" s="41"/>
      <c r="BR1023" s="41"/>
      <c r="BS1023" s="41"/>
      <c r="BT1023" s="41"/>
      <c r="BU1023" s="41"/>
      <c r="BV1023" s="41"/>
      <c r="BW1023" s="41"/>
      <c r="BX1023" s="41"/>
      <c r="BY1023" s="41"/>
      <c r="BZ1023" s="41"/>
      <c r="CA1023" s="41"/>
      <c r="CB1023" s="41"/>
      <c r="CC1023" s="41"/>
      <c r="CD1023" s="41"/>
      <c r="CE1023" s="4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row>
    <row r="1024" spans="1:125" s="3" customFormat="1" ht="11.25" customHeight="1">
      <c r="A1024" s="42"/>
      <c r="B1024" s="1"/>
      <c r="C1024" s="1"/>
      <c r="D1024" s="1"/>
      <c r="E1024" s="1"/>
      <c r="F1024" s="1"/>
      <c r="G1024" s="1"/>
      <c r="H1024" s="1"/>
      <c r="I1024" s="1"/>
      <c r="J1024" s="1"/>
      <c r="K1024" s="1"/>
      <c r="L1024" s="1"/>
      <c r="M1024" s="1"/>
      <c r="N1024" s="1"/>
      <c r="O1024" s="1"/>
      <c r="P1024" s="1"/>
      <c r="Q1024" s="1"/>
      <c r="R1024" s="42"/>
      <c r="S1024" s="42"/>
      <c r="T1024" s="1"/>
      <c r="U1024" s="1"/>
      <c r="V1024" s="1"/>
      <c r="W1024" s="42"/>
      <c r="X1024" s="1"/>
      <c r="Y1024" s="1"/>
      <c r="Z1024" s="1"/>
      <c r="AA1024" s="42"/>
      <c r="AC1024" s="1"/>
      <c r="AD1024" s="1"/>
      <c r="AE1024" s="1"/>
      <c r="AF1024" s="1"/>
      <c r="AG1024" s="1"/>
      <c r="AH1024" s="1"/>
      <c r="AI1024" s="1"/>
      <c r="AJ1024" s="1"/>
      <c r="AK1024" s="1"/>
      <c r="AL1024" s="1"/>
      <c r="AM1024" s="1"/>
      <c r="AN1024" s="1"/>
      <c r="AO1024" s="1"/>
      <c r="AQ1024" s="126"/>
      <c r="AR1024" s="126"/>
      <c r="AS1024" s="126"/>
      <c r="AT1024" s="126"/>
      <c r="AU1024" s="126"/>
      <c r="AV1024" s="126"/>
      <c r="AW1024" s="126"/>
      <c r="AX1024" s="126"/>
      <c r="AY1024" s="126"/>
      <c r="AZ1024" s="126"/>
      <c r="BA1024" s="126"/>
      <c r="BB1024" s="126"/>
      <c r="BC1024" s="126"/>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row>
    <row r="1025" spans="1:125" s="3" customFormat="1" ht="11.25" customHeight="1" thickBot="1">
      <c r="A1025" s="42"/>
      <c r="B1025" s="1"/>
      <c r="C1025" s="1"/>
      <c r="D1025" s="1"/>
      <c r="E1025" s="1"/>
      <c r="F1025" s="1"/>
      <c r="G1025" s="1"/>
      <c r="H1025" s="1"/>
      <c r="I1025" s="1"/>
      <c r="J1025" s="1"/>
      <c r="K1025" s="1"/>
      <c r="L1025" s="1"/>
      <c r="M1025" s="1"/>
      <c r="N1025" s="1"/>
      <c r="O1025" s="1"/>
      <c r="P1025" s="1"/>
      <c r="Q1025" s="1"/>
      <c r="R1025" s="42"/>
      <c r="S1025" s="42"/>
      <c r="T1025" s="1"/>
      <c r="U1025" s="1"/>
      <c r="V1025" s="1"/>
      <c r="W1025" s="42"/>
      <c r="X1025" s="43"/>
      <c r="Y1025" s="43"/>
      <c r="Z1025" s="43"/>
      <c r="AA1025" s="43"/>
      <c r="AB1025" s="43"/>
      <c r="AC1025" s="1"/>
      <c r="AD1025" s="1"/>
      <c r="AE1025" s="1"/>
      <c r="AF1025" s="1"/>
      <c r="AG1025" s="1"/>
      <c r="AH1025" s="1"/>
      <c r="AI1025" s="1"/>
      <c r="AJ1025" s="1"/>
      <c r="AK1025" s="1"/>
      <c r="AL1025" s="1"/>
      <c r="AM1025" s="1"/>
      <c r="AN1025" s="1"/>
      <c r="AO1025" s="1"/>
      <c r="AQ1025" s="127"/>
      <c r="AR1025" s="127"/>
      <c r="AS1025" s="127"/>
      <c r="AT1025" s="127"/>
      <c r="AU1025" s="127"/>
      <c r="AV1025" s="127"/>
      <c r="AW1025" s="127"/>
      <c r="AX1025" s="127"/>
      <c r="AY1025" s="127"/>
      <c r="AZ1025" s="127"/>
      <c r="BA1025" s="127"/>
      <c r="BB1025" s="127"/>
      <c r="BC1025" s="127"/>
      <c r="BD1025" s="40"/>
      <c r="BE1025" s="40"/>
      <c r="BF1025" s="40"/>
      <c r="BG1025" s="40"/>
      <c r="BH1025" s="40"/>
      <c r="BI1025" s="40"/>
      <c r="BJ1025" s="40"/>
      <c r="BK1025" s="40"/>
      <c r="BL1025" s="40"/>
      <c r="BM1025" s="40"/>
      <c r="BN1025" s="40"/>
      <c r="BO1025" s="40"/>
      <c r="BP1025" s="40"/>
      <c r="BQ1025" s="40"/>
      <c r="BR1025" s="40"/>
      <c r="BS1025" s="40"/>
      <c r="BT1025" s="40"/>
      <c r="BU1025" s="40"/>
      <c r="BV1025" s="40"/>
      <c r="BW1025" s="40"/>
      <c r="BX1025" s="40"/>
      <c r="BY1025" s="40"/>
      <c r="BZ1025" s="40"/>
      <c r="CA1025" s="40"/>
      <c r="CB1025" s="40"/>
      <c r="CC1025" s="40"/>
      <c r="CD1025" s="40"/>
      <c r="CE1025" s="40"/>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row>
    <row r="1026" spans="1:125" s="3" customFormat="1" ht="11.25" customHeight="1">
      <c r="A1026" s="2"/>
      <c r="B1026" s="1"/>
      <c r="C1026" s="1"/>
      <c r="D1026" s="1"/>
      <c r="E1026" s="1"/>
      <c r="F1026" s="1"/>
      <c r="G1026" s="1"/>
      <c r="H1026" s="1"/>
      <c r="I1026" s="1"/>
      <c r="J1026" s="1"/>
      <c r="K1026" s="1"/>
      <c r="L1026" s="1"/>
      <c r="M1026" s="1"/>
      <c r="N1026" s="1"/>
      <c r="O1026" s="1"/>
      <c r="P1026" s="1"/>
      <c r="Q1026" s="1"/>
      <c r="R1026" s="42"/>
      <c r="S1026" s="42"/>
      <c r="T1026" s="1"/>
      <c r="U1026" s="1"/>
      <c r="V1026" s="1"/>
      <c r="W1026" s="42"/>
      <c r="X1026" s="1"/>
      <c r="Y1026" s="1"/>
      <c r="Z1026" s="1"/>
      <c r="AA1026" s="42"/>
      <c r="AB1026" s="42"/>
      <c r="AC1026" s="1"/>
      <c r="AD1026" s="1"/>
      <c r="AE1026" s="1"/>
      <c r="AF1026" s="1"/>
      <c r="AG1026" s="1"/>
      <c r="AH1026" s="1"/>
      <c r="AI1026" s="1"/>
      <c r="AJ1026" s="1"/>
      <c r="AK1026" s="1"/>
      <c r="AL1026" s="1"/>
      <c r="AM1026" s="1"/>
      <c r="AN1026" s="1"/>
      <c r="AO1026" s="1"/>
      <c r="AQ1026" s="154" t="str">
        <f>CONCATENATE($A980," ",$D980,","," ",$F978)</f>
        <v>Group: 16, Men's Singles</v>
      </c>
      <c r="AR1026" s="155"/>
      <c r="AS1026" s="155"/>
      <c r="AT1026" s="155"/>
      <c r="AU1026" s="155"/>
      <c r="AV1026" s="155"/>
      <c r="AW1026" s="155"/>
      <c r="AX1026" s="155"/>
      <c r="AY1026" s="155"/>
      <c r="AZ1026" s="155"/>
      <c r="BA1026" s="155"/>
      <c r="BB1026" s="155"/>
      <c r="BC1026" s="156"/>
      <c r="BD1026" s="163">
        <f>O1001</f>
        <v>6</v>
      </c>
      <c r="BE1026" s="164"/>
      <c r="BF1026" s="183" t="str">
        <f>Q1001</f>
        <v>B</v>
      </c>
      <c r="BG1026" s="185" t="str">
        <f>IF(VLOOKUP($BF1026,$A982:$C988,3,FALSE)=0,"",CONCATENATE(VLOOKUP(VLOOKUP($BF1026,$A982:$C988,3,FALSE),Players!$C:$G,4,FALSE)," ",VLOOKUP($BF1026,$A982:$C988,3,FALSE)," ",IF(ISERROR(VLOOKUP(VLOOKUP($BF1026,$A982:$C988,3,FALSE),Players!$C:$G,5,FALSE)),"()",CONCATENATE("(",VLOOKUP(VLOOKUP($BF1026,$A982:$C988,3,FALSE),Players!$C:$G,5,FALSE),")"))))</f>
        <v/>
      </c>
      <c r="BH1026" s="186"/>
      <c r="BI1026" s="186"/>
      <c r="BJ1026" s="186"/>
      <c r="BK1026" s="186"/>
      <c r="BL1026" s="186"/>
      <c r="BM1026" s="186"/>
      <c r="BN1026" s="186"/>
      <c r="BO1026" s="186"/>
      <c r="BP1026" s="186"/>
      <c r="BQ1026" s="186"/>
      <c r="BR1026" s="186"/>
      <c r="BS1026" s="186"/>
      <c r="BT1026" s="186"/>
      <c r="BU1026" s="187"/>
      <c r="BV1026" s="170" t="str">
        <f>IF(R1001&lt;&gt;"",R1001,"")</f>
        <v/>
      </c>
      <c r="BW1026" s="171"/>
      <c r="BX1026" s="170" t="str">
        <f>IF(T1001&lt;&gt;"",T1001,"")</f>
        <v/>
      </c>
      <c r="BY1026" s="171"/>
      <c r="BZ1026" s="170" t="str">
        <f>IF(V1001&lt;&gt;"",V1001,"")</f>
        <v/>
      </c>
      <c r="CA1026" s="171"/>
      <c r="CB1026" s="170" t="str">
        <f>IF(X1001&lt;&gt;"",X1001,"")</f>
        <v/>
      </c>
      <c r="CC1026" s="171"/>
      <c r="CD1026" s="170" t="str">
        <f>IF(Z1001&lt;&gt;"",Z1001,"")</f>
        <v/>
      </c>
      <c r="CE1026" s="171"/>
      <c r="CF1026" s="174" t="str">
        <f>IF($CD1026=$CD1028,IF($CB1026=$CB1028,IF($BZ1026&lt;&gt;"",IF($BZ1026&gt;$BZ1028,"W","L"),""),IF($CB1026&gt;$CB1028,"W","L")),IF($CD1026&gt;$CD1028,"W","L"))</f>
        <v/>
      </c>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row>
    <row r="1027" spans="1:125" s="3" customFormat="1" ht="11.25" customHeight="1">
      <c r="A1027" s="1"/>
      <c r="B1027" s="1"/>
      <c r="C1027" s="1"/>
      <c r="D1027" s="1"/>
      <c r="E1027" s="1"/>
      <c r="F1027" s="1"/>
      <c r="G1027" s="1"/>
      <c r="H1027" s="1"/>
      <c r="I1027" s="1"/>
      <c r="J1027" s="1"/>
      <c r="K1027" s="1"/>
      <c r="L1027" s="1"/>
      <c r="M1027" s="1"/>
      <c r="N1027" s="1"/>
      <c r="O1027" s="1"/>
      <c r="P1027" s="1"/>
      <c r="Q1027" s="1"/>
      <c r="R1027" s="42"/>
      <c r="S1027" s="42"/>
      <c r="T1027" s="1"/>
      <c r="U1027" s="1"/>
      <c r="V1027" s="1"/>
      <c r="W1027" s="42"/>
      <c r="X1027" s="43"/>
      <c r="Y1027" s="43"/>
      <c r="Z1027" s="43"/>
      <c r="AA1027" s="43"/>
      <c r="AB1027" s="43"/>
      <c r="AC1027" s="1"/>
      <c r="AD1027" s="1"/>
      <c r="AE1027" s="1"/>
      <c r="AF1027" s="1"/>
      <c r="AG1027" s="1"/>
      <c r="AH1027" s="1"/>
      <c r="AI1027" s="1"/>
      <c r="AJ1027" s="1"/>
      <c r="AK1027" s="1"/>
      <c r="AL1027" s="1"/>
      <c r="AM1027" s="1"/>
      <c r="AN1027" s="1"/>
      <c r="AO1027" s="1"/>
      <c r="AQ1027" s="157"/>
      <c r="AR1027" s="158"/>
      <c r="AS1027" s="158"/>
      <c r="AT1027" s="158"/>
      <c r="AU1027" s="158"/>
      <c r="AV1027" s="158"/>
      <c r="AW1027" s="158"/>
      <c r="AX1027" s="158"/>
      <c r="AY1027" s="158"/>
      <c r="AZ1027" s="158"/>
      <c r="BA1027" s="158"/>
      <c r="BB1027" s="158"/>
      <c r="BC1027" s="159"/>
      <c r="BD1027" s="165"/>
      <c r="BE1027" s="166"/>
      <c r="BF1027" s="184"/>
      <c r="BG1027" s="188"/>
      <c r="BH1027" s="189"/>
      <c r="BI1027" s="189"/>
      <c r="BJ1027" s="189"/>
      <c r="BK1027" s="189"/>
      <c r="BL1027" s="189"/>
      <c r="BM1027" s="189"/>
      <c r="BN1027" s="189"/>
      <c r="BO1027" s="189"/>
      <c r="BP1027" s="189"/>
      <c r="BQ1027" s="189"/>
      <c r="BR1027" s="189"/>
      <c r="BS1027" s="189"/>
      <c r="BT1027" s="189"/>
      <c r="BU1027" s="190"/>
      <c r="BV1027" s="172"/>
      <c r="BW1027" s="173"/>
      <c r="BX1027" s="172"/>
      <c r="BY1027" s="173"/>
      <c r="BZ1027" s="172"/>
      <c r="CA1027" s="173"/>
      <c r="CB1027" s="172"/>
      <c r="CC1027" s="173"/>
      <c r="CD1027" s="172"/>
      <c r="CE1027" s="173"/>
      <c r="CF1027" s="174"/>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row>
    <row r="1028" spans="1:125" s="3" customFormat="1" ht="11.25" customHeight="1">
      <c r="A1028" s="2"/>
      <c r="B1028" s="1"/>
      <c r="C1028" s="1"/>
      <c r="D1028" s="1"/>
      <c r="E1028" s="1"/>
      <c r="F1028" s="1"/>
      <c r="G1028" s="1"/>
      <c r="H1028" s="1"/>
      <c r="I1028" s="1"/>
      <c r="J1028" s="1"/>
      <c r="K1028" s="1"/>
      <c r="L1028" s="1"/>
      <c r="M1028" s="1"/>
      <c r="N1028" s="1"/>
      <c r="O1028" s="1"/>
      <c r="P1028" s="1"/>
      <c r="Q1028" s="1"/>
      <c r="R1028" s="42"/>
      <c r="S1028" s="42"/>
      <c r="T1028" s="1"/>
      <c r="U1028" s="1"/>
      <c r="V1028" s="1"/>
      <c r="W1028" s="42"/>
      <c r="X1028" s="1"/>
      <c r="Y1028" s="1"/>
      <c r="Z1028" s="1"/>
      <c r="AA1028" s="42"/>
      <c r="AB1028" s="42"/>
      <c r="AC1028" s="1"/>
      <c r="AD1028" s="1"/>
      <c r="AE1028" s="1"/>
      <c r="AF1028" s="1"/>
      <c r="AG1028" s="1"/>
      <c r="AH1028" s="1"/>
      <c r="AI1028" s="1"/>
      <c r="AJ1028" s="1"/>
      <c r="AK1028" s="1"/>
      <c r="AL1028" s="1"/>
      <c r="AM1028" s="1"/>
      <c r="AN1028" s="1"/>
      <c r="AO1028" s="1"/>
      <c r="AQ1028" s="157"/>
      <c r="AR1028" s="158"/>
      <c r="AS1028" s="158"/>
      <c r="AT1028" s="158"/>
      <c r="AU1028" s="158"/>
      <c r="AV1028" s="158"/>
      <c r="AW1028" s="158"/>
      <c r="AX1028" s="158"/>
      <c r="AY1028" s="158"/>
      <c r="AZ1028" s="158"/>
      <c r="BA1028" s="158"/>
      <c r="BB1028" s="158"/>
      <c r="BC1028" s="159"/>
      <c r="BD1028" s="165"/>
      <c r="BE1028" s="166"/>
      <c r="BF1028" s="175" t="str">
        <f>Q1003</f>
        <v>C</v>
      </c>
      <c r="BG1028" s="177" t="str">
        <f>IF(VLOOKUP($BF1028,$A982:$C988,3,FALSE)=0,"",CONCATENATE(VLOOKUP(VLOOKUP($BF1028,$A982:$C988,3,FALSE),Players!$C:$G,4,FALSE)," ",VLOOKUP($BF1028,$A982:$C988,3,FALSE)," ",IF(ISERROR(VLOOKUP(VLOOKUP($BF1028,$A982:$C988,3,FALSE),Players!$C:$G,5,FALSE)),"()",CONCATENATE("(",VLOOKUP(VLOOKUP($BF1028,$A982:$C988,3,FALSE),Players!$C:$G,5,FALSE),")"))))</f>
        <v/>
      </c>
      <c r="BH1028" s="178"/>
      <c r="BI1028" s="178"/>
      <c r="BJ1028" s="178"/>
      <c r="BK1028" s="178"/>
      <c r="BL1028" s="178"/>
      <c r="BM1028" s="178"/>
      <c r="BN1028" s="178"/>
      <c r="BO1028" s="178"/>
      <c r="BP1028" s="178"/>
      <c r="BQ1028" s="178"/>
      <c r="BR1028" s="178"/>
      <c r="BS1028" s="178"/>
      <c r="BT1028" s="178"/>
      <c r="BU1028" s="179"/>
      <c r="BV1028" s="150" t="str">
        <f>IF(R1003&lt;&gt;"",R1003,"")</f>
        <v/>
      </c>
      <c r="BW1028" s="151"/>
      <c r="BX1028" s="150" t="str">
        <f>IF(T1003&lt;&gt;"",T1003,"")</f>
        <v/>
      </c>
      <c r="BY1028" s="151"/>
      <c r="BZ1028" s="150" t="str">
        <f>IF(V1003&lt;&gt;"",V1003,"")</f>
        <v/>
      </c>
      <c r="CA1028" s="151"/>
      <c r="CB1028" s="150" t="str">
        <f>IF(X1003&lt;&gt;"",X1003,"")</f>
        <v/>
      </c>
      <c r="CC1028" s="151"/>
      <c r="CD1028" s="150" t="str">
        <f>IF(Z1003&lt;&gt;"",Z1003,"")</f>
        <v/>
      </c>
      <c r="CE1028" s="151"/>
      <c r="CF1028" s="174" t="str">
        <f>IF($CF1026&lt;&gt;"",IF(CF1026="W","L","W"),"")</f>
        <v/>
      </c>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row>
    <row r="1029" spans="1:125" s="3" customFormat="1" ht="11.25" customHeight="1" thickBot="1">
      <c r="A1029" s="2"/>
      <c r="B1029" s="1"/>
      <c r="C1029" s="1"/>
      <c r="D1029" s="1"/>
      <c r="E1029" s="1"/>
      <c r="F1029" s="1"/>
      <c r="G1029" s="1"/>
      <c r="H1029" s="1"/>
      <c r="I1029" s="1"/>
      <c r="J1029" s="1"/>
      <c r="K1029" s="1"/>
      <c r="L1029" s="1"/>
      <c r="M1029" s="1"/>
      <c r="N1029" s="1"/>
      <c r="O1029" s="1"/>
      <c r="P1029" s="1"/>
      <c r="Q1029" s="1"/>
      <c r="R1029" s="42"/>
      <c r="S1029" s="42"/>
      <c r="T1029" s="1"/>
      <c r="U1029" s="1"/>
      <c r="V1029" s="1"/>
      <c r="W1029" s="42"/>
      <c r="X1029" s="43"/>
      <c r="Y1029" s="43"/>
      <c r="Z1029" s="43"/>
      <c r="AA1029" s="43"/>
      <c r="AB1029" s="43"/>
      <c r="AC1029" s="1"/>
      <c r="AD1029" s="1"/>
      <c r="AE1029" s="1"/>
      <c r="AF1029" s="1"/>
      <c r="AG1029" s="1"/>
      <c r="AH1029" s="1"/>
      <c r="AI1029" s="1"/>
      <c r="AJ1029" s="1"/>
      <c r="AK1029" s="1"/>
      <c r="AL1029" s="1"/>
      <c r="AM1029" s="1"/>
      <c r="AN1029" s="1"/>
      <c r="AO1029" s="1"/>
      <c r="AQ1029" s="160"/>
      <c r="AR1029" s="161"/>
      <c r="AS1029" s="161"/>
      <c r="AT1029" s="161"/>
      <c r="AU1029" s="161"/>
      <c r="AV1029" s="161"/>
      <c r="AW1029" s="161"/>
      <c r="AX1029" s="161"/>
      <c r="AY1029" s="161"/>
      <c r="AZ1029" s="161"/>
      <c r="BA1029" s="161"/>
      <c r="BB1029" s="161"/>
      <c r="BC1029" s="162"/>
      <c r="BD1029" s="167"/>
      <c r="BE1029" s="168"/>
      <c r="BF1029" s="176"/>
      <c r="BG1029" s="180"/>
      <c r="BH1029" s="181"/>
      <c r="BI1029" s="181"/>
      <c r="BJ1029" s="181"/>
      <c r="BK1029" s="181"/>
      <c r="BL1029" s="181"/>
      <c r="BM1029" s="181"/>
      <c r="BN1029" s="181"/>
      <c r="BO1029" s="181"/>
      <c r="BP1029" s="181"/>
      <c r="BQ1029" s="181"/>
      <c r="BR1029" s="181"/>
      <c r="BS1029" s="181"/>
      <c r="BT1029" s="181"/>
      <c r="BU1029" s="182"/>
      <c r="BV1029" s="152"/>
      <c r="BW1029" s="153"/>
      <c r="BX1029" s="152"/>
      <c r="BY1029" s="153"/>
      <c r="BZ1029" s="152"/>
      <c r="CA1029" s="153"/>
      <c r="CB1029" s="152"/>
      <c r="CC1029" s="153"/>
      <c r="CD1029" s="152"/>
      <c r="CE1029" s="153"/>
      <c r="CF1029" s="174"/>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row>
    <row r="1030" spans="1:125" s="3" customFormat="1" ht="11.25" customHeight="1">
      <c r="A1030" s="2"/>
      <c r="B1030" s="1"/>
      <c r="C1030" s="1"/>
      <c r="D1030" s="1"/>
      <c r="E1030" s="1"/>
      <c r="F1030" s="1"/>
      <c r="G1030" s="1"/>
      <c r="H1030" s="1"/>
      <c r="I1030" s="1"/>
      <c r="J1030" s="1"/>
      <c r="K1030" s="1"/>
      <c r="L1030" s="1"/>
      <c r="M1030" s="1"/>
      <c r="N1030" s="1"/>
      <c r="O1030" s="1"/>
      <c r="P1030" s="1"/>
      <c r="Q1030" s="1"/>
      <c r="R1030" s="42"/>
      <c r="S1030" s="42"/>
      <c r="T1030" s="1"/>
      <c r="U1030" s="1"/>
      <c r="V1030" s="1"/>
      <c r="W1030" s="42"/>
      <c r="X1030" s="1"/>
      <c r="Y1030" s="1"/>
      <c r="Z1030" s="1"/>
      <c r="AA1030" s="42"/>
      <c r="AB1030" s="42"/>
      <c r="AC1030" s="1"/>
      <c r="AD1030" s="1"/>
      <c r="AE1030" s="1"/>
      <c r="AF1030" s="1"/>
      <c r="AG1030" s="1"/>
      <c r="AH1030" s="1"/>
      <c r="AI1030" s="1"/>
      <c r="AJ1030" s="1"/>
      <c r="AK1030" s="1"/>
      <c r="AL1030" s="1"/>
      <c r="AM1030" s="1"/>
      <c r="AN1030" s="1"/>
      <c r="AO1030" s="1"/>
      <c r="AQ1030" s="126"/>
      <c r="AR1030" s="126"/>
      <c r="AS1030" s="126"/>
      <c r="AT1030" s="126"/>
      <c r="AU1030" s="126"/>
      <c r="AV1030" s="126"/>
      <c r="AW1030" s="126"/>
      <c r="AX1030" s="126"/>
      <c r="AY1030" s="126"/>
      <c r="AZ1030" s="126"/>
      <c r="BA1030" s="126"/>
      <c r="BB1030" s="126"/>
      <c r="BC1030" s="126"/>
      <c r="BD1030" s="1"/>
      <c r="BE1030" s="1"/>
      <c r="BF1030" s="1"/>
      <c r="BG1030" s="1"/>
      <c r="BH1030" s="1"/>
      <c r="BI1030" s="1"/>
      <c r="BJ1030" s="1"/>
      <c r="BK1030" s="1"/>
      <c r="BL1030" s="1"/>
      <c r="BM1030" s="1"/>
      <c r="BN1030" s="1"/>
      <c r="BO1030" s="1"/>
      <c r="BP1030" s="1"/>
      <c r="BQ1030" s="1"/>
      <c r="BR1030" s="1"/>
      <c r="BS1030" s="1"/>
      <c r="BT1030" s="1"/>
      <c r="BU1030" s="1"/>
      <c r="BV1030" s="169" t="str">
        <f>IF(CF1026&lt;&gt;"",IF(AND(AND(BV1026&gt;-1,BV1028&gt;-1),OR(BV1026&gt;10,BV1028&gt;10),ABS(BV1026-BV1028)&gt;1,IF(OR(BV1026&gt;11,BV1028&gt;11),ABS(BV1026-BV1028)=2,TRUE),BV1026=INT(BV1026),BV1028=INT(BV1028)),"","Error"),"")</f>
        <v/>
      </c>
      <c r="BW1030" s="169"/>
      <c r="BX1030" s="169" t="str">
        <f>IF(CF1026&lt;&gt;"",IF(AND(AND(BX1026&gt;-1,BX1028&gt;-1),OR(BX1026&gt;10,BX1028&gt;10),ABS(BX1026-BX1028)&gt;1,IF(OR(BX1026&gt;11,BX1028&gt;11),ABS(BX1026-BX1028)=2,TRUE),BX1026=INT(BX1026),BX1028=INT(BX1028)),"","Error"),"")</f>
        <v/>
      </c>
      <c r="BY1030" s="169"/>
      <c r="BZ1030" s="169" t="str">
        <f>IF(CF1026&lt;&gt;"",IF(AND(AND(BZ1026&gt;-1,BZ1028&gt;-1),OR(BZ1026&gt;10,BZ1028&gt;10),ABS(BZ1026-BZ1028)&gt;1,IF(OR(BZ1026&gt;11,BZ1028&gt;11),ABS(BZ1026-BZ1028)=2,TRUE),BZ1026=INT(BZ1026),BZ1028=INT(BZ1028)),"","Error"),"")</f>
        <v/>
      </c>
      <c r="CA1030" s="169"/>
      <c r="CB1030" s="169" t="str">
        <f>IF(AND(CF1026&lt;&gt;"",CB1026&lt;&gt;""),IF(AND(AND(CB1026&gt;-1,CB1028&gt;-1),OR(CB1026&gt;10,CB1028&gt;10),ABS(CB1026-CB1028)&gt;1,IF(OR(CB1026&gt;11,CB1028&gt;11),ABS(CB1026-CB1028)=2,TRUE),CB1026=INT(CB1026),CB1028=INT(CB1028)),"","Error"),"")</f>
        <v/>
      </c>
      <c r="CC1030" s="169"/>
      <c r="CD1030" s="169" t="str">
        <f>IF(AND(CF1026&lt;&gt;"",CD1026&lt;&gt;""),IF(AND(AND(CD1026&gt;-1,CD1028&gt;-1),OR(CD1026&gt;10,CD1028&gt;10),ABS(CD1026-CD1028)&gt;1,IF(OR(CD1026&gt;11,CD1028&gt;11),ABS(CD1026-CD1028)=2,TRUE),CD1026=INT(CD1026),CD1028=INT(CD1028)),"","Error"),"")</f>
        <v/>
      </c>
      <c r="CE1030" s="169"/>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row>
    <row r="1031" spans="1:125" s="3" customFormat="1" ht="11.25" customHeight="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43"/>
      <c r="AC1031" s="1"/>
      <c r="AD1031" s="1"/>
      <c r="AE1031" s="1"/>
      <c r="AF1031" s="1"/>
      <c r="AG1031" s="1"/>
      <c r="AH1031" s="1"/>
      <c r="AI1031" s="1"/>
      <c r="AJ1031" s="1"/>
      <c r="AK1031" s="1"/>
      <c r="AL1031" s="1"/>
      <c r="AM1031" s="1"/>
      <c r="AN1031" s="1"/>
      <c r="AO1031" s="1"/>
      <c r="AQ1031" s="126"/>
      <c r="AR1031" s="126"/>
      <c r="AS1031" s="126"/>
      <c r="AT1031" s="126"/>
      <c r="AU1031" s="126"/>
      <c r="AV1031" s="126"/>
      <c r="AW1031" s="126"/>
      <c r="AX1031" s="126"/>
      <c r="AY1031" s="126"/>
      <c r="AZ1031" s="126"/>
      <c r="BA1031" s="126"/>
      <c r="BB1031" s="126"/>
      <c r="BC1031" s="126"/>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row>
    <row r="1032" spans="1:125" s="3" customFormat="1" ht="11.25" customHeight="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42"/>
      <c r="AC1032" s="1"/>
      <c r="AD1032" s="1"/>
      <c r="AE1032" s="1"/>
      <c r="AF1032" s="1"/>
      <c r="AG1032" s="1"/>
      <c r="AH1032" s="1"/>
      <c r="AI1032" s="1"/>
      <c r="AJ1032" s="1"/>
      <c r="AK1032" s="1"/>
      <c r="AL1032" s="1"/>
      <c r="AM1032" s="1"/>
      <c r="AN1032" s="1"/>
      <c r="AO1032" s="1"/>
      <c r="AQ1032" s="127"/>
      <c r="AR1032" s="127"/>
      <c r="AS1032" s="127"/>
      <c r="AT1032" s="127"/>
      <c r="AU1032" s="127"/>
      <c r="AV1032" s="127"/>
      <c r="AW1032" s="127"/>
      <c r="AX1032" s="127"/>
      <c r="AY1032" s="127"/>
      <c r="AZ1032" s="127"/>
      <c r="BA1032" s="127"/>
      <c r="BB1032" s="127"/>
      <c r="BC1032" s="127"/>
      <c r="BD1032" s="40"/>
      <c r="BE1032" s="40"/>
      <c r="BF1032" s="40"/>
      <c r="BG1032" s="40"/>
      <c r="BH1032" s="40"/>
      <c r="BI1032" s="40"/>
      <c r="BJ1032" s="40"/>
      <c r="BK1032" s="40"/>
      <c r="BL1032" s="40"/>
      <c r="BM1032" s="40"/>
      <c r="BN1032" s="40"/>
      <c r="BO1032" s="40"/>
      <c r="BP1032" s="40"/>
      <c r="BQ1032" s="40"/>
      <c r="BR1032" s="40"/>
      <c r="BS1032" s="40"/>
      <c r="BT1032" s="40"/>
      <c r="BU1032" s="40"/>
      <c r="BV1032" s="40"/>
      <c r="BW1032" s="40"/>
      <c r="BX1032" s="40"/>
      <c r="BY1032" s="40"/>
      <c r="BZ1032" s="40"/>
      <c r="CA1032" s="40"/>
      <c r="CB1032" s="40"/>
      <c r="CC1032" s="40"/>
      <c r="CD1032" s="40"/>
      <c r="CE1032" s="40"/>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row>
    <row r="1033" spans="1:125" s="3" customFormat="1" ht="11.25" customHeight="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43"/>
      <c r="AC1033" s="1"/>
      <c r="AD1033" s="1"/>
      <c r="AE1033" s="1"/>
      <c r="AF1033" s="1"/>
      <c r="AG1033" s="1"/>
      <c r="AH1033" s="1"/>
      <c r="AI1033" s="1"/>
      <c r="AJ1033" s="1"/>
      <c r="AK1033" s="1"/>
      <c r="AL1033" s="1"/>
      <c r="AM1033" s="1"/>
      <c r="AN1033" s="1"/>
      <c r="AO1033" s="1"/>
      <c r="AQ1033" s="128"/>
      <c r="AR1033" s="128"/>
      <c r="AS1033" s="128"/>
      <c r="AT1033" s="128"/>
      <c r="AU1033" s="128"/>
      <c r="AV1033" s="128"/>
      <c r="AW1033" s="128"/>
      <c r="AX1033" s="128"/>
      <c r="AY1033" s="128"/>
      <c r="AZ1033" s="128"/>
      <c r="BA1033" s="128"/>
      <c r="BB1033" s="128"/>
      <c r="BC1033" s="128"/>
      <c r="BD1033" s="41"/>
      <c r="BE1033" s="41"/>
      <c r="BF1033" s="41"/>
      <c r="BG1033" s="41"/>
      <c r="BH1033" s="41"/>
      <c r="BI1033" s="41"/>
      <c r="BJ1033" s="41"/>
      <c r="BK1033" s="41"/>
      <c r="BL1033" s="41"/>
      <c r="BM1033" s="41"/>
      <c r="BN1033" s="41"/>
      <c r="BO1033" s="41"/>
      <c r="BP1033" s="41"/>
      <c r="BQ1033" s="41"/>
      <c r="BR1033" s="41"/>
      <c r="BS1033" s="41"/>
      <c r="BT1033" s="41"/>
      <c r="BU1033" s="41"/>
      <c r="BV1033" s="41"/>
      <c r="BW1033" s="41"/>
      <c r="BX1033" s="41"/>
      <c r="BY1033" s="41"/>
      <c r="BZ1033" s="41"/>
      <c r="CA1033" s="41"/>
      <c r="CB1033" s="41"/>
      <c r="CC1033" s="41"/>
      <c r="CD1033" s="41"/>
      <c r="CE1033" s="4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row>
    <row r="1034" spans="1:125" s="3" customFormat="1" ht="11.25" customHeight="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42"/>
      <c r="AC1034" s="1"/>
      <c r="AD1034" s="1"/>
      <c r="AE1034" s="1"/>
      <c r="AF1034" s="1"/>
      <c r="AG1034" s="1"/>
      <c r="AH1034" s="1"/>
      <c r="AI1034" s="1"/>
      <c r="AJ1034" s="1"/>
      <c r="AK1034" s="1"/>
      <c r="AL1034" s="1"/>
      <c r="AM1034" s="1"/>
      <c r="AN1034" s="1"/>
      <c r="AO1034" s="1"/>
      <c r="AQ1034" s="126"/>
      <c r="AR1034" s="126"/>
      <c r="AS1034" s="126"/>
      <c r="AT1034" s="126"/>
      <c r="AU1034" s="126"/>
      <c r="AV1034" s="126"/>
      <c r="AW1034" s="126"/>
      <c r="AX1034" s="126"/>
      <c r="AY1034" s="126"/>
      <c r="AZ1034" s="126"/>
      <c r="BA1034" s="126"/>
      <c r="BB1034" s="126"/>
      <c r="BC1034" s="126"/>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row>
    <row r="1035" spans="1:125" s="3" customFormat="1" ht="11.25" customHeight="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43"/>
      <c r="AC1035" s="1"/>
      <c r="AD1035" s="1"/>
      <c r="AE1035" s="1"/>
      <c r="AF1035" s="1"/>
      <c r="AG1035" s="1"/>
      <c r="AH1035" s="1"/>
      <c r="AI1035" s="1"/>
      <c r="AJ1035" s="1"/>
      <c r="AK1035" s="1"/>
      <c r="AL1035" s="1"/>
      <c r="AM1035" s="1"/>
      <c r="AN1035" s="1"/>
      <c r="AO1035" s="1"/>
      <c r="AQ1035" s="126"/>
      <c r="AR1035" s="126"/>
      <c r="AS1035" s="126"/>
      <c r="AT1035" s="126"/>
      <c r="AU1035" s="126"/>
      <c r="AV1035" s="126"/>
      <c r="AW1035" s="126"/>
      <c r="AX1035" s="126"/>
      <c r="AY1035" s="126"/>
      <c r="AZ1035" s="126"/>
      <c r="BA1035" s="126"/>
      <c r="BB1035" s="126"/>
      <c r="BC1035" s="126"/>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row>
    <row r="1036" spans="1:125" s="3" customFormat="1" ht="11.25" customHeight="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42"/>
      <c r="AC1036" s="1"/>
      <c r="AD1036" s="1"/>
      <c r="AE1036" s="1"/>
      <c r="AF1036" s="1"/>
      <c r="AG1036" s="1"/>
      <c r="AH1036" s="1"/>
      <c r="AI1036" s="1"/>
      <c r="AJ1036" s="1"/>
      <c r="AK1036" s="1"/>
      <c r="AL1036" s="1"/>
      <c r="AM1036" s="1"/>
      <c r="AN1036" s="1"/>
      <c r="AO1036" s="1"/>
      <c r="AQ1036" s="126"/>
      <c r="AR1036" s="126"/>
      <c r="AS1036" s="126"/>
      <c r="AT1036" s="126"/>
      <c r="AU1036" s="126"/>
      <c r="AV1036" s="126"/>
      <c r="AW1036" s="126"/>
      <c r="AX1036" s="126"/>
      <c r="AY1036" s="126"/>
      <c r="AZ1036" s="126"/>
      <c r="BA1036" s="126"/>
      <c r="BB1036" s="126"/>
      <c r="BC1036" s="126"/>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row>
    <row r="1037" spans="1:125" s="3" customFormat="1" ht="11.25" customHeight="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43"/>
      <c r="AC1037" s="43"/>
      <c r="AD1037" s="43"/>
      <c r="AE1037" s="43"/>
      <c r="AF1037" s="43"/>
      <c r="AG1037" s="43"/>
      <c r="AH1037" s="43"/>
      <c r="AI1037" s="43"/>
      <c r="AJ1037" s="43"/>
      <c r="AK1037" s="43"/>
      <c r="AL1037" s="43"/>
      <c r="AM1037" s="43"/>
      <c r="AQ1037" s="126"/>
      <c r="AR1037" s="126"/>
      <c r="AS1037" s="126"/>
      <c r="AT1037" s="126"/>
      <c r="AU1037" s="126"/>
      <c r="AV1037" s="126"/>
      <c r="AW1037" s="126"/>
      <c r="AX1037" s="126"/>
      <c r="AY1037" s="126"/>
      <c r="AZ1037" s="126"/>
      <c r="BA1037" s="126"/>
      <c r="BB1037" s="126"/>
      <c r="BC1037" s="126"/>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row>
    <row r="1038" spans="1:125" s="3" customFormat="1" ht="11.25" customHeight="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42"/>
      <c r="AC1038" s="1"/>
      <c r="AD1038" s="1"/>
      <c r="AE1038" s="1"/>
      <c r="AF1038" s="1"/>
      <c r="AG1038" s="1"/>
      <c r="AH1038" s="1"/>
      <c r="AI1038" s="42"/>
      <c r="AJ1038" s="42"/>
      <c r="AK1038" s="1"/>
      <c r="AL1038" s="1"/>
      <c r="AM1038" s="1"/>
      <c r="AQ1038" s="126"/>
      <c r="AR1038" s="126"/>
      <c r="AS1038" s="126"/>
      <c r="AT1038" s="126"/>
      <c r="AU1038" s="126"/>
      <c r="AV1038" s="126"/>
      <c r="AW1038" s="126"/>
      <c r="AX1038" s="126"/>
      <c r="AY1038" s="126"/>
      <c r="AZ1038" s="126"/>
      <c r="BA1038" s="126"/>
      <c r="BB1038" s="126"/>
      <c r="BC1038" s="126"/>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row>
    <row r="1039" spans="1:125" s="3" customFormat="1" ht="11.25" customHeight="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43"/>
      <c r="AC1039" s="43"/>
      <c r="AD1039" s="43"/>
      <c r="AE1039" s="43"/>
      <c r="AF1039" s="43"/>
      <c r="AG1039" s="43"/>
      <c r="AH1039" s="43"/>
      <c r="AI1039" s="43"/>
      <c r="AJ1039" s="43"/>
      <c r="AK1039" s="43"/>
      <c r="AL1039" s="43"/>
      <c r="AM1039" s="43"/>
      <c r="AQ1039" s="126"/>
      <c r="AR1039" s="126"/>
      <c r="AS1039" s="126"/>
      <c r="AT1039" s="126"/>
      <c r="AU1039" s="126"/>
      <c r="AV1039" s="126"/>
      <c r="AW1039" s="126"/>
      <c r="AX1039" s="126"/>
      <c r="AY1039" s="126"/>
      <c r="AZ1039" s="126"/>
      <c r="BA1039" s="126"/>
      <c r="BB1039" s="126"/>
      <c r="BC1039" s="126"/>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row>
    <row r="1040" spans="1:125" s="3" customFormat="1" ht="11.25" customHeight="1" thickBot="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42"/>
      <c r="AC1040" s="1"/>
      <c r="AD1040" s="1"/>
      <c r="AE1040" s="1"/>
      <c r="AF1040" s="1"/>
      <c r="AG1040" s="1"/>
      <c r="AH1040" s="1"/>
      <c r="AI1040" s="42"/>
      <c r="AJ1040" s="42"/>
      <c r="AK1040" s="1"/>
      <c r="AL1040" s="1"/>
      <c r="AM1040" s="1"/>
      <c r="AQ1040" s="126"/>
      <c r="AR1040" s="126"/>
      <c r="AS1040" s="126"/>
      <c r="AT1040" s="126"/>
      <c r="AU1040" s="126"/>
      <c r="AV1040" s="126"/>
      <c r="AW1040" s="126"/>
      <c r="AX1040" s="126"/>
      <c r="AY1040" s="126"/>
      <c r="AZ1040" s="126"/>
      <c r="BA1040" s="126"/>
      <c r="BB1040" s="126"/>
      <c r="BC1040" s="126"/>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row>
    <row r="1041" spans="1:84" ht="11.25" customHeight="1">
      <c r="A1041" s="259" t="s">
        <v>9</v>
      </c>
      <c r="B1041" s="260"/>
      <c r="C1041" s="260"/>
      <c r="D1041" s="260"/>
      <c r="E1041" s="260"/>
      <c r="F1041" s="300" t="str">
        <f>Players!$C$1</f>
        <v>Enter Division Name</v>
      </c>
      <c r="G1041" s="301"/>
      <c r="H1041" s="301"/>
      <c r="I1041" s="301"/>
      <c r="J1041" s="301"/>
      <c r="K1041" s="301"/>
      <c r="L1041" s="301"/>
      <c r="M1041" s="301"/>
      <c r="N1041" s="301"/>
      <c r="O1041" s="301"/>
      <c r="P1041" s="301"/>
      <c r="Q1041" s="301"/>
      <c r="R1041" s="301"/>
      <c r="S1041" s="301"/>
      <c r="T1041" s="301"/>
      <c r="U1041" s="301"/>
      <c r="V1041" s="301"/>
      <c r="W1041" s="301"/>
      <c r="X1041" s="301"/>
      <c r="Y1041" s="301"/>
      <c r="Z1041" s="301"/>
      <c r="AA1041" s="301"/>
      <c r="AB1041" s="301"/>
      <c r="AC1041" s="301"/>
      <c r="AD1041" s="301"/>
      <c r="AE1041" s="301"/>
      <c r="AF1041" s="301"/>
      <c r="AG1041" s="301"/>
      <c r="AH1041" s="302" t="s">
        <v>10</v>
      </c>
      <c r="AI1041" s="303"/>
      <c r="AJ1041" s="303"/>
      <c r="AK1041" s="306" t="str">
        <f>Players!$G$1</f>
        <v>Enter Date</v>
      </c>
      <c r="AL1041" s="307"/>
      <c r="AM1041" s="307"/>
      <c r="AN1041" s="307"/>
      <c r="AO1041" s="308"/>
      <c r="AQ1041" s="154" t="str">
        <f>CONCATENATE($A1045," ",$D1045,","," ",$F1043)</f>
        <v>Group: 17, Men's Singles</v>
      </c>
      <c r="AR1041" s="155"/>
      <c r="AS1041" s="155"/>
      <c r="AT1041" s="155"/>
      <c r="AU1041" s="155"/>
      <c r="AV1041" s="155"/>
      <c r="AW1041" s="155"/>
      <c r="AX1041" s="155"/>
      <c r="AY1041" s="155"/>
      <c r="AZ1041" s="155"/>
      <c r="BA1041" s="155"/>
      <c r="BB1041" s="155"/>
      <c r="BC1041" s="156"/>
      <c r="BD1041" s="163">
        <f>A1058</f>
        <v>1</v>
      </c>
      <c r="BE1041" s="164"/>
      <c r="BF1041" s="183" t="str">
        <f>C1058</f>
        <v>A</v>
      </c>
      <c r="BG1041" s="185" t="str">
        <f>IF(VLOOKUP($BF1041,$A1047:$C1053,3,FALSE)=0,"",CONCATENATE(VLOOKUP(VLOOKUP($BF1041,$A1047:$C1053,3,FALSE),Players!$C:$G,4,FALSE)," ",VLOOKUP($BF1041,$A1047:$C1053,3,FALSE)," ",IF(ISERROR(VLOOKUP(VLOOKUP($BF1041,$A1047:$C1053,3,FALSE),Players!$C:$G,5,FALSE)),"()",CONCATENATE("(",VLOOKUP(VLOOKUP($BF1041,$A1047:$C1053,3,FALSE),Players!$C:$G,5,FALSE),")"))))</f>
        <v/>
      </c>
      <c r="BH1041" s="186"/>
      <c r="BI1041" s="186"/>
      <c r="BJ1041" s="186"/>
      <c r="BK1041" s="186"/>
      <c r="BL1041" s="186"/>
      <c r="BM1041" s="186"/>
      <c r="BN1041" s="186"/>
      <c r="BO1041" s="186"/>
      <c r="BP1041" s="186"/>
      <c r="BQ1041" s="186"/>
      <c r="BR1041" s="186"/>
      <c r="BS1041" s="186"/>
      <c r="BT1041" s="186"/>
      <c r="BU1041" s="187"/>
      <c r="BV1041" s="170" t="str">
        <f>IF(D1058&lt;&gt;"",D1058,"")</f>
        <v/>
      </c>
      <c r="BW1041" s="171"/>
      <c r="BX1041" s="170" t="str">
        <f>IF(F1058&lt;&gt;"",F1058,"")</f>
        <v/>
      </c>
      <c r="BY1041" s="171"/>
      <c r="BZ1041" s="170" t="str">
        <f>IF(H1058&lt;&gt;"",H1058,"")</f>
        <v/>
      </c>
      <c r="CA1041" s="171"/>
      <c r="CB1041" s="170" t="str">
        <f>IF(J1058&lt;&gt;"",J1058,"")</f>
        <v/>
      </c>
      <c r="CC1041" s="171"/>
      <c r="CD1041" s="170" t="str">
        <f>IF(L1058&lt;&gt;"",L1058,"")</f>
        <v/>
      </c>
      <c r="CE1041" s="171"/>
      <c r="CF1041" s="174" t="str">
        <f>IF($CD1041=$CD1043,IF($CB1041=$CB1043,IF($BZ1041&lt;&gt;"",IF($BZ1041&gt;$BZ1043,"W","L"),""),IF($CB1041&gt;$CB1043,"W","L")),IF($CD1041&gt;$CD1043,"W","L"))</f>
        <v/>
      </c>
    </row>
    <row r="1042" spans="1:84" ht="11.25" customHeight="1">
      <c r="A1042" s="261"/>
      <c r="B1042" s="262"/>
      <c r="C1042" s="262"/>
      <c r="D1042" s="262"/>
      <c r="E1042" s="262"/>
      <c r="F1042" s="282"/>
      <c r="G1042" s="282"/>
      <c r="H1042" s="282"/>
      <c r="I1042" s="282"/>
      <c r="J1042" s="282"/>
      <c r="K1042" s="282"/>
      <c r="L1042" s="282"/>
      <c r="M1042" s="282"/>
      <c r="N1042" s="282"/>
      <c r="O1042" s="282"/>
      <c r="P1042" s="282"/>
      <c r="Q1042" s="282"/>
      <c r="R1042" s="282"/>
      <c r="S1042" s="282"/>
      <c r="T1042" s="282"/>
      <c r="U1042" s="282"/>
      <c r="V1042" s="282"/>
      <c r="W1042" s="282"/>
      <c r="X1042" s="282"/>
      <c r="Y1042" s="282"/>
      <c r="Z1042" s="282"/>
      <c r="AA1042" s="282"/>
      <c r="AB1042" s="282"/>
      <c r="AC1042" s="282"/>
      <c r="AD1042" s="282"/>
      <c r="AE1042" s="282"/>
      <c r="AF1042" s="282"/>
      <c r="AG1042" s="282"/>
      <c r="AH1042" s="304"/>
      <c r="AI1042" s="305"/>
      <c r="AJ1042" s="305"/>
      <c r="AK1042" s="309"/>
      <c r="AL1042" s="309"/>
      <c r="AM1042" s="309"/>
      <c r="AN1042" s="309"/>
      <c r="AO1042" s="310"/>
      <c r="AQ1042" s="157"/>
      <c r="AR1042" s="158"/>
      <c r="AS1042" s="158"/>
      <c r="AT1042" s="158"/>
      <c r="AU1042" s="158"/>
      <c r="AV1042" s="158"/>
      <c r="AW1042" s="158"/>
      <c r="AX1042" s="158"/>
      <c r="AY1042" s="158"/>
      <c r="AZ1042" s="158"/>
      <c r="BA1042" s="158"/>
      <c r="BB1042" s="158"/>
      <c r="BC1042" s="159"/>
      <c r="BD1042" s="165"/>
      <c r="BE1042" s="166"/>
      <c r="BF1042" s="184"/>
      <c r="BG1042" s="188"/>
      <c r="BH1042" s="189"/>
      <c r="BI1042" s="189"/>
      <c r="BJ1042" s="189"/>
      <c r="BK1042" s="189"/>
      <c r="BL1042" s="189"/>
      <c r="BM1042" s="189"/>
      <c r="BN1042" s="189"/>
      <c r="BO1042" s="189"/>
      <c r="BP1042" s="189"/>
      <c r="BQ1042" s="189"/>
      <c r="BR1042" s="189"/>
      <c r="BS1042" s="189"/>
      <c r="BT1042" s="189"/>
      <c r="BU1042" s="190"/>
      <c r="BV1042" s="172"/>
      <c r="BW1042" s="173"/>
      <c r="BX1042" s="172"/>
      <c r="BY1042" s="173"/>
      <c r="BZ1042" s="172"/>
      <c r="CA1042" s="173"/>
      <c r="CB1042" s="172"/>
      <c r="CC1042" s="173"/>
      <c r="CD1042" s="172"/>
      <c r="CE1042" s="173"/>
      <c r="CF1042" s="174"/>
    </row>
    <row r="1043" spans="1:84" ht="11.25" customHeight="1">
      <c r="A1043" s="266" t="s">
        <v>11</v>
      </c>
      <c r="B1043" s="267"/>
      <c r="C1043" s="267"/>
      <c r="D1043" s="277" t="s">
        <v>12</v>
      </c>
      <c r="E1043" s="278"/>
      <c r="F1043" s="280" t="str">
        <f>Players!$A$3</f>
        <v>Men's Singles</v>
      </c>
      <c r="G1043" s="281"/>
      <c r="H1043" s="281"/>
      <c r="I1043" s="281"/>
      <c r="J1043" s="281"/>
      <c r="K1043" s="281"/>
      <c r="L1043" s="281"/>
      <c r="M1043" s="281"/>
      <c r="N1043" s="281"/>
      <c r="O1043" s="281"/>
      <c r="P1043" s="281"/>
      <c r="Q1043" s="281"/>
      <c r="R1043" s="281"/>
      <c r="S1043" s="281"/>
      <c r="T1043" s="281"/>
      <c r="U1043" s="281"/>
      <c r="V1043" s="281"/>
      <c r="W1043" s="281"/>
      <c r="X1043" s="281"/>
      <c r="Y1043" s="281"/>
      <c r="Z1043" s="281"/>
      <c r="AA1043" s="281"/>
      <c r="AB1043" s="281"/>
      <c r="AC1043" s="281"/>
      <c r="AD1043" s="281"/>
      <c r="AE1043" s="281"/>
      <c r="AF1043" s="281"/>
      <c r="AG1043" s="281"/>
      <c r="AH1043" s="302" t="s">
        <v>13</v>
      </c>
      <c r="AI1043" s="303"/>
      <c r="AJ1043" s="303"/>
      <c r="AK1043" s="311" t="s">
        <v>38</v>
      </c>
      <c r="AL1043" s="311"/>
      <c r="AM1043" s="311"/>
      <c r="AN1043" s="311"/>
      <c r="AO1043" s="312"/>
      <c r="AQ1043" s="157"/>
      <c r="AR1043" s="158"/>
      <c r="AS1043" s="158"/>
      <c r="AT1043" s="158"/>
      <c r="AU1043" s="158"/>
      <c r="AV1043" s="158"/>
      <c r="AW1043" s="158"/>
      <c r="AX1043" s="158"/>
      <c r="AY1043" s="158"/>
      <c r="AZ1043" s="158"/>
      <c r="BA1043" s="158"/>
      <c r="BB1043" s="158"/>
      <c r="BC1043" s="159"/>
      <c r="BD1043" s="165"/>
      <c r="BE1043" s="166"/>
      <c r="BF1043" s="175" t="str">
        <f>C1060</f>
        <v>C</v>
      </c>
      <c r="BG1043" s="177" t="str">
        <f>IF(VLOOKUP($BF1043,$A1047:$C1053,3,FALSE)=0,"",CONCATENATE(VLOOKUP(VLOOKUP($BF1043,$A1047:$C1053,3,FALSE),Players!$C:$G,4,FALSE)," ",VLOOKUP($BF1043,$A1047:$C1053,3,FALSE)," ",IF(ISERROR(VLOOKUP(VLOOKUP($BF1043,$A1047:$C1053,3,FALSE),Players!$C:$G,5,FALSE)),"()",CONCATENATE("(",VLOOKUP(VLOOKUP($BF1043,$A1047:$C1053,3,FALSE),Players!$C:$G,5,FALSE),")"))))</f>
        <v/>
      </c>
      <c r="BH1043" s="178"/>
      <c r="BI1043" s="178"/>
      <c r="BJ1043" s="178"/>
      <c r="BK1043" s="178"/>
      <c r="BL1043" s="178"/>
      <c r="BM1043" s="178"/>
      <c r="BN1043" s="178"/>
      <c r="BO1043" s="178"/>
      <c r="BP1043" s="178"/>
      <c r="BQ1043" s="178"/>
      <c r="BR1043" s="178"/>
      <c r="BS1043" s="178"/>
      <c r="BT1043" s="178"/>
      <c r="BU1043" s="179"/>
      <c r="BV1043" s="150" t="str">
        <f>IF(D1060&lt;&gt;"",D1060,"")</f>
        <v/>
      </c>
      <c r="BW1043" s="151"/>
      <c r="BX1043" s="150" t="str">
        <f>IF(F1060&lt;&gt;"",F1060,"")</f>
        <v/>
      </c>
      <c r="BY1043" s="151"/>
      <c r="BZ1043" s="150" t="str">
        <f>IF(H1060&lt;&gt;"",H1060,"")</f>
        <v/>
      </c>
      <c r="CA1043" s="151"/>
      <c r="CB1043" s="150" t="str">
        <f>IF(J1060&lt;&gt;"",J1060,"")</f>
        <v/>
      </c>
      <c r="CC1043" s="151"/>
      <c r="CD1043" s="150" t="str">
        <f>IF(L1060&lt;&gt;"",L1060,"")</f>
        <v/>
      </c>
      <c r="CE1043" s="151"/>
      <c r="CF1043" s="174" t="str">
        <f>IF($CF1041&lt;&gt;"",IF(CF1041="W","L","W"),"")</f>
        <v/>
      </c>
    </row>
    <row r="1044" spans="1:84" ht="11.25" customHeight="1" thickBot="1">
      <c r="A1044" s="275"/>
      <c r="B1044" s="276"/>
      <c r="C1044" s="276"/>
      <c r="D1044" s="279"/>
      <c r="E1044" s="279"/>
      <c r="F1044" s="282"/>
      <c r="G1044" s="282"/>
      <c r="H1044" s="282"/>
      <c r="I1044" s="282"/>
      <c r="J1044" s="282"/>
      <c r="K1044" s="282"/>
      <c r="L1044" s="282"/>
      <c r="M1044" s="282"/>
      <c r="N1044" s="282"/>
      <c r="O1044" s="282"/>
      <c r="P1044" s="282"/>
      <c r="Q1044" s="282"/>
      <c r="R1044" s="282"/>
      <c r="S1044" s="282"/>
      <c r="T1044" s="282"/>
      <c r="U1044" s="282"/>
      <c r="V1044" s="282"/>
      <c r="W1044" s="282"/>
      <c r="X1044" s="282"/>
      <c r="Y1044" s="282"/>
      <c r="Z1044" s="282"/>
      <c r="AA1044" s="282"/>
      <c r="AB1044" s="282"/>
      <c r="AC1044" s="282"/>
      <c r="AD1044" s="282"/>
      <c r="AE1044" s="282"/>
      <c r="AF1044" s="282"/>
      <c r="AG1044" s="282"/>
      <c r="AH1044" s="304"/>
      <c r="AI1044" s="305"/>
      <c r="AJ1044" s="305"/>
      <c r="AK1044" s="313"/>
      <c r="AL1044" s="313"/>
      <c r="AM1044" s="313"/>
      <c r="AN1044" s="313"/>
      <c r="AO1044" s="314"/>
      <c r="AQ1044" s="160"/>
      <c r="AR1044" s="161"/>
      <c r="AS1044" s="161"/>
      <c r="AT1044" s="161"/>
      <c r="AU1044" s="161"/>
      <c r="AV1044" s="161"/>
      <c r="AW1044" s="161"/>
      <c r="AX1044" s="161"/>
      <c r="AY1044" s="161"/>
      <c r="AZ1044" s="161"/>
      <c r="BA1044" s="161"/>
      <c r="BB1044" s="161"/>
      <c r="BC1044" s="162"/>
      <c r="BD1044" s="167"/>
      <c r="BE1044" s="168"/>
      <c r="BF1044" s="176"/>
      <c r="BG1044" s="180"/>
      <c r="BH1044" s="181"/>
      <c r="BI1044" s="181"/>
      <c r="BJ1044" s="181"/>
      <c r="BK1044" s="181"/>
      <c r="BL1044" s="181"/>
      <c r="BM1044" s="181"/>
      <c r="BN1044" s="181"/>
      <c r="BO1044" s="181"/>
      <c r="BP1044" s="181"/>
      <c r="BQ1044" s="181"/>
      <c r="BR1044" s="181"/>
      <c r="BS1044" s="181"/>
      <c r="BT1044" s="181"/>
      <c r="BU1044" s="182"/>
      <c r="BV1044" s="152"/>
      <c r="BW1044" s="153"/>
      <c r="BX1044" s="152"/>
      <c r="BY1044" s="153"/>
      <c r="BZ1044" s="152"/>
      <c r="CA1044" s="153"/>
      <c r="CB1044" s="152"/>
      <c r="CC1044" s="153"/>
      <c r="CD1044" s="152"/>
      <c r="CE1044" s="153"/>
      <c r="CF1044" s="174"/>
    </row>
    <row r="1045" spans="1:84" ht="11.25" customHeight="1">
      <c r="A1045" s="259" t="s">
        <v>15</v>
      </c>
      <c r="B1045" s="260"/>
      <c r="C1045" s="260"/>
      <c r="D1045" s="264">
        <v>17</v>
      </c>
      <c r="E1045" s="264"/>
      <c r="F1045" s="266" t="s">
        <v>16</v>
      </c>
      <c r="G1045" s="267"/>
      <c r="H1045" s="267"/>
      <c r="I1045" s="283"/>
      <c r="J1045" s="284"/>
      <c r="K1045" s="285"/>
      <c r="L1045" s="285"/>
      <c r="M1045" s="285"/>
      <c r="N1045" s="271"/>
      <c r="O1045" s="271"/>
      <c r="P1045" s="271"/>
      <c r="Q1045" s="271"/>
      <c r="R1045" s="271"/>
      <c r="S1045" s="271"/>
      <c r="T1045" s="271"/>
      <c r="U1045" s="271"/>
      <c r="V1045" s="271"/>
      <c r="W1045" s="271"/>
      <c r="X1045" s="271"/>
      <c r="Y1045" s="271"/>
      <c r="Z1045" s="271"/>
      <c r="AA1045" s="271"/>
      <c r="AB1045" s="271"/>
      <c r="AC1045" s="272"/>
      <c r="AD1045" s="150" t="s">
        <v>17</v>
      </c>
      <c r="AE1045" s="270"/>
      <c r="AF1045" s="288" t="s">
        <v>18</v>
      </c>
      <c r="AG1045" s="270"/>
      <c r="AH1045" s="288" t="s">
        <v>19</v>
      </c>
      <c r="AI1045" s="270"/>
      <c r="AJ1045" s="288" t="s">
        <v>20</v>
      </c>
      <c r="AK1045" s="290"/>
      <c r="AL1045" s="292" t="s">
        <v>21</v>
      </c>
      <c r="AM1045" s="293"/>
      <c r="AN1045" s="296" t="s">
        <v>22</v>
      </c>
      <c r="AO1045" s="297"/>
      <c r="AQ1045" s="126"/>
      <c r="AR1045" s="126"/>
      <c r="AS1045" s="126"/>
      <c r="AT1045" s="126"/>
      <c r="AU1045" s="126"/>
      <c r="AV1045" s="126"/>
      <c r="AW1045" s="126"/>
      <c r="AX1045" s="126"/>
      <c r="AY1045" s="126"/>
      <c r="AZ1045" s="126"/>
      <c r="BA1045" s="126"/>
      <c r="BB1045" s="126"/>
      <c r="BC1045" s="126"/>
      <c r="BV1045" s="169" t="str">
        <f>IF(CF1041&lt;&gt;"",IF(AND(AND(BV1041&gt;-1,BV1043&gt;-1),OR(BV1041&gt;10,BV1043&gt;10),ABS(BV1041-BV1043)&gt;1,IF(OR(BV1041&gt;11,BV1043&gt;11),ABS(BV1041-BV1043)=2,TRUE),BV1041=INT(BV1041),BV1043=INT(BV1043)),"","Error"),"")</f>
        <v/>
      </c>
      <c r="BW1045" s="169"/>
      <c r="BX1045" s="169" t="str">
        <f>IF(CF1041&lt;&gt;"",IF(AND(AND(BX1041&gt;-1,BX1043&gt;-1),OR(BX1041&gt;10,BX1043&gt;10),ABS(BX1041-BX1043)&gt;1,IF(OR(BX1041&gt;11,BX1043&gt;11),ABS(BX1041-BX1043)=2,TRUE),BX1041=INT(BX1041),BX1043=INT(BX1043)),"","Error"),"")</f>
        <v/>
      </c>
      <c r="BY1045" s="169"/>
      <c r="BZ1045" s="169" t="str">
        <f>IF(CF1041&lt;&gt;"",IF(AND(AND(BZ1041&gt;-1,BZ1043&gt;-1),OR(BZ1041&gt;10,BZ1043&gt;10),ABS(BZ1041-BZ1043)&gt;1,IF(OR(BZ1041&gt;11,BZ1043&gt;11),ABS(BZ1041-BZ1043)=2,TRUE),BZ1041=INT(BZ1041),BZ1043=INT(BZ1043)),"","Error"),"")</f>
        <v/>
      </c>
      <c r="CA1045" s="169"/>
      <c r="CB1045" s="169" t="str">
        <f>IF(AND(CF1041&lt;&gt;"",CB1041&lt;&gt;""),IF(AND(AND(CB1041&gt;-1,CB1043&gt;-1),OR(CB1041&gt;10,CB1043&gt;10),ABS(CB1041-CB1043)&gt;1,IF(OR(CB1041&gt;11,CB1043&gt;11),ABS(CB1041-CB1043)=2,TRUE),CB1041=INT(CB1041),CB1043=INT(CB1043)),"","Error"),"")</f>
        <v/>
      </c>
      <c r="CC1045" s="169"/>
      <c r="CD1045" s="169" t="str">
        <f>IF(AND(CF1041&lt;&gt;"",CD1041&lt;&gt;""),IF(AND(AND(CD1041&gt;-1,CD1043&gt;-1),OR(CD1041&gt;10,CD1043&gt;10),ABS(CD1041-CD1043)&gt;1,IF(OR(CD1041&gt;11,CD1043&gt;11),ABS(CD1041-CD1043)=2,TRUE),CD1041=INT(CD1041),CD1043=INT(CD1043)),"","Error"),"")</f>
        <v/>
      </c>
      <c r="CE1045" s="169"/>
    </row>
    <row r="1046" spans="1:84" ht="11.25" customHeight="1" thickBot="1">
      <c r="A1046" s="261"/>
      <c r="B1046" s="262"/>
      <c r="C1046" s="263"/>
      <c r="D1046" s="265"/>
      <c r="E1046" s="265"/>
      <c r="F1046" s="268"/>
      <c r="G1046" s="269"/>
      <c r="H1046" s="269"/>
      <c r="I1046" s="286"/>
      <c r="J1046" s="286"/>
      <c r="K1046" s="287"/>
      <c r="L1046" s="287"/>
      <c r="M1046" s="287"/>
      <c r="N1046" s="273"/>
      <c r="O1046" s="273"/>
      <c r="P1046" s="273"/>
      <c r="Q1046" s="273"/>
      <c r="R1046" s="273"/>
      <c r="S1046" s="273"/>
      <c r="T1046" s="273"/>
      <c r="U1046" s="273"/>
      <c r="V1046" s="273"/>
      <c r="W1046" s="273"/>
      <c r="X1046" s="273"/>
      <c r="Y1046" s="273"/>
      <c r="Z1046" s="273"/>
      <c r="AA1046" s="273"/>
      <c r="AB1046" s="273"/>
      <c r="AC1046" s="274"/>
      <c r="AD1046" s="194"/>
      <c r="AE1046" s="195"/>
      <c r="AF1046" s="289"/>
      <c r="AG1046" s="195"/>
      <c r="AH1046" s="289"/>
      <c r="AI1046" s="195"/>
      <c r="AJ1046" s="289"/>
      <c r="AK1046" s="291"/>
      <c r="AL1046" s="294"/>
      <c r="AM1046" s="295"/>
      <c r="AN1046" s="298"/>
      <c r="AO1046" s="299"/>
      <c r="AQ1046" s="126"/>
      <c r="AR1046" s="126"/>
      <c r="AS1046" s="126"/>
      <c r="AT1046" s="126"/>
      <c r="AU1046" s="126"/>
      <c r="AV1046" s="126"/>
      <c r="AW1046" s="126"/>
      <c r="AX1046" s="126"/>
      <c r="AY1046" s="126"/>
      <c r="AZ1046" s="126"/>
      <c r="BA1046" s="126"/>
      <c r="BB1046" s="126"/>
      <c r="BC1046" s="126"/>
    </row>
    <row r="1047" spans="1:84" ht="11.25" customHeight="1">
      <c r="A1047" s="210" t="str">
        <f>AD1045</f>
        <v>A</v>
      </c>
      <c r="B1047" s="211"/>
      <c r="C1047" s="214"/>
      <c r="D1047" s="215"/>
      <c r="E1047" s="215"/>
      <c r="F1047" s="215"/>
      <c r="G1047" s="215"/>
      <c r="H1047" s="215"/>
      <c r="I1047" s="215"/>
      <c r="J1047" s="215"/>
      <c r="K1047" s="215"/>
      <c r="L1047" s="215"/>
      <c r="M1047" s="215"/>
      <c r="N1047" s="215"/>
      <c r="O1047" s="215"/>
      <c r="P1047" s="215"/>
      <c r="Q1047" s="215"/>
      <c r="R1047" s="215"/>
      <c r="S1047" s="215"/>
      <c r="T1047" s="215"/>
      <c r="U1047" s="215"/>
      <c r="V1047" s="215"/>
      <c r="W1047" s="215"/>
      <c r="X1047" s="215"/>
      <c r="Y1047" s="215"/>
      <c r="Z1047" s="215"/>
      <c r="AA1047" s="215"/>
      <c r="AB1047" s="215"/>
      <c r="AC1047" s="216"/>
      <c r="AD1047" s="250"/>
      <c r="AE1047" s="229"/>
      <c r="AF1047" s="252" t="str">
        <f>IF($D1043="1P",IF(Z1062=Z1064,IF(X1062=X1064,IF(V1062&lt;&gt;"",IF(V1062&gt;V1064,"W","L"),""),IF(X1062&gt;X1064,"W","L")),IF(Z1062&gt;Z1064,"W","L")),IF(L1066=L1068,IF(J1066=J1068,IF(H1066&lt;&gt;"",IF(H1066&gt;H1068,"W","L"),""),IF(J1066&gt;J1068,"W","L")),IF(L1066&gt;L1068,"W","L")))</f>
        <v/>
      </c>
      <c r="AG1047" s="253"/>
      <c r="AH1047" s="252" t="str">
        <f>IF($D1043="1P",IF(L1066=L1068,IF(J1066=J1068,IF(H1066&lt;&gt;"",IF(H1066&gt;H1068,"W","L"),""),IF(J1066&gt;J1068,"W","L")),IF(L1066&gt;L1068,"W","L")),IF(L1058=L1060,IF(J1058=J1060,IF(H1058&lt;&gt;"",IF(H1058&gt;H1060,"W","L"),""),IF(J1058&gt;J1060,"W","L")),IF(L1058&gt;L1060,"W","L")))</f>
        <v/>
      </c>
      <c r="AI1047" s="253"/>
      <c r="AJ1047" s="252" t="str">
        <f>IF($D1043="1P",IF(L1058=L1060,IF(J1058=J1060,IF(H1058&lt;&gt;"",IF(H1058&gt;H1060,"W","L"),""),IF(J1058&gt;J1060,"W","L")),IF(L1058&gt;L1060,"W","L")),IF(Z1062=Z1064,IF(X1062=X1064,IF(V1062&lt;&gt;"",IF(V1062&gt;V1064,"W","L"),""),IF(X1062&gt;X1064,"W","L")),IF(Z1062&gt;Z1064,"W","L")))</f>
        <v/>
      </c>
      <c r="AK1047" s="253"/>
      <c r="AL1047" s="254" t="str">
        <f>IF(OR(COUNTIF(AD1047:AJ1047,"W"),COUNTIF(AD1047:AJ1047,"L")),COUNTIF(AD1047:AJ1047,"W")*2+COUNTIF(AD1047:AJ1047,"L"),"")</f>
        <v/>
      </c>
      <c r="AM1047" s="255"/>
      <c r="AN1047" s="256" t="str">
        <f>IF(AL1047&lt;&gt;"",RANK(AL1047,AL1047:AL1053,0),"")</f>
        <v/>
      </c>
      <c r="AO1047" s="257"/>
      <c r="AQ1047" s="127"/>
      <c r="AR1047" s="127"/>
      <c r="AS1047" s="127"/>
      <c r="AT1047" s="127"/>
      <c r="AU1047" s="127"/>
      <c r="AV1047" s="127"/>
      <c r="AW1047" s="127"/>
      <c r="AX1047" s="127"/>
      <c r="AY1047" s="127"/>
      <c r="AZ1047" s="127"/>
      <c r="BA1047" s="127"/>
      <c r="BB1047" s="127"/>
      <c r="BC1047" s="127"/>
      <c r="BD1047" s="40"/>
      <c r="BE1047" s="40"/>
      <c r="BF1047" s="40"/>
      <c r="BG1047" s="40"/>
      <c r="BH1047" s="40"/>
      <c r="BI1047" s="40"/>
      <c r="BJ1047" s="40"/>
      <c r="BK1047" s="40"/>
      <c r="BL1047" s="40"/>
      <c r="BM1047" s="40"/>
      <c r="BN1047" s="40"/>
      <c r="BO1047" s="40"/>
      <c r="BP1047" s="40"/>
      <c r="BQ1047" s="40"/>
      <c r="BR1047" s="40"/>
      <c r="BS1047" s="40"/>
      <c r="BT1047" s="40"/>
      <c r="BU1047" s="40"/>
      <c r="BV1047" s="40"/>
      <c r="BW1047" s="40"/>
      <c r="BX1047" s="40"/>
      <c r="BY1047" s="40"/>
      <c r="BZ1047" s="40"/>
      <c r="CA1047" s="40"/>
      <c r="CB1047" s="40"/>
      <c r="CC1047" s="40"/>
      <c r="CD1047" s="40"/>
      <c r="CE1047" s="40"/>
      <c r="CF1047" s="40"/>
    </row>
    <row r="1048" spans="1:84" ht="11.25" customHeight="1">
      <c r="A1048" s="212"/>
      <c r="B1048" s="213"/>
      <c r="C1048" s="217"/>
      <c r="D1048" s="218"/>
      <c r="E1048" s="218"/>
      <c r="F1048" s="218"/>
      <c r="G1048" s="218"/>
      <c r="H1048" s="218"/>
      <c r="I1048" s="218"/>
      <c r="J1048" s="218"/>
      <c r="K1048" s="218"/>
      <c r="L1048" s="218"/>
      <c r="M1048" s="218"/>
      <c r="N1048" s="218"/>
      <c r="O1048" s="218"/>
      <c r="P1048" s="218"/>
      <c r="Q1048" s="218"/>
      <c r="R1048" s="218"/>
      <c r="S1048" s="218"/>
      <c r="T1048" s="218"/>
      <c r="U1048" s="218"/>
      <c r="V1048" s="218"/>
      <c r="W1048" s="218"/>
      <c r="X1048" s="218"/>
      <c r="Y1048" s="218"/>
      <c r="Z1048" s="218"/>
      <c r="AA1048" s="218"/>
      <c r="AB1048" s="218"/>
      <c r="AC1048" s="219"/>
      <c r="AD1048" s="251"/>
      <c r="AE1048" s="236"/>
      <c r="AF1048" s="234"/>
      <c r="AG1048" s="233"/>
      <c r="AH1048" s="234"/>
      <c r="AI1048" s="233"/>
      <c r="AJ1048" s="234"/>
      <c r="AK1048" s="233"/>
      <c r="AL1048" s="241"/>
      <c r="AM1048" s="240"/>
      <c r="AN1048" s="258"/>
      <c r="AO1048" s="243"/>
      <c r="AQ1048" s="128"/>
      <c r="AR1048" s="128"/>
      <c r="AS1048" s="128"/>
      <c r="AT1048" s="128"/>
      <c r="AU1048" s="128"/>
      <c r="AV1048" s="128"/>
      <c r="AW1048" s="128"/>
      <c r="AX1048" s="128"/>
      <c r="AY1048" s="128"/>
      <c r="AZ1048" s="128"/>
      <c r="BA1048" s="128"/>
      <c r="BB1048" s="128"/>
      <c r="BC1048" s="128"/>
      <c r="BD1048" s="41"/>
      <c r="BE1048" s="41"/>
      <c r="BF1048" s="41"/>
      <c r="BG1048" s="41"/>
      <c r="BH1048" s="41"/>
      <c r="BI1048" s="41"/>
      <c r="BJ1048" s="41"/>
      <c r="BK1048" s="41"/>
      <c r="BL1048" s="41"/>
      <c r="BM1048" s="41"/>
      <c r="BN1048" s="41"/>
      <c r="BO1048" s="41"/>
      <c r="BP1048" s="41"/>
      <c r="BQ1048" s="41"/>
      <c r="BR1048" s="41"/>
      <c r="BS1048" s="41"/>
      <c r="BT1048" s="41"/>
      <c r="BU1048" s="41"/>
      <c r="BV1048" s="41"/>
      <c r="BW1048" s="41"/>
      <c r="BX1048" s="41"/>
      <c r="BY1048" s="41"/>
      <c r="BZ1048" s="41"/>
      <c r="CA1048" s="41"/>
      <c r="CB1048" s="41"/>
      <c r="CC1048" s="41"/>
      <c r="CD1048" s="41"/>
      <c r="CE1048" s="41"/>
      <c r="CF1048" s="41"/>
    </row>
    <row r="1049" spans="1:84" ht="11.25" customHeight="1">
      <c r="A1049" s="210" t="str">
        <f>AF1045</f>
        <v>B</v>
      </c>
      <c r="B1049" s="211"/>
      <c r="C1049" s="214"/>
      <c r="D1049" s="215"/>
      <c r="E1049" s="215"/>
      <c r="F1049" s="215"/>
      <c r="G1049" s="215"/>
      <c r="H1049" s="215"/>
      <c r="I1049" s="215"/>
      <c r="J1049" s="215"/>
      <c r="K1049" s="215"/>
      <c r="L1049" s="215"/>
      <c r="M1049" s="215"/>
      <c r="N1049" s="215"/>
      <c r="O1049" s="215"/>
      <c r="P1049" s="215"/>
      <c r="Q1049" s="215"/>
      <c r="R1049" s="215"/>
      <c r="S1049" s="215"/>
      <c r="T1049" s="215"/>
      <c r="U1049" s="215"/>
      <c r="V1049" s="215"/>
      <c r="W1049" s="215"/>
      <c r="X1049" s="215"/>
      <c r="Y1049" s="215"/>
      <c r="Z1049" s="215"/>
      <c r="AA1049" s="215"/>
      <c r="AB1049" s="215"/>
      <c r="AC1049" s="216"/>
      <c r="AD1049" s="220" t="str">
        <f>IF(AF1047&lt;&gt;"",IF(AF1047="W","L","W"),"")</f>
        <v/>
      </c>
      <c r="AE1049" s="221"/>
      <c r="AF1049" s="228"/>
      <c r="AG1049" s="229"/>
      <c r="AH1049" s="227" t="str">
        <f>IF($D1043="1P",IF(L1062=L1064,IF(J1062=J1064,IF(H1062&lt;&gt;"",IF(H1062&gt;H1064,"W","L"),""),IF(J1062&gt;J1064,"W","L")),IF(L1062&gt;L1064,"W","L")),IF(Z1066=Z1068,IF(X1066=X1068,IF(V1066&lt;&gt;"",IF(V1066&gt;V1068,"W","L"),""),IF(X1066&gt;X1068,"W","L")),IF(Z1066&gt;Z1068,"W","L")))</f>
        <v/>
      </c>
      <c r="AI1049" s="221"/>
      <c r="AJ1049" s="227" t="str">
        <f>IF($D1043="1P",IF(Z1058=Z1060,IF(X1058=X1060,IF(V1058&lt;&gt;"",IF(V1058&gt;V1060,"W","L"),""),IF(X1058&gt;X1060,"W","L")),IF(Z1058&gt;Z1060,"W","L")),IF(L1062=L1064,IF(J1062=J1064,IF(H1062&lt;&gt;"",IF(H1062&gt;H1064,"W","L"),""),IF(J1062&gt;J1064,"W","L")),IF(L1062&gt;L1064,"W","L")))</f>
        <v/>
      </c>
      <c r="AK1049" s="237"/>
      <c r="AL1049" s="239" t="str">
        <f>IF(OR(COUNTIF(AD1049:AJ1049,"W"),COUNTIF(AD1049:AJ1049,"L")),COUNTIF(AD1049:AJ1049,"W")*2+COUNTIF(AD1049:AJ1049,"L"),"")</f>
        <v/>
      </c>
      <c r="AM1049" s="240"/>
      <c r="AN1049" s="242" t="str">
        <f>IF(AL1049&lt;&gt;"",RANK(AL1049,AL1047:AL1053,0),"")</f>
        <v/>
      </c>
      <c r="AO1049" s="243"/>
      <c r="AQ1049" s="126"/>
      <c r="AR1049" s="126"/>
      <c r="AS1049" s="126"/>
      <c r="AT1049" s="126"/>
      <c r="AU1049" s="126"/>
      <c r="AV1049" s="126"/>
      <c r="AW1049" s="126"/>
      <c r="AX1049" s="126"/>
      <c r="AY1049" s="126"/>
      <c r="AZ1049" s="126"/>
      <c r="BA1049" s="126"/>
      <c r="BB1049" s="126"/>
      <c r="BC1049" s="126"/>
    </row>
    <row r="1050" spans="1:84" ht="11.25" customHeight="1" thickBot="1">
      <c r="A1050" s="212"/>
      <c r="B1050" s="213"/>
      <c r="C1050" s="217"/>
      <c r="D1050" s="218"/>
      <c r="E1050" s="218"/>
      <c r="F1050" s="218"/>
      <c r="G1050" s="218"/>
      <c r="H1050" s="218"/>
      <c r="I1050" s="218"/>
      <c r="J1050" s="218"/>
      <c r="K1050" s="218"/>
      <c r="L1050" s="218"/>
      <c r="M1050" s="218"/>
      <c r="N1050" s="218"/>
      <c r="O1050" s="218"/>
      <c r="P1050" s="218"/>
      <c r="Q1050" s="218"/>
      <c r="R1050" s="218"/>
      <c r="S1050" s="218"/>
      <c r="T1050" s="218"/>
      <c r="U1050" s="218"/>
      <c r="V1050" s="218"/>
      <c r="W1050" s="218"/>
      <c r="X1050" s="218"/>
      <c r="Y1050" s="218"/>
      <c r="Z1050" s="218"/>
      <c r="AA1050" s="218"/>
      <c r="AB1050" s="218"/>
      <c r="AC1050" s="219"/>
      <c r="AD1050" s="232"/>
      <c r="AE1050" s="233"/>
      <c r="AF1050" s="235"/>
      <c r="AG1050" s="236"/>
      <c r="AH1050" s="234"/>
      <c r="AI1050" s="233"/>
      <c r="AJ1050" s="234"/>
      <c r="AK1050" s="238"/>
      <c r="AL1050" s="241"/>
      <c r="AM1050" s="240"/>
      <c r="AN1050" s="258"/>
      <c r="AO1050" s="243"/>
      <c r="AQ1050" s="127"/>
      <c r="AR1050" s="127"/>
      <c r="AS1050" s="127"/>
      <c r="AT1050" s="127"/>
      <c r="AU1050" s="127"/>
      <c r="AV1050" s="127"/>
      <c r="AW1050" s="127"/>
      <c r="AX1050" s="127"/>
      <c r="AY1050" s="127"/>
      <c r="AZ1050" s="127"/>
      <c r="BA1050" s="127"/>
      <c r="BB1050" s="127"/>
      <c r="BC1050" s="127"/>
      <c r="BD1050" s="40"/>
      <c r="BE1050" s="40"/>
      <c r="BF1050" s="40"/>
      <c r="BG1050" s="40"/>
      <c r="BH1050" s="40"/>
      <c r="BI1050" s="40"/>
      <c r="BJ1050" s="40"/>
      <c r="BK1050" s="40"/>
      <c r="BL1050" s="40"/>
      <c r="BM1050" s="40"/>
      <c r="BN1050" s="40"/>
      <c r="BO1050" s="40"/>
      <c r="BP1050" s="40"/>
      <c r="BQ1050" s="40"/>
      <c r="BR1050" s="40"/>
      <c r="BS1050" s="40"/>
      <c r="BT1050" s="40"/>
      <c r="BU1050" s="40"/>
      <c r="BV1050" s="40"/>
      <c r="BW1050" s="40"/>
      <c r="BX1050" s="40"/>
      <c r="BY1050" s="40"/>
      <c r="BZ1050" s="40"/>
      <c r="CA1050" s="40"/>
      <c r="CB1050" s="40"/>
      <c r="CC1050" s="40"/>
      <c r="CD1050" s="40"/>
      <c r="CE1050" s="40"/>
    </row>
    <row r="1051" spans="1:84" ht="11.25" customHeight="1">
      <c r="A1051" s="210" t="str">
        <f>AH1045</f>
        <v>C</v>
      </c>
      <c r="B1051" s="211"/>
      <c r="C1051" s="214"/>
      <c r="D1051" s="215"/>
      <c r="E1051" s="215"/>
      <c r="F1051" s="215"/>
      <c r="G1051" s="215"/>
      <c r="H1051" s="215"/>
      <c r="I1051" s="215"/>
      <c r="J1051" s="215"/>
      <c r="K1051" s="215"/>
      <c r="L1051" s="215"/>
      <c r="M1051" s="215"/>
      <c r="N1051" s="215"/>
      <c r="O1051" s="215"/>
      <c r="P1051" s="215"/>
      <c r="Q1051" s="215"/>
      <c r="R1051" s="215"/>
      <c r="S1051" s="215"/>
      <c r="T1051" s="215"/>
      <c r="U1051" s="215"/>
      <c r="V1051" s="215"/>
      <c r="W1051" s="215"/>
      <c r="X1051" s="215"/>
      <c r="Y1051" s="215"/>
      <c r="Z1051" s="215"/>
      <c r="AA1051" s="215"/>
      <c r="AB1051" s="215"/>
      <c r="AC1051" s="216"/>
      <c r="AD1051" s="220" t="str">
        <f>IF(AH1047&lt;&gt;"",IF(AH1047="W","L","W"),"")</f>
        <v/>
      </c>
      <c r="AE1051" s="221"/>
      <c r="AF1051" s="227" t="str">
        <f>IF(AH1049&lt;&gt;"",IF(AH1049="W","L","W"),"")</f>
        <v/>
      </c>
      <c r="AG1051" s="221"/>
      <c r="AH1051" s="228"/>
      <c r="AI1051" s="229"/>
      <c r="AJ1051" s="227" t="str">
        <f>IF($D1043="1P",IF(Z1066=Z1068,IF(X1066=X1068,IF(V1066&lt;&gt;"",IF(V1066&gt;V1068,"W","L"),""),IF(X1066&gt;X1068,"W","L")),IF(Z1066&gt;Z1068,"W","L")),IF(Z1058=Z1060,IF(X1058=X1060,IF(V1058&lt;&gt;"",IF(V1058&gt;V1060,"W","L"),""),IF(X1058&gt;X1060,"W","L")),IF(Z1058&gt;Z1060,"W","L")))</f>
        <v/>
      </c>
      <c r="AK1051" s="237"/>
      <c r="AL1051" s="239" t="str">
        <f>IF(OR(COUNTIF(AD1051:AJ1051,"W"),COUNTIF(AD1051:AJ1051,"L")),COUNTIF(AD1051:AJ1051,"W")*2+COUNTIF(AD1051:AJ1051,"L"),"")</f>
        <v/>
      </c>
      <c r="AM1051" s="240"/>
      <c r="AN1051" s="242" t="str">
        <f>IF(AL1051&lt;&gt;"",RANK(AL1051,AL1047:AL1053,0),"")</f>
        <v/>
      </c>
      <c r="AO1051" s="243"/>
      <c r="AQ1051" s="154" t="str">
        <f>CONCATENATE($A1045," ",$D1045,","," ",$F1043)</f>
        <v>Group: 17, Men's Singles</v>
      </c>
      <c r="AR1051" s="155"/>
      <c r="AS1051" s="155"/>
      <c r="AT1051" s="155"/>
      <c r="AU1051" s="155"/>
      <c r="AV1051" s="155"/>
      <c r="AW1051" s="155"/>
      <c r="AX1051" s="155"/>
      <c r="AY1051" s="155"/>
      <c r="AZ1051" s="155"/>
      <c r="BA1051" s="155"/>
      <c r="BB1051" s="155"/>
      <c r="BC1051" s="156"/>
      <c r="BD1051" s="163">
        <f>A1062</f>
        <v>2</v>
      </c>
      <c r="BE1051" s="164"/>
      <c r="BF1051" s="183" t="str">
        <f>C1062</f>
        <v>B</v>
      </c>
      <c r="BG1051" s="185" t="str">
        <f>IF(VLOOKUP($BF1051,$A1047:$C1053,3,FALSE)=0,"",CONCATENATE(VLOOKUP(VLOOKUP($BF1051,$A1047:$C1053,3,FALSE),Players!$C:$G,4,FALSE)," ",VLOOKUP($BF1051,$A1047:$C1053,3,FALSE)," ",IF(ISERROR(VLOOKUP(VLOOKUP($BF1051,$A1047:$C1053,3,FALSE),Players!$C:$G,5,FALSE)),"()",CONCATENATE("(",VLOOKUP(VLOOKUP($BF1051,$A1047:$C1053,3,FALSE),Players!$C:$G,5,FALSE),")"))))</f>
        <v/>
      </c>
      <c r="BH1051" s="186"/>
      <c r="BI1051" s="186"/>
      <c r="BJ1051" s="186"/>
      <c r="BK1051" s="186"/>
      <c r="BL1051" s="186"/>
      <c r="BM1051" s="186"/>
      <c r="BN1051" s="186"/>
      <c r="BO1051" s="186"/>
      <c r="BP1051" s="186"/>
      <c r="BQ1051" s="186"/>
      <c r="BR1051" s="186"/>
      <c r="BS1051" s="186"/>
      <c r="BT1051" s="186"/>
      <c r="BU1051" s="187"/>
      <c r="BV1051" s="170" t="str">
        <f>IF(D1062&lt;&gt;"",D1062,"")</f>
        <v/>
      </c>
      <c r="BW1051" s="171"/>
      <c r="BX1051" s="170" t="str">
        <f>IF(F1062&lt;&gt;"",F1062,"")</f>
        <v/>
      </c>
      <c r="BY1051" s="171"/>
      <c r="BZ1051" s="170" t="str">
        <f>IF(H1062&lt;&gt;"",H1062,"")</f>
        <v/>
      </c>
      <c r="CA1051" s="171"/>
      <c r="CB1051" s="170" t="str">
        <f>IF(J1062&lt;&gt;"",J1062,"")</f>
        <v/>
      </c>
      <c r="CC1051" s="171"/>
      <c r="CD1051" s="170" t="str">
        <f>IF(L1062&lt;&gt;"",L1062,"")</f>
        <v/>
      </c>
      <c r="CE1051" s="171"/>
      <c r="CF1051" s="174" t="str">
        <f>IF($CD1051=$CD1053,IF($CB1051=$CB1053,IF($BZ1051&lt;&gt;"",IF($BZ1051&gt;$BZ1053,"W","L"),""),IF($CB1051&gt;$CB1053,"W","L")),IF($CD1051&gt;$CD1053,"W","L"))</f>
        <v/>
      </c>
    </row>
    <row r="1052" spans="1:84" ht="11.25" customHeight="1">
      <c r="A1052" s="212"/>
      <c r="B1052" s="213"/>
      <c r="C1052" s="217"/>
      <c r="D1052" s="218"/>
      <c r="E1052" s="218"/>
      <c r="F1052" s="218"/>
      <c r="G1052" s="218"/>
      <c r="H1052" s="218"/>
      <c r="I1052" s="218"/>
      <c r="J1052" s="218"/>
      <c r="K1052" s="218"/>
      <c r="L1052" s="218"/>
      <c r="M1052" s="218"/>
      <c r="N1052" s="218"/>
      <c r="O1052" s="218"/>
      <c r="P1052" s="218"/>
      <c r="Q1052" s="218"/>
      <c r="R1052" s="218"/>
      <c r="S1052" s="218"/>
      <c r="T1052" s="218"/>
      <c r="U1052" s="218"/>
      <c r="V1052" s="218"/>
      <c r="W1052" s="218"/>
      <c r="X1052" s="218"/>
      <c r="Y1052" s="218"/>
      <c r="Z1052" s="218"/>
      <c r="AA1052" s="218"/>
      <c r="AB1052" s="218"/>
      <c r="AC1052" s="219"/>
      <c r="AD1052" s="232"/>
      <c r="AE1052" s="233"/>
      <c r="AF1052" s="234"/>
      <c r="AG1052" s="233"/>
      <c r="AH1052" s="235"/>
      <c r="AI1052" s="236"/>
      <c r="AJ1052" s="234"/>
      <c r="AK1052" s="238"/>
      <c r="AL1052" s="241"/>
      <c r="AM1052" s="240"/>
      <c r="AN1052" s="244"/>
      <c r="AO1052" s="245"/>
      <c r="AQ1052" s="157"/>
      <c r="AR1052" s="158"/>
      <c r="AS1052" s="158"/>
      <c r="AT1052" s="158"/>
      <c r="AU1052" s="158"/>
      <c r="AV1052" s="158"/>
      <c r="AW1052" s="158"/>
      <c r="AX1052" s="158"/>
      <c r="AY1052" s="158"/>
      <c r="AZ1052" s="158"/>
      <c r="BA1052" s="158"/>
      <c r="BB1052" s="158"/>
      <c r="BC1052" s="159"/>
      <c r="BD1052" s="165"/>
      <c r="BE1052" s="166"/>
      <c r="BF1052" s="184"/>
      <c r="BG1052" s="188"/>
      <c r="BH1052" s="189"/>
      <c r="BI1052" s="189"/>
      <c r="BJ1052" s="189"/>
      <c r="BK1052" s="189"/>
      <c r="BL1052" s="189"/>
      <c r="BM1052" s="189"/>
      <c r="BN1052" s="189"/>
      <c r="BO1052" s="189"/>
      <c r="BP1052" s="189"/>
      <c r="BQ1052" s="189"/>
      <c r="BR1052" s="189"/>
      <c r="BS1052" s="189"/>
      <c r="BT1052" s="189"/>
      <c r="BU1052" s="190"/>
      <c r="BV1052" s="172"/>
      <c r="BW1052" s="173"/>
      <c r="BX1052" s="172"/>
      <c r="BY1052" s="173"/>
      <c r="BZ1052" s="172"/>
      <c r="CA1052" s="173"/>
      <c r="CB1052" s="172"/>
      <c r="CC1052" s="173"/>
      <c r="CD1052" s="172"/>
      <c r="CE1052" s="173"/>
      <c r="CF1052" s="174"/>
    </row>
    <row r="1053" spans="1:84" ht="11.25" customHeight="1">
      <c r="A1053" s="210" t="str">
        <f>AJ1045</f>
        <v>D</v>
      </c>
      <c r="B1053" s="211"/>
      <c r="C1053" s="214"/>
      <c r="D1053" s="215"/>
      <c r="E1053" s="215"/>
      <c r="F1053" s="215"/>
      <c r="G1053" s="215"/>
      <c r="H1053" s="215"/>
      <c r="I1053" s="215"/>
      <c r="J1053" s="215"/>
      <c r="K1053" s="215"/>
      <c r="L1053" s="215"/>
      <c r="M1053" s="215"/>
      <c r="N1053" s="215"/>
      <c r="O1053" s="215"/>
      <c r="P1053" s="215"/>
      <c r="Q1053" s="215"/>
      <c r="R1053" s="215"/>
      <c r="S1053" s="215"/>
      <c r="T1053" s="215"/>
      <c r="U1053" s="215"/>
      <c r="V1053" s="215"/>
      <c r="W1053" s="215"/>
      <c r="X1053" s="215"/>
      <c r="Y1053" s="215"/>
      <c r="Z1053" s="215"/>
      <c r="AA1053" s="215"/>
      <c r="AB1053" s="215"/>
      <c r="AC1053" s="216"/>
      <c r="AD1053" s="220" t="str">
        <f>IF(AJ1047&lt;&gt;"",IF(AJ1047="W","L","W"),"")</f>
        <v/>
      </c>
      <c r="AE1053" s="221"/>
      <c r="AF1053" s="224" t="str">
        <f>IF(AJ1049&lt;&gt;"",IF(AJ1049="W","L","W"),"")</f>
        <v/>
      </c>
      <c r="AG1053" s="225"/>
      <c r="AH1053" s="227" t="str">
        <f>IF(AJ1051&lt;&gt;"",IF(AJ1051="W","L","W"),"")</f>
        <v/>
      </c>
      <c r="AI1053" s="221"/>
      <c r="AJ1053" s="228"/>
      <c r="AK1053" s="229"/>
      <c r="AL1053" s="239" t="str">
        <f>IF(OR(COUNTIF(AD1053:AJ1053,"W"),COUNTIF(AD1053:AJ1053,"L")),COUNTIF(AD1053:AJ1053,"W")*2+COUNTIF(AD1053:AJ1053,"L"),"")</f>
        <v/>
      </c>
      <c r="AM1053" s="240"/>
      <c r="AN1053" s="242" t="str">
        <f>IF(AL1053&lt;&gt;"",RANK(AL1053,AL1047:AL1053,0),"")</f>
        <v/>
      </c>
      <c r="AO1053" s="243"/>
      <c r="AQ1053" s="157"/>
      <c r="AR1053" s="158"/>
      <c r="AS1053" s="158"/>
      <c r="AT1053" s="158"/>
      <c r="AU1053" s="158"/>
      <c r="AV1053" s="158"/>
      <c r="AW1053" s="158"/>
      <c r="AX1053" s="158"/>
      <c r="AY1053" s="158"/>
      <c r="AZ1053" s="158"/>
      <c r="BA1053" s="158"/>
      <c r="BB1053" s="158"/>
      <c r="BC1053" s="159"/>
      <c r="BD1053" s="165"/>
      <c r="BE1053" s="166"/>
      <c r="BF1053" s="175" t="str">
        <f>C1064</f>
        <v>D</v>
      </c>
      <c r="BG1053" s="177" t="str">
        <f>IF(VLOOKUP($BF1053,$A1047:$C1053,3,FALSE)=0,"",CONCATENATE(VLOOKUP(VLOOKUP($BF1053,$A1047:$C1053,3,FALSE),Players!$C:$G,4,FALSE)," ",VLOOKUP($BF1053,$A1047:$C1053,3,FALSE)," ",IF(ISERROR(VLOOKUP(VLOOKUP($BF1053,$A1047:$C1053,3,FALSE),Players!$C:$G,5,FALSE)),"()",CONCATENATE("(",VLOOKUP(VLOOKUP($BF1053,$A1047:$C1053,3,FALSE),Players!$C:$G,5,FALSE),")"))))</f>
        <v/>
      </c>
      <c r="BH1053" s="178"/>
      <c r="BI1053" s="178"/>
      <c r="BJ1053" s="178"/>
      <c r="BK1053" s="178"/>
      <c r="BL1053" s="178"/>
      <c r="BM1053" s="178"/>
      <c r="BN1053" s="178"/>
      <c r="BO1053" s="178"/>
      <c r="BP1053" s="178"/>
      <c r="BQ1053" s="178"/>
      <c r="BR1053" s="178"/>
      <c r="BS1053" s="178"/>
      <c r="BT1053" s="178"/>
      <c r="BU1053" s="179"/>
      <c r="BV1053" s="150" t="str">
        <f>IF(D1064&lt;&gt;"",D1064,"")</f>
        <v/>
      </c>
      <c r="BW1053" s="151"/>
      <c r="BX1053" s="150" t="str">
        <f>IF(F1064&lt;&gt;"",F1064,"")</f>
        <v/>
      </c>
      <c r="BY1053" s="151"/>
      <c r="BZ1053" s="150" t="str">
        <f>IF(H1064&lt;&gt;"",H1064,"")</f>
        <v/>
      </c>
      <c r="CA1053" s="151"/>
      <c r="CB1053" s="150" t="str">
        <f>IF(J1064&lt;&gt;"",J1064,"")</f>
        <v/>
      </c>
      <c r="CC1053" s="151"/>
      <c r="CD1053" s="150" t="str">
        <f>IF(L1064&lt;&gt;"",L1064,"")</f>
        <v/>
      </c>
      <c r="CE1053" s="151"/>
      <c r="CF1053" s="174" t="str">
        <f>IF($CF1051&lt;&gt;"",IF(CF1051="W","L","W"),"")</f>
        <v/>
      </c>
    </row>
    <row r="1054" spans="1:84" ht="11.25" customHeight="1" thickBot="1">
      <c r="A1054" s="212"/>
      <c r="B1054" s="213"/>
      <c r="C1054" s="217"/>
      <c r="D1054" s="218"/>
      <c r="E1054" s="218"/>
      <c r="F1054" s="218"/>
      <c r="G1054" s="218"/>
      <c r="H1054" s="218"/>
      <c r="I1054" s="218"/>
      <c r="J1054" s="218"/>
      <c r="K1054" s="218"/>
      <c r="L1054" s="218"/>
      <c r="M1054" s="218"/>
      <c r="N1054" s="218"/>
      <c r="O1054" s="218"/>
      <c r="P1054" s="218"/>
      <c r="Q1054" s="218"/>
      <c r="R1054" s="218"/>
      <c r="S1054" s="218"/>
      <c r="T1054" s="218"/>
      <c r="U1054" s="218"/>
      <c r="V1054" s="218"/>
      <c r="W1054" s="218"/>
      <c r="X1054" s="218"/>
      <c r="Y1054" s="218"/>
      <c r="Z1054" s="218"/>
      <c r="AA1054" s="218"/>
      <c r="AB1054" s="218"/>
      <c r="AC1054" s="219"/>
      <c r="AD1054" s="222"/>
      <c r="AE1054" s="223"/>
      <c r="AF1054" s="226"/>
      <c r="AG1054" s="223"/>
      <c r="AH1054" s="226"/>
      <c r="AI1054" s="223"/>
      <c r="AJ1054" s="230"/>
      <c r="AK1054" s="231"/>
      <c r="AL1054" s="246"/>
      <c r="AM1054" s="247"/>
      <c r="AN1054" s="248"/>
      <c r="AO1054" s="249"/>
      <c r="AQ1054" s="160"/>
      <c r="AR1054" s="161"/>
      <c r="AS1054" s="161"/>
      <c r="AT1054" s="161"/>
      <c r="AU1054" s="161"/>
      <c r="AV1054" s="161"/>
      <c r="AW1054" s="161"/>
      <c r="AX1054" s="161"/>
      <c r="AY1054" s="161"/>
      <c r="AZ1054" s="161"/>
      <c r="BA1054" s="161"/>
      <c r="BB1054" s="161"/>
      <c r="BC1054" s="162"/>
      <c r="BD1054" s="167"/>
      <c r="BE1054" s="168"/>
      <c r="BF1054" s="176"/>
      <c r="BG1054" s="180"/>
      <c r="BH1054" s="181"/>
      <c r="BI1054" s="181"/>
      <c r="BJ1054" s="181"/>
      <c r="BK1054" s="181"/>
      <c r="BL1054" s="181"/>
      <c r="BM1054" s="181"/>
      <c r="BN1054" s="181"/>
      <c r="BO1054" s="181"/>
      <c r="BP1054" s="181"/>
      <c r="BQ1054" s="181"/>
      <c r="BR1054" s="181"/>
      <c r="BS1054" s="181"/>
      <c r="BT1054" s="181"/>
      <c r="BU1054" s="182"/>
      <c r="BV1054" s="152"/>
      <c r="BW1054" s="153"/>
      <c r="BX1054" s="152"/>
      <c r="BY1054" s="153"/>
      <c r="BZ1054" s="152"/>
      <c r="CA1054" s="153"/>
      <c r="CB1054" s="152"/>
      <c r="CC1054" s="153"/>
      <c r="CD1054" s="152"/>
      <c r="CE1054" s="153"/>
      <c r="CF1054" s="174"/>
    </row>
    <row r="1055" spans="1:84" ht="11.25" customHeight="1">
      <c r="A1055" s="42"/>
      <c r="R1055" s="42"/>
      <c r="S1055" s="42"/>
      <c r="W1055" s="42"/>
      <c r="X1055" s="43"/>
      <c r="Y1055" s="43"/>
      <c r="Z1055" s="43"/>
      <c r="AA1055" s="43"/>
      <c r="AB1055" s="3"/>
      <c r="AQ1055" s="126"/>
      <c r="AR1055" s="126"/>
      <c r="AS1055" s="126"/>
      <c r="AT1055" s="126"/>
      <c r="AU1055" s="126"/>
      <c r="AV1055" s="126"/>
      <c r="AW1055" s="126"/>
      <c r="AX1055" s="126"/>
      <c r="AY1055" s="126"/>
      <c r="AZ1055" s="126"/>
      <c r="BA1055" s="126"/>
      <c r="BB1055" s="126"/>
      <c r="BC1055" s="126"/>
      <c r="BV1055" s="169" t="str">
        <f>IF(CF1051&lt;&gt;"",IF(AND(AND(BV1051&gt;-1,BV1053&gt;-1),OR(BV1051&gt;10,BV1053&gt;10),ABS(BV1051-BV1053)&gt;1,IF(OR(BV1051&gt;11,BV1053&gt;11),ABS(BV1051-BV1053)=2,TRUE),BV1051=INT(BV1051),BV1053=INT(BV1053)),"","Error"),"")</f>
        <v/>
      </c>
      <c r="BW1055" s="169"/>
      <c r="BX1055" s="169" t="str">
        <f>IF(CF1051&lt;&gt;"",IF(AND(AND(BX1051&gt;-1,BX1053&gt;-1),OR(BX1051&gt;10,BX1053&gt;10),ABS(BX1051-BX1053)&gt;1,IF(OR(BX1051&gt;11,BX1053&gt;11),ABS(BX1051-BX1053)=2,TRUE),BX1051=INT(BX1051),BX1053=INT(BX1053)),"","Error"),"")</f>
        <v/>
      </c>
      <c r="BY1055" s="169"/>
      <c r="BZ1055" s="169" t="str">
        <f>IF(CF1051&lt;&gt;"",IF(AND(AND(BZ1051&gt;-1,BZ1053&gt;-1),OR(BZ1051&gt;10,BZ1053&gt;10),ABS(BZ1051-BZ1053)&gt;1,IF(OR(BZ1051&gt;11,BZ1053&gt;11),ABS(BZ1051-BZ1053)=2,TRUE),BZ1051=INT(BZ1051),BZ1053=INT(BZ1053)),"","Error"),"")</f>
        <v/>
      </c>
      <c r="CA1055" s="169"/>
      <c r="CB1055" s="169" t="str">
        <f>IF(AND(CF1051&lt;&gt;"",CB1051&lt;&gt;""),IF(AND(AND(CB1051&gt;-1,CB1053&gt;-1),OR(CB1051&gt;10,CB1053&gt;10),ABS(CB1051-CB1053)&gt;1,IF(OR(CB1051&gt;11,CB1053&gt;11),ABS(CB1051-CB1053)=2,TRUE),CB1051=INT(CB1051),CB1053=INT(CB1053)),"","Error"),"")</f>
        <v/>
      </c>
      <c r="CC1055" s="169"/>
      <c r="CD1055" s="169" t="str">
        <f>IF(AND(CF1051&lt;&gt;"",CD1051&lt;&gt;""),IF(AND(AND(CD1051&gt;-1,CD1053&gt;-1),OR(CD1051&gt;10,CD1053&gt;10),ABS(CD1051-CD1053)&gt;1,IF(OR(CD1051&gt;11,CD1053&gt;11),ABS(CD1051-CD1053)=2,TRUE),CD1051=INT(CD1051),CD1053=INT(CD1053)),"","Error"),"")</f>
        <v/>
      </c>
      <c r="CE1055" s="169"/>
    </row>
    <row r="1056" spans="1:84" ht="11.25" customHeight="1">
      <c r="AQ1056" s="126"/>
      <c r="AR1056" s="126"/>
      <c r="AS1056" s="126"/>
      <c r="AT1056" s="126"/>
      <c r="AU1056" s="126"/>
      <c r="AV1056" s="126"/>
      <c r="AW1056" s="126"/>
      <c r="AX1056" s="126"/>
      <c r="AY1056" s="126"/>
      <c r="AZ1056" s="126"/>
      <c r="BA1056" s="126"/>
      <c r="BB1056" s="126"/>
      <c r="BC1056" s="126"/>
    </row>
    <row r="1057" spans="1:84" ht="11.25" customHeight="1" thickBot="1">
      <c r="AB1057" s="3"/>
      <c r="AQ1057" s="127"/>
      <c r="AR1057" s="127"/>
      <c r="AS1057" s="127"/>
      <c r="AT1057" s="127"/>
      <c r="AU1057" s="127"/>
      <c r="AV1057" s="127"/>
      <c r="AW1057" s="127"/>
      <c r="AX1057" s="127"/>
      <c r="AY1057" s="127"/>
      <c r="AZ1057" s="127"/>
      <c r="BA1057" s="127"/>
      <c r="BB1057" s="127"/>
      <c r="BC1057" s="127"/>
      <c r="BD1057" s="40"/>
      <c r="BE1057" s="40"/>
      <c r="BF1057" s="40"/>
      <c r="BG1057" s="40"/>
      <c r="BH1057" s="40"/>
      <c r="BI1057" s="40"/>
      <c r="BJ1057" s="40"/>
      <c r="BK1057" s="40"/>
      <c r="BL1057" s="40"/>
      <c r="BM1057" s="40"/>
      <c r="BN1057" s="40"/>
      <c r="BO1057" s="40"/>
      <c r="BP1057" s="40"/>
      <c r="BQ1057" s="40"/>
      <c r="BR1057" s="40"/>
      <c r="BS1057" s="40"/>
      <c r="BT1057" s="40"/>
      <c r="BU1057" s="40"/>
      <c r="BV1057" s="40"/>
      <c r="BW1057" s="40"/>
      <c r="BX1057" s="40"/>
      <c r="BY1057" s="40"/>
      <c r="BZ1057" s="40"/>
      <c r="CA1057" s="40"/>
      <c r="CB1057" s="40"/>
      <c r="CC1057" s="40"/>
      <c r="CD1057" s="40"/>
      <c r="CE1057" s="40"/>
    </row>
    <row r="1058" spans="1:84" ht="11.25" customHeight="1">
      <c r="A1058" s="170">
        <v>1</v>
      </c>
      <c r="B1058" s="191"/>
      <c r="C1058" s="183" t="str">
        <f>IF($D1043="1P","A","A")</f>
        <v>A</v>
      </c>
      <c r="D1058" s="197"/>
      <c r="E1058" s="198"/>
      <c r="F1058" s="197"/>
      <c r="G1058" s="198"/>
      <c r="H1058" s="197"/>
      <c r="I1058" s="198"/>
      <c r="J1058" s="197"/>
      <c r="K1058" s="198"/>
      <c r="L1058" s="197"/>
      <c r="M1058" s="208"/>
      <c r="N1058" s="69" t="str">
        <f>IF(CF1041&lt;&gt;"",IF(CF1041="W",IF(SUM(IF(D1058&gt;D1060,1,0),IF(F1058&gt;F1060,1,0),IF(H1058&gt;H1060,1,0),IF(J1058&gt;J1060,1,0),IF(L1058&gt;L1060,1,0))&lt;&gt;3,"E",""),""),"")</f>
        <v/>
      </c>
      <c r="O1058" s="170">
        <v>4</v>
      </c>
      <c r="P1058" s="191"/>
      <c r="Q1058" s="183" t="str">
        <f>IF($D1043="1P","B","C")</f>
        <v>C</v>
      </c>
      <c r="R1058" s="197"/>
      <c r="S1058" s="198"/>
      <c r="T1058" s="197"/>
      <c r="U1058" s="198"/>
      <c r="V1058" s="197"/>
      <c r="W1058" s="198"/>
      <c r="X1058" s="197"/>
      <c r="Y1058" s="198"/>
      <c r="Z1058" s="197"/>
      <c r="AA1058" s="208"/>
      <c r="AB1058" s="69" t="str">
        <f>IF(CF1071&lt;&gt;"",IF(CF1071="W",IF(SUM(IF(R1058&gt;R1060,1,0),IF(T1058&gt;T1060,1,0),IF(V1058&gt;V1060,1,0),IF(X1058&gt;X1060,1,0),IF(Z1058&gt;Z1060,1,0))&lt;&gt;3,"E",""),""),"")</f>
        <v/>
      </c>
      <c r="AQ1058" s="128"/>
      <c r="AR1058" s="128"/>
      <c r="AS1058" s="128"/>
      <c r="AT1058" s="128"/>
      <c r="AU1058" s="128"/>
      <c r="AV1058" s="128"/>
      <c r="AW1058" s="128"/>
      <c r="AX1058" s="128"/>
      <c r="AY1058" s="128"/>
      <c r="AZ1058" s="128"/>
      <c r="BA1058" s="128"/>
      <c r="BB1058" s="128"/>
      <c r="BC1058" s="128"/>
      <c r="BD1058" s="41"/>
      <c r="BE1058" s="41"/>
      <c r="BF1058" s="41"/>
      <c r="BG1058" s="41"/>
      <c r="BH1058" s="41"/>
      <c r="BI1058" s="41"/>
      <c r="BJ1058" s="41"/>
      <c r="BK1058" s="41"/>
      <c r="BL1058" s="41"/>
      <c r="BM1058" s="41"/>
      <c r="BN1058" s="41"/>
      <c r="BO1058" s="41"/>
      <c r="BP1058" s="41"/>
      <c r="BQ1058" s="41"/>
      <c r="BR1058" s="41"/>
      <c r="BS1058" s="41"/>
      <c r="BT1058" s="41"/>
      <c r="BU1058" s="41"/>
      <c r="BV1058" s="41"/>
      <c r="BW1058" s="41"/>
      <c r="BX1058" s="41"/>
      <c r="BY1058" s="41"/>
      <c r="BZ1058" s="41"/>
      <c r="CA1058" s="41"/>
      <c r="CB1058" s="41"/>
      <c r="CC1058" s="41"/>
      <c r="CD1058" s="41"/>
      <c r="CE1058" s="41"/>
    </row>
    <row r="1059" spans="1:84" ht="11.25" customHeight="1">
      <c r="A1059" s="192"/>
      <c r="B1059" s="193"/>
      <c r="C1059" s="196"/>
      <c r="D1059" s="199"/>
      <c r="E1059" s="200"/>
      <c r="F1059" s="199"/>
      <c r="G1059" s="200"/>
      <c r="H1059" s="199"/>
      <c r="I1059" s="200"/>
      <c r="J1059" s="199"/>
      <c r="K1059" s="200"/>
      <c r="L1059" s="199"/>
      <c r="M1059" s="209"/>
      <c r="N1059" s="69" t="str">
        <f>IF(CF1041&lt;&gt;"",IF(ISERROR(AND(BV1045="",BX1045="",BZ1045="",CB1045="",CD1045="")),"E",IF(AND(BV1045="",BX1045="",BZ1045="",CB1045="",CD1045=""),"","E")),"")</f>
        <v/>
      </c>
      <c r="O1059" s="192"/>
      <c r="P1059" s="193"/>
      <c r="Q1059" s="196"/>
      <c r="R1059" s="199"/>
      <c r="S1059" s="200"/>
      <c r="T1059" s="199"/>
      <c r="U1059" s="200"/>
      <c r="V1059" s="199"/>
      <c r="W1059" s="200"/>
      <c r="X1059" s="199"/>
      <c r="Y1059" s="200"/>
      <c r="Z1059" s="199"/>
      <c r="AA1059" s="209"/>
      <c r="AB1059" s="69" t="str">
        <f>IF(CF1071&lt;&gt;"",IF(ISERROR(AND(BV1075="",BX1075="",BZ1075="",CB1075="",CD1075="")),"E",IF(AND(BV1075="",BX1075="",BZ1075="",CB1075="",CD1075=""),"","E")),"")</f>
        <v/>
      </c>
      <c r="AQ1059" s="126"/>
      <c r="AR1059" s="126"/>
      <c r="AS1059" s="126"/>
      <c r="AT1059" s="126"/>
      <c r="AU1059" s="126"/>
      <c r="AV1059" s="126"/>
      <c r="AW1059" s="126"/>
      <c r="AX1059" s="126"/>
      <c r="AY1059" s="126"/>
      <c r="AZ1059" s="126"/>
      <c r="BA1059" s="126"/>
      <c r="BB1059" s="126"/>
      <c r="BC1059" s="126"/>
    </row>
    <row r="1060" spans="1:84" ht="11.25" customHeight="1" thickBot="1">
      <c r="A1060" s="192"/>
      <c r="B1060" s="193"/>
      <c r="C1060" s="175" t="str">
        <f>IF($D1043="1P","D","C")</f>
        <v>C</v>
      </c>
      <c r="D1060" s="201"/>
      <c r="E1060" s="202"/>
      <c r="F1060" s="201"/>
      <c r="G1060" s="202"/>
      <c r="H1060" s="201"/>
      <c r="I1060" s="202"/>
      <c r="J1060" s="201"/>
      <c r="K1060" s="202"/>
      <c r="L1060" s="201"/>
      <c r="M1060" s="205"/>
      <c r="N1060" s="69" t="str">
        <f>IF(CF1041&lt;&gt;"",IF(ISERROR(AND(BV1045="",BX1045="",BZ1045="",CB1045="",CD1045="")),"E",IF(AND(BV1045="",BX1045="",BZ1045="",CB1045="",CD1045=""),"","E")),"")</f>
        <v/>
      </c>
      <c r="O1060" s="192"/>
      <c r="P1060" s="193"/>
      <c r="Q1060" s="175" t="str">
        <f>IF($D1043="1P","D","D")</f>
        <v>D</v>
      </c>
      <c r="R1060" s="201"/>
      <c r="S1060" s="202"/>
      <c r="T1060" s="201"/>
      <c r="U1060" s="202"/>
      <c r="V1060" s="201"/>
      <c r="W1060" s="202"/>
      <c r="X1060" s="201"/>
      <c r="Y1060" s="202"/>
      <c r="Z1060" s="201"/>
      <c r="AA1060" s="205"/>
      <c r="AB1060" s="69" t="str">
        <f>IF(CF1071&lt;&gt;"",IF(ISERROR(AND(BV1075="",BX1075="",BZ1075="",CB1075="",CD1075="")),"E",IF(AND(BV1075="",BX1075="",BZ1075="",CB1075="",CD1075=""),"","E")),"")</f>
        <v/>
      </c>
      <c r="AP1060" s="2"/>
      <c r="AQ1060" s="127"/>
      <c r="AR1060" s="127"/>
      <c r="AS1060" s="127"/>
      <c r="AT1060" s="127"/>
      <c r="AU1060" s="127"/>
      <c r="AV1060" s="127"/>
      <c r="AW1060" s="127"/>
      <c r="AX1060" s="127"/>
      <c r="AY1060" s="127"/>
      <c r="AZ1060" s="127"/>
      <c r="BA1060" s="127"/>
      <c r="BB1060" s="127"/>
      <c r="BC1060" s="127"/>
      <c r="BD1060" s="40"/>
      <c r="BE1060" s="40"/>
      <c r="BF1060" s="40"/>
      <c r="BG1060" s="40"/>
      <c r="BH1060" s="40"/>
      <c r="BI1060" s="40"/>
      <c r="BJ1060" s="40"/>
      <c r="BK1060" s="40"/>
      <c r="BL1060" s="40"/>
      <c r="BM1060" s="40"/>
      <c r="BN1060" s="40"/>
      <c r="BO1060" s="40"/>
      <c r="BP1060" s="40"/>
      <c r="BQ1060" s="40"/>
      <c r="BR1060" s="40"/>
      <c r="BS1060" s="40"/>
      <c r="BT1060" s="40"/>
      <c r="BU1060" s="40"/>
      <c r="BV1060" s="40"/>
      <c r="BW1060" s="40"/>
      <c r="BX1060" s="40"/>
      <c r="BY1060" s="40"/>
      <c r="BZ1060" s="40"/>
      <c r="CA1060" s="40"/>
      <c r="CB1060" s="40"/>
      <c r="CC1060" s="40"/>
      <c r="CD1060" s="40"/>
      <c r="CE1060" s="40"/>
    </row>
    <row r="1061" spans="1:84" ht="11.25" customHeight="1" thickBot="1">
      <c r="A1061" s="194"/>
      <c r="B1061" s="195"/>
      <c r="C1061" s="207"/>
      <c r="D1061" s="203"/>
      <c r="E1061" s="204"/>
      <c r="F1061" s="203"/>
      <c r="G1061" s="204"/>
      <c r="H1061" s="203"/>
      <c r="I1061" s="204"/>
      <c r="J1061" s="203"/>
      <c r="K1061" s="204"/>
      <c r="L1061" s="203"/>
      <c r="M1061" s="206"/>
      <c r="N1061" s="69" t="str">
        <f>IF(CF1043&lt;&gt;"",IF(CF1043="W",IF(SUM(IF(D1060&gt;D1058,1,0),IF(F1060&gt;F1058,1,0),IF(H1060&gt;H1058,1,0),IF(J1060&gt;J1058,1,0),IF(L1060&gt;L1058,1,0))&lt;&gt;3,"E",""),""),"")</f>
        <v/>
      </c>
      <c r="O1061" s="194"/>
      <c r="P1061" s="195"/>
      <c r="Q1061" s="207"/>
      <c r="R1061" s="203"/>
      <c r="S1061" s="204"/>
      <c r="T1061" s="203"/>
      <c r="U1061" s="204"/>
      <c r="V1061" s="203"/>
      <c r="W1061" s="204"/>
      <c r="X1061" s="203"/>
      <c r="Y1061" s="204"/>
      <c r="Z1061" s="203"/>
      <c r="AA1061" s="206"/>
      <c r="AB1061" s="69" t="str">
        <f>IF(CF1073&lt;&gt;"",IF(CF1073="W",IF(SUM(IF(R1060&gt;R1058,1,0),IF(T1060&gt;T1058,1,0),IF(V1060&gt;V1058,1,0),IF(X1060&gt;X1058,1,0),IF(Z1060&gt;Z1058,1,0))&lt;&gt;3,"E",""),""),"")</f>
        <v/>
      </c>
      <c r="AC1061" s="2"/>
      <c r="AD1061" s="2"/>
      <c r="AE1061" s="2"/>
      <c r="AF1061" s="2"/>
      <c r="AG1061" s="2"/>
      <c r="AH1061" s="2"/>
      <c r="AI1061" s="2"/>
      <c r="AJ1061" s="2"/>
      <c r="AK1061" s="2"/>
      <c r="AL1061" s="2"/>
      <c r="AM1061" s="2"/>
      <c r="AN1061" s="2"/>
      <c r="AO1061" s="2"/>
      <c r="AP1061" s="2"/>
      <c r="AQ1061" s="154" t="str">
        <f>CONCATENATE($A1045," ",$D1045,","," ",$F1043)</f>
        <v>Group: 17, Men's Singles</v>
      </c>
      <c r="AR1061" s="155"/>
      <c r="AS1061" s="155"/>
      <c r="AT1061" s="155"/>
      <c r="AU1061" s="155"/>
      <c r="AV1061" s="155"/>
      <c r="AW1061" s="155"/>
      <c r="AX1061" s="155"/>
      <c r="AY1061" s="155"/>
      <c r="AZ1061" s="155"/>
      <c r="BA1061" s="155"/>
      <c r="BB1061" s="155"/>
      <c r="BC1061" s="156"/>
      <c r="BD1061" s="163">
        <f>A1066</f>
        <v>3</v>
      </c>
      <c r="BE1061" s="164"/>
      <c r="BF1061" s="183" t="str">
        <f>C1066</f>
        <v>A</v>
      </c>
      <c r="BG1061" s="185" t="str">
        <f>IF(VLOOKUP($BF1061,$A1047:$C1053,3,FALSE)=0,"",CONCATENATE(VLOOKUP(VLOOKUP($BF1061,$A1047:$C1053,3,FALSE),Players!$C:$G,4,FALSE)," ",VLOOKUP($BF1061,$A1047:$C1053,3,FALSE)," ",IF(ISERROR(VLOOKUP(VLOOKUP($BF1061,$A1047:$C1053,3,FALSE),Players!$C:$G,5,FALSE)),"()",CONCATENATE("(",VLOOKUP(VLOOKUP($BF1061,$A1047:$C1053,3,FALSE),Players!$C:$G,5,FALSE),")"))))</f>
        <v/>
      </c>
      <c r="BH1061" s="186"/>
      <c r="BI1061" s="186"/>
      <c r="BJ1061" s="186"/>
      <c r="BK1061" s="186"/>
      <c r="BL1061" s="186"/>
      <c r="BM1061" s="186"/>
      <c r="BN1061" s="186"/>
      <c r="BO1061" s="186"/>
      <c r="BP1061" s="186"/>
      <c r="BQ1061" s="186"/>
      <c r="BR1061" s="186"/>
      <c r="BS1061" s="186"/>
      <c r="BT1061" s="186"/>
      <c r="BU1061" s="187"/>
      <c r="BV1061" s="170" t="str">
        <f>IF(D1066&lt;&gt;"",D1066,"")</f>
        <v/>
      </c>
      <c r="BW1061" s="171"/>
      <c r="BX1061" s="170" t="str">
        <f>IF(F1066&lt;&gt;"",F1066,"")</f>
        <v/>
      </c>
      <c r="BY1061" s="171"/>
      <c r="BZ1061" s="170" t="str">
        <f>IF(H1066&lt;&gt;"",H1066,"")</f>
        <v/>
      </c>
      <c r="CA1061" s="171"/>
      <c r="CB1061" s="170" t="str">
        <f>IF(J1066&lt;&gt;"",J1066,"")</f>
        <v/>
      </c>
      <c r="CC1061" s="171"/>
      <c r="CD1061" s="170" t="str">
        <f>IF(L1066&lt;&gt;"",L1066,"")</f>
        <v/>
      </c>
      <c r="CE1061" s="171"/>
      <c r="CF1061" s="174" t="str">
        <f>IF($CD1061=$CD1063,IF($CB1061=$CB1063,IF($BZ1061&lt;&gt;"",IF($BZ1061&gt;$BZ1063,"W","L"),""),IF($CB1061&gt;$CB1063,"W","L")),IF($CD1061&gt;$CD1063,"W","L"))</f>
        <v/>
      </c>
    </row>
    <row r="1062" spans="1:84" ht="11.25" customHeight="1">
      <c r="A1062" s="170">
        <v>2</v>
      </c>
      <c r="B1062" s="191"/>
      <c r="C1062" s="183" t="str">
        <f>IF($D1043="1P","B","B")</f>
        <v>B</v>
      </c>
      <c r="D1062" s="197"/>
      <c r="E1062" s="198"/>
      <c r="F1062" s="197"/>
      <c r="G1062" s="198"/>
      <c r="H1062" s="197"/>
      <c r="I1062" s="198"/>
      <c r="J1062" s="197"/>
      <c r="K1062" s="198"/>
      <c r="L1062" s="197"/>
      <c r="M1062" s="208"/>
      <c r="N1062" s="69" t="str">
        <f>IF(CF1051&lt;&gt;"",IF(CF1051="W",IF(SUM(IF(D1062&gt;D1064,1,0),IF(F1062&gt;F1064,1,0),IF(H1062&gt;H1064,1,0),IF(J1062&gt;J1064,1,0),IF(L1062&gt;L1064,1,0))&lt;&gt;3,"E",""),""),"")</f>
        <v/>
      </c>
      <c r="O1062" s="170">
        <v>5</v>
      </c>
      <c r="P1062" s="191"/>
      <c r="Q1062" s="183" t="str">
        <f>IF($D1043="1P","A","A")</f>
        <v>A</v>
      </c>
      <c r="R1062" s="197"/>
      <c r="S1062" s="198"/>
      <c r="T1062" s="197"/>
      <c r="U1062" s="198"/>
      <c r="V1062" s="197"/>
      <c r="W1062" s="198"/>
      <c r="X1062" s="197"/>
      <c r="Y1062" s="198"/>
      <c r="Z1062" s="197"/>
      <c r="AA1062" s="208"/>
      <c r="AB1062" s="69" t="str">
        <f>IF(CF1081&lt;&gt;"",IF(CF1081="W",IF(SUM(IF(R1062&gt;R1064,1,0),IF(T1062&gt;T1064,1,0),IF(V1062&gt;V1064,1,0),IF(X1062&gt;X1064,1,0),IF(Z1062&gt;Z1064,1,0))&lt;&gt;3,"E",""),""),"")</f>
        <v/>
      </c>
      <c r="AP1062" s="3"/>
      <c r="AQ1062" s="157"/>
      <c r="AR1062" s="158"/>
      <c r="AS1062" s="158"/>
      <c r="AT1062" s="158"/>
      <c r="AU1062" s="158"/>
      <c r="AV1062" s="158"/>
      <c r="AW1062" s="158"/>
      <c r="AX1062" s="158"/>
      <c r="AY1062" s="158"/>
      <c r="AZ1062" s="158"/>
      <c r="BA1062" s="158"/>
      <c r="BB1062" s="158"/>
      <c r="BC1062" s="159"/>
      <c r="BD1062" s="165"/>
      <c r="BE1062" s="166"/>
      <c r="BF1062" s="184"/>
      <c r="BG1062" s="188"/>
      <c r="BH1062" s="189"/>
      <c r="BI1062" s="189"/>
      <c r="BJ1062" s="189"/>
      <c r="BK1062" s="189"/>
      <c r="BL1062" s="189"/>
      <c r="BM1062" s="189"/>
      <c r="BN1062" s="189"/>
      <c r="BO1062" s="189"/>
      <c r="BP1062" s="189"/>
      <c r="BQ1062" s="189"/>
      <c r="BR1062" s="189"/>
      <c r="BS1062" s="189"/>
      <c r="BT1062" s="189"/>
      <c r="BU1062" s="190"/>
      <c r="BV1062" s="172"/>
      <c r="BW1062" s="173"/>
      <c r="BX1062" s="172"/>
      <c r="BY1062" s="173"/>
      <c r="BZ1062" s="172"/>
      <c r="CA1062" s="173"/>
      <c r="CB1062" s="172"/>
      <c r="CC1062" s="173"/>
      <c r="CD1062" s="172"/>
      <c r="CE1062" s="173"/>
      <c r="CF1062" s="174"/>
    </row>
    <row r="1063" spans="1:84" ht="11.25" customHeight="1">
      <c r="A1063" s="192"/>
      <c r="B1063" s="193"/>
      <c r="C1063" s="196"/>
      <c r="D1063" s="199"/>
      <c r="E1063" s="200"/>
      <c r="F1063" s="199"/>
      <c r="G1063" s="200"/>
      <c r="H1063" s="199"/>
      <c r="I1063" s="200"/>
      <c r="J1063" s="199"/>
      <c r="K1063" s="200"/>
      <c r="L1063" s="199"/>
      <c r="M1063" s="209"/>
      <c r="N1063" s="69" t="str">
        <f>IF(CF1051&lt;&gt;"",IF(ISERROR(AND(BV1055="",BX1055="",BZ1055="",CB1055="",CD1055="")),"E",IF(AND(BV1055="",BX1055="",BZ1055="",CB1055="",CD1055=""),"","E")),"")</f>
        <v/>
      </c>
      <c r="O1063" s="192"/>
      <c r="P1063" s="193"/>
      <c r="Q1063" s="196"/>
      <c r="R1063" s="199"/>
      <c r="S1063" s="200"/>
      <c r="T1063" s="199"/>
      <c r="U1063" s="200"/>
      <c r="V1063" s="199"/>
      <c r="W1063" s="200"/>
      <c r="X1063" s="199"/>
      <c r="Y1063" s="200"/>
      <c r="Z1063" s="199"/>
      <c r="AA1063" s="209"/>
      <c r="AB1063" s="69" t="str">
        <f>IF(CF1081&lt;&gt;"",IF(ISERROR(AND(BV1085="",BX1085="",BZ1085="",CB1085="",CD1085="")),"E",IF(AND(BV1085="",BX1085="",BZ1085="",CB1085="",CD1085=""),"","E")),"")</f>
        <v/>
      </c>
      <c r="AP1063" s="3"/>
      <c r="AQ1063" s="157"/>
      <c r="AR1063" s="158"/>
      <c r="AS1063" s="158"/>
      <c r="AT1063" s="158"/>
      <c r="AU1063" s="158"/>
      <c r="AV1063" s="158"/>
      <c r="AW1063" s="158"/>
      <c r="AX1063" s="158"/>
      <c r="AY1063" s="158"/>
      <c r="AZ1063" s="158"/>
      <c r="BA1063" s="158"/>
      <c r="BB1063" s="158"/>
      <c r="BC1063" s="159"/>
      <c r="BD1063" s="165"/>
      <c r="BE1063" s="166"/>
      <c r="BF1063" s="175" t="str">
        <f>C1068</f>
        <v>B</v>
      </c>
      <c r="BG1063" s="177" t="str">
        <f>IF(VLOOKUP($BF1063,$A1047:$C1053,3,FALSE)=0,"",CONCATENATE(VLOOKUP(VLOOKUP($BF1063,$A1047:$C1053,3,FALSE),Players!$C:$G,4,FALSE)," ",VLOOKUP($BF1063,$A1047:$C1053,3,FALSE)," ",IF(ISERROR(VLOOKUP(VLOOKUP($BF1063,$A1047:$C1053,3,FALSE),Players!$C:$G,5,FALSE)),"()",CONCATENATE("(",VLOOKUP(VLOOKUP($BF1063,$A1047:$C1053,3,FALSE),Players!$C:$G,5,FALSE),")"))))</f>
        <v/>
      </c>
      <c r="BH1063" s="178"/>
      <c r="BI1063" s="178"/>
      <c r="BJ1063" s="178"/>
      <c r="BK1063" s="178"/>
      <c r="BL1063" s="178"/>
      <c r="BM1063" s="178"/>
      <c r="BN1063" s="178"/>
      <c r="BO1063" s="178"/>
      <c r="BP1063" s="178"/>
      <c r="BQ1063" s="178"/>
      <c r="BR1063" s="178"/>
      <c r="BS1063" s="178"/>
      <c r="BT1063" s="178"/>
      <c r="BU1063" s="179"/>
      <c r="BV1063" s="150" t="str">
        <f>IF(D1068&lt;&gt;"",D1068,"")</f>
        <v/>
      </c>
      <c r="BW1063" s="151"/>
      <c r="BX1063" s="150" t="str">
        <f>IF(F1068&lt;&gt;"",F1068,"")</f>
        <v/>
      </c>
      <c r="BY1063" s="151"/>
      <c r="BZ1063" s="150" t="str">
        <f>IF(H1068&lt;&gt;"",H1068,"")</f>
        <v/>
      </c>
      <c r="CA1063" s="151"/>
      <c r="CB1063" s="150" t="str">
        <f>IF(J1068&lt;&gt;"",J1068,"")</f>
        <v/>
      </c>
      <c r="CC1063" s="151"/>
      <c r="CD1063" s="150" t="str">
        <f>IF(L1068&lt;&gt;"",L1068,"")</f>
        <v/>
      </c>
      <c r="CE1063" s="151"/>
      <c r="CF1063" s="174" t="str">
        <f>IF($CF1061&lt;&gt;"",IF(CF1061="W","L","W"),"")</f>
        <v/>
      </c>
    </row>
    <row r="1064" spans="1:84" ht="11.25" customHeight="1" thickBot="1">
      <c r="A1064" s="192"/>
      <c r="B1064" s="193"/>
      <c r="C1064" s="175" t="str">
        <f>IF($D1043="1P","C","D")</f>
        <v>D</v>
      </c>
      <c r="D1064" s="201"/>
      <c r="E1064" s="202"/>
      <c r="F1064" s="201"/>
      <c r="G1064" s="202"/>
      <c r="H1064" s="201"/>
      <c r="I1064" s="202"/>
      <c r="J1064" s="201"/>
      <c r="K1064" s="202"/>
      <c r="L1064" s="201"/>
      <c r="M1064" s="205"/>
      <c r="N1064" s="69" t="str">
        <f>IF(CF1051&lt;&gt;"",IF(ISERROR(AND(BV1055="",BX1055="",BZ1055="",CB1055="",CD1055="")),"E",IF(AND(BV1055="",BX1055="",BZ1055="",CB1055="",CD1055=""),"","E")),"")</f>
        <v/>
      </c>
      <c r="O1064" s="192"/>
      <c r="P1064" s="193"/>
      <c r="Q1064" s="175" t="str">
        <f>IF($D1043="1P","B","D")</f>
        <v>D</v>
      </c>
      <c r="R1064" s="201"/>
      <c r="S1064" s="202"/>
      <c r="T1064" s="201"/>
      <c r="U1064" s="202"/>
      <c r="V1064" s="201"/>
      <c r="W1064" s="202"/>
      <c r="X1064" s="201"/>
      <c r="Y1064" s="202"/>
      <c r="Z1064" s="201"/>
      <c r="AA1064" s="205"/>
      <c r="AB1064" s="69" t="str">
        <f>IF(CF1081&lt;&gt;"",IF(ISERROR(AND(BV1085="",BX1085="",BZ1085="",CB1085="",CD1085="")),"E",IF(AND(BV1085="",BX1085="",BZ1085="",CB1085="",CD1085=""),"","E")),"")</f>
        <v/>
      </c>
      <c r="AP1064" s="3"/>
      <c r="AQ1064" s="160"/>
      <c r="AR1064" s="161"/>
      <c r="AS1064" s="161"/>
      <c r="AT1064" s="161"/>
      <c r="AU1064" s="161"/>
      <c r="AV1064" s="161"/>
      <c r="AW1064" s="161"/>
      <c r="AX1064" s="161"/>
      <c r="AY1064" s="161"/>
      <c r="AZ1064" s="161"/>
      <c r="BA1064" s="161"/>
      <c r="BB1064" s="161"/>
      <c r="BC1064" s="162"/>
      <c r="BD1064" s="167"/>
      <c r="BE1064" s="168"/>
      <c r="BF1064" s="176"/>
      <c r="BG1064" s="180"/>
      <c r="BH1064" s="181"/>
      <c r="BI1064" s="181"/>
      <c r="BJ1064" s="181"/>
      <c r="BK1064" s="181"/>
      <c r="BL1064" s="181"/>
      <c r="BM1064" s="181"/>
      <c r="BN1064" s="181"/>
      <c r="BO1064" s="181"/>
      <c r="BP1064" s="181"/>
      <c r="BQ1064" s="181"/>
      <c r="BR1064" s="181"/>
      <c r="BS1064" s="181"/>
      <c r="BT1064" s="181"/>
      <c r="BU1064" s="182"/>
      <c r="BV1064" s="152"/>
      <c r="BW1064" s="153"/>
      <c r="BX1064" s="152"/>
      <c r="BY1064" s="153"/>
      <c r="BZ1064" s="152"/>
      <c r="CA1064" s="153"/>
      <c r="CB1064" s="152"/>
      <c r="CC1064" s="153"/>
      <c r="CD1064" s="152"/>
      <c r="CE1064" s="153"/>
      <c r="CF1064" s="174"/>
    </row>
    <row r="1065" spans="1:84" ht="11.25" customHeight="1" thickBot="1">
      <c r="A1065" s="194"/>
      <c r="B1065" s="195"/>
      <c r="C1065" s="207"/>
      <c r="D1065" s="203"/>
      <c r="E1065" s="204"/>
      <c r="F1065" s="203"/>
      <c r="G1065" s="204"/>
      <c r="H1065" s="203"/>
      <c r="I1065" s="204"/>
      <c r="J1065" s="203"/>
      <c r="K1065" s="204"/>
      <c r="L1065" s="203"/>
      <c r="M1065" s="206"/>
      <c r="N1065" s="69" t="str">
        <f>IF(CF1053&lt;&gt;"",IF(CF1053="W",IF(SUM(IF(D1064&gt;D1062,1,0),IF(F1064&gt;F1062,1,0),IF(H1064&gt;H1062,1,0),IF(J1064&gt;J1062,1,0),IF(L1064&gt;L1062,1,0))&lt;&gt;3,"E",""),""),"")</f>
        <v/>
      </c>
      <c r="O1065" s="194"/>
      <c r="P1065" s="195"/>
      <c r="Q1065" s="207"/>
      <c r="R1065" s="203"/>
      <c r="S1065" s="204"/>
      <c r="T1065" s="203"/>
      <c r="U1065" s="204"/>
      <c r="V1065" s="203"/>
      <c r="W1065" s="204"/>
      <c r="X1065" s="203"/>
      <c r="Y1065" s="204"/>
      <c r="Z1065" s="203"/>
      <c r="AA1065" s="206"/>
      <c r="AB1065" s="69" t="str">
        <f>IF(CF1083&lt;&gt;"",IF(CF1083="W",IF(SUM(IF(R1064&gt;R1062,1,0),IF(T1064&gt;T1062,1,0),IF(V1064&gt;V1062,1,0),IF(X1064&gt;X1062,1,0),IF(Z1064&gt;Z1062,1,0))&lt;&gt;3,"E",""),""),"")</f>
        <v/>
      </c>
      <c r="AP1065" s="3"/>
      <c r="AQ1065" s="126"/>
      <c r="AR1065" s="126"/>
      <c r="AS1065" s="126"/>
      <c r="AT1065" s="126"/>
      <c r="AU1065" s="126"/>
      <c r="AV1065" s="126"/>
      <c r="AW1065" s="126"/>
      <c r="AX1065" s="126"/>
      <c r="AY1065" s="126"/>
      <c r="AZ1065" s="126"/>
      <c r="BA1065" s="126"/>
      <c r="BB1065" s="126"/>
      <c r="BC1065" s="126"/>
      <c r="BV1065" s="169" t="str">
        <f>IF(CF1061&lt;&gt;"",IF(AND(AND(BV1061&gt;-1,BV1063&gt;-1),OR(BV1061&gt;10,BV1063&gt;10),ABS(BV1061-BV1063)&gt;1,IF(OR(BV1061&gt;11,BV1063&gt;11),ABS(BV1061-BV1063)=2,TRUE),BV1061=INT(BV1061),BV1063=INT(BV1063)),"","Error"),"")</f>
        <v/>
      </c>
      <c r="BW1065" s="169"/>
      <c r="BX1065" s="169" t="str">
        <f>IF(CF1061&lt;&gt;"",IF(AND(AND(BX1061&gt;-1,BX1063&gt;-1),OR(BX1061&gt;10,BX1063&gt;10),ABS(BX1061-BX1063)&gt;1,IF(OR(BX1061&gt;11,BX1063&gt;11),ABS(BX1061-BX1063)=2,TRUE),BX1061=INT(BX1061),BX1063=INT(BX1063)),"","Error"),"")</f>
        <v/>
      </c>
      <c r="BY1065" s="169"/>
      <c r="BZ1065" s="169" t="str">
        <f>IF(CF1061&lt;&gt;"",IF(AND(AND(BZ1061&gt;-1,BZ1063&gt;-1),OR(BZ1061&gt;10,BZ1063&gt;10),ABS(BZ1061-BZ1063)&gt;1,IF(OR(BZ1061&gt;11,BZ1063&gt;11),ABS(BZ1061-BZ1063)=2,TRUE),BZ1061=INT(BZ1061),BZ1063=INT(BZ1063)),"","Error"),"")</f>
        <v/>
      </c>
      <c r="CA1065" s="169"/>
      <c r="CB1065" s="169" t="str">
        <f>IF(AND(CF1061&lt;&gt;"",CB1061&lt;&gt;""),IF(AND(AND(CB1061&gt;-1,CB1063&gt;-1),OR(CB1061&gt;10,CB1063&gt;10),ABS(CB1061-CB1063)&gt;1,IF(OR(CB1061&gt;11,CB1063&gt;11),ABS(CB1061-CB1063)=2,TRUE),CB1061=INT(CB1061),CB1063=INT(CB1063)),"","Error"),"")</f>
        <v/>
      </c>
      <c r="CC1065" s="169"/>
      <c r="CD1065" s="169" t="str">
        <f>IF(AND(CF1061&lt;&gt;"",CD1061&lt;&gt;""),IF(AND(AND(CD1061&gt;-1,CD1063&gt;-1),OR(CD1061&gt;10,CD1063&gt;10),ABS(CD1061-CD1063)&gt;1,IF(OR(CD1061&gt;11,CD1063&gt;11),ABS(CD1061-CD1063)=2,TRUE),CD1061=INT(CD1061),CD1063=INT(CD1063)),"","Error"),"")</f>
        <v/>
      </c>
      <c r="CE1065" s="169"/>
    </row>
    <row r="1066" spans="1:84" ht="11.25" customHeight="1">
      <c r="A1066" s="170">
        <v>3</v>
      </c>
      <c r="B1066" s="191"/>
      <c r="C1066" s="183" t="str">
        <f>IF($D1043="1P","A","A")</f>
        <v>A</v>
      </c>
      <c r="D1066" s="197"/>
      <c r="E1066" s="198"/>
      <c r="F1066" s="197"/>
      <c r="G1066" s="198"/>
      <c r="H1066" s="197"/>
      <c r="I1066" s="198"/>
      <c r="J1066" s="197"/>
      <c r="K1066" s="198"/>
      <c r="L1066" s="197"/>
      <c r="M1066" s="208"/>
      <c r="N1066" s="69" t="str">
        <f>IF(CF1061&lt;&gt;"",IF(CF1061="W",IF(SUM(IF(D1066&gt;D1068,1,0),IF(F1066&gt;F1068,1,0),IF(H1066&gt;H1068,1,0),IF(J1066&gt;J1068,1,0),IF(L1066&gt;L1068,1,0))&lt;&gt;3,"E",""),""),"")</f>
        <v/>
      </c>
      <c r="O1066" s="170">
        <v>6</v>
      </c>
      <c r="P1066" s="191"/>
      <c r="Q1066" s="183" t="str">
        <f>IF($D1043="1P","C","B")</f>
        <v>B</v>
      </c>
      <c r="R1066" s="197"/>
      <c r="S1066" s="198"/>
      <c r="T1066" s="197"/>
      <c r="U1066" s="198"/>
      <c r="V1066" s="197"/>
      <c r="W1066" s="198"/>
      <c r="X1066" s="197"/>
      <c r="Y1066" s="198"/>
      <c r="Z1066" s="197"/>
      <c r="AA1066" s="208"/>
      <c r="AB1066" s="69" t="str">
        <f>IF(CF1091&lt;&gt;"",IF(CF1091="W",IF(SUM(IF(R1066&gt;R1068,1,0),IF(T1066&gt;T1068,1,0),IF(V1066&gt;V1068,1,0),IF(X1066&gt;X1068,1,0),IF(Z1066&gt;Z1068,1,0))&lt;&gt;3,"E",""),""),"")</f>
        <v/>
      </c>
      <c r="AP1066" s="3"/>
      <c r="AQ1066" s="126"/>
      <c r="AR1066" s="126"/>
      <c r="AS1066" s="126"/>
      <c r="AT1066" s="126"/>
      <c r="AU1066" s="126"/>
      <c r="AV1066" s="126"/>
      <c r="AW1066" s="126"/>
      <c r="AX1066" s="126"/>
      <c r="AY1066" s="126"/>
      <c r="AZ1066" s="126"/>
      <c r="BA1066" s="126"/>
      <c r="BB1066" s="126"/>
      <c r="BC1066" s="126"/>
    </row>
    <row r="1067" spans="1:84" ht="11.25" customHeight="1">
      <c r="A1067" s="192"/>
      <c r="B1067" s="193"/>
      <c r="C1067" s="196"/>
      <c r="D1067" s="199"/>
      <c r="E1067" s="200"/>
      <c r="F1067" s="199"/>
      <c r="G1067" s="200"/>
      <c r="H1067" s="199"/>
      <c r="I1067" s="200"/>
      <c r="J1067" s="199"/>
      <c r="K1067" s="200"/>
      <c r="L1067" s="199"/>
      <c r="M1067" s="209"/>
      <c r="N1067" s="69" t="str">
        <f>IF(CF1061&lt;&gt;"",IF(ISERROR(AND(BV1065="",BX1065="",BZ1065="",CB1065="",CD1065="")),"E",IF(AND(BV1065="",BX1065="",BZ1065="",CB1065="",CD1065=""),"","E")),"")</f>
        <v/>
      </c>
      <c r="O1067" s="192"/>
      <c r="P1067" s="193"/>
      <c r="Q1067" s="196"/>
      <c r="R1067" s="199"/>
      <c r="S1067" s="200"/>
      <c r="T1067" s="199"/>
      <c r="U1067" s="200"/>
      <c r="V1067" s="199"/>
      <c r="W1067" s="200"/>
      <c r="X1067" s="199"/>
      <c r="Y1067" s="200"/>
      <c r="Z1067" s="199"/>
      <c r="AA1067" s="209"/>
      <c r="AB1067" s="69" t="str">
        <f>IF(CF1091&lt;&gt;"",IF(ISERROR(AND(BV1095="",BX1095="",BZ1095="",CB1095="",CD1095="")),"E",IF(AND(BV1095="",BX1095="",BZ1095="",CB1095="",CD1095=""),"","E")),"")</f>
        <v/>
      </c>
      <c r="AP1067" s="3"/>
      <c r="AQ1067" s="127"/>
      <c r="AR1067" s="127"/>
      <c r="AS1067" s="127"/>
      <c r="AT1067" s="127"/>
      <c r="AU1067" s="127"/>
      <c r="AV1067" s="127"/>
      <c r="AW1067" s="127"/>
      <c r="AX1067" s="127"/>
      <c r="AY1067" s="127"/>
      <c r="AZ1067" s="127"/>
      <c r="BA1067" s="127"/>
      <c r="BB1067" s="127"/>
      <c r="BC1067" s="127"/>
      <c r="BD1067" s="40"/>
      <c r="BE1067" s="40"/>
      <c r="BF1067" s="40"/>
      <c r="BG1067" s="40"/>
      <c r="BH1067" s="40"/>
      <c r="BI1067" s="40"/>
      <c r="BJ1067" s="40"/>
      <c r="BK1067" s="40"/>
      <c r="BL1067" s="40"/>
      <c r="BM1067" s="40"/>
      <c r="BN1067" s="40"/>
      <c r="BO1067" s="40"/>
      <c r="BP1067" s="40"/>
      <c r="BQ1067" s="40"/>
      <c r="BR1067" s="40"/>
      <c r="BS1067" s="40"/>
      <c r="BT1067" s="40"/>
      <c r="BU1067" s="40"/>
      <c r="BV1067" s="40"/>
      <c r="BW1067" s="40"/>
      <c r="BX1067" s="40"/>
      <c r="BY1067" s="40"/>
      <c r="BZ1067" s="40"/>
      <c r="CA1067" s="40"/>
      <c r="CB1067" s="40"/>
      <c r="CC1067" s="40"/>
      <c r="CD1067" s="40"/>
      <c r="CE1067" s="40"/>
      <c r="CF1067" s="3"/>
    </row>
    <row r="1068" spans="1:84" ht="11.25" customHeight="1">
      <c r="A1068" s="192"/>
      <c r="B1068" s="193"/>
      <c r="C1068" s="175" t="str">
        <f>IF($D1043="1P","C","B")</f>
        <v>B</v>
      </c>
      <c r="D1068" s="201"/>
      <c r="E1068" s="202"/>
      <c r="F1068" s="201"/>
      <c r="G1068" s="202"/>
      <c r="H1068" s="201"/>
      <c r="I1068" s="202"/>
      <c r="J1068" s="201"/>
      <c r="K1068" s="202"/>
      <c r="L1068" s="201"/>
      <c r="M1068" s="205"/>
      <c r="N1068" s="69" t="str">
        <f>IF(CF1061&lt;&gt;"",IF(ISERROR(AND(BV1065="",BX1065="",BZ1065="",CB1065="",CD1065="")),"E",IF(AND(BV1065="",BX1065="",BZ1065="",CB1065="",CD1065=""),"","E")),"")</f>
        <v/>
      </c>
      <c r="O1068" s="192"/>
      <c r="P1068" s="193"/>
      <c r="Q1068" s="175" t="str">
        <f>IF($D1043="1P","D","C")</f>
        <v>C</v>
      </c>
      <c r="R1068" s="201"/>
      <c r="S1068" s="202"/>
      <c r="T1068" s="201"/>
      <c r="U1068" s="202"/>
      <c r="V1068" s="201"/>
      <c r="W1068" s="202"/>
      <c r="X1068" s="201"/>
      <c r="Y1068" s="202"/>
      <c r="Z1068" s="201"/>
      <c r="AA1068" s="205"/>
      <c r="AB1068" s="69" t="str">
        <f>IF(CF1091&lt;&gt;"",IF(ISERROR(AND(BV1095="",BX1095="",BZ1095="",CB1095="",CD1095="")),"E",IF(AND(BV1095="",BX1095="",BZ1095="",CB1095="",CD1095=""),"","E")),"")</f>
        <v/>
      </c>
      <c r="AP1068" s="3"/>
      <c r="AQ1068" s="128"/>
      <c r="AR1068" s="128"/>
      <c r="AS1068" s="128"/>
      <c r="AT1068" s="128"/>
      <c r="AU1068" s="128"/>
      <c r="AV1068" s="128"/>
      <c r="AW1068" s="128"/>
      <c r="AX1068" s="128"/>
      <c r="AY1068" s="128"/>
      <c r="AZ1068" s="128"/>
      <c r="BA1068" s="128"/>
      <c r="BB1068" s="128"/>
      <c r="BC1068" s="128"/>
      <c r="BD1068" s="41"/>
      <c r="BE1068" s="41"/>
      <c r="BF1068" s="41"/>
      <c r="BG1068" s="41"/>
      <c r="BH1068" s="41"/>
      <c r="BI1068" s="41"/>
      <c r="BJ1068" s="41"/>
      <c r="BK1068" s="41"/>
      <c r="BL1068" s="41"/>
      <c r="BM1068" s="41"/>
      <c r="BN1068" s="41"/>
      <c r="BO1068" s="41"/>
      <c r="BP1068" s="41"/>
      <c r="BQ1068" s="41"/>
      <c r="BR1068" s="41"/>
      <c r="BS1068" s="41"/>
      <c r="BT1068" s="41"/>
      <c r="BU1068" s="41"/>
      <c r="BV1068" s="41"/>
      <c r="BW1068" s="41"/>
      <c r="BX1068" s="41"/>
      <c r="BY1068" s="41"/>
      <c r="BZ1068" s="41"/>
      <c r="CA1068" s="41"/>
      <c r="CB1068" s="41"/>
      <c r="CC1068" s="41"/>
      <c r="CD1068" s="41"/>
      <c r="CE1068" s="41"/>
      <c r="CF1068" s="3"/>
    </row>
    <row r="1069" spans="1:84" ht="11.25" customHeight="1" thickBot="1">
      <c r="A1069" s="194"/>
      <c r="B1069" s="195"/>
      <c r="C1069" s="207"/>
      <c r="D1069" s="203"/>
      <c r="E1069" s="204"/>
      <c r="F1069" s="203"/>
      <c r="G1069" s="204"/>
      <c r="H1069" s="203"/>
      <c r="I1069" s="204"/>
      <c r="J1069" s="203"/>
      <c r="K1069" s="204"/>
      <c r="L1069" s="203"/>
      <c r="M1069" s="206"/>
      <c r="N1069" s="69" t="str">
        <f>IF(CF1063&lt;&gt;"",IF(CF1063="W",IF(SUM(IF(D1068&gt;D1066,1,0),IF(F1068&gt;F1066,1,0),IF(H1068&gt;H1066,1,0),IF(J1068&gt;J1066,1,0),IF(L1068&gt;L1066,1,0))&lt;&gt;3,"E",""),""),"")</f>
        <v/>
      </c>
      <c r="O1069" s="194"/>
      <c r="P1069" s="195"/>
      <c r="Q1069" s="207"/>
      <c r="R1069" s="203"/>
      <c r="S1069" s="204"/>
      <c r="T1069" s="203"/>
      <c r="U1069" s="204"/>
      <c r="V1069" s="203"/>
      <c r="W1069" s="204"/>
      <c r="X1069" s="203"/>
      <c r="Y1069" s="204"/>
      <c r="Z1069" s="203"/>
      <c r="AA1069" s="206"/>
      <c r="AB1069" s="69" t="str">
        <f>IF(CF1093&lt;&gt;"",IF(CF1093="W",IF(SUM(IF(R1068&gt;R1066,1,0),IF(T1068&gt;T1066,1,0),IF(V1068&gt;V1066,1,0),IF(X1068&gt;X1066,1,0),IF(Z1068&gt;Z1066,1,0))&lt;&gt;3,"E",""),""),"")</f>
        <v/>
      </c>
      <c r="AP1069" s="3"/>
      <c r="AQ1069" s="126"/>
      <c r="AR1069" s="126"/>
      <c r="AS1069" s="126"/>
      <c r="AT1069" s="126"/>
      <c r="AU1069" s="126"/>
      <c r="AV1069" s="126"/>
      <c r="AW1069" s="126"/>
      <c r="AX1069" s="126"/>
      <c r="AY1069" s="126"/>
      <c r="AZ1069" s="126"/>
      <c r="BA1069" s="126"/>
      <c r="BB1069" s="126"/>
      <c r="BC1069" s="126"/>
      <c r="CF1069" s="3"/>
    </row>
    <row r="1070" spans="1:84" ht="11.25" customHeight="1" thickBot="1">
      <c r="A1070" s="3"/>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P1070" s="3"/>
      <c r="AQ1070" s="127"/>
      <c r="AR1070" s="127"/>
      <c r="AS1070" s="127"/>
      <c r="AT1070" s="127"/>
      <c r="AU1070" s="127"/>
      <c r="AV1070" s="127"/>
      <c r="AW1070" s="127"/>
      <c r="AX1070" s="127"/>
      <c r="AY1070" s="127"/>
      <c r="AZ1070" s="127"/>
      <c r="BA1070" s="127"/>
      <c r="BB1070" s="127"/>
      <c r="BC1070" s="127"/>
      <c r="BD1070" s="40"/>
      <c r="BE1070" s="40"/>
      <c r="BF1070" s="40"/>
      <c r="BG1070" s="40"/>
      <c r="BH1070" s="40"/>
      <c r="BI1070" s="40"/>
      <c r="BJ1070" s="40"/>
      <c r="BK1070" s="40"/>
      <c r="BL1070" s="40"/>
      <c r="BM1070" s="40"/>
      <c r="BN1070" s="40"/>
      <c r="BO1070" s="40"/>
      <c r="BP1070" s="40"/>
      <c r="BQ1070" s="40"/>
      <c r="BR1070" s="40"/>
      <c r="BS1070" s="40"/>
      <c r="BT1070" s="40"/>
      <c r="BU1070" s="40"/>
      <c r="BV1070" s="40"/>
      <c r="BW1070" s="40"/>
      <c r="BX1070" s="40"/>
      <c r="BY1070" s="40"/>
      <c r="BZ1070" s="40"/>
      <c r="CA1070" s="40"/>
      <c r="CB1070" s="40"/>
      <c r="CC1070" s="40"/>
      <c r="CD1070" s="40"/>
      <c r="CE1070" s="40"/>
      <c r="CF1070" s="3"/>
    </row>
    <row r="1071" spans="1:84" ht="11.25" customHeight="1">
      <c r="A1071" s="3"/>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P1071" s="3"/>
      <c r="AQ1071" s="154" t="str">
        <f>CONCATENATE($A1045," ",$D1045,","," ",$F1043)</f>
        <v>Group: 17, Men's Singles</v>
      </c>
      <c r="AR1071" s="155"/>
      <c r="AS1071" s="155"/>
      <c r="AT1071" s="155"/>
      <c r="AU1071" s="155"/>
      <c r="AV1071" s="155"/>
      <c r="AW1071" s="155"/>
      <c r="AX1071" s="155"/>
      <c r="AY1071" s="155"/>
      <c r="AZ1071" s="155"/>
      <c r="BA1071" s="155"/>
      <c r="BB1071" s="155"/>
      <c r="BC1071" s="156"/>
      <c r="BD1071" s="163">
        <f>O1058</f>
        <v>4</v>
      </c>
      <c r="BE1071" s="164"/>
      <c r="BF1071" s="183" t="str">
        <f>Q1058</f>
        <v>C</v>
      </c>
      <c r="BG1071" s="185" t="str">
        <f>IF(VLOOKUP($BF1071,$A1047:$C1053,3,FALSE)=0,"",CONCATENATE(VLOOKUP(VLOOKUP($BF1071,$A1047:$C1053,3,FALSE),Players!$C:$G,4,FALSE)," ",VLOOKUP($BF1071,$A1047:$C1053,3,FALSE)," ",IF(ISERROR(VLOOKUP(VLOOKUP($BF1071,$A1047:$C1053,3,FALSE),Players!$C:$G,5,FALSE)),"()",CONCATENATE("(",VLOOKUP(VLOOKUP($BF1071,$A1047:$C1053,3,FALSE),Players!$C:$G,5,FALSE),")"))))</f>
        <v/>
      </c>
      <c r="BH1071" s="186"/>
      <c r="BI1071" s="186"/>
      <c r="BJ1071" s="186"/>
      <c r="BK1071" s="186"/>
      <c r="BL1071" s="186"/>
      <c r="BM1071" s="186"/>
      <c r="BN1071" s="186"/>
      <c r="BO1071" s="186"/>
      <c r="BP1071" s="186"/>
      <c r="BQ1071" s="186"/>
      <c r="BR1071" s="186"/>
      <c r="BS1071" s="186"/>
      <c r="BT1071" s="186"/>
      <c r="BU1071" s="187"/>
      <c r="BV1071" s="170" t="str">
        <f>IF(R1058&lt;&gt;"",R1058,"")</f>
        <v/>
      </c>
      <c r="BW1071" s="171"/>
      <c r="BX1071" s="170" t="str">
        <f>IF(T1058&lt;&gt;"",T1058,"")</f>
        <v/>
      </c>
      <c r="BY1071" s="171"/>
      <c r="BZ1071" s="170" t="str">
        <f>IF(V1058&lt;&gt;"",V1058,"")</f>
        <v/>
      </c>
      <c r="CA1071" s="171"/>
      <c r="CB1071" s="170" t="str">
        <f>IF(X1058&lt;&gt;"",X1058,"")</f>
        <v/>
      </c>
      <c r="CC1071" s="171"/>
      <c r="CD1071" s="170" t="str">
        <f>IF(Z1058&lt;&gt;"",Z1058,"")</f>
        <v/>
      </c>
      <c r="CE1071" s="171"/>
      <c r="CF1071" s="174" t="str">
        <f>IF($CD1071=$CD1073,IF($CB1071=$CB1073,IF($BZ1071&lt;&gt;"",IF($BZ1071&gt;$BZ1073,"W","L"),""),IF($CB1071&gt;$CB1073,"W","L")),IF($CD1071&gt;$CD1073,"W","L"))</f>
        <v/>
      </c>
    </row>
    <row r="1072" spans="1:84" ht="11.25" customHeight="1">
      <c r="A1072" s="3"/>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P1072" s="3"/>
      <c r="AQ1072" s="157"/>
      <c r="AR1072" s="158"/>
      <c r="AS1072" s="158"/>
      <c r="AT1072" s="158"/>
      <c r="AU1072" s="158"/>
      <c r="AV1072" s="158"/>
      <c r="AW1072" s="158"/>
      <c r="AX1072" s="158"/>
      <c r="AY1072" s="158"/>
      <c r="AZ1072" s="158"/>
      <c r="BA1072" s="158"/>
      <c r="BB1072" s="158"/>
      <c r="BC1072" s="159"/>
      <c r="BD1072" s="165"/>
      <c r="BE1072" s="166"/>
      <c r="BF1072" s="184"/>
      <c r="BG1072" s="188"/>
      <c r="BH1072" s="189"/>
      <c r="BI1072" s="189"/>
      <c r="BJ1072" s="189"/>
      <c r="BK1072" s="189"/>
      <c r="BL1072" s="189"/>
      <c r="BM1072" s="189"/>
      <c r="BN1072" s="189"/>
      <c r="BO1072" s="189"/>
      <c r="BP1072" s="189"/>
      <c r="BQ1072" s="189"/>
      <c r="BR1072" s="189"/>
      <c r="BS1072" s="189"/>
      <c r="BT1072" s="189"/>
      <c r="BU1072" s="190"/>
      <c r="BV1072" s="172"/>
      <c r="BW1072" s="173"/>
      <c r="BX1072" s="172"/>
      <c r="BY1072" s="173"/>
      <c r="BZ1072" s="172"/>
      <c r="CA1072" s="173"/>
      <c r="CB1072" s="172"/>
      <c r="CC1072" s="173"/>
      <c r="CD1072" s="172"/>
      <c r="CE1072" s="173"/>
      <c r="CF1072" s="174"/>
    </row>
    <row r="1073" spans="1:84" ht="11.25" customHeight="1">
      <c r="A1073" s="3"/>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P1073" s="3"/>
      <c r="AQ1073" s="157"/>
      <c r="AR1073" s="158"/>
      <c r="AS1073" s="158"/>
      <c r="AT1073" s="158"/>
      <c r="AU1073" s="158"/>
      <c r="AV1073" s="158"/>
      <c r="AW1073" s="158"/>
      <c r="AX1073" s="158"/>
      <c r="AY1073" s="158"/>
      <c r="AZ1073" s="158"/>
      <c r="BA1073" s="158"/>
      <c r="BB1073" s="158"/>
      <c r="BC1073" s="159"/>
      <c r="BD1073" s="165"/>
      <c r="BE1073" s="166"/>
      <c r="BF1073" s="175" t="str">
        <f>Q1060</f>
        <v>D</v>
      </c>
      <c r="BG1073" s="177" t="str">
        <f>IF(VLOOKUP($BF1073,$A1047:$C1053,3,FALSE)=0,"",CONCATENATE(VLOOKUP(VLOOKUP($BF1073,$A1047:$C1053,3,FALSE),Players!$C:$G,4,FALSE)," ",VLOOKUP($BF1073,$A1047:$C1053,3,FALSE)," ",IF(ISERROR(VLOOKUP(VLOOKUP($BF1073,$A1047:$C1053,3,FALSE),Players!$C:$G,5,FALSE)),"()",CONCATENATE("(",VLOOKUP(VLOOKUP($BF1073,$A1047:$C1053,3,FALSE),Players!$C:$G,5,FALSE),")"))))</f>
        <v/>
      </c>
      <c r="BH1073" s="178"/>
      <c r="BI1073" s="178"/>
      <c r="BJ1073" s="178"/>
      <c r="BK1073" s="178"/>
      <c r="BL1073" s="178"/>
      <c r="BM1073" s="178"/>
      <c r="BN1073" s="178"/>
      <c r="BO1073" s="178"/>
      <c r="BP1073" s="178"/>
      <c r="BQ1073" s="178"/>
      <c r="BR1073" s="178"/>
      <c r="BS1073" s="178"/>
      <c r="BT1073" s="178"/>
      <c r="BU1073" s="179"/>
      <c r="BV1073" s="150" t="str">
        <f>IF(R1060&lt;&gt;"",R1060,"")</f>
        <v/>
      </c>
      <c r="BW1073" s="151"/>
      <c r="BX1073" s="150" t="str">
        <f>IF(T1060&lt;&gt;"",T1060,"")</f>
        <v/>
      </c>
      <c r="BY1073" s="151"/>
      <c r="BZ1073" s="150" t="str">
        <f>IF(V1060&lt;&gt;"",V1060,"")</f>
        <v/>
      </c>
      <c r="CA1073" s="151"/>
      <c r="CB1073" s="150" t="str">
        <f>IF(X1060&lt;&gt;"",X1060,"")</f>
        <v/>
      </c>
      <c r="CC1073" s="151"/>
      <c r="CD1073" s="150" t="str">
        <f>IF(Z1060&lt;&gt;"",Z1060,"")</f>
        <v/>
      </c>
      <c r="CE1073" s="151"/>
      <c r="CF1073" s="174" t="str">
        <f>IF($CF1071&lt;&gt;"",IF(CF1071="W","L","W"),"")</f>
        <v/>
      </c>
    </row>
    <row r="1074" spans="1:84" ht="11.25" customHeight="1" thickBot="1">
      <c r="A1074" s="3"/>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P1074" s="3"/>
      <c r="AQ1074" s="160"/>
      <c r="AR1074" s="161"/>
      <c r="AS1074" s="161"/>
      <c r="AT1074" s="161"/>
      <c r="AU1074" s="161"/>
      <c r="AV1074" s="161"/>
      <c r="AW1074" s="161"/>
      <c r="AX1074" s="161"/>
      <c r="AY1074" s="161"/>
      <c r="AZ1074" s="161"/>
      <c r="BA1074" s="161"/>
      <c r="BB1074" s="161"/>
      <c r="BC1074" s="162"/>
      <c r="BD1074" s="167"/>
      <c r="BE1074" s="168"/>
      <c r="BF1074" s="176"/>
      <c r="BG1074" s="180"/>
      <c r="BH1074" s="181"/>
      <c r="BI1074" s="181"/>
      <c r="BJ1074" s="181"/>
      <c r="BK1074" s="181"/>
      <c r="BL1074" s="181"/>
      <c r="BM1074" s="181"/>
      <c r="BN1074" s="181"/>
      <c r="BO1074" s="181"/>
      <c r="BP1074" s="181"/>
      <c r="BQ1074" s="181"/>
      <c r="BR1074" s="181"/>
      <c r="BS1074" s="181"/>
      <c r="BT1074" s="181"/>
      <c r="BU1074" s="182"/>
      <c r="BV1074" s="152"/>
      <c r="BW1074" s="153"/>
      <c r="BX1074" s="152"/>
      <c r="BY1074" s="153"/>
      <c r="BZ1074" s="152"/>
      <c r="CA1074" s="153"/>
      <c r="CB1074" s="152"/>
      <c r="CC1074" s="153"/>
      <c r="CD1074" s="152"/>
      <c r="CE1074" s="153"/>
      <c r="CF1074" s="174"/>
    </row>
    <row r="1075" spans="1:84" ht="11.25" customHeight="1">
      <c r="A1075" s="3"/>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P1075" s="3"/>
      <c r="AQ1075" s="126"/>
      <c r="AR1075" s="126"/>
      <c r="AS1075" s="126"/>
      <c r="AT1075" s="126"/>
      <c r="AU1075" s="126"/>
      <c r="AV1075" s="126"/>
      <c r="AW1075" s="126"/>
      <c r="AX1075" s="126"/>
      <c r="AY1075" s="126"/>
      <c r="AZ1075" s="126"/>
      <c r="BA1075" s="126"/>
      <c r="BB1075" s="126"/>
      <c r="BC1075" s="126"/>
      <c r="BV1075" s="169" t="str">
        <f>IF(CF1071&lt;&gt;"",IF(AND(AND(BV1071&gt;-1,BV1073&gt;-1),OR(BV1071&gt;10,BV1073&gt;10),ABS(BV1071-BV1073)&gt;1,IF(OR(BV1071&gt;11,BV1073&gt;11),ABS(BV1071-BV1073)=2,TRUE),BV1071=INT(BV1071),BV1073=INT(BV1073)),"","Error"),"")</f>
        <v/>
      </c>
      <c r="BW1075" s="169"/>
      <c r="BX1075" s="169" t="str">
        <f>IF(CF1071&lt;&gt;"",IF(AND(AND(BX1071&gt;-1,BX1073&gt;-1),OR(BX1071&gt;10,BX1073&gt;10),ABS(BX1071-BX1073)&gt;1,IF(OR(BX1071&gt;11,BX1073&gt;11),ABS(BX1071-BX1073)=2,TRUE),BX1071=INT(BX1071),BX1073=INT(BX1073)),"","Error"),"")</f>
        <v/>
      </c>
      <c r="BY1075" s="169"/>
      <c r="BZ1075" s="169" t="str">
        <f>IF(CF1071&lt;&gt;"",IF(AND(AND(BZ1071&gt;-1,BZ1073&gt;-1),OR(BZ1071&gt;10,BZ1073&gt;10),ABS(BZ1071-BZ1073)&gt;1,IF(OR(BZ1071&gt;11,BZ1073&gt;11),ABS(BZ1071-BZ1073)=2,TRUE),BZ1071=INT(BZ1071),BZ1073=INT(BZ1073)),"","Error"),"")</f>
        <v/>
      </c>
      <c r="CA1075" s="169"/>
      <c r="CB1075" s="169" t="str">
        <f>IF(AND(CF1071&lt;&gt;"",CB1071&lt;&gt;""),IF(AND(AND(CB1071&gt;-1,CB1073&gt;-1),OR(CB1071&gt;10,CB1073&gt;10),ABS(CB1071-CB1073)&gt;1,IF(OR(CB1071&gt;11,CB1073&gt;11),ABS(CB1071-CB1073)=2,TRUE),CB1071=INT(CB1071),CB1073=INT(CB1073)),"","Error"),"")</f>
        <v/>
      </c>
      <c r="CC1075" s="169"/>
      <c r="CD1075" s="169" t="str">
        <f>IF(AND(CF1071&lt;&gt;"",CD1071&lt;&gt;""),IF(AND(AND(CD1071&gt;-1,CD1073&gt;-1),OR(CD1071&gt;10,CD1073&gt;10),ABS(CD1071-CD1073)&gt;1,IF(OR(CD1071&gt;11,CD1073&gt;11),ABS(CD1071-CD1073)=2,TRUE),CD1071=INT(CD1071),CD1073=INT(CD1073)),"","Error"),"")</f>
        <v/>
      </c>
      <c r="CE1075" s="169"/>
      <c r="CF1075" s="3"/>
    </row>
    <row r="1076" spans="1:84" ht="11.25" customHeight="1">
      <c r="A1076" s="3"/>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P1076" s="3"/>
      <c r="AQ1076" s="126"/>
      <c r="AR1076" s="126"/>
      <c r="AS1076" s="126"/>
      <c r="AT1076" s="126"/>
      <c r="AU1076" s="126"/>
      <c r="AV1076" s="126"/>
      <c r="AW1076" s="126"/>
      <c r="AX1076" s="126"/>
      <c r="AY1076" s="126"/>
      <c r="AZ1076" s="126"/>
      <c r="BA1076" s="126"/>
      <c r="BB1076" s="126"/>
      <c r="BC1076" s="126"/>
      <c r="CF1076" s="3"/>
    </row>
    <row r="1077" spans="1:84" ht="11.25" customHeight="1">
      <c r="A1077" s="3"/>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P1077" s="3"/>
      <c r="AQ1077" s="127"/>
      <c r="AR1077" s="127"/>
      <c r="AS1077" s="127"/>
      <c r="AT1077" s="127"/>
      <c r="AU1077" s="127"/>
      <c r="AV1077" s="127"/>
      <c r="AW1077" s="127"/>
      <c r="AX1077" s="127"/>
      <c r="AY1077" s="127"/>
      <c r="AZ1077" s="127"/>
      <c r="BA1077" s="127"/>
      <c r="BB1077" s="127"/>
      <c r="BC1077" s="127"/>
      <c r="BD1077" s="40"/>
      <c r="BE1077" s="40"/>
      <c r="BF1077" s="40"/>
      <c r="BG1077" s="40"/>
      <c r="BH1077" s="40"/>
      <c r="BI1077" s="40"/>
      <c r="BJ1077" s="40"/>
      <c r="BK1077" s="40"/>
      <c r="BL1077" s="40"/>
      <c r="BM1077" s="40"/>
      <c r="BN1077" s="40"/>
      <c r="BO1077" s="40"/>
      <c r="BP1077" s="40"/>
      <c r="BQ1077" s="40"/>
      <c r="BR1077" s="40"/>
      <c r="BS1077" s="40"/>
      <c r="BT1077" s="40"/>
      <c r="BU1077" s="40"/>
      <c r="BV1077" s="40"/>
      <c r="BW1077" s="40"/>
      <c r="BX1077" s="40"/>
      <c r="BY1077" s="40"/>
      <c r="BZ1077" s="40"/>
      <c r="CA1077" s="40"/>
      <c r="CB1077" s="40"/>
      <c r="CC1077" s="40"/>
      <c r="CD1077" s="40"/>
      <c r="CE1077" s="40"/>
      <c r="CF1077" s="3"/>
    </row>
    <row r="1078" spans="1:84" ht="11.25" customHeight="1">
      <c r="A1078" s="3"/>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P1078" s="3"/>
      <c r="AQ1078" s="128"/>
      <c r="AR1078" s="128"/>
      <c r="AS1078" s="128"/>
      <c r="AT1078" s="128"/>
      <c r="AU1078" s="128"/>
      <c r="AV1078" s="128"/>
      <c r="AW1078" s="128"/>
      <c r="AX1078" s="128"/>
      <c r="AY1078" s="128"/>
      <c r="AZ1078" s="128"/>
      <c r="BA1078" s="128"/>
      <c r="BB1078" s="128"/>
      <c r="BC1078" s="128"/>
      <c r="BD1078" s="41"/>
      <c r="BE1078" s="41"/>
      <c r="BF1078" s="41"/>
      <c r="BG1078" s="41"/>
      <c r="BH1078" s="41"/>
      <c r="BI1078" s="41"/>
      <c r="BJ1078" s="41"/>
      <c r="BK1078" s="41"/>
      <c r="BL1078" s="41"/>
      <c r="BM1078" s="41"/>
      <c r="BN1078" s="41"/>
      <c r="BO1078" s="41"/>
      <c r="BP1078" s="41"/>
      <c r="BQ1078" s="41"/>
      <c r="BR1078" s="41"/>
      <c r="BS1078" s="41"/>
      <c r="BT1078" s="41"/>
      <c r="BU1078" s="41"/>
      <c r="BV1078" s="41"/>
      <c r="BW1078" s="41"/>
      <c r="BX1078" s="41"/>
      <c r="BY1078" s="41"/>
      <c r="BZ1078" s="41"/>
      <c r="CA1078" s="41"/>
      <c r="CB1078" s="41"/>
      <c r="CC1078" s="41"/>
      <c r="CD1078" s="41"/>
      <c r="CE1078" s="41"/>
      <c r="CF1078" s="3"/>
    </row>
    <row r="1079" spans="1:84" ht="11.25" customHeight="1">
      <c r="A1079" s="3"/>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P1079" s="3"/>
      <c r="AQ1079" s="126"/>
      <c r="AR1079" s="126"/>
      <c r="AS1079" s="126"/>
      <c r="AT1079" s="126"/>
      <c r="AU1079" s="126"/>
      <c r="AV1079" s="126"/>
      <c r="AW1079" s="126"/>
      <c r="AX1079" s="126"/>
      <c r="AY1079" s="126"/>
      <c r="AZ1079" s="126"/>
      <c r="BA1079" s="126"/>
      <c r="BB1079" s="126"/>
      <c r="BC1079" s="126"/>
      <c r="CF1079" s="3"/>
    </row>
    <row r="1080" spans="1:84" ht="11.25" customHeight="1" thickBot="1">
      <c r="A1080" s="3"/>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P1080" s="3"/>
      <c r="AQ1080" s="127"/>
      <c r="AR1080" s="127"/>
      <c r="AS1080" s="127"/>
      <c r="AT1080" s="127"/>
      <c r="AU1080" s="127"/>
      <c r="AV1080" s="127"/>
      <c r="AW1080" s="127"/>
      <c r="AX1080" s="127"/>
      <c r="AY1080" s="127"/>
      <c r="AZ1080" s="127"/>
      <c r="BA1080" s="127"/>
      <c r="BB1080" s="127"/>
      <c r="BC1080" s="127"/>
      <c r="BD1080" s="40"/>
      <c r="BE1080" s="40"/>
      <c r="BF1080" s="40"/>
      <c r="BG1080" s="40"/>
      <c r="BH1080" s="40"/>
      <c r="BI1080" s="40"/>
      <c r="BJ1080" s="40"/>
      <c r="BK1080" s="40"/>
      <c r="BL1080" s="40"/>
      <c r="BM1080" s="40"/>
      <c r="BN1080" s="40"/>
      <c r="BO1080" s="40"/>
      <c r="BP1080" s="40"/>
      <c r="BQ1080" s="40"/>
      <c r="BR1080" s="40"/>
      <c r="BS1080" s="40"/>
      <c r="BT1080" s="40"/>
      <c r="BU1080" s="40"/>
      <c r="BV1080" s="40"/>
      <c r="BW1080" s="40"/>
      <c r="BX1080" s="40"/>
      <c r="BY1080" s="40"/>
      <c r="BZ1080" s="40"/>
      <c r="CA1080" s="40"/>
      <c r="CB1080" s="40"/>
      <c r="CC1080" s="40"/>
      <c r="CD1080" s="40"/>
      <c r="CE1080" s="40"/>
      <c r="CF1080" s="3"/>
    </row>
    <row r="1081" spans="1:84" ht="11.25" customHeight="1">
      <c r="A1081" s="3"/>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P1081" s="3"/>
      <c r="AQ1081" s="154" t="str">
        <f>CONCATENATE($A1045," ",$D1045,","," ",$F1043)</f>
        <v>Group: 17, Men's Singles</v>
      </c>
      <c r="AR1081" s="155"/>
      <c r="AS1081" s="155"/>
      <c r="AT1081" s="155"/>
      <c r="AU1081" s="155"/>
      <c r="AV1081" s="155"/>
      <c r="AW1081" s="155"/>
      <c r="AX1081" s="155"/>
      <c r="AY1081" s="155"/>
      <c r="AZ1081" s="155"/>
      <c r="BA1081" s="155"/>
      <c r="BB1081" s="155"/>
      <c r="BC1081" s="156"/>
      <c r="BD1081" s="163">
        <f>O1062</f>
        <v>5</v>
      </c>
      <c r="BE1081" s="164"/>
      <c r="BF1081" s="183" t="str">
        <f>Q1062</f>
        <v>A</v>
      </c>
      <c r="BG1081" s="185" t="str">
        <f>IF(VLOOKUP($BF1081,$A1047:$C1053,3,FALSE)=0,"",CONCATENATE(VLOOKUP(VLOOKUP($BF1081,$A1047:$C1053,3,FALSE),Players!$C:$G,4,FALSE)," ",VLOOKUP($BF1081,$A1047:$C1053,3,FALSE)," ",IF(ISERROR(VLOOKUP(VLOOKUP($BF1081,$A1047:$C1053,3,FALSE),Players!$C:$G,5,FALSE)),"()",CONCATENATE("(",VLOOKUP(VLOOKUP($BF1081,$A1047:$C1053,3,FALSE),Players!$C:$G,5,FALSE),")"))))</f>
        <v/>
      </c>
      <c r="BH1081" s="186"/>
      <c r="BI1081" s="186"/>
      <c r="BJ1081" s="186"/>
      <c r="BK1081" s="186"/>
      <c r="BL1081" s="186"/>
      <c r="BM1081" s="186"/>
      <c r="BN1081" s="186"/>
      <c r="BO1081" s="186"/>
      <c r="BP1081" s="186"/>
      <c r="BQ1081" s="186"/>
      <c r="BR1081" s="186"/>
      <c r="BS1081" s="186"/>
      <c r="BT1081" s="186"/>
      <c r="BU1081" s="187"/>
      <c r="BV1081" s="170" t="str">
        <f>IF(R1062&lt;&gt;"",R1062,"")</f>
        <v/>
      </c>
      <c r="BW1081" s="171"/>
      <c r="BX1081" s="170" t="str">
        <f>IF(T1062&lt;&gt;"",T1062,"")</f>
        <v/>
      </c>
      <c r="BY1081" s="171"/>
      <c r="BZ1081" s="170" t="str">
        <f>IF(V1062&lt;&gt;"",V1062,"")</f>
        <v/>
      </c>
      <c r="CA1081" s="171"/>
      <c r="CB1081" s="170" t="str">
        <f>IF(X1062&lt;&gt;"",X1062,"")</f>
        <v/>
      </c>
      <c r="CC1081" s="171"/>
      <c r="CD1081" s="170" t="str">
        <f>IF(Z1062&lt;&gt;"",Z1062,"")</f>
        <v/>
      </c>
      <c r="CE1081" s="171"/>
      <c r="CF1081" s="174" t="str">
        <f>IF($CD1081=$CD1083,IF($CB1081=$CB1083,IF($BZ1081&lt;&gt;"",IF($BZ1081&gt;$BZ1083,"W","L"),""),IF($CB1081&gt;$CB1083,"W","L")),IF($CD1081&gt;$CD1083,"W","L"))</f>
        <v/>
      </c>
    </row>
    <row r="1082" spans="1:84" ht="11.25" customHeight="1">
      <c r="A1082" s="3"/>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P1082" s="3"/>
      <c r="AQ1082" s="157"/>
      <c r="AR1082" s="158"/>
      <c r="AS1082" s="158"/>
      <c r="AT1082" s="158"/>
      <c r="AU1082" s="158"/>
      <c r="AV1082" s="158"/>
      <c r="AW1082" s="158"/>
      <c r="AX1082" s="158"/>
      <c r="AY1082" s="158"/>
      <c r="AZ1082" s="158"/>
      <c r="BA1082" s="158"/>
      <c r="BB1082" s="158"/>
      <c r="BC1082" s="159"/>
      <c r="BD1082" s="165"/>
      <c r="BE1082" s="166"/>
      <c r="BF1082" s="184"/>
      <c r="BG1082" s="188"/>
      <c r="BH1082" s="189"/>
      <c r="BI1082" s="189"/>
      <c r="BJ1082" s="189"/>
      <c r="BK1082" s="189"/>
      <c r="BL1082" s="189"/>
      <c r="BM1082" s="189"/>
      <c r="BN1082" s="189"/>
      <c r="BO1082" s="189"/>
      <c r="BP1082" s="189"/>
      <c r="BQ1082" s="189"/>
      <c r="BR1082" s="189"/>
      <c r="BS1082" s="189"/>
      <c r="BT1082" s="189"/>
      <c r="BU1082" s="190"/>
      <c r="BV1082" s="172"/>
      <c r="BW1082" s="173"/>
      <c r="BX1082" s="172"/>
      <c r="BY1082" s="173"/>
      <c r="BZ1082" s="172"/>
      <c r="CA1082" s="173"/>
      <c r="CB1082" s="172"/>
      <c r="CC1082" s="173"/>
      <c r="CD1082" s="172"/>
      <c r="CE1082" s="173"/>
      <c r="CF1082" s="174"/>
    </row>
    <row r="1083" spans="1:84" ht="11.25" customHeight="1">
      <c r="A1083" s="3"/>
      <c r="B1083" s="3"/>
      <c r="C1083" s="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P1083" s="3"/>
      <c r="AQ1083" s="157"/>
      <c r="AR1083" s="158"/>
      <c r="AS1083" s="158"/>
      <c r="AT1083" s="158"/>
      <c r="AU1083" s="158"/>
      <c r="AV1083" s="158"/>
      <c r="AW1083" s="158"/>
      <c r="AX1083" s="158"/>
      <c r="AY1083" s="158"/>
      <c r="AZ1083" s="158"/>
      <c r="BA1083" s="158"/>
      <c r="BB1083" s="158"/>
      <c r="BC1083" s="159"/>
      <c r="BD1083" s="165"/>
      <c r="BE1083" s="166"/>
      <c r="BF1083" s="175" t="str">
        <f>Q1064</f>
        <v>D</v>
      </c>
      <c r="BG1083" s="177" t="str">
        <f>IF(VLOOKUP($BF1083,$A1047:$C1053,3,FALSE)=0,"",CONCATENATE(VLOOKUP(VLOOKUP($BF1083,$A1047:$C1053,3,FALSE),Players!$C:$G,4,FALSE)," ",VLOOKUP($BF1083,$A1047:$C1053,3,FALSE)," ",IF(ISERROR(VLOOKUP(VLOOKUP($BF1083,$A1047:$C1053,3,FALSE),Players!$C:$G,5,FALSE)),"()",CONCATENATE("(",VLOOKUP(VLOOKUP($BF1083,$A1047:$C1053,3,FALSE),Players!$C:$G,5,FALSE),")"))))</f>
        <v/>
      </c>
      <c r="BH1083" s="178"/>
      <c r="BI1083" s="178"/>
      <c r="BJ1083" s="178"/>
      <c r="BK1083" s="178"/>
      <c r="BL1083" s="178"/>
      <c r="BM1083" s="178"/>
      <c r="BN1083" s="178"/>
      <c r="BO1083" s="178"/>
      <c r="BP1083" s="178"/>
      <c r="BQ1083" s="178"/>
      <c r="BR1083" s="178"/>
      <c r="BS1083" s="178"/>
      <c r="BT1083" s="178"/>
      <c r="BU1083" s="179"/>
      <c r="BV1083" s="150" t="str">
        <f>IF(R1064&lt;&gt;"",R1064,"")</f>
        <v/>
      </c>
      <c r="BW1083" s="151"/>
      <c r="BX1083" s="150" t="str">
        <f>IF(T1064&lt;&gt;"",T1064,"")</f>
        <v/>
      </c>
      <c r="BY1083" s="151"/>
      <c r="BZ1083" s="150" t="str">
        <f>IF(V1064&lt;&gt;"",V1064,"")</f>
        <v/>
      </c>
      <c r="CA1083" s="151"/>
      <c r="CB1083" s="150" t="str">
        <f>IF(X1064&lt;&gt;"",X1064,"")</f>
        <v/>
      </c>
      <c r="CC1083" s="151"/>
      <c r="CD1083" s="150" t="str">
        <f>IF(Z1064&lt;&gt;"",Z1064,"")</f>
        <v/>
      </c>
      <c r="CE1083" s="151"/>
      <c r="CF1083" s="174" t="str">
        <f>IF($CF1081&lt;&gt;"",IF(CF1081="W","L","W"),"")</f>
        <v/>
      </c>
    </row>
    <row r="1084" spans="1:84" ht="11.25" customHeight="1" thickBot="1">
      <c r="A1084" s="3"/>
      <c r="B1084" s="3"/>
      <c r="C1084" s="3"/>
      <c r="D1084" s="3"/>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P1084" s="3"/>
      <c r="AQ1084" s="160"/>
      <c r="AR1084" s="161"/>
      <c r="AS1084" s="161"/>
      <c r="AT1084" s="161"/>
      <c r="AU1084" s="161"/>
      <c r="AV1084" s="161"/>
      <c r="AW1084" s="161"/>
      <c r="AX1084" s="161"/>
      <c r="AY1084" s="161"/>
      <c r="AZ1084" s="161"/>
      <c r="BA1084" s="161"/>
      <c r="BB1084" s="161"/>
      <c r="BC1084" s="162"/>
      <c r="BD1084" s="167"/>
      <c r="BE1084" s="168"/>
      <c r="BF1084" s="176"/>
      <c r="BG1084" s="180"/>
      <c r="BH1084" s="181"/>
      <c r="BI1084" s="181"/>
      <c r="BJ1084" s="181"/>
      <c r="BK1084" s="181"/>
      <c r="BL1084" s="181"/>
      <c r="BM1084" s="181"/>
      <c r="BN1084" s="181"/>
      <c r="BO1084" s="181"/>
      <c r="BP1084" s="181"/>
      <c r="BQ1084" s="181"/>
      <c r="BR1084" s="181"/>
      <c r="BS1084" s="181"/>
      <c r="BT1084" s="181"/>
      <c r="BU1084" s="182"/>
      <c r="BV1084" s="152"/>
      <c r="BW1084" s="153"/>
      <c r="BX1084" s="152"/>
      <c r="BY1084" s="153"/>
      <c r="BZ1084" s="152"/>
      <c r="CA1084" s="153"/>
      <c r="CB1084" s="152"/>
      <c r="CC1084" s="153"/>
      <c r="CD1084" s="152"/>
      <c r="CE1084" s="153"/>
      <c r="CF1084" s="174"/>
    </row>
    <row r="1085" spans="1:84" ht="11.25" customHeight="1">
      <c r="A1085" s="3"/>
      <c r="B1085" s="3"/>
      <c r="C1085" s="3"/>
      <c r="D1085" s="3"/>
      <c r="E1085" s="3"/>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P1085" s="3"/>
      <c r="AQ1085" s="126"/>
      <c r="AR1085" s="126"/>
      <c r="AS1085" s="126"/>
      <c r="AT1085" s="126"/>
      <c r="AU1085" s="126"/>
      <c r="AV1085" s="126"/>
      <c r="AW1085" s="126"/>
      <c r="AX1085" s="126"/>
      <c r="AY1085" s="126"/>
      <c r="AZ1085" s="126"/>
      <c r="BA1085" s="126"/>
      <c r="BB1085" s="126"/>
      <c r="BC1085" s="126"/>
      <c r="BV1085" s="169" t="str">
        <f>IF(CF1081&lt;&gt;"",IF(AND(AND(BV1081&gt;-1,BV1083&gt;-1),OR(BV1081&gt;10,BV1083&gt;10),ABS(BV1081-BV1083)&gt;1,IF(OR(BV1081&gt;11,BV1083&gt;11),ABS(BV1081-BV1083)=2,TRUE),BV1081=INT(BV1081),BV1083=INT(BV1083)),"","Error"),"")</f>
        <v/>
      </c>
      <c r="BW1085" s="169"/>
      <c r="BX1085" s="169" t="str">
        <f>IF(CF1081&lt;&gt;"",IF(AND(AND(BX1081&gt;-1,BX1083&gt;-1),OR(BX1081&gt;10,BX1083&gt;10),ABS(BX1081-BX1083)&gt;1,IF(OR(BX1081&gt;11,BX1083&gt;11),ABS(BX1081-BX1083)=2,TRUE),BX1081=INT(BX1081),BX1083=INT(BX1083)),"","Error"),"")</f>
        <v/>
      </c>
      <c r="BY1085" s="169"/>
      <c r="BZ1085" s="169" t="str">
        <f>IF(CF1081&lt;&gt;"",IF(AND(AND(BZ1081&gt;-1,BZ1083&gt;-1),OR(BZ1081&gt;10,BZ1083&gt;10),ABS(BZ1081-BZ1083)&gt;1,IF(OR(BZ1081&gt;11,BZ1083&gt;11),ABS(BZ1081-BZ1083)=2,TRUE),BZ1081=INT(BZ1081),BZ1083=INT(BZ1083)),"","Error"),"")</f>
        <v/>
      </c>
      <c r="CA1085" s="169"/>
      <c r="CB1085" s="169" t="str">
        <f>IF(AND(CF1081&lt;&gt;"",CB1081&lt;&gt;""),IF(AND(AND(CB1081&gt;-1,CB1083&gt;-1),OR(CB1081&gt;10,CB1083&gt;10),ABS(CB1081-CB1083)&gt;1,IF(OR(CB1081&gt;11,CB1083&gt;11),ABS(CB1081-CB1083)=2,TRUE),CB1081=INT(CB1081),CB1083=INT(CB1083)),"","Error"),"")</f>
        <v/>
      </c>
      <c r="CC1085" s="169"/>
      <c r="CD1085" s="169" t="str">
        <f>IF(AND(CF1081&lt;&gt;"",CD1081&lt;&gt;""),IF(AND(AND(CD1081&gt;-1,CD1083&gt;-1),OR(CD1081&gt;10,CD1083&gt;10),ABS(CD1081-CD1083)&gt;1,IF(OR(CD1081&gt;11,CD1083&gt;11),ABS(CD1081-CD1083)=2,TRUE),CD1081=INT(CD1081),CD1083=INT(CD1083)),"","Error"),"")</f>
        <v/>
      </c>
      <c r="CE1085" s="169"/>
      <c r="CF1085" s="3"/>
    </row>
    <row r="1086" spans="1:84" ht="11.25" customHeight="1">
      <c r="A1086" s="3"/>
      <c r="B1086" s="3"/>
      <c r="C1086" s="3"/>
      <c r="D1086" s="3"/>
      <c r="E1086" s="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P1086" s="3"/>
      <c r="AQ1086" s="126"/>
      <c r="AR1086" s="126"/>
      <c r="AS1086" s="126"/>
      <c r="AT1086" s="126"/>
      <c r="AU1086" s="126"/>
      <c r="AV1086" s="126"/>
      <c r="AW1086" s="126"/>
      <c r="AX1086" s="126"/>
      <c r="AY1086" s="126"/>
      <c r="AZ1086" s="126"/>
      <c r="BA1086" s="126"/>
      <c r="BB1086" s="126"/>
      <c r="BC1086" s="126"/>
      <c r="CF1086" s="3"/>
    </row>
    <row r="1087" spans="1:84" ht="11.25" customHeight="1">
      <c r="A1087" s="3"/>
      <c r="B1087" s="3"/>
      <c r="C1087" s="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P1087" s="3"/>
      <c r="AQ1087" s="127"/>
      <c r="AR1087" s="127"/>
      <c r="AS1087" s="127"/>
      <c r="AT1087" s="127"/>
      <c r="AU1087" s="127"/>
      <c r="AV1087" s="127"/>
      <c r="AW1087" s="127"/>
      <c r="AX1087" s="127"/>
      <c r="AY1087" s="127"/>
      <c r="AZ1087" s="127"/>
      <c r="BA1087" s="127"/>
      <c r="BB1087" s="127"/>
      <c r="BC1087" s="127"/>
      <c r="BD1087" s="40"/>
      <c r="BE1087" s="40"/>
      <c r="BF1087" s="40"/>
      <c r="BG1087" s="40"/>
      <c r="BH1087" s="40"/>
      <c r="BI1087" s="40"/>
      <c r="BJ1087" s="40"/>
      <c r="BK1087" s="40"/>
      <c r="BL1087" s="40"/>
      <c r="BM1087" s="40"/>
      <c r="BN1087" s="40"/>
      <c r="BO1087" s="40"/>
      <c r="BP1087" s="40"/>
      <c r="BQ1087" s="40"/>
      <c r="BR1087" s="40"/>
      <c r="BS1087" s="40"/>
      <c r="BT1087" s="40"/>
      <c r="BU1087" s="40"/>
      <c r="BV1087" s="40"/>
      <c r="BW1087" s="40"/>
      <c r="BX1087" s="40"/>
      <c r="BY1087" s="40"/>
      <c r="BZ1087" s="40"/>
      <c r="CA1087" s="40"/>
      <c r="CB1087" s="40"/>
      <c r="CC1087" s="40"/>
      <c r="CD1087" s="40"/>
      <c r="CE1087" s="40"/>
      <c r="CF1087" s="3"/>
    </row>
    <row r="1088" spans="1:84" ht="11.25" customHeight="1">
      <c r="A1088" s="42"/>
      <c r="R1088" s="42"/>
      <c r="S1088" s="42"/>
      <c r="W1088" s="42"/>
      <c r="X1088" s="43"/>
      <c r="Y1088" s="43"/>
      <c r="Z1088" s="43"/>
      <c r="AA1088" s="43"/>
      <c r="AB1088" s="3"/>
      <c r="AP1088" s="3"/>
      <c r="AQ1088" s="128"/>
      <c r="AR1088" s="128"/>
      <c r="AS1088" s="128"/>
      <c r="AT1088" s="128"/>
      <c r="AU1088" s="128"/>
      <c r="AV1088" s="128"/>
      <c r="AW1088" s="128"/>
      <c r="AX1088" s="128"/>
      <c r="AY1088" s="128"/>
      <c r="AZ1088" s="128"/>
      <c r="BA1088" s="128"/>
      <c r="BB1088" s="128"/>
      <c r="BC1088" s="128"/>
      <c r="BD1088" s="41"/>
      <c r="BE1088" s="41"/>
      <c r="BF1088" s="41"/>
      <c r="BG1088" s="41"/>
      <c r="BH1088" s="41"/>
      <c r="BI1088" s="41"/>
      <c r="BJ1088" s="41"/>
      <c r="BK1088" s="41"/>
      <c r="BL1088" s="41"/>
      <c r="BM1088" s="41"/>
      <c r="BN1088" s="41"/>
      <c r="BO1088" s="41"/>
      <c r="BP1088" s="41"/>
      <c r="BQ1088" s="41"/>
      <c r="BR1088" s="41"/>
      <c r="BS1088" s="41"/>
      <c r="BT1088" s="41"/>
      <c r="BU1088" s="41"/>
      <c r="BV1088" s="41"/>
      <c r="BW1088" s="41"/>
      <c r="BX1088" s="41"/>
      <c r="BY1088" s="41"/>
      <c r="BZ1088" s="41"/>
      <c r="CA1088" s="41"/>
      <c r="CB1088" s="41"/>
      <c r="CC1088" s="41"/>
      <c r="CD1088" s="41"/>
      <c r="CE1088" s="41"/>
      <c r="CF1088" s="3"/>
    </row>
    <row r="1089" spans="1:84" ht="11.25" customHeight="1">
      <c r="A1089" s="42"/>
      <c r="R1089" s="42"/>
      <c r="S1089" s="42"/>
      <c r="W1089" s="42"/>
      <c r="AA1089" s="42"/>
      <c r="AB1089" s="3"/>
      <c r="AP1089" s="3"/>
      <c r="AQ1089" s="126"/>
      <c r="AR1089" s="126"/>
      <c r="AS1089" s="126"/>
      <c r="AT1089" s="126"/>
      <c r="AU1089" s="126"/>
      <c r="AV1089" s="126"/>
      <c r="AW1089" s="126"/>
      <c r="AX1089" s="126"/>
      <c r="AY1089" s="126"/>
      <c r="AZ1089" s="126"/>
      <c r="BA1089" s="126"/>
      <c r="BB1089" s="126"/>
      <c r="BC1089" s="126"/>
      <c r="CF1089" s="3"/>
    </row>
    <row r="1090" spans="1:84" ht="11.25" customHeight="1" thickBot="1">
      <c r="A1090" s="42"/>
      <c r="R1090" s="42"/>
      <c r="S1090" s="42"/>
      <c r="W1090" s="42"/>
      <c r="X1090" s="43"/>
      <c r="Y1090" s="43"/>
      <c r="Z1090" s="43"/>
      <c r="AA1090" s="43"/>
      <c r="AB1090" s="43"/>
      <c r="AP1090" s="3"/>
      <c r="AQ1090" s="127"/>
      <c r="AR1090" s="127"/>
      <c r="AS1090" s="127"/>
      <c r="AT1090" s="127"/>
      <c r="AU1090" s="127"/>
      <c r="AV1090" s="127"/>
      <c r="AW1090" s="127"/>
      <c r="AX1090" s="127"/>
      <c r="AY1090" s="127"/>
      <c r="AZ1090" s="127"/>
      <c r="BA1090" s="127"/>
      <c r="BB1090" s="127"/>
      <c r="BC1090" s="127"/>
      <c r="BD1090" s="40"/>
      <c r="BE1090" s="40"/>
      <c r="BF1090" s="40"/>
      <c r="BG1090" s="40"/>
      <c r="BH1090" s="40"/>
      <c r="BI1090" s="40"/>
      <c r="BJ1090" s="40"/>
      <c r="BK1090" s="40"/>
      <c r="BL1090" s="40"/>
      <c r="BM1090" s="40"/>
      <c r="BN1090" s="40"/>
      <c r="BO1090" s="40"/>
      <c r="BP1090" s="40"/>
      <c r="BQ1090" s="40"/>
      <c r="BR1090" s="40"/>
      <c r="BS1090" s="40"/>
      <c r="BT1090" s="40"/>
      <c r="BU1090" s="40"/>
      <c r="BV1090" s="40"/>
      <c r="BW1090" s="40"/>
      <c r="BX1090" s="40"/>
      <c r="BY1090" s="40"/>
      <c r="BZ1090" s="40"/>
      <c r="CA1090" s="40"/>
      <c r="CB1090" s="40"/>
      <c r="CC1090" s="40"/>
      <c r="CD1090" s="40"/>
      <c r="CE1090" s="40"/>
      <c r="CF1090" s="3"/>
    </row>
    <row r="1091" spans="1:84" ht="11.25" customHeight="1">
      <c r="A1091" s="2"/>
      <c r="R1091" s="42"/>
      <c r="S1091" s="42"/>
      <c r="W1091" s="42"/>
      <c r="AA1091" s="42"/>
      <c r="AB1091" s="42"/>
      <c r="AP1091" s="3"/>
      <c r="AQ1091" s="154" t="str">
        <f>CONCATENATE($A1045," ",$D1045,","," ",$F1043)</f>
        <v>Group: 17, Men's Singles</v>
      </c>
      <c r="AR1091" s="155"/>
      <c r="AS1091" s="155"/>
      <c r="AT1091" s="155"/>
      <c r="AU1091" s="155"/>
      <c r="AV1091" s="155"/>
      <c r="AW1091" s="155"/>
      <c r="AX1091" s="155"/>
      <c r="AY1091" s="155"/>
      <c r="AZ1091" s="155"/>
      <c r="BA1091" s="155"/>
      <c r="BB1091" s="155"/>
      <c r="BC1091" s="156"/>
      <c r="BD1091" s="163">
        <f>O1066</f>
        <v>6</v>
      </c>
      <c r="BE1091" s="164"/>
      <c r="BF1091" s="183" t="str">
        <f>Q1066</f>
        <v>B</v>
      </c>
      <c r="BG1091" s="185" t="str">
        <f>IF(VLOOKUP($BF1091,$A1047:$C1053,3,FALSE)=0,"",CONCATENATE(VLOOKUP(VLOOKUP($BF1091,$A1047:$C1053,3,FALSE),Players!$C:$G,4,FALSE)," ",VLOOKUP($BF1091,$A1047:$C1053,3,FALSE)," ",IF(ISERROR(VLOOKUP(VLOOKUP($BF1091,$A1047:$C1053,3,FALSE),Players!$C:$G,5,FALSE)),"()",CONCATENATE("(",VLOOKUP(VLOOKUP($BF1091,$A1047:$C1053,3,FALSE),Players!$C:$G,5,FALSE),")"))))</f>
        <v/>
      </c>
      <c r="BH1091" s="186"/>
      <c r="BI1091" s="186"/>
      <c r="BJ1091" s="186"/>
      <c r="BK1091" s="186"/>
      <c r="BL1091" s="186"/>
      <c r="BM1091" s="186"/>
      <c r="BN1091" s="186"/>
      <c r="BO1091" s="186"/>
      <c r="BP1091" s="186"/>
      <c r="BQ1091" s="186"/>
      <c r="BR1091" s="186"/>
      <c r="BS1091" s="186"/>
      <c r="BT1091" s="186"/>
      <c r="BU1091" s="187"/>
      <c r="BV1091" s="170" t="str">
        <f>IF(R1066&lt;&gt;"",R1066,"")</f>
        <v/>
      </c>
      <c r="BW1091" s="171"/>
      <c r="BX1091" s="170" t="str">
        <f>IF(T1066&lt;&gt;"",T1066,"")</f>
        <v/>
      </c>
      <c r="BY1091" s="171"/>
      <c r="BZ1091" s="170" t="str">
        <f>IF(V1066&lt;&gt;"",V1066,"")</f>
        <v/>
      </c>
      <c r="CA1091" s="171"/>
      <c r="CB1091" s="170" t="str">
        <f>IF(X1066&lt;&gt;"",X1066,"")</f>
        <v/>
      </c>
      <c r="CC1091" s="171"/>
      <c r="CD1091" s="170" t="str">
        <f>IF(Z1066&lt;&gt;"",Z1066,"")</f>
        <v/>
      </c>
      <c r="CE1091" s="171"/>
      <c r="CF1091" s="174" t="str">
        <f>IF($CD1091=$CD1093,IF($CB1091=$CB1093,IF($BZ1091&lt;&gt;"",IF($BZ1091&gt;$BZ1093,"W","L"),""),IF($CB1091&gt;$CB1093,"W","L")),IF($CD1091&gt;$CD1093,"W","L"))</f>
        <v/>
      </c>
    </row>
    <row r="1092" spans="1:84" ht="11.25" customHeight="1">
      <c r="R1092" s="42"/>
      <c r="S1092" s="42"/>
      <c r="W1092" s="42"/>
      <c r="X1092" s="43"/>
      <c r="Y1092" s="43"/>
      <c r="Z1092" s="43"/>
      <c r="AA1092" s="43"/>
      <c r="AB1092" s="43"/>
      <c r="AP1092" s="3"/>
      <c r="AQ1092" s="157"/>
      <c r="AR1092" s="158"/>
      <c r="AS1092" s="158"/>
      <c r="AT1092" s="158"/>
      <c r="AU1092" s="158"/>
      <c r="AV1092" s="158"/>
      <c r="AW1092" s="158"/>
      <c r="AX1092" s="158"/>
      <c r="AY1092" s="158"/>
      <c r="AZ1092" s="158"/>
      <c r="BA1092" s="158"/>
      <c r="BB1092" s="158"/>
      <c r="BC1092" s="159"/>
      <c r="BD1092" s="165"/>
      <c r="BE1092" s="166"/>
      <c r="BF1092" s="184"/>
      <c r="BG1092" s="188"/>
      <c r="BH1092" s="189"/>
      <c r="BI1092" s="189"/>
      <c r="BJ1092" s="189"/>
      <c r="BK1092" s="189"/>
      <c r="BL1092" s="189"/>
      <c r="BM1092" s="189"/>
      <c r="BN1092" s="189"/>
      <c r="BO1092" s="189"/>
      <c r="BP1092" s="189"/>
      <c r="BQ1092" s="189"/>
      <c r="BR1092" s="189"/>
      <c r="BS1092" s="189"/>
      <c r="BT1092" s="189"/>
      <c r="BU1092" s="190"/>
      <c r="BV1092" s="172"/>
      <c r="BW1092" s="173"/>
      <c r="BX1092" s="172"/>
      <c r="BY1092" s="173"/>
      <c r="BZ1092" s="172"/>
      <c r="CA1092" s="173"/>
      <c r="CB1092" s="172"/>
      <c r="CC1092" s="173"/>
      <c r="CD1092" s="172"/>
      <c r="CE1092" s="173"/>
      <c r="CF1092" s="174"/>
    </row>
    <row r="1093" spans="1:84" ht="11.25" customHeight="1">
      <c r="A1093" s="2"/>
      <c r="R1093" s="42"/>
      <c r="S1093" s="42"/>
      <c r="W1093" s="42"/>
      <c r="AA1093" s="42"/>
      <c r="AB1093" s="42"/>
      <c r="AP1093" s="3"/>
      <c r="AQ1093" s="157"/>
      <c r="AR1093" s="158"/>
      <c r="AS1093" s="158"/>
      <c r="AT1093" s="158"/>
      <c r="AU1093" s="158"/>
      <c r="AV1093" s="158"/>
      <c r="AW1093" s="158"/>
      <c r="AX1093" s="158"/>
      <c r="AY1093" s="158"/>
      <c r="AZ1093" s="158"/>
      <c r="BA1093" s="158"/>
      <c r="BB1093" s="158"/>
      <c r="BC1093" s="159"/>
      <c r="BD1093" s="165"/>
      <c r="BE1093" s="166"/>
      <c r="BF1093" s="175" t="str">
        <f>Q1068</f>
        <v>C</v>
      </c>
      <c r="BG1093" s="177" t="str">
        <f>IF(VLOOKUP($BF1093,$A1047:$C1053,3,FALSE)=0,"",CONCATENATE(VLOOKUP(VLOOKUP($BF1093,$A1047:$C1053,3,FALSE),Players!$C:$G,4,FALSE)," ",VLOOKUP($BF1093,$A1047:$C1053,3,FALSE)," ",IF(ISERROR(VLOOKUP(VLOOKUP($BF1093,$A1047:$C1053,3,FALSE),Players!$C:$G,5,FALSE)),"()",CONCATENATE("(",VLOOKUP(VLOOKUP($BF1093,$A1047:$C1053,3,FALSE),Players!$C:$G,5,FALSE),")"))))</f>
        <v/>
      </c>
      <c r="BH1093" s="178"/>
      <c r="BI1093" s="178"/>
      <c r="BJ1093" s="178"/>
      <c r="BK1093" s="178"/>
      <c r="BL1093" s="178"/>
      <c r="BM1093" s="178"/>
      <c r="BN1093" s="178"/>
      <c r="BO1093" s="178"/>
      <c r="BP1093" s="178"/>
      <c r="BQ1093" s="178"/>
      <c r="BR1093" s="178"/>
      <c r="BS1093" s="178"/>
      <c r="BT1093" s="178"/>
      <c r="BU1093" s="179"/>
      <c r="BV1093" s="150" t="str">
        <f>IF(R1068&lt;&gt;"",R1068,"")</f>
        <v/>
      </c>
      <c r="BW1093" s="151"/>
      <c r="BX1093" s="150" t="str">
        <f>IF(T1068&lt;&gt;"",T1068,"")</f>
        <v/>
      </c>
      <c r="BY1093" s="151"/>
      <c r="BZ1093" s="150" t="str">
        <f>IF(V1068&lt;&gt;"",V1068,"")</f>
        <v/>
      </c>
      <c r="CA1093" s="151"/>
      <c r="CB1093" s="150" t="str">
        <f>IF(X1068&lt;&gt;"",X1068,"")</f>
        <v/>
      </c>
      <c r="CC1093" s="151"/>
      <c r="CD1093" s="150" t="str">
        <f>IF(Z1068&lt;&gt;"",Z1068,"")</f>
        <v/>
      </c>
      <c r="CE1093" s="151"/>
      <c r="CF1093" s="174" t="str">
        <f>IF($CF1091&lt;&gt;"",IF(CF1091="W","L","W"),"")</f>
        <v/>
      </c>
    </row>
    <row r="1094" spans="1:84" ht="11.25" customHeight="1" thickBot="1">
      <c r="A1094" s="2"/>
      <c r="R1094" s="42"/>
      <c r="S1094" s="42"/>
      <c r="W1094" s="42"/>
      <c r="X1094" s="43"/>
      <c r="Y1094" s="43"/>
      <c r="Z1094" s="43"/>
      <c r="AA1094" s="43"/>
      <c r="AB1094" s="43"/>
      <c r="AP1094" s="3"/>
      <c r="AQ1094" s="160"/>
      <c r="AR1094" s="161"/>
      <c r="AS1094" s="161"/>
      <c r="AT1094" s="161"/>
      <c r="AU1094" s="161"/>
      <c r="AV1094" s="161"/>
      <c r="AW1094" s="161"/>
      <c r="AX1094" s="161"/>
      <c r="AY1094" s="161"/>
      <c r="AZ1094" s="161"/>
      <c r="BA1094" s="161"/>
      <c r="BB1094" s="161"/>
      <c r="BC1094" s="162"/>
      <c r="BD1094" s="167"/>
      <c r="BE1094" s="168"/>
      <c r="BF1094" s="176"/>
      <c r="BG1094" s="180"/>
      <c r="BH1094" s="181"/>
      <c r="BI1094" s="181"/>
      <c r="BJ1094" s="181"/>
      <c r="BK1094" s="181"/>
      <c r="BL1094" s="181"/>
      <c r="BM1094" s="181"/>
      <c r="BN1094" s="181"/>
      <c r="BO1094" s="181"/>
      <c r="BP1094" s="181"/>
      <c r="BQ1094" s="181"/>
      <c r="BR1094" s="181"/>
      <c r="BS1094" s="181"/>
      <c r="BT1094" s="181"/>
      <c r="BU1094" s="182"/>
      <c r="BV1094" s="152"/>
      <c r="BW1094" s="153"/>
      <c r="BX1094" s="152"/>
      <c r="BY1094" s="153"/>
      <c r="BZ1094" s="152"/>
      <c r="CA1094" s="153"/>
      <c r="CB1094" s="152"/>
      <c r="CC1094" s="153"/>
      <c r="CD1094" s="152"/>
      <c r="CE1094" s="153"/>
      <c r="CF1094" s="174"/>
    </row>
    <row r="1095" spans="1:84" ht="11.25" customHeight="1">
      <c r="A1095" s="2"/>
      <c r="R1095" s="42"/>
      <c r="S1095" s="42"/>
      <c r="W1095" s="42"/>
      <c r="AA1095" s="42"/>
      <c r="AB1095" s="42"/>
      <c r="AP1095" s="3"/>
      <c r="AQ1095" s="126"/>
      <c r="AR1095" s="126"/>
      <c r="AS1095" s="126"/>
      <c r="AT1095" s="126"/>
      <c r="AU1095" s="126"/>
      <c r="AV1095" s="126"/>
      <c r="AW1095" s="126"/>
      <c r="AX1095" s="126"/>
      <c r="AY1095" s="126"/>
      <c r="AZ1095" s="126"/>
      <c r="BA1095" s="126"/>
      <c r="BB1095" s="126"/>
      <c r="BC1095" s="126"/>
      <c r="BV1095" s="169" t="str">
        <f>IF(CF1091&lt;&gt;"",IF(AND(AND(BV1091&gt;-1,BV1093&gt;-1),OR(BV1091&gt;10,BV1093&gt;10),ABS(BV1091-BV1093)&gt;1,IF(OR(BV1091&gt;11,BV1093&gt;11),ABS(BV1091-BV1093)=2,TRUE),BV1091=INT(BV1091),BV1093=INT(BV1093)),"","Error"),"")</f>
        <v/>
      </c>
      <c r="BW1095" s="169"/>
      <c r="BX1095" s="169" t="str">
        <f>IF(CF1091&lt;&gt;"",IF(AND(AND(BX1091&gt;-1,BX1093&gt;-1),OR(BX1091&gt;10,BX1093&gt;10),ABS(BX1091-BX1093)&gt;1,IF(OR(BX1091&gt;11,BX1093&gt;11),ABS(BX1091-BX1093)=2,TRUE),BX1091=INT(BX1091),BX1093=INT(BX1093)),"","Error"),"")</f>
        <v/>
      </c>
      <c r="BY1095" s="169"/>
      <c r="BZ1095" s="169" t="str">
        <f>IF(CF1091&lt;&gt;"",IF(AND(AND(BZ1091&gt;-1,BZ1093&gt;-1),OR(BZ1091&gt;10,BZ1093&gt;10),ABS(BZ1091-BZ1093)&gt;1,IF(OR(BZ1091&gt;11,BZ1093&gt;11),ABS(BZ1091-BZ1093)=2,TRUE),BZ1091=INT(BZ1091),BZ1093=INT(BZ1093)),"","Error"),"")</f>
        <v/>
      </c>
      <c r="CA1095" s="169"/>
      <c r="CB1095" s="169" t="str">
        <f>IF(AND(CF1091&lt;&gt;"",CB1091&lt;&gt;""),IF(AND(AND(CB1091&gt;-1,CB1093&gt;-1),OR(CB1091&gt;10,CB1093&gt;10),ABS(CB1091-CB1093)&gt;1,IF(OR(CB1091&gt;11,CB1093&gt;11),ABS(CB1091-CB1093)=2,TRUE),CB1091=INT(CB1091),CB1093=INT(CB1093)),"","Error"),"")</f>
        <v/>
      </c>
      <c r="CC1095" s="169"/>
      <c r="CD1095" s="169" t="str">
        <f>IF(AND(CF1091&lt;&gt;"",CD1091&lt;&gt;""),IF(AND(AND(CD1091&gt;-1,CD1093&gt;-1),OR(CD1091&gt;10,CD1093&gt;10),ABS(CD1091-CD1093)&gt;1,IF(OR(CD1091&gt;11,CD1093&gt;11),ABS(CD1091-CD1093)=2,TRUE),CD1091=INT(CD1091),CD1093=INT(CD1093)),"","Error"),"")</f>
        <v/>
      </c>
      <c r="CE1095" s="169"/>
      <c r="CF1095" s="3"/>
    </row>
    <row r="1096" spans="1:84" ht="11.25" customHeight="1">
      <c r="AB1096" s="43"/>
      <c r="AP1096" s="3"/>
      <c r="AQ1096" s="126"/>
      <c r="AR1096" s="126"/>
      <c r="AS1096" s="126"/>
      <c r="AT1096" s="126"/>
      <c r="AU1096" s="126"/>
      <c r="AV1096" s="126"/>
      <c r="AW1096" s="126"/>
      <c r="AX1096" s="126"/>
      <c r="AY1096" s="126"/>
      <c r="AZ1096" s="126"/>
      <c r="BA1096" s="126"/>
      <c r="BB1096" s="126"/>
      <c r="BC1096" s="126"/>
      <c r="CF1096" s="3"/>
    </row>
    <row r="1097" spans="1:84" ht="11.25" customHeight="1">
      <c r="AB1097" s="42"/>
      <c r="AP1097" s="3"/>
      <c r="AQ1097" s="127"/>
      <c r="AR1097" s="127"/>
      <c r="AS1097" s="127"/>
      <c r="AT1097" s="127"/>
      <c r="AU1097" s="127"/>
      <c r="AV1097" s="127"/>
      <c r="AW1097" s="127"/>
      <c r="AX1097" s="127"/>
      <c r="AY1097" s="127"/>
      <c r="AZ1097" s="127"/>
      <c r="BA1097" s="127"/>
      <c r="BB1097" s="127"/>
      <c r="BC1097" s="127"/>
      <c r="BD1097" s="40"/>
      <c r="BE1097" s="40"/>
      <c r="BF1097" s="40"/>
      <c r="BG1097" s="40"/>
      <c r="BH1097" s="40"/>
      <c r="BI1097" s="40"/>
      <c r="BJ1097" s="40"/>
      <c r="BK1097" s="40"/>
      <c r="BL1097" s="40"/>
      <c r="BM1097" s="40"/>
      <c r="BN1097" s="40"/>
      <c r="BO1097" s="40"/>
      <c r="BP1097" s="40"/>
      <c r="BQ1097" s="40"/>
      <c r="BR1097" s="40"/>
      <c r="BS1097" s="40"/>
      <c r="BT1097" s="40"/>
      <c r="BU1097" s="40"/>
      <c r="BV1097" s="40"/>
      <c r="BW1097" s="40"/>
      <c r="BX1097" s="40"/>
      <c r="BY1097" s="40"/>
      <c r="BZ1097" s="40"/>
      <c r="CA1097" s="40"/>
      <c r="CB1097" s="40"/>
      <c r="CC1097" s="40"/>
      <c r="CD1097" s="40"/>
      <c r="CE1097" s="40"/>
      <c r="CF1097" s="3"/>
    </row>
    <row r="1098" spans="1:84" ht="11.25" customHeight="1">
      <c r="AB1098" s="43"/>
      <c r="AP1098" s="3"/>
      <c r="AQ1098" s="128"/>
      <c r="AR1098" s="128"/>
      <c r="AS1098" s="128"/>
      <c r="AT1098" s="128"/>
      <c r="AU1098" s="128"/>
      <c r="AV1098" s="128"/>
      <c r="AW1098" s="128"/>
      <c r="AX1098" s="128"/>
      <c r="AY1098" s="128"/>
      <c r="AZ1098" s="128"/>
      <c r="BA1098" s="128"/>
      <c r="BB1098" s="128"/>
      <c r="BC1098" s="128"/>
      <c r="BD1098" s="41"/>
      <c r="BE1098" s="41"/>
      <c r="BF1098" s="41"/>
      <c r="BG1098" s="41"/>
      <c r="BH1098" s="41"/>
      <c r="BI1098" s="41"/>
      <c r="BJ1098" s="41"/>
      <c r="BK1098" s="41"/>
      <c r="BL1098" s="41"/>
      <c r="BM1098" s="41"/>
      <c r="BN1098" s="41"/>
      <c r="BO1098" s="41"/>
      <c r="BP1098" s="41"/>
      <c r="BQ1098" s="41"/>
      <c r="BR1098" s="41"/>
      <c r="BS1098" s="41"/>
      <c r="BT1098" s="41"/>
      <c r="BU1098" s="41"/>
      <c r="BV1098" s="41"/>
      <c r="BW1098" s="41"/>
      <c r="BX1098" s="41"/>
      <c r="BY1098" s="41"/>
      <c r="BZ1098" s="41"/>
      <c r="CA1098" s="41"/>
      <c r="CB1098" s="41"/>
      <c r="CC1098" s="41"/>
      <c r="CD1098" s="41"/>
      <c r="CE1098" s="41"/>
      <c r="CF1098" s="3"/>
    </row>
    <row r="1099" spans="1:84" ht="11.25" customHeight="1">
      <c r="AB1099" s="42"/>
      <c r="AP1099" s="3"/>
      <c r="AQ1099" s="126"/>
      <c r="AR1099" s="126"/>
      <c r="AS1099" s="126"/>
      <c r="AT1099" s="126"/>
      <c r="AU1099" s="126"/>
      <c r="AV1099" s="126"/>
      <c r="AW1099" s="126"/>
      <c r="AX1099" s="126"/>
      <c r="AY1099" s="126"/>
      <c r="AZ1099" s="126"/>
      <c r="BA1099" s="126"/>
      <c r="BB1099" s="126"/>
      <c r="BC1099" s="126"/>
      <c r="CF1099" s="3"/>
    </row>
    <row r="1100" spans="1:84" ht="11.25" customHeight="1">
      <c r="AB1100" s="43"/>
      <c r="AP1100" s="3"/>
      <c r="AQ1100" s="126"/>
      <c r="AR1100" s="126"/>
      <c r="AS1100" s="126"/>
      <c r="AT1100" s="126"/>
      <c r="AU1100" s="126"/>
      <c r="AV1100" s="126"/>
      <c r="AW1100" s="126"/>
      <c r="AX1100" s="126"/>
      <c r="AY1100" s="126"/>
      <c r="AZ1100" s="126"/>
      <c r="BA1100" s="126"/>
      <c r="BB1100" s="126"/>
      <c r="BC1100" s="126"/>
      <c r="CF1100" s="3"/>
    </row>
    <row r="1101" spans="1:84" ht="11.25" customHeight="1">
      <c r="AB1101" s="42"/>
      <c r="AP1101" s="3"/>
      <c r="AQ1101" s="126"/>
      <c r="AR1101" s="126"/>
      <c r="AS1101" s="126"/>
      <c r="AT1101" s="126"/>
      <c r="AU1101" s="126"/>
      <c r="AV1101" s="126"/>
      <c r="AW1101" s="126"/>
      <c r="AX1101" s="126"/>
      <c r="AY1101" s="126"/>
      <c r="AZ1101" s="126"/>
      <c r="BA1101" s="126"/>
      <c r="BB1101" s="126"/>
      <c r="BC1101" s="126"/>
      <c r="CF1101" s="3"/>
    </row>
    <row r="1102" spans="1:84" ht="11.25" customHeight="1">
      <c r="AB1102" s="43"/>
      <c r="AC1102" s="43"/>
      <c r="AD1102" s="43"/>
      <c r="AE1102" s="43"/>
      <c r="AF1102" s="43"/>
      <c r="AG1102" s="43"/>
      <c r="AH1102" s="43"/>
      <c r="AI1102" s="43"/>
      <c r="AJ1102" s="43"/>
      <c r="AK1102" s="43"/>
      <c r="AL1102" s="43"/>
      <c r="AM1102" s="43"/>
      <c r="AN1102" s="3"/>
      <c r="AO1102" s="3"/>
      <c r="AP1102" s="3"/>
      <c r="AQ1102" s="126"/>
      <c r="AR1102" s="126"/>
      <c r="AS1102" s="126"/>
      <c r="AT1102" s="126"/>
      <c r="AU1102" s="126"/>
      <c r="AV1102" s="126"/>
      <c r="AW1102" s="126"/>
      <c r="AX1102" s="126"/>
      <c r="AY1102" s="126"/>
      <c r="AZ1102" s="126"/>
      <c r="BA1102" s="126"/>
      <c r="BB1102" s="126"/>
      <c r="BC1102" s="126"/>
      <c r="CF1102" s="3"/>
    </row>
    <row r="1103" spans="1:84" ht="11.25" customHeight="1">
      <c r="AB1103" s="42"/>
      <c r="AI1103" s="42"/>
      <c r="AJ1103" s="42"/>
      <c r="AN1103" s="3"/>
      <c r="AO1103" s="3"/>
      <c r="AP1103" s="3"/>
      <c r="AQ1103" s="126"/>
      <c r="AR1103" s="126"/>
      <c r="AS1103" s="126"/>
      <c r="AT1103" s="126"/>
      <c r="AU1103" s="126"/>
      <c r="AV1103" s="126"/>
      <c r="AW1103" s="126"/>
      <c r="AX1103" s="126"/>
      <c r="AY1103" s="126"/>
      <c r="AZ1103" s="126"/>
      <c r="BA1103" s="126"/>
      <c r="BB1103" s="126"/>
      <c r="BC1103" s="126"/>
      <c r="CF1103" s="3"/>
    </row>
    <row r="1104" spans="1:84" ht="11.25" customHeight="1">
      <c r="AB1104" s="43"/>
      <c r="AC1104" s="43"/>
      <c r="AD1104" s="43"/>
      <c r="AE1104" s="43"/>
      <c r="AF1104" s="43"/>
      <c r="AG1104" s="43"/>
      <c r="AH1104" s="43"/>
      <c r="AI1104" s="43"/>
      <c r="AJ1104" s="43"/>
      <c r="AK1104" s="43"/>
      <c r="AL1104" s="43"/>
      <c r="AM1104" s="43"/>
      <c r="AN1104" s="3"/>
      <c r="AO1104" s="3"/>
      <c r="AP1104" s="3"/>
      <c r="AQ1104" s="126"/>
      <c r="AR1104" s="126"/>
      <c r="AS1104" s="126"/>
      <c r="AT1104" s="126"/>
      <c r="AU1104" s="126"/>
      <c r="AV1104" s="126"/>
      <c r="AW1104" s="126"/>
      <c r="AX1104" s="126"/>
      <c r="AY1104" s="126"/>
      <c r="AZ1104" s="126"/>
      <c r="BA1104" s="126"/>
      <c r="BB1104" s="126"/>
      <c r="BC1104" s="126"/>
      <c r="CF1104" s="3"/>
    </row>
    <row r="1105" spans="1:84" ht="11.25" customHeight="1" thickBot="1">
      <c r="AB1105" s="42"/>
      <c r="AI1105" s="42"/>
      <c r="AJ1105" s="42"/>
      <c r="AN1105" s="3"/>
      <c r="AO1105" s="3"/>
      <c r="AP1105" s="3"/>
      <c r="AQ1105" s="126"/>
      <c r="AR1105" s="126"/>
      <c r="AS1105" s="126"/>
      <c r="AT1105" s="126"/>
      <c r="AU1105" s="126"/>
      <c r="AV1105" s="126"/>
      <c r="AW1105" s="126"/>
      <c r="AX1105" s="126"/>
      <c r="AY1105" s="126"/>
      <c r="AZ1105" s="126"/>
      <c r="BA1105" s="126"/>
      <c r="BB1105" s="126"/>
      <c r="BC1105" s="126"/>
      <c r="CF1105" s="3"/>
    </row>
    <row r="1106" spans="1:84" ht="11.25" customHeight="1">
      <c r="A1106" s="259" t="s">
        <v>9</v>
      </c>
      <c r="B1106" s="260"/>
      <c r="C1106" s="260"/>
      <c r="D1106" s="260"/>
      <c r="E1106" s="260"/>
      <c r="F1106" s="300" t="str">
        <f>Players!$C$1</f>
        <v>Enter Division Name</v>
      </c>
      <c r="G1106" s="301"/>
      <c r="H1106" s="301"/>
      <c r="I1106" s="301"/>
      <c r="J1106" s="301"/>
      <c r="K1106" s="301"/>
      <c r="L1106" s="301"/>
      <c r="M1106" s="301"/>
      <c r="N1106" s="301"/>
      <c r="O1106" s="301"/>
      <c r="P1106" s="301"/>
      <c r="Q1106" s="301"/>
      <c r="R1106" s="301"/>
      <c r="S1106" s="301"/>
      <c r="T1106" s="301"/>
      <c r="U1106" s="301"/>
      <c r="V1106" s="301"/>
      <c r="W1106" s="301"/>
      <c r="X1106" s="301"/>
      <c r="Y1106" s="301"/>
      <c r="Z1106" s="301"/>
      <c r="AA1106" s="301"/>
      <c r="AB1106" s="301"/>
      <c r="AC1106" s="301"/>
      <c r="AD1106" s="301"/>
      <c r="AE1106" s="301"/>
      <c r="AF1106" s="301"/>
      <c r="AG1106" s="301"/>
      <c r="AH1106" s="302" t="s">
        <v>10</v>
      </c>
      <c r="AI1106" s="303"/>
      <c r="AJ1106" s="303"/>
      <c r="AK1106" s="306" t="str">
        <f>Players!$G$1</f>
        <v>Enter Date</v>
      </c>
      <c r="AL1106" s="307"/>
      <c r="AM1106" s="307"/>
      <c r="AN1106" s="307"/>
      <c r="AO1106" s="308"/>
      <c r="AQ1106" s="154" t="str">
        <f>CONCATENATE($A1110," ",$D1110,","," ",$F1108)</f>
        <v>Group: 18, Men's Singles</v>
      </c>
      <c r="AR1106" s="155"/>
      <c r="AS1106" s="155"/>
      <c r="AT1106" s="155"/>
      <c r="AU1106" s="155"/>
      <c r="AV1106" s="155"/>
      <c r="AW1106" s="155"/>
      <c r="AX1106" s="155"/>
      <c r="AY1106" s="155"/>
      <c r="AZ1106" s="155"/>
      <c r="BA1106" s="155"/>
      <c r="BB1106" s="155"/>
      <c r="BC1106" s="156"/>
      <c r="BD1106" s="163">
        <f>A1123</f>
        <v>1</v>
      </c>
      <c r="BE1106" s="164"/>
      <c r="BF1106" s="183" t="str">
        <f>C1123</f>
        <v>A</v>
      </c>
      <c r="BG1106" s="185" t="str">
        <f>IF(VLOOKUP($BF1106,$A1112:$C1118,3,FALSE)=0,"",CONCATENATE(VLOOKUP(VLOOKUP($BF1106,$A1112:$C1118,3,FALSE),Players!$C:$G,4,FALSE)," ",VLOOKUP($BF1106,$A1112:$C1118,3,FALSE)," ",IF(ISERROR(VLOOKUP(VLOOKUP($BF1106,$A1112:$C1118,3,FALSE),Players!$C:$G,5,FALSE)),"()",CONCATENATE("(",VLOOKUP(VLOOKUP($BF1106,$A1112:$C1118,3,FALSE),Players!$C:$G,5,FALSE),")"))))</f>
        <v/>
      </c>
      <c r="BH1106" s="186"/>
      <c r="BI1106" s="186"/>
      <c r="BJ1106" s="186"/>
      <c r="BK1106" s="186"/>
      <c r="BL1106" s="186"/>
      <c r="BM1106" s="186"/>
      <c r="BN1106" s="186"/>
      <c r="BO1106" s="186"/>
      <c r="BP1106" s="186"/>
      <c r="BQ1106" s="186"/>
      <c r="BR1106" s="186"/>
      <c r="BS1106" s="186"/>
      <c r="BT1106" s="186"/>
      <c r="BU1106" s="187"/>
      <c r="BV1106" s="170" t="str">
        <f>IF(D1123&lt;&gt;"",D1123,"")</f>
        <v/>
      </c>
      <c r="BW1106" s="171"/>
      <c r="BX1106" s="170" t="str">
        <f>IF(F1123&lt;&gt;"",F1123,"")</f>
        <v/>
      </c>
      <c r="BY1106" s="171"/>
      <c r="BZ1106" s="170" t="str">
        <f>IF(H1123&lt;&gt;"",H1123,"")</f>
        <v/>
      </c>
      <c r="CA1106" s="171"/>
      <c r="CB1106" s="170" t="str">
        <f>IF(J1123&lt;&gt;"",J1123,"")</f>
        <v/>
      </c>
      <c r="CC1106" s="171"/>
      <c r="CD1106" s="170" t="str">
        <f>IF(L1123&lt;&gt;"",L1123,"")</f>
        <v/>
      </c>
      <c r="CE1106" s="171"/>
      <c r="CF1106" s="174" t="str">
        <f>IF($CD1106=$CD1108,IF($CB1106=$CB1108,IF($BZ1106&lt;&gt;"",IF($BZ1106&gt;$BZ1108,"W","L"),""),IF($CB1106&gt;$CB1108,"W","L")),IF($CD1106&gt;$CD1108,"W","L"))</f>
        <v/>
      </c>
    </row>
    <row r="1107" spans="1:84" ht="11.25" customHeight="1">
      <c r="A1107" s="261"/>
      <c r="B1107" s="262"/>
      <c r="C1107" s="262"/>
      <c r="D1107" s="262"/>
      <c r="E1107" s="262"/>
      <c r="F1107" s="282"/>
      <c r="G1107" s="282"/>
      <c r="H1107" s="282"/>
      <c r="I1107" s="282"/>
      <c r="J1107" s="282"/>
      <c r="K1107" s="282"/>
      <c r="L1107" s="282"/>
      <c r="M1107" s="282"/>
      <c r="N1107" s="282"/>
      <c r="O1107" s="282"/>
      <c r="P1107" s="282"/>
      <c r="Q1107" s="282"/>
      <c r="R1107" s="282"/>
      <c r="S1107" s="282"/>
      <c r="T1107" s="282"/>
      <c r="U1107" s="282"/>
      <c r="V1107" s="282"/>
      <c r="W1107" s="282"/>
      <c r="X1107" s="282"/>
      <c r="Y1107" s="282"/>
      <c r="Z1107" s="282"/>
      <c r="AA1107" s="282"/>
      <c r="AB1107" s="282"/>
      <c r="AC1107" s="282"/>
      <c r="AD1107" s="282"/>
      <c r="AE1107" s="282"/>
      <c r="AF1107" s="282"/>
      <c r="AG1107" s="282"/>
      <c r="AH1107" s="304"/>
      <c r="AI1107" s="305"/>
      <c r="AJ1107" s="305"/>
      <c r="AK1107" s="309"/>
      <c r="AL1107" s="309"/>
      <c r="AM1107" s="309"/>
      <c r="AN1107" s="309"/>
      <c r="AO1107" s="310"/>
      <c r="AQ1107" s="157"/>
      <c r="AR1107" s="158"/>
      <c r="AS1107" s="158"/>
      <c r="AT1107" s="158"/>
      <c r="AU1107" s="158"/>
      <c r="AV1107" s="158"/>
      <c r="AW1107" s="158"/>
      <c r="AX1107" s="158"/>
      <c r="AY1107" s="158"/>
      <c r="AZ1107" s="158"/>
      <c r="BA1107" s="158"/>
      <c r="BB1107" s="158"/>
      <c r="BC1107" s="159"/>
      <c r="BD1107" s="165"/>
      <c r="BE1107" s="166"/>
      <c r="BF1107" s="184"/>
      <c r="BG1107" s="188"/>
      <c r="BH1107" s="189"/>
      <c r="BI1107" s="189"/>
      <c r="BJ1107" s="189"/>
      <c r="BK1107" s="189"/>
      <c r="BL1107" s="189"/>
      <c r="BM1107" s="189"/>
      <c r="BN1107" s="189"/>
      <c r="BO1107" s="189"/>
      <c r="BP1107" s="189"/>
      <c r="BQ1107" s="189"/>
      <c r="BR1107" s="189"/>
      <c r="BS1107" s="189"/>
      <c r="BT1107" s="189"/>
      <c r="BU1107" s="190"/>
      <c r="BV1107" s="172"/>
      <c r="BW1107" s="173"/>
      <c r="BX1107" s="172"/>
      <c r="BY1107" s="173"/>
      <c r="BZ1107" s="172"/>
      <c r="CA1107" s="173"/>
      <c r="CB1107" s="172"/>
      <c r="CC1107" s="173"/>
      <c r="CD1107" s="172"/>
      <c r="CE1107" s="173"/>
      <c r="CF1107" s="174"/>
    </row>
    <row r="1108" spans="1:84" ht="11.25" customHeight="1">
      <c r="A1108" s="266" t="s">
        <v>11</v>
      </c>
      <c r="B1108" s="267"/>
      <c r="C1108" s="267"/>
      <c r="D1108" s="277" t="s">
        <v>12</v>
      </c>
      <c r="E1108" s="278"/>
      <c r="F1108" s="280" t="str">
        <f>Players!$A$3</f>
        <v>Men's Singles</v>
      </c>
      <c r="G1108" s="281"/>
      <c r="H1108" s="281"/>
      <c r="I1108" s="281"/>
      <c r="J1108" s="281"/>
      <c r="K1108" s="281"/>
      <c r="L1108" s="281"/>
      <c r="M1108" s="281"/>
      <c r="N1108" s="281"/>
      <c r="O1108" s="281"/>
      <c r="P1108" s="281"/>
      <c r="Q1108" s="281"/>
      <c r="R1108" s="281"/>
      <c r="S1108" s="281"/>
      <c r="T1108" s="281"/>
      <c r="U1108" s="281"/>
      <c r="V1108" s="281"/>
      <c r="W1108" s="281"/>
      <c r="X1108" s="281"/>
      <c r="Y1108" s="281"/>
      <c r="Z1108" s="281"/>
      <c r="AA1108" s="281"/>
      <c r="AB1108" s="281"/>
      <c r="AC1108" s="281"/>
      <c r="AD1108" s="281"/>
      <c r="AE1108" s="281"/>
      <c r="AF1108" s="281"/>
      <c r="AG1108" s="281"/>
      <c r="AH1108" s="302" t="s">
        <v>13</v>
      </c>
      <c r="AI1108" s="303"/>
      <c r="AJ1108" s="303"/>
      <c r="AK1108" s="311" t="s">
        <v>39</v>
      </c>
      <c r="AL1108" s="311"/>
      <c r="AM1108" s="311"/>
      <c r="AN1108" s="311"/>
      <c r="AO1108" s="312"/>
      <c r="AQ1108" s="157"/>
      <c r="AR1108" s="158"/>
      <c r="AS1108" s="158"/>
      <c r="AT1108" s="158"/>
      <c r="AU1108" s="158"/>
      <c r="AV1108" s="158"/>
      <c r="AW1108" s="158"/>
      <c r="AX1108" s="158"/>
      <c r="AY1108" s="158"/>
      <c r="AZ1108" s="158"/>
      <c r="BA1108" s="158"/>
      <c r="BB1108" s="158"/>
      <c r="BC1108" s="159"/>
      <c r="BD1108" s="165"/>
      <c r="BE1108" s="166"/>
      <c r="BF1108" s="175" t="str">
        <f>C1125</f>
        <v>C</v>
      </c>
      <c r="BG1108" s="177" t="str">
        <f>IF(VLOOKUP($BF1108,$A1112:$C1118,3,FALSE)=0,"",CONCATENATE(VLOOKUP(VLOOKUP($BF1108,$A1112:$C1118,3,FALSE),Players!$C:$G,4,FALSE)," ",VLOOKUP($BF1108,$A1112:$C1118,3,FALSE)," ",IF(ISERROR(VLOOKUP(VLOOKUP($BF1108,$A1112:$C1118,3,FALSE),Players!$C:$G,5,FALSE)),"()",CONCATENATE("(",VLOOKUP(VLOOKUP($BF1108,$A1112:$C1118,3,FALSE),Players!$C:$G,5,FALSE),")"))))</f>
        <v/>
      </c>
      <c r="BH1108" s="178"/>
      <c r="BI1108" s="178"/>
      <c r="BJ1108" s="178"/>
      <c r="BK1108" s="178"/>
      <c r="BL1108" s="178"/>
      <c r="BM1108" s="178"/>
      <c r="BN1108" s="178"/>
      <c r="BO1108" s="178"/>
      <c r="BP1108" s="178"/>
      <c r="BQ1108" s="178"/>
      <c r="BR1108" s="178"/>
      <c r="BS1108" s="178"/>
      <c r="BT1108" s="178"/>
      <c r="BU1108" s="179"/>
      <c r="BV1108" s="150" t="str">
        <f>IF(D1125&lt;&gt;"",D1125,"")</f>
        <v/>
      </c>
      <c r="BW1108" s="151"/>
      <c r="BX1108" s="150" t="str">
        <f>IF(F1125&lt;&gt;"",F1125,"")</f>
        <v/>
      </c>
      <c r="BY1108" s="151"/>
      <c r="BZ1108" s="150" t="str">
        <f>IF(H1125&lt;&gt;"",H1125,"")</f>
        <v/>
      </c>
      <c r="CA1108" s="151"/>
      <c r="CB1108" s="150" t="str">
        <f>IF(J1125&lt;&gt;"",J1125,"")</f>
        <v/>
      </c>
      <c r="CC1108" s="151"/>
      <c r="CD1108" s="150" t="str">
        <f>IF(L1125&lt;&gt;"",L1125,"")</f>
        <v/>
      </c>
      <c r="CE1108" s="151"/>
      <c r="CF1108" s="174" t="str">
        <f>IF($CF1106&lt;&gt;"",IF(CF1106="W","L","W"),"")</f>
        <v/>
      </c>
    </row>
    <row r="1109" spans="1:84" ht="11.25" customHeight="1" thickBot="1">
      <c r="A1109" s="275"/>
      <c r="B1109" s="276"/>
      <c r="C1109" s="276"/>
      <c r="D1109" s="279"/>
      <c r="E1109" s="279"/>
      <c r="F1109" s="282"/>
      <c r="G1109" s="282"/>
      <c r="H1109" s="282"/>
      <c r="I1109" s="282"/>
      <c r="J1109" s="282"/>
      <c r="K1109" s="282"/>
      <c r="L1109" s="282"/>
      <c r="M1109" s="282"/>
      <c r="N1109" s="282"/>
      <c r="O1109" s="282"/>
      <c r="P1109" s="282"/>
      <c r="Q1109" s="282"/>
      <c r="R1109" s="282"/>
      <c r="S1109" s="282"/>
      <c r="T1109" s="282"/>
      <c r="U1109" s="282"/>
      <c r="V1109" s="282"/>
      <c r="W1109" s="282"/>
      <c r="X1109" s="282"/>
      <c r="Y1109" s="282"/>
      <c r="Z1109" s="282"/>
      <c r="AA1109" s="282"/>
      <c r="AB1109" s="282"/>
      <c r="AC1109" s="282"/>
      <c r="AD1109" s="282"/>
      <c r="AE1109" s="282"/>
      <c r="AF1109" s="282"/>
      <c r="AG1109" s="282"/>
      <c r="AH1109" s="304"/>
      <c r="AI1109" s="305"/>
      <c r="AJ1109" s="305"/>
      <c r="AK1109" s="313"/>
      <c r="AL1109" s="313"/>
      <c r="AM1109" s="313"/>
      <c r="AN1109" s="313"/>
      <c r="AO1109" s="314"/>
      <c r="AQ1109" s="160"/>
      <c r="AR1109" s="161"/>
      <c r="AS1109" s="161"/>
      <c r="AT1109" s="161"/>
      <c r="AU1109" s="161"/>
      <c r="AV1109" s="161"/>
      <c r="AW1109" s="161"/>
      <c r="AX1109" s="161"/>
      <c r="AY1109" s="161"/>
      <c r="AZ1109" s="161"/>
      <c r="BA1109" s="161"/>
      <c r="BB1109" s="161"/>
      <c r="BC1109" s="162"/>
      <c r="BD1109" s="167"/>
      <c r="BE1109" s="168"/>
      <c r="BF1109" s="176"/>
      <c r="BG1109" s="180"/>
      <c r="BH1109" s="181"/>
      <c r="BI1109" s="181"/>
      <c r="BJ1109" s="181"/>
      <c r="BK1109" s="181"/>
      <c r="BL1109" s="181"/>
      <c r="BM1109" s="181"/>
      <c r="BN1109" s="181"/>
      <c r="BO1109" s="181"/>
      <c r="BP1109" s="181"/>
      <c r="BQ1109" s="181"/>
      <c r="BR1109" s="181"/>
      <c r="BS1109" s="181"/>
      <c r="BT1109" s="181"/>
      <c r="BU1109" s="182"/>
      <c r="BV1109" s="152"/>
      <c r="BW1109" s="153"/>
      <c r="BX1109" s="152"/>
      <c r="BY1109" s="153"/>
      <c r="BZ1109" s="152"/>
      <c r="CA1109" s="153"/>
      <c r="CB1109" s="152"/>
      <c r="CC1109" s="153"/>
      <c r="CD1109" s="152"/>
      <c r="CE1109" s="153"/>
      <c r="CF1109" s="174"/>
    </row>
    <row r="1110" spans="1:84" ht="11.25" customHeight="1">
      <c r="A1110" s="259" t="s">
        <v>15</v>
      </c>
      <c r="B1110" s="260"/>
      <c r="C1110" s="260"/>
      <c r="D1110" s="264">
        <v>18</v>
      </c>
      <c r="E1110" s="264"/>
      <c r="F1110" s="266" t="s">
        <v>16</v>
      </c>
      <c r="G1110" s="267"/>
      <c r="H1110" s="267"/>
      <c r="I1110" s="283"/>
      <c r="J1110" s="284"/>
      <c r="K1110" s="285"/>
      <c r="L1110" s="285"/>
      <c r="M1110" s="285"/>
      <c r="N1110" s="271"/>
      <c r="O1110" s="271"/>
      <c r="P1110" s="271"/>
      <c r="Q1110" s="271"/>
      <c r="R1110" s="271"/>
      <c r="S1110" s="271"/>
      <c r="T1110" s="271"/>
      <c r="U1110" s="271"/>
      <c r="V1110" s="271"/>
      <c r="W1110" s="271"/>
      <c r="X1110" s="271"/>
      <c r="Y1110" s="271"/>
      <c r="Z1110" s="271"/>
      <c r="AA1110" s="271"/>
      <c r="AB1110" s="271"/>
      <c r="AC1110" s="272"/>
      <c r="AD1110" s="150" t="s">
        <v>17</v>
      </c>
      <c r="AE1110" s="270"/>
      <c r="AF1110" s="288" t="s">
        <v>18</v>
      </c>
      <c r="AG1110" s="270"/>
      <c r="AH1110" s="288" t="s">
        <v>19</v>
      </c>
      <c r="AI1110" s="270"/>
      <c r="AJ1110" s="288" t="s">
        <v>20</v>
      </c>
      <c r="AK1110" s="290"/>
      <c r="AL1110" s="292" t="s">
        <v>21</v>
      </c>
      <c r="AM1110" s="293"/>
      <c r="AN1110" s="296" t="s">
        <v>22</v>
      </c>
      <c r="AO1110" s="297"/>
      <c r="AQ1110" s="126"/>
      <c r="AR1110" s="126"/>
      <c r="AS1110" s="126"/>
      <c r="AT1110" s="126"/>
      <c r="AU1110" s="126"/>
      <c r="AV1110" s="126"/>
      <c r="AW1110" s="126"/>
      <c r="AX1110" s="126"/>
      <c r="AY1110" s="126"/>
      <c r="AZ1110" s="126"/>
      <c r="BA1110" s="126"/>
      <c r="BB1110" s="126"/>
      <c r="BC1110" s="126"/>
      <c r="BV1110" s="169" t="str">
        <f>IF(CF1106&lt;&gt;"",IF(AND(AND(BV1106&gt;-1,BV1108&gt;-1),OR(BV1106&gt;10,BV1108&gt;10),ABS(BV1106-BV1108)&gt;1,IF(OR(BV1106&gt;11,BV1108&gt;11),ABS(BV1106-BV1108)=2,TRUE),BV1106=INT(BV1106),BV1108=INT(BV1108)),"","Error"),"")</f>
        <v/>
      </c>
      <c r="BW1110" s="169"/>
      <c r="BX1110" s="169" t="str">
        <f>IF(CF1106&lt;&gt;"",IF(AND(AND(BX1106&gt;-1,BX1108&gt;-1),OR(BX1106&gt;10,BX1108&gt;10),ABS(BX1106-BX1108)&gt;1,IF(OR(BX1106&gt;11,BX1108&gt;11),ABS(BX1106-BX1108)=2,TRUE),BX1106=INT(BX1106),BX1108=INT(BX1108)),"","Error"),"")</f>
        <v/>
      </c>
      <c r="BY1110" s="169"/>
      <c r="BZ1110" s="169" t="str">
        <f>IF(CF1106&lt;&gt;"",IF(AND(AND(BZ1106&gt;-1,BZ1108&gt;-1),OR(BZ1106&gt;10,BZ1108&gt;10),ABS(BZ1106-BZ1108)&gt;1,IF(OR(BZ1106&gt;11,BZ1108&gt;11),ABS(BZ1106-BZ1108)=2,TRUE),BZ1106=INT(BZ1106),BZ1108=INT(BZ1108)),"","Error"),"")</f>
        <v/>
      </c>
      <c r="CA1110" s="169"/>
      <c r="CB1110" s="169" t="str">
        <f>IF(AND(CF1106&lt;&gt;"",CB1106&lt;&gt;""),IF(AND(AND(CB1106&gt;-1,CB1108&gt;-1),OR(CB1106&gt;10,CB1108&gt;10),ABS(CB1106-CB1108)&gt;1,IF(OR(CB1106&gt;11,CB1108&gt;11),ABS(CB1106-CB1108)=2,TRUE),CB1106=INT(CB1106),CB1108=INT(CB1108)),"","Error"),"")</f>
        <v/>
      </c>
      <c r="CC1110" s="169"/>
      <c r="CD1110" s="169" t="str">
        <f>IF(AND(CF1106&lt;&gt;"",CD1106&lt;&gt;""),IF(AND(AND(CD1106&gt;-1,CD1108&gt;-1),OR(CD1106&gt;10,CD1108&gt;10),ABS(CD1106-CD1108)&gt;1,IF(OR(CD1106&gt;11,CD1108&gt;11),ABS(CD1106-CD1108)=2,TRUE),CD1106=INT(CD1106),CD1108=INT(CD1108)),"","Error"),"")</f>
        <v/>
      </c>
      <c r="CE1110" s="169"/>
    </row>
    <row r="1111" spans="1:84" ht="11.25" customHeight="1" thickBot="1">
      <c r="A1111" s="261"/>
      <c r="B1111" s="262"/>
      <c r="C1111" s="263"/>
      <c r="D1111" s="265"/>
      <c r="E1111" s="265"/>
      <c r="F1111" s="268"/>
      <c r="G1111" s="269"/>
      <c r="H1111" s="269"/>
      <c r="I1111" s="286"/>
      <c r="J1111" s="286"/>
      <c r="K1111" s="287"/>
      <c r="L1111" s="287"/>
      <c r="M1111" s="287"/>
      <c r="N1111" s="273"/>
      <c r="O1111" s="273"/>
      <c r="P1111" s="273"/>
      <c r="Q1111" s="273"/>
      <c r="R1111" s="273"/>
      <c r="S1111" s="273"/>
      <c r="T1111" s="273"/>
      <c r="U1111" s="273"/>
      <c r="V1111" s="273"/>
      <c r="W1111" s="273"/>
      <c r="X1111" s="273"/>
      <c r="Y1111" s="273"/>
      <c r="Z1111" s="273"/>
      <c r="AA1111" s="273"/>
      <c r="AB1111" s="273"/>
      <c r="AC1111" s="274"/>
      <c r="AD1111" s="194"/>
      <c r="AE1111" s="195"/>
      <c r="AF1111" s="289"/>
      <c r="AG1111" s="195"/>
      <c r="AH1111" s="289"/>
      <c r="AI1111" s="195"/>
      <c r="AJ1111" s="289"/>
      <c r="AK1111" s="291"/>
      <c r="AL1111" s="294"/>
      <c r="AM1111" s="295"/>
      <c r="AN1111" s="298"/>
      <c r="AO1111" s="299"/>
      <c r="AQ1111" s="126"/>
      <c r="AR1111" s="126"/>
      <c r="AS1111" s="126"/>
      <c r="AT1111" s="126"/>
      <c r="AU1111" s="126"/>
      <c r="AV1111" s="126"/>
      <c r="AW1111" s="126"/>
      <c r="AX1111" s="126"/>
      <c r="AY1111" s="126"/>
      <c r="AZ1111" s="126"/>
      <c r="BA1111" s="126"/>
      <c r="BB1111" s="126"/>
      <c r="BC1111" s="126"/>
    </row>
    <row r="1112" spans="1:84" ht="11.25" customHeight="1">
      <c r="A1112" s="210" t="str">
        <f>AD1110</f>
        <v>A</v>
      </c>
      <c r="B1112" s="211"/>
      <c r="C1112" s="214"/>
      <c r="D1112" s="215"/>
      <c r="E1112" s="215"/>
      <c r="F1112" s="215"/>
      <c r="G1112" s="215"/>
      <c r="H1112" s="215"/>
      <c r="I1112" s="215"/>
      <c r="J1112" s="215"/>
      <c r="K1112" s="215"/>
      <c r="L1112" s="215"/>
      <c r="M1112" s="215"/>
      <c r="N1112" s="215"/>
      <c r="O1112" s="215"/>
      <c r="P1112" s="215"/>
      <c r="Q1112" s="215"/>
      <c r="R1112" s="215"/>
      <c r="S1112" s="215"/>
      <c r="T1112" s="215"/>
      <c r="U1112" s="215"/>
      <c r="V1112" s="215"/>
      <c r="W1112" s="215"/>
      <c r="X1112" s="215"/>
      <c r="Y1112" s="215"/>
      <c r="Z1112" s="215"/>
      <c r="AA1112" s="215"/>
      <c r="AB1112" s="215"/>
      <c r="AC1112" s="216"/>
      <c r="AD1112" s="250"/>
      <c r="AE1112" s="229"/>
      <c r="AF1112" s="252" t="str">
        <f>IF($D1108="1P",IF(Z1127=Z1129,IF(X1127=X1129,IF(V1127&lt;&gt;"",IF(V1127&gt;V1129,"W","L"),""),IF(X1127&gt;X1129,"W","L")),IF(Z1127&gt;Z1129,"W","L")),IF(L1131=L1133,IF(J1131=J1133,IF(H1131&lt;&gt;"",IF(H1131&gt;H1133,"W","L"),""),IF(J1131&gt;J1133,"W","L")),IF(L1131&gt;L1133,"W","L")))</f>
        <v/>
      </c>
      <c r="AG1112" s="253"/>
      <c r="AH1112" s="252" t="str">
        <f>IF($D1108="1P",IF(L1131=L1133,IF(J1131=J1133,IF(H1131&lt;&gt;"",IF(H1131&gt;H1133,"W","L"),""),IF(J1131&gt;J1133,"W","L")),IF(L1131&gt;L1133,"W","L")),IF(L1123=L1125,IF(J1123=J1125,IF(H1123&lt;&gt;"",IF(H1123&gt;H1125,"W","L"),""),IF(J1123&gt;J1125,"W","L")),IF(L1123&gt;L1125,"W","L")))</f>
        <v/>
      </c>
      <c r="AI1112" s="253"/>
      <c r="AJ1112" s="252" t="str">
        <f>IF($D1108="1P",IF(L1123=L1125,IF(J1123=J1125,IF(H1123&lt;&gt;"",IF(H1123&gt;H1125,"W","L"),""),IF(J1123&gt;J1125,"W","L")),IF(L1123&gt;L1125,"W","L")),IF(Z1127=Z1129,IF(X1127=X1129,IF(V1127&lt;&gt;"",IF(V1127&gt;V1129,"W","L"),""),IF(X1127&gt;X1129,"W","L")),IF(Z1127&gt;Z1129,"W","L")))</f>
        <v/>
      </c>
      <c r="AK1112" s="253"/>
      <c r="AL1112" s="254" t="str">
        <f>IF(OR(COUNTIF(AD1112:AJ1112,"W"),COUNTIF(AD1112:AJ1112,"L")),COUNTIF(AD1112:AJ1112,"W")*2+COUNTIF(AD1112:AJ1112,"L"),"")</f>
        <v/>
      </c>
      <c r="AM1112" s="255"/>
      <c r="AN1112" s="256" t="str">
        <f>IF(AL1112&lt;&gt;"",RANK(AL1112,AL1112:AL1118,0),"")</f>
        <v/>
      </c>
      <c r="AO1112" s="257"/>
      <c r="AQ1112" s="127"/>
      <c r="AR1112" s="127"/>
      <c r="AS1112" s="127"/>
      <c r="AT1112" s="127"/>
      <c r="AU1112" s="127"/>
      <c r="AV1112" s="127"/>
      <c r="AW1112" s="127"/>
      <c r="AX1112" s="127"/>
      <c r="AY1112" s="127"/>
      <c r="AZ1112" s="127"/>
      <c r="BA1112" s="127"/>
      <c r="BB1112" s="127"/>
      <c r="BC1112" s="127"/>
      <c r="BD1112" s="40"/>
      <c r="BE1112" s="40"/>
      <c r="BF1112" s="40"/>
      <c r="BG1112" s="40"/>
      <c r="BH1112" s="40"/>
      <c r="BI1112" s="40"/>
      <c r="BJ1112" s="40"/>
      <c r="BK1112" s="40"/>
      <c r="BL1112" s="40"/>
      <c r="BM1112" s="40"/>
      <c r="BN1112" s="40"/>
      <c r="BO1112" s="40"/>
      <c r="BP1112" s="40"/>
      <c r="BQ1112" s="40"/>
      <c r="BR1112" s="40"/>
      <c r="BS1112" s="40"/>
      <c r="BT1112" s="40"/>
      <c r="BU1112" s="40"/>
      <c r="BV1112" s="40"/>
      <c r="BW1112" s="40"/>
      <c r="BX1112" s="40"/>
      <c r="BY1112" s="40"/>
      <c r="BZ1112" s="40"/>
      <c r="CA1112" s="40"/>
      <c r="CB1112" s="40"/>
      <c r="CC1112" s="40"/>
      <c r="CD1112" s="40"/>
      <c r="CE1112" s="40"/>
      <c r="CF1112" s="40"/>
    </row>
    <row r="1113" spans="1:84" ht="11.25" customHeight="1">
      <c r="A1113" s="212"/>
      <c r="B1113" s="213"/>
      <c r="C1113" s="217"/>
      <c r="D1113" s="218"/>
      <c r="E1113" s="218"/>
      <c r="F1113" s="218"/>
      <c r="G1113" s="218"/>
      <c r="H1113" s="218"/>
      <c r="I1113" s="218"/>
      <c r="J1113" s="218"/>
      <c r="K1113" s="218"/>
      <c r="L1113" s="218"/>
      <c r="M1113" s="218"/>
      <c r="N1113" s="218"/>
      <c r="O1113" s="218"/>
      <c r="P1113" s="218"/>
      <c r="Q1113" s="218"/>
      <c r="R1113" s="218"/>
      <c r="S1113" s="218"/>
      <c r="T1113" s="218"/>
      <c r="U1113" s="218"/>
      <c r="V1113" s="218"/>
      <c r="W1113" s="218"/>
      <c r="X1113" s="218"/>
      <c r="Y1113" s="218"/>
      <c r="Z1113" s="218"/>
      <c r="AA1113" s="218"/>
      <c r="AB1113" s="218"/>
      <c r="AC1113" s="219"/>
      <c r="AD1113" s="251"/>
      <c r="AE1113" s="236"/>
      <c r="AF1113" s="234"/>
      <c r="AG1113" s="233"/>
      <c r="AH1113" s="234"/>
      <c r="AI1113" s="233"/>
      <c r="AJ1113" s="234"/>
      <c r="AK1113" s="233"/>
      <c r="AL1113" s="241"/>
      <c r="AM1113" s="240"/>
      <c r="AN1113" s="258"/>
      <c r="AO1113" s="243"/>
      <c r="AQ1113" s="128"/>
      <c r="AR1113" s="128"/>
      <c r="AS1113" s="128"/>
      <c r="AT1113" s="128"/>
      <c r="AU1113" s="128"/>
      <c r="AV1113" s="128"/>
      <c r="AW1113" s="128"/>
      <c r="AX1113" s="128"/>
      <c r="AY1113" s="128"/>
      <c r="AZ1113" s="128"/>
      <c r="BA1113" s="128"/>
      <c r="BB1113" s="128"/>
      <c r="BC1113" s="128"/>
      <c r="BD1113" s="41"/>
      <c r="BE1113" s="41"/>
      <c r="BF1113" s="41"/>
      <c r="BG1113" s="41"/>
      <c r="BH1113" s="41"/>
      <c r="BI1113" s="41"/>
      <c r="BJ1113" s="41"/>
      <c r="BK1113" s="41"/>
      <c r="BL1113" s="41"/>
      <c r="BM1113" s="41"/>
      <c r="BN1113" s="41"/>
      <c r="BO1113" s="41"/>
      <c r="BP1113" s="41"/>
      <c r="BQ1113" s="41"/>
      <c r="BR1113" s="41"/>
      <c r="BS1113" s="41"/>
      <c r="BT1113" s="41"/>
      <c r="BU1113" s="41"/>
      <c r="BV1113" s="41"/>
      <c r="BW1113" s="41"/>
      <c r="BX1113" s="41"/>
      <c r="BY1113" s="41"/>
      <c r="BZ1113" s="41"/>
      <c r="CA1113" s="41"/>
      <c r="CB1113" s="41"/>
      <c r="CC1113" s="41"/>
      <c r="CD1113" s="41"/>
      <c r="CE1113" s="41"/>
      <c r="CF1113" s="41"/>
    </row>
    <row r="1114" spans="1:84" ht="11.25" customHeight="1">
      <c r="A1114" s="210" t="str">
        <f>AF1110</f>
        <v>B</v>
      </c>
      <c r="B1114" s="211"/>
      <c r="C1114" s="214"/>
      <c r="D1114" s="215"/>
      <c r="E1114" s="215"/>
      <c r="F1114" s="215"/>
      <c r="G1114" s="215"/>
      <c r="H1114" s="215"/>
      <c r="I1114" s="215"/>
      <c r="J1114" s="215"/>
      <c r="K1114" s="215"/>
      <c r="L1114" s="215"/>
      <c r="M1114" s="215"/>
      <c r="N1114" s="215"/>
      <c r="O1114" s="215"/>
      <c r="P1114" s="215"/>
      <c r="Q1114" s="215"/>
      <c r="R1114" s="215"/>
      <c r="S1114" s="215"/>
      <c r="T1114" s="215"/>
      <c r="U1114" s="215"/>
      <c r="V1114" s="215"/>
      <c r="W1114" s="215"/>
      <c r="X1114" s="215"/>
      <c r="Y1114" s="215"/>
      <c r="Z1114" s="215"/>
      <c r="AA1114" s="215"/>
      <c r="AB1114" s="215"/>
      <c r="AC1114" s="216"/>
      <c r="AD1114" s="220" t="str">
        <f>IF(AF1112&lt;&gt;"",IF(AF1112="W","L","W"),"")</f>
        <v/>
      </c>
      <c r="AE1114" s="221"/>
      <c r="AF1114" s="228"/>
      <c r="AG1114" s="229"/>
      <c r="AH1114" s="227" t="str">
        <f>IF($D1108="1P",IF(L1127=L1129,IF(J1127=J1129,IF(H1127&lt;&gt;"",IF(H1127&gt;H1129,"W","L"),""),IF(J1127&gt;J1129,"W","L")),IF(L1127&gt;L1129,"W","L")),IF(Z1131=Z1133,IF(X1131=X1133,IF(V1131&lt;&gt;"",IF(V1131&gt;V1133,"W","L"),""),IF(X1131&gt;X1133,"W","L")),IF(Z1131&gt;Z1133,"W","L")))</f>
        <v/>
      </c>
      <c r="AI1114" s="221"/>
      <c r="AJ1114" s="227" t="str">
        <f>IF($D1108="1P",IF(Z1123=Z1125,IF(X1123=X1125,IF(V1123&lt;&gt;"",IF(V1123&gt;V1125,"W","L"),""),IF(X1123&gt;X1125,"W","L")),IF(Z1123&gt;Z1125,"W","L")),IF(L1127=L1129,IF(J1127=J1129,IF(H1127&lt;&gt;"",IF(H1127&gt;H1129,"W","L"),""),IF(J1127&gt;J1129,"W","L")),IF(L1127&gt;L1129,"W","L")))</f>
        <v/>
      </c>
      <c r="AK1114" s="237"/>
      <c r="AL1114" s="239" t="str">
        <f>IF(OR(COUNTIF(AD1114:AJ1114,"W"),COUNTIF(AD1114:AJ1114,"L")),COUNTIF(AD1114:AJ1114,"W")*2+COUNTIF(AD1114:AJ1114,"L"),"")</f>
        <v/>
      </c>
      <c r="AM1114" s="240"/>
      <c r="AN1114" s="242" t="str">
        <f>IF(AL1114&lt;&gt;"",RANK(AL1114,AL1112:AL1118,0),"")</f>
        <v/>
      </c>
      <c r="AO1114" s="243"/>
      <c r="AQ1114" s="126"/>
      <c r="AR1114" s="126"/>
      <c r="AS1114" s="126"/>
      <c r="AT1114" s="126"/>
      <c r="AU1114" s="126"/>
      <c r="AV1114" s="126"/>
      <c r="AW1114" s="126"/>
      <c r="AX1114" s="126"/>
      <c r="AY1114" s="126"/>
      <c r="AZ1114" s="126"/>
      <c r="BA1114" s="126"/>
      <c r="BB1114" s="126"/>
      <c r="BC1114" s="126"/>
    </row>
    <row r="1115" spans="1:84" ht="11.25" customHeight="1" thickBot="1">
      <c r="A1115" s="212"/>
      <c r="B1115" s="213"/>
      <c r="C1115" s="217"/>
      <c r="D1115" s="218"/>
      <c r="E1115" s="218"/>
      <c r="F1115" s="218"/>
      <c r="G1115" s="218"/>
      <c r="H1115" s="218"/>
      <c r="I1115" s="218"/>
      <c r="J1115" s="218"/>
      <c r="K1115" s="218"/>
      <c r="L1115" s="218"/>
      <c r="M1115" s="218"/>
      <c r="N1115" s="218"/>
      <c r="O1115" s="218"/>
      <c r="P1115" s="218"/>
      <c r="Q1115" s="218"/>
      <c r="R1115" s="218"/>
      <c r="S1115" s="218"/>
      <c r="T1115" s="218"/>
      <c r="U1115" s="218"/>
      <c r="V1115" s="218"/>
      <c r="W1115" s="218"/>
      <c r="X1115" s="218"/>
      <c r="Y1115" s="218"/>
      <c r="Z1115" s="218"/>
      <c r="AA1115" s="218"/>
      <c r="AB1115" s="218"/>
      <c r="AC1115" s="219"/>
      <c r="AD1115" s="232"/>
      <c r="AE1115" s="233"/>
      <c r="AF1115" s="235"/>
      <c r="AG1115" s="236"/>
      <c r="AH1115" s="234"/>
      <c r="AI1115" s="233"/>
      <c r="AJ1115" s="234"/>
      <c r="AK1115" s="238"/>
      <c r="AL1115" s="241"/>
      <c r="AM1115" s="240"/>
      <c r="AN1115" s="258"/>
      <c r="AO1115" s="243"/>
      <c r="AQ1115" s="127"/>
      <c r="AR1115" s="127"/>
      <c r="AS1115" s="127"/>
      <c r="AT1115" s="127"/>
      <c r="AU1115" s="127"/>
      <c r="AV1115" s="127"/>
      <c r="AW1115" s="127"/>
      <c r="AX1115" s="127"/>
      <c r="AY1115" s="127"/>
      <c r="AZ1115" s="127"/>
      <c r="BA1115" s="127"/>
      <c r="BB1115" s="127"/>
      <c r="BC1115" s="127"/>
      <c r="BD1115" s="40"/>
      <c r="BE1115" s="40"/>
      <c r="BF1115" s="40"/>
      <c r="BG1115" s="40"/>
      <c r="BH1115" s="40"/>
      <c r="BI1115" s="40"/>
      <c r="BJ1115" s="40"/>
      <c r="BK1115" s="40"/>
      <c r="BL1115" s="40"/>
      <c r="BM1115" s="40"/>
      <c r="BN1115" s="40"/>
      <c r="BO1115" s="40"/>
      <c r="BP1115" s="40"/>
      <c r="BQ1115" s="40"/>
      <c r="BR1115" s="40"/>
      <c r="BS1115" s="40"/>
      <c r="BT1115" s="40"/>
      <c r="BU1115" s="40"/>
      <c r="BV1115" s="40"/>
      <c r="BW1115" s="40"/>
      <c r="BX1115" s="40"/>
      <c r="BY1115" s="40"/>
      <c r="BZ1115" s="40"/>
      <c r="CA1115" s="40"/>
      <c r="CB1115" s="40"/>
      <c r="CC1115" s="40"/>
      <c r="CD1115" s="40"/>
      <c r="CE1115" s="40"/>
    </row>
    <row r="1116" spans="1:84" ht="11.25" customHeight="1">
      <c r="A1116" s="210" t="str">
        <f>AH1110</f>
        <v>C</v>
      </c>
      <c r="B1116" s="211"/>
      <c r="C1116" s="214"/>
      <c r="D1116" s="215"/>
      <c r="E1116" s="215"/>
      <c r="F1116" s="215"/>
      <c r="G1116" s="215"/>
      <c r="H1116" s="215"/>
      <c r="I1116" s="215"/>
      <c r="J1116" s="215"/>
      <c r="K1116" s="215"/>
      <c r="L1116" s="215"/>
      <c r="M1116" s="215"/>
      <c r="N1116" s="215"/>
      <c r="O1116" s="215"/>
      <c r="P1116" s="215"/>
      <c r="Q1116" s="215"/>
      <c r="R1116" s="215"/>
      <c r="S1116" s="215"/>
      <c r="T1116" s="215"/>
      <c r="U1116" s="215"/>
      <c r="V1116" s="215"/>
      <c r="W1116" s="215"/>
      <c r="X1116" s="215"/>
      <c r="Y1116" s="215"/>
      <c r="Z1116" s="215"/>
      <c r="AA1116" s="215"/>
      <c r="AB1116" s="215"/>
      <c r="AC1116" s="216"/>
      <c r="AD1116" s="220" t="str">
        <f>IF(AH1112&lt;&gt;"",IF(AH1112="W","L","W"),"")</f>
        <v/>
      </c>
      <c r="AE1116" s="221"/>
      <c r="AF1116" s="227" t="str">
        <f>IF(AH1114&lt;&gt;"",IF(AH1114="W","L","W"),"")</f>
        <v/>
      </c>
      <c r="AG1116" s="221"/>
      <c r="AH1116" s="228"/>
      <c r="AI1116" s="229"/>
      <c r="AJ1116" s="227" t="str">
        <f>IF($D1108="1P",IF(Z1131=Z1133,IF(X1131=X1133,IF(V1131&lt;&gt;"",IF(V1131&gt;V1133,"W","L"),""),IF(X1131&gt;X1133,"W","L")),IF(Z1131&gt;Z1133,"W","L")),IF(Z1123=Z1125,IF(X1123=X1125,IF(V1123&lt;&gt;"",IF(V1123&gt;V1125,"W","L"),""),IF(X1123&gt;X1125,"W","L")),IF(Z1123&gt;Z1125,"W","L")))</f>
        <v/>
      </c>
      <c r="AK1116" s="237"/>
      <c r="AL1116" s="239" t="str">
        <f>IF(OR(COUNTIF(AD1116:AJ1116,"W"),COUNTIF(AD1116:AJ1116,"L")),COUNTIF(AD1116:AJ1116,"W")*2+COUNTIF(AD1116:AJ1116,"L"),"")</f>
        <v/>
      </c>
      <c r="AM1116" s="240"/>
      <c r="AN1116" s="242" t="str">
        <f>IF(AL1116&lt;&gt;"",RANK(AL1116,AL1112:AL1118,0),"")</f>
        <v/>
      </c>
      <c r="AO1116" s="243"/>
      <c r="AQ1116" s="154" t="str">
        <f>CONCATENATE($A1110," ",$D1110,","," ",$F1108)</f>
        <v>Group: 18, Men's Singles</v>
      </c>
      <c r="AR1116" s="155"/>
      <c r="AS1116" s="155"/>
      <c r="AT1116" s="155"/>
      <c r="AU1116" s="155"/>
      <c r="AV1116" s="155"/>
      <c r="AW1116" s="155"/>
      <c r="AX1116" s="155"/>
      <c r="AY1116" s="155"/>
      <c r="AZ1116" s="155"/>
      <c r="BA1116" s="155"/>
      <c r="BB1116" s="155"/>
      <c r="BC1116" s="156"/>
      <c r="BD1116" s="163">
        <f>A1127</f>
        <v>2</v>
      </c>
      <c r="BE1116" s="164"/>
      <c r="BF1116" s="183" t="str">
        <f>C1127</f>
        <v>B</v>
      </c>
      <c r="BG1116" s="185" t="str">
        <f>IF(VLOOKUP($BF1116,$A1112:$C1118,3,FALSE)=0,"",CONCATENATE(VLOOKUP(VLOOKUP($BF1116,$A1112:$C1118,3,FALSE),Players!$C:$G,4,FALSE)," ",VLOOKUP($BF1116,$A1112:$C1118,3,FALSE)," ",IF(ISERROR(VLOOKUP(VLOOKUP($BF1116,$A1112:$C1118,3,FALSE),Players!$C:$G,5,FALSE)),"()",CONCATENATE("(",VLOOKUP(VLOOKUP($BF1116,$A1112:$C1118,3,FALSE),Players!$C:$G,5,FALSE),")"))))</f>
        <v/>
      </c>
      <c r="BH1116" s="186"/>
      <c r="BI1116" s="186"/>
      <c r="BJ1116" s="186"/>
      <c r="BK1116" s="186"/>
      <c r="BL1116" s="186"/>
      <c r="BM1116" s="186"/>
      <c r="BN1116" s="186"/>
      <c r="BO1116" s="186"/>
      <c r="BP1116" s="186"/>
      <c r="BQ1116" s="186"/>
      <c r="BR1116" s="186"/>
      <c r="BS1116" s="186"/>
      <c r="BT1116" s="186"/>
      <c r="BU1116" s="187"/>
      <c r="BV1116" s="170" t="str">
        <f>IF(D1127&lt;&gt;"",D1127,"")</f>
        <v/>
      </c>
      <c r="BW1116" s="171"/>
      <c r="BX1116" s="170" t="str">
        <f>IF(F1127&lt;&gt;"",F1127,"")</f>
        <v/>
      </c>
      <c r="BY1116" s="171"/>
      <c r="BZ1116" s="170" t="str">
        <f>IF(H1127&lt;&gt;"",H1127,"")</f>
        <v/>
      </c>
      <c r="CA1116" s="171"/>
      <c r="CB1116" s="170" t="str">
        <f>IF(J1127&lt;&gt;"",J1127,"")</f>
        <v/>
      </c>
      <c r="CC1116" s="171"/>
      <c r="CD1116" s="170" t="str">
        <f>IF(L1127&lt;&gt;"",L1127,"")</f>
        <v/>
      </c>
      <c r="CE1116" s="171"/>
      <c r="CF1116" s="174" t="str">
        <f>IF($CD1116=$CD1118,IF($CB1116=$CB1118,IF($BZ1116&lt;&gt;"",IF($BZ1116&gt;$BZ1118,"W","L"),""),IF($CB1116&gt;$CB1118,"W","L")),IF($CD1116&gt;$CD1118,"W","L"))</f>
        <v/>
      </c>
    </row>
    <row r="1117" spans="1:84" ht="11.25" customHeight="1">
      <c r="A1117" s="212"/>
      <c r="B1117" s="213"/>
      <c r="C1117" s="217"/>
      <c r="D1117" s="218"/>
      <c r="E1117" s="218"/>
      <c r="F1117" s="218"/>
      <c r="G1117" s="218"/>
      <c r="H1117" s="218"/>
      <c r="I1117" s="218"/>
      <c r="J1117" s="218"/>
      <c r="K1117" s="218"/>
      <c r="L1117" s="218"/>
      <c r="M1117" s="218"/>
      <c r="N1117" s="218"/>
      <c r="O1117" s="218"/>
      <c r="P1117" s="218"/>
      <c r="Q1117" s="218"/>
      <c r="R1117" s="218"/>
      <c r="S1117" s="218"/>
      <c r="T1117" s="218"/>
      <c r="U1117" s="218"/>
      <c r="V1117" s="218"/>
      <c r="W1117" s="218"/>
      <c r="X1117" s="218"/>
      <c r="Y1117" s="218"/>
      <c r="Z1117" s="218"/>
      <c r="AA1117" s="218"/>
      <c r="AB1117" s="218"/>
      <c r="AC1117" s="219"/>
      <c r="AD1117" s="232"/>
      <c r="AE1117" s="233"/>
      <c r="AF1117" s="234"/>
      <c r="AG1117" s="233"/>
      <c r="AH1117" s="235"/>
      <c r="AI1117" s="236"/>
      <c r="AJ1117" s="234"/>
      <c r="AK1117" s="238"/>
      <c r="AL1117" s="241"/>
      <c r="AM1117" s="240"/>
      <c r="AN1117" s="244"/>
      <c r="AO1117" s="245"/>
      <c r="AQ1117" s="157"/>
      <c r="AR1117" s="158"/>
      <c r="AS1117" s="158"/>
      <c r="AT1117" s="158"/>
      <c r="AU1117" s="158"/>
      <c r="AV1117" s="158"/>
      <c r="AW1117" s="158"/>
      <c r="AX1117" s="158"/>
      <c r="AY1117" s="158"/>
      <c r="AZ1117" s="158"/>
      <c r="BA1117" s="158"/>
      <c r="BB1117" s="158"/>
      <c r="BC1117" s="159"/>
      <c r="BD1117" s="165"/>
      <c r="BE1117" s="166"/>
      <c r="BF1117" s="184"/>
      <c r="BG1117" s="188"/>
      <c r="BH1117" s="189"/>
      <c r="BI1117" s="189"/>
      <c r="BJ1117" s="189"/>
      <c r="BK1117" s="189"/>
      <c r="BL1117" s="189"/>
      <c r="BM1117" s="189"/>
      <c r="BN1117" s="189"/>
      <c r="BO1117" s="189"/>
      <c r="BP1117" s="189"/>
      <c r="BQ1117" s="189"/>
      <c r="BR1117" s="189"/>
      <c r="BS1117" s="189"/>
      <c r="BT1117" s="189"/>
      <c r="BU1117" s="190"/>
      <c r="BV1117" s="172"/>
      <c r="BW1117" s="173"/>
      <c r="BX1117" s="172"/>
      <c r="BY1117" s="173"/>
      <c r="BZ1117" s="172"/>
      <c r="CA1117" s="173"/>
      <c r="CB1117" s="172"/>
      <c r="CC1117" s="173"/>
      <c r="CD1117" s="172"/>
      <c r="CE1117" s="173"/>
      <c r="CF1117" s="174"/>
    </row>
    <row r="1118" spans="1:84" ht="11.25" customHeight="1">
      <c r="A1118" s="210" t="str">
        <f>AJ1110</f>
        <v>D</v>
      </c>
      <c r="B1118" s="211"/>
      <c r="C1118" s="214"/>
      <c r="D1118" s="215"/>
      <c r="E1118" s="215"/>
      <c r="F1118" s="215"/>
      <c r="G1118" s="215"/>
      <c r="H1118" s="215"/>
      <c r="I1118" s="215"/>
      <c r="J1118" s="215"/>
      <c r="K1118" s="215"/>
      <c r="L1118" s="215"/>
      <c r="M1118" s="215"/>
      <c r="N1118" s="215"/>
      <c r="O1118" s="215"/>
      <c r="P1118" s="215"/>
      <c r="Q1118" s="215"/>
      <c r="R1118" s="215"/>
      <c r="S1118" s="215"/>
      <c r="T1118" s="215"/>
      <c r="U1118" s="215"/>
      <c r="V1118" s="215"/>
      <c r="W1118" s="215"/>
      <c r="X1118" s="215"/>
      <c r="Y1118" s="215"/>
      <c r="Z1118" s="215"/>
      <c r="AA1118" s="215"/>
      <c r="AB1118" s="215"/>
      <c r="AC1118" s="216"/>
      <c r="AD1118" s="220" t="str">
        <f>IF(AJ1112&lt;&gt;"",IF(AJ1112="W","L","W"),"")</f>
        <v/>
      </c>
      <c r="AE1118" s="221"/>
      <c r="AF1118" s="224" t="str">
        <f>IF(AJ1114&lt;&gt;"",IF(AJ1114="W","L","W"),"")</f>
        <v/>
      </c>
      <c r="AG1118" s="225"/>
      <c r="AH1118" s="227" t="str">
        <f>IF(AJ1116&lt;&gt;"",IF(AJ1116="W","L","W"),"")</f>
        <v/>
      </c>
      <c r="AI1118" s="221"/>
      <c r="AJ1118" s="228"/>
      <c r="AK1118" s="229"/>
      <c r="AL1118" s="239" t="str">
        <f>IF(OR(COUNTIF(AD1118:AJ1118,"W"),COUNTIF(AD1118:AJ1118,"L")),COUNTIF(AD1118:AJ1118,"W")*2+COUNTIF(AD1118:AJ1118,"L"),"")</f>
        <v/>
      </c>
      <c r="AM1118" s="240"/>
      <c r="AN1118" s="242" t="str">
        <f>IF(AL1118&lt;&gt;"",RANK(AL1118,AL1112:AL1118,0),"")</f>
        <v/>
      </c>
      <c r="AO1118" s="243"/>
      <c r="AQ1118" s="157"/>
      <c r="AR1118" s="158"/>
      <c r="AS1118" s="158"/>
      <c r="AT1118" s="158"/>
      <c r="AU1118" s="158"/>
      <c r="AV1118" s="158"/>
      <c r="AW1118" s="158"/>
      <c r="AX1118" s="158"/>
      <c r="AY1118" s="158"/>
      <c r="AZ1118" s="158"/>
      <c r="BA1118" s="158"/>
      <c r="BB1118" s="158"/>
      <c r="BC1118" s="159"/>
      <c r="BD1118" s="165"/>
      <c r="BE1118" s="166"/>
      <c r="BF1118" s="175" t="str">
        <f>C1129</f>
        <v>D</v>
      </c>
      <c r="BG1118" s="177" t="str">
        <f>IF(VLOOKUP($BF1118,$A1112:$C1118,3,FALSE)=0,"",CONCATENATE(VLOOKUP(VLOOKUP($BF1118,$A1112:$C1118,3,FALSE),Players!$C:$G,4,FALSE)," ",VLOOKUP($BF1118,$A1112:$C1118,3,FALSE)," ",IF(ISERROR(VLOOKUP(VLOOKUP($BF1118,$A1112:$C1118,3,FALSE),Players!$C:$G,5,FALSE)),"()",CONCATENATE("(",VLOOKUP(VLOOKUP($BF1118,$A1112:$C1118,3,FALSE),Players!$C:$G,5,FALSE),")"))))</f>
        <v/>
      </c>
      <c r="BH1118" s="178"/>
      <c r="BI1118" s="178"/>
      <c r="BJ1118" s="178"/>
      <c r="BK1118" s="178"/>
      <c r="BL1118" s="178"/>
      <c r="BM1118" s="178"/>
      <c r="BN1118" s="178"/>
      <c r="BO1118" s="178"/>
      <c r="BP1118" s="178"/>
      <c r="BQ1118" s="178"/>
      <c r="BR1118" s="178"/>
      <c r="BS1118" s="178"/>
      <c r="BT1118" s="178"/>
      <c r="BU1118" s="179"/>
      <c r="BV1118" s="150" t="str">
        <f>IF(D1129&lt;&gt;"",D1129,"")</f>
        <v/>
      </c>
      <c r="BW1118" s="151"/>
      <c r="BX1118" s="150" t="str">
        <f>IF(F1129&lt;&gt;"",F1129,"")</f>
        <v/>
      </c>
      <c r="BY1118" s="151"/>
      <c r="BZ1118" s="150" t="str">
        <f>IF(H1129&lt;&gt;"",H1129,"")</f>
        <v/>
      </c>
      <c r="CA1118" s="151"/>
      <c r="CB1118" s="150" t="str">
        <f>IF(J1129&lt;&gt;"",J1129,"")</f>
        <v/>
      </c>
      <c r="CC1118" s="151"/>
      <c r="CD1118" s="150" t="str">
        <f>IF(L1129&lt;&gt;"",L1129,"")</f>
        <v/>
      </c>
      <c r="CE1118" s="151"/>
      <c r="CF1118" s="174" t="str">
        <f>IF($CF1116&lt;&gt;"",IF(CF1116="W","L","W"),"")</f>
        <v/>
      </c>
    </row>
    <row r="1119" spans="1:84" ht="11.25" customHeight="1" thickBot="1">
      <c r="A1119" s="212"/>
      <c r="B1119" s="213"/>
      <c r="C1119" s="217"/>
      <c r="D1119" s="218"/>
      <c r="E1119" s="218"/>
      <c r="F1119" s="218"/>
      <c r="G1119" s="218"/>
      <c r="H1119" s="218"/>
      <c r="I1119" s="218"/>
      <c r="J1119" s="218"/>
      <c r="K1119" s="218"/>
      <c r="L1119" s="218"/>
      <c r="M1119" s="218"/>
      <c r="N1119" s="218"/>
      <c r="O1119" s="218"/>
      <c r="P1119" s="218"/>
      <c r="Q1119" s="218"/>
      <c r="R1119" s="218"/>
      <c r="S1119" s="218"/>
      <c r="T1119" s="218"/>
      <c r="U1119" s="218"/>
      <c r="V1119" s="218"/>
      <c r="W1119" s="218"/>
      <c r="X1119" s="218"/>
      <c r="Y1119" s="218"/>
      <c r="Z1119" s="218"/>
      <c r="AA1119" s="218"/>
      <c r="AB1119" s="218"/>
      <c r="AC1119" s="219"/>
      <c r="AD1119" s="222"/>
      <c r="AE1119" s="223"/>
      <c r="AF1119" s="226"/>
      <c r="AG1119" s="223"/>
      <c r="AH1119" s="226"/>
      <c r="AI1119" s="223"/>
      <c r="AJ1119" s="230"/>
      <c r="AK1119" s="231"/>
      <c r="AL1119" s="246"/>
      <c r="AM1119" s="247"/>
      <c r="AN1119" s="248"/>
      <c r="AO1119" s="249"/>
      <c r="AQ1119" s="160"/>
      <c r="AR1119" s="161"/>
      <c r="AS1119" s="161"/>
      <c r="AT1119" s="161"/>
      <c r="AU1119" s="161"/>
      <c r="AV1119" s="161"/>
      <c r="AW1119" s="161"/>
      <c r="AX1119" s="161"/>
      <c r="AY1119" s="161"/>
      <c r="AZ1119" s="161"/>
      <c r="BA1119" s="161"/>
      <c r="BB1119" s="161"/>
      <c r="BC1119" s="162"/>
      <c r="BD1119" s="167"/>
      <c r="BE1119" s="168"/>
      <c r="BF1119" s="176"/>
      <c r="BG1119" s="180"/>
      <c r="BH1119" s="181"/>
      <c r="BI1119" s="181"/>
      <c r="BJ1119" s="181"/>
      <c r="BK1119" s="181"/>
      <c r="BL1119" s="181"/>
      <c r="BM1119" s="181"/>
      <c r="BN1119" s="181"/>
      <c r="BO1119" s="181"/>
      <c r="BP1119" s="181"/>
      <c r="BQ1119" s="181"/>
      <c r="BR1119" s="181"/>
      <c r="BS1119" s="181"/>
      <c r="BT1119" s="181"/>
      <c r="BU1119" s="182"/>
      <c r="BV1119" s="152"/>
      <c r="BW1119" s="153"/>
      <c r="BX1119" s="152"/>
      <c r="BY1119" s="153"/>
      <c r="BZ1119" s="152"/>
      <c r="CA1119" s="153"/>
      <c r="CB1119" s="152"/>
      <c r="CC1119" s="153"/>
      <c r="CD1119" s="152"/>
      <c r="CE1119" s="153"/>
      <c r="CF1119" s="174"/>
    </row>
    <row r="1120" spans="1:84" ht="11.25" customHeight="1">
      <c r="A1120" s="42"/>
      <c r="R1120" s="42"/>
      <c r="S1120" s="42"/>
      <c r="W1120" s="42"/>
      <c r="X1120" s="43"/>
      <c r="Y1120" s="43"/>
      <c r="Z1120" s="43"/>
      <c r="AA1120" s="43"/>
      <c r="AB1120" s="3"/>
      <c r="AQ1120" s="126"/>
      <c r="AR1120" s="126"/>
      <c r="AS1120" s="126"/>
      <c r="AT1120" s="126"/>
      <c r="AU1120" s="126"/>
      <c r="AV1120" s="126"/>
      <c r="AW1120" s="126"/>
      <c r="AX1120" s="126"/>
      <c r="AY1120" s="126"/>
      <c r="AZ1120" s="126"/>
      <c r="BA1120" s="126"/>
      <c r="BB1120" s="126"/>
      <c r="BC1120" s="126"/>
      <c r="BV1120" s="169" t="str">
        <f>IF(CF1116&lt;&gt;"",IF(AND(AND(BV1116&gt;-1,BV1118&gt;-1),OR(BV1116&gt;10,BV1118&gt;10),ABS(BV1116-BV1118)&gt;1,IF(OR(BV1116&gt;11,BV1118&gt;11),ABS(BV1116-BV1118)=2,TRUE),BV1116=INT(BV1116),BV1118=INT(BV1118)),"","Error"),"")</f>
        <v/>
      </c>
      <c r="BW1120" s="169"/>
      <c r="BX1120" s="169" t="str">
        <f>IF(CF1116&lt;&gt;"",IF(AND(AND(BX1116&gt;-1,BX1118&gt;-1),OR(BX1116&gt;10,BX1118&gt;10),ABS(BX1116-BX1118)&gt;1,IF(OR(BX1116&gt;11,BX1118&gt;11),ABS(BX1116-BX1118)=2,TRUE),BX1116=INT(BX1116),BX1118=INT(BX1118)),"","Error"),"")</f>
        <v/>
      </c>
      <c r="BY1120" s="169"/>
      <c r="BZ1120" s="169" t="str">
        <f>IF(CF1116&lt;&gt;"",IF(AND(AND(BZ1116&gt;-1,BZ1118&gt;-1),OR(BZ1116&gt;10,BZ1118&gt;10),ABS(BZ1116-BZ1118)&gt;1,IF(OR(BZ1116&gt;11,BZ1118&gt;11),ABS(BZ1116-BZ1118)=2,TRUE),BZ1116=INT(BZ1116),BZ1118=INT(BZ1118)),"","Error"),"")</f>
        <v/>
      </c>
      <c r="CA1120" s="169"/>
      <c r="CB1120" s="169" t="str">
        <f>IF(AND(CF1116&lt;&gt;"",CB1116&lt;&gt;""),IF(AND(AND(CB1116&gt;-1,CB1118&gt;-1),OR(CB1116&gt;10,CB1118&gt;10),ABS(CB1116-CB1118)&gt;1,IF(OR(CB1116&gt;11,CB1118&gt;11),ABS(CB1116-CB1118)=2,TRUE),CB1116=INT(CB1116),CB1118=INT(CB1118)),"","Error"),"")</f>
        <v/>
      </c>
      <c r="CC1120" s="169"/>
      <c r="CD1120" s="169" t="str">
        <f>IF(AND(CF1116&lt;&gt;"",CD1116&lt;&gt;""),IF(AND(AND(CD1116&gt;-1,CD1118&gt;-1),OR(CD1116&gt;10,CD1118&gt;10),ABS(CD1116-CD1118)&gt;1,IF(OR(CD1116&gt;11,CD1118&gt;11),ABS(CD1116-CD1118)=2,TRUE),CD1116=INT(CD1116),CD1118=INT(CD1118)),"","Error"),"")</f>
        <v/>
      </c>
      <c r="CE1120" s="169"/>
    </row>
    <row r="1121" spans="1:84" ht="11.25" customHeight="1">
      <c r="AQ1121" s="126"/>
      <c r="AR1121" s="126"/>
      <c r="AS1121" s="126"/>
      <c r="AT1121" s="126"/>
      <c r="AU1121" s="126"/>
      <c r="AV1121" s="126"/>
      <c r="AW1121" s="126"/>
      <c r="AX1121" s="126"/>
      <c r="AY1121" s="126"/>
      <c r="AZ1121" s="126"/>
      <c r="BA1121" s="126"/>
      <c r="BB1121" s="126"/>
      <c r="BC1121" s="126"/>
    </row>
    <row r="1122" spans="1:84" ht="11.25" customHeight="1" thickBot="1">
      <c r="AB1122" s="3"/>
      <c r="AQ1122" s="127"/>
      <c r="AR1122" s="127"/>
      <c r="AS1122" s="127"/>
      <c r="AT1122" s="127"/>
      <c r="AU1122" s="127"/>
      <c r="AV1122" s="127"/>
      <c r="AW1122" s="127"/>
      <c r="AX1122" s="127"/>
      <c r="AY1122" s="127"/>
      <c r="AZ1122" s="127"/>
      <c r="BA1122" s="127"/>
      <c r="BB1122" s="127"/>
      <c r="BC1122" s="127"/>
      <c r="BD1122" s="40"/>
      <c r="BE1122" s="40"/>
      <c r="BF1122" s="40"/>
      <c r="BG1122" s="40"/>
      <c r="BH1122" s="40"/>
      <c r="BI1122" s="40"/>
      <c r="BJ1122" s="40"/>
      <c r="BK1122" s="40"/>
      <c r="BL1122" s="40"/>
      <c r="BM1122" s="40"/>
      <c r="BN1122" s="40"/>
      <c r="BO1122" s="40"/>
      <c r="BP1122" s="40"/>
      <c r="BQ1122" s="40"/>
      <c r="BR1122" s="40"/>
      <c r="BS1122" s="40"/>
      <c r="BT1122" s="40"/>
      <c r="BU1122" s="40"/>
      <c r="BV1122" s="40"/>
      <c r="BW1122" s="40"/>
      <c r="BX1122" s="40"/>
      <c r="BY1122" s="40"/>
      <c r="BZ1122" s="40"/>
      <c r="CA1122" s="40"/>
      <c r="CB1122" s="40"/>
      <c r="CC1122" s="40"/>
      <c r="CD1122" s="40"/>
      <c r="CE1122" s="40"/>
    </row>
    <row r="1123" spans="1:84" ht="11.25" customHeight="1">
      <c r="A1123" s="170">
        <v>1</v>
      </c>
      <c r="B1123" s="191"/>
      <c r="C1123" s="183" t="str">
        <f>IF($D1108="1P","A","A")</f>
        <v>A</v>
      </c>
      <c r="D1123" s="197"/>
      <c r="E1123" s="198"/>
      <c r="F1123" s="197"/>
      <c r="G1123" s="198"/>
      <c r="H1123" s="197"/>
      <c r="I1123" s="198"/>
      <c r="J1123" s="197"/>
      <c r="K1123" s="198"/>
      <c r="L1123" s="197"/>
      <c r="M1123" s="208"/>
      <c r="N1123" s="69" t="str">
        <f>IF(CF1106&lt;&gt;"",IF(CF1106="W",IF(SUM(IF(D1123&gt;D1125,1,0),IF(F1123&gt;F1125,1,0),IF(H1123&gt;H1125,1,0),IF(J1123&gt;J1125,1,0),IF(L1123&gt;L1125,1,0))&lt;&gt;3,"E",""),""),"")</f>
        <v/>
      </c>
      <c r="O1123" s="170">
        <v>4</v>
      </c>
      <c r="P1123" s="191"/>
      <c r="Q1123" s="183" t="str">
        <f>IF($D1108="1P","B","C")</f>
        <v>C</v>
      </c>
      <c r="R1123" s="197"/>
      <c r="S1123" s="198"/>
      <c r="T1123" s="197"/>
      <c r="U1123" s="198"/>
      <c r="V1123" s="197"/>
      <c r="W1123" s="198"/>
      <c r="X1123" s="197"/>
      <c r="Y1123" s="198"/>
      <c r="Z1123" s="197"/>
      <c r="AA1123" s="208"/>
      <c r="AB1123" s="69" t="str">
        <f>IF(CF1136&lt;&gt;"",IF(CF1136="W",IF(SUM(IF(R1123&gt;R1125,1,0),IF(T1123&gt;T1125,1,0),IF(V1123&gt;V1125,1,0),IF(X1123&gt;X1125,1,0),IF(Z1123&gt;Z1125,1,0))&lt;&gt;3,"E",""),""),"")</f>
        <v/>
      </c>
      <c r="AQ1123" s="128"/>
      <c r="AR1123" s="128"/>
      <c r="AS1123" s="128"/>
      <c r="AT1123" s="128"/>
      <c r="AU1123" s="128"/>
      <c r="AV1123" s="128"/>
      <c r="AW1123" s="128"/>
      <c r="AX1123" s="128"/>
      <c r="AY1123" s="128"/>
      <c r="AZ1123" s="128"/>
      <c r="BA1123" s="128"/>
      <c r="BB1123" s="128"/>
      <c r="BC1123" s="128"/>
      <c r="BD1123" s="41"/>
      <c r="BE1123" s="41"/>
      <c r="BF1123" s="41"/>
      <c r="BG1123" s="41"/>
      <c r="BH1123" s="41"/>
      <c r="BI1123" s="41"/>
      <c r="BJ1123" s="41"/>
      <c r="BK1123" s="41"/>
      <c r="BL1123" s="41"/>
      <c r="BM1123" s="41"/>
      <c r="BN1123" s="41"/>
      <c r="BO1123" s="41"/>
      <c r="BP1123" s="41"/>
      <c r="BQ1123" s="41"/>
      <c r="BR1123" s="41"/>
      <c r="BS1123" s="41"/>
      <c r="BT1123" s="41"/>
      <c r="BU1123" s="41"/>
      <c r="BV1123" s="41"/>
      <c r="BW1123" s="41"/>
      <c r="BX1123" s="41"/>
      <c r="BY1123" s="41"/>
      <c r="BZ1123" s="41"/>
      <c r="CA1123" s="41"/>
      <c r="CB1123" s="41"/>
      <c r="CC1123" s="41"/>
      <c r="CD1123" s="41"/>
      <c r="CE1123" s="41"/>
    </row>
    <row r="1124" spans="1:84" ht="11.25" customHeight="1">
      <c r="A1124" s="192"/>
      <c r="B1124" s="193"/>
      <c r="C1124" s="196"/>
      <c r="D1124" s="199"/>
      <c r="E1124" s="200"/>
      <c r="F1124" s="199"/>
      <c r="G1124" s="200"/>
      <c r="H1124" s="199"/>
      <c r="I1124" s="200"/>
      <c r="J1124" s="199"/>
      <c r="K1124" s="200"/>
      <c r="L1124" s="199"/>
      <c r="M1124" s="209"/>
      <c r="N1124" s="69" t="str">
        <f>IF(CF1106&lt;&gt;"",IF(ISERROR(AND(BV1110="",BX1110="",BZ1110="",CB1110="",CD1110="")),"E",IF(AND(BV1110="",BX1110="",BZ1110="",CB1110="",CD1110=""),"","E")),"")</f>
        <v/>
      </c>
      <c r="O1124" s="192"/>
      <c r="P1124" s="193"/>
      <c r="Q1124" s="196"/>
      <c r="R1124" s="199"/>
      <c r="S1124" s="200"/>
      <c r="T1124" s="199"/>
      <c r="U1124" s="200"/>
      <c r="V1124" s="199"/>
      <c r="W1124" s="200"/>
      <c r="X1124" s="199"/>
      <c r="Y1124" s="200"/>
      <c r="Z1124" s="199"/>
      <c r="AA1124" s="209"/>
      <c r="AB1124" s="69" t="str">
        <f>IF(CF1136&lt;&gt;"",IF(ISERROR(AND(BV1140="",BX1140="",BZ1140="",CB1140="",CD1140="")),"E",IF(AND(BV1140="",BX1140="",BZ1140="",CB1140="",CD1140=""),"","E")),"")</f>
        <v/>
      </c>
      <c r="AQ1124" s="126"/>
      <c r="AR1124" s="126"/>
      <c r="AS1124" s="126"/>
      <c r="AT1124" s="126"/>
      <c r="AU1124" s="126"/>
      <c r="AV1124" s="126"/>
      <c r="AW1124" s="126"/>
      <c r="AX1124" s="126"/>
      <c r="AY1124" s="126"/>
      <c r="AZ1124" s="126"/>
      <c r="BA1124" s="126"/>
      <c r="BB1124" s="126"/>
      <c r="BC1124" s="126"/>
    </row>
    <row r="1125" spans="1:84" ht="11.25" customHeight="1" thickBot="1">
      <c r="A1125" s="192"/>
      <c r="B1125" s="193"/>
      <c r="C1125" s="175" t="str">
        <f>IF($D1108="1P","D","C")</f>
        <v>C</v>
      </c>
      <c r="D1125" s="201"/>
      <c r="E1125" s="202"/>
      <c r="F1125" s="201"/>
      <c r="G1125" s="202"/>
      <c r="H1125" s="201"/>
      <c r="I1125" s="202"/>
      <c r="J1125" s="201"/>
      <c r="K1125" s="202"/>
      <c r="L1125" s="201"/>
      <c r="M1125" s="205"/>
      <c r="N1125" s="69" t="str">
        <f>IF(CF1106&lt;&gt;"",IF(ISERROR(AND(BV1110="",BX1110="",BZ1110="",CB1110="",CD1110="")),"E",IF(AND(BV1110="",BX1110="",BZ1110="",CB1110="",CD1110=""),"","E")),"")</f>
        <v/>
      </c>
      <c r="O1125" s="192"/>
      <c r="P1125" s="193"/>
      <c r="Q1125" s="175" t="str">
        <f>IF($D1108="1P","D","D")</f>
        <v>D</v>
      </c>
      <c r="R1125" s="201"/>
      <c r="S1125" s="202"/>
      <c r="T1125" s="201"/>
      <c r="U1125" s="202"/>
      <c r="V1125" s="201"/>
      <c r="W1125" s="202"/>
      <c r="X1125" s="201"/>
      <c r="Y1125" s="202"/>
      <c r="Z1125" s="201"/>
      <c r="AA1125" s="205"/>
      <c r="AB1125" s="69" t="str">
        <f>IF(CF1136&lt;&gt;"",IF(ISERROR(AND(BV1140="",BX1140="",BZ1140="",CB1140="",CD1140="")),"E",IF(AND(BV1140="",BX1140="",BZ1140="",CB1140="",CD1140=""),"","E")),"")</f>
        <v/>
      </c>
      <c r="AP1125" s="2"/>
      <c r="AQ1125" s="127"/>
      <c r="AR1125" s="127"/>
      <c r="AS1125" s="127"/>
      <c r="AT1125" s="127"/>
      <c r="AU1125" s="127"/>
      <c r="AV1125" s="127"/>
      <c r="AW1125" s="127"/>
      <c r="AX1125" s="127"/>
      <c r="AY1125" s="127"/>
      <c r="AZ1125" s="127"/>
      <c r="BA1125" s="127"/>
      <c r="BB1125" s="127"/>
      <c r="BC1125" s="127"/>
      <c r="BD1125" s="40"/>
      <c r="BE1125" s="40"/>
      <c r="BF1125" s="40"/>
      <c r="BG1125" s="40"/>
      <c r="BH1125" s="40"/>
      <c r="BI1125" s="40"/>
      <c r="BJ1125" s="40"/>
      <c r="BK1125" s="40"/>
      <c r="BL1125" s="40"/>
      <c r="BM1125" s="40"/>
      <c r="BN1125" s="40"/>
      <c r="BO1125" s="40"/>
      <c r="BP1125" s="40"/>
      <c r="BQ1125" s="40"/>
      <c r="BR1125" s="40"/>
      <c r="BS1125" s="40"/>
      <c r="BT1125" s="40"/>
      <c r="BU1125" s="40"/>
      <c r="BV1125" s="40"/>
      <c r="BW1125" s="40"/>
      <c r="BX1125" s="40"/>
      <c r="BY1125" s="40"/>
      <c r="BZ1125" s="40"/>
      <c r="CA1125" s="40"/>
      <c r="CB1125" s="40"/>
      <c r="CC1125" s="40"/>
      <c r="CD1125" s="40"/>
      <c r="CE1125" s="40"/>
    </row>
    <row r="1126" spans="1:84" ht="11.25" customHeight="1" thickBot="1">
      <c r="A1126" s="194"/>
      <c r="B1126" s="195"/>
      <c r="C1126" s="207"/>
      <c r="D1126" s="203"/>
      <c r="E1126" s="204"/>
      <c r="F1126" s="203"/>
      <c r="G1126" s="204"/>
      <c r="H1126" s="203"/>
      <c r="I1126" s="204"/>
      <c r="J1126" s="203"/>
      <c r="K1126" s="204"/>
      <c r="L1126" s="203"/>
      <c r="M1126" s="206"/>
      <c r="N1126" s="69" t="str">
        <f>IF(CF1108&lt;&gt;"",IF(CF1108="W",IF(SUM(IF(D1125&gt;D1123,1,0),IF(F1125&gt;F1123,1,0),IF(H1125&gt;H1123,1,0),IF(J1125&gt;J1123,1,0),IF(L1125&gt;L1123,1,0))&lt;&gt;3,"E",""),""),"")</f>
        <v/>
      </c>
      <c r="O1126" s="194"/>
      <c r="P1126" s="195"/>
      <c r="Q1126" s="207"/>
      <c r="R1126" s="203"/>
      <c r="S1126" s="204"/>
      <c r="T1126" s="203"/>
      <c r="U1126" s="204"/>
      <c r="V1126" s="203"/>
      <c r="W1126" s="204"/>
      <c r="X1126" s="203"/>
      <c r="Y1126" s="204"/>
      <c r="Z1126" s="203"/>
      <c r="AA1126" s="206"/>
      <c r="AB1126" s="69" t="str">
        <f>IF(CF1138&lt;&gt;"",IF(CF1138="W",IF(SUM(IF(R1125&gt;R1123,1,0),IF(T1125&gt;T1123,1,0),IF(V1125&gt;V1123,1,0),IF(X1125&gt;X1123,1,0),IF(Z1125&gt;Z1123,1,0))&lt;&gt;3,"E",""),""),"")</f>
        <v/>
      </c>
      <c r="AC1126" s="2"/>
      <c r="AD1126" s="2"/>
      <c r="AE1126" s="2"/>
      <c r="AF1126" s="2"/>
      <c r="AG1126" s="2"/>
      <c r="AH1126" s="2"/>
      <c r="AI1126" s="2"/>
      <c r="AJ1126" s="2"/>
      <c r="AK1126" s="2"/>
      <c r="AL1126" s="2"/>
      <c r="AM1126" s="2"/>
      <c r="AN1126" s="2"/>
      <c r="AO1126" s="2"/>
      <c r="AP1126" s="2"/>
      <c r="AQ1126" s="154" t="str">
        <f>CONCATENATE($A1110," ",$D1110,","," ",$F1108)</f>
        <v>Group: 18, Men's Singles</v>
      </c>
      <c r="AR1126" s="155"/>
      <c r="AS1126" s="155"/>
      <c r="AT1126" s="155"/>
      <c r="AU1126" s="155"/>
      <c r="AV1126" s="155"/>
      <c r="AW1126" s="155"/>
      <c r="AX1126" s="155"/>
      <c r="AY1126" s="155"/>
      <c r="AZ1126" s="155"/>
      <c r="BA1126" s="155"/>
      <c r="BB1126" s="155"/>
      <c r="BC1126" s="156"/>
      <c r="BD1126" s="163">
        <f>A1131</f>
        <v>3</v>
      </c>
      <c r="BE1126" s="164"/>
      <c r="BF1126" s="183" t="str">
        <f>C1131</f>
        <v>A</v>
      </c>
      <c r="BG1126" s="185" t="str">
        <f>IF(VLOOKUP($BF1126,$A1112:$C1118,3,FALSE)=0,"",CONCATENATE(VLOOKUP(VLOOKUP($BF1126,$A1112:$C1118,3,FALSE),Players!$C:$G,4,FALSE)," ",VLOOKUP($BF1126,$A1112:$C1118,3,FALSE)," ",IF(ISERROR(VLOOKUP(VLOOKUP($BF1126,$A1112:$C1118,3,FALSE),Players!$C:$G,5,FALSE)),"()",CONCATENATE("(",VLOOKUP(VLOOKUP($BF1126,$A1112:$C1118,3,FALSE),Players!$C:$G,5,FALSE),")"))))</f>
        <v/>
      </c>
      <c r="BH1126" s="186"/>
      <c r="BI1126" s="186"/>
      <c r="BJ1126" s="186"/>
      <c r="BK1126" s="186"/>
      <c r="BL1126" s="186"/>
      <c r="BM1126" s="186"/>
      <c r="BN1126" s="186"/>
      <c r="BO1126" s="186"/>
      <c r="BP1126" s="186"/>
      <c r="BQ1126" s="186"/>
      <c r="BR1126" s="186"/>
      <c r="BS1126" s="186"/>
      <c r="BT1126" s="186"/>
      <c r="BU1126" s="187"/>
      <c r="BV1126" s="170" t="str">
        <f>IF(D1131&lt;&gt;"",D1131,"")</f>
        <v/>
      </c>
      <c r="BW1126" s="171"/>
      <c r="BX1126" s="170" t="str">
        <f>IF(F1131&lt;&gt;"",F1131,"")</f>
        <v/>
      </c>
      <c r="BY1126" s="171"/>
      <c r="BZ1126" s="170" t="str">
        <f>IF(H1131&lt;&gt;"",H1131,"")</f>
        <v/>
      </c>
      <c r="CA1126" s="171"/>
      <c r="CB1126" s="170" t="str">
        <f>IF(J1131&lt;&gt;"",J1131,"")</f>
        <v/>
      </c>
      <c r="CC1126" s="171"/>
      <c r="CD1126" s="170" t="str">
        <f>IF(L1131&lt;&gt;"",L1131,"")</f>
        <v/>
      </c>
      <c r="CE1126" s="171"/>
      <c r="CF1126" s="174" t="str">
        <f>IF($CD1126=$CD1128,IF($CB1126=$CB1128,IF($BZ1126&lt;&gt;"",IF($BZ1126&gt;$BZ1128,"W","L"),""),IF($CB1126&gt;$CB1128,"W","L")),IF($CD1126&gt;$CD1128,"W","L"))</f>
        <v/>
      </c>
    </row>
    <row r="1127" spans="1:84" ht="11.25" customHeight="1">
      <c r="A1127" s="170">
        <v>2</v>
      </c>
      <c r="B1127" s="191"/>
      <c r="C1127" s="183" t="str">
        <f>IF($D1108="1P","B","B")</f>
        <v>B</v>
      </c>
      <c r="D1127" s="197"/>
      <c r="E1127" s="198"/>
      <c r="F1127" s="197"/>
      <c r="G1127" s="198"/>
      <c r="H1127" s="197"/>
      <c r="I1127" s="198"/>
      <c r="J1127" s="197"/>
      <c r="K1127" s="198"/>
      <c r="L1127" s="197"/>
      <c r="M1127" s="208"/>
      <c r="N1127" s="69" t="str">
        <f>IF(CF1116&lt;&gt;"",IF(CF1116="W",IF(SUM(IF(D1127&gt;D1129,1,0),IF(F1127&gt;F1129,1,0),IF(H1127&gt;H1129,1,0),IF(J1127&gt;J1129,1,0),IF(L1127&gt;L1129,1,0))&lt;&gt;3,"E",""),""),"")</f>
        <v/>
      </c>
      <c r="O1127" s="170">
        <v>5</v>
      </c>
      <c r="P1127" s="191"/>
      <c r="Q1127" s="183" t="str">
        <f>IF($D1108="1P","A","A")</f>
        <v>A</v>
      </c>
      <c r="R1127" s="197"/>
      <c r="S1127" s="198"/>
      <c r="T1127" s="197"/>
      <c r="U1127" s="198"/>
      <c r="V1127" s="197"/>
      <c r="W1127" s="198"/>
      <c r="X1127" s="197"/>
      <c r="Y1127" s="198"/>
      <c r="Z1127" s="197"/>
      <c r="AA1127" s="208"/>
      <c r="AB1127" s="69" t="str">
        <f>IF(CF1146&lt;&gt;"",IF(CF1146="W",IF(SUM(IF(R1127&gt;R1129,1,0),IF(T1127&gt;T1129,1,0),IF(V1127&gt;V1129,1,0),IF(X1127&gt;X1129,1,0),IF(Z1127&gt;Z1129,1,0))&lt;&gt;3,"E",""),""),"")</f>
        <v/>
      </c>
      <c r="AP1127" s="3"/>
      <c r="AQ1127" s="157"/>
      <c r="AR1127" s="158"/>
      <c r="AS1127" s="158"/>
      <c r="AT1127" s="158"/>
      <c r="AU1127" s="158"/>
      <c r="AV1127" s="158"/>
      <c r="AW1127" s="158"/>
      <c r="AX1127" s="158"/>
      <c r="AY1127" s="158"/>
      <c r="AZ1127" s="158"/>
      <c r="BA1127" s="158"/>
      <c r="BB1127" s="158"/>
      <c r="BC1127" s="159"/>
      <c r="BD1127" s="165"/>
      <c r="BE1127" s="166"/>
      <c r="BF1127" s="184"/>
      <c r="BG1127" s="188"/>
      <c r="BH1127" s="189"/>
      <c r="BI1127" s="189"/>
      <c r="BJ1127" s="189"/>
      <c r="BK1127" s="189"/>
      <c r="BL1127" s="189"/>
      <c r="BM1127" s="189"/>
      <c r="BN1127" s="189"/>
      <c r="BO1127" s="189"/>
      <c r="BP1127" s="189"/>
      <c r="BQ1127" s="189"/>
      <c r="BR1127" s="189"/>
      <c r="BS1127" s="189"/>
      <c r="BT1127" s="189"/>
      <c r="BU1127" s="190"/>
      <c r="BV1127" s="172"/>
      <c r="BW1127" s="173"/>
      <c r="BX1127" s="172"/>
      <c r="BY1127" s="173"/>
      <c r="BZ1127" s="172"/>
      <c r="CA1127" s="173"/>
      <c r="CB1127" s="172"/>
      <c r="CC1127" s="173"/>
      <c r="CD1127" s="172"/>
      <c r="CE1127" s="173"/>
      <c r="CF1127" s="174"/>
    </row>
    <row r="1128" spans="1:84" ht="11.25" customHeight="1">
      <c r="A1128" s="192"/>
      <c r="B1128" s="193"/>
      <c r="C1128" s="196"/>
      <c r="D1128" s="199"/>
      <c r="E1128" s="200"/>
      <c r="F1128" s="199"/>
      <c r="G1128" s="200"/>
      <c r="H1128" s="199"/>
      <c r="I1128" s="200"/>
      <c r="J1128" s="199"/>
      <c r="K1128" s="200"/>
      <c r="L1128" s="199"/>
      <c r="M1128" s="209"/>
      <c r="N1128" s="69" t="str">
        <f>IF(CF1116&lt;&gt;"",IF(ISERROR(AND(BV1120="",BX1120="",BZ1120="",CB1120="",CD1120="")),"E",IF(AND(BV1120="",BX1120="",BZ1120="",CB1120="",CD1120=""),"","E")),"")</f>
        <v/>
      </c>
      <c r="O1128" s="192"/>
      <c r="P1128" s="193"/>
      <c r="Q1128" s="196"/>
      <c r="R1128" s="199"/>
      <c r="S1128" s="200"/>
      <c r="T1128" s="199"/>
      <c r="U1128" s="200"/>
      <c r="V1128" s="199"/>
      <c r="W1128" s="200"/>
      <c r="X1128" s="199"/>
      <c r="Y1128" s="200"/>
      <c r="Z1128" s="199"/>
      <c r="AA1128" s="209"/>
      <c r="AB1128" s="69" t="str">
        <f>IF(CF1146&lt;&gt;"",IF(ISERROR(AND(BV1150="",BX1150="",BZ1150="",CB1150="",CD1150="")),"E",IF(AND(BV1150="",BX1150="",BZ1150="",CB1150="",CD1150=""),"","E")),"")</f>
        <v/>
      </c>
      <c r="AP1128" s="3"/>
      <c r="AQ1128" s="157"/>
      <c r="AR1128" s="158"/>
      <c r="AS1128" s="158"/>
      <c r="AT1128" s="158"/>
      <c r="AU1128" s="158"/>
      <c r="AV1128" s="158"/>
      <c r="AW1128" s="158"/>
      <c r="AX1128" s="158"/>
      <c r="AY1128" s="158"/>
      <c r="AZ1128" s="158"/>
      <c r="BA1128" s="158"/>
      <c r="BB1128" s="158"/>
      <c r="BC1128" s="159"/>
      <c r="BD1128" s="165"/>
      <c r="BE1128" s="166"/>
      <c r="BF1128" s="175" t="str">
        <f>C1133</f>
        <v>B</v>
      </c>
      <c r="BG1128" s="177" t="str">
        <f>IF(VLOOKUP($BF1128,$A1112:$C1118,3,FALSE)=0,"",CONCATENATE(VLOOKUP(VLOOKUP($BF1128,$A1112:$C1118,3,FALSE),Players!$C:$G,4,FALSE)," ",VLOOKUP($BF1128,$A1112:$C1118,3,FALSE)," ",IF(ISERROR(VLOOKUP(VLOOKUP($BF1128,$A1112:$C1118,3,FALSE),Players!$C:$G,5,FALSE)),"()",CONCATENATE("(",VLOOKUP(VLOOKUP($BF1128,$A1112:$C1118,3,FALSE),Players!$C:$G,5,FALSE),")"))))</f>
        <v/>
      </c>
      <c r="BH1128" s="178"/>
      <c r="BI1128" s="178"/>
      <c r="BJ1128" s="178"/>
      <c r="BK1128" s="178"/>
      <c r="BL1128" s="178"/>
      <c r="BM1128" s="178"/>
      <c r="BN1128" s="178"/>
      <c r="BO1128" s="178"/>
      <c r="BP1128" s="178"/>
      <c r="BQ1128" s="178"/>
      <c r="BR1128" s="178"/>
      <c r="BS1128" s="178"/>
      <c r="BT1128" s="178"/>
      <c r="BU1128" s="179"/>
      <c r="BV1128" s="150" t="str">
        <f>IF(D1133&lt;&gt;"",D1133,"")</f>
        <v/>
      </c>
      <c r="BW1128" s="151"/>
      <c r="BX1128" s="150" t="str">
        <f>IF(F1133&lt;&gt;"",F1133,"")</f>
        <v/>
      </c>
      <c r="BY1128" s="151"/>
      <c r="BZ1128" s="150" t="str">
        <f>IF(H1133&lt;&gt;"",H1133,"")</f>
        <v/>
      </c>
      <c r="CA1128" s="151"/>
      <c r="CB1128" s="150" t="str">
        <f>IF(J1133&lt;&gt;"",J1133,"")</f>
        <v/>
      </c>
      <c r="CC1128" s="151"/>
      <c r="CD1128" s="150" t="str">
        <f>IF(L1133&lt;&gt;"",L1133,"")</f>
        <v/>
      </c>
      <c r="CE1128" s="151"/>
      <c r="CF1128" s="174" t="str">
        <f>IF($CF1126&lt;&gt;"",IF(CF1126="W","L","W"),"")</f>
        <v/>
      </c>
    </row>
    <row r="1129" spans="1:84" ht="11.25" customHeight="1" thickBot="1">
      <c r="A1129" s="192"/>
      <c r="B1129" s="193"/>
      <c r="C1129" s="175" t="str">
        <f>IF($D1108="1P","C","D")</f>
        <v>D</v>
      </c>
      <c r="D1129" s="201"/>
      <c r="E1129" s="202"/>
      <c r="F1129" s="201"/>
      <c r="G1129" s="202"/>
      <c r="H1129" s="201"/>
      <c r="I1129" s="202"/>
      <c r="J1129" s="201"/>
      <c r="K1129" s="202"/>
      <c r="L1129" s="201"/>
      <c r="M1129" s="205"/>
      <c r="N1129" s="69" t="str">
        <f>IF(CF1116&lt;&gt;"",IF(ISERROR(AND(BV1120="",BX1120="",BZ1120="",CB1120="",CD1120="")),"E",IF(AND(BV1120="",BX1120="",BZ1120="",CB1120="",CD1120=""),"","E")),"")</f>
        <v/>
      </c>
      <c r="O1129" s="192"/>
      <c r="P1129" s="193"/>
      <c r="Q1129" s="175" t="str">
        <f>IF($D1108="1P","B","D")</f>
        <v>D</v>
      </c>
      <c r="R1129" s="201"/>
      <c r="S1129" s="202"/>
      <c r="T1129" s="201"/>
      <c r="U1129" s="202"/>
      <c r="V1129" s="201"/>
      <c r="W1129" s="202"/>
      <c r="X1129" s="201"/>
      <c r="Y1129" s="202"/>
      <c r="Z1129" s="201"/>
      <c r="AA1129" s="205"/>
      <c r="AB1129" s="69" t="str">
        <f>IF(CF1146&lt;&gt;"",IF(ISERROR(AND(BV1150="",BX1150="",BZ1150="",CB1150="",CD1150="")),"E",IF(AND(BV1150="",BX1150="",BZ1150="",CB1150="",CD1150=""),"","E")),"")</f>
        <v/>
      </c>
      <c r="AP1129" s="3"/>
      <c r="AQ1129" s="160"/>
      <c r="AR1129" s="161"/>
      <c r="AS1129" s="161"/>
      <c r="AT1129" s="161"/>
      <c r="AU1129" s="161"/>
      <c r="AV1129" s="161"/>
      <c r="AW1129" s="161"/>
      <c r="AX1129" s="161"/>
      <c r="AY1129" s="161"/>
      <c r="AZ1129" s="161"/>
      <c r="BA1129" s="161"/>
      <c r="BB1129" s="161"/>
      <c r="BC1129" s="162"/>
      <c r="BD1129" s="167"/>
      <c r="BE1129" s="168"/>
      <c r="BF1129" s="176"/>
      <c r="BG1129" s="180"/>
      <c r="BH1129" s="181"/>
      <c r="BI1129" s="181"/>
      <c r="BJ1129" s="181"/>
      <c r="BK1129" s="181"/>
      <c r="BL1129" s="181"/>
      <c r="BM1129" s="181"/>
      <c r="BN1129" s="181"/>
      <c r="BO1129" s="181"/>
      <c r="BP1129" s="181"/>
      <c r="BQ1129" s="181"/>
      <c r="BR1129" s="181"/>
      <c r="BS1129" s="181"/>
      <c r="BT1129" s="181"/>
      <c r="BU1129" s="182"/>
      <c r="BV1129" s="152"/>
      <c r="BW1129" s="153"/>
      <c r="BX1129" s="152"/>
      <c r="BY1129" s="153"/>
      <c r="BZ1129" s="152"/>
      <c r="CA1129" s="153"/>
      <c r="CB1129" s="152"/>
      <c r="CC1129" s="153"/>
      <c r="CD1129" s="152"/>
      <c r="CE1129" s="153"/>
      <c r="CF1129" s="174"/>
    </row>
    <row r="1130" spans="1:84" ht="11.25" customHeight="1" thickBot="1">
      <c r="A1130" s="194"/>
      <c r="B1130" s="195"/>
      <c r="C1130" s="207"/>
      <c r="D1130" s="203"/>
      <c r="E1130" s="204"/>
      <c r="F1130" s="203"/>
      <c r="G1130" s="204"/>
      <c r="H1130" s="203"/>
      <c r="I1130" s="204"/>
      <c r="J1130" s="203"/>
      <c r="K1130" s="204"/>
      <c r="L1130" s="203"/>
      <c r="M1130" s="206"/>
      <c r="N1130" s="69" t="str">
        <f>IF(CF1118&lt;&gt;"",IF(CF1118="W",IF(SUM(IF(D1129&gt;D1127,1,0),IF(F1129&gt;F1127,1,0),IF(H1129&gt;H1127,1,0),IF(J1129&gt;J1127,1,0),IF(L1129&gt;L1127,1,0))&lt;&gt;3,"E",""),""),"")</f>
        <v/>
      </c>
      <c r="O1130" s="194"/>
      <c r="P1130" s="195"/>
      <c r="Q1130" s="207"/>
      <c r="R1130" s="203"/>
      <c r="S1130" s="204"/>
      <c r="T1130" s="203"/>
      <c r="U1130" s="204"/>
      <c r="V1130" s="203"/>
      <c r="W1130" s="204"/>
      <c r="X1130" s="203"/>
      <c r="Y1130" s="204"/>
      <c r="Z1130" s="203"/>
      <c r="AA1130" s="206"/>
      <c r="AB1130" s="69" t="str">
        <f>IF(CF1148&lt;&gt;"",IF(CF1148="W",IF(SUM(IF(R1129&gt;R1127,1,0),IF(T1129&gt;T1127,1,0),IF(V1129&gt;V1127,1,0),IF(X1129&gt;X1127,1,0),IF(Z1129&gt;Z1127,1,0))&lt;&gt;3,"E",""),""),"")</f>
        <v/>
      </c>
      <c r="AP1130" s="3"/>
      <c r="AQ1130" s="126"/>
      <c r="AR1130" s="126"/>
      <c r="AS1130" s="126"/>
      <c r="AT1130" s="126"/>
      <c r="AU1130" s="126"/>
      <c r="AV1130" s="126"/>
      <c r="AW1130" s="126"/>
      <c r="AX1130" s="126"/>
      <c r="AY1130" s="126"/>
      <c r="AZ1130" s="126"/>
      <c r="BA1130" s="126"/>
      <c r="BB1130" s="126"/>
      <c r="BC1130" s="126"/>
      <c r="BV1130" s="169" t="str">
        <f>IF(CF1126&lt;&gt;"",IF(AND(AND(BV1126&gt;-1,BV1128&gt;-1),OR(BV1126&gt;10,BV1128&gt;10),ABS(BV1126-BV1128)&gt;1,IF(OR(BV1126&gt;11,BV1128&gt;11),ABS(BV1126-BV1128)=2,TRUE),BV1126=INT(BV1126),BV1128=INT(BV1128)),"","Error"),"")</f>
        <v/>
      </c>
      <c r="BW1130" s="169"/>
      <c r="BX1130" s="169" t="str">
        <f>IF(CF1126&lt;&gt;"",IF(AND(AND(BX1126&gt;-1,BX1128&gt;-1),OR(BX1126&gt;10,BX1128&gt;10),ABS(BX1126-BX1128)&gt;1,IF(OR(BX1126&gt;11,BX1128&gt;11),ABS(BX1126-BX1128)=2,TRUE),BX1126=INT(BX1126),BX1128=INT(BX1128)),"","Error"),"")</f>
        <v/>
      </c>
      <c r="BY1130" s="169"/>
      <c r="BZ1130" s="169" t="str">
        <f>IF(CF1126&lt;&gt;"",IF(AND(AND(BZ1126&gt;-1,BZ1128&gt;-1),OR(BZ1126&gt;10,BZ1128&gt;10),ABS(BZ1126-BZ1128)&gt;1,IF(OR(BZ1126&gt;11,BZ1128&gt;11),ABS(BZ1126-BZ1128)=2,TRUE),BZ1126=INT(BZ1126),BZ1128=INT(BZ1128)),"","Error"),"")</f>
        <v/>
      </c>
      <c r="CA1130" s="169"/>
      <c r="CB1130" s="169" t="str">
        <f>IF(AND(CF1126&lt;&gt;"",CB1126&lt;&gt;""),IF(AND(AND(CB1126&gt;-1,CB1128&gt;-1),OR(CB1126&gt;10,CB1128&gt;10),ABS(CB1126-CB1128)&gt;1,IF(OR(CB1126&gt;11,CB1128&gt;11),ABS(CB1126-CB1128)=2,TRUE),CB1126=INT(CB1126),CB1128=INT(CB1128)),"","Error"),"")</f>
        <v/>
      </c>
      <c r="CC1130" s="169"/>
      <c r="CD1130" s="169" t="str">
        <f>IF(AND(CF1126&lt;&gt;"",CD1126&lt;&gt;""),IF(AND(AND(CD1126&gt;-1,CD1128&gt;-1),OR(CD1126&gt;10,CD1128&gt;10),ABS(CD1126-CD1128)&gt;1,IF(OR(CD1126&gt;11,CD1128&gt;11),ABS(CD1126-CD1128)=2,TRUE),CD1126=INT(CD1126),CD1128=INT(CD1128)),"","Error"),"")</f>
        <v/>
      </c>
      <c r="CE1130" s="169"/>
    </row>
    <row r="1131" spans="1:84" ht="11.25" customHeight="1">
      <c r="A1131" s="170">
        <v>3</v>
      </c>
      <c r="B1131" s="191"/>
      <c r="C1131" s="183" t="str">
        <f>IF($D1108="1P","A","A")</f>
        <v>A</v>
      </c>
      <c r="D1131" s="197"/>
      <c r="E1131" s="198"/>
      <c r="F1131" s="197"/>
      <c r="G1131" s="198"/>
      <c r="H1131" s="197"/>
      <c r="I1131" s="198"/>
      <c r="J1131" s="197"/>
      <c r="K1131" s="198"/>
      <c r="L1131" s="197"/>
      <c r="M1131" s="208"/>
      <c r="N1131" s="69" t="str">
        <f>IF(CF1126&lt;&gt;"",IF(CF1126="W",IF(SUM(IF(D1131&gt;D1133,1,0),IF(F1131&gt;F1133,1,0),IF(H1131&gt;H1133,1,0),IF(J1131&gt;J1133,1,0),IF(L1131&gt;L1133,1,0))&lt;&gt;3,"E",""),""),"")</f>
        <v/>
      </c>
      <c r="O1131" s="170">
        <v>6</v>
      </c>
      <c r="P1131" s="191"/>
      <c r="Q1131" s="183" t="str">
        <f>IF($D1108="1P","C","B")</f>
        <v>B</v>
      </c>
      <c r="R1131" s="197"/>
      <c r="S1131" s="198"/>
      <c r="T1131" s="197"/>
      <c r="U1131" s="198"/>
      <c r="V1131" s="197"/>
      <c r="W1131" s="198"/>
      <c r="X1131" s="197"/>
      <c r="Y1131" s="198"/>
      <c r="Z1131" s="197"/>
      <c r="AA1131" s="208"/>
      <c r="AB1131" s="69" t="str">
        <f>IF(CF1156&lt;&gt;"",IF(CF1156="W",IF(SUM(IF(R1131&gt;R1133,1,0),IF(T1131&gt;T1133,1,0),IF(V1131&gt;V1133,1,0),IF(X1131&gt;X1133,1,0),IF(Z1131&gt;Z1133,1,0))&lt;&gt;3,"E",""),""),"")</f>
        <v/>
      </c>
      <c r="AP1131" s="3"/>
      <c r="AQ1131" s="126"/>
      <c r="AR1131" s="126"/>
      <c r="AS1131" s="126"/>
      <c r="AT1131" s="126"/>
      <c r="AU1131" s="126"/>
      <c r="AV1131" s="126"/>
      <c r="AW1131" s="126"/>
      <c r="AX1131" s="126"/>
      <c r="AY1131" s="126"/>
      <c r="AZ1131" s="126"/>
      <c r="BA1131" s="126"/>
      <c r="BB1131" s="126"/>
      <c r="BC1131" s="126"/>
    </row>
    <row r="1132" spans="1:84" ht="11.25" customHeight="1">
      <c r="A1132" s="192"/>
      <c r="B1132" s="193"/>
      <c r="C1132" s="196"/>
      <c r="D1132" s="199"/>
      <c r="E1132" s="200"/>
      <c r="F1132" s="199"/>
      <c r="G1132" s="200"/>
      <c r="H1132" s="199"/>
      <c r="I1132" s="200"/>
      <c r="J1132" s="199"/>
      <c r="K1132" s="200"/>
      <c r="L1132" s="199"/>
      <c r="M1132" s="209"/>
      <c r="N1132" s="69" t="str">
        <f>IF(CF1126&lt;&gt;"",IF(ISERROR(AND(BV1130="",BX1130="",BZ1130="",CB1130="",CD1130="")),"E",IF(AND(BV1130="",BX1130="",BZ1130="",CB1130="",CD1130=""),"","E")),"")</f>
        <v/>
      </c>
      <c r="O1132" s="192"/>
      <c r="P1132" s="193"/>
      <c r="Q1132" s="196"/>
      <c r="R1132" s="199"/>
      <c r="S1132" s="200"/>
      <c r="T1132" s="199"/>
      <c r="U1132" s="200"/>
      <c r="V1132" s="199"/>
      <c r="W1132" s="200"/>
      <c r="X1132" s="199"/>
      <c r="Y1132" s="200"/>
      <c r="Z1132" s="199"/>
      <c r="AA1132" s="209"/>
      <c r="AB1132" s="69" t="str">
        <f>IF(CF1156&lt;&gt;"",IF(ISERROR(AND(BV1160="",BX1160="",BZ1160="",CB1160="",CD1160="")),"E",IF(AND(BV1160="",BX1160="",BZ1160="",CB1160="",CD1160=""),"","E")),"")</f>
        <v/>
      </c>
      <c r="AP1132" s="3"/>
      <c r="AQ1132" s="127"/>
      <c r="AR1132" s="127"/>
      <c r="AS1132" s="127"/>
      <c r="AT1132" s="127"/>
      <c r="AU1132" s="127"/>
      <c r="AV1132" s="127"/>
      <c r="AW1132" s="127"/>
      <c r="AX1132" s="127"/>
      <c r="AY1132" s="127"/>
      <c r="AZ1132" s="127"/>
      <c r="BA1132" s="127"/>
      <c r="BB1132" s="127"/>
      <c r="BC1132" s="127"/>
      <c r="BD1132" s="40"/>
      <c r="BE1132" s="40"/>
      <c r="BF1132" s="40"/>
      <c r="BG1132" s="40"/>
      <c r="BH1132" s="40"/>
      <c r="BI1132" s="40"/>
      <c r="BJ1132" s="40"/>
      <c r="BK1132" s="40"/>
      <c r="BL1132" s="40"/>
      <c r="BM1132" s="40"/>
      <c r="BN1132" s="40"/>
      <c r="BO1132" s="40"/>
      <c r="BP1132" s="40"/>
      <c r="BQ1132" s="40"/>
      <c r="BR1132" s="40"/>
      <c r="BS1132" s="40"/>
      <c r="BT1132" s="40"/>
      <c r="BU1132" s="40"/>
      <c r="BV1132" s="40"/>
      <c r="BW1132" s="40"/>
      <c r="BX1132" s="40"/>
      <c r="BY1132" s="40"/>
      <c r="BZ1132" s="40"/>
      <c r="CA1132" s="40"/>
      <c r="CB1132" s="40"/>
      <c r="CC1132" s="40"/>
      <c r="CD1132" s="40"/>
      <c r="CE1132" s="40"/>
      <c r="CF1132" s="3"/>
    </row>
    <row r="1133" spans="1:84" ht="11.25" customHeight="1">
      <c r="A1133" s="192"/>
      <c r="B1133" s="193"/>
      <c r="C1133" s="175" t="str">
        <f>IF($D1108="1P","C","B")</f>
        <v>B</v>
      </c>
      <c r="D1133" s="201"/>
      <c r="E1133" s="202"/>
      <c r="F1133" s="201"/>
      <c r="G1133" s="202"/>
      <c r="H1133" s="201"/>
      <c r="I1133" s="202"/>
      <c r="J1133" s="201"/>
      <c r="K1133" s="202"/>
      <c r="L1133" s="201"/>
      <c r="M1133" s="205"/>
      <c r="N1133" s="69" t="str">
        <f>IF(CF1126&lt;&gt;"",IF(ISERROR(AND(BV1130="",BX1130="",BZ1130="",CB1130="",CD1130="")),"E",IF(AND(BV1130="",BX1130="",BZ1130="",CB1130="",CD1130=""),"","E")),"")</f>
        <v/>
      </c>
      <c r="O1133" s="192"/>
      <c r="P1133" s="193"/>
      <c r="Q1133" s="175" t="str">
        <f>IF($D1108="1P","D","C")</f>
        <v>C</v>
      </c>
      <c r="R1133" s="201"/>
      <c r="S1133" s="202"/>
      <c r="T1133" s="201"/>
      <c r="U1133" s="202"/>
      <c r="V1133" s="201"/>
      <c r="W1133" s="202"/>
      <c r="X1133" s="201"/>
      <c r="Y1133" s="202"/>
      <c r="Z1133" s="201"/>
      <c r="AA1133" s="205"/>
      <c r="AB1133" s="69" t="str">
        <f>IF(CF1156&lt;&gt;"",IF(ISERROR(AND(BV1160="",BX1160="",BZ1160="",CB1160="",CD1160="")),"E",IF(AND(BV1160="",BX1160="",BZ1160="",CB1160="",CD1160=""),"","E")),"")</f>
        <v/>
      </c>
      <c r="AP1133" s="3"/>
      <c r="AQ1133" s="128"/>
      <c r="AR1133" s="128"/>
      <c r="AS1133" s="128"/>
      <c r="AT1133" s="128"/>
      <c r="AU1133" s="128"/>
      <c r="AV1133" s="128"/>
      <c r="AW1133" s="128"/>
      <c r="AX1133" s="128"/>
      <c r="AY1133" s="128"/>
      <c r="AZ1133" s="128"/>
      <c r="BA1133" s="128"/>
      <c r="BB1133" s="128"/>
      <c r="BC1133" s="128"/>
      <c r="BD1133" s="41"/>
      <c r="BE1133" s="41"/>
      <c r="BF1133" s="41"/>
      <c r="BG1133" s="41"/>
      <c r="BH1133" s="41"/>
      <c r="BI1133" s="41"/>
      <c r="BJ1133" s="41"/>
      <c r="BK1133" s="41"/>
      <c r="BL1133" s="41"/>
      <c r="BM1133" s="41"/>
      <c r="BN1133" s="41"/>
      <c r="BO1133" s="41"/>
      <c r="BP1133" s="41"/>
      <c r="BQ1133" s="41"/>
      <c r="BR1133" s="41"/>
      <c r="BS1133" s="41"/>
      <c r="BT1133" s="41"/>
      <c r="BU1133" s="41"/>
      <c r="BV1133" s="41"/>
      <c r="BW1133" s="41"/>
      <c r="BX1133" s="41"/>
      <c r="BY1133" s="41"/>
      <c r="BZ1133" s="41"/>
      <c r="CA1133" s="41"/>
      <c r="CB1133" s="41"/>
      <c r="CC1133" s="41"/>
      <c r="CD1133" s="41"/>
      <c r="CE1133" s="41"/>
      <c r="CF1133" s="3"/>
    </row>
    <row r="1134" spans="1:84" ht="11.25" customHeight="1" thickBot="1">
      <c r="A1134" s="194"/>
      <c r="B1134" s="195"/>
      <c r="C1134" s="207"/>
      <c r="D1134" s="203"/>
      <c r="E1134" s="204"/>
      <c r="F1134" s="203"/>
      <c r="G1134" s="204"/>
      <c r="H1134" s="203"/>
      <c r="I1134" s="204"/>
      <c r="J1134" s="203"/>
      <c r="K1134" s="204"/>
      <c r="L1134" s="203"/>
      <c r="M1134" s="206"/>
      <c r="N1134" s="69" t="str">
        <f>IF(CF1128&lt;&gt;"",IF(CF1128="W",IF(SUM(IF(D1133&gt;D1131,1,0),IF(F1133&gt;F1131,1,0),IF(H1133&gt;H1131,1,0),IF(J1133&gt;J1131,1,0),IF(L1133&gt;L1131,1,0))&lt;&gt;3,"E",""),""),"")</f>
        <v/>
      </c>
      <c r="O1134" s="194"/>
      <c r="P1134" s="195"/>
      <c r="Q1134" s="207"/>
      <c r="R1134" s="203"/>
      <c r="S1134" s="204"/>
      <c r="T1134" s="203"/>
      <c r="U1134" s="204"/>
      <c r="V1134" s="203"/>
      <c r="W1134" s="204"/>
      <c r="X1134" s="203"/>
      <c r="Y1134" s="204"/>
      <c r="Z1134" s="203"/>
      <c r="AA1134" s="206"/>
      <c r="AB1134" s="69" t="str">
        <f>IF(CF1158&lt;&gt;"",IF(CF1158="W",IF(SUM(IF(R1133&gt;R1131,1,0),IF(T1133&gt;T1131,1,0),IF(V1133&gt;V1131,1,0),IF(X1133&gt;X1131,1,0),IF(Z1133&gt;Z1131,1,0))&lt;&gt;3,"E",""),""),"")</f>
        <v/>
      </c>
      <c r="AP1134" s="3"/>
      <c r="AQ1134" s="126"/>
      <c r="AR1134" s="126"/>
      <c r="AS1134" s="126"/>
      <c r="AT1134" s="126"/>
      <c r="AU1134" s="126"/>
      <c r="AV1134" s="126"/>
      <c r="AW1134" s="126"/>
      <c r="AX1134" s="126"/>
      <c r="AY1134" s="126"/>
      <c r="AZ1134" s="126"/>
      <c r="BA1134" s="126"/>
      <c r="BB1134" s="126"/>
      <c r="BC1134" s="126"/>
      <c r="CF1134" s="3"/>
    </row>
    <row r="1135" spans="1:84" ht="11.25" customHeight="1" thickBot="1">
      <c r="A1135" s="3"/>
      <c r="B1135" s="3"/>
      <c r="C1135" s="3"/>
      <c r="D1135" s="3"/>
      <c r="E1135" s="3"/>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P1135" s="3"/>
      <c r="AQ1135" s="127"/>
      <c r="AR1135" s="127"/>
      <c r="AS1135" s="127"/>
      <c r="AT1135" s="127"/>
      <c r="AU1135" s="127"/>
      <c r="AV1135" s="127"/>
      <c r="AW1135" s="127"/>
      <c r="AX1135" s="127"/>
      <c r="AY1135" s="127"/>
      <c r="AZ1135" s="127"/>
      <c r="BA1135" s="127"/>
      <c r="BB1135" s="127"/>
      <c r="BC1135" s="127"/>
      <c r="BD1135" s="40"/>
      <c r="BE1135" s="40"/>
      <c r="BF1135" s="40"/>
      <c r="BG1135" s="40"/>
      <c r="BH1135" s="40"/>
      <c r="BI1135" s="40"/>
      <c r="BJ1135" s="40"/>
      <c r="BK1135" s="40"/>
      <c r="BL1135" s="40"/>
      <c r="BM1135" s="40"/>
      <c r="BN1135" s="40"/>
      <c r="BO1135" s="40"/>
      <c r="BP1135" s="40"/>
      <c r="BQ1135" s="40"/>
      <c r="BR1135" s="40"/>
      <c r="BS1135" s="40"/>
      <c r="BT1135" s="40"/>
      <c r="BU1135" s="40"/>
      <c r="BV1135" s="40"/>
      <c r="BW1135" s="40"/>
      <c r="BX1135" s="40"/>
      <c r="BY1135" s="40"/>
      <c r="BZ1135" s="40"/>
      <c r="CA1135" s="40"/>
      <c r="CB1135" s="40"/>
      <c r="CC1135" s="40"/>
      <c r="CD1135" s="40"/>
      <c r="CE1135" s="40"/>
      <c r="CF1135" s="3"/>
    </row>
    <row r="1136" spans="1:84" ht="11.25" customHeight="1">
      <c r="A1136" s="3"/>
      <c r="B1136" s="3"/>
      <c r="C1136" s="3"/>
      <c r="D1136" s="3"/>
      <c r="E1136" s="3"/>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P1136" s="3"/>
      <c r="AQ1136" s="154" t="str">
        <f>CONCATENATE($A1110," ",$D1110,","," ",$F1108)</f>
        <v>Group: 18, Men's Singles</v>
      </c>
      <c r="AR1136" s="155"/>
      <c r="AS1136" s="155"/>
      <c r="AT1136" s="155"/>
      <c r="AU1136" s="155"/>
      <c r="AV1136" s="155"/>
      <c r="AW1136" s="155"/>
      <c r="AX1136" s="155"/>
      <c r="AY1136" s="155"/>
      <c r="AZ1136" s="155"/>
      <c r="BA1136" s="155"/>
      <c r="BB1136" s="155"/>
      <c r="BC1136" s="156"/>
      <c r="BD1136" s="163">
        <f>O1123</f>
        <v>4</v>
      </c>
      <c r="BE1136" s="164"/>
      <c r="BF1136" s="183" t="str">
        <f>Q1123</f>
        <v>C</v>
      </c>
      <c r="BG1136" s="185" t="str">
        <f>IF(VLOOKUP($BF1136,$A1112:$C1118,3,FALSE)=0,"",CONCATENATE(VLOOKUP(VLOOKUP($BF1136,$A1112:$C1118,3,FALSE),Players!$C:$G,4,FALSE)," ",VLOOKUP($BF1136,$A1112:$C1118,3,FALSE)," ",IF(ISERROR(VLOOKUP(VLOOKUP($BF1136,$A1112:$C1118,3,FALSE),Players!$C:$G,5,FALSE)),"()",CONCATENATE("(",VLOOKUP(VLOOKUP($BF1136,$A1112:$C1118,3,FALSE),Players!$C:$G,5,FALSE),")"))))</f>
        <v/>
      </c>
      <c r="BH1136" s="186"/>
      <c r="BI1136" s="186"/>
      <c r="BJ1136" s="186"/>
      <c r="BK1136" s="186"/>
      <c r="BL1136" s="186"/>
      <c r="BM1136" s="186"/>
      <c r="BN1136" s="186"/>
      <c r="BO1136" s="186"/>
      <c r="BP1136" s="186"/>
      <c r="BQ1136" s="186"/>
      <c r="BR1136" s="186"/>
      <c r="BS1136" s="186"/>
      <c r="BT1136" s="186"/>
      <c r="BU1136" s="187"/>
      <c r="BV1136" s="170" t="str">
        <f>IF(R1123&lt;&gt;"",R1123,"")</f>
        <v/>
      </c>
      <c r="BW1136" s="171"/>
      <c r="BX1136" s="170" t="str">
        <f>IF(T1123&lt;&gt;"",T1123,"")</f>
        <v/>
      </c>
      <c r="BY1136" s="171"/>
      <c r="BZ1136" s="170" t="str">
        <f>IF(V1123&lt;&gt;"",V1123,"")</f>
        <v/>
      </c>
      <c r="CA1136" s="171"/>
      <c r="CB1136" s="170" t="str">
        <f>IF(X1123&lt;&gt;"",X1123,"")</f>
        <v/>
      </c>
      <c r="CC1136" s="171"/>
      <c r="CD1136" s="170" t="str">
        <f>IF(Z1123&lt;&gt;"",Z1123,"")</f>
        <v/>
      </c>
      <c r="CE1136" s="171"/>
      <c r="CF1136" s="174" t="str">
        <f>IF($CD1136=$CD1138,IF($CB1136=$CB1138,IF($BZ1136&lt;&gt;"",IF($BZ1136&gt;$BZ1138,"W","L"),""),IF($CB1136&gt;$CB1138,"W","L")),IF($CD1136&gt;$CD1138,"W","L"))</f>
        <v/>
      </c>
    </row>
    <row r="1137" spans="1:84" ht="11.25" customHeight="1">
      <c r="A1137" s="3"/>
      <c r="B1137" s="3"/>
      <c r="C1137" s="3"/>
      <c r="D1137" s="3"/>
      <c r="E1137" s="3"/>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P1137" s="3"/>
      <c r="AQ1137" s="157"/>
      <c r="AR1137" s="158"/>
      <c r="AS1137" s="158"/>
      <c r="AT1137" s="158"/>
      <c r="AU1137" s="158"/>
      <c r="AV1137" s="158"/>
      <c r="AW1137" s="158"/>
      <c r="AX1137" s="158"/>
      <c r="AY1137" s="158"/>
      <c r="AZ1137" s="158"/>
      <c r="BA1137" s="158"/>
      <c r="BB1137" s="158"/>
      <c r="BC1137" s="159"/>
      <c r="BD1137" s="165"/>
      <c r="BE1137" s="166"/>
      <c r="BF1137" s="184"/>
      <c r="BG1137" s="188"/>
      <c r="BH1137" s="189"/>
      <c r="BI1137" s="189"/>
      <c r="BJ1137" s="189"/>
      <c r="BK1137" s="189"/>
      <c r="BL1137" s="189"/>
      <c r="BM1137" s="189"/>
      <c r="BN1137" s="189"/>
      <c r="BO1137" s="189"/>
      <c r="BP1137" s="189"/>
      <c r="BQ1137" s="189"/>
      <c r="BR1137" s="189"/>
      <c r="BS1137" s="189"/>
      <c r="BT1137" s="189"/>
      <c r="BU1137" s="190"/>
      <c r="BV1137" s="172"/>
      <c r="BW1137" s="173"/>
      <c r="BX1137" s="172"/>
      <c r="BY1137" s="173"/>
      <c r="BZ1137" s="172"/>
      <c r="CA1137" s="173"/>
      <c r="CB1137" s="172"/>
      <c r="CC1137" s="173"/>
      <c r="CD1137" s="172"/>
      <c r="CE1137" s="173"/>
      <c r="CF1137" s="174"/>
    </row>
    <row r="1138" spans="1:84" ht="11.25" customHeight="1">
      <c r="A1138" s="3"/>
      <c r="B1138" s="3"/>
      <c r="C1138" s="3"/>
      <c r="D1138" s="3"/>
      <c r="E1138" s="3"/>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P1138" s="3"/>
      <c r="AQ1138" s="157"/>
      <c r="AR1138" s="158"/>
      <c r="AS1138" s="158"/>
      <c r="AT1138" s="158"/>
      <c r="AU1138" s="158"/>
      <c r="AV1138" s="158"/>
      <c r="AW1138" s="158"/>
      <c r="AX1138" s="158"/>
      <c r="AY1138" s="158"/>
      <c r="AZ1138" s="158"/>
      <c r="BA1138" s="158"/>
      <c r="BB1138" s="158"/>
      <c r="BC1138" s="159"/>
      <c r="BD1138" s="165"/>
      <c r="BE1138" s="166"/>
      <c r="BF1138" s="175" t="str">
        <f>Q1125</f>
        <v>D</v>
      </c>
      <c r="BG1138" s="177" t="str">
        <f>IF(VLOOKUP($BF1138,$A1112:$C1118,3,FALSE)=0,"",CONCATENATE(VLOOKUP(VLOOKUP($BF1138,$A1112:$C1118,3,FALSE),Players!$C:$G,4,FALSE)," ",VLOOKUP($BF1138,$A1112:$C1118,3,FALSE)," ",IF(ISERROR(VLOOKUP(VLOOKUP($BF1138,$A1112:$C1118,3,FALSE),Players!$C:$G,5,FALSE)),"()",CONCATENATE("(",VLOOKUP(VLOOKUP($BF1138,$A1112:$C1118,3,FALSE),Players!$C:$G,5,FALSE),")"))))</f>
        <v/>
      </c>
      <c r="BH1138" s="178"/>
      <c r="BI1138" s="178"/>
      <c r="BJ1138" s="178"/>
      <c r="BK1138" s="178"/>
      <c r="BL1138" s="178"/>
      <c r="BM1138" s="178"/>
      <c r="BN1138" s="178"/>
      <c r="BO1138" s="178"/>
      <c r="BP1138" s="178"/>
      <c r="BQ1138" s="178"/>
      <c r="BR1138" s="178"/>
      <c r="BS1138" s="178"/>
      <c r="BT1138" s="178"/>
      <c r="BU1138" s="179"/>
      <c r="BV1138" s="150" t="str">
        <f>IF(R1125&lt;&gt;"",R1125,"")</f>
        <v/>
      </c>
      <c r="BW1138" s="151"/>
      <c r="BX1138" s="150" t="str">
        <f>IF(T1125&lt;&gt;"",T1125,"")</f>
        <v/>
      </c>
      <c r="BY1138" s="151"/>
      <c r="BZ1138" s="150" t="str">
        <f>IF(V1125&lt;&gt;"",V1125,"")</f>
        <v/>
      </c>
      <c r="CA1138" s="151"/>
      <c r="CB1138" s="150" t="str">
        <f>IF(X1125&lt;&gt;"",X1125,"")</f>
        <v/>
      </c>
      <c r="CC1138" s="151"/>
      <c r="CD1138" s="150" t="str">
        <f>IF(Z1125&lt;&gt;"",Z1125,"")</f>
        <v/>
      </c>
      <c r="CE1138" s="151"/>
      <c r="CF1138" s="174" t="str">
        <f>IF($CF1136&lt;&gt;"",IF(CF1136="W","L","W"),"")</f>
        <v/>
      </c>
    </row>
    <row r="1139" spans="1:84" ht="11.25" customHeight="1" thickBot="1">
      <c r="A1139" s="3"/>
      <c r="B1139" s="3"/>
      <c r="C1139" s="3"/>
      <c r="D1139" s="3"/>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P1139" s="3"/>
      <c r="AQ1139" s="160"/>
      <c r="AR1139" s="161"/>
      <c r="AS1139" s="161"/>
      <c r="AT1139" s="161"/>
      <c r="AU1139" s="161"/>
      <c r="AV1139" s="161"/>
      <c r="AW1139" s="161"/>
      <c r="AX1139" s="161"/>
      <c r="AY1139" s="161"/>
      <c r="AZ1139" s="161"/>
      <c r="BA1139" s="161"/>
      <c r="BB1139" s="161"/>
      <c r="BC1139" s="162"/>
      <c r="BD1139" s="167"/>
      <c r="BE1139" s="168"/>
      <c r="BF1139" s="176"/>
      <c r="BG1139" s="180"/>
      <c r="BH1139" s="181"/>
      <c r="BI1139" s="181"/>
      <c r="BJ1139" s="181"/>
      <c r="BK1139" s="181"/>
      <c r="BL1139" s="181"/>
      <c r="BM1139" s="181"/>
      <c r="BN1139" s="181"/>
      <c r="BO1139" s="181"/>
      <c r="BP1139" s="181"/>
      <c r="BQ1139" s="181"/>
      <c r="BR1139" s="181"/>
      <c r="BS1139" s="181"/>
      <c r="BT1139" s="181"/>
      <c r="BU1139" s="182"/>
      <c r="BV1139" s="152"/>
      <c r="BW1139" s="153"/>
      <c r="BX1139" s="152"/>
      <c r="BY1139" s="153"/>
      <c r="BZ1139" s="152"/>
      <c r="CA1139" s="153"/>
      <c r="CB1139" s="152"/>
      <c r="CC1139" s="153"/>
      <c r="CD1139" s="152"/>
      <c r="CE1139" s="153"/>
      <c r="CF1139" s="174"/>
    </row>
    <row r="1140" spans="1:84" ht="11.25" customHeight="1">
      <c r="A1140" s="3"/>
      <c r="B1140" s="3"/>
      <c r="C1140" s="3"/>
      <c r="D1140" s="3"/>
      <c r="E1140" s="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P1140" s="3"/>
      <c r="AQ1140" s="126"/>
      <c r="AR1140" s="126"/>
      <c r="AS1140" s="126"/>
      <c r="AT1140" s="126"/>
      <c r="AU1140" s="126"/>
      <c r="AV1140" s="126"/>
      <c r="AW1140" s="126"/>
      <c r="AX1140" s="126"/>
      <c r="AY1140" s="126"/>
      <c r="AZ1140" s="126"/>
      <c r="BA1140" s="126"/>
      <c r="BB1140" s="126"/>
      <c r="BC1140" s="126"/>
      <c r="BV1140" s="169" t="str">
        <f>IF(CF1136&lt;&gt;"",IF(AND(AND(BV1136&gt;-1,BV1138&gt;-1),OR(BV1136&gt;10,BV1138&gt;10),ABS(BV1136-BV1138)&gt;1,IF(OR(BV1136&gt;11,BV1138&gt;11),ABS(BV1136-BV1138)=2,TRUE),BV1136=INT(BV1136),BV1138=INT(BV1138)),"","Error"),"")</f>
        <v/>
      </c>
      <c r="BW1140" s="169"/>
      <c r="BX1140" s="169" t="str">
        <f>IF(CF1136&lt;&gt;"",IF(AND(AND(BX1136&gt;-1,BX1138&gt;-1),OR(BX1136&gt;10,BX1138&gt;10),ABS(BX1136-BX1138)&gt;1,IF(OR(BX1136&gt;11,BX1138&gt;11),ABS(BX1136-BX1138)=2,TRUE),BX1136=INT(BX1136),BX1138=INT(BX1138)),"","Error"),"")</f>
        <v/>
      </c>
      <c r="BY1140" s="169"/>
      <c r="BZ1140" s="169" t="str">
        <f>IF(CF1136&lt;&gt;"",IF(AND(AND(BZ1136&gt;-1,BZ1138&gt;-1),OR(BZ1136&gt;10,BZ1138&gt;10),ABS(BZ1136-BZ1138)&gt;1,IF(OR(BZ1136&gt;11,BZ1138&gt;11),ABS(BZ1136-BZ1138)=2,TRUE),BZ1136=INT(BZ1136),BZ1138=INT(BZ1138)),"","Error"),"")</f>
        <v/>
      </c>
      <c r="CA1140" s="169"/>
      <c r="CB1140" s="169" t="str">
        <f>IF(AND(CF1136&lt;&gt;"",CB1136&lt;&gt;""),IF(AND(AND(CB1136&gt;-1,CB1138&gt;-1),OR(CB1136&gt;10,CB1138&gt;10),ABS(CB1136-CB1138)&gt;1,IF(OR(CB1136&gt;11,CB1138&gt;11),ABS(CB1136-CB1138)=2,TRUE),CB1136=INT(CB1136),CB1138=INT(CB1138)),"","Error"),"")</f>
        <v/>
      </c>
      <c r="CC1140" s="169"/>
      <c r="CD1140" s="169" t="str">
        <f>IF(AND(CF1136&lt;&gt;"",CD1136&lt;&gt;""),IF(AND(AND(CD1136&gt;-1,CD1138&gt;-1),OR(CD1136&gt;10,CD1138&gt;10),ABS(CD1136-CD1138)&gt;1,IF(OR(CD1136&gt;11,CD1138&gt;11),ABS(CD1136-CD1138)=2,TRUE),CD1136=INT(CD1136),CD1138=INT(CD1138)),"","Error"),"")</f>
        <v/>
      </c>
      <c r="CE1140" s="169"/>
      <c r="CF1140" s="3"/>
    </row>
    <row r="1141" spans="1:84" ht="11.25" customHeight="1">
      <c r="A1141" s="3"/>
      <c r="B1141" s="3"/>
      <c r="C1141" s="3"/>
      <c r="D1141" s="3"/>
      <c r="E1141" s="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P1141" s="3"/>
      <c r="AQ1141" s="126"/>
      <c r="AR1141" s="126"/>
      <c r="AS1141" s="126"/>
      <c r="AT1141" s="126"/>
      <c r="AU1141" s="126"/>
      <c r="AV1141" s="126"/>
      <c r="AW1141" s="126"/>
      <c r="AX1141" s="126"/>
      <c r="AY1141" s="126"/>
      <c r="AZ1141" s="126"/>
      <c r="BA1141" s="126"/>
      <c r="BB1141" s="126"/>
      <c r="BC1141" s="126"/>
      <c r="CF1141" s="3"/>
    </row>
    <row r="1142" spans="1:84" ht="11.25" customHeight="1">
      <c r="A1142" s="3"/>
      <c r="B1142" s="3"/>
      <c r="C1142" s="3"/>
      <c r="D1142" s="3"/>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P1142" s="3"/>
      <c r="AQ1142" s="127"/>
      <c r="AR1142" s="127"/>
      <c r="AS1142" s="127"/>
      <c r="AT1142" s="127"/>
      <c r="AU1142" s="127"/>
      <c r="AV1142" s="127"/>
      <c r="AW1142" s="127"/>
      <c r="AX1142" s="127"/>
      <c r="AY1142" s="127"/>
      <c r="AZ1142" s="127"/>
      <c r="BA1142" s="127"/>
      <c r="BB1142" s="127"/>
      <c r="BC1142" s="127"/>
      <c r="BD1142" s="40"/>
      <c r="BE1142" s="40"/>
      <c r="BF1142" s="40"/>
      <c r="BG1142" s="40"/>
      <c r="BH1142" s="40"/>
      <c r="BI1142" s="40"/>
      <c r="BJ1142" s="40"/>
      <c r="BK1142" s="40"/>
      <c r="BL1142" s="40"/>
      <c r="BM1142" s="40"/>
      <c r="BN1142" s="40"/>
      <c r="BO1142" s="40"/>
      <c r="BP1142" s="40"/>
      <c r="BQ1142" s="40"/>
      <c r="BR1142" s="40"/>
      <c r="BS1142" s="40"/>
      <c r="BT1142" s="40"/>
      <c r="BU1142" s="40"/>
      <c r="BV1142" s="40"/>
      <c r="BW1142" s="40"/>
      <c r="BX1142" s="40"/>
      <c r="BY1142" s="40"/>
      <c r="BZ1142" s="40"/>
      <c r="CA1142" s="40"/>
      <c r="CB1142" s="40"/>
      <c r="CC1142" s="40"/>
      <c r="CD1142" s="40"/>
      <c r="CE1142" s="40"/>
      <c r="CF1142" s="3"/>
    </row>
    <row r="1143" spans="1:84" ht="11.25" customHeight="1">
      <c r="A1143" s="3"/>
      <c r="B1143" s="3"/>
      <c r="C1143" s="3"/>
      <c r="D1143" s="3"/>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P1143" s="3"/>
      <c r="AQ1143" s="128"/>
      <c r="AR1143" s="128"/>
      <c r="AS1143" s="128"/>
      <c r="AT1143" s="128"/>
      <c r="AU1143" s="128"/>
      <c r="AV1143" s="128"/>
      <c r="AW1143" s="128"/>
      <c r="AX1143" s="128"/>
      <c r="AY1143" s="128"/>
      <c r="AZ1143" s="128"/>
      <c r="BA1143" s="128"/>
      <c r="BB1143" s="128"/>
      <c r="BC1143" s="128"/>
      <c r="BD1143" s="41"/>
      <c r="BE1143" s="41"/>
      <c r="BF1143" s="41"/>
      <c r="BG1143" s="41"/>
      <c r="BH1143" s="41"/>
      <c r="BI1143" s="41"/>
      <c r="BJ1143" s="41"/>
      <c r="BK1143" s="41"/>
      <c r="BL1143" s="41"/>
      <c r="BM1143" s="41"/>
      <c r="BN1143" s="41"/>
      <c r="BO1143" s="41"/>
      <c r="BP1143" s="41"/>
      <c r="BQ1143" s="41"/>
      <c r="BR1143" s="41"/>
      <c r="BS1143" s="41"/>
      <c r="BT1143" s="41"/>
      <c r="BU1143" s="41"/>
      <c r="BV1143" s="41"/>
      <c r="BW1143" s="41"/>
      <c r="BX1143" s="41"/>
      <c r="BY1143" s="41"/>
      <c r="BZ1143" s="41"/>
      <c r="CA1143" s="41"/>
      <c r="CB1143" s="41"/>
      <c r="CC1143" s="41"/>
      <c r="CD1143" s="41"/>
      <c r="CE1143" s="41"/>
      <c r="CF1143" s="3"/>
    </row>
    <row r="1144" spans="1:84" ht="11.25" customHeight="1">
      <c r="A1144" s="3"/>
      <c r="B1144" s="3"/>
      <c r="C1144" s="3"/>
      <c r="D1144" s="3"/>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P1144" s="3"/>
      <c r="AQ1144" s="126"/>
      <c r="AR1144" s="126"/>
      <c r="AS1144" s="126"/>
      <c r="AT1144" s="126"/>
      <c r="AU1144" s="126"/>
      <c r="AV1144" s="126"/>
      <c r="AW1144" s="126"/>
      <c r="AX1144" s="126"/>
      <c r="AY1144" s="126"/>
      <c r="AZ1144" s="126"/>
      <c r="BA1144" s="126"/>
      <c r="BB1144" s="126"/>
      <c r="BC1144" s="126"/>
      <c r="CF1144" s="3"/>
    </row>
    <row r="1145" spans="1:84" ht="11.25" customHeight="1" thickBot="1">
      <c r="A1145" s="3"/>
      <c r="B1145" s="3"/>
      <c r="C1145" s="3"/>
      <c r="D1145" s="3"/>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P1145" s="3"/>
      <c r="AQ1145" s="127"/>
      <c r="AR1145" s="127"/>
      <c r="AS1145" s="127"/>
      <c r="AT1145" s="127"/>
      <c r="AU1145" s="127"/>
      <c r="AV1145" s="127"/>
      <c r="AW1145" s="127"/>
      <c r="AX1145" s="127"/>
      <c r="AY1145" s="127"/>
      <c r="AZ1145" s="127"/>
      <c r="BA1145" s="127"/>
      <c r="BB1145" s="127"/>
      <c r="BC1145" s="127"/>
      <c r="BD1145" s="40"/>
      <c r="BE1145" s="40"/>
      <c r="BF1145" s="40"/>
      <c r="BG1145" s="40"/>
      <c r="BH1145" s="40"/>
      <c r="BI1145" s="40"/>
      <c r="BJ1145" s="40"/>
      <c r="BK1145" s="40"/>
      <c r="BL1145" s="40"/>
      <c r="BM1145" s="40"/>
      <c r="BN1145" s="40"/>
      <c r="BO1145" s="40"/>
      <c r="BP1145" s="40"/>
      <c r="BQ1145" s="40"/>
      <c r="BR1145" s="40"/>
      <c r="BS1145" s="40"/>
      <c r="BT1145" s="40"/>
      <c r="BU1145" s="40"/>
      <c r="BV1145" s="40"/>
      <c r="BW1145" s="40"/>
      <c r="BX1145" s="40"/>
      <c r="BY1145" s="40"/>
      <c r="BZ1145" s="40"/>
      <c r="CA1145" s="40"/>
      <c r="CB1145" s="40"/>
      <c r="CC1145" s="40"/>
      <c r="CD1145" s="40"/>
      <c r="CE1145" s="40"/>
      <c r="CF1145" s="3"/>
    </row>
    <row r="1146" spans="1:84" ht="11.25" customHeight="1">
      <c r="A1146" s="3"/>
      <c r="B1146" s="3"/>
      <c r="C1146" s="3"/>
      <c r="D1146" s="3"/>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P1146" s="3"/>
      <c r="AQ1146" s="154" t="str">
        <f>CONCATENATE($A1110," ",$D1110,","," ",$F1108)</f>
        <v>Group: 18, Men's Singles</v>
      </c>
      <c r="AR1146" s="155"/>
      <c r="AS1146" s="155"/>
      <c r="AT1146" s="155"/>
      <c r="AU1146" s="155"/>
      <c r="AV1146" s="155"/>
      <c r="AW1146" s="155"/>
      <c r="AX1146" s="155"/>
      <c r="AY1146" s="155"/>
      <c r="AZ1146" s="155"/>
      <c r="BA1146" s="155"/>
      <c r="BB1146" s="155"/>
      <c r="BC1146" s="156"/>
      <c r="BD1146" s="163">
        <f>O1127</f>
        <v>5</v>
      </c>
      <c r="BE1146" s="164"/>
      <c r="BF1146" s="183" t="str">
        <f>Q1127</f>
        <v>A</v>
      </c>
      <c r="BG1146" s="185" t="str">
        <f>IF(VLOOKUP($BF1146,$A1112:$C1118,3,FALSE)=0,"",CONCATENATE(VLOOKUP(VLOOKUP($BF1146,$A1112:$C1118,3,FALSE),Players!$C:$G,4,FALSE)," ",VLOOKUP($BF1146,$A1112:$C1118,3,FALSE)," ",IF(ISERROR(VLOOKUP(VLOOKUP($BF1146,$A1112:$C1118,3,FALSE),Players!$C:$G,5,FALSE)),"()",CONCATENATE("(",VLOOKUP(VLOOKUP($BF1146,$A1112:$C1118,3,FALSE),Players!$C:$G,5,FALSE),")"))))</f>
        <v/>
      </c>
      <c r="BH1146" s="186"/>
      <c r="BI1146" s="186"/>
      <c r="BJ1146" s="186"/>
      <c r="BK1146" s="186"/>
      <c r="BL1146" s="186"/>
      <c r="BM1146" s="186"/>
      <c r="BN1146" s="186"/>
      <c r="BO1146" s="186"/>
      <c r="BP1146" s="186"/>
      <c r="BQ1146" s="186"/>
      <c r="BR1146" s="186"/>
      <c r="BS1146" s="186"/>
      <c r="BT1146" s="186"/>
      <c r="BU1146" s="187"/>
      <c r="BV1146" s="170" t="str">
        <f>IF(R1127&lt;&gt;"",R1127,"")</f>
        <v/>
      </c>
      <c r="BW1146" s="171"/>
      <c r="BX1146" s="170" t="str">
        <f>IF(T1127&lt;&gt;"",T1127,"")</f>
        <v/>
      </c>
      <c r="BY1146" s="171"/>
      <c r="BZ1146" s="170" t="str">
        <f>IF(V1127&lt;&gt;"",V1127,"")</f>
        <v/>
      </c>
      <c r="CA1146" s="171"/>
      <c r="CB1146" s="170" t="str">
        <f>IF(X1127&lt;&gt;"",X1127,"")</f>
        <v/>
      </c>
      <c r="CC1146" s="171"/>
      <c r="CD1146" s="170" t="str">
        <f>IF(Z1127&lt;&gt;"",Z1127,"")</f>
        <v/>
      </c>
      <c r="CE1146" s="171"/>
      <c r="CF1146" s="174" t="str">
        <f>IF($CD1146=$CD1148,IF($CB1146=$CB1148,IF($BZ1146&lt;&gt;"",IF($BZ1146&gt;$BZ1148,"W","L"),""),IF($CB1146&gt;$CB1148,"W","L")),IF($CD1146&gt;$CD1148,"W","L"))</f>
        <v/>
      </c>
    </row>
    <row r="1147" spans="1:84" ht="11.25" customHeight="1">
      <c r="A1147" s="3"/>
      <c r="B1147" s="3"/>
      <c r="C1147" s="3"/>
      <c r="D1147" s="3"/>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P1147" s="3"/>
      <c r="AQ1147" s="157"/>
      <c r="AR1147" s="158"/>
      <c r="AS1147" s="158"/>
      <c r="AT1147" s="158"/>
      <c r="AU1147" s="158"/>
      <c r="AV1147" s="158"/>
      <c r="AW1147" s="158"/>
      <c r="AX1147" s="158"/>
      <c r="AY1147" s="158"/>
      <c r="AZ1147" s="158"/>
      <c r="BA1147" s="158"/>
      <c r="BB1147" s="158"/>
      <c r="BC1147" s="159"/>
      <c r="BD1147" s="165"/>
      <c r="BE1147" s="166"/>
      <c r="BF1147" s="184"/>
      <c r="BG1147" s="188"/>
      <c r="BH1147" s="189"/>
      <c r="BI1147" s="189"/>
      <c r="BJ1147" s="189"/>
      <c r="BK1147" s="189"/>
      <c r="BL1147" s="189"/>
      <c r="BM1147" s="189"/>
      <c r="BN1147" s="189"/>
      <c r="BO1147" s="189"/>
      <c r="BP1147" s="189"/>
      <c r="BQ1147" s="189"/>
      <c r="BR1147" s="189"/>
      <c r="BS1147" s="189"/>
      <c r="BT1147" s="189"/>
      <c r="BU1147" s="190"/>
      <c r="BV1147" s="172"/>
      <c r="BW1147" s="173"/>
      <c r="BX1147" s="172"/>
      <c r="BY1147" s="173"/>
      <c r="BZ1147" s="172"/>
      <c r="CA1147" s="173"/>
      <c r="CB1147" s="172"/>
      <c r="CC1147" s="173"/>
      <c r="CD1147" s="172"/>
      <c r="CE1147" s="173"/>
      <c r="CF1147" s="174"/>
    </row>
    <row r="1148" spans="1:84" ht="11.25" customHeight="1">
      <c r="A1148" s="3"/>
      <c r="B1148" s="3"/>
      <c r="C1148" s="3"/>
      <c r="D1148" s="3"/>
      <c r="E1148" s="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P1148" s="3"/>
      <c r="AQ1148" s="157"/>
      <c r="AR1148" s="158"/>
      <c r="AS1148" s="158"/>
      <c r="AT1148" s="158"/>
      <c r="AU1148" s="158"/>
      <c r="AV1148" s="158"/>
      <c r="AW1148" s="158"/>
      <c r="AX1148" s="158"/>
      <c r="AY1148" s="158"/>
      <c r="AZ1148" s="158"/>
      <c r="BA1148" s="158"/>
      <c r="BB1148" s="158"/>
      <c r="BC1148" s="159"/>
      <c r="BD1148" s="165"/>
      <c r="BE1148" s="166"/>
      <c r="BF1148" s="175" t="str">
        <f>Q1129</f>
        <v>D</v>
      </c>
      <c r="BG1148" s="177" t="str">
        <f>IF(VLOOKUP($BF1148,$A1112:$C1118,3,FALSE)=0,"",CONCATENATE(VLOOKUP(VLOOKUP($BF1148,$A1112:$C1118,3,FALSE),Players!$C:$G,4,FALSE)," ",VLOOKUP($BF1148,$A1112:$C1118,3,FALSE)," ",IF(ISERROR(VLOOKUP(VLOOKUP($BF1148,$A1112:$C1118,3,FALSE),Players!$C:$G,5,FALSE)),"()",CONCATENATE("(",VLOOKUP(VLOOKUP($BF1148,$A1112:$C1118,3,FALSE),Players!$C:$G,5,FALSE),")"))))</f>
        <v/>
      </c>
      <c r="BH1148" s="178"/>
      <c r="BI1148" s="178"/>
      <c r="BJ1148" s="178"/>
      <c r="BK1148" s="178"/>
      <c r="BL1148" s="178"/>
      <c r="BM1148" s="178"/>
      <c r="BN1148" s="178"/>
      <c r="BO1148" s="178"/>
      <c r="BP1148" s="178"/>
      <c r="BQ1148" s="178"/>
      <c r="BR1148" s="178"/>
      <c r="BS1148" s="178"/>
      <c r="BT1148" s="178"/>
      <c r="BU1148" s="179"/>
      <c r="BV1148" s="150" t="str">
        <f>IF(R1129&lt;&gt;"",R1129,"")</f>
        <v/>
      </c>
      <c r="BW1148" s="151"/>
      <c r="BX1148" s="150" t="str">
        <f>IF(T1129&lt;&gt;"",T1129,"")</f>
        <v/>
      </c>
      <c r="BY1148" s="151"/>
      <c r="BZ1148" s="150" t="str">
        <f>IF(V1129&lt;&gt;"",V1129,"")</f>
        <v/>
      </c>
      <c r="CA1148" s="151"/>
      <c r="CB1148" s="150" t="str">
        <f>IF(X1129&lt;&gt;"",X1129,"")</f>
        <v/>
      </c>
      <c r="CC1148" s="151"/>
      <c r="CD1148" s="150" t="str">
        <f>IF(Z1129&lt;&gt;"",Z1129,"")</f>
        <v/>
      </c>
      <c r="CE1148" s="151"/>
      <c r="CF1148" s="174" t="str">
        <f>IF($CF1146&lt;&gt;"",IF(CF1146="W","L","W"),"")</f>
        <v/>
      </c>
    </row>
    <row r="1149" spans="1:84" ht="11.25" customHeight="1" thickBot="1">
      <c r="A1149" s="3"/>
      <c r="B1149" s="3"/>
      <c r="C1149" s="3"/>
      <c r="D1149" s="3"/>
      <c r="E1149" s="3"/>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P1149" s="3"/>
      <c r="AQ1149" s="160"/>
      <c r="AR1149" s="161"/>
      <c r="AS1149" s="161"/>
      <c r="AT1149" s="161"/>
      <c r="AU1149" s="161"/>
      <c r="AV1149" s="161"/>
      <c r="AW1149" s="161"/>
      <c r="AX1149" s="161"/>
      <c r="AY1149" s="161"/>
      <c r="AZ1149" s="161"/>
      <c r="BA1149" s="161"/>
      <c r="BB1149" s="161"/>
      <c r="BC1149" s="162"/>
      <c r="BD1149" s="167"/>
      <c r="BE1149" s="168"/>
      <c r="BF1149" s="176"/>
      <c r="BG1149" s="180"/>
      <c r="BH1149" s="181"/>
      <c r="BI1149" s="181"/>
      <c r="BJ1149" s="181"/>
      <c r="BK1149" s="181"/>
      <c r="BL1149" s="181"/>
      <c r="BM1149" s="181"/>
      <c r="BN1149" s="181"/>
      <c r="BO1149" s="181"/>
      <c r="BP1149" s="181"/>
      <c r="BQ1149" s="181"/>
      <c r="BR1149" s="181"/>
      <c r="BS1149" s="181"/>
      <c r="BT1149" s="181"/>
      <c r="BU1149" s="182"/>
      <c r="BV1149" s="152"/>
      <c r="BW1149" s="153"/>
      <c r="BX1149" s="152"/>
      <c r="BY1149" s="153"/>
      <c r="BZ1149" s="152"/>
      <c r="CA1149" s="153"/>
      <c r="CB1149" s="152"/>
      <c r="CC1149" s="153"/>
      <c r="CD1149" s="152"/>
      <c r="CE1149" s="153"/>
      <c r="CF1149" s="174"/>
    </row>
    <row r="1150" spans="1:84" ht="11.25" customHeight="1">
      <c r="A1150" s="3"/>
      <c r="B1150" s="3"/>
      <c r="C1150" s="3"/>
      <c r="D1150" s="3"/>
      <c r="E1150" s="3"/>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P1150" s="3"/>
      <c r="AQ1150" s="126"/>
      <c r="AR1150" s="126"/>
      <c r="AS1150" s="126"/>
      <c r="AT1150" s="126"/>
      <c r="AU1150" s="126"/>
      <c r="AV1150" s="126"/>
      <c r="AW1150" s="126"/>
      <c r="AX1150" s="126"/>
      <c r="AY1150" s="126"/>
      <c r="AZ1150" s="126"/>
      <c r="BA1150" s="126"/>
      <c r="BB1150" s="126"/>
      <c r="BC1150" s="126"/>
      <c r="BV1150" s="169" t="str">
        <f>IF(CF1146&lt;&gt;"",IF(AND(AND(BV1146&gt;-1,BV1148&gt;-1),OR(BV1146&gt;10,BV1148&gt;10),ABS(BV1146-BV1148)&gt;1,IF(OR(BV1146&gt;11,BV1148&gt;11),ABS(BV1146-BV1148)=2,TRUE),BV1146=INT(BV1146),BV1148=INT(BV1148)),"","Error"),"")</f>
        <v/>
      </c>
      <c r="BW1150" s="169"/>
      <c r="BX1150" s="169" t="str">
        <f>IF(CF1146&lt;&gt;"",IF(AND(AND(BX1146&gt;-1,BX1148&gt;-1),OR(BX1146&gt;10,BX1148&gt;10),ABS(BX1146-BX1148)&gt;1,IF(OR(BX1146&gt;11,BX1148&gt;11),ABS(BX1146-BX1148)=2,TRUE),BX1146=INT(BX1146),BX1148=INT(BX1148)),"","Error"),"")</f>
        <v/>
      </c>
      <c r="BY1150" s="169"/>
      <c r="BZ1150" s="169" t="str">
        <f>IF(CF1146&lt;&gt;"",IF(AND(AND(BZ1146&gt;-1,BZ1148&gt;-1),OR(BZ1146&gt;10,BZ1148&gt;10),ABS(BZ1146-BZ1148)&gt;1,IF(OR(BZ1146&gt;11,BZ1148&gt;11),ABS(BZ1146-BZ1148)=2,TRUE),BZ1146=INT(BZ1146),BZ1148=INT(BZ1148)),"","Error"),"")</f>
        <v/>
      </c>
      <c r="CA1150" s="169"/>
      <c r="CB1150" s="169" t="str">
        <f>IF(AND(CF1146&lt;&gt;"",CB1146&lt;&gt;""),IF(AND(AND(CB1146&gt;-1,CB1148&gt;-1),OR(CB1146&gt;10,CB1148&gt;10),ABS(CB1146-CB1148)&gt;1,IF(OR(CB1146&gt;11,CB1148&gt;11),ABS(CB1146-CB1148)=2,TRUE),CB1146=INT(CB1146),CB1148=INT(CB1148)),"","Error"),"")</f>
        <v/>
      </c>
      <c r="CC1150" s="169"/>
      <c r="CD1150" s="169" t="str">
        <f>IF(AND(CF1146&lt;&gt;"",CD1146&lt;&gt;""),IF(AND(AND(CD1146&gt;-1,CD1148&gt;-1),OR(CD1146&gt;10,CD1148&gt;10),ABS(CD1146-CD1148)&gt;1,IF(OR(CD1146&gt;11,CD1148&gt;11),ABS(CD1146-CD1148)=2,TRUE),CD1146=INT(CD1146),CD1148=INT(CD1148)),"","Error"),"")</f>
        <v/>
      </c>
      <c r="CE1150" s="169"/>
      <c r="CF1150" s="3"/>
    </row>
    <row r="1151" spans="1:84" ht="11.25" customHeight="1">
      <c r="A1151" s="3"/>
      <c r="B1151" s="3"/>
      <c r="C1151" s="3"/>
      <c r="D1151" s="3"/>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P1151" s="3"/>
      <c r="AQ1151" s="126"/>
      <c r="AR1151" s="126"/>
      <c r="AS1151" s="126"/>
      <c r="AT1151" s="126"/>
      <c r="AU1151" s="126"/>
      <c r="AV1151" s="126"/>
      <c r="AW1151" s="126"/>
      <c r="AX1151" s="126"/>
      <c r="AY1151" s="126"/>
      <c r="AZ1151" s="126"/>
      <c r="BA1151" s="126"/>
      <c r="BB1151" s="126"/>
      <c r="BC1151" s="126"/>
      <c r="CF1151" s="3"/>
    </row>
    <row r="1152" spans="1:84" ht="11.25" customHeight="1">
      <c r="A1152" s="3"/>
      <c r="B1152" s="3"/>
      <c r="C1152" s="3"/>
      <c r="D1152" s="3"/>
      <c r="E1152" s="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P1152" s="3"/>
      <c r="AQ1152" s="127"/>
      <c r="AR1152" s="127"/>
      <c r="AS1152" s="127"/>
      <c r="AT1152" s="127"/>
      <c r="AU1152" s="127"/>
      <c r="AV1152" s="127"/>
      <c r="AW1152" s="127"/>
      <c r="AX1152" s="127"/>
      <c r="AY1152" s="127"/>
      <c r="AZ1152" s="127"/>
      <c r="BA1152" s="127"/>
      <c r="BB1152" s="127"/>
      <c r="BC1152" s="127"/>
      <c r="BD1152" s="40"/>
      <c r="BE1152" s="40"/>
      <c r="BF1152" s="40"/>
      <c r="BG1152" s="40"/>
      <c r="BH1152" s="40"/>
      <c r="BI1152" s="40"/>
      <c r="BJ1152" s="40"/>
      <c r="BK1152" s="40"/>
      <c r="BL1152" s="40"/>
      <c r="BM1152" s="40"/>
      <c r="BN1152" s="40"/>
      <c r="BO1152" s="40"/>
      <c r="BP1152" s="40"/>
      <c r="BQ1152" s="40"/>
      <c r="BR1152" s="40"/>
      <c r="BS1152" s="40"/>
      <c r="BT1152" s="40"/>
      <c r="BU1152" s="40"/>
      <c r="BV1152" s="40"/>
      <c r="BW1152" s="40"/>
      <c r="BX1152" s="40"/>
      <c r="BY1152" s="40"/>
      <c r="BZ1152" s="40"/>
      <c r="CA1152" s="40"/>
      <c r="CB1152" s="40"/>
      <c r="CC1152" s="40"/>
      <c r="CD1152" s="40"/>
      <c r="CE1152" s="40"/>
      <c r="CF1152" s="3"/>
    </row>
    <row r="1153" spans="1:84" ht="11.25" customHeight="1">
      <c r="A1153" s="42"/>
      <c r="R1153" s="42"/>
      <c r="S1153" s="42"/>
      <c r="W1153" s="42"/>
      <c r="X1153" s="43"/>
      <c r="Y1153" s="43"/>
      <c r="Z1153" s="43"/>
      <c r="AA1153" s="43"/>
      <c r="AB1153" s="3"/>
      <c r="AP1153" s="3"/>
      <c r="AQ1153" s="128"/>
      <c r="AR1153" s="128"/>
      <c r="AS1153" s="128"/>
      <c r="AT1153" s="128"/>
      <c r="AU1153" s="128"/>
      <c r="AV1153" s="128"/>
      <c r="AW1153" s="128"/>
      <c r="AX1153" s="128"/>
      <c r="AY1153" s="128"/>
      <c r="AZ1153" s="128"/>
      <c r="BA1153" s="128"/>
      <c r="BB1153" s="128"/>
      <c r="BC1153" s="128"/>
      <c r="BD1153" s="41"/>
      <c r="BE1153" s="41"/>
      <c r="BF1153" s="41"/>
      <c r="BG1153" s="41"/>
      <c r="BH1153" s="41"/>
      <c r="BI1153" s="41"/>
      <c r="BJ1153" s="41"/>
      <c r="BK1153" s="41"/>
      <c r="BL1153" s="41"/>
      <c r="BM1153" s="41"/>
      <c r="BN1153" s="41"/>
      <c r="BO1153" s="41"/>
      <c r="BP1153" s="41"/>
      <c r="BQ1153" s="41"/>
      <c r="BR1153" s="41"/>
      <c r="BS1153" s="41"/>
      <c r="BT1153" s="41"/>
      <c r="BU1153" s="41"/>
      <c r="BV1153" s="41"/>
      <c r="BW1153" s="41"/>
      <c r="BX1153" s="41"/>
      <c r="BY1153" s="41"/>
      <c r="BZ1153" s="41"/>
      <c r="CA1153" s="41"/>
      <c r="CB1153" s="41"/>
      <c r="CC1153" s="41"/>
      <c r="CD1153" s="41"/>
      <c r="CE1153" s="41"/>
      <c r="CF1153" s="3"/>
    </row>
    <row r="1154" spans="1:84" ht="11.25" customHeight="1">
      <c r="A1154" s="42"/>
      <c r="R1154" s="42"/>
      <c r="S1154" s="42"/>
      <c r="W1154" s="42"/>
      <c r="AA1154" s="42"/>
      <c r="AB1154" s="3"/>
      <c r="AP1154" s="3"/>
      <c r="AQ1154" s="126"/>
      <c r="AR1154" s="126"/>
      <c r="AS1154" s="126"/>
      <c r="AT1154" s="126"/>
      <c r="AU1154" s="126"/>
      <c r="AV1154" s="126"/>
      <c r="AW1154" s="126"/>
      <c r="AX1154" s="126"/>
      <c r="AY1154" s="126"/>
      <c r="AZ1154" s="126"/>
      <c r="BA1154" s="126"/>
      <c r="BB1154" s="126"/>
      <c r="BC1154" s="126"/>
      <c r="CF1154" s="3"/>
    </row>
    <row r="1155" spans="1:84" ht="11.25" customHeight="1" thickBot="1">
      <c r="A1155" s="42"/>
      <c r="R1155" s="42"/>
      <c r="S1155" s="42"/>
      <c r="W1155" s="42"/>
      <c r="X1155" s="43"/>
      <c r="Y1155" s="43"/>
      <c r="Z1155" s="43"/>
      <c r="AA1155" s="43"/>
      <c r="AB1155" s="43"/>
      <c r="AP1155" s="3"/>
      <c r="AQ1155" s="127"/>
      <c r="AR1155" s="127"/>
      <c r="AS1155" s="127"/>
      <c r="AT1155" s="127"/>
      <c r="AU1155" s="127"/>
      <c r="AV1155" s="127"/>
      <c r="AW1155" s="127"/>
      <c r="AX1155" s="127"/>
      <c r="AY1155" s="127"/>
      <c r="AZ1155" s="127"/>
      <c r="BA1155" s="127"/>
      <c r="BB1155" s="127"/>
      <c r="BC1155" s="127"/>
      <c r="BD1155" s="40"/>
      <c r="BE1155" s="40"/>
      <c r="BF1155" s="40"/>
      <c r="BG1155" s="40"/>
      <c r="BH1155" s="40"/>
      <c r="BI1155" s="40"/>
      <c r="BJ1155" s="40"/>
      <c r="BK1155" s="40"/>
      <c r="BL1155" s="40"/>
      <c r="BM1155" s="40"/>
      <c r="BN1155" s="40"/>
      <c r="BO1155" s="40"/>
      <c r="BP1155" s="40"/>
      <c r="BQ1155" s="40"/>
      <c r="BR1155" s="40"/>
      <c r="BS1155" s="40"/>
      <c r="BT1155" s="40"/>
      <c r="BU1155" s="40"/>
      <c r="BV1155" s="40"/>
      <c r="BW1155" s="40"/>
      <c r="BX1155" s="40"/>
      <c r="BY1155" s="40"/>
      <c r="BZ1155" s="40"/>
      <c r="CA1155" s="40"/>
      <c r="CB1155" s="40"/>
      <c r="CC1155" s="40"/>
      <c r="CD1155" s="40"/>
      <c r="CE1155" s="40"/>
      <c r="CF1155" s="3"/>
    </row>
    <row r="1156" spans="1:84" ht="11.25" customHeight="1">
      <c r="A1156" s="2"/>
      <c r="R1156" s="42"/>
      <c r="S1156" s="42"/>
      <c r="W1156" s="42"/>
      <c r="AA1156" s="42"/>
      <c r="AB1156" s="42"/>
      <c r="AP1156" s="3"/>
      <c r="AQ1156" s="154" t="str">
        <f>CONCATENATE($A1110," ",$D1110,","," ",$F1108)</f>
        <v>Group: 18, Men's Singles</v>
      </c>
      <c r="AR1156" s="155"/>
      <c r="AS1156" s="155"/>
      <c r="AT1156" s="155"/>
      <c r="AU1156" s="155"/>
      <c r="AV1156" s="155"/>
      <c r="AW1156" s="155"/>
      <c r="AX1156" s="155"/>
      <c r="AY1156" s="155"/>
      <c r="AZ1156" s="155"/>
      <c r="BA1156" s="155"/>
      <c r="BB1156" s="155"/>
      <c r="BC1156" s="156"/>
      <c r="BD1156" s="163">
        <f>O1131</f>
        <v>6</v>
      </c>
      <c r="BE1156" s="164"/>
      <c r="BF1156" s="183" t="str">
        <f>Q1131</f>
        <v>B</v>
      </c>
      <c r="BG1156" s="185" t="str">
        <f>IF(VLOOKUP($BF1156,$A1112:$C1118,3,FALSE)=0,"",CONCATENATE(VLOOKUP(VLOOKUP($BF1156,$A1112:$C1118,3,FALSE),Players!$C:$G,4,FALSE)," ",VLOOKUP($BF1156,$A1112:$C1118,3,FALSE)," ",IF(ISERROR(VLOOKUP(VLOOKUP($BF1156,$A1112:$C1118,3,FALSE),Players!$C:$G,5,FALSE)),"()",CONCATENATE("(",VLOOKUP(VLOOKUP($BF1156,$A1112:$C1118,3,FALSE),Players!$C:$G,5,FALSE),")"))))</f>
        <v/>
      </c>
      <c r="BH1156" s="186"/>
      <c r="BI1156" s="186"/>
      <c r="BJ1156" s="186"/>
      <c r="BK1156" s="186"/>
      <c r="BL1156" s="186"/>
      <c r="BM1156" s="186"/>
      <c r="BN1156" s="186"/>
      <c r="BO1156" s="186"/>
      <c r="BP1156" s="186"/>
      <c r="BQ1156" s="186"/>
      <c r="BR1156" s="186"/>
      <c r="BS1156" s="186"/>
      <c r="BT1156" s="186"/>
      <c r="BU1156" s="187"/>
      <c r="BV1156" s="170" t="str">
        <f>IF(R1131&lt;&gt;"",R1131,"")</f>
        <v/>
      </c>
      <c r="BW1156" s="171"/>
      <c r="BX1156" s="170" t="str">
        <f>IF(T1131&lt;&gt;"",T1131,"")</f>
        <v/>
      </c>
      <c r="BY1156" s="171"/>
      <c r="BZ1156" s="170" t="str">
        <f>IF(V1131&lt;&gt;"",V1131,"")</f>
        <v/>
      </c>
      <c r="CA1156" s="171"/>
      <c r="CB1156" s="170" t="str">
        <f>IF(X1131&lt;&gt;"",X1131,"")</f>
        <v/>
      </c>
      <c r="CC1156" s="171"/>
      <c r="CD1156" s="170" t="str">
        <f>IF(Z1131&lt;&gt;"",Z1131,"")</f>
        <v/>
      </c>
      <c r="CE1156" s="171"/>
      <c r="CF1156" s="174" t="str">
        <f>IF($CD1156=$CD1158,IF($CB1156=$CB1158,IF($BZ1156&lt;&gt;"",IF($BZ1156&gt;$BZ1158,"W","L"),""),IF($CB1156&gt;$CB1158,"W","L")),IF($CD1156&gt;$CD1158,"W","L"))</f>
        <v/>
      </c>
    </row>
    <row r="1157" spans="1:84" ht="11.25" customHeight="1">
      <c r="R1157" s="42"/>
      <c r="S1157" s="42"/>
      <c r="W1157" s="42"/>
      <c r="X1157" s="43"/>
      <c r="Y1157" s="43"/>
      <c r="Z1157" s="43"/>
      <c r="AA1157" s="43"/>
      <c r="AB1157" s="43"/>
      <c r="AP1157" s="3"/>
      <c r="AQ1157" s="157"/>
      <c r="AR1157" s="158"/>
      <c r="AS1157" s="158"/>
      <c r="AT1157" s="158"/>
      <c r="AU1157" s="158"/>
      <c r="AV1157" s="158"/>
      <c r="AW1157" s="158"/>
      <c r="AX1157" s="158"/>
      <c r="AY1157" s="158"/>
      <c r="AZ1157" s="158"/>
      <c r="BA1157" s="158"/>
      <c r="BB1157" s="158"/>
      <c r="BC1157" s="159"/>
      <c r="BD1157" s="165"/>
      <c r="BE1157" s="166"/>
      <c r="BF1157" s="184"/>
      <c r="BG1157" s="188"/>
      <c r="BH1157" s="189"/>
      <c r="BI1157" s="189"/>
      <c r="BJ1157" s="189"/>
      <c r="BK1157" s="189"/>
      <c r="BL1157" s="189"/>
      <c r="BM1157" s="189"/>
      <c r="BN1157" s="189"/>
      <c r="BO1157" s="189"/>
      <c r="BP1157" s="189"/>
      <c r="BQ1157" s="189"/>
      <c r="BR1157" s="189"/>
      <c r="BS1157" s="189"/>
      <c r="BT1157" s="189"/>
      <c r="BU1157" s="190"/>
      <c r="BV1157" s="172"/>
      <c r="BW1157" s="173"/>
      <c r="BX1157" s="172"/>
      <c r="BY1157" s="173"/>
      <c r="BZ1157" s="172"/>
      <c r="CA1157" s="173"/>
      <c r="CB1157" s="172"/>
      <c r="CC1157" s="173"/>
      <c r="CD1157" s="172"/>
      <c r="CE1157" s="173"/>
      <c r="CF1157" s="174"/>
    </row>
    <row r="1158" spans="1:84" ht="11.25" customHeight="1">
      <c r="A1158" s="2"/>
      <c r="R1158" s="42"/>
      <c r="S1158" s="42"/>
      <c r="W1158" s="42"/>
      <c r="AA1158" s="42"/>
      <c r="AB1158" s="42"/>
      <c r="AP1158" s="3"/>
      <c r="AQ1158" s="157"/>
      <c r="AR1158" s="158"/>
      <c r="AS1158" s="158"/>
      <c r="AT1158" s="158"/>
      <c r="AU1158" s="158"/>
      <c r="AV1158" s="158"/>
      <c r="AW1158" s="158"/>
      <c r="AX1158" s="158"/>
      <c r="AY1158" s="158"/>
      <c r="AZ1158" s="158"/>
      <c r="BA1158" s="158"/>
      <c r="BB1158" s="158"/>
      <c r="BC1158" s="159"/>
      <c r="BD1158" s="165"/>
      <c r="BE1158" s="166"/>
      <c r="BF1158" s="175" t="str">
        <f>Q1133</f>
        <v>C</v>
      </c>
      <c r="BG1158" s="177" t="str">
        <f>IF(VLOOKUP($BF1158,$A1112:$C1118,3,FALSE)=0,"",CONCATENATE(VLOOKUP(VLOOKUP($BF1158,$A1112:$C1118,3,FALSE),Players!$C:$G,4,FALSE)," ",VLOOKUP($BF1158,$A1112:$C1118,3,FALSE)," ",IF(ISERROR(VLOOKUP(VLOOKUP($BF1158,$A1112:$C1118,3,FALSE),Players!$C:$G,5,FALSE)),"()",CONCATENATE("(",VLOOKUP(VLOOKUP($BF1158,$A1112:$C1118,3,FALSE),Players!$C:$G,5,FALSE),")"))))</f>
        <v/>
      </c>
      <c r="BH1158" s="178"/>
      <c r="BI1158" s="178"/>
      <c r="BJ1158" s="178"/>
      <c r="BK1158" s="178"/>
      <c r="BL1158" s="178"/>
      <c r="BM1158" s="178"/>
      <c r="BN1158" s="178"/>
      <c r="BO1158" s="178"/>
      <c r="BP1158" s="178"/>
      <c r="BQ1158" s="178"/>
      <c r="BR1158" s="178"/>
      <c r="BS1158" s="178"/>
      <c r="BT1158" s="178"/>
      <c r="BU1158" s="179"/>
      <c r="BV1158" s="150" t="str">
        <f>IF(R1133&lt;&gt;"",R1133,"")</f>
        <v/>
      </c>
      <c r="BW1158" s="151"/>
      <c r="BX1158" s="150" t="str">
        <f>IF(T1133&lt;&gt;"",T1133,"")</f>
        <v/>
      </c>
      <c r="BY1158" s="151"/>
      <c r="BZ1158" s="150" t="str">
        <f>IF(V1133&lt;&gt;"",V1133,"")</f>
        <v/>
      </c>
      <c r="CA1158" s="151"/>
      <c r="CB1158" s="150" t="str">
        <f>IF(X1133&lt;&gt;"",X1133,"")</f>
        <v/>
      </c>
      <c r="CC1158" s="151"/>
      <c r="CD1158" s="150" t="str">
        <f>IF(Z1133&lt;&gt;"",Z1133,"")</f>
        <v/>
      </c>
      <c r="CE1158" s="151"/>
      <c r="CF1158" s="174" t="str">
        <f>IF($CF1156&lt;&gt;"",IF(CF1156="W","L","W"),"")</f>
        <v/>
      </c>
    </row>
    <row r="1159" spans="1:84" ht="11.25" customHeight="1" thickBot="1">
      <c r="A1159" s="2"/>
      <c r="R1159" s="42"/>
      <c r="S1159" s="42"/>
      <c r="W1159" s="42"/>
      <c r="X1159" s="43"/>
      <c r="Y1159" s="43"/>
      <c r="Z1159" s="43"/>
      <c r="AA1159" s="43"/>
      <c r="AB1159" s="43"/>
      <c r="AP1159" s="3"/>
      <c r="AQ1159" s="160"/>
      <c r="AR1159" s="161"/>
      <c r="AS1159" s="161"/>
      <c r="AT1159" s="161"/>
      <c r="AU1159" s="161"/>
      <c r="AV1159" s="161"/>
      <c r="AW1159" s="161"/>
      <c r="AX1159" s="161"/>
      <c r="AY1159" s="161"/>
      <c r="AZ1159" s="161"/>
      <c r="BA1159" s="161"/>
      <c r="BB1159" s="161"/>
      <c r="BC1159" s="162"/>
      <c r="BD1159" s="167"/>
      <c r="BE1159" s="168"/>
      <c r="BF1159" s="176"/>
      <c r="BG1159" s="180"/>
      <c r="BH1159" s="181"/>
      <c r="BI1159" s="181"/>
      <c r="BJ1159" s="181"/>
      <c r="BK1159" s="181"/>
      <c r="BL1159" s="181"/>
      <c r="BM1159" s="181"/>
      <c r="BN1159" s="181"/>
      <c r="BO1159" s="181"/>
      <c r="BP1159" s="181"/>
      <c r="BQ1159" s="181"/>
      <c r="BR1159" s="181"/>
      <c r="BS1159" s="181"/>
      <c r="BT1159" s="181"/>
      <c r="BU1159" s="182"/>
      <c r="BV1159" s="152"/>
      <c r="BW1159" s="153"/>
      <c r="BX1159" s="152"/>
      <c r="BY1159" s="153"/>
      <c r="BZ1159" s="152"/>
      <c r="CA1159" s="153"/>
      <c r="CB1159" s="152"/>
      <c r="CC1159" s="153"/>
      <c r="CD1159" s="152"/>
      <c r="CE1159" s="153"/>
      <c r="CF1159" s="174"/>
    </row>
    <row r="1160" spans="1:84" ht="11.25" customHeight="1">
      <c r="A1160" s="2"/>
      <c r="R1160" s="42"/>
      <c r="S1160" s="42"/>
      <c r="W1160" s="42"/>
      <c r="AA1160" s="42"/>
      <c r="AB1160" s="42"/>
      <c r="AP1160" s="3"/>
      <c r="AQ1160" s="126"/>
      <c r="AR1160" s="126"/>
      <c r="AS1160" s="126"/>
      <c r="AT1160" s="126"/>
      <c r="AU1160" s="126"/>
      <c r="AV1160" s="126"/>
      <c r="AW1160" s="126"/>
      <c r="AX1160" s="126"/>
      <c r="AY1160" s="126"/>
      <c r="AZ1160" s="126"/>
      <c r="BA1160" s="126"/>
      <c r="BB1160" s="126"/>
      <c r="BC1160" s="126"/>
      <c r="BV1160" s="169" t="str">
        <f>IF(CF1156&lt;&gt;"",IF(AND(AND(BV1156&gt;-1,BV1158&gt;-1),OR(BV1156&gt;10,BV1158&gt;10),ABS(BV1156-BV1158)&gt;1,IF(OR(BV1156&gt;11,BV1158&gt;11),ABS(BV1156-BV1158)=2,TRUE),BV1156=INT(BV1156),BV1158=INT(BV1158)),"","Error"),"")</f>
        <v/>
      </c>
      <c r="BW1160" s="169"/>
      <c r="BX1160" s="169" t="str">
        <f>IF(CF1156&lt;&gt;"",IF(AND(AND(BX1156&gt;-1,BX1158&gt;-1),OR(BX1156&gt;10,BX1158&gt;10),ABS(BX1156-BX1158)&gt;1,IF(OR(BX1156&gt;11,BX1158&gt;11),ABS(BX1156-BX1158)=2,TRUE),BX1156=INT(BX1156),BX1158=INT(BX1158)),"","Error"),"")</f>
        <v/>
      </c>
      <c r="BY1160" s="169"/>
      <c r="BZ1160" s="169" t="str">
        <f>IF(CF1156&lt;&gt;"",IF(AND(AND(BZ1156&gt;-1,BZ1158&gt;-1),OR(BZ1156&gt;10,BZ1158&gt;10),ABS(BZ1156-BZ1158)&gt;1,IF(OR(BZ1156&gt;11,BZ1158&gt;11),ABS(BZ1156-BZ1158)=2,TRUE),BZ1156=INT(BZ1156),BZ1158=INT(BZ1158)),"","Error"),"")</f>
        <v/>
      </c>
      <c r="CA1160" s="169"/>
      <c r="CB1160" s="169" t="str">
        <f>IF(AND(CF1156&lt;&gt;"",CB1156&lt;&gt;""),IF(AND(AND(CB1156&gt;-1,CB1158&gt;-1),OR(CB1156&gt;10,CB1158&gt;10),ABS(CB1156-CB1158)&gt;1,IF(OR(CB1156&gt;11,CB1158&gt;11),ABS(CB1156-CB1158)=2,TRUE),CB1156=INT(CB1156),CB1158=INT(CB1158)),"","Error"),"")</f>
        <v/>
      </c>
      <c r="CC1160" s="169"/>
      <c r="CD1160" s="169" t="str">
        <f>IF(AND(CF1156&lt;&gt;"",CD1156&lt;&gt;""),IF(AND(AND(CD1156&gt;-1,CD1158&gt;-1),OR(CD1156&gt;10,CD1158&gt;10),ABS(CD1156-CD1158)&gt;1,IF(OR(CD1156&gt;11,CD1158&gt;11),ABS(CD1156-CD1158)=2,TRUE),CD1156=INT(CD1156),CD1158=INT(CD1158)),"","Error"),"")</f>
        <v/>
      </c>
      <c r="CE1160" s="169"/>
      <c r="CF1160" s="3"/>
    </row>
    <row r="1161" spans="1:84" ht="11.25" customHeight="1">
      <c r="AB1161" s="43"/>
      <c r="AP1161" s="3"/>
      <c r="AQ1161" s="126"/>
      <c r="AR1161" s="126"/>
      <c r="AS1161" s="126"/>
      <c r="AT1161" s="126"/>
      <c r="AU1161" s="126"/>
      <c r="AV1161" s="126"/>
      <c r="AW1161" s="126"/>
      <c r="AX1161" s="126"/>
      <c r="AY1161" s="126"/>
      <c r="AZ1161" s="126"/>
      <c r="BA1161" s="126"/>
      <c r="BB1161" s="126"/>
      <c r="BC1161" s="126"/>
      <c r="CF1161" s="3"/>
    </row>
    <row r="1162" spans="1:84" ht="11.25" customHeight="1">
      <c r="AB1162" s="42"/>
      <c r="AP1162" s="3"/>
      <c r="AQ1162" s="127"/>
      <c r="AR1162" s="127"/>
      <c r="AS1162" s="127"/>
      <c r="AT1162" s="127"/>
      <c r="AU1162" s="127"/>
      <c r="AV1162" s="127"/>
      <c r="AW1162" s="127"/>
      <c r="AX1162" s="127"/>
      <c r="AY1162" s="127"/>
      <c r="AZ1162" s="127"/>
      <c r="BA1162" s="127"/>
      <c r="BB1162" s="127"/>
      <c r="BC1162" s="127"/>
      <c r="BD1162" s="40"/>
      <c r="BE1162" s="40"/>
      <c r="BF1162" s="40"/>
      <c r="BG1162" s="40"/>
      <c r="BH1162" s="40"/>
      <c r="BI1162" s="40"/>
      <c r="BJ1162" s="40"/>
      <c r="BK1162" s="40"/>
      <c r="BL1162" s="40"/>
      <c r="BM1162" s="40"/>
      <c r="BN1162" s="40"/>
      <c r="BO1162" s="40"/>
      <c r="BP1162" s="40"/>
      <c r="BQ1162" s="40"/>
      <c r="BR1162" s="40"/>
      <c r="BS1162" s="40"/>
      <c r="BT1162" s="40"/>
      <c r="BU1162" s="40"/>
      <c r="BV1162" s="40"/>
      <c r="BW1162" s="40"/>
      <c r="BX1162" s="40"/>
      <c r="BY1162" s="40"/>
      <c r="BZ1162" s="40"/>
      <c r="CA1162" s="40"/>
      <c r="CB1162" s="40"/>
      <c r="CC1162" s="40"/>
      <c r="CD1162" s="40"/>
      <c r="CE1162" s="40"/>
      <c r="CF1162" s="3"/>
    </row>
    <row r="1163" spans="1:84" ht="11.25" customHeight="1">
      <c r="AB1163" s="43"/>
      <c r="AP1163" s="3"/>
      <c r="AQ1163" s="128"/>
      <c r="AR1163" s="128"/>
      <c r="AS1163" s="128"/>
      <c r="AT1163" s="128"/>
      <c r="AU1163" s="128"/>
      <c r="AV1163" s="128"/>
      <c r="AW1163" s="128"/>
      <c r="AX1163" s="128"/>
      <c r="AY1163" s="128"/>
      <c r="AZ1163" s="128"/>
      <c r="BA1163" s="128"/>
      <c r="BB1163" s="128"/>
      <c r="BC1163" s="128"/>
      <c r="BD1163" s="41"/>
      <c r="BE1163" s="41"/>
      <c r="BF1163" s="41"/>
      <c r="BG1163" s="41"/>
      <c r="BH1163" s="41"/>
      <c r="BI1163" s="41"/>
      <c r="BJ1163" s="41"/>
      <c r="BK1163" s="41"/>
      <c r="BL1163" s="41"/>
      <c r="BM1163" s="41"/>
      <c r="BN1163" s="41"/>
      <c r="BO1163" s="41"/>
      <c r="BP1163" s="41"/>
      <c r="BQ1163" s="41"/>
      <c r="BR1163" s="41"/>
      <c r="BS1163" s="41"/>
      <c r="BT1163" s="41"/>
      <c r="BU1163" s="41"/>
      <c r="BV1163" s="41"/>
      <c r="BW1163" s="41"/>
      <c r="BX1163" s="41"/>
      <c r="BY1163" s="41"/>
      <c r="BZ1163" s="41"/>
      <c r="CA1163" s="41"/>
      <c r="CB1163" s="41"/>
      <c r="CC1163" s="41"/>
      <c r="CD1163" s="41"/>
      <c r="CE1163" s="41"/>
      <c r="CF1163" s="3"/>
    </row>
    <row r="1164" spans="1:84" ht="11.25" customHeight="1">
      <c r="AB1164" s="42"/>
      <c r="AP1164" s="3"/>
      <c r="AQ1164" s="126"/>
      <c r="AR1164" s="126"/>
      <c r="AS1164" s="126"/>
      <c r="AT1164" s="126"/>
      <c r="AU1164" s="126"/>
      <c r="AV1164" s="126"/>
      <c r="AW1164" s="126"/>
      <c r="AX1164" s="126"/>
      <c r="AY1164" s="126"/>
      <c r="AZ1164" s="126"/>
      <c r="BA1164" s="126"/>
      <c r="BB1164" s="126"/>
      <c r="BC1164" s="126"/>
      <c r="CF1164" s="3"/>
    </row>
    <row r="1165" spans="1:84" ht="11.25" customHeight="1">
      <c r="AB1165" s="43"/>
      <c r="AP1165" s="3"/>
      <c r="AQ1165" s="126"/>
      <c r="AR1165" s="126"/>
      <c r="AS1165" s="126"/>
      <c r="AT1165" s="126"/>
      <c r="AU1165" s="126"/>
      <c r="AV1165" s="126"/>
      <c r="AW1165" s="126"/>
      <c r="AX1165" s="126"/>
      <c r="AY1165" s="126"/>
      <c r="AZ1165" s="126"/>
      <c r="BA1165" s="126"/>
      <c r="BB1165" s="126"/>
      <c r="BC1165" s="126"/>
      <c r="CF1165" s="3"/>
    </row>
    <row r="1166" spans="1:84" ht="11.25" customHeight="1">
      <c r="AB1166" s="42"/>
      <c r="AP1166" s="3"/>
      <c r="AQ1166" s="126"/>
      <c r="AR1166" s="126"/>
      <c r="AS1166" s="126"/>
      <c r="AT1166" s="126"/>
      <c r="AU1166" s="126"/>
      <c r="AV1166" s="126"/>
      <c r="AW1166" s="126"/>
      <c r="AX1166" s="126"/>
      <c r="AY1166" s="126"/>
      <c r="AZ1166" s="126"/>
      <c r="BA1166" s="126"/>
      <c r="BB1166" s="126"/>
      <c r="BC1166" s="126"/>
      <c r="CF1166" s="3"/>
    </row>
    <row r="1167" spans="1:84" ht="11.25" customHeight="1">
      <c r="AB1167" s="43"/>
      <c r="AC1167" s="43"/>
      <c r="AD1167" s="43"/>
      <c r="AE1167" s="43"/>
      <c r="AF1167" s="43"/>
      <c r="AG1167" s="43"/>
      <c r="AH1167" s="43"/>
      <c r="AI1167" s="43"/>
      <c r="AJ1167" s="43"/>
      <c r="AK1167" s="43"/>
      <c r="AL1167" s="43"/>
      <c r="AM1167" s="43"/>
      <c r="AN1167" s="3"/>
      <c r="AO1167" s="3"/>
      <c r="AP1167" s="3"/>
      <c r="AQ1167" s="126"/>
      <c r="AR1167" s="126"/>
      <c r="AS1167" s="126"/>
      <c r="AT1167" s="126"/>
      <c r="AU1167" s="126"/>
      <c r="AV1167" s="126"/>
      <c r="AW1167" s="126"/>
      <c r="AX1167" s="126"/>
      <c r="AY1167" s="126"/>
      <c r="AZ1167" s="126"/>
      <c r="BA1167" s="126"/>
      <c r="BB1167" s="126"/>
      <c r="BC1167" s="126"/>
      <c r="CF1167" s="3"/>
    </row>
    <row r="1168" spans="1:84" ht="11.25" customHeight="1">
      <c r="AB1168" s="42"/>
      <c r="AI1168" s="42"/>
      <c r="AJ1168" s="42"/>
      <c r="AN1168" s="3"/>
      <c r="AO1168" s="3"/>
      <c r="AP1168" s="3"/>
      <c r="AQ1168" s="126"/>
      <c r="AR1168" s="126"/>
      <c r="AS1168" s="126"/>
      <c r="AT1168" s="126"/>
      <c r="AU1168" s="126"/>
      <c r="AV1168" s="126"/>
      <c r="AW1168" s="126"/>
      <c r="AX1168" s="126"/>
      <c r="AY1168" s="126"/>
      <c r="AZ1168" s="126"/>
      <c r="BA1168" s="126"/>
      <c r="BB1168" s="126"/>
      <c r="BC1168" s="126"/>
      <c r="CF1168" s="3"/>
    </row>
    <row r="1169" spans="1:84" ht="11.25" customHeight="1">
      <c r="AB1169" s="43"/>
      <c r="AC1169" s="43"/>
      <c r="AD1169" s="43"/>
      <c r="AE1169" s="43"/>
      <c r="AF1169" s="43"/>
      <c r="AG1169" s="43"/>
      <c r="AH1169" s="43"/>
      <c r="AI1169" s="43"/>
      <c r="AJ1169" s="43"/>
      <c r="AK1169" s="43"/>
      <c r="AL1169" s="43"/>
      <c r="AM1169" s="43"/>
      <c r="AN1169" s="3"/>
      <c r="AO1169" s="3"/>
      <c r="AP1169" s="3"/>
      <c r="AQ1169" s="126"/>
      <c r="AR1169" s="126"/>
      <c r="AS1169" s="126"/>
      <c r="AT1169" s="126"/>
      <c r="AU1169" s="126"/>
      <c r="AV1169" s="126"/>
      <c r="AW1169" s="126"/>
      <c r="AX1169" s="126"/>
      <c r="AY1169" s="126"/>
      <c r="AZ1169" s="126"/>
      <c r="BA1169" s="126"/>
      <c r="BB1169" s="126"/>
      <c r="BC1169" s="126"/>
      <c r="CF1169" s="3"/>
    </row>
    <row r="1170" spans="1:84" ht="11.25" customHeight="1" thickBot="1">
      <c r="AB1170" s="42"/>
      <c r="AI1170" s="42"/>
      <c r="AJ1170" s="42"/>
      <c r="AN1170" s="3"/>
      <c r="AO1170" s="3"/>
      <c r="AP1170" s="3"/>
      <c r="AQ1170" s="126"/>
      <c r="AR1170" s="126"/>
      <c r="AS1170" s="126"/>
      <c r="AT1170" s="126"/>
      <c r="AU1170" s="126"/>
      <c r="AV1170" s="126"/>
      <c r="AW1170" s="126"/>
      <c r="AX1170" s="126"/>
      <c r="AY1170" s="126"/>
      <c r="AZ1170" s="126"/>
      <c r="BA1170" s="126"/>
      <c r="BB1170" s="126"/>
      <c r="BC1170" s="126"/>
      <c r="CF1170" s="3"/>
    </row>
    <row r="1171" spans="1:84" ht="11.25" customHeight="1">
      <c r="A1171" s="259" t="s">
        <v>9</v>
      </c>
      <c r="B1171" s="260"/>
      <c r="C1171" s="260"/>
      <c r="D1171" s="260"/>
      <c r="E1171" s="260"/>
      <c r="F1171" s="300" t="str">
        <f>Players!$C$1</f>
        <v>Enter Division Name</v>
      </c>
      <c r="G1171" s="301"/>
      <c r="H1171" s="301"/>
      <c r="I1171" s="301"/>
      <c r="J1171" s="301"/>
      <c r="K1171" s="301"/>
      <c r="L1171" s="301"/>
      <c r="M1171" s="301"/>
      <c r="N1171" s="301"/>
      <c r="O1171" s="301"/>
      <c r="P1171" s="301"/>
      <c r="Q1171" s="301"/>
      <c r="R1171" s="301"/>
      <c r="S1171" s="301"/>
      <c r="T1171" s="301"/>
      <c r="U1171" s="301"/>
      <c r="V1171" s="301"/>
      <c r="W1171" s="301"/>
      <c r="X1171" s="301"/>
      <c r="Y1171" s="301"/>
      <c r="Z1171" s="301"/>
      <c r="AA1171" s="301"/>
      <c r="AB1171" s="301"/>
      <c r="AC1171" s="301"/>
      <c r="AD1171" s="301"/>
      <c r="AE1171" s="301"/>
      <c r="AF1171" s="301"/>
      <c r="AG1171" s="301"/>
      <c r="AH1171" s="302" t="s">
        <v>10</v>
      </c>
      <c r="AI1171" s="303"/>
      <c r="AJ1171" s="303"/>
      <c r="AK1171" s="306" t="str">
        <f>Players!$G$1</f>
        <v>Enter Date</v>
      </c>
      <c r="AL1171" s="307"/>
      <c r="AM1171" s="307"/>
      <c r="AN1171" s="307"/>
      <c r="AO1171" s="308"/>
      <c r="AQ1171" s="154" t="str">
        <f>CONCATENATE($A1175," ",$D1175,","," ",$F1173)</f>
        <v>Group: 19, Men's Singles</v>
      </c>
      <c r="AR1171" s="155"/>
      <c r="AS1171" s="155"/>
      <c r="AT1171" s="155"/>
      <c r="AU1171" s="155"/>
      <c r="AV1171" s="155"/>
      <c r="AW1171" s="155"/>
      <c r="AX1171" s="155"/>
      <c r="AY1171" s="155"/>
      <c r="AZ1171" s="155"/>
      <c r="BA1171" s="155"/>
      <c r="BB1171" s="155"/>
      <c r="BC1171" s="156"/>
      <c r="BD1171" s="163">
        <f>A1188</f>
        <v>1</v>
      </c>
      <c r="BE1171" s="164"/>
      <c r="BF1171" s="183" t="str">
        <f>C1188</f>
        <v>A</v>
      </c>
      <c r="BG1171" s="185" t="str">
        <f>IF(VLOOKUP($BF1171,$A1177:$C1183,3,FALSE)=0,"",CONCATENATE(VLOOKUP(VLOOKUP($BF1171,$A1177:$C1183,3,FALSE),Players!$C:$G,4,FALSE)," ",VLOOKUP($BF1171,$A1177:$C1183,3,FALSE)," ",IF(ISERROR(VLOOKUP(VLOOKUP($BF1171,$A1177:$C1183,3,FALSE),Players!$C:$G,5,FALSE)),"()",CONCATENATE("(",VLOOKUP(VLOOKUP($BF1171,$A1177:$C1183,3,FALSE),Players!$C:$G,5,FALSE),")"))))</f>
        <v/>
      </c>
      <c r="BH1171" s="186"/>
      <c r="BI1171" s="186"/>
      <c r="BJ1171" s="186"/>
      <c r="BK1171" s="186"/>
      <c r="BL1171" s="186"/>
      <c r="BM1171" s="186"/>
      <c r="BN1171" s="186"/>
      <c r="BO1171" s="186"/>
      <c r="BP1171" s="186"/>
      <c r="BQ1171" s="186"/>
      <c r="BR1171" s="186"/>
      <c r="BS1171" s="186"/>
      <c r="BT1171" s="186"/>
      <c r="BU1171" s="187"/>
      <c r="BV1171" s="170" t="str">
        <f>IF(D1188&lt;&gt;"",D1188,"")</f>
        <v/>
      </c>
      <c r="BW1171" s="171"/>
      <c r="BX1171" s="170" t="str">
        <f>IF(F1188&lt;&gt;"",F1188,"")</f>
        <v/>
      </c>
      <c r="BY1171" s="171"/>
      <c r="BZ1171" s="170" t="str">
        <f>IF(H1188&lt;&gt;"",H1188,"")</f>
        <v/>
      </c>
      <c r="CA1171" s="171"/>
      <c r="CB1171" s="170" t="str">
        <f>IF(J1188&lt;&gt;"",J1188,"")</f>
        <v/>
      </c>
      <c r="CC1171" s="171"/>
      <c r="CD1171" s="170" t="str">
        <f>IF(L1188&lt;&gt;"",L1188,"")</f>
        <v/>
      </c>
      <c r="CE1171" s="171"/>
      <c r="CF1171" s="174" t="str">
        <f>IF($CD1171=$CD1173,IF($CB1171=$CB1173,IF($BZ1171&lt;&gt;"",IF($BZ1171&gt;$BZ1173,"W","L"),""),IF($CB1171&gt;$CB1173,"W","L")),IF($CD1171&gt;$CD1173,"W","L"))</f>
        <v/>
      </c>
    </row>
    <row r="1172" spans="1:84" ht="11.25" customHeight="1">
      <c r="A1172" s="261"/>
      <c r="B1172" s="262"/>
      <c r="C1172" s="262"/>
      <c r="D1172" s="262"/>
      <c r="E1172" s="262"/>
      <c r="F1172" s="282"/>
      <c r="G1172" s="282"/>
      <c r="H1172" s="282"/>
      <c r="I1172" s="282"/>
      <c r="J1172" s="282"/>
      <c r="K1172" s="282"/>
      <c r="L1172" s="282"/>
      <c r="M1172" s="282"/>
      <c r="N1172" s="282"/>
      <c r="O1172" s="282"/>
      <c r="P1172" s="282"/>
      <c r="Q1172" s="282"/>
      <c r="R1172" s="282"/>
      <c r="S1172" s="282"/>
      <c r="T1172" s="282"/>
      <c r="U1172" s="282"/>
      <c r="V1172" s="282"/>
      <c r="W1172" s="282"/>
      <c r="X1172" s="282"/>
      <c r="Y1172" s="282"/>
      <c r="Z1172" s="282"/>
      <c r="AA1172" s="282"/>
      <c r="AB1172" s="282"/>
      <c r="AC1172" s="282"/>
      <c r="AD1172" s="282"/>
      <c r="AE1172" s="282"/>
      <c r="AF1172" s="282"/>
      <c r="AG1172" s="282"/>
      <c r="AH1172" s="304"/>
      <c r="AI1172" s="305"/>
      <c r="AJ1172" s="305"/>
      <c r="AK1172" s="309"/>
      <c r="AL1172" s="309"/>
      <c r="AM1172" s="309"/>
      <c r="AN1172" s="309"/>
      <c r="AO1172" s="310"/>
      <c r="AQ1172" s="157"/>
      <c r="AR1172" s="158"/>
      <c r="AS1172" s="158"/>
      <c r="AT1172" s="158"/>
      <c r="AU1172" s="158"/>
      <c r="AV1172" s="158"/>
      <c r="AW1172" s="158"/>
      <c r="AX1172" s="158"/>
      <c r="AY1172" s="158"/>
      <c r="AZ1172" s="158"/>
      <c r="BA1172" s="158"/>
      <c r="BB1172" s="158"/>
      <c r="BC1172" s="159"/>
      <c r="BD1172" s="165"/>
      <c r="BE1172" s="166"/>
      <c r="BF1172" s="184"/>
      <c r="BG1172" s="188"/>
      <c r="BH1172" s="189"/>
      <c r="BI1172" s="189"/>
      <c r="BJ1172" s="189"/>
      <c r="BK1172" s="189"/>
      <c r="BL1172" s="189"/>
      <c r="BM1172" s="189"/>
      <c r="BN1172" s="189"/>
      <c r="BO1172" s="189"/>
      <c r="BP1172" s="189"/>
      <c r="BQ1172" s="189"/>
      <c r="BR1172" s="189"/>
      <c r="BS1172" s="189"/>
      <c r="BT1172" s="189"/>
      <c r="BU1172" s="190"/>
      <c r="BV1172" s="172"/>
      <c r="BW1172" s="173"/>
      <c r="BX1172" s="172"/>
      <c r="BY1172" s="173"/>
      <c r="BZ1172" s="172"/>
      <c r="CA1172" s="173"/>
      <c r="CB1172" s="172"/>
      <c r="CC1172" s="173"/>
      <c r="CD1172" s="172"/>
      <c r="CE1172" s="173"/>
      <c r="CF1172" s="174"/>
    </row>
    <row r="1173" spans="1:84" ht="11.25" customHeight="1">
      <c r="A1173" s="266" t="s">
        <v>11</v>
      </c>
      <c r="B1173" s="267"/>
      <c r="C1173" s="267"/>
      <c r="D1173" s="277" t="s">
        <v>12</v>
      </c>
      <c r="E1173" s="278"/>
      <c r="F1173" s="280" t="str">
        <f>Players!$A$3</f>
        <v>Men's Singles</v>
      </c>
      <c r="G1173" s="281"/>
      <c r="H1173" s="281"/>
      <c r="I1173" s="281"/>
      <c r="J1173" s="281"/>
      <c r="K1173" s="281"/>
      <c r="L1173" s="281"/>
      <c r="M1173" s="281"/>
      <c r="N1173" s="281"/>
      <c r="O1173" s="281"/>
      <c r="P1173" s="281"/>
      <c r="Q1173" s="281"/>
      <c r="R1173" s="281"/>
      <c r="S1173" s="281"/>
      <c r="T1173" s="281"/>
      <c r="U1173" s="281"/>
      <c r="V1173" s="281"/>
      <c r="W1173" s="281"/>
      <c r="X1173" s="281"/>
      <c r="Y1173" s="281"/>
      <c r="Z1173" s="281"/>
      <c r="AA1173" s="281"/>
      <c r="AB1173" s="281"/>
      <c r="AC1173" s="281"/>
      <c r="AD1173" s="281"/>
      <c r="AE1173" s="281"/>
      <c r="AF1173" s="281"/>
      <c r="AG1173" s="281"/>
      <c r="AH1173" s="302" t="s">
        <v>13</v>
      </c>
      <c r="AI1173" s="303"/>
      <c r="AJ1173" s="303"/>
      <c r="AK1173" s="311" t="s">
        <v>40</v>
      </c>
      <c r="AL1173" s="311"/>
      <c r="AM1173" s="311"/>
      <c r="AN1173" s="311"/>
      <c r="AO1173" s="312"/>
      <c r="AQ1173" s="157"/>
      <c r="AR1173" s="158"/>
      <c r="AS1173" s="158"/>
      <c r="AT1173" s="158"/>
      <c r="AU1173" s="158"/>
      <c r="AV1173" s="158"/>
      <c r="AW1173" s="158"/>
      <c r="AX1173" s="158"/>
      <c r="AY1173" s="158"/>
      <c r="AZ1173" s="158"/>
      <c r="BA1173" s="158"/>
      <c r="BB1173" s="158"/>
      <c r="BC1173" s="159"/>
      <c r="BD1173" s="165"/>
      <c r="BE1173" s="166"/>
      <c r="BF1173" s="175" t="str">
        <f>C1190</f>
        <v>C</v>
      </c>
      <c r="BG1173" s="177" t="str">
        <f>IF(VLOOKUP($BF1173,$A1177:$C1183,3,FALSE)=0,"",CONCATENATE(VLOOKUP(VLOOKUP($BF1173,$A1177:$C1183,3,FALSE),Players!$C:$G,4,FALSE)," ",VLOOKUP($BF1173,$A1177:$C1183,3,FALSE)," ",IF(ISERROR(VLOOKUP(VLOOKUP($BF1173,$A1177:$C1183,3,FALSE),Players!$C:$G,5,FALSE)),"()",CONCATENATE("(",VLOOKUP(VLOOKUP($BF1173,$A1177:$C1183,3,FALSE),Players!$C:$G,5,FALSE),")"))))</f>
        <v/>
      </c>
      <c r="BH1173" s="178"/>
      <c r="BI1173" s="178"/>
      <c r="BJ1173" s="178"/>
      <c r="BK1173" s="178"/>
      <c r="BL1173" s="178"/>
      <c r="BM1173" s="178"/>
      <c r="BN1173" s="178"/>
      <c r="BO1173" s="178"/>
      <c r="BP1173" s="178"/>
      <c r="BQ1173" s="178"/>
      <c r="BR1173" s="178"/>
      <c r="BS1173" s="178"/>
      <c r="BT1173" s="178"/>
      <c r="BU1173" s="179"/>
      <c r="BV1173" s="150" t="str">
        <f>IF(D1190&lt;&gt;"",D1190,"")</f>
        <v/>
      </c>
      <c r="BW1173" s="151"/>
      <c r="BX1173" s="150" t="str">
        <f>IF(F1190&lt;&gt;"",F1190,"")</f>
        <v/>
      </c>
      <c r="BY1173" s="151"/>
      <c r="BZ1173" s="150" t="str">
        <f>IF(H1190&lt;&gt;"",H1190,"")</f>
        <v/>
      </c>
      <c r="CA1173" s="151"/>
      <c r="CB1173" s="150" t="str">
        <f>IF(J1190&lt;&gt;"",J1190,"")</f>
        <v/>
      </c>
      <c r="CC1173" s="151"/>
      <c r="CD1173" s="150" t="str">
        <f>IF(L1190&lt;&gt;"",L1190,"")</f>
        <v/>
      </c>
      <c r="CE1173" s="151"/>
      <c r="CF1173" s="174" t="str">
        <f>IF($CF1171&lt;&gt;"",IF(CF1171="W","L","W"),"")</f>
        <v/>
      </c>
    </row>
    <row r="1174" spans="1:84" ht="11.25" customHeight="1" thickBot="1">
      <c r="A1174" s="275"/>
      <c r="B1174" s="276"/>
      <c r="C1174" s="276"/>
      <c r="D1174" s="279"/>
      <c r="E1174" s="279"/>
      <c r="F1174" s="282"/>
      <c r="G1174" s="282"/>
      <c r="H1174" s="282"/>
      <c r="I1174" s="282"/>
      <c r="J1174" s="282"/>
      <c r="K1174" s="282"/>
      <c r="L1174" s="282"/>
      <c r="M1174" s="282"/>
      <c r="N1174" s="282"/>
      <c r="O1174" s="282"/>
      <c r="P1174" s="282"/>
      <c r="Q1174" s="282"/>
      <c r="R1174" s="282"/>
      <c r="S1174" s="282"/>
      <c r="T1174" s="282"/>
      <c r="U1174" s="282"/>
      <c r="V1174" s="282"/>
      <c r="W1174" s="282"/>
      <c r="X1174" s="282"/>
      <c r="Y1174" s="282"/>
      <c r="Z1174" s="282"/>
      <c r="AA1174" s="282"/>
      <c r="AB1174" s="282"/>
      <c r="AC1174" s="282"/>
      <c r="AD1174" s="282"/>
      <c r="AE1174" s="282"/>
      <c r="AF1174" s="282"/>
      <c r="AG1174" s="282"/>
      <c r="AH1174" s="304"/>
      <c r="AI1174" s="305"/>
      <c r="AJ1174" s="305"/>
      <c r="AK1174" s="313"/>
      <c r="AL1174" s="313"/>
      <c r="AM1174" s="313"/>
      <c r="AN1174" s="313"/>
      <c r="AO1174" s="314"/>
      <c r="AQ1174" s="160"/>
      <c r="AR1174" s="161"/>
      <c r="AS1174" s="161"/>
      <c r="AT1174" s="161"/>
      <c r="AU1174" s="161"/>
      <c r="AV1174" s="161"/>
      <c r="AW1174" s="161"/>
      <c r="AX1174" s="161"/>
      <c r="AY1174" s="161"/>
      <c r="AZ1174" s="161"/>
      <c r="BA1174" s="161"/>
      <c r="BB1174" s="161"/>
      <c r="BC1174" s="162"/>
      <c r="BD1174" s="167"/>
      <c r="BE1174" s="168"/>
      <c r="BF1174" s="176"/>
      <c r="BG1174" s="180"/>
      <c r="BH1174" s="181"/>
      <c r="BI1174" s="181"/>
      <c r="BJ1174" s="181"/>
      <c r="BK1174" s="181"/>
      <c r="BL1174" s="181"/>
      <c r="BM1174" s="181"/>
      <c r="BN1174" s="181"/>
      <c r="BO1174" s="181"/>
      <c r="BP1174" s="181"/>
      <c r="BQ1174" s="181"/>
      <c r="BR1174" s="181"/>
      <c r="BS1174" s="181"/>
      <c r="BT1174" s="181"/>
      <c r="BU1174" s="182"/>
      <c r="BV1174" s="152"/>
      <c r="BW1174" s="153"/>
      <c r="BX1174" s="152"/>
      <c r="BY1174" s="153"/>
      <c r="BZ1174" s="152"/>
      <c r="CA1174" s="153"/>
      <c r="CB1174" s="152"/>
      <c r="CC1174" s="153"/>
      <c r="CD1174" s="152"/>
      <c r="CE1174" s="153"/>
      <c r="CF1174" s="174"/>
    </row>
    <row r="1175" spans="1:84" ht="11.25" customHeight="1">
      <c r="A1175" s="259" t="s">
        <v>15</v>
      </c>
      <c r="B1175" s="260"/>
      <c r="C1175" s="260"/>
      <c r="D1175" s="264">
        <v>19</v>
      </c>
      <c r="E1175" s="264"/>
      <c r="F1175" s="266" t="s">
        <v>16</v>
      </c>
      <c r="G1175" s="267"/>
      <c r="H1175" s="267"/>
      <c r="I1175" s="283"/>
      <c r="J1175" s="284"/>
      <c r="K1175" s="285"/>
      <c r="L1175" s="285"/>
      <c r="M1175" s="285"/>
      <c r="N1175" s="271"/>
      <c r="O1175" s="271"/>
      <c r="P1175" s="271"/>
      <c r="Q1175" s="271"/>
      <c r="R1175" s="271"/>
      <c r="S1175" s="271"/>
      <c r="T1175" s="271"/>
      <c r="U1175" s="271"/>
      <c r="V1175" s="271"/>
      <c r="W1175" s="271"/>
      <c r="X1175" s="271"/>
      <c r="Y1175" s="271"/>
      <c r="Z1175" s="271"/>
      <c r="AA1175" s="271"/>
      <c r="AB1175" s="271"/>
      <c r="AC1175" s="272"/>
      <c r="AD1175" s="150" t="s">
        <v>17</v>
      </c>
      <c r="AE1175" s="270"/>
      <c r="AF1175" s="288" t="s">
        <v>18</v>
      </c>
      <c r="AG1175" s="270"/>
      <c r="AH1175" s="288" t="s">
        <v>19</v>
      </c>
      <c r="AI1175" s="270"/>
      <c r="AJ1175" s="288" t="s">
        <v>20</v>
      </c>
      <c r="AK1175" s="290"/>
      <c r="AL1175" s="292" t="s">
        <v>21</v>
      </c>
      <c r="AM1175" s="293"/>
      <c r="AN1175" s="296" t="s">
        <v>22</v>
      </c>
      <c r="AO1175" s="297"/>
      <c r="AQ1175" s="126"/>
      <c r="AR1175" s="126"/>
      <c r="AS1175" s="126"/>
      <c r="AT1175" s="126"/>
      <c r="AU1175" s="126"/>
      <c r="AV1175" s="126"/>
      <c r="AW1175" s="126"/>
      <c r="AX1175" s="126"/>
      <c r="AY1175" s="126"/>
      <c r="AZ1175" s="126"/>
      <c r="BA1175" s="126"/>
      <c r="BB1175" s="126"/>
      <c r="BC1175" s="126"/>
      <c r="BV1175" s="169" t="str">
        <f>IF(CF1171&lt;&gt;"",IF(AND(AND(BV1171&gt;-1,BV1173&gt;-1),OR(BV1171&gt;10,BV1173&gt;10),ABS(BV1171-BV1173)&gt;1,IF(OR(BV1171&gt;11,BV1173&gt;11),ABS(BV1171-BV1173)=2,TRUE),BV1171=INT(BV1171),BV1173=INT(BV1173)),"","Error"),"")</f>
        <v/>
      </c>
      <c r="BW1175" s="169"/>
      <c r="BX1175" s="169" t="str">
        <f>IF(CF1171&lt;&gt;"",IF(AND(AND(BX1171&gt;-1,BX1173&gt;-1),OR(BX1171&gt;10,BX1173&gt;10),ABS(BX1171-BX1173)&gt;1,IF(OR(BX1171&gt;11,BX1173&gt;11),ABS(BX1171-BX1173)=2,TRUE),BX1171=INT(BX1171),BX1173=INT(BX1173)),"","Error"),"")</f>
        <v/>
      </c>
      <c r="BY1175" s="169"/>
      <c r="BZ1175" s="169" t="str">
        <f>IF(CF1171&lt;&gt;"",IF(AND(AND(BZ1171&gt;-1,BZ1173&gt;-1),OR(BZ1171&gt;10,BZ1173&gt;10),ABS(BZ1171-BZ1173)&gt;1,IF(OR(BZ1171&gt;11,BZ1173&gt;11),ABS(BZ1171-BZ1173)=2,TRUE),BZ1171=INT(BZ1171),BZ1173=INT(BZ1173)),"","Error"),"")</f>
        <v/>
      </c>
      <c r="CA1175" s="169"/>
      <c r="CB1175" s="169" t="str">
        <f>IF(AND(CF1171&lt;&gt;"",CB1171&lt;&gt;""),IF(AND(AND(CB1171&gt;-1,CB1173&gt;-1),OR(CB1171&gt;10,CB1173&gt;10),ABS(CB1171-CB1173)&gt;1,IF(OR(CB1171&gt;11,CB1173&gt;11),ABS(CB1171-CB1173)=2,TRUE),CB1171=INT(CB1171),CB1173=INT(CB1173)),"","Error"),"")</f>
        <v/>
      </c>
      <c r="CC1175" s="169"/>
      <c r="CD1175" s="169" t="str">
        <f>IF(AND(CF1171&lt;&gt;"",CD1171&lt;&gt;""),IF(AND(AND(CD1171&gt;-1,CD1173&gt;-1),OR(CD1171&gt;10,CD1173&gt;10),ABS(CD1171-CD1173)&gt;1,IF(OR(CD1171&gt;11,CD1173&gt;11),ABS(CD1171-CD1173)=2,TRUE),CD1171=INT(CD1171),CD1173=INT(CD1173)),"","Error"),"")</f>
        <v/>
      </c>
      <c r="CE1175" s="169"/>
    </row>
    <row r="1176" spans="1:84" ht="11.25" customHeight="1" thickBot="1">
      <c r="A1176" s="261"/>
      <c r="B1176" s="262"/>
      <c r="C1176" s="263"/>
      <c r="D1176" s="265"/>
      <c r="E1176" s="265"/>
      <c r="F1176" s="268"/>
      <c r="G1176" s="269"/>
      <c r="H1176" s="269"/>
      <c r="I1176" s="286"/>
      <c r="J1176" s="286"/>
      <c r="K1176" s="287"/>
      <c r="L1176" s="287"/>
      <c r="M1176" s="287"/>
      <c r="N1176" s="273"/>
      <c r="O1176" s="273"/>
      <c r="P1176" s="273"/>
      <c r="Q1176" s="273"/>
      <c r="R1176" s="273"/>
      <c r="S1176" s="273"/>
      <c r="T1176" s="273"/>
      <c r="U1176" s="273"/>
      <c r="V1176" s="273"/>
      <c r="W1176" s="273"/>
      <c r="X1176" s="273"/>
      <c r="Y1176" s="273"/>
      <c r="Z1176" s="273"/>
      <c r="AA1176" s="273"/>
      <c r="AB1176" s="273"/>
      <c r="AC1176" s="274"/>
      <c r="AD1176" s="194"/>
      <c r="AE1176" s="195"/>
      <c r="AF1176" s="289"/>
      <c r="AG1176" s="195"/>
      <c r="AH1176" s="289"/>
      <c r="AI1176" s="195"/>
      <c r="AJ1176" s="289"/>
      <c r="AK1176" s="291"/>
      <c r="AL1176" s="294"/>
      <c r="AM1176" s="295"/>
      <c r="AN1176" s="298"/>
      <c r="AO1176" s="299"/>
      <c r="AQ1176" s="126"/>
      <c r="AR1176" s="126"/>
      <c r="AS1176" s="126"/>
      <c r="AT1176" s="126"/>
      <c r="AU1176" s="126"/>
      <c r="AV1176" s="126"/>
      <c r="AW1176" s="126"/>
      <c r="AX1176" s="126"/>
      <c r="AY1176" s="126"/>
      <c r="AZ1176" s="126"/>
      <c r="BA1176" s="126"/>
      <c r="BB1176" s="126"/>
      <c r="BC1176" s="126"/>
    </row>
    <row r="1177" spans="1:84" ht="11.25" customHeight="1">
      <c r="A1177" s="210" t="str">
        <f>AD1175</f>
        <v>A</v>
      </c>
      <c r="B1177" s="211"/>
      <c r="C1177" s="214"/>
      <c r="D1177" s="215"/>
      <c r="E1177" s="215"/>
      <c r="F1177" s="215"/>
      <c r="G1177" s="215"/>
      <c r="H1177" s="215"/>
      <c r="I1177" s="215"/>
      <c r="J1177" s="215"/>
      <c r="K1177" s="215"/>
      <c r="L1177" s="215"/>
      <c r="M1177" s="215"/>
      <c r="N1177" s="215"/>
      <c r="O1177" s="215"/>
      <c r="P1177" s="215"/>
      <c r="Q1177" s="215"/>
      <c r="R1177" s="215"/>
      <c r="S1177" s="215"/>
      <c r="T1177" s="215"/>
      <c r="U1177" s="215"/>
      <c r="V1177" s="215"/>
      <c r="W1177" s="215"/>
      <c r="X1177" s="215"/>
      <c r="Y1177" s="215"/>
      <c r="Z1177" s="215"/>
      <c r="AA1177" s="215"/>
      <c r="AB1177" s="215"/>
      <c r="AC1177" s="216"/>
      <c r="AD1177" s="250"/>
      <c r="AE1177" s="229"/>
      <c r="AF1177" s="252" t="str">
        <f>IF($D1173="1P",IF(Z1192=Z1194,IF(X1192=X1194,IF(V1192&lt;&gt;"",IF(V1192&gt;V1194,"W","L"),""),IF(X1192&gt;X1194,"W","L")),IF(Z1192&gt;Z1194,"W","L")),IF(L1196=L1198,IF(J1196=J1198,IF(H1196&lt;&gt;"",IF(H1196&gt;H1198,"W","L"),""),IF(J1196&gt;J1198,"W","L")),IF(L1196&gt;L1198,"W","L")))</f>
        <v/>
      </c>
      <c r="AG1177" s="253"/>
      <c r="AH1177" s="252" t="str">
        <f>IF($D1173="1P",IF(L1196=L1198,IF(J1196=J1198,IF(H1196&lt;&gt;"",IF(H1196&gt;H1198,"W","L"),""),IF(J1196&gt;J1198,"W","L")),IF(L1196&gt;L1198,"W","L")),IF(L1188=L1190,IF(J1188=J1190,IF(H1188&lt;&gt;"",IF(H1188&gt;H1190,"W","L"),""),IF(J1188&gt;J1190,"W","L")),IF(L1188&gt;L1190,"W","L")))</f>
        <v/>
      </c>
      <c r="AI1177" s="253"/>
      <c r="AJ1177" s="252" t="str">
        <f>IF($D1173="1P",IF(L1188=L1190,IF(J1188=J1190,IF(H1188&lt;&gt;"",IF(H1188&gt;H1190,"W","L"),""),IF(J1188&gt;J1190,"W","L")),IF(L1188&gt;L1190,"W","L")),IF(Z1192=Z1194,IF(X1192=X1194,IF(V1192&lt;&gt;"",IF(V1192&gt;V1194,"W","L"),""),IF(X1192&gt;X1194,"W","L")),IF(Z1192&gt;Z1194,"W","L")))</f>
        <v/>
      </c>
      <c r="AK1177" s="253"/>
      <c r="AL1177" s="254" t="str">
        <f>IF(OR(COUNTIF(AD1177:AJ1177,"W"),COUNTIF(AD1177:AJ1177,"L")),COUNTIF(AD1177:AJ1177,"W")*2+COUNTIF(AD1177:AJ1177,"L"),"")</f>
        <v/>
      </c>
      <c r="AM1177" s="255"/>
      <c r="AN1177" s="256" t="str">
        <f>IF(AL1177&lt;&gt;"",RANK(AL1177,AL1177:AL1183,0),"")</f>
        <v/>
      </c>
      <c r="AO1177" s="257"/>
      <c r="AQ1177" s="127"/>
      <c r="AR1177" s="127"/>
      <c r="AS1177" s="127"/>
      <c r="AT1177" s="127"/>
      <c r="AU1177" s="127"/>
      <c r="AV1177" s="127"/>
      <c r="AW1177" s="127"/>
      <c r="AX1177" s="127"/>
      <c r="AY1177" s="127"/>
      <c r="AZ1177" s="127"/>
      <c r="BA1177" s="127"/>
      <c r="BB1177" s="127"/>
      <c r="BC1177" s="127"/>
      <c r="BD1177" s="40"/>
      <c r="BE1177" s="40"/>
      <c r="BF1177" s="40"/>
      <c r="BG1177" s="40"/>
      <c r="BH1177" s="40"/>
      <c r="BI1177" s="40"/>
      <c r="BJ1177" s="40"/>
      <c r="BK1177" s="40"/>
      <c r="BL1177" s="40"/>
      <c r="BM1177" s="40"/>
      <c r="BN1177" s="40"/>
      <c r="BO1177" s="40"/>
      <c r="BP1177" s="40"/>
      <c r="BQ1177" s="40"/>
      <c r="BR1177" s="40"/>
      <c r="BS1177" s="40"/>
      <c r="BT1177" s="40"/>
      <c r="BU1177" s="40"/>
      <c r="BV1177" s="40"/>
      <c r="BW1177" s="40"/>
      <c r="BX1177" s="40"/>
      <c r="BY1177" s="40"/>
      <c r="BZ1177" s="40"/>
      <c r="CA1177" s="40"/>
      <c r="CB1177" s="40"/>
      <c r="CC1177" s="40"/>
      <c r="CD1177" s="40"/>
      <c r="CE1177" s="40"/>
      <c r="CF1177" s="40"/>
    </row>
    <row r="1178" spans="1:84" ht="11.25" customHeight="1">
      <c r="A1178" s="212"/>
      <c r="B1178" s="213"/>
      <c r="C1178" s="217"/>
      <c r="D1178" s="218"/>
      <c r="E1178" s="218"/>
      <c r="F1178" s="218"/>
      <c r="G1178" s="218"/>
      <c r="H1178" s="218"/>
      <c r="I1178" s="218"/>
      <c r="J1178" s="218"/>
      <c r="K1178" s="218"/>
      <c r="L1178" s="218"/>
      <c r="M1178" s="218"/>
      <c r="N1178" s="218"/>
      <c r="O1178" s="218"/>
      <c r="P1178" s="218"/>
      <c r="Q1178" s="218"/>
      <c r="R1178" s="218"/>
      <c r="S1178" s="218"/>
      <c r="T1178" s="218"/>
      <c r="U1178" s="218"/>
      <c r="V1178" s="218"/>
      <c r="W1178" s="218"/>
      <c r="X1178" s="218"/>
      <c r="Y1178" s="218"/>
      <c r="Z1178" s="218"/>
      <c r="AA1178" s="218"/>
      <c r="AB1178" s="218"/>
      <c r="AC1178" s="219"/>
      <c r="AD1178" s="251"/>
      <c r="AE1178" s="236"/>
      <c r="AF1178" s="234"/>
      <c r="AG1178" s="233"/>
      <c r="AH1178" s="234"/>
      <c r="AI1178" s="233"/>
      <c r="AJ1178" s="234"/>
      <c r="AK1178" s="233"/>
      <c r="AL1178" s="241"/>
      <c r="AM1178" s="240"/>
      <c r="AN1178" s="258"/>
      <c r="AO1178" s="243"/>
      <c r="AQ1178" s="128"/>
      <c r="AR1178" s="128"/>
      <c r="AS1178" s="128"/>
      <c r="AT1178" s="128"/>
      <c r="AU1178" s="128"/>
      <c r="AV1178" s="128"/>
      <c r="AW1178" s="128"/>
      <c r="AX1178" s="128"/>
      <c r="AY1178" s="128"/>
      <c r="AZ1178" s="128"/>
      <c r="BA1178" s="128"/>
      <c r="BB1178" s="128"/>
      <c r="BC1178" s="128"/>
      <c r="BD1178" s="41"/>
      <c r="BE1178" s="41"/>
      <c r="BF1178" s="41"/>
      <c r="BG1178" s="41"/>
      <c r="BH1178" s="41"/>
      <c r="BI1178" s="41"/>
      <c r="BJ1178" s="41"/>
      <c r="BK1178" s="41"/>
      <c r="BL1178" s="41"/>
      <c r="BM1178" s="41"/>
      <c r="BN1178" s="41"/>
      <c r="BO1178" s="41"/>
      <c r="BP1178" s="41"/>
      <c r="BQ1178" s="41"/>
      <c r="BR1178" s="41"/>
      <c r="BS1178" s="41"/>
      <c r="BT1178" s="41"/>
      <c r="BU1178" s="41"/>
      <c r="BV1178" s="41"/>
      <c r="BW1178" s="41"/>
      <c r="BX1178" s="41"/>
      <c r="BY1178" s="41"/>
      <c r="BZ1178" s="41"/>
      <c r="CA1178" s="41"/>
      <c r="CB1178" s="41"/>
      <c r="CC1178" s="41"/>
      <c r="CD1178" s="41"/>
      <c r="CE1178" s="41"/>
      <c r="CF1178" s="41"/>
    </row>
    <row r="1179" spans="1:84" ht="11.25" customHeight="1">
      <c r="A1179" s="210" t="str">
        <f>AF1175</f>
        <v>B</v>
      </c>
      <c r="B1179" s="211"/>
      <c r="C1179" s="214"/>
      <c r="D1179" s="215"/>
      <c r="E1179" s="215"/>
      <c r="F1179" s="215"/>
      <c r="G1179" s="215"/>
      <c r="H1179" s="215"/>
      <c r="I1179" s="215"/>
      <c r="J1179" s="215"/>
      <c r="K1179" s="215"/>
      <c r="L1179" s="215"/>
      <c r="M1179" s="215"/>
      <c r="N1179" s="215"/>
      <c r="O1179" s="215"/>
      <c r="P1179" s="215"/>
      <c r="Q1179" s="215"/>
      <c r="R1179" s="215"/>
      <c r="S1179" s="215"/>
      <c r="T1179" s="215"/>
      <c r="U1179" s="215"/>
      <c r="V1179" s="215"/>
      <c r="W1179" s="215"/>
      <c r="X1179" s="215"/>
      <c r="Y1179" s="215"/>
      <c r="Z1179" s="215"/>
      <c r="AA1179" s="215"/>
      <c r="AB1179" s="215"/>
      <c r="AC1179" s="216"/>
      <c r="AD1179" s="220" t="str">
        <f>IF(AF1177&lt;&gt;"",IF(AF1177="W","L","W"),"")</f>
        <v/>
      </c>
      <c r="AE1179" s="221"/>
      <c r="AF1179" s="228"/>
      <c r="AG1179" s="229"/>
      <c r="AH1179" s="227" t="str">
        <f>IF($D1173="1P",IF(L1192=L1194,IF(J1192=J1194,IF(H1192&lt;&gt;"",IF(H1192&gt;H1194,"W","L"),""),IF(J1192&gt;J1194,"W","L")),IF(L1192&gt;L1194,"W","L")),IF(Z1196=Z1198,IF(X1196=X1198,IF(V1196&lt;&gt;"",IF(V1196&gt;V1198,"W","L"),""),IF(X1196&gt;X1198,"W","L")),IF(Z1196&gt;Z1198,"W","L")))</f>
        <v/>
      </c>
      <c r="AI1179" s="221"/>
      <c r="AJ1179" s="227" t="str">
        <f>IF($D1173="1P",IF(Z1188=Z1190,IF(X1188=X1190,IF(V1188&lt;&gt;"",IF(V1188&gt;V1190,"W","L"),""),IF(X1188&gt;X1190,"W","L")),IF(Z1188&gt;Z1190,"W","L")),IF(L1192=L1194,IF(J1192=J1194,IF(H1192&lt;&gt;"",IF(H1192&gt;H1194,"W","L"),""),IF(J1192&gt;J1194,"W","L")),IF(L1192&gt;L1194,"W","L")))</f>
        <v/>
      </c>
      <c r="AK1179" s="237"/>
      <c r="AL1179" s="239" t="str">
        <f>IF(OR(COUNTIF(AD1179:AJ1179,"W"),COUNTIF(AD1179:AJ1179,"L")),COUNTIF(AD1179:AJ1179,"W")*2+COUNTIF(AD1179:AJ1179,"L"),"")</f>
        <v/>
      </c>
      <c r="AM1179" s="240"/>
      <c r="AN1179" s="242" t="str">
        <f>IF(AL1179&lt;&gt;"",RANK(AL1179,AL1177:AL1183,0),"")</f>
        <v/>
      </c>
      <c r="AO1179" s="243"/>
      <c r="AQ1179" s="126"/>
      <c r="AR1179" s="126"/>
      <c r="AS1179" s="126"/>
      <c r="AT1179" s="126"/>
      <c r="AU1179" s="126"/>
      <c r="AV1179" s="126"/>
      <c r="AW1179" s="126"/>
      <c r="AX1179" s="126"/>
      <c r="AY1179" s="126"/>
      <c r="AZ1179" s="126"/>
      <c r="BA1179" s="126"/>
      <c r="BB1179" s="126"/>
      <c r="BC1179" s="126"/>
    </row>
    <row r="1180" spans="1:84" ht="11.25" customHeight="1" thickBot="1">
      <c r="A1180" s="212"/>
      <c r="B1180" s="213"/>
      <c r="C1180" s="217"/>
      <c r="D1180" s="218"/>
      <c r="E1180" s="218"/>
      <c r="F1180" s="218"/>
      <c r="G1180" s="218"/>
      <c r="H1180" s="218"/>
      <c r="I1180" s="218"/>
      <c r="J1180" s="218"/>
      <c r="K1180" s="218"/>
      <c r="L1180" s="218"/>
      <c r="M1180" s="218"/>
      <c r="N1180" s="218"/>
      <c r="O1180" s="218"/>
      <c r="P1180" s="218"/>
      <c r="Q1180" s="218"/>
      <c r="R1180" s="218"/>
      <c r="S1180" s="218"/>
      <c r="T1180" s="218"/>
      <c r="U1180" s="218"/>
      <c r="V1180" s="218"/>
      <c r="W1180" s="218"/>
      <c r="X1180" s="218"/>
      <c r="Y1180" s="218"/>
      <c r="Z1180" s="218"/>
      <c r="AA1180" s="218"/>
      <c r="AB1180" s="218"/>
      <c r="AC1180" s="219"/>
      <c r="AD1180" s="232"/>
      <c r="AE1180" s="233"/>
      <c r="AF1180" s="235"/>
      <c r="AG1180" s="236"/>
      <c r="AH1180" s="234"/>
      <c r="AI1180" s="233"/>
      <c r="AJ1180" s="234"/>
      <c r="AK1180" s="238"/>
      <c r="AL1180" s="241"/>
      <c r="AM1180" s="240"/>
      <c r="AN1180" s="258"/>
      <c r="AO1180" s="243"/>
      <c r="AQ1180" s="127"/>
      <c r="AR1180" s="127"/>
      <c r="AS1180" s="127"/>
      <c r="AT1180" s="127"/>
      <c r="AU1180" s="127"/>
      <c r="AV1180" s="127"/>
      <c r="AW1180" s="127"/>
      <c r="AX1180" s="127"/>
      <c r="AY1180" s="127"/>
      <c r="AZ1180" s="127"/>
      <c r="BA1180" s="127"/>
      <c r="BB1180" s="127"/>
      <c r="BC1180" s="127"/>
      <c r="BD1180" s="40"/>
      <c r="BE1180" s="40"/>
      <c r="BF1180" s="40"/>
      <c r="BG1180" s="40"/>
      <c r="BH1180" s="40"/>
      <c r="BI1180" s="40"/>
      <c r="BJ1180" s="40"/>
      <c r="BK1180" s="40"/>
      <c r="BL1180" s="40"/>
      <c r="BM1180" s="40"/>
      <c r="BN1180" s="40"/>
      <c r="BO1180" s="40"/>
      <c r="BP1180" s="40"/>
      <c r="BQ1180" s="40"/>
      <c r="BR1180" s="40"/>
      <c r="BS1180" s="40"/>
      <c r="BT1180" s="40"/>
      <c r="BU1180" s="40"/>
      <c r="BV1180" s="40"/>
      <c r="BW1180" s="40"/>
      <c r="BX1180" s="40"/>
      <c r="BY1180" s="40"/>
      <c r="BZ1180" s="40"/>
      <c r="CA1180" s="40"/>
      <c r="CB1180" s="40"/>
      <c r="CC1180" s="40"/>
      <c r="CD1180" s="40"/>
      <c r="CE1180" s="40"/>
    </row>
    <row r="1181" spans="1:84" ht="11.25" customHeight="1">
      <c r="A1181" s="210" t="str">
        <f>AH1175</f>
        <v>C</v>
      </c>
      <c r="B1181" s="211"/>
      <c r="C1181" s="214"/>
      <c r="D1181" s="215"/>
      <c r="E1181" s="215"/>
      <c r="F1181" s="215"/>
      <c r="G1181" s="215"/>
      <c r="H1181" s="215"/>
      <c r="I1181" s="215"/>
      <c r="J1181" s="215"/>
      <c r="K1181" s="215"/>
      <c r="L1181" s="215"/>
      <c r="M1181" s="215"/>
      <c r="N1181" s="215"/>
      <c r="O1181" s="215"/>
      <c r="P1181" s="215"/>
      <c r="Q1181" s="215"/>
      <c r="R1181" s="215"/>
      <c r="S1181" s="215"/>
      <c r="T1181" s="215"/>
      <c r="U1181" s="215"/>
      <c r="V1181" s="215"/>
      <c r="W1181" s="215"/>
      <c r="X1181" s="215"/>
      <c r="Y1181" s="215"/>
      <c r="Z1181" s="215"/>
      <c r="AA1181" s="215"/>
      <c r="AB1181" s="215"/>
      <c r="AC1181" s="216"/>
      <c r="AD1181" s="220" t="str">
        <f>IF(AH1177&lt;&gt;"",IF(AH1177="W","L","W"),"")</f>
        <v/>
      </c>
      <c r="AE1181" s="221"/>
      <c r="AF1181" s="227" t="str">
        <f>IF(AH1179&lt;&gt;"",IF(AH1179="W","L","W"),"")</f>
        <v/>
      </c>
      <c r="AG1181" s="221"/>
      <c r="AH1181" s="228"/>
      <c r="AI1181" s="229"/>
      <c r="AJ1181" s="227" t="str">
        <f>IF($D1173="1P",IF(Z1196=Z1198,IF(X1196=X1198,IF(V1196&lt;&gt;"",IF(V1196&gt;V1198,"W","L"),""),IF(X1196&gt;X1198,"W","L")),IF(Z1196&gt;Z1198,"W","L")),IF(Z1188=Z1190,IF(X1188=X1190,IF(V1188&lt;&gt;"",IF(V1188&gt;V1190,"W","L"),""),IF(X1188&gt;X1190,"W","L")),IF(Z1188&gt;Z1190,"W","L")))</f>
        <v/>
      </c>
      <c r="AK1181" s="237"/>
      <c r="AL1181" s="239" t="str">
        <f>IF(OR(COUNTIF(AD1181:AJ1181,"W"),COUNTIF(AD1181:AJ1181,"L")),COUNTIF(AD1181:AJ1181,"W")*2+COUNTIF(AD1181:AJ1181,"L"),"")</f>
        <v/>
      </c>
      <c r="AM1181" s="240"/>
      <c r="AN1181" s="242" t="str">
        <f>IF(AL1181&lt;&gt;"",RANK(AL1181,AL1177:AL1183,0),"")</f>
        <v/>
      </c>
      <c r="AO1181" s="243"/>
      <c r="AQ1181" s="154" t="str">
        <f>CONCATENATE($A1175," ",$D1175,","," ",$F1173)</f>
        <v>Group: 19, Men's Singles</v>
      </c>
      <c r="AR1181" s="155"/>
      <c r="AS1181" s="155"/>
      <c r="AT1181" s="155"/>
      <c r="AU1181" s="155"/>
      <c r="AV1181" s="155"/>
      <c r="AW1181" s="155"/>
      <c r="AX1181" s="155"/>
      <c r="AY1181" s="155"/>
      <c r="AZ1181" s="155"/>
      <c r="BA1181" s="155"/>
      <c r="BB1181" s="155"/>
      <c r="BC1181" s="156"/>
      <c r="BD1181" s="163">
        <f>A1192</f>
        <v>2</v>
      </c>
      <c r="BE1181" s="164"/>
      <c r="BF1181" s="183" t="str">
        <f>C1192</f>
        <v>B</v>
      </c>
      <c r="BG1181" s="185" t="str">
        <f>IF(VLOOKUP($BF1181,$A1177:$C1183,3,FALSE)=0,"",CONCATENATE(VLOOKUP(VLOOKUP($BF1181,$A1177:$C1183,3,FALSE),Players!$C:$G,4,FALSE)," ",VLOOKUP($BF1181,$A1177:$C1183,3,FALSE)," ",IF(ISERROR(VLOOKUP(VLOOKUP($BF1181,$A1177:$C1183,3,FALSE),Players!$C:$G,5,FALSE)),"()",CONCATENATE("(",VLOOKUP(VLOOKUP($BF1181,$A1177:$C1183,3,FALSE),Players!$C:$G,5,FALSE),")"))))</f>
        <v/>
      </c>
      <c r="BH1181" s="186"/>
      <c r="BI1181" s="186"/>
      <c r="BJ1181" s="186"/>
      <c r="BK1181" s="186"/>
      <c r="BL1181" s="186"/>
      <c r="BM1181" s="186"/>
      <c r="BN1181" s="186"/>
      <c r="BO1181" s="186"/>
      <c r="BP1181" s="186"/>
      <c r="BQ1181" s="186"/>
      <c r="BR1181" s="186"/>
      <c r="BS1181" s="186"/>
      <c r="BT1181" s="186"/>
      <c r="BU1181" s="187"/>
      <c r="BV1181" s="170" t="str">
        <f>IF(D1192&lt;&gt;"",D1192,"")</f>
        <v/>
      </c>
      <c r="BW1181" s="171"/>
      <c r="BX1181" s="170" t="str">
        <f>IF(F1192&lt;&gt;"",F1192,"")</f>
        <v/>
      </c>
      <c r="BY1181" s="171"/>
      <c r="BZ1181" s="170" t="str">
        <f>IF(H1192&lt;&gt;"",H1192,"")</f>
        <v/>
      </c>
      <c r="CA1181" s="171"/>
      <c r="CB1181" s="170" t="str">
        <f>IF(J1192&lt;&gt;"",J1192,"")</f>
        <v/>
      </c>
      <c r="CC1181" s="171"/>
      <c r="CD1181" s="170" t="str">
        <f>IF(L1192&lt;&gt;"",L1192,"")</f>
        <v/>
      </c>
      <c r="CE1181" s="171"/>
      <c r="CF1181" s="174" t="str">
        <f>IF($CD1181=$CD1183,IF($CB1181=$CB1183,IF($BZ1181&lt;&gt;"",IF($BZ1181&gt;$BZ1183,"W","L"),""),IF($CB1181&gt;$CB1183,"W","L")),IF($CD1181&gt;$CD1183,"W","L"))</f>
        <v/>
      </c>
    </row>
    <row r="1182" spans="1:84" ht="11.25" customHeight="1">
      <c r="A1182" s="212"/>
      <c r="B1182" s="213"/>
      <c r="C1182" s="217"/>
      <c r="D1182" s="218"/>
      <c r="E1182" s="218"/>
      <c r="F1182" s="218"/>
      <c r="G1182" s="218"/>
      <c r="H1182" s="218"/>
      <c r="I1182" s="218"/>
      <c r="J1182" s="218"/>
      <c r="K1182" s="218"/>
      <c r="L1182" s="218"/>
      <c r="M1182" s="218"/>
      <c r="N1182" s="218"/>
      <c r="O1182" s="218"/>
      <c r="P1182" s="218"/>
      <c r="Q1182" s="218"/>
      <c r="R1182" s="218"/>
      <c r="S1182" s="218"/>
      <c r="T1182" s="218"/>
      <c r="U1182" s="218"/>
      <c r="V1182" s="218"/>
      <c r="W1182" s="218"/>
      <c r="X1182" s="218"/>
      <c r="Y1182" s="218"/>
      <c r="Z1182" s="218"/>
      <c r="AA1182" s="218"/>
      <c r="AB1182" s="218"/>
      <c r="AC1182" s="219"/>
      <c r="AD1182" s="232"/>
      <c r="AE1182" s="233"/>
      <c r="AF1182" s="234"/>
      <c r="AG1182" s="233"/>
      <c r="AH1182" s="235"/>
      <c r="AI1182" s="236"/>
      <c r="AJ1182" s="234"/>
      <c r="AK1182" s="238"/>
      <c r="AL1182" s="241"/>
      <c r="AM1182" s="240"/>
      <c r="AN1182" s="244"/>
      <c r="AO1182" s="245"/>
      <c r="AQ1182" s="157"/>
      <c r="AR1182" s="158"/>
      <c r="AS1182" s="158"/>
      <c r="AT1182" s="158"/>
      <c r="AU1182" s="158"/>
      <c r="AV1182" s="158"/>
      <c r="AW1182" s="158"/>
      <c r="AX1182" s="158"/>
      <c r="AY1182" s="158"/>
      <c r="AZ1182" s="158"/>
      <c r="BA1182" s="158"/>
      <c r="BB1182" s="158"/>
      <c r="BC1182" s="159"/>
      <c r="BD1182" s="165"/>
      <c r="BE1182" s="166"/>
      <c r="BF1182" s="184"/>
      <c r="BG1182" s="188"/>
      <c r="BH1182" s="189"/>
      <c r="BI1182" s="189"/>
      <c r="BJ1182" s="189"/>
      <c r="BK1182" s="189"/>
      <c r="BL1182" s="189"/>
      <c r="BM1182" s="189"/>
      <c r="BN1182" s="189"/>
      <c r="BO1182" s="189"/>
      <c r="BP1182" s="189"/>
      <c r="BQ1182" s="189"/>
      <c r="BR1182" s="189"/>
      <c r="BS1182" s="189"/>
      <c r="BT1182" s="189"/>
      <c r="BU1182" s="190"/>
      <c r="BV1182" s="172"/>
      <c r="BW1182" s="173"/>
      <c r="BX1182" s="172"/>
      <c r="BY1182" s="173"/>
      <c r="BZ1182" s="172"/>
      <c r="CA1182" s="173"/>
      <c r="CB1182" s="172"/>
      <c r="CC1182" s="173"/>
      <c r="CD1182" s="172"/>
      <c r="CE1182" s="173"/>
      <c r="CF1182" s="174"/>
    </row>
    <row r="1183" spans="1:84" ht="11.25" customHeight="1">
      <c r="A1183" s="210" t="str">
        <f>AJ1175</f>
        <v>D</v>
      </c>
      <c r="B1183" s="211"/>
      <c r="C1183" s="214"/>
      <c r="D1183" s="215"/>
      <c r="E1183" s="215"/>
      <c r="F1183" s="215"/>
      <c r="G1183" s="215"/>
      <c r="H1183" s="215"/>
      <c r="I1183" s="215"/>
      <c r="J1183" s="215"/>
      <c r="K1183" s="215"/>
      <c r="L1183" s="215"/>
      <c r="M1183" s="215"/>
      <c r="N1183" s="215"/>
      <c r="O1183" s="215"/>
      <c r="P1183" s="215"/>
      <c r="Q1183" s="215"/>
      <c r="R1183" s="215"/>
      <c r="S1183" s="215"/>
      <c r="T1183" s="215"/>
      <c r="U1183" s="215"/>
      <c r="V1183" s="215"/>
      <c r="W1183" s="215"/>
      <c r="X1183" s="215"/>
      <c r="Y1183" s="215"/>
      <c r="Z1183" s="215"/>
      <c r="AA1183" s="215"/>
      <c r="AB1183" s="215"/>
      <c r="AC1183" s="216"/>
      <c r="AD1183" s="220" t="str">
        <f>IF(AJ1177&lt;&gt;"",IF(AJ1177="W","L","W"),"")</f>
        <v/>
      </c>
      <c r="AE1183" s="221"/>
      <c r="AF1183" s="224" t="str">
        <f>IF(AJ1179&lt;&gt;"",IF(AJ1179="W","L","W"),"")</f>
        <v/>
      </c>
      <c r="AG1183" s="225"/>
      <c r="AH1183" s="227" t="str">
        <f>IF(AJ1181&lt;&gt;"",IF(AJ1181="W","L","W"),"")</f>
        <v/>
      </c>
      <c r="AI1183" s="221"/>
      <c r="AJ1183" s="228"/>
      <c r="AK1183" s="229"/>
      <c r="AL1183" s="239" t="str">
        <f>IF(OR(COUNTIF(AD1183:AJ1183,"W"),COUNTIF(AD1183:AJ1183,"L")),COUNTIF(AD1183:AJ1183,"W")*2+COUNTIF(AD1183:AJ1183,"L"),"")</f>
        <v/>
      </c>
      <c r="AM1183" s="240"/>
      <c r="AN1183" s="242" t="str">
        <f>IF(AL1183&lt;&gt;"",RANK(AL1183,AL1177:AL1183,0),"")</f>
        <v/>
      </c>
      <c r="AO1183" s="243"/>
      <c r="AQ1183" s="157"/>
      <c r="AR1183" s="158"/>
      <c r="AS1183" s="158"/>
      <c r="AT1183" s="158"/>
      <c r="AU1183" s="158"/>
      <c r="AV1183" s="158"/>
      <c r="AW1183" s="158"/>
      <c r="AX1183" s="158"/>
      <c r="AY1183" s="158"/>
      <c r="AZ1183" s="158"/>
      <c r="BA1183" s="158"/>
      <c r="BB1183" s="158"/>
      <c r="BC1183" s="159"/>
      <c r="BD1183" s="165"/>
      <c r="BE1183" s="166"/>
      <c r="BF1183" s="175" t="str">
        <f>C1194</f>
        <v>D</v>
      </c>
      <c r="BG1183" s="177" t="str">
        <f>IF(VLOOKUP($BF1183,$A1177:$C1183,3,FALSE)=0,"",CONCATENATE(VLOOKUP(VLOOKUP($BF1183,$A1177:$C1183,3,FALSE),Players!$C:$G,4,FALSE)," ",VLOOKUP($BF1183,$A1177:$C1183,3,FALSE)," ",IF(ISERROR(VLOOKUP(VLOOKUP($BF1183,$A1177:$C1183,3,FALSE),Players!$C:$G,5,FALSE)),"()",CONCATENATE("(",VLOOKUP(VLOOKUP($BF1183,$A1177:$C1183,3,FALSE),Players!$C:$G,5,FALSE),")"))))</f>
        <v/>
      </c>
      <c r="BH1183" s="178"/>
      <c r="BI1183" s="178"/>
      <c r="BJ1183" s="178"/>
      <c r="BK1183" s="178"/>
      <c r="BL1183" s="178"/>
      <c r="BM1183" s="178"/>
      <c r="BN1183" s="178"/>
      <c r="BO1183" s="178"/>
      <c r="BP1183" s="178"/>
      <c r="BQ1183" s="178"/>
      <c r="BR1183" s="178"/>
      <c r="BS1183" s="178"/>
      <c r="BT1183" s="178"/>
      <c r="BU1183" s="179"/>
      <c r="BV1183" s="150" t="str">
        <f>IF(D1194&lt;&gt;"",D1194,"")</f>
        <v/>
      </c>
      <c r="BW1183" s="151"/>
      <c r="BX1183" s="150" t="str">
        <f>IF(F1194&lt;&gt;"",F1194,"")</f>
        <v/>
      </c>
      <c r="BY1183" s="151"/>
      <c r="BZ1183" s="150" t="str">
        <f>IF(H1194&lt;&gt;"",H1194,"")</f>
        <v/>
      </c>
      <c r="CA1183" s="151"/>
      <c r="CB1183" s="150" t="str">
        <f>IF(J1194&lt;&gt;"",J1194,"")</f>
        <v/>
      </c>
      <c r="CC1183" s="151"/>
      <c r="CD1183" s="150" t="str">
        <f>IF(L1194&lt;&gt;"",L1194,"")</f>
        <v/>
      </c>
      <c r="CE1183" s="151"/>
      <c r="CF1183" s="174" t="str">
        <f>IF($CF1181&lt;&gt;"",IF(CF1181="W","L","W"),"")</f>
        <v/>
      </c>
    </row>
    <row r="1184" spans="1:84" ht="11.25" customHeight="1" thickBot="1">
      <c r="A1184" s="212"/>
      <c r="B1184" s="213"/>
      <c r="C1184" s="217"/>
      <c r="D1184" s="218"/>
      <c r="E1184" s="218"/>
      <c r="F1184" s="218"/>
      <c r="G1184" s="218"/>
      <c r="H1184" s="218"/>
      <c r="I1184" s="218"/>
      <c r="J1184" s="218"/>
      <c r="K1184" s="218"/>
      <c r="L1184" s="218"/>
      <c r="M1184" s="218"/>
      <c r="N1184" s="218"/>
      <c r="O1184" s="218"/>
      <c r="P1184" s="218"/>
      <c r="Q1184" s="218"/>
      <c r="R1184" s="218"/>
      <c r="S1184" s="218"/>
      <c r="T1184" s="218"/>
      <c r="U1184" s="218"/>
      <c r="V1184" s="218"/>
      <c r="W1184" s="218"/>
      <c r="X1184" s="218"/>
      <c r="Y1184" s="218"/>
      <c r="Z1184" s="218"/>
      <c r="AA1184" s="218"/>
      <c r="AB1184" s="218"/>
      <c r="AC1184" s="219"/>
      <c r="AD1184" s="222"/>
      <c r="AE1184" s="223"/>
      <c r="AF1184" s="226"/>
      <c r="AG1184" s="223"/>
      <c r="AH1184" s="226"/>
      <c r="AI1184" s="223"/>
      <c r="AJ1184" s="230"/>
      <c r="AK1184" s="231"/>
      <c r="AL1184" s="246"/>
      <c r="AM1184" s="247"/>
      <c r="AN1184" s="248"/>
      <c r="AO1184" s="249"/>
      <c r="AQ1184" s="160"/>
      <c r="AR1184" s="161"/>
      <c r="AS1184" s="161"/>
      <c r="AT1184" s="161"/>
      <c r="AU1184" s="161"/>
      <c r="AV1184" s="161"/>
      <c r="AW1184" s="161"/>
      <c r="AX1184" s="161"/>
      <c r="AY1184" s="161"/>
      <c r="AZ1184" s="161"/>
      <c r="BA1184" s="161"/>
      <c r="BB1184" s="161"/>
      <c r="BC1184" s="162"/>
      <c r="BD1184" s="167"/>
      <c r="BE1184" s="168"/>
      <c r="BF1184" s="176"/>
      <c r="BG1184" s="180"/>
      <c r="BH1184" s="181"/>
      <c r="BI1184" s="181"/>
      <c r="BJ1184" s="181"/>
      <c r="BK1184" s="181"/>
      <c r="BL1184" s="181"/>
      <c r="BM1184" s="181"/>
      <c r="BN1184" s="181"/>
      <c r="BO1184" s="181"/>
      <c r="BP1184" s="181"/>
      <c r="BQ1184" s="181"/>
      <c r="BR1184" s="181"/>
      <c r="BS1184" s="181"/>
      <c r="BT1184" s="181"/>
      <c r="BU1184" s="182"/>
      <c r="BV1184" s="152"/>
      <c r="BW1184" s="153"/>
      <c r="BX1184" s="152"/>
      <c r="BY1184" s="153"/>
      <c r="BZ1184" s="152"/>
      <c r="CA1184" s="153"/>
      <c r="CB1184" s="152"/>
      <c r="CC1184" s="153"/>
      <c r="CD1184" s="152"/>
      <c r="CE1184" s="153"/>
      <c r="CF1184" s="174"/>
    </row>
    <row r="1185" spans="1:84" ht="11.25" customHeight="1">
      <c r="A1185" s="42"/>
      <c r="R1185" s="42"/>
      <c r="S1185" s="42"/>
      <c r="W1185" s="42"/>
      <c r="X1185" s="43"/>
      <c r="Y1185" s="43"/>
      <c r="Z1185" s="43"/>
      <c r="AA1185" s="43"/>
      <c r="AB1185" s="3"/>
      <c r="AQ1185" s="126"/>
      <c r="AR1185" s="126"/>
      <c r="AS1185" s="126"/>
      <c r="AT1185" s="126"/>
      <c r="AU1185" s="126"/>
      <c r="AV1185" s="126"/>
      <c r="AW1185" s="126"/>
      <c r="AX1185" s="126"/>
      <c r="AY1185" s="126"/>
      <c r="AZ1185" s="126"/>
      <c r="BA1185" s="126"/>
      <c r="BB1185" s="126"/>
      <c r="BC1185" s="126"/>
      <c r="BV1185" s="169" t="str">
        <f>IF(CF1181&lt;&gt;"",IF(AND(AND(BV1181&gt;-1,BV1183&gt;-1),OR(BV1181&gt;10,BV1183&gt;10),ABS(BV1181-BV1183)&gt;1,IF(OR(BV1181&gt;11,BV1183&gt;11),ABS(BV1181-BV1183)=2,TRUE),BV1181=INT(BV1181),BV1183=INT(BV1183)),"","Error"),"")</f>
        <v/>
      </c>
      <c r="BW1185" s="169"/>
      <c r="BX1185" s="169" t="str">
        <f>IF(CF1181&lt;&gt;"",IF(AND(AND(BX1181&gt;-1,BX1183&gt;-1),OR(BX1181&gt;10,BX1183&gt;10),ABS(BX1181-BX1183)&gt;1,IF(OR(BX1181&gt;11,BX1183&gt;11),ABS(BX1181-BX1183)=2,TRUE),BX1181=INT(BX1181),BX1183=INT(BX1183)),"","Error"),"")</f>
        <v/>
      </c>
      <c r="BY1185" s="169"/>
      <c r="BZ1185" s="169" t="str">
        <f>IF(CF1181&lt;&gt;"",IF(AND(AND(BZ1181&gt;-1,BZ1183&gt;-1),OR(BZ1181&gt;10,BZ1183&gt;10),ABS(BZ1181-BZ1183)&gt;1,IF(OR(BZ1181&gt;11,BZ1183&gt;11),ABS(BZ1181-BZ1183)=2,TRUE),BZ1181=INT(BZ1181),BZ1183=INT(BZ1183)),"","Error"),"")</f>
        <v/>
      </c>
      <c r="CA1185" s="169"/>
      <c r="CB1185" s="169" t="str">
        <f>IF(AND(CF1181&lt;&gt;"",CB1181&lt;&gt;""),IF(AND(AND(CB1181&gt;-1,CB1183&gt;-1),OR(CB1181&gt;10,CB1183&gt;10),ABS(CB1181-CB1183)&gt;1,IF(OR(CB1181&gt;11,CB1183&gt;11),ABS(CB1181-CB1183)=2,TRUE),CB1181=INT(CB1181),CB1183=INT(CB1183)),"","Error"),"")</f>
        <v/>
      </c>
      <c r="CC1185" s="169"/>
      <c r="CD1185" s="169" t="str">
        <f>IF(AND(CF1181&lt;&gt;"",CD1181&lt;&gt;""),IF(AND(AND(CD1181&gt;-1,CD1183&gt;-1),OR(CD1181&gt;10,CD1183&gt;10),ABS(CD1181-CD1183)&gt;1,IF(OR(CD1181&gt;11,CD1183&gt;11),ABS(CD1181-CD1183)=2,TRUE),CD1181=INT(CD1181),CD1183=INT(CD1183)),"","Error"),"")</f>
        <v/>
      </c>
      <c r="CE1185" s="169"/>
    </row>
    <row r="1186" spans="1:84" ht="11.25" customHeight="1">
      <c r="AQ1186" s="126"/>
      <c r="AR1186" s="126"/>
      <c r="AS1186" s="126"/>
      <c r="AT1186" s="126"/>
      <c r="AU1186" s="126"/>
      <c r="AV1186" s="126"/>
      <c r="AW1186" s="126"/>
      <c r="AX1186" s="126"/>
      <c r="AY1186" s="126"/>
      <c r="AZ1186" s="126"/>
      <c r="BA1186" s="126"/>
      <c r="BB1186" s="126"/>
      <c r="BC1186" s="126"/>
    </row>
    <row r="1187" spans="1:84" ht="11.25" customHeight="1" thickBot="1">
      <c r="AB1187" s="3"/>
      <c r="AQ1187" s="127"/>
      <c r="AR1187" s="127"/>
      <c r="AS1187" s="127"/>
      <c r="AT1187" s="127"/>
      <c r="AU1187" s="127"/>
      <c r="AV1187" s="127"/>
      <c r="AW1187" s="127"/>
      <c r="AX1187" s="127"/>
      <c r="AY1187" s="127"/>
      <c r="AZ1187" s="127"/>
      <c r="BA1187" s="127"/>
      <c r="BB1187" s="127"/>
      <c r="BC1187" s="127"/>
      <c r="BD1187" s="40"/>
      <c r="BE1187" s="40"/>
      <c r="BF1187" s="40"/>
      <c r="BG1187" s="40"/>
      <c r="BH1187" s="40"/>
      <c r="BI1187" s="40"/>
      <c r="BJ1187" s="40"/>
      <c r="BK1187" s="40"/>
      <c r="BL1187" s="40"/>
      <c r="BM1187" s="40"/>
      <c r="BN1187" s="40"/>
      <c r="BO1187" s="40"/>
      <c r="BP1187" s="40"/>
      <c r="BQ1187" s="40"/>
      <c r="BR1187" s="40"/>
      <c r="BS1187" s="40"/>
      <c r="BT1187" s="40"/>
      <c r="BU1187" s="40"/>
      <c r="BV1187" s="40"/>
      <c r="BW1187" s="40"/>
      <c r="BX1187" s="40"/>
      <c r="BY1187" s="40"/>
      <c r="BZ1187" s="40"/>
      <c r="CA1187" s="40"/>
      <c r="CB1187" s="40"/>
      <c r="CC1187" s="40"/>
      <c r="CD1187" s="40"/>
      <c r="CE1187" s="40"/>
    </row>
    <row r="1188" spans="1:84" ht="11.25" customHeight="1">
      <c r="A1188" s="170">
        <v>1</v>
      </c>
      <c r="B1188" s="191"/>
      <c r="C1188" s="183" t="str">
        <f>IF($D1173="1P","A","A")</f>
        <v>A</v>
      </c>
      <c r="D1188" s="197"/>
      <c r="E1188" s="198"/>
      <c r="F1188" s="197"/>
      <c r="G1188" s="198"/>
      <c r="H1188" s="197"/>
      <c r="I1188" s="198"/>
      <c r="J1188" s="197"/>
      <c r="K1188" s="198"/>
      <c r="L1188" s="197"/>
      <c r="M1188" s="208"/>
      <c r="N1188" s="69" t="str">
        <f>IF(CF1171&lt;&gt;"",IF(CF1171="W",IF(SUM(IF(D1188&gt;D1190,1,0),IF(F1188&gt;F1190,1,0),IF(H1188&gt;H1190,1,0),IF(J1188&gt;J1190,1,0),IF(L1188&gt;L1190,1,0))&lt;&gt;3,"E",""),""),"")</f>
        <v/>
      </c>
      <c r="O1188" s="170">
        <v>4</v>
      </c>
      <c r="P1188" s="191"/>
      <c r="Q1188" s="183" t="str">
        <f>IF($D1173="1P","B","C")</f>
        <v>C</v>
      </c>
      <c r="R1188" s="197"/>
      <c r="S1188" s="198"/>
      <c r="T1188" s="197"/>
      <c r="U1188" s="198"/>
      <c r="V1188" s="197"/>
      <c r="W1188" s="198"/>
      <c r="X1188" s="197"/>
      <c r="Y1188" s="198"/>
      <c r="Z1188" s="197"/>
      <c r="AA1188" s="208"/>
      <c r="AB1188" s="69" t="str">
        <f>IF(CF1201&lt;&gt;"",IF(CF1201="W",IF(SUM(IF(R1188&gt;R1190,1,0),IF(T1188&gt;T1190,1,0),IF(V1188&gt;V1190,1,0),IF(X1188&gt;X1190,1,0),IF(Z1188&gt;Z1190,1,0))&lt;&gt;3,"E",""),""),"")</f>
        <v/>
      </c>
      <c r="AQ1188" s="128"/>
      <c r="AR1188" s="128"/>
      <c r="AS1188" s="128"/>
      <c r="AT1188" s="128"/>
      <c r="AU1188" s="128"/>
      <c r="AV1188" s="128"/>
      <c r="AW1188" s="128"/>
      <c r="AX1188" s="128"/>
      <c r="AY1188" s="128"/>
      <c r="AZ1188" s="128"/>
      <c r="BA1188" s="128"/>
      <c r="BB1188" s="128"/>
      <c r="BC1188" s="128"/>
      <c r="BD1188" s="41"/>
      <c r="BE1188" s="41"/>
      <c r="BF1188" s="41"/>
      <c r="BG1188" s="41"/>
      <c r="BH1188" s="41"/>
      <c r="BI1188" s="41"/>
      <c r="BJ1188" s="41"/>
      <c r="BK1188" s="41"/>
      <c r="BL1188" s="41"/>
      <c r="BM1188" s="41"/>
      <c r="BN1188" s="41"/>
      <c r="BO1188" s="41"/>
      <c r="BP1188" s="41"/>
      <c r="BQ1188" s="41"/>
      <c r="BR1188" s="41"/>
      <c r="BS1188" s="41"/>
      <c r="BT1188" s="41"/>
      <c r="BU1188" s="41"/>
      <c r="BV1188" s="41"/>
      <c r="BW1188" s="41"/>
      <c r="BX1188" s="41"/>
      <c r="BY1188" s="41"/>
      <c r="BZ1188" s="41"/>
      <c r="CA1188" s="41"/>
      <c r="CB1188" s="41"/>
      <c r="CC1188" s="41"/>
      <c r="CD1188" s="41"/>
      <c r="CE1188" s="41"/>
    </row>
    <row r="1189" spans="1:84" ht="11.25" customHeight="1">
      <c r="A1189" s="192"/>
      <c r="B1189" s="193"/>
      <c r="C1189" s="196"/>
      <c r="D1189" s="199"/>
      <c r="E1189" s="200"/>
      <c r="F1189" s="199"/>
      <c r="G1189" s="200"/>
      <c r="H1189" s="199"/>
      <c r="I1189" s="200"/>
      <c r="J1189" s="199"/>
      <c r="K1189" s="200"/>
      <c r="L1189" s="199"/>
      <c r="M1189" s="209"/>
      <c r="N1189" s="69" t="str">
        <f>IF(CF1171&lt;&gt;"",IF(ISERROR(AND(BV1175="",BX1175="",BZ1175="",CB1175="",CD1175="")),"E",IF(AND(BV1175="",BX1175="",BZ1175="",CB1175="",CD1175=""),"","E")),"")</f>
        <v/>
      </c>
      <c r="O1189" s="192"/>
      <c r="P1189" s="193"/>
      <c r="Q1189" s="196"/>
      <c r="R1189" s="199"/>
      <c r="S1189" s="200"/>
      <c r="T1189" s="199"/>
      <c r="U1189" s="200"/>
      <c r="V1189" s="199"/>
      <c r="W1189" s="200"/>
      <c r="X1189" s="199"/>
      <c r="Y1189" s="200"/>
      <c r="Z1189" s="199"/>
      <c r="AA1189" s="209"/>
      <c r="AB1189" s="69" t="str">
        <f>IF(CF1201&lt;&gt;"",IF(ISERROR(AND(BV1205="",BX1205="",BZ1205="",CB1205="",CD1205="")),"E",IF(AND(BV1205="",BX1205="",BZ1205="",CB1205="",CD1205=""),"","E")),"")</f>
        <v/>
      </c>
      <c r="AQ1189" s="126"/>
      <c r="AR1189" s="126"/>
      <c r="AS1189" s="126"/>
      <c r="AT1189" s="126"/>
      <c r="AU1189" s="126"/>
      <c r="AV1189" s="126"/>
      <c r="AW1189" s="126"/>
      <c r="AX1189" s="126"/>
      <c r="AY1189" s="126"/>
      <c r="AZ1189" s="126"/>
      <c r="BA1189" s="126"/>
      <c r="BB1189" s="126"/>
      <c r="BC1189" s="126"/>
    </row>
    <row r="1190" spans="1:84" ht="11.25" customHeight="1" thickBot="1">
      <c r="A1190" s="192"/>
      <c r="B1190" s="193"/>
      <c r="C1190" s="175" t="str">
        <f>IF($D1173="1P","D","C")</f>
        <v>C</v>
      </c>
      <c r="D1190" s="201"/>
      <c r="E1190" s="202"/>
      <c r="F1190" s="201"/>
      <c r="G1190" s="202"/>
      <c r="H1190" s="201"/>
      <c r="I1190" s="202"/>
      <c r="J1190" s="201"/>
      <c r="K1190" s="202"/>
      <c r="L1190" s="201"/>
      <c r="M1190" s="205"/>
      <c r="N1190" s="69" t="str">
        <f>IF(CF1171&lt;&gt;"",IF(ISERROR(AND(BV1175="",BX1175="",BZ1175="",CB1175="",CD1175="")),"E",IF(AND(BV1175="",BX1175="",BZ1175="",CB1175="",CD1175=""),"","E")),"")</f>
        <v/>
      </c>
      <c r="O1190" s="192"/>
      <c r="P1190" s="193"/>
      <c r="Q1190" s="175" t="str">
        <f>IF($D1173="1P","D","D")</f>
        <v>D</v>
      </c>
      <c r="R1190" s="201"/>
      <c r="S1190" s="202"/>
      <c r="T1190" s="201"/>
      <c r="U1190" s="202"/>
      <c r="V1190" s="201"/>
      <c r="W1190" s="202"/>
      <c r="X1190" s="201"/>
      <c r="Y1190" s="202"/>
      <c r="Z1190" s="201"/>
      <c r="AA1190" s="205"/>
      <c r="AB1190" s="69" t="str">
        <f>IF(CF1201&lt;&gt;"",IF(ISERROR(AND(BV1205="",BX1205="",BZ1205="",CB1205="",CD1205="")),"E",IF(AND(BV1205="",BX1205="",BZ1205="",CB1205="",CD1205=""),"","E")),"")</f>
        <v/>
      </c>
      <c r="AP1190" s="2"/>
      <c r="AQ1190" s="127"/>
      <c r="AR1190" s="127"/>
      <c r="AS1190" s="127"/>
      <c r="AT1190" s="127"/>
      <c r="AU1190" s="127"/>
      <c r="AV1190" s="127"/>
      <c r="AW1190" s="127"/>
      <c r="AX1190" s="127"/>
      <c r="AY1190" s="127"/>
      <c r="AZ1190" s="127"/>
      <c r="BA1190" s="127"/>
      <c r="BB1190" s="127"/>
      <c r="BC1190" s="127"/>
      <c r="BD1190" s="40"/>
      <c r="BE1190" s="40"/>
      <c r="BF1190" s="40"/>
      <c r="BG1190" s="40"/>
      <c r="BH1190" s="40"/>
      <c r="BI1190" s="40"/>
      <c r="BJ1190" s="40"/>
      <c r="BK1190" s="40"/>
      <c r="BL1190" s="40"/>
      <c r="BM1190" s="40"/>
      <c r="BN1190" s="40"/>
      <c r="BO1190" s="40"/>
      <c r="BP1190" s="40"/>
      <c r="BQ1190" s="40"/>
      <c r="BR1190" s="40"/>
      <c r="BS1190" s="40"/>
      <c r="BT1190" s="40"/>
      <c r="BU1190" s="40"/>
      <c r="BV1190" s="40"/>
      <c r="BW1190" s="40"/>
      <c r="BX1190" s="40"/>
      <c r="BY1190" s="40"/>
      <c r="BZ1190" s="40"/>
      <c r="CA1190" s="40"/>
      <c r="CB1190" s="40"/>
      <c r="CC1190" s="40"/>
      <c r="CD1190" s="40"/>
      <c r="CE1190" s="40"/>
    </row>
    <row r="1191" spans="1:84" ht="11.25" customHeight="1" thickBot="1">
      <c r="A1191" s="194"/>
      <c r="B1191" s="195"/>
      <c r="C1191" s="207"/>
      <c r="D1191" s="203"/>
      <c r="E1191" s="204"/>
      <c r="F1191" s="203"/>
      <c r="G1191" s="204"/>
      <c r="H1191" s="203"/>
      <c r="I1191" s="204"/>
      <c r="J1191" s="203"/>
      <c r="K1191" s="204"/>
      <c r="L1191" s="203"/>
      <c r="M1191" s="206"/>
      <c r="N1191" s="69" t="str">
        <f>IF(CF1173&lt;&gt;"",IF(CF1173="W",IF(SUM(IF(D1190&gt;D1188,1,0),IF(F1190&gt;F1188,1,0),IF(H1190&gt;H1188,1,0),IF(J1190&gt;J1188,1,0),IF(L1190&gt;L1188,1,0))&lt;&gt;3,"E",""),""),"")</f>
        <v/>
      </c>
      <c r="O1191" s="194"/>
      <c r="P1191" s="195"/>
      <c r="Q1191" s="207"/>
      <c r="R1191" s="203"/>
      <c r="S1191" s="204"/>
      <c r="T1191" s="203"/>
      <c r="U1191" s="204"/>
      <c r="V1191" s="203"/>
      <c r="W1191" s="204"/>
      <c r="X1191" s="203"/>
      <c r="Y1191" s="204"/>
      <c r="Z1191" s="203"/>
      <c r="AA1191" s="206"/>
      <c r="AB1191" s="69" t="str">
        <f>IF(CF1203&lt;&gt;"",IF(CF1203="W",IF(SUM(IF(R1190&gt;R1188,1,0),IF(T1190&gt;T1188,1,0),IF(V1190&gt;V1188,1,0),IF(X1190&gt;X1188,1,0),IF(Z1190&gt;Z1188,1,0))&lt;&gt;3,"E",""),""),"")</f>
        <v/>
      </c>
      <c r="AC1191" s="2"/>
      <c r="AD1191" s="2"/>
      <c r="AE1191" s="2"/>
      <c r="AF1191" s="2"/>
      <c r="AG1191" s="2"/>
      <c r="AH1191" s="2"/>
      <c r="AI1191" s="2"/>
      <c r="AJ1191" s="2"/>
      <c r="AK1191" s="2"/>
      <c r="AL1191" s="2"/>
      <c r="AM1191" s="2"/>
      <c r="AN1191" s="2"/>
      <c r="AO1191" s="2"/>
      <c r="AP1191" s="2"/>
      <c r="AQ1191" s="154" t="str">
        <f>CONCATENATE($A1175," ",$D1175,","," ",$F1173)</f>
        <v>Group: 19, Men's Singles</v>
      </c>
      <c r="AR1191" s="155"/>
      <c r="AS1191" s="155"/>
      <c r="AT1191" s="155"/>
      <c r="AU1191" s="155"/>
      <c r="AV1191" s="155"/>
      <c r="AW1191" s="155"/>
      <c r="AX1191" s="155"/>
      <c r="AY1191" s="155"/>
      <c r="AZ1191" s="155"/>
      <c r="BA1191" s="155"/>
      <c r="BB1191" s="155"/>
      <c r="BC1191" s="156"/>
      <c r="BD1191" s="163">
        <f>A1196</f>
        <v>3</v>
      </c>
      <c r="BE1191" s="164"/>
      <c r="BF1191" s="183" t="str">
        <f>C1196</f>
        <v>A</v>
      </c>
      <c r="BG1191" s="185" t="str">
        <f>IF(VLOOKUP($BF1191,$A1177:$C1183,3,FALSE)=0,"",CONCATENATE(VLOOKUP(VLOOKUP($BF1191,$A1177:$C1183,3,FALSE),Players!$C:$G,4,FALSE)," ",VLOOKUP($BF1191,$A1177:$C1183,3,FALSE)," ",IF(ISERROR(VLOOKUP(VLOOKUP($BF1191,$A1177:$C1183,3,FALSE),Players!$C:$G,5,FALSE)),"()",CONCATENATE("(",VLOOKUP(VLOOKUP($BF1191,$A1177:$C1183,3,FALSE),Players!$C:$G,5,FALSE),")"))))</f>
        <v/>
      </c>
      <c r="BH1191" s="186"/>
      <c r="BI1191" s="186"/>
      <c r="BJ1191" s="186"/>
      <c r="BK1191" s="186"/>
      <c r="BL1191" s="186"/>
      <c r="BM1191" s="186"/>
      <c r="BN1191" s="186"/>
      <c r="BO1191" s="186"/>
      <c r="BP1191" s="186"/>
      <c r="BQ1191" s="186"/>
      <c r="BR1191" s="186"/>
      <c r="BS1191" s="186"/>
      <c r="BT1191" s="186"/>
      <c r="BU1191" s="187"/>
      <c r="BV1191" s="170" t="str">
        <f>IF(D1196&lt;&gt;"",D1196,"")</f>
        <v/>
      </c>
      <c r="BW1191" s="171"/>
      <c r="BX1191" s="170" t="str">
        <f>IF(F1196&lt;&gt;"",F1196,"")</f>
        <v/>
      </c>
      <c r="BY1191" s="171"/>
      <c r="BZ1191" s="170" t="str">
        <f>IF(H1196&lt;&gt;"",H1196,"")</f>
        <v/>
      </c>
      <c r="CA1191" s="171"/>
      <c r="CB1191" s="170" t="str">
        <f>IF(J1196&lt;&gt;"",J1196,"")</f>
        <v/>
      </c>
      <c r="CC1191" s="171"/>
      <c r="CD1191" s="170" t="str">
        <f>IF(L1196&lt;&gt;"",L1196,"")</f>
        <v/>
      </c>
      <c r="CE1191" s="171"/>
      <c r="CF1191" s="174" t="str">
        <f>IF($CD1191=$CD1193,IF($CB1191=$CB1193,IF($BZ1191&lt;&gt;"",IF($BZ1191&gt;$BZ1193,"W","L"),""),IF($CB1191&gt;$CB1193,"W","L")),IF($CD1191&gt;$CD1193,"W","L"))</f>
        <v/>
      </c>
    </row>
    <row r="1192" spans="1:84" ht="11.25" customHeight="1">
      <c r="A1192" s="170">
        <v>2</v>
      </c>
      <c r="B1192" s="191"/>
      <c r="C1192" s="183" t="str">
        <f>IF($D1173="1P","B","B")</f>
        <v>B</v>
      </c>
      <c r="D1192" s="197"/>
      <c r="E1192" s="198"/>
      <c r="F1192" s="197"/>
      <c r="G1192" s="198"/>
      <c r="H1192" s="197"/>
      <c r="I1192" s="198"/>
      <c r="J1192" s="197"/>
      <c r="K1192" s="198"/>
      <c r="L1192" s="197"/>
      <c r="M1192" s="208"/>
      <c r="N1192" s="69" t="str">
        <f>IF(CF1181&lt;&gt;"",IF(CF1181="W",IF(SUM(IF(D1192&gt;D1194,1,0),IF(F1192&gt;F1194,1,0),IF(H1192&gt;H1194,1,0),IF(J1192&gt;J1194,1,0),IF(L1192&gt;L1194,1,0))&lt;&gt;3,"E",""),""),"")</f>
        <v/>
      </c>
      <c r="O1192" s="170">
        <v>5</v>
      </c>
      <c r="P1192" s="191"/>
      <c r="Q1192" s="183" t="str">
        <f>IF($D1173="1P","A","A")</f>
        <v>A</v>
      </c>
      <c r="R1192" s="197"/>
      <c r="S1192" s="198"/>
      <c r="T1192" s="197"/>
      <c r="U1192" s="198"/>
      <c r="V1192" s="197"/>
      <c r="W1192" s="198"/>
      <c r="X1192" s="197"/>
      <c r="Y1192" s="198"/>
      <c r="Z1192" s="197"/>
      <c r="AA1192" s="208"/>
      <c r="AB1192" s="69" t="str">
        <f>IF(CF1211&lt;&gt;"",IF(CF1211="W",IF(SUM(IF(R1192&gt;R1194,1,0),IF(T1192&gt;T1194,1,0),IF(V1192&gt;V1194,1,0),IF(X1192&gt;X1194,1,0),IF(Z1192&gt;Z1194,1,0))&lt;&gt;3,"E",""),""),"")</f>
        <v/>
      </c>
      <c r="AP1192" s="3"/>
      <c r="AQ1192" s="157"/>
      <c r="AR1192" s="158"/>
      <c r="AS1192" s="158"/>
      <c r="AT1192" s="158"/>
      <c r="AU1192" s="158"/>
      <c r="AV1192" s="158"/>
      <c r="AW1192" s="158"/>
      <c r="AX1192" s="158"/>
      <c r="AY1192" s="158"/>
      <c r="AZ1192" s="158"/>
      <c r="BA1192" s="158"/>
      <c r="BB1192" s="158"/>
      <c r="BC1192" s="159"/>
      <c r="BD1192" s="165"/>
      <c r="BE1192" s="166"/>
      <c r="BF1192" s="184"/>
      <c r="BG1192" s="188"/>
      <c r="BH1192" s="189"/>
      <c r="BI1192" s="189"/>
      <c r="BJ1192" s="189"/>
      <c r="BK1192" s="189"/>
      <c r="BL1192" s="189"/>
      <c r="BM1192" s="189"/>
      <c r="BN1192" s="189"/>
      <c r="BO1192" s="189"/>
      <c r="BP1192" s="189"/>
      <c r="BQ1192" s="189"/>
      <c r="BR1192" s="189"/>
      <c r="BS1192" s="189"/>
      <c r="BT1192" s="189"/>
      <c r="BU1192" s="190"/>
      <c r="BV1192" s="172"/>
      <c r="BW1192" s="173"/>
      <c r="BX1192" s="172"/>
      <c r="BY1192" s="173"/>
      <c r="BZ1192" s="172"/>
      <c r="CA1192" s="173"/>
      <c r="CB1192" s="172"/>
      <c r="CC1192" s="173"/>
      <c r="CD1192" s="172"/>
      <c r="CE1192" s="173"/>
      <c r="CF1192" s="174"/>
    </row>
    <row r="1193" spans="1:84" ht="11.25" customHeight="1">
      <c r="A1193" s="192"/>
      <c r="B1193" s="193"/>
      <c r="C1193" s="196"/>
      <c r="D1193" s="199"/>
      <c r="E1193" s="200"/>
      <c r="F1193" s="199"/>
      <c r="G1193" s="200"/>
      <c r="H1193" s="199"/>
      <c r="I1193" s="200"/>
      <c r="J1193" s="199"/>
      <c r="K1193" s="200"/>
      <c r="L1193" s="199"/>
      <c r="M1193" s="209"/>
      <c r="N1193" s="69" t="str">
        <f>IF(CF1181&lt;&gt;"",IF(ISERROR(AND(BV1185="",BX1185="",BZ1185="",CB1185="",CD1185="")),"E",IF(AND(BV1185="",BX1185="",BZ1185="",CB1185="",CD1185=""),"","E")),"")</f>
        <v/>
      </c>
      <c r="O1193" s="192"/>
      <c r="P1193" s="193"/>
      <c r="Q1193" s="196"/>
      <c r="R1193" s="199"/>
      <c r="S1193" s="200"/>
      <c r="T1193" s="199"/>
      <c r="U1193" s="200"/>
      <c r="V1193" s="199"/>
      <c r="W1193" s="200"/>
      <c r="X1193" s="199"/>
      <c r="Y1193" s="200"/>
      <c r="Z1193" s="199"/>
      <c r="AA1193" s="209"/>
      <c r="AB1193" s="69" t="str">
        <f>IF(CF1211&lt;&gt;"",IF(ISERROR(AND(BV1215="",BX1215="",BZ1215="",CB1215="",CD1215="")),"E",IF(AND(BV1215="",BX1215="",BZ1215="",CB1215="",CD1215=""),"","E")),"")</f>
        <v/>
      </c>
      <c r="AP1193" s="3"/>
      <c r="AQ1193" s="157"/>
      <c r="AR1193" s="158"/>
      <c r="AS1193" s="158"/>
      <c r="AT1193" s="158"/>
      <c r="AU1193" s="158"/>
      <c r="AV1193" s="158"/>
      <c r="AW1193" s="158"/>
      <c r="AX1193" s="158"/>
      <c r="AY1193" s="158"/>
      <c r="AZ1193" s="158"/>
      <c r="BA1193" s="158"/>
      <c r="BB1193" s="158"/>
      <c r="BC1193" s="159"/>
      <c r="BD1193" s="165"/>
      <c r="BE1193" s="166"/>
      <c r="BF1193" s="175" t="str">
        <f>C1198</f>
        <v>B</v>
      </c>
      <c r="BG1193" s="177" t="str">
        <f>IF(VLOOKUP($BF1193,$A1177:$C1183,3,FALSE)=0,"",CONCATENATE(VLOOKUP(VLOOKUP($BF1193,$A1177:$C1183,3,FALSE),Players!$C:$G,4,FALSE)," ",VLOOKUP($BF1193,$A1177:$C1183,3,FALSE)," ",IF(ISERROR(VLOOKUP(VLOOKUP($BF1193,$A1177:$C1183,3,FALSE),Players!$C:$G,5,FALSE)),"()",CONCATENATE("(",VLOOKUP(VLOOKUP($BF1193,$A1177:$C1183,3,FALSE),Players!$C:$G,5,FALSE),")"))))</f>
        <v/>
      </c>
      <c r="BH1193" s="178"/>
      <c r="BI1193" s="178"/>
      <c r="BJ1193" s="178"/>
      <c r="BK1193" s="178"/>
      <c r="BL1193" s="178"/>
      <c r="BM1193" s="178"/>
      <c r="BN1193" s="178"/>
      <c r="BO1193" s="178"/>
      <c r="BP1193" s="178"/>
      <c r="BQ1193" s="178"/>
      <c r="BR1193" s="178"/>
      <c r="BS1193" s="178"/>
      <c r="BT1193" s="178"/>
      <c r="BU1193" s="179"/>
      <c r="BV1193" s="150" t="str">
        <f>IF(D1198&lt;&gt;"",D1198,"")</f>
        <v/>
      </c>
      <c r="BW1193" s="151"/>
      <c r="BX1193" s="150" t="str">
        <f>IF(F1198&lt;&gt;"",F1198,"")</f>
        <v/>
      </c>
      <c r="BY1193" s="151"/>
      <c r="BZ1193" s="150" t="str">
        <f>IF(H1198&lt;&gt;"",H1198,"")</f>
        <v/>
      </c>
      <c r="CA1193" s="151"/>
      <c r="CB1193" s="150" t="str">
        <f>IF(J1198&lt;&gt;"",J1198,"")</f>
        <v/>
      </c>
      <c r="CC1193" s="151"/>
      <c r="CD1193" s="150" t="str">
        <f>IF(L1198&lt;&gt;"",L1198,"")</f>
        <v/>
      </c>
      <c r="CE1193" s="151"/>
      <c r="CF1193" s="174" t="str">
        <f>IF($CF1191&lt;&gt;"",IF(CF1191="W","L","W"),"")</f>
        <v/>
      </c>
    </row>
    <row r="1194" spans="1:84" ht="11.25" customHeight="1" thickBot="1">
      <c r="A1194" s="192"/>
      <c r="B1194" s="193"/>
      <c r="C1194" s="175" t="str">
        <f>IF($D1173="1P","C","D")</f>
        <v>D</v>
      </c>
      <c r="D1194" s="201"/>
      <c r="E1194" s="202"/>
      <c r="F1194" s="201"/>
      <c r="G1194" s="202"/>
      <c r="H1194" s="201"/>
      <c r="I1194" s="202"/>
      <c r="J1194" s="201"/>
      <c r="K1194" s="202"/>
      <c r="L1194" s="201"/>
      <c r="M1194" s="205"/>
      <c r="N1194" s="69" t="str">
        <f>IF(CF1181&lt;&gt;"",IF(ISERROR(AND(BV1185="",BX1185="",BZ1185="",CB1185="",CD1185="")),"E",IF(AND(BV1185="",BX1185="",BZ1185="",CB1185="",CD1185=""),"","E")),"")</f>
        <v/>
      </c>
      <c r="O1194" s="192"/>
      <c r="P1194" s="193"/>
      <c r="Q1194" s="175" t="str">
        <f>IF($D1173="1P","B","D")</f>
        <v>D</v>
      </c>
      <c r="R1194" s="201"/>
      <c r="S1194" s="202"/>
      <c r="T1194" s="201"/>
      <c r="U1194" s="202"/>
      <c r="V1194" s="201"/>
      <c r="W1194" s="202"/>
      <c r="X1194" s="201"/>
      <c r="Y1194" s="202"/>
      <c r="Z1194" s="201"/>
      <c r="AA1194" s="205"/>
      <c r="AB1194" s="69" t="str">
        <f>IF(CF1211&lt;&gt;"",IF(ISERROR(AND(BV1215="",BX1215="",BZ1215="",CB1215="",CD1215="")),"E",IF(AND(BV1215="",BX1215="",BZ1215="",CB1215="",CD1215=""),"","E")),"")</f>
        <v/>
      </c>
      <c r="AP1194" s="3"/>
      <c r="AQ1194" s="160"/>
      <c r="AR1194" s="161"/>
      <c r="AS1194" s="161"/>
      <c r="AT1194" s="161"/>
      <c r="AU1194" s="161"/>
      <c r="AV1194" s="161"/>
      <c r="AW1194" s="161"/>
      <c r="AX1194" s="161"/>
      <c r="AY1194" s="161"/>
      <c r="AZ1194" s="161"/>
      <c r="BA1194" s="161"/>
      <c r="BB1194" s="161"/>
      <c r="BC1194" s="162"/>
      <c r="BD1194" s="167"/>
      <c r="BE1194" s="168"/>
      <c r="BF1194" s="176"/>
      <c r="BG1194" s="180"/>
      <c r="BH1194" s="181"/>
      <c r="BI1194" s="181"/>
      <c r="BJ1194" s="181"/>
      <c r="BK1194" s="181"/>
      <c r="BL1194" s="181"/>
      <c r="BM1194" s="181"/>
      <c r="BN1194" s="181"/>
      <c r="BO1194" s="181"/>
      <c r="BP1194" s="181"/>
      <c r="BQ1194" s="181"/>
      <c r="BR1194" s="181"/>
      <c r="BS1194" s="181"/>
      <c r="BT1194" s="181"/>
      <c r="BU1194" s="182"/>
      <c r="BV1194" s="152"/>
      <c r="BW1194" s="153"/>
      <c r="BX1194" s="152"/>
      <c r="BY1194" s="153"/>
      <c r="BZ1194" s="152"/>
      <c r="CA1194" s="153"/>
      <c r="CB1194" s="152"/>
      <c r="CC1194" s="153"/>
      <c r="CD1194" s="152"/>
      <c r="CE1194" s="153"/>
      <c r="CF1194" s="174"/>
    </row>
    <row r="1195" spans="1:84" ht="11.25" customHeight="1" thickBot="1">
      <c r="A1195" s="194"/>
      <c r="B1195" s="195"/>
      <c r="C1195" s="207"/>
      <c r="D1195" s="203"/>
      <c r="E1195" s="204"/>
      <c r="F1195" s="203"/>
      <c r="G1195" s="204"/>
      <c r="H1195" s="203"/>
      <c r="I1195" s="204"/>
      <c r="J1195" s="203"/>
      <c r="K1195" s="204"/>
      <c r="L1195" s="203"/>
      <c r="M1195" s="206"/>
      <c r="N1195" s="69" t="str">
        <f>IF(CF1183&lt;&gt;"",IF(CF1183="W",IF(SUM(IF(D1194&gt;D1192,1,0),IF(F1194&gt;F1192,1,0),IF(H1194&gt;H1192,1,0),IF(J1194&gt;J1192,1,0),IF(L1194&gt;L1192,1,0))&lt;&gt;3,"E",""),""),"")</f>
        <v/>
      </c>
      <c r="O1195" s="194"/>
      <c r="P1195" s="195"/>
      <c r="Q1195" s="207"/>
      <c r="R1195" s="203"/>
      <c r="S1195" s="204"/>
      <c r="T1195" s="203"/>
      <c r="U1195" s="204"/>
      <c r="V1195" s="203"/>
      <c r="W1195" s="204"/>
      <c r="X1195" s="203"/>
      <c r="Y1195" s="204"/>
      <c r="Z1195" s="203"/>
      <c r="AA1195" s="206"/>
      <c r="AB1195" s="69" t="str">
        <f>IF(CF1213&lt;&gt;"",IF(CF1213="W",IF(SUM(IF(R1194&gt;R1192,1,0),IF(T1194&gt;T1192,1,0),IF(V1194&gt;V1192,1,0),IF(X1194&gt;X1192,1,0),IF(Z1194&gt;Z1192,1,0))&lt;&gt;3,"E",""),""),"")</f>
        <v/>
      </c>
      <c r="AP1195" s="3"/>
      <c r="AQ1195" s="126"/>
      <c r="AR1195" s="126"/>
      <c r="AS1195" s="126"/>
      <c r="AT1195" s="126"/>
      <c r="AU1195" s="126"/>
      <c r="AV1195" s="126"/>
      <c r="AW1195" s="126"/>
      <c r="AX1195" s="126"/>
      <c r="AY1195" s="126"/>
      <c r="AZ1195" s="126"/>
      <c r="BA1195" s="126"/>
      <c r="BB1195" s="126"/>
      <c r="BC1195" s="126"/>
      <c r="BV1195" s="169" t="str">
        <f>IF(CF1191&lt;&gt;"",IF(AND(AND(BV1191&gt;-1,BV1193&gt;-1),OR(BV1191&gt;10,BV1193&gt;10),ABS(BV1191-BV1193)&gt;1,IF(OR(BV1191&gt;11,BV1193&gt;11),ABS(BV1191-BV1193)=2,TRUE),BV1191=INT(BV1191),BV1193=INT(BV1193)),"","Error"),"")</f>
        <v/>
      </c>
      <c r="BW1195" s="169"/>
      <c r="BX1195" s="169" t="str">
        <f>IF(CF1191&lt;&gt;"",IF(AND(AND(BX1191&gt;-1,BX1193&gt;-1),OR(BX1191&gt;10,BX1193&gt;10),ABS(BX1191-BX1193)&gt;1,IF(OR(BX1191&gt;11,BX1193&gt;11),ABS(BX1191-BX1193)=2,TRUE),BX1191=INT(BX1191),BX1193=INT(BX1193)),"","Error"),"")</f>
        <v/>
      </c>
      <c r="BY1195" s="169"/>
      <c r="BZ1195" s="169" t="str">
        <f>IF(CF1191&lt;&gt;"",IF(AND(AND(BZ1191&gt;-1,BZ1193&gt;-1),OR(BZ1191&gt;10,BZ1193&gt;10),ABS(BZ1191-BZ1193)&gt;1,IF(OR(BZ1191&gt;11,BZ1193&gt;11),ABS(BZ1191-BZ1193)=2,TRUE),BZ1191=INT(BZ1191),BZ1193=INT(BZ1193)),"","Error"),"")</f>
        <v/>
      </c>
      <c r="CA1195" s="169"/>
      <c r="CB1195" s="169" t="str">
        <f>IF(AND(CF1191&lt;&gt;"",CB1191&lt;&gt;""),IF(AND(AND(CB1191&gt;-1,CB1193&gt;-1),OR(CB1191&gt;10,CB1193&gt;10),ABS(CB1191-CB1193)&gt;1,IF(OR(CB1191&gt;11,CB1193&gt;11),ABS(CB1191-CB1193)=2,TRUE),CB1191=INT(CB1191),CB1193=INT(CB1193)),"","Error"),"")</f>
        <v/>
      </c>
      <c r="CC1195" s="169"/>
      <c r="CD1195" s="169" t="str">
        <f>IF(AND(CF1191&lt;&gt;"",CD1191&lt;&gt;""),IF(AND(AND(CD1191&gt;-1,CD1193&gt;-1),OR(CD1191&gt;10,CD1193&gt;10),ABS(CD1191-CD1193)&gt;1,IF(OR(CD1191&gt;11,CD1193&gt;11),ABS(CD1191-CD1193)=2,TRUE),CD1191=INT(CD1191),CD1193=INT(CD1193)),"","Error"),"")</f>
        <v/>
      </c>
      <c r="CE1195" s="169"/>
    </row>
    <row r="1196" spans="1:84" ht="11.25" customHeight="1">
      <c r="A1196" s="170">
        <v>3</v>
      </c>
      <c r="B1196" s="191"/>
      <c r="C1196" s="183" t="str">
        <f>IF($D1173="1P","A","A")</f>
        <v>A</v>
      </c>
      <c r="D1196" s="197"/>
      <c r="E1196" s="198"/>
      <c r="F1196" s="197"/>
      <c r="G1196" s="198"/>
      <c r="H1196" s="197"/>
      <c r="I1196" s="198"/>
      <c r="J1196" s="197"/>
      <c r="K1196" s="198"/>
      <c r="L1196" s="197"/>
      <c r="M1196" s="208"/>
      <c r="N1196" s="69" t="str">
        <f>IF(CF1191&lt;&gt;"",IF(CF1191="W",IF(SUM(IF(D1196&gt;D1198,1,0),IF(F1196&gt;F1198,1,0),IF(H1196&gt;H1198,1,0),IF(J1196&gt;J1198,1,0),IF(L1196&gt;L1198,1,0))&lt;&gt;3,"E",""),""),"")</f>
        <v/>
      </c>
      <c r="O1196" s="170">
        <v>6</v>
      </c>
      <c r="P1196" s="191"/>
      <c r="Q1196" s="183" t="str">
        <f>IF($D1173="1P","C","B")</f>
        <v>B</v>
      </c>
      <c r="R1196" s="197"/>
      <c r="S1196" s="198"/>
      <c r="T1196" s="197"/>
      <c r="U1196" s="198"/>
      <c r="V1196" s="197"/>
      <c r="W1196" s="198"/>
      <c r="X1196" s="197"/>
      <c r="Y1196" s="198"/>
      <c r="Z1196" s="197"/>
      <c r="AA1196" s="208"/>
      <c r="AB1196" s="69" t="str">
        <f>IF(CF1221&lt;&gt;"",IF(CF1221="W",IF(SUM(IF(R1196&gt;R1198,1,0),IF(T1196&gt;T1198,1,0),IF(V1196&gt;V1198,1,0),IF(X1196&gt;X1198,1,0),IF(Z1196&gt;Z1198,1,0))&lt;&gt;3,"E",""),""),"")</f>
        <v/>
      </c>
      <c r="AP1196" s="3"/>
      <c r="AQ1196" s="126"/>
      <c r="AR1196" s="126"/>
      <c r="AS1196" s="126"/>
      <c r="AT1196" s="126"/>
      <c r="AU1196" s="126"/>
      <c r="AV1196" s="126"/>
      <c r="AW1196" s="126"/>
      <c r="AX1196" s="126"/>
      <c r="AY1196" s="126"/>
      <c r="AZ1196" s="126"/>
      <c r="BA1196" s="126"/>
      <c r="BB1196" s="126"/>
      <c r="BC1196" s="126"/>
    </row>
    <row r="1197" spans="1:84" ht="11.25" customHeight="1">
      <c r="A1197" s="192"/>
      <c r="B1197" s="193"/>
      <c r="C1197" s="196"/>
      <c r="D1197" s="199"/>
      <c r="E1197" s="200"/>
      <c r="F1197" s="199"/>
      <c r="G1197" s="200"/>
      <c r="H1197" s="199"/>
      <c r="I1197" s="200"/>
      <c r="J1197" s="199"/>
      <c r="K1197" s="200"/>
      <c r="L1197" s="199"/>
      <c r="M1197" s="209"/>
      <c r="N1197" s="69" t="str">
        <f>IF(CF1191&lt;&gt;"",IF(ISERROR(AND(BV1195="",BX1195="",BZ1195="",CB1195="",CD1195="")),"E",IF(AND(BV1195="",BX1195="",BZ1195="",CB1195="",CD1195=""),"","E")),"")</f>
        <v/>
      </c>
      <c r="O1197" s="192"/>
      <c r="P1197" s="193"/>
      <c r="Q1197" s="196"/>
      <c r="R1197" s="199"/>
      <c r="S1197" s="200"/>
      <c r="T1197" s="199"/>
      <c r="U1197" s="200"/>
      <c r="V1197" s="199"/>
      <c r="W1197" s="200"/>
      <c r="X1197" s="199"/>
      <c r="Y1197" s="200"/>
      <c r="Z1197" s="199"/>
      <c r="AA1197" s="209"/>
      <c r="AB1197" s="69" t="str">
        <f>IF(CF1221&lt;&gt;"",IF(ISERROR(AND(BV1225="",BX1225="",BZ1225="",CB1225="",CD1225="")),"E",IF(AND(BV1225="",BX1225="",BZ1225="",CB1225="",CD1225=""),"","E")),"")</f>
        <v/>
      </c>
      <c r="AP1197" s="3"/>
      <c r="AQ1197" s="127"/>
      <c r="AR1197" s="127"/>
      <c r="AS1197" s="127"/>
      <c r="AT1197" s="127"/>
      <c r="AU1197" s="127"/>
      <c r="AV1197" s="127"/>
      <c r="AW1197" s="127"/>
      <c r="AX1197" s="127"/>
      <c r="AY1197" s="127"/>
      <c r="AZ1197" s="127"/>
      <c r="BA1197" s="127"/>
      <c r="BB1197" s="127"/>
      <c r="BC1197" s="127"/>
      <c r="BD1197" s="40"/>
      <c r="BE1197" s="40"/>
      <c r="BF1197" s="40"/>
      <c r="BG1197" s="40"/>
      <c r="BH1197" s="40"/>
      <c r="BI1197" s="40"/>
      <c r="BJ1197" s="40"/>
      <c r="BK1197" s="40"/>
      <c r="BL1197" s="40"/>
      <c r="BM1197" s="40"/>
      <c r="BN1197" s="40"/>
      <c r="BO1197" s="40"/>
      <c r="BP1197" s="40"/>
      <c r="BQ1197" s="40"/>
      <c r="BR1197" s="40"/>
      <c r="BS1197" s="40"/>
      <c r="BT1197" s="40"/>
      <c r="BU1197" s="40"/>
      <c r="BV1197" s="40"/>
      <c r="BW1197" s="40"/>
      <c r="BX1197" s="40"/>
      <c r="BY1197" s="40"/>
      <c r="BZ1197" s="40"/>
      <c r="CA1197" s="40"/>
      <c r="CB1197" s="40"/>
      <c r="CC1197" s="40"/>
      <c r="CD1197" s="40"/>
      <c r="CE1197" s="40"/>
      <c r="CF1197" s="3"/>
    </row>
    <row r="1198" spans="1:84" ht="11.25" customHeight="1">
      <c r="A1198" s="192"/>
      <c r="B1198" s="193"/>
      <c r="C1198" s="175" t="str">
        <f>IF($D1173="1P","C","B")</f>
        <v>B</v>
      </c>
      <c r="D1198" s="201"/>
      <c r="E1198" s="202"/>
      <c r="F1198" s="201"/>
      <c r="G1198" s="202"/>
      <c r="H1198" s="201"/>
      <c r="I1198" s="202"/>
      <c r="J1198" s="201"/>
      <c r="K1198" s="202"/>
      <c r="L1198" s="201"/>
      <c r="M1198" s="205"/>
      <c r="N1198" s="69" t="str">
        <f>IF(CF1191&lt;&gt;"",IF(ISERROR(AND(BV1195="",BX1195="",BZ1195="",CB1195="",CD1195="")),"E",IF(AND(BV1195="",BX1195="",BZ1195="",CB1195="",CD1195=""),"","E")),"")</f>
        <v/>
      </c>
      <c r="O1198" s="192"/>
      <c r="P1198" s="193"/>
      <c r="Q1198" s="175" t="str">
        <f>IF($D1173="1P","D","C")</f>
        <v>C</v>
      </c>
      <c r="R1198" s="201"/>
      <c r="S1198" s="202"/>
      <c r="T1198" s="201"/>
      <c r="U1198" s="202"/>
      <c r="V1198" s="201"/>
      <c r="W1198" s="202"/>
      <c r="X1198" s="201"/>
      <c r="Y1198" s="202"/>
      <c r="Z1198" s="201"/>
      <c r="AA1198" s="205"/>
      <c r="AB1198" s="69" t="str">
        <f>IF(CF1221&lt;&gt;"",IF(ISERROR(AND(BV1225="",BX1225="",BZ1225="",CB1225="",CD1225="")),"E",IF(AND(BV1225="",BX1225="",BZ1225="",CB1225="",CD1225=""),"","E")),"")</f>
        <v/>
      </c>
      <c r="AP1198" s="3"/>
      <c r="AQ1198" s="128"/>
      <c r="AR1198" s="128"/>
      <c r="AS1198" s="128"/>
      <c r="AT1198" s="128"/>
      <c r="AU1198" s="128"/>
      <c r="AV1198" s="128"/>
      <c r="AW1198" s="128"/>
      <c r="AX1198" s="128"/>
      <c r="AY1198" s="128"/>
      <c r="AZ1198" s="128"/>
      <c r="BA1198" s="128"/>
      <c r="BB1198" s="128"/>
      <c r="BC1198" s="128"/>
      <c r="BD1198" s="41"/>
      <c r="BE1198" s="41"/>
      <c r="BF1198" s="41"/>
      <c r="BG1198" s="41"/>
      <c r="BH1198" s="41"/>
      <c r="BI1198" s="41"/>
      <c r="BJ1198" s="41"/>
      <c r="BK1198" s="41"/>
      <c r="BL1198" s="41"/>
      <c r="BM1198" s="41"/>
      <c r="BN1198" s="41"/>
      <c r="BO1198" s="41"/>
      <c r="BP1198" s="41"/>
      <c r="BQ1198" s="41"/>
      <c r="BR1198" s="41"/>
      <c r="BS1198" s="41"/>
      <c r="BT1198" s="41"/>
      <c r="BU1198" s="41"/>
      <c r="BV1198" s="41"/>
      <c r="BW1198" s="41"/>
      <c r="BX1198" s="41"/>
      <c r="BY1198" s="41"/>
      <c r="BZ1198" s="41"/>
      <c r="CA1198" s="41"/>
      <c r="CB1198" s="41"/>
      <c r="CC1198" s="41"/>
      <c r="CD1198" s="41"/>
      <c r="CE1198" s="41"/>
      <c r="CF1198" s="3"/>
    </row>
    <row r="1199" spans="1:84" ht="11.25" customHeight="1" thickBot="1">
      <c r="A1199" s="194"/>
      <c r="B1199" s="195"/>
      <c r="C1199" s="207"/>
      <c r="D1199" s="203"/>
      <c r="E1199" s="204"/>
      <c r="F1199" s="203"/>
      <c r="G1199" s="204"/>
      <c r="H1199" s="203"/>
      <c r="I1199" s="204"/>
      <c r="J1199" s="203"/>
      <c r="K1199" s="204"/>
      <c r="L1199" s="203"/>
      <c r="M1199" s="206"/>
      <c r="N1199" s="69" t="str">
        <f>IF(CF1193&lt;&gt;"",IF(CF1193="W",IF(SUM(IF(D1198&gt;D1196,1,0),IF(F1198&gt;F1196,1,0),IF(H1198&gt;H1196,1,0),IF(J1198&gt;J1196,1,0),IF(L1198&gt;L1196,1,0))&lt;&gt;3,"E",""),""),"")</f>
        <v/>
      </c>
      <c r="O1199" s="194"/>
      <c r="P1199" s="195"/>
      <c r="Q1199" s="207"/>
      <c r="R1199" s="203"/>
      <c r="S1199" s="204"/>
      <c r="T1199" s="203"/>
      <c r="U1199" s="204"/>
      <c r="V1199" s="203"/>
      <c r="W1199" s="204"/>
      <c r="X1199" s="203"/>
      <c r="Y1199" s="204"/>
      <c r="Z1199" s="203"/>
      <c r="AA1199" s="206"/>
      <c r="AB1199" s="69" t="str">
        <f>IF(CF1223&lt;&gt;"",IF(CF1223="W",IF(SUM(IF(R1198&gt;R1196,1,0),IF(T1198&gt;T1196,1,0),IF(V1198&gt;V1196,1,0),IF(X1198&gt;X1196,1,0),IF(Z1198&gt;Z1196,1,0))&lt;&gt;3,"E",""),""),"")</f>
        <v/>
      </c>
      <c r="AP1199" s="3"/>
      <c r="AQ1199" s="126"/>
      <c r="AR1199" s="126"/>
      <c r="AS1199" s="126"/>
      <c r="AT1199" s="126"/>
      <c r="AU1199" s="126"/>
      <c r="AV1199" s="126"/>
      <c r="AW1199" s="126"/>
      <c r="AX1199" s="126"/>
      <c r="AY1199" s="126"/>
      <c r="AZ1199" s="126"/>
      <c r="BA1199" s="126"/>
      <c r="BB1199" s="126"/>
      <c r="BC1199" s="126"/>
      <c r="CF1199" s="3"/>
    </row>
    <row r="1200" spans="1:84" ht="11.25" customHeight="1" thickBot="1">
      <c r="A1200" s="3"/>
      <c r="B1200" s="3"/>
      <c r="C1200" s="3"/>
      <c r="D1200" s="3"/>
      <c r="E1200" s="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P1200" s="3"/>
      <c r="AQ1200" s="127"/>
      <c r="AR1200" s="127"/>
      <c r="AS1200" s="127"/>
      <c r="AT1200" s="127"/>
      <c r="AU1200" s="127"/>
      <c r="AV1200" s="127"/>
      <c r="AW1200" s="127"/>
      <c r="AX1200" s="127"/>
      <c r="AY1200" s="127"/>
      <c r="AZ1200" s="127"/>
      <c r="BA1200" s="127"/>
      <c r="BB1200" s="127"/>
      <c r="BC1200" s="127"/>
      <c r="BD1200" s="40"/>
      <c r="BE1200" s="40"/>
      <c r="BF1200" s="40"/>
      <c r="BG1200" s="40"/>
      <c r="BH1200" s="40"/>
      <c r="BI1200" s="40"/>
      <c r="BJ1200" s="40"/>
      <c r="BK1200" s="40"/>
      <c r="BL1200" s="40"/>
      <c r="BM1200" s="40"/>
      <c r="BN1200" s="40"/>
      <c r="BO1200" s="40"/>
      <c r="BP1200" s="40"/>
      <c r="BQ1200" s="40"/>
      <c r="BR1200" s="40"/>
      <c r="BS1200" s="40"/>
      <c r="BT1200" s="40"/>
      <c r="BU1200" s="40"/>
      <c r="BV1200" s="40"/>
      <c r="BW1200" s="40"/>
      <c r="BX1200" s="40"/>
      <c r="BY1200" s="40"/>
      <c r="BZ1200" s="40"/>
      <c r="CA1200" s="40"/>
      <c r="CB1200" s="40"/>
      <c r="CC1200" s="40"/>
      <c r="CD1200" s="40"/>
      <c r="CE1200" s="40"/>
      <c r="CF1200" s="3"/>
    </row>
    <row r="1201" spans="1:84" ht="11.25" customHeight="1">
      <c r="A1201" s="3"/>
      <c r="B1201" s="3"/>
      <c r="C1201" s="3"/>
      <c r="D1201" s="3"/>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P1201" s="3"/>
      <c r="AQ1201" s="154" t="str">
        <f>CONCATENATE($A1175," ",$D1175,","," ",$F1173)</f>
        <v>Group: 19, Men's Singles</v>
      </c>
      <c r="AR1201" s="155"/>
      <c r="AS1201" s="155"/>
      <c r="AT1201" s="155"/>
      <c r="AU1201" s="155"/>
      <c r="AV1201" s="155"/>
      <c r="AW1201" s="155"/>
      <c r="AX1201" s="155"/>
      <c r="AY1201" s="155"/>
      <c r="AZ1201" s="155"/>
      <c r="BA1201" s="155"/>
      <c r="BB1201" s="155"/>
      <c r="BC1201" s="156"/>
      <c r="BD1201" s="163">
        <f>O1188</f>
        <v>4</v>
      </c>
      <c r="BE1201" s="164"/>
      <c r="BF1201" s="183" t="str">
        <f>Q1188</f>
        <v>C</v>
      </c>
      <c r="BG1201" s="185" t="str">
        <f>IF(VLOOKUP($BF1201,$A1177:$C1183,3,FALSE)=0,"",CONCATENATE(VLOOKUP(VLOOKUP($BF1201,$A1177:$C1183,3,FALSE),Players!$C:$G,4,FALSE)," ",VLOOKUP($BF1201,$A1177:$C1183,3,FALSE)," ",IF(ISERROR(VLOOKUP(VLOOKUP($BF1201,$A1177:$C1183,3,FALSE),Players!$C:$G,5,FALSE)),"()",CONCATENATE("(",VLOOKUP(VLOOKUP($BF1201,$A1177:$C1183,3,FALSE),Players!$C:$G,5,FALSE),")"))))</f>
        <v/>
      </c>
      <c r="BH1201" s="186"/>
      <c r="BI1201" s="186"/>
      <c r="BJ1201" s="186"/>
      <c r="BK1201" s="186"/>
      <c r="BL1201" s="186"/>
      <c r="BM1201" s="186"/>
      <c r="BN1201" s="186"/>
      <c r="BO1201" s="186"/>
      <c r="BP1201" s="186"/>
      <c r="BQ1201" s="186"/>
      <c r="BR1201" s="186"/>
      <c r="BS1201" s="186"/>
      <c r="BT1201" s="186"/>
      <c r="BU1201" s="187"/>
      <c r="BV1201" s="170" t="str">
        <f>IF(R1188&lt;&gt;"",R1188,"")</f>
        <v/>
      </c>
      <c r="BW1201" s="171"/>
      <c r="BX1201" s="170" t="str">
        <f>IF(T1188&lt;&gt;"",T1188,"")</f>
        <v/>
      </c>
      <c r="BY1201" s="171"/>
      <c r="BZ1201" s="170" t="str">
        <f>IF(V1188&lt;&gt;"",V1188,"")</f>
        <v/>
      </c>
      <c r="CA1201" s="171"/>
      <c r="CB1201" s="170" t="str">
        <f>IF(X1188&lt;&gt;"",X1188,"")</f>
        <v/>
      </c>
      <c r="CC1201" s="171"/>
      <c r="CD1201" s="170" t="str">
        <f>IF(Z1188&lt;&gt;"",Z1188,"")</f>
        <v/>
      </c>
      <c r="CE1201" s="171"/>
      <c r="CF1201" s="174" t="str">
        <f>IF($CD1201=$CD1203,IF($CB1201=$CB1203,IF($BZ1201&lt;&gt;"",IF($BZ1201&gt;$BZ1203,"W","L"),""),IF($CB1201&gt;$CB1203,"W","L")),IF($CD1201&gt;$CD1203,"W","L"))</f>
        <v/>
      </c>
    </row>
    <row r="1202" spans="1:84" ht="11.25" customHeight="1">
      <c r="A1202" s="3"/>
      <c r="B1202" s="3"/>
      <c r="C1202" s="3"/>
      <c r="D1202" s="3"/>
      <c r="E1202" s="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P1202" s="3"/>
      <c r="AQ1202" s="157"/>
      <c r="AR1202" s="158"/>
      <c r="AS1202" s="158"/>
      <c r="AT1202" s="158"/>
      <c r="AU1202" s="158"/>
      <c r="AV1202" s="158"/>
      <c r="AW1202" s="158"/>
      <c r="AX1202" s="158"/>
      <c r="AY1202" s="158"/>
      <c r="AZ1202" s="158"/>
      <c r="BA1202" s="158"/>
      <c r="BB1202" s="158"/>
      <c r="BC1202" s="159"/>
      <c r="BD1202" s="165"/>
      <c r="BE1202" s="166"/>
      <c r="BF1202" s="184"/>
      <c r="BG1202" s="188"/>
      <c r="BH1202" s="189"/>
      <c r="BI1202" s="189"/>
      <c r="BJ1202" s="189"/>
      <c r="BK1202" s="189"/>
      <c r="BL1202" s="189"/>
      <c r="BM1202" s="189"/>
      <c r="BN1202" s="189"/>
      <c r="BO1202" s="189"/>
      <c r="BP1202" s="189"/>
      <c r="BQ1202" s="189"/>
      <c r="BR1202" s="189"/>
      <c r="BS1202" s="189"/>
      <c r="BT1202" s="189"/>
      <c r="BU1202" s="190"/>
      <c r="BV1202" s="172"/>
      <c r="BW1202" s="173"/>
      <c r="BX1202" s="172"/>
      <c r="BY1202" s="173"/>
      <c r="BZ1202" s="172"/>
      <c r="CA1202" s="173"/>
      <c r="CB1202" s="172"/>
      <c r="CC1202" s="173"/>
      <c r="CD1202" s="172"/>
      <c r="CE1202" s="173"/>
      <c r="CF1202" s="174"/>
    </row>
    <row r="1203" spans="1:84" ht="11.25" customHeight="1">
      <c r="A1203" s="3"/>
      <c r="B1203" s="3"/>
      <c r="C1203" s="3"/>
      <c r="D1203" s="3"/>
      <c r="E1203" s="3"/>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P1203" s="3"/>
      <c r="AQ1203" s="157"/>
      <c r="AR1203" s="158"/>
      <c r="AS1203" s="158"/>
      <c r="AT1203" s="158"/>
      <c r="AU1203" s="158"/>
      <c r="AV1203" s="158"/>
      <c r="AW1203" s="158"/>
      <c r="AX1203" s="158"/>
      <c r="AY1203" s="158"/>
      <c r="AZ1203" s="158"/>
      <c r="BA1203" s="158"/>
      <c r="BB1203" s="158"/>
      <c r="BC1203" s="159"/>
      <c r="BD1203" s="165"/>
      <c r="BE1203" s="166"/>
      <c r="BF1203" s="175" t="str">
        <f>Q1190</f>
        <v>D</v>
      </c>
      <c r="BG1203" s="177" t="str">
        <f>IF(VLOOKUP($BF1203,$A1177:$C1183,3,FALSE)=0,"",CONCATENATE(VLOOKUP(VLOOKUP($BF1203,$A1177:$C1183,3,FALSE),Players!$C:$G,4,FALSE)," ",VLOOKUP($BF1203,$A1177:$C1183,3,FALSE)," ",IF(ISERROR(VLOOKUP(VLOOKUP($BF1203,$A1177:$C1183,3,FALSE),Players!$C:$G,5,FALSE)),"()",CONCATENATE("(",VLOOKUP(VLOOKUP($BF1203,$A1177:$C1183,3,FALSE),Players!$C:$G,5,FALSE),")"))))</f>
        <v/>
      </c>
      <c r="BH1203" s="178"/>
      <c r="BI1203" s="178"/>
      <c r="BJ1203" s="178"/>
      <c r="BK1203" s="178"/>
      <c r="BL1203" s="178"/>
      <c r="BM1203" s="178"/>
      <c r="BN1203" s="178"/>
      <c r="BO1203" s="178"/>
      <c r="BP1203" s="178"/>
      <c r="BQ1203" s="178"/>
      <c r="BR1203" s="178"/>
      <c r="BS1203" s="178"/>
      <c r="BT1203" s="178"/>
      <c r="BU1203" s="179"/>
      <c r="BV1203" s="150" t="str">
        <f>IF(R1190&lt;&gt;"",R1190,"")</f>
        <v/>
      </c>
      <c r="BW1203" s="151"/>
      <c r="BX1203" s="150" t="str">
        <f>IF(T1190&lt;&gt;"",T1190,"")</f>
        <v/>
      </c>
      <c r="BY1203" s="151"/>
      <c r="BZ1203" s="150" t="str">
        <f>IF(V1190&lt;&gt;"",V1190,"")</f>
        <v/>
      </c>
      <c r="CA1203" s="151"/>
      <c r="CB1203" s="150" t="str">
        <f>IF(X1190&lt;&gt;"",X1190,"")</f>
        <v/>
      </c>
      <c r="CC1203" s="151"/>
      <c r="CD1203" s="150" t="str">
        <f>IF(Z1190&lt;&gt;"",Z1190,"")</f>
        <v/>
      </c>
      <c r="CE1203" s="151"/>
      <c r="CF1203" s="174" t="str">
        <f>IF($CF1201&lt;&gt;"",IF(CF1201="W","L","W"),"")</f>
        <v/>
      </c>
    </row>
    <row r="1204" spans="1:84" ht="11.25" customHeight="1" thickBot="1">
      <c r="A1204" s="3"/>
      <c r="B1204" s="3"/>
      <c r="C1204" s="3"/>
      <c r="D1204" s="3"/>
      <c r="E1204" s="3"/>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P1204" s="3"/>
      <c r="AQ1204" s="160"/>
      <c r="AR1204" s="161"/>
      <c r="AS1204" s="161"/>
      <c r="AT1204" s="161"/>
      <c r="AU1204" s="161"/>
      <c r="AV1204" s="161"/>
      <c r="AW1204" s="161"/>
      <c r="AX1204" s="161"/>
      <c r="AY1204" s="161"/>
      <c r="AZ1204" s="161"/>
      <c r="BA1204" s="161"/>
      <c r="BB1204" s="161"/>
      <c r="BC1204" s="162"/>
      <c r="BD1204" s="167"/>
      <c r="BE1204" s="168"/>
      <c r="BF1204" s="176"/>
      <c r="BG1204" s="180"/>
      <c r="BH1204" s="181"/>
      <c r="BI1204" s="181"/>
      <c r="BJ1204" s="181"/>
      <c r="BK1204" s="181"/>
      <c r="BL1204" s="181"/>
      <c r="BM1204" s="181"/>
      <c r="BN1204" s="181"/>
      <c r="BO1204" s="181"/>
      <c r="BP1204" s="181"/>
      <c r="BQ1204" s="181"/>
      <c r="BR1204" s="181"/>
      <c r="BS1204" s="181"/>
      <c r="BT1204" s="181"/>
      <c r="BU1204" s="182"/>
      <c r="BV1204" s="152"/>
      <c r="BW1204" s="153"/>
      <c r="BX1204" s="152"/>
      <c r="BY1204" s="153"/>
      <c r="BZ1204" s="152"/>
      <c r="CA1204" s="153"/>
      <c r="CB1204" s="152"/>
      <c r="CC1204" s="153"/>
      <c r="CD1204" s="152"/>
      <c r="CE1204" s="153"/>
      <c r="CF1204" s="174"/>
    </row>
    <row r="1205" spans="1:84" ht="11.25" customHeight="1">
      <c r="A1205" s="3"/>
      <c r="B1205" s="3"/>
      <c r="C1205" s="3"/>
      <c r="D1205" s="3"/>
      <c r="E1205" s="3"/>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P1205" s="3"/>
      <c r="AQ1205" s="126"/>
      <c r="AR1205" s="126"/>
      <c r="AS1205" s="126"/>
      <c r="AT1205" s="126"/>
      <c r="AU1205" s="126"/>
      <c r="AV1205" s="126"/>
      <c r="AW1205" s="126"/>
      <c r="AX1205" s="126"/>
      <c r="AY1205" s="126"/>
      <c r="AZ1205" s="126"/>
      <c r="BA1205" s="126"/>
      <c r="BB1205" s="126"/>
      <c r="BC1205" s="126"/>
      <c r="BV1205" s="169" t="str">
        <f>IF(CF1201&lt;&gt;"",IF(AND(AND(BV1201&gt;-1,BV1203&gt;-1),OR(BV1201&gt;10,BV1203&gt;10),ABS(BV1201-BV1203)&gt;1,IF(OR(BV1201&gt;11,BV1203&gt;11),ABS(BV1201-BV1203)=2,TRUE),BV1201=INT(BV1201),BV1203=INT(BV1203)),"","Error"),"")</f>
        <v/>
      </c>
      <c r="BW1205" s="169"/>
      <c r="BX1205" s="169" t="str">
        <f>IF(CF1201&lt;&gt;"",IF(AND(AND(BX1201&gt;-1,BX1203&gt;-1),OR(BX1201&gt;10,BX1203&gt;10),ABS(BX1201-BX1203)&gt;1,IF(OR(BX1201&gt;11,BX1203&gt;11),ABS(BX1201-BX1203)=2,TRUE),BX1201=INT(BX1201),BX1203=INT(BX1203)),"","Error"),"")</f>
        <v/>
      </c>
      <c r="BY1205" s="169"/>
      <c r="BZ1205" s="169" t="str">
        <f>IF(CF1201&lt;&gt;"",IF(AND(AND(BZ1201&gt;-1,BZ1203&gt;-1),OR(BZ1201&gt;10,BZ1203&gt;10),ABS(BZ1201-BZ1203)&gt;1,IF(OR(BZ1201&gt;11,BZ1203&gt;11),ABS(BZ1201-BZ1203)=2,TRUE),BZ1201=INT(BZ1201),BZ1203=INT(BZ1203)),"","Error"),"")</f>
        <v/>
      </c>
      <c r="CA1205" s="169"/>
      <c r="CB1205" s="169" t="str">
        <f>IF(AND(CF1201&lt;&gt;"",CB1201&lt;&gt;""),IF(AND(AND(CB1201&gt;-1,CB1203&gt;-1),OR(CB1201&gt;10,CB1203&gt;10),ABS(CB1201-CB1203)&gt;1,IF(OR(CB1201&gt;11,CB1203&gt;11),ABS(CB1201-CB1203)=2,TRUE),CB1201=INT(CB1201),CB1203=INT(CB1203)),"","Error"),"")</f>
        <v/>
      </c>
      <c r="CC1205" s="169"/>
      <c r="CD1205" s="169" t="str">
        <f>IF(AND(CF1201&lt;&gt;"",CD1201&lt;&gt;""),IF(AND(AND(CD1201&gt;-1,CD1203&gt;-1),OR(CD1201&gt;10,CD1203&gt;10),ABS(CD1201-CD1203)&gt;1,IF(OR(CD1201&gt;11,CD1203&gt;11),ABS(CD1201-CD1203)=2,TRUE),CD1201=INT(CD1201),CD1203=INT(CD1203)),"","Error"),"")</f>
        <v/>
      </c>
      <c r="CE1205" s="169"/>
      <c r="CF1205" s="3"/>
    </row>
    <row r="1206" spans="1:84" ht="11.25" customHeight="1">
      <c r="A1206" s="3"/>
      <c r="B1206" s="3"/>
      <c r="C1206" s="3"/>
      <c r="D1206" s="3"/>
      <c r="E1206" s="3"/>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P1206" s="3"/>
      <c r="AQ1206" s="126"/>
      <c r="AR1206" s="126"/>
      <c r="AS1206" s="126"/>
      <c r="AT1206" s="126"/>
      <c r="AU1206" s="126"/>
      <c r="AV1206" s="126"/>
      <c r="AW1206" s="126"/>
      <c r="AX1206" s="126"/>
      <c r="AY1206" s="126"/>
      <c r="AZ1206" s="126"/>
      <c r="BA1206" s="126"/>
      <c r="BB1206" s="126"/>
      <c r="BC1206" s="126"/>
      <c r="CF1206" s="3"/>
    </row>
    <row r="1207" spans="1:84" ht="11.25" customHeight="1">
      <c r="A1207" s="3"/>
      <c r="B1207" s="3"/>
      <c r="C1207" s="3"/>
      <c r="D1207" s="3"/>
      <c r="E1207" s="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P1207" s="3"/>
      <c r="AQ1207" s="127"/>
      <c r="AR1207" s="127"/>
      <c r="AS1207" s="127"/>
      <c r="AT1207" s="127"/>
      <c r="AU1207" s="127"/>
      <c r="AV1207" s="127"/>
      <c r="AW1207" s="127"/>
      <c r="AX1207" s="127"/>
      <c r="AY1207" s="127"/>
      <c r="AZ1207" s="127"/>
      <c r="BA1207" s="127"/>
      <c r="BB1207" s="127"/>
      <c r="BC1207" s="127"/>
      <c r="BD1207" s="40"/>
      <c r="BE1207" s="40"/>
      <c r="BF1207" s="40"/>
      <c r="BG1207" s="40"/>
      <c r="BH1207" s="40"/>
      <c r="BI1207" s="40"/>
      <c r="BJ1207" s="40"/>
      <c r="BK1207" s="40"/>
      <c r="BL1207" s="40"/>
      <c r="BM1207" s="40"/>
      <c r="BN1207" s="40"/>
      <c r="BO1207" s="40"/>
      <c r="BP1207" s="40"/>
      <c r="BQ1207" s="40"/>
      <c r="BR1207" s="40"/>
      <c r="BS1207" s="40"/>
      <c r="BT1207" s="40"/>
      <c r="BU1207" s="40"/>
      <c r="BV1207" s="40"/>
      <c r="BW1207" s="40"/>
      <c r="BX1207" s="40"/>
      <c r="BY1207" s="40"/>
      <c r="BZ1207" s="40"/>
      <c r="CA1207" s="40"/>
      <c r="CB1207" s="40"/>
      <c r="CC1207" s="40"/>
      <c r="CD1207" s="40"/>
      <c r="CE1207" s="40"/>
      <c r="CF1207" s="3"/>
    </row>
    <row r="1208" spans="1:84" ht="11.25" customHeight="1">
      <c r="A1208" s="3"/>
      <c r="B1208" s="3"/>
      <c r="C1208" s="3"/>
      <c r="D1208" s="3"/>
      <c r="E1208" s="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P1208" s="3"/>
      <c r="AQ1208" s="128"/>
      <c r="AR1208" s="128"/>
      <c r="AS1208" s="128"/>
      <c r="AT1208" s="128"/>
      <c r="AU1208" s="128"/>
      <c r="AV1208" s="128"/>
      <c r="AW1208" s="128"/>
      <c r="AX1208" s="128"/>
      <c r="AY1208" s="128"/>
      <c r="AZ1208" s="128"/>
      <c r="BA1208" s="128"/>
      <c r="BB1208" s="128"/>
      <c r="BC1208" s="128"/>
      <c r="BD1208" s="41"/>
      <c r="BE1208" s="41"/>
      <c r="BF1208" s="41"/>
      <c r="BG1208" s="41"/>
      <c r="BH1208" s="41"/>
      <c r="BI1208" s="41"/>
      <c r="BJ1208" s="41"/>
      <c r="BK1208" s="41"/>
      <c r="BL1208" s="41"/>
      <c r="BM1208" s="41"/>
      <c r="BN1208" s="41"/>
      <c r="BO1208" s="41"/>
      <c r="BP1208" s="41"/>
      <c r="BQ1208" s="41"/>
      <c r="BR1208" s="41"/>
      <c r="BS1208" s="41"/>
      <c r="BT1208" s="41"/>
      <c r="BU1208" s="41"/>
      <c r="BV1208" s="41"/>
      <c r="BW1208" s="41"/>
      <c r="BX1208" s="41"/>
      <c r="BY1208" s="41"/>
      <c r="BZ1208" s="41"/>
      <c r="CA1208" s="41"/>
      <c r="CB1208" s="41"/>
      <c r="CC1208" s="41"/>
      <c r="CD1208" s="41"/>
      <c r="CE1208" s="41"/>
      <c r="CF1208" s="3"/>
    </row>
    <row r="1209" spans="1:84" ht="11.25" customHeight="1">
      <c r="A1209" s="3"/>
      <c r="B1209" s="3"/>
      <c r="C1209" s="3"/>
      <c r="D1209" s="3"/>
      <c r="E1209" s="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P1209" s="3"/>
      <c r="AQ1209" s="126"/>
      <c r="AR1209" s="126"/>
      <c r="AS1209" s="126"/>
      <c r="AT1209" s="126"/>
      <c r="AU1209" s="126"/>
      <c r="AV1209" s="126"/>
      <c r="AW1209" s="126"/>
      <c r="AX1209" s="126"/>
      <c r="AY1209" s="126"/>
      <c r="AZ1209" s="126"/>
      <c r="BA1209" s="126"/>
      <c r="BB1209" s="126"/>
      <c r="BC1209" s="126"/>
      <c r="CF1209" s="3"/>
    </row>
    <row r="1210" spans="1:84" ht="11.25" customHeight="1" thickBot="1">
      <c r="A1210" s="3"/>
      <c r="B1210" s="3"/>
      <c r="C1210" s="3"/>
      <c r="D1210" s="3"/>
      <c r="E1210" s="3"/>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P1210" s="3"/>
      <c r="AQ1210" s="127"/>
      <c r="AR1210" s="127"/>
      <c r="AS1210" s="127"/>
      <c r="AT1210" s="127"/>
      <c r="AU1210" s="127"/>
      <c r="AV1210" s="127"/>
      <c r="AW1210" s="127"/>
      <c r="AX1210" s="127"/>
      <c r="AY1210" s="127"/>
      <c r="AZ1210" s="127"/>
      <c r="BA1210" s="127"/>
      <c r="BB1210" s="127"/>
      <c r="BC1210" s="127"/>
      <c r="BD1210" s="40"/>
      <c r="BE1210" s="40"/>
      <c r="BF1210" s="40"/>
      <c r="BG1210" s="40"/>
      <c r="BH1210" s="40"/>
      <c r="BI1210" s="40"/>
      <c r="BJ1210" s="40"/>
      <c r="BK1210" s="40"/>
      <c r="BL1210" s="40"/>
      <c r="BM1210" s="40"/>
      <c r="BN1210" s="40"/>
      <c r="BO1210" s="40"/>
      <c r="BP1210" s="40"/>
      <c r="BQ1210" s="40"/>
      <c r="BR1210" s="40"/>
      <c r="BS1210" s="40"/>
      <c r="BT1210" s="40"/>
      <c r="BU1210" s="40"/>
      <c r="BV1210" s="40"/>
      <c r="BW1210" s="40"/>
      <c r="BX1210" s="40"/>
      <c r="BY1210" s="40"/>
      <c r="BZ1210" s="40"/>
      <c r="CA1210" s="40"/>
      <c r="CB1210" s="40"/>
      <c r="CC1210" s="40"/>
      <c r="CD1210" s="40"/>
      <c r="CE1210" s="40"/>
      <c r="CF1210" s="3"/>
    </row>
    <row r="1211" spans="1:84" ht="11.25" customHeight="1">
      <c r="A1211" s="3"/>
      <c r="B1211" s="3"/>
      <c r="C1211" s="3"/>
      <c r="D1211" s="3"/>
      <c r="E1211" s="3"/>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P1211" s="3"/>
      <c r="AQ1211" s="154" t="str">
        <f>CONCATENATE($A1175," ",$D1175,","," ",$F1173)</f>
        <v>Group: 19, Men's Singles</v>
      </c>
      <c r="AR1211" s="155"/>
      <c r="AS1211" s="155"/>
      <c r="AT1211" s="155"/>
      <c r="AU1211" s="155"/>
      <c r="AV1211" s="155"/>
      <c r="AW1211" s="155"/>
      <c r="AX1211" s="155"/>
      <c r="AY1211" s="155"/>
      <c r="AZ1211" s="155"/>
      <c r="BA1211" s="155"/>
      <c r="BB1211" s="155"/>
      <c r="BC1211" s="156"/>
      <c r="BD1211" s="163">
        <f>O1192</f>
        <v>5</v>
      </c>
      <c r="BE1211" s="164"/>
      <c r="BF1211" s="183" t="str">
        <f>Q1192</f>
        <v>A</v>
      </c>
      <c r="BG1211" s="185" t="str">
        <f>IF(VLOOKUP($BF1211,$A1177:$C1183,3,FALSE)=0,"",CONCATENATE(VLOOKUP(VLOOKUP($BF1211,$A1177:$C1183,3,FALSE),Players!$C:$G,4,FALSE)," ",VLOOKUP($BF1211,$A1177:$C1183,3,FALSE)," ",IF(ISERROR(VLOOKUP(VLOOKUP($BF1211,$A1177:$C1183,3,FALSE),Players!$C:$G,5,FALSE)),"()",CONCATENATE("(",VLOOKUP(VLOOKUP($BF1211,$A1177:$C1183,3,FALSE),Players!$C:$G,5,FALSE),")"))))</f>
        <v/>
      </c>
      <c r="BH1211" s="186"/>
      <c r="BI1211" s="186"/>
      <c r="BJ1211" s="186"/>
      <c r="BK1211" s="186"/>
      <c r="BL1211" s="186"/>
      <c r="BM1211" s="186"/>
      <c r="BN1211" s="186"/>
      <c r="BO1211" s="186"/>
      <c r="BP1211" s="186"/>
      <c r="BQ1211" s="186"/>
      <c r="BR1211" s="186"/>
      <c r="BS1211" s="186"/>
      <c r="BT1211" s="186"/>
      <c r="BU1211" s="187"/>
      <c r="BV1211" s="170" t="str">
        <f>IF(R1192&lt;&gt;"",R1192,"")</f>
        <v/>
      </c>
      <c r="BW1211" s="171"/>
      <c r="BX1211" s="170" t="str">
        <f>IF(T1192&lt;&gt;"",T1192,"")</f>
        <v/>
      </c>
      <c r="BY1211" s="171"/>
      <c r="BZ1211" s="170" t="str">
        <f>IF(V1192&lt;&gt;"",V1192,"")</f>
        <v/>
      </c>
      <c r="CA1211" s="171"/>
      <c r="CB1211" s="170" t="str">
        <f>IF(X1192&lt;&gt;"",X1192,"")</f>
        <v/>
      </c>
      <c r="CC1211" s="171"/>
      <c r="CD1211" s="170" t="str">
        <f>IF(Z1192&lt;&gt;"",Z1192,"")</f>
        <v/>
      </c>
      <c r="CE1211" s="171"/>
      <c r="CF1211" s="174" t="str">
        <f>IF($CD1211=$CD1213,IF($CB1211=$CB1213,IF($BZ1211&lt;&gt;"",IF($BZ1211&gt;$BZ1213,"W","L"),""),IF($CB1211&gt;$CB1213,"W","L")),IF($CD1211&gt;$CD1213,"W","L"))</f>
        <v/>
      </c>
    </row>
    <row r="1212" spans="1:84" ht="11.25" customHeight="1">
      <c r="A1212" s="3"/>
      <c r="B1212" s="3"/>
      <c r="C1212" s="3"/>
      <c r="D1212" s="3"/>
      <c r="E1212" s="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P1212" s="3"/>
      <c r="AQ1212" s="157"/>
      <c r="AR1212" s="158"/>
      <c r="AS1212" s="158"/>
      <c r="AT1212" s="158"/>
      <c r="AU1212" s="158"/>
      <c r="AV1212" s="158"/>
      <c r="AW1212" s="158"/>
      <c r="AX1212" s="158"/>
      <c r="AY1212" s="158"/>
      <c r="AZ1212" s="158"/>
      <c r="BA1212" s="158"/>
      <c r="BB1212" s="158"/>
      <c r="BC1212" s="159"/>
      <c r="BD1212" s="165"/>
      <c r="BE1212" s="166"/>
      <c r="BF1212" s="184"/>
      <c r="BG1212" s="188"/>
      <c r="BH1212" s="189"/>
      <c r="BI1212" s="189"/>
      <c r="BJ1212" s="189"/>
      <c r="BK1212" s="189"/>
      <c r="BL1212" s="189"/>
      <c r="BM1212" s="189"/>
      <c r="BN1212" s="189"/>
      <c r="BO1212" s="189"/>
      <c r="BP1212" s="189"/>
      <c r="BQ1212" s="189"/>
      <c r="BR1212" s="189"/>
      <c r="BS1212" s="189"/>
      <c r="BT1212" s="189"/>
      <c r="BU1212" s="190"/>
      <c r="BV1212" s="172"/>
      <c r="BW1212" s="173"/>
      <c r="BX1212" s="172"/>
      <c r="BY1212" s="173"/>
      <c r="BZ1212" s="172"/>
      <c r="CA1212" s="173"/>
      <c r="CB1212" s="172"/>
      <c r="CC1212" s="173"/>
      <c r="CD1212" s="172"/>
      <c r="CE1212" s="173"/>
      <c r="CF1212" s="174"/>
    </row>
    <row r="1213" spans="1:84" ht="11.25" customHeight="1">
      <c r="A1213" s="3"/>
      <c r="B1213" s="3"/>
      <c r="C1213" s="3"/>
      <c r="D1213" s="3"/>
      <c r="E1213" s="3"/>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P1213" s="3"/>
      <c r="AQ1213" s="157"/>
      <c r="AR1213" s="158"/>
      <c r="AS1213" s="158"/>
      <c r="AT1213" s="158"/>
      <c r="AU1213" s="158"/>
      <c r="AV1213" s="158"/>
      <c r="AW1213" s="158"/>
      <c r="AX1213" s="158"/>
      <c r="AY1213" s="158"/>
      <c r="AZ1213" s="158"/>
      <c r="BA1213" s="158"/>
      <c r="BB1213" s="158"/>
      <c r="BC1213" s="159"/>
      <c r="BD1213" s="165"/>
      <c r="BE1213" s="166"/>
      <c r="BF1213" s="175" t="str">
        <f>Q1194</f>
        <v>D</v>
      </c>
      <c r="BG1213" s="177" t="str">
        <f>IF(VLOOKUP($BF1213,$A1177:$C1183,3,FALSE)=0,"",CONCATENATE(VLOOKUP(VLOOKUP($BF1213,$A1177:$C1183,3,FALSE),Players!$C:$G,4,FALSE)," ",VLOOKUP($BF1213,$A1177:$C1183,3,FALSE)," ",IF(ISERROR(VLOOKUP(VLOOKUP($BF1213,$A1177:$C1183,3,FALSE),Players!$C:$G,5,FALSE)),"()",CONCATENATE("(",VLOOKUP(VLOOKUP($BF1213,$A1177:$C1183,3,FALSE),Players!$C:$G,5,FALSE),")"))))</f>
        <v/>
      </c>
      <c r="BH1213" s="178"/>
      <c r="BI1213" s="178"/>
      <c r="BJ1213" s="178"/>
      <c r="BK1213" s="178"/>
      <c r="BL1213" s="178"/>
      <c r="BM1213" s="178"/>
      <c r="BN1213" s="178"/>
      <c r="BO1213" s="178"/>
      <c r="BP1213" s="178"/>
      <c r="BQ1213" s="178"/>
      <c r="BR1213" s="178"/>
      <c r="BS1213" s="178"/>
      <c r="BT1213" s="178"/>
      <c r="BU1213" s="179"/>
      <c r="BV1213" s="150" t="str">
        <f>IF(R1194&lt;&gt;"",R1194,"")</f>
        <v/>
      </c>
      <c r="BW1213" s="151"/>
      <c r="BX1213" s="150" t="str">
        <f>IF(T1194&lt;&gt;"",T1194,"")</f>
        <v/>
      </c>
      <c r="BY1213" s="151"/>
      <c r="BZ1213" s="150" t="str">
        <f>IF(V1194&lt;&gt;"",V1194,"")</f>
        <v/>
      </c>
      <c r="CA1213" s="151"/>
      <c r="CB1213" s="150" t="str">
        <f>IF(X1194&lt;&gt;"",X1194,"")</f>
        <v/>
      </c>
      <c r="CC1213" s="151"/>
      <c r="CD1213" s="150" t="str">
        <f>IF(Z1194&lt;&gt;"",Z1194,"")</f>
        <v/>
      </c>
      <c r="CE1213" s="151"/>
      <c r="CF1213" s="174" t="str">
        <f>IF($CF1211&lt;&gt;"",IF(CF1211="W","L","W"),"")</f>
        <v/>
      </c>
    </row>
    <row r="1214" spans="1:84" ht="11.25" customHeight="1" thickBot="1">
      <c r="A1214" s="3"/>
      <c r="B1214" s="3"/>
      <c r="C1214" s="3"/>
      <c r="D1214" s="3"/>
      <c r="E1214" s="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P1214" s="3"/>
      <c r="AQ1214" s="160"/>
      <c r="AR1214" s="161"/>
      <c r="AS1214" s="161"/>
      <c r="AT1214" s="161"/>
      <c r="AU1214" s="161"/>
      <c r="AV1214" s="161"/>
      <c r="AW1214" s="161"/>
      <c r="AX1214" s="161"/>
      <c r="AY1214" s="161"/>
      <c r="AZ1214" s="161"/>
      <c r="BA1214" s="161"/>
      <c r="BB1214" s="161"/>
      <c r="BC1214" s="162"/>
      <c r="BD1214" s="167"/>
      <c r="BE1214" s="168"/>
      <c r="BF1214" s="176"/>
      <c r="BG1214" s="180"/>
      <c r="BH1214" s="181"/>
      <c r="BI1214" s="181"/>
      <c r="BJ1214" s="181"/>
      <c r="BK1214" s="181"/>
      <c r="BL1214" s="181"/>
      <c r="BM1214" s="181"/>
      <c r="BN1214" s="181"/>
      <c r="BO1214" s="181"/>
      <c r="BP1214" s="181"/>
      <c r="BQ1214" s="181"/>
      <c r="BR1214" s="181"/>
      <c r="BS1214" s="181"/>
      <c r="BT1214" s="181"/>
      <c r="BU1214" s="182"/>
      <c r="BV1214" s="152"/>
      <c r="BW1214" s="153"/>
      <c r="BX1214" s="152"/>
      <c r="BY1214" s="153"/>
      <c r="BZ1214" s="152"/>
      <c r="CA1214" s="153"/>
      <c r="CB1214" s="152"/>
      <c r="CC1214" s="153"/>
      <c r="CD1214" s="152"/>
      <c r="CE1214" s="153"/>
      <c r="CF1214" s="174"/>
    </row>
    <row r="1215" spans="1:84" ht="11.25" customHeight="1">
      <c r="A1215" s="3"/>
      <c r="B1215" s="3"/>
      <c r="C1215" s="3"/>
      <c r="D1215" s="3"/>
      <c r="E1215" s="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P1215" s="3"/>
      <c r="AQ1215" s="126"/>
      <c r="AR1215" s="126"/>
      <c r="AS1215" s="126"/>
      <c r="AT1215" s="126"/>
      <c r="AU1215" s="126"/>
      <c r="AV1215" s="126"/>
      <c r="AW1215" s="126"/>
      <c r="AX1215" s="126"/>
      <c r="AY1215" s="126"/>
      <c r="AZ1215" s="126"/>
      <c r="BA1215" s="126"/>
      <c r="BB1215" s="126"/>
      <c r="BC1215" s="126"/>
      <c r="BV1215" s="169" t="str">
        <f>IF(CF1211&lt;&gt;"",IF(AND(AND(BV1211&gt;-1,BV1213&gt;-1),OR(BV1211&gt;10,BV1213&gt;10),ABS(BV1211-BV1213)&gt;1,IF(OR(BV1211&gt;11,BV1213&gt;11),ABS(BV1211-BV1213)=2,TRUE),BV1211=INT(BV1211),BV1213=INT(BV1213)),"","Error"),"")</f>
        <v/>
      </c>
      <c r="BW1215" s="169"/>
      <c r="BX1215" s="169" t="str">
        <f>IF(CF1211&lt;&gt;"",IF(AND(AND(BX1211&gt;-1,BX1213&gt;-1),OR(BX1211&gt;10,BX1213&gt;10),ABS(BX1211-BX1213)&gt;1,IF(OR(BX1211&gt;11,BX1213&gt;11),ABS(BX1211-BX1213)=2,TRUE),BX1211=INT(BX1211),BX1213=INT(BX1213)),"","Error"),"")</f>
        <v/>
      </c>
      <c r="BY1215" s="169"/>
      <c r="BZ1215" s="169" t="str">
        <f>IF(CF1211&lt;&gt;"",IF(AND(AND(BZ1211&gt;-1,BZ1213&gt;-1),OR(BZ1211&gt;10,BZ1213&gt;10),ABS(BZ1211-BZ1213)&gt;1,IF(OR(BZ1211&gt;11,BZ1213&gt;11),ABS(BZ1211-BZ1213)=2,TRUE),BZ1211=INT(BZ1211),BZ1213=INT(BZ1213)),"","Error"),"")</f>
        <v/>
      </c>
      <c r="CA1215" s="169"/>
      <c r="CB1215" s="169" t="str">
        <f>IF(AND(CF1211&lt;&gt;"",CB1211&lt;&gt;""),IF(AND(AND(CB1211&gt;-1,CB1213&gt;-1),OR(CB1211&gt;10,CB1213&gt;10),ABS(CB1211-CB1213)&gt;1,IF(OR(CB1211&gt;11,CB1213&gt;11),ABS(CB1211-CB1213)=2,TRUE),CB1211=INT(CB1211),CB1213=INT(CB1213)),"","Error"),"")</f>
        <v/>
      </c>
      <c r="CC1215" s="169"/>
      <c r="CD1215" s="169" t="str">
        <f>IF(AND(CF1211&lt;&gt;"",CD1211&lt;&gt;""),IF(AND(AND(CD1211&gt;-1,CD1213&gt;-1),OR(CD1211&gt;10,CD1213&gt;10),ABS(CD1211-CD1213)&gt;1,IF(OR(CD1211&gt;11,CD1213&gt;11),ABS(CD1211-CD1213)=2,TRUE),CD1211=INT(CD1211),CD1213=INT(CD1213)),"","Error"),"")</f>
        <v/>
      </c>
      <c r="CE1215" s="169"/>
      <c r="CF1215" s="3"/>
    </row>
    <row r="1216" spans="1:84" ht="11.25" customHeight="1">
      <c r="A1216" s="3"/>
      <c r="B1216" s="3"/>
      <c r="C1216" s="3"/>
      <c r="D1216" s="3"/>
      <c r="E1216" s="3"/>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P1216" s="3"/>
      <c r="AQ1216" s="126"/>
      <c r="AR1216" s="126"/>
      <c r="AS1216" s="126"/>
      <c r="AT1216" s="126"/>
      <c r="AU1216" s="126"/>
      <c r="AV1216" s="126"/>
      <c r="AW1216" s="126"/>
      <c r="AX1216" s="126"/>
      <c r="AY1216" s="126"/>
      <c r="AZ1216" s="126"/>
      <c r="BA1216" s="126"/>
      <c r="BB1216" s="126"/>
      <c r="BC1216" s="126"/>
      <c r="CF1216" s="3"/>
    </row>
    <row r="1217" spans="1:84" ht="11.25" customHeight="1">
      <c r="A1217" s="3"/>
      <c r="B1217" s="3"/>
      <c r="C1217" s="3"/>
      <c r="D1217" s="3"/>
      <c r="E1217" s="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P1217" s="3"/>
      <c r="AQ1217" s="127"/>
      <c r="AR1217" s="127"/>
      <c r="AS1217" s="127"/>
      <c r="AT1217" s="127"/>
      <c r="AU1217" s="127"/>
      <c r="AV1217" s="127"/>
      <c r="AW1217" s="127"/>
      <c r="AX1217" s="127"/>
      <c r="AY1217" s="127"/>
      <c r="AZ1217" s="127"/>
      <c r="BA1217" s="127"/>
      <c r="BB1217" s="127"/>
      <c r="BC1217" s="127"/>
      <c r="BD1217" s="40"/>
      <c r="BE1217" s="40"/>
      <c r="BF1217" s="40"/>
      <c r="BG1217" s="40"/>
      <c r="BH1217" s="40"/>
      <c r="BI1217" s="40"/>
      <c r="BJ1217" s="40"/>
      <c r="BK1217" s="40"/>
      <c r="BL1217" s="40"/>
      <c r="BM1217" s="40"/>
      <c r="BN1217" s="40"/>
      <c r="BO1217" s="40"/>
      <c r="BP1217" s="40"/>
      <c r="BQ1217" s="40"/>
      <c r="BR1217" s="40"/>
      <c r="BS1217" s="40"/>
      <c r="BT1217" s="40"/>
      <c r="BU1217" s="40"/>
      <c r="BV1217" s="40"/>
      <c r="BW1217" s="40"/>
      <c r="BX1217" s="40"/>
      <c r="BY1217" s="40"/>
      <c r="BZ1217" s="40"/>
      <c r="CA1217" s="40"/>
      <c r="CB1217" s="40"/>
      <c r="CC1217" s="40"/>
      <c r="CD1217" s="40"/>
      <c r="CE1217" s="40"/>
      <c r="CF1217" s="3"/>
    </row>
    <row r="1218" spans="1:84" ht="11.25" customHeight="1">
      <c r="A1218" s="42"/>
      <c r="R1218" s="42"/>
      <c r="S1218" s="42"/>
      <c r="W1218" s="42"/>
      <c r="X1218" s="43"/>
      <c r="Y1218" s="43"/>
      <c r="Z1218" s="43"/>
      <c r="AA1218" s="43"/>
      <c r="AB1218" s="3"/>
      <c r="AP1218" s="3"/>
      <c r="AQ1218" s="128"/>
      <c r="AR1218" s="128"/>
      <c r="AS1218" s="128"/>
      <c r="AT1218" s="128"/>
      <c r="AU1218" s="128"/>
      <c r="AV1218" s="128"/>
      <c r="AW1218" s="128"/>
      <c r="AX1218" s="128"/>
      <c r="AY1218" s="128"/>
      <c r="AZ1218" s="128"/>
      <c r="BA1218" s="128"/>
      <c r="BB1218" s="128"/>
      <c r="BC1218" s="128"/>
      <c r="BD1218" s="41"/>
      <c r="BE1218" s="41"/>
      <c r="BF1218" s="41"/>
      <c r="BG1218" s="41"/>
      <c r="BH1218" s="41"/>
      <c r="BI1218" s="41"/>
      <c r="BJ1218" s="41"/>
      <c r="BK1218" s="41"/>
      <c r="BL1218" s="41"/>
      <c r="BM1218" s="41"/>
      <c r="BN1218" s="41"/>
      <c r="BO1218" s="41"/>
      <c r="BP1218" s="41"/>
      <c r="BQ1218" s="41"/>
      <c r="BR1218" s="41"/>
      <c r="BS1218" s="41"/>
      <c r="BT1218" s="41"/>
      <c r="BU1218" s="41"/>
      <c r="BV1218" s="41"/>
      <c r="BW1218" s="41"/>
      <c r="BX1218" s="41"/>
      <c r="BY1218" s="41"/>
      <c r="BZ1218" s="41"/>
      <c r="CA1218" s="41"/>
      <c r="CB1218" s="41"/>
      <c r="CC1218" s="41"/>
      <c r="CD1218" s="41"/>
      <c r="CE1218" s="41"/>
      <c r="CF1218" s="3"/>
    </row>
    <row r="1219" spans="1:84" ht="11.25" customHeight="1">
      <c r="A1219" s="42"/>
      <c r="R1219" s="42"/>
      <c r="S1219" s="42"/>
      <c r="W1219" s="42"/>
      <c r="AA1219" s="42"/>
      <c r="AB1219" s="3"/>
      <c r="AP1219" s="3"/>
      <c r="AQ1219" s="126"/>
      <c r="AR1219" s="126"/>
      <c r="AS1219" s="126"/>
      <c r="AT1219" s="126"/>
      <c r="AU1219" s="126"/>
      <c r="AV1219" s="126"/>
      <c r="AW1219" s="126"/>
      <c r="AX1219" s="126"/>
      <c r="AY1219" s="126"/>
      <c r="AZ1219" s="126"/>
      <c r="BA1219" s="126"/>
      <c r="BB1219" s="126"/>
      <c r="BC1219" s="126"/>
      <c r="CF1219" s="3"/>
    </row>
    <row r="1220" spans="1:84" ht="11.25" customHeight="1" thickBot="1">
      <c r="A1220" s="42"/>
      <c r="R1220" s="42"/>
      <c r="S1220" s="42"/>
      <c r="W1220" s="42"/>
      <c r="X1220" s="43"/>
      <c r="Y1220" s="43"/>
      <c r="Z1220" s="43"/>
      <c r="AA1220" s="43"/>
      <c r="AB1220" s="43"/>
      <c r="AP1220" s="3"/>
      <c r="AQ1220" s="127"/>
      <c r="AR1220" s="127"/>
      <c r="AS1220" s="127"/>
      <c r="AT1220" s="127"/>
      <c r="AU1220" s="127"/>
      <c r="AV1220" s="127"/>
      <c r="AW1220" s="127"/>
      <c r="AX1220" s="127"/>
      <c r="AY1220" s="127"/>
      <c r="AZ1220" s="127"/>
      <c r="BA1220" s="127"/>
      <c r="BB1220" s="127"/>
      <c r="BC1220" s="127"/>
      <c r="BD1220" s="40"/>
      <c r="BE1220" s="40"/>
      <c r="BF1220" s="40"/>
      <c r="BG1220" s="40"/>
      <c r="BH1220" s="40"/>
      <c r="BI1220" s="40"/>
      <c r="BJ1220" s="40"/>
      <c r="BK1220" s="40"/>
      <c r="BL1220" s="40"/>
      <c r="BM1220" s="40"/>
      <c r="BN1220" s="40"/>
      <c r="BO1220" s="40"/>
      <c r="BP1220" s="40"/>
      <c r="BQ1220" s="40"/>
      <c r="BR1220" s="40"/>
      <c r="BS1220" s="40"/>
      <c r="BT1220" s="40"/>
      <c r="BU1220" s="40"/>
      <c r="BV1220" s="40"/>
      <c r="BW1220" s="40"/>
      <c r="BX1220" s="40"/>
      <c r="BY1220" s="40"/>
      <c r="BZ1220" s="40"/>
      <c r="CA1220" s="40"/>
      <c r="CB1220" s="40"/>
      <c r="CC1220" s="40"/>
      <c r="CD1220" s="40"/>
      <c r="CE1220" s="40"/>
      <c r="CF1220" s="3"/>
    </row>
    <row r="1221" spans="1:84" ht="11.25" customHeight="1">
      <c r="A1221" s="2"/>
      <c r="R1221" s="42"/>
      <c r="S1221" s="42"/>
      <c r="W1221" s="42"/>
      <c r="AA1221" s="42"/>
      <c r="AB1221" s="42"/>
      <c r="AP1221" s="3"/>
      <c r="AQ1221" s="154" t="str">
        <f>CONCATENATE($A1175," ",$D1175,","," ",$F1173)</f>
        <v>Group: 19, Men's Singles</v>
      </c>
      <c r="AR1221" s="155"/>
      <c r="AS1221" s="155"/>
      <c r="AT1221" s="155"/>
      <c r="AU1221" s="155"/>
      <c r="AV1221" s="155"/>
      <c r="AW1221" s="155"/>
      <c r="AX1221" s="155"/>
      <c r="AY1221" s="155"/>
      <c r="AZ1221" s="155"/>
      <c r="BA1221" s="155"/>
      <c r="BB1221" s="155"/>
      <c r="BC1221" s="156"/>
      <c r="BD1221" s="163">
        <f>O1196</f>
        <v>6</v>
      </c>
      <c r="BE1221" s="164"/>
      <c r="BF1221" s="183" t="str">
        <f>Q1196</f>
        <v>B</v>
      </c>
      <c r="BG1221" s="185" t="str">
        <f>IF(VLOOKUP($BF1221,$A1177:$C1183,3,FALSE)=0,"",CONCATENATE(VLOOKUP(VLOOKUP($BF1221,$A1177:$C1183,3,FALSE),Players!$C:$G,4,FALSE)," ",VLOOKUP($BF1221,$A1177:$C1183,3,FALSE)," ",IF(ISERROR(VLOOKUP(VLOOKUP($BF1221,$A1177:$C1183,3,FALSE),Players!$C:$G,5,FALSE)),"()",CONCATENATE("(",VLOOKUP(VLOOKUP($BF1221,$A1177:$C1183,3,FALSE),Players!$C:$G,5,FALSE),")"))))</f>
        <v/>
      </c>
      <c r="BH1221" s="186"/>
      <c r="BI1221" s="186"/>
      <c r="BJ1221" s="186"/>
      <c r="BK1221" s="186"/>
      <c r="BL1221" s="186"/>
      <c r="BM1221" s="186"/>
      <c r="BN1221" s="186"/>
      <c r="BO1221" s="186"/>
      <c r="BP1221" s="186"/>
      <c r="BQ1221" s="186"/>
      <c r="BR1221" s="186"/>
      <c r="BS1221" s="186"/>
      <c r="BT1221" s="186"/>
      <c r="BU1221" s="187"/>
      <c r="BV1221" s="170" t="str">
        <f>IF(R1196&lt;&gt;"",R1196,"")</f>
        <v/>
      </c>
      <c r="BW1221" s="171"/>
      <c r="BX1221" s="170" t="str">
        <f>IF(T1196&lt;&gt;"",T1196,"")</f>
        <v/>
      </c>
      <c r="BY1221" s="171"/>
      <c r="BZ1221" s="170" t="str">
        <f>IF(V1196&lt;&gt;"",V1196,"")</f>
        <v/>
      </c>
      <c r="CA1221" s="171"/>
      <c r="CB1221" s="170" t="str">
        <f>IF(X1196&lt;&gt;"",X1196,"")</f>
        <v/>
      </c>
      <c r="CC1221" s="171"/>
      <c r="CD1221" s="170" t="str">
        <f>IF(Z1196&lt;&gt;"",Z1196,"")</f>
        <v/>
      </c>
      <c r="CE1221" s="171"/>
      <c r="CF1221" s="174" t="str">
        <f>IF($CD1221=$CD1223,IF($CB1221=$CB1223,IF($BZ1221&lt;&gt;"",IF($BZ1221&gt;$BZ1223,"W","L"),""),IF($CB1221&gt;$CB1223,"W","L")),IF($CD1221&gt;$CD1223,"W","L"))</f>
        <v/>
      </c>
    </row>
    <row r="1222" spans="1:84" ht="11.25" customHeight="1">
      <c r="R1222" s="42"/>
      <c r="S1222" s="42"/>
      <c r="W1222" s="42"/>
      <c r="X1222" s="43"/>
      <c r="Y1222" s="43"/>
      <c r="Z1222" s="43"/>
      <c r="AA1222" s="43"/>
      <c r="AB1222" s="43"/>
      <c r="AP1222" s="3"/>
      <c r="AQ1222" s="157"/>
      <c r="AR1222" s="158"/>
      <c r="AS1222" s="158"/>
      <c r="AT1222" s="158"/>
      <c r="AU1222" s="158"/>
      <c r="AV1222" s="158"/>
      <c r="AW1222" s="158"/>
      <c r="AX1222" s="158"/>
      <c r="AY1222" s="158"/>
      <c r="AZ1222" s="158"/>
      <c r="BA1222" s="158"/>
      <c r="BB1222" s="158"/>
      <c r="BC1222" s="159"/>
      <c r="BD1222" s="165"/>
      <c r="BE1222" s="166"/>
      <c r="BF1222" s="184"/>
      <c r="BG1222" s="188"/>
      <c r="BH1222" s="189"/>
      <c r="BI1222" s="189"/>
      <c r="BJ1222" s="189"/>
      <c r="BK1222" s="189"/>
      <c r="BL1222" s="189"/>
      <c r="BM1222" s="189"/>
      <c r="BN1222" s="189"/>
      <c r="BO1222" s="189"/>
      <c r="BP1222" s="189"/>
      <c r="BQ1222" s="189"/>
      <c r="BR1222" s="189"/>
      <c r="BS1222" s="189"/>
      <c r="BT1222" s="189"/>
      <c r="BU1222" s="190"/>
      <c r="BV1222" s="172"/>
      <c r="BW1222" s="173"/>
      <c r="BX1222" s="172"/>
      <c r="BY1222" s="173"/>
      <c r="BZ1222" s="172"/>
      <c r="CA1222" s="173"/>
      <c r="CB1222" s="172"/>
      <c r="CC1222" s="173"/>
      <c r="CD1222" s="172"/>
      <c r="CE1222" s="173"/>
      <c r="CF1222" s="174"/>
    </row>
    <row r="1223" spans="1:84" ht="11.25" customHeight="1">
      <c r="A1223" s="2"/>
      <c r="R1223" s="42"/>
      <c r="S1223" s="42"/>
      <c r="W1223" s="42"/>
      <c r="AA1223" s="42"/>
      <c r="AB1223" s="42"/>
      <c r="AP1223" s="3"/>
      <c r="AQ1223" s="157"/>
      <c r="AR1223" s="158"/>
      <c r="AS1223" s="158"/>
      <c r="AT1223" s="158"/>
      <c r="AU1223" s="158"/>
      <c r="AV1223" s="158"/>
      <c r="AW1223" s="158"/>
      <c r="AX1223" s="158"/>
      <c r="AY1223" s="158"/>
      <c r="AZ1223" s="158"/>
      <c r="BA1223" s="158"/>
      <c r="BB1223" s="158"/>
      <c r="BC1223" s="159"/>
      <c r="BD1223" s="165"/>
      <c r="BE1223" s="166"/>
      <c r="BF1223" s="175" t="str">
        <f>Q1198</f>
        <v>C</v>
      </c>
      <c r="BG1223" s="177" t="str">
        <f>IF(VLOOKUP($BF1223,$A1177:$C1183,3,FALSE)=0,"",CONCATENATE(VLOOKUP(VLOOKUP($BF1223,$A1177:$C1183,3,FALSE),Players!$C:$G,4,FALSE)," ",VLOOKUP($BF1223,$A1177:$C1183,3,FALSE)," ",IF(ISERROR(VLOOKUP(VLOOKUP($BF1223,$A1177:$C1183,3,FALSE),Players!$C:$G,5,FALSE)),"()",CONCATENATE("(",VLOOKUP(VLOOKUP($BF1223,$A1177:$C1183,3,FALSE),Players!$C:$G,5,FALSE),")"))))</f>
        <v/>
      </c>
      <c r="BH1223" s="178"/>
      <c r="BI1223" s="178"/>
      <c r="BJ1223" s="178"/>
      <c r="BK1223" s="178"/>
      <c r="BL1223" s="178"/>
      <c r="BM1223" s="178"/>
      <c r="BN1223" s="178"/>
      <c r="BO1223" s="178"/>
      <c r="BP1223" s="178"/>
      <c r="BQ1223" s="178"/>
      <c r="BR1223" s="178"/>
      <c r="BS1223" s="178"/>
      <c r="BT1223" s="178"/>
      <c r="BU1223" s="179"/>
      <c r="BV1223" s="150" t="str">
        <f>IF(R1198&lt;&gt;"",R1198,"")</f>
        <v/>
      </c>
      <c r="BW1223" s="151"/>
      <c r="BX1223" s="150" t="str">
        <f>IF(T1198&lt;&gt;"",T1198,"")</f>
        <v/>
      </c>
      <c r="BY1223" s="151"/>
      <c r="BZ1223" s="150" t="str">
        <f>IF(V1198&lt;&gt;"",V1198,"")</f>
        <v/>
      </c>
      <c r="CA1223" s="151"/>
      <c r="CB1223" s="150" t="str">
        <f>IF(X1198&lt;&gt;"",X1198,"")</f>
        <v/>
      </c>
      <c r="CC1223" s="151"/>
      <c r="CD1223" s="150" t="str">
        <f>IF(Z1198&lt;&gt;"",Z1198,"")</f>
        <v/>
      </c>
      <c r="CE1223" s="151"/>
      <c r="CF1223" s="174" t="str">
        <f>IF($CF1221&lt;&gt;"",IF(CF1221="W","L","W"),"")</f>
        <v/>
      </c>
    </row>
    <row r="1224" spans="1:84" ht="11.25" customHeight="1" thickBot="1">
      <c r="A1224" s="2"/>
      <c r="R1224" s="42"/>
      <c r="S1224" s="42"/>
      <c r="W1224" s="42"/>
      <c r="X1224" s="43"/>
      <c r="Y1224" s="43"/>
      <c r="Z1224" s="43"/>
      <c r="AA1224" s="43"/>
      <c r="AB1224" s="43"/>
      <c r="AP1224" s="3"/>
      <c r="AQ1224" s="160"/>
      <c r="AR1224" s="161"/>
      <c r="AS1224" s="161"/>
      <c r="AT1224" s="161"/>
      <c r="AU1224" s="161"/>
      <c r="AV1224" s="161"/>
      <c r="AW1224" s="161"/>
      <c r="AX1224" s="161"/>
      <c r="AY1224" s="161"/>
      <c r="AZ1224" s="161"/>
      <c r="BA1224" s="161"/>
      <c r="BB1224" s="161"/>
      <c r="BC1224" s="162"/>
      <c r="BD1224" s="167"/>
      <c r="BE1224" s="168"/>
      <c r="BF1224" s="176"/>
      <c r="BG1224" s="180"/>
      <c r="BH1224" s="181"/>
      <c r="BI1224" s="181"/>
      <c r="BJ1224" s="181"/>
      <c r="BK1224" s="181"/>
      <c r="BL1224" s="181"/>
      <c r="BM1224" s="181"/>
      <c r="BN1224" s="181"/>
      <c r="BO1224" s="181"/>
      <c r="BP1224" s="181"/>
      <c r="BQ1224" s="181"/>
      <c r="BR1224" s="181"/>
      <c r="BS1224" s="181"/>
      <c r="BT1224" s="181"/>
      <c r="BU1224" s="182"/>
      <c r="BV1224" s="152"/>
      <c r="BW1224" s="153"/>
      <c r="BX1224" s="152"/>
      <c r="BY1224" s="153"/>
      <c r="BZ1224" s="152"/>
      <c r="CA1224" s="153"/>
      <c r="CB1224" s="152"/>
      <c r="CC1224" s="153"/>
      <c r="CD1224" s="152"/>
      <c r="CE1224" s="153"/>
      <c r="CF1224" s="174"/>
    </row>
    <row r="1225" spans="1:84" ht="11.25" customHeight="1">
      <c r="A1225" s="2"/>
      <c r="R1225" s="42"/>
      <c r="S1225" s="42"/>
      <c r="W1225" s="42"/>
      <c r="AA1225" s="42"/>
      <c r="AB1225" s="42"/>
      <c r="AP1225" s="3"/>
      <c r="AQ1225" s="126"/>
      <c r="AR1225" s="126"/>
      <c r="AS1225" s="126"/>
      <c r="AT1225" s="126"/>
      <c r="AU1225" s="126"/>
      <c r="AV1225" s="126"/>
      <c r="AW1225" s="126"/>
      <c r="AX1225" s="126"/>
      <c r="AY1225" s="126"/>
      <c r="AZ1225" s="126"/>
      <c r="BA1225" s="126"/>
      <c r="BB1225" s="126"/>
      <c r="BC1225" s="126"/>
      <c r="BV1225" s="169" t="str">
        <f>IF(CF1221&lt;&gt;"",IF(AND(AND(BV1221&gt;-1,BV1223&gt;-1),OR(BV1221&gt;10,BV1223&gt;10),ABS(BV1221-BV1223)&gt;1,IF(OR(BV1221&gt;11,BV1223&gt;11),ABS(BV1221-BV1223)=2,TRUE),BV1221=INT(BV1221),BV1223=INT(BV1223)),"","Error"),"")</f>
        <v/>
      </c>
      <c r="BW1225" s="169"/>
      <c r="BX1225" s="169" t="str">
        <f>IF(CF1221&lt;&gt;"",IF(AND(AND(BX1221&gt;-1,BX1223&gt;-1),OR(BX1221&gt;10,BX1223&gt;10),ABS(BX1221-BX1223)&gt;1,IF(OR(BX1221&gt;11,BX1223&gt;11),ABS(BX1221-BX1223)=2,TRUE),BX1221=INT(BX1221),BX1223=INT(BX1223)),"","Error"),"")</f>
        <v/>
      </c>
      <c r="BY1225" s="169"/>
      <c r="BZ1225" s="169" t="str">
        <f>IF(CF1221&lt;&gt;"",IF(AND(AND(BZ1221&gt;-1,BZ1223&gt;-1),OR(BZ1221&gt;10,BZ1223&gt;10),ABS(BZ1221-BZ1223)&gt;1,IF(OR(BZ1221&gt;11,BZ1223&gt;11),ABS(BZ1221-BZ1223)=2,TRUE),BZ1221=INT(BZ1221),BZ1223=INT(BZ1223)),"","Error"),"")</f>
        <v/>
      </c>
      <c r="CA1225" s="169"/>
      <c r="CB1225" s="169" t="str">
        <f>IF(AND(CF1221&lt;&gt;"",CB1221&lt;&gt;""),IF(AND(AND(CB1221&gt;-1,CB1223&gt;-1),OR(CB1221&gt;10,CB1223&gt;10),ABS(CB1221-CB1223)&gt;1,IF(OR(CB1221&gt;11,CB1223&gt;11),ABS(CB1221-CB1223)=2,TRUE),CB1221=INT(CB1221),CB1223=INT(CB1223)),"","Error"),"")</f>
        <v/>
      </c>
      <c r="CC1225" s="169"/>
      <c r="CD1225" s="169" t="str">
        <f>IF(AND(CF1221&lt;&gt;"",CD1221&lt;&gt;""),IF(AND(AND(CD1221&gt;-1,CD1223&gt;-1),OR(CD1221&gt;10,CD1223&gt;10),ABS(CD1221-CD1223)&gt;1,IF(OR(CD1221&gt;11,CD1223&gt;11),ABS(CD1221-CD1223)=2,TRUE),CD1221=INT(CD1221),CD1223=INT(CD1223)),"","Error"),"")</f>
        <v/>
      </c>
      <c r="CE1225" s="169"/>
      <c r="CF1225" s="3"/>
    </row>
    <row r="1226" spans="1:84" ht="11.25" customHeight="1">
      <c r="AB1226" s="43"/>
      <c r="AP1226" s="3"/>
      <c r="AQ1226" s="126"/>
      <c r="AR1226" s="126"/>
      <c r="AS1226" s="126"/>
      <c r="AT1226" s="126"/>
      <c r="AU1226" s="126"/>
      <c r="AV1226" s="126"/>
      <c r="AW1226" s="126"/>
      <c r="AX1226" s="126"/>
      <c r="AY1226" s="126"/>
      <c r="AZ1226" s="126"/>
      <c r="BA1226" s="126"/>
      <c r="BB1226" s="126"/>
      <c r="BC1226" s="126"/>
      <c r="CF1226" s="3"/>
    </row>
    <row r="1227" spans="1:84" ht="11.25" customHeight="1">
      <c r="AB1227" s="42"/>
      <c r="AP1227" s="3"/>
      <c r="AQ1227" s="127"/>
      <c r="AR1227" s="127"/>
      <c r="AS1227" s="127"/>
      <c r="AT1227" s="127"/>
      <c r="AU1227" s="127"/>
      <c r="AV1227" s="127"/>
      <c r="AW1227" s="127"/>
      <c r="AX1227" s="127"/>
      <c r="AY1227" s="127"/>
      <c r="AZ1227" s="127"/>
      <c r="BA1227" s="127"/>
      <c r="BB1227" s="127"/>
      <c r="BC1227" s="127"/>
      <c r="BD1227" s="40"/>
      <c r="BE1227" s="40"/>
      <c r="BF1227" s="40"/>
      <c r="BG1227" s="40"/>
      <c r="BH1227" s="40"/>
      <c r="BI1227" s="40"/>
      <c r="BJ1227" s="40"/>
      <c r="BK1227" s="40"/>
      <c r="BL1227" s="40"/>
      <c r="BM1227" s="40"/>
      <c r="BN1227" s="40"/>
      <c r="BO1227" s="40"/>
      <c r="BP1227" s="40"/>
      <c r="BQ1227" s="40"/>
      <c r="BR1227" s="40"/>
      <c r="BS1227" s="40"/>
      <c r="BT1227" s="40"/>
      <c r="BU1227" s="40"/>
      <c r="BV1227" s="40"/>
      <c r="BW1227" s="40"/>
      <c r="BX1227" s="40"/>
      <c r="BY1227" s="40"/>
      <c r="BZ1227" s="40"/>
      <c r="CA1227" s="40"/>
      <c r="CB1227" s="40"/>
      <c r="CC1227" s="40"/>
      <c r="CD1227" s="40"/>
      <c r="CE1227" s="40"/>
      <c r="CF1227" s="3"/>
    </row>
    <row r="1228" spans="1:84" ht="11.25" customHeight="1">
      <c r="AB1228" s="43"/>
      <c r="AP1228" s="3"/>
      <c r="AQ1228" s="128"/>
      <c r="AR1228" s="128"/>
      <c r="AS1228" s="128"/>
      <c r="AT1228" s="128"/>
      <c r="AU1228" s="128"/>
      <c r="AV1228" s="128"/>
      <c r="AW1228" s="128"/>
      <c r="AX1228" s="128"/>
      <c r="AY1228" s="128"/>
      <c r="AZ1228" s="128"/>
      <c r="BA1228" s="128"/>
      <c r="BB1228" s="128"/>
      <c r="BC1228" s="128"/>
      <c r="BD1228" s="41"/>
      <c r="BE1228" s="41"/>
      <c r="BF1228" s="41"/>
      <c r="BG1228" s="41"/>
      <c r="BH1228" s="41"/>
      <c r="BI1228" s="41"/>
      <c r="BJ1228" s="41"/>
      <c r="BK1228" s="41"/>
      <c r="BL1228" s="41"/>
      <c r="BM1228" s="41"/>
      <c r="BN1228" s="41"/>
      <c r="BO1228" s="41"/>
      <c r="BP1228" s="41"/>
      <c r="BQ1228" s="41"/>
      <c r="BR1228" s="41"/>
      <c r="BS1228" s="41"/>
      <c r="BT1228" s="41"/>
      <c r="BU1228" s="41"/>
      <c r="BV1228" s="41"/>
      <c r="BW1228" s="41"/>
      <c r="BX1228" s="41"/>
      <c r="BY1228" s="41"/>
      <c r="BZ1228" s="41"/>
      <c r="CA1228" s="41"/>
      <c r="CB1228" s="41"/>
      <c r="CC1228" s="41"/>
      <c r="CD1228" s="41"/>
      <c r="CE1228" s="41"/>
      <c r="CF1228" s="3"/>
    </row>
    <row r="1229" spans="1:84" ht="11.25" customHeight="1">
      <c r="AB1229" s="42"/>
      <c r="AP1229" s="3"/>
      <c r="AQ1229" s="126"/>
      <c r="AR1229" s="126"/>
      <c r="AS1229" s="126"/>
      <c r="AT1229" s="126"/>
      <c r="AU1229" s="126"/>
      <c r="AV1229" s="126"/>
      <c r="AW1229" s="126"/>
      <c r="AX1229" s="126"/>
      <c r="AY1229" s="126"/>
      <c r="AZ1229" s="126"/>
      <c r="BA1229" s="126"/>
      <c r="BB1229" s="126"/>
      <c r="BC1229" s="126"/>
      <c r="CF1229" s="3"/>
    </row>
    <row r="1230" spans="1:84" ht="11.25" customHeight="1">
      <c r="AB1230" s="43"/>
      <c r="AP1230" s="3"/>
      <c r="AQ1230" s="126"/>
      <c r="AR1230" s="126"/>
      <c r="AS1230" s="126"/>
      <c r="AT1230" s="126"/>
      <c r="AU1230" s="126"/>
      <c r="AV1230" s="126"/>
      <c r="AW1230" s="126"/>
      <c r="AX1230" s="126"/>
      <c r="AY1230" s="126"/>
      <c r="AZ1230" s="126"/>
      <c r="BA1230" s="126"/>
      <c r="BB1230" s="126"/>
      <c r="BC1230" s="126"/>
      <c r="CF1230" s="3"/>
    </row>
    <row r="1231" spans="1:84" ht="11.25" customHeight="1">
      <c r="AB1231" s="42"/>
      <c r="AP1231" s="3"/>
      <c r="AQ1231" s="126"/>
      <c r="AR1231" s="126"/>
      <c r="AS1231" s="126"/>
      <c r="AT1231" s="126"/>
      <c r="AU1231" s="126"/>
      <c r="AV1231" s="126"/>
      <c r="AW1231" s="126"/>
      <c r="AX1231" s="126"/>
      <c r="AY1231" s="126"/>
      <c r="AZ1231" s="126"/>
      <c r="BA1231" s="126"/>
      <c r="BB1231" s="126"/>
      <c r="BC1231" s="126"/>
      <c r="CF1231" s="3"/>
    </row>
    <row r="1232" spans="1:84" ht="11.25" customHeight="1">
      <c r="AB1232" s="43"/>
      <c r="AC1232" s="43"/>
      <c r="AD1232" s="43"/>
      <c r="AE1232" s="43"/>
      <c r="AF1232" s="43"/>
      <c r="AG1232" s="43"/>
      <c r="AH1232" s="43"/>
      <c r="AI1232" s="43"/>
      <c r="AJ1232" s="43"/>
      <c r="AK1232" s="43"/>
      <c r="AL1232" s="43"/>
      <c r="AM1232" s="43"/>
      <c r="AN1232" s="3"/>
      <c r="AO1232" s="3"/>
      <c r="AP1232" s="3"/>
      <c r="AQ1232" s="126"/>
      <c r="AR1232" s="126"/>
      <c r="AS1232" s="126"/>
      <c r="AT1232" s="126"/>
      <c r="AU1232" s="126"/>
      <c r="AV1232" s="126"/>
      <c r="AW1232" s="126"/>
      <c r="AX1232" s="126"/>
      <c r="AY1232" s="126"/>
      <c r="AZ1232" s="126"/>
      <c r="BA1232" s="126"/>
      <c r="BB1232" s="126"/>
      <c r="BC1232" s="126"/>
      <c r="CF1232" s="3"/>
    </row>
    <row r="1233" spans="1:84" ht="11.25" customHeight="1">
      <c r="AB1233" s="42"/>
      <c r="AI1233" s="42"/>
      <c r="AJ1233" s="42"/>
      <c r="AN1233" s="3"/>
      <c r="AO1233" s="3"/>
      <c r="AP1233" s="3"/>
      <c r="AQ1233" s="126"/>
      <c r="AR1233" s="126"/>
      <c r="AS1233" s="126"/>
      <c r="AT1233" s="126"/>
      <c r="AU1233" s="126"/>
      <c r="AV1233" s="126"/>
      <c r="AW1233" s="126"/>
      <c r="AX1233" s="126"/>
      <c r="AY1233" s="126"/>
      <c r="AZ1233" s="126"/>
      <c r="BA1233" s="126"/>
      <c r="BB1233" s="126"/>
      <c r="BC1233" s="126"/>
      <c r="CF1233" s="3"/>
    </row>
    <row r="1234" spans="1:84" ht="11.25" customHeight="1">
      <c r="AB1234" s="43"/>
      <c r="AC1234" s="43"/>
      <c r="AD1234" s="43"/>
      <c r="AE1234" s="43"/>
      <c r="AF1234" s="43"/>
      <c r="AG1234" s="43"/>
      <c r="AH1234" s="43"/>
      <c r="AI1234" s="43"/>
      <c r="AJ1234" s="43"/>
      <c r="AK1234" s="43"/>
      <c r="AL1234" s="43"/>
      <c r="AM1234" s="43"/>
      <c r="AN1234" s="3"/>
      <c r="AO1234" s="3"/>
      <c r="AP1234" s="3"/>
      <c r="AQ1234" s="126"/>
      <c r="AR1234" s="126"/>
      <c r="AS1234" s="126"/>
      <c r="AT1234" s="126"/>
      <c r="AU1234" s="126"/>
      <c r="AV1234" s="126"/>
      <c r="AW1234" s="126"/>
      <c r="AX1234" s="126"/>
      <c r="AY1234" s="126"/>
      <c r="AZ1234" s="126"/>
      <c r="BA1234" s="126"/>
      <c r="BB1234" s="126"/>
      <c r="BC1234" s="126"/>
      <c r="CF1234" s="3"/>
    </row>
    <row r="1235" spans="1:84" ht="11.25" customHeight="1" thickBot="1">
      <c r="AB1235" s="42"/>
      <c r="AI1235" s="42"/>
      <c r="AJ1235" s="42"/>
      <c r="AN1235" s="3"/>
      <c r="AO1235" s="3"/>
      <c r="AP1235" s="3"/>
      <c r="AQ1235" s="126"/>
      <c r="AR1235" s="126"/>
      <c r="AS1235" s="126"/>
      <c r="AT1235" s="126"/>
      <c r="AU1235" s="126"/>
      <c r="AV1235" s="126"/>
      <c r="AW1235" s="126"/>
      <c r="AX1235" s="126"/>
      <c r="AY1235" s="126"/>
      <c r="AZ1235" s="126"/>
      <c r="BA1235" s="126"/>
      <c r="BB1235" s="126"/>
      <c r="BC1235" s="126"/>
      <c r="CF1235" s="3"/>
    </row>
    <row r="1236" spans="1:84" ht="11.25" customHeight="1">
      <c r="A1236" s="259" t="s">
        <v>9</v>
      </c>
      <c r="B1236" s="260"/>
      <c r="C1236" s="260"/>
      <c r="D1236" s="260"/>
      <c r="E1236" s="260"/>
      <c r="F1236" s="300" t="str">
        <f>Players!$C$1</f>
        <v>Enter Division Name</v>
      </c>
      <c r="G1236" s="301"/>
      <c r="H1236" s="301"/>
      <c r="I1236" s="301"/>
      <c r="J1236" s="301"/>
      <c r="K1236" s="301"/>
      <c r="L1236" s="301"/>
      <c r="M1236" s="301"/>
      <c r="N1236" s="301"/>
      <c r="O1236" s="301"/>
      <c r="P1236" s="301"/>
      <c r="Q1236" s="301"/>
      <c r="R1236" s="301"/>
      <c r="S1236" s="301"/>
      <c r="T1236" s="301"/>
      <c r="U1236" s="301"/>
      <c r="V1236" s="301"/>
      <c r="W1236" s="301"/>
      <c r="X1236" s="301"/>
      <c r="Y1236" s="301"/>
      <c r="Z1236" s="301"/>
      <c r="AA1236" s="301"/>
      <c r="AB1236" s="301"/>
      <c r="AC1236" s="301"/>
      <c r="AD1236" s="301"/>
      <c r="AE1236" s="301"/>
      <c r="AF1236" s="301"/>
      <c r="AG1236" s="301"/>
      <c r="AH1236" s="302" t="s">
        <v>10</v>
      </c>
      <c r="AI1236" s="303"/>
      <c r="AJ1236" s="303"/>
      <c r="AK1236" s="306" t="str">
        <f>Players!$G$1</f>
        <v>Enter Date</v>
      </c>
      <c r="AL1236" s="307"/>
      <c r="AM1236" s="307"/>
      <c r="AN1236" s="307"/>
      <c r="AO1236" s="308"/>
      <c r="AQ1236" s="154" t="str">
        <f>CONCATENATE($A1240," ",$D1240,","," ",$F1238)</f>
        <v>Group: 20, Men's Singles</v>
      </c>
      <c r="AR1236" s="155"/>
      <c r="AS1236" s="155"/>
      <c r="AT1236" s="155"/>
      <c r="AU1236" s="155"/>
      <c r="AV1236" s="155"/>
      <c r="AW1236" s="155"/>
      <c r="AX1236" s="155"/>
      <c r="AY1236" s="155"/>
      <c r="AZ1236" s="155"/>
      <c r="BA1236" s="155"/>
      <c r="BB1236" s="155"/>
      <c r="BC1236" s="156"/>
      <c r="BD1236" s="163">
        <f>A1253</f>
        <v>1</v>
      </c>
      <c r="BE1236" s="164"/>
      <c r="BF1236" s="183" t="str">
        <f>C1253</f>
        <v>A</v>
      </c>
      <c r="BG1236" s="185" t="str">
        <f>IF(VLOOKUP($BF1236,$A1242:$C1248,3,FALSE)=0,"",CONCATENATE(VLOOKUP(VLOOKUP($BF1236,$A1242:$C1248,3,FALSE),Players!$C:$G,4,FALSE)," ",VLOOKUP($BF1236,$A1242:$C1248,3,FALSE)," ",IF(ISERROR(VLOOKUP(VLOOKUP($BF1236,$A1242:$C1248,3,FALSE),Players!$C:$G,5,FALSE)),"()",CONCATENATE("(",VLOOKUP(VLOOKUP($BF1236,$A1242:$C1248,3,FALSE),Players!$C:$G,5,FALSE),")"))))</f>
        <v/>
      </c>
      <c r="BH1236" s="186"/>
      <c r="BI1236" s="186"/>
      <c r="BJ1236" s="186"/>
      <c r="BK1236" s="186"/>
      <c r="BL1236" s="186"/>
      <c r="BM1236" s="186"/>
      <c r="BN1236" s="186"/>
      <c r="BO1236" s="186"/>
      <c r="BP1236" s="186"/>
      <c r="BQ1236" s="186"/>
      <c r="BR1236" s="186"/>
      <c r="BS1236" s="186"/>
      <c r="BT1236" s="186"/>
      <c r="BU1236" s="187"/>
      <c r="BV1236" s="170" t="str">
        <f>IF(D1253&lt;&gt;"",D1253,"")</f>
        <v/>
      </c>
      <c r="BW1236" s="171"/>
      <c r="BX1236" s="170" t="str">
        <f>IF(F1253&lt;&gt;"",F1253,"")</f>
        <v/>
      </c>
      <c r="BY1236" s="171"/>
      <c r="BZ1236" s="170" t="str">
        <f>IF(H1253&lt;&gt;"",H1253,"")</f>
        <v/>
      </c>
      <c r="CA1236" s="171"/>
      <c r="CB1236" s="170" t="str">
        <f>IF(J1253&lt;&gt;"",J1253,"")</f>
        <v/>
      </c>
      <c r="CC1236" s="171"/>
      <c r="CD1236" s="170" t="str">
        <f>IF(L1253&lt;&gt;"",L1253,"")</f>
        <v/>
      </c>
      <c r="CE1236" s="171"/>
      <c r="CF1236" s="174" t="str">
        <f>IF($CD1236=$CD1238,IF($CB1236=$CB1238,IF($BZ1236&lt;&gt;"",IF($BZ1236&gt;$BZ1238,"W","L"),""),IF($CB1236&gt;$CB1238,"W","L")),IF($CD1236&gt;$CD1238,"W","L"))</f>
        <v/>
      </c>
    </row>
    <row r="1237" spans="1:84" ht="11.25" customHeight="1">
      <c r="A1237" s="261"/>
      <c r="B1237" s="262"/>
      <c r="C1237" s="262"/>
      <c r="D1237" s="262"/>
      <c r="E1237" s="262"/>
      <c r="F1237" s="282"/>
      <c r="G1237" s="282"/>
      <c r="H1237" s="282"/>
      <c r="I1237" s="282"/>
      <c r="J1237" s="282"/>
      <c r="K1237" s="282"/>
      <c r="L1237" s="282"/>
      <c r="M1237" s="282"/>
      <c r="N1237" s="282"/>
      <c r="O1237" s="282"/>
      <c r="P1237" s="282"/>
      <c r="Q1237" s="282"/>
      <c r="R1237" s="282"/>
      <c r="S1237" s="282"/>
      <c r="T1237" s="282"/>
      <c r="U1237" s="282"/>
      <c r="V1237" s="282"/>
      <c r="W1237" s="282"/>
      <c r="X1237" s="282"/>
      <c r="Y1237" s="282"/>
      <c r="Z1237" s="282"/>
      <c r="AA1237" s="282"/>
      <c r="AB1237" s="282"/>
      <c r="AC1237" s="282"/>
      <c r="AD1237" s="282"/>
      <c r="AE1237" s="282"/>
      <c r="AF1237" s="282"/>
      <c r="AG1237" s="282"/>
      <c r="AH1237" s="304"/>
      <c r="AI1237" s="305"/>
      <c r="AJ1237" s="305"/>
      <c r="AK1237" s="309"/>
      <c r="AL1237" s="309"/>
      <c r="AM1237" s="309"/>
      <c r="AN1237" s="309"/>
      <c r="AO1237" s="310"/>
      <c r="AQ1237" s="157"/>
      <c r="AR1237" s="158"/>
      <c r="AS1237" s="158"/>
      <c r="AT1237" s="158"/>
      <c r="AU1237" s="158"/>
      <c r="AV1237" s="158"/>
      <c r="AW1237" s="158"/>
      <c r="AX1237" s="158"/>
      <c r="AY1237" s="158"/>
      <c r="AZ1237" s="158"/>
      <c r="BA1237" s="158"/>
      <c r="BB1237" s="158"/>
      <c r="BC1237" s="159"/>
      <c r="BD1237" s="165"/>
      <c r="BE1237" s="166"/>
      <c r="BF1237" s="184"/>
      <c r="BG1237" s="188"/>
      <c r="BH1237" s="189"/>
      <c r="BI1237" s="189"/>
      <c r="BJ1237" s="189"/>
      <c r="BK1237" s="189"/>
      <c r="BL1237" s="189"/>
      <c r="BM1237" s="189"/>
      <c r="BN1237" s="189"/>
      <c r="BO1237" s="189"/>
      <c r="BP1237" s="189"/>
      <c r="BQ1237" s="189"/>
      <c r="BR1237" s="189"/>
      <c r="BS1237" s="189"/>
      <c r="BT1237" s="189"/>
      <c r="BU1237" s="190"/>
      <c r="BV1237" s="172"/>
      <c r="BW1237" s="173"/>
      <c r="BX1237" s="172"/>
      <c r="BY1237" s="173"/>
      <c r="BZ1237" s="172"/>
      <c r="CA1237" s="173"/>
      <c r="CB1237" s="172"/>
      <c r="CC1237" s="173"/>
      <c r="CD1237" s="172"/>
      <c r="CE1237" s="173"/>
      <c r="CF1237" s="174"/>
    </row>
    <row r="1238" spans="1:84" ht="11.25" customHeight="1">
      <c r="A1238" s="266" t="s">
        <v>11</v>
      </c>
      <c r="B1238" s="267"/>
      <c r="C1238" s="267"/>
      <c r="D1238" s="277" t="s">
        <v>12</v>
      </c>
      <c r="E1238" s="278"/>
      <c r="F1238" s="280" t="str">
        <f>Players!$A$3</f>
        <v>Men's Singles</v>
      </c>
      <c r="G1238" s="281"/>
      <c r="H1238" s="281"/>
      <c r="I1238" s="281"/>
      <c r="J1238" s="281"/>
      <c r="K1238" s="281"/>
      <c r="L1238" s="281"/>
      <c r="M1238" s="281"/>
      <c r="N1238" s="281"/>
      <c r="O1238" s="281"/>
      <c r="P1238" s="281"/>
      <c r="Q1238" s="281"/>
      <c r="R1238" s="281"/>
      <c r="S1238" s="281"/>
      <c r="T1238" s="281"/>
      <c r="U1238" s="281"/>
      <c r="V1238" s="281"/>
      <c r="W1238" s="281"/>
      <c r="X1238" s="281"/>
      <c r="Y1238" s="281"/>
      <c r="Z1238" s="281"/>
      <c r="AA1238" s="281"/>
      <c r="AB1238" s="281"/>
      <c r="AC1238" s="281"/>
      <c r="AD1238" s="281"/>
      <c r="AE1238" s="281"/>
      <c r="AF1238" s="281"/>
      <c r="AG1238" s="281"/>
      <c r="AH1238" s="302" t="s">
        <v>13</v>
      </c>
      <c r="AI1238" s="303"/>
      <c r="AJ1238" s="303"/>
      <c r="AK1238" s="311" t="s">
        <v>41</v>
      </c>
      <c r="AL1238" s="311"/>
      <c r="AM1238" s="311"/>
      <c r="AN1238" s="311"/>
      <c r="AO1238" s="312"/>
      <c r="AQ1238" s="157"/>
      <c r="AR1238" s="158"/>
      <c r="AS1238" s="158"/>
      <c r="AT1238" s="158"/>
      <c r="AU1238" s="158"/>
      <c r="AV1238" s="158"/>
      <c r="AW1238" s="158"/>
      <c r="AX1238" s="158"/>
      <c r="AY1238" s="158"/>
      <c r="AZ1238" s="158"/>
      <c r="BA1238" s="158"/>
      <c r="BB1238" s="158"/>
      <c r="BC1238" s="159"/>
      <c r="BD1238" s="165"/>
      <c r="BE1238" s="166"/>
      <c r="BF1238" s="175" t="str">
        <f>C1255</f>
        <v>C</v>
      </c>
      <c r="BG1238" s="177" t="str">
        <f>IF(VLOOKUP($BF1238,$A1242:$C1248,3,FALSE)=0,"",CONCATENATE(VLOOKUP(VLOOKUP($BF1238,$A1242:$C1248,3,FALSE),Players!$C:$G,4,FALSE)," ",VLOOKUP($BF1238,$A1242:$C1248,3,FALSE)," ",IF(ISERROR(VLOOKUP(VLOOKUP($BF1238,$A1242:$C1248,3,FALSE),Players!$C:$G,5,FALSE)),"()",CONCATENATE("(",VLOOKUP(VLOOKUP($BF1238,$A1242:$C1248,3,FALSE),Players!$C:$G,5,FALSE),")"))))</f>
        <v/>
      </c>
      <c r="BH1238" s="178"/>
      <c r="BI1238" s="178"/>
      <c r="BJ1238" s="178"/>
      <c r="BK1238" s="178"/>
      <c r="BL1238" s="178"/>
      <c r="BM1238" s="178"/>
      <c r="BN1238" s="178"/>
      <c r="BO1238" s="178"/>
      <c r="BP1238" s="178"/>
      <c r="BQ1238" s="178"/>
      <c r="BR1238" s="178"/>
      <c r="BS1238" s="178"/>
      <c r="BT1238" s="178"/>
      <c r="BU1238" s="179"/>
      <c r="BV1238" s="150" t="str">
        <f>IF(D1255&lt;&gt;"",D1255,"")</f>
        <v/>
      </c>
      <c r="BW1238" s="151"/>
      <c r="BX1238" s="150" t="str">
        <f>IF(F1255&lt;&gt;"",F1255,"")</f>
        <v/>
      </c>
      <c r="BY1238" s="151"/>
      <c r="BZ1238" s="150" t="str">
        <f>IF(H1255&lt;&gt;"",H1255,"")</f>
        <v/>
      </c>
      <c r="CA1238" s="151"/>
      <c r="CB1238" s="150" t="str">
        <f>IF(J1255&lt;&gt;"",J1255,"")</f>
        <v/>
      </c>
      <c r="CC1238" s="151"/>
      <c r="CD1238" s="150" t="str">
        <f>IF(L1255&lt;&gt;"",L1255,"")</f>
        <v/>
      </c>
      <c r="CE1238" s="151"/>
      <c r="CF1238" s="174" t="str">
        <f>IF($CF1236&lt;&gt;"",IF(CF1236="W","L","W"),"")</f>
        <v/>
      </c>
    </row>
    <row r="1239" spans="1:84" ht="11.25" customHeight="1" thickBot="1">
      <c r="A1239" s="275"/>
      <c r="B1239" s="276"/>
      <c r="C1239" s="276"/>
      <c r="D1239" s="279"/>
      <c r="E1239" s="279"/>
      <c r="F1239" s="282"/>
      <c r="G1239" s="282"/>
      <c r="H1239" s="282"/>
      <c r="I1239" s="282"/>
      <c r="J1239" s="282"/>
      <c r="K1239" s="282"/>
      <c r="L1239" s="282"/>
      <c r="M1239" s="282"/>
      <c r="N1239" s="282"/>
      <c r="O1239" s="282"/>
      <c r="P1239" s="282"/>
      <c r="Q1239" s="282"/>
      <c r="R1239" s="282"/>
      <c r="S1239" s="282"/>
      <c r="T1239" s="282"/>
      <c r="U1239" s="282"/>
      <c r="V1239" s="282"/>
      <c r="W1239" s="282"/>
      <c r="X1239" s="282"/>
      <c r="Y1239" s="282"/>
      <c r="Z1239" s="282"/>
      <c r="AA1239" s="282"/>
      <c r="AB1239" s="282"/>
      <c r="AC1239" s="282"/>
      <c r="AD1239" s="282"/>
      <c r="AE1239" s="282"/>
      <c r="AF1239" s="282"/>
      <c r="AG1239" s="282"/>
      <c r="AH1239" s="304"/>
      <c r="AI1239" s="305"/>
      <c r="AJ1239" s="305"/>
      <c r="AK1239" s="313"/>
      <c r="AL1239" s="313"/>
      <c r="AM1239" s="313"/>
      <c r="AN1239" s="313"/>
      <c r="AO1239" s="314"/>
      <c r="AQ1239" s="160"/>
      <c r="AR1239" s="161"/>
      <c r="AS1239" s="161"/>
      <c r="AT1239" s="161"/>
      <c r="AU1239" s="161"/>
      <c r="AV1239" s="161"/>
      <c r="AW1239" s="161"/>
      <c r="AX1239" s="161"/>
      <c r="AY1239" s="161"/>
      <c r="AZ1239" s="161"/>
      <c r="BA1239" s="161"/>
      <c r="BB1239" s="161"/>
      <c r="BC1239" s="162"/>
      <c r="BD1239" s="167"/>
      <c r="BE1239" s="168"/>
      <c r="BF1239" s="176"/>
      <c r="BG1239" s="180"/>
      <c r="BH1239" s="181"/>
      <c r="BI1239" s="181"/>
      <c r="BJ1239" s="181"/>
      <c r="BK1239" s="181"/>
      <c r="BL1239" s="181"/>
      <c r="BM1239" s="181"/>
      <c r="BN1239" s="181"/>
      <c r="BO1239" s="181"/>
      <c r="BP1239" s="181"/>
      <c r="BQ1239" s="181"/>
      <c r="BR1239" s="181"/>
      <c r="BS1239" s="181"/>
      <c r="BT1239" s="181"/>
      <c r="BU1239" s="182"/>
      <c r="BV1239" s="152"/>
      <c r="BW1239" s="153"/>
      <c r="BX1239" s="152"/>
      <c r="BY1239" s="153"/>
      <c r="BZ1239" s="152"/>
      <c r="CA1239" s="153"/>
      <c r="CB1239" s="152"/>
      <c r="CC1239" s="153"/>
      <c r="CD1239" s="152"/>
      <c r="CE1239" s="153"/>
      <c r="CF1239" s="174"/>
    </row>
    <row r="1240" spans="1:84" ht="11.25" customHeight="1">
      <c r="A1240" s="259" t="s">
        <v>15</v>
      </c>
      <c r="B1240" s="260"/>
      <c r="C1240" s="260"/>
      <c r="D1240" s="264">
        <v>20</v>
      </c>
      <c r="E1240" s="264"/>
      <c r="F1240" s="266" t="s">
        <v>16</v>
      </c>
      <c r="G1240" s="267"/>
      <c r="H1240" s="267"/>
      <c r="I1240" s="283"/>
      <c r="J1240" s="284"/>
      <c r="K1240" s="285"/>
      <c r="L1240" s="285"/>
      <c r="M1240" s="285"/>
      <c r="N1240" s="271"/>
      <c r="O1240" s="271"/>
      <c r="P1240" s="271"/>
      <c r="Q1240" s="271"/>
      <c r="R1240" s="271"/>
      <c r="S1240" s="271"/>
      <c r="T1240" s="271"/>
      <c r="U1240" s="271"/>
      <c r="V1240" s="271"/>
      <c r="W1240" s="271"/>
      <c r="X1240" s="271"/>
      <c r="Y1240" s="271"/>
      <c r="Z1240" s="271"/>
      <c r="AA1240" s="271"/>
      <c r="AB1240" s="271"/>
      <c r="AC1240" s="272"/>
      <c r="AD1240" s="150" t="s">
        <v>17</v>
      </c>
      <c r="AE1240" s="270"/>
      <c r="AF1240" s="288" t="s">
        <v>18</v>
      </c>
      <c r="AG1240" s="270"/>
      <c r="AH1240" s="288" t="s">
        <v>19</v>
      </c>
      <c r="AI1240" s="270"/>
      <c r="AJ1240" s="288" t="s">
        <v>20</v>
      </c>
      <c r="AK1240" s="290"/>
      <c r="AL1240" s="292" t="s">
        <v>21</v>
      </c>
      <c r="AM1240" s="293"/>
      <c r="AN1240" s="296" t="s">
        <v>22</v>
      </c>
      <c r="AO1240" s="297"/>
      <c r="AQ1240" s="126"/>
      <c r="AR1240" s="126"/>
      <c r="AS1240" s="126"/>
      <c r="AT1240" s="126"/>
      <c r="AU1240" s="126"/>
      <c r="AV1240" s="126"/>
      <c r="AW1240" s="126"/>
      <c r="AX1240" s="126"/>
      <c r="AY1240" s="126"/>
      <c r="AZ1240" s="126"/>
      <c r="BA1240" s="126"/>
      <c r="BB1240" s="126"/>
      <c r="BC1240" s="126"/>
      <c r="BV1240" s="169" t="str">
        <f>IF(CF1236&lt;&gt;"",IF(AND(AND(BV1236&gt;-1,BV1238&gt;-1),OR(BV1236&gt;10,BV1238&gt;10),ABS(BV1236-BV1238)&gt;1,IF(OR(BV1236&gt;11,BV1238&gt;11),ABS(BV1236-BV1238)=2,TRUE),BV1236=INT(BV1236),BV1238=INT(BV1238)),"","Error"),"")</f>
        <v/>
      </c>
      <c r="BW1240" s="169"/>
      <c r="BX1240" s="169" t="str">
        <f>IF(CF1236&lt;&gt;"",IF(AND(AND(BX1236&gt;-1,BX1238&gt;-1),OR(BX1236&gt;10,BX1238&gt;10),ABS(BX1236-BX1238)&gt;1,IF(OR(BX1236&gt;11,BX1238&gt;11),ABS(BX1236-BX1238)=2,TRUE),BX1236=INT(BX1236),BX1238=INT(BX1238)),"","Error"),"")</f>
        <v/>
      </c>
      <c r="BY1240" s="169"/>
      <c r="BZ1240" s="169" t="str">
        <f>IF(CF1236&lt;&gt;"",IF(AND(AND(BZ1236&gt;-1,BZ1238&gt;-1),OR(BZ1236&gt;10,BZ1238&gt;10),ABS(BZ1236-BZ1238)&gt;1,IF(OR(BZ1236&gt;11,BZ1238&gt;11),ABS(BZ1236-BZ1238)=2,TRUE),BZ1236=INT(BZ1236),BZ1238=INT(BZ1238)),"","Error"),"")</f>
        <v/>
      </c>
      <c r="CA1240" s="169"/>
      <c r="CB1240" s="169" t="str">
        <f>IF(AND(CF1236&lt;&gt;"",CB1236&lt;&gt;""),IF(AND(AND(CB1236&gt;-1,CB1238&gt;-1),OR(CB1236&gt;10,CB1238&gt;10),ABS(CB1236-CB1238)&gt;1,IF(OR(CB1236&gt;11,CB1238&gt;11),ABS(CB1236-CB1238)=2,TRUE),CB1236=INT(CB1236),CB1238=INT(CB1238)),"","Error"),"")</f>
        <v/>
      </c>
      <c r="CC1240" s="169"/>
      <c r="CD1240" s="169" t="str">
        <f>IF(AND(CF1236&lt;&gt;"",CD1236&lt;&gt;""),IF(AND(AND(CD1236&gt;-1,CD1238&gt;-1),OR(CD1236&gt;10,CD1238&gt;10),ABS(CD1236-CD1238)&gt;1,IF(OR(CD1236&gt;11,CD1238&gt;11),ABS(CD1236-CD1238)=2,TRUE),CD1236=INT(CD1236),CD1238=INT(CD1238)),"","Error"),"")</f>
        <v/>
      </c>
      <c r="CE1240" s="169"/>
    </row>
    <row r="1241" spans="1:84" ht="11.25" customHeight="1" thickBot="1">
      <c r="A1241" s="261"/>
      <c r="B1241" s="262"/>
      <c r="C1241" s="263"/>
      <c r="D1241" s="265"/>
      <c r="E1241" s="265"/>
      <c r="F1241" s="268"/>
      <c r="G1241" s="269"/>
      <c r="H1241" s="269"/>
      <c r="I1241" s="286"/>
      <c r="J1241" s="286"/>
      <c r="K1241" s="287"/>
      <c r="L1241" s="287"/>
      <c r="M1241" s="287"/>
      <c r="N1241" s="273"/>
      <c r="O1241" s="273"/>
      <c r="P1241" s="273"/>
      <c r="Q1241" s="273"/>
      <c r="R1241" s="273"/>
      <c r="S1241" s="273"/>
      <c r="T1241" s="273"/>
      <c r="U1241" s="273"/>
      <c r="V1241" s="273"/>
      <c r="W1241" s="273"/>
      <c r="X1241" s="273"/>
      <c r="Y1241" s="273"/>
      <c r="Z1241" s="273"/>
      <c r="AA1241" s="273"/>
      <c r="AB1241" s="273"/>
      <c r="AC1241" s="274"/>
      <c r="AD1241" s="194"/>
      <c r="AE1241" s="195"/>
      <c r="AF1241" s="289"/>
      <c r="AG1241" s="195"/>
      <c r="AH1241" s="289"/>
      <c r="AI1241" s="195"/>
      <c r="AJ1241" s="289"/>
      <c r="AK1241" s="291"/>
      <c r="AL1241" s="294"/>
      <c r="AM1241" s="295"/>
      <c r="AN1241" s="298"/>
      <c r="AO1241" s="299"/>
      <c r="AQ1241" s="126"/>
      <c r="AR1241" s="126"/>
      <c r="AS1241" s="126"/>
      <c r="AT1241" s="126"/>
      <c r="AU1241" s="126"/>
      <c r="AV1241" s="126"/>
      <c r="AW1241" s="126"/>
      <c r="AX1241" s="126"/>
      <c r="AY1241" s="126"/>
      <c r="AZ1241" s="126"/>
      <c r="BA1241" s="126"/>
      <c r="BB1241" s="126"/>
      <c r="BC1241" s="126"/>
    </row>
    <row r="1242" spans="1:84" ht="11.25" customHeight="1">
      <c r="A1242" s="210" t="str">
        <f>AD1240</f>
        <v>A</v>
      </c>
      <c r="B1242" s="211"/>
      <c r="C1242" s="214"/>
      <c r="D1242" s="215"/>
      <c r="E1242" s="215"/>
      <c r="F1242" s="215"/>
      <c r="G1242" s="215"/>
      <c r="H1242" s="215"/>
      <c r="I1242" s="215"/>
      <c r="J1242" s="215"/>
      <c r="K1242" s="215"/>
      <c r="L1242" s="215"/>
      <c r="M1242" s="215"/>
      <c r="N1242" s="215"/>
      <c r="O1242" s="215"/>
      <c r="P1242" s="215"/>
      <c r="Q1242" s="215"/>
      <c r="R1242" s="215"/>
      <c r="S1242" s="215"/>
      <c r="T1242" s="215"/>
      <c r="U1242" s="215"/>
      <c r="V1242" s="215"/>
      <c r="W1242" s="215"/>
      <c r="X1242" s="215"/>
      <c r="Y1242" s="215"/>
      <c r="Z1242" s="215"/>
      <c r="AA1242" s="215"/>
      <c r="AB1242" s="215"/>
      <c r="AC1242" s="216"/>
      <c r="AD1242" s="250"/>
      <c r="AE1242" s="229"/>
      <c r="AF1242" s="252" t="str">
        <f>IF($D1238="1P",IF(Z1257=Z1259,IF(X1257=X1259,IF(V1257&lt;&gt;"",IF(V1257&gt;V1259,"W","L"),""),IF(X1257&gt;X1259,"W","L")),IF(Z1257&gt;Z1259,"W","L")),IF(L1261=L1263,IF(J1261=J1263,IF(H1261&lt;&gt;"",IF(H1261&gt;H1263,"W","L"),""),IF(J1261&gt;J1263,"W","L")),IF(L1261&gt;L1263,"W","L")))</f>
        <v/>
      </c>
      <c r="AG1242" s="253"/>
      <c r="AH1242" s="252" t="str">
        <f>IF($D1238="1P",IF(L1261=L1263,IF(J1261=J1263,IF(H1261&lt;&gt;"",IF(H1261&gt;H1263,"W","L"),""),IF(J1261&gt;J1263,"W","L")),IF(L1261&gt;L1263,"W","L")),IF(L1253=L1255,IF(J1253=J1255,IF(H1253&lt;&gt;"",IF(H1253&gt;H1255,"W","L"),""),IF(J1253&gt;J1255,"W","L")),IF(L1253&gt;L1255,"W","L")))</f>
        <v/>
      </c>
      <c r="AI1242" s="253"/>
      <c r="AJ1242" s="252" t="str">
        <f>IF($D1238="1P",IF(L1253=L1255,IF(J1253=J1255,IF(H1253&lt;&gt;"",IF(H1253&gt;H1255,"W","L"),""),IF(J1253&gt;J1255,"W","L")),IF(L1253&gt;L1255,"W","L")),IF(Z1257=Z1259,IF(X1257=X1259,IF(V1257&lt;&gt;"",IF(V1257&gt;V1259,"W","L"),""),IF(X1257&gt;X1259,"W","L")),IF(Z1257&gt;Z1259,"W","L")))</f>
        <v/>
      </c>
      <c r="AK1242" s="253"/>
      <c r="AL1242" s="254" t="str">
        <f>IF(OR(COUNTIF(AD1242:AJ1242,"W"),COUNTIF(AD1242:AJ1242,"L")),COUNTIF(AD1242:AJ1242,"W")*2+COUNTIF(AD1242:AJ1242,"L"),"")</f>
        <v/>
      </c>
      <c r="AM1242" s="255"/>
      <c r="AN1242" s="256" t="str">
        <f>IF(AL1242&lt;&gt;"",RANK(AL1242,AL1242:AL1248,0),"")</f>
        <v/>
      </c>
      <c r="AO1242" s="257"/>
      <c r="AQ1242" s="127"/>
      <c r="AR1242" s="127"/>
      <c r="AS1242" s="127"/>
      <c r="AT1242" s="127"/>
      <c r="AU1242" s="127"/>
      <c r="AV1242" s="127"/>
      <c r="AW1242" s="127"/>
      <c r="AX1242" s="127"/>
      <c r="AY1242" s="127"/>
      <c r="AZ1242" s="127"/>
      <c r="BA1242" s="127"/>
      <c r="BB1242" s="127"/>
      <c r="BC1242" s="127"/>
      <c r="BD1242" s="40"/>
      <c r="BE1242" s="40"/>
      <c r="BF1242" s="40"/>
      <c r="BG1242" s="40"/>
      <c r="BH1242" s="40"/>
      <c r="BI1242" s="40"/>
      <c r="BJ1242" s="40"/>
      <c r="BK1242" s="40"/>
      <c r="BL1242" s="40"/>
      <c r="BM1242" s="40"/>
      <c r="BN1242" s="40"/>
      <c r="BO1242" s="40"/>
      <c r="BP1242" s="40"/>
      <c r="BQ1242" s="40"/>
      <c r="BR1242" s="40"/>
      <c r="BS1242" s="40"/>
      <c r="BT1242" s="40"/>
      <c r="BU1242" s="40"/>
      <c r="BV1242" s="40"/>
      <c r="BW1242" s="40"/>
      <c r="BX1242" s="40"/>
      <c r="BY1242" s="40"/>
      <c r="BZ1242" s="40"/>
      <c r="CA1242" s="40"/>
      <c r="CB1242" s="40"/>
      <c r="CC1242" s="40"/>
      <c r="CD1242" s="40"/>
      <c r="CE1242" s="40"/>
      <c r="CF1242" s="40"/>
    </row>
    <row r="1243" spans="1:84" ht="11.25" customHeight="1">
      <c r="A1243" s="212"/>
      <c r="B1243" s="213"/>
      <c r="C1243" s="217"/>
      <c r="D1243" s="218"/>
      <c r="E1243" s="218"/>
      <c r="F1243" s="218"/>
      <c r="G1243" s="218"/>
      <c r="H1243" s="218"/>
      <c r="I1243" s="218"/>
      <c r="J1243" s="218"/>
      <c r="K1243" s="218"/>
      <c r="L1243" s="218"/>
      <c r="M1243" s="218"/>
      <c r="N1243" s="218"/>
      <c r="O1243" s="218"/>
      <c r="P1243" s="218"/>
      <c r="Q1243" s="218"/>
      <c r="R1243" s="218"/>
      <c r="S1243" s="218"/>
      <c r="T1243" s="218"/>
      <c r="U1243" s="218"/>
      <c r="V1243" s="218"/>
      <c r="W1243" s="218"/>
      <c r="X1243" s="218"/>
      <c r="Y1243" s="218"/>
      <c r="Z1243" s="218"/>
      <c r="AA1243" s="218"/>
      <c r="AB1243" s="218"/>
      <c r="AC1243" s="219"/>
      <c r="AD1243" s="251"/>
      <c r="AE1243" s="236"/>
      <c r="AF1243" s="234"/>
      <c r="AG1243" s="233"/>
      <c r="AH1243" s="234"/>
      <c r="AI1243" s="233"/>
      <c r="AJ1243" s="234"/>
      <c r="AK1243" s="233"/>
      <c r="AL1243" s="241"/>
      <c r="AM1243" s="240"/>
      <c r="AN1243" s="258"/>
      <c r="AO1243" s="243"/>
      <c r="AQ1243" s="128"/>
      <c r="AR1243" s="128"/>
      <c r="AS1243" s="128"/>
      <c r="AT1243" s="128"/>
      <c r="AU1243" s="128"/>
      <c r="AV1243" s="128"/>
      <c r="AW1243" s="128"/>
      <c r="AX1243" s="128"/>
      <c r="AY1243" s="128"/>
      <c r="AZ1243" s="128"/>
      <c r="BA1243" s="128"/>
      <c r="BB1243" s="128"/>
      <c r="BC1243" s="128"/>
      <c r="BD1243" s="41"/>
      <c r="BE1243" s="41"/>
      <c r="BF1243" s="41"/>
      <c r="BG1243" s="41"/>
      <c r="BH1243" s="41"/>
      <c r="BI1243" s="41"/>
      <c r="BJ1243" s="41"/>
      <c r="BK1243" s="41"/>
      <c r="BL1243" s="41"/>
      <c r="BM1243" s="41"/>
      <c r="BN1243" s="41"/>
      <c r="BO1243" s="41"/>
      <c r="BP1243" s="41"/>
      <c r="BQ1243" s="41"/>
      <c r="BR1243" s="41"/>
      <c r="BS1243" s="41"/>
      <c r="BT1243" s="41"/>
      <c r="BU1243" s="41"/>
      <c r="BV1243" s="41"/>
      <c r="BW1243" s="41"/>
      <c r="BX1243" s="41"/>
      <c r="BY1243" s="41"/>
      <c r="BZ1243" s="41"/>
      <c r="CA1243" s="41"/>
      <c r="CB1243" s="41"/>
      <c r="CC1243" s="41"/>
      <c r="CD1243" s="41"/>
      <c r="CE1243" s="41"/>
      <c r="CF1243" s="41"/>
    </row>
    <row r="1244" spans="1:84" ht="11.25" customHeight="1">
      <c r="A1244" s="210" t="str">
        <f>AF1240</f>
        <v>B</v>
      </c>
      <c r="B1244" s="211"/>
      <c r="C1244" s="214"/>
      <c r="D1244" s="215"/>
      <c r="E1244" s="215"/>
      <c r="F1244" s="215"/>
      <c r="G1244" s="215"/>
      <c r="H1244" s="215"/>
      <c r="I1244" s="215"/>
      <c r="J1244" s="215"/>
      <c r="K1244" s="215"/>
      <c r="L1244" s="215"/>
      <c r="M1244" s="215"/>
      <c r="N1244" s="215"/>
      <c r="O1244" s="215"/>
      <c r="P1244" s="215"/>
      <c r="Q1244" s="215"/>
      <c r="R1244" s="215"/>
      <c r="S1244" s="215"/>
      <c r="T1244" s="215"/>
      <c r="U1244" s="215"/>
      <c r="V1244" s="215"/>
      <c r="W1244" s="215"/>
      <c r="X1244" s="215"/>
      <c r="Y1244" s="215"/>
      <c r="Z1244" s="215"/>
      <c r="AA1244" s="215"/>
      <c r="AB1244" s="215"/>
      <c r="AC1244" s="216"/>
      <c r="AD1244" s="220" t="str">
        <f>IF(AF1242&lt;&gt;"",IF(AF1242="W","L","W"),"")</f>
        <v/>
      </c>
      <c r="AE1244" s="221"/>
      <c r="AF1244" s="228"/>
      <c r="AG1244" s="229"/>
      <c r="AH1244" s="227" t="str">
        <f>IF($D1238="1P",IF(L1257=L1259,IF(J1257=J1259,IF(H1257&lt;&gt;"",IF(H1257&gt;H1259,"W","L"),""),IF(J1257&gt;J1259,"W","L")),IF(L1257&gt;L1259,"W","L")),IF(Z1261=Z1263,IF(X1261=X1263,IF(V1261&lt;&gt;"",IF(V1261&gt;V1263,"W","L"),""),IF(X1261&gt;X1263,"W","L")),IF(Z1261&gt;Z1263,"W","L")))</f>
        <v/>
      </c>
      <c r="AI1244" s="221"/>
      <c r="AJ1244" s="227" t="str">
        <f>IF($D1238="1P",IF(Z1253=Z1255,IF(X1253=X1255,IF(V1253&lt;&gt;"",IF(V1253&gt;V1255,"W","L"),""),IF(X1253&gt;X1255,"W","L")),IF(Z1253&gt;Z1255,"W","L")),IF(L1257=L1259,IF(J1257=J1259,IF(H1257&lt;&gt;"",IF(H1257&gt;H1259,"W","L"),""),IF(J1257&gt;J1259,"W","L")),IF(L1257&gt;L1259,"W","L")))</f>
        <v/>
      </c>
      <c r="AK1244" s="237"/>
      <c r="AL1244" s="239" t="str">
        <f>IF(OR(COUNTIF(AD1244:AJ1244,"W"),COUNTIF(AD1244:AJ1244,"L")),COUNTIF(AD1244:AJ1244,"W")*2+COUNTIF(AD1244:AJ1244,"L"),"")</f>
        <v/>
      </c>
      <c r="AM1244" s="240"/>
      <c r="AN1244" s="242" t="str">
        <f>IF(AL1244&lt;&gt;"",RANK(AL1244,AL1242:AL1248,0),"")</f>
        <v/>
      </c>
      <c r="AO1244" s="243"/>
      <c r="AQ1244" s="126"/>
      <c r="AR1244" s="126"/>
      <c r="AS1244" s="126"/>
      <c r="AT1244" s="126"/>
      <c r="AU1244" s="126"/>
      <c r="AV1244" s="126"/>
      <c r="AW1244" s="126"/>
      <c r="AX1244" s="126"/>
      <c r="AY1244" s="126"/>
      <c r="AZ1244" s="126"/>
      <c r="BA1244" s="126"/>
      <c r="BB1244" s="126"/>
      <c r="BC1244" s="126"/>
    </row>
    <row r="1245" spans="1:84" ht="11.25" customHeight="1" thickBot="1">
      <c r="A1245" s="212"/>
      <c r="B1245" s="213"/>
      <c r="C1245" s="217"/>
      <c r="D1245" s="218"/>
      <c r="E1245" s="218"/>
      <c r="F1245" s="218"/>
      <c r="G1245" s="218"/>
      <c r="H1245" s="218"/>
      <c r="I1245" s="218"/>
      <c r="J1245" s="218"/>
      <c r="K1245" s="218"/>
      <c r="L1245" s="218"/>
      <c r="M1245" s="218"/>
      <c r="N1245" s="218"/>
      <c r="O1245" s="218"/>
      <c r="P1245" s="218"/>
      <c r="Q1245" s="218"/>
      <c r="R1245" s="218"/>
      <c r="S1245" s="218"/>
      <c r="T1245" s="218"/>
      <c r="U1245" s="218"/>
      <c r="V1245" s="218"/>
      <c r="W1245" s="218"/>
      <c r="X1245" s="218"/>
      <c r="Y1245" s="218"/>
      <c r="Z1245" s="218"/>
      <c r="AA1245" s="218"/>
      <c r="AB1245" s="218"/>
      <c r="AC1245" s="219"/>
      <c r="AD1245" s="232"/>
      <c r="AE1245" s="233"/>
      <c r="AF1245" s="235"/>
      <c r="AG1245" s="236"/>
      <c r="AH1245" s="234"/>
      <c r="AI1245" s="233"/>
      <c r="AJ1245" s="234"/>
      <c r="AK1245" s="238"/>
      <c r="AL1245" s="241"/>
      <c r="AM1245" s="240"/>
      <c r="AN1245" s="258"/>
      <c r="AO1245" s="243"/>
      <c r="AQ1245" s="127"/>
      <c r="AR1245" s="127"/>
      <c r="AS1245" s="127"/>
      <c r="AT1245" s="127"/>
      <c r="AU1245" s="127"/>
      <c r="AV1245" s="127"/>
      <c r="AW1245" s="127"/>
      <c r="AX1245" s="127"/>
      <c r="AY1245" s="127"/>
      <c r="AZ1245" s="127"/>
      <c r="BA1245" s="127"/>
      <c r="BB1245" s="127"/>
      <c r="BC1245" s="127"/>
      <c r="BD1245" s="40"/>
      <c r="BE1245" s="40"/>
      <c r="BF1245" s="40"/>
      <c r="BG1245" s="40"/>
      <c r="BH1245" s="40"/>
      <c r="BI1245" s="40"/>
      <c r="BJ1245" s="40"/>
      <c r="BK1245" s="40"/>
      <c r="BL1245" s="40"/>
      <c r="BM1245" s="40"/>
      <c r="BN1245" s="40"/>
      <c r="BO1245" s="40"/>
      <c r="BP1245" s="40"/>
      <c r="BQ1245" s="40"/>
      <c r="BR1245" s="40"/>
      <c r="BS1245" s="40"/>
      <c r="BT1245" s="40"/>
      <c r="BU1245" s="40"/>
      <c r="BV1245" s="40"/>
      <c r="BW1245" s="40"/>
      <c r="BX1245" s="40"/>
      <c r="BY1245" s="40"/>
      <c r="BZ1245" s="40"/>
      <c r="CA1245" s="40"/>
      <c r="CB1245" s="40"/>
      <c r="CC1245" s="40"/>
      <c r="CD1245" s="40"/>
      <c r="CE1245" s="40"/>
    </row>
    <row r="1246" spans="1:84" ht="11.25" customHeight="1">
      <c r="A1246" s="210" t="str">
        <f>AH1240</f>
        <v>C</v>
      </c>
      <c r="B1246" s="211"/>
      <c r="C1246" s="214"/>
      <c r="D1246" s="215"/>
      <c r="E1246" s="215"/>
      <c r="F1246" s="215"/>
      <c r="G1246" s="215"/>
      <c r="H1246" s="215"/>
      <c r="I1246" s="215"/>
      <c r="J1246" s="215"/>
      <c r="K1246" s="215"/>
      <c r="L1246" s="215"/>
      <c r="M1246" s="215"/>
      <c r="N1246" s="215"/>
      <c r="O1246" s="215"/>
      <c r="P1246" s="215"/>
      <c r="Q1246" s="215"/>
      <c r="R1246" s="215"/>
      <c r="S1246" s="215"/>
      <c r="T1246" s="215"/>
      <c r="U1246" s="215"/>
      <c r="V1246" s="215"/>
      <c r="W1246" s="215"/>
      <c r="X1246" s="215"/>
      <c r="Y1246" s="215"/>
      <c r="Z1246" s="215"/>
      <c r="AA1246" s="215"/>
      <c r="AB1246" s="215"/>
      <c r="AC1246" s="216"/>
      <c r="AD1246" s="220" t="str">
        <f>IF(AH1242&lt;&gt;"",IF(AH1242="W","L","W"),"")</f>
        <v/>
      </c>
      <c r="AE1246" s="221"/>
      <c r="AF1246" s="227" t="str">
        <f>IF(AH1244&lt;&gt;"",IF(AH1244="W","L","W"),"")</f>
        <v/>
      </c>
      <c r="AG1246" s="221"/>
      <c r="AH1246" s="228"/>
      <c r="AI1246" s="229"/>
      <c r="AJ1246" s="227" t="str">
        <f>IF($D1238="1P",IF(Z1261=Z1263,IF(X1261=X1263,IF(V1261&lt;&gt;"",IF(V1261&gt;V1263,"W","L"),""),IF(X1261&gt;X1263,"W","L")),IF(Z1261&gt;Z1263,"W","L")),IF(Z1253=Z1255,IF(X1253=X1255,IF(V1253&lt;&gt;"",IF(V1253&gt;V1255,"W","L"),""),IF(X1253&gt;X1255,"W","L")),IF(Z1253&gt;Z1255,"W","L")))</f>
        <v/>
      </c>
      <c r="AK1246" s="237"/>
      <c r="AL1246" s="239" t="str">
        <f>IF(OR(COUNTIF(AD1246:AJ1246,"W"),COUNTIF(AD1246:AJ1246,"L")),COUNTIF(AD1246:AJ1246,"W")*2+COUNTIF(AD1246:AJ1246,"L"),"")</f>
        <v/>
      </c>
      <c r="AM1246" s="240"/>
      <c r="AN1246" s="242" t="str">
        <f>IF(AL1246&lt;&gt;"",RANK(AL1246,AL1242:AL1248,0),"")</f>
        <v/>
      </c>
      <c r="AO1246" s="243"/>
      <c r="AQ1246" s="154" t="str">
        <f>CONCATENATE($A1240," ",$D1240,","," ",$F1238)</f>
        <v>Group: 20, Men's Singles</v>
      </c>
      <c r="AR1246" s="155"/>
      <c r="AS1246" s="155"/>
      <c r="AT1246" s="155"/>
      <c r="AU1246" s="155"/>
      <c r="AV1246" s="155"/>
      <c r="AW1246" s="155"/>
      <c r="AX1246" s="155"/>
      <c r="AY1246" s="155"/>
      <c r="AZ1246" s="155"/>
      <c r="BA1246" s="155"/>
      <c r="BB1246" s="155"/>
      <c r="BC1246" s="156"/>
      <c r="BD1246" s="163">
        <f>A1257</f>
        <v>2</v>
      </c>
      <c r="BE1246" s="164"/>
      <c r="BF1246" s="183" t="str">
        <f>C1257</f>
        <v>B</v>
      </c>
      <c r="BG1246" s="185" t="str">
        <f>IF(VLOOKUP($BF1246,$A1242:$C1248,3,FALSE)=0,"",CONCATENATE(VLOOKUP(VLOOKUP($BF1246,$A1242:$C1248,3,FALSE),Players!$C:$G,4,FALSE)," ",VLOOKUP($BF1246,$A1242:$C1248,3,FALSE)," ",IF(ISERROR(VLOOKUP(VLOOKUP($BF1246,$A1242:$C1248,3,FALSE),Players!$C:$G,5,FALSE)),"()",CONCATENATE("(",VLOOKUP(VLOOKUP($BF1246,$A1242:$C1248,3,FALSE),Players!$C:$G,5,FALSE),")"))))</f>
        <v/>
      </c>
      <c r="BH1246" s="186"/>
      <c r="BI1246" s="186"/>
      <c r="BJ1246" s="186"/>
      <c r="BK1246" s="186"/>
      <c r="BL1246" s="186"/>
      <c r="BM1246" s="186"/>
      <c r="BN1246" s="186"/>
      <c r="BO1246" s="186"/>
      <c r="BP1246" s="186"/>
      <c r="BQ1246" s="186"/>
      <c r="BR1246" s="186"/>
      <c r="BS1246" s="186"/>
      <c r="BT1246" s="186"/>
      <c r="BU1246" s="187"/>
      <c r="BV1246" s="170" t="str">
        <f>IF(D1257&lt;&gt;"",D1257,"")</f>
        <v/>
      </c>
      <c r="BW1246" s="171"/>
      <c r="BX1246" s="170" t="str">
        <f>IF(F1257&lt;&gt;"",F1257,"")</f>
        <v/>
      </c>
      <c r="BY1246" s="171"/>
      <c r="BZ1246" s="170" t="str">
        <f>IF(H1257&lt;&gt;"",H1257,"")</f>
        <v/>
      </c>
      <c r="CA1246" s="171"/>
      <c r="CB1246" s="170" t="str">
        <f>IF(J1257&lt;&gt;"",J1257,"")</f>
        <v/>
      </c>
      <c r="CC1246" s="171"/>
      <c r="CD1246" s="170" t="str">
        <f>IF(L1257&lt;&gt;"",L1257,"")</f>
        <v/>
      </c>
      <c r="CE1246" s="171"/>
      <c r="CF1246" s="174" t="str">
        <f>IF($CD1246=$CD1248,IF($CB1246=$CB1248,IF($BZ1246&lt;&gt;"",IF($BZ1246&gt;$BZ1248,"W","L"),""),IF($CB1246&gt;$CB1248,"W","L")),IF($CD1246&gt;$CD1248,"W","L"))</f>
        <v/>
      </c>
    </row>
    <row r="1247" spans="1:84" ht="11.25" customHeight="1">
      <c r="A1247" s="212"/>
      <c r="B1247" s="213"/>
      <c r="C1247" s="217"/>
      <c r="D1247" s="218"/>
      <c r="E1247" s="218"/>
      <c r="F1247" s="218"/>
      <c r="G1247" s="218"/>
      <c r="H1247" s="218"/>
      <c r="I1247" s="218"/>
      <c r="J1247" s="218"/>
      <c r="K1247" s="218"/>
      <c r="L1247" s="218"/>
      <c r="M1247" s="218"/>
      <c r="N1247" s="218"/>
      <c r="O1247" s="218"/>
      <c r="P1247" s="218"/>
      <c r="Q1247" s="218"/>
      <c r="R1247" s="218"/>
      <c r="S1247" s="218"/>
      <c r="T1247" s="218"/>
      <c r="U1247" s="218"/>
      <c r="V1247" s="218"/>
      <c r="W1247" s="218"/>
      <c r="X1247" s="218"/>
      <c r="Y1247" s="218"/>
      <c r="Z1247" s="218"/>
      <c r="AA1247" s="218"/>
      <c r="AB1247" s="218"/>
      <c r="AC1247" s="219"/>
      <c r="AD1247" s="232"/>
      <c r="AE1247" s="233"/>
      <c r="AF1247" s="234"/>
      <c r="AG1247" s="233"/>
      <c r="AH1247" s="235"/>
      <c r="AI1247" s="236"/>
      <c r="AJ1247" s="234"/>
      <c r="AK1247" s="238"/>
      <c r="AL1247" s="241"/>
      <c r="AM1247" s="240"/>
      <c r="AN1247" s="244"/>
      <c r="AO1247" s="245"/>
      <c r="AQ1247" s="157"/>
      <c r="AR1247" s="158"/>
      <c r="AS1247" s="158"/>
      <c r="AT1247" s="158"/>
      <c r="AU1247" s="158"/>
      <c r="AV1247" s="158"/>
      <c r="AW1247" s="158"/>
      <c r="AX1247" s="158"/>
      <c r="AY1247" s="158"/>
      <c r="AZ1247" s="158"/>
      <c r="BA1247" s="158"/>
      <c r="BB1247" s="158"/>
      <c r="BC1247" s="159"/>
      <c r="BD1247" s="165"/>
      <c r="BE1247" s="166"/>
      <c r="BF1247" s="184"/>
      <c r="BG1247" s="188"/>
      <c r="BH1247" s="189"/>
      <c r="BI1247" s="189"/>
      <c r="BJ1247" s="189"/>
      <c r="BK1247" s="189"/>
      <c r="BL1247" s="189"/>
      <c r="BM1247" s="189"/>
      <c r="BN1247" s="189"/>
      <c r="BO1247" s="189"/>
      <c r="BP1247" s="189"/>
      <c r="BQ1247" s="189"/>
      <c r="BR1247" s="189"/>
      <c r="BS1247" s="189"/>
      <c r="BT1247" s="189"/>
      <c r="BU1247" s="190"/>
      <c r="BV1247" s="172"/>
      <c r="BW1247" s="173"/>
      <c r="BX1247" s="172"/>
      <c r="BY1247" s="173"/>
      <c r="BZ1247" s="172"/>
      <c r="CA1247" s="173"/>
      <c r="CB1247" s="172"/>
      <c r="CC1247" s="173"/>
      <c r="CD1247" s="172"/>
      <c r="CE1247" s="173"/>
      <c r="CF1247" s="174"/>
    </row>
    <row r="1248" spans="1:84" ht="11.25" customHeight="1">
      <c r="A1248" s="210" t="str">
        <f>AJ1240</f>
        <v>D</v>
      </c>
      <c r="B1248" s="211"/>
      <c r="C1248" s="214"/>
      <c r="D1248" s="215"/>
      <c r="E1248" s="215"/>
      <c r="F1248" s="215"/>
      <c r="G1248" s="215"/>
      <c r="H1248" s="215"/>
      <c r="I1248" s="215"/>
      <c r="J1248" s="215"/>
      <c r="K1248" s="215"/>
      <c r="L1248" s="215"/>
      <c r="M1248" s="215"/>
      <c r="N1248" s="215"/>
      <c r="O1248" s="215"/>
      <c r="P1248" s="215"/>
      <c r="Q1248" s="215"/>
      <c r="R1248" s="215"/>
      <c r="S1248" s="215"/>
      <c r="T1248" s="215"/>
      <c r="U1248" s="215"/>
      <c r="V1248" s="215"/>
      <c r="W1248" s="215"/>
      <c r="X1248" s="215"/>
      <c r="Y1248" s="215"/>
      <c r="Z1248" s="215"/>
      <c r="AA1248" s="215"/>
      <c r="AB1248" s="215"/>
      <c r="AC1248" s="216"/>
      <c r="AD1248" s="220" t="str">
        <f>IF(AJ1242&lt;&gt;"",IF(AJ1242="W","L","W"),"")</f>
        <v/>
      </c>
      <c r="AE1248" s="221"/>
      <c r="AF1248" s="224" t="str">
        <f>IF(AJ1244&lt;&gt;"",IF(AJ1244="W","L","W"),"")</f>
        <v/>
      </c>
      <c r="AG1248" s="225"/>
      <c r="AH1248" s="227" t="str">
        <f>IF(AJ1246&lt;&gt;"",IF(AJ1246="W","L","W"),"")</f>
        <v/>
      </c>
      <c r="AI1248" s="221"/>
      <c r="AJ1248" s="228"/>
      <c r="AK1248" s="229"/>
      <c r="AL1248" s="239" t="str">
        <f>IF(OR(COUNTIF(AD1248:AJ1248,"W"),COUNTIF(AD1248:AJ1248,"L")),COUNTIF(AD1248:AJ1248,"W")*2+COUNTIF(AD1248:AJ1248,"L"),"")</f>
        <v/>
      </c>
      <c r="AM1248" s="240"/>
      <c r="AN1248" s="242" t="str">
        <f>IF(AL1248&lt;&gt;"",RANK(AL1248,AL1242:AL1248,0),"")</f>
        <v/>
      </c>
      <c r="AO1248" s="243"/>
      <c r="AQ1248" s="157"/>
      <c r="AR1248" s="158"/>
      <c r="AS1248" s="158"/>
      <c r="AT1248" s="158"/>
      <c r="AU1248" s="158"/>
      <c r="AV1248" s="158"/>
      <c r="AW1248" s="158"/>
      <c r="AX1248" s="158"/>
      <c r="AY1248" s="158"/>
      <c r="AZ1248" s="158"/>
      <c r="BA1248" s="158"/>
      <c r="BB1248" s="158"/>
      <c r="BC1248" s="159"/>
      <c r="BD1248" s="165"/>
      <c r="BE1248" s="166"/>
      <c r="BF1248" s="175" t="str">
        <f>C1259</f>
        <v>D</v>
      </c>
      <c r="BG1248" s="177" t="str">
        <f>IF(VLOOKUP($BF1248,$A1242:$C1248,3,FALSE)=0,"",CONCATENATE(VLOOKUP(VLOOKUP($BF1248,$A1242:$C1248,3,FALSE),Players!$C:$G,4,FALSE)," ",VLOOKUP($BF1248,$A1242:$C1248,3,FALSE)," ",IF(ISERROR(VLOOKUP(VLOOKUP($BF1248,$A1242:$C1248,3,FALSE),Players!$C:$G,5,FALSE)),"()",CONCATENATE("(",VLOOKUP(VLOOKUP($BF1248,$A1242:$C1248,3,FALSE),Players!$C:$G,5,FALSE),")"))))</f>
        <v/>
      </c>
      <c r="BH1248" s="178"/>
      <c r="BI1248" s="178"/>
      <c r="BJ1248" s="178"/>
      <c r="BK1248" s="178"/>
      <c r="BL1248" s="178"/>
      <c r="BM1248" s="178"/>
      <c r="BN1248" s="178"/>
      <c r="BO1248" s="178"/>
      <c r="BP1248" s="178"/>
      <c r="BQ1248" s="178"/>
      <c r="BR1248" s="178"/>
      <c r="BS1248" s="178"/>
      <c r="BT1248" s="178"/>
      <c r="BU1248" s="179"/>
      <c r="BV1248" s="150" t="str">
        <f>IF(D1259&lt;&gt;"",D1259,"")</f>
        <v/>
      </c>
      <c r="BW1248" s="151"/>
      <c r="BX1248" s="150" t="str">
        <f>IF(F1259&lt;&gt;"",F1259,"")</f>
        <v/>
      </c>
      <c r="BY1248" s="151"/>
      <c r="BZ1248" s="150" t="str">
        <f>IF(H1259&lt;&gt;"",H1259,"")</f>
        <v/>
      </c>
      <c r="CA1248" s="151"/>
      <c r="CB1248" s="150" t="str">
        <f>IF(J1259&lt;&gt;"",J1259,"")</f>
        <v/>
      </c>
      <c r="CC1248" s="151"/>
      <c r="CD1248" s="150" t="str">
        <f>IF(L1259&lt;&gt;"",L1259,"")</f>
        <v/>
      </c>
      <c r="CE1248" s="151"/>
      <c r="CF1248" s="174" t="str">
        <f>IF($CF1246&lt;&gt;"",IF(CF1246="W","L","W"),"")</f>
        <v/>
      </c>
    </row>
    <row r="1249" spans="1:84" ht="11.25" customHeight="1" thickBot="1">
      <c r="A1249" s="212"/>
      <c r="B1249" s="213"/>
      <c r="C1249" s="217"/>
      <c r="D1249" s="218"/>
      <c r="E1249" s="218"/>
      <c r="F1249" s="218"/>
      <c r="G1249" s="218"/>
      <c r="H1249" s="218"/>
      <c r="I1249" s="218"/>
      <c r="J1249" s="218"/>
      <c r="K1249" s="218"/>
      <c r="L1249" s="218"/>
      <c r="M1249" s="218"/>
      <c r="N1249" s="218"/>
      <c r="O1249" s="218"/>
      <c r="P1249" s="218"/>
      <c r="Q1249" s="218"/>
      <c r="R1249" s="218"/>
      <c r="S1249" s="218"/>
      <c r="T1249" s="218"/>
      <c r="U1249" s="218"/>
      <c r="V1249" s="218"/>
      <c r="W1249" s="218"/>
      <c r="X1249" s="218"/>
      <c r="Y1249" s="218"/>
      <c r="Z1249" s="218"/>
      <c r="AA1249" s="218"/>
      <c r="AB1249" s="218"/>
      <c r="AC1249" s="219"/>
      <c r="AD1249" s="222"/>
      <c r="AE1249" s="223"/>
      <c r="AF1249" s="226"/>
      <c r="AG1249" s="223"/>
      <c r="AH1249" s="226"/>
      <c r="AI1249" s="223"/>
      <c r="AJ1249" s="230"/>
      <c r="AK1249" s="231"/>
      <c r="AL1249" s="246"/>
      <c r="AM1249" s="247"/>
      <c r="AN1249" s="248"/>
      <c r="AO1249" s="249"/>
      <c r="AQ1249" s="160"/>
      <c r="AR1249" s="161"/>
      <c r="AS1249" s="161"/>
      <c r="AT1249" s="161"/>
      <c r="AU1249" s="161"/>
      <c r="AV1249" s="161"/>
      <c r="AW1249" s="161"/>
      <c r="AX1249" s="161"/>
      <c r="AY1249" s="161"/>
      <c r="AZ1249" s="161"/>
      <c r="BA1249" s="161"/>
      <c r="BB1249" s="161"/>
      <c r="BC1249" s="162"/>
      <c r="BD1249" s="167"/>
      <c r="BE1249" s="168"/>
      <c r="BF1249" s="176"/>
      <c r="BG1249" s="180"/>
      <c r="BH1249" s="181"/>
      <c r="BI1249" s="181"/>
      <c r="BJ1249" s="181"/>
      <c r="BK1249" s="181"/>
      <c r="BL1249" s="181"/>
      <c r="BM1249" s="181"/>
      <c r="BN1249" s="181"/>
      <c r="BO1249" s="181"/>
      <c r="BP1249" s="181"/>
      <c r="BQ1249" s="181"/>
      <c r="BR1249" s="181"/>
      <c r="BS1249" s="181"/>
      <c r="BT1249" s="181"/>
      <c r="BU1249" s="182"/>
      <c r="BV1249" s="152"/>
      <c r="BW1249" s="153"/>
      <c r="BX1249" s="152"/>
      <c r="BY1249" s="153"/>
      <c r="BZ1249" s="152"/>
      <c r="CA1249" s="153"/>
      <c r="CB1249" s="152"/>
      <c r="CC1249" s="153"/>
      <c r="CD1249" s="152"/>
      <c r="CE1249" s="153"/>
      <c r="CF1249" s="174"/>
    </row>
    <row r="1250" spans="1:84" ht="11.25" customHeight="1">
      <c r="A1250" s="42"/>
      <c r="R1250" s="42"/>
      <c r="S1250" s="42"/>
      <c r="W1250" s="42"/>
      <c r="X1250" s="43"/>
      <c r="Y1250" s="43"/>
      <c r="Z1250" s="43"/>
      <c r="AA1250" s="43"/>
      <c r="AB1250" s="3"/>
      <c r="AQ1250" s="126"/>
      <c r="AR1250" s="126"/>
      <c r="AS1250" s="126"/>
      <c r="AT1250" s="126"/>
      <c r="AU1250" s="126"/>
      <c r="AV1250" s="126"/>
      <c r="AW1250" s="126"/>
      <c r="AX1250" s="126"/>
      <c r="AY1250" s="126"/>
      <c r="AZ1250" s="126"/>
      <c r="BA1250" s="126"/>
      <c r="BB1250" s="126"/>
      <c r="BC1250" s="126"/>
      <c r="BV1250" s="169" t="str">
        <f>IF(CF1246&lt;&gt;"",IF(AND(AND(BV1246&gt;-1,BV1248&gt;-1),OR(BV1246&gt;10,BV1248&gt;10),ABS(BV1246-BV1248)&gt;1,IF(OR(BV1246&gt;11,BV1248&gt;11),ABS(BV1246-BV1248)=2,TRUE),BV1246=INT(BV1246),BV1248=INT(BV1248)),"","Error"),"")</f>
        <v/>
      </c>
      <c r="BW1250" s="169"/>
      <c r="BX1250" s="169" t="str">
        <f>IF(CF1246&lt;&gt;"",IF(AND(AND(BX1246&gt;-1,BX1248&gt;-1),OR(BX1246&gt;10,BX1248&gt;10),ABS(BX1246-BX1248)&gt;1,IF(OR(BX1246&gt;11,BX1248&gt;11),ABS(BX1246-BX1248)=2,TRUE),BX1246=INT(BX1246),BX1248=INT(BX1248)),"","Error"),"")</f>
        <v/>
      </c>
      <c r="BY1250" s="169"/>
      <c r="BZ1250" s="169" t="str">
        <f>IF(CF1246&lt;&gt;"",IF(AND(AND(BZ1246&gt;-1,BZ1248&gt;-1),OR(BZ1246&gt;10,BZ1248&gt;10),ABS(BZ1246-BZ1248)&gt;1,IF(OR(BZ1246&gt;11,BZ1248&gt;11),ABS(BZ1246-BZ1248)=2,TRUE),BZ1246=INT(BZ1246),BZ1248=INT(BZ1248)),"","Error"),"")</f>
        <v/>
      </c>
      <c r="CA1250" s="169"/>
      <c r="CB1250" s="169" t="str">
        <f>IF(AND(CF1246&lt;&gt;"",CB1246&lt;&gt;""),IF(AND(AND(CB1246&gt;-1,CB1248&gt;-1),OR(CB1246&gt;10,CB1248&gt;10),ABS(CB1246-CB1248)&gt;1,IF(OR(CB1246&gt;11,CB1248&gt;11),ABS(CB1246-CB1248)=2,TRUE),CB1246=INT(CB1246),CB1248=INT(CB1248)),"","Error"),"")</f>
        <v/>
      </c>
      <c r="CC1250" s="169"/>
      <c r="CD1250" s="169" t="str">
        <f>IF(AND(CF1246&lt;&gt;"",CD1246&lt;&gt;""),IF(AND(AND(CD1246&gt;-1,CD1248&gt;-1),OR(CD1246&gt;10,CD1248&gt;10),ABS(CD1246-CD1248)&gt;1,IF(OR(CD1246&gt;11,CD1248&gt;11),ABS(CD1246-CD1248)=2,TRUE),CD1246=INT(CD1246),CD1248=INT(CD1248)),"","Error"),"")</f>
        <v/>
      </c>
      <c r="CE1250" s="169"/>
    </row>
    <row r="1251" spans="1:84" ht="11.25" customHeight="1">
      <c r="AQ1251" s="126"/>
      <c r="AR1251" s="126"/>
      <c r="AS1251" s="126"/>
      <c r="AT1251" s="126"/>
      <c r="AU1251" s="126"/>
      <c r="AV1251" s="126"/>
      <c r="AW1251" s="126"/>
      <c r="AX1251" s="126"/>
      <c r="AY1251" s="126"/>
      <c r="AZ1251" s="126"/>
      <c r="BA1251" s="126"/>
      <c r="BB1251" s="126"/>
      <c r="BC1251" s="126"/>
    </row>
    <row r="1252" spans="1:84" ht="11.25" customHeight="1" thickBot="1">
      <c r="AB1252" s="3"/>
      <c r="AQ1252" s="127"/>
      <c r="AR1252" s="127"/>
      <c r="AS1252" s="127"/>
      <c r="AT1252" s="127"/>
      <c r="AU1252" s="127"/>
      <c r="AV1252" s="127"/>
      <c r="AW1252" s="127"/>
      <c r="AX1252" s="127"/>
      <c r="AY1252" s="127"/>
      <c r="AZ1252" s="127"/>
      <c r="BA1252" s="127"/>
      <c r="BB1252" s="127"/>
      <c r="BC1252" s="127"/>
      <c r="BD1252" s="40"/>
      <c r="BE1252" s="40"/>
      <c r="BF1252" s="40"/>
      <c r="BG1252" s="40"/>
      <c r="BH1252" s="40"/>
      <c r="BI1252" s="40"/>
      <c r="BJ1252" s="40"/>
      <c r="BK1252" s="40"/>
      <c r="BL1252" s="40"/>
      <c r="BM1252" s="40"/>
      <c r="BN1252" s="40"/>
      <c r="BO1252" s="40"/>
      <c r="BP1252" s="40"/>
      <c r="BQ1252" s="40"/>
      <c r="BR1252" s="40"/>
      <c r="BS1252" s="40"/>
      <c r="BT1252" s="40"/>
      <c r="BU1252" s="40"/>
      <c r="BV1252" s="40"/>
      <c r="BW1252" s="40"/>
      <c r="BX1252" s="40"/>
      <c r="BY1252" s="40"/>
      <c r="BZ1252" s="40"/>
      <c r="CA1252" s="40"/>
      <c r="CB1252" s="40"/>
      <c r="CC1252" s="40"/>
      <c r="CD1252" s="40"/>
      <c r="CE1252" s="40"/>
    </row>
    <row r="1253" spans="1:84" ht="11.25" customHeight="1">
      <c r="A1253" s="170">
        <v>1</v>
      </c>
      <c r="B1253" s="191"/>
      <c r="C1253" s="183" t="str">
        <f>IF($D1238="1P","A","A")</f>
        <v>A</v>
      </c>
      <c r="D1253" s="197"/>
      <c r="E1253" s="198"/>
      <c r="F1253" s="197"/>
      <c r="G1253" s="198"/>
      <c r="H1253" s="197"/>
      <c r="I1253" s="198"/>
      <c r="J1253" s="197"/>
      <c r="K1253" s="198"/>
      <c r="L1253" s="197"/>
      <c r="M1253" s="208"/>
      <c r="N1253" s="69" t="str">
        <f>IF(CF1236&lt;&gt;"",IF(CF1236="W",IF(SUM(IF(D1253&gt;D1255,1,0),IF(F1253&gt;F1255,1,0),IF(H1253&gt;H1255,1,0),IF(J1253&gt;J1255,1,0),IF(L1253&gt;L1255,1,0))&lt;&gt;3,"E",""),""),"")</f>
        <v/>
      </c>
      <c r="O1253" s="170">
        <v>4</v>
      </c>
      <c r="P1253" s="191"/>
      <c r="Q1253" s="183" t="str">
        <f>IF($D1238="1P","B","C")</f>
        <v>C</v>
      </c>
      <c r="R1253" s="197"/>
      <c r="S1253" s="198"/>
      <c r="T1253" s="197"/>
      <c r="U1253" s="198"/>
      <c r="V1253" s="197"/>
      <c r="W1253" s="198"/>
      <c r="X1253" s="197"/>
      <c r="Y1253" s="198"/>
      <c r="Z1253" s="197"/>
      <c r="AA1253" s="208"/>
      <c r="AB1253" s="69" t="str">
        <f>IF(CF1266&lt;&gt;"",IF(CF1266="W",IF(SUM(IF(R1253&gt;R1255,1,0),IF(T1253&gt;T1255,1,0),IF(V1253&gt;V1255,1,0),IF(X1253&gt;X1255,1,0),IF(Z1253&gt;Z1255,1,0))&lt;&gt;3,"E",""),""),"")</f>
        <v/>
      </c>
      <c r="AQ1253" s="128"/>
      <c r="AR1253" s="128"/>
      <c r="AS1253" s="128"/>
      <c r="AT1253" s="128"/>
      <c r="AU1253" s="128"/>
      <c r="AV1253" s="128"/>
      <c r="AW1253" s="128"/>
      <c r="AX1253" s="128"/>
      <c r="AY1253" s="128"/>
      <c r="AZ1253" s="128"/>
      <c r="BA1253" s="128"/>
      <c r="BB1253" s="128"/>
      <c r="BC1253" s="128"/>
      <c r="BD1253" s="41"/>
      <c r="BE1253" s="41"/>
      <c r="BF1253" s="41"/>
      <c r="BG1253" s="41"/>
      <c r="BH1253" s="41"/>
      <c r="BI1253" s="41"/>
      <c r="BJ1253" s="41"/>
      <c r="BK1253" s="41"/>
      <c r="BL1253" s="41"/>
      <c r="BM1253" s="41"/>
      <c r="BN1253" s="41"/>
      <c r="BO1253" s="41"/>
      <c r="BP1253" s="41"/>
      <c r="BQ1253" s="41"/>
      <c r="BR1253" s="41"/>
      <c r="BS1253" s="41"/>
      <c r="BT1253" s="41"/>
      <c r="BU1253" s="41"/>
      <c r="BV1253" s="41"/>
      <c r="BW1253" s="41"/>
      <c r="BX1253" s="41"/>
      <c r="BY1253" s="41"/>
      <c r="BZ1253" s="41"/>
      <c r="CA1253" s="41"/>
      <c r="CB1253" s="41"/>
      <c r="CC1253" s="41"/>
      <c r="CD1253" s="41"/>
      <c r="CE1253" s="41"/>
    </row>
    <row r="1254" spans="1:84" ht="11.25" customHeight="1">
      <c r="A1254" s="192"/>
      <c r="B1254" s="193"/>
      <c r="C1254" s="196"/>
      <c r="D1254" s="199"/>
      <c r="E1254" s="200"/>
      <c r="F1254" s="199"/>
      <c r="G1254" s="200"/>
      <c r="H1254" s="199"/>
      <c r="I1254" s="200"/>
      <c r="J1254" s="199"/>
      <c r="K1254" s="200"/>
      <c r="L1254" s="199"/>
      <c r="M1254" s="209"/>
      <c r="N1254" s="69" t="str">
        <f>IF(CF1236&lt;&gt;"",IF(ISERROR(AND(BV1240="",BX1240="",BZ1240="",CB1240="",CD1240="")),"E",IF(AND(BV1240="",BX1240="",BZ1240="",CB1240="",CD1240=""),"","E")),"")</f>
        <v/>
      </c>
      <c r="O1254" s="192"/>
      <c r="P1254" s="193"/>
      <c r="Q1254" s="196"/>
      <c r="R1254" s="199"/>
      <c r="S1254" s="200"/>
      <c r="T1254" s="199"/>
      <c r="U1254" s="200"/>
      <c r="V1254" s="199"/>
      <c r="W1254" s="200"/>
      <c r="X1254" s="199"/>
      <c r="Y1254" s="200"/>
      <c r="Z1254" s="199"/>
      <c r="AA1254" s="209"/>
      <c r="AB1254" s="69" t="str">
        <f>IF(CF1266&lt;&gt;"",IF(ISERROR(AND(BV1270="",BX1270="",BZ1270="",CB1270="",CD1270="")),"E",IF(AND(BV1270="",BX1270="",BZ1270="",CB1270="",CD1270=""),"","E")),"")</f>
        <v/>
      </c>
      <c r="AQ1254" s="126"/>
      <c r="AR1254" s="126"/>
      <c r="AS1254" s="126"/>
      <c r="AT1254" s="126"/>
      <c r="AU1254" s="126"/>
      <c r="AV1254" s="126"/>
      <c r="AW1254" s="126"/>
      <c r="AX1254" s="126"/>
      <c r="AY1254" s="126"/>
      <c r="AZ1254" s="126"/>
      <c r="BA1254" s="126"/>
      <c r="BB1254" s="126"/>
      <c r="BC1254" s="126"/>
    </row>
    <row r="1255" spans="1:84" ht="11.25" customHeight="1" thickBot="1">
      <c r="A1255" s="192"/>
      <c r="B1255" s="193"/>
      <c r="C1255" s="175" t="str">
        <f>IF($D1238="1P","D","C")</f>
        <v>C</v>
      </c>
      <c r="D1255" s="201"/>
      <c r="E1255" s="202"/>
      <c r="F1255" s="201"/>
      <c r="G1255" s="202"/>
      <c r="H1255" s="201"/>
      <c r="I1255" s="202"/>
      <c r="J1255" s="201"/>
      <c r="K1255" s="202"/>
      <c r="L1255" s="201"/>
      <c r="M1255" s="205"/>
      <c r="N1255" s="69" t="str">
        <f>IF(CF1236&lt;&gt;"",IF(ISERROR(AND(BV1240="",BX1240="",BZ1240="",CB1240="",CD1240="")),"E",IF(AND(BV1240="",BX1240="",BZ1240="",CB1240="",CD1240=""),"","E")),"")</f>
        <v/>
      </c>
      <c r="O1255" s="192"/>
      <c r="P1255" s="193"/>
      <c r="Q1255" s="175" t="str">
        <f>IF($D1238="1P","D","D")</f>
        <v>D</v>
      </c>
      <c r="R1255" s="201"/>
      <c r="S1255" s="202"/>
      <c r="T1255" s="201"/>
      <c r="U1255" s="202"/>
      <c r="V1255" s="201"/>
      <c r="W1255" s="202"/>
      <c r="X1255" s="201"/>
      <c r="Y1255" s="202"/>
      <c r="Z1255" s="201"/>
      <c r="AA1255" s="205"/>
      <c r="AB1255" s="69" t="str">
        <f>IF(CF1266&lt;&gt;"",IF(ISERROR(AND(BV1270="",BX1270="",BZ1270="",CB1270="",CD1270="")),"E",IF(AND(BV1270="",BX1270="",BZ1270="",CB1270="",CD1270=""),"","E")),"")</f>
        <v/>
      </c>
      <c r="AP1255" s="2"/>
      <c r="AQ1255" s="127"/>
      <c r="AR1255" s="127"/>
      <c r="AS1255" s="127"/>
      <c r="AT1255" s="127"/>
      <c r="AU1255" s="127"/>
      <c r="AV1255" s="127"/>
      <c r="AW1255" s="127"/>
      <c r="AX1255" s="127"/>
      <c r="AY1255" s="127"/>
      <c r="AZ1255" s="127"/>
      <c r="BA1255" s="127"/>
      <c r="BB1255" s="127"/>
      <c r="BC1255" s="127"/>
      <c r="BD1255" s="40"/>
      <c r="BE1255" s="40"/>
      <c r="BF1255" s="40"/>
      <c r="BG1255" s="40"/>
      <c r="BH1255" s="40"/>
      <c r="BI1255" s="40"/>
      <c r="BJ1255" s="40"/>
      <c r="BK1255" s="40"/>
      <c r="BL1255" s="40"/>
      <c r="BM1255" s="40"/>
      <c r="BN1255" s="40"/>
      <c r="BO1255" s="40"/>
      <c r="BP1255" s="40"/>
      <c r="BQ1255" s="40"/>
      <c r="BR1255" s="40"/>
      <c r="BS1255" s="40"/>
      <c r="BT1255" s="40"/>
      <c r="BU1255" s="40"/>
      <c r="BV1255" s="40"/>
      <c r="BW1255" s="40"/>
      <c r="BX1255" s="40"/>
      <c r="BY1255" s="40"/>
      <c r="BZ1255" s="40"/>
      <c r="CA1255" s="40"/>
      <c r="CB1255" s="40"/>
      <c r="CC1255" s="40"/>
      <c r="CD1255" s="40"/>
      <c r="CE1255" s="40"/>
    </row>
    <row r="1256" spans="1:84" ht="11.25" customHeight="1" thickBot="1">
      <c r="A1256" s="194"/>
      <c r="B1256" s="195"/>
      <c r="C1256" s="207"/>
      <c r="D1256" s="203"/>
      <c r="E1256" s="204"/>
      <c r="F1256" s="203"/>
      <c r="G1256" s="204"/>
      <c r="H1256" s="203"/>
      <c r="I1256" s="204"/>
      <c r="J1256" s="203"/>
      <c r="K1256" s="204"/>
      <c r="L1256" s="203"/>
      <c r="M1256" s="206"/>
      <c r="N1256" s="69" t="str">
        <f>IF(CF1238&lt;&gt;"",IF(CF1238="W",IF(SUM(IF(D1255&gt;D1253,1,0),IF(F1255&gt;F1253,1,0),IF(H1255&gt;H1253,1,0),IF(J1255&gt;J1253,1,0),IF(L1255&gt;L1253,1,0))&lt;&gt;3,"E",""),""),"")</f>
        <v/>
      </c>
      <c r="O1256" s="194"/>
      <c r="P1256" s="195"/>
      <c r="Q1256" s="207"/>
      <c r="R1256" s="203"/>
      <c r="S1256" s="204"/>
      <c r="T1256" s="203"/>
      <c r="U1256" s="204"/>
      <c r="V1256" s="203"/>
      <c r="W1256" s="204"/>
      <c r="X1256" s="203"/>
      <c r="Y1256" s="204"/>
      <c r="Z1256" s="203"/>
      <c r="AA1256" s="206"/>
      <c r="AB1256" s="69" t="str">
        <f>IF(CF1268&lt;&gt;"",IF(CF1268="W",IF(SUM(IF(R1255&gt;R1253,1,0),IF(T1255&gt;T1253,1,0),IF(V1255&gt;V1253,1,0),IF(X1255&gt;X1253,1,0),IF(Z1255&gt;Z1253,1,0))&lt;&gt;3,"E",""),""),"")</f>
        <v/>
      </c>
      <c r="AC1256" s="2"/>
      <c r="AD1256" s="2"/>
      <c r="AE1256" s="2"/>
      <c r="AF1256" s="2"/>
      <c r="AG1256" s="2"/>
      <c r="AH1256" s="2"/>
      <c r="AI1256" s="2"/>
      <c r="AJ1256" s="2"/>
      <c r="AK1256" s="2"/>
      <c r="AL1256" s="2"/>
      <c r="AM1256" s="2"/>
      <c r="AN1256" s="2"/>
      <c r="AO1256" s="2"/>
      <c r="AP1256" s="2"/>
      <c r="AQ1256" s="154" t="str">
        <f>CONCATENATE($A1240," ",$D1240,","," ",$F1238)</f>
        <v>Group: 20, Men's Singles</v>
      </c>
      <c r="AR1256" s="155"/>
      <c r="AS1256" s="155"/>
      <c r="AT1256" s="155"/>
      <c r="AU1256" s="155"/>
      <c r="AV1256" s="155"/>
      <c r="AW1256" s="155"/>
      <c r="AX1256" s="155"/>
      <c r="AY1256" s="155"/>
      <c r="AZ1256" s="155"/>
      <c r="BA1256" s="155"/>
      <c r="BB1256" s="155"/>
      <c r="BC1256" s="156"/>
      <c r="BD1256" s="163">
        <f>A1261</f>
        <v>3</v>
      </c>
      <c r="BE1256" s="164"/>
      <c r="BF1256" s="183" t="str">
        <f>C1261</f>
        <v>A</v>
      </c>
      <c r="BG1256" s="185" t="str">
        <f>IF(VLOOKUP($BF1256,$A1242:$C1248,3,FALSE)=0,"",CONCATENATE(VLOOKUP(VLOOKUP($BF1256,$A1242:$C1248,3,FALSE),Players!$C:$G,4,FALSE)," ",VLOOKUP($BF1256,$A1242:$C1248,3,FALSE)," ",IF(ISERROR(VLOOKUP(VLOOKUP($BF1256,$A1242:$C1248,3,FALSE),Players!$C:$G,5,FALSE)),"()",CONCATENATE("(",VLOOKUP(VLOOKUP($BF1256,$A1242:$C1248,3,FALSE),Players!$C:$G,5,FALSE),")"))))</f>
        <v/>
      </c>
      <c r="BH1256" s="186"/>
      <c r="BI1256" s="186"/>
      <c r="BJ1256" s="186"/>
      <c r="BK1256" s="186"/>
      <c r="BL1256" s="186"/>
      <c r="BM1256" s="186"/>
      <c r="BN1256" s="186"/>
      <c r="BO1256" s="186"/>
      <c r="BP1256" s="186"/>
      <c r="BQ1256" s="186"/>
      <c r="BR1256" s="186"/>
      <c r="BS1256" s="186"/>
      <c r="BT1256" s="186"/>
      <c r="BU1256" s="187"/>
      <c r="BV1256" s="170" t="str">
        <f>IF(D1261&lt;&gt;"",D1261,"")</f>
        <v/>
      </c>
      <c r="BW1256" s="171"/>
      <c r="BX1256" s="170" t="str">
        <f>IF(F1261&lt;&gt;"",F1261,"")</f>
        <v/>
      </c>
      <c r="BY1256" s="171"/>
      <c r="BZ1256" s="170" t="str">
        <f>IF(H1261&lt;&gt;"",H1261,"")</f>
        <v/>
      </c>
      <c r="CA1256" s="171"/>
      <c r="CB1256" s="170" t="str">
        <f>IF(J1261&lt;&gt;"",J1261,"")</f>
        <v/>
      </c>
      <c r="CC1256" s="171"/>
      <c r="CD1256" s="170" t="str">
        <f>IF(L1261&lt;&gt;"",L1261,"")</f>
        <v/>
      </c>
      <c r="CE1256" s="171"/>
      <c r="CF1256" s="174" t="str">
        <f>IF($CD1256=$CD1258,IF($CB1256=$CB1258,IF($BZ1256&lt;&gt;"",IF($BZ1256&gt;$BZ1258,"W","L"),""),IF($CB1256&gt;$CB1258,"W","L")),IF($CD1256&gt;$CD1258,"W","L"))</f>
        <v/>
      </c>
    </row>
    <row r="1257" spans="1:84" ht="11.25" customHeight="1">
      <c r="A1257" s="170">
        <v>2</v>
      </c>
      <c r="B1257" s="191"/>
      <c r="C1257" s="183" t="str">
        <f>IF($D1238="1P","B","B")</f>
        <v>B</v>
      </c>
      <c r="D1257" s="197"/>
      <c r="E1257" s="198"/>
      <c r="F1257" s="197"/>
      <c r="G1257" s="198"/>
      <c r="H1257" s="197"/>
      <c r="I1257" s="198"/>
      <c r="J1257" s="197"/>
      <c r="K1257" s="198"/>
      <c r="L1257" s="197"/>
      <c r="M1257" s="208"/>
      <c r="N1257" s="69" t="str">
        <f>IF(CF1246&lt;&gt;"",IF(CF1246="W",IF(SUM(IF(D1257&gt;D1259,1,0),IF(F1257&gt;F1259,1,0),IF(H1257&gt;H1259,1,0),IF(J1257&gt;J1259,1,0),IF(L1257&gt;L1259,1,0))&lt;&gt;3,"E",""),""),"")</f>
        <v/>
      </c>
      <c r="O1257" s="170">
        <v>5</v>
      </c>
      <c r="P1257" s="191"/>
      <c r="Q1257" s="183" t="str">
        <f>IF($D1238="1P","A","A")</f>
        <v>A</v>
      </c>
      <c r="R1257" s="197"/>
      <c r="S1257" s="198"/>
      <c r="T1257" s="197"/>
      <c r="U1257" s="198"/>
      <c r="V1257" s="197"/>
      <c r="W1257" s="198"/>
      <c r="X1257" s="197"/>
      <c r="Y1257" s="198"/>
      <c r="Z1257" s="197"/>
      <c r="AA1257" s="208"/>
      <c r="AB1257" s="69" t="str">
        <f>IF(CF1276&lt;&gt;"",IF(CF1276="W",IF(SUM(IF(R1257&gt;R1259,1,0),IF(T1257&gt;T1259,1,0),IF(V1257&gt;V1259,1,0),IF(X1257&gt;X1259,1,0),IF(Z1257&gt;Z1259,1,0))&lt;&gt;3,"E",""),""),"")</f>
        <v/>
      </c>
      <c r="AP1257" s="3"/>
      <c r="AQ1257" s="157"/>
      <c r="AR1257" s="158"/>
      <c r="AS1257" s="158"/>
      <c r="AT1257" s="158"/>
      <c r="AU1257" s="158"/>
      <c r="AV1257" s="158"/>
      <c r="AW1257" s="158"/>
      <c r="AX1257" s="158"/>
      <c r="AY1257" s="158"/>
      <c r="AZ1257" s="158"/>
      <c r="BA1257" s="158"/>
      <c r="BB1257" s="158"/>
      <c r="BC1257" s="159"/>
      <c r="BD1257" s="165"/>
      <c r="BE1257" s="166"/>
      <c r="BF1257" s="184"/>
      <c r="BG1257" s="188"/>
      <c r="BH1257" s="189"/>
      <c r="BI1257" s="189"/>
      <c r="BJ1257" s="189"/>
      <c r="BK1257" s="189"/>
      <c r="BL1257" s="189"/>
      <c r="BM1257" s="189"/>
      <c r="BN1257" s="189"/>
      <c r="BO1257" s="189"/>
      <c r="BP1257" s="189"/>
      <c r="BQ1257" s="189"/>
      <c r="BR1257" s="189"/>
      <c r="BS1257" s="189"/>
      <c r="BT1257" s="189"/>
      <c r="BU1257" s="190"/>
      <c r="BV1257" s="172"/>
      <c r="BW1257" s="173"/>
      <c r="BX1257" s="172"/>
      <c r="BY1257" s="173"/>
      <c r="BZ1257" s="172"/>
      <c r="CA1257" s="173"/>
      <c r="CB1257" s="172"/>
      <c r="CC1257" s="173"/>
      <c r="CD1257" s="172"/>
      <c r="CE1257" s="173"/>
      <c r="CF1257" s="174"/>
    </row>
    <row r="1258" spans="1:84" ht="11.25" customHeight="1">
      <c r="A1258" s="192"/>
      <c r="B1258" s="193"/>
      <c r="C1258" s="196"/>
      <c r="D1258" s="199"/>
      <c r="E1258" s="200"/>
      <c r="F1258" s="199"/>
      <c r="G1258" s="200"/>
      <c r="H1258" s="199"/>
      <c r="I1258" s="200"/>
      <c r="J1258" s="199"/>
      <c r="K1258" s="200"/>
      <c r="L1258" s="199"/>
      <c r="M1258" s="209"/>
      <c r="N1258" s="69" t="str">
        <f>IF(CF1246&lt;&gt;"",IF(ISERROR(AND(BV1250="",BX1250="",BZ1250="",CB1250="",CD1250="")),"E",IF(AND(BV1250="",BX1250="",BZ1250="",CB1250="",CD1250=""),"","E")),"")</f>
        <v/>
      </c>
      <c r="O1258" s="192"/>
      <c r="P1258" s="193"/>
      <c r="Q1258" s="196"/>
      <c r="R1258" s="199"/>
      <c r="S1258" s="200"/>
      <c r="T1258" s="199"/>
      <c r="U1258" s="200"/>
      <c r="V1258" s="199"/>
      <c r="W1258" s="200"/>
      <c r="X1258" s="199"/>
      <c r="Y1258" s="200"/>
      <c r="Z1258" s="199"/>
      <c r="AA1258" s="209"/>
      <c r="AB1258" s="69" t="str">
        <f>IF(CF1276&lt;&gt;"",IF(ISERROR(AND(BV1280="",BX1280="",BZ1280="",CB1280="",CD1280="")),"E",IF(AND(BV1280="",BX1280="",BZ1280="",CB1280="",CD1280=""),"","E")),"")</f>
        <v/>
      </c>
      <c r="AP1258" s="3"/>
      <c r="AQ1258" s="157"/>
      <c r="AR1258" s="158"/>
      <c r="AS1258" s="158"/>
      <c r="AT1258" s="158"/>
      <c r="AU1258" s="158"/>
      <c r="AV1258" s="158"/>
      <c r="AW1258" s="158"/>
      <c r="AX1258" s="158"/>
      <c r="AY1258" s="158"/>
      <c r="AZ1258" s="158"/>
      <c r="BA1258" s="158"/>
      <c r="BB1258" s="158"/>
      <c r="BC1258" s="159"/>
      <c r="BD1258" s="165"/>
      <c r="BE1258" s="166"/>
      <c r="BF1258" s="175" t="str">
        <f>C1263</f>
        <v>B</v>
      </c>
      <c r="BG1258" s="177" t="str">
        <f>IF(VLOOKUP($BF1258,$A1242:$C1248,3,FALSE)=0,"",CONCATENATE(VLOOKUP(VLOOKUP($BF1258,$A1242:$C1248,3,FALSE),Players!$C:$G,4,FALSE)," ",VLOOKUP($BF1258,$A1242:$C1248,3,FALSE)," ",IF(ISERROR(VLOOKUP(VLOOKUP($BF1258,$A1242:$C1248,3,FALSE),Players!$C:$G,5,FALSE)),"()",CONCATENATE("(",VLOOKUP(VLOOKUP($BF1258,$A1242:$C1248,3,FALSE),Players!$C:$G,5,FALSE),")"))))</f>
        <v/>
      </c>
      <c r="BH1258" s="178"/>
      <c r="BI1258" s="178"/>
      <c r="BJ1258" s="178"/>
      <c r="BK1258" s="178"/>
      <c r="BL1258" s="178"/>
      <c r="BM1258" s="178"/>
      <c r="BN1258" s="178"/>
      <c r="BO1258" s="178"/>
      <c r="BP1258" s="178"/>
      <c r="BQ1258" s="178"/>
      <c r="BR1258" s="178"/>
      <c r="BS1258" s="178"/>
      <c r="BT1258" s="178"/>
      <c r="BU1258" s="179"/>
      <c r="BV1258" s="150" t="str">
        <f>IF(D1263&lt;&gt;"",D1263,"")</f>
        <v/>
      </c>
      <c r="BW1258" s="151"/>
      <c r="BX1258" s="150" t="str">
        <f>IF(F1263&lt;&gt;"",F1263,"")</f>
        <v/>
      </c>
      <c r="BY1258" s="151"/>
      <c r="BZ1258" s="150" t="str">
        <f>IF(H1263&lt;&gt;"",H1263,"")</f>
        <v/>
      </c>
      <c r="CA1258" s="151"/>
      <c r="CB1258" s="150" t="str">
        <f>IF(J1263&lt;&gt;"",J1263,"")</f>
        <v/>
      </c>
      <c r="CC1258" s="151"/>
      <c r="CD1258" s="150" t="str">
        <f>IF(L1263&lt;&gt;"",L1263,"")</f>
        <v/>
      </c>
      <c r="CE1258" s="151"/>
      <c r="CF1258" s="174" t="str">
        <f>IF($CF1256&lt;&gt;"",IF(CF1256="W","L","W"),"")</f>
        <v/>
      </c>
    </row>
    <row r="1259" spans="1:84" ht="11.25" customHeight="1" thickBot="1">
      <c r="A1259" s="192"/>
      <c r="B1259" s="193"/>
      <c r="C1259" s="175" t="str">
        <f>IF($D1238="1P","C","D")</f>
        <v>D</v>
      </c>
      <c r="D1259" s="201"/>
      <c r="E1259" s="202"/>
      <c r="F1259" s="201"/>
      <c r="G1259" s="202"/>
      <c r="H1259" s="201"/>
      <c r="I1259" s="202"/>
      <c r="J1259" s="201"/>
      <c r="K1259" s="202"/>
      <c r="L1259" s="201"/>
      <c r="M1259" s="205"/>
      <c r="N1259" s="69" t="str">
        <f>IF(CF1246&lt;&gt;"",IF(ISERROR(AND(BV1250="",BX1250="",BZ1250="",CB1250="",CD1250="")),"E",IF(AND(BV1250="",BX1250="",BZ1250="",CB1250="",CD1250=""),"","E")),"")</f>
        <v/>
      </c>
      <c r="O1259" s="192"/>
      <c r="P1259" s="193"/>
      <c r="Q1259" s="175" t="str">
        <f>IF($D1238="1P","B","D")</f>
        <v>D</v>
      </c>
      <c r="R1259" s="201"/>
      <c r="S1259" s="202"/>
      <c r="T1259" s="201"/>
      <c r="U1259" s="202"/>
      <c r="V1259" s="201"/>
      <c r="W1259" s="202"/>
      <c r="X1259" s="201"/>
      <c r="Y1259" s="202"/>
      <c r="Z1259" s="201"/>
      <c r="AA1259" s="205"/>
      <c r="AB1259" s="69" t="str">
        <f>IF(CF1276&lt;&gt;"",IF(ISERROR(AND(BV1280="",BX1280="",BZ1280="",CB1280="",CD1280="")),"E",IF(AND(BV1280="",BX1280="",BZ1280="",CB1280="",CD1280=""),"","E")),"")</f>
        <v/>
      </c>
      <c r="AP1259" s="3"/>
      <c r="AQ1259" s="160"/>
      <c r="AR1259" s="161"/>
      <c r="AS1259" s="161"/>
      <c r="AT1259" s="161"/>
      <c r="AU1259" s="161"/>
      <c r="AV1259" s="161"/>
      <c r="AW1259" s="161"/>
      <c r="AX1259" s="161"/>
      <c r="AY1259" s="161"/>
      <c r="AZ1259" s="161"/>
      <c r="BA1259" s="161"/>
      <c r="BB1259" s="161"/>
      <c r="BC1259" s="162"/>
      <c r="BD1259" s="167"/>
      <c r="BE1259" s="168"/>
      <c r="BF1259" s="176"/>
      <c r="BG1259" s="180"/>
      <c r="BH1259" s="181"/>
      <c r="BI1259" s="181"/>
      <c r="BJ1259" s="181"/>
      <c r="BK1259" s="181"/>
      <c r="BL1259" s="181"/>
      <c r="BM1259" s="181"/>
      <c r="BN1259" s="181"/>
      <c r="BO1259" s="181"/>
      <c r="BP1259" s="181"/>
      <c r="BQ1259" s="181"/>
      <c r="BR1259" s="181"/>
      <c r="BS1259" s="181"/>
      <c r="BT1259" s="181"/>
      <c r="BU1259" s="182"/>
      <c r="BV1259" s="152"/>
      <c r="BW1259" s="153"/>
      <c r="BX1259" s="152"/>
      <c r="BY1259" s="153"/>
      <c r="BZ1259" s="152"/>
      <c r="CA1259" s="153"/>
      <c r="CB1259" s="152"/>
      <c r="CC1259" s="153"/>
      <c r="CD1259" s="152"/>
      <c r="CE1259" s="153"/>
      <c r="CF1259" s="174"/>
    </row>
    <row r="1260" spans="1:84" ht="11.25" customHeight="1" thickBot="1">
      <c r="A1260" s="194"/>
      <c r="B1260" s="195"/>
      <c r="C1260" s="207"/>
      <c r="D1260" s="203"/>
      <c r="E1260" s="204"/>
      <c r="F1260" s="203"/>
      <c r="G1260" s="204"/>
      <c r="H1260" s="203"/>
      <c r="I1260" s="204"/>
      <c r="J1260" s="203"/>
      <c r="K1260" s="204"/>
      <c r="L1260" s="203"/>
      <c r="M1260" s="206"/>
      <c r="N1260" s="69" t="str">
        <f>IF(CF1248&lt;&gt;"",IF(CF1248="W",IF(SUM(IF(D1259&gt;D1257,1,0),IF(F1259&gt;F1257,1,0),IF(H1259&gt;H1257,1,0),IF(J1259&gt;J1257,1,0),IF(L1259&gt;L1257,1,0))&lt;&gt;3,"E",""),""),"")</f>
        <v/>
      </c>
      <c r="O1260" s="194"/>
      <c r="P1260" s="195"/>
      <c r="Q1260" s="207"/>
      <c r="R1260" s="203"/>
      <c r="S1260" s="204"/>
      <c r="T1260" s="203"/>
      <c r="U1260" s="204"/>
      <c r="V1260" s="203"/>
      <c r="W1260" s="204"/>
      <c r="X1260" s="203"/>
      <c r="Y1260" s="204"/>
      <c r="Z1260" s="203"/>
      <c r="AA1260" s="206"/>
      <c r="AB1260" s="69" t="str">
        <f>IF(CF1278&lt;&gt;"",IF(CF1278="W",IF(SUM(IF(R1259&gt;R1257,1,0),IF(T1259&gt;T1257,1,0),IF(V1259&gt;V1257,1,0),IF(X1259&gt;X1257,1,0),IF(Z1259&gt;Z1257,1,0))&lt;&gt;3,"E",""),""),"")</f>
        <v/>
      </c>
      <c r="AP1260" s="3"/>
      <c r="AQ1260" s="126"/>
      <c r="AR1260" s="126"/>
      <c r="AS1260" s="126"/>
      <c r="AT1260" s="126"/>
      <c r="AU1260" s="126"/>
      <c r="AV1260" s="126"/>
      <c r="AW1260" s="126"/>
      <c r="AX1260" s="126"/>
      <c r="AY1260" s="126"/>
      <c r="AZ1260" s="126"/>
      <c r="BA1260" s="126"/>
      <c r="BB1260" s="126"/>
      <c r="BC1260" s="126"/>
      <c r="BV1260" s="169" t="str">
        <f>IF(CF1256&lt;&gt;"",IF(AND(AND(BV1256&gt;-1,BV1258&gt;-1),OR(BV1256&gt;10,BV1258&gt;10),ABS(BV1256-BV1258)&gt;1,IF(OR(BV1256&gt;11,BV1258&gt;11),ABS(BV1256-BV1258)=2,TRUE),BV1256=INT(BV1256),BV1258=INT(BV1258)),"","Error"),"")</f>
        <v/>
      </c>
      <c r="BW1260" s="169"/>
      <c r="BX1260" s="169" t="str">
        <f>IF(CF1256&lt;&gt;"",IF(AND(AND(BX1256&gt;-1,BX1258&gt;-1),OR(BX1256&gt;10,BX1258&gt;10),ABS(BX1256-BX1258)&gt;1,IF(OR(BX1256&gt;11,BX1258&gt;11),ABS(BX1256-BX1258)=2,TRUE),BX1256=INT(BX1256),BX1258=INT(BX1258)),"","Error"),"")</f>
        <v/>
      </c>
      <c r="BY1260" s="169"/>
      <c r="BZ1260" s="169" t="str">
        <f>IF(CF1256&lt;&gt;"",IF(AND(AND(BZ1256&gt;-1,BZ1258&gt;-1),OR(BZ1256&gt;10,BZ1258&gt;10),ABS(BZ1256-BZ1258)&gt;1,IF(OR(BZ1256&gt;11,BZ1258&gt;11),ABS(BZ1256-BZ1258)=2,TRUE),BZ1256=INT(BZ1256),BZ1258=INT(BZ1258)),"","Error"),"")</f>
        <v/>
      </c>
      <c r="CA1260" s="169"/>
      <c r="CB1260" s="169" t="str">
        <f>IF(AND(CF1256&lt;&gt;"",CB1256&lt;&gt;""),IF(AND(AND(CB1256&gt;-1,CB1258&gt;-1),OR(CB1256&gt;10,CB1258&gt;10),ABS(CB1256-CB1258)&gt;1,IF(OR(CB1256&gt;11,CB1258&gt;11),ABS(CB1256-CB1258)=2,TRUE),CB1256=INT(CB1256),CB1258=INT(CB1258)),"","Error"),"")</f>
        <v/>
      </c>
      <c r="CC1260" s="169"/>
      <c r="CD1260" s="169" t="str">
        <f>IF(AND(CF1256&lt;&gt;"",CD1256&lt;&gt;""),IF(AND(AND(CD1256&gt;-1,CD1258&gt;-1),OR(CD1256&gt;10,CD1258&gt;10),ABS(CD1256-CD1258)&gt;1,IF(OR(CD1256&gt;11,CD1258&gt;11),ABS(CD1256-CD1258)=2,TRUE),CD1256=INT(CD1256),CD1258=INT(CD1258)),"","Error"),"")</f>
        <v/>
      </c>
      <c r="CE1260" s="169"/>
    </row>
    <row r="1261" spans="1:84" ht="11.25" customHeight="1">
      <c r="A1261" s="170">
        <v>3</v>
      </c>
      <c r="B1261" s="191"/>
      <c r="C1261" s="183" t="str">
        <f>IF($D1238="1P","A","A")</f>
        <v>A</v>
      </c>
      <c r="D1261" s="197"/>
      <c r="E1261" s="198"/>
      <c r="F1261" s="197"/>
      <c r="G1261" s="198"/>
      <c r="H1261" s="197"/>
      <c r="I1261" s="198"/>
      <c r="J1261" s="197"/>
      <c r="K1261" s="198"/>
      <c r="L1261" s="197"/>
      <c r="M1261" s="208"/>
      <c r="N1261" s="69" t="str">
        <f>IF(CF1256&lt;&gt;"",IF(CF1256="W",IF(SUM(IF(D1261&gt;D1263,1,0),IF(F1261&gt;F1263,1,0),IF(H1261&gt;H1263,1,0),IF(J1261&gt;J1263,1,0),IF(L1261&gt;L1263,1,0))&lt;&gt;3,"E",""),""),"")</f>
        <v/>
      </c>
      <c r="O1261" s="170">
        <v>6</v>
      </c>
      <c r="P1261" s="191"/>
      <c r="Q1261" s="183" t="str">
        <f>IF($D1238="1P","C","B")</f>
        <v>B</v>
      </c>
      <c r="R1261" s="197"/>
      <c r="S1261" s="198"/>
      <c r="T1261" s="197"/>
      <c r="U1261" s="198"/>
      <c r="V1261" s="197"/>
      <c r="W1261" s="198"/>
      <c r="X1261" s="197"/>
      <c r="Y1261" s="198"/>
      <c r="Z1261" s="197"/>
      <c r="AA1261" s="208"/>
      <c r="AB1261" s="69" t="str">
        <f>IF(CF1286&lt;&gt;"",IF(CF1286="W",IF(SUM(IF(R1261&gt;R1263,1,0),IF(T1261&gt;T1263,1,0),IF(V1261&gt;V1263,1,0),IF(X1261&gt;X1263,1,0),IF(Z1261&gt;Z1263,1,0))&lt;&gt;3,"E",""),""),"")</f>
        <v/>
      </c>
      <c r="AP1261" s="3"/>
      <c r="AQ1261" s="126"/>
      <c r="AR1261" s="126"/>
      <c r="AS1261" s="126"/>
      <c r="AT1261" s="126"/>
      <c r="AU1261" s="126"/>
      <c r="AV1261" s="126"/>
      <c r="AW1261" s="126"/>
      <c r="AX1261" s="126"/>
      <c r="AY1261" s="126"/>
      <c r="AZ1261" s="126"/>
      <c r="BA1261" s="126"/>
      <c r="BB1261" s="126"/>
      <c r="BC1261" s="126"/>
    </row>
    <row r="1262" spans="1:84" ht="11.25" customHeight="1">
      <c r="A1262" s="192"/>
      <c r="B1262" s="193"/>
      <c r="C1262" s="196"/>
      <c r="D1262" s="199"/>
      <c r="E1262" s="200"/>
      <c r="F1262" s="199"/>
      <c r="G1262" s="200"/>
      <c r="H1262" s="199"/>
      <c r="I1262" s="200"/>
      <c r="J1262" s="199"/>
      <c r="K1262" s="200"/>
      <c r="L1262" s="199"/>
      <c r="M1262" s="209"/>
      <c r="N1262" s="69" t="str">
        <f>IF(CF1256&lt;&gt;"",IF(ISERROR(AND(BV1260="",BX1260="",BZ1260="",CB1260="",CD1260="")),"E",IF(AND(BV1260="",BX1260="",BZ1260="",CB1260="",CD1260=""),"","E")),"")</f>
        <v/>
      </c>
      <c r="O1262" s="192"/>
      <c r="P1262" s="193"/>
      <c r="Q1262" s="196"/>
      <c r="R1262" s="199"/>
      <c r="S1262" s="200"/>
      <c r="T1262" s="199"/>
      <c r="U1262" s="200"/>
      <c r="V1262" s="199"/>
      <c r="W1262" s="200"/>
      <c r="X1262" s="199"/>
      <c r="Y1262" s="200"/>
      <c r="Z1262" s="199"/>
      <c r="AA1262" s="209"/>
      <c r="AB1262" s="69" t="str">
        <f>IF(CF1286&lt;&gt;"",IF(ISERROR(AND(BV1290="",BX1290="",BZ1290="",CB1290="",CD1290="")),"E",IF(AND(BV1290="",BX1290="",BZ1290="",CB1290="",CD1290=""),"","E")),"")</f>
        <v/>
      </c>
      <c r="AP1262" s="3"/>
      <c r="AQ1262" s="127"/>
      <c r="AR1262" s="127"/>
      <c r="AS1262" s="127"/>
      <c r="AT1262" s="127"/>
      <c r="AU1262" s="127"/>
      <c r="AV1262" s="127"/>
      <c r="AW1262" s="127"/>
      <c r="AX1262" s="127"/>
      <c r="AY1262" s="127"/>
      <c r="AZ1262" s="127"/>
      <c r="BA1262" s="127"/>
      <c r="BB1262" s="127"/>
      <c r="BC1262" s="127"/>
      <c r="BD1262" s="40"/>
      <c r="BE1262" s="40"/>
      <c r="BF1262" s="40"/>
      <c r="BG1262" s="40"/>
      <c r="BH1262" s="40"/>
      <c r="BI1262" s="40"/>
      <c r="BJ1262" s="40"/>
      <c r="BK1262" s="40"/>
      <c r="BL1262" s="40"/>
      <c r="BM1262" s="40"/>
      <c r="BN1262" s="40"/>
      <c r="BO1262" s="40"/>
      <c r="BP1262" s="40"/>
      <c r="BQ1262" s="40"/>
      <c r="BR1262" s="40"/>
      <c r="BS1262" s="40"/>
      <c r="BT1262" s="40"/>
      <c r="BU1262" s="40"/>
      <c r="BV1262" s="40"/>
      <c r="BW1262" s="40"/>
      <c r="BX1262" s="40"/>
      <c r="BY1262" s="40"/>
      <c r="BZ1262" s="40"/>
      <c r="CA1262" s="40"/>
      <c r="CB1262" s="40"/>
      <c r="CC1262" s="40"/>
      <c r="CD1262" s="40"/>
      <c r="CE1262" s="40"/>
      <c r="CF1262" s="3"/>
    </row>
    <row r="1263" spans="1:84" ht="11.25" customHeight="1">
      <c r="A1263" s="192"/>
      <c r="B1263" s="193"/>
      <c r="C1263" s="175" t="str">
        <f>IF($D1238="1P","C","B")</f>
        <v>B</v>
      </c>
      <c r="D1263" s="201"/>
      <c r="E1263" s="202"/>
      <c r="F1263" s="201"/>
      <c r="G1263" s="202"/>
      <c r="H1263" s="201"/>
      <c r="I1263" s="202"/>
      <c r="J1263" s="201"/>
      <c r="K1263" s="202"/>
      <c r="L1263" s="201"/>
      <c r="M1263" s="205"/>
      <c r="N1263" s="69" t="str">
        <f>IF(CF1256&lt;&gt;"",IF(ISERROR(AND(BV1260="",BX1260="",BZ1260="",CB1260="",CD1260="")),"E",IF(AND(BV1260="",BX1260="",BZ1260="",CB1260="",CD1260=""),"","E")),"")</f>
        <v/>
      </c>
      <c r="O1263" s="192"/>
      <c r="P1263" s="193"/>
      <c r="Q1263" s="175" t="str">
        <f>IF($D1238="1P","D","C")</f>
        <v>C</v>
      </c>
      <c r="R1263" s="201"/>
      <c r="S1263" s="202"/>
      <c r="T1263" s="201"/>
      <c r="U1263" s="202"/>
      <c r="V1263" s="201"/>
      <c r="W1263" s="202"/>
      <c r="X1263" s="201"/>
      <c r="Y1263" s="202"/>
      <c r="Z1263" s="201"/>
      <c r="AA1263" s="205"/>
      <c r="AB1263" s="69" t="str">
        <f>IF(CF1286&lt;&gt;"",IF(ISERROR(AND(BV1290="",BX1290="",BZ1290="",CB1290="",CD1290="")),"E",IF(AND(BV1290="",BX1290="",BZ1290="",CB1290="",CD1290=""),"","E")),"")</f>
        <v/>
      </c>
      <c r="AP1263" s="3"/>
      <c r="AQ1263" s="128"/>
      <c r="AR1263" s="128"/>
      <c r="AS1263" s="128"/>
      <c r="AT1263" s="128"/>
      <c r="AU1263" s="128"/>
      <c r="AV1263" s="128"/>
      <c r="AW1263" s="128"/>
      <c r="AX1263" s="128"/>
      <c r="AY1263" s="128"/>
      <c r="AZ1263" s="128"/>
      <c r="BA1263" s="128"/>
      <c r="BB1263" s="128"/>
      <c r="BC1263" s="128"/>
      <c r="BD1263" s="41"/>
      <c r="BE1263" s="41"/>
      <c r="BF1263" s="41"/>
      <c r="BG1263" s="41"/>
      <c r="BH1263" s="41"/>
      <c r="BI1263" s="41"/>
      <c r="BJ1263" s="41"/>
      <c r="BK1263" s="41"/>
      <c r="BL1263" s="41"/>
      <c r="BM1263" s="41"/>
      <c r="BN1263" s="41"/>
      <c r="BO1263" s="41"/>
      <c r="BP1263" s="41"/>
      <c r="BQ1263" s="41"/>
      <c r="BR1263" s="41"/>
      <c r="BS1263" s="41"/>
      <c r="BT1263" s="41"/>
      <c r="BU1263" s="41"/>
      <c r="BV1263" s="41"/>
      <c r="BW1263" s="41"/>
      <c r="BX1263" s="41"/>
      <c r="BY1263" s="41"/>
      <c r="BZ1263" s="41"/>
      <c r="CA1263" s="41"/>
      <c r="CB1263" s="41"/>
      <c r="CC1263" s="41"/>
      <c r="CD1263" s="41"/>
      <c r="CE1263" s="41"/>
      <c r="CF1263" s="3"/>
    </row>
    <row r="1264" spans="1:84" ht="11.25" customHeight="1" thickBot="1">
      <c r="A1264" s="194"/>
      <c r="B1264" s="195"/>
      <c r="C1264" s="207"/>
      <c r="D1264" s="203"/>
      <c r="E1264" s="204"/>
      <c r="F1264" s="203"/>
      <c r="G1264" s="204"/>
      <c r="H1264" s="203"/>
      <c r="I1264" s="204"/>
      <c r="J1264" s="203"/>
      <c r="K1264" s="204"/>
      <c r="L1264" s="203"/>
      <c r="M1264" s="206"/>
      <c r="N1264" s="69" t="str">
        <f>IF(CF1258&lt;&gt;"",IF(CF1258="W",IF(SUM(IF(D1263&gt;D1261,1,0),IF(F1263&gt;F1261,1,0),IF(H1263&gt;H1261,1,0),IF(J1263&gt;J1261,1,0),IF(L1263&gt;L1261,1,0))&lt;&gt;3,"E",""),""),"")</f>
        <v/>
      </c>
      <c r="O1264" s="194"/>
      <c r="P1264" s="195"/>
      <c r="Q1264" s="207"/>
      <c r="R1264" s="203"/>
      <c r="S1264" s="204"/>
      <c r="T1264" s="203"/>
      <c r="U1264" s="204"/>
      <c r="V1264" s="203"/>
      <c r="W1264" s="204"/>
      <c r="X1264" s="203"/>
      <c r="Y1264" s="204"/>
      <c r="Z1264" s="203"/>
      <c r="AA1264" s="206"/>
      <c r="AB1264" s="69" t="str">
        <f>IF(CF1288&lt;&gt;"",IF(CF1288="W",IF(SUM(IF(R1263&gt;R1261,1,0),IF(T1263&gt;T1261,1,0),IF(V1263&gt;V1261,1,0),IF(X1263&gt;X1261,1,0),IF(Z1263&gt;Z1261,1,0))&lt;&gt;3,"E",""),""),"")</f>
        <v/>
      </c>
      <c r="AP1264" s="3"/>
      <c r="AQ1264" s="126"/>
      <c r="AR1264" s="126"/>
      <c r="AS1264" s="126"/>
      <c r="AT1264" s="126"/>
      <c r="AU1264" s="126"/>
      <c r="AV1264" s="126"/>
      <c r="AW1264" s="126"/>
      <c r="AX1264" s="126"/>
      <c r="AY1264" s="126"/>
      <c r="AZ1264" s="126"/>
      <c r="BA1264" s="126"/>
      <c r="BB1264" s="126"/>
      <c r="BC1264" s="126"/>
      <c r="CF1264" s="3"/>
    </row>
    <row r="1265" spans="1:84" ht="11.25" customHeight="1" thickBot="1">
      <c r="A1265" s="3"/>
      <c r="B1265" s="3"/>
      <c r="C1265" s="3"/>
      <c r="D1265" s="3"/>
      <c r="E1265" s="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P1265" s="3"/>
      <c r="AQ1265" s="127"/>
      <c r="AR1265" s="127"/>
      <c r="AS1265" s="127"/>
      <c r="AT1265" s="127"/>
      <c r="AU1265" s="127"/>
      <c r="AV1265" s="127"/>
      <c r="AW1265" s="127"/>
      <c r="AX1265" s="127"/>
      <c r="AY1265" s="127"/>
      <c r="AZ1265" s="127"/>
      <c r="BA1265" s="127"/>
      <c r="BB1265" s="127"/>
      <c r="BC1265" s="127"/>
      <c r="BD1265" s="40"/>
      <c r="BE1265" s="40"/>
      <c r="BF1265" s="40"/>
      <c r="BG1265" s="40"/>
      <c r="BH1265" s="40"/>
      <c r="BI1265" s="40"/>
      <c r="BJ1265" s="40"/>
      <c r="BK1265" s="40"/>
      <c r="BL1265" s="40"/>
      <c r="BM1265" s="40"/>
      <c r="BN1265" s="40"/>
      <c r="BO1265" s="40"/>
      <c r="BP1265" s="40"/>
      <c r="BQ1265" s="40"/>
      <c r="BR1265" s="40"/>
      <c r="BS1265" s="40"/>
      <c r="BT1265" s="40"/>
      <c r="BU1265" s="40"/>
      <c r="BV1265" s="40"/>
      <c r="BW1265" s="40"/>
      <c r="BX1265" s="40"/>
      <c r="BY1265" s="40"/>
      <c r="BZ1265" s="40"/>
      <c r="CA1265" s="40"/>
      <c r="CB1265" s="40"/>
      <c r="CC1265" s="40"/>
      <c r="CD1265" s="40"/>
      <c r="CE1265" s="40"/>
      <c r="CF1265" s="3"/>
    </row>
    <row r="1266" spans="1:84" ht="11.25" customHeight="1">
      <c r="A1266" s="3"/>
      <c r="B1266" s="3"/>
      <c r="C1266" s="3"/>
      <c r="D1266" s="3"/>
      <c r="E1266" s="3"/>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P1266" s="3"/>
      <c r="AQ1266" s="154" t="str">
        <f>CONCATENATE($A1240," ",$D1240,","," ",$F1238)</f>
        <v>Group: 20, Men's Singles</v>
      </c>
      <c r="AR1266" s="155"/>
      <c r="AS1266" s="155"/>
      <c r="AT1266" s="155"/>
      <c r="AU1266" s="155"/>
      <c r="AV1266" s="155"/>
      <c r="AW1266" s="155"/>
      <c r="AX1266" s="155"/>
      <c r="AY1266" s="155"/>
      <c r="AZ1266" s="155"/>
      <c r="BA1266" s="155"/>
      <c r="BB1266" s="155"/>
      <c r="BC1266" s="156"/>
      <c r="BD1266" s="163">
        <f>O1253</f>
        <v>4</v>
      </c>
      <c r="BE1266" s="164"/>
      <c r="BF1266" s="183" t="str">
        <f>Q1253</f>
        <v>C</v>
      </c>
      <c r="BG1266" s="185" t="str">
        <f>IF(VLOOKUP($BF1266,$A1242:$C1248,3,FALSE)=0,"",CONCATENATE(VLOOKUP(VLOOKUP($BF1266,$A1242:$C1248,3,FALSE),Players!$C:$G,4,FALSE)," ",VLOOKUP($BF1266,$A1242:$C1248,3,FALSE)," ",IF(ISERROR(VLOOKUP(VLOOKUP($BF1266,$A1242:$C1248,3,FALSE),Players!$C:$G,5,FALSE)),"()",CONCATENATE("(",VLOOKUP(VLOOKUP($BF1266,$A1242:$C1248,3,FALSE),Players!$C:$G,5,FALSE),")"))))</f>
        <v/>
      </c>
      <c r="BH1266" s="186"/>
      <c r="BI1266" s="186"/>
      <c r="BJ1266" s="186"/>
      <c r="BK1266" s="186"/>
      <c r="BL1266" s="186"/>
      <c r="BM1266" s="186"/>
      <c r="BN1266" s="186"/>
      <c r="BO1266" s="186"/>
      <c r="BP1266" s="186"/>
      <c r="BQ1266" s="186"/>
      <c r="BR1266" s="186"/>
      <c r="BS1266" s="186"/>
      <c r="BT1266" s="186"/>
      <c r="BU1266" s="187"/>
      <c r="BV1266" s="170" t="str">
        <f>IF(R1253&lt;&gt;"",R1253,"")</f>
        <v/>
      </c>
      <c r="BW1266" s="171"/>
      <c r="BX1266" s="170" t="str">
        <f>IF(T1253&lt;&gt;"",T1253,"")</f>
        <v/>
      </c>
      <c r="BY1266" s="171"/>
      <c r="BZ1266" s="170" t="str">
        <f>IF(V1253&lt;&gt;"",V1253,"")</f>
        <v/>
      </c>
      <c r="CA1266" s="171"/>
      <c r="CB1266" s="170" t="str">
        <f>IF(X1253&lt;&gt;"",X1253,"")</f>
        <v/>
      </c>
      <c r="CC1266" s="171"/>
      <c r="CD1266" s="170" t="str">
        <f>IF(Z1253&lt;&gt;"",Z1253,"")</f>
        <v/>
      </c>
      <c r="CE1266" s="171"/>
      <c r="CF1266" s="174" t="str">
        <f>IF($CD1266=$CD1268,IF($CB1266=$CB1268,IF($BZ1266&lt;&gt;"",IF($BZ1266&gt;$BZ1268,"W","L"),""),IF($CB1266&gt;$CB1268,"W","L")),IF($CD1266&gt;$CD1268,"W","L"))</f>
        <v/>
      </c>
    </row>
    <row r="1267" spans="1:84" ht="11.25" customHeight="1">
      <c r="A1267" s="3"/>
      <c r="B1267" s="3"/>
      <c r="C1267" s="3"/>
      <c r="D1267" s="3"/>
      <c r="E1267" s="3"/>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P1267" s="3"/>
      <c r="AQ1267" s="157"/>
      <c r="AR1267" s="158"/>
      <c r="AS1267" s="158"/>
      <c r="AT1267" s="158"/>
      <c r="AU1267" s="158"/>
      <c r="AV1267" s="158"/>
      <c r="AW1267" s="158"/>
      <c r="AX1267" s="158"/>
      <c r="AY1267" s="158"/>
      <c r="AZ1267" s="158"/>
      <c r="BA1267" s="158"/>
      <c r="BB1267" s="158"/>
      <c r="BC1267" s="159"/>
      <c r="BD1267" s="165"/>
      <c r="BE1267" s="166"/>
      <c r="BF1267" s="184"/>
      <c r="BG1267" s="188"/>
      <c r="BH1267" s="189"/>
      <c r="BI1267" s="189"/>
      <c r="BJ1267" s="189"/>
      <c r="BK1267" s="189"/>
      <c r="BL1267" s="189"/>
      <c r="BM1267" s="189"/>
      <c r="BN1267" s="189"/>
      <c r="BO1267" s="189"/>
      <c r="BP1267" s="189"/>
      <c r="BQ1267" s="189"/>
      <c r="BR1267" s="189"/>
      <c r="BS1267" s="189"/>
      <c r="BT1267" s="189"/>
      <c r="BU1267" s="190"/>
      <c r="BV1267" s="172"/>
      <c r="BW1267" s="173"/>
      <c r="BX1267" s="172"/>
      <c r="BY1267" s="173"/>
      <c r="BZ1267" s="172"/>
      <c r="CA1267" s="173"/>
      <c r="CB1267" s="172"/>
      <c r="CC1267" s="173"/>
      <c r="CD1267" s="172"/>
      <c r="CE1267" s="173"/>
      <c r="CF1267" s="174"/>
    </row>
    <row r="1268" spans="1:84" ht="11.25" customHeight="1">
      <c r="A1268" s="3"/>
      <c r="B1268" s="3"/>
      <c r="C1268" s="3"/>
      <c r="D1268" s="3"/>
      <c r="E1268" s="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P1268" s="3"/>
      <c r="AQ1268" s="157"/>
      <c r="AR1268" s="158"/>
      <c r="AS1268" s="158"/>
      <c r="AT1268" s="158"/>
      <c r="AU1268" s="158"/>
      <c r="AV1268" s="158"/>
      <c r="AW1268" s="158"/>
      <c r="AX1268" s="158"/>
      <c r="AY1268" s="158"/>
      <c r="AZ1268" s="158"/>
      <c r="BA1268" s="158"/>
      <c r="BB1268" s="158"/>
      <c r="BC1268" s="159"/>
      <c r="BD1268" s="165"/>
      <c r="BE1268" s="166"/>
      <c r="BF1268" s="175" t="str">
        <f>Q1255</f>
        <v>D</v>
      </c>
      <c r="BG1268" s="177" t="str">
        <f>IF(VLOOKUP($BF1268,$A1242:$C1248,3,FALSE)=0,"",CONCATENATE(VLOOKUP(VLOOKUP($BF1268,$A1242:$C1248,3,FALSE),Players!$C:$G,4,FALSE)," ",VLOOKUP($BF1268,$A1242:$C1248,3,FALSE)," ",IF(ISERROR(VLOOKUP(VLOOKUP($BF1268,$A1242:$C1248,3,FALSE),Players!$C:$G,5,FALSE)),"()",CONCATENATE("(",VLOOKUP(VLOOKUP($BF1268,$A1242:$C1248,3,FALSE),Players!$C:$G,5,FALSE),")"))))</f>
        <v/>
      </c>
      <c r="BH1268" s="178"/>
      <c r="BI1268" s="178"/>
      <c r="BJ1268" s="178"/>
      <c r="BK1268" s="178"/>
      <c r="BL1268" s="178"/>
      <c r="BM1268" s="178"/>
      <c r="BN1268" s="178"/>
      <c r="BO1268" s="178"/>
      <c r="BP1268" s="178"/>
      <c r="BQ1268" s="178"/>
      <c r="BR1268" s="178"/>
      <c r="BS1268" s="178"/>
      <c r="BT1268" s="178"/>
      <c r="BU1268" s="179"/>
      <c r="BV1268" s="150" t="str">
        <f>IF(R1255&lt;&gt;"",R1255,"")</f>
        <v/>
      </c>
      <c r="BW1268" s="151"/>
      <c r="BX1268" s="150" t="str">
        <f>IF(T1255&lt;&gt;"",T1255,"")</f>
        <v/>
      </c>
      <c r="BY1268" s="151"/>
      <c r="BZ1268" s="150" t="str">
        <f>IF(V1255&lt;&gt;"",V1255,"")</f>
        <v/>
      </c>
      <c r="CA1268" s="151"/>
      <c r="CB1268" s="150" t="str">
        <f>IF(X1255&lt;&gt;"",X1255,"")</f>
        <v/>
      </c>
      <c r="CC1268" s="151"/>
      <c r="CD1268" s="150" t="str">
        <f>IF(Z1255&lt;&gt;"",Z1255,"")</f>
        <v/>
      </c>
      <c r="CE1268" s="151"/>
      <c r="CF1268" s="174" t="str">
        <f>IF($CF1266&lt;&gt;"",IF(CF1266="W","L","W"),"")</f>
        <v/>
      </c>
    </row>
    <row r="1269" spans="1:84" ht="11.25" customHeight="1" thickBot="1">
      <c r="A1269" s="3"/>
      <c r="B1269" s="3"/>
      <c r="C1269" s="3"/>
      <c r="D1269" s="3"/>
      <c r="E1269" s="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P1269" s="3"/>
      <c r="AQ1269" s="160"/>
      <c r="AR1269" s="161"/>
      <c r="AS1269" s="161"/>
      <c r="AT1269" s="161"/>
      <c r="AU1269" s="161"/>
      <c r="AV1269" s="161"/>
      <c r="AW1269" s="161"/>
      <c r="AX1269" s="161"/>
      <c r="AY1269" s="161"/>
      <c r="AZ1269" s="161"/>
      <c r="BA1269" s="161"/>
      <c r="BB1269" s="161"/>
      <c r="BC1269" s="162"/>
      <c r="BD1269" s="167"/>
      <c r="BE1269" s="168"/>
      <c r="BF1269" s="176"/>
      <c r="BG1269" s="180"/>
      <c r="BH1269" s="181"/>
      <c r="BI1269" s="181"/>
      <c r="BJ1269" s="181"/>
      <c r="BK1269" s="181"/>
      <c r="BL1269" s="181"/>
      <c r="BM1269" s="181"/>
      <c r="BN1269" s="181"/>
      <c r="BO1269" s="181"/>
      <c r="BP1269" s="181"/>
      <c r="BQ1269" s="181"/>
      <c r="BR1269" s="181"/>
      <c r="BS1269" s="181"/>
      <c r="BT1269" s="181"/>
      <c r="BU1269" s="182"/>
      <c r="BV1269" s="152"/>
      <c r="BW1269" s="153"/>
      <c r="BX1269" s="152"/>
      <c r="BY1269" s="153"/>
      <c r="BZ1269" s="152"/>
      <c r="CA1269" s="153"/>
      <c r="CB1269" s="152"/>
      <c r="CC1269" s="153"/>
      <c r="CD1269" s="152"/>
      <c r="CE1269" s="153"/>
      <c r="CF1269" s="174"/>
    </row>
    <row r="1270" spans="1:84" ht="11.25" customHeight="1">
      <c r="A1270" s="3"/>
      <c r="B1270" s="3"/>
      <c r="C1270" s="3"/>
      <c r="D1270" s="3"/>
      <c r="E1270" s="3"/>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P1270" s="3"/>
      <c r="AQ1270" s="126"/>
      <c r="AR1270" s="126"/>
      <c r="AS1270" s="126"/>
      <c r="AT1270" s="126"/>
      <c r="AU1270" s="126"/>
      <c r="AV1270" s="126"/>
      <c r="AW1270" s="126"/>
      <c r="AX1270" s="126"/>
      <c r="AY1270" s="126"/>
      <c r="AZ1270" s="126"/>
      <c r="BA1270" s="126"/>
      <c r="BB1270" s="126"/>
      <c r="BC1270" s="126"/>
      <c r="BV1270" s="169" t="str">
        <f>IF(CF1266&lt;&gt;"",IF(AND(AND(BV1266&gt;-1,BV1268&gt;-1),OR(BV1266&gt;10,BV1268&gt;10),ABS(BV1266-BV1268)&gt;1,IF(OR(BV1266&gt;11,BV1268&gt;11),ABS(BV1266-BV1268)=2,TRUE),BV1266=INT(BV1266),BV1268=INT(BV1268)),"","Error"),"")</f>
        <v/>
      </c>
      <c r="BW1270" s="169"/>
      <c r="BX1270" s="169" t="str">
        <f>IF(CF1266&lt;&gt;"",IF(AND(AND(BX1266&gt;-1,BX1268&gt;-1),OR(BX1266&gt;10,BX1268&gt;10),ABS(BX1266-BX1268)&gt;1,IF(OR(BX1266&gt;11,BX1268&gt;11),ABS(BX1266-BX1268)=2,TRUE),BX1266=INT(BX1266),BX1268=INT(BX1268)),"","Error"),"")</f>
        <v/>
      </c>
      <c r="BY1270" s="169"/>
      <c r="BZ1270" s="169" t="str">
        <f>IF(CF1266&lt;&gt;"",IF(AND(AND(BZ1266&gt;-1,BZ1268&gt;-1),OR(BZ1266&gt;10,BZ1268&gt;10),ABS(BZ1266-BZ1268)&gt;1,IF(OR(BZ1266&gt;11,BZ1268&gt;11),ABS(BZ1266-BZ1268)=2,TRUE),BZ1266=INT(BZ1266),BZ1268=INT(BZ1268)),"","Error"),"")</f>
        <v/>
      </c>
      <c r="CA1270" s="169"/>
      <c r="CB1270" s="169" t="str">
        <f>IF(AND(CF1266&lt;&gt;"",CB1266&lt;&gt;""),IF(AND(AND(CB1266&gt;-1,CB1268&gt;-1),OR(CB1266&gt;10,CB1268&gt;10),ABS(CB1266-CB1268)&gt;1,IF(OR(CB1266&gt;11,CB1268&gt;11),ABS(CB1266-CB1268)=2,TRUE),CB1266=INT(CB1266),CB1268=INT(CB1268)),"","Error"),"")</f>
        <v/>
      </c>
      <c r="CC1270" s="169"/>
      <c r="CD1270" s="169" t="str">
        <f>IF(AND(CF1266&lt;&gt;"",CD1266&lt;&gt;""),IF(AND(AND(CD1266&gt;-1,CD1268&gt;-1),OR(CD1266&gt;10,CD1268&gt;10),ABS(CD1266-CD1268)&gt;1,IF(OR(CD1266&gt;11,CD1268&gt;11),ABS(CD1266-CD1268)=2,TRUE),CD1266=INT(CD1266),CD1268=INT(CD1268)),"","Error"),"")</f>
        <v/>
      </c>
      <c r="CE1270" s="169"/>
      <c r="CF1270" s="3"/>
    </row>
    <row r="1271" spans="1:84" ht="11.25" customHeight="1">
      <c r="A1271" s="3"/>
      <c r="B1271" s="3"/>
      <c r="C1271" s="3"/>
      <c r="D1271" s="3"/>
      <c r="E1271" s="3"/>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P1271" s="3"/>
      <c r="AQ1271" s="126"/>
      <c r="AR1271" s="126"/>
      <c r="AS1271" s="126"/>
      <c r="AT1271" s="126"/>
      <c r="AU1271" s="126"/>
      <c r="AV1271" s="126"/>
      <c r="AW1271" s="126"/>
      <c r="AX1271" s="126"/>
      <c r="AY1271" s="126"/>
      <c r="AZ1271" s="126"/>
      <c r="BA1271" s="126"/>
      <c r="BB1271" s="126"/>
      <c r="BC1271" s="126"/>
      <c r="CF1271" s="3"/>
    </row>
    <row r="1272" spans="1:84" ht="11.25" customHeight="1">
      <c r="A1272" s="3"/>
      <c r="B1272" s="3"/>
      <c r="C1272" s="3"/>
      <c r="D1272" s="3"/>
      <c r="E1272" s="3"/>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P1272" s="3"/>
      <c r="AQ1272" s="127"/>
      <c r="AR1272" s="127"/>
      <c r="AS1272" s="127"/>
      <c r="AT1272" s="127"/>
      <c r="AU1272" s="127"/>
      <c r="AV1272" s="127"/>
      <c r="AW1272" s="127"/>
      <c r="AX1272" s="127"/>
      <c r="AY1272" s="127"/>
      <c r="AZ1272" s="127"/>
      <c r="BA1272" s="127"/>
      <c r="BB1272" s="127"/>
      <c r="BC1272" s="127"/>
      <c r="BD1272" s="40"/>
      <c r="BE1272" s="40"/>
      <c r="BF1272" s="40"/>
      <c r="BG1272" s="40"/>
      <c r="BH1272" s="40"/>
      <c r="BI1272" s="40"/>
      <c r="BJ1272" s="40"/>
      <c r="BK1272" s="40"/>
      <c r="BL1272" s="40"/>
      <c r="BM1272" s="40"/>
      <c r="BN1272" s="40"/>
      <c r="BO1272" s="40"/>
      <c r="BP1272" s="40"/>
      <c r="BQ1272" s="40"/>
      <c r="BR1272" s="40"/>
      <c r="BS1272" s="40"/>
      <c r="BT1272" s="40"/>
      <c r="BU1272" s="40"/>
      <c r="BV1272" s="40"/>
      <c r="BW1272" s="40"/>
      <c r="BX1272" s="40"/>
      <c r="BY1272" s="40"/>
      <c r="BZ1272" s="40"/>
      <c r="CA1272" s="40"/>
      <c r="CB1272" s="40"/>
      <c r="CC1272" s="40"/>
      <c r="CD1272" s="40"/>
      <c r="CE1272" s="40"/>
      <c r="CF1272" s="3"/>
    </row>
    <row r="1273" spans="1:84" ht="11.25" customHeight="1">
      <c r="A1273" s="3"/>
      <c r="B1273" s="3"/>
      <c r="C1273" s="3"/>
      <c r="D1273" s="3"/>
      <c r="E1273" s="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P1273" s="3"/>
      <c r="AQ1273" s="128"/>
      <c r="AR1273" s="128"/>
      <c r="AS1273" s="128"/>
      <c r="AT1273" s="128"/>
      <c r="AU1273" s="128"/>
      <c r="AV1273" s="128"/>
      <c r="AW1273" s="128"/>
      <c r="AX1273" s="128"/>
      <c r="AY1273" s="128"/>
      <c r="AZ1273" s="128"/>
      <c r="BA1273" s="128"/>
      <c r="BB1273" s="128"/>
      <c r="BC1273" s="128"/>
      <c r="BD1273" s="41"/>
      <c r="BE1273" s="41"/>
      <c r="BF1273" s="41"/>
      <c r="BG1273" s="41"/>
      <c r="BH1273" s="41"/>
      <c r="BI1273" s="41"/>
      <c r="BJ1273" s="41"/>
      <c r="BK1273" s="41"/>
      <c r="BL1273" s="41"/>
      <c r="BM1273" s="41"/>
      <c r="BN1273" s="41"/>
      <c r="BO1273" s="41"/>
      <c r="BP1273" s="41"/>
      <c r="BQ1273" s="41"/>
      <c r="BR1273" s="41"/>
      <c r="BS1273" s="41"/>
      <c r="BT1273" s="41"/>
      <c r="BU1273" s="41"/>
      <c r="BV1273" s="41"/>
      <c r="BW1273" s="41"/>
      <c r="BX1273" s="41"/>
      <c r="BY1273" s="41"/>
      <c r="BZ1273" s="41"/>
      <c r="CA1273" s="41"/>
      <c r="CB1273" s="41"/>
      <c r="CC1273" s="41"/>
      <c r="CD1273" s="41"/>
      <c r="CE1273" s="41"/>
      <c r="CF1273" s="3"/>
    </row>
    <row r="1274" spans="1:84" ht="11.25" customHeight="1">
      <c r="A1274" s="3"/>
      <c r="B1274" s="3"/>
      <c r="C1274" s="3"/>
      <c r="D1274" s="3"/>
      <c r="E1274" s="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P1274" s="3"/>
      <c r="AQ1274" s="126"/>
      <c r="AR1274" s="126"/>
      <c r="AS1274" s="126"/>
      <c r="AT1274" s="126"/>
      <c r="AU1274" s="126"/>
      <c r="AV1274" s="126"/>
      <c r="AW1274" s="126"/>
      <c r="AX1274" s="126"/>
      <c r="AY1274" s="126"/>
      <c r="AZ1274" s="126"/>
      <c r="BA1274" s="126"/>
      <c r="BB1274" s="126"/>
      <c r="BC1274" s="126"/>
      <c r="CF1274" s="3"/>
    </row>
    <row r="1275" spans="1:84" ht="11.25" customHeight="1" thickBot="1">
      <c r="A1275" s="3"/>
      <c r="B1275" s="3"/>
      <c r="C1275" s="3"/>
      <c r="D1275" s="3"/>
      <c r="E1275" s="3"/>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P1275" s="3"/>
      <c r="AQ1275" s="127"/>
      <c r="AR1275" s="127"/>
      <c r="AS1275" s="127"/>
      <c r="AT1275" s="127"/>
      <c r="AU1275" s="127"/>
      <c r="AV1275" s="127"/>
      <c r="AW1275" s="127"/>
      <c r="AX1275" s="127"/>
      <c r="AY1275" s="127"/>
      <c r="AZ1275" s="127"/>
      <c r="BA1275" s="127"/>
      <c r="BB1275" s="127"/>
      <c r="BC1275" s="127"/>
      <c r="BD1275" s="40"/>
      <c r="BE1275" s="40"/>
      <c r="BF1275" s="40"/>
      <c r="BG1275" s="40"/>
      <c r="BH1275" s="40"/>
      <c r="BI1275" s="40"/>
      <c r="BJ1275" s="40"/>
      <c r="BK1275" s="40"/>
      <c r="BL1275" s="40"/>
      <c r="BM1275" s="40"/>
      <c r="BN1275" s="40"/>
      <c r="BO1275" s="40"/>
      <c r="BP1275" s="40"/>
      <c r="BQ1275" s="40"/>
      <c r="BR1275" s="40"/>
      <c r="BS1275" s="40"/>
      <c r="BT1275" s="40"/>
      <c r="BU1275" s="40"/>
      <c r="BV1275" s="40"/>
      <c r="BW1275" s="40"/>
      <c r="BX1275" s="40"/>
      <c r="BY1275" s="40"/>
      <c r="BZ1275" s="40"/>
      <c r="CA1275" s="40"/>
      <c r="CB1275" s="40"/>
      <c r="CC1275" s="40"/>
      <c r="CD1275" s="40"/>
      <c r="CE1275" s="40"/>
      <c r="CF1275" s="3"/>
    </row>
    <row r="1276" spans="1:84" ht="11.25" customHeight="1">
      <c r="A1276" s="3"/>
      <c r="B1276" s="3"/>
      <c r="C1276" s="3"/>
      <c r="D1276" s="3"/>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P1276" s="3"/>
      <c r="AQ1276" s="154" t="str">
        <f>CONCATENATE($A1240," ",$D1240,","," ",$F1238)</f>
        <v>Group: 20, Men's Singles</v>
      </c>
      <c r="AR1276" s="155"/>
      <c r="AS1276" s="155"/>
      <c r="AT1276" s="155"/>
      <c r="AU1276" s="155"/>
      <c r="AV1276" s="155"/>
      <c r="AW1276" s="155"/>
      <c r="AX1276" s="155"/>
      <c r="AY1276" s="155"/>
      <c r="AZ1276" s="155"/>
      <c r="BA1276" s="155"/>
      <c r="BB1276" s="155"/>
      <c r="BC1276" s="156"/>
      <c r="BD1276" s="163">
        <f>O1257</f>
        <v>5</v>
      </c>
      <c r="BE1276" s="164"/>
      <c r="BF1276" s="183" t="str">
        <f>Q1257</f>
        <v>A</v>
      </c>
      <c r="BG1276" s="185" t="str">
        <f>IF(VLOOKUP($BF1276,$A1242:$C1248,3,FALSE)=0,"",CONCATENATE(VLOOKUP(VLOOKUP($BF1276,$A1242:$C1248,3,FALSE),Players!$C:$G,4,FALSE)," ",VLOOKUP($BF1276,$A1242:$C1248,3,FALSE)," ",IF(ISERROR(VLOOKUP(VLOOKUP($BF1276,$A1242:$C1248,3,FALSE),Players!$C:$G,5,FALSE)),"()",CONCATENATE("(",VLOOKUP(VLOOKUP($BF1276,$A1242:$C1248,3,FALSE),Players!$C:$G,5,FALSE),")"))))</f>
        <v/>
      </c>
      <c r="BH1276" s="186"/>
      <c r="BI1276" s="186"/>
      <c r="BJ1276" s="186"/>
      <c r="BK1276" s="186"/>
      <c r="BL1276" s="186"/>
      <c r="BM1276" s="186"/>
      <c r="BN1276" s="186"/>
      <c r="BO1276" s="186"/>
      <c r="BP1276" s="186"/>
      <c r="BQ1276" s="186"/>
      <c r="BR1276" s="186"/>
      <c r="BS1276" s="186"/>
      <c r="BT1276" s="186"/>
      <c r="BU1276" s="187"/>
      <c r="BV1276" s="170" t="str">
        <f>IF(R1257&lt;&gt;"",R1257,"")</f>
        <v/>
      </c>
      <c r="BW1276" s="171"/>
      <c r="BX1276" s="170" t="str">
        <f>IF(T1257&lt;&gt;"",T1257,"")</f>
        <v/>
      </c>
      <c r="BY1276" s="171"/>
      <c r="BZ1276" s="170" t="str">
        <f>IF(V1257&lt;&gt;"",V1257,"")</f>
        <v/>
      </c>
      <c r="CA1276" s="171"/>
      <c r="CB1276" s="170" t="str">
        <f>IF(X1257&lt;&gt;"",X1257,"")</f>
        <v/>
      </c>
      <c r="CC1276" s="171"/>
      <c r="CD1276" s="170" t="str">
        <f>IF(Z1257&lt;&gt;"",Z1257,"")</f>
        <v/>
      </c>
      <c r="CE1276" s="171"/>
      <c r="CF1276" s="174" t="str">
        <f>IF($CD1276=$CD1278,IF($CB1276=$CB1278,IF($BZ1276&lt;&gt;"",IF($BZ1276&gt;$BZ1278,"W","L"),""),IF($CB1276&gt;$CB1278,"W","L")),IF($CD1276&gt;$CD1278,"W","L"))</f>
        <v/>
      </c>
    </row>
    <row r="1277" spans="1:84" ht="11.25" customHeight="1">
      <c r="A1277" s="3"/>
      <c r="B1277" s="3"/>
      <c r="C1277" s="3"/>
      <c r="D1277" s="3"/>
      <c r="E1277" s="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P1277" s="3"/>
      <c r="AQ1277" s="157"/>
      <c r="AR1277" s="158"/>
      <c r="AS1277" s="158"/>
      <c r="AT1277" s="158"/>
      <c r="AU1277" s="158"/>
      <c r="AV1277" s="158"/>
      <c r="AW1277" s="158"/>
      <c r="AX1277" s="158"/>
      <c r="AY1277" s="158"/>
      <c r="AZ1277" s="158"/>
      <c r="BA1277" s="158"/>
      <c r="BB1277" s="158"/>
      <c r="BC1277" s="159"/>
      <c r="BD1277" s="165"/>
      <c r="BE1277" s="166"/>
      <c r="BF1277" s="184"/>
      <c r="BG1277" s="188"/>
      <c r="BH1277" s="189"/>
      <c r="BI1277" s="189"/>
      <c r="BJ1277" s="189"/>
      <c r="BK1277" s="189"/>
      <c r="BL1277" s="189"/>
      <c r="BM1277" s="189"/>
      <c r="BN1277" s="189"/>
      <c r="BO1277" s="189"/>
      <c r="BP1277" s="189"/>
      <c r="BQ1277" s="189"/>
      <c r="BR1277" s="189"/>
      <c r="BS1277" s="189"/>
      <c r="BT1277" s="189"/>
      <c r="BU1277" s="190"/>
      <c r="BV1277" s="172"/>
      <c r="BW1277" s="173"/>
      <c r="BX1277" s="172"/>
      <c r="BY1277" s="173"/>
      <c r="BZ1277" s="172"/>
      <c r="CA1277" s="173"/>
      <c r="CB1277" s="172"/>
      <c r="CC1277" s="173"/>
      <c r="CD1277" s="172"/>
      <c r="CE1277" s="173"/>
      <c r="CF1277" s="174"/>
    </row>
    <row r="1278" spans="1:84" ht="11.25" customHeight="1">
      <c r="A1278" s="3"/>
      <c r="B1278" s="3"/>
      <c r="C1278" s="3"/>
      <c r="D1278" s="3"/>
      <c r="E1278" s="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P1278" s="3"/>
      <c r="AQ1278" s="157"/>
      <c r="AR1278" s="158"/>
      <c r="AS1278" s="158"/>
      <c r="AT1278" s="158"/>
      <c r="AU1278" s="158"/>
      <c r="AV1278" s="158"/>
      <c r="AW1278" s="158"/>
      <c r="AX1278" s="158"/>
      <c r="AY1278" s="158"/>
      <c r="AZ1278" s="158"/>
      <c r="BA1278" s="158"/>
      <c r="BB1278" s="158"/>
      <c r="BC1278" s="159"/>
      <c r="BD1278" s="165"/>
      <c r="BE1278" s="166"/>
      <c r="BF1278" s="175" t="str">
        <f>Q1259</f>
        <v>D</v>
      </c>
      <c r="BG1278" s="177" t="str">
        <f>IF(VLOOKUP($BF1278,$A1242:$C1248,3,FALSE)=0,"",CONCATENATE(VLOOKUP(VLOOKUP($BF1278,$A1242:$C1248,3,FALSE),Players!$C:$G,4,FALSE)," ",VLOOKUP($BF1278,$A1242:$C1248,3,FALSE)," ",IF(ISERROR(VLOOKUP(VLOOKUP($BF1278,$A1242:$C1248,3,FALSE),Players!$C:$G,5,FALSE)),"()",CONCATENATE("(",VLOOKUP(VLOOKUP($BF1278,$A1242:$C1248,3,FALSE),Players!$C:$G,5,FALSE),")"))))</f>
        <v/>
      </c>
      <c r="BH1278" s="178"/>
      <c r="BI1278" s="178"/>
      <c r="BJ1278" s="178"/>
      <c r="BK1278" s="178"/>
      <c r="BL1278" s="178"/>
      <c r="BM1278" s="178"/>
      <c r="BN1278" s="178"/>
      <c r="BO1278" s="178"/>
      <c r="BP1278" s="178"/>
      <c r="BQ1278" s="178"/>
      <c r="BR1278" s="178"/>
      <c r="BS1278" s="178"/>
      <c r="BT1278" s="178"/>
      <c r="BU1278" s="179"/>
      <c r="BV1278" s="150" t="str">
        <f>IF(R1259&lt;&gt;"",R1259,"")</f>
        <v/>
      </c>
      <c r="BW1278" s="151"/>
      <c r="BX1278" s="150" t="str">
        <f>IF(T1259&lt;&gt;"",T1259,"")</f>
        <v/>
      </c>
      <c r="BY1278" s="151"/>
      <c r="BZ1278" s="150" t="str">
        <f>IF(V1259&lt;&gt;"",V1259,"")</f>
        <v/>
      </c>
      <c r="CA1278" s="151"/>
      <c r="CB1278" s="150" t="str">
        <f>IF(X1259&lt;&gt;"",X1259,"")</f>
        <v/>
      </c>
      <c r="CC1278" s="151"/>
      <c r="CD1278" s="150" t="str">
        <f>IF(Z1259&lt;&gt;"",Z1259,"")</f>
        <v/>
      </c>
      <c r="CE1278" s="151"/>
      <c r="CF1278" s="174" t="str">
        <f>IF($CF1276&lt;&gt;"",IF(CF1276="W","L","W"),"")</f>
        <v/>
      </c>
    </row>
    <row r="1279" spans="1:84" ht="11.25" customHeight="1" thickBot="1">
      <c r="A1279" s="3"/>
      <c r="B1279" s="3"/>
      <c r="C1279" s="3"/>
      <c r="D1279" s="3"/>
      <c r="E1279" s="3"/>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P1279" s="3"/>
      <c r="AQ1279" s="160"/>
      <c r="AR1279" s="161"/>
      <c r="AS1279" s="161"/>
      <c r="AT1279" s="161"/>
      <c r="AU1279" s="161"/>
      <c r="AV1279" s="161"/>
      <c r="AW1279" s="161"/>
      <c r="AX1279" s="161"/>
      <c r="AY1279" s="161"/>
      <c r="AZ1279" s="161"/>
      <c r="BA1279" s="161"/>
      <c r="BB1279" s="161"/>
      <c r="BC1279" s="162"/>
      <c r="BD1279" s="167"/>
      <c r="BE1279" s="168"/>
      <c r="BF1279" s="176"/>
      <c r="BG1279" s="180"/>
      <c r="BH1279" s="181"/>
      <c r="BI1279" s="181"/>
      <c r="BJ1279" s="181"/>
      <c r="BK1279" s="181"/>
      <c r="BL1279" s="181"/>
      <c r="BM1279" s="181"/>
      <c r="BN1279" s="181"/>
      <c r="BO1279" s="181"/>
      <c r="BP1279" s="181"/>
      <c r="BQ1279" s="181"/>
      <c r="BR1279" s="181"/>
      <c r="BS1279" s="181"/>
      <c r="BT1279" s="181"/>
      <c r="BU1279" s="182"/>
      <c r="BV1279" s="152"/>
      <c r="BW1279" s="153"/>
      <c r="BX1279" s="152"/>
      <c r="BY1279" s="153"/>
      <c r="BZ1279" s="152"/>
      <c r="CA1279" s="153"/>
      <c r="CB1279" s="152"/>
      <c r="CC1279" s="153"/>
      <c r="CD1279" s="152"/>
      <c r="CE1279" s="153"/>
      <c r="CF1279" s="174"/>
    </row>
    <row r="1280" spans="1:84" ht="11.25" customHeight="1">
      <c r="A1280" s="3"/>
      <c r="B1280" s="3"/>
      <c r="C1280" s="3"/>
      <c r="D1280" s="3"/>
      <c r="E1280" s="3"/>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P1280" s="3"/>
      <c r="AQ1280" s="126"/>
      <c r="AR1280" s="126"/>
      <c r="AS1280" s="126"/>
      <c r="AT1280" s="126"/>
      <c r="AU1280" s="126"/>
      <c r="AV1280" s="126"/>
      <c r="AW1280" s="126"/>
      <c r="AX1280" s="126"/>
      <c r="AY1280" s="126"/>
      <c r="AZ1280" s="126"/>
      <c r="BA1280" s="126"/>
      <c r="BB1280" s="126"/>
      <c r="BC1280" s="126"/>
      <c r="BV1280" s="169" t="str">
        <f>IF(CF1276&lt;&gt;"",IF(AND(AND(BV1276&gt;-1,BV1278&gt;-1),OR(BV1276&gt;10,BV1278&gt;10),ABS(BV1276-BV1278)&gt;1,IF(OR(BV1276&gt;11,BV1278&gt;11),ABS(BV1276-BV1278)=2,TRUE),BV1276=INT(BV1276),BV1278=INT(BV1278)),"","Error"),"")</f>
        <v/>
      </c>
      <c r="BW1280" s="169"/>
      <c r="BX1280" s="169" t="str">
        <f>IF(CF1276&lt;&gt;"",IF(AND(AND(BX1276&gt;-1,BX1278&gt;-1),OR(BX1276&gt;10,BX1278&gt;10),ABS(BX1276-BX1278)&gt;1,IF(OR(BX1276&gt;11,BX1278&gt;11),ABS(BX1276-BX1278)=2,TRUE),BX1276=INT(BX1276),BX1278=INT(BX1278)),"","Error"),"")</f>
        <v/>
      </c>
      <c r="BY1280" s="169"/>
      <c r="BZ1280" s="169" t="str">
        <f>IF(CF1276&lt;&gt;"",IF(AND(AND(BZ1276&gt;-1,BZ1278&gt;-1),OR(BZ1276&gt;10,BZ1278&gt;10),ABS(BZ1276-BZ1278)&gt;1,IF(OR(BZ1276&gt;11,BZ1278&gt;11),ABS(BZ1276-BZ1278)=2,TRUE),BZ1276=INT(BZ1276),BZ1278=INT(BZ1278)),"","Error"),"")</f>
        <v/>
      </c>
      <c r="CA1280" s="169"/>
      <c r="CB1280" s="169" t="str">
        <f>IF(AND(CF1276&lt;&gt;"",CB1276&lt;&gt;""),IF(AND(AND(CB1276&gt;-1,CB1278&gt;-1),OR(CB1276&gt;10,CB1278&gt;10),ABS(CB1276-CB1278)&gt;1,IF(OR(CB1276&gt;11,CB1278&gt;11),ABS(CB1276-CB1278)=2,TRUE),CB1276=INT(CB1276),CB1278=INT(CB1278)),"","Error"),"")</f>
        <v/>
      </c>
      <c r="CC1280" s="169"/>
      <c r="CD1280" s="169" t="str">
        <f>IF(AND(CF1276&lt;&gt;"",CD1276&lt;&gt;""),IF(AND(AND(CD1276&gt;-1,CD1278&gt;-1),OR(CD1276&gt;10,CD1278&gt;10),ABS(CD1276-CD1278)&gt;1,IF(OR(CD1276&gt;11,CD1278&gt;11),ABS(CD1276-CD1278)=2,TRUE),CD1276=INT(CD1276),CD1278=INT(CD1278)),"","Error"),"")</f>
        <v/>
      </c>
      <c r="CE1280" s="169"/>
      <c r="CF1280" s="3"/>
    </row>
    <row r="1281" spans="1:84" ht="11.25" customHeight="1">
      <c r="A1281" s="3"/>
      <c r="B1281" s="3"/>
      <c r="C1281" s="3"/>
      <c r="D1281" s="3"/>
      <c r="E1281" s="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P1281" s="3"/>
      <c r="AQ1281" s="126"/>
      <c r="AR1281" s="126"/>
      <c r="AS1281" s="126"/>
      <c r="AT1281" s="126"/>
      <c r="AU1281" s="126"/>
      <c r="AV1281" s="126"/>
      <c r="AW1281" s="126"/>
      <c r="AX1281" s="126"/>
      <c r="AY1281" s="126"/>
      <c r="AZ1281" s="126"/>
      <c r="BA1281" s="126"/>
      <c r="BB1281" s="126"/>
      <c r="BC1281" s="126"/>
      <c r="CF1281" s="3"/>
    </row>
    <row r="1282" spans="1:84" ht="11.25" customHeight="1">
      <c r="A1282" s="3"/>
      <c r="B1282" s="3"/>
      <c r="C1282" s="3"/>
      <c r="D1282" s="3"/>
      <c r="E1282" s="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P1282" s="3"/>
      <c r="AQ1282" s="127"/>
      <c r="AR1282" s="127"/>
      <c r="AS1282" s="127"/>
      <c r="AT1282" s="127"/>
      <c r="AU1282" s="127"/>
      <c r="AV1282" s="127"/>
      <c r="AW1282" s="127"/>
      <c r="AX1282" s="127"/>
      <c r="AY1282" s="127"/>
      <c r="AZ1282" s="127"/>
      <c r="BA1282" s="127"/>
      <c r="BB1282" s="127"/>
      <c r="BC1282" s="127"/>
      <c r="BD1282" s="40"/>
      <c r="BE1282" s="40"/>
      <c r="BF1282" s="40"/>
      <c r="BG1282" s="40"/>
      <c r="BH1282" s="40"/>
      <c r="BI1282" s="40"/>
      <c r="BJ1282" s="40"/>
      <c r="BK1282" s="40"/>
      <c r="BL1282" s="40"/>
      <c r="BM1282" s="40"/>
      <c r="BN1282" s="40"/>
      <c r="BO1282" s="40"/>
      <c r="BP1282" s="40"/>
      <c r="BQ1282" s="40"/>
      <c r="BR1282" s="40"/>
      <c r="BS1282" s="40"/>
      <c r="BT1282" s="40"/>
      <c r="BU1282" s="40"/>
      <c r="BV1282" s="40"/>
      <c r="BW1282" s="40"/>
      <c r="BX1282" s="40"/>
      <c r="BY1282" s="40"/>
      <c r="BZ1282" s="40"/>
      <c r="CA1282" s="40"/>
      <c r="CB1282" s="40"/>
      <c r="CC1282" s="40"/>
      <c r="CD1282" s="40"/>
      <c r="CE1282" s="40"/>
      <c r="CF1282" s="3"/>
    </row>
    <row r="1283" spans="1:84" ht="11.25" customHeight="1">
      <c r="A1283" s="42"/>
      <c r="R1283" s="42"/>
      <c r="S1283" s="42"/>
      <c r="W1283" s="42"/>
      <c r="X1283" s="43"/>
      <c r="Y1283" s="43"/>
      <c r="Z1283" s="43"/>
      <c r="AA1283" s="43"/>
      <c r="AB1283" s="3"/>
      <c r="AP1283" s="3"/>
      <c r="AQ1283" s="128"/>
      <c r="AR1283" s="128"/>
      <c r="AS1283" s="128"/>
      <c r="AT1283" s="128"/>
      <c r="AU1283" s="128"/>
      <c r="AV1283" s="128"/>
      <c r="AW1283" s="128"/>
      <c r="AX1283" s="128"/>
      <c r="AY1283" s="128"/>
      <c r="AZ1283" s="128"/>
      <c r="BA1283" s="128"/>
      <c r="BB1283" s="128"/>
      <c r="BC1283" s="128"/>
      <c r="BD1283" s="41"/>
      <c r="BE1283" s="41"/>
      <c r="BF1283" s="41"/>
      <c r="BG1283" s="41"/>
      <c r="BH1283" s="41"/>
      <c r="BI1283" s="41"/>
      <c r="BJ1283" s="41"/>
      <c r="BK1283" s="41"/>
      <c r="BL1283" s="41"/>
      <c r="BM1283" s="41"/>
      <c r="BN1283" s="41"/>
      <c r="BO1283" s="41"/>
      <c r="BP1283" s="41"/>
      <c r="BQ1283" s="41"/>
      <c r="BR1283" s="41"/>
      <c r="BS1283" s="41"/>
      <c r="BT1283" s="41"/>
      <c r="BU1283" s="41"/>
      <c r="BV1283" s="41"/>
      <c r="BW1283" s="41"/>
      <c r="BX1283" s="41"/>
      <c r="BY1283" s="41"/>
      <c r="BZ1283" s="41"/>
      <c r="CA1283" s="41"/>
      <c r="CB1283" s="41"/>
      <c r="CC1283" s="41"/>
      <c r="CD1283" s="41"/>
      <c r="CE1283" s="41"/>
      <c r="CF1283" s="3"/>
    </row>
    <row r="1284" spans="1:84" ht="11.25" customHeight="1">
      <c r="A1284" s="42"/>
      <c r="R1284" s="42"/>
      <c r="S1284" s="42"/>
      <c r="W1284" s="42"/>
      <c r="AA1284" s="42"/>
      <c r="AB1284" s="3"/>
      <c r="AP1284" s="3"/>
      <c r="AQ1284" s="126"/>
      <c r="AR1284" s="126"/>
      <c r="AS1284" s="126"/>
      <c r="AT1284" s="126"/>
      <c r="AU1284" s="126"/>
      <c r="AV1284" s="126"/>
      <c r="AW1284" s="126"/>
      <c r="AX1284" s="126"/>
      <c r="AY1284" s="126"/>
      <c r="AZ1284" s="126"/>
      <c r="BA1284" s="126"/>
      <c r="BB1284" s="126"/>
      <c r="BC1284" s="126"/>
      <c r="CF1284" s="3"/>
    </row>
    <row r="1285" spans="1:84" ht="11.25" customHeight="1" thickBot="1">
      <c r="A1285" s="42"/>
      <c r="R1285" s="42"/>
      <c r="S1285" s="42"/>
      <c r="W1285" s="42"/>
      <c r="X1285" s="43"/>
      <c r="Y1285" s="43"/>
      <c r="Z1285" s="43"/>
      <c r="AA1285" s="43"/>
      <c r="AB1285" s="43"/>
      <c r="AP1285" s="3"/>
      <c r="AQ1285" s="127"/>
      <c r="AR1285" s="127"/>
      <c r="AS1285" s="127"/>
      <c r="AT1285" s="127"/>
      <c r="AU1285" s="127"/>
      <c r="AV1285" s="127"/>
      <c r="AW1285" s="127"/>
      <c r="AX1285" s="127"/>
      <c r="AY1285" s="127"/>
      <c r="AZ1285" s="127"/>
      <c r="BA1285" s="127"/>
      <c r="BB1285" s="127"/>
      <c r="BC1285" s="127"/>
      <c r="BD1285" s="40"/>
      <c r="BE1285" s="40"/>
      <c r="BF1285" s="40"/>
      <c r="BG1285" s="40"/>
      <c r="BH1285" s="40"/>
      <c r="BI1285" s="40"/>
      <c r="BJ1285" s="40"/>
      <c r="BK1285" s="40"/>
      <c r="BL1285" s="40"/>
      <c r="BM1285" s="40"/>
      <c r="BN1285" s="40"/>
      <c r="BO1285" s="40"/>
      <c r="BP1285" s="40"/>
      <c r="BQ1285" s="40"/>
      <c r="BR1285" s="40"/>
      <c r="BS1285" s="40"/>
      <c r="BT1285" s="40"/>
      <c r="BU1285" s="40"/>
      <c r="BV1285" s="40"/>
      <c r="BW1285" s="40"/>
      <c r="BX1285" s="40"/>
      <c r="BY1285" s="40"/>
      <c r="BZ1285" s="40"/>
      <c r="CA1285" s="40"/>
      <c r="CB1285" s="40"/>
      <c r="CC1285" s="40"/>
      <c r="CD1285" s="40"/>
      <c r="CE1285" s="40"/>
      <c r="CF1285" s="3"/>
    </row>
    <row r="1286" spans="1:84" ht="11.25" customHeight="1">
      <c r="A1286" s="2"/>
      <c r="R1286" s="42"/>
      <c r="S1286" s="42"/>
      <c r="W1286" s="42"/>
      <c r="AA1286" s="42"/>
      <c r="AB1286" s="42"/>
      <c r="AP1286" s="3"/>
      <c r="AQ1286" s="154" t="str">
        <f>CONCATENATE($A1240," ",$D1240,","," ",$F1238)</f>
        <v>Group: 20, Men's Singles</v>
      </c>
      <c r="AR1286" s="155"/>
      <c r="AS1286" s="155"/>
      <c r="AT1286" s="155"/>
      <c r="AU1286" s="155"/>
      <c r="AV1286" s="155"/>
      <c r="AW1286" s="155"/>
      <c r="AX1286" s="155"/>
      <c r="AY1286" s="155"/>
      <c r="AZ1286" s="155"/>
      <c r="BA1286" s="155"/>
      <c r="BB1286" s="155"/>
      <c r="BC1286" s="156"/>
      <c r="BD1286" s="163">
        <f>O1261</f>
        <v>6</v>
      </c>
      <c r="BE1286" s="164"/>
      <c r="BF1286" s="183" t="str">
        <f>Q1261</f>
        <v>B</v>
      </c>
      <c r="BG1286" s="185" t="str">
        <f>IF(VLOOKUP($BF1286,$A1242:$C1248,3,FALSE)=0,"",CONCATENATE(VLOOKUP(VLOOKUP($BF1286,$A1242:$C1248,3,FALSE),Players!$C:$G,4,FALSE)," ",VLOOKUP($BF1286,$A1242:$C1248,3,FALSE)," ",IF(ISERROR(VLOOKUP(VLOOKUP($BF1286,$A1242:$C1248,3,FALSE),Players!$C:$G,5,FALSE)),"()",CONCATENATE("(",VLOOKUP(VLOOKUP($BF1286,$A1242:$C1248,3,FALSE),Players!$C:$G,5,FALSE),")"))))</f>
        <v/>
      </c>
      <c r="BH1286" s="186"/>
      <c r="BI1286" s="186"/>
      <c r="BJ1286" s="186"/>
      <c r="BK1286" s="186"/>
      <c r="BL1286" s="186"/>
      <c r="BM1286" s="186"/>
      <c r="BN1286" s="186"/>
      <c r="BO1286" s="186"/>
      <c r="BP1286" s="186"/>
      <c r="BQ1286" s="186"/>
      <c r="BR1286" s="186"/>
      <c r="BS1286" s="186"/>
      <c r="BT1286" s="186"/>
      <c r="BU1286" s="187"/>
      <c r="BV1286" s="170" t="str">
        <f>IF(R1261&lt;&gt;"",R1261,"")</f>
        <v/>
      </c>
      <c r="BW1286" s="171"/>
      <c r="BX1286" s="170" t="str">
        <f>IF(T1261&lt;&gt;"",T1261,"")</f>
        <v/>
      </c>
      <c r="BY1286" s="171"/>
      <c r="BZ1286" s="170" t="str">
        <f>IF(V1261&lt;&gt;"",V1261,"")</f>
        <v/>
      </c>
      <c r="CA1286" s="171"/>
      <c r="CB1286" s="170" t="str">
        <f>IF(X1261&lt;&gt;"",X1261,"")</f>
        <v/>
      </c>
      <c r="CC1286" s="171"/>
      <c r="CD1286" s="170" t="str">
        <f>IF(Z1261&lt;&gt;"",Z1261,"")</f>
        <v/>
      </c>
      <c r="CE1286" s="171"/>
      <c r="CF1286" s="174" t="str">
        <f>IF($CD1286=$CD1288,IF($CB1286=$CB1288,IF($BZ1286&lt;&gt;"",IF($BZ1286&gt;$BZ1288,"W","L"),""),IF($CB1286&gt;$CB1288,"W","L")),IF($CD1286&gt;$CD1288,"W","L"))</f>
        <v/>
      </c>
    </row>
    <row r="1287" spans="1:84" ht="11.25" customHeight="1">
      <c r="R1287" s="42"/>
      <c r="S1287" s="42"/>
      <c r="W1287" s="42"/>
      <c r="X1287" s="43"/>
      <c r="Y1287" s="43"/>
      <c r="Z1287" s="43"/>
      <c r="AA1287" s="43"/>
      <c r="AB1287" s="43"/>
      <c r="AP1287" s="3"/>
      <c r="AQ1287" s="157"/>
      <c r="AR1287" s="158"/>
      <c r="AS1287" s="158"/>
      <c r="AT1287" s="158"/>
      <c r="AU1287" s="158"/>
      <c r="AV1287" s="158"/>
      <c r="AW1287" s="158"/>
      <c r="AX1287" s="158"/>
      <c r="AY1287" s="158"/>
      <c r="AZ1287" s="158"/>
      <c r="BA1287" s="158"/>
      <c r="BB1287" s="158"/>
      <c r="BC1287" s="159"/>
      <c r="BD1287" s="165"/>
      <c r="BE1287" s="166"/>
      <c r="BF1287" s="184"/>
      <c r="BG1287" s="188"/>
      <c r="BH1287" s="189"/>
      <c r="BI1287" s="189"/>
      <c r="BJ1287" s="189"/>
      <c r="BK1287" s="189"/>
      <c r="BL1287" s="189"/>
      <c r="BM1287" s="189"/>
      <c r="BN1287" s="189"/>
      <c r="BO1287" s="189"/>
      <c r="BP1287" s="189"/>
      <c r="BQ1287" s="189"/>
      <c r="BR1287" s="189"/>
      <c r="BS1287" s="189"/>
      <c r="BT1287" s="189"/>
      <c r="BU1287" s="190"/>
      <c r="BV1287" s="172"/>
      <c r="BW1287" s="173"/>
      <c r="BX1287" s="172"/>
      <c r="BY1287" s="173"/>
      <c r="BZ1287" s="172"/>
      <c r="CA1287" s="173"/>
      <c r="CB1287" s="172"/>
      <c r="CC1287" s="173"/>
      <c r="CD1287" s="172"/>
      <c r="CE1287" s="173"/>
      <c r="CF1287" s="174"/>
    </row>
    <row r="1288" spans="1:84" ht="11.25" customHeight="1">
      <c r="A1288" s="2"/>
      <c r="R1288" s="42"/>
      <c r="S1288" s="42"/>
      <c r="W1288" s="42"/>
      <c r="AA1288" s="42"/>
      <c r="AB1288" s="42"/>
      <c r="AP1288" s="3"/>
      <c r="AQ1288" s="157"/>
      <c r="AR1288" s="158"/>
      <c r="AS1288" s="158"/>
      <c r="AT1288" s="158"/>
      <c r="AU1288" s="158"/>
      <c r="AV1288" s="158"/>
      <c r="AW1288" s="158"/>
      <c r="AX1288" s="158"/>
      <c r="AY1288" s="158"/>
      <c r="AZ1288" s="158"/>
      <c r="BA1288" s="158"/>
      <c r="BB1288" s="158"/>
      <c r="BC1288" s="159"/>
      <c r="BD1288" s="165"/>
      <c r="BE1288" s="166"/>
      <c r="BF1288" s="175" t="str">
        <f>Q1263</f>
        <v>C</v>
      </c>
      <c r="BG1288" s="177" t="str">
        <f>IF(VLOOKUP($BF1288,$A1242:$C1248,3,FALSE)=0,"",CONCATENATE(VLOOKUP(VLOOKUP($BF1288,$A1242:$C1248,3,FALSE),Players!$C:$G,4,FALSE)," ",VLOOKUP($BF1288,$A1242:$C1248,3,FALSE)," ",IF(ISERROR(VLOOKUP(VLOOKUP($BF1288,$A1242:$C1248,3,FALSE),Players!$C:$G,5,FALSE)),"()",CONCATENATE("(",VLOOKUP(VLOOKUP($BF1288,$A1242:$C1248,3,FALSE),Players!$C:$G,5,FALSE),")"))))</f>
        <v/>
      </c>
      <c r="BH1288" s="178"/>
      <c r="BI1288" s="178"/>
      <c r="BJ1288" s="178"/>
      <c r="BK1288" s="178"/>
      <c r="BL1288" s="178"/>
      <c r="BM1288" s="178"/>
      <c r="BN1288" s="178"/>
      <c r="BO1288" s="178"/>
      <c r="BP1288" s="178"/>
      <c r="BQ1288" s="178"/>
      <c r="BR1288" s="178"/>
      <c r="BS1288" s="178"/>
      <c r="BT1288" s="178"/>
      <c r="BU1288" s="179"/>
      <c r="BV1288" s="150" t="str">
        <f>IF(R1263&lt;&gt;"",R1263,"")</f>
        <v/>
      </c>
      <c r="BW1288" s="151"/>
      <c r="BX1288" s="150" t="str">
        <f>IF(T1263&lt;&gt;"",T1263,"")</f>
        <v/>
      </c>
      <c r="BY1288" s="151"/>
      <c r="BZ1288" s="150" t="str">
        <f>IF(V1263&lt;&gt;"",V1263,"")</f>
        <v/>
      </c>
      <c r="CA1288" s="151"/>
      <c r="CB1288" s="150" t="str">
        <f>IF(X1263&lt;&gt;"",X1263,"")</f>
        <v/>
      </c>
      <c r="CC1288" s="151"/>
      <c r="CD1288" s="150" t="str">
        <f>IF(Z1263&lt;&gt;"",Z1263,"")</f>
        <v/>
      </c>
      <c r="CE1288" s="151"/>
      <c r="CF1288" s="174" t="str">
        <f>IF($CF1286&lt;&gt;"",IF(CF1286="W","L","W"),"")</f>
        <v/>
      </c>
    </row>
    <row r="1289" spans="1:84" ht="11.25" customHeight="1" thickBot="1">
      <c r="A1289" s="2"/>
      <c r="R1289" s="42"/>
      <c r="S1289" s="42"/>
      <c r="W1289" s="42"/>
      <c r="X1289" s="43"/>
      <c r="Y1289" s="43"/>
      <c r="Z1289" s="43"/>
      <c r="AA1289" s="43"/>
      <c r="AB1289" s="43"/>
      <c r="AP1289" s="3"/>
      <c r="AQ1289" s="160"/>
      <c r="AR1289" s="161"/>
      <c r="AS1289" s="161"/>
      <c r="AT1289" s="161"/>
      <c r="AU1289" s="161"/>
      <c r="AV1289" s="161"/>
      <c r="AW1289" s="161"/>
      <c r="AX1289" s="161"/>
      <c r="AY1289" s="161"/>
      <c r="AZ1289" s="161"/>
      <c r="BA1289" s="161"/>
      <c r="BB1289" s="161"/>
      <c r="BC1289" s="162"/>
      <c r="BD1289" s="167"/>
      <c r="BE1289" s="168"/>
      <c r="BF1289" s="176"/>
      <c r="BG1289" s="180"/>
      <c r="BH1289" s="181"/>
      <c r="BI1289" s="181"/>
      <c r="BJ1289" s="181"/>
      <c r="BK1289" s="181"/>
      <c r="BL1289" s="181"/>
      <c r="BM1289" s="181"/>
      <c r="BN1289" s="181"/>
      <c r="BO1289" s="181"/>
      <c r="BP1289" s="181"/>
      <c r="BQ1289" s="181"/>
      <c r="BR1289" s="181"/>
      <c r="BS1289" s="181"/>
      <c r="BT1289" s="181"/>
      <c r="BU1289" s="182"/>
      <c r="BV1289" s="152"/>
      <c r="BW1289" s="153"/>
      <c r="BX1289" s="152"/>
      <c r="BY1289" s="153"/>
      <c r="BZ1289" s="152"/>
      <c r="CA1289" s="153"/>
      <c r="CB1289" s="152"/>
      <c r="CC1289" s="153"/>
      <c r="CD1289" s="152"/>
      <c r="CE1289" s="153"/>
      <c r="CF1289" s="174"/>
    </row>
    <row r="1290" spans="1:84" ht="11.25" customHeight="1">
      <c r="A1290" s="2"/>
      <c r="R1290" s="42"/>
      <c r="S1290" s="42"/>
      <c r="W1290" s="42"/>
      <c r="AA1290" s="42"/>
      <c r="AB1290" s="42"/>
      <c r="AP1290" s="3"/>
      <c r="BV1290" s="169" t="str">
        <f>IF(CF1286&lt;&gt;"",IF(AND(AND(BV1286&gt;-1,BV1288&gt;-1),OR(BV1286&gt;10,BV1288&gt;10),ABS(BV1286-BV1288)&gt;1,IF(OR(BV1286&gt;11,BV1288&gt;11),ABS(BV1286-BV1288)=2,TRUE),BV1286=INT(BV1286),BV1288=INT(BV1288)),"","Error"),"")</f>
        <v/>
      </c>
      <c r="BW1290" s="169"/>
      <c r="BX1290" s="169" t="str">
        <f>IF(CF1286&lt;&gt;"",IF(AND(AND(BX1286&gt;-1,BX1288&gt;-1),OR(BX1286&gt;10,BX1288&gt;10),ABS(BX1286-BX1288)&gt;1,IF(OR(BX1286&gt;11,BX1288&gt;11),ABS(BX1286-BX1288)=2,TRUE),BX1286=INT(BX1286),BX1288=INT(BX1288)),"","Error"),"")</f>
        <v/>
      </c>
      <c r="BY1290" s="169"/>
      <c r="BZ1290" s="169" t="str">
        <f>IF(CF1286&lt;&gt;"",IF(AND(AND(BZ1286&gt;-1,BZ1288&gt;-1),OR(BZ1286&gt;10,BZ1288&gt;10),ABS(BZ1286-BZ1288)&gt;1,IF(OR(BZ1286&gt;11,BZ1288&gt;11),ABS(BZ1286-BZ1288)=2,TRUE),BZ1286=INT(BZ1286),BZ1288=INT(BZ1288)),"","Error"),"")</f>
        <v/>
      </c>
      <c r="CA1290" s="169"/>
      <c r="CB1290" s="169" t="str">
        <f>IF(AND(CF1286&lt;&gt;"",CB1286&lt;&gt;""),IF(AND(AND(CB1286&gt;-1,CB1288&gt;-1),OR(CB1286&gt;10,CB1288&gt;10),ABS(CB1286-CB1288)&gt;1,IF(OR(CB1286&gt;11,CB1288&gt;11),ABS(CB1286-CB1288)=2,TRUE),CB1286=INT(CB1286),CB1288=INT(CB1288)),"","Error"),"")</f>
        <v/>
      </c>
      <c r="CC1290" s="169"/>
      <c r="CD1290" s="169" t="str">
        <f>IF(AND(CF1286&lt;&gt;"",CD1286&lt;&gt;""),IF(AND(AND(CD1286&gt;-1,CD1288&gt;-1),OR(CD1286&gt;10,CD1288&gt;10),ABS(CD1286-CD1288)&gt;1,IF(OR(CD1286&gt;11,CD1288&gt;11),ABS(CD1286-CD1288)=2,TRUE),CD1286=INT(CD1286),CD1288=INT(CD1288)),"","Error"),"")</f>
        <v/>
      </c>
      <c r="CE1290" s="169"/>
      <c r="CF1290" s="3"/>
    </row>
    <row r="1291" spans="1:84" ht="11.25" customHeight="1">
      <c r="AB1291" s="43"/>
      <c r="AP1291" s="3"/>
      <c r="CF1291" s="3"/>
    </row>
    <row r="1292" spans="1:84" ht="11.25" customHeight="1">
      <c r="AB1292" s="42"/>
      <c r="AP1292" s="3"/>
      <c r="AQ1292" s="40"/>
      <c r="AR1292" s="40"/>
      <c r="AS1292" s="40"/>
      <c r="AT1292" s="40"/>
      <c r="AU1292" s="40"/>
      <c r="AV1292" s="40"/>
      <c r="AW1292" s="40"/>
      <c r="AX1292" s="40"/>
      <c r="AY1292" s="40"/>
      <c r="AZ1292" s="40"/>
      <c r="BA1292" s="40"/>
      <c r="BB1292" s="40"/>
      <c r="BC1292" s="40"/>
      <c r="BD1292" s="40"/>
      <c r="BE1292" s="40"/>
      <c r="BF1292" s="40"/>
      <c r="BG1292" s="40"/>
      <c r="BH1292" s="40"/>
      <c r="BI1292" s="40"/>
      <c r="BJ1292" s="40"/>
      <c r="BK1292" s="40"/>
      <c r="BL1292" s="40"/>
      <c r="BM1292" s="40"/>
      <c r="BN1292" s="40"/>
      <c r="BO1292" s="40"/>
      <c r="BP1292" s="40"/>
      <c r="BQ1292" s="40"/>
      <c r="BR1292" s="40"/>
      <c r="BS1292" s="40"/>
      <c r="BT1292" s="40"/>
      <c r="BU1292" s="40"/>
      <c r="BV1292" s="40"/>
      <c r="BW1292" s="40"/>
      <c r="BX1292" s="40"/>
      <c r="BY1292" s="40"/>
      <c r="BZ1292" s="40"/>
      <c r="CA1292" s="40"/>
      <c r="CB1292" s="40"/>
      <c r="CC1292" s="40"/>
      <c r="CD1292" s="40"/>
      <c r="CE1292" s="40"/>
      <c r="CF1292" s="3"/>
    </row>
    <row r="1293" spans="1:84" ht="11.25" customHeight="1">
      <c r="AB1293" s="43"/>
      <c r="AP1293" s="3"/>
      <c r="AQ1293" s="41"/>
      <c r="AR1293" s="41"/>
      <c r="AS1293" s="41"/>
      <c r="AT1293" s="41"/>
      <c r="AU1293" s="41"/>
      <c r="AV1293" s="41"/>
      <c r="AW1293" s="41"/>
      <c r="AX1293" s="41"/>
      <c r="AY1293" s="41"/>
      <c r="AZ1293" s="41"/>
      <c r="BA1293" s="41"/>
      <c r="BB1293" s="41"/>
      <c r="BC1293" s="41"/>
      <c r="BD1293" s="41"/>
      <c r="BE1293" s="41"/>
      <c r="BF1293" s="41"/>
      <c r="BG1293" s="41"/>
      <c r="BH1293" s="41"/>
      <c r="BI1293" s="41"/>
      <c r="BJ1293" s="41"/>
      <c r="BK1293" s="41"/>
      <c r="BL1293" s="41"/>
      <c r="BM1293" s="41"/>
      <c r="BN1293" s="41"/>
      <c r="BO1293" s="41"/>
      <c r="BP1293" s="41"/>
      <c r="BQ1293" s="41"/>
      <c r="BR1293" s="41"/>
      <c r="BS1293" s="41"/>
      <c r="BT1293" s="41"/>
      <c r="BU1293" s="41"/>
      <c r="BV1293" s="41"/>
      <c r="BW1293" s="41"/>
      <c r="BX1293" s="41"/>
      <c r="BY1293" s="41"/>
      <c r="BZ1293" s="41"/>
      <c r="CA1293" s="41"/>
      <c r="CB1293" s="41"/>
      <c r="CC1293" s="41"/>
      <c r="CD1293" s="41"/>
      <c r="CE1293" s="41"/>
      <c r="CF1293" s="3"/>
    </row>
    <row r="1294" spans="1:84" ht="11.25" customHeight="1">
      <c r="AB1294" s="42"/>
      <c r="AP1294" s="3"/>
      <c r="CF1294" s="3"/>
    </row>
  </sheetData>
  <sheetProtection sheet="1" objects="1" scenarios="1"/>
  <mergeCells count="5360">
    <mergeCell ref="N460:AC461"/>
    <mergeCell ref="N525:AC526"/>
    <mergeCell ref="N590:AC591"/>
    <mergeCell ref="N655:AC656"/>
    <mergeCell ref="X993:Y994"/>
    <mergeCell ref="Z993:AA994"/>
    <mergeCell ref="Q993:Q994"/>
    <mergeCell ref="R993:S994"/>
    <mergeCell ref="T993:U994"/>
    <mergeCell ref="V808:W809"/>
    <mergeCell ref="X808:Y809"/>
    <mergeCell ref="Z808:AA809"/>
    <mergeCell ref="V806:W807"/>
    <mergeCell ref="X806:Y807"/>
    <mergeCell ref="CD1028:CE1029"/>
    <mergeCell ref="R928:S929"/>
    <mergeCell ref="T928:U929"/>
    <mergeCell ref="V873:W874"/>
    <mergeCell ref="X873:Y874"/>
    <mergeCell ref="Q804:Q805"/>
    <mergeCell ref="R804:S805"/>
    <mergeCell ref="T804:U805"/>
    <mergeCell ref="V804:W805"/>
    <mergeCell ref="X804:Y805"/>
    <mergeCell ref="BX1026:BY1027"/>
    <mergeCell ref="BV1028:BW1029"/>
    <mergeCell ref="BX1028:BY1029"/>
    <mergeCell ref="BZ1028:CA1029"/>
    <mergeCell ref="CD1026:CE1027"/>
    <mergeCell ref="BF1028:BF1029"/>
    <mergeCell ref="T1001:U1002"/>
    <mergeCell ref="R1003:S1004"/>
    <mergeCell ref="N1045:AC1046"/>
    <mergeCell ref="N1110:AC1111"/>
    <mergeCell ref="N1175:AC1176"/>
    <mergeCell ref="Z1001:AA1002"/>
    <mergeCell ref="V993:W994"/>
    <mergeCell ref="X936:Y937"/>
    <mergeCell ref="Z936:AA937"/>
    <mergeCell ref="CD1006:CE1007"/>
    <mergeCell ref="AQ1026:BC1029"/>
    <mergeCell ref="H995:I996"/>
    <mergeCell ref="J995:K996"/>
    <mergeCell ref="AN986:AO987"/>
    <mergeCell ref="AJ988:AK989"/>
    <mergeCell ref="AQ941:BC944"/>
    <mergeCell ref="N980:AC981"/>
    <mergeCell ref="I525:M526"/>
    <mergeCell ref="I590:M591"/>
    <mergeCell ref="I655:M656"/>
    <mergeCell ref="I720:M721"/>
    <mergeCell ref="I785:M786"/>
    <mergeCell ref="I850:M851"/>
    <mergeCell ref="CD1018:CE1019"/>
    <mergeCell ref="BV1020:BW1020"/>
    <mergeCell ref="BX1020:BY1020"/>
    <mergeCell ref="BZ1020:CA1020"/>
    <mergeCell ref="CB1020:CC1020"/>
    <mergeCell ref="CD1020:CE1020"/>
    <mergeCell ref="CB1026:CC1027"/>
    <mergeCell ref="CB1028:CC1029"/>
    <mergeCell ref="BF1026:BF1027"/>
    <mergeCell ref="BG1026:BU1027"/>
    <mergeCell ref="BV1026:BW1027"/>
    <mergeCell ref="T1003:U1004"/>
    <mergeCell ref="V1001:W1002"/>
    <mergeCell ref="X1001:Y1002"/>
    <mergeCell ref="X1003:Y1004"/>
    <mergeCell ref="J1001:K1002"/>
    <mergeCell ref="L1001:M1002"/>
    <mergeCell ref="L1003:M1004"/>
    <mergeCell ref="Q1003:Q1004"/>
    <mergeCell ref="O1001:P1004"/>
    <mergeCell ref="Q1001:Q1002"/>
    <mergeCell ref="BG1028:BU1029"/>
    <mergeCell ref="BD1026:BE1029"/>
    <mergeCell ref="BF1018:BF1019"/>
    <mergeCell ref="BG1018:BU1019"/>
    <mergeCell ref="BX1006:BY1007"/>
    <mergeCell ref="AQ1016:BC1019"/>
    <mergeCell ref="BD1016:BE1019"/>
    <mergeCell ref="BV1008:BW1009"/>
    <mergeCell ref="BX1008:BY1009"/>
    <mergeCell ref="BG1006:BU1007"/>
    <mergeCell ref="Z1003:AA1004"/>
    <mergeCell ref="AQ1006:BC1009"/>
    <mergeCell ref="BD1006:BE1009"/>
    <mergeCell ref="BF1006:BF1007"/>
    <mergeCell ref="BF1008:BF1009"/>
    <mergeCell ref="BG1008:BU1009"/>
    <mergeCell ref="BG1016:BU1017"/>
    <mergeCell ref="BV1016:BW1017"/>
    <mergeCell ref="A1001:B1004"/>
    <mergeCell ref="C1001:C1002"/>
    <mergeCell ref="D1001:E1002"/>
    <mergeCell ref="F1001:G1002"/>
    <mergeCell ref="H1001:I1002"/>
    <mergeCell ref="Z997:AA998"/>
    <mergeCell ref="BF998:BF999"/>
    <mergeCell ref="BG998:BU999"/>
    <mergeCell ref="BV998:BW999"/>
    <mergeCell ref="BV996:BW997"/>
    <mergeCell ref="R997:S998"/>
    <mergeCell ref="T997:U998"/>
    <mergeCell ref="V997:W998"/>
    <mergeCell ref="X997:Y998"/>
    <mergeCell ref="T995:U996"/>
    <mergeCell ref="A997:B1000"/>
    <mergeCell ref="C997:C998"/>
    <mergeCell ref="D997:E998"/>
    <mergeCell ref="F997:G998"/>
    <mergeCell ref="H997:I998"/>
    <mergeCell ref="J997:K998"/>
    <mergeCell ref="H999:I1000"/>
    <mergeCell ref="J999:K1000"/>
    <mergeCell ref="BF996:BF997"/>
    <mergeCell ref="BG996:BU997"/>
    <mergeCell ref="C1003:C1004"/>
    <mergeCell ref="D1003:E1004"/>
    <mergeCell ref="F1003:G1004"/>
    <mergeCell ref="H1003:I1004"/>
    <mergeCell ref="J1003:K1004"/>
    <mergeCell ref="V1003:W1004"/>
    <mergeCell ref="R1001:S1002"/>
    <mergeCell ref="C999:C1000"/>
    <mergeCell ref="D999:E1000"/>
    <mergeCell ref="F999:G1000"/>
    <mergeCell ref="T999:U1000"/>
    <mergeCell ref="V999:W1000"/>
    <mergeCell ref="L997:M998"/>
    <mergeCell ref="O997:P1000"/>
    <mergeCell ref="Q997:Q998"/>
    <mergeCell ref="V995:W996"/>
    <mergeCell ref="X995:Y996"/>
    <mergeCell ref="Z995:AA996"/>
    <mergeCell ref="C995:C996"/>
    <mergeCell ref="D995:E996"/>
    <mergeCell ref="F995:G996"/>
    <mergeCell ref="Q995:Q996"/>
    <mergeCell ref="R995:S996"/>
    <mergeCell ref="O993:P996"/>
    <mergeCell ref="L999:M1000"/>
    <mergeCell ref="Q999:Q1000"/>
    <mergeCell ref="R999:S1000"/>
    <mergeCell ref="X999:Y1000"/>
    <mergeCell ref="Z999:AA1000"/>
    <mergeCell ref="BG988:BU989"/>
    <mergeCell ref="BV988:BW989"/>
    <mergeCell ref="A993:B996"/>
    <mergeCell ref="C993:C994"/>
    <mergeCell ref="D993:E994"/>
    <mergeCell ref="F993:G994"/>
    <mergeCell ref="H993:I994"/>
    <mergeCell ref="J993:K994"/>
    <mergeCell ref="L993:M994"/>
    <mergeCell ref="L995:M996"/>
    <mergeCell ref="AQ986:BC989"/>
    <mergeCell ref="BD986:BE989"/>
    <mergeCell ref="BF986:BF987"/>
    <mergeCell ref="A988:B989"/>
    <mergeCell ref="C988:AC989"/>
    <mergeCell ref="AD988:AE989"/>
    <mergeCell ref="AF988:AG989"/>
    <mergeCell ref="AH988:AI989"/>
    <mergeCell ref="AL986:AM987"/>
    <mergeCell ref="BF988:BF989"/>
    <mergeCell ref="AL988:AM989"/>
    <mergeCell ref="AN988:AO989"/>
    <mergeCell ref="BG986:BU987"/>
    <mergeCell ref="BV986:BW987"/>
    <mergeCell ref="A986:B987"/>
    <mergeCell ref="C986:AC987"/>
    <mergeCell ref="AD986:AE987"/>
    <mergeCell ref="AF986:AG987"/>
    <mergeCell ref="AH986:AI987"/>
    <mergeCell ref="AJ986:AK987"/>
    <mergeCell ref="AQ996:BC999"/>
    <mergeCell ref="BD996:BE999"/>
    <mergeCell ref="AN982:AO983"/>
    <mergeCell ref="A984:B985"/>
    <mergeCell ref="C984:AC985"/>
    <mergeCell ref="AD984:AE985"/>
    <mergeCell ref="AF984:AG985"/>
    <mergeCell ref="AH984:AI985"/>
    <mergeCell ref="AJ984:AK985"/>
    <mergeCell ref="AL984:AM985"/>
    <mergeCell ref="AN984:AO985"/>
    <mergeCell ref="AJ980:AK981"/>
    <mergeCell ref="AL980:AM981"/>
    <mergeCell ref="AN980:AO981"/>
    <mergeCell ref="A982:B983"/>
    <mergeCell ref="C982:AC983"/>
    <mergeCell ref="AD982:AE983"/>
    <mergeCell ref="AF982:AG983"/>
    <mergeCell ref="AH982:AI983"/>
    <mergeCell ref="AJ982:AK983"/>
    <mergeCell ref="AL982:AM983"/>
    <mergeCell ref="A980:C981"/>
    <mergeCell ref="D980:E981"/>
    <mergeCell ref="F980:H981"/>
    <mergeCell ref="AD980:AE981"/>
    <mergeCell ref="AF980:AG981"/>
    <mergeCell ref="AH980:AI981"/>
    <mergeCell ref="I980:M981"/>
    <mergeCell ref="BG978:BU979"/>
    <mergeCell ref="F978:AG979"/>
    <mergeCell ref="AH978:AJ979"/>
    <mergeCell ref="AK978:AO979"/>
    <mergeCell ref="BF976:BF977"/>
    <mergeCell ref="AQ961:BC964"/>
    <mergeCell ref="BD961:BE964"/>
    <mergeCell ref="BF961:BF962"/>
    <mergeCell ref="CB976:CC977"/>
    <mergeCell ref="AQ976:BC979"/>
    <mergeCell ref="BD976:BE979"/>
    <mergeCell ref="A978:C979"/>
    <mergeCell ref="D978:E979"/>
    <mergeCell ref="CB963:CC964"/>
    <mergeCell ref="BF978:BF979"/>
    <mergeCell ref="BV976:BW977"/>
    <mergeCell ref="BX976:BY977"/>
    <mergeCell ref="BV978:BW979"/>
    <mergeCell ref="BG961:BU962"/>
    <mergeCell ref="BF963:BF964"/>
    <mergeCell ref="BG963:BU964"/>
    <mergeCell ref="A976:E977"/>
    <mergeCell ref="F976:AG977"/>
    <mergeCell ref="AH976:AJ977"/>
    <mergeCell ref="AK976:AO977"/>
    <mergeCell ref="BG976:BU977"/>
    <mergeCell ref="CB978:CC979"/>
    <mergeCell ref="BV961:BW962"/>
    <mergeCell ref="BX961:BY962"/>
    <mergeCell ref="BF941:BF942"/>
    <mergeCell ref="BG941:BU942"/>
    <mergeCell ref="BF943:BF944"/>
    <mergeCell ref="BV953:BW954"/>
    <mergeCell ref="BX953:BY954"/>
    <mergeCell ref="BV945:BW945"/>
    <mergeCell ref="BX945:BY945"/>
    <mergeCell ref="BZ945:CA945"/>
    <mergeCell ref="CB945:CC945"/>
    <mergeCell ref="AQ951:BC954"/>
    <mergeCell ref="BD951:BE954"/>
    <mergeCell ref="BF951:BF952"/>
    <mergeCell ref="CD953:CE954"/>
    <mergeCell ref="BG943:BU944"/>
    <mergeCell ref="BV943:BW944"/>
    <mergeCell ref="BF953:BF954"/>
    <mergeCell ref="BG953:BU954"/>
    <mergeCell ref="BX951:BY952"/>
    <mergeCell ref="BZ951:CA952"/>
    <mergeCell ref="BG951:BU952"/>
    <mergeCell ref="CB951:CC952"/>
    <mergeCell ref="BV951:BW952"/>
    <mergeCell ref="BZ941:CA942"/>
    <mergeCell ref="CB941:CC942"/>
    <mergeCell ref="V930:W931"/>
    <mergeCell ref="X930:Y931"/>
    <mergeCell ref="Z930:AA931"/>
    <mergeCell ref="X928:Y929"/>
    <mergeCell ref="Z928:AA929"/>
    <mergeCell ref="V928:W929"/>
    <mergeCell ref="Q928:Q929"/>
    <mergeCell ref="V936:W937"/>
    <mergeCell ref="L928:M929"/>
    <mergeCell ref="F930:G931"/>
    <mergeCell ref="H930:I931"/>
    <mergeCell ref="H932:I933"/>
    <mergeCell ref="J932:K933"/>
    <mergeCell ref="C934:C935"/>
    <mergeCell ref="D934:E935"/>
    <mergeCell ref="F934:G935"/>
    <mergeCell ref="CD941:CE942"/>
    <mergeCell ref="BV941:BW942"/>
    <mergeCell ref="BX941:BY942"/>
    <mergeCell ref="H934:I935"/>
    <mergeCell ref="J934:K935"/>
    <mergeCell ref="L934:M935"/>
    <mergeCell ref="BV935:BW935"/>
    <mergeCell ref="BX935:BY935"/>
    <mergeCell ref="Q934:Q935"/>
    <mergeCell ref="R934:S935"/>
    <mergeCell ref="T934:U935"/>
    <mergeCell ref="V934:W935"/>
    <mergeCell ref="V938:W939"/>
    <mergeCell ref="X938:Y939"/>
    <mergeCell ref="Z938:AA939"/>
    <mergeCell ref="BD941:BE944"/>
    <mergeCell ref="BF933:BF934"/>
    <mergeCell ref="BG933:BU934"/>
    <mergeCell ref="A932:B935"/>
    <mergeCell ref="C932:C933"/>
    <mergeCell ref="D932:E933"/>
    <mergeCell ref="F932:G933"/>
    <mergeCell ref="CB931:CC932"/>
    <mergeCell ref="AQ931:BC934"/>
    <mergeCell ref="BD931:BE934"/>
    <mergeCell ref="BF931:BF932"/>
    <mergeCell ref="BG931:BU932"/>
    <mergeCell ref="BX933:BY934"/>
    <mergeCell ref="BZ933:CA934"/>
    <mergeCell ref="CB933:CC934"/>
    <mergeCell ref="X934:Y935"/>
    <mergeCell ref="L936:M937"/>
    <mergeCell ref="O936:P939"/>
    <mergeCell ref="Q936:Q937"/>
    <mergeCell ref="R936:S937"/>
    <mergeCell ref="T936:U937"/>
    <mergeCell ref="R938:S939"/>
    <mergeCell ref="T938:U939"/>
    <mergeCell ref="Q938:Q939"/>
    <mergeCell ref="L930:M931"/>
    <mergeCell ref="C938:C939"/>
    <mergeCell ref="D938:E939"/>
    <mergeCell ref="F938:G939"/>
    <mergeCell ref="H938:I939"/>
    <mergeCell ref="J938:K939"/>
    <mergeCell ref="L938:M939"/>
    <mergeCell ref="Q930:Q931"/>
    <mergeCell ref="R930:S931"/>
    <mergeCell ref="AF921:AG922"/>
    <mergeCell ref="AH921:AI922"/>
    <mergeCell ref="AJ921:AK922"/>
    <mergeCell ref="AL919:AM920"/>
    <mergeCell ref="AN919:AO920"/>
    <mergeCell ref="AL923:AM924"/>
    <mergeCell ref="AN923:AO924"/>
    <mergeCell ref="A936:B939"/>
    <mergeCell ref="C936:C937"/>
    <mergeCell ref="D936:E937"/>
    <mergeCell ref="F936:G937"/>
    <mergeCell ref="H936:I937"/>
    <mergeCell ref="J936:K937"/>
    <mergeCell ref="A928:B931"/>
    <mergeCell ref="C928:C929"/>
    <mergeCell ref="D928:E929"/>
    <mergeCell ref="F928:G929"/>
    <mergeCell ref="H928:I929"/>
    <mergeCell ref="J928:K929"/>
    <mergeCell ref="C930:C931"/>
    <mergeCell ref="D930:E931"/>
    <mergeCell ref="R932:S933"/>
    <mergeCell ref="T932:U933"/>
    <mergeCell ref="V932:W933"/>
    <mergeCell ref="X932:Y933"/>
    <mergeCell ref="T930:U931"/>
    <mergeCell ref="Z934:AA935"/>
    <mergeCell ref="L932:M933"/>
    <mergeCell ref="O932:P935"/>
    <mergeCell ref="Q932:Q933"/>
    <mergeCell ref="Z932:AA933"/>
    <mergeCell ref="O928:P931"/>
    <mergeCell ref="J930:K931"/>
    <mergeCell ref="A919:B920"/>
    <mergeCell ref="C919:AC920"/>
    <mergeCell ref="AD919:AE920"/>
    <mergeCell ref="AF919:AG920"/>
    <mergeCell ref="AH919:AI920"/>
    <mergeCell ref="AJ919:AK920"/>
    <mergeCell ref="AN917:AO918"/>
    <mergeCell ref="A911:E912"/>
    <mergeCell ref="F911:AG912"/>
    <mergeCell ref="AH911:AJ912"/>
    <mergeCell ref="AK911:AO912"/>
    <mergeCell ref="BZ911:CA912"/>
    <mergeCell ref="I915:M916"/>
    <mergeCell ref="AH913:AJ914"/>
    <mergeCell ref="AK913:AO914"/>
    <mergeCell ref="N915:AC916"/>
    <mergeCell ref="AJ915:AK916"/>
    <mergeCell ref="AL915:AM916"/>
    <mergeCell ref="AN915:AO916"/>
    <mergeCell ref="A917:B918"/>
    <mergeCell ref="C917:AC918"/>
    <mergeCell ref="AD917:AE918"/>
    <mergeCell ref="A923:B924"/>
    <mergeCell ref="C923:AC924"/>
    <mergeCell ref="AD923:AE924"/>
    <mergeCell ref="AF923:AG924"/>
    <mergeCell ref="AH923:AI924"/>
    <mergeCell ref="AL921:AM922"/>
    <mergeCell ref="AJ923:AK924"/>
    <mergeCell ref="A921:B922"/>
    <mergeCell ref="C921:AC922"/>
    <mergeCell ref="AF917:AG918"/>
    <mergeCell ref="AH917:AI918"/>
    <mergeCell ref="AJ917:AK918"/>
    <mergeCell ref="AL917:AM918"/>
    <mergeCell ref="A915:C916"/>
    <mergeCell ref="D915:E916"/>
    <mergeCell ref="F915:H916"/>
    <mergeCell ref="AD915:AE916"/>
    <mergeCell ref="AF915:AG916"/>
    <mergeCell ref="AH915:AI916"/>
    <mergeCell ref="BV900:BW900"/>
    <mergeCell ref="BX900:BY900"/>
    <mergeCell ref="BZ900:CA900"/>
    <mergeCell ref="CD911:CE912"/>
    <mergeCell ref="F913:AG914"/>
    <mergeCell ref="BF923:BF924"/>
    <mergeCell ref="BG923:BU924"/>
    <mergeCell ref="BV923:BW924"/>
    <mergeCell ref="CD913:CE914"/>
    <mergeCell ref="BF911:BF912"/>
    <mergeCell ref="A913:C914"/>
    <mergeCell ref="D913:E914"/>
    <mergeCell ref="BG921:BU922"/>
    <mergeCell ref="BV921:BW922"/>
    <mergeCell ref="AQ921:BC924"/>
    <mergeCell ref="BD921:BE924"/>
    <mergeCell ref="BF921:BF922"/>
    <mergeCell ref="AN921:AO922"/>
    <mergeCell ref="CB911:CC912"/>
    <mergeCell ref="AQ911:BC914"/>
    <mergeCell ref="BD911:BE914"/>
    <mergeCell ref="AD921:AE922"/>
    <mergeCell ref="BF898:BF899"/>
    <mergeCell ref="BG898:BU899"/>
    <mergeCell ref="BV898:BW899"/>
    <mergeCell ref="BX898:BY899"/>
    <mergeCell ref="BZ913:CA914"/>
    <mergeCell ref="CB913:CC914"/>
    <mergeCell ref="AQ896:BC899"/>
    <mergeCell ref="BD896:BE899"/>
    <mergeCell ref="BZ896:CA897"/>
    <mergeCell ref="BF896:BF897"/>
    <mergeCell ref="BG896:BU897"/>
    <mergeCell ref="BV896:BW897"/>
    <mergeCell ref="CB898:CC899"/>
    <mergeCell ref="BF913:BF914"/>
    <mergeCell ref="BV911:BW912"/>
    <mergeCell ref="BX911:BY912"/>
    <mergeCell ref="BV913:BW914"/>
    <mergeCell ref="BX913:BY914"/>
    <mergeCell ref="BG911:BU912"/>
    <mergeCell ref="BG913:BU914"/>
    <mergeCell ref="BZ898:CA899"/>
    <mergeCell ref="Q873:Q874"/>
    <mergeCell ref="AQ886:BC889"/>
    <mergeCell ref="BD886:BE889"/>
    <mergeCell ref="CD890:CE890"/>
    <mergeCell ref="BF886:BF887"/>
    <mergeCell ref="CD888:CE889"/>
    <mergeCell ref="BG878:BU879"/>
    <mergeCell ref="BF888:BF889"/>
    <mergeCell ref="BG888:BU889"/>
    <mergeCell ref="BG886:BU887"/>
    <mergeCell ref="CB886:CC887"/>
    <mergeCell ref="BV886:BW887"/>
    <mergeCell ref="CD876:CE877"/>
    <mergeCell ref="CD878:CE879"/>
    <mergeCell ref="BV876:BW877"/>
    <mergeCell ref="BX876:BY877"/>
    <mergeCell ref="BD876:BE879"/>
    <mergeCell ref="BF876:BF877"/>
    <mergeCell ref="BG876:BU877"/>
    <mergeCell ref="BF878:BF879"/>
    <mergeCell ref="BX878:BY879"/>
    <mergeCell ref="BZ878:CA879"/>
    <mergeCell ref="BV890:BW890"/>
    <mergeCell ref="BX890:BY890"/>
    <mergeCell ref="BZ890:CA890"/>
    <mergeCell ref="CB890:CC890"/>
    <mergeCell ref="CB880:CC880"/>
    <mergeCell ref="CD880:CE880"/>
    <mergeCell ref="BZ876:CA877"/>
    <mergeCell ref="CB876:CC877"/>
    <mergeCell ref="A871:B874"/>
    <mergeCell ref="C871:C872"/>
    <mergeCell ref="D871:E872"/>
    <mergeCell ref="F871:G872"/>
    <mergeCell ref="H871:I872"/>
    <mergeCell ref="J871:K872"/>
    <mergeCell ref="C873:C874"/>
    <mergeCell ref="D873:E874"/>
    <mergeCell ref="F873:G874"/>
    <mergeCell ref="H873:I874"/>
    <mergeCell ref="BV878:BW879"/>
    <mergeCell ref="Q869:Q870"/>
    <mergeCell ref="R869:S870"/>
    <mergeCell ref="T869:U870"/>
    <mergeCell ref="V869:W870"/>
    <mergeCell ref="X869:Y870"/>
    <mergeCell ref="Z869:AA870"/>
    <mergeCell ref="V871:W872"/>
    <mergeCell ref="X871:Y872"/>
    <mergeCell ref="Z871:AA872"/>
    <mergeCell ref="A867:B870"/>
    <mergeCell ref="Z873:AA874"/>
    <mergeCell ref="J873:K874"/>
    <mergeCell ref="L873:M874"/>
    <mergeCell ref="AQ876:BC879"/>
    <mergeCell ref="L871:M872"/>
    <mergeCell ref="O871:P874"/>
    <mergeCell ref="Q871:Q872"/>
    <mergeCell ref="R871:S872"/>
    <mergeCell ref="T871:U872"/>
    <mergeCell ref="R873:S874"/>
    <mergeCell ref="T873:U874"/>
    <mergeCell ref="C869:C870"/>
    <mergeCell ref="D869:E870"/>
    <mergeCell ref="F869:G870"/>
    <mergeCell ref="H869:I870"/>
    <mergeCell ref="J869:K870"/>
    <mergeCell ref="Z867:AA868"/>
    <mergeCell ref="BF868:BF869"/>
    <mergeCell ref="BG868:BU869"/>
    <mergeCell ref="BV868:BW869"/>
    <mergeCell ref="BV866:BW867"/>
    <mergeCell ref="R867:S868"/>
    <mergeCell ref="T867:U868"/>
    <mergeCell ref="V867:W868"/>
    <mergeCell ref="X867:Y868"/>
    <mergeCell ref="T865:U866"/>
    <mergeCell ref="CD866:CE867"/>
    <mergeCell ref="C867:C868"/>
    <mergeCell ref="D867:E868"/>
    <mergeCell ref="F867:G868"/>
    <mergeCell ref="H867:I868"/>
    <mergeCell ref="J867:K868"/>
    <mergeCell ref="L867:M868"/>
    <mergeCell ref="O867:P870"/>
    <mergeCell ref="Q867:Q868"/>
    <mergeCell ref="BX866:BY867"/>
    <mergeCell ref="BZ866:CA867"/>
    <mergeCell ref="CB866:CC867"/>
    <mergeCell ref="AQ866:BC869"/>
    <mergeCell ref="BF866:BF867"/>
    <mergeCell ref="BG866:BU867"/>
    <mergeCell ref="BX868:BY869"/>
    <mergeCell ref="X865:Y866"/>
    <mergeCell ref="Z865:AA866"/>
    <mergeCell ref="X863:Y864"/>
    <mergeCell ref="Z863:AA864"/>
    <mergeCell ref="C865:C866"/>
    <mergeCell ref="D865:E866"/>
    <mergeCell ref="F865:G866"/>
    <mergeCell ref="H865:I866"/>
    <mergeCell ref="J865:K866"/>
    <mergeCell ref="F863:G864"/>
    <mergeCell ref="H863:I864"/>
    <mergeCell ref="J863:K864"/>
    <mergeCell ref="L863:M864"/>
    <mergeCell ref="L865:M866"/>
    <mergeCell ref="Q865:Q866"/>
    <mergeCell ref="Q863:Q864"/>
    <mergeCell ref="O863:P866"/>
    <mergeCell ref="BG858:BU859"/>
    <mergeCell ref="BV858:BW859"/>
    <mergeCell ref="L869:M870"/>
    <mergeCell ref="V863:W864"/>
    <mergeCell ref="CB858:CC859"/>
    <mergeCell ref="CD858:CE859"/>
    <mergeCell ref="R865:S866"/>
    <mergeCell ref="R863:S864"/>
    <mergeCell ref="T863:U864"/>
    <mergeCell ref="V865:W866"/>
    <mergeCell ref="BF856:BF857"/>
    <mergeCell ref="A858:B859"/>
    <mergeCell ref="C858:AC859"/>
    <mergeCell ref="AD858:AE859"/>
    <mergeCell ref="AF858:AG859"/>
    <mergeCell ref="AH858:AI859"/>
    <mergeCell ref="AL856:AM857"/>
    <mergeCell ref="AN856:AO857"/>
    <mergeCell ref="AJ858:AK859"/>
    <mergeCell ref="BF858:BF859"/>
    <mergeCell ref="BG856:BU857"/>
    <mergeCell ref="BV856:BW857"/>
    <mergeCell ref="A856:B857"/>
    <mergeCell ref="C856:AC857"/>
    <mergeCell ref="AD856:AE857"/>
    <mergeCell ref="AF856:AG857"/>
    <mergeCell ref="AH856:AI857"/>
    <mergeCell ref="AJ856:AK857"/>
    <mergeCell ref="AQ856:BC859"/>
    <mergeCell ref="BD856:BE859"/>
    <mergeCell ref="BX870:BY870"/>
    <mergeCell ref="BZ870:CA870"/>
    <mergeCell ref="BV860:BW860"/>
    <mergeCell ref="A850:C851"/>
    <mergeCell ref="D850:E851"/>
    <mergeCell ref="A854:B855"/>
    <mergeCell ref="C854:AC855"/>
    <mergeCell ref="BD866:BE869"/>
    <mergeCell ref="AL858:AM859"/>
    <mergeCell ref="AN858:AO859"/>
    <mergeCell ref="A863:B866"/>
    <mergeCell ref="C863:C864"/>
    <mergeCell ref="D863:E864"/>
    <mergeCell ref="AL852:AM853"/>
    <mergeCell ref="AN852:AO853"/>
    <mergeCell ref="BF831:BF832"/>
    <mergeCell ref="AD854:AE855"/>
    <mergeCell ref="AF854:AG855"/>
    <mergeCell ref="AH854:AI855"/>
    <mergeCell ref="AJ854:AK855"/>
    <mergeCell ref="AL854:AM855"/>
    <mergeCell ref="AN854:AO855"/>
    <mergeCell ref="A852:B853"/>
    <mergeCell ref="C852:AC853"/>
    <mergeCell ref="AD852:AE853"/>
    <mergeCell ref="AF852:AG853"/>
    <mergeCell ref="AH852:AI853"/>
    <mergeCell ref="AJ852:AK853"/>
    <mergeCell ref="AQ831:BC834"/>
    <mergeCell ref="BD831:BE834"/>
    <mergeCell ref="F850:H851"/>
    <mergeCell ref="AD850:AE851"/>
    <mergeCell ref="AF850:AG851"/>
    <mergeCell ref="AH850:AI851"/>
    <mergeCell ref="AJ850:AK851"/>
    <mergeCell ref="AL850:AM851"/>
    <mergeCell ref="AN850:AO851"/>
    <mergeCell ref="N850:AC851"/>
    <mergeCell ref="BG846:BU847"/>
    <mergeCell ref="BG848:BU849"/>
    <mergeCell ref="F848:AG849"/>
    <mergeCell ref="AH848:AJ849"/>
    <mergeCell ref="AK848:AO849"/>
    <mergeCell ref="BF846:BF847"/>
    <mergeCell ref="AQ846:BC849"/>
    <mergeCell ref="BD846:BE849"/>
    <mergeCell ref="BZ848:CA849"/>
    <mergeCell ref="CB848:CC849"/>
    <mergeCell ref="CB833:CC834"/>
    <mergeCell ref="BF848:BF849"/>
    <mergeCell ref="BV846:BW847"/>
    <mergeCell ref="BX846:BY847"/>
    <mergeCell ref="BV848:BW849"/>
    <mergeCell ref="BX848:BY849"/>
    <mergeCell ref="BV850:BW850"/>
    <mergeCell ref="CB831:CC832"/>
    <mergeCell ref="A846:E847"/>
    <mergeCell ref="F846:AG847"/>
    <mergeCell ref="AH846:AJ847"/>
    <mergeCell ref="AK846:AO847"/>
    <mergeCell ref="BZ846:CA847"/>
    <mergeCell ref="CB846:CC847"/>
    <mergeCell ref="BG823:BU824"/>
    <mergeCell ref="BG831:BU832"/>
    <mergeCell ref="BV831:BW832"/>
    <mergeCell ref="BX831:BY832"/>
    <mergeCell ref="CD831:CE832"/>
    <mergeCell ref="BF833:BF834"/>
    <mergeCell ref="BG833:BU834"/>
    <mergeCell ref="CD833:CE834"/>
    <mergeCell ref="BZ831:CA832"/>
    <mergeCell ref="BV833:BW834"/>
    <mergeCell ref="BX833:BY834"/>
    <mergeCell ref="BV825:BW825"/>
    <mergeCell ref="BX825:BY825"/>
    <mergeCell ref="BZ825:CA825"/>
    <mergeCell ref="CB825:CC825"/>
    <mergeCell ref="CD825:CE825"/>
    <mergeCell ref="BV835:BW835"/>
    <mergeCell ref="AQ821:BC824"/>
    <mergeCell ref="BD821:BE824"/>
    <mergeCell ref="BF821:BF822"/>
    <mergeCell ref="CD823:CE824"/>
    <mergeCell ref="CD821:CE822"/>
    <mergeCell ref="BG813:BU814"/>
    <mergeCell ref="BV813:BW814"/>
    <mergeCell ref="BF823:BF824"/>
    <mergeCell ref="BG811:BU812"/>
    <mergeCell ref="BF813:BF814"/>
    <mergeCell ref="BX813:BY814"/>
    <mergeCell ref="BZ813:CA814"/>
    <mergeCell ref="CB813:CC814"/>
    <mergeCell ref="BZ823:CA824"/>
    <mergeCell ref="CB823:CC824"/>
    <mergeCell ref="BG821:BU822"/>
    <mergeCell ref="CB821:CC822"/>
    <mergeCell ref="BV821:BW822"/>
    <mergeCell ref="AQ811:BC814"/>
    <mergeCell ref="BD811:BE814"/>
    <mergeCell ref="BF811:BF812"/>
    <mergeCell ref="BX821:BY822"/>
    <mergeCell ref="BZ821:CA822"/>
    <mergeCell ref="BV823:BW824"/>
    <mergeCell ref="BX823:BY824"/>
    <mergeCell ref="Z806:AA807"/>
    <mergeCell ref="C808:C809"/>
    <mergeCell ref="D808:E809"/>
    <mergeCell ref="F808:G809"/>
    <mergeCell ref="H808:I809"/>
    <mergeCell ref="J808:K809"/>
    <mergeCell ref="L808:M809"/>
    <mergeCell ref="Q808:Q809"/>
    <mergeCell ref="L806:M807"/>
    <mergeCell ref="O806:P809"/>
    <mergeCell ref="Q806:Q807"/>
    <mergeCell ref="R806:S807"/>
    <mergeCell ref="T806:U807"/>
    <mergeCell ref="R808:S809"/>
    <mergeCell ref="T808:U809"/>
    <mergeCell ref="A806:B809"/>
    <mergeCell ref="C806:C807"/>
    <mergeCell ref="D806:E807"/>
    <mergeCell ref="F806:G807"/>
    <mergeCell ref="H806:I807"/>
    <mergeCell ref="J806:K807"/>
    <mergeCell ref="AQ801:BC804"/>
    <mergeCell ref="BD801:BE804"/>
    <mergeCell ref="BF801:BF802"/>
    <mergeCell ref="BG801:BU802"/>
    <mergeCell ref="BX803:BY804"/>
    <mergeCell ref="BZ803:CA804"/>
    <mergeCell ref="CD803:CE804"/>
    <mergeCell ref="C804:C805"/>
    <mergeCell ref="D804:E805"/>
    <mergeCell ref="F804:G805"/>
    <mergeCell ref="H804:I805"/>
    <mergeCell ref="J804:K805"/>
    <mergeCell ref="L804:M805"/>
    <mergeCell ref="Z804:AA805"/>
    <mergeCell ref="Q802:Q803"/>
    <mergeCell ref="Z802:AA803"/>
    <mergeCell ref="BF803:BF804"/>
    <mergeCell ref="BG803:BU804"/>
    <mergeCell ref="BV803:BW804"/>
    <mergeCell ref="BV801:BW802"/>
    <mergeCell ref="R802:S803"/>
    <mergeCell ref="T802:U803"/>
    <mergeCell ref="V802:W803"/>
    <mergeCell ref="X802:Y803"/>
    <mergeCell ref="CB803:CC804"/>
    <mergeCell ref="CD801:CE802"/>
    <mergeCell ref="Q800:Q801"/>
    <mergeCell ref="R800:S801"/>
    <mergeCell ref="Q798:Q799"/>
    <mergeCell ref="R798:S799"/>
    <mergeCell ref="A798:B801"/>
    <mergeCell ref="C798:C799"/>
    <mergeCell ref="D798:E799"/>
    <mergeCell ref="F798:G799"/>
    <mergeCell ref="H798:I799"/>
    <mergeCell ref="J798:K799"/>
    <mergeCell ref="C800:C801"/>
    <mergeCell ref="D800:E801"/>
    <mergeCell ref="F800:G801"/>
    <mergeCell ref="H800:I801"/>
    <mergeCell ref="A802:B805"/>
    <mergeCell ref="C802:C803"/>
    <mergeCell ref="D802:E803"/>
    <mergeCell ref="F802:G803"/>
    <mergeCell ref="H802:I803"/>
    <mergeCell ref="J802:K803"/>
    <mergeCell ref="L802:M803"/>
    <mergeCell ref="O802:P805"/>
    <mergeCell ref="J800:K801"/>
    <mergeCell ref="V798:W799"/>
    <mergeCell ref="CB793:CC794"/>
    <mergeCell ref="CD793:CE794"/>
    <mergeCell ref="A793:B794"/>
    <mergeCell ref="C793:AC794"/>
    <mergeCell ref="AD793:AE794"/>
    <mergeCell ref="AF793:AG794"/>
    <mergeCell ref="AH793:AI794"/>
    <mergeCell ref="AL791:AM792"/>
    <mergeCell ref="AJ793:AK794"/>
    <mergeCell ref="A791:B792"/>
    <mergeCell ref="C791:AC792"/>
    <mergeCell ref="AD791:AE792"/>
    <mergeCell ref="AF791:AG792"/>
    <mergeCell ref="AH791:AI792"/>
    <mergeCell ref="AJ791:AK792"/>
    <mergeCell ref="CB791:CC792"/>
    <mergeCell ref="CD791:CE792"/>
    <mergeCell ref="BX793:BY794"/>
    <mergeCell ref="BZ793:CA794"/>
    <mergeCell ref="BX791:BY792"/>
    <mergeCell ref="BZ791:CA792"/>
    <mergeCell ref="T798:U799"/>
    <mergeCell ref="O798:P801"/>
    <mergeCell ref="V800:W801"/>
    <mergeCell ref="X800:Y801"/>
    <mergeCell ref="Z800:AA801"/>
    <mergeCell ref="X798:Y799"/>
    <mergeCell ref="Z798:AA799"/>
    <mergeCell ref="T800:U801"/>
    <mergeCell ref="L798:M799"/>
    <mergeCell ref="L800:M801"/>
    <mergeCell ref="AL789:AM790"/>
    <mergeCell ref="AN789:AO790"/>
    <mergeCell ref="AL793:AM794"/>
    <mergeCell ref="AN793:AO794"/>
    <mergeCell ref="BG791:BU792"/>
    <mergeCell ref="BV791:BW792"/>
    <mergeCell ref="AQ791:BC794"/>
    <mergeCell ref="BD791:BE794"/>
    <mergeCell ref="BF791:BF792"/>
    <mergeCell ref="AN791:AO792"/>
    <mergeCell ref="A789:B790"/>
    <mergeCell ref="C789:AC790"/>
    <mergeCell ref="AD789:AE790"/>
    <mergeCell ref="AF789:AG790"/>
    <mergeCell ref="AH789:AI790"/>
    <mergeCell ref="AJ789:AK790"/>
    <mergeCell ref="AN787:AO788"/>
    <mergeCell ref="BF793:BF794"/>
    <mergeCell ref="BG793:BU794"/>
    <mergeCell ref="BV793:BW794"/>
    <mergeCell ref="A781:E782"/>
    <mergeCell ref="F781:AG782"/>
    <mergeCell ref="AH781:AJ782"/>
    <mergeCell ref="AK781:AO782"/>
    <mergeCell ref="BZ781:CA782"/>
    <mergeCell ref="AQ781:BC784"/>
    <mergeCell ref="BD781:BE784"/>
    <mergeCell ref="A783:C784"/>
    <mergeCell ref="N785:AC786"/>
    <mergeCell ref="AJ785:AK786"/>
    <mergeCell ref="AL785:AM786"/>
    <mergeCell ref="AN785:AO786"/>
    <mergeCell ref="A787:B788"/>
    <mergeCell ref="C787:AC788"/>
    <mergeCell ref="AD787:AE788"/>
    <mergeCell ref="AF787:AG788"/>
    <mergeCell ref="AH787:AI788"/>
    <mergeCell ref="AJ787:AK788"/>
    <mergeCell ref="AL787:AM788"/>
    <mergeCell ref="A785:C786"/>
    <mergeCell ref="D785:E786"/>
    <mergeCell ref="F785:H786"/>
    <mergeCell ref="AD785:AE786"/>
    <mergeCell ref="AF785:AG786"/>
    <mergeCell ref="AH785:AI786"/>
    <mergeCell ref="BV785:BW785"/>
    <mergeCell ref="BX785:BY785"/>
    <mergeCell ref="BZ785:CA785"/>
    <mergeCell ref="CD781:CE782"/>
    <mergeCell ref="F783:AG784"/>
    <mergeCell ref="AH783:AJ784"/>
    <mergeCell ref="AK783:AO784"/>
    <mergeCell ref="CD783:CE784"/>
    <mergeCell ref="BF781:BF782"/>
    <mergeCell ref="CB781:CC782"/>
    <mergeCell ref="BF768:BF769"/>
    <mergeCell ref="BG768:BU769"/>
    <mergeCell ref="BV770:BW770"/>
    <mergeCell ref="BX770:BY770"/>
    <mergeCell ref="BZ770:CA770"/>
    <mergeCell ref="CB770:CC770"/>
    <mergeCell ref="BV766:BW767"/>
    <mergeCell ref="BX766:BY767"/>
    <mergeCell ref="BV760:BW760"/>
    <mergeCell ref="BX760:BY760"/>
    <mergeCell ref="BZ760:CA760"/>
    <mergeCell ref="CB760:CC760"/>
    <mergeCell ref="BX768:BY769"/>
    <mergeCell ref="BZ783:CA784"/>
    <mergeCell ref="CB783:CC784"/>
    <mergeCell ref="AQ766:BC769"/>
    <mergeCell ref="BD766:BE769"/>
    <mergeCell ref="BZ768:CA769"/>
    <mergeCell ref="CD768:CE769"/>
    <mergeCell ref="CD770:CE770"/>
    <mergeCell ref="CB766:CC767"/>
    <mergeCell ref="CD760:CE760"/>
    <mergeCell ref="BF758:BF759"/>
    <mergeCell ref="BG758:BU759"/>
    <mergeCell ref="BZ766:CA767"/>
    <mergeCell ref="BF766:BF767"/>
    <mergeCell ref="BG766:BU767"/>
    <mergeCell ref="D783:E784"/>
    <mergeCell ref="CB768:CC769"/>
    <mergeCell ref="BF783:BF784"/>
    <mergeCell ref="BV781:BW782"/>
    <mergeCell ref="BX781:BY782"/>
    <mergeCell ref="BV783:BW784"/>
    <mergeCell ref="BX783:BY784"/>
    <mergeCell ref="BG781:BU782"/>
    <mergeCell ref="BG783:BU784"/>
    <mergeCell ref="BV768:BW769"/>
    <mergeCell ref="CD746:CE747"/>
    <mergeCell ref="CD748:CE749"/>
    <mergeCell ref="BV746:BW747"/>
    <mergeCell ref="BX746:BY747"/>
    <mergeCell ref="AQ756:BC759"/>
    <mergeCell ref="BD756:BE759"/>
    <mergeCell ref="BF756:BF757"/>
    <mergeCell ref="CD758:CE759"/>
    <mergeCell ref="BG748:BU749"/>
    <mergeCell ref="BG746:BU747"/>
    <mergeCell ref="BF748:BF749"/>
    <mergeCell ref="BX748:BY749"/>
    <mergeCell ref="BZ748:CA749"/>
    <mergeCell ref="CB748:CC749"/>
    <mergeCell ref="BZ758:CA759"/>
    <mergeCell ref="CB758:CC759"/>
    <mergeCell ref="BG756:BU757"/>
    <mergeCell ref="X743:Y744"/>
    <mergeCell ref="Z743:AA744"/>
    <mergeCell ref="AQ746:BC749"/>
    <mergeCell ref="BD746:BE749"/>
    <mergeCell ref="BF746:BF747"/>
    <mergeCell ref="V741:W742"/>
    <mergeCell ref="X741:Y742"/>
    <mergeCell ref="Z741:AA742"/>
    <mergeCell ref="C743:C744"/>
    <mergeCell ref="D743:E744"/>
    <mergeCell ref="F743:G744"/>
    <mergeCell ref="H743:I744"/>
    <mergeCell ref="J743:K744"/>
    <mergeCell ref="L743:M744"/>
    <mergeCell ref="Q743:Q744"/>
    <mergeCell ref="O741:P744"/>
    <mergeCell ref="Q741:Q742"/>
    <mergeCell ref="R741:S742"/>
    <mergeCell ref="T741:U742"/>
    <mergeCell ref="R743:S744"/>
    <mergeCell ref="T743:U744"/>
    <mergeCell ref="Z739:AA740"/>
    <mergeCell ref="A741:B744"/>
    <mergeCell ref="C741:C742"/>
    <mergeCell ref="D741:E742"/>
    <mergeCell ref="F741:G742"/>
    <mergeCell ref="H741:I742"/>
    <mergeCell ref="J741:K742"/>
    <mergeCell ref="L741:M742"/>
    <mergeCell ref="CD738:CE739"/>
    <mergeCell ref="C739:C740"/>
    <mergeCell ref="D739:E740"/>
    <mergeCell ref="F739:G740"/>
    <mergeCell ref="H739:I740"/>
    <mergeCell ref="J739:K740"/>
    <mergeCell ref="L739:M740"/>
    <mergeCell ref="Q739:Q740"/>
    <mergeCell ref="R739:S740"/>
    <mergeCell ref="T739:U740"/>
    <mergeCell ref="Z737:AA738"/>
    <mergeCell ref="BF738:BF739"/>
    <mergeCell ref="BG738:BU739"/>
    <mergeCell ref="BV738:BW739"/>
    <mergeCell ref="BV736:BW737"/>
    <mergeCell ref="R737:S738"/>
    <mergeCell ref="T737:U738"/>
    <mergeCell ref="V737:W738"/>
    <mergeCell ref="X737:Y738"/>
    <mergeCell ref="T735:U736"/>
    <mergeCell ref="CD736:CE737"/>
    <mergeCell ref="A737:B740"/>
    <mergeCell ref="R735:S736"/>
    <mergeCell ref="V743:W744"/>
    <mergeCell ref="Q733:Q734"/>
    <mergeCell ref="R733:S734"/>
    <mergeCell ref="T733:U734"/>
    <mergeCell ref="O733:P736"/>
    <mergeCell ref="V733:W734"/>
    <mergeCell ref="CB728:CC729"/>
    <mergeCell ref="CD728:CE729"/>
    <mergeCell ref="BX728:BY729"/>
    <mergeCell ref="BZ728:CA729"/>
    <mergeCell ref="C737:C738"/>
    <mergeCell ref="D737:E738"/>
    <mergeCell ref="F737:G738"/>
    <mergeCell ref="H737:I738"/>
    <mergeCell ref="J737:K738"/>
    <mergeCell ref="L737:M738"/>
    <mergeCell ref="O737:P740"/>
    <mergeCell ref="Q737:Q738"/>
    <mergeCell ref="BX736:BY737"/>
    <mergeCell ref="BZ736:CA737"/>
    <mergeCell ref="CB736:CC737"/>
    <mergeCell ref="AQ736:BC739"/>
    <mergeCell ref="BD736:BE739"/>
    <mergeCell ref="BF736:BF737"/>
    <mergeCell ref="BG736:BU737"/>
    <mergeCell ref="BX738:BY739"/>
    <mergeCell ref="BZ738:CA739"/>
    <mergeCell ref="CB738:CC739"/>
    <mergeCell ref="V735:W736"/>
    <mergeCell ref="X735:Y736"/>
    <mergeCell ref="Z735:AA736"/>
    <mergeCell ref="V739:W740"/>
    <mergeCell ref="X739:Y740"/>
    <mergeCell ref="A733:B736"/>
    <mergeCell ref="C733:C734"/>
    <mergeCell ref="D733:E734"/>
    <mergeCell ref="F733:G734"/>
    <mergeCell ref="H733:I734"/>
    <mergeCell ref="J733:K734"/>
    <mergeCell ref="L733:M734"/>
    <mergeCell ref="AQ726:BC729"/>
    <mergeCell ref="BD726:BE729"/>
    <mergeCell ref="BF726:BF727"/>
    <mergeCell ref="A728:B729"/>
    <mergeCell ref="C728:AC729"/>
    <mergeCell ref="AD728:AE729"/>
    <mergeCell ref="AL728:AM729"/>
    <mergeCell ref="AN728:AO729"/>
    <mergeCell ref="BG726:BU727"/>
    <mergeCell ref="BV726:BW727"/>
    <mergeCell ref="A726:B727"/>
    <mergeCell ref="C726:AC727"/>
    <mergeCell ref="AD726:AE727"/>
    <mergeCell ref="AF726:AG727"/>
    <mergeCell ref="AH726:AI727"/>
    <mergeCell ref="AJ726:AK727"/>
    <mergeCell ref="X733:Y734"/>
    <mergeCell ref="Z733:AA734"/>
    <mergeCell ref="C735:C736"/>
    <mergeCell ref="D735:E736"/>
    <mergeCell ref="F735:G736"/>
    <mergeCell ref="H735:I736"/>
    <mergeCell ref="J735:K736"/>
    <mergeCell ref="L735:M736"/>
    <mergeCell ref="Q735:Q736"/>
    <mergeCell ref="A724:B725"/>
    <mergeCell ref="C724:AC725"/>
    <mergeCell ref="AD724:AE725"/>
    <mergeCell ref="AF724:AG725"/>
    <mergeCell ref="AH724:AI725"/>
    <mergeCell ref="AJ724:AK725"/>
    <mergeCell ref="BG701:BU702"/>
    <mergeCell ref="BV701:BW702"/>
    <mergeCell ref="BG728:BU729"/>
    <mergeCell ref="BF703:BF704"/>
    <mergeCell ref="BG703:BU704"/>
    <mergeCell ref="BX701:BY702"/>
    <mergeCell ref="BX720:BY720"/>
    <mergeCell ref="AN722:AO723"/>
    <mergeCell ref="BV720:BW720"/>
    <mergeCell ref="AF728:AG729"/>
    <mergeCell ref="AH728:AI729"/>
    <mergeCell ref="AL726:AM727"/>
    <mergeCell ref="AN726:AO727"/>
    <mergeCell ref="AJ728:AK729"/>
    <mergeCell ref="BF728:BF729"/>
    <mergeCell ref="AL724:AM725"/>
    <mergeCell ref="AN724:AO725"/>
    <mergeCell ref="AJ720:AK721"/>
    <mergeCell ref="AL720:AM721"/>
    <mergeCell ref="AN720:AO721"/>
    <mergeCell ref="A722:B723"/>
    <mergeCell ref="C722:AC723"/>
    <mergeCell ref="AD722:AE723"/>
    <mergeCell ref="AF722:AG723"/>
    <mergeCell ref="AH722:AI723"/>
    <mergeCell ref="AJ722:AK723"/>
    <mergeCell ref="AL722:AM723"/>
    <mergeCell ref="A720:C721"/>
    <mergeCell ref="D720:E721"/>
    <mergeCell ref="F720:H721"/>
    <mergeCell ref="AD720:AE721"/>
    <mergeCell ref="AF720:AG721"/>
    <mergeCell ref="AH720:AI721"/>
    <mergeCell ref="N720:AC721"/>
    <mergeCell ref="F718:AG719"/>
    <mergeCell ref="AH718:AJ719"/>
    <mergeCell ref="AK718:AO719"/>
    <mergeCell ref="BF716:BF717"/>
    <mergeCell ref="AQ701:BC704"/>
    <mergeCell ref="BD701:BE704"/>
    <mergeCell ref="BF701:BF702"/>
    <mergeCell ref="BF718:BF719"/>
    <mergeCell ref="BV716:BW717"/>
    <mergeCell ref="BG716:BU717"/>
    <mergeCell ref="BG718:BU719"/>
    <mergeCell ref="A716:E717"/>
    <mergeCell ref="F716:AG717"/>
    <mergeCell ref="AH716:AJ717"/>
    <mergeCell ref="AK716:AO717"/>
    <mergeCell ref="AQ716:BC719"/>
    <mergeCell ref="BD716:BE719"/>
    <mergeCell ref="A718:C719"/>
    <mergeCell ref="D718:E719"/>
    <mergeCell ref="BZ695:CA695"/>
    <mergeCell ref="CB695:CC695"/>
    <mergeCell ref="AQ691:BC694"/>
    <mergeCell ref="BD691:BE694"/>
    <mergeCell ref="BF691:BF692"/>
    <mergeCell ref="CD693:CE694"/>
    <mergeCell ref="BG683:BU684"/>
    <mergeCell ref="BV683:BW684"/>
    <mergeCell ref="BX705:BY705"/>
    <mergeCell ref="BZ705:CA705"/>
    <mergeCell ref="BZ701:CA702"/>
    <mergeCell ref="BZ718:CA719"/>
    <mergeCell ref="CB705:CC705"/>
    <mergeCell ref="CD705:CE705"/>
    <mergeCell ref="BZ703:CA704"/>
    <mergeCell ref="CD716:CE717"/>
    <mergeCell ref="CD718:CE719"/>
    <mergeCell ref="BG681:BU682"/>
    <mergeCell ref="BF683:BF684"/>
    <mergeCell ref="BX683:BY684"/>
    <mergeCell ref="BZ683:CA684"/>
    <mergeCell ref="CB683:CC684"/>
    <mergeCell ref="BZ693:CA694"/>
    <mergeCell ref="CB693:CC694"/>
    <mergeCell ref="BG691:BU692"/>
    <mergeCell ref="CB691:CC692"/>
    <mergeCell ref="BV691:BW692"/>
    <mergeCell ref="BZ681:CA682"/>
    <mergeCell ref="CB681:CC682"/>
    <mergeCell ref="AQ681:BC684"/>
    <mergeCell ref="BD681:BE684"/>
    <mergeCell ref="BF681:BF682"/>
    <mergeCell ref="V676:W677"/>
    <mergeCell ref="X676:Y677"/>
    <mergeCell ref="Z676:AA677"/>
    <mergeCell ref="BF693:BF694"/>
    <mergeCell ref="BG693:BU694"/>
    <mergeCell ref="C678:C679"/>
    <mergeCell ref="D678:E679"/>
    <mergeCell ref="F678:G679"/>
    <mergeCell ref="H678:I679"/>
    <mergeCell ref="J678:K679"/>
    <mergeCell ref="L678:M679"/>
    <mergeCell ref="Q678:Q679"/>
    <mergeCell ref="O676:P679"/>
    <mergeCell ref="Q676:Q677"/>
    <mergeCell ref="R676:S677"/>
    <mergeCell ref="T676:U677"/>
    <mergeCell ref="R678:S679"/>
    <mergeCell ref="T678:U679"/>
    <mergeCell ref="A676:B679"/>
    <mergeCell ref="C676:C677"/>
    <mergeCell ref="D676:E677"/>
    <mergeCell ref="F676:G677"/>
    <mergeCell ref="H676:I677"/>
    <mergeCell ref="J676:K677"/>
    <mergeCell ref="L676:M677"/>
    <mergeCell ref="C674:C675"/>
    <mergeCell ref="D674:E675"/>
    <mergeCell ref="F674:G675"/>
    <mergeCell ref="H674:I675"/>
    <mergeCell ref="J674:K675"/>
    <mergeCell ref="L674:M675"/>
    <mergeCell ref="Q674:Q675"/>
    <mergeCell ref="R674:S675"/>
    <mergeCell ref="T674:U675"/>
    <mergeCell ref="Z672:AA673"/>
    <mergeCell ref="BF673:BF674"/>
    <mergeCell ref="BG673:BU674"/>
    <mergeCell ref="BV673:BW674"/>
    <mergeCell ref="BV671:BW672"/>
    <mergeCell ref="R672:S673"/>
    <mergeCell ref="T672:U673"/>
    <mergeCell ref="V672:W673"/>
    <mergeCell ref="X672:Y673"/>
    <mergeCell ref="T670:U671"/>
    <mergeCell ref="J670:K671"/>
    <mergeCell ref="L670:M671"/>
    <mergeCell ref="Q670:Q671"/>
    <mergeCell ref="R670:S671"/>
    <mergeCell ref="A672:B675"/>
    <mergeCell ref="V678:W679"/>
    <mergeCell ref="X678:Y679"/>
    <mergeCell ref="Z678:AA679"/>
    <mergeCell ref="C672:C673"/>
    <mergeCell ref="D672:E673"/>
    <mergeCell ref="F672:G673"/>
    <mergeCell ref="H672:I673"/>
    <mergeCell ref="J672:K673"/>
    <mergeCell ref="L672:M673"/>
    <mergeCell ref="O672:P675"/>
    <mergeCell ref="Q672:Q673"/>
    <mergeCell ref="BX671:BY672"/>
    <mergeCell ref="BZ671:CA672"/>
    <mergeCell ref="CB671:CC672"/>
    <mergeCell ref="AQ671:BC674"/>
    <mergeCell ref="BD671:BE674"/>
    <mergeCell ref="BF671:BF672"/>
    <mergeCell ref="BG671:BU672"/>
    <mergeCell ref="BX673:BY674"/>
    <mergeCell ref="BZ673:CA674"/>
    <mergeCell ref="CB673:CC674"/>
    <mergeCell ref="V670:W671"/>
    <mergeCell ref="X670:Y671"/>
    <mergeCell ref="Z670:AA671"/>
    <mergeCell ref="V674:W675"/>
    <mergeCell ref="X674:Y675"/>
    <mergeCell ref="Z674:AA675"/>
    <mergeCell ref="C670:C671"/>
    <mergeCell ref="D670:E671"/>
    <mergeCell ref="F670:G671"/>
    <mergeCell ref="H670:I671"/>
    <mergeCell ref="Q668:Q669"/>
    <mergeCell ref="R668:S669"/>
    <mergeCell ref="T668:U669"/>
    <mergeCell ref="O668:P671"/>
    <mergeCell ref="C668:C669"/>
    <mergeCell ref="D668:E669"/>
    <mergeCell ref="F668:G669"/>
    <mergeCell ref="H668:I669"/>
    <mergeCell ref="J668:K669"/>
    <mergeCell ref="L668:M669"/>
    <mergeCell ref="AJ663:AK664"/>
    <mergeCell ref="BF663:BF664"/>
    <mergeCell ref="BG663:BU664"/>
    <mergeCell ref="BV663:BW664"/>
    <mergeCell ref="V668:W669"/>
    <mergeCell ref="CB663:CC664"/>
    <mergeCell ref="AQ661:BC664"/>
    <mergeCell ref="BD661:BE664"/>
    <mergeCell ref="BF661:BF662"/>
    <mergeCell ref="X668:Y669"/>
    <mergeCell ref="Z668:AA669"/>
    <mergeCell ref="BX663:BY664"/>
    <mergeCell ref="BZ663:CA664"/>
    <mergeCell ref="CB661:CC662"/>
    <mergeCell ref="A663:B664"/>
    <mergeCell ref="C663:AC664"/>
    <mergeCell ref="AD663:AE664"/>
    <mergeCell ref="AF663:AG664"/>
    <mergeCell ref="AH663:AI664"/>
    <mergeCell ref="AL661:AM662"/>
    <mergeCell ref="AN661:AO662"/>
    <mergeCell ref="AL663:AM664"/>
    <mergeCell ref="AN663:AO664"/>
    <mergeCell ref="BG661:BU662"/>
    <mergeCell ref="BV661:BW662"/>
    <mergeCell ref="A661:B662"/>
    <mergeCell ref="C661:AC662"/>
    <mergeCell ref="AD661:AE662"/>
    <mergeCell ref="AF661:AG662"/>
    <mergeCell ref="AH661:AI662"/>
    <mergeCell ref="AJ661:AK662"/>
    <mergeCell ref="AD659:AE660"/>
    <mergeCell ref="AF659:AG660"/>
    <mergeCell ref="AH659:AI660"/>
    <mergeCell ref="AJ659:AK660"/>
    <mergeCell ref="AL659:AM660"/>
    <mergeCell ref="AN659:AO660"/>
    <mergeCell ref="A651:E652"/>
    <mergeCell ref="F651:AG652"/>
    <mergeCell ref="AH651:AJ652"/>
    <mergeCell ref="AK651:AO652"/>
    <mergeCell ref="BZ651:CA652"/>
    <mergeCell ref="CB651:CC652"/>
    <mergeCell ref="AQ651:BC654"/>
    <mergeCell ref="BD651:BE654"/>
    <mergeCell ref="A653:C654"/>
    <mergeCell ref="D653:E654"/>
    <mergeCell ref="AD657:AE658"/>
    <mergeCell ref="AF657:AG658"/>
    <mergeCell ref="AH657:AI658"/>
    <mergeCell ref="AJ657:AK658"/>
    <mergeCell ref="AL657:AM658"/>
    <mergeCell ref="AN657:AO658"/>
    <mergeCell ref="AD655:AE656"/>
    <mergeCell ref="AF655:AG656"/>
    <mergeCell ref="AH655:AI656"/>
    <mergeCell ref="AJ655:AK656"/>
    <mergeCell ref="AL655:AM656"/>
    <mergeCell ref="AN655:AO656"/>
    <mergeCell ref="A655:C656"/>
    <mergeCell ref="D655:E656"/>
    <mergeCell ref="A659:B660"/>
    <mergeCell ref="C659:AC660"/>
    <mergeCell ref="F653:AG654"/>
    <mergeCell ref="AH653:AJ654"/>
    <mergeCell ref="AK653:AO654"/>
    <mergeCell ref="CD653:CE654"/>
    <mergeCell ref="BF651:BF652"/>
    <mergeCell ref="BF653:BF654"/>
    <mergeCell ref="AQ626:BC629"/>
    <mergeCell ref="BD626:BE629"/>
    <mergeCell ref="BF626:BF627"/>
    <mergeCell ref="BV630:BW630"/>
    <mergeCell ref="BX630:BY630"/>
    <mergeCell ref="BZ630:CA630"/>
    <mergeCell ref="BF628:BF629"/>
    <mergeCell ref="BG628:BU629"/>
    <mergeCell ref="BZ636:CA637"/>
    <mergeCell ref="BF636:BF637"/>
    <mergeCell ref="BG636:BU637"/>
    <mergeCell ref="BV636:BW637"/>
    <mergeCell ref="BX636:BY637"/>
    <mergeCell ref="BG653:BU654"/>
    <mergeCell ref="BV638:BW639"/>
    <mergeCell ref="BX638:BY639"/>
    <mergeCell ref="BZ653:CA654"/>
    <mergeCell ref="CB653:CC654"/>
    <mergeCell ref="AQ636:BC639"/>
    <mergeCell ref="BD636:BE639"/>
    <mergeCell ref="BF638:BF639"/>
    <mergeCell ref="BG638:BU639"/>
    <mergeCell ref="CD640:CE640"/>
    <mergeCell ref="BV653:BW654"/>
    <mergeCell ref="BX653:BY654"/>
    <mergeCell ref="CD638:CE639"/>
    <mergeCell ref="BG618:BU619"/>
    <mergeCell ref="BV618:BW619"/>
    <mergeCell ref="BV651:BW652"/>
    <mergeCell ref="BX651:BY652"/>
    <mergeCell ref="BG651:BU652"/>
    <mergeCell ref="BX618:BY619"/>
    <mergeCell ref="BZ618:CA619"/>
    <mergeCell ref="CB618:CC619"/>
    <mergeCell ref="BZ628:CA629"/>
    <mergeCell ref="CB628:CC629"/>
    <mergeCell ref="BG626:BU627"/>
    <mergeCell ref="CB626:CC627"/>
    <mergeCell ref="BV626:BW627"/>
    <mergeCell ref="V613:W614"/>
    <mergeCell ref="X613:Y614"/>
    <mergeCell ref="Z613:AA614"/>
    <mergeCell ref="BZ616:CA617"/>
    <mergeCell ref="CB616:CC617"/>
    <mergeCell ref="AQ616:BC619"/>
    <mergeCell ref="BD616:BE619"/>
    <mergeCell ref="BF616:BF617"/>
    <mergeCell ref="BG616:BU617"/>
    <mergeCell ref="BF618:BF619"/>
    <mergeCell ref="BV640:BW640"/>
    <mergeCell ref="BX640:BY640"/>
    <mergeCell ref="BZ640:CA640"/>
    <mergeCell ref="CB640:CC640"/>
    <mergeCell ref="BZ638:CA639"/>
    <mergeCell ref="CB638:CC639"/>
    <mergeCell ref="V611:W612"/>
    <mergeCell ref="X611:Y612"/>
    <mergeCell ref="Z611:AA612"/>
    <mergeCell ref="C613:C614"/>
    <mergeCell ref="D613:E614"/>
    <mergeCell ref="F613:G614"/>
    <mergeCell ref="H613:I614"/>
    <mergeCell ref="J613:K614"/>
    <mergeCell ref="L613:M614"/>
    <mergeCell ref="Q613:Q614"/>
    <mergeCell ref="O611:P614"/>
    <mergeCell ref="Q611:Q612"/>
    <mergeCell ref="R611:S612"/>
    <mergeCell ref="T611:U612"/>
    <mergeCell ref="R613:S614"/>
    <mergeCell ref="T613:U614"/>
    <mergeCell ref="V609:W610"/>
    <mergeCell ref="X609:Y610"/>
    <mergeCell ref="Z609:AA610"/>
    <mergeCell ref="A611:B614"/>
    <mergeCell ref="C611:C612"/>
    <mergeCell ref="D611:E612"/>
    <mergeCell ref="F611:G612"/>
    <mergeCell ref="H611:I612"/>
    <mergeCell ref="J611:K612"/>
    <mergeCell ref="L611:M612"/>
    <mergeCell ref="CD608:CE609"/>
    <mergeCell ref="C609:C610"/>
    <mergeCell ref="D609:E610"/>
    <mergeCell ref="F609:G610"/>
    <mergeCell ref="H609:I610"/>
    <mergeCell ref="J609:K610"/>
    <mergeCell ref="L609:M610"/>
    <mergeCell ref="Q609:Q610"/>
    <mergeCell ref="R609:S610"/>
    <mergeCell ref="T609:U610"/>
    <mergeCell ref="Q607:Q608"/>
    <mergeCell ref="Z607:AA608"/>
    <mergeCell ref="BF608:BF609"/>
    <mergeCell ref="BG608:BU609"/>
    <mergeCell ref="BV608:BW609"/>
    <mergeCell ref="BV606:BW607"/>
    <mergeCell ref="R607:S608"/>
    <mergeCell ref="T607:U608"/>
    <mergeCell ref="V607:W608"/>
    <mergeCell ref="X607:Y608"/>
    <mergeCell ref="CB608:CC609"/>
    <mergeCell ref="CD606:CE607"/>
    <mergeCell ref="A607:B610"/>
    <mergeCell ref="C607:C608"/>
    <mergeCell ref="D607:E608"/>
    <mergeCell ref="F607:G608"/>
    <mergeCell ref="H607:I608"/>
    <mergeCell ref="J607:K608"/>
    <mergeCell ref="L607:M608"/>
    <mergeCell ref="O607:P610"/>
    <mergeCell ref="D603:E604"/>
    <mergeCell ref="BX606:BY607"/>
    <mergeCell ref="BZ606:CA607"/>
    <mergeCell ref="CB606:CC607"/>
    <mergeCell ref="AQ606:BC609"/>
    <mergeCell ref="BD606:BE609"/>
    <mergeCell ref="BF606:BF607"/>
    <mergeCell ref="BG606:BU607"/>
    <mergeCell ref="BX608:BY609"/>
    <mergeCell ref="BZ608:CA609"/>
    <mergeCell ref="X605:Y606"/>
    <mergeCell ref="Z605:AA606"/>
    <mergeCell ref="X603:Y604"/>
    <mergeCell ref="Z603:AA604"/>
    <mergeCell ref="AF598:AG599"/>
    <mergeCell ref="AH598:AI599"/>
    <mergeCell ref="AL598:AM599"/>
    <mergeCell ref="AN598:AO599"/>
    <mergeCell ref="C605:C606"/>
    <mergeCell ref="D605:E606"/>
    <mergeCell ref="F605:G606"/>
    <mergeCell ref="H605:I606"/>
    <mergeCell ref="J605:K606"/>
    <mergeCell ref="C603:C604"/>
    <mergeCell ref="R605:S606"/>
    <mergeCell ref="Q603:Q604"/>
    <mergeCell ref="R603:S604"/>
    <mergeCell ref="T603:U604"/>
    <mergeCell ref="O603:P606"/>
    <mergeCell ref="V605:W606"/>
    <mergeCell ref="T605:U606"/>
    <mergeCell ref="F603:G604"/>
    <mergeCell ref="H603:I604"/>
    <mergeCell ref="J603:K604"/>
    <mergeCell ref="L603:M604"/>
    <mergeCell ref="L605:M606"/>
    <mergeCell ref="Q605:Q606"/>
    <mergeCell ref="V603:W604"/>
    <mergeCell ref="A603:B606"/>
    <mergeCell ref="BG596:BU597"/>
    <mergeCell ref="BV596:BW597"/>
    <mergeCell ref="A596:B597"/>
    <mergeCell ref="C596:AC597"/>
    <mergeCell ref="AD596:AE597"/>
    <mergeCell ref="AF596:AG597"/>
    <mergeCell ref="AH592:AI593"/>
    <mergeCell ref="AJ592:AK593"/>
    <mergeCell ref="AL592:AM593"/>
    <mergeCell ref="AN592:AO593"/>
    <mergeCell ref="AD594:AE595"/>
    <mergeCell ref="AF594:AG595"/>
    <mergeCell ref="AH594:AI595"/>
    <mergeCell ref="AJ594:AK595"/>
    <mergeCell ref="AL594:AM595"/>
    <mergeCell ref="AN594:AO595"/>
    <mergeCell ref="BV600:BW600"/>
    <mergeCell ref="AL596:AM597"/>
    <mergeCell ref="AN596:AO597"/>
    <mergeCell ref="AJ598:AK599"/>
    <mergeCell ref="BF598:BF599"/>
    <mergeCell ref="BG598:BU599"/>
    <mergeCell ref="BV598:BW599"/>
    <mergeCell ref="AH596:AI597"/>
    <mergeCell ref="AJ596:AK597"/>
    <mergeCell ref="AQ596:BC599"/>
    <mergeCell ref="BD596:BE599"/>
    <mergeCell ref="BF596:BF597"/>
    <mergeCell ref="A598:B599"/>
    <mergeCell ref="C598:AC599"/>
    <mergeCell ref="AD598:AE599"/>
    <mergeCell ref="AH1041:AJ1042"/>
    <mergeCell ref="AH590:AI591"/>
    <mergeCell ref="AJ590:AK591"/>
    <mergeCell ref="A594:B595"/>
    <mergeCell ref="C594:AC595"/>
    <mergeCell ref="AL590:AM591"/>
    <mergeCell ref="A592:B593"/>
    <mergeCell ref="C592:AC593"/>
    <mergeCell ref="AD592:AE593"/>
    <mergeCell ref="AF592:AG593"/>
    <mergeCell ref="BZ563:CA564"/>
    <mergeCell ref="CB563:CC564"/>
    <mergeCell ref="A590:C591"/>
    <mergeCell ref="D590:E591"/>
    <mergeCell ref="F590:H591"/>
    <mergeCell ref="AD590:AE591"/>
    <mergeCell ref="AF590:AG591"/>
    <mergeCell ref="AN590:AO591"/>
    <mergeCell ref="BV573:BW574"/>
    <mergeCell ref="BX573:BY574"/>
    <mergeCell ref="BZ588:CA589"/>
    <mergeCell ref="CB588:CC589"/>
    <mergeCell ref="F588:AG589"/>
    <mergeCell ref="AH588:AJ589"/>
    <mergeCell ref="AK588:AO589"/>
    <mergeCell ref="BF586:BF587"/>
    <mergeCell ref="BF588:BF589"/>
    <mergeCell ref="BV586:BW587"/>
    <mergeCell ref="BX586:BY587"/>
    <mergeCell ref="BV588:BW589"/>
    <mergeCell ref="BX588:BY589"/>
    <mergeCell ref="BG586:BU587"/>
    <mergeCell ref="BG588:BU589"/>
    <mergeCell ref="A586:E587"/>
    <mergeCell ref="F586:AG587"/>
    <mergeCell ref="AH586:AJ587"/>
    <mergeCell ref="AK586:AO587"/>
    <mergeCell ref="BZ586:CA587"/>
    <mergeCell ref="CB586:CC587"/>
    <mergeCell ref="AQ586:BC589"/>
    <mergeCell ref="BD586:BE589"/>
    <mergeCell ref="A588:C589"/>
    <mergeCell ref="D588:E589"/>
    <mergeCell ref="CD571:CE572"/>
    <mergeCell ref="BF573:BF574"/>
    <mergeCell ref="BG573:BU574"/>
    <mergeCell ref="CD573:CE574"/>
    <mergeCell ref="BX561:BY562"/>
    <mergeCell ref="BZ561:CA562"/>
    <mergeCell ref="CD561:CE562"/>
    <mergeCell ref="BV563:BW564"/>
    <mergeCell ref="BX563:BY564"/>
    <mergeCell ref="CB573:CC574"/>
    <mergeCell ref="BZ573:CA574"/>
    <mergeCell ref="AQ571:BC574"/>
    <mergeCell ref="BD571:BE574"/>
    <mergeCell ref="BF563:BF564"/>
    <mergeCell ref="BG563:BU564"/>
    <mergeCell ref="BZ571:CA572"/>
    <mergeCell ref="BF571:BF572"/>
    <mergeCell ref="BG571:BU572"/>
    <mergeCell ref="BV571:BW572"/>
    <mergeCell ref="BX571:BY572"/>
    <mergeCell ref="CD586:CE587"/>
    <mergeCell ref="CD551:CE552"/>
    <mergeCell ref="CD553:CE554"/>
    <mergeCell ref="BV551:BW552"/>
    <mergeCell ref="BX551:BY552"/>
    <mergeCell ref="AQ561:BC564"/>
    <mergeCell ref="BD561:BE564"/>
    <mergeCell ref="BF561:BF562"/>
    <mergeCell ref="CD563:CE564"/>
    <mergeCell ref="BG553:BU554"/>
    <mergeCell ref="BV553:BW554"/>
    <mergeCell ref="BX553:BY554"/>
    <mergeCell ref="BZ553:CA554"/>
    <mergeCell ref="CB553:CC554"/>
    <mergeCell ref="BG561:BU562"/>
    <mergeCell ref="CB561:CC562"/>
    <mergeCell ref="BV561:BW562"/>
    <mergeCell ref="V548:W549"/>
    <mergeCell ref="X548:Y549"/>
    <mergeCell ref="Z548:AA549"/>
    <mergeCell ref="BZ551:CA552"/>
    <mergeCell ref="CB551:CC552"/>
    <mergeCell ref="AQ551:BC554"/>
    <mergeCell ref="BD551:BE554"/>
    <mergeCell ref="BF551:BF552"/>
    <mergeCell ref="BG551:BU552"/>
    <mergeCell ref="BF553:BF554"/>
    <mergeCell ref="CD555:CE555"/>
    <mergeCell ref="CB543:CC544"/>
    <mergeCell ref="CD541:CE542"/>
    <mergeCell ref="BG541:BU542"/>
    <mergeCell ref="BX543:BY544"/>
    <mergeCell ref="BZ543:CA544"/>
    <mergeCell ref="O538:P541"/>
    <mergeCell ref="V540:W541"/>
    <mergeCell ref="X540:Y541"/>
    <mergeCell ref="L544:M545"/>
    <mergeCell ref="Q544:Q545"/>
    <mergeCell ref="R544:S545"/>
    <mergeCell ref="T544:U545"/>
    <mergeCell ref="C540:C541"/>
    <mergeCell ref="D540:E541"/>
    <mergeCell ref="F540:G541"/>
    <mergeCell ref="H540:I541"/>
    <mergeCell ref="L546:M547"/>
    <mergeCell ref="O546:P549"/>
    <mergeCell ref="Q546:Q547"/>
    <mergeCell ref="R546:S547"/>
    <mergeCell ref="T546:U547"/>
    <mergeCell ref="R548:S549"/>
    <mergeCell ref="T548:U549"/>
    <mergeCell ref="A546:B549"/>
    <mergeCell ref="C546:C547"/>
    <mergeCell ref="D546:E547"/>
    <mergeCell ref="F546:G547"/>
    <mergeCell ref="H546:I547"/>
    <mergeCell ref="J546:K547"/>
    <mergeCell ref="T540:U541"/>
    <mergeCell ref="V544:W545"/>
    <mergeCell ref="X544:Y545"/>
    <mergeCell ref="Z544:AA545"/>
    <mergeCell ref="V546:W547"/>
    <mergeCell ref="X546:Y547"/>
    <mergeCell ref="Z546:AA547"/>
    <mergeCell ref="C548:C549"/>
    <mergeCell ref="D548:E549"/>
    <mergeCell ref="F548:G549"/>
    <mergeCell ref="CD543:CE544"/>
    <mergeCell ref="C544:C545"/>
    <mergeCell ref="D544:E545"/>
    <mergeCell ref="F544:G545"/>
    <mergeCell ref="H544:I545"/>
    <mergeCell ref="J544:K545"/>
    <mergeCell ref="Q542:Q543"/>
    <mergeCell ref="Z542:AA543"/>
    <mergeCell ref="BF543:BF544"/>
    <mergeCell ref="BG543:BU544"/>
    <mergeCell ref="BV543:BW544"/>
    <mergeCell ref="BV541:BW542"/>
    <mergeCell ref="R542:S543"/>
    <mergeCell ref="T542:U543"/>
    <mergeCell ref="V542:W543"/>
    <mergeCell ref="X542:Y543"/>
    <mergeCell ref="CB531:CC532"/>
    <mergeCell ref="CD531:CE532"/>
    <mergeCell ref="BF533:BF534"/>
    <mergeCell ref="BG533:BU534"/>
    <mergeCell ref="BV533:BW534"/>
    <mergeCell ref="BX533:BY534"/>
    <mergeCell ref="BZ533:CA534"/>
    <mergeCell ref="T538:U539"/>
    <mergeCell ref="CD535:CE535"/>
    <mergeCell ref="BZ531:CA532"/>
    <mergeCell ref="BX541:BY542"/>
    <mergeCell ref="BZ541:CA542"/>
    <mergeCell ref="CB541:CC542"/>
    <mergeCell ref="BX531:BY532"/>
    <mergeCell ref="A533:B534"/>
    <mergeCell ref="C533:AC534"/>
    <mergeCell ref="AD533:AE534"/>
    <mergeCell ref="AF533:AG534"/>
    <mergeCell ref="AH533:AI534"/>
    <mergeCell ref="L538:M539"/>
    <mergeCell ref="A538:B541"/>
    <mergeCell ref="C538:C539"/>
    <mergeCell ref="D538:E539"/>
    <mergeCell ref="F538:G539"/>
    <mergeCell ref="AL531:AM532"/>
    <mergeCell ref="AN531:AO532"/>
    <mergeCell ref="AL533:AM534"/>
    <mergeCell ref="AN533:AO534"/>
    <mergeCell ref="BG531:BU532"/>
    <mergeCell ref="BV531:BW532"/>
    <mergeCell ref="AQ531:BC534"/>
    <mergeCell ref="A542:B545"/>
    <mergeCell ref="BD531:BE534"/>
    <mergeCell ref="BF531:BF532"/>
    <mergeCell ref="A531:B532"/>
    <mergeCell ref="C531:AC532"/>
    <mergeCell ref="AD531:AE532"/>
    <mergeCell ref="AF531:AG532"/>
    <mergeCell ref="AH531:AI532"/>
    <mergeCell ref="AJ531:AK532"/>
    <mergeCell ref="Z540:AA541"/>
    <mergeCell ref="X538:Y539"/>
    <mergeCell ref="Z538:AA539"/>
    <mergeCell ref="Q538:Q539"/>
    <mergeCell ref="R538:S539"/>
    <mergeCell ref="H538:I539"/>
    <mergeCell ref="J538:K539"/>
    <mergeCell ref="AN527:AO528"/>
    <mergeCell ref="A529:B530"/>
    <mergeCell ref="C529:AC530"/>
    <mergeCell ref="AD529:AE530"/>
    <mergeCell ref="AF529:AG530"/>
    <mergeCell ref="AH529:AI530"/>
    <mergeCell ref="AJ529:AK530"/>
    <mergeCell ref="AL529:AM530"/>
    <mergeCell ref="AN529:AO530"/>
    <mergeCell ref="AJ533:AK534"/>
    <mergeCell ref="AQ541:BC544"/>
    <mergeCell ref="BD541:BE544"/>
    <mergeCell ref="BF541:BF542"/>
    <mergeCell ref="J540:K541"/>
    <mergeCell ref="L540:M541"/>
    <mergeCell ref="AH525:AI526"/>
    <mergeCell ref="AJ525:AK526"/>
    <mergeCell ref="AL525:AM526"/>
    <mergeCell ref="AN525:AO526"/>
    <mergeCell ref="A527:B528"/>
    <mergeCell ref="C527:AC528"/>
    <mergeCell ref="AD527:AE528"/>
    <mergeCell ref="AF527:AG528"/>
    <mergeCell ref="AH527:AI528"/>
    <mergeCell ref="AJ527:AK528"/>
    <mergeCell ref="A525:C526"/>
    <mergeCell ref="D525:E526"/>
    <mergeCell ref="F525:H526"/>
    <mergeCell ref="AD525:AE526"/>
    <mergeCell ref="AF525:AG526"/>
    <mergeCell ref="F1041:AG1042"/>
    <mergeCell ref="V538:W539"/>
    <mergeCell ref="Q540:Q541"/>
    <mergeCell ref="R540:S541"/>
    <mergeCell ref="AL527:AM528"/>
    <mergeCell ref="AK1041:AO1042"/>
    <mergeCell ref="C542:C543"/>
    <mergeCell ref="D542:E543"/>
    <mergeCell ref="F542:G543"/>
    <mergeCell ref="H542:I543"/>
    <mergeCell ref="J542:K543"/>
    <mergeCell ref="L542:M543"/>
    <mergeCell ref="O542:P545"/>
    <mergeCell ref="H548:I549"/>
    <mergeCell ref="J548:K549"/>
    <mergeCell ref="L548:M549"/>
    <mergeCell ref="Q548:Q549"/>
    <mergeCell ref="AQ506:BC509"/>
    <mergeCell ref="BD506:BE509"/>
    <mergeCell ref="A523:C524"/>
    <mergeCell ref="D523:E524"/>
    <mergeCell ref="CD521:CE522"/>
    <mergeCell ref="F523:AG524"/>
    <mergeCell ref="AH523:AJ524"/>
    <mergeCell ref="AK523:AO524"/>
    <mergeCell ref="CD523:CE524"/>
    <mergeCell ref="BF521:BF522"/>
    <mergeCell ref="CB508:CC509"/>
    <mergeCell ref="BF523:BF524"/>
    <mergeCell ref="BV521:BW522"/>
    <mergeCell ref="BX521:BY522"/>
    <mergeCell ref="BV523:BW524"/>
    <mergeCell ref="BX523:BY524"/>
    <mergeCell ref="BG521:BU522"/>
    <mergeCell ref="BG523:BU524"/>
    <mergeCell ref="BV508:BW509"/>
    <mergeCell ref="BX508:BY509"/>
    <mergeCell ref="A521:E522"/>
    <mergeCell ref="F521:AG522"/>
    <mergeCell ref="AH521:AJ522"/>
    <mergeCell ref="AK521:AO522"/>
    <mergeCell ref="BZ521:CA522"/>
    <mergeCell ref="CB521:CC522"/>
    <mergeCell ref="AQ521:BC524"/>
    <mergeCell ref="BD521:BE524"/>
    <mergeCell ref="BZ523:CA524"/>
    <mergeCell ref="CB523:CC524"/>
    <mergeCell ref="CD506:CE507"/>
    <mergeCell ref="BF508:BF509"/>
    <mergeCell ref="BG508:BU509"/>
    <mergeCell ref="CD508:CE509"/>
    <mergeCell ref="BX496:BY497"/>
    <mergeCell ref="BZ496:CA497"/>
    <mergeCell ref="CD496:CE497"/>
    <mergeCell ref="BV498:BW499"/>
    <mergeCell ref="BX498:BY499"/>
    <mergeCell ref="CB506:CC507"/>
    <mergeCell ref="BF498:BF499"/>
    <mergeCell ref="BG498:BU499"/>
    <mergeCell ref="BZ506:CA507"/>
    <mergeCell ref="BF506:BF507"/>
    <mergeCell ref="BG506:BU507"/>
    <mergeCell ref="BV506:BW507"/>
    <mergeCell ref="BX506:BY507"/>
    <mergeCell ref="BZ508:CA509"/>
    <mergeCell ref="BV500:BW500"/>
    <mergeCell ref="BX500:BY500"/>
    <mergeCell ref="BZ500:CA500"/>
    <mergeCell ref="CB500:CC500"/>
    <mergeCell ref="CD500:CE500"/>
    <mergeCell ref="AQ496:BC499"/>
    <mergeCell ref="BD496:BE499"/>
    <mergeCell ref="BF496:BF497"/>
    <mergeCell ref="CD498:CE499"/>
    <mergeCell ref="BG488:BU489"/>
    <mergeCell ref="BV488:BW489"/>
    <mergeCell ref="BX488:BY489"/>
    <mergeCell ref="BZ488:CA489"/>
    <mergeCell ref="CB488:CC489"/>
    <mergeCell ref="BZ498:CA499"/>
    <mergeCell ref="CB498:CC499"/>
    <mergeCell ref="BG496:BU497"/>
    <mergeCell ref="CB496:CC497"/>
    <mergeCell ref="BV496:BW497"/>
    <mergeCell ref="BZ486:CA487"/>
    <mergeCell ref="CB486:CC487"/>
    <mergeCell ref="AQ486:BC489"/>
    <mergeCell ref="BD486:BE489"/>
    <mergeCell ref="BF486:BF487"/>
    <mergeCell ref="BG486:BU487"/>
    <mergeCell ref="BF488:BF489"/>
    <mergeCell ref="CB490:CC490"/>
    <mergeCell ref="CD490:CE490"/>
    <mergeCell ref="BZ490:CA490"/>
    <mergeCell ref="X481:Y482"/>
    <mergeCell ref="Z481:AA482"/>
    <mergeCell ref="C483:C484"/>
    <mergeCell ref="D483:E484"/>
    <mergeCell ref="F483:G484"/>
    <mergeCell ref="H483:I484"/>
    <mergeCell ref="J483:K484"/>
    <mergeCell ref="L483:M484"/>
    <mergeCell ref="Q483:Q484"/>
    <mergeCell ref="V483:W484"/>
    <mergeCell ref="Q481:Q482"/>
    <mergeCell ref="R481:S482"/>
    <mergeCell ref="T481:U482"/>
    <mergeCell ref="R483:S484"/>
    <mergeCell ref="T483:U484"/>
    <mergeCell ref="V481:W482"/>
    <mergeCell ref="A481:B484"/>
    <mergeCell ref="C481:C482"/>
    <mergeCell ref="D481:E482"/>
    <mergeCell ref="F481:G482"/>
    <mergeCell ref="H481:I482"/>
    <mergeCell ref="J481:K482"/>
    <mergeCell ref="L481:M482"/>
    <mergeCell ref="O481:P484"/>
    <mergeCell ref="C479:C480"/>
    <mergeCell ref="D479:E480"/>
    <mergeCell ref="F479:G480"/>
    <mergeCell ref="H479:I480"/>
    <mergeCell ref="J479:K480"/>
    <mergeCell ref="L479:M480"/>
    <mergeCell ref="Q479:Q480"/>
    <mergeCell ref="R479:S480"/>
    <mergeCell ref="T479:U480"/>
    <mergeCell ref="Z477:AA478"/>
    <mergeCell ref="BF478:BF479"/>
    <mergeCell ref="BG478:BU479"/>
    <mergeCell ref="BV478:BW479"/>
    <mergeCell ref="BV476:BW477"/>
    <mergeCell ref="R477:S478"/>
    <mergeCell ref="T477:U478"/>
    <mergeCell ref="V477:W478"/>
    <mergeCell ref="X477:Y478"/>
    <mergeCell ref="T475:U476"/>
    <mergeCell ref="Z479:AA480"/>
    <mergeCell ref="A477:B480"/>
    <mergeCell ref="X483:Y484"/>
    <mergeCell ref="Z483:AA484"/>
    <mergeCell ref="C477:C478"/>
    <mergeCell ref="D477:E478"/>
    <mergeCell ref="F477:G478"/>
    <mergeCell ref="H477:I478"/>
    <mergeCell ref="J477:K478"/>
    <mergeCell ref="L477:M478"/>
    <mergeCell ref="O477:P480"/>
    <mergeCell ref="Q477:Q478"/>
    <mergeCell ref="BX476:BY477"/>
    <mergeCell ref="BZ476:CA477"/>
    <mergeCell ref="CB476:CC477"/>
    <mergeCell ref="AQ476:BC479"/>
    <mergeCell ref="BD476:BE479"/>
    <mergeCell ref="BF476:BF477"/>
    <mergeCell ref="BG476:BU477"/>
    <mergeCell ref="BX478:BY479"/>
    <mergeCell ref="BZ478:CA479"/>
    <mergeCell ref="CB478:CC479"/>
    <mergeCell ref="V479:W480"/>
    <mergeCell ref="X479:Y480"/>
    <mergeCell ref="A473:B476"/>
    <mergeCell ref="C473:C474"/>
    <mergeCell ref="D473:E474"/>
    <mergeCell ref="F473:G474"/>
    <mergeCell ref="H473:I474"/>
    <mergeCell ref="J473:K474"/>
    <mergeCell ref="L473:M474"/>
    <mergeCell ref="L475:M476"/>
    <mergeCell ref="Q475:Q476"/>
    <mergeCell ref="AJ468:AK469"/>
    <mergeCell ref="BF468:BF469"/>
    <mergeCell ref="BG468:BU469"/>
    <mergeCell ref="BV468:BW469"/>
    <mergeCell ref="Z473:AA474"/>
    <mergeCell ref="C475:C476"/>
    <mergeCell ref="D475:E476"/>
    <mergeCell ref="F475:G476"/>
    <mergeCell ref="H475:I476"/>
    <mergeCell ref="J475:K476"/>
    <mergeCell ref="AQ466:BC469"/>
    <mergeCell ref="BD466:BE469"/>
    <mergeCell ref="BF466:BF467"/>
    <mergeCell ref="A468:B469"/>
    <mergeCell ref="C468:AC469"/>
    <mergeCell ref="AD468:AE469"/>
    <mergeCell ref="AF468:AG469"/>
    <mergeCell ref="AH468:AI469"/>
    <mergeCell ref="AL466:AM467"/>
    <mergeCell ref="AN466:AO467"/>
    <mergeCell ref="AL468:AM469"/>
    <mergeCell ref="AN468:AO469"/>
    <mergeCell ref="BG466:BU467"/>
    <mergeCell ref="BV466:BW467"/>
    <mergeCell ref="A466:B467"/>
    <mergeCell ref="C466:AC467"/>
    <mergeCell ref="AD466:AE467"/>
    <mergeCell ref="AF466:AG467"/>
    <mergeCell ref="AH466:AI467"/>
    <mergeCell ref="AJ466:AK467"/>
    <mergeCell ref="O473:P476"/>
    <mergeCell ref="V475:W476"/>
    <mergeCell ref="AD464:AE465"/>
    <mergeCell ref="AF464:AG465"/>
    <mergeCell ref="AH464:AI465"/>
    <mergeCell ref="AJ464:AK465"/>
    <mergeCell ref="AL464:AM465"/>
    <mergeCell ref="AN464:AO465"/>
    <mergeCell ref="AD462:AE463"/>
    <mergeCell ref="AF462:AG463"/>
    <mergeCell ref="AH462:AI463"/>
    <mergeCell ref="AJ462:AK463"/>
    <mergeCell ref="AL462:AM463"/>
    <mergeCell ref="AN462:AO463"/>
    <mergeCell ref="AD460:AE461"/>
    <mergeCell ref="AF460:AG461"/>
    <mergeCell ref="AH460:AI461"/>
    <mergeCell ref="AJ460:AK461"/>
    <mergeCell ref="AL460:AM461"/>
    <mergeCell ref="AN460:AO461"/>
    <mergeCell ref="A458:C459"/>
    <mergeCell ref="D458:E459"/>
    <mergeCell ref="CB443:CC444"/>
    <mergeCell ref="BF458:BF459"/>
    <mergeCell ref="BV456:BW457"/>
    <mergeCell ref="BX456:BY457"/>
    <mergeCell ref="BV458:BW459"/>
    <mergeCell ref="BX458:BY459"/>
    <mergeCell ref="BG456:BU457"/>
    <mergeCell ref="BG458:BU459"/>
    <mergeCell ref="BV443:BW444"/>
    <mergeCell ref="BX443:BY444"/>
    <mergeCell ref="A456:E457"/>
    <mergeCell ref="F456:AG457"/>
    <mergeCell ref="AH456:AJ457"/>
    <mergeCell ref="AK456:AO457"/>
    <mergeCell ref="BZ456:CA457"/>
    <mergeCell ref="CB456:CC457"/>
    <mergeCell ref="AQ456:BC459"/>
    <mergeCell ref="BD456:BE459"/>
    <mergeCell ref="BZ458:CA459"/>
    <mergeCell ref="CB458:CC459"/>
    <mergeCell ref="BV445:BW445"/>
    <mergeCell ref="BX445:BY445"/>
    <mergeCell ref="BZ445:CA445"/>
    <mergeCell ref="CB445:CC445"/>
    <mergeCell ref="BF443:BF444"/>
    <mergeCell ref="BG443:BU444"/>
    <mergeCell ref="AQ441:BC444"/>
    <mergeCell ref="BD441:BE444"/>
    <mergeCell ref="BF433:BF434"/>
    <mergeCell ref="BG433:BU434"/>
    <mergeCell ref="BZ441:CA442"/>
    <mergeCell ref="BF441:BF442"/>
    <mergeCell ref="BG441:BU442"/>
    <mergeCell ref="BV441:BW442"/>
    <mergeCell ref="BX441:BY442"/>
    <mergeCell ref="AQ431:BC434"/>
    <mergeCell ref="BD431:BE434"/>
    <mergeCell ref="BF431:BF432"/>
    <mergeCell ref="CD433:CE434"/>
    <mergeCell ref="F458:AG459"/>
    <mergeCell ref="AH458:AJ459"/>
    <mergeCell ref="AK458:AO459"/>
    <mergeCell ref="BF456:BF457"/>
    <mergeCell ref="BG423:BU424"/>
    <mergeCell ref="BV423:BW424"/>
    <mergeCell ref="CD425:CE425"/>
    <mergeCell ref="CB423:CC424"/>
    <mergeCell ref="BZ433:CA434"/>
    <mergeCell ref="CB433:CC434"/>
    <mergeCell ref="BG431:BU432"/>
    <mergeCell ref="CB431:CC432"/>
    <mergeCell ref="BV431:BW432"/>
    <mergeCell ref="BV425:BW425"/>
    <mergeCell ref="BX425:BY425"/>
    <mergeCell ref="BZ425:CA425"/>
    <mergeCell ref="CB425:CC425"/>
    <mergeCell ref="A412:B415"/>
    <mergeCell ref="C412:C413"/>
    <mergeCell ref="D412:E413"/>
    <mergeCell ref="F412:G413"/>
    <mergeCell ref="Z418:AA419"/>
    <mergeCell ref="BZ421:CA422"/>
    <mergeCell ref="CB421:CC422"/>
    <mergeCell ref="AQ421:BC424"/>
    <mergeCell ref="BD421:BE424"/>
    <mergeCell ref="BF421:BF422"/>
    <mergeCell ref="BG421:BU422"/>
    <mergeCell ref="BF423:BF424"/>
    <mergeCell ref="BX423:BY424"/>
    <mergeCell ref="BZ423:CA424"/>
    <mergeCell ref="Z416:AA417"/>
    <mergeCell ref="C418:C419"/>
    <mergeCell ref="D418:E419"/>
    <mergeCell ref="F418:G419"/>
    <mergeCell ref="H418:I419"/>
    <mergeCell ref="J418:K419"/>
    <mergeCell ref="L418:M419"/>
    <mergeCell ref="Q418:Q419"/>
    <mergeCell ref="V418:W419"/>
    <mergeCell ref="X418:Y419"/>
    <mergeCell ref="R416:S417"/>
    <mergeCell ref="T416:U417"/>
    <mergeCell ref="R418:S419"/>
    <mergeCell ref="T418:U419"/>
    <mergeCell ref="V416:W417"/>
    <mergeCell ref="X416:Y417"/>
    <mergeCell ref="BV421:BW422"/>
    <mergeCell ref="BX421:BY422"/>
    <mergeCell ref="X408:Y409"/>
    <mergeCell ref="Z408:AA409"/>
    <mergeCell ref="C410:C411"/>
    <mergeCell ref="D410:E411"/>
    <mergeCell ref="F410:G411"/>
    <mergeCell ref="H410:I411"/>
    <mergeCell ref="J410:K411"/>
    <mergeCell ref="T410:U411"/>
    <mergeCell ref="Q408:Q409"/>
    <mergeCell ref="R408:S409"/>
    <mergeCell ref="V408:W409"/>
    <mergeCell ref="T408:U409"/>
    <mergeCell ref="O408:P411"/>
    <mergeCell ref="V410:W411"/>
    <mergeCell ref="BV415:BW415"/>
    <mergeCell ref="Z414:AA415"/>
    <mergeCell ref="BG413:BU414"/>
    <mergeCell ref="BV413:BW414"/>
    <mergeCell ref="BV411:BW412"/>
    <mergeCell ref="F414:G415"/>
    <mergeCell ref="H414:I415"/>
    <mergeCell ref="R412:S413"/>
    <mergeCell ref="T412:U413"/>
    <mergeCell ref="V412:W413"/>
    <mergeCell ref="X412:Y413"/>
    <mergeCell ref="BG411:BU412"/>
    <mergeCell ref="A416:B419"/>
    <mergeCell ref="C416:C417"/>
    <mergeCell ref="D416:E417"/>
    <mergeCell ref="F416:G417"/>
    <mergeCell ref="H416:I417"/>
    <mergeCell ref="J416:K417"/>
    <mergeCell ref="L416:M417"/>
    <mergeCell ref="O416:P419"/>
    <mergeCell ref="Q416:Q417"/>
    <mergeCell ref="BF413:BF414"/>
    <mergeCell ref="J414:K415"/>
    <mergeCell ref="L414:M415"/>
    <mergeCell ref="Q414:Q415"/>
    <mergeCell ref="R414:S415"/>
    <mergeCell ref="T414:U415"/>
    <mergeCell ref="V414:W415"/>
    <mergeCell ref="Q410:Q411"/>
    <mergeCell ref="R410:S411"/>
    <mergeCell ref="H412:I413"/>
    <mergeCell ref="J412:K413"/>
    <mergeCell ref="C414:C415"/>
    <mergeCell ref="D414:E415"/>
    <mergeCell ref="Z412:AA413"/>
    <mergeCell ref="L412:M413"/>
    <mergeCell ref="O412:P415"/>
    <mergeCell ref="Q412:Q413"/>
    <mergeCell ref="AQ411:BC414"/>
    <mergeCell ref="BD411:BE414"/>
    <mergeCell ref="BF411:BF412"/>
    <mergeCell ref="X410:Y411"/>
    <mergeCell ref="Z410:AA411"/>
    <mergeCell ref="X414:Y415"/>
    <mergeCell ref="AF395:AG396"/>
    <mergeCell ref="A399:B400"/>
    <mergeCell ref="BG403:BU404"/>
    <mergeCell ref="BV403:BW404"/>
    <mergeCell ref="A408:B411"/>
    <mergeCell ref="C408:C409"/>
    <mergeCell ref="D408:E409"/>
    <mergeCell ref="F408:G409"/>
    <mergeCell ref="H408:I409"/>
    <mergeCell ref="J408:K409"/>
    <mergeCell ref="L408:M409"/>
    <mergeCell ref="L410:M411"/>
    <mergeCell ref="BF401:BF402"/>
    <mergeCell ref="A403:B404"/>
    <mergeCell ref="C403:AC404"/>
    <mergeCell ref="AD403:AE404"/>
    <mergeCell ref="AF403:AG404"/>
    <mergeCell ref="AH403:AI404"/>
    <mergeCell ref="AL401:AM402"/>
    <mergeCell ref="AN401:AO402"/>
    <mergeCell ref="AJ403:AK404"/>
    <mergeCell ref="BF403:BF404"/>
    <mergeCell ref="BG401:BU402"/>
    <mergeCell ref="BV401:BW402"/>
    <mergeCell ref="A401:B402"/>
    <mergeCell ref="C401:AC402"/>
    <mergeCell ref="AD401:AE402"/>
    <mergeCell ref="AF401:AG402"/>
    <mergeCell ref="AH401:AI402"/>
    <mergeCell ref="AJ401:AK402"/>
    <mergeCell ref="AQ401:BC404"/>
    <mergeCell ref="BD401:BE404"/>
    <mergeCell ref="F391:AG392"/>
    <mergeCell ref="AH391:AJ392"/>
    <mergeCell ref="AK391:AO392"/>
    <mergeCell ref="BZ391:CA392"/>
    <mergeCell ref="CB391:CC392"/>
    <mergeCell ref="A391:E392"/>
    <mergeCell ref="AH399:AI400"/>
    <mergeCell ref="AJ399:AK400"/>
    <mergeCell ref="AL399:AM400"/>
    <mergeCell ref="AN399:AO400"/>
    <mergeCell ref="AL403:AM404"/>
    <mergeCell ref="AN403:AO404"/>
    <mergeCell ref="I395:M396"/>
    <mergeCell ref="AN395:AO396"/>
    <mergeCell ref="A397:B398"/>
    <mergeCell ref="C397:AC398"/>
    <mergeCell ref="AD397:AE398"/>
    <mergeCell ref="AF397:AG398"/>
    <mergeCell ref="AH397:AI398"/>
    <mergeCell ref="AJ397:AK398"/>
    <mergeCell ref="AL397:AM398"/>
    <mergeCell ref="AN397:AO398"/>
    <mergeCell ref="AH395:AI396"/>
    <mergeCell ref="AJ395:AK396"/>
    <mergeCell ref="AL395:AM396"/>
    <mergeCell ref="C399:AC400"/>
    <mergeCell ref="AD399:AE400"/>
    <mergeCell ref="AF399:AG400"/>
    <mergeCell ref="A395:C396"/>
    <mergeCell ref="D395:E396"/>
    <mergeCell ref="F395:H396"/>
    <mergeCell ref="AD395:AE396"/>
    <mergeCell ref="BD376:BE379"/>
    <mergeCell ref="BV380:BW380"/>
    <mergeCell ref="BX380:BY380"/>
    <mergeCell ref="BZ380:CA380"/>
    <mergeCell ref="CB380:CC380"/>
    <mergeCell ref="BZ376:CA377"/>
    <mergeCell ref="BF376:BF377"/>
    <mergeCell ref="BG376:BU377"/>
    <mergeCell ref="BV376:BW377"/>
    <mergeCell ref="CB378:CC379"/>
    <mergeCell ref="BF393:BF394"/>
    <mergeCell ref="BV391:BW392"/>
    <mergeCell ref="BX391:BY392"/>
    <mergeCell ref="BV393:BW394"/>
    <mergeCell ref="BX393:BY394"/>
    <mergeCell ref="BG391:BU392"/>
    <mergeCell ref="BG393:BU394"/>
    <mergeCell ref="BV378:BW379"/>
    <mergeCell ref="BX378:BY379"/>
    <mergeCell ref="AQ391:BC394"/>
    <mergeCell ref="BD391:BE394"/>
    <mergeCell ref="BZ393:CA394"/>
    <mergeCell ref="CB393:CC394"/>
    <mergeCell ref="N395:AC396"/>
    <mergeCell ref="F393:AG394"/>
    <mergeCell ref="BF356:BF357"/>
    <mergeCell ref="BG356:BU357"/>
    <mergeCell ref="BF358:BF359"/>
    <mergeCell ref="BX358:BY359"/>
    <mergeCell ref="BF378:BF379"/>
    <mergeCell ref="BG378:BU379"/>
    <mergeCell ref="CD378:CE379"/>
    <mergeCell ref="BX366:BY367"/>
    <mergeCell ref="BZ366:CA367"/>
    <mergeCell ref="CD366:CE367"/>
    <mergeCell ref="BV368:BW369"/>
    <mergeCell ref="BX368:BY369"/>
    <mergeCell ref="CB376:CC377"/>
    <mergeCell ref="BV370:BW370"/>
    <mergeCell ref="BX376:BY377"/>
    <mergeCell ref="BZ368:CA369"/>
    <mergeCell ref="CD360:CE360"/>
    <mergeCell ref="CD356:CE357"/>
    <mergeCell ref="CD358:CE359"/>
    <mergeCell ref="CD368:CE369"/>
    <mergeCell ref="AH393:AJ394"/>
    <mergeCell ref="AK393:AO394"/>
    <mergeCell ref="CD393:CE394"/>
    <mergeCell ref="BF391:BF392"/>
    <mergeCell ref="AQ376:BC379"/>
    <mergeCell ref="CD380:CE380"/>
    <mergeCell ref="CD348:CE349"/>
    <mergeCell ref="CD346:CE347"/>
    <mergeCell ref="BZ348:CA349"/>
    <mergeCell ref="CB348:CC349"/>
    <mergeCell ref="BF348:BF349"/>
    <mergeCell ref="CD376:CE377"/>
    <mergeCell ref="BX370:BY370"/>
    <mergeCell ref="BZ370:CA370"/>
    <mergeCell ref="CB370:CC370"/>
    <mergeCell ref="CD370:CE370"/>
    <mergeCell ref="AQ366:BC369"/>
    <mergeCell ref="BD366:BE369"/>
    <mergeCell ref="BF366:BF367"/>
    <mergeCell ref="BG358:BU359"/>
    <mergeCell ref="BV358:BW359"/>
    <mergeCell ref="BF368:BF369"/>
    <mergeCell ref="BG368:BU369"/>
    <mergeCell ref="CB368:CC369"/>
    <mergeCell ref="BG366:BU367"/>
    <mergeCell ref="CB366:CC367"/>
    <mergeCell ref="BV366:BW367"/>
    <mergeCell ref="BV356:BW357"/>
    <mergeCell ref="BX356:BY357"/>
    <mergeCell ref="BZ358:CA359"/>
    <mergeCell ref="CB358:CC359"/>
    <mergeCell ref="AQ356:BC359"/>
    <mergeCell ref="BD356:BE359"/>
    <mergeCell ref="BV350:BW350"/>
    <mergeCell ref="BX350:BY350"/>
    <mergeCell ref="BZ350:CA350"/>
    <mergeCell ref="CB350:CC350"/>
    <mergeCell ref="CD350:CE350"/>
    <mergeCell ref="X353:Y354"/>
    <mergeCell ref="Z351:AA352"/>
    <mergeCell ref="C353:C354"/>
    <mergeCell ref="D353:E354"/>
    <mergeCell ref="F353:G354"/>
    <mergeCell ref="H353:I354"/>
    <mergeCell ref="J353:K354"/>
    <mergeCell ref="L353:M354"/>
    <mergeCell ref="Q353:Q354"/>
    <mergeCell ref="V353:W354"/>
    <mergeCell ref="Q351:Q352"/>
    <mergeCell ref="R351:S352"/>
    <mergeCell ref="T351:U352"/>
    <mergeCell ref="R353:S354"/>
    <mergeCell ref="T353:U354"/>
    <mergeCell ref="V351:W352"/>
    <mergeCell ref="X349:Y350"/>
    <mergeCell ref="Z349:AA350"/>
    <mergeCell ref="Z353:AA354"/>
    <mergeCell ref="J349:K350"/>
    <mergeCell ref="A351:B354"/>
    <mergeCell ref="C351:C352"/>
    <mergeCell ref="D351:E352"/>
    <mergeCell ref="F351:G352"/>
    <mergeCell ref="H351:I352"/>
    <mergeCell ref="J351:K352"/>
    <mergeCell ref="L351:M352"/>
    <mergeCell ref="O351:P354"/>
    <mergeCell ref="R347:S348"/>
    <mergeCell ref="T347:U348"/>
    <mergeCell ref="V347:W348"/>
    <mergeCell ref="X347:Y348"/>
    <mergeCell ref="T345:U346"/>
    <mergeCell ref="L349:M350"/>
    <mergeCell ref="Q349:Q350"/>
    <mergeCell ref="R349:S350"/>
    <mergeCell ref="T349:U350"/>
    <mergeCell ref="V349:W350"/>
    <mergeCell ref="A347:B350"/>
    <mergeCell ref="C347:C348"/>
    <mergeCell ref="D347:E348"/>
    <mergeCell ref="F347:G348"/>
    <mergeCell ref="H347:I348"/>
    <mergeCell ref="J347:K348"/>
    <mergeCell ref="C349:C350"/>
    <mergeCell ref="D349:E350"/>
    <mergeCell ref="F349:G350"/>
    <mergeCell ref="H349:I350"/>
    <mergeCell ref="L347:M348"/>
    <mergeCell ref="O347:P350"/>
    <mergeCell ref="Q347:Q348"/>
    <mergeCell ref="X351:Y352"/>
    <mergeCell ref="CB338:CC339"/>
    <mergeCell ref="CD338:CE339"/>
    <mergeCell ref="A343:B346"/>
    <mergeCell ref="C343:C344"/>
    <mergeCell ref="D343:E344"/>
    <mergeCell ref="F343:G344"/>
    <mergeCell ref="H343:I344"/>
    <mergeCell ref="J343:K344"/>
    <mergeCell ref="L343:M344"/>
    <mergeCell ref="L345:M346"/>
    <mergeCell ref="AJ338:AK339"/>
    <mergeCell ref="BF338:BF339"/>
    <mergeCell ref="BG338:BU339"/>
    <mergeCell ref="BV338:BW339"/>
    <mergeCell ref="BZ346:CA347"/>
    <mergeCell ref="CB346:CC347"/>
    <mergeCell ref="AQ346:BC349"/>
    <mergeCell ref="BD346:BE349"/>
    <mergeCell ref="BF346:BF347"/>
    <mergeCell ref="BG346:BU347"/>
    <mergeCell ref="BX348:BY349"/>
    <mergeCell ref="BX346:BY347"/>
    <mergeCell ref="Z347:AA348"/>
    <mergeCell ref="BG348:BU349"/>
    <mergeCell ref="AQ336:BC339"/>
    <mergeCell ref="BD336:BE339"/>
    <mergeCell ref="BF336:BF337"/>
    <mergeCell ref="A338:B339"/>
    <mergeCell ref="C338:AC339"/>
    <mergeCell ref="AD338:AE339"/>
    <mergeCell ref="AF338:AG339"/>
    <mergeCell ref="AH338:AI339"/>
    <mergeCell ref="AN336:AO337"/>
    <mergeCell ref="AL338:AM339"/>
    <mergeCell ref="AN338:AO339"/>
    <mergeCell ref="BG336:BU337"/>
    <mergeCell ref="BV336:BW337"/>
    <mergeCell ref="A336:B337"/>
    <mergeCell ref="C336:AC337"/>
    <mergeCell ref="AD336:AE337"/>
    <mergeCell ref="AF336:AG337"/>
    <mergeCell ref="AH336:AI337"/>
    <mergeCell ref="AJ336:AK337"/>
    <mergeCell ref="A334:B335"/>
    <mergeCell ref="C334:AC335"/>
    <mergeCell ref="AD334:AE335"/>
    <mergeCell ref="AF334:AG335"/>
    <mergeCell ref="AH334:AI335"/>
    <mergeCell ref="AJ334:AK335"/>
    <mergeCell ref="A332:B333"/>
    <mergeCell ref="C332:AC333"/>
    <mergeCell ref="AD332:AE333"/>
    <mergeCell ref="AF332:AG333"/>
    <mergeCell ref="AH332:AI333"/>
    <mergeCell ref="AJ332:AK333"/>
    <mergeCell ref="R345:S346"/>
    <mergeCell ref="Q343:Q344"/>
    <mergeCell ref="AH330:AI331"/>
    <mergeCell ref="AJ330:AK331"/>
    <mergeCell ref="AL330:AM331"/>
    <mergeCell ref="C345:C346"/>
    <mergeCell ref="D345:E346"/>
    <mergeCell ref="F345:G346"/>
    <mergeCell ref="H345:I346"/>
    <mergeCell ref="J345:K346"/>
    <mergeCell ref="N330:AC331"/>
    <mergeCell ref="R343:S344"/>
    <mergeCell ref="T343:U344"/>
    <mergeCell ref="O343:P346"/>
    <mergeCell ref="V345:W346"/>
    <mergeCell ref="X345:Y346"/>
    <mergeCell ref="Z345:AA346"/>
    <mergeCell ref="X343:Y344"/>
    <mergeCell ref="Z343:AA344"/>
    <mergeCell ref="AL336:AM337"/>
    <mergeCell ref="AN330:AO331"/>
    <mergeCell ref="AL332:AM333"/>
    <mergeCell ref="AN332:AO333"/>
    <mergeCell ref="AL334:AM335"/>
    <mergeCell ref="AN334:AO335"/>
    <mergeCell ref="R24:S25"/>
    <mergeCell ref="T24:U25"/>
    <mergeCell ref="AH11:AI12"/>
    <mergeCell ref="A330:C331"/>
    <mergeCell ref="D330:E331"/>
    <mergeCell ref="F330:H331"/>
    <mergeCell ref="AD330:AE331"/>
    <mergeCell ref="AF330:AG331"/>
    <mergeCell ref="I265:M266"/>
    <mergeCell ref="I330:M331"/>
    <mergeCell ref="AH328:AJ329"/>
    <mergeCell ref="AK328:AO329"/>
    <mergeCell ref="A22:B25"/>
    <mergeCell ref="A26:B29"/>
    <mergeCell ref="D26:E27"/>
    <mergeCell ref="C28:C29"/>
    <mergeCell ref="F28:G29"/>
    <mergeCell ref="A11:B12"/>
    <mergeCell ref="AL11:AM12"/>
    <mergeCell ref="AD13:AE14"/>
    <mergeCell ref="AF13:AG14"/>
    <mergeCell ref="AJ13:AK14"/>
    <mergeCell ref="AH13:AI14"/>
    <mergeCell ref="AL13:AM14"/>
    <mergeCell ref="Q28:Q29"/>
    <mergeCell ref="H26:I27"/>
    <mergeCell ref="J26:K27"/>
    <mergeCell ref="BG328:BU329"/>
    <mergeCell ref="BF328:BF329"/>
    <mergeCell ref="BV328:BW329"/>
    <mergeCell ref="O18:P21"/>
    <mergeCell ref="Q18:Q19"/>
    <mergeCell ref="R18:S19"/>
    <mergeCell ref="O22:P25"/>
    <mergeCell ref="R20:S21"/>
    <mergeCell ref="C9:AC10"/>
    <mergeCell ref="C11:AC12"/>
    <mergeCell ref="AN11:AO12"/>
    <mergeCell ref="AD11:AE12"/>
    <mergeCell ref="AF11:AG12"/>
    <mergeCell ref="AJ11:AK12"/>
    <mergeCell ref="BD326:BE329"/>
    <mergeCell ref="BF326:BF327"/>
    <mergeCell ref="BG326:BU327"/>
    <mergeCell ref="BV326:BW327"/>
    <mergeCell ref="C18:C19"/>
    <mergeCell ref="C20:C21"/>
    <mergeCell ref="D20:E21"/>
    <mergeCell ref="D18:E19"/>
    <mergeCell ref="R22:S23"/>
    <mergeCell ref="BD31:BE34"/>
    <mergeCell ref="Z18:AA19"/>
    <mergeCell ref="BG13:BU14"/>
    <mergeCell ref="Z26:AA27"/>
    <mergeCell ref="T28:U29"/>
    <mergeCell ref="Q26:Q27"/>
    <mergeCell ref="L26:M27"/>
    <mergeCell ref="L28:M29"/>
    <mergeCell ref="Q24:Q25"/>
    <mergeCell ref="AH7:AI8"/>
    <mergeCell ref="AH5:AI6"/>
    <mergeCell ref="AD9:AE10"/>
    <mergeCell ref="AF9:AG10"/>
    <mergeCell ref="AJ9:AK10"/>
    <mergeCell ref="AH9:AI10"/>
    <mergeCell ref="AD7:AE8"/>
    <mergeCell ref="AN5:AO6"/>
    <mergeCell ref="A9:B10"/>
    <mergeCell ref="AL9:AM10"/>
    <mergeCell ref="AN9:AO10"/>
    <mergeCell ref="AQ326:BC329"/>
    <mergeCell ref="A326:E327"/>
    <mergeCell ref="F326:AG327"/>
    <mergeCell ref="AH326:AJ327"/>
    <mergeCell ref="AK326:AO327"/>
    <mergeCell ref="Q20:Q21"/>
    <mergeCell ref="F18:G19"/>
    <mergeCell ref="H20:I21"/>
    <mergeCell ref="Q22:Q23"/>
    <mergeCell ref="H18:I19"/>
    <mergeCell ref="C22:C23"/>
    <mergeCell ref="D22:E23"/>
    <mergeCell ref="D28:E29"/>
    <mergeCell ref="C26:C27"/>
    <mergeCell ref="A18:B21"/>
    <mergeCell ref="T26:U27"/>
    <mergeCell ref="H28:I29"/>
    <mergeCell ref="D5:E6"/>
    <mergeCell ref="R28:S29"/>
    <mergeCell ref="V26:W27"/>
    <mergeCell ref="F22:G23"/>
    <mergeCell ref="H22:I23"/>
    <mergeCell ref="F20:G21"/>
    <mergeCell ref="J22:K23"/>
    <mergeCell ref="L22:M23"/>
    <mergeCell ref="J28:K29"/>
    <mergeCell ref="F26:G27"/>
    <mergeCell ref="L24:M25"/>
    <mergeCell ref="Z24:AA25"/>
    <mergeCell ref="O26:P29"/>
    <mergeCell ref="X28:Y29"/>
    <mergeCell ref="Z28:AA29"/>
    <mergeCell ref="V28:W29"/>
    <mergeCell ref="X20:Y21"/>
    <mergeCell ref="X26:Y27"/>
    <mergeCell ref="H24:I25"/>
    <mergeCell ref="J24:K25"/>
    <mergeCell ref="R26:S27"/>
    <mergeCell ref="A1:E2"/>
    <mergeCell ref="F1:AG2"/>
    <mergeCell ref="F3:AG4"/>
    <mergeCell ref="A3:C4"/>
    <mergeCell ref="D3:E4"/>
    <mergeCell ref="T18:U19"/>
    <mergeCell ref="V18:W19"/>
    <mergeCell ref="X18:Y19"/>
    <mergeCell ref="J18:K19"/>
    <mergeCell ref="A13:B14"/>
    <mergeCell ref="BZ11:CA12"/>
    <mergeCell ref="AQ21:BC24"/>
    <mergeCell ref="AQ11:BC14"/>
    <mergeCell ref="BF11:BF12"/>
    <mergeCell ref="I5:M6"/>
    <mergeCell ref="N5:AC6"/>
    <mergeCell ref="A7:B8"/>
    <mergeCell ref="AD5:AE6"/>
    <mergeCell ref="AF5:AG6"/>
    <mergeCell ref="AF7:AG8"/>
    <mergeCell ref="AJ7:AK8"/>
    <mergeCell ref="AL7:AM8"/>
    <mergeCell ref="AJ5:AK6"/>
    <mergeCell ref="AL5:AM6"/>
    <mergeCell ref="C7:AC8"/>
    <mergeCell ref="A5:C6"/>
    <mergeCell ref="AN7:AO8"/>
    <mergeCell ref="AH1:AJ2"/>
    <mergeCell ref="AH3:AJ4"/>
    <mergeCell ref="AK1:AO2"/>
    <mergeCell ref="AK3:AO4"/>
    <mergeCell ref="X24:Y25"/>
    <mergeCell ref="BF13:BF14"/>
    <mergeCell ref="C24:C25"/>
    <mergeCell ref="D24:E25"/>
    <mergeCell ref="T20:U21"/>
    <mergeCell ref="V20:W21"/>
    <mergeCell ref="T22:U23"/>
    <mergeCell ref="V22:W23"/>
    <mergeCell ref="BV11:BW12"/>
    <mergeCell ref="BZ21:CA22"/>
    <mergeCell ref="BX21:BY22"/>
    <mergeCell ref="CB13:CC14"/>
    <mergeCell ref="CD13:CE14"/>
    <mergeCell ref="BD21:BE24"/>
    <mergeCell ref="BF21:BF22"/>
    <mergeCell ref="CB21:CC22"/>
    <mergeCell ref="BX11:BY12"/>
    <mergeCell ref="CB11:CC12"/>
    <mergeCell ref="L18:M19"/>
    <mergeCell ref="BZ23:CA24"/>
    <mergeCell ref="CB23:CC24"/>
    <mergeCell ref="CD23:CE24"/>
    <mergeCell ref="BG21:BU22"/>
    <mergeCell ref="AN13:AO14"/>
    <mergeCell ref="X22:Y23"/>
    <mergeCell ref="Z22:AA23"/>
    <mergeCell ref="V24:W25"/>
    <mergeCell ref="Z20:AA21"/>
    <mergeCell ref="BD11:BE14"/>
    <mergeCell ref="C13:AC14"/>
    <mergeCell ref="L20:M21"/>
    <mergeCell ref="F24:G25"/>
    <mergeCell ref="J20:K21"/>
    <mergeCell ref="BX1:BY2"/>
    <mergeCell ref="BZ1:CA2"/>
    <mergeCell ref="AQ1:BC4"/>
    <mergeCell ref="BD1:BE4"/>
    <mergeCell ref="BG1:BU2"/>
    <mergeCell ref="BF3:BF4"/>
    <mergeCell ref="BG3:BU4"/>
    <mergeCell ref="BF1:BF2"/>
    <mergeCell ref="CB25:CC25"/>
    <mergeCell ref="CD25:CE25"/>
    <mergeCell ref="CD1:CE2"/>
    <mergeCell ref="BV3:BW4"/>
    <mergeCell ref="BX3:BY4"/>
    <mergeCell ref="BZ3:CA4"/>
    <mergeCell ref="CB3:CC4"/>
    <mergeCell ref="CD3:CE4"/>
    <mergeCell ref="BV1:BW2"/>
    <mergeCell ref="CB1:CC2"/>
    <mergeCell ref="BX13:BY14"/>
    <mergeCell ref="BZ13:CA14"/>
    <mergeCell ref="BV25:BW25"/>
    <mergeCell ref="BX25:BY25"/>
    <mergeCell ref="BZ25:CA25"/>
    <mergeCell ref="BV21:BW22"/>
    <mergeCell ref="BV13:BW14"/>
    <mergeCell ref="CD11:CE12"/>
    <mergeCell ref="CD21:CE22"/>
    <mergeCell ref="BF23:BF24"/>
    <mergeCell ref="BG23:BU24"/>
    <mergeCell ref="BV23:BW24"/>
    <mergeCell ref="BX23:BY24"/>
    <mergeCell ref="BG11:BU12"/>
    <mergeCell ref="AQ66:BC69"/>
    <mergeCell ref="BD66:BE69"/>
    <mergeCell ref="BZ35:CA35"/>
    <mergeCell ref="CD31:CE32"/>
    <mergeCell ref="BV33:BW34"/>
    <mergeCell ref="BX33:BY34"/>
    <mergeCell ref="BZ33:CA34"/>
    <mergeCell ref="CB33:CC34"/>
    <mergeCell ref="CD33:CE34"/>
    <mergeCell ref="BV31:BW32"/>
    <mergeCell ref="BX31:BY32"/>
    <mergeCell ref="BZ31:CA32"/>
    <mergeCell ref="CB31:CC32"/>
    <mergeCell ref="AQ41:BC44"/>
    <mergeCell ref="BD41:BE44"/>
    <mergeCell ref="BF41:BF42"/>
    <mergeCell ref="BG41:BU42"/>
    <mergeCell ref="BF43:BF44"/>
    <mergeCell ref="BG31:BU32"/>
    <mergeCell ref="BF33:BF34"/>
    <mergeCell ref="BG33:BU34"/>
    <mergeCell ref="AQ31:BC34"/>
    <mergeCell ref="BG43:BU44"/>
    <mergeCell ref="CD41:CE42"/>
    <mergeCell ref="BV43:BW44"/>
    <mergeCell ref="BX43:BY44"/>
    <mergeCell ref="BZ43:CA44"/>
    <mergeCell ref="CB43:CC44"/>
    <mergeCell ref="CD43:CE44"/>
    <mergeCell ref="F5:H6"/>
    <mergeCell ref="A66:E67"/>
    <mergeCell ref="F66:AG67"/>
    <mergeCell ref="AH66:AJ67"/>
    <mergeCell ref="N70:AC71"/>
    <mergeCell ref="F68:AG69"/>
    <mergeCell ref="AH68:AJ69"/>
    <mergeCell ref="AK68:AO69"/>
    <mergeCell ref="BF66:BF67"/>
    <mergeCell ref="BG66:BU67"/>
    <mergeCell ref="BG68:BU69"/>
    <mergeCell ref="BF68:BF69"/>
    <mergeCell ref="AK66:AO67"/>
    <mergeCell ref="AL70:AM71"/>
    <mergeCell ref="AN70:AO71"/>
    <mergeCell ref="A70:C71"/>
    <mergeCell ref="D70:E71"/>
    <mergeCell ref="F70:H71"/>
    <mergeCell ref="AD70:AE71"/>
    <mergeCell ref="AF70:AG71"/>
    <mergeCell ref="AH70:AI71"/>
    <mergeCell ref="AJ70:AK71"/>
    <mergeCell ref="I70:M71"/>
    <mergeCell ref="A68:C69"/>
    <mergeCell ref="D68:E69"/>
    <mergeCell ref="AQ51:BC54"/>
    <mergeCell ref="BD51:BE54"/>
    <mergeCell ref="BF51:BF52"/>
    <mergeCell ref="BG51:BU52"/>
    <mergeCell ref="BF53:BF54"/>
    <mergeCell ref="BG53:BU54"/>
    <mergeCell ref="BF31:BF32"/>
    <mergeCell ref="AL72:AM73"/>
    <mergeCell ref="AN72:AO73"/>
    <mergeCell ref="A72:B73"/>
    <mergeCell ref="C72:AC73"/>
    <mergeCell ref="AD72:AE73"/>
    <mergeCell ref="AF72:AG73"/>
    <mergeCell ref="AH72:AI73"/>
    <mergeCell ref="AJ72:AK73"/>
    <mergeCell ref="AL74:AM75"/>
    <mergeCell ref="AN74:AO75"/>
    <mergeCell ref="A74:B75"/>
    <mergeCell ref="C74:AC75"/>
    <mergeCell ref="AD74:AE75"/>
    <mergeCell ref="AF74:AG75"/>
    <mergeCell ref="AH74:AI75"/>
    <mergeCell ref="AJ74:AK75"/>
    <mergeCell ref="AN76:AO77"/>
    <mergeCell ref="A76:B77"/>
    <mergeCell ref="C76:AC77"/>
    <mergeCell ref="AD76:AE77"/>
    <mergeCell ref="AF76:AG77"/>
    <mergeCell ref="AH76:AI77"/>
    <mergeCell ref="AJ76:AK77"/>
    <mergeCell ref="C85:C86"/>
    <mergeCell ref="D85:E86"/>
    <mergeCell ref="F85:G86"/>
    <mergeCell ref="H85:I86"/>
    <mergeCell ref="J85:K86"/>
    <mergeCell ref="L85:M86"/>
    <mergeCell ref="BX86:BY87"/>
    <mergeCell ref="BZ76:CA77"/>
    <mergeCell ref="BG78:BU79"/>
    <mergeCell ref="BV78:BW79"/>
    <mergeCell ref="BX78:BY79"/>
    <mergeCell ref="BZ78:CA79"/>
    <mergeCell ref="AQ76:BC79"/>
    <mergeCell ref="BD76:BE79"/>
    <mergeCell ref="AL78:AM79"/>
    <mergeCell ref="AN78:AO79"/>
    <mergeCell ref="BV80:BW80"/>
    <mergeCell ref="BX80:BY80"/>
    <mergeCell ref="BF76:BF77"/>
    <mergeCell ref="BF78:BF79"/>
    <mergeCell ref="BG76:BU77"/>
    <mergeCell ref="BV76:BW77"/>
    <mergeCell ref="BX76:BY77"/>
    <mergeCell ref="AL76:AM77"/>
    <mergeCell ref="O87:P90"/>
    <mergeCell ref="Q87:Q88"/>
    <mergeCell ref="BZ86:CA87"/>
    <mergeCell ref="C89:C90"/>
    <mergeCell ref="D89:E90"/>
    <mergeCell ref="F89:G90"/>
    <mergeCell ref="H89:I90"/>
    <mergeCell ref="J89:K90"/>
    <mergeCell ref="A87:B90"/>
    <mergeCell ref="C87:C88"/>
    <mergeCell ref="D87:E88"/>
    <mergeCell ref="F87:G88"/>
    <mergeCell ref="H87:I88"/>
    <mergeCell ref="J87:K88"/>
    <mergeCell ref="L87:M88"/>
    <mergeCell ref="A78:B79"/>
    <mergeCell ref="C78:AC79"/>
    <mergeCell ref="AD78:AE79"/>
    <mergeCell ref="AF78:AG79"/>
    <mergeCell ref="AH78:AI79"/>
    <mergeCell ref="AJ78:AK79"/>
    <mergeCell ref="CB78:CC79"/>
    <mergeCell ref="CD78:CE79"/>
    <mergeCell ref="A83:B86"/>
    <mergeCell ref="C83:C84"/>
    <mergeCell ref="D83:E84"/>
    <mergeCell ref="F83:G84"/>
    <mergeCell ref="H83:I84"/>
    <mergeCell ref="J83:K84"/>
    <mergeCell ref="L83:M84"/>
    <mergeCell ref="O83:P86"/>
    <mergeCell ref="Q83:Q84"/>
    <mergeCell ref="R83:S84"/>
    <mergeCell ref="T83:U84"/>
    <mergeCell ref="V83:W84"/>
    <mergeCell ref="X83:Y84"/>
    <mergeCell ref="Z83:AA84"/>
    <mergeCell ref="Q85:Q86"/>
    <mergeCell ref="R85:S86"/>
    <mergeCell ref="T85:U86"/>
    <mergeCell ref="L89:M90"/>
    <mergeCell ref="BV86:BW87"/>
    <mergeCell ref="V85:W86"/>
    <mergeCell ref="X85:Y86"/>
    <mergeCell ref="Z85:AA86"/>
    <mergeCell ref="V91:W92"/>
    <mergeCell ref="X91:Y92"/>
    <mergeCell ref="Z91:AA92"/>
    <mergeCell ref="T89:U90"/>
    <mergeCell ref="V89:W90"/>
    <mergeCell ref="X89:Y90"/>
    <mergeCell ref="Z89:AA90"/>
    <mergeCell ref="BG88:BU89"/>
    <mergeCell ref="BV88:BW89"/>
    <mergeCell ref="V87:W88"/>
    <mergeCell ref="X87:Y88"/>
    <mergeCell ref="Z87:AA88"/>
    <mergeCell ref="BF88:BF89"/>
    <mergeCell ref="Q89:Q90"/>
    <mergeCell ref="R89:S90"/>
    <mergeCell ref="Q91:Q92"/>
    <mergeCell ref="R91:S92"/>
    <mergeCell ref="L91:M92"/>
    <mergeCell ref="AQ86:BC89"/>
    <mergeCell ref="BD86:BE89"/>
    <mergeCell ref="BF86:BF87"/>
    <mergeCell ref="BG86:BU87"/>
    <mergeCell ref="R87:S88"/>
    <mergeCell ref="T87:U88"/>
    <mergeCell ref="BV108:BW109"/>
    <mergeCell ref="F133:AG134"/>
    <mergeCell ref="AH133:AJ134"/>
    <mergeCell ref="AK133:AO134"/>
    <mergeCell ref="BF133:BF134"/>
    <mergeCell ref="BG131:BU132"/>
    <mergeCell ref="BG133:BU134"/>
    <mergeCell ref="BV131:BW132"/>
    <mergeCell ref="A91:B94"/>
    <mergeCell ref="C91:C92"/>
    <mergeCell ref="D91:E92"/>
    <mergeCell ref="F91:G92"/>
    <mergeCell ref="H91:I92"/>
    <mergeCell ref="L93:M94"/>
    <mergeCell ref="Q93:Q94"/>
    <mergeCell ref="C93:C94"/>
    <mergeCell ref="D93:E94"/>
    <mergeCell ref="AQ106:BC109"/>
    <mergeCell ref="BD106:BE109"/>
    <mergeCell ref="BF118:BF119"/>
    <mergeCell ref="BG118:BU119"/>
    <mergeCell ref="BG106:BU107"/>
    <mergeCell ref="BF106:BF107"/>
    <mergeCell ref="BF108:BF109"/>
    <mergeCell ref="BG108:BU109"/>
    <mergeCell ref="BD116:BE119"/>
    <mergeCell ref="AQ96:BC99"/>
    <mergeCell ref="BD96:BE99"/>
    <mergeCell ref="BF96:BF97"/>
    <mergeCell ref="BG96:BU97"/>
    <mergeCell ref="CB133:CC134"/>
    <mergeCell ref="BX131:BY132"/>
    <mergeCell ref="AQ131:BC134"/>
    <mergeCell ref="BD131:BE134"/>
    <mergeCell ref="BF131:BF132"/>
    <mergeCell ref="BV120:BW120"/>
    <mergeCell ref="BX120:BY120"/>
    <mergeCell ref="BZ120:CA120"/>
    <mergeCell ref="CB120:CC120"/>
    <mergeCell ref="A135:C136"/>
    <mergeCell ref="D135:E136"/>
    <mergeCell ref="F135:H136"/>
    <mergeCell ref="AD135:AE136"/>
    <mergeCell ref="AF135:AG136"/>
    <mergeCell ref="AH135:AI136"/>
    <mergeCell ref="AJ135:AK136"/>
    <mergeCell ref="AL135:AM136"/>
    <mergeCell ref="AL141:AM142"/>
    <mergeCell ref="AN141:AO142"/>
    <mergeCell ref="A139:B140"/>
    <mergeCell ref="C139:AC140"/>
    <mergeCell ref="BG141:BU142"/>
    <mergeCell ref="BV141:BW142"/>
    <mergeCell ref="BF116:BF117"/>
    <mergeCell ref="BG116:BU117"/>
    <mergeCell ref="BV100:BW100"/>
    <mergeCell ref="O91:P94"/>
    <mergeCell ref="BV110:BW110"/>
    <mergeCell ref="A131:E132"/>
    <mergeCell ref="F131:AG132"/>
    <mergeCell ref="AH131:AJ132"/>
    <mergeCell ref="AK131:AO132"/>
    <mergeCell ref="I135:M136"/>
    <mergeCell ref="AQ116:BC119"/>
    <mergeCell ref="AN135:AO136"/>
    <mergeCell ref="N135:AC136"/>
    <mergeCell ref="F93:G94"/>
    <mergeCell ref="H93:I94"/>
    <mergeCell ref="BF98:BF99"/>
    <mergeCell ref="BG98:BU99"/>
    <mergeCell ref="BV98:BW99"/>
    <mergeCell ref="V93:W94"/>
    <mergeCell ref="X93:Y94"/>
    <mergeCell ref="Z93:AA94"/>
    <mergeCell ref="T91:U92"/>
    <mergeCell ref="R93:S94"/>
    <mergeCell ref="T93:U94"/>
    <mergeCell ref="J93:K94"/>
    <mergeCell ref="J91:K92"/>
    <mergeCell ref="AN143:AO144"/>
    <mergeCell ref="A152:B155"/>
    <mergeCell ref="J152:K153"/>
    <mergeCell ref="C150:C151"/>
    <mergeCell ref="D150:E151"/>
    <mergeCell ref="F150:G151"/>
    <mergeCell ref="BV133:BW134"/>
    <mergeCell ref="A133:C134"/>
    <mergeCell ref="D133:E134"/>
    <mergeCell ref="A143:B144"/>
    <mergeCell ref="C143:AC144"/>
    <mergeCell ref="AD143:AE144"/>
    <mergeCell ref="AF143:AG144"/>
    <mergeCell ref="AH143:AI144"/>
    <mergeCell ref="AJ143:AK144"/>
    <mergeCell ref="A141:B142"/>
    <mergeCell ref="C141:AC142"/>
    <mergeCell ref="AJ137:AK138"/>
    <mergeCell ref="AL137:AM138"/>
    <mergeCell ref="AN137:AO138"/>
    <mergeCell ref="A137:B138"/>
    <mergeCell ref="C137:AC138"/>
    <mergeCell ref="AD137:AE138"/>
    <mergeCell ref="AF137:AG138"/>
    <mergeCell ref="AH137:AI138"/>
    <mergeCell ref="AJ139:AK140"/>
    <mergeCell ref="AL139:AM140"/>
    <mergeCell ref="AN139:AO140"/>
    <mergeCell ref="AD139:AE140"/>
    <mergeCell ref="AF139:AG140"/>
    <mergeCell ref="AH139:AI140"/>
    <mergeCell ref="AJ141:AK142"/>
    <mergeCell ref="AF141:AG142"/>
    <mergeCell ref="AH141:AI142"/>
    <mergeCell ref="T150:U151"/>
    <mergeCell ref="A148:B151"/>
    <mergeCell ref="V152:W153"/>
    <mergeCell ref="X152:Y153"/>
    <mergeCell ref="Z152:AA153"/>
    <mergeCell ref="V148:W149"/>
    <mergeCell ref="X148:Y149"/>
    <mergeCell ref="V150:W151"/>
    <mergeCell ref="X150:Y151"/>
    <mergeCell ref="C152:C153"/>
    <mergeCell ref="D152:E153"/>
    <mergeCell ref="F152:G153"/>
    <mergeCell ref="H152:I153"/>
    <mergeCell ref="C148:C149"/>
    <mergeCell ref="D148:E149"/>
    <mergeCell ref="F148:G149"/>
    <mergeCell ref="H148:I149"/>
    <mergeCell ref="Q152:Q153"/>
    <mergeCell ref="H150:I151"/>
    <mergeCell ref="J150:K151"/>
    <mergeCell ref="J148:K149"/>
    <mergeCell ref="BG143:BU144"/>
    <mergeCell ref="BV143:BW144"/>
    <mergeCell ref="BX143:BY144"/>
    <mergeCell ref="AQ141:BC144"/>
    <mergeCell ref="R148:S149"/>
    <mergeCell ref="T148:U149"/>
    <mergeCell ref="BG151:BU152"/>
    <mergeCell ref="BG153:BU154"/>
    <mergeCell ref="BV153:BW154"/>
    <mergeCell ref="BV151:BW152"/>
    <mergeCell ref="Z148:AA149"/>
    <mergeCell ref="L148:M149"/>
    <mergeCell ref="O148:P151"/>
    <mergeCell ref="Q148:Q149"/>
    <mergeCell ref="Z154:AA155"/>
    <mergeCell ref="L150:M151"/>
    <mergeCell ref="Q150:Q151"/>
    <mergeCell ref="R150:S151"/>
    <mergeCell ref="BF141:BF142"/>
    <mergeCell ref="BF143:BF144"/>
    <mergeCell ref="R152:S153"/>
    <mergeCell ref="T152:U153"/>
    <mergeCell ref="L152:M153"/>
    <mergeCell ref="O152:P155"/>
    <mergeCell ref="Z150:AA151"/>
    <mergeCell ref="AQ151:BC154"/>
    <mergeCell ref="BD151:BE154"/>
    <mergeCell ref="BF151:BF152"/>
    <mergeCell ref="BF153:BF154"/>
    <mergeCell ref="AL143:AM144"/>
    <mergeCell ref="BD141:BE144"/>
    <mergeCell ref="AD141:AE142"/>
    <mergeCell ref="F154:G155"/>
    <mergeCell ref="H154:I155"/>
    <mergeCell ref="J154:K155"/>
    <mergeCell ref="L154:M155"/>
    <mergeCell ref="Q154:Q155"/>
    <mergeCell ref="R154:S155"/>
    <mergeCell ref="T154:U155"/>
    <mergeCell ref="V154:W155"/>
    <mergeCell ref="X154:Y155"/>
    <mergeCell ref="A156:B159"/>
    <mergeCell ref="C156:C157"/>
    <mergeCell ref="D156:E157"/>
    <mergeCell ref="F156:G157"/>
    <mergeCell ref="H156:I157"/>
    <mergeCell ref="J156:K157"/>
    <mergeCell ref="L156:M157"/>
    <mergeCell ref="O156:P159"/>
    <mergeCell ref="Q156:Q157"/>
    <mergeCell ref="X158:Y159"/>
    <mergeCell ref="R156:S157"/>
    <mergeCell ref="T156:U157"/>
    <mergeCell ref="R158:S159"/>
    <mergeCell ref="T158:U159"/>
    <mergeCell ref="V156:W157"/>
    <mergeCell ref="X156:Y157"/>
    <mergeCell ref="C154:C155"/>
    <mergeCell ref="D154:E155"/>
    <mergeCell ref="BF171:BF172"/>
    <mergeCell ref="CB171:CC172"/>
    <mergeCell ref="BV171:BW172"/>
    <mergeCell ref="BX171:BY172"/>
    <mergeCell ref="BZ171:CA172"/>
    <mergeCell ref="AQ171:BC174"/>
    <mergeCell ref="BD171:BE174"/>
    <mergeCell ref="Z158:AA159"/>
    <mergeCell ref="Z156:AA157"/>
    <mergeCell ref="C158:C159"/>
    <mergeCell ref="D158:E159"/>
    <mergeCell ref="F158:G159"/>
    <mergeCell ref="H158:I159"/>
    <mergeCell ref="J158:K159"/>
    <mergeCell ref="L158:M159"/>
    <mergeCell ref="Q158:Q159"/>
    <mergeCell ref="V158:W159"/>
    <mergeCell ref="AQ161:BC164"/>
    <mergeCell ref="BD161:BE164"/>
    <mergeCell ref="BF161:BF162"/>
    <mergeCell ref="BG161:BU162"/>
    <mergeCell ref="BF163:BF164"/>
    <mergeCell ref="BG163:BU164"/>
    <mergeCell ref="BV163:BW164"/>
    <mergeCell ref="CD161:CE162"/>
    <mergeCell ref="BF183:BF184"/>
    <mergeCell ref="BG183:BU184"/>
    <mergeCell ref="AQ181:BC184"/>
    <mergeCell ref="BD181:BE184"/>
    <mergeCell ref="BZ181:CA182"/>
    <mergeCell ref="CB181:CC182"/>
    <mergeCell ref="BF181:BF182"/>
    <mergeCell ref="BG181:BU182"/>
    <mergeCell ref="CB198:CC199"/>
    <mergeCell ref="BX196:BY197"/>
    <mergeCell ref="AQ196:BC199"/>
    <mergeCell ref="BD196:BE199"/>
    <mergeCell ref="BF196:BF197"/>
    <mergeCell ref="A196:E197"/>
    <mergeCell ref="F196:AG197"/>
    <mergeCell ref="AH196:AJ197"/>
    <mergeCell ref="AK196:AO197"/>
    <mergeCell ref="A198:C199"/>
    <mergeCell ref="D198:E199"/>
    <mergeCell ref="CB185:CC185"/>
    <mergeCell ref="BX163:BY164"/>
    <mergeCell ref="BZ163:CA164"/>
    <mergeCell ref="CB163:CC164"/>
    <mergeCell ref="CD171:CE172"/>
    <mergeCell ref="BF173:BF174"/>
    <mergeCell ref="BG173:BU174"/>
    <mergeCell ref="BV173:BW174"/>
    <mergeCell ref="BX173:BY174"/>
    <mergeCell ref="BZ173:CA174"/>
    <mergeCell ref="CB173:CC174"/>
    <mergeCell ref="BG171:BU172"/>
    <mergeCell ref="AL204:AM205"/>
    <mergeCell ref="AN204:AO205"/>
    <mergeCell ref="A204:B205"/>
    <mergeCell ref="C204:AC205"/>
    <mergeCell ref="AD204:AE205"/>
    <mergeCell ref="AF204:AG205"/>
    <mergeCell ref="AH204:AI205"/>
    <mergeCell ref="CD200:CE200"/>
    <mergeCell ref="I200:M201"/>
    <mergeCell ref="BG196:BU197"/>
    <mergeCell ref="BG198:BU199"/>
    <mergeCell ref="BV196:BW197"/>
    <mergeCell ref="BZ196:CA197"/>
    <mergeCell ref="CB196:CC197"/>
    <mergeCell ref="BV198:BW199"/>
    <mergeCell ref="BX198:BY199"/>
    <mergeCell ref="BZ198:CA199"/>
    <mergeCell ref="F198:AG199"/>
    <mergeCell ref="AH198:AJ199"/>
    <mergeCell ref="AK198:AO199"/>
    <mergeCell ref="BF198:BF199"/>
    <mergeCell ref="BV200:BW200"/>
    <mergeCell ref="BX200:BY200"/>
    <mergeCell ref="N200:AC201"/>
    <mergeCell ref="AN200:AO201"/>
    <mergeCell ref="CD198:CE199"/>
    <mergeCell ref="C206:AC207"/>
    <mergeCell ref="AD206:AE207"/>
    <mergeCell ref="AF206:AG207"/>
    <mergeCell ref="AH206:AI207"/>
    <mergeCell ref="AJ204:AK205"/>
    <mergeCell ref="BG208:BU209"/>
    <mergeCell ref="BV208:BW209"/>
    <mergeCell ref="BX208:BY209"/>
    <mergeCell ref="AQ206:BC209"/>
    <mergeCell ref="AJ206:AK207"/>
    <mergeCell ref="AL206:AM207"/>
    <mergeCell ref="AN206:AO207"/>
    <mergeCell ref="AL208:AM209"/>
    <mergeCell ref="BD206:BE209"/>
    <mergeCell ref="AJ208:AK209"/>
    <mergeCell ref="BZ208:CA209"/>
    <mergeCell ref="A200:C201"/>
    <mergeCell ref="D200:E201"/>
    <mergeCell ref="F200:H201"/>
    <mergeCell ref="AD200:AE201"/>
    <mergeCell ref="AF200:AG201"/>
    <mergeCell ref="AH200:AI201"/>
    <mergeCell ref="AJ200:AK201"/>
    <mergeCell ref="AL200:AM201"/>
    <mergeCell ref="AJ202:AK203"/>
    <mergeCell ref="AL202:AM203"/>
    <mergeCell ref="AN202:AO203"/>
    <mergeCell ref="A202:B203"/>
    <mergeCell ref="C202:AC203"/>
    <mergeCell ref="AD202:AE203"/>
    <mergeCell ref="AF202:AG203"/>
    <mergeCell ref="AH202:AI203"/>
    <mergeCell ref="BF206:BF207"/>
    <mergeCell ref="BF208:BF209"/>
    <mergeCell ref="BG206:BU207"/>
    <mergeCell ref="BV206:BW207"/>
    <mergeCell ref="AN208:AO209"/>
    <mergeCell ref="BZ206:CA207"/>
    <mergeCell ref="BX206:BY207"/>
    <mergeCell ref="L213:M214"/>
    <mergeCell ref="O213:P216"/>
    <mergeCell ref="Q213:Q214"/>
    <mergeCell ref="CB206:CC207"/>
    <mergeCell ref="CD206:CE207"/>
    <mergeCell ref="A208:B209"/>
    <mergeCell ref="C208:AC209"/>
    <mergeCell ref="AD208:AE209"/>
    <mergeCell ref="AF208:AG209"/>
    <mergeCell ref="AH208:AI209"/>
    <mergeCell ref="A213:B216"/>
    <mergeCell ref="C213:C214"/>
    <mergeCell ref="D213:E214"/>
    <mergeCell ref="F213:G214"/>
    <mergeCell ref="H213:I214"/>
    <mergeCell ref="J213:K214"/>
    <mergeCell ref="X213:Y214"/>
    <mergeCell ref="V215:W216"/>
    <mergeCell ref="X215:Y216"/>
    <mergeCell ref="CB216:CC217"/>
    <mergeCell ref="BV210:BW210"/>
    <mergeCell ref="BX210:BY210"/>
    <mergeCell ref="BZ210:CA210"/>
    <mergeCell ref="CB210:CC210"/>
    <mergeCell ref="A206:B207"/>
    <mergeCell ref="BF218:BF219"/>
    <mergeCell ref="BV218:BW219"/>
    <mergeCell ref="BV216:BW217"/>
    <mergeCell ref="Q215:Q216"/>
    <mergeCell ref="R215:S216"/>
    <mergeCell ref="T215:U216"/>
    <mergeCell ref="R213:S214"/>
    <mergeCell ref="T213:U214"/>
    <mergeCell ref="V213:W214"/>
    <mergeCell ref="BX218:BY219"/>
    <mergeCell ref="BZ218:CA219"/>
    <mergeCell ref="BG218:BU219"/>
    <mergeCell ref="Z213:AA214"/>
    <mergeCell ref="C215:C216"/>
    <mergeCell ref="D215:E216"/>
    <mergeCell ref="F215:G216"/>
    <mergeCell ref="H215:I216"/>
    <mergeCell ref="J215:K216"/>
    <mergeCell ref="L215:M216"/>
    <mergeCell ref="L217:M218"/>
    <mergeCell ref="O217:P220"/>
    <mergeCell ref="Z215:AA216"/>
    <mergeCell ref="BX216:BY217"/>
    <mergeCell ref="BZ216:CA217"/>
    <mergeCell ref="AQ216:BC219"/>
    <mergeCell ref="BD216:BE219"/>
    <mergeCell ref="BF216:BF217"/>
    <mergeCell ref="BG216:BU217"/>
    <mergeCell ref="V217:W218"/>
    <mergeCell ref="X217:Y218"/>
    <mergeCell ref="Z217:AA218"/>
    <mergeCell ref="C223:C224"/>
    <mergeCell ref="D223:E224"/>
    <mergeCell ref="F223:G224"/>
    <mergeCell ref="H223:I224"/>
    <mergeCell ref="J223:K224"/>
    <mergeCell ref="L223:M224"/>
    <mergeCell ref="Q223:Q224"/>
    <mergeCell ref="V223:W224"/>
    <mergeCell ref="CB218:CC219"/>
    <mergeCell ref="CD216:CE217"/>
    <mergeCell ref="C217:C218"/>
    <mergeCell ref="D217:E218"/>
    <mergeCell ref="F217:G218"/>
    <mergeCell ref="H217:I218"/>
    <mergeCell ref="J217:K218"/>
    <mergeCell ref="A217:B220"/>
    <mergeCell ref="CD218:CE219"/>
    <mergeCell ref="C219:C220"/>
    <mergeCell ref="D219:E220"/>
    <mergeCell ref="F219:G220"/>
    <mergeCell ref="H219:I220"/>
    <mergeCell ref="J219:K220"/>
    <mergeCell ref="Q217:Q218"/>
    <mergeCell ref="R217:S218"/>
    <mergeCell ref="T217:U218"/>
    <mergeCell ref="L219:M220"/>
    <mergeCell ref="Q219:Q220"/>
    <mergeCell ref="R219:S220"/>
    <mergeCell ref="T219:U220"/>
    <mergeCell ref="V219:W220"/>
    <mergeCell ref="X219:Y220"/>
    <mergeCell ref="Z219:AA220"/>
    <mergeCell ref="AQ226:BC229"/>
    <mergeCell ref="BD226:BE229"/>
    <mergeCell ref="BF226:BF227"/>
    <mergeCell ref="BG226:BU227"/>
    <mergeCell ref="BF228:BF229"/>
    <mergeCell ref="BG228:BU229"/>
    <mergeCell ref="BV228:BW229"/>
    <mergeCell ref="BX228:BY229"/>
    <mergeCell ref="BZ228:CA229"/>
    <mergeCell ref="CB228:CC229"/>
    <mergeCell ref="BG236:BU237"/>
    <mergeCell ref="BF236:BF237"/>
    <mergeCell ref="CB236:CC237"/>
    <mergeCell ref="CD226:CE227"/>
    <mergeCell ref="A221:B224"/>
    <mergeCell ref="C221:C222"/>
    <mergeCell ref="D221:E222"/>
    <mergeCell ref="F221:G222"/>
    <mergeCell ref="H221:I222"/>
    <mergeCell ref="J221:K222"/>
    <mergeCell ref="L221:M222"/>
    <mergeCell ref="O221:P224"/>
    <mergeCell ref="Q221:Q222"/>
    <mergeCell ref="X223:Y224"/>
    <mergeCell ref="R221:S222"/>
    <mergeCell ref="T221:U222"/>
    <mergeCell ref="R223:S224"/>
    <mergeCell ref="T223:U224"/>
    <mergeCell ref="V221:W222"/>
    <mergeCell ref="X221:Y222"/>
    <mergeCell ref="Z223:AA224"/>
    <mergeCell ref="Z221:AA222"/>
    <mergeCell ref="BF238:BF239"/>
    <mergeCell ref="BG238:BU239"/>
    <mergeCell ref="BV238:BW239"/>
    <mergeCell ref="BX238:BY239"/>
    <mergeCell ref="BZ238:CA239"/>
    <mergeCell ref="CB238:CC239"/>
    <mergeCell ref="BX236:BY237"/>
    <mergeCell ref="BZ236:CA237"/>
    <mergeCell ref="AQ236:BC239"/>
    <mergeCell ref="BD236:BE239"/>
    <mergeCell ref="CD248:CE249"/>
    <mergeCell ref="CD238:CE239"/>
    <mergeCell ref="CD246:CE247"/>
    <mergeCell ref="BF248:BF249"/>
    <mergeCell ref="BG248:BU249"/>
    <mergeCell ref="CD236:CE237"/>
    <mergeCell ref="AQ246:BC249"/>
    <mergeCell ref="BD246:BE249"/>
    <mergeCell ref="BZ246:CA247"/>
    <mergeCell ref="CB246:CC247"/>
    <mergeCell ref="BF246:BF247"/>
    <mergeCell ref="BG246:BU247"/>
    <mergeCell ref="BX248:BY249"/>
    <mergeCell ref="BZ248:CA249"/>
    <mergeCell ref="A261:E262"/>
    <mergeCell ref="F261:AG262"/>
    <mergeCell ref="AH261:AJ262"/>
    <mergeCell ref="AK261:AO262"/>
    <mergeCell ref="A263:C264"/>
    <mergeCell ref="D263:E264"/>
    <mergeCell ref="BV263:BW264"/>
    <mergeCell ref="BX263:BY264"/>
    <mergeCell ref="BZ263:CA264"/>
    <mergeCell ref="CB263:CC264"/>
    <mergeCell ref="BX261:BY262"/>
    <mergeCell ref="AQ261:BC264"/>
    <mergeCell ref="BD261:BE264"/>
    <mergeCell ref="BF261:BF262"/>
    <mergeCell ref="CD261:CE262"/>
    <mergeCell ref="F263:AG264"/>
    <mergeCell ref="AH263:AJ264"/>
    <mergeCell ref="AK263:AO264"/>
    <mergeCell ref="BF263:BF264"/>
    <mergeCell ref="BG261:BU262"/>
    <mergeCell ref="BG263:BU264"/>
    <mergeCell ref="BV261:BW262"/>
    <mergeCell ref="BZ261:CA262"/>
    <mergeCell ref="CB261:CC262"/>
    <mergeCell ref="CD263:CE264"/>
    <mergeCell ref="AN265:AO266"/>
    <mergeCell ref="A265:C266"/>
    <mergeCell ref="D265:E266"/>
    <mergeCell ref="F265:H266"/>
    <mergeCell ref="AD265:AE266"/>
    <mergeCell ref="AF265:AG266"/>
    <mergeCell ref="AH265:AI266"/>
    <mergeCell ref="AJ265:AK266"/>
    <mergeCell ref="AL265:AM266"/>
    <mergeCell ref="N265:AC266"/>
    <mergeCell ref="AJ267:AK268"/>
    <mergeCell ref="AL267:AM268"/>
    <mergeCell ref="AN267:AO268"/>
    <mergeCell ref="A267:B268"/>
    <mergeCell ref="C267:AC268"/>
    <mergeCell ref="AD267:AE268"/>
    <mergeCell ref="AF267:AG268"/>
    <mergeCell ref="AH267:AI268"/>
    <mergeCell ref="C284:C285"/>
    <mergeCell ref="D284:E285"/>
    <mergeCell ref="F284:G285"/>
    <mergeCell ref="H284:I285"/>
    <mergeCell ref="J284:K285"/>
    <mergeCell ref="J282:K283"/>
    <mergeCell ref="O282:P285"/>
    <mergeCell ref="AL269:AM270"/>
    <mergeCell ref="AN269:AO270"/>
    <mergeCell ref="A269:B270"/>
    <mergeCell ref="C269:AC270"/>
    <mergeCell ref="AD269:AE270"/>
    <mergeCell ref="AF269:AG270"/>
    <mergeCell ref="AH269:AI270"/>
    <mergeCell ref="AD271:AE272"/>
    <mergeCell ref="AF271:AG272"/>
    <mergeCell ref="AH271:AI272"/>
    <mergeCell ref="A271:B272"/>
    <mergeCell ref="C271:AC272"/>
    <mergeCell ref="AJ269:AK270"/>
    <mergeCell ref="AJ271:AK272"/>
    <mergeCell ref="AL271:AM272"/>
    <mergeCell ref="AN271:AO272"/>
    <mergeCell ref="AL273:AM274"/>
    <mergeCell ref="A273:B274"/>
    <mergeCell ref="C273:AC274"/>
    <mergeCell ref="AD273:AE274"/>
    <mergeCell ref="AF273:AG274"/>
    <mergeCell ref="AH273:AI274"/>
    <mergeCell ref="AJ273:AK274"/>
    <mergeCell ref="Q282:Q283"/>
    <mergeCell ref="R282:S283"/>
    <mergeCell ref="L284:M285"/>
    <mergeCell ref="Q284:Q285"/>
    <mergeCell ref="R284:S285"/>
    <mergeCell ref="BV281:BW282"/>
    <mergeCell ref="L282:M283"/>
    <mergeCell ref="V278:W279"/>
    <mergeCell ref="X278:Y279"/>
    <mergeCell ref="A278:B281"/>
    <mergeCell ref="Z278:AA279"/>
    <mergeCell ref="C280:C281"/>
    <mergeCell ref="D280:E281"/>
    <mergeCell ref="F280:G281"/>
    <mergeCell ref="H280:I281"/>
    <mergeCell ref="J280:K281"/>
    <mergeCell ref="C278:C279"/>
    <mergeCell ref="D278:E279"/>
    <mergeCell ref="BF281:BF282"/>
    <mergeCell ref="BG281:BU282"/>
    <mergeCell ref="T282:U283"/>
    <mergeCell ref="V282:W283"/>
    <mergeCell ref="X282:Y283"/>
    <mergeCell ref="Z282:AA283"/>
    <mergeCell ref="F278:G279"/>
    <mergeCell ref="H278:I279"/>
    <mergeCell ref="J278:K279"/>
    <mergeCell ref="A282:B285"/>
    <mergeCell ref="C282:C283"/>
    <mergeCell ref="D282:E283"/>
    <mergeCell ref="F282:G283"/>
    <mergeCell ref="H282:I283"/>
    <mergeCell ref="V280:W281"/>
    <mergeCell ref="X280:Y281"/>
    <mergeCell ref="R278:S279"/>
    <mergeCell ref="T278:U279"/>
    <mergeCell ref="L278:M279"/>
    <mergeCell ref="O278:P281"/>
    <mergeCell ref="Q278:Q279"/>
    <mergeCell ref="CB273:CC274"/>
    <mergeCell ref="BF271:BF272"/>
    <mergeCell ref="BF273:BF274"/>
    <mergeCell ref="BG271:BU272"/>
    <mergeCell ref="BV271:BW272"/>
    <mergeCell ref="AN273:AO274"/>
    <mergeCell ref="BZ271:CA272"/>
    <mergeCell ref="BX271:BY272"/>
    <mergeCell ref="BG273:BU274"/>
    <mergeCell ref="BV273:BW274"/>
    <mergeCell ref="L280:M281"/>
    <mergeCell ref="Q280:Q281"/>
    <mergeCell ref="R280:S281"/>
    <mergeCell ref="T280:U281"/>
    <mergeCell ref="BX273:BY274"/>
    <mergeCell ref="AQ271:BC274"/>
    <mergeCell ref="BD271:BE274"/>
    <mergeCell ref="CB271:CC272"/>
    <mergeCell ref="R288:S289"/>
    <mergeCell ref="L288:M289"/>
    <mergeCell ref="Q288:Q289"/>
    <mergeCell ref="R286:S287"/>
    <mergeCell ref="Z288:AA289"/>
    <mergeCell ref="Z286:AA287"/>
    <mergeCell ref="V288:W289"/>
    <mergeCell ref="X288:Y289"/>
    <mergeCell ref="C288:C289"/>
    <mergeCell ref="D288:E289"/>
    <mergeCell ref="F288:G289"/>
    <mergeCell ref="H288:I289"/>
    <mergeCell ref="Q286:Q287"/>
    <mergeCell ref="BZ291:CA292"/>
    <mergeCell ref="CB291:CC292"/>
    <mergeCell ref="AQ291:BC294"/>
    <mergeCell ref="BD291:BE294"/>
    <mergeCell ref="BF291:BF292"/>
    <mergeCell ref="BG291:BU292"/>
    <mergeCell ref="J286:K287"/>
    <mergeCell ref="BF293:BF294"/>
    <mergeCell ref="BG293:BU294"/>
    <mergeCell ref="BV293:BW294"/>
    <mergeCell ref="BX293:BY294"/>
    <mergeCell ref="BZ293:CA294"/>
    <mergeCell ref="CB293:CC294"/>
    <mergeCell ref="BX291:BY292"/>
    <mergeCell ref="AQ311:BC314"/>
    <mergeCell ref="BD311:BE314"/>
    <mergeCell ref="BZ311:CA312"/>
    <mergeCell ref="BF311:BF312"/>
    <mergeCell ref="BG311:BU312"/>
    <mergeCell ref="BV305:BW305"/>
    <mergeCell ref="BX305:BY305"/>
    <mergeCell ref="CB313:CC314"/>
    <mergeCell ref="BX301:BY302"/>
    <mergeCell ref="BZ301:CA302"/>
    <mergeCell ref="AQ301:BC304"/>
    <mergeCell ref="BD301:BE304"/>
    <mergeCell ref="BZ303:CA304"/>
    <mergeCell ref="Z280:AA281"/>
    <mergeCell ref="AQ281:BC284"/>
    <mergeCell ref="BD281:BE284"/>
    <mergeCell ref="CD311:CE312"/>
    <mergeCell ref="BG303:BU304"/>
    <mergeCell ref="BV285:BW285"/>
    <mergeCell ref="BF283:BF284"/>
    <mergeCell ref="BG283:BU284"/>
    <mergeCell ref="BV283:BW284"/>
    <mergeCell ref="CD283:CE284"/>
    <mergeCell ref="CD281:CE282"/>
    <mergeCell ref="CD285:CE285"/>
    <mergeCell ref="BV295:BW295"/>
    <mergeCell ref="BX295:BY295"/>
    <mergeCell ref="BZ295:CA295"/>
    <mergeCell ref="CB295:CC295"/>
    <mergeCell ref="CD295:CE295"/>
    <mergeCell ref="BV313:BW314"/>
    <mergeCell ref="BX313:BY314"/>
    <mergeCell ref="CF98:CF99"/>
    <mergeCell ref="CF106:CF107"/>
    <mergeCell ref="CF108:CF109"/>
    <mergeCell ref="CF116:CF117"/>
    <mergeCell ref="CF118:CF119"/>
    <mergeCell ref="CF131:CF132"/>
    <mergeCell ref="CF133:CF134"/>
    <mergeCell ref="CF141:CF142"/>
    <mergeCell ref="CF143:CF144"/>
    <mergeCell ref="CD291:CE292"/>
    <mergeCell ref="CF151:CF152"/>
    <mergeCell ref="CF153:CF154"/>
    <mergeCell ref="CF161:CF162"/>
    <mergeCell ref="CF163:CF164"/>
    <mergeCell ref="CF171:CF172"/>
    <mergeCell ref="CF173:CF174"/>
    <mergeCell ref="CF181:CF182"/>
    <mergeCell ref="CF183:CF184"/>
    <mergeCell ref="CF196:CF197"/>
    <mergeCell ref="CF198:CF199"/>
    <mergeCell ref="CF206:CF207"/>
    <mergeCell ref="CF208:CF209"/>
    <mergeCell ref="CF216:CF217"/>
    <mergeCell ref="CF218:CF219"/>
    <mergeCell ref="CF226:CF227"/>
    <mergeCell ref="CF228:CF229"/>
    <mergeCell ref="CF236:CF237"/>
    <mergeCell ref="CD183:CE184"/>
    <mergeCell ref="CD173:CE174"/>
    <mergeCell ref="CD181:CE182"/>
    <mergeCell ref="CD185:CE185"/>
    <mergeCell ref="CD163:CE164"/>
    <mergeCell ref="CF1:CF2"/>
    <mergeCell ref="CF3:CF4"/>
    <mergeCell ref="CF11:CF12"/>
    <mergeCell ref="CF13:CF14"/>
    <mergeCell ref="CF21:CF22"/>
    <mergeCell ref="CF23:CF24"/>
    <mergeCell ref="CF41:CF42"/>
    <mergeCell ref="CF43:CF44"/>
    <mergeCell ref="CF51:CF52"/>
    <mergeCell ref="CF53:CF54"/>
    <mergeCell ref="CF66:CF67"/>
    <mergeCell ref="CF68:CF69"/>
    <mergeCell ref="CF76:CF77"/>
    <mergeCell ref="CF78:CF79"/>
    <mergeCell ref="CF86:CF87"/>
    <mergeCell ref="CF88:CF89"/>
    <mergeCell ref="CF96:CF97"/>
    <mergeCell ref="CF31:CF32"/>
    <mergeCell ref="CF33:CF34"/>
    <mergeCell ref="CF238:CF239"/>
    <mergeCell ref="CF246:CF247"/>
    <mergeCell ref="CF248:CF249"/>
    <mergeCell ref="CF261:CF262"/>
    <mergeCell ref="CF263:CF264"/>
    <mergeCell ref="CF271:CF272"/>
    <mergeCell ref="CF273:CF274"/>
    <mergeCell ref="CF281:CF282"/>
    <mergeCell ref="CF283:CF284"/>
    <mergeCell ref="CF291:CF292"/>
    <mergeCell ref="CF293:CF294"/>
    <mergeCell ref="CF301:CF302"/>
    <mergeCell ref="CF303:CF304"/>
    <mergeCell ref="CF311:CF312"/>
    <mergeCell ref="CF313:CF314"/>
    <mergeCell ref="CF326:CF327"/>
    <mergeCell ref="CF328:CF329"/>
    <mergeCell ref="CF336:CF337"/>
    <mergeCell ref="CF338:CF339"/>
    <mergeCell ref="CF346:CF347"/>
    <mergeCell ref="CF348:CF349"/>
    <mergeCell ref="CF356:CF357"/>
    <mergeCell ref="CF358:CF359"/>
    <mergeCell ref="CF366:CF367"/>
    <mergeCell ref="CF368:CF369"/>
    <mergeCell ref="CF376:CF377"/>
    <mergeCell ref="CF378:CF379"/>
    <mergeCell ref="CF391:CF392"/>
    <mergeCell ref="CF393:CF394"/>
    <mergeCell ref="CF401:CF402"/>
    <mergeCell ref="CF403:CF404"/>
    <mergeCell ref="CF411:CF412"/>
    <mergeCell ref="CF413:CF414"/>
    <mergeCell ref="CF421:CF422"/>
    <mergeCell ref="CF423:CF424"/>
    <mergeCell ref="CF431:CF432"/>
    <mergeCell ref="CF433:CF434"/>
    <mergeCell ref="CF441:CF442"/>
    <mergeCell ref="CF443:CF444"/>
    <mergeCell ref="CF456:CF457"/>
    <mergeCell ref="CF458:CF459"/>
    <mergeCell ref="CF466:CF467"/>
    <mergeCell ref="CF468:CF469"/>
    <mergeCell ref="CF476:CF477"/>
    <mergeCell ref="CF478:CF479"/>
    <mergeCell ref="CF486:CF487"/>
    <mergeCell ref="CF488:CF489"/>
    <mergeCell ref="CF496:CF497"/>
    <mergeCell ref="CF498:CF499"/>
    <mergeCell ref="CF506:CF507"/>
    <mergeCell ref="CF508:CF509"/>
    <mergeCell ref="CF521:CF522"/>
    <mergeCell ref="CF523:CF524"/>
    <mergeCell ref="CF531:CF532"/>
    <mergeCell ref="CF533:CF534"/>
    <mergeCell ref="CF541:CF542"/>
    <mergeCell ref="CF543:CF544"/>
    <mergeCell ref="CF551:CF552"/>
    <mergeCell ref="CF553:CF554"/>
    <mergeCell ref="CF561:CF562"/>
    <mergeCell ref="CF563:CF564"/>
    <mergeCell ref="CF571:CF572"/>
    <mergeCell ref="CF573:CF574"/>
    <mergeCell ref="CF586:CF587"/>
    <mergeCell ref="CF588:CF589"/>
    <mergeCell ref="CF596:CF597"/>
    <mergeCell ref="CF598:CF599"/>
    <mergeCell ref="CF606:CF607"/>
    <mergeCell ref="CF608:CF609"/>
    <mergeCell ref="CF616:CF617"/>
    <mergeCell ref="CF618:CF619"/>
    <mergeCell ref="CF626:CF627"/>
    <mergeCell ref="CF628:CF629"/>
    <mergeCell ref="CF636:CF637"/>
    <mergeCell ref="CF638:CF639"/>
    <mergeCell ref="CF651:CF652"/>
    <mergeCell ref="CF653:CF654"/>
    <mergeCell ref="CF661:CF662"/>
    <mergeCell ref="CF663:CF664"/>
    <mergeCell ref="CF671:CF672"/>
    <mergeCell ref="CF673:CF674"/>
    <mergeCell ref="CF681:CF682"/>
    <mergeCell ref="CF683:CF684"/>
    <mergeCell ref="CF691:CF692"/>
    <mergeCell ref="CF693:CF694"/>
    <mergeCell ref="CF701:CF702"/>
    <mergeCell ref="CF703:CF704"/>
    <mergeCell ref="CF716:CF717"/>
    <mergeCell ref="CF718:CF719"/>
    <mergeCell ref="CF726:CF727"/>
    <mergeCell ref="CF728:CF729"/>
    <mergeCell ref="CF736:CF737"/>
    <mergeCell ref="CF738:CF739"/>
    <mergeCell ref="CF746:CF747"/>
    <mergeCell ref="CF748:CF749"/>
    <mergeCell ref="CF756:CF757"/>
    <mergeCell ref="CF758:CF759"/>
    <mergeCell ref="CF766:CF767"/>
    <mergeCell ref="CF768:CF769"/>
    <mergeCell ref="CF781:CF782"/>
    <mergeCell ref="CF783:CF784"/>
    <mergeCell ref="CF791:CF792"/>
    <mergeCell ref="CF793:CF794"/>
    <mergeCell ref="CF801:CF802"/>
    <mergeCell ref="CF803:CF804"/>
    <mergeCell ref="CF811:CF812"/>
    <mergeCell ref="CF813:CF814"/>
    <mergeCell ref="CF821:CF822"/>
    <mergeCell ref="CF823:CF824"/>
    <mergeCell ref="CF831:CF832"/>
    <mergeCell ref="CF833:CF834"/>
    <mergeCell ref="CF846:CF847"/>
    <mergeCell ref="CF848:CF849"/>
    <mergeCell ref="CF856:CF857"/>
    <mergeCell ref="CF858:CF859"/>
    <mergeCell ref="CF866:CF867"/>
    <mergeCell ref="CF868:CF869"/>
    <mergeCell ref="CF876:CF877"/>
    <mergeCell ref="CF878:CF879"/>
    <mergeCell ref="CF896:CF897"/>
    <mergeCell ref="CF898:CF899"/>
    <mergeCell ref="CF961:CF962"/>
    <mergeCell ref="CF963:CF964"/>
    <mergeCell ref="CF911:CF912"/>
    <mergeCell ref="CF913:CF914"/>
    <mergeCell ref="CF921:CF922"/>
    <mergeCell ref="CF923:CF924"/>
    <mergeCell ref="CF1026:CF1027"/>
    <mergeCell ref="CF1028:CF1029"/>
    <mergeCell ref="CF976:CF977"/>
    <mergeCell ref="CF978:CF979"/>
    <mergeCell ref="CF986:CF987"/>
    <mergeCell ref="CF988:CF989"/>
    <mergeCell ref="CF996:CF997"/>
    <mergeCell ref="CF998:CF999"/>
    <mergeCell ref="CF1016:CF1017"/>
    <mergeCell ref="CF1018:CF1019"/>
    <mergeCell ref="CF941:CF942"/>
    <mergeCell ref="CF943:CF944"/>
    <mergeCell ref="CF951:CF952"/>
    <mergeCell ref="CF953:CF954"/>
    <mergeCell ref="CF1006:CF1007"/>
    <mergeCell ref="CF1008:CF1009"/>
    <mergeCell ref="CF931:CF932"/>
    <mergeCell ref="CF933:CF934"/>
    <mergeCell ref="CF886:CF887"/>
    <mergeCell ref="CF888:CF889"/>
    <mergeCell ref="A286:B289"/>
    <mergeCell ref="C286:C287"/>
    <mergeCell ref="D286:E287"/>
    <mergeCell ref="F286:G287"/>
    <mergeCell ref="H286:I287"/>
    <mergeCell ref="J288:K289"/>
    <mergeCell ref="L286:M287"/>
    <mergeCell ref="O286:P289"/>
    <mergeCell ref="Z284:AA285"/>
    <mergeCell ref="T284:U285"/>
    <mergeCell ref="V284:W285"/>
    <mergeCell ref="X284:Y285"/>
    <mergeCell ref="T286:U287"/>
    <mergeCell ref="T288:U289"/>
    <mergeCell ref="V286:W287"/>
    <mergeCell ref="X286:Y287"/>
    <mergeCell ref="X475:Y476"/>
    <mergeCell ref="Z475:AA476"/>
    <mergeCell ref="X473:Y474"/>
    <mergeCell ref="A328:C329"/>
    <mergeCell ref="D328:E329"/>
    <mergeCell ref="A393:C394"/>
    <mergeCell ref="D393:E394"/>
    <mergeCell ref="F328:AG329"/>
    <mergeCell ref="V343:W344"/>
    <mergeCell ref="Q345:Q346"/>
    <mergeCell ref="R475:S476"/>
    <mergeCell ref="Q473:Q474"/>
    <mergeCell ref="R473:S474"/>
    <mergeCell ref="T473:U474"/>
    <mergeCell ref="V473:W474"/>
    <mergeCell ref="A460:C461"/>
    <mergeCell ref="D460:E461"/>
    <mergeCell ref="A464:B465"/>
    <mergeCell ref="C464:AC465"/>
    <mergeCell ref="F460:H461"/>
    <mergeCell ref="A462:B463"/>
    <mergeCell ref="C462:AC463"/>
    <mergeCell ref="I460:M461"/>
    <mergeCell ref="A848:C849"/>
    <mergeCell ref="D848:E849"/>
    <mergeCell ref="F655:H656"/>
    <mergeCell ref="A657:B658"/>
    <mergeCell ref="C657:AC658"/>
    <mergeCell ref="A668:B671"/>
    <mergeCell ref="BV70:BW70"/>
    <mergeCell ref="BX70:BY70"/>
    <mergeCell ref="BX590:BY590"/>
    <mergeCell ref="BV703:BW704"/>
    <mergeCell ref="BX703:BY704"/>
    <mergeCell ref="BV728:BW729"/>
    <mergeCell ref="BV758:BW759"/>
    <mergeCell ref="BX758:BY759"/>
    <mergeCell ref="BF303:BF304"/>
    <mergeCell ref="BV291:BW292"/>
    <mergeCell ref="BV303:BW304"/>
    <mergeCell ref="BX303:BY304"/>
    <mergeCell ref="BG301:BU302"/>
    <mergeCell ref="BF301:BF302"/>
    <mergeCell ref="BV301:BW302"/>
    <mergeCell ref="BF313:BF314"/>
    <mergeCell ref="BG313:BU314"/>
    <mergeCell ref="BV535:BW535"/>
    <mergeCell ref="BX535:BY535"/>
    <mergeCell ref="BZ535:CA535"/>
    <mergeCell ref="CB41:CC42"/>
    <mergeCell ref="BV66:BW67"/>
    <mergeCell ref="BX66:BY67"/>
    <mergeCell ref="BZ66:CA67"/>
    <mergeCell ref="BV68:BW69"/>
    <mergeCell ref="CB76:CC77"/>
    <mergeCell ref="CB285:CC285"/>
    <mergeCell ref="BZ378:CA379"/>
    <mergeCell ref="CB336:CC337"/>
    <mergeCell ref="BX470:BY470"/>
    <mergeCell ref="BZ470:CA470"/>
    <mergeCell ref="CB470:CC470"/>
    <mergeCell ref="CB468:CC469"/>
    <mergeCell ref="CB535:CC535"/>
    <mergeCell ref="CB303:CC304"/>
    <mergeCell ref="CB301:CC302"/>
    <mergeCell ref="CB311:CC312"/>
    <mergeCell ref="BV311:BW312"/>
    <mergeCell ref="BX311:BY312"/>
    <mergeCell ref="CB208:CC209"/>
    <mergeCell ref="BV161:BW162"/>
    <mergeCell ref="BX161:BY162"/>
    <mergeCell ref="BZ161:CA162"/>
    <mergeCell ref="CB161:CC162"/>
    <mergeCell ref="BV155:BW155"/>
    <mergeCell ref="BV106:BW107"/>
    <mergeCell ref="BX106:BY107"/>
    <mergeCell ref="BZ106:CA107"/>
    <mergeCell ref="CB283:CC284"/>
    <mergeCell ref="BV5:BW5"/>
    <mergeCell ref="BX5:BY5"/>
    <mergeCell ref="BZ5:CA5"/>
    <mergeCell ref="CB5:CC5"/>
    <mergeCell ref="CD5:CE5"/>
    <mergeCell ref="BV15:BW15"/>
    <mergeCell ref="BX15:BY15"/>
    <mergeCell ref="BZ15:CA15"/>
    <mergeCell ref="CB15:CC15"/>
    <mergeCell ref="CD15:CE15"/>
    <mergeCell ref="CD51:CE52"/>
    <mergeCell ref="CB53:CC54"/>
    <mergeCell ref="CD53:CE54"/>
    <mergeCell ref="CB51:CC52"/>
    <mergeCell ref="BV35:BW35"/>
    <mergeCell ref="BX35:BY35"/>
    <mergeCell ref="BV53:BW54"/>
    <mergeCell ref="BX53:BY54"/>
    <mergeCell ref="BZ53:CA54"/>
    <mergeCell ref="BV51:BW52"/>
    <mergeCell ref="BX51:BY52"/>
    <mergeCell ref="BZ51:CA52"/>
    <mergeCell ref="BV41:BW42"/>
    <mergeCell ref="BX41:BY42"/>
    <mergeCell ref="BZ41:CA42"/>
    <mergeCell ref="CB35:CC35"/>
    <mergeCell ref="CD35:CE35"/>
    <mergeCell ref="CD76:CE77"/>
    <mergeCell ref="CB68:CC69"/>
    <mergeCell ref="CD68:CE69"/>
    <mergeCell ref="CB66:CC67"/>
    <mergeCell ref="CD66:CE67"/>
    <mergeCell ref="BV45:BW45"/>
    <mergeCell ref="BX45:BY45"/>
    <mergeCell ref="BZ45:CA45"/>
    <mergeCell ref="CB45:CC45"/>
    <mergeCell ref="CD45:CE45"/>
    <mergeCell ref="BV55:BW55"/>
    <mergeCell ref="BX55:BY55"/>
    <mergeCell ref="BZ55:CA55"/>
    <mergeCell ref="CB55:CC55"/>
    <mergeCell ref="CD55:CE55"/>
    <mergeCell ref="BV96:BW97"/>
    <mergeCell ref="BV90:BW90"/>
    <mergeCell ref="CD88:CE89"/>
    <mergeCell ref="CD86:CE87"/>
    <mergeCell ref="CB70:CC70"/>
    <mergeCell ref="CD70:CE70"/>
    <mergeCell ref="BZ70:CA70"/>
    <mergeCell ref="CB86:CC87"/>
    <mergeCell ref="BX88:BY89"/>
    <mergeCell ref="BZ88:CA89"/>
    <mergeCell ref="CB88:CC89"/>
    <mergeCell ref="BZ96:CA97"/>
    <mergeCell ref="CB96:CC97"/>
    <mergeCell ref="BX96:BY97"/>
    <mergeCell ref="BX68:BY69"/>
    <mergeCell ref="BZ68:CA69"/>
    <mergeCell ref="CD108:CE109"/>
    <mergeCell ref="CD116:CE117"/>
    <mergeCell ref="CD106:CE107"/>
    <mergeCell ref="BZ80:CA80"/>
    <mergeCell ref="CB80:CC80"/>
    <mergeCell ref="CD80:CE80"/>
    <mergeCell ref="BX110:BY110"/>
    <mergeCell ref="BZ110:CA110"/>
    <mergeCell ref="BZ118:CA119"/>
    <mergeCell ref="CB118:CC119"/>
    <mergeCell ref="CD96:CE97"/>
    <mergeCell ref="BX108:BY109"/>
    <mergeCell ref="BZ108:CA109"/>
    <mergeCell ref="CB108:CC109"/>
    <mergeCell ref="CD98:CE99"/>
    <mergeCell ref="CB110:CC110"/>
    <mergeCell ref="BZ98:CA99"/>
    <mergeCell ref="CB98:CC99"/>
    <mergeCell ref="BX90:BY90"/>
    <mergeCell ref="BZ90:CA90"/>
    <mergeCell ref="CB90:CC90"/>
    <mergeCell ref="CD90:CE90"/>
    <mergeCell ref="BX100:BY100"/>
    <mergeCell ref="BZ100:CA100"/>
    <mergeCell ref="CB100:CC100"/>
    <mergeCell ref="CD100:CE100"/>
    <mergeCell ref="CD110:CE110"/>
    <mergeCell ref="BZ116:CA117"/>
    <mergeCell ref="CB116:CC117"/>
    <mergeCell ref="CB106:CC107"/>
    <mergeCell ref="BX98:BY99"/>
    <mergeCell ref="CD120:CE120"/>
    <mergeCell ref="BV116:BW117"/>
    <mergeCell ref="BX116:BY117"/>
    <mergeCell ref="BV118:BW119"/>
    <mergeCell ref="BX118:BY119"/>
    <mergeCell ref="CD143:CE144"/>
    <mergeCell ref="CD153:CE154"/>
    <mergeCell ref="BX153:BY154"/>
    <mergeCell ref="BZ153:CA154"/>
    <mergeCell ref="CB153:CC154"/>
    <mergeCell ref="CD151:CE152"/>
    <mergeCell ref="BZ151:CA152"/>
    <mergeCell ref="CB151:CC152"/>
    <mergeCell ref="BV145:BW145"/>
    <mergeCell ref="BX145:BY145"/>
    <mergeCell ref="BZ145:CA145"/>
    <mergeCell ref="CB145:CC145"/>
    <mergeCell ref="CD145:CE145"/>
    <mergeCell ref="CD118:CE119"/>
    <mergeCell ref="CD141:CE142"/>
    <mergeCell ref="CD131:CE132"/>
    <mergeCell ref="CB141:CC142"/>
    <mergeCell ref="BZ143:CA144"/>
    <mergeCell ref="CB143:CC144"/>
    <mergeCell ref="BX151:BY152"/>
    <mergeCell ref="BZ131:CA132"/>
    <mergeCell ref="CB131:CC132"/>
    <mergeCell ref="CD133:CE134"/>
    <mergeCell ref="BZ141:CA142"/>
    <mergeCell ref="BX141:BY142"/>
    <mergeCell ref="BX133:BY134"/>
    <mergeCell ref="BZ133:CA134"/>
    <mergeCell ref="CD155:CE155"/>
    <mergeCell ref="BX155:BY155"/>
    <mergeCell ref="BZ155:CA155"/>
    <mergeCell ref="CB155:CC155"/>
    <mergeCell ref="BV165:BW165"/>
    <mergeCell ref="BX165:BY165"/>
    <mergeCell ref="BZ165:CA165"/>
    <mergeCell ref="CB165:CC165"/>
    <mergeCell ref="CD165:CE165"/>
    <mergeCell ref="BV135:BW135"/>
    <mergeCell ref="BX135:BY135"/>
    <mergeCell ref="BZ135:CA135"/>
    <mergeCell ref="CB135:CC135"/>
    <mergeCell ref="CD135:CE135"/>
    <mergeCell ref="CD208:CE209"/>
    <mergeCell ref="BV181:BW182"/>
    <mergeCell ref="BX181:BY182"/>
    <mergeCell ref="BV183:BW184"/>
    <mergeCell ref="BX183:BY184"/>
    <mergeCell ref="BZ183:CA184"/>
    <mergeCell ref="CB183:CC184"/>
    <mergeCell ref="CD196:CE197"/>
    <mergeCell ref="BZ200:CA200"/>
    <mergeCell ref="CB200:CC200"/>
    <mergeCell ref="BV175:BW175"/>
    <mergeCell ref="BX175:BY175"/>
    <mergeCell ref="BZ175:CA175"/>
    <mergeCell ref="CB175:CC175"/>
    <mergeCell ref="CD175:CE175"/>
    <mergeCell ref="BV185:BW185"/>
    <mergeCell ref="BX185:BY185"/>
    <mergeCell ref="BZ185:CA185"/>
    <mergeCell ref="CD210:CE210"/>
    <mergeCell ref="CB248:CC249"/>
    <mergeCell ref="BV236:BW237"/>
    <mergeCell ref="BV220:BW220"/>
    <mergeCell ref="BX220:BY220"/>
    <mergeCell ref="BZ220:CA220"/>
    <mergeCell ref="CB220:CC220"/>
    <mergeCell ref="CD220:CE220"/>
    <mergeCell ref="BV230:BW230"/>
    <mergeCell ref="BX230:BY230"/>
    <mergeCell ref="BZ230:CA230"/>
    <mergeCell ref="CB230:CC230"/>
    <mergeCell ref="CD230:CE230"/>
    <mergeCell ref="CB240:CC240"/>
    <mergeCell ref="CD240:CE240"/>
    <mergeCell ref="BV250:BW250"/>
    <mergeCell ref="BX250:BY250"/>
    <mergeCell ref="BZ250:CA250"/>
    <mergeCell ref="CB250:CC250"/>
    <mergeCell ref="CD250:CE250"/>
    <mergeCell ref="BV246:BW247"/>
    <mergeCell ref="BX246:BY247"/>
    <mergeCell ref="BV248:BW249"/>
    <mergeCell ref="BV240:BW240"/>
    <mergeCell ref="BX240:BY240"/>
    <mergeCell ref="BZ240:CA240"/>
    <mergeCell ref="CD228:CE229"/>
    <mergeCell ref="BV226:BW227"/>
    <mergeCell ref="BX226:BY227"/>
    <mergeCell ref="BZ226:CA227"/>
    <mergeCell ref="CB226:CC227"/>
    <mergeCell ref="CD271:CE272"/>
    <mergeCell ref="CB281:CC282"/>
    <mergeCell ref="BX283:BY284"/>
    <mergeCell ref="BZ283:CA284"/>
    <mergeCell ref="BZ273:CA274"/>
    <mergeCell ref="BV265:BW265"/>
    <mergeCell ref="BX265:BY265"/>
    <mergeCell ref="BZ265:CA265"/>
    <mergeCell ref="CB265:CC265"/>
    <mergeCell ref="CD265:CE265"/>
    <mergeCell ref="BV275:BW275"/>
    <mergeCell ref="BX275:BY275"/>
    <mergeCell ref="BZ275:CA275"/>
    <mergeCell ref="CB275:CC275"/>
    <mergeCell ref="CD275:CE275"/>
    <mergeCell ref="BX281:BY282"/>
    <mergeCell ref="BZ281:CA282"/>
    <mergeCell ref="CD273:CE274"/>
    <mergeCell ref="BZ328:CA329"/>
    <mergeCell ref="CB328:CC329"/>
    <mergeCell ref="CD326:CE327"/>
    <mergeCell ref="CD328:CE329"/>
    <mergeCell ref="BZ326:CA327"/>
    <mergeCell ref="CB326:CC327"/>
    <mergeCell ref="CD313:CE314"/>
    <mergeCell ref="BZ305:CA305"/>
    <mergeCell ref="CB305:CC305"/>
    <mergeCell ref="CD305:CE305"/>
    <mergeCell ref="BV315:BW315"/>
    <mergeCell ref="BX315:BY315"/>
    <mergeCell ref="BZ315:CA315"/>
    <mergeCell ref="CB315:CC315"/>
    <mergeCell ref="CD315:CE315"/>
    <mergeCell ref="BZ313:CA314"/>
    <mergeCell ref="BX285:BY285"/>
    <mergeCell ref="BZ285:CA285"/>
    <mergeCell ref="CD303:CE304"/>
    <mergeCell ref="CD301:CE302"/>
    <mergeCell ref="CD293:CE294"/>
    <mergeCell ref="BX326:BY327"/>
    <mergeCell ref="BX328:BY329"/>
    <mergeCell ref="CB330:CC330"/>
    <mergeCell ref="CD330:CE330"/>
    <mergeCell ref="BV340:BW340"/>
    <mergeCell ref="BX340:BY340"/>
    <mergeCell ref="BZ340:CA340"/>
    <mergeCell ref="CB340:CC340"/>
    <mergeCell ref="CD340:CE340"/>
    <mergeCell ref="BV395:BW395"/>
    <mergeCell ref="BX395:BY395"/>
    <mergeCell ref="BZ395:CA395"/>
    <mergeCell ref="CB395:CC395"/>
    <mergeCell ref="CD395:CE395"/>
    <mergeCell ref="BV405:BW405"/>
    <mergeCell ref="BX405:BY405"/>
    <mergeCell ref="BZ405:CA405"/>
    <mergeCell ref="CB405:CC405"/>
    <mergeCell ref="CD405:CE405"/>
    <mergeCell ref="CD336:CE337"/>
    <mergeCell ref="BX338:BY339"/>
    <mergeCell ref="BZ338:CA339"/>
    <mergeCell ref="BV330:BW330"/>
    <mergeCell ref="BX330:BY330"/>
    <mergeCell ref="BZ330:CA330"/>
    <mergeCell ref="BX336:BY337"/>
    <mergeCell ref="BZ336:CA337"/>
    <mergeCell ref="BV348:BW349"/>
    <mergeCell ref="BV346:BW347"/>
    <mergeCell ref="CD391:CE392"/>
    <mergeCell ref="BZ356:CA357"/>
    <mergeCell ref="CB356:CC357"/>
    <mergeCell ref="BX401:BY402"/>
    <mergeCell ref="BZ401:CA402"/>
    <mergeCell ref="BV360:BW360"/>
    <mergeCell ref="BX360:BY360"/>
    <mergeCell ref="BZ360:CA360"/>
    <mergeCell ref="CB360:CC360"/>
    <mergeCell ref="BV435:BW435"/>
    <mergeCell ref="BX435:BY435"/>
    <mergeCell ref="BZ435:CA435"/>
    <mergeCell ref="CB435:CC435"/>
    <mergeCell ref="CD435:CE435"/>
    <mergeCell ref="CD443:CE444"/>
    <mergeCell ref="BX431:BY432"/>
    <mergeCell ref="BZ431:CA432"/>
    <mergeCell ref="CD431:CE432"/>
    <mergeCell ref="BV433:BW434"/>
    <mergeCell ref="BX433:BY434"/>
    <mergeCell ref="CB441:CC442"/>
    <mergeCell ref="BZ443:CA444"/>
    <mergeCell ref="CB403:CC404"/>
    <mergeCell ref="CD403:CE404"/>
    <mergeCell ref="BX411:BY412"/>
    <mergeCell ref="CD413:CE414"/>
    <mergeCell ref="CD411:CE412"/>
    <mergeCell ref="CB401:CC402"/>
    <mergeCell ref="CD401:CE402"/>
    <mergeCell ref="BZ411:CA412"/>
    <mergeCell ref="BX415:BY415"/>
    <mergeCell ref="BZ415:CA415"/>
    <mergeCell ref="CB415:CC415"/>
    <mergeCell ref="CD415:CE415"/>
    <mergeCell ref="BZ413:CA414"/>
    <mergeCell ref="CB413:CC414"/>
    <mergeCell ref="BX413:BY414"/>
    <mergeCell ref="CD468:CE469"/>
    <mergeCell ref="CD445:CE445"/>
    <mergeCell ref="CD423:CE424"/>
    <mergeCell ref="CD441:CE442"/>
    <mergeCell ref="BX403:BY404"/>
    <mergeCell ref="BZ403:CA404"/>
    <mergeCell ref="CD421:CE422"/>
    <mergeCell ref="CD456:CE457"/>
    <mergeCell ref="CD458:CE459"/>
    <mergeCell ref="CB411:CC412"/>
    <mergeCell ref="CB466:CC467"/>
    <mergeCell ref="CD466:CE467"/>
    <mergeCell ref="BX468:BY469"/>
    <mergeCell ref="BZ468:CA469"/>
    <mergeCell ref="BX466:BY467"/>
    <mergeCell ref="BZ466:CA467"/>
    <mergeCell ref="BV460:BW460"/>
    <mergeCell ref="BX460:BY460"/>
    <mergeCell ref="BZ460:CA460"/>
    <mergeCell ref="CB460:CC460"/>
    <mergeCell ref="CD460:CE460"/>
    <mergeCell ref="BV470:BW470"/>
    <mergeCell ref="BV525:BW525"/>
    <mergeCell ref="BX525:BY525"/>
    <mergeCell ref="BZ525:CA525"/>
    <mergeCell ref="CB525:CC525"/>
    <mergeCell ref="CD525:CE525"/>
    <mergeCell ref="CD478:CE479"/>
    <mergeCell ref="CD476:CE477"/>
    <mergeCell ref="CB480:CC480"/>
    <mergeCell ref="CD480:CE480"/>
    <mergeCell ref="BV510:BW510"/>
    <mergeCell ref="BX510:BY510"/>
    <mergeCell ref="BZ510:CA510"/>
    <mergeCell ref="CB510:CC510"/>
    <mergeCell ref="CD510:CE510"/>
    <mergeCell ref="CD486:CE487"/>
    <mergeCell ref="CD488:CE489"/>
    <mergeCell ref="BV486:BW487"/>
    <mergeCell ref="BX486:BY487"/>
    <mergeCell ref="CD470:CE470"/>
    <mergeCell ref="BV480:BW480"/>
    <mergeCell ref="BX480:BY480"/>
    <mergeCell ref="BZ480:CA480"/>
    <mergeCell ref="BV490:BW490"/>
    <mergeCell ref="BX490:BY490"/>
    <mergeCell ref="CB571:CC572"/>
    <mergeCell ref="BV545:BW545"/>
    <mergeCell ref="BX545:BY545"/>
    <mergeCell ref="BZ545:CA545"/>
    <mergeCell ref="CB545:CC545"/>
    <mergeCell ref="CD545:CE545"/>
    <mergeCell ref="BV555:BW555"/>
    <mergeCell ref="BX555:BY555"/>
    <mergeCell ref="BZ555:CA555"/>
    <mergeCell ref="CB555:CC555"/>
    <mergeCell ref="CB533:CC534"/>
    <mergeCell ref="CD533:CE534"/>
    <mergeCell ref="CD588:CE589"/>
    <mergeCell ref="CB596:CC597"/>
    <mergeCell ref="CD596:CE597"/>
    <mergeCell ref="BX598:BY599"/>
    <mergeCell ref="BZ598:CA599"/>
    <mergeCell ref="BX596:BY597"/>
    <mergeCell ref="BZ596:CA597"/>
    <mergeCell ref="CB598:CC599"/>
    <mergeCell ref="CD598:CE599"/>
    <mergeCell ref="BV565:BW565"/>
    <mergeCell ref="BX565:BY565"/>
    <mergeCell ref="BZ565:CA565"/>
    <mergeCell ref="CB565:CC565"/>
    <mergeCell ref="CD565:CE565"/>
    <mergeCell ref="BV575:BW575"/>
    <mergeCell ref="BX575:BY575"/>
    <mergeCell ref="BZ575:CA575"/>
    <mergeCell ref="CB575:CC575"/>
    <mergeCell ref="CD575:CE575"/>
    <mergeCell ref="BV590:BW590"/>
    <mergeCell ref="BZ590:CA590"/>
    <mergeCell ref="CB590:CC590"/>
    <mergeCell ref="CD590:CE590"/>
    <mergeCell ref="BX600:BY600"/>
    <mergeCell ref="BZ600:CA600"/>
    <mergeCell ref="CB600:CC600"/>
    <mergeCell ref="CD600:CE600"/>
    <mergeCell ref="BX626:BY627"/>
    <mergeCell ref="BZ626:CA627"/>
    <mergeCell ref="CD626:CE627"/>
    <mergeCell ref="BV628:BW629"/>
    <mergeCell ref="BX628:BY629"/>
    <mergeCell ref="CB636:CC637"/>
    <mergeCell ref="CB630:CC630"/>
    <mergeCell ref="CD616:CE617"/>
    <mergeCell ref="CD618:CE619"/>
    <mergeCell ref="CD628:CE629"/>
    <mergeCell ref="CD636:CE637"/>
    <mergeCell ref="BV610:BW610"/>
    <mergeCell ref="BX610:BY610"/>
    <mergeCell ref="BZ610:CA610"/>
    <mergeCell ref="CB610:CC610"/>
    <mergeCell ref="CD610:CE610"/>
    <mergeCell ref="BV620:BW620"/>
    <mergeCell ref="BX620:BY620"/>
    <mergeCell ref="BZ620:CA620"/>
    <mergeCell ref="CB620:CC620"/>
    <mergeCell ref="CD620:CE620"/>
    <mergeCell ref="CD630:CE630"/>
    <mergeCell ref="BV616:BW617"/>
    <mergeCell ref="BX616:BY617"/>
    <mergeCell ref="CD661:CE662"/>
    <mergeCell ref="BX661:BY662"/>
    <mergeCell ref="BZ661:CA662"/>
    <mergeCell ref="CD651:CE652"/>
    <mergeCell ref="CD663:CE664"/>
    <mergeCell ref="CD685:CE685"/>
    <mergeCell ref="BV655:BW655"/>
    <mergeCell ref="BX655:BY655"/>
    <mergeCell ref="BZ655:CA655"/>
    <mergeCell ref="CB655:CC655"/>
    <mergeCell ref="CD655:CE655"/>
    <mergeCell ref="BV665:BW665"/>
    <mergeCell ref="BX665:BY665"/>
    <mergeCell ref="BZ665:CA665"/>
    <mergeCell ref="CB665:CC665"/>
    <mergeCell ref="BV675:BW675"/>
    <mergeCell ref="BX675:BY675"/>
    <mergeCell ref="BZ675:CA675"/>
    <mergeCell ref="CB675:CC675"/>
    <mergeCell ref="CD675:CE675"/>
    <mergeCell ref="BV685:BW685"/>
    <mergeCell ref="BX685:BY685"/>
    <mergeCell ref="BZ685:CA685"/>
    <mergeCell ref="CB685:CC685"/>
    <mergeCell ref="CD681:CE682"/>
    <mergeCell ref="CD683:CE684"/>
    <mergeCell ref="BV681:BW682"/>
    <mergeCell ref="BX681:BY682"/>
    <mergeCell ref="CD673:CE674"/>
    <mergeCell ref="CD671:CE672"/>
    <mergeCell ref="CB726:CC727"/>
    <mergeCell ref="CD726:CE727"/>
    <mergeCell ref="CB718:CC719"/>
    <mergeCell ref="CB730:CC730"/>
    <mergeCell ref="CD730:CE730"/>
    <mergeCell ref="CD665:CE665"/>
    <mergeCell ref="CD703:CE704"/>
    <mergeCell ref="BX691:BY692"/>
    <mergeCell ref="BZ691:CA692"/>
    <mergeCell ref="CD691:CE692"/>
    <mergeCell ref="BV693:BW694"/>
    <mergeCell ref="BX693:BY694"/>
    <mergeCell ref="CB701:CC702"/>
    <mergeCell ref="CB703:CC704"/>
    <mergeCell ref="CD701:CE702"/>
    <mergeCell ref="BV695:BW695"/>
    <mergeCell ref="BX716:BY717"/>
    <mergeCell ref="BV718:BW719"/>
    <mergeCell ref="BX718:BY719"/>
    <mergeCell ref="CD695:CE695"/>
    <mergeCell ref="BV705:BW705"/>
    <mergeCell ref="BZ716:CA717"/>
    <mergeCell ref="BZ720:CA720"/>
    <mergeCell ref="CB720:CC720"/>
    <mergeCell ref="CD720:CE720"/>
    <mergeCell ref="BV730:BW730"/>
    <mergeCell ref="BX730:BY730"/>
    <mergeCell ref="BZ730:CA730"/>
    <mergeCell ref="BX726:BY727"/>
    <mergeCell ref="BZ726:CA727"/>
    <mergeCell ref="CB716:CC717"/>
    <mergeCell ref="BX695:BY695"/>
    <mergeCell ref="CD750:CE750"/>
    <mergeCell ref="BZ746:CA747"/>
    <mergeCell ref="CB746:CC747"/>
    <mergeCell ref="BV748:BW749"/>
    <mergeCell ref="CD766:CE767"/>
    <mergeCell ref="BX756:BY757"/>
    <mergeCell ref="BZ756:CA757"/>
    <mergeCell ref="CD756:CE757"/>
    <mergeCell ref="BV740:BW740"/>
    <mergeCell ref="BX740:BY740"/>
    <mergeCell ref="BZ740:CA740"/>
    <mergeCell ref="CB740:CC740"/>
    <mergeCell ref="CD740:CE740"/>
    <mergeCell ref="BV750:BW750"/>
    <mergeCell ref="BX750:BY750"/>
    <mergeCell ref="BZ750:CA750"/>
    <mergeCell ref="CB750:CC750"/>
    <mergeCell ref="CB756:CC757"/>
    <mergeCell ref="BV756:BW757"/>
    <mergeCell ref="CB785:CC785"/>
    <mergeCell ref="CD785:CE785"/>
    <mergeCell ref="BV795:BW795"/>
    <mergeCell ref="BX795:BY795"/>
    <mergeCell ref="BZ795:CA795"/>
    <mergeCell ref="CB795:CC795"/>
    <mergeCell ref="CD795:CE795"/>
    <mergeCell ref="CB805:CC805"/>
    <mergeCell ref="CD805:CE805"/>
    <mergeCell ref="BV815:BW815"/>
    <mergeCell ref="BX815:BY815"/>
    <mergeCell ref="BZ815:CA815"/>
    <mergeCell ref="CB815:CC815"/>
    <mergeCell ref="CD815:CE815"/>
    <mergeCell ref="BZ811:CA812"/>
    <mergeCell ref="CB811:CC812"/>
    <mergeCell ref="CD811:CE812"/>
    <mergeCell ref="BV805:BW805"/>
    <mergeCell ref="BX805:BY805"/>
    <mergeCell ref="BZ805:CA805"/>
    <mergeCell ref="BX801:BY802"/>
    <mergeCell ref="BZ801:CA802"/>
    <mergeCell ref="CB801:CC802"/>
    <mergeCell ref="CD813:CE814"/>
    <mergeCell ref="BV811:BW812"/>
    <mergeCell ref="BX811:BY812"/>
    <mergeCell ref="CD848:CE849"/>
    <mergeCell ref="CB856:CC857"/>
    <mergeCell ref="CD856:CE857"/>
    <mergeCell ref="BX858:BY859"/>
    <mergeCell ref="BZ858:CA859"/>
    <mergeCell ref="BX856:BY857"/>
    <mergeCell ref="BZ856:CA857"/>
    <mergeCell ref="BX835:BY835"/>
    <mergeCell ref="BZ835:CA835"/>
    <mergeCell ref="CB835:CC835"/>
    <mergeCell ref="CD835:CE835"/>
    <mergeCell ref="BZ833:CA834"/>
    <mergeCell ref="CD846:CE847"/>
    <mergeCell ref="BX860:BY860"/>
    <mergeCell ref="BZ860:CA860"/>
    <mergeCell ref="CB860:CC860"/>
    <mergeCell ref="CD860:CE860"/>
    <mergeCell ref="BX850:BY850"/>
    <mergeCell ref="BZ850:CA850"/>
    <mergeCell ref="CB850:CC850"/>
    <mergeCell ref="CD850:CE850"/>
    <mergeCell ref="CD896:CE897"/>
    <mergeCell ref="CB878:CC879"/>
    <mergeCell ref="BZ888:CA889"/>
    <mergeCell ref="CB888:CC889"/>
    <mergeCell ref="CB900:CC900"/>
    <mergeCell ref="CD900:CE900"/>
    <mergeCell ref="CD886:CE887"/>
    <mergeCell ref="BV888:BW889"/>
    <mergeCell ref="BX888:BY889"/>
    <mergeCell ref="CB896:CC897"/>
    <mergeCell ref="BX896:BY897"/>
    <mergeCell ref="BZ923:CA924"/>
    <mergeCell ref="BX921:BY922"/>
    <mergeCell ref="BZ921:CA922"/>
    <mergeCell ref="CB923:CC924"/>
    <mergeCell ref="CD923:CE924"/>
    <mergeCell ref="BZ935:CA935"/>
    <mergeCell ref="CB935:CC935"/>
    <mergeCell ref="CD925:CE925"/>
    <mergeCell ref="CB921:CC922"/>
    <mergeCell ref="CD921:CE922"/>
    <mergeCell ref="BX923:BY924"/>
    <mergeCell ref="BX886:BY887"/>
    <mergeCell ref="BZ886:CA887"/>
    <mergeCell ref="CD935:CE935"/>
    <mergeCell ref="BV915:BW915"/>
    <mergeCell ref="BX915:BY915"/>
    <mergeCell ref="BZ915:CA915"/>
    <mergeCell ref="CB915:CC915"/>
    <mergeCell ref="CD915:CE915"/>
    <mergeCell ref="BV925:BW925"/>
    <mergeCell ref="BX925:BY925"/>
    <mergeCell ref="BZ925:CA925"/>
    <mergeCell ref="CB925:CC925"/>
    <mergeCell ref="BX931:BY932"/>
    <mergeCell ref="BV933:BW934"/>
    <mergeCell ref="BV931:BW932"/>
    <mergeCell ref="CD943:CE944"/>
    <mergeCell ref="CD951:CE952"/>
    <mergeCell ref="CD945:CE945"/>
    <mergeCell ref="BX943:BY944"/>
    <mergeCell ref="CD976:CE977"/>
    <mergeCell ref="CD978:CE979"/>
    <mergeCell ref="BV870:BW870"/>
    <mergeCell ref="BZ868:CA869"/>
    <mergeCell ref="CB868:CC869"/>
    <mergeCell ref="CD868:CE869"/>
    <mergeCell ref="CD898:CE899"/>
    <mergeCell ref="CB870:CC870"/>
    <mergeCell ref="CD870:CE870"/>
    <mergeCell ref="BV880:BW880"/>
    <mergeCell ref="BX880:BY880"/>
    <mergeCell ref="BZ880:CA880"/>
    <mergeCell ref="CD965:CE965"/>
    <mergeCell ref="BZ963:CA964"/>
    <mergeCell ref="BZ943:CA944"/>
    <mergeCell ref="CB943:CC944"/>
    <mergeCell ref="BZ953:CA954"/>
    <mergeCell ref="CB953:CC954"/>
    <mergeCell ref="BZ931:CA932"/>
    <mergeCell ref="CD931:CE932"/>
    <mergeCell ref="CD933:CE934"/>
    <mergeCell ref="BV955:BW955"/>
    <mergeCell ref="BX955:BY955"/>
    <mergeCell ref="BZ955:CA955"/>
    <mergeCell ref="CB955:CC955"/>
    <mergeCell ref="CD955:CE955"/>
    <mergeCell ref="BX996:BY997"/>
    <mergeCell ref="BZ996:CA997"/>
    <mergeCell ref="CB996:CC997"/>
    <mergeCell ref="BV1010:BW1010"/>
    <mergeCell ref="BX1010:BY1010"/>
    <mergeCell ref="BZ1010:CA1010"/>
    <mergeCell ref="CB1010:CC1010"/>
    <mergeCell ref="CD1010:CE1010"/>
    <mergeCell ref="CD961:CE962"/>
    <mergeCell ref="CD963:CE964"/>
    <mergeCell ref="CB961:CC962"/>
    <mergeCell ref="BV965:BW965"/>
    <mergeCell ref="BX965:BY965"/>
    <mergeCell ref="BZ965:CA965"/>
    <mergeCell ref="CB965:CC965"/>
    <mergeCell ref="BZ961:CA962"/>
    <mergeCell ref="BV963:BW964"/>
    <mergeCell ref="BX963:BY964"/>
    <mergeCell ref="BZ978:CA979"/>
    <mergeCell ref="BZ976:CA977"/>
    <mergeCell ref="BX978:BY979"/>
    <mergeCell ref="CD998:CE999"/>
    <mergeCell ref="BZ1006:CA1007"/>
    <mergeCell ref="CB1006:CC1007"/>
    <mergeCell ref="BZ1008:CA1009"/>
    <mergeCell ref="CB1008:CC1009"/>
    <mergeCell ref="BV980:BW980"/>
    <mergeCell ref="BX980:BY980"/>
    <mergeCell ref="BZ980:CA980"/>
    <mergeCell ref="CB980:CC980"/>
    <mergeCell ref="CD980:CE980"/>
    <mergeCell ref="CB988:CC989"/>
    <mergeCell ref="CD988:CE989"/>
    <mergeCell ref="BX986:BY987"/>
    <mergeCell ref="BZ986:CA987"/>
    <mergeCell ref="BX998:BY999"/>
    <mergeCell ref="BZ998:CA999"/>
    <mergeCell ref="CB998:CC999"/>
    <mergeCell ref="CD996:CE997"/>
    <mergeCell ref="BV1030:BW1030"/>
    <mergeCell ref="BX1030:BY1030"/>
    <mergeCell ref="BZ1030:CA1030"/>
    <mergeCell ref="CB1030:CC1030"/>
    <mergeCell ref="CD1030:CE1030"/>
    <mergeCell ref="BV1000:BW1000"/>
    <mergeCell ref="BX1000:BY1000"/>
    <mergeCell ref="BZ1000:CA1000"/>
    <mergeCell ref="CB1000:CC1000"/>
    <mergeCell ref="CD1000:CE1000"/>
    <mergeCell ref="CB986:CC987"/>
    <mergeCell ref="CD986:CE987"/>
    <mergeCell ref="BX988:BY989"/>
    <mergeCell ref="BZ988:CA989"/>
    <mergeCell ref="BV990:BW990"/>
    <mergeCell ref="BX990:BY990"/>
    <mergeCell ref="BZ990:CA990"/>
    <mergeCell ref="CB990:CC990"/>
    <mergeCell ref="CD990:CE990"/>
    <mergeCell ref="AQ1041:BC1044"/>
    <mergeCell ref="BD1041:BE1044"/>
    <mergeCell ref="BF1041:BF1042"/>
    <mergeCell ref="BG1041:BU1042"/>
    <mergeCell ref="BV1041:BW1042"/>
    <mergeCell ref="BF1043:BF1044"/>
    <mergeCell ref="BG1043:BU1044"/>
    <mergeCell ref="BV1043:BW1044"/>
    <mergeCell ref="BX1041:BY1042"/>
    <mergeCell ref="BZ1041:CA1042"/>
    <mergeCell ref="CB1041:CC1042"/>
    <mergeCell ref="CD1041:CE1042"/>
    <mergeCell ref="CD1008:CE1009"/>
    <mergeCell ref="BV1006:BW1007"/>
    <mergeCell ref="BX1016:BY1017"/>
    <mergeCell ref="BZ1016:CA1017"/>
    <mergeCell ref="CD1016:CE1017"/>
    <mergeCell ref="BV1018:BW1019"/>
    <mergeCell ref="BX1018:BY1019"/>
    <mergeCell ref="BZ1026:CA1027"/>
    <mergeCell ref="BF1016:BF1017"/>
    <mergeCell ref="BZ1018:CA1019"/>
    <mergeCell ref="CB1018:CC1019"/>
    <mergeCell ref="CB1016:CC1017"/>
    <mergeCell ref="AF1051:AG1052"/>
    <mergeCell ref="AH1051:AI1052"/>
    <mergeCell ref="AJ1051:AK1052"/>
    <mergeCell ref="AL1051:AM1052"/>
    <mergeCell ref="AN1051:AO1052"/>
    <mergeCell ref="CF1041:CF1042"/>
    <mergeCell ref="A1043:C1044"/>
    <mergeCell ref="D1043:E1044"/>
    <mergeCell ref="F1043:AG1044"/>
    <mergeCell ref="AH1043:AJ1044"/>
    <mergeCell ref="AK1043:AO1044"/>
    <mergeCell ref="BX1043:BY1044"/>
    <mergeCell ref="BZ1043:CA1044"/>
    <mergeCell ref="CB1043:CC1044"/>
    <mergeCell ref="CD1043:CE1044"/>
    <mergeCell ref="CF1043:CF1044"/>
    <mergeCell ref="A1045:C1046"/>
    <mergeCell ref="D1045:E1046"/>
    <mergeCell ref="F1045:H1046"/>
    <mergeCell ref="AD1045:AE1046"/>
    <mergeCell ref="I1045:M1046"/>
    <mergeCell ref="AF1045:AG1046"/>
    <mergeCell ref="AH1045:AI1046"/>
    <mergeCell ref="AJ1045:AK1046"/>
    <mergeCell ref="AL1045:AM1046"/>
    <mergeCell ref="AN1045:AO1046"/>
    <mergeCell ref="BV1045:BW1045"/>
    <mergeCell ref="BX1045:BY1045"/>
    <mergeCell ref="BZ1045:CA1045"/>
    <mergeCell ref="CB1045:CC1045"/>
    <mergeCell ref="CD1045:CE1045"/>
    <mergeCell ref="A1041:E1042"/>
    <mergeCell ref="BG1053:BU1054"/>
    <mergeCell ref="BV1051:BW1052"/>
    <mergeCell ref="BX1051:BY1052"/>
    <mergeCell ref="BZ1051:CA1052"/>
    <mergeCell ref="CB1051:CC1052"/>
    <mergeCell ref="CD1051:CE1052"/>
    <mergeCell ref="CF1051:CF1052"/>
    <mergeCell ref="V1058:W1059"/>
    <mergeCell ref="X1058:Y1059"/>
    <mergeCell ref="Z1058:AA1059"/>
    <mergeCell ref="CD1053:CE1054"/>
    <mergeCell ref="CF1053:CF1054"/>
    <mergeCell ref="CD1055:CE1055"/>
    <mergeCell ref="A1047:B1048"/>
    <mergeCell ref="C1047:AC1048"/>
    <mergeCell ref="AD1047:AE1048"/>
    <mergeCell ref="AF1047:AG1048"/>
    <mergeCell ref="AH1047:AI1048"/>
    <mergeCell ref="AJ1047:AK1048"/>
    <mergeCell ref="AL1047:AM1048"/>
    <mergeCell ref="AN1047:AO1048"/>
    <mergeCell ref="A1049:B1050"/>
    <mergeCell ref="C1049:AC1050"/>
    <mergeCell ref="AD1049:AE1050"/>
    <mergeCell ref="AF1049:AG1050"/>
    <mergeCell ref="AH1049:AI1050"/>
    <mergeCell ref="AJ1049:AK1050"/>
    <mergeCell ref="AL1049:AM1050"/>
    <mergeCell ref="AN1049:AO1050"/>
    <mergeCell ref="A1051:B1052"/>
    <mergeCell ref="C1051:AC1052"/>
    <mergeCell ref="AD1051:AE1052"/>
    <mergeCell ref="A1053:B1054"/>
    <mergeCell ref="C1053:AC1054"/>
    <mergeCell ref="AD1053:AE1054"/>
    <mergeCell ref="AF1053:AG1054"/>
    <mergeCell ref="AH1053:AI1054"/>
    <mergeCell ref="AJ1053:AK1054"/>
    <mergeCell ref="BV1053:BW1054"/>
    <mergeCell ref="BX1053:BY1054"/>
    <mergeCell ref="BZ1053:CA1054"/>
    <mergeCell ref="CB1053:CC1054"/>
    <mergeCell ref="BV1055:BW1055"/>
    <mergeCell ref="BX1055:BY1055"/>
    <mergeCell ref="BZ1055:CA1055"/>
    <mergeCell ref="CB1055:CC1055"/>
    <mergeCell ref="A1058:B1061"/>
    <mergeCell ref="C1058:C1059"/>
    <mergeCell ref="D1058:E1059"/>
    <mergeCell ref="F1058:G1059"/>
    <mergeCell ref="H1058:I1059"/>
    <mergeCell ref="J1058:K1059"/>
    <mergeCell ref="L1058:M1059"/>
    <mergeCell ref="O1058:P1061"/>
    <mergeCell ref="Q1058:Q1059"/>
    <mergeCell ref="R1058:S1059"/>
    <mergeCell ref="T1058:U1059"/>
    <mergeCell ref="AQ1051:BC1054"/>
    <mergeCell ref="BD1051:BE1054"/>
    <mergeCell ref="BF1051:BF1052"/>
    <mergeCell ref="BG1051:BU1052"/>
    <mergeCell ref="AL1053:AM1054"/>
    <mergeCell ref="AN1053:AO1054"/>
    <mergeCell ref="BF1053:BF1054"/>
    <mergeCell ref="V1064:W1065"/>
    <mergeCell ref="CF1063:CF1064"/>
    <mergeCell ref="C1064:C1065"/>
    <mergeCell ref="D1064:E1065"/>
    <mergeCell ref="F1064:G1065"/>
    <mergeCell ref="H1064:I1065"/>
    <mergeCell ref="J1064:K1065"/>
    <mergeCell ref="L1064:M1065"/>
    <mergeCell ref="Q1064:Q1065"/>
    <mergeCell ref="R1064:S1065"/>
    <mergeCell ref="T1064:U1065"/>
    <mergeCell ref="CF1061:CF1062"/>
    <mergeCell ref="BF1061:BF1062"/>
    <mergeCell ref="BG1063:BU1064"/>
    <mergeCell ref="C1060:C1061"/>
    <mergeCell ref="D1060:E1061"/>
    <mergeCell ref="F1060:G1061"/>
    <mergeCell ref="H1060:I1061"/>
    <mergeCell ref="J1060:K1061"/>
    <mergeCell ref="L1060:M1061"/>
    <mergeCell ref="Q1060:Q1061"/>
    <mergeCell ref="T1060:U1061"/>
    <mergeCell ref="CB1065:CC1065"/>
    <mergeCell ref="CD1065:CE1065"/>
    <mergeCell ref="BZ1065:CA1065"/>
    <mergeCell ref="BZ1061:CA1062"/>
    <mergeCell ref="CB1061:CC1062"/>
    <mergeCell ref="CD1061:CE1062"/>
    <mergeCell ref="A1066:B1069"/>
    <mergeCell ref="C1066:C1067"/>
    <mergeCell ref="D1066:E1067"/>
    <mergeCell ref="F1066:G1067"/>
    <mergeCell ref="H1066:I1067"/>
    <mergeCell ref="T1066:U1067"/>
    <mergeCell ref="D1068:E1069"/>
    <mergeCell ref="F1068:G1069"/>
    <mergeCell ref="H1068:I1069"/>
    <mergeCell ref="J1068:K1069"/>
    <mergeCell ref="L1068:M1069"/>
    <mergeCell ref="BV1065:BW1065"/>
    <mergeCell ref="R1068:S1069"/>
    <mergeCell ref="T1068:U1069"/>
    <mergeCell ref="V1068:W1069"/>
    <mergeCell ref="X1068:Y1069"/>
    <mergeCell ref="V1060:W1061"/>
    <mergeCell ref="X1060:Y1061"/>
    <mergeCell ref="Z1060:AA1061"/>
    <mergeCell ref="AQ1061:BC1064"/>
    <mergeCell ref="BD1061:BE1064"/>
    <mergeCell ref="A1062:B1065"/>
    <mergeCell ref="O1062:P1065"/>
    <mergeCell ref="Q1062:Q1063"/>
    <mergeCell ref="BG1061:BU1062"/>
    <mergeCell ref="BV1061:BW1062"/>
    <mergeCell ref="BV1063:BW1064"/>
    <mergeCell ref="R1060:S1061"/>
    <mergeCell ref="X1064:Y1065"/>
    <mergeCell ref="Z1064:AA1065"/>
    <mergeCell ref="C1062:C1063"/>
    <mergeCell ref="D1062:E1063"/>
    <mergeCell ref="V1066:W1067"/>
    <mergeCell ref="X1066:Y1067"/>
    <mergeCell ref="Z1066:AA1067"/>
    <mergeCell ref="C1068:C1069"/>
    <mergeCell ref="Q1068:Q1069"/>
    <mergeCell ref="J1066:K1067"/>
    <mergeCell ref="L1066:M1067"/>
    <mergeCell ref="O1066:P1069"/>
    <mergeCell ref="Q1066:Q1067"/>
    <mergeCell ref="R1066:S1067"/>
    <mergeCell ref="Z1068:AA1069"/>
    <mergeCell ref="CB1071:CC1072"/>
    <mergeCell ref="CD1071:CE1072"/>
    <mergeCell ref="AQ1071:BC1074"/>
    <mergeCell ref="BD1071:BE1074"/>
    <mergeCell ref="BF1071:BF1072"/>
    <mergeCell ref="CB1063:CC1064"/>
    <mergeCell ref="CD1063:CE1064"/>
    <mergeCell ref="R1062:S1063"/>
    <mergeCell ref="T1062:U1063"/>
    <mergeCell ref="BZ1063:CA1064"/>
    <mergeCell ref="BX1061:BY1062"/>
    <mergeCell ref="BX1063:BY1064"/>
    <mergeCell ref="BX1065:BY1065"/>
    <mergeCell ref="F1062:G1063"/>
    <mergeCell ref="H1062:I1063"/>
    <mergeCell ref="J1062:K1063"/>
    <mergeCell ref="L1062:M1063"/>
    <mergeCell ref="V1062:W1063"/>
    <mergeCell ref="X1062:Y1063"/>
    <mergeCell ref="Z1062:AA1063"/>
    <mergeCell ref="BF1063:BF1064"/>
    <mergeCell ref="CF1071:CF1072"/>
    <mergeCell ref="BF1073:BF1074"/>
    <mergeCell ref="BG1073:BU1074"/>
    <mergeCell ref="BV1073:BW1074"/>
    <mergeCell ref="BX1073:BY1074"/>
    <mergeCell ref="BZ1073:CA1074"/>
    <mergeCell ref="CB1073:CC1074"/>
    <mergeCell ref="CD1073:CE1074"/>
    <mergeCell ref="CF1073:CF1074"/>
    <mergeCell ref="BG1071:BU1072"/>
    <mergeCell ref="CB1075:CC1075"/>
    <mergeCell ref="CD1075:CE1075"/>
    <mergeCell ref="BV1075:BW1075"/>
    <mergeCell ref="BX1075:BY1075"/>
    <mergeCell ref="BZ1075:CA1075"/>
    <mergeCell ref="BX1071:BY1072"/>
    <mergeCell ref="BZ1071:CA1072"/>
    <mergeCell ref="BV1071:BW1072"/>
    <mergeCell ref="BZ1091:CA1092"/>
    <mergeCell ref="AQ1081:BC1084"/>
    <mergeCell ref="BD1081:BE1084"/>
    <mergeCell ref="BF1081:BF1082"/>
    <mergeCell ref="BG1081:BU1082"/>
    <mergeCell ref="BV1081:BW1082"/>
    <mergeCell ref="BX1081:BY1082"/>
    <mergeCell ref="BZ1081:CA1082"/>
    <mergeCell ref="CB1081:CC1082"/>
    <mergeCell ref="CD1081:CE1082"/>
    <mergeCell ref="CF1081:CF1082"/>
    <mergeCell ref="BF1083:BF1084"/>
    <mergeCell ref="BG1083:BU1084"/>
    <mergeCell ref="BV1083:BW1084"/>
    <mergeCell ref="BX1083:BY1084"/>
    <mergeCell ref="BZ1083:CA1084"/>
    <mergeCell ref="CB1083:CC1084"/>
    <mergeCell ref="CD1083:CE1084"/>
    <mergeCell ref="CF1083:CF1084"/>
    <mergeCell ref="BV1106:BW1107"/>
    <mergeCell ref="BV1085:BW1085"/>
    <mergeCell ref="BX1085:BY1085"/>
    <mergeCell ref="BZ1085:CA1085"/>
    <mergeCell ref="CB1085:CC1085"/>
    <mergeCell ref="CD1085:CE1085"/>
    <mergeCell ref="AQ1091:BC1094"/>
    <mergeCell ref="BD1091:BE1094"/>
    <mergeCell ref="BF1091:BF1092"/>
    <mergeCell ref="BG1091:BU1092"/>
    <mergeCell ref="BV1091:BW1092"/>
    <mergeCell ref="BX1091:BY1092"/>
    <mergeCell ref="BZ1108:CA1109"/>
    <mergeCell ref="CB1108:CC1109"/>
    <mergeCell ref="CD1108:CE1109"/>
    <mergeCell ref="CF1108:CF1109"/>
    <mergeCell ref="CD1106:CE1107"/>
    <mergeCell ref="CF1106:CF1107"/>
    <mergeCell ref="CF1091:CF1092"/>
    <mergeCell ref="BF1093:BF1094"/>
    <mergeCell ref="BG1093:BU1094"/>
    <mergeCell ref="BV1093:BW1094"/>
    <mergeCell ref="BX1093:BY1094"/>
    <mergeCell ref="BZ1093:CA1094"/>
    <mergeCell ref="CB1093:CC1094"/>
    <mergeCell ref="CD1093:CE1094"/>
    <mergeCell ref="CF1093:CF1094"/>
    <mergeCell ref="BV1095:BW1095"/>
    <mergeCell ref="BX1095:BY1095"/>
    <mergeCell ref="BZ1095:CA1095"/>
    <mergeCell ref="CB1095:CC1095"/>
    <mergeCell ref="CD1095:CE1095"/>
    <mergeCell ref="A1108:C1109"/>
    <mergeCell ref="D1108:E1109"/>
    <mergeCell ref="F1108:AG1109"/>
    <mergeCell ref="I1110:M1111"/>
    <mergeCell ref="AF1110:AG1111"/>
    <mergeCell ref="AH1110:AI1111"/>
    <mergeCell ref="AJ1110:AK1111"/>
    <mergeCell ref="AL1110:AM1111"/>
    <mergeCell ref="AN1110:AO1111"/>
    <mergeCell ref="BV1110:BW1110"/>
    <mergeCell ref="BX1110:BY1110"/>
    <mergeCell ref="BZ1110:CA1110"/>
    <mergeCell ref="CB1110:CC1110"/>
    <mergeCell ref="CB1091:CC1092"/>
    <mergeCell ref="CD1091:CE1092"/>
    <mergeCell ref="BX1106:BY1107"/>
    <mergeCell ref="BZ1106:CA1107"/>
    <mergeCell ref="CB1106:CC1107"/>
    <mergeCell ref="A1106:E1107"/>
    <mergeCell ref="F1106:AG1107"/>
    <mergeCell ref="AH1106:AJ1107"/>
    <mergeCell ref="AK1106:AO1107"/>
    <mergeCell ref="AQ1106:BC1109"/>
    <mergeCell ref="BD1106:BE1109"/>
    <mergeCell ref="BX1108:BY1109"/>
    <mergeCell ref="AH1108:AJ1109"/>
    <mergeCell ref="AK1108:AO1109"/>
    <mergeCell ref="BF1108:BF1109"/>
    <mergeCell ref="BG1108:BU1109"/>
    <mergeCell ref="BV1108:BW1109"/>
    <mergeCell ref="BF1106:BF1107"/>
    <mergeCell ref="BG1106:BU1107"/>
    <mergeCell ref="CD1110:CE1110"/>
    <mergeCell ref="A1112:B1113"/>
    <mergeCell ref="C1112:AC1113"/>
    <mergeCell ref="AD1112:AE1113"/>
    <mergeCell ref="AF1112:AG1113"/>
    <mergeCell ref="AH1112:AI1113"/>
    <mergeCell ref="AJ1112:AK1113"/>
    <mergeCell ref="AL1112:AM1113"/>
    <mergeCell ref="AN1112:AO1113"/>
    <mergeCell ref="A1114:B1115"/>
    <mergeCell ref="C1114:AC1115"/>
    <mergeCell ref="AD1114:AE1115"/>
    <mergeCell ref="AF1114:AG1115"/>
    <mergeCell ref="AH1114:AI1115"/>
    <mergeCell ref="AJ1114:AK1115"/>
    <mergeCell ref="AL1114:AM1115"/>
    <mergeCell ref="AN1114:AO1115"/>
    <mergeCell ref="A1110:C1111"/>
    <mergeCell ref="D1110:E1111"/>
    <mergeCell ref="F1110:H1111"/>
    <mergeCell ref="AD1110:AE1111"/>
    <mergeCell ref="A1116:B1117"/>
    <mergeCell ref="C1116:AC1117"/>
    <mergeCell ref="AD1116:AE1117"/>
    <mergeCell ref="AF1116:AG1117"/>
    <mergeCell ref="AH1116:AI1117"/>
    <mergeCell ref="AJ1116:AK1117"/>
    <mergeCell ref="AL1116:AM1117"/>
    <mergeCell ref="AN1116:AO1117"/>
    <mergeCell ref="AQ1116:BC1119"/>
    <mergeCell ref="BD1116:BE1119"/>
    <mergeCell ref="BF1116:BF1117"/>
    <mergeCell ref="BG1116:BU1117"/>
    <mergeCell ref="AL1118:AM1119"/>
    <mergeCell ref="AN1118:AO1119"/>
    <mergeCell ref="BF1118:BF1119"/>
    <mergeCell ref="BG1118:BU1119"/>
    <mergeCell ref="BV1116:BW1117"/>
    <mergeCell ref="BX1116:BY1117"/>
    <mergeCell ref="BZ1116:CA1117"/>
    <mergeCell ref="CB1116:CC1117"/>
    <mergeCell ref="CD1116:CE1117"/>
    <mergeCell ref="CF1116:CF1117"/>
    <mergeCell ref="V1123:W1124"/>
    <mergeCell ref="X1123:Y1124"/>
    <mergeCell ref="Z1123:AA1124"/>
    <mergeCell ref="C1125:C1126"/>
    <mergeCell ref="D1125:E1126"/>
    <mergeCell ref="F1125:G1126"/>
    <mergeCell ref="H1125:I1126"/>
    <mergeCell ref="J1125:K1126"/>
    <mergeCell ref="L1125:M1126"/>
    <mergeCell ref="Q1125:Q1126"/>
    <mergeCell ref="A1118:B1119"/>
    <mergeCell ref="C1118:AC1119"/>
    <mergeCell ref="AD1118:AE1119"/>
    <mergeCell ref="AF1118:AG1119"/>
    <mergeCell ref="AH1118:AI1119"/>
    <mergeCell ref="AJ1118:AK1119"/>
    <mergeCell ref="BV1118:BW1119"/>
    <mergeCell ref="BX1118:BY1119"/>
    <mergeCell ref="BZ1118:CA1119"/>
    <mergeCell ref="CB1118:CC1119"/>
    <mergeCell ref="CD1118:CE1119"/>
    <mergeCell ref="CF1118:CF1119"/>
    <mergeCell ref="BV1120:BW1120"/>
    <mergeCell ref="BX1120:BY1120"/>
    <mergeCell ref="BZ1120:CA1120"/>
    <mergeCell ref="CB1120:CC1120"/>
    <mergeCell ref="CD1120:CE1120"/>
    <mergeCell ref="A1123:B1126"/>
    <mergeCell ref="C1123:C1124"/>
    <mergeCell ref="D1123:E1124"/>
    <mergeCell ref="F1123:G1124"/>
    <mergeCell ref="H1123:I1124"/>
    <mergeCell ref="BZ1128:CA1129"/>
    <mergeCell ref="CB1128:CC1129"/>
    <mergeCell ref="CD1128:CE1129"/>
    <mergeCell ref="R1127:S1128"/>
    <mergeCell ref="T1127:U1128"/>
    <mergeCell ref="V1127:W1128"/>
    <mergeCell ref="X1127:Y1128"/>
    <mergeCell ref="Z1127:AA1128"/>
    <mergeCell ref="BF1128:BF1129"/>
    <mergeCell ref="V1129:W1130"/>
    <mergeCell ref="CF1128:CF1129"/>
    <mergeCell ref="C1129:C1130"/>
    <mergeCell ref="D1129:E1130"/>
    <mergeCell ref="F1129:G1130"/>
    <mergeCell ref="H1129:I1130"/>
    <mergeCell ref="J1129:K1130"/>
    <mergeCell ref="L1129:M1130"/>
    <mergeCell ref="Q1129:Q1130"/>
    <mergeCell ref="R1129:S1130"/>
    <mergeCell ref="T1129:U1130"/>
    <mergeCell ref="J1123:K1124"/>
    <mergeCell ref="L1123:M1124"/>
    <mergeCell ref="O1123:P1126"/>
    <mergeCell ref="Q1123:Q1124"/>
    <mergeCell ref="R1123:S1124"/>
    <mergeCell ref="T1123:U1124"/>
    <mergeCell ref="R1125:S1126"/>
    <mergeCell ref="T1125:U1126"/>
    <mergeCell ref="CB1130:CC1130"/>
    <mergeCell ref="CD1130:CE1130"/>
    <mergeCell ref="V1131:W1132"/>
    <mergeCell ref="X1131:Y1132"/>
    <mergeCell ref="Z1131:AA1132"/>
    <mergeCell ref="C1133:C1134"/>
    <mergeCell ref="X1129:Y1130"/>
    <mergeCell ref="Q1133:Q1134"/>
    <mergeCell ref="J1131:K1132"/>
    <mergeCell ref="L1131:M1132"/>
    <mergeCell ref="O1131:P1134"/>
    <mergeCell ref="Q1131:Q1132"/>
    <mergeCell ref="R1131:S1132"/>
    <mergeCell ref="Z1133:AA1134"/>
    <mergeCell ref="Z1129:AA1130"/>
    <mergeCell ref="CF1126:CF1127"/>
    <mergeCell ref="C1127:C1128"/>
    <mergeCell ref="D1127:E1128"/>
    <mergeCell ref="F1127:G1128"/>
    <mergeCell ref="H1127:I1128"/>
    <mergeCell ref="J1127:K1128"/>
    <mergeCell ref="L1127:M1128"/>
    <mergeCell ref="BZ1130:CA1130"/>
    <mergeCell ref="BZ1126:CA1127"/>
    <mergeCell ref="CB1126:CC1127"/>
    <mergeCell ref="CD1126:CE1127"/>
    <mergeCell ref="V1125:W1126"/>
    <mergeCell ref="X1125:Y1126"/>
    <mergeCell ref="Z1125:AA1126"/>
    <mergeCell ref="AQ1126:BC1129"/>
    <mergeCell ref="BD1126:BE1129"/>
    <mergeCell ref="BF1126:BF1127"/>
    <mergeCell ref="BG1128:BU1129"/>
    <mergeCell ref="A1127:B1130"/>
    <mergeCell ref="O1127:P1130"/>
    <mergeCell ref="Q1127:Q1128"/>
    <mergeCell ref="BG1126:BU1127"/>
    <mergeCell ref="BV1126:BW1127"/>
    <mergeCell ref="BX1126:BY1127"/>
    <mergeCell ref="BV1128:BW1129"/>
    <mergeCell ref="BX1128:BY1129"/>
    <mergeCell ref="BX1130:BY1130"/>
    <mergeCell ref="BV1140:BW1140"/>
    <mergeCell ref="BX1140:BY1140"/>
    <mergeCell ref="BZ1140:CA1140"/>
    <mergeCell ref="A1131:B1134"/>
    <mergeCell ref="C1131:C1132"/>
    <mergeCell ref="D1131:E1132"/>
    <mergeCell ref="F1131:G1132"/>
    <mergeCell ref="H1131:I1132"/>
    <mergeCell ref="T1131:U1132"/>
    <mergeCell ref="D1133:E1134"/>
    <mergeCell ref="F1133:G1134"/>
    <mergeCell ref="H1133:I1134"/>
    <mergeCell ref="J1133:K1134"/>
    <mergeCell ref="L1133:M1134"/>
    <mergeCell ref="BV1130:BW1130"/>
    <mergeCell ref="R1133:S1134"/>
    <mergeCell ref="T1133:U1134"/>
    <mergeCell ref="V1133:W1134"/>
    <mergeCell ref="X1133:Y1134"/>
    <mergeCell ref="BV1136:BW1137"/>
    <mergeCell ref="BX1136:BY1137"/>
    <mergeCell ref="BZ1136:CA1137"/>
    <mergeCell ref="CB1136:CC1137"/>
    <mergeCell ref="CD1136:CE1137"/>
    <mergeCell ref="AQ1136:BC1139"/>
    <mergeCell ref="BD1136:BE1139"/>
    <mergeCell ref="BF1136:BF1137"/>
    <mergeCell ref="CF1136:CF1137"/>
    <mergeCell ref="BF1138:BF1139"/>
    <mergeCell ref="BG1138:BU1139"/>
    <mergeCell ref="BV1138:BW1139"/>
    <mergeCell ref="BX1138:BY1139"/>
    <mergeCell ref="BZ1138:CA1139"/>
    <mergeCell ref="CB1138:CC1139"/>
    <mergeCell ref="CD1138:CE1139"/>
    <mergeCell ref="CF1138:CF1139"/>
    <mergeCell ref="BG1136:BU1137"/>
    <mergeCell ref="CB1140:CC1140"/>
    <mergeCell ref="CD1140:CE1140"/>
    <mergeCell ref="BZ1156:CA1157"/>
    <mergeCell ref="AQ1146:BC1149"/>
    <mergeCell ref="BD1146:BE1149"/>
    <mergeCell ref="BF1146:BF1147"/>
    <mergeCell ref="BG1146:BU1147"/>
    <mergeCell ref="BV1146:BW1147"/>
    <mergeCell ref="BX1146:BY1147"/>
    <mergeCell ref="BZ1146:CA1147"/>
    <mergeCell ref="CB1146:CC1147"/>
    <mergeCell ref="CD1146:CE1147"/>
    <mergeCell ref="CF1146:CF1147"/>
    <mergeCell ref="BF1148:BF1149"/>
    <mergeCell ref="BG1148:BU1149"/>
    <mergeCell ref="BV1148:BW1149"/>
    <mergeCell ref="BX1148:BY1149"/>
    <mergeCell ref="BZ1148:CA1149"/>
    <mergeCell ref="CB1148:CC1149"/>
    <mergeCell ref="CD1148:CE1149"/>
    <mergeCell ref="CF1148:CF1149"/>
    <mergeCell ref="BV1171:BW1172"/>
    <mergeCell ref="BV1150:BW1150"/>
    <mergeCell ref="BX1150:BY1150"/>
    <mergeCell ref="BZ1150:CA1150"/>
    <mergeCell ref="CB1150:CC1150"/>
    <mergeCell ref="CD1150:CE1150"/>
    <mergeCell ref="AQ1156:BC1159"/>
    <mergeCell ref="BD1156:BE1159"/>
    <mergeCell ref="BF1156:BF1157"/>
    <mergeCell ref="BG1156:BU1157"/>
    <mergeCell ref="BV1156:BW1157"/>
    <mergeCell ref="BX1156:BY1157"/>
    <mergeCell ref="BZ1173:CA1174"/>
    <mergeCell ref="CB1173:CC1174"/>
    <mergeCell ref="CD1173:CE1174"/>
    <mergeCell ref="CF1173:CF1174"/>
    <mergeCell ref="CD1171:CE1172"/>
    <mergeCell ref="CF1171:CF1172"/>
    <mergeCell ref="CF1156:CF1157"/>
    <mergeCell ref="BF1158:BF1159"/>
    <mergeCell ref="BG1158:BU1159"/>
    <mergeCell ref="BV1158:BW1159"/>
    <mergeCell ref="BX1158:BY1159"/>
    <mergeCell ref="BZ1158:CA1159"/>
    <mergeCell ref="CB1158:CC1159"/>
    <mergeCell ref="CD1158:CE1159"/>
    <mergeCell ref="CF1158:CF1159"/>
    <mergeCell ref="BV1160:BW1160"/>
    <mergeCell ref="BX1160:BY1160"/>
    <mergeCell ref="BZ1160:CA1160"/>
    <mergeCell ref="CB1160:CC1160"/>
    <mergeCell ref="CD1160:CE1160"/>
    <mergeCell ref="A1173:C1174"/>
    <mergeCell ref="D1173:E1174"/>
    <mergeCell ref="F1173:AG1174"/>
    <mergeCell ref="I1175:M1176"/>
    <mergeCell ref="AF1175:AG1176"/>
    <mergeCell ref="AH1175:AI1176"/>
    <mergeCell ref="AJ1175:AK1176"/>
    <mergeCell ref="AL1175:AM1176"/>
    <mergeCell ref="AN1175:AO1176"/>
    <mergeCell ref="BV1175:BW1175"/>
    <mergeCell ref="BX1175:BY1175"/>
    <mergeCell ref="BZ1175:CA1175"/>
    <mergeCell ref="CB1175:CC1175"/>
    <mergeCell ref="CB1156:CC1157"/>
    <mergeCell ref="CD1156:CE1157"/>
    <mergeCell ref="BX1171:BY1172"/>
    <mergeCell ref="BZ1171:CA1172"/>
    <mergeCell ref="CB1171:CC1172"/>
    <mergeCell ref="A1171:E1172"/>
    <mergeCell ref="F1171:AG1172"/>
    <mergeCell ref="AH1171:AJ1172"/>
    <mergeCell ref="AK1171:AO1172"/>
    <mergeCell ref="AQ1171:BC1174"/>
    <mergeCell ref="BD1171:BE1174"/>
    <mergeCell ref="BX1173:BY1174"/>
    <mergeCell ref="AH1173:AJ1174"/>
    <mergeCell ref="AK1173:AO1174"/>
    <mergeCell ref="BF1173:BF1174"/>
    <mergeCell ref="BG1173:BU1174"/>
    <mergeCell ref="BV1173:BW1174"/>
    <mergeCell ref="BF1171:BF1172"/>
    <mergeCell ref="BG1171:BU1172"/>
    <mergeCell ref="CD1175:CE1175"/>
    <mergeCell ref="A1177:B1178"/>
    <mergeCell ref="C1177:AC1178"/>
    <mergeCell ref="AD1177:AE1178"/>
    <mergeCell ref="AF1177:AG1178"/>
    <mergeCell ref="AH1177:AI1178"/>
    <mergeCell ref="AJ1177:AK1178"/>
    <mergeCell ref="AL1177:AM1178"/>
    <mergeCell ref="AN1177:AO1178"/>
    <mergeCell ref="A1179:B1180"/>
    <mergeCell ref="C1179:AC1180"/>
    <mergeCell ref="AD1179:AE1180"/>
    <mergeCell ref="AF1179:AG1180"/>
    <mergeCell ref="AH1179:AI1180"/>
    <mergeCell ref="AJ1179:AK1180"/>
    <mergeCell ref="AL1179:AM1180"/>
    <mergeCell ref="AN1179:AO1180"/>
    <mergeCell ref="A1175:C1176"/>
    <mergeCell ref="D1175:E1176"/>
    <mergeCell ref="F1175:H1176"/>
    <mergeCell ref="AD1175:AE1176"/>
    <mergeCell ref="A1181:B1182"/>
    <mergeCell ref="C1181:AC1182"/>
    <mergeCell ref="AD1181:AE1182"/>
    <mergeCell ref="AF1181:AG1182"/>
    <mergeCell ref="AH1181:AI1182"/>
    <mergeCell ref="AJ1181:AK1182"/>
    <mergeCell ref="AL1181:AM1182"/>
    <mergeCell ref="AN1181:AO1182"/>
    <mergeCell ref="AQ1181:BC1184"/>
    <mergeCell ref="BD1181:BE1184"/>
    <mergeCell ref="BF1181:BF1182"/>
    <mergeCell ref="BG1181:BU1182"/>
    <mergeCell ref="AL1183:AM1184"/>
    <mergeCell ref="AN1183:AO1184"/>
    <mergeCell ref="BF1183:BF1184"/>
    <mergeCell ref="BG1183:BU1184"/>
    <mergeCell ref="BV1181:BW1182"/>
    <mergeCell ref="BX1181:BY1182"/>
    <mergeCell ref="BZ1181:CA1182"/>
    <mergeCell ref="CB1181:CC1182"/>
    <mergeCell ref="CD1181:CE1182"/>
    <mergeCell ref="CF1181:CF1182"/>
    <mergeCell ref="V1188:W1189"/>
    <mergeCell ref="X1188:Y1189"/>
    <mergeCell ref="Z1188:AA1189"/>
    <mergeCell ref="C1190:C1191"/>
    <mergeCell ref="D1190:E1191"/>
    <mergeCell ref="F1190:G1191"/>
    <mergeCell ref="H1190:I1191"/>
    <mergeCell ref="J1190:K1191"/>
    <mergeCell ref="L1190:M1191"/>
    <mergeCell ref="Q1190:Q1191"/>
    <mergeCell ref="A1183:B1184"/>
    <mergeCell ref="C1183:AC1184"/>
    <mergeCell ref="AD1183:AE1184"/>
    <mergeCell ref="AF1183:AG1184"/>
    <mergeCell ref="AH1183:AI1184"/>
    <mergeCell ref="AJ1183:AK1184"/>
    <mergeCell ref="BV1183:BW1184"/>
    <mergeCell ref="BX1183:BY1184"/>
    <mergeCell ref="BZ1183:CA1184"/>
    <mergeCell ref="CB1183:CC1184"/>
    <mergeCell ref="CD1183:CE1184"/>
    <mergeCell ref="CF1183:CF1184"/>
    <mergeCell ref="BV1185:BW1185"/>
    <mergeCell ref="BX1185:BY1185"/>
    <mergeCell ref="BZ1185:CA1185"/>
    <mergeCell ref="CB1185:CC1185"/>
    <mergeCell ref="CD1185:CE1185"/>
    <mergeCell ref="A1188:B1191"/>
    <mergeCell ref="C1188:C1189"/>
    <mergeCell ref="D1188:E1189"/>
    <mergeCell ref="F1188:G1189"/>
    <mergeCell ref="H1188:I1189"/>
    <mergeCell ref="BZ1193:CA1194"/>
    <mergeCell ref="CB1193:CC1194"/>
    <mergeCell ref="CD1193:CE1194"/>
    <mergeCell ref="R1192:S1193"/>
    <mergeCell ref="T1192:U1193"/>
    <mergeCell ref="V1192:W1193"/>
    <mergeCell ref="X1192:Y1193"/>
    <mergeCell ref="Z1192:AA1193"/>
    <mergeCell ref="BF1193:BF1194"/>
    <mergeCell ref="V1194:W1195"/>
    <mergeCell ref="CF1193:CF1194"/>
    <mergeCell ref="C1194:C1195"/>
    <mergeCell ref="D1194:E1195"/>
    <mergeCell ref="F1194:G1195"/>
    <mergeCell ref="H1194:I1195"/>
    <mergeCell ref="J1194:K1195"/>
    <mergeCell ref="L1194:M1195"/>
    <mergeCell ref="Q1194:Q1195"/>
    <mergeCell ref="R1194:S1195"/>
    <mergeCell ref="T1194:U1195"/>
    <mergeCell ref="J1188:K1189"/>
    <mergeCell ref="L1188:M1189"/>
    <mergeCell ref="O1188:P1191"/>
    <mergeCell ref="Q1188:Q1189"/>
    <mergeCell ref="R1188:S1189"/>
    <mergeCell ref="T1188:U1189"/>
    <mergeCell ref="R1190:S1191"/>
    <mergeCell ref="T1190:U1191"/>
    <mergeCell ref="CB1195:CC1195"/>
    <mergeCell ref="CD1195:CE1195"/>
    <mergeCell ref="V1196:W1197"/>
    <mergeCell ref="X1196:Y1197"/>
    <mergeCell ref="Z1196:AA1197"/>
    <mergeCell ref="C1198:C1199"/>
    <mergeCell ref="X1194:Y1195"/>
    <mergeCell ref="Q1198:Q1199"/>
    <mergeCell ref="J1196:K1197"/>
    <mergeCell ref="L1196:M1197"/>
    <mergeCell ref="O1196:P1199"/>
    <mergeCell ref="Q1196:Q1197"/>
    <mergeCell ref="R1196:S1197"/>
    <mergeCell ref="Z1198:AA1199"/>
    <mergeCell ref="Z1194:AA1195"/>
    <mergeCell ref="CF1191:CF1192"/>
    <mergeCell ref="C1192:C1193"/>
    <mergeCell ref="D1192:E1193"/>
    <mergeCell ref="F1192:G1193"/>
    <mergeCell ref="H1192:I1193"/>
    <mergeCell ref="J1192:K1193"/>
    <mergeCell ref="L1192:M1193"/>
    <mergeCell ref="BZ1195:CA1195"/>
    <mergeCell ref="BZ1191:CA1192"/>
    <mergeCell ref="CB1191:CC1192"/>
    <mergeCell ref="CD1191:CE1192"/>
    <mergeCell ref="V1190:W1191"/>
    <mergeCell ref="X1190:Y1191"/>
    <mergeCell ref="Z1190:AA1191"/>
    <mergeCell ref="AQ1191:BC1194"/>
    <mergeCell ref="BD1191:BE1194"/>
    <mergeCell ref="BF1191:BF1192"/>
    <mergeCell ref="BG1193:BU1194"/>
    <mergeCell ref="A1192:B1195"/>
    <mergeCell ref="O1192:P1195"/>
    <mergeCell ref="Q1192:Q1193"/>
    <mergeCell ref="BG1191:BU1192"/>
    <mergeCell ref="BV1191:BW1192"/>
    <mergeCell ref="BX1191:BY1192"/>
    <mergeCell ref="BV1193:BW1194"/>
    <mergeCell ref="BX1193:BY1194"/>
    <mergeCell ref="BX1195:BY1195"/>
    <mergeCell ref="BV1205:BW1205"/>
    <mergeCell ref="BX1205:BY1205"/>
    <mergeCell ref="BZ1205:CA1205"/>
    <mergeCell ref="A1196:B1199"/>
    <mergeCell ref="C1196:C1197"/>
    <mergeCell ref="D1196:E1197"/>
    <mergeCell ref="F1196:G1197"/>
    <mergeCell ref="H1196:I1197"/>
    <mergeCell ref="T1196:U1197"/>
    <mergeCell ref="D1198:E1199"/>
    <mergeCell ref="F1198:G1199"/>
    <mergeCell ref="H1198:I1199"/>
    <mergeCell ref="J1198:K1199"/>
    <mergeCell ref="L1198:M1199"/>
    <mergeCell ref="BV1195:BW1195"/>
    <mergeCell ref="R1198:S1199"/>
    <mergeCell ref="T1198:U1199"/>
    <mergeCell ref="V1198:W1199"/>
    <mergeCell ref="X1198:Y1199"/>
    <mergeCell ref="BV1201:BW1202"/>
    <mergeCell ref="BX1201:BY1202"/>
    <mergeCell ref="BZ1201:CA1202"/>
    <mergeCell ref="CB1201:CC1202"/>
    <mergeCell ref="CD1201:CE1202"/>
    <mergeCell ref="AQ1201:BC1204"/>
    <mergeCell ref="BD1201:BE1204"/>
    <mergeCell ref="BF1201:BF1202"/>
    <mergeCell ref="CF1201:CF1202"/>
    <mergeCell ref="BF1203:BF1204"/>
    <mergeCell ref="BG1203:BU1204"/>
    <mergeCell ref="BV1203:BW1204"/>
    <mergeCell ref="BX1203:BY1204"/>
    <mergeCell ref="BZ1203:CA1204"/>
    <mergeCell ref="CB1203:CC1204"/>
    <mergeCell ref="CD1203:CE1204"/>
    <mergeCell ref="CF1203:CF1204"/>
    <mergeCell ref="BG1201:BU1202"/>
    <mergeCell ref="CB1205:CC1205"/>
    <mergeCell ref="CD1205:CE1205"/>
    <mergeCell ref="AQ1211:BC1214"/>
    <mergeCell ref="BD1211:BE1214"/>
    <mergeCell ref="BF1211:BF1212"/>
    <mergeCell ref="BG1211:BU1212"/>
    <mergeCell ref="BV1211:BW1212"/>
    <mergeCell ref="BX1211:BY1212"/>
    <mergeCell ref="BZ1211:CA1212"/>
    <mergeCell ref="CB1211:CC1212"/>
    <mergeCell ref="CD1211:CE1212"/>
    <mergeCell ref="CF1211:CF1212"/>
    <mergeCell ref="BF1213:BF1214"/>
    <mergeCell ref="BG1213:BU1214"/>
    <mergeCell ref="BV1213:BW1214"/>
    <mergeCell ref="BX1213:BY1214"/>
    <mergeCell ref="BZ1213:CA1214"/>
    <mergeCell ref="CB1213:CC1214"/>
    <mergeCell ref="CD1213:CE1214"/>
    <mergeCell ref="CF1213:CF1214"/>
    <mergeCell ref="BV1215:BW1215"/>
    <mergeCell ref="BX1215:BY1215"/>
    <mergeCell ref="BZ1215:CA1215"/>
    <mergeCell ref="CB1215:CC1215"/>
    <mergeCell ref="CD1215:CE1215"/>
    <mergeCell ref="AQ1221:BC1224"/>
    <mergeCell ref="BD1221:BE1224"/>
    <mergeCell ref="BF1221:BF1222"/>
    <mergeCell ref="BG1221:BU1222"/>
    <mergeCell ref="BV1221:BW1222"/>
    <mergeCell ref="BX1221:BY1222"/>
    <mergeCell ref="BZ1238:CA1239"/>
    <mergeCell ref="CB1238:CC1239"/>
    <mergeCell ref="CD1238:CE1239"/>
    <mergeCell ref="CF1238:CF1239"/>
    <mergeCell ref="CD1236:CE1237"/>
    <mergeCell ref="CF1236:CF1237"/>
    <mergeCell ref="CF1221:CF1222"/>
    <mergeCell ref="BF1223:BF1224"/>
    <mergeCell ref="BG1223:BU1224"/>
    <mergeCell ref="BV1223:BW1224"/>
    <mergeCell ref="BX1223:BY1224"/>
    <mergeCell ref="BZ1223:CA1224"/>
    <mergeCell ref="CB1223:CC1224"/>
    <mergeCell ref="CD1223:CE1224"/>
    <mergeCell ref="CF1223:CF1224"/>
    <mergeCell ref="BV1225:BW1225"/>
    <mergeCell ref="BX1225:BY1225"/>
    <mergeCell ref="BZ1225:CA1225"/>
    <mergeCell ref="CB1225:CC1225"/>
    <mergeCell ref="CD1225:CE1225"/>
    <mergeCell ref="BZ1221:CA1222"/>
    <mergeCell ref="A1238:C1239"/>
    <mergeCell ref="D1238:E1239"/>
    <mergeCell ref="F1238:AG1239"/>
    <mergeCell ref="I1240:M1241"/>
    <mergeCell ref="AF1240:AG1241"/>
    <mergeCell ref="AH1240:AI1241"/>
    <mergeCell ref="AJ1240:AK1241"/>
    <mergeCell ref="AL1240:AM1241"/>
    <mergeCell ref="AN1240:AO1241"/>
    <mergeCell ref="BV1240:BW1240"/>
    <mergeCell ref="BX1240:BY1240"/>
    <mergeCell ref="BZ1240:CA1240"/>
    <mergeCell ref="CB1221:CC1222"/>
    <mergeCell ref="CD1221:CE1222"/>
    <mergeCell ref="BX1236:BY1237"/>
    <mergeCell ref="BZ1236:CA1237"/>
    <mergeCell ref="CB1236:CC1237"/>
    <mergeCell ref="A1236:E1237"/>
    <mergeCell ref="F1236:AG1237"/>
    <mergeCell ref="AH1236:AJ1237"/>
    <mergeCell ref="AK1236:AO1237"/>
    <mergeCell ref="AQ1236:BC1239"/>
    <mergeCell ref="BD1236:BE1239"/>
    <mergeCell ref="BX1238:BY1239"/>
    <mergeCell ref="AH1238:AJ1239"/>
    <mergeCell ref="AK1238:AO1239"/>
    <mergeCell ref="BF1238:BF1239"/>
    <mergeCell ref="BG1238:BU1239"/>
    <mergeCell ref="BV1238:BW1239"/>
    <mergeCell ref="BF1236:BF1237"/>
    <mergeCell ref="BG1236:BU1237"/>
    <mergeCell ref="BV1236:BW1237"/>
    <mergeCell ref="CB1240:CC1240"/>
    <mergeCell ref="CD1240:CE1240"/>
    <mergeCell ref="A1242:B1243"/>
    <mergeCell ref="C1242:AC1243"/>
    <mergeCell ref="AD1242:AE1243"/>
    <mergeCell ref="AF1242:AG1243"/>
    <mergeCell ref="AH1242:AI1243"/>
    <mergeCell ref="AJ1242:AK1243"/>
    <mergeCell ref="AL1242:AM1243"/>
    <mergeCell ref="AN1242:AO1243"/>
    <mergeCell ref="A1244:B1245"/>
    <mergeCell ref="C1244:AC1245"/>
    <mergeCell ref="AD1244:AE1245"/>
    <mergeCell ref="AF1244:AG1245"/>
    <mergeCell ref="AH1244:AI1245"/>
    <mergeCell ref="AJ1244:AK1245"/>
    <mergeCell ref="AL1244:AM1245"/>
    <mergeCell ref="AN1244:AO1245"/>
    <mergeCell ref="A1240:C1241"/>
    <mergeCell ref="D1240:E1241"/>
    <mergeCell ref="F1240:H1241"/>
    <mergeCell ref="AD1240:AE1241"/>
    <mergeCell ref="N1240:AC1241"/>
    <mergeCell ref="A1246:B1247"/>
    <mergeCell ref="C1246:AC1247"/>
    <mergeCell ref="AD1246:AE1247"/>
    <mergeCell ref="AF1246:AG1247"/>
    <mergeCell ref="AH1246:AI1247"/>
    <mergeCell ref="AJ1246:AK1247"/>
    <mergeCell ref="AL1246:AM1247"/>
    <mergeCell ref="AN1246:AO1247"/>
    <mergeCell ref="AQ1246:BC1249"/>
    <mergeCell ref="BD1246:BE1249"/>
    <mergeCell ref="BF1246:BF1247"/>
    <mergeCell ref="BG1246:BU1247"/>
    <mergeCell ref="AL1248:AM1249"/>
    <mergeCell ref="AN1248:AO1249"/>
    <mergeCell ref="BF1248:BF1249"/>
    <mergeCell ref="BG1248:BU1249"/>
    <mergeCell ref="BV1246:BW1247"/>
    <mergeCell ref="BX1246:BY1247"/>
    <mergeCell ref="BZ1246:CA1247"/>
    <mergeCell ref="CB1246:CC1247"/>
    <mergeCell ref="CD1246:CE1247"/>
    <mergeCell ref="CF1246:CF1247"/>
    <mergeCell ref="V1253:W1254"/>
    <mergeCell ref="X1253:Y1254"/>
    <mergeCell ref="Z1253:AA1254"/>
    <mergeCell ref="C1255:C1256"/>
    <mergeCell ref="D1255:E1256"/>
    <mergeCell ref="F1255:G1256"/>
    <mergeCell ref="H1255:I1256"/>
    <mergeCell ref="J1255:K1256"/>
    <mergeCell ref="L1255:M1256"/>
    <mergeCell ref="Q1255:Q1256"/>
    <mergeCell ref="A1248:B1249"/>
    <mergeCell ref="C1248:AC1249"/>
    <mergeCell ref="AD1248:AE1249"/>
    <mergeCell ref="AF1248:AG1249"/>
    <mergeCell ref="AH1248:AI1249"/>
    <mergeCell ref="AJ1248:AK1249"/>
    <mergeCell ref="BV1248:BW1249"/>
    <mergeCell ref="BX1248:BY1249"/>
    <mergeCell ref="BZ1248:CA1249"/>
    <mergeCell ref="CB1248:CC1249"/>
    <mergeCell ref="CD1248:CE1249"/>
    <mergeCell ref="CF1248:CF1249"/>
    <mergeCell ref="BV1250:BW1250"/>
    <mergeCell ref="BX1250:BY1250"/>
    <mergeCell ref="BZ1250:CA1250"/>
    <mergeCell ref="CB1250:CC1250"/>
    <mergeCell ref="CD1250:CE1250"/>
    <mergeCell ref="A1253:B1256"/>
    <mergeCell ref="C1253:C1254"/>
    <mergeCell ref="D1253:E1254"/>
    <mergeCell ref="F1253:G1254"/>
    <mergeCell ref="H1253:I1254"/>
    <mergeCell ref="BX1258:BY1259"/>
    <mergeCell ref="BZ1258:CA1259"/>
    <mergeCell ref="CB1258:CC1259"/>
    <mergeCell ref="CD1258:CE1259"/>
    <mergeCell ref="R1257:S1258"/>
    <mergeCell ref="T1257:U1258"/>
    <mergeCell ref="V1257:W1258"/>
    <mergeCell ref="X1257:Y1258"/>
    <mergeCell ref="Z1257:AA1258"/>
    <mergeCell ref="BF1258:BF1259"/>
    <mergeCell ref="T1253:U1254"/>
    <mergeCell ref="R1255:S1256"/>
    <mergeCell ref="T1255:U1256"/>
    <mergeCell ref="J1257:K1258"/>
    <mergeCell ref="L1257:M1258"/>
    <mergeCell ref="A1257:B1260"/>
    <mergeCell ref="O1257:P1260"/>
    <mergeCell ref="Q1257:Q1258"/>
    <mergeCell ref="V1255:W1256"/>
    <mergeCell ref="X1255:Y1256"/>
    <mergeCell ref="Z1255:AA1256"/>
    <mergeCell ref="AQ1256:BC1259"/>
    <mergeCell ref="BD1256:BE1259"/>
    <mergeCell ref="BF1256:BF1257"/>
    <mergeCell ref="V1259:W1260"/>
    <mergeCell ref="X1259:Y1260"/>
    <mergeCell ref="BG1256:BU1257"/>
    <mergeCell ref="CF1258:CF1259"/>
    <mergeCell ref="C1259:C1260"/>
    <mergeCell ref="D1259:E1260"/>
    <mergeCell ref="F1259:G1260"/>
    <mergeCell ref="H1259:I1260"/>
    <mergeCell ref="J1259:K1260"/>
    <mergeCell ref="L1259:M1260"/>
    <mergeCell ref="C1263:C1264"/>
    <mergeCell ref="J1253:K1254"/>
    <mergeCell ref="L1253:M1254"/>
    <mergeCell ref="O1253:P1256"/>
    <mergeCell ref="Q1253:Q1254"/>
    <mergeCell ref="R1253:S1254"/>
    <mergeCell ref="Q1259:Q1260"/>
    <mergeCell ref="R1259:S1260"/>
    <mergeCell ref="Q1261:Q1262"/>
    <mergeCell ref="R1261:S1262"/>
    <mergeCell ref="CB1260:CC1260"/>
    <mergeCell ref="CD1260:CE1260"/>
    <mergeCell ref="V1261:W1262"/>
    <mergeCell ref="X1261:Y1262"/>
    <mergeCell ref="Z1261:AA1262"/>
    <mergeCell ref="T1259:U1260"/>
    <mergeCell ref="BG1258:BU1259"/>
    <mergeCell ref="BV1258:BW1259"/>
    <mergeCell ref="Z1263:AA1264"/>
    <mergeCell ref="Z1259:AA1260"/>
    <mergeCell ref="CF1256:CF1257"/>
    <mergeCell ref="C1257:C1258"/>
    <mergeCell ref="D1257:E1258"/>
    <mergeCell ref="F1257:G1258"/>
    <mergeCell ref="H1257:I1258"/>
    <mergeCell ref="BV1256:BW1257"/>
    <mergeCell ref="BX1256:BY1257"/>
    <mergeCell ref="BZ1256:CA1257"/>
    <mergeCell ref="CB1256:CC1257"/>
    <mergeCell ref="CD1256:CE1257"/>
    <mergeCell ref="T1261:U1262"/>
    <mergeCell ref="R1263:S1264"/>
    <mergeCell ref="T1263:U1264"/>
    <mergeCell ref="Q1263:Q1264"/>
    <mergeCell ref="J1261:K1262"/>
    <mergeCell ref="L1261:M1262"/>
    <mergeCell ref="O1261:P1264"/>
    <mergeCell ref="BV1260:BW1260"/>
    <mergeCell ref="BX1260:BY1260"/>
    <mergeCell ref="BV1270:BW1270"/>
    <mergeCell ref="BX1270:BY1270"/>
    <mergeCell ref="BZ1270:CA1270"/>
    <mergeCell ref="BX1266:BY1267"/>
    <mergeCell ref="BZ1266:CA1267"/>
    <mergeCell ref="BZ1260:CA1260"/>
    <mergeCell ref="CB1266:CC1267"/>
    <mergeCell ref="CD1266:CE1267"/>
    <mergeCell ref="BF1288:BF1289"/>
    <mergeCell ref="BG1288:BU1289"/>
    <mergeCell ref="BV1288:BW1289"/>
    <mergeCell ref="BX1288:BY1289"/>
    <mergeCell ref="A1261:B1264"/>
    <mergeCell ref="C1261:C1262"/>
    <mergeCell ref="D1261:E1262"/>
    <mergeCell ref="F1261:G1262"/>
    <mergeCell ref="H1261:I1262"/>
    <mergeCell ref="AQ1266:BC1269"/>
    <mergeCell ref="BD1266:BE1269"/>
    <mergeCell ref="BF1266:BF1267"/>
    <mergeCell ref="D1263:E1264"/>
    <mergeCell ref="F1263:G1264"/>
    <mergeCell ref="H1263:I1264"/>
    <mergeCell ref="J1263:K1264"/>
    <mergeCell ref="L1263:M1264"/>
    <mergeCell ref="V1263:W1264"/>
    <mergeCell ref="X1263:Y1264"/>
    <mergeCell ref="BG1266:BU1267"/>
    <mergeCell ref="BV1266:BW1267"/>
    <mergeCell ref="BZ1286:CA1287"/>
    <mergeCell ref="CF1278:CF1279"/>
    <mergeCell ref="CF1266:CF1267"/>
    <mergeCell ref="BF1268:BF1269"/>
    <mergeCell ref="BG1268:BU1269"/>
    <mergeCell ref="BV1268:BW1269"/>
    <mergeCell ref="BX1268:BY1269"/>
    <mergeCell ref="BZ1268:CA1269"/>
    <mergeCell ref="CB1268:CC1269"/>
    <mergeCell ref="CD1268:CE1269"/>
    <mergeCell ref="CF1268:CF1269"/>
    <mergeCell ref="CB1270:CC1270"/>
    <mergeCell ref="CD1270:CE1270"/>
    <mergeCell ref="BF1276:BF1277"/>
    <mergeCell ref="BG1276:BU1277"/>
    <mergeCell ref="BV1276:BW1277"/>
    <mergeCell ref="CB1278:CC1279"/>
    <mergeCell ref="CD1278:CE1279"/>
    <mergeCell ref="CB1286:CC1287"/>
    <mergeCell ref="CD1286:CE1287"/>
    <mergeCell ref="CF1286:CF1287"/>
    <mergeCell ref="BZ1288:CA1289"/>
    <mergeCell ref="AQ1276:BC1279"/>
    <mergeCell ref="BD1276:BE1279"/>
    <mergeCell ref="BV1290:BW1290"/>
    <mergeCell ref="BX1290:BY1290"/>
    <mergeCell ref="BZ1290:CA1290"/>
    <mergeCell ref="CB1290:CC1290"/>
    <mergeCell ref="CB1288:CC1289"/>
    <mergeCell ref="BX1276:BY1277"/>
    <mergeCell ref="BZ1276:CA1277"/>
    <mergeCell ref="CB1276:CC1277"/>
    <mergeCell ref="CD1276:CE1277"/>
    <mergeCell ref="CF1276:CF1277"/>
    <mergeCell ref="BF1278:BF1279"/>
    <mergeCell ref="BG1278:BU1279"/>
    <mergeCell ref="BV1278:BW1279"/>
    <mergeCell ref="BX1278:BY1279"/>
    <mergeCell ref="BZ1278:CA1279"/>
    <mergeCell ref="CD1288:CE1289"/>
    <mergeCell ref="CF1288:CF1289"/>
    <mergeCell ref="BV1280:BW1280"/>
    <mergeCell ref="BX1280:BY1280"/>
    <mergeCell ref="BZ1280:CA1280"/>
    <mergeCell ref="CB1280:CC1280"/>
    <mergeCell ref="CD1280:CE1280"/>
    <mergeCell ref="AQ1286:BC1289"/>
    <mergeCell ref="BD1286:BE1289"/>
    <mergeCell ref="BF1286:BF1287"/>
    <mergeCell ref="BG1286:BU1287"/>
    <mergeCell ref="BV1286:BW1287"/>
    <mergeCell ref="BX1286:BY1287"/>
    <mergeCell ref="CD1290:CE1290"/>
  </mergeCells>
  <phoneticPr fontId="0" type="noConversion"/>
  <dataValidations count="2">
    <dataValidation type="list" allowBlank="1" showInputMessage="1" showErrorMessage="1" sqref="C7:AC14 C267:AC274 C332:AC339 C72:AC79 C397:AC404 C462:AC469 C137:AC144 C202:AC209 C527:AC534 C787:AC794 C852:AC859 C592:AC599 C917:AC924 C982:AC989 C657:AC664 C722:AC729 C1047:AC1054 C1112:AC1119 C1177:AC1184 C1242:AC1249" xr:uid="{00000000-0002-0000-0100-000000000000}">
      <formula1>MAlphaList</formula1>
    </dataValidation>
    <dataValidation type="custom" allowBlank="1" showInputMessage="1" showErrorMessage="1" errorTitle="Number of Players Advancing" error="Valid values are &quot;1P&quot; or &quot;2P&quot;" promptTitle="Number of Players Advancing" prompt="Enter either &quot;1P&quot; or &quot;2P&quot;" sqref="D3:E4 D68:E69 D133:E134 D198:E199 D263:E264 D328:E329 D393:E394 D458:E459 D523:E524 D588:E589 D653:E654 D718:E719 D783:E784 D848:E849 D913:E914 D978:E979 D1043:E1044 D1108:E1109 D1173:E1174 D1238:E1239" xr:uid="{00000000-0002-0000-0100-000001000000}">
      <formula1>OR($D3="1P",$D3="2P")</formula1>
    </dataValidation>
  </dataValidations>
  <pageMargins left="0.5" right="0.5" top="0.5" bottom="0.5" header="0.5" footer="0.5"/>
  <pageSetup pageOrder="overThenDown" orientation="portrait"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FF0000"/>
  </sheetPr>
  <dimension ref="A1:FK520"/>
  <sheetViews>
    <sheetView zoomScaleNormal="100" workbookViewId="0">
      <selection activeCell="C7" sqref="C7:AA8"/>
    </sheetView>
  </sheetViews>
  <sheetFormatPr defaultColWidth="2.33203125" defaultRowHeight="11.25" customHeight="1"/>
  <cols>
    <col min="1" max="2" width="2.33203125" style="1"/>
    <col min="3" max="3" width="2.88671875" style="1" bestFit="1" customWidth="1"/>
    <col min="4" max="16" width="2.33203125" style="1"/>
    <col min="17" max="17" width="2.88671875" style="1" bestFit="1" customWidth="1"/>
    <col min="18" max="16384" width="2.33203125" style="1"/>
  </cols>
  <sheetData>
    <row r="1" spans="1:126" ht="11.25" customHeight="1">
      <c r="A1" s="259" t="s">
        <v>9</v>
      </c>
      <c r="B1" s="260"/>
      <c r="C1" s="260"/>
      <c r="D1" s="260"/>
      <c r="E1" s="260"/>
      <c r="F1" s="300" t="str">
        <f>Players!$C$1</f>
        <v>Enter Division Name</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2" t="s">
        <v>10</v>
      </c>
      <c r="AI1" s="303"/>
      <c r="AJ1" s="303"/>
      <c r="AK1" s="306" t="str">
        <f>Players!$G$1</f>
        <v>Enter Date</v>
      </c>
      <c r="AL1" s="307"/>
      <c r="AM1" s="307"/>
      <c r="AN1" s="307"/>
      <c r="AO1" s="308"/>
      <c r="AQ1" s="154" t="str">
        <f>CONCATENATE($A5," ",$D5,","," ",$F3)</f>
        <v>Group: 1, Men's Singles</v>
      </c>
      <c r="AR1" s="155"/>
      <c r="AS1" s="155"/>
      <c r="AT1" s="155"/>
      <c r="AU1" s="155"/>
      <c r="AV1" s="155"/>
      <c r="AW1" s="155"/>
      <c r="AX1" s="155"/>
      <c r="AY1" s="155"/>
      <c r="AZ1" s="155"/>
      <c r="BA1" s="155"/>
      <c r="BB1" s="155"/>
      <c r="BC1" s="156"/>
      <c r="BD1" s="163">
        <f>A22</f>
        <v>1</v>
      </c>
      <c r="BE1" s="164"/>
      <c r="BF1" s="183" t="str">
        <f>C22</f>
        <v>B</v>
      </c>
      <c r="BG1" s="185" t="str">
        <f>IF(VLOOKUP($BF1,$A7:$C15,3,FALSE)=0,"",CONCATENATE(VLOOKUP(VLOOKUP($BF1,$A7:$C15,3,FALSE),Players!$C:$G,4,FALSE)," ",VLOOKUP($BF1,$A7:$C15,3,FALSE)," ",IF(ISERROR(VLOOKUP(VLOOKUP($BF1,$A7:$C15,3,FALSE),Players!$C:$G,5,FALSE)),"()",CONCATENATE("(",VLOOKUP(VLOOKUP($BF1,$A7:$C15,3,FALSE),Players!$C:$G,5,FALSE),")"))))</f>
        <v/>
      </c>
      <c r="BH1" s="186"/>
      <c r="BI1" s="186"/>
      <c r="BJ1" s="186"/>
      <c r="BK1" s="186"/>
      <c r="BL1" s="186"/>
      <c r="BM1" s="186"/>
      <c r="BN1" s="186"/>
      <c r="BO1" s="186"/>
      <c r="BP1" s="186"/>
      <c r="BQ1" s="186"/>
      <c r="BR1" s="186"/>
      <c r="BS1" s="186"/>
      <c r="BT1" s="186"/>
      <c r="BU1" s="187"/>
      <c r="BV1" s="170" t="str">
        <f>IF(D22&lt;&gt;"",D22,"")</f>
        <v/>
      </c>
      <c r="BW1" s="171"/>
      <c r="BX1" s="170" t="str">
        <f>IF(F22&lt;&gt;"",F22,"")</f>
        <v/>
      </c>
      <c r="BY1" s="171"/>
      <c r="BZ1" s="170" t="str">
        <f>IF(H22&lt;&gt;"",H22,"")</f>
        <v/>
      </c>
      <c r="CA1" s="171"/>
      <c r="CB1" s="170" t="str">
        <f>IF(J22&lt;&gt;"",J22,"")</f>
        <v/>
      </c>
      <c r="CC1" s="171"/>
      <c r="CD1" s="170" t="str">
        <f>IF(L22&lt;&gt;"",L22,"")</f>
        <v/>
      </c>
      <c r="CE1" s="171"/>
      <c r="CF1" s="174" t="str">
        <f>IF($CD1=$CD3,IF($CB1=$CB3,IF($BZ1&lt;&gt;"",IF($BZ1&gt;$BZ3,"W","L"),""),IF($CB1&gt;$CB3,"W","L")),IF($CD1&gt;$CD3,"W","L"))</f>
        <v/>
      </c>
      <c r="CG1" s="315" t="str">
        <f>CONCATENATE($A5," ",$D5,","," ",$F3)</f>
        <v>Group: 1, Men's Singles</v>
      </c>
      <c r="CH1" s="316"/>
      <c r="CI1" s="316"/>
      <c r="CJ1" s="316"/>
      <c r="CK1" s="316"/>
      <c r="CL1" s="316"/>
      <c r="CM1" s="316"/>
      <c r="CN1" s="316"/>
      <c r="CO1" s="316"/>
      <c r="CP1" s="316"/>
      <c r="CQ1" s="316"/>
      <c r="CR1" s="316"/>
      <c r="CS1" s="317"/>
      <c r="CT1" s="163">
        <f>O30</f>
        <v>8</v>
      </c>
      <c r="CU1" s="164"/>
      <c r="CV1" s="183" t="str">
        <f>Q30</f>
        <v>D</v>
      </c>
      <c r="CW1" s="185" t="str">
        <f>IF(VLOOKUP($CV1,$A7:$C15,3,FALSE)=0,"",CONCATENATE(VLOOKUP(VLOOKUP($CV1,$A7:$C15,3,FALSE),Players!$C:$G,4,FALSE)," ",VLOOKUP($CV1,$A7:$C15,3,FALSE)," ",IF(ISERROR(VLOOKUP(VLOOKUP($CV1,$A7:$C15,3,FALSE),Players!$C:$G,5,FALSE)),"()",CONCATENATE("(",VLOOKUP(VLOOKUP($CV1,$A7:$C15,3,FALSE),Players!$C:$G,5,FALSE),")"))))</f>
        <v/>
      </c>
      <c r="CX1" s="186"/>
      <c r="CY1" s="186"/>
      <c r="CZ1" s="186"/>
      <c r="DA1" s="186"/>
      <c r="DB1" s="186"/>
      <c r="DC1" s="186"/>
      <c r="DD1" s="186"/>
      <c r="DE1" s="186"/>
      <c r="DF1" s="186"/>
      <c r="DG1" s="186"/>
      <c r="DH1" s="186"/>
      <c r="DI1" s="186"/>
      <c r="DJ1" s="186"/>
      <c r="DK1" s="187"/>
      <c r="DL1" s="170" t="str">
        <f>IF(R30&lt;&gt;"",R30,"")</f>
        <v/>
      </c>
      <c r="DM1" s="171"/>
      <c r="DN1" s="170" t="str">
        <f>IF(T30&lt;&gt;"",T30,"")</f>
        <v/>
      </c>
      <c r="DO1" s="171"/>
      <c r="DP1" s="170" t="str">
        <f>IF(V30&lt;&gt;"",V30,"")</f>
        <v/>
      </c>
      <c r="DQ1" s="171"/>
      <c r="DR1" s="170" t="str">
        <f>IF(X30&lt;&gt;"",X30,"")</f>
        <v/>
      </c>
      <c r="DS1" s="171"/>
      <c r="DT1" s="170" t="str">
        <f>IF(Z30&lt;&gt;"",Z30,"")</f>
        <v/>
      </c>
      <c r="DU1" s="171"/>
      <c r="DV1" s="174" t="str">
        <f>IF($DT1=$DT3,IF($DR1=$DR3,IF($DP1&lt;&gt;"",IF($DP1&gt;$DP3,"W","L"),""),IF($DR1&gt;$DR3,"W","L")),IF($DT1&gt;$DT3,"W","L"))</f>
        <v/>
      </c>
    </row>
    <row r="2" spans="1:126" ht="11.25" customHeight="1">
      <c r="A2" s="261"/>
      <c r="B2" s="262"/>
      <c r="C2" s="262"/>
      <c r="D2" s="262"/>
      <c r="E2" s="26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304"/>
      <c r="AI2" s="305"/>
      <c r="AJ2" s="305"/>
      <c r="AK2" s="309"/>
      <c r="AL2" s="309"/>
      <c r="AM2" s="309"/>
      <c r="AN2" s="309"/>
      <c r="AO2" s="310"/>
      <c r="AQ2" s="157"/>
      <c r="AR2" s="158"/>
      <c r="AS2" s="158"/>
      <c r="AT2" s="158"/>
      <c r="AU2" s="158"/>
      <c r="AV2" s="158"/>
      <c r="AW2" s="158"/>
      <c r="AX2" s="158"/>
      <c r="AY2" s="158"/>
      <c r="AZ2" s="158"/>
      <c r="BA2" s="158"/>
      <c r="BB2" s="158"/>
      <c r="BC2" s="159"/>
      <c r="BD2" s="165"/>
      <c r="BE2" s="166"/>
      <c r="BF2" s="184"/>
      <c r="BG2" s="188"/>
      <c r="BH2" s="189"/>
      <c r="BI2" s="189"/>
      <c r="BJ2" s="189"/>
      <c r="BK2" s="189"/>
      <c r="BL2" s="189"/>
      <c r="BM2" s="189"/>
      <c r="BN2" s="189"/>
      <c r="BO2" s="189"/>
      <c r="BP2" s="189"/>
      <c r="BQ2" s="189"/>
      <c r="BR2" s="189"/>
      <c r="BS2" s="189"/>
      <c r="BT2" s="189"/>
      <c r="BU2" s="190"/>
      <c r="BV2" s="172"/>
      <c r="BW2" s="173"/>
      <c r="BX2" s="172"/>
      <c r="BY2" s="173"/>
      <c r="BZ2" s="172"/>
      <c r="CA2" s="173"/>
      <c r="CB2" s="172"/>
      <c r="CC2" s="173"/>
      <c r="CD2" s="172"/>
      <c r="CE2" s="173"/>
      <c r="CF2" s="174"/>
      <c r="CG2" s="318"/>
      <c r="CH2" s="319"/>
      <c r="CI2" s="319"/>
      <c r="CJ2" s="319"/>
      <c r="CK2" s="319"/>
      <c r="CL2" s="319"/>
      <c r="CM2" s="319"/>
      <c r="CN2" s="319"/>
      <c r="CO2" s="319"/>
      <c r="CP2" s="319"/>
      <c r="CQ2" s="319"/>
      <c r="CR2" s="319"/>
      <c r="CS2" s="320"/>
      <c r="CT2" s="165"/>
      <c r="CU2" s="166"/>
      <c r="CV2" s="184"/>
      <c r="CW2" s="188"/>
      <c r="CX2" s="189"/>
      <c r="CY2" s="189"/>
      <c r="CZ2" s="189"/>
      <c r="DA2" s="189"/>
      <c r="DB2" s="189"/>
      <c r="DC2" s="189"/>
      <c r="DD2" s="189"/>
      <c r="DE2" s="189"/>
      <c r="DF2" s="189"/>
      <c r="DG2" s="189"/>
      <c r="DH2" s="189"/>
      <c r="DI2" s="189"/>
      <c r="DJ2" s="189"/>
      <c r="DK2" s="190"/>
      <c r="DL2" s="172"/>
      <c r="DM2" s="173"/>
      <c r="DN2" s="172"/>
      <c r="DO2" s="173"/>
      <c r="DP2" s="172"/>
      <c r="DQ2" s="173"/>
      <c r="DR2" s="172"/>
      <c r="DS2" s="173"/>
      <c r="DT2" s="172"/>
      <c r="DU2" s="173"/>
      <c r="DV2" s="174"/>
    </row>
    <row r="3" spans="1:126" ht="11.25" customHeight="1">
      <c r="A3" s="266" t="s">
        <v>11</v>
      </c>
      <c r="B3" s="267"/>
      <c r="C3" s="267"/>
      <c r="D3" s="277" t="s">
        <v>12</v>
      </c>
      <c r="E3" s="278"/>
      <c r="F3" s="280" t="str">
        <f>Players!$A$3</f>
        <v>Men's Singles</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302" t="s">
        <v>13</v>
      </c>
      <c r="AI3" s="303"/>
      <c r="AJ3" s="303"/>
      <c r="AK3" s="328" t="s">
        <v>42</v>
      </c>
      <c r="AL3" s="328"/>
      <c r="AM3" s="328"/>
      <c r="AN3" s="328"/>
      <c r="AO3" s="329"/>
      <c r="AQ3" s="157"/>
      <c r="AR3" s="158"/>
      <c r="AS3" s="158"/>
      <c r="AT3" s="158"/>
      <c r="AU3" s="158"/>
      <c r="AV3" s="158"/>
      <c r="AW3" s="158"/>
      <c r="AX3" s="158"/>
      <c r="AY3" s="158"/>
      <c r="AZ3" s="158"/>
      <c r="BA3" s="158"/>
      <c r="BB3" s="158"/>
      <c r="BC3" s="159"/>
      <c r="BD3" s="165"/>
      <c r="BE3" s="166"/>
      <c r="BF3" s="175" t="str">
        <f>C24</f>
        <v>E</v>
      </c>
      <c r="BG3" s="177" t="str">
        <f>IF(VLOOKUP($BF3,$A7:$C15,3,FALSE)=0,"",CONCATENATE(VLOOKUP(VLOOKUP($BF3,$A7:$C15,3,FALSE),Players!$C:$G,4,FALSE)," ",VLOOKUP($BF3,$A7:$C15,3,FALSE)," ",IF(ISERROR(VLOOKUP(VLOOKUP($BF3,$A7:$C15,3,FALSE),Players!$C:$G,5,FALSE)),"()",CONCATENATE("(",VLOOKUP(VLOOKUP($BF3,$A7:$C15,3,FALSE),Players!$C:$G,5,FALSE),")"))))</f>
        <v/>
      </c>
      <c r="BH3" s="178"/>
      <c r="BI3" s="178"/>
      <c r="BJ3" s="178"/>
      <c r="BK3" s="178"/>
      <c r="BL3" s="178"/>
      <c r="BM3" s="178"/>
      <c r="BN3" s="178"/>
      <c r="BO3" s="178"/>
      <c r="BP3" s="178"/>
      <c r="BQ3" s="178"/>
      <c r="BR3" s="178"/>
      <c r="BS3" s="178"/>
      <c r="BT3" s="178"/>
      <c r="BU3" s="179"/>
      <c r="BV3" s="150" t="str">
        <f>IF(D24&lt;&gt;"",D24,"")</f>
        <v/>
      </c>
      <c r="BW3" s="151"/>
      <c r="BX3" s="150" t="str">
        <f>IF(F24&lt;&gt;"",F24,"")</f>
        <v/>
      </c>
      <c r="BY3" s="151"/>
      <c r="BZ3" s="150" t="str">
        <f>IF(H24&lt;&gt;"",H24,"")</f>
        <v/>
      </c>
      <c r="CA3" s="151"/>
      <c r="CB3" s="150" t="str">
        <f>IF(J24&lt;&gt;"",J24,"")</f>
        <v/>
      </c>
      <c r="CC3" s="151"/>
      <c r="CD3" s="150" t="str">
        <f>IF(L24&lt;&gt;"",L24,"")</f>
        <v/>
      </c>
      <c r="CE3" s="151"/>
      <c r="CF3" s="174" t="str">
        <f>IF($CF1&lt;&gt;"",IF(CF1="W","L","W"),"")</f>
        <v/>
      </c>
      <c r="CG3" s="318"/>
      <c r="CH3" s="319"/>
      <c r="CI3" s="319"/>
      <c r="CJ3" s="319"/>
      <c r="CK3" s="319"/>
      <c r="CL3" s="319"/>
      <c r="CM3" s="319"/>
      <c r="CN3" s="319"/>
      <c r="CO3" s="319"/>
      <c r="CP3" s="319"/>
      <c r="CQ3" s="319"/>
      <c r="CR3" s="319"/>
      <c r="CS3" s="320"/>
      <c r="CT3" s="165"/>
      <c r="CU3" s="166"/>
      <c r="CV3" s="175" t="str">
        <f>Q32</f>
        <v>E</v>
      </c>
      <c r="CW3" s="177" t="str">
        <f>IF(VLOOKUP($CV3,$A7:$C15,3,FALSE)=0,"",CONCATENATE(VLOOKUP(VLOOKUP($CV3,$A7:$C15,3,FALSE),Players!$C:$G,4,FALSE)," ",VLOOKUP($CV3,$A7:$C15,3,FALSE)," ",IF(ISERROR(VLOOKUP(VLOOKUP($CV3,$A7:$C15,3,FALSE),Players!$C:$G,5,FALSE)),"()",CONCATENATE("(",VLOOKUP(VLOOKUP($CV3,$A7:$C15,3,FALSE),Players!$C:$G,5,FALSE),")"))))</f>
        <v/>
      </c>
      <c r="CX3" s="178"/>
      <c r="CY3" s="178"/>
      <c r="CZ3" s="178"/>
      <c r="DA3" s="178"/>
      <c r="DB3" s="178"/>
      <c r="DC3" s="178"/>
      <c r="DD3" s="178"/>
      <c r="DE3" s="178"/>
      <c r="DF3" s="178"/>
      <c r="DG3" s="178"/>
      <c r="DH3" s="178"/>
      <c r="DI3" s="178"/>
      <c r="DJ3" s="178"/>
      <c r="DK3" s="179"/>
      <c r="DL3" s="150" t="str">
        <f>IF(R32&lt;&gt;"",R32,"")</f>
        <v/>
      </c>
      <c r="DM3" s="151"/>
      <c r="DN3" s="150" t="str">
        <f>IF(T32&lt;&gt;"",T32,"")</f>
        <v/>
      </c>
      <c r="DO3" s="151"/>
      <c r="DP3" s="150" t="str">
        <f>IF(V32&lt;&gt;"",V32,"")</f>
        <v/>
      </c>
      <c r="DQ3" s="151"/>
      <c r="DR3" s="150" t="str">
        <f>IF(X32&lt;&gt;"",X32,"")</f>
        <v/>
      </c>
      <c r="DS3" s="151"/>
      <c r="DT3" s="150" t="str">
        <f>IF(Z32&lt;&gt;"",Z32,"")</f>
        <v/>
      </c>
      <c r="DU3" s="151"/>
      <c r="DV3" s="174" t="str">
        <f>IF($DV1&lt;&gt;"",IF(DV1="W","L","W"),"")</f>
        <v/>
      </c>
    </row>
    <row r="4" spans="1:126" ht="11.25" customHeight="1" thickBot="1">
      <c r="A4" s="275"/>
      <c r="B4" s="276"/>
      <c r="C4" s="276"/>
      <c r="D4" s="279"/>
      <c r="E4" s="279"/>
      <c r="F4" s="282"/>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304"/>
      <c r="AI4" s="305"/>
      <c r="AJ4" s="305"/>
      <c r="AK4" s="330"/>
      <c r="AL4" s="330"/>
      <c r="AM4" s="330"/>
      <c r="AN4" s="330"/>
      <c r="AO4" s="331"/>
      <c r="AQ4" s="160"/>
      <c r="AR4" s="161"/>
      <c r="AS4" s="161"/>
      <c r="AT4" s="161"/>
      <c r="AU4" s="161"/>
      <c r="AV4" s="161"/>
      <c r="AW4" s="161"/>
      <c r="AX4" s="161"/>
      <c r="AY4" s="161"/>
      <c r="AZ4" s="161"/>
      <c r="BA4" s="161"/>
      <c r="BB4" s="161"/>
      <c r="BC4" s="162"/>
      <c r="BD4" s="167"/>
      <c r="BE4" s="168"/>
      <c r="BF4" s="176"/>
      <c r="BG4" s="180"/>
      <c r="BH4" s="181"/>
      <c r="BI4" s="181"/>
      <c r="BJ4" s="181"/>
      <c r="BK4" s="181"/>
      <c r="BL4" s="181"/>
      <c r="BM4" s="181"/>
      <c r="BN4" s="181"/>
      <c r="BO4" s="181"/>
      <c r="BP4" s="181"/>
      <c r="BQ4" s="181"/>
      <c r="BR4" s="181"/>
      <c r="BS4" s="181"/>
      <c r="BT4" s="181"/>
      <c r="BU4" s="182"/>
      <c r="BV4" s="152"/>
      <c r="BW4" s="153"/>
      <c r="BX4" s="152"/>
      <c r="BY4" s="153"/>
      <c r="BZ4" s="152"/>
      <c r="CA4" s="153"/>
      <c r="CB4" s="152"/>
      <c r="CC4" s="153"/>
      <c r="CD4" s="152"/>
      <c r="CE4" s="153"/>
      <c r="CF4" s="174"/>
      <c r="CG4" s="321"/>
      <c r="CH4" s="322"/>
      <c r="CI4" s="322"/>
      <c r="CJ4" s="322"/>
      <c r="CK4" s="322"/>
      <c r="CL4" s="322"/>
      <c r="CM4" s="322"/>
      <c r="CN4" s="322"/>
      <c r="CO4" s="322"/>
      <c r="CP4" s="322"/>
      <c r="CQ4" s="322"/>
      <c r="CR4" s="322"/>
      <c r="CS4" s="323"/>
      <c r="CT4" s="167"/>
      <c r="CU4" s="168"/>
      <c r="CV4" s="176"/>
      <c r="CW4" s="180"/>
      <c r="CX4" s="181"/>
      <c r="CY4" s="181"/>
      <c r="CZ4" s="181"/>
      <c r="DA4" s="181"/>
      <c r="DB4" s="181"/>
      <c r="DC4" s="181"/>
      <c r="DD4" s="181"/>
      <c r="DE4" s="181"/>
      <c r="DF4" s="181"/>
      <c r="DG4" s="181"/>
      <c r="DH4" s="181"/>
      <c r="DI4" s="181"/>
      <c r="DJ4" s="181"/>
      <c r="DK4" s="182"/>
      <c r="DL4" s="152"/>
      <c r="DM4" s="153"/>
      <c r="DN4" s="152"/>
      <c r="DO4" s="153"/>
      <c r="DP4" s="152"/>
      <c r="DQ4" s="153"/>
      <c r="DR4" s="152"/>
      <c r="DS4" s="153"/>
      <c r="DT4" s="152"/>
      <c r="DU4" s="153"/>
      <c r="DV4" s="174"/>
    </row>
    <row r="5" spans="1:126" ht="11.25" customHeight="1">
      <c r="A5" s="259" t="s">
        <v>15</v>
      </c>
      <c r="B5" s="260"/>
      <c r="C5" s="260"/>
      <c r="D5" s="264">
        <v>1</v>
      </c>
      <c r="E5" s="264"/>
      <c r="F5" s="266" t="s">
        <v>16</v>
      </c>
      <c r="G5" s="267"/>
      <c r="H5" s="267"/>
      <c r="I5" s="283"/>
      <c r="J5" s="284"/>
      <c r="K5" s="284"/>
      <c r="L5" s="284"/>
      <c r="M5" s="284"/>
      <c r="N5" s="264"/>
      <c r="O5" s="264"/>
      <c r="P5" s="264"/>
      <c r="Q5" s="264"/>
      <c r="R5" s="264"/>
      <c r="S5" s="264"/>
      <c r="T5" s="264"/>
      <c r="U5" s="264"/>
      <c r="V5" s="264"/>
      <c r="W5" s="264"/>
      <c r="X5" s="264"/>
      <c r="Y5" s="264"/>
      <c r="Z5" s="264"/>
      <c r="AA5" s="325"/>
      <c r="AB5" s="150" t="s">
        <v>17</v>
      </c>
      <c r="AC5" s="270"/>
      <c r="AD5" s="288" t="s">
        <v>18</v>
      </c>
      <c r="AE5" s="270"/>
      <c r="AF5" s="288" t="s">
        <v>19</v>
      </c>
      <c r="AG5" s="270"/>
      <c r="AH5" s="288" t="s">
        <v>20</v>
      </c>
      <c r="AI5" s="270"/>
      <c r="AJ5" s="288" t="s">
        <v>43</v>
      </c>
      <c r="AK5" s="290"/>
      <c r="AL5" s="292" t="s">
        <v>21</v>
      </c>
      <c r="AM5" s="293"/>
      <c r="AN5" s="296" t="s">
        <v>22</v>
      </c>
      <c r="AO5" s="297"/>
      <c r="AQ5" s="126"/>
      <c r="AR5" s="126"/>
      <c r="AS5" s="126"/>
      <c r="AT5" s="126"/>
      <c r="AU5" s="126"/>
      <c r="AV5" s="126"/>
      <c r="AW5" s="126"/>
      <c r="AX5" s="126"/>
      <c r="AY5" s="126"/>
      <c r="AZ5" s="126"/>
      <c r="BA5" s="126"/>
      <c r="BB5" s="126"/>
      <c r="BC5" s="126"/>
      <c r="BV5" s="169" t="str">
        <f>IF(CF1&lt;&gt;"",IF(AND(AND(BV1&gt;-1,BV3&gt;-1),OR(BV1&gt;10,BV3&gt;10),ABS(BV1-BV3)&gt;1,IF(OR(BV1&gt;11,BV3&gt;11),ABS(BV1-BV3)=2,TRUE),BV1=INT(BV1),BV3=INT(BV3)),"","Error"),"")</f>
        <v/>
      </c>
      <c r="BW5" s="169"/>
      <c r="BX5" s="169" t="str">
        <f>IF(CF1&lt;&gt;"",IF(AND(AND(BX1&gt;-1,BX3&gt;-1),OR(BX1&gt;10,BX3&gt;10),ABS(BX1-BX3)&gt;1,IF(OR(BX1&gt;11,BX3&gt;11),ABS(BX1-BX3)=2,TRUE),BX1=INT(BX1),BX3=INT(BX3)),"","Error"),"")</f>
        <v/>
      </c>
      <c r="BY5" s="169"/>
      <c r="BZ5" s="169" t="str">
        <f>IF(CF1&lt;&gt;"",IF(AND(AND(BZ1&gt;-1,BZ3&gt;-1),OR(BZ1&gt;10,BZ3&gt;10),ABS(BZ1-BZ3)&gt;1,IF(OR(BZ1&gt;11,BZ3&gt;11),ABS(BZ1-BZ3)=2,TRUE),BZ1=INT(BZ1),BZ3=INT(BZ3)),"","Error"),"")</f>
        <v/>
      </c>
      <c r="CA5" s="169"/>
      <c r="CB5" s="169" t="str">
        <f>IF(AND(CF1&lt;&gt;"",CB1&lt;&gt;""),IF(AND(AND(CB1&gt;-1,CB3&gt;-1),OR(CB1&gt;10,CB3&gt;10),ABS(CB1-CB3)&gt;1,IF(OR(CB1&gt;11,CB3&gt;11),ABS(CB1-CB3)=2,TRUE),CB1=INT(CB1),CB3=INT(CB3)),"","Error"),"")</f>
        <v/>
      </c>
      <c r="CC5" s="169"/>
      <c r="CD5" s="169" t="str">
        <f>IF(AND(CF1&lt;&gt;"",CD1&lt;&gt;""),IF(AND(AND(CD1&gt;-1,CD3&gt;-1),OR(CD1&gt;10,CD3&gt;10),ABS(CD1-CD3)&gt;1,IF(OR(CD1&gt;11,CD3&gt;11),ABS(CD1-CD3)=2,TRUE),CD1=INT(CD1),CD3=INT(CD3)),"","Error"),"")</f>
        <v/>
      </c>
      <c r="CE5" s="169"/>
      <c r="DL5" s="169" t="str">
        <f>IF(DV1&lt;&gt;"",IF(AND(AND(DL1&gt;-1,DL3&gt;-1),OR(DL1&gt;10,DL3&gt;10),ABS(DL1-DL3)&gt;1,IF(OR(DL1&gt;11,DL3&gt;11),ABS(DL1-DL3)=2,TRUE),DL1=INT(DL1),DL3=INT(DL3)),"","Error"),"")</f>
        <v/>
      </c>
      <c r="DM5" s="169"/>
      <c r="DN5" s="169" t="str">
        <f>IF(DV1&lt;&gt;"",IF(AND(AND(DN1&gt;-1,DN3&gt;-1),OR(DN1&gt;10,DN3&gt;10),ABS(DN1-DN3)&gt;1,IF(OR(DN1&gt;11,DN3&gt;11),ABS(DN1-DN3)=2,TRUE),DN1=INT(DN1),DN3=INT(DN3)),"","Error"),"")</f>
        <v/>
      </c>
      <c r="DO5" s="169"/>
      <c r="DP5" s="169" t="str">
        <f>IF(DV1&lt;&gt;"",IF(AND(AND(DP1&gt;-1,DP3&gt;-1),OR(DP1&gt;10,DP3&gt;10),ABS(DP1-DP3)&gt;1,IF(OR(DP1&gt;11,DP3&gt;11),ABS(DP1-DP3)=2,TRUE),DP1=INT(DP1),DP3=INT(DP3)),"","Error"),"")</f>
        <v/>
      </c>
      <c r="DQ5" s="169"/>
      <c r="DR5" s="169" t="str">
        <f>IF(AND(DV1&lt;&gt;"",DR1&lt;&gt;""),IF(AND(AND(DR1&gt;-1,DR3&gt;-1),OR(DR1&gt;10,DR3&gt;10),ABS(DR1-DR3)&gt;1,IF(OR(DR1&gt;11,DR3&gt;11),ABS(DR1-DR3)=2,TRUE),DR1=INT(DR1),DR3=INT(DR3)),"","Error"),"")</f>
        <v/>
      </c>
      <c r="DS5" s="169"/>
      <c r="DT5" s="169" t="str">
        <f>IF(AND(DV1&lt;&gt;"",DT1&lt;&gt;""),IF(AND(AND(DT1&gt;-1,DT3&gt;-1),OR(DT1&gt;10,DT3&gt;10),ABS(DT1-DT3)&gt;1,IF(OR(DT1&gt;11,DT3&gt;11),ABS(DT1-DT3)=2,TRUE),DT1=INT(DT1),DT3=INT(DT3)),"","Error"),"")</f>
        <v/>
      </c>
      <c r="DU5" s="169"/>
    </row>
    <row r="6" spans="1:126" ht="11.25" customHeight="1" thickBot="1">
      <c r="A6" s="261"/>
      <c r="B6" s="262"/>
      <c r="C6" s="263"/>
      <c r="D6" s="265"/>
      <c r="E6" s="265"/>
      <c r="F6" s="268"/>
      <c r="G6" s="269"/>
      <c r="H6" s="269"/>
      <c r="I6" s="286"/>
      <c r="J6" s="286"/>
      <c r="K6" s="286"/>
      <c r="L6" s="286"/>
      <c r="M6" s="286"/>
      <c r="N6" s="326"/>
      <c r="O6" s="326"/>
      <c r="P6" s="326"/>
      <c r="Q6" s="326"/>
      <c r="R6" s="326"/>
      <c r="S6" s="326"/>
      <c r="T6" s="326"/>
      <c r="U6" s="326"/>
      <c r="V6" s="326"/>
      <c r="W6" s="326"/>
      <c r="X6" s="326"/>
      <c r="Y6" s="326"/>
      <c r="Z6" s="326"/>
      <c r="AA6" s="327"/>
      <c r="AB6" s="194"/>
      <c r="AC6" s="195"/>
      <c r="AD6" s="289"/>
      <c r="AE6" s="195"/>
      <c r="AF6" s="289"/>
      <c r="AG6" s="195"/>
      <c r="AH6" s="289"/>
      <c r="AI6" s="195"/>
      <c r="AJ6" s="289"/>
      <c r="AK6" s="291"/>
      <c r="AL6" s="294"/>
      <c r="AM6" s="295"/>
      <c r="AN6" s="298"/>
      <c r="AO6" s="299"/>
      <c r="AQ6" s="126"/>
      <c r="AR6" s="126"/>
      <c r="AS6" s="126"/>
      <c r="AT6" s="126"/>
      <c r="AU6" s="126"/>
      <c r="AV6" s="126"/>
      <c r="AW6" s="126"/>
      <c r="AX6" s="126"/>
      <c r="AY6" s="126"/>
      <c r="AZ6" s="126"/>
      <c r="BA6" s="126"/>
      <c r="BB6" s="126"/>
      <c r="BC6" s="126"/>
    </row>
    <row r="7" spans="1:126" ht="11.25" customHeight="1">
      <c r="A7" s="210" t="str">
        <f>AB5</f>
        <v>A</v>
      </c>
      <c r="B7" s="211"/>
      <c r="C7" s="214"/>
      <c r="D7" s="215"/>
      <c r="E7" s="215"/>
      <c r="F7" s="215"/>
      <c r="G7" s="215"/>
      <c r="H7" s="215"/>
      <c r="I7" s="215"/>
      <c r="J7" s="215"/>
      <c r="K7" s="215"/>
      <c r="L7" s="215"/>
      <c r="M7" s="215"/>
      <c r="N7" s="215"/>
      <c r="O7" s="215"/>
      <c r="P7" s="215"/>
      <c r="Q7" s="215"/>
      <c r="R7" s="215"/>
      <c r="S7" s="215"/>
      <c r="T7" s="215"/>
      <c r="U7" s="215"/>
      <c r="V7" s="215"/>
      <c r="W7" s="215"/>
      <c r="X7" s="215"/>
      <c r="Y7" s="215"/>
      <c r="Z7" s="215"/>
      <c r="AA7" s="216"/>
      <c r="AB7" s="250"/>
      <c r="AC7" s="229"/>
      <c r="AD7" s="252" t="str">
        <f>IF($D3="1P",IF(Z34=Z36,IF(X34=X36,IF(V34&lt;&gt;"",IF(V34&gt;V36,"W","L"),""),IF(X34&gt;X36,"W","L")),IF(Z34&gt;Z36,"W","L")),IF(Z26=Z28,IF(X26=X28,IF(V26&lt;&gt;"",IF(V26&gt;V28,"W","L"),""),IF(X26&gt;X28,"W","L")),IF(Z26&gt;Z28,"W","L")))</f>
        <v/>
      </c>
      <c r="AE7" s="253"/>
      <c r="AF7" s="252" t="str">
        <f>IF($D3="1P",IF(Z26=Z28,IF(X26=X28,IF(V26&lt;&gt;"",IF(V26&gt;V28,"W","L"),""),IF(X26&gt;X28,"W","L")),IF(Z26&gt;Z28,"W","L")),IF(L38=L40,IF(J38=J40,IF(H38&lt;&gt;"",IF(H38&gt;H40,"W","L"),""),IF(J38&gt;J40,"W","L")),IF(L38&gt;L40,"W","L")))</f>
        <v/>
      </c>
      <c r="AG7" s="253"/>
      <c r="AH7" s="252" t="str">
        <f>IF($D3="1P",IF(L38=L40,IF(J38=J40,IF(H38&lt;&gt;"",IF(H38&gt;H40,"W","L"),""),IF(J38&gt;J40,"W","L")),IF(L38&gt;L40,"W","L")),IF(L30=L32,IF(J30=J32,IF(H30&lt;&gt;"",IF(H30&gt;H32,"W","L"),""),IF(J30&gt;J32,"W","L")),IF(L30&gt;L32,"W","L")))</f>
        <v/>
      </c>
      <c r="AI7" s="253"/>
      <c r="AJ7" s="252" t="str">
        <f>IF($D3="1P",IF(L30=L32,IF(J30=J32,IF(H30&lt;&gt;"",IF(H30&gt;H32,"W","L"),""),IF(J30&gt;J32,"W","L")),IF(L30&gt;L32,"W","L")),IF(Z34=Z36,IF(X34=X36,IF(V34&lt;&gt;"",IF(V34&gt;V36,"W","L"),""),IF(X34&gt;X36,"W","L")),IF(Z34&gt;Z36,"W","L")))</f>
        <v/>
      </c>
      <c r="AK7" s="324"/>
      <c r="AL7" s="254" t="str">
        <f>IF(OR(COUNTIF(AB7:AJ7,"W"),COUNTIF(AB7:AJ7,"L")),COUNTIF(AB7:AJ7,"W")*2+COUNTIF(AB7:AJ7,"L"),"")</f>
        <v/>
      </c>
      <c r="AM7" s="255"/>
      <c r="AN7" s="256" t="str">
        <f>IF(AL7&lt;&gt;"",RANK(AL7,AL7:AL15,0),"")</f>
        <v/>
      </c>
      <c r="AO7" s="257"/>
      <c r="AQ7" s="127"/>
      <c r="AR7" s="127"/>
      <c r="AS7" s="127"/>
      <c r="AT7" s="127"/>
      <c r="AU7" s="127"/>
      <c r="AV7" s="127"/>
      <c r="AW7" s="127"/>
      <c r="AX7" s="127"/>
      <c r="AY7" s="127"/>
      <c r="AZ7" s="127"/>
      <c r="BA7" s="127"/>
      <c r="BB7" s="127"/>
      <c r="BC7" s="127"/>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row>
    <row r="8" spans="1:126" ht="11.25" customHeight="1">
      <c r="A8" s="212"/>
      <c r="B8" s="213"/>
      <c r="C8" s="217"/>
      <c r="D8" s="218"/>
      <c r="E8" s="218"/>
      <c r="F8" s="218"/>
      <c r="G8" s="218"/>
      <c r="H8" s="218"/>
      <c r="I8" s="218"/>
      <c r="J8" s="218"/>
      <c r="K8" s="218"/>
      <c r="L8" s="218"/>
      <c r="M8" s="218"/>
      <c r="N8" s="218"/>
      <c r="O8" s="218"/>
      <c r="P8" s="218"/>
      <c r="Q8" s="218"/>
      <c r="R8" s="218"/>
      <c r="S8" s="218"/>
      <c r="T8" s="218"/>
      <c r="U8" s="218"/>
      <c r="V8" s="218"/>
      <c r="W8" s="218"/>
      <c r="X8" s="218"/>
      <c r="Y8" s="218"/>
      <c r="Z8" s="218"/>
      <c r="AA8" s="219"/>
      <c r="AB8" s="251"/>
      <c r="AC8" s="236"/>
      <c r="AD8" s="234"/>
      <c r="AE8" s="233"/>
      <c r="AF8" s="234"/>
      <c r="AG8" s="233"/>
      <c r="AH8" s="234"/>
      <c r="AI8" s="233"/>
      <c r="AJ8" s="234"/>
      <c r="AK8" s="238"/>
      <c r="AL8" s="241"/>
      <c r="AM8" s="240"/>
      <c r="AN8" s="258"/>
      <c r="AO8" s="243"/>
      <c r="AQ8" s="128"/>
      <c r="AR8" s="128"/>
      <c r="AS8" s="128"/>
      <c r="AT8" s="128"/>
      <c r="AU8" s="128"/>
      <c r="AV8" s="128"/>
      <c r="AW8" s="128"/>
      <c r="AX8" s="128"/>
      <c r="AY8" s="128"/>
      <c r="AZ8" s="128"/>
      <c r="BA8" s="128"/>
      <c r="BB8" s="128"/>
      <c r="BC8" s="128"/>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row>
    <row r="9" spans="1:126" ht="11.25" customHeight="1">
      <c r="A9" s="210" t="str">
        <f>AD5</f>
        <v>B</v>
      </c>
      <c r="B9" s="211"/>
      <c r="C9" s="214"/>
      <c r="D9" s="215"/>
      <c r="E9" s="215"/>
      <c r="F9" s="215"/>
      <c r="G9" s="215"/>
      <c r="H9" s="215"/>
      <c r="I9" s="215"/>
      <c r="J9" s="215"/>
      <c r="K9" s="215"/>
      <c r="L9" s="215"/>
      <c r="M9" s="215"/>
      <c r="N9" s="215"/>
      <c r="O9" s="215"/>
      <c r="P9" s="215"/>
      <c r="Q9" s="215"/>
      <c r="R9" s="215"/>
      <c r="S9" s="215"/>
      <c r="T9" s="215"/>
      <c r="U9" s="215"/>
      <c r="V9" s="215"/>
      <c r="W9" s="215"/>
      <c r="X9" s="215"/>
      <c r="Y9" s="215"/>
      <c r="Z9" s="215"/>
      <c r="AA9" s="216"/>
      <c r="AB9" s="220" t="str">
        <f>IF(AD7&lt;&gt;"",IF(AD7="W","L","W"),"")</f>
        <v/>
      </c>
      <c r="AC9" s="221"/>
      <c r="AD9" s="228"/>
      <c r="AE9" s="229"/>
      <c r="AF9" s="227" t="str">
        <f>IF($D3="1P",IF(L34=L36,IF(J34=J36,IF(H34&lt;&gt;"",IF(H34&gt;H36,"W","L"),""),IF(J34&gt;J36,"W","L")),IF(L34&gt;L36,"W","L")),IF(Z38=Z40,IF(X38=X40,IF(V38&lt;&gt;"",IF(V38&gt;V40,"W","L"),""),IF(X38&gt;X40,"W","L")),IF(Z38&gt;Z40,"W","L")))</f>
        <v/>
      </c>
      <c r="AG9" s="221"/>
      <c r="AH9" s="227" t="str">
        <f>IF($D3="1P",IF(Z30=Z32,IF(X30=X32,IF(V30&lt;&gt;"",IF(V30&gt;V32,"W","L"),""),IF(X30&gt;X32,"W","L")),IF(Z30&gt;Z32,"W","L")),IF(Z22=Z24,IF(X22=X24,IF(V22&lt;&gt;"",IF(V22&gt;V24,"W","L"),""),IF(X22&gt;X24,"W","L")),IF(Z22&gt;Z24,"W","L")))</f>
        <v/>
      </c>
      <c r="AI9" s="221"/>
      <c r="AJ9" s="227" t="str">
        <f>IF($D3="1P",IF(L22=L24,IF(J22=J24,IF(H22&lt;&gt;"",IF(H22&gt;H24,"W","L"),""),IF(J22&gt;J24,"W","L")),IF(L22&gt;L24,"W","L")),IF(L22=L24,IF(J22=J24,IF(H22&lt;&gt;"",IF(H22&gt;H24,"W","L"),""),IF(J22&gt;J24,"W","L")),IF(L22&gt;L24,"W","L")))</f>
        <v/>
      </c>
      <c r="AK9" s="237"/>
      <c r="AL9" s="239" t="str">
        <f>IF(OR(COUNTIF(AB9:AJ9,"W"),COUNTIF(AB9:AJ9,"L")),COUNTIF(AB9:AJ9,"W")*2+COUNTIF(AB9:AJ9,"L"),"")</f>
        <v/>
      </c>
      <c r="AM9" s="240"/>
      <c r="AN9" s="242" t="str">
        <f>IF(AL9&lt;&gt;"",RANK(AL9,AL7:AL15,0),"")</f>
        <v/>
      </c>
      <c r="AO9" s="243"/>
      <c r="AQ9" s="126"/>
      <c r="AR9" s="126"/>
      <c r="AS9" s="126"/>
      <c r="AT9" s="126"/>
      <c r="AU9" s="126"/>
      <c r="AV9" s="126"/>
      <c r="AW9" s="126"/>
      <c r="AX9" s="126"/>
      <c r="AY9" s="126"/>
      <c r="AZ9" s="126"/>
      <c r="BA9" s="126"/>
      <c r="BB9" s="126"/>
      <c r="BC9" s="126"/>
    </row>
    <row r="10" spans="1:126" ht="11.25" customHeight="1" thickBot="1">
      <c r="A10" s="212"/>
      <c r="B10" s="213"/>
      <c r="C10" s="217"/>
      <c r="D10" s="218"/>
      <c r="E10" s="218"/>
      <c r="F10" s="218"/>
      <c r="G10" s="218"/>
      <c r="H10" s="218"/>
      <c r="I10" s="218"/>
      <c r="J10" s="218"/>
      <c r="K10" s="218"/>
      <c r="L10" s="218"/>
      <c r="M10" s="218"/>
      <c r="N10" s="218"/>
      <c r="O10" s="218"/>
      <c r="P10" s="218"/>
      <c r="Q10" s="218"/>
      <c r="R10" s="218"/>
      <c r="S10" s="218"/>
      <c r="T10" s="218"/>
      <c r="U10" s="218"/>
      <c r="V10" s="218"/>
      <c r="W10" s="218"/>
      <c r="X10" s="218"/>
      <c r="Y10" s="218"/>
      <c r="Z10" s="218"/>
      <c r="AA10" s="219"/>
      <c r="AB10" s="232"/>
      <c r="AC10" s="233"/>
      <c r="AD10" s="235"/>
      <c r="AE10" s="236"/>
      <c r="AF10" s="234"/>
      <c r="AG10" s="233"/>
      <c r="AH10" s="234"/>
      <c r="AI10" s="233"/>
      <c r="AJ10" s="234"/>
      <c r="AK10" s="238"/>
      <c r="AL10" s="241"/>
      <c r="AM10" s="240"/>
      <c r="AN10" s="258"/>
      <c r="AO10" s="243"/>
      <c r="AQ10" s="127"/>
      <c r="AR10" s="127"/>
      <c r="AS10" s="127"/>
      <c r="AT10" s="127"/>
      <c r="AU10" s="127"/>
      <c r="AV10" s="127"/>
      <c r="AW10" s="127"/>
      <c r="AX10" s="127"/>
      <c r="AY10" s="127"/>
      <c r="AZ10" s="127"/>
      <c r="BA10" s="127"/>
      <c r="BB10" s="127"/>
      <c r="BC10" s="127"/>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row>
    <row r="11" spans="1:126" ht="11.25" customHeight="1">
      <c r="A11" s="210" t="str">
        <f>AF5</f>
        <v>C</v>
      </c>
      <c r="B11" s="211"/>
      <c r="C11" s="214"/>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6"/>
      <c r="AB11" s="220" t="str">
        <f>IF(AF7&lt;&gt;"",IF(AF7="W","L","W"),"")</f>
        <v/>
      </c>
      <c r="AC11" s="221"/>
      <c r="AD11" s="227" t="str">
        <f>IF(AF9&lt;&gt;"",IF(AF9="W","L","W"),"")</f>
        <v/>
      </c>
      <c r="AE11" s="221"/>
      <c r="AF11" s="228"/>
      <c r="AG11" s="229"/>
      <c r="AH11" s="227" t="str">
        <f>IF($D3="1P",IF(L26=L28,IF(J26=J28,IF(H26&lt;&gt;"",IF(H26&gt;H28,"W","L"),""),IF(J26&gt;J28,"W","L")),IF(L26&gt;L28,"W","L")),IF(L26=L28,IF(J26=J28,IF(H26&lt;&gt;"",IF(H26&gt;H28,"W","L"),""),IF(J26&gt;J28,"W","L")),IF(L26&gt;L28,"W","L")))</f>
        <v/>
      </c>
      <c r="AI11" s="221"/>
      <c r="AJ11" s="227" t="str">
        <f>IF($D3="1P",IF(Z22=Z24,IF(X22=X24,IF(V22&lt;&gt;"",IF(V22&gt;V24,"W","L"),""),IF(X22&gt;X24,"W","L")),IF(Z22&gt;Z24,"W","L")),IF(L34=L36,IF(J34=J36,IF(H34&lt;&gt;"",IF(H34&gt;H36,"W","L"),""),IF(J34&gt;J36,"W","L")),IF(L34&gt;L36,"W","L")))</f>
        <v/>
      </c>
      <c r="AK11" s="237"/>
      <c r="AL11" s="239" t="str">
        <f>IF(OR(COUNTIF(AB11:AJ11,"W"),COUNTIF(AB11:AJ11,"L")),COUNTIF(AB11:AJ11,"W")*2+COUNTIF(AB11:AJ11,"L"),"")</f>
        <v/>
      </c>
      <c r="AM11" s="240"/>
      <c r="AN11" s="242" t="str">
        <f>IF(AL11&lt;&gt;"",RANK(AL11,AL7:AL15,0),"")</f>
        <v/>
      </c>
      <c r="AO11" s="243"/>
      <c r="AQ11" s="154" t="str">
        <f>CONCATENATE($A5," ",$D5,","," ",$F3)</f>
        <v>Group: 1, Men's Singles</v>
      </c>
      <c r="AR11" s="155"/>
      <c r="AS11" s="155"/>
      <c r="AT11" s="155"/>
      <c r="AU11" s="155"/>
      <c r="AV11" s="155"/>
      <c r="AW11" s="155"/>
      <c r="AX11" s="155"/>
      <c r="AY11" s="155"/>
      <c r="AZ11" s="155"/>
      <c r="BA11" s="155"/>
      <c r="BB11" s="155"/>
      <c r="BC11" s="156"/>
      <c r="BD11" s="163">
        <f>A26</f>
        <v>2</v>
      </c>
      <c r="BE11" s="164"/>
      <c r="BF11" s="183" t="str">
        <f>C26</f>
        <v>C</v>
      </c>
      <c r="BG11" s="185" t="str">
        <f>IF(VLOOKUP($BF11,$A7:$C15,3,FALSE)=0,"",CONCATENATE(VLOOKUP(VLOOKUP($BF11,$A7:$C15,3,FALSE),Players!$C:$G,4,FALSE)," ",VLOOKUP($BF11,$A7:$C15,3,FALSE)," ",IF(ISERROR(VLOOKUP(VLOOKUP($BF11,$A7:$C15,3,FALSE),Players!$C:$G,5,FALSE)),"()",CONCATENATE("(",VLOOKUP(VLOOKUP($BF11,$A7:$C15,3,FALSE),Players!$C:$G,5,FALSE),")"))))</f>
        <v/>
      </c>
      <c r="BH11" s="186"/>
      <c r="BI11" s="186"/>
      <c r="BJ11" s="186"/>
      <c r="BK11" s="186"/>
      <c r="BL11" s="186"/>
      <c r="BM11" s="186"/>
      <c r="BN11" s="186"/>
      <c r="BO11" s="186"/>
      <c r="BP11" s="186"/>
      <c r="BQ11" s="186"/>
      <c r="BR11" s="186"/>
      <c r="BS11" s="186"/>
      <c r="BT11" s="186"/>
      <c r="BU11" s="187"/>
      <c r="BV11" s="170" t="str">
        <f>IF(D26&lt;&gt;"",D26,"")</f>
        <v/>
      </c>
      <c r="BW11" s="171"/>
      <c r="BX11" s="170" t="str">
        <f>IF(F26&lt;&gt;"",F26,"")</f>
        <v/>
      </c>
      <c r="BY11" s="171"/>
      <c r="BZ11" s="170" t="str">
        <f>IF(H26&lt;&gt;"",H26,"")</f>
        <v/>
      </c>
      <c r="CA11" s="171"/>
      <c r="CB11" s="170" t="str">
        <f>IF(J26&lt;&gt;"",J26,"")</f>
        <v/>
      </c>
      <c r="CC11" s="171"/>
      <c r="CD11" s="170" t="str">
        <f>IF(L26&lt;&gt;"",L26,"")</f>
        <v/>
      </c>
      <c r="CE11" s="171"/>
      <c r="CF11" s="174" t="str">
        <f>IF($CD11=$CD13,IF($CB11=$CB13,IF($BZ11&lt;&gt;"",IF($BZ11&gt;$BZ13,"W","L"),""),IF($CB11&gt;$CB13,"W","L")),IF($CD11&gt;$CD13,"W","L"))</f>
        <v/>
      </c>
      <c r="CG11" s="315" t="str">
        <f>CONCATENATE($A5," ",$D5,","," ",$F3)</f>
        <v>Group: 1, Men's Singles</v>
      </c>
      <c r="CH11" s="316"/>
      <c r="CI11" s="316"/>
      <c r="CJ11" s="316"/>
      <c r="CK11" s="316"/>
      <c r="CL11" s="316"/>
      <c r="CM11" s="316"/>
      <c r="CN11" s="316"/>
      <c r="CO11" s="316"/>
      <c r="CP11" s="316"/>
      <c r="CQ11" s="316"/>
      <c r="CR11" s="316"/>
      <c r="CS11" s="317"/>
      <c r="CT11" s="163">
        <f>O34</f>
        <v>9</v>
      </c>
      <c r="CU11" s="164"/>
      <c r="CV11" s="183" t="str">
        <f>Q34</f>
        <v>A</v>
      </c>
      <c r="CW11" s="185" t="str">
        <f>IF(VLOOKUP($CV11,$A7:$C15,3,FALSE)=0,"",CONCATENATE(VLOOKUP(VLOOKUP($CV11,$A7:$C15,3,FALSE),Players!$C:$G,4,FALSE)," ",VLOOKUP($CV11,$A7:$C15,3,FALSE)," ",IF(ISERROR(VLOOKUP(VLOOKUP($CV11,$A7:$C15,3,FALSE),Players!$C:$G,5,FALSE)),"()",CONCATENATE("(",VLOOKUP(VLOOKUP($CV11,$A7:$C15,3,FALSE),Players!$C:$G,5,FALSE),")"))))</f>
        <v/>
      </c>
      <c r="CX11" s="186"/>
      <c r="CY11" s="186"/>
      <c r="CZ11" s="186"/>
      <c r="DA11" s="186"/>
      <c r="DB11" s="186"/>
      <c r="DC11" s="186"/>
      <c r="DD11" s="186"/>
      <c r="DE11" s="186"/>
      <c r="DF11" s="186"/>
      <c r="DG11" s="186"/>
      <c r="DH11" s="186"/>
      <c r="DI11" s="186"/>
      <c r="DJ11" s="186"/>
      <c r="DK11" s="187"/>
      <c r="DL11" s="170" t="str">
        <f>IF(R34&lt;&gt;"",R34,"")</f>
        <v/>
      </c>
      <c r="DM11" s="171"/>
      <c r="DN11" s="170" t="str">
        <f>IF(T34&lt;&gt;"",T34,"")</f>
        <v/>
      </c>
      <c r="DO11" s="171"/>
      <c r="DP11" s="170" t="str">
        <f>IF(V34&lt;&gt;"",V34,"")</f>
        <v/>
      </c>
      <c r="DQ11" s="171"/>
      <c r="DR11" s="170" t="str">
        <f>IF(X34&lt;&gt;"",X34,"")</f>
        <v/>
      </c>
      <c r="DS11" s="171"/>
      <c r="DT11" s="170" t="str">
        <f>IF(Z34&lt;&gt;"",Z34,"")</f>
        <v/>
      </c>
      <c r="DU11" s="171"/>
      <c r="DV11" s="174" t="str">
        <f>IF($DT11=$DT13,IF($DR11=$DR13,IF($DP11&lt;&gt;"",IF($DP11&gt;$DP13,"W","L"),""),IF($DR11&gt;$DR13,"W","L")),IF($DT11&gt;$DT13,"W","L"))</f>
        <v/>
      </c>
    </row>
    <row r="12" spans="1:126" ht="11.25" customHeight="1">
      <c r="A12" s="212"/>
      <c r="B12" s="213"/>
      <c r="C12" s="217"/>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9"/>
      <c r="AB12" s="232"/>
      <c r="AC12" s="233"/>
      <c r="AD12" s="234"/>
      <c r="AE12" s="233"/>
      <c r="AF12" s="235"/>
      <c r="AG12" s="236"/>
      <c r="AH12" s="234"/>
      <c r="AI12" s="233"/>
      <c r="AJ12" s="234"/>
      <c r="AK12" s="238"/>
      <c r="AL12" s="241"/>
      <c r="AM12" s="240"/>
      <c r="AN12" s="258"/>
      <c r="AO12" s="243"/>
      <c r="AQ12" s="157"/>
      <c r="AR12" s="158"/>
      <c r="AS12" s="158"/>
      <c r="AT12" s="158"/>
      <c r="AU12" s="158"/>
      <c r="AV12" s="158"/>
      <c r="AW12" s="158"/>
      <c r="AX12" s="158"/>
      <c r="AY12" s="158"/>
      <c r="AZ12" s="158"/>
      <c r="BA12" s="158"/>
      <c r="BB12" s="158"/>
      <c r="BC12" s="159"/>
      <c r="BD12" s="165"/>
      <c r="BE12" s="166"/>
      <c r="BF12" s="184"/>
      <c r="BG12" s="188"/>
      <c r="BH12" s="189"/>
      <c r="BI12" s="189"/>
      <c r="BJ12" s="189"/>
      <c r="BK12" s="189"/>
      <c r="BL12" s="189"/>
      <c r="BM12" s="189"/>
      <c r="BN12" s="189"/>
      <c r="BO12" s="189"/>
      <c r="BP12" s="189"/>
      <c r="BQ12" s="189"/>
      <c r="BR12" s="189"/>
      <c r="BS12" s="189"/>
      <c r="BT12" s="189"/>
      <c r="BU12" s="190"/>
      <c r="BV12" s="172"/>
      <c r="BW12" s="173"/>
      <c r="BX12" s="172"/>
      <c r="BY12" s="173"/>
      <c r="BZ12" s="172"/>
      <c r="CA12" s="173"/>
      <c r="CB12" s="172"/>
      <c r="CC12" s="173"/>
      <c r="CD12" s="172"/>
      <c r="CE12" s="173"/>
      <c r="CF12" s="174"/>
      <c r="CG12" s="318"/>
      <c r="CH12" s="319"/>
      <c r="CI12" s="319"/>
      <c r="CJ12" s="319"/>
      <c r="CK12" s="319"/>
      <c r="CL12" s="319"/>
      <c r="CM12" s="319"/>
      <c r="CN12" s="319"/>
      <c r="CO12" s="319"/>
      <c r="CP12" s="319"/>
      <c r="CQ12" s="319"/>
      <c r="CR12" s="319"/>
      <c r="CS12" s="320"/>
      <c r="CT12" s="165"/>
      <c r="CU12" s="166"/>
      <c r="CV12" s="184"/>
      <c r="CW12" s="188"/>
      <c r="CX12" s="189"/>
      <c r="CY12" s="189"/>
      <c r="CZ12" s="189"/>
      <c r="DA12" s="189"/>
      <c r="DB12" s="189"/>
      <c r="DC12" s="189"/>
      <c r="DD12" s="189"/>
      <c r="DE12" s="189"/>
      <c r="DF12" s="189"/>
      <c r="DG12" s="189"/>
      <c r="DH12" s="189"/>
      <c r="DI12" s="189"/>
      <c r="DJ12" s="189"/>
      <c r="DK12" s="190"/>
      <c r="DL12" s="172"/>
      <c r="DM12" s="173"/>
      <c r="DN12" s="172"/>
      <c r="DO12" s="173"/>
      <c r="DP12" s="172"/>
      <c r="DQ12" s="173"/>
      <c r="DR12" s="172"/>
      <c r="DS12" s="173"/>
      <c r="DT12" s="172"/>
      <c r="DU12" s="173"/>
      <c r="DV12" s="174"/>
    </row>
    <row r="13" spans="1:126" ht="11.25" customHeight="1">
      <c r="A13" s="210" t="str">
        <f>AH5</f>
        <v>D</v>
      </c>
      <c r="B13" s="211"/>
      <c r="C13" s="214"/>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6"/>
      <c r="AB13" s="220" t="str">
        <f>IF(AH7&lt;&gt;"",IF(AH7="W","L","W"),"")</f>
        <v/>
      </c>
      <c r="AC13" s="221"/>
      <c r="AD13" s="227" t="str">
        <f>IF(AH9&lt;&gt;"",IF(AH9="W","L","W"),"")</f>
        <v/>
      </c>
      <c r="AE13" s="221"/>
      <c r="AF13" s="227" t="str">
        <f>IF(AH11&lt;&gt;"",IF(AH11="W","L","W"),"")</f>
        <v/>
      </c>
      <c r="AG13" s="221"/>
      <c r="AH13" s="228"/>
      <c r="AI13" s="229"/>
      <c r="AJ13" s="227" t="str">
        <f>IF($D3="1P",IF(Z38=Z40,IF(X38=X40,IF(V38&lt;&gt;"",IF(V38&gt;V40,"W","L"),""),IF(X38&gt;X40,"W","L")),IF(Z38&gt;Z40,"W","L")),IF(Z30=Z32,IF(X30=X32,IF(V30&lt;&gt;"",IF(V30&gt;V32,"W","L"),""),IF(X30&gt;X32,"W","L")),IF(Z30&gt;Z32,"W","L")))</f>
        <v/>
      </c>
      <c r="AK13" s="237"/>
      <c r="AL13" s="239" t="str">
        <f>IF(OR(COUNTIF(AB13:AJ13,"W"),COUNTIF(AB13:AJ13,"L")),COUNTIF(AB13:AJ13,"W")*2+COUNTIF(AB13:AJ13,"L"),"")</f>
        <v/>
      </c>
      <c r="AM13" s="240"/>
      <c r="AN13" s="242" t="str">
        <f>IF(AL13&lt;&gt;"",RANK(AL13,AL7:AL15,0),"")</f>
        <v/>
      </c>
      <c r="AO13" s="243"/>
      <c r="AQ13" s="157"/>
      <c r="AR13" s="158"/>
      <c r="AS13" s="158"/>
      <c r="AT13" s="158"/>
      <c r="AU13" s="158"/>
      <c r="AV13" s="158"/>
      <c r="AW13" s="158"/>
      <c r="AX13" s="158"/>
      <c r="AY13" s="158"/>
      <c r="AZ13" s="158"/>
      <c r="BA13" s="158"/>
      <c r="BB13" s="158"/>
      <c r="BC13" s="159"/>
      <c r="BD13" s="165"/>
      <c r="BE13" s="166"/>
      <c r="BF13" s="175" t="str">
        <f>C28</f>
        <v>D</v>
      </c>
      <c r="BG13" s="177" t="str">
        <f>IF(VLOOKUP($BF13,$A7:$C15,3,FALSE)=0,"",CONCATENATE(VLOOKUP(VLOOKUP($BF13,$A7:$C15,3,FALSE),Players!$C:$G,4,FALSE)," ",VLOOKUP($BF13,$A7:$C15,3,FALSE)," ",IF(ISERROR(VLOOKUP(VLOOKUP($BF13,$A7:$C15,3,FALSE),Players!$C:$G,5,FALSE)),"()",CONCATENATE("(",VLOOKUP(VLOOKUP($BF13,$A7:$C15,3,FALSE),Players!$C:$G,5,FALSE),")"))))</f>
        <v/>
      </c>
      <c r="BH13" s="178"/>
      <c r="BI13" s="178"/>
      <c r="BJ13" s="178"/>
      <c r="BK13" s="178"/>
      <c r="BL13" s="178"/>
      <c r="BM13" s="178"/>
      <c r="BN13" s="178"/>
      <c r="BO13" s="178"/>
      <c r="BP13" s="178"/>
      <c r="BQ13" s="178"/>
      <c r="BR13" s="178"/>
      <c r="BS13" s="178"/>
      <c r="BT13" s="178"/>
      <c r="BU13" s="179"/>
      <c r="BV13" s="150" t="str">
        <f>IF(D28&lt;&gt;"",D28,"")</f>
        <v/>
      </c>
      <c r="BW13" s="151"/>
      <c r="BX13" s="150" t="str">
        <f>IF(F28&lt;&gt;"",F28,"")</f>
        <v/>
      </c>
      <c r="BY13" s="151"/>
      <c r="BZ13" s="150" t="str">
        <f>IF(H28&lt;&gt;"",H28,"")</f>
        <v/>
      </c>
      <c r="CA13" s="151"/>
      <c r="CB13" s="150" t="str">
        <f>IF(J28&lt;&gt;"",J28,"")</f>
        <v/>
      </c>
      <c r="CC13" s="151"/>
      <c r="CD13" s="150" t="str">
        <f>IF(L28&lt;&gt;"",L28,"")</f>
        <v/>
      </c>
      <c r="CE13" s="151"/>
      <c r="CF13" s="174" t="str">
        <f>IF($CF11&lt;&gt;"",IF(CF11="W","L","W"),"")</f>
        <v/>
      </c>
      <c r="CG13" s="318"/>
      <c r="CH13" s="319"/>
      <c r="CI13" s="319"/>
      <c r="CJ13" s="319"/>
      <c r="CK13" s="319"/>
      <c r="CL13" s="319"/>
      <c r="CM13" s="319"/>
      <c r="CN13" s="319"/>
      <c r="CO13" s="319"/>
      <c r="CP13" s="319"/>
      <c r="CQ13" s="319"/>
      <c r="CR13" s="319"/>
      <c r="CS13" s="320"/>
      <c r="CT13" s="165"/>
      <c r="CU13" s="166"/>
      <c r="CV13" s="175" t="str">
        <f>Q36</f>
        <v>E</v>
      </c>
      <c r="CW13" s="177" t="str">
        <f>IF(VLOOKUP($CV13,$A7:$C15,3,FALSE)=0,"",CONCATENATE(VLOOKUP(VLOOKUP($CV13,$A7:$C15,3,FALSE),Players!$C:$G,4,FALSE)," ",VLOOKUP($CV13,$A7:$C15,3,FALSE)," ",IF(ISERROR(VLOOKUP(VLOOKUP($CV13,$A7:$C15,3,FALSE),Players!$C:$G,5,FALSE)),"()",CONCATENATE("(",VLOOKUP(VLOOKUP($CV13,$A7:$C15,3,FALSE),Players!$C:$G,5,FALSE),")"))))</f>
        <v/>
      </c>
      <c r="CX13" s="178"/>
      <c r="CY13" s="178"/>
      <c r="CZ13" s="178"/>
      <c r="DA13" s="178"/>
      <c r="DB13" s="178"/>
      <c r="DC13" s="178"/>
      <c r="DD13" s="178"/>
      <c r="DE13" s="178"/>
      <c r="DF13" s="178"/>
      <c r="DG13" s="178"/>
      <c r="DH13" s="178"/>
      <c r="DI13" s="178"/>
      <c r="DJ13" s="178"/>
      <c r="DK13" s="179"/>
      <c r="DL13" s="150" t="str">
        <f>IF(R36&lt;&gt;"",R36,"")</f>
        <v/>
      </c>
      <c r="DM13" s="151"/>
      <c r="DN13" s="150" t="str">
        <f>IF(T36&lt;&gt;"",T36,"")</f>
        <v/>
      </c>
      <c r="DO13" s="151"/>
      <c r="DP13" s="150" t="str">
        <f>IF(V36&lt;&gt;"",V36,"")</f>
        <v/>
      </c>
      <c r="DQ13" s="151"/>
      <c r="DR13" s="150" t="str">
        <f>IF(X36&lt;&gt;"",X36,"")</f>
        <v/>
      </c>
      <c r="DS13" s="151"/>
      <c r="DT13" s="150" t="str">
        <f>IF(Z36&lt;&gt;"",Z36,"")</f>
        <v/>
      </c>
      <c r="DU13" s="151"/>
      <c r="DV13" s="174" t="str">
        <f>IF($DV11&lt;&gt;"",IF(DV11="W","L","W"),"")</f>
        <v/>
      </c>
    </row>
    <row r="14" spans="1:126" ht="11.25" customHeight="1" thickBot="1">
      <c r="A14" s="212"/>
      <c r="B14" s="213"/>
      <c r="C14" s="217"/>
      <c r="D14" s="218"/>
      <c r="E14" s="218"/>
      <c r="F14" s="218"/>
      <c r="G14" s="218"/>
      <c r="H14" s="218"/>
      <c r="I14" s="218"/>
      <c r="J14" s="218"/>
      <c r="K14" s="218"/>
      <c r="L14" s="218"/>
      <c r="M14" s="218"/>
      <c r="N14" s="218"/>
      <c r="O14" s="218"/>
      <c r="P14" s="218"/>
      <c r="Q14" s="218"/>
      <c r="R14" s="218"/>
      <c r="S14" s="218"/>
      <c r="T14" s="218"/>
      <c r="U14" s="218"/>
      <c r="V14" s="218"/>
      <c r="W14" s="218"/>
      <c r="X14" s="218"/>
      <c r="Y14" s="218"/>
      <c r="Z14" s="218"/>
      <c r="AA14" s="219"/>
      <c r="AB14" s="232"/>
      <c r="AC14" s="233"/>
      <c r="AD14" s="234"/>
      <c r="AE14" s="233"/>
      <c r="AF14" s="234"/>
      <c r="AG14" s="233"/>
      <c r="AH14" s="235"/>
      <c r="AI14" s="236"/>
      <c r="AJ14" s="234"/>
      <c r="AK14" s="238"/>
      <c r="AL14" s="241"/>
      <c r="AM14" s="240"/>
      <c r="AN14" s="258"/>
      <c r="AO14" s="243"/>
      <c r="AQ14" s="160"/>
      <c r="AR14" s="161"/>
      <c r="AS14" s="161"/>
      <c r="AT14" s="161"/>
      <c r="AU14" s="161"/>
      <c r="AV14" s="161"/>
      <c r="AW14" s="161"/>
      <c r="AX14" s="161"/>
      <c r="AY14" s="161"/>
      <c r="AZ14" s="161"/>
      <c r="BA14" s="161"/>
      <c r="BB14" s="161"/>
      <c r="BC14" s="162"/>
      <c r="BD14" s="167"/>
      <c r="BE14" s="168"/>
      <c r="BF14" s="176"/>
      <c r="BG14" s="180"/>
      <c r="BH14" s="181"/>
      <c r="BI14" s="181"/>
      <c r="BJ14" s="181"/>
      <c r="BK14" s="181"/>
      <c r="BL14" s="181"/>
      <c r="BM14" s="181"/>
      <c r="BN14" s="181"/>
      <c r="BO14" s="181"/>
      <c r="BP14" s="181"/>
      <c r="BQ14" s="181"/>
      <c r="BR14" s="181"/>
      <c r="BS14" s="181"/>
      <c r="BT14" s="181"/>
      <c r="BU14" s="182"/>
      <c r="BV14" s="152"/>
      <c r="BW14" s="153"/>
      <c r="BX14" s="152"/>
      <c r="BY14" s="153"/>
      <c r="BZ14" s="152"/>
      <c r="CA14" s="153"/>
      <c r="CB14" s="152"/>
      <c r="CC14" s="153"/>
      <c r="CD14" s="152"/>
      <c r="CE14" s="153"/>
      <c r="CF14" s="174"/>
      <c r="CG14" s="321"/>
      <c r="CH14" s="322"/>
      <c r="CI14" s="322"/>
      <c r="CJ14" s="322"/>
      <c r="CK14" s="322"/>
      <c r="CL14" s="322"/>
      <c r="CM14" s="322"/>
      <c r="CN14" s="322"/>
      <c r="CO14" s="322"/>
      <c r="CP14" s="322"/>
      <c r="CQ14" s="322"/>
      <c r="CR14" s="322"/>
      <c r="CS14" s="323"/>
      <c r="CT14" s="167"/>
      <c r="CU14" s="168"/>
      <c r="CV14" s="176"/>
      <c r="CW14" s="180"/>
      <c r="CX14" s="181"/>
      <c r="CY14" s="181"/>
      <c r="CZ14" s="181"/>
      <c r="DA14" s="181"/>
      <c r="DB14" s="181"/>
      <c r="DC14" s="181"/>
      <c r="DD14" s="181"/>
      <c r="DE14" s="181"/>
      <c r="DF14" s="181"/>
      <c r="DG14" s="181"/>
      <c r="DH14" s="181"/>
      <c r="DI14" s="181"/>
      <c r="DJ14" s="181"/>
      <c r="DK14" s="182"/>
      <c r="DL14" s="152"/>
      <c r="DM14" s="153"/>
      <c r="DN14" s="152"/>
      <c r="DO14" s="153"/>
      <c r="DP14" s="152"/>
      <c r="DQ14" s="153"/>
      <c r="DR14" s="152"/>
      <c r="DS14" s="153"/>
      <c r="DT14" s="152"/>
      <c r="DU14" s="153"/>
      <c r="DV14" s="174"/>
    </row>
    <row r="15" spans="1:126" ht="11.25" customHeight="1">
      <c r="A15" s="210" t="str">
        <f>AJ5</f>
        <v>E</v>
      </c>
      <c r="B15" s="211"/>
      <c r="C15" s="214"/>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6"/>
      <c r="AB15" s="220" t="str">
        <f>IF(AJ7&lt;&gt;"",IF(AJ7="W","L","W"),"")</f>
        <v/>
      </c>
      <c r="AC15" s="221"/>
      <c r="AD15" s="227" t="str">
        <f>IF(AJ9&lt;&gt;"",IF(AJ9="W","L","W"),"")</f>
        <v/>
      </c>
      <c r="AE15" s="221"/>
      <c r="AF15" s="227" t="str">
        <f>IF(AJ11&lt;&gt;"",IF(AJ11="W","L","W"),"")</f>
        <v/>
      </c>
      <c r="AG15" s="221"/>
      <c r="AH15" s="227" t="str">
        <f>IF(AJ13&lt;&gt;"",IF(AJ13="W","L","W"),"")</f>
        <v/>
      </c>
      <c r="AI15" s="221"/>
      <c r="AJ15" s="228"/>
      <c r="AK15" s="229"/>
      <c r="AL15" s="239" t="str">
        <f>IF(OR(COUNTIF(AB15:AJ15,"W"),COUNTIF(AB15:AJ15,"L")),COUNTIF(AB15:AJ15,"W")*2+COUNTIF(AB15:AJ15,"L"),"")</f>
        <v/>
      </c>
      <c r="AM15" s="240"/>
      <c r="AN15" s="242" t="str">
        <f>IF(AL15&lt;&gt;"",RANK(AL15,AL7:AL15,0),"")</f>
        <v/>
      </c>
      <c r="AO15" s="243"/>
      <c r="AQ15" s="126"/>
      <c r="AR15" s="126"/>
      <c r="AS15" s="126"/>
      <c r="AT15" s="126"/>
      <c r="AU15" s="126"/>
      <c r="AV15" s="126"/>
      <c r="AW15" s="126"/>
      <c r="AX15" s="126"/>
      <c r="AY15" s="126"/>
      <c r="AZ15" s="126"/>
      <c r="BA15" s="126"/>
      <c r="BB15" s="126"/>
      <c r="BC15" s="126"/>
      <c r="BV15" s="169" t="str">
        <f>IF(CF11&lt;&gt;"",IF(AND(AND(BV11&gt;-1,BV13&gt;-1),OR(BV11&gt;10,BV13&gt;10),ABS(BV11-BV13)&gt;1,IF(OR(BV11&gt;11,BV13&gt;11),ABS(BV11-BV13)=2,TRUE),BV11=INT(BV11),BV13=INT(BV13)),"","Error"),"")</f>
        <v/>
      </c>
      <c r="BW15" s="169"/>
      <c r="BX15" s="169" t="str">
        <f>IF(CF11&lt;&gt;"",IF(AND(AND(BX11&gt;-1,BX13&gt;-1),OR(BX11&gt;10,BX13&gt;10),ABS(BX11-BX13)&gt;1,IF(OR(BX11&gt;11,BX13&gt;11),ABS(BX11-BX13)=2,TRUE),BX11=INT(BX11),BX13=INT(BX13)),"","Error"),"")</f>
        <v/>
      </c>
      <c r="BY15" s="169"/>
      <c r="BZ15" s="169" t="str">
        <f>IF(CF11&lt;&gt;"",IF(AND(AND(BZ11&gt;-1,BZ13&gt;-1),OR(BZ11&gt;10,BZ13&gt;10),ABS(BZ11-BZ13)&gt;1,IF(OR(BZ11&gt;11,BZ13&gt;11),ABS(BZ11-BZ13)=2,TRUE),BZ11=INT(BZ11),BZ13=INT(BZ13)),"","Error"),"")</f>
        <v/>
      </c>
      <c r="CA15" s="169"/>
      <c r="CB15" s="169" t="str">
        <f>IF(AND(CF11&lt;&gt;"",CB11&lt;&gt;""),IF(AND(AND(CB11&gt;-1,CB13&gt;-1),OR(CB11&gt;10,CB13&gt;10),ABS(CB11-CB13)&gt;1,IF(OR(CB11&gt;11,CB13&gt;11),ABS(CB11-CB13)=2,TRUE),CB11=INT(CB11),CB13=INT(CB13)),"","Error"),"")</f>
        <v/>
      </c>
      <c r="CC15" s="169"/>
      <c r="CD15" s="169" t="str">
        <f>IF(AND(CF11&lt;&gt;"",CD11&lt;&gt;""),IF(AND(AND(CD11&gt;-1,CD13&gt;-1),OR(CD11&gt;10,CD13&gt;10),ABS(CD11-CD13)&gt;1,IF(OR(CD11&gt;11,CD13&gt;11),ABS(CD11-CD13)=2,TRUE),CD11=INT(CD11),CD13=INT(CD13)),"","Error"),"")</f>
        <v/>
      </c>
      <c r="CE15" s="169"/>
      <c r="DL15" s="169" t="str">
        <f>IF(DV11&lt;&gt;"",IF(AND(AND(DL11&gt;-1,DL13&gt;-1),OR(DL11&gt;10,DL13&gt;10),ABS(DL11-DL13)&gt;1,IF(OR(DL11&gt;11,DL13&gt;11),ABS(DL11-DL13)=2,TRUE),DL11=INT(DL11),DL13=INT(DL13)),"","Error"),"")</f>
        <v/>
      </c>
      <c r="DM15" s="169"/>
      <c r="DN15" s="169" t="str">
        <f>IF(DV11&lt;&gt;"",IF(AND(AND(DN11&gt;-1,DN13&gt;-1),OR(DN11&gt;10,DN13&gt;10),ABS(DN11-DN13)&gt;1,IF(OR(DN11&gt;11,DN13&gt;11),ABS(DN11-DN13)=2,TRUE),DN11=INT(DN11),DN13=INT(DN13)),"","Error"),"")</f>
        <v/>
      </c>
      <c r="DO15" s="169"/>
      <c r="DP15" s="169" t="str">
        <f>IF(DV11&lt;&gt;"",IF(AND(AND(DP11&gt;-1,DP13&gt;-1),OR(DP11&gt;10,DP13&gt;10),ABS(DP11-DP13)&gt;1,IF(OR(DP11&gt;11,DP13&gt;11),ABS(DP11-DP13)=2,TRUE),DP11=INT(DP11),DP13=INT(DP13)),"","Error"),"")</f>
        <v/>
      </c>
      <c r="DQ15" s="169"/>
      <c r="DR15" s="169" t="str">
        <f>IF(AND(DV11&lt;&gt;"",DR11&lt;&gt;""),IF(AND(AND(DR11&gt;-1,DR13&gt;-1),OR(DR11&gt;10,DR13&gt;10),ABS(DR11-DR13)&gt;1,IF(OR(DR11&gt;11,DR13&gt;11),ABS(DR11-DR13)=2,TRUE),DR11=INT(DR11),DR13=INT(DR13)),"","Error"),"")</f>
        <v/>
      </c>
      <c r="DS15" s="169"/>
      <c r="DT15" s="169" t="str">
        <f>IF(AND(DV11&lt;&gt;"",DT11&lt;&gt;""),IF(AND(AND(DT11&gt;-1,DT13&gt;-1),OR(DT11&gt;10,DT13&gt;10),ABS(DT11-DT13)&gt;1,IF(OR(DT11&gt;11,DT13&gt;11),ABS(DT11-DT13)=2,TRUE),DT11=INT(DT11),DT13=INT(DT13)),"","Error"),"")</f>
        <v/>
      </c>
      <c r="DU15" s="169"/>
    </row>
    <row r="16" spans="1:126" ht="11.25" customHeight="1" thickBot="1">
      <c r="A16" s="212"/>
      <c r="B16" s="213"/>
      <c r="C16" s="217"/>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9"/>
      <c r="AB16" s="222"/>
      <c r="AC16" s="223"/>
      <c r="AD16" s="226"/>
      <c r="AE16" s="223"/>
      <c r="AF16" s="226"/>
      <c r="AG16" s="223"/>
      <c r="AH16" s="226"/>
      <c r="AI16" s="223"/>
      <c r="AJ16" s="230"/>
      <c r="AK16" s="231"/>
      <c r="AL16" s="246"/>
      <c r="AM16" s="247"/>
      <c r="AN16" s="248"/>
      <c r="AO16" s="249"/>
      <c r="AQ16" s="126"/>
      <c r="AR16" s="126"/>
      <c r="AS16" s="126"/>
      <c r="AT16" s="126"/>
      <c r="AU16" s="126"/>
      <c r="AV16" s="126"/>
      <c r="AW16" s="126"/>
      <c r="AX16" s="126"/>
      <c r="AY16" s="126"/>
      <c r="AZ16" s="126"/>
      <c r="BA16" s="126"/>
      <c r="BB16" s="126"/>
      <c r="BC16" s="126"/>
    </row>
    <row r="17" spans="1:167" ht="11.25" customHeight="1">
      <c r="A17" s="2"/>
      <c r="J17" s="43"/>
      <c r="K17" s="43"/>
      <c r="L17" s="43"/>
      <c r="M17" s="43"/>
      <c r="R17" s="42"/>
      <c r="S17" s="42"/>
      <c r="W17" s="42"/>
      <c r="AA17" s="42"/>
      <c r="AB17" s="3"/>
      <c r="AQ17" s="127"/>
      <c r="AR17" s="127"/>
      <c r="AS17" s="127"/>
      <c r="AT17" s="127"/>
      <c r="AU17" s="127"/>
      <c r="AV17" s="127"/>
      <c r="AW17" s="127"/>
      <c r="AX17" s="127"/>
      <c r="AY17" s="127"/>
      <c r="AZ17" s="127"/>
      <c r="BA17" s="127"/>
      <c r="BB17" s="127"/>
      <c r="BC17" s="127"/>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row>
    <row r="18" spans="1:167" ht="11.25" customHeight="1">
      <c r="A18" s="42"/>
      <c r="R18" s="42"/>
      <c r="S18" s="42"/>
      <c r="W18" s="42"/>
      <c r="X18" s="43"/>
      <c r="Y18" s="43"/>
      <c r="Z18" s="43"/>
      <c r="AA18" s="43"/>
      <c r="AB18" s="3"/>
      <c r="AQ18" s="128"/>
      <c r="AR18" s="128"/>
      <c r="AS18" s="128"/>
      <c r="AT18" s="128"/>
      <c r="AU18" s="128"/>
      <c r="AV18" s="128"/>
      <c r="AW18" s="128"/>
      <c r="AX18" s="128"/>
      <c r="AY18" s="128"/>
      <c r="AZ18" s="128"/>
      <c r="BA18" s="128"/>
      <c r="BB18" s="128"/>
      <c r="BC18" s="128"/>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row>
    <row r="19" spans="1:167" ht="11.25" customHeight="1">
      <c r="AQ19" s="126"/>
      <c r="AR19" s="126"/>
      <c r="AS19" s="126"/>
      <c r="AT19" s="126"/>
      <c r="AU19" s="126"/>
      <c r="AV19" s="126"/>
      <c r="AW19" s="126"/>
      <c r="AX19" s="126"/>
      <c r="AY19" s="126"/>
      <c r="AZ19" s="126"/>
      <c r="BA19" s="126"/>
      <c r="BB19" s="126"/>
      <c r="BC19" s="126"/>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row>
    <row r="20" spans="1:167" s="2" customFormat="1" ht="11.25" customHeight="1" thickBo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Q20" s="127"/>
      <c r="AR20" s="127"/>
      <c r="AS20" s="127"/>
      <c r="AT20" s="127"/>
      <c r="AU20" s="127"/>
      <c r="AV20" s="127"/>
      <c r="AW20" s="127"/>
      <c r="AX20" s="127"/>
      <c r="AY20" s="127"/>
      <c r="AZ20" s="127"/>
      <c r="BA20" s="127"/>
      <c r="BB20" s="127"/>
      <c r="BC20" s="127"/>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1"/>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row>
    <row r="21" spans="1:167" s="2" customFormat="1" ht="11.25" customHeight="1" thickBot="1">
      <c r="AQ21" s="154" t="str">
        <f>CONCATENATE($A5," ",$D5,","," ",$F3)</f>
        <v>Group: 1, Men's Singles</v>
      </c>
      <c r="AR21" s="155"/>
      <c r="AS21" s="155"/>
      <c r="AT21" s="155"/>
      <c r="AU21" s="155"/>
      <c r="AV21" s="155"/>
      <c r="AW21" s="155"/>
      <c r="AX21" s="155"/>
      <c r="AY21" s="155"/>
      <c r="AZ21" s="155"/>
      <c r="BA21" s="155"/>
      <c r="BB21" s="155"/>
      <c r="BC21" s="156"/>
      <c r="BD21" s="163">
        <f>A30</f>
        <v>3</v>
      </c>
      <c r="BE21" s="164"/>
      <c r="BF21" s="183" t="str">
        <f>C30</f>
        <v>A</v>
      </c>
      <c r="BG21" s="185" t="str">
        <f>IF(VLOOKUP($BF21,$A7:$C15,3,FALSE)=0,"",CONCATENATE(VLOOKUP(VLOOKUP($BF21,$A7:$C15,3,FALSE),Players!$C:$G,4,FALSE)," ",VLOOKUP($BF21,$A7:$C15,3,FALSE)," ",IF(ISERROR(VLOOKUP(VLOOKUP($BF21,$A7:$C15,3,FALSE),Players!$C:$G,5,FALSE)),"()",CONCATENATE("(",VLOOKUP(VLOOKUP($BF21,$A7:$C15,3,FALSE),Players!$C:$G,5,FALSE),")"))))</f>
        <v/>
      </c>
      <c r="BH21" s="186"/>
      <c r="BI21" s="186"/>
      <c r="BJ21" s="186"/>
      <c r="BK21" s="186"/>
      <c r="BL21" s="186"/>
      <c r="BM21" s="186"/>
      <c r="BN21" s="186"/>
      <c r="BO21" s="186"/>
      <c r="BP21" s="186"/>
      <c r="BQ21" s="186"/>
      <c r="BR21" s="186"/>
      <c r="BS21" s="186"/>
      <c r="BT21" s="186"/>
      <c r="BU21" s="187"/>
      <c r="BV21" s="170" t="str">
        <f>IF(D30&lt;&gt;"",D30,"")</f>
        <v/>
      </c>
      <c r="BW21" s="171"/>
      <c r="BX21" s="170" t="str">
        <f>IF(F30&lt;&gt;"",F30,"")</f>
        <v/>
      </c>
      <c r="BY21" s="171"/>
      <c r="BZ21" s="170" t="str">
        <f>IF(H30&lt;&gt;"",H30,"")</f>
        <v/>
      </c>
      <c r="CA21" s="171"/>
      <c r="CB21" s="170" t="str">
        <f>IF(J30&lt;&gt;"",J30,"")</f>
        <v/>
      </c>
      <c r="CC21" s="171"/>
      <c r="CD21" s="170" t="str">
        <f>IF(L30&lt;&gt;"",L30,"")</f>
        <v/>
      </c>
      <c r="CE21" s="171"/>
      <c r="CF21" s="174" t="str">
        <f>IF($CD21=$CD23,IF($CB21=$CB23,IF($BZ21&lt;&gt;"",IF($BZ21&gt;$BZ23,"W","L"),""),IF($CB21&gt;$CB23,"W","L")),IF($CD21&gt;$CD23,"W","L"))</f>
        <v/>
      </c>
      <c r="CG21" s="315" t="str">
        <f>CONCATENATE($A5," ",$D5,","," ",$F3)</f>
        <v>Group: 1, Men's Singles</v>
      </c>
      <c r="CH21" s="316"/>
      <c r="CI21" s="316"/>
      <c r="CJ21" s="316"/>
      <c r="CK21" s="316"/>
      <c r="CL21" s="316"/>
      <c r="CM21" s="316"/>
      <c r="CN21" s="316"/>
      <c r="CO21" s="316"/>
      <c r="CP21" s="316"/>
      <c r="CQ21" s="316"/>
      <c r="CR21" s="316"/>
      <c r="CS21" s="317"/>
      <c r="CT21" s="163">
        <f>O38</f>
        <v>10</v>
      </c>
      <c r="CU21" s="164"/>
      <c r="CV21" s="183" t="str">
        <f>Q38</f>
        <v>B</v>
      </c>
      <c r="CW21" s="185" t="str">
        <f>IF(VLOOKUP($CV21,$A7:$C15,3,FALSE)=0,"",CONCATENATE(VLOOKUP(VLOOKUP($CV21,$A7:$C15,3,FALSE),Players!$C:$G,4,FALSE)," ",VLOOKUP($CV21,$A7:$C15,3,FALSE)," ",IF(ISERROR(VLOOKUP(VLOOKUP($CV21,$A7:$C15,3,FALSE),Players!$C:$G,5,FALSE)),"()",CONCATENATE("(",VLOOKUP(VLOOKUP($CV21,$A7:$C15,3,FALSE),Players!$C:$G,5,FALSE),")"))))</f>
        <v/>
      </c>
      <c r="CX21" s="186"/>
      <c r="CY21" s="186"/>
      <c r="CZ21" s="186"/>
      <c r="DA21" s="186"/>
      <c r="DB21" s="186"/>
      <c r="DC21" s="186"/>
      <c r="DD21" s="186"/>
      <c r="DE21" s="186"/>
      <c r="DF21" s="186"/>
      <c r="DG21" s="186"/>
      <c r="DH21" s="186"/>
      <c r="DI21" s="186"/>
      <c r="DJ21" s="186"/>
      <c r="DK21" s="187"/>
      <c r="DL21" s="170" t="str">
        <f>IF(R38&lt;&gt;"",R38,"")</f>
        <v/>
      </c>
      <c r="DM21" s="171"/>
      <c r="DN21" s="170" t="str">
        <f>IF(T38&lt;&gt;"",T38,"")</f>
        <v/>
      </c>
      <c r="DO21" s="171"/>
      <c r="DP21" s="170" t="str">
        <f>IF(V38&lt;&gt;"",V38,"")</f>
        <v/>
      </c>
      <c r="DQ21" s="171"/>
      <c r="DR21" s="170" t="str">
        <f>IF(X38&lt;&gt;"",X38,"")</f>
        <v/>
      </c>
      <c r="DS21" s="171"/>
      <c r="DT21" s="170" t="str">
        <f>IF(Z38&lt;&gt;"",Z38,"")</f>
        <v/>
      </c>
      <c r="DU21" s="171"/>
      <c r="DV21" s="174" t="str">
        <f>IF($DT21=$DT23,IF($DR21=$DR23,IF($DP21&lt;&gt;"",IF($DP21&gt;$DP23,"W","L"),""),IF($DR21&gt;$DR23,"W","L")),IF($DT21&gt;$DT23,"W","L"))</f>
        <v/>
      </c>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row>
    <row r="22" spans="1:167" s="3" customFormat="1" ht="11.25" customHeight="1">
      <c r="A22" s="170">
        <v>1</v>
      </c>
      <c r="B22" s="191"/>
      <c r="C22" s="183" t="str">
        <f>IF($D3="1P","B","B")</f>
        <v>B</v>
      </c>
      <c r="D22" s="197"/>
      <c r="E22" s="198"/>
      <c r="F22" s="197"/>
      <c r="G22" s="198"/>
      <c r="H22" s="197"/>
      <c r="I22" s="198"/>
      <c r="J22" s="197"/>
      <c r="K22" s="198"/>
      <c r="L22" s="197"/>
      <c r="M22" s="208"/>
      <c r="N22" s="69" t="str">
        <f>IF(CF1&lt;&gt;"",IF(CF1="W",IF(SUM(IF(D22&gt;D24,1,0),IF(F22&gt;F24,1,0),IF(H22&gt;H24,1,0),IF(J22&gt;J24,1,0),IF(L22&gt;L24,1,0))&lt;&gt;3,"E",""),""),"")</f>
        <v/>
      </c>
      <c r="O22" s="170">
        <v>6</v>
      </c>
      <c r="P22" s="191"/>
      <c r="Q22" s="183" t="str">
        <f>IF($D3="1P","C","B")</f>
        <v>B</v>
      </c>
      <c r="R22" s="197"/>
      <c r="S22" s="198"/>
      <c r="T22" s="197"/>
      <c r="U22" s="198"/>
      <c r="V22" s="197"/>
      <c r="W22" s="198"/>
      <c r="X22" s="197"/>
      <c r="Y22" s="198"/>
      <c r="Z22" s="197"/>
      <c r="AA22" s="208"/>
      <c r="AB22" s="69" t="str">
        <f>IF(CF51&lt;&gt;"",IF(CF51="W",IF(SUM(IF(R22&gt;R24,1,0),IF(T22&gt;T24,1,0),IF(V22&gt;V24,1,0),IF(X22&gt;X24,1,0),IF(Z22&gt;Z24,1,0))&lt;&gt;3,"E",""),""),"")</f>
        <v/>
      </c>
      <c r="AC22" s="1"/>
      <c r="AD22" s="1"/>
      <c r="AE22" s="1"/>
      <c r="AF22" s="1"/>
      <c r="AG22" s="1"/>
      <c r="AH22" s="1"/>
      <c r="AI22" s="1"/>
      <c r="AJ22" s="1"/>
      <c r="AK22" s="1"/>
      <c r="AL22" s="1"/>
      <c r="AM22" s="1"/>
      <c r="AN22" s="1"/>
      <c r="AO22" s="1"/>
      <c r="AQ22" s="157"/>
      <c r="AR22" s="158"/>
      <c r="AS22" s="158"/>
      <c r="AT22" s="158"/>
      <c r="AU22" s="158"/>
      <c r="AV22" s="158"/>
      <c r="AW22" s="158"/>
      <c r="AX22" s="158"/>
      <c r="AY22" s="158"/>
      <c r="AZ22" s="158"/>
      <c r="BA22" s="158"/>
      <c r="BB22" s="158"/>
      <c r="BC22" s="159"/>
      <c r="BD22" s="165"/>
      <c r="BE22" s="166"/>
      <c r="BF22" s="184"/>
      <c r="BG22" s="188"/>
      <c r="BH22" s="189"/>
      <c r="BI22" s="189"/>
      <c r="BJ22" s="189"/>
      <c r="BK22" s="189"/>
      <c r="BL22" s="189"/>
      <c r="BM22" s="189"/>
      <c r="BN22" s="189"/>
      <c r="BO22" s="189"/>
      <c r="BP22" s="189"/>
      <c r="BQ22" s="189"/>
      <c r="BR22" s="189"/>
      <c r="BS22" s="189"/>
      <c r="BT22" s="189"/>
      <c r="BU22" s="190"/>
      <c r="BV22" s="172"/>
      <c r="BW22" s="173"/>
      <c r="BX22" s="172"/>
      <c r="BY22" s="173"/>
      <c r="BZ22" s="172"/>
      <c r="CA22" s="173"/>
      <c r="CB22" s="172"/>
      <c r="CC22" s="173"/>
      <c r="CD22" s="172"/>
      <c r="CE22" s="173"/>
      <c r="CF22" s="174"/>
      <c r="CG22" s="318"/>
      <c r="CH22" s="319"/>
      <c r="CI22" s="319"/>
      <c r="CJ22" s="319"/>
      <c r="CK22" s="319"/>
      <c r="CL22" s="319"/>
      <c r="CM22" s="319"/>
      <c r="CN22" s="319"/>
      <c r="CO22" s="319"/>
      <c r="CP22" s="319"/>
      <c r="CQ22" s="319"/>
      <c r="CR22" s="319"/>
      <c r="CS22" s="320"/>
      <c r="CT22" s="165"/>
      <c r="CU22" s="166"/>
      <c r="CV22" s="184"/>
      <c r="CW22" s="188"/>
      <c r="CX22" s="189"/>
      <c r="CY22" s="189"/>
      <c r="CZ22" s="189"/>
      <c r="DA22" s="189"/>
      <c r="DB22" s="189"/>
      <c r="DC22" s="189"/>
      <c r="DD22" s="189"/>
      <c r="DE22" s="189"/>
      <c r="DF22" s="189"/>
      <c r="DG22" s="189"/>
      <c r="DH22" s="189"/>
      <c r="DI22" s="189"/>
      <c r="DJ22" s="189"/>
      <c r="DK22" s="190"/>
      <c r="DL22" s="172"/>
      <c r="DM22" s="173"/>
      <c r="DN22" s="172"/>
      <c r="DO22" s="173"/>
      <c r="DP22" s="172"/>
      <c r="DQ22" s="173"/>
      <c r="DR22" s="172"/>
      <c r="DS22" s="173"/>
      <c r="DT22" s="172"/>
      <c r="DU22" s="173"/>
      <c r="DV22" s="174"/>
    </row>
    <row r="23" spans="1:167" s="3" customFormat="1" ht="11.25" customHeight="1">
      <c r="A23" s="192"/>
      <c r="B23" s="193"/>
      <c r="C23" s="196"/>
      <c r="D23" s="199"/>
      <c r="E23" s="200"/>
      <c r="F23" s="199"/>
      <c r="G23" s="200"/>
      <c r="H23" s="199"/>
      <c r="I23" s="200"/>
      <c r="J23" s="199"/>
      <c r="K23" s="200"/>
      <c r="L23" s="199"/>
      <c r="M23" s="209"/>
      <c r="N23" s="69" t="str">
        <f>IF(CF1&lt;&gt;"",IF(ISERROR(AND(BV5="",BX5="",BZ5="",CB5="",CD5="")),"E",IF(AND(BV5="",BX5="",BZ5="",CB5="",CD5=""),"","E")),"")</f>
        <v/>
      </c>
      <c r="O23" s="192"/>
      <c r="P23" s="193"/>
      <c r="Q23" s="196"/>
      <c r="R23" s="199"/>
      <c r="S23" s="200"/>
      <c r="T23" s="199"/>
      <c r="U23" s="200"/>
      <c r="V23" s="199"/>
      <c r="W23" s="200"/>
      <c r="X23" s="199"/>
      <c r="Y23" s="200"/>
      <c r="Z23" s="199"/>
      <c r="AA23" s="209"/>
      <c r="AB23" s="69" t="str">
        <f>IF(CF51&lt;&gt;"",IF(ISERROR(AND(BV55="",BX55="",BZ55="",CB55="",CD55="")),"E",IF(AND(BV55="",BX55="",BZ55="",CB55="",CD55=""),"","E")),"")</f>
        <v/>
      </c>
      <c r="AC23" s="1"/>
      <c r="AD23" s="1"/>
      <c r="AE23" s="1"/>
      <c r="AF23" s="1"/>
      <c r="AG23" s="1"/>
      <c r="AH23" s="1"/>
      <c r="AI23" s="1"/>
      <c r="AJ23" s="1"/>
      <c r="AK23" s="1"/>
      <c r="AL23" s="1"/>
      <c r="AM23" s="1"/>
      <c r="AN23" s="1"/>
      <c r="AO23" s="1"/>
      <c r="AQ23" s="157"/>
      <c r="AR23" s="158"/>
      <c r="AS23" s="158"/>
      <c r="AT23" s="158"/>
      <c r="AU23" s="158"/>
      <c r="AV23" s="158"/>
      <c r="AW23" s="158"/>
      <c r="AX23" s="158"/>
      <c r="AY23" s="158"/>
      <c r="AZ23" s="158"/>
      <c r="BA23" s="158"/>
      <c r="BB23" s="158"/>
      <c r="BC23" s="159"/>
      <c r="BD23" s="165"/>
      <c r="BE23" s="166"/>
      <c r="BF23" s="175" t="str">
        <f>C32</f>
        <v>D</v>
      </c>
      <c r="BG23" s="177" t="str">
        <f>IF(VLOOKUP($BF23,$A7:$C15,3,FALSE)=0,"",CONCATENATE(VLOOKUP(VLOOKUP($BF23,$A7:$C15,3,FALSE),Players!$C:$G,4,FALSE)," ",VLOOKUP($BF23,$A7:$C15,3,FALSE)," ",IF(ISERROR(VLOOKUP(VLOOKUP($BF23,$A7:$C15,3,FALSE),Players!$C:$G,5,FALSE)),"()",CONCATENATE("(",VLOOKUP(VLOOKUP($BF23,$A7:$C15,3,FALSE),Players!$C:$G,5,FALSE),")"))))</f>
        <v/>
      </c>
      <c r="BH23" s="178"/>
      <c r="BI23" s="178"/>
      <c r="BJ23" s="178"/>
      <c r="BK23" s="178"/>
      <c r="BL23" s="178"/>
      <c r="BM23" s="178"/>
      <c r="BN23" s="178"/>
      <c r="BO23" s="178"/>
      <c r="BP23" s="178"/>
      <c r="BQ23" s="178"/>
      <c r="BR23" s="178"/>
      <c r="BS23" s="178"/>
      <c r="BT23" s="178"/>
      <c r="BU23" s="179"/>
      <c r="BV23" s="150" t="str">
        <f>IF(D32&lt;&gt;"",D32,"")</f>
        <v/>
      </c>
      <c r="BW23" s="151"/>
      <c r="BX23" s="150" t="str">
        <f>IF(F32&lt;&gt;"",F32,"")</f>
        <v/>
      </c>
      <c r="BY23" s="151"/>
      <c r="BZ23" s="150" t="str">
        <f>IF(H32&lt;&gt;"",H32,"")</f>
        <v/>
      </c>
      <c r="CA23" s="151"/>
      <c r="CB23" s="150" t="str">
        <f>IF(J32&lt;&gt;"",J32,"")</f>
        <v/>
      </c>
      <c r="CC23" s="151"/>
      <c r="CD23" s="150" t="str">
        <f>IF(L32&lt;&gt;"",L32,"")</f>
        <v/>
      </c>
      <c r="CE23" s="151"/>
      <c r="CF23" s="174" t="str">
        <f>IF($CF21&lt;&gt;"",IF(CF21="W","L","W"),"")</f>
        <v/>
      </c>
      <c r="CG23" s="318"/>
      <c r="CH23" s="319"/>
      <c r="CI23" s="319"/>
      <c r="CJ23" s="319"/>
      <c r="CK23" s="319"/>
      <c r="CL23" s="319"/>
      <c r="CM23" s="319"/>
      <c r="CN23" s="319"/>
      <c r="CO23" s="319"/>
      <c r="CP23" s="319"/>
      <c r="CQ23" s="319"/>
      <c r="CR23" s="319"/>
      <c r="CS23" s="320"/>
      <c r="CT23" s="165"/>
      <c r="CU23" s="166"/>
      <c r="CV23" s="175" t="str">
        <f>Q40</f>
        <v>C</v>
      </c>
      <c r="CW23" s="177" t="str">
        <f>IF(VLOOKUP($CV23,$A7:$C15,3,FALSE)=0,"",CONCATENATE(VLOOKUP(VLOOKUP($CV23,$A7:$C15,3,FALSE),Players!$C:$G,4,FALSE)," ",VLOOKUP($CV23,$A7:$C15,3,FALSE)," ",IF(ISERROR(VLOOKUP(VLOOKUP($CV23,$A7:$C15,3,FALSE),Players!$C:$G,5,FALSE)),"()",CONCATENATE("(",VLOOKUP(VLOOKUP($CV23,$A7:$C15,3,FALSE),Players!$C:$G,5,FALSE),")"))))</f>
        <v/>
      </c>
      <c r="CX23" s="178"/>
      <c r="CY23" s="178"/>
      <c r="CZ23" s="178"/>
      <c r="DA23" s="178"/>
      <c r="DB23" s="178"/>
      <c r="DC23" s="178"/>
      <c r="DD23" s="178"/>
      <c r="DE23" s="178"/>
      <c r="DF23" s="178"/>
      <c r="DG23" s="178"/>
      <c r="DH23" s="178"/>
      <c r="DI23" s="178"/>
      <c r="DJ23" s="178"/>
      <c r="DK23" s="179"/>
      <c r="DL23" s="150" t="str">
        <f>IF(R40&lt;&gt;"",R40,"")</f>
        <v/>
      </c>
      <c r="DM23" s="151"/>
      <c r="DN23" s="150" t="str">
        <f>IF(T40&lt;&gt;"",T40,"")</f>
        <v/>
      </c>
      <c r="DO23" s="151"/>
      <c r="DP23" s="150" t="str">
        <f>IF(V40&lt;&gt;"",V40,"")</f>
        <v/>
      </c>
      <c r="DQ23" s="151"/>
      <c r="DR23" s="150" t="str">
        <f>IF(X40&lt;&gt;"",X40,"")</f>
        <v/>
      </c>
      <c r="DS23" s="151"/>
      <c r="DT23" s="150" t="str">
        <f>IF(Z40&lt;&gt;"",Z40,"")</f>
        <v/>
      </c>
      <c r="DU23" s="151"/>
      <c r="DV23" s="174" t="str">
        <f>IF($DV21&lt;&gt;"",IF(DV21="W","L","W"),"")</f>
        <v/>
      </c>
    </row>
    <row r="24" spans="1:167" s="3" customFormat="1" ht="11.25" customHeight="1" thickBot="1">
      <c r="A24" s="192"/>
      <c r="B24" s="193"/>
      <c r="C24" s="175" t="str">
        <f>IF($D3="1P","E","E")</f>
        <v>E</v>
      </c>
      <c r="D24" s="201"/>
      <c r="E24" s="202"/>
      <c r="F24" s="201"/>
      <c r="G24" s="202"/>
      <c r="H24" s="201"/>
      <c r="I24" s="202"/>
      <c r="J24" s="201"/>
      <c r="K24" s="202"/>
      <c r="L24" s="201"/>
      <c r="M24" s="205"/>
      <c r="N24" s="69" t="str">
        <f>IF(CF1&lt;&gt;"",IF(ISERROR(AND(BV5="",BX5="",BZ5="",CB5="",CD5="")),"E",IF(AND(BV5="",BX5="",BZ5="",CB5="",CD5=""),"","E")),"")</f>
        <v/>
      </c>
      <c r="O24" s="192"/>
      <c r="P24" s="193"/>
      <c r="Q24" s="175" t="str">
        <f>IF($D3="1P","E","D")</f>
        <v>D</v>
      </c>
      <c r="R24" s="201"/>
      <c r="S24" s="202"/>
      <c r="T24" s="201"/>
      <c r="U24" s="202"/>
      <c r="V24" s="201"/>
      <c r="W24" s="202"/>
      <c r="X24" s="201"/>
      <c r="Y24" s="202"/>
      <c r="Z24" s="201"/>
      <c r="AA24" s="205"/>
      <c r="AB24" s="69" t="str">
        <f>IF(CF51&lt;&gt;"",IF(ISERROR(AND(BV55="",BX55="",BZ55="",CB55="",CD55="")),"E",IF(AND(BV55="",BX55="",BZ55="",CB55="",CD55=""),"","E")),"")</f>
        <v/>
      </c>
      <c r="AC24" s="1"/>
      <c r="AD24" s="1"/>
      <c r="AE24" s="1"/>
      <c r="AF24" s="1"/>
      <c r="AG24" s="1"/>
      <c r="AH24" s="1"/>
      <c r="AI24" s="1"/>
      <c r="AJ24" s="1"/>
      <c r="AK24" s="1"/>
      <c r="AL24" s="1"/>
      <c r="AM24" s="1"/>
      <c r="AN24" s="1"/>
      <c r="AO24" s="1"/>
      <c r="AQ24" s="160"/>
      <c r="AR24" s="161"/>
      <c r="AS24" s="161"/>
      <c r="AT24" s="161"/>
      <c r="AU24" s="161"/>
      <c r="AV24" s="161"/>
      <c r="AW24" s="161"/>
      <c r="AX24" s="161"/>
      <c r="AY24" s="161"/>
      <c r="AZ24" s="161"/>
      <c r="BA24" s="161"/>
      <c r="BB24" s="161"/>
      <c r="BC24" s="162"/>
      <c r="BD24" s="167"/>
      <c r="BE24" s="168"/>
      <c r="BF24" s="176"/>
      <c r="BG24" s="180"/>
      <c r="BH24" s="181"/>
      <c r="BI24" s="181"/>
      <c r="BJ24" s="181"/>
      <c r="BK24" s="181"/>
      <c r="BL24" s="181"/>
      <c r="BM24" s="181"/>
      <c r="BN24" s="181"/>
      <c r="BO24" s="181"/>
      <c r="BP24" s="181"/>
      <c r="BQ24" s="181"/>
      <c r="BR24" s="181"/>
      <c r="BS24" s="181"/>
      <c r="BT24" s="181"/>
      <c r="BU24" s="182"/>
      <c r="BV24" s="152"/>
      <c r="BW24" s="153"/>
      <c r="BX24" s="152"/>
      <c r="BY24" s="153"/>
      <c r="BZ24" s="152"/>
      <c r="CA24" s="153"/>
      <c r="CB24" s="152"/>
      <c r="CC24" s="153"/>
      <c r="CD24" s="152"/>
      <c r="CE24" s="153"/>
      <c r="CF24" s="174"/>
      <c r="CG24" s="321"/>
      <c r="CH24" s="322"/>
      <c r="CI24" s="322"/>
      <c r="CJ24" s="322"/>
      <c r="CK24" s="322"/>
      <c r="CL24" s="322"/>
      <c r="CM24" s="322"/>
      <c r="CN24" s="322"/>
      <c r="CO24" s="322"/>
      <c r="CP24" s="322"/>
      <c r="CQ24" s="322"/>
      <c r="CR24" s="322"/>
      <c r="CS24" s="323"/>
      <c r="CT24" s="167"/>
      <c r="CU24" s="168"/>
      <c r="CV24" s="176"/>
      <c r="CW24" s="180"/>
      <c r="CX24" s="181"/>
      <c r="CY24" s="181"/>
      <c r="CZ24" s="181"/>
      <c r="DA24" s="181"/>
      <c r="DB24" s="181"/>
      <c r="DC24" s="181"/>
      <c r="DD24" s="181"/>
      <c r="DE24" s="181"/>
      <c r="DF24" s="181"/>
      <c r="DG24" s="181"/>
      <c r="DH24" s="181"/>
      <c r="DI24" s="181"/>
      <c r="DJ24" s="181"/>
      <c r="DK24" s="182"/>
      <c r="DL24" s="152"/>
      <c r="DM24" s="153"/>
      <c r="DN24" s="152"/>
      <c r="DO24" s="153"/>
      <c r="DP24" s="152"/>
      <c r="DQ24" s="153"/>
      <c r="DR24" s="152"/>
      <c r="DS24" s="153"/>
      <c r="DT24" s="152"/>
      <c r="DU24" s="153"/>
      <c r="DV24" s="174"/>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row>
    <row r="25" spans="1:167" s="3" customFormat="1" ht="11.25" customHeight="1" thickBot="1">
      <c r="A25" s="194"/>
      <c r="B25" s="195"/>
      <c r="C25" s="207"/>
      <c r="D25" s="203"/>
      <c r="E25" s="204"/>
      <c r="F25" s="203"/>
      <c r="G25" s="204"/>
      <c r="H25" s="203"/>
      <c r="I25" s="204"/>
      <c r="J25" s="203"/>
      <c r="K25" s="204"/>
      <c r="L25" s="203"/>
      <c r="M25" s="206"/>
      <c r="N25" s="69" t="str">
        <f>IF(CF3&lt;&gt;"",IF(CF3="W",IF(SUM(IF(D24&gt;D22,1,0),IF(F24&gt;F22,1,0),IF(H24&gt;H22,1,0),IF(J24&gt;J22,1,0),IF(L24&gt;L22,1,0))&lt;&gt;3,"E",""),""),"")</f>
        <v/>
      </c>
      <c r="O25" s="194"/>
      <c r="P25" s="195"/>
      <c r="Q25" s="207"/>
      <c r="R25" s="203"/>
      <c r="S25" s="204"/>
      <c r="T25" s="203"/>
      <c r="U25" s="204"/>
      <c r="V25" s="203"/>
      <c r="W25" s="204"/>
      <c r="X25" s="203"/>
      <c r="Y25" s="204"/>
      <c r="Z25" s="203"/>
      <c r="AA25" s="206"/>
      <c r="AB25" s="69" t="str">
        <f>IF(CF53&lt;&gt;"",IF(CF53="W",IF(SUM(IF(R24&gt;R22,1,0),IF(T24&gt;T22,1,0),IF(V24&gt;V22,1,0),IF(X24&gt;X22,1,0),IF(Z24&gt;Z22,1,0))&lt;&gt;3,"E",""),""),"")</f>
        <v/>
      </c>
      <c r="AC25" s="1"/>
      <c r="AD25" s="1"/>
      <c r="AE25" s="1"/>
      <c r="AF25" s="1"/>
      <c r="AG25" s="1"/>
      <c r="AH25" s="1"/>
      <c r="AI25" s="1"/>
      <c r="AJ25" s="1"/>
      <c r="AK25" s="1"/>
      <c r="AL25" s="1"/>
      <c r="AM25" s="1"/>
      <c r="AN25" s="1"/>
      <c r="AO25" s="1"/>
      <c r="AQ25" s="126"/>
      <c r="AR25" s="126"/>
      <c r="AS25" s="126"/>
      <c r="AT25" s="126"/>
      <c r="AU25" s="126"/>
      <c r="AV25" s="126"/>
      <c r="AW25" s="126"/>
      <c r="AX25" s="126"/>
      <c r="AY25" s="126"/>
      <c r="AZ25" s="126"/>
      <c r="BA25" s="126"/>
      <c r="BB25" s="126"/>
      <c r="BC25" s="126"/>
      <c r="BD25" s="1"/>
      <c r="BE25" s="1"/>
      <c r="BF25" s="1"/>
      <c r="BG25" s="1"/>
      <c r="BH25" s="1"/>
      <c r="BI25" s="1"/>
      <c r="BJ25" s="1"/>
      <c r="BK25" s="1"/>
      <c r="BL25" s="1"/>
      <c r="BM25" s="1"/>
      <c r="BN25" s="1"/>
      <c r="BO25" s="1"/>
      <c r="BP25" s="1"/>
      <c r="BQ25" s="1"/>
      <c r="BR25" s="1"/>
      <c r="BS25" s="1"/>
      <c r="BT25" s="1"/>
      <c r="BU25" s="1"/>
      <c r="BV25" s="169" t="str">
        <f>IF(CF21&lt;&gt;"",IF(AND(AND(BV21&gt;-1,BV23&gt;-1),OR(BV21&gt;10,BV23&gt;10),ABS(BV21-BV23)&gt;1,IF(OR(BV21&gt;11,BV23&gt;11),ABS(BV21-BV23)=2,TRUE),BV21=INT(BV21),BV23=INT(BV23)),"","Error"),"")</f>
        <v/>
      </c>
      <c r="BW25" s="169"/>
      <c r="BX25" s="169" t="str">
        <f>IF(CF21&lt;&gt;"",IF(AND(AND(BX21&gt;-1,BX23&gt;-1),OR(BX21&gt;10,BX23&gt;10),ABS(BX21-BX23)&gt;1,IF(OR(BX21&gt;11,BX23&gt;11),ABS(BX21-BX23)=2,TRUE),BX21=INT(BX21),BX23=INT(BX23)),"","Error"),"")</f>
        <v/>
      </c>
      <c r="BY25" s="169"/>
      <c r="BZ25" s="169" t="str">
        <f>IF(CF21&lt;&gt;"",IF(AND(AND(BZ21&gt;-1,BZ23&gt;-1),OR(BZ21&gt;10,BZ23&gt;10),ABS(BZ21-BZ23)&gt;1,IF(OR(BZ21&gt;11,BZ23&gt;11),ABS(BZ21-BZ23)=2,TRUE),BZ21=INT(BZ21),BZ23=INT(BZ23)),"","Error"),"")</f>
        <v/>
      </c>
      <c r="CA25" s="169"/>
      <c r="CB25" s="169" t="str">
        <f>IF(AND(CF21&lt;&gt;"",CB21&lt;&gt;""),IF(AND(AND(CB21&gt;-1,CB23&gt;-1),OR(CB21&gt;10,CB23&gt;10),ABS(CB21-CB23)&gt;1,IF(OR(CB21&gt;11,CB23&gt;11),ABS(CB21-CB23)=2,TRUE),CB21=INT(CB21),CB23=INT(CB23)),"","Error"),"")</f>
        <v/>
      </c>
      <c r="CC25" s="169"/>
      <c r="CD25" s="169" t="str">
        <f>IF(AND(CF21&lt;&gt;"",CD21&lt;&gt;""),IF(AND(AND(CD21&gt;-1,CD23&gt;-1),OR(CD21&gt;10,CD23&gt;10),ABS(CD21-CD23)&gt;1,IF(OR(CD21&gt;11,CD23&gt;11),ABS(CD21-CD23)=2,TRUE),CD21=INT(CD21),CD23=INT(CD23)),"","Error"),"")</f>
        <v/>
      </c>
      <c r="CE25" s="169"/>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69" t="str">
        <f>IF(DV21&lt;&gt;"",IF(AND(AND(DL21&gt;-1,DL23&gt;-1),OR(DL21&gt;10,DL23&gt;10),ABS(DL21-DL23)&gt;1,IF(OR(DL21&gt;11,DL23&gt;11),ABS(DL21-DL23)=2,TRUE),DL21=INT(DL21),DL23=INT(DL23)),"","Error"),"")</f>
        <v/>
      </c>
      <c r="DM25" s="169"/>
      <c r="DN25" s="169" t="str">
        <f>IF(DV21&lt;&gt;"",IF(AND(AND(DN21&gt;-1,DN23&gt;-1),OR(DN21&gt;10,DN23&gt;10),ABS(DN21-DN23)&gt;1,IF(OR(DN21&gt;11,DN23&gt;11),ABS(DN21-DN23)=2,TRUE),DN21=INT(DN21),DN23=INT(DN23)),"","Error"),"")</f>
        <v/>
      </c>
      <c r="DO25" s="169"/>
      <c r="DP25" s="169" t="str">
        <f>IF(DV21&lt;&gt;"",IF(AND(AND(DP21&gt;-1,DP23&gt;-1),OR(DP21&gt;10,DP23&gt;10),ABS(DP21-DP23)&gt;1,IF(OR(DP21&gt;11,DP23&gt;11),ABS(DP21-DP23)=2,TRUE),DP21=INT(DP21),DP23=INT(DP23)),"","Error"),"")</f>
        <v/>
      </c>
      <c r="DQ25" s="169"/>
      <c r="DR25" s="169" t="str">
        <f>IF(AND(DV21&lt;&gt;"",DR21&lt;&gt;""),IF(AND(AND(DR21&gt;-1,DR23&gt;-1),OR(DR21&gt;10,DR23&gt;10),ABS(DR21-DR23)&gt;1,IF(OR(DR21&gt;11,DR23&gt;11),ABS(DR21-DR23)=2,TRUE),DR21=INT(DR21),DR23=INT(DR23)),"","Error"),"")</f>
        <v/>
      </c>
      <c r="DS25" s="169"/>
      <c r="DT25" s="169" t="str">
        <f>IF(AND(DV21&lt;&gt;"",DT21&lt;&gt;""),IF(AND(AND(DT21&gt;-1,DT23&gt;-1),OR(DT21&gt;10,DT23&gt;10),ABS(DT21-DT23)&gt;1,IF(OR(DT21&gt;11,DT23&gt;11),ABS(DT21-DT23)=2,TRUE),DT21=INT(DT21),DT23=INT(DT23)),"","Error"),"")</f>
        <v/>
      </c>
      <c r="DU25" s="169"/>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row>
    <row r="26" spans="1:167" s="3" customFormat="1" ht="11.25" customHeight="1">
      <c r="A26" s="170">
        <v>2</v>
      </c>
      <c r="B26" s="191"/>
      <c r="C26" s="183" t="str">
        <f>IF($D3="1P","C","C")</f>
        <v>C</v>
      </c>
      <c r="D26" s="197"/>
      <c r="E26" s="198"/>
      <c r="F26" s="197"/>
      <c r="G26" s="198"/>
      <c r="H26" s="197"/>
      <c r="I26" s="198"/>
      <c r="J26" s="197"/>
      <c r="K26" s="198"/>
      <c r="L26" s="197"/>
      <c r="M26" s="208"/>
      <c r="N26" s="69" t="str">
        <f>IF(CF11&lt;&gt;"",IF(CF11="W",IF(SUM(IF(D26&gt;D28,1,0),IF(F26&gt;F28,1,0),IF(H26&gt;H28,1,0),IF(J26&gt;J28,1,0),IF(L26&gt;L28,1,0))&lt;&gt;3,"E",""),""),"")</f>
        <v/>
      </c>
      <c r="O26" s="170">
        <v>7</v>
      </c>
      <c r="P26" s="191"/>
      <c r="Q26" s="183" t="str">
        <f>IF($D3="1P","A","A")</f>
        <v>A</v>
      </c>
      <c r="R26" s="197"/>
      <c r="S26" s="198"/>
      <c r="T26" s="197"/>
      <c r="U26" s="198"/>
      <c r="V26" s="197"/>
      <c r="W26" s="198"/>
      <c r="X26" s="197"/>
      <c r="Y26" s="198"/>
      <c r="Z26" s="197"/>
      <c r="AA26" s="208"/>
      <c r="AB26" s="69" t="str">
        <f>IF(CF61&lt;&gt;"",IF(CF61="W",IF(SUM(IF(R26&gt;R28,1,0),IF(T26&gt;T28,1,0),IF(V26&gt;V28,1,0),IF(X26&gt;X28,1,0),IF(Z26&gt;Z28,1,0))&lt;&gt;3,"E",""),""),"")</f>
        <v/>
      </c>
      <c r="AC26" s="1"/>
      <c r="AD26" s="1"/>
      <c r="AE26" s="1"/>
      <c r="AF26" s="1"/>
      <c r="AG26" s="1"/>
      <c r="AH26" s="1"/>
      <c r="AI26" s="1"/>
      <c r="AJ26" s="1"/>
      <c r="AK26" s="1"/>
      <c r="AL26" s="1"/>
      <c r="AM26" s="1"/>
      <c r="AN26" s="1"/>
      <c r="AO26" s="1"/>
      <c r="AQ26" s="126"/>
      <c r="AR26" s="126"/>
      <c r="AS26" s="126"/>
      <c r="AT26" s="126"/>
      <c r="AU26" s="126"/>
      <c r="AV26" s="126"/>
      <c r="AW26" s="126"/>
      <c r="AX26" s="126"/>
      <c r="AY26" s="126"/>
      <c r="AZ26" s="126"/>
      <c r="BA26" s="126"/>
      <c r="BB26" s="126"/>
      <c r="BC26" s="126"/>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row>
    <row r="27" spans="1:167" s="3" customFormat="1" ht="11.25" customHeight="1">
      <c r="A27" s="192"/>
      <c r="B27" s="193"/>
      <c r="C27" s="196"/>
      <c r="D27" s="199"/>
      <c r="E27" s="200"/>
      <c r="F27" s="199"/>
      <c r="G27" s="200"/>
      <c r="H27" s="199"/>
      <c r="I27" s="200"/>
      <c r="J27" s="199"/>
      <c r="K27" s="200"/>
      <c r="L27" s="199"/>
      <c r="M27" s="209"/>
      <c r="N27" s="69" t="str">
        <f>IF(CF11&lt;&gt;"",IF(ISERROR(AND(BV15="",BX15="",BZ15="",CB15="",CD15="")),"E",IF(AND(BV15="",BX15="",BZ15="",CB15="",CD15=""),"","E")),"")</f>
        <v/>
      </c>
      <c r="O27" s="192"/>
      <c r="P27" s="193"/>
      <c r="Q27" s="196"/>
      <c r="R27" s="199"/>
      <c r="S27" s="200"/>
      <c r="T27" s="199"/>
      <c r="U27" s="200"/>
      <c r="V27" s="199"/>
      <c r="W27" s="200"/>
      <c r="X27" s="199"/>
      <c r="Y27" s="200"/>
      <c r="Z27" s="199"/>
      <c r="AA27" s="209"/>
      <c r="AB27" s="69" t="str">
        <f>IF(CF61&lt;&gt;"",IF(ISERROR(AND(BV65="",BX65="",BZ65="",CB65="",CD65="")),"E",IF(AND(BV65="",BX65="",BZ65="",CB65="",CD65=""),"","E")),"")</f>
        <v/>
      </c>
      <c r="AC27" s="1"/>
      <c r="AD27" s="1"/>
      <c r="AE27" s="1"/>
      <c r="AF27" s="1"/>
      <c r="AG27" s="1"/>
      <c r="AH27" s="1"/>
      <c r="AI27" s="1"/>
      <c r="AJ27" s="1"/>
      <c r="AK27" s="1"/>
      <c r="AL27" s="1"/>
      <c r="AM27" s="1"/>
      <c r="AN27" s="1"/>
      <c r="AO27" s="1"/>
      <c r="AQ27" s="127"/>
      <c r="AR27" s="127"/>
      <c r="AS27" s="127"/>
      <c r="AT27" s="127"/>
      <c r="AU27" s="127"/>
      <c r="AV27" s="127"/>
      <c r="AW27" s="127"/>
      <c r="AX27" s="127"/>
      <c r="AY27" s="127"/>
      <c r="AZ27" s="127"/>
      <c r="BA27" s="127"/>
      <c r="BB27" s="127"/>
      <c r="BC27" s="127"/>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row>
    <row r="28" spans="1:167" s="3" customFormat="1" ht="11.25" customHeight="1">
      <c r="A28" s="192"/>
      <c r="B28" s="193"/>
      <c r="C28" s="175" t="str">
        <f>IF($D3="1P","D","D")</f>
        <v>D</v>
      </c>
      <c r="D28" s="201"/>
      <c r="E28" s="202"/>
      <c r="F28" s="201"/>
      <c r="G28" s="202"/>
      <c r="H28" s="201"/>
      <c r="I28" s="202"/>
      <c r="J28" s="201"/>
      <c r="K28" s="202"/>
      <c r="L28" s="201"/>
      <c r="M28" s="205"/>
      <c r="N28" s="69" t="str">
        <f>IF(CF11&lt;&gt;"",IF(ISERROR(AND(BV15="",BX15="",BZ15="",CB15="",CD15="")),"E",IF(AND(BV15="",BX15="",BZ15="",CB15="",CD15=""),"","E")),"")</f>
        <v/>
      </c>
      <c r="O28" s="192"/>
      <c r="P28" s="193"/>
      <c r="Q28" s="175" t="str">
        <f>IF($D3="1P","C","B")</f>
        <v>B</v>
      </c>
      <c r="R28" s="201"/>
      <c r="S28" s="202"/>
      <c r="T28" s="201"/>
      <c r="U28" s="202"/>
      <c r="V28" s="201"/>
      <c r="W28" s="202"/>
      <c r="X28" s="201"/>
      <c r="Y28" s="202"/>
      <c r="Z28" s="201"/>
      <c r="AA28" s="205"/>
      <c r="AB28" s="69" t="str">
        <f>IF(CF61&lt;&gt;"",IF(ISERROR(AND(BV65="",BX65="",BZ65="",CB65="",CD65="")),"E",IF(AND(BV65="",BX65="",BZ65="",CB65="",CD65=""),"","E")),"")</f>
        <v/>
      </c>
      <c r="AC28" s="1"/>
      <c r="AD28" s="1"/>
      <c r="AE28" s="1"/>
      <c r="AF28" s="1"/>
      <c r="AG28" s="1"/>
      <c r="AH28" s="1"/>
      <c r="AI28" s="1"/>
      <c r="AJ28" s="1"/>
      <c r="AK28" s="1"/>
      <c r="AL28" s="1"/>
      <c r="AM28" s="1"/>
      <c r="AN28" s="1"/>
      <c r="AO28" s="1"/>
      <c r="AQ28" s="128"/>
      <c r="AR28" s="128"/>
      <c r="AS28" s="128"/>
      <c r="AT28" s="128"/>
      <c r="AU28" s="128"/>
      <c r="AV28" s="128"/>
      <c r="AW28" s="128"/>
      <c r="AX28" s="128"/>
      <c r="AY28" s="128"/>
      <c r="AZ28" s="128"/>
      <c r="BA28" s="128"/>
      <c r="BB28" s="128"/>
      <c r="BC28" s="128"/>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row>
    <row r="29" spans="1:167" s="3" customFormat="1" ht="11.25" customHeight="1" thickBot="1">
      <c r="A29" s="194"/>
      <c r="B29" s="195"/>
      <c r="C29" s="207"/>
      <c r="D29" s="203"/>
      <c r="E29" s="204"/>
      <c r="F29" s="203"/>
      <c r="G29" s="204"/>
      <c r="H29" s="203"/>
      <c r="I29" s="204"/>
      <c r="J29" s="203"/>
      <c r="K29" s="204"/>
      <c r="L29" s="203"/>
      <c r="M29" s="206"/>
      <c r="N29" s="69" t="str">
        <f>IF(CF13&lt;&gt;"",IF(CF13="W",IF(SUM(IF(D28&gt;D26,1,0),IF(F28&gt;F26,1,0),IF(H28&gt;H26,1,0),IF(J28&gt;J26,1,0),IF(L28&gt;L26,1,0))&lt;&gt;3,"E",""),""),"")</f>
        <v/>
      </c>
      <c r="O29" s="194"/>
      <c r="P29" s="195"/>
      <c r="Q29" s="207"/>
      <c r="R29" s="203"/>
      <c r="S29" s="204"/>
      <c r="T29" s="203"/>
      <c r="U29" s="204"/>
      <c r="V29" s="203"/>
      <c r="W29" s="204"/>
      <c r="X29" s="203"/>
      <c r="Y29" s="204"/>
      <c r="Z29" s="203"/>
      <c r="AA29" s="206"/>
      <c r="AB29" s="69" t="str">
        <f>IF(CF63&lt;&gt;"",IF(CF63="W",IF(SUM(IF(R28&gt;R26,1,0),IF(T28&gt;T26,1,0),IF(V28&gt;V26,1,0),IF(X28&gt;X26,1,0),IF(Z28&gt;Z26,1,0))&lt;&gt;3,"E",""),""),"")</f>
        <v/>
      </c>
      <c r="AC29" s="1"/>
      <c r="AD29" s="1"/>
      <c r="AE29" s="1"/>
      <c r="AF29" s="1"/>
      <c r="AG29" s="1"/>
      <c r="AH29" s="1"/>
      <c r="AI29" s="1"/>
      <c r="AJ29" s="1"/>
      <c r="AK29" s="1"/>
      <c r="AL29" s="1"/>
      <c r="AM29" s="1"/>
      <c r="AN29" s="1"/>
      <c r="AO29" s="1"/>
      <c r="AQ29" s="126"/>
      <c r="AR29" s="126"/>
      <c r="AS29" s="126"/>
      <c r="AT29" s="126"/>
      <c r="AU29" s="126"/>
      <c r="AV29" s="126"/>
      <c r="AW29" s="126"/>
      <c r="AX29" s="126"/>
      <c r="AY29" s="126"/>
      <c r="AZ29" s="126"/>
      <c r="BA29" s="126"/>
      <c r="BB29" s="126"/>
      <c r="BC29" s="126"/>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row>
    <row r="30" spans="1:167" s="3" customFormat="1" ht="11.25" customHeight="1" thickBot="1">
      <c r="A30" s="170">
        <v>3</v>
      </c>
      <c r="B30" s="191"/>
      <c r="C30" s="183" t="str">
        <f>IF($D3="1P","A","A")</f>
        <v>A</v>
      </c>
      <c r="D30" s="197"/>
      <c r="E30" s="198"/>
      <c r="F30" s="197"/>
      <c r="G30" s="198"/>
      <c r="H30" s="197"/>
      <c r="I30" s="198"/>
      <c r="J30" s="197"/>
      <c r="K30" s="198"/>
      <c r="L30" s="197"/>
      <c r="M30" s="208"/>
      <c r="N30" s="69" t="str">
        <f>IF(CF21&lt;&gt;"",IF(CF21="W",IF(SUM(IF(D30&gt;D32,1,0),IF(F30&gt;F32,1,0),IF(H30&gt;H32,1,0),IF(J30&gt;J32,1,0),IF(L30&gt;L32,1,0))&lt;&gt;3,"E",""),""),"")</f>
        <v/>
      </c>
      <c r="O30" s="170">
        <v>8</v>
      </c>
      <c r="P30" s="191"/>
      <c r="Q30" s="183" t="str">
        <f>IF($D3="1P","B","D")</f>
        <v>D</v>
      </c>
      <c r="R30" s="197"/>
      <c r="S30" s="198"/>
      <c r="T30" s="197"/>
      <c r="U30" s="198"/>
      <c r="V30" s="197"/>
      <c r="W30" s="198"/>
      <c r="X30" s="197"/>
      <c r="Y30" s="198"/>
      <c r="Z30" s="197"/>
      <c r="AA30" s="208"/>
      <c r="AB30" s="69" t="str">
        <f>IF(DV1&lt;&gt;"",IF(DV1="W",IF(SUM(IF(R30&gt;R32,1,0),IF(T30&gt;T32,1,0),IF(V30&gt;V32,1,0),IF(X30&gt;X32,1,0),IF(Z30&gt;Z32,1,0))&lt;&gt;3,"E",""),""),"")</f>
        <v/>
      </c>
      <c r="AC30" s="1"/>
      <c r="AD30" s="1"/>
      <c r="AE30" s="1"/>
      <c r="AF30" s="1"/>
      <c r="AG30" s="1"/>
      <c r="AH30" s="1"/>
      <c r="AI30" s="1"/>
      <c r="AJ30" s="1"/>
      <c r="AK30" s="1"/>
      <c r="AL30" s="1"/>
      <c r="AM30" s="1"/>
      <c r="AN30" s="1"/>
      <c r="AO30" s="1"/>
      <c r="AQ30" s="127"/>
      <c r="AR30" s="127"/>
      <c r="AS30" s="127"/>
      <c r="AT30" s="127"/>
      <c r="AU30" s="127"/>
      <c r="AV30" s="127"/>
      <c r="AW30" s="127"/>
      <c r="AX30" s="127"/>
      <c r="AY30" s="127"/>
      <c r="AZ30" s="127"/>
      <c r="BA30" s="127"/>
      <c r="BB30" s="127"/>
      <c r="BC30" s="127"/>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row>
    <row r="31" spans="1:167" s="3" customFormat="1" ht="11.25" customHeight="1">
      <c r="A31" s="192"/>
      <c r="B31" s="193"/>
      <c r="C31" s="196"/>
      <c r="D31" s="199"/>
      <c r="E31" s="200"/>
      <c r="F31" s="199"/>
      <c r="G31" s="200"/>
      <c r="H31" s="199"/>
      <c r="I31" s="200"/>
      <c r="J31" s="199"/>
      <c r="K31" s="200"/>
      <c r="L31" s="199"/>
      <c r="M31" s="209"/>
      <c r="N31" s="69" t="str">
        <f>IF(CF21&lt;&gt;"",IF(ISERROR(AND(BV25="",BX25="",BZ25="",CB25="",CD25="")),"E",IF(AND(BV25="",BX25="",BZ25="",CB25="",CD25=""),"","E")),"")</f>
        <v/>
      </c>
      <c r="O31" s="192"/>
      <c r="P31" s="193"/>
      <c r="Q31" s="196"/>
      <c r="R31" s="199"/>
      <c r="S31" s="200"/>
      <c r="T31" s="199"/>
      <c r="U31" s="200"/>
      <c r="V31" s="199"/>
      <c r="W31" s="200"/>
      <c r="X31" s="199"/>
      <c r="Y31" s="200"/>
      <c r="Z31" s="199"/>
      <c r="AA31" s="209"/>
      <c r="AB31" s="69" t="str">
        <f>IF(DV1&lt;&gt;"",IF(ISERROR(AND(DL5="",DN5="",DO5="",DR5="",DT5="")),"E",IF(AND(DL5="",DN5="",DP5="",DR5="",DT5=""),"","E")),"")</f>
        <v/>
      </c>
      <c r="AC31" s="1"/>
      <c r="AD31" s="1"/>
      <c r="AE31" s="1"/>
      <c r="AF31" s="1"/>
      <c r="AG31" s="1"/>
      <c r="AH31" s="1"/>
      <c r="AI31" s="1"/>
      <c r="AJ31" s="1"/>
      <c r="AK31" s="1"/>
      <c r="AL31" s="1"/>
      <c r="AM31" s="1"/>
      <c r="AN31" s="1"/>
      <c r="AO31" s="1"/>
      <c r="AQ31" s="154" t="str">
        <f>CONCATENATE($A5," ",$D5,","," ",$F3)</f>
        <v>Group: 1, Men's Singles</v>
      </c>
      <c r="AR31" s="155"/>
      <c r="AS31" s="155"/>
      <c r="AT31" s="155"/>
      <c r="AU31" s="155"/>
      <c r="AV31" s="155"/>
      <c r="AW31" s="155"/>
      <c r="AX31" s="155"/>
      <c r="AY31" s="155"/>
      <c r="AZ31" s="155"/>
      <c r="BA31" s="155"/>
      <c r="BB31" s="155"/>
      <c r="BC31" s="156"/>
      <c r="BD31" s="163">
        <f>A34</f>
        <v>4</v>
      </c>
      <c r="BE31" s="164"/>
      <c r="BF31" s="183" t="str">
        <f>C34</f>
        <v>C</v>
      </c>
      <c r="BG31" s="185" t="str">
        <f>IF(VLOOKUP($BF31,$A7:$C15,3,FALSE)=0,"",CONCATENATE(VLOOKUP(VLOOKUP($BF31,$A7:$C15,3,FALSE),Players!$C:$G,4,FALSE)," ",VLOOKUP($BF31,$A7:$C15,3,FALSE)," ",IF(ISERROR(VLOOKUP(VLOOKUP($BF31,$A7:$C15,3,FALSE),Players!$C:$G,5,FALSE)),"()",CONCATENATE("(",VLOOKUP(VLOOKUP($BF31,$A7:$C15,3,FALSE),Players!$C:$G,5,FALSE),")"))))</f>
        <v/>
      </c>
      <c r="BH31" s="186"/>
      <c r="BI31" s="186"/>
      <c r="BJ31" s="186"/>
      <c r="BK31" s="186"/>
      <c r="BL31" s="186"/>
      <c r="BM31" s="186"/>
      <c r="BN31" s="186"/>
      <c r="BO31" s="186"/>
      <c r="BP31" s="186"/>
      <c r="BQ31" s="186"/>
      <c r="BR31" s="186"/>
      <c r="BS31" s="186"/>
      <c r="BT31" s="186"/>
      <c r="BU31" s="187"/>
      <c r="BV31" s="170" t="str">
        <f>IF(D34&lt;&gt;"",D34,"")</f>
        <v/>
      </c>
      <c r="BW31" s="171"/>
      <c r="BX31" s="170" t="str">
        <f>IF(F34&lt;&gt;"",F34,"")</f>
        <v/>
      </c>
      <c r="BY31" s="171"/>
      <c r="BZ31" s="170" t="str">
        <f>IF(H34&lt;&gt;"",H34,"")</f>
        <v/>
      </c>
      <c r="CA31" s="171"/>
      <c r="CB31" s="170" t="str">
        <f>IF(J34&lt;&gt;"",J34,"")</f>
        <v/>
      </c>
      <c r="CC31" s="171"/>
      <c r="CD31" s="170" t="str">
        <f>IF(L34&lt;&gt;"",L34,"")</f>
        <v/>
      </c>
      <c r="CE31" s="171"/>
      <c r="CF31" s="174" t="str">
        <f>IF($CD31=$CD33,IF($CB31=$CB33,IF($BZ31&lt;&gt;"",IF($BZ31&gt;$BZ33,"W","L"),""),IF($CB31&gt;$CB33,"W","L")),IF($CD31&gt;$CD33,"W","L"))</f>
        <v/>
      </c>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row>
    <row r="32" spans="1:167" s="3" customFormat="1" ht="11.25" customHeight="1">
      <c r="A32" s="192"/>
      <c r="B32" s="193"/>
      <c r="C32" s="175" t="str">
        <f>IF($D3="1P","E","D")</f>
        <v>D</v>
      </c>
      <c r="D32" s="201"/>
      <c r="E32" s="202"/>
      <c r="F32" s="201"/>
      <c r="G32" s="202"/>
      <c r="H32" s="201"/>
      <c r="I32" s="202"/>
      <c r="J32" s="201"/>
      <c r="K32" s="202"/>
      <c r="L32" s="201"/>
      <c r="M32" s="205"/>
      <c r="N32" s="69" t="str">
        <f>IF(CF21&lt;&gt;"",IF(ISERROR(AND(BV25="",BX25="",BZ25="",CB25="",CD25="")),"E",IF(AND(BV25="",BX25="",BZ25="",CB25="",CD25=""),"","E")),"")</f>
        <v/>
      </c>
      <c r="O32" s="192"/>
      <c r="P32" s="193"/>
      <c r="Q32" s="175" t="str">
        <f>IF($D3="1P","D","E")</f>
        <v>E</v>
      </c>
      <c r="R32" s="201"/>
      <c r="S32" s="202"/>
      <c r="T32" s="201"/>
      <c r="U32" s="202"/>
      <c r="V32" s="201"/>
      <c r="W32" s="202"/>
      <c r="X32" s="201"/>
      <c r="Y32" s="202"/>
      <c r="Z32" s="201"/>
      <c r="AA32" s="205"/>
      <c r="AB32" s="69" t="str">
        <f>IF(DV1&lt;&gt;"",IF(ISERROR(AND(DL5="",DN5="",DO5="",DR5="",DT5="")),"E",IF(AND(DL5="",DN5="",DP5="",DR5="",DT5=""),"","E")),"")</f>
        <v/>
      </c>
      <c r="AC32" s="1"/>
      <c r="AD32" s="1"/>
      <c r="AE32" s="1"/>
      <c r="AF32" s="1"/>
      <c r="AG32" s="1"/>
      <c r="AH32" s="1"/>
      <c r="AI32" s="1"/>
      <c r="AJ32" s="1"/>
      <c r="AK32" s="1"/>
      <c r="AL32" s="1"/>
      <c r="AM32" s="1"/>
      <c r="AN32" s="1"/>
      <c r="AO32" s="1"/>
      <c r="AQ32" s="157"/>
      <c r="AR32" s="158"/>
      <c r="AS32" s="158"/>
      <c r="AT32" s="158"/>
      <c r="AU32" s="158"/>
      <c r="AV32" s="158"/>
      <c r="AW32" s="158"/>
      <c r="AX32" s="158"/>
      <c r="AY32" s="158"/>
      <c r="AZ32" s="158"/>
      <c r="BA32" s="158"/>
      <c r="BB32" s="158"/>
      <c r="BC32" s="159"/>
      <c r="BD32" s="165"/>
      <c r="BE32" s="166"/>
      <c r="BF32" s="184"/>
      <c r="BG32" s="188"/>
      <c r="BH32" s="189"/>
      <c r="BI32" s="189"/>
      <c r="BJ32" s="189"/>
      <c r="BK32" s="189"/>
      <c r="BL32" s="189"/>
      <c r="BM32" s="189"/>
      <c r="BN32" s="189"/>
      <c r="BO32" s="189"/>
      <c r="BP32" s="189"/>
      <c r="BQ32" s="189"/>
      <c r="BR32" s="189"/>
      <c r="BS32" s="189"/>
      <c r="BT32" s="189"/>
      <c r="BU32" s="190"/>
      <c r="BV32" s="172"/>
      <c r="BW32" s="173"/>
      <c r="BX32" s="172"/>
      <c r="BY32" s="173"/>
      <c r="BZ32" s="172"/>
      <c r="CA32" s="173"/>
      <c r="CB32" s="172"/>
      <c r="CC32" s="173"/>
      <c r="CD32" s="172"/>
      <c r="CE32" s="173"/>
      <c r="CF32" s="174"/>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row>
    <row r="33" spans="1:125" s="3" customFormat="1" ht="11.25" customHeight="1" thickBot="1">
      <c r="A33" s="194"/>
      <c r="B33" s="195"/>
      <c r="C33" s="207"/>
      <c r="D33" s="203"/>
      <c r="E33" s="204"/>
      <c r="F33" s="203"/>
      <c r="G33" s="204"/>
      <c r="H33" s="203"/>
      <c r="I33" s="204"/>
      <c r="J33" s="203"/>
      <c r="K33" s="204"/>
      <c r="L33" s="203"/>
      <c r="M33" s="206"/>
      <c r="N33" s="69" t="str">
        <f>IF(CF23&lt;&gt;"",IF(CF23="W",IF(SUM(IF(D32&gt;D30,1,0),IF(F32&gt;F30,1,0),IF(H32&gt;H30,1,0),IF(J32&gt;J30,1,0),IF(L32&gt;L30,1,0))&lt;&gt;3,"E",""),""),"")</f>
        <v/>
      </c>
      <c r="O33" s="194"/>
      <c r="P33" s="195"/>
      <c r="Q33" s="207"/>
      <c r="R33" s="203"/>
      <c r="S33" s="204"/>
      <c r="T33" s="203"/>
      <c r="U33" s="204"/>
      <c r="V33" s="203"/>
      <c r="W33" s="204"/>
      <c r="X33" s="203"/>
      <c r="Y33" s="204"/>
      <c r="Z33" s="203"/>
      <c r="AA33" s="206"/>
      <c r="AB33" s="69" t="str">
        <f>IF(DV3&lt;&gt;"",IF(DV3="W",IF(SUM(IF(R32&gt;R30,1,0),IF(T32&gt;T30,1,0),IF(V32&gt;V30,1,0),IF(X32&gt;X30,1,0),IF(Z32&gt;Z30,1,0))&lt;&gt;3,"E",""),""),"")</f>
        <v/>
      </c>
      <c r="AC33" s="1"/>
      <c r="AD33" s="1"/>
      <c r="AE33" s="1"/>
      <c r="AF33" s="1"/>
      <c r="AG33" s="1"/>
      <c r="AH33" s="1"/>
      <c r="AI33" s="1"/>
      <c r="AJ33" s="1"/>
      <c r="AK33" s="1"/>
      <c r="AL33" s="1"/>
      <c r="AM33" s="1"/>
      <c r="AN33" s="1"/>
      <c r="AO33" s="1"/>
      <c r="AQ33" s="157"/>
      <c r="AR33" s="158"/>
      <c r="AS33" s="158"/>
      <c r="AT33" s="158"/>
      <c r="AU33" s="158"/>
      <c r="AV33" s="158"/>
      <c r="AW33" s="158"/>
      <c r="AX33" s="158"/>
      <c r="AY33" s="158"/>
      <c r="AZ33" s="158"/>
      <c r="BA33" s="158"/>
      <c r="BB33" s="158"/>
      <c r="BC33" s="159"/>
      <c r="BD33" s="165"/>
      <c r="BE33" s="166"/>
      <c r="BF33" s="175" t="str">
        <f>C36</f>
        <v>E</v>
      </c>
      <c r="BG33" s="177" t="str">
        <f>IF(VLOOKUP($BF33,$A7:$C15,3,FALSE)=0,"",CONCATENATE(VLOOKUP(VLOOKUP($BF33,$A7:$C15,3,FALSE),Players!$C:$G,4,FALSE)," ",VLOOKUP($BF33,$A7:$C15,3,FALSE)," ",IF(ISERROR(VLOOKUP(VLOOKUP($BF33,$A7:$C15,3,FALSE),Players!$C:$G,5,FALSE)),"()",CONCATENATE("(",VLOOKUP(VLOOKUP($BF33,$A7:$C15,3,FALSE),Players!$C:$G,5,FALSE),")"))))</f>
        <v/>
      </c>
      <c r="BH33" s="178"/>
      <c r="BI33" s="178"/>
      <c r="BJ33" s="178"/>
      <c r="BK33" s="178"/>
      <c r="BL33" s="178"/>
      <c r="BM33" s="178"/>
      <c r="BN33" s="178"/>
      <c r="BO33" s="178"/>
      <c r="BP33" s="178"/>
      <c r="BQ33" s="178"/>
      <c r="BR33" s="178"/>
      <c r="BS33" s="178"/>
      <c r="BT33" s="178"/>
      <c r="BU33" s="179"/>
      <c r="BV33" s="150" t="str">
        <f>IF(D36&lt;&gt;"",D36,"")</f>
        <v/>
      </c>
      <c r="BW33" s="151"/>
      <c r="BX33" s="150" t="str">
        <f>IF(F36&lt;&gt;"",F36,"")</f>
        <v/>
      </c>
      <c r="BY33" s="151"/>
      <c r="BZ33" s="150" t="str">
        <f>IF(H36&lt;&gt;"",H36,"")</f>
        <v/>
      </c>
      <c r="CA33" s="151"/>
      <c r="CB33" s="150" t="str">
        <f>IF(J36&lt;&gt;"",J36,"")</f>
        <v/>
      </c>
      <c r="CC33" s="151"/>
      <c r="CD33" s="150" t="str">
        <f>IF(L36&lt;&gt;"",L36,"")</f>
        <v/>
      </c>
      <c r="CE33" s="151"/>
      <c r="CF33" s="174" t="str">
        <f>IF($CF31&lt;&gt;"",IF(CF31="W","L","W"),"")</f>
        <v/>
      </c>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row>
    <row r="34" spans="1:125" s="3" customFormat="1" ht="11.25" customHeight="1" thickBot="1">
      <c r="A34" s="170">
        <v>4</v>
      </c>
      <c r="B34" s="191"/>
      <c r="C34" s="183" t="str">
        <f>IF($D3="1P","B","C")</f>
        <v>C</v>
      </c>
      <c r="D34" s="197"/>
      <c r="E34" s="198"/>
      <c r="F34" s="197"/>
      <c r="G34" s="198"/>
      <c r="H34" s="197"/>
      <c r="I34" s="198"/>
      <c r="J34" s="197"/>
      <c r="K34" s="198"/>
      <c r="L34" s="197"/>
      <c r="M34" s="208"/>
      <c r="N34" s="69" t="str">
        <f>IF(CF31&lt;&gt;"",IF(CF31="W",IF(SUM(IF(D34&gt;D36,1,0),IF(F34&gt;F36,1,0),IF(H34&gt;H36,1,0),IF(J34&gt;J36,1,0),IF(L34&gt;L36,1,0))&lt;&gt;3,"E",""),""),"")</f>
        <v/>
      </c>
      <c r="O34" s="170">
        <v>9</v>
      </c>
      <c r="P34" s="191"/>
      <c r="Q34" s="183" t="str">
        <f>IF($D3="1P","A","A")</f>
        <v>A</v>
      </c>
      <c r="R34" s="197"/>
      <c r="S34" s="198"/>
      <c r="T34" s="197"/>
      <c r="U34" s="198"/>
      <c r="V34" s="197"/>
      <c r="W34" s="198"/>
      <c r="X34" s="197"/>
      <c r="Y34" s="198"/>
      <c r="Z34" s="197"/>
      <c r="AA34" s="208"/>
      <c r="AB34" s="69" t="str">
        <f>IF(DV11&lt;&gt;"",IF(DV11="W",IF(SUM(IF(R34&gt;R36,1,0),IF(T34&gt;T36,1,0),IF(V34&gt;V36,1,0),IF(X34&gt;X36,1,0),IF(Z34&gt;Z36,1,0))&lt;&gt;3,"E",""),""),"")</f>
        <v/>
      </c>
      <c r="AC34" s="1"/>
      <c r="AD34" s="1"/>
      <c r="AE34" s="1"/>
      <c r="AF34" s="1"/>
      <c r="AG34" s="1"/>
      <c r="AH34" s="1"/>
      <c r="AI34" s="1"/>
      <c r="AJ34" s="1"/>
      <c r="AK34" s="1"/>
      <c r="AL34" s="1"/>
      <c r="AM34" s="1"/>
      <c r="AN34" s="1"/>
      <c r="AO34" s="1"/>
      <c r="AQ34" s="160"/>
      <c r="AR34" s="161"/>
      <c r="AS34" s="161"/>
      <c r="AT34" s="161"/>
      <c r="AU34" s="161"/>
      <c r="AV34" s="161"/>
      <c r="AW34" s="161"/>
      <c r="AX34" s="161"/>
      <c r="AY34" s="161"/>
      <c r="AZ34" s="161"/>
      <c r="BA34" s="161"/>
      <c r="BB34" s="161"/>
      <c r="BC34" s="162"/>
      <c r="BD34" s="167"/>
      <c r="BE34" s="168"/>
      <c r="BF34" s="176"/>
      <c r="BG34" s="180"/>
      <c r="BH34" s="181"/>
      <c r="BI34" s="181"/>
      <c r="BJ34" s="181"/>
      <c r="BK34" s="181"/>
      <c r="BL34" s="181"/>
      <c r="BM34" s="181"/>
      <c r="BN34" s="181"/>
      <c r="BO34" s="181"/>
      <c r="BP34" s="181"/>
      <c r="BQ34" s="181"/>
      <c r="BR34" s="181"/>
      <c r="BS34" s="181"/>
      <c r="BT34" s="181"/>
      <c r="BU34" s="182"/>
      <c r="BV34" s="152"/>
      <c r="BW34" s="153"/>
      <c r="BX34" s="152"/>
      <c r="BY34" s="153"/>
      <c r="BZ34" s="152"/>
      <c r="CA34" s="153"/>
      <c r="CB34" s="152"/>
      <c r="CC34" s="153"/>
      <c r="CD34" s="152"/>
      <c r="CE34" s="153"/>
      <c r="CF34" s="174"/>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row>
    <row r="35" spans="1:125" s="3" customFormat="1" ht="11.25" customHeight="1">
      <c r="A35" s="192"/>
      <c r="B35" s="193"/>
      <c r="C35" s="196"/>
      <c r="D35" s="199"/>
      <c r="E35" s="200"/>
      <c r="F35" s="199"/>
      <c r="G35" s="200"/>
      <c r="H35" s="199"/>
      <c r="I35" s="200"/>
      <c r="J35" s="199"/>
      <c r="K35" s="200"/>
      <c r="L35" s="199"/>
      <c r="M35" s="209"/>
      <c r="N35" s="69" t="str">
        <f>IF(CF31&lt;&gt;"",IF(ISERROR(AND(BV35="",BX35="",BZ35="",CB35="",CD35="")),"E",IF(AND(BV35="",BX35="",BZ35="",CB35="",CD35=""),"","E")),"")</f>
        <v/>
      </c>
      <c r="O35" s="192"/>
      <c r="P35" s="193"/>
      <c r="Q35" s="196"/>
      <c r="R35" s="199"/>
      <c r="S35" s="200"/>
      <c r="T35" s="199"/>
      <c r="U35" s="200"/>
      <c r="V35" s="199"/>
      <c r="W35" s="200"/>
      <c r="X35" s="199"/>
      <c r="Y35" s="200"/>
      <c r="Z35" s="199"/>
      <c r="AA35" s="209"/>
      <c r="AB35" s="69" t="str">
        <f>IF(DV11&lt;&gt;"",IF(ISERROR(AND(DL15="",DN15="",DO15="",DR15="",DT15="")),"E",IF(AND(DL15="",DN15="",DP15="",DR15="",DT15=""),"","E")),"")</f>
        <v/>
      </c>
      <c r="AC35" s="1"/>
      <c r="AD35" s="1"/>
      <c r="AE35" s="1"/>
      <c r="AF35" s="1"/>
      <c r="AG35" s="1"/>
      <c r="AH35" s="1"/>
      <c r="AI35" s="1"/>
      <c r="AJ35" s="1"/>
      <c r="AK35" s="1"/>
      <c r="AL35" s="1"/>
      <c r="AM35" s="1"/>
      <c r="AN35" s="1"/>
      <c r="AO35" s="1"/>
      <c r="AQ35" s="126"/>
      <c r="AR35" s="126"/>
      <c r="AS35" s="126"/>
      <c r="AT35" s="126"/>
      <c r="AU35" s="126"/>
      <c r="AV35" s="126"/>
      <c r="AW35" s="126"/>
      <c r="AX35" s="126"/>
      <c r="AY35" s="126"/>
      <c r="AZ35" s="126"/>
      <c r="BA35" s="126"/>
      <c r="BB35" s="126"/>
      <c r="BC35" s="126"/>
      <c r="BD35" s="1"/>
      <c r="BE35" s="1"/>
      <c r="BF35" s="1"/>
      <c r="BG35" s="1"/>
      <c r="BH35" s="1"/>
      <c r="BI35" s="1"/>
      <c r="BJ35" s="1"/>
      <c r="BK35" s="1"/>
      <c r="BL35" s="1"/>
      <c r="BM35" s="1"/>
      <c r="BN35" s="1"/>
      <c r="BO35" s="1"/>
      <c r="BP35" s="1"/>
      <c r="BQ35" s="1"/>
      <c r="BR35" s="1"/>
      <c r="BS35" s="1"/>
      <c r="BT35" s="1"/>
      <c r="BU35" s="1"/>
      <c r="BV35" s="169" t="str">
        <f>IF(CF31&lt;&gt;"",IF(AND(AND(BV31&gt;-1,BV33&gt;-1),OR(BV31&gt;10,BV33&gt;10),ABS(BV31-BV33)&gt;1,IF(OR(BV31&gt;11,BV33&gt;11),ABS(BV31-BV33)=2,TRUE),BV31=INT(BV31),BV33=INT(BV33)),"","Error"),"")</f>
        <v/>
      </c>
      <c r="BW35" s="169"/>
      <c r="BX35" s="169" t="str">
        <f>IF(CF31&lt;&gt;"",IF(AND(AND(BX31&gt;-1,BX33&gt;-1),OR(BX31&gt;10,BX33&gt;10),ABS(BX31-BX33)&gt;1,IF(OR(BX31&gt;11,BX33&gt;11),ABS(BX31-BX33)=2,TRUE),BX31=INT(BX31),BX33=INT(BX33)),"","Error"),"")</f>
        <v/>
      </c>
      <c r="BY35" s="169"/>
      <c r="BZ35" s="169" t="str">
        <f>IF(CF31&lt;&gt;"",IF(AND(AND(BZ31&gt;-1,BZ33&gt;-1),OR(BZ31&gt;10,BZ33&gt;10),ABS(BZ31-BZ33)&gt;1,IF(OR(BZ31&gt;11,BZ33&gt;11),ABS(BZ31-BZ33)=2,TRUE),BZ31=INT(BZ31),BZ33=INT(BZ33)),"","Error"),"")</f>
        <v/>
      </c>
      <c r="CA35" s="169"/>
      <c r="CB35" s="169" t="str">
        <f>IF(AND(CF31&lt;&gt;"",CB31&lt;&gt;""),IF(AND(AND(CB31&gt;-1,CB33&gt;-1),OR(CB31&gt;10,CB33&gt;10),ABS(CB31-CB33)&gt;1,IF(OR(CB31&gt;11,CB33&gt;11),ABS(CB31-CB33)=2,TRUE),CB31=INT(CB31),CB33=INT(CB33)),"","Error"),"")</f>
        <v/>
      </c>
      <c r="CC35" s="169"/>
      <c r="CD35" s="169" t="str">
        <f>IF(AND(CF31&lt;&gt;"",CD31&lt;&gt;""),IF(AND(AND(CD31&gt;-1,CD33&gt;-1),OR(CD31&gt;10,CD33&gt;10),ABS(CD31-CD33)&gt;1,IF(OR(CD31&gt;11,CD33&gt;11),ABS(CD31-CD33)=2,TRUE),CD31=INT(CD31),CD33=INT(CD33)),"","Error"),"")</f>
        <v/>
      </c>
      <c r="CE35" s="169"/>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row>
    <row r="36" spans="1:125" s="3" customFormat="1" ht="11.25" customHeight="1">
      <c r="A36" s="192"/>
      <c r="B36" s="193"/>
      <c r="C36" s="175" t="str">
        <f>IF($D3="1P","C","E")</f>
        <v>E</v>
      </c>
      <c r="D36" s="201"/>
      <c r="E36" s="202"/>
      <c r="F36" s="201"/>
      <c r="G36" s="202"/>
      <c r="H36" s="201"/>
      <c r="I36" s="202"/>
      <c r="J36" s="201"/>
      <c r="K36" s="202"/>
      <c r="L36" s="201"/>
      <c r="M36" s="205"/>
      <c r="N36" s="69" t="str">
        <f>IF(CF31&lt;&gt;"",IF(ISERROR(AND(BV35="",BX35="",BZ35="",CB35="",CD35="")),"E",IF(AND(BV35="",BX35="",BZ35="",CB35="",CD35=""),"","E")),"")</f>
        <v/>
      </c>
      <c r="O36" s="192"/>
      <c r="P36" s="193"/>
      <c r="Q36" s="175" t="str">
        <f>IF($D3="1P","B","E")</f>
        <v>E</v>
      </c>
      <c r="R36" s="201"/>
      <c r="S36" s="202"/>
      <c r="T36" s="201"/>
      <c r="U36" s="202"/>
      <c r="V36" s="201"/>
      <c r="W36" s="202"/>
      <c r="X36" s="201"/>
      <c r="Y36" s="202"/>
      <c r="Z36" s="201"/>
      <c r="AA36" s="205"/>
      <c r="AB36" s="69" t="str">
        <f>IF(DV11&lt;&gt;"",IF(ISERROR(AND(DL15="",DN15="",DO15="",DR15="",DT15="")),"E",IF(AND(DL15="",DN15="",DP15="",DR15="",DT15=""),"","E")),"")</f>
        <v/>
      </c>
      <c r="AC36" s="1"/>
      <c r="AD36" s="1"/>
      <c r="AE36" s="1"/>
      <c r="AF36" s="1"/>
      <c r="AG36" s="1"/>
      <c r="AH36" s="1"/>
      <c r="AI36" s="1"/>
      <c r="AJ36" s="1"/>
      <c r="AK36" s="1"/>
      <c r="AL36" s="1"/>
      <c r="AM36" s="1"/>
      <c r="AN36" s="1"/>
      <c r="AO36" s="1"/>
      <c r="AQ36" s="126"/>
      <c r="AR36" s="126"/>
      <c r="AS36" s="126"/>
      <c r="AT36" s="126"/>
      <c r="AU36" s="126"/>
      <c r="AV36" s="126"/>
      <c r="AW36" s="126"/>
      <c r="AX36" s="126"/>
      <c r="AY36" s="126"/>
      <c r="AZ36" s="126"/>
      <c r="BA36" s="126"/>
      <c r="BB36" s="126"/>
      <c r="BC36" s="126"/>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row>
    <row r="37" spans="1:125" s="3" customFormat="1" ht="11.25" customHeight="1" thickBot="1">
      <c r="A37" s="194"/>
      <c r="B37" s="195"/>
      <c r="C37" s="207"/>
      <c r="D37" s="203"/>
      <c r="E37" s="204"/>
      <c r="F37" s="203"/>
      <c r="G37" s="204"/>
      <c r="H37" s="203"/>
      <c r="I37" s="204"/>
      <c r="J37" s="203"/>
      <c r="K37" s="204"/>
      <c r="L37" s="203"/>
      <c r="M37" s="206"/>
      <c r="N37" s="69" t="str">
        <f>IF(CF33&lt;&gt;"",IF(CF33="W",IF(SUM(IF(D36&gt;D34,1,0),IF(F36&gt;F34,1,0),IF(H36&gt;H34,1,0),IF(J36&gt;J34,1,0),IF(L36&gt;L34,1,0))&lt;&gt;3,"E",""),""),"")</f>
        <v/>
      </c>
      <c r="O37" s="194"/>
      <c r="P37" s="195"/>
      <c r="Q37" s="207"/>
      <c r="R37" s="203"/>
      <c r="S37" s="204"/>
      <c r="T37" s="203"/>
      <c r="U37" s="204"/>
      <c r="V37" s="203"/>
      <c r="W37" s="204"/>
      <c r="X37" s="203"/>
      <c r="Y37" s="204"/>
      <c r="Z37" s="203"/>
      <c r="AA37" s="206"/>
      <c r="AB37" s="69" t="str">
        <f>IF(DV13&lt;&gt;"",IF(DV13="W",IF(SUM(IF(R36&gt;R34,1,0),IF(T36&gt;T34,1,0),IF(V36&gt;V34,1,0),IF(X36&gt;X34,1,0),IF(Z36&gt;Z34,1,0))&lt;&gt;3,"E",""),""),"")</f>
        <v/>
      </c>
      <c r="AC37" s="1"/>
      <c r="AD37" s="1"/>
      <c r="AE37" s="1"/>
      <c r="AF37" s="1"/>
      <c r="AG37" s="1"/>
      <c r="AH37" s="1"/>
      <c r="AI37" s="1"/>
      <c r="AJ37" s="1"/>
      <c r="AK37" s="1"/>
      <c r="AL37" s="1"/>
      <c r="AM37" s="1"/>
      <c r="AN37" s="1"/>
      <c r="AO37" s="1"/>
      <c r="AQ37" s="127"/>
      <c r="AR37" s="127"/>
      <c r="AS37" s="127"/>
      <c r="AT37" s="127"/>
      <c r="AU37" s="127"/>
      <c r="AV37" s="127"/>
      <c r="AW37" s="127"/>
      <c r="AX37" s="127"/>
      <c r="AY37" s="127"/>
      <c r="AZ37" s="127"/>
      <c r="BA37" s="127"/>
      <c r="BB37" s="127"/>
      <c r="BC37" s="127"/>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row>
    <row r="38" spans="1:125" s="3" customFormat="1" ht="11.25" customHeight="1">
      <c r="A38" s="170">
        <v>5</v>
      </c>
      <c r="B38" s="191"/>
      <c r="C38" s="183" t="str">
        <f>IF($D3="1P","A","A")</f>
        <v>A</v>
      </c>
      <c r="D38" s="197"/>
      <c r="E38" s="198"/>
      <c r="F38" s="197"/>
      <c r="G38" s="198"/>
      <c r="H38" s="197"/>
      <c r="I38" s="198"/>
      <c r="J38" s="197"/>
      <c r="K38" s="198"/>
      <c r="L38" s="197"/>
      <c r="M38" s="208"/>
      <c r="N38" s="69" t="str">
        <f>IF(CF41&lt;&gt;"",IF(CF41="W",IF(SUM(IF(D38&gt;D40,1,0),IF(F38&gt;F40,1,0),IF(H38&gt;H40,1,0),IF(J38&gt;J40,1,0),IF(L38&gt;L40,1,0))&lt;&gt;3,"E",""),""),"")</f>
        <v/>
      </c>
      <c r="O38" s="170">
        <v>10</v>
      </c>
      <c r="P38" s="191"/>
      <c r="Q38" s="183" t="str">
        <f>IF($D3="1P","D","B")</f>
        <v>B</v>
      </c>
      <c r="R38" s="197"/>
      <c r="S38" s="198"/>
      <c r="T38" s="197"/>
      <c r="U38" s="198"/>
      <c r="V38" s="197"/>
      <c r="W38" s="198"/>
      <c r="X38" s="197"/>
      <c r="Y38" s="198"/>
      <c r="Z38" s="197"/>
      <c r="AA38" s="208"/>
      <c r="AB38" s="69" t="str">
        <f>IF(DV21&lt;&gt;"",IF(DV21="W",IF(SUM(IF(R38&gt;R40,1,0),IF(T38&gt;T40,1,0),IF(V38&gt;V40,1,0),IF(X38&gt;X40,1,0),IF(Z38&gt;Z40,1,0))&lt;&gt;3,"E",""),""),"")</f>
        <v/>
      </c>
      <c r="AC38" s="1"/>
      <c r="AD38" s="1"/>
      <c r="AE38" s="1"/>
      <c r="AF38" s="1"/>
      <c r="AG38" s="1"/>
      <c r="AH38" s="1"/>
      <c r="AI38" s="1"/>
      <c r="AJ38" s="1"/>
      <c r="AK38" s="1"/>
      <c r="AL38" s="1"/>
      <c r="AM38" s="1"/>
      <c r="AN38" s="1"/>
      <c r="AO38" s="1"/>
      <c r="AQ38" s="128"/>
      <c r="AR38" s="128"/>
      <c r="AS38" s="128"/>
      <c r="AT38" s="128"/>
      <c r="AU38" s="128"/>
      <c r="AV38" s="128"/>
      <c r="AW38" s="128"/>
      <c r="AX38" s="128"/>
      <c r="AY38" s="128"/>
      <c r="AZ38" s="128"/>
      <c r="BA38" s="128"/>
      <c r="BB38" s="128"/>
      <c r="BC38" s="128"/>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row>
    <row r="39" spans="1:125" s="3" customFormat="1" ht="11.25" customHeight="1">
      <c r="A39" s="192"/>
      <c r="B39" s="193"/>
      <c r="C39" s="196"/>
      <c r="D39" s="199"/>
      <c r="E39" s="200"/>
      <c r="F39" s="199"/>
      <c r="G39" s="200"/>
      <c r="H39" s="199"/>
      <c r="I39" s="200"/>
      <c r="J39" s="199"/>
      <c r="K39" s="200"/>
      <c r="L39" s="199"/>
      <c r="M39" s="209"/>
      <c r="N39" s="69" t="str">
        <f>IF(CF41&lt;&gt;"",IF(ISERROR(AND(BV45="",BX45="",BZ45="",CB45="",CD45="")),"E",IF(AND(BV45="",BX45="",BZ45="",CB45="",CD45=""),"","E")),"")</f>
        <v/>
      </c>
      <c r="O39" s="192"/>
      <c r="P39" s="193"/>
      <c r="Q39" s="196"/>
      <c r="R39" s="199"/>
      <c r="S39" s="200"/>
      <c r="T39" s="199"/>
      <c r="U39" s="200"/>
      <c r="V39" s="199"/>
      <c r="W39" s="200"/>
      <c r="X39" s="199"/>
      <c r="Y39" s="200"/>
      <c r="Z39" s="199"/>
      <c r="AA39" s="209"/>
      <c r="AB39" s="69" t="str">
        <f>IF(DV21&lt;&gt;"",IF(ISERROR(AND(DL25="",DN25="",DO25="",DR25="",DT25="")),"E",IF(AND(DL25="",DN25="",DP25="",DR25="",DT25=""),"","E")),"")</f>
        <v/>
      </c>
      <c r="AC39" s="1"/>
      <c r="AD39" s="1"/>
      <c r="AE39" s="1"/>
      <c r="AF39" s="1"/>
      <c r="AG39" s="1"/>
      <c r="AH39" s="1"/>
      <c r="AI39" s="1"/>
      <c r="AJ39" s="1"/>
      <c r="AK39" s="1"/>
      <c r="AL39" s="1"/>
      <c r="AM39" s="1"/>
      <c r="AN39" s="1"/>
      <c r="AO39" s="1"/>
      <c r="AQ39" s="126"/>
      <c r="AR39" s="126"/>
      <c r="AS39" s="126"/>
      <c r="AT39" s="126"/>
      <c r="AU39" s="126"/>
      <c r="AV39" s="126"/>
      <c r="AW39" s="126"/>
      <c r="AX39" s="126"/>
      <c r="AY39" s="126"/>
      <c r="AZ39" s="126"/>
      <c r="BA39" s="126"/>
      <c r="BB39" s="126"/>
      <c r="BC39" s="126"/>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row>
    <row r="40" spans="1:125" s="3" customFormat="1" ht="11.25" customHeight="1" thickBot="1">
      <c r="A40" s="192"/>
      <c r="B40" s="193"/>
      <c r="C40" s="175" t="str">
        <f>IF($D3="1P","D","C")</f>
        <v>C</v>
      </c>
      <c r="D40" s="201"/>
      <c r="E40" s="202"/>
      <c r="F40" s="201"/>
      <c r="G40" s="202"/>
      <c r="H40" s="201"/>
      <c r="I40" s="202"/>
      <c r="J40" s="201"/>
      <c r="K40" s="202"/>
      <c r="L40" s="201"/>
      <c r="M40" s="205"/>
      <c r="N40" s="69" t="str">
        <f>IF(CF41&lt;&gt;"",IF(ISERROR(AND(BV45="",BX45="",BZ45="",CB45="",CD45="")),"E",IF(AND(BV45="",BX45="",BZ45="",CB45="",CD45=""),"","E")),"")</f>
        <v/>
      </c>
      <c r="O40" s="192"/>
      <c r="P40" s="193"/>
      <c r="Q40" s="175" t="str">
        <f>IF($D3="1P","E","C")</f>
        <v>C</v>
      </c>
      <c r="R40" s="201"/>
      <c r="S40" s="202"/>
      <c r="T40" s="201"/>
      <c r="U40" s="202"/>
      <c r="V40" s="201"/>
      <c r="W40" s="202"/>
      <c r="X40" s="201"/>
      <c r="Y40" s="202"/>
      <c r="Z40" s="201"/>
      <c r="AA40" s="205"/>
      <c r="AB40" s="69" t="str">
        <f>IF(DV21&lt;&gt;"",IF(ISERROR(AND(DL25="",DN25="",DO25="",DR25="",DT25="")),"E",IF(AND(DL25="",DN25="",DP25="",DR25="",DT25=""),"","E")),"")</f>
        <v/>
      </c>
      <c r="AC40" s="1"/>
      <c r="AD40" s="1"/>
      <c r="AE40" s="1"/>
      <c r="AF40" s="1"/>
      <c r="AG40" s="1"/>
      <c r="AH40" s="1"/>
      <c r="AI40" s="1"/>
      <c r="AJ40" s="1"/>
      <c r="AK40" s="1"/>
      <c r="AL40" s="1"/>
      <c r="AM40" s="1"/>
      <c r="AN40" s="1"/>
      <c r="AO40" s="1"/>
      <c r="AQ40" s="127"/>
      <c r="AR40" s="127"/>
      <c r="AS40" s="127"/>
      <c r="AT40" s="127"/>
      <c r="AU40" s="127"/>
      <c r="AV40" s="127"/>
      <c r="AW40" s="127"/>
      <c r="AX40" s="127"/>
      <c r="AY40" s="127"/>
      <c r="AZ40" s="127"/>
      <c r="BA40" s="127"/>
      <c r="BB40" s="127"/>
      <c r="BC40" s="127"/>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row>
    <row r="41" spans="1:125" s="3" customFormat="1" ht="11.25" customHeight="1" thickBot="1">
      <c r="A41" s="194"/>
      <c r="B41" s="195"/>
      <c r="C41" s="207"/>
      <c r="D41" s="203"/>
      <c r="E41" s="204"/>
      <c r="F41" s="203"/>
      <c r="G41" s="204"/>
      <c r="H41" s="203"/>
      <c r="I41" s="204"/>
      <c r="J41" s="203"/>
      <c r="K41" s="204"/>
      <c r="L41" s="203"/>
      <c r="M41" s="206"/>
      <c r="N41" s="69" t="str">
        <f>IF(CF43&lt;&gt;"",IF(CF43="W",IF(SUM(IF(D40&gt;D38,1,0),IF(F40&gt;F38,1,0),IF(H40&gt;H38,1,0),IF(J40&gt;J38,1,0),IF(L40&gt;L38,1,0))&lt;&gt;3,"E",""),""),"")</f>
        <v/>
      </c>
      <c r="O41" s="194"/>
      <c r="P41" s="195"/>
      <c r="Q41" s="207"/>
      <c r="R41" s="203"/>
      <c r="S41" s="204"/>
      <c r="T41" s="203"/>
      <c r="U41" s="204"/>
      <c r="V41" s="203"/>
      <c r="W41" s="204"/>
      <c r="X41" s="203"/>
      <c r="Y41" s="204"/>
      <c r="Z41" s="203"/>
      <c r="AA41" s="206"/>
      <c r="AB41" s="69" t="str">
        <f>IF(DV23&lt;&gt;"",IF(DV23="W",IF(SUM(IF(R40&gt;R38,1,0),IF(T40&gt;T38,1,0),IF(V40&gt;V38,1,0),IF(X40&gt;X38,1,0),IF(Z40&gt;Z38,1,0))&lt;&gt;3,"E",""),""),"")</f>
        <v/>
      </c>
      <c r="AC41" s="1"/>
      <c r="AD41" s="1"/>
      <c r="AE41" s="1"/>
      <c r="AF41" s="1"/>
      <c r="AG41" s="1"/>
      <c r="AH41" s="1"/>
      <c r="AI41" s="1"/>
      <c r="AJ41" s="1"/>
      <c r="AK41" s="1"/>
      <c r="AL41" s="1"/>
      <c r="AM41" s="1"/>
      <c r="AN41" s="1"/>
      <c r="AO41" s="1"/>
      <c r="AQ41" s="154" t="str">
        <f>CONCATENATE($A5," ",$D5,","," ",$F3)</f>
        <v>Group: 1, Men's Singles</v>
      </c>
      <c r="AR41" s="155"/>
      <c r="AS41" s="155"/>
      <c r="AT41" s="155"/>
      <c r="AU41" s="155"/>
      <c r="AV41" s="155"/>
      <c r="AW41" s="155"/>
      <c r="AX41" s="155"/>
      <c r="AY41" s="155"/>
      <c r="AZ41" s="155"/>
      <c r="BA41" s="155"/>
      <c r="BB41" s="155"/>
      <c r="BC41" s="156"/>
      <c r="BD41" s="163">
        <f>A38</f>
        <v>5</v>
      </c>
      <c r="BE41" s="164"/>
      <c r="BF41" s="183" t="str">
        <f>C38</f>
        <v>A</v>
      </c>
      <c r="BG41" s="185" t="str">
        <f>IF(VLOOKUP($BF41,$A7:$C15,3,FALSE)=0,"",CONCATENATE(VLOOKUP(VLOOKUP($BF41,$A7:$C15,3,FALSE),Players!$C:$G,4,FALSE)," ",VLOOKUP($BF41,$A7:$C15,3,FALSE)," ",IF(ISERROR(VLOOKUP(VLOOKUP($BF41,$A7:$C15,3,FALSE),Players!$C:$G,5,FALSE)),"()",CONCATENATE("(",VLOOKUP(VLOOKUP($BF41,$A7:$C15,3,FALSE),Players!$C:$G,5,FALSE),")"))))</f>
        <v/>
      </c>
      <c r="BH41" s="186"/>
      <c r="BI41" s="186"/>
      <c r="BJ41" s="186"/>
      <c r="BK41" s="186"/>
      <c r="BL41" s="186"/>
      <c r="BM41" s="186"/>
      <c r="BN41" s="186"/>
      <c r="BO41" s="186"/>
      <c r="BP41" s="186"/>
      <c r="BQ41" s="186"/>
      <c r="BR41" s="186"/>
      <c r="BS41" s="186"/>
      <c r="BT41" s="186"/>
      <c r="BU41" s="187"/>
      <c r="BV41" s="170" t="str">
        <f>IF(D38&lt;&gt;"",D38,"")</f>
        <v/>
      </c>
      <c r="BW41" s="171"/>
      <c r="BX41" s="170" t="str">
        <f>IF(F38&lt;&gt;"",F38,"")</f>
        <v/>
      </c>
      <c r="BY41" s="171"/>
      <c r="BZ41" s="170" t="str">
        <f>IF(H38&lt;&gt;"",H38,"")</f>
        <v/>
      </c>
      <c r="CA41" s="171"/>
      <c r="CB41" s="170" t="str">
        <f>IF(J38&lt;&gt;"",J38,"")</f>
        <v/>
      </c>
      <c r="CC41" s="171"/>
      <c r="CD41" s="170" t="str">
        <f>IF(L38&lt;&gt;"",L38,"")</f>
        <v/>
      </c>
      <c r="CE41" s="171"/>
      <c r="CF41" s="174" t="str">
        <f>IF($CD41=$CD43,IF($CB41=$CB43,IF($BZ41&lt;&gt;"",IF($BZ41&gt;$BZ43,"W","L"),""),IF($CB41&gt;$CB43,"W","L")),IF($CD41&gt;$CD43,"W","L"))</f>
        <v/>
      </c>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row>
    <row r="42" spans="1:125" s="3" customFormat="1" ht="11.25" customHeight="1">
      <c r="A42" s="1"/>
      <c r="B42" s="1"/>
      <c r="C42" s="44"/>
      <c r="D42" s="44"/>
      <c r="E42" s="1"/>
      <c r="F42" s="1"/>
      <c r="G42" s="1"/>
      <c r="H42" s="1"/>
      <c r="I42" s="1"/>
      <c r="J42" s="1"/>
      <c r="K42" s="1"/>
      <c r="L42" s="1"/>
      <c r="M42" s="1"/>
      <c r="N42" s="43"/>
      <c r="O42" s="43"/>
      <c r="P42" s="43"/>
      <c r="Q42" s="43"/>
      <c r="R42" s="43"/>
      <c r="S42" s="43"/>
      <c r="T42" s="43"/>
      <c r="U42" s="43"/>
      <c r="V42" s="43"/>
      <c r="W42" s="43"/>
      <c r="X42" s="43"/>
      <c r="Y42" s="43"/>
      <c r="Z42" s="43"/>
      <c r="AA42" s="43"/>
      <c r="AC42" s="1"/>
      <c r="AD42" s="1"/>
      <c r="AE42" s="1"/>
      <c r="AF42" s="1"/>
      <c r="AG42" s="1"/>
      <c r="AH42" s="1"/>
      <c r="AI42" s="1"/>
      <c r="AJ42" s="1"/>
      <c r="AK42" s="1"/>
      <c r="AL42" s="1"/>
      <c r="AM42" s="1"/>
      <c r="AN42" s="1"/>
      <c r="AO42" s="1"/>
      <c r="AQ42" s="157"/>
      <c r="AR42" s="158"/>
      <c r="AS42" s="158"/>
      <c r="AT42" s="158"/>
      <c r="AU42" s="158"/>
      <c r="AV42" s="158"/>
      <c r="AW42" s="158"/>
      <c r="AX42" s="158"/>
      <c r="AY42" s="158"/>
      <c r="AZ42" s="158"/>
      <c r="BA42" s="158"/>
      <c r="BB42" s="158"/>
      <c r="BC42" s="159"/>
      <c r="BD42" s="165"/>
      <c r="BE42" s="166"/>
      <c r="BF42" s="184"/>
      <c r="BG42" s="188"/>
      <c r="BH42" s="189"/>
      <c r="BI42" s="189"/>
      <c r="BJ42" s="189"/>
      <c r="BK42" s="189"/>
      <c r="BL42" s="189"/>
      <c r="BM42" s="189"/>
      <c r="BN42" s="189"/>
      <c r="BO42" s="189"/>
      <c r="BP42" s="189"/>
      <c r="BQ42" s="189"/>
      <c r="BR42" s="189"/>
      <c r="BS42" s="189"/>
      <c r="BT42" s="189"/>
      <c r="BU42" s="190"/>
      <c r="BV42" s="172"/>
      <c r="BW42" s="173"/>
      <c r="BX42" s="172"/>
      <c r="BY42" s="173"/>
      <c r="BZ42" s="172"/>
      <c r="CA42" s="173"/>
      <c r="CB42" s="172"/>
      <c r="CC42" s="173"/>
      <c r="CD42" s="172"/>
      <c r="CE42" s="173"/>
      <c r="CF42" s="174"/>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row>
    <row r="43" spans="1:125" s="3" customFormat="1" ht="11.25" customHeight="1">
      <c r="A43" s="2"/>
      <c r="B43" s="1"/>
      <c r="C43" s="1"/>
      <c r="D43" s="1"/>
      <c r="E43" s="1"/>
      <c r="F43" s="1"/>
      <c r="G43" s="1"/>
      <c r="H43" s="1"/>
      <c r="I43" s="1"/>
      <c r="J43" s="43"/>
      <c r="K43" s="43"/>
      <c r="L43" s="43"/>
      <c r="M43" s="43"/>
      <c r="N43" s="1"/>
      <c r="O43" s="1"/>
      <c r="P43" s="1"/>
      <c r="Q43" s="1"/>
      <c r="R43" s="42"/>
      <c r="S43" s="42"/>
      <c r="T43" s="1"/>
      <c r="U43" s="1"/>
      <c r="V43" s="1"/>
      <c r="W43" s="42"/>
      <c r="X43" s="1"/>
      <c r="Y43" s="1"/>
      <c r="Z43" s="1"/>
      <c r="AA43" s="42"/>
      <c r="AC43" s="1"/>
      <c r="AD43" s="1"/>
      <c r="AE43" s="1"/>
      <c r="AF43" s="1"/>
      <c r="AG43" s="1"/>
      <c r="AH43" s="1"/>
      <c r="AI43" s="1"/>
      <c r="AJ43" s="1"/>
      <c r="AK43" s="1"/>
      <c r="AL43" s="1"/>
      <c r="AM43" s="1"/>
      <c r="AN43" s="1"/>
      <c r="AO43" s="1"/>
      <c r="AQ43" s="157"/>
      <c r="AR43" s="158"/>
      <c r="AS43" s="158"/>
      <c r="AT43" s="158"/>
      <c r="AU43" s="158"/>
      <c r="AV43" s="158"/>
      <c r="AW43" s="158"/>
      <c r="AX43" s="158"/>
      <c r="AY43" s="158"/>
      <c r="AZ43" s="158"/>
      <c r="BA43" s="158"/>
      <c r="BB43" s="158"/>
      <c r="BC43" s="159"/>
      <c r="BD43" s="165"/>
      <c r="BE43" s="166"/>
      <c r="BF43" s="175" t="str">
        <f>C40</f>
        <v>C</v>
      </c>
      <c r="BG43" s="177" t="str">
        <f>IF(VLOOKUP($BF43,$A7:$C15,3,FALSE)=0,"",CONCATENATE(VLOOKUP(VLOOKUP($BF43,$A7:$C15,3,FALSE),Players!$C:$G,4,FALSE)," ",VLOOKUP($BF43,$A7:$C15,3,FALSE)," ",IF(ISERROR(VLOOKUP(VLOOKUP($BF43,$A7:$C15,3,FALSE),Players!$C:$G,5,FALSE)),"()",CONCATENATE("(",VLOOKUP(VLOOKUP($BF43,$A7:$C15,3,FALSE),Players!$C:$G,5,FALSE),")"))))</f>
        <v/>
      </c>
      <c r="BH43" s="178"/>
      <c r="BI43" s="178"/>
      <c r="BJ43" s="178"/>
      <c r="BK43" s="178"/>
      <c r="BL43" s="178"/>
      <c r="BM43" s="178"/>
      <c r="BN43" s="178"/>
      <c r="BO43" s="178"/>
      <c r="BP43" s="178"/>
      <c r="BQ43" s="178"/>
      <c r="BR43" s="178"/>
      <c r="BS43" s="178"/>
      <c r="BT43" s="178"/>
      <c r="BU43" s="179"/>
      <c r="BV43" s="150" t="str">
        <f>IF(D40&lt;&gt;"",D40,"")</f>
        <v/>
      </c>
      <c r="BW43" s="151"/>
      <c r="BX43" s="150" t="str">
        <f>IF(F40&lt;&gt;"",F40,"")</f>
        <v/>
      </c>
      <c r="BY43" s="151"/>
      <c r="BZ43" s="150" t="str">
        <f>IF(H40&lt;&gt;"",H40,"")</f>
        <v/>
      </c>
      <c r="CA43" s="151"/>
      <c r="CB43" s="150" t="str">
        <f>IF(J40&lt;&gt;"",J40,"")</f>
        <v/>
      </c>
      <c r="CC43" s="151"/>
      <c r="CD43" s="150" t="str">
        <f>IF(L40&lt;&gt;"",L40,"")</f>
        <v/>
      </c>
      <c r="CE43" s="151"/>
      <c r="CF43" s="174" t="str">
        <f>IF($CF41&lt;&gt;"",IF(CF41="W","L","W"),"")</f>
        <v/>
      </c>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row>
    <row r="44" spans="1:125" s="3" customFormat="1" ht="11.25" customHeight="1" thickBot="1">
      <c r="A44" s="42"/>
      <c r="B44" s="1"/>
      <c r="C44" s="1"/>
      <c r="D44" s="1"/>
      <c r="E44" s="1"/>
      <c r="F44" s="1"/>
      <c r="G44" s="1"/>
      <c r="H44" s="1"/>
      <c r="I44" s="1"/>
      <c r="J44" s="1"/>
      <c r="K44" s="1"/>
      <c r="L44" s="1"/>
      <c r="M44" s="1"/>
      <c r="N44" s="1"/>
      <c r="O44" s="1"/>
      <c r="P44" s="1"/>
      <c r="Q44" s="1"/>
      <c r="R44" s="42"/>
      <c r="S44" s="42"/>
      <c r="T44" s="1"/>
      <c r="U44" s="1"/>
      <c r="V44" s="1"/>
      <c r="W44" s="42"/>
      <c r="X44" s="43"/>
      <c r="Y44" s="43"/>
      <c r="Z44" s="43"/>
      <c r="AA44" s="43"/>
      <c r="AC44" s="1"/>
      <c r="AD44" s="1"/>
      <c r="AE44" s="1"/>
      <c r="AF44" s="1"/>
      <c r="AG44" s="1"/>
      <c r="AH44" s="1"/>
      <c r="AI44" s="1"/>
      <c r="AJ44" s="1"/>
      <c r="AK44" s="1"/>
      <c r="AL44" s="1"/>
      <c r="AM44" s="1"/>
      <c r="AN44" s="1"/>
      <c r="AO44" s="1"/>
      <c r="AQ44" s="160"/>
      <c r="AR44" s="161"/>
      <c r="AS44" s="161"/>
      <c r="AT44" s="161"/>
      <c r="AU44" s="161"/>
      <c r="AV44" s="161"/>
      <c r="AW44" s="161"/>
      <c r="AX44" s="161"/>
      <c r="AY44" s="161"/>
      <c r="AZ44" s="161"/>
      <c r="BA44" s="161"/>
      <c r="BB44" s="161"/>
      <c r="BC44" s="162"/>
      <c r="BD44" s="167"/>
      <c r="BE44" s="168"/>
      <c r="BF44" s="176"/>
      <c r="BG44" s="180"/>
      <c r="BH44" s="181"/>
      <c r="BI44" s="181"/>
      <c r="BJ44" s="181"/>
      <c r="BK44" s="181"/>
      <c r="BL44" s="181"/>
      <c r="BM44" s="181"/>
      <c r="BN44" s="181"/>
      <c r="BO44" s="181"/>
      <c r="BP44" s="181"/>
      <c r="BQ44" s="181"/>
      <c r="BR44" s="181"/>
      <c r="BS44" s="181"/>
      <c r="BT44" s="181"/>
      <c r="BU44" s="182"/>
      <c r="BV44" s="152"/>
      <c r="BW44" s="153"/>
      <c r="BX44" s="152"/>
      <c r="BY44" s="153"/>
      <c r="BZ44" s="152"/>
      <c r="CA44" s="153"/>
      <c r="CB44" s="152"/>
      <c r="CC44" s="153"/>
      <c r="CD44" s="152"/>
      <c r="CE44" s="153"/>
      <c r="CF44" s="174"/>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row>
    <row r="45" spans="1:125" s="3" customFormat="1" ht="11.25" customHeight="1">
      <c r="A45" s="42"/>
      <c r="B45" s="1"/>
      <c r="C45" s="1"/>
      <c r="D45" s="1"/>
      <c r="E45" s="1"/>
      <c r="F45" s="1"/>
      <c r="G45" s="1"/>
      <c r="H45" s="1"/>
      <c r="I45" s="1"/>
      <c r="J45" s="1"/>
      <c r="K45" s="1"/>
      <c r="L45" s="1"/>
      <c r="M45" s="1"/>
      <c r="N45" s="1"/>
      <c r="O45" s="1"/>
      <c r="P45" s="1"/>
      <c r="Q45" s="1"/>
      <c r="R45" s="42"/>
      <c r="S45" s="42"/>
      <c r="T45" s="1"/>
      <c r="U45" s="1"/>
      <c r="V45" s="1"/>
      <c r="W45" s="42"/>
      <c r="X45" s="1"/>
      <c r="Y45" s="1"/>
      <c r="Z45" s="1"/>
      <c r="AA45" s="42"/>
      <c r="AC45" s="1"/>
      <c r="AD45" s="1"/>
      <c r="AE45" s="1"/>
      <c r="AF45" s="1"/>
      <c r="AG45" s="1"/>
      <c r="AH45" s="1"/>
      <c r="AI45" s="1"/>
      <c r="AJ45" s="1"/>
      <c r="AK45" s="1"/>
      <c r="AL45" s="1"/>
      <c r="AM45" s="1"/>
      <c r="AN45" s="1"/>
      <c r="AO45" s="1"/>
      <c r="AQ45" s="126"/>
      <c r="AR45" s="126"/>
      <c r="AS45" s="126"/>
      <c r="AT45" s="126"/>
      <c r="AU45" s="126"/>
      <c r="AV45" s="126"/>
      <c r="AW45" s="126"/>
      <c r="AX45" s="126"/>
      <c r="AY45" s="126"/>
      <c r="AZ45" s="126"/>
      <c r="BA45" s="126"/>
      <c r="BB45" s="126"/>
      <c r="BC45" s="126"/>
      <c r="BD45" s="1"/>
      <c r="BE45" s="1"/>
      <c r="BF45" s="1"/>
      <c r="BG45" s="1"/>
      <c r="BH45" s="1"/>
      <c r="BI45" s="1"/>
      <c r="BJ45" s="1"/>
      <c r="BK45" s="1"/>
      <c r="BL45" s="1"/>
      <c r="BM45" s="1"/>
      <c r="BN45" s="1"/>
      <c r="BO45" s="1"/>
      <c r="BP45" s="1"/>
      <c r="BQ45" s="1"/>
      <c r="BR45" s="1"/>
      <c r="BS45" s="1"/>
      <c r="BT45" s="1"/>
      <c r="BU45" s="1"/>
      <c r="BV45" s="169" t="str">
        <f>IF(CF41&lt;&gt;"",IF(AND(AND(BV41&gt;-1,BV43&gt;-1),OR(BV41&gt;10,BV43&gt;10),ABS(BV41-BV43)&gt;1,IF(OR(BV41&gt;11,BV43&gt;11),ABS(BV41-BV43)=2,TRUE),BV41=INT(BV41),BV43=INT(BV43)),"","Error"),"")</f>
        <v/>
      </c>
      <c r="BW45" s="169"/>
      <c r="BX45" s="169" t="str">
        <f>IF(CF41&lt;&gt;"",IF(AND(AND(BX41&gt;-1,BX43&gt;-1),OR(BX41&gt;10,BX43&gt;10),ABS(BX41-BX43)&gt;1,IF(OR(BX41&gt;11,BX43&gt;11),ABS(BX41-BX43)=2,TRUE),BX41=INT(BX41),BX43=INT(BX43)),"","Error"),"")</f>
        <v/>
      </c>
      <c r="BY45" s="169"/>
      <c r="BZ45" s="169" t="str">
        <f>IF(CF41&lt;&gt;"",IF(AND(AND(BZ41&gt;-1,BZ43&gt;-1),OR(BZ41&gt;10,BZ43&gt;10),ABS(BZ41-BZ43)&gt;1,IF(OR(BZ41&gt;11,BZ43&gt;11),ABS(BZ41-BZ43)=2,TRUE),BZ41=INT(BZ41),BZ43=INT(BZ43)),"","Error"),"")</f>
        <v/>
      </c>
      <c r="CA45" s="169"/>
      <c r="CB45" s="169" t="str">
        <f>IF(AND(CF41&lt;&gt;"",CB41&lt;&gt;""),IF(AND(AND(CB41&gt;-1,CB43&gt;-1),OR(CB41&gt;10,CB43&gt;10),ABS(CB41-CB43)&gt;1,IF(OR(CB41&gt;11,CB43&gt;11),ABS(CB41-CB43)=2,TRUE),CB41=INT(CB41),CB43=INT(CB43)),"","Error"),"")</f>
        <v/>
      </c>
      <c r="CC45" s="169"/>
      <c r="CD45" s="169" t="str">
        <f>IF(AND(CF41&lt;&gt;"",CD41&lt;&gt;""),IF(AND(AND(CD41&gt;-1,CD43&gt;-1),OR(CD41&gt;10,CD43&gt;10),ABS(CD41-CD43)&gt;1,IF(OR(CD41&gt;11,CD43&gt;11),ABS(CD41-CD43)=2,TRUE),CD41=INT(CD41),CD43=INT(CD43)),"","Error"),"")</f>
        <v/>
      </c>
      <c r="CE45" s="169"/>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row>
    <row r="46" spans="1:125" s="3" customFormat="1" ht="11.25" customHeight="1">
      <c r="A46" s="1"/>
      <c r="B46" s="1"/>
      <c r="C46" s="44"/>
      <c r="D46" s="44"/>
      <c r="E46" s="1"/>
      <c r="F46" s="1"/>
      <c r="G46" s="1"/>
      <c r="H46" s="1"/>
      <c r="I46" s="1"/>
      <c r="J46" s="1"/>
      <c r="K46" s="1"/>
      <c r="L46" s="1"/>
      <c r="M46" s="1"/>
      <c r="N46" s="1"/>
      <c r="O46" s="1"/>
      <c r="P46" s="1"/>
      <c r="Q46" s="1"/>
      <c r="R46" s="42"/>
      <c r="S46" s="42"/>
      <c r="T46" s="1"/>
      <c r="U46" s="1"/>
      <c r="V46" s="1"/>
      <c r="W46" s="42"/>
      <c r="X46" s="43"/>
      <c r="Y46" s="43"/>
      <c r="Z46" s="43"/>
      <c r="AA46" s="43"/>
      <c r="AC46" s="1"/>
      <c r="AD46" s="1"/>
      <c r="AE46" s="1"/>
      <c r="AF46" s="1"/>
      <c r="AG46" s="1"/>
      <c r="AH46" s="1"/>
      <c r="AI46" s="1"/>
      <c r="AJ46" s="1"/>
      <c r="AK46" s="1"/>
      <c r="AL46" s="1"/>
      <c r="AM46" s="1"/>
      <c r="AN46" s="1"/>
      <c r="AO46" s="1"/>
      <c r="AQ46" s="126"/>
      <c r="AR46" s="126"/>
      <c r="AS46" s="126"/>
      <c r="AT46" s="126"/>
      <c r="AU46" s="126"/>
      <c r="AV46" s="126"/>
      <c r="AW46" s="126"/>
      <c r="AX46" s="126"/>
      <c r="AY46" s="126"/>
      <c r="AZ46" s="126"/>
      <c r="BA46" s="126"/>
      <c r="BB46" s="126"/>
      <c r="BC46" s="126"/>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row>
    <row r="47" spans="1:125" s="3" customFormat="1" ht="11.25" customHeight="1">
      <c r="A47" s="2"/>
      <c r="B47" s="1"/>
      <c r="C47" s="1"/>
      <c r="D47" s="1"/>
      <c r="E47" s="1"/>
      <c r="F47" s="1"/>
      <c r="G47" s="1"/>
      <c r="H47" s="1"/>
      <c r="I47" s="1"/>
      <c r="J47" s="43"/>
      <c r="K47" s="43"/>
      <c r="L47" s="43"/>
      <c r="M47" s="43"/>
      <c r="N47" s="43"/>
      <c r="O47" s="43"/>
      <c r="P47" s="43"/>
      <c r="Q47" s="43"/>
      <c r="R47" s="42"/>
      <c r="S47" s="42"/>
      <c r="T47" s="43"/>
      <c r="U47" s="43"/>
      <c r="V47" s="43"/>
      <c r="W47" s="42"/>
      <c r="X47" s="1"/>
      <c r="Y47" s="1"/>
      <c r="Z47" s="1"/>
      <c r="AA47" s="42"/>
      <c r="AC47" s="1"/>
      <c r="AD47" s="1"/>
      <c r="AE47" s="1"/>
      <c r="AF47" s="1"/>
      <c r="AG47" s="1"/>
      <c r="AH47" s="1"/>
      <c r="AI47" s="1"/>
      <c r="AJ47" s="1"/>
      <c r="AK47" s="1"/>
      <c r="AL47" s="1"/>
      <c r="AM47" s="1"/>
      <c r="AN47" s="1"/>
      <c r="AO47" s="1"/>
      <c r="AQ47" s="127"/>
      <c r="AR47" s="127"/>
      <c r="AS47" s="127"/>
      <c r="AT47" s="127"/>
      <c r="AU47" s="127"/>
      <c r="AV47" s="127"/>
      <c r="AW47" s="127"/>
      <c r="AX47" s="127"/>
      <c r="AY47" s="127"/>
      <c r="AZ47" s="127"/>
      <c r="BA47" s="127"/>
      <c r="BB47" s="127"/>
      <c r="BC47" s="127"/>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row>
    <row r="48" spans="1:125" s="3" customFormat="1" ht="11.25" customHeight="1">
      <c r="A48" s="42"/>
      <c r="B48" s="1"/>
      <c r="C48" s="1"/>
      <c r="D48" s="1"/>
      <c r="E48" s="1"/>
      <c r="F48" s="1"/>
      <c r="G48" s="1"/>
      <c r="H48" s="1"/>
      <c r="I48" s="1"/>
      <c r="J48" s="1"/>
      <c r="K48" s="1"/>
      <c r="L48" s="1"/>
      <c r="M48" s="1"/>
      <c r="N48" s="1"/>
      <c r="O48" s="1"/>
      <c r="P48" s="1"/>
      <c r="Q48" s="1"/>
      <c r="R48" s="42"/>
      <c r="S48" s="42"/>
      <c r="T48" s="1"/>
      <c r="U48" s="1"/>
      <c r="V48" s="1"/>
      <c r="W48" s="42"/>
      <c r="X48" s="43"/>
      <c r="Y48" s="43"/>
      <c r="Z48" s="43"/>
      <c r="AA48" s="43"/>
      <c r="AC48" s="1"/>
      <c r="AD48" s="1"/>
      <c r="AE48" s="1"/>
      <c r="AF48" s="1"/>
      <c r="AG48" s="1"/>
      <c r="AH48" s="1"/>
      <c r="AI48" s="1"/>
      <c r="AJ48" s="1"/>
      <c r="AK48" s="1"/>
      <c r="AL48" s="1"/>
      <c r="AM48" s="1"/>
      <c r="AN48" s="1"/>
      <c r="AO48" s="1"/>
      <c r="AQ48" s="128"/>
      <c r="AR48" s="128"/>
      <c r="AS48" s="128"/>
      <c r="AT48" s="128"/>
      <c r="AU48" s="128"/>
      <c r="AV48" s="128"/>
      <c r="AW48" s="128"/>
      <c r="AX48" s="128"/>
      <c r="AY48" s="128"/>
      <c r="AZ48" s="128"/>
      <c r="BA48" s="128"/>
      <c r="BB48" s="128"/>
      <c r="BC48" s="128"/>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row>
    <row r="49" spans="1:125" s="3" customFormat="1" ht="11.25" customHeight="1">
      <c r="A49" s="42"/>
      <c r="B49" s="1"/>
      <c r="C49" s="1"/>
      <c r="D49" s="1"/>
      <c r="E49" s="1"/>
      <c r="F49" s="1"/>
      <c r="G49" s="1"/>
      <c r="H49" s="1"/>
      <c r="I49" s="1"/>
      <c r="J49" s="1"/>
      <c r="K49" s="1"/>
      <c r="L49" s="1"/>
      <c r="M49" s="1"/>
      <c r="N49" s="1"/>
      <c r="O49" s="1"/>
      <c r="P49" s="1"/>
      <c r="Q49" s="1"/>
      <c r="R49" s="42"/>
      <c r="S49" s="42"/>
      <c r="T49" s="1"/>
      <c r="U49" s="1"/>
      <c r="V49" s="1"/>
      <c r="W49" s="42"/>
      <c r="X49" s="1"/>
      <c r="Y49" s="1"/>
      <c r="Z49" s="1"/>
      <c r="AA49" s="42"/>
      <c r="AC49" s="1"/>
      <c r="AD49" s="1"/>
      <c r="AE49" s="1"/>
      <c r="AF49" s="1"/>
      <c r="AG49" s="1"/>
      <c r="AH49" s="1"/>
      <c r="AI49" s="1"/>
      <c r="AJ49" s="1"/>
      <c r="AK49" s="1"/>
      <c r="AL49" s="1"/>
      <c r="AM49" s="1"/>
      <c r="AN49" s="1"/>
      <c r="AO49" s="1"/>
      <c r="AQ49" s="126"/>
      <c r="AR49" s="126"/>
      <c r="AS49" s="126"/>
      <c r="AT49" s="126"/>
      <c r="AU49" s="126"/>
      <c r="AV49" s="126"/>
      <c r="AW49" s="126"/>
      <c r="AX49" s="126"/>
      <c r="AY49" s="126"/>
      <c r="AZ49" s="126"/>
      <c r="BA49" s="126"/>
      <c r="BB49" s="126"/>
      <c r="BC49" s="126"/>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row>
    <row r="50" spans="1:125" s="3" customFormat="1" ht="11.25" customHeight="1" thickBot="1">
      <c r="A50" s="42"/>
      <c r="B50" s="1"/>
      <c r="C50" s="1"/>
      <c r="D50" s="1"/>
      <c r="E50" s="1"/>
      <c r="F50" s="1"/>
      <c r="G50" s="1"/>
      <c r="H50" s="1"/>
      <c r="I50" s="1"/>
      <c r="J50" s="1"/>
      <c r="K50" s="1"/>
      <c r="L50" s="1"/>
      <c r="M50" s="1"/>
      <c r="N50" s="1"/>
      <c r="O50" s="1"/>
      <c r="P50" s="1"/>
      <c r="Q50" s="1"/>
      <c r="R50" s="42"/>
      <c r="S50" s="42"/>
      <c r="T50" s="1"/>
      <c r="U50" s="1"/>
      <c r="V50" s="1"/>
      <c r="W50" s="42"/>
      <c r="X50" s="43"/>
      <c r="Y50" s="43"/>
      <c r="Z50" s="43"/>
      <c r="AA50" s="43"/>
      <c r="AB50" s="43"/>
      <c r="AC50" s="1"/>
      <c r="AD50" s="1"/>
      <c r="AE50" s="1"/>
      <c r="AF50" s="1"/>
      <c r="AG50" s="1"/>
      <c r="AH50" s="1"/>
      <c r="AI50" s="1"/>
      <c r="AJ50" s="1"/>
      <c r="AK50" s="1"/>
      <c r="AL50" s="1"/>
      <c r="AM50" s="1"/>
      <c r="AN50" s="1"/>
      <c r="AO50" s="1"/>
      <c r="AQ50" s="127"/>
      <c r="AR50" s="127"/>
      <c r="AS50" s="127"/>
      <c r="AT50" s="127"/>
      <c r="AU50" s="127"/>
      <c r="AV50" s="127"/>
      <c r="AW50" s="127"/>
      <c r="AX50" s="127"/>
      <c r="AY50" s="127"/>
      <c r="AZ50" s="127"/>
      <c r="BA50" s="127"/>
      <c r="BB50" s="127"/>
      <c r="BC50" s="127"/>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row>
    <row r="51" spans="1:125" s="3" customFormat="1" ht="11.25" customHeight="1">
      <c r="A51" s="2"/>
      <c r="B51" s="1"/>
      <c r="C51" s="1"/>
      <c r="D51" s="1"/>
      <c r="E51" s="1"/>
      <c r="F51" s="1"/>
      <c r="G51" s="1"/>
      <c r="H51" s="1"/>
      <c r="I51" s="1"/>
      <c r="J51" s="1"/>
      <c r="K51" s="1"/>
      <c r="L51" s="1"/>
      <c r="M51" s="1"/>
      <c r="N51" s="1"/>
      <c r="O51" s="1"/>
      <c r="P51" s="1"/>
      <c r="Q51" s="1"/>
      <c r="R51" s="42"/>
      <c r="S51" s="42"/>
      <c r="T51" s="1"/>
      <c r="U51" s="1"/>
      <c r="V51" s="1"/>
      <c r="W51" s="42"/>
      <c r="X51" s="1"/>
      <c r="Y51" s="1"/>
      <c r="Z51" s="1"/>
      <c r="AA51" s="42"/>
      <c r="AB51" s="42"/>
      <c r="AC51" s="1"/>
      <c r="AD51" s="1"/>
      <c r="AE51" s="1"/>
      <c r="AF51" s="1"/>
      <c r="AG51" s="1"/>
      <c r="AH51" s="1"/>
      <c r="AI51" s="1"/>
      <c r="AJ51" s="1"/>
      <c r="AK51" s="1"/>
      <c r="AL51" s="1"/>
      <c r="AM51" s="1"/>
      <c r="AN51" s="1"/>
      <c r="AO51" s="1"/>
      <c r="AQ51" s="154" t="str">
        <f>CONCATENATE($A5," ",$D5,","," ",$F3)</f>
        <v>Group: 1, Men's Singles</v>
      </c>
      <c r="AR51" s="155"/>
      <c r="AS51" s="155"/>
      <c r="AT51" s="155"/>
      <c r="AU51" s="155"/>
      <c r="AV51" s="155"/>
      <c r="AW51" s="155"/>
      <c r="AX51" s="155"/>
      <c r="AY51" s="155"/>
      <c r="AZ51" s="155"/>
      <c r="BA51" s="155"/>
      <c r="BB51" s="155"/>
      <c r="BC51" s="156"/>
      <c r="BD51" s="163">
        <f>O22</f>
        <v>6</v>
      </c>
      <c r="BE51" s="164"/>
      <c r="BF51" s="183" t="str">
        <f>Q22</f>
        <v>B</v>
      </c>
      <c r="BG51" s="185" t="str">
        <f>IF(VLOOKUP($BF51,$A7:$C15,3,FALSE)=0,"",CONCATENATE(VLOOKUP(VLOOKUP($BF51,$A7:$C15,3,FALSE),Players!$C:$G,4,FALSE)," ",VLOOKUP($BF51,$A7:$C15,3,FALSE)," ",IF(ISERROR(VLOOKUP(VLOOKUP($BF51,$A7:$C15,3,FALSE),Players!$C:$G,5,FALSE)),"()",CONCATENATE("(",VLOOKUP(VLOOKUP($BF51,$A7:$C15,3,FALSE),Players!$C:$G,5,FALSE),")"))))</f>
        <v/>
      </c>
      <c r="BH51" s="186"/>
      <c r="BI51" s="186"/>
      <c r="BJ51" s="186"/>
      <c r="BK51" s="186"/>
      <c r="BL51" s="186"/>
      <c r="BM51" s="186"/>
      <c r="BN51" s="186"/>
      <c r="BO51" s="186"/>
      <c r="BP51" s="186"/>
      <c r="BQ51" s="186"/>
      <c r="BR51" s="186"/>
      <c r="BS51" s="186"/>
      <c r="BT51" s="186"/>
      <c r="BU51" s="187"/>
      <c r="BV51" s="170" t="str">
        <f>IF(R22&lt;&gt;"",R22,"")</f>
        <v/>
      </c>
      <c r="BW51" s="171"/>
      <c r="BX51" s="170" t="str">
        <f>IF(T22&lt;&gt;"",T22,"")</f>
        <v/>
      </c>
      <c r="BY51" s="171"/>
      <c r="BZ51" s="170" t="str">
        <f>IF(V22&lt;&gt;"",V22,"")</f>
        <v/>
      </c>
      <c r="CA51" s="171"/>
      <c r="CB51" s="170" t="str">
        <f>IF(X22&lt;&gt;"",X22,"")</f>
        <v/>
      </c>
      <c r="CC51" s="171"/>
      <c r="CD51" s="170" t="str">
        <f>IF(Z22&lt;&gt;"",Z22,"")</f>
        <v/>
      </c>
      <c r="CE51" s="171"/>
      <c r="CF51" s="174" t="str">
        <f>IF($CD51=$CD53,IF($CB51=$CB53,IF($BZ51&lt;&gt;"",IF($BZ51&gt;$BZ53,"W","L"),""),IF($CB51&gt;$CB53,"W","L")),IF($CD51&gt;$CD53,"W","L"))</f>
        <v/>
      </c>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row>
    <row r="52" spans="1:125" s="3" customFormat="1" ht="11.25" customHeight="1">
      <c r="A52" s="1"/>
      <c r="B52" s="1"/>
      <c r="C52" s="1"/>
      <c r="D52" s="1"/>
      <c r="E52" s="1"/>
      <c r="F52" s="1"/>
      <c r="G52" s="1"/>
      <c r="H52" s="1"/>
      <c r="I52" s="1"/>
      <c r="J52" s="1"/>
      <c r="K52" s="1"/>
      <c r="L52" s="1"/>
      <c r="M52" s="1"/>
      <c r="N52" s="1"/>
      <c r="O52" s="1"/>
      <c r="P52" s="1"/>
      <c r="Q52" s="1"/>
      <c r="R52" s="42"/>
      <c r="S52" s="42"/>
      <c r="T52" s="1"/>
      <c r="U52" s="1"/>
      <c r="V52" s="1"/>
      <c r="W52" s="42"/>
      <c r="X52" s="43"/>
      <c r="Y52" s="43"/>
      <c r="Z52" s="43"/>
      <c r="AA52" s="43"/>
      <c r="AB52" s="43"/>
      <c r="AC52" s="1"/>
      <c r="AD52" s="1"/>
      <c r="AE52" s="1"/>
      <c r="AF52" s="1"/>
      <c r="AG52" s="1"/>
      <c r="AH52" s="1"/>
      <c r="AI52" s="1"/>
      <c r="AJ52" s="1"/>
      <c r="AK52" s="1"/>
      <c r="AL52" s="1"/>
      <c r="AM52" s="1"/>
      <c r="AN52" s="1"/>
      <c r="AO52" s="1"/>
      <c r="AQ52" s="157"/>
      <c r="AR52" s="158"/>
      <c r="AS52" s="158"/>
      <c r="AT52" s="158"/>
      <c r="AU52" s="158"/>
      <c r="AV52" s="158"/>
      <c r="AW52" s="158"/>
      <c r="AX52" s="158"/>
      <c r="AY52" s="158"/>
      <c r="AZ52" s="158"/>
      <c r="BA52" s="158"/>
      <c r="BB52" s="158"/>
      <c r="BC52" s="159"/>
      <c r="BD52" s="165"/>
      <c r="BE52" s="166"/>
      <c r="BF52" s="184"/>
      <c r="BG52" s="188"/>
      <c r="BH52" s="189"/>
      <c r="BI52" s="189"/>
      <c r="BJ52" s="189"/>
      <c r="BK52" s="189"/>
      <c r="BL52" s="189"/>
      <c r="BM52" s="189"/>
      <c r="BN52" s="189"/>
      <c r="BO52" s="189"/>
      <c r="BP52" s="189"/>
      <c r="BQ52" s="189"/>
      <c r="BR52" s="189"/>
      <c r="BS52" s="189"/>
      <c r="BT52" s="189"/>
      <c r="BU52" s="190"/>
      <c r="BV52" s="172"/>
      <c r="BW52" s="173"/>
      <c r="BX52" s="172"/>
      <c r="BY52" s="173"/>
      <c r="BZ52" s="172"/>
      <c r="CA52" s="173"/>
      <c r="CB52" s="172"/>
      <c r="CC52" s="173"/>
      <c r="CD52" s="172"/>
      <c r="CE52" s="173"/>
      <c r="CF52" s="174"/>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row>
    <row r="53" spans="1:125" s="3" customFormat="1" ht="11.25" customHeight="1">
      <c r="A53" s="2"/>
      <c r="B53" s="1"/>
      <c r="C53" s="1"/>
      <c r="D53" s="1"/>
      <c r="E53" s="1"/>
      <c r="F53" s="1"/>
      <c r="G53" s="1"/>
      <c r="H53" s="1"/>
      <c r="I53" s="1"/>
      <c r="J53" s="1"/>
      <c r="K53" s="1"/>
      <c r="L53" s="1"/>
      <c r="M53" s="1"/>
      <c r="N53" s="1"/>
      <c r="O53" s="1"/>
      <c r="P53" s="1"/>
      <c r="Q53" s="1"/>
      <c r="R53" s="42"/>
      <c r="S53" s="42"/>
      <c r="T53" s="1"/>
      <c r="U53" s="1"/>
      <c r="V53" s="1"/>
      <c r="W53" s="42"/>
      <c r="X53" s="1"/>
      <c r="Y53" s="1"/>
      <c r="Z53" s="1"/>
      <c r="AA53" s="42"/>
      <c r="AB53" s="42"/>
      <c r="AC53" s="1"/>
      <c r="AD53" s="1"/>
      <c r="AE53" s="1"/>
      <c r="AF53" s="1"/>
      <c r="AG53" s="1"/>
      <c r="AH53" s="1"/>
      <c r="AI53" s="1"/>
      <c r="AJ53" s="1"/>
      <c r="AK53" s="1"/>
      <c r="AL53" s="1"/>
      <c r="AM53" s="1"/>
      <c r="AN53" s="1"/>
      <c r="AO53" s="1"/>
      <c r="AQ53" s="157"/>
      <c r="AR53" s="158"/>
      <c r="AS53" s="158"/>
      <c r="AT53" s="158"/>
      <c r="AU53" s="158"/>
      <c r="AV53" s="158"/>
      <c r="AW53" s="158"/>
      <c r="AX53" s="158"/>
      <c r="AY53" s="158"/>
      <c r="AZ53" s="158"/>
      <c r="BA53" s="158"/>
      <c r="BB53" s="158"/>
      <c r="BC53" s="159"/>
      <c r="BD53" s="165"/>
      <c r="BE53" s="166"/>
      <c r="BF53" s="175" t="str">
        <f>Q24</f>
        <v>D</v>
      </c>
      <c r="BG53" s="177" t="str">
        <f>IF(VLOOKUP($BF53,$A7:$C15,3,FALSE)=0,"",CONCATENATE(VLOOKUP(VLOOKUP($BF53,$A7:$C15,3,FALSE),Players!$C:$G,4,FALSE)," ",VLOOKUP($BF53,$A7:$C15,3,FALSE)," ",IF(ISERROR(VLOOKUP(VLOOKUP($BF53,$A7:$C15,3,FALSE),Players!$C:$G,5,FALSE)),"()",CONCATENATE("(",VLOOKUP(VLOOKUP($BF53,$A7:$C15,3,FALSE),Players!$C:$G,5,FALSE),")"))))</f>
        <v/>
      </c>
      <c r="BH53" s="178"/>
      <c r="BI53" s="178"/>
      <c r="BJ53" s="178"/>
      <c r="BK53" s="178"/>
      <c r="BL53" s="178"/>
      <c r="BM53" s="178"/>
      <c r="BN53" s="178"/>
      <c r="BO53" s="178"/>
      <c r="BP53" s="178"/>
      <c r="BQ53" s="178"/>
      <c r="BR53" s="178"/>
      <c r="BS53" s="178"/>
      <c r="BT53" s="178"/>
      <c r="BU53" s="179"/>
      <c r="BV53" s="150" t="str">
        <f>IF(R24&lt;&gt;"",R24,"")</f>
        <v/>
      </c>
      <c r="BW53" s="151"/>
      <c r="BX53" s="150" t="str">
        <f>IF(T24&lt;&gt;"",T24,"")</f>
        <v/>
      </c>
      <c r="BY53" s="151"/>
      <c r="BZ53" s="150" t="str">
        <f>IF(V24&lt;&gt;"",V24,"")</f>
        <v/>
      </c>
      <c r="CA53" s="151"/>
      <c r="CB53" s="150" t="str">
        <f>IF(X24&lt;&gt;"",X24,"")</f>
        <v/>
      </c>
      <c r="CC53" s="151"/>
      <c r="CD53" s="150" t="str">
        <f>IF(Z24&lt;&gt;"",Z24,"")</f>
        <v/>
      </c>
      <c r="CE53" s="151"/>
      <c r="CF53" s="174" t="str">
        <f>IF($CF51&lt;&gt;"",IF(CF51="W","L","W"),"")</f>
        <v/>
      </c>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row>
    <row r="54" spans="1:125" s="3" customFormat="1" ht="11.25" customHeight="1" thickBot="1">
      <c r="A54" s="2"/>
      <c r="B54" s="1"/>
      <c r="C54" s="1"/>
      <c r="D54" s="1"/>
      <c r="E54" s="1"/>
      <c r="F54" s="1"/>
      <c r="G54" s="1"/>
      <c r="H54" s="1"/>
      <c r="I54" s="1"/>
      <c r="J54" s="1"/>
      <c r="K54" s="1"/>
      <c r="L54" s="1"/>
      <c r="M54" s="1"/>
      <c r="N54" s="1"/>
      <c r="O54" s="1"/>
      <c r="P54" s="1"/>
      <c r="Q54" s="1"/>
      <c r="R54" s="42"/>
      <c r="S54" s="42"/>
      <c r="T54" s="1"/>
      <c r="U54" s="1"/>
      <c r="V54" s="1"/>
      <c r="W54" s="42"/>
      <c r="X54" s="43"/>
      <c r="Y54" s="43"/>
      <c r="Z54" s="43"/>
      <c r="AA54" s="43"/>
      <c r="AB54" s="43"/>
      <c r="AC54" s="1"/>
      <c r="AD54" s="1"/>
      <c r="AE54" s="1"/>
      <c r="AF54" s="1"/>
      <c r="AG54" s="1"/>
      <c r="AH54" s="1"/>
      <c r="AI54" s="1"/>
      <c r="AJ54" s="1"/>
      <c r="AK54" s="1"/>
      <c r="AL54" s="1"/>
      <c r="AM54" s="1"/>
      <c r="AN54" s="1"/>
      <c r="AO54" s="1"/>
      <c r="AQ54" s="160"/>
      <c r="AR54" s="161"/>
      <c r="AS54" s="161"/>
      <c r="AT54" s="161"/>
      <c r="AU54" s="161"/>
      <c r="AV54" s="161"/>
      <c r="AW54" s="161"/>
      <c r="AX54" s="161"/>
      <c r="AY54" s="161"/>
      <c r="AZ54" s="161"/>
      <c r="BA54" s="161"/>
      <c r="BB54" s="161"/>
      <c r="BC54" s="162"/>
      <c r="BD54" s="167"/>
      <c r="BE54" s="168"/>
      <c r="BF54" s="176"/>
      <c r="BG54" s="180"/>
      <c r="BH54" s="181"/>
      <c r="BI54" s="181"/>
      <c r="BJ54" s="181"/>
      <c r="BK54" s="181"/>
      <c r="BL54" s="181"/>
      <c r="BM54" s="181"/>
      <c r="BN54" s="181"/>
      <c r="BO54" s="181"/>
      <c r="BP54" s="181"/>
      <c r="BQ54" s="181"/>
      <c r="BR54" s="181"/>
      <c r="BS54" s="181"/>
      <c r="BT54" s="181"/>
      <c r="BU54" s="182"/>
      <c r="BV54" s="152"/>
      <c r="BW54" s="153"/>
      <c r="BX54" s="152"/>
      <c r="BY54" s="153"/>
      <c r="BZ54" s="152"/>
      <c r="CA54" s="153"/>
      <c r="CB54" s="152"/>
      <c r="CC54" s="153"/>
      <c r="CD54" s="152"/>
      <c r="CE54" s="153"/>
      <c r="CF54" s="174"/>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row>
    <row r="55" spans="1:125" s="3" customFormat="1" ht="11.25" customHeight="1">
      <c r="A55" s="2"/>
      <c r="B55" s="1"/>
      <c r="C55" s="1"/>
      <c r="D55" s="1"/>
      <c r="E55" s="1"/>
      <c r="F55" s="1"/>
      <c r="G55" s="1"/>
      <c r="H55" s="1"/>
      <c r="I55" s="1"/>
      <c r="J55" s="1"/>
      <c r="K55" s="1"/>
      <c r="L55" s="1"/>
      <c r="M55" s="1"/>
      <c r="N55" s="1"/>
      <c r="O55" s="1"/>
      <c r="P55" s="1"/>
      <c r="Q55" s="1"/>
      <c r="R55" s="42"/>
      <c r="S55" s="42"/>
      <c r="T55" s="1"/>
      <c r="U55" s="1"/>
      <c r="V55" s="1"/>
      <c r="W55" s="42"/>
      <c r="X55" s="1"/>
      <c r="Y55" s="1"/>
      <c r="Z55" s="1"/>
      <c r="AA55" s="42"/>
      <c r="AB55" s="42"/>
      <c r="AC55" s="1"/>
      <c r="AD55" s="1"/>
      <c r="AE55" s="1"/>
      <c r="AF55" s="1"/>
      <c r="AG55" s="1"/>
      <c r="AH55" s="1"/>
      <c r="AI55" s="1"/>
      <c r="AJ55" s="1"/>
      <c r="AK55" s="1"/>
      <c r="AL55" s="1"/>
      <c r="AM55" s="1"/>
      <c r="AN55" s="1"/>
      <c r="AO55" s="1"/>
      <c r="AQ55" s="126"/>
      <c r="AR55" s="126"/>
      <c r="AS55" s="126"/>
      <c r="AT55" s="126"/>
      <c r="AU55" s="126"/>
      <c r="AV55" s="126"/>
      <c r="AW55" s="126"/>
      <c r="AX55" s="126"/>
      <c r="AY55" s="126"/>
      <c r="AZ55" s="126"/>
      <c r="BA55" s="126"/>
      <c r="BB55" s="126"/>
      <c r="BC55" s="126"/>
      <c r="BD55" s="1"/>
      <c r="BE55" s="1"/>
      <c r="BF55" s="1"/>
      <c r="BG55" s="1"/>
      <c r="BH55" s="1"/>
      <c r="BI55" s="1"/>
      <c r="BJ55" s="1"/>
      <c r="BK55" s="1"/>
      <c r="BL55" s="1"/>
      <c r="BM55" s="1"/>
      <c r="BN55" s="1"/>
      <c r="BO55" s="1"/>
      <c r="BP55" s="1"/>
      <c r="BQ55" s="1"/>
      <c r="BR55" s="1"/>
      <c r="BS55" s="1"/>
      <c r="BT55" s="1"/>
      <c r="BU55" s="1"/>
      <c r="BV55" s="169" t="str">
        <f>IF(CF51&lt;&gt;"",IF(AND(AND(BV51&gt;-1,BV53&gt;-1),OR(BV51&gt;10,BV53&gt;10),ABS(BV51-BV53)&gt;1,IF(OR(BV51&gt;11,BV53&gt;11),ABS(BV51-BV53)=2,TRUE),BV51=INT(BV51),BV53=INT(BV53)),"","Error"),"")</f>
        <v/>
      </c>
      <c r="BW55" s="169"/>
      <c r="BX55" s="169" t="str">
        <f>IF(CF51&lt;&gt;"",IF(AND(AND(BX51&gt;-1,BX53&gt;-1),OR(BX51&gt;10,BX53&gt;10),ABS(BX51-BX53)&gt;1,IF(OR(BX51&gt;11,BX53&gt;11),ABS(BX51-BX53)=2,TRUE),BX51=INT(BX51),BX53=INT(BX53)),"","Error"),"")</f>
        <v/>
      </c>
      <c r="BY55" s="169"/>
      <c r="BZ55" s="169" t="str">
        <f>IF(CF51&lt;&gt;"",IF(AND(AND(BZ51&gt;-1,BZ53&gt;-1),OR(BZ51&gt;10,BZ53&gt;10),ABS(BZ51-BZ53)&gt;1,IF(OR(BZ51&gt;11,BZ53&gt;11),ABS(BZ51-BZ53)=2,TRUE),BZ51=INT(BZ51),BZ53=INT(BZ53)),"","Error"),"")</f>
        <v/>
      </c>
      <c r="CA55" s="169"/>
      <c r="CB55" s="169" t="str">
        <f>IF(AND(CF51&lt;&gt;"",CB51&lt;&gt;""),IF(AND(AND(CB51&gt;-1,CB53&gt;-1),OR(CB51&gt;10,CB53&gt;10),ABS(CB51-CB53)&gt;1,IF(OR(CB51&gt;11,CB53&gt;11),ABS(CB51-CB53)=2,TRUE),CB51=INT(CB51),CB53=INT(CB53)),"","Error"),"")</f>
        <v/>
      </c>
      <c r="CC55" s="169"/>
      <c r="CD55" s="169" t="str">
        <f>IF(AND(CF51&lt;&gt;"",CD51&lt;&gt;""),IF(AND(AND(CD51&gt;-1,CD53&gt;-1),OR(CD51&gt;10,CD53&gt;10),ABS(CD51-CD53)&gt;1,IF(OR(CD51&gt;11,CD53&gt;11),ABS(CD51-CD53)=2,TRUE),CD51=INT(CD51),CD53=INT(CD53)),"","Error"),"")</f>
        <v/>
      </c>
      <c r="CE55" s="169"/>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row>
    <row r="56" spans="1:125" s="3" customFormat="1" ht="11.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43"/>
      <c r="AC56" s="1"/>
      <c r="AD56" s="1"/>
      <c r="AE56" s="1"/>
      <c r="AF56" s="1"/>
      <c r="AG56" s="1"/>
      <c r="AH56" s="1"/>
      <c r="AI56" s="1"/>
      <c r="AJ56" s="1"/>
      <c r="AK56" s="1"/>
      <c r="AL56" s="1"/>
      <c r="AM56" s="1"/>
      <c r="AN56" s="1"/>
      <c r="AO56" s="1"/>
      <c r="AQ56" s="126"/>
      <c r="AR56" s="126"/>
      <c r="AS56" s="126"/>
      <c r="AT56" s="126"/>
      <c r="AU56" s="126"/>
      <c r="AV56" s="126"/>
      <c r="AW56" s="126"/>
      <c r="AX56" s="126"/>
      <c r="AY56" s="126"/>
      <c r="AZ56" s="126"/>
      <c r="BA56" s="126"/>
      <c r="BB56" s="126"/>
      <c r="BC56" s="126"/>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row>
    <row r="57" spans="1:125" s="3" customFormat="1" ht="11.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42"/>
      <c r="AC57" s="1"/>
      <c r="AD57" s="1"/>
      <c r="AE57" s="1"/>
      <c r="AF57" s="1"/>
      <c r="AG57" s="1"/>
      <c r="AH57" s="1"/>
      <c r="AI57" s="1"/>
      <c r="AJ57" s="1"/>
      <c r="AK57" s="1"/>
      <c r="AL57" s="1"/>
      <c r="AM57" s="1"/>
      <c r="AN57" s="1"/>
      <c r="AO57" s="1"/>
      <c r="AQ57" s="127"/>
      <c r="AR57" s="127"/>
      <c r="AS57" s="127"/>
      <c r="AT57" s="127"/>
      <c r="AU57" s="127"/>
      <c r="AV57" s="127"/>
      <c r="AW57" s="127"/>
      <c r="AX57" s="127"/>
      <c r="AY57" s="127"/>
      <c r="AZ57" s="127"/>
      <c r="BA57" s="127"/>
      <c r="BB57" s="127"/>
      <c r="BC57" s="127"/>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row>
    <row r="58" spans="1:125" s="3" customFormat="1" ht="11.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43"/>
      <c r="AC58" s="1"/>
      <c r="AD58" s="1"/>
      <c r="AE58" s="1"/>
      <c r="AF58" s="1"/>
      <c r="AG58" s="1"/>
      <c r="AH58" s="1"/>
      <c r="AI58" s="1"/>
      <c r="AJ58" s="1"/>
      <c r="AK58" s="1"/>
      <c r="AL58" s="1"/>
      <c r="AM58" s="1"/>
      <c r="AN58" s="1"/>
      <c r="AO58" s="1"/>
      <c r="AQ58" s="128"/>
      <c r="AR58" s="128"/>
      <c r="AS58" s="128"/>
      <c r="AT58" s="128"/>
      <c r="AU58" s="128"/>
      <c r="AV58" s="128"/>
      <c r="AW58" s="128"/>
      <c r="AX58" s="128"/>
      <c r="AY58" s="128"/>
      <c r="AZ58" s="128"/>
      <c r="BA58" s="128"/>
      <c r="BB58" s="128"/>
      <c r="BC58" s="128"/>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row>
    <row r="59" spans="1:125" s="3" customFormat="1" ht="11.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42"/>
      <c r="AC59" s="1"/>
      <c r="AD59" s="1"/>
      <c r="AE59" s="1"/>
      <c r="AF59" s="1"/>
      <c r="AG59" s="1"/>
      <c r="AH59" s="1"/>
      <c r="AI59" s="1"/>
      <c r="AJ59" s="1"/>
      <c r="AK59" s="1"/>
      <c r="AL59" s="1"/>
      <c r="AM59" s="1"/>
      <c r="AN59" s="1"/>
      <c r="AO59" s="1"/>
      <c r="AQ59" s="126"/>
      <c r="AR59" s="126"/>
      <c r="AS59" s="126"/>
      <c r="AT59" s="126"/>
      <c r="AU59" s="126"/>
      <c r="AV59" s="126"/>
      <c r="AW59" s="126"/>
      <c r="AX59" s="126"/>
      <c r="AY59" s="126"/>
      <c r="AZ59" s="126"/>
      <c r="BA59" s="126"/>
      <c r="BB59" s="126"/>
      <c r="BC59" s="126"/>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row>
    <row r="60" spans="1:125" s="3" customFormat="1" ht="11.25" customHeight="1" thickBo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43"/>
      <c r="AC60" s="1"/>
      <c r="AD60" s="1"/>
      <c r="AE60" s="1"/>
      <c r="AF60" s="1"/>
      <c r="AG60" s="1"/>
      <c r="AH60" s="1"/>
      <c r="AI60" s="1"/>
      <c r="AJ60" s="1"/>
      <c r="AK60" s="1"/>
      <c r="AL60" s="1"/>
      <c r="AM60" s="1"/>
      <c r="AN60" s="1"/>
      <c r="AO60" s="1"/>
      <c r="AQ60" s="127"/>
      <c r="AR60" s="127"/>
      <c r="AS60" s="127"/>
      <c r="AT60" s="127"/>
      <c r="AU60" s="127"/>
      <c r="AV60" s="127"/>
      <c r="AW60" s="127"/>
      <c r="AX60" s="127"/>
      <c r="AY60" s="127"/>
      <c r="AZ60" s="127"/>
      <c r="BA60" s="127"/>
      <c r="BB60" s="127"/>
      <c r="BC60" s="127"/>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row>
    <row r="61" spans="1:125" s="3" customFormat="1" ht="11.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42"/>
      <c r="AC61" s="1"/>
      <c r="AD61" s="1"/>
      <c r="AE61" s="1"/>
      <c r="AF61" s="1"/>
      <c r="AG61" s="1"/>
      <c r="AH61" s="1"/>
      <c r="AI61" s="1"/>
      <c r="AJ61" s="1"/>
      <c r="AK61" s="1"/>
      <c r="AL61" s="1"/>
      <c r="AM61" s="1"/>
      <c r="AN61" s="1"/>
      <c r="AO61" s="1"/>
      <c r="AQ61" s="154" t="str">
        <f>CONCATENATE($A5," ",$D5,","," ",$F3)</f>
        <v>Group: 1, Men's Singles</v>
      </c>
      <c r="AR61" s="155"/>
      <c r="AS61" s="155"/>
      <c r="AT61" s="155"/>
      <c r="AU61" s="155"/>
      <c r="AV61" s="155"/>
      <c r="AW61" s="155"/>
      <c r="AX61" s="155"/>
      <c r="AY61" s="155"/>
      <c r="AZ61" s="155"/>
      <c r="BA61" s="155"/>
      <c r="BB61" s="155"/>
      <c r="BC61" s="156"/>
      <c r="BD61" s="163">
        <f>O26</f>
        <v>7</v>
      </c>
      <c r="BE61" s="164"/>
      <c r="BF61" s="183" t="str">
        <f>Q26</f>
        <v>A</v>
      </c>
      <c r="BG61" s="185" t="str">
        <f>IF(VLOOKUP($BF61,$A7:$C15,3,FALSE)=0,"",CONCATENATE(VLOOKUP(VLOOKUP($BF61,$A7:$C15,3,FALSE),Players!$C:$G,4,FALSE)," ",VLOOKUP($BF61,$A7:$C15,3,FALSE)," ",IF(ISERROR(VLOOKUP(VLOOKUP($BF61,$A7:$C15,3,FALSE),Players!$C:$G,5,FALSE)),"()",CONCATENATE("(",VLOOKUP(VLOOKUP($BF61,$A7:$C15,3,FALSE),Players!$C:$G,5,FALSE),")"))))</f>
        <v/>
      </c>
      <c r="BH61" s="186"/>
      <c r="BI61" s="186"/>
      <c r="BJ61" s="186"/>
      <c r="BK61" s="186"/>
      <c r="BL61" s="186"/>
      <c r="BM61" s="186"/>
      <c r="BN61" s="186"/>
      <c r="BO61" s="186"/>
      <c r="BP61" s="186"/>
      <c r="BQ61" s="186"/>
      <c r="BR61" s="186"/>
      <c r="BS61" s="186"/>
      <c r="BT61" s="186"/>
      <c r="BU61" s="187"/>
      <c r="BV61" s="170" t="str">
        <f>IF(R26&lt;&gt;"",R26,"")</f>
        <v/>
      </c>
      <c r="BW61" s="171"/>
      <c r="BX61" s="170" t="str">
        <f>IF(T26&lt;&gt;"",T26,"")</f>
        <v/>
      </c>
      <c r="BY61" s="171"/>
      <c r="BZ61" s="170" t="str">
        <f>IF(V26&lt;&gt;"",V26,"")</f>
        <v/>
      </c>
      <c r="CA61" s="171"/>
      <c r="CB61" s="170" t="str">
        <f>IF(X26&lt;&gt;"",X26,"")</f>
        <v/>
      </c>
      <c r="CC61" s="171"/>
      <c r="CD61" s="170" t="str">
        <f>IF(Z26&lt;&gt;"",Z26,"")</f>
        <v/>
      </c>
      <c r="CE61" s="171"/>
      <c r="CF61" s="174" t="str">
        <f>IF($CD61=$CD63,IF($CB61=$CB63,IF($BZ61&lt;&gt;"",IF($BZ61&gt;$BZ63,"W","L"),""),IF($CB61&gt;$CB63,"W","L")),IF($CD61&gt;$CD63,"W","L"))</f>
        <v/>
      </c>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row>
    <row r="62" spans="1:125" s="3" customFormat="1" ht="11.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43"/>
      <c r="AC62" s="43"/>
      <c r="AD62" s="43"/>
      <c r="AE62" s="43"/>
      <c r="AF62" s="43"/>
      <c r="AG62" s="43"/>
      <c r="AH62" s="43"/>
      <c r="AI62" s="43"/>
      <c r="AJ62" s="43"/>
      <c r="AK62" s="43"/>
      <c r="AL62" s="43"/>
      <c r="AM62" s="43"/>
      <c r="AQ62" s="157"/>
      <c r="AR62" s="158"/>
      <c r="AS62" s="158"/>
      <c r="AT62" s="158"/>
      <c r="AU62" s="158"/>
      <c r="AV62" s="158"/>
      <c r="AW62" s="158"/>
      <c r="AX62" s="158"/>
      <c r="AY62" s="158"/>
      <c r="AZ62" s="158"/>
      <c r="BA62" s="158"/>
      <c r="BB62" s="158"/>
      <c r="BC62" s="159"/>
      <c r="BD62" s="165"/>
      <c r="BE62" s="166"/>
      <c r="BF62" s="184"/>
      <c r="BG62" s="188"/>
      <c r="BH62" s="189"/>
      <c r="BI62" s="189"/>
      <c r="BJ62" s="189"/>
      <c r="BK62" s="189"/>
      <c r="BL62" s="189"/>
      <c r="BM62" s="189"/>
      <c r="BN62" s="189"/>
      <c r="BO62" s="189"/>
      <c r="BP62" s="189"/>
      <c r="BQ62" s="189"/>
      <c r="BR62" s="189"/>
      <c r="BS62" s="189"/>
      <c r="BT62" s="189"/>
      <c r="BU62" s="190"/>
      <c r="BV62" s="172"/>
      <c r="BW62" s="173"/>
      <c r="BX62" s="172"/>
      <c r="BY62" s="173"/>
      <c r="BZ62" s="172"/>
      <c r="CA62" s="173"/>
      <c r="CB62" s="172"/>
      <c r="CC62" s="173"/>
      <c r="CD62" s="172"/>
      <c r="CE62" s="173"/>
      <c r="CF62" s="174"/>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row>
    <row r="63" spans="1:125" s="3" customFormat="1" ht="11.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42"/>
      <c r="AC63" s="1"/>
      <c r="AD63" s="1"/>
      <c r="AE63" s="1"/>
      <c r="AF63" s="1"/>
      <c r="AG63" s="1"/>
      <c r="AH63" s="1"/>
      <c r="AI63" s="42"/>
      <c r="AJ63" s="42"/>
      <c r="AK63" s="1"/>
      <c r="AL63" s="1"/>
      <c r="AM63" s="1"/>
      <c r="AQ63" s="157"/>
      <c r="AR63" s="158"/>
      <c r="AS63" s="158"/>
      <c r="AT63" s="158"/>
      <c r="AU63" s="158"/>
      <c r="AV63" s="158"/>
      <c r="AW63" s="158"/>
      <c r="AX63" s="158"/>
      <c r="AY63" s="158"/>
      <c r="AZ63" s="158"/>
      <c r="BA63" s="158"/>
      <c r="BB63" s="158"/>
      <c r="BC63" s="159"/>
      <c r="BD63" s="165"/>
      <c r="BE63" s="166"/>
      <c r="BF63" s="175" t="str">
        <f>Q28</f>
        <v>B</v>
      </c>
      <c r="BG63" s="177" t="str">
        <f>IF(VLOOKUP($BF63,$A7:$C15,3,FALSE)=0,"",CONCATENATE(VLOOKUP(VLOOKUP($BF63,$A7:$C15,3,FALSE),Players!$C:$G,4,FALSE)," ",VLOOKUP($BF63,$A7:$C15,3,FALSE)," ",IF(ISERROR(VLOOKUP(VLOOKUP($BF63,$A7:$C15,3,FALSE),Players!$C:$G,5,FALSE)),"()",CONCATENATE("(",VLOOKUP(VLOOKUP($BF63,$A7:$C15,3,FALSE),Players!$C:$G,5,FALSE),")"))))</f>
        <v/>
      </c>
      <c r="BH63" s="178"/>
      <c r="BI63" s="178"/>
      <c r="BJ63" s="178"/>
      <c r="BK63" s="178"/>
      <c r="BL63" s="178"/>
      <c r="BM63" s="178"/>
      <c r="BN63" s="178"/>
      <c r="BO63" s="178"/>
      <c r="BP63" s="178"/>
      <c r="BQ63" s="178"/>
      <c r="BR63" s="178"/>
      <c r="BS63" s="178"/>
      <c r="BT63" s="178"/>
      <c r="BU63" s="179"/>
      <c r="BV63" s="150" t="str">
        <f>IF(R28&lt;&gt;"",R28,"")</f>
        <v/>
      </c>
      <c r="BW63" s="151"/>
      <c r="BX63" s="150" t="str">
        <f>IF(T28&lt;&gt;"",T28,"")</f>
        <v/>
      </c>
      <c r="BY63" s="151"/>
      <c r="BZ63" s="150" t="str">
        <f>IF(V28&lt;&gt;"",V28,"")</f>
        <v/>
      </c>
      <c r="CA63" s="151"/>
      <c r="CB63" s="150" t="str">
        <f>IF(X28&lt;&gt;"",X28,"")</f>
        <v/>
      </c>
      <c r="CC63" s="151"/>
      <c r="CD63" s="150" t="str">
        <f>IF(Z28&lt;&gt;"",Z28,"")</f>
        <v/>
      </c>
      <c r="CE63" s="151"/>
      <c r="CF63" s="174" t="str">
        <f>IF($CF61&lt;&gt;"",IF(CF61="W","L","W"),"")</f>
        <v/>
      </c>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row>
    <row r="64" spans="1:125" s="3" customFormat="1" ht="11.25" customHeight="1" thickBo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43"/>
      <c r="AC64" s="43"/>
      <c r="AD64" s="43"/>
      <c r="AE64" s="43"/>
      <c r="AF64" s="43"/>
      <c r="AG64" s="43"/>
      <c r="AH64" s="43"/>
      <c r="AI64" s="43"/>
      <c r="AJ64" s="43"/>
      <c r="AK64" s="43"/>
      <c r="AL64" s="43"/>
      <c r="AM64" s="43"/>
      <c r="AQ64" s="160"/>
      <c r="AR64" s="161"/>
      <c r="AS64" s="161"/>
      <c r="AT64" s="161"/>
      <c r="AU64" s="161"/>
      <c r="AV64" s="161"/>
      <c r="AW64" s="161"/>
      <c r="AX64" s="161"/>
      <c r="AY64" s="161"/>
      <c r="AZ64" s="161"/>
      <c r="BA64" s="161"/>
      <c r="BB64" s="161"/>
      <c r="BC64" s="162"/>
      <c r="BD64" s="167"/>
      <c r="BE64" s="168"/>
      <c r="BF64" s="176"/>
      <c r="BG64" s="180"/>
      <c r="BH64" s="181"/>
      <c r="BI64" s="181"/>
      <c r="BJ64" s="181"/>
      <c r="BK64" s="181"/>
      <c r="BL64" s="181"/>
      <c r="BM64" s="181"/>
      <c r="BN64" s="181"/>
      <c r="BO64" s="181"/>
      <c r="BP64" s="181"/>
      <c r="BQ64" s="181"/>
      <c r="BR64" s="181"/>
      <c r="BS64" s="181"/>
      <c r="BT64" s="181"/>
      <c r="BU64" s="182"/>
      <c r="BV64" s="152"/>
      <c r="BW64" s="153"/>
      <c r="BX64" s="152"/>
      <c r="BY64" s="153"/>
      <c r="BZ64" s="152"/>
      <c r="CA64" s="153"/>
      <c r="CB64" s="152"/>
      <c r="CC64" s="153"/>
      <c r="CD64" s="152"/>
      <c r="CE64" s="153"/>
      <c r="CF64" s="174"/>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row>
    <row r="65" spans="1:167" s="3" customFormat="1" ht="11.25" customHeight="1" thickBo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42"/>
      <c r="AC65" s="1"/>
      <c r="AD65" s="1"/>
      <c r="AE65" s="1"/>
      <c r="AF65" s="1"/>
      <c r="AG65" s="1"/>
      <c r="AH65" s="1"/>
      <c r="AI65" s="42"/>
      <c r="AJ65" s="42"/>
      <c r="AK65" s="1"/>
      <c r="AL65" s="1"/>
      <c r="AM65" s="1"/>
      <c r="AQ65" s="129"/>
      <c r="AR65" s="129"/>
      <c r="AS65" s="129"/>
      <c r="AT65" s="129"/>
      <c r="AU65" s="129"/>
      <c r="AV65" s="129"/>
      <c r="AW65" s="129"/>
      <c r="AX65" s="129"/>
      <c r="AY65" s="129"/>
      <c r="AZ65" s="129"/>
      <c r="BA65" s="129"/>
      <c r="BB65" s="129"/>
      <c r="BC65" s="129"/>
      <c r="BV65" s="169" t="str">
        <f>IF(CF61&lt;&gt;"",IF(AND(AND(BV61&gt;-1,BV63&gt;-1),OR(BV61&gt;10,BV63&gt;10),ABS(BV61-BV63)&gt;1,IF(OR(BV61&gt;11,BV63&gt;11),ABS(BV61-BV63)=2,TRUE),BV61=INT(BV61),BV63=INT(BV63)),"","Error"),"")</f>
        <v/>
      </c>
      <c r="BW65" s="169"/>
      <c r="BX65" s="169" t="str">
        <f>IF(CF61&lt;&gt;"",IF(AND(AND(BX61&gt;-1,BX63&gt;-1),OR(BX61&gt;10,BX63&gt;10),ABS(BX61-BX63)&gt;1,IF(OR(BX61&gt;11,BX63&gt;11),ABS(BX61-BX63)=2,TRUE),BX61=INT(BX61),BX63=INT(BX63)),"","Error"),"")</f>
        <v/>
      </c>
      <c r="BY65" s="169"/>
      <c r="BZ65" s="169" t="str">
        <f>IF(CF61&lt;&gt;"",IF(AND(AND(BZ61&gt;-1,BZ63&gt;-1),OR(BZ61&gt;10,BZ63&gt;10),ABS(BZ61-BZ63)&gt;1,IF(OR(BZ61&gt;11,BZ63&gt;11),ABS(BZ61-BZ63)=2,TRUE),BZ61=INT(BZ61),BZ63=INT(BZ63)),"","Error"),"")</f>
        <v/>
      </c>
      <c r="CA65" s="169"/>
      <c r="CB65" s="169" t="str">
        <f>IF(AND(CF61&lt;&gt;"",CB61&lt;&gt;""),IF(AND(AND(CB61&gt;-1,CB63&gt;-1),OR(CB61&gt;10,CB63&gt;10),ABS(CB61-CB63)&gt;1,IF(OR(CB61&gt;11,CB63&gt;11),ABS(CB61-CB63)=2,TRUE),CB61=INT(CB61),CB63=INT(CB63)),"","Error"),"")</f>
        <v/>
      </c>
      <c r="CC65" s="169"/>
      <c r="CD65" s="169" t="str">
        <f>IF(AND(CF61&lt;&gt;"",CD61&lt;&gt;""),IF(AND(AND(CD61&gt;-1,CD63&gt;-1),OR(CD61&gt;10,CD63&gt;10),ABS(CD61-CD63)&gt;1,IF(OR(CD61&gt;11,CD63&gt;11),ABS(CD61-CD63)=2,TRUE),CD61=INT(CD61),CD63=INT(CD63)),"","Error"),"")</f>
        <v/>
      </c>
      <c r="CE65" s="169"/>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row>
    <row r="66" spans="1:167" ht="11.25" customHeight="1">
      <c r="A66" s="259" t="s">
        <v>9</v>
      </c>
      <c r="B66" s="260"/>
      <c r="C66" s="260"/>
      <c r="D66" s="260"/>
      <c r="E66" s="260"/>
      <c r="F66" s="300" t="str">
        <f>Players!$C$1</f>
        <v>Enter Division Name</v>
      </c>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2" t="s">
        <v>10</v>
      </c>
      <c r="AI66" s="303"/>
      <c r="AJ66" s="303"/>
      <c r="AK66" s="306" t="str">
        <f>Players!$G$1</f>
        <v>Enter Date</v>
      </c>
      <c r="AL66" s="307"/>
      <c r="AM66" s="307"/>
      <c r="AN66" s="307"/>
      <c r="AO66" s="308"/>
      <c r="AQ66" s="154" t="str">
        <f>CONCATENATE($A70," ",$D70,","," ",$F68)</f>
        <v>Group: 2, Men's Singles</v>
      </c>
      <c r="AR66" s="155"/>
      <c r="AS66" s="155"/>
      <c r="AT66" s="155"/>
      <c r="AU66" s="155"/>
      <c r="AV66" s="155"/>
      <c r="AW66" s="155"/>
      <c r="AX66" s="155"/>
      <c r="AY66" s="155"/>
      <c r="AZ66" s="155"/>
      <c r="BA66" s="155"/>
      <c r="BB66" s="155"/>
      <c r="BC66" s="156"/>
      <c r="BD66" s="163">
        <f>A87</f>
        <v>1</v>
      </c>
      <c r="BE66" s="164"/>
      <c r="BF66" s="183" t="str">
        <f>C87</f>
        <v>B</v>
      </c>
      <c r="BG66" s="185" t="str">
        <f>IF(VLOOKUP($BF66,$A72:$C80,3,FALSE)=0,"",CONCATENATE(VLOOKUP(VLOOKUP($BF66,$A72:$C80,3,FALSE),Players!$C:$G,4,FALSE)," ",VLOOKUP($BF66,$A72:$C80,3,FALSE)," ",IF(ISERROR(VLOOKUP(VLOOKUP($BF66,$A72:$C80,3,FALSE),Players!$C:$G,5,FALSE)),"()",CONCATENATE("(",VLOOKUP(VLOOKUP($BF66,$A72:$C80,3,FALSE),Players!$C:$G,5,FALSE),")"))))</f>
        <v/>
      </c>
      <c r="BH66" s="186"/>
      <c r="BI66" s="186"/>
      <c r="BJ66" s="186"/>
      <c r="BK66" s="186"/>
      <c r="BL66" s="186"/>
      <c r="BM66" s="186"/>
      <c r="BN66" s="186"/>
      <c r="BO66" s="186"/>
      <c r="BP66" s="186"/>
      <c r="BQ66" s="186"/>
      <c r="BR66" s="186"/>
      <c r="BS66" s="186"/>
      <c r="BT66" s="186"/>
      <c r="BU66" s="187"/>
      <c r="BV66" s="170" t="str">
        <f>IF(D87&lt;&gt;"",D87,"")</f>
        <v/>
      </c>
      <c r="BW66" s="171"/>
      <c r="BX66" s="170" t="str">
        <f>IF(F87&lt;&gt;"",F87,"")</f>
        <v/>
      </c>
      <c r="BY66" s="171"/>
      <c r="BZ66" s="170" t="str">
        <f>IF(H87&lt;&gt;"",H87,"")</f>
        <v/>
      </c>
      <c r="CA66" s="171"/>
      <c r="CB66" s="170" t="str">
        <f>IF(J87&lt;&gt;"",J87,"")</f>
        <v/>
      </c>
      <c r="CC66" s="171"/>
      <c r="CD66" s="170" t="str">
        <f>IF(L87&lt;&gt;"",L87,"")</f>
        <v/>
      </c>
      <c r="CE66" s="171"/>
      <c r="CF66" s="174" t="str">
        <f>IF($CD66=$CD68,IF($CB66=$CB68,IF($BZ66&lt;&gt;"",IF($BZ66&gt;$BZ68,"W","L"),""),IF($CB66&gt;$CB68,"W","L")),IF($CD66&gt;$CD68,"W","L"))</f>
        <v/>
      </c>
      <c r="CG66" s="315" t="str">
        <f>CONCATENATE($A70," ",$D70,","," ",$F68)</f>
        <v>Group: 2, Men's Singles</v>
      </c>
      <c r="CH66" s="316"/>
      <c r="CI66" s="316"/>
      <c r="CJ66" s="316"/>
      <c r="CK66" s="316"/>
      <c r="CL66" s="316"/>
      <c r="CM66" s="316"/>
      <c r="CN66" s="316"/>
      <c r="CO66" s="316"/>
      <c r="CP66" s="316"/>
      <c r="CQ66" s="316"/>
      <c r="CR66" s="316"/>
      <c r="CS66" s="317"/>
      <c r="CT66" s="163">
        <f>O95</f>
        <v>8</v>
      </c>
      <c r="CU66" s="164"/>
      <c r="CV66" s="183" t="str">
        <f>Q95</f>
        <v>D</v>
      </c>
      <c r="CW66" s="185" t="str">
        <f>IF(VLOOKUP($CV66,$A72:$C80,3,FALSE)=0,"",CONCATENATE(VLOOKUP(VLOOKUP($CV66,$A72:$C80,3,FALSE),Players!$C:$G,4,FALSE)," ",VLOOKUP($CV66,$A72:$C80,3,FALSE)," ",IF(ISERROR(VLOOKUP(VLOOKUP($CV66,$A72:$C80,3,FALSE),Players!$C:$G,5,FALSE)),"()",CONCATENATE("(",VLOOKUP(VLOOKUP($CV66,$A72:$C80,3,FALSE),Players!$C:$G,5,FALSE),")"))))</f>
        <v/>
      </c>
      <c r="CX66" s="186"/>
      <c r="CY66" s="186"/>
      <c r="CZ66" s="186"/>
      <c r="DA66" s="186"/>
      <c r="DB66" s="186"/>
      <c r="DC66" s="186"/>
      <c r="DD66" s="186"/>
      <c r="DE66" s="186"/>
      <c r="DF66" s="186"/>
      <c r="DG66" s="186"/>
      <c r="DH66" s="186"/>
      <c r="DI66" s="186"/>
      <c r="DJ66" s="186"/>
      <c r="DK66" s="187"/>
      <c r="DL66" s="170" t="str">
        <f>IF(R95&lt;&gt;"",R95,"")</f>
        <v/>
      </c>
      <c r="DM66" s="171"/>
      <c r="DN66" s="170" t="str">
        <f>IF(T95&lt;&gt;"",T95,"")</f>
        <v/>
      </c>
      <c r="DO66" s="171"/>
      <c r="DP66" s="170" t="str">
        <f>IF(V95&lt;&gt;"",V95,"")</f>
        <v/>
      </c>
      <c r="DQ66" s="171"/>
      <c r="DR66" s="170" t="str">
        <f>IF(X95&lt;&gt;"",X95,"")</f>
        <v/>
      </c>
      <c r="DS66" s="171"/>
      <c r="DT66" s="170" t="str">
        <f>IF(Z95&lt;&gt;"",Z95,"")</f>
        <v/>
      </c>
      <c r="DU66" s="171"/>
      <c r="DV66" s="174" t="str">
        <f>IF($DT66=$DT68,IF($DR66=$DR68,IF($DP66&lt;&gt;"",IF($DP66&gt;$DP68,"W","L"),""),IF($DR66&gt;$DR68,"W","L")),IF($DT66&gt;$DT68,"W","L"))</f>
        <v/>
      </c>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row>
    <row r="67" spans="1:167" ht="11.25" customHeight="1">
      <c r="A67" s="261"/>
      <c r="B67" s="262"/>
      <c r="C67" s="262"/>
      <c r="D67" s="262"/>
      <c r="E67" s="26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304"/>
      <c r="AI67" s="305"/>
      <c r="AJ67" s="305"/>
      <c r="AK67" s="309"/>
      <c r="AL67" s="309"/>
      <c r="AM67" s="309"/>
      <c r="AN67" s="309"/>
      <c r="AO67" s="310"/>
      <c r="AQ67" s="157"/>
      <c r="AR67" s="158"/>
      <c r="AS67" s="158"/>
      <c r="AT67" s="158"/>
      <c r="AU67" s="158"/>
      <c r="AV67" s="158"/>
      <c r="AW67" s="158"/>
      <c r="AX67" s="158"/>
      <c r="AY67" s="158"/>
      <c r="AZ67" s="158"/>
      <c r="BA67" s="158"/>
      <c r="BB67" s="158"/>
      <c r="BC67" s="159"/>
      <c r="BD67" s="165"/>
      <c r="BE67" s="166"/>
      <c r="BF67" s="184"/>
      <c r="BG67" s="188"/>
      <c r="BH67" s="189"/>
      <c r="BI67" s="189"/>
      <c r="BJ67" s="189"/>
      <c r="BK67" s="189"/>
      <c r="BL67" s="189"/>
      <c r="BM67" s="189"/>
      <c r="BN67" s="189"/>
      <c r="BO67" s="189"/>
      <c r="BP67" s="189"/>
      <c r="BQ67" s="189"/>
      <c r="BR67" s="189"/>
      <c r="BS67" s="189"/>
      <c r="BT67" s="189"/>
      <c r="BU67" s="190"/>
      <c r="BV67" s="172"/>
      <c r="BW67" s="173"/>
      <c r="BX67" s="172"/>
      <c r="BY67" s="173"/>
      <c r="BZ67" s="172"/>
      <c r="CA67" s="173"/>
      <c r="CB67" s="172"/>
      <c r="CC67" s="173"/>
      <c r="CD67" s="172"/>
      <c r="CE67" s="173"/>
      <c r="CF67" s="174"/>
      <c r="CG67" s="318"/>
      <c r="CH67" s="319"/>
      <c r="CI67" s="319"/>
      <c r="CJ67" s="319"/>
      <c r="CK67" s="319"/>
      <c r="CL67" s="319"/>
      <c r="CM67" s="319"/>
      <c r="CN67" s="319"/>
      <c r="CO67" s="319"/>
      <c r="CP67" s="319"/>
      <c r="CQ67" s="319"/>
      <c r="CR67" s="319"/>
      <c r="CS67" s="320"/>
      <c r="CT67" s="165"/>
      <c r="CU67" s="166"/>
      <c r="CV67" s="184"/>
      <c r="CW67" s="188"/>
      <c r="CX67" s="189"/>
      <c r="CY67" s="189"/>
      <c r="CZ67" s="189"/>
      <c r="DA67" s="189"/>
      <c r="DB67" s="189"/>
      <c r="DC67" s="189"/>
      <c r="DD67" s="189"/>
      <c r="DE67" s="189"/>
      <c r="DF67" s="189"/>
      <c r="DG67" s="189"/>
      <c r="DH67" s="189"/>
      <c r="DI67" s="189"/>
      <c r="DJ67" s="189"/>
      <c r="DK67" s="190"/>
      <c r="DL67" s="172"/>
      <c r="DM67" s="173"/>
      <c r="DN67" s="172"/>
      <c r="DO67" s="173"/>
      <c r="DP67" s="172"/>
      <c r="DQ67" s="173"/>
      <c r="DR67" s="172"/>
      <c r="DS67" s="173"/>
      <c r="DT67" s="172"/>
      <c r="DU67" s="173"/>
      <c r="DV67" s="174"/>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row>
    <row r="68" spans="1:167" ht="11.25" customHeight="1">
      <c r="A68" s="266" t="s">
        <v>11</v>
      </c>
      <c r="B68" s="267"/>
      <c r="C68" s="267"/>
      <c r="D68" s="277" t="s">
        <v>12</v>
      </c>
      <c r="E68" s="278"/>
      <c r="F68" s="280" t="str">
        <f>Players!$A$3</f>
        <v>Men's Singles</v>
      </c>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302" t="s">
        <v>13</v>
      </c>
      <c r="AI68" s="303"/>
      <c r="AJ68" s="303"/>
      <c r="AK68" s="328" t="s">
        <v>44</v>
      </c>
      <c r="AL68" s="328"/>
      <c r="AM68" s="328"/>
      <c r="AN68" s="328"/>
      <c r="AO68" s="329"/>
      <c r="AQ68" s="157"/>
      <c r="AR68" s="158"/>
      <c r="AS68" s="158"/>
      <c r="AT68" s="158"/>
      <c r="AU68" s="158"/>
      <c r="AV68" s="158"/>
      <c r="AW68" s="158"/>
      <c r="AX68" s="158"/>
      <c r="AY68" s="158"/>
      <c r="AZ68" s="158"/>
      <c r="BA68" s="158"/>
      <c r="BB68" s="158"/>
      <c r="BC68" s="159"/>
      <c r="BD68" s="165"/>
      <c r="BE68" s="166"/>
      <c r="BF68" s="175" t="str">
        <f>C89</f>
        <v>E</v>
      </c>
      <c r="BG68" s="177" t="str">
        <f>IF(VLOOKUP($BF68,$A72:$C80,3,FALSE)=0,"",CONCATENATE(VLOOKUP(VLOOKUP($BF68,$A72:$C80,3,FALSE),Players!$C:$G,4,FALSE)," ",VLOOKUP($BF68,$A72:$C80,3,FALSE)," ",IF(ISERROR(VLOOKUP(VLOOKUP($BF68,$A72:$C80,3,FALSE),Players!$C:$G,5,FALSE)),"()",CONCATENATE("(",VLOOKUP(VLOOKUP($BF68,$A72:$C80,3,FALSE),Players!$C:$G,5,FALSE),")"))))</f>
        <v/>
      </c>
      <c r="BH68" s="178"/>
      <c r="BI68" s="178"/>
      <c r="BJ68" s="178"/>
      <c r="BK68" s="178"/>
      <c r="BL68" s="178"/>
      <c r="BM68" s="178"/>
      <c r="BN68" s="178"/>
      <c r="BO68" s="178"/>
      <c r="BP68" s="178"/>
      <c r="BQ68" s="178"/>
      <c r="BR68" s="178"/>
      <c r="BS68" s="178"/>
      <c r="BT68" s="178"/>
      <c r="BU68" s="179"/>
      <c r="BV68" s="150" t="str">
        <f>IF(D89&lt;&gt;"",D89,"")</f>
        <v/>
      </c>
      <c r="BW68" s="151"/>
      <c r="BX68" s="150" t="str">
        <f>IF(F89&lt;&gt;"",F89,"")</f>
        <v/>
      </c>
      <c r="BY68" s="151"/>
      <c r="BZ68" s="150" t="str">
        <f>IF(H89&lt;&gt;"",H89,"")</f>
        <v/>
      </c>
      <c r="CA68" s="151"/>
      <c r="CB68" s="150" t="str">
        <f>IF(J89&lt;&gt;"",J89,"")</f>
        <v/>
      </c>
      <c r="CC68" s="151"/>
      <c r="CD68" s="150" t="str">
        <f>IF(L89&lt;&gt;"",L89,"")</f>
        <v/>
      </c>
      <c r="CE68" s="151"/>
      <c r="CF68" s="174" t="str">
        <f>IF($CF66&lt;&gt;"",IF(CF66="W","L","W"),"")</f>
        <v/>
      </c>
      <c r="CG68" s="318"/>
      <c r="CH68" s="319"/>
      <c r="CI68" s="319"/>
      <c r="CJ68" s="319"/>
      <c r="CK68" s="319"/>
      <c r="CL68" s="319"/>
      <c r="CM68" s="319"/>
      <c r="CN68" s="319"/>
      <c r="CO68" s="319"/>
      <c r="CP68" s="319"/>
      <c r="CQ68" s="319"/>
      <c r="CR68" s="319"/>
      <c r="CS68" s="320"/>
      <c r="CT68" s="165"/>
      <c r="CU68" s="166"/>
      <c r="CV68" s="175" t="str">
        <f>Q97</f>
        <v>E</v>
      </c>
      <c r="CW68" s="177" t="str">
        <f>IF(VLOOKUP($CV68,$A72:$C80,3,FALSE)=0,"",CONCATENATE(VLOOKUP(VLOOKUP($CV68,$A72:$C80,3,FALSE),Players!$C:$G,4,FALSE)," ",VLOOKUP($CV68,$A72:$C80,3,FALSE)," ",IF(ISERROR(VLOOKUP(VLOOKUP($CV68,$A72:$C80,3,FALSE),Players!$C:$G,5,FALSE)),"()",CONCATENATE("(",VLOOKUP(VLOOKUP($CV68,$A72:$C80,3,FALSE),Players!$C:$G,5,FALSE),")"))))</f>
        <v/>
      </c>
      <c r="CX68" s="178"/>
      <c r="CY68" s="178"/>
      <c r="CZ68" s="178"/>
      <c r="DA68" s="178"/>
      <c r="DB68" s="178"/>
      <c r="DC68" s="178"/>
      <c r="DD68" s="178"/>
      <c r="DE68" s="178"/>
      <c r="DF68" s="178"/>
      <c r="DG68" s="178"/>
      <c r="DH68" s="178"/>
      <c r="DI68" s="178"/>
      <c r="DJ68" s="178"/>
      <c r="DK68" s="179"/>
      <c r="DL68" s="150" t="str">
        <f>IF(R97&lt;&gt;"",R97,"")</f>
        <v/>
      </c>
      <c r="DM68" s="151"/>
      <c r="DN68" s="150" t="str">
        <f>IF(T97&lt;&gt;"",T97,"")</f>
        <v/>
      </c>
      <c r="DO68" s="151"/>
      <c r="DP68" s="150" t="str">
        <f>IF(V97&lt;&gt;"",V97,"")</f>
        <v/>
      </c>
      <c r="DQ68" s="151"/>
      <c r="DR68" s="150" t="str">
        <f>IF(X97&lt;&gt;"",X97,"")</f>
        <v/>
      </c>
      <c r="DS68" s="151"/>
      <c r="DT68" s="150" t="str">
        <f>IF(Z97&lt;&gt;"",Z97,"")</f>
        <v/>
      </c>
      <c r="DU68" s="151"/>
      <c r="DV68" s="174" t="str">
        <f>IF($DV66&lt;&gt;"",IF(DV66="W","L","W"),"")</f>
        <v/>
      </c>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row>
    <row r="69" spans="1:167" ht="11.25" customHeight="1" thickBot="1">
      <c r="A69" s="275"/>
      <c r="B69" s="276"/>
      <c r="C69" s="276"/>
      <c r="D69" s="279"/>
      <c r="E69" s="279"/>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304"/>
      <c r="AI69" s="305"/>
      <c r="AJ69" s="305"/>
      <c r="AK69" s="330"/>
      <c r="AL69" s="330"/>
      <c r="AM69" s="330"/>
      <c r="AN69" s="330"/>
      <c r="AO69" s="331"/>
      <c r="AQ69" s="160"/>
      <c r="AR69" s="161"/>
      <c r="AS69" s="161"/>
      <c r="AT69" s="161"/>
      <c r="AU69" s="161"/>
      <c r="AV69" s="161"/>
      <c r="AW69" s="161"/>
      <c r="AX69" s="161"/>
      <c r="AY69" s="161"/>
      <c r="AZ69" s="161"/>
      <c r="BA69" s="161"/>
      <c r="BB69" s="161"/>
      <c r="BC69" s="162"/>
      <c r="BD69" s="167"/>
      <c r="BE69" s="168"/>
      <c r="BF69" s="176"/>
      <c r="BG69" s="180"/>
      <c r="BH69" s="181"/>
      <c r="BI69" s="181"/>
      <c r="BJ69" s="181"/>
      <c r="BK69" s="181"/>
      <c r="BL69" s="181"/>
      <c r="BM69" s="181"/>
      <c r="BN69" s="181"/>
      <c r="BO69" s="181"/>
      <c r="BP69" s="181"/>
      <c r="BQ69" s="181"/>
      <c r="BR69" s="181"/>
      <c r="BS69" s="181"/>
      <c r="BT69" s="181"/>
      <c r="BU69" s="182"/>
      <c r="BV69" s="152"/>
      <c r="BW69" s="153"/>
      <c r="BX69" s="152"/>
      <c r="BY69" s="153"/>
      <c r="BZ69" s="152"/>
      <c r="CA69" s="153"/>
      <c r="CB69" s="152"/>
      <c r="CC69" s="153"/>
      <c r="CD69" s="152"/>
      <c r="CE69" s="153"/>
      <c r="CF69" s="174"/>
      <c r="CG69" s="321"/>
      <c r="CH69" s="322"/>
      <c r="CI69" s="322"/>
      <c r="CJ69" s="322"/>
      <c r="CK69" s="322"/>
      <c r="CL69" s="322"/>
      <c r="CM69" s="322"/>
      <c r="CN69" s="322"/>
      <c r="CO69" s="322"/>
      <c r="CP69" s="322"/>
      <c r="CQ69" s="322"/>
      <c r="CR69" s="322"/>
      <c r="CS69" s="323"/>
      <c r="CT69" s="167"/>
      <c r="CU69" s="168"/>
      <c r="CV69" s="176"/>
      <c r="CW69" s="180"/>
      <c r="CX69" s="181"/>
      <c r="CY69" s="181"/>
      <c r="CZ69" s="181"/>
      <c r="DA69" s="181"/>
      <c r="DB69" s="181"/>
      <c r="DC69" s="181"/>
      <c r="DD69" s="181"/>
      <c r="DE69" s="181"/>
      <c r="DF69" s="181"/>
      <c r="DG69" s="181"/>
      <c r="DH69" s="181"/>
      <c r="DI69" s="181"/>
      <c r="DJ69" s="181"/>
      <c r="DK69" s="182"/>
      <c r="DL69" s="152"/>
      <c r="DM69" s="153"/>
      <c r="DN69" s="152"/>
      <c r="DO69" s="153"/>
      <c r="DP69" s="152"/>
      <c r="DQ69" s="153"/>
      <c r="DR69" s="152"/>
      <c r="DS69" s="153"/>
      <c r="DT69" s="152"/>
      <c r="DU69" s="153"/>
      <c r="DV69" s="174"/>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row>
    <row r="70" spans="1:167" ht="11.25" customHeight="1">
      <c r="A70" s="259" t="s">
        <v>15</v>
      </c>
      <c r="B70" s="260"/>
      <c r="C70" s="260"/>
      <c r="D70" s="264">
        <v>2</v>
      </c>
      <c r="E70" s="264"/>
      <c r="F70" s="266" t="s">
        <v>16</v>
      </c>
      <c r="G70" s="267"/>
      <c r="H70" s="267"/>
      <c r="I70" s="283"/>
      <c r="J70" s="284"/>
      <c r="K70" s="284"/>
      <c r="L70" s="284"/>
      <c r="M70" s="284"/>
      <c r="N70" s="264"/>
      <c r="O70" s="264"/>
      <c r="P70" s="264"/>
      <c r="Q70" s="264"/>
      <c r="R70" s="264"/>
      <c r="S70" s="264"/>
      <c r="T70" s="264"/>
      <c r="U70" s="264"/>
      <c r="V70" s="264"/>
      <c r="W70" s="264"/>
      <c r="X70" s="264"/>
      <c r="Y70" s="264"/>
      <c r="Z70" s="264"/>
      <c r="AA70" s="325"/>
      <c r="AB70" s="150" t="s">
        <v>17</v>
      </c>
      <c r="AC70" s="270"/>
      <c r="AD70" s="288" t="s">
        <v>18</v>
      </c>
      <c r="AE70" s="270"/>
      <c r="AF70" s="288" t="s">
        <v>19</v>
      </c>
      <c r="AG70" s="270"/>
      <c r="AH70" s="288" t="s">
        <v>20</v>
      </c>
      <c r="AI70" s="270"/>
      <c r="AJ70" s="288" t="s">
        <v>43</v>
      </c>
      <c r="AK70" s="290"/>
      <c r="AL70" s="292" t="s">
        <v>21</v>
      </c>
      <c r="AM70" s="293"/>
      <c r="AN70" s="296" t="s">
        <v>22</v>
      </c>
      <c r="AO70" s="297"/>
      <c r="AQ70" s="126"/>
      <c r="AR70" s="126"/>
      <c r="AS70" s="126"/>
      <c r="AT70" s="126"/>
      <c r="AU70" s="126"/>
      <c r="AV70" s="126"/>
      <c r="AW70" s="126"/>
      <c r="AX70" s="126"/>
      <c r="AY70" s="126"/>
      <c r="AZ70" s="126"/>
      <c r="BA70" s="126"/>
      <c r="BB70" s="126"/>
      <c r="BC70" s="126"/>
      <c r="BV70" s="169" t="str">
        <f>IF(CF66&lt;&gt;"",IF(AND(AND(BV66&gt;-1,BV68&gt;-1),OR(BV66&gt;10,BV68&gt;10),ABS(BV66-BV68)&gt;1,IF(OR(BV66&gt;11,BV68&gt;11),ABS(BV66-BV68)=2,TRUE),BV66=INT(BV66),BV68=INT(BV68)),"","Error"),"")</f>
        <v/>
      </c>
      <c r="BW70" s="169"/>
      <c r="BX70" s="169" t="str">
        <f>IF(CF66&lt;&gt;"",IF(AND(AND(BX66&gt;-1,BX68&gt;-1),OR(BX66&gt;10,BX68&gt;10),ABS(BX66-BX68)&gt;1,IF(OR(BX66&gt;11,BX68&gt;11),ABS(BX66-BX68)=2,TRUE),BX66=INT(BX66),BX68=INT(BX68)),"","Error"),"")</f>
        <v/>
      </c>
      <c r="BY70" s="169"/>
      <c r="BZ70" s="169" t="str">
        <f>IF(CF66&lt;&gt;"",IF(AND(AND(BZ66&gt;-1,BZ68&gt;-1),OR(BZ66&gt;10,BZ68&gt;10),ABS(BZ66-BZ68)&gt;1,IF(OR(BZ66&gt;11,BZ68&gt;11),ABS(BZ66-BZ68)=2,TRUE),BZ66=INT(BZ66),BZ68=INT(BZ68)),"","Error"),"")</f>
        <v/>
      </c>
      <c r="CA70" s="169"/>
      <c r="CB70" s="169" t="str">
        <f>IF(AND(CF66&lt;&gt;"",CB66&lt;&gt;""),IF(AND(AND(CB66&gt;-1,CB68&gt;-1),OR(CB66&gt;10,CB68&gt;10),ABS(CB66-CB68)&gt;1,IF(OR(CB66&gt;11,CB68&gt;11),ABS(CB66-CB68)=2,TRUE),CB66=INT(CB66),CB68=INT(CB68)),"","Error"),"")</f>
        <v/>
      </c>
      <c r="CC70" s="169"/>
      <c r="CD70" s="169" t="str">
        <f>IF(AND(CF66&lt;&gt;"",CD66&lt;&gt;""),IF(AND(AND(CD66&gt;-1,CD68&gt;-1),OR(CD66&gt;10,CD68&gt;10),ABS(CD66-CD68)&gt;1,IF(OR(CD66&gt;11,CD68&gt;11),ABS(CD66-CD68)=2,TRUE),CD66=INT(CD66),CD68=INT(CD68)),"","Error"),"")</f>
        <v/>
      </c>
      <c r="CE70" s="169"/>
      <c r="DL70" s="169" t="str">
        <f>IF(DV66&lt;&gt;"",IF(AND(AND(DL66&gt;-1,DL68&gt;-1),OR(DL66&gt;10,DL68&gt;10),ABS(DL66-DL68)&gt;1,IF(OR(DL66&gt;11,DL68&gt;11),ABS(DL66-DL68)=2,TRUE),DL66=INT(DL66),DL68=INT(DL68)),"","Error"),"")</f>
        <v/>
      </c>
      <c r="DM70" s="169"/>
      <c r="DN70" s="169" t="str">
        <f>IF(DV66&lt;&gt;"",IF(AND(AND(DN66&gt;-1,DN68&gt;-1),OR(DN66&gt;10,DN68&gt;10),ABS(DN66-DN68)&gt;1,IF(OR(DN66&gt;11,DN68&gt;11),ABS(DN66-DN68)=2,TRUE),DN66=INT(DN66),DN68=INT(DN68)),"","Error"),"")</f>
        <v/>
      </c>
      <c r="DO70" s="169"/>
      <c r="DP70" s="169" t="str">
        <f>IF(DV66&lt;&gt;"",IF(AND(AND(DP66&gt;-1,DP68&gt;-1),OR(DP66&gt;10,DP68&gt;10),ABS(DP66-DP68)&gt;1,IF(OR(DP66&gt;11,DP68&gt;11),ABS(DP66-DP68)=2,TRUE),DP66=INT(DP66),DP68=INT(DP68)),"","Error"),"")</f>
        <v/>
      </c>
      <c r="DQ70" s="169"/>
      <c r="DR70" s="169" t="str">
        <f>IF(AND(DV66&lt;&gt;"",DR66&lt;&gt;""),IF(AND(AND(DR66&gt;-1,DR68&gt;-1),OR(DR66&gt;10,DR68&gt;10),ABS(DR66-DR68)&gt;1,IF(OR(DR66&gt;11,DR68&gt;11),ABS(DR66-DR68)=2,TRUE),DR66=INT(DR66),DR68=INT(DR68)),"","Error"),"")</f>
        <v/>
      </c>
      <c r="DS70" s="169"/>
      <c r="DT70" s="169" t="str">
        <f>IF(AND(DV66&lt;&gt;"",DT66&lt;&gt;""),IF(AND(AND(DT66&gt;-1,DT68&gt;-1),OR(DT66&gt;10,DT68&gt;10),ABS(DT66-DT68)&gt;1,IF(OR(DT66&gt;11,DT68&gt;11),ABS(DT66-DT68)=2,TRUE),DT66=INT(DT66),DT68=INT(DT68)),"","Error"),"")</f>
        <v/>
      </c>
      <c r="DU70" s="169"/>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row>
    <row r="71" spans="1:167" ht="11.25" customHeight="1" thickBot="1">
      <c r="A71" s="261"/>
      <c r="B71" s="262"/>
      <c r="C71" s="263"/>
      <c r="D71" s="265"/>
      <c r="E71" s="265"/>
      <c r="F71" s="268"/>
      <c r="G71" s="269"/>
      <c r="H71" s="269"/>
      <c r="I71" s="286"/>
      <c r="J71" s="286"/>
      <c r="K71" s="286"/>
      <c r="L71" s="286"/>
      <c r="M71" s="286"/>
      <c r="N71" s="326"/>
      <c r="O71" s="326"/>
      <c r="P71" s="326"/>
      <c r="Q71" s="326"/>
      <c r="R71" s="326"/>
      <c r="S71" s="326"/>
      <c r="T71" s="326"/>
      <c r="U71" s="326"/>
      <c r="V71" s="326"/>
      <c r="W71" s="326"/>
      <c r="X71" s="326"/>
      <c r="Y71" s="326"/>
      <c r="Z71" s="326"/>
      <c r="AA71" s="327"/>
      <c r="AB71" s="194"/>
      <c r="AC71" s="195"/>
      <c r="AD71" s="289"/>
      <c r="AE71" s="195"/>
      <c r="AF71" s="289"/>
      <c r="AG71" s="195"/>
      <c r="AH71" s="289"/>
      <c r="AI71" s="195"/>
      <c r="AJ71" s="289"/>
      <c r="AK71" s="291"/>
      <c r="AL71" s="294"/>
      <c r="AM71" s="295"/>
      <c r="AN71" s="298"/>
      <c r="AO71" s="299"/>
      <c r="AQ71" s="126"/>
      <c r="AR71" s="126"/>
      <c r="AS71" s="126"/>
      <c r="AT71" s="126"/>
      <c r="AU71" s="126"/>
      <c r="AV71" s="126"/>
      <c r="AW71" s="126"/>
      <c r="AX71" s="126"/>
      <c r="AY71" s="126"/>
      <c r="AZ71" s="126"/>
      <c r="BA71" s="126"/>
      <c r="BB71" s="126"/>
      <c r="BC71" s="126"/>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row>
    <row r="72" spans="1:167" ht="11.25" customHeight="1">
      <c r="A72" s="210" t="str">
        <f>AB70</f>
        <v>A</v>
      </c>
      <c r="B72" s="211"/>
      <c r="C72" s="214"/>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6"/>
      <c r="AB72" s="250"/>
      <c r="AC72" s="229"/>
      <c r="AD72" s="252" t="str">
        <f>IF($D68="1P",IF(Z99=Z101,IF(X99=X101,IF(V99&lt;&gt;"",IF(V99&gt;V101,"W","L"),""),IF(X99&gt;X101,"W","L")),IF(Z99&gt;Z101,"W","L")),IF(Z91=Z93,IF(X91=X93,IF(V91&lt;&gt;"",IF(V91&gt;V93,"W","L"),""),IF(X91&gt;X93,"W","L")),IF(Z91&gt;Z93,"W","L")))</f>
        <v/>
      </c>
      <c r="AE72" s="253"/>
      <c r="AF72" s="252" t="str">
        <f>IF($D68="1P",IF(Z91=Z93,IF(X91=X93,IF(V91&lt;&gt;"",IF(V91&gt;V93,"W","L"),""),IF(X91&gt;X93,"W","L")),IF(Z91&gt;Z93,"W","L")),IF(L103=L105,IF(J103=J105,IF(H103&lt;&gt;"",IF(H103&gt;H105,"W","L"),""),IF(J103&gt;J105,"W","L")),IF(L103&gt;L105,"W","L")))</f>
        <v/>
      </c>
      <c r="AG72" s="253"/>
      <c r="AH72" s="252" t="str">
        <f>IF($D68="1P",IF(L103=L105,IF(J103=J105,IF(H103&lt;&gt;"",IF(H103&gt;H105,"W","L"),""),IF(J103&gt;J105,"W","L")),IF(L103&gt;L105,"W","L")),IF(L95=L97,IF(J95=J97,IF(H95&lt;&gt;"",IF(H95&gt;H97,"W","L"),""),IF(J95&gt;J97,"W","L")),IF(L95&gt;L97,"W","L")))</f>
        <v/>
      </c>
      <c r="AI72" s="253"/>
      <c r="AJ72" s="252" t="str">
        <f>IF($D68="1P",IF(L95=L97,IF(J95=J97,IF(H95&lt;&gt;"",IF(H95&gt;H97,"W","L"),""),IF(J95&gt;J97,"W","L")),IF(L95&gt;L97,"W","L")),IF(Z99=Z101,IF(X99=X101,IF(V99&lt;&gt;"",IF(V99&gt;V101,"W","L"),""),IF(X99&gt;X101,"W","L")),IF(Z99&gt;Z101,"W","L")))</f>
        <v/>
      </c>
      <c r="AK72" s="324"/>
      <c r="AL72" s="254" t="str">
        <f>IF(OR(COUNTIF(AB72:AJ72,"W"),COUNTIF(AB72:AJ72,"L")),COUNTIF(AB72:AJ72,"W")*2+COUNTIF(AB72:AJ72,"L"),"")</f>
        <v/>
      </c>
      <c r="AM72" s="255"/>
      <c r="AN72" s="256" t="str">
        <f>IF(AL72&lt;&gt;"",RANK(AL72,AL72:AL80,0),"")</f>
        <v/>
      </c>
      <c r="AO72" s="257"/>
      <c r="AQ72" s="127"/>
      <c r="AR72" s="127"/>
      <c r="AS72" s="127"/>
      <c r="AT72" s="127"/>
      <c r="AU72" s="127"/>
      <c r="AV72" s="127"/>
      <c r="AW72" s="127"/>
      <c r="AX72" s="127"/>
      <c r="AY72" s="127"/>
      <c r="AZ72" s="127"/>
      <c r="BA72" s="127"/>
      <c r="BB72" s="127"/>
      <c r="BC72" s="127"/>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row>
    <row r="73" spans="1:167" ht="11.25" customHeight="1">
      <c r="A73" s="212"/>
      <c r="B73" s="213"/>
      <c r="C73" s="217"/>
      <c r="D73" s="218"/>
      <c r="E73" s="218"/>
      <c r="F73" s="218"/>
      <c r="G73" s="218"/>
      <c r="H73" s="218"/>
      <c r="I73" s="218"/>
      <c r="J73" s="218"/>
      <c r="K73" s="218"/>
      <c r="L73" s="218"/>
      <c r="M73" s="218"/>
      <c r="N73" s="218"/>
      <c r="O73" s="218"/>
      <c r="P73" s="218"/>
      <c r="Q73" s="218"/>
      <c r="R73" s="218"/>
      <c r="S73" s="218"/>
      <c r="T73" s="218"/>
      <c r="U73" s="218"/>
      <c r="V73" s="218"/>
      <c r="W73" s="218"/>
      <c r="X73" s="218"/>
      <c r="Y73" s="218"/>
      <c r="Z73" s="218"/>
      <c r="AA73" s="219"/>
      <c r="AB73" s="251"/>
      <c r="AC73" s="236"/>
      <c r="AD73" s="234"/>
      <c r="AE73" s="233"/>
      <c r="AF73" s="234"/>
      <c r="AG73" s="233"/>
      <c r="AH73" s="234"/>
      <c r="AI73" s="233"/>
      <c r="AJ73" s="234"/>
      <c r="AK73" s="238"/>
      <c r="AL73" s="241"/>
      <c r="AM73" s="240"/>
      <c r="AN73" s="258"/>
      <c r="AO73" s="243"/>
      <c r="AQ73" s="128"/>
      <c r="AR73" s="128"/>
      <c r="AS73" s="128"/>
      <c r="AT73" s="128"/>
      <c r="AU73" s="128"/>
      <c r="AV73" s="128"/>
      <c r="AW73" s="128"/>
      <c r="AX73" s="128"/>
      <c r="AY73" s="128"/>
      <c r="AZ73" s="128"/>
      <c r="BA73" s="128"/>
      <c r="BB73" s="128"/>
      <c r="BC73" s="128"/>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row>
    <row r="74" spans="1:167" ht="11.25" customHeight="1">
      <c r="A74" s="210" t="str">
        <f>AD70</f>
        <v>B</v>
      </c>
      <c r="B74" s="211"/>
      <c r="C74" s="214"/>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6"/>
      <c r="AB74" s="220" t="str">
        <f>IF(AD72&lt;&gt;"",IF(AD72="W","L","W"),"")</f>
        <v/>
      </c>
      <c r="AC74" s="221"/>
      <c r="AD74" s="228"/>
      <c r="AE74" s="229"/>
      <c r="AF74" s="227" t="str">
        <f>IF($D68="1P",IF(L99=L101,IF(J99=J101,IF(H99&lt;&gt;"",IF(H99&gt;H101,"W","L"),""),IF(J99&gt;J101,"W","L")),IF(L99&gt;L101,"W","L")),IF(Z103=Z105,IF(X103=X105,IF(V103&lt;&gt;"",IF(V103&gt;V105,"W","L"),""),IF(X103&gt;X105,"W","L")),IF(Z103&gt;Z105,"W","L")))</f>
        <v/>
      </c>
      <c r="AG74" s="221"/>
      <c r="AH74" s="227" t="str">
        <f>IF($D68="1P",IF(Z95=Z97,IF(X95=X97,IF(V95&lt;&gt;"",IF(V95&gt;V97,"W","L"),""),IF(X95&gt;X97,"W","L")),IF(Z95&gt;Z97,"W","L")),IF(Z87=Z89,IF(X87=X89,IF(V87&lt;&gt;"",IF(V87&gt;V89,"W","L"),""),IF(X87&gt;X89,"W","L")),IF(Z87&gt;Z89,"W","L")))</f>
        <v/>
      </c>
      <c r="AI74" s="221"/>
      <c r="AJ74" s="227" t="str">
        <f>IF($D68="1P",IF(L87=L89,IF(J87=J89,IF(H87&lt;&gt;"",IF(H87&gt;H89,"W","L"),""),IF(J87&gt;J89,"W","L")),IF(L87&gt;L89,"W","L")),IF(L87=L89,IF(J87=J89,IF(H87&lt;&gt;"",IF(H87&gt;H89,"W","L"),""),IF(J87&gt;J89,"W","L")),IF(L87&gt;L89,"W","L")))</f>
        <v/>
      </c>
      <c r="AK74" s="237"/>
      <c r="AL74" s="239" t="str">
        <f>IF(OR(COUNTIF(AB74:AJ74,"W"),COUNTIF(AB74:AJ74,"L")),COUNTIF(AB74:AJ74,"W")*2+COUNTIF(AB74:AJ74,"L"),"")</f>
        <v/>
      </c>
      <c r="AM74" s="240"/>
      <c r="AN74" s="242" t="str">
        <f>IF(AL74&lt;&gt;"",RANK(AL74,AL72:AL80,0),"")</f>
        <v/>
      </c>
      <c r="AO74" s="243"/>
      <c r="AQ74" s="126"/>
      <c r="AR74" s="126"/>
      <c r="AS74" s="126"/>
      <c r="AT74" s="126"/>
      <c r="AU74" s="126"/>
      <c r="AV74" s="126"/>
      <c r="AW74" s="126"/>
      <c r="AX74" s="126"/>
      <c r="AY74" s="126"/>
      <c r="AZ74" s="126"/>
      <c r="BA74" s="126"/>
      <c r="BB74" s="126"/>
      <c r="BC74" s="126"/>
    </row>
    <row r="75" spans="1:167" ht="11.25" customHeight="1" thickBot="1">
      <c r="A75" s="212"/>
      <c r="B75" s="213"/>
      <c r="C75" s="217"/>
      <c r="D75" s="218"/>
      <c r="E75" s="218"/>
      <c r="F75" s="218"/>
      <c r="G75" s="218"/>
      <c r="H75" s="218"/>
      <c r="I75" s="218"/>
      <c r="J75" s="218"/>
      <c r="K75" s="218"/>
      <c r="L75" s="218"/>
      <c r="M75" s="218"/>
      <c r="N75" s="218"/>
      <c r="O75" s="218"/>
      <c r="P75" s="218"/>
      <c r="Q75" s="218"/>
      <c r="R75" s="218"/>
      <c r="S75" s="218"/>
      <c r="T75" s="218"/>
      <c r="U75" s="218"/>
      <c r="V75" s="218"/>
      <c r="W75" s="218"/>
      <c r="X75" s="218"/>
      <c r="Y75" s="218"/>
      <c r="Z75" s="218"/>
      <c r="AA75" s="219"/>
      <c r="AB75" s="232"/>
      <c r="AC75" s="233"/>
      <c r="AD75" s="235"/>
      <c r="AE75" s="236"/>
      <c r="AF75" s="234"/>
      <c r="AG75" s="233"/>
      <c r="AH75" s="234"/>
      <c r="AI75" s="233"/>
      <c r="AJ75" s="234"/>
      <c r="AK75" s="238"/>
      <c r="AL75" s="241"/>
      <c r="AM75" s="240"/>
      <c r="AN75" s="258"/>
      <c r="AO75" s="243"/>
      <c r="AQ75" s="127"/>
      <c r="AR75" s="127"/>
      <c r="AS75" s="127"/>
      <c r="AT75" s="127"/>
      <c r="AU75" s="127"/>
      <c r="AV75" s="127"/>
      <c r="AW75" s="127"/>
      <c r="AX75" s="127"/>
      <c r="AY75" s="127"/>
      <c r="AZ75" s="127"/>
      <c r="BA75" s="127"/>
      <c r="BB75" s="127"/>
      <c r="BC75" s="127"/>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row>
    <row r="76" spans="1:167" ht="11.25" customHeight="1">
      <c r="A76" s="210" t="str">
        <f>AF70</f>
        <v>C</v>
      </c>
      <c r="B76" s="211"/>
      <c r="C76" s="214"/>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6"/>
      <c r="AB76" s="220" t="str">
        <f>IF(AF72&lt;&gt;"",IF(AF72="W","L","W"),"")</f>
        <v/>
      </c>
      <c r="AC76" s="221"/>
      <c r="AD76" s="227" t="str">
        <f>IF(AF74&lt;&gt;"",IF(AF74="W","L","W"),"")</f>
        <v/>
      </c>
      <c r="AE76" s="221"/>
      <c r="AF76" s="228"/>
      <c r="AG76" s="229"/>
      <c r="AH76" s="227" t="str">
        <f>IF($D68="1P",IF(L91=L93,IF(J91=J93,IF(H91&lt;&gt;"",IF(H91&gt;H93,"W","L"),""),IF(J91&gt;J93,"W","L")),IF(L91&gt;L93,"W","L")),IF(L91=L93,IF(J91=J93,IF(H91&lt;&gt;"",IF(H91&gt;H93,"W","L"),""),IF(J91&gt;J93,"W","L")),IF(L91&gt;L93,"W","L")))</f>
        <v/>
      </c>
      <c r="AI76" s="221"/>
      <c r="AJ76" s="227" t="str">
        <f>IF($D68="1P",IF(Z87=Z89,IF(X87=X89,IF(V87&lt;&gt;"",IF(V87&gt;V89,"W","L"),""),IF(X87&gt;X89,"W","L")),IF(Z87&gt;Z89,"W","L")),IF(L99=L101,IF(J99=J101,IF(H99&lt;&gt;"",IF(H99&gt;H101,"W","L"),""),IF(J99&gt;J101,"W","L")),IF(L99&gt;L101,"W","L")))</f>
        <v/>
      </c>
      <c r="AK76" s="237"/>
      <c r="AL76" s="239" t="str">
        <f>IF(OR(COUNTIF(AB76:AJ76,"W"),COUNTIF(AB76:AJ76,"L")),COUNTIF(AB76:AJ76,"W")*2+COUNTIF(AB76:AJ76,"L"),"")</f>
        <v/>
      </c>
      <c r="AM76" s="240"/>
      <c r="AN76" s="242" t="str">
        <f>IF(AL76&lt;&gt;"",RANK(AL76,AL72:AL80,0),"")</f>
        <v/>
      </c>
      <c r="AO76" s="243"/>
      <c r="AQ76" s="154" t="str">
        <f>CONCATENATE($A70," ",$D70,","," ",$F68)</f>
        <v>Group: 2, Men's Singles</v>
      </c>
      <c r="AR76" s="155"/>
      <c r="AS76" s="155"/>
      <c r="AT76" s="155"/>
      <c r="AU76" s="155"/>
      <c r="AV76" s="155"/>
      <c r="AW76" s="155"/>
      <c r="AX76" s="155"/>
      <c r="AY76" s="155"/>
      <c r="AZ76" s="155"/>
      <c r="BA76" s="155"/>
      <c r="BB76" s="155"/>
      <c r="BC76" s="156"/>
      <c r="BD76" s="163">
        <f>A91</f>
        <v>2</v>
      </c>
      <c r="BE76" s="164"/>
      <c r="BF76" s="183" t="str">
        <f>C91</f>
        <v>C</v>
      </c>
      <c r="BG76" s="185" t="str">
        <f>IF(VLOOKUP($BF76,$A72:$C80,3,FALSE)=0,"",CONCATENATE(VLOOKUP(VLOOKUP($BF76,$A72:$C80,3,FALSE),Players!$C:$G,4,FALSE)," ",VLOOKUP($BF76,$A72:$C80,3,FALSE)," ",IF(ISERROR(VLOOKUP(VLOOKUP($BF76,$A72:$C80,3,FALSE),Players!$C:$G,5,FALSE)),"()",CONCATENATE("(",VLOOKUP(VLOOKUP($BF76,$A72:$C80,3,FALSE),Players!$C:$G,5,FALSE),")"))))</f>
        <v/>
      </c>
      <c r="BH76" s="186"/>
      <c r="BI76" s="186"/>
      <c r="BJ76" s="186"/>
      <c r="BK76" s="186"/>
      <c r="BL76" s="186"/>
      <c r="BM76" s="186"/>
      <c r="BN76" s="186"/>
      <c r="BO76" s="186"/>
      <c r="BP76" s="186"/>
      <c r="BQ76" s="186"/>
      <c r="BR76" s="186"/>
      <c r="BS76" s="186"/>
      <c r="BT76" s="186"/>
      <c r="BU76" s="187"/>
      <c r="BV76" s="170" t="str">
        <f>IF(D91&lt;&gt;"",D91,"")</f>
        <v/>
      </c>
      <c r="BW76" s="171"/>
      <c r="BX76" s="170" t="str">
        <f>IF(F91&lt;&gt;"",F91,"")</f>
        <v/>
      </c>
      <c r="BY76" s="171"/>
      <c r="BZ76" s="170" t="str">
        <f>IF(H91&lt;&gt;"",H91,"")</f>
        <v/>
      </c>
      <c r="CA76" s="171"/>
      <c r="CB76" s="170" t="str">
        <f>IF(J91&lt;&gt;"",J91,"")</f>
        <v/>
      </c>
      <c r="CC76" s="171"/>
      <c r="CD76" s="170" t="str">
        <f>IF(L91&lt;&gt;"",L91,"")</f>
        <v/>
      </c>
      <c r="CE76" s="171"/>
      <c r="CF76" s="174" t="str">
        <f>IF($CD76=$CD78,IF($CB76=$CB78,IF($BZ76&lt;&gt;"",IF($BZ76&gt;$BZ78,"W","L"),""),IF($CB76&gt;$CB78,"W","L")),IF($CD76&gt;$CD78,"W","L"))</f>
        <v/>
      </c>
      <c r="CG76" s="315" t="str">
        <f>CONCATENATE($A70," ",$D70,","," ",$F68)</f>
        <v>Group: 2, Men's Singles</v>
      </c>
      <c r="CH76" s="316"/>
      <c r="CI76" s="316"/>
      <c r="CJ76" s="316"/>
      <c r="CK76" s="316"/>
      <c r="CL76" s="316"/>
      <c r="CM76" s="316"/>
      <c r="CN76" s="316"/>
      <c r="CO76" s="316"/>
      <c r="CP76" s="316"/>
      <c r="CQ76" s="316"/>
      <c r="CR76" s="316"/>
      <c r="CS76" s="317"/>
      <c r="CT76" s="163">
        <f>O99</f>
        <v>9</v>
      </c>
      <c r="CU76" s="164"/>
      <c r="CV76" s="183" t="str">
        <f>Q99</f>
        <v>A</v>
      </c>
      <c r="CW76" s="185" t="str">
        <f>IF(VLOOKUP($CV76,$A72:$C80,3,FALSE)=0,"",CONCATENATE(VLOOKUP(VLOOKUP($CV76,$A72:$C80,3,FALSE),Players!$C:$G,4,FALSE)," ",VLOOKUP($CV76,$A72:$C80,3,FALSE)," ",IF(ISERROR(VLOOKUP(VLOOKUP($CV76,$A72:$C80,3,FALSE),Players!$C:$G,5,FALSE)),"()",CONCATENATE("(",VLOOKUP(VLOOKUP($CV76,$A72:$C80,3,FALSE),Players!$C:$G,5,FALSE),")"))))</f>
        <v/>
      </c>
      <c r="CX76" s="186"/>
      <c r="CY76" s="186"/>
      <c r="CZ76" s="186"/>
      <c r="DA76" s="186"/>
      <c r="DB76" s="186"/>
      <c r="DC76" s="186"/>
      <c r="DD76" s="186"/>
      <c r="DE76" s="186"/>
      <c r="DF76" s="186"/>
      <c r="DG76" s="186"/>
      <c r="DH76" s="186"/>
      <c r="DI76" s="186"/>
      <c r="DJ76" s="186"/>
      <c r="DK76" s="187"/>
      <c r="DL76" s="170" t="str">
        <f>IF(R99&lt;&gt;"",R99,"")</f>
        <v/>
      </c>
      <c r="DM76" s="171"/>
      <c r="DN76" s="170" t="str">
        <f>IF(T99&lt;&gt;"",T99,"")</f>
        <v/>
      </c>
      <c r="DO76" s="171"/>
      <c r="DP76" s="170" t="str">
        <f>IF(V99&lt;&gt;"",V99,"")</f>
        <v/>
      </c>
      <c r="DQ76" s="171"/>
      <c r="DR76" s="170" t="str">
        <f>IF(X99&lt;&gt;"",X99,"")</f>
        <v/>
      </c>
      <c r="DS76" s="171"/>
      <c r="DT76" s="170" t="str">
        <f>IF(Z99&lt;&gt;"",Z99,"")</f>
        <v/>
      </c>
      <c r="DU76" s="171"/>
      <c r="DV76" s="174" t="str">
        <f>IF($DT76=$DT78,IF($DR76=$DR78,IF($DP76&lt;&gt;"",IF($DP76&gt;$DP78,"W","L"),""),IF($DR76&gt;$DR78,"W","L")),IF($DT76&gt;$DT78,"W","L"))</f>
        <v/>
      </c>
    </row>
    <row r="77" spans="1:167" ht="11.25" customHeight="1">
      <c r="A77" s="212"/>
      <c r="B77" s="213"/>
      <c r="C77" s="217"/>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9"/>
      <c r="AB77" s="232"/>
      <c r="AC77" s="233"/>
      <c r="AD77" s="234"/>
      <c r="AE77" s="233"/>
      <c r="AF77" s="235"/>
      <c r="AG77" s="236"/>
      <c r="AH77" s="234"/>
      <c r="AI77" s="233"/>
      <c r="AJ77" s="234"/>
      <c r="AK77" s="238"/>
      <c r="AL77" s="241"/>
      <c r="AM77" s="240"/>
      <c r="AN77" s="258"/>
      <c r="AO77" s="243"/>
      <c r="AQ77" s="157"/>
      <c r="AR77" s="158"/>
      <c r="AS77" s="158"/>
      <c r="AT77" s="158"/>
      <c r="AU77" s="158"/>
      <c r="AV77" s="158"/>
      <c r="AW77" s="158"/>
      <c r="AX77" s="158"/>
      <c r="AY77" s="158"/>
      <c r="AZ77" s="158"/>
      <c r="BA77" s="158"/>
      <c r="BB77" s="158"/>
      <c r="BC77" s="159"/>
      <c r="BD77" s="165"/>
      <c r="BE77" s="166"/>
      <c r="BF77" s="184"/>
      <c r="BG77" s="188"/>
      <c r="BH77" s="189"/>
      <c r="BI77" s="189"/>
      <c r="BJ77" s="189"/>
      <c r="BK77" s="189"/>
      <c r="BL77" s="189"/>
      <c r="BM77" s="189"/>
      <c r="BN77" s="189"/>
      <c r="BO77" s="189"/>
      <c r="BP77" s="189"/>
      <c r="BQ77" s="189"/>
      <c r="BR77" s="189"/>
      <c r="BS77" s="189"/>
      <c r="BT77" s="189"/>
      <c r="BU77" s="190"/>
      <c r="BV77" s="172"/>
      <c r="BW77" s="173"/>
      <c r="BX77" s="172"/>
      <c r="BY77" s="173"/>
      <c r="BZ77" s="172"/>
      <c r="CA77" s="173"/>
      <c r="CB77" s="172"/>
      <c r="CC77" s="173"/>
      <c r="CD77" s="172"/>
      <c r="CE77" s="173"/>
      <c r="CF77" s="174"/>
      <c r="CG77" s="318"/>
      <c r="CH77" s="319"/>
      <c r="CI77" s="319"/>
      <c r="CJ77" s="319"/>
      <c r="CK77" s="319"/>
      <c r="CL77" s="319"/>
      <c r="CM77" s="319"/>
      <c r="CN77" s="319"/>
      <c r="CO77" s="319"/>
      <c r="CP77" s="319"/>
      <c r="CQ77" s="319"/>
      <c r="CR77" s="319"/>
      <c r="CS77" s="320"/>
      <c r="CT77" s="165"/>
      <c r="CU77" s="166"/>
      <c r="CV77" s="184"/>
      <c r="CW77" s="188"/>
      <c r="CX77" s="189"/>
      <c r="CY77" s="189"/>
      <c r="CZ77" s="189"/>
      <c r="DA77" s="189"/>
      <c r="DB77" s="189"/>
      <c r="DC77" s="189"/>
      <c r="DD77" s="189"/>
      <c r="DE77" s="189"/>
      <c r="DF77" s="189"/>
      <c r="DG77" s="189"/>
      <c r="DH77" s="189"/>
      <c r="DI77" s="189"/>
      <c r="DJ77" s="189"/>
      <c r="DK77" s="190"/>
      <c r="DL77" s="172"/>
      <c r="DM77" s="173"/>
      <c r="DN77" s="172"/>
      <c r="DO77" s="173"/>
      <c r="DP77" s="172"/>
      <c r="DQ77" s="173"/>
      <c r="DR77" s="172"/>
      <c r="DS77" s="173"/>
      <c r="DT77" s="172"/>
      <c r="DU77" s="173"/>
      <c r="DV77" s="174"/>
    </row>
    <row r="78" spans="1:167" ht="11.25" customHeight="1">
      <c r="A78" s="210" t="str">
        <f>AH70</f>
        <v>D</v>
      </c>
      <c r="B78" s="211"/>
      <c r="C78" s="214"/>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6"/>
      <c r="AB78" s="220" t="str">
        <f>IF(AH72&lt;&gt;"",IF(AH72="W","L","W"),"")</f>
        <v/>
      </c>
      <c r="AC78" s="221"/>
      <c r="AD78" s="227" t="str">
        <f>IF(AH74&lt;&gt;"",IF(AH74="W","L","W"),"")</f>
        <v/>
      </c>
      <c r="AE78" s="221"/>
      <c r="AF78" s="227" t="str">
        <f>IF(AH76&lt;&gt;"",IF(AH76="W","L","W"),"")</f>
        <v/>
      </c>
      <c r="AG78" s="221"/>
      <c r="AH78" s="228"/>
      <c r="AI78" s="229"/>
      <c r="AJ78" s="227" t="str">
        <f>IF($D68="1P",IF(Z103=Z105,IF(X103=X105,IF(V103&lt;&gt;"",IF(V103&gt;V105,"W","L"),""),IF(X103&gt;X105,"W","L")),IF(Z103&gt;Z105,"W","L")),IF(Z95=Z97,IF(X95=X97,IF(V95&lt;&gt;"",IF(V95&gt;V97,"W","L"),""),IF(X95&gt;X97,"W","L")),IF(Z95&gt;Z97,"W","L")))</f>
        <v/>
      </c>
      <c r="AK78" s="237"/>
      <c r="AL78" s="239" t="str">
        <f>IF(OR(COUNTIF(AB78:AJ78,"W"),COUNTIF(AB78:AJ78,"L")),COUNTIF(AB78:AJ78,"W")*2+COUNTIF(AB78:AJ78,"L"),"")</f>
        <v/>
      </c>
      <c r="AM78" s="240"/>
      <c r="AN78" s="242" t="str">
        <f>IF(AL78&lt;&gt;"",RANK(AL78,AL72:AL80,0),"")</f>
        <v/>
      </c>
      <c r="AO78" s="243"/>
      <c r="AQ78" s="157"/>
      <c r="AR78" s="158"/>
      <c r="AS78" s="158"/>
      <c r="AT78" s="158"/>
      <c r="AU78" s="158"/>
      <c r="AV78" s="158"/>
      <c r="AW78" s="158"/>
      <c r="AX78" s="158"/>
      <c r="AY78" s="158"/>
      <c r="AZ78" s="158"/>
      <c r="BA78" s="158"/>
      <c r="BB78" s="158"/>
      <c r="BC78" s="159"/>
      <c r="BD78" s="165"/>
      <c r="BE78" s="166"/>
      <c r="BF78" s="175" t="str">
        <f>C93</f>
        <v>D</v>
      </c>
      <c r="BG78" s="177" t="str">
        <f>IF(VLOOKUP($BF78,$A72:$C80,3,FALSE)=0,"",CONCATENATE(VLOOKUP(VLOOKUP($BF78,$A72:$C80,3,FALSE),Players!$C:$G,4,FALSE)," ",VLOOKUP($BF78,$A72:$C80,3,FALSE)," ",IF(ISERROR(VLOOKUP(VLOOKUP($BF78,$A72:$C80,3,FALSE),Players!$C:$G,5,FALSE)),"()",CONCATENATE("(",VLOOKUP(VLOOKUP($BF78,$A72:$C80,3,FALSE),Players!$C:$G,5,FALSE),")"))))</f>
        <v/>
      </c>
      <c r="BH78" s="178"/>
      <c r="BI78" s="178"/>
      <c r="BJ78" s="178"/>
      <c r="BK78" s="178"/>
      <c r="BL78" s="178"/>
      <c r="BM78" s="178"/>
      <c r="BN78" s="178"/>
      <c r="BO78" s="178"/>
      <c r="BP78" s="178"/>
      <c r="BQ78" s="178"/>
      <c r="BR78" s="178"/>
      <c r="BS78" s="178"/>
      <c r="BT78" s="178"/>
      <c r="BU78" s="179"/>
      <c r="BV78" s="150" t="str">
        <f>IF(D93&lt;&gt;"",D93,"")</f>
        <v/>
      </c>
      <c r="BW78" s="151"/>
      <c r="BX78" s="150" t="str">
        <f>IF(F93&lt;&gt;"",F93,"")</f>
        <v/>
      </c>
      <c r="BY78" s="151"/>
      <c r="BZ78" s="150" t="str">
        <f>IF(H93&lt;&gt;"",H93,"")</f>
        <v/>
      </c>
      <c r="CA78" s="151"/>
      <c r="CB78" s="150" t="str">
        <f>IF(J93&lt;&gt;"",J93,"")</f>
        <v/>
      </c>
      <c r="CC78" s="151"/>
      <c r="CD78" s="150" t="str">
        <f>IF(L93&lt;&gt;"",L93,"")</f>
        <v/>
      </c>
      <c r="CE78" s="151"/>
      <c r="CF78" s="174" t="str">
        <f>IF($CF76&lt;&gt;"",IF(CF76="W","L","W"),"")</f>
        <v/>
      </c>
      <c r="CG78" s="318"/>
      <c r="CH78" s="319"/>
      <c r="CI78" s="319"/>
      <c r="CJ78" s="319"/>
      <c r="CK78" s="319"/>
      <c r="CL78" s="319"/>
      <c r="CM78" s="319"/>
      <c r="CN78" s="319"/>
      <c r="CO78" s="319"/>
      <c r="CP78" s="319"/>
      <c r="CQ78" s="319"/>
      <c r="CR78" s="319"/>
      <c r="CS78" s="320"/>
      <c r="CT78" s="165"/>
      <c r="CU78" s="166"/>
      <c r="CV78" s="175" t="str">
        <f>Q101</f>
        <v>E</v>
      </c>
      <c r="CW78" s="177" t="str">
        <f>IF(VLOOKUP($CV78,$A72:$C80,3,FALSE)=0,"",CONCATENATE(VLOOKUP(VLOOKUP($CV78,$A72:$C80,3,FALSE),Players!$C:$G,4,FALSE)," ",VLOOKUP($CV78,$A72:$C80,3,FALSE)," ",IF(ISERROR(VLOOKUP(VLOOKUP($CV78,$A72:$C80,3,FALSE),Players!$C:$G,5,FALSE)),"()",CONCATENATE("(",VLOOKUP(VLOOKUP($CV78,$A72:$C80,3,FALSE),Players!$C:$G,5,FALSE),")"))))</f>
        <v/>
      </c>
      <c r="CX78" s="178"/>
      <c r="CY78" s="178"/>
      <c r="CZ78" s="178"/>
      <c r="DA78" s="178"/>
      <c r="DB78" s="178"/>
      <c r="DC78" s="178"/>
      <c r="DD78" s="178"/>
      <c r="DE78" s="178"/>
      <c r="DF78" s="178"/>
      <c r="DG78" s="178"/>
      <c r="DH78" s="178"/>
      <c r="DI78" s="178"/>
      <c r="DJ78" s="178"/>
      <c r="DK78" s="179"/>
      <c r="DL78" s="150" t="str">
        <f>IF(R101&lt;&gt;"",R101,"")</f>
        <v/>
      </c>
      <c r="DM78" s="151"/>
      <c r="DN78" s="150" t="str">
        <f>IF(T101&lt;&gt;"",T101,"")</f>
        <v/>
      </c>
      <c r="DO78" s="151"/>
      <c r="DP78" s="150" t="str">
        <f>IF(V101&lt;&gt;"",V101,"")</f>
        <v/>
      </c>
      <c r="DQ78" s="151"/>
      <c r="DR78" s="150" t="str">
        <f>IF(X101&lt;&gt;"",X101,"")</f>
        <v/>
      </c>
      <c r="DS78" s="151"/>
      <c r="DT78" s="150" t="str">
        <f>IF(Z101&lt;&gt;"",Z101,"")</f>
        <v/>
      </c>
      <c r="DU78" s="151"/>
      <c r="DV78" s="174" t="str">
        <f>IF($DV76&lt;&gt;"",IF(DV76="W","L","W"),"")</f>
        <v/>
      </c>
    </row>
    <row r="79" spans="1:167" ht="11.25" customHeight="1" thickBot="1">
      <c r="A79" s="212"/>
      <c r="B79" s="213"/>
      <c r="C79" s="217"/>
      <c r="D79" s="218"/>
      <c r="E79" s="218"/>
      <c r="F79" s="218"/>
      <c r="G79" s="218"/>
      <c r="H79" s="218"/>
      <c r="I79" s="218"/>
      <c r="J79" s="218"/>
      <c r="K79" s="218"/>
      <c r="L79" s="218"/>
      <c r="M79" s="218"/>
      <c r="N79" s="218"/>
      <c r="O79" s="218"/>
      <c r="P79" s="218"/>
      <c r="Q79" s="218"/>
      <c r="R79" s="218"/>
      <c r="S79" s="218"/>
      <c r="T79" s="218"/>
      <c r="U79" s="218"/>
      <c r="V79" s="218"/>
      <c r="W79" s="218"/>
      <c r="X79" s="218"/>
      <c r="Y79" s="218"/>
      <c r="Z79" s="218"/>
      <c r="AA79" s="219"/>
      <c r="AB79" s="232"/>
      <c r="AC79" s="233"/>
      <c r="AD79" s="234"/>
      <c r="AE79" s="233"/>
      <c r="AF79" s="234"/>
      <c r="AG79" s="233"/>
      <c r="AH79" s="235"/>
      <c r="AI79" s="236"/>
      <c r="AJ79" s="234"/>
      <c r="AK79" s="238"/>
      <c r="AL79" s="241"/>
      <c r="AM79" s="240"/>
      <c r="AN79" s="258"/>
      <c r="AO79" s="243"/>
      <c r="AQ79" s="160"/>
      <c r="AR79" s="161"/>
      <c r="AS79" s="161"/>
      <c r="AT79" s="161"/>
      <c r="AU79" s="161"/>
      <c r="AV79" s="161"/>
      <c r="AW79" s="161"/>
      <c r="AX79" s="161"/>
      <c r="AY79" s="161"/>
      <c r="AZ79" s="161"/>
      <c r="BA79" s="161"/>
      <c r="BB79" s="161"/>
      <c r="BC79" s="162"/>
      <c r="BD79" s="167"/>
      <c r="BE79" s="168"/>
      <c r="BF79" s="176"/>
      <c r="BG79" s="180"/>
      <c r="BH79" s="181"/>
      <c r="BI79" s="181"/>
      <c r="BJ79" s="181"/>
      <c r="BK79" s="181"/>
      <c r="BL79" s="181"/>
      <c r="BM79" s="181"/>
      <c r="BN79" s="181"/>
      <c r="BO79" s="181"/>
      <c r="BP79" s="181"/>
      <c r="BQ79" s="181"/>
      <c r="BR79" s="181"/>
      <c r="BS79" s="181"/>
      <c r="BT79" s="181"/>
      <c r="BU79" s="182"/>
      <c r="BV79" s="152"/>
      <c r="BW79" s="153"/>
      <c r="BX79" s="152"/>
      <c r="BY79" s="153"/>
      <c r="BZ79" s="152"/>
      <c r="CA79" s="153"/>
      <c r="CB79" s="152"/>
      <c r="CC79" s="153"/>
      <c r="CD79" s="152"/>
      <c r="CE79" s="153"/>
      <c r="CF79" s="174"/>
      <c r="CG79" s="321"/>
      <c r="CH79" s="322"/>
      <c r="CI79" s="322"/>
      <c r="CJ79" s="322"/>
      <c r="CK79" s="322"/>
      <c r="CL79" s="322"/>
      <c r="CM79" s="322"/>
      <c r="CN79" s="322"/>
      <c r="CO79" s="322"/>
      <c r="CP79" s="322"/>
      <c r="CQ79" s="322"/>
      <c r="CR79" s="322"/>
      <c r="CS79" s="323"/>
      <c r="CT79" s="167"/>
      <c r="CU79" s="168"/>
      <c r="CV79" s="176"/>
      <c r="CW79" s="180"/>
      <c r="CX79" s="181"/>
      <c r="CY79" s="181"/>
      <c r="CZ79" s="181"/>
      <c r="DA79" s="181"/>
      <c r="DB79" s="181"/>
      <c r="DC79" s="181"/>
      <c r="DD79" s="181"/>
      <c r="DE79" s="181"/>
      <c r="DF79" s="181"/>
      <c r="DG79" s="181"/>
      <c r="DH79" s="181"/>
      <c r="DI79" s="181"/>
      <c r="DJ79" s="181"/>
      <c r="DK79" s="182"/>
      <c r="DL79" s="152"/>
      <c r="DM79" s="153"/>
      <c r="DN79" s="152"/>
      <c r="DO79" s="153"/>
      <c r="DP79" s="152"/>
      <c r="DQ79" s="153"/>
      <c r="DR79" s="152"/>
      <c r="DS79" s="153"/>
      <c r="DT79" s="152"/>
      <c r="DU79" s="153"/>
      <c r="DV79" s="174"/>
    </row>
    <row r="80" spans="1:167" ht="11.25" customHeight="1">
      <c r="A80" s="210" t="str">
        <f>AJ70</f>
        <v>E</v>
      </c>
      <c r="B80" s="211"/>
      <c r="C80" s="214"/>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6"/>
      <c r="AB80" s="220" t="str">
        <f>IF(AJ72&lt;&gt;"",IF(AJ72="W","L","W"),"")</f>
        <v/>
      </c>
      <c r="AC80" s="221"/>
      <c r="AD80" s="227" t="str">
        <f>IF(AJ74&lt;&gt;"",IF(AJ74="W","L","W"),"")</f>
        <v/>
      </c>
      <c r="AE80" s="221"/>
      <c r="AF80" s="227" t="str">
        <f>IF(AJ76&lt;&gt;"",IF(AJ76="W","L","W"),"")</f>
        <v/>
      </c>
      <c r="AG80" s="221"/>
      <c r="AH80" s="227" t="str">
        <f>IF(AJ78&lt;&gt;"",IF(AJ78="W","L","W"),"")</f>
        <v/>
      </c>
      <c r="AI80" s="221"/>
      <c r="AJ80" s="228"/>
      <c r="AK80" s="229"/>
      <c r="AL80" s="239" t="str">
        <f>IF(OR(COUNTIF(AB80:AJ80,"W"),COUNTIF(AB80:AJ80,"L")),COUNTIF(AB80:AJ80,"W")*2+COUNTIF(AB80:AJ80,"L"),"")</f>
        <v/>
      </c>
      <c r="AM80" s="240"/>
      <c r="AN80" s="242" t="str">
        <f>IF(AL80&lt;&gt;"",RANK(AL80,AL72:AL80,0),"")</f>
        <v/>
      </c>
      <c r="AO80" s="243"/>
      <c r="AQ80" s="126"/>
      <c r="AR80" s="126"/>
      <c r="AS80" s="126"/>
      <c r="AT80" s="126"/>
      <c r="AU80" s="126"/>
      <c r="AV80" s="126"/>
      <c r="AW80" s="126"/>
      <c r="AX80" s="126"/>
      <c r="AY80" s="126"/>
      <c r="AZ80" s="126"/>
      <c r="BA80" s="126"/>
      <c r="BB80" s="126"/>
      <c r="BC80" s="126"/>
      <c r="BV80" s="169" t="str">
        <f>IF(CF76&lt;&gt;"",IF(AND(AND(BV76&gt;-1,BV78&gt;-1),OR(BV76&gt;10,BV78&gt;10),ABS(BV76-BV78)&gt;1,IF(OR(BV76&gt;11,BV78&gt;11),ABS(BV76-BV78)=2,TRUE),BV76=INT(BV76),BV78=INT(BV78)),"","Error"),"")</f>
        <v/>
      </c>
      <c r="BW80" s="169"/>
      <c r="BX80" s="169" t="str">
        <f>IF(CF76&lt;&gt;"",IF(AND(AND(BX76&gt;-1,BX78&gt;-1),OR(BX76&gt;10,BX78&gt;10),ABS(BX76-BX78)&gt;1,IF(OR(BX76&gt;11,BX78&gt;11),ABS(BX76-BX78)=2,TRUE),BX76=INT(BX76),BX78=INT(BX78)),"","Error"),"")</f>
        <v/>
      </c>
      <c r="BY80" s="169"/>
      <c r="BZ80" s="169" t="str">
        <f>IF(CF76&lt;&gt;"",IF(AND(AND(BZ76&gt;-1,BZ78&gt;-1),OR(BZ76&gt;10,BZ78&gt;10),ABS(BZ76-BZ78)&gt;1,IF(OR(BZ76&gt;11,BZ78&gt;11),ABS(BZ76-BZ78)=2,TRUE),BZ76=INT(BZ76),BZ78=INT(BZ78)),"","Error"),"")</f>
        <v/>
      </c>
      <c r="CA80" s="169"/>
      <c r="CB80" s="169" t="str">
        <f>IF(AND(CF76&lt;&gt;"",CB76&lt;&gt;""),IF(AND(AND(CB76&gt;-1,CB78&gt;-1),OR(CB76&gt;10,CB78&gt;10),ABS(CB76-CB78)&gt;1,IF(OR(CB76&gt;11,CB78&gt;11),ABS(CB76-CB78)=2,TRUE),CB76=INT(CB76),CB78=INT(CB78)),"","Error"),"")</f>
        <v/>
      </c>
      <c r="CC80" s="169"/>
      <c r="CD80" s="169" t="str">
        <f>IF(AND(CF76&lt;&gt;"",CD76&lt;&gt;""),IF(AND(AND(CD76&gt;-1,CD78&gt;-1),OR(CD76&gt;10,CD78&gt;10),ABS(CD76-CD78)&gt;1,IF(OR(CD76&gt;11,CD78&gt;11),ABS(CD76-CD78)=2,TRUE),CD76=INT(CD76),CD78=INT(CD78)),"","Error"),"")</f>
        <v/>
      </c>
      <c r="CE80" s="169"/>
      <c r="DL80" s="169" t="str">
        <f>IF(DV76&lt;&gt;"",IF(AND(AND(DL76&gt;-1,DL78&gt;-1),OR(DL76&gt;10,DL78&gt;10),ABS(DL76-DL78)&gt;1,IF(OR(DL76&gt;11,DL78&gt;11),ABS(DL76-DL78)=2,TRUE),DL76=INT(DL76),DL78=INT(DL78)),"","Error"),"")</f>
        <v/>
      </c>
      <c r="DM80" s="169"/>
      <c r="DN80" s="169" t="str">
        <f>IF(DV76&lt;&gt;"",IF(AND(AND(DN76&gt;-1,DN78&gt;-1),OR(DN76&gt;10,DN78&gt;10),ABS(DN76-DN78)&gt;1,IF(OR(DN76&gt;11,DN78&gt;11),ABS(DN76-DN78)=2,TRUE),DN76=INT(DN76),DN78=INT(DN78)),"","Error"),"")</f>
        <v/>
      </c>
      <c r="DO80" s="169"/>
      <c r="DP80" s="169" t="str">
        <f>IF(DV76&lt;&gt;"",IF(AND(AND(DP76&gt;-1,DP78&gt;-1),OR(DP76&gt;10,DP78&gt;10),ABS(DP76-DP78)&gt;1,IF(OR(DP76&gt;11,DP78&gt;11),ABS(DP76-DP78)=2,TRUE),DP76=INT(DP76),DP78=INT(DP78)),"","Error"),"")</f>
        <v/>
      </c>
      <c r="DQ80" s="169"/>
      <c r="DR80" s="169" t="str">
        <f>IF(AND(DV76&lt;&gt;"",DR76&lt;&gt;""),IF(AND(AND(DR76&gt;-1,DR78&gt;-1),OR(DR76&gt;10,DR78&gt;10),ABS(DR76-DR78)&gt;1,IF(OR(DR76&gt;11,DR78&gt;11),ABS(DR76-DR78)=2,TRUE),DR76=INT(DR76),DR78=INT(DR78)),"","Error"),"")</f>
        <v/>
      </c>
      <c r="DS80" s="169"/>
      <c r="DT80" s="169" t="str">
        <f>IF(AND(DV76&lt;&gt;"",DT76&lt;&gt;""),IF(AND(AND(DT76&gt;-1,DT78&gt;-1),OR(DT76&gt;10,DT78&gt;10),ABS(DT76-DT78)&gt;1,IF(OR(DT76&gt;11,DT78&gt;11),ABS(DT76-DT78)=2,TRUE),DT76=INT(DT76),DT78=INT(DT78)),"","Error"),"")</f>
        <v/>
      </c>
      <c r="DU80" s="169"/>
    </row>
    <row r="81" spans="1:126" ht="11.25" customHeight="1" thickBot="1">
      <c r="A81" s="212"/>
      <c r="B81" s="213"/>
      <c r="C81" s="217"/>
      <c r="D81" s="218"/>
      <c r="E81" s="218"/>
      <c r="F81" s="218"/>
      <c r="G81" s="218"/>
      <c r="H81" s="218"/>
      <c r="I81" s="218"/>
      <c r="J81" s="218"/>
      <c r="K81" s="218"/>
      <c r="L81" s="218"/>
      <c r="M81" s="218"/>
      <c r="N81" s="218"/>
      <c r="O81" s="218"/>
      <c r="P81" s="218"/>
      <c r="Q81" s="218"/>
      <c r="R81" s="218"/>
      <c r="S81" s="218"/>
      <c r="T81" s="218"/>
      <c r="U81" s="218"/>
      <c r="V81" s="218"/>
      <c r="W81" s="218"/>
      <c r="X81" s="218"/>
      <c r="Y81" s="218"/>
      <c r="Z81" s="218"/>
      <c r="AA81" s="219"/>
      <c r="AB81" s="222"/>
      <c r="AC81" s="223"/>
      <c r="AD81" s="226"/>
      <c r="AE81" s="223"/>
      <c r="AF81" s="226"/>
      <c r="AG81" s="223"/>
      <c r="AH81" s="226"/>
      <c r="AI81" s="223"/>
      <c r="AJ81" s="230"/>
      <c r="AK81" s="231"/>
      <c r="AL81" s="246"/>
      <c r="AM81" s="247"/>
      <c r="AN81" s="248"/>
      <c r="AO81" s="249"/>
      <c r="AQ81" s="126"/>
      <c r="AR81" s="126"/>
      <c r="AS81" s="126"/>
      <c r="AT81" s="126"/>
      <c r="AU81" s="126"/>
      <c r="AV81" s="126"/>
      <c r="AW81" s="126"/>
      <c r="AX81" s="126"/>
      <c r="AY81" s="126"/>
      <c r="AZ81" s="126"/>
      <c r="BA81" s="126"/>
      <c r="BB81" s="126"/>
      <c r="BC81" s="126"/>
    </row>
    <row r="82" spans="1:126" ht="11.25" customHeight="1">
      <c r="A82" s="2"/>
      <c r="J82" s="43"/>
      <c r="K82" s="43"/>
      <c r="L82" s="43"/>
      <c r="M82" s="43"/>
      <c r="R82" s="42"/>
      <c r="S82" s="42"/>
      <c r="W82" s="42"/>
      <c r="AA82" s="42"/>
      <c r="AB82" s="3"/>
      <c r="AQ82" s="127"/>
      <c r="AR82" s="127"/>
      <c r="AS82" s="127"/>
      <c r="AT82" s="127"/>
      <c r="AU82" s="127"/>
      <c r="AV82" s="127"/>
      <c r="AW82" s="127"/>
      <c r="AX82" s="127"/>
      <c r="AY82" s="127"/>
      <c r="AZ82" s="127"/>
      <c r="BA82" s="127"/>
      <c r="BB82" s="127"/>
      <c r="BC82" s="127"/>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row>
    <row r="83" spans="1:126" ht="11.25" customHeight="1">
      <c r="A83" s="42"/>
      <c r="R83" s="42"/>
      <c r="S83" s="42"/>
      <c r="W83" s="42"/>
      <c r="X83" s="43"/>
      <c r="Y83" s="43"/>
      <c r="Z83" s="43"/>
      <c r="AA83" s="43"/>
      <c r="AB83" s="3"/>
      <c r="AQ83" s="128"/>
      <c r="AR83" s="128"/>
      <c r="AS83" s="128"/>
      <c r="AT83" s="128"/>
      <c r="AU83" s="128"/>
      <c r="AV83" s="128"/>
      <c r="AW83" s="128"/>
      <c r="AX83" s="128"/>
      <c r="AY83" s="128"/>
      <c r="AZ83" s="128"/>
      <c r="BA83" s="128"/>
      <c r="BB83" s="128"/>
      <c r="BC83" s="128"/>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G83" s="41"/>
      <c r="CH83" s="41"/>
      <c r="CI83" s="41"/>
      <c r="CJ83" s="41"/>
      <c r="CK83" s="41"/>
      <c r="CL83" s="41"/>
      <c r="CM83" s="41"/>
      <c r="CN83" s="41"/>
      <c r="CO83" s="41"/>
      <c r="CP83" s="41"/>
      <c r="CQ83" s="41"/>
      <c r="CR83" s="41"/>
      <c r="CS83" s="41"/>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row>
    <row r="84" spans="1:126" ht="11.25" customHeight="1">
      <c r="AQ84" s="126"/>
      <c r="AR84" s="126"/>
      <c r="AS84" s="126"/>
      <c r="AT84" s="126"/>
      <c r="AU84" s="126"/>
      <c r="AV84" s="126"/>
      <c r="AW84" s="126"/>
      <c r="AX84" s="126"/>
      <c r="AY84" s="126"/>
      <c r="AZ84" s="126"/>
      <c r="BA84" s="126"/>
      <c r="BB84" s="126"/>
      <c r="BC84" s="126"/>
    </row>
    <row r="85" spans="1:126" ht="11.25" customHeight="1" thickBot="1">
      <c r="AP85" s="2"/>
      <c r="AQ85" s="127"/>
      <c r="AR85" s="127"/>
      <c r="AS85" s="127"/>
      <c r="AT85" s="127"/>
      <c r="AU85" s="127"/>
      <c r="AV85" s="127"/>
      <c r="AW85" s="127"/>
      <c r="AX85" s="127"/>
      <c r="AY85" s="127"/>
      <c r="AZ85" s="127"/>
      <c r="BA85" s="127"/>
      <c r="BB85" s="127"/>
      <c r="BC85" s="127"/>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2"/>
    </row>
    <row r="86" spans="1:126" ht="11.25" customHeight="1" thickBo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154" t="str">
        <f>CONCATENATE($A70," ",$D70,","," ",$F68)</f>
        <v>Group: 2, Men's Singles</v>
      </c>
      <c r="AR86" s="155"/>
      <c r="AS86" s="155"/>
      <c r="AT86" s="155"/>
      <c r="AU86" s="155"/>
      <c r="AV86" s="155"/>
      <c r="AW86" s="155"/>
      <c r="AX86" s="155"/>
      <c r="AY86" s="155"/>
      <c r="AZ86" s="155"/>
      <c r="BA86" s="155"/>
      <c r="BB86" s="155"/>
      <c r="BC86" s="156"/>
      <c r="BD86" s="163">
        <f>A95</f>
        <v>3</v>
      </c>
      <c r="BE86" s="164"/>
      <c r="BF86" s="183" t="str">
        <f>C95</f>
        <v>A</v>
      </c>
      <c r="BG86" s="185" t="str">
        <f>IF(VLOOKUP($BF86,$A72:$C80,3,FALSE)=0,"",CONCATENATE(VLOOKUP(VLOOKUP($BF86,$A72:$C80,3,FALSE),Players!$C:$G,4,FALSE)," ",VLOOKUP($BF86,$A72:$C80,3,FALSE)," ",IF(ISERROR(VLOOKUP(VLOOKUP($BF86,$A72:$C80,3,FALSE),Players!$C:$G,5,FALSE)),"()",CONCATENATE("(",VLOOKUP(VLOOKUP($BF86,$A72:$C80,3,FALSE),Players!$C:$G,5,FALSE),")"))))</f>
        <v/>
      </c>
      <c r="BH86" s="186"/>
      <c r="BI86" s="186"/>
      <c r="BJ86" s="186"/>
      <c r="BK86" s="186"/>
      <c r="BL86" s="186"/>
      <c r="BM86" s="186"/>
      <c r="BN86" s="186"/>
      <c r="BO86" s="186"/>
      <c r="BP86" s="186"/>
      <c r="BQ86" s="186"/>
      <c r="BR86" s="186"/>
      <c r="BS86" s="186"/>
      <c r="BT86" s="186"/>
      <c r="BU86" s="187"/>
      <c r="BV86" s="170" t="str">
        <f>IF(D95&lt;&gt;"",D95,"")</f>
        <v/>
      </c>
      <c r="BW86" s="171"/>
      <c r="BX86" s="170" t="str">
        <f>IF(F95&lt;&gt;"",F95,"")</f>
        <v/>
      </c>
      <c r="BY86" s="171"/>
      <c r="BZ86" s="170" t="str">
        <f>IF(H95&lt;&gt;"",H95,"")</f>
        <v/>
      </c>
      <c r="CA86" s="171"/>
      <c r="CB86" s="170" t="str">
        <f>IF(J95&lt;&gt;"",J95,"")</f>
        <v/>
      </c>
      <c r="CC86" s="171"/>
      <c r="CD86" s="170" t="str">
        <f>IF(L95&lt;&gt;"",L95,"")</f>
        <v/>
      </c>
      <c r="CE86" s="171"/>
      <c r="CF86" s="174" t="str">
        <f>IF($CD86=$CD88,IF($CB86=$CB88,IF($BZ86&lt;&gt;"",IF($BZ86&gt;$BZ88,"W","L"),""),IF($CB86&gt;$CB88,"W","L")),IF($CD86&gt;$CD88,"W","L"))</f>
        <v/>
      </c>
      <c r="CG86" s="315" t="str">
        <f>CONCATENATE($A70," ",$D70,","," ",$F68)</f>
        <v>Group: 2, Men's Singles</v>
      </c>
      <c r="CH86" s="316"/>
      <c r="CI86" s="316"/>
      <c r="CJ86" s="316"/>
      <c r="CK86" s="316"/>
      <c r="CL86" s="316"/>
      <c r="CM86" s="316"/>
      <c r="CN86" s="316"/>
      <c r="CO86" s="316"/>
      <c r="CP86" s="316"/>
      <c r="CQ86" s="316"/>
      <c r="CR86" s="316"/>
      <c r="CS86" s="317"/>
      <c r="CT86" s="163">
        <f>O103</f>
        <v>10</v>
      </c>
      <c r="CU86" s="164"/>
      <c r="CV86" s="183" t="str">
        <f>Q103</f>
        <v>B</v>
      </c>
      <c r="CW86" s="185" t="str">
        <f>IF(VLOOKUP($CV86,$A72:$C80,3,FALSE)=0,"",CONCATENATE(VLOOKUP(VLOOKUP($CV86,$A72:$C80,3,FALSE),Players!$C:$G,4,FALSE)," ",VLOOKUP($CV86,$A72:$C80,3,FALSE)," ",IF(ISERROR(VLOOKUP(VLOOKUP($CV86,$A72:$C80,3,FALSE),Players!$C:$G,5,FALSE)),"()",CONCATENATE("(",VLOOKUP(VLOOKUP($CV86,$A72:$C80,3,FALSE),Players!$C:$G,5,FALSE),")"))))</f>
        <v/>
      </c>
      <c r="CX86" s="186"/>
      <c r="CY86" s="186"/>
      <c r="CZ86" s="186"/>
      <c r="DA86" s="186"/>
      <c r="DB86" s="186"/>
      <c r="DC86" s="186"/>
      <c r="DD86" s="186"/>
      <c r="DE86" s="186"/>
      <c r="DF86" s="186"/>
      <c r="DG86" s="186"/>
      <c r="DH86" s="186"/>
      <c r="DI86" s="186"/>
      <c r="DJ86" s="186"/>
      <c r="DK86" s="187"/>
      <c r="DL86" s="170" t="str">
        <f>IF(R103&lt;&gt;"",R103,"")</f>
        <v/>
      </c>
      <c r="DM86" s="171"/>
      <c r="DN86" s="170" t="str">
        <f>IF(T103&lt;&gt;"",T103,"")</f>
        <v/>
      </c>
      <c r="DO86" s="171"/>
      <c r="DP86" s="170" t="str">
        <f>IF(V103&lt;&gt;"",V103,"")</f>
        <v/>
      </c>
      <c r="DQ86" s="171"/>
      <c r="DR86" s="170" t="str">
        <f>IF(X103&lt;&gt;"",X103,"")</f>
        <v/>
      </c>
      <c r="DS86" s="171"/>
      <c r="DT86" s="170" t="str">
        <f>IF(Z103&lt;&gt;"",Z103,"")</f>
        <v/>
      </c>
      <c r="DU86" s="171"/>
      <c r="DV86" s="174" t="str">
        <f>IF($DT86=$DT88,IF($DR86=$DR88,IF($DP86&lt;&gt;"",IF($DP86&gt;$DP88,"W","L"),""),IF($DR86&gt;$DR88,"W","L")),IF($DT86&gt;$DT88,"W","L"))</f>
        <v/>
      </c>
    </row>
    <row r="87" spans="1:126" ht="11.25" customHeight="1">
      <c r="A87" s="170">
        <v>1</v>
      </c>
      <c r="B87" s="191"/>
      <c r="C87" s="183" t="str">
        <f>IF($D68="1P","B","B")</f>
        <v>B</v>
      </c>
      <c r="D87" s="197"/>
      <c r="E87" s="198"/>
      <c r="F87" s="197"/>
      <c r="G87" s="198"/>
      <c r="H87" s="197"/>
      <c r="I87" s="198"/>
      <c r="J87" s="197"/>
      <c r="K87" s="198"/>
      <c r="L87" s="197"/>
      <c r="M87" s="208"/>
      <c r="N87" s="69" t="str">
        <f>IF(CF66&lt;&gt;"",IF(CF66="W",IF(SUM(IF(D87&gt;D89,1,0),IF(F87&gt;F89,1,0),IF(H87&gt;H89,1,0),IF(J87&gt;J89,1,0),IF(L87&gt;L89,1,0))&lt;&gt;3,"E",""),""),"")</f>
        <v/>
      </c>
      <c r="O87" s="170">
        <v>6</v>
      </c>
      <c r="P87" s="191"/>
      <c r="Q87" s="183" t="str">
        <f>IF($D68="1P","C","B")</f>
        <v>B</v>
      </c>
      <c r="R87" s="197"/>
      <c r="S87" s="198"/>
      <c r="T87" s="197"/>
      <c r="U87" s="198"/>
      <c r="V87" s="197"/>
      <c r="W87" s="198"/>
      <c r="X87" s="197"/>
      <c r="Y87" s="198"/>
      <c r="Z87" s="197"/>
      <c r="AA87" s="208"/>
      <c r="AB87" s="69" t="str">
        <f>IF(CF116&lt;&gt;"",IF(CF116="W",IF(SUM(IF(R87&gt;R89,1,0),IF(T87&gt;T89,1,0),IF(V87&gt;V89,1,0),IF(X87&gt;X89,1,0),IF(Z87&gt;Z89,1,0))&lt;&gt;3,"E",""),""),"")</f>
        <v/>
      </c>
      <c r="AP87" s="3"/>
      <c r="AQ87" s="157"/>
      <c r="AR87" s="158"/>
      <c r="AS87" s="158"/>
      <c r="AT87" s="158"/>
      <c r="AU87" s="158"/>
      <c r="AV87" s="158"/>
      <c r="AW87" s="158"/>
      <c r="AX87" s="158"/>
      <c r="AY87" s="158"/>
      <c r="AZ87" s="158"/>
      <c r="BA87" s="158"/>
      <c r="BB87" s="158"/>
      <c r="BC87" s="159"/>
      <c r="BD87" s="165"/>
      <c r="BE87" s="166"/>
      <c r="BF87" s="184"/>
      <c r="BG87" s="188"/>
      <c r="BH87" s="189"/>
      <c r="BI87" s="189"/>
      <c r="BJ87" s="189"/>
      <c r="BK87" s="189"/>
      <c r="BL87" s="189"/>
      <c r="BM87" s="189"/>
      <c r="BN87" s="189"/>
      <c r="BO87" s="189"/>
      <c r="BP87" s="189"/>
      <c r="BQ87" s="189"/>
      <c r="BR87" s="189"/>
      <c r="BS87" s="189"/>
      <c r="BT87" s="189"/>
      <c r="BU87" s="190"/>
      <c r="BV87" s="172"/>
      <c r="BW87" s="173"/>
      <c r="BX87" s="172"/>
      <c r="BY87" s="173"/>
      <c r="BZ87" s="172"/>
      <c r="CA87" s="173"/>
      <c r="CB87" s="172"/>
      <c r="CC87" s="173"/>
      <c r="CD87" s="172"/>
      <c r="CE87" s="173"/>
      <c r="CF87" s="174"/>
      <c r="CG87" s="318"/>
      <c r="CH87" s="319"/>
      <c r="CI87" s="319"/>
      <c r="CJ87" s="319"/>
      <c r="CK87" s="319"/>
      <c r="CL87" s="319"/>
      <c r="CM87" s="319"/>
      <c r="CN87" s="319"/>
      <c r="CO87" s="319"/>
      <c r="CP87" s="319"/>
      <c r="CQ87" s="319"/>
      <c r="CR87" s="319"/>
      <c r="CS87" s="320"/>
      <c r="CT87" s="165"/>
      <c r="CU87" s="166"/>
      <c r="CV87" s="184"/>
      <c r="CW87" s="188"/>
      <c r="CX87" s="189"/>
      <c r="CY87" s="189"/>
      <c r="CZ87" s="189"/>
      <c r="DA87" s="189"/>
      <c r="DB87" s="189"/>
      <c r="DC87" s="189"/>
      <c r="DD87" s="189"/>
      <c r="DE87" s="189"/>
      <c r="DF87" s="189"/>
      <c r="DG87" s="189"/>
      <c r="DH87" s="189"/>
      <c r="DI87" s="189"/>
      <c r="DJ87" s="189"/>
      <c r="DK87" s="190"/>
      <c r="DL87" s="172"/>
      <c r="DM87" s="173"/>
      <c r="DN87" s="172"/>
      <c r="DO87" s="173"/>
      <c r="DP87" s="172"/>
      <c r="DQ87" s="173"/>
      <c r="DR87" s="172"/>
      <c r="DS87" s="173"/>
      <c r="DT87" s="172"/>
      <c r="DU87" s="173"/>
      <c r="DV87" s="174"/>
    </row>
    <row r="88" spans="1:126" ht="11.25" customHeight="1">
      <c r="A88" s="192"/>
      <c r="B88" s="193"/>
      <c r="C88" s="196"/>
      <c r="D88" s="199"/>
      <c r="E88" s="200"/>
      <c r="F88" s="199"/>
      <c r="G88" s="200"/>
      <c r="H88" s="199"/>
      <c r="I88" s="200"/>
      <c r="J88" s="199"/>
      <c r="K88" s="200"/>
      <c r="L88" s="199"/>
      <c r="M88" s="209"/>
      <c r="N88" s="69" t="str">
        <f>IF(CF66&lt;&gt;"",IF(ISERROR(AND(BV70="",BX70="",BZ70="",CB70="",CD70="")),"E",IF(AND(BV70="",BX70="",BZ70="",CB70="",CD70=""),"","E")),"")</f>
        <v/>
      </c>
      <c r="O88" s="192"/>
      <c r="P88" s="193"/>
      <c r="Q88" s="196"/>
      <c r="R88" s="199"/>
      <c r="S88" s="200"/>
      <c r="T88" s="199"/>
      <c r="U88" s="200"/>
      <c r="V88" s="199"/>
      <c r="W88" s="200"/>
      <c r="X88" s="199"/>
      <c r="Y88" s="200"/>
      <c r="Z88" s="199"/>
      <c r="AA88" s="209"/>
      <c r="AB88" s="69" t="str">
        <f>IF(CF116&lt;&gt;"",IF(ISERROR(AND(BV120="",BX120="",BZ120="",CB120="",CD120="")),"E",IF(AND(BV120="",BX120="",BZ120="",CB120="",CD120=""),"","E")),"")</f>
        <v/>
      </c>
      <c r="AP88" s="3"/>
      <c r="AQ88" s="157"/>
      <c r="AR88" s="158"/>
      <c r="AS88" s="158"/>
      <c r="AT88" s="158"/>
      <c r="AU88" s="158"/>
      <c r="AV88" s="158"/>
      <c r="AW88" s="158"/>
      <c r="AX88" s="158"/>
      <c r="AY88" s="158"/>
      <c r="AZ88" s="158"/>
      <c r="BA88" s="158"/>
      <c r="BB88" s="158"/>
      <c r="BC88" s="159"/>
      <c r="BD88" s="165"/>
      <c r="BE88" s="166"/>
      <c r="BF88" s="175" t="str">
        <f>C97</f>
        <v>D</v>
      </c>
      <c r="BG88" s="177" t="str">
        <f>IF(VLOOKUP($BF88,$A72:$C80,3,FALSE)=0,"",CONCATENATE(VLOOKUP(VLOOKUP($BF88,$A72:$C80,3,FALSE),Players!$C:$G,4,FALSE)," ",VLOOKUP($BF88,$A72:$C80,3,FALSE)," ",IF(ISERROR(VLOOKUP(VLOOKUP($BF88,$A72:$C80,3,FALSE),Players!$C:$G,5,FALSE)),"()",CONCATENATE("(",VLOOKUP(VLOOKUP($BF88,$A72:$C80,3,FALSE),Players!$C:$G,5,FALSE),")"))))</f>
        <v/>
      </c>
      <c r="BH88" s="178"/>
      <c r="BI88" s="178"/>
      <c r="BJ88" s="178"/>
      <c r="BK88" s="178"/>
      <c r="BL88" s="178"/>
      <c r="BM88" s="178"/>
      <c r="BN88" s="178"/>
      <c r="BO88" s="178"/>
      <c r="BP88" s="178"/>
      <c r="BQ88" s="178"/>
      <c r="BR88" s="178"/>
      <c r="BS88" s="178"/>
      <c r="BT88" s="178"/>
      <c r="BU88" s="179"/>
      <c r="BV88" s="150" t="str">
        <f>IF(D97&lt;&gt;"",D97,"")</f>
        <v/>
      </c>
      <c r="BW88" s="151"/>
      <c r="BX88" s="150" t="str">
        <f>IF(F97&lt;&gt;"",F97,"")</f>
        <v/>
      </c>
      <c r="BY88" s="151"/>
      <c r="BZ88" s="150" t="str">
        <f>IF(H97&lt;&gt;"",H97,"")</f>
        <v/>
      </c>
      <c r="CA88" s="151"/>
      <c r="CB88" s="150" t="str">
        <f>IF(J97&lt;&gt;"",J97,"")</f>
        <v/>
      </c>
      <c r="CC88" s="151"/>
      <c r="CD88" s="150" t="str">
        <f>IF(L97&lt;&gt;"",L97,"")</f>
        <v/>
      </c>
      <c r="CE88" s="151"/>
      <c r="CF88" s="174" t="str">
        <f>IF($CF86&lt;&gt;"",IF(CF86="W","L","W"),"")</f>
        <v/>
      </c>
      <c r="CG88" s="318"/>
      <c r="CH88" s="319"/>
      <c r="CI88" s="319"/>
      <c r="CJ88" s="319"/>
      <c r="CK88" s="319"/>
      <c r="CL88" s="319"/>
      <c r="CM88" s="319"/>
      <c r="CN88" s="319"/>
      <c r="CO88" s="319"/>
      <c r="CP88" s="319"/>
      <c r="CQ88" s="319"/>
      <c r="CR88" s="319"/>
      <c r="CS88" s="320"/>
      <c r="CT88" s="165"/>
      <c r="CU88" s="166"/>
      <c r="CV88" s="175" t="str">
        <f>Q105</f>
        <v>C</v>
      </c>
      <c r="CW88" s="177" t="str">
        <f>IF(VLOOKUP($CV88,$A72:$C80,3,FALSE)=0,"",CONCATENATE(VLOOKUP(VLOOKUP($CV88,$A72:$C80,3,FALSE),Players!$C:$G,4,FALSE)," ",VLOOKUP($CV88,$A72:$C80,3,FALSE)," ",IF(ISERROR(VLOOKUP(VLOOKUP($CV88,$A72:$C80,3,FALSE),Players!$C:$G,5,FALSE)),"()",CONCATENATE("(",VLOOKUP(VLOOKUP($CV88,$A72:$C80,3,FALSE),Players!$C:$G,5,FALSE),")"))))</f>
        <v/>
      </c>
      <c r="CX88" s="178"/>
      <c r="CY88" s="178"/>
      <c r="CZ88" s="178"/>
      <c r="DA88" s="178"/>
      <c r="DB88" s="178"/>
      <c r="DC88" s="178"/>
      <c r="DD88" s="178"/>
      <c r="DE88" s="178"/>
      <c r="DF88" s="178"/>
      <c r="DG88" s="178"/>
      <c r="DH88" s="178"/>
      <c r="DI88" s="178"/>
      <c r="DJ88" s="178"/>
      <c r="DK88" s="179"/>
      <c r="DL88" s="150" t="str">
        <f>IF(R105&lt;&gt;"",R105,"")</f>
        <v/>
      </c>
      <c r="DM88" s="151"/>
      <c r="DN88" s="150" t="str">
        <f>IF(T105&lt;&gt;"",T105,"")</f>
        <v/>
      </c>
      <c r="DO88" s="151"/>
      <c r="DP88" s="150" t="str">
        <f>IF(V105&lt;&gt;"",V105,"")</f>
        <v/>
      </c>
      <c r="DQ88" s="151"/>
      <c r="DR88" s="150" t="str">
        <f>IF(X105&lt;&gt;"",X105,"")</f>
        <v/>
      </c>
      <c r="DS88" s="151"/>
      <c r="DT88" s="150" t="str">
        <f>IF(Z105&lt;&gt;"",Z105,"")</f>
        <v/>
      </c>
      <c r="DU88" s="151"/>
      <c r="DV88" s="174" t="str">
        <f>IF($DV86&lt;&gt;"",IF(DV86="W","L","W"),"")</f>
        <v/>
      </c>
    </row>
    <row r="89" spans="1:126" ht="11.25" customHeight="1" thickBot="1">
      <c r="A89" s="192"/>
      <c r="B89" s="193"/>
      <c r="C89" s="175" t="str">
        <f>IF($D68="1P","E","E")</f>
        <v>E</v>
      </c>
      <c r="D89" s="201"/>
      <c r="E89" s="202"/>
      <c r="F89" s="201"/>
      <c r="G89" s="202"/>
      <c r="H89" s="201"/>
      <c r="I89" s="202"/>
      <c r="J89" s="201"/>
      <c r="K89" s="202"/>
      <c r="L89" s="201"/>
      <c r="M89" s="205"/>
      <c r="N89" s="69" t="str">
        <f>IF(CF66&lt;&gt;"",IF(ISERROR(AND(BV70="",BX70="",BZ70="",CB70="",CD70="")),"E",IF(AND(BV70="",BX70="",BZ70="",CB70="",CD70=""),"","E")),"")</f>
        <v/>
      </c>
      <c r="O89" s="192"/>
      <c r="P89" s="193"/>
      <c r="Q89" s="175" t="str">
        <f>IF($D68="1P","E","D")</f>
        <v>D</v>
      </c>
      <c r="R89" s="201"/>
      <c r="S89" s="202"/>
      <c r="T89" s="201"/>
      <c r="U89" s="202"/>
      <c r="V89" s="201"/>
      <c r="W89" s="202"/>
      <c r="X89" s="201"/>
      <c r="Y89" s="202"/>
      <c r="Z89" s="201"/>
      <c r="AA89" s="205"/>
      <c r="AB89" s="69" t="str">
        <f>IF(CF116&lt;&gt;"",IF(ISERROR(AND(BV120="",BX120="",BZ120="",CB120="",CD120="")),"E",IF(AND(BV120="",BX120="",BZ120="",CB120="",CD120=""),"","E")),"")</f>
        <v/>
      </c>
      <c r="AP89" s="3"/>
      <c r="AQ89" s="160"/>
      <c r="AR89" s="161"/>
      <c r="AS89" s="161"/>
      <c r="AT89" s="161"/>
      <c r="AU89" s="161"/>
      <c r="AV89" s="161"/>
      <c r="AW89" s="161"/>
      <c r="AX89" s="161"/>
      <c r="AY89" s="161"/>
      <c r="AZ89" s="161"/>
      <c r="BA89" s="161"/>
      <c r="BB89" s="161"/>
      <c r="BC89" s="162"/>
      <c r="BD89" s="167"/>
      <c r="BE89" s="168"/>
      <c r="BF89" s="176"/>
      <c r="BG89" s="180"/>
      <c r="BH89" s="181"/>
      <c r="BI89" s="181"/>
      <c r="BJ89" s="181"/>
      <c r="BK89" s="181"/>
      <c r="BL89" s="181"/>
      <c r="BM89" s="181"/>
      <c r="BN89" s="181"/>
      <c r="BO89" s="181"/>
      <c r="BP89" s="181"/>
      <c r="BQ89" s="181"/>
      <c r="BR89" s="181"/>
      <c r="BS89" s="181"/>
      <c r="BT89" s="181"/>
      <c r="BU89" s="182"/>
      <c r="BV89" s="152"/>
      <c r="BW89" s="153"/>
      <c r="BX89" s="152"/>
      <c r="BY89" s="153"/>
      <c r="BZ89" s="152"/>
      <c r="CA89" s="153"/>
      <c r="CB89" s="152"/>
      <c r="CC89" s="153"/>
      <c r="CD89" s="152"/>
      <c r="CE89" s="153"/>
      <c r="CF89" s="174"/>
      <c r="CG89" s="321"/>
      <c r="CH89" s="322"/>
      <c r="CI89" s="322"/>
      <c r="CJ89" s="322"/>
      <c r="CK89" s="322"/>
      <c r="CL89" s="322"/>
      <c r="CM89" s="322"/>
      <c r="CN89" s="322"/>
      <c r="CO89" s="322"/>
      <c r="CP89" s="322"/>
      <c r="CQ89" s="322"/>
      <c r="CR89" s="322"/>
      <c r="CS89" s="323"/>
      <c r="CT89" s="167"/>
      <c r="CU89" s="168"/>
      <c r="CV89" s="176"/>
      <c r="CW89" s="180"/>
      <c r="CX89" s="181"/>
      <c r="CY89" s="181"/>
      <c r="CZ89" s="181"/>
      <c r="DA89" s="181"/>
      <c r="DB89" s="181"/>
      <c r="DC89" s="181"/>
      <c r="DD89" s="181"/>
      <c r="DE89" s="181"/>
      <c r="DF89" s="181"/>
      <c r="DG89" s="181"/>
      <c r="DH89" s="181"/>
      <c r="DI89" s="181"/>
      <c r="DJ89" s="181"/>
      <c r="DK89" s="182"/>
      <c r="DL89" s="152"/>
      <c r="DM89" s="153"/>
      <c r="DN89" s="152"/>
      <c r="DO89" s="153"/>
      <c r="DP89" s="152"/>
      <c r="DQ89" s="153"/>
      <c r="DR89" s="152"/>
      <c r="DS89" s="153"/>
      <c r="DT89" s="152"/>
      <c r="DU89" s="153"/>
      <c r="DV89" s="174"/>
    </row>
    <row r="90" spans="1:126" ht="11.25" customHeight="1" thickBot="1">
      <c r="A90" s="194"/>
      <c r="B90" s="195"/>
      <c r="C90" s="207"/>
      <c r="D90" s="203"/>
      <c r="E90" s="204"/>
      <c r="F90" s="203"/>
      <c r="G90" s="204"/>
      <c r="H90" s="203"/>
      <c r="I90" s="204"/>
      <c r="J90" s="203"/>
      <c r="K90" s="204"/>
      <c r="L90" s="203"/>
      <c r="M90" s="206"/>
      <c r="N90" s="69" t="str">
        <f>IF(CF68&lt;&gt;"",IF(CF68="W",IF(SUM(IF(D89&gt;D87,1,0),IF(F89&gt;F87,1,0),IF(H89&gt;H87,1,0),IF(J89&gt;J87,1,0),IF(L89&gt;L87,1,0))&lt;&gt;3,"E",""),""),"")</f>
        <v/>
      </c>
      <c r="O90" s="194"/>
      <c r="P90" s="195"/>
      <c r="Q90" s="207"/>
      <c r="R90" s="203"/>
      <c r="S90" s="204"/>
      <c r="T90" s="203"/>
      <c r="U90" s="204"/>
      <c r="V90" s="203"/>
      <c r="W90" s="204"/>
      <c r="X90" s="203"/>
      <c r="Y90" s="204"/>
      <c r="Z90" s="203"/>
      <c r="AA90" s="206"/>
      <c r="AB90" s="69" t="str">
        <f>IF(CF118&lt;&gt;"",IF(CF118="W",IF(SUM(IF(R89&gt;R87,1,0),IF(T89&gt;T87,1,0),IF(V89&gt;V87,1,0),IF(X89&gt;X87,1,0),IF(Z89&gt;Z87,1,0))&lt;&gt;3,"E",""),""),"")</f>
        <v/>
      </c>
      <c r="AP90" s="3"/>
      <c r="AQ90" s="126"/>
      <c r="AR90" s="126"/>
      <c r="AS90" s="126"/>
      <c r="AT90" s="126"/>
      <c r="AU90" s="126"/>
      <c r="AV90" s="126"/>
      <c r="AW90" s="126"/>
      <c r="AX90" s="126"/>
      <c r="AY90" s="126"/>
      <c r="AZ90" s="126"/>
      <c r="BA90" s="126"/>
      <c r="BB90" s="126"/>
      <c r="BC90" s="126"/>
      <c r="BV90" s="169" t="str">
        <f>IF(CF86&lt;&gt;"",IF(AND(AND(BV86&gt;-1,BV88&gt;-1),OR(BV86&gt;10,BV88&gt;10),ABS(BV86-BV88)&gt;1,IF(OR(BV86&gt;11,BV88&gt;11),ABS(BV86-BV88)=2,TRUE),BV86=INT(BV86),BV88=INT(BV88)),"","Error"),"")</f>
        <v/>
      </c>
      <c r="BW90" s="169"/>
      <c r="BX90" s="169" t="str">
        <f>IF(CF86&lt;&gt;"",IF(AND(AND(BX86&gt;-1,BX88&gt;-1),OR(BX86&gt;10,BX88&gt;10),ABS(BX86-BX88)&gt;1,IF(OR(BX86&gt;11,BX88&gt;11),ABS(BX86-BX88)=2,TRUE),BX86=INT(BX86),BX88=INT(BX88)),"","Error"),"")</f>
        <v/>
      </c>
      <c r="BY90" s="169"/>
      <c r="BZ90" s="169" t="str">
        <f>IF(CF86&lt;&gt;"",IF(AND(AND(BZ86&gt;-1,BZ88&gt;-1),OR(BZ86&gt;10,BZ88&gt;10),ABS(BZ86-BZ88)&gt;1,IF(OR(BZ86&gt;11,BZ88&gt;11),ABS(BZ86-BZ88)=2,TRUE),BZ86=INT(BZ86),BZ88=INT(BZ88)),"","Error"),"")</f>
        <v/>
      </c>
      <c r="CA90" s="169"/>
      <c r="CB90" s="169" t="str">
        <f>IF(AND(CF86&lt;&gt;"",CB86&lt;&gt;""),IF(AND(AND(CB86&gt;-1,CB88&gt;-1),OR(CB86&gt;10,CB88&gt;10),ABS(CB86-CB88)&gt;1,IF(OR(CB86&gt;11,CB88&gt;11),ABS(CB86-CB88)=2,TRUE),CB86=INT(CB86),CB88=INT(CB88)),"","Error"),"")</f>
        <v/>
      </c>
      <c r="CC90" s="169"/>
      <c r="CD90" s="169" t="str">
        <f>IF(AND(CF86&lt;&gt;"",CD86&lt;&gt;""),IF(AND(AND(CD86&gt;-1,CD88&gt;-1),OR(CD86&gt;10,CD88&gt;10),ABS(CD86-CD88)&gt;1,IF(OR(CD86&gt;11,CD88&gt;11),ABS(CD86-CD88)=2,TRUE),CD86=INT(CD86),CD88=INT(CD88)),"","Error"),"")</f>
        <v/>
      </c>
      <c r="CE90" s="169"/>
      <c r="DL90" s="169" t="str">
        <f>IF(DV86&lt;&gt;"",IF(AND(AND(DL86&gt;-1,DL88&gt;-1),OR(DL86&gt;10,DL88&gt;10),ABS(DL86-DL88)&gt;1,IF(OR(DL86&gt;11,DL88&gt;11),ABS(DL86-DL88)=2,TRUE),DL86=INT(DL86),DL88=INT(DL88)),"","Error"),"")</f>
        <v/>
      </c>
      <c r="DM90" s="169"/>
      <c r="DN90" s="169" t="str">
        <f>IF(DV86&lt;&gt;"",IF(AND(AND(DN86&gt;-1,DN88&gt;-1),OR(DN86&gt;10,DN88&gt;10),ABS(DN86-DN88)&gt;1,IF(OR(DN86&gt;11,DN88&gt;11),ABS(DN86-DN88)=2,TRUE),DN86=INT(DN86),DN88=INT(DN88)),"","Error"),"")</f>
        <v/>
      </c>
      <c r="DO90" s="169"/>
      <c r="DP90" s="169" t="str">
        <f>IF(DV86&lt;&gt;"",IF(AND(AND(DP86&gt;-1,DP88&gt;-1),OR(DP86&gt;10,DP88&gt;10),ABS(DP86-DP88)&gt;1,IF(OR(DP86&gt;11,DP88&gt;11),ABS(DP86-DP88)=2,TRUE),DP86=INT(DP86),DP88=INT(DP88)),"","Error"),"")</f>
        <v/>
      </c>
      <c r="DQ90" s="169"/>
      <c r="DR90" s="169" t="str">
        <f>IF(AND(DV86&lt;&gt;"",DR86&lt;&gt;""),IF(AND(AND(DR86&gt;-1,DR88&gt;-1),OR(DR86&gt;10,DR88&gt;10),ABS(DR86-DR88)&gt;1,IF(OR(DR86&gt;11,DR88&gt;11),ABS(DR86-DR88)=2,TRUE),DR86=INT(DR86),DR88=INT(DR88)),"","Error"),"")</f>
        <v/>
      </c>
      <c r="DS90" s="169"/>
      <c r="DT90" s="169" t="str">
        <f>IF(AND(DV86&lt;&gt;"",DT86&lt;&gt;""),IF(AND(AND(DT86&gt;-1,DT88&gt;-1),OR(DT86&gt;10,DT88&gt;10),ABS(DT86-DT88)&gt;1,IF(OR(DT86&gt;11,DT88&gt;11),ABS(DT86-DT88)=2,TRUE),DT86=INT(DT86),DT88=INT(DT88)),"","Error"),"")</f>
        <v/>
      </c>
      <c r="DU90" s="169"/>
      <c r="DV90" s="3"/>
    </row>
    <row r="91" spans="1:126" ht="11.25" customHeight="1">
      <c r="A91" s="170">
        <v>2</v>
      </c>
      <c r="B91" s="191"/>
      <c r="C91" s="183" t="str">
        <f>IF($D68="1P","C","C")</f>
        <v>C</v>
      </c>
      <c r="D91" s="197"/>
      <c r="E91" s="198"/>
      <c r="F91" s="197"/>
      <c r="G91" s="198"/>
      <c r="H91" s="197"/>
      <c r="I91" s="198"/>
      <c r="J91" s="197"/>
      <c r="K91" s="198"/>
      <c r="L91" s="197"/>
      <c r="M91" s="208"/>
      <c r="N91" s="69" t="str">
        <f>IF(CF76&lt;&gt;"",IF(CF76="W",IF(SUM(IF(D91&gt;D93,1,0),IF(F91&gt;F93,1,0),IF(H91&gt;H93,1,0),IF(J91&gt;J93,1,0),IF(L91&gt;L93,1,0))&lt;&gt;3,"E",""),""),"")</f>
        <v/>
      </c>
      <c r="O91" s="170">
        <v>7</v>
      </c>
      <c r="P91" s="191"/>
      <c r="Q91" s="183" t="str">
        <f>IF($D68="1P","A","A")</f>
        <v>A</v>
      </c>
      <c r="R91" s="197"/>
      <c r="S91" s="198"/>
      <c r="T91" s="197"/>
      <c r="U91" s="198"/>
      <c r="V91" s="197"/>
      <c r="W91" s="198"/>
      <c r="X91" s="197"/>
      <c r="Y91" s="198"/>
      <c r="Z91" s="197"/>
      <c r="AA91" s="208"/>
      <c r="AB91" s="69" t="str">
        <f>IF(CF126&lt;&gt;"",IF(CF126="W",IF(SUM(IF(R91&gt;R93,1,0),IF(T91&gt;T93,1,0),IF(V91&gt;V93,1,0),IF(X91&gt;X93,1,0),IF(Z91&gt;Z93,1,0))&lt;&gt;3,"E",""),""),"")</f>
        <v/>
      </c>
      <c r="AP91" s="3"/>
      <c r="AQ91" s="126"/>
      <c r="AR91" s="126"/>
      <c r="AS91" s="126"/>
      <c r="AT91" s="126"/>
      <c r="AU91" s="126"/>
      <c r="AV91" s="126"/>
      <c r="AW91" s="126"/>
      <c r="AX91" s="126"/>
      <c r="AY91" s="126"/>
      <c r="AZ91" s="126"/>
      <c r="BA91" s="126"/>
      <c r="BB91" s="126"/>
      <c r="BC91" s="126"/>
      <c r="DV91" s="3"/>
    </row>
    <row r="92" spans="1:126" ht="11.25" customHeight="1">
      <c r="A92" s="192"/>
      <c r="B92" s="193"/>
      <c r="C92" s="196"/>
      <c r="D92" s="199"/>
      <c r="E92" s="200"/>
      <c r="F92" s="199"/>
      <c r="G92" s="200"/>
      <c r="H92" s="199"/>
      <c r="I92" s="200"/>
      <c r="J92" s="199"/>
      <c r="K92" s="200"/>
      <c r="L92" s="199"/>
      <c r="M92" s="209"/>
      <c r="N92" s="69" t="str">
        <f>IF(CF76&lt;&gt;"",IF(ISERROR(AND(BV80="",BX80="",BZ80="",CB80="",CD80="")),"E",IF(AND(BV80="",BX80="",BZ80="",CB80="",CD80=""),"","E")),"")</f>
        <v/>
      </c>
      <c r="O92" s="192"/>
      <c r="P92" s="193"/>
      <c r="Q92" s="196"/>
      <c r="R92" s="199"/>
      <c r="S92" s="200"/>
      <c r="T92" s="199"/>
      <c r="U92" s="200"/>
      <c r="V92" s="199"/>
      <c r="W92" s="200"/>
      <c r="X92" s="199"/>
      <c r="Y92" s="200"/>
      <c r="Z92" s="199"/>
      <c r="AA92" s="209"/>
      <c r="AB92" s="69" t="str">
        <f>IF(CF126&lt;&gt;"",IF(ISERROR(AND(BV130="",BX130="",BZ130="",CB130="",CD130="")),"E",IF(AND(BV130="",BX130="",BZ130="",CB130="",CD130=""),"","E")),"")</f>
        <v/>
      </c>
      <c r="AP92" s="3"/>
      <c r="AQ92" s="127"/>
      <c r="AR92" s="127"/>
      <c r="AS92" s="127"/>
      <c r="AT92" s="127"/>
      <c r="AU92" s="127"/>
      <c r="AV92" s="127"/>
      <c r="AW92" s="127"/>
      <c r="AX92" s="127"/>
      <c r="AY92" s="127"/>
      <c r="AZ92" s="127"/>
      <c r="BA92" s="127"/>
      <c r="BB92" s="127"/>
      <c r="BC92" s="127"/>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3"/>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3"/>
    </row>
    <row r="93" spans="1:126" ht="11.25" customHeight="1">
      <c r="A93" s="192"/>
      <c r="B93" s="193"/>
      <c r="C93" s="175" t="str">
        <f>IF($D68="1P","D","D")</f>
        <v>D</v>
      </c>
      <c r="D93" s="201"/>
      <c r="E93" s="202"/>
      <c r="F93" s="201"/>
      <c r="G93" s="202"/>
      <c r="H93" s="201"/>
      <c r="I93" s="202"/>
      <c r="J93" s="201"/>
      <c r="K93" s="202"/>
      <c r="L93" s="201"/>
      <c r="M93" s="205"/>
      <c r="N93" s="69" t="str">
        <f>IF(CF76&lt;&gt;"",IF(ISERROR(AND(BV80="",BX80="",BZ80="",CB80="",CD80="")),"E",IF(AND(BV80="",BX80="",BZ80="",CB80="",CD80=""),"","E")),"")</f>
        <v/>
      </c>
      <c r="O93" s="192"/>
      <c r="P93" s="193"/>
      <c r="Q93" s="175" t="str">
        <f>IF($D68="1P","C","B")</f>
        <v>B</v>
      </c>
      <c r="R93" s="201"/>
      <c r="S93" s="202"/>
      <c r="T93" s="201"/>
      <c r="U93" s="202"/>
      <c r="V93" s="201"/>
      <c r="W93" s="202"/>
      <c r="X93" s="201"/>
      <c r="Y93" s="202"/>
      <c r="Z93" s="201"/>
      <c r="AA93" s="205"/>
      <c r="AB93" s="69" t="str">
        <f>IF(CF126&lt;&gt;"",IF(ISERROR(AND(BV130="",BX130="",BZ130="",CB130="",CD130="")),"E",IF(AND(BV130="",BX130="",BZ130="",CB130="",CD130=""),"","E")),"")</f>
        <v/>
      </c>
      <c r="AP93" s="3"/>
      <c r="AQ93" s="128"/>
      <c r="AR93" s="128"/>
      <c r="AS93" s="128"/>
      <c r="AT93" s="128"/>
      <c r="AU93" s="128"/>
      <c r="AV93" s="128"/>
      <c r="AW93" s="128"/>
      <c r="AX93" s="128"/>
      <c r="AY93" s="128"/>
      <c r="AZ93" s="128"/>
      <c r="BA93" s="128"/>
      <c r="BB93" s="128"/>
      <c r="BC93" s="128"/>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3"/>
      <c r="CG93" s="41"/>
      <c r="CH93" s="41"/>
      <c r="CI93" s="41"/>
      <c r="CJ93" s="41"/>
      <c r="CK93" s="41"/>
      <c r="CL93" s="41"/>
      <c r="CM93" s="41"/>
      <c r="CN93" s="41"/>
      <c r="CO93" s="41"/>
      <c r="CP93" s="41"/>
      <c r="CQ93" s="41"/>
      <c r="CR93" s="41"/>
      <c r="CS93" s="41"/>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3"/>
    </row>
    <row r="94" spans="1:126" ht="11.25" customHeight="1" thickBot="1">
      <c r="A94" s="194"/>
      <c r="B94" s="195"/>
      <c r="C94" s="207"/>
      <c r="D94" s="203"/>
      <c r="E94" s="204"/>
      <c r="F94" s="203"/>
      <c r="G94" s="204"/>
      <c r="H94" s="203"/>
      <c r="I94" s="204"/>
      <c r="J94" s="203"/>
      <c r="K94" s="204"/>
      <c r="L94" s="203"/>
      <c r="M94" s="206"/>
      <c r="N94" s="69" t="str">
        <f>IF(CF78&lt;&gt;"",IF(CF78="W",IF(SUM(IF(D93&gt;D91,1,0),IF(F93&gt;F91,1,0),IF(H93&gt;H91,1,0),IF(J93&gt;J91,1,0),IF(L93&gt;L91,1,0))&lt;&gt;3,"E",""),""),"")</f>
        <v/>
      </c>
      <c r="O94" s="194"/>
      <c r="P94" s="195"/>
      <c r="Q94" s="207"/>
      <c r="R94" s="203"/>
      <c r="S94" s="204"/>
      <c r="T94" s="203"/>
      <c r="U94" s="204"/>
      <c r="V94" s="203"/>
      <c r="W94" s="204"/>
      <c r="X94" s="203"/>
      <c r="Y94" s="204"/>
      <c r="Z94" s="203"/>
      <c r="AA94" s="206"/>
      <c r="AB94" s="69" t="str">
        <f>IF(CF128&lt;&gt;"",IF(CF128="W",IF(SUM(IF(R93&gt;R91,1,0),IF(T93&gt;T91,1,0),IF(V93&gt;V91,1,0),IF(X93&gt;X91,1,0),IF(Z93&gt;Z91,1,0))&lt;&gt;3,"E",""),""),"")</f>
        <v/>
      </c>
      <c r="AP94" s="3"/>
      <c r="AQ94" s="126"/>
      <c r="AR94" s="126"/>
      <c r="AS94" s="126"/>
      <c r="AT94" s="126"/>
      <c r="AU94" s="126"/>
      <c r="AV94" s="126"/>
      <c r="AW94" s="126"/>
      <c r="AX94" s="126"/>
      <c r="AY94" s="126"/>
      <c r="AZ94" s="126"/>
      <c r="BA94" s="126"/>
      <c r="BB94" s="126"/>
      <c r="BC94" s="126"/>
      <c r="CF94" s="3"/>
      <c r="DV94" s="3"/>
    </row>
    <row r="95" spans="1:126" ht="11.25" customHeight="1" thickBot="1">
      <c r="A95" s="170">
        <v>3</v>
      </c>
      <c r="B95" s="191"/>
      <c r="C95" s="183" t="str">
        <f>IF($D68="1P","A","A")</f>
        <v>A</v>
      </c>
      <c r="D95" s="197"/>
      <c r="E95" s="198"/>
      <c r="F95" s="197"/>
      <c r="G95" s="198"/>
      <c r="H95" s="197"/>
      <c r="I95" s="198"/>
      <c r="J95" s="197"/>
      <c r="K95" s="198"/>
      <c r="L95" s="197"/>
      <c r="M95" s="208"/>
      <c r="N95" s="69" t="str">
        <f>IF(CF86&lt;&gt;"",IF(CF86="W",IF(SUM(IF(D95&gt;D97,1,0),IF(F95&gt;F97,1,0),IF(H95&gt;H97,1,0),IF(J95&gt;J97,1,0),IF(L95&gt;L97,1,0))&lt;&gt;3,"E",""),""),"")</f>
        <v/>
      </c>
      <c r="O95" s="170">
        <v>8</v>
      </c>
      <c r="P95" s="191"/>
      <c r="Q95" s="183" t="str">
        <f>IF($D68="1P","B","D")</f>
        <v>D</v>
      </c>
      <c r="R95" s="197"/>
      <c r="S95" s="198"/>
      <c r="T95" s="197"/>
      <c r="U95" s="198"/>
      <c r="V95" s="197"/>
      <c r="W95" s="198"/>
      <c r="X95" s="197"/>
      <c r="Y95" s="198"/>
      <c r="Z95" s="197"/>
      <c r="AA95" s="208"/>
      <c r="AB95" s="69" t="str">
        <f>IF(DV66&lt;&gt;"",IF(DV66="W",IF(SUM(IF(R95&gt;R97,1,0),IF(T95&gt;T97,1,0),IF(V95&gt;V97,1,0),IF(X95&gt;X97,1,0),IF(Z95&gt;Z97,1,0))&lt;&gt;3,"E",""),""),"")</f>
        <v/>
      </c>
      <c r="AP95" s="3"/>
      <c r="AQ95" s="127"/>
      <c r="AR95" s="127"/>
      <c r="AS95" s="127"/>
      <c r="AT95" s="127"/>
      <c r="AU95" s="127"/>
      <c r="AV95" s="127"/>
      <c r="AW95" s="127"/>
      <c r="AX95" s="127"/>
      <c r="AY95" s="127"/>
      <c r="AZ95" s="127"/>
      <c r="BA95" s="127"/>
      <c r="BB95" s="127"/>
      <c r="BC95" s="127"/>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3"/>
      <c r="DV95" s="3"/>
    </row>
    <row r="96" spans="1:126" ht="11.25" customHeight="1">
      <c r="A96" s="192"/>
      <c r="B96" s="193"/>
      <c r="C96" s="196"/>
      <c r="D96" s="199"/>
      <c r="E96" s="200"/>
      <c r="F96" s="199"/>
      <c r="G96" s="200"/>
      <c r="H96" s="199"/>
      <c r="I96" s="200"/>
      <c r="J96" s="199"/>
      <c r="K96" s="200"/>
      <c r="L96" s="199"/>
      <c r="M96" s="209"/>
      <c r="N96" s="69" t="str">
        <f>IF(CF86&lt;&gt;"",IF(ISERROR(AND(BV90="",BX90="",BZ90="",CB90="",CD90="")),"E",IF(AND(BV90="",BX90="",BZ90="",CB90="",CD90=""),"","E")),"")</f>
        <v/>
      </c>
      <c r="O96" s="192"/>
      <c r="P96" s="193"/>
      <c r="Q96" s="196"/>
      <c r="R96" s="199"/>
      <c r="S96" s="200"/>
      <c r="T96" s="199"/>
      <c r="U96" s="200"/>
      <c r="V96" s="199"/>
      <c r="W96" s="200"/>
      <c r="X96" s="199"/>
      <c r="Y96" s="200"/>
      <c r="Z96" s="199"/>
      <c r="AA96" s="209"/>
      <c r="AB96" s="69" t="str">
        <f>IF(DV66&lt;&gt;"",IF(ISERROR(AND(DL70="",DN70="",DO70="",DR70="",DT70="")),"E",IF(AND(DL70="",DN70="",DP70="",DR70="",DT70=""),"","E")),"")</f>
        <v/>
      </c>
      <c r="AP96" s="3"/>
      <c r="AQ96" s="154" t="str">
        <f>CONCATENATE($A70," ",$D70,","," ",$F68)</f>
        <v>Group: 2, Men's Singles</v>
      </c>
      <c r="AR96" s="155"/>
      <c r="AS96" s="155"/>
      <c r="AT96" s="155"/>
      <c r="AU96" s="155"/>
      <c r="AV96" s="155"/>
      <c r="AW96" s="155"/>
      <c r="AX96" s="155"/>
      <c r="AY96" s="155"/>
      <c r="AZ96" s="155"/>
      <c r="BA96" s="155"/>
      <c r="BB96" s="155"/>
      <c r="BC96" s="156"/>
      <c r="BD96" s="163">
        <f>A99</f>
        <v>4</v>
      </c>
      <c r="BE96" s="164"/>
      <c r="BF96" s="183" t="str">
        <f>C99</f>
        <v>C</v>
      </c>
      <c r="BG96" s="185" t="str">
        <f>IF(VLOOKUP($BF96,$A72:$C80,3,FALSE)=0,"",CONCATENATE(VLOOKUP(VLOOKUP($BF96,$A72:$C80,3,FALSE),Players!$C:$G,4,FALSE)," ",VLOOKUP($BF96,$A72:$C80,3,FALSE)," ",IF(ISERROR(VLOOKUP(VLOOKUP($BF96,$A72:$C80,3,FALSE),Players!$C:$G,5,FALSE)),"()",CONCATENATE("(",VLOOKUP(VLOOKUP($BF96,$A72:$C80,3,FALSE),Players!$C:$G,5,FALSE),")"))))</f>
        <v/>
      </c>
      <c r="BH96" s="186"/>
      <c r="BI96" s="186"/>
      <c r="BJ96" s="186"/>
      <c r="BK96" s="186"/>
      <c r="BL96" s="186"/>
      <c r="BM96" s="186"/>
      <c r="BN96" s="186"/>
      <c r="BO96" s="186"/>
      <c r="BP96" s="186"/>
      <c r="BQ96" s="186"/>
      <c r="BR96" s="186"/>
      <c r="BS96" s="186"/>
      <c r="BT96" s="186"/>
      <c r="BU96" s="187"/>
      <c r="BV96" s="170" t="str">
        <f>IF(D99&lt;&gt;"",D99,"")</f>
        <v/>
      </c>
      <c r="BW96" s="171"/>
      <c r="BX96" s="170" t="str">
        <f>IF(F99&lt;&gt;"",F99,"")</f>
        <v/>
      </c>
      <c r="BY96" s="171"/>
      <c r="BZ96" s="170" t="str">
        <f>IF(H99&lt;&gt;"",H99,"")</f>
        <v/>
      </c>
      <c r="CA96" s="171"/>
      <c r="CB96" s="170" t="str">
        <f>IF(J99&lt;&gt;"",J99,"")</f>
        <v/>
      </c>
      <c r="CC96" s="171"/>
      <c r="CD96" s="170" t="str">
        <f>IF(L99&lt;&gt;"",L99,"")</f>
        <v/>
      </c>
      <c r="CE96" s="171"/>
      <c r="CF96" s="174" t="str">
        <f>IF($CD96=$CD98,IF($CB96=$CB98,IF($BZ96&lt;&gt;"",IF($BZ96&gt;$BZ98,"W","L"),""),IF($CB96&gt;$CB98,"W","L")),IF($CD96&gt;$CD98,"W","L"))</f>
        <v/>
      </c>
      <c r="DV96" s="3"/>
    </row>
    <row r="97" spans="1:126" ht="11.25" customHeight="1">
      <c r="A97" s="192"/>
      <c r="B97" s="193"/>
      <c r="C97" s="175" t="str">
        <f>IF($D68="1P","E","D")</f>
        <v>D</v>
      </c>
      <c r="D97" s="201"/>
      <c r="E97" s="202"/>
      <c r="F97" s="201"/>
      <c r="G97" s="202"/>
      <c r="H97" s="201"/>
      <c r="I97" s="202"/>
      <c r="J97" s="201"/>
      <c r="K97" s="202"/>
      <c r="L97" s="201"/>
      <c r="M97" s="205"/>
      <c r="N97" s="69" t="str">
        <f>IF(CF86&lt;&gt;"",IF(ISERROR(AND(BV90="",BX90="",BZ90="",CB90="",CD90="")),"E",IF(AND(BV90="",BX90="",BZ90="",CB90="",CD90=""),"","E")),"")</f>
        <v/>
      </c>
      <c r="O97" s="192"/>
      <c r="P97" s="193"/>
      <c r="Q97" s="175" t="str">
        <f>IF($D68="1P","D","E")</f>
        <v>E</v>
      </c>
      <c r="R97" s="201"/>
      <c r="S97" s="202"/>
      <c r="T97" s="201"/>
      <c r="U97" s="202"/>
      <c r="V97" s="201"/>
      <c r="W97" s="202"/>
      <c r="X97" s="201"/>
      <c r="Y97" s="202"/>
      <c r="Z97" s="201"/>
      <c r="AA97" s="205"/>
      <c r="AB97" s="69" t="str">
        <f>IF(DV66&lt;&gt;"",IF(ISERROR(AND(DL70="",DN70="",DO70="",DR70="",DT70="")),"E",IF(AND(DL70="",DN70="",DP70="",DR70="",DT70=""),"","E")),"")</f>
        <v/>
      </c>
      <c r="AP97" s="3"/>
      <c r="AQ97" s="157"/>
      <c r="AR97" s="158"/>
      <c r="AS97" s="158"/>
      <c r="AT97" s="158"/>
      <c r="AU97" s="158"/>
      <c r="AV97" s="158"/>
      <c r="AW97" s="158"/>
      <c r="AX97" s="158"/>
      <c r="AY97" s="158"/>
      <c r="AZ97" s="158"/>
      <c r="BA97" s="158"/>
      <c r="BB97" s="158"/>
      <c r="BC97" s="159"/>
      <c r="BD97" s="165"/>
      <c r="BE97" s="166"/>
      <c r="BF97" s="184"/>
      <c r="BG97" s="188"/>
      <c r="BH97" s="189"/>
      <c r="BI97" s="189"/>
      <c r="BJ97" s="189"/>
      <c r="BK97" s="189"/>
      <c r="BL97" s="189"/>
      <c r="BM97" s="189"/>
      <c r="BN97" s="189"/>
      <c r="BO97" s="189"/>
      <c r="BP97" s="189"/>
      <c r="BQ97" s="189"/>
      <c r="BR97" s="189"/>
      <c r="BS97" s="189"/>
      <c r="BT97" s="189"/>
      <c r="BU97" s="190"/>
      <c r="BV97" s="172"/>
      <c r="BW97" s="173"/>
      <c r="BX97" s="172"/>
      <c r="BY97" s="173"/>
      <c r="BZ97" s="172"/>
      <c r="CA97" s="173"/>
      <c r="CB97" s="172"/>
      <c r="CC97" s="173"/>
      <c r="CD97" s="172"/>
      <c r="CE97" s="173"/>
      <c r="CF97" s="174"/>
      <c r="DV97" s="3"/>
    </row>
    <row r="98" spans="1:126" ht="11.25" customHeight="1" thickBot="1">
      <c r="A98" s="194"/>
      <c r="B98" s="195"/>
      <c r="C98" s="207"/>
      <c r="D98" s="203"/>
      <c r="E98" s="204"/>
      <c r="F98" s="203"/>
      <c r="G98" s="204"/>
      <c r="H98" s="203"/>
      <c r="I98" s="204"/>
      <c r="J98" s="203"/>
      <c r="K98" s="204"/>
      <c r="L98" s="203"/>
      <c r="M98" s="206"/>
      <c r="N98" s="69" t="str">
        <f>IF(CF88&lt;&gt;"",IF(CF88="W",IF(SUM(IF(D97&gt;D95,1,0),IF(F97&gt;F95,1,0),IF(H97&gt;H95,1,0),IF(J97&gt;J95,1,0),IF(L97&gt;L95,1,0))&lt;&gt;3,"E",""),""),"")</f>
        <v/>
      </c>
      <c r="O98" s="194"/>
      <c r="P98" s="195"/>
      <c r="Q98" s="207"/>
      <c r="R98" s="203"/>
      <c r="S98" s="204"/>
      <c r="T98" s="203"/>
      <c r="U98" s="204"/>
      <c r="V98" s="203"/>
      <c r="W98" s="204"/>
      <c r="X98" s="203"/>
      <c r="Y98" s="204"/>
      <c r="Z98" s="203"/>
      <c r="AA98" s="206"/>
      <c r="AB98" s="69" t="str">
        <f>IF(DV68&lt;&gt;"",IF(DV68="W",IF(SUM(IF(R97&gt;R95,1,0),IF(T97&gt;T95,1,0),IF(V97&gt;V95,1,0),IF(X97&gt;X95,1,0),IF(Z97&gt;Z95,1,0))&lt;&gt;3,"E",""),""),"")</f>
        <v/>
      </c>
      <c r="AP98" s="3"/>
      <c r="AQ98" s="157"/>
      <c r="AR98" s="158"/>
      <c r="AS98" s="158"/>
      <c r="AT98" s="158"/>
      <c r="AU98" s="158"/>
      <c r="AV98" s="158"/>
      <c r="AW98" s="158"/>
      <c r="AX98" s="158"/>
      <c r="AY98" s="158"/>
      <c r="AZ98" s="158"/>
      <c r="BA98" s="158"/>
      <c r="BB98" s="158"/>
      <c r="BC98" s="159"/>
      <c r="BD98" s="165"/>
      <c r="BE98" s="166"/>
      <c r="BF98" s="175" t="str">
        <f>C101</f>
        <v>E</v>
      </c>
      <c r="BG98" s="177" t="str">
        <f>IF(VLOOKUP($BF98,$A72:$C80,3,FALSE)=0,"",CONCATENATE(VLOOKUP(VLOOKUP($BF98,$A72:$C80,3,FALSE),Players!$C:$G,4,FALSE)," ",VLOOKUP($BF98,$A72:$C80,3,FALSE)," ",IF(ISERROR(VLOOKUP(VLOOKUP($BF98,$A72:$C80,3,FALSE),Players!$C:$G,5,FALSE)),"()",CONCATENATE("(",VLOOKUP(VLOOKUP($BF98,$A72:$C80,3,FALSE),Players!$C:$G,5,FALSE),")"))))</f>
        <v/>
      </c>
      <c r="BH98" s="178"/>
      <c r="BI98" s="178"/>
      <c r="BJ98" s="178"/>
      <c r="BK98" s="178"/>
      <c r="BL98" s="178"/>
      <c r="BM98" s="178"/>
      <c r="BN98" s="178"/>
      <c r="BO98" s="178"/>
      <c r="BP98" s="178"/>
      <c r="BQ98" s="178"/>
      <c r="BR98" s="178"/>
      <c r="BS98" s="178"/>
      <c r="BT98" s="178"/>
      <c r="BU98" s="179"/>
      <c r="BV98" s="150" t="str">
        <f>IF(D101&lt;&gt;"",D101,"")</f>
        <v/>
      </c>
      <c r="BW98" s="151"/>
      <c r="BX98" s="150" t="str">
        <f>IF(F101&lt;&gt;"",F101,"")</f>
        <v/>
      </c>
      <c r="BY98" s="151"/>
      <c r="BZ98" s="150" t="str">
        <f>IF(H101&lt;&gt;"",H101,"")</f>
        <v/>
      </c>
      <c r="CA98" s="151"/>
      <c r="CB98" s="150" t="str">
        <f>IF(J101&lt;&gt;"",J101,"")</f>
        <v/>
      </c>
      <c r="CC98" s="151"/>
      <c r="CD98" s="150" t="str">
        <f>IF(L101&lt;&gt;"",L101,"")</f>
        <v/>
      </c>
      <c r="CE98" s="151"/>
      <c r="CF98" s="174" t="str">
        <f>IF($CF96&lt;&gt;"",IF(CF96="W","L","W"),"")</f>
        <v/>
      </c>
      <c r="DV98" s="3"/>
    </row>
    <row r="99" spans="1:126" ht="11.25" customHeight="1" thickBot="1">
      <c r="A99" s="170">
        <v>4</v>
      </c>
      <c r="B99" s="191"/>
      <c r="C99" s="183" t="str">
        <f>IF($D68="1P","B","C")</f>
        <v>C</v>
      </c>
      <c r="D99" s="197"/>
      <c r="E99" s="198"/>
      <c r="F99" s="197"/>
      <c r="G99" s="198"/>
      <c r="H99" s="197"/>
      <c r="I99" s="198"/>
      <c r="J99" s="197"/>
      <c r="K99" s="198"/>
      <c r="L99" s="197"/>
      <c r="M99" s="208"/>
      <c r="N99" s="69" t="str">
        <f>IF(CF96&lt;&gt;"",IF(CF96="W",IF(SUM(IF(D99&gt;D101,1,0),IF(F99&gt;F101,1,0),IF(H99&gt;H101,1,0),IF(J99&gt;J101,1,0),IF(L99&gt;L101,1,0))&lt;&gt;3,"E",""),""),"")</f>
        <v/>
      </c>
      <c r="O99" s="170">
        <v>9</v>
      </c>
      <c r="P99" s="191"/>
      <c r="Q99" s="183" t="str">
        <f>IF($D68="1P","A","A")</f>
        <v>A</v>
      </c>
      <c r="R99" s="197"/>
      <c r="S99" s="198"/>
      <c r="T99" s="197"/>
      <c r="U99" s="198"/>
      <c r="V99" s="197"/>
      <c r="W99" s="198"/>
      <c r="X99" s="197"/>
      <c r="Y99" s="198"/>
      <c r="Z99" s="197"/>
      <c r="AA99" s="208"/>
      <c r="AB99" s="69" t="str">
        <f>IF(DV76&lt;&gt;"",IF(DV76="W",IF(SUM(IF(R99&gt;R101,1,0),IF(T99&gt;T101,1,0),IF(V99&gt;V101,1,0),IF(X99&gt;X101,1,0),IF(Z99&gt;Z101,1,0))&lt;&gt;3,"E",""),""),"")</f>
        <v/>
      </c>
      <c r="AP99" s="3"/>
      <c r="AQ99" s="160"/>
      <c r="AR99" s="161"/>
      <c r="AS99" s="161"/>
      <c r="AT99" s="161"/>
      <c r="AU99" s="161"/>
      <c r="AV99" s="161"/>
      <c r="AW99" s="161"/>
      <c r="AX99" s="161"/>
      <c r="AY99" s="161"/>
      <c r="AZ99" s="161"/>
      <c r="BA99" s="161"/>
      <c r="BB99" s="161"/>
      <c r="BC99" s="162"/>
      <c r="BD99" s="167"/>
      <c r="BE99" s="168"/>
      <c r="BF99" s="176"/>
      <c r="BG99" s="180"/>
      <c r="BH99" s="181"/>
      <c r="BI99" s="181"/>
      <c r="BJ99" s="181"/>
      <c r="BK99" s="181"/>
      <c r="BL99" s="181"/>
      <c r="BM99" s="181"/>
      <c r="BN99" s="181"/>
      <c r="BO99" s="181"/>
      <c r="BP99" s="181"/>
      <c r="BQ99" s="181"/>
      <c r="BR99" s="181"/>
      <c r="BS99" s="181"/>
      <c r="BT99" s="181"/>
      <c r="BU99" s="182"/>
      <c r="BV99" s="152"/>
      <c r="BW99" s="153"/>
      <c r="BX99" s="152"/>
      <c r="BY99" s="153"/>
      <c r="BZ99" s="152"/>
      <c r="CA99" s="153"/>
      <c r="CB99" s="152"/>
      <c r="CC99" s="153"/>
      <c r="CD99" s="152"/>
      <c r="CE99" s="153"/>
      <c r="CF99" s="174"/>
      <c r="DV99" s="3"/>
    </row>
    <row r="100" spans="1:126" ht="11.25" customHeight="1">
      <c r="A100" s="192"/>
      <c r="B100" s="193"/>
      <c r="C100" s="196"/>
      <c r="D100" s="199"/>
      <c r="E100" s="200"/>
      <c r="F100" s="199"/>
      <c r="G100" s="200"/>
      <c r="H100" s="199"/>
      <c r="I100" s="200"/>
      <c r="J100" s="199"/>
      <c r="K100" s="200"/>
      <c r="L100" s="199"/>
      <c r="M100" s="209"/>
      <c r="N100" s="69" t="str">
        <f>IF(CF96&lt;&gt;"",IF(ISERROR(AND(BV100="",BX100="",BZ100="",CB100="",CD100="")),"E",IF(AND(BV100="",BX100="",BZ100="",CB100="",CD100=""),"","E")),"")</f>
        <v/>
      </c>
      <c r="O100" s="192"/>
      <c r="P100" s="193"/>
      <c r="Q100" s="196"/>
      <c r="R100" s="199"/>
      <c r="S100" s="200"/>
      <c r="T100" s="199"/>
      <c r="U100" s="200"/>
      <c r="V100" s="199"/>
      <c r="W100" s="200"/>
      <c r="X100" s="199"/>
      <c r="Y100" s="200"/>
      <c r="Z100" s="199"/>
      <c r="AA100" s="209"/>
      <c r="AB100" s="69" t="str">
        <f>IF(DV76&lt;&gt;"",IF(ISERROR(AND(DL80="",DN80="",DO80="",DR80="",DT80="")),"E",IF(AND(DL80="",DN80="",DP80="",DR80="",DT80=""),"","E")),"")</f>
        <v/>
      </c>
      <c r="AP100" s="3"/>
      <c r="AQ100" s="126"/>
      <c r="AR100" s="126"/>
      <c r="AS100" s="126"/>
      <c r="AT100" s="126"/>
      <c r="AU100" s="126"/>
      <c r="AV100" s="126"/>
      <c r="AW100" s="126"/>
      <c r="AX100" s="126"/>
      <c r="AY100" s="126"/>
      <c r="AZ100" s="126"/>
      <c r="BA100" s="126"/>
      <c r="BB100" s="126"/>
      <c r="BC100" s="126"/>
      <c r="BV100" s="169" t="str">
        <f>IF(CF96&lt;&gt;"",IF(AND(AND(BV96&gt;-1,BV98&gt;-1),OR(BV96&gt;10,BV98&gt;10),ABS(BV96-BV98)&gt;1,IF(OR(BV96&gt;11,BV98&gt;11),ABS(BV96-BV98)=2,TRUE),BV96=INT(BV96),BV98=INT(BV98)),"","Error"),"")</f>
        <v/>
      </c>
      <c r="BW100" s="169"/>
      <c r="BX100" s="169" t="str">
        <f>IF(CF96&lt;&gt;"",IF(AND(AND(BX96&gt;-1,BX98&gt;-1),OR(BX96&gt;10,BX98&gt;10),ABS(BX96-BX98)&gt;1,IF(OR(BX96&gt;11,BX98&gt;11),ABS(BX96-BX98)=2,TRUE),BX96=INT(BX96),BX98=INT(BX98)),"","Error"),"")</f>
        <v/>
      </c>
      <c r="BY100" s="169"/>
      <c r="BZ100" s="169" t="str">
        <f>IF(CF96&lt;&gt;"",IF(AND(AND(BZ96&gt;-1,BZ98&gt;-1),OR(BZ96&gt;10,BZ98&gt;10),ABS(BZ96-BZ98)&gt;1,IF(OR(BZ96&gt;11,BZ98&gt;11),ABS(BZ96-BZ98)=2,TRUE),BZ96=INT(BZ96),BZ98=INT(BZ98)),"","Error"),"")</f>
        <v/>
      </c>
      <c r="CA100" s="169"/>
      <c r="CB100" s="169" t="str">
        <f>IF(AND(CF96&lt;&gt;"",CB96&lt;&gt;""),IF(AND(AND(CB96&gt;-1,CB98&gt;-1),OR(CB96&gt;10,CB98&gt;10),ABS(CB96-CB98)&gt;1,IF(OR(CB96&gt;11,CB98&gt;11),ABS(CB96-CB98)=2,TRUE),CB96=INT(CB96),CB98=INT(CB98)),"","Error"),"")</f>
        <v/>
      </c>
      <c r="CC100" s="169"/>
      <c r="CD100" s="169" t="str">
        <f>IF(AND(CF96&lt;&gt;"",CD96&lt;&gt;""),IF(AND(AND(CD96&gt;-1,CD98&gt;-1),OR(CD96&gt;10,CD98&gt;10),ABS(CD96-CD98)&gt;1,IF(OR(CD96&gt;11,CD98&gt;11),ABS(CD96-CD98)=2,TRUE),CD96=INT(CD96),CD98=INT(CD98)),"","Error"),"")</f>
        <v/>
      </c>
      <c r="CE100" s="169"/>
      <c r="CF100" s="3"/>
      <c r="DV100" s="3"/>
    </row>
    <row r="101" spans="1:126" ht="11.25" customHeight="1">
      <c r="A101" s="192"/>
      <c r="B101" s="193"/>
      <c r="C101" s="175" t="str">
        <f>IF($D68="1P","C","E")</f>
        <v>E</v>
      </c>
      <c r="D101" s="201"/>
      <c r="E101" s="202"/>
      <c r="F101" s="201"/>
      <c r="G101" s="202"/>
      <c r="H101" s="201"/>
      <c r="I101" s="202"/>
      <c r="J101" s="201"/>
      <c r="K101" s="202"/>
      <c r="L101" s="201"/>
      <c r="M101" s="205"/>
      <c r="N101" s="69" t="str">
        <f>IF(CF96&lt;&gt;"",IF(ISERROR(AND(BV100="",BX100="",BZ100="",CB100="",CD100="")),"E",IF(AND(BV100="",BX100="",BZ100="",CB100="",CD100=""),"","E")),"")</f>
        <v/>
      </c>
      <c r="O101" s="192"/>
      <c r="P101" s="193"/>
      <c r="Q101" s="175" t="str">
        <f>IF($D68="1P","B","E")</f>
        <v>E</v>
      </c>
      <c r="R101" s="201"/>
      <c r="S101" s="202"/>
      <c r="T101" s="201"/>
      <c r="U101" s="202"/>
      <c r="V101" s="201"/>
      <c r="W101" s="202"/>
      <c r="X101" s="201"/>
      <c r="Y101" s="202"/>
      <c r="Z101" s="201"/>
      <c r="AA101" s="205"/>
      <c r="AB101" s="69" t="str">
        <f>IF(DV76&lt;&gt;"",IF(ISERROR(AND(DL80="",DN80="",DO80="",DR80="",DT80="")),"E",IF(AND(DL80="",DN80="",DP80="",DR80="",DT80=""),"","E")),"")</f>
        <v/>
      </c>
      <c r="AP101" s="3"/>
      <c r="AQ101" s="126"/>
      <c r="AR101" s="126"/>
      <c r="AS101" s="126"/>
      <c r="AT101" s="126"/>
      <c r="AU101" s="126"/>
      <c r="AV101" s="126"/>
      <c r="AW101" s="126"/>
      <c r="AX101" s="126"/>
      <c r="AY101" s="126"/>
      <c r="AZ101" s="126"/>
      <c r="BA101" s="126"/>
      <c r="BB101" s="126"/>
      <c r="BC101" s="126"/>
      <c r="CF101" s="3"/>
      <c r="DV101" s="3"/>
    </row>
    <row r="102" spans="1:126" ht="11.25" customHeight="1" thickBot="1">
      <c r="A102" s="194"/>
      <c r="B102" s="195"/>
      <c r="C102" s="207"/>
      <c r="D102" s="203"/>
      <c r="E102" s="204"/>
      <c r="F102" s="203"/>
      <c r="G102" s="204"/>
      <c r="H102" s="203"/>
      <c r="I102" s="204"/>
      <c r="J102" s="203"/>
      <c r="K102" s="204"/>
      <c r="L102" s="203"/>
      <c r="M102" s="206"/>
      <c r="N102" s="69" t="str">
        <f>IF(CF98&lt;&gt;"",IF(CF98="W",IF(SUM(IF(D101&gt;D99,1,0),IF(F101&gt;F99,1,0),IF(H101&gt;H99,1,0),IF(J101&gt;J99,1,0),IF(L101&gt;L99,1,0))&lt;&gt;3,"E",""),""),"")</f>
        <v/>
      </c>
      <c r="O102" s="194"/>
      <c r="P102" s="195"/>
      <c r="Q102" s="207"/>
      <c r="R102" s="203"/>
      <c r="S102" s="204"/>
      <c r="T102" s="203"/>
      <c r="U102" s="204"/>
      <c r="V102" s="203"/>
      <c r="W102" s="204"/>
      <c r="X102" s="203"/>
      <c r="Y102" s="204"/>
      <c r="Z102" s="203"/>
      <c r="AA102" s="206"/>
      <c r="AB102" s="69" t="str">
        <f>IF(DV78&lt;&gt;"",IF(DV78="W",IF(SUM(IF(R101&gt;R99,1,0),IF(T101&gt;T99,1,0),IF(V101&gt;V99,1,0),IF(X101&gt;X99,1,0),IF(Z101&gt;Z99,1,0))&lt;&gt;3,"E",""),""),"")</f>
        <v/>
      </c>
      <c r="AP102" s="3"/>
      <c r="AQ102" s="127"/>
      <c r="AR102" s="127"/>
      <c r="AS102" s="127"/>
      <c r="AT102" s="127"/>
      <c r="AU102" s="127"/>
      <c r="AV102" s="127"/>
      <c r="AW102" s="127"/>
      <c r="AX102" s="127"/>
      <c r="AY102" s="127"/>
      <c r="AZ102" s="127"/>
      <c r="BA102" s="127"/>
      <c r="BB102" s="127"/>
      <c r="BC102" s="127"/>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3"/>
      <c r="DV102" s="3"/>
    </row>
    <row r="103" spans="1:126" ht="11.25" customHeight="1">
      <c r="A103" s="170">
        <v>5</v>
      </c>
      <c r="B103" s="191"/>
      <c r="C103" s="183" t="str">
        <f>IF($D68="1P","A","A")</f>
        <v>A</v>
      </c>
      <c r="D103" s="197"/>
      <c r="E103" s="198"/>
      <c r="F103" s="197"/>
      <c r="G103" s="198"/>
      <c r="H103" s="197"/>
      <c r="I103" s="198"/>
      <c r="J103" s="197"/>
      <c r="K103" s="198"/>
      <c r="L103" s="197"/>
      <c r="M103" s="208"/>
      <c r="N103" s="69" t="str">
        <f>IF(CF106&lt;&gt;"",IF(CF106="W",IF(SUM(IF(D103&gt;D105,1,0),IF(F103&gt;F105,1,0),IF(H103&gt;H105,1,0),IF(J103&gt;J105,1,0),IF(L103&gt;L105,1,0))&lt;&gt;3,"E",""),""),"")</f>
        <v/>
      </c>
      <c r="O103" s="170">
        <v>10</v>
      </c>
      <c r="P103" s="191"/>
      <c r="Q103" s="183" t="str">
        <f>IF($D68="1P","D","B")</f>
        <v>B</v>
      </c>
      <c r="R103" s="197"/>
      <c r="S103" s="198"/>
      <c r="T103" s="197"/>
      <c r="U103" s="198"/>
      <c r="V103" s="197"/>
      <c r="W103" s="198"/>
      <c r="X103" s="197"/>
      <c r="Y103" s="198"/>
      <c r="Z103" s="197"/>
      <c r="AA103" s="208"/>
      <c r="AB103" s="69" t="str">
        <f>IF(DV86&lt;&gt;"",IF(DV86="W",IF(SUM(IF(R103&gt;R105,1,0),IF(T103&gt;T105,1,0),IF(V103&gt;V105,1,0),IF(X103&gt;X105,1,0),IF(Z103&gt;Z105,1,0))&lt;&gt;3,"E",""),""),"")</f>
        <v/>
      </c>
      <c r="AP103" s="3"/>
      <c r="AQ103" s="128"/>
      <c r="AR103" s="128"/>
      <c r="AS103" s="128"/>
      <c r="AT103" s="128"/>
      <c r="AU103" s="128"/>
      <c r="AV103" s="128"/>
      <c r="AW103" s="128"/>
      <c r="AX103" s="128"/>
      <c r="AY103" s="128"/>
      <c r="AZ103" s="128"/>
      <c r="BA103" s="128"/>
      <c r="BB103" s="128"/>
      <c r="BC103" s="128"/>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3"/>
      <c r="DV103" s="3"/>
    </row>
    <row r="104" spans="1:126" ht="11.25" customHeight="1">
      <c r="A104" s="192"/>
      <c r="B104" s="193"/>
      <c r="C104" s="196"/>
      <c r="D104" s="199"/>
      <c r="E104" s="200"/>
      <c r="F104" s="199"/>
      <c r="G104" s="200"/>
      <c r="H104" s="199"/>
      <c r="I104" s="200"/>
      <c r="J104" s="199"/>
      <c r="K104" s="200"/>
      <c r="L104" s="199"/>
      <c r="M104" s="209"/>
      <c r="N104" s="69" t="str">
        <f>IF(CF106&lt;&gt;"",IF(ISERROR(AND(BV110="",BX110="",BZ110="",CB110="",CD110="")),"E",IF(AND(BV110="",BX110="",BZ110="",CB110="",CD110=""),"","E")),"")</f>
        <v/>
      </c>
      <c r="O104" s="192"/>
      <c r="P104" s="193"/>
      <c r="Q104" s="196"/>
      <c r="R104" s="199"/>
      <c r="S104" s="200"/>
      <c r="T104" s="199"/>
      <c r="U104" s="200"/>
      <c r="V104" s="199"/>
      <c r="W104" s="200"/>
      <c r="X104" s="199"/>
      <c r="Y104" s="200"/>
      <c r="Z104" s="199"/>
      <c r="AA104" s="209"/>
      <c r="AB104" s="69" t="str">
        <f>IF(DV86&lt;&gt;"",IF(ISERROR(AND(DL90="",DN90="",DO90="",DR90="",DT90="")),"E",IF(AND(DL90="",DN90="",DP90="",DR90="",DT90=""),"","E")),"")</f>
        <v/>
      </c>
      <c r="AP104" s="3"/>
      <c r="AQ104" s="126"/>
      <c r="AR104" s="126"/>
      <c r="AS104" s="126"/>
      <c r="AT104" s="126"/>
      <c r="AU104" s="126"/>
      <c r="AV104" s="126"/>
      <c r="AW104" s="126"/>
      <c r="AX104" s="126"/>
      <c r="AY104" s="126"/>
      <c r="AZ104" s="126"/>
      <c r="BA104" s="126"/>
      <c r="BB104" s="126"/>
      <c r="BC104" s="126"/>
      <c r="CF104" s="3"/>
      <c r="DV104" s="3"/>
    </row>
    <row r="105" spans="1:126" ht="11.25" customHeight="1" thickBot="1">
      <c r="A105" s="192"/>
      <c r="B105" s="193"/>
      <c r="C105" s="175" t="str">
        <f>IF($D68="1P","D","C")</f>
        <v>C</v>
      </c>
      <c r="D105" s="201"/>
      <c r="E105" s="202"/>
      <c r="F105" s="201"/>
      <c r="G105" s="202"/>
      <c r="H105" s="201"/>
      <c r="I105" s="202"/>
      <c r="J105" s="201"/>
      <c r="K105" s="202"/>
      <c r="L105" s="201"/>
      <c r="M105" s="205"/>
      <c r="N105" s="69" t="str">
        <f>IF(CF106&lt;&gt;"",IF(ISERROR(AND(BV110="",BX110="",BZ110="",CB110="",CD110="")),"E",IF(AND(BV110="",BX110="",BZ110="",CB110="",CD110=""),"","E")),"")</f>
        <v/>
      </c>
      <c r="O105" s="192"/>
      <c r="P105" s="193"/>
      <c r="Q105" s="175" t="str">
        <f>IF($D68="1P","E","C")</f>
        <v>C</v>
      </c>
      <c r="R105" s="201"/>
      <c r="S105" s="202"/>
      <c r="T105" s="201"/>
      <c r="U105" s="202"/>
      <c r="V105" s="201"/>
      <c r="W105" s="202"/>
      <c r="X105" s="201"/>
      <c r="Y105" s="202"/>
      <c r="Z105" s="201"/>
      <c r="AA105" s="205"/>
      <c r="AB105" s="69" t="str">
        <f>IF(DV86&lt;&gt;"",IF(ISERROR(AND(DL90="",DN90="",DO90="",DR90="",DT90="")),"E",IF(AND(DL90="",DN90="",DP90="",DR90="",DT90=""),"","E")),"")</f>
        <v/>
      </c>
      <c r="AP105" s="3"/>
      <c r="AQ105" s="127"/>
      <c r="AR105" s="127"/>
      <c r="AS105" s="127"/>
      <c r="AT105" s="127"/>
      <c r="AU105" s="127"/>
      <c r="AV105" s="127"/>
      <c r="AW105" s="127"/>
      <c r="AX105" s="127"/>
      <c r="AY105" s="127"/>
      <c r="AZ105" s="127"/>
      <c r="BA105" s="127"/>
      <c r="BB105" s="127"/>
      <c r="BC105" s="127"/>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3"/>
      <c r="DV105" s="3"/>
    </row>
    <row r="106" spans="1:126" ht="11.25" customHeight="1" thickBot="1">
      <c r="A106" s="194"/>
      <c r="B106" s="195"/>
      <c r="C106" s="207"/>
      <c r="D106" s="203"/>
      <c r="E106" s="204"/>
      <c r="F106" s="203"/>
      <c r="G106" s="204"/>
      <c r="H106" s="203"/>
      <c r="I106" s="204"/>
      <c r="J106" s="203"/>
      <c r="K106" s="204"/>
      <c r="L106" s="203"/>
      <c r="M106" s="206"/>
      <c r="N106" s="69" t="str">
        <f>IF(CF108&lt;&gt;"",IF(CF108="W",IF(SUM(IF(D105&gt;D103,1,0),IF(F105&gt;F103,1,0),IF(H105&gt;H103,1,0),IF(J105&gt;J103,1,0),IF(L105&gt;L103,1,0))&lt;&gt;3,"E",""),""),"")</f>
        <v/>
      </c>
      <c r="O106" s="194"/>
      <c r="P106" s="195"/>
      <c r="Q106" s="207"/>
      <c r="R106" s="203"/>
      <c r="S106" s="204"/>
      <c r="T106" s="203"/>
      <c r="U106" s="204"/>
      <c r="V106" s="203"/>
      <c r="W106" s="204"/>
      <c r="X106" s="203"/>
      <c r="Y106" s="204"/>
      <c r="Z106" s="203"/>
      <c r="AA106" s="206"/>
      <c r="AB106" s="69" t="str">
        <f>IF(DV88&lt;&gt;"",IF(DV88="W",IF(SUM(IF(R105&gt;R103,1,0),IF(T105&gt;T103,1,0),IF(V105&gt;V103,1,0),IF(X105&gt;X103,1,0),IF(Z105&gt;Z103,1,0))&lt;&gt;3,"E",""),""),"")</f>
        <v/>
      </c>
      <c r="AP106" s="3"/>
      <c r="AQ106" s="154" t="str">
        <f>CONCATENATE($A70," ",$D70,","," ",$F68)</f>
        <v>Group: 2, Men's Singles</v>
      </c>
      <c r="AR106" s="155"/>
      <c r="AS106" s="155"/>
      <c r="AT106" s="155"/>
      <c r="AU106" s="155"/>
      <c r="AV106" s="155"/>
      <c r="AW106" s="155"/>
      <c r="AX106" s="155"/>
      <c r="AY106" s="155"/>
      <c r="AZ106" s="155"/>
      <c r="BA106" s="155"/>
      <c r="BB106" s="155"/>
      <c r="BC106" s="156"/>
      <c r="BD106" s="163">
        <f>A103</f>
        <v>5</v>
      </c>
      <c r="BE106" s="164"/>
      <c r="BF106" s="183" t="str">
        <f>C103</f>
        <v>A</v>
      </c>
      <c r="BG106" s="185" t="str">
        <f>IF(VLOOKUP($BF106,$A72:$C80,3,FALSE)=0,"",CONCATENATE(VLOOKUP(VLOOKUP($BF106,$A72:$C80,3,FALSE),Players!$C:$G,4,FALSE)," ",VLOOKUP($BF106,$A72:$C80,3,FALSE)," ",IF(ISERROR(VLOOKUP(VLOOKUP($BF106,$A72:$C80,3,FALSE),Players!$C:$G,5,FALSE)),"()",CONCATENATE("(",VLOOKUP(VLOOKUP($BF106,$A72:$C80,3,FALSE),Players!$C:$G,5,FALSE),")"))))</f>
        <v/>
      </c>
      <c r="BH106" s="186"/>
      <c r="BI106" s="186"/>
      <c r="BJ106" s="186"/>
      <c r="BK106" s="186"/>
      <c r="BL106" s="186"/>
      <c r="BM106" s="186"/>
      <c r="BN106" s="186"/>
      <c r="BO106" s="186"/>
      <c r="BP106" s="186"/>
      <c r="BQ106" s="186"/>
      <c r="BR106" s="186"/>
      <c r="BS106" s="186"/>
      <c r="BT106" s="186"/>
      <c r="BU106" s="187"/>
      <c r="BV106" s="170" t="str">
        <f>IF(D103&lt;&gt;"",D103,"")</f>
        <v/>
      </c>
      <c r="BW106" s="171"/>
      <c r="BX106" s="170" t="str">
        <f>IF(F103&lt;&gt;"",F103,"")</f>
        <v/>
      </c>
      <c r="BY106" s="171"/>
      <c r="BZ106" s="170" t="str">
        <f>IF(H103&lt;&gt;"",H103,"")</f>
        <v/>
      </c>
      <c r="CA106" s="171"/>
      <c r="CB106" s="170" t="str">
        <f>IF(J103&lt;&gt;"",J103,"")</f>
        <v/>
      </c>
      <c r="CC106" s="171"/>
      <c r="CD106" s="170" t="str">
        <f>IF(L103&lt;&gt;"",L103,"")</f>
        <v/>
      </c>
      <c r="CE106" s="171"/>
      <c r="CF106" s="174" t="str">
        <f>IF($CD106=$CD108,IF($CB106=$CB108,IF($BZ106&lt;&gt;"",IF($BZ106&gt;$BZ108,"W","L"),""),IF($CB106&gt;$CB108,"W","L")),IF($CD106&gt;$CD108,"W","L"))</f>
        <v/>
      </c>
      <c r="DV106" s="3"/>
    </row>
    <row r="107" spans="1:126" ht="11.25" customHeight="1">
      <c r="C107" s="44"/>
      <c r="D107" s="44"/>
      <c r="N107" s="43"/>
      <c r="O107" s="43"/>
      <c r="P107" s="43"/>
      <c r="Q107" s="43"/>
      <c r="R107" s="43"/>
      <c r="S107" s="43"/>
      <c r="T107" s="43"/>
      <c r="U107" s="43"/>
      <c r="V107" s="43"/>
      <c r="W107" s="43"/>
      <c r="X107" s="43"/>
      <c r="Y107" s="43"/>
      <c r="Z107" s="43"/>
      <c r="AA107" s="43"/>
      <c r="AB107" s="3"/>
      <c r="AP107" s="3"/>
      <c r="AQ107" s="157"/>
      <c r="AR107" s="158"/>
      <c r="AS107" s="158"/>
      <c r="AT107" s="158"/>
      <c r="AU107" s="158"/>
      <c r="AV107" s="158"/>
      <c r="AW107" s="158"/>
      <c r="AX107" s="158"/>
      <c r="AY107" s="158"/>
      <c r="AZ107" s="158"/>
      <c r="BA107" s="158"/>
      <c r="BB107" s="158"/>
      <c r="BC107" s="159"/>
      <c r="BD107" s="165"/>
      <c r="BE107" s="166"/>
      <c r="BF107" s="184"/>
      <c r="BG107" s="188"/>
      <c r="BH107" s="189"/>
      <c r="BI107" s="189"/>
      <c r="BJ107" s="189"/>
      <c r="BK107" s="189"/>
      <c r="BL107" s="189"/>
      <c r="BM107" s="189"/>
      <c r="BN107" s="189"/>
      <c r="BO107" s="189"/>
      <c r="BP107" s="189"/>
      <c r="BQ107" s="189"/>
      <c r="BR107" s="189"/>
      <c r="BS107" s="189"/>
      <c r="BT107" s="189"/>
      <c r="BU107" s="190"/>
      <c r="BV107" s="172"/>
      <c r="BW107" s="173"/>
      <c r="BX107" s="172"/>
      <c r="BY107" s="173"/>
      <c r="BZ107" s="172"/>
      <c r="CA107" s="173"/>
      <c r="CB107" s="172"/>
      <c r="CC107" s="173"/>
      <c r="CD107" s="172"/>
      <c r="CE107" s="173"/>
      <c r="CF107" s="174"/>
      <c r="DV107" s="3"/>
    </row>
    <row r="108" spans="1:126" ht="11.25" customHeight="1">
      <c r="A108" s="2"/>
      <c r="J108" s="43"/>
      <c r="K108" s="43"/>
      <c r="L108" s="43"/>
      <c r="M108" s="43"/>
      <c r="R108" s="42"/>
      <c r="S108" s="42"/>
      <c r="W108" s="42"/>
      <c r="AA108" s="42"/>
      <c r="AB108" s="3"/>
      <c r="AP108" s="3"/>
      <c r="AQ108" s="157"/>
      <c r="AR108" s="158"/>
      <c r="AS108" s="158"/>
      <c r="AT108" s="158"/>
      <c r="AU108" s="158"/>
      <c r="AV108" s="158"/>
      <c r="AW108" s="158"/>
      <c r="AX108" s="158"/>
      <c r="AY108" s="158"/>
      <c r="AZ108" s="158"/>
      <c r="BA108" s="158"/>
      <c r="BB108" s="158"/>
      <c r="BC108" s="159"/>
      <c r="BD108" s="165"/>
      <c r="BE108" s="166"/>
      <c r="BF108" s="175" t="str">
        <f>C105</f>
        <v>C</v>
      </c>
      <c r="BG108" s="177" t="str">
        <f>IF(VLOOKUP($BF108,$A72:$C80,3,FALSE)=0,"",CONCATENATE(VLOOKUP(VLOOKUP($BF108,$A72:$C80,3,FALSE),Players!$C:$G,4,FALSE)," ",VLOOKUP($BF108,$A72:$C80,3,FALSE)," ",IF(ISERROR(VLOOKUP(VLOOKUP($BF108,$A72:$C80,3,FALSE),Players!$C:$G,5,FALSE)),"()",CONCATENATE("(",VLOOKUP(VLOOKUP($BF108,$A72:$C80,3,FALSE),Players!$C:$G,5,FALSE),")"))))</f>
        <v/>
      </c>
      <c r="BH108" s="178"/>
      <c r="BI108" s="178"/>
      <c r="BJ108" s="178"/>
      <c r="BK108" s="178"/>
      <c r="BL108" s="178"/>
      <c r="BM108" s="178"/>
      <c r="BN108" s="178"/>
      <c r="BO108" s="178"/>
      <c r="BP108" s="178"/>
      <c r="BQ108" s="178"/>
      <c r="BR108" s="178"/>
      <c r="BS108" s="178"/>
      <c r="BT108" s="178"/>
      <c r="BU108" s="179"/>
      <c r="BV108" s="150" t="str">
        <f>IF(D105&lt;&gt;"",D105,"")</f>
        <v/>
      </c>
      <c r="BW108" s="151"/>
      <c r="BX108" s="150" t="str">
        <f>IF(F105&lt;&gt;"",F105,"")</f>
        <v/>
      </c>
      <c r="BY108" s="151"/>
      <c r="BZ108" s="150" t="str">
        <f>IF(H105&lt;&gt;"",H105,"")</f>
        <v/>
      </c>
      <c r="CA108" s="151"/>
      <c r="CB108" s="150" t="str">
        <f>IF(J105&lt;&gt;"",J105,"")</f>
        <v/>
      </c>
      <c r="CC108" s="151"/>
      <c r="CD108" s="150" t="str">
        <f>IF(L105&lt;&gt;"",L105,"")</f>
        <v/>
      </c>
      <c r="CE108" s="151"/>
      <c r="CF108" s="174" t="str">
        <f>IF($CF106&lt;&gt;"",IF(CF106="W","L","W"),"")</f>
        <v/>
      </c>
      <c r="DV108" s="3"/>
    </row>
    <row r="109" spans="1:126" ht="11.25" customHeight="1" thickBot="1">
      <c r="A109" s="42"/>
      <c r="R109" s="42"/>
      <c r="S109" s="42"/>
      <c r="W109" s="42"/>
      <c r="X109" s="43"/>
      <c r="Y109" s="43"/>
      <c r="Z109" s="43"/>
      <c r="AA109" s="43"/>
      <c r="AB109" s="3"/>
      <c r="AP109" s="3"/>
      <c r="AQ109" s="160"/>
      <c r="AR109" s="161"/>
      <c r="AS109" s="161"/>
      <c r="AT109" s="161"/>
      <c r="AU109" s="161"/>
      <c r="AV109" s="161"/>
      <c r="AW109" s="161"/>
      <c r="AX109" s="161"/>
      <c r="AY109" s="161"/>
      <c r="AZ109" s="161"/>
      <c r="BA109" s="161"/>
      <c r="BB109" s="161"/>
      <c r="BC109" s="162"/>
      <c r="BD109" s="167"/>
      <c r="BE109" s="168"/>
      <c r="BF109" s="176"/>
      <c r="BG109" s="180"/>
      <c r="BH109" s="181"/>
      <c r="BI109" s="181"/>
      <c r="BJ109" s="181"/>
      <c r="BK109" s="181"/>
      <c r="BL109" s="181"/>
      <c r="BM109" s="181"/>
      <c r="BN109" s="181"/>
      <c r="BO109" s="181"/>
      <c r="BP109" s="181"/>
      <c r="BQ109" s="181"/>
      <c r="BR109" s="181"/>
      <c r="BS109" s="181"/>
      <c r="BT109" s="181"/>
      <c r="BU109" s="182"/>
      <c r="BV109" s="152"/>
      <c r="BW109" s="153"/>
      <c r="BX109" s="152"/>
      <c r="BY109" s="153"/>
      <c r="BZ109" s="152"/>
      <c r="CA109" s="153"/>
      <c r="CB109" s="152"/>
      <c r="CC109" s="153"/>
      <c r="CD109" s="152"/>
      <c r="CE109" s="153"/>
      <c r="CF109" s="174"/>
      <c r="DV109" s="3"/>
    </row>
    <row r="110" spans="1:126" ht="11.25" customHeight="1">
      <c r="A110" s="42"/>
      <c r="R110" s="42"/>
      <c r="S110" s="42"/>
      <c r="W110" s="42"/>
      <c r="AA110" s="42"/>
      <c r="AB110" s="3"/>
      <c r="AP110" s="3"/>
      <c r="AQ110" s="126"/>
      <c r="AR110" s="126"/>
      <c r="AS110" s="126"/>
      <c r="AT110" s="126"/>
      <c r="AU110" s="126"/>
      <c r="AV110" s="126"/>
      <c r="AW110" s="126"/>
      <c r="AX110" s="126"/>
      <c r="AY110" s="126"/>
      <c r="AZ110" s="126"/>
      <c r="BA110" s="126"/>
      <c r="BB110" s="126"/>
      <c r="BC110" s="126"/>
      <c r="BV110" s="169" t="str">
        <f>IF(CF106&lt;&gt;"",IF(AND(AND(BV106&gt;-1,BV108&gt;-1),OR(BV106&gt;10,BV108&gt;10),ABS(BV106-BV108)&gt;1,IF(OR(BV106&gt;11,BV108&gt;11),ABS(BV106-BV108)=2,TRUE),BV106=INT(BV106),BV108=INT(BV108)),"","Error"),"")</f>
        <v/>
      </c>
      <c r="BW110" s="169"/>
      <c r="BX110" s="169" t="str">
        <f>IF(CF106&lt;&gt;"",IF(AND(AND(BX106&gt;-1,BX108&gt;-1),OR(BX106&gt;10,BX108&gt;10),ABS(BX106-BX108)&gt;1,IF(OR(BX106&gt;11,BX108&gt;11),ABS(BX106-BX108)=2,TRUE),BX106=INT(BX106),BX108=INT(BX108)),"","Error"),"")</f>
        <v/>
      </c>
      <c r="BY110" s="169"/>
      <c r="BZ110" s="169" t="str">
        <f>IF(CF106&lt;&gt;"",IF(AND(AND(BZ106&gt;-1,BZ108&gt;-1),OR(BZ106&gt;10,BZ108&gt;10),ABS(BZ106-BZ108)&gt;1,IF(OR(BZ106&gt;11,BZ108&gt;11),ABS(BZ106-BZ108)=2,TRUE),BZ106=INT(BZ106),BZ108=INT(BZ108)),"","Error"),"")</f>
        <v/>
      </c>
      <c r="CA110" s="169"/>
      <c r="CB110" s="169" t="str">
        <f>IF(AND(CF106&lt;&gt;"",CB106&lt;&gt;""),IF(AND(AND(CB106&gt;-1,CB108&gt;-1),OR(CB106&gt;10,CB108&gt;10),ABS(CB106-CB108)&gt;1,IF(OR(CB106&gt;11,CB108&gt;11),ABS(CB106-CB108)=2,TRUE),CB106=INT(CB106),CB108=INT(CB108)),"","Error"),"")</f>
        <v/>
      </c>
      <c r="CC110" s="169"/>
      <c r="CD110" s="169" t="str">
        <f>IF(AND(CF106&lt;&gt;"",CD106&lt;&gt;""),IF(AND(AND(CD106&gt;-1,CD108&gt;-1),OR(CD106&gt;10,CD108&gt;10),ABS(CD106-CD108)&gt;1,IF(OR(CD106&gt;11,CD108&gt;11),ABS(CD106-CD108)=2,TRUE),CD106=INT(CD106),CD108=INT(CD108)),"","Error"),"")</f>
        <v/>
      </c>
      <c r="CE110" s="169"/>
      <c r="CF110" s="3"/>
      <c r="DV110" s="3"/>
    </row>
    <row r="111" spans="1:126" ht="11.25" customHeight="1">
      <c r="C111" s="44"/>
      <c r="D111" s="44"/>
      <c r="R111" s="42"/>
      <c r="S111" s="42"/>
      <c r="W111" s="42"/>
      <c r="X111" s="43"/>
      <c r="Y111" s="43"/>
      <c r="Z111" s="43"/>
      <c r="AA111" s="43"/>
      <c r="AB111" s="3"/>
      <c r="AP111" s="3"/>
      <c r="AQ111" s="126"/>
      <c r="AR111" s="126"/>
      <c r="AS111" s="126"/>
      <c r="AT111" s="126"/>
      <c r="AU111" s="126"/>
      <c r="AV111" s="126"/>
      <c r="AW111" s="126"/>
      <c r="AX111" s="126"/>
      <c r="AY111" s="126"/>
      <c r="AZ111" s="126"/>
      <c r="BA111" s="126"/>
      <c r="BB111" s="126"/>
      <c r="BC111" s="126"/>
      <c r="CF111" s="3"/>
      <c r="DV111" s="3"/>
    </row>
    <row r="112" spans="1:126" ht="11.25" customHeight="1">
      <c r="A112" s="2"/>
      <c r="J112" s="43"/>
      <c r="K112" s="43"/>
      <c r="L112" s="43"/>
      <c r="M112" s="43"/>
      <c r="N112" s="43"/>
      <c r="O112" s="43"/>
      <c r="P112" s="43"/>
      <c r="Q112" s="43"/>
      <c r="R112" s="42"/>
      <c r="S112" s="42"/>
      <c r="T112" s="43"/>
      <c r="U112" s="43"/>
      <c r="V112" s="43"/>
      <c r="W112" s="42"/>
      <c r="AA112" s="42"/>
      <c r="AB112" s="3"/>
      <c r="AP112" s="3"/>
      <c r="AQ112" s="127"/>
      <c r="AR112" s="127"/>
      <c r="AS112" s="127"/>
      <c r="AT112" s="127"/>
      <c r="AU112" s="127"/>
      <c r="AV112" s="127"/>
      <c r="AW112" s="127"/>
      <c r="AX112" s="127"/>
      <c r="AY112" s="127"/>
      <c r="AZ112" s="127"/>
      <c r="BA112" s="127"/>
      <c r="BB112" s="127"/>
      <c r="BC112" s="127"/>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3"/>
      <c r="DV112" s="3"/>
    </row>
    <row r="113" spans="1:126" ht="11.25" customHeight="1">
      <c r="A113" s="42"/>
      <c r="R113" s="42"/>
      <c r="S113" s="42"/>
      <c r="W113" s="42"/>
      <c r="X113" s="43"/>
      <c r="Y113" s="43"/>
      <c r="Z113" s="43"/>
      <c r="AA113" s="43"/>
      <c r="AB113" s="3"/>
      <c r="AP113" s="3"/>
      <c r="AQ113" s="128"/>
      <c r="AR113" s="128"/>
      <c r="AS113" s="128"/>
      <c r="AT113" s="128"/>
      <c r="AU113" s="128"/>
      <c r="AV113" s="128"/>
      <c r="AW113" s="128"/>
      <c r="AX113" s="128"/>
      <c r="AY113" s="128"/>
      <c r="AZ113" s="128"/>
      <c r="BA113" s="128"/>
      <c r="BB113" s="128"/>
      <c r="BC113" s="128"/>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3"/>
      <c r="DV113" s="3"/>
    </row>
    <row r="114" spans="1:126" ht="11.25" customHeight="1">
      <c r="A114" s="42"/>
      <c r="R114" s="42"/>
      <c r="S114" s="42"/>
      <c r="W114" s="42"/>
      <c r="AA114" s="42"/>
      <c r="AB114" s="3"/>
      <c r="AP114" s="3"/>
      <c r="AQ114" s="126"/>
      <c r="AR114" s="126"/>
      <c r="AS114" s="126"/>
      <c r="AT114" s="126"/>
      <c r="AU114" s="126"/>
      <c r="AV114" s="126"/>
      <c r="AW114" s="126"/>
      <c r="AX114" s="126"/>
      <c r="AY114" s="126"/>
      <c r="AZ114" s="126"/>
      <c r="BA114" s="126"/>
      <c r="BB114" s="126"/>
      <c r="BC114" s="126"/>
      <c r="CF114" s="3"/>
      <c r="DV114" s="3"/>
    </row>
    <row r="115" spans="1:126" ht="11.25" customHeight="1" thickBot="1">
      <c r="A115" s="42"/>
      <c r="R115" s="42"/>
      <c r="S115" s="42"/>
      <c r="W115" s="42"/>
      <c r="X115" s="43"/>
      <c r="Y115" s="43"/>
      <c r="Z115" s="43"/>
      <c r="AA115" s="43"/>
      <c r="AB115" s="43"/>
      <c r="AP115" s="3"/>
      <c r="AQ115" s="127"/>
      <c r="AR115" s="127"/>
      <c r="AS115" s="127"/>
      <c r="AT115" s="127"/>
      <c r="AU115" s="127"/>
      <c r="AV115" s="127"/>
      <c r="AW115" s="127"/>
      <c r="AX115" s="127"/>
      <c r="AY115" s="127"/>
      <c r="AZ115" s="127"/>
      <c r="BA115" s="127"/>
      <c r="BB115" s="127"/>
      <c r="BC115" s="127"/>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3"/>
      <c r="DV115" s="3"/>
    </row>
    <row r="116" spans="1:126" ht="11.25" customHeight="1">
      <c r="A116" s="2"/>
      <c r="R116" s="42"/>
      <c r="S116" s="42"/>
      <c r="W116" s="42"/>
      <c r="AA116" s="42"/>
      <c r="AB116" s="42"/>
      <c r="AP116" s="3"/>
      <c r="AQ116" s="154" t="str">
        <f>CONCATENATE($A70," ",$D70,","," ",$F68)</f>
        <v>Group: 2, Men's Singles</v>
      </c>
      <c r="AR116" s="155"/>
      <c r="AS116" s="155"/>
      <c r="AT116" s="155"/>
      <c r="AU116" s="155"/>
      <c r="AV116" s="155"/>
      <c r="AW116" s="155"/>
      <c r="AX116" s="155"/>
      <c r="AY116" s="155"/>
      <c r="AZ116" s="155"/>
      <c r="BA116" s="155"/>
      <c r="BB116" s="155"/>
      <c r="BC116" s="156"/>
      <c r="BD116" s="163">
        <f>O87</f>
        <v>6</v>
      </c>
      <c r="BE116" s="164"/>
      <c r="BF116" s="183" t="str">
        <f>Q87</f>
        <v>B</v>
      </c>
      <c r="BG116" s="185" t="str">
        <f>IF(VLOOKUP($BF116,$A72:$C80,3,FALSE)=0,"",CONCATENATE(VLOOKUP(VLOOKUP($BF116,$A72:$C80,3,FALSE),Players!$C:$G,4,FALSE)," ",VLOOKUP($BF116,$A72:$C80,3,FALSE)," ",IF(ISERROR(VLOOKUP(VLOOKUP($BF116,$A72:$C80,3,FALSE),Players!$C:$G,5,FALSE)),"()",CONCATENATE("(",VLOOKUP(VLOOKUP($BF116,$A72:$C80,3,FALSE),Players!$C:$G,5,FALSE),")"))))</f>
        <v/>
      </c>
      <c r="BH116" s="186"/>
      <c r="BI116" s="186"/>
      <c r="BJ116" s="186"/>
      <c r="BK116" s="186"/>
      <c r="BL116" s="186"/>
      <c r="BM116" s="186"/>
      <c r="BN116" s="186"/>
      <c r="BO116" s="186"/>
      <c r="BP116" s="186"/>
      <c r="BQ116" s="186"/>
      <c r="BR116" s="186"/>
      <c r="BS116" s="186"/>
      <c r="BT116" s="186"/>
      <c r="BU116" s="187"/>
      <c r="BV116" s="170" t="str">
        <f>IF(R87&lt;&gt;"",R87,"")</f>
        <v/>
      </c>
      <c r="BW116" s="171"/>
      <c r="BX116" s="170" t="str">
        <f>IF(T87&lt;&gt;"",T87,"")</f>
        <v/>
      </c>
      <c r="BY116" s="171"/>
      <c r="BZ116" s="170" t="str">
        <f>IF(V87&lt;&gt;"",V87,"")</f>
        <v/>
      </c>
      <c r="CA116" s="171"/>
      <c r="CB116" s="170" t="str">
        <f>IF(X87&lt;&gt;"",X87,"")</f>
        <v/>
      </c>
      <c r="CC116" s="171"/>
      <c r="CD116" s="170" t="str">
        <f>IF(Z87&lt;&gt;"",Z87,"")</f>
        <v/>
      </c>
      <c r="CE116" s="171"/>
      <c r="CF116" s="174" t="str">
        <f>IF($CD116=$CD118,IF($CB116=$CB118,IF($BZ116&lt;&gt;"",IF($BZ116&gt;$BZ118,"W","L"),""),IF($CB116&gt;$CB118,"W","L")),IF($CD116&gt;$CD118,"W","L"))</f>
        <v/>
      </c>
      <c r="DV116" s="3"/>
    </row>
    <row r="117" spans="1:126" ht="11.25" customHeight="1">
      <c r="R117" s="42"/>
      <c r="S117" s="42"/>
      <c r="W117" s="42"/>
      <c r="X117" s="43"/>
      <c r="Y117" s="43"/>
      <c r="Z117" s="43"/>
      <c r="AA117" s="43"/>
      <c r="AB117" s="43"/>
      <c r="AP117" s="3"/>
      <c r="AQ117" s="157"/>
      <c r="AR117" s="158"/>
      <c r="AS117" s="158"/>
      <c r="AT117" s="158"/>
      <c r="AU117" s="158"/>
      <c r="AV117" s="158"/>
      <c r="AW117" s="158"/>
      <c r="AX117" s="158"/>
      <c r="AY117" s="158"/>
      <c r="AZ117" s="158"/>
      <c r="BA117" s="158"/>
      <c r="BB117" s="158"/>
      <c r="BC117" s="159"/>
      <c r="BD117" s="165"/>
      <c r="BE117" s="166"/>
      <c r="BF117" s="184"/>
      <c r="BG117" s="188"/>
      <c r="BH117" s="189"/>
      <c r="BI117" s="189"/>
      <c r="BJ117" s="189"/>
      <c r="BK117" s="189"/>
      <c r="BL117" s="189"/>
      <c r="BM117" s="189"/>
      <c r="BN117" s="189"/>
      <c r="BO117" s="189"/>
      <c r="BP117" s="189"/>
      <c r="BQ117" s="189"/>
      <c r="BR117" s="189"/>
      <c r="BS117" s="189"/>
      <c r="BT117" s="189"/>
      <c r="BU117" s="190"/>
      <c r="BV117" s="172"/>
      <c r="BW117" s="173"/>
      <c r="BX117" s="172"/>
      <c r="BY117" s="173"/>
      <c r="BZ117" s="172"/>
      <c r="CA117" s="173"/>
      <c r="CB117" s="172"/>
      <c r="CC117" s="173"/>
      <c r="CD117" s="172"/>
      <c r="CE117" s="173"/>
      <c r="CF117" s="174"/>
      <c r="DV117" s="3"/>
    </row>
    <row r="118" spans="1:126" ht="11.25" customHeight="1">
      <c r="A118" s="2"/>
      <c r="R118" s="42"/>
      <c r="S118" s="42"/>
      <c r="W118" s="42"/>
      <c r="AA118" s="42"/>
      <c r="AB118" s="42"/>
      <c r="AP118" s="3"/>
      <c r="AQ118" s="157"/>
      <c r="AR118" s="158"/>
      <c r="AS118" s="158"/>
      <c r="AT118" s="158"/>
      <c r="AU118" s="158"/>
      <c r="AV118" s="158"/>
      <c r="AW118" s="158"/>
      <c r="AX118" s="158"/>
      <c r="AY118" s="158"/>
      <c r="AZ118" s="158"/>
      <c r="BA118" s="158"/>
      <c r="BB118" s="158"/>
      <c r="BC118" s="159"/>
      <c r="BD118" s="165"/>
      <c r="BE118" s="166"/>
      <c r="BF118" s="175" t="str">
        <f>Q89</f>
        <v>D</v>
      </c>
      <c r="BG118" s="177" t="str">
        <f>IF(VLOOKUP($BF118,$A72:$C80,3,FALSE)=0,"",CONCATENATE(VLOOKUP(VLOOKUP($BF118,$A72:$C80,3,FALSE),Players!$C:$G,4,FALSE)," ",VLOOKUP($BF118,$A72:$C80,3,FALSE)," ",IF(ISERROR(VLOOKUP(VLOOKUP($BF118,$A72:$C80,3,FALSE),Players!$C:$G,5,FALSE)),"()",CONCATENATE("(",VLOOKUP(VLOOKUP($BF118,$A72:$C80,3,FALSE),Players!$C:$G,5,FALSE),")"))))</f>
        <v/>
      </c>
      <c r="BH118" s="178"/>
      <c r="BI118" s="178"/>
      <c r="BJ118" s="178"/>
      <c r="BK118" s="178"/>
      <c r="BL118" s="178"/>
      <c r="BM118" s="178"/>
      <c r="BN118" s="178"/>
      <c r="BO118" s="178"/>
      <c r="BP118" s="178"/>
      <c r="BQ118" s="178"/>
      <c r="BR118" s="178"/>
      <c r="BS118" s="178"/>
      <c r="BT118" s="178"/>
      <c r="BU118" s="179"/>
      <c r="BV118" s="150" t="str">
        <f>IF(R89&lt;&gt;"",R89,"")</f>
        <v/>
      </c>
      <c r="BW118" s="151"/>
      <c r="BX118" s="150" t="str">
        <f>IF(T89&lt;&gt;"",T89,"")</f>
        <v/>
      </c>
      <c r="BY118" s="151"/>
      <c r="BZ118" s="150" t="str">
        <f>IF(V89&lt;&gt;"",V89,"")</f>
        <v/>
      </c>
      <c r="CA118" s="151"/>
      <c r="CB118" s="150" t="str">
        <f>IF(X89&lt;&gt;"",X89,"")</f>
        <v/>
      </c>
      <c r="CC118" s="151"/>
      <c r="CD118" s="150" t="str">
        <f>IF(Z89&lt;&gt;"",Z89,"")</f>
        <v/>
      </c>
      <c r="CE118" s="151"/>
      <c r="CF118" s="174" t="str">
        <f>IF($CF116&lt;&gt;"",IF(CF116="W","L","W"),"")</f>
        <v/>
      </c>
      <c r="DV118" s="3"/>
    </row>
    <row r="119" spans="1:126" ht="11.25" customHeight="1" thickBot="1">
      <c r="A119" s="2"/>
      <c r="R119" s="42"/>
      <c r="S119" s="42"/>
      <c r="W119" s="42"/>
      <c r="X119" s="43"/>
      <c r="Y119" s="43"/>
      <c r="Z119" s="43"/>
      <c r="AA119" s="43"/>
      <c r="AB119" s="43"/>
      <c r="AP119" s="3"/>
      <c r="AQ119" s="160"/>
      <c r="AR119" s="161"/>
      <c r="AS119" s="161"/>
      <c r="AT119" s="161"/>
      <c r="AU119" s="161"/>
      <c r="AV119" s="161"/>
      <c r="AW119" s="161"/>
      <c r="AX119" s="161"/>
      <c r="AY119" s="161"/>
      <c r="AZ119" s="161"/>
      <c r="BA119" s="161"/>
      <c r="BB119" s="161"/>
      <c r="BC119" s="162"/>
      <c r="BD119" s="167"/>
      <c r="BE119" s="168"/>
      <c r="BF119" s="176"/>
      <c r="BG119" s="180"/>
      <c r="BH119" s="181"/>
      <c r="BI119" s="181"/>
      <c r="BJ119" s="181"/>
      <c r="BK119" s="181"/>
      <c r="BL119" s="181"/>
      <c r="BM119" s="181"/>
      <c r="BN119" s="181"/>
      <c r="BO119" s="181"/>
      <c r="BP119" s="181"/>
      <c r="BQ119" s="181"/>
      <c r="BR119" s="181"/>
      <c r="BS119" s="181"/>
      <c r="BT119" s="181"/>
      <c r="BU119" s="182"/>
      <c r="BV119" s="152"/>
      <c r="BW119" s="153"/>
      <c r="BX119" s="152"/>
      <c r="BY119" s="153"/>
      <c r="BZ119" s="152"/>
      <c r="CA119" s="153"/>
      <c r="CB119" s="152"/>
      <c r="CC119" s="153"/>
      <c r="CD119" s="152"/>
      <c r="CE119" s="153"/>
      <c r="CF119" s="174"/>
      <c r="DV119" s="3"/>
    </row>
    <row r="120" spans="1:126" ht="11.25" customHeight="1">
      <c r="A120" s="2"/>
      <c r="R120" s="42"/>
      <c r="S120" s="42"/>
      <c r="W120" s="42"/>
      <c r="AA120" s="42"/>
      <c r="AB120" s="42"/>
      <c r="AP120" s="3"/>
      <c r="AQ120" s="126"/>
      <c r="AR120" s="126"/>
      <c r="AS120" s="126"/>
      <c r="AT120" s="126"/>
      <c r="AU120" s="126"/>
      <c r="AV120" s="126"/>
      <c r="AW120" s="126"/>
      <c r="AX120" s="126"/>
      <c r="AY120" s="126"/>
      <c r="AZ120" s="126"/>
      <c r="BA120" s="126"/>
      <c r="BB120" s="126"/>
      <c r="BC120" s="126"/>
      <c r="BV120" s="169" t="str">
        <f>IF(CF116&lt;&gt;"",IF(AND(AND(BV116&gt;-1,BV118&gt;-1),OR(BV116&gt;10,BV118&gt;10),ABS(BV116-BV118)&gt;1,IF(OR(BV116&gt;11,BV118&gt;11),ABS(BV116-BV118)=2,TRUE),BV116=INT(BV116),BV118=INT(BV118)),"","Error"),"")</f>
        <v/>
      </c>
      <c r="BW120" s="169"/>
      <c r="BX120" s="169" t="str">
        <f>IF(CF116&lt;&gt;"",IF(AND(AND(BX116&gt;-1,BX118&gt;-1),OR(BX116&gt;10,BX118&gt;10),ABS(BX116-BX118)&gt;1,IF(OR(BX116&gt;11,BX118&gt;11),ABS(BX116-BX118)=2,TRUE),BX116=INT(BX116),BX118=INT(BX118)),"","Error"),"")</f>
        <v/>
      </c>
      <c r="BY120" s="169"/>
      <c r="BZ120" s="169" t="str">
        <f>IF(CF116&lt;&gt;"",IF(AND(AND(BZ116&gt;-1,BZ118&gt;-1),OR(BZ116&gt;10,BZ118&gt;10),ABS(BZ116-BZ118)&gt;1,IF(OR(BZ116&gt;11,BZ118&gt;11),ABS(BZ116-BZ118)=2,TRUE),BZ116=INT(BZ116),BZ118=INT(BZ118)),"","Error"),"")</f>
        <v/>
      </c>
      <c r="CA120" s="169"/>
      <c r="CB120" s="169" t="str">
        <f>IF(AND(CF116&lt;&gt;"",CB116&lt;&gt;""),IF(AND(AND(CB116&gt;-1,CB118&gt;-1),OR(CB116&gt;10,CB118&gt;10),ABS(CB116-CB118)&gt;1,IF(OR(CB116&gt;11,CB118&gt;11),ABS(CB116-CB118)=2,TRUE),CB116=INT(CB116),CB118=INT(CB118)),"","Error"),"")</f>
        <v/>
      </c>
      <c r="CC120" s="169"/>
      <c r="CD120" s="169" t="str">
        <f>IF(AND(CF116&lt;&gt;"",CD116&lt;&gt;""),IF(AND(AND(CD116&gt;-1,CD118&gt;-1),OR(CD116&gt;10,CD118&gt;10),ABS(CD116-CD118)&gt;1,IF(OR(CD116&gt;11,CD118&gt;11),ABS(CD116-CD118)=2,TRUE),CD116=INT(CD116),CD118=INT(CD118)),"","Error"),"")</f>
        <v/>
      </c>
      <c r="CE120" s="169"/>
      <c r="CF120" s="3"/>
      <c r="DV120" s="3"/>
    </row>
    <row r="121" spans="1:126" ht="11.25" customHeight="1">
      <c r="AB121" s="43"/>
      <c r="AP121" s="3"/>
      <c r="AQ121" s="126"/>
      <c r="AR121" s="126"/>
      <c r="AS121" s="126"/>
      <c r="AT121" s="126"/>
      <c r="AU121" s="126"/>
      <c r="AV121" s="126"/>
      <c r="AW121" s="126"/>
      <c r="AX121" s="126"/>
      <c r="AY121" s="126"/>
      <c r="AZ121" s="126"/>
      <c r="BA121" s="126"/>
      <c r="BB121" s="126"/>
      <c r="BC121" s="126"/>
      <c r="CF121" s="3"/>
      <c r="DV121" s="3"/>
    </row>
    <row r="122" spans="1:126" ht="11.25" customHeight="1">
      <c r="AB122" s="42"/>
      <c r="AP122" s="3"/>
      <c r="AQ122" s="127"/>
      <c r="AR122" s="127"/>
      <c r="AS122" s="127"/>
      <c r="AT122" s="127"/>
      <c r="AU122" s="127"/>
      <c r="AV122" s="127"/>
      <c r="AW122" s="127"/>
      <c r="AX122" s="127"/>
      <c r="AY122" s="127"/>
      <c r="AZ122" s="127"/>
      <c r="BA122" s="127"/>
      <c r="BB122" s="127"/>
      <c r="BC122" s="127"/>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3"/>
      <c r="DV122" s="3"/>
    </row>
    <row r="123" spans="1:126" ht="11.25" customHeight="1">
      <c r="AB123" s="43"/>
      <c r="AP123" s="3"/>
      <c r="AQ123" s="128"/>
      <c r="AR123" s="128"/>
      <c r="AS123" s="128"/>
      <c r="AT123" s="128"/>
      <c r="AU123" s="128"/>
      <c r="AV123" s="128"/>
      <c r="AW123" s="128"/>
      <c r="AX123" s="128"/>
      <c r="AY123" s="128"/>
      <c r="AZ123" s="128"/>
      <c r="BA123" s="128"/>
      <c r="BB123" s="128"/>
      <c r="BC123" s="128"/>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3"/>
      <c r="DV123" s="3"/>
    </row>
    <row r="124" spans="1:126" ht="11.25" customHeight="1">
      <c r="AB124" s="42"/>
      <c r="AP124" s="3"/>
      <c r="AQ124" s="126"/>
      <c r="AR124" s="126"/>
      <c r="AS124" s="126"/>
      <c r="AT124" s="126"/>
      <c r="AU124" s="126"/>
      <c r="AV124" s="126"/>
      <c r="AW124" s="126"/>
      <c r="AX124" s="126"/>
      <c r="AY124" s="126"/>
      <c r="AZ124" s="126"/>
      <c r="BA124" s="126"/>
      <c r="BB124" s="126"/>
      <c r="BC124" s="126"/>
      <c r="CF124" s="3"/>
      <c r="DV124" s="3"/>
    </row>
    <row r="125" spans="1:126" ht="11.25" customHeight="1" thickBot="1">
      <c r="AB125" s="43"/>
      <c r="AP125" s="3"/>
      <c r="AQ125" s="127"/>
      <c r="AR125" s="127"/>
      <c r="AS125" s="127"/>
      <c r="AT125" s="127"/>
      <c r="AU125" s="127"/>
      <c r="AV125" s="127"/>
      <c r="AW125" s="127"/>
      <c r="AX125" s="127"/>
      <c r="AY125" s="127"/>
      <c r="AZ125" s="127"/>
      <c r="BA125" s="127"/>
      <c r="BB125" s="127"/>
      <c r="BC125" s="127"/>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3"/>
      <c r="DV125" s="3"/>
    </row>
    <row r="126" spans="1:126" ht="11.25" customHeight="1">
      <c r="AB126" s="42"/>
      <c r="AP126" s="3"/>
      <c r="AQ126" s="154" t="str">
        <f>CONCATENATE($A70," ",$D70,","," ",$F68)</f>
        <v>Group: 2, Men's Singles</v>
      </c>
      <c r="AR126" s="155"/>
      <c r="AS126" s="155"/>
      <c r="AT126" s="155"/>
      <c r="AU126" s="155"/>
      <c r="AV126" s="155"/>
      <c r="AW126" s="155"/>
      <c r="AX126" s="155"/>
      <c r="AY126" s="155"/>
      <c r="AZ126" s="155"/>
      <c r="BA126" s="155"/>
      <c r="BB126" s="155"/>
      <c r="BC126" s="156"/>
      <c r="BD126" s="163">
        <f>O91</f>
        <v>7</v>
      </c>
      <c r="BE126" s="164"/>
      <c r="BF126" s="183" t="str">
        <f>Q91</f>
        <v>A</v>
      </c>
      <c r="BG126" s="185" t="str">
        <f>IF(VLOOKUP($BF126,$A72:$C80,3,FALSE)=0,"",CONCATENATE(VLOOKUP(VLOOKUP($BF126,$A72:$C80,3,FALSE),Players!$C:$G,4,FALSE)," ",VLOOKUP($BF126,$A72:$C80,3,FALSE)," ",IF(ISERROR(VLOOKUP(VLOOKUP($BF126,$A72:$C80,3,FALSE),Players!$C:$G,5,FALSE)),"()",CONCATENATE("(",VLOOKUP(VLOOKUP($BF126,$A72:$C80,3,FALSE),Players!$C:$G,5,FALSE),")"))))</f>
        <v/>
      </c>
      <c r="BH126" s="186"/>
      <c r="BI126" s="186"/>
      <c r="BJ126" s="186"/>
      <c r="BK126" s="186"/>
      <c r="BL126" s="186"/>
      <c r="BM126" s="186"/>
      <c r="BN126" s="186"/>
      <c r="BO126" s="186"/>
      <c r="BP126" s="186"/>
      <c r="BQ126" s="186"/>
      <c r="BR126" s="186"/>
      <c r="BS126" s="186"/>
      <c r="BT126" s="186"/>
      <c r="BU126" s="187"/>
      <c r="BV126" s="170" t="str">
        <f>IF(R91&lt;&gt;"",R91,"")</f>
        <v/>
      </c>
      <c r="BW126" s="171"/>
      <c r="BX126" s="170" t="str">
        <f>IF(T91&lt;&gt;"",T91,"")</f>
        <v/>
      </c>
      <c r="BY126" s="171"/>
      <c r="BZ126" s="170" t="str">
        <f>IF(V91&lt;&gt;"",V91,"")</f>
        <v/>
      </c>
      <c r="CA126" s="171"/>
      <c r="CB126" s="170" t="str">
        <f>IF(X91&lt;&gt;"",X91,"")</f>
        <v/>
      </c>
      <c r="CC126" s="171"/>
      <c r="CD126" s="170" t="str">
        <f>IF(Z91&lt;&gt;"",Z91,"")</f>
        <v/>
      </c>
      <c r="CE126" s="171"/>
      <c r="CF126" s="174" t="str">
        <f>IF($CD126=$CD128,IF($CB126=$CB128,IF($BZ126&lt;&gt;"",IF($BZ126&gt;$BZ128,"W","L"),""),IF($CB126&gt;$CB128,"W","L")),IF($CD126&gt;$CD128,"W","L"))</f>
        <v/>
      </c>
      <c r="DV126" s="3"/>
    </row>
    <row r="127" spans="1:126" ht="11.25" customHeight="1">
      <c r="AB127" s="43"/>
      <c r="AC127" s="43"/>
      <c r="AD127" s="43"/>
      <c r="AE127" s="43"/>
      <c r="AF127" s="43"/>
      <c r="AG127" s="43"/>
      <c r="AH127" s="43"/>
      <c r="AI127" s="43"/>
      <c r="AJ127" s="43"/>
      <c r="AK127" s="43"/>
      <c r="AL127" s="43"/>
      <c r="AM127" s="43"/>
      <c r="AN127" s="3"/>
      <c r="AO127" s="3"/>
      <c r="AP127" s="3"/>
      <c r="AQ127" s="157"/>
      <c r="AR127" s="158"/>
      <c r="AS127" s="158"/>
      <c r="AT127" s="158"/>
      <c r="AU127" s="158"/>
      <c r="AV127" s="158"/>
      <c r="AW127" s="158"/>
      <c r="AX127" s="158"/>
      <c r="AY127" s="158"/>
      <c r="AZ127" s="158"/>
      <c r="BA127" s="158"/>
      <c r="BB127" s="158"/>
      <c r="BC127" s="159"/>
      <c r="BD127" s="165"/>
      <c r="BE127" s="166"/>
      <c r="BF127" s="184"/>
      <c r="BG127" s="188"/>
      <c r="BH127" s="189"/>
      <c r="BI127" s="189"/>
      <c r="BJ127" s="189"/>
      <c r="BK127" s="189"/>
      <c r="BL127" s="189"/>
      <c r="BM127" s="189"/>
      <c r="BN127" s="189"/>
      <c r="BO127" s="189"/>
      <c r="BP127" s="189"/>
      <c r="BQ127" s="189"/>
      <c r="BR127" s="189"/>
      <c r="BS127" s="189"/>
      <c r="BT127" s="189"/>
      <c r="BU127" s="190"/>
      <c r="BV127" s="172"/>
      <c r="BW127" s="173"/>
      <c r="BX127" s="172"/>
      <c r="BY127" s="173"/>
      <c r="BZ127" s="172"/>
      <c r="CA127" s="173"/>
      <c r="CB127" s="172"/>
      <c r="CC127" s="173"/>
      <c r="CD127" s="172"/>
      <c r="CE127" s="173"/>
      <c r="CF127" s="174"/>
      <c r="DV127" s="3"/>
    </row>
    <row r="128" spans="1:126" ht="11.25" customHeight="1">
      <c r="AB128" s="42"/>
      <c r="AI128" s="42"/>
      <c r="AJ128" s="42"/>
      <c r="AN128" s="3"/>
      <c r="AO128" s="3"/>
      <c r="AP128" s="3"/>
      <c r="AQ128" s="157"/>
      <c r="AR128" s="158"/>
      <c r="AS128" s="158"/>
      <c r="AT128" s="158"/>
      <c r="AU128" s="158"/>
      <c r="AV128" s="158"/>
      <c r="AW128" s="158"/>
      <c r="AX128" s="158"/>
      <c r="AY128" s="158"/>
      <c r="AZ128" s="158"/>
      <c r="BA128" s="158"/>
      <c r="BB128" s="158"/>
      <c r="BC128" s="159"/>
      <c r="BD128" s="165"/>
      <c r="BE128" s="166"/>
      <c r="BF128" s="175" t="str">
        <f>Q93</f>
        <v>B</v>
      </c>
      <c r="BG128" s="177" t="str">
        <f>IF(VLOOKUP($BF128,$A72:$C80,3,FALSE)=0,"",CONCATENATE(VLOOKUP(VLOOKUP($BF128,$A72:$C80,3,FALSE),Players!$C:$G,4,FALSE)," ",VLOOKUP($BF128,$A72:$C80,3,FALSE)," ",IF(ISERROR(VLOOKUP(VLOOKUP($BF128,$A72:$C80,3,FALSE),Players!$C:$G,5,FALSE)),"()",CONCATENATE("(",VLOOKUP(VLOOKUP($BF128,$A72:$C80,3,FALSE),Players!$C:$G,5,FALSE),")"))))</f>
        <v/>
      </c>
      <c r="BH128" s="178"/>
      <c r="BI128" s="178"/>
      <c r="BJ128" s="178"/>
      <c r="BK128" s="178"/>
      <c r="BL128" s="178"/>
      <c r="BM128" s="178"/>
      <c r="BN128" s="178"/>
      <c r="BO128" s="178"/>
      <c r="BP128" s="178"/>
      <c r="BQ128" s="178"/>
      <c r="BR128" s="178"/>
      <c r="BS128" s="178"/>
      <c r="BT128" s="178"/>
      <c r="BU128" s="179"/>
      <c r="BV128" s="150" t="str">
        <f>IF(R93&lt;&gt;"",R93,"")</f>
        <v/>
      </c>
      <c r="BW128" s="151"/>
      <c r="BX128" s="150" t="str">
        <f>IF(T93&lt;&gt;"",T93,"")</f>
        <v/>
      </c>
      <c r="BY128" s="151"/>
      <c r="BZ128" s="150" t="str">
        <f>IF(V93&lt;&gt;"",V93,"")</f>
        <v/>
      </c>
      <c r="CA128" s="151"/>
      <c r="CB128" s="150" t="str">
        <f>IF(X93&lt;&gt;"",X93,"")</f>
        <v/>
      </c>
      <c r="CC128" s="151"/>
      <c r="CD128" s="150" t="str">
        <f>IF(Z93&lt;&gt;"",Z93,"")</f>
        <v/>
      </c>
      <c r="CE128" s="151"/>
      <c r="CF128" s="174" t="str">
        <f>IF($CF126&lt;&gt;"",IF(CF126="W","L","W"),"")</f>
        <v/>
      </c>
      <c r="DV128" s="3"/>
    </row>
    <row r="129" spans="1:126" ht="11.25" customHeight="1" thickBot="1">
      <c r="AB129" s="43"/>
      <c r="AC129" s="43"/>
      <c r="AD129" s="43"/>
      <c r="AE129" s="43"/>
      <c r="AF129" s="43"/>
      <c r="AG129" s="43"/>
      <c r="AH129" s="43"/>
      <c r="AI129" s="43"/>
      <c r="AJ129" s="43"/>
      <c r="AK129" s="43"/>
      <c r="AL129" s="43"/>
      <c r="AM129" s="43"/>
      <c r="AN129" s="3"/>
      <c r="AO129" s="3"/>
      <c r="AP129" s="3"/>
      <c r="AQ129" s="160"/>
      <c r="AR129" s="161"/>
      <c r="AS129" s="161"/>
      <c r="AT129" s="161"/>
      <c r="AU129" s="161"/>
      <c r="AV129" s="161"/>
      <c r="AW129" s="161"/>
      <c r="AX129" s="161"/>
      <c r="AY129" s="161"/>
      <c r="AZ129" s="161"/>
      <c r="BA129" s="161"/>
      <c r="BB129" s="161"/>
      <c r="BC129" s="162"/>
      <c r="BD129" s="167"/>
      <c r="BE129" s="168"/>
      <c r="BF129" s="176"/>
      <c r="BG129" s="180"/>
      <c r="BH129" s="181"/>
      <c r="BI129" s="181"/>
      <c r="BJ129" s="181"/>
      <c r="BK129" s="181"/>
      <c r="BL129" s="181"/>
      <c r="BM129" s="181"/>
      <c r="BN129" s="181"/>
      <c r="BO129" s="181"/>
      <c r="BP129" s="181"/>
      <c r="BQ129" s="181"/>
      <c r="BR129" s="181"/>
      <c r="BS129" s="181"/>
      <c r="BT129" s="181"/>
      <c r="BU129" s="182"/>
      <c r="BV129" s="152"/>
      <c r="BW129" s="153"/>
      <c r="BX129" s="152"/>
      <c r="BY129" s="153"/>
      <c r="BZ129" s="152"/>
      <c r="CA129" s="153"/>
      <c r="CB129" s="152"/>
      <c r="CC129" s="153"/>
      <c r="CD129" s="152"/>
      <c r="CE129" s="153"/>
      <c r="CF129" s="174"/>
      <c r="DV129" s="3"/>
    </row>
    <row r="130" spans="1:126" ht="11.25" customHeight="1" thickBot="1">
      <c r="AB130" s="42"/>
      <c r="AI130" s="42"/>
      <c r="AJ130" s="42"/>
      <c r="AN130" s="3"/>
      <c r="AO130" s="3"/>
      <c r="AP130" s="3"/>
      <c r="AQ130" s="129"/>
      <c r="AR130" s="129"/>
      <c r="AS130" s="129"/>
      <c r="AT130" s="129"/>
      <c r="AU130" s="129"/>
      <c r="AV130" s="129"/>
      <c r="AW130" s="129"/>
      <c r="AX130" s="129"/>
      <c r="AY130" s="129"/>
      <c r="AZ130" s="129"/>
      <c r="BA130" s="129"/>
      <c r="BB130" s="129"/>
      <c r="BC130" s="129"/>
      <c r="BD130" s="3"/>
      <c r="BE130" s="3"/>
      <c r="BF130" s="3"/>
      <c r="BG130" s="3"/>
      <c r="BH130" s="3"/>
      <c r="BI130" s="3"/>
      <c r="BJ130" s="3"/>
      <c r="BK130" s="3"/>
      <c r="BL130" s="3"/>
      <c r="BM130" s="3"/>
      <c r="BN130" s="3"/>
      <c r="BO130" s="3"/>
      <c r="BP130" s="3"/>
      <c r="BQ130" s="3"/>
      <c r="BR130" s="3"/>
      <c r="BS130" s="3"/>
      <c r="BT130" s="3"/>
      <c r="BU130" s="3"/>
      <c r="BV130" s="169" t="str">
        <f>IF(CF126&lt;&gt;"",IF(AND(AND(BV126&gt;-1,BV128&gt;-1),OR(BV126&gt;10,BV128&gt;10),ABS(BV126-BV128)&gt;1,IF(OR(BV126&gt;11,BV128&gt;11),ABS(BV126-BV128)=2,TRUE),BV126=INT(BV126),BV128=INT(BV128)),"","Error"),"")</f>
        <v/>
      </c>
      <c r="BW130" s="169"/>
      <c r="BX130" s="169" t="str">
        <f>IF(CF126&lt;&gt;"",IF(AND(AND(BX126&gt;-1,BX128&gt;-1),OR(BX126&gt;10,BX128&gt;10),ABS(BX126-BX128)&gt;1,IF(OR(BX126&gt;11,BX128&gt;11),ABS(BX126-BX128)=2,TRUE),BX126=INT(BX126),BX128=INT(BX128)),"","Error"),"")</f>
        <v/>
      </c>
      <c r="BY130" s="169"/>
      <c r="BZ130" s="169" t="str">
        <f>IF(CF126&lt;&gt;"",IF(AND(AND(BZ126&gt;-1,BZ128&gt;-1),OR(BZ126&gt;10,BZ128&gt;10),ABS(BZ126-BZ128)&gt;1,IF(OR(BZ126&gt;11,BZ128&gt;11),ABS(BZ126-BZ128)=2,TRUE),BZ126=INT(BZ126),BZ128=INT(BZ128)),"","Error"),"")</f>
        <v/>
      </c>
      <c r="CA130" s="169"/>
      <c r="CB130" s="169" t="str">
        <f>IF(AND(CF126&lt;&gt;"",CB126&lt;&gt;""),IF(AND(AND(CB126&gt;-1,CB128&gt;-1),OR(CB126&gt;10,CB128&gt;10),ABS(CB126-CB128)&gt;1,IF(OR(CB126&gt;11,CB128&gt;11),ABS(CB126-CB128)=2,TRUE),CB126=INT(CB126),CB128=INT(CB128)),"","Error"),"")</f>
        <v/>
      </c>
      <c r="CC130" s="169"/>
      <c r="CD130" s="169" t="str">
        <f>IF(AND(CF126&lt;&gt;"",CD126&lt;&gt;""),IF(AND(AND(CD126&gt;-1,CD128&gt;-1),OR(CD126&gt;10,CD128&gt;10),ABS(CD126-CD128)&gt;1,IF(OR(CD126&gt;11,CD128&gt;11),ABS(CD126-CD128)=2,TRUE),CD126=INT(CD126),CD128=INT(CD128)),"","Error"),"")</f>
        <v/>
      </c>
      <c r="CE130" s="169"/>
      <c r="CF130" s="3"/>
      <c r="DV130" s="3"/>
    </row>
    <row r="131" spans="1:126" ht="11.25" customHeight="1">
      <c r="A131" s="259" t="s">
        <v>9</v>
      </c>
      <c r="B131" s="260"/>
      <c r="C131" s="260"/>
      <c r="D131" s="260"/>
      <c r="E131" s="260"/>
      <c r="F131" s="300" t="str">
        <f>Players!$C$1</f>
        <v>Enter Division Name</v>
      </c>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301"/>
      <c r="AF131" s="301"/>
      <c r="AG131" s="301"/>
      <c r="AH131" s="302" t="s">
        <v>10</v>
      </c>
      <c r="AI131" s="303"/>
      <c r="AJ131" s="303"/>
      <c r="AK131" s="306" t="str">
        <f>Players!$G$1</f>
        <v>Enter Date</v>
      </c>
      <c r="AL131" s="307"/>
      <c r="AM131" s="307"/>
      <c r="AN131" s="307"/>
      <c r="AO131" s="308"/>
      <c r="AQ131" s="154" t="str">
        <f>CONCATENATE($A135," ",$D135,","," ",$F133)</f>
        <v>Group: 3, Men's Singles</v>
      </c>
      <c r="AR131" s="155"/>
      <c r="AS131" s="155"/>
      <c r="AT131" s="155"/>
      <c r="AU131" s="155"/>
      <c r="AV131" s="155"/>
      <c r="AW131" s="155"/>
      <c r="AX131" s="155"/>
      <c r="AY131" s="155"/>
      <c r="AZ131" s="155"/>
      <c r="BA131" s="155"/>
      <c r="BB131" s="155"/>
      <c r="BC131" s="156"/>
      <c r="BD131" s="163">
        <f>A152</f>
        <v>1</v>
      </c>
      <c r="BE131" s="164"/>
      <c r="BF131" s="183" t="str">
        <f>C152</f>
        <v>B</v>
      </c>
      <c r="BG131" s="185" t="str">
        <f>IF(VLOOKUP($BF131,$A137:$C145,3,FALSE)=0,"",CONCATENATE(VLOOKUP(VLOOKUP($BF131,$A137:$C145,3,FALSE),Players!$C:$G,4,FALSE)," ",VLOOKUP($BF131,$A137:$C145,3,FALSE)," ",IF(ISERROR(VLOOKUP(VLOOKUP($BF131,$A137:$C145,3,FALSE),Players!$C:$G,5,FALSE)),"()",CONCATENATE("(",VLOOKUP(VLOOKUP($BF131,$A137:$C145,3,FALSE),Players!$C:$G,5,FALSE),")"))))</f>
        <v/>
      </c>
      <c r="BH131" s="186"/>
      <c r="BI131" s="186"/>
      <c r="BJ131" s="186"/>
      <c r="BK131" s="186"/>
      <c r="BL131" s="186"/>
      <c r="BM131" s="186"/>
      <c r="BN131" s="186"/>
      <c r="BO131" s="186"/>
      <c r="BP131" s="186"/>
      <c r="BQ131" s="186"/>
      <c r="BR131" s="186"/>
      <c r="BS131" s="186"/>
      <c r="BT131" s="186"/>
      <c r="BU131" s="187"/>
      <c r="BV131" s="170" t="str">
        <f>IF(D152&lt;&gt;"",D152,"")</f>
        <v/>
      </c>
      <c r="BW131" s="171"/>
      <c r="BX131" s="170" t="str">
        <f>IF(F152&lt;&gt;"",F152,"")</f>
        <v/>
      </c>
      <c r="BY131" s="171"/>
      <c r="BZ131" s="170" t="str">
        <f>IF(H152&lt;&gt;"",H152,"")</f>
        <v/>
      </c>
      <c r="CA131" s="171"/>
      <c r="CB131" s="170" t="str">
        <f>IF(J152&lt;&gt;"",J152,"")</f>
        <v/>
      </c>
      <c r="CC131" s="171"/>
      <c r="CD131" s="170" t="str">
        <f>IF(L152&lt;&gt;"",L152,"")</f>
        <v/>
      </c>
      <c r="CE131" s="171"/>
      <c r="CF131" s="174" t="str">
        <f>IF($CD131=$CD133,IF($CB131=$CB133,IF($BZ131&lt;&gt;"",IF($BZ131&gt;$BZ133,"W","L"),""),IF($CB131&gt;$CB133,"W","L")),IF($CD131&gt;$CD133,"W","L"))</f>
        <v/>
      </c>
      <c r="CG131" s="315" t="str">
        <f>CONCATENATE($A135," ",$D135,","," ",$F133)</f>
        <v>Group: 3, Men's Singles</v>
      </c>
      <c r="CH131" s="316"/>
      <c r="CI131" s="316"/>
      <c r="CJ131" s="316"/>
      <c r="CK131" s="316"/>
      <c r="CL131" s="316"/>
      <c r="CM131" s="316"/>
      <c r="CN131" s="316"/>
      <c r="CO131" s="316"/>
      <c r="CP131" s="316"/>
      <c r="CQ131" s="316"/>
      <c r="CR131" s="316"/>
      <c r="CS131" s="317"/>
      <c r="CT131" s="163">
        <f>O160</f>
        <v>8</v>
      </c>
      <c r="CU131" s="164"/>
      <c r="CV131" s="183" t="str">
        <f>Q160</f>
        <v>D</v>
      </c>
      <c r="CW131" s="185" t="str">
        <f>IF(VLOOKUP($CV131,$A137:$C145,3,FALSE)=0,"",CONCATENATE(VLOOKUP(VLOOKUP($CV131,$A137:$C145,3,FALSE),Players!$C:$G,4,FALSE)," ",VLOOKUP($CV131,$A137:$C145,3,FALSE)," ",IF(ISERROR(VLOOKUP(VLOOKUP($CV131,$A137:$C145,3,FALSE),Players!$C:$G,5,FALSE)),"()",CONCATENATE("(",VLOOKUP(VLOOKUP($CV131,$A137:$C145,3,FALSE),Players!$C:$G,5,FALSE),")"))))</f>
        <v/>
      </c>
      <c r="CX131" s="186"/>
      <c r="CY131" s="186"/>
      <c r="CZ131" s="186"/>
      <c r="DA131" s="186"/>
      <c r="DB131" s="186"/>
      <c r="DC131" s="186"/>
      <c r="DD131" s="186"/>
      <c r="DE131" s="186"/>
      <c r="DF131" s="186"/>
      <c r="DG131" s="186"/>
      <c r="DH131" s="186"/>
      <c r="DI131" s="186"/>
      <c r="DJ131" s="186"/>
      <c r="DK131" s="187"/>
      <c r="DL131" s="170" t="str">
        <f>IF(R160&lt;&gt;"",R160,"")</f>
        <v/>
      </c>
      <c r="DM131" s="171"/>
      <c r="DN131" s="170" t="str">
        <f>IF(T160&lt;&gt;"",T160,"")</f>
        <v/>
      </c>
      <c r="DO131" s="171"/>
      <c r="DP131" s="170" t="str">
        <f>IF(V160&lt;&gt;"",V160,"")</f>
        <v/>
      </c>
      <c r="DQ131" s="171"/>
      <c r="DR131" s="170" t="str">
        <f>IF(X160&lt;&gt;"",X160,"")</f>
        <v/>
      </c>
      <c r="DS131" s="171"/>
      <c r="DT131" s="170" t="str">
        <f>IF(Z160&lt;&gt;"",Z160,"")</f>
        <v/>
      </c>
      <c r="DU131" s="171"/>
      <c r="DV131" s="174" t="str">
        <f>IF($DT131=$DT133,IF($DR131=$DR133,IF($DP131&lt;&gt;"",IF($DP131&gt;$DP133,"W","L"),""),IF($DR131&gt;$DR133,"W","L")),IF($DT131&gt;$DT133,"W","L"))</f>
        <v/>
      </c>
    </row>
    <row r="132" spans="1:126" ht="11.25" customHeight="1">
      <c r="A132" s="261"/>
      <c r="B132" s="262"/>
      <c r="C132" s="262"/>
      <c r="D132" s="262"/>
      <c r="E132" s="26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82"/>
      <c r="AE132" s="282"/>
      <c r="AF132" s="282"/>
      <c r="AG132" s="282"/>
      <c r="AH132" s="304"/>
      <c r="AI132" s="305"/>
      <c r="AJ132" s="305"/>
      <c r="AK132" s="309"/>
      <c r="AL132" s="309"/>
      <c r="AM132" s="309"/>
      <c r="AN132" s="309"/>
      <c r="AO132" s="310"/>
      <c r="AQ132" s="157"/>
      <c r="AR132" s="158"/>
      <c r="AS132" s="158"/>
      <c r="AT132" s="158"/>
      <c r="AU132" s="158"/>
      <c r="AV132" s="158"/>
      <c r="AW132" s="158"/>
      <c r="AX132" s="158"/>
      <c r="AY132" s="158"/>
      <c r="AZ132" s="158"/>
      <c r="BA132" s="158"/>
      <c r="BB132" s="158"/>
      <c r="BC132" s="159"/>
      <c r="BD132" s="165"/>
      <c r="BE132" s="166"/>
      <c r="BF132" s="184"/>
      <c r="BG132" s="188"/>
      <c r="BH132" s="189"/>
      <c r="BI132" s="189"/>
      <c r="BJ132" s="189"/>
      <c r="BK132" s="189"/>
      <c r="BL132" s="189"/>
      <c r="BM132" s="189"/>
      <c r="BN132" s="189"/>
      <c r="BO132" s="189"/>
      <c r="BP132" s="189"/>
      <c r="BQ132" s="189"/>
      <c r="BR132" s="189"/>
      <c r="BS132" s="189"/>
      <c r="BT132" s="189"/>
      <c r="BU132" s="190"/>
      <c r="BV132" s="172"/>
      <c r="BW132" s="173"/>
      <c r="BX132" s="172"/>
      <c r="BY132" s="173"/>
      <c r="BZ132" s="172"/>
      <c r="CA132" s="173"/>
      <c r="CB132" s="172"/>
      <c r="CC132" s="173"/>
      <c r="CD132" s="172"/>
      <c r="CE132" s="173"/>
      <c r="CF132" s="174"/>
      <c r="CG132" s="318"/>
      <c r="CH132" s="319"/>
      <c r="CI132" s="319"/>
      <c r="CJ132" s="319"/>
      <c r="CK132" s="319"/>
      <c r="CL132" s="319"/>
      <c r="CM132" s="319"/>
      <c r="CN132" s="319"/>
      <c r="CO132" s="319"/>
      <c r="CP132" s="319"/>
      <c r="CQ132" s="319"/>
      <c r="CR132" s="319"/>
      <c r="CS132" s="320"/>
      <c r="CT132" s="165"/>
      <c r="CU132" s="166"/>
      <c r="CV132" s="184"/>
      <c r="CW132" s="188"/>
      <c r="CX132" s="189"/>
      <c r="CY132" s="189"/>
      <c r="CZ132" s="189"/>
      <c r="DA132" s="189"/>
      <c r="DB132" s="189"/>
      <c r="DC132" s="189"/>
      <c r="DD132" s="189"/>
      <c r="DE132" s="189"/>
      <c r="DF132" s="189"/>
      <c r="DG132" s="189"/>
      <c r="DH132" s="189"/>
      <c r="DI132" s="189"/>
      <c r="DJ132" s="189"/>
      <c r="DK132" s="190"/>
      <c r="DL132" s="172"/>
      <c r="DM132" s="173"/>
      <c r="DN132" s="172"/>
      <c r="DO132" s="173"/>
      <c r="DP132" s="172"/>
      <c r="DQ132" s="173"/>
      <c r="DR132" s="172"/>
      <c r="DS132" s="173"/>
      <c r="DT132" s="172"/>
      <c r="DU132" s="173"/>
      <c r="DV132" s="174"/>
    </row>
    <row r="133" spans="1:126" ht="11.25" customHeight="1">
      <c r="A133" s="266" t="s">
        <v>11</v>
      </c>
      <c r="B133" s="267"/>
      <c r="C133" s="267"/>
      <c r="D133" s="277" t="s">
        <v>12</v>
      </c>
      <c r="E133" s="278"/>
      <c r="F133" s="280" t="str">
        <f>Players!$A$3</f>
        <v>Men's Singles</v>
      </c>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F133" s="281"/>
      <c r="AG133" s="281"/>
      <c r="AH133" s="302" t="s">
        <v>13</v>
      </c>
      <c r="AI133" s="303"/>
      <c r="AJ133" s="303"/>
      <c r="AK133" s="328" t="s">
        <v>45</v>
      </c>
      <c r="AL133" s="328"/>
      <c r="AM133" s="328"/>
      <c r="AN133" s="328"/>
      <c r="AO133" s="329"/>
      <c r="AQ133" s="157"/>
      <c r="AR133" s="158"/>
      <c r="AS133" s="158"/>
      <c r="AT133" s="158"/>
      <c r="AU133" s="158"/>
      <c r="AV133" s="158"/>
      <c r="AW133" s="158"/>
      <c r="AX133" s="158"/>
      <c r="AY133" s="158"/>
      <c r="AZ133" s="158"/>
      <c r="BA133" s="158"/>
      <c r="BB133" s="158"/>
      <c r="BC133" s="159"/>
      <c r="BD133" s="165"/>
      <c r="BE133" s="166"/>
      <c r="BF133" s="175" t="str">
        <f>C154</f>
        <v>E</v>
      </c>
      <c r="BG133" s="177" t="str">
        <f>IF(VLOOKUP($BF133,$A137:$C145,3,FALSE)=0,"",CONCATENATE(VLOOKUP(VLOOKUP($BF133,$A137:$C145,3,FALSE),Players!$C:$G,4,FALSE)," ",VLOOKUP($BF133,$A137:$C145,3,FALSE)," ",IF(ISERROR(VLOOKUP(VLOOKUP($BF133,$A137:$C145,3,FALSE),Players!$C:$G,5,FALSE)),"()",CONCATENATE("(",VLOOKUP(VLOOKUP($BF133,$A137:$C145,3,FALSE),Players!$C:$G,5,FALSE),")"))))</f>
        <v/>
      </c>
      <c r="BH133" s="178"/>
      <c r="BI133" s="178"/>
      <c r="BJ133" s="178"/>
      <c r="BK133" s="178"/>
      <c r="BL133" s="178"/>
      <c r="BM133" s="178"/>
      <c r="BN133" s="178"/>
      <c r="BO133" s="178"/>
      <c r="BP133" s="178"/>
      <c r="BQ133" s="178"/>
      <c r="BR133" s="178"/>
      <c r="BS133" s="178"/>
      <c r="BT133" s="178"/>
      <c r="BU133" s="179"/>
      <c r="BV133" s="150" t="str">
        <f>IF(D154&lt;&gt;"",D154,"")</f>
        <v/>
      </c>
      <c r="BW133" s="151"/>
      <c r="BX133" s="150" t="str">
        <f>IF(F154&lt;&gt;"",F154,"")</f>
        <v/>
      </c>
      <c r="BY133" s="151"/>
      <c r="BZ133" s="150" t="str">
        <f>IF(H154&lt;&gt;"",H154,"")</f>
        <v/>
      </c>
      <c r="CA133" s="151"/>
      <c r="CB133" s="150" t="str">
        <f>IF(J154&lt;&gt;"",J154,"")</f>
        <v/>
      </c>
      <c r="CC133" s="151"/>
      <c r="CD133" s="150" t="str">
        <f>IF(L154&lt;&gt;"",L154,"")</f>
        <v/>
      </c>
      <c r="CE133" s="151"/>
      <c r="CF133" s="174" t="str">
        <f>IF($CF131&lt;&gt;"",IF(CF131="W","L","W"),"")</f>
        <v/>
      </c>
      <c r="CG133" s="318"/>
      <c r="CH133" s="319"/>
      <c r="CI133" s="319"/>
      <c r="CJ133" s="319"/>
      <c r="CK133" s="319"/>
      <c r="CL133" s="319"/>
      <c r="CM133" s="319"/>
      <c r="CN133" s="319"/>
      <c r="CO133" s="319"/>
      <c r="CP133" s="319"/>
      <c r="CQ133" s="319"/>
      <c r="CR133" s="319"/>
      <c r="CS133" s="320"/>
      <c r="CT133" s="165"/>
      <c r="CU133" s="166"/>
      <c r="CV133" s="175" t="str">
        <f>Q162</f>
        <v>E</v>
      </c>
      <c r="CW133" s="177" t="str">
        <f>IF(VLOOKUP($CV133,$A137:$C145,3,FALSE)=0,"",CONCATENATE(VLOOKUP(VLOOKUP($CV133,$A137:$C145,3,FALSE),Players!$C:$G,4,FALSE)," ",VLOOKUP($CV133,$A137:$C145,3,FALSE)," ",IF(ISERROR(VLOOKUP(VLOOKUP($CV133,$A137:$C145,3,FALSE),Players!$C:$G,5,FALSE)),"()",CONCATENATE("(",VLOOKUP(VLOOKUP($CV133,$A137:$C145,3,FALSE),Players!$C:$G,5,FALSE),")"))))</f>
        <v/>
      </c>
      <c r="CX133" s="178"/>
      <c r="CY133" s="178"/>
      <c r="CZ133" s="178"/>
      <c r="DA133" s="178"/>
      <c r="DB133" s="178"/>
      <c r="DC133" s="178"/>
      <c r="DD133" s="178"/>
      <c r="DE133" s="178"/>
      <c r="DF133" s="178"/>
      <c r="DG133" s="178"/>
      <c r="DH133" s="178"/>
      <c r="DI133" s="178"/>
      <c r="DJ133" s="178"/>
      <c r="DK133" s="179"/>
      <c r="DL133" s="150" t="str">
        <f>IF(R162&lt;&gt;"",R162,"")</f>
        <v/>
      </c>
      <c r="DM133" s="151"/>
      <c r="DN133" s="150" t="str">
        <f>IF(T162&lt;&gt;"",T162,"")</f>
        <v/>
      </c>
      <c r="DO133" s="151"/>
      <c r="DP133" s="150" t="str">
        <f>IF(V162&lt;&gt;"",V162,"")</f>
        <v/>
      </c>
      <c r="DQ133" s="151"/>
      <c r="DR133" s="150" t="str">
        <f>IF(X162&lt;&gt;"",X162,"")</f>
        <v/>
      </c>
      <c r="DS133" s="151"/>
      <c r="DT133" s="150" t="str">
        <f>IF(Z162&lt;&gt;"",Z162,"")</f>
        <v/>
      </c>
      <c r="DU133" s="151"/>
      <c r="DV133" s="174" t="str">
        <f>IF($DV131&lt;&gt;"",IF(DV131="W","L","W"),"")</f>
        <v/>
      </c>
    </row>
    <row r="134" spans="1:126" ht="11.25" customHeight="1" thickBot="1">
      <c r="A134" s="275"/>
      <c r="B134" s="276"/>
      <c r="C134" s="276"/>
      <c r="D134" s="279"/>
      <c r="E134" s="279"/>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82"/>
      <c r="AE134" s="282"/>
      <c r="AF134" s="282"/>
      <c r="AG134" s="282"/>
      <c r="AH134" s="304"/>
      <c r="AI134" s="305"/>
      <c r="AJ134" s="305"/>
      <c r="AK134" s="330"/>
      <c r="AL134" s="330"/>
      <c r="AM134" s="330"/>
      <c r="AN134" s="330"/>
      <c r="AO134" s="331"/>
      <c r="AQ134" s="160"/>
      <c r="AR134" s="161"/>
      <c r="AS134" s="161"/>
      <c r="AT134" s="161"/>
      <c r="AU134" s="161"/>
      <c r="AV134" s="161"/>
      <c r="AW134" s="161"/>
      <c r="AX134" s="161"/>
      <c r="AY134" s="161"/>
      <c r="AZ134" s="161"/>
      <c r="BA134" s="161"/>
      <c r="BB134" s="161"/>
      <c r="BC134" s="162"/>
      <c r="BD134" s="167"/>
      <c r="BE134" s="168"/>
      <c r="BF134" s="176"/>
      <c r="BG134" s="180"/>
      <c r="BH134" s="181"/>
      <c r="BI134" s="181"/>
      <c r="BJ134" s="181"/>
      <c r="BK134" s="181"/>
      <c r="BL134" s="181"/>
      <c r="BM134" s="181"/>
      <c r="BN134" s="181"/>
      <c r="BO134" s="181"/>
      <c r="BP134" s="181"/>
      <c r="BQ134" s="181"/>
      <c r="BR134" s="181"/>
      <c r="BS134" s="181"/>
      <c r="BT134" s="181"/>
      <c r="BU134" s="182"/>
      <c r="BV134" s="152"/>
      <c r="BW134" s="153"/>
      <c r="BX134" s="152"/>
      <c r="BY134" s="153"/>
      <c r="BZ134" s="152"/>
      <c r="CA134" s="153"/>
      <c r="CB134" s="152"/>
      <c r="CC134" s="153"/>
      <c r="CD134" s="152"/>
      <c r="CE134" s="153"/>
      <c r="CF134" s="174"/>
      <c r="CG134" s="321"/>
      <c r="CH134" s="322"/>
      <c r="CI134" s="322"/>
      <c r="CJ134" s="322"/>
      <c r="CK134" s="322"/>
      <c r="CL134" s="322"/>
      <c r="CM134" s="322"/>
      <c r="CN134" s="322"/>
      <c r="CO134" s="322"/>
      <c r="CP134" s="322"/>
      <c r="CQ134" s="322"/>
      <c r="CR134" s="322"/>
      <c r="CS134" s="323"/>
      <c r="CT134" s="167"/>
      <c r="CU134" s="168"/>
      <c r="CV134" s="176"/>
      <c r="CW134" s="180"/>
      <c r="CX134" s="181"/>
      <c r="CY134" s="181"/>
      <c r="CZ134" s="181"/>
      <c r="DA134" s="181"/>
      <c r="DB134" s="181"/>
      <c r="DC134" s="181"/>
      <c r="DD134" s="181"/>
      <c r="DE134" s="181"/>
      <c r="DF134" s="181"/>
      <c r="DG134" s="181"/>
      <c r="DH134" s="181"/>
      <c r="DI134" s="181"/>
      <c r="DJ134" s="181"/>
      <c r="DK134" s="182"/>
      <c r="DL134" s="152"/>
      <c r="DM134" s="153"/>
      <c r="DN134" s="152"/>
      <c r="DO134" s="153"/>
      <c r="DP134" s="152"/>
      <c r="DQ134" s="153"/>
      <c r="DR134" s="152"/>
      <c r="DS134" s="153"/>
      <c r="DT134" s="152"/>
      <c r="DU134" s="153"/>
      <c r="DV134" s="174"/>
    </row>
    <row r="135" spans="1:126" ht="11.25" customHeight="1">
      <c r="A135" s="259" t="s">
        <v>15</v>
      </c>
      <c r="B135" s="260"/>
      <c r="C135" s="260"/>
      <c r="D135" s="264">
        <v>3</v>
      </c>
      <c r="E135" s="264"/>
      <c r="F135" s="266" t="s">
        <v>16</v>
      </c>
      <c r="G135" s="267"/>
      <c r="H135" s="267"/>
      <c r="I135" s="283"/>
      <c r="J135" s="284"/>
      <c r="K135" s="284"/>
      <c r="L135" s="284"/>
      <c r="M135" s="284"/>
      <c r="N135" s="264"/>
      <c r="O135" s="264"/>
      <c r="P135" s="264"/>
      <c r="Q135" s="264"/>
      <c r="R135" s="264"/>
      <c r="S135" s="264"/>
      <c r="T135" s="264"/>
      <c r="U135" s="264"/>
      <c r="V135" s="264"/>
      <c r="W135" s="264"/>
      <c r="X135" s="264"/>
      <c r="Y135" s="264"/>
      <c r="Z135" s="264"/>
      <c r="AA135" s="325"/>
      <c r="AB135" s="150" t="s">
        <v>17</v>
      </c>
      <c r="AC135" s="270"/>
      <c r="AD135" s="288" t="s">
        <v>18</v>
      </c>
      <c r="AE135" s="270"/>
      <c r="AF135" s="288" t="s">
        <v>19</v>
      </c>
      <c r="AG135" s="270"/>
      <c r="AH135" s="288" t="s">
        <v>20</v>
      </c>
      <c r="AI135" s="270"/>
      <c r="AJ135" s="288" t="s">
        <v>43</v>
      </c>
      <c r="AK135" s="290"/>
      <c r="AL135" s="292" t="s">
        <v>21</v>
      </c>
      <c r="AM135" s="293"/>
      <c r="AN135" s="296" t="s">
        <v>22</v>
      </c>
      <c r="AO135" s="297"/>
      <c r="AQ135" s="126"/>
      <c r="AR135" s="126"/>
      <c r="AS135" s="126"/>
      <c r="AT135" s="126"/>
      <c r="AU135" s="126"/>
      <c r="AV135" s="126"/>
      <c r="AW135" s="126"/>
      <c r="AX135" s="126"/>
      <c r="AY135" s="126"/>
      <c r="AZ135" s="126"/>
      <c r="BA135" s="126"/>
      <c r="BB135" s="126"/>
      <c r="BC135" s="126"/>
      <c r="BV135" s="169" t="str">
        <f>IF(CF131&lt;&gt;"",IF(AND(AND(BV131&gt;-1,BV133&gt;-1),OR(BV131&gt;10,BV133&gt;10),ABS(BV131-BV133)&gt;1,IF(OR(BV131&gt;11,BV133&gt;11),ABS(BV131-BV133)=2,TRUE),BV131=INT(BV131),BV133=INT(BV133)),"","Error"),"")</f>
        <v/>
      </c>
      <c r="BW135" s="169"/>
      <c r="BX135" s="169" t="str">
        <f>IF(CF131&lt;&gt;"",IF(AND(AND(BX131&gt;-1,BX133&gt;-1),OR(BX131&gt;10,BX133&gt;10),ABS(BX131-BX133)&gt;1,IF(OR(BX131&gt;11,BX133&gt;11),ABS(BX131-BX133)=2,TRUE),BX131=INT(BX131),BX133=INT(BX133)),"","Error"),"")</f>
        <v/>
      </c>
      <c r="BY135" s="169"/>
      <c r="BZ135" s="169" t="str">
        <f>IF(CF131&lt;&gt;"",IF(AND(AND(BZ131&gt;-1,BZ133&gt;-1),OR(BZ131&gt;10,BZ133&gt;10),ABS(BZ131-BZ133)&gt;1,IF(OR(BZ131&gt;11,BZ133&gt;11),ABS(BZ131-BZ133)=2,TRUE),BZ131=INT(BZ131),BZ133=INT(BZ133)),"","Error"),"")</f>
        <v/>
      </c>
      <c r="CA135" s="169"/>
      <c r="CB135" s="169" t="str">
        <f>IF(AND(CF131&lt;&gt;"",CB131&lt;&gt;""),IF(AND(AND(CB131&gt;-1,CB133&gt;-1),OR(CB131&gt;10,CB133&gt;10),ABS(CB131-CB133)&gt;1,IF(OR(CB131&gt;11,CB133&gt;11),ABS(CB131-CB133)=2,TRUE),CB131=INT(CB131),CB133=INT(CB133)),"","Error"),"")</f>
        <v/>
      </c>
      <c r="CC135" s="169"/>
      <c r="CD135" s="169" t="str">
        <f>IF(AND(CF131&lt;&gt;"",CD131&lt;&gt;""),IF(AND(AND(CD131&gt;-1,CD133&gt;-1),OR(CD131&gt;10,CD133&gt;10),ABS(CD131-CD133)&gt;1,IF(OR(CD131&gt;11,CD133&gt;11),ABS(CD131-CD133)=2,TRUE),CD131=INT(CD131),CD133=INT(CD133)),"","Error"),"")</f>
        <v/>
      </c>
      <c r="CE135" s="169"/>
      <c r="DL135" s="169" t="str">
        <f>IF(DV131&lt;&gt;"",IF(AND(AND(DL131&gt;-1,DL133&gt;-1),OR(DL131&gt;10,DL133&gt;10),ABS(DL131-DL133)&gt;1,IF(OR(DL131&gt;11,DL133&gt;11),ABS(DL131-DL133)=2,TRUE),DL131=INT(DL131),DL133=INT(DL133)),"","Error"),"")</f>
        <v/>
      </c>
      <c r="DM135" s="169"/>
      <c r="DN135" s="169" t="str">
        <f>IF(DV131&lt;&gt;"",IF(AND(AND(DN131&gt;-1,DN133&gt;-1),OR(DN131&gt;10,DN133&gt;10),ABS(DN131-DN133)&gt;1,IF(OR(DN131&gt;11,DN133&gt;11),ABS(DN131-DN133)=2,TRUE),DN131=INT(DN131),DN133=INT(DN133)),"","Error"),"")</f>
        <v/>
      </c>
      <c r="DO135" s="169"/>
      <c r="DP135" s="169" t="str">
        <f>IF(DV131&lt;&gt;"",IF(AND(AND(DP131&gt;-1,DP133&gt;-1),OR(DP131&gt;10,DP133&gt;10),ABS(DP131-DP133)&gt;1,IF(OR(DP131&gt;11,DP133&gt;11),ABS(DP131-DP133)=2,TRUE),DP131=INT(DP131),DP133=INT(DP133)),"","Error"),"")</f>
        <v/>
      </c>
      <c r="DQ135" s="169"/>
      <c r="DR135" s="169" t="str">
        <f>IF(AND(DV131&lt;&gt;"",DR131&lt;&gt;""),IF(AND(AND(DR131&gt;-1,DR133&gt;-1),OR(DR131&gt;10,DR133&gt;10),ABS(DR131-DR133)&gt;1,IF(OR(DR131&gt;11,DR133&gt;11),ABS(DR131-DR133)=2,TRUE),DR131=INT(DR131),DR133=INT(DR133)),"","Error"),"")</f>
        <v/>
      </c>
      <c r="DS135" s="169"/>
      <c r="DT135" s="169" t="str">
        <f>IF(AND(DV131&lt;&gt;"",DT131&lt;&gt;""),IF(AND(AND(DT131&gt;-1,DT133&gt;-1),OR(DT131&gt;10,DT133&gt;10),ABS(DT131-DT133)&gt;1,IF(OR(DT131&gt;11,DT133&gt;11),ABS(DT131-DT133)=2,TRUE),DT131=INT(DT131),DT133=INT(DT133)),"","Error"),"")</f>
        <v/>
      </c>
      <c r="DU135" s="169"/>
    </row>
    <row r="136" spans="1:126" ht="11.25" customHeight="1" thickBot="1">
      <c r="A136" s="261"/>
      <c r="B136" s="262"/>
      <c r="C136" s="263"/>
      <c r="D136" s="265"/>
      <c r="E136" s="265"/>
      <c r="F136" s="268"/>
      <c r="G136" s="269"/>
      <c r="H136" s="269"/>
      <c r="I136" s="286"/>
      <c r="J136" s="286"/>
      <c r="K136" s="286"/>
      <c r="L136" s="286"/>
      <c r="M136" s="286"/>
      <c r="N136" s="326"/>
      <c r="O136" s="326"/>
      <c r="P136" s="326"/>
      <c r="Q136" s="326"/>
      <c r="R136" s="326"/>
      <c r="S136" s="326"/>
      <c r="T136" s="326"/>
      <c r="U136" s="326"/>
      <c r="V136" s="326"/>
      <c r="W136" s="326"/>
      <c r="X136" s="326"/>
      <c r="Y136" s="326"/>
      <c r="Z136" s="326"/>
      <c r="AA136" s="327"/>
      <c r="AB136" s="194"/>
      <c r="AC136" s="195"/>
      <c r="AD136" s="289"/>
      <c r="AE136" s="195"/>
      <c r="AF136" s="289"/>
      <c r="AG136" s="195"/>
      <c r="AH136" s="289"/>
      <c r="AI136" s="195"/>
      <c r="AJ136" s="289"/>
      <c r="AK136" s="291"/>
      <c r="AL136" s="294"/>
      <c r="AM136" s="295"/>
      <c r="AN136" s="298"/>
      <c r="AO136" s="299"/>
      <c r="AQ136" s="126"/>
      <c r="AR136" s="126"/>
      <c r="AS136" s="126"/>
      <c r="AT136" s="126"/>
      <c r="AU136" s="126"/>
      <c r="AV136" s="126"/>
      <c r="AW136" s="126"/>
      <c r="AX136" s="126"/>
      <c r="AY136" s="126"/>
      <c r="AZ136" s="126"/>
      <c r="BA136" s="126"/>
      <c r="BB136" s="126"/>
      <c r="BC136" s="126"/>
    </row>
    <row r="137" spans="1:126" ht="11.25" customHeight="1">
      <c r="A137" s="210" t="str">
        <f>AB135</f>
        <v>A</v>
      </c>
      <c r="B137" s="211"/>
      <c r="C137" s="214"/>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c r="AA137" s="216"/>
      <c r="AB137" s="250"/>
      <c r="AC137" s="229"/>
      <c r="AD137" s="252" t="str">
        <f>IF($D133="1P",IF(Z164=Z166,IF(X164=X166,IF(V164&lt;&gt;"",IF(V164&gt;V166,"W","L"),""),IF(X164&gt;X166,"W","L")),IF(Z164&gt;Z166,"W","L")),IF(Z156=Z158,IF(X156=X158,IF(V156&lt;&gt;"",IF(V156&gt;V158,"W","L"),""),IF(X156&gt;X158,"W","L")),IF(Z156&gt;Z158,"W","L")))</f>
        <v/>
      </c>
      <c r="AE137" s="253"/>
      <c r="AF137" s="252" t="str">
        <f>IF($D133="1P",IF(Z156=Z158,IF(X156=X158,IF(V156&lt;&gt;"",IF(V156&gt;V158,"W","L"),""),IF(X156&gt;X158,"W","L")),IF(Z156&gt;Z158,"W","L")),IF(L168=L170,IF(J168=J170,IF(H168&lt;&gt;"",IF(H168&gt;H170,"W","L"),""),IF(J168&gt;J170,"W","L")),IF(L168&gt;L170,"W","L")))</f>
        <v/>
      </c>
      <c r="AG137" s="253"/>
      <c r="AH137" s="252" t="str">
        <f>IF($D133="1P",IF(L168=L170,IF(J168=J170,IF(H168&lt;&gt;"",IF(H168&gt;H170,"W","L"),""),IF(J168&gt;J170,"W","L")),IF(L168&gt;L170,"W","L")),IF(L160=L162,IF(J160=J162,IF(H160&lt;&gt;"",IF(H160&gt;H162,"W","L"),""),IF(J160&gt;J162,"W","L")),IF(L160&gt;L162,"W","L")))</f>
        <v/>
      </c>
      <c r="AI137" s="253"/>
      <c r="AJ137" s="252" t="str">
        <f>IF($D133="1P",IF(L160=L162,IF(J160=J162,IF(H160&lt;&gt;"",IF(H160&gt;H162,"W","L"),""),IF(J160&gt;J162,"W","L")),IF(L160&gt;L162,"W","L")),IF(Z164=Z166,IF(X164=X166,IF(V164&lt;&gt;"",IF(V164&gt;V166,"W","L"),""),IF(X164&gt;X166,"W","L")),IF(Z164&gt;Z166,"W","L")))</f>
        <v/>
      </c>
      <c r="AK137" s="324"/>
      <c r="AL137" s="254" t="str">
        <f>IF(OR(COUNTIF(AB137:AJ137,"W"),COUNTIF(AB137:AJ137,"L")),COUNTIF(AB137:AJ137,"W")*2+COUNTIF(AB137:AJ137,"L"),"")</f>
        <v/>
      </c>
      <c r="AM137" s="255"/>
      <c r="AN137" s="256" t="str">
        <f>IF(AL137&lt;&gt;"",RANK(AL137,AL137:AL145,0),"")</f>
        <v/>
      </c>
      <c r="AO137" s="257"/>
      <c r="AQ137" s="127"/>
      <c r="AR137" s="127"/>
      <c r="AS137" s="127"/>
      <c r="AT137" s="127"/>
      <c r="AU137" s="127"/>
      <c r="AV137" s="127"/>
      <c r="AW137" s="127"/>
      <c r="AX137" s="127"/>
      <c r="AY137" s="127"/>
      <c r="AZ137" s="127"/>
      <c r="BA137" s="127"/>
      <c r="BB137" s="127"/>
      <c r="BC137" s="127"/>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row>
    <row r="138" spans="1:126" ht="11.25" customHeight="1">
      <c r="A138" s="212"/>
      <c r="B138" s="213"/>
      <c r="C138" s="217"/>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c r="AA138" s="219"/>
      <c r="AB138" s="251"/>
      <c r="AC138" s="236"/>
      <c r="AD138" s="234"/>
      <c r="AE138" s="233"/>
      <c r="AF138" s="234"/>
      <c r="AG138" s="233"/>
      <c r="AH138" s="234"/>
      <c r="AI138" s="233"/>
      <c r="AJ138" s="234"/>
      <c r="AK138" s="238"/>
      <c r="AL138" s="241"/>
      <c r="AM138" s="240"/>
      <c r="AN138" s="258"/>
      <c r="AO138" s="243"/>
      <c r="AQ138" s="128"/>
      <c r="AR138" s="128"/>
      <c r="AS138" s="128"/>
      <c r="AT138" s="128"/>
      <c r="AU138" s="128"/>
      <c r="AV138" s="128"/>
      <c r="AW138" s="128"/>
      <c r="AX138" s="128"/>
      <c r="AY138" s="128"/>
      <c r="AZ138" s="128"/>
      <c r="BA138" s="128"/>
      <c r="BB138" s="128"/>
      <c r="BC138" s="128"/>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1"/>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row>
    <row r="139" spans="1:126" ht="11.25" customHeight="1">
      <c r="A139" s="210" t="str">
        <f>AD135</f>
        <v>B</v>
      </c>
      <c r="B139" s="211"/>
      <c r="C139" s="214"/>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c r="AA139" s="216"/>
      <c r="AB139" s="220" t="str">
        <f>IF(AD137&lt;&gt;"",IF(AD137="W","L","W"),"")</f>
        <v/>
      </c>
      <c r="AC139" s="221"/>
      <c r="AD139" s="228"/>
      <c r="AE139" s="229"/>
      <c r="AF139" s="227" t="str">
        <f>IF($D133="1P",IF(L164=L166,IF(J164=J166,IF(H164&lt;&gt;"",IF(H164&gt;H166,"W","L"),""),IF(J164&gt;J166,"W","L")),IF(L164&gt;L166,"W","L")),IF(Z168=Z170,IF(X168=X170,IF(V168&lt;&gt;"",IF(V168&gt;V170,"W","L"),""),IF(X168&gt;X170,"W","L")),IF(Z168&gt;Z170,"W","L")))</f>
        <v/>
      </c>
      <c r="AG139" s="221"/>
      <c r="AH139" s="227" t="str">
        <f>IF($D133="1P",IF(Z160=Z162,IF(X160=X162,IF(V160&lt;&gt;"",IF(V160&gt;V162,"W","L"),""),IF(X160&gt;X162,"W","L")),IF(Z160&gt;Z162,"W","L")),IF(Z152=Z154,IF(X152=X154,IF(V152&lt;&gt;"",IF(V152&gt;V154,"W","L"),""),IF(X152&gt;X154,"W","L")),IF(Z152&gt;Z154,"W","L")))</f>
        <v/>
      </c>
      <c r="AI139" s="221"/>
      <c r="AJ139" s="227" t="str">
        <f>IF($D133="1P",IF(L152=L154,IF(J152=J154,IF(H152&lt;&gt;"",IF(H152&gt;H154,"W","L"),""),IF(J152&gt;J154,"W","L")),IF(L152&gt;L154,"W","L")),IF(L152=L154,IF(J152=J154,IF(H152&lt;&gt;"",IF(H152&gt;H154,"W","L"),""),IF(J152&gt;J154,"W","L")),IF(L152&gt;L154,"W","L")))</f>
        <v/>
      </c>
      <c r="AK139" s="237"/>
      <c r="AL139" s="239" t="str">
        <f>IF(OR(COUNTIF(AB139:AJ139,"W"),COUNTIF(AB139:AJ139,"L")),COUNTIF(AB139:AJ139,"W")*2+COUNTIF(AB139:AJ139,"L"),"")</f>
        <v/>
      </c>
      <c r="AM139" s="240"/>
      <c r="AN139" s="242" t="str">
        <f>IF(AL139&lt;&gt;"",RANK(AL139,AL137:AL145,0),"")</f>
        <v/>
      </c>
      <c r="AO139" s="243"/>
      <c r="AQ139" s="126"/>
      <c r="AR139" s="126"/>
      <c r="AS139" s="126"/>
      <c r="AT139" s="126"/>
      <c r="AU139" s="126"/>
      <c r="AV139" s="126"/>
      <c r="AW139" s="126"/>
      <c r="AX139" s="126"/>
      <c r="AY139" s="126"/>
      <c r="AZ139" s="126"/>
      <c r="BA139" s="126"/>
      <c r="BB139" s="126"/>
      <c r="BC139" s="126"/>
    </row>
    <row r="140" spans="1:126" ht="11.25" customHeight="1" thickBot="1">
      <c r="A140" s="212"/>
      <c r="B140" s="213"/>
      <c r="C140" s="217"/>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c r="AA140" s="219"/>
      <c r="AB140" s="232"/>
      <c r="AC140" s="233"/>
      <c r="AD140" s="235"/>
      <c r="AE140" s="236"/>
      <c r="AF140" s="234"/>
      <c r="AG140" s="233"/>
      <c r="AH140" s="234"/>
      <c r="AI140" s="233"/>
      <c r="AJ140" s="234"/>
      <c r="AK140" s="238"/>
      <c r="AL140" s="241"/>
      <c r="AM140" s="240"/>
      <c r="AN140" s="258"/>
      <c r="AO140" s="243"/>
      <c r="AQ140" s="127"/>
      <c r="AR140" s="127"/>
      <c r="AS140" s="127"/>
      <c r="AT140" s="127"/>
      <c r="AU140" s="127"/>
      <c r="AV140" s="127"/>
      <c r="AW140" s="127"/>
      <c r="AX140" s="127"/>
      <c r="AY140" s="127"/>
      <c r="AZ140" s="127"/>
      <c r="BA140" s="127"/>
      <c r="BB140" s="127"/>
      <c r="BC140" s="127"/>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row>
    <row r="141" spans="1:126" ht="11.25" customHeight="1">
      <c r="A141" s="210" t="str">
        <f>AF135</f>
        <v>C</v>
      </c>
      <c r="B141" s="211"/>
      <c r="C141" s="214"/>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c r="AA141" s="216"/>
      <c r="AB141" s="220" t="str">
        <f>IF(AF137&lt;&gt;"",IF(AF137="W","L","W"),"")</f>
        <v/>
      </c>
      <c r="AC141" s="221"/>
      <c r="AD141" s="227" t="str">
        <f>IF(AF139&lt;&gt;"",IF(AF139="W","L","W"),"")</f>
        <v/>
      </c>
      <c r="AE141" s="221"/>
      <c r="AF141" s="228"/>
      <c r="AG141" s="229"/>
      <c r="AH141" s="227" t="str">
        <f>IF($D133="1P",IF(L156=L158,IF(J156=J158,IF(H156&lt;&gt;"",IF(H156&gt;H158,"W","L"),""),IF(J156&gt;J158,"W","L")),IF(L156&gt;L158,"W","L")),IF(L156=L158,IF(J156=J158,IF(H156&lt;&gt;"",IF(H156&gt;H158,"W","L"),""),IF(J156&gt;J158,"W","L")),IF(L156&gt;L158,"W","L")))</f>
        <v/>
      </c>
      <c r="AI141" s="221"/>
      <c r="AJ141" s="227" t="str">
        <f>IF($D133="1P",IF(Z152=Z154,IF(X152=X154,IF(V152&lt;&gt;"",IF(V152&gt;V154,"W","L"),""),IF(X152&gt;X154,"W","L")),IF(Z152&gt;Z154,"W","L")),IF(L164=L166,IF(J164=J166,IF(H164&lt;&gt;"",IF(H164&gt;H166,"W","L"),""),IF(J164&gt;J166,"W","L")),IF(L164&gt;L166,"W","L")))</f>
        <v/>
      </c>
      <c r="AK141" s="237"/>
      <c r="AL141" s="239" t="str">
        <f>IF(OR(COUNTIF(AB141:AJ141,"W"),COUNTIF(AB141:AJ141,"L")),COUNTIF(AB141:AJ141,"W")*2+COUNTIF(AB141:AJ141,"L"),"")</f>
        <v/>
      </c>
      <c r="AM141" s="240"/>
      <c r="AN141" s="242" t="str">
        <f>IF(AL141&lt;&gt;"",RANK(AL141,AL137:AL145,0),"")</f>
        <v/>
      </c>
      <c r="AO141" s="243"/>
      <c r="AQ141" s="154" t="str">
        <f>CONCATENATE($A135," ",$D135,","," ",$F133)</f>
        <v>Group: 3, Men's Singles</v>
      </c>
      <c r="AR141" s="155"/>
      <c r="AS141" s="155"/>
      <c r="AT141" s="155"/>
      <c r="AU141" s="155"/>
      <c r="AV141" s="155"/>
      <c r="AW141" s="155"/>
      <c r="AX141" s="155"/>
      <c r="AY141" s="155"/>
      <c r="AZ141" s="155"/>
      <c r="BA141" s="155"/>
      <c r="BB141" s="155"/>
      <c r="BC141" s="156"/>
      <c r="BD141" s="163">
        <f>A156</f>
        <v>2</v>
      </c>
      <c r="BE141" s="164"/>
      <c r="BF141" s="183" t="str">
        <f>C156</f>
        <v>C</v>
      </c>
      <c r="BG141" s="185" t="str">
        <f>IF(VLOOKUP($BF141,$A137:$C145,3,FALSE)=0,"",CONCATENATE(VLOOKUP(VLOOKUP($BF141,$A137:$C145,3,FALSE),Players!$C:$G,4,FALSE)," ",VLOOKUP($BF141,$A137:$C145,3,FALSE)," ",IF(ISERROR(VLOOKUP(VLOOKUP($BF141,$A137:$C145,3,FALSE),Players!$C:$G,5,FALSE)),"()",CONCATENATE("(",VLOOKUP(VLOOKUP($BF141,$A137:$C145,3,FALSE),Players!$C:$G,5,FALSE),")"))))</f>
        <v/>
      </c>
      <c r="BH141" s="186"/>
      <c r="BI141" s="186"/>
      <c r="BJ141" s="186"/>
      <c r="BK141" s="186"/>
      <c r="BL141" s="186"/>
      <c r="BM141" s="186"/>
      <c r="BN141" s="186"/>
      <c r="BO141" s="186"/>
      <c r="BP141" s="186"/>
      <c r="BQ141" s="186"/>
      <c r="BR141" s="186"/>
      <c r="BS141" s="186"/>
      <c r="BT141" s="186"/>
      <c r="BU141" s="187"/>
      <c r="BV141" s="170" t="str">
        <f>IF(D156&lt;&gt;"",D156,"")</f>
        <v/>
      </c>
      <c r="BW141" s="171"/>
      <c r="BX141" s="170" t="str">
        <f>IF(F156&lt;&gt;"",F156,"")</f>
        <v/>
      </c>
      <c r="BY141" s="171"/>
      <c r="BZ141" s="170" t="str">
        <f>IF(H156&lt;&gt;"",H156,"")</f>
        <v/>
      </c>
      <c r="CA141" s="171"/>
      <c r="CB141" s="170" t="str">
        <f>IF(J156&lt;&gt;"",J156,"")</f>
        <v/>
      </c>
      <c r="CC141" s="171"/>
      <c r="CD141" s="170" t="str">
        <f>IF(L156&lt;&gt;"",L156,"")</f>
        <v/>
      </c>
      <c r="CE141" s="171"/>
      <c r="CF141" s="174" t="str">
        <f>IF($CD141=$CD143,IF($CB141=$CB143,IF($BZ141&lt;&gt;"",IF($BZ141&gt;$BZ143,"W","L"),""),IF($CB141&gt;$CB143,"W","L")),IF($CD141&gt;$CD143,"W","L"))</f>
        <v/>
      </c>
      <c r="CG141" s="315" t="str">
        <f>CONCATENATE($A135," ",$D135,","," ",$F133)</f>
        <v>Group: 3, Men's Singles</v>
      </c>
      <c r="CH141" s="316"/>
      <c r="CI141" s="316"/>
      <c r="CJ141" s="316"/>
      <c r="CK141" s="316"/>
      <c r="CL141" s="316"/>
      <c r="CM141" s="316"/>
      <c r="CN141" s="316"/>
      <c r="CO141" s="316"/>
      <c r="CP141" s="316"/>
      <c r="CQ141" s="316"/>
      <c r="CR141" s="316"/>
      <c r="CS141" s="317"/>
      <c r="CT141" s="163">
        <f>O164</f>
        <v>9</v>
      </c>
      <c r="CU141" s="164"/>
      <c r="CV141" s="183" t="str">
        <f>Q164</f>
        <v>A</v>
      </c>
      <c r="CW141" s="185" t="str">
        <f>IF(VLOOKUP($CV141,$A137:$C145,3,FALSE)=0,"",CONCATENATE(VLOOKUP(VLOOKUP($CV141,$A137:$C145,3,FALSE),Players!$C:$G,4,FALSE)," ",VLOOKUP($CV141,$A137:$C145,3,FALSE)," ",IF(ISERROR(VLOOKUP(VLOOKUP($CV141,$A137:$C145,3,FALSE),Players!$C:$G,5,FALSE)),"()",CONCATENATE("(",VLOOKUP(VLOOKUP($CV141,$A137:$C145,3,FALSE),Players!$C:$G,5,FALSE),")"))))</f>
        <v/>
      </c>
      <c r="CX141" s="186"/>
      <c r="CY141" s="186"/>
      <c r="CZ141" s="186"/>
      <c r="DA141" s="186"/>
      <c r="DB141" s="186"/>
      <c r="DC141" s="186"/>
      <c r="DD141" s="186"/>
      <c r="DE141" s="186"/>
      <c r="DF141" s="186"/>
      <c r="DG141" s="186"/>
      <c r="DH141" s="186"/>
      <c r="DI141" s="186"/>
      <c r="DJ141" s="186"/>
      <c r="DK141" s="187"/>
      <c r="DL141" s="170" t="str">
        <f>IF(R164&lt;&gt;"",R164,"")</f>
        <v/>
      </c>
      <c r="DM141" s="171"/>
      <c r="DN141" s="170" t="str">
        <f>IF(T164&lt;&gt;"",T164,"")</f>
        <v/>
      </c>
      <c r="DO141" s="171"/>
      <c r="DP141" s="170" t="str">
        <f>IF(V164&lt;&gt;"",V164,"")</f>
        <v/>
      </c>
      <c r="DQ141" s="171"/>
      <c r="DR141" s="170" t="str">
        <f>IF(X164&lt;&gt;"",X164,"")</f>
        <v/>
      </c>
      <c r="DS141" s="171"/>
      <c r="DT141" s="170" t="str">
        <f>IF(Z164&lt;&gt;"",Z164,"")</f>
        <v/>
      </c>
      <c r="DU141" s="171"/>
      <c r="DV141" s="174" t="str">
        <f>IF($DT141=$DT143,IF($DR141=$DR143,IF($DP141&lt;&gt;"",IF($DP141&gt;$DP143,"W","L"),""),IF($DR141&gt;$DR143,"W","L")),IF($DT141&gt;$DT143,"W","L"))</f>
        <v/>
      </c>
    </row>
    <row r="142" spans="1:126" ht="11.25" customHeight="1">
      <c r="A142" s="212"/>
      <c r="B142" s="213"/>
      <c r="C142" s="217"/>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9"/>
      <c r="AB142" s="232"/>
      <c r="AC142" s="233"/>
      <c r="AD142" s="234"/>
      <c r="AE142" s="233"/>
      <c r="AF142" s="235"/>
      <c r="AG142" s="236"/>
      <c r="AH142" s="234"/>
      <c r="AI142" s="233"/>
      <c r="AJ142" s="234"/>
      <c r="AK142" s="238"/>
      <c r="AL142" s="241"/>
      <c r="AM142" s="240"/>
      <c r="AN142" s="258"/>
      <c r="AO142" s="243"/>
      <c r="AQ142" s="157"/>
      <c r="AR142" s="158"/>
      <c r="AS142" s="158"/>
      <c r="AT142" s="158"/>
      <c r="AU142" s="158"/>
      <c r="AV142" s="158"/>
      <c r="AW142" s="158"/>
      <c r="AX142" s="158"/>
      <c r="AY142" s="158"/>
      <c r="AZ142" s="158"/>
      <c r="BA142" s="158"/>
      <c r="BB142" s="158"/>
      <c r="BC142" s="159"/>
      <c r="BD142" s="165"/>
      <c r="BE142" s="166"/>
      <c r="BF142" s="184"/>
      <c r="BG142" s="188"/>
      <c r="BH142" s="189"/>
      <c r="BI142" s="189"/>
      <c r="BJ142" s="189"/>
      <c r="BK142" s="189"/>
      <c r="BL142" s="189"/>
      <c r="BM142" s="189"/>
      <c r="BN142" s="189"/>
      <c r="BO142" s="189"/>
      <c r="BP142" s="189"/>
      <c r="BQ142" s="189"/>
      <c r="BR142" s="189"/>
      <c r="BS142" s="189"/>
      <c r="BT142" s="189"/>
      <c r="BU142" s="190"/>
      <c r="BV142" s="172"/>
      <c r="BW142" s="173"/>
      <c r="BX142" s="172"/>
      <c r="BY142" s="173"/>
      <c r="BZ142" s="172"/>
      <c r="CA142" s="173"/>
      <c r="CB142" s="172"/>
      <c r="CC142" s="173"/>
      <c r="CD142" s="172"/>
      <c r="CE142" s="173"/>
      <c r="CF142" s="174"/>
      <c r="CG142" s="318"/>
      <c r="CH142" s="319"/>
      <c r="CI142" s="319"/>
      <c r="CJ142" s="319"/>
      <c r="CK142" s="319"/>
      <c r="CL142" s="319"/>
      <c r="CM142" s="319"/>
      <c r="CN142" s="319"/>
      <c r="CO142" s="319"/>
      <c r="CP142" s="319"/>
      <c r="CQ142" s="319"/>
      <c r="CR142" s="319"/>
      <c r="CS142" s="320"/>
      <c r="CT142" s="165"/>
      <c r="CU142" s="166"/>
      <c r="CV142" s="184"/>
      <c r="CW142" s="188"/>
      <c r="CX142" s="189"/>
      <c r="CY142" s="189"/>
      <c r="CZ142" s="189"/>
      <c r="DA142" s="189"/>
      <c r="DB142" s="189"/>
      <c r="DC142" s="189"/>
      <c r="DD142" s="189"/>
      <c r="DE142" s="189"/>
      <c r="DF142" s="189"/>
      <c r="DG142" s="189"/>
      <c r="DH142" s="189"/>
      <c r="DI142" s="189"/>
      <c r="DJ142" s="189"/>
      <c r="DK142" s="190"/>
      <c r="DL142" s="172"/>
      <c r="DM142" s="173"/>
      <c r="DN142" s="172"/>
      <c r="DO142" s="173"/>
      <c r="DP142" s="172"/>
      <c r="DQ142" s="173"/>
      <c r="DR142" s="172"/>
      <c r="DS142" s="173"/>
      <c r="DT142" s="172"/>
      <c r="DU142" s="173"/>
      <c r="DV142" s="174"/>
    </row>
    <row r="143" spans="1:126" ht="11.25" customHeight="1">
      <c r="A143" s="210" t="str">
        <f>AH135</f>
        <v>D</v>
      </c>
      <c r="B143" s="211"/>
      <c r="C143" s="214"/>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c r="AA143" s="216"/>
      <c r="AB143" s="220" t="str">
        <f>IF(AH137&lt;&gt;"",IF(AH137="W","L","W"),"")</f>
        <v/>
      </c>
      <c r="AC143" s="221"/>
      <c r="AD143" s="227" t="str">
        <f>IF(AH139&lt;&gt;"",IF(AH139="W","L","W"),"")</f>
        <v/>
      </c>
      <c r="AE143" s="221"/>
      <c r="AF143" s="227" t="str">
        <f>IF(AH141&lt;&gt;"",IF(AH141="W","L","W"),"")</f>
        <v/>
      </c>
      <c r="AG143" s="221"/>
      <c r="AH143" s="228"/>
      <c r="AI143" s="229"/>
      <c r="AJ143" s="227" t="str">
        <f>IF($D133="1P",IF(Z168=Z170,IF(X168=X170,IF(V168&lt;&gt;"",IF(V168&gt;V170,"W","L"),""),IF(X168&gt;X170,"W","L")),IF(Z168&gt;Z170,"W","L")),IF(Z160=Z162,IF(X160=X162,IF(V160&lt;&gt;"",IF(V160&gt;V162,"W","L"),""),IF(X160&gt;X162,"W","L")),IF(Z160&gt;Z162,"W","L")))</f>
        <v/>
      </c>
      <c r="AK143" s="237"/>
      <c r="AL143" s="239" t="str">
        <f>IF(OR(COUNTIF(AB143:AJ143,"W"),COUNTIF(AB143:AJ143,"L")),COUNTIF(AB143:AJ143,"W")*2+COUNTIF(AB143:AJ143,"L"),"")</f>
        <v/>
      </c>
      <c r="AM143" s="240"/>
      <c r="AN143" s="242" t="str">
        <f>IF(AL143&lt;&gt;"",RANK(AL143,AL137:AL145,0),"")</f>
        <v/>
      </c>
      <c r="AO143" s="243"/>
      <c r="AQ143" s="157"/>
      <c r="AR143" s="158"/>
      <c r="AS143" s="158"/>
      <c r="AT143" s="158"/>
      <c r="AU143" s="158"/>
      <c r="AV143" s="158"/>
      <c r="AW143" s="158"/>
      <c r="AX143" s="158"/>
      <c r="AY143" s="158"/>
      <c r="AZ143" s="158"/>
      <c r="BA143" s="158"/>
      <c r="BB143" s="158"/>
      <c r="BC143" s="159"/>
      <c r="BD143" s="165"/>
      <c r="BE143" s="166"/>
      <c r="BF143" s="175" t="str">
        <f>C158</f>
        <v>D</v>
      </c>
      <c r="BG143" s="177" t="str">
        <f>IF(VLOOKUP($BF143,$A137:$C145,3,FALSE)=0,"",CONCATENATE(VLOOKUP(VLOOKUP($BF143,$A137:$C145,3,FALSE),Players!$C:$G,4,FALSE)," ",VLOOKUP($BF143,$A137:$C145,3,FALSE)," ",IF(ISERROR(VLOOKUP(VLOOKUP($BF143,$A137:$C145,3,FALSE),Players!$C:$G,5,FALSE)),"()",CONCATENATE("(",VLOOKUP(VLOOKUP($BF143,$A137:$C145,3,FALSE),Players!$C:$G,5,FALSE),")"))))</f>
        <v/>
      </c>
      <c r="BH143" s="178"/>
      <c r="BI143" s="178"/>
      <c r="BJ143" s="178"/>
      <c r="BK143" s="178"/>
      <c r="BL143" s="178"/>
      <c r="BM143" s="178"/>
      <c r="BN143" s="178"/>
      <c r="BO143" s="178"/>
      <c r="BP143" s="178"/>
      <c r="BQ143" s="178"/>
      <c r="BR143" s="178"/>
      <c r="BS143" s="178"/>
      <c r="BT143" s="178"/>
      <c r="BU143" s="179"/>
      <c r="BV143" s="150" t="str">
        <f>IF(D158&lt;&gt;"",D158,"")</f>
        <v/>
      </c>
      <c r="BW143" s="151"/>
      <c r="BX143" s="150" t="str">
        <f>IF(F158&lt;&gt;"",F158,"")</f>
        <v/>
      </c>
      <c r="BY143" s="151"/>
      <c r="BZ143" s="150" t="str">
        <f>IF(H158&lt;&gt;"",H158,"")</f>
        <v/>
      </c>
      <c r="CA143" s="151"/>
      <c r="CB143" s="150" t="str">
        <f>IF(J158&lt;&gt;"",J158,"")</f>
        <v/>
      </c>
      <c r="CC143" s="151"/>
      <c r="CD143" s="150" t="str">
        <f>IF(L158&lt;&gt;"",L158,"")</f>
        <v/>
      </c>
      <c r="CE143" s="151"/>
      <c r="CF143" s="174" t="str">
        <f>IF($CF141&lt;&gt;"",IF(CF141="W","L","W"),"")</f>
        <v/>
      </c>
      <c r="CG143" s="318"/>
      <c r="CH143" s="319"/>
      <c r="CI143" s="319"/>
      <c r="CJ143" s="319"/>
      <c r="CK143" s="319"/>
      <c r="CL143" s="319"/>
      <c r="CM143" s="319"/>
      <c r="CN143" s="319"/>
      <c r="CO143" s="319"/>
      <c r="CP143" s="319"/>
      <c r="CQ143" s="319"/>
      <c r="CR143" s="319"/>
      <c r="CS143" s="320"/>
      <c r="CT143" s="165"/>
      <c r="CU143" s="166"/>
      <c r="CV143" s="175" t="str">
        <f>Q166</f>
        <v>E</v>
      </c>
      <c r="CW143" s="177" t="str">
        <f>IF(VLOOKUP($CV143,$A137:$C145,3,FALSE)=0,"",CONCATENATE(VLOOKUP(VLOOKUP($CV143,$A137:$C145,3,FALSE),Players!$C:$G,4,FALSE)," ",VLOOKUP($CV143,$A137:$C145,3,FALSE)," ",IF(ISERROR(VLOOKUP(VLOOKUP($CV143,$A137:$C145,3,FALSE),Players!$C:$G,5,FALSE)),"()",CONCATENATE("(",VLOOKUP(VLOOKUP($CV143,$A137:$C145,3,FALSE),Players!$C:$G,5,FALSE),")"))))</f>
        <v/>
      </c>
      <c r="CX143" s="178"/>
      <c r="CY143" s="178"/>
      <c r="CZ143" s="178"/>
      <c r="DA143" s="178"/>
      <c r="DB143" s="178"/>
      <c r="DC143" s="178"/>
      <c r="DD143" s="178"/>
      <c r="DE143" s="178"/>
      <c r="DF143" s="178"/>
      <c r="DG143" s="178"/>
      <c r="DH143" s="178"/>
      <c r="DI143" s="178"/>
      <c r="DJ143" s="178"/>
      <c r="DK143" s="179"/>
      <c r="DL143" s="150" t="str">
        <f>IF(R166&lt;&gt;"",R166,"")</f>
        <v/>
      </c>
      <c r="DM143" s="151"/>
      <c r="DN143" s="150" t="str">
        <f>IF(T166&lt;&gt;"",T166,"")</f>
        <v/>
      </c>
      <c r="DO143" s="151"/>
      <c r="DP143" s="150" t="str">
        <f>IF(V166&lt;&gt;"",V166,"")</f>
        <v/>
      </c>
      <c r="DQ143" s="151"/>
      <c r="DR143" s="150" t="str">
        <f>IF(X166&lt;&gt;"",X166,"")</f>
        <v/>
      </c>
      <c r="DS143" s="151"/>
      <c r="DT143" s="150" t="str">
        <f>IF(Z166&lt;&gt;"",Z166,"")</f>
        <v/>
      </c>
      <c r="DU143" s="151"/>
      <c r="DV143" s="174" t="str">
        <f>IF($DV141&lt;&gt;"",IF(DV141="W","L","W"),"")</f>
        <v/>
      </c>
    </row>
    <row r="144" spans="1:126" ht="11.25" customHeight="1" thickBot="1">
      <c r="A144" s="212"/>
      <c r="B144" s="213"/>
      <c r="C144" s="217"/>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c r="AA144" s="219"/>
      <c r="AB144" s="232"/>
      <c r="AC144" s="233"/>
      <c r="AD144" s="234"/>
      <c r="AE144" s="233"/>
      <c r="AF144" s="234"/>
      <c r="AG144" s="233"/>
      <c r="AH144" s="235"/>
      <c r="AI144" s="236"/>
      <c r="AJ144" s="234"/>
      <c r="AK144" s="238"/>
      <c r="AL144" s="241"/>
      <c r="AM144" s="240"/>
      <c r="AN144" s="258"/>
      <c r="AO144" s="243"/>
      <c r="AQ144" s="160"/>
      <c r="AR144" s="161"/>
      <c r="AS144" s="161"/>
      <c r="AT144" s="161"/>
      <c r="AU144" s="161"/>
      <c r="AV144" s="161"/>
      <c r="AW144" s="161"/>
      <c r="AX144" s="161"/>
      <c r="AY144" s="161"/>
      <c r="AZ144" s="161"/>
      <c r="BA144" s="161"/>
      <c r="BB144" s="161"/>
      <c r="BC144" s="162"/>
      <c r="BD144" s="167"/>
      <c r="BE144" s="168"/>
      <c r="BF144" s="176"/>
      <c r="BG144" s="180"/>
      <c r="BH144" s="181"/>
      <c r="BI144" s="181"/>
      <c r="BJ144" s="181"/>
      <c r="BK144" s="181"/>
      <c r="BL144" s="181"/>
      <c r="BM144" s="181"/>
      <c r="BN144" s="181"/>
      <c r="BO144" s="181"/>
      <c r="BP144" s="181"/>
      <c r="BQ144" s="181"/>
      <c r="BR144" s="181"/>
      <c r="BS144" s="181"/>
      <c r="BT144" s="181"/>
      <c r="BU144" s="182"/>
      <c r="BV144" s="152"/>
      <c r="BW144" s="153"/>
      <c r="BX144" s="152"/>
      <c r="BY144" s="153"/>
      <c r="BZ144" s="152"/>
      <c r="CA144" s="153"/>
      <c r="CB144" s="152"/>
      <c r="CC144" s="153"/>
      <c r="CD144" s="152"/>
      <c r="CE144" s="153"/>
      <c r="CF144" s="174"/>
      <c r="CG144" s="321"/>
      <c r="CH144" s="322"/>
      <c r="CI144" s="322"/>
      <c r="CJ144" s="322"/>
      <c r="CK144" s="322"/>
      <c r="CL144" s="322"/>
      <c r="CM144" s="322"/>
      <c r="CN144" s="322"/>
      <c r="CO144" s="322"/>
      <c r="CP144" s="322"/>
      <c r="CQ144" s="322"/>
      <c r="CR144" s="322"/>
      <c r="CS144" s="323"/>
      <c r="CT144" s="167"/>
      <c r="CU144" s="168"/>
      <c r="CV144" s="176"/>
      <c r="CW144" s="180"/>
      <c r="CX144" s="181"/>
      <c r="CY144" s="181"/>
      <c r="CZ144" s="181"/>
      <c r="DA144" s="181"/>
      <c r="DB144" s="181"/>
      <c r="DC144" s="181"/>
      <c r="DD144" s="181"/>
      <c r="DE144" s="181"/>
      <c r="DF144" s="181"/>
      <c r="DG144" s="181"/>
      <c r="DH144" s="181"/>
      <c r="DI144" s="181"/>
      <c r="DJ144" s="181"/>
      <c r="DK144" s="182"/>
      <c r="DL144" s="152"/>
      <c r="DM144" s="153"/>
      <c r="DN144" s="152"/>
      <c r="DO144" s="153"/>
      <c r="DP144" s="152"/>
      <c r="DQ144" s="153"/>
      <c r="DR144" s="152"/>
      <c r="DS144" s="153"/>
      <c r="DT144" s="152"/>
      <c r="DU144" s="153"/>
      <c r="DV144" s="174"/>
    </row>
    <row r="145" spans="1:127" ht="11.25" customHeight="1">
      <c r="A145" s="210" t="str">
        <f>AJ135</f>
        <v>E</v>
      </c>
      <c r="B145" s="211"/>
      <c r="C145" s="214"/>
      <c r="D145" s="215"/>
      <c r="E145" s="215"/>
      <c r="F145" s="215"/>
      <c r="G145" s="215"/>
      <c r="H145" s="215"/>
      <c r="I145" s="215"/>
      <c r="J145" s="215"/>
      <c r="K145" s="215"/>
      <c r="L145" s="215"/>
      <c r="M145" s="215"/>
      <c r="N145" s="215"/>
      <c r="O145" s="215"/>
      <c r="P145" s="215"/>
      <c r="Q145" s="215"/>
      <c r="R145" s="215"/>
      <c r="S145" s="215"/>
      <c r="T145" s="215"/>
      <c r="U145" s="215"/>
      <c r="V145" s="215"/>
      <c r="W145" s="215"/>
      <c r="X145" s="215"/>
      <c r="Y145" s="215"/>
      <c r="Z145" s="215"/>
      <c r="AA145" s="216"/>
      <c r="AB145" s="220" t="str">
        <f>IF(AJ137&lt;&gt;"",IF(AJ137="W","L","W"),"")</f>
        <v/>
      </c>
      <c r="AC145" s="221"/>
      <c r="AD145" s="227" t="str">
        <f>IF(AJ139&lt;&gt;"",IF(AJ139="W","L","W"),"")</f>
        <v/>
      </c>
      <c r="AE145" s="221"/>
      <c r="AF145" s="227" t="str">
        <f>IF(AJ141&lt;&gt;"",IF(AJ141="W","L","W"),"")</f>
        <v/>
      </c>
      <c r="AG145" s="221"/>
      <c r="AH145" s="227" t="str">
        <f>IF(AJ143&lt;&gt;"",IF(AJ143="W","L","W"),"")</f>
        <v/>
      </c>
      <c r="AI145" s="221"/>
      <c r="AJ145" s="228"/>
      <c r="AK145" s="229"/>
      <c r="AL145" s="239" t="str">
        <f>IF(OR(COUNTIF(AB145:AJ145,"W"),COUNTIF(AB145:AJ145,"L")),COUNTIF(AB145:AJ145,"W")*2+COUNTIF(AB145:AJ145,"L"),"")</f>
        <v/>
      </c>
      <c r="AM145" s="240"/>
      <c r="AN145" s="242" t="str">
        <f>IF(AL145&lt;&gt;"",RANK(AL145,AL137:AL145,0),"")</f>
        <v/>
      </c>
      <c r="AO145" s="243"/>
      <c r="AQ145" s="126"/>
      <c r="AR145" s="126"/>
      <c r="AS145" s="126"/>
      <c r="AT145" s="126"/>
      <c r="AU145" s="126"/>
      <c r="AV145" s="126"/>
      <c r="AW145" s="126"/>
      <c r="AX145" s="126"/>
      <c r="AY145" s="126"/>
      <c r="AZ145" s="126"/>
      <c r="BA145" s="126"/>
      <c r="BB145" s="126"/>
      <c r="BC145" s="126"/>
      <c r="BV145" s="169" t="str">
        <f>IF(CF141&lt;&gt;"",IF(AND(AND(BV141&gt;-1,BV143&gt;-1),OR(BV141&gt;10,BV143&gt;10),ABS(BV141-BV143)&gt;1,IF(OR(BV141&gt;11,BV143&gt;11),ABS(BV141-BV143)=2,TRUE),BV141=INT(BV141),BV143=INT(BV143)),"","Error"),"")</f>
        <v/>
      </c>
      <c r="BW145" s="169"/>
      <c r="BX145" s="169" t="str">
        <f>IF(CF141&lt;&gt;"",IF(AND(AND(BX141&gt;-1,BX143&gt;-1),OR(BX141&gt;10,BX143&gt;10),ABS(BX141-BX143)&gt;1,IF(OR(BX141&gt;11,BX143&gt;11),ABS(BX141-BX143)=2,TRUE),BX141=INT(BX141),BX143=INT(BX143)),"","Error"),"")</f>
        <v/>
      </c>
      <c r="BY145" s="169"/>
      <c r="BZ145" s="169" t="str">
        <f>IF(CF141&lt;&gt;"",IF(AND(AND(BZ141&gt;-1,BZ143&gt;-1),OR(BZ141&gt;10,BZ143&gt;10),ABS(BZ141-BZ143)&gt;1,IF(OR(BZ141&gt;11,BZ143&gt;11),ABS(BZ141-BZ143)=2,TRUE),BZ141=INT(BZ141),BZ143=INT(BZ143)),"","Error"),"")</f>
        <v/>
      </c>
      <c r="CA145" s="169"/>
      <c r="CB145" s="169" t="str">
        <f>IF(AND(CF141&lt;&gt;"",CB141&lt;&gt;""),IF(AND(AND(CB141&gt;-1,CB143&gt;-1),OR(CB141&gt;10,CB143&gt;10),ABS(CB141-CB143)&gt;1,IF(OR(CB141&gt;11,CB143&gt;11),ABS(CB141-CB143)=2,TRUE),CB141=INT(CB141),CB143=INT(CB143)),"","Error"),"")</f>
        <v/>
      </c>
      <c r="CC145" s="169"/>
      <c r="CD145" s="169" t="str">
        <f>IF(AND(CF141&lt;&gt;"",CD141&lt;&gt;""),IF(AND(AND(CD141&gt;-1,CD143&gt;-1),OR(CD141&gt;10,CD143&gt;10),ABS(CD141-CD143)&gt;1,IF(OR(CD141&gt;11,CD143&gt;11),ABS(CD141-CD143)=2,TRUE),CD141=INT(CD141),CD143=INT(CD143)),"","Error"),"")</f>
        <v/>
      </c>
      <c r="CE145" s="169"/>
      <c r="DL145" s="169" t="str">
        <f>IF(DV141&lt;&gt;"",IF(AND(AND(DL141&gt;-1,DL143&gt;-1),OR(DL141&gt;10,DL143&gt;10),ABS(DL141-DL143)&gt;1,IF(OR(DL141&gt;11,DL143&gt;11),ABS(DL141-DL143)=2,TRUE),DL141=INT(DL141),DL143=INT(DL143)),"","Error"),"")</f>
        <v/>
      </c>
      <c r="DM145" s="169"/>
      <c r="DN145" s="169" t="str">
        <f>IF(DV141&lt;&gt;"",IF(AND(AND(DN141&gt;-1,DN143&gt;-1),OR(DN141&gt;10,DN143&gt;10),ABS(DN141-DN143)&gt;1,IF(OR(DN141&gt;11,DN143&gt;11),ABS(DN141-DN143)=2,TRUE),DN141=INT(DN141),DN143=INT(DN143)),"","Error"),"")</f>
        <v/>
      </c>
      <c r="DO145" s="169"/>
      <c r="DP145" s="169" t="str">
        <f>IF(DV141&lt;&gt;"",IF(AND(AND(DP141&gt;-1,DP143&gt;-1),OR(DP141&gt;10,DP143&gt;10),ABS(DP141-DP143)&gt;1,IF(OR(DP141&gt;11,DP143&gt;11),ABS(DP141-DP143)=2,TRUE),DP141=INT(DP141),DP143=INT(DP143)),"","Error"),"")</f>
        <v/>
      </c>
      <c r="DQ145" s="169"/>
      <c r="DR145" s="169" t="str">
        <f>IF(AND(DV141&lt;&gt;"",DR141&lt;&gt;""),IF(AND(AND(DR141&gt;-1,DR143&gt;-1),OR(DR141&gt;10,DR143&gt;10),ABS(DR141-DR143)&gt;1,IF(OR(DR141&gt;11,DR143&gt;11),ABS(DR141-DR143)=2,TRUE),DR141=INT(DR141),DR143=INT(DR143)),"","Error"),"")</f>
        <v/>
      </c>
      <c r="DS145" s="169"/>
      <c r="DT145" s="169" t="str">
        <f>IF(AND(DV141&lt;&gt;"",DT141&lt;&gt;""),IF(AND(AND(DT141&gt;-1,DT143&gt;-1),OR(DT141&gt;10,DT143&gt;10),ABS(DT141-DT143)&gt;1,IF(OR(DT141&gt;11,DT143&gt;11),ABS(DT141-DT143)=2,TRUE),DT141=INT(DT141),DT143=INT(DT143)),"","Error"),"")</f>
        <v/>
      </c>
      <c r="DU145" s="169"/>
    </row>
    <row r="146" spans="1:127" ht="11.25" customHeight="1" thickBot="1">
      <c r="A146" s="212"/>
      <c r="B146" s="213"/>
      <c r="C146" s="217"/>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c r="AA146" s="219"/>
      <c r="AB146" s="222"/>
      <c r="AC146" s="223"/>
      <c r="AD146" s="226"/>
      <c r="AE146" s="223"/>
      <c r="AF146" s="226"/>
      <c r="AG146" s="223"/>
      <c r="AH146" s="226"/>
      <c r="AI146" s="223"/>
      <c r="AJ146" s="230"/>
      <c r="AK146" s="231"/>
      <c r="AL146" s="246"/>
      <c r="AM146" s="247"/>
      <c r="AN146" s="248"/>
      <c r="AO146" s="249"/>
      <c r="AQ146" s="126"/>
      <c r="AR146" s="126"/>
      <c r="AS146" s="126"/>
      <c r="AT146" s="126"/>
      <c r="AU146" s="126"/>
      <c r="AV146" s="126"/>
      <c r="AW146" s="126"/>
      <c r="AX146" s="126"/>
      <c r="AY146" s="126"/>
      <c r="AZ146" s="126"/>
      <c r="BA146" s="126"/>
      <c r="BB146" s="126"/>
      <c r="BC146" s="126"/>
    </row>
    <row r="147" spans="1:127" ht="11.25" customHeight="1">
      <c r="A147" s="2"/>
      <c r="J147" s="43"/>
      <c r="K147" s="43"/>
      <c r="L147" s="43"/>
      <c r="M147" s="43"/>
      <c r="R147" s="42"/>
      <c r="S147" s="42"/>
      <c r="W147" s="42"/>
      <c r="AA147" s="42"/>
      <c r="AB147" s="3"/>
      <c r="AQ147" s="127"/>
      <c r="AR147" s="127"/>
      <c r="AS147" s="127"/>
      <c r="AT147" s="127"/>
      <c r="AU147" s="127"/>
      <c r="AV147" s="127"/>
      <c r="AW147" s="127"/>
      <c r="AX147" s="127"/>
      <c r="AY147" s="127"/>
      <c r="AZ147" s="127"/>
      <c r="BA147" s="127"/>
      <c r="BB147" s="127"/>
      <c r="BC147" s="127"/>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row>
    <row r="148" spans="1:127" ht="11.25" customHeight="1">
      <c r="A148" s="42"/>
      <c r="R148" s="42"/>
      <c r="S148" s="42"/>
      <c r="W148" s="42"/>
      <c r="X148" s="43"/>
      <c r="Y148" s="43"/>
      <c r="Z148" s="43"/>
      <c r="AA148" s="43"/>
      <c r="AB148" s="3"/>
      <c r="AQ148" s="128"/>
      <c r="AR148" s="128"/>
      <c r="AS148" s="128"/>
      <c r="AT148" s="128"/>
      <c r="AU148" s="128"/>
      <c r="AV148" s="128"/>
      <c r="AW148" s="128"/>
      <c r="AX148" s="128"/>
      <c r="AY148" s="128"/>
      <c r="AZ148" s="128"/>
      <c r="BA148" s="128"/>
      <c r="BB148" s="128"/>
      <c r="BC148" s="128"/>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row>
    <row r="149" spans="1:127" ht="11.25" customHeight="1">
      <c r="AQ149" s="126"/>
      <c r="AR149" s="126"/>
      <c r="AS149" s="126"/>
      <c r="AT149" s="126"/>
      <c r="AU149" s="126"/>
      <c r="AV149" s="126"/>
      <c r="AW149" s="126"/>
      <c r="AX149" s="126"/>
      <c r="AY149" s="126"/>
      <c r="AZ149" s="126"/>
      <c r="BA149" s="126"/>
      <c r="BB149" s="126"/>
      <c r="BC149" s="126"/>
      <c r="DW149" s="2"/>
    </row>
    <row r="150" spans="1:127" ht="11.25" customHeight="1" thickBot="1">
      <c r="AP150" s="2"/>
      <c r="AQ150" s="127"/>
      <c r="AR150" s="127"/>
      <c r="AS150" s="127"/>
      <c r="AT150" s="127"/>
      <c r="AU150" s="127"/>
      <c r="AV150" s="127"/>
      <c r="AW150" s="127"/>
      <c r="AX150" s="127"/>
      <c r="AY150" s="127"/>
      <c r="AZ150" s="127"/>
      <c r="BA150" s="127"/>
      <c r="BB150" s="127"/>
      <c r="BC150" s="127"/>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2"/>
      <c r="DW150" s="2"/>
    </row>
    <row r="151" spans="1:127" ht="11.25" customHeight="1" thickBo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54" t="str">
        <f>CONCATENATE($A135," ",$D135,","," ",$F133)</f>
        <v>Group: 3, Men's Singles</v>
      </c>
      <c r="AR151" s="155"/>
      <c r="AS151" s="155"/>
      <c r="AT151" s="155"/>
      <c r="AU151" s="155"/>
      <c r="AV151" s="155"/>
      <c r="AW151" s="155"/>
      <c r="AX151" s="155"/>
      <c r="AY151" s="155"/>
      <c r="AZ151" s="155"/>
      <c r="BA151" s="155"/>
      <c r="BB151" s="155"/>
      <c r="BC151" s="156"/>
      <c r="BD151" s="163">
        <f>A160</f>
        <v>3</v>
      </c>
      <c r="BE151" s="164"/>
      <c r="BF151" s="183" t="str">
        <f>C160</f>
        <v>A</v>
      </c>
      <c r="BG151" s="185" t="str">
        <f>IF(VLOOKUP($BF151,$A137:$C145,3,FALSE)=0,"",CONCATENATE(VLOOKUP(VLOOKUP($BF151,$A137:$C145,3,FALSE),Players!$C:$G,4,FALSE)," ",VLOOKUP($BF151,$A137:$C145,3,FALSE)," ",IF(ISERROR(VLOOKUP(VLOOKUP($BF151,$A137:$C145,3,FALSE),Players!$C:$G,5,FALSE)),"()",CONCATENATE("(",VLOOKUP(VLOOKUP($BF151,$A137:$C145,3,FALSE),Players!$C:$G,5,FALSE),")"))))</f>
        <v/>
      </c>
      <c r="BH151" s="186"/>
      <c r="BI151" s="186"/>
      <c r="BJ151" s="186"/>
      <c r="BK151" s="186"/>
      <c r="BL151" s="186"/>
      <c r="BM151" s="186"/>
      <c r="BN151" s="186"/>
      <c r="BO151" s="186"/>
      <c r="BP151" s="186"/>
      <c r="BQ151" s="186"/>
      <c r="BR151" s="186"/>
      <c r="BS151" s="186"/>
      <c r="BT151" s="186"/>
      <c r="BU151" s="187"/>
      <c r="BV151" s="170" t="str">
        <f>IF(D160&lt;&gt;"",D160,"")</f>
        <v/>
      </c>
      <c r="BW151" s="171"/>
      <c r="BX151" s="170" t="str">
        <f>IF(F160&lt;&gt;"",F160,"")</f>
        <v/>
      </c>
      <c r="BY151" s="171"/>
      <c r="BZ151" s="170" t="str">
        <f>IF(H160&lt;&gt;"",H160,"")</f>
        <v/>
      </c>
      <c r="CA151" s="171"/>
      <c r="CB151" s="170" t="str">
        <f>IF(J160&lt;&gt;"",J160,"")</f>
        <v/>
      </c>
      <c r="CC151" s="171"/>
      <c r="CD151" s="170" t="str">
        <f>IF(L160&lt;&gt;"",L160,"")</f>
        <v/>
      </c>
      <c r="CE151" s="171"/>
      <c r="CF151" s="174" t="str">
        <f>IF($CD151=$CD153,IF($CB151=$CB153,IF($BZ151&lt;&gt;"",IF($BZ151&gt;$BZ153,"W","L"),""),IF($CB151&gt;$CB153,"W","L")),IF($CD151&gt;$CD153,"W","L"))</f>
        <v/>
      </c>
      <c r="CG151" s="315" t="str">
        <f>CONCATENATE($A135," ",$D135,","," ",$F133)</f>
        <v>Group: 3, Men's Singles</v>
      </c>
      <c r="CH151" s="316"/>
      <c r="CI151" s="316"/>
      <c r="CJ151" s="316"/>
      <c r="CK151" s="316"/>
      <c r="CL151" s="316"/>
      <c r="CM151" s="316"/>
      <c r="CN151" s="316"/>
      <c r="CO151" s="316"/>
      <c r="CP151" s="316"/>
      <c r="CQ151" s="316"/>
      <c r="CR151" s="316"/>
      <c r="CS151" s="317"/>
      <c r="CT151" s="163">
        <f>O168</f>
        <v>10</v>
      </c>
      <c r="CU151" s="164"/>
      <c r="CV151" s="183" t="str">
        <f>Q168</f>
        <v>B</v>
      </c>
      <c r="CW151" s="185" t="str">
        <f>IF(VLOOKUP($CV151,$A137:$C145,3,FALSE)=0,"",CONCATENATE(VLOOKUP(VLOOKUP($CV151,$A137:$C145,3,FALSE),Players!$C:$G,4,FALSE)," ",VLOOKUP($CV151,$A137:$C145,3,FALSE)," ",IF(ISERROR(VLOOKUP(VLOOKUP($CV151,$A137:$C145,3,FALSE),Players!$C:$G,5,FALSE)),"()",CONCATENATE("(",VLOOKUP(VLOOKUP($CV151,$A137:$C145,3,FALSE),Players!$C:$G,5,FALSE),")"))))</f>
        <v/>
      </c>
      <c r="CX151" s="186"/>
      <c r="CY151" s="186"/>
      <c r="CZ151" s="186"/>
      <c r="DA151" s="186"/>
      <c r="DB151" s="186"/>
      <c r="DC151" s="186"/>
      <c r="DD151" s="186"/>
      <c r="DE151" s="186"/>
      <c r="DF151" s="186"/>
      <c r="DG151" s="186"/>
      <c r="DH151" s="186"/>
      <c r="DI151" s="186"/>
      <c r="DJ151" s="186"/>
      <c r="DK151" s="187"/>
      <c r="DL151" s="170" t="str">
        <f>IF(R168&lt;&gt;"",R168,"")</f>
        <v/>
      </c>
      <c r="DM151" s="171"/>
      <c r="DN151" s="170" t="str">
        <f>IF(T168&lt;&gt;"",T168,"")</f>
        <v/>
      </c>
      <c r="DO151" s="171"/>
      <c r="DP151" s="170" t="str">
        <f>IF(V168&lt;&gt;"",V168,"")</f>
        <v/>
      </c>
      <c r="DQ151" s="171"/>
      <c r="DR151" s="170" t="str">
        <f>IF(X168&lt;&gt;"",X168,"")</f>
        <v/>
      </c>
      <c r="DS151" s="171"/>
      <c r="DT151" s="170" t="str">
        <f>IF(Z168&lt;&gt;"",Z168,"")</f>
        <v/>
      </c>
      <c r="DU151" s="171"/>
      <c r="DV151" s="174" t="str">
        <f>IF($DT151=$DT153,IF($DR151=$DR153,IF($DP151&lt;&gt;"",IF($DP151&gt;$DP153,"W","L"),""),IF($DR151&gt;$DR153,"W","L")),IF($DT151&gt;$DT153,"W","L"))</f>
        <v/>
      </c>
      <c r="DW151" s="3"/>
    </row>
    <row r="152" spans="1:127" ht="11.25" customHeight="1">
      <c r="A152" s="170">
        <v>1</v>
      </c>
      <c r="B152" s="191"/>
      <c r="C152" s="183" t="str">
        <f>IF($D133="1P","B","B")</f>
        <v>B</v>
      </c>
      <c r="D152" s="197"/>
      <c r="E152" s="198"/>
      <c r="F152" s="197"/>
      <c r="G152" s="198"/>
      <c r="H152" s="197"/>
      <c r="I152" s="198"/>
      <c r="J152" s="197"/>
      <c r="K152" s="198"/>
      <c r="L152" s="197"/>
      <c r="M152" s="208"/>
      <c r="N152" s="69" t="str">
        <f>IF(CF131&lt;&gt;"",IF(CF131="W",IF(SUM(IF(D152&gt;D154,1,0),IF(F152&gt;F154,1,0),IF(H152&gt;H154,1,0),IF(J152&gt;J154,1,0),IF(L152&gt;L154,1,0))&lt;&gt;3,"E",""),""),"")</f>
        <v/>
      </c>
      <c r="O152" s="170">
        <v>6</v>
      </c>
      <c r="P152" s="191"/>
      <c r="Q152" s="183" t="str">
        <f>IF($D133="1P","C","B")</f>
        <v>B</v>
      </c>
      <c r="R152" s="197"/>
      <c r="S152" s="198"/>
      <c r="T152" s="197"/>
      <c r="U152" s="198"/>
      <c r="V152" s="197"/>
      <c r="W152" s="198"/>
      <c r="X152" s="197"/>
      <c r="Y152" s="198"/>
      <c r="Z152" s="197"/>
      <c r="AA152" s="208"/>
      <c r="AB152" s="69" t="str">
        <f>IF(CF181&lt;&gt;"",IF(CF181="W",IF(SUM(IF(R152&gt;R154,1,0),IF(T152&gt;T154,1,0),IF(V152&gt;V154,1,0),IF(X152&gt;X154,1,0),IF(Z152&gt;Z154,1,0))&lt;&gt;3,"E",""),""),"")</f>
        <v/>
      </c>
      <c r="AP152" s="3"/>
      <c r="AQ152" s="157"/>
      <c r="AR152" s="158"/>
      <c r="AS152" s="158"/>
      <c r="AT152" s="158"/>
      <c r="AU152" s="158"/>
      <c r="AV152" s="158"/>
      <c r="AW152" s="158"/>
      <c r="AX152" s="158"/>
      <c r="AY152" s="158"/>
      <c r="AZ152" s="158"/>
      <c r="BA152" s="158"/>
      <c r="BB152" s="158"/>
      <c r="BC152" s="159"/>
      <c r="BD152" s="165"/>
      <c r="BE152" s="166"/>
      <c r="BF152" s="184"/>
      <c r="BG152" s="188"/>
      <c r="BH152" s="189"/>
      <c r="BI152" s="189"/>
      <c r="BJ152" s="189"/>
      <c r="BK152" s="189"/>
      <c r="BL152" s="189"/>
      <c r="BM152" s="189"/>
      <c r="BN152" s="189"/>
      <c r="BO152" s="189"/>
      <c r="BP152" s="189"/>
      <c r="BQ152" s="189"/>
      <c r="BR152" s="189"/>
      <c r="BS152" s="189"/>
      <c r="BT152" s="189"/>
      <c r="BU152" s="190"/>
      <c r="BV152" s="172"/>
      <c r="BW152" s="173"/>
      <c r="BX152" s="172"/>
      <c r="BY152" s="173"/>
      <c r="BZ152" s="172"/>
      <c r="CA152" s="173"/>
      <c r="CB152" s="172"/>
      <c r="CC152" s="173"/>
      <c r="CD152" s="172"/>
      <c r="CE152" s="173"/>
      <c r="CF152" s="174"/>
      <c r="CG152" s="318"/>
      <c r="CH152" s="319"/>
      <c r="CI152" s="319"/>
      <c r="CJ152" s="319"/>
      <c r="CK152" s="319"/>
      <c r="CL152" s="319"/>
      <c r="CM152" s="319"/>
      <c r="CN152" s="319"/>
      <c r="CO152" s="319"/>
      <c r="CP152" s="319"/>
      <c r="CQ152" s="319"/>
      <c r="CR152" s="319"/>
      <c r="CS152" s="320"/>
      <c r="CT152" s="165"/>
      <c r="CU152" s="166"/>
      <c r="CV152" s="184"/>
      <c r="CW152" s="188"/>
      <c r="CX152" s="189"/>
      <c r="CY152" s="189"/>
      <c r="CZ152" s="189"/>
      <c r="DA152" s="189"/>
      <c r="DB152" s="189"/>
      <c r="DC152" s="189"/>
      <c r="DD152" s="189"/>
      <c r="DE152" s="189"/>
      <c r="DF152" s="189"/>
      <c r="DG152" s="189"/>
      <c r="DH152" s="189"/>
      <c r="DI152" s="189"/>
      <c r="DJ152" s="189"/>
      <c r="DK152" s="190"/>
      <c r="DL152" s="172"/>
      <c r="DM152" s="173"/>
      <c r="DN152" s="172"/>
      <c r="DO152" s="173"/>
      <c r="DP152" s="172"/>
      <c r="DQ152" s="173"/>
      <c r="DR152" s="172"/>
      <c r="DS152" s="173"/>
      <c r="DT152" s="172"/>
      <c r="DU152" s="173"/>
      <c r="DV152" s="174"/>
      <c r="DW152" s="3"/>
    </row>
    <row r="153" spans="1:127" ht="11.25" customHeight="1">
      <c r="A153" s="192"/>
      <c r="B153" s="193"/>
      <c r="C153" s="196"/>
      <c r="D153" s="199"/>
      <c r="E153" s="200"/>
      <c r="F153" s="199"/>
      <c r="G153" s="200"/>
      <c r="H153" s="199"/>
      <c r="I153" s="200"/>
      <c r="J153" s="199"/>
      <c r="K153" s="200"/>
      <c r="L153" s="199"/>
      <c r="M153" s="209"/>
      <c r="N153" s="69" t="str">
        <f>IF(CF131&lt;&gt;"",IF(ISERROR(AND(BV135="",BX135="",BZ135="",CB135="",CD135="")),"E",IF(AND(BV135="",BX135="",BZ135="",CB135="",CD135=""),"","E")),"")</f>
        <v/>
      </c>
      <c r="O153" s="192"/>
      <c r="P153" s="193"/>
      <c r="Q153" s="196"/>
      <c r="R153" s="199"/>
      <c r="S153" s="200"/>
      <c r="T153" s="199"/>
      <c r="U153" s="200"/>
      <c r="V153" s="199"/>
      <c r="W153" s="200"/>
      <c r="X153" s="199"/>
      <c r="Y153" s="200"/>
      <c r="Z153" s="199"/>
      <c r="AA153" s="209"/>
      <c r="AB153" s="69" t="str">
        <f>IF(CF181&lt;&gt;"",IF(ISERROR(AND(BV185="",BX185="",BZ185="",CB185="",CD185="")),"E",IF(AND(BV185="",BX185="",BZ185="",CB185="",CD185=""),"","E")),"")</f>
        <v/>
      </c>
      <c r="AP153" s="3"/>
      <c r="AQ153" s="157"/>
      <c r="AR153" s="158"/>
      <c r="AS153" s="158"/>
      <c r="AT153" s="158"/>
      <c r="AU153" s="158"/>
      <c r="AV153" s="158"/>
      <c r="AW153" s="158"/>
      <c r="AX153" s="158"/>
      <c r="AY153" s="158"/>
      <c r="AZ153" s="158"/>
      <c r="BA153" s="158"/>
      <c r="BB153" s="158"/>
      <c r="BC153" s="159"/>
      <c r="BD153" s="165"/>
      <c r="BE153" s="166"/>
      <c r="BF153" s="175" t="str">
        <f>C162</f>
        <v>D</v>
      </c>
      <c r="BG153" s="177" t="str">
        <f>IF(VLOOKUP($BF153,$A137:$C145,3,FALSE)=0,"",CONCATENATE(VLOOKUP(VLOOKUP($BF153,$A137:$C145,3,FALSE),Players!$C:$G,4,FALSE)," ",VLOOKUP($BF153,$A137:$C145,3,FALSE)," ",IF(ISERROR(VLOOKUP(VLOOKUP($BF153,$A137:$C145,3,FALSE),Players!$C:$G,5,FALSE)),"()",CONCATENATE("(",VLOOKUP(VLOOKUP($BF153,$A137:$C145,3,FALSE),Players!$C:$G,5,FALSE),")"))))</f>
        <v/>
      </c>
      <c r="BH153" s="178"/>
      <c r="BI153" s="178"/>
      <c r="BJ153" s="178"/>
      <c r="BK153" s="178"/>
      <c r="BL153" s="178"/>
      <c r="BM153" s="178"/>
      <c r="BN153" s="178"/>
      <c r="BO153" s="178"/>
      <c r="BP153" s="178"/>
      <c r="BQ153" s="178"/>
      <c r="BR153" s="178"/>
      <c r="BS153" s="178"/>
      <c r="BT153" s="178"/>
      <c r="BU153" s="179"/>
      <c r="BV153" s="150" t="str">
        <f>IF(D162&lt;&gt;"",D162,"")</f>
        <v/>
      </c>
      <c r="BW153" s="151"/>
      <c r="BX153" s="150" t="str">
        <f>IF(F162&lt;&gt;"",F162,"")</f>
        <v/>
      </c>
      <c r="BY153" s="151"/>
      <c r="BZ153" s="150" t="str">
        <f>IF(H162&lt;&gt;"",H162,"")</f>
        <v/>
      </c>
      <c r="CA153" s="151"/>
      <c r="CB153" s="150" t="str">
        <f>IF(J162&lt;&gt;"",J162,"")</f>
        <v/>
      </c>
      <c r="CC153" s="151"/>
      <c r="CD153" s="150" t="str">
        <f>IF(L162&lt;&gt;"",L162,"")</f>
        <v/>
      </c>
      <c r="CE153" s="151"/>
      <c r="CF153" s="174" t="str">
        <f>IF($CF151&lt;&gt;"",IF(CF151="W","L","W"),"")</f>
        <v/>
      </c>
      <c r="CG153" s="318"/>
      <c r="CH153" s="319"/>
      <c r="CI153" s="319"/>
      <c r="CJ153" s="319"/>
      <c r="CK153" s="319"/>
      <c r="CL153" s="319"/>
      <c r="CM153" s="319"/>
      <c r="CN153" s="319"/>
      <c r="CO153" s="319"/>
      <c r="CP153" s="319"/>
      <c r="CQ153" s="319"/>
      <c r="CR153" s="319"/>
      <c r="CS153" s="320"/>
      <c r="CT153" s="165"/>
      <c r="CU153" s="166"/>
      <c r="CV153" s="175" t="str">
        <f>Q170</f>
        <v>C</v>
      </c>
      <c r="CW153" s="177" t="str">
        <f>IF(VLOOKUP($CV153,$A137:$C145,3,FALSE)=0,"",CONCATENATE(VLOOKUP(VLOOKUP($CV153,$A137:$C145,3,FALSE),Players!$C:$G,4,FALSE)," ",VLOOKUP($CV153,$A137:$C145,3,FALSE)," ",IF(ISERROR(VLOOKUP(VLOOKUP($CV153,$A137:$C145,3,FALSE),Players!$C:$G,5,FALSE)),"()",CONCATENATE("(",VLOOKUP(VLOOKUP($CV153,$A137:$C145,3,FALSE),Players!$C:$G,5,FALSE),")"))))</f>
        <v/>
      </c>
      <c r="CX153" s="178"/>
      <c r="CY153" s="178"/>
      <c r="CZ153" s="178"/>
      <c r="DA153" s="178"/>
      <c r="DB153" s="178"/>
      <c r="DC153" s="178"/>
      <c r="DD153" s="178"/>
      <c r="DE153" s="178"/>
      <c r="DF153" s="178"/>
      <c r="DG153" s="178"/>
      <c r="DH153" s="178"/>
      <c r="DI153" s="178"/>
      <c r="DJ153" s="178"/>
      <c r="DK153" s="179"/>
      <c r="DL153" s="150" t="str">
        <f>IF(R170&lt;&gt;"",R170,"")</f>
        <v/>
      </c>
      <c r="DM153" s="151"/>
      <c r="DN153" s="150" t="str">
        <f>IF(T170&lt;&gt;"",T170,"")</f>
        <v/>
      </c>
      <c r="DO153" s="151"/>
      <c r="DP153" s="150" t="str">
        <f>IF(V170&lt;&gt;"",V170,"")</f>
        <v/>
      </c>
      <c r="DQ153" s="151"/>
      <c r="DR153" s="150" t="str">
        <f>IF(X170&lt;&gt;"",X170,"")</f>
        <v/>
      </c>
      <c r="DS153" s="151"/>
      <c r="DT153" s="150" t="str">
        <f>IF(Z170&lt;&gt;"",Z170,"")</f>
        <v/>
      </c>
      <c r="DU153" s="151"/>
      <c r="DV153" s="174" t="str">
        <f>IF($DV151&lt;&gt;"",IF(DV151="W","L","W"),"")</f>
        <v/>
      </c>
      <c r="DW153" s="3"/>
    </row>
    <row r="154" spans="1:127" ht="11.25" customHeight="1" thickBot="1">
      <c r="A154" s="192"/>
      <c r="B154" s="193"/>
      <c r="C154" s="175" t="str">
        <f>IF($D133="1P","E","E")</f>
        <v>E</v>
      </c>
      <c r="D154" s="201"/>
      <c r="E154" s="202"/>
      <c r="F154" s="201"/>
      <c r="G154" s="202"/>
      <c r="H154" s="201"/>
      <c r="I154" s="202"/>
      <c r="J154" s="201"/>
      <c r="K154" s="202"/>
      <c r="L154" s="201"/>
      <c r="M154" s="205"/>
      <c r="N154" s="69" t="str">
        <f>IF(CF131&lt;&gt;"",IF(ISERROR(AND(BV135="",BX135="",BZ135="",CB135="",CD135="")),"E",IF(AND(BV135="",BX135="",BZ135="",CB135="",CD135=""),"","E")),"")</f>
        <v/>
      </c>
      <c r="O154" s="192"/>
      <c r="P154" s="193"/>
      <c r="Q154" s="175" t="str">
        <f>IF($D133="1P","E","D")</f>
        <v>D</v>
      </c>
      <c r="R154" s="201"/>
      <c r="S154" s="202"/>
      <c r="T154" s="201"/>
      <c r="U154" s="202"/>
      <c r="V154" s="201"/>
      <c r="W154" s="202"/>
      <c r="X154" s="201"/>
      <c r="Y154" s="202"/>
      <c r="Z154" s="201"/>
      <c r="AA154" s="205"/>
      <c r="AB154" s="69" t="str">
        <f>IF(CF181&lt;&gt;"",IF(ISERROR(AND(BV185="",BX185="",BZ185="",CB185="",CD185="")),"E",IF(AND(BV185="",BX185="",BZ185="",CB185="",CD185=""),"","E")),"")</f>
        <v/>
      </c>
      <c r="AP154" s="3"/>
      <c r="AQ154" s="160"/>
      <c r="AR154" s="161"/>
      <c r="AS154" s="161"/>
      <c r="AT154" s="161"/>
      <c r="AU154" s="161"/>
      <c r="AV154" s="161"/>
      <c r="AW154" s="161"/>
      <c r="AX154" s="161"/>
      <c r="AY154" s="161"/>
      <c r="AZ154" s="161"/>
      <c r="BA154" s="161"/>
      <c r="BB154" s="161"/>
      <c r="BC154" s="162"/>
      <c r="BD154" s="167"/>
      <c r="BE154" s="168"/>
      <c r="BF154" s="176"/>
      <c r="BG154" s="180"/>
      <c r="BH154" s="181"/>
      <c r="BI154" s="181"/>
      <c r="BJ154" s="181"/>
      <c r="BK154" s="181"/>
      <c r="BL154" s="181"/>
      <c r="BM154" s="181"/>
      <c r="BN154" s="181"/>
      <c r="BO154" s="181"/>
      <c r="BP154" s="181"/>
      <c r="BQ154" s="181"/>
      <c r="BR154" s="181"/>
      <c r="BS154" s="181"/>
      <c r="BT154" s="181"/>
      <c r="BU154" s="182"/>
      <c r="BV154" s="152"/>
      <c r="BW154" s="153"/>
      <c r="BX154" s="152"/>
      <c r="BY154" s="153"/>
      <c r="BZ154" s="152"/>
      <c r="CA154" s="153"/>
      <c r="CB154" s="152"/>
      <c r="CC154" s="153"/>
      <c r="CD154" s="152"/>
      <c r="CE154" s="153"/>
      <c r="CF154" s="174"/>
      <c r="CG154" s="321"/>
      <c r="CH154" s="322"/>
      <c r="CI154" s="322"/>
      <c r="CJ154" s="322"/>
      <c r="CK154" s="322"/>
      <c r="CL154" s="322"/>
      <c r="CM154" s="322"/>
      <c r="CN154" s="322"/>
      <c r="CO154" s="322"/>
      <c r="CP154" s="322"/>
      <c r="CQ154" s="322"/>
      <c r="CR154" s="322"/>
      <c r="CS154" s="323"/>
      <c r="CT154" s="167"/>
      <c r="CU154" s="168"/>
      <c r="CV154" s="176"/>
      <c r="CW154" s="180"/>
      <c r="CX154" s="181"/>
      <c r="CY154" s="181"/>
      <c r="CZ154" s="181"/>
      <c r="DA154" s="181"/>
      <c r="DB154" s="181"/>
      <c r="DC154" s="181"/>
      <c r="DD154" s="181"/>
      <c r="DE154" s="181"/>
      <c r="DF154" s="181"/>
      <c r="DG154" s="181"/>
      <c r="DH154" s="181"/>
      <c r="DI154" s="181"/>
      <c r="DJ154" s="181"/>
      <c r="DK154" s="182"/>
      <c r="DL154" s="152"/>
      <c r="DM154" s="153"/>
      <c r="DN154" s="152"/>
      <c r="DO154" s="153"/>
      <c r="DP154" s="152"/>
      <c r="DQ154" s="153"/>
      <c r="DR154" s="152"/>
      <c r="DS154" s="153"/>
      <c r="DT154" s="152"/>
      <c r="DU154" s="153"/>
      <c r="DV154" s="174"/>
    </row>
    <row r="155" spans="1:127" ht="11.25" customHeight="1" thickBot="1">
      <c r="A155" s="194"/>
      <c r="B155" s="195"/>
      <c r="C155" s="207"/>
      <c r="D155" s="203"/>
      <c r="E155" s="204"/>
      <c r="F155" s="203"/>
      <c r="G155" s="204"/>
      <c r="H155" s="203"/>
      <c r="I155" s="204"/>
      <c r="J155" s="203"/>
      <c r="K155" s="204"/>
      <c r="L155" s="203"/>
      <c r="M155" s="206"/>
      <c r="N155" s="69" t="str">
        <f>IF(CF133&lt;&gt;"",IF(CF133="W",IF(SUM(IF(D154&gt;D152,1,0),IF(F154&gt;F152,1,0),IF(H154&gt;H152,1,0),IF(J154&gt;J152,1,0),IF(L154&gt;L152,1,0))&lt;&gt;3,"E",""),""),"")</f>
        <v/>
      </c>
      <c r="O155" s="194"/>
      <c r="P155" s="195"/>
      <c r="Q155" s="207"/>
      <c r="R155" s="203"/>
      <c r="S155" s="204"/>
      <c r="T155" s="203"/>
      <c r="U155" s="204"/>
      <c r="V155" s="203"/>
      <c r="W155" s="204"/>
      <c r="X155" s="203"/>
      <c r="Y155" s="204"/>
      <c r="Z155" s="203"/>
      <c r="AA155" s="206"/>
      <c r="AB155" s="69" t="str">
        <f>IF(CF183&lt;&gt;"",IF(CF183="W",IF(SUM(IF(R154&gt;R152,1,0),IF(T154&gt;T152,1,0),IF(V154&gt;V152,1,0),IF(X154&gt;X152,1,0),IF(Z154&gt;Z152,1,0))&lt;&gt;3,"E",""),""),"")</f>
        <v/>
      </c>
      <c r="AP155" s="3"/>
      <c r="AQ155" s="126"/>
      <c r="AR155" s="126"/>
      <c r="AS155" s="126"/>
      <c r="AT155" s="126"/>
      <c r="AU155" s="126"/>
      <c r="AV155" s="126"/>
      <c r="AW155" s="126"/>
      <c r="AX155" s="126"/>
      <c r="AY155" s="126"/>
      <c r="AZ155" s="126"/>
      <c r="BA155" s="126"/>
      <c r="BB155" s="126"/>
      <c r="BC155" s="126"/>
      <c r="BV155" s="169" t="str">
        <f>IF(CF151&lt;&gt;"",IF(AND(AND(BV151&gt;-1,BV153&gt;-1),OR(BV151&gt;10,BV153&gt;10),ABS(BV151-BV153)&gt;1,IF(OR(BV151&gt;11,BV153&gt;11),ABS(BV151-BV153)=2,TRUE),BV151=INT(BV151),BV153=INT(BV153)),"","Error"),"")</f>
        <v/>
      </c>
      <c r="BW155" s="169"/>
      <c r="BX155" s="169" t="str">
        <f>IF(CF151&lt;&gt;"",IF(AND(AND(BX151&gt;-1,BX153&gt;-1),OR(BX151&gt;10,BX153&gt;10),ABS(BX151-BX153)&gt;1,IF(OR(BX151&gt;11,BX153&gt;11),ABS(BX151-BX153)=2,TRUE),BX151=INT(BX151),BX153=INT(BX153)),"","Error"),"")</f>
        <v/>
      </c>
      <c r="BY155" s="169"/>
      <c r="BZ155" s="169" t="str">
        <f>IF(CF151&lt;&gt;"",IF(AND(AND(BZ151&gt;-1,BZ153&gt;-1),OR(BZ151&gt;10,BZ153&gt;10),ABS(BZ151-BZ153)&gt;1,IF(OR(BZ151&gt;11,BZ153&gt;11),ABS(BZ151-BZ153)=2,TRUE),BZ151=INT(BZ151),BZ153=INT(BZ153)),"","Error"),"")</f>
        <v/>
      </c>
      <c r="CA155" s="169"/>
      <c r="CB155" s="169" t="str">
        <f>IF(AND(CF151&lt;&gt;"",CB151&lt;&gt;""),IF(AND(AND(CB151&gt;-1,CB153&gt;-1),OR(CB151&gt;10,CB153&gt;10),ABS(CB151-CB153)&gt;1,IF(OR(CB151&gt;11,CB153&gt;11),ABS(CB151-CB153)=2,TRUE),CB151=INT(CB151),CB153=INT(CB153)),"","Error"),"")</f>
        <v/>
      </c>
      <c r="CC155" s="169"/>
      <c r="CD155" s="169" t="str">
        <f>IF(AND(CF151&lt;&gt;"",CD151&lt;&gt;""),IF(AND(AND(CD151&gt;-1,CD153&gt;-1),OR(CD151&gt;10,CD153&gt;10),ABS(CD151-CD153)&gt;1,IF(OR(CD151&gt;11,CD153&gt;11),ABS(CD151-CD153)=2,TRUE),CD151=INT(CD151),CD153=INT(CD153)),"","Error"),"")</f>
        <v/>
      </c>
      <c r="CE155" s="169"/>
      <c r="DL155" s="169" t="str">
        <f>IF(DV151&lt;&gt;"",IF(AND(AND(DL151&gt;-1,DL153&gt;-1),OR(DL151&gt;10,DL153&gt;10),ABS(DL151-DL153)&gt;1,IF(OR(DL151&gt;11,DL153&gt;11),ABS(DL151-DL153)=2,TRUE),DL151=INT(DL151),DL153=INT(DL153)),"","Error"),"")</f>
        <v/>
      </c>
      <c r="DM155" s="169"/>
      <c r="DN155" s="169" t="str">
        <f>IF(DV151&lt;&gt;"",IF(AND(AND(DN151&gt;-1,DN153&gt;-1),OR(DN151&gt;10,DN153&gt;10),ABS(DN151-DN153)&gt;1,IF(OR(DN151&gt;11,DN153&gt;11),ABS(DN151-DN153)=2,TRUE),DN151=INT(DN151),DN153=INT(DN153)),"","Error"),"")</f>
        <v/>
      </c>
      <c r="DO155" s="169"/>
      <c r="DP155" s="169" t="str">
        <f>IF(DV151&lt;&gt;"",IF(AND(AND(DP151&gt;-1,DP153&gt;-1),OR(DP151&gt;10,DP153&gt;10),ABS(DP151-DP153)&gt;1,IF(OR(DP151&gt;11,DP153&gt;11),ABS(DP151-DP153)=2,TRUE),DP151=INT(DP151),DP153=INT(DP153)),"","Error"),"")</f>
        <v/>
      </c>
      <c r="DQ155" s="169"/>
      <c r="DR155" s="169" t="str">
        <f>IF(AND(DV151&lt;&gt;"",DR151&lt;&gt;""),IF(AND(AND(DR151&gt;-1,DR153&gt;-1),OR(DR151&gt;10,DR153&gt;10),ABS(DR151-DR153)&gt;1,IF(OR(DR151&gt;11,DR153&gt;11),ABS(DR151-DR153)=2,TRUE),DR151=INT(DR151),DR153=INT(DR153)),"","Error"),"")</f>
        <v/>
      </c>
      <c r="DS155" s="169"/>
      <c r="DT155" s="169" t="str">
        <f>IF(AND(DV151&lt;&gt;"",DT151&lt;&gt;""),IF(AND(AND(DT151&gt;-1,DT153&gt;-1),OR(DT151&gt;10,DT153&gt;10),ABS(DT151-DT153)&gt;1,IF(OR(DT151&gt;11,DT153&gt;11),ABS(DT151-DT153)=2,TRUE),DT151=INT(DT151),DT153=INT(DT153)),"","Error"),"")</f>
        <v/>
      </c>
      <c r="DU155" s="169"/>
      <c r="DV155" s="3"/>
    </row>
    <row r="156" spans="1:127" ht="11.25" customHeight="1">
      <c r="A156" s="170">
        <v>2</v>
      </c>
      <c r="B156" s="191"/>
      <c r="C156" s="183" t="str">
        <f>IF($D133="1P","C","C")</f>
        <v>C</v>
      </c>
      <c r="D156" s="197"/>
      <c r="E156" s="198"/>
      <c r="F156" s="197"/>
      <c r="G156" s="198"/>
      <c r="H156" s="197"/>
      <c r="I156" s="198"/>
      <c r="J156" s="197"/>
      <c r="K156" s="198"/>
      <c r="L156" s="197"/>
      <c r="M156" s="208"/>
      <c r="N156" s="69" t="str">
        <f>IF(CF141&lt;&gt;"",IF(CF141="W",IF(SUM(IF(D156&gt;D158,1,0),IF(F156&gt;F158,1,0),IF(H156&gt;H158,1,0),IF(J156&gt;J158,1,0),IF(L156&gt;L158,1,0))&lt;&gt;3,"E",""),""),"")</f>
        <v/>
      </c>
      <c r="O156" s="170">
        <v>7</v>
      </c>
      <c r="P156" s="191"/>
      <c r="Q156" s="183" t="str">
        <f>IF($D133="1P","A","A")</f>
        <v>A</v>
      </c>
      <c r="R156" s="197"/>
      <c r="S156" s="198"/>
      <c r="T156" s="197"/>
      <c r="U156" s="198"/>
      <c r="V156" s="197"/>
      <c r="W156" s="198"/>
      <c r="X156" s="197"/>
      <c r="Y156" s="198"/>
      <c r="Z156" s="197"/>
      <c r="AA156" s="208"/>
      <c r="AB156" s="69" t="str">
        <f>IF(CF191&lt;&gt;"",IF(CF191="W",IF(SUM(IF(R156&gt;R158,1,0),IF(T156&gt;T158,1,0),IF(V156&gt;V158,1,0),IF(X156&gt;X158,1,0),IF(Z156&gt;Z158,1,0))&lt;&gt;3,"E",""),""),"")</f>
        <v/>
      </c>
      <c r="AP156" s="3"/>
      <c r="AQ156" s="126"/>
      <c r="AR156" s="126"/>
      <c r="AS156" s="126"/>
      <c r="AT156" s="126"/>
      <c r="AU156" s="126"/>
      <c r="AV156" s="126"/>
      <c r="AW156" s="126"/>
      <c r="AX156" s="126"/>
      <c r="AY156" s="126"/>
      <c r="AZ156" s="126"/>
      <c r="BA156" s="126"/>
      <c r="BB156" s="126"/>
      <c r="BC156" s="126"/>
      <c r="DV156" s="3"/>
    </row>
    <row r="157" spans="1:127" ht="11.25" customHeight="1">
      <c r="A157" s="192"/>
      <c r="B157" s="193"/>
      <c r="C157" s="196"/>
      <c r="D157" s="199"/>
      <c r="E157" s="200"/>
      <c r="F157" s="199"/>
      <c r="G157" s="200"/>
      <c r="H157" s="199"/>
      <c r="I157" s="200"/>
      <c r="J157" s="199"/>
      <c r="K157" s="200"/>
      <c r="L157" s="199"/>
      <c r="M157" s="209"/>
      <c r="N157" s="69" t="str">
        <f>IF(CF141&lt;&gt;"",IF(ISERROR(AND(BV145="",BX145="",BZ145="",CB145="",CD145="")),"E",IF(AND(BV145="",BX145="",BZ145="",CB145="",CD145=""),"","E")),"")</f>
        <v/>
      </c>
      <c r="O157" s="192"/>
      <c r="P157" s="193"/>
      <c r="Q157" s="196"/>
      <c r="R157" s="199"/>
      <c r="S157" s="200"/>
      <c r="T157" s="199"/>
      <c r="U157" s="200"/>
      <c r="V157" s="199"/>
      <c r="W157" s="200"/>
      <c r="X157" s="199"/>
      <c r="Y157" s="200"/>
      <c r="Z157" s="199"/>
      <c r="AA157" s="209"/>
      <c r="AB157" s="69" t="str">
        <f>IF(CF191&lt;&gt;"",IF(ISERROR(AND(BV195="",BX195="",BZ195="",CB195="",CD195="")),"E",IF(AND(BV195="",BX195="",BZ195="",CB195="",CD195=""),"","E")),"")</f>
        <v/>
      </c>
      <c r="AP157" s="3"/>
      <c r="AQ157" s="127"/>
      <c r="AR157" s="127"/>
      <c r="AS157" s="127"/>
      <c r="AT157" s="127"/>
      <c r="AU157" s="127"/>
      <c r="AV157" s="127"/>
      <c r="AW157" s="127"/>
      <c r="AX157" s="127"/>
      <c r="AY157" s="127"/>
      <c r="AZ157" s="127"/>
      <c r="BA157" s="127"/>
      <c r="BB157" s="127"/>
      <c r="BC157" s="127"/>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3"/>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3"/>
    </row>
    <row r="158" spans="1:127" ht="11.25" customHeight="1">
      <c r="A158" s="192"/>
      <c r="B158" s="193"/>
      <c r="C158" s="175" t="str">
        <f>IF($D133="1P","D","D")</f>
        <v>D</v>
      </c>
      <c r="D158" s="201"/>
      <c r="E158" s="202"/>
      <c r="F158" s="201"/>
      <c r="G158" s="202"/>
      <c r="H158" s="201"/>
      <c r="I158" s="202"/>
      <c r="J158" s="201"/>
      <c r="K158" s="202"/>
      <c r="L158" s="201"/>
      <c r="M158" s="205"/>
      <c r="N158" s="69" t="str">
        <f>IF(CF141&lt;&gt;"",IF(ISERROR(AND(BV145="",BX145="",BZ145="",CB145="",CD145="")),"E",IF(AND(BV145="",BX145="",BZ145="",CB145="",CD145=""),"","E")),"")</f>
        <v/>
      </c>
      <c r="O158" s="192"/>
      <c r="P158" s="193"/>
      <c r="Q158" s="175" t="str">
        <f>IF($D133="1P","C","B")</f>
        <v>B</v>
      </c>
      <c r="R158" s="201"/>
      <c r="S158" s="202"/>
      <c r="T158" s="201"/>
      <c r="U158" s="202"/>
      <c r="V158" s="201"/>
      <c r="W158" s="202"/>
      <c r="X158" s="201"/>
      <c r="Y158" s="202"/>
      <c r="Z158" s="201"/>
      <c r="AA158" s="205"/>
      <c r="AB158" s="69" t="str">
        <f>IF(CF191&lt;&gt;"",IF(ISERROR(AND(BV195="",BX195="",BZ195="",CB195="",CD195="")),"E",IF(AND(BV195="",BX195="",BZ195="",CB195="",CD195=""),"","E")),"")</f>
        <v/>
      </c>
      <c r="AP158" s="3"/>
      <c r="AQ158" s="128"/>
      <c r="AR158" s="128"/>
      <c r="AS158" s="128"/>
      <c r="AT158" s="128"/>
      <c r="AU158" s="128"/>
      <c r="AV158" s="128"/>
      <c r="AW158" s="128"/>
      <c r="AX158" s="128"/>
      <c r="AY158" s="128"/>
      <c r="AZ158" s="128"/>
      <c r="BA158" s="128"/>
      <c r="BB158" s="128"/>
      <c r="BC158" s="128"/>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3"/>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3"/>
      <c r="DW158" s="2"/>
    </row>
    <row r="159" spans="1:127" ht="11.25" customHeight="1" thickBot="1">
      <c r="A159" s="194"/>
      <c r="B159" s="195"/>
      <c r="C159" s="207"/>
      <c r="D159" s="203"/>
      <c r="E159" s="204"/>
      <c r="F159" s="203"/>
      <c r="G159" s="204"/>
      <c r="H159" s="203"/>
      <c r="I159" s="204"/>
      <c r="J159" s="203"/>
      <c r="K159" s="204"/>
      <c r="L159" s="203"/>
      <c r="M159" s="206"/>
      <c r="N159" s="69" t="str">
        <f>IF(CF143&lt;&gt;"",IF(CF143="W",IF(SUM(IF(D158&gt;D156,1,0),IF(F158&gt;F156,1,0),IF(H158&gt;H156,1,0),IF(J158&gt;J156,1,0),IF(L158&gt;L156,1,0))&lt;&gt;3,"E",""),""),"")</f>
        <v/>
      </c>
      <c r="O159" s="194"/>
      <c r="P159" s="195"/>
      <c r="Q159" s="207"/>
      <c r="R159" s="203"/>
      <c r="S159" s="204"/>
      <c r="T159" s="203"/>
      <c r="U159" s="204"/>
      <c r="V159" s="203"/>
      <c r="W159" s="204"/>
      <c r="X159" s="203"/>
      <c r="Y159" s="204"/>
      <c r="Z159" s="203"/>
      <c r="AA159" s="206"/>
      <c r="AB159" s="69" t="str">
        <f>IF(CF193&lt;&gt;"",IF(CF193="W",IF(SUM(IF(R158&gt;R156,1,0),IF(T158&gt;T156,1,0),IF(V158&gt;V156,1,0),IF(X158&gt;X156,1,0),IF(Z158&gt;Z156,1,0))&lt;&gt;3,"E",""),""),"")</f>
        <v/>
      </c>
      <c r="AP159" s="3"/>
      <c r="AQ159" s="126"/>
      <c r="AR159" s="126"/>
      <c r="AS159" s="126"/>
      <c r="AT159" s="126"/>
      <c r="AU159" s="126"/>
      <c r="AV159" s="126"/>
      <c r="AW159" s="126"/>
      <c r="AX159" s="126"/>
      <c r="AY159" s="126"/>
      <c r="AZ159" s="126"/>
      <c r="BA159" s="126"/>
      <c r="BB159" s="126"/>
      <c r="BC159" s="126"/>
      <c r="CF159" s="3"/>
      <c r="DV159" s="3"/>
      <c r="DW159" s="2"/>
    </row>
    <row r="160" spans="1:127" ht="11.25" customHeight="1" thickBot="1">
      <c r="A160" s="170">
        <v>3</v>
      </c>
      <c r="B160" s="191"/>
      <c r="C160" s="183" t="str">
        <f>IF($D133="1P","A","A")</f>
        <v>A</v>
      </c>
      <c r="D160" s="197"/>
      <c r="E160" s="198"/>
      <c r="F160" s="197"/>
      <c r="G160" s="198"/>
      <c r="H160" s="197"/>
      <c r="I160" s="198"/>
      <c r="J160" s="197"/>
      <c r="K160" s="198"/>
      <c r="L160" s="197"/>
      <c r="M160" s="208"/>
      <c r="N160" s="69" t="str">
        <f>IF(CF151&lt;&gt;"",IF(CF151="W",IF(SUM(IF(D160&gt;D162,1,0),IF(F160&gt;F162,1,0),IF(H160&gt;H162,1,0),IF(J160&gt;J162,1,0),IF(L160&gt;L162,1,0))&lt;&gt;3,"E",""),""),"")</f>
        <v/>
      </c>
      <c r="O160" s="170">
        <v>8</v>
      </c>
      <c r="P160" s="191"/>
      <c r="Q160" s="183" t="str">
        <f>IF($D133="1P","B","D")</f>
        <v>D</v>
      </c>
      <c r="R160" s="197"/>
      <c r="S160" s="198"/>
      <c r="T160" s="197"/>
      <c r="U160" s="198"/>
      <c r="V160" s="197"/>
      <c r="W160" s="198"/>
      <c r="X160" s="197"/>
      <c r="Y160" s="198"/>
      <c r="Z160" s="197"/>
      <c r="AA160" s="208"/>
      <c r="AB160" s="69" t="str">
        <f>IF(DV131&lt;&gt;"",IF(DV131="W",IF(SUM(IF(R160&gt;R162,1,0),IF(T160&gt;T162,1,0),IF(V160&gt;V162,1,0),IF(X160&gt;X162,1,0),IF(Z160&gt;Z162,1,0))&lt;&gt;3,"E",""),""),"")</f>
        <v/>
      </c>
      <c r="AP160" s="3"/>
      <c r="AQ160" s="127"/>
      <c r="AR160" s="127"/>
      <c r="AS160" s="127"/>
      <c r="AT160" s="127"/>
      <c r="AU160" s="127"/>
      <c r="AV160" s="127"/>
      <c r="AW160" s="127"/>
      <c r="AX160" s="127"/>
      <c r="AY160" s="127"/>
      <c r="AZ160" s="127"/>
      <c r="BA160" s="127"/>
      <c r="BB160" s="127"/>
      <c r="BC160" s="127"/>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3"/>
      <c r="DV160" s="3"/>
      <c r="DW160" s="3"/>
    </row>
    <row r="161" spans="1:127" ht="11.25" customHeight="1">
      <c r="A161" s="192"/>
      <c r="B161" s="193"/>
      <c r="C161" s="196"/>
      <c r="D161" s="199"/>
      <c r="E161" s="200"/>
      <c r="F161" s="199"/>
      <c r="G161" s="200"/>
      <c r="H161" s="199"/>
      <c r="I161" s="200"/>
      <c r="J161" s="199"/>
      <c r="K161" s="200"/>
      <c r="L161" s="199"/>
      <c r="M161" s="209"/>
      <c r="N161" s="69" t="str">
        <f>IF(CF151&lt;&gt;"",IF(ISERROR(AND(BV155="",BX155="",BZ155="",CB155="",CD155="")),"E",IF(AND(BV155="",BX155="",BZ155="",CB155="",CD155=""),"","E")),"")</f>
        <v/>
      </c>
      <c r="O161" s="192"/>
      <c r="P161" s="193"/>
      <c r="Q161" s="196"/>
      <c r="R161" s="199"/>
      <c r="S161" s="200"/>
      <c r="T161" s="199"/>
      <c r="U161" s="200"/>
      <c r="V161" s="199"/>
      <c r="W161" s="200"/>
      <c r="X161" s="199"/>
      <c r="Y161" s="200"/>
      <c r="Z161" s="199"/>
      <c r="AA161" s="209"/>
      <c r="AB161" s="69" t="str">
        <f>IF(DV131&lt;&gt;"",IF(ISERROR(AND(DL135="",DN135="",DO135="",DR135="",DT135="")),"E",IF(AND(DL135="",DN135="",DP135="",DR135="",DT135=""),"","E")),"")</f>
        <v/>
      </c>
      <c r="AP161" s="3"/>
      <c r="AQ161" s="154" t="str">
        <f>CONCATENATE($A135," ",$D135,","," ",$F133)</f>
        <v>Group: 3, Men's Singles</v>
      </c>
      <c r="AR161" s="155"/>
      <c r="AS161" s="155"/>
      <c r="AT161" s="155"/>
      <c r="AU161" s="155"/>
      <c r="AV161" s="155"/>
      <c r="AW161" s="155"/>
      <c r="AX161" s="155"/>
      <c r="AY161" s="155"/>
      <c r="AZ161" s="155"/>
      <c r="BA161" s="155"/>
      <c r="BB161" s="155"/>
      <c r="BC161" s="156"/>
      <c r="BD161" s="163">
        <f>A164</f>
        <v>4</v>
      </c>
      <c r="BE161" s="164"/>
      <c r="BF161" s="183" t="str">
        <f>C164</f>
        <v>C</v>
      </c>
      <c r="BG161" s="185" t="str">
        <f>IF(VLOOKUP($BF161,$A137:$C145,3,FALSE)=0,"",CONCATENATE(VLOOKUP(VLOOKUP($BF161,$A137:$C145,3,FALSE),Players!$C:$G,4,FALSE)," ",VLOOKUP($BF161,$A137:$C145,3,FALSE)," ",IF(ISERROR(VLOOKUP(VLOOKUP($BF161,$A137:$C145,3,FALSE),Players!$C:$G,5,FALSE)),"()",CONCATENATE("(",VLOOKUP(VLOOKUP($BF161,$A137:$C145,3,FALSE),Players!$C:$G,5,FALSE),")"))))</f>
        <v/>
      </c>
      <c r="BH161" s="186"/>
      <c r="BI161" s="186"/>
      <c r="BJ161" s="186"/>
      <c r="BK161" s="186"/>
      <c r="BL161" s="186"/>
      <c r="BM161" s="186"/>
      <c r="BN161" s="186"/>
      <c r="BO161" s="186"/>
      <c r="BP161" s="186"/>
      <c r="BQ161" s="186"/>
      <c r="BR161" s="186"/>
      <c r="BS161" s="186"/>
      <c r="BT161" s="186"/>
      <c r="BU161" s="187"/>
      <c r="BV161" s="170" t="str">
        <f>IF(D164&lt;&gt;"",D164,"")</f>
        <v/>
      </c>
      <c r="BW161" s="171"/>
      <c r="BX161" s="170" t="str">
        <f>IF(F164&lt;&gt;"",F164,"")</f>
        <v/>
      </c>
      <c r="BY161" s="171"/>
      <c r="BZ161" s="170" t="str">
        <f>IF(H164&lt;&gt;"",H164,"")</f>
        <v/>
      </c>
      <c r="CA161" s="171"/>
      <c r="CB161" s="170" t="str">
        <f>IF(J164&lt;&gt;"",J164,"")</f>
        <v/>
      </c>
      <c r="CC161" s="171"/>
      <c r="CD161" s="170" t="str">
        <f>IF(L164&lt;&gt;"",L164,"")</f>
        <v/>
      </c>
      <c r="CE161" s="171"/>
      <c r="CF161" s="174" t="str">
        <f>IF($CD161=$CD163,IF($CB161=$CB163,IF($BZ161&lt;&gt;"",IF($BZ161&gt;$BZ163,"W","L"),""),IF($CB161&gt;$CB163,"W","L")),IF($CD161&gt;$CD163,"W","L"))</f>
        <v/>
      </c>
      <c r="DV161" s="3"/>
      <c r="DW161" s="3"/>
    </row>
    <row r="162" spans="1:127" ht="11.25" customHeight="1">
      <c r="A162" s="192"/>
      <c r="B162" s="193"/>
      <c r="C162" s="175" t="str">
        <f>IF($D133="1P","E","D")</f>
        <v>D</v>
      </c>
      <c r="D162" s="201"/>
      <c r="E162" s="202"/>
      <c r="F162" s="201"/>
      <c r="G162" s="202"/>
      <c r="H162" s="201"/>
      <c r="I162" s="202"/>
      <c r="J162" s="201"/>
      <c r="K162" s="202"/>
      <c r="L162" s="201"/>
      <c r="M162" s="205"/>
      <c r="N162" s="69" t="str">
        <f>IF(CF151&lt;&gt;"",IF(ISERROR(AND(BV155="",BX155="",BZ155="",CB155="",CD155="")),"E",IF(AND(BV155="",BX155="",BZ155="",CB155="",CD155=""),"","E")),"")</f>
        <v/>
      </c>
      <c r="O162" s="192"/>
      <c r="P162" s="193"/>
      <c r="Q162" s="175" t="str">
        <f>IF($D133="1P","D","E")</f>
        <v>E</v>
      </c>
      <c r="R162" s="201"/>
      <c r="S162" s="202"/>
      <c r="T162" s="201"/>
      <c r="U162" s="202"/>
      <c r="V162" s="201"/>
      <c r="W162" s="202"/>
      <c r="X162" s="201"/>
      <c r="Y162" s="202"/>
      <c r="Z162" s="201"/>
      <c r="AA162" s="205"/>
      <c r="AB162" s="69" t="str">
        <f>IF(DV131&lt;&gt;"",IF(ISERROR(AND(DL135="",DN135="",DO135="",DR135="",DT135="")),"E",IF(AND(DL135="",DN135="",DP135="",DR135="",DT135=""),"","E")),"")</f>
        <v/>
      </c>
      <c r="AP162" s="3"/>
      <c r="AQ162" s="157"/>
      <c r="AR162" s="158"/>
      <c r="AS162" s="158"/>
      <c r="AT162" s="158"/>
      <c r="AU162" s="158"/>
      <c r="AV162" s="158"/>
      <c r="AW162" s="158"/>
      <c r="AX162" s="158"/>
      <c r="AY162" s="158"/>
      <c r="AZ162" s="158"/>
      <c r="BA162" s="158"/>
      <c r="BB162" s="158"/>
      <c r="BC162" s="159"/>
      <c r="BD162" s="165"/>
      <c r="BE162" s="166"/>
      <c r="BF162" s="184"/>
      <c r="BG162" s="188"/>
      <c r="BH162" s="189"/>
      <c r="BI162" s="189"/>
      <c r="BJ162" s="189"/>
      <c r="BK162" s="189"/>
      <c r="BL162" s="189"/>
      <c r="BM162" s="189"/>
      <c r="BN162" s="189"/>
      <c r="BO162" s="189"/>
      <c r="BP162" s="189"/>
      <c r="BQ162" s="189"/>
      <c r="BR162" s="189"/>
      <c r="BS162" s="189"/>
      <c r="BT162" s="189"/>
      <c r="BU162" s="190"/>
      <c r="BV162" s="172"/>
      <c r="BW162" s="173"/>
      <c r="BX162" s="172"/>
      <c r="BY162" s="173"/>
      <c r="BZ162" s="172"/>
      <c r="CA162" s="173"/>
      <c r="CB162" s="172"/>
      <c r="CC162" s="173"/>
      <c r="CD162" s="172"/>
      <c r="CE162" s="173"/>
      <c r="CF162" s="174"/>
      <c r="DV162" s="3"/>
      <c r="DW162" s="3"/>
    </row>
    <row r="163" spans="1:127" ht="11.25" customHeight="1" thickBot="1">
      <c r="A163" s="194"/>
      <c r="B163" s="195"/>
      <c r="C163" s="207"/>
      <c r="D163" s="203"/>
      <c r="E163" s="204"/>
      <c r="F163" s="203"/>
      <c r="G163" s="204"/>
      <c r="H163" s="203"/>
      <c r="I163" s="204"/>
      <c r="J163" s="203"/>
      <c r="K163" s="204"/>
      <c r="L163" s="203"/>
      <c r="M163" s="206"/>
      <c r="N163" s="69" t="str">
        <f>IF(CF153&lt;&gt;"",IF(CF153="W",IF(SUM(IF(D162&gt;D160,1,0),IF(F162&gt;F160,1,0),IF(H162&gt;H160,1,0),IF(J162&gt;J160,1,0),IF(L162&gt;L160,1,0))&lt;&gt;3,"E",""),""),"")</f>
        <v/>
      </c>
      <c r="O163" s="194"/>
      <c r="P163" s="195"/>
      <c r="Q163" s="207"/>
      <c r="R163" s="203"/>
      <c r="S163" s="204"/>
      <c r="T163" s="203"/>
      <c r="U163" s="204"/>
      <c r="V163" s="203"/>
      <c r="W163" s="204"/>
      <c r="X163" s="203"/>
      <c r="Y163" s="204"/>
      <c r="Z163" s="203"/>
      <c r="AA163" s="206"/>
      <c r="AB163" s="69" t="str">
        <f>IF(DV133&lt;&gt;"",IF(DV133="W",IF(SUM(IF(R162&gt;R160,1,0),IF(T162&gt;T160,1,0),IF(V162&gt;V160,1,0),IF(X162&gt;X160,1,0),IF(Z162&gt;Z160,1,0))&lt;&gt;3,"E",""),""),"")</f>
        <v/>
      </c>
      <c r="AP163" s="3"/>
      <c r="AQ163" s="157"/>
      <c r="AR163" s="158"/>
      <c r="AS163" s="158"/>
      <c r="AT163" s="158"/>
      <c r="AU163" s="158"/>
      <c r="AV163" s="158"/>
      <c r="AW163" s="158"/>
      <c r="AX163" s="158"/>
      <c r="AY163" s="158"/>
      <c r="AZ163" s="158"/>
      <c r="BA163" s="158"/>
      <c r="BB163" s="158"/>
      <c r="BC163" s="159"/>
      <c r="BD163" s="165"/>
      <c r="BE163" s="166"/>
      <c r="BF163" s="175" t="str">
        <f>C166</f>
        <v>E</v>
      </c>
      <c r="BG163" s="177" t="str">
        <f>IF(VLOOKUP($BF163,$A137:$C145,3,FALSE)=0,"",CONCATENATE(VLOOKUP(VLOOKUP($BF163,$A137:$C145,3,FALSE),Players!$C:$G,4,FALSE)," ",VLOOKUP($BF163,$A137:$C145,3,FALSE)," ",IF(ISERROR(VLOOKUP(VLOOKUP($BF163,$A137:$C145,3,FALSE),Players!$C:$G,5,FALSE)),"()",CONCATENATE("(",VLOOKUP(VLOOKUP($BF163,$A137:$C145,3,FALSE),Players!$C:$G,5,FALSE),")"))))</f>
        <v/>
      </c>
      <c r="BH163" s="178"/>
      <c r="BI163" s="178"/>
      <c r="BJ163" s="178"/>
      <c r="BK163" s="178"/>
      <c r="BL163" s="178"/>
      <c r="BM163" s="178"/>
      <c r="BN163" s="178"/>
      <c r="BO163" s="178"/>
      <c r="BP163" s="178"/>
      <c r="BQ163" s="178"/>
      <c r="BR163" s="178"/>
      <c r="BS163" s="178"/>
      <c r="BT163" s="178"/>
      <c r="BU163" s="179"/>
      <c r="BV163" s="150" t="str">
        <f>IF(D166&lt;&gt;"",D166,"")</f>
        <v/>
      </c>
      <c r="BW163" s="151"/>
      <c r="BX163" s="150" t="str">
        <f>IF(F166&lt;&gt;"",F166,"")</f>
        <v/>
      </c>
      <c r="BY163" s="151"/>
      <c r="BZ163" s="150" t="str">
        <f>IF(H166&lt;&gt;"",H166,"")</f>
        <v/>
      </c>
      <c r="CA163" s="151"/>
      <c r="CB163" s="150" t="str">
        <f>IF(J166&lt;&gt;"",J166,"")</f>
        <v/>
      </c>
      <c r="CC163" s="151"/>
      <c r="CD163" s="150" t="str">
        <f>IF(L166&lt;&gt;"",L166,"")</f>
        <v/>
      </c>
      <c r="CE163" s="151"/>
      <c r="CF163" s="174" t="str">
        <f>IF($CF161&lt;&gt;"",IF(CF161="W","L","W"),"")</f>
        <v/>
      </c>
      <c r="DV163" s="3"/>
      <c r="DW163" s="3"/>
    </row>
    <row r="164" spans="1:127" ht="11.25" customHeight="1" thickBot="1">
      <c r="A164" s="170">
        <v>4</v>
      </c>
      <c r="B164" s="191"/>
      <c r="C164" s="183" t="str">
        <f>IF($D133="1P","B","C")</f>
        <v>C</v>
      </c>
      <c r="D164" s="197"/>
      <c r="E164" s="198"/>
      <c r="F164" s="197"/>
      <c r="G164" s="198"/>
      <c r="H164" s="197"/>
      <c r="I164" s="198"/>
      <c r="J164" s="197"/>
      <c r="K164" s="198"/>
      <c r="L164" s="197"/>
      <c r="M164" s="208"/>
      <c r="N164" s="69" t="str">
        <f>IF(CF161&lt;&gt;"",IF(CF161="W",IF(SUM(IF(D164&gt;D166,1,0),IF(F164&gt;F166,1,0),IF(H164&gt;H166,1,0),IF(J164&gt;J166,1,0),IF(L164&gt;L166,1,0))&lt;&gt;3,"E",""),""),"")</f>
        <v/>
      </c>
      <c r="O164" s="170">
        <v>9</v>
      </c>
      <c r="P164" s="191"/>
      <c r="Q164" s="183" t="str">
        <f>IF($D133="1P","A","A")</f>
        <v>A</v>
      </c>
      <c r="R164" s="197"/>
      <c r="S164" s="198"/>
      <c r="T164" s="197"/>
      <c r="U164" s="198"/>
      <c r="V164" s="197"/>
      <c r="W164" s="198"/>
      <c r="X164" s="197"/>
      <c r="Y164" s="198"/>
      <c r="Z164" s="197"/>
      <c r="AA164" s="208"/>
      <c r="AB164" s="69" t="str">
        <f>IF(DV141&lt;&gt;"",IF(DV141="W",IF(SUM(IF(R164&gt;R166,1,0),IF(T164&gt;T166,1,0),IF(V164&gt;V166,1,0),IF(X164&gt;X166,1,0),IF(Z164&gt;Z166,1,0))&lt;&gt;3,"E",""),""),"")</f>
        <v/>
      </c>
      <c r="AP164" s="3"/>
      <c r="AQ164" s="160"/>
      <c r="AR164" s="161"/>
      <c r="AS164" s="161"/>
      <c r="AT164" s="161"/>
      <c r="AU164" s="161"/>
      <c r="AV164" s="161"/>
      <c r="AW164" s="161"/>
      <c r="AX164" s="161"/>
      <c r="AY164" s="161"/>
      <c r="AZ164" s="161"/>
      <c r="BA164" s="161"/>
      <c r="BB164" s="161"/>
      <c r="BC164" s="162"/>
      <c r="BD164" s="167"/>
      <c r="BE164" s="168"/>
      <c r="BF164" s="176"/>
      <c r="BG164" s="180"/>
      <c r="BH164" s="181"/>
      <c r="BI164" s="181"/>
      <c r="BJ164" s="181"/>
      <c r="BK164" s="181"/>
      <c r="BL164" s="181"/>
      <c r="BM164" s="181"/>
      <c r="BN164" s="181"/>
      <c r="BO164" s="181"/>
      <c r="BP164" s="181"/>
      <c r="BQ164" s="181"/>
      <c r="BR164" s="181"/>
      <c r="BS164" s="181"/>
      <c r="BT164" s="181"/>
      <c r="BU164" s="182"/>
      <c r="BV164" s="152"/>
      <c r="BW164" s="153"/>
      <c r="BX164" s="152"/>
      <c r="BY164" s="153"/>
      <c r="BZ164" s="152"/>
      <c r="CA164" s="153"/>
      <c r="CB164" s="152"/>
      <c r="CC164" s="153"/>
      <c r="CD164" s="152"/>
      <c r="CE164" s="153"/>
      <c r="CF164" s="174"/>
      <c r="DV164" s="3"/>
      <c r="DW164" s="3"/>
    </row>
    <row r="165" spans="1:127" ht="11.25" customHeight="1">
      <c r="A165" s="192"/>
      <c r="B165" s="193"/>
      <c r="C165" s="196"/>
      <c r="D165" s="199"/>
      <c r="E165" s="200"/>
      <c r="F165" s="199"/>
      <c r="G165" s="200"/>
      <c r="H165" s="199"/>
      <c r="I165" s="200"/>
      <c r="J165" s="199"/>
      <c r="K165" s="200"/>
      <c r="L165" s="199"/>
      <c r="M165" s="209"/>
      <c r="N165" s="69" t="str">
        <f>IF(CF161&lt;&gt;"",IF(ISERROR(AND(BV165="",BX165="",BZ165="",CB165="",CD165="")),"E",IF(AND(BV165="",BX165="",BZ165="",CB165="",CD165=""),"","E")),"")</f>
        <v/>
      </c>
      <c r="O165" s="192"/>
      <c r="P165" s="193"/>
      <c r="Q165" s="196"/>
      <c r="R165" s="199"/>
      <c r="S165" s="200"/>
      <c r="T165" s="199"/>
      <c r="U165" s="200"/>
      <c r="V165" s="199"/>
      <c r="W165" s="200"/>
      <c r="X165" s="199"/>
      <c r="Y165" s="200"/>
      <c r="Z165" s="199"/>
      <c r="AA165" s="209"/>
      <c r="AB165" s="69" t="str">
        <f>IF(DV141&lt;&gt;"",IF(ISERROR(AND(DL145="",DN145="",DO145="",DR145="",DT145="")),"E",IF(AND(DL145="",DN145="",DP145="",DR145="",DT145=""),"","E")),"")</f>
        <v/>
      </c>
      <c r="AP165" s="3"/>
      <c r="AQ165" s="126"/>
      <c r="AR165" s="126"/>
      <c r="AS165" s="126"/>
      <c r="AT165" s="126"/>
      <c r="AU165" s="126"/>
      <c r="AV165" s="126"/>
      <c r="AW165" s="126"/>
      <c r="AX165" s="126"/>
      <c r="AY165" s="126"/>
      <c r="AZ165" s="126"/>
      <c r="BA165" s="126"/>
      <c r="BB165" s="126"/>
      <c r="BC165" s="126"/>
      <c r="BV165" s="169" t="str">
        <f>IF(CF161&lt;&gt;"",IF(AND(AND(BV161&gt;-1,BV163&gt;-1),OR(BV161&gt;10,BV163&gt;10),ABS(BV161-BV163)&gt;1,IF(OR(BV161&gt;11,BV163&gt;11),ABS(BV161-BV163)=2,TRUE),BV161=INT(BV161),BV163=INT(BV163)),"","Error"),"")</f>
        <v/>
      </c>
      <c r="BW165" s="169"/>
      <c r="BX165" s="169" t="str">
        <f>IF(CF161&lt;&gt;"",IF(AND(AND(BX161&gt;-1,BX163&gt;-1),OR(BX161&gt;10,BX163&gt;10),ABS(BX161-BX163)&gt;1,IF(OR(BX161&gt;11,BX163&gt;11),ABS(BX161-BX163)=2,TRUE),BX161=INT(BX161),BX163=INT(BX163)),"","Error"),"")</f>
        <v/>
      </c>
      <c r="BY165" s="169"/>
      <c r="BZ165" s="169" t="str">
        <f>IF(CF161&lt;&gt;"",IF(AND(AND(BZ161&gt;-1,BZ163&gt;-1),OR(BZ161&gt;10,BZ163&gt;10),ABS(BZ161-BZ163)&gt;1,IF(OR(BZ161&gt;11,BZ163&gt;11),ABS(BZ161-BZ163)=2,TRUE),BZ161=INT(BZ161),BZ163=INT(BZ163)),"","Error"),"")</f>
        <v/>
      </c>
      <c r="CA165" s="169"/>
      <c r="CB165" s="169" t="str">
        <f>IF(AND(CF161&lt;&gt;"",CB161&lt;&gt;""),IF(AND(AND(CB161&gt;-1,CB163&gt;-1),OR(CB161&gt;10,CB163&gt;10),ABS(CB161-CB163)&gt;1,IF(OR(CB161&gt;11,CB163&gt;11),ABS(CB161-CB163)=2,TRUE),CB161=INT(CB161),CB163=INT(CB163)),"","Error"),"")</f>
        <v/>
      </c>
      <c r="CC165" s="169"/>
      <c r="CD165" s="169" t="str">
        <f>IF(AND(CF161&lt;&gt;"",CD161&lt;&gt;""),IF(AND(AND(CD161&gt;-1,CD163&gt;-1),OR(CD161&gt;10,CD163&gt;10),ABS(CD161-CD163)&gt;1,IF(OR(CD161&gt;11,CD163&gt;11),ABS(CD161-CD163)=2,TRUE),CD161=INT(CD161),CD163=INT(CD163)),"","Error"),"")</f>
        <v/>
      </c>
      <c r="CE165" s="169"/>
      <c r="CF165" s="3"/>
      <c r="DV165" s="3"/>
      <c r="DW165" s="3"/>
    </row>
    <row r="166" spans="1:127" ht="11.25" customHeight="1">
      <c r="A166" s="192"/>
      <c r="B166" s="193"/>
      <c r="C166" s="175" t="str">
        <f>IF($D133="1P","C","E")</f>
        <v>E</v>
      </c>
      <c r="D166" s="201"/>
      <c r="E166" s="202"/>
      <c r="F166" s="201"/>
      <c r="G166" s="202"/>
      <c r="H166" s="201"/>
      <c r="I166" s="202"/>
      <c r="J166" s="201"/>
      <c r="K166" s="202"/>
      <c r="L166" s="201"/>
      <c r="M166" s="205"/>
      <c r="N166" s="69" t="str">
        <f>IF(CF161&lt;&gt;"",IF(ISERROR(AND(BV165="",BX165="",BZ165="",CB165="",CD165="")),"E",IF(AND(BV165="",BX165="",BZ165="",CB165="",CD165=""),"","E")),"")</f>
        <v/>
      </c>
      <c r="O166" s="192"/>
      <c r="P166" s="193"/>
      <c r="Q166" s="175" t="str">
        <f>IF($D133="1P","B","E")</f>
        <v>E</v>
      </c>
      <c r="R166" s="201"/>
      <c r="S166" s="202"/>
      <c r="T166" s="201"/>
      <c r="U166" s="202"/>
      <c r="V166" s="201"/>
      <c r="W166" s="202"/>
      <c r="X166" s="201"/>
      <c r="Y166" s="202"/>
      <c r="Z166" s="201"/>
      <c r="AA166" s="205"/>
      <c r="AB166" s="69" t="str">
        <f>IF(DV141&lt;&gt;"",IF(ISERROR(AND(DL145="",DN145="",DO145="",DR145="",DT145="")),"E",IF(AND(DL145="",DN145="",DP145="",DR145="",DT145=""),"","E")),"")</f>
        <v/>
      </c>
      <c r="AP166" s="3"/>
      <c r="AQ166" s="126"/>
      <c r="AR166" s="126"/>
      <c r="AS166" s="126"/>
      <c r="AT166" s="126"/>
      <c r="AU166" s="126"/>
      <c r="AV166" s="126"/>
      <c r="AW166" s="126"/>
      <c r="AX166" s="126"/>
      <c r="AY166" s="126"/>
      <c r="AZ166" s="126"/>
      <c r="BA166" s="126"/>
      <c r="BB166" s="126"/>
      <c r="BC166" s="126"/>
      <c r="CF166" s="3"/>
      <c r="DV166" s="3"/>
      <c r="DW166" s="3"/>
    </row>
    <row r="167" spans="1:127" ht="11.25" customHeight="1" thickBot="1">
      <c r="A167" s="194"/>
      <c r="B167" s="195"/>
      <c r="C167" s="207"/>
      <c r="D167" s="203"/>
      <c r="E167" s="204"/>
      <c r="F167" s="203"/>
      <c r="G167" s="204"/>
      <c r="H167" s="203"/>
      <c r="I167" s="204"/>
      <c r="J167" s="203"/>
      <c r="K167" s="204"/>
      <c r="L167" s="203"/>
      <c r="M167" s="206"/>
      <c r="N167" s="69" t="str">
        <f>IF(CF163&lt;&gt;"",IF(CF163="W",IF(SUM(IF(D166&gt;D164,1,0),IF(F166&gt;F164,1,0),IF(H166&gt;H164,1,0),IF(J166&gt;J164,1,0),IF(L166&gt;L164,1,0))&lt;&gt;3,"E",""),""),"")</f>
        <v/>
      </c>
      <c r="O167" s="194"/>
      <c r="P167" s="195"/>
      <c r="Q167" s="207"/>
      <c r="R167" s="203"/>
      <c r="S167" s="204"/>
      <c r="T167" s="203"/>
      <c r="U167" s="204"/>
      <c r="V167" s="203"/>
      <c r="W167" s="204"/>
      <c r="X167" s="203"/>
      <c r="Y167" s="204"/>
      <c r="Z167" s="203"/>
      <c r="AA167" s="206"/>
      <c r="AB167" s="69" t="str">
        <f>IF(DV143&lt;&gt;"",IF(DV143="W",IF(SUM(IF(R166&gt;R164,1,0),IF(T166&gt;T164,1,0),IF(V166&gt;V164,1,0),IF(X166&gt;X164,1,0),IF(Z166&gt;Z164,1,0))&lt;&gt;3,"E",""),""),"")</f>
        <v/>
      </c>
      <c r="AP167" s="3"/>
      <c r="AQ167" s="127"/>
      <c r="AR167" s="127"/>
      <c r="AS167" s="127"/>
      <c r="AT167" s="127"/>
      <c r="AU167" s="127"/>
      <c r="AV167" s="127"/>
      <c r="AW167" s="127"/>
      <c r="AX167" s="127"/>
      <c r="AY167" s="127"/>
      <c r="AZ167" s="127"/>
      <c r="BA167" s="127"/>
      <c r="BB167" s="127"/>
      <c r="BC167" s="127"/>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3"/>
      <c r="DV167" s="3"/>
      <c r="DW167" s="3"/>
    </row>
    <row r="168" spans="1:127" ht="11.25" customHeight="1">
      <c r="A168" s="170">
        <v>5</v>
      </c>
      <c r="B168" s="191"/>
      <c r="C168" s="183" t="str">
        <f>IF($D133="1P","A","A")</f>
        <v>A</v>
      </c>
      <c r="D168" s="197"/>
      <c r="E168" s="198"/>
      <c r="F168" s="197"/>
      <c r="G168" s="198"/>
      <c r="H168" s="197"/>
      <c r="I168" s="198"/>
      <c r="J168" s="197"/>
      <c r="K168" s="198"/>
      <c r="L168" s="197"/>
      <c r="M168" s="208"/>
      <c r="N168" s="69" t="str">
        <f>IF(CF171&lt;&gt;"",IF(CF171="W",IF(SUM(IF(D168&gt;D170,1,0),IF(F168&gt;F170,1,0),IF(H168&gt;H170,1,0),IF(J168&gt;J170,1,0),IF(L168&gt;L170,1,0))&lt;&gt;3,"E",""),""),"")</f>
        <v/>
      </c>
      <c r="O168" s="170">
        <v>10</v>
      </c>
      <c r="P168" s="191"/>
      <c r="Q168" s="183" t="str">
        <f>IF($D133="1P","D","B")</f>
        <v>B</v>
      </c>
      <c r="R168" s="197"/>
      <c r="S168" s="198"/>
      <c r="T168" s="197"/>
      <c r="U168" s="198"/>
      <c r="V168" s="197"/>
      <c r="W168" s="198"/>
      <c r="X168" s="197"/>
      <c r="Y168" s="198"/>
      <c r="Z168" s="197"/>
      <c r="AA168" s="208"/>
      <c r="AB168" s="69" t="str">
        <f>IF(DV151&lt;&gt;"",IF(DV151="W",IF(SUM(IF(R168&gt;R170,1,0),IF(T168&gt;T170,1,0),IF(V168&gt;V170,1,0),IF(X168&gt;X170,1,0),IF(Z168&gt;Z170,1,0))&lt;&gt;3,"E",""),""),"")</f>
        <v/>
      </c>
      <c r="AP168" s="3"/>
      <c r="AQ168" s="128"/>
      <c r="AR168" s="128"/>
      <c r="AS168" s="128"/>
      <c r="AT168" s="128"/>
      <c r="AU168" s="128"/>
      <c r="AV168" s="128"/>
      <c r="AW168" s="128"/>
      <c r="AX168" s="128"/>
      <c r="AY168" s="128"/>
      <c r="AZ168" s="128"/>
      <c r="BA168" s="128"/>
      <c r="BB168" s="128"/>
      <c r="BC168" s="128"/>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3"/>
      <c r="DV168" s="3"/>
      <c r="DW168" s="3"/>
    </row>
    <row r="169" spans="1:127" ht="11.25" customHeight="1">
      <c r="A169" s="192"/>
      <c r="B169" s="193"/>
      <c r="C169" s="196"/>
      <c r="D169" s="199"/>
      <c r="E169" s="200"/>
      <c r="F169" s="199"/>
      <c r="G169" s="200"/>
      <c r="H169" s="199"/>
      <c r="I169" s="200"/>
      <c r="J169" s="199"/>
      <c r="K169" s="200"/>
      <c r="L169" s="199"/>
      <c r="M169" s="209"/>
      <c r="N169" s="69" t="str">
        <f>IF(CF171&lt;&gt;"",IF(ISERROR(AND(BV175="",BX175="",BZ175="",CB175="",CD175="")),"E",IF(AND(BV175="",BX175="",BZ175="",CB175="",CD175=""),"","E")),"")</f>
        <v/>
      </c>
      <c r="O169" s="192"/>
      <c r="P169" s="193"/>
      <c r="Q169" s="196"/>
      <c r="R169" s="199"/>
      <c r="S169" s="200"/>
      <c r="T169" s="199"/>
      <c r="U169" s="200"/>
      <c r="V169" s="199"/>
      <c r="W169" s="200"/>
      <c r="X169" s="199"/>
      <c r="Y169" s="200"/>
      <c r="Z169" s="199"/>
      <c r="AA169" s="209"/>
      <c r="AB169" s="69" t="str">
        <f>IF(DV151&lt;&gt;"",IF(ISERROR(AND(DL155="",DN155="",DO155="",DR155="",DT155="")),"E",IF(AND(DL155="",DN155="",DP155="",DR155="",DT155=""),"","E")),"")</f>
        <v/>
      </c>
      <c r="AP169" s="3"/>
      <c r="AQ169" s="126"/>
      <c r="AR169" s="126"/>
      <c r="AS169" s="126"/>
      <c r="AT169" s="126"/>
      <c r="AU169" s="126"/>
      <c r="AV169" s="126"/>
      <c r="AW169" s="126"/>
      <c r="AX169" s="126"/>
      <c r="AY169" s="126"/>
      <c r="AZ169" s="126"/>
      <c r="BA169" s="126"/>
      <c r="BB169" s="126"/>
      <c r="BC169" s="126"/>
      <c r="CF169" s="3"/>
      <c r="DV169" s="3"/>
      <c r="DW169" s="3"/>
    </row>
    <row r="170" spans="1:127" ht="11.25" customHeight="1" thickBot="1">
      <c r="A170" s="192"/>
      <c r="B170" s="193"/>
      <c r="C170" s="175" t="str">
        <f>IF($D133="1P","D","C")</f>
        <v>C</v>
      </c>
      <c r="D170" s="201"/>
      <c r="E170" s="202"/>
      <c r="F170" s="201"/>
      <c r="G170" s="202"/>
      <c r="H170" s="201"/>
      <c r="I170" s="202"/>
      <c r="J170" s="201"/>
      <c r="K170" s="202"/>
      <c r="L170" s="201"/>
      <c r="M170" s="205"/>
      <c r="N170" s="69" t="str">
        <f>IF(CF171&lt;&gt;"",IF(ISERROR(AND(BV175="",BX175="",BZ175="",CB175="",CD175="")),"E",IF(AND(BV175="",BX175="",BZ175="",CB175="",CD175=""),"","E")),"")</f>
        <v/>
      </c>
      <c r="O170" s="192"/>
      <c r="P170" s="193"/>
      <c r="Q170" s="175" t="str">
        <f>IF($D133="1P","E","C")</f>
        <v>C</v>
      </c>
      <c r="R170" s="201"/>
      <c r="S170" s="202"/>
      <c r="T170" s="201"/>
      <c r="U170" s="202"/>
      <c r="V170" s="201"/>
      <c r="W170" s="202"/>
      <c r="X170" s="201"/>
      <c r="Y170" s="202"/>
      <c r="Z170" s="201"/>
      <c r="AA170" s="205"/>
      <c r="AB170" s="69" t="str">
        <f>IF(DV151&lt;&gt;"",IF(ISERROR(AND(DL155="",DN155="",DO155="",DR155="",DT155="")),"E",IF(AND(DL155="",DN155="",DP155="",DR155="",DT155=""),"","E")),"")</f>
        <v/>
      </c>
      <c r="AP170" s="3"/>
      <c r="AQ170" s="127"/>
      <c r="AR170" s="127"/>
      <c r="AS170" s="127"/>
      <c r="AT170" s="127"/>
      <c r="AU170" s="127"/>
      <c r="AV170" s="127"/>
      <c r="AW170" s="127"/>
      <c r="AX170" s="127"/>
      <c r="AY170" s="127"/>
      <c r="AZ170" s="127"/>
      <c r="BA170" s="127"/>
      <c r="BB170" s="127"/>
      <c r="BC170" s="127"/>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3"/>
      <c r="DV170" s="3"/>
      <c r="DW170" s="3"/>
    </row>
    <row r="171" spans="1:127" ht="11.25" customHeight="1" thickBot="1">
      <c r="A171" s="194"/>
      <c r="B171" s="195"/>
      <c r="C171" s="207"/>
      <c r="D171" s="203"/>
      <c r="E171" s="204"/>
      <c r="F171" s="203"/>
      <c r="G171" s="204"/>
      <c r="H171" s="203"/>
      <c r="I171" s="204"/>
      <c r="J171" s="203"/>
      <c r="K171" s="204"/>
      <c r="L171" s="203"/>
      <c r="M171" s="206"/>
      <c r="N171" s="69" t="str">
        <f>IF(CF173&lt;&gt;"",IF(CF173="W",IF(SUM(IF(D170&gt;D168,1,0),IF(F170&gt;F168,1,0),IF(H170&gt;H168,1,0),IF(J170&gt;J168,1,0),IF(L170&gt;L168,1,0))&lt;&gt;3,"E",""),""),"")</f>
        <v/>
      </c>
      <c r="O171" s="194"/>
      <c r="P171" s="195"/>
      <c r="Q171" s="207"/>
      <c r="R171" s="203"/>
      <c r="S171" s="204"/>
      <c r="T171" s="203"/>
      <c r="U171" s="204"/>
      <c r="V171" s="203"/>
      <c r="W171" s="204"/>
      <c r="X171" s="203"/>
      <c r="Y171" s="204"/>
      <c r="Z171" s="203"/>
      <c r="AA171" s="206"/>
      <c r="AB171" s="69" t="str">
        <f>IF(DV153&lt;&gt;"",IF(DV153="W",IF(SUM(IF(R170&gt;R168,1,0),IF(T170&gt;T168,1,0),IF(V170&gt;V168,1,0),IF(X170&gt;X168,1,0),IF(Z170&gt;Z168,1,0))&lt;&gt;3,"E",""),""),"")</f>
        <v/>
      </c>
      <c r="AP171" s="3"/>
      <c r="AQ171" s="154" t="str">
        <f>CONCATENATE($A135," ",$D135,","," ",$F133)</f>
        <v>Group: 3, Men's Singles</v>
      </c>
      <c r="AR171" s="155"/>
      <c r="AS171" s="155"/>
      <c r="AT171" s="155"/>
      <c r="AU171" s="155"/>
      <c r="AV171" s="155"/>
      <c r="AW171" s="155"/>
      <c r="AX171" s="155"/>
      <c r="AY171" s="155"/>
      <c r="AZ171" s="155"/>
      <c r="BA171" s="155"/>
      <c r="BB171" s="155"/>
      <c r="BC171" s="156"/>
      <c r="BD171" s="163">
        <f>A168</f>
        <v>5</v>
      </c>
      <c r="BE171" s="164"/>
      <c r="BF171" s="183" t="str">
        <f>C168</f>
        <v>A</v>
      </c>
      <c r="BG171" s="185" t="str">
        <f>IF(VLOOKUP($BF171,$A137:$C145,3,FALSE)=0,"",CONCATENATE(VLOOKUP(VLOOKUP($BF171,$A137:$C145,3,FALSE),Players!$C:$G,4,FALSE)," ",VLOOKUP($BF171,$A137:$C145,3,FALSE)," ",IF(ISERROR(VLOOKUP(VLOOKUP($BF171,$A137:$C145,3,FALSE),Players!$C:$G,5,FALSE)),"()",CONCATENATE("(",VLOOKUP(VLOOKUP($BF171,$A137:$C145,3,FALSE),Players!$C:$G,5,FALSE),")"))))</f>
        <v/>
      </c>
      <c r="BH171" s="186"/>
      <c r="BI171" s="186"/>
      <c r="BJ171" s="186"/>
      <c r="BK171" s="186"/>
      <c r="BL171" s="186"/>
      <c r="BM171" s="186"/>
      <c r="BN171" s="186"/>
      <c r="BO171" s="186"/>
      <c r="BP171" s="186"/>
      <c r="BQ171" s="186"/>
      <c r="BR171" s="186"/>
      <c r="BS171" s="186"/>
      <c r="BT171" s="186"/>
      <c r="BU171" s="187"/>
      <c r="BV171" s="170" t="str">
        <f>IF(D168&lt;&gt;"",D168,"")</f>
        <v/>
      </c>
      <c r="BW171" s="171"/>
      <c r="BX171" s="170" t="str">
        <f>IF(F168&lt;&gt;"",F168,"")</f>
        <v/>
      </c>
      <c r="BY171" s="171"/>
      <c r="BZ171" s="170" t="str">
        <f>IF(H168&lt;&gt;"",H168,"")</f>
        <v/>
      </c>
      <c r="CA171" s="171"/>
      <c r="CB171" s="170" t="str">
        <f>IF(J168&lt;&gt;"",J168,"")</f>
        <v/>
      </c>
      <c r="CC171" s="171"/>
      <c r="CD171" s="170" t="str">
        <f>IF(L168&lt;&gt;"",L168,"")</f>
        <v/>
      </c>
      <c r="CE171" s="171"/>
      <c r="CF171" s="174" t="str">
        <f>IF($CD171=$CD173,IF($CB171=$CB173,IF($BZ171&lt;&gt;"",IF($BZ171&gt;$BZ173,"W","L"),""),IF($CB171&gt;$CB173,"W","L")),IF($CD171&gt;$CD173,"W","L"))</f>
        <v/>
      </c>
      <c r="DV171" s="3"/>
      <c r="DW171" s="3"/>
    </row>
    <row r="172" spans="1:127" ht="11.25" customHeight="1">
      <c r="C172" s="44"/>
      <c r="D172" s="44"/>
      <c r="N172" s="43"/>
      <c r="O172" s="43"/>
      <c r="P172" s="43"/>
      <c r="Q172" s="43"/>
      <c r="R172" s="43"/>
      <c r="S172" s="43"/>
      <c r="T172" s="43"/>
      <c r="U172" s="43"/>
      <c r="V172" s="43"/>
      <c r="W172" s="43"/>
      <c r="X172" s="43"/>
      <c r="Y172" s="43"/>
      <c r="Z172" s="43"/>
      <c r="AA172" s="43"/>
      <c r="AB172" s="3"/>
      <c r="AP172" s="3"/>
      <c r="AQ172" s="157"/>
      <c r="AR172" s="158"/>
      <c r="AS172" s="158"/>
      <c r="AT172" s="158"/>
      <c r="AU172" s="158"/>
      <c r="AV172" s="158"/>
      <c r="AW172" s="158"/>
      <c r="AX172" s="158"/>
      <c r="AY172" s="158"/>
      <c r="AZ172" s="158"/>
      <c r="BA172" s="158"/>
      <c r="BB172" s="158"/>
      <c r="BC172" s="159"/>
      <c r="BD172" s="165"/>
      <c r="BE172" s="166"/>
      <c r="BF172" s="184"/>
      <c r="BG172" s="188"/>
      <c r="BH172" s="189"/>
      <c r="BI172" s="189"/>
      <c r="BJ172" s="189"/>
      <c r="BK172" s="189"/>
      <c r="BL172" s="189"/>
      <c r="BM172" s="189"/>
      <c r="BN172" s="189"/>
      <c r="BO172" s="189"/>
      <c r="BP172" s="189"/>
      <c r="BQ172" s="189"/>
      <c r="BR172" s="189"/>
      <c r="BS172" s="189"/>
      <c r="BT172" s="189"/>
      <c r="BU172" s="190"/>
      <c r="BV172" s="172"/>
      <c r="BW172" s="173"/>
      <c r="BX172" s="172"/>
      <c r="BY172" s="173"/>
      <c r="BZ172" s="172"/>
      <c r="CA172" s="173"/>
      <c r="CB172" s="172"/>
      <c r="CC172" s="173"/>
      <c r="CD172" s="172"/>
      <c r="CE172" s="173"/>
      <c r="CF172" s="174"/>
      <c r="DV172" s="3"/>
      <c r="DW172" s="3"/>
    </row>
    <row r="173" spans="1:127" ht="11.25" customHeight="1">
      <c r="A173" s="2"/>
      <c r="J173" s="43"/>
      <c r="K173" s="43"/>
      <c r="L173" s="43"/>
      <c r="M173" s="43"/>
      <c r="R173" s="42"/>
      <c r="S173" s="42"/>
      <c r="W173" s="42"/>
      <c r="AA173" s="42"/>
      <c r="AB173" s="3"/>
      <c r="AP173" s="3"/>
      <c r="AQ173" s="157"/>
      <c r="AR173" s="158"/>
      <c r="AS173" s="158"/>
      <c r="AT173" s="158"/>
      <c r="AU173" s="158"/>
      <c r="AV173" s="158"/>
      <c r="AW173" s="158"/>
      <c r="AX173" s="158"/>
      <c r="AY173" s="158"/>
      <c r="AZ173" s="158"/>
      <c r="BA173" s="158"/>
      <c r="BB173" s="158"/>
      <c r="BC173" s="159"/>
      <c r="BD173" s="165"/>
      <c r="BE173" s="166"/>
      <c r="BF173" s="175" t="str">
        <f>C170</f>
        <v>C</v>
      </c>
      <c r="BG173" s="177" t="str">
        <f>IF(VLOOKUP($BF173,$A137:$C145,3,FALSE)=0,"",CONCATENATE(VLOOKUP(VLOOKUP($BF173,$A137:$C145,3,FALSE),Players!$C:$G,4,FALSE)," ",VLOOKUP($BF173,$A137:$C145,3,FALSE)," ",IF(ISERROR(VLOOKUP(VLOOKUP($BF173,$A137:$C145,3,FALSE),Players!$C:$G,5,FALSE)),"()",CONCATENATE("(",VLOOKUP(VLOOKUP($BF173,$A137:$C145,3,FALSE),Players!$C:$G,5,FALSE),")"))))</f>
        <v/>
      </c>
      <c r="BH173" s="178"/>
      <c r="BI173" s="178"/>
      <c r="BJ173" s="178"/>
      <c r="BK173" s="178"/>
      <c r="BL173" s="178"/>
      <c r="BM173" s="178"/>
      <c r="BN173" s="178"/>
      <c r="BO173" s="178"/>
      <c r="BP173" s="178"/>
      <c r="BQ173" s="178"/>
      <c r="BR173" s="178"/>
      <c r="BS173" s="178"/>
      <c r="BT173" s="178"/>
      <c r="BU173" s="179"/>
      <c r="BV173" s="150" t="str">
        <f>IF(D170&lt;&gt;"",D170,"")</f>
        <v/>
      </c>
      <c r="BW173" s="151"/>
      <c r="BX173" s="150" t="str">
        <f>IF(F170&lt;&gt;"",F170,"")</f>
        <v/>
      </c>
      <c r="BY173" s="151"/>
      <c r="BZ173" s="150" t="str">
        <f>IF(H170&lt;&gt;"",H170,"")</f>
        <v/>
      </c>
      <c r="CA173" s="151"/>
      <c r="CB173" s="150" t="str">
        <f>IF(J170&lt;&gt;"",J170,"")</f>
        <v/>
      </c>
      <c r="CC173" s="151"/>
      <c r="CD173" s="150" t="str">
        <f>IF(L170&lt;&gt;"",L170,"")</f>
        <v/>
      </c>
      <c r="CE173" s="151"/>
      <c r="CF173" s="174" t="str">
        <f>IF($CF171&lt;&gt;"",IF(CF171="W","L","W"),"")</f>
        <v/>
      </c>
      <c r="DV173" s="3"/>
      <c r="DW173" s="3"/>
    </row>
    <row r="174" spans="1:127" ht="11.25" customHeight="1" thickBot="1">
      <c r="A174" s="42"/>
      <c r="R174" s="42"/>
      <c r="S174" s="42"/>
      <c r="W174" s="42"/>
      <c r="X174" s="43"/>
      <c r="Y174" s="43"/>
      <c r="Z174" s="43"/>
      <c r="AA174" s="43"/>
      <c r="AB174" s="3"/>
      <c r="AP174" s="3"/>
      <c r="AQ174" s="160"/>
      <c r="AR174" s="161"/>
      <c r="AS174" s="161"/>
      <c r="AT174" s="161"/>
      <c r="AU174" s="161"/>
      <c r="AV174" s="161"/>
      <c r="AW174" s="161"/>
      <c r="AX174" s="161"/>
      <c r="AY174" s="161"/>
      <c r="AZ174" s="161"/>
      <c r="BA174" s="161"/>
      <c r="BB174" s="161"/>
      <c r="BC174" s="162"/>
      <c r="BD174" s="167"/>
      <c r="BE174" s="168"/>
      <c r="BF174" s="176"/>
      <c r="BG174" s="180"/>
      <c r="BH174" s="181"/>
      <c r="BI174" s="181"/>
      <c r="BJ174" s="181"/>
      <c r="BK174" s="181"/>
      <c r="BL174" s="181"/>
      <c r="BM174" s="181"/>
      <c r="BN174" s="181"/>
      <c r="BO174" s="181"/>
      <c r="BP174" s="181"/>
      <c r="BQ174" s="181"/>
      <c r="BR174" s="181"/>
      <c r="BS174" s="181"/>
      <c r="BT174" s="181"/>
      <c r="BU174" s="182"/>
      <c r="BV174" s="152"/>
      <c r="BW174" s="153"/>
      <c r="BX174" s="152"/>
      <c r="BY174" s="153"/>
      <c r="BZ174" s="152"/>
      <c r="CA174" s="153"/>
      <c r="CB174" s="152"/>
      <c r="CC174" s="153"/>
      <c r="CD174" s="152"/>
      <c r="CE174" s="153"/>
      <c r="CF174" s="174"/>
      <c r="DV174" s="3"/>
      <c r="DW174" s="3"/>
    </row>
    <row r="175" spans="1:127" ht="11.25" customHeight="1">
      <c r="A175" s="42"/>
      <c r="R175" s="42"/>
      <c r="S175" s="42"/>
      <c r="W175" s="42"/>
      <c r="AA175" s="42"/>
      <c r="AB175" s="3"/>
      <c r="AP175" s="3"/>
      <c r="AQ175" s="126"/>
      <c r="AR175" s="126"/>
      <c r="AS175" s="126"/>
      <c r="AT175" s="126"/>
      <c r="AU175" s="126"/>
      <c r="AV175" s="126"/>
      <c r="AW175" s="126"/>
      <c r="AX175" s="126"/>
      <c r="AY175" s="126"/>
      <c r="AZ175" s="126"/>
      <c r="BA175" s="126"/>
      <c r="BB175" s="126"/>
      <c r="BC175" s="126"/>
      <c r="BV175" s="169" t="str">
        <f>IF(CF171&lt;&gt;"",IF(AND(AND(BV171&gt;-1,BV173&gt;-1),OR(BV171&gt;10,BV173&gt;10),ABS(BV171-BV173)&gt;1,IF(OR(BV171&gt;11,BV173&gt;11),ABS(BV171-BV173)=2,TRUE),BV171=INT(BV171),BV173=INT(BV173)),"","Error"),"")</f>
        <v/>
      </c>
      <c r="BW175" s="169"/>
      <c r="BX175" s="169" t="str">
        <f>IF(CF171&lt;&gt;"",IF(AND(AND(BX171&gt;-1,BX173&gt;-1),OR(BX171&gt;10,BX173&gt;10),ABS(BX171-BX173)&gt;1,IF(OR(BX171&gt;11,BX173&gt;11),ABS(BX171-BX173)=2,TRUE),BX171=INT(BX171),BX173=INT(BX173)),"","Error"),"")</f>
        <v/>
      </c>
      <c r="BY175" s="169"/>
      <c r="BZ175" s="169" t="str">
        <f>IF(CF171&lt;&gt;"",IF(AND(AND(BZ171&gt;-1,BZ173&gt;-1),OR(BZ171&gt;10,BZ173&gt;10),ABS(BZ171-BZ173)&gt;1,IF(OR(BZ171&gt;11,BZ173&gt;11),ABS(BZ171-BZ173)=2,TRUE),BZ171=INT(BZ171),BZ173=INT(BZ173)),"","Error"),"")</f>
        <v/>
      </c>
      <c r="CA175" s="169"/>
      <c r="CB175" s="169" t="str">
        <f>IF(AND(CF171&lt;&gt;"",CB171&lt;&gt;""),IF(AND(AND(CB171&gt;-1,CB173&gt;-1),OR(CB171&gt;10,CB173&gt;10),ABS(CB171-CB173)&gt;1,IF(OR(CB171&gt;11,CB173&gt;11),ABS(CB171-CB173)=2,TRUE),CB171=INT(CB171),CB173=INT(CB173)),"","Error"),"")</f>
        <v/>
      </c>
      <c r="CC175" s="169"/>
      <c r="CD175" s="169" t="str">
        <f>IF(AND(CF171&lt;&gt;"",CD171&lt;&gt;""),IF(AND(AND(CD171&gt;-1,CD173&gt;-1),OR(CD171&gt;10,CD173&gt;10),ABS(CD171-CD173)&gt;1,IF(OR(CD171&gt;11,CD173&gt;11),ABS(CD171-CD173)=2,TRUE),CD171=INT(CD171),CD173=INT(CD173)),"","Error"),"")</f>
        <v/>
      </c>
      <c r="CE175" s="169"/>
      <c r="CF175" s="3"/>
      <c r="DV175" s="3"/>
      <c r="DW175" s="3"/>
    </row>
    <row r="176" spans="1:127" ht="11.25" customHeight="1">
      <c r="C176" s="44"/>
      <c r="D176" s="44"/>
      <c r="R176" s="42"/>
      <c r="S176" s="42"/>
      <c r="W176" s="42"/>
      <c r="X176" s="43"/>
      <c r="Y176" s="43"/>
      <c r="Z176" s="43"/>
      <c r="AA176" s="43"/>
      <c r="AB176" s="3"/>
      <c r="AP176" s="3"/>
      <c r="AQ176" s="126"/>
      <c r="AR176" s="126"/>
      <c r="AS176" s="126"/>
      <c r="AT176" s="126"/>
      <c r="AU176" s="126"/>
      <c r="AV176" s="126"/>
      <c r="AW176" s="126"/>
      <c r="AX176" s="126"/>
      <c r="AY176" s="126"/>
      <c r="AZ176" s="126"/>
      <c r="BA176" s="126"/>
      <c r="BB176" s="126"/>
      <c r="BC176" s="126"/>
      <c r="CF176" s="3"/>
      <c r="DV176" s="3"/>
      <c r="DW176" s="3"/>
    </row>
    <row r="177" spans="1:127" ht="11.25" customHeight="1">
      <c r="A177" s="2"/>
      <c r="J177" s="43"/>
      <c r="K177" s="43"/>
      <c r="L177" s="43"/>
      <c r="M177" s="43"/>
      <c r="N177" s="43"/>
      <c r="O177" s="43"/>
      <c r="P177" s="43"/>
      <c r="Q177" s="43"/>
      <c r="R177" s="42"/>
      <c r="S177" s="42"/>
      <c r="T177" s="43"/>
      <c r="U177" s="43"/>
      <c r="V177" s="43"/>
      <c r="W177" s="42"/>
      <c r="AA177" s="42"/>
      <c r="AB177" s="3"/>
      <c r="AP177" s="3"/>
      <c r="AQ177" s="127"/>
      <c r="AR177" s="127"/>
      <c r="AS177" s="127"/>
      <c r="AT177" s="127"/>
      <c r="AU177" s="127"/>
      <c r="AV177" s="127"/>
      <c r="AW177" s="127"/>
      <c r="AX177" s="127"/>
      <c r="AY177" s="127"/>
      <c r="AZ177" s="127"/>
      <c r="BA177" s="127"/>
      <c r="BB177" s="127"/>
      <c r="BC177" s="127"/>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3"/>
      <c r="DV177" s="3"/>
      <c r="DW177" s="3"/>
    </row>
    <row r="178" spans="1:127" ht="11.25" customHeight="1">
      <c r="A178" s="42"/>
      <c r="R178" s="42"/>
      <c r="S178" s="42"/>
      <c r="W178" s="42"/>
      <c r="X178" s="43"/>
      <c r="Y178" s="43"/>
      <c r="Z178" s="43"/>
      <c r="AA178" s="43"/>
      <c r="AB178" s="3"/>
      <c r="AP178" s="3"/>
      <c r="AQ178" s="128"/>
      <c r="AR178" s="128"/>
      <c r="AS178" s="128"/>
      <c r="AT178" s="128"/>
      <c r="AU178" s="128"/>
      <c r="AV178" s="128"/>
      <c r="AW178" s="128"/>
      <c r="AX178" s="128"/>
      <c r="AY178" s="128"/>
      <c r="AZ178" s="128"/>
      <c r="BA178" s="128"/>
      <c r="BB178" s="128"/>
      <c r="BC178" s="128"/>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3"/>
      <c r="DV178" s="3"/>
      <c r="DW178" s="3"/>
    </row>
    <row r="179" spans="1:127" ht="11.25" customHeight="1">
      <c r="A179" s="42"/>
      <c r="R179" s="42"/>
      <c r="S179" s="42"/>
      <c r="W179" s="42"/>
      <c r="AA179" s="42"/>
      <c r="AB179" s="3"/>
      <c r="AP179" s="3"/>
      <c r="AQ179" s="126"/>
      <c r="AR179" s="126"/>
      <c r="AS179" s="126"/>
      <c r="AT179" s="126"/>
      <c r="AU179" s="126"/>
      <c r="AV179" s="126"/>
      <c r="AW179" s="126"/>
      <c r="AX179" s="126"/>
      <c r="AY179" s="126"/>
      <c r="AZ179" s="126"/>
      <c r="BA179" s="126"/>
      <c r="BB179" s="126"/>
      <c r="BC179" s="126"/>
      <c r="CF179" s="3"/>
      <c r="DV179" s="3"/>
      <c r="DW179" s="3"/>
    </row>
    <row r="180" spans="1:127" ht="11.25" customHeight="1" thickBot="1">
      <c r="A180" s="42"/>
      <c r="R180" s="42"/>
      <c r="S180" s="42"/>
      <c r="W180" s="42"/>
      <c r="X180" s="43"/>
      <c r="Y180" s="43"/>
      <c r="Z180" s="43"/>
      <c r="AA180" s="43"/>
      <c r="AB180" s="43"/>
      <c r="AP180" s="3"/>
      <c r="AQ180" s="127"/>
      <c r="AR180" s="127"/>
      <c r="AS180" s="127"/>
      <c r="AT180" s="127"/>
      <c r="AU180" s="127"/>
      <c r="AV180" s="127"/>
      <c r="AW180" s="127"/>
      <c r="AX180" s="127"/>
      <c r="AY180" s="127"/>
      <c r="AZ180" s="127"/>
      <c r="BA180" s="127"/>
      <c r="BB180" s="127"/>
      <c r="BC180" s="127"/>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3"/>
      <c r="DV180" s="3"/>
      <c r="DW180" s="3"/>
    </row>
    <row r="181" spans="1:127" ht="11.25" customHeight="1">
      <c r="A181" s="2"/>
      <c r="R181" s="42"/>
      <c r="S181" s="42"/>
      <c r="W181" s="42"/>
      <c r="AA181" s="42"/>
      <c r="AB181" s="42"/>
      <c r="AP181" s="3"/>
      <c r="AQ181" s="154" t="str">
        <f>CONCATENATE($A135," ",$D135,","," ",$F133)</f>
        <v>Group: 3, Men's Singles</v>
      </c>
      <c r="AR181" s="155"/>
      <c r="AS181" s="155"/>
      <c r="AT181" s="155"/>
      <c r="AU181" s="155"/>
      <c r="AV181" s="155"/>
      <c r="AW181" s="155"/>
      <c r="AX181" s="155"/>
      <c r="AY181" s="155"/>
      <c r="AZ181" s="155"/>
      <c r="BA181" s="155"/>
      <c r="BB181" s="155"/>
      <c r="BC181" s="156"/>
      <c r="BD181" s="163">
        <f>O152</f>
        <v>6</v>
      </c>
      <c r="BE181" s="164"/>
      <c r="BF181" s="183" t="str">
        <f>Q152</f>
        <v>B</v>
      </c>
      <c r="BG181" s="185" t="str">
        <f>IF(VLOOKUP($BF181,$A137:$C145,3,FALSE)=0,"",CONCATENATE(VLOOKUP(VLOOKUP($BF181,$A137:$C145,3,FALSE),Players!$C:$G,4,FALSE)," ",VLOOKUP($BF181,$A137:$C145,3,FALSE)," ",IF(ISERROR(VLOOKUP(VLOOKUP($BF181,$A137:$C145,3,FALSE),Players!$C:$G,5,FALSE)),"()",CONCATENATE("(",VLOOKUP(VLOOKUP($BF181,$A137:$C145,3,FALSE),Players!$C:$G,5,FALSE),")"))))</f>
        <v/>
      </c>
      <c r="BH181" s="186"/>
      <c r="BI181" s="186"/>
      <c r="BJ181" s="186"/>
      <c r="BK181" s="186"/>
      <c r="BL181" s="186"/>
      <c r="BM181" s="186"/>
      <c r="BN181" s="186"/>
      <c r="BO181" s="186"/>
      <c r="BP181" s="186"/>
      <c r="BQ181" s="186"/>
      <c r="BR181" s="186"/>
      <c r="BS181" s="186"/>
      <c r="BT181" s="186"/>
      <c r="BU181" s="187"/>
      <c r="BV181" s="170" t="str">
        <f>IF(R152&lt;&gt;"",R152,"")</f>
        <v/>
      </c>
      <c r="BW181" s="171"/>
      <c r="BX181" s="170" t="str">
        <f>IF(T152&lt;&gt;"",T152,"")</f>
        <v/>
      </c>
      <c r="BY181" s="171"/>
      <c r="BZ181" s="170" t="str">
        <f>IF(V152&lt;&gt;"",V152,"")</f>
        <v/>
      </c>
      <c r="CA181" s="171"/>
      <c r="CB181" s="170" t="str">
        <f>IF(X152&lt;&gt;"",X152,"")</f>
        <v/>
      </c>
      <c r="CC181" s="171"/>
      <c r="CD181" s="170" t="str">
        <f>IF(Z152&lt;&gt;"",Z152,"")</f>
        <v/>
      </c>
      <c r="CE181" s="171"/>
      <c r="CF181" s="174" t="str">
        <f>IF($CD181=$CD183,IF($CB181=$CB183,IF($BZ181&lt;&gt;"",IF($BZ181&gt;$BZ183,"W","L"),""),IF($CB181&gt;$CB183,"W","L")),IF($CD181&gt;$CD183,"W","L"))</f>
        <v/>
      </c>
      <c r="DV181" s="3"/>
      <c r="DW181" s="3"/>
    </row>
    <row r="182" spans="1:127" ht="11.25" customHeight="1">
      <c r="R182" s="42"/>
      <c r="S182" s="42"/>
      <c r="W182" s="42"/>
      <c r="X182" s="43"/>
      <c r="Y182" s="43"/>
      <c r="Z182" s="43"/>
      <c r="AA182" s="43"/>
      <c r="AB182" s="43"/>
      <c r="AP182" s="3"/>
      <c r="AQ182" s="157"/>
      <c r="AR182" s="158"/>
      <c r="AS182" s="158"/>
      <c r="AT182" s="158"/>
      <c r="AU182" s="158"/>
      <c r="AV182" s="158"/>
      <c r="AW182" s="158"/>
      <c r="AX182" s="158"/>
      <c r="AY182" s="158"/>
      <c r="AZ182" s="158"/>
      <c r="BA182" s="158"/>
      <c r="BB182" s="158"/>
      <c r="BC182" s="159"/>
      <c r="BD182" s="165"/>
      <c r="BE182" s="166"/>
      <c r="BF182" s="184"/>
      <c r="BG182" s="188"/>
      <c r="BH182" s="189"/>
      <c r="BI182" s="189"/>
      <c r="BJ182" s="189"/>
      <c r="BK182" s="189"/>
      <c r="BL182" s="189"/>
      <c r="BM182" s="189"/>
      <c r="BN182" s="189"/>
      <c r="BO182" s="189"/>
      <c r="BP182" s="189"/>
      <c r="BQ182" s="189"/>
      <c r="BR182" s="189"/>
      <c r="BS182" s="189"/>
      <c r="BT182" s="189"/>
      <c r="BU182" s="190"/>
      <c r="BV182" s="172"/>
      <c r="BW182" s="173"/>
      <c r="BX182" s="172"/>
      <c r="BY182" s="173"/>
      <c r="BZ182" s="172"/>
      <c r="CA182" s="173"/>
      <c r="CB182" s="172"/>
      <c r="CC182" s="173"/>
      <c r="CD182" s="172"/>
      <c r="CE182" s="173"/>
      <c r="CF182" s="174"/>
      <c r="DV182" s="3"/>
      <c r="DW182" s="3"/>
    </row>
    <row r="183" spans="1:127" ht="11.25" customHeight="1">
      <c r="A183" s="2"/>
      <c r="R183" s="42"/>
      <c r="S183" s="42"/>
      <c r="W183" s="42"/>
      <c r="AA183" s="42"/>
      <c r="AB183" s="42"/>
      <c r="AP183" s="3"/>
      <c r="AQ183" s="157"/>
      <c r="AR183" s="158"/>
      <c r="AS183" s="158"/>
      <c r="AT183" s="158"/>
      <c r="AU183" s="158"/>
      <c r="AV183" s="158"/>
      <c r="AW183" s="158"/>
      <c r="AX183" s="158"/>
      <c r="AY183" s="158"/>
      <c r="AZ183" s="158"/>
      <c r="BA183" s="158"/>
      <c r="BB183" s="158"/>
      <c r="BC183" s="159"/>
      <c r="BD183" s="165"/>
      <c r="BE183" s="166"/>
      <c r="BF183" s="175" t="str">
        <f>Q154</f>
        <v>D</v>
      </c>
      <c r="BG183" s="177" t="str">
        <f>IF(VLOOKUP($BF183,$A137:$C145,3,FALSE)=0,"",CONCATENATE(VLOOKUP(VLOOKUP($BF183,$A137:$C145,3,FALSE),Players!$C:$G,4,FALSE)," ",VLOOKUP($BF183,$A137:$C145,3,FALSE)," ",IF(ISERROR(VLOOKUP(VLOOKUP($BF183,$A137:$C145,3,FALSE),Players!$C:$G,5,FALSE)),"()",CONCATENATE("(",VLOOKUP(VLOOKUP($BF183,$A137:$C145,3,FALSE),Players!$C:$G,5,FALSE),")"))))</f>
        <v/>
      </c>
      <c r="BH183" s="178"/>
      <c r="BI183" s="178"/>
      <c r="BJ183" s="178"/>
      <c r="BK183" s="178"/>
      <c r="BL183" s="178"/>
      <c r="BM183" s="178"/>
      <c r="BN183" s="178"/>
      <c r="BO183" s="178"/>
      <c r="BP183" s="178"/>
      <c r="BQ183" s="178"/>
      <c r="BR183" s="178"/>
      <c r="BS183" s="178"/>
      <c r="BT183" s="178"/>
      <c r="BU183" s="179"/>
      <c r="BV183" s="150" t="str">
        <f>IF(R154&lt;&gt;"",R154,"")</f>
        <v/>
      </c>
      <c r="BW183" s="151"/>
      <c r="BX183" s="150" t="str">
        <f>IF(T154&lt;&gt;"",T154,"")</f>
        <v/>
      </c>
      <c r="BY183" s="151"/>
      <c r="BZ183" s="150" t="str">
        <f>IF(V154&lt;&gt;"",V154,"")</f>
        <v/>
      </c>
      <c r="CA183" s="151"/>
      <c r="CB183" s="150" t="str">
        <f>IF(X154&lt;&gt;"",X154,"")</f>
        <v/>
      </c>
      <c r="CC183" s="151"/>
      <c r="CD183" s="150" t="str">
        <f>IF(Z154&lt;&gt;"",Z154,"")</f>
        <v/>
      </c>
      <c r="CE183" s="151"/>
      <c r="CF183" s="174" t="str">
        <f>IF($CF181&lt;&gt;"",IF(CF181="W","L","W"),"")</f>
        <v/>
      </c>
      <c r="DV183" s="3"/>
      <c r="DW183" s="3"/>
    </row>
    <row r="184" spans="1:127" ht="11.25" customHeight="1" thickBot="1">
      <c r="A184" s="2"/>
      <c r="R184" s="42"/>
      <c r="S184" s="42"/>
      <c r="W184" s="42"/>
      <c r="X184" s="43"/>
      <c r="Y184" s="43"/>
      <c r="Z184" s="43"/>
      <c r="AA184" s="43"/>
      <c r="AB184" s="43"/>
      <c r="AP184" s="3"/>
      <c r="AQ184" s="160"/>
      <c r="AR184" s="161"/>
      <c r="AS184" s="161"/>
      <c r="AT184" s="161"/>
      <c r="AU184" s="161"/>
      <c r="AV184" s="161"/>
      <c r="AW184" s="161"/>
      <c r="AX184" s="161"/>
      <c r="AY184" s="161"/>
      <c r="AZ184" s="161"/>
      <c r="BA184" s="161"/>
      <c r="BB184" s="161"/>
      <c r="BC184" s="162"/>
      <c r="BD184" s="167"/>
      <c r="BE184" s="168"/>
      <c r="BF184" s="176"/>
      <c r="BG184" s="180"/>
      <c r="BH184" s="181"/>
      <c r="BI184" s="181"/>
      <c r="BJ184" s="181"/>
      <c r="BK184" s="181"/>
      <c r="BL184" s="181"/>
      <c r="BM184" s="181"/>
      <c r="BN184" s="181"/>
      <c r="BO184" s="181"/>
      <c r="BP184" s="181"/>
      <c r="BQ184" s="181"/>
      <c r="BR184" s="181"/>
      <c r="BS184" s="181"/>
      <c r="BT184" s="181"/>
      <c r="BU184" s="182"/>
      <c r="BV184" s="152"/>
      <c r="BW184" s="153"/>
      <c r="BX184" s="152"/>
      <c r="BY184" s="153"/>
      <c r="BZ184" s="152"/>
      <c r="CA184" s="153"/>
      <c r="CB184" s="152"/>
      <c r="CC184" s="153"/>
      <c r="CD184" s="152"/>
      <c r="CE184" s="153"/>
      <c r="CF184" s="174"/>
      <c r="DV184" s="3"/>
      <c r="DW184" s="3"/>
    </row>
    <row r="185" spans="1:127" ht="11.25" customHeight="1">
      <c r="A185" s="2"/>
      <c r="R185" s="42"/>
      <c r="S185" s="42"/>
      <c r="W185" s="42"/>
      <c r="AA185" s="42"/>
      <c r="AB185" s="42"/>
      <c r="AP185" s="3"/>
      <c r="AQ185" s="126"/>
      <c r="AR185" s="126"/>
      <c r="AS185" s="126"/>
      <c r="AT185" s="126"/>
      <c r="AU185" s="126"/>
      <c r="AV185" s="126"/>
      <c r="AW185" s="126"/>
      <c r="AX185" s="126"/>
      <c r="AY185" s="126"/>
      <c r="AZ185" s="126"/>
      <c r="BA185" s="126"/>
      <c r="BB185" s="126"/>
      <c r="BC185" s="126"/>
      <c r="BV185" s="169" t="str">
        <f>IF(CF181&lt;&gt;"",IF(AND(AND(BV181&gt;-1,BV183&gt;-1),OR(BV181&gt;10,BV183&gt;10),ABS(BV181-BV183)&gt;1,IF(OR(BV181&gt;11,BV183&gt;11),ABS(BV181-BV183)=2,TRUE),BV181=INT(BV181),BV183=INT(BV183)),"","Error"),"")</f>
        <v/>
      </c>
      <c r="BW185" s="169"/>
      <c r="BX185" s="169" t="str">
        <f>IF(CF181&lt;&gt;"",IF(AND(AND(BX181&gt;-1,BX183&gt;-1),OR(BX181&gt;10,BX183&gt;10),ABS(BX181-BX183)&gt;1,IF(OR(BX181&gt;11,BX183&gt;11),ABS(BX181-BX183)=2,TRUE),BX181=INT(BX181),BX183=INT(BX183)),"","Error"),"")</f>
        <v/>
      </c>
      <c r="BY185" s="169"/>
      <c r="BZ185" s="169" t="str">
        <f>IF(CF181&lt;&gt;"",IF(AND(AND(BZ181&gt;-1,BZ183&gt;-1),OR(BZ181&gt;10,BZ183&gt;10),ABS(BZ181-BZ183)&gt;1,IF(OR(BZ181&gt;11,BZ183&gt;11),ABS(BZ181-BZ183)=2,TRUE),BZ181=INT(BZ181),BZ183=INT(BZ183)),"","Error"),"")</f>
        <v/>
      </c>
      <c r="CA185" s="169"/>
      <c r="CB185" s="169" t="str">
        <f>IF(AND(CF181&lt;&gt;"",CB181&lt;&gt;""),IF(AND(AND(CB181&gt;-1,CB183&gt;-1),OR(CB181&gt;10,CB183&gt;10),ABS(CB181-CB183)&gt;1,IF(OR(CB181&gt;11,CB183&gt;11),ABS(CB181-CB183)=2,TRUE),CB181=INT(CB181),CB183=INT(CB183)),"","Error"),"")</f>
        <v/>
      </c>
      <c r="CC185" s="169"/>
      <c r="CD185" s="169" t="str">
        <f>IF(AND(CF181&lt;&gt;"",CD181&lt;&gt;""),IF(AND(AND(CD181&gt;-1,CD183&gt;-1),OR(CD181&gt;10,CD183&gt;10),ABS(CD181-CD183)&gt;1,IF(OR(CD181&gt;11,CD183&gt;11),ABS(CD181-CD183)=2,TRUE),CD181=INT(CD181),CD183=INT(CD183)),"","Error"),"")</f>
        <v/>
      </c>
      <c r="CE185" s="169"/>
      <c r="CF185" s="3"/>
      <c r="DV185" s="3"/>
      <c r="DW185" s="3"/>
    </row>
    <row r="186" spans="1:127" ht="11.25" customHeight="1">
      <c r="AB186" s="43"/>
      <c r="AP186" s="3"/>
      <c r="AQ186" s="126"/>
      <c r="AR186" s="126"/>
      <c r="AS186" s="126"/>
      <c r="AT186" s="126"/>
      <c r="AU186" s="126"/>
      <c r="AV186" s="126"/>
      <c r="AW186" s="126"/>
      <c r="AX186" s="126"/>
      <c r="AY186" s="126"/>
      <c r="AZ186" s="126"/>
      <c r="BA186" s="126"/>
      <c r="BB186" s="126"/>
      <c r="BC186" s="126"/>
      <c r="CF186" s="3"/>
      <c r="DV186" s="3"/>
      <c r="DW186" s="3"/>
    </row>
    <row r="187" spans="1:127" ht="11.25" customHeight="1">
      <c r="AB187" s="42"/>
      <c r="AP187" s="3"/>
      <c r="AQ187" s="127"/>
      <c r="AR187" s="127"/>
      <c r="AS187" s="127"/>
      <c r="AT187" s="127"/>
      <c r="AU187" s="127"/>
      <c r="AV187" s="127"/>
      <c r="AW187" s="127"/>
      <c r="AX187" s="127"/>
      <c r="AY187" s="127"/>
      <c r="AZ187" s="127"/>
      <c r="BA187" s="127"/>
      <c r="BB187" s="127"/>
      <c r="BC187" s="127"/>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3"/>
      <c r="DV187" s="3"/>
      <c r="DW187" s="3"/>
    </row>
    <row r="188" spans="1:127" ht="11.25" customHeight="1">
      <c r="AB188" s="43"/>
      <c r="AP188" s="3"/>
      <c r="AQ188" s="128"/>
      <c r="AR188" s="128"/>
      <c r="AS188" s="128"/>
      <c r="AT188" s="128"/>
      <c r="AU188" s="128"/>
      <c r="AV188" s="128"/>
      <c r="AW188" s="128"/>
      <c r="AX188" s="128"/>
      <c r="AY188" s="128"/>
      <c r="AZ188" s="128"/>
      <c r="BA188" s="128"/>
      <c r="BB188" s="128"/>
      <c r="BC188" s="128"/>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3"/>
      <c r="DV188" s="3"/>
      <c r="DW188" s="3"/>
    </row>
    <row r="189" spans="1:127" ht="11.25" customHeight="1">
      <c r="AB189" s="42"/>
      <c r="AP189" s="3"/>
      <c r="AQ189" s="126"/>
      <c r="AR189" s="126"/>
      <c r="AS189" s="126"/>
      <c r="AT189" s="126"/>
      <c r="AU189" s="126"/>
      <c r="AV189" s="126"/>
      <c r="AW189" s="126"/>
      <c r="AX189" s="126"/>
      <c r="AY189" s="126"/>
      <c r="AZ189" s="126"/>
      <c r="BA189" s="126"/>
      <c r="BB189" s="126"/>
      <c r="BC189" s="126"/>
      <c r="CF189" s="3"/>
      <c r="DV189" s="3"/>
      <c r="DW189" s="3"/>
    </row>
    <row r="190" spans="1:127" ht="11.25" customHeight="1" thickBot="1">
      <c r="AB190" s="43"/>
      <c r="AP190" s="3"/>
      <c r="AQ190" s="127"/>
      <c r="AR190" s="127"/>
      <c r="AS190" s="127"/>
      <c r="AT190" s="127"/>
      <c r="AU190" s="127"/>
      <c r="AV190" s="127"/>
      <c r="AW190" s="127"/>
      <c r="AX190" s="127"/>
      <c r="AY190" s="127"/>
      <c r="AZ190" s="127"/>
      <c r="BA190" s="127"/>
      <c r="BB190" s="127"/>
      <c r="BC190" s="127"/>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3"/>
      <c r="DV190" s="3"/>
      <c r="DW190" s="3"/>
    </row>
    <row r="191" spans="1:127" ht="11.25" customHeight="1">
      <c r="AB191" s="42"/>
      <c r="AP191" s="3"/>
      <c r="AQ191" s="154" t="str">
        <f>CONCATENATE($A135," ",$D135,","," ",$F133)</f>
        <v>Group: 3, Men's Singles</v>
      </c>
      <c r="AR191" s="155"/>
      <c r="AS191" s="155"/>
      <c r="AT191" s="155"/>
      <c r="AU191" s="155"/>
      <c r="AV191" s="155"/>
      <c r="AW191" s="155"/>
      <c r="AX191" s="155"/>
      <c r="AY191" s="155"/>
      <c r="AZ191" s="155"/>
      <c r="BA191" s="155"/>
      <c r="BB191" s="155"/>
      <c r="BC191" s="156"/>
      <c r="BD191" s="163">
        <f>O156</f>
        <v>7</v>
      </c>
      <c r="BE191" s="164"/>
      <c r="BF191" s="183" t="str">
        <f>Q156</f>
        <v>A</v>
      </c>
      <c r="BG191" s="185" t="str">
        <f>IF(VLOOKUP($BF191,$A137:$C145,3,FALSE)=0,"",CONCATENATE(VLOOKUP(VLOOKUP($BF191,$A137:$C145,3,FALSE),Players!$C:$G,4,FALSE)," ",VLOOKUP($BF191,$A137:$C145,3,FALSE)," ",IF(ISERROR(VLOOKUP(VLOOKUP($BF191,$A137:$C145,3,FALSE),Players!$C:$G,5,FALSE)),"()",CONCATENATE("(",VLOOKUP(VLOOKUP($BF191,$A137:$C145,3,FALSE),Players!$C:$G,5,FALSE),")"))))</f>
        <v/>
      </c>
      <c r="BH191" s="186"/>
      <c r="BI191" s="186"/>
      <c r="BJ191" s="186"/>
      <c r="BK191" s="186"/>
      <c r="BL191" s="186"/>
      <c r="BM191" s="186"/>
      <c r="BN191" s="186"/>
      <c r="BO191" s="186"/>
      <c r="BP191" s="186"/>
      <c r="BQ191" s="186"/>
      <c r="BR191" s="186"/>
      <c r="BS191" s="186"/>
      <c r="BT191" s="186"/>
      <c r="BU191" s="187"/>
      <c r="BV191" s="170" t="str">
        <f>IF(R156&lt;&gt;"",R156,"")</f>
        <v/>
      </c>
      <c r="BW191" s="171"/>
      <c r="BX191" s="170" t="str">
        <f>IF(T156&lt;&gt;"",T156,"")</f>
        <v/>
      </c>
      <c r="BY191" s="171"/>
      <c r="BZ191" s="170" t="str">
        <f>IF(V156&lt;&gt;"",V156,"")</f>
        <v/>
      </c>
      <c r="CA191" s="171"/>
      <c r="CB191" s="170" t="str">
        <f>IF(X156&lt;&gt;"",X156,"")</f>
        <v/>
      </c>
      <c r="CC191" s="171"/>
      <c r="CD191" s="170" t="str">
        <f>IF(Z156&lt;&gt;"",Z156,"")</f>
        <v/>
      </c>
      <c r="CE191" s="171"/>
      <c r="CF191" s="174" t="str">
        <f>IF($CD191=$CD193,IF($CB191=$CB193,IF($BZ191&lt;&gt;"",IF($BZ191&gt;$BZ193,"W","L"),""),IF($CB191&gt;$CB193,"W","L")),IF($CD191&gt;$CD193,"W","L"))</f>
        <v/>
      </c>
      <c r="DV191" s="3"/>
      <c r="DW191" s="3"/>
    </row>
    <row r="192" spans="1:127" ht="11.25" customHeight="1">
      <c r="AB192" s="43"/>
      <c r="AC192" s="43"/>
      <c r="AD192" s="43"/>
      <c r="AE192" s="43"/>
      <c r="AF192" s="43"/>
      <c r="AG192" s="43"/>
      <c r="AH192" s="43"/>
      <c r="AI192" s="43"/>
      <c r="AJ192" s="43"/>
      <c r="AK192" s="43"/>
      <c r="AL192" s="43"/>
      <c r="AM192" s="43"/>
      <c r="AN192" s="3"/>
      <c r="AO192" s="3"/>
      <c r="AP192" s="3"/>
      <c r="AQ192" s="157"/>
      <c r="AR192" s="158"/>
      <c r="AS192" s="158"/>
      <c r="AT192" s="158"/>
      <c r="AU192" s="158"/>
      <c r="AV192" s="158"/>
      <c r="AW192" s="158"/>
      <c r="AX192" s="158"/>
      <c r="AY192" s="158"/>
      <c r="AZ192" s="158"/>
      <c r="BA192" s="158"/>
      <c r="BB192" s="158"/>
      <c r="BC192" s="159"/>
      <c r="BD192" s="165"/>
      <c r="BE192" s="166"/>
      <c r="BF192" s="184"/>
      <c r="BG192" s="188"/>
      <c r="BH192" s="189"/>
      <c r="BI192" s="189"/>
      <c r="BJ192" s="189"/>
      <c r="BK192" s="189"/>
      <c r="BL192" s="189"/>
      <c r="BM192" s="189"/>
      <c r="BN192" s="189"/>
      <c r="BO192" s="189"/>
      <c r="BP192" s="189"/>
      <c r="BQ192" s="189"/>
      <c r="BR192" s="189"/>
      <c r="BS192" s="189"/>
      <c r="BT192" s="189"/>
      <c r="BU192" s="190"/>
      <c r="BV192" s="172"/>
      <c r="BW192" s="173"/>
      <c r="BX192" s="172"/>
      <c r="BY192" s="173"/>
      <c r="BZ192" s="172"/>
      <c r="CA192" s="173"/>
      <c r="CB192" s="172"/>
      <c r="CC192" s="173"/>
      <c r="CD192" s="172"/>
      <c r="CE192" s="173"/>
      <c r="CF192" s="174"/>
      <c r="DV192" s="3"/>
      <c r="DW192" s="3"/>
    </row>
    <row r="193" spans="1:127" ht="11.25" customHeight="1">
      <c r="AB193" s="42"/>
      <c r="AI193" s="42"/>
      <c r="AJ193" s="42"/>
      <c r="AN193" s="3"/>
      <c r="AO193" s="3"/>
      <c r="AP193" s="3"/>
      <c r="AQ193" s="157"/>
      <c r="AR193" s="158"/>
      <c r="AS193" s="158"/>
      <c r="AT193" s="158"/>
      <c r="AU193" s="158"/>
      <c r="AV193" s="158"/>
      <c r="AW193" s="158"/>
      <c r="AX193" s="158"/>
      <c r="AY193" s="158"/>
      <c r="AZ193" s="158"/>
      <c r="BA193" s="158"/>
      <c r="BB193" s="158"/>
      <c r="BC193" s="159"/>
      <c r="BD193" s="165"/>
      <c r="BE193" s="166"/>
      <c r="BF193" s="175" t="str">
        <f>Q158</f>
        <v>B</v>
      </c>
      <c r="BG193" s="177" t="str">
        <f>IF(VLOOKUP($BF193,$A137:$C145,3,FALSE)=0,"",CONCATENATE(VLOOKUP(VLOOKUP($BF193,$A137:$C145,3,FALSE),Players!$C:$G,4,FALSE)," ",VLOOKUP($BF193,$A137:$C145,3,FALSE)," ",IF(ISERROR(VLOOKUP(VLOOKUP($BF193,$A137:$C145,3,FALSE),Players!$C:$G,5,FALSE)),"()",CONCATENATE("(",VLOOKUP(VLOOKUP($BF193,$A137:$C145,3,FALSE),Players!$C:$G,5,FALSE),")"))))</f>
        <v/>
      </c>
      <c r="BH193" s="178"/>
      <c r="BI193" s="178"/>
      <c r="BJ193" s="178"/>
      <c r="BK193" s="178"/>
      <c r="BL193" s="178"/>
      <c r="BM193" s="178"/>
      <c r="BN193" s="178"/>
      <c r="BO193" s="178"/>
      <c r="BP193" s="178"/>
      <c r="BQ193" s="178"/>
      <c r="BR193" s="178"/>
      <c r="BS193" s="178"/>
      <c r="BT193" s="178"/>
      <c r="BU193" s="179"/>
      <c r="BV193" s="150" t="str">
        <f>IF(R158&lt;&gt;"",R158,"")</f>
        <v/>
      </c>
      <c r="BW193" s="151"/>
      <c r="BX193" s="150" t="str">
        <f>IF(T158&lt;&gt;"",T158,"")</f>
        <v/>
      </c>
      <c r="BY193" s="151"/>
      <c r="BZ193" s="150" t="str">
        <f>IF(V158&lt;&gt;"",V158,"")</f>
        <v/>
      </c>
      <c r="CA193" s="151"/>
      <c r="CB193" s="150" t="str">
        <f>IF(X158&lt;&gt;"",X158,"")</f>
        <v/>
      </c>
      <c r="CC193" s="151"/>
      <c r="CD193" s="150" t="str">
        <f>IF(Z158&lt;&gt;"",Z158,"")</f>
        <v/>
      </c>
      <c r="CE193" s="151"/>
      <c r="CF193" s="174" t="str">
        <f>IF($CF191&lt;&gt;"",IF(CF191="W","L","W"),"")</f>
        <v/>
      </c>
      <c r="DV193" s="3"/>
      <c r="DW193" s="3"/>
    </row>
    <row r="194" spans="1:127" ht="11.25" customHeight="1" thickBot="1">
      <c r="AB194" s="43"/>
      <c r="AC194" s="43"/>
      <c r="AD194" s="43"/>
      <c r="AE194" s="43"/>
      <c r="AF194" s="43"/>
      <c r="AG194" s="43"/>
      <c r="AH194" s="43"/>
      <c r="AI194" s="43"/>
      <c r="AJ194" s="43"/>
      <c r="AK194" s="43"/>
      <c r="AL194" s="43"/>
      <c r="AM194" s="43"/>
      <c r="AN194" s="3"/>
      <c r="AO194" s="3"/>
      <c r="AP194" s="3"/>
      <c r="AQ194" s="160"/>
      <c r="AR194" s="161"/>
      <c r="AS194" s="161"/>
      <c r="AT194" s="161"/>
      <c r="AU194" s="161"/>
      <c r="AV194" s="161"/>
      <c r="AW194" s="161"/>
      <c r="AX194" s="161"/>
      <c r="AY194" s="161"/>
      <c r="AZ194" s="161"/>
      <c r="BA194" s="161"/>
      <c r="BB194" s="161"/>
      <c r="BC194" s="162"/>
      <c r="BD194" s="167"/>
      <c r="BE194" s="168"/>
      <c r="BF194" s="176"/>
      <c r="BG194" s="180"/>
      <c r="BH194" s="181"/>
      <c r="BI194" s="181"/>
      <c r="BJ194" s="181"/>
      <c r="BK194" s="181"/>
      <c r="BL194" s="181"/>
      <c r="BM194" s="181"/>
      <c r="BN194" s="181"/>
      <c r="BO194" s="181"/>
      <c r="BP194" s="181"/>
      <c r="BQ194" s="181"/>
      <c r="BR194" s="181"/>
      <c r="BS194" s="181"/>
      <c r="BT194" s="181"/>
      <c r="BU194" s="182"/>
      <c r="BV194" s="152"/>
      <c r="BW194" s="153"/>
      <c r="BX194" s="152"/>
      <c r="BY194" s="153"/>
      <c r="BZ194" s="152"/>
      <c r="CA194" s="153"/>
      <c r="CB194" s="152"/>
      <c r="CC194" s="153"/>
      <c r="CD194" s="152"/>
      <c r="CE194" s="153"/>
      <c r="CF194" s="174"/>
      <c r="DV194" s="3"/>
      <c r="DW194" s="3"/>
    </row>
    <row r="195" spans="1:127" ht="11.25" customHeight="1" thickBot="1">
      <c r="AB195" s="42"/>
      <c r="AI195" s="42"/>
      <c r="AJ195" s="42"/>
      <c r="AN195" s="3"/>
      <c r="AO195" s="3"/>
      <c r="AP195" s="3"/>
      <c r="AQ195" s="129"/>
      <c r="AR195" s="129"/>
      <c r="AS195" s="129"/>
      <c r="AT195" s="129"/>
      <c r="AU195" s="129"/>
      <c r="AV195" s="129"/>
      <c r="AW195" s="129"/>
      <c r="AX195" s="129"/>
      <c r="AY195" s="129"/>
      <c r="AZ195" s="129"/>
      <c r="BA195" s="129"/>
      <c r="BB195" s="129"/>
      <c r="BC195" s="129"/>
      <c r="BD195" s="3"/>
      <c r="BE195" s="3"/>
      <c r="BF195" s="3"/>
      <c r="BG195" s="3"/>
      <c r="BH195" s="3"/>
      <c r="BI195" s="3"/>
      <c r="BJ195" s="3"/>
      <c r="BK195" s="3"/>
      <c r="BL195" s="3"/>
      <c r="BM195" s="3"/>
      <c r="BN195" s="3"/>
      <c r="BO195" s="3"/>
      <c r="BP195" s="3"/>
      <c r="BQ195" s="3"/>
      <c r="BR195" s="3"/>
      <c r="BS195" s="3"/>
      <c r="BT195" s="3"/>
      <c r="BU195" s="3"/>
      <c r="BV195" s="169" t="str">
        <f>IF(CF191&lt;&gt;"",IF(AND(AND(BV191&gt;-1,BV193&gt;-1),OR(BV191&gt;10,BV193&gt;10),ABS(BV191-BV193)&gt;1,IF(OR(BV191&gt;11,BV193&gt;11),ABS(BV191-BV193)=2,TRUE),BV191=INT(BV191),BV193=INT(BV193)),"","Error"),"")</f>
        <v/>
      </c>
      <c r="BW195" s="169"/>
      <c r="BX195" s="169" t="str">
        <f>IF(CF191&lt;&gt;"",IF(AND(AND(BX191&gt;-1,BX193&gt;-1),OR(BX191&gt;10,BX193&gt;10),ABS(BX191-BX193)&gt;1,IF(OR(BX191&gt;11,BX193&gt;11),ABS(BX191-BX193)=2,TRUE),BX191=INT(BX191),BX193=INT(BX193)),"","Error"),"")</f>
        <v/>
      </c>
      <c r="BY195" s="169"/>
      <c r="BZ195" s="169" t="str">
        <f>IF(CF191&lt;&gt;"",IF(AND(AND(BZ191&gt;-1,BZ193&gt;-1),OR(BZ191&gt;10,BZ193&gt;10),ABS(BZ191-BZ193)&gt;1,IF(OR(BZ191&gt;11,BZ193&gt;11),ABS(BZ191-BZ193)=2,TRUE),BZ191=INT(BZ191),BZ193=INT(BZ193)),"","Error"),"")</f>
        <v/>
      </c>
      <c r="CA195" s="169"/>
      <c r="CB195" s="169" t="str">
        <f>IF(AND(CF191&lt;&gt;"",CB191&lt;&gt;""),IF(AND(AND(CB191&gt;-1,CB193&gt;-1),OR(CB191&gt;10,CB193&gt;10),ABS(CB191-CB193)&gt;1,IF(OR(CB191&gt;11,CB193&gt;11),ABS(CB191-CB193)=2,TRUE),CB191=INT(CB191),CB193=INT(CB193)),"","Error"),"")</f>
        <v/>
      </c>
      <c r="CC195" s="169"/>
      <c r="CD195" s="169" t="str">
        <f>IF(AND(CF191&lt;&gt;"",CD191&lt;&gt;""),IF(AND(AND(CD191&gt;-1,CD193&gt;-1),OR(CD191&gt;10,CD193&gt;10),ABS(CD191-CD193)&gt;1,IF(OR(CD191&gt;11,CD193&gt;11),ABS(CD191-CD193)=2,TRUE),CD191=INT(CD191),CD193=INT(CD193)),"","Error"),"")</f>
        <v/>
      </c>
      <c r="CE195" s="169"/>
      <c r="CF195" s="3"/>
      <c r="DV195" s="3"/>
      <c r="DW195" s="3"/>
    </row>
    <row r="196" spans="1:127" ht="11.25" customHeight="1">
      <c r="A196" s="259" t="s">
        <v>9</v>
      </c>
      <c r="B196" s="260"/>
      <c r="C196" s="260"/>
      <c r="D196" s="260"/>
      <c r="E196" s="260"/>
      <c r="F196" s="300" t="str">
        <f>Players!$C$1</f>
        <v>Enter Division Name</v>
      </c>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c r="AE196" s="301"/>
      <c r="AF196" s="301"/>
      <c r="AG196" s="301"/>
      <c r="AH196" s="302" t="s">
        <v>10</v>
      </c>
      <c r="AI196" s="303"/>
      <c r="AJ196" s="303"/>
      <c r="AK196" s="306" t="str">
        <f>Players!$G$1</f>
        <v>Enter Date</v>
      </c>
      <c r="AL196" s="307"/>
      <c r="AM196" s="307"/>
      <c r="AN196" s="307"/>
      <c r="AO196" s="308"/>
      <c r="AQ196" s="154" t="str">
        <f>CONCATENATE($A200," ",$D200,","," ",$F198)</f>
        <v>Group: 4, Men's Singles</v>
      </c>
      <c r="AR196" s="155"/>
      <c r="AS196" s="155"/>
      <c r="AT196" s="155"/>
      <c r="AU196" s="155"/>
      <c r="AV196" s="155"/>
      <c r="AW196" s="155"/>
      <c r="AX196" s="155"/>
      <c r="AY196" s="155"/>
      <c r="AZ196" s="155"/>
      <c r="BA196" s="155"/>
      <c r="BB196" s="155"/>
      <c r="BC196" s="156"/>
      <c r="BD196" s="163">
        <f>A217</f>
        <v>1</v>
      </c>
      <c r="BE196" s="164"/>
      <c r="BF196" s="183" t="str">
        <f>C217</f>
        <v>B</v>
      </c>
      <c r="BG196" s="185" t="str">
        <f>IF(VLOOKUP($BF196,$A202:$C210,3,FALSE)=0,"",CONCATENATE(VLOOKUP(VLOOKUP($BF196,$A202:$C210,3,FALSE),Players!$C:$G,4,FALSE)," ",VLOOKUP($BF196,$A202:$C210,3,FALSE)," ",IF(ISERROR(VLOOKUP(VLOOKUP($BF196,$A202:$C210,3,FALSE),Players!$C:$G,5,FALSE)),"()",CONCATENATE("(",VLOOKUP(VLOOKUP($BF196,$A202:$C210,3,FALSE),Players!$C:$G,5,FALSE),")"))))</f>
        <v/>
      </c>
      <c r="BH196" s="186"/>
      <c r="BI196" s="186"/>
      <c r="BJ196" s="186"/>
      <c r="BK196" s="186"/>
      <c r="BL196" s="186"/>
      <c r="BM196" s="186"/>
      <c r="BN196" s="186"/>
      <c r="BO196" s="186"/>
      <c r="BP196" s="186"/>
      <c r="BQ196" s="186"/>
      <c r="BR196" s="186"/>
      <c r="BS196" s="186"/>
      <c r="BT196" s="186"/>
      <c r="BU196" s="187"/>
      <c r="BV196" s="170" t="str">
        <f>IF(D217&lt;&gt;"",D217,"")</f>
        <v/>
      </c>
      <c r="BW196" s="171"/>
      <c r="BX196" s="170" t="str">
        <f>IF(F217&lt;&gt;"",F217,"")</f>
        <v/>
      </c>
      <c r="BY196" s="171"/>
      <c r="BZ196" s="170" t="str">
        <f>IF(H217&lt;&gt;"",H217,"")</f>
        <v/>
      </c>
      <c r="CA196" s="171"/>
      <c r="CB196" s="170" t="str">
        <f>IF(J217&lt;&gt;"",J217,"")</f>
        <v/>
      </c>
      <c r="CC196" s="171"/>
      <c r="CD196" s="170" t="str">
        <f>IF(L217&lt;&gt;"",L217,"")</f>
        <v/>
      </c>
      <c r="CE196" s="171"/>
      <c r="CF196" s="174" t="str">
        <f>IF($CD196=$CD198,IF($CB196=$CB198,IF($BZ196&lt;&gt;"",IF($BZ196&gt;$BZ198,"W","L"),""),IF($CB196&gt;$CB198,"W","L")),IF($CD196&gt;$CD198,"W","L"))</f>
        <v/>
      </c>
      <c r="CG196" s="315" t="str">
        <f>CONCATENATE($A200," ",$D200,","," ",$F198)</f>
        <v>Group: 4, Men's Singles</v>
      </c>
      <c r="CH196" s="316"/>
      <c r="CI196" s="316"/>
      <c r="CJ196" s="316"/>
      <c r="CK196" s="316"/>
      <c r="CL196" s="316"/>
      <c r="CM196" s="316"/>
      <c r="CN196" s="316"/>
      <c r="CO196" s="316"/>
      <c r="CP196" s="316"/>
      <c r="CQ196" s="316"/>
      <c r="CR196" s="316"/>
      <c r="CS196" s="317"/>
      <c r="CT196" s="163">
        <f>O225</f>
        <v>8</v>
      </c>
      <c r="CU196" s="164"/>
      <c r="CV196" s="183" t="str">
        <f>Q225</f>
        <v>D</v>
      </c>
      <c r="CW196" s="185" t="str">
        <f>IF(VLOOKUP($CV196,$A202:$C210,3,FALSE)=0,"",CONCATENATE(VLOOKUP(VLOOKUP($CV196,$A202:$C210,3,FALSE),Players!$C:$G,4,FALSE)," ",VLOOKUP($CV196,$A202:$C210,3,FALSE)," ",IF(ISERROR(VLOOKUP(VLOOKUP($CV196,$A202:$C210,3,FALSE),Players!$C:$G,5,FALSE)),"()",CONCATENATE("(",VLOOKUP(VLOOKUP($CV196,$A202:$C210,3,FALSE),Players!$C:$G,5,FALSE),")"))))</f>
        <v/>
      </c>
      <c r="CX196" s="186"/>
      <c r="CY196" s="186"/>
      <c r="CZ196" s="186"/>
      <c r="DA196" s="186"/>
      <c r="DB196" s="186"/>
      <c r="DC196" s="186"/>
      <c r="DD196" s="186"/>
      <c r="DE196" s="186"/>
      <c r="DF196" s="186"/>
      <c r="DG196" s="186"/>
      <c r="DH196" s="186"/>
      <c r="DI196" s="186"/>
      <c r="DJ196" s="186"/>
      <c r="DK196" s="187"/>
      <c r="DL196" s="170" t="str">
        <f>IF(R225&lt;&gt;"",R225,"")</f>
        <v/>
      </c>
      <c r="DM196" s="171"/>
      <c r="DN196" s="170" t="str">
        <f>IF(T225&lt;&gt;"",T225,"")</f>
        <v/>
      </c>
      <c r="DO196" s="171"/>
      <c r="DP196" s="170" t="str">
        <f>IF(V225&lt;&gt;"",V225,"")</f>
        <v/>
      </c>
      <c r="DQ196" s="171"/>
      <c r="DR196" s="170" t="str">
        <f>IF(X225&lt;&gt;"",X225,"")</f>
        <v/>
      </c>
      <c r="DS196" s="171"/>
      <c r="DT196" s="170" t="str">
        <f>IF(Z225&lt;&gt;"",Z225,"")</f>
        <v/>
      </c>
      <c r="DU196" s="171"/>
      <c r="DV196" s="174" t="str">
        <f>IF($DT196=$DT198,IF($DR196=$DR198,IF($DP196&lt;&gt;"",IF($DP196&gt;$DP198,"W","L"),""),IF($DR196&gt;$DR198,"W","L")),IF($DT196&gt;$DT198,"W","L"))</f>
        <v/>
      </c>
      <c r="DW196" s="3"/>
    </row>
    <row r="197" spans="1:127" ht="11.25" customHeight="1">
      <c r="A197" s="261"/>
      <c r="B197" s="262"/>
      <c r="C197" s="262"/>
      <c r="D197" s="262"/>
      <c r="E197" s="26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304"/>
      <c r="AI197" s="305"/>
      <c r="AJ197" s="305"/>
      <c r="AK197" s="309"/>
      <c r="AL197" s="309"/>
      <c r="AM197" s="309"/>
      <c r="AN197" s="309"/>
      <c r="AO197" s="310"/>
      <c r="AQ197" s="157"/>
      <c r="AR197" s="158"/>
      <c r="AS197" s="158"/>
      <c r="AT197" s="158"/>
      <c r="AU197" s="158"/>
      <c r="AV197" s="158"/>
      <c r="AW197" s="158"/>
      <c r="AX197" s="158"/>
      <c r="AY197" s="158"/>
      <c r="AZ197" s="158"/>
      <c r="BA197" s="158"/>
      <c r="BB197" s="158"/>
      <c r="BC197" s="159"/>
      <c r="BD197" s="165"/>
      <c r="BE197" s="166"/>
      <c r="BF197" s="184"/>
      <c r="BG197" s="188"/>
      <c r="BH197" s="189"/>
      <c r="BI197" s="189"/>
      <c r="BJ197" s="189"/>
      <c r="BK197" s="189"/>
      <c r="BL197" s="189"/>
      <c r="BM197" s="189"/>
      <c r="BN197" s="189"/>
      <c r="BO197" s="189"/>
      <c r="BP197" s="189"/>
      <c r="BQ197" s="189"/>
      <c r="BR197" s="189"/>
      <c r="BS197" s="189"/>
      <c r="BT197" s="189"/>
      <c r="BU197" s="190"/>
      <c r="BV197" s="172"/>
      <c r="BW197" s="173"/>
      <c r="BX197" s="172"/>
      <c r="BY197" s="173"/>
      <c r="BZ197" s="172"/>
      <c r="CA197" s="173"/>
      <c r="CB197" s="172"/>
      <c r="CC197" s="173"/>
      <c r="CD197" s="172"/>
      <c r="CE197" s="173"/>
      <c r="CF197" s="174"/>
      <c r="CG197" s="318"/>
      <c r="CH197" s="319"/>
      <c r="CI197" s="319"/>
      <c r="CJ197" s="319"/>
      <c r="CK197" s="319"/>
      <c r="CL197" s="319"/>
      <c r="CM197" s="319"/>
      <c r="CN197" s="319"/>
      <c r="CO197" s="319"/>
      <c r="CP197" s="319"/>
      <c r="CQ197" s="319"/>
      <c r="CR197" s="319"/>
      <c r="CS197" s="320"/>
      <c r="CT197" s="165"/>
      <c r="CU197" s="166"/>
      <c r="CV197" s="184"/>
      <c r="CW197" s="188"/>
      <c r="CX197" s="189"/>
      <c r="CY197" s="189"/>
      <c r="CZ197" s="189"/>
      <c r="DA197" s="189"/>
      <c r="DB197" s="189"/>
      <c r="DC197" s="189"/>
      <c r="DD197" s="189"/>
      <c r="DE197" s="189"/>
      <c r="DF197" s="189"/>
      <c r="DG197" s="189"/>
      <c r="DH197" s="189"/>
      <c r="DI197" s="189"/>
      <c r="DJ197" s="189"/>
      <c r="DK197" s="190"/>
      <c r="DL197" s="172"/>
      <c r="DM197" s="173"/>
      <c r="DN197" s="172"/>
      <c r="DO197" s="173"/>
      <c r="DP197" s="172"/>
      <c r="DQ197" s="173"/>
      <c r="DR197" s="172"/>
      <c r="DS197" s="173"/>
      <c r="DT197" s="172"/>
      <c r="DU197" s="173"/>
      <c r="DV197" s="174"/>
      <c r="DW197" s="3"/>
    </row>
    <row r="198" spans="1:127" ht="11.25" customHeight="1">
      <c r="A198" s="266" t="s">
        <v>11</v>
      </c>
      <c r="B198" s="267"/>
      <c r="C198" s="267"/>
      <c r="D198" s="277" t="s">
        <v>12</v>
      </c>
      <c r="E198" s="278"/>
      <c r="F198" s="280" t="str">
        <f>Players!$A$3</f>
        <v>Men's Singles</v>
      </c>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81"/>
      <c r="AE198" s="281"/>
      <c r="AF198" s="281"/>
      <c r="AG198" s="281"/>
      <c r="AH198" s="302" t="s">
        <v>13</v>
      </c>
      <c r="AI198" s="303"/>
      <c r="AJ198" s="303"/>
      <c r="AK198" s="328" t="s">
        <v>46</v>
      </c>
      <c r="AL198" s="328"/>
      <c r="AM198" s="328"/>
      <c r="AN198" s="328"/>
      <c r="AO198" s="329"/>
      <c r="AQ198" s="157"/>
      <c r="AR198" s="158"/>
      <c r="AS198" s="158"/>
      <c r="AT198" s="158"/>
      <c r="AU198" s="158"/>
      <c r="AV198" s="158"/>
      <c r="AW198" s="158"/>
      <c r="AX198" s="158"/>
      <c r="AY198" s="158"/>
      <c r="AZ198" s="158"/>
      <c r="BA198" s="158"/>
      <c r="BB198" s="158"/>
      <c r="BC198" s="159"/>
      <c r="BD198" s="165"/>
      <c r="BE198" s="166"/>
      <c r="BF198" s="175" t="str">
        <f>C219</f>
        <v>E</v>
      </c>
      <c r="BG198" s="177" t="str">
        <f>IF(VLOOKUP($BF198,$A202:$C210,3,FALSE)=0,"",CONCATENATE(VLOOKUP(VLOOKUP($BF198,$A202:$C210,3,FALSE),Players!$C:$G,4,FALSE)," ",VLOOKUP($BF198,$A202:$C210,3,FALSE)," ",IF(ISERROR(VLOOKUP(VLOOKUP($BF198,$A202:$C210,3,FALSE),Players!$C:$G,5,FALSE)),"()",CONCATENATE("(",VLOOKUP(VLOOKUP($BF198,$A202:$C210,3,FALSE),Players!$C:$G,5,FALSE),")"))))</f>
        <v/>
      </c>
      <c r="BH198" s="178"/>
      <c r="BI198" s="178"/>
      <c r="BJ198" s="178"/>
      <c r="BK198" s="178"/>
      <c r="BL198" s="178"/>
      <c r="BM198" s="178"/>
      <c r="BN198" s="178"/>
      <c r="BO198" s="178"/>
      <c r="BP198" s="178"/>
      <c r="BQ198" s="178"/>
      <c r="BR198" s="178"/>
      <c r="BS198" s="178"/>
      <c r="BT198" s="178"/>
      <c r="BU198" s="179"/>
      <c r="BV198" s="150" t="str">
        <f>IF(D219&lt;&gt;"",D219,"")</f>
        <v/>
      </c>
      <c r="BW198" s="151"/>
      <c r="BX198" s="150" t="str">
        <f>IF(F219&lt;&gt;"",F219,"")</f>
        <v/>
      </c>
      <c r="BY198" s="151"/>
      <c r="BZ198" s="150" t="str">
        <f>IF(H219&lt;&gt;"",H219,"")</f>
        <v/>
      </c>
      <c r="CA198" s="151"/>
      <c r="CB198" s="150" t="str">
        <f>IF(J219&lt;&gt;"",J219,"")</f>
        <v/>
      </c>
      <c r="CC198" s="151"/>
      <c r="CD198" s="150" t="str">
        <f>IF(L219&lt;&gt;"",L219,"")</f>
        <v/>
      </c>
      <c r="CE198" s="151"/>
      <c r="CF198" s="174" t="str">
        <f>IF($CF196&lt;&gt;"",IF(CF196="W","L","W"),"")</f>
        <v/>
      </c>
      <c r="CG198" s="318"/>
      <c r="CH198" s="319"/>
      <c r="CI198" s="319"/>
      <c r="CJ198" s="319"/>
      <c r="CK198" s="319"/>
      <c r="CL198" s="319"/>
      <c r="CM198" s="319"/>
      <c r="CN198" s="319"/>
      <c r="CO198" s="319"/>
      <c r="CP198" s="319"/>
      <c r="CQ198" s="319"/>
      <c r="CR198" s="319"/>
      <c r="CS198" s="320"/>
      <c r="CT198" s="165"/>
      <c r="CU198" s="166"/>
      <c r="CV198" s="175" t="str">
        <f>Q227</f>
        <v>E</v>
      </c>
      <c r="CW198" s="177" t="str">
        <f>IF(VLOOKUP($CV198,$A202:$C210,3,FALSE)=0,"",CONCATENATE(VLOOKUP(VLOOKUP($CV198,$A202:$C210,3,FALSE),Players!$C:$G,4,FALSE)," ",VLOOKUP($CV198,$A202:$C210,3,FALSE)," ",IF(ISERROR(VLOOKUP(VLOOKUP($CV198,$A202:$C210,3,FALSE),Players!$C:$G,5,FALSE)),"()",CONCATENATE("(",VLOOKUP(VLOOKUP($CV198,$A202:$C210,3,FALSE),Players!$C:$G,5,FALSE),")"))))</f>
        <v/>
      </c>
      <c r="CX198" s="178"/>
      <c r="CY198" s="178"/>
      <c r="CZ198" s="178"/>
      <c r="DA198" s="178"/>
      <c r="DB198" s="178"/>
      <c r="DC198" s="178"/>
      <c r="DD198" s="178"/>
      <c r="DE198" s="178"/>
      <c r="DF198" s="178"/>
      <c r="DG198" s="178"/>
      <c r="DH198" s="178"/>
      <c r="DI198" s="178"/>
      <c r="DJ198" s="178"/>
      <c r="DK198" s="179"/>
      <c r="DL198" s="150" t="str">
        <f>IF(R227&lt;&gt;"",R227,"")</f>
        <v/>
      </c>
      <c r="DM198" s="151"/>
      <c r="DN198" s="150" t="str">
        <f>IF(T227&lt;&gt;"",T227,"")</f>
        <v/>
      </c>
      <c r="DO198" s="151"/>
      <c r="DP198" s="150" t="str">
        <f>IF(V227&lt;&gt;"",V227,"")</f>
        <v/>
      </c>
      <c r="DQ198" s="151"/>
      <c r="DR198" s="150" t="str">
        <f>IF(X227&lt;&gt;"",X227,"")</f>
        <v/>
      </c>
      <c r="DS198" s="151"/>
      <c r="DT198" s="150" t="str">
        <f>IF(Z227&lt;&gt;"",Z227,"")</f>
        <v/>
      </c>
      <c r="DU198" s="151"/>
      <c r="DV198" s="174" t="str">
        <f>IF($DV196&lt;&gt;"",IF(DV196="W","L","W"),"")</f>
        <v/>
      </c>
      <c r="DW198" s="3"/>
    </row>
    <row r="199" spans="1:127" ht="11.25" customHeight="1" thickBot="1">
      <c r="A199" s="275"/>
      <c r="B199" s="276"/>
      <c r="C199" s="276"/>
      <c r="D199" s="279"/>
      <c r="E199" s="279"/>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304"/>
      <c r="AI199" s="305"/>
      <c r="AJ199" s="305"/>
      <c r="AK199" s="330"/>
      <c r="AL199" s="330"/>
      <c r="AM199" s="330"/>
      <c r="AN199" s="330"/>
      <c r="AO199" s="331"/>
      <c r="AQ199" s="160"/>
      <c r="AR199" s="161"/>
      <c r="AS199" s="161"/>
      <c r="AT199" s="161"/>
      <c r="AU199" s="161"/>
      <c r="AV199" s="161"/>
      <c r="AW199" s="161"/>
      <c r="AX199" s="161"/>
      <c r="AY199" s="161"/>
      <c r="AZ199" s="161"/>
      <c r="BA199" s="161"/>
      <c r="BB199" s="161"/>
      <c r="BC199" s="162"/>
      <c r="BD199" s="167"/>
      <c r="BE199" s="168"/>
      <c r="BF199" s="176"/>
      <c r="BG199" s="180"/>
      <c r="BH199" s="181"/>
      <c r="BI199" s="181"/>
      <c r="BJ199" s="181"/>
      <c r="BK199" s="181"/>
      <c r="BL199" s="181"/>
      <c r="BM199" s="181"/>
      <c r="BN199" s="181"/>
      <c r="BO199" s="181"/>
      <c r="BP199" s="181"/>
      <c r="BQ199" s="181"/>
      <c r="BR199" s="181"/>
      <c r="BS199" s="181"/>
      <c r="BT199" s="181"/>
      <c r="BU199" s="182"/>
      <c r="BV199" s="152"/>
      <c r="BW199" s="153"/>
      <c r="BX199" s="152"/>
      <c r="BY199" s="153"/>
      <c r="BZ199" s="152"/>
      <c r="CA199" s="153"/>
      <c r="CB199" s="152"/>
      <c r="CC199" s="153"/>
      <c r="CD199" s="152"/>
      <c r="CE199" s="153"/>
      <c r="CF199" s="174"/>
      <c r="CG199" s="321"/>
      <c r="CH199" s="322"/>
      <c r="CI199" s="322"/>
      <c r="CJ199" s="322"/>
      <c r="CK199" s="322"/>
      <c r="CL199" s="322"/>
      <c r="CM199" s="322"/>
      <c r="CN199" s="322"/>
      <c r="CO199" s="322"/>
      <c r="CP199" s="322"/>
      <c r="CQ199" s="322"/>
      <c r="CR199" s="322"/>
      <c r="CS199" s="323"/>
      <c r="CT199" s="167"/>
      <c r="CU199" s="168"/>
      <c r="CV199" s="176"/>
      <c r="CW199" s="180"/>
      <c r="CX199" s="181"/>
      <c r="CY199" s="181"/>
      <c r="CZ199" s="181"/>
      <c r="DA199" s="181"/>
      <c r="DB199" s="181"/>
      <c r="DC199" s="181"/>
      <c r="DD199" s="181"/>
      <c r="DE199" s="181"/>
      <c r="DF199" s="181"/>
      <c r="DG199" s="181"/>
      <c r="DH199" s="181"/>
      <c r="DI199" s="181"/>
      <c r="DJ199" s="181"/>
      <c r="DK199" s="182"/>
      <c r="DL199" s="152"/>
      <c r="DM199" s="153"/>
      <c r="DN199" s="152"/>
      <c r="DO199" s="153"/>
      <c r="DP199" s="152"/>
      <c r="DQ199" s="153"/>
      <c r="DR199" s="152"/>
      <c r="DS199" s="153"/>
      <c r="DT199" s="152"/>
      <c r="DU199" s="153"/>
      <c r="DV199" s="174"/>
      <c r="DW199" s="3"/>
    </row>
    <row r="200" spans="1:127" ht="11.25" customHeight="1">
      <c r="A200" s="259" t="s">
        <v>15</v>
      </c>
      <c r="B200" s="260"/>
      <c r="C200" s="260"/>
      <c r="D200" s="264">
        <v>4</v>
      </c>
      <c r="E200" s="264"/>
      <c r="F200" s="266" t="s">
        <v>16</v>
      </c>
      <c r="G200" s="267"/>
      <c r="H200" s="267"/>
      <c r="I200" s="283"/>
      <c r="J200" s="284"/>
      <c r="K200" s="284"/>
      <c r="L200" s="284"/>
      <c r="M200" s="284"/>
      <c r="N200" s="264"/>
      <c r="O200" s="264"/>
      <c r="P200" s="264"/>
      <c r="Q200" s="264"/>
      <c r="R200" s="264"/>
      <c r="S200" s="264"/>
      <c r="T200" s="264"/>
      <c r="U200" s="264"/>
      <c r="V200" s="264"/>
      <c r="W200" s="264"/>
      <c r="X200" s="264"/>
      <c r="Y200" s="264"/>
      <c r="Z200" s="264"/>
      <c r="AA200" s="325"/>
      <c r="AB200" s="150" t="s">
        <v>17</v>
      </c>
      <c r="AC200" s="270"/>
      <c r="AD200" s="288" t="s">
        <v>18</v>
      </c>
      <c r="AE200" s="270"/>
      <c r="AF200" s="288" t="s">
        <v>19</v>
      </c>
      <c r="AG200" s="270"/>
      <c r="AH200" s="288" t="s">
        <v>20</v>
      </c>
      <c r="AI200" s="270"/>
      <c r="AJ200" s="288" t="s">
        <v>43</v>
      </c>
      <c r="AK200" s="290"/>
      <c r="AL200" s="292" t="s">
        <v>21</v>
      </c>
      <c r="AM200" s="293"/>
      <c r="AN200" s="296" t="s">
        <v>22</v>
      </c>
      <c r="AO200" s="297"/>
      <c r="AQ200" s="126"/>
      <c r="AR200" s="126"/>
      <c r="AS200" s="126"/>
      <c r="AT200" s="126"/>
      <c r="AU200" s="126"/>
      <c r="AV200" s="126"/>
      <c r="AW200" s="126"/>
      <c r="AX200" s="126"/>
      <c r="AY200" s="126"/>
      <c r="AZ200" s="126"/>
      <c r="BA200" s="126"/>
      <c r="BB200" s="126"/>
      <c r="BC200" s="126"/>
      <c r="BV200" s="169" t="str">
        <f>IF(CF196&lt;&gt;"",IF(AND(AND(BV196&gt;-1,BV198&gt;-1),OR(BV196&gt;10,BV198&gt;10),ABS(BV196-BV198)&gt;1,IF(OR(BV196&gt;11,BV198&gt;11),ABS(BV196-BV198)=2,TRUE),BV196=INT(BV196),BV198=INT(BV198)),"","Error"),"")</f>
        <v/>
      </c>
      <c r="BW200" s="169"/>
      <c r="BX200" s="169" t="str">
        <f>IF(CF196&lt;&gt;"",IF(AND(AND(BX196&gt;-1,BX198&gt;-1),OR(BX196&gt;10,BX198&gt;10),ABS(BX196-BX198)&gt;1,IF(OR(BX196&gt;11,BX198&gt;11),ABS(BX196-BX198)=2,TRUE),BX196=INT(BX196),BX198=INT(BX198)),"","Error"),"")</f>
        <v/>
      </c>
      <c r="BY200" s="169"/>
      <c r="BZ200" s="169" t="str">
        <f>IF(CF196&lt;&gt;"",IF(AND(AND(BZ196&gt;-1,BZ198&gt;-1),OR(BZ196&gt;10,BZ198&gt;10),ABS(BZ196-BZ198)&gt;1,IF(OR(BZ196&gt;11,BZ198&gt;11),ABS(BZ196-BZ198)=2,TRUE),BZ196=INT(BZ196),BZ198=INT(BZ198)),"","Error"),"")</f>
        <v/>
      </c>
      <c r="CA200" s="169"/>
      <c r="CB200" s="169" t="str">
        <f>IF(AND(CF196&lt;&gt;"",CB196&lt;&gt;""),IF(AND(AND(CB196&gt;-1,CB198&gt;-1),OR(CB196&gt;10,CB198&gt;10),ABS(CB196-CB198)&gt;1,IF(OR(CB196&gt;11,CB198&gt;11),ABS(CB196-CB198)=2,TRUE),CB196=INT(CB196),CB198=INT(CB198)),"","Error"),"")</f>
        <v/>
      </c>
      <c r="CC200" s="169"/>
      <c r="CD200" s="169" t="str">
        <f>IF(AND(CF196&lt;&gt;"",CD196&lt;&gt;""),IF(AND(AND(CD196&gt;-1,CD198&gt;-1),OR(CD196&gt;10,CD198&gt;10),ABS(CD196-CD198)&gt;1,IF(OR(CD196&gt;11,CD198&gt;11),ABS(CD196-CD198)=2,TRUE),CD196=INT(CD196),CD198=INT(CD198)),"","Error"),"")</f>
        <v/>
      </c>
      <c r="CE200" s="169"/>
      <c r="DL200" s="169" t="str">
        <f>IF(DV196&lt;&gt;"",IF(AND(AND(DL196&gt;-1,DL198&gt;-1),OR(DL196&gt;10,DL198&gt;10),ABS(DL196-DL198)&gt;1,IF(OR(DL196&gt;11,DL198&gt;11),ABS(DL196-DL198)=2,TRUE),DL196=INT(DL196),DL198=INT(DL198)),"","Error"),"")</f>
        <v/>
      </c>
      <c r="DM200" s="169"/>
      <c r="DN200" s="169" t="str">
        <f>IF(DV196&lt;&gt;"",IF(AND(AND(DN196&gt;-1,DN198&gt;-1),OR(DN196&gt;10,DN198&gt;10),ABS(DN196-DN198)&gt;1,IF(OR(DN196&gt;11,DN198&gt;11),ABS(DN196-DN198)=2,TRUE),DN196=INT(DN196),DN198=INT(DN198)),"","Error"),"")</f>
        <v/>
      </c>
      <c r="DO200" s="169"/>
      <c r="DP200" s="169" t="str">
        <f>IF(DV196&lt;&gt;"",IF(AND(AND(DP196&gt;-1,DP198&gt;-1),OR(DP196&gt;10,DP198&gt;10),ABS(DP196-DP198)&gt;1,IF(OR(DP196&gt;11,DP198&gt;11),ABS(DP196-DP198)=2,TRUE),DP196=INT(DP196),DP198=INT(DP198)),"","Error"),"")</f>
        <v/>
      </c>
      <c r="DQ200" s="169"/>
      <c r="DR200" s="169" t="str">
        <f>IF(AND(DV196&lt;&gt;"",DR196&lt;&gt;""),IF(AND(AND(DR196&gt;-1,DR198&gt;-1),OR(DR196&gt;10,DR198&gt;10),ABS(DR196-DR198)&gt;1,IF(OR(DR196&gt;11,DR198&gt;11),ABS(DR196-DR198)=2,TRUE),DR196=INT(DR196),DR198=INT(DR198)),"","Error"),"")</f>
        <v/>
      </c>
      <c r="DS200" s="169"/>
      <c r="DT200" s="169" t="str">
        <f>IF(AND(DV196&lt;&gt;"",DT196&lt;&gt;""),IF(AND(AND(DT196&gt;-1,DT198&gt;-1),OR(DT196&gt;10,DT198&gt;10),ABS(DT196-DT198)&gt;1,IF(OR(DT196&gt;11,DT198&gt;11),ABS(DT196-DT198)=2,TRUE),DT196=INT(DT196),DT198=INT(DT198)),"","Error"),"")</f>
        <v/>
      </c>
      <c r="DU200" s="169"/>
      <c r="DW200" s="3"/>
    </row>
    <row r="201" spans="1:127" ht="11.25" customHeight="1" thickBot="1">
      <c r="A201" s="261"/>
      <c r="B201" s="262"/>
      <c r="C201" s="263"/>
      <c r="D201" s="265"/>
      <c r="E201" s="265"/>
      <c r="F201" s="268"/>
      <c r="G201" s="269"/>
      <c r="H201" s="269"/>
      <c r="I201" s="286"/>
      <c r="J201" s="286"/>
      <c r="K201" s="286"/>
      <c r="L201" s="286"/>
      <c r="M201" s="286"/>
      <c r="N201" s="326"/>
      <c r="O201" s="326"/>
      <c r="P201" s="326"/>
      <c r="Q201" s="326"/>
      <c r="R201" s="326"/>
      <c r="S201" s="326"/>
      <c r="T201" s="326"/>
      <c r="U201" s="326"/>
      <c r="V201" s="326"/>
      <c r="W201" s="326"/>
      <c r="X201" s="326"/>
      <c r="Y201" s="326"/>
      <c r="Z201" s="326"/>
      <c r="AA201" s="327"/>
      <c r="AB201" s="194"/>
      <c r="AC201" s="195"/>
      <c r="AD201" s="289"/>
      <c r="AE201" s="195"/>
      <c r="AF201" s="289"/>
      <c r="AG201" s="195"/>
      <c r="AH201" s="289"/>
      <c r="AI201" s="195"/>
      <c r="AJ201" s="289"/>
      <c r="AK201" s="291"/>
      <c r="AL201" s="294"/>
      <c r="AM201" s="295"/>
      <c r="AN201" s="298"/>
      <c r="AO201" s="299"/>
      <c r="AQ201" s="126"/>
      <c r="AR201" s="126"/>
      <c r="AS201" s="126"/>
      <c r="AT201" s="126"/>
      <c r="AU201" s="126"/>
      <c r="AV201" s="126"/>
      <c r="AW201" s="126"/>
      <c r="AX201" s="126"/>
      <c r="AY201" s="126"/>
      <c r="AZ201" s="126"/>
      <c r="BA201" s="126"/>
      <c r="BB201" s="126"/>
      <c r="BC201" s="126"/>
      <c r="DW201" s="3"/>
    </row>
    <row r="202" spans="1:127" ht="11.25" customHeight="1">
      <c r="A202" s="210" t="str">
        <f>AB200</f>
        <v>A</v>
      </c>
      <c r="B202" s="211"/>
      <c r="C202" s="214"/>
      <c r="D202" s="215"/>
      <c r="E202" s="215"/>
      <c r="F202" s="215"/>
      <c r="G202" s="215"/>
      <c r="H202" s="215"/>
      <c r="I202" s="215"/>
      <c r="J202" s="215"/>
      <c r="K202" s="215"/>
      <c r="L202" s="215"/>
      <c r="M202" s="215"/>
      <c r="N202" s="215"/>
      <c r="O202" s="215"/>
      <c r="P202" s="215"/>
      <c r="Q202" s="215"/>
      <c r="R202" s="215"/>
      <c r="S202" s="215"/>
      <c r="T202" s="215"/>
      <c r="U202" s="215"/>
      <c r="V202" s="215"/>
      <c r="W202" s="215"/>
      <c r="X202" s="215"/>
      <c r="Y202" s="215"/>
      <c r="Z202" s="215"/>
      <c r="AA202" s="216"/>
      <c r="AB202" s="250"/>
      <c r="AC202" s="229"/>
      <c r="AD202" s="252" t="str">
        <f>IF($D198="1P",IF(Z229=Z231,IF(X229=X231,IF(V229&lt;&gt;"",IF(V229&gt;V231,"W","L"),""),IF(X229&gt;X231,"W","L")),IF(Z229&gt;Z231,"W","L")),IF(Z221=Z223,IF(X221=X223,IF(V221&lt;&gt;"",IF(V221&gt;V223,"W","L"),""),IF(X221&gt;X223,"W","L")),IF(Z221&gt;Z223,"W","L")))</f>
        <v/>
      </c>
      <c r="AE202" s="253"/>
      <c r="AF202" s="252" t="str">
        <f>IF($D198="1P",IF(Z221=Z223,IF(X221=X223,IF(V221&lt;&gt;"",IF(V221&gt;V223,"W","L"),""),IF(X221&gt;X223,"W","L")),IF(Z221&gt;Z223,"W","L")),IF(L233=L235,IF(J233=J235,IF(H233&lt;&gt;"",IF(H233&gt;H235,"W","L"),""),IF(J233&gt;J235,"W","L")),IF(L233&gt;L235,"W","L")))</f>
        <v/>
      </c>
      <c r="AG202" s="253"/>
      <c r="AH202" s="252" t="str">
        <f>IF($D198="1P",IF(L233=L235,IF(J233=J235,IF(H233&lt;&gt;"",IF(H233&gt;H235,"W","L"),""),IF(J233&gt;J235,"W","L")),IF(L233&gt;L235,"W","L")),IF(L225=L227,IF(J225=J227,IF(H225&lt;&gt;"",IF(H225&gt;H227,"W","L"),""),IF(J225&gt;J227,"W","L")),IF(L225&gt;L227,"W","L")))</f>
        <v/>
      </c>
      <c r="AI202" s="253"/>
      <c r="AJ202" s="252" t="str">
        <f>IF($D198="1P",IF(L225=L227,IF(J225=J227,IF(H225&lt;&gt;"",IF(H225&gt;H227,"W","L"),""),IF(J225&gt;J227,"W","L")),IF(L225&gt;L227,"W","L")),IF(Z229=Z231,IF(X229=X231,IF(V229&lt;&gt;"",IF(V229&gt;V231,"W","L"),""),IF(X229&gt;X231,"W","L")),IF(Z229&gt;Z231,"W","L")))</f>
        <v/>
      </c>
      <c r="AK202" s="324"/>
      <c r="AL202" s="254" t="str">
        <f>IF(OR(COUNTIF(AB202:AJ202,"W"),COUNTIF(AB202:AJ202,"L")),COUNTIF(AB202:AJ202,"W")*2+COUNTIF(AB202:AJ202,"L"),"")</f>
        <v/>
      </c>
      <c r="AM202" s="255"/>
      <c r="AN202" s="256" t="str">
        <f>IF(AL202&lt;&gt;"",RANK(AL202,AL202:AL210,0),"")</f>
        <v/>
      </c>
      <c r="AO202" s="257"/>
      <c r="AQ202" s="127"/>
      <c r="AR202" s="127"/>
      <c r="AS202" s="127"/>
      <c r="AT202" s="127"/>
      <c r="AU202" s="127"/>
      <c r="AV202" s="127"/>
      <c r="AW202" s="127"/>
      <c r="AX202" s="127"/>
      <c r="AY202" s="127"/>
      <c r="AZ202" s="127"/>
      <c r="BA202" s="127"/>
      <c r="BB202" s="127"/>
      <c r="BC202" s="127"/>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W202" s="3"/>
    </row>
    <row r="203" spans="1:127" ht="11.25" customHeight="1">
      <c r="A203" s="212"/>
      <c r="B203" s="213"/>
      <c r="C203" s="217"/>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219"/>
      <c r="AB203" s="251"/>
      <c r="AC203" s="236"/>
      <c r="AD203" s="234"/>
      <c r="AE203" s="233"/>
      <c r="AF203" s="234"/>
      <c r="AG203" s="233"/>
      <c r="AH203" s="234"/>
      <c r="AI203" s="233"/>
      <c r="AJ203" s="234"/>
      <c r="AK203" s="238"/>
      <c r="AL203" s="241"/>
      <c r="AM203" s="240"/>
      <c r="AN203" s="258"/>
      <c r="AO203" s="243"/>
      <c r="AQ203" s="128"/>
      <c r="AR203" s="128"/>
      <c r="AS203" s="128"/>
      <c r="AT203" s="128"/>
      <c r="AU203" s="128"/>
      <c r="AV203" s="128"/>
      <c r="AW203" s="128"/>
      <c r="AX203" s="128"/>
      <c r="AY203" s="128"/>
      <c r="AZ203" s="128"/>
      <c r="BA203" s="128"/>
      <c r="BB203" s="128"/>
      <c r="BC203" s="128"/>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41"/>
      <c r="CH203" s="41"/>
      <c r="CI203" s="41"/>
      <c r="CJ203" s="41"/>
      <c r="CK203" s="41"/>
      <c r="CL203" s="41"/>
      <c r="CM203" s="41"/>
      <c r="CN203" s="41"/>
      <c r="CO203" s="41"/>
      <c r="CP203" s="41"/>
      <c r="CQ203" s="41"/>
      <c r="CR203" s="41"/>
      <c r="CS203" s="41"/>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W203" s="3"/>
    </row>
    <row r="204" spans="1:127" ht="11.25" customHeight="1">
      <c r="A204" s="210" t="str">
        <f>AD200</f>
        <v>B</v>
      </c>
      <c r="B204" s="211"/>
      <c r="C204" s="214"/>
      <c r="D204" s="215"/>
      <c r="E204" s="215"/>
      <c r="F204" s="215"/>
      <c r="G204" s="215"/>
      <c r="H204" s="215"/>
      <c r="I204" s="215"/>
      <c r="J204" s="215"/>
      <c r="K204" s="215"/>
      <c r="L204" s="215"/>
      <c r="M204" s="215"/>
      <c r="N204" s="215"/>
      <c r="O204" s="215"/>
      <c r="P204" s="215"/>
      <c r="Q204" s="215"/>
      <c r="R204" s="215"/>
      <c r="S204" s="215"/>
      <c r="T204" s="215"/>
      <c r="U204" s="215"/>
      <c r="V204" s="215"/>
      <c r="W204" s="215"/>
      <c r="X204" s="215"/>
      <c r="Y204" s="215"/>
      <c r="Z204" s="215"/>
      <c r="AA204" s="216"/>
      <c r="AB204" s="220" t="str">
        <f>IF(AD202&lt;&gt;"",IF(AD202="W","L","W"),"")</f>
        <v/>
      </c>
      <c r="AC204" s="221"/>
      <c r="AD204" s="228"/>
      <c r="AE204" s="229"/>
      <c r="AF204" s="227" t="str">
        <f>IF($D198="1P",IF(L229=L231,IF(J229=J231,IF(H229&lt;&gt;"",IF(H229&gt;H231,"W","L"),""),IF(J229&gt;J231,"W","L")),IF(L229&gt;L231,"W","L")),IF(Z233=Z235,IF(X233=X235,IF(V233&lt;&gt;"",IF(V233&gt;V235,"W","L"),""),IF(X233&gt;X235,"W","L")),IF(Z233&gt;Z235,"W","L")))</f>
        <v/>
      </c>
      <c r="AG204" s="221"/>
      <c r="AH204" s="227" t="str">
        <f>IF($D198="1P",IF(Z225=Z227,IF(X225=X227,IF(V225&lt;&gt;"",IF(V225&gt;V227,"W","L"),""),IF(X225&gt;X227,"W","L")),IF(Z225&gt;Z227,"W","L")),IF(Z217=Z219,IF(X217=X219,IF(V217&lt;&gt;"",IF(V217&gt;V219,"W","L"),""),IF(X217&gt;X219,"W","L")),IF(Z217&gt;Z219,"W","L")))</f>
        <v/>
      </c>
      <c r="AI204" s="221"/>
      <c r="AJ204" s="227" t="str">
        <f>IF($D198="1P",IF(L217=L219,IF(J217=J219,IF(H217&lt;&gt;"",IF(H217&gt;H219,"W","L"),""),IF(J217&gt;J219,"W","L")),IF(L217&gt;L219,"W","L")),IF(L217=L219,IF(J217=J219,IF(H217&lt;&gt;"",IF(H217&gt;H219,"W","L"),""),IF(J217&gt;J219,"W","L")),IF(L217&gt;L219,"W","L")))</f>
        <v/>
      </c>
      <c r="AK204" s="237"/>
      <c r="AL204" s="239" t="str">
        <f>IF(OR(COUNTIF(AB204:AJ204,"W"),COUNTIF(AB204:AJ204,"L")),COUNTIF(AB204:AJ204,"W")*2+COUNTIF(AB204:AJ204,"L"),"")</f>
        <v/>
      </c>
      <c r="AM204" s="240"/>
      <c r="AN204" s="242" t="str">
        <f>IF(AL204&lt;&gt;"",RANK(AL204,AL202:AL210,0),"")</f>
        <v/>
      </c>
      <c r="AO204" s="243"/>
      <c r="AQ204" s="126"/>
      <c r="AR204" s="126"/>
      <c r="AS204" s="126"/>
      <c r="AT204" s="126"/>
      <c r="AU204" s="126"/>
      <c r="AV204" s="126"/>
      <c r="AW204" s="126"/>
      <c r="AX204" s="126"/>
      <c r="AY204" s="126"/>
      <c r="AZ204" s="126"/>
      <c r="BA204" s="126"/>
      <c r="BB204" s="126"/>
      <c r="BC204" s="126"/>
    </row>
    <row r="205" spans="1:127" ht="11.25" customHeight="1" thickBot="1">
      <c r="A205" s="212"/>
      <c r="B205" s="213"/>
      <c r="C205" s="217"/>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c r="AA205" s="219"/>
      <c r="AB205" s="232"/>
      <c r="AC205" s="233"/>
      <c r="AD205" s="235"/>
      <c r="AE205" s="236"/>
      <c r="AF205" s="234"/>
      <c r="AG205" s="233"/>
      <c r="AH205" s="234"/>
      <c r="AI205" s="233"/>
      <c r="AJ205" s="234"/>
      <c r="AK205" s="238"/>
      <c r="AL205" s="241"/>
      <c r="AM205" s="240"/>
      <c r="AN205" s="258"/>
      <c r="AO205" s="243"/>
      <c r="AQ205" s="127"/>
      <c r="AR205" s="127"/>
      <c r="AS205" s="127"/>
      <c r="AT205" s="127"/>
      <c r="AU205" s="127"/>
      <c r="AV205" s="127"/>
      <c r="AW205" s="127"/>
      <c r="AX205" s="127"/>
      <c r="AY205" s="127"/>
      <c r="AZ205" s="127"/>
      <c r="BA205" s="127"/>
      <c r="BB205" s="127"/>
      <c r="BC205" s="127"/>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row>
    <row r="206" spans="1:127" ht="11.25" customHeight="1">
      <c r="A206" s="210" t="str">
        <f>AF200</f>
        <v>C</v>
      </c>
      <c r="B206" s="211"/>
      <c r="C206" s="214"/>
      <c r="D206" s="215"/>
      <c r="E206" s="215"/>
      <c r="F206" s="215"/>
      <c r="G206" s="215"/>
      <c r="H206" s="215"/>
      <c r="I206" s="215"/>
      <c r="J206" s="215"/>
      <c r="K206" s="215"/>
      <c r="L206" s="215"/>
      <c r="M206" s="215"/>
      <c r="N206" s="215"/>
      <c r="O206" s="215"/>
      <c r="P206" s="215"/>
      <c r="Q206" s="215"/>
      <c r="R206" s="215"/>
      <c r="S206" s="215"/>
      <c r="T206" s="215"/>
      <c r="U206" s="215"/>
      <c r="V206" s="215"/>
      <c r="W206" s="215"/>
      <c r="X206" s="215"/>
      <c r="Y206" s="215"/>
      <c r="Z206" s="215"/>
      <c r="AA206" s="216"/>
      <c r="AB206" s="220" t="str">
        <f>IF(AF202&lt;&gt;"",IF(AF202="W","L","W"),"")</f>
        <v/>
      </c>
      <c r="AC206" s="221"/>
      <c r="AD206" s="227" t="str">
        <f>IF(AF204&lt;&gt;"",IF(AF204="W","L","W"),"")</f>
        <v/>
      </c>
      <c r="AE206" s="221"/>
      <c r="AF206" s="228"/>
      <c r="AG206" s="229"/>
      <c r="AH206" s="227" t="str">
        <f>IF($D198="1P",IF(L221=L223,IF(J221=J223,IF(H221&lt;&gt;"",IF(H221&gt;H223,"W","L"),""),IF(J221&gt;J223,"W","L")),IF(L221&gt;L223,"W","L")),IF(L221=L223,IF(J221=J223,IF(H221&lt;&gt;"",IF(H221&gt;H223,"W","L"),""),IF(J221&gt;J223,"W","L")),IF(L221&gt;L223,"W","L")))</f>
        <v/>
      </c>
      <c r="AI206" s="221"/>
      <c r="AJ206" s="227" t="str">
        <f>IF($D198="1P",IF(Z217=Z219,IF(X217=X219,IF(V217&lt;&gt;"",IF(V217&gt;V219,"W","L"),""),IF(X217&gt;X219,"W","L")),IF(Z217&gt;Z219,"W","L")),IF(L229=L231,IF(J229=J231,IF(H229&lt;&gt;"",IF(H229&gt;H231,"W","L"),""),IF(J229&gt;J231,"W","L")),IF(L229&gt;L231,"W","L")))</f>
        <v/>
      </c>
      <c r="AK206" s="237"/>
      <c r="AL206" s="239" t="str">
        <f>IF(OR(COUNTIF(AB206:AJ206,"W"),COUNTIF(AB206:AJ206,"L")),COUNTIF(AB206:AJ206,"W")*2+COUNTIF(AB206:AJ206,"L"),"")</f>
        <v/>
      </c>
      <c r="AM206" s="240"/>
      <c r="AN206" s="242" t="str">
        <f>IF(AL206&lt;&gt;"",RANK(AL206,AL202:AL210,0),"")</f>
        <v/>
      </c>
      <c r="AO206" s="243"/>
      <c r="AQ206" s="154" t="str">
        <f>CONCATENATE($A200," ",$D200,","," ",$F198)</f>
        <v>Group: 4, Men's Singles</v>
      </c>
      <c r="AR206" s="155"/>
      <c r="AS206" s="155"/>
      <c r="AT206" s="155"/>
      <c r="AU206" s="155"/>
      <c r="AV206" s="155"/>
      <c r="AW206" s="155"/>
      <c r="AX206" s="155"/>
      <c r="AY206" s="155"/>
      <c r="AZ206" s="155"/>
      <c r="BA206" s="155"/>
      <c r="BB206" s="155"/>
      <c r="BC206" s="156"/>
      <c r="BD206" s="163">
        <f>A221</f>
        <v>2</v>
      </c>
      <c r="BE206" s="164"/>
      <c r="BF206" s="183" t="str">
        <f>C221</f>
        <v>C</v>
      </c>
      <c r="BG206" s="185" t="str">
        <f>IF(VLOOKUP($BF206,$A202:$C210,3,FALSE)=0,"",CONCATENATE(VLOOKUP(VLOOKUP($BF206,$A202:$C210,3,FALSE),Players!$C:$G,4,FALSE)," ",VLOOKUP($BF206,$A202:$C210,3,FALSE)," ",IF(ISERROR(VLOOKUP(VLOOKUP($BF206,$A202:$C210,3,FALSE),Players!$C:$G,5,FALSE)),"()",CONCATENATE("(",VLOOKUP(VLOOKUP($BF206,$A202:$C210,3,FALSE),Players!$C:$G,5,FALSE),")"))))</f>
        <v/>
      </c>
      <c r="BH206" s="186"/>
      <c r="BI206" s="186"/>
      <c r="BJ206" s="186"/>
      <c r="BK206" s="186"/>
      <c r="BL206" s="186"/>
      <c r="BM206" s="186"/>
      <c r="BN206" s="186"/>
      <c r="BO206" s="186"/>
      <c r="BP206" s="186"/>
      <c r="BQ206" s="186"/>
      <c r="BR206" s="186"/>
      <c r="BS206" s="186"/>
      <c r="BT206" s="186"/>
      <c r="BU206" s="187"/>
      <c r="BV206" s="170" t="str">
        <f>IF(D221&lt;&gt;"",D221,"")</f>
        <v/>
      </c>
      <c r="BW206" s="171"/>
      <c r="BX206" s="170" t="str">
        <f>IF(F221&lt;&gt;"",F221,"")</f>
        <v/>
      </c>
      <c r="BY206" s="171"/>
      <c r="BZ206" s="170" t="str">
        <f>IF(H221&lt;&gt;"",H221,"")</f>
        <v/>
      </c>
      <c r="CA206" s="171"/>
      <c r="CB206" s="170" t="str">
        <f>IF(J221&lt;&gt;"",J221,"")</f>
        <v/>
      </c>
      <c r="CC206" s="171"/>
      <c r="CD206" s="170" t="str">
        <f>IF(L221&lt;&gt;"",L221,"")</f>
        <v/>
      </c>
      <c r="CE206" s="171"/>
      <c r="CF206" s="174" t="str">
        <f>IF($CD206=$CD208,IF($CB206=$CB208,IF($BZ206&lt;&gt;"",IF($BZ206&gt;$BZ208,"W","L"),""),IF($CB206&gt;$CB208,"W","L")),IF($CD206&gt;$CD208,"W","L"))</f>
        <v/>
      </c>
      <c r="CG206" s="315" t="str">
        <f>CONCATENATE($A200," ",$D200,","," ",$F198)</f>
        <v>Group: 4, Men's Singles</v>
      </c>
      <c r="CH206" s="316"/>
      <c r="CI206" s="316"/>
      <c r="CJ206" s="316"/>
      <c r="CK206" s="316"/>
      <c r="CL206" s="316"/>
      <c r="CM206" s="316"/>
      <c r="CN206" s="316"/>
      <c r="CO206" s="316"/>
      <c r="CP206" s="316"/>
      <c r="CQ206" s="316"/>
      <c r="CR206" s="316"/>
      <c r="CS206" s="317"/>
      <c r="CT206" s="163">
        <f>O229</f>
        <v>9</v>
      </c>
      <c r="CU206" s="164"/>
      <c r="CV206" s="183" t="str">
        <f>Q229</f>
        <v>A</v>
      </c>
      <c r="CW206" s="185" t="str">
        <f>IF(VLOOKUP($CV206,$A202:$C210,3,FALSE)=0,"",CONCATENATE(VLOOKUP(VLOOKUP($CV206,$A202:$C210,3,FALSE),Players!$C:$G,4,FALSE)," ",VLOOKUP($CV206,$A202:$C210,3,FALSE)," ",IF(ISERROR(VLOOKUP(VLOOKUP($CV206,$A202:$C210,3,FALSE),Players!$C:$G,5,FALSE)),"()",CONCATENATE("(",VLOOKUP(VLOOKUP($CV206,$A202:$C210,3,FALSE),Players!$C:$G,5,FALSE),")"))))</f>
        <v/>
      </c>
      <c r="CX206" s="186"/>
      <c r="CY206" s="186"/>
      <c r="CZ206" s="186"/>
      <c r="DA206" s="186"/>
      <c r="DB206" s="186"/>
      <c r="DC206" s="186"/>
      <c r="DD206" s="186"/>
      <c r="DE206" s="186"/>
      <c r="DF206" s="186"/>
      <c r="DG206" s="186"/>
      <c r="DH206" s="186"/>
      <c r="DI206" s="186"/>
      <c r="DJ206" s="186"/>
      <c r="DK206" s="187"/>
      <c r="DL206" s="170" t="str">
        <f>IF(R229&lt;&gt;"",R229,"")</f>
        <v/>
      </c>
      <c r="DM206" s="171"/>
      <c r="DN206" s="170" t="str">
        <f>IF(T229&lt;&gt;"",T229,"")</f>
        <v/>
      </c>
      <c r="DO206" s="171"/>
      <c r="DP206" s="170" t="str">
        <f>IF(V229&lt;&gt;"",V229,"")</f>
        <v/>
      </c>
      <c r="DQ206" s="171"/>
      <c r="DR206" s="170" t="str">
        <f>IF(X229&lt;&gt;"",X229,"")</f>
        <v/>
      </c>
      <c r="DS206" s="171"/>
      <c r="DT206" s="170" t="str">
        <f>IF(Z229&lt;&gt;"",Z229,"")</f>
        <v/>
      </c>
      <c r="DU206" s="171"/>
      <c r="DV206" s="174" t="str">
        <f>IF($DT206=$DT208,IF($DR206=$DR208,IF($DP206&lt;&gt;"",IF($DP206&gt;$DP208,"W","L"),""),IF($DR206&gt;$DR208,"W","L")),IF($DT206&gt;$DT208,"W","L"))</f>
        <v/>
      </c>
    </row>
    <row r="207" spans="1:127" ht="11.25" customHeight="1">
      <c r="A207" s="212"/>
      <c r="B207" s="213"/>
      <c r="C207" s="217"/>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c r="AA207" s="219"/>
      <c r="AB207" s="232"/>
      <c r="AC207" s="233"/>
      <c r="AD207" s="234"/>
      <c r="AE207" s="233"/>
      <c r="AF207" s="235"/>
      <c r="AG207" s="236"/>
      <c r="AH207" s="234"/>
      <c r="AI207" s="233"/>
      <c r="AJ207" s="234"/>
      <c r="AK207" s="238"/>
      <c r="AL207" s="241"/>
      <c r="AM207" s="240"/>
      <c r="AN207" s="258"/>
      <c r="AO207" s="243"/>
      <c r="AQ207" s="157"/>
      <c r="AR207" s="158"/>
      <c r="AS207" s="158"/>
      <c r="AT207" s="158"/>
      <c r="AU207" s="158"/>
      <c r="AV207" s="158"/>
      <c r="AW207" s="158"/>
      <c r="AX207" s="158"/>
      <c r="AY207" s="158"/>
      <c r="AZ207" s="158"/>
      <c r="BA207" s="158"/>
      <c r="BB207" s="158"/>
      <c r="BC207" s="159"/>
      <c r="BD207" s="165"/>
      <c r="BE207" s="166"/>
      <c r="BF207" s="184"/>
      <c r="BG207" s="188"/>
      <c r="BH207" s="189"/>
      <c r="BI207" s="189"/>
      <c r="BJ207" s="189"/>
      <c r="BK207" s="189"/>
      <c r="BL207" s="189"/>
      <c r="BM207" s="189"/>
      <c r="BN207" s="189"/>
      <c r="BO207" s="189"/>
      <c r="BP207" s="189"/>
      <c r="BQ207" s="189"/>
      <c r="BR207" s="189"/>
      <c r="BS207" s="189"/>
      <c r="BT207" s="189"/>
      <c r="BU207" s="190"/>
      <c r="BV207" s="172"/>
      <c r="BW207" s="173"/>
      <c r="BX207" s="172"/>
      <c r="BY207" s="173"/>
      <c r="BZ207" s="172"/>
      <c r="CA207" s="173"/>
      <c r="CB207" s="172"/>
      <c r="CC207" s="173"/>
      <c r="CD207" s="172"/>
      <c r="CE207" s="173"/>
      <c r="CF207" s="174"/>
      <c r="CG207" s="318"/>
      <c r="CH207" s="319"/>
      <c r="CI207" s="319"/>
      <c r="CJ207" s="319"/>
      <c r="CK207" s="319"/>
      <c r="CL207" s="319"/>
      <c r="CM207" s="319"/>
      <c r="CN207" s="319"/>
      <c r="CO207" s="319"/>
      <c r="CP207" s="319"/>
      <c r="CQ207" s="319"/>
      <c r="CR207" s="319"/>
      <c r="CS207" s="320"/>
      <c r="CT207" s="165"/>
      <c r="CU207" s="166"/>
      <c r="CV207" s="184"/>
      <c r="CW207" s="188"/>
      <c r="CX207" s="189"/>
      <c r="CY207" s="189"/>
      <c r="CZ207" s="189"/>
      <c r="DA207" s="189"/>
      <c r="DB207" s="189"/>
      <c r="DC207" s="189"/>
      <c r="DD207" s="189"/>
      <c r="DE207" s="189"/>
      <c r="DF207" s="189"/>
      <c r="DG207" s="189"/>
      <c r="DH207" s="189"/>
      <c r="DI207" s="189"/>
      <c r="DJ207" s="189"/>
      <c r="DK207" s="190"/>
      <c r="DL207" s="172"/>
      <c r="DM207" s="173"/>
      <c r="DN207" s="172"/>
      <c r="DO207" s="173"/>
      <c r="DP207" s="172"/>
      <c r="DQ207" s="173"/>
      <c r="DR207" s="172"/>
      <c r="DS207" s="173"/>
      <c r="DT207" s="172"/>
      <c r="DU207" s="173"/>
      <c r="DV207" s="174"/>
    </row>
    <row r="208" spans="1:127" ht="11.25" customHeight="1">
      <c r="A208" s="210" t="str">
        <f>AH200</f>
        <v>D</v>
      </c>
      <c r="B208" s="211"/>
      <c r="C208" s="214"/>
      <c r="D208" s="215"/>
      <c r="E208" s="215"/>
      <c r="F208" s="215"/>
      <c r="G208" s="215"/>
      <c r="H208" s="215"/>
      <c r="I208" s="215"/>
      <c r="J208" s="215"/>
      <c r="K208" s="215"/>
      <c r="L208" s="215"/>
      <c r="M208" s="215"/>
      <c r="N208" s="215"/>
      <c r="O208" s="215"/>
      <c r="P208" s="215"/>
      <c r="Q208" s="215"/>
      <c r="R208" s="215"/>
      <c r="S208" s="215"/>
      <c r="T208" s="215"/>
      <c r="U208" s="215"/>
      <c r="V208" s="215"/>
      <c r="W208" s="215"/>
      <c r="X208" s="215"/>
      <c r="Y208" s="215"/>
      <c r="Z208" s="215"/>
      <c r="AA208" s="216"/>
      <c r="AB208" s="220" t="str">
        <f>IF(AH202&lt;&gt;"",IF(AH202="W","L","W"),"")</f>
        <v/>
      </c>
      <c r="AC208" s="221"/>
      <c r="AD208" s="227" t="str">
        <f>IF(AH204&lt;&gt;"",IF(AH204="W","L","W"),"")</f>
        <v/>
      </c>
      <c r="AE208" s="221"/>
      <c r="AF208" s="227" t="str">
        <f>IF(AH206&lt;&gt;"",IF(AH206="W","L","W"),"")</f>
        <v/>
      </c>
      <c r="AG208" s="221"/>
      <c r="AH208" s="228"/>
      <c r="AI208" s="229"/>
      <c r="AJ208" s="227" t="str">
        <f>IF($D198="1P",IF(Z233=Z235,IF(X233=X235,IF(V233&lt;&gt;"",IF(V233&gt;V235,"W","L"),""),IF(X233&gt;X235,"W","L")),IF(Z233&gt;Z235,"W","L")),IF(Z225=Z227,IF(X225=X227,IF(V225&lt;&gt;"",IF(V225&gt;V227,"W","L"),""),IF(X225&gt;X227,"W","L")),IF(Z225&gt;Z227,"W","L")))</f>
        <v/>
      </c>
      <c r="AK208" s="237"/>
      <c r="AL208" s="239" t="str">
        <f>IF(OR(COUNTIF(AB208:AJ208,"W"),COUNTIF(AB208:AJ208,"L")),COUNTIF(AB208:AJ208,"W")*2+COUNTIF(AB208:AJ208,"L"),"")</f>
        <v/>
      </c>
      <c r="AM208" s="240"/>
      <c r="AN208" s="242" t="str">
        <f>IF(AL208&lt;&gt;"",RANK(AL208,AL202:AL210,0),"")</f>
        <v/>
      </c>
      <c r="AO208" s="243"/>
      <c r="AQ208" s="157"/>
      <c r="AR208" s="158"/>
      <c r="AS208" s="158"/>
      <c r="AT208" s="158"/>
      <c r="AU208" s="158"/>
      <c r="AV208" s="158"/>
      <c r="AW208" s="158"/>
      <c r="AX208" s="158"/>
      <c r="AY208" s="158"/>
      <c r="AZ208" s="158"/>
      <c r="BA208" s="158"/>
      <c r="BB208" s="158"/>
      <c r="BC208" s="159"/>
      <c r="BD208" s="165"/>
      <c r="BE208" s="166"/>
      <c r="BF208" s="175" t="str">
        <f>C223</f>
        <v>D</v>
      </c>
      <c r="BG208" s="177" t="str">
        <f>IF(VLOOKUP($BF208,$A202:$C210,3,FALSE)=0,"",CONCATENATE(VLOOKUP(VLOOKUP($BF208,$A202:$C210,3,FALSE),Players!$C:$G,4,FALSE)," ",VLOOKUP($BF208,$A202:$C210,3,FALSE)," ",IF(ISERROR(VLOOKUP(VLOOKUP($BF208,$A202:$C210,3,FALSE),Players!$C:$G,5,FALSE)),"()",CONCATENATE("(",VLOOKUP(VLOOKUP($BF208,$A202:$C210,3,FALSE),Players!$C:$G,5,FALSE),")"))))</f>
        <v/>
      </c>
      <c r="BH208" s="178"/>
      <c r="BI208" s="178"/>
      <c r="BJ208" s="178"/>
      <c r="BK208" s="178"/>
      <c r="BL208" s="178"/>
      <c r="BM208" s="178"/>
      <c r="BN208" s="178"/>
      <c r="BO208" s="178"/>
      <c r="BP208" s="178"/>
      <c r="BQ208" s="178"/>
      <c r="BR208" s="178"/>
      <c r="BS208" s="178"/>
      <c r="BT208" s="178"/>
      <c r="BU208" s="179"/>
      <c r="BV208" s="150" t="str">
        <f>IF(D223&lt;&gt;"",D223,"")</f>
        <v/>
      </c>
      <c r="BW208" s="151"/>
      <c r="BX208" s="150" t="str">
        <f>IF(F223&lt;&gt;"",F223,"")</f>
        <v/>
      </c>
      <c r="BY208" s="151"/>
      <c r="BZ208" s="150" t="str">
        <f>IF(H223&lt;&gt;"",H223,"")</f>
        <v/>
      </c>
      <c r="CA208" s="151"/>
      <c r="CB208" s="150" t="str">
        <f>IF(J223&lt;&gt;"",J223,"")</f>
        <v/>
      </c>
      <c r="CC208" s="151"/>
      <c r="CD208" s="150" t="str">
        <f>IF(L223&lt;&gt;"",L223,"")</f>
        <v/>
      </c>
      <c r="CE208" s="151"/>
      <c r="CF208" s="174" t="str">
        <f>IF($CF206&lt;&gt;"",IF(CF206="W","L","W"),"")</f>
        <v/>
      </c>
      <c r="CG208" s="318"/>
      <c r="CH208" s="319"/>
      <c r="CI208" s="319"/>
      <c r="CJ208" s="319"/>
      <c r="CK208" s="319"/>
      <c r="CL208" s="319"/>
      <c r="CM208" s="319"/>
      <c r="CN208" s="319"/>
      <c r="CO208" s="319"/>
      <c r="CP208" s="319"/>
      <c r="CQ208" s="319"/>
      <c r="CR208" s="319"/>
      <c r="CS208" s="320"/>
      <c r="CT208" s="165"/>
      <c r="CU208" s="166"/>
      <c r="CV208" s="175" t="str">
        <f>Q231</f>
        <v>E</v>
      </c>
      <c r="CW208" s="177" t="str">
        <f>IF(VLOOKUP($CV208,$A202:$C210,3,FALSE)=0,"",CONCATENATE(VLOOKUP(VLOOKUP($CV208,$A202:$C210,3,FALSE),Players!$C:$G,4,FALSE)," ",VLOOKUP($CV208,$A202:$C210,3,FALSE)," ",IF(ISERROR(VLOOKUP(VLOOKUP($CV208,$A202:$C210,3,FALSE),Players!$C:$G,5,FALSE)),"()",CONCATENATE("(",VLOOKUP(VLOOKUP($CV208,$A202:$C210,3,FALSE),Players!$C:$G,5,FALSE),")"))))</f>
        <v/>
      </c>
      <c r="CX208" s="178"/>
      <c r="CY208" s="178"/>
      <c r="CZ208" s="178"/>
      <c r="DA208" s="178"/>
      <c r="DB208" s="178"/>
      <c r="DC208" s="178"/>
      <c r="DD208" s="178"/>
      <c r="DE208" s="178"/>
      <c r="DF208" s="178"/>
      <c r="DG208" s="178"/>
      <c r="DH208" s="178"/>
      <c r="DI208" s="178"/>
      <c r="DJ208" s="178"/>
      <c r="DK208" s="179"/>
      <c r="DL208" s="150" t="str">
        <f>IF(R231&lt;&gt;"",R231,"")</f>
        <v/>
      </c>
      <c r="DM208" s="151"/>
      <c r="DN208" s="150" t="str">
        <f>IF(T231&lt;&gt;"",T231,"")</f>
        <v/>
      </c>
      <c r="DO208" s="151"/>
      <c r="DP208" s="150" t="str">
        <f>IF(V231&lt;&gt;"",V231,"")</f>
        <v/>
      </c>
      <c r="DQ208" s="151"/>
      <c r="DR208" s="150" t="str">
        <f>IF(X231&lt;&gt;"",X231,"")</f>
        <v/>
      </c>
      <c r="DS208" s="151"/>
      <c r="DT208" s="150" t="str">
        <f>IF(Z231&lt;&gt;"",Z231,"")</f>
        <v/>
      </c>
      <c r="DU208" s="151"/>
      <c r="DV208" s="174" t="str">
        <f>IF($DV206&lt;&gt;"",IF(DV206="W","L","W"),"")</f>
        <v/>
      </c>
    </row>
    <row r="209" spans="1:126" ht="11.25" customHeight="1" thickBot="1">
      <c r="A209" s="212"/>
      <c r="B209" s="213"/>
      <c r="C209" s="217"/>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9"/>
      <c r="AB209" s="232"/>
      <c r="AC209" s="233"/>
      <c r="AD209" s="234"/>
      <c r="AE209" s="233"/>
      <c r="AF209" s="234"/>
      <c r="AG209" s="233"/>
      <c r="AH209" s="235"/>
      <c r="AI209" s="236"/>
      <c r="AJ209" s="234"/>
      <c r="AK209" s="238"/>
      <c r="AL209" s="241"/>
      <c r="AM209" s="240"/>
      <c r="AN209" s="258"/>
      <c r="AO209" s="243"/>
      <c r="AQ209" s="160"/>
      <c r="AR209" s="161"/>
      <c r="AS209" s="161"/>
      <c r="AT209" s="161"/>
      <c r="AU209" s="161"/>
      <c r="AV209" s="161"/>
      <c r="AW209" s="161"/>
      <c r="AX209" s="161"/>
      <c r="AY209" s="161"/>
      <c r="AZ209" s="161"/>
      <c r="BA209" s="161"/>
      <c r="BB209" s="161"/>
      <c r="BC209" s="162"/>
      <c r="BD209" s="167"/>
      <c r="BE209" s="168"/>
      <c r="BF209" s="176"/>
      <c r="BG209" s="180"/>
      <c r="BH209" s="181"/>
      <c r="BI209" s="181"/>
      <c r="BJ209" s="181"/>
      <c r="BK209" s="181"/>
      <c r="BL209" s="181"/>
      <c r="BM209" s="181"/>
      <c r="BN209" s="181"/>
      <c r="BO209" s="181"/>
      <c r="BP209" s="181"/>
      <c r="BQ209" s="181"/>
      <c r="BR209" s="181"/>
      <c r="BS209" s="181"/>
      <c r="BT209" s="181"/>
      <c r="BU209" s="182"/>
      <c r="BV209" s="152"/>
      <c r="BW209" s="153"/>
      <c r="BX209" s="152"/>
      <c r="BY209" s="153"/>
      <c r="BZ209" s="152"/>
      <c r="CA209" s="153"/>
      <c r="CB209" s="152"/>
      <c r="CC209" s="153"/>
      <c r="CD209" s="152"/>
      <c r="CE209" s="153"/>
      <c r="CF209" s="174"/>
      <c r="CG209" s="321"/>
      <c r="CH209" s="322"/>
      <c r="CI209" s="322"/>
      <c r="CJ209" s="322"/>
      <c r="CK209" s="322"/>
      <c r="CL209" s="322"/>
      <c r="CM209" s="322"/>
      <c r="CN209" s="322"/>
      <c r="CO209" s="322"/>
      <c r="CP209" s="322"/>
      <c r="CQ209" s="322"/>
      <c r="CR209" s="322"/>
      <c r="CS209" s="323"/>
      <c r="CT209" s="167"/>
      <c r="CU209" s="168"/>
      <c r="CV209" s="176"/>
      <c r="CW209" s="180"/>
      <c r="CX209" s="181"/>
      <c r="CY209" s="181"/>
      <c r="CZ209" s="181"/>
      <c r="DA209" s="181"/>
      <c r="DB209" s="181"/>
      <c r="DC209" s="181"/>
      <c r="DD209" s="181"/>
      <c r="DE209" s="181"/>
      <c r="DF209" s="181"/>
      <c r="DG209" s="181"/>
      <c r="DH209" s="181"/>
      <c r="DI209" s="181"/>
      <c r="DJ209" s="181"/>
      <c r="DK209" s="182"/>
      <c r="DL209" s="152"/>
      <c r="DM209" s="153"/>
      <c r="DN209" s="152"/>
      <c r="DO209" s="153"/>
      <c r="DP209" s="152"/>
      <c r="DQ209" s="153"/>
      <c r="DR209" s="152"/>
      <c r="DS209" s="153"/>
      <c r="DT209" s="152"/>
      <c r="DU209" s="153"/>
      <c r="DV209" s="174"/>
    </row>
    <row r="210" spans="1:126" ht="11.25" customHeight="1">
      <c r="A210" s="210" t="str">
        <f>AJ200</f>
        <v>E</v>
      </c>
      <c r="B210" s="211"/>
      <c r="C210" s="214"/>
      <c r="D210" s="215"/>
      <c r="E210" s="215"/>
      <c r="F210" s="215"/>
      <c r="G210" s="215"/>
      <c r="H210" s="215"/>
      <c r="I210" s="215"/>
      <c r="J210" s="215"/>
      <c r="K210" s="215"/>
      <c r="L210" s="215"/>
      <c r="M210" s="215"/>
      <c r="N210" s="215"/>
      <c r="O210" s="215"/>
      <c r="P210" s="215"/>
      <c r="Q210" s="215"/>
      <c r="R210" s="215"/>
      <c r="S210" s="215"/>
      <c r="T210" s="215"/>
      <c r="U210" s="215"/>
      <c r="V210" s="215"/>
      <c r="W210" s="215"/>
      <c r="X210" s="215"/>
      <c r="Y210" s="215"/>
      <c r="Z210" s="215"/>
      <c r="AA210" s="216"/>
      <c r="AB210" s="220" t="str">
        <f>IF(AJ202&lt;&gt;"",IF(AJ202="W","L","W"),"")</f>
        <v/>
      </c>
      <c r="AC210" s="221"/>
      <c r="AD210" s="227" t="str">
        <f>IF(AJ204&lt;&gt;"",IF(AJ204="W","L","W"),"")</f>
        <v/>
      </c>
      <c r="AE210" s="221"/>
      <c r="AF210" s="227" t="str">
        <f>IF(AJ206&lt;&gt;"",IF(AJ206="W","L","W"),"")</f>
        <v/>
      </c>
      <c r="AG210" s="221"/>
      <c r="AH210" s="227" t="str">
        <f>IF(AJ208&lt;&gt;"",IF(AJ208="W","L","W"),"")</f>
        <v/>
      </c>
      <c r="AI210" s="221"/>
      <c r="AJ210" s="228"/>
      <c r="AK210" s="229"/>
      <c r="AL210" s="239" t="str">
        <f>IF(OR(COUNTIF(AB210:AJ210,"W"),COUNTIF(AB210:AJ210,"L")),COUNTIF(AB210:AJ210,"W")*2+COUNTIF(AB210:AJ210,"L"),"")</f>
        <v/>
      </c>
      <c r="AM210" s="240"/>
      <c r="AN210" s="242" t="str">
        <f>IF(AL210&lt;&gt;"",RANK(AL210,AL202:AL210,0),"")</f>
        <v/>
      </c>
      <c r="AO210" s="243"/>
      <c r="AQ210" s="126"/>
      <c r="AR210" s="126"/>
      <c r="AS210" s="126"/>
      <c r="AT210" s="126"/>
      <c r="AU210" s="126"/>
      <c r="AV210" s="126"/>
      <c r="AW210" s="126"/>
      <c r="AX210" s="126"/>
      <c r="AY210" s="126"/>
      <c r="AZ210" s="126"/>
      <c r="BA210" s="126"/>
      <c r="BB210" s="126"/>
      <c r="BC210" s="126"/>
      <c r="BV210" s="169" t="str">
        <f>IF(CF206&lt;&gt;"",IF(AND(AND(BV206&gt;-1,BV208&gt;-1),OR(BV206&gt;10,BV208&gt;10),ABS(BV206-BV208)&gt;1,IF(OR(BV206&gt;11,BV208&gt;11),ABS(BV206-BV208)=2,TRUE),BV206=INT(BV206),BV208=INT(BV208)),"","Error"),"")</f>
        <v/>
      </c>
      <c r="BW210" s="169"/>
      <c r="BX210" s="169" t="str">
        <f>IF(CF206&lt;&gt;"",IF(AND(AND(BX206&gt;-1,BX208&gt;-1),OR(BX206&gt;10,BX208&gt;10),ABS(BX206-BX208)&gt;1,IF(OR(BX206&gt;11,BX208&gt;11),ABS(BX206-BX208)=2,TRUE),BX206=INT(BX206),BX208=INT(BX208)),"","Error"),"")</f>
        <v/>
      </c>
      <c r="BY210" s="169"/>
      <c r="BZ210" s="169" t="str">
        <f>IF(CF206&lt;&gt;"",IF(AND(AND(BZ206&gt;-1,BZ208&gt;-1),OR(BZ206&gt;10,BZ208&gt;10),ABS(BZ206-BZ208)&gt;1,IF(OR(BZ206&gt;11,BZ208&gt;11),ABS(BZ206-BZ208)=2,TRUE),BZ206=INT(BZ206),BZ208=INT(BZ208)),"","Error"),"")</f>
        <v/>
      </c>
      <c r="CA210" s="169"/>
      <c r="CB210" s="169" t="str">
        <f>IF(AND(CF206&lt;&gt;"",CB206&lt;&gt;""),IF(AND(AND(CB206&gt;-1,CB208&gt;-1),OR(CB206&gt;10,CB208&gt;10),ABS(CB206-CB208)&gt;1,IF(OR(CB206&gt;11,CB208&gt;11),ABS(CB206-CB208)=2,TRUE),CB206=INT(CB206),CB208=INT(CB208)),"","Error"),"")</f>
        <v/>
      </c>
      <c r="CC210" s="169"/>
      <c r="CD210" s="169" t="str">
        <f>IF(AND(CF206&lt;&gt;"",CD206&lt;&gt;""),IF(AND(AND(CD206&gt;-1,CD208&gt;-1),OR(CD206&gt;10,CD208&gt;10),ABS(CD206-CD208)&gt;1,IF(OR(CD206&gt;11,CD208&gt;11),ABS(CD206-CD208)=2,TRUE),CD206=INT(CD206),CD208=INT(CD208)),"","Error"),"")</f>
        <v/>
      </c>
      <c r="CE210" s="169"/>
      <c r="DL210" s="169" t="str">
        <f>IF(DV206&lt;&gt;"",IF(AND(AND(DL206&gt;-1,DL208&gt;-1),OR(DL206&gt;10,DL208&gt;10),ABS(DL206-DL208)&gt;1,IF(OR(DL206&gt;11,DL208&gt;11),ABS(DL206-DL208)=2,TRUE),DL206=INT(DL206),DL208=INT(DL208)),"","Error"),"")</f>
        <v/>
      </c>
      <c r="DM210" s="169"/>
      <c r="DN210" s="169" t="str">
        <f>IF(DV206&lt;&gt;"",IF(AND(AND(DN206&gt;-1,DN208&gt;-1),OR(DN206&gt;10,DN208&gt;10),ABS(DN206-DN208)&gt;1,IF(OR(DN206&gt;11,DN208&gt;11),ABS(DN206-DN208)=2,TRUE),DN206=INT(DN206),DN208=INT(DN208)),"","Error"),"")</f>
        <v/>
      </c>
      <c r="DO210" s="169"/>
      <c r="DP210" s="169" t="str">
        <f>IF(DV206&lt;&gt;"",IF(AND(AND(DP206&gt;-1,DP208&gt;-1),OR(DP206&gt;10,DP208&gt;10),ABS(DP206-DP208)&gt;1,IF(OR(DP206&gt;11,DP208&gt;11),ABS(DP206-DP208)=2,TRUE),DP206=INT(DP206),DP208=INT(DP208)),"","Error"),"")</f>
        <v/>
      </c>
      <c r="DQ210" s="169"/>
      <c r="DR210" s="169" t="str">
        <f>IF(AND(DV206&lt;&gt;"",DR206&lt;&gt;""),IF(AND(AND(DR206&gt;-1,DR208&gt;-1),OR(DR206&gt;10,DR208&gt;10),ABS(DR206-DR208)&gt;1,IF(OR(DR206&gt;11,DR208&gt;11),ABS(DR206-DR208)=2,TRUE),DR206=INT(DR206),DR208=INT(DR208)),"","Error"),"")</f>
        <v/>
      </c>
      <c r="DS210" s="169"/>
      <c r="DT210" s="169" t="str">
        <f>IF(AND(DV206&lt;&gt;"",DT206&lt;&gt;""),IF(AND(AND(DT206&gt;-1,DT208&gt;-1),OR(DT206&gt;10,DT208&gt;10),ABS(DT206-DT208)&gt;1,IF(OR(DT206&gt;11,DT208&gt;11),ABS(DT206-DT208)=2,TRUE),DT206=INT(DT206),DT208=INT(DT208)),"","Error"),"")</f>
        <v/>
      </c>
      <c r="DU210" s="169"/>
    </row>
    <row r="211" spans="1:126" ht="11.25" customHeight="1" thickBot="1">
      <c r="A211" s="212"/>
      <c r="B211" s="213"/>
      <c r="C211" s="217"/>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9"/>
      <c r="AB211" s="222"/>
      <c r="AC211" s="223"/>
      <c r="AD211" s="226"/>
      <c r="AE211" s="223"/>
      <c r="AF211" s="226"/>
      <c r="AG211" s="223"/>
      <c r="AH211" s="226"/>
      <c r="AI211" s="223"/>
      <c r="AJ211" s="230"/>
      <c r="AK211" s="231"/>
      <c r="AL211" s="246"/>
      <c r="AM211" s="247"/>
      <c r="AN211" s="248"/>
      <c r="AO211" s="249"/>
      <c r="AQ211" s="126"/>
      <c r="AR211" s="126"/>
      <c r="AS211" s="126"/>
      <c r="AT211" s="126"/>
      <c r="AU211" s="126"/>
      <c r="AV211" s="126"/>
      <c r="AW211" s="126"/>
      <c r="AX211" s="126"/>
      <c r="AY211" s="126"/>
      <c r="AZ211" s="126"/>
      <c r="BA211" s="126"/>
      <c r="BB211" s="126"/>
      <c r="BC211" s="126"/>
    </row>
    <row r="212" spans="1:126" ht="11.25" customHeight="1">
      <c r="A212" s="2"/>
      <c r="J212" s="43"/>
      <c r="K212" s="43"/>
      <c r="L212" s="43"/>
      <c r="M212" s="43"/>
      <c r="R212" s="42"/>
      <c r="S212" s="42"/>
      <c r="W212" s="42"/>
      <c r="AA212" s="42"/>
      <c r="AB212" s="3"/>
      <c r="AQ212" s="127"/>
      <c r="AR212" s="127"/>
      <c r="AS212" s="127"/>
      <c r="AT212" s="127"/>
      <c r="AU212" s="127"/>
      <c r="AV212" s="127"/>
      <c r="AW212" s="127"/>
      <c r="AX212" s="127"/>
      <c r="AY212" s="127"/>
      <c r="AZ212" s="127"/>
      <c r="BA212" s="127"/>
      <c r="BB212" s="127"/>
      <c r="BC212" s="127"/>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G212" s="40"/>
      <c r="CH212" s="40"/>
      <c r="CI212" s="40"/>
      <c r="CJ212" s="40"/>
      <c r="CK212" s="40"/>
      <c r="CL212" s="40"/>
      <c r="CM212" s="40"/>
      <c r="CN212" s="40"/>
      <c r="CO212" s="40"/>
      <c r="CP212" s="40"/>
      <c r="CQ212" s="40"/>
      <c r="CR212" s="40"/>
      <c r="CS212" s="40"/>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row>
    <row r="213" spans="1:126" ht="11.25" customHeight="1">
      <c r="A213" s="42"/>
      <c r="R213" s="42"/>
      <c r="S213" s="42"/>
      <c r="W213" s="42"/>
      <c r="X213" s="43"/>
      <c r="Y213" s="43"/>
      <c r="Z213" s="43"/>
      <c r="AA213" s="43"/>
      <c r="AB213" s="3"/>
      <c r="AQ213" s="128"/>
      <c r="AR213" s="128"/>
      <c r="AS213" s="128"/>
      <c r="AT213" s="128"/>
      <c r="AU213" s="128"/>
      <c r="AV213" s="128"/>
      <c r="AW213" s="128"/>
      <c r="AX213" s="128"/>
      <c r="AY213" s="128"/>
      <c r="AZ213" s="128"/>
      <c r="BA213" s="128"/>
      <c r="BB213" s="128"/>
      <c r="BC213" s="128"/>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G213" s="41"/>
      <c r="CH213" s="41"/>
      <c r="CI213" s="41"/>
      <c r="CJ213" s="41"/>
      <c r="CK213" s="41"/>
      <c r="CL213" s="41"/>
      <c r="CM213" s="41"/>
      <c r="CN213" s="41"/>
      <c r="CO213" s="41"/>
      <c r="CP213" s="41"/>
      <c r="CQ213" s="41"/>
      <c r="CR213" s="41"/>
      <c r="CS213" s="41"/>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row>
    <row r="214" spans="1:126" ht="11.25" customHeight="1">
      <c r="AQ214" s="126"/>
      <c r="AR214" s="126"/>
      <c r="AS214" s="126"/>
      <c r="AT214" s="126"/>
      <c r="AU214" s="126"/>
      <c r="AV214" s="126"/>
      <c r="AW214" s="126"/>
      <c r="AX214" s="126"/>
      <c r="AY214" s="126"/>
      <c r="AZ214" s="126"/>
      <c r="BA214" s="126"/>
      <c r="BB214" s="126"/>
      <c r="BC214" s="126"/>
    </row>
    <row r="215" spans="1:126" ht="11.25" customHeight="1" thickBot="1">
      <c r="AP215" s="2"/>
      <c r="AQ215" s="127"/>
      <c r="AR215" s="127"/>
      <c r="AS215" s="127"/>
      <c r="AT215" s="127"/>
      <c r="AU215" s="127"/>
      <c r="AV215" s="127"/>
      <c r="AW215" s="127"/>
      <c r="AX215" s="127"/>
      <c r="AY215" s="127"/>
      <c r="AZ215" s="127"/>
      <c r="BA215" s="127"/>
      <c r="BB215" s="127"/>
      <c r="BC215" s="127"/>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G215" s="40"/>
      <c r="CH215" s="40"/>
      <c r="CI215" s="40"/>
      <c r="CJ215" s="40"/>
      <c r="CK215" s="40"/>
      <c r="CL215" s="40"/>
      <c r="CM215" s="40"/>
      <c r="CN215" s="40"/>
      <c r="CO215" s="40"/>
      <c r="CP215" s="40"/>
      <c r="CQ215" s="40"/>
      <c r="CR215" s="40"/>
      <c r="CS215" s="40"/>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2"/>
    </row>
    <row r="216" spans="1:126" ht="11.25" customHeight="1" thickBo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154" t="str">
        <f>CONCATENATE($A200," ",$D200,","," ",$F198)</f>
        <v>Group: 4, Men's Singles</v>
      </c>
      <c r="AR216" s="155"/>
      <c r="AS216" s="155"/>
      <c r="AT216" s="155"/>
      <c r="AU216" s="155"/>
      <c r="AV216" s="155"/>
      <c r="AW216" s="155"/>
      <c r="AX216" s="155"/>
      <c r="AY216" s="155"/>
      <c r="AZ216" s="155"/>
      <c r="BA216" s="155"/>
      <c r="BB216" s="155"/>
      <c r="BC216" s="156"/>
      <c r="BD216" s="163">
        <f>A225</f>
        <v>3</v>
      </c>
      <c r="BE216" s="164"/>
      <c r="BF216" s="183" t="str">
        <f>C225</f>
        <v>A</v>
      </c>
      <c r="BG216" s="185" t="str">
        <f>IF(VLOOKUP($BF216,$A202:$C210,3,FALSE)=0,"",CONCATENATE(VLOOKUP(VLOOKUP($BF216,$A202:$C210,3,FALSE),Players!$C:$G,4,FALSE)," ",VLOOKUP($BF216,$A202:$C210,3,FALSE)," ",IF(ISERROR(VLOOKUP(VLOOKUP($BF216,$A202:$C210,3,FALSE),Players!$C:$G,5,FALSE)),"()",CONCATENATE("(",VLOOKUP(VLOOKUP($BF216,$A202:$C210,3,FALSE),Players!$C:$G,5,FALSE),")"))))</f>
        <v/>
      </c>
      <c r="BH216" s="186"/>
      <c r="BI216" s="186"/>
      <c r="BJ216" s="186"/>
      <c r="BK216" s="186"/>
      <c r="BL216" s="186"/>
      <c r="BM216" s="186"/>
      <c r="BN216" s="186"/>
      <c r="BO216" s="186"/>
      <c r="BP216" s="186"/>
      <c r="BQ216" s="186"/>
      <c r="BR216" s="186"/>
      <c r="BS216" s="186"/>
      <c r="BT216" s="186"/>
      <c r="BU216" s="187"/>
      <c r="BV216" s="170" t="str">
        <f>IF(D225&lt;&gt;"",D225,"")</f>
        <v/>
      </c>
      <c r="BW216" s="171"/>
      <c r="BX216" s="170" t="str">
        <f>IF(F225&lt;&gt;"",F225,"")</f>
        <v/>
      </c>
      <c r="BY216" s="171"/>
      <c r="BZ216" s="170" t="str">
        <f>IF(H225&lt;&gt;"",H225,"")</f>
        <v/>
      </c>
      <c r="CA216" s="171"/>
      <c r="CB216" s="170" t="str">
        <f>IF(J225&lt;&gt;"",J225,"")</f>
        <v/>
      </c>
      <c r="CC216" s="171"/>
      <c r="CD216" s="170" t="str">
        <f>IF(L225&lt;&gt;"",L225,"")</f>
        <v/>
      </c>
      <c r="CE216" s="171"/>
      <c r="CF216" s="174" t="str">
        <f>IF($CD216=$CD218,IF($CB216=$CB218,IF($BZ216&lt;&gt;"",IF($BZ216&gt;$BZ218,"W","L"),""),IF($CB216&gt;$CB218,"W","L")),IF($CD216&gt;$CD218,"W","L"))</f>
        <v/>
      </c>
      <c r="CG216" s="315" t="str">
        <f>CONCATENATE($A200," ",$D200,","," ",$F198)</f>
        <v>Group: 4, Men's Singles</v>
      </c>
      <c r="CH216" s="316"/>
      <c r="CI216" s="316"/>
      <c r="CJ216" s="316"/>
      <c r="CK216" s="316"/>
      <c r="CL216" s="316"/>
      <c r="CM216" s="316"/>
      <c r="CN216" s="316"/>
      <c r="CO216" s="316"/>
      <c r="CP216" s="316"/>
      <c r="CQ216" s="316"/>
      <c r="CR216" s="316"/>
      <c r="CS216" s="317"/>
      <c r="CT216" s="163">
        <f>O233</f>
        <v>10</v>
      </c>
      <c r="CU216" s="164"/>
      <c r="CV216" s="183" t="str">
        <f>Q233</f>
        <v>B</v>
      </c>
      <c r="CW216" s="185" t="str">
        <f>IF(VLOOKUP($CV216,$A202:$C210,3,FALSE)=0,"",CONCATENATE(VLOOKUP(VLOOKUP($CV216,$A202:$C210,3,FALSE),Players!$C:$G,4,FALSE)," ",VLOOKUP($CV216,$A202:$C210,3,FALSE)," ",IF(ISERROR(VLOOKUP(VLOOKUP($CV216,$A202:$C210,3,FALSE),Players!$C:$G,5,FALSE)),"()",CONCATENATE("(",VLOOKUP(VLOOKUP($CV216,$A202:$C210,3,FALSE),Players!$C:$G,5,FALSE),")"))))</f>
        <v/>
      </c>
      <c r="CX216" s="186"/>
      <c r="CY216" s="186"/>
      <c r="CZ216" s="186"/>
      <c r="DA216" s="186"/>
      <c r="DB216" s="186"/>
      <c r="DC216" s="186"/>
      <c r="DD216" s="186"/>
      <c r="DE216" s="186"/>
      <c r="DF216" s="186"/>
      <c r="DG216" s="186"/>
      <c r="DH216" s="186"/>
      <c r="DI216" s="186"/>
      <c r="DJ216" s="186"/>
      <c r="DK216" s="187"/>
      <c r="DL216" s="170" t="str">
        <f>IF(R233&lt;&gt;"",R233,"")</f>
        <v/>
      </c>
      <c r="DM216" s="171"/>
      <c r="DN216" s="170" t="str">
        <f>IF(T233&lt;&gt;"",T233,"")</f>
        <v/>
      </c>
      <c r="DO216" s="171"/>
      <c r="DP216" s="170" t="str">
        <f>IF(V233&lt;&gt;"",V233,"")</f>
        <v/>
      </c>
      <c r="DQ216" s="171"/>
      <c r="DR216" s="170" t="str">
        <f>IF(X233&lt;&gt;"",X233,"")</f>
        <v/>
      </c>
      <c r="DS216" s="171"/>
      <c r="DT216" s="170" t="str">
        <f>IF(Z233&lt;&gt;"",Z233,"")</f>
        <v/>
      </c>
      <c r="DU216" s="171"/>
      <c r="DV216" s="174" t="str">
        <f>IF($DT216=$DT218,IF($DR216=$DR218,IF($DP216&lt;&gt;"",IF($DP216&gt;$DP218,"W","L"),""),IF($DR216&gt;$DR218,"W","L")),IF($DT216&gt;$DT218,"W","L"))</f>
        <v/>
      </c>
    </row>
    <row r="217" spans="1:126" ht="11.25" customHeight="1">
      <c r="A217" s="170">
        <v>1</v>
      </c>
      <c r="B217" s="191"/>
      <c r="C217" s="183" t="str">
        <f>IF($D198="1P","B","B")</f>
        <v>B</v>
      </c>
      <c r="D217" s="197"/>
      <c r="E217" s="198"/>
      <c r="F217" s="197"/>
      <c r="G217" s="198"/>
      <c r="H217" s="197"/>
      <c r="I217" s="198"/>
      <c r="J217" s="197"/>
      <c r="K217" s="198"/>
      <c r="L217" s="197"/>
      <c r="M217" s="208"/>
      <c r="N217" s="69" t="str">
        <f>IF(CF196&lt;&gt;"",IF(CF196="W",IF(SUM(IF(D217&gt;D219,1,0),IF(F217&gt;F219,1,0),IF(H217&gt;H219,1,0),IF(J217&gt;J219,1,0),IF(L217&gt;L219,1,0))&lt;&gt;3,"E",""),""),"")</f>
        <v/>
      </c>
      <c r="O217" s="170">
        <v>6</v>
      </c>
      <c r="P217" s="191"/>
      <c r="Q217" s="183" t="str">
        <f>IF($D198="1P","C","B")</f>
        <v>B</v>
      </c>
      <c r="R217" s="197"/>
      <c r="S217" s="198"/>
      <c r="T217" s="197"/>
      <c r="U217" s="198"/>
      <c r="V217" s="197"/>
      <c r="W217" s="198"/>
      <c r="X217" s="197"/>
      <c r="Y217" s="198"/>
      <c r="Z217" s="197"/>
      <c r="AA217" s="208"/>
      <c r="AB217" s="69" t="str">
        <f>IF(CF246&lt;&gt;"",IF(CF246="W",IF(SUM(IF(R217&gt;R219,1,0),IF(T217&gt;T219,1,0),IF(V217&gt;V219,1,0),IF(X217&gt;X219,1,0),IF(Z217&gt;Z219,1,0))&lt;&gt;3,"E",""),""),"")</f>
        <v/>
      </c>
      <c r="AP217" s="3"/>
      <c r="AQ217" s="157"/>
      <c r="AR217" s="158"/>
      <c r="AS217" s="158"/>
      <c r="AT217" s="158"/>
      <c r="AU217" s="158"/>
      <c r="AV217" s="158"/>
      <c r="AW217" s="158"/>
      <c r="AX217" s="158"/>
      <c r="AY217" s="158"/>
      <c r="AZ217" s="158"/>
      <c r="BA217" s="158"/>
      <c r="BB217" s="158"/>
      <c r="BC217" s="159"/>
      <c r="BD217" s="165"/>
      <c r="BE217" s="166"/>
      <c r="BF217" s="184"/>
      <c r="BG217" s="188"/>
      <c r="BH217" s="189"/>
      <c r="BI217" s="189"/>
      <c r="BJ217" s="189"/>
      <c r="BK217" s="189"/>
      <c r="BL217" s="189"/>
      <c r="BM217" s="189"/>
      <c r="BN217" s="189"/>
      <c r="BO217" s="189"/>
      <c r="BP217" s="189"/>
      <c r="BQ217" s="189"/>
      <c r="BR217" s="189"/>
      <c r="BS217" s="189"/>
      <c r="BT217" s="189"/>
      <c r="BU217" s="190"/>
      <c r="BV217" s="172"/>
      <c r="BW217" s="173"/>
      <c r="BX217" s="172"/>
      <c r="BY217" s="173"/>
      <c r="BZ217" s="172"/>
      <c r="CA217" s="173"/>
      <c r="CB217" s="172"/>
      <c r="CC217" s="173"/>
      <c r="CD217" s="172"/>
      <c r="CE217" s="173"/>
      <c r="CF217" s="174"/>
      <c r="CG217" s="318"/>
      <c r="CH217" s="319"/>
      <c r="CI217" s="319"/>
      <c r="CJ217" s="319"/>
      <c r="CK217" s="319"/>
      <c r="CL217" s="319"/>
      <c r="CM217" s="319"/>
      <c r="CN217" s="319"/>
      <c r="CO217" s="319"/>
      <c r="CP217" s="319"/>
      <c r="CQ217" s="319"/>
      <c r="CR217" s="319"/>
      <c r="CS217" s="320"/>
      <c r="CT217" s="165"/>
      <c r="CU217" s="166"/>
      <c r="CV217" s="184"/>
      <c r="CW217" s="188"/>
      <c r="CX217" s="189"/>
      <c r="CY217" s="189"/>
      <c r="CZ217" s="189"/>
      <c r="DA217" s="189"/>
      <c r="DB217" s="189"/>
      <c r="DC217" s="189"/>
      <c r="DD217" s="189"/>
      <c r="DE217" s="189"/>
      <c r="DF217" s="189"/>
      <c r="DG217" s="189"/>
      <c r="DH217" s="189"/>
      <c r="DI217" s="189"/>
      <c r="DJ217" s="189"/>
      <c r="DK217" s="190"/>
      <c r="DL217" s="172"/>
      <c r="DM217" s="173"/>
      <c r="DN217" s="172"/>
      <c r="DO217" s="173"/>
      <c r="DP217" s="172"/>
      <c r="DQ217" s="173"/>
      <c r="DR217" s="172"/>
      <c r="DS217" s="173"/>
      <c r="DT217" s="172"/>
      <c r="DU217" s="173"/>
      <c r="DV217" s="174"/>
    </row>
    <row r="218" spans="1:126" ht="11.25" customHeight="1">
      <c r="A218" s="192"/>
      <c r="B218" s="193"/>
      <c r="C218" s="196"/>
      <c r="D218" s="199"/>
      <c r="E218" s="200"/>
      <c r="F218" s="199"/>
      <c r="G218" s="200"/>
      <c r="H218" s="199"/>
      <c r="I218" s="200"/>
      <c r="J218" s="199"/>
      <c r="K218" s="200"/>
      <c r="L218" s="199"/>
      <c r="M218" s="209"/>
      <c r="N218" s="69" t="str">
        <f>IF(CF196&lt;&gt;"",IF(ISERROR(AND(BV200="",BX200="",BZ200="",CB200="",CD200="")),"E",IF(AND(BV200="",BX200="",BZ200="",CB200="",CD200=""),"","E")),"")</f>
        <v/>
      </c>
      <c r="O218" s="192"/>
      <c r="P218" s="193"/>
      <c r="Q218" s="196"/>
      <c r="R218" s="199"/>
      <c r="S218" s="200"/>
      <c r="T218" s="199"/>
      <c r="U218" s="200"/>
      <c r="V218" s="199"/>
      <c r="W218" s="200"/>
      <c r="X218" s="199"/>
      <c r="Y218" s="200"/>
      <c r="Z218" s="199"/>
      <c r="AA218" s="209"/>
      <c r="AB218" s="69" t="str">
        <f>IF(CF246&lt;&gt;"",IF(ISERROR(AND(BV250="",BX250="",BZ250="",CB250="",CD250="")),"E",IF(AND(BV250="",BX250="",BZ250="",CB250="",CD250=""),"","E")),"")</f>
        <v/>
      </c>
      <c r="AP218" s="3"/>
      <c r="AQ218" s="157"/>
      <c r="AR218" s="158"/>
      <c r="AS218" s="158"/>
      <c r="AT218" s="158"/>
      <c r="AU218" s="158"/>
      <c r="AV218" s="158"/>
      <c r="AW218" s="158"/>
      <c r="AX218" s="158"/>
      <c r="AY218" s="158"/>
      <c r="AZ218" s="158"/>
      <c r="BA218" s="158"/>
      <c r="BB218" s="158"/>
      <c r="BC218" s="159"/>
      <c r="BD218" s="165"/>
      <c r="BE218" s="166"/>
      <c r="BF218" s="175" t="str">
        <f>C227</f>
        <v>D</v>
      </c>
      <c r="BG218" s="177" t="str">
        <f>IF(VLOOKUP($BF218,$A202:$C210,3,FALSE)=0,"",CONCATENATE(VLOOKUP(VLOOKUP($BF218,$A202:$C210,3,FALSE),Players!$C:$G,4,FALSE)," ",VLOOKUP($BF218,$A202:$C210,3,FALSE)," ",IF(ISERROR(VLOOKUP(VLOOKUP($BF218,$A202:$C210,3,FALSE),Players!$C:$G,5,FALSE)),"()",CONCATENATE("(",VLOOKUP(VLOOKUP($BF218,$A202:$C210,3,FALSE),Players!$C:$G,5,FALSE),")"))))</f>
        <v/>
      </c>
      <c r="BH218" s="178"/>
      <c r="BI218" s="178"/>
      <c r="BJ218" s="178"/>
      <c r="BK218" s="178"/>
      <c r="BL218" s="178"/>
      <c r="BM218" s="178"/>
      <c r="BN218" s="178"/>
      <c r="BO218" s="178"/>
      <c r="BP218" s="178"/>
      <c r="BQ218" s="178"/>
      <c r="BR218" s="178"/>
      <c r="BS218" s="178"/>
      <c r="BT218" s="178"/>
      <c r="BU218" s="179"/>
      <c r="BV218" s="150" t="str">
        <f>IF(D227&lt;&gt;"",D227,"")</f>
        <v/>
      </c>
      <c r="BW218" s="151"/>
      <c r="BX218" s="150" t="str">
        <f>IF(F227&lt;&gt;"",F227,"")</f>
        <v/>
      </c>
      <c r="BY218" s="151"/>
      <c r="BZ218" s="150" t="str">
        <f>IF(H227&lt;&gt;"",H227,"")</f>
        <v/>
      </c>
      <c r="CA218" s="151"/>
      <c r="CB218" s="150" t="str">
        <f>IF(J227&lt;&gt;"",J227,"")</f>
        <v/>
      </c>
      <c r="CC218" s="151"/>
      <c r="CD218" s="150" t="str">
        <f>IF(L227&lt;&gt;"",L227,"")</f>
        <v/>
      </c>
      <c r="CE218" s="151"/>
      <c r="CF218" s="174" t="str">
        <f>IF($CF216&lt;&gt;"",IF(CF216="W","L","W"),"")</f>
        <v/>
      </c>
      <c r="CG218" s="318"/>
      <c r="CH218" s="319"/>
      <c r="CI218" s="319"/>
      <c r="CJ218" s="319"/>
      <c r="CK218" s="319"/>
      <c r="CL218" s="319"/>
      <c r="CM218" s="319"/>
      <c r="CN218" s="319"/>
      <c r="CO218" s="319"/>
      <c r="CP218" s="319"/>
      <c r="CQ218" s="319"/>
      <c r="CR218" s="319"/>
      <c r="CS218" s="320"/>
      <c r="CT218" s="165"/>
      <c r="CU218" s="166"/>
      <c r="CV218" s="175" t="str">
        <f>Q235</f>
        <v>C</v>
      </c>
      <c r="CW218" s="177" t="str">
        <f>IF(VLOOKUP($CV218,$A202:$C210,3,FALSE)=0,"",CONCATENATE(VLOOKUP(VLOOKUP($CV218,$A202:$C210,3,FALSE),Players!$C:$G,4,FALSE)," ",VLOOKUP($CV218,$A202:$C210,3,FALSE)," ",IF(ISERROR(VLOOKUP(VLOOKUP($CV218,$A202:$C210,3,FALSE),Players!$C:$G,5,FALSE)),"()",CONCATENATE("(",VLOOKUP(VLOOKUP($CV218,$A202:$C210,3,FALSE),Players!$C:$G,5,FALSE),")"))))</f>
        <v/>
      </c>
      <c r="CX218" s="178"/>
      <c r="CY218" s="178"/>
      <c r="CZ218" s="178"/>
      <c r="DA218" s="178"/>
      <c r="DB218" s="178"/>
      <c r="DC218" s="178"/>
      <c r="DD218" s="178"/>
      <c r="DE218" s="178"/>
      <c r="DF218" s="178"/>
      <c r="DG218" s="178"/>
      <c r="DH218" s="178"/>
      <c r="DI218" s="178"/>
      <c r="DJ218" s="178"/>
      <c r="DK218" s="179"/>
      <c r="DL218" s="150" t="str">
        <f>IF(R235&lt;&gt;"",R235,"")</f>
        <v/>
      </c>
      <c r="DM218" s="151"/>
      <c r="DN218" s="150" t="str">
        <f>IF(T235&lt;&gt;"",T235,"")</f>
        <v/>
      </c>
      <c r="DO218" s="151"/>
      <c r="DP218" s="150" t="str">
        <f>IF(V235&lt;&gt;"",V235,"")</f>
        <v/>
      </c>
      <c r="DQ218" s="151"/>
      <c r="DR218" s="150" t="str">
        <f>IF(X235&lt;&gt;"",X235,"")</f>
        <v/>
      </c>
      <c r="DS218" s="151"/>
      <c r="DT218" s="150" t="str">
        <f>IF(Z235&lt;&gt;"",Z235,"")</f>
        <v/>
      </c>
      <c r="DU218" s="151"/>
      <c r="DV218" s="174" t="str">
        <f>IF($DV216&lt;&gt;"",IF(DV216="W","L","W"),"")</f>
        <v/>
      </c>
    </row>
    <row r="219" spans="1:126" ht="11.25" customHeight="1" thickBot="1">
      <c r="A219" s="192"/>
      <c r="B219" s="193"/>
      <c r="C219" s="175" t="str">
        <f>IF($D198="1P","E","E")</f>
        <v>E</v>
      </c>
      <c r="D219" s="201"/>
      <c r="E219" s="202"/>
      <c r="F219" s="201"/>
      <c r="G219" s="202"/>
      <c r="H219" s="201"/>
      <c r="I219" s="202"/>
      <c r="J219" s="201"/>
      <c r="K219" s="202"/>
      <c r="L219" s="201"/>
      <c r="M219" s="205"/>
      <c r="N219" s="69" t="str">
        <f>IF(CF196&lt;&gt;"",IF(ISERROR(AND(BV200="",BX200="",BZ200="",CB200="",CD200="")),"E",IF(AND(BV200="",BX200="",BZ200="",CB200="",CD200=""),"","E")),"")</f>
        <v/>
      </c>
      <c r="O219" s="192"/>
      <c r="P219" s="193"/>
      <c r="Q219" s="175" t="str">
        <f>IF($D198="1P","E","D")</f>
        <v>D</v>
      </c>
      <c r="R219" s="201"/>
      <c r="S219" s="202"/>
      <c r="T219" s="201"/>
      <c r="U219" s="202"/>
      <c r="V219" s="201"/>
      <c r="W219" s="202"/>
      <c r="X219" s="201"/>
      <c r="Y219" s="202"/>
      <c r="Z219" s="201"/>
      <c r="AA219" s="205"/>
      <c r="AB219" s="69" t="str">
        <f>IF(CF246&lt;&gt;"",IF(ISERROR(AND(BV250="",BX250="",BZ250="",CB250="",CD250="")),"E",IF(AND(BV250="",BX250="",BZ250="",CB250="",CD250=""),"","E")),"")</f>
        <v/>
      </c>
      <c r="AP219" s="3"/>
      <c r="AQ219" s="160"/>
      <c r="AR219" s="161"/>
      <c r="AS219" s="161"/>
      <c r="AT219" s="161"/>
      <c r="AU219" s="161"/>
      <c r="AV219" s="161"/>
      <c r="AW219" s="161"/>
      <c r="AX219" s="161"/>
      <c r="AY219" s="161"/>
      <c r="AZ219" s="161"/>
      <c r="BA219" s="161"/>
      <c r="BB219" s="161"/>
      <c r="BC219" s="162"/>
      <c r="BD219" s="167"/>
      <c r="BE219" s="168"/>
      <c r="BF219" s="176"/>
      <c r="BG219" s="180"/>
      <c r="BH219" s="181"/>
      <c r="BI219" s="181"/>
      <c r="BJ219" s="181"/>
      <c r="BK219" s="181"/>
      <c r="BL219" s="181"/>
      <c r="BM219" s="181"/>
      <c r="BN219" s="181"/>
      <c r="BO219" s="181"/>
      <c r="BP219" s="181"/>
      <c r="BQ219" s="181"/>
      <c r="BR219" s="181"/>
      <c r="BS219" s="181"/>
      <c r="BT219" s="181"/>
      <c r="BU219" s="182"/>
      <c r="BV219" s="152"/>
      <c r="BW219" s="153"/>
      <c r="BX219" s="152"/>
      <c r="BY219" s="153"/>
      <c r="BZ219" s="152"/>
      <c r="CA219" s="153"/>
      <c r="CB219" s="152"/>
      <c r="CC219" s="153"/>
      <c r="CD219" s="152"/>
      <c r="CE219" s="153"/>
      <c r="CF219" s="174"/>
      <c r="CG219" s="321"/>
      <c r="CH219" s="322"/>
      <c r="CI219" s="322"/>
      <c r="CJ219" s="322"/>
      <c r="CK219" s="322"/>
      <c r="CL219" s="322"/>
      <c r="CM219" s="322"/>
      <c r="CN219" s="322"/>
      <c r="CO219" s="322"/>
      <c r="CP219" s="322"/>
      <c r="CQ219" s="322"/>
      <c r="CR219" s="322"/>
      <c r="CS219" s="323"/>
      <c r="CT219" s="167"/>
      <c r="CU219" s="168"/>
      <c r="CV219" s="176"/>
      <c r="CW219" s="180"/>
      <c r="CX219" s="181"/>
      <c r="CY219" s="181"/>
      <c r="CZ219" s="181"/>
      <c r="DA219" s="181"/>
      <c r="DB219" s="181"/>
      <c r="DC219" s="181"/>
      <c r="DD219" s="181"/>
      <c r="DE219" s="181"/>
      <c r="DF219" s="181"/>
      <c r="DG219" s="181"/>
      <c r="DH219" s="181"/>
      <c r="DI219" s="181"/>
      <c r="DJ219" s="181"/>
      <c r="DK219" s="182"/>
      <c r="DL219" s="152"/>
      <c r="DM219" s="153"/>
      <c r="DN219" s="152"/>
      <c r="DO219" s="153"/>
      <c r="DP219" s="152"/>
      <c r="DQ219" s="153"/>
      <c r="DR219" s="152"/>
      <c r="DS219" s="153"/>
      <c r="DT219" s="152"/>
      <c r="DU219" s="153"/>
      <c r="DV219" s="174"/>
    </row>
    <row r="220" spans="1:126" ht="11.25" customHeight="1" thickBot="1">
      <c r="A220" s="194"/>
      <c r="B220" s="195"/>
      <c r="C220" s="207"/>
      <c r="D220" s="203"/>
      <c r="E220" s="204"/>
      <c r="F220" s="203"/>
      <c r="G220" s="204"/>
      <c r="H220" s="203"/>
      <c r="I220" s="204"/>
      <c r="J220" s="203"/>
      <c r="K220" s="204"/>
      <c r="L220" s="203"/>
      <c r="M220" s="206"/>
      <c r="N220" s="69" t="str">
        <f>IF(CF198&lt;&gt;"",IF(CF198="W",IF(SUM(IF(D219&gt;D217,1,0),IF(F219&gt;F217,1,0),IF(H219&gt;H217,1,0),IF(J219&gt;J217,1,0),IF(L219&gt;L217,1,0))&lt;&gt;3,"E",""),""),"")</f>
        <v/>
      </c>
      <c r="O220" s="194"/>
      <c r="P220" s="195"/>
      <c r="Q220" s="207"/>
      <c r="R220" s="203"/>
      <c r="S220" s="204"/>
      <c r="T220" s="203"/>
      <c r="U220" s="204"/>
      <c r="V220" s="203"/>
      <c r="W220" s="204"/>
      <c r="X220" s="203"/>
      <c r="Y220" s="204"/>
      <c r="Z220" s="203"/>
      <c r="AA220" s="206"/>
      <c r="AB220" s="69" t="str">
        <f>IF(CF248&lt;&gt;"",IF(CF248="W",IF(SUM(IF(R219&gt;R217,1,0),IF(T219&gt;T217,1,0),IF(V219&gt;V217,1,0),IF(X219&gt;X217,1,0),IF(Z219&gt;Z217,1,0))&lt;&gt;3,"E",""),""),"")</f>
        <v/>
      </c>
      <c r="AP220" s="3"/>
      <c r="AQ220" s="126"/>
      <c r="AR220" s="126"/>
      <c r="AS220" s="126"/>
      <c r="AT220" s="126"/>
      <c r="AU220" s="126"/>
      <c r="AV220" s="126"/>
      <c r="AW220" s="126"/>
      <c r="AX220" s="126"/>
      <c r="AY220" s="126"/>
      <c r="AZ220" s="126"/>
      <c r="BA220" s="126"/>
      <c r="BB220" s="126"/>
      <c r="BC220" s="126"/>
      <c r="BV220" s="169" t="str">
        <f>IF(CF216&lt;&gt;"",IF(AND(AND(BV216&gt;-1,BV218&gt;-1),OR(BV216&gt;10,BV218&gt;10),ABS(BV216-BV218)&gt;1,IF(OR(BV216&gt;11,BV218&gt;11),ABS(BV216-BV218)=2,TRUE),BV216=INT(BV216),BV218=INT(BV218)),"","Error"),"")</f>
        <v/>
      </c>
      <c r="BW220" s="169"/>
      <c r="BX220" s="169" t="str">
        <f>IF(CF216&lt;&gt;"",IF(AND(AND(BX216&gt;-1,BX218&gt;-1),OR(BX216&gt;10,BX218&gt;10),ABS(BX216-BX218)&gt;1,IF(OR(BX216&gt;11,BX218&gt;11),ABS(BX216-BX218)=2,TRUE),BX216=INT(BX216),BX218=INT(BX218)),"","Error"),"")</f>
        <v/>
      </c>
      <c r="BY220" s="169"/>
      <c r="BZ220" s="169" t="str">
        <f>IF(CF216&lt;&gt;"",IF(AND(AND(BZ216&gt;-1,BZ218&gt;-1),OR(BZ216&gt;10,BZ218&gt;10),ABS(BZ216-BZ218)&gt;1,IF(OR(BZ216&gt;11,BZ218&gt;11),ABS(BZ216-BZ218)=2,TRUE),BZ216=INT(BZ216),BZ218=INT(BZ218)),"","Error"),"")</f>
        <v/>
      </c>
      <c r="CA220" s="169"/>
      <c r="CB220" s="169" t="str">
        <f>IF(AND(CF216&lt;&gt;"",CB216&lt;&gt;""),IF(AND(AND(CB216&gt;-1,CB218&gt;-1),OR(CB216&gt;10,CB218&gt;10),ABS(CB216-CB218)&gt;1,IF(OR(CB216&gt;11,CB218&gt;11),ABS(CB216-CB218)=2,TRUE),CB216=INT(CB216),CB218=INT(CB218)),"","Error"),"")</f>
        <v/>
      </c>
      <c r="CC220" s="169"/>
      <c r="CD220" s="169" t="str">
        <f>IF(AND(CF216&lt;&gt;"",CD216&lt;&gt;""),IF(AND(AND(CD216&gt;-1,CD218&gt;-1),OR(CD216&gt;10,CD218&gt;10),ABS(CD216-CD218)&gt;1,IF(OR(CD216&gt;11,CD218&gt;11),ABS(CD216-CD218)=2,TRUE),CD216=INT(CD216),CD218=INT(CD218)),"","Error"),"")</f>
        <v/>
      </c>
      <c r="CE220" s="169"/>
      <c r="DL220" s="169" t="str">
        <f>IF(DV216&lt;&gt;"",IF(AND(AND(DL216&gt;-1,DL218&gt;-1),OR(DL216&gt;10,DL218&gt;10),ABS(DL216-DL218)&gt;1,IF(OR(DL216&gt;11,DL218&gt;11),ABS(DL216-DL218)=2,TRUE),DL216=INT(DL216),DL218=INT(DL218)),"","Error"),"")</f>
        <v/>
      </c>
      <c r="DM220" s="169"/>
      <c r="DN220" s="169" t="str">
        <f>IF(DV216&lt;&gt;"",IF(AND(AND(DN216&gt;-1,DN218&gt;-1),OR(DN216&gt;10,DN218&gt;10),ABS(DN216-DN218)&gt;1,IF(OR(DN216&gt;11,DN218&gt;11),ABS(DN216-DN218)=2,TRUE),DN216=INT(DN216),DN218=INT(DN218)),"","Error"),"")</f>
        <v/>
      </c>
      <c r="DO220" s="169"/>
      <c r="DP220" s="169" t="str">
        <f>IF(DV216&lt;&gt;"",IF(AND(AND(DP216&gt;-1,DP218&gt;-1),OR(DP216&gt;10,DP218&gt;10),ABS(DP216-DP218)&gt;1,IF(OR(DP216&gt;11,DP218&gt;11),ABS(DP216-DP218)=2,TRUE),DP216=INT(DP216),DP218=INT(DP218)),"","Error"),"")</f>
        <v/>
      </c>
      <c r="DQ220" s="169"/>
      <c r="DR220" s="169" t="str">
        <f>IF(AND(DV216&lt;&gt;"",DR216&lt;&gt;""),IF(AND(AND(DR216&gt;-1,DR218&gt;-1),OR(DR216&gt;10,DR218&gt;10),ABS(DR216-DR218)&gt;1,IF(OR(DR216&gt;11,DR218&gt;11),ABS(DR216-DR218)=2,TRUE),DR216=INT(DR216),DR218=INT(DR218)),"","Error"),"")</f>
        <v/>
      </c>
      <c r="DS220" s="169"/>
      <c r="DT220" s="169" t="str">
        <f>IF(AND(DV216&lt;&gt;"",DT216&lt;&gt;""),IF(AND(AND(DT216&gt;-1,DT218&gt;-1),OR(DT216&gt;10,DT218&gt;10),ABS(DT216-DT218)&gt;1,IF(OR(DT216&gt;11,DT218&gt;11),ABS(DT216-DT218)=2,TRUE),DT216=INT(DT216),DT218=INT(DT218)),"","Error"),"")</f>
        <v/>
      </c>
      <c r="DU220" s="169"/>
      <c r="DV220" s="3"/>
    </row>
    <row r="221" spans="1:126" ht="11.25" customHeight="1">
      <c r="A221" s="170">
        <v>2</v>
      </c>
      <c r="B221" s="191"/>
      <c r="C221" s="183" t="str">
        <f>IF($D198="1P","C","C")</f>
        <v>C</v>
      </c>
      <c r="D221" s="197"/>
      <c r="E221" s="198"/>
      <c r="F221" s="197"/>
      <c r="G221" s="198"/>
      <c r="H221" s="197"/>
      <c r="I221" s="198"/>
      <c r="J221" s="197"/>
      <c r="K221" s="198"/>
      <c r="L221" s="197"/>
      <c r="M221" s="208"/>
      <c r="N221" s="69" t="str">
        <f>IF(CF206&lt;&gt;"",IF(CF206="W",IF(SUM(IF(D221&gt;D223,1,0),IF(F221&gt;F223,1,0),IF(H221&gt;H223,1,0),IF(J221&gt;J223,1,0),IF(L221&gt;L223,1,0))&lt;&gt;3,"E",""),""),"")</f>
        <v/>
      </c>
      <c r="O221" s="170">
        <v>7</v>
      </c>
      <c r="P221" s="191"/>
      <c r="Q221" s="183" t="str">
        <f>IF($D198="1P","A","A")</f>
        <v>A</v>
      </c>
      <c r="R221" s="197"/>
      <c r="S221" s="198"/>
      <c r="T221" s="197"/>
      <c r="U221" s="198"/>
      <c r="V221" s="197"/>
      <c r="W221" s="198"/>
      <c r="X221" s="197"/>
      <c r="Y221" s="198"/>
      <c r="Z221" s="197"/>
      <c r="AA221" s="208"/>
      <c r="AB221" s="69" t="str">
        <f>IF(CF256&lt;&gt;"",IF(CF256="W",IF(SUM(IF(R221&gt;R223,1,0),IF(T221&gt;T223,1,0),IF(V221&gt;V223,1,0),IF(X221&gt;X223,1,0),IF(Z221&gt;Z223,1,0))&lt;&gt;3,"E",""),""),"")</f>
        <v/>
      </c>
      <c r="AP221" s="3"/>
      <c r="AQ221" s="126"/>
      <c r="AR221" s="126"/>
      <c r="AS221" s="126"/>
      <c r="AT221" s="126"/>
      <c r="AU221" s="126"/>
      <c r="AV221" s="126"/>
      <c r="AW221" s="126"/>
      <c r="AX221" s="126"/>
      <c r="AY221" s="126"/>
      <c r="AZ221" s="126"/>
      <c r="BA221" s="126"/>
      <c r="BB221" s="126"/>
      <c r="BC221" s="126"/>
      <c r="DV221" s="3"/>
    </row>
    <row r="222" spans="1:126" ht="11.25" customHeight="1">
      <c r="A222" s="192"/>
      <c r="B222" s="193"/>
      <c r="C222" s="196"/>
      <c r="D222" s="199"/>
      <c r="E222" s="200"/>
      <c r="F222" s="199"/>
      <c r="G222" s="200"/>
      <c r="H222" s="199"/>
      <c r="I222" s="200"/>
      <c r="J222" s="199"/>
      <c r="K222" s="200"/>
      <c r="L222" s="199"/>
      <c r="M222" s="209"/>
      <c r="N222" s="69" t="str">
        <f>IF(CF206&lt;&gt;"",IF(ISERROR(AND(BV210="",BX210="",BZ210="",CB210="",CD210="")),"E",IF(AND(BV210="",BX210="",BZ210="",CB210="",CD210=""),"","E")),"")</f>
        <v/>
      </c>
      <c r="O222" s="192"/>
      <c r="P222" s="193"/>
      <c r="Q222" s="196"/>
      <c r="R222" s="199"/>
      <c r="S222" s="200"/>
      <c r="T222" s="199"/>
      <c r="U222" s="200"/>
      <c r="V222" s="199"/>
      <c r="W222" s="200"/>
      <c r="X222" s="199"/>
      <c r="Y222" s="200"/>
      <c r="Z222" s="199"/>
      <c r="AA222" s="209"/>
      <c r="AB222" s="69" t="str">
        <f>IF(CF256&lt;&gt;"",IF(ISERROR(AND(BV260="",BX260="",BZ260="",CB260="",CD260="")),"E",IF(AND(BV260="",BX260="",BZ260="",CB260="",CD260=""),"","E")),"")</f>
        <v/>
      </c>
      <c r="AP222" s="3"/>
      <c r="AQ222" s="127"/>
      <c r="AR222" s="127"/>
      <c r="AS222" s="127"/>
      <c r="AT222" s="127"/>
      <c r="AU222" s="127"/>
      <c r="AV222" s="127"/>
      <c r="AW222" s="127"/>
      <c r="AX222" s="127"/>
      <c r="AY222" s="127"/>
      <c r="AZ222" s="127"/>
      <c r="BA222" s="127"/>
      <c r="BB222" s="127"/>
      <c r="BC222" s="127"/>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3"/>
      <c r="CG222" s="40"/>
      <c r="CH222" s="40"/>
      <c r="CI222" s="40"/>
      <c r="CJ222" s="40"/>
      <c r="CK222" s="40"/>
      <c r="CL222" s="40"/>
      <c r="CM222" s="40"/>
      <c r="CN222" s="40"/>
      <c r="CO222" s="40"/>
      <c r="CP222" s="40"/>
      <c r="CQ222" s="40"/>
      <c r="CR222" s="40"/>
      <c r="CS222" s="40"/>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3"/>
    </row>
    <row r="223" spans="1:126" ht="11.25" customHeight="1">
      <c r="A223" s="192"/>
      <c r="B223" s="193"/>
      <c r="C223" s="175" t="str">
        <f>IF($D198="1P","D","D")</f>
        <v>D</v>
      </c>
      <c r="D223" s="201"/>
      <c r="E223" s="202"/>
      <c r="F223" s="201"/>
      <c r="G223" s="202"/>
      <c r="H223" s="201"/>
      <c r="I223" s="202"/>
      <c r="J223" s="201"/>
      <c r="K223" s="202"/>
      <c r="L223" s="201"/>
      <c r="M223" s="205"/>
      <c r="N223" s="69" t="str">
        <f>IF(CF206&lt;&gt;"",IF(ISERROR(AND(BV210="",BX210="",BZ210="",CB210="",CD210="")),"E",IF(AND(BV210="",BX210="",BZ210="",CB210="",CD210=""),"","E")),"")</f>
        <v/>
      </c>
      <c r="O223" s="192"/>
      <c r="P223" s="193"/>
      <c r="Q223" s="175" t="str">
        <f>IF($D198="1P","C","B")</f>
        <v>B</v>
      </c>
      <c r="R223" s="201"/>
      <c r="S223" s="202"/>
      <c r="T223" s="201"/>
      <c r="U223" s="202"/>
      <c r="V223" s="201"/>
      <c r="W223" s="202"/>
      <c r="X223" s="201"/>
      <c r="Y223" s="202"/>
      <c r="Z223" s="201"/>
      <c r="AA223" s="205"/>
      <c r="AB223" s="69" t="str">
        <f>IF(CF256&lt;&gt;"",IF(ISERROR(AND(BV260="",BX260="",BZ260="",CB260="",CD260="")),"E",IF(AND(BV260="",BX260="",BZ260="",CB260="",CD260=""),"","E")),"")</f>
        <v/>
      </c>
      <c r="AP223" s="3"/>
      <c r="AQ223" s="128"/>
      <c r="AR223" s="128"/>
      <c r="AS223" s="128"/>
      <c r="AT223" s="128"/>
      <c r="AU223" s="128"/>
      <c r="AV223" s="128"/>
      <c r="AW223" s="128"/>
      <c r="AX223" s="128"/>
      <c r="AY223" s="128"/>
      <c r="AZ223" s="128"/>
      <c r="BA223" s="128"/>
      <c r="BB223" s="128"/>
      <c r="BC223" s="128"/>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3"/>
      <c r="CG223" s="41"/>
      <c r="CH223" s="41"/>
      <c r="CI223" s="41"/>
      <c r="CJ223" s="41"/>
      <c r="CK223" s="41"/>
      <c r="CL223" s="41"/>
      <c r="CM223" s="41"/>
      <c r="CN223" s="41"/>
      <c r="CO223" s="41"/>
      <c r="CP223" s="41"/>
      <c r="CQ223" s="41"/>
      <c r="CR223" s="41"/>
      <c r="CS223" s="41"/>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3"/>
    </row>
    <row r="224" spans="1:126" ht="11.25" customHeight="1" thickBot="1">
      <c r="A224" s="194"/>
      <c r="B224" s="195"/>
      <c r="C224" s="207"/>
      <c r="D224" s="203"/>
      <c r="E224" s="204"/>
      <c r="F224" s="203"/>
      <c r="G224" s="204"/>
      <c r="H224" s="203"/>
      <c r="I224" s="204"/>
      <c r="J224" s="203"/>
      <c r="K224" s="204"/>
      <c r="L224" s="203"/>
      <c r="M224" s="206"/>
      <c r="N224" s="69" t="str">
        <f>IF(CF208&lt;&gt;"",IF(CF208="W",IF(SUM(IF(D223&gt;D221,1,0),IF(F223&gt;F221,1,0),IF(H223&gt;H221,1,0),IF(J223&gt;J221,1,0),IF(L223&gt;L221,1,0))&lt;&gt;3,"E",""),""),"")</f>
        <v/>
      </c>
      <c r="O224" s="194"/>
      <c r="P224" s="195"/>
      <c r="Q224" s="207"/>
      <c r="R224" s="203"/>
      <c r="S224" s="204"/>
      <c r="T224" s="203"/>
      <c r="U224" s="204"/>
      <c r="V224" s="203"/>
      <c r="W224" s="204"/>
      <c r="X224" s="203"/>
      <c r="Y224" s="204"/>
      <c r="Z224" s="203"/>
      <c r="AA224" s="206"/>
      <c r="AB224" s="69" t="str">
        <f>IF(CF258&lt;&gt;"",IF(CF258="W",IF(SUM(IF(R223&gt;R221,1,0),IF(T223&gt;T221,1,0),IF(V223&gt;V221,1,0),IF(X223&gt;X221,1,0),IF(Z223&gt;Z221,1,0))&lt;&gt;3,"E",""),""),"")</f>
        <v/>
      </c>
      <c r="AP224" s="3"/>
      <c r="AQ224" s="126"/>
      <c r="AR224" s="126"/>
      <c r="AS224" s="126"/>
      <c r="AT224" s="126"/>
      <c r="AU224" s="126"/>
      <c r="AV224" s="126"/>
      <c r="AW224" s="126"/>
      <c r="AX224" s="126"/>
      <c r="AY224" s="126"/>
      <c r="AZ224" s="126"/>
      <c r="BA224" s="126"/>
      <c r="BB224" s="126"/>
      <c r="BC224" s="126"/>
      <c r="CF224" s="3"/>
      <c r="DV224" s="3"/>
    </row>
    <row r="225" spans="1:126" ht="11.25" customHeight="1" thickBot="1">
      <c r="A225" s="170">
        <v>3</v>
      </c>
      <c r="B225" s="191"/>
      <c r="C225" s="183" t="str">
        <f>IF($D198="1P","A","A")</f>
        <v>A</v>
      </c>
      <c r="D225" s="197"/>
      <c r="E225" s="198"/>
      <c r="F225" s="197"/>
      <c r="G225" s="198"/>
      <c r="H225" s="197"/>
      <c r="I225" s="198"/>
      <c r="J225" s="197"/>
      <c r="K225" s="198"/>
      <c r="L225" s="197"/>
      <c r="M225" s="208"/>
      <c r="N225" s="69" t="str">
        <f>IF(CF216&lt;&gt;"",IF(CF216="W",IF(SUM(IF(D225&gt;D227,1,0),IF(F225&gt;F227,1,0),IF(H225&gt;H227,1,0),IF(J225&gt;J227,1,0),IF(L225&gt;L227,1,0))&lt;&gt;3,"E",""),""),"")</f>
        <v/>
      </c>
      <c r="O225" s="170">
        <v>8</v>
      </c>
      <c r="P225" s="191"/>
      <c r="Q225" s="183" t="str">
        <f>IF($D198="1P","B","D")</f>
        <v>D</v>
      </c>
      <c r="R225" s="197"/>
      <c r="S225" s="198"/>
      <c r="T225" s="197"/>
      <c r="U225" s="198"/>
      <c r="V225" s="197"/>
      <c r="W225" s="198"/>
      <c r="X225" s="197"/>
      <c r="Y225" s="198"/>
      <c r="Z225" s="197"/>
      <c r="AA225" s="208"/>
      <c r="AB225" s="69" t="str">
        <f>IF(DV196&lt;&gt;"",IF(DV196="W",IF(SUM(IF(R225&gt;R227,1,0),IF(T225&gt;T227,1,0),IF(V225&gt;V227,1,0),IF(X225&gt;X227,1,0),IF(Z225&gt;Z227,1,0))&lt;&gt;3,"E",""),""),"")</f>
        <v/>
      </c>
      <c r="AP225" s="3"/>
      <c r="AQ225" s="127"/>
      <c r="AR225" s="127"/>
      <c r="AS225" s="127"/>
      <c r="AT225" s="127"/>
      <c r="AU225" s="127"/>
      <c r="AV225" s="127"/>
      <c r="AW225" s="127"/>
      <c r="AX225" s="127"/>
      <c r="AY225" s="127"/>
      <c r="AZ225" s="127"/>
      <c r="BA225" s="127"/>
      <c r="BB225" s="127"/>
      <c r="BC225" s="127"/>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3"/>
      <c r="DV225" s="3"/>
    </row>
    <row r="226" spans="1:126" ht="11.25" customHeight="1">
      <c r="A226" s="192"/>
      <c r="B226" s="193"/>
      <c r="C226" s="196"/>
      <c r="D226" s="199"/>
      <c r="E226" s="200"/>
      <c r="F226" s="199"/>
      <c r="G226" s="200"/>
      <c r="H226" s="199"/>
      <c r="I226" s="200"/>
      <c r="J226" s="199"/>
      <c r="K226" s="200"/>
      <c r="L226" s="199"/>
      <c r="M226" s="209"/>
      <c r="N226" s="69" t="str">
        <f>IF(CF216&lt;&gt;"",IF(ISERROR(AND(BV220="",BX220="",BZ220="",CB220="",CD220="")),"E",IF(AND(BV220="",BX220="",BZ220="",CB220="",CD220=""),"","E")),"")</f>
        <v/>
      </c>
      <c r="O226" s="192"/>
      <c r="P226" s="193"/>
      <c r="Q226" s="196"/>
      <c r="R226" s="199"/>
      <c r="S226" s="200"/>
      <c r="T226" s="199"/>
      <c r="U226" s="200"/>
      <c r="V226" s="199"/>
      <c r="W226" s="200"/>
      <c r="X226" s="199"/>
      <c r="Y226" s="200"/>
      <c r="Z226" s="199"/>
      <c r="AA226" s="209"/>
      <c r="AB226" s="69" t="str">
        <f>IF(DV196&lt;&gt;"",IF(ISERROR(AND(DL200="",DN200="",DO200="",DR200="",DT200="")),"E",IF(AND(DL200="",DN200="",DP200="",DR200="",DT200=""),"","E")),"")</f>
        <v/>
      </c>
      <c r="AP226" s="3"/>
      <c r="AQ226" s="154" t="str">
        <f>CONCATENATE($A200," ",$D200,","," ",$F198)</f>
        <v>Group: 4, Men's Singles</v>
      </c>
      <c r="AR226" s="155"/>
      <c r="AS226" s="155"/>
      <c r="AT226" s="155"/>
      <c r="AU226" s="155"/>
      <c r="AV226" s="155"/>
      <c r="AW226" s="155"/>
      <c r="AX226" s="155"/>
      <c r="AY226" s="155"/>
      <c r="AZ226" s="155"/>
      <c r="BA226" s="155"/>
      <c r="BB226" s="155"/>
      <c r="BC226" s="156"/>
      <c r="BD226" s="163">
        <f>A229</f>
        <v>4</v>
      </c>
      <c r="BE226" s="164"/>
      <c r="BF226" s="183" t="str">
        <f>C229</f>
        <v>C</v>
      </c>
      <c r="BG226" s="185" t="str">
        <f>IF(VLOOKUP($BF226,$A202:$C210,3,FALSE)=0,"",CONCATENATE(VLOOKUP(VLOOKUP($BF226,$A202:$C210,3,FALSE),Players!$C:$G,4,FALSE)," ",VLOOKUP($BF226,$A202:$C210,3,FALSE)," ",IF(ISERROR(VLOOKUP(VLOOKUP($BF226,$A202:$C210,3,FALSE),Players!$C:$G,5,FALSE)),"()",CONCATENATE("(",VLOOKUP(VLOOKUP($BF226,$A202:$C210,3,FALSE),Players!$C:$G,5,FALSE),")"))))</f>
        <v/>
      </c>
      <c r="BH226" s="186"/>
      <c r="BI226" s="186"/>
      <c r="BJ226" s="186"/>
      <c r="BK226" s="186"/>
      <c r="BL226" s="186"/>
      <c r="BM226" s="186"/>
      <c r="BN226" s="186"/>
      <c r="BO226" s="186"/>
      <c r="BP226" s="186"/>
      <c r="BQ226" s="186"/>
      <c r="BR226" s="186"/>
      <c r="BS226" s="186"/>
      <c r="BT226" s="186"/>
      <c r="BU226" s="187"/>
      <c r="BV226" s="170" t="str">
        <f>IF(D229&lt;&gt;"",D229,"")</f>
        <v/>
      </c>
      <c r="BW226" s="171"/>
      <c r="BX226" s="170" t="str">
        <f>IF(F229&lt;&gt;"",F229,"")</f>
        <v/>
      </c>
      <c r="BY226" s="171"/>
      <c r="BZ226" s="170" t="str">
        <f>IF(H229&lt;&gt;"",H229,"")</f>
        <v/>
      </c>
      <c r="CA226" s="171"/>
      <c r="CB226" s="170" t="str">
        <f>IF(J229&lt;&gt;"",J229,"")</f>
        <v/>
      </c>
      <c r="CC226" s="171"/>
      <c r="CD226" s="170" t="str">
        <f>IF(L229&lt;&gt;"",L229,"")</f>
        <v/>
      </c>
      <c r="CE226" s="171"/>
      <c r="CF226" s="174" t="str">
        <f>IF($CD226=$CD228,IF($CB226=$CB228,IF($BZ226&lt;&gt;"",IF($BZ226&gt;$BZ228,"W","L"),""),IF($CB226&gt;$CB228,"W","L")),IF($CD226&gt;$CD228,"W","L"))</f>
        <v/>
      </c>
      <c r="DV226" s="3"/>
    </row>
    <row r="227" spans="1:126" ht="11.25" customHeight="1">
      <c r="A227" s="192"/>
      <c r="B227" s="193"/>
      <c r="C227" s="175" t="str">
        <f>IF($D198="1P","E","D")</f>
        <v>D</v>
      </c>
      <c r="D227" s="201"/>
      <c r="E227" s="202"/>
      <c r="F227" s="201"/>
      <c r="G227" s="202"/>
      <c r="H227" s="201"/>
      <c r="I227" s="202"/>
      <c r="J227" s="201"/>
      <c r="K227" s="202"/>
      <c r="L227" s="201"/>
      <c r="M227" s="205"/>
      <c r="N227" s="69" t="str">
        <f>IF(CF216&lt;&gt;"",IF(ISERROR(AND(BV220="",BX220="",BZ220="",CB220="",CD220="")),"E",IF(AND(BV220="",BX220="",BZ220="",CB220="",CD220=""),"","E")),"")</f>
        <v/>
      </c>
      <c r="O227" s="192"/>
      <c r="P227" s="193"/>
      <c r="Q227" s="175" t="str">
        <f>IF($D198="1P","D","E")</f>
        <v>E</v>
      </c>
      <c r="R227" s="201"/>
      <c r="S227" s="202"/>
      <c r="T227" s="201"/>
      <c r="U227" s="202"/>
      <c r="V227" s="201"/>
      <c r="W227" s="202"/>
      <c r="X227" s="201"/>
      <c r="Y227" s="202"/>
      <c r="Z227" s="201"/>
      <c r="AA227" s="205"/>
      <c r="AB227" s="69" t="str">
        <f>IF(DV196&lt;&gt;"",IF(ISERROR(AND(DL200="",DN200="",DO200="",DR200="",DT200="")),"E",IF(AND(DL200="",DN200="",DP200="",DR200="",DT200=""),"","E")),"")</f>
        <v/>
      </c>
      <c r="AP227" s="3"/>
      <c r="AQ227" s="157"/>
      <c r="AR227" s="158"/>
      <c r="AS227" s="158"/>
      <c r="AT227" s="158"/>
      <c r="AU227" s="158"/>
      <c r="AV227" s="158"/>
      <c r="AW227" s="158"/>
      <c r="AX227" s="158"/>
      <c r="AY227" s="158"/>
      <c r="AZ227" s="158"/>
      <c r="BA227" s="158"/>
      <c r="BB227" s="158"/>
      <c r="BC227" s="159"/>
      <c r="BD227" s="165"/>
      <c r="BE227" s="166"/>
      <c r="BF227" s="184"/>
      <c r="BG227" s="188"/>
      <c r="BH227" s="189"/>
      <c r="BI227" s="189"/>
      <c r="BJ227" s="189"/>
      <c r="BK227" s="189"/>
      <c r="BL227" s="189"/>
      <c r="BM227" s="189"/>
      <c r="BN227" s="189"/>
      <c r="BO227" s="189"/>
      <c r="BP227" s="189"/>
      <c r="BQ227" s="189"/>
      <c r="BR227" s="189"/>
      <c r="BS227" s="189"/>
      <c r="BT227" s="189"/>
      <c r="BU227" s="190"/>
      <c r="BV227" s="172"/>
      <c r="BW227" s="173"/>
      <c r="BX227" s="172"/>
      <c r="BY227" s="173"/>
      <c r="BZ227" s="172"/>
      <c r="CA227" s="173"/>
      <c r="CB227" s="172"/>
      <c r="CC227" s="173"/>
      <c r="CD227" s="172"/>
      <c r="CE227" s="173"/>
      <c r="CF227" s="174"/>
      <c r="DV227" s="3"/>
    </row>
    <row r="228" spans="1:126" ht="11.25" customHeight="1" thickBot="1">
      <c r="A228" s="194"/>
      <c r="B228" s="195"/>
      <c r="C228" s="207"/>
      <c r="D228" s="203"/>
      <c r="E228" s="204"/>
      <c r="F228" s="203"/>
      <c r="G228" s="204"/>
      <c r="H228" s="203"/>
      <c r="I228" s="204"/>
      <c r="J228" s="203"/>
      <c r="K228" s="204"/>
      <c r="L228" s="203"/>
      <c r="M228" s="206"/>
      <c r="N228" s="69" t="str">
        <f>IF(CF218&lt;&gt;"",IF(CF218="W",IF(SUM(IF(D227&gt;D225,1,0),IF(F227&gt;F225,1,0),IF(H227&gt;H225,1,0),IF(J227&gt;J225,1,0),IF(L227&gt;L225,1,0))&lt;&gt;3,"E",""),""),"")</f>
        <v/>
      </c>
      <c r="O228" s="194"/>
      <c r="P228" s="195"/>
      <c r="Q228" s="207"/>
      <c r="R228" s="203"/>
      <c r="S228" s="204"/>
      <c r="T228" s="203"/>
      <c r="U228" s="204"/>
      <c r="V228" s="203"/>
      <c r="W228" s="204"/>
      <c r="X228" s="203"/>
      <c r="Y228" s="204"/>
      <c r="Z228" s="203"/>
      <c r="AA228" s="206"/>
      <c r="AB228" s="69" t="str">
        <f>IF(DV198&lt;&gt;"",IF(DV198="W",IF(SUM(IF(R227&gt;R225,1,0),IF(T227&gt;T225,1,0),IF(V227&gt;V225,1,0),IF(X227&gt;X225,1,0),IF(Z227&gt;Z225,1,0))&lt;&gt;3,"E",""),""),"")</f>
        <v/>
      </c>
      <c r="AP228" s="3"/>
      <c r="AQ228" s="157"/>
      <c r="AR228" s="158"/>
      <c r="AS228" s="158"/>
      <c r="AT228" s="158"/>
      <c r="AU228" s="158"/>
      <c r="AV228" s="158"/>
      <c r="AW228" s="158"/>
      <c r="AX228" s="158"/>
      <c r="AY228" s="158"/>
      <c r="AZ228" s="158"/>
      <c r="BA228" s="158"/>
      <c r="BB228" s="158"/>
      <c r="BC228" s="159"/>
      <c r="BD228" s="165"/>
      <c r="BE228" s="166"/>
      <c r="BF228" s="175" t="str">
        <f>C231</f>
        <v>E</v>
      </c>
      <c r="BG228" s="177" t="str">
        <f>IF(VLOOKUP($BF228,$A202:$C210,3,FALSE)=0,"",CONCATENATE(VLOOKUP(VLOOKUP($BF228,$A202:$C210,3,FALSE),Players!$C:$G,4,FALSE)," ",VLOOKUP($BF228,$A202:$C210,3,FALSE)," ",IF(ISERROR(VLOOKUP(VLOOKUP($BF228,$A202:$C210,3,FALSE),Players!$C:$G,5,FALSE)),"()",CONCATENATE("(",VLOOKUP(VLOOKUP($BF228,$A202:$C210,3,FALSE),Players!$C:$G,5,FALSE),")"))))</f>
        <v/>
      </c>
      <c r="BH228" s="178"/>
      <c r="BI228" s="178"/>
      <c r="BJ228" s="178"/>
      <c r="BK228" s="178"/>
      <c r="BL228" s="178"/>
      <c r="BM228" s="178"/>
      <c r="BN228" s="178"/>
      <c r="BO228" s="178"/>
      <c r="BP228" s="178"/>
      <c r="BQ228" s="178"/>
      <c r="BR228" s="178"/>
      <c r="BS228" s="178"/>
      <c r="BT228" s="178"/>
      <c r="BU228" s="179"/>
      <c r="BV228" s="150" t="str">
        <f>IF(D231&lt;&gt;"",D231,"")</f>
        <v/>
      </c>
      <c r="BW228" s="151"/>
      <c r="BX228" s="150" t="str">
        <f>IF(F231&lt;&gt;"",F231,"")</f>
        <v/>
      </c>
      <c r="BY228" s="151"/>
      <c r="BZ228" s="150" t="str">
        <f>IF(H231&lt;&gt;"",H231,"")</f>
        <v/>
      </c>
      <c r="CA228" s="151"/>
      <c r="CB228" s="150" t="str">
        <f>IF(J231&lt;&gt;"",J231,"")</f>
        <v/>
      </c>
      <c r="CC228" s="151"/>
      <c r="CD228" s="150" t="str">
        <f>IF(L231&lt;&gt;"",L231,"")</f>
        <v/>
      </c>
      <c r="CE228" s="151"/>
      <c r="CF228" s="174" t="str">
        <f>IF($CF226&lt;&gt;"",IF(CF226="W","L","W"),"")</f>
        <v/>
      </c>
      <c r="DV228" s="3"/>
    </row>
    <row r="229" spans="1:126" ht="11.25" customHeight="1" thickBot="1">
      <c r="A229" s="170">
        <v>4</v>
      </c>
      <c r="B229" s="191"/>
      <c r="C229" s="183" t="str">
        <f>IF($D198="1P","B","C")</f>
        <v>C</v>
      </c>
      <c r="D229" s="197"/>
      <c r="E229" s="198"/>
      <c r="F229" s="197"/>
      <c r="G229" s="198"/>
      <c r="H229" s="197"/>
      <c r="I229" s="198"/>
      <c r="J229" s="197"/>
      <c r="K229" s="198"/>
      <c r="L229" s="197"/>
      <c r="M229" s="208"/>
      <c r="N229" s="69" t="str">
        <f>IF(CF226&lt;&gt;"",IF(CF226="W",IF(SUM(IF(D229&gt;D231,1,0),IF(F229&gt;F231,1,0),IF(H229&gt;H231,1,0),IF(J229&gt;J231,1,0),IF(L229&gt;L231,1,0))&lt;&gt;3,"E",""),""),"")</f>
        <v/>
      </c>
      <c r="O229" s="170">
        <v>9</v>
      </c>
      <c r="P229" s="191"/>
      <c r="Q229" s="183" t="str">
        <f>IF($D198="1P","A","A")</f>
        <v>A</v>
      </c>
      <c r="R229" s="197"/>
      <c r="S229" s="198"/>
      <c r="T229" s="197"/>
      <c r="U229" s="198"/>
      <c r="V229" s="197"/>
      <c r="W229" s="198"/>
      <c r="X229" s="197"/>
      <c r="Y229" s="198"/>
      <c r="Z229" s="197"/>
      <c r="AA229" s="208"/>
      <c r="AB229" s="69" t="str">
        <f>IF(DV206&lt;&gt;"",IF(DV206="W",IF(SUM(IF(R229&gt;R231,1,0),IF(T229&gt;T231,1,0),IF(V229&gt;V231,1,0),IF(X229&gt;X231,1,0),IF(Z229&gt;Z231,1,0))&lt;&gt;3,"E",""),""),"")</f>
        <v/>
      </c>
      <c r="AP229" s="3"/>
      <c r="AQ229" s="160"/>
      <c r="AR229" s="161"/>
      <c r="AS229" s="161"/>
      <c r="AT229" s="161"/>
      <c r="AU229" s="161"/>
      <c r="AV229" s="161"/>
      <c r="AW229" s="161"/>
      <c r="AX229" s="161"/>
      <c r="AY229" s="161"/>
      <c r="AZ229" s="161"/>
      <c r="BA229" s="161"/>
      <c r="BB229" s="161"/>
      <c r="BC229" s="162"/>
      <c r="BD229" s="167"/>
      <c r="BE229" s="168"/>
      <c r="BF229" s="176"/>
      <c r="BG229" s="180"/>
      <c r="BH229" s="181"/>
      <c r="BI229" s="181"/>
      <c r="BJ229" s="181"/>
      <c r="BK229" s="181"/>
      <c r="BL229" s="181"/>
      <c r="BM229" s="181"/>
      <c r="BN229" s="181"/>
      <c r="BO229" s="181"/>
      <c r="BP229" s="181"/>
      <c r="BQ229" s="181"/>
      <c r="BR229" s="181"/>
      <c r="BS229" s="181"/>
      <c r="BT229" s="181"/>
      <c r="BU229" s="182"/>
      <c r="BV229" s="152"/>
      <c r="BW229" s="153"/>
      <c r="BX229" s="152"/>
      <c r="BY229" s="153"/>
      <c r="BZ229" s="152"/>
      <c r="CA229" s="153"/>
      <c r="CB229" s="152"/>
      <c r="CC229" s="153"/>
      <c r="CD229" s="152"/>
      <c r="CE229" s="153"/>
      <c r="CF229" s="174"/>
      <c r="DV229" s="3"/>
    </row>
    <row r="230" spans="1:126" ht="11.25" customHeight="1">
      <c r="A230" s="192"/>
      <c r="B230" s="193"/>
      <c r="C230" s="196"/>
      <c r="D230" s="199"/>
      <c r="E230" s="200"/>
      <c r="F230" s="199"/>
      <c r="G230" s="200"/>
      <c r="H230" s="199"/>
      <c r="I230" s="200"/>
      <c r="J230" s="199"/>
      <c r="K230" s="200"/>
      <c r="L230" s="199"/>
      <c r="M230" s="209"/>
      <c r="N230" s="69" t="str">
        <f>IF(CF226&lt;&gt;"",IF(ISERROR(AND(BV230="",BX230="",BZ230="",CB230="",CD230="")),"E",IF(AND(BV230="",BX230="",BZ230="",CB230="",CD230=""),"","E")),"")</f>
        <v/>
      </c>
      <c r="O230" s="192"/>
      <c r="P230" s="193"/>
      <c r="Q230" s="196"/>
      <c r="R230" s="199"/>
      <c r="S230" s="200"/>
      <c r="T230" s="199"/>
      <c r="U230" s="200"/>
      <c r="V230" s="199"/>
      <c r="W230" s="200"/>
      <c r="X230" s="199"/>
      <c r="Y230" s="200"/>
      <c r="Z230" s="199"/>
      <c r="AA230" s="209"/>
      <c r="AB230" s="69" t="str">
        <f>IF(DV206&lt;&gt;"",IF(ISERROR(AND(DL210="",DN210="",DO210="",DR210="",DT210="")),"E",IF(AND(DL210="",DN210="",DP210="",DR210="",DT210=""),"","E")),"")</f>
        <v/>
      </c>
      <c r="AP230" s="3"/>
      <c r="AQ230" s="126"/>
      <c r="AR230" s="126"/>
      <c r="AS230" s="126"/>
      <c r="AT230" s="126"/>
      <c r="AU230" s="126"/>
      <c r="AV230" s="126"/>
      <c r="AW230" s="126"/>
      <c r="AX230" s="126"/>
      <c r="AY230" s="126"/>
      <c r="AZ230" s="126"/>
      <c r="BA230" s="126"/>
      <c r="BB230" s="126"/>
      <c r="BC230" s="126"/>
      <c r="BV230" s="169" t="str">
        <f>IF(CF226&lt;&gt;"",IF(AND(AND(BV226&gt;-1,BV228&gt;-1),OR(BV226&gt;10,BV228&gt;10),ABS(BV226-BV228)&gt;1,IF(OR(BV226&gt;11,BV228&gt;11),ABS(BV226-BV228)=2,TRUE),BV226=INT(BV226),BV228=INT(BV228)),"","Error"),"")</f>
        <v/>
      </c>
      <c r="BW230" s="169"/>
      <c r="BX230" s="169" t="str">
        <f>IF(CF226&lt;&gt;"",IF(AND(AND(BX226&gt;-1,BX228&gt;-1),OR(BX226&gt;10,BX228&gt;10),ABS(BX226-BX228)&gt;1,IF(OR(BX226&gt;11,BX228&gt;11),ABS(BX226-BX228)=2,TRUE),BX226=INT(BX226),BX228=INT(BX228)),"","Error"),"")</f>
        <v/>
      </c>
      <c r="BY230" s="169"/>
      <c r="BZ230" s="169" t="str">
        <f>IF(CF226&lt;&gt;"",IF(AND(AND(BZ226&gt;-1,BZ228&gt;-1),OR(BZ226&gt;10,BZ228&gt;10),ABS(BZ226-BZ228)&gt;1,IF(OR(BZ226&gt;11,BZ228&gt;11),ABS(BZ226-BZ228)=2,TRUE),BZ226=INT(BZ226),BZ228=INT(BZ228)),"","Error"),"")</f>
        <v/>
      </c>
      <c r="CA230" s="169"/>
      <c r="CB230" s="169" t="str">
        <f>IF(AND(CF226&lt;&gt;"",CB226&lt;&gt;""),IF(AND(AND(CB226&gt;-1,CB228&gt;-1),OR(CB226&gt;10,CB228&gt;10),ABS(CB226-CB228)&gt;1,IF(OR(CB226&gt;11,CB228&gt;11),ABS(CB226-CB228)=2,TRUE),CB226=INT(CB226),CB228=INT(CB228)),"","Error"),"")</f>
        <v/>
      </c>
      <c r="CC230" s="169"/>
      <c r="CD230" s="169" t="str">
        <f>IF(AND(CF226&lt;&gt;"",CD226&lt;&gt;""),IF(AND(AND(CD226&gt;-1,CD228&gt;-1),OR(CD226&gt;10,CD228&gt;10),ABS(CD226-CD228)&gt;1,IF(OR(CD226&gt;11,CD228&gt;11),ABS(CD226-CD228)=2,TRUE),CD226=INT(CD226),CD228=INT(CD228)),"","Error"),"")</f>
        <v/>
      </c>
      <c r="CE230" s="169"/>
      <c r="CF230" s="3"/>
      <c r="DV230" s="3"/>
    </row>
    <row r="231" spans="1:126" ht="11.25" customHeight="1">
      <c r="A231" s="192"/>
      <c r="B231" s="193"/>
      <c r="C231" s="175" t="str">
        <f>IF($D198="1P","C","E")</f>
        <v>E</v>
      </c>
      <c r="D231" s="201"/>
      <c r="E231" s="202"/>
      <c r="F231" s="201"/>
      <c r="G231" s="202"/>
      <c r="H231" s="201"/>
      <c r="I231" s="202"/>
      <c r="J231" s="201"/>
      <c r="K231" s="202"/>
      <c r="L231" s="201"/>
      <c r="M231" s="205"/>
      <c r="N231" s="69" t="str">
        <f>IF(CF226&lt;&gt;"",IF(ISERROR(AND(BV230="",BX230="",BZ230="",CB230="",CD230="")),"E",IF(AND(BV230="",BX230="",BZ230="",CB230="",CD230=""),"","E")),"")</f>
        <v/>
      </c>
      <c r="O231" s="192"/>
      <c r="P231" s="193"/>
      <c r="Q231" s="175" t="str">
        <f>IF($D198="1P","B","E")</f>
        <v>E</v>
      </c>
      <c r="R231" s="201"/>
      <c r="S231" s="202"/>
      <c r="T231" s="201"/>
      <c r="U231" s="202"/>
      <c r="V231" s="201"/>
      <c r="W231" s="202"/>
      <c r="X231" s="201"/>
      <c r="Y231" s="202"/>
      <c r="Z231" s="201"/>
      <c r="AA231" s="205"/>
      <c r="AB231" s="69" t="str">
        <f>IF(DV206&lt;&gt;"",IF(ISERROR(AND(DL210="",DN210="",DO210="",DR210="",DT210="")),"E",IF(AND(DL210="",DN210="",DP210="",DR210="",DT210=""),"","E")),"")</f>
        <v/>
      </c>
      <c r="AP231" s="3"/>
      <c r="AQ231" s="126"/>
      <c r="AR231" s="126"/>
      <c r="AS231" s="126"/>
      <c r="AT231" s="126"/>
      <c r="AU231" s="126"/>
      <c r="AV231" s="126"/>
      <c r="AW231" s="126"/>
      <c r="AX231" s="126"/>
      <c r="AY231" s="126"/>
      <c r="AZ231" s="126"/>
      <c r="BA231" s="126"/>
      <c r="BB231" s="126"/>
      <c r="BC231" s="126"/>
      <c r="CF231" s="3"/>
      <c r="DV231" s="3"/>
    </row>
    <row r="232" spans="1:126" ht="11.25" customHeight="1" thickBot="1">
      <c r="A232" s="194"/>
      <c r="B232" s="195"/>
      <c r="C232" s="207"/>
      <c r="D232" s="203"/>
      <c r="E232" s="204"/>
      <c r="F232" s="203"/>
      <c r="G232" s="204"/>
      <c r="H232" s="203"/>
      <c r="I232" s="204"/>
      <c r="J232" s="203"/>
      <c r="K232" s="204"/>
      <c r="L232" s="203"/>
      <c r="M232" s="206"/>
      <c r="N232" s="69" t="str">
        <f>IF(CF228&lt;&gt;"",IF(CF228="W",IF(SUM(IF(D231&gt;D229,1,0),IF(F231&gt;F229,1,0),IF(H231&gt;H229,1,0),IF(J231&gt;J229,1,0),IF(L231&gt;L229,1,0))&lt;&gt;3,"E",""),""),"")</f>
        <v/>
      </c>
      <c r="O232" s="194"/>
      <c r="P232" s="195"/>
      <c r="Q232" s="207"/>
      <c r="R232" s="203"/>
      <c r="S232" s="204"/>
      <c r="T232" s="203"/>
      <c r="U232" s="204"/>
      <c r="V232" s="203"/>
      <c r="W232" s="204"/>
      <c r="X232" s="203"/>
      <c r="Y232" s="204"/>
      <c r="Z232" s="203"/>
      <c r="AA232" s="206"/>
      <c r="AB232" s="69" t="str">
        <f>IF(DV208&lt;&gt;"",IF(DV208="W",IF(SUM(IF(R231&gt;R229,1,0),IF(T231&gt;T229,1,0),IF(V231&gt;V229,1,0),IF(X231&gt;X229,1,0),IF(Z231&gt;Z229,1,0))&lt;&gt;3,"E",""),""),"")</f>
        <v/>
      </c>
      <c r="AP232" s="3"/>
      <c r="AQ232" s="127"/>
      <c r="AR232" s="127"/>
      <c r="AS232" s="127"/>
      <c r="AT232" s="127"/>
      <c r="AU232" s="127"/>
      <c r="AV232" s="127"/>
      <c r="AW232" s="127"/>
      <c r="AX232" s="127"/>
      <c r="AY232" s="127"/>
      <c r="AZ232" s="127"/>
      <c r="BA232" s="127"/>
      <c r="BB232" s="127"/>
      <c r="BC232" s="127"/>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3"/>
      <c r="DV232" s="3"/>
    </row>
    <row r="233" spans="1:126" ht="11.25" customHeight="1">
      <c r="A233" s="170">
        <v>5</v>
      </c>
      <c r="B233" s="191"/>
      <c r="C233" s="183" t="str">
        <f>IF($D198="1P","A","A")</f>
        <v>A</v>
      </c>
      <c r="D233" s="197"/>
      <c r="E233" s="198"/>
      <c r="F233" s="197"/>
      <c r="G233" s="198"/>
      <c r="H233" s="197"/>
      <c r="I233" s="198"/>
      <c r="J233" s="197"/>
      <c r="K233" s="198"/>
      <c r="L233" s="197"/>
      <c r="M233" s="208"/>
      <c r="N233" s="69" t="str">
        <f>IF(CF236&lt;&gt;"",IF(CF236="W",IF(SUM(IF(D233&gt;D235,1,0),IF(F233&gt;F235,1,0),IF(H233&gt;H235,1,0),IF(J233&gt;J235,1,0),IF(L233&gt;L235,1,0))&lt;&gt;3,"E",""),""),"")</f>
        <v/>
      </c>
      <c r="O233" s="170">
        <v>10</v>
      </c>
      <c r="P233" s="191"/>
      <c r="Q233" s="183" t="str">
        <f>IF($D198="1P","D","B")</f>
        <v>B</v>
      </c>
      <c r="R233" s="197"/>
      <c r="S233" s="198"/>
      <c r="T233" s="197"/>
      <c r="U233" s="198"/>
      <c r="V233" s="197"/>
      <c r="W233" s="198"/>
      <c r="X233" s="197"/>
      <c r="Y233" s="198"/>
      <c r="Z233" s="197"/>
      <c r="AA233" s="208"/>
      <c r="AB233" s="69" t="str">
        <f>IF(DV216&lt;&gt;"",IF(DV216="W",IF(SUM(IF(R233&gt;R235,1,0),IF(T233&gt;T235,1,0),IF(V233&gt;V235,1,0),IF(X233&gt;X235,1,0),IF(Z233&gt;Z235,1,0))&lt;&gt;3,"E",""),""),"")</f>
        <v/>
      </c>
      <c r="AP233" s="3"/>
      <c r="AQ233" s="128"/>
      <c r="AR233" s="128"/>
      <c r="AS233" s="128"/>
      <c r="AT233" s="128"/>
      <c r="AU233" s="128"/>
      <c r="AV233" s="128"/>
      <c r="AW233" s="128"/>
      <c r="AX233" s="128"/>
      <c r="AY233" s="128"/>
      <c r="AZ233" s="128"/>
      <c r="BA233" s="128"/>
      <c r="BB233" s="128"/>
      <c r="BC233" s="128"/>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3"/>
      <c r="DV233" s="3"/>
    </row>
    <row r="234" spans="1:126" ht="11.25" customHeight="1">
      <c r="A234" s="192"/>
      <c r="B234" s="193"/>
      <c r="C234" s="196"/>
      <c r="D234" s="199"/>
      <c r="E234" s="200"/>
      <c r="F234" s="199"/>
      <c r="G234" s="200"/>
      <c r="H234" s="199"/>
      <c r="I234" s="200"/>
      <c r="J234" s="199"/>
      <c r="K234" s="200"/>
      <c r="L234" s="199"/>
      <c r="M234" s="209"/>
      <c r="N234" s="69" t="str">
        <f>IF(CF236&lt;&gt;"",IF(ISERROR(AND(BV240="",BX240="",BZ240="",CB240="",CD240="")),"E",IF(AND(BV240="",BX240="",BZ240="",CB240="",CD240=""),"","E")),"")</f>
        <v/>
      </c>
      <c r="O234" s="192"/>
      <c r="P234" s="193"/>
      <c r="Q234" s="196"/>
      <c r="R234" s="199"/>
      <c r="S234" s="200"/>
      <c r="T234" s="199"/>
      <c r="U234" s="200"/>
      <c r="V234" s="199"/>
      <c r="W234" s="200"/>
      <c r="X234" s="199"/>
      <c r="Y234" s="200"/>
      <c r="Z234" s="199"/>
      <c r="AA234" s="209"/>
      <c r="AB234" s="69" t="str">
        <f>IF(DV216&lt;&gt;"",IF(ISERROR(AND(DL220="",DN220="",DO220="",DR220="",DT220="")),"E",IF(AND(DL220="",DN220="",DP220="",DR220="",DT220=""),"","E")),"")</f>
        <v/>
      </c>
      <c r="AP234" s="3"/>
      <c r="AQ234" s="126"/>
      <c r="AR234" s="126"/>
      <c r="AS234" s="126"/>
      <c r="AT234" s="126"/>
      <c r="AU234" s="126"/>
      <c r="AV234" s="126"/>
      <c r="AW234" s="126"/>
      <c r="AX234" s="126"/>
      <c r="AY234" s="126"/>
      <c r="AZ234" s="126"/>
      <c r="BA234" s="126"/>
      <c r="BB234" s="126"/>
      <c r="BC234" s="126"/>
      <c r="CF234" s="3"/>
      <c r="DV234" s="3"/>
    </row>
    <row r="235" spans="1:126" ht="11.25" customHeight="1" thickBot="1">
      <c r="A235" s="192"/>
      <c r="B235" s="193"/>
      <c r="C235" s="175" t="str">
        <f>IF($D198="1P","D","C")</f>
        <v>C</v>
      </c>
      <c r="D235" s="201"/>
      <c r="E235" s="202"/>
      <c r="F235" s="201"/>
      <c r="G235" s="202"/>
      <c r="H235" s="201"/>
      <c r="I235" s="202"/>
      <c r="J235" s="201"/>
      <c r="K235" s="202"/>
      <c r="L235" s="201"/>
      <c r="M235" s="205"/>
      <c r="N235" s="69" t="str">
        <f>IF(CF236&lt;&gt;"",IF(ISERROR(AND(BV240="",BX240="",BZ240="",CB240="",CD240="")),"E",IF(AND(BV240="",BX240="",BZ240="",CB240="",CD240=""),"","E")),"")</f>
        <v/>
      </c>
      <c r="O235" s="192"/>
      <c r="P235" s="193"/>
      <c r="Q235" s="175" t="str">
        <f>IF($D198="1P","E","C")</f>
        <v>C</v>
      </c>
      <c r="R235" s="201"/>
      <c r="S235" s="202"/>
      <c r="T235" s="201"/>
      <c r="U235" s="202"/>
      <c r="V235" s="201"/>
      <c r="W235" s="202"/>
      <c r="X235" s="201"/>
      <c r="Y235" s="202"/>
      <c r="Z235" s="201"/>
      <c r="AA235" s="205"/>
      <c r="AB235" s="69" t="str">
        <f>IF(DV216&lt;&gt;"",IF(ISERROR(AND(DL220="",DN220="",DO220="",DR220="",DT220="")),"E",IF(AND(DL220="",DN220="",DP220="",DR220="",DT220=""),"","E")),"")</f>
        <v/>
      </c>
      <c r="AP235" s="3"/>
      <c r="AQ235" s="127"/>
      <c r="AR235" s="127"/>
      <c r="AS235" s="127"/>
      <c r="AT235" s="127"/>
      <c r="AU235" s="127"/>
      <c r="AV235" s="127"/>
      <c r="AW235" s="127"/>
      <c r="AX235" s="127"/>
      <c r="AY235" s="127"/>
      <c r="AZ235" s="127"/>
      <c r="BA235" s="127"/>
      <c r="BB235" s="127"/>
      <c r="BC235" s="127"/>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3"/>
      <c r="DV235" s="3"/>
    </row>
    <row r="236" spans="1:126" ht="11.25" customHeight="1" thickBot="1">
      <c r="A236" s="194"/>
      <c r="B236" s="195"/>
      <c r="C236" s="207"/>
      <c r="D236" s="203"/>
      <c r="E236" s="204"/>
      <c r="F236" s="203"/>
      <c r="G236" s="204"/>
      <c r="H236" s="203"/>
      <c r="I236" s="204"/>
      <c r="J236" s="203"/>
      <c r="K236" s="204"/>
      <c r="L236" s="203"/>
      <c r="M236" s="206"/>
      <c r="N236" s="69" t="str">
        <f>IF(CF238&lt;&gt;"",IF(CF238="W",IF(SUM(IF(D235&gt;D233,1,0),IF(F235&gt;F233,1,0),IF(H235&gt;H233,1,0),IF(J235&gt;J233,1,0),IF(L235&gt;L233,1,0))&lt;&gt;3,"E",""),""),"")</f>
        <v/>
      </c>
      <c r="O236" s="194"/>
      <c r="P236" s="195"/>
      <c r="Q236" s="207"/>
      <c r="R236" s="203"/>
      <c r="S236" s="204"/>
      <c r="T236" s="203"/>
      <c r="U236" s="204"/>
      <c r="V236" s="203"/>
      <c r="W236" s="204"/>
      <c r="X236" s="203"/>
      <c r="Y236" s="204"/>
      <c r="Z236" s="203"/>
      <c r="AA236" s="206"/>
      <c r="AB236" s="69" t="str">
        <f>IF(DV218&lt;&gt;"",IF(DV218="W",IF(SUM(IF(R235&gt;R233,1,0),IF(T235&gt;T233,1,0),IF(V235&gt;V233,1,0),IF(X235&gt;X233,1,0),IF(Z235&gt;Z233,1,0))&lt;&gt;3,"E",""),""),"")</f>
        <v/>
      </c>
      <c r="AP236" s="3"/>
      <c r="AQ236" s="154" t="str">
        <f>CONCATENATE($A200," ",$D200,","," ",$F198)</f>
        <v>Group: 4, Men's Singles</v>
      </c>
      <c r="AR236" s="155"/>
      <c r="AS236" s="155"/>
      <c r="AT236" s="155"/>
      <c r="AU236" s="155"/>
      <c r="AV236" s="155"/>
      <c r="AW236" s="155"/>
      <c r="AX236" s="155"/>
      <c r="AY236" s="155"/>
      <c r="AZ236" s="155"/>
      <c r="BA236" s="155"/>
      <c r="BB236" s="155"/>
      <c r="BC236" s="156"/>
      <c r="BD236" s="163">
        <f>A233</f>
        <v>5</v>
      </c>
      <c r="BE236" s="164"/>
      <c r="BF236" s="183" t="str">
        <f>C233</f>
        <v>A</v>
      </c>
      <c r="BG236" s="185" t="str">
        <f>IF(VLOOKUP($BF236,$A202:$C210,3,FALSE)=0,"",CONCATENATE(VLOOKUP(VLOOKUP($BF236,$A202:$C210,3,FALSE),Players!$C:$G,4,FALSE)," ",VLOOKUP($BF236,$A202:$C210,3,FALSE)," ",IF(ISERROR(VLOOKUP(VLOOKUP($BF236,$A202:$C210,3,FALSE),Players!$C:$G,5,FALSE)),"()",CONCATENATE("(",VLOOKUP(VLOOKUP($BF236,$A202:$C210,3,FALSE),Players!$C:$G,5,FALSE),")"))))</f>
        <v/>
      </c>
      <c r="BH236" s="186"/>
      <c r="BI236" s="186"/>
      <c r="BJ236" s="186"/>
      <c r="BK236" s="186"/>
      <c r="BL236" s="186"/>
      <c r="BM236" s="186"/>
      <c r="BN236" s="186"/>
      <c r="BO236" s="186"/>
      <c r="BP236" s="186"/>
      <c r="BQ236" s="186"/>
      <c r="BR236" s="186"/>
      <c r="BS236" s="186"/>
      <c r="BT236" s="186"/>
      <c r="BU236" s="187"/>
      <c r="BV236" s="170" t="str">
        <f>IF(D233&lt;&gt;"",D233,"")</f>
        <v/>
      </c>
      <c r="BW236" s="171"/>
      <c r="BX236" s="170" t="str">
        <f>IF(F233&lt;&gt;"",F233,"")</f>
        <v/>
      </c>
      <c r="BY236" s="171"/>
      <c r="BZ236" s="170" t="str">
        <f>IF(H233&lt;&gt;"",H233,"")</f>
        <v/>
      </c>
      <c r="CA236" s="171"/>
      <c r="CB236" s="170" t="str">
        <f>IF(J233&lt;&gt;"",J233,"")</f>
        <v/>
      </c>
      <c r="CC236" s="171"/>
      <c r="CD236" s="170" t="str">
        <f>IF(L233&lt;&gt;"",L233,"")</f>
        <v/>
      </c>
      <c r="CE236" s="171"/>
      <c r="CF236" s="174" t="str">
        <f>IF($CD236=$CD238,IF($CB236=$CB238,IF($BZ236&lt;&gt;"",IF($BZ236&gt;$BZ238,"W","L"),""),IF($CB236&gt;$CB238,"W","L")),IF($CD236&gt;$CD238,"W","L"))</f>
        <v/>
      </c>
      <c r="DV236" s="3"/>
    </row>
    <row r="237" spans="1:126" ht="11.25" customHeight="1">
      <c r="C237" s="44"/>
      <c r="D237" s="44"/>
      <c r="N237" s="43"/>
      <c r="O237" s="43"/>
      <c r="P237" s="43"/>
      <c r="Q237" s="43"/>
      <c r="R237" s="43"/>
      <c r="S237" s="43"/>
      <c r="T237" s="43"/>
      <c r="U237" s="43"/>
      <c r="V237" s="43"/>
      <c r="W237" s="43"/>
      <c r="X237" s="43"/>
      <c r="Y237" s="43"/>
      <c r="Z237" s="43"/>
      <c r="AA237" s="43"/>
      <c r="AB237" s="3"/>
      <c r="AP237" s="3"/>
      <c r="AQ237" s="157"/>
      <c r="AR237" s="158"/>
      <c r="AS237" s="158"/>
      <c r="AT237" s="158"/>
      <c r="AU237" s="158"/>
      <c r="AV237" s="158"/>
      <c r="AW237" s="158"/>
      <c r="AX237" s="158"/>
      <c r="AY237" s="158"/>
      <c r="AZ237" s="158"/>
      <c r="BA237" s="158"/>
      <c r="BB237" s="158"/>
      <c r="BC237" s="159"/>
      <c r="BD237" s="165"/>
      <c r="BE237" s="166"/>
      <c r="BF237" s="184"/>
      <c r="BG237" s="188"/>
      <c r="BH237" s="189"/>
      <c r="BI237" s="189"/>
      <c r="BJ237" s="189"/>
      <c r="BK237" s="189"/>
      <c r="BL237" s="189"/>
      <c r="BM237" s="189"/>
      <c r="BN237" s="189"/>
      <c r="BO237" s="189"/>
      <c r="BP237" s="189"/>
      <c r="BQ237" s="189"/>
      <c r="BR237" s="189"/>
      <c r="BS237" s="189"/>
      <c r="BT237" s="189"/>
      <c r="BU237" s="190"/>
      <c r="BV237" s="172"/>
      <c r="BW237" s="173"/>
      <c r="BX237" s="172"/>
      <c r="BY237" s="173"/>
      <c r="BZ237" s="172"/>
      <c r="CA237" s="173"/>
      <c r="CB237" s="172"/>
      <c r="CC237" s="173"/>
      <c r="CD237" s="172"/>
      <c r="CE237" s="173"/>
      <c r="CF237" s="174"/>
      <c r="DV237" s="3"/>
    </row>
    <row r="238" spans="1:126" ht="11.25" customHeight="1">
      <c r="A238" s="2"/>
      <c r="J238" s="43"/>
      <c r="K238" s="43"/>
      <c r="L238" s="43"/>
      <c r="M238" s="43"/>
      <c r="R238" s="42"/>
      <c r="S238" s="42"/>
      <c r="W238" s="42"/>
      <c r="AA238" s="42"/>
      <c r="AB238" s="3"/>
      <c r="AP238" s="3"/>
      <c r="AQ238" s="157"/>
      <c r="AR238" s="158"/>
      <c r="AS238" s="158"/>
      <c r="AT238" s="158"/>
      <c r="AU238" s="158"/>
      <c r="AV238" s="158"/>
      <c r="AW238" s="158"/>
      <c r="AX238" s="158"/>
      <c r="AY238" s="158"/>
      <c r="AZ238" s="158"/>
      <c r="BA238" s="158"/>
      <c r="BB238" s="158"/>
      <c r="BC238" s="159"/>
      <c r="BD238" s="165"/>
      <c r="BE238" s="166"/>
      <c r="BF238" s="175" t="str">
        <f>C235</f>
        <v>C</v>
      </c>
      <c r="BG238" s="177" t="str">
        <f>IF(VLOOKUP($BF238,$A202:$C210,3,FALSE)=0,"",CONCATENATE(VLOOKUP(VLOOKUP($BF238,$A202:$C210,3,FALSE),Players!$C:$G,4,FALSE)," ",VLOOKUP($BF238,$A202:$C210,3,FALSE)," ",IF(ISERROR(VLOOKUP(VLOOKUP($BF238,$A202:$C210,3,FALSE),Players!$C:$G,5,FALSE)),"()",CONCATENATE("(",VLOOKUP(VLOOKUP($BF238,$A202:$C210,3,FALSE),Players!$C:$G,5,FALSE),")"))))</f>
        <v/>
      </c>
      <c r="BH238" s="178"/>
      <c r="BI238" s="178"/>
      <c r="BJ238" s="178"/>
      <c r="BK238" s="178"/>
      <c r="BL238" s="178"/>
      <c r="BM238" s="178"/>
      <c r="BN238" s="178"/>
      <c r="BO238" s="178"/>
      <c r="BP238" s="178"/>
      <c r="BQ238" s="178"/>
      <c r="BR238" s="178"/>
      <c r="BS238" s="178"/>
      <c r="BT238" s="178"/>
      <c r="BU238" s="179"/>
      <c r="BV238" s="150" t="str">
        <f>IF(D235&lt;&gt;"",D235,"")</f>
        <v/>
      </c>
      <c r="BW238" s="151"/>
      <c r="BX238" s="150" t="str">
        <f>IF(F235&lt;&gt;"",F235,"")</f>
        <v/>
      </c>
      <c r="BY238" s="151"/>
      <c r="BZ238" s="150" t="str">
        <f>IF(H235&lt;&gt;"",H235,"")</f>
        <v/>
      </c>
      <c r="CA238" s="151"/>
      <c r="CB238" s="150" t="str">
        <f>IF(J235&lt;&gt;"",J235,"")</f>
        <v/>
      </c>
      <c r="CC238" s="151"/>
      <c r="CD238" s="150" t="str">
        <f>IF(L235&lt;&gt;"",L235,"")</f>
        <v/>
      </c>
      <c r="CE238" s="151"/>
      <c r="CF238" s="174" t="str">
        <f>IF($CF236&lt;&gt;"",IF(CF236="W","L","W"),"")</f>
        <v/>
      </c>
      <c r="DV238" s="3"/>
    </row>
    <row r="239" spans="1:126" ht="11.25" customHeight="1" thickBot="1">
      <c r="A239" s="42"/>
      <c r="R239" s="42"/>
      <c r="S239" s="42"/>
      <c r="W239" s="42"/>
      <c r="X239" s="43"/>
      <c r="Y239" s="43"/>
      <c r="Z239" s="43"/>
      <c r="AA239" s="43"/>
      <c r="AB239" s="3"/>
      <c r="AP239" s="3"/>
      <c r="AQ239" s="160"/>
      <c r="AR239" s="161"/>
      <c r="AS239" s="161"/>
      <c r="AT239" s="161"/>
      <c r="AU239" s="161"/>
      <c r="AV239" s="161"/>
      <c r="AW239" s="161"/>
      <c r="AX239" s="161"/>
      <c r="AY239" s="161"/>
      <c r="AZ239" s="161"/>
      <c r="BA239" s="161"/>
      <c r="BB239" s="161"/>
      <c r="BC239" s="162"/>
      <c r="BD239" s="167"/>
      <c r="BE239" s="168"/>
      <c r="BF239" s="176"/>
      <c r="BG239" s="180"/>
      <c r="BH239" s="181"/>
      <c r="BI239" s="181"/>
      <c r="BJ239" s="181"/>
      <c r="BK239" s="181"/>
      <c r="BL239" s="181"/>
      <c r="BM239" s="181"/>
      <c r="BN239" s="181"/>
      <c r="BO239" s="181"/>
      <c r="BP239" s="181"/>
      <c r="BQ239" s="181"/>
      <c r="BR239" s="181"/>
      <c r="BS239" s="181"/>
      <c r="BT239" s="181"/>
      <c r="BU239" s="182"/>
      <c r="BV239" s="152"/>
      <c r="BW239" s="153"/>
      <c r="BX239" s="152"/>
      <c r="BY239" s="153"/>
      <c r="BZ239" s="152"/>
      <c r="CA239" s="153"/>
      <c r="CB239" s="152"/>
      <c r="CC239" s="153"/>
      <c r="CD239" s="152"/>
      <c r="CE239" s="153"/>
      <c r="CF239" s="174"/>
      <c r="DV239" s="3"/>
    </row>
    <row r="240" spans="1:126" ht="11.25" customHeight="1">
      <c r="A240" s="42"/>
      <c r="R240" s="42"/>
      <c r="S240" s="42"/>
      <c r="W240" s="42"/>
      <c r="AA240" s="42"/>
      <c r="AB240" s="3"/>
      <c r="AP240" s="3"/>
      <c r="AQ240" s="126"/>
      <c r="AR240" s="126"/>
      <c r="AS240" s="126"/>
      <c r="AT240" s="126"/>
      <c r="AU240" s="126"/>
      <c r="AV240" s="126"/>
      <c r="AW240" s="126"/>
      <c r="AX240" s="126"/>
      <c r="AY240" s="126"/>
      <c r="AZ240" s="126"/>
      <c r="BA240" s="126"/>
      <c r="BB240" s="126"/>
      <c r="BC240" s="126"/>
      <c r="BV240" s="169" t="str">
        <f>IF(CF236&lt;&gt;"",IF(AND(AND(BV236&gt;-1,BV238&gt;-1),OR(BV236&gt;10,BV238&gt;10),ABS(BV236-BV238)&gt;1,IF(OR(BV236&gt;11,BV238&gt;11),ABS(BV236-BV238)=2,TRUE),BV236=INT(BV236),BV238=INT(BV238)),"","Error"),"")</f>
        <v/>
      </c>
      <c r="BW240" s="169"/>
      <c r="BX240" s="169" t="str">
        <f>IF(CF236&lt;&gt;"",IF(AND(AND(BX236&gt;-1,BX238&gt;-1),OR(BX236&gt;10,BX238&gt;10),ABS(BX236-BX238)&gt;1,IF(OR(BX236&gt;11,BX238&gt;11),ABS(BX236-BX238)=2,TRUE),BX236=INT(BX236),BX238=INT(BX238)),"","Error"),"")</f>
        <v/>
      </c>
      <c r="BY240" s="169"/>
      <c r="BZ240" s="169" t="str">
        <f>IF(CF236&lt;&gt;"",IF(AND(AND(BZ236&gt;-1,BZ238&gt;-1),OR(BZ236&gt;10,BZ238&gt;10),ABS(BZ236-BZ238)&gt;1,IF(OR(BZ236&gt;11,BZ238&gt;11),ABS(BZ236-BZ238)=2,TRUE),BZ236=INT(BZ236),BZ238=INT(BZ238)),"","Error"),"")</f>
        <v/>
      </c>
      <c r="CA240" s="169"/>
      <c r="CB240" s="169" t="str">
        <f>IF(AND(CF236&lt;&gt;"",CB236&lt;&gt;""),IF(AND(AND(CB236&gt;-1,CB238&gt;-1),OR(CB236&gt;10,CB238&gt;10),ABS(CB236-CB238)&gt;1,IF(OR(CB236&gt;11,CB238&gt;11),ABS(CB236-CB238)=2,TRUE),CB236=INT(CB236),CB238=INT(CB238)),"","Error"),"")</f>
        <v/>
      </c>
      <c r="CC240" s="169"/>
      <c r="CD240" s="169" t="str">
        <f>IF(AND(CF236&lt;&gt;"",CD236&lt;&gt;""),IF(AND(AND(CD236&gt;-1,CD238&gt;-1),OR(CD236&gt;10,CD238&gt;10),ABS(CD236-CD238)&gt;1,IF(OR(CD236&gt;11,CD238&gt;11),ABS(CD236-CD238)=2,TRUE),CD236=INT(CD236),CD238=INT(CD238)),"","Error"),"")</f>
        <v/>
      </c>
      <c r="CE240" s="169"/>
      <c r="CF240" s="3"/>
      <c r="DV240" s="3"/>
    </row>
    <row r="241" spans="1:126" ht="11.25" customHeight="1">
      <c r="C241" s="44"/>
      <c r="D241" s="44"/>
      <c r="R241" s="42"/>
      <c r="S241" s="42"/>
      <c r="W241" s="42"/>
      <c r="X241" s="43"/>
      <c r="Y241" s="43"/>
      <c r="Z241" s="43"/>
      <c r="AA241" s="43"/>
      <c r="AB241" s="3"/>
      <c r="AP241" s="3"/>
      <c r="AQ241" s="126"/>
      <c r="AR241" s="126"/>
      <c r="AS241" s="126"/>
      <c r="AT241" s="126"/>
      <c r="AU241" s="126"/>
      <c r="AV241" s="126"/>
      <c r="AW241" s="126"/>
      <c r="AX241" s="126"/>
      <c r="AY241" s="126"/>
      <c r="AZ241" s="126"/>
      <c r="BA241" s="126"/>
      <c r="BB241" s="126"/>
      <c r="BC241" s="126"/>
      <c r="CF241" s="3"/>
      <c r="DV241" s="3"/>
    </row>
    <row r="242" spans="1:126" ht="11.25" customHeight="1">
      <c r="A242" s="2"/>
      <c r="J242" s="43"/>
      <c r="K242" s="43"/>
      <c r="L242" s="43"/>
      <c r="M242" s="43"/>
      <c r="N242" s="43"/>
      <c r="O242" s="43"/>
      <c r="P242" s="43"/>
      <c r="Q242" s="43"/>
      <c r="R242" s="42"/>
      <c r="S242" s="42"/>
      <c r="T242" s="43"/>
      <c r="U242" s="43"/>
      <c r="V242" s="43"/>
      <c r="W242" s="42"/>
      <c r="AA242" s="42"/>
      <c r="AB242" s="3"/>
      <c r="AP242" s="3"/>
      <c r="AQ242" s="127"/>
      <c r="AR242" s="127"/>
      <c r="AS242" s="127"/>
      <c r="AT242" s="127"/>
      <c r="AU242" s="127"/>
      <c r="AV242" s="127"/>
      <c r="AW242" s="127"/>
      <c r="AX242" s="127"/>
      <c r="AY242" s="127"/>
      <c r="AZ242" s="127"/>
      <c r="BA242" s="127"/>
      <c r="BB242" s="127"/>
      <c r="BC242" s="127"/>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3"/>
      <c r="DV242" s="3"/>
    </row>
    <row r="243" spans="1:126" ht="11.25" customHeight="1">
      <c r="A243" s="42"/>
      <c r="R243" s="42"/>
      <c r="S243" s="42"/>
      <c r="W243" s="42"/>
      <c r="X243" s="43"/>
      <c r="Y243" s="43"/>
      <c r="Z243" s="43"/>
      <c r="AA243" s="43"/>
      <c r="AB243" s="3"/>
      <c r="AP243" s="3"/>
      <c r="AQ243" s="128"/>
      <c r="AR243" s="128"/>
      <c r="AS243" s="128"/>
      <c r="AT243" s="128"/>
      <c r="AU243" s="128"/>
      <c r="AV243" s="128"/>
      <c r="AW243" s="128"/>
      <c r="AX243" s="128"/>
      <c r="AY243" s="128"/>
      <c r="AZ243" s="128"/>
      <c r="BA243" s="128"/>
      <c r="BB243" s="128"/>
      <c r="BC243" s="128"/>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3"/>
      <c r="DV243" s="3"/>
    </row>
    <row r="244" spans="1:126" ht="11.25" customHeight="1">
      <c r="A244" s="42"/>
      <c r="R244" s="42"/>
      <c r="S244" s="42"/>
      <c r="W244" s="42"/>
      <c r="AA244" s="42"/>
      <c r="AB244" s="3"/>
      <c r="AP244" s="3"/>
      <c r="AQ244" s="126"/>
      <c r="AR244" s="126"/>
      <c r="AS244" s="126"/>
      <c r="AT244" s="126"/>
      <c r="AU244" s="126"/>
      <c r="AV244" s="126"/>
      <c r="AW244" s="126"/>
      <c r="AX244" s="126"/>
      <c r="AY244" s="126"/>
      <c r="AZ244" s="126"/>
      <c r="BA244" s="126"/>
      <c r="BB244" s="126"/>
      <c r="BC244" s="126"/>
      <c r="CF244" s="3"/>
      <c r="DV244" s="3"/>
    </row>
    <row r="245" spans="1:126" ht="11.25" customHeight="1" thickBot="1">
      <c r="A245" s="42"/>
      <c r="R245" s="42"/>
      <c r="S245" s="42"/>
      <c r="W245" s="42"/>
      <c r="X245" s="43"/>
      <c r="Y245" s="43"/>
      <c r="Z245" s="43"/>
      <c r="AA245" s="43"/>
      <c r="AB245" s="43"/>
      <c r="AP245" s="3"/>
      <c r="AQ245" s="127"/>
      <c r="AR245" s="127"/>
      <c r="AS245" s="127"/>
      <c r="AT245" s="127"/>
      <c r="AU245" s="127"/>
      <c r="AV245" s="127"/>
      <c r="AW245" s="127"/>
      <c r="AX245" s="127"/>
      <c r="AY245" s="127"/>
      <c r="AZ245" s="127"/>
      <c r="BA245" s="127"/>
      <c r="BB245" s="127"/>
      <c r="BC245" s="127"/>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3"/>
      <c r="DV245" s="3"/>
    </row>
    <row r="246" spans="1:126" ht="11.25" customHeight="1">
      <c r="A246" s="2"/>
      <c r="R246" s="42"/>
      <c r="S246" s="42"/>
      <c r="W246" s="42"/>
      <c r="AA246" s="42"/>
      <c r="AB246" s="42"/>
      <c r="AP246" s="3"/>
      <c r="AQ246" s="154" t="str">
        <f>CONCATENATE($A200," ",$D200,","," ",$F198)</f>
        <v>Group: 4, Men's Singles</v>
      </c>
      <c r="AR246" s="155"/>
      <c r="AS246" s="155"/>
      <c r="AT246" s="155"/>
      <c r="AU246" s="155"/>
      <c r="AV246" s="155"/>
      <c r="AW246" s="155"/>
      <c r="AX246" s="155"/>
      <c r="AY246" s="155"/>
      <c r="AZ246" s="155"/>
      <c r="BA246" s="155"/>
      <c r="BB246" s="155"/>
      <c r="BC246" s="156"/>
      <c r="BD246" s="163">
        <f>O217</f>
        <v>6</v>
      </c>
      <c r="BE246" s="164"/>
      <c r="BF246" s="183" t="str">
        <f>Q217</f>
        <v>B</v>
      </c>
      <c r="BG246" s="185" t="str">
        <f>IF(VLOOKUP($BF246,$A202:$C210,3,FALSE)=0,"",CONCATENATE(VLOOKUP(VLOOKUP($BF246,$A202:$C210,3,FALSE),Players!$C:$G,4,FALSE)," ",VLOOKUP($BF246,$A202:$C210,3,FALSE)," ",IF(ISERROR(VLOOKUP(VLOOKUP($BF246,$A202:$C210,3,FALSE),Players!$C:$G,5,FALSE)),"()",CONCATENATE("(",VLOOKUP(VLOOKUP($BF246,$A202:$C210,3,FALSE),Players!$C:$G,5,FALSE),")"))))</f>
        <v/>
      </c>
      <c r="BH246" s="186"/>
      <c r="BI246" s="186"/>
      <c r="BJ246" s="186"/>
      <c r="BK246" s="186"/>
      <c r="BL246" s="186"/>
      <c r="BM246" s="186"/>
      <c r="BN246" s="186"/>
      <c r="BO246" s="186"/>
      <c r="BP246" s="186"/>
      <c r="BQ246" s="186"/>
      <c r="BR246" s="186"/>
      <c r="BS246" s="186"/>
      <c r="BT246" s="186"/>
      <c r="BU246" s="187"/>
      <c r="BV246" s="170" t="str">
        <f>IF(R217&lt;&gt;"",R217,"")</f>
        <v/>
      </c>
      <c r="BW246" s="171"/>
      <c r="BX246" s="170" t="str">
        <f>IF(T217&lt;&gt;"",T217,"")</f>
        <v/>
      </c>
      <c r="BY246" s="171"/>
      <c r="BZ246" s="170" t="str">
        <f>IF(V217&lt;&gt;"",V217,"")</f>
        <v/>
      </c>
      <c r="CA246" s="171"/>
      <c r="CB246" s="170" t="str">
        <f>IF(X217&lt;&gt;"",X217,"")</f>
        <v/>
      </c>
      <c r="CC246" s="171"/>
      <c r="CD246" s="170" t="str">
        <f>IF(Z217&lt;&gt;"",Z217,"")</f>
        <v/>
      </c>
      <c r="CE246" s="171"/>
      <c r="CF246" s="174" t="str">
        <f>IF($CD246=$CD248,IF($CB246=$CB248,IF($BZ246&lt;&gt;"",IF($BZ246&gt;$BZ248,"W","L"),""),IF($CB246&gt;$CB248,"W","L")),IF($CD246&gt;$CD248,"W","L"))</f>
        <v/>
      </c>
      <c r="DV246" s="3"/>
    </row>
    <row r="247" spans="1:126" ht="11.25" customHeight="1">
      <c r="R247" s="42"/>
      <c r="S247" s="42"/>
      <c r="W247" s="42"/>
      <c r="X247" s="43"/>
      <c r="Y247" s="43"/>
      <c r="Z247" s="43"/>
      <c r="AA247" s="43"/>
      <c r="AB247" s="43"/>
      <c r="AP247" s="3"/>
      <c r="AQ247" s="157"/>
      <c r="AR247" s="158"/>
      <c r="AS247" s="158"/>
      <c r="AT247" s="158"/>
      <c r="AU247" s="158"/>
      <c r="AV247" s="158"/>
      <c r="AW247" s="158"/>
      <c r="AX247" s="158"/>
      <c r="AY247" s="158"/>
      <c r="AZ247" s="158"/>
      <c r="BA247" s="158"/>
      <c r="BB247" s="158"/>
      <c r="BC247" s="159"/>
      <c r="BD247" s="165"/>
      <c r="BE247" s="166"/>
      <c r="BF247" s="184"/>
      <c r="BG247" s="188"/>
      <c r="BH247" s="189"/>
      <c r="BI247" s="189"/>
      <c r="BJ247" s="189"/>
      <c r="BK247" s="189"/>
      <c r="BL247" s="189"/>
      <c r="BM247" s="189"/>
      <c r="BN247" s="189"/>
      <c r="BO247" s="189"/>
      <c r="BP247" s="189"/>
      <c r="BQ247" s="189"/>
      <c r="BR247" s="189"/>
      <c r="BS247" s="189"/>
      <c r="BT247" s="189"/>
      <c r="BU247" s="190"/>
      <c r="BV247" s="172"/>
      <c r="BW247" s="173"/>
      <c r="BX247" s="172"/>
      <c r="BY247" s="173"/>
      <c r="BZ247" s="172"/>
      <c r="CA247" s="173"/>
      <c r="CB247" s="172"/>
      <c r="CC247" s="173"/>
      <c r="CD247" s="172"/>
      <c r="CE247" s="173"/>
      <c r="CF247" s="174"/>
      <c r="DV247" s="3"/>
    </row>
    <row r="248" spans="1:126" ht="11.25" customHeight="1">
      <c r="A248" s="2"/>
      <c r="R248" s="42"/>
      <c r="S248" s="42"/>
      <c r="W248" s="42"/>
      <c r="AA248" s="42"/>
      <c r="AB248" s="42"/>
      <c r="AP248" s="3"/>
      <c r="AQ248" s="157"/>
      <c r="AR248" s="158"/>
      <c r="AS248" s="158"/>
      <c r="AT248" s="158"/>
      <c r="AU248" s="158"/>
      <c r="AV248" s="158"/>
      <c r="AW248" s="158"/>
      <c r="AX248" s="158"/>
      <c r="AY248" s="158"/>
      <c r="AZ248" s="158"/>
      <c r="BA248" s="158"/>
      <c r="BB248" s="158"/>
      <c r="BC248" s="159"/>
      <c r="BD248" s="165"/>
      <c r="BE248" s="166"/>
      <c r="BF248" s="175" t="str">
        <f>Q219</f>
        <v>D</v>
      </c>
      <c r="BG248" s="177" t="str">
        <f>IF(VLOOKUP($BF248,$A202:$C210,3,FALSE)=0,"",CONCATENATE(VLOOKUP(VLOOKUP($BF248,$A202:$C210,3,FALSE),Players!$C:$G,4,FALSE)," ",VLOOKUP($BF248,$A202:$C210,3,FALSE)," ",IF(ISERROR(VLOOKUP(VLOOKUP($BF248,$A202:$C210,3,FALSE),Players!$C:$G,5,FALSE)),"()",CONCATENATE("(",VLOOKUP(VLOOKUP($BF248,$A202:$C210,3,FALSE),Players!$C:$G,5,FALSE),")"))))</f>
        <v/>
      </c>
      <c r="BH248" s="178"/>
      <c r="BI248" s="178"/>
      <c r="BJ248" s="178"/>
      <c r="BK248" s="178"/>
      <c r="BL248" s="178"/>
      <c r="BM248" s="178"/>
      <c r="BN248" s="178"/>
      <c r="BO248" s="178"/>
      <c r="BP248" s="178"/>
      <c r="BQ248" s="178"/>
      <c r="BR248" s="178"/>
      <c r="BS248" s="178"/>
      <c r="BT248" s="178"/>
      <c r="BU248" s="179"/>
      <c r="BV248" s="150" t="str">
        <f>IF(R219&lt;&gt;"",R219,"")</f>
        <v/>
      </c>
      <c r="BW248" s="151"/>
      <c r="BX248" s="150" t="str">
        <f>IF(T219&lt;&gt;"",T219,"")</f>
        <v/>
      </c>
      <c r="BY248" s="151"/>
      <c r="BZ248" s="150" t="str">
        <f>IF(V219&lt;&gt;"",V219,"")</f>
        <v/>
      </c>
      <c r="CA248" s="151"/>
      <c r="CB248" s="150" t="str">
        <f>IF(X219&lt;&gt;"",X219,"")</f>
        <v/>
      </c>
      <c r="CC248" s="151"/>
      <c r="CD248" s="150" t="str">
        <f>IF(Z219&lt;&gt;"",Z219,"")</f>
        <v/>
      </c>
      <c r="CE248" s="151"/>
      <c r="CF248" s="174" t="str">
        <f>IF($CF246&lt;&gt;"",IF(CF246="W","L","W"),"")</f>
        <v/>
      </c>
      <c r="DV248" s="3"/>
    </row>
    <row r="249" spans="1:126" ht="11.25" customHeight="1" thickBot="1">
      <c r="A249" s="2"/>
      <c r="R249" s="42"/>
      <c r="S249" s="42"/>
      <c r="W249" s="42"/>
      <c r="X249" s="43"/>
      <c r="Y249" s="43"/>
      <c r="Z249" s="43"/>
      <c r="AA249" s="43"/>
      <c r="AB249" s="43"/>
      <c r="AP249" s="3"/>
      <c r="AQ249" s="160"/>
      <c r="AR249" s="161"/>
      <c r="AS249" s="161"/>
      <c r="AT249" s="161"/>
      <c r="AU249" s="161"/>
      <c r="AV249" s="161"/>
      <c r="AW249" s="161"/>
      <c r="AX249" s="161"/>
      <c r="AY249" s="161"/>
      <c r="AZ249" s="161"/>
      <c r="BA249" s="161"/>
      <c r="BB249" s="161"/>
      <c r="BC249" s="162"/>
      <c r="BD249" s="167"/>
      <c r="BE249" s="168"/>
      <c r="BF249" s="176"/>
      <c r="BG249" s="180"/>
      <c r="BH249" s="181"/>
      <c r="BI249" s="181"/>
      <c r="BJ249" s="181"/>
      <c r="BK249" s="181"/>
      <c r="BL249" s="181"/>
      <c r="BM249" s="181"/>
      <c r="BN249" s="181"/>
      <c r="BO249" s="181"/>
      <c r="BP249" s="181"/>
      <c r="BQ249" s="181"/>
      <c r="BR249" s="181"/>
      <c r="BS249" s="181"/>
      <c r="BT249" s="181"/>
      <c r="BU249" s="182"/>
      <c r="BV249" s="152"/>
      <c r="BW249" s="153"/>
      <c r="BX249" s="152"/>
      <c r="BY249" s="153"/>
      <c r="BZ249" s="152"/>
      <c r="CA249" s="153"/>
      <c r="CB249" s="152"/>
      <c r="CC249" s="153"/>
      <c r="CD249" s="152"/>
      <c r="CE249" s="153"/>
      <c r="CF249" s="174"/>
      <c r="DV249" s="3"/>
    </row>
    <row r="250" spans="1:126" ht="11.25" customHeight="1">
      <c r="A250" s="2"/>
      <c r="R250" s="42"/>
      <c r="S250" s="42"/>
      <c r="W250" s="42"/>
      <c r="AA250" s="42"/>
      <c r="AB250" s="42"/>
      <c r="AP250" s="3"/>
      <c r="AQ250" s="126"/>
      <c r="AR250" s="126"/>
      <c r="AS250" s="126"/>
      <c r="AT250" s="126"/>
      <c r="AU250" s="126"/>
      <c r="AV250" s="126"/>
      <c r="AW250" s="126"/>
      <c r="AX250" s="126"/>
      <c r="AY250" s="126"/>
      <c r="AZ250" s="126"/>
      <c r="BA250" s="126"/>
      <c r="BB250" s="126"/>
      <c r="BC250" s="126"/>
      <c r="BV250" s="169" t="str">
        <f>IF(CF246&lt;&gt;"",IF(AND(AND(BV246&gt;-1,BV248&gt;-1),OR(BV246&gt;10,BV248&gt;10),ABS(BV246-BV248)&gt;1,IF(OR(BV246&gt;11,BV248&gt;11),ABS(BV246-BV248)=2,TRUE),BV246=INT(BV246),BV248=INT(BV248)),"","Error"),"")</f>
        <v/>
      </c>
      <c r="BW250" s="169"/>
      <c r="BX250" s="169" t="str">
        <f>IF(CF246&lt;&gt;"",IF(AND(AND(BX246&gt;-1,BX248&gt;-1),OR(BX246&gt;10,BX248&gt;10),ABS(BX246-BX248)&gt;1,IF(OR(BX246&gt;11,BX248&gt;11),ABS(BX246-BX248)=2,TRUE),BX246=INT(BX246),BX248=INT(BX248)),"","Error"),"")</f>
        <v/>
      </c>
      <c r="BY250" s="169"/>
      <c r="BZ250" s="169" t="str">
        <f>IF(CF246&lt;&gt;"",IF(AND(AND(BZ246&gt;-1,BZ248&gt;-1),OR(BZ246&gt;10,BZ248&gt;10),ABS(BZ246-BZ248)&gt;1,IF(OR(BZ246&gt;11,BZ248&gt;11),ABS(BZ246-BZ248)=2,TRUE),BZ246=INT(BZ246),BZ248=INT(BZ248)),"","Error"),"")</f>
        <v/>
      </c>
      <c r="CA250" s="169"/>
      <c r="CB250" s="169" t="str">
        <f>IF(AND(CF246&lt;&gt;"",CB246&lt;&gt;""),IF(AND(AND(CB246&gt;-1,CB248&gt;-1),OR(CB246&gt;10,CB248&gt;10),ABS(CB246-CB248)&gt;1,IF(OR(CB246&gt;11,CB248&gt;11),ABS(CB246-CB248)=2,TRUE),CB246=INT(CB246),CB248=INT(CB248)),"","Error"),"")</f>
        <v/>
      </c>
      <c r="CC250" s="169"/>
      <c r="CD250" s="169" t="str">
        <f>IF(AND(CF246&lt;&gt;"",CD246&lt;&gt;""),IF(AND(AND(CD246&gt;-1,CD248&gt;-1),OR(CD246&gt;10,CD248&gt;10),ABS(CD246-CD248)&gt;1,IF(OR(CD246&gt;11,CD248&gt;11),ABS(CD246-CD248)=2,TRUE),CD246=INT(CD246),CD248=INT(CD248)),"","Error"),"")</f>
        <v/>
      </c>
      <c r="CE250" s="169"/>
      <c r="CF250" s="3"/>
      <c r="DV250" s="3"/>
    </row>
    <row r="251" spans="1:126" ht="11.25" customHeight="1">
      <c r="AB251" s="43"/>
      <c r="AP251" s="3"/>
      <c r="AQ251" s="126"/>
      <c r="AR251" s="126"/>
      <c r="AS251" s="126"/>
      <c r="AT251" s="126"/>
      <c r="AU251" s="126"/>
      <c r="AV251" s="126"/>
      <c r="AW251" s="126"/>
      <c r="AX251" s="126"/>
      <c r="AY251" s="126"/>
      <c r="AZ251" s="126"/>
      <c r="BA251" s="126"/>
      <c r="BB251" s="126"/>
      <c r="BC251" s="126"/>
      <c r="CF251" s="3"/>
      <c r="DV251" s="3"/>
    </row>
    <row r="252" spans="1:126" ht="11.25" customHeight="1">
      <c r="AB252" s="42"/>
      <c r="AP252" s="3"/>
      <c r="AQ252" s="127"/>
      <c r="AR252" s="127"/>
      <c r="AS252" s="127"/>
      <c r="AT252" s="127"/>
      <c r="AU252" s="127"/>
      <c r="AV252" s="127"/>
      <c r="AW252" s="127"/>
      <c r="AX252" s="127"/>
      <c r="AY252" s="127"/>
      <c r="AZ252" s="127"/>
      <c r="BA252" s="127"/>
      <c r="BB252" s="127"/>
      <c r="BC252" s="127"/>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3"/>
      <c r="DV252" s="3"/>
    </row>
    <row r="253" spans="1:126" ht="11.25" customHeight="1">
      <c r="AB253" s="43"/>
      <c r="AP253" s="3"/>
      <c r="AQ253" s="128"/>
      <c r="AR253" s="128"/>
      <c r="AS253" s="128"/>
      <c r="AT253" s="128"/>
      <c r="AU253" s="128"/>
      <c r="AV253" s="128"/>
      <c r="AW253" s="128"/>
      <c r="AX253" s="128"/>
      <c r="AY253" s="128"/>
      <c r="AZ253" s="128"/>
      <c r="BA253" s="128"/>
      <c r="BB253" s="128"/>
      <c r="BC253" s="128"/>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3"/>
      <c r="DV253" s="3"/>
    </row>
    <row r="254" spans="1:126" ht="11.25" customHeight="1">
      <c r="AB254" s="42"/>
      <c r="AP254" s="3"/>
      <c r="AQ254" s="126"/>
      <c r="AR254" s="126"/>
      <c r="AS254" s="126"/>
      <c r="AT254" s="126"/>
      <c r="AU254" s="126"/>
      <c r="AV254" s="126"/>
      <c r="AW254" s="126"/>
      <c r="AX254" s="126"/>
      <c r="AY254" s="126"/>
      <c r="AZ254" s="126"/>
      <c r="BA254" s="126"/>
      <c r="BB254" s="126"/>
      <c r="BC254" s="126"/>
      <c r="CF254" s="3"/>
      <c r="DV254" s="3"/>
    </row>
    <row r="255" spans="1:126" ht="11.25" customHeight="1" thickBot="1">
      <c r="AB255" s="43"/>
      <c r="AP255" s="3"/>
      <c r="AQ255" s="127"/>
      <c r="AR255" s="127"/>
      <c r="AS255" s="127"/>
      <c r="AT255" s="127"/>
      <c r="AU255" s="127"/>
      <c r="AV255" s="127"/>
      <c r="AW255" s="127"/>
      <c r="AX255" s="127"/>
      <c r="AY255" s="127"/>
      <c r="AZ255" s="127"/>
      <c r="BA255" s="127"/>
      <c r="BB255" s="127"/>
      <c r="BC255" s="127"/>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3"/>
      <c r="DV255" s="3"/>
    </row>
    <row r="256" spans="1:126" ht="11.25" customHeight="1">
      <c r="AB256" s="42"/>
      <c r="AP256" s="3"/>
      <c r="AQ256" s="154" t="str">
        <f>CONCATENATE($A200," ",$D200,","," ",$F198)</f>
        <v>Group: 4, Men's Singles</v>
      </c>
      <c r="AR256" s="155"/>
      <c r="AS256" s="155"/>
      <c r="AT256" s="155"/>
      <c r="AU256" s="155"/>
      <c r="AV256" s="155"/>
      <c r="AW256" s="155"/>
      <c r="AX256" s="155"/>
      <c r="AY256" s="155"/>
      <c r="AZ256" s="155"/>
      <c r="BA256" s="155"/>
      <c r="BB256" s="155"/>
      <c r="BC256" s="156"/>
      <c r="BD256" s="163">
        <f>O221</f>
        <v>7</v>
      </c>
      <c r="BE256" s="164"/>
      <c r="BF256" s="183" t="str">
        <f>Q221</f>
        <v>A</v>
      </c>
      <c r="BG256" s="185" t="str">
        <f>IF(VLOOKUP($BF256,$A202:$C210,3,FALSE)=0,"",CONCATENATE(VLOOKUP(VLOOKUP($BF256,$A202:$C210,3,FALSE),Players!$C:$G,4,FALSE)," ",VLOOKUP($BF256,$A202:$C210,3,FALSE)," ",IF(ISERROR(VLOOKUP(VLOOKUP($BF256,$A202:$C210,3,FALSE),Players!$C:$G,5,FALSE)),"()",CONCATENATE("(",VLOOKUP(VLOOKUP($BF256,$A202:$C210,3,FALSE),Players!$C:$G,5,FALSE),")"))))</f>
        <v/>
      </c>
      <c r="BH256" s="186"/>
      <c r="BI256" s="186"/>
      <c r="BJ256" s="186"/>
      <c r="BK256" s="186"/>
      <c r="BL256" s="186"/>
      <c r="BM256" s="186"/>
      <c r="BN256" s="186"/>
      <c r="BO256" s="186"/>
      <c r="BP256" s="186"/>
      <c r="BQ256" s="186"/>
      <c r="BR256" s="186"/>
      <c r="BS256" s="186"/>
      <c r="BT256" s="186"/>
      <c r="BU256" s="187"/>
      <c r="BV256" s="170" t="str">
        <f>IF(R221&lt;&gt;"",R221,"")</f>
        <v/>
      </c>
      <c r="BW256" s="171"/>
      <c r="BX256" s="170" t="str">
        <f>IF(T221&lt;&gt;"",T221,"")</f>
        <v/>
      </c>
      <c r="BY256" s="171"/>
      <c r="BZ256" s="170" t="str">
        <f>IF(V221&lt;&gt;"",V221,"")</f>
        <v/>
      </c>
      <c r="CA256" s="171"/>
      <c r="CB256" s="170" t="str">
        <f>IF(X221&lt;&gt;"",X221,"")</f>
        <v/>
      </c>
      <c r="CC256" s="171"/>
      <c r="CD256" s="170" t="str">
        <f>IF(Z221&lt;&gt;"",Z221,"")</f>
        <v/>
      </c>
      <c r="CE256" s="171"/>
      <c r="CF256" s="174" t="str">
        <f>IF($CD256=$CD258,IF($CB256=$CB258,IF($BZ256&lt;&gt;"",IF($BZ256&gt;$BZ258,"W","L"),""),IF($CB256&gt;$CB258,"W","L")),IF($CD256&gt;$CD258,"W","L"))</f>
        <v/>
      </c>
      <c r="DV256" s="3"/>
    </row>
    <row r="257" spans="1:126" ht="11.25" customHeight="1">
      <c r="AB257" s="43"/>
      <c r="AC257" s="43"/>
      <c r="AD257" s="43"/>
      <c r="AE257" s="43"/>
      <c r="AF257" s="43"/>
      <c r="AG257" s="43"/>
      <c r="AH257" s="43"/>
      <c r="AI257" s="43"/>
      <c r="AJ257" s="43"/>
      <c r="AK257" s="43"/>
      <c r="AL257" s="43"/>
      <c r="AM257" s="43"/>
      <c r="AN257" s="3"/>
      <c r="AO257" s="3"/>
      <c r="AP257" s="3"/>
      <c r="AQ257" s="157"/>
      <c r="AR257" s="158"/>
      <c r="AS257" s="158"/>
      <c r="AT257" s="158"/>
      <c r="AU257" s="158"/>
      <c r="AV257" s="158"/>
      <c r="AW257" s="158"/>
      <c r="AX257" s="158"/>
      <c r="AY257" s="158"/>
      <c r="AZ257" s="158"/>
      <c r="BA257" s="158"/>
      <c r="BB257" s="158"/>
      <c r="BC257" s="159"/>
      <c r="BD257" s="165"/>
      <c r="BE257" s="166"/>
      <c r="BF257" s="184"/>
      <c r="BG257" s="188"/>
      <c r="BH257" s="189"/>
      <c r="BI257" s="189"/>
      <c r="BJ257" s="189"/>
      <c r="BK257" s="189"/>
      <c r="BL257" s="189"/>
      <c r="BM257" s="189"/>
      <c r="BN257" s="189"/>
      <c r="BO257" s="189"/>
      <c r="BP257" s="189"/>
      <c r="BQ257" s="189"/>
      <c r="BR257" s="189"/>
      <c r="BS257" s="189"/>
      <c r="BT257" s="189"/>
      <c r="BU257" s="190"/>
      <c r="BV257" s="172"/>
      <c r="BW257" s="173"/>
      <c r="BX257" s="172"/>
      <c r="BY257" s="173"/>
      <c r="BZ257" s="172"/>
      <c r="CA257" s="173"/>
      <c r="CB257" s="172"/>
      <c r="CC257" s="173"/>
      <c r="CD257" s="172"/>
      <c r="CE257" s="173"/>
      <c r="CF257" s="174"/>
      <c r="DV257" s="3"/>
    </row>
    <row r="258" spans="1:126" ht="11.25" customHeight="1">
      <c r="AB258" s="42"/>
      <c r="AI258" s="42"/>
      <c r="AJ258" s="42"/>
      <c r="AN258" s="3"/>
      <c r="AO258" s="3"/>
      <c r="AP258" s="3"/>
      <c r="AQ258" s="157"/>
      <c r="AR258" s="158"/>
      <c r="AS258" s="158"/>
      <c r="AT258" s="158"/>
      <c r="AU258" s="158"/>
      <c r="AV258" s="158"/>
      <c r="AW258" s="158"/>
      <c r="AX258" s="158"/>
      <c r="AY258" s="158"/>
      <c r="AZ258" s="158"/>
      <c r="BA258" s="158"/>
      <c r="BB258" s="158"/>
      <c r="BC258" s="159"/>
      <c r="BD258" s="165"/>
      <c r="BE258" s="166"/>
      <c r="BF258" s="175" t="str">
        <f>Q223</f>
        <v>B</v>
      </c>
      <c r="BG258" s="177" t="str">
        <f>IF(VLOOKUP($BF258,$A202:$C210,3,FALSE)=0,"",CONCATENATE(VLOOKUP(VLOOKUP($BF258,$A202:$C210,3,FALSE),Players!$C:$G,4,FALSE)," ",VLOOKUP($BF258,$A202:$C210,3,FALSE)," ",IF(ISERROR(VLOOKUP(VLOOKUP($BF258,$A202:$C210,3,FALSE),Players!$C:$G,5,FALSE)),"()",CONCATENATE("(",VLOOKUP(VLOOKUP($BF258,$A202:$C210,3,FALSE),Players!$C:$G,5,FALSE),")"))))</f>
        <v/>
      </c>
      <c r="BH258" s="178"/>
      <c r="BI258" s="178"/>
      <c r="BJ258" s="178"/>
      <c r="BK258" s="178"/>
      <c r="BL258" s="178"/>
      <c r="BM258" s="178"/>
      <c r="BN258" s="178"/>
      <c r="BO258" s="178"/>
      <c r="BP258" s="178"/>
      <c r="BQ258" s="178"/>
      <c r="BR258" s="178"/>
      <c r="BS258" s="178"/>
      <c r="BT258" s="178"/>
      <c r="BU258" s="179"/>
      <c r="BV258" s="150" t="str">
        <f>IF(R223&lt;&gt;"",R223,"")</f>
        <v/>
      </c>
      <c r="BW258" s="151"/>
      <c r="BX258" s="150" t="str">
        <f>IF(T223&lt;&gt;"",T223,"")</f>
        <v/>
      </c>
      <c r="BY258" s="151"/>
      <c r="BZ258" s="150" t="str">
        <f>IF(V223&lt;&gt;"",V223,"")</f>
        <v/>
      </c>
      <c r="CA258" s="151"/>
      <c r="CB258" s="150" t="str">
        <f>IF(X223&lt;&gt;"",X223,"")</f>
        <v/>
      </c>
      <c r="CC258" s="151"/>
      <c r="CD258" s="150" t="str">
        <f>IF(Z223&lt;&gt;"",Z223,"")</f>
        <v/>
      </c>
      <c r="CE258" s="151"/>
      <c r="CF258" s="174" t="str">
        <f>IF($CF256&lt;&gt;"",IF(CF256="W","L","W"),"")</f>
        <v/>
      </c>
      <c r="DV258" s="3"/>
    </row>
    <row r="259" spans="1:126" ht="11.25" customHeight="1" thickBot="1">
      <c r="AB259" s="43"/>
      <c r="AC259" s="43"/>
      <c r="AD259" s="43"/>
      <c r="AE259" s="43"/>
      <c r="AF259" s="43"/>
      <c r="AG259" s="43"/>
      <c r="AH259" s="43"/>
      <c r="AI259" s="43"/>
      <c r="AJ259" s="43"/>
      <c r="AK259" s="43"/>
      <c r="AL259" s="43"/>
      <c r="AM259" s="43"/>
      <c r="AN259" s="3"/>
      <c r="AO259" s="3"/>
      <c r="AP259" s="3"/>
      <c r="AQ259" s="160"/>
      <c r="AR259" s="161"/>
      <c r="AS259" s="161"/>
      <c r="AT259" s="161"/>
      <c r="AU259" s="161"/>
      <c r="AV259" s="161"/>
      <c r="AW259" s="161"/>
      <c r="AX259" s="161"/>
      <c r="AY259" s="161"/>
      <c r="AZ259" s="161"/>
      <c r="BA259" s="161"/>
      <c r="BB259" s="161"/>
      <c r="BC259" s="162"/>
      <c r="BD259" s="167"/>
      <c r="BE259" s="168"/>
      <c r="BF259" s="176"/>
      <c r="BG259" s="180"/>
      <c r="BH259" s="181"/>
      <c r="BI259" s="181"/>
      <c r="BJ259" s="181"/>
      <c r="BK259" s="181"/>
      <c r="BL259" s="181"/>
      <c r="BM259" s="181"/>
      <c r="BN259" s="181"/>
      <c r="BO259" s="181"/>
      <c r="BP259" s="181"/>
      <c r="BQ259" s="181"/>
      <c r="BR259" s="181"/>
      <c r="BS259" s="181"/>
      <c r="BT259" s="181"/>
      <c r="BU259" s="182"/>
      <c r="BV259" s="152"/>
      <c r="BW259" s="153"/>
      <c r="BX259" s="152"/>
      <c r="BY259" s="153"/>
      <c r="BZ259" s="152"/>
      <c r="CA259" s="153"/>
      <c r="CB259" s="152"/>
      <c r="CC259" s="153"/>
      <c r="CD259" s="152"/>
      <c r="CE259" s="153"/>
      <c r="CF259" s="174"/>
      <c r="DV259" s="3"/>
    </row>
    <row r="260" spans="1:126" ht="11.25" customHeight="1" thickBot="1">
      <c r="AB260" s="42"/>
      <c r="AI260" s="42"/>
      <c r="AJ260" s="42"/>
      <c r="AN260" s="3"/>
      <c r="AO260" s="3"/>
      <c r="AP260" s="3"/>
      <c r="AQ260" s="129"/>
      <c r="AR260" s="129"/>
      <c r="AS260" s="129"/>
      <c r="AT260" s="129"/>
      <c r="AU260" s="129"/>
      <c r="AV260" s="129"/>
      <c r="AW260" s="129"/>
      <c r="AX260" s="129"/>
      <c r="AY260" s="129"/>
      <c r="AZ260" s="129"/>
      <c r="BA260" s="129"/>
      <c r="BB260" s="129"/>
      <c r="BC260" s="129"/>
      <c r="BD260" s="3"/>
      <c r="BE260" s="3"/>
      <c r="BF260" s="3"/>
      <c r="BG260" s="3"/>
      <c r="BH260" s="3"/>
      <c r="BI260" s="3"/>
      <c r="BJ260" s="3"/>
      <c r="BK260" s="3"/>
      <c r="BL260" s="3"/>
      <c r="BM260" s="3"/>
      <c r="BN260" s="3"/>
      <c r="BO260" s="3"/>
      <c r="BP260" s="3"/>
      <c r="BQ260" s="3"/>
      <c r="BR260" s="3"/>
      <c r="BS260" s="3"/>
      <c r="BT260" s="3"/>
      <c r="BU260" s="3"/>
      <c r="BV260" s="169" t="str">
        <f>IF(CF256&lt;&gt;"",IF(AND(AND(BV256&gt;-1,BV258&gt;-1),OR(BV256&gt;10,BV258&gt;10),ABS(BV256-BV258)&gt;1,IF(OR(BV256&gt;11,BV258&gt;11),ABS(BV256-BV258)=2,TRUE),BV256=INT(BV256),BV258=INT(BV258)),"","Error"),"")</f>
        <v/>
      </c>
      <c r="BW260" s="169"/>
      <c r="BX260" s="169" t="str">
        <f>IF(CF256&lt;&gt;"",IF(AND(AND(BX256&gt;-1,BX258&gt;-1),OR(BX256&gt;10,BX258&gt;10),ABS(BX256-BX258)&gt;1,IF(OR(BX256&gt;11,BX258&gt;11),ABS(BX256-BX258)=2,TRUE),BX256=INT(BX256),BX258=INT(BX258)),"","Error"),"")</f>
        <v/>
      </c>
      <c r="BY260" s="169"/>
      <c r="BZ260" s="169" t="str">
        <f>IF(CF256&lt;&gt;"",IF(AND(AND(BZ256&gt;-1,BZ258&gt;-1),OR(BZ256&gt;10,BZ258&gt;10),ABS(BZ256-BZ258)&gt;1,IF(OR(BZ256&gt;11,BZ258&gt;11),ABS(BZ256-BZ258)=2,TRUE),BZ256=INT(BZ256),BZ258=INT(BZ258)),"","Error"),"")</f>
        <v/>
      </c>
      <c r="CA260" s="169"/>
      <c r="CB260" s="169" t="str">
        <f>IF(AND(CF256&lt;&gt;"",CB256&lt;&gt;""),IF(AND(AND(CB256&gt;-1,CB258&gt;-1),OR(CB256&gt;10,CB258&gt;10),ABS(CB256-CB258)&gt;1,IF(OR(CB256&gt;11,CB258&gt;11),ABS(CB256-CB258)=2,TRUE),CB256=INT(CB256),CB258=INT(CB258)),"","Error"),"")</f>
        <v/>
      </c>
      <c r="CC260" s="169"/>
      <c r="CD260" s="169" t="str">
        <f>IF(AND(CF256&lt;&gt;"",CD256&lt;&gt;""),IF(AND(AND(CD256&gt;-1,CD258&gt;-1),OR(CD256&gt;10,CD258&gt;10),ABS(CD256-CD258)&gt;1,IF(OR(CD256&gt;11,CD258&gt;11),ABS(CD256-CD258)=2,TRUE),CD256=INT(CD256),CD258=INT(CD258)),"","Error"),"")</f>
        <v/>
      </c>
      <c r="CE260" s="169"/>
      <c r="CF260" s="3"/>
      <c r="DV260" s="3"/>
    </row>
    <row r="261" spans="1:126" ht="11.25" customHeight="1">
      <c r="A261" s="259" t="s">
        <v>9</v>
      </c>
      <c r="B261" s="260"/>
      <c r="C261" s="260"/>
      <c r="D261" s="260"/>
      <c r="E261" s="260"/>
      <c r="F261" s="300" t="str">
        <f>Players!$C$1</f>
        <v>Enter Division Name</v>
      </c>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c r="AE261" s="301"/>
      <c r="AF261" s="301"/>
      <c r="AG261" s="301"/>
      <c r="AH261" s="302" t="s">
        <v>10</v>
      </c>
      <c r="AI261" s="303"/>
      <c r="AJ261" s="303"/>
      <c r="AK261" s="306" t="str">
        <f>Players!$G$1</f>
        <v>Enter Date</v>
      </c>
      <c r="AL261" s="307"/>
      <c r="AM261" s="307"/>
      <c r="AN261" s="307"/>
      <c r="AO261" s="308"/>
      <c r="AQ261" s="154" t="str">
        <f>CONCATENATE($A265," ",$D265,","," ",$F263)</f>
        <v>Group: 5, Men's Singles</v>
      </c>
      <c r="AR261" s="155"/>
      <c r="AS261" s="155"/>
      <c r="AT261" s="155"/>
      <c r="AU261" s="155"/>
      <c r="AV261" s="155"/>
      <c r="AW261" s="155"/>
      <c r="AX261" s="155"/>
      <c r="AY261" s="155"/>
      <c r="AZ261" s="155"/>
      <c r="BA261" s="155"/>
      <c r="BB261" s="155"/>
      <c r="BC261" s="156"/>
      <c r="BD261" s="163">
        <f>A282</f>
        <v>1</v>
      </c>
      <c r="BE261" s="164"/>
      <c r="BF261" s="183" t="str">
        <f>C282</f>
        <v>B</v>
      </c>
      <c r="BG261" s="185" t="str">
        <f>IF(VLOOKUP($BF261,$A267:$C275,3,FALSE)=0,"",CONCATENATE(VLOOKUP(VLOOKUP($BF261,$A267:$C275,3,FALSE),Players!$C:$G,4,FALSE)," ",VLOOKUP($BF261,$A267:$C275,3,FALSE)," ",IF(ISERROR(VLOOKUP(VLOOKUP($BF261,$A267:$C275,3,FALSE),Players!$C:$G,5,FALSE)),"()",CONCATENATE("(",VLOOKUP(VLOOKUP($BF261,$A267:$C275,3,FALSE),Players!$C:$G,5,FALSE),")"))))</f>
        <v/>
      </c>
      <c r="BH261" s="186"/>
      <c r="BI261" s="186"/>
      <c r="BJ261" s="186"/>
      <c r="BK261" s="186"/>
      <c r="BL261" s="186"/>
      <c r="BM261" s="186"/>
      <c r="BN261" s="186"/>
      <c r="BO261" s="186"/>
      <c r="BP261" s="186"/>
      <c r="BQ261" s="186"/>
      <c r="BR261" s="186"/>
      <c r="BS261" s="186"/>
      <c r="BT261" s="186"/>
      <c r="BU261" s="187"/>
      <c r="BV261" s="170" t="str">
        <f>IF(D282&lt;&gt;"",D282,"")</f>
        <v/>
      </c>
      <c r="BW261" s="171"/>
      <c r="BX261" s="170" t="str">
        <f>IF(F282&lt;&gt;"",F282,"")</f>
        <v/>
      </c>
      <c r="BY261" s="171"/>
      <c r="BZ261" s="170" t="str">
        <f>IF(H282&lt;&gt;"",H282,"")</f>
        <v/>
      </c>
      <c r="CA261" s="171"/>
      <c r="CB261" s="170" t="str">
        <f>IF(J282&lt;&gt;"",J282,"")</f>
        <v/>
      </c>
      <c r="CC261" s="171"/>
      <c r="CD261" s="170" t="str">
        <f>IF(L282&lt;&gt;"",L282,"")</f>
        <v/>
      </c>
      <c r="CE261" s="171"/>
      <c r="CF261" s="174" t="str">
        <f>IF($CD261=$CD263,IF($CB261=$CB263,IF($BZ261&lt;&gt;"",IF($BZ261&gt;$BZ263,"W","L"),""),IF($CB261&gt;$CB263,"W","L")),IF($CD261&gt;$CD263,"W","L"))</f>
        <v/>
      </c>
      <c r="CG261" s="315" t="str">
        <f>CONCATENATE($A265," ",$D265,","," ",$F263)</f>
        <v>Group: 5, Men's Singles</v>
      </c>
      <c r="CH261" s="316"/>
      <c r="CI261" s="316"/>
      <c r="CJ261" s="316"/>
      <c r="CK261" s="316"/>
      <c r="CL261" s="316"/>
      <c r="CM261" s="316"/>
      <c r="CN261" s="316"/>
      <c r="CO261" s="316"/>
      <c r="CP261" s="316"/>
      <c r="CQ261" s="316"/>
      <c r="CR261" s="316"/>
      <c r="CS261" s="317"/>
      <c r="CT261" s="163">
        <f>O290</f>
        <v>8</v>
      </c>
      <c r="CU261" s="164"/>
      <c r="CV261" s="183" t="str">
        <f>Q290</f>
        <v>D</v>
      </c>
      <c r="CW261" s="185" t="str">
        <f>IF(VLOOKUP($CV261,$A267:$C275,3,FALSE)=0,"",CONCATENATE(VLOOKUP(VLOOKUP($CV261,$A267:$C275,3,FALSE),Players!$C:$G,4,FALSE)," ",VLOOKUP($CV261,$A267:$C275,3,FALSE)," ",IF(ISERROR(VLOOKUP(VLOOKUP($CV261,$A267:$C275,3,FALSE),Players!$C:$G,5,FALSE)),"()",CONCATENATE("(",VLOOKUP(VLOOKUP($CV261,$A267:$C275,3,FALSE),Players!$C:$G,5,FALSE),")"))))</f>
        <v/>
      </c>
      <c r="CX261" s="186"/>
      <c r="CY261" s="186"/>
      <c r="CZ261" s="186"/>
      <c r="DA261" s="186"/>
      <c r="DB261" s="186"/>
      <c r="DC261" s="186"/>
      <c r="DD261" s="186"/>
      <c r="DE261" s="186"/>
      <c r="DF261" s="186"/>
      <c r="DG261" s="186"/>
      <c r="DH261" s="186"/>
      <c r="DI261" s="186"/>
      <c r="DJ261" s="186"/>
      <c r="DK261" s="187"/>
      <c r="DL261" s="170" t="str">
        <f>IF(R290&lt;&gt;"",R290,"")</f>
        <v/>
      </c>
      <c r="DM261" s="171"/>
      <c r="DN261" s="170" t="str">
        <f>IF(T290&lt;&gt;"",T290,"")</f>
        <v/>
      </c>
      <c r="DO261" s="171"/>
      <c r="DP261" s="170" t="str">
        <f>IF(V290&lt;&gt;"",V290,"")</f>
        <v/>
      </c>
      <c r="DQ261" s="171"/>
      <c r="DR261" s="170" t="str">
        <f>IF(X290&lt;&gt;"",X290,"")</f>
        <v/>
      </c>
      <c r="DS261" s="171"/>
      <c r="DT261" s="170" t="str">
        <f>IF(Z290&lt;&gt;"",Z290,"")</f>
        <v/>
      </c>
      <c r="DU261" s="171"/>
      <c r="DV261" s="174" t="str">
        <f>IF($DT261=$DT263,IF($DR261=$DR263,IF($DP261&lt;&gt;"",IF($DP261&gt;$DP263,"W","L"),""),IF($DR261&gt;$DR263,"W","L")),IF($DT261&gt;$DT263,"W","L"))</f>
        <v/>
      </c>
    </row>
    <row r="262" spans="1:126" ht="11.25" customHeight="1">
      <c r="A262" s="261"/>
      <c r="B262" s="262"/>
      <c r="C262" s="262"/>
      <c r="D262" s="262"/>
      <c r="E262" s="26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304"/>
      <c r="AI262" s="305"/>
      <c r="AJ262" s="305"/>
      <c r="AK262" s="309"/>
      <c r="AL262" s="309"/>
      <c r="AM262" s="309"/>
      <c r="AN262" s="309"/>
      <c r="AO262" s="310"/>
      <c r="AQ262" s="157"/>
      <c r="AR262" s="158"/>
      <c r="AS262" s="158"/>
      <c r="AT262" s="158"/>
      <c r="AU262" s="158"/>
      <c r="AV262" s="158"/>
      <c r="AW262" s="158"/>
      <c r="AX262" s="158"/>
      <c r="AY262" s="158"/>
      <c r="AZ262" s="158"/>
      <c r="BA262" s="158"/>
      <c r="BB262" s="158"/>
      <c r="BC262" s="159"/>
      <c r="BD262" s="165"/>
      <c r="BE262" s="166"/>
      <c r="BF262" s="184"/>
      <c r="BG262" s="188"/>
      <c r="BH262" s="189"/>
      <c r="BI262" s="189"/>
      <c r="BJ262" s="189"/>
      <c r="BK262" s="189"/>
      <c r="BL262" s="189"/>
      <c r="BM262" s="189"/>
      <c r="BN262" s="189"/>
      <c r="BO262" s="189"/>
      <c r="BP262" s="189"/>
      <c r="BQ262" s="189"/>
      <c r="BR262" s="189"/>
      <c r="BS262" s="189"/>
      <c r="BT262" s="189"/>
      <c r="BU262" s="190"/>
      <c r="BV262" s="172"/>
      <c r="BW262" s="173"/>
      <c r="BX262" s="172"/>
      <c r="BY262" s="173"/>
      <c r="BZ262" s="172"/>
      <c r="CA262" s="173"/>
      <c r="CB262" s="172"/>
      <c r="CC262" s="173"/>
      <c r="CD262" s="172"/>
      <c r="CE262" s="173"/>
      <c r="CF262" s="174"/>
      <c r="CG262" s="318"/>
      <c r="CH262" s="319"/>
      <c r="CI262" s="319"/>
      <c r="CJ262" s="319"/>
      <c r="CK262" s="319"/>
      <c r="CL262" s="319"/>
      <c r="CM262" s="319"/>
      <c r="CN262" s="319"/>
      <c r="CO262" s="319"/>
      <c r="CP262" s="319"/>
      <c r="CQ262" s="319"/>
      <c r="CR262" s="319"/>
      <c r="CS262" s="320"/>
      <c r="CT262" s="165"/>
      <c r="CU262" s="166"/>
      <c r="CV262" s="184"/>
      <c r="CW262" s="188"/>
      <c r="CX262" s="189"/>
      <c r="CY262" s="189"/>
      <c r="CZ262" s="189"/>
      <c r="DA262" s="189"/>
      <c r="DB262" s="189"/>
      <c r="DC262" s="189"/>
      <c r="DD262" s="189"/>
      <c r="DE262" s="189"/>
      <c r="DF262" s="189"/>
      <c r="DG262" s="189"/>
      <c r="DH262" s="189"/>
      <c r="DI262" s="189"/>
      <c r="DJ262" s="189"/>
      <c r="DK262" s="190"/>
      <c r="DL262" s="172"/>
      <c r="DM262" s="173"/>
      <c r="DN262" s="172"/>
      <c r="DO262" s="173"/>
      <c r="DP262" s="172"/>
      <c r="DQ262" s="173"/>
      <c r="DR262" s="172"/>
      <c r="DS262" s="173"/>
      <c r="DT262" s="172"/>
      <c r="DU262" s="173"/>
      <c r="DV262" s="174"/>
    </row>
    <row r="263" spans="1:126" ht="11.25" customHeight="1">
      <c r="A263" s="266" t="s">
        <v>11</v>
      </c>
      <c r="B263" s="267"/>
      <c r="C263" s="267"/>
      <c r="D263" s="283" t="s">
        <v>12</v>
      </c>
      <c r="E263" s="284"/>
      <c r="F263" s="280" t="str">
        <f>Players!$A$3</f>
        <v>Men's Singles</v>
      </c>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281"/>
      <c r="AF263" s="281"/>
      <c r="AG263" s="281"/>
      <c r="AH263" s="302" t="s">
        <v>13</v>
      </c>
      <c r="AI263" s="303"/>
      <c r="AJ263" s="303"/>
      <c r="AK263" s="328" t="s">
        <v>47</v>
      </c>
      <c r="AL263" s="328"/>
      <c r="AM263" s="328"/>
      <c r="AN263" s="328"/>
      <c r="AO263" s="329"/>
      <c r="AQ263" s="157"/>
      <c r="AR263" s="158"/>
      <c r="AS263" s="158"/>
      <c r="AT263" s="158"/>
      <c r="AU263" s="158"/>
      <c r="AV263" s="158"/>
      <c r="AW263" s="158"/>
      <c r="AX263" s="158"/>
      <c r="AY263" s="158"/>
      <c r="AZ263" s="158"/>
      <c r="BA263" s="158"/>
      <c r="BB263" s="158"/>
      <c r="BC263" s="159"/>
      <c r="BD263" s="165"/>
      <c r="BE263" s="166"/>
      <c r="BF263" s="175" t="str">
        <f>C284</f>
        <v>E</v>
      </c>
      <c r="BG263" s="177" t="str">
        <f>IF(VLOOKUP($BF263,$A267:$C275,3,FALSE)=0,"",CONCATENATE(VLOOKUP(VLOOKUP($BF263,$A267:$C275,3,FALSE),Players!$C:$G,4,FALSE)," ",VLOOKUP($BF263,$A267:$C275,3,FALSE)," ",IF(ISERROR(VLOOKUP(VLOOKUP($BF263,$A267:$C275,3,FALSE),Players!$C:$G,5,FALSE)),"()",CONCATENATE("(",VLOOKUP(VLOOKUP($BF263,$A267:$C275,3,FALSE),Players!$C:$G,5,FALSE),")"))))</f>
        <v/>
      </c>
      <c r="BH263" s="178"/>
      <c r="BI263" s="178"/>
      <c r="BJ263" s="178"/>
      <c r="BK263" s="178"/>
      <c r="BL263" s="178"/>
      <c r="BM263" s="178"/>
      <c r="BN263" s="178"/>
      <c r="BO263" s="178"/>
      <c r="BP263" s="178"/>
      <c r="BQ263" s="178"/>
      <c r="BR263" s="178"/>
      <c r="BS263" s="178"/>
      <c r="BT263" s="178"/>
      <c r="BU263" s="179"/>
      <c r="BV263" s="150" t="str">
        <f>IF(D284&lt;&gt;"",D284,"")</f>
        <v/>
      </c>
      <c r="BW263" s="151"/>
      <c r="BX263" s="150" t="str">
        <f>IF(F284&lt;&gt;"",F284,"")</f>
        <v/>
      </c>
      <c r="BY263" s="151"/>
      <c r="BZ263" s="150" t="str">
        <f>IF(H284&lt;&gt;"",H284,"")</f>
        <v/>
      </c>
      <c r="CA263" s="151"/>
      <c r="CB263" s="150" t="str">
        <f>IF(J284&lt;&gt;"",J284,"")</f>
        <v/>
      </c>
      <c r="CC263" s="151"/>
      <c r="CD263" s="150" t="str">
        <f>IF(L284&lt;&gt;"",L284,"")</f>
        <v/>
      </c>
      <c r="CE263" s="151"/>
      <c r="CF263" s="174" t="str">
        <f>IF($CF261&lt;&gt;"",IF(CF261="W","L","W"),"")</f>
        <v/>
      </c>
      <c r="CG263" s="318"/>
      <c r="CH263" s="319"/>
      <c r="CI263" s="319"/>
      <c r="CJ263" s="319"/>
      <c r="CK263" s="319"/>
      <c r="CL263" s="319"/>
      <c r="CM263" s="319"/>
      <c r="CN263" s="319"/>
      <c r="CO263" s="319"/>
      <c r="CP263" s="319"/>
      <c r="CQ263" s="319"/>
      <c r="CR263" s="319"/>
      <c r="CS263" s="320"/>
      <c r="CT263" s="165"/>
      <c r="CU263" s="166"/>
      <c r="CV263" s="175" t="str">
        <f>Q292</f>
        <v>E</v>
      </c>
      <c r="CW263" s="177" t="str">
        <f>IF(VLOOKUP($CV263,$A267:$C275,3,FALSE)=0,"",CONCATENATE(VLOOKUP(VLOOKUP($CV263,$A267:$C275,3,FALSE),Players!$C:$G,4,FALSE)," ",VLOOKUP($CV263,$A267:$C275,3,FALSE)," ",IF(ISERROR(VLOOKUP(VLOOKUP($CV263,$A267:$C275,3,FALSE),Players!$C:$G,5,FALSE)),"()",CONCATENATE("(",VLOOKUP(VLOOKUP($CV263,$A267:$C275,3,FALSE),Players!$C:$G,5,FALSE),")"))))</f>
        <v/>
      </c>
      <c r="CX263" s="178"/>
      <c r="CY263" s="178"/>
      <c r="CZ263" s="178"/>
      <c r="DA263" s="178"/>
      <c r="DB263" s="178"/>
      <c r="DC263" s="178"/>
      <c r="DD263" s="178"/>
      <c r="DE263" s="178"/>
      <c r="DF263" s="178"/>
      <c r="DG263" s="178"/>
      <c r="DH263" s="178"/>
      <c r="DI263" s="178"/>
      <c r="DJ263" s="178"/>
      <c r="DK263" s="179"/>
      <c r="DL263" s="150" t="str">
        <f>IF(R292&lt;&gt;"",R292,"")</f>
        <v/>
      </c>
      <c r="DM263" s="151"/>
      <c r="DN263" s="150" t="str">
        <f>IF(T292&lt;&gt;"",T292,"")</f>
        <v/>
      </c>
      <c r="DO263" s="151"/>
      <c r="DP263" s="150" t="str">
        <f>IF(V292&lt;&gt;"",V292,"")</f>
        <v/>
      </c>
      <c r="DQ263" s="151"/>
      <c r="DR263" s="150" t="str">
        <f>IF(X292&lt;&gt;"",X292,"")</f>
        <v/>
      </c>
      <c r="DS263" s="151"/>
      <c r="DT263" s="150" t="str">
        <f>IF(Z292&lt;&gt;"",Z292,"")</f>
        <v/>
      </c>
      <c r="DU263" s="151"/>
      <c r="DV263" s="174" t="str">
        <f>IF($DV261&lt;&gt;"",IF(DV261="W","L","W"),"")</f>
        <v/>
      </c>
    </row>
    <row r="264" spans="1:126" ht="11.25" customHeight="1" thickBot="1">
      <c r="A264" s="275"/>
      <c r="B264" s="276"/>
      <c r="C264" s="276"/>
      <c r="D264" s="286"/>
      <c r="E264" s="286"/>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304"/>
      <c r="AI264" s="305"/>
      <c r="AJ264" s="305"/>
      <c r="AK264" s="330"/>
      <c r="AL264" s="330"/>
      <c r="AM264" s="330"/>
      <c r="AN264" s="330"/>
      <c r="AO264" s="331"/>
      <c r="AQ264" s="160"/>
      <c r="AR264" s="161"/>
      <c r="AS264" s="161"/>
      <c r="AT264" s="161"/>
      <c r="AU264" s="161"/>
      <c r="AV264" s="161"/>
      <c r="AW264" s="161"/>
      <c r="AX264" s="161"/>
      <c r="AY264" s="161"/>
      <c r="AZ264" s="161"/>
      <c r="BA264" s="161"/>
      <c r="BB264" s="161"/>
      <c r="BC264" s="162"/>
      <c r="BD264" s="167"/>
      <c r="BE264" s="168"/>
      <c r="BF264" s="176"/>
      <c r="BG264" s="180"/>
      <c r="BH264" s="181"/>
      <c r="BI264" s="181"/>
      <c r="BJ264" s="181"/>
      <c r="BK264" s="181"/>
      <c r="BL264" s="181"/>
      <c r="BM264" s="181"/>
      <c r="BN264" s="181"/>
      <c r="BO264" s="181"/>
      <c r="BP264" s="181"/>
      <c r="BQ264" s="181"/>
      <c r="BR264" s="181"/>
      <c r="BS264" s="181"/>
      <c r="BT264" s="181"/>
      <c r="BU264" s="182"/>
      <c r="BV264" s="152"/>
      <c r="BW264" s="153"/>
      <c r="BX264" s="152"/>
      <c r="BY264" s="153"/>
      <c r="BZ264" s="152"/>
      <c r="CA264" s="153"/>
      <c r="CB264" s="152"/>
      <c r="CC264" s="153"/>
      <c r="CD264" s="152"/>
      <c r="CE264" s="153"/>
      <c r="CF264" s="174"/>
      <c r="CG264" s="321"/>
      <c r="CH264" s="322"/>
      <c r="CI264" s="322"/>
      <c r="CJ264" s="322"/>
      <c r="CK264" s="322"/>
      <c r="CL264" s="322"/>
      <c r="CM264" s="322"/>
      <c r="CN264" s="322"/>
      <c r="CO264" s="322"/>
      <c r="CP264" s="322"/>
      <c r="CQ264" s="322"/>
      <c r="CR264" s="322"/>
      <c r="CS264" s="323"/>
      <c r="CT264" s="167"/>
      <c r="CU264" s="168"/>
      <c r="CV264" s="176"/>
      <c r="CW264" s="180"/>
      <c r="CX264" s="181"/>
      <c r="CY264" s="181"/>
      <c r="CZ264" s="181"/>
      <c r="DA264" s="181"/>
      <c r="DB264" s="181"/>
      <c r="DC264" s="181"/>
      <c r="DD264" s="181"/>
      <c r="DE264" s="181"/>
      <c r="DF264" s="181"/>
      <c r="DG264" s="181"/>
      <c r="DH264" s="181"/>
      <c r="DI264" s="181"/>
      <c r="DJ264" s="181"/>
      <c r="DK264" s="182"/>
      <c r="DL264" s="152"/>
      <c r="DM264" s="153"/>
      <c r="DN264" s="152"/>
      <c r="DO264" s="153"/>
      <c r="DP264" s="152"/>
      <c r="DQ264" s="153"/>
      <c r="DR264" s="152"/>
      <c r="DS264" s="153"/>
      <c r="DT264" s="152"/>
      <c r="DU264" s="153"/>
      <c r="DV264" s="174"/>
    </row>
    <row r="265" spans="1:126" ht="11.25" customHeight="1">
      <c r="A265" s="259" t="s">
        <v>15</v>
      </c>
      <c r="B265" s="260"/>
      <c r="C265" s="260"/>
      <c r="D265" s="264">
        <v>5</v>
      </c>
      <c r="E265" s="264"/>
      <c r="F265" s="266" t="s">
        <v>16</v>
      </c>
      <c r="G265" s="267"/>
      <c r="H265" s="267"/>
      <c r="I265" s="283"/>
      <c r="J265" s="284"/>
      <c r="K265" s="284"/>
      <c r="L265" s="284"/>
      <c r="M265" s="284"/>
      <c r="N265" s="264"/>
      <c r="O265" s="264"/>
      <c r="P265" s="264"/>
      <c r="Q265" s="264"/>
      <c r="R265" s="264"/>
      <c r="S265" s="264"/>
      <c r="T265" s="264"/>
      <c r="U265" s="264"/>
      <c r="V265" s="264"/>
      <c r="W265" s="264"/>
      <c r="X265" s="264"/>
      <c r="Y265" s="264"/>
      <c r="Z265" s="264"/>
      <c r="AA265" s="325"/>
      <c r="AB265" s="150" t="s">
        <v>17</v>
      </c>
      <c r="AC265" s="270"/>
      <c r="AD265" s="288" t="s">
        <v>18</v>
      </c>
      <c r="AE265" s="270"/>
      <c r="AF265" s="288" t="s">
        <v>19</v>
      </c>
      <c r="AG265" s="270"/>
      <c r="AH265" s="288" t="s">
        <v>20</v>
      </c>
      <c r="AI265" s="270"/>
      <c r="AJ265" s="288" t="s">
        <v>43</v>
      </c>
      <c r="AK265" s="290"/>
      <c r="AL265" s="292" t="s">
        <v>21</v>
      </c>
      <c r="AM265" s="293"/>
      <c r="AN265" s="296" t="s">
        <v>22</v>
      </c>
      <c r="AO265" s="297"/>
      <c r="AQ265" s="126"/>
      <c r="AR265" s="126"/>
      <c r="AS265" s="126"/>
      <c r="AT265" s="126"/>
      <c r="AU265" s="126"/>
      <c r="AV265" s="126"/>
      <c r="AW265" s="126"/>
      <c r="AX265" s="126"/>
      <c r="AY265" s="126"/>
      <c r="AZ265" s="126"/>
      <c r="BA265" s="126"/>
      <c r="BB265" s="126"/>
      <c r="BC265" s="126"/>
      <c r="BV265" s="169" t="str">
        <f>IF(CF261&lt;&gt;"",IF(AND(AND(BV261&gt;-1,BV263&gt;-1),OR(BV261&gt;10,BV263&gt;10),ABS(BV261-BV263)&gt;1,IF(OR(BV261&gt;11,BV263&gt;11),ABS(BV261-BV263)=2,TRUE),BV261=INT(BV261),BV263=INT(BV263)),"","Error"),"")</f>
        <v/>
      </c>
      <c r="BW265" s="169"/>
      <c r="BX265" s="169" t="str">
        <f>IF(CF261&lt;&gt;"",IF(AND(AND(BX261&gt;-1,BX263&gt;-1),OR(BX261&gt;10,BX263&gt;10),ABS(BX261-BX263)&gt;1,IF(OR(BX261&gt;11,BX263&gt;11),ABS(BX261-BX263)=2,TRUE),BX261=INT(BX261),BX263=INT(BX263)),"","Error"),"")</f>
        <v/>
      </c>
      <c r="BY265" s="169"/>
      <c r="BZ265" s="169" t="str">
        <f>IF(CF261&lt;&gt;"",IF(AND(AND(BZ261&gt;-1,BZ263&gt;-1),OR(BZ261&gt;10,BZ263&gt;10),ABS(BZ261-BZ263)&gt;1,IF(OR(BZ261&gt;11,BZ263&gt;11),ABS(BZ261-BZ263)=2,TRUE),BZ261=INT(BZ261),BZ263=INT(BZ263)),"","Error"),"")</f>
        <v/>
      </c>
      <c r="CA265" s="169"/>
      <c r="CB265" s="169" t="str">
        <f>IF(AND(CF261&lt;&gt;"",CB261&lt;&gt;""),IF(AND(AND(CB261&gt;-1,CB263&gt;-1),OR(CB261&gt;10,CB263&gt;10),ABS(CB261-CB263)&gt;1,IF(OR(CB261&gt;11,CB263&gt;11),ABS(CB261-CB263)=2,TRUE),CB261=INT(CB261),CB263=INT(CB263)),"","Error"),"")</f>
        <v/>
      </c>
      <c r="CC265" s="169"/>
      <c r="CD265" s="169" t="str">
        <f>IF(AND(CF261&lt;&gt;"",CD261&lt;&gt;""),IF(AND(AND(CD261&gt;-1,CD263&gt;-1),OR(CD261&gt;10,CD263&gt;10),ABS(CD261-CD263)&gt;1,IF(OR(CD261&gt;11,CD263&gt;11),ABS(CD261-CD263)=2,TRUE),CD261=INT(CD261),CD263=INT(CD263)),"","Error"),"")</f>
        <v/>
      </c>
      <c r="CE265" s="169"/>
      <c r="DL265" s="169" t="str">
        <f>IF(DV261&lt;&gt;"",IF(AND(AND(DL261&gt;-1,DL263&gt;-1),OR(DL261&gt;10,DL263&gt;10),ABS(DL261-DL263)&gt;1,IF(OR(DL261&gt;11,DL263&gt;11),ABS(DL261-DL263)=2,TRUE),DL261=INT(DL261),DL263=INT(DL263)),"","Error"),"")</f>
        <v/>
      </c>
      <c r="DM265" s="169"/>
      <c r="DN265" s="169" t="str">
        <f>IF(DV261&lt;&gt;"",IF(AND(AND(DN261&gt;-1,DN263&gt;-1),OR(DN261&gt;10,DN263&gt;10),ABS(DN261-DN263)&gt;1,IF(OR(DN261&gt;11,DN263&gt;11),ABS(DN261-DN263)=2,TRUE),DN261=INT(DN261),DN263=INT(DN263)),"","Error"),"")</f>
        <v/>
      </c>
      <c r="DO265" s="169"/>
      <c r="DP265" s="169" t="str">
        <f>IF(DV261&lt;&gt;"",IF(AND(AND(DP261&gt;-1,DP263&gt;-1),OR(DP261&gt;10,DP263&gt;10),ABS(DP261-DP263)&gt;1,IF(OR(DP261&gt;11,DP263&gt;11),ABS(DP261-DP263)=2,TRUE),DP261=INT(DP261),DP263=INT(DP263)),"","Error"),"")</f>
        <v/>
      </c>
      <c r="DQ265" s="169"/>
      <c r="DR265" s="169" t="str">
        <f>IF(AND(DV261&lt;&gt;"",DR261&lt;&gt;""),IF(AND(AND(DR261&gt;-1,DR263&gt;-1),OR(DR261&gt;10,DR263&gt;10),ABS(DR261-DR263)&gt;1,IF(OR(DR261&gt;11,DR263&gt;11),ABS(DR261-DR263)=2,TRUE),DR261=INT(DR261),DR263=INT(DR263)),"","Error"),"")</f>
        <v/>
      </c>
      <c r="DS265" s="169"/>
      <c r="DT265" s="169" t="str">
        <f>IF(AND(DV261&lt;&gt;"",DT261&lt;&gt;""),IF(AND(AND(DT261&gt;-1,DT263&gt;-1),OR(DT261&gt;10,DT263&gt;10),ABS(DT261-DT263)&gt;1,IF(OR(DT261&gt;11,DT263&gt;11),ABS(DT261-DT263)=2,TRUE),DT261=INT(DT261),DT263=INT(DT263)),"","Error"),"")</f>
        <v/>
      </c>
      <c r="DU265" s="169"/>
    </row>
    <row r="266" spans="1:126" ht="11.25" customHeight="1" thickBot="1">
      <c r="A266" s="261"/>
      <c r="B266" s="262"/>
      <c r="C266" s="263"/>
      <c r="D266" s="265"/>
      <c r="E266" s="265"/>
      <c r="F266" s="268"/>
      <c r="G266" s="269"/>
      <c r="H266" s="269"/>
      <c r="I266" s="286"/>
      <c r="J266" s="286"/>
      <c r="K266" s="286"/>
      <c r="L266" s="286"/>
      <c r="M266" s="286"/>
      <c r="N266" s="326"/>
      <c r="O266" s="326"/>
      <c r="P266" s="326"/>
      <c r="Q266" s="326"/>
      <c r="R266" s="326"/>
      <c r="S266" s="326"/>
      <c r="T266" s="326"/>
      <c r="U266" s="326"/>
      <c r="V266" s="326"/>
      <c r="W266" s="326"/>
      <c r="X266" s="326"/>
      <c r="Y266" s="326"/>
      <c r="Z266" s="326"/>
      <c r="AA266" s="327"/>
      <c r="AB266" s="194"/>
      <c r="AC266" s="195"/>
      <c r="AD266" s="289"/>
      <c r="AE266" s="195"/>
      <c r="AF266" s="289"/>
      <c r="AG266" s="195"/>
      <c r="AH266" s="289"/>
      <c r="AI266" s="195"/>
      <c r="AJ266" s="289"/>
      <c r="AK266" s="291"/>
      <c r="AL266" s="294"/>
      <c r="AM266" s="295"/>
      <c r="AN266" s="298"/>
      <c r="AO266" s="299"/>
      <c r="AQ266" s="126"/>
      <c r="AR266" s="126"/>
      <c r="AS266" s="126"/>
      <c r="AT266" s="126"/>
      <c r="AU266" s="126"/>
      <c r="AV266" s="126"/>
      <c r="AW266" s="126"/>
      <c r="AX266" s="126"/>
      <c r="AY266" s="126"/>
      <c r="AZ266" s="126"/>
      <c r="BA266" s="126"/>
      <c r="BB266" s="126"/>
      <c r="BC266" s="126"/>
    </row>
    <row r="267" spans="1:126" ht="11.25" customHeight="1">
      <c r="A267" s="210" t="str">
        <f>AB265</f>
        <v>A</v>
      </c>
      <c r="B267" s="211"/>
      <c r="C267" s="214"/>
      <c r="D267" s="215"/>
      <c r="E267" s="215"/>
      <c r="F267" s="215"/>
      <c r="G267" s="215"/>
      <c r="H267" s="215"/>
      <c r="I267" s="215"/>
      <c r="J267" s="215"/>
      <c r="K267" s="215"/>
      <c r="L267" s="215"/>
      <c r="M267" s="215"/>
      <c r="N267" s="215"/>
      <c r="O267" s="215"/>
      <c r="P267" s="215"/>
      <c r="Q267" s="215"/>
      <c r="R267" s="215"/>
      <c r="S267" s="215"/>
      <c r="T267" s="215"/>
      <c r="U267" s="215"/>
      <c r="V267" s="215"/>
      <c r="W267" s="215"/>
      <c r="X267" s="215"/>
      <c r="Y267" s="215"/>
      <c r="Z267" s="215"/>
      <c r="AA267" s="216"/>
      <c r="AB267" s="250"/>
      <c r="AC267" s="229"/>
      <c r="AD267" s="252" t="str">
        <f>IF($D263="1P",IF(Z294=Z296,IF(X294=X296,IF(V294&lt;&gt;"",IF(V294&gt;V296,"W","L"),""),IF(X294&gt;X296,"W","L")),IF(Z294&gt;Z296,"W","L")),IF(Z286=Z288,IF(X286=X288,IF(V286&lt;&gt;"",IF(V286&gt;V288,"W","L"),""),IF(X286&gt;X288,"W","L")),IF(Z286&gt;Z288,"W","L")))</f>
        <v/>
      </c>
      <c r="AE267" s="253"/>
      <c r="AF267" s="252" t="str">
        <f>IF($D263="1P",IF(Z286=Z288,IF(X286=X288,IF(V286&lt;&gt;"",IF(V286&gt;V288,"W","L"),""),IF(X286&gt;X288,"W","L")),IF(Z286&gt;Z288,"W","L")),IF(L298=L300,IF(J298=J300,IF(H298&lt;&gt;"",IF(H298&gt;H300,"W","L"),""),IF(J298&gt;J300,"W","L")),IF(L298&gt;L300,"W","L")))</f>
        <v/>
      </c>
      <c r="AG267" s="253"/>
      <c r="AH267" s="252" t="str">
        <f>IF($D263="1P",IF(L298=L300,IF(J298=J300,IF(H298&lt;&gt;"",IF(H298&gt;H300,"W","L"),""),IF(J298&gt;J300,"W","L")),IF(L298&gt;L300,"W","L")),IF(L290=L292,IF(J290=J292,IF(H290&lt;&gt;"",IF(H290&gt;H292,"W","L"),""),IF(J290&gt;J292,"W","L")),IF(L290&gt;L292,"W","L")))</f>
        <v/>
      </c>
      <c r="AI267" s="253"/>
      <c r="AJ267" s="252" t="str">
        <f>IF($D263="1P",IF(L290=L292,IF(J290=J292,IF(H290&lt;&gt;"",IF(H290&gt;H292,"W","L"),""),IF(J290&gt;J292,"W","L")),IF(L290&gt;L292,"W","L")),IF(Z294=Z296,IF(X294=X296,IF(V294&lt;&gt;"",IF(V294&gt;V296,"W","L"),""),IF(X294&gt;X296,"W","L")),IF(Z294&gt;Z296,"W","L")))</f>
        <v/>
      </c>
      <c r="AK267" s="324"/>
      <c r="AL267" s="254" t="str">
        <f>IF(OR(COUNTIF(AB267:AJ267,"W"),COUNTIF(AB267:AJ267,"L")),COUNTIF(AB267:AJ267,"W")*2+COUNTIF(AB267:AJ267,"L"),"")</f>
        <v/>
      </c>
      <c r="AM267" s="255"/>
      <c r="AN267" s="256" t="str">
        <f>IF(AL267&lt;&gt;"",RANK(AL267,AL267:AL275,0),"")</f>
        <v/>
      </c>
      <c r="AO267" s="257"/>
      <c r="AQ267" s="127"/>
      <c r="AR267" s="127"/>
      <c r="AS267" s="127"/>
      <c r="AT267" s="127"/>
      <c r="AU267" s="127"/>
      <c r="AV267" s="127"/>
      <c r="AW267" s="127"/>
      <c r="AX267" s="127"/>
      <c r="AY267" s="127"/>
      <c r="AZ267" s="127"/>
      <c r="BA267" s="127"/>
      <c r="BB267" s="127"/>
      <c r="BC267" s="127"/>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40"/>
      <c r="CH267" s="40"/>
      <c r="CI267" s="40"/>
      <c r="CJ267" s="40"/>
      <c r="CK267" s="40"/>
      <c r="CL267" s="40"/>
      <c r="CM267" s="40"/>
      <c r="CN267" s="40"/>
      <c r="CO267" s="40"/>
      <c r="CP267" s="40"/>
      <c r="CQ267" s="40"/>
      <c r="CR267" s="40"/>
      <c r="CS267" s="40"/>
      <c r="CT267" s="40"/>
      <c r="CU267" s="40"/>
      <c r="CV267" s="40"/>
      <c r="CW267" s="40"/>
      <c r="CX267" s="40"/>
      <c r="CY267" s="40"/>
      <c r="CZ267" s="40"/>
      <c r="DA267" s="40"/>
      <c r="DB267" s="40"/>
      <c r="DC267" s="40"/>
      <c r="DD267" s="40"/>
      <c r="DE267" s="40"/>
      <c r="DF267" s="40"/>
      <c r="DG267" s="40"/>
      <c r="DH267" s="40"/>
      <c r="DI267" s="40"/>
      <c r="DJ267" s="40"/>
      <c r="DK267" s="40"/>
      <c r="DL267" s="40"/>
      <c r="DM267" s="40"/>
      <c r="DN267" s="40"/>
      <c r="DO267" s="40"/>
      <c r="DP267" s="40"/>
      <c r="DQ267" s="40"/>
      <c r="DR267" s="40"/>
      <c r="DS267" s="40"/>
      <c r="DT267" s="40"/>
      <c r="DU267" s="40"/>
    </row>
    <row r="268" spans="1:126" ht="11.25" customHeight="1">
      <c r="A268" s="212"/>
      <c r="B268" s="213"/>
      <c r="C268" s="217"/>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9"/>
      <c r="AB268" s="251"/>
      <c r="AC268" s="236"/>
      <c r="AD268" s="234"/>
      <c r="AE268" s="233"/>
      <c r="AF268" s="234"/>
      <c r="AG268" s="233"/>
      <c r="AH268" s="234"/>
      <c r="AI268" s="233"/>
      <c r="AJ268" s="234"/>
      <c r="AK268" s="238"/>
      <c r="AL268" s="241"/>
      <c r="AM268" s="240"/>
      <c r="AN268" s="258"/>
      <c r="AO268" s="243"/>
      <c r="AQ268" s="128"/>
      <c r="AR268" s="128"/>
      <c r="AS268" s="128"/>
      <c r="AT268" s="128"/>
      <c r="AU268" s="128"/>
      <c r="AV268" s="128"/>
      <c r="AW268" s="128"/>
      <c r="AX268" s="128"/>
      <c r="AY268" s="128"/>
      <c r="AZ268" s="128"/>
      <c r="BA268" s="128"/>
      <c r="BB268" s="128"/>
      <c r="BC268" s="128"/>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41"/>
      <c r="CH268" s="41"/>
      <c r="CI268" s="41"/>
      <c r="CJ268" s="41"/>
      <c r="CK268" s="41"/>
      <c r="CL268" s="41"/>
      <c r="CM268" s="41"/>
      <c r="CN268" s="41"/>
      <c r="CO268" s="41"/>
      <c r="CP268" s="41"/>
      <c r="CQ268" s="41"/>
      <c r="CR268" s="41"/>
      <c r="CS268" s="41"/>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row>
    <row r="269" spans="1:126" ht="11.25" customHeight="1">
      <c r="A269" s="210" t="str">
        <f>AD265</f>
        <v>B</v>
      </c>
      <c r="B269" s="211"/>
      <c r="C269" s="214"/>
      <c r="D269" s="215"/>
      <c r="E269" s="215"/>
      <c r="F269" s="215"/>
      <c r="G269" s="215"/>
      <c r="H269" s="215"/>
      <c r="I269" s="215"/>
      <c r="J269" s="215"/>
      <c r="K269" s="215"/>
      <c r="L269" s="215"/>
      <c r="M269" s="215"/>
      <c r="N269" s="215"/>
      <c r="O269" s="215"/>
      <c r="P269" s="215"/>
      <c r="Q269" s="215"/>
      <c r="R269" s="215"/>
      <c r="S269" s="215"/>
      <c r="T269" s="215"/>
      <c r="U269" s="215"/>
      <c r="V269" s="215"/>
      <c r="W269" s="215"/>
      <c r="X269" s="215"/>
      <c r="Y269" s="215"/>
      <c r="Z269" s="215"/>
      <c r="AA269" s="216"/>
      <c r="AB269" s="220" t="str">
        <f>IF(AD267&lt;&gt;"",IF(AD267="W","L","W"),"")</f>
        <v/>
      </c>
      <c r="AC269" s="221"/>
      <c r="AD269" s="228"/>
      <c r="AE269" s="229"/>
      <c r="AF269" s="227" t="str">
        <f>IF($D263="1P",IF(L294=L296,IF(J294=J296,IF(H294&lt;&gt;"",IF(H294&gt;H296,"W","L"),""),IF(J294&gt;J296,"W","L")),IF(L294&gt;L296,"W","L")),IF(Z298=Z300,IF(X298=X300,IF(V298&lt;&gt;"",IF(V298&gt;V300,"W","L"),""),IF(X298&gt;X300,"W","L")),IF(Z298&gt;Z300,"W","L")))</f>
        <v/>
      </c>
      <c r="AG269" s="221"/>
      <c r="AH269" s="227" t="str">
        <f>IF($D263="1P",IF(Z290=Z292,IF(X290=X292,IF(V290&lt;&gt;"",IF(V290&gt;V292,"W","L"),""),IF(X290&gt;X292,"W","L")),IF(Z290&gt;Z292,"W","L")),IF(Z282=Z284,IF(X282=X284,IF(V282&lt;&gt;"",IF(V282&gt;V284,"W","L"),""),IF(X282&gt;X284,"W","L")),IF(Z282&gt;Z284,"W","L")))</f>
        <v/>
      </c>
      <c r="AI269" s="221"/>
      <c r="AJ269" s="227" t="str">
        <f>IF($D263="1P",IF(L282=L284,IF(J282=J284,IF(H282&lt;&gt;"",IF(H282&gt;H284,"W","L"),""),IF(J282&gt;J284,"W","L")),IF(L282&gt;L284,"W","L")),IF(L282=L284,IF(J282=J284,IF(H282&lt;&gt;"",IF(H282&gt;H284,"W","L"),""),IF(J282&gt;J284,"W","L")),IF(L282&gt;L284,"W","L")))</f>
        <v/>
      </c>
      <c r="AK269" s="237"/>
      <c r="AL269" s="239" t="str">
        <f>IF(OR(COUNTIF(AB269:AJ269,"W"),COUNTIF(AB269:AJ269,"L")),COUNTIF(AB269:AJ269,"W")*2+COUNTIF(AB269:AJ269,"L"),"")</f>
        <v/>
      </c>
      <c r="AM269" s="240"/>
      <c r="AN269" s="242" t="str">
        <f>IF(AL269&lt;&gt;"",RANK(AL269,AL267:AL275,0),"")</f>
        <v/>
      </c>
      <c r="AO269" s="243"/>
      <c r="AQ269" s="126"/>
      <c r="AR269" s="126"/>
      <c r="AS269" s="126"/>
      <c r="AT269" s="126"/>
      <c r="AU269" s="126"/>
      <c r="AV269" s="126"/>
      <c r="AW269" s="126"/>
      <c r="AX269" s="126"/>
      <c r="AY269" s="126"/>
      <c r="AZ269" s="126"/>
      <c r="BA269" s="126"/>
      <c r="BB269" s="126"/>
      <c r="BC269" s="126"/>
    </row>
    <row r="270" spans="1:126" ht="11.25" customHeight="1" thickBot="1">
      <c r="A270" s="212"/>
      <c r="B270" s="213"/>
      <c r="C270" s="217"/>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c r="AA270" s="219"/>
      <c r="AB270" s="232"/>
      <c r="AC270" s="233"/>
      <c r="AD270" s="235"/>
      <c r="AE270" s="236"/>
      <c r="AF270" s="234"/>
      <c r="AG270" s="233"/>
      <c r="AH270" s="234"/>
      <c r="AI270" s="233"/>
      <c r="AJ270" s="234"/>
      <c r="AK270" s="238"/>
      <c r="AL270" s="241"/>
      <c r="AM270" s="240"/>
      <c r="AN270" s="258"/>
      <c r="AO270" s="243"/>
      <c r="AQ270" s="127"/>
      <c r="AR270" s="127"/>
      <c r="AS270" s="127"/>
      <c r="AT270" s="127"/>
      <c r="AU270" s="127"/>
      <c r="AV270" s="127"/>
      <c r="AW270" s="127"/>
      <c r="AX270" s="127"/>
      <c r="AY270" s="127"/>
      <c r="AZ270" s="127"/>
      <c r="BA270" s="127"/>
      <c r="BB270" s="127"/>
      <c r="BC270" s="127"/>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G270" s="40"/>
      <c r="CH270" s="40"/>
      <c r="CI270" s="40"/>
      <c r="CJ270" s="40"/>
      <c r="CK270" s="40"/>
      <c r="CL270" s="40"/>
      <c r="CM270" s="40"/>
      <c r="CN270" s="40"/>
      <c r="CO270" s="40"/>
      <c r="CP270" s="40"/>
      <c r="CQ270" s="40"/>
      <c r="CR270" s="40"/>
      <c r="CS270" s="40"/>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row>
    <row r="271" spans="1:126" ht="11.25" customHeight="1">
      <c r="A271" s="210" t="str">
        <f>AF265</f>
        <v>C</v>
      </c>
      <c r="B271" s="211"/>
      <c r="C271" s="214"/>
      <c r="D271" s="215"/>
      <c r="E271" s="215"/>
      <c r="F271" s="215"/>
      <c r="G271" s="215"/>
      <c r="H271" s="215"/>
      <c r="I271" s="215"/>
      <c r="J271" s="215"/>
      <c r="K271" s="215"/>
      <c r="L271" s="215"/>
      <c r="M271" s="215"/>
      <c r="N271" s="215"/>
      <c r="O271" s="215"/>
      <c r="P271" s="215"/>
      <c r="Q271" s="215"/>
      <c r="R271" s="215"/>
      <c r="S271" s="215"/>
      <c r="T271" s="215"/>
      <c r="U271" s="215"/>
      <c r="V271" s="215"/>
      <c r="W271" s="215"/>
      <c r="X271" s="215"/>
      <c r="Y271" s="215"/>
      <c r="Z271" s="215"/>
      <c r="AA271" s="216"/>
      <c r="AB271" s="220" t="str">
        <f>IF(AF267&lt;&gt;"",IF(AF267="W","L","W"),"")</f>
        <v/>
      </c>
      <c r="AC271" s="221"/>
      <c r="AD271" s="227" t="str">
        <f>IF(AF269&lt;&gt;"",IF(AF269="W","L","W"),"")</f>
        <v/>
      </c>
      <c r="AE271" s="221"/>
      <c r="AF271" s="228"/>
      <c r="AG271" s="229"/>
      <c r="AH271" s="227" t="str">
        <f>IF($D263="1P",IF(L286=L288,IF(J286=J288,IF(H286&lt;&gt;"",IF(H286&gt;H288,"W","L"),""),IF(J286&gt;J288,"W","L")),IF(L286&gt;L288,"W","L")),IF(L286=L288,IF(J286=J288,IF(H286&lt;&gt;"",IF(H286&gt;H288,"W","L"),""),IF(J286&gt;J288,"W","L")),IF(L286&gt;L288,"W","L")))</f>
        <v/>
      </c>
      <c r="AI271" s="221"/>
      <c r="AJ271" s="227" t="str">
        <f>IF($D263="1P",IF(Z282=Z284,IF(X282=X284,IF(V282&lt;&gt;"",IF(V282&gt;V284,"W","L"),""),IF(X282&gt;X284,"W","L")),IF(Z282&gt;Z284,"W","L")),IF(L294=L296,IF(J294=J296,IF(H294&lt;&gt;"",IF(H294&gt;H296,"W","L"),""),IF(J294&gt;J296,"W","L")),IF(L294&gt;L296,"W","L")))</f>
        <v/>
      </c>
      <c r="AK271" s="237"/>
      <c r="AL271" s="239" t="str">
        <f>IF(OR(COUNTIF(AB271:AJ271,"W"),COUNTIF(AB271:AJ271,"L")),COUNTIF(AB271:AJ271,"W")*2+COUNTIF(AB271:AJ271,"L"),"")</f>
        <v/>
      </c>
      <c r="AM271" s="240"/>
      <c r="AN271" s="242" t="str">
        <f>IF(AL271&lt;&gt;"",RANK(AL271,AL267:AL275,0),"")</f>
        <v/>
      </c>
      <c r="AO271" s="243"/>
      <c r="AQ271" s="154" t="str">
        <f>CONCATENATE($A265," ",$D265,","," ",$F263)</f>
        <v>Group: 5, Men's Singles</v>
      </c>
      <c r="AR271" s="155"/>
      <c r="AS271" s="155"/>
      <c r="AT271" s="155"/>
      <c r="AU271" s="155"/>
      <c r="AV271" s="155"/>
      <c r="AW271" s="155"/>
      <c r="AX271" s="155"/>
      <c r="AY271" s="155"/>
      <c r="AZ271" s="155"/>
      <c r="BA271" s="155"/>
      <c r="BB271" s="155"/>
      <c r="BC271" s="156"/>
      <c r="BD271" s="163">
        <f>A286</f>
        <v>2</v>
      </c>
      <c r="BE271" s="164"/>
      <c r="BF271" s="183" t="str">
        <f>C286</f>
        <v>C</v>
      </c>
      <c r="BG271" s="185" t="str">
        <f>IF(VLOOKUP($BF271,$A267:$C275,3,FALSE)=0,"",CONCATENATE(VLOOKUP(VLOOKUP($BF271,$A267:$C275,3,FALSE),Players!$C:$G,4,FALSE)," ",VLOOKUP($BF271,$A267:$C275,3,FALSE)," ",IF(ISERROR(VLOOKUP(VLOOKUP($BF271,$A267:$C275,3,FALSE),Players!$C:$G,5,FALSE)),"()",CONCATENATE("(",VLOOKUP(VLOOKUP($BF271,$A267:$C275,3,FALSE),Players!$C:$G,5,FALSE),")"))))</f>
        <v/>
      </c>
      <c r="BH271" s="186"/>
      <c r="BI271" s="186"/>
      <c r="BJ271" s="186"/>
      <c r="BK271" s="186"/>
      <c r="BL271" s="186"/>
      <c r="BM271" s="186"/>
      <c r="BN271" s="186"/>
      <c r="BO271" s="186"/>
      <c r="BP271" s="186"/>
      <c r="BQ271" s="186"/>
      <c r="BR271" s="186"/>
      <c r="BS271" s="186"/>
      <c r="BT271" s="186"/>
      <c r="BU271" s="187"/>
      <c r="BV271" s="170" t="str">
        <f>IF(D286&lt;&gt;"",D286,"")</f>
        <v/>
      </c>
      <c r="BW271" s="171"/>
      <c r="BX271" s="170" t="str">
        <f>IF(F286&lt;&gt;"",F286,"")</f>
        <v/>
      </c>
      <c r="BY271" s="171"/>
      <c r="BZ271" s="170" t="str">
        <f>IF(H286&lt;&gt;"",H286,"")</f>
        <v/>
      </c>
      <c r="CA271" s="171"/>
      <c r="CB271" s="170" t="str">
        <f>IF(J286&lt;&gt;"",J286,"")</f>
        <v/>
      </c>
      <c r="CC271" s="171"/>
      <c r="CD271" s="170" t="str">
        <f>IF(L286&lt;&gt;"",L286,"")</f>
        <v/>
      </c>
      <c r="CE271" s="171"/>
      <c r="CF271" s="174" t="str">
        <f>IF($CD271=$CD273,IF($CB271=$CB273,IF($BZ271&lt;&gt;"",IF($BZ271&gt;$BZ273,"W","L"),""),IF($CB271&gt;$CB273,"W","L")),IF($CD271&gt;$CD273,"W","L"))</f>
        <v/>
      </c>
      <c r="CG271" s="315" t="str">
        <f>CONCATENATE($A265," ",$D265,","," ",$F263)</f>
        <v>Group: 5, Men's Singles</v>
      </c>
      <c r="CH271" s="316"/>
      <c r="CI271" s="316"/>
      <c r="CJ271" s="316"/>
      <c r="CK271" s="316"/>
      <c r="CL271" s="316"/>
      <c r="CM271" s="316"/>
      <c r="CN271" s="316"/>
      <c r="CO271" s="316"/>
      <c r="CP271" s="316"/>
      <c r="CQ271" s="316"/>
      <c r="CR271" s="316"/>
      <c r="CS271" s="317"/>
      <c r="CT271" s="163">
        <f>O294</f>
        <v>9</v>
      </c>
      <c r="CU271" s="164"/>
      <c r="CV271" s="183" t="str">
        <f>Q294</f>
        <v>A</v>
      </c>
      <c r="CW271" s="185" t="str">
        <f>IF(VLOOKUP($CV271,$A267:$C275,3,FALSE)=0,"",CONCATENATE(VLOOKUP(VLOOKUP($CV271,$A267:$C275,3,FALSE),Players!$C:$G,4,FALSE)," ",VLOOKUP($CV271,$A267:$C275,3,FALSE)," ",IF(ISERROR(VLOOKUP(VLOOKUP($CV271,$A267:$C275,3,FALSE),Players!$C:$G,5,FALSE)),"()",CONCATENATE("(",VLOOKUP(VLOOKUP($CV271,$A267:$C275,3,FALSE),Players!$C:$G,5,FALSE),")"))))</f>
        <v/>
      </c>
      <c r="CX271" s="186"/>
      <c r="CY271" s="186"/>
      <c r="CZ271" s="186"/>
      <c r="DA271" s="186"/>
      <c r="DB271" s="186"/>
      <c r="DC271" s="186"/>
      <c r="DD271" s="186"/>
      <c r="DE271" s="186"/>
      <c r="DF271" s="186"/>
      <c r="DG271" s="186"/>
      <c r="DH271" s="186"/>
      <c r="DI271" s="186"/>
      <c r="DJ271" s="186"/>
      <c r="DK271" s="187"/>
      <c r="DL271" s="170" t="str">
        <f>IF(R294&lt;&gt;"",R294,"")</f>
        <v/>
      </c>
      <c r="DM271" s="171"/>
      <c r="DN271" s="170" t="str">
        <f>IF(T294&lt;&gt;"",T294,"")</f>
        <v/>
      </c>
      <c r="DO271" s="171"/>
      <c r="DP271" s="170" t="str">
        <f>IF(V294&lt;&gt;"",V294,"")</f>
        <v/>
      </c>
      <c r="DQ271" s="171"/>
      <c r="DR271" s="170" t="str">
        <f>IF(X294&lt;&gt;"",X294,"")</f>
        <v/>
      </c>
      <c r="DS271" s="171"/>
      <c r="DT271" s="170" t="str">
        <f>IF(Z294&lt;&gt;"",Z294,"")</f>
        <v/>
      </c>
      <c r="DU271" s="171"/>
      <c r="DV271" s="174" t="str">
        <f>IF($DT271=$DT273,IF($DR271=$DR273,IF($DP271&lt;&gt;"",IF($DP271&gt;$DP273,"W","L"),""),IF($DR271&gt;$DR273,"W","L")),IF($DT271&gt;$DT273,"W","L"))</f>
        <v/>
      </c>
    </row>
    <row r="272" spans="1:126" ht="11.25" customHeight="1">
      <c r="A272" s="212"/>
      <c r="B272" s="213"/>
      <c r="C272" s="217"/>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c r="AA272" s="219"/>
      <c r="AB272" s="232"/>
      <c r="AC272" s="233"/>
      <c r="AD272" s="234"/>
      <c r="AE272" s="233"/>
      <c r="AF272" s="235"/>
      <c r="AG272" s="236"/>
      <c r="AH272" s="234"/>
      <c r="AI272" s="233"/>
      <c r="AJ272" s="234"/>
      <c r="AK272" s="238"/>
      <c r="AL272" s="241"/>
      <c r="AM272" s="240"/>
      <c r="AN272" s="258"/>
      <c r="AO272" s="243"/>
      <c r="AQ272" s="157"/>
      <c r="AR272" s="158"/>
      <c r="AS272" s="158"/>
      <c r="AT272" s="158"/>
      <c r="AU272" s="158"/>
      <c r="AV272" s="158"/>
      <c r="AW272" s="158"/>
      <c r="AX272" s="158"/>
      <c r="AY272" s="158"/>
      <c r="AZ272" s="158"/>
      <c r="BA272" s="158"/>
      <c r="BB272" s="158"/>
      <c r="BC272" s="159"/>
      <c r="BD272" s="165"/>
      <c r="BE272" s="166"/>
      <c r="BF272" s="184"/>
      <c r="BG272" s="188"/>
      <c r="BH272" s="189"/>
      <c r="BI272" s="189"/>
      <c r="BJ272" s="189"/>
      <c r="BK272" s="189"/>
      <c r="BL272" s="189"/>
      <c r="BM272" s="189"/>
      <c r="BN272" s="189"/>
      <c r="BO272" s="189"/>
      <c r="BP272" s="189"/>
      <c r="BQ272" s="189"/>
      <c r="BR272" s="189"/>
      <c r="BS272" s="189"/>
      <c r="BT272" s="189"/>
      <c r="BU272" s="190"/>
      <c r="BV272" s="172"/>
      <c r="BW272" s="173"/>
      <c r="BX272" s="172"/>
      <c r="BY272" s="173"/>
      <c r="BZ272" s="172"/>
      <c r="CA272" s="173"/>
      <c r="CB272" s="172"/>
      <c r="CC272" s="173"/>
      <c r="CD272" s="172"/>
      <c r="CE272" s="173"/>
      <c r="CF272" s="174"/>
      <c r="CG272" s="318"/>
      <c r="CH272" s="319"/>
      <c r="CI272" s="319"/>
      <c r="CJ272" s="319"/>
      <c r="CK272" s="319"/>
      <c r="CL272" s="319"/>
      <c r="CM272" s="319"/>
      <c r="CN272" s="319"/>
      <c r="CO272" s="319"/>
      <c r="CP272" s="319"/>
      <c r="CQ272" s="319"/>
      <c r="CR272" s="319"/>
      <c r="CS272" s="320"/>
      <c r="CT272" s="165"/>
      <c r="CU272" s="166"/>
      <c r="CV272" s="184"/>
      <c r="CW272" s="188"/>
      <c r="CX272" s="189"/>
      <c r="CY272" s="189"/>
      <c r="CZ272" s="189"/>
      <c r="DA272" s="189"/>
      <c r="DB272" s="189"/>
      <c r="DC272" s="189"/>
      <c r="DD272" s="189"/>
      <c r="DE272" s="189"/>
      <c r="DF272" s="189"/>
      <c r="DG272" s="189"/>
      <c r="DH272" s="189"/>
      <c r="DI272" s="189"/>
      <c r="DJ272" s="189"/>
      <c r="DK272" s="190"/>
      <c r="DL272" s="172"/>
      <c r="DM272" s="173"/>
      <c r="DN272" s="172"/>
      <c r="DO272" s="173"/>
      <c r="DP272" s="172"/>
      <c r="DQ272" s="173"/>
      <c r="DR272" s="172"/>
      <c r="DS272" s="173"/>
      <c r="DT272" s="172"/>
      <c r="DU272" s="173"/>
      <c r="DV272" s="174"/>
    </row>
    <row r="273" spans="1:127" ht="11.25" customHeight="1">
      <c r="A273" s="210" t="str">
        <f>AH265</f>
        <v>D</v>
      </c>
      <c r="B273" s="211"/>
      <c r="C273" s="214"/>
      <c r="D273" s="215"/>
      <c r="E273" s="215"/>
      <c r="F273" s="215"/>
      <c r="G273" s="215"/>
      <c r="H273" s="215"/>
      <c r="I273" s="215"/>
      <c r="J273" s="215"/>
      <c r="K273" s="215"/>
      <c r="L273" s="215"/>
      <c r="M273" s="215"/>
      <c r="N273" s="215"/>
      <c r="O273" s="215"/>
      <c r="P273" s="215"/>
      <c r="Q273" s="215"/>
      <c r="R273" s="215"/>
      <c r="S273" s="215"/>
      <c r="T273" s="215"/>
      <c r="U273" s="215"/>
      <c r="V273" s="215"/>
      <c r="W273" s="215"/>
      <c r="X273" s="215"/>
      <c r="Y273" s="215"/>
      <c r="Z273" s="215"/>
      <c r="AA273" s="216"/>
      <c r="AB273" s="220" t="str">
        <f>IF(AH267&lt;&gt;"",IF(AH267="W","L","W"),"")</f>
        <v/>
      </c>
      <c r="AC273" s="221"/>
      <c r="AD273" s="227" t="str">
        <f>IF(AH269&lt;&gt;"",IF(AH269="W","L","W"),"")</f>
        <v/>
      </c>
      <c r="AE273" s="221"/>
      <c r="AF273" s="227" t="str">
        <f>IF(AH271&lt;&gt;"",IF(AH271="W","L","W"),"")</f>
        <v/>
      </c>
      <c r="AG273" s="221"/>
      <c r="AH273" s="228"/>
      <c r="AI273" s="229"/>
      <c r="AJ273" s="227" t="str">
        <f>IF($D263="1P",IF(Z298=Z300,IF(X298=X300,IF(V298&lt;&gt;"",IF(V298&gt;V300,"W","L"),""),IF(X298&gt;X300,"W","L")),IF(Z298&gt;Z300,"W","L")),IF(Z290=Z292,IF(X290=X292,IF(V290&lt;&gt;"",IF(V290&gt;V292,"W","L"),""),IF(X290&gt;X292,"W","L")),IF(Z290&gt;Z292,"W","L")))</f>
        <v/>
      </c>
      <c r="AK273" s="237"/>
      <c r="AL273" s="239" t="str">
        <f>IF(OR(COUNTIF(AB273:AJ273,"W"),COUNTIF(AB273:AJ273,"L")),COUNTIF(AB273:AJ273,"W")*2+COUNTIF(AB273:AJ273,"L"),"")</f>
        <v/>
      </c>
      <c r="AM273" s="240"/>
      <c r="AN273" s="242" t="str">
        <f>IF(AL273&lt;&gt;"",RANK(AL273,AL267:AL275,0),"")</f>
        <v/>
      </c>
      <c r="AO273" s="243"/>
      <c r="AQ273" s="157"/>
      <c r="AR273" s="158"/>
      <c r="AS273" s="158"/>
      <c r="AT273" s="158"/>
      <c r="AU273" s="158"/>
      <c r="AV273" s="158"/>
      <c r="AW273" s="158"/>
      <c r="AX273" s="158"/>
      <c r="AY273" s="158"/>
      <c r="AZ273" s="158"/>
      <c r="BA273" s="158"/>
      <c r="BB273" s="158"/>
      <c r="BC273" s="159"/>
      <c r="BD273" s="165"/>
      <c r="BE273" s="166"/>
      <c r="BF273" s="175" t="str">
        <f>C288</f>
        <v>D</v>
      </c>
      <c r="BG273" s="177" t="str">
        <f>IF(VLOOKUP($BF273,$A267:$C275,3,FALSE)=0,"",CONCATENATE(VLOOKUP(VLOOKUP($BF273,$A267:$C275,3,FALSE),Players!$C:$G,4,FALSE)," ",VLOOKUP($BF273,$A267:$C275,3,FALSE)," ",IF(ISERROR(VLOOKUP(VLOOKUP($BF273,$A267:$C275,3,FALSE),Players!$C:$G,5,FALSE)),"()",CONCATENATE("(",VLOOKUP(VLOOKUP($BF273,$A267:$C275,3,FALSE),Players!$C:$G,5,FALSE),")"))))</f>
        <v/>
      </c>
      <c r="BH273" s="178"/>
      <c r="BI273" s="178"/>
      <c r="BJ273" s="178"/>
      <c r="BK273" s="178"/>
      <c r="BL273" s="178"/>
      <c r="BM273" s="178"/>
      <c r="BN273" s="178"/>
      <c r="BO273" s="178"/>
      <c r="BP273" s="178"/>
      <c r="BQ273" s="178"/>
      <c r="BR273" s="178"/>
      <c r="BS273" s="178"/>
      <c r="BT273" s="178"/>
      <c r="BU273" s="179"/>
      <c r="BV273" s="150" t="str">
        <f>IF(D288&lt;&gt;"",D288,"")</f>
        <v/>
      </c>
      <c r="BW273" s="151"/>
      <c r="BX273" s="150" t="str">
        <f>IF(F288&lt;&gt;"",F288,"")</f>
        <v/>
      </c>
      <c r="BY273" s="151"/>
      <c r="BZ273" s="150" t="str">
        <f>IF(H288&lt;&gt;"",H288,"")</f>
        <v/>
      </c>
      <c r="CA273" s="151"/>
      <c r="CB273" s="150" t="str">
        <f>IF(J288&lt;&gt;"",J288,"")</f>
        <v/>
      </c>
      <c r="CC273" s="151"/>
      <c r="CD273" s="150" t="str">
        <f>IF(L288&lt;&gt;"",L288,"")</f>
        <v/>
      </c>
      <c r="CE273" s="151"/>
      <c r="CF273" s="174" t="str">
        <f>IF($CF271&lt;&gt;"",IF(CF271="W","L","W"),"")</f>
        <v/>
      </c>
      <c r="CG273" s="318"/>
      <c r="CH273" s="319"/>
      <c r="CI273" s="319"/>
      <c r="CJ273" s="319"/>
      <c r="CK273" s="319"/>
      <c r="CL273" s="319"/>
      <c r="CM273" s="319"/>
      <c r="CN273" s="319"/>
      <c r="CO273" s="319"/>
      <c r="CP273" s="319"/>
      <c r="CQ273" s="319"/>
      <c r="CR273" s="319"/>
      <c r="CS273" s="320"/>
      <c r="CT273" s="165"/>
      <c r="CU273" s="166"/>
      <c r="CV273" s="175" t="str">
        <f>Q296</f>
        <v>E</v>
      </c>
      <c r="CW273" s="177" t="str">
        <f>IF(VLOOKUP($CV273,$A267:$C275,3,FALSE)=0,"",CONCATENATE(VLOOKUP(VLOOKUP($CV273,$A267:$C275,3,FALSE),Players!$C:$G,4,FALSE)," ",VLOOKUP($CV273,$A267:$C275,3,FALSE)," ",IF(ISERROR(VLOOKUP(VLOOKUP($CV273,$A267:$C275,3,FALSE),Players!$C:$G,5,FALSE)),"()",CONCATENATE("(",VLOOKUP(VLOOKUP($CV273,$A267:$C275,3,FALSE),Players!$C:$G,5,FALSE),")"))))</f>
        <v/>
      </c>
      <c r="CX273" s="178"/>
      <c r="CY273" s="178"/>
      <c r="CZ273" s="178"/>
      <c r="DA273" s="178"/>
      <c r="DB273" s="178"/>
      <c r="DC273" s="178"/>
      <c r="DD273" s="178"/>
      <c r="DE273" s="178"/>
      <c r="DF273" s="178"/>
      <c r="DG273" s="178"/>
      <c r="DH273" s="178"/>
      <c r="DI273" s="178"/>
      <c r="DJ273" s="178"/>
      <c r="DK273" s="179"/>
      <c r="DL273" s="150" t="str">
        <f>IF(R296&lt;&gt;"",R296,"")</f>
        <v/>
      </c>
      <c r="DM273" s="151"/>
      <c r="DN273" s="150" t="str">
        <f>IF(T296&lt;&gt;"",T296,"")</f>
        <v/>
      </c>
      <c r="DO273" s="151"/>
      <c r="DP273" s="150" t="str">
        <f>IF(V296&lt;&gt;"",V296,"")</f>
        <v/>
      </c>
      <c r="DQ273" s="151"/>
      <c r="DR273" s="150" t="str">
        <f>IF(X296&lt;&gt;"",X296,"")</f>
        <v/>
      </c>
      <c r="DS273" s="151"/>
      <c r="DT273" s="150" t="str">
        <f>IF(Z296&lt;&gt;"",Z296,"")</f>
        <v/>
      </c>
      <c r="DU273" s="151"/>
      <c r="DV273" s="174" t="str">
        <f>IF($DV271&lt;&gt;"",IF(DV271="W","L","W"),"")</f>
        <v/>
      </c>
    </row>
    <row r="274" spans="1:127" ht="11.25" customHeight="1" thickBot="1">
      <c r="A274" s="212"/>
      <c r="B274" s="213"/>
      <c r="C274" s="217"/>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c r="AA274" s="219"/>
      <c r="AB274" s="232"/>
      <c r="AC274" s="233"/>
      <c r="AD274" s="234"/>
      <c r="AE274" s="233"/>
      <c r="AF274" s="234"/>
      <c r="AG274" s="233"/>
      <c r="AH274" s="235"/>
      <c r="AI274" s="236"/>
      <c r="AJ274" s="234"/>
      <c r="AK274" s="238"/>
      <c r="AL274" s="241"/>
      <c r="AM274" s="240"/>
      <c r="AN274" s="258"/>
      <c r="AO274" s="243"/>
      <c r="AQ274" s="160"/>
      <c r="AR274" s="161"/>
      <c r="AS274" s="161"/>
      <c r="AT274" s="161"/>
      <c r="AU274" s="161"/>
      <c r="AV274" s="161"/>
      <c r="AW274" s="161"/>
      <c r="AX274" s="161"/>
      <c r="AY274" s="161"/>
      <c r="AZ274" s="161"/>
      <c r="BA274" s="161"/>
      <c r="BB274" s="161"/>
      <c r="BC274" s="162"/>
      <c r="BD274" s="167"/>
      <c r="BE274" s="168"/>
      <c r="BF274" s="176"/>
      <c r="BG274" s="180"/>
      <c r="BH274" s="181"/>
      <c r="BI274" s="181"/>
      <c r="BJ274" s="181"/>
      <c r="BK274" s="181"/>
      <c r="BL274" s="181"/>
      <c r="BM274" s="181"/>
      <c r="BN274" s="181"/>
      <c r="BO274" s="181"/>
      <c r="BP274" s="181"/>
      <c r="BQ274" s="181"/>
      <c r="BR274" s="181"/>
      <c r="BS274" s="181"/>
      <c r="BT274" s="181"/>
      <c r="BU274" s="182"/>
      <c r="BV274" s="152"/>
      <c r="BW274" s="153"/>
      <c r="BX274" s="152"/>
      <c r="BY274" s="153"/>
      <c r="BZ274" s="152"/>
      <c r="CA274" s="153"/>
      <c r="CB274" s="152"/>
      <c r="CC274" s="153"/>
      <c r="CD274" s="152"/>
      <c r="CE274" s="153"/>
      <c r="CF274" s="174"/>
      <c r="CG274" s="321"/>
      <c r="CH274" s="322"/>
      <c r="CI274" s="322"/>
      <c r="CJ274" s="322"/>
      <c r="CK274" s="322"/>
      <c r="CL274" s="322"/>
      <c r="CM274" s="322"/>
      <c r="CN274" s="322"/>
      <c r="CO274" s="322"/>
      <c r="CP274" s="322"/>
      <c r="CQ274" s="322"/>
      <c r="CR274" s="322"/>
      <c r="CS274" s="323"/>
      <c r="CT274" s="167"/>
      <c r="CU274" s="168"/>
      <c r="CV274" s="176"/>
      <c r="CW274" s="180"/>
      <c r="CX274" s="181"/>
      <c r="CY274" s="181"/>
      <c r="CZ274" s="181"/>
      <c r="DA274" s="181"/>
      <c r="DB274" s="181"/>
      <c r="DC274" s="181"/>
      <c r="DD274" s="181"/>
      <c r="DE274" s="181"/>
      <c r="DF274" s="181"/>
      <c r="DG274" s="181"/>
      <c r="DH274" s="181"/>
      <c r="DI274" s="181"/>
      <c r="DJ274" s="181"/>
      <c r="DK274" s="182"/>
      <c r="DL274" s="152"/>
      <c r="DM274" s="153"/>
      <c r="DN274" s="152"/>
      <c r="DO274" s="153"/>
      <c r="DP274" s="152"/>
      <c r="DQ274" s="153"/>
      <c r="DR274" s="152"/>
      <c r="DS274" s="153"/>
      <c r="DT274" s="152"/>
      <c r="DU274" s="153"/>
      <c r="DV274" s="174"/>
    </row>
    <row r="275" spans="1:127" ht="11.25" customHeight="1">
      <c r="A275" s="210" t="str">
        <f>AJ265</f>
        <v>E</v>
      </c>
      <c r="B275" s="211"/>
      <c r="C275" s="214"/>
      <c r="D275" s="215"/>
      <c r="E275" s="215"/>
      <c r="F275" s="215"/>
      <c r="G275" s="215"/>
      <c r="H275" s="215"/>
      <c r="I275" s="215"/>
      <c r="J275" s="215"/>
      <c r="K275" s="215"/>
      <c r="L275" s="215"/>
      <c r="M275" s="215"/>
      <c r="N275" s="215"/>
      <c r="O275" s="215"/>
      <c r="P275" s="215"/>
      <c r="Q275" s="215"/>
      <c r="R275" s="215"/>
      <c r="S275" s="215"/>
      <c r="T275" s="215"/>
      <c r="U275" s="215"/>
      <c r="V275" s="215"/>
      <c r="W275" s="215"/>
      <c r="X275" s="215"/>
      <c r="Y275" s="215"/>
      <c r="Z275" s="215"/>
      <c r="AA275" s="216"/>
      <c r="AB275" s="220" t="str">
        <f>IF(AJ267&lt;&gt;"",IF(AJ267="W","L","W"),"")</f>
        <v/>
      </c>
      <c r="AC275" s="221"/>
      <c r="AD275" s="227" t="str">
        <f>IF(AJ269&lt;&gt;"",IF(AJ269="W","L","W"),"")</f>
        <v/>
      </c>
      <c r="AE275" s="221"/>
      <c r="AF275" s="227" t="str">
        <f>IF(AJ271&lt;&gt;"",IF(AJ271="W","L","W"),"")</f>
        <v/>
      </c>
      <c r="AG275" s="221"/>
      <c r="AH275" s="227" t="str">
        <f>IF(AJ273&lt;&gt;"",IF(AJ273="W","L","W"),"")</f>
        <v/>
      </c>
      <c r="AI275" s="221"/>
      <c r="AJ275" s="228"/>
      <c r="AK275" s="229"/>
      <c r="AL275" s="239" t="str">
        <f>IF(OR(COUNTIF(AB275:AJ275,"W"),COUNTIF(AB275:AJ275,"L")),COUNTIF(AB275:AJ275,"W")*2+COUNTIF(AB275:AJ275,"L"),"")</f>
        <v/>
      </c>
      <c r="AM275" s="240"/>
      <c r="AN275" s="242" t="str">
        <f>IF(AL275&lt;&gt;"",RANK(AL275,AL267:AL275,0),"")</f>
        <v/>
      </c>
      <c r="AO275" s="243"/>
      <c r="AQ275" s="126"/>
      <c r="AR275" s="126"/>
      <c r="AS275" s="126"/>
      <c r="AT275" s="126"/>
      <c r="AU275" s="126"/>
      <c r="AV275" s="126"/>
      <c r="AW275" s="126"/>
      <c r="AX275" s="126"/>
      <c r="AY275" s="126"/>
      <c r="AZ275" s="126"/>
      <c r="BA275" s="126"/>
      <c r="BB275" s="126"/>
      <c r="BC275" s="126"/>
      <c r="BV275" s="169" t="str">
        <f>IF(CF271&lt;&gt;"",IF(AND(AND(BV271&gt;-1,BV273&gt;-1),OR(BV271&gt;10,BV273&gt;10),ABS(BV271-BV273)&gt;1,IF(OR(BV271&gt;11,BV273&gt;11),ABS(BV271-BV273)=2,TRUE),BV271=INT(BV271),BV273=INT(BV273)),"","Error"),"")</f>
        <v/>
      </c>
      <c r="BW275" s="169"/>
      <c r="BX275" s="169" t="str">
        <f>IF(CF271&lt;&gt;"",IF(AND(AND(BX271&gt;-1,BX273&gt;-1),OR(BX271&gt;10,BX273&gt;10),ABS(BX271-BX273)&gt;1,IF(OR(BX271&gt;11,BX273&gt;11),ABS(BX271-BX273)=2,TRUE),BX271=INT(BX271),BX273=INT(BX273)),"","Error"),"")</f>
        <v/>
      </c>
      <c r="BY275" s="169"/>
      <c r="BZ275" s="169" t="str">
        <f>IF(CF271&lt;&gt;"",IF(AND(AND(BZ271&gt;-1,BZ273&gt;-1),OR(BZ271&gt;10,BZ273&gt;10),ABS(BZ271-BZ273)&gt;1,IF(OR(BZ271&gt;11,BZ273&gt;11),ABS(BZ271-BZ273)=2,TRUE),BZ271=INT(BZ271),BZ273=INT(BZ273)),"","Error"),"")</f>
        <v/>
      </c>
      <c r="CA275" s="169"/>
      <c r="CB275" s="169" t="str">
        <f>IF(AND(CF271&lt;&gt;"",CB271&lt;&gt;""),IF(AND(AND(CB271&gt;-1,CB273&gt;-1),OR(CB271&gt;10,CB273&gt;10),ABS(CB271-CB273)&gt;1,IF(OR(CB271&gt;11,CB273&gt;11),ABS(CB271-CB273)=2,TRUE),CB271=INT(CB271),CB273=INT(CB273)),"","Error"),"")</f>
        <v/>
      </c>
      <c r="CC275" s="169"/>
      <c r="CD275" s="169" t="str">
        <f>IF(AND(CF271&lt;&gt;"",CD271&lt;&gt;""),IF(AND(AND(CD271&gt;-1,CD273&gt;-1),OR(CD271&gt;10,CD273&gt;10),ABS(CD271-CD273)&gt;1,IF(OR(CD271&gt;11,CD273&gt;11),ABS(CD271-CD273)=2,TRUE),CD271=INT(CD271),CD273=INT(CD273)),"","Error"),"")</f>
        <v/>
      </c>
      <c r="CE275" s="169"/>
      <c r="DL275" s="169" t="str">
        <f>IF(DV271&lt;&gt;"",IF(AND(AND(DL271&gt;-1,DL273&gt;-1),OR(DL271&gt;10,DL273&gt;10),ABS(DL271-DL273)&gt;1,IF(OR(DL271&gt;11,DL273&gt;11),ABS(DL271-DL273)=2,TRUE),DL271=INT(DL271),DL273=INT(DL273)),"","Error"),"")</f>
        <v/>
      </c>
      <c r="DM275" s="169"/>
      <c r="DN275" s="169" t="str">
        <f>IF(DV271&lt;&gt;"",IF(AND(AND(DN271&gt;-1,DN273&gt;-1),OR(DN271&gt;10,DN273&gt;10),ABS(DN271-DN273)&gt;1,IF(OR(DN271&gt;11,DN273&gt;11),ABS(DN271-DN273)=2,TRUE),DN271=INT(DN271),DN273=INT(DN273)),"","Error"),"")</f>
        <v/>
      </c>
      <c r="DO275" s="169"/>
      <c r="DP275" s="169" t="str">
        <f>IF(DV271&lt;&gt;"",IF(AND(AND(DP271&gt;-1,DP273&gt;-1),OR(DP271&gt;10,DP273&gt;10),ABS(DP271-DP273)&gt;1,IF(OR(DP271&gt;11,DP273&gt;11),ABS(DP271-DP273)=2,TRUE),DP271=INT(DP271),DP273=INT(DP273)),"","Error"),"")</f>
        <v/>
      </c>
      <c r="DQ275" s="169"/>
      <c r="DR275" s="169" t="str">
        <f>IF(AND(DV271&lt;&gt;"",DR271&lt;&gt;""),IF(AND(AND(DR271&gt;-1,DR273&gt;-1),OR(DR271&gt;10,DR273&gt;10),ABS(DR271-DR273)&gt;1,IF(OR(DR271&gt;11,DR273&gt;11),ABS(DR271-DR273)=2,TRUE),DR271=INT(DR271),DR273=INT(DR273)),"","Error"),"")</f>
        <v/>
      </c>
      <c r="DS275" s="169"/>
      <c r="DT275" s="169" t="str">
        <f>IF(AND(DV271&lt;&gt;"",DT271&lt;&gt;""),IF(AND(AND(DT271&gt;-1,DT273&gt;-1),OR(DT271&gt;10,DT273&gt;10),ABS(DT271-DT273)&gt;1,IF(OR(DT271&gt;11,DT273&gt;11),ABS(DT271-DT273)=2,TRUE),DT271=INT(DT271),DT273=INT(DT273)),"","Error"),"")</f>
        <v/>
      </c>
      <c r="DU275" s="169"/>
    </row>
    <row r="276" spans="1:127" ht="11.25" customHeight="1" thickBot="1">
      <c r="A276" s="212"/>
      <c r="B276" s="213"/>
      <c r="C276" s="217"/>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c r="AA276" s="219"/>
      <c r="AB276" s="222"/>
      <c r="AC276" s="223"/>
      <c r="AD276" s="226"/>
      <c r="AE276" s="223"/>
      <c r="AF276" s="226"/>
      <c r="AG276" s="223"/>
      <c r="AH276" s="226"/>
      <c r="AI276" s="223"/>
      <c r="AJ276" s="230"/>
      <c r="AK276" s="231"/>
      <c r="AL276" s="246"/>
      <c r="AM276" s="247"/>
      <c r="AN276" s="248"/>
      <c r="AO276" s="249"/>
      <c r="AQ276" s="126"/>
      <c r="AR276" s="126"/>
      <c r="AS276" s="126"/>
      <c r="AT276" s="126"/>
      <c r="AU276" s="126"/>
      <c r="AV276" s="126"/>
      <c r="AW276" s="126"/>
      <c r="AX276" s="126"/>
      <c r="AY276" s="126"/>
      <c r="AZ276" s="126"/>
      <c r="BA276" s="126"/>
      <c r="BB276" s="126"/>
      <c r="BC276" s="126"/>
    </row>
    <row r="277" spans="1:127" ht="11.25" customHeight="1">
      <c r="A277" s="2"/>
      <c r="J277" s="43"/>
      <c r="K277" s="43"/>
      <c r="L277" s="43"/>
      <c r="M277" s="43"/>
      <c r="R277" s="42"/>
      <c r="S277" s="42"/>
      <c r="W277" s="42"/>
      <c r="AA277" s="42"/>
      <c r="AB277" s="3"/>
      <c r="AQ277" s="127"/>
      <c r="AR277" s="127"/>
      <c r="AS277" s="127"/>
      <c r="AT277" s="127"/>
      <c r="AU277" s="127"/>
      <c r="AV277" s="127"/>
      <c r="AW277" s="127"/>
      <c r="AX277" s="127"/>
      <c r="AY277" s="127"/>
      <c r="AZ277" s="127"/>
      <c r="BA277" s="127"/>
      <c r="BB277" s="127"/>
      <c r="BC277" s="127"/>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G277" s="40"/>
      <c r="CH277" s="40"/>
      <c r="CI277" s="40"/>
      <c r="CJ277" s="40"/>
      <c r="CK277" s="40"/>
      <c r="CL277" s="40"/>
      <c r="CM277" s="40"/>
      <c r="CN277" s="40"/>
      <c r="CO277" s="40"/>
      <c r="CP277" s="40"/>
      <c r="CQ277" s="40"/>
      <c r="CR277" s="40"/>
      <c r="CS277" s="40"/>
      <c r="CT277" s="40"/>
      <c r="CU277" s="40"/>
      <c r="CV277" s="40"/>
      <c r="CW277" s="40"/>
      <c r="CX277" s="40"/>
      <c r="CY277" s="40"/>
      <c r="CZ277" s="40"/>
      <c r="DA277" s="40"/>
      <c r="DB277" s="40"/>
      <c r="DC277" s="40"/>
      <c r="DD277" s="40"/>
      <c r="DE277" s="40"/>
      <c r="DF277" s="40"/>
      <c r="DG277" s="40"/>
      <c r="DH277" s="40"/>
      <c r="DI277" s="40"/>
      <c r="DJ277" s="40"/>
      <c r="DK277" s="40"/>
      <c r="DL277" s="40"/>
      <c r="DM277" s="40"/>
      <c r="DN277" s="40"/>
      <c r="DO277" s="40"/>
      <c r="DP277" s="40"/>
      <c r="DQ277" s="40"/>
      <c r="DR277" s="40"/>
      <c r="DS277" s="40"/>
      <c r="DT277" s="40"/>
      <c r="DU277" s="40"/>
    </row>
    <row r="278" spans="1:127" ht="11.25" customHeight="1">
      <c r="A278" s="42"/>
      <c r="R278" s="42"/>
      <c r="S278" s="42"/>
      <c r="W278" s="42"/>
      <c r="X278" s="43"/>
      <c r="Y278" s="43"/>
      <c r="Z278" s="43"/>
      <c r="AA278" s="43"/>
      <c r="AB278" s="3"/>
      <c r="AQ278" s="128"/>
      <c r="AR278" s="128"/>
      <c r="AS278" s="128"/>
      <c r="AT278" s="128"/>
      <c r="AU278" s="128"/>
      <c r="AV278" s="128"/>
      <c r="AW278" s="128"/>
      <c r="AX278" s="128"/>
      <c r="AY278" s="128"/>
      <c r="AZ278" s="128"/>
      <c r="BA278" s="128"/>
      <c r="BB278" s="128"/>
      <c r="BC278" s="128"/>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G278" s="41"/>
      <c r="CH278" s="41"/>
      <c r="CI278" s="41"/>
      <c r="CJ278" s="41"/>
      <c r="CK278" s="41"/>
      <c r="CL278" s="41"/>
      <c r="CM278" s="41"/>
      <c r="CN278" s="41"/>
      <c r="CO278" s="41"/>
      <c r="CP278" s="41"/>
      <c r="CQ278" s="41"/>
      <c r="CR278" s="41"/>
      <c r="CS278" s="41"/>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row>
    <row r="279" spans="1:127" ht="11.25" customHeight="1">
      <c r="AQ279" s="126"/>
      <c r="AR279" s="126"/>
      <c r="AS279" s="126"/>
      <c r="AT279" s="126"/>
      <c r="AU279" s="126"/>
      <c r="AV279" s="126"/>
      <c r="AW279" s="126"/>
      <c r="AX279" s="126"/>
      <c r="AY279" s="126"/>
      <c r="AZ279" s="126"/>
      <c r="BA279" s="126"/>
      <c r="BB279" s="126"/>
      <c r="BC279" s="126"/>
      <c r="DW279" s="2"/>
    </row>
    <row r="280" spans="1:127" ht="11.25" customHeight="1" thickBot="1">
      <c r="AP280" s="2"/>
      <c r="AQ280" s="127"/>
      <c r="AR280" s="127"/>
      <c r="AS280" s="127"/>
      <c r="AT280" s="127"/>
      <c r="AU280" s="127"/>
      <c r="AV280" s="127"/>
      <c r="AW280" s="127"/>
      <c r="AX280" s="127"/>
      <c r="AY280" s="127"/>
      <c r="AZ280" s="127"/>
      <c r="BA280" s="127"/>
      <c r="BB280" s="127"/>
      <c r="BC280" s="127"/>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G280" s="40"/>
      <c r="CH280" s="40"/>
      <c r="CI280" s="40"/>
      <c r="CJ280" s="40"/>
      <c r="CK280" s="40"/>
      <c r="CL280" s="40"/>
      <c r="CM280" s="40"/>
      <c r="CN280" s="40"/>
      <c r="CO280" s="40"/>
      <c r="CP280" s="40"/>
      <c r="CQ280" s="40"/>
      <c r="CR280" s="40"/>
      <c r="CS280" s="40"/>
      <c r="CT280" s="40"/>
      <c r="CU280" s="40"/>
      <c r="CV280" s="40"/>
      <c r="CW280" s="40"/>
      <c r="CX280" s="40"/>
      <c r="CY280" s="40"/>
      <c r="CZ280" s="40"/>
      <c r="DA280" s="40"/>
      <c r="DB280" s="40"/>
      <c r="DC280" s="40"/>
      <c r="DD280" s="40"/>
      <c r="DE280" s="40"/>
      <c r="DF280" s="40"/>
      <c r="DG280" s="40"/>
      <c r="DH280" s="40"/>
      <c r="DI280" s="40"/>
      <c r="DJ280" s="40"/>
      <c r="DK280" s="40"/>
      <c r="DL280" s="40"/>
      <c r="DM280" s="40"/>
      <c r="DN280" s="40"/>
      <c r="DO280" s="40"/>
      <c r="DP280" s="40"/>
      <c r="DQ280" s="40"/>
      <c r="DR280" s="40"/>
      <c r="DS280" s="40"/>
      <c r="DT280" s="40"/>
      <c r="DU280" s="40"/>
      <c r="DV280" s="2"/>
      <c r="DW280" s="2"/>
    </row>
    <row r="281" spans="1:127" ht="11.25" customHeight="1" thickBo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154" t="str">
        <f>CONCATENATE($A265," ",$D265,","," ",$F263)</f>
        <v>Group: 5, Men's Singles</v>
      </c>
      <c r="AR281" s="155"/>
      <c r="AS281" s="155"/>
      <c r="AT281" s="155"/>
      <c r="AU281" s="155"/>
      <c r="AV281" s="155"/>
      <c r="AW281" s="155"/>
      <c r="AX281" s="155"/>
      <c r="AY281" s="155"/>
      <c r="AZ281" s="155"/>
      <c r="BA281" s="155"/>
      <c r="BB281" s="155"/>
      <c r="BC281" s="156"/>
      <c r="BD281" s="163">
        <f>A290</f>
        <v>3</v>
      </c>
      <c r="BE281" s="164"/>
      <c r="BF281" s="183" t="str">
        <f>C290</f>
        <v>A</v>
      </c>
      <c r="BG281" s="185" t="str">
        <f>IF(VLOOKUP($BF281,$A267:$C275,3,FALSE)=0,"",CONCATENATE(VLOOKUP(VLOOKUP($BF281,$A267:$C275,3,FALSE),Players!$C:$G,4,FALSE)," ",VLOOKUP($BF281,$A267:$C275,3,FALSE)," ",IF(ISERROR(VLOOKUP(VLOOKUP($BF281,$A267:$C275,3,FALSE),Players!$C:$G,5,FALSE)),"()",CONCATENATE("(",VLOOKUP(VLOOKUP($BF281,$A267:$C275,3,FALSE),Players!$C:$G,5,FALSE),")"))))</f>
        <v/>
      </c>
      <c r="BH281" s="186"/>
      <c r="BI281" s="186"/>
      <c r="BJ281" s="186"/>
      <c r="BK281" s="186"/>
      <c r="BL281" s="186"/>
      <c r="BM281" s="186"/>
      <c r="BN281" s="186"/>
      <c r="BO281" s="186"/>
      <c r="BP281" s="186"/>
      <c r="BQ281" s="186"/>
      <c r="BR281" s="186"/>
      <c r="BS281" s="186"/>
      <c r="BT281" s="186"/>
      <c r="BU281" s="187"/>
      <c r="BV281" s="170" t="str">
        <f>IF(D290&lt;&gt;"",D290,"")</f>
        <v/>
      </c>
      <c r="BW281" s="171"/>
      <c r="BX281" s="170" t="str">
        <f>IF(F290&lt;&gt;"",F290,"")</f>
        <v/>
      </c>
      <c r="BY281" s="171"/>
      <c r="BZ281" s="170" t="str">
        <f>IF(H290&lt;&gt;"",H290,"")</f>
        <v/>
      </c>
      <c r="CA281" s="171"/>
      <c r="CB281" s="170" t="str">
        <f>IF(J290&lt;&gt;"",J290,"")</f>
        <v/>
      </c>
      <c r="CC281" s="171"/>
      <c r="CD281" s="170" t="str">
        <f>IF(L290&lt;&gt;"",L290,"")</f>
        <v/>
      </c>
      <c r="CE281" s="171"/>
      <c r="CF281" s="174" t="str">
        <f>IF($CD281=$CD283,IF($CB281=$CB283,IF($BZ281&lt;&gt;"",IF($BZ281&gt;$BZ283,"W","L"),""),IF($CB281&gt;$CB283,"W","L")),IF($CD281&gt;$CD283,"W","L"))</f>
        <v/>
      </c>
      <c r="CG281" s="315" t="str">
        <f>CONCATENATE($A265," ",$D265,","," ",$F263)</f>
        <v>Group: 5, Men's Singles</v>
      </c>
      <c r="CH281" s="316"/>
      <c r="CI281" s="316"/>
      <c r="CJ281" s="316"/>
      <c r="CK281" s="316"/>
      <c r="CL281" s="316"/>
      <c r="CM281" s="316"/>
      <c r="CN281" s="316"/>
      <c r="CO281" s="316"/>
      <c r="CP281" s="316"/>
      <c r="CQ281" s="316"/>
      <c r="CR281" s="316"/>
      <c r="CS281" s="317"/>
      <c r="CT281" s="163">
        <f>O298</f>
        <v>10</v>
      </c>
      <c r="CU281" s="164"/>
      <c r="CV281" s="183" t="str">
        <f>Q298</f>
        <v>B</v>
      </c>
      <c r="CW281" s="185" t="str">
        <f>IF(VLOOKUP($CV281,$A267:$C275,3,FALSE)=0,"",CONCATENATE(VLOOKUP(VLOOKUP($CV281,$A267:$C275,3,FALSE),Players!$C:$G,4,FALSE)," ",VLOOKUP($CV281,$A267:$C275,3,FALSE)," ",IF(ISERROR(VLOOKUP(VLOOKUP($CV281,$A267:$C275,3,FALSE),Players!$C:$G,5,FALSE)),"()",CONCATENATE("(",VLOOKUP(VLOOKUP($CV281,$A267:$C275,3,FALSE),Players!$C:$G,5,FALSE),")"))))</f>
        <v/>
      </c>
      <c r="CX281" s="186"/>
      <c r="CY281" s="186"/>
      <c r="CZ281" s="186"/>
      <c r="DA281" s="186"/>
      <c r="DB281" s="186"/>
      <c r="DC281" s="186"/>
      <c r="DD281" s="186"/>
      <c r="DE281" s="186"/>
      <c r="DF281" s="186"/>
      <c r="DG281" s="186"/>
      <c r="DH281" s="186"/>
      <c r="DI281" s="186"/>
      <c r="DJ281" s="186"/>
      <c r="DK281" s="187"/>
      <c r="DL281" s="170" t="str">
        <f>IF(R298&lt;&gt;"",R298,"")</f>
        <v/>
      </c>
      <c r="DM281" s="171"/>
      <c r="DN281" s="170" t="str">
        <f>IF(T298&lt;&gt;"",T298,"")</f>
        <v/>
      </c>
      <c r="DO281" s="171"/>
      <c r="DP281" s="170" t="str">
        <f>IF(V298&lt;&gt;"",V298,"")</f>
        <v/>
      </c>
      <c r="DQ281" s="171"/>
      <c r="DR281" s="170" t="str">
        <f>IF(X298&lt;&gt;"",X298,"")</f>
        <v/>
      </c>
      <c r="DS281" s="171"/>
      <c r="DT281" s="170" t="str">
        <f>IF(Z298&lt;&gt;"",Z298,"")</f>
        <v/>
      </c>
      <c r="DU281" s="171"/>
      <c r="DV281" s="174" t="str">
        <f>IF($DT281=$DT283,IF($DR281=$DR283,IF($DP281&lt;&gt;"",IF($DP281&gt;$DP283,"W","L"),""),IF($DR281&gt;$DR283,"W","L")),IF($DT281&gt;$DT283,"W","L"))</f>
        <v/>
      </c>
      <c r="DW281" s="3"/>
    </row>
    <row r="282" spans="1:127" ht="11.25" customHeight="1">
      <c r="A282" s="170">
        <v>1</v>
      </c>
      <c r="B282" s="191"/>
      <c r="C282" s="183" t="str">
        <f>IF($D263="1P","B","B")</f>
        <v>B</v>
      </c>
      <c r="D282" s="197"/>
      <c r="E282" s="198"/>
      <c r="F282" s="197"/>
      <c r="G282" s="198"/>
      <c r="H282" s="197"/>
      <c r="I282" s="198"/>
      <c r="J282" s="197"/>
      <c r="K282" s="198"/>
      <c r="L282" s="197"/>
      <c r="M282" s="208"/>
      <c r="N282" s="69" t="str">
        <f>IF(CF261&lt;&gt;"",IF(CF261="W",IF(SUM(IF(D282&gt;D284,1,0),IF(F282&gt;F284,1,0),IF(H282&gt;H284,1,0),IF(J282&gt;J284,1,0),IF(L282&gt;L284,1,0))&lt;&gt;3,"E",""),""),"")</f>
        <v/>
      </c>
      <c r="O282" s="170">
        <v>6</v>
      </c>
      <c r="P282" s="191"/>
      <c r="Q282" s="183" t="str">
        <f>IF($D263="1P","C","B")</f>
        <v>B</v>
      </c>
      <c r="R282" s="197"/>
      <c r="S282" s="198"/>
      <c r="T282" s="197"/>
      <c r="U282" s="198"/>
      <c r="V282" s="197"/>
      <c r="W282" s="198"/>
      <c r="X282" s="197"/>
      <c r="Y282" s="198"/>
      <c r="Z282" s="197"/>
      <c r="AA282" s="208"/>
      <c r="AB282" s="69" t="str">
        <f>IF(CF311&lt;&gt;"",IF(CF311="W",IF(SUM(IF(R282&gt;R284,1,0),IF(T282&gt;T284,1,0),IF(V282&gt;V284,1,0),IF(X282&gt;X284,1,0),IF(Z282&gt;Z284,1,0))&lt;&gt;3,"E",""),""),"")</f>
        <v/>
      </c>
      <c r="AP282" s="3"/>
      <c r="AQ282" s="157"/>
      <c r="AR282" s="158"/>
      <c r="AS282" s="158"/>
      <c r="AT282" s="158"/>
      <c r="AU282" s="158"/>
      <c r="AV282" s="158"/>
      <c r="AW282" s="158"/>
      <c r="AX282" s="158"/>
      <c r="AY282" s="158"/>
      <c r="AZ282" s="158"/>
      <c r="BA282" s="158"/>
      <c r="BB282" s="158"/>
      <c r="BC282" s="159"/>
      <c r="BD282" s="165"/>
      <c r="BE282" s="166"/>
      <c r="BF282" s="184"/>
      <c r="BG282" s="188"/>
      <c r="BH282" s="189"/>
      <c r="BI282" s="189"/>
      <c r="BJ282" s="189"/>
      <c r="BK282" s="189"/>
      <c r="BL282" s="189"/>
      <c r="BM282" s="189"/>
      <c r="BN282" s="189"/>
      <c r="BO282" s="189"/>
      <c r="BP282" s="189"/>
      <c r="BQ282" s="189"/>
      <c r="BR282" s="189"/>
      <c r="BS282" s="189"/>
      <c r="BT282" s="189"/>
      <c r="BU282" s="190"/>
      <c r="BV282" s="172"/>
      <c r="BW282" s="173"/>
      <c r="BX282" s="172"/>
      <c r="BY282" s="173"/>
      <c r="BZ282" s="172"/>
      <c r="CA282" s="173"/>
      <c r="CB282" s="172"/>
      <c r="CC282" s="173"/>
      <c r="CD282" s="172"/>
      <c r="CE282" s="173"/>
      <c r="CF282" s="174"/>
      <c r="CG282" s="318"/>
      <c r="CH282" s="319"/>
      <c r="CI282" s="319"/>
      <c r="CJ282" s="319"/>
      <c r="CK282" s="319"/>
      <c r="CL282" s="319"/>
      <c r="CM282" s="319"/>
      <c r="CN282" s="319"/>
      <c r="CO282" s="319"/>
      <c r="CP282" s="319"/>
      <c r="CQ282" s="319"/>
      <c r="CR282" s="319"/>
      <c r="CS282" s="320"/>
      <c r="CT282" s="165"/>
      <c r="CU282" s="166"/>
      <c r="CV282" s="184"/>
      <c r="CW282" s="188"/>
      <c r="CX282" s="189"/>
      <c r="CY282" s="189"/>
      <c r="CZ282" s="189"/>
      <c r="DA282" s="189"/>
      <c r="DB282" s="189"/>
      <c r="DC282" s="189"/>
      <c r="DD282" s="189"/>
      <c r="DE282" s="189"/>
      <c r="DF282" s="189"/>
      <c r="DG282" s="189"/>
      <c r="DH282" s="189"/>
      <c r="DI282" s="189"/>
      <c r="DJ282" s="189"/>
      <c r="DK282" s="190"/>
      <c r="DL282" s="172"/>
      <c r="DM282" s="173"/>
      <c r="DN282" s="172"/>
      <c r="DO282" s="173"/>
      <c r="DP282" s="172"/>
      <c r="DQ282" s="173"/>
      <c r="DR282" s="172"/>
      <c r="DS282" s="173"/>
      <c r="DT282" s="172"/>
      <c r="DU282" s="173"/>
      <c r="DV282" s="174"/>
      <c r="DW282" s="3"/>
    </row>
    <row r="283" spans="1:127" ht="11.25" customHeight="1">
      <c r="A283" s="192"/>
      <c r="B283" s="193"/>
      <c r="C283" s="196"/>
      <c r="D283" s="199"/>
      <c r="E283" s="200"/>
      <c r="F283" s="199"/>
      <c r="G283" s="200"/>
      <c r="H283" s="199"/>
      <c r="I283" s="200"/>
      <c r="J283" s="199"/>
      <c r="K283" s="200"/>
      <c r="L283" s="199"/>
      <c r="M283" s="209"/>
      <c r="N283" s="69" t="str">
        <f>IF(CF261&lt;&gt;"",IF(ISERROR(AND(BV265="",BX265="",BZ265="",CB265="",CD265="")),"E",IF(AND(BV265="",BX265="",BZ265="",CB265="",CD265=""),"","E")),"")</f>
        <v/>
      </c>
      <c r="O283" s="192"/>
      <c r="P283" s="193"/>
      <c r="Q283" s="196"/>
      <c r="R283" s="199"/>
      <c r="S283" s="200"/>
      <c r="T283" s="199"/>
      <c r="U283" s="200"/>
      <c r="V283" s="199"/>
      <c r="W283" s="200"/>
      <c r="X283" s="199"/>
      <c r="Y283" s="200"/>
      <c r="Z283" s="199"/>
      <c r="AA283" s="209"/>
      <c r="AB283" s="69" t="str">
        <f>IF(CF311&lt;&gt;"",IF(ISERROR(AND(BV315="",BX315="",BZ315="",CB315="",CD315="")),"E",IF(AND(BV315="",BX315="",BZ315="",CB315="",CD315=""),"","E")),"")</f>
        <v/>
      </c>
      <c r="AP283" s="3"/>
      <c r="AQ283" s="157"/>
      <c r="AR283" s="158"/>
      <c r="AS283" s="158"/>
      <c r="AT283" s="158"/>
      <c r="AU283" s="158"/>
      <c r="AV283" s="158"/>
      <c r="AW283" s="158"/>
      <c r="AX283" s="158"/>
      <c r="AY283" s="158"/>
      <c r="AZ283" s="158"/>
      <c r="BA283" s="158"/>
      <c r="BB283" s="158"/>
      <c r="BC283" s="159"/>
      <c r="BD283" s="165"/>
      <c r="BE283" s="166"/>
      <c r="BF283" s="175" t="str">
        <f>C292</f>
        <v>D</v>
      </c>
      <c r="BG283" s="177" t="str">
        <f>IF(VLOOKUP($BF283,$A267:$C275,3,FALSE)=0,"",CONCATENATE(VLOOKUP(VLOOKUP($BF283,$A267:$C275,3,FALSE),Players!$C:$G,4,FALSE)," ",VLOOKUP($BF283,$A267:$C275,3,FALSE)," ",IF(ISERROR(VLOOKUP(VLOOKUP($BF283,$A267:$C275,3,FALSE),Players!$C:$G,5,FALSE)),"()",CONCATENATE("(",VLOOKUP(VLOOKUP($BF283,$A267:$C275,3,FALSE),Players!$C:$G,5,FALSE),")"))))</f>
        <v/>
      </c>
      <c r="BH283" s="178"/>
      <c r="BI283" s="178"/>
      <c r="BJ283" s="178"/>
      <c r="BK283" s="178"/>
      <c r="BL283" s="178"/>
      <c r="BM283" s="178"/>
      <c r="BN283" s="178"/>
      <c r="BO283" s="178"/>
      <c r="BP283" s="178"/>
      <c r="BQ283" s="178"/>
      <c r="BR283" s="178"/>
      <c r="BS283" s="178"/>
      <c r="BT283" s="178"/>
      <c r="BU283" s="179"/>
      <c r="BV283" s="150" t="str">
        <f>IF(D292&lt;&gt;"",D292,"")</f>
        <v/>
      </c>
      <c r="BW283" s="151"/>
      <c r="BX283" s="150" t="str">
        <f>IF(F292&lt;&gt;"",F292,"")</f>
        <v/>
      </c>
      <c r="BY283" s="151"/>
      <c r="BZ283" s="150" t="str">
        <f>IF(H292&lt;&gt;"",H292,"")</f>
        <v/>
      </c>
      <c r="CA283" s="151"/>
      <c r="CB283" s="150" t="str">
        <f>IF(J292&lt;&gt;"",J292,"")</f>
        <v/>
      </c>
      <c r="CC283" s="151"/>
      <c r="CD283" s="150" t="str">
        <f>IF(L292&lt;&gt;"",L292,"")</f>
        <v/>
      </c>
      <c r="CE283" s="151"/>
      <c r="CF283" s="174" t="str">
        <f>IF($CF281&lt;&gt;"",IF(CF281="W","L","W"),"")</f>
        <v/>
      </c>
      <c r="CG283" s="318"/>
      <c r="CH283" s="319"/>
      <c r="CI283" s="319"/>
      <c r="CJ283" s="319"/>
      <c r="CK283" s="319"/>
      <c r="CL283" s="319"/>
      <c r="CM283" s="319"/>
      <c r="CN283" s="319"/>
      <c r="CO283" s="319"/>
      <c r="CP283" s="319"/>
      <c r="CQ283" s="319"/>
      <c r="CR283" s="319"/>
      <c r="CS283" s="320"/>
      <c r="CT283" s="165"/>
      <c r="CU283" s="166"/>
      <c r="CV283" s="175" t="str">
        <f>Q300</f>
        <v>C</v>
      </c>
      <c r="CW283" s="177" t="str">
        <f>IF(VLOOKUP($CV283,$A267:$C275,3,FALSE)=0,"",CONCATENATE(VLOOKUP(VLOOKUP($CV283,$A267:$C275,3,FALSE),Players!$C:$G,4,FALSE)," ",VLOOKUP($CV283,$A267:$C275,3,FALSE)," ",IF(ISERROR(VLOOKUP(VLOOKUP($CV283,$A267:$C275,3,FALSE),Players!$C:$G,5,FALSE)),"()",CONCATENATE("(",VLOOKUP(VLOOKUP($CV283,$A267:$C275,3,FALSE),Players!$C:$G,5,FALSE),")"))))</f>
        <v/>
      </c>
      <c r="CX283" s="178"/>
      <c r="CY283" s="178"/>
      <c r="CZ283" s="178"/>
      <c r="DA283" s="178"/>
      <c r="DB283" s="178"/>
      <c r="DC283" s="178"/>
      <c r="DD283" s="178"/>
      <c r="DE283" s="178"/>
      <c r="DF283" s="178"/>
      <c r="DG283" s="178"/>
      <c r="DH283" s="178"/>
      <c r="DI283" s="178"/>
      <c r="DJ283" s="178"/>
      <c r="DK283" s="179"/>
      <c r="DL283" s="150" t="str">
        <f>IF(R300&lt;&gt;"",R300,"")</f>
        <v/>
      </c>
      <c r="DM283" s="151"/>
      <c r="DN283" s="150" t="str">
        <f>IF(T300&lt;&gt;"",T300,"")</f>
        <v/>
      </c>
      <c r="DO283" s="151"/>
      <c r="DP283" s="150" t="str">
        <f>IF(V300&lt;&gt;"",V300,"")</f>
        <v/>
      </c>
      <c r="DQ283" s="151"/>
      <c r="DR283" s="150" t="str">
        <f>IF(X300&lt;&gt;"",X300,"")</f>
        <v/>
      </c>
      <c r="DS283" s="151"/>
      <c r="DT283" s="150" t="str">
        <f>IF(Z300&lt;&gt;"",Z300,"")</f>
        <v/>
      </c>
      <c r="DU283" s="151"/>
      <c r="DV283" s="174" t="str">
        <f>IF($DV281&lt;&gt;"",IF(DV281="W","L","W"),"")</f>
        <v/>
      </c>
      <c r="DW283" s="3"/>
    </row>
    <row r="284" spans="1:127" ht="11.25" customHeight="1" thickBot="1">
      <c r="A284" s="192"/>
      <c r="B284" s="193"/>
      <c r="C284" s="175" t="str">
        <f>IF($D263="1P","E","E")</f>
        <v>E</v>
      </c>
      <c r="D284" s="201"/>
      <c r="E284" s="202"/>
      <c r="F284" s="201"/>
      <c r="G284" s="202"/>
      <c r="H284" s="201"/>
      <c r="I284" s="202"/>
      <c r="J284" s="201"/>
      <c r="K284" s="202"/>
      <c r="L284" s="201"/>
      <c r="M284" s="205"/>
      <c r="N284" s="69" t="str">
        <f>IF(CF261&lt;&gt;"",IF(ISERROR(AND(BV265="",BX265="",BZ265="",CB265="",CD265="")),"E",IF(AND(BV265="",BX265="",BZ265="",CB265="",CD265=""),"","E")),"")</f>
        <v/>
      </c>
      <c r="O284" s="192"/>
      <c r="P284" s="193"/>
      <c r="Q284" s="175" t="str">
        <f>IF($D263="1P","E","D")</f>
        <v>D</v>
      </c>
      <c r="R284" s="201"/>
      <c r="S284" s="202"/>
      <c r="T284" s="201"/>
      <c r="U284" s="202"/>
      <c r="V284" s="201"/>
      <c r="W284" s="202"/>
      <c r="X284" s="201"/>
      <c r="Y284" s="202"/>
      <c r="Z284" s="201"/>
      <c r="AA284" s="205"/>
      <c r="AB284" s="69" t="str">
        <f>IF(CF311&lt;&gt;"",IF(ISERROR(AND(BV315="",BX315="",BZ315="",CB315="",CD315="")),"E",IF(AND(BV315="",BX315="",BZ315="",CB315="",CD315=""),"","E")),"")</f>
        <v/>
      </c>
      <c r="AP284" s="3"/>
      <c r="AQ284" s="160"/>
      <c r="AR284" s="161"/>
      <c r="AS284" s="161"/>
      <c r="AT284" s="161"/>
      <c r="AU284" s="161"/>
      <c r="AV284" s="161"/>
      <c r="AW284" s="161"/>
      <c r="AX284" s="161"/>
      <c r="AY284" s="161"/>
      <c r="AZ284" s="161"/>
      <c r="BA284" s="161"/>
      <c r="BB284" s="161"/>
      <c r="BC284" s="162"/>
      <c r="BD284" s="167"/>
      <c r="BE284" s="168"/>
      <c r="BF284" s="176"/>
      <c r="BG284" s="180"/>
      <c r="BH284" s="181"/>
      <c r="BI284" s="181"/>
      <c r="BJ284" s="181"/>
      <c r="BK284" s="181"/>
      <c r="BL284" s="181"/>
      <c r="BM284" s="181"/>
      <c r="BN284" s="181"/>
      <c r="BO284" s="181"/>
      <c r="BP284" s="181"/>
      <c r="BQ284" s="181"/>
      <c r="BR284" s="181"/>
      <c r="BS284" s="181"/>
      <c r="BT284" s="181"/>
      <c r="BU284" s="182"/>
      <c r="BV284" s="152"/>
      <c r="BW284" s="153"/>
      <c r="BX284" s="152"/>
      <c r="BY284" s="153"/>
      <c r="BZ284" s="152"/>
      <c r="CA284" s="153"/>
      <c r="CB284" s="152"/>
      <c r="CC284" s="153"/>
      <c r="CD284" s="152"/>
      <c r="CE284" s="153"/>
      <c r="CF284" s="174"/>
      <c r="CG284" s="321"/>
      <c r="CH284" s="322"/>
      <c r="CI284" s="322"/>
      <c r="CJ284" s="322"/>
      <c r="CK284" s="322"/>
      <c r="CL284" s="322"/>
      <c r="CM284" s="322"/>
      <c r="CN284" s="322"/>
      <c r="CO284" s="322"/>
      <c r="CP284" s="322"/>
      <c r="CQ284" s="322"/>
      <c r="CR284" s="322"/>
      <c r="CS284" s="323"/>
      <c r="CT284" s="167"/>
      <c r="CU284" s="168"/>
      <c r="CV284" s="176"/>
      <c r="CW284" s="180"/>
      <c r="CX284" s="181"/>
      <c r="CY284" s="181"/>
      <c r="CZ284" s="181"/>
      <c r="DA284" s="181"/>
      <c r="DB284" s="181"/>
      <c r="DC284" s="181"/>
      <c r="DD284" s="181"/>
      <c r="DE284" s="181"/>
      <c r="DF284" s="181"/>
      <c r="DG284" s="181"/>
      <c r="DH284" s="181"/>
      <c r="DI284" s="181"/>
      <c r="DJ284" s="181"/>
      <c r="DK284" s="182"/>
      <c r="DL284" s="152"/>
      <c r="DM284" s="153"/>
      <c r="DN284" s="152"/>
      <c r="DO284" s="153"/>
      <c r="DP284" s="152"/>
      <c r="DQ284" s="153"/>
      <c r="DR284" s="152"/>
      <c r="DS284" s="153"/>
      <c r="DT284" s="152"/>
      <c r="DU284" s="153"/>
      <c r="DV284" s="174"/>
    </row>
    <row r="285" spans="1:127" ht="11.25" customHeight="1" thickBot="1">
      <c r="A285" s="194"/>
      <c r="B285" s="195"/>
      <c r="C285" s="207"/>
      <c r="D285" s="203"/>
      <c r="E285" s="204"/>
      <c r="F285" s="203"/>
      <c r="G285" s="204"/>
      <c r="H285" s="203"/>
      <c r="I285" s="204"/>
      <c r="J285" s="203"/>
      <c r="K285" s="204"/>
      <c r="L285" s="203"/>
      <c r="M285" s="206"/>
      <c r="N285" s="69" t="str">
        <f>IF(CF263&lt;&gt;"",IF(CF263="W",IF(SUM(IF(D284&gt;D282,1,0),IF(F284&gt;F282,1,0),IF(H284&gt;H282,1,0),IF(J284&gt;J282,1,0),IF(L284&gt;L282,1,0))&lt;&gt;3,"E",""),""),"")</f>
        <v/>
      </c>
      <c r="O285" s="194"/>
      <c r="P285" s="195"/>
      <c r="Q285" s="207"/>
      <c r="R285" s="203"/>
      <c r="S285" s="204"/>
      <c r="T285" s="203"/>
      <c r="U285" s="204"/>
      <c r="V285" s="203"/>
      <c r="W285" s="204"/>
      <c r="X285" s="203"/>
      <c r="Y285" s="204"/>
      <c r="Z285" s="203"/>
      <c r="AA285" s="206"/>
      <c r="AB285" s="69" t="str">
        <f>IF(CF313&lt;&gt;"",IF(CF313="W",IF(SUM(IF(R284&gt;R282,1,0),IF(T284&gt;T282,1,0),IF(V284&gt;V282,1,0),IF(X284&gt;X282,1,0),IF(Z284&gt;Z282,1,0))&lt;&gt;3,"E",""),""),"")</f>
        <v/>
      </c>
      <c r="AP285" s="3"/>
      <c r="AQ285" s="126"/>
      <c r="AR285" s="126"/>
      <c r="AS285" s="126"/>
      <c r="AT285" s="126"/>
      <c r="AU285" s="126"/>
      <c r="AV285" s="126"/>
      <c r="AW285" s="126"/>
      <c r="AX285" s="126"/>
      <c r="AY285" s="126"/>
      <c r="AZ285" s="126"/>
      <c r="BA285" s="126"/>
      <c r="BB285" s="126"/>
      <c r="BC285" s="126"/>
      <c r="BV285" s="169" t="str">
        <f>IF(CF281&lt;&gt;"",IF(AND(AND(BV281&gt;-1,BV283&gt;-1),OR(BV281&gt;10,BV283&gt;10),ABS(BV281-BV283)&gt;1,IF(OR(BV281&gt;11,BV283&gt;11),ABS(BV281-BV283)=2,TRUE),BV281=INT(BV281),BV283=INT(BV283)),"","Error"),"")</f>
        <v/>
      </c>
      <c r="BW285" s="169"/>
      <c r="BX285" s="169" t="str">
        <f>IF(CF281&lt;&gt;"",IF(AND(AND(BX281&gt;-1,BX283&gt;-1),OR(BX281&gt;10,BX283&gt;10),ABS(BX281-BX283)&gt;1,IF(OR(BX281&gt;11,BX283&gt;11),ABS(BX281-BX283)=2,TRUE),BX281=INT(BX281),BX283=INT(BX283)),"","Error"),"")</f>
        <v/>
      </c>
      <c r="BY285" s="169"/>
      <c r="BZ285" s="169" t="str">
        <f>IF(CF281&lt;&gt;"",IF(AND(AND(BZ281&gt;-1,BZ283&gt;-1),OR(BZ281&gt;10,BZ283&gt;10),ABS(BZ281-BZ283)&gt;1,IF(OR(BZ281&gt;11,BZ283&gt;11),ABS(BZ281-BZ283)=2,TRUE),BZ281=INT(BZ281),BZ283=INT(BZ283)),"","Error"),"")</f>
        <v/>
      </c>
      <c r="CA285" s="169"/>
      <c r="CB285" s="169" t="str">
        <f>IF(AND(CF281&lt;&gt;"",CB281&lt;&gt;""),IF(AND(AND(CB281&gt;-1,CB283&gt;-1),OR(CB281&gt;10,CB283&gt;10),ABS(CB281-CB283)&gt;1,IF(OR(CB281&gt;11,CB283&gt;11),ABS(CB281-CB283)=2,TRUE),CB281=INT(CB281),CB283=INT(CB283)),"","Error"),"")</f>
        <v/>
      </c>
      <c r="CC285" s="169"/>
      <c r="CD285" s="169" t="str">
        <f>IF(AND(CF281&lt;&gt;"",CD281&lt;&gt;""),IF(AND(AND(CD281&gt;-1,CD283&gt;-1),OR(CD281&gt;10,CD283&gt;10),ABS(CD281-CD283)&gt;1,IF(OR(CD281&gt;11,CD283&gt;11),ABS(CD281-CD283)=2,TRUE),CD281=INT(CD281),CD283=INT(CD283)),"","Error"),"")</f>
        <v/>
      </c>
      <c r="CE285" s="169"/>
      <c r="DL285" s="169" t="str">
        <f>IF(DV281&lt;&gt;"",IF(AND(AND(DL281&gt;-1,DL283&gt;-1),OR(DL281&gt;10,DL283&gt;10),ABS(DL281-DL283)&gt;1,IF(OR(DL281&gt;11,DL283&gt;11),ABS(DL281-DL283)=2,TRUE),DL281=INT(DL281),DL283=INT(DL283)),"","Error"),"")</f>
        <v/>
      </c>
      <c r="DM285" s="169"/>
      <c r="DN285" s="169" t="str">
        <f>IF(DV281&lt;&gt;"",IF(AND(AND(DN281&gt;-1,DN283&gt;-1),OR(DN281&gt;10,DN283&gt;10),ABS(DN281-DN283)&gt;1,IF(OR(DN281&gt;11,DN283&gt;11),ABS(DN281-DN283)=2,TRUE),DN281=INT(DN281),DN283=INT(DN283)),"","Error"),"")</f>
        <v/>
      </c>
      <c r="DO285" s="169"/>
      <c r="DP285" s="169" t="str">
        <f>IF(DV281&lt;&gt;"",IF(AND(AND(DP281&gt;-1,DP283&gt;-1),OR(DP281&gt;10,DP283&gt;10),ABS(DP281-DP283)&gt;1,IF(OR(DP281&gt;11,DP283&gt;11),ABS(DP281-DP283)=2,TRUE),DP281=INT(DP281),DP283=INT(DP283)),"","Error"),"")</f>
        <v/>
      </c>
      <c r="DQ285" s="169"/>
      <c r="DR285" s="169" t="str">
        <f>IF(AND(DV281&lt;&gt;"",DR281&lt;&gt;""),IF(AND(AND(DR281&gt;-1,DR283&gt;-1),OR(DR281&gt;10,DR283&gt;10),ABS(DR281-DR283)&gt;1,IF(OR(DR281&gt;11,DR283&gt;11),ABS(DR281-DR283)=2,TRUE),DR281=INT(DR281),DR283=INT(DR283)),"","Error"),"")</f>
        <v/>
      </c>
      <c r="DS285" s="169"/>
      <c r="DT285" s="169" t="str">
        <f>IF(AND(DV281&lt;&gt;"",DT281&lt;&gt;""),IF(AND(AND(DT281&gt;-1,DT283&gt;-1),OR(DT281&gt;10,DT283&gt;10),ABS(DT281-DT283)&gt;1,IF(OR(DT281&gt;11,DT283&gt;11),ABS(DT281-DT283)=2,TRUE),DT281=INT(DT281),DT283=INT(DT283)),"","Error"),"")</f>
        <v/>
      </c>
      <c r="DU285" s="169"/>
      <c r="DV285" s="3"/>
    </row>
    <row r="286" spans="1:127" ht="11.25" customHeight="1">
      <c r="A286" s="170">
        <v>2</v>
      </c>
      <c r="B286" s="191"/>
      <c r="C286" s="183" t="str">
        <f>IF($D263="1P","C","C")</f>
        <v>C</v>
      </c>
      <c r="D286" s="197"/>
      <c r="E286" s="198"/>
      <c r="F286" s="197"/>
      <c r="G286" s="198"/>
      <c r="H286" s="197"/>
      <c r="I286" s="198"/>
      <c r="J286" s="197"/>
      <c r="K286" s="198"/>
      <c r="L286" s="197"/>
      <c r="M286" s="208"/>
      <c r="N286" s="69" t="str">
        <f>IF(CF271&lt;&gt;"",IF(CF271="W",IF(SUM(IF(D286&gt;D288,1,0),IF(F286&gt;F288,1,0),IF(H286&gt;H288,1,0),IF(J286&gt;J288,1,0),IF(L286&gt;L288,1,0))&lt;&gt;3,"E",""),""),"")</f>
        <v/>
      </c>
      <c r="O286" s="170">
        <v>7</v>
      </c>
      <c r="P286" s="191"/>
      <c r="Q286" s="183" t="str">
        <f>IF($D263="1P","A","A")</f>
        <v>A</v>
      </c>
      <c r="R286" s="197"/>
      <c r="S286" s="198"/>
      <c r="T286" s="197"/>
      <c r="U286" s="198"/>
      <c r="V286" s="197"/>
      <c r="W286" s="198"/>
      <c r="X286" s="197"/>
      <c r="Y286" s="198"/>
      <c r="Z286" s="197"/>
      <c r="AA286" s="208"/>
      <c r="AB286" s="69" t="str">
        <f>IF(CF321&lt;&gt;"",IF(CF321="W",IF(SUM(IF(R286&gt;R288,1,0),IF(T286&gt;T288,1,0),IF(V286&gt;V288,1,0),IF(X286&gt;X288,1,0),IF(Z286&gt;Z288,1,0))&lt;&gt;3,"E",""),""),"")</f>
        <v/>
      </c>
      <c r="AP286" s="3"/>
      <c r="AQ286" s="126"/>
      <c r="AR286" s="126"/>
      <c r="AS286" s="126"/>
      <c r="AT286" s="126"/>
      <c r="AU286" s="126"/>
      <c r="AV286" s="126"/>
      <c r="AW286" s="126"/>
      <c r="AX286" s="126"/>
      <c r="AY286" s="126"/>
      <c r="AZ286" s="126"/>
      <c r="BA286" s="126"/>
      <c r="BB286" s="126"/>
      <c r="BC286" s="126"/>
      <c r="DV286" s="3"/>
    </row>
    <row r="287" spans="1:127" ht="11.25" customHeight="1">
      <c r="A287" s="192"/>
      <c r="B287" s="193"/>
      <c r="C287" s="196"/>
      <c r="D287" s="199"/>
      <c r="E287" s="200"/>
      <c r="F287" s="199"/>
      <c r="G287" s="200"/>
      <c r="H287" s="199"/>
      <c r="I287" s="200"/>
      <c r="J287" s="199"/>
      <c r="K287" s="200"/>
      <c r="L287" s="199"/>
      <c r="M287" s="209"/>
      <c r="N287" s="69" t="str">
        <f>IF(CF271&lt;&gt;"",IF(ISERROR(AND(BV275="",BX275="",BZ275="",CB275="",CD275="")),"E",IF(AND(BV275="",BX275="",BZ275="",CB275="",CD275=""),"","E")),"")</f>
        <v/>
      </c>
      <c r="O287" s="192"/>
      <c r="P287" s="193"/>
      <c r="Q287" s="196"/>
      <c r="R287" s="199"/>
      <c r="S287" s="200"/>
      <c r="T287" s="199"/>
      <c r="U287" s="200"/>
      <c r="V287" s="199"/>
      <c r="W287" s="200"/>
      <c r="X287" s="199"/>
      <c r="Y287" s="200"/>
      <c r="Z287" s="199"/>
      <c r="AA287" s="209"/>
      <c r="AB287" s="69" t="str">
        <f>IF(CF321&lt;&gt;"",IF(ISERROR(AND(BV325="",BX325="",BZ325="",CB325="",CD325="")),"E",IF(AND(BV325="",BX325="",BZ325="",CB325="",CD325=""),"","E")),"")</f>
        <v/>
      </c>
      <c r="AP287" s="3"/>
      <c r="AQ287" s="127"/>
      <c r="AR287" s="127"/>
      <c r="AS287" s="127"/>
      <c r="AT287" s="127"/>
      <c r="AU287" s="127"/>
      <c r="AV287" s="127"/>
      <c r="AW287" s="127"/>
      <c r="AX287" s="127"/>
      <c r="AY287" s="127"/>
      <c r="AZ287" s="127"/>
      <c r="BA287" s="127"/>
      <c r="BB287" s="127"/>
      <c r="BC287" s="127"/>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3"/>
      <c r="CG287" s="40"/>
      <c r="CH287" s="40"/>
      <c r="CI287" s="40"/>
      <c r="CJ287" s="40"/>
      <c r="CK287" s="40"/>
      <c r="CL287" s="40"/>
      <c r="CM287" s="40"/>
      <c r="CN287" s="40"/>
      <c r="CO287" s="40"/>
      <c r="CP287" s="40"/>
      <c r="CQ287" s="40"/>
      <c r="CR287" s="40"/>
      <c r="CS287" s="40"/>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3"/>
    </row>
    <row r="288" spans="1:127" ht="11.25" customHeight="1">
      <c r="A288" s="192"/>
      <c r="B288" s="193"/>
      <c r="C288" s="175" t="str">
        <f>IF($D263="1P","D","D")</f>
        <v>D</v>
      </c>
      <c r="D288" s="201"/>
      <c r="E288" s="202"/>
      <c r="F288" s="201"/>
      <c r="G288" s="202"/>
      <c r="H288" s="201"/>
      <c r="I288" s="202"/>
      <c r="J288" s="201"/>
      <c r="K288" s="202"/>
      <c r="L288" s="201"/>
      <c r="M288" s="205"/>
      <c r="N288" s="69" t="str">
        <f>IF(CF271&lt;&gt;"",IF(ISERROR(AND(BV275="",BX275="",BZ275="",CB275="",CD275="")),"E",IF(AND(BV275="",BX275="",BZ275="",CB275="",CD275=""),"","E")),"")</f>
        <v/>
      </c>
      <c r="O288" s="192"/>
      <c r="P288" s="193"/>
      <c r="Q288" s="175" t="str">
        <f>IF($D263="1P","C","B")</f>
        <v>B</v>
      </c>
      <c r="R288" s="201"/>
      <c r="S288" s="202"/>
      <c r="T288" s="201"/>
      <c r="U288" s="202"/>
      <c r="V288" s="201"/>
      <c r="W288" s="202"/>
      <c r="X288" s="201"/>
      <c r="Y288" s="202"/>
      <c r="Z288" s="201"/>
      <c r="AA288" s="205"/>
      <c r="AB288" s="69" t="str">
        <f>IF(CF321&lt;&gt;"",IF(ISERROR(AND(BV325="",BX325="",BZ325="",CB325="",CD325="")),"E",IF(AND(BV325="",BX325="",BZ325="",CB325="",CD325=""),"","E")),"")</f>
        <v/>
      </c>
      <c r="AP288" s="3"/>
      <c r="AQ288" s="128"/>
      <c r="AR288" s="128"/>
      <c r="AS288" s="128"/>
      <c r="AT288" s="128"/>
      <c r="AU288" s="128"/>
      <c r="AV288" s="128"/>
      <c r="AW288" s="128"/>
      <c r="AX288" s="128"/>
      <c r="AY288" s="128"/>
      <c r="AZ288" s="128"/>
      <c r="BA288" s="128"/>
      <c r="BB288" s="128"/>
      <c r="BC288" s="128"/>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3"/>
      <c r="CG288" s="41"/>
      <c r="CH288" s="41"/>
      <c r="CI288" s="41"/>
      <c r="CJ288" s="41"/>
      <c r="CK288" s="41"/>
      <c r="CL288" s="41"/>
      <c r="CM288" s="41"/>
      <c r="CN288" s="41"/>
      <c r="CO288" s="41"/>
      <c r="CP288" s="41"/>
      <c r="CQ288" s="41"/>
      <c r="CR288" s="41"/>
      <c r="CS288" s="41"/>
      <c r="CT288" s="41"/>
      <c r="CU288" s="41"/>
      <c r="CV288" s="41"/>
      <c r="CW288" s="41"/>
      <c r="CX288" s="41"/>
      <c r="CY288" s="41"/>
      <c r="CZ288" s="41"/>
      <c r="DA288" s="41"/>
      <c r="DB288" s="41"/>
      <c r="DC288" s="41"/>
      <c r="DD288" s="41"/>
      <c r="DE288" s="41"/>
      <c r="DF288" s="41"/>
      <c r="DG288" s="41"/>
      <c r="DH288" s="41"/>
      <c r="DI288" s="41"/>
      <c r="DJ288" s="41"/>
      <c r="DK288" s="41"/>
      <c r="DL288" s="41"/>
      <c r="DM288" s="41"/>
      <c r="DN288" s="41"/>
      <c r="DO288" s="41"/>
      <c r="DP288" s="41"/>
      <c r="DQ288" s="41"/>
      <c r="DR288" s="41"/>
      <c r="DS288" s="41"/>
      <c r="DT288" s="41"/>
      <c r="DU288" s="41"/>
      <c r="DV288" s="3"/>
      <c r="DW288" s="2"/>
    </row>
    <row r="289" spans="1:127" ht="11.25" customHeight="1" thickBot="1">
      <c r="A289" s="194"/>
      <c r="B289" s="195"/>
      <c r="C289" s="207"/>
      <c r="D289" s="203"/>
      <c r="E289" s="204"/>
      <c r="F289" s="203"/>
      <c r="G289" s="204"/>
      <c r="H289" s="203"/>
      <c r="I289" s="204"/>
      <c r="J289" s="203"/>
      <c r="K289" s="204"/>
      <c r="L289" s="203"/>
      <c r="M289" s="206"/>
      <c r="N289" s="69" t="str">
        <f>IF(CF273&lt;&gt;"",IF(CF273="W",IF(SUM(IF(D288&gt;D286,1,0),IF(F288&gt;F286,1,0),IF(H288&gt;H286,1,0),IF(J288&gt;J286,1,0),IF(L288&gt;L286,1,0))&lt;&gt;3,"E",""),""),"")</f>
        <v/>
      </c>
      <c r="O289" s="194"/>
      <c r="P289" s="195"/>
      <c r="Q289" s="207"/>
      <c r="R289" s="203"/>
      <c r="S289" s="204"/>
      <c r="T289" s="203"/>
      <c r="U289" s="204"/>
      <c r="V289" s="203"/>
      <c r="W289" s="204"/>
      <c r="X289" s="203"/>
      <c r="Y289" s="204"/>
      <c r="Z289" s="203"/>
      <c r="AA289" s="206"/>
      <c r="AB289" s="69" t="str">
        <f>IF(CF323&lt;&gt;"",IF(CF323="W",IF(SUM(IF(R288&gt;R286,1,0),IF(T288&gt;T286,1,0),IF(V288&gt;V286,1,0),IF(X288&gt;X286,1,0),IF(Z288&gt;Z286,1,0))&lt;&gt;3,"E",""),""),"")</f>
        <v/>
      </c>
      <c r="AP289" s="3"/>
      <c r="AQ289" s="126"/>
      <c r="AR289" s="126"/>
      <c r="AS289" s="126"/>
      <c r="AT289" s="126"/>
      <c r="AU289" s="126"/>
      <c r="AV289" s="126"/>
      <c r="AW289" s="126"/>
      <c r="AX289" s="126"/>
      <c r="AY289" s="126"/>
      <c r="AZ289" s="126"/>
      <c r="BA289" s="126"/>
      <c r="BB289" s="126"/>
      <c r="BC289" s="126"/>
      <c r="CF289" s="3"/>
      <c r="DV289" s="3"/>
      <c r="DW289" s="2"/>
    </row>
    <row r="290" spans="1:127" ht="11.25" customHeight="1" thickBot="1">
      <c r="A290" s="170">
        <v>3</v>
      </c>
      <c r="B290" s="191"/>
      <c r="C290" s="183" t="str">
        <f>IF($D263="1P","A","A")</f>
        <v>A</v>
      </c>
      <c r="D290" s="197"/>
      <c r="E290" s="198"/>
      <c r="F290" s="197"/>
      <c r="G290" s="198"/>
      <c r="H290" s="197"/>
      <c r="I290" s="198"/>
      <c r="J290" s="197"/>
      <c r="K290" s="198"/>
      <c r="L290" s="197"/>
      <c r="M290" s="208"/>
      <c r="N290" s="69" t="str">
        <f>IF(CF281&lt;&gt;"",IF(CF281="W",IF(SUM(IF(D290&gt;D292,1,0),IF(F290&gt;F292,1,0),IF(H290&gt;H292,1,0),IF(J290&gt;J292,1,0),IF(L290&gt;L292,1,0))&lt;&gt;3,"E",""),""),"")</f>
        <v/>
      </c>
      <c r="O290" s="170">
        <v>8</v>
      </c>
      <c r="P290" s="191"/>
      <c r="Q290" s="183" t="str">
        <f>IF($D263="1P","B","D")</f>
        <v>D</v>
      </c>
      <c r="R290" s="197"/>
      <c r="S290" s="198"/>
      <c r="T290" s="197"/>
      <c r="U290" s="198"/>
      <c r="V290" s="197"/>
      <c r="W290" s="198"/>
      <c r="X290" s="197"/>
      <c r="Y290" s="198"/>
      <c r="Z290" s="197"/>
      <c r="AA290" s="208"/>
      <c r="AB290" s="69" t="str">
        <f>IF(DV261&lt;&gt;"",IF(DV261="W",IF(SUM(IF(R290&gt;R292,1,0),IF(T290&gt;T292,1,0),IF(V290&gt;V292,1,0),IF(X290&gt;X292,1,0),IF(Z290&gt;Z292,1,0))&lt;&gt;3,"E",""),""),"")</f>
        <v/>
      </c>
      <c r="AP290" s="3"/>
      <c r="AQ290" s="127"/>
      <c r="AR290" s="127"/>
      <c r="AS290" s="127"/>
      <c r="AT290" s="127"/>
      <c r="AU290" s="127"/>
      <c r="AV290" s="127"/>
      <c r="AW290" s="127"/>
      <c r="AX290" s="127"/>
      <c r="AY290" s="127"/>
      <c r="AZ290" s="127"/>
      <c r="BA290" s="127"/>
      <c r="BB290" s="127"/>
      <c r="BC290" s="127"/>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3"/>
      <c r="DV290" s="3"/>
      <c r="DW290" s="3"/>
    </row>
    <row r="291" spans="1:127" ht="11.25" customHeight="1">
      <c r="A291" s="192"/>
      <c r="B291" s="193"/>
      <c r="C291" s="196"/>
      <c r="D291" s="199"/>
      <c r="E291" s="200"/>
      <c r="F291" s="199"/>
      <c r="G291" s="200"/>
      <c r="H291" s="199"/>
      <c r="I291" s="200"/>
      <c r="J291" s="199"/>
      <c r="K291" s="200"/>
      <c r="L291" s="199"/>
      <c r="M291" s="209"/>
      <c r="N291" s="69" t="str">
        <f>IF(CF281&lt;&gt;"",IF(ISERROR(AND(BV285="",BX285="",BZ285="",CB285="",CD285="")),"E",IF(AND(BV285="",BX285="",BZ285="",CB285="",CD285=""),"","E")),"")</f>
        <v/>
      </c>
      <c r="O291" s="192"/>
      <c r="P291" s="193"/>
      <c r="Q291" s="196"/>
      <c r="R291" s="199"/>
      <c r="S291" s="200"/>
      <c r="T291" s="199"/>
      <c r="U291" s="200"/>
      <c r="V291" s="199"/>
      <c r="W291" s="200"/>
      <c r="X291" s="199"/>
      <c r="Y291" s="200"/>
      <c r="Z291" s="199"/>
      <c r="AA291" s="209"/>
      <c r="AB291" s="69" t="str">
        <f>IF(DV261&lt;&gt;"",IF(ISERROR(AND(DL265="",DN265="",DO265="",DR265="",DT265="")),"E",IF(AND(DL265="",DN265="",DP265="",DR265="",DT265=""),"","E")),"")</f>
        <v/>
      </c>
      <c r="AP291" s="3"/>
      <c r="AQ291" s="154" t="str">
        <f>CONCATENATE($A265," ",$D265,","," ",$F263)</f>
        <v>Group: 5, Men's Singles</v>
      </c>
      <c r="AR291" s="155"/>
      <c r="AS291" s="155"/>
      <c r="AT291" s="155"/>
      <c r="AU291" s="155"/>
      <c r="AV291" s="155"/>
      <c r="AW291" s="155"/>
      <c r="AX291" s="155"/>
      <c r="AY291" s="155"/>
      <c r="AZ291" s="155"/>
      <c r="BA291" s="155"/>
      <c r="BB291" s="155"/>
      <c r="BC291" s="156"/>
      <c r="BD291" s="163">
        <f>A294</f>
        <v>4</v>
      </c>
      <c r="BE291" s="164"/>
      <c r="BF291" s="183" t="str">
        <f>C294</f>
        <v>C</v>
      </c>
      <c r="BG291" s="185" t="str">
        <f>IF(VLOOKUP($BF291,$A267:$C275,3,FALSE)=0,"",CONCATENATE(VLOOKUP(VLOOKUP($BF291,$A267:$C275,3,FALSE),Players!$C:$G,4,FALSE)," ",VLOOKUP($BF291,$A267:$C275,3,FALSE)," ",IF(ISERROR(VLOOKUP(VLOOKUP($BF291,$A267:$C275,3,FALSE),Players!$C:$G,5,FALSE)),"()",CONCATENATE("(",VLOOKUP(VLOOKUP($BF291,$A267:$C275,3,FALSE),Players!$C:$G,5,FALSE),")"))))</f>
        <v/>
      </c>
      <c r="BH291" s="186"/>
      <c r="BI291" s="186"/>
      <c r="BJ291" s="186"/>
      <c r="BK291" s="186"/>
      <c r="BL291" s="186"/>
      <c r="BM291" s="186"/>
      <c r="BN291" s="186"/>
      <c r="BO291" s="186"/>
      <c r="BP291" s="186"/>
      <c r="BQ291" s="186"/>
      <c r="BR291" s="186"/>
      <c r="BS291" s="186"/>
      <c r="BT291" s="186"/>
      <c r="BU291" s="187"/>
      <c r="BV291" s="170" t="str">
        <f>IF(D294&lt;&gt;"",D294,"")</f>
        <v/>
      </c>
      <c r="BW291" s="171"/>
      <c r="BX291" s="170" t="str">
        <f>IF(F294&lt;&gt;"",F294,"")</f>
        <v/>
      </c>
      <c r="BY291" s="171"/>
      <c r="BZ291" s="170" t="str">
        <f>IF(H294&lt;&gt;"",H294,"")</f>
        <v/>
      </c>
      <c r="CA291" s="171"/>
      <c r="CB291" s="170" t="str">
        <f>IF(J294&lt;&gt;"",J294,"")</f>
        <v/>
      </c>
      <c r="CC291" s="171"/>
      <c r="CD291" s="170" t="str">
        <f>IF(L294&lt;&gt;"",L294,"")</f>
        <v/>
      </c>
      <c r="CE291" s="171"/>
      <c r="CF291" s="174" t="str">
        <f>IF($CD291=$CD293,IF($CB291=$CB293,IF($BZ291&lt;&gt;"",IF($BZ291&gt;$BZ293,"W","L"),""),IF($CB291&gt;$CB293,"W","L")),IF($CD291&gt;$CD293,"W","L"))</f>
        <v/>
      </c>
      <c r="DV291" s="3"/>
      <c r="DW291" s="3"/>
    </row>
    <row r="292" spans="1:127" ht="11.25" customHeight="1">
      <c r="A292" s="192"/>
      <c r="B292" s="193"/>
      <c r="C292" s="175" t="str">
        <f>IF($D263="1P","E","D")</f>
        <v>D</v>
      </c>
      <c r="D292" s="201"/>
      <c r="E292" s="202"/>
      <c r="F292" s="201"/>
      <c r="G292" s="202"/>
      <c r="H292" s="201"/>
      <c r="I292" s="202"/>
      <c r="J292" s="201"/>
      <c r="K292" s="202"/>
      <c r="L292" s="201"/>
      <c r="M292" s="205"/>
      <c r="N292" s="69" t="str">
        <f>IF(CF281&lt;&gt;"",IF(ISERROR(AND(BV285="",BX285="",BZ285="",CB285="",CD285="")),"E",IF(AND(BV285="",BX285="",BZ285="",CB285="",CD285=""),"","E")),"")</f>
        <v/>
      </c>
      <c r="O292" s="192"/>
      <c r="P292" s="193"/>
      <c r="Q292" s="175" t="str">
        <f>IF($D263="1P","D","E")</f>
        <v>E</v>
      </c>
      <c r="R292" s="201"/>
      <c r="S292" s="202"/>
      <c r="T292" s="201"/>
      <c r="U292" s="202"/>
      <c r="V292" s="201"/>
      <c r="W292" s="202"/>
      <c r="X292" s="201"/>
      <c r="Y292" s="202"/>
      <c r="Z292" s="201"/>
      <c r="AA292" s="205"/>
      <c r="AB292" s="69" t="str">
        <f>IF(DV261&lt;&gt;"",IF(ISERROR(AND(DL265="",DN265="",DO265="",DR265="",DT265="")),"E",IF(AND(DL265="",DN265="",DP265="",DR265="",DT265=""),"","E")),"")</f>
        <v/>
      </c>
      <c r="AP292" s="3"/>
      <c r="AQ292" s="157"/>
      <c r="AR292" s="158"/>
      <c r="AS292" s="158"/>
      <c r="AT292" s="158"/>
      <c r="AU292" s="158"/>
      <c r="AV292" s="158"/>
      <c r="AW292" s="158"/>
      <c r="AX292" s="158"/>
      <c r="AY292" s="158"/>
      <c r="AZ292" s="158"/>
      <c r="BA292" s="158"/>
      <c r="BB292" s="158"/>
      <c r="BC292" s="159"/>
      <c r="BD292" s="165"/>
      <c r="BE292" s="166"/>
      <c r="BF292" s="184"/>
      <c r="BG292" s="188"/>
      <c r="BH292" s="189"/>
      <c r="BI292" s="189"/>
      <c r="BJ292" s="189"/>
      <c r="BK292" s="189"/>
      <c r="BL292" s="189"/>
      <c r="BM292" s="189"/>
      <c r="BN292" s="189"/>
      <c r="BO292" s="189"/>
      <c r="BP292" s="189"/>
      <c r="BQ292" s="189"/>
      <c r="BR292" s="189"/>
      <c r="BS292" s="189"/>
      <c r="BT292" s="189"/>
      <c r="BU292" s="190"/>
      <c r="BV292" s="172"/>
      <c r="BW292" s="173"/>
      <c r="BX292" s="172"/>
      <c r="BY292" s="173"/>
      <c r="BZ292" s="172"/>
      <c r="CA292" s="173"/>
      <c r="CB292" s="172"/>
      <c r="CC292" s="173"/>
      <c r="CD292" s="172"/>
      <c r="CE292" s="173"/>
      <c r="CF292" s="174"/>
      <c r="DV292" s="3"/>
      <c r="DW292" s="3"/>
    </row>
    <row r="293" spans="1:127" ht="11.25" customHeight="1" thickBot="1">
      <c r="A293" s="194"/>
      <c r="B293" s="195"/>
      <c r="C293" s="207"/>
      <c r="D293" s="203"/>
      <c r="E293" s="204"/>
      <c r="F293" s="203"/>
      <c r="G293" s="204"/>
      <c r="H293" s="203"/>
      <c r="I293" s="204"/>
      <c r="J293" s="203"/>
      <c r="K293" s="204"/>
      <c r="L293" s="203"/>
      <c r="M293" s="206"/>
      <c r="N293" s="69" t="str">
        <f>IF(CF283&lt;&gt;"",IF(CF283="W",IF(SUM(IF(D292&gt;D290,1,0),IF(F292&gt;F290,1,0),IF(H292&gt;H290,1,0),IF(J292&gt;J290,1,0),IF(L292&gt;L290,1,0))&lt;&gt;3,"E",""),""),"")</f>
        <v/>
      </c>
      <c r="O293" s="194"/>
      <c r="P293" s="195"/>
      <c r="Q293" s="207"/>
      <c r="R293" s="203"/>
      <c r="S293" s="204"/>
      <c r="T293" s="203"/>
      <c r="U293" s="204"/>
      <c r="V293" s="203"/>
      <c r="W293" s="204"/>
      <c r="X293" s="203"/>
      <c r="Y293" s="204"/>
      <c r="Z293" s="203"/>
      <c r="AA293" s="206"/>
      <c r="AB293" s="69" t="str">
        <f>IF(DV263&lt;&gt;"",IF(DV263="W",IF(SUM(IF(R292&gt;R290,1,0),IF(T292&gt;T290,1,0),IF(V292&gt;V290,1,0),IF(X292&gt;X290,1,0),IF(Z292&gt;Z290,1,0))&lt;&gt;3,"E",""),""),"")</f>
        <v/>
      </c>
      <c r="AP293" s="3"/>
      <c r="AQ293" s="157"/>
      <c r="AR293" s="158"/>
      <c r="AS293" s="158"/>
      <c r="AT293" s="158"/>
      <c r="AU293" s="158"/>
      <c r="AV293" s="158"/>
      <c r="AW293" s="158"/>
      <c r="AX293" s="158"/>
      <c r="AY293" s="158"/>
      <c r="AZ293" s="158"/>
      <c r="BA293" s="158"/>
      <c r="BB293" s="158"/>
      <c r="BC293" s="159"/>
      <c r="BD293" s="165"/>
      <c r="BE293" s="166"/>
      <c r="BF293" s="175" t="str">
        <f>C296</f>
        <v>E</v>
      </c>
      <c r="BG293" s="177" t="str">
        <f>IF(VLOOKUP($BF293,$A267:$C275,3,FALSE)=0,"",CONCATENATE(VLOOKUP(VLOOKUP($BF293,$A267:$C275,3,FALSE),Players!$C:$G,4,FALSE)," ",VLOOKUP($BF293,$A267:$C275,3,FALSE)," ",IF(ISERROR(VLOOKUP(VLOOKUP($BF293,$A267:$C275,3,FALSE),Players!$C:$G,5,FALSE)),"()",CONCATENATE("(",VLOOKUP(VLOOKUP($BF293,$A267:$C275,3,FALSE),Players!$C:$G,5,FALSE),")"))))</f>
        <v/>
      </c>
      <c r="BH293" s="178"/>
      <c r="BI293" s="178"/>
      <c r="BJ293" s="178"/>
      <c r="BK293" s="178"/>
      <c r="BL293" s="178"/>
      <c r="BM293" s="178"/>
      <c r="BN293" s="178"/>
      <c r="BO293" s="178"/>
      <c r="BP293" s="178"/>
      <c r="BQ293" s="178"/>
      <c r="BR293" s="178"/>
      <c r="BS293" s="178"/>
      <c r="BT293" s="178"/>
      <c r="BU293" s="179"/>
      <c r="BV293" s="150" t="str">
        <f>IF(D296&lt;&gt;"",D296,"")</f>
        <v/>
      </c>
      <c r="BW293" s="151"/>
      <c r="BX293" s="150" t="str">
        <f>IF(F296&lt;&gt;"",F296,"")</f>
        <v/>
      </c>
      <c r="BY293" s="151"/>
      <c r="BZ293" s="150" t="str">
        <f>IF(H296&lt;&gt;"",H296,"")</f>
        <v/>
      </c>
      <c r="CA293" s="151"/>
      <c r="CB293" s="150" t="str">
        <f>IF(J296&lt;&gt;"",J296,"")</f>
        <v/>
      </c>
      <c r="CC293" s="151"/>
      <c r="CD293" s="150" t="str">
        <f>IF(L296&lt;&gt;"",L296,"")</f>
        <v/>
      </c>
      <c r="CE293" s="151"/>
      <c r="CF293" s="174" t="str">
        <f>IF($CF291&lt;&gt;"",IF(CF291="W","L","W"),"")</f>
        <v/>
      </c>
      <c r="DV293" s="3"/>
      <c r="DW293" s="3"/>
    </row>
    <row r="294" spans="1:127" ht="11.25" customHeight="1" thickBot="1">
      <c r="A294" s="170">
        <v>4</v>
      </c>
      <c r="B294" s="191"/>
      <c r="C294" s="183" t="str">
        <f>IF($D263="1P","B","C")</f>
        <v>C</v>
      </c>
      <c r="D294" s="197"/>
      <c r="E294" s="198"/>
      <c r="F294" s="197"/>
      <c r="G294" s="198"/>
      <c r="H294" s="197"/>
      <c r="I294" s="198"/>
      <c r="J294" s="197"/>
      <c r="K294" s="198"/>
      <c r="L294" s="197"/>
      <c r="M294" s="208"/>
      <c r="N294" s="69" t="str">
        <f>IF(CF291&lt;&gt;"",IF(CF291="W",IF(SUM(IF(D294&gt;D296,1,0),IF(F294&gt;F296,1,0),IF(H294&gt;H296,1,0),IF(J294&gt;J296,1,0),IF(L294&gt;L296,1,0))&lt;&gt;3,"E",""),""),"")</f>
        <v/>
      </c>
      <c r="O294" s="170">
        <v>9</v>
      </c>
      <c r="P294" s="191"/>
      <c r="Q294" s="183" t="str">
        <f>IF($D263="1P","A","A")</f>
        <v>A</v>
      </c>
      <c r="R294" s="197"/>
      <c r="S294" s="198"/>
      <c r="T294" s="197"/>
      <c r="U294" s="198"/>
      <c r="V294" s="197"/>
      <c r="W294" s="198"/>
      <c r="X294" s="197"/>
      <c r="Y294" s="198"/>
      <c r="Z294" s="197"/>
      <c r="AA294" s="208"/>
      <c r="AB294" s="69" t="str">
        <f>IF(DV271&lt;&gt;"",IF(DV271="W",IF(SUM(IF(R294&gt;R296,1,0),IF(T294&gt;T296,1,0),IF(V294&gt;V296,1,0),IF(X294&gt;X296,1,0),IF(Z294&gt;Z296,1,0))&lt;&gt;3,"E",""),""),"")</f>
        <v/>
      </c>
      <c r="AP294" s="3"/>
      <c r="AQ294" s="160"/>
      <c r="AR294" s="161"/>
      <c r="AS294" s="161"/>
      <c r="AT294" s="161"/>
      <c r="AU294" s="161"/>
      <c r="AV294" s="161"/>
      <c r="AW294" s="161"/>
      <c r="AX294" s="161"/>
      <c r="AY294" s="161"/>
      <c r="AZ294" s="161"/>
      <c r="BA294" s="161"/>
      <c r="BB294" s="161"/>
      <c r="BC294" s="162"/>
      <c r="BD294" s="167"/>
      <c r="BE294" s="168"/>
      <c r="BF294" s="176"/>
      <c r="BG294" s="180"/>
      <c r="BH294" s="181"/>
      <c r="BI294" s="181"/>
      <c r="BJ294" s="181"/>
      <c r="BK294" s="181"/>
      <c r="BL294" s="181"/>
      <c r="BM294" s="181"/>
      <c r="BN294" s="181"/>
      <c r="BO294" s="181"/>
      <c r="BP294" s="181"/>
      <c r="BQ294" s="181"/>
      <c r="BR294" s="181"/>
      <c r="BS294" s="181"/>
      <c r="BT294" s="181"/>
      <c r="BU294" s="182"/>
      <c r="BV294" s="152"/>
      <c r="BW294" s="153"/>
      <c r="BX294" s="152"/>
      <c r="BY294" s="153"/>
      <c r="BZ294" s="152"/>
      <c r="CA294" s="153"/>
      <c r="CB294" s="152"/>
      <c r="CC294" s="153"/>
      <c r="CD294" s="152"/>
      <c r="CE294" s="153"/>
      <c r="CF294" s="174"/>
      <c r="DV294" s="3"/>
      <c r="DW294" s="3"/>
    </row>
    <row r="295" spans="1:127" ht="11.25" customHeight="1">
      <c r="A295" s="192"/>
      <c r="B295" s="193"/>
      <c r="C295" s="196"/>
      <c r="D295" s="199"/>
      <c r="E295" s="200"/>
      <c r="F295" s="199"/>
      <c r="G295" s="200"/>
      <c r="H295" s="199"/>
      <c r="I295" s="200"/>
      <c r="J295" s="199"/>
      <c r="K295" s="200"/>
      <c r="L295" s="199"/>
      <c r="M295" s="209"/>
      <c r="N295" s="69" t="str">
        <f>IF(CF291&lt;&gt;"",IF(ISERROR(AND(BV295="",BX295="",BZ295="",CB295="",CD295="")),"E",IF(AND(BV295="",BX295="",BZ295="",CB295="",CD295=""),"","E")),"")</f>
        <v/>
      </c>
      <c r="O295" s="192"/>
      <c r="P295" s="193"/>
      <c r="Q295" s="196"/>
      <c r="R295" s="199"/>
      <c r="S295" s="200"/>
      <c r="T295" s="199"/>
      <c r="U295" s="200"/>
      <c r="V295" s="199"/>
      <c r="W295" s="200"/>
      <c r="X295" s="199"/>
      <c r="Y295" s="200"/>
      <c r="Z295" s="199"/>
      <c r="AA295" s="209"/>
      <c r="AB295" s="69" t="str">
        <f>IF(DV271&lt;&gt;"",IF(ISERROR(AND(DL275="",DN275="",DO275="",DR275="",DT275="")),"E",IF(AND(DL275="",DN275="",DP275="",DR275="",DT275=""),"","E")),"")</f>
        <v/>
      </c>
      <c r="AP295" s="3"/>
      <c r="AQ295" s="126"/>
      <c r="AR295" s="126"/>
      <c r="AS295" s="126"/>
      <c r="AT295" s="126"/>
      <c r="AU295" s="126"/>
      <c r="AV295" s="126"/>
      <c r="AW295" s="126"/>
      <c r="AX295" s="126"/>
      <c r="AY295" s="126"/>
      <c r="AZ295" s="126"/>
      <c r="BA295" s="126"/>
      <c r="BB295" s="126"/>
      <c r="BC295" s="126"/>
      <c r="BV295" s="169" t="str">
        <f>IF(CF291&lt;&gt;"",IF(AND(AND(BV291&gt;-1,BV293&gt;-1),OR(BV291&gt;10,BV293&gt;10),ABS(BV291-BV293)&gt;1,IF(OR(BV291&gt;11,BV293&gt;11),ABS(BV291-BV293)=2,TRUE),BV291=INT(BV291),BV293=INT(BV293)),"","Error"),"")</f>
        <v/>
      </c>
      <c r="BW295" s="169"/>
      <c r="BX295" s="169" t="str">
        <f>IF(CF291&lt;&gt;"",IF(AND(AND(BX291&gt;-1,BX293&gt;-1),OR(BX291&gt;10,BX293&gt;10),ABS(BX291-BX293)&gt;1,IF(OR(BX291&gt;11,BX293&gt;11),ABS(BX291-BX293)=2,TRUE),BX291=INT(BX291),BX293=INT(BX293)),"","Error"),"")</f>
        <v/>
      </c>
      <c r="BY295" s="169"/>
      <c r="BZ295" s="169" t="str">
        <f>IF(CF291&lt;&gt;"",IF(AND(AND(BZ291&gt;-1,BZ293&gt;-1),OR(BZ291&gt;10,BZ293&gt;10),ABS(BZ291-BZ293)&gt;1,IF(OR(BZ291&gt;11,BZ293&gt;11),ABS(BZ291-BZ293)=2,TRUE),BZ291=INT(BZ291),BZ293=INT(BZ293)),"","Error"),"")</f>
        <v/>
      </c>
      <c r="CA295" s="169"/>
      <c r="CB295" s="169" t="str">
        <f>IF(AND(CF291&lt;&gt;"",CB291&lt;&gt;""),IF(AND(AND(CB291&gt;-1,CB293&gt;-1),OR(CB291&gt;10,CB293&gt;10),ABS(CB291-CB293)&gt;1,IF(OR(CB291&gt;11,CB293&gt;11),ABS(CB291-CB293)=2,TRUE),CB291=INT(CB291),CB293=INT(CB293)),"","Error"),"")</f>
        <v/>
      </c>
      <c r="CC295" s="169"/>
      <c r="CD295" s="169" t="str">
        <f>IF(AND(CF291&lt;&gt;"",CD291&lt;&gt;""),IF(AND(AND(CD291&gt;-1,CD293&gt;-1),OR(CD291&gt;10,CD293&gt;10),ABS(CD291-CD293)&gt;1,IF(OR(CD291&gt;11,CD293&gt;11),ABS(CD291-CD293)=2,TRUE),CD291=INT(CD291),CD293=INT(CD293)),"","Error"),"")</f>
        <v/>
      </c>
      <c r="CE295" s="169"/>
      <c r="CF295" s="3"/>
      <c r="DV295" s="3"/>
      <c r="DW295" s="3"/>
    </row>
    <row r="296" spans="1:127" ht="11.25" customHeight="1">
      <c r="A296" s="192"/>
      <c r="B296" s="193"/>
      <c r="C296" s="175" t="str">
        <f>IF($D263="1P","C","E")</f>
        <v>E</v>
      </c>
      <c r="D296" s="201"/>
      <c r="E296" s="202"/>
      <c r="F296" s="201"/>
      <c r="G296" s="202"/>
      <c r="H296" s="201"/>
      <c r="I296" s="202"/>
      <c r="J296" s="201"/>
      <c r="K296" s="202"/>
      <c r="L296" s="201"/>
      <c r="M296" s="205"/>
      <c r="N296" s="69" t="str">
        <f>IF(CF291&lt;&gt;"",IF(ISERROR(AND(BV295="",BX295="",BZ295="",CB295="",CD295="")),"E",IF(AND(BV295="",BX295="",BZ295="",CB295="",CD295=""),"","E")),"")</f>
        <v/>
      </c>
      <c r="O296" s="192"/>
      <c r="P296" s="193"/>
      <c r="Q296" s="175" t="str">
        <f>IF($D263="1P","B","E")</f>
        <v>E</v>
      </c>
      <c r="R296" s="201"/>
      <c r="S296" s="202"/>
      <c r="T296" s="201"/>
      <c r="U296" s="202"/>
      <c r="V296" s="201"/>
      <c r="W296" s="202"/>
      <c r="X296" s="201"/>
      <c r="Y296" s="202"/>
      <c r="Z296" s="201"/>
      <c r="AA296" s="205"/>
      <c r="AB296" s="69" t="str">
        <f>IF(DV271&lt;&gt;"",IF(ISERROR(AND(DL275="",DN275="",DO275="",DR275="",DT275="")),"E",IF(AND(DL275="",DN275="",DP275="",DR275="",DT275=""),"","E")),"")</f>
        <v/>
      </c>
      <c r="AP296" s="3"/>
      <c r="AQ296" s="126"/>
      <c r="AR296" s="126"/>
      <c r="AS296" s="126"/>
      <c r="AT296" s="126"/>
      <c r="AU296" s="126"/>
      <c r="AV296" s="126"/>
      <c r="AW296" s="126"/>
      <c r="AX296" s="126"/>
      <c r="AY296" s="126"/>
      <c r="AZ296" s="126"/>
      <c r="BA296" s="126"/>
      <c r="BB296" s="126"/>
      <c r="BC296" s="126"/>
      <c r="CF296" s="3"/>
      <c r="DV296" s="3"/>
      <c r="DW296" s="3"/>
    </row>
    <row r="297" spans="1:127" ht="11.25" customHeight="1" thickBot="1">
      <c r="A297" s="194"/>
      <c r="B297" s="195"/>
      <c r="C297" s="207"/>
      <c r="D297" s="203"/>
      <c r="E297" s="204"/>
      <c r="F297" s="203"/>
      <c r="G297" s="204"/>
      <c r="H297" s="203"/>
      <c r="I297" s="204"/>
      <c r="J297" s="203"/>
      <c r="K297" s="204"/>
      <c r="L297" s="203"/>
      <c r="M297" s="206"/>
      <c r="N297" s="69" t="str">
        <f>IF(CF293&lt;&gt;"",IF(CF293="W",IF(SUM(IF(D296&gt;D294,1,0),IF(F296&gt;F294,1,0),IF(H296&gt;H294,1,0),IF(J296&gt;J294,1,0),IF(L296&gt;L294,1,0))&lt;&gt;3,"E",""),""),"")</f>
        <v/>
      </c>
      <c r="O297" s="194"/>
      <c r="P297" s="195"/>
      <c r="Q297" s="207"/>
      <c r="R297" s="203"/>
      <c r="S297" s="204"/>
      <c r="T297" s="203"/>
      <c r="U297" s="204"/>
      <c r="V297" s="203"/>
      <c r="W297" s="204"/>
      <c r="X297" s="203"/>
      <c r="Y297" s="204"/>
      <c r="Z297" s="203"/>
      <c r="AA297" s="206"/>
      <c r="AB297" s="69" t="str">
        <f>IF(DV273&lt;&gt;"",IF(DV273="W",IF(SUM(IF(R296&gt;R294,1,0),IF(T296&gt;T294,1,0),IF(V296&gt;V294,1,0),IF(X296&gt;X294,1,0),IF(Z296&gt;Z294,1,0))&lt;&gt;3,"E",""),""),"")</f>
        <v/>
      </c>
      <c r="AP297" s="3"/>
      <c r="AQ297" s="127"/>
      <c r="AR297" s="127"/>
      <c r="AS297" s="127"/>
      <c r="AT297" s="127"/>
      <c r="AU297" s="127"/>
      <c r="AV297" s="127"/>
      <c r="AW297" s="127"/>
      <c r="AX297" s="127"/>
      <c r="AY297" s="127"/>
      <c r="AZ297" s="127"/>
      <c r="BA297" s="127"/>
      <c r="BB297" s="127"/>
      <c r="BC297" s="127"/>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3"/>
      <c r="DV297" s="3"/>
      <c r="DW297" s="3"/>
    </row>
    <row r="298" spans="1:127" ht="11.25" customHeight="1">
      <c r="A298" s="170">
        <v>5</v>
      </c>
      <c r="B298" s="191"/>
      <c r="C298" s="183" t="str">
        <f>IF($D263="1P","A","A")</f>
        <v>A</v>
      </c>
      <c r="D298" s="197"/>
      <c r="E298" s="198"/>
      <c r="F298" s="197"/>
      <c r="G298" s="198"/>
      <c r="H298" s="197"/>
      <c r="I298" s="198"/>
      <c r="J298" s="197"/>
      <c r="K298" s="198"/>
      <c r="L298" s="197"/>
      <c r="M298" s="208"/>
      <c r="N298" s="69" t="str">
        <f>IF(CF301&lt;&gt;"",IF(CF301="W",IF(SUM(IF(D298&gt;D300,1,0),IF(F298&gt;F300,1,0),IF(H298&gt;H300,1,0),IF(J298&gt;J300,1,0),IF(L298&gt;L300,1,0))&lt;&gt;3,"E",""),""),"")</f>
        <v/>
      </c>
      <c r="O298" s="170">
        <v>10</v>
      </c>
      <c r="P298" s="191"/>
      <c r="Q298" s="183" t="str">
        <f>IF($D263="1P","D","B")</f>
        <v>B</v>
      </c>
      <c r="R298" s="197"/>
      <c r="S298" s="198"/>
      <c r="T298" s="197"/>
      <c r="U298" s="198"/>
      <c r="V298" s="197"/>
      <c r="W298" s="198"/>
      <c r="X298" s="197"/>
      <c r="Y298" s="198"/>
      <c r="Z298" s="197"/>
      <c r="AA298" s="208"/>
      <c r="AB298" s="69" t="str">
        <f>IF(DV281&lt;&gt;"",IF(DV281="W",IF(SUM(IF(R298&gt;R300,1,0),IF(T298&gt;T300,1,0),IF(V298&gt;V300,1,0),IF(X298&gt;X300,1,0),IF(Z298&gt;Z300,1,0))&lt;&gt;3,"E",""),""),"")</f>
        <v/>
      </c>
      <c r="AP298" s="3"/>
      <c r="AQ298" s="128"/>
      <c r="AR298" s="128"/>
      <c r="AS298" s="128"/>
      <c r="AT298" s="128"/>
      <c r="AU298" s="128"/>
      <c r="AV298" s="128"/>
      <c r="AW298" s="128"/>
      <c r="AX298" s="128"/>
      <c r="AY298" s="128"/>
      <c r="AZ298" s="128"/>
      <c r="BA298" s="128"/>
      <c r="BB298" s="128"/>
      <c r="BC298" s="128"/>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3"/>
      <c r="DV298" s="3"/>
      <c r="DW298" s="3"/>
    </row>
    <row r="299" spans="1:127" ht="11.25" customHeight="1">
      <c r="A299" s="192"/>
      <c r="B299" s="193"/>
      <c r="C299" s="196"/>
      <c r="D299" s="199"/>
      <c r="E299" s="200"/>
      <c r="F299" s="199"/>
      <c r="G299" s="200"/>
      <c r="H299" s="199"/>
      <c r="I299" s="200"/>
      <c r="J299" s="199"/>
      <c r="K299" s="200"/>
      <c r="L299" s="199"/>
      <c r="M299" s="209"/>
      <c r="N299" s="69" t="str">
        <f>IF(CF301&lt;&gt;"",IF(ISERROR(AND(BV305="",BX305="",BZ305="",CB305="",CD305="")),"E",IF(AND(BV305="",BX305="",BZ305="",CB305="",CD305=""),"","E")),"")</f>
        <v/>
      </c>
      <c r="O299" s="192"/>
      <c r="P299" s="193"/>
      <c r="Q299" s="196"/>
      <c r="R299" s="199"/>
      <c r="S299" s="200"/>
      <c r="T299" s="199"/>
      <c r="U299" s="200"/>
      <c r="V299" s="199"/>
      <c r="W299" s="200"/>
      <c r="X299" s="199"/>
      <c r="Y299" s="200"/>
      <c r="Z299" s="199"/>
      <c r="AA299" s="209"/>
      <c r="AB299" s="69" t="str">
        <f>IF(DV281&lt;&gt;"",IF(ISERROR(AND(DL285="",DN285="",DO285="",DR285="",DT285="")),"E",IF(AND(DL285="",DN285="",DP285="",DR285="",DT285=""),"","E")),"")</f>
        <v/>
      </c>
      <c r="AP299" s="3"/>
      <c r="AQ299" s="126"/>
      <c r="AR299" s="126"/>
      <c r="AS299" s="126"/>
      <c r="AT299" s="126"/>
      <c r="AU299" s="126"/>
      <c r="AV299" s="126"/>
      <c r="AW299" s="126"/>
      <c r="AX299" s="126"/>
      <c r="AY299" s="126"/>
      <c r="AZ299" s="126"/>
      <c r="BA299" s="126"/>
      <c r="BB299" s="126"/>
      <c r="BC299" s="126"/>
      <c r="CF299" s="3"/>
      <c r="DV299" s="3"/>
      <c r="DW299" s="3"/>
    </row>
    <row r="300" spans="1:127" ht="11.25" customHeight="1" thickBot="1">
      <c r="A300" s="192"/>
      <c r="B300" s="193"/>
      <c r="C300" s="175" t="str">
        <f>IF($D263="1P","D","C")</f>
        <v>C</v>
      </c>
      <c r="D300" s="201"/>
      <c r="E300" s="202"/>
      <c r="F300" s="201"/>
      <c r="G300" s="202"/>
      <c r="H300" s="201"/>
      <c r="I300" s="202"/>
      <c r="J300" s="201"/>
      <c r="K300" s="202"/>
      <c r="L300" s="201"/>
      <c r="M300" s="205"/>
      <c r="N300" s="69" t="str">
        <f>IF(CF301&lt;&gt;"",IF(ISERROR(AND(BV305="",BX305="",BZ305="",CB305="",CD305="")),"E",IF(AND(BV305="",BX305="",BZ305="",CB305="",CD305=""),"","E")),"")</f>
        <v/>
      </c>
      <c r="O300" s="192"/>
      <c r="P300" s="193"/>
      <c r="Q300" s="175" t="str">
        <f>IF($D263="1P","E","C")</f>
        <v>C</v>
      </c>
      <c r="R300" s="201"/>
      <c r="S300" s="202"/>
      <c r="T300" s="201"/>
      <c r="U300" s="202"/>
      <c r="V300" s="201"/>
      <c r="W300" s="202"/>
      <c r="X300" s="201"/>
      <c r="Y300" s="202"/>
      <c r="Z300" s="201"/>
      <c r="AA300" s="205"/>
      <c r="AB300" s="69" t="str">
        <f>IF(DV281&lt;&gt;"",IF(ISERROR(AND(DL285="",DN285="",DO285="",DR285="",DT285="")),"E",IF(AND(DL285="",DN285="",DP285="",DR285="",DT285=""),"","E")),"")</f>
        <v/>
      </c>
      <c r="AP300" s="3"/>
      <c r="AQ300" s="127"/>
      <c r="AR300" s="127"/>
      <c r="AS300" s="127"/>
      <c r="AT300" s="127"/>
      <c r="AU300" s="127"/>
      <c r="AV300" s="127"/>
      <c r="AW300" s="127"/>
      <c r="AX300" s="127"/>
      <c r="AY300" s="127"/>
      <c r="AZ300" s="127"/>
      <c r="BA300" s="127"/>
      <c r="BB300" s="127"/>
      <c r="BC300" s="127"/>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3"/>
      <c r="DV300" s="3"/>
      <c r="DW300" s="3"/>
    </row>
    <row r="301" spans="1:127" ht="11.25" customHeight="1" thickBot="1">
      <c r="A301" s="194"/>
      <c r="B301" s="195"/>
      <c r="C301" s="207"/>
      <c r="D301" s="203"/>
      <c r="E301" s="204"/>
      <c r="F301" s="203"/>
      <c r="G301" s="204"/>
      <c r="H301" s="203"/>
      <c r="I301" s="204"/>
      <c r="J301" s="203"/>
      <c r="K301" s="204"/>
      <c r="L301" s="203"/>
      <c r="M301" s="206"/>
      <c r="N301" s="69" t="str">
        <f>IF(CF303&lt;&gt;"",IF(CF303="W",IF(SUM(IF(D300&gt;D298,1,0),IF(F300&gt;F298,1,0),IF(H300&gt;H298,1,0),IF(J300&gt;J298,1,0),IF(L300&gt;L298,1,0))&lt;&gt;3,"E",""),""),"")</f>
        <v/>
      </c>
      <c r="O301" s="194"/>
      <c r="P301" s="195"/>
      <c r="Q301" s="207"/>
      <c r="R301" s="203"/>
      <c r="S301" s="204"/>
      <c r="T301" s="203"/>
      <c r="U301" s="204"/>
      <c r="V301" s="203"/>
      <c r="W301" s="204"/>
      <c r="X301" s="203"/>
      <c r="Y301" s="204"/>
      <c r="Z301" s="203"/>
      <c r="AA301" s="206"/>
      <c r="AB301" s="69" t="str">
        <f>IF(DV283&lt;&gt;"",IF(DV283="W",IF(SUM(IF(R300&gt;R298,1,0),IF(T300&gt;T298,1,0),IF(V300&gt;V298,1,0),IF(X300&gt;X298,1,0),IF(Z300&gt;Z298,1,0))&lt;&gt;3,"E",""),""),"")</f>
        <v/>
      </c>
      <c r="AP301" s="3"/>
      <c r="AQ301" s="154" t="str">
        <f>CONCATENATE($A265," ",$D265,","," ",$F263)</f>
        <v>Group: 5, Men's Singles</v>
      </c>
      <c r="AR301" s="155"/>
      <c r="AS301" s="155"/>
      <c r="AT301" s="155"/>
      <c r="AU301" s="155"/>
      <c r="AV301" s="155"/>
      <c r="AW301" s="155"/>
      <c r="AX301" s="155"/>
      <c r="AY301" s="155"/>
      <c r="AZ301" s="155"/>
      <c r="BA301" s="155"/>
      <c r="BB301" s="155"/>
      <c r="BC301" s="156"/>
      <c r="BD301" s="163">
        <f>A298</f>
        <v>5</v>
      </c>
      <c r="BE301" s="164"/>
      <c r="BF301" s="183" t="str">
        <f>C298</f>
        <v>A</v>
      </c>
      <c r="BG301" s="185" t="str">
        <f>IF(VLOOKUP($BF301,$A267:$C275,3,FALSE)=0,"",CONCATENATE(VLOOKUP(VLOOKUP($BF301,$A267:$C275,3,FALSE),Players!$C:$G,4,FALSE)," ",VLOOKUP($BF301,$A267:$C275,3,FALSE)," ",IF(ISERROR(VLOOKUP(VLOOKUP($BF301,$A267:$C275,3,FALSE),Players!$C:$G,5,FALSE)),"()",CONCATENATE("(",VLOOKUP(VLOOKUP($BF301,$A267:$C275,3,FALSE),Players!$C:$G,5,FALSE),")"))))</f>
        <v/>
      </c>
      <c r="BH301" s="186"/>
      <c r="BI301" s="186"/>
      <c r="BJ301" s="186"/>
      <c r="BK301" s="186"/>
      <c r="BL301" s="186"/>
      <c r="BM301" s="186"/>
      <c r="BN301" s="186"/>
      <c r="BO301" s="186"/>
      <c r="BP301" s="186"/>
      <c r="BQ301" s="186"/>
      <c r="BR301" s="186"/>
      <c r="BS301" s="186"/>
      <c r="BT301" s="186"/>
      <c r="BU301" s="187"/>
      <c r="BV301" s="170" t="str">
        <f>IF(D298&lt;&gt;"",D298,"")</f>
        <v/>
      </c>
      <c r="BW301" s="171"/>
      <c r="BX301" s="170" t="str">
        <f>IF(F298&lt;&gt;"",F298,"")</f>
        <v/>
      </c>
      <c r="BY301" s="171"/>
      <c r="BZ301" s="170" t="str">
        <f>IF(H298&lt;&gt;"",H298,"")</f>
        <v/>
      </c>
      <c r="CA301" s="171"/>
      <c r="CB301" s="170" t="str">
        <f>IF(J298&lt;&gt;"",J298,"")</f>
        <v/>
      </c>
      <c r="CC301" s="171"/>
      <c r="CD301" s="170" t="str">
        <f>IF(L298&lt;&gt;"",L298,"")</f>
        <v/>
      </c>
      <c r="CE301" s="171"/>
      <c r="CF301" s="174" t="str">
        <f>IF($CD301=$CD303,IF($CB301=$CB303,IF($BZ301&lt;&gt;"",IF($BZ301&gt;$BZ303,"W","L"),""),IF($CB301&gt;$CB303,"W","L")),IF($CD301&gt;$CD303,"W","L"))</f>
        <v/>
      </c>
      <c r="DV301" s="3"/>
      <c r="DW301" s="3"/>
    </row>
    <row r="302" spans="1:127" ht="11.25" customHeight="1">
      <c r="C302" s="44"/>
      <c r="D302" s="44"/>
      <c r="N302" s="43"/>
      <c r="O302" s="43"/>
      <c r="P302" s="43"/>
      <c r="Q302" s="43"/>
      <c r="R302" s="43"/>
      <c r="S302" s="43"/>
      <c r="T302" s="43"/>
      <c r="U302" s="43"/>
      <c r="V302" s="43"/>
      <c r="W302" s="43"/>
      <c r="X302" s="43"/>
      <c r="Y302" s="43"/>
      <c r="Z302" s="43"/>
      <c r="AA302" s="43"/>
      <c r="AB302" s="3"/>
      <c r="AP302" s="3"/>
      <c r="AQ302" s="157"/>
      <c r="AR302" s="158"/>
      <c r="AS302" s="158"/>
      <c r="AT302" s="158"/>
      <c r="AU302" s="158"/>
      <c r="AV302" s="158"/>
      <c r="AW302" s="158"/>
      <c r="AX302" s="158"/>
      <c r="AY302" s="158"/>
      <c r="AZ302" s="158"/>
      <c r="BA302" s="158"/>
      <c r="BB302" s="158"/>
      <c r="BC302" s="159"/>
      <c r="BD302" s="165"/>
      <c r="BE302" s="166"/>
      <c r="BF302" s="184"/>
      <c r="BG302" s="188"/>
      <c r="BH302" s="189"/>
      <c r="BI302" s="189"/>
      <c r="BJ302" s="189"/>
      <c r="BK302" s="189"/>
      <c r="BL302" s="189"/>
      <c r="BM302" s="189"/>
      <c r="BN302" s="189"/>
      <c r="BO302" s="189"/>
      <c r="BP302" s="189"/>
      <c r="BQ302" s="189"/>
      <c r="BR302" s="189"/>
      <c r="BS302" s="189"/>
      <c r="BT302" s="189"/>
      <c r="BU302" s="190"/>
      <c r="BV302" s="172"/>
      <c r="BW302" s="173"/>
      <c r="BX302" s="172"/>
      <c r="BY302" s="173"/>
      <c r="BZ302" s="172"/>
      <c r="CA302" s="173"/>
      <c r="CB302" s="172"/>
      <c r="CC302" s="173"/>
      <c r="CD302" s="172"/>
      <c r="CE302" s="173"/>
      <c r="CF302" s="174"/>
      <c r="DV302" s="3"/>
      <c r="DW302" s="3"/>
    </row>
    <row r="303" spans="1:127" ht="11.25" customHeight="1">
      <c r="A303" s="2"/>
      <c r="J303" s="43"/>
      <c r="K303" s="43"/>
      <c r="L303" s="43"/>
      <c r="M303" s="43"/>
      <c r="R303" s="42"/>
      <c r="S303" s="42"/>
      <c r="W303" s="42"/>
      <c r="AA303" s="42"/>
      <c r="AB303" s="3"/>
      <c r="AP303" s="3"/>
      <c r="AQ303" s="157"/>
      <c r="AR303" s="158"/>
      <c r="AS303" s="158"/>
      <c r="AT303" s="158"/>
      <c r="AU303" s="158"/>
      <c r="AV303" s="158"/>
      <c r="AW303" s="158"/>
      <c r="AX303" s="158"/>
      <c r="AY303" s="158"/>
      <c r="AZ303" s="158"/>
      <c r="BA303" s="158"/>
      <c r="BB303" s="158"/>
      <c r="BC303" s="159"/>
      <c r="BD303" s="165"/>
      <c r="BE303" s="166"/>
      <c r="BF303" s="175" t="str">
        <f>C300</f>
        <v>C</v>
      </c>
      <c r="BG303" s="177" t="str">
        <f>IF(VLOOKUP($BF303,$A267:$C275,3,FALSE)=0,"",CONCATENATE(VLOOKUP(VLOOKUP($BF303,$A267:$C275,3,FALSE),Players!$C:$G,4,FALSE)," ",VLOOKUP($BF303,$A267:$C275,3,FALSE)," ",IF(ISERROR(VLOOKUP(VLOOKUP($BF303,$A267:$C275,3,FALSE),Players!$C:$G,5,FALSE)),"()",CONCATENATE("(",VLOOKUP(VLOOKUP($BF303,$A267:$C275,3,FALSE),Players!$C:$G,5,FALSE),")"))))</f>
        <v/>
      </c>
      <c r="BH303" s="178"/>
      <c r="BI303" s="178"/>
      <c r="BJ303" s="178"/>
      <c r="BK303" s="178"/>
      <c r="BL303" s="178"/>
      <c r="BM303" s="178"/>
      <c r="BN303" s="178"/>
      <c r="BO303" s="178"/>
      <c r="BP303" s="178"/>
      <c r="BQ303" s="178"/>
      <c r="BR303" s="178"/>
      <c r="BS303" s="178"/>
      <c r="BT303" s="178"/>
      <c r="BU303" s="179"/>
      <c r="BV303" s="150" t="str">
        <f>IF(D300&lt;&gt;"",D300,"")</f>
        <v/>
      </c>
      <c r="BW303" s="151"/>
      <c r="BX303" s="150" t="str">
        <f>IF(F300&lt;&gt;"",F300,"")</f>
        <v/>
      </c>
      <c r="BY303" s="151"/>
      <c r="BZ303" s="150" t="str">
        <f>IF(H300&lt;&gt;"",H300,"")</f>
        <v/>
      </c>
      <c r="CA303" s="151"/>
      <c r="CB303" s="150" t="str">
        <f>IF(J300&lt;&gt;"",J300,"")</f>
        <v/>
      </c>
      <c r="CC303" s="151"/>
      <c r="CD303" s="150" t="str">
        <f>IF(L300&lt;&gt;"",L300,"")</f>
        <v/>
      </c>
      <c r="CE303" s="151"/>
      <c r="CF303" s="174" t="str">
        <f>IF($CF301&lt;&gt;"",IF(CF301="W","L","W"),"")</f>
        <v/>
      </c>
      <c r="DV303" s="3"/>
      <c r="DW303" s="3"/>
    </row>
    <row r="304" spans="1:127" ht="11.25" customHeight="1" thickBot="1">
      <c r="A304" s="42"/>
      <c r="R304" s="42"/>
      <c r="S304" s="42"/>
      <c r="W304" s="42"/>
      <c r="X304" s="43"/>
      <c r="Y304" s="43"/>
      <c r="Z304" s="43"/>
      <c r="AA304" s="43"/>
      <c r="AB304" s="3"/>
      <c r="AP304" s="3"/>
      <c r="AQ304" s="160"/>
      <c r="AR304" s="161"/>
      <c r="AS304" s="161"/>
      <c r="AT304" s="161"/>
      <c r="AU304" s="161"/>
      <c r="AV304" s="161"/>
      <c r="AW304" s="161"/>
      <c r="AX304" s="161"/>
      <c r="AY304" s="161"/>
      <c r="AZ304" s="161"/>
      <c r="BA304" s="161"/>
      <c r="BB304" s="161"/>
      <c r="BC304" s="162"/>
      <c r="BD304" s="167"/>
      <c r="BE304" s="168"/>
      <c r="BF304" s="176"/>
      <c r="BG304" s="180"/>
      <c r="BH304" s="181"/>
      <c r="BI304" s="181"/>
      <c r="BJ304" s="181"/>
      <c r="BK304" s="181"/>
      <c r="BL304" s="181"/>
      <c r="BM304" s="181"/>
      <c r="BN304" s="181"/>
      <c r="BO304" s="181"/>
      <c r="BP304" s="181"/>
      <c r="BQ304" s="181"/>
      <c r="BR304" s="181"/>
      <c r="BS304" s="181"/>
      <c r="BT304" s="181"/>
      <c r="BU304" s="182"/>
      <c r="BV304" s="152"/>
      <c r="BW304" s="153"/>
      <c r="BX304" s="152"/>
      <c r="BY304" s="153"/>
      <c r="BZ304" s="152"/>
      <c r="CA304" s="153"/>
      <c r="CB304" s="152"/>
      <c r="CC304" s="153"/>
      <c r="CD304" s="152"/>
      <c r="CE304" s="153"/>
      <c r="CF304" s="174"/>
      <c r="DV304" s="3"/>
      <c r="DW304" s="3"/>
    </row>
    <row r="305" spans="1:127" ht="11.25" customHeight="1">
      <c r="A305" s="42"/>
      <c r="R305" s="42"/>
      <c r="S305" s="42"/>
      <c r="W305" s="42"/>
      <c r="AA305" s="42"/>
      <c r="AB305" s="3"/>
      <c r="AP305" s="3"/>
      <c r="AQ305" s="126"/>
      <c r="AR305" s="126"/>
      <c r="AS305" s="126"/>
      <c r="AT305" s="126"/>
      <c r="AU305" s="126"/>
      <c r="AV305" s="126"/>
      <c r="AW305" s="126"/>
      <c r="AX305" s="126"/>
      <c r="AY305" s="126"/>
      <c r="AZ305" s="126"/>
      <c r="BA305" s="126"/>
      <c r="BB305" s="126"/>
      <c r="BC305" s="126"/>
      <c r="BV305" s="169" t="str">
        <f>IF(CF301&lt;&gt;"",IF(AND(AND(BV301&gt;-1,BV303&gt;-1),OR(BV301&gt;10,BV303&gt;10),ABS(BV301-BV303)&gt;1,IF(OR(BV301&gt;11,BV303&gt;11),ABS(BV301-BV303)=2,TRUE),BV301=INT(BV301),BV303=INT(BV303)),"","Error"),"")</f>
        <v/>
      </c>
      <c r="BW305" s="169"/>
      <c r="BX305" s="169" t="str">
        <f>IF(CF301&lt;&gt;"",IF(AND(AND(BX301&gt;-1,BX303&gt;-1),OR(BX301&gt;10,BX303&gt;10),ABS(BX301-BX303)&gt;1,IF(OR(BX301&gt;11,BX303&gt;11),ABS(BX301-BX303)=2,TRUE),BX301=INT(BX301),BX303=INT(BX303)),"","Error"),"")</f>
        <v/>
      </c>
      <c r="BY305" s="169"/>
      <c r="BZ305" s="169" t="str">
        <f>IF(CF301&lt;&gt;"",IF(AND(AND(BZ301&gt;-1,BZ303&gt;-1),OR(BZ301&gt;10,BZ303&gt;10),ABS(BZ301-BZ303)&gt;1,IF(OR(BZ301&gt;11,BZ303&gt;11),ABS(BZ301-BZ303)=2,TRUE),BZ301=INT(BZ301),BZ303=INT(BZ303)),"","Error"),"")</f>
        <v/>
      </c>
      <c r="CA305" s="169"/>
      <c r="CB305" s="169" t="str">
        <f>IF(AND(CF301&lt;&gt;"",CB301&lt;&gt;""),IF(AND(AND(CB301&gt;-1,CB303&gt;-1),OR(CB301&gt;10,CB303&gt;10),ABS(CB301-CB303)&gt;1,IF(OR(CB301&gt;11,CB303&gt;11),ABS(CB301-CB303)=2,TRUE),CB301=INT(CB301),CB303=INT(CB303)),"","Error"),"")</f>
        <v/>
      </c>
      <c r="CC305" s="169"/>
      <c r="CD305" s="169" t="str">
        <f>IF(AND(CF301&lt;&gt;"",CD301&lt;&gt;""),IF(AND(AND(CD301&gt;-1,CD303&gt;-1),OR(CD301&gt;10,CD303&gt;10),ABS(CD301-CD303)&gt;1,IF(OR(CD301&gt;11,CD303&gt;11),ABS(CD301-CD303)=2,TRUE),CD301=INT(CD301),CD303=INT(CD303)),"","Error"),"")</f>
        <v/>
      </c>
      <c r="CE305" s="169"/>
      <c r="CF305" s="3"/>
      <c r="DV305" s="3"/>
      <c r="DW305" s="3"/>
    </row>
    <row r="306" spans="1:127" ht="11.25" customHeight="1">
      <c r="C306" s="44"/>
      <c r="D306" s="44"/>
      <c r="R306" s="42"/>
      <c r="S306" s="42"/>
      <c r="W306" s="42"/>
      <c r="X306" s="43"/>
      <c r="Y306" s="43"/>
      <c r="Z306" s="43"/>
      <c r="AA306" s="43"/>
      <c r="AB306" s="3"/>
      <c r="AP306" s="3"/>
      <c r="AQ306" s="126"/>
      <c r="AR306" s="126"/>
      <c r="AS306" s="126"/>
      <c r="AT306" s="126"/>
      <c r="AU306" s="126"/>
      <c r="AV306" s="126"/>
      <c r="AW306" s="126"/>
      <c r="AX306" s="126"/>
      <c r="AY306" s="126"/>
      <c r="AZ306" s="126"/>
      <c r="BA306" s="126"/>
      <c r="BB306" s="126"/>
      <c r="BC306" s="126"/>
      <c r="CF306" s="3"/>
      <c r="DV306" s="3"/>
      <c r="DW306" s="3"/>
    </row>
    <row r="307" spans="1:127" ht="11.25" customHeight="1">
      <c r="A307" s="2"/>
      <c r="J307" s="43"/>
      <c r="K307" s="43"/>
      <c r="L307" s="43"/>
      <c r="M307" s="43"/>
      <c r="N307" s="43"/>
      <c r="O307" s="43"/>
      <c r="P307" s="43"/>
      <c r="Q307" s="43"/>
      <c r="R307" s="42"/>
      <c r="S307" s="42"/>
      <c r="T307" s="43"/>
      <c r="U307" s="43"/>
      <c r="V307" s="43"/>
      <c r="W307" s="42"/>
      <c r="AA307" s="42"/>
      <c r="AB307" s="3"/>
      <c r="AP307" s="3"/>
      <c r="AQ307" s="127"/>
      <c r="AR307" s="127"/>
      <c r="AS307" s="127"/>
      <c r="AT307" s="127"/>
      <c r="AU307" s="127"/>
      <c r="AV307" s="127"/>
      <c r="AW307" s="127"/>
      <c r="AX307" s="127"/>
      <c r="AY307" s="127"/>
      <c r="AZ307" s="127"/>
      <c r="BA307" s="127"/>
      <c r="BB307" s="127"/>
      <c r="BC307" s="127"/>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3"/>
      <c r="DV307" s="3"/>
      <c r="DW307" s="3"/>
    </row>
    <row r="308" spans="1:127" ht="11.25" customHeight="1">
      <c r="A308" s="42"/>
      <c r="R308" s="42"/>
      <c r="S308" s="42"/>
      <c r="W308" s="42"/>
      <c r="X308" s="43"/>
      <c r="Y308" s="43"/>
      <c r="Z308" s="43"/>
      <c r="AA308" s="43"/>
      <c r="AB308" s="3"/>
      <c r="AP308" s="3"/>
      <c r="AQ308" s="128"/>
      <c r="AR308" s="128"/>
      <c r="AS308" s="128"/>
      <c r="AT308" s="128"/>
      <c r="AU308" s="128"/>
      <c r="AV308" s="128"/>
      <c r="AW308" s="128"/>
      <c r="AX308" s="128"/>
      <c r="AY308" s="128"/>
      <c r="AZ308" s="128"/>
      <c r="BA308" s="128"/>
      <c r="BB308" s="128"/>
      <c r="BC308" s="128"/>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3"/>
      <c r="DV308" s="3"/>
      <c r="DW308" s="3"/>
    </row>
    <row r="309" spans="1:127" ht="11.25" customHeight="1">
      <c r="A309" s="42"/>
      <c r="R309" s="42"/>
      <c r="S309" s="42"/>
      <c r="W309" s="42"/>
      <c r="AA309" s="42"/>
      <c r="AB309" s="3"/>
      <c r="AP309" s="3"/>
      <c r="AQ309" s="126"/>
      <c r="AR309" s="126"/>
      <c r="AS309" s="126"/>
      <c r="AT309" s="126"/>
      <c r="AU309" s="126"/>
      <c r="AV309" s="126"/>
      <c r="AW309" s="126"/>
      <c r="AX309" s="126"/>
      <c r="AY309" s="126"/>
      <c r="AZ309" s="126"/>
      <c r="BA309" s="126"/>
      <c r="BB309" s="126"/>
      <c r="BC309" s="126"/>
      <c r="CF309" s="3"/>
      <c r="DV309" s="3"/>
      <c r="DW309" s="3"/>
    </row>
    <row r="310" spans="1:127" ht="11.25" customHeight="1" thickBot="1">
      <c r="A310" s="42"/>
      <c r="R310" s="42"/>
      <c r="S310" s="42"/>
      <c r="W310" s="42"/>
      <c r="X310" s="43"/>
      <c r="Y310" s="43"/>
      <c r="Z310" s="43"/>
      <c r="AA310" s="43"/>
      <c r="AB310" s="43"/>
      <c r="AP310" s="3"/>
      <c r="AQ310" s="127"/>
      <c r="AR310" s="127"/>
      <c r="AS310" s="127"/>
      <c r="AT310" s="127"/>
      <c r="AU310" s="127"/>
      <c r="AV310" s="127"/>
      <c r="AW310" s="127"/>
      <c r="AX310" s="127"/>
      <c r="AY310" s="127"/>
      <c r="AZ310" s="127"/>
      <c r="BA310" s="127"/>
      <c r="BB310" s="127"/>
      <c r="BC310" s="127"/>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3"/>
      <c r="DV310" s="3"/>
      <c r="DW310" s="3"/>
    </row>
    <row r="311" spans="1:127" ht="11.25" customHeight="1">
      <c r="A311" s="2"/>
      <c r="R311" s="42"/>
      <c r="S311" s="42"/>
      <c r="W311" s="42"/>
      <c r="AA311" s="42"/>
      <c r="AB311" s="42"/>
      <c r="AP311" s="3"/>
      <c r="AQ311" s="154" t="str">
        <f>CONCATENATE($A265," ",$D265,","," ",$F263)</f>
        <v>Group: 5, Men's Singles</v>
      </c>
      <c r="AR311" s="155"/>
      <c r="AS311" s="155"/>
      <c r="AT311" s="155"/>
      <c r="AU311" s="155"/>
      <c r="AV311" s="155"/>
      <c r="AW311" s="155"/>
      <c r="AX311" s="155"/>
      <c r="AY311" s="155"/>
      <c r="AZ311" s="155"/>
      <c r="BA311" s="155"/>
      <c r="BB311" s="155"/>
      <c r="BC311" s="156"/>
      <c r="BD311" s="163">
        <f>O282</f>
        <v>6</v>
      </c>
      <c r="BE311" s="164"/>
      <c r="BF311" s="183" t="str">
        <f>Q282</f>
        <v>B</v>
      </c>
      <c r="BG311" s="185" t="str">
        <f>IF(VLOOKUP($BF311,$A267:$C275,3,FALSE)=0,"",CONCATENATE(VLOOKUP(VLOOKUP($BF311,$A267:$C275,3,FALSE),Players!$C:$G,4,FALSE)," ",VLOOKUP($BF311,$A267:$C275,3,FALSE)," ",IF(ISERROR(VLOOKUP(VLOOKUP($BF311,$A267:$C275,3,FALSE),Players!$C:$G,5,FALSE)),"()",CONCATENATE("(",VLOOKUP(VLOOKUP($BF311,$A267:$C275,3,FALSE),Players!$C:$G,5,FALSE),")"))))</f>
        <v/>
      </c>
      <c r="BH311" s="186"/>
      <c r="BI311" s="186"/>
      <c r="BJ311" s="186"/>
      <c r="BK311" s="186"/>
      <c r="BL311" s="186"/>
      <c r="BM311" s="186"/>
      <c r="BN311" s="186"/>
      <c r="BO311" s="186"/>
      <c r="BP311" s="186"/>
      <c r="BQ311" s="186"/>
      <c r="BR311" s="186"/>
      <c r="BS311" s="186"/>
      <c r="BT311" s="186"/>
      <c r="BU311" s="187"/>
      <c r="BV311" s="170" t="str">
        <f>IF(R282&lt;&gt;"",R282,"")</f>
        <v/>
      </c>
      <c r="BW311" s="171"/>
      <c r="BX311" s="170" t="str">
        <f>IF(T282&lt;&gt;"",T282,"")</f>
        <v/>
      </c>
      <c r="BY311" s="171"/>
      <c r="BZ311" s="170" t="str">
        <f>IF(V282&lt;&gt;"",V282,"")</f>
        <v/>
      </c>
      <c r="CA311" s="171"/>
      <c r="CB311" s="170" t="str">
        <f>IF(X282&lt;&gt;"",X282,"")</f>
        <v/>
      </c>
      <c r="CC311" s="171"/>
      <c r="CD311" s="170" t="str">
        <f>IF(Z282&lt;&gt;"",Z282,"")</f>
        <v/>
      </c>
      <c r="CE311" s="171"/>
      <c r="CF311" s="174" t="str">
        <f>IF($CD311=$CD313,IF($CB311=$CB313,IF($BZ311&lt;&gt;"",IF($BZ311&gt;$BZ313,"W","L"),""),IF($CB311&gt;$CB313,"W","L")),IF($CD311&gt;$CD313,"W","L"))</f>
        <v/>
      </c>
      <c r="DV311" s="3"/>
      <c r="DW311" s="3"/>
    </row>
    <row r="312" spans="1:127" ht="11.25" customHeight="1">
      <c r="R312" s="42"/>
      <c r="S312" s="42"/>
      <c r="W312" s="42"/>
      <c r="X312" s="43"/>
      <c r="Y312" s="43"/>
      <c r="Z312" s="43"/>
      <c r="AA312" s="43"/>
      <c r="AB312" s="43"/>
      <c r="AP312" s="3"/>
      <c r="AQ312" s="157"/>
      <c r="AR312" s="158"/>
      <c r="AS312" s="158"/>
      <c r="AT312" s="158"/>
      <c r="AU312" s="158"/>
      <c r="AV312" s="158"/>
      <c r="AW312" s="158"/>
      <c r="AX312" s="158"/>
      <c r="AY312" s="158"/>
      <c r="AZ312" s="158"/>
      <c r="BA312" s="158"/>
      <c r="BB312" s="158"/>
      <c r="BC312" s="159"/>
      <c r="BD312" s="165"/>
      <c r="BE312" s="166"/>
      <c r="BF312" s="184"/>
      <c r="BG312" s="188"/>
      <c r="BH312" s="189"/>
      <c r="BI312" s="189"/>
      <c r="BJ312" s="189"/>
      <c r="BK312" s="189"/>
      <c r="BL312" s="189"/>
      <c r="BM312" s="189"/>
      <c r="BN312" s="189"/>
      <c r="BO312" s="189"/>
      <c r="BP312" s="189"/>
      <c r="BQ312" s="189"/>
      <c r="BR312" s="189"/>
      <c r="BS312" s="189"/>
      <c r="BT312" s="189"/>
      <c r="BU312" s="190"/>
      <c r="BV312" s="172"/>
      <c r="BW312" s="173"/>
      <c r="BX312" s="172"/>
      <c r="BY312" s="173"/>
      <c r="BZ312" s="172"/>
      <c r="CA312" s="173"/>
      <c r="CB312" s="172"/>
      <c r="CC312" s="173"/>
      <c r="CD312" s="172"/>
      <c r="CE312" s="173"/>
      <c r="CF312" s="174"/>
      <c r="DV312" s="3"/>
      <c r="DW312" s="3"/>
    </row>
    <row r="313" spans="1:127" ht="11.25" customHeight="1">
      <c r="A313" s="2"/>
      <c r="R313" s="42"/>
      <c r="S313" s="42"/>
      <c r="W313" s="42"/>
      <c r="AA313" s="42"/>
      <c r="AB313" s="42"/>
      <c r="AP313" s="3"/>
      <c r="AQ313" s="157"/>
      <c r="AR313" s="158"/>
      <c r="AS313" s="158"/>
      <c r="AT313" s="158"/>
      <c r="AU313" s="158"/>
      <c r="AV313" s="158"/>
      <c r="AW313" s="158"/>
      <c r="AX313" s="158"/>
      <c r="AY313" s="158"/>
      <c r="AZ313" s="158"/>
      <c r="BA313" s="158"/>
      <c r="BB313" s="158"/>
      <c r="BC313" s="159"/>
      <c r="BD313" s="165"/>
      <c r="BE313" s="166"/>
      <c r="BF313" s="175" t="str">
        <f>Q284</f>
        <v>D</v>
      </c>
      <c r="BG313" s="177" t="str">
        <f>IF(VLOOKUP($BF313,$A267:$C275,3,FALSE)=0,"",CONCATENATE(VLOOKUP(VLOOKUP($BF313,$A267:$C275,3,FALSE),Players!$C:$G,4,FALSE)," ",VLOOKUP($BF313,$A267:$C275,3,FALSE)," ",IF(ISERROR(VLOOKUP(VLOOKUP($BF313,$A267:$C275,3,FALSE),Players!$C:$G,5,FALSE)),"()",CONCATENATE("(",VLOOKUP(VLOOKUP($BF313,$A267:$C275,3,FALSE),Players!$C:$G,5,FALSE),")"))))</f>
        <v/>
      </c>
      <c r="BH313" s="178"/>
      <c r="BI313" s="178"/>
      <c r="BJ313" s="178"/>
      <c r="BK313" s="178"/>
      <c r="BL313" s="178"/>
      <c r="BM313" s="178"/>
      <c r="BN313" s="178"/>
      <c r="BO313" s="178"/>
      <c r="BP313" s="178"/>
      <c r="BQ313" s="178"/>
      <c r="BR313" s="178"/>
      <c r="BS313" s="178"/>
      <c r="BT313" s="178"/>
      <c r="BU313" s="179"/>
      <c r="BV313" s="150" t="str">
        <f>IF(R284&lt;&gt;"",R284,"")</f>
        <v/>
      </c>
      <c r="BW313" s="151"/>
      <c r="BX313" s="150" t="str">
        <f>IF(T284&lt;&gt;"",T284,"")</f>
        <v/>
      </c>
      <c r="BY313" s="151"/>
      <c r="BZ313" s="150" t="str">
        <f>IF(V284&lt;&gt;"",V284,"")</f>
        <v/>
      </c>
      <c r="CA313" s="151"/>
      <c r="CB313" s="150" t="str">
        <f>IF(X284&lt;&gt;"",X284,"")</f>
        <v/>
      </c>
      <c r="CC313" s="151"/>
      <c r="CD313" s="150" t="str">
        <f>IF(Z284&lt;&gt;"",Z284,"")</f>
        <v/>
      </c>
      <c r="CE313" s="151"/>
      <c r="CF313" s="174" t="str">
        <f>IF($CF311&lt;&gt;"",IF(CF311="W","L","W"),"")</f>
        <v/>
      </c>
      <c r="DV313" s="3"/>
      <c r="DW313" s="3"/>
    </row>
    <row r="314" spans="1:127" ht="11.25" customHeight="1" thickBot="1">
      <c r="A314" s="2"/>
      <c r="R314" s="42"/>
      <c r="S314" s="42"/>
      <c r="W314" s="42"/>
      <c r="X314" s="43"/>
      <c r="Y314" s="43"/>
      <c r="Z314" s="43"/>
      <c r="AA314" s="43"/>
      <c r="AB314" s="43"/>
      <c r="AP314" s="3"/>
      <c r="AQ314" s="160"/>
      <c r="AR314" s="161"/>
      <c r="AS314" s="161"/>
      <c r="AT314" s="161"/>
      <c r="AU314" s="161"/>
      <c r="AV314" s="161"/>
      <c r="AW314" s="161"/>
      <c r="AX314" s="161"/>
      <c r="AY314" s="161"/>
      <c r="AZ314" s="161"/>
      <c r="BA314" s="161"/>
      <c r="BB314" s="161"/>
      <c r="BC314" s="162"/>
      <c r="BD314" s="167"/>
      <c r="BE314" s="168"/>
      <c r="BF314" s="176"/>
      <c r="BG314" s="180"/>
      <c r="BH314" s="181"/>
      <c r="BI314" s="181"/>
      <c r="BJ314" s="181"/>
      <c r="BK314" s="181"/>
      <c r="BL314" s="181"/>
      <c r="BM314" s="181"/>
      <c r="BN314" s="181"/>
      <c r="BO314" s="181"/>
      <c r="BP314" s="181"/>
      <c r="BQ314" s="181"/>
      <c r="BR314" s="181"/>
      <c r="BS314" s="181"/>
      <c r="BT314" s="181"/>
      <c r="BU314" s="182"/>
      <c r="BV314" s="152"/>
      <c r="BW314" s="153"/>
      <c r="BX314" s="152"/>
      <c r="BY314" s="153"/>
      <c r="BZ314" s="152"/>
      <c r="CA314" s="153"/>
      <c r="CB314" s="152"/>
      <c r="CC314" s="153"/>
      <c r="CD314" s="152"/>
      <c r="CE314" s="153"/>
      <c r="CF314" s="174"/>
      <c r="DV314" s="3"/>
      <c r="DW314" s="3"/>
    </row>
    <row r="315" spans="1:127" ht="11.25" customHeight="1">
      <c r="A315" s="2"/>
      <c r="R315" s="42"/>
      <c r="S315" s="42"/>
      <c r="W315" s="42"/>
      <c r="AA315" s="42"/>
      <c r="AB315" s="42"/>
      <c r="AP315" s="3"/>
      <c r="AQ315" s="126"/>
      <c r="AR315" s="126"/>
      <c r="AS315" s="126"/>
      <c r="AT315" s="126"/>
      <c r="AU315" s="126"/>
      <c r="AV315" s="126"/>
      <c r="AW315" s="126"/>
      <c r="AX315" s="126"/>
      <c r="AY315" s="126"/>
      <c r="AZ315" s="126"/>
      <c r="BA315" s="126"/>
      <c r="BB315" s="126"/>
      <c r="BC315" s="126"/>
      <c r="BV315" s="169" t="str">
        <f>IF(CF311&lt;&gt;"",IF(AND(AND(BV311&gt;-1,BV313&gt;-1),OR(BV311&gt;10,BV313&gt;10),ABS(BV311-BV313)&gt;1,IF(OR(BV311&gt;11,BV313&gt;11),ABS(BV311-BV313)=2,TRUE),BV311=INT(BV311),BV313=INT(BV313)),"","Error"),"")</f>
        <v/>
      </c>
      <c r="BW315" s="169"/>
      <c r="BX315" s="169" t="str">
        <f>IF(CF311&lt;&gt;"",IF(AND(AND(BX311&gt;-1,BX313&gt;-1),OR(BX311&gt;10,BX313&gt;10),ABS(BX311-BX313)&gt;1,IF(OR(BX311&gt;11,BX313&gt;11),ABS(BX311-BX313)=2,TRUE),BX311=INT(BX311),BX313=INT(BX313)),"","Error"),"")</f>
        <v/>
      </c>
      <c r="BY315" s="169"/>
      <c r="BZ315" s="169" t="str">
        <f>IF(CF311&lt;&gt;"",IF(AND(AND(BZ311&gt;-1,BZ313&gt;-1),OR(BZ311&gt;10,BZ313&gt;10),ABS(BZ311-BZ313)&gt;1,IF(OR(BZ311&gt;11,BZ313&gt;11),ABS(BZ311-BZ313)=2,TRUE),BZ311=INT(BZ311),BZ313=INT(BZ313)),"","Error"),"")</f>
        <v/>
      </c>
      <c r="CA315" s="169"/>
      <c r="CB315" s="169" t="str">
        <f>IF(AND(CF311&lt;&gt;"",CB311&lt;&gt;""),IF(AND(AND(CB311&gt;-1,CB313&gt;-1),OR(CB311&gt;10,CB313&gt;10),ABS(CB311-CB313)&gt;1,IF(OR(CB311&gt;11,CB313&gt;11),ABS(CB311-CB313)=2,TRUE),CB311=INT(CB311),CB313=INT(CB313)),"","Error"),"")</f>
        <v/>
      </c>
      <c r="CC315" s="169"/>
      <c r="CD315" s="169" t="str">
        <f>IF(AND(CF311&lt;&gt;"",CD311&lt;&gt;""),IF(AND(AND(CD311&gt;-1,CD313&gt;-1),OR(CD311&gt;10,CD313&gt;10),ABS(CD311-CD313)&gt;1,IF(OR(CD311&gt;11,CD313&gt;11),ABS(CD311-CD313)=2,TRUE),CD311=INT(CD311),CD313=INT(CD313)),"","Error"),"")</f>
        <v/>
      </c>
      <c r="CE315" s="169"/>
      <c r="CF315" s="3"/>
      <c r="DV315" s="3"/>
      <c r="DW315" s="3"/>
    </row>
    <row r="316" spans="1:127" ht="11.25" customHeight="1">
      <c r="AB316" s="43"/>
      <c r="AP316" s="3"/>
      <c r="AQ316" s="126"/>
      <c r="AR316" s="126"/>
      <c r="AS316" s="126"/>
      <c r="AT316" s="126"/>
      <c r="AU316" s="126"/>
      <c r="AV316" s="126"/>
      <c r="AW316" s="126"/>
      <c r="AX316" s="126"/>
      <c r="AY316" s="126"/>
      <c r="AZ316" s="126"/>
      <c r="BA316" s="126"/>
      <c r="BB316" s="126"/>
      <c r="BC316" s="126"/>
      <c r="CF316" s="3"/>
      <c r="DV316" s="3"/>
      <c r="DW316" s="3"/>
    </row>
    <row r="317" spans="1:127" ht="11.25" customHeight="1">
      <c r="AB317" s="42"/>
      <c r="AP317" s="3"/>
      <c r="AQ317" s="127"/>
      <c r="AR317" s="127"/>
      <c r="AS317" s="127"/>
      <c r="AT317" s="127"/>
      <c r="AU317" s="127"/>
      <c r="AV317" s="127"/>
      <c r="AW317" s="127"/>
      <c r="AX317" s="127"/>
      <c r="AY317" s="127"/>
      <c r="AZ317" s="127"/>
      <c r="BA317" s="127"/>
      <c r="BB317" s="127"/>
      <c r="BC317" s="127"/>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3"/>
      <c r="DV317" s="3"/>
      <c r="DW317" s="3"/>
    </row>
    <row r="318" spans="1:127" ht="11.25" customHeight="1">
      <c r="AB318" s="43"/>
      <c r="AP318" s="3"/>
      <c r="AQ318" s="128"/>
      <c r="AR318" s="128"/>
      <c r="AS318" s="128"/>
      <c r="AT318" s="128"/>
      <c r="AU318" s="128"/>
      <c r="AV318" s="128"/>
      <c r="AW318" s="128"/>
      <c r="AX318" s="128"/>
      <c r="AY318" s="128"/>
      <c r="AZ318" s="128"/>
      <c r="BA318" s="128"/>
      <c r="BB318" s="128"/>
      <c r="BC318" s="128"/>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3"/>
      <c r="DV318" s="3"/>
      <c r="DW318" s="3"/>
    </row>
    <row r="319" spans="1:127" ht="11.25" customHeight="1">
      <c r="AB319" s="42"/>
      <c r="AP319" s="3"/>
      <c r="AQ319" s="126"/>
      <c r="AR319" s="126"/>
      <c r="AS319" s="126"/>
      <c r="AT319" s="126"/>
      <c r="AU319" s="126"/>
      <c r="AV319" s="126"/>
      <c r="AW319" s="126"/>
      <c r="AX319" s="126"/>
      <c r="AY319" s="126"/>
      <c r="AZ319" s="126"/>
      <c r="BA319" s="126"/>
      <c r="BB319" s="126"/>
      <c r="BC319" s="126"/>
      <c r="CF319" s="3"/>
      <c r="DV319" s="3"/>
      <c r="DW319" s="3"/>
    </row>
    <row r="320" spans="1:127" ht="11.25" customHeight="1" thickBot="1">
      <c r="AB320" s="43"/>
      <c r="AP320" s="3"/>
      <c r="AQ320" s="127"/>
      <c r="AR320" s="127"/>
      <c r="AS320" s="127"/>
      <c r="AT320" s="127"/>
      <c r="AU320" s="127"/>
      <c r="AV320" s="127"/>
      <c r="AW320" s="127"/>
      <c r="AX320" s="127"/>
      <c r="AY320" s="127"/>
      <c r="AZ320" s="127"/>
      <c r="BA320" s="127"/>
      <c r="BB320" s="127"/>
      <c r="BC320" s="127"/>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3"/>
      <c r="DV320" s="3"/>
      <c r="DW320" s="3"/>
    </row>
    <row r="321" spans="1:127" ht="11.25" customHeight="1">
      <c r="AB321" s="42"/>
      <c r="AP321" s="3"/>
      <c r="AQ321" s="154" t="str">
        <f>CONCATENATE($A265," ",$D265,","," ",$F263)</f>
        <v>Group: 5, Men's Singles</v>
      </c>
      <c r="AR321" s="155"/>
      <c r="AS321" s="155"/>
      <c r="AT321" s="155"/>
      <c r="AU321" s="155"/>
      <c r="AV321" s="155"/>
      <c r="AW321" s="155"/>
      <c r="AX321" s="155"/>
      <c r="AY321" s="155"/>
      <c r="AZ321" s="155"/>
      <c r="BA321" s="155"/>
      <c r="BB321" s="155"/>
      <c r="BC321" s="156"/>
      <c r="BD321" s="163">
        <f>O286</f>
        <v>7</v>
      </c>
      <c r="BE321" s="164"/>
      <c r="BF321" s="183" t="str">
        <f>Q286</f>
        <v>A</v>
      </c>
      <c r="BG321" s="185" t="str">
        <f>IF(VLOOKUP($BF321,$A267:$C275,3,FALSE)=0,"",CONCATENATE(VLOOKUP(VLOOKUP($BF321,$A267:$C275,3,FALSE),Players!$C:$G,4,FALSE)," ",VLOOKUP($BF321,$A267:$C275,3,FALSE)," ",IF(ISERROR(VLOOKUP(VLOOKUP($BF321,$A267:$C275,3,FALSE),Players!$C:$G,5,FALSE)),"()",CONCATENATE("(",VLOOKUP(VLOOKUP($BF321,$A267:$C275,3,FALSE),Players!$C:$G,5,FALSE),")"))))</f>
        <v/>
      </c>
      <c r="BH321" s="186"/>
      <c r="BI321" s="186"/>
      <c r="BJ321" s="186"/>
      <c r="BK321" s="186"/>
      <c r="BL321" s="186"/>
      <c r="BM321" s="186"/>
      <c r="BN321" s="186"/>
      <c r="BO321" s="186"/>
      <c r="BP321" s="186"/>
      <c r="BQ321" s="186"/>
      <c r="BR321" s="186"/>
      <c r="BS321" s="186"/>
      <c r="BT321" s="186"/>
      <c r="BU321" s="187"/>
      <c r="BV321" s="170" t="str">
        <f>IF(R286&lt;&gt;"",R286,"")</f>
        <v/>
      </c>
      <c r="BW321" s="171"/>
      <c r="BX321" s="170" t="str">
        <f>IF(T286&lt;&gt;"",T286,"")</f>
        <v/>
      </c>
      <c r="BY321" s="171"/>
      <c r="BZ321" s="170" t="str">
        <f>IF(V286&lt;&gt;"",V286,"")</f>
        <v/>
      </c>
      <c r="CA321" s="171"/>
      <c r="CB321" s="170" t="str">
        <f>IF(X286&lt;&gt;"",X286,"")</f>
        <v/>
      </c>
      <c r="CC321" s="171"/>
      <c r="CD321" s="170" t="str">
        <f>IF(Z286&lt;&gt;"",Z286,"")</f>
        <v/>
      </c>
      <c r="CE321" s="171"/>
      <c r="CF321" s="174" t="str">
        <f>IF($CD321=$CD323,IF($CB321=$CB323,IF($BZ321&lt;&gt;"",IF($BZ321&gt;$BZ323,"W","L"),""),IF($CB321&gt;$CB323,"W","L")),IF($CD321&gt;$CD323,"W","L"))</f>
        <v/>
      </c>
      <c r="DV321" s="3"/>
      <c r="DW321" s="3"/>
    </row>
    <row r="322" spans="1:127" ht="11.25" customHeight="1">
      <c r="AB322" s="43"/>
      <c r="AC322" s="43"/>
      <c r="AD322" s="43"/>
      <c r="AE322" s="43"/>
      <c r="AF322" s="43"/>
      <c r="AG322" s="43"/>
      <c r="AH322" s="43"/>
      <c r="AI322" s="43"/>
      <c r="AJ322" s="43"/>
      <c r="AK322" s="43"/>
      <c r="AL322" s="43"/>
      <c r="AM322" s="43"/>
      <c r="AN322" s="3"/>
      <c r="AO322" s="3"/>
      <c r="AP322" s="3"/>
      <c r="AQ322" s="157"/>
      <c r="AR322" s="158"/>
      <c r="AS322" s="158"/>
      <c r="AT322" s="158"/>
      <c r="AU322" s="158"/>
      <c r="AV322" s="158"/>
      <c r="AW322" s="158"/>
      <c r="AX322" s="158"/>
      <c r="AY322" s="158"/>
      <c r="AZ322" s="158"/>
      <c r="BA322" s="158"/>
      <c r="BB322" s="158"/>
      <c r="BC322" s="159"/>
      <c r="BD322" s="165"/>
      <c r="BE322" s="166"/>
      <c r="BF322" s="184"/>
      <c r="BG322" s="188"/>
      <c r="BH322" s="189"/>
      <c r="BI322" s="189"/>
      <c r="BJ322" s="189"/>
      <c r="BK322" s="189"/>
      <c r="BL322" s="189"/>
      <c r="BM322" s="189"/>
      <c r="BN322" s="189"/>
      <c r="BO322" s="189"/>
      <c r="BP322" s="189"/>
      <c r="BQ322" s="189"/>
      <c r="BR322" s="189"/>
      <c r="BS322" s="189"/>
      <c r="BT322" s="189"/>
      <c r="BU322" s="190"/>
      <c r="BV322" s="172"/>
      <c r="BW322" s="173"/>
      <c r="BX322" s="172"/>
      <c r="BY322" s="173"/>
      <c r="BZ322" s="172"/>
      <c r="CA322" s="173"/>
      <c r="CB322" s="172"/>
      <c r="CC322" s="173"/>
      <c r="CD322" s="172"/>
      <c r="CE322" s="173"/>
      <c r="CF322" s="174"/>
      <c r="DV322" s="3"/>
      <c r="DW322" s="3"/>
    </row>
    <row r="323" spans="1:127" ht="11.25" customHeight="1">
      <c r="AB323" s="42"/>
      <c r="AI323" s="42"/>
      <c r="AJ323" s="42"/>
      <c r="AN323" s="3"/>
      <c r="AO323" s="3"/>
      <c r="AP323" s="3"/>
      <c r="AQ323" s="157"/>
      <c r="AR323" s="158"/>
      <c r="AS323" s="158"/>
      <c r="AT323" s="158"/>
      <c r="AU323" s="158"/>
      <c r="AV323" s="158"/>
      <c r="AW323" s="158"/>
      <c r="AX323" s="158"/>
      <c r="AY323" s="158"/>
      <c r="AZ323" s="158"/>
      <c r="BA323" s="158"/>
      <c r="BB323" s="158"/>
      <c r="BC323" s="159"/>
      <c r="BD323" s="165"/>
      <c r="BE323" s="166"/>
      <c r="BF323" s="175" t="str">
        <f>Q288</f>
        <v>B</v>
      </c>
      <c r="BG323" s="177" t="str">
        <f>IF(VLOOKUP($BF323,$A267:$C275,3,FALSE)=0,"",CONCATENATE(VLOOKUP(VLOOKUP($BF323,$A267:$C275,3,FALSE),Players!$C:$G,4,FALSE)," ",VLOOKUP($BF323,$A267:$C275,3,FALSE)," ",IF(ISERROR(VLOOKUP(VLOOKUP($BF323,$A267:$C275,3,FALSE),Players!$C:$G,5,FALSE)),"()",CONCATENATE("(",VLOOKUP(VLOOKUP($BF323,$A267:$C275,3,FALSE),Players!$C:$G,5,FALSE),")"))))</f>
        <v/>
      </c>
      <c r="BH323" s="178"/>
      <c r="BI323" s="178"/>
      <c r="BJ323" s="178"/>
      <c r="BK323" s="178"/>
      <c r="BL323" s="178"/>
      <c r="BM323" s="178"/>
      <c r="BN323" s="178"/>
      <c r="BO323" s="178"/>
      <c r="BP323" s="178"/>
      <c r="BQ323" s="178"/>
      <c r="BR323" s="178"/>
      <c r="BS323" s="178"/>
      <c r="BT323" s="178"/>
      <c r="BU323" s="179"/>
      <c r="BV323" s="150" t="str">
        <f>IF(R288&lt;&gt;"",R288,"")</f>
        <v/>
      </c>
      <c r="BW323" s="151"/>
      <c r="BX323" s="150" t="str">
        <f>IF(T288&lt;&gt;"",T288,"")</f>
        <v/>
      </c>
      <c r="BY323" s="151"/>
      <c r="BZ323" s="150" t="str">
        <f>IF(V288&lt;&gt;"",V288,"")</f>
        <v/>
      </c>
      <c r="CA323" s="151"/>
      <c r="CB323" s="150" t="str">
        <f>IF(X288&lt;&gt;"",X288,"")</f>
        <v/>
      </c>
      <c r="CC323" s="151"/>
      <c r="CD323" s="150" t="str">
        <f>IF(Z288&lt;&gt;"",Z288,"")</f>
        <v/>
      </c>
      <c r="CE323" s="151"/>
      <c r="CF323" s="174" t="str">
        <f>IF($CF321&lt;&gt;"",IF(CF321="W","L","W"),"")</f>
        <v/>
      </c>
      <c r="DV323" s="3"/>
      <c r="DW323" s="3"/>
    </row>
    <row r="324" spans="1:127" ht="11.25" customHeight="1" thickBot="1">
      <c r="AB324" s="43"/>
      <c r="AC324" s="43"/>
      <c r="AD324" s="43"/>
      <c r="AE324" s="43"/>
      <c r="AF324" s="43"/>
      <c r="AG324" s="43"/>
      <c r="AH324" s="43"/>
      <c r="AI324" s="43"/>
      <c r="AJ324" s="43"/>
      <c r="AK324" s="43"/>
      <c r="AL324" s="43"/>
      <c r="AM324" s="43"/>
      <c r="AN324" s="3"/>
      <c r="AO324" s="3"/>
      <c r="AP324" s="3"/>
      <c r="AQ324" s="160"/>
      <c r="AR324" s="161"/>
      <c r="AS324" s="161"/>
      <c r="AT324" s="161"/>
      <c r="AU324" s="161"/>
      <c r="AV324" s="161"/>
      <c r="AW324" s="161"/>
      <c r="AX324" s="161"/>
      <c r="AY324" s="161"/>
      <c r="AZ324" s="161"/>
      <c r="BA324" s="161"/>
      <c r="BB324" s="161"/>
      <c r="BC324" s="162"/>
      <c r="BD324" s="167"/>
      <c r="BE324" s="168"/>
      <c r="BF324" s="176"/>
      <c r="BG324" s="180"/>
      <c r="BH324" s="181"/>
      <c r="BI324" s="181"/>
      <c r="BJ324" s="181"/>
      <c r="BK324" s="181"/>
      <c r="BL324" s="181"/>
      <c r="BM324" s="181"/>
      <c r="BN324" s="181"/>
      <c r="BO324" s="181"/>
      <c r="BP324" s="181"/>
      <c r="BQ324" s="181"/>
      <c r="BR324" s="181"/>
      <c r="BS324" s="181"/>
      <c r="BT324" s="181"/>
      <c r="BU324" s="182"/>
      <c r="BV324" s="152"/>
      <c r="BW324" s="153"/>
      <c r="BX324" s="152"/>
      <c r="BY324" s="153"/>
      <c r="BZ324" s="152"/>
      <c r="CA324" s="153"/>
      <c r="CB324" s="152"/>
      <c r="CC324" s="153"/>
      <c r="CD324" s="152"/>
      <c r="CE324" s="153"/>
      <c r="CF324" s="174"/>
      <c r="DV324" s="3"/>
      <c r="DW324" s="3"/>
    </row>
    <row r="325" spans="1:127" ht="11.25" customHeight="1" thickBot="1">
      <c r="AB325" s="42"/>
      <c r="AI325" s="42"/>
      <c r="AJ325" s="42"/>
      <c r="AN325" s="3"/>
      <c r="AO325" s="3"/>
      <c r="AP325" s="3"/>
      <c r="AQ325" s="129"/>
      <c r="AR325" s="129"/>
      <c r="AS325" s="129"/>
      <c r="AT325" s="129"/>
      <c r="AU325" s="129"/>
      <c r="AV325" s="129"/>
      <c r="AW325" s="129"/>
      <c r="AX325" s="129"/>
      <c r="AY325" s="129"/>
      <c r="AZ325" s="129"/>
      <c r="BA325" s="129"/>
      <c r="BB325" s="129"/>
      <c r="BC325" s="129"/>
      <c r="BD325" s="3"/>
      <c r="BE325" s="3"/>
      <c r="BF325" s="3"/>
      <c r="BG325" s="3"/>
      <c r="BH325" s="3"/>
      <c r="BI325" s="3"/>
      <c r="BJ325" s="3"/>
      <c r="BK325" s="3"/>
      <c r="BL325" s="3"/>
      <c r="BM325" s="3"/>
      <c r="BN325" s="3"/>
      <c r="BO325" s="3"/>
      <c r="BP325" s="3"/>
      <c r="BQ325" s="3"/>
      <c r="BR325" s="3"/>
      <c r="BS325" s="3"/>
      <c r="BT325" s="3"/>
      <c r="BU325" s="3"/>
      <c r="BV325" s="169" t="str">
        <f>IF(CF321&lt;&gt;"",IF(AND(AND(BV321&gt;-1,BV323&gt;-1),OR(BV321&gt;10,BV323&gt;10),ABS(BV321-BV323)&gt;1,IF(OR(BV321&gt;11,BV323&gt;11),ABS(BV321-BV323)=2,TRUE),BV321=INT(BV321),BV323=INT(BV323)),"","Error"),"")</f>
        <v/>
      </c>
      <c r="BW325" s="169"/>
      <c r="BX325" s="169" t="str">
        <f>IF(CF321&lt;&gt;"",IF(AND(AND(BX321&gt;-1,BX323&gt;-1),OR(BX321&gt;10,BX323&gt;10),ABS(BX321-BX323)&gt;1,IF(OR(BX321&gt;11,BX323&gt;11),ABS(BX321-BX323)=2,TRUE),BX321=INT(BX321),BX323=INT(BX323)),"","Error"),"")</f>
        <v/>
      </c>
      <c r="BY325" s="169"/>
      <c r="BZ325" s="169" t="str">
        <f>IF(CF321&lt;&gt;"",IF(AND(AND(BZ321&gt;-1,BZ323&gt;-1),OR(BZ321&gt;10,BZ323&gt;10),ABS(BZ321-BZ323)&gt;1,IF(OR(BZ321&gt;11,BZ323&gt;11),ABS(BZ321-BZ323)=2,TRUE),BZ321=INT(BZ321),BZ323=INT(BZ323)),"","Error"),"")</f>
        <v/>
      </c>
      <c r="CA325" s="169"/>
      <c r="CB325" s="169" t="str">
        <f>IF(AND(CF321&lt;&gt;"",CB321&lt;&gt;""),IF(AND(AND(CB321&gt;-1,CB323&gt;-1),OR(CB321&gt;10,CB323&gt;10),ABS(CB321-CB323)&gt;1,IF(OR(CB321&gt;11,CB323&gt;11),ABS(CB321-CB323)=2,TRUE),CB321=INT(CB321),CB323=INT(CB323)),"","Error"),"")</f>
        <v/>
      </c>
      <c r="CC325" s="169"/>
      <c r="CD325" s="169" t="str">
        <f>IF(AND(CF321&lt;&gt;"",CD321&lt;&gt;""),IF(AND(AND(CD321&gt;-1,CD323&gt;-1),OR(CD321&gt;10,CD323&gt;10),ABS(CD321-CD323)&gt;1,IF(OR(CD321&gt;11,CD323&gt;11),ABS(CD321-CD323)=2,TRUE),CD321=INT(CD321),CD323=INT(CD323)),"","Error"),"")</f>
        <v/>
      </c>
      <c r="CE325" s="169"/>
      <c r="CF325" s="3"/>
      <c r="DV325" s="3"/>
      <c r="DW325" s="3"/>
    </row>
    <row r="326" spans="1:127" ht="11.25" customHeight="1">
      <c r="A326" s="259" t="s">
        <v>9</v>
      </c>
      <c r="B326" s="260"/>
      <c r="C326" s="260"/>
      <c r="D326" s="260"/>
      <c r="E326" s="260"/>
      <c r="F326" s="300" t="str">
        <f>Players!$C$1</f>
        <v>Enter Division Name</v>
      </c>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301"/>
      <c r="AF326" s="301"/>
      <c r="AG326" s="301"/>
      <c r="AH326" s="302" t="s">
        <v>10</v>
      </c>
      <c r="AI326" s="303"/>
      <c r="AJ326" s="303"/>
      <c r="AK326" s="306" t="str">
        <f>Players!$G$1</f>
        <v>Enter Date</v>
      </c>
      <c r="AL326" s="307"/>
      <c r="AM326" s="307"/>
      <c r="AN326" s="307"/>
      <c r="AO326" s="308"/>
      <c r="AQ326" s="154" t="str">
        <f>CONCATENATE($A330," ",$D330,","," ",$F328)</f>
        <v>Group: 6, Men's Singles</v>
      </c>
      <c r="AR326" s="155"/>
      <c r="AS326" s="155"/>
      <c r="AT326" s="155"/>
      <c r="AU326" s="155"/>
      <c r="AV326" s="155"/>
      <c r="AW326" s="155"/>
      <c r="AX326" s="155"/>
      <c r="AY326" s="155"/>
      <c r="AZ326" s="155"/>
      <c r="BA326" s="155"/>
      <c r="BB326" s="155"/>
      <c r="BC326" s="156"/>
      <c r="BD326" s="163">
        <f>A347</f>
        <v>1</v>
      </c>
      <c r="BE326" s="164"/>
      <c r="BF326" s="183" t="str">
        <f>C347</f>
        <v>B</v>
      </c>
      <c r="BG326" s="185" t="str">
        <f>IF(VLOOKUP($BF326,$A332:$C340,3,FALSE)=0,"",CONCATENATE(VLOOKUP(VLOOKUP($BF326,$A332:$C340,3,FALSE),Players!$C:$G,4,FALSE)," ",VLOOKUP($BF326,$A332:$C340,3,FALSE)," ",IF(ISERROR(VLOOKUP(VLOOKUP($BF326,$A332:$C340,3,FALSE),Players!$C:$G,5,FALSE)),"()",CONCATENATE("(",VLOOKUP(VLOOKUP($BF326,$A332:$C340,3,FALSE),Players!$C:$G,5,FALSE),")"))))</f>
        <v/>
      </c>
      <c r="BH326" s="186"/>
      <c r="BI326" s="186"/>
      <c r="BJ326" s="186"/>
      <c r="BK326" s="186"/>
      <c r="BL326" s="186"/>
      <c r="BM326" s="186"/>
      <c r="BN326" s="186"/>
      <c r="BO326" s="186"/>
      <c r="BP326" s="186"/>
      <c r="BQ326" s="186"/>
      <c r="BR326" s="186"/>
      <c r="BS326" s="186"/>
      <c r="BT326" s="186"/>
      <c r="BU326" s="187"/>
      <c r="BV326" s="170" t="str">
        <f>IF(D347&lt;&gt;"",D347,"")</f>
        <v/>
      </c>
      <c r="BW326" s="171"/>
      <c r="BX326" s="170" t="str">
        <f>IF(F347&lt;&gt;"",F347,"")</f>
        <v/>
      </c>
      <c r="BY326" s="171"/>
      <c r="BZ326" s="170" t="str">
        <f>IF(H347&lt;&gt;"",H347,"")</f>
        <v/>
      </c>
      <c r="CA326" s="171"/>
      <c r="CB326" s="170" t="str">
        <f>IF(J347&lt;&gt;"",J347,"")</f>
        <v/>
      </c>
      <c r="CC326" s="171"/>
      <c r="CD326" s="170" t="str">
        <f>IF(L347&lt;&gt;"",L347,"")</f>
        <v/>
      </c>
      <c r="CE326" s="171"/>
      <c r="CF326" s="174" t="str">
        <f>IF($CD326=$CD328,IF($CB326=$CB328,IF($BZ326&lt;&gt;"",IF($BZ326&gt;$BZ328,"W","L"),""),IF($CB326&gt;$CB328,"W","L")),IF($CD326&gt;$CD328,"W","L"))</f>
        <v/>
      </c>
      <c r="CG326" s="315" t="str">
        <f>CONCATENATE($A330," ",$D330,","," ",$F328)</f>
        <v>Group: 6, Men's Singles</v>
      </c>
      <c r="CH326" s="316"/>
      <c r="CI326" s="316"/>
      <c r="CJ326" s="316"/>
      <c r="CK326" s="316"/>
      <c r="CL326" s="316"/>
      <c r="CM326" s="316"/>
      <c r="CN326" s="316"/>
      <c r="CO326" s="316"/>
      <c r="CP326" s="316"/>
      <c r="CQ326" s="316"/>
      <c r="CR326" s="316"/>
      <c r="CS326" s="317"/>
      <c r="CT326" s="163">
        <f>O355</f>
        <v>8</v>
      </c>
      <c r="CU326" s="164"/>
      <c r="CV326" s="183" t="str">
        <f>Q355</f>
        <v>D</v>
      </c>
      <c r="CW326" s="185" t="str">
        <f>IF(VLOOKUP($CV326,$A332:$C340,3,FALSE)=0,"",CONCATENATE(VLOOKUP(VLOOKUP($CV326,$A332:$C340,3,FALSE),Players!$C:$G,4,FALSE)," ",VLOOKUP($CV326,$A332:$C340,3,FALSE)," ",IF(ISERROR(VLOOKUP(VLOOKUP($CV326,$A332:$C340,3,FALSE),Players!$C:$G,5,FALSE)),"()",CONCATENATE("(",VLOOKUP(VLOOKUP($CV326,$A332:$C340,3,FALSE),Players!$C:$G,5,FALSE),")"))))</f>
        <v/>
      </c>
      <c r="CX326" s="186"/>
      <c r="CY326" s="186"/>
      <c r="CZ326" s="186"/>
      <c r="DA326" s="186"/>
      <c r="DB326" s="186"/>
      <c r="DC326" s="186"/>
      <c r="DD326" s="186"/>
      <c r="DE326" s="186"/>
      <c r="DF326" s="186"/>
      <c r="DG326" s="186"/>
      <c r="DH326" s="186"/>
      <c r="DI326" s="186"/>
      <c r="DJ326" s="186"/>
      <c r="DK326" s="187"/>
      <c r="DL326" s="170" t="str">
        <f>IF(R355&lt;&gt;"",R355,"")</f>
        <v/>
      </c>
      <c r="DM326" s="171"/>
      <c r="DN326" s="170" t="str">
        <f>IF(T355&lt;&gt;"",T355,"")</f>
        <v/>
      </c>
      <c r="DO326" s="171"/>
      <c r="DP326" s="170" t="str">
        <f>IF(V355&lt;&gt;"",V355,"")</f>
        <v/>
      </c>
      <c r="DQ326" s="171"/>
      <c r="DR326" s="170" t="str">
        <f>IF(X355&lt;&gt;"",X355,"")</f>
        <v/>
      </c>
      <c r="DS326" s="171"/>
      <c r="DT326" s="170" t="str">
        <f>IF(Z355&lt;&gt;"",Z355,"")</f>
        <v/>
      </c>
      <c r="DU326" s="171"/>
      <c r="DV326" s="174" t="str">
        <f>IF($DT326=$DT328,IF($DR326=$DR328,IF($DP326&lt;&gt;"",IF($DP326&gt;$DP328,"W","L"),""),IF($DR326&gt;$DR328,"W","L")),IF($DT326&gt;$DT328,"W","L"))</f>
        <v/>
      </c>
      <c r="DW326" s="3"/>
    </row>
    <row r="327" spans="1:127" ht="11.25" customHeight="1">
      <c r="A327" s="261"/>
      <c r="B327" s="262"/>
      <c r="C327" s="262"/>
      <c r="D327" s="262"/>
      <c r="E327" s="26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F327" s="282"/>
      <c r="AG327" s="282"/>
      <c r="AH327" s="304"/>
      <c r="AI327" s="305"/>
      <c r="AJ327" s="305"/>
      <c r="AK327" s="309"/>
      <c r="AL327" s="309"/>
      <c r="AM327" s="309"/>
      <c r="AN327" s="309"/>
      <c r="AO327" s="310"/>
      <c r="AQ327" s="157"/>
      <c r="AR327" s="158"/>
      <c r="AS327" s="158"/>
      <c r="AT327" s="158"/>
      <c r="AU327" s="158"/>
      <c r="AV327" s="158"/>
      <c r="AW327" s="158"/>
      <c r="AX327" s="158"/>
      <c r="AY327" s="158"/>
      <c r="AZ327" s="158"/>
      <c r="BA327" s="158"/>
      <c r="BB327" s="158"/>
      <c r="BC327" s="159"/>
      <c r="BD327" s="165"/>
      <c r="BE327" s="166"/>
      <c r="BF327" s="184"/>
      <c r="BG327" s="188"/>
      <c r="BH327" s="189"/>
      <c r="BI327" s="189"/>
      <c r="BJ327" s="189"/>
      <c r="BK327" s="189"/>
      <c r="BL327" s="189"/>
      <c r="BM327" s="189"/>
      <c r="BN327" s="189"/>
      <c r="BO327" s="189"/>
      <c r="BP327" s="189"/>
      <c r="BQ327" s="189"/>
      <c r="BR327" s="189"/>
      <c r="BS327" s="189"/>
      <c r="BT327" s="189"/>
      <c r="BU327" s="190"/>
      <c r="BV327" s="172"/>
      <c r="BW327" s="173"/>
      <c r="BX327" s="172"/>
      <c r="BY327" s="173"/>
      <c r="BZ327" s="172"/>
      <c r="CA327" s="173"/>
      <c r="CB327" s="172"/>
      <c r="CC327" s="173"/>
      <c r="CD327" s="172"/>
      <c r="CE327" s="173"/>
      <c r="CF327" s="174"/>
      <c r="CG327" s="318"/>
      <c r="CH327" s="319"/>
      <c r="CI327" s="319"/>
      <c r="CJ327" s="319"/>
      <c r="CK327" s="319"/>
      <c r="CL327" s="319"/>
      <c r="CM327" s="319"/>
      <c r="CN327" s="319"/>
      <c r="CO327" s="319"/>
      <c r="CP327" s="319"/>
      <c r="CQ327" s="319"/>
      <c r="CR327" s="319"/>
      <c r="CS327" s="320"/>
      <c r="CT327" s="165"/>
      <c r="CU327" s="166"/>
      <c r="CV327" s="184"/>
      <c r="CW327" s="188"/>
      <c r="CX327" s="189"/>
      <c r="CY327" s="189"/>
      <c r="CZ327" s="189"/>
      <c r="DA327" s="189"/>
      <c r="DB327" s="189"/>
      <c r="DC327" s="189"/>
      <c r="DD327" s="189"/>
      <c r="DE327" s="189"/>
      <c r="DF327" s="189"/>
      <c r="DG327" s="189"/>
      <c r="DH327" s="189"/>
      <c r="DI327" s="189"/>
      <c r="DJ327" s="189"/>
      <c r="DK327" s="190"/>
      <c r="DL327" s="172"/>
      <c r="DM327" s="173"/>
      <c r="DN327" s="172"/>
      <c r="DO327" s="173"/>
      <c r="DP327" s="172"/>
      <c r="DQ327" s="173"/>
      <c r="DR327" s="172"/>
      <c r="DS327" s="173"/>
      <c r="DT327" s="172"/>
      <c r="DU327" s="173"/>
      <c r="DV327" s="174"/>
      <c r="DW327" s="3"/>
    </row>
    <row r="328" spans="1:127" ht="11.25" customHeight="1">
      <c r="A328" s="266" t="s">
        <v>11</v>
      </c>
      <c r="B328" s="267"/>
      <c r="C328" s="267"/>
      <c r="D328" s="277" t="s">
        <v>12</v>
      </c>
      <c r="E328" s="278"/>
      <c r="F328" s="280" t="str">
        <f>Players!$A$3</f>
        <v>Men's Singles</v>
      </c>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81"/>
      <c r="AE328" s="281"/>
      <c r="AF328" s="281"/>
      <c r="AG328" s="281"/>
      <c r="AH328" s="302" t="s">
        <v>13</v>
      </c>
      <c r="AI328" s="303"/>
      <c r="AJ328" s="303"/>
      <c r="AK328" s="328" t="s">
        <v>48</v>
      </c>
      <c r="AL328" s="328"/>
      <c r="AM328" s="328"/>
      <c r="AN328" s="328"/>
      <c r="AO328" s="329"/>
      <c r="AQ328" s="157"/>
      <c r="AR328" s="158"/>
      <c r="AS328" s="158"/>
      <c r="AT328" s="158"/>
      <c r="AU328" s="158"/>
      <c r="AV328" s="158"/>
      <c r="AW328" s="158"/>
      <c r="AX328" s="158"/>
      <c r="AY328" s="158"/>
      <c r="AZ328" s="158"/>
      <c r="BA328" s="158"/>
      <c r="BB328" s="158"/>
      <c r="BC328" s="159"/>
      <c r="BD328" s="165"/>
      <c r="BE328" s="166"/>
      <c r="BF328" s="175" t="str">
        <f>C349</f>
        <v>E</v>
      </c>
      <c r="BG328" s="177" t="str">
        <f>IF(VLOOKUP($BF328,$A332:$C340,3,FALSE)=0,"",CONCATENATE(VLOOKUP(VLOOKUP($BF328,$A332:$C340,3,FALSE),Players!$C:$G,4,FALSE)," ",VLOOKUP($BF328,$A332:$C340,3,FALSE)," ",IF(ISERROR(VLOOKUP(VLOOKUP($BF328,$A332:$C340,3,FALSE),Players!$C:$G,5,FALSE)),"()",CONCATENATE("(",VLOOKUP(VLOOKUP($BF328,$A332:$C340,3,FALSE),Players!$C:$G,5,FALSE),")"))))</f>
        <v/>
      </c>
      <c r="BH328" s="178"/>
      <c r="BI328" s="178"/>
      <c r="BJ328" s="178"/>
      <c r="BK328" s="178"/>
      <c r="BL328" s="178"/>
      <c r="BM328" s="178"/>
      <c r="BN328" s="178"/>
      <c r="BO328" s="178"/>
      <c r="BP328" s="178"/>
      <c r="BQ328" s="178"/>
      <c r="BR328" s="178"/>
      <c r="BS328" s="178"/>
      <c r="BT328" s="178"/>
      <c r="BU328" s="179"/>
      <c r="BV328" s="150" t="str">
        <f>IF(D349&lt;&gt;"",D349,"")</f>
        <v/>
      </c>
      <c r="BW328" s="151"/>
      <c r="BX328" s="150" t="str">
        <f>IF(F349&lt;&gt;"",F349,"")</f>
        <v/>
      </c>
      <c r="BY328" s="151"/>
      <c r="BZ328" s="150" t="str">
        <f>IF(H349&lt;&gt;"",H349,"")</f>
        <v/>
      </c>
      <c r="CA328" s="151"/>
      <c r="CB328" s="150" t="str">
        <f>IF(J349&lt;&gt;"",J349,"")</f>
        <v/>
      </c>
      <c r="CC328" s="151"/>
      <c r="CD328" s="150" t="str">
        <f>IF(L349&lt;&gt;"",L349,"")</f>
        <v/>
      </c>
      <c r="CE328" s="151"/>
      <c r="CF328" s="174" t="str">
        <f>IF($CF326&lt;&gt;"",IF(CF326="W","L","W"),"")</f>
        <v/>
      </c>
      <c r="CG328" s="318"/>
      <c r="CH328" s="319"/>
      <c r="CI328" s="319"/>
      <c r="CJ328" s="319"/>
      <c r="CK328" s="319"/>
      <c r="CL328" s="319"/>
      <c r="CM328" s="319"/>
      <c r="CN328" s="319"/>
      <c r="CO328" s="319"/>
      <c r="CP328" s="319"/>
      <c r="CQ328" s="319"/>
      <c r="CR328" s="319"/>
      <c r="CS328" s="320"/>
      <c r="CT328" s="165"/>
      <c r="CU328" s="166"/>
      <c r="CV328" s="175" t="str">
        <f>Q357</f>
        <v>E</v>
      </c>
      <c r="CW328" s="177" t="str">
        <f>IF(VLOOKUP($CV328,$A332:$C340,3,FALSE)=0,"",CONCATENATE(VLOOKUP(VLOOKUP($CV328,$A332:$C340,3,FALSE),Players!$C:$G,4,FALSE)," ",VLOOKUP($CV328,$A332:$C340,3,FALSE)," ",IF(ISERROR(VLOOKUP(VLOOKUP($CV328,$A332:$C340,3,FALSE),Players!$C:$G,5,FALSE)),"()",CONCATENATE("(",VLOOKUP(VLOOKUP($CV328,$A332:$C340,3,FALSE),Players!$C:$G,5,FALSE),")"))))</f>
        <v/>
      </c>
      <c r="CX328" s="178"/>
      <c r="CY328" s="178"/>
      <c r="CZ328" s="178"/>
      <c r="DA328" s="178"/>
      <c r="DB328" s="178"/>
      <c r="DC328" s="178"/>
      <c r="DD328" s="178"/>
      <c r="DE328" s="178"/>
      <c r="DF328" s="178"/>
      <c r="DG328" s="178"/>
      <c r="DH328" s="178"/>
      <c r="DI328" s="178"/>
      <c r="DJ328" s="178"/>
      <c r="DK328" s="179"/>
      <c r="DL328" s="150" t="str">
        <f>IF(R357&lt;&gt;"",R357,"")</f>
        <v/>
      </c>
      <c r="DM328" s="151"/>
      <c r="DN328" s="150" t="str">
        <f>IF(T357&lt;&gt;"",T357,"")</f>
        <v/>
      </c>
      <c r="DO328" s="151"/>
      <c r="DP328" s="150" t="str">
        <f>IF(V357&lt;&gt;"",V357,"")</f>
        <v/>
      </c>
      <c r="DQ328" s="151"/>
      <c r="DR328" s="150" t="str">
        <f>IF(X357&lt;&gt;"",X357,"")</f>
        <v/>
      </c>
      <c r="DS328" s="151"/>
      <c r="DT328" s="150" t="str">
        <f>IF(Z357&lt;&gt;"",Z357,"")</f>
        <v/>
      </c>
      <c r="DU328" s="151"/>
      <c r="DV328" s="174" t="str">
        <f>IF($DV326&lt;&gt;"",IF(DV326="W","L","W"),"")</f>
        <v/>
      </c>
      <c r="DW328" s="3"/>
    </row>
    <row r="329" spans="1:127" ht="11.25" customHeight="1" thickBot="1">
      <c r="A329" s="275"/>
      <c r="B329" s="276"/>
      <c r="C329" s="276"/>
      <c r="D329" s="279"/>
      <c r="E329" s="279"/>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82"/>
      <c r="AE329" s="282"/>
      <c r="AF329" s="282"/>
      <c r="AG329" s="282"/>
      <c r="AH329" s="304"/>
      <c r="AI329" s="305"/>
      <c r="AJ329" s="305"/>
      <c r="AK329" s="330"/>
      <c r="AL329" s="330"/>
      <c r="AM329" s="330"/>
      <c r="AN329" s="330"/>
      <c r="AO329" s="331"/>
      <c r="AQ329" s="160"/>
      <c r="AR329" s="161"/>
      <c r="AS329" s="161"/>
      <c r="AT329" s="161"/>
      <c r="AU329" s="161"/>
      <c r="AV329" s="161"/>
      <c r="AW329" s="161"/>
      <c r="AX329" s="161"/>
      <c r="AY329" s="161"/>
      <c r="AZ329" s="161"/>
      <c r="BA329" s="161"/>
      <c r="BB329" s="161"/>
      <c r="BC329" s="162"/>
      <c r="BD329" s="167"/>
      <c r="BE329" s="168"/>
      <c r="BF329" s="176"/>
      <c r="BG329" s="180"/>
      <c r="BH329" s="181"/>
      <c r="BI329" s="181"/>
      <c r="BJ329" s="181"/>
      <c r="BK329" s="181"/>
      <c r="BL329" s="181"/>
      <c r="BM329" s="181"/>
      <c r="BN329" s="181"/>
      <c r="BO329" s="181"/>
      <c r="BP329" s="181"/>
      <c r="BQ329" s="181"/>
      <c r="BR329" s="181"/>
      <c r="BS329" s="181"/>
      <c r="BT329" s="181"/>
      <c r="BU329" s="182"/>
      <c r="BV329" s="152"/>
      <c r="BW329" s="153"/>
      <c r="BX329" s="152"/>
      <c r="BY329" s="153"/>
      <c r="BZ329" s="152"/>
      <c r="CA329" s="153"/>
      <c r="CB329" s="152"/>
      <c r="CC329" s="153"/>
      <c r="CD329" s="152"/>
      <c r="CE329" s="153"/>
      <c r="CF329" s="174"/>
      <c r="CG329" s="321"/>
      <c r="CH329" s="322"/>
      <c r="CI329" s="322"/>
      <c r="CJ329" s="322"/>
      <c r="CK329" s="322"/>
      <c r="CL329" s="322"/>
      <c r="CM329" s="322"/>
      <c r="CN329" s="322"/>
      <c r="CO329" s="322"/>
      <c r="CP329" s="322"/>
      <c r="CQ329" s="322"/>
      <c r="CR329" s="322"/>
      <c r="CS329" s="323"/>
      <c r="CT329" s="167"/>
      <c r="CU329" s="168"/>
      <c r="CV329" s="176"/>
      <c r="CW329" s="180"/>
      <c r="CX329" s="181"/>
      <c r="CY329" s="181"/>
      <c r="CZ329" s="181"/>
      <c r="DA329" s="181"/>
      <c r="DB329" s="181"/>
      <c r="DC329" s="181"/>
      <c r="DD329" s="181"/>
      <c r="DE329" s="181"/>
      <c r="DF329" s="181"/>
      <c r="DG329" s="181"/>
      <c r="DH329" s="181"/>
      <c r="DI329" s="181"/>
      <c r="DJ329" s="181"/>
      <c r="DK329" s="182"/>
      <c r="DL329" s="152"/>
      <c r="DM329" s="153"/>
      <c r="DN329" s="152"/>
      <c r="DO329" s="153"/>
      <c r="DP329" s="152"/>
      <c r="DQ329" s="153"/>
      <c r="DR329" s="152"/>
      <c r="DS329" s="153"/>
      <c r="DT329" s="152"/>
      <c r="DU329" s="153"/>
      <c r="DV329" s="174"/>
      <c r="DW329" s="3"/>
    </row>
    <row r="330" spans="1:127" ht="11.25" customHeight="1">
      <c r="A330" s="259" t="s">
        <v>15</v>
      </c>
      <c r="B330" s="260"/>
      <c r="C330" s="260"/>
      <c r="D330" s="264">
        <v>6</v>
      </c>
      <c r="E330" s="264"/>
      <c r="F330" s="266" t="s">
        <v>16</v>
      </c>
      <c r="G330" s="267"/>
      <c r="H330" s="267"/>
      <c r="I330" s="283"/>
      <c r="J330" s="284"/>
      <c r="K330" s="284"/>
      <c r="L330" s="284"/>
      <c r="M330" s="284"/>
      <c r="N330" s="264"/>
      <c r="O330" s="264"/>
      <c r="P330" s="264"/>
      <c r="Q330" s="264"/>
      <c r="R330" s="264"/>
      <c r="S330" s="264"/>
      <c r="T330" s="264"/>
      <c r="U330" s="264"/>
      <c r="V330" s="264"/>
      <c r="W330" s="264"/>
      <c r="X330" s="264"/>
      <c r="Y330" s="264"/>
      <c r="Z330" s="264"/>
      <c r="AA330" s="325"/>
      <c r="AB330" s="150" t="s">
        <v>17</v>
      </c>
      <c r="AC330" s="270"/>
      <c r="AD330" s="288" t="s">
        <v>18</v>
      </c>
      <c r="AE330" s="270"/>
      <c r="AF330" s="288" t="s">
        <v>19</v>
      </c>
      <c r="AG330" s="270"/>
      <c r="AH330" s="288" t="s">
        <v>20</v>
      </c>
      <c r="AI330" s="270"/>
      <c r="AJ330" s="288" t="s">
        <v>43</v>
      </c>
      <c r="AK330" s="290"/>
      <c r="AL330" s="292" t="s">
        <v>21</v>
      </c>
      <c r="AM330" s="293"/>
      <c r="AN330" s="296" t="s">
        <v>22</v>
      </c>
      <c r="AO330" s="297"/>
      <c r="AQ330" s="126"/>
      <c r="AR330" s="126"/>
      <c r="AS330" s="126"/>
      <c r="AT330" s="126"/>
      <c r="AU330" s="126"/>
      <c r="AV330" s="126"/>
      <c r="AW330" s="126"/>
      <c r="AX330" s="126"/>
      <c r="AY330" s="126"/>
      <c r="AZ330" s="126"/>
      <c r="BA330" s="126"/>
      <c r="BB330" s="126"/>
      <c r="BC330" s="126"/>
      <c r="BV330" s="169" t="str">
        <f>IF(CF326&lt;&gt;"",IF(AND(AND(BV326&gt;-1,BV328&gt;-1),OR(BV326&gt;10,BV328&gt;10),ABS(BV326-BV328)&gt;1,IF(OR(BV326&gt;11,BV328&gt;11),ABS(BV326-BV328)=2,TRUE),BV326=INT(BV326),BV328=INT(BV328)),"","Error"),"")</f>
        <v/>
      </c>
      <c r="BW330" s="169"/>
      <c r="BX330" s="169" t="str">
        <f>IF(CF326&lt;&gt;"",IF(AND(AND(BX326&gt;-1,BX328&gt;-1),OR(BX326&gt;10,BX328&gt;10),ABS(BX326-BX328)&gt;1,IF(OR(BX326&gt;11,BX328&gt;11),ABS(BX326-BX328)=2,TRUE),BX326=INT(BX326),BX328=INT(BX328)),"","Error"),"")</f>
        <v/>
      </c>
      <c r="BY330" s="169"/>
      <c r="BZ330" s="169" t="str">
        <f>IF(CF326&lt;&gt;"",IF(AND(AND(BZ326&gt;-1,BZ328&gt;-1),OR(BZ326&gt;10,BZ328&gt;10),ABS(BZ326-BZ328)&gt;1,IF(OR(BZ326&gt;11,BZ328&gt;11),ABS(BZ326-BZ328)=2,TRUE),BZ326=INT(BZ326),BZ328=INT(BZ328)),"","Error"),"")</f>
        <v/>
      </c>
      <c r="CA330" s="169"/>
      <c r="CB330" s="169" t="str">
        <f>IF(AND(CF326&lt;&gt;"",CB326&lt;&gt;""),IF(AND(AND(CB326&gt;-1,CB328&gt;-1),OR(CB326&gt;10,CB328&gt;10),ABS(CB326-CB328)&gt;1,IF(OR(CB326&gt;11,CB328&gt;11),ABS(CB326-CB328)=2,TRUE),CB326=INT(CB326),CB328=INT(CB328)),"","Error"),"")</f>
        <v/>
      </c>
      <c r="CC330" s="169"/>
      <c r="CD330" s="169" t="str">
        <f>IF(AND(CF326&lt;&gt;"",CD326&lt;&gt;""),IF(AND(AND(CD326&gt;-1,CD328&gt;-1),OR(CD326&gt;10,CD328&gt;10),ABS(CD326-CD328)&gt;1,IF(OR(CD326&gt;11,CD328&gt;11),ABS(CD326-CD328)=2,TRUE),CD326=INT(CD326),CD328=INT(CD328)),"","Error"),"")</f>
        <v/>
      </c>
      <c r="CE330" s="169"/>
      <c r="DL330" s="169" t="str">
        <f>IF(DV326&lt;&gt;"",IF(AND(AND(DL326&gt;-1,DL328&gt;-1),OR(DL326&gt;10,DL328&gt;10),ABS(DL326-DL328)&gt;1,IF(OR(DL326&gt;11,DL328&gt;11),ABS(DL326-DL328)=2,TRUE),DL326=INT(DL326),DL328=INT(DL328)),"","Error"),"")</f>
        <v/>
      </c>
      <c r="DM330" s="169"/>
      <c r="DN330" s="169" t="str">
        <f>IF(DV326&lt;&gt;"",IF(AND(AND(DN326&gt;-1,DN328&gt;-1),OR(DN326&gt;10,DN328&gt;10),ABS(DN326-DN328)&gt;1,IF(OR(DN326&gt;11,DN328&gt;11),ABS(DN326-DN328)=2,TRUE),DN326=INT(DN326),DN328=INT(DN328)),"","Error"),"")</f>
        <v/>
      </c>
      <c r="DO330" s="169"/>
      <c r="DP330" s="169" t="str">
        <f>IF(DV326&lt;&gt;"",IF(AND(AND(DP326&gt;-1,DP328&gt;-1),OR(DP326&gt;10,DP328&gt;10),ABS(DP326-DP328)&gt;1,IF(OR(DP326&gt;11,DP328&gt;11),ABS(DP326-DP328)=2,TRUE),DP326=INT(DP326),DP328=INT(DP328)),"","Error"),"")</f>
        <v/>
      </c>
      <c r="DQ330" s="169"/>
      <c r="DR330" s="169" t="str">
        <f>IF(AND(DV326&lt;&gt;"",DR326&lt;&gt;""),IF(AND(AND(DR326&gt;-1,DR328&gt;-1),OR(DR326&gt;10,DR328&gt;10),ABS(DR326-DR328)&gt;1,IF(OR(DR326&gt;11,DR328&gt;11),ABS(DR326-DR328)=2,TRUE),DR326=INT(DR326),DR328=INT(DR328)),"","Error"),"")</f>
        <v/>
      </c>
      <c r="DS330" s="169"/>
      <c r="DT330" s="169" t="str">
        <f>IF(AND(DV326&lt;&gt;"",DT326&lt;&gt;""),IF(AND(AND(DT326&gt;-1,DT328&gt;-1),OR(DT326&gt;10,DT328&gt;10),ABS(DT326-DT328)&gt;1,IF(OR(DT326&gt;11,DT328&gt;11),ABS(DT326-DT328)=2,TRUE),DT326=INT(DT326),DT328=INT(DT328)),"","Error"),"")</f>
        <v/>
      </c>
      <c r="DU330" s="169"/>
      <c r="DW330" s="3"/>
    </row>
    <row r="331" spans="1:127" ht="11.25" customHeight="1" thickBot="1">
      <c r="A331" s="261"/>
      <c r="B331" s="262"/>
      <c r="C331" s="263"/>
      <c r="D331" s="265"/>
      <c r="E331" s="265"/>
      <c r="F331" s="268"/>
      <c r="G331" s="269"/>
      <c r="H331" s="269"/>
      <c r="I331" s="286"/>
      <c r="J331" s="286"/>
      <c r="K331" s="286"/>
      <c r="L331" s="286"/>
      <c r="M331" s="286"/>
      <c r="N331" s="326"/>
      <c r="O331" s="326"/>
      <c r="P331" s="326"/>
      <c r="Q331" s="326"/>
      <c r="R331" s="326"/>
      <c r="S331" s="326"/>
      <c r="T331" s="326"/>
      <c r="U331" s="326"/>
      <c r="V331" s="326"/>
      <c r="W331" s="326"/>
      <c r="X331" s="326"/>
      <c r="Y331" s="326"/>
      <c r="Z331" s="326"/>
      <c r="AA331" s="327"/>
      <c r="AB331" s="194"/>
      <c r="AC331" s="195"/>
      <c r="AD331" s="289"/>
      <c r="AE331" s="195"/>
      <c r="AF331" s="289"/>
      <c r="AG331" s="195"/>
      <c r="AH331" s="289"/>
      <c r="AI331" s="195"/>
      <c r="AJ331" s="289"/>
      <c r="AK331" s="291"/>
      <c r="AL331" s="294"/>
      <c r="AM331" s="295"/>
      <c r="AN331" s="298"/>
      <c r="AO331" s="299"/>
      <c r="AQ331" s="126"/>
      <c r="AR331" s="126"/>
      <c r="AS331" s="126"/>
      <c r="AT331" s="126"/>
      <c r="AU331" s="126"/>
      <c r="AV331" s="126"/>
      <c r="AW331" s="126"/>
      <c r="AX331" s="126"/>
      <c r="AY331" s="126"/>
      <c r="AZ331" s="126"/>
      <c r="BA331" s="126"/>
      <c r="BB331" s="126"/>
      <c r="BC331" s="126"/>
      <c r="DW331" s="3"/>
    </row>
    <row r="332" spans="1:127" ht="11.25" customHeight="1">
      <c r="A332" s="210" t="str">
        <f>AB330</f>
        <v>A</v>
      </c>
      <c r="B332" s="211"/>
      <c r="C332" s="214"/>
      <c r="D332" s="215"/>
      <c r="E332" s="215"/>
      <c r="F332" s="215"/>
      <c r="G332" s="215"/>
      <c r="H332" s="215"/>
      <c r="I332" s="215"/>
      <c r="J332" s="215"/>
      <c r="K332" s="215"/>
      <c r="L332" s="215"/>
      <c r="M332" s="215"/>
      <c r="N332" s="215"/>
      <c r="O332" s="215"/>
      <c r="P332" s="215"/>
      <c r="Q332" s="215"/>
      <c r="R332" s="215"/>
      <c r="S332" s="215"/>
      <c r="T332" s="215"/>
      <c r="U332" s="215"/>
      <c r="V332" s="215"/>
      <c r="W332" s="215"/>
      <c r="X332" s="215"/>
      <c r="Y332" s="215"/>
      <c r="Z332" s="215"/>
      <c r="AA332" s="216"/>
      <c r="AB332" s="250"/>
      <c r="AC332" s="229"/>
      <c r="AD332" s="252" t="str">
        <f>IF($D328="1P",IF(Z359=Z361,IF(X359=X361,IF(V359&lt;&gt;"",IF(V359&gt;V361,"W","L"),""),IF(X359&gt;X361,"W","L")),IF(Z359&gt;Z361,"W","L")),IF(Z351=Z353,IF(X351=X353,IF(V351&lt;&gt;"",IF(V351&gt;V353,"W","L"),""),IF(X351&gt;X353,"W","L")),IF(Z351&gt;Z353,"W","L")))</f>
        <v/>
      </c>
      <c r="AE332" s="253"/>
      <c r="AF332" s="252" t="str">
        <f>IF($D328="1P",IF(Z351=Z353,IF(X351=X353,IF(V351&lt;&gt;"",IF(V351&gt;V353,"W","L"),""),IF(X351&gt;X353,"W","L")),IF(Z351&gt;Z353,"W","L")),IF(L363=L365,IF(J363=J365,IF(H363&lt;&gt;"",IF(H363&gt;H365,"W","L"),""),IF(J363&gt;J365,"W","L")),IF(L363&gt;L365,"W","L")))</f>
        <v/>
      </c>
      <c r="AG332" s="253"/>
      <c r="AH332" s="252" t="str">
        <f>IF($D328="1P",IF(L363=L365,IF(J363=J365,IF(H363&lt;&gt;"",IF(H363&gt;H365,"W","L"),""),IF(J363&gt;J365,"W","L")),IF(L363&gt;L365,"W","L")),IF(L355=L357,IF(J355=J357,IF(H355&lt;&gt;"",IF(H355&gt;H357,"W","L"),""),IF(J355&gt;J357,"W","L")),IF(L355&gt;L357,"W","L")))</f>
        <v/>
      </c>
      <c r="AI332" s="253"/>
      <c r="AJ332" s="252" t="str">
        <f>IF($D328="1P",IF(L355=L357,IF(J355=J357,IF(H355&lt;&gt;"",IF(H355&gt;H357,"W","L"),""),IF(J355&gt;J357,"W","L")),IF(L355&gt;L357,"W","L")),IF(Z359=Z361,IF(X359=X361,IF(V359&lt;&gt;"",IF(V359&gt;V361,"W","L"),""),IF(X359&gt;X361,"W","L")),IF(Z359&gt;Z361,"W","L")))</f>
        <v/>
      </c>
      <c r="AK332" s="324"/>
      <c r="AL332" s="254" t="str">
        <f>IF(OR(COUNTIF(AB332:AJ332,"W"),COUNTIF(AB332:AJ332,"L")),COUNTIF(AB332:AJ332,"W")*2+COUNTIF(AB332:AJ332,"L"),"")</f>
        <v/>
      </c>
      <c r="AM332" s="255"/>
      <c r="AN332" s="256" t="str">
        <f>IF(AL332&lt;&gt;"",RANK(AL332,AL332:AL340,0),"")</f>
        <v/>
      </c>
      <c r="AO332" s="257"/>
      <c r="AQ332" s="127"/>
      <c r="AR332" s="127"/>
      <c r="AS332" s="127"/>
      <c r="AT332" s="127"/>
      <c r="AU332" s="127"/>
      <c r="AV332" s="127"/>
      <c r="AW332" s="127"/>
      <c r="AX332" s="127"/>
      <c r="AY332" s="127"/>
      <c r="AZ332" s="127"/>
      <c r="BA332" s="127"/>
      <c r="BB332" s="127"/>
      <c r="BC332" s="127"/>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40"/>
      <c r="CH332" s="40"/>
      <c r="CI332" s="40"/>
      <c r="CJ332" s="40"/>
      <c r="CK332" s="40"/>
      <c r="CL332" s="40"/>
      <c r="CM332" s="40"/>
      <c r="CN332" s="40"/>
      <c r="CO332" s="40"/>
      <c r="CP332" s="40"/>
      <c r="CQ332" s="40"/>
      <c r="CR332" s="40"/>
      <c r="CS332" s="40"/>
      <c r="CT332" s="40"/>
      <c r="CU332" s="40"/>
      <c r="CV332" s="40"/>
      <c r="CW332" s="40"/>
      <c r="CX332" s="40"/>
      <c r="CY332" s="40"/>
      <c r="CZ332" s="40"/>
      <c r="DA332" s="40"/>
      <c r="DB332" s="40"/>
      <c r="DC332" s="40"/>
      <c r="DD332" s="40"/>
      <c r="DE332" s="40"/>
      <c r="DF332" s="40"/>
      <c r="DG332" s="40"/>
      <c r="DH332" s="40"/>
      <c r="DI332" s="40"/>
      <c r="DJ332" s="40"/>
      <c r="DK332" s="40"/>
      <c r="DL332" s="40"/>
      <c r="DM332" s="40"/>
      <c r="DN332" s="40"/>
      <c r="DO332" s="40"/>
      <c r="DP332" s="40"/>
      <c r="DQ332" s="40"/>
      <c r="DR332" s="40"/>
      <c r="DS332" s="40"/>
      <c r="DT332" s="40"/>
      <c r="DU332" s="40"/>
      <c r="DW332" s="3"/>
    </row>
    <row r="333" spans="1:127" ht="11.25" customHeight="1">
      <c r="A333" s="212"/>
      <c r="B333" s="213"/>
      <c r="C333" s="217"/>
      <c r="D333" s="218"/>
      <c r="E333" s="218"/>
      <c r="F333" s="218"/>
      <c r="G333" s="218"/>
      <c r="H333" s="218"/>
      <c r="I333" s="218"/>
      <c r="J333" s="218"/>
      <c r="K333" s="218"/>
      <c r="L333" s="218"/>
      <c r="M333" s="218"/>
      <c r="N333" s="218"/>
      <c r="O333" s="218"/>
      <c r="P333" s="218"/>
      <c r="Q333" s="218"/>
      <c r="R333" s="218"/>
      <c r="S333" s="218"/>
      <c r="T333" s="218"/>
      <c r="U333" s="218"/>
      <c r="V333" s="218"/>
      <c r="W333" s="218"/>
      <c r="X333" s="218"/>
      <c r="Y333" s="218"/>
      <c r="Z333" s="218"/>
      <c r="AA333" s="219"/>
      <c r="AB333" s="251"/>
      <c r="AC333" s="236"/>
      <c r="AD333" s="234"/>
      <c r="AE333" s="233"/>
      <c r="AF333" s="234"/>
      <c r="AG333" s="233"/>
      <c r="AH333" s="234"/>
      <c r="AI333" s="233"/>
      <c r="AJ333" s="234"/>
      <c r="AK333" s="238"/>
      <c r="AL333" s="241"/>
      <c r="AM333" s="240"/>
      <c r="AN333" s="258"/>
      <c r="AO333" s="243"/>
      <c r="AQ333" s="128"/>
      <c r="AR333" s="128"/>
      <c r="AS333" s="128"/>
      <c r="AT333" s="128"/>
      <c r="AU333" s="128"/>
      <c r="AV333" s="128"/>
      <c r="AW333" s="128"/>
      <c r="AX333" s="128"/>
      <c r="AY333" s="128"/>
      <c r="AZ333" s="128"/>
      <c r="BA333" s="128"/>
      <c r="BB333" s="128"/>
      <c r="BC333" s="128"/>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c r="CG333" s="41"/>
      <c r="CH333" s="41"/>
      <c r="CI333" s="41"/>
      <c r="CJ333" s="41"/>
      <c r="CK333" s="41"/>
      <c r="CL333" s="41"/>
      <c r="CM333" s="41"/>
      <c r="CN333" s="41"/>
      <c r="CO333" s="41"/>
      <c r="CP333" s="41"/>
      <c r="CQ333" s="41"/>
      <c r="CR333" s="41"/>
      <c r="CS333" s="41"/>
      <c r="CT333" s="41"/>
      <c r="CU333" s="41"/>
      <c r="CV333" s="41"/>
      <c r="CW333" s="41"/>
      <c r="CX333" s="41"/>
      <c r="CY333" s="41"/>
      <c r="CZ333" s="41"/>
      <c r="DA333" s="41"/>
      <c r="DB333" s="41"/>
      <c r="DC333" s="41"/>
      <c r="DD333" s="41"/>
      <c r="DE333" s="41"/>
      <c r="DF333" s="41"/>
      <c r="DG333" s="41"/>
      <c r="DH333" s="41"/>
      <c r="DI333" s="41"/>
      <c r="DJ333" s="41"/>
      <c r="DK333" s="41"/>
      <c r="DL333" s="41"/>
      <c r="DM333" s="41"/>
      <c r="DN333" s="41"/>
      <c r="DO333" s="41"/>
      <c r="DP333" s="41"/>
      <c r="DQ333" s="41"/>
      <c r="DR333" s="41"/>
      <c r="DS333" s="41"/>
      <c r="DT333" s="41"/>
      <c r="DU333" s="41"/>
      <c r="DW333" s="3"/>
    </row>
    <row r="334" spans="1:127" ht="11.25" customHeight="1">
      <c r="A334" s="210" t="str">
        <f>AD330</f>
        <v>B</v>
      </c>
      <c r="B334" s="211"/>
      <c r="C334" s="214"/>
      <c r="D334" s="215"/>
      <c r="E334" s="215"/>
      <c r="F334" s="215"/>
      <c r="G334" s="215"/>
      <c r="H334" s="215"/>
      <c r="I334" s="215"/>
      <c r="J334" s="215"/>
      <c r="K334" s="215"/>
      <c r="L334" s="215"/>
      <c r="M334" s="215"/>
      <c r="N334" s="215"/>
      <c r="O334" s="215"/>
      <c r="P334" s="215"/>
      <c r="Q334" s="215"/>
      <c r="R334" s="215"/>
      <c r="S334" s="215"/>
      <c r="T334" s="215"/>
      <c r="U334" s="215"/>
      <c r="V334" s="215"/>
      <c r="W334" s="215"/>
      <c r="X334" s="215"/>
      <c r="Y334" s="215"/>
      <c r="Z334" s="215"/>
      <c r="AA334" s="216"/>
      <c r="AB334" s="220" t="str">
        <f>IF(AD332&lt;&gt;"",IF(AD332="W","L","W"),"")</f>
        <v/>
      </c>
      <c r="AC334" s="221"/>
      <c r="AD334" s="228"/>
      <c r="AE334" s="229"/>
      <c r="AF334" s="227" t="str">
        <f>IF($D328="1P",IF(L359=L361,IF(J359=J361,IF(H359&lt;&gt;"",IF(H359&gt;H361,"W","L"),""),IF(J359&gt;J361,"W","L")),IF(L359&gt;L361,"W","L")),IF(Z363=Z365,IF(X363=X365,IF(V363&lt;&gt;"",IF(V363&gt;V365,"W","L"),""),IF(X363&gt;X365,"W","L")),IF(Z363&gt;Z365,"W","L")))</f>
        <v/>
      </c>
      <c r="AG334" s="221"/>
      <c r="AH334" s="227" t="str">
        <f>IF($D328="1P",IF(Z355=Z357,IF(X355=X357,IF(V355&lt;&gt;"",IF(V355&gt;V357,"W","L"),""),IF(X355&gt;X357,"W","L")),IF(Z355&gt;Z357,"W","L")),IF(Z347=Z349,IF(X347=X349,IF(V347&lt;&gt;"",IF(V347&gt;V349,"W","L"),""),IF(X347&gt;X349,"W","L")),IF(Z347&gt;Z349,"W","L")))</f>
        <v/>
      </c>
      <c r="AI334" s="221"/>
      <c r="AJ334" s="227" t="str">
        <f>IF($D328="1P",IF(L347=L349,IF(J347=J349,IF(H347&lt;&gt;"",IF(H347&gt;H349,"W","L"),""),IF(J347&gt;J349,"W","L")),IF(L347&gt;L349,"W","L")),IF(L347=L349,IF(J347=J349,IF(H347&lt;&gt;"",IF(H347&gt;H349,"W","L"),""),IF(J347&gt;J349,"W","L")),IF(L347&gt;L349,"W","L")))</f>
        <v/>
      </c>
      <c r="AK334" s="237"/>
      <c r="AL334" s="239" t="str">
        <f>IF(OR(COUNTIF(AB334:AJ334,"W"),COUNTIF(AB334:AJ334,"L")),COUNTIF(AB334:AJ334,"W")*2+COUNTIF(AB334:AJ334,"L"),"")</f>
        <v/>
      </c>
      <c r="AM334" s="240"/>
      <c r="AN334" s="242" t="str">
        <f>IF(AL334&lt;&gt;"",RANK(AL334,AL332:AL340,0),"")</f>
        <v/>
      </c>
      <c r="AO334" s="243"/>
      <c r="AQ334" s="126"/>
      <c r="AR334" s="126"/>
      <c r="AS334" s="126"/>
      <c r="AT334" s="126"/>
      <c r="AU334" s="126"/>
      <c r="AV334" s="126"/>
      <c r="AW334" s="126"/>
      <c r="AX334" s="126"/>
      <c r="AY334" s="126"/>
      <c r="AZ334" s="126"/>
      <c r="BA334" s="126"/>
      <c r="BB334" s="126"/>
      <c r="BC334" s="126"/>
    </row>
    <row r="335" spans="1:127" ht="11.25" customHeight="1" thickBot="1">
      <c r="A335" s="212"/>
      <c r="B335" s="213"/>
      <c r="C335" s="217"/>
      <c r="D335" s="218"/>
      <c r="E335" s="218"/>
      <c r="F335" s="218"/>
      <c r="G335" s="218"/>
      <c r="H335" s="218"/>
      <c r="I335" s="218"/>
      <c r="J335" s="218"/>
      <c r="K335" s="218"/>
      <c r="L335" s="218"/>
      <c r="M335" s="218"/>
      <c r="N335" s="218"/>
      <c r="O335" s="218"/>
      <c r="P335" s="218"/>
      <c r="Q335" s="218"/>
      <c r="R335" s="218"/>
      <c r="S335" s="218"/>
      <c r="T335" s="218"/>
      <c r="U335" s="218"/>
      <c r="V335" s="218"/>
      <c r="W335" s="218"/>
      <c r="X335" s="218"/>
      <c r="Y335" s="218"/>
      <c r="Z335" s="218"/>
      <c r="AA335" s="219"/>
      <c r="AB335" s="232"/>
      <c r="AC335" s="233"/>
      <c r="AD335" s="235"/>
      <c r="AE335" s="236"/>
      <c r="AF335" s="234"/>
      <c r="AG335" s="233"/>
      <c r="AH335" s="234"/>
      <c r="AI335" s="233"/>
      <c r="AJ335" s="234"/>
      <c r="AK335" s="238"/>
      <c r="AL335" s="241"/>
      <c r="AM335" s="240"/>
      <c r="AN335" s="258"/>
      <c r="AO335" s="243"/>
      <c r="AQ335" s="127"/>
      <c r="AR335" s="127"/>
      <c r="AS335" s="127"/>
      <c r="AT335" s="127"/>
      <c r="AU335" s="127"/>
      <c r="AV335" s="127"/>
      <c r="AW335" s="127"/>
      <c r="AX335" s="127"/>
      <c r="AY335" s="127"/>
      <c r="AZ335" s="127"/>
      <c r="BA335" s="127"/>
      <c r="BB335" s="127"/>
      <c r="BC335" s="127"/>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G335" s="40"/>
      <c r="CH335" s="40"/>
      <c r="CI335" s="40"/>
      <c r="CJ335" s="40"/>
      <c r="CK335" s="40"/>
      <c r="CL335" s="40"/>
      <c r="CM335" s="40"/>
      <c r="CN335" s="40"/>
      <c r="CO335" s="40"/>
      <c r="CP335" s="40"/>
      <c r="CQ335" s="40"/>
      <c r="CR335" s="40"/>
      <c r="CS335" s="40"/>
      <c r="CT335" s="40"/>
      <c r="CU335" s="40"/>
      <c r="CV335" s="40"/>
      <c r="CW335" s="40"/>
      <c r="CX335" s="40"/>
      <c r="CY335" s="40"/>
      <c r="CZ335" s="40"/>
      <c r="DA335" s="40"/>
      <c r="DB335" s="40"/>
      <c r="DC335" s="40"/>
      <c r="DD335" s="40"/>
      <c r="DE335" s="40"/>
      <c r="DF335" s="40"/>
      <c r="DG335" s="40"/>
      <c r="DH335" s="40"/>
      <c r="DI335" s="40"/>
      <c r="DJ335" s="40"/>
      <c r="DK335" s="40"/>
      <c r="DL335" s="40"/>
      <c r="DM335" s="40"/>
      <c r="DN335" s="40"/>
      <c r="DO335" s="40"/>
      <c r="DP335" s="40"/>
      <c r="DQ335" s="40"/>
      <c r="DR335" s="40"/>
      <c r="DS335" s="40"/>
      <c r="DT335" s="40"/>
      <c r="DU335" s="40"/>
    </row>
    <row r="336" spans="1:127" ht="11.25" customHeight="1">
      <c r="A336" s="210" t="str">
        <f>AF330</f>
        <v>C</v>
      </c>
      <c r="B336" s="211"/>
      <c r="C336" s="214"/>
      <c r="D336" s="215"/>
      <c r="E336" s="215"/>
      <c r="F336" s="215"/>
      <c r="G336" s="215"/>
      <c r="H336" s="215"/>
      <c r="I336" s="215"/>
      <c r="J336" s="215"/>
      <c r="K336" s="215"/>
      <c r="L336" s="215"/>
      <c r="M336" s="215"/>
      <c r="N336" s="215"/>
      <c r="O336" s="215"/>
      <c r="P336" s="215"/>
      <c r="Q336" s="215"/>
      <c r="R336" s="215"/>
      <c r="S336" s="215"/>
      <c r="T336" s="215"/>
      <c r="U336" s="215"/>
      <c r="V336" s="215"/>
      <c r="W336" s="215"/>
      <c r="X336" s="215"/>
      <c r="Y336" s="215"/>
      <c r="Z336" s="215"/>
      <c r="AA336" s="216"/>
      <c r="AB336" s="220" t="str">
        <f>IF(AF332&lt;&gt;"",IF(AF332="W","L","W"),"")</f>
        <v/>
      </c>
      <c r="AC336" s="221"/>
      <c r="AD336" s="227" t="str">
        <f>IF(AF334&lt;&gt;"",IF(AF334="W","L","W"),"")</f>
        <v/>
      </c>
      <c r="AE336" s="221"/>
      <c r="AF336" s="228"/>
      <c r="AG336" s="229"/>
      <c r="AH336" s="227" t="str">
        <f>IF($D328="1P",IF(L351=L353,IF(J351=J353,IF(H351&lt;&gt;"",IF(H351&gt;H353,"W","L"),""),IF(J351&gt;J353,"W","L")),IF(L351&gt;L353,"W","L")),IF(L351=L353,IF(J351=J353,IF(H351&lt;&gt;"",IF(H351&gt;H353,"W","L"),""),IF(J351&gt;J353,"W","L")),IF(L351&gt;L353,"W","L")))</f>
        <v/>
      </c>
      <c r="AI336" s="221"/>
      <c r="AJ336" s="227" t="str">
        <f>IF($D328="1P",IF(Z347=Z349,IF(X347=X349,IF(V347&lt;&gt;"",IF(V347&gt;V349,"W","L"),""),IF(X347&gt;X349,"W","L")),IF(Z347&gt;Z349,"W","L")),IF(L359=L361,IF(J359=J361,IF(H359&lt;&gt;"",IF(H359&gt;H361,"W","L"),""),IF(J359&gt;J361,"W","L")),IF(L359&gt;L361,"W","L")))</f>
        <v/>
      </c>
      <c r="AK336" s="237"/>
      <c r="AL336" s="239" t="str">
        <f>IF(OR(COUNTIF(AB336:AJ336,"W"),COUNTIF(AB336:AJ336,"L")),COUNTIF(AB336:AJ336,"W")*2+COUNTIF(AB336:AJ336,"L"),"")</f>
        <v/>
      </c>
      <c r="AM336" s="240"/>
      <c r="AN336" s="242" t="str">
        <f>IF(AL336&lt;&gt;"",RANK(AL336,AL332:AL340,0),"")</f>
        <v/>
      </c>
      <c r="AO336" s="243"/>
      <c r="AQ336" s="154" t="str">
        <f>CONCATENATE($A330," ",$D330,","," ",$F328)</f>
        <v>Group: 6, Men's Singles</v>
      </c>
      <c r="AR336" s="155"/>
      <c r="AS336" s="155"/>
      <c r="AT336" s="155"/>
      <c r="AU336" s="155"/>
      <c r="AV336" s="155"/>
      <c r="AW336" s="155"/>
      <c r="AX336" s="155"/>
      <c r="AY336" s="155"/>
      <c r="AZ336" s="155"/>
      <c r="BA336" s="155"/>
      <c r="BB336" s="155"/>
      <c r="BC336" s="156"/>
      <c r="BD336" s="163">
        <f>A351</f>
        <v>2</v>
      </c>
      <c r="BE336" s="164"/>
      <c r="BF336" s="183" t="str">
        <f>C351</f>
        <v>C</v>
      </c>
      <c r="BG336" s="185" t="str">
        <f>IF(VLOOKUP($BF336,$A332:$C340,3,FALSE)=0,"",CONCATENATE(VLOOKUP(VLOOKUP($BF336,$A332:$C340,3,FALSE),Players!$C:$G,4,FALSE)," ",VLOOKUP($BF336,$A332:$C340,3,FALSE)," ",IF(ISERROR(VLOOKUP(VLOOKUP($BF336,$A332:$C340,3,FALSE),Players!$C:$G,5,FALSE)),"()",CONCATENATE("(",VLOOKUP(VLOOKUP($BF336,$A332:$C340,3,FALSE),Players!$C:$G,5,FALSE),")"))))</f>
        <v/>
      </c>
      <c r="BH336" s="186"/>
      <c r="BI336" s="186"/>
      <c r="BJ336" s="186"/>
      <c r="BK336" s="186"/>
      <c r="BL336" s="186"/>
      <c r="BM336" s="186"/>
      <c r="BN336" s="186"/>
      <c r="BO336" s="186"/>
      <c r="BP336" s="186"/>
      <c r="BQ336" s="186"/>
      <c r="BR336" s="186"/>
      <c r="BS336" s="186"/>
      <c r="BT336" s="186"/>
      <c r="BU336" s="187"/>
      <c r="BV336" s="170" t="str">
        <f>IF(D351&lt;&gt;"",D351,"")</f>
        <v/>
      </c>
      <c r="BW336" s="171"/>
      <c r="BX336" s="170" t="str">
        <f>IF(F351&lt;&gt;"",F351,"")</f>
        <v/>
      </c>
      <c r="BY336" s="171"/>
      <c r="BZ336" s="170" t="str">
        <f>IF(H351&lt;&gt;"",H351,"")</f>
        <v/>
      </c>
      <c r="CA336" s="171"/>
      <c r="CB336" s="170" t="str">
        <f>IF(J351&lt;&gt;"",J351,"")</f>
        <v/>
      </c>
      <c r="CC336" s="171"/>
      <c r="CD336" s="170" t="str">
        <f>IF(L351&lt;&gt;"",L351,"")</f>
        <v/>
      </c>
      <c r="CE336" s="171"/>
      <c r="CF336" s="174" t="str">
        <f>IF($CD336=$CD338,IF($CB336=$CB338,IF($BZ336&lt;&gt;"",IF($BZ336&gt;$BZ338,"W","L"),""),IF($CB336&gt;$CB338,"W","L")),IF($CD336&gt;$CD338,"W","L"))</f>
        <v/>
      </c>
      <c r="CG336" s="315" t="str">
        <f>CONCATENATE($A330," ",$D330,","," ",$F328)</f>
        <v>Group: 6, Men's Singles</v>
      </c>
      <c r="CH336" s="316"/>
      <c r="CI336" s="316"/>
      <c r="CJ336" s="316"/>
      <c r="CK336" s="316"/>
      <c r="CL336" s="316"/>
      <c r="CM336" s="316"/>
      <c r="CN336" s="316"/>
      <c r="CO336" s="316"/>
      <c r="CP336" s="316"/>
      <c r="CQ336" s="316"/>
      <c r="CR336" s="316"/>
      <c r="CS336" s="317"/>
      <c r="CT336" s="163">
        <f>O359</f>
        <v>9</v>
      </c>
      <c r="CU336" s="164"/>
      <c r="CV336" s="183" t="str">
        <f>Q359</f>
        <v>A</v>
      </c>
      <c r="CW336" s="185" t="str">
        <f>IF(VLOOKUP($CV336,$A332:$C340,3,FALSE)=0,"",CONCATENATE(VLOOKUP(VLOOKUP($CV336,$A332:$C340,3,FALSE),Players!$C:$G,4,FALSE)," ",VLOOKUP($CV336,$A332:$C340,3,FALSE)," ",IF(ISERROR(VLOOKUP(VLOOKUP($CV336,$A332:$C340,3,FALSE),Players!$C:$G,5,FALSE)),"()",CONCATENATE("(",VLOOKUP(VLOOKUP($CV336,$A332:$C340,3,FALSE),Players!$C:$G,5,FALSE),")"))))</f>
        <v/>
      </c>
      <c r="CX336" s="186"/>
      <c r="CY336" s="186"/>
      <c r="CZ336" s="186"/>
      <c r="DA336" s="186"/>
      <c r="DB336" s="186"/>
      <c r="DC336" s="186"/>
      <c r="DD336" s="186"/>
      <c r="DE336" s="186"/>
      <c r="DF336" s="186"/>
      <c r="DG336" s="186"/>
      <c r="DH336" s="186"/>
      <c r="DI336" s="186"/>
      <c r="DJ336" s="186"/>
      <c r="DK336" s="187"/>
      <c r="DL336" s="170" t="str">
        <f>IF(R359&lt;&gt;"",R359,"")</f>
        <v/>
      </c>
      <c r="DM336" s="171"/>
      <c r="DN336" s="170" t="str">
        <f>IF(T359&lt;&gt;"",T359,"")</f>
        <v/>
      </c>
      <c r="DO336" s="171"/>
      <c r="DP336" s="170" t="str">
        <f>IF(V359&lt;&gt;"",V359,"")</f>
        <v/>
      </c>
      <c r="DQ336" s="171"/>
      <c r="DR336" s="170" t="str">
        <f>IF(X359&lt;&gt;"",X359,"")</f>
        <v/>
      </c>
      <c r="DS336" s="171"/>
      <c r="DT336" s="170" t="str">
        <f>IF(Z359&lt;&gt;"",Z359,"")</f>
        <v/>
      </c>
      <c r="DU336" s="171"/>
      <c r="DV336" s="174" t="str">
        <f>IF($DT336=$DT338,IF($DR336=$DR338,IF($DP336&lt;&gt;"",IF($DP336&gt;$DP338,"W","L"),""),IF($DR336&gt;$DR338,"W","L")),IF($DT336&gt;$DT338,"W","L"))</f>
        <v/>
      </c>
    </row>
    <row r="337" spans="1:126" ht="11.25" customHeight="1">
      <c r="A337" s="212"/>
      <c r="B337" s="213"/>
      <c r="C337" s="217"/>
      <c r="D337" s="218"/>
      <c r="E337" s="218"/>
      <c r="F337" s="218"/>
      <c r="G337" s="218"/>
      <c r="H337" s="218"/>
      <c r="I337" s="218"/>
      <c r="J337" s="218"/>
      <c r="K337" s="218"/>
      <c r="L337" s="218"/>
      <c r="M337" s="218"/>
      <c r="N337" s="218"/>
      <c r="O337" s="218"/>
      <c r="P337" s="218"/>
      <c r="Q337" s="218"/>
      <c r="R337" s="218"/>
      <c r="S337" s="218"/>
      <c r="T337" s="218"/>
      <c r="U337" s="218"/>
      <c r="V337" s="218"/>
      <c r="W337" s="218"/>
      <c r="X337" s="218"/>
      <c r="Y337" s="218"/>
      <c r="Z337" s="218"/>
      <c r="AA337" s="219"/>
      <c r="AB337" s="232"/>
      <c r="AC337" s="233"/>
      <c r="AD337" s="234"/>
      <c r="AE337" s="233"/>
      <c r="AF337" s="235"/>
      <c r="AG337" s="236"/>
      <c r="AH337" s="234"/>
      <c r="AI337" s="233"/>
      <c r="AJ337" s="234"/>
      <c r="AK337" s="238"/>
      <c r="AL337" s="241"/>
      <c r="AM337" s="240"/>
      <c r="AN337" s="258"/>
      <c r="AO337" s="243"/>
      <c r="AQ337" s="157"/>
      <c r="AR337" s="158"/>
      <c r="AS337" s="158"/>
      <c r="AT337" s="158"/>
      <c r="AU337" s="158"/>
      <c r="AV337" s="158"/>
      <c r="AW337" s="158"/>
      <c r="AX337" s="158"/>
      <c r="AY337" s="158"/>
      <c r="AZ337" s="158"/>
      <c r="BA337" s="158"/>
      <c r="BB337" s="158"/>
      <c r="BC337" s="159"/>
      <c r="BD337" s="165"/>
      <c r="BE337" s="166"/>
      <c r="BF337" s="184"/>
      <c r="BG337" s="188"/>
      <c r="BH337" s="189"/>
      <c r="BI337" s="189"/>
      <c r="BJ337" s="189"/>
      <c r="BK337" s="189"/>
      <c r="BL337" s="189"/>
      <c r="BM337" s="189"/>
      <c r="BN337" s="189"/>
      <c r="BO337" s="189"/>
      <c r="BP337" s="189"/>
      <c r="BQ337" s="189"/>
      <c r="BR337" s="189"/>
      <c r="BS337" s="189"/>
      <c r="BT337" s="189"/>
      <c r="BU337" s="190"/>
      <c r="BV337" s="172"/>
      <c r="BW337" s="173"/>
      <c r="BX337" s="172"/>
      <c r="BY337" s="173"/>
      <c r="BZ337" s="172"/>
      <c r="CA337" s="173"/>
      <c r="CB337" s="172"/>
      <c r="CC337" s="173"/>
      <c r="CD337" s="172"/>
      <c r="CE337" s="173"/>
      <c r="CF337" s="174"/>
      <c r="CG337" s="318"/>
      <c r="CH337" s="319"/>
      <c r="CI337" s="319"/>
      <c r="CJ337" s="319"/>
      <c r="CK337" s="319"/>
      <c r="CL337" s="319"/>
      <c r="CM337" s="319"/>
      <c r="CN337" s="319"/>
      <c r="CO337" s="319"/>
      <c r="CP337" s="319"/>
      <c r="CQ337" s="319"/>
      <c r="CR337" s="319"/>
      <c r="CS337" s="320"/>
      <c r="CT337" s="165"/>
      <c r="CU337" s="166"/>
      <c r="CV337" s="184"/>
      <c r="CW337" s="188"/>
      <c r="CX337" s="189"/>
      <c r="CY337" s="189"/>
      <c r="CZ337" s="189"/>
      <c r="DA337" s="189"/>
      <c r="DB337" s="189"/>
      <c r="DC337" s="189"/>
      <c r="DD337" s="189"/>
      <c r="DE337" s="189"/>
      <c r="DF337" s="189"/>
      <c r="DG337" s="189"/>
      <c r="DH337" s="189"/>
      <c r="DI337" s="189"/>
      <c r="DJ337" s="189"/>
      <c r="DK337" s="190"/>
      <c r="DL337" s="172"/>
      <c r="DM337" s="173"/>
      <c r="DN337" s="172"/>
      <c r="DO337" s="173"/>
      <c r="DP337" s="172"/>
      <c r="DQ337" s="173"/>
      <c r="DR337" s="172"/>
      <c r="DS337" s="173"/>
      <c r="DT337" s="172"/>
      <c r="DU337" s="173"/>
      <c r="DV337" s="174"/>
    </row>
    <row r="338" spans="1:126" ht="11.25" customHeight="1">
      <c r="A338" s="210" t="str">
        <f>AH330</f>
        <v>D</v>
      </c>
      <c r="B338" s="211"/>
      <c r="C338" s="214"/>
      <c r="D338" s="215"/>
      <c r="E338" s="215"/>
      <c r="F338" s="215"/>
      <c r="G338" s="215"/>
      <c r="H338" s="215"/>
      <c r="I338" s="215"/>
      <c r="J338" s="215"/>
      <c r="K338" s="215"/>
      <c r="L338" s="215"/>
      <c r="M338" s="215"/>
      <c r="N338" s="215"/>
      <c r="O338" s="215"/>
      <c r="P338" s="215"/>
      <c r="Q338" s="215"/>
      <c r="R338" s="215"/>
      <c r="S338" s="215"/>
      <c r="T338" s="215"/>
      <c r="U338" s="215"/>
      <c r="V338" s="215"/>
      <c r="W338" s="215"/>
      <c r="X338" s="215"/>
      <c r="Y338" s="215"/>
      <c r="Z338" s="215"/>
      <c r="AA338" s="216"/>
      <c r="AB338" s="220" t="str">
        <f>IF(AH332&lt;&gt;"",IF(AH332="W","L","W"),"")</f>
        <v/>
      </c>
      <c r="AC338" s="221"/>
      <c r="AD338" s="227" t="str">
        <f>IF(AH334&lt;&gt;"",IF(AH334="W","L","W"),"")</f>
        <v/>
      </c>
      <c r="AE338" s="221"/>
      <c r="AF338" s="227" t="str">
        <f>IF(AH336&lt;&gt;"",IF(AH336="W","L","W"),"")</f>
        <v/>
      </c>
      <c r="AG338" s="221"/>
      <c r="AH338" s="228"/>
      <c r="AI338" s="229"/>
      <c r="AJ338" s="227" t="str">
        <f>IF($D328="1P",IF(Z363=Z365,IF(X363=X365,IF(V363&lt;&gt;"",IF(V363&gt;V365,"W","L"),""),IF(X363&gt;X365,"W","L")),IF(Z363&gt;Z365,"W","L")),IF(Z355=Z357,IF(X355=X357,IF(V355&lt;&gt;"",IF(V355&gt;V357,"W","L"),""),IF(X355&gt;X357,"W","L")),IF(Z355&gt;Z357,"W","L")))</f>
        <v/>
      </c>
      <c r="AK338" s="237"/>
      <c r="AL338" s="239" t="str">
        <f>IF(OR(COUNTIF(AB338:AJ338,"W"),COUNTIF(AB338:AJ338,"L")),COUNTIF(AB338:AJ338,"W")*2+COUNTIF(AB338:AJ338,"L"),"")</f>
        <v/>
      </c>
      <c r="AM338" s="240"/>
      <c r="AN338" s="242" t="str">
        <f>IF(AL338&lt;&gt;"",RANK(AL338,AL332:AL340,0),"")</f>
        <v/>
      </c>
      <c r="AO338" s="243"/>
      <c r="AQ338" s="157"/>
      <c r="AR338" s="158"/>
      <c r="AS338" s="158"/>
      <c r="AT338" s="158"/>
      <c r="AU338" s="158"/>
      <c r="AV338" s="158"/>
      <c r="AW338" s="158"/>
      <c r="AX338" s="158"/>
      <c r="AY338" s="158"/>
      <c r="AZ338" s="158"/>
      <c r="BA338" s="158"/>
      <c r="BB338" s="158"/>
      <c r="BC338" s="159"/>
      <c r="BD338" s="165"/>
      <c r="BE338" s="166"/>
      <c r="BF338" s="175" t="str">
        <f>C353</f>
        <v>D</v>
      </c>
      <c r="BG338" s="177" t="str">
        <f>IF(VLOOKUP($BF338,$A332:$C340,3,FALSE)=0,"",CONCATENATE(VLOOKUP(VLOOKUP($BF338,$A332:$C340,3,FALSE),Players!$C:$G,4,FALSE)," ",VLOOKUP($BF338,$A332:$C340,3,FALSE)," ",IF(ISERROR(VLOOKUP(VLOOKUP($BF338,$A332:$C340,3,FALSE),Players!$C:$G,5,FALSE)),"()",CONCATENATE("(",VLOOKUP(VLOOKUP($BF338,$A332:$C340,3,FALSE),Players!$C:$G,5,FALSE),")"))))</f>
        <v/>
      </c>
      <c r="BH338" s="178"/>
      <c r="BI338" s="178"/>
      <c r="BJ338" s="178"/>
      <c r="BK338" s="178"/>
      <c r="BL338" s="178"/>
      <c r="BM338" s="178"/>
      <c r="BN338" s="178"/>
      <c r="BO338" s="178"/>
      <c r="BP338" s="178"/>
      <c r="BQ338" s="178"/>
      <c r="BR338" s="178"/>
      <c r="BS338" s="178"/>
      <c r="BT338" s="178"/>
      <c r="BU338" s="179"/>
      <c r="BV338" s="150" t="str">
        <f>IF(D353&lt;&gt;"",D353,"")</f>
        <v/>
      </c>
      <c r="BW338" s="151"/>
      <c r="BX338" s="150" t="str">
        <f>IF(F353&lt;&gt;"",F353,"")</f>
        <v/>
      </c>
      <c r="BY338" s="151"/>
      <c r="BZ338" s="150" t="str">
        <f>IF(H353&lt;&gt;"",H353,"")</f>
        <v/>
      </c>
      <c r="CA338" s="151"/>
      <c r="CB338" s="150" t="str">
        <f>IF(J353&lt;&gt;"",J353,"")</f>
        <v/>
      </c>
      <c r="CC338" s="151"/>
      <c r="CD338" s="150" t="str">
        <f>IF(L353&lt;&gt;"",L353,"")</f>
        <v/>
      </c>
      <c r="CE338" s="151"/>
      <c r="CF338" s="174" t="str">
        <f>IF($CF336&lt;&gt;"",IF(CF336="W","L","W"),"")</f>
        <v/>
      </c>
      <c r="CG338" s="318"/>
      <c r="CH338" s="319"/>
      <c r="CI338" s="319"/>
      <c r="CJ338" s="319"/>
      <c r="CK338" s="319"/>
      <c r="CL338" s="319"/>
      <c r="CM338" s="319"/>
      <c r="CN338" s="319"/>
      <c r="CO338" s="319"/>
      <c r="CP338" s="319"/>
      <c r="CQ338" s="319"/>
      <c r="CR338" s="319"/>
      <c r="CS338" s="320"/>
      <c r="CT338" s="165"/>
      <c r="CU338" s="166"/>
      <c r="CV338" s="175" t="str">
        <f>Q361</f>
        <v>E</v>
      </c>
      <c r="CW338" s="177" t="str">
        <f>IF(VLOOKUP($CV338,$A332:$C340,3,FALSE)=0,"",CONCATENATE(VLOOKUP(VLOOKUP($CV338,$A332:$C340,3,FALSE),Players!$C:$G,4,FALSE)," ",VLOOKUP($CV338,$A332:$C340,3,FALSE)," ",IF(ISERROR(VLOOKUP(VLOOKUP($CV338,$A332:$C340,3,FALSE),Players!$C:$G,5,FALSE)),"()",CONCATENATE("(",VLOOKUP(VLOOKUP($CV338,$A332:$C340,3,FALSE),Players!$C:$G,5,FALSE),")"))))</f>
        <v/>
      </c>
      <c r="CX338" s="178"/>
      <c r="CY338" s="178"/>
      <c r="CZ338" s="178"/>
      <c r="DA338" s="178"/>
      <c r="DB338" s="178"/>
      <c r="DC338" s="178"/>
      <c r="DD338" s="178"/>
      <c r="DE338" s="178"/>
      <c r="DF338" s="178"/>
      <c r="DG338" s="178"/>
      <c r="DH338" s="178"/>
      <c r="DI338" s="178"/>
      <c r="DJ338" s="178"/>
      <c r="DK338" s="179"/>
      <c r="DL338" s="150" t="str">
        <f>IF(R361&lt;&gt;"",R361,"")</f>
        <v/>
      </c>
      <c r="DM338" s="151"/>
      <c r="DN338" s="150" t="str">
        <f>IF(T361&lt;&gt;"",T361,"")</f>
        <v/>
      </c>
      <c r="DO338" s="151"/>
      <c r="DP338" s="150" t="str">
        <f>IF(V361&lt;&gt;"",V361,"")</f>
        <v/>
      </c>
      <c r="DQ338" s="151"/>
      <c r="DR338" s="150" t="str">
        <f>IF(X361&lt;&gt;"",X361,"")</f>
        <v/>
      </c>
      <c r="DS338" s="151"/>
      <c r="DT338" s="150" t="str">
        <f>IF(Z361&lt;&gt;"",Z361,"")</f>
        <v/>
      </c>
      <c r="DU338" s="151"/>
      <c r="DV338" s="174" t="str">
        <f>IF($DV336&lt;&gt;"",IF(DV336="W","L","W"),"")</f>
        <v/>
      </c>
    </row>
    <row r="339" spans="1:126" ht="11.25" customHeight="1" thickBot="1">
      <c r="A339" s="212"/>
      <c r="B339" s="213"/>
      <c r="C339" s="217"/>
      <c r="D339" s="218"/>
      <c r="E339" s="218"/>
      <c r="F339" s="218"/>
      <c r="G339" s="218"/>
      <c r="H339" s="218"/>
      <c r="I339" s="218"/>
      <c r="J339" s="218"/>
      <c r="K339" s="218"/>
      <c r="L339" s="218"/>
      <c r="M339" s="218"/>
      <c r="N339" s="218"/>
      <c r="O339" s="218"/>
      <c r="P339" s="218"/>
      <c r="Q339" s="218"/>
      <c r="R339" s="218"/>
      <c r="S339" s="218"/>
      <c r="T339" s="218"/>
      <c r="U339" s="218"/>
      <c r="V339" s="218"/>
      <c r="W339" s="218"/>
      <c r="X339" s="218"/>
      <c r="Y339" s="218"/>
      <c r="Z339" s="218"/>
      <c r="AA339" s="219"/>
      <c r="AB339" s="232"/>
      <c r="AC339" s="233"/>
      <c r="AD339" s="234"/>
      <c r="AE339" s="233"/>
      <c r="AF339" s="234"/>
      <c r="AG339" s="233"/>
      <c r="AH339" s="235"/>
      <c r="AI339" s="236"/>
      <c r="AJ339" s="234"/>
      <c r="AK339" s="238"/>
      <c r="AL339" s="241"/>
      <c r="AM339" s="240"/>
      <c r="AN339" s="258"/>
      <c r="AO339" s="243"/>
      <c r="AQ339" s="160"/>
      <c r="AR339" s="161"/>
      <c r="AS339" s="161"/>
      <c r="AT339" s="161"/>
      <c r="AU339" s="161"/>
      <c r="AV339" s="161"/>
      <c r="AW339" s="161"/>
      <c r="AX339" s="161"/>
      <c r="AY339" s="161"/>
      <c r="AZ339" s="161"/>
      <c r="BA339" s="161"/>
      <c r="BB339" s="161"/>
      <c r="BC339" s="162"/>
      <c r="BD339" s="167"/>
      <c r="BE339" s="168"/>
      <c r="BF339" s="176"/>
      <c r="BG339" s="180"/>
      <c r="BH339" s="181"/>
      <c r="BI339" s="181"/>
      <c r="BJ339" s="181"/>
      <c r="BK339" s="181"/>
      <c r="BL339" s="181"/>
      <c r="BM339" s="181"/>
      <c r="BN339" s="181"/>
      <c r="BO339" s="181"/>
      <c r="BP339" s="181"/>
      <c r="BQ339" s="181"/>
      <c r="BR339" s="181"/>
      <c r="BS339" s="181"/>
      <c r="BT339" s="181"/>
      <c r="BU339" s="182"/>
      <c r="BV339" s="152"/>
      <c r="BW339" s="153"/>
      <c r="BX339" s="152"/>
      <c r="BY339" s="153"/>
      <c r="BZ339" s="152"/>
      <c r="CA339" s="153"/>
      <c r="CB339" s="152"/>
      <c r="CC339" s="153"/>
      <c r="CD339" s="152"/>
      <c r="CE339" s="153"/>
      <c r="CF339" s="174"/>
      <c r="CG339" s="321"/>
      <c r="CH339" s="322"/>
      <c r="CI339" s="322"/>
      <c r="CJ339" s="322"/>
      <c r="CK339" s="322"/>
      <c r="CL339" s="322"/>
      <c r="CM339" s="322"/>
      <c r="CN339" s="322"/>
      <c r="CO339" s="322"/>
      <c r="CP339" s="322"/>
      <c r="CQ339" s="322"/>
      <c r="CR339" s="322"/>
      <c r="CS339" s="323"/>
      <c r="CT339" s="167"/>
      <c r="CU339" s="168"/>
      <c r="CV339" s="176"/>
      <c r="CW339" s="180"/>
      <c r="CX339" s="181"/>
      <c r="CY339" s="181"/>
      <c r="CZ339" s="181"/>
      <c r="DA339" s="181"/>
      <c r="DB339" s="181"/>
      <c r="DC339" s="181"/>
      <c r="DD339" s="181"/>
      <c r="DE339" s="181"/>
      <c r="DF339" s="181"/>
      <c r="DG339" s="181"/>
      <c r="DH339" s="181"/>
      <c r="DI339" s="181"/>
      <c r="DJ339" s="181"/>
      <c r="DK339" s="182"/>
      <c r="DL339" s="152"/>
      <c r="DM339" s="153"/>
      <c r="DN339" s="152"/>
      <c r="DO339" s="153"/>
      <c r="DP339" s="152"/>
      <c r="DQ339" s="153"/>
      <c r="DR339" s="152"/>
      <c r="DS339" s="153"/>
      <c r="DT339" s="152"/>
      <c r="DU339" s="153"/>
      <c r="DV339" s="174"/>
    </row>
    <row r="340" spans="1:126" ht="11.25" customHeight="1">
      <c r="A340" s="210" t="str">
        <f>AJ330</f>
        <v>E</v>
      </c>
      <c r="B340" s="211"/>
      <c r="C340" s="214"/>
      <c r="D340" s="215"/>
      <c r="E340" s="215"/>
      <c r="F340" s="215"/>
      <c r="G340" s="215"/>
      <c r="H340" s="215"/>
      <c r="I340" s="215"/>
      <c r="J340" s="215"/>
      <c r="K340" s="215"/>
      <c r="L340" s="215"/>
      <c r="M340" s="215"/>
      <c r="N340" s="215"/>
      <c r="O340" s="215"/>
      <c r="P340" s="215"/>
      <c r="Q340" s="215"/>
      <c r="R340" s="215"/>
      <c r="S340" s="215"/>
      <c r="T340" s="215"/>
      <c r="U340" s="215"/>
      <c r="V340" s="215"/>
      <c r="W340" s="215"/>
      <c r="X340" s="215"/>
      <c r="Y340" s="215"/>
      <c r="Z340" s="215"/>
      <c r="AA340" s="216"/>
      <c r="AB340" s="220" t="str">
        <f>IF(AJ332&lt;&gt;"",IF(AJ332="W","L","W"),"")</f>
        <v/>
      </c>
      <c r="AC340" s="221"/>
      <c r="AD340" s="227" t="str">
        <f>IF(AJ334&lt;&gt;"",IF(AJ334="W","L","W"),"")</f>
        <v/>
      </c>
      <c r="AE340" s="221"/>
      <c r="AF340" s="227" t="str">
        <f>IF(AJ336&lt;&gt;"",IF(AJ336="W","L","W"),"")</f>
        <v/>
      </c>
      <c r="AG340" s="221"/>
      <c r="AH340" s="227" t="str">
        <f>IF(AJ338&lt;&gt;"",IF(AJ338="W","L","W"),"")</f>
        <v/>
      </c>
      <c r="AI340" s="221"/>
      <c r="AJ340" s="228"/>
      <c r="AK340" s="229"/>
      <c r="AL340" s="239" t="str">
        <f>IF(OR(COUNTIF(AB340:AJ340,"W"),COUNTIF(AB340:AJ340,"L")),COUNTIF(AB340:AJ340,"W")*2+COUNTIF(AB340:AJ340,"L"),"")</f>
        <v/>
      </c>
      <c r="AM340" s="240"/>
      <c r="AN340" s="242" t="str">
        <f>IF(AL340&lt;&gt;"",RANK(AL340,AL332:AL340,0),"")</f>
        <v/>
      </c>
      <c r="AO340" s="243"/>
      <c r="AQ340" s="126"/>
      <c r="AR340" s="126"/>
      <c r="AS340" s="126"/>
      <c r="AT340" s="126"/>
      <c r="AU340" s="126"/>
      <c r="AV340" s="126"/>
      <c r="AW340" s="126"/>
      <c r="AX340" s="126"/>
      <c r="AY340" s="126"/>
      <c r="AZ340" s="126"/>
      <c r="BA340" s="126"/>
      <c r="BB340" s="126"/>
      <c r="BC340" s="126"/>
      <c r="BV340" s="169" t="str">
        <f>IF(CF336&lt;&gt;"",IF(AND(AND(BV336&gt;-1,BV338&gt;-1),OR(BV336&gt;10,BV338&gt;10),ABS(BV336-BV338)&gt;1,IF(OR(BV336&gt;11,BV338&gt;11),ABS(BV336-BV338)=2,TRUE),BV336=INT(BV336),BV338=INT(BV338)),"","Error"),"")</f>
        <v/>
      </c>
      <c r="BW340" s="169"/>
      <c r="BX340" s="169" t="str">
        <f>IF(CF336&lt;&gt;"",IF(AND(AND(BX336&gt;-1,BX338&gt;-1),OR(BX336&gt;10,BX338&gt;10),ABS(BX336-BX338)&gt;1,IF(OR(BX336&gt;11,BX338&gt;11),ABS(BX336-BX338)=2,TRUE),BX336=INT(BX336),BX338=INT(BX338)),"","Error"),"")</f>
        <v/>
      </c>
      <c r="BY340" s="169"/>
      <c r="BZ340" s="169" t="str">
        <f>IF(CF336&lt;&gt;"",IF(AND(AND(BZ336&gt;-1,BZ338&gt;-1),OR(BZ336&gt;10,BZ338&gt;10),ABS(BZ336-BZ338)&gt;1,IF(OR(BZ336&gt;11,BZ338&gt;11),ABS(BZ336-BZ338)=2,TRUE),BZ336=INT(BZ336),BZ338=INT(BZ338)),"","Error"),"")</f>
        <v/>
      </c>
      <c r="CA340" s="169"/>
      <c r="CB340" s="169" t="str">
        <f>IF(AND(CF336&lt;&gt;"",CB336&lt;&gt;""),IF(AND(AND(CB336&gt;-1,CB338&gt;-1),OR(CB336&gt;10,CB338&gt;10),ABS(CB336-CB338)&gt;1,IF(OR(CB336&gt;11,CB338&gt;11),ABS(CB336-CB338)=2,TRUE),CB336=INT(CB336),CB338=INT(CB338)),"","Error"),"")</f>
        <v/>
      </c>
      <c r="CC340" s="169"/>
      <c r="CD340" s="169" t="str">
        <f>IF(AND(CF336&lt;&gt;"",CD336&lt;&gt;""),IF(AND(AND(CD336&gt;-1,CD338&gt;-1),OR(CD336&gt;10,CD338&gt;10),ABS(CD336-CD338)&gt;1,IF(OR(CD336&gt;11,CD338&gt;11),ABS(CD336-CD338)=2,TRUE),CD336=INT(CD336),CD338=INT(CD338)),"","Error"),"")</f>
        <v/>
      </c>
      <c r="CE340" s="169"/>
      <c r="DL340" s="169" t="str">
        <f>IF(DV336&lt;&gt;"",IF(AND(AND(DL336&gt;-1,DL338&gt;-1),OR(DL336&gt;10,DL338&gt;10),ABS(DL336-DL338)&gt;1,IF(OR(DL336&gt;11,DL338&gt;11),ABS(DL336-DL338)=2,TRUE),DL336=INT(DL336),DL338=INT(DL338)),"","Error"),"")</f>
        <v/>
      </c>
      <c r="DM340" s="169"/>
      <c r="DN340" s="169" t="str">
        <f>IF(DV336&lt;&gt;"",IF(AND(AND(DN336&gt;-1,DN338&gt;-1),OR(DN336&gt;10,DN338&gt;10),ABS(DN336-DN338)&gt;1,IF(OR(DN336&gt;11,DN338&gt;11),ABS(DN336-DN338)=2,TRUE),DN336=INT(DN336),DN338=INT(DN338)),"","Error"),"")</f>
        <v/>
      </c>
      <c r="DO340" s="169"/>
      <c r="DP340" s="169" t="str">
        <f>IF(DV336&lt;&gt;"",IF(AND(AND(DP336&gt;-1,DP338&gt;-1),OR(DP336&gt;10,DP338&gt;10),ABS(DP336-DP338)&gt;1,IF(OR(DP336&gt;11,DP338&gt;11),ABS(DP336-DP338)=2,TRUE),DP336=INT(DP336),DP338=INT(DP338)),"","Error"),"")</f>
        <v/>
      </c>
      <c r="DQ340" s="169"/>
      <c r="DR340" s="169" t="str">
        <f>IF(AND(DV336&lt;&gt;"",DR336&lt;&gt;""),IF(AND(AND(DR336&gt;-1,DR338&gt;-1),OR(DR336&gt;10,DR338&gt;10),ABS(DR336-DR338)&gt;1,IF(OR(DR336&gt;11,DR338&gt;11),ABS(DR336-DR338)=2,TRUE),DR336=INT(DR336),DR338=INT(DR338)),"","Error"),"")</f>
        <v/>
      </c>
      <c r="DS340" s="169"/>
      <c r="DT340" s="169" t="str">
        <f>IF(AND(DV336&lt;&gt;"",DT336&lt;&gt;""),IF(AND(AND(DT336&gt;-1,DT338&gt;-1),OR(DT336&gt;10,DT338&gt;10),ABS(DT336-DT338)&gt;1,IF(OR(DT336&gt;11,DT338&gt;11),ABS(DT336-DT338)=2,TRUE),DT336=INT(DT336),DT338=INT(DT338)),"","Error"),"")</f>
        <v/>
      </c>
      <c r="DU340" s="169"/>
    </row>
    <row r="341" spans="1:126" ht="11.25" customHeight="1" thickBot="1">
      <c r="A341" s="212"/>
      <c r="B341" s="213"/>
      <c r="C341" s="217"/>
      <c r="D341" s="218"/>
      <c r="E341" s="218"/>
      <c r="F341" s="218"/>
      <c r="G341" s="218"/>
      <c r="H341" s="218"/>
      <c r="I341" s="218"/>
      <c r="J341" s="218"/>
      <c r="K341" s="218"/>
      <c r="L341" s="218"/>
      <c r="M341" s="218"/>
      <c r="N341" s="218"/>
      <c r="O341" s="218"/>
      <c r="P341" s="218"/>
      <c r="Q341" s="218"/>
      <c r="R341" s="218"/>
      <c r="S341" s="218"/>
      <c r="T341" s="218"/>
      <c r="U341" s="218"/>
      <c r="V341" s="218"/>
      <c r="W341" s="218"/>
      <c r="X341" s="218"/>
      <c r="Y341" s="218"/>
      <c r="Z341" s="218"/>
      <c r="AA341" s="219"/>
      <c r="AB341" s="222"/>
      <c r="AC341" s="223"/>
      <c r="AD341" s="226"/>
      <c r="AE341" s="223"/>
      <c r="AF341" s="226"/>
      <c r="AG341" s="223"/>
      <c r="AH341" s="226"/>
      <c r="AI341" s="223"/>
      <c r="AJ341" s="230"/>
      <c r="AK341" s="231"/>
      <c r="AL341" s="246"/>
      <c r="AM341" s="247"/>
      <c r="AN341" s="248"/>
      <c r="AO341" s="249"/>
      <c r="AQ341" s="126"/>
      <c r="AR341" s="126"/>
      <c r="AS341" s="126"/>
      <c r="AT341" s="126"/>
      <c r="AU341" s="126"/>
      <c r="AV341" s="126"/>
      <c r="AW341" s="126"/>
      <c r="AX341" s="126"/>
      <c r="AY341" s="126"/>
      <c r="AZ341" s="126"/>
      <c r="BA341" s="126"/>
      <c r="BB341" s="126"/>
      <c r="BC341" s="126"/>
    </row>
    <row r="342" spans="1:126" ht="11.25" customHeight="1">
      <c r="A342" s="2"/>
      <c r="J342" s="43"/>
      <c r="K342" s="43"/>
      <c r="L342" s="43"/>
      <c r="M342" s="43"/>
      <c r="R342" s="42"/>
      <c r="S342" s="42"/>
      <c r="W342" s="42"/>
      <c r="AA342" s="42"/>
      <c r="AB342" s="3"/>
      <c r="AQ342" s="127"/>
      <c r="AR342" s="127"/>
      <c r="AS342" s="127"/>
      <c r="AT342" s="127"/>
      <c r="AU342" s="127"/>
      <c r="AV342" s="127"/>
      <c r="AW342" s="127"/>
      <c r="AX342" s="127"/>
      <c r="AY342" s="127"/>
      <c r="AZ342" s="127"/>
      <c r="BA342" s="127"/>
      <c r="BB342" s="127"/>
      <c r="BC342" s="127"/>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G342" s="40"/>
      <c r="CH342" s="40"/>
      <c r="CI342" s="40"/>
      <c r="CJ342" s="40"/>
      <c r="CK342" s="40"/>
      <c r="CL342" s="40"/>
      <c r="CM342" s="40"/>
      <c r="CN342" s="40"/>
      <c r="CO342" s="40"/>
      <c r="CP342" s="40"/>
      <c r="CQ342" s="40"/>
      <c r="CR342" s="40"/>
      <c r="CS342" s="40"/>
      <c r="CT342" s="40"/>
      <c r="CU342" s="40"/>
      <c r="CV342" s="40"/>
      <c r="CW342" s="40"/>
      <c r="CX342" s="40"/>
      <c r="CY342" s="40"/>
      <c r="CZ342" s="40"/>
      <c r="DA342" s="40"/>
      <c r="DB342" s="40"/>
      <c r="DC342" s="40"/>
      <c r="DD342" s="40"/>
      <c r="DE342" s="40"/>
      <c r="DF342" s="40"/>
      <c r="DG342" s="40"/>
      <c r="DH342" s="40"/>
      <c r="DI342" s="40"/>
      <c r="DJ342" s="40"/>
      <c r="DK342" s="40"/>
      <c r="DL342" s="40"/>
      <c r="DM342" s="40"/>
      <c r="DN342" s="40"/>
      <c r="DO342" s="40"/>
      <c r="DP342" s="40"/>
      <c r="DQ342" s="40"/>
      <c r="DR342" s="40"/>
      <c r="DS342" s="40"/>
      <c r="DT342" s="40"/>
      <c r="DU342" s="40"/>
    </row>
    <row r="343" spans="1:126" ht="11.25" customHeight="1">
      <c r="A343" s="42"/>
      <c r="R343" s="42"/>
      <c r="S343" s="42"/>
      <c r="W343" s="42"/>
      <c r="X343" s="43"/>
      <c r="Y343" s="43"/>
      <c r="Z343" s="43"/>
      <c r="AA343" s="43"/>
      <c r="AB343" s="3"/>
      <c r="AQ343" s="128"/>
      <c r="AR343" s="128"/>
      <c r="AS343" s="128"/>
      <c r="AT343" s="128"/>
      <c r="AU343" s="128"/>
      <c r="AV343" s="128"/>
      <c r="AW343" s="128"/>
      <c r="AX343" s="128"/>
      <c r="AY343" s="128"/>
      <c r="AZ343" s="128"/>
      <c r="BA343" s="128"/>
      <c r="BB343" s="128"/>
      <c r="BC343" s="128"/>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G343" s="41"/>
      <c r="CH343" s="41"/>
      <c r="CI343" s="41"/>
      <c r="CJ343" s="41"/>
      <c r="CK343" s="41"/>
      <c r="CL343" s="41"/>
      <c r="CM343" s="41"/>
      <c r="CN343" s="41"/>
      <c r="CO343" s="41"/>
      <c r="CP343" s="41"/>
      <c r="CQ343" s="41"/>
      <c r="CR343" s="41"/>
      <c r="CS343" s="41"/>
      <c r="CT343" s="41"/>
      <c r="CU343" s="41"/>
      <c r="CV343" s="41"/>
      <c r="CW343" s="41"/>
      <c r="CX343" s="41"/>
      <c r="CY343" s="41"/>
      <c r="CZ343" s="41"/>
      <c r="DA343" s="41"/>
      <c r="DB343" s="41"/>
      <c r="DC343" s="41"/>
      <c r="DD343" s="41"/>
      <c r="DE343" s="41"/>
      <c r="DF343" s="41"/>
      <c r="DG343" s="41"/>
      <c r="DH343" s="41"/>
      <c r="DI343" s="41"/>
      <c r="DJ343" s="41"/>
      <c r="DK343" s="41"/>
      <c r="DL343" s="41"/>
      <c r="DM343" s="41"/>
      <c r="DN343" s="41"/>
      <c r="DO343" s="41"/>
      <c r="DP343" s="41"/>
      <c r="DQ343" s="41"/>
      <c r="DR343" s="41"/>
      <c r="DS343" s="41"/>
      <c r="DT343" s="41"/>
      <c r="DU343" s="41"/>
    </row>
    <row r="344" spans="1:126" ht="11.25" customHeight="1">
      <c r="AQ344" s="126"/>
      <c r="AR344" s="126"/>
      <c r="AS344" s="126"/>
      <c r="AT344" s="126"/>
      <c r="AU344" s="126"/>
      <c r="AV344" s="126"/>
      <c r="AW344" s="126"/>
      <c r="AX344" s="126"/>
      <c r="AY344" s="126"/>
      <c r="AZ344" s="126"/>
      <c r="BA344" s="126"/>
      <c r="BB344" s="126"/>
      <c r="BC344" s="126"/>
    </row>
    <row r="345" spans="1:126" ht="11.25" customHeight="1" thickBot="1">
      <c r="AP345" s="2"/>
      <c r="AQ345" s="127"/>
      <c r="AR345" s="127"/>
      <c r="AS345" s="127"/>
      <c r="AT345" s="127"/>
      <c r="AU345" s="127"/>
      <c r="AV345" s="127"/>
      <c r="AW345" s="127"/>
      <c r="AX345" s="127"/>
      <c r="AY345" s="127"/>
      <c r="AZ345" s="127"/>
      <c r="BA345" s="127"/>
      <c r="BB345" s="127"/>
      <c r="BC345" s="127"/>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G345" s="40"/>
      <c r="CH345" s="40"/>
      <c r="CI345" s="40"/>
      <c r="CJ345" s="40"/>
      <c r="CK345" s="40"/>
      <c r="CL345" s="40"/>
      <c r="CM345" s="40"/>
      <c r="CN345" s="40"/>
      <c r="CO345" s="40"/>
      <c r="CP345" s="40"/>
      <c r="CQ345" s="40"/>
      <c r="CR345" s="40"/>
      <c r="CS345" s="40"/>
      <c r="CT345" s="40"/>
      <c r="CU345" s="40"/>
      <c r="CV345" s="40"/>
      <c r="CW345" s="40"/>
      <c r="CX345" s="40"/>
      <c r="CY345" s="40"/>
      <c r="CZ345" s="40"/>
      <c r="DA345" s="40"/>
      <c r="DB345" s="40"/>
      <c r="DC345" s="40"/>
      <c r="DD345" s="40"/>
      <c r="DE345" s="40"/>
      <c r="DF345" s="40"/>
      <c r="DG345" s="40"/>
      <c r="DH345" s="40"/>
      <c r="DI345" s="40"/>
      <c r="DJ345" s="40"/>
      <c r="DK345" s="40"/>
      <c r="DL345" s="40"/>
      <c r="DM345" s="40"/>
      <c r="DN345" s="40"/>
      <c r="DO345" s="40"/>
      <c r="DP345" s="40"/>
      <c r="DQ345" s="40"/>
      <c r="DR345" s="40"/>
      <c r="DS345" s="40"/>
      <c r="DT345" s="40"/>
      <c r="DU345" s="40"/>
      <c r="DV345" s="2"/>
    </row>
    <row r="346" spans="1:126" ht="11.25" customHeight="1" thickBo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154" t="str">
        <f>CONCATENATE($A330," ",$D330,","," ",$F328)</f>
        <v>Group: 6, Men's Singles</v>
      </c>
      <c r="AR346" s="155"/>
      <c r="AS346" s="155"/>
      <c r="AT346" s="155"/>
      <c r="AU346" s="155"/>
      <c r="AV346" s="155"/>
      <c r="AW346" s="155"/>
      <c r="AX346" s="155"/>
      <c r="AY346" s="155"/>
      <c r="AZ346" s="155"/>
      <c r="BA346" s="155"/>
      <c r="BB346" s="155"/>
      <c r="BC346" s="156"/>
      <c r="BD346" s="163">
        <f>A355</f>
        <v>3</v>
      </c>
      <c r="BE346" s="164"/>
      <c r="BF346" s="183" t="str">
        <f>C355</f>
        <v>A</v>
      </c>
      <c r="BG346" s="185" t="str">
        <f>IF(VLOOKUP($BF346,$A332:$C340,3,FALSE)=0,"",CONCATENATE(VLOOKUP(VLOOKUP($BF346,$A332:$C340,3,FALSE),Players!$C:$G,4,FALSE)," ",VLOOKUP($BF346,$A332:$C340,3,FALSE)," ",IF(ISERROR(VLOOKUP(VLOOKUP($BF346,$A332:$C340,3,FALSE),Players!$C:$G,5,FALSE)),"()",CONCATENATE("(",VLOOKUP(VLOOKUP($BF346,$A332:$C340,3,FALSE),Players!$C:$G,5,FALSE),")"))))</f>
        <v/>
      </c>
      <c r="BH346" s="186"/>
      <c r="BI346" s="186"/>
      <c r="BJ346" s="186"/>
      <c r="BK346" s="186"/>
      <c r="BL346" s="186"/>
      <c r="BM346" s="186"/>
      <c r="BN346" s="186"/>
      <c r="BO346" s="186"/>
      <c r="BP346" s="186"/>
      <c r="BQ346" s="186"/>
      <c r="BR346" s="186"/>
      <c r="BS346" s="186"/>
      <c r="BT346" s="186"/>
      <c r="BU346" s="187"/>
      <c r="BV346" s="170" t="str">
        <f>IF(D355&lt;&gt;"",D355,"")</f>
        <v/>
      </c>
      <c r="BW346" s="171"/>
      <c r="BX346" s="170" t="str">
        <f>IF(F355&lt;&gt;"",F355,"")</f>
        <v/>
      </c>
      <c r="BY346" s="171"/>
      <c r="BZ346" s="170" t="str">
        <f>IF(H355&lt;&gt;"",H355,"")</f>
        <v/>
      </c>
      <c r="CA346" s="171"/>
      <c r="CB346" s="170" t="str">
        <f>IF(J355&lt;&gt;"",J355,"")</f>
        <v/>
      </c>
      <c r="CC346" s="171"/>
      <c r="CD346" s="170" t="str">
        <f>IF(L355&lt;&gt;"",L355,"")</f>
        <v/>
      </c>
      <c r="CE346" s="171"/>
      <c r="CF346" s="174" t="str">
        <f>IF($CD346=$CD348,IF($CB346=$CB348,IF($BZ346&lt;&gt;"",IF($BZ346&gt;$BZ348,"W","L"),""),IF($CB346&gt;$CB348,"W","L")),IF($CD346&gt;$CD348,"W","L"))</f>
        <v/>
      </c>
      <c r="CG346" s="315" t="str">
        <f>CONCATENATE($A330," ",$D330,","," ",$F328)</f>
        <v>Group: 6, Men's Singles</v>
      </c>
      <c r="CH346" s="316"/>
      <c r="CI346" s="316"/>
      <c r="CJ346" s="316"/>
      <c r="CK346" s="316"/>
      <c r="CL346" s="316"/>
      <c r="CM346" s="316"/>
      <c r="CN346" s="316"/>
      <c r="CO346" s="316"/>
      <c r="CP346" s="316"/>
      <c r="CQ346" s="316"/>
      <c r="CR346" s="316"/>
      <c r="CS346" s="317"/>
      <c r="CT346" s="163">
        <f>O363</f>
        <v>10</v>
      </c>
      <c r="CU346" s="164"/>
      <c r="CV346" s="183" t="str">
        <f>Q363</f>
        <v>B</v>
      </c>
      <c r="CW346" s="185" t="str">
        <f>IF(VLOOKUP($CV346,$A332:$C340,3,FALSE)=0,"",CONCATENATE(VLOOKUP(VLOOKUP($CV346,$A332:$C340,3,FALSE),Players!$C:$G,4,FALSE)," ",VLOOKUP($CV346,$A332:$C340,3,FALSE)," ",IF(ISERROR(VLOOKUP(VLOOKUP($CV346,$A332:$C340,3,FALSE),Players!$C:$G,5,FALSE)),"()",CONCATENATE("(",VLOOKUP(VLOOKUP($CV346,$A332:$C340,3,FALSE),Players!$C:$G,5,FALSE),")"))))</f>
        <v/>
      </c>
      <c r="CX346" s="186"/>
      <c r="CY346" s="186"/>
      <c r="CZ346" s="186"/>
      <c r="DA346" s="186"/>
      <c r="DB346" s="186"/>
      <c r="DC346" s="186"/>
      <c r="DD346" s="186"/>
      <c r="DE346" s="186"/>
      <c r="DF346" s="186"/>
      <c r="DG346" s="186"/>
      <c r="DH346" s="186"/>
      <c r="DI346" s="186"/>
      <c r="DJ346" s="186"/>
      <c r="DK346" s="187"/>
      <c r="DL346" s="170" t="str">
        <f>IF(R363&lt;&gt;"",R363,"")</f>
        <v/>
      </c>
      <c r="DM346" s="171"/>
      <c r="DN346" s="170" t="str">
        <f>IF(T363&lt;&gt;"",T363,"")</f>
        <v/>
      </c>
      <c r="DO346" s="171"/>
      <c r="DP346" s="170" t="str">
        <f>IF(V363&lt;&gt;"",V363,"")</f>
        <v/>
      </c>
      <c r="DQ346" s="171"/>
      <c r="DR346" s="170" t="str">
        <f>IF(X363&lt;&gt;"",X363,"")</f>
        <v/>
      </c>
      <c r="DS346" s="171"/>
      <c r="DT346" s="170" t="str">
        <f>IF(Z363&lt;&gt;"",Z363,"")</f>
        <v/>
      </c>
      <c r="DU346" s="171"/>
      <c r="DV346" s="174" t="str">
        <f>IF($DT346=$DT348,IF($DR346=$DR348,IF($DP346&lt;&gt;"",IF($DP346&gt;$DP348,"W","L"),""),IF($DR346&gt;$DR348,"W","L")),IF($DT346&gt;$DT348,"W","L"))</f>
        <v/>
      </c>
    </row>
    <row r="347" spans="1:126" ht="11.25" customHeight="1">
      <c r="A347" s="170">
        <v>1</v>
      </c>
      <c r="B347" s="191"/>
      <c r="C347" s="183" t="str">
        <f>IF($D328="1P","B","B")</f>
        <v>B</v>
      </c>
      <c r="D347" s="197"/>
      <c r="E347" s="198"/>
      <c r="F347" s="197"/>
      <c r="G347" s="198"/>
      <c r="H347" s="197"/>
      <c r="I347" s="198"/>
      <c r="J347" s="197"/>
      <c r="K347" s="198"/>
      <c r="L347" s="197"/>
      <c r="M347" s="208"/>
      <c r="N347" s="69" t="str">
        <f>IF(CF326&lt;&gt;"",IF(CF326="W",IF(SUM(IF(D347&gt;D349,1,0),IF(F347&gt;F349,1,0),IF(H347&gt;H349,1,0),IF(J347&gt;J349,1,0),IF(L347&gt;L349,1,0))&lt;&gt;3,"E",""),""),"")</f>
        <v/>
      </c>
      <c r="O347" s="170">
        <v>6</v>
      </c>
      <c r="P347" s="191"/>
      <c r="Q347" s="183" t="str">
        <f>IF($D328="1P","C","B")</f>
        <v>B</v>
      </c>
      <c r="R347" s="197"/>
      <c r="S347" s="198"/>
      <c r="T347" s="197"/>
      <c r="U347" s="198"/>
      <c r="V347" s="197"/>
      <c r="W347" s="198"/>
      <c r="X347" s="197"/>
      <c r="Y347" s="198"/>
      <c r="Z347" s="197"/>
      <c r="AA347" s="208"/>
      <c r="AB347" s="69" t="str">
        <f>IF(CF376&lt;&gt;"",IF(CF376="W",IF(SUM(IF(R347&gt;R349,1,0),IF(T347&gt;T349,1,0),IF(V347&gt;V349,1,0),IF(X347&gt;X349,1,0),IF(Z347&gt;Z349,1,0))&lt;&gt;3,"E",""),""),"")</f>
        <v/>
      </c>
      <c r="AP347" s="3"/>
      <c r="AQ347" s="157"/>
      <c r="AR347" s="158"/>
      <c r="AS347" s="158"/>
      <c r="AT347" s="158"/>
      <c r="AU347" s="158"/>
      <c r="AV347" s="158"/>
      <c r="AW347" s="158"/>
      <c r="AX347" s="158"/>
      <c r="AY347" s="158"/>
      <c r="AZ347" s="158"/>
      <c r="BA347" s="158"/>
      <c r="BB347" s="158"/>
      <c r="BC347" s="159"/>
      <c r="BD347" s="165"/>
      <c r="BE347" s="166"/>
      <c r="BF347" s="184"/>
      <c r="BG347" s="188"/>
      <c r="BH347" s="189"/>
      <c r="BI347" s="189"/>
      <c r="BJ347" s="189"/>
      <c r="BK347" s="189"/>
      <c r="BL347" s="189"/>
      <c r="BM347" s="189"/>
      <c r="BN347" s="189"/>
      <c r="BO347" s="189"/>
      <c r="BP347" s="189"/>
      <c r="BQ347" s="189"/>
      <c r="BR347" s="189"/>
      <c r="BS347" s="189"/>
      <c r="BT347" s="189"/>
      <c r="BU347" s="190"/>
      <c r="BV347" s="172"/>
      <c r="BW347" s="173"/>
      <c r="BX347" s="172"/>
      <c r="BY347" s="173"/>
      <c r="BZ347" s="172"/>
      <c r="CA347" s="173"/>
      <c r="CB347" s="172"/>
      <c r="CC347" s="173"/>
      <c r="CD347" s="172"/>
      <c r="CE347" s="173"/>
      <c r="CF347" s="174"/>
      <c r="CG347" s="318"/>
      <c r="CH347" s="319"/>
      <c r="CI347" s="319"/>
      <c r="CJ347" s="319"/>
      <c r="CK347" s="319"/>
      <c r="CL347" s="319"/>
      <c r="CM347" s="319"/>
      <c r="CN347" s="319"/>
      <c r="CO347" s="319"/>
      <c r="CP347" s="319"/>
      <c r="CQ347" s="319"/>
      <c r="CR347" s="319"/>
      <c r="CS347" s="320"/>
      <c r="CT347" s="165"/>
      <c r="CU347" s="166"/>
      <c r="CV347" s="184"/>
      <c r="CW347" s="188"/>
      <c r="CX347" s="189"/>
      <c r="CY347" s="189"/>
      <c r="CZ347" s="189"/>
      <c r="DA347" s="189"/>
      <c r="DB347" s="189"/>
      <c r="DC347" s="189"/>
      <c r="DD347" s="189"/>
      <c r="DE347" s="189"/>
      <c r="DF347" s="189"/>
      <c r="DG347" s="189"/>
      <c r="DH347" s="189"/>
      <c r="DI347" s="189"/>
      <c r="DJ347" s="189"/>
      <c r="DK347" s="190"/>
      <c r="DL347" s="172"/>
      <c r="DM347" s="173"/>
      <c r="DN347" s="172"/>
      <c r="DO347" s="173"/>
      <c r="DP347" s="172"/>
      <c r="DQ347" s="173"/>
      <c r="DR347" s="172"/>
      <c r="DS347" s="173"/>
      <c r="DT347" s="172"/>
      <c r="DU347" s="173"/>
      <c r="DV347" s="174"/>
    </row>
    <row r="348" spans="1:126" ht="11.25" customHeight="1">
      <c r="A348" s="192"/>
      <c r="B348" s="193"/>
      <c r="C348" s="196"/>
      <c r="D348" s="199"/>
      <c r="E348" s="200"/>
      <c r="F348" s="199"/>
      <c r="G348" s="200"/>
      <c r="H348" s="199"/>
      <c r="I348" s="200"/>
      <c r="J348" s="199"/>
      <c r="K348" s="200"/>
      <c r="L348" s="199"/>
      <c r="M348" s="209"/>
      <c r="N348" s="69" t="str">
        <f>IF(CF326&lt;&gt;"",IF(ISERROR(AND(BV330="",BX330="",BZ330="",CB330="",CD330="")),"E",IF(AND(BV330="",BX330="",BZ330="",CB330="",CD330=""),"","E")),"")</f>
        <v/>
      </c>
      <c r="O348" s="192"/>
      <c r="P348" s="193"/>
      <c r="Q348" s="196"/>
      <c r="R348" s="199"/>
      <c r="S348" s="200"/>
      <c r="T348" s="199"/>
      <c r="U348" s="200"/>
      <c r="V348" s="199"/>
      <c r="W348" s="200"/>
      <c r="X348" s="199"/>
      <c r="Y348" s="200"/>
      <c r="Z348" s="199"/>
      <c r="AA348" s="209"/>
      <c r="AB348" s="69" t="str">
        <f>IF(CF376&lt;&gt;"",IF(ISERROR(AND(BV380="",BX380="",BZ380="",CB380="",CD380="")),"E",IF(AND(BV380="",BX380="",BZ380="",CB380="",CD380=""),"","E")),"")</f>
        <v/>
      </c>
      <c r="AP348" s="3"/>
      <c r="AQ348" s="157"/>
      <c r="AR348" s="158"/>
      <c r="AS348" s="158"/>
      <c r="AT348" s="158"/>
      <c r="AU348" s="158"/>
      <c r="AV348" s="158"/>
      <c r="AW348" s="158"/>
      <c r="AX348" s="158"/>
      <c r="AY348" s="158"/>
      <c r="AZ348" s="158"/>
      <c r="BA348" s="158"/>
      <c r="BB348" s="158"/>
      <c r="BC348" s="159"/>
      <c r="BD348" s="165"/>
      <c r="BE348" s="166"/>
      <c r="BF348" s="175" t="str">
        <f>C357</f>
        <v>D</v>
      </c>
      <c r="BG348" s="177" t="str">
        <f>IF(VLOOKUP($BF348,$A332:$C340,3,FALSE)=0,"",CONCATENATE(VLOOKUP(VLOOKUP($BF348,$A332:$C340,3,FALSE),Players!$C:$G,4,FALSE)," ",VLOOKUP($BF348,$A332:$C340,3,FALSE)," ",IF(ISERROR(VLOOKUP(VLOOKUP($BF348,$A332:$C340,3,FALSE),Players!$C:$G,5,FALSE)),"()",CONCATENATE("(",VLOOKUP(VLOOKUP($BF348,$A332:$C340,3,FALSE),Players!$C:$G,5,FALSE),")"))))</f>
        <v/>
      </c>
      <c r="BH348" s="178"/>
      <c r="BI348" s="178"/>
      <c r="BJ348" s="178"/>
      <c r="BK348" s="178"/>
      <c r="BL348" s="178"/>
      <c r="BM348" s="178"/>
      <c r="BN348" s="178"/>
      <c r="BO348" s="178"/>
      <c r="BP348" s="178"/>
      <c r="BQ348" s="178"/>
      <c r="BR348" s="178"/>
      <c r="BS348" s="178"/>
      <c r="BT348" s="178"/>
      <c r="BU348" s="179"/>
      <c r="BV348" s="150" t="str">
        <f>IF(D357&lt;&gt;"",D357,"")</f>
        <v/>
      </c>
      <c r="BW348" s="151"/>
      <c r="BX348" s="150" t="str">
        <f>IF(F357&lt;&gt;"",F357,"")</f>
        <v/>
      </c>
      <c r="BY348" s="151"/>
      <c r="BZ348" s="150" t="str">
        <f>IF(H357&lt;&gt;"",H357,"")</f>
        <v/>
      </c>
      <c r="CA348" s="151"/>
      <c r="CB348" s="150" t="str">
        <f>IF(J357&lt;&gt;"",J357,"")</f>
        <v/>
      </c>
      <c r="CC348" s="151"/>
      <c r="CD348" s="150" t="str">
        <f>IF(L357&lt;&gt;"",L357,"")</f>
        <v/>
      </c>
      <c r="CE348" s="151"/>
      <c r="CF348" s="174" t="str">
        <f>IF($CF346&lt;&gt;"",IF(CF346="W","L","W"),"")</f>
        <v/>
      </c>
      <c r="CG348" s="318"/>
      <c r="CH348" s="319"/>
      <c r="CI348" s="319"/>
      <c r="CJ348" s="319"/>
      <c r="CK348" s="319"/>
      <c r="CL348" s="319"/>
      <c r="CM348" s="319"/>
      <c r="CN348" s="319"/>
      <c r="CO348" s="319"/>
      <c r="CP348" s="319"/>
      <c r="CQ348" s="319"/>
      <c r="CR348" s="319"/>
      <c r="CS348" s="320"/>
      <c r="CT348" s="165"/>
      <c r="CU348" s="166"/>
      <c r="CV348" s="175" t="str">
        <f>Q365</f>
        <v>C</v>
      </c>
      <c r="CW348" s="177" t="str">
        <f>IF(VLOOKUP($CV348,$A332:$C340,3,FALSE)=0,"",CONCATENATE(VLOOKUP(VLOOKUP($CV348,$A332:$C340,3,FALSE),Players!$C:$G,4,FALSE)," ",VLOOKUP($CV348,$A332:$C340,3,FALSE)," ",IF(ISERROR(VLOOKUP(VLOOKUP($CV348,$A332:$C340,3,FALSE),Players!$C:$G,5,FALSE)),"()",CONCATENATE("(",VLOOKUP(VLOOKUP($CV348,$A332:$C340,3,FALSE),Players!$C:$G,5,FALSE),")"))))</f>
        <v/>
      </c>
      <c r="CX348" s="178"/>
      <c r="CY348" s="178"/>
      <c r="CZ348" s="178"/>
      <c r="DA348" s="178"/>
      <c r="DB348" s="178"/>
      <c r="DC348" s="178"/>
      <c r="DD348" s="178"/>
      <c r="DE348" s="178"/>
      <c r="DF348" s="178"/>
      <c r="DG348" s="178"/>
      <c r="DH348" s="178"/>
      <c r="DI348" s="178"/>
      <c r="DJ348" s="178"/>
      <c r="DK348" s="179"/>
      <c r="DL348" s="150" t="str">
        <f>IF(R365&lt;&gt;"",R365,"")</f>
        <v/>
      </c>
      <c r="DM348" s="151"/>
      <c r="DN348" s="150" t="str">
        <f>IF(T365&lt;&gt;"",T365,"")</f>
        <v/>
      </c>
      <c r="DO348" s="151"/>
      <c r="DP348" s="150" t="str">
        <f>IF(V365&lt;&gt;"",V365,"")</f>
        <v/>
      </c>
      <c r="DQ348" s="151"/>
      <c r="DR348" s="150" t="str">
        <f>IF(X365&lt;&gt;"",X365,"")</f>
        <v/>
      </c>
      <c r="DS348" s="151"/>
      <c r="DT348" s="150" t="str">
        <f>IF(Z365&lt;&gt;"",Z365,"")</f>
        <v/>
      </c>
      <c r="DU348" s="151"/>
      <c r="DV348" s="174" t="str">
        <f>IF($DV346&lt;&gt;"",IF(DV346="W","L","W"),"")</f>
        <v/>
      </c>
    </row>
    <row r="349" spans="1:126" ht="11.25" customHeight="1" thickBot="1">
      <c r="A349" s="192"/>
      <c r="B349" s="193"/>
      <c r="C349" s="175" t="str">
        <f>IF($D328="1P","E","E")</f>
        <v>E</v>
      </c>
      <c r="D349" s="201"/>
      <c r="E349" s="202"/>
      <c r="F349" s="201"/>
      <c r="G349" s="202"/>
      <c r="H349" s="201"/>
      <c r="I349" s="202"/>
      <c r="J349" s="201"/>
      <c r="K349" s="202"/>
      <c r="L349" s="201"/>
      <c r="M349" s="205"/>
      <c r="N349" s="69" t="str">
        <f>IF(CF326&lt;&gt;"",IF(ISERROR(AND(BV330="",BX330="",BZ330="",CB330="",CD330="")),"E",IF(AND(BV330="",BX330="",BZ330="",CB330="",CD330=""),"","E")),"")</f>
        <v/>
      </c>
      <c r="O349" s="192"/>
      <c r="P349" s="193"/>
      <c r="Q349" s="175" t="str">
        <f>IF($D328="1P","E","D")</f>
        <v>D</v>
      </c>
      <c r="R349" s="201"/>
      <c r="S349" s="202"/>
      <c r="T349" s="201"/>
      <c r="U349" s="202"/>
      <c r="V349" s="201"/>
      <c r="W349" s="202"/>
      <c r="X349" s="201"/>
      <c r="Y349" s="202"/>
      <c r="Z349" s="201"/>
      <c r="AA349" s="205"/>
      <c r="AB349" s="69" t="str">
        <f>IF(CF376&lt;&gt;"",IF(ISERROR(AND(BV380="",BX380="",BZ380="",CB380="",CD380="")),"E",IF(AND(BV380="",BX380="",BZ380="",CB380="",CD380=""),"","E")),"")</f>
        <v/>
      </c>
      <c r="AP349" s="3"/>
      <c r="AQ349" s="160"/>
      <c r="AR349" s="161"/>
      <c r="AS349" s="161"/>
      <c r="AT349" s="161"/>
      <c r="AU349" s="161"/>
      <c r="AV349" s="161"/>
      <c r="AW349" s="161"/>
      <c r="AX349" s="161"/>
      <c r="AY349" s="161"/>
      <c r="AZ349" s="161"/>
      <c r="BA349" s="161"/>
      <c r="BB349" s="161"/>
      <c r="BC349" s="162"/>
      <c r="BD349" s="167"/>
      <c r="BE349" s="168"/>
      <c r="BF349" s="176"/>
      <c r="BG349" s="180"/>
      <c r="BH349" s="181"/>
      <c r="BI349" s="181"/>
      <c r="BJ349" s="181"/>
      <c r="BK349" s="181"/>
      <c r="BL349" s="181"/>
      <c r="BM349" s="181"/>
      <c r="BN349" s="181"/>
      <c r="BO349" s="181"/>
      <c r="BP349" s="181"/>
      <c r="BQ349" s="181"/>
      <c r="BR349" s="181"/>
      <c r="BS349" s="181"/>
      <c r="BT349" s="181"/>
      <c r="BU349" s="182"/>
      <c r="BV349" s="152"/>
      <c r="BW349" s="153"/>
      <c r="BX349" s="152"/>
      <c r="BY349" s="153"/>
      <c r="BZ349" s="152"/>
      <c r="CA349" s="153"/>
      <c r="CB349" s="152"/>
      <c r="CC349" s="153"/>
      <c r="CD349" s="152"/>
      <c r="CE349" s="153"/>
      <c r="CF349" s="174"/>
      <c r="CG349" s="321"/>
      <c r="CH349" s="322"/>
      <c r="CI349" s="322"/>
      <c r="CJ349" s="322"/>
      <c r="CK349" s="322"/>
      <c r="CL349" s="322"/>
      <c r="CM349" s="322"/>
      <c r="CN349" s="322"/>
      <c r="CO349" s="322"/>
      <c r="CP349" s="322"/>
      <c r="CQ349" s="322"/>
      <c r="CR349" s="322"/>
      <c r="CS349" s="323"/>
      <c r="CT349" s="167"/>
      <c r="CU349" s="168"/>
      <c r="CV349" s="176"/>
      <c r="CW349" s="180"/>
      <c r="CX349" s="181"/>
      <c r="CY349" s="181"/>
      <c r="CZ349" s="181"/>
      <c r="DA349" s="181"/>
      <c r="DB349" s="181"/>
      <c r="DC349" s="181"/>
      <c r="DD349" s="181"/>
      <c r="DE349" s="181"/>
      <c r="DF349" s="181"/>
      <c r="DG349" s="181"/>
      <c r="DH349" s="181"/>
      <c r="DI349" s="181"/>
      <c r="DJ349" s="181"/>
      <c r="DK349" s="182"/>
      <c r="DL349" s="152"/>
      <c r="DM349" s="153"/>
      <c r="DN349" s="152"/>
      <c r="DO349" s="153"/>
      <c r="DP349" s="152"/>
      <c r="DQ349" s="153"/>
      <c r="DR349" s="152"/>
      <c r="DS349" s="153"/>
      <c r="DT349" s="152"/>
      <c r="DU349" s="153"/>
      <c r="DV349" s="174"/>
    </row>
    <row r="350" spans="1:126" ht="11.25" customHeight="1" thickBot="1">
      <c r="A350" s="194"/>
      <c r="B350" s="195"/>
      <c r="C350" s="207"/>
      <c r="D350" s="203"/>
      <c r="E350" s="204"/>
      <c r="F350" s="203"/>
      <c r="G350" s="204"/>
      <c r="H350" s="203"/>
      <c r="I350" s="204"/>
      <c r="J350" s="203"/>
      <c r="K350" s="204"/>
      <c r="L350" s="203"/>
      <c r="M350" s="206"/>
      <c r="N350" s="69" t="str">
        <f>IF(CF328&lt;&gt;"",IF(CF328="W",IF(SUM(IF(D349&gt;D347,1,0),IF(F349&gt;F347,1,0),IF(H349&gt;H347,1,0),IF(J349&gt;J347,1,0),IF(L349&gt;L347,1,0))&lt;&gt;3,"E",""),""),"")</f>
        <v/>
      </c>
      <c r="O350" s="194"/>
      <c r="P350" s="195"/>
      <c r="Q350" s="207"/>
      <c r="R350" s="203"/>
      <c r="S350" s="204"/>
      <c r="T350" s="203"/>
      <c r="U350" s="204"/>
      <c r="V350" s="203"/>
      <c r="W350" s="204"/>
      <c r="X350" s="203"/>
      <c r="Y350" s="204"/>
      <c r="Z350" s="203"/>
      <c r="AA350" s="206"/>
      <c r="AB350" s="69" t="str">
        <f>IF(CF378&lt;&gt;"",IF(CF378="W",IF(SUM(IF(R349&gt;R347,1,0),IF(T349&gt;T347,1,0),IF(V349&gt;V347,1,0),IF(X349&gt;X347,1,0),IF(Z349&gt;Z347,1,0))&lt;&gt;3,"E",""),""),"")</f>
        <v/>
      </c>
      <c r="AP350" s="3"/>
      <c r="AQ350" s="126"/>
      <c r="AR350" s="126"/>
      <c r="AS350" s="126"/>
      <c r="AT350" s="126"/>
      <c r="AU350" s="126"/>
      <c r="AV350" s="126"/>
      <c r="AW350" s="126"/>
      <c r="AX350" s="126"/>
      <c r="AY350" s="126"/>
      <c r="AZ350" s="126"/>
      <c r="BA350" s="126"/>
      <c r="BB350" s="126"/>
      <c r="BC350" s="126"/>
      <c r="BV350" s="169" t="str">
        <f>IF(CF346&lt;&gt;"",IF(AND(AND(BV346&gt;-1,BV348&gt;-1),OR(BV346&gt;10,BV348&gt;10),ABS(BV346-BV348)&gt;1,IF(OR(BV346&gt;11,BV348&gt;11),ABS(BV346-BV348)=2,TRUE),BV346=INT(BV346),BV348=INT(BV348)),"","Error"),"")</f>
        <v/>
      </c>
      <c r="BW350" s="169"/>
      <c r="BX350" s="169" t="str">
        <f>IF(CF346&lt;&gt;"",IF(AND(AND(BX346&gt;-1,BX348&gt;-1),OR(BX346&gt;10,BX348&gt;10),ABS(BX346-BX348)&gt;1,IF(OR(BX346&gt;11,BX348&gt;11),ABS(BX346-BX348)=2,TRUE),BX346=INT(BX346),BX348=INT(BX348)),"","Error"),"")</f>
        <v/>
      </c>
      <c r="BY350" s="169"/>
      <c r="BZ350" s="169" t="str">
        <f>IF(CF346&lt;&gt;"",IF(AND(AND(BZ346&gt;-1,BZ348&gt;-1),OR(BZ346&gt;10,BZ348&gt;10),ABS(BZ346-BZ348)&gt;1,IF(OR(BZ346&gt;11,BZ348&gt;11),ABS(BZ346-BZ348)=2,TRUE),BZ346=INT(BZ346),BZ348=INT(BZ348)),"","Error"),"")</f>
        <v/>
      </c>
      <c r="CA350" s="169"/>
      <c r="CB350" s="169" t="str">
        <f>IF(AND(CF346&lt;&gt;"",CB346&lt;&gt;""),IF(AND(AND(CB346&gt;-1,CB348&gt;-1),OR(CB346&gt;10,CB348&gt;10),ABS(CB346-CB348)&gt;1,IF(OR(CB346&gt;11,CB348&gt;11),ABS(CB346-CB348)=2,TRUE),CB346=INT(CB346),CB348=INT(CB348)),"","Error"),"")</f>
        <v/>
      </c>
      <c r="CC350" s="169"/>
      <c r="CD350" s="169" t="str">
        <f>IF(AND(CF346&lt;&gt;"",CD346&lt;&gt;""),IF(AND(AND(CD346&gt;-1,CD348&gt;-1),OR(CD346&gt;10,CD348&gt;10),ABS(CD346-CD348)&gt;1,IF(OR(CD346&gt;11,CD348&gt;11),ABS(CD346-CD348)=2,TRUE),CD346=INT(CD346),CD348=INT(CD348)),"","Error"),"")</f>
        <v/>
      </c>
      <c r="CE350" s="169"/>
      <c r="DL350" s="169" t="str">
        <f>IF(DV346&lt;&gt;"",IF(AND(AND(DL346&gt;-1,DL348&gt;-1),OR(DL346&gt;10,DL348&gt;10),ABS(DL346-DL348)&gt;1,IF(OR(DL346&gt;11,DL348&gt;11),ABS(DL346-DL348)=2,TRUE),DL346=INT(DL346),DL348=INT(DL348)),"","Error"),"")</f>
        <v/>
      </c>
      <c r="DM350" s="169"/>
      <c r="DN350" s="169" t="str">
        <f>IF(DV346&lt;&gt;"",IF(AND(AND(DN346&gt;-1,DN348&gt;-1),OR(DN346&gt;10,DN348&gt;10),ABS(DN346-DN348)&gt;1,IF(OR(DN346&gt;11,DN348&gt;11),ABS(DN346-DN348)=2,TRUE),DN346=INT(DN346),DN348=INT(DN348)),"","Error"),"")</f>
        <v/>
      </c>
      <c r="DO350" s="169"/>
      <c r="DP350" s="169" t="str">
        <f>IF(DV346&lt;&gt;"",IF(AND(AND(DP346&gt;-1,DP348&gt;-1),OR(DP346&gt;10,DP348&gt;10),ABS(DP346-DP348)&gt;1,IF(OR(DP346&gt;11,DP348&gt;11),ABS(DP346-DP348)=2,TRUE),DP346=INT(DP346),DP348=INT(DP348)),"","Error"),"")</f>
        <v/>
      </c>
      <c r="DQ350" s="169"/>
      <c r="DR350" s="169" t="str">
        <f>IF(AND(DV346&lt;&gt;"",DR346&lt;&gt;""),IF(AND(AND(DR346&gt;-1,DR348&gt;-1),OR(DR346&gt;10,DR348&gt;10),ABS(DR346-DR348)&gt;1,IF(OR(DR346&gt;11,DR348&gt;11),ABS(DR346-DR348)=2,TRUE),DR346=INT(DR346),DR348=INT(DR348)),"","Error"),"")</f>
        <v/>
      </c>
      <c r="DS350" s="169"/>
      <c r="DT350" s="169" t="str">
        <f>IF(AND(DV346&lt;&gt;"",DT346&lt;&gt;""),IF(AND(AND(DT346&gt;-1,DT348&gt;-1),OR(DT346&gt;10,DT348&gt;10),ABS(DT346-DT348)&gt;1,IF(OR(DT346&gt;11,DT348&gt;11),ABS(DT346-DT348)=2,TRUE),DT346=INT(DT346),DT348=INT(DT348)),"","Error"),"")</f>
        <v/>
      </c>
      <c r="DU350" s="169"/>
      <c r="DV350" s="3"/>
    </row>
    <row r="351" spans="1:126" ht="11.25" customHeight="1">
      <c r="A351" s="170">
        <v>2</v>
      </c>
      <c r="B351" s="191"/>
      <c r="C351" s="183" t="str">
        <f>IF($D328="1P","C","C")</f>
        <v>C</v>
      </c>
      <c r="D351" s="197"/>
      <c r="E351" s="198"/>
      <c r="F351" s="197"/>
      <c r="G351" s="198"/>
      <c r="H351" s="197"/>
      <c r="I351" s="198"/>
      <c r="J351" s="197"/>
      <c r="K351" s="198"/>
      <c r="L351" s="197"/>
      <c r="M351" s="208"/>
      <c r="N351" s="69" t="str">
        <f>IF(CF336&lt;&gt;"",IF(CF336="W",IF(SUM(IF(D351&gt;D353,1,0),IF(F351&gt;F353,1,0),IF(H351&gt;H353,1,0),IF(J351&gt;J353,1,0),IF(L351&gt;L353,1,0))&lt;&gt;3,"E",""),""),"")</f>
        <v/>
      </c>
      <c r="O351" s="170">
        <v>7</v>
      </c>
      <c r="P351" s="191"/>
      <c r="Q351" s="183" t="str">
        <f>IF($D328="1P","A","A")</f>
        <v>A</v>
      </c>
      <c r="R351" s="197"/>
      <c r="S351" s="198"/>
      <c r="T351" s="197"/>
      <c r="U351" s="198"/>
      <c r="V351" s="197"/>
      <c r="W351" s="198"/>
      <c r="X351" s="197"/>
      <c r="Y351" s="198"/>
      <c r="Z351" s="197"/>
      <c r="AA351" s="208"/>
      <c r="AB351" s="69" t="str">
        <f>IF(CF386&lt;&gt;"",IF(CF386="W",IF(SUM(IF(R351&gt;R353,1,0),IF(T351&gt;T353,1,0),IF(V351&gt;V353,1,0),IF(X351&gt;X353,1,0),IF(Z351&gt;Z353,1,0))&lt;&gt;3,"E",""),""),"")</f>
        <v/>
      </c>
      <c r="AP351" s="3"/>
      <c r="AQ351" s="126"/>
      <c r="AR351" s="126"/>
      <c r="AS351" s="126"/>
      <c r="AT351" s="126"/>
      <c r="AU351" s="126"/>
      <c r="AV351" s="126"/>
      <c r="AW351" s="126"/>
      <c r="AX351" s="126"/>
      <c r="AY351" s="126"/>
      <c r="AZ351" s="126"/>
      <c r="BA351" s="126"/>
      <c r="BB351" s="126"/>
      <c r="BC351" s="126"/>
      <c r="DV351" s="3"/>
    </row>
    <row r="352" spans="1:126" ht="11.25" customHeight="1">
      <c r="A352" s="192"/>
      <c r="B352" s="193"/>
      <c r="C352" s="196"/>
      <c r="D352" s="199"/>
      <c r="E352" s="200"/>
      <c r="F352" s="199"/>
      <c r="G352" s="200"/>
      <c r="H352" s="199"/>
      <c r="I352" s="200"/>
      <c r="J352" s="199"/>
      <c r="K352" s="200"/>
      <c r="L352" s="199"/>
      <c r="M352" s="209"/>
      <c r="N352" s="69" t="str">
        <f>IF(CF336&lt;&gt;"",IF(ISERROR(AND(BV340="",BX340="",BZ340="",CB340="",CD340="")),"E",IF(AND(BV340="",BX340="",BZ340="",CB340="",CD340=""),"","E")),"")</f>
        <v/>
      </c>
      <c r="O352" s="192"/>
      <c r="P352" s="193"/>
      <c r="Q352" s="196"/>
      <c r="R352" s="199"/>
      <c r="S352" s="200"/>
      <c r="T352" s="199"/>
      <c r="U352" s="200"/>
      <c r="V352" s="199"/>
      <c r="W352" s="200"/>
      <c r="X352" s="199"/>
      <c r="Y352" s="200"/>
      <c r="Z352" s="199"/>
      <c r="AA352" s="209"/>
      <c r="AB352" s="69" t="str">
        <f>IF(CF386&lt;&gt;"",IF(ISERROR(AND(BV390="",BX390="",BZ390="",CB390="",CD390="")),"E",IF(AND(BV390="",BX390="",BZ390="",CB390="",CD390=""),"","E")),"")</f>
        <v/>
      </c>
      <c r="AP352" s="3"/>
      <c r="AQ352" s="127"/>
      <c r="AR352" s="127"/>
      <c r="AS352" s="127"/>
      <c r="AT352" s="127"/>
      <c r="AU352" s="127"/>
      <c r="AV352" s="127"/>
      <c r="AW352" s="127"/>
      <c r="AX352" s="127"/>
      <c r="AY352" s="127"/>
      <c r="AZ352" s="127"/>
      <c r="BA352" s="127"/>
      <c r="BB352" s="127"/>
      <c r="BC352" s="127"/>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3"/>
      <c r="CG352" s="40"/>
      <c r="CH352" s="40"/>
      <c r="CI352" s="40"/>
      <c r="CJ352" s="40"/>
      <c r="CK352" s="40"/>
      <c r="CL352" s="40"/>
      <c r="CM352" s="40"/>
      <c r="CN352" s="40"/>
      <c r="CO352" s="40"/>
      <c r="CP352" s="40"/>
      <c r="CQ352" s="40"/>
      <c r="CR352" s="40"/>
      <c r="CS352" s="40"/>
      <c r="CT352" s="40"/>
      <c r="CU352" s="40"/>
      <c r="CV352" s="40"/>
      <c r="CW352" s="40"/>
      <c r="CX352" s="40"/>
      <c r="CY352" s="40"/>
      <c r="CZ352" s="40"/>
      <c r="DA352" s="40"/>
      <c r="DB352" s="40"/>
      <c r="DC352" s="40"/>
      <c r="DD352" s="40"/>
      <c r="DE352" s="40"/>
      <c r="DF352" s="40"/>
      <c r="DG352" s="40"/>
      <c r="DH352" s="40"/>
      <c r="DI352" s="40"/>
      <c r="DJ352" s="40"/>
      <c r="DK352" s="40"/>
      <c r="DL352" s="40"/>
      <c r="DM352" s="40"/>
      <c r="DN352" s="40"/>
      <c r="DO352" s="40"/>
      <c r="DP352" s="40"/>
      <c r="DQ352" s="40"/>
      <c r="DR352" s="40"/>
      <c r="DS352" s="40"/>
      <c r="DT352" s="40"/>
      <c r="DU352" s="40"/>
      <c r="DV352" s="3"/>
    </row>
    <row r="353" spans="1:126" ht="11.25" customHeight="1">
      <c r="A353" s="192"/>
      <c r="B353" s="193"/>
      <c r="C353" s="175" t="str">
        <f>IF($D328="1P","D","D")</f>
        <v>D</v>
      </c>
      <c r="D353" s="201"/>
      <c r="E353" s="202"/>
      <c r="F353" s="201"/>
      <c r="G353" s="202"/>
      <c r="H353" s="201"/>
      <c r="I353" s="202"/>
      <c r="J353" s="201"/>
      <c r="K353" s="202"/>
      <c r="L353" s="201"/>
      <c r="M353" s="205"/>
      <c r="N353" s="69" t="str">
        <f>IF(CF336&lt;&gt;"",IF(ISERROR(AND(BV340="",BX340="",BZ340="",CB340="",CD340="")),"E",IF(AND(BV340="",BX340="",BZ340="",CB340="",CD340=""),"","E")),"")</f>
        <v/>
      </c>
      <c r="O353" s="192"/>
      <c r="P353" s="193"/>
      <c r="Q353" s="175" t="str">
        <f>IF($D328="1P","C","B")</f>
        <v>B</v>
      </c>
      <c r="R353" s="201"/>
      <c r="S353" s="202"/>
      <c r="T353" s="201"/>
      <c r="U353" s="202"/>
      <c r="V353" s="201"/>
      <c r="W353" s="202"/>
      <c r="X353" s="201"/>
      <c r="Y353" s="202"/>
      <c r="Z353" s="201"/>
      <c r="AA353" s="205"/>
      <c r="AB353" s="69" t="str">
        <f>IF(CF386&lt;&gt;"",IF(ISERROR(AND(BV390="",BX390="",BZ390="",CB390="",CD390="")),"E",IF(AND(BV390="",BX390="",BZ390="",CB390="",CD390=""),"","E")),"")</f>
        <v/>
      </c>
      <c r="AP353" s="3"/>
      <c r="AQ353" s="128"/>
      <c r="AR353" s="128"/>
      <c r="AS353" s="128"/>
      <c r="AT353" s="128"/>
      <c r="AU353" s="128"/>
      <c r="AV353" s="128"/>
      <c r="AW353" s="128"/>
      <c r="AX353" s="128"/>
      <c r="AY353" s="128"/>
      <c r="AZ353" s="128"/>
      <c r="BA353" s="128"/>
      <c r="BB353" s="128"/>
      <c r="BC353" s="128"/>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3"/>
      <c r="CG353" s="41"/>
      <c r="CH353" s="41"/>
      <c r="CI353" s="41"/>
      <c r="CJ353" s="41"/>
      <c r="CK353" s="41"/>
      <c r="CL353" s="41"/>
      <c r="CM353" s="41"/>
      <c r="CN353" s="41"/>
      <c r="CO353" s="41"/>
      <c r="CP353" s="41"/>
      <c r="CQ353" s="41"/>
      <c r="CR353" s="41"/>
      <c r="CS353" s="41"/>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3"/>
    </row>
    <row r="354" spans="1:126" ht="11.25" customHeight="1" thickBot="1">
      <c r="A354" s="194"/>
      <c r="B354" s="195"/>
      <c r="C354" s="207"/>
      <c r="D354" s="203"/>
      <c r="E354" s="204"/>
      <c r="F354" s="203"/>
      <c r="G354" s="204"/>
      <c r="H354" s="203"/>
      <c r="I354" s="204"/>
      <c r="J354" s="203"/>
      <c r="K354" s="204"/>
      <c r="L354" s="203"/>
      <c r="M354" s="206"/>
      <c r="N354" s="69" t="str">
        <f>IF(CF338&lt;&gt;"",IF(CF338="W",IF(SUM(IF(D353&gt;D351,1,0),IF(F353&gt;F351,1,0),IF(H353&gt;H351,1,0),IF(J353&gt;J351,1,0),IF(L353&gt;L351,1,0))&lt;&gt;3,"E",""),""),"")</f>
        <v/>
      </c>
      <c r="O354" s="194"/>
      <c r="P354" s="195"/>
      <c r="Q354" s="207"/>
      <c r="R354" s="203"/>
      <c r="S354" s="204"/>
      <c r="T354" s="203"/>
      <c r="U354" s="204"/>
      <c r="V354" s="203"/>
      <c r="W354" s="204"/>
      <c r="X354" s="203"/>
      <c r="Y354" s="204"/>
      <c r="Z354" s="203"/>
      <c r="AA354" s="206"/>
      <c r="AB354" s="69" t="str">
        <f>IF(CF388&lt;&gt;"",IF(CF388="W",IF(SUM(IF(R353&gt;R351,1,0),IF(T353&gt;T351,1,0),IF(V353&gt;V351,1,0),IF(X353&gt;X351,1,0),IF(Z353&gt;Z351,1,0))&lt;&gt;3,"E",""),""),"")</f>
        <v/>
      </c>
      <c r="AP354" s="3"/>
      <c r="AQ354" s="126"/>
      <c r="AR354" s="126"/>
      <c r="AS354" s="126"/>
      <c r="AT354" s="126"/>
      <c r="AU354" s="126"/>
      <c r="AV354" s="126"/>
      <c r="AW354" s="126"/>
      <c r="AX354" s="126"/>
      <c r="AY354" s="126"/>
      <c r="AZ354" s="126"/>
      <c r="BA354" s="126"/>
      <c r="BB354" s="126"/>
      <c r="BC354" s="126"/>
      <c r="CF354" s="3"/>
      <c r="DV354" s="3"/>
    </row>
    <row r="355" spans="1:126" ht="11.25" customHeight="1" thickBot="1">
      <c r="A355" s="170">
        <v>3</v>
      </c>
      <c r="B355" s="191"/>
      <c r="C355" s="183" t="str">
        <f>IF($D328="1P","A","A")</f>
        <v>A</v>
      </c>
      <c r="D355" s="197"/>
      <c r="E355" s="198"/>
      <c r="F355" s="197"/>
      <c r="G355" s="198"/>
      <c r="H355" s="197"/>
      <c r="I355" s="198"/>
      <c r="J355" s="197"/>
      <c r="K355" s="198"/>
      <c r="L355" s="197"/>
      <c r="M355" s="208"/>
      <c r="N355" s="69" t="str">
        <f>IF(CF346&lt;&gt;"",IF(CF346="W",IF(SUM(IF(D355&gt;D357,1,0),IF(F355&gt;F357,1,0),IF(H355&gt;H357,1,0),IF(J355&gt;J357,1,0),IF(L355&gt;L357,1,0))&lt;&gt;3,"E",""),""),"")</f>
        <v/>
      </c>
      <c r="O355" s="170">
        <v>8</v>
      </c>
      <c r="P355" s="191"/>
      <c r="Q355" s="183" t="str">
        <f>IF($D328="1P","B","D")</f>
        <v>D</v>
      </c>
      <c r="R355" s="197"/>
      <c r="S355" s="198"/>
      <c r="T355" s="197"/>
      <c r="U355" s="198"/>
      <c r="V355" s="197"/>
      <c r="W355" s="198"/>
      <c r="X355" s="197"/>
      <c r="Y355" s="198"/>
      <c r="Z355" s="197"/>
      <c r="AA355" s="208"/>
      <c r="AB355" s="69" t="str">
        <f>IF(DV326&lt;&gt;"",IF(DV326="W",IF(SUM(IF(R355&gt;R357,1,0),IF(T355&gt;T357,1,0),IF(V355&gt;V357,1,0),IF(X355&gt;X357,1,0),IF(Z355&gt;Z357,1,0))&lt;&gt;3,"E",""),""),"")</f>
        <v/>
      </c>
      <c r="AP355" s="3"/>
      <c r="AQ355" s="127"/>
      <c r="AR355" s="127"/>
      <c r="AS355" s="127"/>
      <c r="AT355" s="127"/>
      <c r="AU355" s="127"/>
      <c r="AV355" s="127"/>
      <c r="AW355" s="127"/>
      <c r="AX355" s="127"/>
      <c r="AY355" s="127"/>
      <c r="AZ355" s="127"/>
      <c r="BA355" s="127"/>
      <c r="BB355" s="127"/>
      <c r="BC355" s="127"/>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3"/>
      <c r="DV355" s="3"/>
    </row>
    <row r="356" spans="1:126" ht="11.25" customHeight="1">
      <c r="A356" s="192"/>
      <c r="B356" s="193"/>
      <c r="C356" s="196"/>
      <c r="D356" s="199"/>
      <c r="E356" s="200"/>
      <c r="F356" s="199"/>
      <c r="G356" s="200"/>
      <c r="H356" s="199"/>
      <c r="I356" s="200"/>
      <c r="J356" s="199"/>
      <c r="K356" s="200"/>
      <c r="L356" s="199"/>
      <c r="M356" s="209"/>
      <c r="N356" s="69" t="str">
        <f>IF(CF346&lt;&gt;"",IF(ISERROR(AND(BV350="",BX350="",BZ350="",CB350="",CD350="")),"E",IF(AND(BV350="",BX350="",BZ350="",CB350="",CD350=""),"","E")),"")</f>
        <v/>
      </c>
      <c r="O356" s="192"/>
      <c r="P356" s="193"/>
      <c r="Q356" s="196"/>
      <c r="R356" s="199"/>
      <c r="S356" s="200"/>
      <c r="T356" s="199"/>
      <c r="U356" s="200"/>
      <c r="V356" s="199"/>
      <c r="W356" s="200"/>
      <c r="X356" s="199"/>
      <c r="Y356" s="200"/>
      <c r="Z356" s="199"/>
      <c r="AA356" s="209"/>
      <c r="AB356" s="69" t="str">
        <f>IF(DV326&lt;&gt;"",IF(ISERROR(AND(DL330="",DN330="",DO330="",DR330="",DT330="")),"E",IF(AND(DL330="",DN330="",DP330="",DR330="",DT330=""),"","E")),"")</f>
        <v/>
      </c>
      <c r="AP356" s="3"/>
      <c r="AQ356" s="154" t="str">
        <f>CONCATENATE($A330," ",$D330,","," ",$F328)</f>
        <v>Group: 6, Men's Singles</v>
      </c>
      <c r="AR356" s="155"/>
      <c r="AS356" s="155"/>
      <c r="AT356" s="155"/>
      <c r="AU356" s="155"/>
      <c r="AV356" s="155"/>
      <c r="AW356" s="155"/>
      <c r="AX356" s="155"/>
      <c r="AY356" s="155"/>
      <c r="AZ356" s="155"/>
      <c r="BA356" s="155"/>
      <c r="BB356" s="155"/>
      <c r="BC356" s="156"/>
      <c r="BD356" s="163">
        <f>A359</f>
        <v>4</v>
      </c>
      <c r="BE356" s="164"/>
      <c r="BF356" s="183" t="str">
        <f>C359</f>
        <v>C</v>
      </c>
      <c r="BG356" s="185" t="str">
        <f>IF(VLOOKUP($BF356,$A332:$C340,3,FALSE)=0,"",CONCATENATE(VLOOKUP(VLOOKUP($BF356,$A332:$C340,3,FALSE),Players!$C:$G,4,FALSE)," ",VLOOKUP($BF356,$A332:$C340,3,FALSE)," ",IF(ISERROR(VLOOKUP(VLOOKUP($BF356,$A332:$C340,3,FALSE),Players!$C:$G,5,FALSE)),"()",CONCATENATE("(",VLOOKUP(VLOOKUP($BF356,$A332:$C340,3,FALSE),Players!$C:$G,5,FALSE),")"))))</f>
        <v/>
      </c>
      <c r="BH356" s="186"/>
      <c r="BI356" s="186"/>
      <c r="BJ356" s="186"/>
      <c r="BK356" s="186"/>
      <c r="BL356" s="186"/>
      <c r="BM356" s="186"/>
      <c r="BN356" s="186"/>
      <c r="BO356" s="186"/>
      <c r="BP356" s="186"/>
      <c r="BQ356" s="186"/>
      <c r="BR356" s="186"/>
      <c r="BS356" s="186"/>
      <c r="BT356" s="186"/>
      <c r="BU356" s="187"/>
      <c r="BV356" s="170" t="str">
        <f>IF(D359&lt;&gt;"",D359,"")</f>
        <v/>
      </c>
      <c r="BW356" s="171"/>
      <c r="BX356" s="170" t="str">
        <f>IF(F359&lt;&gt;"",F359,"")</f>
        <v/>
      </c>
      <c r="BY356" s="171"/>
      <c r="BZ356" s="170" t="str">
        <f>IF(H359&lt;&gt;"",H359,"")</f>
        <v/>
      </c>
      <c r="CA356" s="171"/>
      <c r="CB356" s="170" t="str">
        <f>IF(J359&lt;&gt;"",J359,"")</f>
        <v/>
      </c>
      <c r="CC356" s="171"/>
      <c r="CD356" s="170" t="str">
        <f>IF(L359&lt;&gt;"",L359,"")</f>
        <v/>
      </c>
      <c r="CE356" s="171"/>
      <c r="CF356" s="174" t="str">
        <f>IF($CD356=$CD358,IF($CB356=$CB358,IF($BZ356&lt;&gt;"",IF($BZ356&gt;$BZ358,"W","L"),""),IF($CB356&gt;$CB358,"W","L")),IF($CD356&gt;$CD358,"W","L"))</f>
        <v/>
      </c>
      <c r="DV356" s="3"/>
    </row>
    <row r="357" spans="1:126" ht="11.25" customHeight="1">
      <c r="A357" s="192"/>
      <c r="B357" s="193"/>
      <c r="C357" s="175" t="str">
        <f>IF($D328="1P","E","D")</f>
        <v>D</v>
      </c>
      <c r="D357" s="201"/>
      <c r="E357" s="202"/>
      <c r="F357" s="201"/>
      <c r="G357" s="202"/>
      <c r="H357" s="201"/>
      <c r="I357" s="202"/>
      <c r="J357" s="201"/>
      <c r="K357" s="202"/>
      <c r="L357" s="201"/>
      <c r="M357" s="205"/>
      <c r="N357" s="69" t="str">
        <f>IF(CF346&lt;&gt;"",IF(ISERROR(AND(BV350="",BX350="",BZ350="",CB350="",CD350="")),"E",IF(AND(BV350="",BX350="",BZ350="",CB350="",CD350=""),"","E")),"")</f>
        <v/>
      </c>
      <c r="O357" s="192"/>
      <c r="P357" s="193"/>
      <c r="Q357" s="175" t="str">
        <f>IF($D328="1P","D","E")</f>
        <v>E</v>
      </c>
      <c r="R357" s="201"/>
      <c r="S357" s="202"/>
      <c r="T357" s="201"/>
      <c r="U357" s="202"/>
      <c r="V357" s="201"/>
      <c r="W357" s="202"/>
      <c r="X357" s="201"/>
      <c r="Y357" s="202"/>
      <c r="Z357" s="201"/>
      <c r="AA357" s="205"/>
      <c r="AB357" s="69" t="str">
        <f>IF(DV326&lt;&gt;"",IF(ISERROR(AND(DL330="",DN330="",DO330="",DR330="",DT330="")),"E",IF(AND(DL330="",DN330="",DP330="",DR330="",DT330=""),"","E")),"")</f>
        <v/>
      </c>
      <c r="AP357" s="3"/>
      <c r="AQ357" s="157"/>
      <c r="AR357" s="158"/>
      <c r="AS357" s="158"/>
      <c r="AT357" s="158"/>
      <c r="AU357" s="158"/>
      <c r="AV357" s="158"/>
      <c r="AW357" s="158"/>
      <c r="AX357" s="158"/>
      <c r="AY357" s="158"/>
      <c r="AZ357" s="158"/>
      <c r="BA357" s="158"/>
      <c r="BB357" s="158"/>
      <c r="BC357" s="159"/>
      <c r="BD357" s="165"/>
      <c r="BE357" s="166"/>
      <c r="BF357" s="184"/>
      <c r="BG357" s="188"/>
      <c r="BH357" s="189"/>
      <c r="BI357" s="189"/>
      <c r="BJ357" s="189"/>
      <c r="BK357" s="189"/>
      <c r="BL357" s="189"/>
      <c r="BM357" s="189"/>
      <c r="BN357" s="189"/>
      <c r="BO357" s="189"/>
      <c r="BP357" s="189"/>
      <c r="BQ357" s="189"/>
      <c r="BR357" s="189"/>
      <c r="BS357" s="189"/>
      <c r="BT357" s="189"/>
      <c r="BU357" s="190"/>
      <c r="BV357" s="172"/>
      <c r="BW357" s="173"/>
      <c r="BX357" s="172"/>
      <c r="BY357" s="173"/>
      <c r="BZ357" s="172"/>
      <c r="CA357" s="173"/>
      <c r="CB357" s="172"/>
      <c r="CC357" s="173"/>
      <c r="CD357" s="172"/>
      <c r="CE357" s="173"/>
      <c r="CF357" s="174"/>
      <c r="DV357" s="3"/>
    </row>
    <row r="358" spans="1:126" ht="11.25" customHeight="1" thickBot="1">
      <c r="A358" s="194"/>
      <c r="B358" s="195"/>
      <c r="C358" s="207"/>
      <c r="D358" s="203"/>
      <c r="E358" s="204"/>
      <c r="F358" s="203"/>
      <c r="G358" s="204"/>
      <c r="H358" s="203"/>
      <c r="I358" s="204"/>
      <c r="J358" s="203"/>
      <c r="K358" s="204"/>
      <c r="L358" s="203"/>
      <c r="M358" s="206"/>
      <c r="N358" s="69" t="str">
        <f>IF(CF348&lt;&gt;"",IF(CF348="W",IF(SUM(IF(D357&gt;D355,1,0),IF(F357&gt;F355,1,0),IF(H357&gt;H355,1,0),IF(J357&gt;J355,1,0),IF(L357&gt;L355,1,0))&lt;&gt;3,"E",""),""),"")</f>
        <v/>
      </c>
      <c r="O358" s="194"/>
      <c r="P358" s="195"/>
      <c r="Q358" s="207"/>
      <c r="R358" s="203"/>
      <c r="S358" s="204"/>
      <c r="T358" s="203"/>
      <c r="U358" s="204"/>
      <c r="V358" s="203"/>
      <c r="W358" s="204"/>
      <c r="X358" s="203"/>
      <c r="Y358" s="204"/>
      <c r="Z358" s="203"/>
      <c r="AA358" s="206"/>
      <c r="AB358" s="69" t="str">
        <f>IF(DV328&lt;&gt;"",IF(DV328="W",IF(SUM(IF(R357&gt;R355,1,0),IF(T357&gt;T355,1,0),IF(V357&gt;V355,1,0),IF(X357&gt;X355,1,0),IF(Z357&gt;Z355,1,0))&lt;&gt;3,"E",""),""),"")</f>
        <v/>
      </c>
      <c r="AP358" s="3"/>
      <c r="AQ358" s="157"/>
      <c r="AR358" s="158"/>
      <c r="AS358" s="158"/>
      <c r="AT358" s="158"/>
      <c r="AU358" s="158"/>
      <c r="AV358" s="158"/>
      <c r="AW358" s="158"/>
      <c r="AX358" s="158"/>
      <c r="AY358" s="158"/>
      <c r="AZ358" s="158"/>
      <c r="BA358" s="158"/>
      <c r="BB358" s="158"/>
      <c r="BC358" s="159"/>
      <c r="BD358" s="165"/>
      <c r="BE358" s="166"/>
      <c r="BF358" s="175" t="str">
        <f>C361</f>
        <v>E</v>
      </c>
      <c r="BG358" s="177" t="str">
        <f>IF(VLOOKUP($BF358,$A332:$C340,3,FALSE)=0,"",CONCATENATE(VLOOKUP(VLOOKUP($BF358,$A332:$C340,3,FALSE),Players!$C:$G,4,FALSE)," ",VLOOKUP($BF358,$A332:$C340,3,FALSE)," ",IF(ISERROR(VLOOKUP(VLOOKUP($BF358,$A332:$C340,3,FALSE),Players!$C:$G,5,FALSE)),"()",CONCATENATE("(",VLOOKUP(VLOOKUP($BF358,$A332:$C340,3,FALSE),Players!$C:$G,5,FALSE),")"))))</f>
        <v/>
      </c>
      <c r="BH358" s="178"/>
      <c r="BI358" s="178"/>
      <c r="BJ358" s="178"/>
      <c r="BK358" s="178"/>
      <c r="BL358" s="178"/>
      <c r="BM358" s="178"/>
      <c r="BN358" s="178"/>
      <c r="BO358" s="178"/>
      <c r="BP358" s="178"/>
      <c r="BQ358" s="178"/>
      <c r="BR358" s="178"/>
      <c r="BS358" s="178"/>
      <c r="BT358" s="178"/>
      <c r="BU358" s="179"/>
      <c r="BV358" s="150" t="str">
        <f>IF(D361&lt;&gt;"",D361,"")</f>
        <v/>
      </c>
      <c r="BW358" s="151"/>
      <c r="BX358" s="150" t="str">
        <f>IF(F361&lt;&gt;"",F361,"")</f>
        <v/>
      </c>
      <c r="BY358" s="151"/>
      <c r="BZ358" s="150" t="str">
        <f>IF(H361&lt;&gt;"",H361,"")</f>
        <v/>
      </c>
      <c r="CA358" s="151"/>
      <c r="CB358" s="150" t="str">
        <f>IF(J361&lt;&gt;"",J361,"")</f>
        <v/>
      </c>
      <c r="CC358" s="151"/>
      <c r="CD358" s="150" t="str">
        <f>IF(L361&lt;&gt;"",L361,"")</f>
        <v/>
      </c>
      <c r="CE358" s="151"/>
      <c r="CF358" s="174" t="str">
        <f>IF($CF356&lt;&gt;"",IF(CF356="W","L","W"),"")</f>
        <v/>
      </c>
      <c r="DV358" s="3"/>
    </row>
    <row r="359" spans="1:126" ht="11.25" customHeight="1" thickBot="1">
      <c r="A359" s="170">
        <v>4</v>
      </c>
      <c r="B359" s="191"/>
      <c r="C359" s="183" t="str">
        <f>IF($D328="1P","B","C")</f>
        <v>C</v>
      </c>
      <c r="D359" s="197"/>
      <c r="E359" s="198"/>
      <c r="F359" s="197"/>
      <c r="G359" s="198"/>
      <c r="H359" s="197"/>
      <c r="I359" s="198"/>
      <c r="J359" s="197"/>
      <c r="K359" s="198"/>
      <c r="L359" s="197"/>
      <c r="M359" s="208"/>
      <c r="N359" s="69" t="str">
        <f>IF(CF356&lt;&gt;"",IF(CF356="W",IF(SUM(IF(D359&gt;D361,1,0),IF(F359&gt;F361,1,0),IF(H359&gt;H361,1,0),IF(J359&gt;J361,1,0),IF(L359&gt;L361,1,0))&lt;&gt;3,"E",""),""),"")</f>
        <v/>
      </c>
      <c r="O359" s="170">
        <v>9</v>
      </c>
      <c r="P359" s="191"/>
      <c r="Q359" s="183" t="str">
        <f>IF($D328="1P","A","A")</f>
        <v>A</v>
      </c>
      <c r="R359" s="197"/>
      <c r="S359" s="198"/>
      <c r="T359" s="197"/>
      <c r="U359" s="198"/>
      <c r="V359" s="197"/>
      <c r="W359" s="198"/>
      <c r="X359" s="197"/>
      <c r="Y359" s="198"/>
      <c r="Z359" s="197"/>
      <c r="AA359" s="208"/>
      <c r="AB359" s="69" t="str">
        <f>IF(DV336&lt;&gt;"",IF(DV336="W",IF(SUM(IF(R359&gt;R361,1,0),IF(T359&gt;T361,1,0),IF(V359&gt;V361,1,0),IF(X359&gt;X361,1,0),IF(Z359&gt;Z361,1,0))&lt;&gt;3,"E",""),""),"")</f>
        <v/>
      </c>
      <c r="AP359" s="3"/>
      <c r="AQ359" s="160"/>
      <c r="AR359" s="161"/>
      <c r="AS359" s="161"/>
      <c r="AT359" s="161"/>
      <c r="AU359" s="161"/>
      <c r="AV359" s="161"/>
      <c r="AW359" s="161"/>
      <c r="AX359" s="161"/>
      <c r="AY359" s="161"/>
      <c r="AZ359" s="161"/>
      <c r="BA359" s="161"/>
      <c r="BB359" s="161"/>
      <c r="BC359" s="162"/>
      <c r="BD359" s="167"/>
      <c r="BE359" s="168"/>
      <c r="BF359" s="176"/>
      <c r="BG359" s="180"/>
      <c r="BH359" s="181"/>
      <c r="BI359" s="181"/>
      <c r="BJ359" s="181"/>
      <c r="BK359" s="181"/>
      <c r="BL359" s="181"/>
      <c r="BM359" s="181"/>
      <c r="BN359" s="181"/>
      <c r="BO359" s="181"/>
      <c r="BP359" s="181"/>
      <c r="BQ359" s="181"/>
      <c r="BR359" s="181"/>
      <c r="BS359" s="181"/>
      <c r="BT359" s="181"/>
      <c r="BU359" s="182"/>
      <c r="BV359" s="152"/>
      <c r="BW359" s="153"/>
      <c r="BX359" s="152"/>
      <c r="BY359" s="153"/>
      <c r="BZ359" s="152"/>
      <c r="CA359" s="153"/>
      <c r="CB359" s="152"/>
      <c r="CC359" s="153"/>
      <c r="CD359" s="152"/>
      <c r="CE359" s="153"/>
      <c r="CF359" s="174"/>
      <c r="DV359" s="3"/>
    </row>
    <row r="360" spans="1:126" ht="11.25" customHeight="1">
      <c r="A360" s="192"/>
      <c r="B360" s="193"/>
      <c r="C360" s="196"/>
      <c r="D360" s="199"/>
      <c r="E360" s="200"/>
      <c r="F360" s="199"/>
      <c r="G360" s="200"/>
      <c r="H360" s="199"/>
      <c r="I360" s="200"/>
      <c r="J360" s="199"/>
      <c r="K360" s="200"/>
      <c r="L360" s="199"/>
      <c r="M360" s="209"/>
      <c r="N360" s="69" t="str">
        <f>IF(CF356&lt;&gt;"",IF(ISERROR(AND(BV360="",BX360="",BZ360="",CB360="",CD360="")),"E",IF(AND(BV360="",BX360="",BZ360="",CB360="",CD360=""),"","E")),"")</f>
        <v/>
      </c>
      <c r="O360" s="192"/>
      <c r="P360" s="193"/>
      <c r="Q360" s="196"/>
      <c r="R360" s="199"/>
      <c r="S360" s="200"/>
      <c r="T360" s="199"/>
      <c r="U360" s="200"/>
      <c r="V360" s="199"/>
      <c r="W360" s="200"/>
      <c r="X360" s="199"/>
      <c r="Y360" s="200"/>
      <c r="Z360" s="199"/>
      <c r="AA360" s="209"/>
      <c r="AB360" s="69" t="str">
        <f>IF(DV336&lt;&gt;"",IF(ISERROR(AND(DL340="",DN340="",DO340="",DR340="",DT340="")),"E",IF(AND(DL340="",DN340="",DP340="",DR340="",DT340=""),"","E")),"")</f>
        <v/>
      </c>
      <c r="AP360" s="3"/>
      <c r="AQ360" s="126"/>
      <c r="AR360" s="126"/>
      <c r="AS360" s="126"/>
      <c r="AT360" s="126"/>
      <c r="AU360" s="126"/>
      <c r="AV360" s="126"/>
      <c r="AW360" s="126"/>
      <c r="AX360" s="126"/>
      <c r="AY360" s="126"/>
      <c r="AZ360" s="126"/>
      <c r="BA360" s="126"/>
      <c r="BB360" s="126"/>
      <c r="BC360" s="126"/>
      <c r="BV360" s="169" t="str">
        <f>IF(CF356&lt;&gt;"",IF(AND(AND(BV356&gt;-1,BV358&gt;-1),OR(BV356&gt;10,BV358&gt;10),ABS(BV356-BV358)&gt;1,IF(OR(BV356&gt;11,BV358&gt;11),ABS(BV356-BV358)=2,TRUE),BV356=INT(BV356),BV358=INT(BV358)),"","Error"),"")</f>
        <v/>
      </c>
      <c r="BW360" s="169"/>
      <c r="BX360" s="169" t="str">
        <f>IF(CF356&lt;&gt;"",IF(AND(AND(BX356&gt;-1,BX358&gt;-1),OR(BX356&gt;10,BX358&gt;10),ABS(BX356-BX358)&gt;1,IF(OR(BX356&gt;11,BX358&gt;11),ABS(BX356-BX358)=2,TRUE),BX356=INT(BX356),BX358=INT(BX358)),"","Error"),"")</f>
        <v/>
      </c>
      <c r="BY360" s="169"/>
      <c r="BZ360" s="169" t="str">
        <f>IF(CF356&lt;&gt;"",IF(AND(AND(BZ356&gt;-1,BZ358&gt;-1),OR(BZ356&gt;10,BZ358&gt;10),ABS(BZ356-BZ358)&gt;1,IF(OR(BZ356&gt;11,BZ358&gt;11),ABS(BZ356-BZ358)=2,TRUE),BZ356=INT(BZ356),BZ358=INT(BZ358)),"","Error"),"")</f>
        <v/>
      </c>
      <c r="CA360" s="169"/>
      <c r="CB360" s="169" t="str">
        <f>IF(AND(CF356&lt;&gt;"",CB356&lt;&gt;""),IF(AND(AND(CB356&gt;-1,CB358&gt;-1),OR(CB356&gt;10,CB358&gt;10),ABS(CB356-CB358)&gt;1,IF(OR(CB356&gt;11,CB358&gt;11),ABS(CB356-CB358)=2,TRUE),CB356=INT(CB356),CB358=INT(CB358)),"","Error"),"")</f>
        <v/>
      </c>
      <c r="CC360" s="169"/>
      <c r="CD360" s="169" t="str">
        <f>IF(AND(CF356&lt;&gt;"",CD356&lt;&gt;""),IF(AND(AND(CD356&gt;-1,CD358&gt;-1),OR(CD356&gt;10,CD358&gt;10),ABS(CD356-CD358)&gt;1,IF(OR(CD356&gt;11,CD358&gt;11),ABS(CD356-CD358)=2,TRUE),CD356=INT(CD356),CD358=INT(CD358)),"","Error"),"")</f>
        <v/>
      </c>
      <c r="CE360" s="169"/>
      <c r="CF360" s="3"/>
      <c r="DV360" s="3"/>
    </row>
    <row r="361" spans="1:126" ht="11.25" customHeight="1">
      <c r="A361" s="192"/>
      <c r="B361" s="193"/>
      <c r="C361" s="175" t="str">
        <f>IF($D328="1P","C","E")</f>
        <v>E</v>
      </c>
      <c r="D361" s="201"/>
      <c r="E361" s="202"/>
      <c r="F361" s="201"/>
      <c r="G361" s="202"/>
      <c r="H361" s="201"/>
      <c r="I361" s="202"/>
      <c r="J361" s="201"/>
      <c r="K361" s="202"/>
      <c r="L361" s="201"/>
      <c r="M361" s="205"/>
      <c r="N361" s="69" t="str">
        <f>IF(CF356&lt;&gt;"",IF(ISERROR(AND(BV360="",BX360="",BZ360="",CB360="",CD360="")),"E",IF(AND(BV360="",BX360="",BZ360="",CB360="",CD360=""),"","E")),"")</f>
        <v/>
      </c>
      <c r="O361" s="192"/>
      <c r="P361" s="193"/>
      <c r="Q361" s="175" t="str">
        <f>IF($D328="1P","B","E")</f>
        <v>E</v>
      </c>
      <c r="R361" s="201"/>
      <c r="S361" s="202"/>
      <c r="T361" s="201"/>
      <c r="U361" s="202"/>
      <c r="V361" s="201"/>
      <c r="W361" s="202"/>
      <c r="X361" s="201"/>
      <c r="Y361" s="202"/>
      <c r="Z361" s="201"/>
      <c r="AA361" s="205"/>
      <c r="AB361" s="69" t="str">
        <f>IF(DV336&lt;&gt;"",IF(ISERROR(AND(DL340="",DN340="",DO340="",DR340="",DT340="")),"E",IF(AND(DL340="",DN340="",DP340="",DR340="",DT340=""),"","E")),"")</f>
        <v/>
      </c>
      <c r="AP361" s="3"/>
      <c r="AQ361" s="126"/>
      <c r="AR361" s="126"/>
      <c r="AS361" s="126"/>
      <c r="AT361" s="126"/>
      <c r="AU361" s="126"/>
      <c r="AV361" s="126"/>
      <c r="AW361" s="126"/>
      <c r="AX361" s="126"/>
      <c r="AY361" s="126"/>
      <c r="AZ361" s="126"/>
      <c r="BA361" s="126"/>
      <c r="BB361" s="126"/>
      <c r="BC361" s="126"/>
      <c r="CF361" s="3"/>
      <c r="DV361" s="3"/>
    </row>
    <row r="362" spans="1:126" ht="11.25" customHeight="1" thickBot="1">
      <c r="A362" s="194"/>
      <c r="B362" s="195"/>
      <c r="C362" s="207"/>
      <c r="D362" s="203"/>
      <c r="E362" s="204"/>
      <c r="F362" s="203"/>
      <c r="G362" s="204"/>
      <c r="H362" s="203"/>
      <c r="I362" s="204"/>
      <c r="J362" s="203"/>
      <c r="K362" s="204"/>
      <c r="L362" s="203"/>
      <c r="M362" s="206"/>
      <c r="N362" s="69" t="str">
        <f>IF(CF358&lt;&gt;"",IF(CF358="W",IF(SUM(IF(D361&gt;D359,1,0),IF(F361&gt;F359,1,0),IF(H361&gt;H359,1,0),IF(J361&gt;J359,1,0),IF(L361&gt;L359,1,0))&lt;&gt;3,"E",""),""),"")</f>
        <v/>
      </c>
      <c r="O362" s="194"/>
      <c r="P362" s="195"/>
      <c r="Q362" s="207"/>
      <c r="R362" s="203"/>
      <c r="S362" s="204"/>
      <c r="T362" s="203"/>
      <c r="U362" s="204"/>
      <c r="V362" s="203"/>
      <c r="W362" s="204"/>
      <c r="X362" s="203"/>
      <c r="Y362" s="204"/>
      <c r="Z362" s="203"/>
      <c r="AA362" s="206"/>
      <c r="AB362" s="69" t="str">
        <f>IF(DV338&lt;&gt;"",IF(DV338="W",IF(SUM(IF(R361&gt;R359,1,0),IF(T361&gt;T359,1,0),IF(V361&gt;V359,1,0),IF(X361&gt;X359,1,0),IF(Z361&gt;Z359,1,0))&lt;&gt;3,"E",""),""),"")</f>
        <v/>
      </c>
      <c r="AP362" s="3"/>
      <c r="AQ362" s="127"/>
      <c r="AR362" s="127"/>
      <c r="AS362" s="127"/>
      <c r="AT362" s="127"/>
      <c r="AU362" s="127"/>
      <c r="AV362" s="127"/>
      <c r="AW362" s="127"/>
      <c r="AX362" s="127"/>
      <c r="AY362" s="127"/>
      <c r="AZ362" s="127"/>
      <c r="BA362" s="127"/>
      <c r="BB362" s="127"/>
      <c r="BC362" s="127"/>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3"/>
      <c r="DV362" s="3"/>
    </row>
    <row r="363" spans="1:126" ht="11.25" customHeight="1">
      <c r="A363" s="170">
        <v>5</v>
      </c>
      <c r="B363" s="191"/>
      <c r="C363" s="183" t="str">
        <f>IF($D328="1P","A","A")</f>
        <v>A</v>
      </c>
      <c r="D363" s="197"/>
      <c r="E363" s="198"/>
      <c r="F363" s="197"/>
      <c r="G363" s="198"/>
      <c r="H363" s="197"/>
      <c r="I363" s="198"/>
      <c r="J363" s="197"/>
      <c r="K363" s="198"/>
      <c r="L363" s="197"/>
      <c r="M363" s="208"/>
      <c r="N363" s="69" t="str">
        <f>IF(CF366&lt;&gt;"",IF(CF366="W",IF(SUM(IF(D363&gt;D365,1,0),IF(F363&gt;F365,1,0),IF(H363&gt;H365,1,0),IF(J363&gt;J365,1,0),IF(L363&gt;L365,1,0))&lt;&gt;3,"E",""),""),"")</f>
        <v/>
      </c>
      <c r="O363" s="170">
        <v>10</v>
      </c>
      <c r="P363" s="191"/>
      <c r="Q363" s="183" t="str">
        <f>IF($D328="1P","D","B")</f>
        <v>B</v>
      </c>
      <c r="R363" s="197"/>
      <c r="S363" s="198"/>
      <c r="T363" s="197"/>
      <c r="U363" s="198"/>
      <c r="V363" s="197"/>
      <c r="W363" s="198"/>
      <c r="X363" s="197"/>
      <c r="Y363" s="198"/>
      <c r="Z363" s="197"/>
      <c r="AA363" s="208"/>
      <c r="AB363" s="69" t="str">
        <f>IF(DV346&lt;&gt;"",IF(DV346="W",IF(SUM(IF(R363&gt;R365,1,0),IF(T363&gt;T365,1,0),IF(V363&gt;V365,1,0),IF(X363&gt;X365,1,0),IF(Z363&gt;Z365,1,0))&lt;&gt;3,"E",""),""),"")</f>
        <v/>
      </c>
      <c r="AP363" s="3"/>
      <c r="AQ363" s="128"/>
      <c r="AR363" s="128"/>
      <c r="AS363" s="128"/>
      <c r="AT363" s="128"/>
      <c r="AU363" s="128"/>
      <c r="AV363" s="128"/>
      <c r="AW363" s="128"/>
      <c r="AX363" s="128"/>
      <c r="AY363" s="128"/>
      <c r="AZ363" s="128"/>
      <c r="BA363" s="128"/>
      <c r="BB363" s="128"/>
      <c r="BC363" s="128"/>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3"/>
      <c r="DV363" s="3"/>
    </row>
    <row r="364" spans="1:126" ht="11.25" customHeight="1">
      <c r="A364" s="192"/>
      <c r="B364" s="193"/>
      <c r="C364" s="196"/>
      <c r="D364" s="199"/>
      <c r="E364" s="200"/>
      <c r="F364" s="199"/>
      <c r="G364" s="200"/>
      <c r="H364" s="199"/>
      <c r="I364" s="200"/>
      <c r="J364" s="199"/>
      <c r="K364" s="200"/>
      <c r="L364" s="199"/>
      <c r="M364" s="209"/>
      <c r="N364" s="69" t="str">
        <f>IF(CF366&lt;&gt;"",IF(ISERROR(AND(BV370="",BX370="",BZ370="",CB370="",CD370="")),"E",IF(AND(BV370="",BX370="",BZ370="",CB370="",CD370=""),"","E")),"")</f>
        <v/>
      </c>
      <c r="O364" s="192"/>
      <c r="P364" s="193"/>
      <c r="Q364" s="196"/>
      <c r="R364" s="199"/>
      <c r="S364" s="200"/>
      <c r="T364" s="199"/>
      <c r="U364" s="200"/>
      <c r="V364" s="199"/>
      <c r="W364" s="200"/>
      <c r="X364" s="199"/>
      <c r="Y364" s="200"/>
      <c r="Z364" s="199"/>
      <c r="AA364" s="209"/>
      <c r="AB364" s="69" t="str">
        <f>IF(DV346&lt;&gt;"",IF(ISERROR(AND(DL350="",DN350="",DO350="",DR350="",DT350="")),"E",IF(AND(DL350="",DN350="",DP350="",DR350="",DT350=""),"","E")),"")</f>
        <v/>
      </c>
      <c r="AP364" s="3"/>
      <c r="AQ364" s="126"/>
      <c r="AR364" s="126"/>
      <c r="AS364" s="126"/>
      <c r="AT364" s="126"/>
      <c r="AU364" s="126"/>
      <c r="AV364" s="126"/>
      <c r="AW364" s="126"/>
      <c r="AX364" s="126"/>
      <c r="AY364" s="126"/>
      <c r="AZ364" s="126"/>
      <c r="BA364" s="126"/>
      <c r="BB364" s="126"/>
      <c r="BC364" s="126"/>
      <c r="CF364" s="3"/>
      <c r="DV364" s="3"/>
    </row>
    <row r="365" spans="1:126" ht="11.25" customHeight="1" thickBot="1">
      <c r="A365" s="192"/>
      <c r="B365" s="193"/>
      <c r="C365" s="175" t="str">
        <f>IF($D328="1P","D","C")</f>
        <v>C</v>
      </c>
      <c r="D365" s="201"/>
      <c r="E365" s="202"/>
      <c r="F365" s="201"/>
      <c r="G365" s="202"/>
      <c r="H365" s="201"/>
      <c r="I365" s="202"/>
      <c r="J365" s="201"/>
      <c r="K365" s="202"/>
      <c r="L365" s="201"/>
      <c r="M365" s="205"/>
      <c r="N365" s="69" t="str">
        <f>IF(CF366&lt;&gt;"",IF(ISERROR(AND(BV370="",BX370="",BZ370="",CB370="",CD370="")),"E",IF(AND(BV370="",BX370="",BZ370="",CB370="",CD370=""),"","E")),"")</f>
        <v/>
      </c>
      <c r="O365" s="192"/>
      <c r="P365" s="193"/>
      <c r="Q365" s="175" t="str">
        <f>IF($D328="1P","E","C")</f>
        <v>C</v>
      </c>
      <c r="R365" s="201"/>
      <c r="S365" s="202"/>
      <c r="T365" s="201"/>
      <c r="U365" s="202"/>
      <c r="V365" s="201"/>
      <c r="W365" s="202"/>
      <c r="X365" s="201"/>
      <c r="Y365" s="202"/>
      <c r="Z365" s="201"/>
      <c r="AA365" s="205"/>
      <c r="AB365" s="69" t="str">
        <f>IF(DV346&lt;&gt;"",IF(ISERROR(AND(DL350="",DN350="",DO350="",DR350="",DT350="")),"E",IF(AND(DL350="",DN350="",DP350="",DR350="",DT350=""),"","E")),"")</f>
        <v/>
      </c>
      <c r="AP365" s="3"/>
      <c r="AQ365" s="127"/>
      <c r="AR365" s="127"/>
      <c r="AS365" s="127"/>
      <c r="AT365" s="127"/>
      <c r="AU365" s="127"/>
      <c r="AV365" s="127"/>
      <c r="AW365" s="127"/>
      <c r="AX365" s="127"/>
      <c r="AY365" s="127"/>
      <c r="AZ365" s="127"/>
      <c r="BA365" s="127"/>
      <c r="BB365" s="127"/>
      <c r="BC365" s="127"/>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3"/>
      <c r="DV365" s="3"/>
    </row>
    <row r="366" spans="1:126" ht="11.25" customHeight="1" thickBot="1">
      <c r="A366" s="194"/>
      <c r="B366" s="195"/>
      <c r="C366" s="207"/>
      <c r="D366" s="203"/>
      <c r="E366" s="204"/>
      <c r="F366" s="203"/>
      <c r="G366" s="204"/>
      <c r="H366" s="203"/>
      <c r="I366" s="204"/>
      <c r="J366" s="203"/>
      <c r="K366" s="204"/>
      <c r="L366" s="203"/>
      <c r="M366" s="206"/>
      <c r="N366" s="69" t="str">
        <f>IF(CF368&lt;&gt;"",IF(CF368="W",IF(SUM(IF(D365&gt;D363,1,0),IF(F365&gt;F363,1,0),IF(H365&gt;H363,1,0),IF(J365&gt;J363,1,0),IF(L365&gt;L363,1,0))&lt;&gt;3,"E",""),""),"")</f>
        <v/>
      </c>
      <c r="O366" s="194"/>
      <c r="P366" s="195"/>
      <c r="Q366" s="207"/>
      <c r="R366" s="203"/>
      <c r="S366" s="204"/>
      <c r="T366" s="203"/>
      <c r="U366" s="204"/>
      <c r="V366" s="203"/>
      <c r="W366" s="204"/>
      <c r="X366" s="203"/>
      <c r="Y366" s="204"/>
      <c r="Z366" s="203"/>
      <c r="AA366" s="206"/>
      <c r="AB366" s="69" t="str">
        <f>IF(DV348&lt;&gt;"",IF(DV348="W",IF(SUM(IF(R365&gt;R363,1,0),IF(T365&gt;T363,1,0),IF(V365&gt;V363,1,0),IF(X365&gt;X363,1,0),IF(Z365&gt;Z363,1,0))&lt;&gt;3,"E",""),""),"")</f>
        <v/>
      </c>
      <c r="AP366" s="3"/>
      <c r="AQ366" s="154" t="str">
        <f>CONCATENATE($A330," ",$D330,","," ",$F328)</f>
        <v>Group: 6, Men's Singles</v>
      </c>
      <c r="AR366" s="155"/>
      <c r="AS366" s="155"/>
      <c r="AT366" s="155"/>
      <c r="AU366" s="155"/>
      <c r="AV366" s="155"/>
      <c r="AW366" s="155"/>
      <c r="AX366" s="155"/>
      <c r="AY366" s="155"/>
      <c r="AZ366" s="155"/>
      <c r="BA366" s="155"/>
      <c r="BB366" s="155"/>
      <c r="BC366" s="156"/>
      <c r="BD366" s="163">
        <f>A363</f>
        <v>5</v>
      </c>
      <c r="BE366" s="164"/>
      <c r="BF366" s="183" t="str">
        <f>C363</f>
        <v>A</v>
      </c>
      <c r="BG366" s="185" t="str">
        <f>IF(VLOOKUP($BF366,$A332:$C340,3,FALSE)=0,"",CONCATENATE(VLOOKUP(VLOOKUP($BF366,$A332:$C340,3,FALSE),Players!$C:$G,4,FALSE)," ",VLOOKUP($BF366,$A332:$C340,3,FALSE)," ",IF(ISERROR(VLOOKUP(VLOOKUP($BF366,$A332:$C340,3,FALSE),Players!$C:$G,5,FALSE)),"()",CONCATENATE("(",VLOOKUP(VLOOKUP($BF366,$A332:$C340,3,FALSE),Players!$C:$G,5,FALSE),")"))))</f>
        <v/>
      </c>
      <c r="BH366" s="186"/>
      <c r="BI366" s="186"/>
      <c r="BJ366" s="186"/>
      <c r="BK366" s="186"/>
      <c r="BL366" s="186"/>
      <c r="BM366" s="186"/>
      <c r="BN366" s="186"/>
      <c r="BO366" s="186"/>
      <c r="BP366" s="186"/>
      <c r="BQ366" s="186"/>
      <c r="BR366" s="186"/>
      <c r="BS366" s="186"/>
      <c r="BT366" s="186"/>
      <c r="BU366" s="187"/>
      <c r="BV366" s="170" t="str">
        <f>IF(D363&lt;&gt;"",D363,"")</f>
        <v/>
      </c>
      <c r="BW366" s="171"/>
      <c r="BX366" s="170" t="str">
        <f>IF(F363&lt;&gt;"",F363,"")</f>
        <v/>
      </c>
      <c r="BY366" s="171"/>
      <c r="BZ366" s="170" t="str">
        <f>IF(H363&lt;&gt;"",H363,"")</f>
        <v/>
      </c>
      <c r="CA366" s="171"/>
      <c r="CB366" s="170" t="str">
        <f>IF(J363&lt;&gt;"",J363,"")</f>
        <v/>
      </c>
      <c r="CC366" s="171"/>
      <c r="CD366" s="170" t="str">
        <f>IF(L363&lt;&gt;"",L363,"")</f>
        <v/>
      </c>
      <c r="CE366" s="171"/>
      <c r="CF366" s="174" t="str">
        <f>IF($CD366=$CD368,IF($CB366=$CB368,IF($BZ366&lt;&gt;"",IF($BZ366&gt;$BZ368,"W","L"),""),IF($CB366&gt;$CB368,"W","L")),IF($CD366&gt;$CD368,"W","L"))</f>
        <v/>
      </c>
      <c r="DV366" s="3"/>
    </row>
    <row r="367" spans="1:126" ht="11.25" customHeight="1">
      <c r="C367" s="44"/>
      <c r="D367" s="44"/>
      <c r="N367" s="43"/>
      <c r="O367" s="43"/>
      <c r="P367" s="43"/>
      <c r="Q367" s="43"/>
      <c r="R367" s="43"/>
      <c r="S367" s="43"/>
      <c r="T367" s="43"/>
      <c r="U367" s="43"/>
      <c r="V367" s="43"/>
      <c r="W367" s="43"/>
      <c r="X367" s="43"/>
      <c r="Y367" s="43"/>
      <c r="Z367" s="43"/>
      <c r="AA367" s="43"/>
      <c r="AB367" s="3"/>
      <c r="AP367" s="3"/>
      <c r="AQ367" s="157"/>
      <c r="AR367" s="158"/>
      <c r="AS367" s="158"/>
      <c r="AT367" s="158"/>
      <c r="AU367" s="158"/>
      <c r="AV367" s="158"/>
      <c r="AW367" s="158"/>
      <c r="AX367" s="158"/>
      <c r="AY367" s="158"/>
      <c r="AZ367" s="158"/>
      <c r="BA367" s="158"/>
      <c r="BB367" s="158"/>
      <c r="BC367" s="159"/>
      <c r="BD367" s="165"/>
      <c r="BE367" s="166"/>
      <c r="BF367" s="184"/>
      <c r="BG367" s="188"/>
      <c r="BH367" s="189"/>
      <c r="BI367" s="189"/>
      <c r="BJ367" s="189"/>
      <c r="BK367" s="189"/>
      <c r="BL367" s="189"/>
      <c r="BM367" s="189"/>
      <c r="BN367" s="189"/>
      <c r="BO367" s="189"/>
      <c r="BP367" s="189"/>
      <c r="BQ367" s="189"/>
      <c r="BR367" s="189"/>
      <c r="BS367" s="189"/>
      <c r="BT367" s="189"/>
      <c r="BU367" s="190"/>
      <c r="BV367" s="172"/>
      <c r="BW367" s="173"/>
      <c r="BX367" s="172"/>
      <c r="BY367" s="173"/>
      <c r="BZ367" s="172"/>
      <c r="CA367" s="173"/>
      <c r="CB367" s="172"/>
      <c r="CC367" s="173"/>
      <c r="CD367" s="172"/>
      <c r="CE367" s="173"/>
      <c r="CF367" s="174"/>
      <c r="DV367" s="3"/>
    </row>
    <row r="368" spans="1:126" ht="11.25" customHeight="1">
      <c r="A368" s="2"/>
      <c r="J368" s="43"/>
      <c r="K368" s="43"/>
      <c r="L368" s="43"/>
      <c r="M368" s="43"/>
      <c r="R368" s="42"/>
      <c r="S368" s="42"/>
      <c r="W368" s="42"/>
      <c r="AA368" s="42"/>
      <c r="AB368" s="3"/>
      <c r="AP368" s="3"/>
      <c r="AQ368" s="157"/>
      <c r="AR368" s="158"/>
      <c r="AS368" s="158"/>
      <c r="AT368" s="158"/>
      <c r="AU368" s="158"/>
      <c r="AV368" s="158"/>
      <c r="AW368" s="158"/>
      <c r="AX368" s="158"/>
      <c r="AY368" s="158"/>
      <c r="AZ368" s="158"/>
      <c r="BA368" s="158"/>
      <c r="BB368" s="158"/>
      <c r="BC368" s="159"/>
      <c r="BD368" s="165"/>
      <c r="BE368" s="166"/>
      <c r="BF368" s="175" t="str">
        <f>C365</f>
        <v>C</v>
      </c>
      <c r="BG368" s="177" t="str">
        <f>IF(VLOOKUP($BF368,$A332:$C340,3,FALSE)=0,"",CONCATENATE(VLOOKUP(VLOOKUP($BF368,$A332:$C340,3,FALSE),Players!$C:$G,4,FALSE)," ",VLOOKUP($BF368,$A332:$C340,3,FALSE)," ",IF(ISERROR(VLOOKUP(VLOOKUP($BF368,$A332:$C340,3,FALSE),Players!$C:$G,5,FALSE)),"()",CONCATENATE("(",VLOOKUP(VLOOKUP($BF368,$A332:$C340,3,FALSE),Players!$C:$G,5,FALSE),")"))))</f>
        <v/>
      </c>
      <c r="BH368" s="178"/>
      <c r="BI368" s="178"/>
      <c r="BJ368" s="178"/>
      <c r="BK368" s="178"/>
      <c r="BL368" s="178"/>
      <c r="BM368" s="178"/>
      <c r="BN368" s="178"/>
      <c r="BO368" s="178"/>
      <c r="BP368" s="178"/>
      <c r="BQ368" s="178"/>
      <c r="BR368" s="178"/>
      <c r="BS368" s="178"/>
      <c r="BT368" s="178"/>
      <c r="BU368" s="179"/>
      <c r="BV368" s="150" t="str">
        <f>IF(D365&lt;&gt;"",D365,"")</f>
        <v/>
      </c>
      <c r="BW368" s="151"/>
      <c r="BX368" s="150" t="str">
        <f>IF(F365&lt;&gt;"",F365,"")</f>
        <v/>
      </c>
      <c r="BY368" s="151"/>
      <c r="BZ368" s="150" t="str">
        <f>IF(H365&lt;&gt;"",H365,"")</f>
        <v/>
      </c>
      <c r="CA368" s="151"/>
      <c r="CB368" s="150" t="str">
        <f>IF(J365&lt;&gt;"",J365,"")</f>
        <v/>
      </c>
      <c r="CC368" s="151"/>
      <c r="CD368" s="150" t="str">
        <f>IF(L365&lt;&gt;"",L365,"")</f>
        <v/>
      </c>
      <c r="CE368" s="151"/>
      <c r="CF368" s="174" t="str">
        <f>IF($CF366&lt;&gt;"",IF(CF366="W","L","W"),"")</f>
        <v/>
      </c>
      <c r="DV368" s="3"/>
    </row>
    <row r="369" spans="1:126" ht="11.25" customHeight="1" thickBot="1">
      <c r="A369" s="42"/>
      <c r="R369" s="42"/>
      <c r="S369" s="42"/>
      <c r="W369" s="42"/>
      <c r="X369" s="43"/>
      <c r="Y369" s="43"/>
      <c r="Z369" s="43"/>
      <c r="AA369" s="43"/>
      <c r="AB369" s="3"/>
      <c r="AP369" s="3"/>
      <c r="AQ369" s="160"/>
      <c r="AR369" s="161"/>
      <c r="AS369" s="161"/>
      <c r="AT369" s="161"/>
      <c r="AU369" s="161"/>
      <c r="AV369" s="161"/>
      <c r="AW369" s="161"/>
      <c r="AX369" s="161"/>
      <c r="AY369" s="161"/>
      <c r="AZ369" s="161"/>
      <c r="BA369" s="161"/>
      <c r="BB369" s="161"/>
      <c r="BC369" s="162"/>
      <c r="BD369" s="167"/>
      <c r="BE369" s="168"/>
      <c r="BF369" s="176"/>
      <c r="BG369" s="180"/>
      <c r="BH369" s="181"/>
      <c r="BI369" s="181"/>
      <c r="BJ369" s="181"/>
      <c r="BK369" s="181"/>
      <c r="BL369" s="181"/>
      <c r="BM369" s="181"/>
      <c r="BN369" s="181"/>
      <c r="BO369" s="181"/>
      <c r="BP369" s="181"/>
      <c r="BQ369" s="181"/>
      <c r="BR369" s="181"/>
      <c r="BS369" s="181"/>
      <c r="BT369" s="181"/>
      <c r="BU369" s="182"/>
      <c r="BV369" s="152"/>
      <c r="BW369" s="153"/>
      <c r="BX369" s="152"/>
      <c r="BY369" s="153"/>
      <c r="BZ369" s="152"/>
      <c r="CA369" s="153"/>
      <c r="CB369" s="152"/>
      <c r="CC369" s="153"/>
      <c r="CD369" s="152"/>
      <c r="CE369" s="153"/>
      <c r="CF369" s="174"/>
      <c r="DV369" s="3"/>
    </row>
    <row r="370" spans="1:126" ht="11.25" customHeight="1">
      <c r="A370" s="42"/>
      <c r="R370" s="42"/>
      <c r="S370" s="42"/>
      <c r="W370" s="42"/>
      <c r="AA370" s="42"/>
      <c r="AB370" s="3"/>
      <c r="AP370" s="3"/>
      <c r="AQ370" s="126"/>
      <c r="AR370" s="126"/>
      <c r="AS370" s="126"/>
      <c r="AT370" s="126"/>
      <c r="AU370" s="126"/>
      <c r="AV370" s="126"/>
      <c r="AW370" s="126"/>
      <c r="AX370" s="126"/>
      <c r="AY370" s="126"/>
      <c r="AZ370" s="126"/>
      <c r="BA370" s="126"/>
      <c r="BB370" s="126"/>
      <c r="BC370" s="126"/>
      <c r="BV370" s="169" t="str">
        <f>IF(CF366&lt;&gt;"",IF(AND(AND(BV366&gt;-1,BV368&gt;-1),OR(BV366&gt;10,BV368&gt;10),ABS(BV366-BV368)&gt;1,IF(OR(BV366&gt;11,BV368&gt;11),ABS(BV366-BV368)=2,TRUE),BV366=INT(BV366),BV368=INT(BV368)),"","Error"),"")</f>
        <v/>
      </c>
      <c r="BW370" s="169"/>
      <c r="BX370" s="169" t="str">
        <f>IF(CF366&lt;&gt;"",IF(AND(AND(BX366&gt;-1,BX368&gt;-1),OR(BX366&gt;10,BX368&gt;10),ABS(BX366-BX368)&gt;1,IF(OR(BX366&gt;11,BX368&gt;11),ABS(BX366-BX368)=2,TRUE),BX366=INT(BX366),BX368=INT(BX368)),"","Error"),"")</f>
        <v/>
      </c>
      <c r="BY370" s="169"/>
      <c r="BZ370" s="169" t="str">
        <f>IF(CF366&lt;&gt;"",IF(AND(AND(BZ366&gt;-1,BZ368&gt;-1),OR(BZ366&gt;10,BZ368&gt;10),ABS(BZ366-BZ368)&gt;1,IF(OR(BZ366&gt;11,BZ368&gt;11),ABS(BZ366-BZ368)=2,TRUE),BZ366=INT(BZ366),BZ368=INT(BZ368)),"","Error"),"")</f>
        <v/>
      </c>
      <c r="CA370" s="169"/>
      <c r="CB370" s="169" t="str">
        <f>IF(AND(CF366&lt;&gt;"",CB366&lt;&gt;""),IF(AND(AND(CB366&gt;-1,CB368&gt;-1),OR(CB366&gt;10,CB368&gt;10),ABS(CB366-CB368)&gt;1,IF(OR(CB366&gt;11,CB368&gt;11),ABS(CB366-CB368)=2,TRUE),CB366=INT(CB366),CB368=INT(CB368)),"","Error"),"")</f>
        <v/>
      </c>
      <c r="CC370" s="169"/>
      <c r="CD370" s="169" t="str">
        <f>IF(AND(CF366&lt;&gt;"",CD366&lt;&gt;""),IF(AND(AND(CD366&gt;-1,CD368&gt;-1),OR(CD366&gt;10,CD368&gt;10),ABS(CD366-CD368)&gt;1,IF(OR(CD366&gt;11,CD368&gt;11),ABS(CD366-CD368)=2,TRUE),CD366=INT(CD366),CD368=INT(CD368)),"","Error"),"")</f>
        <v/>
      </c>
      <c r="CE370" s="169"/>
      <c r="CF370" s="3"/>
      <c r="DV370" s="3"/>
    </row>
    <row r="371" spans="1:126" ht="11.25" customHeight="1">
      <c r="C371" s="44"/>
      <c r="D371" s="44"/>
      <c r="R371" s="42"/>
      <c r="S371" s="42"/>
      <c r="W371" s="42"/>
      <c r="X371" s="43"/>
      <c r="Y371" s="43"/>
      <c r="Z371" s="43"/>
      <c r="AA371" s="43"/>
      <c r="AB371" s="3"/>
      <c r="AP371" s="3"/>
      <c r="AQ371" s="126"/>
      <c r="AR371" s="126"/>
      <c r="AS371" s="126"/>
      <c r="AT371" s="126"/>
      <c r="AU371" s="126"/>
      <c r="AV371" s="126"/>
      <c r="AW371" s="126"/>
      <c r="AX371" s="126"/>
      <c r="AY371" s="126"/>
      <c r="AZ371" s="126"/>
      <c r="BA371" s="126"/>
      <c r="BB371" s="126"/>
      <c r="BC371" s="126"/>
      <c r="CF371" s="3"/>
      <c r="DV371" s="3"/>
    </row>
    <row r="372" spans="1:126" ht="11.25" customHeight="1">
      <c r="A372" s="2"/>
      <c r="J372" s="43"/>
      <c r="K372" s="43"/>
      <c r="L372" s="43"/>
      <c r="M372" s="43"/>
      <c r="N372" s="43"/>
      <c r="O372" s="43"/>
      <c r="P372" s="43"/>
      <c r="Q372" s="43"/>
      <c r="R372" s="42"/>
      <c r="S372" s="42"/>
      <c r="T372" s="43"/>
      <c r="U372" s="43"/>
      <c r="V372" s="43"/>
      <c r="W372" s="42"/>
      <c r="AA372" s="42"/>
      <c r="AB372" s="3"/>
      <c r="AP372" s="3"/>
      <c r="AQ372" s="127"/>
      <c r="AR372" s="127"/>
      <c r="AS372" s="127"/>
      <c r="AT372" s="127"/>
      <c r="AU372" s="127"/>
      <c r="AV372" s="127"/>
      <c r="AW372" s="127"/>
      <c r="AX372" s="127"/>
      <c r="AY372" s="127"/>
      <c r="AZ372" s="127"/>
      <c r="BA372" s="127"/>
      <c r="BB372" s="127"/>
      <c r="BC372" s="127"/>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3"/>
      <c r="DV372" s="3"/>
    </row>
    <row r="373" spans="1:126" ht="11.25" customHeight="1">
      <c r="A373" s="42"/>
      <c r="R373" s="42"/>
      <c r="S373" s="42"/>
      <c r="W373" s="42"/>
      <c r="X373" s="43"/>
      <c r="Y373" s="43"/>
      <c r="Z373" s="43"/>
      <c r="AA373" s="43"/>
      <c r="AB373" s="3"/>
      <c r="AP373" s="3"/>
      <c r="AQ373" s="128"/>
      <c r="AR373" s="128"/>
      <c r="AS373" s="128"/>
      <c r="AT373" s="128"/>
      <c r="AU373" s="128"/>
      <c r="AV373" s="128"/>
      <c r="AW373" s="128"/>
      <c r="AX373" s="128"/>
      <c r="AY373" s="128"/>
      <c r="AZ373" s="128"/>
      <c r="BA373" s="128"/>
      <c r="BB373" s="128"/>
      <c r="BC373" s="128"/>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3"/>
      <c r="DV373" s="3"/>
    </row>
    <row r="374" spans="1:126" ht="11.25" customHeight="1">
      <c r="A374" s="42"/>
      <c r="R374" s="42"/>
      <c r="S374" s="42"/>
      <c r="W374" s="42"/>
      <c r="AA374" s="42"/>
      <c r="AB374" s="3"/>
      <c r="AP374" s="3"/>
      <c r="AQ374" s="126"/>
      <c r="AR374" s="126"/>
      <c r="AS374" s="126"/>
      <c r="AT374" s="126"/>
      <c r="AU374" s="126"/>
      <c r="AV374" s="126"/>
      <c r="AW374" s="126"/>
      <c r="AX374" s="126"/>
      <c r="AY374" s="126"/>
      <c r="AZ374" s="126"/>
      <c r="BA374" s="126"/>
      <c r="BB374" s="126"/>
      <c r="BC374" s="126"/>
      <c r="CF374" s="3"/>
      <c r="DV374" s="3"/>
    </row>
    <row r="375" spans="1:126" ht="11.25" customHeight="1" thickBot="1">
      <c r="A375" s="42"/>
      <c r="R375" s="42"/>
      <c r="S375" s="42"/>
      <c r="W375" s="42"/>
      <c r="X375" s="43"/>
      <c r="Y375" s="43"/>
      <c r="Z375" s="43"/>
      <c r="AA375" s="43"/>
      <c r="AB375" s="43"/>
      <c r="AP375" s="3"/>
      <c r="AQ375" s="127"/>
      <c r="AR375" s="127"/>
      <c r="AS375" s="127"/>
      <c r="AT375" s="127"/>
      <c r="AU375" s="127"/>
      <c r="AV375" s="127"/>
      <c r="AW375" s="127"/>
      <c r="AX375" s="127"/>
      <c r="AY375" s="127"/>
      <c r="AZ375" s="127"/>
      <c r="BA375" s="127"/>
      <c r="BB375" s="127"/>
      <c r="BC375" s="127"/>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3"/>
      <c r="DV375" s="3"/>
    </row>
    <row r="376" spans="1:126" ht="11.25" customHeight="1">
      <c r="A376" s="2"/>
      <c r="R376" s="42"/>
      <c r="S376" s="42"/>
      <c r="W376" s="42"/>
      <c r="AA376" s="42"/>
      <c r="AB376" s="42"/>
      <c r="AP376" s="3"/>
      <c r="AQ376" s="154" t="str">
        <f>CONCATENATE($A330," ",$D330,","," ",$F328)</f>
        <v>Group: 6, Men's Singles</v>
      </c>
      <c r="AR376" s="155"/>
      <c r="AS376" s="155"/>
      <c r="AT376" s="155"/>
      <c r="AU376" s="155"/>
      <c r="AV376" s="155"/>
      <c r="AW376" s="155"/>
      <c r="AX376" s="155"/>
      <c r="AY376" s="155"/>
      <c r="AZ376" s="155"/>
      <c r="BA376" s="155"/>
      <c r="BB376" s="155"/>
      <c r="BC376" s="156"/>
      <c r="BD376" s="163">
        <f>O347</f>
        <v>6</v>
      </c>
      <c r="BE376" s="164"/>
      <c r="BF376" s="183" t="str">
        <f>Q347</f>
        <v>B</v>
      </c>
      <c r="BG376" s="185" t="str">
        <f>IF(VLOOKUP($BF376,$A332:$C340,3,FALSE)=0,"",CONCATENATE(VLOOKUP(VLOOKUP($BF376,$A332:$C340,3,FALSE),Players!$C:$G,4,FALSE)," ",VLOOKUP($BF376,$A332:$C340,3,FALSE)," ",IF(ISERROR(VLOOKUP(VLOOKUP($BF376,$A332:$C340,3,FALSE),Players!$C:$G,5,FALSE)),"()",CONCATENATE("(",VLOOKUP(VLOOKUP($BF376,$A332:$C340,3,FALSE),Players!$C:$G,5,FALSE),")"))))</f>
        <v/>
      </c>
      <c r="BH376" s="186"/>
      <c r="BI376" s="186"/>
      <c r="BJ376" s="186"/>
      <c r="BK376" s="186"/>
      <c r="BL376" s="186"/>
      <c r="BM376" s="186"/>
      <c r="BN376" s="186"/>
      <c r="BO376" s="186"/>
      <c r="BP376" s="186"/>
      <c r="BQ376" s="186"/>
      <c r="BR376" s="186"/>
      <c r="BS376" s="186"/>
      <c r="BT376" s="186"/>
      <c r="BU376" s="187"/>
      <c r="BV376" s="170" t="str">
        <f>IF(R347&lt;&gt;"",R347,"")</f>
        <v/>
      </c>
      <c r="BW376" s="171"/>
      <c r="BX376" s="170" t="str">
        <f>IF(T347&lt;&gt;"",T347,"")</f>
        <v/>
      </c>
      <c r="BY376" s="171"/>
      <c r="BZ376" s="170" t="str">
        <f>IF(V347&lt;&gt;"",V347,"")</f>
        <v/>
      </c>
      <c r="CA376" s="171"/>
      <c r="CB376" s="170" t="str">
        <f>IF(X347&lt;&gt;"",X347,"")</f>
        <v/>
      </c>
      <c r="CC376" s="171"/>
      <c r="CD376" s="170" t="str">
        <f>IF(Z347&lt;&gt;"",Z347,"")</f>
        <v/>
      </c>
      <c r="CE376" s="171"/>
      <c r="CF376" s="174" t="str">
        <f>IF($CD376=$CD378,IF($CB376=$CB378,IF($BZ376&lt;&gt;"",IF($BZ376&gt;$BZ378,"W","L"),""),IF($CB376&gt;$CB378,"W","L")),IF($CD376&gt;$CD378,"W","L"))</f>
        <v/>
      </c>
      <c r="DV376" s="3"/>
    </row>
    <row r="377" spans="1:126" ht="11.25" customHeight="1">
      <c r="R377" s="42"/>
      <c r="S377" s="42"/>
      <c r="W377" s="42"/>
      <c r="X377" s="43"/>
      <c r="Y377" s="43"/>
      <c r="Z377" s="43"/>
      <c r="AA377" s="43"/>
      <c r="AB377" s="43"/>
      <c r="AP377" s="3"/>
      <c r="AQ377" s="157"/>
      <c r="AR377" s="158"/>
      <c r="AS377" s="158"/>
      <c r="AT377" s="158"/>
      <c r="AU377" s="158"/>
      <c r="AV377" s="158"/>
      <c r="AW377" s="158"/>
      <c r="AX377" s="158"/>
      <c r="AY377" s="158"/>
      <c r="AZ377" s="158"/>
      <c r="BA377" s="158"/>
      <c r="BB377" s="158"/>
      <c r="BC377" s="159"/>
      <c r="BD377" s="165"/>
      <c r="BE377" s="166"/>
      <c r="BF377" s="184"/>
      <c r="BG377" s="188"/>
      <c r="BH377" s="189"/>
      <c r="BI377" s="189"/>
      <c r="BJ377" s="189"/>
      <c r="BK377" s="189"/>
      <c r="BL377" s="189"/>
      <c r="BM377" s="189"/>
      <c r="BN377" s="189"/>
      <c r="BO377" s="189"/>
      <c r="BP377" s="189"/>
      <c r="BQ377" s="189"/>
      <c r="BR377" s="189"/>
      <c r="BS377" s="189"/>
      <c r="BT377" s="189"/>
      <c r="BU377" s="190"/>
      <c r="BV377" s="172"/>
      <c r="BW377" s="173"/>
      <c r="BX377" s="172"/>
      <c r="BY377" s="173"/>
      <c r="BZ377" s="172"/>
      <c r="CA377" s="173"/>
      <c r="CB377" s="172"/>
      <c r="CC377" s="173"/>
      <c r="CD377" s="172"/>
      <c r="CE377" s="173"/>
      <c r="CF377" s="174"/>
      <c r="DV377" s="3"/>
    </row>
    <row r="378" spans="1:126" ht="11.25" customHeight="1">
      <c r="A378" s="2"/>
      <c r="R378" s="42"/>
      <c r="S378" s="42"/>
      <c r="W378" s="42"/>
      <c r="AA378" s="42"/>
      <c r="AB378" s="42"/>
      <c r="AP378" s="3"/>
      <c r="AQ378" s="157"/>
      <c r="AR378" s="158"/>
      <c r="AS378" s="158"/>
      <c r="AT378" s="158"/>
      <c r="AU378" s="158"/>
      <c r="AV378" s="158"/>
      <c r="AW378" s="158"/>
      <c r="AX378" s="158"/>
      <c r="AY378" s="158"/>
      <c r="AZ378" s="158"/>
      <c r="BA378" s="158"/>
      <c r="BB378" s="158"/>
      <c r="BC378" s="159"/>
      <c r="BD378" s="165"/>
      <c r="BE378" s="166"/>
      <c r="BF378" s="175" t="str">
        <f>Q349</f>
        <v>D</v>
      </c>
      <c r="BG378" s="177" t="str">
        <f>IF(VLOOKUP($BF378,$A332:$C340,3,FALSE)=0,"",CONCATENATE(VLOOKUP(VLOOKUP($BF378,$A332:$C340,3,FALSE),Players!$C:$G,4,FALSE)," ",VLOOKUP($BF378,$A332:$C340,3,FALSE)," ",IF(ISERROR(VLOOKUP(VLOOKUP($BF378,$A332:$C340,3,FALSE),Players!$C:$G,5,FALSE)),"()",CONCATENATE("(",VLOOKUP(VLOOKUP($BF378,$A332:$C340,3,FALSE),Players!$C:$G,5,FALSE),")"))))</f>
        <v/>
      </c>
      <c r="BH378" s="178"/>
      <c r="BI378" s="178"/>
      <c r="BJ378" s="178"/>
      <c r="BK378" s="178"/>
      <c r="BL378" s="178"/>
      <c r="BM378" s="178"/>
      <c r="BN378" s="178"/>
      <c r="BO378" s="178"/>
      <c r="BP378" s="178"/>
      <c r="BQ378" s="178"/>
      <c r="BR378" s="178"/>
      <c r="BS378" s="178"/>
      <c r="BT378" s="178"/>
      <c r="BU378" s="179"/>
      <c r="BV378" s="150" t="str">
        <f>IF(R349&lt;&gt;"",R349,"")</f>
        <v/>
      </c>
      <c r="BW378" s="151"/>
      <c r="BX378" s="150" t="str">
        <f>IF(T349&lt;&gt;"",T349,"")</f>
        <v/>
      </c>
      <c r="BY378" s="151"/>
      <c r="BZ378" s="150" t="str">
        <f>IF(V349&lt;&gt;"",V349,"")</f>
        <v/>
      </c>
      <c r="CA378" s="151"/>
      <c r="CB378" s="150" t="str">
        <f>IF(X349&lt;&gt;"",X349,"")</f>
        <v/>
      </c>
      <c r="CC378" s="151"/>
      <c r="CD378" s="150" t="str">
        <f>IF(Z349&lt;&gt;"",Z349,"")</f>
        <v/>
      </c>
      <c r="CE378" s="151"/>
      <c r="CF378" s="174" t="str">
        <f>IF($CF376&lt;&gt;"",IF(CF376="W","L","W"),"")</f>
        <v/>
      </c>
      <c r="DV378" s="3"/>
    </row>
    <row r="379" spans="1:126" ht="11.25" customHeight="1" thickBot="1">
      <c r="A379" s="2"/>
      <c r="R379" s="42"/>
      <c r="S379" s="42"/>
      <c r="W379" s="42"/>
      <c r="X379" s="43"/>
      <c r="Y379" s="43"/>
      <c r="Z379" s="43"/>
      <c r="AA379" s="43"/>
      <c r="AB379" s="43"/>
      <c r="AP379" s="3"/>
      <c r="AQ379" s="160"/>
      <c r="AR379" s="161"/>
      <c r="AS379" s="161"/>
      <c r="AT379" s="161"/>
      <c r="AU379" s="161"/>
      <c r="AV379" s="161"/>
      <c r="AW379" s="161"/>
      <c r="AX379" s="161"/>
      <c r="AY379" s="161"/>
      <c r="AZ379" s="161"/>
      <c r="BA379" s="161"/>
      <c r="BB379" s="161"/>
      <c r="BC379" s="162"/>
      <c r="BD379" s="167"/>
      <c r="BE379" s="168"/>
      <c r="BF379" s="176"/>
      <c r="BG379" s="180"/>
      <c r="BH379" s="181"/>
      <c r="BI379" s="181"/>
      <c r="BJ379" s="181"/>
      <c r="BK379" s="181"/>
      <c r="BL379" s="181"/>
      <c r="BM379" s="181"/>
      <c r="BN379" s="181"/>
      <c r="BO379" s="181"/>
      <c r="BP379" s="181"/>
      <c r="BQ379" s="181"/>
      <c r="BR379" s="181"/>
      <c r="BS379" s="181"/>
      <c r="BT379" s="181"/>
      <c r="BU379" s="182"/>
      <c r="BV379" s="152"/>
      <c r="BW379" s="153"/>
      <c r="BX379" s="152"/>
      <c r="BY379" s="153"/>
      <c r="BZ379" s="152"/>
      <c r="CA379" s="153"/>
      <c r="CB379" s="152"/>
      <c r="CC379" s="153"/>
      <c r="CD379" s="152"/>
      <c r="CE379" s="153"/>
      <c r="CF379" s="174"/>
      <c r="DV379" s="3"/>
    </row>
    <row r="380" spans="1:126" ht="11.25" customHeight="1">
      <c r="A380" s="2"/>
      <c r="R380" s="42"/>
      <c r="S380" s="42"/>
      <c r="W380" s="42"/>
      <c r="AA380" s="42"/>
      <c r="AB380" s="42"/>
      <c r="AP380" s="3"/>
      <c r="AQ380" s="126"/>
      <c r="AR380" s="126"/>
      <c r="AS380" s="126"/>
      <c r="AT380" s="126"/>
      <c r="AU380" s="126"/>
      <c r="AV380" s="126"/>
      <c r="AW380" s="126"/>
      <c r="AX380" s="126"/>
      <c r="AY380" s="126"/>
      <c r="AZ380" s="126"/>
      <c r="BA380" s="126"/>
      <c r="BB380" s="126"/>
      <c r="BC380" s="126"/>
      <c r="BV380" s="169" t="str">
        <f>IF(CF376&lt;&gt;"",IF(AND(AND(BV376&gt;-1,BV378&gt;-1),OR(BV376&gt;10,BV378&gt;10),ABS(BV376-BV378)&gt;1,IF(OR(BV376&gt;11,BV378&gt;11),ABS(BV376-BV378)=2,TRUE),BV376=INT(BV376),BV378=INT(BV378)),"","Error"),"")</f>
        <v/>
      </c>
      <c r="BW380" s="169"/>
      <c r="BX380" s="169" t="str">
        <f>IF(CF376&lt;&gt;"",IF(AND(AND(BX376&gt;-1,BX378&gt;-1),OR(BX376&gt;10,BX378&gt;10),ABS(BX376-BX378)&gt;1,IF(OR(BX376&gt;11,BX378&gt;11),ABS(BX376-BX378)=2,TRUE),BX376=INT(BX376),BX378=INT(BX378)),"","Error"),"")</f>
        <v/>
      </c>
      <c r="BY380" s="169"/>
      <c r="BZ380" s="169" t="str">
        <f>IF(CF376&lt;&gt;"",IF(AND(AND(BZ376&gt;-1,BZ378&gt;-1),OR(BZ376&gt;10,BZ378&gt;10),ABS(BZ376-BZ378)&gt;1,IF(OR(BZ376&gt;11,BZ378&gt;11),ABS(BZ376-BZ378)=2,TRUE),BZ376=INT(BZ376),BZ378=INT(BZ378)),"","Error"),"")</f>
        <v/>
      </c>
      <c r="CA380" s="169"/>
      <c r="CB380" s="169" t="str">
        <f>IF(AND(CF376&lt;&gt;"",CB376&lt;&gt;""),IF(AND(AND(CB376&gt;-1,CB378&gt;-1),OR(CB376&gt;10,CB378&gt;10),ABS(CB376-CB378)&gt;1,IF(OR(CB376&gt;11,CB378&gt;11),ABS(CB376-CB378)=2,TRUE),CB376=INT(CB376),CB378=INT(CB378)),"","Error"),"")</f>
        <v/>
      </c>
      <c r="CC380" s="169"/>
      <c r="CD380" s="169" t="str">
        <f>IF(AND(CF376&lt;&gt;"",CD376&lt;&gt;""),IF(AND(AND(CD376&gt;-1,CD378&gt;-1),OR(CD376&gt;10,CD378&gt;10),ABS(CD376-CD378)&gt;1,IF(OR(CD376&gt;11,CD378&gt;11),ABS(CD376-CD378)=2,TRUE),CD376=INT(CD376),CD378=INT(CD378)),"","Error"),"")</f>
        <v/>
      </c>
      <c r="CE380" s="169"/>
      <c r="CF380" s="3"/>
      <c r="DV380" s="3"/>
    </row>
    <row r="381" spans="1:126" ht="11.25" customHeight="1">
      <c r="AB381" s="43"/>
      <c r="AP381" s="3"/>
      <c r="AQ381" s="126"/>
      <c r="AR381" s="126"/>
      <c r="AS381" s="126"/>
      <c r="AT381" s="126"/>
      <c r="AU381" s="126"/>
      <c r="AV381" s="126"/>
      <c r="AW381" s="126"/>
      <c r="AX381" s="126"/>
      <c r="AY381" s="126"/>
      <c r="AZ381" s="126"/>
      <c r="BA381" s="126"/>
      <c r="BB381" s="126"/>
      <c r="BC381" s="126"/>
      <c r="CF381" s="3"/>
      <c r="DV381" s="3"/>
    </row>
    <row r="382" spans="1:126" ht="11.25" customHeight="1">
      <c r="AB382" s="42"/>
      <c r="AP382" s="3"/>
      <c r="AQ382" s="127"/>
      <c r="AR382" s="127"/>
      <c r="AS382" s="127"/>
      <c r="AT382" s="127"/>
      <c r="AU382" s="127"/>
      <c r="AV382" s="127"/>
      <c r="AW382" s="127"/>
      <c r="AX382" s="127"/>
      <c r="AY382" s="127"/>
      <c r="AZ382" s="127"/>
      <c r="BA382" s="127"/>
      <c r="BB382" s="127"/>
      <c r="BC382" s="127"/>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3"/>
      <c r="DV382" s="3"/>
    </row>
    <row r="383" spans="1:126" ht="11.25" customHeight="1">
      <c r="AB383" s="43"/>
      <c r="AP383" s="3"/>
      <c r="AQ383" s="128"/>
      <c r="AR383" s="128"/>
      <c r="AS383" s="128"/>
      <c r="AT383" s="128"/>
      <c r="AU383" s="128"/>
      <c r="AV383" s="128"/>
      <c r="AW383" s="128"/>
      <c r="AX383" s="128"/>
      <c r="AY383" s="128"/>
      <c r="AZ383" s="128"/>
      <c r="BA383" s="128"/>
      <c r="BB383" s="128"/>
      <c r="BC383" s="128"/>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F383" s="3"/>
      <c r="DV383" s="3"/>
    </row>
    <row r="384" spans="1:126" ht="11.25" customHeight="1">
      <c r="AB384" s="42"/>
      <c r="AP384" s="3"/>
      <c r="AQ384" s="126"/>
      <c r="AR384" s="126"/>
      <c r="AS384" s="126"/>
      <c r="AT384" s="126"/>
      <c r="AU384" s="126"/>
      <c r="AV384" s="126"/>
      <c r="AW384" s="126"/>
      <c r="AX384" s="126"/>
      <c r="AY384" s="126"/>
      <c r="AZ384" s="126"/>
      <c r="BA384" s="126"/>
      <c r="BB384" s="126"/>
      <c r="BC384" s="126"/>
      <c r="CF384" s="3"/>
      <c r="DV384" s="3"/>
    </row>
    <row r="385" spans="1:126" ht="11.25" customHeight="1" thickBot="1">
      <c r="AB385" s="43"/>
      <c r="AP385" s="3"/>
      <c r="AQ385" s="127"/>
      <c r="AR385" s="127"/>
      <c r="AS385" s="127"/>
      <c r="AT385" s="127"/>
      <c r="AU385" s="127"/>
      <c r="AV385" s="127"/>
      <c r="AW385" s="127"/>
      <c r="AX385" s="127"/>
      <c r="AY385" s="127"/>
      <c r="AZ385" s="127"/>
      <c r="BA385" s="127"/>
      <c r="BB385" s="127"/>
      <c r="BC385" s="127"/>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3"/>
      <c r="DV385" s="3"/>
    </row>
    <row r="386" spans="1:126" ht="11.25" customHeight="1">
      <c r="AB386" s="42"/>
      <c r="AP386" s="3"/>
      <c r="AQ386" s="154" t="str">
        <f>CONCATENATE($A330," ",$D330,","," ",$F328)</f>
        <v>Group: 6, Men's Singles</v>
      </c>
      <c r="AR386" s="155"/>
      <c r="AS386" s="155"/>
      <c r="AT386" s="155"/>
      <c r="AU386" s="155"/>
      <c r="AV386" s="155"/>
      <c r="AW386" s="155"/>
      <c r="AX386" s="155"/>
      <c r="AY386" s="155"/>
      <c r="AZ386" s="155"/>
      <c r="BA386" s="155"/>
      <c r="BB386" s="155"/>
      <c r="BC386" s="156"/>
      <c r="BD386" s="163">
        <f>O351</f>
        <v>7</v>
      </c>
      <c r="BE386" s="164"/>
      <c r="BF386" s="183" t="str">
        <f>Q351</f>
        <v>A</v>
      </c>
      <c r="BG386" s="185" t="str">
        <f>IF(VLOOKUP($BF386,$A332:$C340,3,FALSE)=0,"",CONCATENATE(VLOOKUP(VLOOKUP($BF386,$A332:$C340,3,FALSE),Players!$C:$G,4,FALSE)," ",VLOOKUP($BF386,$A332:$C340,3,FALSE)," ",IF(ISERROR(VLOOKUP(VLOOKUP($BF386,$A332:$C340,3,FALSE),Players!$C:$G,5,FALSE)),"()",CONCATENATE("(",VLOOKUP(VLOOKUP($BF386,$A332:$C340,3,FALSE),Players!$C:$G,5,FALSE),")"))))</f>
        <v/>
      </c>
      <c r="BH386" s="186"/>
      <c r="BI386" s="186"/>
      <c r="BJ386" s="186"/>
      <c r="BK386" s="186"/>
      <c r="BL386" s="186"/>
      <c r="BM386" s="186"/>
      <c r="BN386" s="186"/>
      <c r="BO386" s="186"/>
      <c r="BP386" s="186"/>
      <c r="BQ386" s="186"/>
      <c r="BR386" s="186"/>
      <c r="BS386" s="186"/>
      <c r="BT386" s="186"/>
      <c r="BU386" s="187"/>
      <c r="BV386" s="170" t="str">
        <f>IF(R351&lt;&gt;"",R351,"")</f>
        <v/>
      </c>
      <c r="BW386" s="171"/>
      <c r="BX386" s="170" t="str">
        <f>IF(T351&lt;&gt;"",T351,"")</f>
        <v/>
      </c>
      <c r="BY386" s="171"/>
      <c r="BZ386" s="170" t="str">
        <f>IF(V351&lt;&gt;"",V351,"")</f>
        <v/>
      </c>
      <c r="CA386" s="171"/>
      <c r="CB386" s="170" t="str">
        <f>IF(X351&lt;&gt;"",X351,"")</f>
        <v/>
      </c>
      <c r="CC386" s="171"/>
      <c r="CD386" s="170" t="str">
        <f>IF(Z351&lt;&gt;"",Z351,"")</f>
        <v/>
      </c>
      <c r="CE386" s="171"/>
      <c r="CF386" s="174" t="str">
        <f>IF($CD386=$CD388,IF($CB386=$CB388,IF($BZ386&lt;&gt;"",IF($BZ386&gt;$BZ388,"W","L"),""),IF($CB386&gt;$CB388,"W","L")),IF($CD386&gt;$CD388,"W","L"))</f>
        <v/>
      </c>
      <c r="DV386" s="3"/>
    </row>
    <row r="387" spans="1:126" ht="11.25" customHeight="1">
      <c r="AB387" s="43"/>
      <c r="AC387" s="43"/>
      <c r="AD387" s="43"/>
      <c r="AE387" s="43"/>
      <c r="AF387" s="43"/>
      <c r="AG387" s="43"/>
      <c r="AH387" s="43"/>
      <c r="AI387" s="43"/>
      <c r="AJ387" s="43"/>
      <c r="AK387" s="43"/>
      <c r="AL387" s="43"/>
      <c r="AM387" s="43"/>
      <c r="AN387" s="3"/>
      <c r="AO387" s="3"/>
      <c r="AP387" s="3"/>
      <c r="AQ387" s="157"/>
      <c r="AR387" s="158"/>
      <c r="AS387" s="158"/>
      <c r="AT387" s="158"/>
      <c r="AU387" s="158"/>
      <c r="AV387" s="158"/>
      <c r="AW387" s="158"/>
      <c r="AX387" s="158"/>
      <c r="AY387" s="158"/>
      <c r="AZ387" s="158"/>
      <c r="BA387" s="158"/>
      <c r="BB387" s="158"/>
      <c r="BC387" s="159"/>
      <c r="BD387" s="165"/>
      <c r="BE387" s="166"/>
      <c r="BF387" s="184"/>
      <c r="BG387" s="188"/>
      <c r="BH387" s="189"/>
      <c r="BI387" s="189"/>
      <c r="BJ387" s="189"/>
      <c r="BK387" s="189"/>
      <c r="BL387" s="189"/>
      <c r="BM387" s="189"/>
      <c r="BN387" s="189"/>
      <c r="BO387" s="189"/>
      <c r="BP387" s="189"/>
      <c r="BQ387" s="189"/>
      <c r="BR387" s="189"/>
      <c r="BS387" s="189"/>
      <c r="BT387" s="189"/>
      <c r="BU387" s="190"/>
      <c r="BV387" s="172"/>
      <c r="BW387" s="173"/>
      <c r="BX387" s="172"/>
      <c r="BY387" s="173"/>
      <c r="BZ387" s="172"/>
      <c r="CA387" s="173"/>
      <c r="CB387" s="172"/>
      <c r="CC387" s="173"/>
      <c r="CD387" s="172"/>
      <c r="CE387" s="173"/>
      <c r="CF387" s="174"/>
      <c r="DV387" s="3"/>
    </row>
    <row r="388" spans="1:126" ht="11.25" customHeight="1">
      <c r="AB388" s="42"/>
      <c r="AI388" s="42"/>
      <c r="AJ388" s="42"/>
      <c r="AN388" s="3"/>
      <c r="AO388" s="3"/>
      <c r="AP388" s="3"/>
      <c r="AQ388" s="157"/>
      <c r="AR388" s="158"/>
      <c r="AS388" s="158"/>
      <c r="AT388" s="158"/>
      <c r="AU388" s="158"/>
      <c r="AV388" s="158"/>
      <c r="AW388" s="158"/>
      <c r="AX388" s="158"/>
      <c r="AY388" s="158"/>
      <c r="AZ388" s="158"/>
      <c r="BA388" s="158"/>
      <c r="BB388" s="158"/>
      <c r="BC388" s="159"/>
      <c r="BD388" s="165"/>
      <c r="BE388" s="166"/>
      <c r="BF388" s="175" t="str">
        <f>Q353</f>
        <v>B</v>
      </c>
      <c r="BG388" s="177" t="str">
        <f>IF(VLOOKUP($BF388,$A332:$C340,3,FALSE)=0,"",CONCATENATE(VLOOKUP(VLOOKUP($BF388,$A332:$C340,3,FALSE),Players!$C:$G,4,FALSE)," ",VLOOKUP($BF388,$A332:$C340,3,FALSE)," ",IF(ISERROR(VLOOKUP(VLOOKUP($BF388,$A332:$C340,3,FALSE),Players!$C:$G,5,FALSE)),"()",CONCATENATE("(",VLOOKUP(VLOOKUP($BF388,$A332:$C340,3,FALSE),Players!$C:$G,5,FALSE),")"))))</f>
        <v/>
      </c>
      <c r="BH388" s="178"/>
      <c r="BI388" s="178"/>
      <c r="BJ388" s="178"/>
      <c r="BK388" s="178"/>
      <c r="BL388" s="178"/>
      <c r="BM388" s="178"/>
      <c r="BN388" s="178"/>
      <c r="BO388" s="178"/>
      <c r="BP388" s="178"/>
      <c r="BQ388" s="178"/>
      <c r="BR388" s="178"/>
      <c r="BS388" s="178"/>
      <c r="BT388" s="178"/>
      <c r="BU388" s="179"/>
      <c r="BV388" s="150" t="str">
        <f>IF(R353&lt;&gt;"",R353,"")</f>
        <v/>
      </c>
      <c r="BW388" s="151"/>
      <c r="BX388" s="150" t="str">
        <f>IF(T353&lt;&gt;"",T353,"")</f>
        <v/>
      </c>
      <c r="BY388" s="151"/>
      <c r="BZ388" s="150" t="str">
        <f>IF(V353&lt;&gt;"",V353,"")</f>
        <v/>
      </c>
      <c r="CA388" s="151"/>
      <c r="CB388" s="150" t="str">
        <f>IF(X353&lt;&gt;"",X353,"")</f>
        <v/>
      </c>
      <c r="CC388" s="151"/>
      <c r="CD388" s="150" t="str">
        <f>IF(Z353&lt;&gt;"",Z353,"")</f>
        <v/>
      </c>
      <c r="CE388" s="151"/>
      <c r="CF388" s="174" t="str">
        <f>IF($CF386&lt;&gt;"",IF(CF386="W","L","W"),"")</f>
        <v/>
      </c>
      <c r="DV388" s="3"/>
    </row>
    <row r="389" spans="1:126" ht="11.25" customHeight="1" thickBot="1">
      <c r="AB389" s="43"/>
      <c r="AC389" s="43"/>
      <c r="AD389" s="43"/>
      <c r="AE389" s="43"/>
      <c r="AF389" s="43"/>
      <c r="AG389" s="43"/>
      <c r="AH389" s="43"/>
      <c r="AI389" s="43"/>
      <c r="AJ389" s="43"/>
      <c r="AK389" s="43"/>
      <c r="AL389" s="43"/>
      <c r="AM389" s="43"/>
      <c r="AN389" s="3"/>
      <c r="AO389" s="3"/>
      <c r="AP389" s="3"/>
      <c r="AQ389" s="160"/>
      <c r="AR389" s="161"/>
      <c r="AS389" s="161"/>
      <c r="AT389" s="161"/>
      <c r="AU389" s="161"/>
      <c r="AV389" s="161"/>
      <c r="AW389" s="161"/>
      <c r="AX389" s="161"/>
      <c r="AY389" s="161"/>
      <c r="AZ389" s="161"/>
      <c r="BA389" s="161"/>
      <c r="BB389" s="161"/>
      <c r="BC389" s="162"/>
      <c r="BD389" s="167"/>
      <c r="BE389" s="168"/>
      <c r="BF389" s="176"/>
      <c r="BG389" s="180"/>
      <c r="BH389" s="181"/>
      <c r="BI389" s="181"/>
      <c r="BJ389" s="181"/>
      <c r="BK389" s="181"/>
      <c r="BL389" s="181"/>
      <c r="BM389" s="181"/>
      <c r="BN389" s="181"/>
      <c r="BO389" s="181"/>
      <c r="BP389" s="181"/>
      <c r="BQ389" s="181"/>
      <c r="BR389" s="181"/>
      <c r="BS389" s="181"/>
      <c r="BT389" s="181"/>
      <c r="BU389" s="182"/>
      <c r="BV389" s="152"/>
      <c r="BW389" s="153"/>
      <c r="BX389" s="152"/>
      <c r="BY389" s="153"/>
      <c r="BZ389" s="152"/>
      <c r="CA389" s="153"/>
      <c r="CB389" s="152"/>
      <c r="CC389" s="153"/>
      <c r="CD389" s="152"/>
      <c r="CE389" s="153"/>
      <c r="CF389" s="174"/>
      <c r="DV389" s="3"/>
    </row>
    <row r="390" spans="1:126" ht="11.25" customHeight="1" thickBot="1">
      <c r="AB390" s="42"/>
      <c r="AI390" s="42"/>
      <c r="AJ390" s="42"/>
      <c r="AN390" s="3"/>
      <c r="AO390" s="3"/>
      <c r="AP390" s="3"/>
      <c r="AQ390" s="129"/>
      <c r="AR390" s="129"/>
      <c r="AS390" s="129"/>
      <c r="AT390" s="129"/>
      <c r="AU390" s="129"/>
      <c r="AV390" s="129"/>
      <c r="AW390" s="129"/>
      <c r="AX390" s="129"/>
      <c r="AY390" s="129"/>
      <c r="AZ390" s="129"/>
      <c r="BA390" s="129"/>
      <c r="BB390" s="129"/>
      <c r="BC390" s="129"/>
      <c r="BD390" s="3"/>
      <c r="BE390" s="3"/>
      <c r="BF390" s="3"/>
      <c r="BG390" s="3"/>
      <c r="BH390" s="3"/>
      <c r="BI390" s="3"/>
      <c r="BJ390" s="3"/>
      <c r="BK390" s="3"/>
      <c r="BL390" s="3"/>
      <c r="BM390" s="3"/>
      <c r="BN390" s="3"/>
      <c r="BO390" s="3"/>
      <c r="BP390" s="3"/>
      <c r="BQ390" s="3"/>
      <c r="BR390" s="3"/>
      <c r="BS390" s="3"/>
      <c r="BT390" s="3"/>
      <c r="BU390" s="3"/>
      <c r="BV390" s="169" t="str">
        <f>IF(CF386&lt;&gt;"",IF(AND(AND(BV386&gt;-1,BV388&gt;-1),OR(BV386&gt;10,BV388&gt;10),ABS(BV386-BV388)&gt;1,IF(OR(BV386&gt;11,BV388&gt;11),ABS(BV386-BV388)=2,TRUE),BV386=INT(BV386),BV388=INT(BV388)),"","Error"),"")</f>
        <v/>
      </c>
      <c r="BW390" s="169"/>
      <c r="BX390" s="169" t="str">
        <f>IF(CF386&lt;&gt;"",IF(AND(AND(BX386&gt;-1,BX388&gt;-1),OR(BX386&gt;10,BX388&gt;10),ABS(BX386-BX388)&gt;1,IF(OR(BX386&gt;11,BX388&gt;11),ABS(BX386-BX388)=2,TRUE),BX386=INT(BX386),BX388=INT(BX388)),"","Error"),"")</f>
        <v/>
      </c>
      <c r="BY390" s="169"/>
      <c r="BZ390" s="169" t="str">
        <f>IF(CF386&lt;&gt;"",IF(AND(AND(BZ386&gt;-1,BZ388&gt;-1),OR(BZ386&gt;10,BZ388&gt;10),ABS(BZ386-BZ388)&gt;1,IF(OR(BZ386&gt;11,BZ388&gt;11),ABS(BZ386-BZ388)=2,TRUE),BZ386=INT(BZ386),BZ388=INT(BZ388)),"","Error"),"")</f>
        <v/>
      </c>
      <c r="CA390" s="169"/>
      <c r="CB390" s="169" t="str">
        <f>IF(AND(CF386&lt;&gt;"",CB386&lt;&gt;""),IF(AND(AND(CB386&gt;-1,CB388&gt;-1),OR(CB386&gt;10,CB388&gt;10),ABS(CB386-CB388)&gt;1,IF(OR(CB386&gt;11,CB388&gt;11),ABS(CB386-CB388)=2,TRUE),CB386=INT(CB386),CB388=INT(CB388)),"","Error"),"")</f>
        <v/>
      </c>
      <c r="CC390" s="169"/>
      <c r="CD390" s="169" t="str">
        <f>IF(AND(CF386&lt;&gt;"",CD386&lt;&gt;""),IF(AND(AND(CD386&gt;-1,CD388&gt;-1),OR(CD386&gt;10,CD388&gt;10),ABS(CD386-CD388)&gt;1,IF(OR(CD386&gt;11,CD388&gt;11),ABS(CD386-CD388)=2,TRUE),CD386=INT(CD386),CD388=INT(CD388)),"","Error"),"")</f>
        <v/>
      </c>
      <c r="CE390" s="169"/>
      <c r="CF390" s="3"/>
      <c r="DV390" s="3"/>
    </row>
    <row r="391" spans="1:126" ht="11.25" customHeight="1">
      <c r="A391" s="259" t="s">
        <v>9</v>
      </c>
      <c r="B391" s="260"/>
      <c r="C391" s="260"/>
      <c r="D391" s="260"/>
      <c r="E391" s="260"/>
      <c r="F391" s="300" t="str">
        <f>Players!$C$1</f>
        <v>Enter Division Name</v>
      </c>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c r="AE391" s="301"/>
      <c r="AF391" s="301"/>
      <c r="AG391" s="301"/>
      <c r="AH391" s="302" t="s">
        <v>10</v>
      </c>
      <c r="AI391" s="303"/>
      <c r="AJ391" s="303"/>
      <c r="AK391" s="306" t="str">
        <f>Players!$G$1</f>
        <v>Enter Date</v>
      </c>
      <c r="AL391" s="307"/>
      <c r="AM391" s="307"/>
      <c r="AN391" s="307"/>
      <c r="AO391" s="308"/>
      <c r="AQ391" s="154" t="str">
        <f>CONCATENATE($A395," ",$D395,","," ",$F393)</f>
        <v>Group: 7, Men's Singles</v>
      </c>
      <c r="AR391" s="155"/>
      <c r="AS391" s="155"/>
      <c r="AT391" s="155"/>
      <c r="AU391" s="155"/>
      <c r="AV391" s="155"/>
      <c r="AW391" s="155"/>
      <c r="AX391" s="155"/>
      <c r="AY391" s="155"/>
      <c r="AZ391" s="155"/>
      <c r="BA391" s="155"/>
      <c r="BB391" s="155"/>
      <c r="BC391" s="156"/>
      <c r="BD391" s="163">
        <f>A412</f>
        <v>1</v>
      </c>
      <c r="BE391" s="164"/>
      <c r="BF391" s="183" t="str">
        <f>C412</f>
        <v>B</v>
      </c>
      <c r="BG391" s="185" t="str">
        <f>IF(VLOOKUP($BF391,$A397:$C405,3,FALSE)=0,"",CONCATENATE(VLOOKUP(VLOOKUP($BF391,$A397:$C405,3,FALSE),Players!$C:$G,4,FALSE)," ",VLOOKUP($BF391,$A397:$C405,3,FALSE)," ",IF(ISERROR(VLOOKUP(VLOOKUP($BF391,$A397:$C405,3,FALSE),Players!$C:$G,5,FALSE)),"()",CONCATENATE("(",VLOOKUP(VLOOKUP($BF391,$A397:$C405,3,FALSE),Players!$C:$G,5,FALSE),")"))))</f>
        <v/>
      </c>
      <c r="BH391" s="186"/>
      <c r="BI391" s="186"/>
      <c r="BJ391" s="186"/>
      <c r="BK391" s="186"/>
      <c r="BL391" s="186"/>
      <c r="BM391" s="186"/>
      <c r="BN391" s="186"/>
      <c r="BO391" s="186"/>
      <c r="BP391" s="186"/>
      <c r="BQ391" s="186"/>
      <c r="BR391" s="186"/>
      <c r="BS391" s="186"/>
      <c r="BT391" s="186"/>
      <c r="BU391" s="187"/>
      <c r="BV391" s="170" t="str">
        <f>IF(D412&lt;&gt;"",D412,"")</f>
        <v/>
      </c>
      <c r="BW391" s="171"/>
      <c r="BX391" s="170" t="str">
        <f>IF(F412&lt;&gt;"",F412,"")</f>
        <v/>
      </c>
      <c r="BY391" s="171"/>
      <c r="BZ391" s="170" t="str">
        <f>IF(H412&lt;&gt;"",H412,"")</f>
        <v/>
      </c>
      <c r="CA391" s="171"/>
      <c r="CB391" s="170" t="str">
        <f>IF(J412&lt;&gt;"",J412,"")</f>
        <v/>
      </c>
      <c r="CC391" s="171"/>
      <c r="CD391" s="170" t="str">
        <f>IF(L412&lt;&gt;"",L412,"")</f>
        <v/>
      </c>
      <c r="CE391" s="171"/>
      <c r="CF391" s="174" t="str">
        <f>IF($CD391=$CD393,IF($CB391=$CB393,IF($BZ391&lt;&gt;"",IF($BZ391&gt;$BZ393,"W","L"),""),IF($CB391&gt;$CB393,"W","L")),IF($CD391&gt;$CD393,"W","L"))</f>
        <v/>
      </c>
      <c r="CG391" s="315" t="str">
        <f>CONCATENATE($A395," ",$D395,","," ",$F393)</f>
        <v>Group: 7, Men's Singles</v>
      </c>
      <c r="CH391" s="316"/>
      <c r="CI391" s="316"/>
      <c r="CJ391" s="316"/>
      <c r="CK391" s="316"/>
      <c r="CL391" s="316"/>
      <c r="CM391" s="316"/>
      <c r="CN391" s="316"/>
      <c r="CO391" s="316"/>
      <c r="CP391" s="316"/>
      <c r="CQ391" s="316"/>
      <c r="CR391" s="316"/>
      <c r="CS391" s="317"/>
      <c r="CT391" s="163">
        <f>O420</f>
        <v>8</v>
      </c>
      <c r="CU391" s="164"/>
      <c r="CV391" s="183" t="str">
        <f>Q420</f>
        <v>D</v>
      </c>
      <c r="CW391" s="185" t="str">
        <f>IF(VLOOKUP($CV391,$A397:$C405,3,FALSE)=0,"",CONCATENATE(VLOOKUP(VLOOKUP($CV391,$A397:$C405,3,FALSE),Players!$C:$G,4,FALSE)," ",VLOOKUP($CV391,$A397:$C405,3,FALSE)," ",IF(ISERROR(VLOOKUP(VLOOKUP($CV391,$A397:$C405,3,FALSE),Players!$C:$G,5,FALSE)),"()",CONCATENATE("(",VLOOKUP(VLOOKUP($CV391,$A397:$C405,3,FALSE),Players!$C:$G,5,FALSE),")"))))</f>
        <v/>
      </c>
      <c r="CX391" s="186"/>
      <c r="CY391" s="186"/>
      <c r="CZ391" s="186"/>
      <c r="DA391" s="186"/>
      <c r="DB391" s="186"/>
      <c r="DC391" s="186"/>
      <c r="DD391" s="186"/>
      <c r="DE391" s="186"/>
      <c r="DF391" s="186"/>
      <c r="DG391" s="186"/>
      <c r="DH391" s="186"/>
      <c r="DI391" s="186"/>
      <c r="DJ391" s="186"/>
      <c r="DK391" s="187"/>
      <c r="DL391" s="170" t="str">
        <f>IF(R420&lt;&gt;"",R420,"")</f>
        <v/>
      </c>
      <c r="DM391" s="171"/>
      <c r="DN391" s="170" t="str">
        <f>IF(T420&lt;&gt;"",T420,"")</f>
        <v/>
      </c>
      <c r="DO391" s="171"/>
      <c r="DP391" s="170" t="str">
        <f>IF(V420&lt;&gt;"",V420,"")</f>
        <v/>
      </c>
      <c r="DQ391" s="171"/>
      <c r="DR391" s="170" t="str">
        <f>IF(X420&lt;&gt;"",X420,"")</f>
        <v/>
      </c>
      <c r="DS391" s="171"/>
      <c r="DT391" s="170" t="str">
        <f>IF(Z420&lt;&gt;"",Z420,"")</f>
        <v/>
      </c>
      <c r="DU391" s="171"/>
      <c r="DV391" s="174" t="str">
        <f>IF($DT391=$DT393,IF($DR391=$DR393,IF($DP391&lt;&gt;"",IF($DP391&gt;$DP393,"W","L"),""),IF($DR391&gt;$DR393,"W","L")),IF($DT391&gt;$DT393,"W","L"))</f>
        <v/>
      </c>
    </row>
    <row r="392" spans="1:126" ht="11.25" customHeight="1">
      <c r="A392" s="261"/>
      <c r="B392" s="262"/>
      <c r="C392" s="262"/>
      <c r="D392" s="262"/>
      <c r="E392" s="26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F392" s="282"/>
      <c r="AG392" s="282"/>
      <c r="AH392" s="304"/>
      <c r="AI392" s="305"/>
      <c r="AJ392" s="305"/>
      <c r="AK392" s="309"/>
      <c r="AL392" s="309"/>
      <c r="AM392" s="309"/>
      <c r="AN392" s="309"/>
      <c r="AO392" s="310"/>
      <c r="AQ392" s="157"/>
      <c r="AR392" s="158"/>
      <c r="AS392" s="158"/>
      <c r="AT392" s="158"/>
      <c r="AU392" s="158"/>
      <c r="AV392" s="158"/>
      <c r="AW392" s="158"/>
      <c r="AX392" s="158"/>
      <c r="AY392" s="158"/>
      <c r="AZ392" s="158"/>
      <c r="BA392" s="158"/>
      <c r="BB392" s="158"/>
      <c r="BC392" s="159"/>
      <c r="BD392" s="165"/>
      <c r="BE392" s="166"/>
      <c r="BF392" s="184"/>
      <c r="BG392" s="188"/>
      <c r="BH392" s="189"/>
      <c r="BI392" s="189"/>
      <c r="BJ392" s="189"/>
      <c r="BK392" s="189"/>
      <c r="BL392" s="189"/>
      <c r="BM392" s="189"/>
      <c r="BN392" s="189"/>
      <c r="BO392" s="189"/>
      <c r="BP392" s="189"/>
      <c r="BQ392" s="189"/>
      <c r="BR392" s="189"/>
      <c r="BS392" s="189"/>
      <c r="BT392" s="189"/>
      <c r="BU392" s="190"/>
      <c r="BV392" s="172"/>
      <c r="BW392" s="173"/>
      <c r="BX392" s="172"/>
      <c r="BY392" s="173"/>
      <c r="BZ392" s="172"/>
      <c r="CA392" s="173"/>
      <c r="CB392" s="172"/>
      <c r="CC392" s="173"/>
      <c r="CD392" s="172"/>
      <c r="CE392" s="173"/>
      <c r="CF392" s="174"/>
      <c r="CG392" s="318"/>
      <c r="CH392" s="319"/>
      <c r="CI392" s="319"/>
      <c r="CJ392" s="319"/>
      <c r="CK392" s="319"/>
      <c r="CL392" s="319"/>
      <c r="CM392" s="319"/>
      <c r="CN392" s="319"/>
      <c r="CO392" s="319"/>
      <c r="CP392" s="319"/>
      <c r="CQ392" s="319"/>
      <c r="CR392" s="319"/>
      <c r="CS392" s="320"/>
      <c r="CT392" s="165"/>
      <c r="CU392" s="166"/>
      <c r="CV392" s="184"/>
      <c r="CW392" s="188"/>
      <c r="CX392" s="189"/>
      <c r="CY392" s="189"/>
      <c r="CZ392" s="189"/>
      <c r="DA392" s="189"/>
      <c r="DB392" s="189"/>
      <c r="DC392" s="189"/>
      <c r="DD392" s="189"/>
      <c r="DE392" s="189"/>
      <c r="DF392" s="189"/>
      <c r="DG392" s="189"/>
      <c r="DH392" s="189"/>
      <c r="DI392" s="189"/>
      <c r="DJ392" s="189"/>
      <c r="DK392" s="190"/>
      <c r="DL392" s="172"/>
      <c r="DM392" s="173"/>
      <c r="DN392" s="172"/>
      <c r="DO392" s="173"/>
      <c r="DP392" s="172"/>
      <c r="DQ392" s="173"/>
      <c r="DR392" s="172"/>
      <c r="DS392" s="173"/>
      <c r="DT392" s="172"/>
      <c r="DU392" s="173"/>
      <c r="DV392" s="174"/>
    </row>
    <row r="393" spans="1:126" ht="11.25" customHeight="1">
      <c r="A393" s="266" t="s">
        <v>11</v>
      </c>
      <c r="B393" s="267"/>
      <c r="C393" s="267"/>
      <c r="D393" s="277" t="s">
        <v>12</v>
      </c>
      <c r="E393" s="278"/>
      <c r="F393" s="280" t="str">
        <f>Players!$A$3</f>
        <v>Men's Singles</v>
      </c>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81"/>
      <c r="AE393" s="281"/>
      <c r="AF393" s="281"/>
      <c r="AG393" s="281"/>
      <c r="AH393" s="302" t="s">
        <v>13</v>
      </c>
      <c r="AI393" s="303"/>
      <c r="AJ393" s="303"/>
      <c r="AK393" s="328" t="s">
        <v>49</v>
      </c>
      <c r="AL393" s="328"/>
      <c r="AM393" s="328"/>
      <c r="AN393" s="328"/>
      <c r="AO393" s="329"/>
      <c r="AQ393" s="157"/>
      <c r="AR393" s="158"/>
      <c r="AS393" s="158"/>
      <c r="AT393" s="158"/>
      <c r="AU393" s="158"/>
      <c r="AV393" s="158"/>
      <c r="AW393" s="158"/>
      <c r="AX393" s="158"/>
      <c r="AY393" s="158"/>
      <c r="AZ393" s="158"/>
      <c r="BA393" s="158"/>
      <c r="BB393" s="158"/>
      <c r="BC393" s="159"/>
      <c r="BD393" s="165"/>
      <c r="BE393" s="166"/>
      <c r="BF393" s="175" t="str">
        <f>C414</f>
        <v>E</v>
      </c>
      <c r="BG393" s="177" t="str">
        <f>IF(VLOOKUP($BF393,$A397:$C405,3,FALSE)=0,"",CONCATENATE(VLOOKUP(VLOOKUP($BF393,$A397:$C405,3,FALSE),Players!$C:$G,4,FALSE)," ",VLOOKUP($BF393,$A397:$C405,3,FALSE)," ",IF(ISERROR(VLOOKUP(VLOOKUP($BF393,$A397:$C405,3,FALSE),Players!$C:$G,5,FALSE)),"()",CONCATENATE("(",VLOOKUP(VLOOKUP($BF393,$A397:$C405,3,FALSE),Players!$C:$G,5,FALSE),")"))))</f>
        <v/>
      </c>
      <c r="BH393" s="178"/>
      <c r="BI393" s="178"/>
      <c r="BJ393" s="178"/>
      <c r="BK393" s="178"/>
      <c r="BL393" s="178"/>
      <c r="BM393" s="178"/>
      <c r="BN393" s="178"/>
      <c r="BO393" s="178"/>
      <c r="BP393" s="178"/>
      <c r="BQ393" s="178"/>
      <c r="BR393" s="178"/>
      <c r="BS393" s="178"/>
      <c r="BT393" s="178"/>
      <c r="BU393" s="179"/>
      <c r="BV393" s="150" t="str">
        <f>IF(D414&lt;&gt;"",D414,"")</f>
        <v/>
      </c>
      <c r="BW393" s="151"/>
      <c r="BX393" s="150" t="str">
        <f>IF(F414&lt;&gt;"",F414,"")</f>
        <v/>
      </c>
      <c r="BY393" s="151"/>
      <c r="BZ393" s="150" t="str">
        <f>IF(H414&lt;&gt;"",H414,"")</f>
        <v/>
      </c>
      <c r="CA393" s="151"/>
      <c r="CB393" s="150" t="str">
        <f>IF(J414&lt;&gt;"",J414,"")</f>
        <v/>
      </c>
      <c r="CC393" s="151"/>
      <c r="CD393" s="150" t="str">
        <f>IF(L414&lt;&gt;"",L414,"")</f>
        <v/>
      </c>
      <c r="CE393" s="151"/>
      <c r="CF393" s="174" t="str">
        <f>IF($CF391&lt;&gt;"",IF(CF391="W","L","W"),"")</f>
        <v/>
      </c>
      <c r="CG393" s="318"/>
      <c r="CH393" s="319"/>
      <c r="CI393" s="319"/>
      <c r="CJ393" s="319"/>
      <c r="CK393" s="319"/>
      <c r="CL393" s="319"/>
      <c r="CM393" s="319"/>
      <c r="CN393" s="319"/>
      <c r="CO393" s="319"/>
      <c r="CP393" s="319"/>
      <c r="CQ393" s="319"/>
      <c r="CR393" s="319"/>
      <c r="CS393" s="320"/>
      <c r="CT393" s="165"/>
      <c r="CU393" s="166"/>
      <c r="CV393" s="175" t="str">
        <f>Q422</f>
        <v>E</v>
      </c>
      <c r="CW393" s="177" t="str">
        <f>IF(VLOOKUP($CV393,$A397:$C405,3,FALSE)=0,"",CONCATENATE(VLOOKUP(VLOOKUP($CV393,$A397:$C405,3,FALSE),Players!$C:$G,4,FALSE)," ",VLOOKUP($CV393,$A397:$C405,3,FALSE)," ",IF(ISERROR(VLOOKUP(VLOOKUP($CV393,$A397:$C405,3,FALSE),Players!$C:$G,5,FALSE)),"()",CONCATENATE("(",VLOOKUP(VLOOKUP($CV393,$A397:$C405,3,FALSE),Players!$C:$G,5,FALSE),")"))))</f>
        <v/>
      </c>
      <c r="CX393" s="178"/>
      <c r="CY393" s="178"/>
      <c r="CZ393" s="178"/>
      <c r="DA393" s="178"/>
      <c r="DB393" s="178"/>
      <c r="DC393" s="178"/>
      <c r="DD393" s="178"/>
      <c r="DE393" s="178"/>
      <c r="DF393" s="178"/>
      <c r="DG393" s="178"/>
      <c r="DH393" s="178"/>
      <c r="DI393" s="178"/>
      <c r="DJ393" s="178"/>
      <c r="DK393" s="179"/>
      <c r="DL393" s="150" t="str">
        <f>IF(R422&lt;&gt;"",R422,"")</f>
        <v/>
      </c>
      <c r="DM393" s="151"/>
      <c r="DN393" s="150" t="str">
        <f>IF(T422&lt;&gt;"",T422,"")</f>
        <v/>
      </c>
      <c r="DO393" s="151"/>
      <c r="DP393" s="150" t="str">
        <f>IF(V422&lt;&gt;"",V422,"")</f>
        <v/>
      </c>
      <c r="DQ393" s="151"/>
      <c r="DR393" s="150" t="str">
        <f>IF(X422&lt;&gt;"",X422,"")</f>
        <v/>
      </c>
      <c r="DS393" s="151"/>
      <c r="DT393" s="150" t="str">
        <f>IF(Z422&lt;&gt;"",Z422,"")</f>
        <v/>
      </c>
      <c r="DU393" s="151"/>
      <c r="DV393" s="174" t="str">
        <f>IF($DV391&lt;&gt;"",IF(DV391="W","L","W"),"")</f>
        <v/>
      </c>
    </row>
    <row r="394" spans="1:126" ht="11.25" customHeight="1" thickBot="1">
      <c r="A394" s="275"/>
      <c r="B394" s="276"/>
      <c r="C394" s="276"/>
      <c r="D394" s="279"/>
      <c r="E394" s="279"/>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282"/>
      <c r="AG394" s="282"/>
      <c r="AH394" s="304"/>
      <c r="AI394" s="305"/>
      <c r="AJ394" s="305"/>
      <c r="AK394" s="330"/>
      <c r="AL394" s="330"/>
      <c r="AM394" s="330"/>
      <c r="AN394" s="330"/>
      <c r="AO394" s="331"/>
      <c r="AQ394" s="160"/>
      <c r="AR394" s="161"/>
      <c r="AS394" s="161"/>
      <c r="AT394" s="161"/>
      <c r="AU394" s="161"/>
      <c r="AV394" s="161"/>
      <c r="AW394" s="161"/>
      <c r="AX394" s="161"/>
      <c r="AY394" s="161"/>
      <c r="AZ394" s="161"/>
      <c r="BA394" s="161"/>
      <c r="BB394" s="161"/>
      <c r="BC394" s="162"/>
      <c r="BD394" s="167"/>
      <c r="BE394" s="168"/>
      <c r="BF394" s="176"/>
      <c r="BG394" s="180"/>
      <c r="BH394" s="181"/>
      <c r="BI394" s="181"/>
      <c r="BJ394" s="181"/>
      <c r="BK394" s="181"/>
      <c r="BL394" s="181"/>
      <c r="BM394" s="181"/>
      <c r="BN394" s="181"/>
      <c r="BO394" s="181"/>
      <c r="BP394" s="181"/>
      <c r="BQ394" s="181"/>
      <c r="BR394" s="181"/>
      <c r="BS394" s="181"/>
      <c r="BT394" s="181"/>
      <c r="BU394" s="182"/>
      <c r="BV394" s="152"/>
      <c r="BW394" s="153"/>
      <c r="BX394" s="152"/>
      <c r="BY394" s="153"/>
      <c r="BZ394" s="152"/>
      <c r="CA394" s="153"/>
      <c r="CB394" s="152"/>
      <c r="CC394" s="153"/>
      <c r="CD394" s="152"/>
      <c r="CE394" s="153"/>
      <c r="CF394" s="174"/>
      <c r="CG394" s="321"/>
      <c r="CH394" s="322"/>
      <c r="CI394" s="322"/>
      <c r="CJ394" s="322"/>
      <c r="CK394" s="322"/>
      <c r="CL394" s="322"/>
      <c r="CM394" s="322"/>
      <c r="CN394" s="322"/>
      <c r="CO394" s="322"/>
      <c r="CP394" s="322"/>
      <c r="CQ394" s="322"/>
      <c r="CR394" s="322"/>
      <c r="CS394" s="323"/>
      <c r="CT394" s="167"/>
      <c r="CU394" s="168"/>
      <c r="CV394" s="176"/>
      <c r="CW394" s="180"/>
      <c r="CX394" s="181"/>
      <c r="CY394" s="181"/>
      <c r="CZ394" s="181"/>
      <c r="DA394" s="181"/>
      <c r="DB394" s="181"/>
      <c r="DC394" s="181"/>
      <c r="DD394" s="181"/>
      <c r="DE394" s="181"/>
      <c r="DF394" s="181"/>
      <c r="DG394" s="181"/>
      <c r="DH394" s="181"/>
      <c r="DI394" s="181"/>
      <c r="DJ394" s="181"/>
      <c r="DK394" s="182"/>
      <c r="DL394" s="152"/>
      <c r="DM394" s="153"/>
      <c r="DN394" s="152"/>
      <c r="DO394" s="153"/>
      <c r="DP394" s="152"/>
      <c r="DQ394" s="153"/>
      <c r="DR394" s="152"/>
      <c r="DS394" s="153"/>
      <c r="DT394" s="152"/>
      <c r="DU394" s="153"/>
      <c r="DV394" s="174"/>
    </row>
    <row r="395" spans="1:126" ht="11.25" customHeight="1">
      <c r="A395" s="259" t="s">
        <v>15</v>
      </c>
      <c r="B395" s="260"/>
      <c r="C395" s="260"/>
      <c r="D395" s="264">
        <v>7</v>
      </c>
      <c r="E395" s="264"/>
      <c r="F395" s="266" t="s">
        <v>16</v>
      </c>
      <c r="G395" s="267"/>
      <c r="H395" s="267"/>
      <c r="I395" s="283"/>
      <c r="J395" s="284"/>
      <c r="K395" s="284"/>
      <c r="L395" s="284"/>
      <c r="M395" s="284"/>
      <c r="N395" s="264"/>
      <c r="O395" s="264"/>
      <c r="P395" s="264"/>
      <c r="Q395" s="264"/>
      <c r="R395" s="264"/>
      <c r="S395" s="264"/>
      <c r="T395" s="264"/>
      <c r="U395" s="264"/>
      <c r="V395" s="264"/>
      <c r="W395" s="264"/>
      <c r="X395" s="264"/>
      <c r="Y395" s="264"/>
      <c r="Z395" s="264"/>
      <c r="AA395" s="325"/>
      <c r="AB395" s="150" t="s">
        <v>17</v>
      </c>
      <c r="AC395" s="270"/>
      <c r="AD395" s="288" t="s">
        <v>18</v>
      </c>
      <c r="AE395" s="270"/>
      <c r="AF395" s="288" t="s">
        <v>19</v>
      </c>
      <c r="AG395" s="270"/>
      <c r="AH395" s="288" t="s">
        <v>20</v>
      </c>
      <c r="AI395" s="270"/>
      <c r="AJ395" s="288" t="s">
        <v>43</v>
      </c>
      <c r="AK395" s="290"/>
      <c r="AL395" s="292" t="s">
        <v>21</v>
      </c>
      <c r="AM395" s="293"/>
      <c r="AN395" s="296" t="s">
        <v>22</v>
      </c>
      <c r="AO395" s="297"/>
      <c r="AQ395" s="126"/>
      <c r="AR395" s="126"/>
      <c r="AS395" s="126"/>
      <c r="AT395" s="126"/>
      <c r="AU395" s="126"/>
      <c r="AV395" s="126"/>
      <c r="AW395" s="126"/>
      <c r="AX395" s="126"/>
      <c r="AY395" s="126"/>
      <c r="AZ395" s="126"/>
      <c r="BA395" s="126"/>
      <c r="BB395" s="126"/>
      <c r="BC395" s="126"/>
      <c r="BV395" s="169" t="str">
        <f>IF(CF391&lt;&gt;"",IF(AND(AND(BV391&gt;-1,BV393&gt;-1),OR(BV391&gt;10,BV393&gt;10),ABS(BV391-BV393)&gt;1,IF(OR(BV391&gt;11,BV393&gt;11),ABS(BV391-BV393)=2,TRUE),BV391=INT(BV391),BV393=INT(BV393)),"","Error"),"")</f>
        <v/>
      </c>
      <c r="BW395" s="169"/>
      <c r="BX395" s="169" t="str">
        <f>IF(CF391&lt;&gt;"",IF(AND(AND(BX391&gt;-1,BX393&gt;-1),OR(BX391&gt;10,BX393&gt;10),ABS(BX391-BX393)&gt;1,IF(OR(BX391&gt;11,BX393&gt;11),ABS(BX391-BX393)=2,TRUE),BX391=INT(BX391),BX393=INT(BX393)),"","Error"),"")</f>
        <v/>
      </c>
      <c r="BY395" s="169"/>
      <c r="BZ395" s="169" t="str">
        <f>IF(CF391&lt;&gt;"",IF(AND(AND(BZ391&gt;-1,BZ393&gt;-1),OR(BZ391&gt;10,BZ393&gt;10),ABS(BZ391-BZ393)&gt;1,IF(OR(BZ391&gt;11,BZ393&gt;11),ABS(BZ391-BZ393)=2,TRUE),BZ391=INT(BZ391),BZ393=INT(BZ393)),"","Error"),"")</f>
        <v/>
      </c>
      <c r="CA395" s="169"/>
      <c r="CB395" s="169" t="str">
        <f>IF(AND(CF391&lt;&gt;"",CB391&lt;&gt;""),IF(AND(AND(CB391&gt;-1,CB393&gt;-1),OR(CB391&gt;10,CB393&gt;10),ABS(CB391-CB393)&gt;1,IF(OR(CB391&gt;11,CB393&gt;11),ABS(CB391-CB393)=2,TRUE),CB391=INT(CB391),CB393=INT(CB393)),"","Error"),"")</f>
        <v/>
      </c>
      <c r="CC395" s="169"/>
      <c r="CD395" s="169" t="str">
        <f>IF(AND(CF391&lt;&gt;"",CD391&lt;&gt;""),IF(AND(AND(CD391&gt;-1,CD393&gt;-1),OR(CD391&gt;10,CD393&gt;10),ABS(CD391-CD393)&gt;1,IF(OR(CD391&gt;11,CD393&gt;11),ABS(CD391-CD393)=2,TRUE),CD391=INT(CD391),CD393=INT(CD393)),"","Error"),"")</f>
        <v/>
      </c>
      <c r="CE395" s="169"/>
      <c r="DL395" s="169" t="str">
        <f>IF(DV391&lt;&gt;"",IF(AND(AND(DL391&gt;-1,DL393&gt;-1),OR(DL391&gt;10,DL393&gt;10),ABS(DL391-DL393)&gt;1,IF(OR(DL391&gt;11,DL393&gt;11),ABS(DL391-DL393)=2,TRUE),DL391=INT(DL391),DL393=INT(DL393)),"","Error"),"")</f>
        <v/>
      </c>
      <c r="DM395" s="169"/>
      <c r="DN395" s="169" t="str">
        <f>IF(DV391&lt;&gt;"",IF(AND(AND(DN391&gt;-1,DN393&gt;-1),OR(DN391&gt;10,DN393&gt;10),ABS(DN391-DN393)&gt;1,IF(OR(DN391&gt;11,DN393&gt;11),ABS(DN391-DN393)=2,TRUE),DN391=INT(DN391),DN393=INT(DN393)),"","Error"),"")</f>
        <v/>
      </c>
      <c r="DO395" s="169"/>
      <c r="DP395" s="169" t="str">
        <f>IF(DV391&lt;&gt;"",IF(AND(AND(DP391&gt;-1,DP393&gt;-1),OR(DP391&gt;10,DP393&gt;10),ABS(DP391-DP393)&gt;1,IF(OR(DP391&gt;11,DP393&gt;11),ABS(DP391-DP393)=2,TRUE),DP391=INT(DP391),DP393=INT(DP393)),"","Error"),"")</f>
        <v/>
      </c>
      <c r="DQ395" s="169"/>
      <c r="DR395" s="169" t="str">
        <f>IF(AND(DV391&lt;&gt;"",DR391&lt;&gt;""),IF(AND(AND(DR391&gt;-1,DR393&gt;-1),OR(DR391&gt;10,DR393&gt;10),ABS(DR391-DR393)&gt;1,IF(OR(DR391&gt;11,DR393&gt;11),ABS(DR391-DR393)=2,TRUE),DR391=INT(DR391),DR393=INT(DR393)),"","Error"),"")</f>
        <v/>
      </c>
      <c r="DS395" s="169"/>
      <c r="DT395" s="169" t="str">
        <f>IF(AND(DV391&lt;&gt;"",DT391&lt;&gt;""),IF(AND(AND(DT391&gt;-1,DT393&gt;-1),OR(DT391&gt;10,DT393&gt;10),ABS(DT391-DT393)&gt;1,IF(OR(DT391&gt;11,DT393&gt;11),ABS(DT391-DT393)=2,TRUE),DT391=INT(DT391),DT393=INT(DT393)),"","Error"),"")</f>
        <v/>
      </c>
      <c r="DU395" s="169"/>
    </row>
    <row r="396" spans="1:126" ht="11.25" customHeight="1" thickBot="1">
      <c r="A396" s="261"/>
      <c r="B396" s="262"/>
      <c r="C396" s="263"/>
      <c r="D396" s="265"/>
      <c r="E396" s="265"/>
      <c r="F396" s="268"/>
      <c r="G396" s="269"/>
      <c r="H396" s="269"/>
      <c r="I396" s="286"/>
      <c r="J396" s="286"/>
      <c r="K396" s="286"/>
      <c r="L396" s="286"/>
      <c r="M396" s="286"/>
      <c r="N396" s="326"/>
      <c r="O396" s="326"/>
      <c r="P396" s="326"/>
      <c r="Q396" s="326"/>
      <c r="R396" s="326"/>
      <c r="S396" s="326"/>
      <c r="T396" s="326"/>
      <c r="U396" s="326"/>
      <c r="V396" s="326"/>
      <c r="W396" s="326"/>
      <c r="X396" s="326"/>
      <c r="Y396" s="326"/>
      <c r="Z396" s="326"/>
      <c r="AA396" s="327"/>
      <c r="AB396" s="194"/>
      <c r="AC396" s="195"/>
      <c r="AD396" s="289"/>
      <c r="AE396" s="195"/>
      <c r="AF396" s="289"/>
      <c r="AG396" s="195"/>
      <c r="AH396" s="289"/>
      <c r="AI396" s="195"/>
      <c r="AJ396" s="289"/>
      <c r="AK396" s="291"/>
      <c r="AL396" s="294"/>
      <c r="AM396" s="295"/>
      <c r="AN396" s="298"/>
      <c r="AO396" s="299"/>
      <c r="AQ396" s="126"/>
      <c r="AR396" s="126"/>
      <c r="AS396" s="126"/>
      <c r="AT396" s="126"/>
      <c r="AU396" s="126"/>
      <c r="AV396" s="126"/>
      <c r="AW396" s="126"/>
      <c r="AX396" s="126"/>
      <c r="AY396" s="126"/>
      <c r="AZ396" s="126"/>
      <c r="BA396" s="126"/>
      <c r="BB396" s="126"/>
      <c r="BC396" s="126"/>
    </row>
    <row r="397" spans="1:126" ht="11.25" customHeight="1">
      <c r="A397" s="210" t="str">
        <f>AB395</f>
        <v>A</v>
      </c>
      <c r="B397" s="211"/>
      <c r="C397" s="214"/>
      <c r="D397" s="215"/>
      <c r="E397" s="215"/>
      <c r="F397" s="215"/>
      <c r="G397" s="215"/>
      <c r="H397" s="215"/>
      <c r="I397" s="215"/>
      <c r="J397" s="215"/>
      <c r="K397" s="215"/>
      <c r="L397" s="215"/>
      <c r="M397" s="215"/>
      <c r="N397" s="215"/>
      <c r="O397" s="215"/>
      <c r="P397" s="215"/>
      <c r="Q397" s="215"/>
      <c r="R397" s="215"/>
      <c r="S397" s="215"/>
      <c r="T397" s="215"/>
      <c r="U397" s="215"/>
      <c r="V397" s="215"/>
      <c r="W397" s="215"/>
      <c r="X397" s="215"/>
      <c r="Y397" s="215"/>
      <c r="Z397" s="215"/>
      <c r="AA397" s="216"/>
      <c r="AB397" s="250"/>
      <c r="AC397" s="229"/>
      <c r="AD397" s="252" t="str">
        <f>IF($D393="1P",IF(Z424=Z426,IF(X424=X426,IF(V424&lt;&gt;"",IF(V424&gt;V426,"W","L"),""),IF(X424&gt;X426,"W","L")),IF(Z424&gt;Z426,"W","L")),IF(Z416=Z418,IF(X416=X418,IF(V416&lt;&gt;"",IF(V416&gt;V418,"W","L"),""),IF(X416&gt;X418,"W","L")),IF(Z416&gt;Z418,"W","L")))</f>
        <v/>
      </c>
      <c r="AE397" s="253"/>
      <c r="AF397" s="252" t="str">
        <f>IF($D393="1P",IF(Z416=Z418,IF(X416=X418,IF(V416&lt;&gt;"",IF(V416&gt;V418,"W","L"),""),IF(X416&gt;X418,"W","L")),IF(Z416&gt;Z418,"W","L")),IF(L428=L430,IF(J428=J430,IF(H428&lt;&gt;"",IF(H428&gt;H430,"W","L"),""),IF(J428&gt;J430,"W","L")),IF(L428&gt;L430,"W","L")))</f>
        <v/>
      </c>
      <c r="AG397" s="253"/>
      <c r="AH397" s="252" t="str">
        <f>IF($D393="1P",IF(L428=L430,IF(J428=J430,IF(H428&lt;&gt;"",IF(H428&gt;H430,"W","L"),""),IF(J428&gt;J430,"W","L")),IF(L428&gt;L430,"W","L")),IF(L420=L422,IF(J420=J422,IF(H420&lt;&gt;"",IF(H420&gt;H422,"W","L"),""),IF(J420&gt;J422,"W","L")),IF(L420&gt;L422,"W","L")))</f>
        <v/>
      </c>
      <c r="AI397" s="253"/>
      <c r="AJ397" s="252" t="str">
        <f>IF($D393="1P",IF(L420=L422,IF(J420=J422,IF(H420&lt;&gt;"",IF(H420&gt;H422,"W","L"),""),IF(J420&gt;J422,"W","L")),IF(L420&gt;L422,"W","L")),IF(Z424=Z426,IF(X424=X426,IF(V424&lt;&gt;"",IF(V424&gt;V426,"W","L"),""),IF(X424&gt;X426,"W","L")),IF(Z424&gt;Z426,"W","L")))</f>
        <v/>
      </c>
      <c r="AK397" s="324"/>
      <c r="AL397" s="254" t="str">
        <f>IF(OR(COUNTIF(AB397:AJ397,"W"),COUNTIF(AB397:AJ397,"L")),COUNTIF(AB397:AJ397,"W")*2+COUNTIF(AB397:AJ397,"L"),"")</f>
        <v/>
      </c>
      <c r="AM397" s="255"/>
      <c r="AN397" s="256" t="str">
        <f>IF(AL397&lt;&gt;"",RANK(AL397,AL397:AL405,0),"")</f>
        <v/>
      </c>
      <c r="AO397" s="257"/>
      <c r="AQ397" s="127"/>
      <c r="AR397" s="127"/>
      <c r="AS397" s="127"/>
      <c r="AT397" s="127"/>
      <c r="AU397" s="127"/>
      <c r="AV397" s="127"/>
      <c r="AW397" s="127"/>
      <c r="AX397" s="127"/>
      <c r="AY397" s="127"/>
      <c r="AZ397" s="127"/>
      <c r="BA397" s="127"/>
      <c r="BB397" s="127"/>
      <c r="BC397" s="127"/>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40"/>
      <c r="CH397" s="40"/>
      <c r="CI397" s="40"/>
      <c r="CJ397" s="40"/>
      <c r="CK397" s="40"/>
      <c r="CL397" s="40"/>
      <c r="CM397" s="40"/>
      <c r="CN397" s="40"/>
      <c r="CO397" s="40"/>
      <c r="CP397" s="40"/>
      <c r="CQ397" s="40"/>
      <c r="CR397" s="40"/>
      <c r="CS397" s="40"/>
      <c r="CT397" s="40"/>
      <c r="CU397" s="40"/>
      <c r="CV397" s="40"/>
      <c r="CW397" s="40"/>
      <c r="CX397" s="40"/>
      <c r="CY397" s="40"/>
      <c r="CZ397" s="40"/>
      <c r="DA397" s="40"/>
      <c r="DB397" s="40"/>
      <c r="DC397" s="40"/>
      <c r="DD397" s="40"/>
      <c r="DE397" s="40"/>
      <c r="DF397" s="40"/>
      <c r="DG397" s="40"/>
      <c r="DH397" s="40"/>
      <c r="DI397" s="40"/>
      <c r="DJ397" s="40"/>
      <c r="DK397" s="40"/>
      <c r="DL397" s="40"/>
      <c r="DM397" s="40"/>
      <c r="DN397" s="40"/>
      <c r="DO397" s="40"/>
      <c r="DP397" s="40"/>
      <c r="DQ397" s="40"/>
      <c r="DR397" s="40"/>
      <c r="DS397" s="40"/>
      <c r="DT397" s="40"/>
      <c r="DU397" s="40"/>
    </row>
    <row r="398" spans="1:126" ht="11.25" customHeight="1">
      <c r="A398" s="212"/>
      <c r="B398" s="213"/>
      <c r="C398" s="217"/>
      <c r="D398" s="218"/>
      <c r="E398" s="218"/>
      <c r="F398" s="218"/>
      <c r="G398" s="218"/>
      <c r="H398" s="218"/>
      <c r="I398" s="218"/>
      <c r="J398" s="218"/>
      <c r="K398" s="218"/>
      <c r="L398" s="218"/>
      <c r="M398" s="218"/>
      <c r="N398" s="218"/>
      <c r="O398" s="218"/>
      <c r="P398" s="218"/>
      <c r="Q398" s="218"/>
      <c r="R398" s="218"/>
      <c r="S398" s="218"/>
      <c r="T398" s="218"/>
      <c r="U398" s="218"/>
      <c r="V398" s="218"/>
      <c r="W398" s="218"/>
      <c r="X398" s="218"/>
      <c r="Y398" s="218"/>
      <c r="Z398" s="218"/>
      <c r="AA398" s="219"/>
      <c r="AB398" s="251"/>
      <c r="AC398" s="236"/>
      <c r="AD398" s="234"/>
      <c r="AE398" s="233"/>
      <c r="AF398" s="234"/>
      <c r="AG398" s="233"/>
      <c r="AH398" s="234"/>
      <c r="AI398" s="233"/>
      <c r="AJ398" s="234"/>
      <c r="AK398" s="238"/>
      <c r="AL398" s="241"/>
      <c r="AM398" s="240"/>
      <c r="AN398" s="258"/>
      <c r="AO398" s="243"/>
      <c r="AQ398" s="128"/>
      <c r="AR398" s="128"/>
      <c r="AS398" s="128"/>
      <c r="AT398" s="128"/>
      <c r="AU398" s="128"/>
      <c r="AV398" s="128"/>
      <c r="AW398" s="128"/>
      <c r="AX398" s="128"/>
      <c r="AY398" s="128"/>
      <c r="AZ398" s="128"/>
      <c r="BA398" s="128"/>
      <c r="BB398" s="128"/>
      <c r="BC398" s="128"/>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row>
    <row r="399" spans="1:126" ht="11.25" customHeight="1">
      <c r="A399" s="210" t="str">
        <f>AD395</f>
        <v>B</v>
      </c>
      <c r="B399" s="211"/>
      <c r="C399" s="214"/>
      <c r="D399" s="215"/>
      <c r="E399" s="215"/>
      <c r="F399" s="215"/>
      <c r="G399" s="215"/>
      <c r="H399" s="215"/>
      <c r="I399" s="215"/>
      <c r="J399" s="215"/>
      <c r="K399" s="215"/>
      <c r="L399" s="215"/>
      <c r="M399" s="215"/>
      <c r="N399" s="215"/>
      <c r="O399" s="215"/>
      <c r="P399" s="215"/>
      <c r="Q399" s="215"/>
      <c r="R399" s="215"/>
      <c r="S399" s="215"/>
      <c r="T399" s="215"/>
      <c r="U399" s="215"/>
      <c r="V399" s="215"/>
      <c r="W399" s="215"/>
      <c r="X399" s="215"/>
      <c r="Y399" s="215"/>
      <c r="Z399" s="215"/>
      <c r="AA399" s="216"/>
      <c r="AB399" s="220" t="str">
        <f>IF(AD397&lt;&gt;"",IF(AD397="W","L","W"),"")</f>
        <v/>
      </c>
      <c r="AC399" s="221"/>
      <c r="AD399" s="228"/>
      <c r="AE399" s="229"/>
      <c r="AF399" s="227" t="str">
        <f>IF($D393="1P",IF(L424=L426,IF(J424=J426,IF(H424&lt;&gt;"",IF(H424&gt;H426,"W","L"),""),IF(J424&gt;J426,"W","L")),IF(L424&gt;L426,"W","L")),IF(Z428=Z430,IF(X428=X430,IF(V428&lt;&gt;"",IF(V428&gt;V430,"W","L"),""),IF(X428&gt;X430,"W","L")),IF(Z428&gt;Z430,"W","L")))</f>
        <v/>
      </c>
      <c r="AG399" s="221"/>
      <c r="AH399" s="227" t="str">
        <f>IF($D393="1P",IF(Z420=Z422,IF(X420=X422,IF(V420&lt;&gt;"",IF(V420&gt;V422,"W","L"),""),IF(X420&gt;X422,"W","L")),IF(Z420&gt;Z422,"W","L")),IF(Z412=Z414,IF(X412=X414,IF(V412&lt;&gt;"",IF(V412&gt;V414,"W","L"),""),IF(X412&gt;X414,"W","L")),IF(Z412&gt;Z414,"W","L")))</f>
        <v/>
      </c>
      <c r="AI399" s="221"/>
      <c r="AJ399" s="227" t="str">
        <f>IF($D393="1P",IF(L412=L414,IF(J412=J414,IF(H412&lt;&gt;"",IF(H412&gt;H414,"W","L"),""),IF(J412&gt;J414,"W","L")),IF(L412&gt;L414,"W","L")),IF(L412=L414,IF(J412=J414,IF(H412&lt;&gt;"",IF(H412&gt;H414,"W","L"),""),IF(J412&gt;J414,"W","L")),IF(L412&gt;L414,"W","L")))</f>
        <v/>
      </c>
      <c r="AK399" s="237"/>
      <c r="AL399" s="239" t="str">
        <f>IF(OR(COUNTIF(AB399:AJ399,"W"),COUNTIF(AB399:AJ399,"L")),COUNTIF(AB399:AJ399,"W")*2+COUNTIF(AB399:AJ399,"L"),"")</f>
        <v/>
      </c>
      <c r="AM399" s="240"/>
      <c r="AN399" s="242" t="str">
        <f>IF(AL399&lt;&gt;"",RANK(AL399,AL397:AL405,0),"")</f>
        <v/>
      </c>
      <c r="AO399" s="243"/>
      <c r="AQ399" s="126"/>
      <c r="AR399" s="126"/>
      <c r="AS399" s="126"/>
      <c r="AT399" s="126"/>
      <c r="AU399" s="126"/>
      <c r="AV399" s="126"/>
      <c r="AW399" s="126"/>
      <c r="AX399" s="126"/>
      <c r="AY399" s="126"/>
      <c r="AZ399" s="126"/>
      <c r="BA399" s="126"/>
      <c r="BB399" s="126"/>
      <c r="BC399" s="126"/>
    </row>
    <row r="400" spans="1:126" ht="11.25" customHeight="1" thickBot="1">
      <c r="A400" s="212"/>
      <c r="B400" s="213"/>
      <c r="C400" s="217"/>
      <c r="D400" s="218"/>
      <c r="E400" s="218"/>
      <c r="F400" s="218"/>
      <c r="G400" s="218"/>
      <c r="H400" s="218"/>
      <c r="I400" s="218"/>
      <c r="J400" s="218"/>
      <c r="K400" s="218"/>
      <c r="L400" s="218"/>
      <c r="M400" s="218"/>
      <c r="N400" s="218"/>
      <c r="O400" s="218"/>
      <c r="P400" s="218"/>
      <c r="Q400" s="218"/>
      <c r="R400" s="218"/>
      <c r="S400" s="218"/>
      <c r="T400" s="218"/>
      <c r="U400" s="218"/>
      <c r="V400" s="218"/>
      <c r="W400" s="218"/>
      <c r="X400" s="218"/>
      <c r="Y400" s="218"/>
      <c r="Z400" s="218"/>
      <c r="AA400" s="219"/>
      <c r="AB400" s="232"/>
      <c r="AC400" s="233"/>
      <c r="AD400" s="235"/>
      <c r="AE400" s="236"/>
      <c r="AF400" s="234"/>
      <c r="AG400" s="233"/>
      <c r="AH400" s="234"/>
      <c r="AI400" s="233"/>
      <c r="AJ400" s="234"/>
      <c r="AK400" s="238"/>
      <c r="AL400" s="241"/>
      <c r="AM400" s="240"/>
      <c r="AN400" s="258"/>
      <c r="AO400" s="243"/>
      <c r="AQ400" s="127"/>
      <c r="AR400" s="127"/>
      <c r="AS400" s="127"/>
      <c r="AT400" s="127"/>
      <c r="AU400" s="127"/>
      <c r="AV400" s="127"/>
      <c r="AW400" s="127"/>
      <c r="AX400" s="127"/>
      <c r="AY400" s="127"/>
      <c r="AZ400" s="127"/>
      <c r="BA400" s="127"/>
      <c r="BB400" s="127"/>
      <c r="BC400" s="127"/>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G400" s="40"/>
      <c r="CH400" s="40"/>
      <c r="CI400" s="40"/>
      <c r="CJ400" s="40"/>
      <c r="CK400" s="40"/>
      <c r="CL400" s="40"/>
      <c r="CM400" s="40"/>
      <c r="CN400" s="40"/>
      <c r="CO400" s="40"/>
      <c r="CP400" s="40"/>
      <c r="CQ400" s="40"/>
      <c r="CR400" s="40"/>
      <c r="CS400" s="40"/>
      <c r="CT400" s="40"/>
      <c r="CU400" s="40"/>
      <c r="CV400" s="40"/>
      <c r="CW400" s="40"/>
      <c r="CX400" s="40"/>
      <c r="CY400" s="40"/>
      <c r="CZ400" s="40"/>
      <c r="DA400" s="40"/>
      <c r="DB400" s="40"/>
      <c r="DC400" s="40"/>
      <c r="DD400" s="40"/>
      <c r="DE400" s="40"/>
      <c r="DF400" s="40"/>
      <c r="DG400" s="40"/>
      <c r="DH400" s="40"/>
      <c r="DI400" s="40"/>
      <c r="DJ400" s="40"/>
      <c r="DK400" s="40"/>
      <c r="DL400" s="40"/>
      <c r="DM400" s="40"/>
      <c r="DN400" s="40"/>
      <c r="DO400" s="40"/>
      <c r="DP400" s="40"/>
      <c r="DQ400" s="40"/>
      <c r="DR400" s="40"/>
      <c r="DS400" s="40"/>
      <c r="DT400" s="40"/>
      <c r="DU400" s="40"/>
    </row>
    <row r="401" spans="1:127" ht="11.25" customHeight="1">
      <c r="A401" s="210" t="str">
        <f>AF395</f>
        <v>C</v>
      </c>
      <c r="B401" s="211"/>
      <c r="C401" s="214"/>
      <c r="D401" s="215"/>
      <c r="E401" s="215"/>
      <c r="F401" s="215"/>
      <c r="G401" s="215"/>
      <c r="H401" s="215"/>
      <c r="I401" s="215"/>
      <c r="J401" s="215"/>
      <c r="K401" s="215"/>
      <c r="L401" s="215"/>
      <c r="M401" s="215"/>
      <c r="N401" s="215"/>
      <c r="O401" s="215"/>
      <c r="P401" s="215"/>
      <c r="Q401" s="215"/>
      <c r="R401" s="215"/>
      <c r="S401" s="215"/>
      <c r="T401" s="215"/>
      <c r="U401" s="215"/>
      <c r="V401" s="215"/>
      <c r="W401" s="215"/>
      <c r="X401" s="215"/>
      <c r="Y401" s="215"/>
      <c r="Z401" s="215"/>
      <c r="AA401" s="216"/>
      <c r="AB401" s="220" t="str">
        <f>IF(AF397&lt;&gt;"",IF(AF397="W","L","W"),"")</f>
        <v/>
      </c>
      <c r="AC401" s="221"/>
      <c r="AD401" s="227" t="str">
        <f>IF(AF399&lt;&gt;"",IF(AF399="W","L","W"),"")</f>
        <v/>
      </c>
      <c r="AE401" s="221"/>
      <c r="AF401" s="228"/>
      <c r="AG401" s="229"/>
      <c r="AH401" s="227" t="str">
        <f>IF($D393="1P",IF(L416=L418,IF(J416=J418,IF(H416&lt;&gt;"",IF(H416&gt;H418,"W","L"),""),IF(J416&gt;J418,"W","L")),IF(L416&gt;L418,"W","L")),IF(L416=L418,IF(J416=J418,IF(H416&lt;&gt;"",IF(H416&gt;H418,"W","L"),""),IF(J416&gt;J418,"W","L")),IF(L416&gt;L418,"W","L")))</f>
        <v/>
      </c>
      <c r="AI401" s="221"/>
      <c r="AJ401" s="227" t="str">
        <f>IF($D393="1P",IF(Z412=Z414,IF(X412=X414,IF(V412&lt;&gt;"",IF(V412&gt;V414,"W","L"),""),IF(X412&gt;X414,"W","L")),IF(Z412&gt;Z414,"W","L")),IF(L424=L426,IF(J424=J426,IF(H424&lt;&gt;"",IF(H424&gt;H426,"W","L"),""),IF(J424&gt;J426,"W","L")),IF(L424&gt;L426,"W","L")))</f>
        <v/>
      </c>
      <c r="AK401" s="237"/>
      <c r="AL401" s="239" t="str">
        <f>IF(OR(COUNTIF(AB401:AJ401,"W"),COUNTIF(AB401:AJ401,"L")),COUNTIF(AB401:AJ401,"W")*2+COUNTIF(AB401:AJ401,"L"),"")</f>
        <v/>
      </c>
      <c r="AM401" s="240"/>
      <c r="AN401" s="242" t="str">
        <f>IF(AL401&lt;&gt;"",RANK(AL401,AL397:AL405,0),"")</f>
        <v/>
      </c>
      <c r="AO401" s="243"/>
      <c r="AQ401" s="154" t="str">
        <f>CONCATENATE($A395," ",$D395,","," ",$F393)</f>
        <v>Group: 7, Men's Singles</v>
      </c>
      <c r="AR401" s="155"/>
      <c r="AS401" s="155"/>
      <c r="AT401" s="155"/>
      <c r="AU401" s="155"/>
      <c r="AV401" s="155"/>
      <c r="AW401" s="155"/>
      <c r="AX401" s="155"/>
      <c r="AY401" s="155"/>
      <c r="AZ401" s="155"/>
      <c r="BA401" s="155"/>
      <c r="BB401" s="155"/>
      <c r="BC401" s="156"/>
      <c r="BD401" s="163">
        <f>A416</f>
        <v>2</v>
      </c>
      <c r="BE401" s="164"/>
      <c r="BF401" s="183" t="str">
        <f>C416</f>
        <v>C</v>
      </c>
      <c r="BG401" s="185" t="str">
        <f>IF(VLOOKUP($BF401,$A397:$C405,3,FALSE)=0,"",CONCATENATE(VLOOKUP(VLOOKUP($BF401,$A397:$C405,3,FALSE),Players!$C:$G,4,FALSE)," ",VLOOKUP($BF401,$A397:$C405,3,FALSE)," ",IF(ISERROR(VLOOKUP(VLOOKUP($BF401,$A397:$C405,3,FALSE),Players!$C:$G,5,FALSE)),"()",CONCATENATE("(",VLOOKUP(VLOOKUP($BF401,$A397:$C405,3,FALSE),Players!$C:$G,5,FALSE),")"))))</f>
        <v/>
      </c>
      <c r="BH401" s="186"/>
      <c r="BI401" s="186"/>
      <c r="BJ401" s="186"/>
      <c r="BK401" s="186"/>
      <c r="BL401" s="186"/>
      <c r="BM401" s="186"/>
      <c r="BN401" s="186"/>
      <c r="BO401" s="186"/>
      <c r="BP401" s="186"/>
      <c r="BQ401" s="186"/>
      <c r="BR401" s="186"/>
      <c r="BS401" s="186"/>
      <c r="BT401" s="186"/>
      <c r="BU401" s="187"/>
      <c r="BV401" s="170" t="str">
        <f>IF(D416&lt;&gt;"",D416,"")</f>
        <v/>
      </c>
      <c r="BW401" s="171"/>
      <c r="BX401" s="170" t="str">
        <f>IF(F416&lt;&gt;"",F416,"")</f>
        <v/>
      </c>
      <c r="BY401" s="171"/>
      <c r="BZ401" s="170" t="str">
        <f>IF(H416&lt;&gt;"",H416,"")</f>
        <v/>
      </c>
      <c r="CA401" s="171"/>
      <c r="CB401" s="170" t="str">
        <f>IF(J416&lt;&gt;"",J416,"")</f>
        <v/>
      </c>
      <c r="CC401" s="171"/>
      <c r="CD401" s="170" t="str">
        <f>IF(L416&lt;&gt;"",L416,"")</f>
        <v/>
      </c>
      <c r="CE401" s="171"/>
      <c r="CF401" s="174" t="str">
        <f>IF($CD401=$CD403,IF($CB401=$CB403,IF($BZ401&lt;&gt;"",IF($BZ401&gt;$BZ403,"W","L"),""),IF($CB401&gt;$CB403,"W","L")),IF($CD401&gt;$CD403,"W","L"))</f>
        <v/>
      </c>
      <c r="CG401" s="315" t="str">
        <f>CONCATENATE($A395," ",$D395,","," ",$F393)</f>
        <v>Group: 7, Men's Singles</v>
      </c>
      <c r="CH401" s="316"/>
      <c r="CI401" s="316"/>
      <c r="CJ401" s="316"/>
      <c r="CK401" s="316"/>
      <c r="CL401" s="316"/>
      <c r="CM401" s="316"/>
      <c r="CN401" s="316"/>
      <c r="CO401" s="316"/>
      <c r="CP401" s="316"/>
      <c r="CQ401" s="316"/>
      <c r="CR401" s="316"/>
      <c r="CS401" s="317"/>
      <c r="CT401" s="163">
        <f>O424</f>
        <v>9</v>
      </c>
      <c r="CU401" s="164"/>
      <c r="CV401" s="183" t="str">
        <f>Q424</f>
        <v>A</v>
      </c>
      <c r="CW401" s="185" t="str">
        <f>IF(VLOOKUP($CV401,$A397:$C405,3,FALSE)=0,"",CONCATENATE(VLOOKUP(VLOOKUP($CV401,$A397:$C405,3,FALSE),Players!$C:$G,4,FALSE)," ",VLOOKUP($CV401,$A397:$C405,3,FALSE)," ",IF(ISERROR(VLOOKUP(VLOOKUP($CV401,$A397:$C405,3,FALSE),Players!$C:$G,5,FALSE)),"()",CONCATENATE("(",VLOOKUP(VLOOKUP($CV401,$A397:$C405,3,FALSE),Players!$C:$G,5,FALSE),")"))))</f>
        <v/>
      </c>
      <c r="CX401" s="186"/>
      <c r="CY401" s="186"/>
      <c r="CZ401" s="186"/>
      <c r="DA401" s="186"/>
      <c r="DB401" s="186"/>
      <c r="DC401" s="186"/>
      <c r="DD401" s="186"/>
      <c r="DE401" s="186"/>
      <c r="DF401" s="186"/>
      <c r="DG401" s="186"/>
      <c r="DH401" s="186"/>
      <c r="DI401" s="186"/>
      <c r="DJ401" s="186"/>
      <c r="DK401" s="187"/>
      <c r="DL401" s="170" t="str">
        <f>IF(R424&lt;&gt;"",R424,"")</f>
        <v/>
      </c>
      <c r="DM401" s="171"/>
      <c r="DN401" s="170" t="str">
        <f>IF(T424&lt;&gt;"",T424,"")</f>
        <v/>
      </c>
      <c r="DO401" s="171"/>
      <c r="DP401" s="170" t="str">
        <f>IF(V424&lt;&gt;"",V424,"")</f>
        <v/>
      </c>
      <c r="DQ401" s="171"/>
      <c r="DR401" s="170" t="str">
        <f>IF(X424&lt;&gt;"",X424,"")</f>
        <v/>
      </c>
      <c r="DS401" s="171"/>
      <c r="DT401" s="170" t="str">
        <f>IF(Z424&lt;&gt;"",Z424,"")</f>
        <v/>
      </c>
      <c r="DU401" s="171"/>
      <c r="DV401" s="174" t="str">
        <f>IF($DT401=$DT403,IF($DR401=$DR403,IF($DP401&lt;&gt;"",IF($DP401&gt;$DP403,"W","L"),""),IF($DR401&gt;$DR403,"W","L")),IF($DT401&gt;$DT403,"W","L"))</f>
        <v/>
      </c>
    </row>
    <row r="402" spans="1:127" ht="11.25" customHeight="1">
      <c r="A402" s="212"/>
      <c r="B402" s="213"/>
      <c r="C402" s="217"/>
      <c r="D402" s="218"/>
      <c r="E402" s="218"/>
      <c r="F402" s="218"/>
      <c r="G402" s="218"/>
      <c r="H402" s="218"/>
      <c r="I402" s="218"/>
      <c r="J402" s="218"/>
      <c r="K402" s="218"/>
      <c r="L402" s="218"/>
      <c r="M402" s="218"/>
      <c r="N402" s="218"/>
      <c r="O402" s="218"/>
      <c r="P402" s="218"/>
      <c r="Q402" s="218"/>
      <c r="R402" s="218"/>
      <c r="S402" s="218"/>
      <c r="T402" s="218"/>
      <c r="U402" s="218"/>
      <c r="V402" s="218"/>
      <c r="W402" s="218"/>
      <c r="X402" s="218"/>
      <c r="Y402" s="218"/>
      <c r="Z402" s="218"/>
      <c r="AA402" s="219"/>
      <c r="AB402" s="232"/>
      <c r="AC402" s="233"/>
      <c r="AD402" s="234"/>
      <c r="AE402" s="233"/>
      <c r="AF402" s="235"/>
      <c r="AG402" s="236"/>
      <c r="AH402" s="234"/>
      <c r="AI402" s="233"/>
      <c r="AJ402" s="234"/>
      <c r="AK402" s="238"/>
      <c r="AL402" s="241"/>
      <c r="AM402" s="240"/>
      <c r="AN402" s="258"/>
      <c r="AO402" s="243"/>
      <c r="AQ402" s="157"/>
      <c r="AR402" s="158"/>
      <c r="AS402" s="158"/>
      <c r="AT402" s="158"/>
      <c r="AU402" s="158"/>
      <c r="AV402" s="158"/>
      <c r="AW402" s="158"/>
      <c r="AX402" s="158"/>
      <c r="AY402" s="158"/>
      <c r="AZ402" s="158"/>
      <c r="BA402" s="158"/>
      <c r="BB402" s="158"/>
      <c r="BC402" s="159"/>
      <c r="BD402" s="165"/>
      <c r="BE402" s="166"/>
      <c r="BF402" s="184"/>
      <c r="BG402" s="188"/>
      <c r="BH402" s="189"/>
      <c r="BI402" s="189"/>
      <c r="BJ402" s="189"/>
      <c r="BK402" s="189"/>
      <c r="BL402" s="189"/>
      <c r="BM402" s="189"/>
      <c r="BN402" s="189"/>
      <c r="BO402" s="189"/>
      <c r="BP402" s="189"/>
      <c r="BQ402" s="189"/>
      <c r="BR402" s="189"/>
      <c r="BS402" s="189"/>
      <c r="BT402" s="189"/>
      <c r="BU402" s="190"/>
      <c r="BV402" s="172"/>
      <c r="BW402" s="173"/>
      <c r="BX402" s="172"/>
      <c r="BY402" s="173"/>
      <c r="BZ402" s="172"/>
      <c r="CA402" s="173"/>
      <c r="CB402" s="172"/>
      <c r="CC402" s="173"/>
      <c r="CD402" s="172"/>
      <c r="CE402" s="173"/>
      <c r="CF402" s="174"/>
      <c r="CG402" s="318"/>
      <c r="CH402" s="319"/>
      <c r="CI402" s="319"/>
      <c r="CJ402" s="319"/>
      <c r="CK402" s="319"/>
      <c r="CL402" s="319"/>
      <c r="CM402" s="319"/>
      <c r="CN402" s="319"/>
      <c r="CO402" s="319"/>
      <c r="CP402" s="319"/>
      <c r="CQ402" s="319"/>
      <c r="CR402" s="319"/>
      <c r="CS402" s="320"/>
      <c r="CT402" s="165"/>
      <c r="CU402" s="166"/>
      <c r="CV402" s="184"/>
      <c r="CW402" s="188"/>
      <c r="CX402" s="189"/>
      <c r="CY402" s="189"/>
      <c r="CZ402" s="189"/>
      <c r="DA402" s="189"/>
      <c r="DB402" s="189"/>
      <c r="DC402" s="189"/>
      <c r="DD402" s="189"/>
      <c r="DE402" s="189"/>
      <c r="DF402" s="189"/>
      <c r="DG402" s="189"/>
      <c r="DH402" s="189"/>
      <c r="DI402" s="189"/>
      <c r="DJ402" s="189"/>
      <c r="DK402" s="190"/>
      <c r="DL402" s="172"/>
      <c r="DM402" s="173"/>
      <c r="DN402" s="172"/>
      <c r="DO402" s="173"/>
      <c r="DP402" s="172"/>
      <c r="DQ402" s="173"/>
      <c r="DR402" s="172"/>
      <c r="DS402" s="173"/>
      <c r="DT402" s="172"/>
      <c r="DU402" s="173"/>
      <c r="DV402" s="174"/>
    </row>
    <row r="403" spans="1:127" ht="11.25" customHeight="1">
      <c r="A403" s="210" t="str">
        <f>AH395</f>
        <v>D</v>
      </c>
      <c r="B403" s="211"/>
      <c r="C403" s="214"/>
      <c r="D403" s="215"/>
      <c r="E403" s="215"/>
      <c r="F403" s="215"/>
      <c r="G403" s="215"/>
      <c r="H403" s="215"/>
      <c r="I403" s="215"/>
      <c r="J403" s="215"/>
      <c r="K403" s="215"/>
      <c r="L403" s="215"/>
      <c r="M403" s="215"/>
      <c r="N403" s="215"/>
      <c r="O403" s="215"/>
      <c r="P403" s="215"/>
      <c r="Q403" s="215"/>
      <c r="R403" s="215"/>
      <c r="S403" s="215"/>
      <c r="T403" s="215"/>
      <c r="U403" s="215"/>
      <c r="V403" s="215"/>
      <c r="W403" s="215"/>
      <c r="X403" s="215"/>
      <c r="Y403" s="215"/>
      <c r="Z403" s="215"/>
      <c r="AA403" s="216"/>
      <c r="AB403" s="220" t="str">
        <f>IF(AH397&lt;&gt;"",IF(AH397="W","L","W"),"")</f>
        <v/>
      </c>
      <c r="AC403" s="221"/>
      <c r="AD403" s="227" t="str">
        <f>IF(AH399&lt;&gt;"",IF(AH399="W","L","W"),"")</f>
        <v/>
      </c>
      <c r="AE403" s="221"/>
      <c r="AF403" s="227" t="str">
        <f>IF(AH401&lt;&gt;"",IF(AH401="W","L","W"),"")</f>
        <v/>
      </c>
      <c r="AG403" s="221"/>
      <c r="AH403" s="228"/>
      <c r="AI403" s="229"/>
      <c r="AJ403" s="227" t="str">
        <f>IF($D393="1P",IF(Z428=Z430,IF(X428=X430,IF(V428&lt;&gt;"",IF(V428&gt;V430,"W","L"),""),IF(X428&gt;X430,"W","L")),IF(Z428&gt;Z430,"W","L")),IF(Z420=Z422,IF(X420=X422,IF(V420&lt;&gt;"",IF(V420&gt;V422,"W","L"),""),IF(X420&gt;X422,"W","L")),IF(Z420&gt;Z422,"W","L")))</f>
        <v/>
      </c>
      <c r="AK403" s="237"/>
      <c r="AL403" s="239" t="str">
        <f>IF(OR(COUNTIF(AB403:AJ403,"W"),COUNTIF(AB403:AJ403,"L")),COUNTIF(AB403:AJ403,"W")*2+COUNTIF(AB403:AJ403,"L"),"")</f>
        <v/>
      </c>
      <c r="AM403" s="240"/>
      <c r="AN403" s="242" t="str">
        <f>IF(AL403&lt;&gt;"",RANK(AL403,AL397:AL405,0),"")</f>
        <v/>
      </c>
      <c r="AO403" s="243"/>
      <c r="AQ403" s="157"/>
      <c r="AR403" s="158"/>
      <c r="AS403" s="158"/>
      <c r="AT403" s="158"/>
      <c r="AU403" s="158"/>
      <c r="AV403" s="158"/>
      <c r="AW403" s="158"/>
      <c r="AX403" s="158"/>
      <c r="AY403" s="158"/>
      <c r="AZ403" s="158"/>
      <c r="BA403" s="158"/>
      <c r="BB403" s="158"/>
      <c r="BC403" s="159"/>
      <c r="BD403" s="165"/>
      <c r="BE403" s="166"/>
      <c r="BF403" s="175" t="str">
        <f>C418</f>
        <v>D</v>
      </c>
      <c r="BG403" s="177" t="str">
        <f>IF(VLOOKUP($BF403,$A397:$C405,3,FALSE)=0,"",CONCATENATE(VLOOKUP(VLOOKUP($BF403,$A397:$C405,3,FALSE),Players!$C:$G,4,FALSE)," ",VLOOKUP($BF403,$A397:$C405,3,FALSE)," ",IF(ISERROR(VLOOKUP(VLOOKUP($BF403,$A397:$C405,3,FALSE),Players!$C:$G,5,FALSE)),"()",CONCATENATE("(",VLOOKUP(VLOOKUP($BF403,$A397:$C405,3,FALSE),Players!$C:$G,5,FALSE),")"))))</f>
        <v/>
      </c>
      <c r="BH403" s="178"/>
      <c r="BI403" s="178"/>
      <c r="BJ403" s="178"/>
      <c r="BK403" s="178"/>
      <c r="BL403" s="178"/>
      <c r="BM403" s="178"/>
      <c r="BN403" s="178"/>
      <c r="BO403" s="178"/>
      <c r="BP403" s="178"/>
      <c r="BQ403" s="178"/>
      <c r="BR403" s="178"/>
      <c r="BS403" s="178"/>
      <c r="BT403" s="178"/>
      <c r="BU403" s="179"/>
      <c r="BV403" s="150" t="str">
        <f>IF(D418&lt;&gt;"",D418,"")</f>
        <v/>
      </c>
      <c r="BW403" s="151"/>
      <c r="BX403" s="150" t="str">
        <f>IF(F418&lt;&gt;"",F418,"")</f>
        <v/>
      </c>
      <c r="BY403" s="151"/>
      <c r="BZ403" s="150" t="str">
        <f>IF(H418&lt;&gt;"",H418,"")</f>
        <v/>
      </c>
      <c r="CA403" s="151"/>
      <c r="CB403" s="150" t="str">
        <f>IF(J418&lt;&gt;"",J418,"")</f>
        <v/>
      </c>
      <c r="CC403" s="151"/>
      <c r="CD403" s="150" t="str">
        <f>IF(L418&lt;&gt;"",L418,"")</f>
        <v/>
      </c>
      <c r="CE403" s="151"/>
      <c r="CF403" s="174" t="str">
        <f>IF($CF401&lt;&gt;"",IF(CF401="W","L","W"),"")</f>
        <v/>
      </c>
      <c r="CG403" s="318"/>
      <c r="CH403" s="319"/>
      <c r="CI403" s="319"/>
      <c r="CJ403" s="319"/>
      <c r="CK403" s="319"/>
      <c r="CL403" s="319"/>
      <c r="CM403" s="319"/>
      <c r="CN403" s="319"/>
      <c r="CO403" s="319"/>
      <c r="CP403" s="319"/>
      <c r="CQ403" s="319"/>
      <c r="CR403" s="319"/>
      <c r="CS403" s="320"/>
      <c r="CT403" s="165"/>
      <c r="CU403" s="166"/>
      <c r="CV403" s="175" t="str">
        <f>Q426</f>
        <v>E</v>
      </c>
      <c r="CW403" s="177" t="str">
        <f>IF(VLOOKUP($CV403,$A397:$C405,3,FALSE)=0,"",CONCATENATE(VLOOKUP(VLOOKUP($CV403,$A397:$C405,3,FALSE),Players!$C:$G,4,FALSE)," ",VLOOKUP($CV403,$A397:$C405,3,FALSE)," ",IF(ISERROR(VLOOKUP(VLOOKUP($CV403,$A397:$C405,3,FALSE),Players!$C:$G,5,FALSE)),"()",CONCATENATE("(",VLOOKUP(VLOOKUP($CV403,$A397:$C405,3,FALSE),Players!$C:$G,5,FALSE),")"))))</f>
        <v/>
      </c>
      <c r="CX403" s="178"/>
      <c r="CY403" s="178"/>
      <c r="CZ403" s="178"/>
      <c r="DA403" s="178"/>
      <c r="DB403" s="178"/>
      <c r="DC403" s="178"/>
      <c r="DD403" s="178"/>
      <c r="DE403" s="178"/>
      <c r="DF403" s="178"/>
      <c r="DG403" s="178"/>
      <c r="DH403" s="178"/>
      <c r="DI403" s="178"/>
      <c r="DJ403" s="178"/>
      <c r="DK403" s="179"/>
      <c r="DL403" s="150" t="str">
        <f>IF(R426&lt;&gt;"",R426,"")</f>
        <v/>
      </c>
      <c r="DM403" s="151"/>
      <c r="DN403" s="150" t="str">
        <f>IF(T426&lt;&gt;"",T426,"")</f>
        <v/>
      </c>
      <c r="DO403" s="151"/>
      <c r="DP403" s="150" t="str">
        <f>IF(V426&lt;&gt;"",V426,"")</f>
        <v/>
      </c>
      <c r="DQ403" s="151"/>
      <c r="DR403" s="150" t="str">
        <f>IF(X426&lt;&gt;"",X426,"")</f>
        <v/>
      </c>
      <c r="DS403" s="151"/>
      <c r="DT403" s="150" t="str">
        <f>IF(Z426&lt;&gt;"",Z426,"")</f>
        <v/>
      </c>
      <c r="DU403" s="151"/>
      <c r="DV403" s="174" t="str">
        <f>IF($DV401&lt;&gt;"",IF(DV401="W","L","W"),"")</f>
        <v/>
      </c>
    </row>
    <row r="404" spans="1:127" ht="11.25" customHeight="1" thickBot="1">
      <c r="A404" s="212"/>
      <c r="B404" s="213"/>
      <c r="C404" s="217"/>
      <c r="D404" s="218"/>
      <c r="E404" s="218"/>
      <c r="F404" s="218"/>
      <c r="G404" s="218"/>
      <c r="H404" s="218"/>
      <c r="I404" s="218"/>
      <c r="J404" s="218"/>
      <c r="K404" s="218"/>
      <c r="L404" s="218"/>
      <c r="M404" s="218"/>
      <c r="N404" s="218"/>
      <c r="O404" s="218"/>
      <c r="P404" s="218"/>
      <c r="Q404" s="218"/>
      <c r="R404" s="218"/>
      <c r="S404" s="218"/>
      <c r="T404" s="218"/>
      <c r="U404" s="218"/>
      <c r="V404" s="218"/>
      <c r="W404" s="218"/>
      <c r="X404" s="218"/>
      <c r="Y404" s="218"/>
      <c r="Z404" s="218"/>
      <c r="AA404" s="219"/>
      <c r="AB404" s="232"/>
      <c r="AC404" s="233"/>
      <c r="AD404" s="234"/>
      <c r="AE404" s="233"/>
      <c r="AF404" s="234"/>
      <c r="AG404" s="233"/>
      <c r="AH404" s="235"/>
      <c r="AI404" s="236"/>
      <c r="AJ404" s="234"/>
      <c r="AK404" s="238"/>
      <c r="AL404" s="241"/>
      <c r="AM404" s="240"/>
      <c r="AN404" s="258"/>
      <c r="AO404" s="243"/>
      <c r="AQ404" s="160"/>
      <c r="AR404" s="161"/>
      <c r="AS404" s="161"/>
      <c r="AT404" s="161"/>
      <c r="AU404" s="161"/>
      <c r="AV404" s="161"/>
      <c r="AW404" s="161"/>
      <c r="AX404" s="161"/>
      <c r="AY404" s="161"/>
      <c r="AZ404" s="161"/>
      <c r="BA404" s="161"/>
      <c r="BB404" s="161"/>
      <c r="BC404" s="162"/>
      <c r="BD404" s="167"/>
      <c r="BE404" s="168"/>
      <c r="BF404" s="176"/>
      <c r="BG404" s="180"/>
      <c r="BH404" s="181"/>
      <c r="BI404" s="181"/>
      <c r="BJ404" s="181"/>
      <c r="BK404" s="181"/>
      <c r="BL404" s="181"/>
      <c r="BM404" s="181"/>
      <c r="BN404" s="181"/>
      <c r="BO404" s="181"/>
      <c r="BP404" s="181"/>
      <c r="BQ404" s="181"/>
      <c r="BR404" s="181"/>
      <c r="BS404" s="181"/>
      <c r="BT404" s="181"/>
      <c r="BU404" s="182"/>
      <c r="BV404" s="152"/>
      <c r="BW404" s="153"/>
      <c r="BX404" s="152"/>
      <c r="BY404" s="153"/>
      <c r="BZ404" s="152"/>
      <c r="CA404" s="153"/>
      <c r="CB404" s="152"/>
      <c r="CC404" s="153"/>
      <c r="CD404" s="152"/>
      <c r="CE404" s="153"/>
      <c r="CF404" s="174"/>
      <c r="CG404" s="321"/>
      <c r="CH404" s="322"/>
      <c r="CI404" s="322"/>
      <c r="CJ404" s="322"/>
      <c r="CK404" s="322"/>
      <c r="CL404" s="322"/>
      <c r="CM404" s="322"/>
      <c r="CN404" s="322"/>
      <c r="CO404" s="322"/>
      <c r="CP404" s="322"/>
      <c r="CQ404" s="322"/>
      <c r="CR404" s="322"/>
      <c r="CS404" s="323"/>
      <c r="CT404" s="167"/>
      <c r="CU404" s="168"/>
      <c r="CV404" s="176"/>
      <c r="CW404" s="180"/>
      <c r="CX404" s="181"/>
      <c r="CY404" s="181"/>
      <c r="CZ404" s="181"/>
      <c r="DA404" s="181"/>
      <c r="DB404" s="181"/>
      <c r="DC404" s="181"/>
      <c r="DD404" s="181"/>
      <c r="DE404" s="181"/>
      <c r="DF404" s="181"/>
      <c r="DG404" s="181"/>
      <c r="DH404" s="181"/>
      <c r="DI404" s="181"/>
      <c r="DJ404" s="181"/>
      <c r="DK404" s="182"/>
      <c r="DL404" s="152"/>
      <c r="DM404" s="153"/>
      <c r="DN404" s="152"/>
      <c r="DO404" s="153"/>
      <c r="DP404" s="152"/>
      <c r="DQ404" s="153"/>
      <c r="DR404" s="152"/>
      <c r="DS404" s="153"/>
      <c r="DT404" s="152"/>
      <c r="DU404" s="153"/>
      <c r="DV404" s="174"/>
    </row>
    <row r="405" spans="1:127" ht="11.25" customHeight="1">
      <c r="A405" s="210" t="str">
        <f>AJ395</f>
        <v>E</v>
      </c>
      <c r="B405" s="211"/>
      <c r="C405" s="214"/>
      <c r="D405" s="215"/>
      <c r="E405" s="215"/>
      <c r="F405" s="215"/>
      <c r="G405" s="215"/>
      <c r="H405" s="215"/>
      <c r="I405" s="215"/>
      <c r="J405" s="215"/>
      <c r="K405" s="215"/>
      <c r="L405" s="215"/>
      <c r="M405" s="215"/>
      <c r="N405" s="215"/>
      <c r="O405" s="215"/>
      <c r="P405" s="215"/>
      <c r="Q405" s="215"/>
      <c r="R405" s="215"/>
      <c r="S405" s="215"/>
      <c r="T405" s="215"/>
      <c r="U405" s="215"/>
      <c r="V405" s="215"/>
      <c r="W405" s="215"/>
      <c r="X405" s="215"/>
      <c r="Y405" s="215"/>
      <c r="Z405" s="215"/>
      <c r="AA405" s="216"/>
      <c r="AB405" s="220" t="str">
        <f>IF(AJ397&lt;&gt;"",IF(AJ397="W","L","W"),"")</f>
        <v/>
      </c>
      <c r="AC405" s="221"/>
      <c r="AD405" s="227" t="str">
        <f>IF(AJ399&lt;&gt;"",IF(AJ399="W","L","W"),"")</f>
        <v/>
      </c>
      <c r="AE405" s="221"/>
      <c r="AF405" s="227" t="str">
        <f>IF(AJ401&lt;&gt;"",IF(AJ401="W","L","W"),"")</f>
        <v/>
      </c>
      <c r="AG405" s="221"/>
      <c r="AH405" s="227" t="str">
        <f>IF(AJ403&lt;&gt;"",IF(AJ403="W","L","W"),"")</f>
        <v/>
      </c>
      <c r="AI405" s="221"/>
      <c r="AJ405" s="228"/>
      <c r="AK405" s="229"/>
      <c r="AL405" s="239" t="str">
        <f>IF(OR(COUNTIF(AB405:AJ405,"W"),COUNTIF(AB405:AJ405,"L")),COUNTIF(AB405:AJ405,"W")*2+COUNTIF(AB405:AJ405,"L"),"")</f>
        <v/>
      </c>
      <c r="AM405" s="240"/>
      <c r="AN405" s="242" t="str">
        <f>IF(AL405&lt;&gt;"",RANK(AL405,AL397:AL405,0),"")</f>
        <v/>
      </c>
      <c r="AO405" s="243"/>
      <c r="AQ405" s="126"/>
      <c r="AR405" s="126"/>
      <c r="AS405" s="126"/>
      <c r="AT405" s="126"/>
      <c r="AU405" s="126"/>
      <c r="AV405" s="126"/>
      <c r="AW405" s="126"/>
      <c r="AX405" s="126"/>
      <c r="AY405" s="126"/>
      <c r="AZ405" s="126"/>
      <c r="BA405" s="126"/>
      <c r="BB405" s="126"/>
      <c r="BC405" s="126"/>
      <c r="BV405" s="169" t="str">
        <f>IF(CF401&lt;&gt;"",IF(AND(AND(BV401&gt;-1,BV403&gt;-1),OR(BV401&gt;10,BV403&gt;10),ABS(BV401-BV403)&gt;1,IF(OR(BV401&gt;11,BV403&gt;11),ABS(BV401-BV403)=2,TRUE),BV401=INT(BV401),BV403=INT(BV403)),"","Error"),"")</f>
        <v/>
      </c>
      <c r="BW405" s="169"/>
      <c r="BX405" s="169" t="str">
        <f>IF(CF401&lt;&gt;"",IF(AND(AND(BX401&gt;-1,BX403&gt;-1),OR(BX401&gt;10,BX403&gt;10),ABS(BX401-BX403)&gt;1,IF(OR(BX401&gt;11,BX403&gt;11),ABS(BX401-BX403)=2,TRUE),BX401=INT(BX401),BX403=INT(BX403)),"","Error"),"")</f>
        <v/>
      </c>
      <c r="BY405" s="169"/>
      <c r="BZ405" s="169" t="str">
        <f>IF(CF401&lt;&gt;"",IF(AND(AND(BZ401&gt;-1,BZ403&gt;-1),OR(BZ401&gt;10,BZ403&gt;10),ABS(BZ401-BZ403)&gt;1,IF(OR(BZ401&gt;11,BZ403&gt;11),ABS(BZ401-BZ403)=2,TRUE),BZ401=INT(BZ401),BZ403=INT(BZ403)),"","Error"),"")</f>
        <v/>
      </c>
      <c r="CA405" s="169"/>
      <c r="CB405" s="169" t="str">
        <f>IF(AND(CF401&lt;&gt;"",CB401&lt;&gt;""),IF(AND(AND(CB401&gt;-1,CB403&gt;-1),OR(CB401&gt;10,CB403&gt;10),ABS(CB401-CB403)&gt;1,IF(OR(CB401&gt;11,CB403&gt;11),ABS(CB401-CB403)=2,TRUE),CB401=INT(CB401),CB403=INT(CB403)),"","Error"),"")</f>
        <v/>
      </c>
      <c r="CC405" s="169"/>
      <c r="CD405" s="169" t="str">
        <f>IF(AND(CF401&lt;&gt;"",CD401&lt;&gt;""),IF(AND(AND(CD401&gt;-1,CD403&gt;-1),OR(CD401&gt;10,CD403&gt;10),ABS(CD401-CD403)&gt;1,IF(OR(CD401&gt;11,CD403&gt;11),ABS(CD401-CD403)=2,TRUE),CD401=INT(CD401),CD403=INT(CD403)),"","Error"),"")</f>
        <v/>
      </c>
      <c r="CE405" s="169"/>
      <c r="DL405" s="169" t="str">
        <f>IF(DV401&lt;&gt;"",IF(AND(AND(DL401&gt;-1,DL403&gt;-1),OR(DL401&gt;10,DL403&gt;10),ABS(DL401-DL403)&gt;1,IF(OR(DL401&gt;11,DL403&gt;11),ABS(DL401-DL403)=2,TRUE),DL401=INT(DL401),DL403=INT(DL403)),"","Error"),"")</f>
        <v/>
      </c>
      <c r="DM405" s="169"/>
      <c r="DN405" s="169" t="str">
        <f>IF(DV401&lt;&gt;"",IF(AND(AND(DN401&gt;-1,DN403&gt;-1),OR(DN401&gt;10,DN403&gt;10),ABS(DN401-DN403)&gt;1,IF(OR(DN401&gt;11,DN403&gt;11),ABS(DN401-DN403)=2,TRUE),DN401=INT(DN401),DN403=INT(DN403)),"","Error"),"")</f>
        <v/>
      </c>
      <c r="DO405" s="169"/>
      <c r="DP405" s="169" t="str">
        <f>IF(DV401&lt;&gt;"",IF(AND(AND(DP401&gt;-1,DP403&gt;-1),OR(DP401&gt;10,DP403&gt;10),ABS(DP401-DP403)&gt;1,IF(OR(DP401&gt;11,DP403&gt;11),ABS(DP401-DP403)=2,TRUE),DP401=INT(DP401),DP403=INT(DP403)),"","Error"),"")</f>
        <v/>
      </c>
      <c r="DQ405" s="169"/>
      <c r="DR405" s="169" t="str">
        <f>IF(AND(DV401&lt;&gt;"",DR401&lt;&gt;""),IF(AND(AND(DR401&gt;-1,DR403&gt;-1),OR(DR401&gt;10,DR403&gt;10),ABS(DR401-DR403)&gt;1,IF(OR(DR401&gt;11,DR403&gt;11),ABS(DR401-DR403)=2,TRUE),DR401=INT(DR401),DR403=INT(DR403)),"","Error"),"")</f>
        <v/>
      </c>
      <c r="DS405" s="169"/>
      <c r="DT405" s="169" t="str">
        <f>IF(AND(DV401&lt;&gt;"",DT401&lt;&gt;""),IF(AND(AND(DT401&gt;-1,DT403&gt;-1),OR(DT401&gt;10,DT403&gt;10),ABS(DT401-DT403)&gt;1,IF(OR(DT401&gt;11,DT403&gt;11),ABS(DT401-DT403)=2,TRUE),DT401=INT(DT401),DT403=INT(DT403)),"","Error"),"")</f>
        <v/>
      </c>
      <c r="DU405" s="169"/>
    </row>
    <row r="406" spans="1:127" ht="11.25" customHeight="1" thickBot="1">
      <c r="A406" s="212"/>
      <c r="B406" s="213"/>
      <c r="C406" s="217"/>
      <c r="D406" s="218"/>
      <c r="E406" s="218"/>
      <c r="F406" s="218"/>
      <c r="G406" s="218"/>
      <c r="H406" s="218"/>
      <c r="I406" s="218"/>
      <c r="J406" s="218"/>
      <c r="K406" s="218"/>
      <c r="L406" s="218"/>
      <c r="M406" s="218"/>
      <c r="N406" s="218"/>
      <c r="O406" s="218"/>
      <c r="P406" s="218"/>
      <c r="Q406" s="218"/>
      <c r="R406" s="218"/>
      <c r="S406" s="218"/>
      <c r="T406" s="218"/>
      <c r="U406" s="218"/>
      <c r="V406" s="218"/>
      <c r="W406" s="218"/>
      <c r="X406" s="218"/>
      <c r="Y406" s="218"/>
      <c r="Z406" s="218"/>
      <c r="AA406" s="219"/>
      <c r="AB406" s="222"/>
      <c r="AC406" s="223"/>
      <c r="AD406" s="226"/>
      <c r="AE406" s="223"/>
      <c r="AF406" s="226"/>
      <c r="AG406" s="223"/>
      <c r="AH406" s="226"/>
      <c r="AI406" s="223"/>
      <c r="AJ406" s="230"/>
      <c r="AK406" s="231"/>
      <c r="AL406" s="246"/>
      <c r="AM406" s="247"/>
      <c r="AN406" s="248"/>
      <c r="AO406" s="249"/>
      <c r="AQ406" s="126"/>
      <c r="AR406" s="126"/>
      <c r="AS406" s="126"/>
      <c r="AT406" s="126"/>
      <c r="AU406" s="126"/>
      <c r="AV406" s="126"/>
      <c r="AW406" s="126"/>
      <c r="AX406" s="126"/>
      <c r="AY406" s="126"/>
      <c r="AZ406" s="126"/>
      <c r="BA406" s="126"/>
      <c r="BB406" s="126"/>
      <c r="BC406" s="126"/>
    </row>
    <row r="407" spans="1:127" ht="11.25" customHeight="1">
      <c r="A407" s="2"/>
      <c r="J407" s="43"/>
      <c r="K407" s="43"/>
      <c r="L407" s="43"/>
      <c r="M407" s="43"/>
      <c r="R407" s="42"/>
      <c r="S407" s="42"/>
      <c r="W407" s="42"/>
      <c r="AA407" s="42"/>
      <c r="AB407" s="3"/>
      <c r="AQ407" s="127"/>
      <c r="AR407" s="127"/>
      <c r="AS407" s="127"/>
      <c r="AT407" s="127"/>
      <c r="AU407" s="127"/>
      <c r="AV407" s="127"/>
      <c r="AW407" s="127"/>
      <c r="AX407" s="127"/>
      <c r="AY407" s="127"/>
      <c r="AZ407" s="127"/>
      <c r="BA407" s="127"/>
      <c r="BB407" s="127"/>
      <c r="BC407" s="127"/>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G407" s="40"/>
      <c r="CH407" s="40"/>
      <c r="CI407" s="40"/>
      <c r="CJ407" s="40"/>
      <c r="CK407" s="40"/>
      <c r="CL407" s="40"/>
      <c r="CM407" s="40"/>
      <c r="CN407" s="40"/>
      <c r="CO407" s="40"/>
      <c r="CP407" s="40"/>
      <c r="CQ407" s="40"/>
      <c r="CR407" s="40"/>
      <c r="CS407" s="40"/>
      <c r="CT407" s="40"/>
      <c r="CU407" s="40"/>
      <c r="CV407" s="40"/>
      <c r="CW407" s="40"/>
      <c r="CX407" s="40"/>
      <c r="CY407" s="40"/>
      <c r="CZ407" s="40"/>
      <c r="DA407" s="40"/>
      <c r="DB407" s="40"/>
      <c r="DC407" s="40"/>
      <c r="DD407" s="40"/>
      <c r="DE407" s="40"/>
      <c r="DF407" s="40"/>
      <c r="DG407" s="40"/>
      <c r="DH407" s="40"/>
      <c r="DI407" s="40"/>
      <c r="DJ407" s="40"/>
      <c r="DK407" s="40"/>
      <c r="DL407" s="40"/>
      <c r="DM407" s="40"/>
      <c r="DN407" s="40"/>
      <c r="DO407" s="40"/>
      <c r="DP407" s="40"/>
      <c r="DQ407" s="40"/>
      <c r="DR407" s="40"/>
      <c r="DS407" s="40"/>
      <c r="DT407" s="40"/>
      <c r="DU407" s="40"/>
    </row>
    <row r="408" spans="1:127" ht="11.25" customHeight="1">
      <c r="A408" s="42"/>
      <c r="R408" s="42"/>
      <c r="S408" s="42"/>
      <c r="W408" s="42"/>
      <c r="X408" s="43"/>
      <c r="Y408" s="43"/>
      <c r="Z408" s="43"/>
      <c r="AA408" s="43"/>
      <c r="AB408" s="3"/>
      <c r="AQ408" s="128"/>
      <c r="AR408" s="128"/>
      <c r="AS408" s="128"/>
      <c r="AT408" s="128"/>
      <c r="AU408" s="128"/>
      <c r="AV408" s="128"/>
      <c r="AW408" s="128"/>
      <c r="AX408" s="128"/>
      <c r="AY408" s="128"/>
      <c r="AZ408" s="128"/>
      <c r="BA408" s="128"/>
      <c r="BB408" s="128"/>
      <c r="BC408" s="128"/>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row>
    <row r="409" spans="1:127" ht="11.25" customHeight="1">
      <c r="AQ409" s="126"/>
      <c r="AR409" s="126"/>
      <c r="AS409" s="126"/>
      <c r="AT409" s="126"/>
      <c r="AU409" s="126"/>
      <c r="AV409" s="126"/>
      <c r="AW409" s="126"/>
      <c r="AX409" s="126"/>
      <c r="AY409" s="126"/>
      <c r="AZ409" s="126"/>
      <c r="BA409" s="126"/>
      <c r="BB409" s="126"/>
      <c r="BC409" s="126"/>
      <c r="DW409" s="2"/>
    </row>
    <row r="410" spans="1:127" ht="11.25" customHeight="1" thickBot="1">
      <c r="AP410" s="2"/>
      <c r="AQ410" s="127"/>
      <c r="AR410" s="127"/>
      <c r="AS410" s="127"/>
      <c r="AT410" s="127"/>
      <c r="AU410" s="127"/>
      <c r="AV410" s="127"/>
      <c r="AW410" s="127"/>
      <c r="AX410" s="127"/>
      <c r="AY410" s="127"/>
      <c r="AZ410" s="127"/>
      <c r="BA410" s="127"/>
      <c r="BB410" s="127"/>
      <c r="BC410" s="127"/>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G410" s="40"/>
      <c r="CH410" s="40"/>
      <c r="CI410" s="40"/>
      <c r="CJ410" s="40"/>
      <c r="CK410" s="40"/>
      <c r="CL410" s="40"/>
      <c r="CM410" s="40"/>
      <c r="CN410" s="40"/>
      <c r="CO410" s="40"/>
      <c r="CP410" s="40"/>
      <c r="CQ410" s="40"/>
      <c r="CR410" s="40"/>
      <c r="CS410" s="40"/>
      <c r="CT410" s="40"/>
      <c r="CU410" s="40"/>
      <c r="CV410" s="40"/>
      <c r="CW410" s="40"/>
      <c r="CX410" s="40"/>
      <c r="CY410" s="40"/>
      <c r="CZ410" s="40"/>
      <c r="DA410" s="40"/>
      <c r="DB410" s="40"/>
      <c r="DC410" s="40"/>
      <c r="DD410" s="40"/>
      <c r="DE410" s="40"/>
      <c r="DF410" s="40"/>
      <c r="DG410" s="40"/>
      <c r="DH410" s="40"/>
      <c r="DI410" s="40"/>
      <c r="DJ410" s="40"/>
      <c r="DK410" s="40"/>
      <c r="DL410" s="40"/>
      <c r="DM410" s="40"/>
      <c r="DN410" s="40"/>
      <c r="DO410" s="40"/>
      <c r="DP410" s="40"/>
      <c r="DQ410" s="40"/>
      <c r="DR410" s="40"/>
      <c r="DS410" s="40"/>
      <c r="DT410" s="40"/>
      <c r="DU410" s="40"/>
      <c r="DV410" s="2"/>
      <c r="DW410" s="2"/>
    </row>
    <row r="411" spans="1:127" ht="11.25" customHeight="1" thickBo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154" t="str">
        <f>CONCATENATE($A395," ",$D395,","," ",$F393)</f>
        <v>Group: 7, Men's Singles</v>
      </c>
      <c r="AR411" s="155"/>
      <c r="AS411" s="155"/>
      <c r="AT411" s="155"/>
      <c r="AU411" s="155"/>
      <c r="AV411" s="155"/>
      <c r="AW411" s="155"/>
      <c r="AX411" s="155"/>
      <c r="AY411" s="155"/>
      <c r="AZ411" s="155"/>
      <c r="BA411" s="155"/>
      <c r="BB411" s="155"/>
      <c r="BC411" s="156"/>
      <c r="BD411" s="163">
        <f>A420</f>
        <v>3</v>
      </c>
      <c r="BE411" s="164"/>
      <c r="BF411" s="183" t="str">
        <f>C420</f>
        <v>A</v>
      </c>
      <c r="BG411" s="185" t="str">
        <f>IF(VLOOKUP($BF411,$A397:$C405,3,FALSE)=0,"",CONCATENATE(VLOOKUP(VLOOKUP($BF411,$A397:$C405,3,FALSE),Players!$C:$G,4,FALSE)," ",VLOOKUP($BF411,$A397:$C405,3,FALSE)," ",IF(ISERROR(VLOOKUP(VLOOKUP($BF411,$A397:$C405,3,FALSE),Players!$C:$G,5,FALSE)),"()",CONCATENATE("(",VLOOKUP(VLOOKUP($BF411,$A397:$C405,3,FALSE),Players!$C:$G,5,FALSE),")"))))</f>
        <v/>
      </c>
      <c r="BH411" s="186"/>
      <c r="BI411" s="186"/>
      <c r="BJ411" s="186"/>
      <c r="BK411" s="186"/>
      <c r="BL411" s="186"/>
      <c r="BM411" s="186"/>
      <c r="BN411" s="186"/>
      <c r="BO411" s="186"/>
      <c r="BP411" s="186"/>
      <c r="BQ411" s="186"/>
      <c r="BR411" s="186"/>
      <c r="BS411" s="186"/>
      <c r="BT411" s="186"/>
      <c r="BU411" s="187"/>
      <c r="BV411" s="170" t="str">
        <f>IF(D420&lt;&gt;"",D420,"")</f>
        <v/>
      </c>
      <c r="BW411" s="171"/>
      <c r="BX411" s="170" t="str">
        <f>IF(F420&lt;&gt;"",F420,"")</f>
        <v/>
      </c>
      <c r="BY411" s="171"/>
      <c r="BZ411" s="170" t="str">
        <f>IF(H420&lt;&gt;"",H420,"")</f>
        <v/>
      </c>
      <c r="CA411" s="171"/>
      <c r="CB411" s="170" t="str">
        <f>IF(J420&lt;&gt;"",J420,"")</f>
        <v/>
      </c>
      <c r="CC411" s="171"/>
      <c r="CD411" s="170" t="str">
        <f>IF(L420&lt;&gt;"",L420,"")</f>
        <v/>
      </c>
      <c r="CE411" s="171"/>
      <c r="CF411" s="174" t="str">
        <f>IF($CD411=$CD413,IF($CB411=$CB413,IF($BZ411&lt;&gt;"",IF($BZ411&gt;$BZ413,"W","L"),""),IF($CB411&gt;$CB413,"W","L")),IF($CD411&gt;$CD413,"W","L"))</f>
        <v/>
      </c>
      <c r="CG411" s="315" t="str">
        <f>CONCATENATE($A395," ",$D395,","," ",$F393)</f>
        <v>Group: 7, Men's Singles</v>
      </c>
      <c r="CH411" s="316"/>
      <c r="CI411" s="316"/>
      <c r="CJ411" s="316"/>
      <c r="CK411" s="316"/>
      <c r="CL411" s="316"/>
      <c r="CM411" s="316"/>
      <c r="CN411" s="316"/>
      <c r="CO411" s="316"/>
      <c r="CP411" s="316"/>
      <c r="CQ411" s="316"/>
      <c r="CR411" s="316"/>
      <c r="CS411" s="317"/>
      <c r="CT411" s="163">
        <f>O428</f>
        <v>10</v>
      </c>
      <c r="CU411" s="164"/>
      <c r="CV411" s="183" t="str">
        <f>Q428</f>
        <v>B</v>
      </c>
      <c r="CW411" s="185" t="str">
        <f>IF(VLOOKUP($CV411,$A397:$C405,3,FALSE)=0,"",CONCATENATE(VLOOKUP(VLOOKUP($CV411,$A397:$C405,3,FALSE),Players!$C:$G,4,FALSE)," ",VLOOKUP($CV411,$A397:$C405,3,FALSE)," ",IF(ISERROR(VLOOKUP(VLOOKUP($CV411,$A397:$C405,3,FALSE),Players!$C:$G,5,FALSE)),"()",CONCATENATE("(",VLOOKUP(VLOOKUP($CV411,$A397:$C405,3,FALSE),Players!$C:$G,5,FALSE),")"))))</f>
        <v/>
      </c>
      <c r="CX411" s="186"/>
      <c r="CY411" s="186"/>
      <c r="CZ411" s="186"/>
      <c r="DA411" s="186"/>
      <c r="DB411" s="186"/>
      <c r="DC411" s="186"/>
      <c r="DD411" s="186"/>
      <c r="DE411" s="186"/>
      <c r="DF411" s="186"/>
      <c r="DG411" s="186"/>
      <c r="DH411" s="186"/>
      <c r="DI411" s="186"/>
      <c r="DJ411" s="186"/>
      <c r="DK411" s="187"/>
      <c r="DL411" s="170" t="str">
        <f>IF(R428&lt;&gt;"",R428,"")</f>
        <v/>
      </c>
      <c r="DM411" s="171"/>
      <c r="DN411" s="170" t="str">
        <f>IF(T428&lt;&gt;"",T428,"")</f>
        <v/>
      </c>
      <c r="DO411" s="171"/>
      <c r="DP411" s="170" t="str">
        <f>IF(V428&lt;&gt;"",V428,"")</f>
        <v/>
      </c>
      <c r="DQ411" s="171"/>
      <c r="DR411" s="170" t="str">
        <f>IF(X428&lt;&gt;"",X428,"")</f>
        <v/>
      </c>
      <c r="DS411" s="171"/>
      <c r="DT411" s="170" t="str">
        <f>IF(Z428&lt;&gt;"",Z428,"")</f>
        <v/>
      </c>
      <c r="DU411" s="171"/>
      <c r="DV411" s="174" t="str">
        <f>IF($DT411=$DT413,IF($DR411=$DR413,IF($DP411&lt;&gt;"",IF($DP411&gt;$DP413,"W","L"),""),IF($DR411&gt;$DR413,"W","L")),IF($DT411&gt;$DT413,"W","L"))</f>
        <v/>
      </c>
      <c r="DW411" s="3"/>
    </row>
    <row r="412" spans="1:127" ht="11.25" customHeight="1">
      <c r="A412" s="170">
        <v>1</v>
      </c>
      <c r="B412" s="191"/>
      <c r="C412" s="183" t="str">
        <f>IF($D393="1P","B","B")</f>
        <v>B</v>
      </c>
      <c r="D412" s="197"/>
      <c r="E412" s="198"/>
      <c r="F412" s="197"/>
      <c r="G412" s="198"/>
      <c r="H412" s="197"/>
      <c r="I412" s="198"/>
      <c r="J412" s="197"/>
      <c r="K412" s="198"/>
      <c r="L412" s="197"/>
      <c r="M412" s="208"/>
      <c r="N412" s="69" t="str">
        <f>IF(CF391&lt;&gt;"",IF(CF391="W",IF(SUM(IF(D412&gt;D414,1,0),IF(F412&gt;F414,1,0),IF(H412&gt;H414,1,0),IF(J412&gt;J414,1,0),IF(L412&gt;L414,1,0))&lt;&gt;3,"E",""),""),"")</f>
        <v/>
      </c>
      <c r="O412" s="170">
        <v>6</v>
      </c>
      <c r="P412" s="191"/>
      <c r="Q412" s="183" t="str">
        <f>IF($D393="1P","C","B")</f>
        <v>B</v>
      </c>
      <c r="R412" s="197"/>
      <c r="S412" s="198"/>
      <c r="T412" s="197"/>
      <c r="U412" s="198"/>
      <c r="V412" s="197"/>
      <c r="W412" s="198"/>
      <c r="X412" s="197"/>
      <c r="Y412" s="198"/>
      <c r="Z412" s="197"/>
      <c r="AA412" s="208"/>
      <c r="AB412" s="69" t="str">
        <f>IF(CF441&lt;&gt;"",IF(CF441="W",IF(SUM(IF(R412&gt;R414,1,0),IF(T412&gt;T414,1,0),IF(V412&gt;V414,1,0),IF(X412&gt;X414,1,0),IF(Z412&gt;Z414,1,0))&lt;&gt;3,"E",""),""),"")</f>
        <v/>
      </c>
      <c r="AP412" s="3"/>
      <c r="AQ412" s="157"/>
      <c r="AR412" s="158"/>
      <c r="AS412" s="158"/>
      <c r="AT412" s="158"/>
      <c r="AU412" s="158"/>
      <c r="AV412" s="158"/>
      <c r="AW412" s="158"/>
      <c r="AX412" s="158"/>
      <c r="AY412" s="158"/>
      <c r="AZ412" s="158"/>
      <c r="BA412" s="158"/>
      <c r="BB412" s="158"/>
      <c r="BC412" s="159"/>
      <c r="BD412" s="165"/>
      <c r="BE412" s="166"/>
      <c r="BF412" s="184"/>
      <c r="BG412" s="188"/>
      <c r="BH412" s="189"/>
      <c r="BI412" s="189"/>
      <c r="BJ412" s="189"/>
      <c r="BK412" s="189"/>
      <c r="BL412" s="189"/>
      <c r="BM412" s="189"/>
      <c r="BN412" s="189"/>
      <c r="BO412" s="189"/>
      <c r="BP412" s="189"/>
      <c r="BQ412" s="189"/>
      <c r="BR412" s="189"/>
      <c r="BS412" s="189"/>
      <c r="BT412" s="189"/>
      <c r="BU412" s="190"/>
      <c r="BV412" s="172"/>
      <c r="BW412" s="173"/>
      <c r="BX412" s="172"/>
      <c r="BY412" s="173"/>
      <c r="BZ412" s="172"/>
      <c r="CA412" s="173"/>
      <c r="CB412" s="172"/>
      <c r="CC412" s="173"/>
      <c r="CD412" s="172"/>
      <c r="CE412" s="173"/>
      <c r="CF412" s="174"/>
      <c r="CG412" s="318"/>
      <c r="CH412" s="319"/>
      <c r="CI412" s="319"/>
      <c r="CJ412" s="319"/>
      <c r="CK412" s="319"/>
      <c r="CL412" s="319"/>
      <c r="CM412" s="319"/>
      <c r="CN412" s="319"/>
      <c r="CO412" s="319"/>
      <c r="CP412" s="319"/>
      <c r="CQ412" s="319"/>
      <c r="CR412" s="319"/>
      <c r="CS412" s="320"/>
      <c r="CT412" s="165"/>
      <c r="CU412" s="166"/>
      <c r="CV412" s="184"/>
      <c r="CW412" s="188"/>
      <c r="CX412" s="189"/>
      <c r="CY412" s="189"/>
      <c r="CZ412" s="189"/>
      <c r="DA412" s="189"/>
      <c r="DB412" s="189"/>
      <c r="DC412" s="189"/>
      <c r="DD412" s="189"/>
      <c r="DE412" s="189"/>
      <c r="DF412" s="189"/>
      <c r="DG412" s="189"/>
      <c r="DH412" s="189"/>
      <c r="DI412" s="189"/>
      <c r="DJ412" s="189"/>
      <c r="DK412" s="190"/>
      <c r="DL412" s="172"/>
      <c r="DM412" s="173"/>
      <c r="DN412" s="172"/>
      <c r="DO412" s="173"/>
      <c r="DP412" s="172"/>
      <c r="DQ412" s="173"/>
      <c r="DR412" s="172"/>
      <c r="DS412" s="173"/>
      <c r="DT412" s="172"/>
      <c r="DU412" s="173"/>
      <c r="DV412" s="174"/>
      <c r="DW412" s="3"/>
    </row>
    <row r="413" spans="1:127" ht="11.25" customHeight="1">
      <c r="A413" s="192"/>
      <c r="B413" s="193"/>
      <c r="C413" s="196"/>
      <c r="D413" s="199"/>
      <c r="E413" s="200"/>
      <c r="F413" s="199"/>
      <c r="G413" s="200"/>
      <c r="H413" s="199"/>
      <c r="I413" s="200"/>
      <c r="J413" s="199"/>
      <c r="K413" s="200"/>
      <c r="L413" s="199"/>
      <c r="M413" s="209"/>
      <c r="N413" s="69" t="str">
        <f>IF(CF391&lt;&gt;"",IF(ISERROR(AND(BV395="",BX395="",BZ395="",CB395="",CD395="")),"E",IF(AND(BV395="",BX395="",BZ395="",CB395="",CD395=""),"","E")),"")</f>
        <v/>
      </c>
      <c r="O413" s="192"/>
      <c r="P413" s="193"/>
      <c r="Q413" s="196"/>
      <c r="R413" s="199"/>
      <c r="S413" s="200"/>
      <c r="T413" s="199"/>
      <c r="U413" s="200"/>
      <c r="V413" s="199"/>
      <c r="W413" s="200"/>
      <c r="X413" s="199"/>
      <c r="Y413" s="200"/>
      <c r="Z413" s="199"/>
      <c r="AA413" s="209"/>
      <c r="AB413" s="69" t="str">
        <f>IF(CF441&lt;&gt;"",IF(ISERROR(AND(BV445="",BX445="",BZ445="",CB445="",CD445="")),"E",IF(AND(BV445="",BX445="",BZ445="",CB445="",CD445=""),"","E")),"")</f>
        <v/>
      </c>
      <c r="AP413" s="3"/>
      <c r="AQ413" s="157"/>
      <c r="AR413" s="158"/>
      <c r="AS413" s="158"/>
      <c r="AT413" s="158"/>
      <c r="AU413" s="158"/>
      <c r="AV413" s="158"/>
      <c r="AW413" s="158"/>
      <c r="AX413" s="158"/>
      <c r="AY413" s="158"/>
      <c r="AZ413" s="158"/>
      <c r="BA413" s="158"/>
      <c r="BB413" s="158"/>
      <c r="BC413" s="159"/>
      <c r="BD413" s="165"/>
      <c r="BE413" s="166"/>
      <c r="BF413" s="175" t="str">
        <f>C422</f>
        <v>D</v>
      </c>
      <c r="BG413" s="177" t="str">
        <f>IF(VLOOKUP($BF413,$A397:$C405,3,FALSE)=0,"",CONCATENATE(VLOOKUP(VLOOKUP($BF413,$A397:$C405,3,FALSE),Players!$C:$G,4,FALSE)," ",VLOOKUP($BF413,$A397:$C405,3,FALSE)," ",IF(ISERROR(VLOOKUP(VLOOKUP($BF413,$A397:$C405,3,FALSE),Players!$C:$G,5,FALSE)),"()",CONCATENATE("(",VLOOKUP(VLOOKUP($BF413,$A397:$C405,3,FALSE),Players!$C:$G,5,FALSE),")"))))</f>
        <v/>
      </c>
      <c r="BH413" s="178"/>
      <c r="BI413" s="178"/>
      <c r="BJ413" s="178"/>
      <c r="BK413" s="178"/>
      <c r="BL413" s="178"/>
      <c r="BM413" s="178"/>
      <c r="BN413" s="178"/>
      <c r="BO413" s="178"/>
      <c r="BP413" s="178"/>
      <c r="BQ413" s="178"/>
      <c r="BR413" s="178"/>
      <c r="BS413" s="178"/>
      <c r="BT413" s="178"/>
      <c r="BU413" s="179"/>
      <c r="BV413" s="150" t="str">
        <f>IF(D422&lt;&gt;"",D422,"")</f>
        <v/>
      </c>
      <c r="BW413" s="151"/>
      <c r="BX413" s="150" t="str">
        <f>IF(F422&lt;&gt;"",F422,"")</f>
        <v/>
      </c>
      <c r="BY413" s="151"/>
      <c r="BZ413" s="150" t="str">
        <f>IF(H422&lt;&gt;"",H422,"")</f>
        <v/>
      </c>
      <c r="CA413" s="151"/>
      <c r="CB413" s="150" t="str">
        <f>IF(J422&lt;&gt;"",J422,"")</f>
        <v/>
      </c>
      <c r="CC413" s="151"/>
      <c r="CD413" s="150" t="str">
        <f>IF(L422&lt;&gt;"",L422,"")</f>
        <v/>
      </c>
      <c r="CE413" s="151"/>
      <c r="CF413" s="174" t="str">
        <f>IF($CF411&lt;&gt;"",IF(CF411="W","L","W"),"")</f>
        <v/>
      </c>
      <c r="CG413" s="318"/>
      <c r="CH413" s="319"/>
      <c r="CI413" s="319"/>
      <c r="CJ413" s="319"/>
      <c r="CK413" s="319"/>
      <c r="CL413" s="319"/>
      <c r="CM413" s="319"/>
      <c r="CN413" s="319"/>
      <c r="CO413" s="319"/>
      <c r="CP413" s="319"/>
      <c r="CQ413" s="319"/>
      <c r="CR413" s="319"/>
      <c r="CS413" s="320"/>
      <c r="CT413" s="165"/>
      <c r="CU413" s="166"/>
      <c r="CV413" s="175" t="str">
        <f>Q430</f>
        <v>C</v>
      </c>
      <c r="CW413" s="177" t="str">
        <f>IF(VLOOKUP($CV413,$A397:$C405,3,FALSE)=0,"",CONCATENATE(VLOOKUP(VLOOKUP($CV413,$A397:$C405,3,FALSE),Players!$C:$G,4,FALSE)," ",VLOOKUP($CV413,$A397:$C405,3,FALSE)," ",IF(ISERROR(VLOOKUP(VLOOKUP($CV413,$A397:$C405,3,FALSE),Players!$C:$G,5,FALSE)),"()",CONCATENATE("(",VLOOKUP(VLOOKUP($CV413,$A397:$C405,3,FALSE),Players!$C:$G,5,FALSE),")"))))</f>
        <v/>
      </c>
      <c r="CX413" s="178"/>
      <c r="CY413" s="178"/>
      <c r="CZ413" s="178"/>
      <c r="DA413" s="178"/>
      <c r="DB413" s="178"/>
      <c r="DC413" s="178"/>
      <c r="DD413" s="178"/>
      <c r="DE413" s="178"/>
      <c r="DF413" s="178"/>
      <c r="DG413" s="178"/>
      <c r="DH413" s="178"/>
      <c r="DI413" s="178"/>
      <c r="DJ413" s="178"/>
      <c r="DK413" s="179"/>
      <c r="DL413" s="150" t="str">
        <f>IF(R430&lt;&gt;"",R430,"")</f>
        <v/>
      </c>
      <c r="DM413" s="151"/>
      <c r="DN413" s="150" t="str">
        <f>IF(T430&lt;&gt;"",T430,"")</f>
        <v/>
      </c>
      <c r="DO413" s="151"/>
      <c r="DP413" s="150" t="str">
        <f>IF(V430&lt;&gt;"",V430,"")</f>
        <v/>
      </c>
      <c r="DQ413" s="151"/>
      <c r="DR413" s="150" t="str">
        <f>IF(X430&lt;&gt;"",X430,"")</f>
        <v/>
      </c>
      <c r="DS413" s="151"/>
      <c r="DT413" s="150" t="str">
        <f>IF(Z430&lt;&gt;"",Z430,"")</f>
        <v/>
      </c>
      <c r="DU413" s="151"/>
      <c r="DV413" s="174" t="str">
        <f>IF($DV411&lt;&gt;"",IF(DV411="W","L","W"),"")</f>
        <v/>
      </c>
      <c r="DW413" s="3"/>
    </row>
    <row r="414" spans="1:127" ht="11.25" customHeight="1" thickBot="1">
      <c r="A414" s="192"/>
      <c r="B414" s="193"/>
      <c r="C414" s="175" t="str">
        <f>IF($D393="1P","E","E")</f>
        <v>E</v>
      </c>
      <c r="D414" s="201"/>
      <c r="E414" s="202"/>
      <c r="F414" s="201"/>
      <c r="G414" s="202"/>
      <c r="H414" s="201"/>
      <c r="I414" s="202"/>
      <c r="J414" s="201"/>
      <c r="K414" s="202"/>
      <c r="L414" s="201"/>
      <c r="M414" s="205"/>
      <c r="N414" s="69" t="str">
        <f>IF(CF391&lt;&gt;"",IF(ISERROR(AND(BV395="",BX395="",BZ395="",CB395="",CD395="")),"E",IF(AND(BV395="",BX395="",BZ395="",CB395="",CD395=""),"","E")),"")</f>
        <v/>
      </c>
      <c r="O414" s="192"/>
      <c r="P414" s="193"/>
      <c r="Q414" s="175" t="str">
        <f>IF($D393="1P","E","D")</f>
        <v>D</v>
      </c>
      <c r="R414" s="201"/>
      <c r="S414" s="202"/>
      <c r="T414" s="201"/>
      <c r="U414" s="202"/>
      <c r="V414" s="201"/>
      <c r="W414" s="202"/>
      <c r="X414" s="201"/>
      <c r="Y414" s="202"/>
      <c r="Z414" s="201"/>
      <c r="AA414" s="205"/>
      <c r="AB414" s="69" t="str">
        <f>IF(CF441&lt;&gt;"",IF(ISERROR(AND(BV445="",BX445="",BZ445="",CB445="",CD445="")),"E",IF(AND(BV445="",BX445="",BZ445="",CB445="",CD445=""),"","E")),"")</f>
        <v/>
      </c>
      <c r="AP414" s="3"/>
      <c r="AQ414" s="160"/>
      <c r="AR414" s="161"/>
      <c r="AS414" s="161"/>
      <c r="AT414" s="161"/>
      <c r="AU414" s="161"/>
      <c r="AV414" s="161"/>
      <c r="AW414" s="161"/>
      <c r="AX414" s="161"/>
      <c r="AY414" s="161"/>
      <c r="AZ414" s="161"/>
      <c r="BA414" s="161"/>
      <c r="BB414" s="161"/>
      <c r="BC414" s="162"/>
      <c r="BD414" s="167"/>
      <c r="BE414" s="168"/>
      <c r="BF414" s="176"/>
      <c r="BG414" s="180"/>
      <c r="BH414" s="181"/>
      <c r="BI414" s="181"/>
      <c r="BJ414" s="181"/>
      <c r="BK414" s="181"/>
      <c r="BL414" s="181"/>
      <c r="BM414" s="181"/>
      <c r="BN414" s="181"/>
      <c r="BO414" s="181"/>
      <c r="BP414" s="181"/>
      <c r="BQ414" s="181"/>
      <c r="BR414" s="181"/>
      <c r="BS414" s="181"/>
      <c r="BT414" s="181"/>
      <c r="BU414" s="182"/>
      <c r="BV414" s="152"/>
      <c r="BW414" s="153"/>
      <c r="BX414" s="152"/>
      <c r="BY414" s="153"/>
      <c r="BZ414" s="152"/>
      <c r="CA414" s="153"/>
      <c r="CB414" s="152"/>
      <c r="CC414" s="153"/>
      <c r="CD414" s="152"/>
      <c r="CE414" s="153"/>
      <c r="CF414" s="174"/>
      <c r="CG414" s="321"/>
      <c r="CH414" s="322"/>
      <c r="CI414" s="322"/>
      <c r="CJ414" s="322"/>
      <c r="CK414" s="322"/>
      <c r="CL414" s="322"/>
      <c r="CM414" s="322"/>
      <c r="CN414" s="322"/>
      <c r="CO414" s="322"/>
      <c r="CP414" s="322"/>
      <c r="CQ414" s="322"/>
      <c r="CR414" s="322"/>
      <c r="CS414" s="323"/>
      <c r="CT414" s="167"/>
      <c r="CU414" s="168"/>
      <c r="CV414" s="176"/>
      <c r="CW414" s="180"/>
      <c r="CX414" s="181"/>
      <c r="CY414" s="181"/>
      <c r="CZ414" s="181"/>
      <c r="DA414" s="181"/>
      <c r="DB414" s="181"/>
      <c r="DC414" s="181"/>
      <c r="DD414" s="181"/>
      <c r="DE414" s="181"/>
      <c r="DF414" s="181"/>
      <c r="DG414" s="181"/>
      <c r="DH414" s="181"/>
      <c r="DI414" s="181"/>
      <c r="DJ414" s="181"/>
      <c r="DK414" s="182"/>
      <c r="DL414" s="152"/>
      <c r="DM414" s="153"/>
      <c r="DN414" s="152"/>
      <c r="DO414" s="153"/>
      <c r="DP414" s="152"/>
      <c r="DQ414" s="153"/>
      <c r="DR414" s="152"/>
      <c r="DS414" s="153"/>
      <c r="DT414" s="152"/>
      <c r="DU414" s="153"/>
      <c r="DV414" s="174"/>
    </row>
    <row r="415" spans="1:127" ht="11.25" customHeight="1" thickBot="1">
      <c r="A415" s="194"/>
      <c r="B415" s="195"/>
      <c r="C415" s="207"/>
      <c r="D415" s="203"/>
      <c r="E415" s="204"/>
      <c r="F415" s="203"/>
      <c r="G415" s="204"/>
      <c r="H415" s="203"/>
      <c r="I415" s="204"/>
      <c r="J415" s="203"/>
      <c r="K415" s="204"/>
      <c r="L415" s="203"/>
      <c r="M415" s="206"/>
      <c r="N415" s="69" t="str">
        <f>IF(CF393&lt;&gt;"",IF(CF393="W",IF(SUM(IF(D414&gt;D412,1,0),IF(F414&gt;F412,1,0),IF(H414&gt;H412,1,0),IF(J414&gt;J412,1,0),IF(L414&gt;L412,1,0))&lt;&gt;3,"E",""),""),"")</f>
        <v/>
      </c>
      <c r="O415" s="194"/>
      <c r="P415" s="195"/>
      <c r="Q415" s="207"/>
      <c r="R415" s="203"/>
      <c r="S415" s="204"/>
      <c r="T415" s="203"/>
      <c r="U415" s="204"/>
      <c r="V415" s="203"/>
      <c r="W415" s="204"/>
      <c r="X415" s="203"/>
      <c r="Y415" s="204"/>
      <c r="Z415" s="203"/>
      <c r="AA415" s="206"/>
      <c r="AB415" s="69" t="str">
        <f>IF(CF443&lt;&gt;"",IF(CF443="W",IF(SUM(IF(R414&gt;R412,1,0),IF(T414&gt;T412,1,0),IF(V414&gt;V412,1,0),IF(X414&gt;X412,1,0),IF(Z414&gt;Z412,1,0))&lt;&gt;3,"E",""),""),"")</f>
        <v/>
      </c>
      <c r="AP415" s="3"/>
      <c r="AQ415" s="126"/>
      <c r="AR415" s="126"/>
      <c r="AS415" s="126"/>
      <c r="AT415" s="126"/>
      <c r="AU415" s="126"/>
      <c r="AV415" s="126"/>
      <c r="AW415" s="126"/>
      <c r="AX415" s="126"/>
      <c r="AY415" s="126"/>
      <c r="AZ415" s="126"/>
      <c r="BA415" s="126"/>
      <c r="BB415" s="126"/>
      <c r="BC415" s="126"/>
      <c r="BV415" s="169" t="str">
        <f>IF(CF411&lt;&gt;"",IF(AND(AND(BV411&gt;-1,BV413&gt;-1),OR(BV411&gt;10,BV413&gt;10),ABS(BV411-BV413)&gt;1,IF(OR(BV411&gt;11,BV413&gt;11),ABS(BV411-BV413)=2,TRUE),BV411=INT(BV411),BV413=INT(BV413)),"","Error"),"")</f>
        <v/>
      </c>
      <c r="BW415" s="169"/>
      <c r="BX415" s="169" t="str">
        <f>IF(CF411&lt;&gt;"",IF(AND(AND(BX411&gt;-1,BX413&gt;-1),OR(BX411&gt;10,BX413&gt;10),ABS(BX411-BX413)&gt;1,IF(OR(BX411&gt;11,BX413&gt;11),ABS(BX411-BX413)=2,TRUE),BX411=INT(BX411),BX413=INT(BX413)),"","Error"),"")</f>
        <v/>
      </c>
      <c r="BY415" s="169"/>
      <c r="BZ415" s="169" t="str">
        <f>IF(CF411&lt;&gt;"",IF(AND(AND(BZ411&gt;-1,BZ413&gt;-1),OR(BZ411&gt;10,BZ413&gt;10),ABS(BZ411-BZ413)&gt;1,IF(OR(BZ411&gt;11,BZ413&gt;11),ABS(BZ411-BZ413)=2,TRUE),BZ411=INT(BZ411),BZ413=INT(BZ413)),"","Error"),"")</f>
        <v/>
      </c>
      <c r="CA415" s="169"/>
      <c r="CB415" s="169" t="str">
        <f>IF(AND(CF411&lt;&gt;"",CB411&lt;&gt;""),IF(AND(AND(CB411&gt;-1,CB413&gt;-1),OR(CB411&gt;10,CB413&gt;10),ABS(CB411-CB413)&gt;1,IF(OR(CB411&gt;11,CB413&gt;11),ABS(CB411-CB413)=2,TRUE),CB411=INT(CB411),CB413=INT(CB413)),"","Error"),"")</f>
        <v/>
      </c>
      <c r="CC415" s="169"/>
      <c r="CD415" s="169" t="str">
        <f>IF(AND(CF411&lt;&gt;"",CD411&lt;&gt;""),IF(AND(AND(CD411&gt;-1,CD413&gt;-1),OR(CD411&gt;10,CD413&gt;10),ABS(CD411-CD413)&gt;1,IF(OR(CD411&gt;11,CD413&gt;11),ABS(CD411-CD413)=2,TRUE),CD411=INT(CD411),CD413=INT(CD413)),"","Error"),"")</f>
        <v/>
      </c>
      <c r="CE415" s="169"/>
      <c r="DL415" s="169" t="str">
        <f>IF(DV411&lt;&gt;"",IF(AND(AND(DL411&gt;-1,DL413&gt;-1),OR(DL411&gt;10,DL413&gt;10),ABS(DL411-DL413)&gt;1,IF(OR(DL411&gt;11,DL413&gt;11),ABS(DL411-DL413)=2,TRUE),DL411=INT(DL411),DL413=INT(DL413)),"","Error"),"")</f>
        <v/>
      </c>
      <c r="DM415" s="169"/>
      <c r="DN415" s="169" t="str">
        <f>IF(DV411&lt;&gt;"",IF(AND(AND(DN411&gt;-1,DN413&gt;-1),OR(DN411&gt;10,DN413&gt;10),ABS(DN411-DN413)&gt;1,IF(OR(DN411&gt;11,DN413&gt;11),ABS(DN411-DN413)=2,TRUE),DN411=INT(DN411),DN413=INT(DN413)),"","Error"),"")</f>
        <v/>
      </c>
      <c r="DO415" s="169"/>
      <c r="DP415" s="169" t="str">
        <f>IF(DV411&lt;&gt;"",IF(AND(AND(DP411&gt;-1,DP413&gt;-1),OR(DP411&gt;10,DP413&gt;10),ABS(DP411-DP413)&gt;1,IF(OR(DP411&gt;11,DP413&gt;11),ABS(DP411-DP413)=2,TRUE),DP411=INT(DP411),DP413=INT(DP413)),"","Error"),"")</f>
        <v/>
      </c>
      <c r="DQ415" s="169"/>
      <c r="DR415" s="169" t="str">
        <f>IF(AND(DV411&lt;&gt;"",DR411&lt;&gt;""),IF(AND(AND(DR411&gt;-1,DR413&gt;-1),OR(DR411&gt;10,DR413&gt;10),ABS(DR411-DR413)&gt;1,IF(OR(DR411&gt;11,DR413&gt;11),ABS(DR411-DR413)=2,TRUE),DR411=INT(DR411),DR413=INT(DR413)),"","Error"),"")</f>
        <v/>
      </c>
      <c r="DS415" s="169"/>
      <c r="DT415" s="169" t="str">
        <f>IF(AND(DV411&lt;&gt;"",DT411&lt;&gt;""),IF(AND(AND(DT411&gt;-1,DT413&gt;-1),OR(DT411&gt;10,DT413&gt;10),ABS(DT411-DT413)&gt;1,IF(OR(DT411&gt;11,DT413&gt;11),ABS(DT411-DT413)=2,TRUE),DT411=INT(DT411),DT413=INT(DT413)),"","Error"),"")</f>
        <v/>
      </c>
      <c r="DU415" s="169"/>
      <c r="DV415" s="3"/>
    </row>
    <row r="416" spans="1:127" ht="11.25" customHeight="1">
      <c r="A416" s="170">
        <v>2</v>
      </c>
      <c r="B416" s="191"/>
      <c r="C416" s="183" t="str">
        <f>IF($D393="1P","C","C")</f>
        <v>C</v>
      </c>
      <c r="D416" s="197"/>
      <c r="E416" s="198"/>
      <c r="F416" s="197"/>
      <c r="G416" s="198"/>
      <c r="H416" s="197"/>
      <c r="I416" s="198"/>
      <c r="J416" s="197"/>
      <c r="K416" s="198"/>
      <c r="L416" s="197"/>
      <c r="M416" s="208"/>
      <c r="N416" s="69" t="str">
        <f>IF(CF401&lt;&gt;"",IF(CF401="W",IF(SUM(IF(D416&gt;D418,1,0),IF(F416&gt;F418,1,0),IF(H416&gt;H418,1,0),IF(J416&gt;J418,1,0),IF(L416&gt;L418,1,0))&lt;&gt;3,"E",""),""),"")</f>
        <v/>
      </c>
      <c r="O416" s="170">
        <v>7</v>
      </c>
      <c r="P416" s="191"/>
      <c r="Q416" s="183" t="str">
        <f>IF($D393="1P","A","A")</f>
        <v>A</v>
      </c>
      <c r="R416" s="197"/>
      <c r="S416" s="198"/>
      <c r="T416" s="197"/>
      <c r="U416" s="198"/>
      <c r="V416" s="197"/>
      <c r="W416" s="198"/>
      <c r="X416" s="197"/>
      <c r="Y416" s="198"/>
      <c r="Z416" s="197"/>
      <c r="AA416" s="208"/>
      <c r="AB416" s="69" t="str">
        <f>IF(CF451&lt;&gt;"",IF(CF451="W",IF(SUM(IF(R416&gt;R418,1,0),IF(T416&gt;T418,1,0),IF(V416&gt;V418,1,0),IF(X416&gt;X418,1,0),IF(Z416&gt;Z418,1,0))&lt;&gt;3,"E",""),""),"")</f>
        <v/>
      </c>
      <c r="AP416" s="3"/>
      <c r="AQ416" s="126"/>
      <c r="AR416" s="126"/>
      <c r="AS416" s="126"/>
      <c r="AT416" s="126"/>
      <c r="AU416" s="126"/>
      <c r="AV416" s="126"/>
      <c r="AW416" s="126"/>
      <c r="AX416" s="126"/>
      <c r="AY416" s="126"/>
      <c r="AZ416" s="126"/>
      <c r="BA416" s="126"/>
      <c r="BB416" s="126"/>
      <c r="BC416" s="126"/>
      <c r="DV416" s="3"/>
    </row>
    <row r="417" spans="1:127" ht="11.25" customHeight="1">
      <c r="A417" s="192"/>
      <c r="B417" s="193"/>
      <c r="C417" s="196"/>
      <c r="D417" s="199"/>
      <c r="E417" s="200"/>
      <c r="F417" s="199"/>
      <c r="G417" s="200"/>
      <c r="H417" s="199"/>
      <c r="I417" s="200"/>
      <c r="J417" s="199"/>
      <c r="K417" s="200"/>
      <c r="L417" s="199"/>
      <c r="M417" s="209"/>
      <c r="N417" s="69" t="str">
        <f>IF(CF401&lt;&gt;"",IF(ISERROR(AND(BV405="",BX405="",BZ405="",CB405="",CD405="")),"E",IF(AND(BV405="",BX405="",BZ405="",CB405="",CD405=""),"","E")),"")</f>
        <v/>
      </c>
      <c r="O417" s="192"/>
      <c r="P417" s="193"/>
      <c r="Q417" s="196"/>
      <c r="R417" s="199"/>
      <c r="S417" s="200"/>
      <c r="T417" s="199"/>
      <c r="U417" s="200"/>
      <c r="V417" s="199"/>
      <c r="W417" s="200"/>
      <c r="X417" s="199"/>
      <c r="Y417" s="200"/>
      <c r="Z417" s="199"/>
      <c r="AA417" s="209"/>
      <c r="AB417" s="69" t="str">
        <f>IF(CF451&lt;&gt;"",IF(ISERROR(AND(BV455="",BX455="",BZ455="",CB455="",CD455="")),"E",IF(AND(BV455="",BX455="",BZ455="",CB455="",CD455=""),"","E")),"")</f>
        <v/>
      </c>
      <c r="AP417" s="3"/>
      <c r="AQ417" s="127"/>
      <c r="AR417" s="127"/>
      <c r="AS417" s="127"/>
      <c r="AT417" s="127"/>
      <c r="AU417" s="127"/>
      <c r="AV417" s="127"/>
      <c r="AW417" s="127"/>
      <c r="AX417" s="127"/>
      <c r="AY417" s="127"/>
      <c r="AZ417" s="127"/>
      <c r="BA417" s="127"/>
      <c r="BB417" s="127"/>
      <c r="BC417" s="127"/>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3"/>
      <c r="CG417" s="40"/>
      <c r="CH417" s="40"/>
      <c r="CI417" s="40"/>
      <c r="CJ417" s="40"/>
      <c r="CK417" s="40"/>
      <c r="CL417" s="40"/>
      <c r="CM417" s="40"/>
      <c r="CN417" s="40"/>
      <c r="CO417" s="40"/>
      <c r="CP417" s="40"/>
      <c r="CQ417" s="40"/>
      <c r="CR417" s="40"/>
      <c r="CS417" s="40"/>
      <c r="CT417" s="40"/>
      <c r="CU417" s="40"/>
      <c r="CV417" s="40"/>
      <c r="CW417" s="40"/>
      <c r="CX417" s="40"/>
      <c r="CY417" s="40"/>
      <c r="CZ417" s="40"/>
      <c r="DA417" s="40"/>
      <c r="DB417" s="40"/>
      <c r="DC417" s="40"/>
      <c r="DD417" s="40"/>
      <c r="DE417" s="40"/>
      <c r="DF417" s="40"/>
      <c r="DG417" s="40"/>
      <c r="DH417" s="40"/>
      <c r="DI417" s="40"/>
      <c r="DJ417" s="40"/>
      <c r="DK417" s="40"/>
      <c r="DL417" s="40"/>
      <c r="DM417" s="40"/>
      <c r="DN417" s="40"/>
      <c r="DO417" s="40"/>
      <c r="DP417" s="40"/>
      <c r="DQ417" s="40"/>
      <c r="DR417" s="40"/>
      <c r="DS417" s="40"/>
      <c r="DT417" s="40"/>
      <c r="DU417" s="40"/>
      <c r="DV417" s="3"/>
    </row>
    <row r="418" spans="1:127" ht="11.25" customHeight="1">
      <c r="A418" s="192"/>
      <c r="B418" s="193"/>
      <c r="C418" s="175" t="str">
        <f>IF($D393="1P","D","D")</f>
        <v>D</v>
      </c>
      <c r="D418" s="201"/>
      <c r="E418" s="202"/>
      <c r="F418" s="201"/>
      <c r="G418" s="202"/>
      <c r="H418" s="201"/>
      <c r="I418" s="202"/>
      <c r="J418" s="201"/>
      <c r="K418" s="202"/>
      <c r="L418" s="201"/>
      <c r="M418" s="205"/>
      <c r="N418" s="69" t="str">
        <f>IF(CF401&lt;&gt;"",IF(ISERROR(AND(BV405="",BX405="",BZ405="",CB405="",CD405="")),"E",IF(AND(BV405="",BX405="",BZ405="",CB405="",CD405=""),"","E")),"")</f>
        <v/>
      </c>
      <c r="O418" s="192"/>
      <c r="P418" s="193"/>
      <c r="Q418" s="175" t="str">
        <f>IF($D393="1P","C","B")</f>
        <v>B</v>
      </c>
      <c r="R418" s="201"/>
      <c r="S418" s="202"/>
      <c r="T418" s="201"/>
      <c r="U418" s="202"/>
      <c r="V418" s="201"/>
      <c r="W418" s="202"/>
      <c r="X418" s="201"/>
      <c r="Y418" s="202"/>
      <c r="Z418" s="201"/>
      <c r="AA418" s="205"/>
      <c r="AB418" s="69" t="str">
        <f>IF(CF451&lt;&gt;"",IF(ISERROR(AND(BV455="",BX455="",BZ455="",CB455="",CD455="")),"E",IF(AND(BV455="",BX455="",BZ455="",CB455="",CD455=""),"","E")),"")</f>
        <v/>
      </c>
      <c r="AP418" s="3"/>
      <c r="AQ418" s="128"/>
      <c r="AR418" s="128"/>
      <c r="AS418" s="128"/>
      <c r="AT418" s="128"/>
      <c r="AU418" s="128"/>
      <c r="AV418" s="128"/>
      <c r="AW418" s="128"/>
      <c r="AX418" s="128"/>
      <c r="AY418" s="128"/>
      <c r="AZ418" s="128"/>
      <c r="BA418" s="128"/>
      <c r="BB418" s="128"/>
      <c r="BC418" s="128"/>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3"/>
      <c r="CG418" s="41"/>
      <c r="CH418" s="41"/>
      <c r="CI418" s="41"/>
      <c r="CJ418" s="41"/>
      <c r="CK418" s="41"/>
      <c r="CL418" s="41"/>
      <c r="CM418" s="41"/>
      <c r="CN418" s="41"/>
      <c r="CO418" s="41"/>
      <c r="CP418" s="41"/>
      <c r="CQ418" s="41"/>
      <c r="CR418" s="41"/>
      <c r="CS418" s="41"/>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3"/>
      <c r="DW418" s="2"/>
    </row>
    <row r="419" spans="1:127" ht="11.25" customHeight="1" thickBot="1">
      <c r="A419" s="194"/>
      <c r="B419" s="195"/>
      <c r="C419" s="207"/>
      <c r="D419" s="203"/>
      <c r="E419" s="204"/>
      <c r="F419" s="203"/>
      <c r="G419" s="204"/>
      <c r="H419" s="203"/>
      <c r="I419" s="204"/>
      <c r="J419" s="203"/>
      <c r="K419" s="204"/>
      <c r="L419" s="203"/>
      <c r="M419" s="206"/>
      <c r="N419" s="69" t="str">
        <f>IF(CF403&lt;&gt;"",IF(CF403="W",IF(SUM(IF(D418&gt;D416,1,0),IF(F418&gt;F416,1,0),IF(H418&gt;H416,1,0),IF(J418&gt;J416,1,0),IF(L418&gt;L416,1,0))&lt;&gt;3,"E",""),""),"")</f>
        <v/>
      </c>
      <c r="O419" s="194"/>
      <c r="P419" s="195"/>
      <c r="Q419" s="207"/>
      <c r="R419" s="203"/>
      <c r="S419" s="204"/>
      <c r="T419" s="203"/>
      <c r="U419" s="204"/>
      <c r="V419" s="203"/>
      <c r="W419" s="204"/>
      <c r="X419" s="203"/>
      <c r="Y419" s="204"/>
      <c r="Z419" s="203"/>
      <c r="AA419" s="206"/>
      <c r="AB419" s="69" t="str">
        <f>IF(CF453&lt;&gt;"",IF(CF453="W",IF(SUM(IF(R418&gt;R416,1,0),IF(T418&gt;T416,1,0),IF(V418&gt;V416,1,0),IF(X418&gt;X416,1,0),IF(Z418&gt;Z416,1,0))&lt;&gt;3,"E",""),""),"")</f>
        <v/>
      </c>
      <c r="AP419" s="3"/>
      <c r="AQ419" s="126"/>
      <c r="AR419" s="126"/>
      <c r="AS419" s="126"/>
      <c r="AT419" s="126"/>
      <c r="AU419" s="126"/>
      <c r="AV419" s="126"/>
      <c r="AW419" s="126"/>
      <c r="AX419" s="126"/>
      <c r="AY419" s="126"/>
      <c r="AZ419" s="126"/>
      <c r="BA419" s="126"/>
      <c r="BB419" s="126"/>
      <c r="BC419" s="126"/>
      <c r="CF419" s="3"/>
      <c r="DV419" s="3"/>
      <c r="DW419" s="2"/>
    </row>
    <row r="420" spans="1:127" ht="11.25" customHeight="1" thickBot="1">
      <c r="A420" s="170">
        <v>3</v>
      </c>
      <c r="B420" s="191"/>
      <c r="C420" s="183" t="str">
        <f>IF($D393="1P","A","A")</f>
        <v>A</v>
      </c>
      <c r="D420" s="197"/>
      <c r="E420" s="198"/>
      <c r="F420" s="197"/>
      <c r="G420" s="198"/>
      <c r="H420" s="197"/>
      <c r="I420" s="198"/>
      <c r="J420" s="197"/>
      <c r="K420" s="198"/>
      <c r="L420" s="197"/>
      <c r="M420" s="208"/>
      <c r="N420" s="69" t="str">
        <f>IF(CF411&lt;&gt;"",IF(CF411="W",IF(SUM(IF(D420&gt;D422,1,0),IF(F420&gt;F422,1,0),IF(H420&gt;H422,1,0),IF(J420&gt;J422,1,0),IF(L420&gt;L422,1,0))&lt;&gt;3,"E",""),""),"")</f>
        <v/>
      </c>
      <c r="O420" s="170">
        <v>8</v>
      </c>
      <c r="P420" s="191"/>
      <c r="Q420" s="183" t="str">
        <f>IF($D393="1P","B","D")</f>
        <v>D</v>
      </c>
      <c r="R420" s="197"/>
      <c r="S420" s="198"/>
      <c r="T420" s="197"/>
      <c r="U420" s="198"/>
      <c r="V420" s="197"/>
      <c r="W420" s="198"/>
      <c r="X420" s="197"/>
      <c r="Y420" s="198"/>
      <c r="Z420" s="197"/>
      <c r="AA420" s="208"/>
      <c r="AB420" s="69" t="str">
        <f>IF(DV391&lt;&gt;"",IF(DV391="W",IF(SUM(IF(R420&gt;R422,1,0),IF(T420&gt;T422,1,0),IF(V420&gt;V422,1,0),IF(X420&gt;X422,1,0),IF(Z420&gt;Z422,1,0))&lt;&gt;3,"E",""),""),"")</f>
        <v/>
      </c>
      <c r="AP420" s="3"/>
      <c r="AQ420" s="127"/>
      <c r="AR420" s="127"/>
      <c r="AS420" s="127"/>
      <c r="AT420" s="127"/>
      <c r="AU420" s="127"/>
      <c r="AV420" s="127"/>
      <c r="AW420" s="127"/>
      <c r="AX420" s="127"/>
      <c r="AY420" s="127"/>
      <c r="AZ420" s="127"/>
      <c r="BA420" s="127"/>
      <c r="BB420" s="127"/>
      <c r="BC420" s="127"/>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3"/>
      <c r="DV420" s="3"/>
      <c r="DW420" s="3"/>
    </row>
    <row r="421" spans="1:127" ht="11.25" customHeight="1">
      <c r="A421" s="192"/>
      <c r="B421" s="193"/>
      <c r="C421" s="196"/>
      <c r="D421" s="199"/>
      <c r="E421" s="200"/>
      <c r="F421" s="199"/>
      <c r="G421" s="200"/>
      <c r="H421" s="199"/>
      <c r="I421" s="200"/>
      <c r="J421" s="199"/>
      <c r="K421" s="200"/>
      <c r="L421" s="199"/>
      <c r="M421" s="209"/>
      <c r="N421" s="69" t="str">
        <f>IF(CF411&lt;&gt;"",IF(ISERROR(AND(BV415="",BX415="",BZ415="",CB415="",CD415="")),"E",IF(AND(BV415="",BX415="",BZ415="",CB415="",CD415=""),"","E")),"")</f>
        <v/>
      </c>
      <c r="O421" s="192"/>
      <c r="P421" s="193"/>
      <c r="Q421" s="196"/>
      <c r="R421" s="199"/>
      <c r="S421" s="200"/>
      <c r="T421" s="199"/>
      <c r="U421" s="200"/>
      <c r="V421" s="199"/>
      <c r="W421" s="200"/>
      <c r="X421" s="199"/>
      <c r="Y421" s="200"/>
      <c r="Z421" s="199"/>
      <c r="AA421" s="209"/>
      <c r="AB421" s="69" t="str">
        <f>IF(DV391&lt;&gt;"",IF(ISERROR(AND(DL395="",DN395="",DO395="",DR395="",DT395="")),"E",IF(AND(DL395="",DN395="",DP395="",DR395="",DT395=""),"","E")),"")</f>
        <v/>
      </c>
      <c r="AP421" s="3"/>
      <c r="AQ421" s="154" t="str">
        <f>CONCATENATE($A395," ",$D395,","," ",$F393)</f>
        <v>Group: 7, Men's Singles</v>
      </c>
      <c r="AR421" s="155"/>
      <c r="AS421" s="155"/>
      <c r="AT421" s="155"/>
      <c r="AU421" s="155"/>
      <c r="AV421" s="155"/>
      <c r="AW421" s="155"/>
      <c r="AX421" s="155"/>
      <c r="AY421" s="155"/>
      <c r="AZ421" s="155"/>
      <c r="BA421" s="155"/>
      <c r="BB421" s="155"/>
      <c r="BC421" s="156"/>
      <c r="BD421" s="163">
        <f>A424</f>
        <v>4</v>
      </c>
      <c r="BE421" s="164"/>
      <c r="BF421" s="183" t="str">
        <f>C424</f>
        <v>C</v>
      </c>
      <c r="BG421" s="185" t="str">
        <f>IF(VLOOKUP($BF421,$A397:$C405,3,FALSE)=0,"",CONCATENATE(VLOOKUP(VLOOKUP($BF421,$A397:$C405,3,FALSE),Players!$C:$G,4,FALSE)," ",VLOOKUP($BF421,$A397:$C405,3,FALSE)," ",IF(ISERROR(VLOOKUP(VLOOKUP($BF421,$A397:$C405,3,FALSE),Players!$C:$G,5,FALSE)),"()",CONCATENATE("(",VLOOKUP(VLOOKUP($BF421,$A397:$C405,3,FALSE),Players!$C:$G,5,FALSE),")"))))</f>
        <v/>
      </c>
      <c r="BH421" s="186"/>
      <c r="BI421" s="186"/>
      <c r="BJ421" s="186"/>
      <c r="BK421" s="186"/>
      <c r="BL421" s="186"/>
      <c r="BM421" s="186"/>
      <c r="BN421" s="186"/>
      <c r="BO421" s="186"/>
      <c r="BP421" s="186"/>
      <c r="BQ421" s="186"/>
      <c r="BR421" s="186"/>
      <c r="BS421" s="186"/>
      <c r="BT421" s="186"/>
      <c r="BU421" s="187"/>
      <c r="BV421" s="170" t="str">
        <f>IF(D424&lt;&gt;"",D424,"")</f>
        <v/>
      </c>
      <c r="BW421" s="171"/>
      <c r="BX421" s="170" t="str">
        <f>IF(F424&lt;&gt;"",F424,"")</f>
        <v/>
      </c>
      <c r="BY421" s="171"/>
      <c r="BZ421" s="170" t="str">
        <f>IF(H424&lt;&gt;"",H424,"")</f>
        <v/>
      </c>
      <c r="CA421" s="171"/>
      <c r="CB421" s="170" t="str">
        <f>IF(J424&lt;&gt;"",J424,"")</f>
        <v/>
      </c>
      <c r="CC421" s="171"/>
      <c r="CD421" s="170" t="str">
        <f>IF(L424&lt;&gt;"",L424,"")</f>
        <v/>
      </c>
      <c r="CE421" s="171"/>
      <c r="CF421" s="174" t="str">
        <f>IF($CD421=$CD423,IF($CB421=$CB423,IF($BZ421&lt;&gt;"",IF($BZ421&gt;$BZ423,"W","L"),""),IF($CB421&gt;$CB423,"W","L")),IF($CD421&gt;$CD423,"W","L"))</f>
        <v/>
      </c>
      <c r="DV421" s="3"/>
      <c r="DW421" s="3"/>
    </row>
    <row r="422" spans="1:127" ht="11.25" customHeight="1">
      <c r="A422" s="192"/>
      <c r="B422" s="193"/>
      <c r="C422" s="175" t="str">
        <f>IF($D393="1P","E","D")</f>
        <v>D</v>
      </c>
      <c r="D422" s="201"/>
      <c r="E422" s="202"/>
      <c r="F422" s="201"/>
      <c r="G422" s="202"/>
      <c r="H422" s="201"/>
      <c r="I422" s="202"/>
      <c r="J422" s="201"/>
      <c r="K422" s="202"/>
      <c r="L422" s="201"/>
      <c r="M422" s="205"/>
      <c r="N422" s="69" t="str">
        <f>IF(CF411&lt;&gt;"",IF(ISERROR(AND(BV415="",BX415="",BZ415="",CB415="",CD415="")),"E",IF(AND(BV415="",BX415="",BZ415="",CB415="",CD415=""),"","E")),"")</f>
        <v/>
      </c>
      <c r="O422" s="192"/>
      <c r="P422" s="193"/>
      <c r="Q422" s="175" t="str">
        <f>IF($D393="1P","D","E")</f>
        <v>E</v>
      </c>
      <c r="R422" s="201"/>
      <c r="S422" s="202"/>
      <c r="T422" s="201"/>
      <c r="U422" s="202"/>
      <c r="V422" s="201"/>
      <c r="W422" s="202"/>
      <c r="X422" s="201"/>
      <c r="Y422" s="202"/>
      <c r="Z422" s="201"/>
      <c r="AA422" s="205"/>
      <c r="AB422" s="69" t="str">
        <f>IF(DV391&lt;&gt;"",IF(ISERROR(AND(DL395="",DN395="",DO395="",DR395="",DT395="")),"E",IF(AND(DL395="",DN395="",DP395="",DR395="",DT395=""),"","E")),"")</f>
        <v/>
      </c>
      <c r="AP422" s="3"/>
      <c r="AQ422" s="157"/>
      <c r="AR422" s="158"/>
      <c r="AS422" s="158"/>
      <c r="AT422" s="158"/>
      <c r="AU422" s="158"/>
      <c r="AV422" s="158"/>
      <c r="AW422" s="158"/>
      <c r="AX422" s="158"/>
      <c r="AY422" s="158"/>
      <c r="AZ422" s="158"/>
      <c r="BA422" s="158"/>
      <c r="BB422" s="158"/>
      <c r="BC422" s="159"/>
      <c r="BD422" s="165"/>
      <c r="BE422" s="166"/>
      <c r="BF422" s="184"/>
      <c r="BG422" s="188"/>
      <c r="BH422" s="189"/>
      <c r="BI422" s="189"/>
      <c r="BJ422" s="189"/>
      <c r="BK422" s="189"/>
      <c r="BL422" s="189"/>
      <c r="BM422" s="189"/>
      <c r="BN422" s="189"/>
      <c r="BO422" s="189"/>
      <c r="BP422" s="189"/>
      <c r="BQ422" s="189"/>
      <c r="BR422" s="189"/>
      <c r="BS422" s="189"/>
      <c r="BT422" s="189"/>
      <c r="BU422" s="190"/>
      <c r="BV422" s="172"/>
      <c r="BW422" s="173"/>
      <c r="BX422" s="172"/>
      <c r="BY422" s="173"/>
      <c r="BZ422" s="172"/>
      <c r="CA422" s="173"/>
      <c r="CB422" s="172"/>
      <c r="CC422" s="173"/>
      <c r="CD422" s="172"/>
      <c r="CE422" s="173"/>
      <c r="CF422" s="174"/>
      <c r="DV422" s="3"/>
      <c r="DW422" s="3"/>
    </row>
    <row r="423" spans="1:127" ht="11.25" customHeight="1" thickBot="1">
      <c r="A423" s="194"/>
      <c r="B423" s="195"/>
      <c r="C423" s="207"/>
      <c r="D423" s="203"/>
      <c r="E423" s="204"/>
      <c r="F423" s="203"/>
      <c r="G423" s="204"/>
      <c r="H423" s="203"/>
      <c r="I423" s="204"/>
      <c r="J423" s="203"/>
      <c r="K423" s="204"/>
      <c r="L423" s="203"/>
      <c r="M423" s="206"/>
      <c r="N423" s="69" t="str">
        <f>IF(CF413&lt;&gt;"",IF(CF413="W",IF(SUM(IF(D422&gt;D420,1,0),IF(F422&gt;F420,1,0),IF(H422&gt;H420,1,0),IF(J422&gt;J420,1,0),IF(L422&gt;L420,1,0))&lt;&gt;3,"E",""),""),"")</f>
        <v/>
      </c>
      <c r="O423" s="194"/>
      <c r="P423" s="195"/>
      <c r="Q423" s="207"/>
      <c r="R423" s="203"/>
      <c r="S423" s="204"/>
      <c r="T423" s="203"/>
      <c r="U423" s="204"/>
      <c r="V423" s="203"/>
      <c r="W423" s="204"/>
      <c r="X423" s="203"/>
      <c r="Y423" s="204"/>
      <c r="Z423" s="203"/>
      <c r="AA423" s="206"/>
      <c r="AB423" s="69" t="str">
        <f>IF(DV393&lt;&gt;"",IF(DV393="W",IF(SUM(IF(R422&gt;R420,1,0),IF(T422&gt;T420,1,0),IF(V422&gt;V420,1,0),IF(X422&gt;X420,1,0),IF(Z422&gt;Z420,1,0))&lt;&gt;3,"E",""),""),"")</f>
        <v/>
      </c>
      <c r="AP423" s="3"/>
      <c r="AQ423" s="157"/>
      <c r="AR423" s="158"/>
      <c r="AS423" s="158"/>
      <c r="AT423" s="158"/>
      <c r="AU423" s="158"/>
      <c r="AV423" s="158"/>
      <c r="AW423" s="158"/>
      <c r="AX423" s="158"/>
      <c r="AY423" s="158"/>
      <c r="AZ423" s="158"/>
      <c r="BA423" s="158"/>
      <c r="BB423" s="158"/>
      <c r="BC423" s="159"/>
      <c r="BD423" s="165"/>
      <c r="BE423" s="166"/>
      <c r="BF423" s="175" t="str">
        <f>C426</f>
        <v>E</v>
      </c>
      <c r="BG423" s="177" t="str">
        <f>IF(VLOOKUP($BF423,$A397:$C405,3,FALSE)=0,"",CONCATENATE(VLOOKUP(VLOOKUP($BF423,$A397:$C405,3,FALSE),Players!$C:$G,4,FALSE)," ",VLOOKUP($BF423,$A397:$C405,3,FALSE)," ",IF(ISERROR(VLOOKUP(VLOOKUP($BF423,$A397:$C405,3,FALSE),Players!$C:$G,5,FALSE)),"()",CONCATENATE("(",VLOOKUP(VLOOKUP($BF423,$A397:$C405,3,FALSE),Players!$C:$G,5,FALSE),")"))))</f>
        <v/>
      </c>
      <c r="BH423" s="178"/>
      <c r="BI423" s="178"/>
      <c r="BJ423" s="178"/>
      <c r="BK423" s="178"/>
      <c r="BL423" s="178"/>
      <c r="BM423" s="178"/>
      <c r="BN423" s="178"/>
      <c r="BO423" s="178"/>
      <c r="BP423" s="178"/>
      <c r="BQ423" s="178"/>
      <c r="BR423" s="178"/>
      <c r="BS423" s="178"/>
      <c r="BT423" s="178"/>
      <c r="BU423" s="179"/>
      <c r="BV423" s="150" t="str">
        <f>IF(D426&lt;&gt;"",D426,"")</f>
        <v/>
      </c>
      <c r="BW423" s="151"/>
      <c r="BX423" s="150" t="str">
        <f>IF(F426&lt;&gt;"",F426,"")</f>
        <v/>
      </c>
      <c r="BY423" s="151"/>
      <c r="BZ423" s="150" t="str">
        <f>IF(H426&lt;&gt;"",H426,"")</f>
        <v/>
      </c>
      <c r="CA423" s="151"/>
      <c r="CB423" s="150" t="str">
        <f>IF(J426&lt;&gt;"",J426,"")</f>
        <v/>
      </c>
      <c r="CC423" s="151"/>
      <c r="CD423" s="150" t="str">
        <f>IF(L426&lt;&gt;"",L426,"")</f>
        <v/>
      </c>
      <c r="CE423" s="151"/>
      <c r="CF423" s="174" t="str">
        <f>IF($CF421&lt;&gt;"",IF(CF421="W","L","W"),"")</f>
        <v/>
      </c>
      <c r="DV423" s="3"/>
      <c r="DW423" s="3"/>
    </row>
    <row r="424" spans="1:127" ht="11.25" customHeight="1" thickBot="1">
      <c r="A424" s="170">
        <v>4</v>
      </c>
      <c r="B424" s="191"/>
      <c r="C424" s="183" t="str">
        <f>IF($D393="1P","B","C")</f>
        <v>C</v>
      </c>
      <c r="D424" s="197"/>
      <c r="E424" s="198"/>
      <c r="F424" s="197"/>
      <c r="G424" s="198"/>
      <c r="H424" s="197"/>
      <c r="I424" s="198"/>
      <c r="J424" s="197"/>
      <c r="K424" s="198"/>
      <c r="L424" s="197"/>
      <c r="M424" s="208"/>
      <c r="N424" s="69" t="str">
        <f>IF(CF421&lt;&gt;"",IF(CF421="W",IF(SUM(IF(D424&gt;D426,1,0),IF(F424&gt;F426,1,0),IF(H424&gt;H426,1,0),IF(J424&gt;J426,1,0),IF(L424&gt;L426,1,0))&lt;&gt;3,"E",""),""),"")</f>
        <v/>
      </c>
      <c r="O424" s="170">
        <v>9</v>
      </c>
      <c r="P424" s="191"/>
      <c r="Q424" s="183" t="str">
        <f>IF($D393="1P","A","A")</f>
        <v>A</v>
      </c>
      <c r="R424" s="197"/>
      <c r="S424" s="198"/>
      <c r="T424" s="197"/>
      <c r="U424" s="198"/>
      <c r="V424" s="197"/>
      <c r="W424" s="198"/>
      <c r="X424" s="197"/>
      <c r="Y424" s="198"/>
      <c r="Z424" s="197"/>
      <c r="AA424" s="208"/>
      <c r="AB424" s="69" t="str">
        <f>IF(DV401&lt;&gt;"",IF(DV401="W",IF(SUM(IF(R424&gt;R426,1,0),IF(T424&gt;T426,1,0),IF(V424&gt;V426,1,0),IF(X424&gt;X426,1,0),IF(Z424&gt;Z426,1,0))&lt;&gt;3,"E",""),""),"")</f>
        <v/>
      </c>
      <c r="AP424" s="3"/>
      <c r="AQ424" s="160"/>
      <c r="AR424" s="161"/>
      <c r="AS424" s="161"/>
      <c r="AT424" s="161"/>
      <c r="AU424" s="161"/>
      <c r="AV424" s="161"/>
      <c r="AW424" s="161"/>
      <c r="AX424" s="161"/>
      <c r="AY424" s="161"/>
      <c r="AZ424" s="161"/>
      <c r="BA424" s="161"/>
      <c r="BB424" s="161"/>
      <c r="BC424" s="162"/>
      <c r="BD424" s="167"/>
      <c r="BE424" s="168"/>
      <c r="BF424" s="176"/>
      <c r="BG424" s="180"/>
      <c r="BH424" s="181"/>
      <c r="BI424" s="181"/>
      <c r="BJ424" s="181"/>
      <c r="BK424" s="181"/>
      <c r="BL424" s="181"/>
      <c r="BM424" s="181"/>
      <c r="BN424" s="181"/>
      <c r="BO424" s="181"/>
      <c r="BP424" s="181"/>
      <c r="BQ424" s="181"/>
      <c r="BR424" s="181"/>
      <c r="BS424" s="181"/>
      <c r="BT424" s="181"/>
      <c r="BU424" s="182"/>
      <c r="BV424" s="152"/>
      <c r="BW424" s="153"/>
      <c r="BX424" s="152"/>
      <c r="BY424" s="153"/>
      <c r="BZ424" s="152"/>
      <c r="CA424" s="153"/>
      <c r="CB424" s="152"/>
      <c r="CC424" s="153"/>
      <c r="CD424" s="152"/>
      <c r="CE424" s="153"/>
      <c r="CF424" s="174"/>
      <c r="DV424" s="3"/>
      <c r="DW424" s="3"/>
    </row>
    <row r="425" spans="1:127" ht="11.25" customHeight="1">
      <c r="A425" s="192"/>
      <c r="B425" s="193"/>
      <c r="C425" s="196"/>
      <c r="D425" s="199"/>
      <c r="E425" s="200"/>
      <c r="F425" s="199"/>
      <c r="G425" s="200"/>
      <c r="H425" s="199"/>
      <c r="I425" s="200"/>
      <c r="J425" s="199"/>
      <c r="K425" s="200"/>
      <c r="L425" s="199"/>
      <c r="M425" s="209"/>
      <c r="N425" s="69" t="str">
        <f>IF(CF421&lt;&gt;"",IF(ISERROR(AND(BV425="",BX425="",BZ425="",CB425="",CD425="")),"E",IF(AND(BV425="",BX425="",BZ425="",CB425="",CD425=""),"","E")),"")</f>
        <v/>
      </c>
      <c r="O425" s="192"/>
      <c r="P425" s="193"/>
      <c r="Q425" s="196"/>
      <c r="R425" s="199"/>
      <c r="S425" s="200"/>
      <c r="T425" s="199"/>
      <c r="U425" s="200"/>
      <c r="V425" s="199"/>
      <c r="W425" s="200"/>
      <c r="X425" s="199"/>
      <c r="Y425" s="200"/>
      <c r="Z425" s="199"/>
      <c r="AA425" s="209"/>
      <c r="AB425" s="69" t="str">
        <f>IF(DV401&lt;&gt;"",IF(ISERROR(AND(DL405="",DN405="",DO405="",DR405="",DT405="")),"E",IF(AND(DL405="",DN405="",DP405="",DR405="",DT405=""),"","E")),"")</f>
        <v/>
      </c>
      <c r="AP425" s="3"/>
      <c r="AQ425" s="126"/>
      <c r="AR425" s="126"/>
      <c r="AS425" s="126"/>
      <c r="AT425" s="126"/>
      <c r="AU425" s="126"/>
      <c r="AV425" s="126"/>
      <c r="AW425" s="126"/>
      <c r="AX425" s="126"/>
      <c r="AY425" s="126"/>
      <c r="AZ425" s="126"/>
      <c r="BA425" s="126"/>
      <c r="BB425" s="126"/>
      <c r="BC425" s="126"/>
      <c r="BV425" s="169" t="str">
        <f>IF(CF421&lt;&gt;"",IF(AND(AND(BV421&gt;-1,BV423&gt;-1),OR(BV421&gt;10,BV423&gt;10),ABS(BV421-BV423)&gt;1,IF(OR(BV421&gt;11,BV423&gt;11),ABS(BV421-BV423)=2,TRUE),BV421=INT(BV421),BV423=INT(BV423)),"","Error"),"")</f>
        <v/>
      </c>
      <c r="BW425" s="169"/>
      <c r="BX425" s="169" t="str">
        <f>IF(CF421&lt;&gt;"",IF(AND(AND(BX421&gt;-1,BX423&gt;-1),OR(BX421&gt;10,BX423&gt;10),ABS(BX421-BX423)&gt;1,IF(OR(BX421&gt;11,BX423&gt;11),ABS(BX421-BX423)=2,TRUE),BX421=INT(BX421),BX423=INT(BX423)),"","Error"),"")</f>
        <v/>
      </c>
      <c r="BY425" s="169"/>
      <c r="BZ425" s="169" t="str">
        <f>IF(CF421&lt;&gt;"",IF(AND(AND(BZ421&gt;-1,BZ423&gt;-1),OR(BZ421&gt;10,BZ423&gt;10),ABS(BZ421-BZ423)&gt;1,IF(OR(BZ421&gt;11,BZ423&gt;11),ABS(BZ421-BZ423)=2,TRUE),BZ421=INT(BZ421),BZ423=INT(BZ423)),"","Error"),"")</f>
        <v/>
      </c>
      <c r="CA425" s="169"/>
      <c r="CB425" s="169" t="str">
        <f>IF(AND(CF421&lt;&gt;"",CB421&lt;&gt;""),IF(AND(AND(CB421&gt;-1,CB423&gt;-1),OR(CB421&gt;10,CB423&gt;10),ABS(CB421-CB423)&gt;1,IF(OR(CB421&gt;11,CB423&gt;11),ABS(CB421-CB423)=2,TRUE),CB421=INT(CB421),CB423=INT(CB423)),"","Error"),"")</f>
        <v/>
      </c>
      <c r="CC425" s="169"/>
      <c r="CD425" s="169" t="str">
        <f>IF(AND(CF421&lt;&gt;"",CD421&lt;&gt;""),IF(AND(AND(CD421&gt;-1,CD423&gt;-1),OR(CD421&gt;10,CD423&gt;10),ABS(CD421-CD423)&gt;1,IF(OR(CD421&gt;11,CD423&gt;11),ABS(CD421-CD423)=2,TRUE),CD421=INT(CD421),CD423=INT(CD423)),"","Error"),"")</f>
        <v/>
      </c>
      <c r="CE425" s="169"/>
      <c r="CF425" s="3"/>
      <c r="DV425" s="3"/>
      <c r="DW425" s="3"/>
    </row>
    <row r="426" spans="1:127" ht="11.25" customHeight="1">
      <c r="A426" s="192"/>
      <c r="B426" s="193"/>
      <c r="C426" s="175" t="str">
        <f>IF($D393="1P","C","E")</f>
        <v>E</v>
      </c>
      <c r="D426" s="201"/>
      <c r="E426" s="202"/>
      <c r="F426" s="201"/>
      <c r="G426" s="202"/>
      <c r="H426" s="201"/>
      <c r="I426" s="202"/>
      <c r="J426" s="201"/>
      <c r="K426" s="202"/>
      <c r="L426" s="201"/>
      <c r="M426" s="205"/>
      <c r="N426" s="69" t="str">
        <f>IF(CF421&lt;&gt;"",IF(ISERROR(AND(BV425="",BX425="",BZ425="",CB425="",CD425="")),"E",IF(AND(BV425="",BX425="",BZ425="",CB425="",CD425=""),"","E")),"")</f>
        <v/>
      </c>
      <c r="O426" s="192"/>
      <c r="P426" s="193"/>
      <c r="Q426" s="175" t="str">
        <f>IF($D393="1P","B","E")</f>
        <v>E</v>
      </c>
      <c r="R426" s="201"/>
      <c r="S426" s="202"/>
      <c r="T426" s="201"/>
      <c r="U426" s="202"/>
      <c r="V426" s="201"/>
      <c r="W426" s="202"/>
      <c r="X426" s="201"/>
      <c r="Y426" s="202"/>
      <c r="Z426" s="201"/>
      <c r="AA426" s="205"/>
      <c r="AB426" s="69" t="str">
        <f>IF(DV401&lt;&gt;"",IF(ISERROR(AND(DL405="",DN405="",DO405="",DR405="",DT405="")),"E",IF(AND(DL405="",DN405="",DP405="",DR405="",DT405=""),"","E")),"")</f>
        <v/>
      </c>
      <c r="AP426" s="3"/>
      <c r="AQ426" s="126"/>
      <c r="AR426" s="126"/>
      <c r="AS426" s="126"/>
      <c r="AT426" s="126"/>
      <c r="AU426" s="126"/>
      <c r="AV426" s="126"/>
      <c r="AW426" s="126"/>
      <c r="AX426" s="126"/>
      <c r="AY426" s="126"/>
      <c r="AZ426" s="126"/>
      <c r="BA426" s="126"/>
      <c r="BB426" s="126"/>
      <c r="BC426" s="126"/>
      <c r="CF426" s="3"/>
      <c r="DV426" s="3"/>
      <c r="DW426" s="3"/>
    </row>
    <row r="427" spans="1:127" ht="11.25" customHeight="1" thickBot="1">
      <c r="A427" s="194"/>
      <c r="B427" s="195"/>
      <c r="C427" s="207"/>
      <c r="D427" s="203"/>
      <c r="E427" s="204"/>
      <c r="F427" s="203"/>
      <c r="G427" s="204"/>
      <c r="H427" s="203"/>
      <c r="I427" s="204"/>
      <c r="J427" s="203"/>
      <c r="K427" s="204"/>
      <c r="L427" s="203"/>
      <c r="M427" s="206"/>
      <c r="N427" s="69" t="str">
        <f>IF(CF423&lt;&gt;"",IF(CF423="W",IF(SUM(IF(D426&gt;D424,1,0),IF(F426&gt;F424,1,0),IF(H426&gt;H424,1,0),IF(J426&gt;J424,1,0),IF(L426&gt;L424,1,0))&lt;&gt;3,"E",""),""),"")</f>
        <v/>
      </c>
      <c r="O427" s="194"/>
      <c r="P427" s="195"/>
      <c r="Q427" s="207"/>
      <c r="R427" s="203"/>
      <c r="S427" s="204"/>
      <c r="T427" s="203"/>
      <c r="U427" s="204"/>
      <c r="V427" s="203"/>
      <c r="W427" s="204"/>
      <c r="X427" s="203"/>
      <c r="Y427" s="204"/>
      <c r="Z427" s="203"/>
      <c r="AA427" s="206"/>
      <c r="AB427" s="69" t="str">
        <f>IF(DV403&lt;&gt;"",IF(DV403="W",IF(SUM(IF(R426&gt;R424,1,0),IF(T426&gt;T424,1,0),IF(V426&gt;V424,1,0),IF(X426&gt;X424,1,0),IF(Z426&gt;Z424,1,0))&lt;&gt;3,"E",""),""),"")</f>
        <v/>
      </c>
      <c r="AP427" s="3"/>
      <c r="AQ427" s="127"/>
      <c r="AR427" s="127"/>
      <c r="AS427" s="127"/>
      <c r="AT427" s="127"/>
      <c r="AU427" s="127"/>
      <c r="AV427" s="127"/>
      <c r="AW427" s="127"/>
      <c r="AX427" s="127"/>
      <c r="AY427" s="127"/>
      <c r="AZ427" s="127"/>
      <c r="BA427" s="127"/>
      <c r="BB427" s="127"/>
      <c r="BC427" s="127"/>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3"/>
      <c r="DV427" s="3"/>
      <c r="DW427" s="3"/>
    </row>
    <row r="428" spans="1:127" ht="11.25" customHeight="1">
      <c r="A428" s="170">
        <v>5</v>
      </c>
      <c r="B428" s="191"/>
      <c r="C428" s="183" t="str">
        <f>IF($D393="1P","A","A")</f>
        <v>A</v>
      </c>
      <c r="D428" s="197"/>
      <c r="E428" s="198"/>
      <c r="F428" s="197"/>
      <c r="G428" s="198"/>
      <c r="H428" s="197"/>
      <c r="I428" s="198"/>
      <c r="J428" s="197"/>
      <c r="K428" s="198"/>
      <c r="L428" s="197"/>
      <c r="M428" s="208"/>
      <c r="N428" s="69" t="str">
        <f>IF(CF431&lt;&gt;"",IF(CF431="W",IF(SUM(IF(D428&gt;D430,1,0),IF(F428&gt;F430,1,0),IF(H428&gt;H430,1,0),IF(J428&gt;J430,1,0),IF(L428&gt;L430,1,0))&lt;&gt;3,"E",""),""),"")</f>
        <v/>
      </c>
      <c r="O428" s="170">
        <v>10</v>
      </c>
      <c r="P428" s="191"/>
      <c r="Q428" s="183" t="str">
        <f>IF($D393="1P","D","B")</f>
        <v>B</v>
      </c>
      <c r="R428" s="197"/>
      <c r="S428" s="198"/>
      <c r="T428" s="197"/>
      <c r="U428" s="198"/>
      <c r="V428" s="197"/>
      <c r="W428" s="198"/>
      <c r="X428" s="197"/>
      <c r="Y428" s="198"/>
      <c r="Z428" s="197"/>
      <c r="AA428" s="208"/>
      <c r="AB428" s="69" t="str">
        <f>IF(DV411&lt;&gt;"",IF(DV411="W",IF(SUM(IF(R428&gt;R430,1,0),IF(T428&gt;T430,1,0),IF(V428&gt;V430,1,0),IF(X428&gt;X430,1,0),IF(Z428&gt;Z430,1,0))&lt;&gt;3,"E",""),""),"")</f>
        <v/>
      </c>
      <c r="AP428" s="3"/>
      <c r="AQ428" s="128"/>
      <c r="AR428" s="128"/>
      <c r="AS428" s="128"/>
      <c r="AT428" s="128"/>
      <c r="AU428" s="128"/>
      <c r="AV428" s="128"/>
      <c r="AW428" s="128"/>
      <c r="AX428" s="128"/>
      <c r="AY428" s="128"/>
      <c r="AZ428" s="128"/>
      <c r="BA428" s="128"/>
      <c r="BB428" s="128"/>
      <c r="BC428" s="128"/>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3"/>
      <c r="DV428" s="3"/>
      <c r="DW428" s="3"/>
    </row>
    <row r="429" spans="1:127" ht="11.25" customHeight="1">
      <c r="A429" s="192"/>
      <c r="B429" s="193"/>
      <c r="C429" s="196"/>
      <c r="D429" s="199"/>
      <c r="E429" s="200"/>
      <c r="F429" s="199"/>
      <c r="G429" s="200"/>
      <c r="H429" s="199"/>
      <c r="I429" s="200"/>
      <c r="J429" s="199"/>
      <c r="K429" s="200"/>
      <c r="L429" s="199"/>
      <c r="M429" s="209"/>
      <c r="N429" s="69" t="str">
        <f>IF(CF431&lt;&gt;"",IF(ISERROR(AND(BV435="",BX435="",BZ435="",CB435="",CD435="")),"E",IF(AND(BV435="",BX435="",BZ435="",CB435="",CD435=""),"","E")),"")</f>
        <v/>
      </c>
      <c r="O429" s="192"/>
      <c r="P429" s="193"/>
      <c r="Q429" s="196"/>
      <c r="R429" s="199"/>
      <c r="S429" s="200"/>
      <c r="T429" s="199"/>
      <c r="U429" s="200"/>
      <c r="V429" s="199"/>
      <c r="W429" s="200"/>
      <c r="X429" s="199"/>
      <c r="Y429" s="200"/>
      <c r="Z429" s="199"/>
      <c r="AA429" s="209"/>
      <c r="AB429" s="69" t="str">
        <f>IF(DV411&lt;&gt;"",IF(ISERROR(AND(DL415="",DN415="",DO415="",DR415="",DT415="")),"E",IF(AND(DL415="",DN415="",DP415="",DR415="",DT415=""),"","E")),"")</f>
        <v/>
      </c>
      <c r="AP429" s="3"/>
      <c r="AQ429" s="126"/>
      <c r="AR429" s="126"/>
      <c r="AS429" s="126"/>
      <c r="AT429" s="126"/>
      <c r="AU429" s="126"/>
      <c r="AV429" s="126"/>
      <c r="AW429" s="126"/>
      <c r="AX429" s="126"/>
      <c r="AY429" s="126"/>
      <c r="AZ429" s="126"/>
      <c r="BA429" s="126"/>
      <c r="BB429" s="126"/>
      <c r="BC429" s="126"/>
      <c r="CF429" s="3"/>
      <c r="DV429" s="3"/>
      <c r="DW429" s="3"/>
    </row>
    <row r="430" spans="1:127" ht="11.25" customHeight="1" thickBot="1">
      <c r="A430" s="192"/>
      <c r="B430" s="193"/>
      <c r="C430" s="175" t="str">
        <f>IF($D393="1P","D","C")</f>
        <v>C</v>
      </c>
      <c r="D430" s="201"/>
      <c r="E430" s="202"/>
      <c r="F430" s="201"/>
      <c r="G430" s="202"/>
      <c r="H430" s="201"/>
      <c r="I430" s="202"/>
      <c r="J430" s="201"/>
      <c r="K430" s="202"/>
      <c r="L430" s="201"/>
      <c r="M430" s="205"/>
      <c r="N430" s="69" t="str">
        <f>IF(CF431&lt;&gt;"",IF(ISERROR(AND(BV435="",BX435="",BZ435="",CB435="",CD435="")),"E",IF(AND(BV435="",BX435="",BZ435="",CB435="",CD435=""),"","E")),"")</f>
        <v/>
      </c>
      <c r="O430" s="192"/>
      <c r="P430" s="193"/>
      <c r="Q430" s="175" t="str">
        <f>IF($D393="1P","E","C")</f>
        <v>C</v>
      </c>
      <c r="R430" s="201"/>
      <c r="S430" s="202"/>
      <c r="T430" s="201"/>
      <c r="U430" s="202"/>
      <c r="V430" s="201"/>
      <c r="W430" s="202"/>
      <c r="X430" s="201"/>
      <c r="Y430" s="202"/>
      <c r="Z430" s="201"/>
      <c r="AA430" s="205"/>
      <c r="AB430" s="69" t="str">
        <f>IF(DV411&lt;&gt;"",IF(ISERROR(AND(DL415="",DN415="",DO415="",DR415="",DT415="")),"E",IF(AND(DL415="",DN415="",DP415="",DR415="",DT415=""),"","E")),"")</f>
        <v/>
      </c>
      <c r="AP430" s="3"/>
      <c r="AQ430" s="127"/>
      <c r="AR430" s="127"/>
      <c r="AS430" s="127"/>
      <c r="AT430" s="127"/>
      <c r="AU430" s="127"/>
      <c r="AV430" s="127"/>
      <c r="AW430" s="127"/>
      <c r="AX430" s="127"/>
      <c r="AY430" s="127"/>
      <c r="AZ430" s="127"/>
      <c r="BA430" s="127"/>
      <c r="BB430" s="127"/>
      <c r="BC430" s="127"/>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3"/>
      <c r="DV430" s="3"/>
      <c r="DW430" s="3"/>
    </row>
    <row r="431" spans="1:127" ht="11.25" customHeight="1" thickBot="1">
      <c r="A431" s="194"/>
      <c r="B431" s="195"/>
      <c r="C431" s="207"/>
      <c r="D431" s="203"/>
      <c r="E431" s="204"/>
      <c r="F431" s="203"/>
      <c r="G431" s="204"/>
      <c r="H431" s="203"/>
      <c r="I431" s="204"/>
      <c r="J431" s="203"/>
      <c r="K431" s="204"/>
      <c r="L431" s="203"/>
      <c r="M431" s="206"/>
      <c r="N431" s="69" t="str">
        <f>IF(CF433&lt;&gt;"",IF(CF433="W",IF(SUM(IF(D430&gt;D428,1,0),IF(F430&gt;F428,1,0),IF(H430&gt;H428,1,0),IF(J430&gt;J428,1,0),IF(L430&gt;L428,1,0))&lt;&gt;3,"E",""),""),"")</f>
        <v/>
      </c>
      <c r="O431" s="194"/>
      <c r="P431" s="195"/>
      <c r="Q431" s="207"/>
      <c r="R431" s="203"/>
      <c r="S431" s="204"/>
      <c r="T431" s="203"/>
      <c r="U431" s="204"/>
      <c r="V431" s="203"/>
      <c r="W431" s="204"/>
      <c r="X431" s="203"/>
      <c r="Y431" s="204"/>
      <c r="Z431" s="203"/>
      <c r="AA431" s="206"/>
      <c r="AB431" s="69" t="str">
        <f>IF(DV413&lt;&gt;"",IF(DV413="W",IF(SUM(IF(R430&gt;R428,1,0),IF(T430&gt;T428,1,0),IF(V430&gt;V428,1,0),IF(X430&gt;X428,1,0),IF(Z430&gt;Z428,1,0))&lt;&gt;3,"E",""),""),"")</f>
        <v/>
      </c>
      <c r="AP431" s="3"/>
      <c r="AQ431" s="154" t="str">
        <f>CONCATENATE($A395," ",$D395,","," ",$F393)</f>
        <v>Group: 7, Men's Singles</v>
      </c>
      <c r="AR431" s="155"/>
      <c r="AS431" s="155"/>
      <c r="AT431" s="155"/>
      <c r="AU431" s="155"/>
      <c r="AV431" s="155"/>
      <c r="AW431" s="155"/>
      <c r="AX431" s="155"/>
      <c r="AY431" s="155"/>
      <c r="AZ431" s="155"/>
      <c r="BA431" s="155"/>
      <c r="BB431" s="155"/>
      <c r="BC431" s="156"/>
      <c r="BD431" s="163">
        <f>A428</f>
        <v>5</v>
      </c>
      <c r="BE431" s="164"/>
      <c r="BF431" s="183" t="str">
        <f>C428</f>
        <v>A</v>
      </c>
      <c r="BG431" s="185" t="str">
        <f>IF(VLOOKUP($BF431,$A397:$C405,3,FALSE)=0,"",CONCATENATE(VLOOKUP(VLOOKUP($BF431,$A397:$C405,3,FALSE),Players!$C:$G,4,FALSE)," ",VLOOKUP($BF431,$A397:$C405,3,FALSE)," ",IF(ISERROR(VLOOKUP(VLOOKUP($BF431,$A397:$C405,3,FALSE),Players!$C:$G,5,FALSE)),"()",CONCATENATE("(",VLOOKUP(VLOOKUP($BF431,$A397:$C405,3,FALSE),Players!$C:$G,5,FALSE),")"))))</f>
        <v/>
      </c>
      <c r="BH431" s="186"/>
      <c r="BI431" s="186"/>
      <c r="BJ431" s="186"/>
      <c r="BK431" s="186"/>
      <c r="BL431" s="186"/>
      <c r="BM431" s="186"/>
      <c r="BN431" s="186"/>
      <c r="BO431" s="186"/>
      <c r="BP431" s="186"/>
      <c r="BQ431" s="186"/>
      <c r="BR431" s="186"/>
      <c r="BS431" s="186"/>
      <c r="BT431" s="186"/>
      <c r="BU431" s="187"/>
      <c r="BV431" s="170" t="str">
        <f>IF(D428&lt;&gt;"",D428,"")</f>
        <v/>
      </c>
      <c r="BW431" s="171"/>
      <c r="BX431" s="170" t="str">
        <f>IF(F428&lt;&gt;"",F428,"")</f>
        <v/>
      </c>
      <c r="BY431" s="171"/>
      <c r="BZ431" s="170" t="str">
        <f>IF(H428&lt;&gt;"",H428,"")</f>
        <v/>
      </c>
      <c r="CA431" s="171"/>
      <c r="CB431" s="170" t="str">
        <f>IF(J428&lt;&gt;"",J428,"")</f>
        <v/>
      </c>
      <c r="CC431" s="171"/>
      <c r="CD431" s="170" t="str">
        <f>IF(L428&lt;&gt;"",L428,"")</f>
        <v/>
      </c>
      <c r="CE431" s="171"/>
      <c r="CF431" s="174" t="str">
        <f>IF($CD431=$CD433,IF($CB431=$CB433,IF($BZ431&lt;&gt;"",IF($BZ431&gt;$BZ433,"W","L"),""),IF($CB431&gt;$CB433,"W","L")),IF($CD431&gt;$CD433,"W","L"))</f>
        <v/>
      </c>
      <c r="DV431" s="3"/>
      <c r="DW431" s="3"/>
    </row>
    <row r="432" spans="1:127" ht="11.25" customHeight="1">
      <c r="C432" s="44"/>
      <c r="D432" s="44"/>
      <c r="N432" s="43"/>
      <c r="O432" s="43"/>
      <c r="P432" s="43"/>
      <c r="Q432" s="43"/>
      <c r="R432" s="43"/>
      <c r="S432" s="43"/>
      <c r="T432" s="43"/>
      <c r="U432" s="43"/>
      <c r="V432" s="43"/>
      <c r="W432" s="43"/>
      <c r="X432" s="43"/>
      <c r="Y432" s="43"/>
      <c r="Z432" s="43"/>
      <c r="AA432" s="43"/>
      <c r="AB432" s="3"/>
      <c r="AP432" s="3"/>
      <c r="AQ432" s="157"/>
      <c r="AR432" s="158"/>
      <c r="AS432" s="158"/>
      <c r="AT432" s="158"/>
      <c r="AU432" s="158"/>
      <c r="AV432" s="158"/>
      <c r="AW432" s="158"/>
      <c r="AX432" s="158"/>
      <c r="AY432" s="158"/>
      <c r="AZ432" s="158"/>
      <c r="BA432" s="158"/>
      <c r="BB432" s="158"/>
      <c r="BC432" s="159"/>
      <c r="BD432" s="165"/>
      <c r="BE432" s="166"/>
      <c r="BF432" s="184"/>
      <c r="BG432" s="188"/>
      <c r="BH432" s="189"/>
      <c r="BI432" s="189"/>
      <c r="BJ432" s="189"/>
      <c r="BK432" s="189"/>
      <c r="BL432" s="189"/>
      <c r="BM432" s="189"/>
      <c r="BN432" s="189"/>
      <c r="BO432" s="189"/>
      <c r="BP432" s="189"/>
      <c r="BQ432" s="189"/>
      <c r="BR432" s="189"/>
      <c r="BS432" s="189"/>
      <c r="BT432" s="189"/>
      <c r="BU432" s="190"/>
      <c r="BV432" s="172"/>
      <c r="BW432" s="173"/>
      <c r="BX432" s="172"/>
      <c r="BY432" s="173"/>
      <c r="BZ432" s="172"/>
      <c r="CA432" s="173"/>
      <c r="CB432" s="172"/>
      <c r="CC432" s="173"/>
      <c r="CD432" s="172"/>
      <c r="CE432" s="173"/>
      <c r="CF432" s="174"/>
      <c r="DV432" s="3"/>
      <c r="DW432" s="3"/>
    </row>
    <row r="433" spans="1:127" ht="11.25" customHeight="1">
      <c r="A433" s="2"/>
      <c r="J433" s="43"/>
      <c r="K433" s="43"/>
      <c r="L433" s="43"/>
      <c r="M433" s="43"/>
      <c r="R433" s="42"/>
      <c r="S433" s="42"/>
      <c r="W433" s="42"/>
      <c r="AA433" s="42"/>
      <c r="AB433" s="3"/>
      <c r="AP433" s="3"/>
      <c r="AQ433" s="157"/>
      <c r="AR433" s="158"/>
      <c r="AS433" s="158"/>
      <c r="AT433" s="158"/>
      <c r="AU433" s="158"/>
      <c r="AV433" s="158"/>
      <c r="AW433" s="158"/>
      <c r="AX433" s="158"/>
      <c r="AY433" s="158"/>
      <c r="AZ433" s="158"/>
      <c r="BA433" s="158"/>
      <c r="BB433" s="158"/>
      <c r="BC433" s="159"/>
      <c r="BD433" s="165"/>
      <c r="BE433" s="166"/>
      <c r="BF433" s="175" t="str">
        <f>C430</f>
        <v>C</v>
      </c>
      <c r="BG433" s="177" t="str">
        <f>IF(VLOOKUP($BF433,$A397:$C405,3,FALSE)=0,"",CONCATENATE(VLOOKUP(VLOOKUP($BF433,$A397:$C405,3,FALSE),Players!$C:$G,4,FALSE)," ",VLOOKUP($BF433,$A397:$C405,3,FALSE)," ",IF(ISERROR(VLOOKUP(VLOOKUP($BF433,$A397:$C405,3,FALSE),Players!$C:$G,5,FALSE)),"()",CONCATENATE("(",VLOOKUP(VLOOKUP($BF433,$A397:$C405,3,FALSE),Players!$C:$G,5,FALSE),")"))))</f>
        <v/>
      </c>
      <c r="BH433" s="178"/>
      <c r="BI433" s="178"/>
      <c r="BJ433" s="178"/>
      <c r="BK433" s="178"/>
      <c r="BL433" s="178"/>
      <c r="BM433" s="178"/>
      <c r="BN433" s="178"/>
      <c r="BO433" s="178"/>
      <c r="BP433" s="178"/>
      <c r="BQ433" s="178"/>
      <c r="BR433" s="178"/>
      <c r="BS433" s="178"/>
      <c r="BT433" s="178"/>
      <c r="BU433" s="179"/>
      <c r="BV433" s="150" t="str">
        <f>IF(D430&lt;&gt;"",D430,"")</f>
        <v/>
      </c>
      <c r="BW433" s="151"/>
      <c r="BX433" s="150" t="str">
        <f>IF(F430&lt;&gt;"",F430,"")</f>
        <v/>
      </c>
      <c r="BY433" s="151"/>
      <c r="BZ433" s="150" t="str">
        <f>IF(H430&lt;&gt;"",H430,"")</f>
        <v/>
      </c>
      <c r="CA433" s="151"/>
      <c r="CB433" s="150" t="str">
        <f>IF(J430&lt;&gt;"",J430,"")</f>
        <v/>
      </c>
      <c r="CC433" s="151"/>
      <c r="CD433" s="150" t="str">
        <f>IF(L430&lt;&gt;"",L430,"")</f>
        <v/>
      </c>
      <c r="CE433" s="151"/>
      <c r="CF433" s="174" t="str">
        <f>IF($CF431&lt;&gt;"",IF(CF431="W","L","W"),"")</f>
        <v/>
      </c>
      <c r="DV433" s="3"/>
      <c r="DW433" s="3"/>
    </row>
    <row r="434" spans="1:127" ht="11.25" customHeight="1" thickBot="1">
      <c r="A434" s="42"/>
      <c r="R434" s="42"/>
      <c r="S434" s="42"/>
      <c r="W434" s="42"/>
      <c r="X434" s="43"/>
      <c r="Y434" s="43"/>
      <c r="Z434" s="43"/>
      <c r="AA434" s="43"/>
      <c r="AB434" s="3"/>
      <c r="AP434" s="3"/>
      <c r="AQ434" s="160"/>
      <c r="AR434" s="161"/>
      <c r="AS434" s="161"/>
      <c r="AT434" s="161"/>
      <c r="AU434" s="161"/>
      <c r="AV434" s="161"/>
      <c r="AW434" s="161"/>
      <c r="AX434" s="161"/>
      <c r="AY434" s="161"/>
      <c r="AZ434" s="161"/>
      <c r="BA434" s="161"/>
      <c r="BB434" s="161"/>
      <c r="BC434" s="162"/>
      <c r="BD434" s="167"/>
      <c r="BE434" s="168"/>
      <c r="BF434" s="176"/>
      <c r="BG434" s="180"/>
      <c r="BH434" s="181"/>
      <c r="BI434" s="181"/>
      <c r="BJ434" s="181"/>
      <c r="BK434" s="181"/>
      <c r="BL434" s="181"/>
      <c r="BM434" s="181"/>
      <c r="BN434" s="181"/>
      <c r="BO434" s="181"/>
      <c r="BP434" s="181"/>
      <c r="BQ434" s="181"/>
      <c r="BR434" s="181"/>
      <c r="BS434" s="181"/>
      <c r="BT434" s="181"/>
      <c r="BU434" s="182"/>
      <c r="BV434" s="152"/>
      <c r="BW434" s="153"/>
      <c r="BX434" s="152"/>
      <c r="BY434" s="153"/>
      <c r="BZ434" s="152"/>
      <c r="CA434" s="153"/>
      <c r="CB434" s="152"/>
      <c r="CC434" s="153"/>
      <c r="CD434" s="152"/>
      <c r="CE434" s="153"/>
      <c r="CF434" s="174"/>
      <c r="DV434" s="3"/>
      <c r="DW434" s="3"/>
    </row>
    <row r="435" spans="1:127" ht="11.25" customHeight="1">
      <c r="A435" s="42"/>
      <c r="R435" s="42"/>
      <c r="S435" s="42"/>
      <c r="W435" s="42"/>
      <c r="AA435" s="42"/>
      <c r="AB435" s="3"/>
      <c r="AP435" s="3"/>
      <c r="AQ435" s="126"/>
      <c r="AR435" s="126"/>
      <c r="AS435" s="126"/>
      <c r="AT435" s="126"/>
      <c r="AU435" s="126"/>
      <c r="AV435" s="126"/>
      <c r="AW435" s="126"/>
      <c r="AX435" s="126"/>
      <c r="AY435" s="126"/>
      <c r="AZ435" s="126"/>
      <c r="BA435" s="126"/>
      <c r="BB435" s="126"/>
      <c r="BC435" s="126"/>
      <c r="BV435" s="169" t="str">
        <f>IF(CF431&lt;&gt;"",IF(AND(AND(BV431&gt;-1,BV433&gt;-1),OR(BV431&gt;10,BV433&gt;10),ABS(BV431-BV433)&gt;1,IF(OR(BV431&gt;11,BV433&gt;11),ABS(BV431-BV433)=2,TRUE),BV431=INT(BV431),BV433=INT(BV433)),"","Error"),"")</f>
        <v/>
      </c>
      <c r="BW435" s="169"/>
      <c r="BX435" s="169" t="str">
        <f>IF(CF431&lt;&gt;"",IF(AND(AND(BX431&gt;-1,BX433&gt;-1),OR(BX431&gt;10,BX433&gt;10),ABS(BX431-BX433)&gt;1,IF(OR(BX431&gt;11,BX433&gt;11),ABS(BX431-BX433)=2,TRUE),BX431=INT(BX431),BX433=INT(BX433)),"","Error"),"")</f>
        <v/>
      </c>
      <c r="BY435" s="169"/>
      <c r="BZ435" s="169" t="str">
        <f>IF(CF431&lt;&gt;"",IF(AND(AND(BZ431&gt;-1,BZ433&gt;-1),OR(BZ431&gt;10,BZ433&gt;10),ABS(BZ431-BZ433)&gt;1,IF(OR(BZ431&gt;11,BZ433&gt;11),ABS(BZ431-BZ433)=2,TRUE),BZ431=INT(BZ431),BZ433=INT(BZ433)),"","Error"),"")</f>
        <v/>
      </c>
      <c r="CA435" s="169"/>
      <c r="CB435" s="169" t="str">
        <f>IF(AND(CF431&lt;&gt;"",CB431&lt;&gt;""),IF(AND(AND(CB431&gt;-1,CB433&gt;-1),OR(CB431&gt;10,CB433&gt;10),ABS(CB431-CB433)&gt;1,IF(OR(CB431&gt;11,CB433&gt;11),ABS(CB431-CB433)=2,TRUE),CB431=INT(CB431),CB433=INT(CB433)),"","Error"),"")</f>
        <v/>
      </c>
      <c r="CC435" s="169"/>
      <c r="CD435" s="169" t="str">
        <f>IF(AND(CF431&lt;&gt;"",CD431&lt;&gt;""),IF(AND(AND(CD431&gt;-1,CD433&gt;-1),OR(CD431&gt;10,CD433&gt;10),ABS(CD431-CD433)&gt;1,IF(OR(CD431&gt;11,CD433&gt;11),ABS(CD431-CD433)=2,TRUE),CD431=INT(CD431),CD433=INT(CD433)),"","Error"),"")</f>
        <v/>
      </c>
      <c r="CE435" s="169"/>
      <c r="CF435" s="3"/>
      <c r="DV435" s="3"/>
      <c r="DW435" s="3"/>
    </row>
    <row r="436" spans="1:127" ht="11.25" customHeight="1">
      <c r="C436" s="44"/>
      <c r="D436" s="44"/>
      <c r="R436" s="42"/>
      <c r="S436" s="42"/>
      <c r="W436" s="42"/>
      <c r="X436" s="43"/>
      <c r="Y436" s="43"/>
      <c r="Z436" s="43"/>
      <c r="AA436" s="43"/>
      <c r="AB436" s="3"/>
      <c r="AP436" s="3"/>
      <c r="AQ436" s="126"/>
      <c r="AR436" s="126"/>
      <c r="AS436" s="126"/>
      <c r="AT436" s="126"/>
      <c r="AU436" s="126"/>
      <c r="AV436" s="126"/>
      <c r="AW436" s="126"/>
      <c r="AX436" s="126"/>
      <c r="AY436" s="126"/>
      <c r="AZ436" s="126"/>
      <c r="BA436" s="126"/>
      <c r="BB436" s="126"/>
      <c r="BC436" s="126"/>
      <c r="CF436" s="3"/>
      <c r="DV436" s="3"/>
      <c r="DW436" s="3"/>
    </row>
    <row r="437" spans="1:127" ht="11.25" customHeight="1">
      <c r="A437" s="2"/>
      <c r="J437" s="43"/>
      <c r="K437" s="43"/>
      <c r="L437" s="43"/>
      <c r="M437" s="43"/>
      <c r="N437" s="43"/>
      <c r="O437" s="43"/>
      <c r="P437" s="43"/>
      <c r="Q437" s="43"/>
      <c r="R437" s="42"/>
      <c r="S437" s="42"/>
      <c r="T437" s="43"/>
      <c r="U437" s="43"/>
      <c r="V437" s="43"/>
      <c r="W437" s="42"/>
      <c r="AA437" s="42"/>
      <c r="AB437" s="3"/>
      <c r="AP437" s="3"/>
      <c r="AQ437" s="127"/>
      <c r="AR437" s="127"/>
      <c r="AS437" s="127"/>
      <c r="AT437" s="127"/>
      <c r="AU437" s="127"/>
      <c r="AV437" s="127"/>
      <c r="AW437" s="127"/>
      <c r="AX437" s="127"/>
      <c r="AY437" s="127"/>
      <c r="AZ437" s="127"/>
      <c r="BA437" s="127"/>
      <c r="BB437" s="127"/>
      <c r="BC437" s="127"/>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3"/>
      <c r="DV437" s="3"/>
      <c r="DW437" s="3"/>
    </row>
    <row r="438" spans="1:127" ht="11.25" customHeight="1">
      <c r="A438" s="42"/>
      <c r="R438" s="42"/>
      <c r="S438" s="42"/>
      <c r="W438" s="42"/>
      <c r="X438" s="43"/>
      <c r="Y438" s="43"/>
      <c r="Z438" s="43"/>
      <c r="AA438" s="43"/>
      <c r="AB438" s="3"/>
      <c r="AP438" s="3"/>
      <c r="AQ438" s="128"/>
      <c r="AR438" s="128"/>
      <c r="AS438" s="128"/>
      <c r="AT438" s="128"/>
      <c r="AU438" s="128"/>
      <c r="AV438" s="128"/>
      <c r="AW438" s="128"/>
      <c r="AX438" s="128"/>
      <c r="AY438" s="128"/>
      <c r="AZ438" s="128"/>
      <c r="BA438" s="128"/>
      <c r="BB438" s="128"/>
      <c r="BC438" s="128"/>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3"/>
      <c r="DV438" s="3"/>
      <c r="DW438" s="3"/>
    </row>
    <row r="439" spans="1:127" ht="11.25" customHeight="1">
      <c r="A439" s="42"/>
      <c r="R439" s="42"/>
      <c r="S439" s="42"/>
      <c r="W439" s="42"/>
      <c r="AA439" s="42"/>
      <c r="AB439" s="3"/>
      <c r="AP439" s="3"/>
      <c r="AQ439" s="126"/>
      <c r="AR439" s="126"/>
      <c r="AS439" s="126"/>
      <c r="AT439" s="126"/>
      <c r="AU439" s="126"/>
      <c r="AV439" s="126"/>
      <c r="AW439" s="126"/>
      <c r="AX439" s="126"/>
      <c r="AY439" s="126"/>
      <c r="AZ439" s="126"/>
      <c r="BA439" s="126"/>
      <c r="BB439" s="126"/>
      <c r="BC439" s="126"/>
      <c r="CF439" s="3"/>
      <c r="DV439" s="3"/>
      <c r="DW439" s="3"/>
    </row>
    <row r="440" spans="1:127" ht="11.25" customHeight="1" thickBot="1">
      <c r="A440" s="42"/>
      <c r="R440" s="42"/>
      <c r="S440" s="42"/>
      <c r="W440" s="42"/>
      <c r="X440" s="43"/>
      <c r="Y440" s="43"/>
      <c r="Z440" s="43"/>
      <c r="AA440" s="43"/>
      <c r="AB440" s="43"/>
      <c r="AP440" s="3"/>
      <c r="AQ440" s="127"/>
      <c r="AR440" s="127"/>
      <c r="AS440" s="127"/>
      <c r="AT440" s="127"/>
      <c r="AU440" s="127"/>
      <c r="AV440" s="127"/>
      <c r="AW440" s="127"/>
      <c r="AX440" s="127"/>
      <c r="AY440" s="127"/>
      <c r="AZ440" s="127"/>
      <c r="BA440" s="127"/>
      <c r="BB440" s="127"/>
      <c r="BC440" s="127"/>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3"/>
      <c r="DV440" s="3"/>
      <c r="DW440" s="3"/>
    </row>
    <row r="441" spans="1:127" ht="11.25" customHeight="1">
      <c r="A441" s="2"/>
      <c r="R441" s="42"/>
      <c r="S441" s="42"/>
      <c r="W441" s="42"/>
      <c r="AA441" s="42"/>
      <c r="AB441" s="42"/>
      <c r="AP441" s="3"/>
      <c r="AQ441" s="154" t="str">
        <f>CONCATENATE($A395," ",$D395,","," ",$F393)</f>
        <v>Group: 7, Men's Singles</v>
      </c>
      <c r="AR441" s="155"/>
      <c r="AS441" s="155"/>
      <c r="AT441" s="155"/>
      <c r="AU441" s="155"/>
      <c r="AV441" s="155"/>
      <c r="AW441" s="155"/>
      <c r="AX441" s="155"/>
      <c r="AY441" s="155"/>
      <c r="AZ441" s="155"/>
      <c r="BA441" s="155"/>
      <c r="BB441" s="155"/>
      <c r="BC441" s="156"/>
      <c r="BD441" s="163">
        <f>O412</f>
        <v>6</v>
      </c>
      <c r="BE441" s="164"/>
      <c r="BF441" s="183" t="str">
        <f>Q412</f>
        <v>B</v>
      </c>
      <c r="BG441" s="185" t="str">
        <f>IF(VLOOKUP($BF441,$A397:$C405,3,FALSE)=0,"",CONCATENATE(VLOOKUP(VLOOKUP($BF441,$A397:$C405,3,FALSE),Players!$C:$G,4,FALSE)," ",VLOOKUP($BF441,$A397:$C405,3,FALSE)," ",IF(ISERROR(VLOOKUP(VLOOKUP($BF441,$A397:$C405,3,FALSE),Players!$C:$G,5,FALSE)),"()",CONCATENATE("(",VLOOKUP(VLOOKUP($BF441,$A397:$C405,3,FALSE),Players!$C:$G,5,FALSE),")"))))</f>
        <v/>
      </c>
      <c r="BH441" s="186"/>
      <c r="BI441" s="186"/>
      <c r="BJ441" s="186"/>
      <c r="BK441" s="186"/>
      <c r="BL441" s="186"/>
      <c r="BM441" s="186"/>
      <c r="BN441" s="186"/>
      <c r="BO441" s="186"/>
      <c r="BP441" s="186"/>
      <c r="BQ441" s="186"/>
      <c r="BR441" s="186"/>
      <c r="BS441" s="186"/>
      <c r="BT441" s="186"/>
      <c r="BU441" s="187"/>
      <c r="BV441" s="170" t="str">
        <f>IF(R412&lt;&gt;"",R412,"")</f>
        <v/>
      </c>
      <c r="BW441" s="171"/>
      <c r="BX441" s="170" t="str">
        <f>IF(T412&lt;&gt;"",T412,"")</f>
        <v/>
      </c>
      <c r="BY441" s="171"/>
      <c r="BZ441" s="170" t="str">
        <f>IF(V412&lt;&gt;"",V412,"")</f>
        <v/>
      </c>
      <c r="CA441" s="171"/>
      <c r="CB441" s="170" t="str">
        <f>IF(X412&lt;&gt;"",X412,"")</f>
        <v/>
      </c>
      <c r="CC441" s="171"/>
      <c r="CD441" s="170" t="str">
        <f>IF(Z412&lt;&gt;"",Z412,"")</f>
        <v/>
      </c>
      <c r="CE441" s="171"/>
      <c r="CF441" s="174" t="str">
        <f>IF($CD441=$CD443,IF($CB441=$CB443,IF($BZ441&lt;&gt;"",IF($BZ441&gt;$BZ443,"W","L"),""),IF($CB441&gt;$CB443,"W","L")),IF($CD441&gt;$CD443,"W","L"))</f>
        <v/>
      </c>
      <c r="DV441" s="3"/>
      <c r="DW441" s="3"/>
    </row>
    <row r="442" spans="1:127" ht="11.25" customHeight="1">
      <c r="R442" s="42"/>
      <c r="S442" s="42"/>
      <c r="W442" s="42"/>
      <c r="X442" s="43"/>
      <c r="Y442" s="43"/>
      <c r="Z442" s="43"/>
      <c r="AA442" s="43"/>
      <c r="AB442" s="43"/>
      <c r="AP442" s="3"/>
      <c r="AQ442" s="157"/>
      <c r="AR442" s="158"/>
      <c r="AS442" s="158"/>
      <c r="AT442" s="158"/>
      <c r="AU442" s="158"/>
      <c r="AV442" s="158"/>
      <c r="AW442" s="158"/>
      <c r="AX442" s="158"/>
      <c r="AY442" s="158"/>
      <c r="AZ442" s="158"/>
      <c r="BA442" s="158"/>
      <c r="BB442" s="158"/>
      <c r="BC442" s="159"/>
      <c r="BD442" s="165"/>
      <c r="BE442" s="166"/>
      <c r="BF442" s="184"/>
      <c r="BG442" s="188"/>
      <c r="BH442" s="189"/>
      <c r="BI442" s="189"/>
      <c r="BJ442" s="189"/>
      <c r="BK442" s="189"/>
      <c r="BL442" s="189"/>
      <c r="BM442" s="189"/>
      <c r="BN442" s="189"/>
      <c r="BO442" s="189"/>
      <c r="BP442" s="189"/>
      <c r="BQ442" s="189"/>
      <c r="BR442" s="189"/>
      <c r="BS442" s="189"/>
      <c r="BT442" s="189"/>
      <c r="BU442" s="190"/>
      <c r="BV442" s="172"/>
      <c r="BW442" s="173"/>
      <c r="BX442" s="172"/>
      <c r="BY442" s="173"/>
      <c r="BZ442" s="172"/>
      <c r="CA442" s="173"/>
      <c r="CB442" s="172"/>
      <c r="CC442" s="173"/>
      <c r="CD442" s="172"/>
      <c r="CE442" s="173"/>
      <c r="CF442" s="174"/>
      <c r="DV442" s="3"/>
      <c r="DW442" s="3"/>
    </row>
    <row r="443" spans="1:127" ht="11.25" customHeight="1">
      <c r="A443" s="2"/>
      <c r="R443" s="42"/>
      <c r="S443" s="42"/>
      <c r="W443" s="42"/>
      <c r="AA443" s="42"/>
      <c r="AB443" s="42"/>
      <c r="AP443" s="3"/>
      <c r="AQ443" s="157"/>
      <c r="AR443" s="158"/>
      <c r="AS443" s="158"/>
      <c r="AT443" s="158"/>
      <c r="AU443" s="158"/>
      <c r="AV443" s="158"/>
      <c r="AW443" s="158"/>
      <c r="AX443" s="158"/>
      <c r="AY443" s="158"/>
      <c r="AZ443" s="158"/>
      <c r="BA443" s="158"/>
      <c r="BB443" s="158"/>
      <c r="BC443" s="159"/>
      <c r="BD443" s="165"/>
      <c r="BE443" s="166"/>
      <c r="BF443" s="175" t="str">
        <f>Q414</f>
        <v>D</v>
      </c>
      <c r="BG443" s="177" t="str">
        <f>IF(VLOOKUP($BF443,$A397:$C405,3,FALSE)=0,"",CONCATENATE(VLOOKUP(VLOOKUP($BF443,$A397:$C405,3,FALSE),Players!$C:$G,4,FALSE)," ",VLOOKUP($BF443,$A397:$C405,3,FALSE)," ",IF(ISERROR(VLOOKUP(VLOOKUP($BF443,$A397:$C405,3,FALSE),Players!$C:$G,5,FALSE)),"()",CONCATENATE("(",VLOOKUP(VLOOKUP($BF443,$A397:$C405,3,FALSE),Players!$C:$G,5,FALSE),")"))))</f>
        <v/>
      </c>
      <c r="BH443" s="178"/>
      <c r="BI443" s="178"/>
      <c r="BJ443" s="178"/>
      <c r="BK443" s="178"/>
      <c r="BL443" s="178"/>
      <c r="BM443" s="178"/>
      <c r="BN443" s="178"/>
      <c r="BO443" s="178"/>
      <c r="BP443" s="178"/>
      <c r="BQ443" s="178"/>
      <c r="BR443" s="178"/>
      <c r="BS443" s="178"/>
      <c r="BT443" s="178"/>
      <c r="BU443" s="179"/>
      <c r="BV443" s="150" t="str">
        <f>IF(R414&lt;&gt;"",R414,"")</f>
        <v/>
      </c>
      <c r="BW443" s="151"/>
      <c r="BX443" s="150" t="str">
        <f>IF(T414&lt;&gt;"",T414,"")</f>
        <v/>
      </c>
      <c r="BY443" s="151"/>
      <c r="BZ443" s="150" t="str">
        <f>IF(V414&lt;&gt;"",V414,"")</f>
        <v/>
      </c>
      <c r="CA443" s="151"/>
      <c r="CB443" s="150" t="str">
        <f>IF(X414&lt;&gt;"",X414,"")</f>
        <v/>
      </c>
      <c r="CC443" s="151"/>
      <c r="CD443" s="150" t="str">
        <f>IF(Z414&lt;&gt;"",Z414,"")</f>
        <v/>
      </c>
      <c r="CE443" s="151"/>
      <c r="CF443" s="174" t="str">
        <f>IF($CF441&lt;&gt;"",IF(CF441="W","L","W"),"")</f>
        <v/>
      </c>
      <c r="DV443" s="3"/>
      <c r="DW443" s="3"/>
    </row>
    <row r="444" spans="1:127" ht="11.25" customHeight="1" thickBot="1">
      <c r="A444" s="2"/>
      <c r="R444" s="42"/>
      <c r="S444" s="42"/>
      <c r="W444" s="42"/>
      <c r="X444" s="43"/>
      <c r="Y444" s="43"/>
      <c r="Z444" s="43"/>
      <c r="AA444" s="43"/>
      <c r="AB444" s="43"/>
      <c r="AP444" s="3"/>
      <c r="AQ444" s="160"/>
      <c r="AR444" s="161"/>
      <c r="AS444" s="161"/>
      <c r="AT444" s="161"/>
      <c r="AU444" s="161"/>
      <c r="AV444" s="161"/>
      <c r="AW444" s="161"/>
      <c r="AX444" s="161"/>
      <c r="AY444" s="161"/>
      <c r="AZ444" s="161"/>
      <c r="BA444" s="161"/>
      <c r="BB444" s="161"/>
      <c r="BC444" s="162"/>
      <c r="BD444" s="167"/>
      <c r="BE444" s="168"/>
      <c r="BF444" s="176"/>
      <c r="BG444" s="180"/>
      <c r="BH444" s="181"/>
      <c r="BI444" s="181"/>
      <c r="BJ444" s="181"/>
      <c r="BK444" s="181"/>
      <c r="BL444" s="181"/>
      <c r="BM444" s="181"/>
      <c r="BN444" s="181"/>
      <c r="BO444" s="181"/>
      <c r="BP444" s="181"/>
      <c r="BQ444" s="181"/>
      <c r="BR444" s="181"/>
      <c r="BS444" s="181"/>
      <c r="BT444" s="181"/>
      <c r="BU444" s="182"/>
      <c r="BV444" s="152"/>
      <c r="BW444" s="153"/>
      <c r="BX444" s="152"/>
      <c r="BY444" s="153"/>
      <c r="BZ444" s="152"/>
      <c r="CA444" s="153"/>
      <c r="CB444" s="152"/>
      <c r="CC444" s="153"/>
      <c r="CD444" s="152"/>
      <c r="CE444" s="153"/>
      <c r="CF444" s="174"/>
      <c r="DV444" s="3"/>
      <c r="DW444" s="3"/>
    </row>
    <row r="445" spans="1:127" ht="11.25" customHeight="1">
      <c r="A445" s="2"/>
      <c r="R445" s="42"/>
      <c r="S445" s="42"/>
      <c r="W445" s="42"/>
      <c r="AA445" s="42"/>
      <c r="AB445" s="42"/>
      <c r="AP445" s="3"/>
      <c r="AQ445" s="126"/>
      <c r="AR445" s="126"/>
      <c r="AS445" s="126"/>
      <c r="AT445" s="126"/>
      <c r="AU445" s="126"/>
      <c r="AV445" s="126"/>
      <c r="AW445" s="126"/>
      <c r="AX445" s="126"/>
      <c r="AY445" s="126"/>
      <c r="AZ445" s="126"/>
      <c r="BA445" s="126"/>
      <c r="BB445" s="126"/>
      <c r="BC445" s="126"/>
      <c r="BV445" s="169" t="str">
        <f>IF(CF441&lt;&gt;"",IF(AND(AND(BV441&gt;-1,BV443&gt;-1),OR(BV441&gt;10,BV443&gt;10),ABS(BV441-BV443)&gt;1,IF(OR(BV441&gt;11,BV443&gt;11),ABS(BV441-BV443)=2,TRUE),BV441=INT(BV441),BV443=INT(BV443)),"","Error"),"")</f>
        <v/>
      </c>
      <c r="BW445" s="169"/>
      <c r="BX445" s="169" t="str">
        <f>IF(CF441&lt;&gt;"",IF(AND(AND(BX441&gt;-1,BX443&gt;-1),OR(BX441&gt;10,BX443&gt;10),ABS(BX441-BX443)&gt;1,IF(OR(BX441&gt;11,BX443&gt;11),ABS(BX441-BX443)=2,TRUE),BX441=INT(BX441),BX443=INT(BX443)),"","Error"),"")</f>
        <v/>
      </c>
      <c r="BY445" s="169"/>
      <c r="BZ445" s="169" t="str">
        <f>IF(CF441&lt;&gt;"",IF(AND(AND(BZ441&gt;-1,BZ443&gt;-1),OR(BZ441&gt;10,BZ443&gt;10),ABS(BZ441-BZ443)&gt;1,IF(OR(BZ441&gt;11,BZ443&gt;11),ABS(BZ441-BZ443)=2,TRUE),BZ441=INT(BZ441),BZ443=INT(BZ443)),"","Error"),"")</f>
        <v/>
      </c>
      <c r="CA445" s="169"/>
      <c r="CB445" s="169" t="str">
        <f>IF(AND(CF441&lt;&gt;"",CB441&lt;&gt;""),IF(AND(AND(CB441&gt;-1,CB443&gt;-1),OR(CB441&gt;10,CB443&gt;10),ABS(CB441-CB443)&gt;1,IF(OR(CB441&gt;11,CB443&gt;11),ABS(CB441-CB443)=2,TRUE),CB441=INT(CB441),CB443=INT(CB443)),"","Error"),"")</f>
        <v/>
      </c>
      <c r="CC445" s="169"/>
      <c r="CD445" s="169" t="str">
        <f>IF(AND(CF441&lt;&gt;"",CD441&lt;&gt;""),IF(AND(AND(CD441&gt;-1,CD443&gt;-1),OR(CD441&gt;10,CD443&gt;10),ABS(CD441-CD443)&gt;1,IF(OR(CD441&gt;11,CD443&gt;11),ABS(CD441-CD443)=2,TRUE),CD441=INT(CD441),CD443=INT(CD443)),"","Error"),"")</f>
        <v/>
      </c>
      <c r="CE445" s="169"/>
      <c r="CF445" s="3"/>
      <c r="DV445" s="3"/>
      <c r="DW445" s="3"/>
    </row>
    <row r="446" spans="1:127" ht="11.25" customHeight="1">
      <c r="AB446" s="43"/>
      <c r="AP446" s="3"/>
      <c r="AQ446" s="126"/>
      <c r="AR446" s="126"/>
      <c r="AS446" s="126"/>
      <c r="AT446" s="126"/>
      <c r="AU446" s="126"/>
      <c r="AV446" s="126"/>
      <c r="AW446" s="126"/>
      <c r="AX446" s="126"/>
      <c r="AY446" s="126"/>
      <c r="AZ446" s="126"/>
      <c r="BA446" s="126"/>
      <c r="BB446" s="126"/>
      <c r="BC446" s="126"/>
      <c r="CF446" s="3"/>
      <c r="DV446" s="3"/>
      <c r="DW446" s="3"/>
    </row>
    <row r="447" spans="1:127" ht="11.25" customHeight="1">
      <c r="AB447" s="42"/>
      <c r="AP447" s="3"/>
      <c r="AQ447" s="127"/>
      <c r="AR447" s="127"/>
      <c r="AS447" s="127"/>
      <c r="AT447" s="127"/>
      <c r="AU447" s="127"/>
      <c r="AV447" s="127"/>
      <c r="AW447" s="127"/>
      <c r="AX447" s="127"/>
      <c r="AY447" s="127"/>
      <c r="AZ447" s="127"/>
      <c r="BA447" s="127"/>
      <c r="BB447" s="127"/>
      <c r="BC447" s="127"/>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3"/>
      <c r="DV447" s="3"/>
      <c r="DW447" s="3"/>
    </row>
    <row r="448" spans="1:127" ht="11.25" customHeight="1">
      <c r="AB448" s="43"/>
      <c r="AP448" s="3"/>
      <c r="AQ448" s="128"/>
      <c r="AR448" s="128"/>
      <c r="AS448" s="128"/>
      <c r="AT448" s="128"/>
      <c r="AU448" s="128"/>
      <c r="AV448" s="128"/>
      <c r="AW448" s="128"/>
      <c r="AX448" s="128"/>
      <c r="AY448" s="128"/>
      <c r="AZ448" s="128"/>
      <c r="BA448" s="128"/>
      <c r="BB448" s="128"/>
      <c r="BC448" s="128"/>
      <c r="BD448" s="41"/>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3"/>
      <c r="DV448" s="3"/>
      <c r="DW448" s="3"/>
    </row>
    <row r="449" spans="1:127" ht="11.25" customHeight="1">
      <c r="AB449" s="42"/>
      <c r="AP449" s="3"/>
      <c r="AQ449" s="126"/>
      <c r="AR449" s="126"/>
      <c r="AS449" s="126"/>
      <c r="AT449" s="126"/>
      <c r="AU449" s="126"/>
      <c r="AV449" s="126"/>
      <c r="AW449" s="126"/>
      <c r="AX449" s="126"/>
      <c r="AY449" s="126"/>
      <c r="AZ449" s="126"/>
      <c r="BA449" s="126"/>
      <c r="BB449" s="126"/>
      <c r="BC449" s="126"/>
      <c r="CF449" s="3"/>
      <c r="DV449" s="3"/>
      <c r="DW449" s="3"/>
    </row>
    <row r="450" spans="1:127" ht="11.25" customHeight="1" thickBot="1">
      <c r="AB450" s="43"/>
      <c r="AP450" s="3"/>
      <c r="AQ450" s="127"/>
      <c r="AR450" s="127"/>
      <c r="AS450" s="127"/>
      <c r="AT450" s="127"/>
      <c r="AU450" s="127"/>
      <c r="AV450" s="127"/>
      <c r="AW450" s="127"/>
      <c r="AX450" s="127"/>
      <c r="AY450" s="127"/>
      <c r="AZ450" s="127"/>
      <c r="BA450" s="127"/>
      <c r="BB450" s="127"/>
      <c r="BC450" s="127"/>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3"/>
      <c r="DV450" s="3"/>
      <c r="DW450" s="3"/>
    </row>
    <row r="451" spans="1:127" ht="11.25" customHeight="1">
      <c r="AB451" s="42"/>
      <c r="AP451" s="3"/>
      <c r="AQ451" s="154" t="str">
        <f>CONCATENATE($A395," ",$D395,","," ",$F393)</f>
        <v>Group: 7, Men's Singles</v>
      </c>
      <c r="AR451" s="155"/>
      <c r="AS451" s="155"/>
      <c r="AT451" s="155"/>
      <c r="AU451" s="155"/>
      <c r="AV451" s="155"/>
      <c r="AW451" s="155"/>
      <c r="AX451" s="155"/>
      <c r="AY451" s="155"/>
      <c r="AZ451" s="155"/>
      <c r="BA451" s="155"/>
      <c r="BB451" s="155"/>
      <c r="BC451" s="156"/>
      <c r="BD451" s="163">
        <f>O416</f>
        <v>7</v>
      </c>
      <c r="BE451" s="164"/>
      <c r="BF451" s="183" t="str">
        <f>Q416</f>
        <v>A</v>
      </c>
      <c r="BG451" s="185" t="str">
        <f>IF(VLOOKUP($BF451,$A397:$C405,3,FALSE)=0,"",CONCATENATE(VLOOKUP(VLOOKUP($BF451,$A397:$C405,3,FALSE),Players!$C:$G,4,FALSE)," ",VLOOKUP($BF451,$A397:$C405,3,FALSE)," ",IF(ISERROR(VLOOKUP(VLOOKUP($BF451,$A397:$C405,3,FALSE),Players!$C:$G,5,FALSE)),"()",CONCATENATE("(",VLOOKUP(VLOOKUP($BF451,$A397:$C405,3,FALSE),Players!$C:$G,5,FALSE),")"))))</f>
        <v/>
      </c>
      <c r="BH451" s="186"/>
      <c r="BI451" s="186"/>
      <c r="BJ451" s="186"/>
      <c r="BK451" s="186"/>
      <c r="BL451" s="186"/>
      <c r="BM451" s="186"/>
      <c r="BN451" s="186"/>
      <c r="BO451" s="186"/>
      <c r="BP451" s="186"/>
      <c r="BQ451" s="186"/>
      <c r="BR451" s="186"/>
      <c r="BS451" s="186"/>
      <c r="BT451" s="186"/>
      <c r="BU451" s="187"/>
      <c r="BV451" s="170" t="str">
        <f>IF(R416&lt;&gt;"",R416,"")</f>
        <v/>
      </c>
      <c r="BW451" s="171"/>
      <c r="BX451" s="170" t="str">
        <f>IF(T416&lt;&gt;"",T416,"")</f>
        <v/>
      </c>
      <c r="BY451" s="171"/>
      <c r="BZ451" s="170" t="str">
        <f>IF(V416&lt;&gt;"",V416,"")</f>
        <v/>
      </c>
      <c r="CA451" s="171"/>
      <c r="CB451" s="170" t="str">
        <f>IF(X416&lt;&gt;"",X416,"")</f>
        <v/>
      </c>
      <c r="CC451" s="171"/>
      <c r="CD451" s="170" t="str">
        <f>IF(Z416&lt;&gt;"",Z416,"")</f>
        <v/>
      </c>
      <c r="CE451" s="171"/>
      <c r="CF451" s="174" t="str">
        <f>IF($CD451=$CD453,IF($CB451=$CB453,IF($BZ451&lt;&gt;"",IF($BZ451&gt;$BZ453,"W","L"),""),IF($CB451&gt;$CB453,"W","L")),IF($CD451&gt;$CD453,"W","L"))</f>
        <v/>
      </c>
      <c r="DV451" s="3"/>
      <c r="DW451" s="3"/>
    </row>
    <row r="452" spans="1:127" ht="11.25" customHeight="1">
      <c r="AB452" s="43"/>
      <c r="AC452" s="43"/>
      <c r="AD452" s="43"/>
      <c r="AE452" s="43"/>
      <c r="AF452" s="43"/>
      <c r="AG452" s="43"/>
      <c r="AH452" s="43"/>
      <c r="AI452" s="43"/>
      <c r="AJ452" s="43"/>
      <c r="AK452" s="43"/>
      <c r="AL452" s="43"/>
      <c r="AM452" s="43"/>
      <c r="AN452" s="3"/>
      <c r="AO452" s="3"/>
      <c r="AP452" s="3"/>
      <c r="AQ452" s="157"/>
      <c r="AR452" s="158"/>
      <c r="AS452" s="158"/>
      <c r="AT452" s="158"/>
      <c r="AU452" s="158"/>
      <c r="AV452" s="158"/>
      <c r="AW452" s="158"/>
      <c r="AX452" s="158"/>
      <c r="AY452" s="158"/>
      <c r="AZ452" s="158"/>
      <c r="BA452" s="158"/>
      <c r="BB452" s="158"/>
      <c r="BC452" s="159"/>
      <c r="BD452" s="165"/>
      <c r="BE452" s="166"/>
      <c r="BF452" s="184"/>
      <c r="BG452" s="188"/>
      <c r="BH452" s="189"/>
      <c r="BI452" s="189"/>
      <c r="BJ452" s="189"/>
      <c r="BK452" s="189"/>
      <c r="BL452" s="189"/>
      <c r="BM452" s="189"/>
      <c r="BN452" s="189"/>
      <c r="BO452" s="189"/>
      <c r="BP452" s="189"/>
      <c r="BQ452" s="189"/>
      <c r="BR452" s="189"/>
      <c r="BS452" s="189"/>
      <c r="BT452" s="189"/>
      <c r="BU452" s="190"/>
      <c r="BV452" s="172"/>
      <c r="BW452" s="173"/>
      <c r="BX452" s="172"/>
      <c r="BY452" s="173"/>
      <c r="BZ452" s="172"/>
      <c r="CA452" s="173"/>
      <c r="CB452" s="172"/>
      <c r="CC452" s="173"/>
      <c r="CD452" s="172"/>
      <c r="CE452" s="173"/>
      <c r="CF452" s="174"/>
      <c r="DV452" s="3"/>
      <c r="DW452" s="3"/>
    </row>
    <row r="453" spans="1:127" ht="11.25" customHeight="1">
      <c r="AB453" s="42"/>
      <c r="AI453" s="42"/>
      <c r="AJ453" s="42"/>
      <c r="AN453" s="3"/>
      <c r="AO453" s="3"/>
      <c r="AP453" s="3"/>
      <c r="AQ453" s="157"/>
      <c r="AR453" s="158"/>
      <c r="AS453" s="158"/>
      <c r="AT453" s="158"/>
      <c r="AU453" s="158"/>
      <c r="AV453" s="158"/>
      <c r="AW453" s="158"/>
      <c r="AX453" s="158"/>
      <c r="AY453" s="158"/>
      <c r="AZ453" s="158"/>
      <c r="BA453" s="158"/>
      <c r="BB453" s="158"/>
      <c r="BC453" s="159"/>
      <c r="BD453" s="165"/>
      <c r="BE453" s="166"/>
      <c r="BF453" s="175" t="str">
        <f>Q418</f>
        <v>B</v>
      </c>
      <c r="BG453" s="177" t="str">
        <f>IF(VLOOKUP($BF453,$A397:$C405,3,FALSE)=0,"",CONCATENATE(VLOOKUP(VLOOKUP($BF453,$A397:$C405,3,FALSE),Players!$C:$G,4,FALSE)," ",VLOOKUP($BF453,$A397:$C405,3,FALSE)," ",IF(ISERROR(VLOOKUP(VLOOKUP($BF453,$A397:$C405,3,FALSE),Players!$C:$G,5,FALSE)),"()",CONCATENATE("(",VLOOKUP(VLOOKUP($BF453,$A397:$C405,3,FALSE),Players!$C:$G,5,FALSE),")"))))</f>
        <v/>
      </c>
      <c r="BH453" s="178"/>
      <c r="BI453" s="178"/>
      <c r="BJ453" s="178"/>
      <c r="BK453" s="178"/>
      <c r="BL453" s="178"/>
      <c r="BM453" s="178"/>
      <c r="BN453" s="178"/>
      <c r="BO453" s="178"/>
      <c r="BP453" s="178"/>
      <c r="BQ453" s="178"/>
      <c r="BR453" s="178"/>
      <c r="BS453" s="178"/>
      <c r="BT453" s="178"/>
      <c r="BU453" s="179"/>
      <c r="BV453" s="150" t="str">
        <f>IF(R418&lt;&gt;"",R418,"")</f>
        <v/>
      </c>
      <c r="BW453" s="151"/>
      <c r="BX453" s="150" t="str">
        <f>IF(T418&lt;&gt;"",T418,"")</f>
        <v/>
      </c>
      <c r="BY453" s="151"/>
      <c r="BZ453" s="150" t="str">
        <f>IF(V418&lt;&gt;"",V418,"")</f>
        <v/>
      </c>
      <c r="CA453" s="151"/>
      <c r="CB453" s="150" t="str">
        <f>IF(X418&lt;&gt;"",X418,"")</f>
        <v/>
      </c>
      <c r="CC453" s="151"/>
      <c r="CD453" s="150" t="str">
        <f>IF(Z418&lt;&gt;"",Z418,"")</f>
        <v/>
      </c>
      <c r="CE453" s="151"/>
      <c r="CF453" s="174" t="str">
        <f>IF($CF451&lt;&gt;"",IF(CF451="W","L","W"),"")</f>
        <v/>
      </c>
      <c r="DV453" s="3"/>
      <c r="DW453" s="3"/>
    </row>
    <row r="454" spans="1:127" ht="11.25" customHeight="1" thickBot="1">
      <c r="AB454" s="43"/>
      <c r="AC454" s="43"/>
      <c r="AD454" s="43"/>
      <c r="AE454" s="43"/>
      <c r="AF454" s="43"/>
      <c r="AG454" s="43"/>
      <c r="AH454" s="43"/>
      <c r="AI454" s="43"/>
      <c r="AJ454" s="43"/>
      <c r="AK454" s="43"/>
      <c r="AL454" s="43"/>
      <c r="AM454" s="43"/>
      <c r="AN454" s="3"/>
      <c r="AO454" s="3"/>
      <c r="AP454" s="3"/>
      <c r="AQ454" s="160"/>
      <c r="AR454" s="161"/>
      <c r="AS454" s="161"/>
      <c r="AT454" s="161"/>
      <c r="AU454" s="161"/>
      <c r="AV454" s="161"/>
      <c r="AW454" s="161"/>
      <c r="AX454" s="161"/>
      <c r="AY454" s="161"/>
      <c r="AZ454" s="161"/>
      <c r="BA454" s="161"/>
      <c r="BB454" s="161"/>
      <c r="BC454" s="162"/>
      <c r="BD454" s="167"/>
      <c r="BE454" s="168"/>
      <c r="BF454" s="176"/>
      <c r="BG454" s="180"/>
      <c r="BH454" s="181"/>
      <c r="BI454" s="181"/>
      <c r="BJ454" s="181"/>
      <c r="BK454" s="181"/>
      <c r="BL454" s="181"/>
      <c r="BM454" s="181"/>
      <c r="BN454" s="181"/>
      <c r="BO454" s="181"/>
      <c r="BP454" s="181"/>
      <c r="BQ454" s="181"/>
      <c r="BR454" s="181"/>
      <c r="BS454" s="181"/>
      <c r="BT454" s="181"/>
      <c r="BU454" s="182"/>
      <c r="BV454" s="152"/>
      <c r="BW454" s="153"/>
      <c r="BX454" s="152"/>
      <c r="BY454" s="153"/>
      <c r="BZ454" s="152"/>
      <c r="CA454" s="153"/>
      <c r="CB454" s="152"/>
      <c r="CC454" s="153"/>
      <c r="CD454" s="152"/>
      <c r="CE454" s="153"/>
      <c r="CF454" s="174"/>
      <c r="DV454" s="3"/>
      <c r="DW454" s="3"/>
    </row>
    <row r="455" spans="1:127" ht="11.25" customHeight="1" thickBot="1">
      <c r="AB455" s="42"/>
      <c r="AI455" s="42"/>
      <c r="AJ455" s="42"/>
      <c r="AN455" s="3"/>
      <c r="AO455" s="3"/>
      <c r="AP455" s="3"/>
      <c r="AQ455" s="129"/>
      <c r="AR455" s="129"/>
      <c r="AS455" s="129"/>
      <c r="AT455" s="129"/>
      <c r="AU455" s="129"/>
      <c r="AV455" s="129"/>
      <c r="AW455" s="129"/>
      <c r="AX455" s="129"/>
      <c r="AY455" s="129"/>
      <c r="AZ455" s="129"/>
      <c r="BA455" s="129"/>
      <c r="BB455" s="129"/>
      <c r="BC455" s="129"/>
      <c r="BD455" s="3"/>
      <c r="BE455" s="3"/>
      <c r="BF455" s="3"/>
      <c r="BG455" s="3"/>
      <c r="BH455" s="3"/>
      <c r="BI455" s="3"/>
      <c r="BJ455" s="3"/>
      <c r="BK455" s="3"/>
      <c r="BL455" s="3"/>
      <c r="BM455" s="3"/>
      <c r="BN455" s="3"/>
      <c r="BO455" s="3"/>
      <c r="BP455" s="3"/>
      <c r="BQ455" s="3"/>
      <c r="BR455" s="3"/>
      <c r="BS455" s="3"/>
      <c r="BT455" s="3"/>
      <c r="BU455" s="3"/>
      <c r="BV455" s="169" t="str">
        <f>IF(CF451&lt;&gt;"",IF(AND(AND(BV451&gt;-1,BV453&gt;-1),OR(BV451&gt;10,BV453&gt;10),ABS(BV451-BV453)&gt;1,IF(OR(BV451&gt;11,BV453&gt;11),ABS(BV451-BV453)=2,TRUE),BV451=INT(BV451),BV453=INT(BV453)),"","Error"),"")</f>
        <v/>
      </c>
      <c r="BW455" s="169"/>
      <c r="BX455" s="169" t="str">
        <f>IF(CF451&lt;&gt;"",IF(AND(AND(BX451&gt;-1,BX453&gt;-1),OR(BX451&gt;10,BX453&gt;10),ABS(BX451-BX453)&gt;1,IF(OR(BX451&gt;11,BX453&gt;11),ABS(BX451-BX453)=2,TRUE),BX451=INT(BX451),BX453=INT(BX453)),"","Error"),"")</f>
        <v/>
      </c>
      <c r="BY455" s="169"/>
      <c r="BZ455" s="169" t="str">
        <f>IF(CF451&lt;&gt;"",IF(AND(AND(BZ451&gt;-1,BZ453&gt;-1),OR(BZ451&gt;10,BZ453&gt;10),ABS(BZ451-BZ453)&gt;1,IF(OR(BZ451&gt;11,BZ453&gt;11),ABS(BZ451-BZ453)=2,TRUE),BZ451=INT(BZ451),BZ453=INT(BZ453)),"","Error"),"")</f>
        <v/>
      </c>
      <c r="CA455" s="169"/>
      <c r="CB455" s="169" t="str">
        <f>IF(AND(CF451&lt;&gt;"",CB451&lt;&gt;""),IF(AND(AND(CB451&gt;-1,CB453&gt;-1),OR(CB451&gt;10,CB453&gt;10),ABS(CB451-CB453)&gt;1,IF(OR(CB451&gt;11,CB453&gt;11),ABS(CB451-CB453)=2,TRUE),CB451=INT(CB451),CB453=INT(CB453)),"","Error"),"")</f>
        <v/>
      </c>
      <c r="CC455" s="169"/>
      <c r="CD455" s="169" t="str">
        <f>IF(AND(CF451&lt;&gt;"",CD451&lt;&gt;""),IF(AND(AND(CD451&gt;-1,CD453&gt;-1),OR(CD451&gt;10,CD453&gt;10),ABS(CD451-CD453)&gt;1,IF(OR(CD451&gt;11,CD453&gt;11),ABS(CD451-CD453)=2,TRUE),CD451=INT(CD451),CD453=INT(CD453)),"","Error"),"")</f>
        <v/>
      </c>
      <c r="CE455" s="169"/>
      <c r="CF455" s="3"/>
      <c r="DV455" s="3"/>
      <c r="DW455" s="3"/>
    </row>
    <row r="456" spans="1:127" ht="11.25" customHeight="1">
      <c r="A456" s="259" t="s">
        <v>9</v>
      </c>
      <c r="B456" s="260"/>
      <c r="C456" s="260"/>
      <c r="D456" s="260"/>
      <c r="E456" s="260"/>
      <c r="F456" s="300" t="str">
        <f>Players!$C$1</f>
        <v>Enter Division Name</v>
      </c>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1"/>
      <c r="AG456" s="301"/>
      <c r="AH456" s="302" t="s">
        <v>10</v>
      </c>
      <c r="AI456" s="303"/>
      <c r="AJ456" s="303"/>
      <c r="AK456" s="306" t="str">
        <f>Players!$G$1</f>
        <v>Enter Date</v>
      </c>
      <c r="AL456" s="307"/>
      <c r="AM456" s="307"/>
      <c r="AN456" s="307"/>
      <c r="AO456" s="308"/>
      <c r="AQ456" s="154" t="str">
        <f>CONCATENATE($A460," ",$D460,","," ",$F458)</f>
        <v>Group: 8, Men's Singles</v>
      </c>
      <c r="AR456" s="155"/>
      <c r="AS456" s="155"/>
      <c r="AT456" s="155"/>
      <c r="AU456" s="155"/>
      <c r="AV456" s="155"/>
      <c r="AW456" s="155"/>
      <c r="AX456" s="155"/>
      <c r="AY456" s="155"/>
      <c r="AZ456" s="155"/>
      <c r="BA456" s="155"/>
      <c r="BB456" s="155"/>
      <c r="BC456" s="156"/>
      <c r="BD456" s="163">
        <f>A477</f>
        <v>1</v>
      </c>
      <c r="BE456" s="164"/>
      <c r="BF456" s="183" t="str">
        <f>C477</f>
        <v>B</v>
      </c>
      <c r="BG456" s="185" t="str">
        <f>IF(VLOOKUP($BF456,$A462:$C470,3,FALSE)=0,"",CONCATENATE(VLOOKUP(VLOOKUP($BF456,$A462:$C470,3,FALSE),Players!$C:$G,4,FALSE)," ",VLOOKUP($BF456,$A462:$C470,3,FALSE)," ",IF(ISERROR(VLOOKUP(VLOOKUP($BF456,$A462:$C470,3,FALSE),Players!$C:$G,5,FALSE)),"()",CONCATENATE("(",VLOOKUP(VLOOKUP($BF456,$A462:$C470,3,FALSE),Players!$C:$G,5,FALSE),")"))))</f>
        <v/>
      </c>
      <c r="BH456" s="186"/>
      <c r="BI456" s="186"/>
      <c r="BJ456" s="186"/>
      <c r="BK456" s="186"/>
      <c r="BL456" s="186"/>
      <c r="BM456" s="186"/>
      <c r="BN456" s="186"/>
      <c r="BO456" s="186"/>
      <c r="BP456" s="186"/>
      <c r="BQ456" s="186"/>
      <c r="BR456" s="186"/>
      <c r="BS456" s="186"/>
      <c r="BT456" s="186"/>
      <c r="BU456" s="187"/>
      <c r="BV456" s="170" t="str">
        <f>IF(D477&lt;&gt;"",D477,"")</f>
        <v/>
      </c>
      <c r="BW456" s="171"/>
      <c r="BX456" s="170" t="str">
        <f>IF(F477&lt;&gt;"",F477,"")</f>
        <v/>
      </c>
      <c r="BY456" s="171"/>
      <c r="BZ456" s="170" t="str">
        <f>IF(H477&lt;&gt;"",H477,"")</f>
        <v/>
      </c>
      <c r="CA456" s="171"/>
      <c r="CB456" s="170" t="str">
        <f>IF(J477&lt;&gt;"",J477,"")</f>
        <v/>
      </c>
      <c r="CC456" s="171"/>
      <c r="CD456" s="170" t="str">
        <f>IF(L477&lt;&gt;"",L477,"")</f>
        <v/>
      </c>
      <c r="CE456" s="171"/>
      <c r="CF456" s="174" t="str">
        <f>IF($CD456=$CD458,IF($CB456=$CB458,IF($BZ456&lt;&gt;"",IF($BZ456&gt;$BZ458,"W","L"),""),IF($CB456&gt;$CB458,"W","L")),IF($CD456&gt;$CD458,"W","L"))</f>
        <v/>
      </c>
      <c r="CG456" s="315" t="str">
        <f>CONCATENATE($A460," ",$D460,","," ",$F458)</f>
        <v>Group: 8, Men's Singles</v>
      </c>
      <c r="CH456" s="316"/>
      <c r="CI456" s="316"/>
      <c r="CJ456" s="316"/>
      <c r="CK456" s="316"/>
      <c r="CL456" s="316"/>
      <c r="CM456" s="316"/>
      <c r="CN456" s="316"/>
      <c r="CO456" s="316"/>
      <c r="CP456" s="316"/>
      <c r="CQ456" s="316"/>
      <c r="CR456" s="316"/>
      <c r="CS456" s="317"/>
      <c r="CT456" s="163">
        <f>O485</f>
        <v>8</v>
      </c>
      <c r="CU456" s="164"/>
      <c r="CV456" s="183" t="str">
        <f>Q485</f>
        <v>D</v>
      </c>
      <c r="CW456" s="185" t="str">
        <f>IF(VLOOKUP($CV456,$A462:$C470,3,FALSE)=0,"",CONCATENATE(VLOOKUP(VLOOKUP($CV456,$A462:$C470,3,FALSE),Players!$C:$G,4,FALSE)," ",VLOOKUP($CV456,$A462:$C470,3,FALSE)," ",IF(ISERROR(VLOOKUP(VLOOKUP($CV456,$A462:$C470,3,FALSE),Players!$C:$G,5,FALSE)),"()",CONCATENATE("(",VLOOKUP(VLOOKUP($CV456,$A462:$C470,3,FALSE),Players!$C:$G,5,FALSE),")"))))</f>
        <v/>
      </c>
      <c r="CX456" s="186"/>
      <c r="CY456" s="186"/>
      <c r="CZ456" s="186"/>
      <c r="DA456" s="186"/>
      <c r="DB456" s="186"/>
      <c r="DC456" s="186"/>
      <c r="DD456" s="186"/>
      <c r="DE456" s="186"/>
      <c r="DF456" s="186"/>
      <c r="DG456" s="186"/>
      <c r="DH456" s="186"/>
      <c r="DI456" s="186"/>
      <c r="DJ456" s="186"/>
      <c r="DK456" s="187"/>
      <c r="DL456" s="170" t="str">
        <f>IF(R485&lt;&gt;"",R485,"")</f>
        <v/>
      </c>
      <c r="DM456" s="171"/>
      <c r="DN456" s="170" t="str">
        <f>IF(T485&lt;&gt;"",T485,"")</f>
        <v/>
      </c>
      <c r="DO456" s="171"/>
      <c r="DP456" s="170" t="str">
        <f>IF(V485&lt;&gt;"",V485,"")</f>
        <v/>
      </c>
      <c r="DQ456" s="171"/>
      <c r="DR456" s="170" t="str">
        <f>IF(X485&lt;&gt;"",X485,"")</f>
        <v/>
      </c>
      <c r="DS456" s="171"/>
      <c r="DT456" s="170" t="str">
        <f>IF(Z485&lt;&gt;"",Z485,"")</f>
        <v/>
      </c>
      <c r="DU456" s="171"/>
      <c r="DV456" s="174" t="str">
        <f>IF($DT456=$DT458,IF($DR456=$DR458,IF($DP456&lt;&gt;"",IF($DP456&gt;$DP458,"W","L"),""),IF($DR456&gt;$DR458,"W","L")),IF($DT456&gt;$DT458,"W","L"))</f>
        <v/>
      </c>
      <c r="DW456" s="3"/>
    </row>
    <row r="457" spans="1:127" ht="11.25" customHeight="1">
      <c r="A457" s="261"/>
      <c r="B457" s="262"/>
      <c r="C457" s="262"/>
      <c r="D457" s="262"/>
      <c r="E457" s="26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c r="AF457" s="282"/>
      <c r="AG457" s="282"/>
      <c r="AH457" s="304"/>
      <c r="AI457" s="305"/>
      <c r="AJ457" s="305"/>
      <c r="AK457" s="309"/>
      <c r="AL457" s="309"/>
      <c r="AM457" s="309"/>
      <c r="AN457" s="309"/>
      <c r="AO457" s="310"/>
      <c r="AQ457" s="157"/>
      <c r="AR457" s="158"/>
      <c r="AS457" s="158"/>
      <c r="AT457" s="158"/>
      <c r="AU457" s="158"/>
      <c r="AV457" s="158"/>
      <c r="AW457" s="158"/>
      <c r="AX457" s="158"/>
      <c r="AY457" s="158"/>
      <c r="AZ457" s="158"/>
      <c r="BA457" s="158"/>
      <c r="BB457" s="158"/>
      <c r="BC457" s="159"/>
      <c r="BD457" s="165"/>
      <c r="BE457" s="166"/>
      <c r="BF457" s="184"/>
      <c r="BG457" s="188"/>
      <c r="BH457" s="189"/>
      <c r="BI457" s="189"/>
      <c r="BJ457" s="189"/>
      <c r="BK457" s="189"/>
      <c r="BL457" s="189"/>
      <c r="BM457" s="189"/>
      <c r="BN457" s="189"/>
      <c r="BO457" s="189"/>
      <c r="BP457" s="189"/>
      <c r="BQ457" s="189"/>
      <c r="BR457" s="189"/>
      <c r="BS457" s="189"/>
      <c r="BT457" s="189"/>
      <c r="BU457" s="190"/>
      <c r="BV457" s="172"/>
      <c r="BW457" s="173"/>
      <c r="BX457" s="172"/>
      <c r="BY457" s="173"/>
      <c r="BZ457" s="172"/>
      <c r="CA457" s="173"/>
      <c r="CB457" s="172"/>
      <c r="CC457" s="173"/>
      <c r="CD457" s="172"/>
      <c r="CE457" s="173"/>
      <c r="CF457" s="174"/>
      <c r="CG457" s="318"/>
      <c r="CH457" s="319"/>
      <c r="CI457" s="319"/>
      <c r="CJ457" s="319"/>
      <c r="CK457" s="319"/>
      <c r="CL457" s="319"/>
      <c r="CM457" s="319"/>
      <c r="CN457" s="319"/>
      <c r="CO457" s="319"/>
      <c r="CP457" s="319"/>
      <c r="CQ457" s="319"/>
      <c r="CR457" s="319"/>
      <c r="CS457" s="320"/>
      <c r="CT457" s="165"/>
      <c r="CU457" s="166"/>
      <c r="CV457" s="184"/>
      <c r="CW457" s="188"/>
      <c r="CX457" s="189"/>
      <c r="CY457" s="189"/>
      <c r="CZ457" s="189"/>
      <c r="DA457" s="189"/>
      <c r="DB457" s="189"/>
      <c r="DC457" s="189"/>
      <c r="DD457" s="189"/>
      <c r="DE457" s="189"/>
      <c r="DF457" s="189"/>
      <c r="DG457" s="189"/>
      <c r="DH457" s="189"/>
      <c r="DI457" s="189"/>
      <c r="DJ457" s="189"/>
      <c r="DK457" s="190"/>
      <c r="DL457" s="172"/>
      <c r="DM457" s="173"/>
      <c r="DN457" s="172"/>
      <c r="DO457" s="173"/>
      <c r="DP457" s="172"/>
      <c r="DQ457" s="173"/>
      <c r="DR457" s="172"/>
      <c r="DS457" s="173"/>
      <c r="DT457" s="172"/>
      <c r="DU457" s="173"/>
      <c r="DV457" s="174"/>
      <c r="DW457" s="3"/>
    </row>
    <row r="458" spans="1:127" ht="11.25" customHeight="1">
      <c r="A458" s="266" t="s">
        <v>11</v>
      </c>
      <c r="B458" s="267"/>
      <c r="C458" s="267"/>
      <c r="D458" s="277" t="s">
        <v>12</v>
      </c>
      <c r="E458" s="278"/>
      <c r="F458" s="280" t="str">
        <f>Players!$A$3</f>
        <v>Men's Singles</v>
      </c>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81"/>
      <c r="AE458" s="281"/>
      <c r="AF458" s="281"/>
      <c r="AG458" s="281"/>
      <c r="AH458" s="302" t="s">
        <v>13</v>
      </c>
      <c r="AI458" s="303"/>
      <c r="AJ458" s="303"/>
      <c r="AK458" s="328" t="s">
        <v>50</v>
      </c>
      <c r="AL458" s="328"/>
      <c r="AM458" s="328"/>
      <c r="AN458" s="328"/>
      <c r="AO458" s="329"/>
      <c r="AQ458" s="157"/>
      <c r="AR458" s="158"/>
      <c r="AS458" s="158"/>
      <c r="AT458" s="158"/>
      <c r="AU458" s="158"/>
      <c r="AV458" s="158"/>
      <c r="AW458" s="158"/>
      <c r="AX458" s="158"/>
      <c r="AY458" s="158"/>
      <c r="AZ458" s="158"/>
      <c r="BA458" s="158"/>
      <c r="BB458" s="158"/>
      <c r="BC458" s="159"/>
      <c r="BD458" s="165"/>
      <c r="BE458" s="166"/>
      <c r="BF458" s="175" t="str">
        <f>C479</f>
        <v>E</v>
      </c>
      <c r="BG458" s="177" t="str">
        <f>IF(VLOOKUP($BF458,$A462:$C470,3,FALSE)=0,"",CONCATENATE(VLOOKUP(VLOOKUP($BF458,$A462:$C470,3,FALSE),Players!$C:$G,4,FALSE)," ",VLOOKUP($BF458,$A462:$C470,3,FALSE)," ",IF(ISERROR(VLOOKUP(VLOOKUP($BF458,$A462:$C470,3,FALSE),Players!$C:$G,5,FALSE)),"()",CONCATENATE("(",VLOOKUP(VLOOKUP($BF458,$A462:$C470,3,FALSE),Players!$C:$G,5,FALSE),")"))))</f>
        <v/>
      </c>
      <c r="BH458" s="178"/>
      <c r="BI458" s="178"/>
      <c r="BJ458" s="178"/>
      <c r="BK458" s="178"/>
      <c r="BL458" s="178"/>
      <c r="BM458" s="178"/>
      <c r="BN458" s="178"/>
      <c r="BO458" s="178"/>
      <c r="BP458" s="178"/>
      <c r="BQ458" s="178"/>
      <c r="BR458" s="178"/>
      <c r="BS458" s="178"/>
      <c r="BT458" s="178"/>
      <c r="BU458" s="179"/>
      <c r="BV458" s="150" t="str">
        <f>IF(D479&lt;&gt;"",D479,"")</f>
        <v/>
      </c>
      <c r="BW458" s="151"/>
      <c r="BX458" s="150" t="str">
        <f>IF(F479&lt;&gt;"",F479,"")</f>
        <v/>
      </c>
      <c r="BY458" s="151"/>
      <c r="BZ458" s="150" t="str">
        <f>IF(H479&lt;&gt;"",H479,"")</f>
        <v/>
      </c>
      <c r="CA458" s="151"/>
      <c r="CB458" s="150" t="str">
        <f>IF(J479&lt;&gt;"",J479,"")</f>
        <v/>
      </c>
      <c r="CC458" s="151"/>
      <c r="CD458" s="150" t="str">
        <f>IF(L479&lt;&gt;"",L479,"")</f>
        <v/>
      </c>
      <c r="CE458" s="151"/>
      <c r="CF458" s="174" t="str">
        <f>IF($CF456&lt;&gt;"",IF(CF456="W","L","W"),"")</f>
        <v/>
      </c>
      <c r="CG458" s="318"/>
      <c r="CH458" s="319"/>
      <c r="CI458" s="319"/>
      <c r="CJ458" s="319"/>
      <c r="CK458" s="319"/>
      <c r="CL458" s="319"/>
      <c r="CM458" s="319"/>
      <c r="CN458" s="319"/>
      <c r="CO458" s="319"/>
      <c r="CP458" s="319"/>
      <c r="CQ458" s="319"/>
      <c r="CR458" s="319"/>
      <c r="CS458" s="320"/>
      <c r="CT458" s="165"/>
      <c r="CU458" s="166"/>
      <c r="CV458" s="175" t="str">
        <f>Q487</f>
        <v>E</v>
      </c>
      <c r="CW458" s="177" t="str">
        <f>IF(VLOOKUP($CV458,$A462:$C470,3,FALSE)=0,"",CONCATENATE(VLOOKUP(VLOOKUP($CV458,$A462:$C470,3,FALSE),Players!$C:$G,4,FALSE)," ",VLOOKUP($CV458,$A462:$C470,3,FALSE)," ",IF(ISERROR(VLOOKUP(VLOOKUP($CV458,$A462:$C470,3,FALSE),Players!$C:$G,5,FALSE)),"()",CONCATENATE("(",VLOOKUP(VLOOKUP($CV458,$A462:$C470,3,FALSE),Players!$C:$G,5,FALSE),")"))))</f>
        <v/>
      </c>
      <c r="CX458" s="178"/>
      <c r="CY458" s="178"/>
      <c r="CZ458" s="178"/>
      <c r="DA458" s="178"/>
      <c r="DB458" s="178"/>
      <c r="DC458" s="178"/>
      <c r="DD458" s="178"/>
      <c r="DE458" s="178"/>
      <c r="DF458" s="178"/>
      <c r="DG458" s="178"/>
      <c r="DH458" s="178"/>
      <c r="DI458" s="178"/>
      <c r="DJ458" s="178"/>
      <c r="DK458" s="179"/>
      <c r="DL458" s="150" t="str">
        <f>IF(R487&lt;&gt;"",R487,"")</f>
        <v/>
      </c>
      <c r="DM458" s="151"/>
      <c r="DN458" s="150" t="str">
        <f>IF(T487&lt;&gt;"",T487,"")</f>
        <v/>
      </c>
      <c r="DO458" s="151"/>
      <c r="DP458" s="150" t="str">
        <f>IF(V487&lt;&gt;"",V487,"")</f>
        <v/>
      </c>
      <c r="DQ458" s="151"/>
      <c r="DR458" s="150" t="str">
        <f>IF(X487&lt;&gt;"",X487,"")</f>
        <v/>
      </c>
      <c r="DS458" s="151"/>
      <c r="DT458" s="150" t="str">
        <f>IF(Z487&lt;&gt;"",Z487,"")</f>
        <v/>
      </c>
      <c r="DU458" s="151"/>
      <c r="DV458" s="174" t="str">
        <f>IF($DV456&lt;&gt;"",IF(DV456="W","L","W"),"")</f>
        <v/>
      </c>
      <c r="DW458" s="3"/>
    </row>
    <row r="459" spans="1:127" ht="11.25" customHeight="1" thickBot="1">
      <c r="A459" s="275"/>
      <c r="B459" s="276"/>
      <c r="C459" s="276"/>
      <c r="D459" s="279"/>
      <c r="E459" s="279"/>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c r="AF459" s="282"/>
      <c r="AG459" s="282"/>
      <c r="AH459" s="304"/>
      <c r="AI459" s="305"/>
      <c r="AJ459" s="305"/>
      <c r="AK459" s="330"/>
      <c r="AL459" s="330"/>
      <c r="AM459" s="330"/>
      <c r="AN459" s="330"/>
      <c r="AO459" s="331"/>
      <c r="AQ459" s="160"/>
      <c r="AR459" s="161"/>
      <c r="AS459" s="161"/>
      <c r="AT459" s="161"/>
      <c r="AU459" s="161"/>
      <c r="AV459" s="161"/>
      <c r="AW459" s="161"/>
      <c r="AX459" s="161"/>
      <c r="AY459" s="161"/>
      <c r="AZ459" s="161"/>
      <c r="BA459" s="161"/>
      <c r="BB459" s="161"/>
      <c r="BC459" s="162"/>
      <c r="BD459" s="167"/>
      <c r="BE459" s="168"/>
      <c r="BF459" s="176"/>
      <c r="BG459" s="180"/>
      <c r="BH459" s="181"/>
      <c r="BI459" s="181"/>
      <c r="BJ459" s="181"/>
      <c r="BK459" s="181"/>
      <c r="BL459" s="181"/>
      <c r="BM459" s="181"/>
      <c r="BN459" s="181"/>
      <c r="BO459" s="181"/>
      <c r="BP459" s="181"/>
      <c r="BQ459" s="181"/>
      <c r="BR459" s="181"/>
      <c r="BS459" s="181"/>
      <c r="BT459" s="181"/>
      <c r="BU459" s="182"/>
      <c r="BV459" s="152"/>
      <c r="BW459" s="153"/>
      <c r="BX459" s="152"/>
      <c r="BY459" s="153"/>
      <c r="BZ459" s="152"/>
      <c r="CA459" s="153"/>
      <c r="CB459" s="152"/>
      <c r="CC459" s="153"/>
      <c r="CD459" s="152"/>
      <c r="CE459" s="153"/>
      <c r="CF459" s="174"/>
      <c r="CG459" s="321"/>
      <c r="CH459" s="322"/>
      <c r="CI459" s="322"/>
      <c r="CJ459" s="322"/>
      <c r="CK459" s="322"/>
      <c r="CL459" s="322"/>
      <c r="CM459" s="322"/>
      <c r="CN459" s="322"/>
      <c r="CO459" s="322"/>
      <c r="CP459" s="322"/>
      <c r="CQ459" s="322"/>
      <c r="CR459" s="322"/>
      <c r="CS459" s="323"/>
      <c r="CT459" s="167"/>
      <c r="CU459" s="168"/>
      <c r="CV459" s="176"/>
      <c r="CW459" s="180"/>
      <c r="CX459" s="181"/>
      <c r="CY459" s="181"/>
      <c r="CZ459" s="181"/>
      <c r="DA459" s="181"/>
      <c r="DB459" s="181"/>
      <c r="DC459" s="181"/>
      <c r="DD459" s="181"/>
      <c r="DE459" s="181"/>
      <c r="DF459" s="181"/>
      <c r="DG459" s="181"/>
      <c r="DH459" s="181"/>
      <c r="DI459" s="181"/>
      <c r="DJ459" s="181"/>
      <c r="DK459" s="182"/>
      <c r="DL459" s="152"/>
      <c r="DM459" s="153"/>
      <c r="DN459" s="152"/>
      <c r="DO459" s="153"/>
      <c r="DP459" s="152"/>
      <c r="DQ459" s="153"/>
      <c r="DR459" s="152"/>
      <c r="DS459" s="153"/>
      <c r="DT459" s="152"/>
      <c r="DU459" s="153"/>
      <c r="DV459" s="174"/>
      <c r="DW459" s="3"/>
    </row>
    <row r="460" spans="1:127" ht="11.25" customHeight="1">
      <c r="A460" s="259" t="s">
        <v>15</v>
      </c>
      <c r="B460" s="260"/>
      <c r="C460" s="260"/>
      <c r="D460" s="264">
        <v>8</v>
      </c>
      <c r="E460" s="264"/>
      <c r="F460" s="266" t="s">
        <v>16</v>
      </c>
      <c r="G460" s="267"/>
      <c r="H460" s="267"/>
      <c r="I460" s="283"/>
      <c r="J460" s="284"/>
      <c r="K460" s="284"/>
      <c r="L460" s="284"/>
      <c r="M460" s="284"/>
      <c r="N460" s="264"/>
      <c r="O460" s="264"/>
      <c r="P460" s="264"/>
      <c r="Q460" s="264"/>
      <c r="R460" s="264"/>
      <c r="S460" s="264"/>
      <c r="T460" s="264"/>
      <c r="U460" s="264"/>
      <c r="V460" s="264"/>
      <c r="W460" s="264"/>
      <c r="X460" s="264"/>
      <c r="Y460" s="264"/>
      <c r="Z460" s="264"/>
      <c r="AA460" s="325"/>
      <c r="AB460" s="150" t="s">
        <v>17</v>
      </c>
      <c r="AC460" s="270"/>
      <c r="AD460" s="288" t="s">
        <v>18</v>
      </c>
      <c r="AE460" s="270"/>
      <c r="AF460" s="288" t="s">
        <v>19</v>
      </c>
      <c r="AG460" s="270"/>
      <c r="AH460" s="288" t="s">
        <v>20</v>
      </c>
      <c r="AI460" s="270"/>
      <c r="AJ460" s="288" t="s">
        <v>43</v>
      </c>
      <c r="AK460" s="290"/>
      <c r="AL460" s="292" t="s">
        <v>21</v>
      </c>
      <c r="AM460" s="293"/>
      <c r="AN460" s="296" t="s">
        <v>22</v>
      </c>
      <c r="AO460" s="297"/>
      <c r="AQ460" s="126"/>
      <c r="AR460" s="126"/>
      <c r="AS460" s="126"/>
      <c r="AT460" s="126"/>
      <c r="AU460" s="126"/>
      <c r="AV460" s="126"/>
      <c r="AW460" s="126"/>
      <c r="AX460" s="126"/>
      <c r="AY460" s="126"/>
      <c r="AZ460" s="126"/>
      <c r="BA460" s="126"/>
      <c r="BB460" s="126"/>
      <c r="BC460" s="126"/>
      <c r="BV460" s="169" t="str">
        <f>IF(CF456&lt;&gt;"",IF(AND(AND(BV456&gt;-1,BV458&gt;-1),OR(BV456&gt;10,BV458&gt;10),ABS(BV456-BV458)&gt;1,IF(OR(BV456&gt;11,BV458&gt;11),ABS(BV456-BV458)=2,TRUE),BV456=INT(BV456),BV458=INT(BV458)),"","Error"),"")</f>
        <v/>
      </c>
      <c r="BW460" s="169"/>
      <c r="BX460" s="169" t="str">
        <f>IF(CF456&lt;&gt;"",IF(AND(AND(BX456&gt;-1,BX458&gt;-1),OR(BX456&gt;10,BX458&gt;10),ABS(BX456-BX458)&gt;1,IF(OR(BX456&gt;11,BX458&gt;11),ABS(BX456-BX458)=2,TRUE),BX456=INT(BX456),BX458=INT(BX458)),"","Error"),"")</f>
        <v/>
      </c>
      <c r="BY460" s="169"/>
      <c r="BZ460" s="169" t="str">
        <f>IF(CF456&lt;&gt;"",IF(AND(AND(BZ456&gt;-1,BZ458&gt;-1),OR(BZ456&gt;10,BZ458&gt;10),ABS(BZ456-BZ458)&gt;1,IF(OR(BZ456&gt;11,BZ458&gt;11),ABS(BZ456-BZ458)=2,TRUE),BZ456=INT(BZ456),BZ458=INT(BZ458)),"","Error"),"")</f>
        <v/>
      </c>
      <c r="CA460" s="169"/>
      <c r="CB460" s="169" t="str">
        <f>IF(AND(CF456&lt;&gt;"",CB456&lt;&gt;""),IF(AND(AND(CB456&gt;-1,CB458&gt;-1),OR(CB456&gt;10,CB458&gt;10),ABS(CB456-CB458)&gt;1,IF(OR(CB456&gt;11,CB458&gt;11),ABS(CB456-CB458)=2,TRUE),CB456=INT(CB456),CB458=INT(CB458)),"","Error"),"")</f>
        <v/>
      </c>
      <c r="CC460" s="169"/>
      <c r="CD460" s="169" t="str">
        <f>IF(AND(CF456&lt;&gt;"",CD456&lt;&gt;""),IF(AND(AND(CD456&gt;-1,CD458&gt;-1),OR(CD456&gt;10,CD458&gt;10),ABS(CD456-CD458)&gt;1,IF(OR(CD456&gt;11,CD458&gt;11),ABS(CD456-CD458)=2,TRUE),CD456=INT(CD456),CD458=INT(CD458)),"","Error"),"")</f>
        <v/>
      </c>
      <c r="CE460" s="169"/>
      <c r="DL460" s="169" t="str">
        <f>IF(DV456&lt;&gt;"",IF(AND(AND(DL456&gt;-1,DL458&gt;-1),OR(DL456&gt;10,DL458&gt;10),ABS(DL456-DL458)&gt;1,IF(OR(DL456&gt;11,DL458&gt;11),ABS(DL456-DL458)=2,TRUE),DL456=INT(DL456),DL458=INT(DL458)),"","Error"),"")</f>
        <v/>
      </c>
      <c r="DM460" s="169"/>
      <c r="DN460" s="169" t="str">
        <f>IF(DV456&lt;&gt;"",IF(AND(AND(DN456&gt;-1,DN458&gt;-1),OR(DN456&gt;10,DN458&gt;10),ABS(DN456-DN458)&gt;1,IF(OR(DN456&gt;11,DN458&gt;11),ABS(DN456-DN458)=2,TRUE),DN456=INT(DN456),DN458=INT(DN458)),"","Error"),"")</f>
        <v/>
      </c>
      <c r="DO460" s="169"/>
      <c r="DP460" s="169" t="str">
        <f>IF(DV456&lt;&gt;"",IF(AND(AND(DP456&gt;-1,DP458&gt;-1),OR(DP456&gt;10,DP458&gt;10),ABS(DP456-DP458)&gt;1,IF(OR(DP456&gt;11,DP458&gt;11),ABS(DP456-DP458)=2,TRUE),DP456=INT(DP456),DP458=INT(DP458)),"","Error"),"")</f>
        <v/>
      </c>
      <c r="DQ460" s="169"/>
      <c r="DR460" s="169" t="str">
        <f>IF(AND(DV456&lt;&gt;"",DR456&lt;&gt;""),IF(AND(AND(DR456&gt;-1,DR458&gt;-1),OR(DR456&gt;10,DR458&gt;10),ABS(DR456-DR458)&gt;1,IF(OR(DR456&gt;11,DR458&gt;11),ABS(DR456-DR458)=2,TRUE),DR456=INT(DR456),DR458=INT(DR458)),"","Error"),"")</f>
        <v/>
      </c>
      <c r="DS460" s="169"/>
      <c r="DT460" s="169" t="str">
        <f>IF(AND(DV456&lt;&gt;"",DT456&lt;&gt;""),IF(AND(AND(DT456&gt;-1,DT458&gt;-1),OR(DT456&gt;10,DT458&gt;10),ABS(DT456-DT458)&gt;1,IF(OR(DT456&gt;11,DT458&gt;11),ABS(DT456-DT458)=2,TRUE),DT456=INT(DT456),DT458=INT(DT458)),"","Error"),"")</f>
        <v/>
      </c>
      <c r="DU460" s="169"/>
      <c r="DW460" s="3"/>
    </row>
    <row r="461" spans="1:127" ht="11.25" customHeight="1" thickBot="1">
      <c r="A461" s="261"/>
      <c r="B461" s="262"/>
      <c r="C461" s="263"/>
      <c r="D461" s="265"/>
      <c r="E461" s="265"/>
      <c r="F461" s="268"/>
      <c r="G461" s="269"/>
      <c r="H461" s="269"/>
      <c r="I461" s="286"/>
      <c r="J461" s="286"/>
      <c r="K461" s="286"/>
      <c r="L461" s="286"/>
      <c r="M461" s="286"/>
      <c r="N461" s="326"/>
      <c r="O461" s="326"/>
      <c r="P461" s="326"/>
      <c r="Q461" s="326"/>
      <c r="R461" s="326"/>
      <c r="S461" s="326"/>
      <c r="T461" s="326"/>
      <c r="U461" s="326"/>
      <c r="V461" s="326"/>
      <c r="W461" s="326"/>
      <c r="X461" s="326"/>
      <c r="Y461" s="326"/>
      <c r="Z461" s="326"/>
      <c r="AA461" s="327"/>
      <c r="AB461" s="194"/>
      <c r="AC461" s="195"/>
      <c r="AD461" s="289"/>
      <c r="AE461" s="195"/>
      <c r="AF461" s="289"/>
      <c r="AG461" s="195"/>
      <c r="AH461" s="289"/>
      <c r="AI461" s="195"/>
      <c r="AJ461" s="289"/>
      <c r="AK461" s="291"/>
      <c r="AL461" s="294"/>
      <c r="AM461" s="295"/>
      <c r="AN461" s="298"/>
      <c r="AO461" s="299"/>
      <c r="AQ461" s="126"/>
      <c r="AR461" s="126"/>
      <c r="AS461" s="126"/>
      <c r="AT461" s="126"/>
      <c r="AU461" s="126"/>
      <c r="AV461" s="126"/>
      <c r="AW461" s="126"/>
      <c r="AX461" s="126"/>
      <c r="AY461" s="126"/>
      <c r="AZ461" s="126"/>
      <c r="BA461" s="126"/>
      <c r="BB461" s="126"/>
      <c r="BC461" s="126"/>
      <c r="DW461" s="3"/>
    </row>
    <row r="462" spans="1:127" ht="11.25" customHeight="1">
      <c r="A462" s="210" t="str">
        <f>AB460</f>
        <v>A</v>
      </c>
      <c r="B462" s="211"/>
      <c r="C462" s="214"/>
      <c r="D462" s="215"/>
      <c r="E462" s="215"/>
      <c r="F462" s="215"/>
      <c r="G462" s="215"/>
      <c r="H462" s="215"/>
      <c r="I462" s="215"/>
      <c r="J462" s="215"/>
      <c r="K462" s="215"/>
      <c r="L462" s="215"/>
      <c r="M462" s="215"/>
      <c r="N462" s="215"/>
      <c r="O462" s="215"/>
      <c r="P462" s="215"/>
      <c r="Q462" s="215"/>
      <c r="R462" s="215"/>
      <c r="S462" s="215"/>
      <c r="T462" s="215"/>
      <c r="U462" s="215"/>
      <c r="V462" s="215"/>
      <c r="W462" s="215"/>
      <c r="X462" s="215"/>
      <c r="Y462" s="215"/>
      <c r="Z462" s="215"/>
      <c r="AA462" s="216"/>
      <c r="AB462" s="250"/>
      <c r="AC462" s="229"/>
      <c r="AD462" s="252" t="str">
        <f>IF($D458="1P",IF(Z489=Z491,IF(X489=X491,IF(V489&lt;&gt;"",IF(V489&gt;V491,"W","L"),""),IF(X489&gt;X491,"W","L")),IF(Z489&gt;Z491,"W","L")),IF(Z481=Z483,IF(X481=X483,IF(V481&lt;&gt;"",IF(V481&gt;V483,"W","L"),""),IF(X481&gt;X483,"W","L")),IF(Z481&gt;Z483,"W","L")))</f>
        <v/>
      </c>
      <c r="AE462" s="253"/>
      <c r="AF462" s="252" t="str">
        <f>IF($D458="1P",IF(Z481=Z483,IF(X481=X483,IF(V481&lt;&gt;"",IF(V481&gt;V483,"W","L"),""),IF(X481&gt;X483,"W","L")),IF(Z481&gt;Z483,"W","L")),IF(L493=L495,IF(J493=J495,IF(H493&lt;&gt;"",IF(H493&gt;H495,"W","L"),""),IF(J493&gt;J495,"W","L")),IF(L493&gt;L495,"W","L")))</f>
        <v/>
      </c>
      <c r="AG462" s="253"/>
      <c r="AH462" s="252" t="str">
        <f>IF($D458="1P",IF(L493=L495,IF(J493=J495,IF(H493&lt;&gt;"",IF(H493&gt;H495,"W","L"),""),IF(J493&gt;J495,"W","L")),IF(L493&gt;L495,"W","L")),IF(L485=L487,IF(J485=J487,IF(H485&lt;&gt;"",IF(H485&gt;H487,"W","L"),""),IF(J485&gt;J487,"W","L")),IF(L485&gt;L487,"W","L")))</f>
        <v/>
      </c>
      <c r="AI462" s="253"/>
      <c r="AJ462" s="252" t="str">
        <f>IF($D458="1P",IF(L485=L487,IF(J485=J487,IF(H485&lt;&gt;"",IF(H485&gt;H487,"W","L"),""),IF(J485&gt;J487,"W","L")),IF(L485&gt;L487,"W","L")),IF(Z489=Z491,IF(X489=X491,IF(V489&lt;&gt;"",IF(V489&gt;V491,"W","L"),""),IF(X489&gt;X491,"W","L")),IF(Z489&gt;Z491,"W","L")))</f>
        <v/>
      </c>
      <c r="AK462" s="324"/>
      <c r="AL462" s="254" t="str">
        <f>IF(OR(COUNTIF(AB462:AJ462,"W"),COUNTIF(AB462:AJ462,"L")),COUNTIF(AB462:AJ462,"W")*2+COUNTIF(AB462:AJ462,"L"),"")</f>
        <v/>
      </c>
      <c r="AM462" s="255"/>
      <c r="AN462" s="256" t="str">
        <f>IF(AL462&lt;&gt;"",RANK(AL462,AL462:AL470,0),"")</f>
        <v/>
      </c>
      <c r="AO462" s="257"/>
      <c r="AQ462" s="127"/>
      <c r="AR462" s="127"/>
      <c r="AS462" s="127"/>
      <c r="AT462" s="127"/>
      <c r="AU462" s="127"/>
      <c r="AV462" s="127"/>
      <c r="AW462" s="127"/>
      <c r="AX462" s="127"/>
      <c r="AY462" s="127"/>
      <c r="AZ462" s="127"/>
      <c r="BA462" s="127"/>
      <c r="BB462" s="127"/>
      <c r="BC462" s="127"/>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40"/>
      <c r="CZ462" s="40"/>
      <c r="DA462" s="40"/>
      <c r="DB462" s="40"/>
      <c r="DC462" s="40"/>
      <c r="DD462" s="40"/>
      <c r="DE462" s="40"/>
      <c r="DF462" s="40"/>
      <c r="DG462" s="40"/>
      <c r="DH462" s="40"/>
      <c r="DI462" s="40"/>
      <c r="DJ462" s="40"/>
      <c r="DK462" s="40"/>
      <c r="DL462" s="40"/>
      <c r="DM462" s="40"/>
      <c r="DN462" s="40"/>
      <c r="DO462" s="40"/>
      <c r="DP462" s="40"/>
      <c r="DQ462" s="40"/>
      <c r="DR462" s="40"/>
      <c r="DS462" s="40"/>
      <c r="DT462" s="40"/>
      <c r="DU462" s="40"/>
      <c r="DW462" s="3"/>
    </row>
    <row r="463" spans="1:127" ht="11.25" customHeight="1">
      <c r="A463" s="212"/>
      <c r="B463" s="213"/>
      <c r="C463" s="217"/>
      <c r="D463" s="218"/>
      <c r="E463" s="218"/>
      <c r="F463" s="218"/>
      <c r="G463" s="218"/>
      <c r="H463" s="218"/>
      <c r="I463" s="218"/>
      <c r="J463" s="218"/>
      <c r="K463" s="218"/>
      <c r="L463" s="218"/>
      <c r="M463" s="218"/>
      <c r="N463" s="218"/>
      <c r="O463" s="218"/>
      <c r="P463" s="218"/>
      <c r="Q463" s="218"/>
      <c r="R463" s="218"/>
      <c r="S463" s="218"/>
      <c r="T463" s="218"/>
      <c r="U463" s="218"/>
      <c r="V463" s="218"/>
      <c r="W463" s="218"/>
      <c r="X463" s="218"/>
      <c r="Y463" s="218"/>
      <c r="Z463" s="218"/>
      <c r="AA463" s="219"/>
      <c r="AB463" s="251"/>
      <c r="AC463" s="236"/>
      <c r="AD463" s="234"/>
      <c r="AE463" s="233"/>
      <c r="AF463" s="234"/>
      <c r="AG463" s="233"/>
      <c r="AH463" s="234"/>
      <c r="AI463" s="233"/>
      <c r="AJ463" s="234"/>
      <c r="AK463" s="238"/>
      <c r="AL463" s="241"/>
      <c r="AM463" s="240"/>
      <c r="AN463" s="258"/>
      <c r="AO463" s="243"/>
      <c r="AQ463" s="128"/>
      <c r="AR463" s="128"/>
      <c r="AS463" s="128"/>
      <c r="AT463" s="128"/>
      <c r="AU463" s="128"/>
      <c r="AV463" s="128"/>
      <c r="AW463" s="128"/>
      <c r="AX463" s="128"/>
      <c r="AY463" s="128"/>
      <c r="AZ463" s="128"/>
      <c r="BA463" s="128"/>
      <c r="BB463" s="128"/>
      <c r="BC463" s="128"/>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c r="CG463" s="41"/>
      <c r="CH463" s="41"/>
      <c r="CI463" s="41"/>
      <c r="CJ463" s="41"/>
      <c r="CK463" s="41"/>
      <c r="CL463" s="41"/>
      <c r="CM463" s="41"/>
      <c r="CN463" s="41"/>
      <c r="CO463" s="41"/>
      <c r="CP463" s="41"/>
      <c r="CQ463" s="41"/>
      <c r="CR463" s="41"/>
      <c r="CS463" s="41"/>
      <c r="CT463" s="41"/>
      <c r="CU463" s="41"/>
      <c r="CV463" s="41"/>
      <c r="CW463" s="41"/>
      <c r="CX463" s="41"/>
      <c r="CY463" s="41"/>
      <c r="CZ463" s="41"/>
      <c r="DA463" s="41"/>
      <c r="DB463" s="41"/>
      <c r="DC463" s="41"/>
      <c r="DD463" s="41"/>
      <c r="DE463" s="41"/>
      <c r="DF463" s="41"/>
      <c r="DG463" s="41"/>
      <c r="DH463" s="41"/>
      <c r="DI463" s="41"/>
      <c r="DJ463" s="41"/>
      <c r="DK463" s="41"/>
      <c r="DL463" s="41"/>
      <c r="DM463" s="41"/>
      <c r="DN463" s="41"/>
      <c r="DO463" s="41"/>
      <c r="DP463" s="41"/>
      <c r="DQ463" s="41"/>
      <c r="DR463" s="41"/>
      <c r="DS463" s="41"/>
      <c r="DT463" s="41"/>
      <c r="DU463" s="41"/>
      <c r="DW463" s="3"/>
    </row>
    <row r="464" spans="1:127" ht="11.25" customHeight="1">
      <c r="A464" s="210" t="str">
        <f>AD460</f>
        <v>B</v>
      </c>
      <c r="B464" s="211"/>
      <c r="C464" s="214"/>
      <c r="D464" s="215"/>
      <c r="E464" s="215"/>
      <c r="F464" s="215"/>
      <c r="G464" s="215"/>
      <c r="H464" s="215"/>
      <c r="I464" s="215"/>
      <c r="J464" s="215"/>
      <c r="K464" s="215"/>
      <c r="L464" s="215"/>
      <c r="M464" s="215"/>
      <c r="N464" s="215"/>
      <c r="O464" s="215"/>
      <c r="P464" s="215"/>
      <c r="Q464" s="215"/>
      <c r="R464" s="215"/>
      <c r="S464" s="215"/>
      <c r="T464" s="215"/>
      <c r="U464" s="215"/>
      <c r="V464" s="215"/>
      <c r="W464" s="215"/>
      <c r="X464" s="215"/>
      <c r="Y464" s="215"/>
      <c r="Z464" s="215"/>
      <c r="AA464" s="216"/>
      <c r="AB464" s="220" t="str">
        <f>IF(AD462&lt;&gt;"",IF(AD462="W","L","W"),"")</f>
        <v/>
      </c>
      <c r="AC464" s="221"/>
      <c r="AD464" s="228"/>
      <c r="AE464" s="229"/>
      <c r="AF464" s="227" t="str">
        <f>IF($D458="1P",IF(L489=L491,IF(J489=J491,IF(H489&lt;&gt;"",IF(H489&gt;H491,"W","L"),""),IF(J489&gt;J491,"W","L")),IF(L489&gt;L491,"W","L")),IF(Z493=Z495,IF(X493=X495,IF(V493&lt;&gt;"",IF(V493&gt;V495,"W","L"),""),IF(X493&gt;X495,"W","L")),IF(Z493&gt;Z495,"W","L")))</f>
        <v/>
      </c>
      <c r="AG464" s="221"/>
      <c r="AH464" s="227" t="str">
        <f>IF($D458="1P",IF(Z485=Z487,IF(X485=X487,IF(V485&lt;&gt;"",IF(V485&gt;V487,"W","L"),""),IF(X485&gt;X487,"W","L")),IF(Z485&gt;Z487,"W","L")),IF(Z477=Z479,IF(X477=X479,IF(V477&lt;&gt;"",IF(V477&gt;V479,"W","L"),""),IF(X477&gt;X479,"W","L")),IF(Z477&gt;Z479,"W","L")))</f>
        <v/>
      </c>
      <c r="AI464" s="221"/>
      <c r="AJ464" s="227" t="str">
        <f>IF($D458="1P",IF(L477=L479,IF(J477=J479,IF(H477&lt;&gt;"",IF(H477&gt;H479,"W","L"),""),IF(J477&gt;J479,"W","L")),IF(L477&gt;L479,"W","L")),IF(L477=L479,IF(J477=J479,IF(H477&lt;&gt;"",IF(H477&gt;H479,"W","L"),""),IF(J477&gt;J479,"W","L")),IF(L477&gt;L479,"W","L")))</f>
        <v/>
      </c>
      <c r="AK464" s="237"/>
      <c r="AL464" s="239" t="str">
        <f>IF(OR(COUNTIF(AB464:AJ464,"W"),COUNTIF(AB464:AJ464,"L")),COUNTIF(AB464:AJ464,"W")*2+COUNTIF(AB464:AJ464,"L"),"")</f>
        <v/>
      </c>
      <c r="AM464" s="240"/>
      <c r="AN464" s="242" t="str">
        <f>IF(AL464&lt;&gt;"",RANK(AL464,AL462:AL470,0),"")</f>
        <v/>
      </c>
      <c r="AO464" s="243"/>
      <c r="AQ464" s="126"/>
      <c r="AR464" s="126"/>
      <c r="AS464" s="126"/>
      <c r="AT464" s="126"/>
      <c r="AU464" s="126"/>
      <c r="AV464" s="126"/>
      <c r="AW464" s="126"/>
      <c r="AX464" s="126"/>
      <c r="AY464" s="126"/>
      <c r="AZ464" s="126"/>
      <c r="BA464" s="126"/>
      <c r="BB464" s="126"/>
      <c r="BC464" s="126"/>
    </row>
    <row r="465" spans="1:126" ht="11.25" customHeight="1" thickBot="1">
      <c r="A465" s="212"/>
      <c r="B465" s="213"/>
      <c r="C465" s="217"/>
      <c r="D465" s="218"/>
      <c r="E465" s="218"/>
      <c r="F465" s="218"/>
      <c r="G465" s="218"/>
      <c r="H465" s="218"/>
      <c r="I465" s="218"/>
      <c r="J465" s="218"/>
      <c r="K465" s="218"/>
      <c r="L465" s="218"/>
      <c r="M465" s="218"/>
      <c r="N465" s="218"/>
      <c r="O465" s="218"/>
      <c r="P465" s="218"/>
      <c r="Q465" s="218"/>
      <c r="R465" s="218"/>
      <c r="S465" s="218"/>
      <c r="T465" s="218"/>
      <c r="U465" s="218"/>
      <c r="V465" s="218"/>
      <c r="W465" s="218"/>
      <c r="X465" s="218"/>
      <c r="Y465" s="218"/>
      <c r="Z465" s="218"/>
      <c r="AA465" s="219"/>
      <c r="AB465" s="232"/>
      <c r="AC465" s="233"/>
      <c r="AD465" s="235"/>
      <c r="AE465" s="236"/>
      <c r="AF465" s="234"/>
      <c r="AG465" s="233"/>
      <c r="AH465" s="234"/>
      <c r="AI465" s="233"/>
      <c r="AJ465" s="234"/>
      <c r="AK465" s="238"/>
      <c r="AL465" s="241"/>
      <c r="AM465" s="240"/>
      <c r="AN465" s="258"/>
      <c r="AO465" s="243"/>
      <c r="AQ465" s="127"/>
      <c r="AR465" s="127"/>
      <c r="AS465" s="127"/>
      <c r="AT465" s="127"/>
      <c r="AU465" s="127"/>
      <c r="AV465" s="127"/>
      <c r="AW465" s="127"/>
      <c r="AX465" s="127"/>
      <c r="AY465" s="127"/>
      <c r="AZ465" s="127"/>
      <c r="BA465" s="127"/>
      <c r="BB465" s="127"/>
      <c r="BC465" s="127"/>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G465" s="40"/>
      <c r="CH465" s="40"/>
      <c r="CI465" s="40"/>
      <c r="CJ465" s="40"/>
      <c r="CK465" s="40"/>
      <c r="CL465" s="40"/>
      <c r="CM465" s="40"/>
      <c r="CN465" s="40"/>
      <c r="CO465" s="40"/>
      <c r="CP465" s="40"/>
      <c r="CQ465" s="40"/>
      <c r="CR465" s="40"/>
      <c r="CS465" s="40"/>
      <c r="CT465" s="40"/>
      <c r="CU465" s="40"/>
      <c r="CV465" s="40"/>
      <c r="CW465" s="40"/>
      <c r="CX465" s="40"/>
      <c r="CY465" s="40"/>
      <c r="CZ465" s="40"/>
      <c r="DA465" s="40"/>
      <c r="DB465" s="40"/>
      <c r="DC465" s="40"/>
      <c r="DD465" s="40"/>
      <c r="DE465" s="40"/>
      <c r="DF465" s="40"/>
      <c r="DG465" s="40"/>
      <c r="DH465" s="40"/>
      <c r="DI465" s="40"/>
      <c r="DJ465" s="40"/>
      <c r="DK465" s="40"/>
      <c r="DL465" s="40"/>
      <c r="DM465" s="40"/>
      <c r="DN465" s="40"/>
      <c r="DO465" s="40"/>
      <c r="DP465" s="40"/>
      <c r="DQ465" s="40"/>
      <c r="DR465" s="40"/>
      <c r="DS465" s="40"/>
      <c r="DT465" s="40"/>
      <c r="DU465" s="40"/>
    </row>
    <row r="466" spans="1:126" ht="11.25" customHeight="1">
      <c r="A466" s="210" t="str">
        <f>AF460</f>
        <v>C</v>
      </c>
      <c r="B466" s="211"/>
      <c r="C466" s="214"/>
      <c r="D466" s="215"/>
      <c r="E466" s="215"/>
      <c r="F466" s="215"/>
      <c r="G466" s="215"/>
      <c r="H466" s="215"/>
      <c r="I466" s="215"/>
      <c r="J466" s="215"/>
      <c r="K466" s="215"/>
      <c r="L466" s="215"/>
      <c r="M466" s="215"/>
      <c r="N466" s="215"/>
      <c r="O466" s="215"/>
      <c r="P466" s="215"/>
      <c r="Q466" s="215"/>
      <c r="R466" s="215"/>
      <c r="S466" s="215"/>
      <c r="T466" s="215"/>
      <c r="U466" s="215"/>
      <c r="V466" s="215"/>
      <c r="W466" s="215"/>
      <c r="X466" s="215"/>
      <c r="Y466" s="215"/>
      <c r="Z466" s="215"/>
      <c r="AA466" s="216"/>
      <c r="AB466" s="220" t="str">
        <f>IF(AF462&lt;&gt;"",IF(AF462="W","L","W"),"")</f>
        <v/>
      </c>
      <c r="AC466" s="221"/>
      <c r="AD466" s="227" t="str">
        <f>IF(AF464&lt;&gt;"",IF(AF464="W","L","W"),"")</f>
        <v/>
      </c>
      <c r="AE466" s="221"/>
      <c r="AF466" s="228"/>
      <c r="AG466" s="229"/>
      <c r="AH466" s="227" t="str">
        <f>IF($D458="1P",IF(L481=L483,IF(J481=J483,IF(H481&lt;&gt;"",IF(H481&gt;H483,"W","L"),""),IF(J481&gt;J483,"W","L")),IF(L481&gt;L483,"W","L")),IF(L481=L483,IF(J481=J483,IF(H481&lt;&gt;"",IF(H481&gt;H483,"W","L"),""),IF(J481&gt;J483,"W","L")),IF(L481&gt;L483,"W","L")))</f>
        <v/>
      </c>
      <c r="AI466" s="221"/>
      <c r="AJ466" s="227" t="str">
        <f>IF($D458="1P",IF(Z477=Z479,IF(X477=X479,IF(V477&lt;&gt;"",IF(V477&gt;V479,"W","L"),""),IF(X477&gt;X479,"W","L")),IF(Z477&gt;Z479,"W","L")),IF(L489=L491,IF(J489=J491,IF(H489&lt;&gt;"",IF(H489&gt;H491,"W","L"),""),IF(J489&gt;J491,"W","L")),IF(L489&gt;L491,"W","L")))</f>
        <v/>
      </c>
      <c r="AK466" s="237"/>
      <c r="AL466" s="239" t="str">
        <f>IF(OR(COUNTIF(AB466:AJ466,"W"),COUNTIF(AB466:AJ466,"L")),COUNTIF(AB466:AJ466,"W")*2+COUNTIF(AB466:AJ466,"L"),"")</f>
        <v/>
      </c>
      <c r="AM466" s="240"/>
      <c r="AN466" s="242" t="str">
        <f>IF(AL466&lt;&gt;"",RANK(AL466,AL462:AL470,0),"")</f>
        <v/>
      </c>
      <c r="AO466" s="243"/>
      <c r="AQ466" s="154" t="str">
        <f>CONCATENATE($A460," ",$D460,","," ",$F458)</f>
        <v>Group: 8, Men's Singles</v>
      </c>
      <c r="AR466" s="155"/>
      <c r="AS466" s="155"/>
      <c r="AT466" s="155"/>
      <c r="AU466" s="155"/>
      <c r="AV466" s="155"/>
      <c r="AW466" s="155"/>
      <c r="AX466" s="155"/>
      <c r="AY466" s="155"/>
      <c r="AZ466" s="155"/>
      <c r="BA466" s="155"/>
      <c r="BB466" s="155"/>
      <c r="BC466" s="156"/>
      <c r="BD466" s="163">
        <f>A481</f>
        <v>2</v>
      </c>
      <c r="BE466" s="164"/>
      <c r="BF466" s="183" t="str">
        <f>C481</f>
        <v>C</v>
      </c>
      <c r="BG466" s="185" t="str">
        <f>IF(VLOOKUP($BF466,$A462:$C470,3,FALSE)=0,"",CONCATENATE(VLOOKUP(VLOOKUP($BF466,$A462:$C470,3,FALSE),Players!$C:$G,4,FALSE)," ",VLOOKUP($BF466,$A462:$C470,3,FALSE)," ",IF(ISERROR(VLOOKUP(VLOOKUP($BF466,$A462:$C470,3,FALSE),Players!$C:$G,5,FALSE)),"()",CONCATENATE("(",VLOOKUP(VLOOKUP($BF466,$A462:$C470,3,FALSE),Players!$C:$G,5,FALSE),")"))))</f>
        <v/>
      </c>
      <c r="BH466" s="186"/>
      <c r="BI466" s="186"/>
      <c r="BJ466" s="186"/>
      <c r="BK466" s="186"/>
      <c r="BL466" s="186"/>
      <c r="BM466" s="186"/>
      <c r="BN466" s="186"/>
      <c r="BO466" s="186"/>
      <c r="BP466" s="186"/>
      <c r="BQ466" s="186"/>
      <c r="BR466" s="186"/>
      <c r="BS466" s="186"/>
      <c r="BT466" s="186"/>
      <c r="BU466" s="187"/>
      <c r="BV466" s="170" t="str">
        <f>IF(D481&lt;&gt;"",D481,"")</f>
        <v/>
      </c>
      <c r="BW466" s="171"/>
      <c r="BX466" s="170" t="str">
        <f>IF(F481&lt;&gt;"",F481,"")</f>
        <v/>
      </c>
      <c r="BY466" s="171"/>
      <c r="BZ466" s="170" t="str">
        <f>IF(H481&lt;&gt;"",H481,"")</f>
        <v/>
      </c>
      <c r="CA466" s="171"/>
      <c r="CB466" s="170" t="str">
        <f>IF(J481&lt;&gt;"",J481,"")</f>
        <v/>
      </c>
      <c r="CC466" s="171"/>
      <c r="CD466" s="170" t="str">
        <f>IF(L481&lt;&gt;"",L481,"")</f>
        <v/>
      </c>
      <c r="CE466" s="171"/>
      <c r="CF466" s="174" t="str">
        <f>IF($CD466=$CD468,IF($CB466=$CB468,IF($BZ466&lt;&gt;"",IF($BZ466&gt;$BZ468,"W","L"),""),IF($CB466&gt;$CB468,"W","L")),IF($CD466&gt;$CD468,"W","L"))</f>
        <v/>
      </c>
      <c r="CG466" s="315" t="str">
        <f>CONCATENATE($A460," ",$D460,","," ",$F458)</f>
        <v>Group: 8, Men's Singles</v>
      </c>
      <c r="CH466" s="316"/>
      <c r="CI466" s="316"/>
      <c r="CJ466" s="316"/>
      <c r="CK466" s="316"/>
      <c r="CL466" s="316"/>
      <c r="CM466" s="316"/>
      <c r="CN466" s="316"/>
      <c r="CO466" s="316"/>
      <c r="CP466" s="316"/>
      <c r="CQ466" s="316"/>
      <c r="CR466" s="316"/>
      <c r="CS466" s="317"/>
      <c r="CT466" s="163">
        <f>O489</f>
        <v>9</v>
      </c>
      <c r="CU466" s="164"/>
      <c r="CV466" s="183" t="str">
        <f>Q489</f>
        <v>A</v>
      </c>
      <c r="CW466" s="185" t="str">
        <f>IF(VLOOKUP($CV466,$A462:$C470,3,FALSE)=0,"",CONCATENATE(VLOOKUP(VLOOKUP($CV466,$A462:$C470,3,FALSE),Players!$C:$G,4,FALSE)," ",VLOOKUP($CV466,$A462:$C470,3,FALSE)," ",IF(ISERROR(VLOOKUP(VLOOKUP($CV466,$A462:$C470,3,FALSE),Players!$C:$G,5,FALSE)),"()",CONCATENATE("(",VLOOKUP(VLOOKUP($CV466,$A462:$C470,3,FALSE),Players!$C:$G,5,FALSE),")"))))</f>
        <v/>
      </c>
      <c r="CX466" s="186"/>
      <c r="CY466" s="186"/>
      <c r="CZ466" s="186"/>
      <c r="DA466" s="186"/>
      <c r="DB466" s="186"/>
      <c r="DC466" s="186"/>
      <c r="DD466" s="186"/>
      <c r="DE466" s="186"/>
      <c r="DF466" s="186"/>
      <c r="DG466" s="186"/>
      <c r="DH466" s="186"/>
      <c r="DI466" s="186"/>
      <c r="DJ466" s="186"/>
      <c r="DK466" s="187"/>
      <c r="DL466" s="170" t="str">
        <f>IF(R489&lt;&gt;"",R489,"")</f>
        <v/>
      </c>
      <c r="DM466" s="171"/>
      <c r="DN466" s="170" t="str">
        <f>IF(T489&lt;&gt;"",T489,"")</f>
        <v/>
      </c>
      <c r="DO466" s="171"/>
      <c r="DP466" s="170" t="str">
        <f>IF(V489&lt;&gt;"",V489,"")</f>
        <v/>
      </c>
      <c r="DQ466" s="171"/>
      <c r="DR466" s="170" t="str">
        <f>IF(X489&lt;&gt;"",X489,"")</f>
        <v/>
      </c>
      <c r="DS466" s="171"/>
      <c r="DT466" s="170" t="str">
        <f>IF(Z489&lt;&gt;"",Z489,"")</f>
        <v/>
      </c>
      <c r="DU466" s="171"/>
      <c r="DV466" s="174" t="str">
        <f>IF($DT466=$DT468,IF($DR466=$DR468,IF($DP466&lt;&gt;"",IF($DP466&gt;$DP468,"W","L"),""),IF($DR466&gt;$DR468,"W","L")),IF($DT466&gt;$DT468,"W","L"))</f>
        <v/>
      </c>
    </row>
    <row r="467" spans="1:126" ht="11.25" customHeight="1">
      <c r="A467" s="212"/>
      <c r="B467" s="213"/>
      <c r="C467" s="217"/>
      <c r="D467" s="218"/>
      <c r="E467" s="218"/>
      <c r="F467" s="218"/>
      <c r="G467" s="218"/>
      <c r="H467" s="218"/>
      <c r="I467" s="218"/>
      <c r="J467" s="218"/>
      <c r="K467" s="218"/>
      <c r="L467" s="218"/>
      <c r="M467" s="218"/>
      <c r="N467" s="218"/>
      <c r="O467" s="218"/>
      <c r="P467" s="218"/>
      <c r="Q467" s="218"/>
      <c r="R467" s="218"/>
      <c r="S467" s="218"/>
      <c r="T467" s="218"/>
      <c r="U467" s="218"/>
      <c r="V467" s="218"/>
      <c r="W467" s="218"/>
      <c r="X467" s="218"/>
      <c r="Y467" s="218"/>
      <c r="Z467" s="218"/>
      <c r="AA467" s="219"/>
      <c r="AB467" s="232"/>
      <c r="AC467" s="233"/>
      <c r="AD467" s="234"/>
      <c r="AE467" s="233"/>
      <c r="AF467" s="235"/>
      <c r="AG467" s="236"/>
      <c r="AH467" s="234"/>
      <c r="AI467" s="233"/>
      <c r="AJ467" s="234"/>
      <c r="AK467" s="238"/>
      <c r="AL467" s="241"/>
      <c r="AM467" s="240"/>
      <c r="AN467" s="258"/>
      <c r="AO467" s="243"/>
      <c r="AQ467" s="157"/>
      <c r="AR467" s="158"/>
      <c r="AS467" s="158"/>
      <c r="AT467" s="158"/>
      <c r="AU467" s="158"/>
      <c r="AV467" s="158"/>
      <c r="AW467" s="158"/>
      <c r="AX467" s="158"/>
      <c r="AY467" s="158"/>
      <c r="AZ467" s="158"/>
      <c r="BA467" s="158"/>
      <c r="BB467" s="158"/>
      <c r="BC467" s="159"/>
      <c r="BD467" s="165"/>
      <c r="BE467" s="166"/>
      <c r="BF467" s="184"/>
      <c r="BG467" s="188"/>
      <c r="BH467" s="189"/>
      <c r="BI467" s="189"/>
      <c r="BJ467" s="189"/>
      <c r="BK467" s="189"/>
      <c r="BL467" s="189"/>
      <c r="BM467" s="189"/>
      <c r="BN467" s="189"/>
      <c r="BO467" s="189"/>
      <c r="BP467" s="189"/>
      <c r="BQ467" s="189"/>
      <c r="BR467" s="189"/>
      <c r="BS467" s="189"/>
      <c r="BT467" s="189"/>
      <c r="BU467" s="190"/>
      <c r="BV467" s="172"/>
      <c r="BW467" s="173"/>
      <c r="BX467" s="172"/>
      <c r="BY467" s="173"/>
      <c r="BZ467" s="172"/>
      <c r="CA467" s="173"/>
      <c r="CB467" s="172"/>
      <c r="CC467" s="173"/>
      <c r="CD467" s="172"/>
      <c r="CE467" s="173"/>
      <c r="CF467" s="174"/>
      <c r="CG467" s="318"/>
      <c r="CH467" s="319"/>
      <c r="CI467" s="319"/>
      <c r="CJ467" s="319"/>
      <c r="CK467" s="319"/>
      <c r="CL467" s="319"/>
      <c r="CM467" s="319"/>
      <c r="CN467" s="319"/>
      <c r="CO467" s="319"/>
      <c r="CP467" s="319"/>
      <c r="CQ467" s="319"/>
      <c r="CR467" s="319"/>
      <c r="CS467" s="320"/>
      <c r="CT467" s="165"/>
      <c r="CU467" s="166"/>
      <c r="CV467" s="184"/>
      <c r="CW467" s="188"/>
      <c r="CX467" s="189"/>
      <c r="CY467" s="189"/>
      <c r="CZ467" s="189"/>
      <c r="DA467" s="189"/>
      <c r="DB467" s="189"/>
      <c r="DC467" s="189"/>
      <c r="DD467" s="189"/>
      <c r="DE467" s="189"/>
      <c r="DF467" s="189"/>
      <c r="DG467" s="189"/>
      <c r="DH467" s="189"/>
      <c r="DI467" s="189"/>
      <c r="DJ467" s="189"/>
      <c r="DK467" s="190"/>
      <c r="DL467" s="172"/>
      <c r="DM467" s="173"/>
      <c r="DN467" s="172"/>
      <c r="DO467" s="173"/>
      <c r="DP467" s="172"/>
      <c r="DQ467" s="173"/>
      <c r="DR467" s="172"/>
      <c r="DS467" s="173"/>
      <c r="DT467" s="172"/>
      <c r="DU467" s="173"/>
      <c r="DV467" s="174"/>
    </row>
    <row r="468" spans="1:126" ht="11.25" customHeight="1">
      <c r="A468" s="210" t="str">
        <f>AH460</f>
        <v>D</v>
      </c>
      <c r="B468" s="211"/>
      <c r="C468" s="214"/>
      <c r="D468" s="215"/>
      <c r="E468" s="215"/>
      <c r="F468" s="215"/>
      <c r="G468" s="215"/>
      <c r="H468" s="215"/>
      <c r="I468" s="215"/>
      <c r="J468" s="215"/>
      <c r="K468" s="215"/>
      <c r="L468" s="215"/>
      <c r="M468" s="215"/>
      <c r="N468" s="215"/>
      <c r="O468" s="215"/>
      <c r="P468" s="215"/>
      <c r="Q468" s="215"/>
      <c r="R468" s="215"/>
      <c r="S468" s="215"/>
      <c r="T468" s="215"/>
      <c r="U468" s="215"/>
      <c r="V468" s="215"/>
      <c r="W468" s="215"/>
      <c r="X468" s="215"/>
      <c r="Y468" s="215"/>
      <c r="Z468" s="215"/>
      <c r="AA468" s="216"/>
      <c r="AB468" s="220" t="str">
        <f>IF(AH462&lt;&gt;"",IF(AH462="W","L","W"),"")</f>
        <v/>
      </c>
      <c r="AC468" s="221"/>
      <c r="AD468" s="227" t="str">
        <f>IF(AH464&lt;&gt;"",IF(AH464="W","L","W"),"")</f>
        <v/>
      </c>
      <c r="AE468" s="221"/>
      <c r="AF468" s="227" t="str">
        <f>IF(AH466&lt;&gt;"",IF(AH466="W","L","W"),"")</f>
        <v/>
      </c>
      <c r="AG468" s="221"/>
      <c r="AH468" s="228"/>
      <c r="AI468" s="229"/>
      <c r="AJ468" s="227" t="str">
        <f>IF($D458="1P",IF(Z493=Z495,IF(X493=X495,IF(V493&lt;&gt;"",IF(V493&gt;V495,"W","L"),""),IF(X493&gt;X495,"W","L")),IF(Z493&gt;Z495,"W","L")),IF(Z485=Z487,IF(X485=X487,IF(V485&lt;&gt;"",IF(V485&gt;V487,"W","L"),""),IF(X485&gt;X487,"W","L")),IF(Z485&gt;Z487,"W","L")))</f>
        <v/>
      </c>
      <c r="AK468" s="237"/>
      <c r="AL468" s="239" t="str">
        <f>IF(OR(COUNTIF(AB468:AJ468,"W"),COUNTIF(AB468:AJ468,"L")),COUNTIF(AB468:AJ468,"W")*2+COUNTIF(AB468:AJ468,"L"),"")</f>
        <v/>
      </c>
      <c r="AM468" s="240"/>
      <c r="AN468" s="242" t="str">
        <f>IF(AL468&lt;&gt;"",RANK(AL468,AL462:AL470,0),"")</f>
        <v/>
      </c>
      <c r="AO468" s="243"/>
      <c r="AQ468" s="157"/>
      <c r="AR468" s="158"/>
      <c r="AS468" s="158"/>
      <c r="AT468" s="158"/>
      <c r="AU468" s="158"/>
      <c r="AV468" s="158"/>
      <c r="AW468" s="158"/>
      <c r="AX468" s="158"/>
      <c r="AY468" s="158"/>
      <c r="AZ468" s="158"/>
      <c r="BA468" s="158"/>
      <c r="BB468" s="158"/>
      <c r="BC468" s="159"/>
      <c r="BD468" s="165"/>
      <c r="BE468" s="166"/>
      <c r="BF468" s="175" t="str">
        <f>C483</f>
        <v>D</v>
      </c>
      <c r="BG468" s="177" t="str">
        <f>IF(VLOOKUP($BF468,$A462:$C470,3,FALSE)=0,"",CONCATENATE(VLOOKUP(VLOOKUP($BF468,$A462:$C470,3,FALSE),Players!$C:$G,4,FALSE)," ",VLOOKUP($BF468,$A462:$C470,3,FALSE)," ",IF(ISERROR(VLOOKUP(VLOOKUP($BF468,$A462:$C470,3,FALSE),Players!$C:$G,5,FALSE)),"()",CONCATENATE("(",VLOOKUP(VLOOKUP($BF468,$A462:$C470,3,FALSE),Players!$C:$G,5,FALSE),")"))))</f>
        <v/>
      </c>
      <c r="BH468" s="178"/>
      <c r="BI468" s="178"/>
      <c r="BJ468" s="178"/>
      <c r="BK468" s="178"/>
      <c r="BL468" s="178"/>
      <c r="BM468" s="178"/>
      <c r="BN468" s="178"/>
      <c r="BO468" s="178"/>
      <c r="BP468" s="178"/>
      <c r="BQ468" s="178"/>
      <c r="BR468" s="178"/>
      <c r="BS468" s="178"/>
      <c r="BT468" s="178"/>
      <c r="BU468" s="179"/>
      <c r="BV468" s="150" t="str">
        <f>IF(D483&lt;&gt;"",D483,"")</f>
        <v/>
      </c>
      <c r="BW468" s="151"/>
      <c r="BX468" s="150" t="str">
        <f>IF(F483&lt;&gt;"",F483,"")</f>
        <v/>
      </c>
      <c r="BY468" s="151"/>
      <c r="BZ468" s="150" t="str">
        <f>IF(H483&lt;&gt;"",H483,"")</f>
        <v/>
      </c>
      <c r="CA468" s="151"/>
      <c r="CB468" s="150" t="str">
        <f>IF(J483&lt;&gt;"",J483,"")</f>
        <v/>
      </c>
      <c r="CC468" s="151"/>
      <c r="CD468" s="150" t="str">
        <f>IF(L483&lt;&gt;"",L483,"")</f>
        <v/>
      </c>
      <c r="CE468" s="151"/>
      <c r="CF468" s="174" t="str">
        <f>IF($CF466&lt;&gt;"",IF(CF466="W","L","W"),"")</f>
        <v/>
      </c>
      <c r="CG468" s="318"/>
      <c r="CH468" s="319"/>
      <c r="CI468" s="319"/>
      <c r="CJ468" s="319"/>
      <c r="CK468" s="319"/>
      <c r="CL468" s="319"/>
      <c r="CM468" s="319"/>
      <c r="CN468" s="319"/>
      <c r="CO468" s="319"/>
      <c r="CP468" s="319"/>
      <c r="CQ468" s="319"/>
      <c r="CR468" s="319"/>
      <c r="CS468" s="320"/>
      <c r="CT468" s="165"/>
      <c r="CU468" s="166"/>
      <c r="CV468" s="175" t="str">
        <f>Q491</f>
        <v>E</v>
      </c>
      <c r="CW468" s="177" t="str">
        <f>IF(VLOOKUP($CV468,$A462:$C470,3,FALSE)=0,"",CONCATENATE(VLOOKUP(VLOOKUP($CV468,$A462:$C470,3,FALSE),Players!$C:$G,4,FALSE)," ",VLOOKUP($CV468,$A462:$C470,3,FALSE)," ",IF(ISERROR(VLOOKUP(VLOOKUP($CV468,$A462:$C470,3,FALSE),Players!$C:$G,5,FALSE)),"()",CONCATENATE("(",VLOOKUP(VLOOKUP($CV468,$A462:$C470,3,FALSE),Players!$C:$G,5,FALSE),")"))))</f>
        <v/>
      </c>
      <c r="CX468" s="178"/>
      <c r="CY468" s="178"/>
      <c r="CZ468" s="178"/>
      <c r="DA468" s="178"/>
      <c r="DB468" s="178"/>
      <c r="DC468" s="178"/>
      <c r="DD468" s="178"/>
      <c r="DE468" s="178"/>
      <c r="DF468" s="178"/>
      <c r="DG468" s="178"/>
      <c r="DH468" s="178"/>
      <c r="DI468" s="178"/>
      <c r="DJ468" s="178"/>
      <c r="DK468" s="179"/>
      <c r="DL468" s="150" t="str">
        <f>IF(R491&lt;&gt;"",R491,"")</f>
        <v/>
      </c>
      <c r="DM468" s="151"/>
      <c r="DN468" s="150" t="str">
        <f>IF(T491&lt;&gt;"",T491,"")</f>
        <v/>
      </c>
      <c r="DO468" s="151"/>
      <c r="DP468" s="150" t="str">
        <f>IF(V491&lt;&gt;"",V491,"")</f>
        <v/>
      </c>
      <c r="DQ468" s="151"/>
      <c r="DR468" s="150" t="str">
        <f>IF(X491&lt;&gt;"",X491,"")</f>
        <v/>
      </c>
      <c r="DS468" s="151"/>
      <c r="DT468" s="150" t="str">
        <f>IF(Z491&lt;&gt;"",Z491,"")</f>
        <v/>
      </c>
      <c r="DU468" s="151"/>
      <c r="DV468" s="174" t="str">
        <f>IF($DV466&lt;&gt;"",IF(DV466="W","L","W"),"")</f>
        <v/>
      </c>
    </row>
    <row r="469" spans="1:126" ht="11.25" customHeight="1" thickBot="1">
      <c r="A469" s="212"/>
      <c r="B469" s="213"/>
      <c r="C469" s="217"/>
      <c r="D469" s="218"/>
      <c r="E469" s="218"/>
      <c r="F469" s="218"/>
      <c r="G469" s="218"/>
      <c r="H469" s="218"/>
      <c r="I469" s="218"/>
      <c r="J469" s="218"/>
      <c r="K469" s="218"/>
      <c r="L469" s="218"/>
      <c r="M469" s="218"/>
      <c r="N469" s="218"/>
      <c r="O469" s="218"/>
      <c r="P469" s="218"/>
      <c r="Q469" s="218"/>
      <c r="R469" s="218"/>
      <c r="S469" s="218"/>
      <c r="T469" s="218"/>
      <c r="U469" s="218"/>
      <c r="V469" s="218"/>
      <c r="W469" s="218"/>
      <c r="X469" s="218"/>
      <c r="Y469" s="218"/>
      <c r="Z469" s="218"/>
      <c r="AA469" s="219"/>
      <c r="AB469" s="232"/>
      <c r="AC469" s="233"/>
      <c r="AD469" s="234"/>
      <c r="AE469" s="233"/>
      <c r="AF469" s="234"/>
      <c r="AG469" s="233"/>
      <c r="AH469" s="235"/>
      <c r="AI469" s="236"/>
      <c r="AJ469" s="234"/>
      <c r="AK469" s="238"/>
      <c r="AL469" s="241"/>
      <c r="AM469" s="240"/>
      <c r="AN469" s="258"/>
      <c r="AO469" s="243"/>
      <c r="AQ469" s="160"/>
      <c r="AR469" s="161"/>
      <c r="AS469" s="161"/>
      <c r="AT469" s="161"/>
      <c r="AU469" s="161"/>
      <c r="AV469" s="161"/>
      <c r="AW469" s="161"/>
      <c r="AX469" s="161"/>
      <c r="AY469" s="161"/>
      <c r="AZ469" s="161"/>
      <c r="BA469" s="161"/>
      <c r="BB469" s="161"/>
      <c r="BC469" s="162"/>
      <c r="BD469" s="167"/>
      <c r="BE469" s="168"/>
      <c r="BF469" s="176"/>
      <c r="BG469" s="180"/>
      <c r="BH469" s="181"/>
      <c r="BI469" s="181"/>
      <c r="BJ469" s="181"/>
      <c r="BK469" s="181"/>
      <c r="BL469" s="181"/>
      <c r="BM469" s="181"/>
      <c r="BN469" s="181"/>
      <c r="BO469" s="181"/>
      <c r="BP469" s="181"/>
      <c r="BQ469" s="181"/>
      <c r="BR469" s="181"/>
      <c r="BS469" s="181"/>
      <c r="BT469" s="181"/>
      <c r="BU469" s="182"/>
      <c r="BV469" s="152"/>
      <c r="BW469" s="153"/>
      <c r="BX469" s="152"/>
      <c r="BY469" s="153"/>
      <c r="BZ469" s="152"/>
      <c r="CA469" s="153"/>
      <c r="CB469" s="152"/>
      <c r="CC469" s="153"/>
      <c r="CD469" s="152"/>
      <c r="CE469" s="153"/>
      <c r="CF469" s="174"/>
      <c r="CG469" s="321"/>
      <c r="CH469" s="322"/>
      <c r="CI469" s="322"/>
      <c r="CJ469" s="322"/>
      <c r="CK469" s="322"/>
      <c r="CL469" s="322"/>
      <c r="CM469" s="322"/>
      <c r="CN469" s="322"/>
      <c r="CO469" s="322"/>
      <c r="CP469" s="322"/>
      <c r="CQ469" s="322"/>
      <c r="CR469" s="322"/>
      <c r="CS469" s="323"/>
      <c r="CT469" s="167"/>
      <c r="CU469" s="168"/>
      <c r="CV469" s="176"/>
      <c r="CW469" s="180"/>
      <c r="CX469" s="181"/>
      <c r="CY469" s="181"/>
      <c r="CZ469" s="181"/>
      <c r="DA469" s="181"/>
      <c r="DB469" s="181"/>
      <c r="DC469" s="181"/>
      <c r="DD469" s="181"/>
      <c r="DE469" s="181"/>
      <c r="DF469" s="181"/>
      <c r="DG469" s="181"/>
      <c r="DH469" s="181"/>
      <c r="DI469" s="181"/>
      <c r="DJ469" s="181"/>
      <c r="DK469" s="182"/>
      <c r="DL469" s="152"/>
      <c r="DM469" s="153"/>
      <c r="DN469" s="152"/>
      <c r="DO469" s="153"/>
      <c r="DP469" s="152"/>
      <c r="DQ469" s="153"/>
      <c r="DR469" s="152"/>
      <c r="DS469" s="153"/>
      <c r="DT469" s="152"/>
      <c r="DU469" s="153"/>
      <c r="DV469" s="174"/>
    </row>
    <row r="470" spans="1:126" ht="11.25" customHeight="1">
      <c r="A470" s="210" t="str">
        <f>AJ460</f>
        <v>E</v>
      </c>
      <c r="B470" s="211"/>
      <c r="C470" s="214"/>
      <c r="D470" s="215"/>
      <c r="E470" s="215"/>
      <c r="F470" s="215"/>
      <c r="G470" s="215"/>
      <c r="H470" s="215"/>
      <c r="I470" s="215"/>
      <c r="J470" s="215"/>
      <c r="K470" s="215"/>
      <c r="L470" s="215"/>
      <c r="M470" s="215"/>
      <c r="N470" s="215"/>
      <c r="O470" s="215"/>
      <c r="P470" s="215"/>
      <c r="Q470" s="215"/>
      <c r="R470" s="215"/>
      <c r="S470" s="215"/>
      <c r="T470" s="215"/>
      <c r="U470" s="215"/>
      <c r="V470" s="215"/>
      <c r="W470" s="215"/>
      <c r="X470" s="215"/>
      <c r="Y470" s="215"/>
      <c r="Z470" s="215"/>
      <c r="AA470" s="216"/>
      <c r="AB470" s="220" t="str">
        <f>IF(AJ462&lt;&gt;"",IF(AJ462="W","L","W"),"")</f>
        <v/>
      </c>
      <c r="AC470" s="221"/>
      <c r="AD470" s="227" t="str">
        <f>IF(AJ464&lt;&gt;"",IF(AJ464="W","L","W"),"")</f>
        <v/>
      </c>
      <c r="AE470" s="221"/>
      <c r="AF470" s="227" t="str">
        <f>IF(AJ466&lt;&gt;"",IF(AJ466="W","L","W"),"")</f>
        <v/>
      </c>
      <c r="AG470" s="221"/>
      <c r="AH470" s="227" t="str">
        <f>IF(AJ468&lt;&gt;"",IF(AJ468="W","L","W"),"")</f>
        <v/>
      </c>
      <c r="AI470" s="221"/>
      <c r="AJ470" s="228"/>
      <c r="AK470" s="229"/>
      <c r="AL470" s="239" t="str">
        <f>IF(OR(COUNTIF(AB470:AJ470,"W"),COUNTIF(AB470:AJ470,"L")),COUNTIF(AB470:AJ470,"W")*2+COUNTIF(AB470:AJ470,"L"),"")</f>
        <v/>
      </c>
      <c r="AM470" s="240"/>
      <c r="AN470" s="242" t="str">
        <f>IF(AL470&lt;&gt;"",RANK(AL470,AL462:AL470,0),"")</f>
        <v/>
      </c>
      <c r="AO470" s="243"/>
      <c r="AQ470" s="126"/>
      <c r="AR470" s="126"/>
      <c r="AS470" s="126"/>
      <c r="AT470" s="126"/>
      <c r="AU470" s="126"/>
      <c r="AV470" s="126"/>
      <c r="AW470" s="126"/>
      <c r="AX470" s="126"/>
      <c r="AY470" s="126"/>
      <c r="AZ470" s="126"/>
      <c r="BA470" s="126"/>
      <c r="BB470" s="126"/>
      <c r="BC470" s="126"/>
      <c r="BV470" s="169" t="str">
        <f>IF(CF466&lt;&gt;"",IF(AND(AND(BV466&gt;-1,BV468&gt;-1),OR(BV466&gt;10,BV468&gt;10),ABS(BV466-BV468)&gt;1,IF(OR(BV466&gt;11,BV468&gt;11),ABS(BV466-BV468)=2,TRUE),BV466=INT(BV466),BV468=INT(BV468)),"","Error"),"")</f>
        <v/>
      </c>
      <c r="BW470" s="169"/>
      <c r="BX470" s="169" t="str">
        <f>IF(CF466&lt;&gt;"",IF(AND(AND(BX466&gt;-1,BX468&gt;-1),OR(BX466&gt;10,BX468&gt;10),ABS(BX466-BX468)&gt;1,IF(OR(BX466&gt;11,BX468&gt;11),ABS(BX466-BX468)=2,TRUE),BX466=INT(BX466),BX468=INT(BX468)),"","Error"),"")</f>
        <v/>
      </c>
      <c r="BY470" s="169"/>
      <c r="BZ470" s="169" t="str">
        <f>IF(CF466&lt;&gt;"",IF(AND(AND(BZ466&gt;-1,BZ468&gt;-1),OR(BZ466&gt;10,BZ468&gt;10),ABS(BZ466-BZ468)&gt;1,IF(OR(BZ466&gt;11,BZ468&gt;11),ABS(BZ466-BZ468)=2,TRUE),BZ466=INT(BZ466),BZ468=INT(BZ468)),"","Error"),"")</f>
        <v/>
      </c>
      <c r="CA470" s="169"/>
      <c r="CB470" s="169" t="str">
        <f>IF(AND(CF466&lt;&gt;"",CB466&lt;&gt;""),IF(AND(AND(CB466&gt;-1,CB468&gt;-1),OR(CB466&gt;10,CB468&gt;10),ABS(CB466-CB468)&gt;1,IF(OR(CB466&gt;11,CB468&gt;11),ABS(CB466-CB468)=2,TRUE),CB466=INT(CB466),CB468=INT(CB468)),"","Error"),"")</f>
        <v/>
      </c>
      <c r="CC470" s="169"/>
      <c r="CD470" s="169" t="str">
        <f>IF(AND(CF466&lt;&gt;"",CD466&lt;&gt;""),IF(AND(AND(CD466&gt;-1,CD468&gt;-1),OR(CD466&gt;10,CD468&gt;10),ABS(CD466-CD468)&gt;1,IF(OR(CD466&gt;11,CD468&gt;11),ABS(CD466-CD468)=2,TRUE),CD466=INT(CD466),CD468=INT(CD468)),"","Error"),"")</f>
        <v/>
      </c>
      <c r="CE470" s="169"/>
      <c r="DL470" s="169" t="str">
        <f>IF(DV466&lt;&gt;"",IF(AND(AND(DL466&gt;-1,DL468&gt;-1),OR(DL466&gt;10,DL468&gt;10),ABS(DL466-DL468)&gt;1,IF(OR(DL466&gt;11,DL468&gt;11),ABS(DL466-DL468)=2,TRUE),DL466=INT(DL466),DL468=INT(DL468)),"","Error"),"")</f>
        <v/>
      </c>
      <c r="DM470" s="169"/>
      <c r="DN470" s="169" t="str">
        <f>IF(DV466&lt;&gt;"",IF(AND(AND(DN466&gt;-1,DN468&gt;-1),OR(DN466&gt;10,DN468&gt;10),ABS(DN466-DN468)&gt;1,IF(OR(DN466&gt;11,DN468&gt;11),ABS(DN466-DN468)=2,TRUE),DN466=INT(DN466),DN468=INT(DN468)),"","Error"),"")</f>
        <v/>
      </c>
      <c r="DO470" s="169"/>
      <c r="DP470" s="169" t="str">
        <f>IF(DV466&lt;&gt;"",IF(AND(AND(DP466&gt;-1,DP468&gt;-1),OR(DP466&gt;10,DP468&gt;10),ABS(DP466-DP468)&gt;1,IF(OR(DP466&gt;11,DP468&gt;11),ABS(DP466-DP468)=2,TRUE),DP466=INT(DP466),DP468=INT(DP468)),"","Error"),"")</f>
        <v/>
      </c>
      <c r="DQ470" s="169"/>
      <c r="DR470" s="169" t="str">
        <f>IF(AND(DV466&lt;&gt;"",DR466&lt;&gt;""),IF(AND(AND(DR466&gt;-1,DR468&gt;-1),OR(DR466&gt;10,DR468&gt;10),ABS(DR466-DR468)&gt;1,IF(OR(DR466&gt;11,DR468&gt;11),ABS(DR466-DR468)=2,TRUE),DR466=INT(DR466),DR468=INT(DR468)),"","Error"),"")</f>
        <v/>
      </c>
      <c r="DS470" s="169"/>
      <c r="DT470" s="169" t="str">
        <f>IF(AND(DV466&lt;&gt;"",DT466&lt;&gt;""),IF(AND(AND(DT466&gt;-1,DT468&gt;-1),OR(DT466&gt;10,DT468&gt;10),ABS(DT466-DT468)&gt;1,IF(OR(DT466&gt;11,DT468&gt;11),ABS(DT466-DT468)=2,TRUE),DT466=INT(DT466),DT468=INT(DT468)),"","Error"),"")</f>
        <v/>
      </c>
      <c r="DU470" s="169"/>
    </row>
    <row r="471" spans="1:126" ht="11.25" customHeight="1" thickBot="1">
      <c r="A471" s="212"/>
      <c r="B471" s="213"/>
      <c r="C471" s="217"/>
      <c r="D471" s="218"/>
      <c r="E471" s="218"/>
      <c r="F471" s="218"/>
      <c r="G471" s="218"/>
      <c r="H471" s="218"/>
      <c r="I471" s="218"/>
      <c r="J471" s="218"/>
      <c r="K471" s="218"/>
      <c r="L471" s="218"/>
      <c r="M471" s="218"/>
      <c r="N471" s="218"/>
      <c r="O471" s="218"/>
      <c r="P471" s="218"/>
      <c r="Q471" s="218"/>
      <c r="R471" s="218"/>
      <c r="S471" s="218"/>
      <c r="T471" s="218"/>
      <c r="U471" s="218"/>
      <c r="V471" s="218"/>
      <c r="W471" s="218"/>
      <c r="X471" s="218"/>
      <c r="Y471" s="218"/>
      <c r="Z471" s="218"/>
      <c r="AA471" s="219"/>
      <c r="AB471" s="222"/>
      <c r="AC471" s="223"/>
      <c r="AD471" s="226"/>
      <c r="AE471" s="223"/>
      <c r="AF471" s="226"/>
      <c r="AG471" s="223"/>
      <c r="AH471" s="226"/>
      <c r="AI471" s="223"/>
      <c r="AJ471" s="230"/>
      <c r="AK471" s="231"/>
      <c r="AL471" s="246"/>
      <c r="AM471" s="247"/>
      <c r="AN471" s="248"/>
      <c r="AO471" s="249"/>
      <c r="AQ471" s="126"/>
      <c r="AR471" s="126"/>
      <c r="AS471" s="126"/>
      <c r="AT471" s="126"/>
      <c r="AU471" s="126"/>
      <c r="AV471" s="126"/>
      <c r="AW471" s="126"/>
      <c r="AX471" s="126"/>
      <c r="AY471" s="126"/>
      <c r="AZ471" s="126"/>
      <c r="BA471" s="126"/>
      <c r="BB471" s="126"/>
      <c r="BC471" s="126"/>
    </row>
    <row r="472" spans="1:126" ht="11.25" customHeight="1">
      <c r="A472" s="2"/>
      <c r="J472" s="43"/>
      <c r="K472" s="43"/>
      <c r="L472" s="43"/>
      <c r="M472" s="43"/>
      <c r="R472" s="42"/>
      <c r="S472" s="42"/>
      <c r="W472" s="42"/>
      <c r="AA472" s="42"/>
      <c r="AB472" s="3"/>
      <c r="AQ472" s="127"/>
      <c r="AR472" s="127"/>
      <c r="AS472" s="127"/>
      <c r="AT472" s="127"/>
      <c r="AU472" s="127"/>
      <c r="AV472" s="127"/>
      <c r="AW472" s="127"/>
      <c r="AX472" s="127"/>
      <c r="AY472" s="127"/>
      <c r="AZ472" s="127"/>
      <c r="BA472" s="127"/>
      <c r="BB472" s="127"/>
      <c r="BC472" s="127"/>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c r="CG472" s="40"/>
      <c r="CH472" s="40"/>
      <c r="CI472" s="40"/>
      <c r="CJ472" s="40"/>
      <c r="CK472" s="40"/>
      <c r="CL472" s="40"/>
      <c r="CM472" s="40"/>
      <c r="CN472" s="40"/>
      <c r="CO472" s="40"/>
      <c r="CP472" s="40"/>
      <c r="CQ472" s="40"/>
      <c r="CR472" s="40"/>
      <c r="CS472" s="40"/>
      <c r="CT472" s="40"/>
      <c r="CU472" s="40"/>
      <c r="CV472" s="40"/>
      <c r="CW472" s="40"/>
      <c r="CX472" s="40"/>
      <c r="CY472" s="40"/>
      <c r="CZ472" s="40"/>
      <c r="DA472" s="40"/>
      <c r="DB472" s="40"/>
      <c r="DC472" s="40"/>
      <c r="DD472" s="40"/>
      <c r="DE472" s="40"/>
      <c r="DF472" s="40"/>
      <c r="DG472" s="40"/>
      <c r="DH472" s="40"/>
      <c r="DI472" s="40"/>
      <c r="DJ472" s="40"/>
      <c r="DK472" s="40"/>
      <c r="DL472" s="40"/>
      <c r="DM472" s="40"/>
      <c r="DN472" s="40"/>
      <c r="DO472" s="40"/>
      <c r="DP472" s="40"/>
      <c r="DQ472" s="40"/>
      <c r="DR472" s="40"/>
      <c r="DS472" s="40"/>
      <c r="DT472" s="40"/>
      <c r="DU472" s="40"/>
    </row>
    <row r="473" spans="1:126" ht="11.25" customHeight="1">
      <c r="A473" s="42"/>
      <c r="R473" s="42"/>
      <c r="S473" s="42"/>
      <c r="W473" s="42"/>
      <c r="X473" s="43"/>
      <c r="Y473" s="43"/>
      <c r="Z473" s="43"/>
      <c r="AA473" s="43"/>
      <c r="AB473" s="3"/>
      <c r="AQ473" s="128"/>
      <c r="AR473" s="128"/>
      <c r="AS473" s="128"/>
      <c r="AT473" s="128"/>
      <c r="AU473" s="128"/>
      <c r="AV473" s="128"/>
      <c r="AW473" s="128"/>
      <c r="AX473" s="128"/>
      <c r="AY473" s="128"/>
      <c r="AZ473" s="128"/>
      <c r="BA473" s="128"/>
      <c r="BB473" s="128"/>
      <c r="BC473" s="128"/>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G473" s="41"/>
      <c r="CH473" s="41"/>
      <c r="CI473" s="41"/>
      <c r="CJ473" s="41"/>
      <c r="CK473" s="41"/>
      <c r="CL473" s="41"/>
      <c r="CM473" s="41"/>
      <c r="CN473" s="41"/>
      <c r="CO473" s="41"/>
      <c r="CP473" s="41"/>
      <c r="CQ473" s="41"/>
      <c r="CR473" s="41"/>
      <c r="CS473" s="41"/>
      <c r="CT473" s="41"/>
      <c r="CU473" s="41"/>
      <c r="CV473" s="41"/>
      <c r="CW473" s="41"/>
      <c r="CX473" s="41"/>
      <c r="CY473" s="41"/>
      <c r="CZ473" s="41"/>
      <c r="DA473" s="41"/>
      <c r="DB473" s="41"/>
      <c r="DC473" s="41"/>
      <c r="DD473" s="41"/>
      <c r="DE473" s="41"/>
      <c r="DF473" s="41"/>
      <c r="DG473" s="41"/>
      <c r="DH473" s="41"/>
      <c r="DI473" s="41"/>
      <c r="DJ473" s="41"/>
      <c r="DK473" s="41"/>
      <c r="DL473" s="41"/>
      <c r="DM473" s="41"/>
      <c r="DN473" s="41"/>
      <c r="DO473" s="41"/>
      <c r="DP473" s="41"/>
      <c r="DQ473" s="41"/>
      <c r="DR473" s="41"/>
      <c r="DS473" s="41"/>
      <c r="DT473" s="41"/>
      <c r="DU473" s="41"/>
    </row>
    <row r="474" spans="1:126" ht="11.25" customHeight="1">
      <c r="AQ474" s="126"/>
      <c r="AR474" s="126"/>
      <c r="AS474" s="126"/>
      <c r="AT474" s="126"/>
      <c r="AU474" s="126"/>
      <c r="AV474" s="126"/>
      <c r="AW474" s="126"/>
      <c r="AX474" s="126"/>
      <c r="AY474" s="126"/>
      <c r="AZ474" s="126"/>
      <c r="BA474" s="126"/>
      <c r="BB474" s="126"/>
      <c r="BC474" s="126"/>
    </row>
    <row r="475" spans="1:126" ht="11.25" customHeight="1" thickBot="1">
      <c r="AP475" s="2"/>
      <c r="AQ475" s="127"/>
      <c r="AR475" s="127"/>
      <c r="AS475" s="127"/>
      <c r="AT475" s="127"/>
      <c r="AU475" s="127"/>
      <c r="AV475" s="127"/>
      <c r="AW475" s="127"/>
      <c r="AX475" s="127"/>
      <c r="AY475" s="127"/>
      <c r="AZ475" s="127"/>
      <c r="BA475" s="127"/>
      <c r="BB475" s="127"/>
      <c r="BC475" s="127"/>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c r="CG475" s="40"/>
      <c r="CH475" s="40"/>
      <c r="CI475" s="40"/>
      <c r="CJ475" s="40"/>
      <c r="CK475" s="40"/>
      <c r="CL475" s="40"/>
      <c r="CM475" s="40"/>
      <c r="CN475" s="40"/>
      <c r="CO475" s="40"/>
      <c r="CP475" s="40"/>
      <c r="CQ475" s="40"/>
      <c r="CR475" s="40"/>
      <c r="CS475" s="40"/>
      <c r="CT475" s="40"/>
      <c r="CU475" s="40"/>
      <c r="CV475" s="40"/>
      <c r="CW475" s="40"/>
      <c r="CX475" s="40"/>
      <c r="CY475" s="40"/>
      <c r="CZ475" s="40"/>
      <c r="DA475" s="40"/>
      <c r="DB475" s="40"/>
      <c r="DC475" s="40"/>
      <c r="DD475" s="40"/>
      <c r="DE475" s="40"/>
      <c r="DF475" s="40"/>
      <c r="DG475" s="40"/>
      <c r="DH475" s="40"/>
      <c r="DI475" s="40"/>
      <c r="DJ475" s="40"/>
      <c r="DK475" s="40"/>
      <c r="DL475" s="40"/>
      <c r="DM475" s="40"/>
      <c r="DN475" s="40"/>
      <c r="DO475" s="40"/>
      <c r="DP475" s="40"/>
      <c r="DQ475" s="40"/>
      <c r="DR475" s="40"/>
      <c r="DS475" s="40"/>
      <c r="DT475" s="40"/>
      <c r="DU475" s="40"/>
      <c r="DV475" s="2"/>
    </row>
    <row r="476" spans="1:126" ht="11.25" customHeight="1" thickBo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154" t="str">
        <f>CONCATENATE($A460," ",$D460,","," ",$F458)</f>
        <v>Group: 8, Men's Singles</v>
      </c>
      <c r="AR476" s="155"/>
      <c r="AS476" s="155"/>
      <c r="AT476" s="155"/>
      <c r="AU476" s="155"/>
      <c r="AV476" s="155"/>
      <c r="AW476" s="155"/>
      <c r="AX476" s="155"/>
      <c r="AY476" s="155"/>
      <c r="AZ476" s="155"/>
      <c r="BA476" s="155"/>
      <c r="BB476" s="155"/>
      <c r="BC476" s="156"/>
      <c r="BD476" s="163">
        <f>A485</f>
        <v>3</v>
      </c>
      <c r="BE476" s="164"/>
      <c r="BF476" s="183" t="str">
        <f>C485</f>
        <v>A</v>
      </c>
      <c r="BG476" s="185" t="str">
        <f>IF(VLOOKUP($BF476,$A462:$C470,3,FALSE)=0,"",CONCATENATE(VLOOKUP(VLOOKUP($BF476,$A462:$C470,3,FALSE),Players!$C:$G,4,FALSE)," ",VLOOKUP($BF476,$A462:$C470,3,FALSE)," ",IF(ISERROR(VLOOKUP(VLOOKUP($BF476,$A462:$C470,3,FALSE),Players!$C:$G,5,FALSE)),"()",CONCATENATE("(",VLOOKUP(VLOOKUP($BF476,$A462:$C470,3,FALSE),Players!$C:$G,5,FALSE),")"))))</f>
        <v/>
      </c>
      <c r="BH476" s="186"/>
      <c r="BI476" s="186"/>
      <c r="BJ476" s="186"/>
      <c r="BK476" s="186"/>
      <c r="BL476" s="186"/>
      <c r="BM476" s="186"/>
      <c r="BN476" s="186"/>
      <c r="BO476" s="186"/>
      <c r="BP476" s="186"/>
      <c r="BQ476" s="186"/>
      <c r="BR476" s="186"/>
      <c r="BS476" s="186"/>
      <c r="BT476" s="186"/>
      <c r="BU476" s="187"/>
      <c r="BV476" s="170" t="str">
        <f>IF(D485&lt;&gt;"",D485,"")</f>
        <v/>
      </c>
      <c r="BW476" s="171"/>
      <c r="BX476" s="170" t="str">
        <f>IF(F485&lt;&gt;"",F485,"")</f>
        <v/>
      </c>
      <c r="BY476" s="171"/>
      <c r="BZ476" s="170" t="str">
        <f>IF(H485&lt;&gt;"",H485,"")</f>
        <v/>
      </c>
      <c r="CA476" s="171"/>
      <c r="CB476" s="170" t="str">
        <f>IF(J485&lt;&gt;"",J485,"")</f>
        <v/>
      </c>
      <c r="CC476" s="171"/>
      <c r="CD476" s="170" t="str">
        <f>IF(L485&lt;&gt;"",L485,"")</f>
        <v/>
      </c>
      <c r="CE476" s="171"/>
      <c r="CF476" s="174" t="str">
        <f>IF($CD476=$CD478,IF($CB476=$CB478,IF($BZ476&lt;&gt;"",IF($BZ476&gt;$BZ478,"W","L"),""),IF($CB476&gt;$CB478,"W","L")),IF($CD476&gt;$CD478,"W","L"))</f>
        <v/>
      </c>
      <c r="CG476" s="315" t="str">
        <f>CONCATENATE($A460," ",$D460,","," ",$F458)</f>
        <v>Group: 8, Men's Singles</v>
      </c>
      <c r="CH476" s="316"/>
      <c r="CI476" s="316"/>
      <c r="CJ476" s="316"/>
      <c r="CK476" s="316"/>
      <c r="CL476" s="316"/>
      <c r="CM476" s="316"/>
      <c r="CN476" s="316"/>
      <c r="CO476" s="316"/>
      <c r="CP476" s="316"/>
      <c r="CQ476" s="316"/>
      <c r="CR476" s="316"/>
      <c r="CS476" s="317"/>
      <c r="CT476" s="163">
        <f>O493</f>
        <v>10</v>
      </c>
      <c r="CU476" s="164"/>
      <c r="CV476" s="183" t="str">
        <f>Q493</f>
        <v>B</v>
      </c>
      <c r="CW476" s="185" t="str">
        <f>IF(VLOOKUP($CV476,$A462:$C470,3,FALSE)=0,"",CONCATENATE(VLOOKUP(VLOOKUP($CV476,$A462:$C470,3,FALSE),Players!$C:$G,4,FALSE)," ",VLOOKUP($CV476,$A462:$C470,3,FALSE)," ",IF(ISERROR(VLOOKUP(VLOOKUP($CV476,$A462:$C470,3,FALSE),Players!$C:$G,5,FALSE)),"()",CONCATENATE("(",VLOOKUP(VLOOKUP($CV476,$A462:$C470,3,FALSE),Players!$C:$G,5,FALSE),")"))))</f>
        <v/>
      </c>
      <c r="CX476" s="186"/>
      <c r="CY476" s="186"/>
      <c r="CZ476" s="186"/>
      <c r="DA476" s="186"/>
      <c r="DB476" s="186"/>
      <c r="DC476" s="186"/>
      <c r="DD476" s="186"/>
      <c r="DE476" s="186"/>
      <c r="DF476" s="186"/>
      <c r="DG476" s="186"/>
      <c r="DH476" s="186"/>
      <c r="DI476" s="186"/>
      <c r="DJ476" s="186"/>
      <c r="DK476" s="187"/>
      <c r="DL476" s="170" t="str">
        <f>IF(R493&lt;&gt;"",R493,"")</f>
        <v/>
      </c>
      <c r="DM476" s="171"/>
      <c r="DN476" s="170" t="str">
        <f>IF(T493&lt;&gt;"",T493,"")</f>
        <v/>
      </c>
      <c r="DO476" s="171"/>
      <c r="DP476" s="170" t="str">
        <f>IF(V493&lt;&gt;"",V493,"")</f>
        <v/>
      </c>
      <c r="DQ476" s="171"/>
      <c r="DR476" s="170" t="str">
        <f>IF(X493&lt;&gt;"",X493,"")</f>
        <v/>
      </c>
      <c r="DS476" s="171"/>
      <c r="DT476" s="170" t="str">
        <f>IF(Z493&lt;&gt;"",Z493,"")</f>
        <v/>
      </c>
      <c r="DU476" s="171"/>
      <c r="DV476" s="174" t="str">
        <f>IF($DT476=$DT478,IF($DR476=$DR478,IF($DP476&lt;&gt;"",IF($DP476&gt;$DP478,"W","L"),""),IF($DR476&gt;$DR478,"W","L")),IF($DT476&gt;$DT478,"W","L"))</f>
        <v/>
      </c>
    </row>
    <row r="477" spans="1:126" ht="11.25" customHeight="1">
      <c r="A477" s="170">
        <v>1</v>
      </c>
      <c r="B477" s="191"/>
      <c r="C477" s="183" t="str">
        <f>IF($D458="1P","B","B")</f>
        <v>B</v>
      </c>
      <c r="D477" s="197"/>
      <c r="E477" s="198"/>
      <c r="F477" s="197"/>
      <c r="G477" s="198"/>
      <c r="H477" s="197"/>
      <c r="I477" s="198"/>
      <c r="J477" s="197"/>
      <c r="K477" s="198"/>
      <c r="L477" s="197"/>
      <c r="M477" s="208"/>
      <c r="N477" s="69" t="str">
        <f>IF(CF456&lt;&gt;"",IF(CF456="W",IF(SUM(IF(D477&gt;D479,1,0),IF(F477&gt;F479,1,0),IF(H477&gt;H479,1,0),IF(J477&gt;J479,1,0),IF(L477&gt;L479,1,0))&lt;&gt;3,"E",""),""),"")</f>
        <v/>
      </c>
      <c r="O477" s="170">
        <v>6</v>
      </c>
      <c r="P477" s="191"/>
      <c r="Q477" s="183" t="str">
        <f>IF($D458="1P","C","B")</f>
        <v>B</v>
      </c>
      <c r="R477" s="197"/>
      <c r="S477" s="198"/>
      <c r="T477" s="197"/>
      <c r="U477" s="198"/>
      <c r="V477" s="197"/>
      <c r="W477" s="198"/>
      <c r="X477" s="197"/>
      <c r="Y477" s="198"/>
      <c r="Z477" s="197"/>
      <c r="AA477" s="208"/>
      <c r="AB477" s="69" t="str">
        <f>IF(CF506&lt;&gt;"",IF(CF506="W",IF(SUM(IF(R477&gt;R479,1,0),IF(T477&gt;T479,1,0),IF(V477&gt;V479,1,0),IF(X477&gt;X479,1,0),IF(Z477&gt;Z479,1,0))&lt;&gt;3,"E",""),""),"")</f>
        <v/>
      </c>
      <c r="AP477" s="3"/>
      <c r="AQ477" s="157"/>
      <c r="AR477" s="158"/>
      <c r="AS477" s="158"/>
      <c r="AT477" s="158"/>
      <c r="AU477" s="158"/>
      <c r="AV477" s="158"/>
      <c r="AW477" s="158"/>
      <c r="AX477" s="158"/>
      <c r="AY477" s="158"/>
      <c r="AZ477" s="158"/>
      <c r="BA477" s="158"/>
      <c r="BB477" s="158"/>
      <c r="BC477" s="159"/>
      <c r="BD477" s="165"/>
      <c r="BE477" s="166"/>
      <c r="BF477" s="184"/>
      <c r="BG477" s="188"/>
      <c r="BH477" s="189"/>
      <c r="BI477" s="189"/>
      <c r="BJ477" s="189"/>
      <c r="BK477" s="189"/>
      <c r="BL477" s="189"/>
      <c r="BM477" s="189"/>
      <c r="BN477" s="189"/>
      <c r="BO477" s="189"/>
      <c r="BP477" s="189"/>
      <c r="BQ477" s="189"/>
      <c r="BR477" s="189"/>
      <c r="BS477" s="189"/>
      <c r="BT477" s="189"/>
      <c r="BU477" s="190"/>
      <c r="BV477" s="172"/>
      <c r="BW477" s="173"/>
      <c r="BX477" s="172"/>
      <c r="BY477" s="173"/>
      <c r="BZ477" s="172"/>
      <c r="CA477" s="173"/>
      <c r="CB477" s="172"/>
      <c r="CC477" s="173"/>
      <c r="CD477" s="172"/>
      <c r="CE477" s="173"/>
      <c r="CF477" s="174"/>
      <c r="CG477" s="318"/>
      <c r="CH477" s="319"/>
      <c r="CI477" s="319"/>
      <c r="CJ477" s="319"/>
      <c r="CK477" s="319"/>
      <c r="CL477" s="319"/>
      <c r="CM477" s="319"/>
      <c r="CN477" s="319"/>
      <c r="CO477" s="319"/>
      <c r="CP477" s="319"/>
      <c r="CQ477" s="319"/>
      <c r="CR477" s="319"/>
      <c r="CS477" s="320"/>
      <c r="CT477" s="165"/>
      <c r="CU477" s="166"/>
      <c r="CV477" s="184"/>
      <c r="CW477" s="188"/>
      <c r="CX477" s="189"/>
      <c r="CY477" s="189"/>
      <c r="CZ477" s="189"/>
      <c r="DA477" s="189"/>
      <c r="DB477" s="189"/>
      <c r="DC477" s="189"/>
      <c r="DD477" s="189"/>
      <c r="DE477" s="189"/>
      <c r="DF477" s="189"/>
      <c r="DG477" s="189"/>
      <c r="DH477" s="189"/>
      <c r="DI477" s="189"/>
      <c r="DJ477" s="189"/>
      <c r="DK477" s="190"/>
      <c r="DL477" s="172"/>
      <c r="DM477" s="173"/>
      <c r="DN477" s="172"/>
      <c r="DO477" s="173"/>
      <c r="DP477" s="172"/>
      <c r="DQ477" s="173"/>
      <c r="DR477" s="172"/>
      <c r="DS477" s="173"/>
      <c r="DT477" s="172"/>
      <c r="DU477" s="173"/>
      <c r="DV477" s="174"/>
    </row>
    <row r="478" spans="1:126" ht="11.25" customHeight="1">
      <c r="A478" s="192"/>
      <c r="B478" s="193"/>
      <c r="C478" s="196"/>
      <c r="D478" s="199"/>
      <c r="E478" s="200"/>
      <c r="F478" s="199"/>
      <c r="G478" s="200"/>
      <c r="H478" s="199"/>
      <c r="I478" s="200"/>
      <c r="J478" s="199"/>
      <c r="K478" s="200"/>
      <c r="L478" s="199"/>
      <c r="M478" s="209"/>
      <c r="N478" s="69" t="str">
        <f>IF(CF456&lt;&gt;"",IF(ISERROR(AND(BV460="",BX460="",BZ460="",CB460="",CD460="")),"E",IF(AND(BV460="",BX460="",BZ460="",CB460="",CD460=""),"","E")),"")</f>
        <v/>
      </c>
      <c r="O478" s="192"/>
      <c r="P478" s="193"/>
      <c r="Q478" s="196"/>
      <c r="R478" s="199"/>
      <c r="S478" s="200"/>
      <c r="T478" s="199"/>
      <c r="U478" s="200"/>
      <c r="V478" s="199"/>
      <c r="W478" s="200"/>
      <c r="X478" s="199"/>
      <c r="Y478" s="200"/>
      <c r="Z478" s="199"/>
      <c r="AA478" s="209"/>
      <c r="AB478" s="69" t="str">
        <f>IF(CF506&lt;&gt;"",IF(ISERROR(AND(BV510="",BX510="",BZ510="",CB510="",CD510="")),"E",IF(AND(BV510="",BX510="",BZ510="",CB510="",CD510=""),"","E")),"")</f>
        <v/>
      </c>
      <c r="AP478" s="3"/>
      <c r="AQ478" s="157"/>
      <c r="AR478" s="158"/>
      <c r="AS478" s="158"/>
      <c r="AT478" s="158"/>
      <c r="AU478" s="158"/>
      <c r="AV478" s="158"/>
      <c r="AW478" s="158"/>
      <c r="AX478" s="158"/>
      <c r="AY478" s="158"/>
      <c r="AZ478" s="158"/>
      <c r="BA478" s="158"/>
      <c r="BB478" s="158"/>
      <c r="BC478" s="159"/>
      <c r="BD478" s="165"/>
      <c r="BE478" s="166"/>
      <c r="BF478" s="175" t="str">
        <f>C487</f>
        <v>D</v>
      </c>
      <c r="BG478" s="177" t="str">
        <f>IF(VLOOKUP($BF478,$A462:$C470,3,FALSE)=0,"",CONCATENATE(VLOOKUP(VLOOKUP($BF478,$A462:$C470,3,FALSE),Players!$C:$G,4,FALSE)," ",VLOOKUP($BF478,$A462:$C470,3,FALSE)," ",IF(ISERROR(VLOOKUP(VLOOKUP($BF478,$A462:$C470,3,FALSE),Players!$C:$G,5,FALSE)),"()",CONCATENATE("(",VLOOKUP(VLOOKUP($BF478,$A462:$C470,3,FALSE),Players!$C:$G,5,FALSE),")"))))</f>
        <v/>
      </c>
      <c r="BH478" s="178"/>
      <c r="BI478" s="178"/>
      <c r="BJ478" s="178"/>
      <c r="BK478" s="178"/>
      <c r="BL478" s="178"/>
      <c r="BM478" s="178"/>
      <c r="BN478" s="178"/>
      <c r="BO478" s="178"/>
      <c r="BP478" s="178"/>
      <c r="BQ478" s="178"/>
      <c r="BR478" s="178"/>
      <c r="BS478" s="178"/>
      <c r="BT478" s="178"/>
      <c r="BU478" s="179"/>
      <c r="BV478" s="150" t="str">
        <f>IF(D487&lt;&gt;"",D487,"")</f>
        <v/>
      </c>
      <c r="BW478" s="151"/>
      <c r="BX478" s="150" t="str">
        <f>IF(F487&lt;&gt;"",F487,"")</f>
        <v/>
      </c>
      <c r="BY478" s="151"/>
      <c r="BZ478" s="150" t="str">
        <f>IF(H487&lt;&gt;"",H487,"")</f>
        <v/>
      </c>
      <c r="CA478" s="151"/>
      <c r="CB478" s="150" t="str">
        <f>IF(J487&lt;&gt;"",J487,"")</f>
        <v/>
      </c>
      <c r="CC478" s="151"/>
      <c r="CD478" s="150" t="str">
        <f>IF(L487&lt;&gt;"",L487,"")</f>
        <v/>
      </c>
      <c r="CE478" s="151"/>
      <c r="CF478" s="174" t="str">
        <f>IF($CF476&lt;&gt;"",IF(CF476="W","L","W"),"")</f>
        <v/>
      </c>
      <c r="CG478" s="318"/>
      <c r="CH478" s="319"/>
      <c r="CI478" s="319"/>
      <c r="CJ478" s="319"/>
      <c r="CK478" s="319"/>
      <c r="CL478" s="319"/>
      <c r="CM478" s="319"/>
      <c r="CN478" s="319"/>
      <c r="CO478" s="319"/>
      <c r="CP478" s="319"/>
      <c r="CQ478" s="319"/>
      <c r="CR478" s="319"/>
      <c r="CS478" s="320"/>
      <c r="CT478" s="165"/>
      <c r="CU478" s="166"/>
      <c r="CV478" s="175" t="str">
        <f>Q495</f>
        <v>C</v>
      </c>
      <c r="CW478" s="177" t="str">
        <f>IF(VLOOKUP($CV478,$A462:$C470,3,FALSE)=0,"",CONCATENATE(VLOOKUP(VLOOKUP($CV478,$A462:$C470,3,FALSE),Players!$C:$G,4,FALSE)," ",VLOOKUP($CV478,$A462:$C470,3,FALSE)," ",IF(ISERROR(VLOOKUP(VLOOKUP($CV478,$A462:$C470,3,FALSE),Players!$C:$G,5,FALSE)),"()",CONCATENATE("(",VLOOKUP(VLOOKUP($CV478,$A462:$C470,3,FALSE),Players!$C:$G,5,FALSE),")"))))</f>
        <v/>
      </c>
      <c r="CX478" s="178"/>
      <c r="CY478" s="178"/>
      <c r="CZ478" s="178"/>
      <c r="DA478" s="178"/>
      <c r="DB478" s="178"/>
      <c r="DC478" s="178"/>
      <c r="DD478" s="178"/>
      <c r="DE478" s="178"/>
      <c r="DF478" s="178"/>
      <c r="DG478" s="178"/>
      <c r="DH478" s="178"/>
      <c r="DI478" s="178"/>
      <c r="DJ478" s="178"/>
      <c r="DK478" s="179"/>
      <c r="DL478" s="150" t="str">
        <f>IF(R495&lt;&gt;"",R495,"")</f>
        <v/>
      </c>
      <c r="DM478" s="151"/>
      <c r="DN478" s="150" t="str">
        <f>IF(T495&lt;&gt;"",T495,"")</f>
        <v/>
      </c>
      <c r="DO478" s="151"/>
      <c r="DP478" s="150" t="str">
        <f>IF(V495&lt;&gt;"",V495,"")</f>
        <v/>
      </c>
      <c r="DQ478" s="151"/>
      <c r="DR478" s="150" t="str">
        <f>IF(X495&lt;&gt;"",X495,"")</f>
        <v/>
      </c>
      <c r="DS478" s="151"/>
      <c r="DT478" s="150" t="str">
        <f>IF(Z495&lt;&gt;"",Z495,"")</f>
        <v/>
      </c>
      <c r="DU478" s="151"/>
      <c r="DV478" s="174" t="str">
        <f>IF($DV476&lt;&gt;"",IF(DV476="W","L","W"),"")</f>
        <v/>
      </c>
    </row>
    <row r="479" spans="1:126" ht="11.25" customHeight="1" thickBot="1">
      <c r="A479" s="192"/>
      <c r="B479" s="193"/>
      <c r="C479" s="175" t="str">
        <f>IF($D458="1P","E","E")</f>
        <v>E</v>
      </c>
      <c r="D479" s="201"/>
      <c r="E479" s="202"/>
      <c r="F479" s="201"/>
      <c r="G479" s="202"/>
      <c r="H479" s="201"/>
      <c r="I479" s="202"/>
      <c r="J479" s="201"/>
      <c r="K479" s="202"/>
      <c r="L479" s="201"/>
      <c r="M479" s="205"/>
      <c r="N479" s="69" t="str">
        <f>IF(CF456&lt;&gt;"",IF(ISERROR(AND(BV460="",BX460="",BZ460="",CB460="",CD460="")),"E",IF(AND(BV460="",BX460="",BZ460="",CB460="",CD460=""),"","E")),"")</f>
        <v/>
      </c>
      <c r="O479" s="192"/>
      <c r="P479" s="193"/>
      <c r="Q479" s="175" t="str">
        <f>IF($D458="1P","E","D")</f>
        <v>D</v>
      </c>
      <c r="R479" s="201"/>
      <c r="S479" s="202"/>
      <c r="T479" s="201"/>
      <c r="U479" s="202"/>
      <c r="V479" s="201"/>
      <c r="W479" s="202"/>
      <c r="X479" s="201"/>
      <c r="Y479" s="202"/>
      <c r="Z479" s="201"/>
      <c r="AA479" s="205"/>
      <c r="AB479" s="69" t="str">
        <f>IF(CF506&lt;&gt;"",IF(ISERROR(AND(BV510="",BX510="",BZ510="",CB510="",CD510="")),"E",IF(AND(BV510="",BX510="",BZ510="",CB510="",CD510=""),"","E")),"")</f>
        <v/>
      </c>
      <c r="AP479" s="3"/>
      <c r="AQ479" s="160"/>
      <c r="AR479" s="161"/>
      <c r="AS479" s="161"/>
      <c r="AT479" s="161"/>
      <c r="AU479" s="161"/>
      <c r="AV479" s="161"/>
      <c r="AW479" s="161"/>
      <c r="AX479" s="161"/>
      <c r="AY479" s="161"/>
      <c r="AZ479" s="161"/>
      <c r="BA479" s="161"/>
      <c r="BB479" s="161"/>
      <c r="BC479" s="162"/>
      <c r="BD479" s="167"/>
      <c r="BE479" s="168"/>
      <c r="BF479" s="176"/>
      <c r="BG479" s="180"/>
      <c r="BH479" s="181"/>
      <c r="BI479" s="181"/>
      <c r="BJ479" s="181"/>
      <c r="BK479" s="181"/>
      <c r="BL479" s="181"/>
      <c r="BM479" s="181"/>
      <c r="BN479" s="181"/>
      <c r="BO479" s="181"/>
      <c r="BP479" s="181"/>
      <c r="BQ479" s="181"/>
      <c r="BR479" s="181"/>
      <c r="BS479" s="181"/>
      <c r="BT479" s="181"/>
      <c r="BU479" s="182"/>
      <c r="BV479" s="152"/>
      <c r="BW479" s="153"/>
      <c r="BX479" s="152"/>
      <c r="BY479" s="153"/>
      <c r="BZ479" s="152"/>
      <c r="CA479" s="153"/>
      <c r="CB479" s="152"/>
      <c r="CC479" s="153"/>
      <c r="CD479" s="152"/>
      <c r="CE479" s="153"/>
      <c r="CF479" s="174"/>
      <c r="CG479" s="321"/>
      <c r="CH479" s="322"/>
      <c r="CI479" s="322"/>
      <c r="CJ479" s="322"/>
      <c r="CK479" s="322"/>
      <c r="CL479" s="322"/>
      <c r="CM479" s="322"/>
      <c r="CN479" s="322"/>
      <c r="CO479" s="322"/>
      <c r="CP479" s="322"/>
      <c r="CQ479" s="322"/>
      <c r="CR479" s="322"/>
      <c r="CS479" s="323"/>
      <c r="CT479" s="167"/>
      <c r="CU479" s="168"/>
      <c r="CV479" s="176"/>
      <c r="CW479" s="180"/>
      <c r="CX479" s="181"/>
      <c r="CY479" s="181"/>
      <c r="CZ479" s="181"/>
      <c r="DA479" s="181"/>
      <c r="DB479" s="181"/>
      <c r="DC479" s="181"/>
      <c r="DD479" s="181"/>
      <c r="DE479" s="181"/>
      <c r="DF479" s="181"/>
      <c r="DG479" s="181"/>
      <c r="DH479" s="181"/>
      <c r="DI479" s="181"/>
      <c r="DJ479" s="181"/>
      <c r="DK479" s="182"/>
      <c r="DL479" s="152"/>
      <c r="DM479" s="153"/>
      <c r="DN479" s="152"/>
      <c r="DO479" s="153"/>
      <c r="DP479" s="152"/>
      <c r="DQ479" s="153"/>
      <c r="DR479" s="152"/>
      <c r="DS479" s="153"/>
      <c r="DT479" s="152"/>
      <c r="DU479" s="153"/>
      <c r="DV479" s="174"/>
    </row>
    <row r="480" spans="1:126" ht="11.25" customHeight="1" thickBot="1">
      <c r="A480" s="194"/>
      <c r="B480" s="195"/>
      <c r="C480" s="207"/>
      <c r="D480" s="203"/>
      <c r="E480" s="204"/>
      <c r="F480" s="203"/>
      <c r="G480" s="204"/>
      <c r="H480" s="203"/>
      <c r="I480" s="204"/>
      <c r="J480" s="203"/>
      <c r="K480" s="204"/>
      <c r="L480" s="203"/>
      <c r="M480" s="206"/>
      <c r="N480" s="69" t="str">
        <f>IF(CF458&lt;&gt;"",IF(CF458="W",IF(SUM(IF(D479&gt;D477,1,0),IF(F479&gt;F477,1,0),IF(H479&gt;H477,1,0),IF(J479&gt;J477,1,0),IF(L479&gt;L477,1,0))&lt;&gt;3,"E",""),""),"")</f>
        <v/>
      </c>
      <c r="O480" s="194"/>
      <c r="P480" s="195"/>
      <c r="Q480" s="207"/>
      <c r="R480" s="203"/>
      <c r="S480" s="204"/>
      <c r="T480" s="203"/>
      <c r="U480" s="204"/>
      <c r="V480" s="203"/>
      <c r="W480" s="204"/>
      <c r="X480" s="203"/>
      <c r="Y480" s="204"/>
      <c r="Z480" s="203"/>
      <c r="AA480" s="206"/>
      <c r="AB480" s="69" t="str">
        <f>IF(CF508&lt;&gt;"",IF(CF508="W",IF(SUM(IF(R479&gt;R477,1,0),IF(T479&gt;T477,1,0),IF(V479&gt;V477,1,0),IF(X479&gt;X477,1,0),IF(Z479&gt;Z477,1,0))&lt;&gt;3,"E",""),""),"")</f>
        <v/>
      </c>
      <c r="AP480" s="3"/>
      <c r="AQ480" s="126"/>
      <c r="AR480" s="126"/>
      <c r="AS480" s="126"/>
      <c r="AT480" s="126"/>
      <c r="AU480" s="126"/>
      <c r="AV480" s="126"/>
      <c r="AW480" s="126"/>
      <c r="AX480" s="126"/>
      <c r="AY480" s="126"/>
      <c r="AZ480" s="126"/>
      <c r="BA480" s="126"/>
      <c r="BB480" s="126"/>
      <c r="BC480" s="126"/>
      <c r="BV480" s="169" t="str">
        <f>IF(CF476&lt;&gt;"",IF(AND(AND(BV476&gt;-1,BV478&gt;-1),OR(BV476&gt;10,BV478&gt;10),ABS(BV476-BV478)&gt;1,IF(OR(BV476&gt;11,BV478&gt;11),ABS(BV476-BV478)=2,TRUE),BV476=INT(BV476),BV478=INT(BV478)),"","Error"),"")</f>
        <v/>
      </c>
      <c r="BW480" s="169"/>
      <c r="BX480" s="169" t="str">
        <f>IF(CF476&lt;&gt;"",IF(AND(AND(BX476&gt;-1,BX478&gt;-1),OR(BX476&gt;10,BX478&gt;10),ABS(BX476-BX478)&gt;1,IF(OR(BX476&gt;11,BX478&gt;11),ABS(BX476-BX478)=2,TRUE),BX476=INT(BX476),BX478=INT(BX478)),"","Error"),"")</f>
        <v/>
      </c>
      <c r="BY480" s="169"/>
      <c r="BZ480" s="169" t="str">
        <f>IF(CF476&lt;&gt;"",IF(AND(AND(BZ476&gt;-1,BZ478&gt;-1),OR(BZ476&gt;10,BZ478&gt;10),ABS(BZ476-BZ478)&gt;1,IF(OR(BZ476&gt;11,BZ478&gt;11),ABS(BZ476-BZ478)=2,TRUE),BZ476=INT(BZ476),BZ478=INT(BZ478)),"","Error"),"")</f>
        <v/>
      </c>
      <c r="CA480" s="169"/>
      <c r="CB480" s="169" t="str">
        <f>IF(AND(CF476&lt;&gt;"",CB476&lt;&gt;""),IF(AND(AND(CB476&gt;-1,CB478&gt;-1),OR(CB476&gt;10,CB478&gt;10),ABS(CB476-CB478)&gt;1,IF(OR(CB476&gt;11,CB478&gt;11),ABS(CB476-CB478)=2,TRUE),CB476=INT(CB476),CB478=INT(CB478)),"","Error"),"")</f>
        <v/>
      </c>
      <c r="CC480" s="169"/>
      <c r="CD480" s="169" t="str">
        <f>IF(AND(CF476&lt;&gt;"",CD476&lt;&gt;""),IF(AND(AND(CD476&gt;-1,CD478&gt;-1),OR(CD476&gt;10,CD478&gt;10),ABS(CD476-CD478)&gt;1,IF(OR(CD476&gt;11,CD478&gt;11),ABS(CD476-CD478)=2,TRUE),CD476=INT(CD476),CD478=INT(CD478)),"","Error"),"")</f>
        <v/>
      </c>
      <c r="CE480" s="169"/>
      <c r="DL480" s="169" t="str">
        <f>IF(DV476&lt;&gt;"",IF(AND(AND(DL476&gt;-1,DL478&gt;-1),OR(DL476&gt;10,DL478&gt;10),ABS(DL476-DL478)&gt;1,IF(OR(DL476&gt;11,DL478&gt;11),ABS(DL476-DL478)=2,TRUE),DL476=INT(DL476),DL478=INT(DL478)),"","Error"),"")</f>
        <v/>
      </c>
      <c r="DM480" s="169"/>
      <c r="DN480" s="169" t="str">
        <f>IF(DV476&lt;&gt;"",IF(AND(AND(DN476&gt;-1,DN478&gt;-1),OR(DN476&gt;10,DN478&gt;10),ABS(DN476-DN478)&gt;1,IF(OR(DN476&gt;11,DN478&gt;11),ABS(DN476-DN478)=2,TRUE),DN476=INT(DN476),DN478=INT(DN478)),"","Error"),"")</f>
        <v/>
      </c>
      <c r="DO480" s="169"/>
      <c r="DP480" s="169" t="str">
        <f>IF(DV476&lt;&gt;"",IF(AND(AND(DP476&gt;-1,DP478&gt;-1),OR(DP476&gt;10,DP478&gt;10),ABS(DP476-DP478)&gt;1,IF(OR(DP476&gt;11,DP478&gt;11),ABS(DP476-DP478)=2,TRUE),DP476=INT(DP476),DP478=INT(DP478)),"","Error"),"")</f>
        <v/>
      </c>
      <c r="DQ480" s="169"/>
      <c r="DR480" s="169" t="str">
        <f>IF(AND(DV476&lt;&gt;"",DR476&lt;&gt;""),IF(AND(AND(DR476&gt;-1,DR478&gt;-1),OR(DR476&gt;10,DR478&gt;10),ABS(DR476-DR478)&gt;1,IF(OR(DR476&gt;11,DR478&gt;11),ABS(DR476-DR478)=2,TRUE),DR476=INT(DR476),DR478=INT(DR478)),"","Error"),"")</f>
        <v/>
      </c>
      <c r="DS480" s="169"/>
      <c r="DT480" s="169" t="str">
        <f>IF(AND(DV476&lt;&gt;"",DT476&lt;&gt;""),IF(AND(AND(DT476&gt;-1,DT478&gt;-1),OR(DT476&gt;10,DT478&gt;10),ABS(DT476-DT478)&gt;1,IF(OR(DT476&gt;11,DT478&gt;11),ABS(DT476-DT478)=2,TRUE),DT476=INT(DT476),DT478=INT(DT478)),"","Error"),"")</f>
        <v/>
      </c>
      <c r="DU480" s="169"/>
      <c r="DV480" s="3"/>
    </row>
    <row r="481" spans="1:126" ht="11.25" customHeight="1">
      <c r="A481" s="170">
        <v>2</v>
      </c>
      <c r="B481" s="191"/>
      <c r="C481" s="183" t="str">
        <f>IF($D458="1P","C","C")</f>
        <v>C</v>
      </c>
      <c r="D481" s="197"/>
      <c r="E481" s="198"/>
      <c r="F481" s="197"/>
      <c r="G481" s="198"/>
      <c r="H481" s="197"/>
      <c r="I481" s="198"/>
      <c r="J481" s="197"/>
      <c r="K481" s="198"/>
      <c r="L481" s="197"/>
      <c r="M481" s="208"/>
      <c r="N481" s="69" t="str">
        <f>IF(CF466&lt;&gt;"",IF(CF466="W",IF(SUM(IF(D481&gt;D483,1,0),IF(F481&gt;F483,1,0),IF(H481&gt;H483,1,0),IF(J481&gt;J483,1,0),IF(L481&gt;L483,1,0))&lt;&gt;3,"E",""),""),"")</f>
        <v/>
      </c>
      <c r="O481" s="170">
        <v>7</v>
      </c>
      <c r="P481" s="191"/>
      <c r="Q481" s="183" t="str">
        <f>IF($D458="1P","A","A")</f>
        <v>A</v>
      </c>
      <c r="R481" s="197"/>
      <c r="S481" s="198"/>
      <c r="T481" s="197"/>
      <c r="U481" s="198"/>
      <c r="V481" s="197"/>
      <c r="W481" s="198"/>
      <c r="X481" s="197"/>
      <c r="Y481" s="198"/>
      <c r="Z481" s="197"/>
      <c r="AA481" s="208"/>
      <c r="AB481" s="69" t="str">
        <f>IF(CF516&lt;&gt;"",IF(CF516="W",IF(SUM(IF(R481&gt;R483,1,0),IF(T481&gt;T483,1,0),IF(V481&gt;V483,1,0),IF(X481&gt;X483,1,0),IF(Z481&gt;Z483,1,0))&lt;&gt;3,"E",""),""),"")</f>
        <v/>
      </c>
      <c r="AP481" s="3"/>
      <c r="AQ481" s="126"/>
      <c r="AR481" s="126"/>
      <c r="AS481" s="126"/>
      <c r="AT481" s="126"/>
      <c r="AU481" s="126"/>
      <c r="AV481" s="126"/>
      <c r="AW481" s="126"/>
      <c r="AX481" s="126"/>
      <c r="AY481" s="126"/>
      <c r="AZ481" s="126"/>
      <c r="BA481" s="126"/>
      <c r="BB481" s="126"/>
      <c r="BC481" s="126"/>
      <c r="DV481" s="3"/>
    </row>
    <row r="482" spans="1:126" ht="11.25" customHeight="1">
      <c r="A482" s="192"/>
      <c r="B482" s="193"/>
      <c r="C482" s="196"/>
      <c r="D482" s="199"/>
      <c r="E482" s="200"/>
      <c r="F482" s="199"/>
      <c r="G482" s="200"/>
      <c r="H482" s="199"/>
      <c r="I482" s="200"/>
      <c r="J482" s="199"/>
      <c r="K482" s="200"/>
      <c r="L482" s="199"/>
      <c r="M482" s="209"/>
      <c r="N482" s="69" t="str">
        <f>IF(CF466&lt;&gt;"",IF(ISERROR(AND(BV470="",BX470="",BZ470="",CB470="",CD470="")),"E",IF(AND(BV470="",BX470="",BZ470="",CB470="",CD470=""),"","E")),"")</f>
        <v/>
      </c>
      <c r="O482" s="192"/>
      <c r="P482" s="193"/>
      <c r="Q482" s="196"/>
      <c r="R482" s="199"/>
      <c r="S482" s="200"/>
      <c r="T482" s="199"/>
      <c r="U482" s="200"/>
      <c r="V482" s="199"/>
      <c r="W482" s="200"/>
      <c r="X482" s="199"/>
      <c r="Y482" s="200"/>
      <c r="Z482" s="199"/>
      <c r="AA482" s="209"/>
      <c r="AB482" s="69" t="str">
        <f>IF(CF516&lt;&gt;"",IF(ISERROR(AND(BV520="",BX520="",BZ520="",CB520="",CD520="")),"E",IF(AND(BV520="",BX520="",BZ520="",CB520="",CD520=""),"","E")),"")</f>
        <v/>
      </c>
      <c r="AP482" s="3"/>
      <c r="AQ482" s="127"/>
      <c r="AR482" s="127"/>
      <c r="AS482" s="127"/>
      <c r="AT482" s="127"/>
      <c r="AU482" s="127"/>
      <c r="AV482" s="127"/>
      <c r="AW482" s="127"/>
      <c r="AX482" s="127"/>
      <c r="AY482" s="127"/>
      <c r="AZ482" s="127"/>
      <c r="BA482" s="127"/>
      <c r="BB482" s="127"/>
      <c r="BC482" s="127"/>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3"/>
      <c r="CG482" s="40"/>
      <c r="CH482" s="40"/>
      <c r="CI482" s="40"/>
      <c r="CJ482" s="40"/>
      <c r="CK482" s="40"/>
      <c r="CL482" s="40"/>
      <c r="CM482" s="40"/>
      <c r="CN482" s="40"/>
      <c r="CO482" s="40"/>
      <c r="CP482" s="40"/>
      <c r="CQ482" s="40"/>
      <c r="CR482" s="40"/>
      <c r="CS482" s="40"/>
      <c r="CT482" s="40"/>
      <c r="CU482" s="40"/>
      <c r="CV482" s="40"/>
      <c r="CW482" s="40"/>
      <c r="CX482" s="40"/>
      <c r="CY482" s="40"/>
      <c r="CZ482" s="40"/>
      <c r="DA482" s="40"/>
      <c r="DB482" s="40"/>
      <c r="DC482" s="40"/>
      <c r="DD482" s="40"/>
      <c r="DE482" s="40"/>
      <c r="DF482" s="40"/>
      <c r="DG482" s="40"/>
      <c r="DH482" s="40"/>
      <c r="DI482" s="40"/>
      <c r="DJ482" s="40"/>
      <c r="DK482" s="40"/>
      <c r="DL482" s="40"/>
      <c r="DM482" s="40"/>
      <c r="DN482" s="40"/>
      <c r="DO482" s="40"/>
      <c r="DP482" s="40"/>
      <c r="DQ482" s="40"/>
      <c r="DR482" s="40"/>
      <c r="DS482" s="40"/>
      <c r="DT482" s="40"/>
      <c r="DU482" s="40"/>
      <c r="DV482" s="3"/>
    </row>
    <row r="483" spans="1:126" ht="11.25" customHeight="1">
      <c r="A483" s="192"/>
      <c r="B483" s="193"/>
      <c r="C483" s="175" t="str">
        <f>IF($D458="1P","D","D")</f>
        <v>D</v>
      </c>
      <c r="D483" s="201"/>
      <c r="E483" s="202"/>
      <c r="F483" s="201"/>
      <c r="G483" s="202"/>
      <c r="H483" s="201"/>
      <c r="I483" s="202"/>
      <c r="J483" s="201"/>
      <c r="K483" s="202"/>
      <c r="L483" s="201"/>
      <c r="M483" s="205"/>
      <c r="N483" s="69" t="str">
        <f>IF(CF466&lt;&gt;"",IF(ISERROR(AND(BV470="",BX470="",BZ470="",CB470="",CD470="")),"E",IF(AND(BV470="",BX470="",BZ470="",CB470="",CD470=""),"","E")),"")</f>
        <v/>
      </c>
      <c r="O483" s="192"/>
      <c r="P483" s="193"/>
      <c r="Q483" s="175" t="str">
        <f>IF($D458="1P","C","B")</f>
        <v>B</v>
      </c>
      <c r="R483" s="201"/>
      <c r="S483" s="202"/>
      <c r="T483" s="201"/>
      <c r="U483" s="202"/>
      <c r="V483" s="201"/>
      <c r="W483" s="202"/>
      <c r="X483" s="201"/>
      <c r="Y483" s="202"/>
      <c r="Z483" s="201"/>
      <c r="AA483" s="205"/>
      <c r="AB483" s="69" t="str">
        <f>IF(CF516&lt;&gt;"",IF(ISERROR(AND(BV520="",BX520="",BZ520="",CB520="",CD520="")),"E",IF(AND(BV520="",BX520="",BZ520="",CB520="",CD520=""),"","E")),"")</f>
        <v/>
      </c>
      <c r="AP483" s="3"/>
      <c r="AQ483" s="128"/>
      <c r="AR483" s="128"/>
      <c r="AS483" s="128"/>
      <c r="AT483" s="128"/>
      <c r="AU483" s="128"/>
      <c r="AV483" s="128"/>
      <c r="AW483" s="128"/>
      <c r="AX483" s="128"/>
      <c r="AY483" s="128"/>
      <c r="AZ483" s="128"/>
      <c r="BA483" s="128"/>
      <c r="BB483" s="128"/>
      <c r="BC483" s="128"/>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3"/>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3"/>
    </row>
    <row r="484" spans="1:126" ht="11.25" customHeight="1" thickBot="1">
      <c r="A484" s="194"/>
      <c r="B484" s="195"/>
      <c r="C484" s="207"/>
      <c r="D484" s="203"/>
      <c r="E484" s="204"/>
      <c r="F484" s="203"/>
      <c r="G484" s="204"/>
      <c r="H484" s="203"/>
      <c r="I484" s="204"/>
      <c r="J484" s="203"/>
      <c r="K484" s="204"/>
      <c r="L484" s="203"/>
      <c r="M484" s="206"/>
      <c r="N484" s="69" t="str">
        <f>IF(CF468&lt;&gt;"",IF(CF468="W",IF(SUM(IF(D483&gt;D481,1,0),IF(F483&gt;F481,1,0),IF(H483&gt;H481,1,0),IF(J483&gt;J481,1,0),IF(L483&gt;L481,1,0))&lt;&gt;3,"E",""),""),"")</f>
        <v/>
      </c>
      <c r="O484" s="194"/>
      <c r="P484" s="195"/>
      <c r="Q484" s="207"/>
      <c r="R484" s="203"/>
      <c r="S484" s="204"/>
      <c r="T484" s="203"/>
      <c r="U484" s="204"/>
      <c r="V484" s="203"/>
      <c r="W484" s="204"/>
      <c r="X484" s="203"/>
      <c r="Y484" s="204"/>
      <c r="Z484" s="203"/>
      <c r="AA484" s="206"/>
      <c r="AB484" s="69" t="str">
        <f>IF(CF518&lt;&gt;"",IF(CF518="W",IF(SUM(IF(R483&gt;R481,1,0),IF(T483&gt;T481,1,0),IF(V483&gt;V481,1,0),IF(X483&gt;X481,1,0),IF(Z483&gt;Z481,1,0))&lt;&gt;3,"E",""),""),"")</f>
        <v/>
      </c>
      <c r="AP484" s="3"/>
      <c r="AQ484" s="126"/>
      <c r="AR484" s="126"/>
      <c r="AS484" s="126"/>
      <c r="AT484" s="126"/>
      <c r="AU484" s="126"/>
      <c r="AV484" s="126"/>
      <c r="AW484" s="126"/>
      <c r="AX484" s="126"/>
      <c r="AY484" s="126"/>
      <c r="AZ484" s="126"/>
      <c r="BA484" s="126"/>
      <c r="BB484" s="126"/>
      <c r="BC484" s="126"/>
      <c r="CF484" s="3"/>
      <c r="DV484" s="3"/>
    </row>
    <row r="485" spans="1:126" ht="11.25" customHeight="1" thickBot="1">
      <c r="A485" s="170">
        <v>3</v>
      </c>
      <c r="B485" s="191"/>
      <c r="C485" s="183" t="str">
        <f>IF($D458="1P","A","A")</f>
        <v>A</v>
      </c>
      <c r="D485" s="197"/>
      <c r="E485" s="198"/>
      <c r="F485" s="197"/>
      <c r="G485" s="198"/>
      <c r="H485" s="197"/>
      <c r="I485" s="198"/>
      <c r="J485" s="197"/>
      <c r="K485" s="198"/>
      <c r="L485" s="197"/>
      <c r="M485" s="208"/>
      <c r="N485" s="69" t="str">
        <f>IF(CF476&lt;&gt;"",IF(CF476="W",IF(SUM(IF(D485&gt;D487,1,0),IF(F485&gt;F487,1,0),IF(H485&gt;H487,1,0),IF(J485&gt;J487,1,0),IF(L485&gt;L487,1,0))&lt;&gt;3,"E",""),""),"")</f>
        <v/>
      </c>
      <c r="O485" s="170">
        <v>8</v>
      </c>
      <c r="P485" s="191"/>
      <c r="Q485" s="183" t="str">
        <f>IF($D458="1P","B","D")</f>
        <v>D</v>
      </c>
      <c r="R485" s="197"/>
      <c r="S485" s="198"/>
      <c r="T485" s="197"/>
      <c r="U485" s="198"/>
      <c r="V485" s="197"/>
      <c r="W485" s="198"/>
      <c r="X485" s="197"/>
      <c r="Y485" s="198"/>
      <c r="Z485" s="197"/>
      <c r="AA485" s="208"/>
      <c r="AB485" s="69" t="str">
        <f>IF(DV456&lt;&gt;"",IF(DV456="W",IF(SUM(IF(R485&gt;R487,1,0),IF(T485&gt;T487,1,0),IF(V485&gt;V487,1,0),IF(X485&gt;X487,1,0),IF(Z485&gt;Z487,1,0))&lt;&gt;3,"E",""),""),"")</f>
        <v/>
      </c>
      <c r="AP485" s="3"/>
      <c r="AQ485" s="127"/>
      <c r="AR485" s="127"/>
      <c r="AS485" s="127"/>
      <c r="AT485" s="127"/>
      <c r="AU485" s="127"/>
      <c r="AV485" s="127"/>
      <c r="AW485" s="127"/>
      <c r="AX485" s="127"/>
      <c r="AY485" s="127"/>
      <c r="AZ485" s="127"/>
      <c r="BA485" s="127"/>
      <c r="BB485" s="127"/>
      <c r="BC485" s="127"/>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3"/>
      <c r="DV485" s="3"/>
    </row>
    <row r="486" spans="1:126" ht="11.25" customHeight="1">
      <c r="A486" s="192"/>
      <c r="B486" s="193"/>
      <c r="C486" s="196"/>
      <c r="D486" s="199"/>
      <c r="E486" s="200"/>
      <c r="F486" s="199"/>
      <c r="G486" s="200"/>
      <c r="H486" s="199"/>
      <c r="I486" s="200"/>
      <c r="J486" s="199"/>
      <c r="K486" s="200"/>
      <c r="L486" s="199"/>
      <c r="M486" s="209"/>
      <c r="N486" s="69" t="str">
        <f>IF(CF476&lt;&gt;"",IF(ISERROR(AND(BV480="",BX480="",BZ480="",CB480="",CD480="")),"E",IF(AND(BV480="",BX480="",BZ480="",CB480="",CD480=""),"","E")),"")</f>
        <v/>
      </c>
      <c r="O486" s="192"/>
      <c r="P486" s="193"/>
      <c r="Q486" s="196"/>
      <c r="R486" s="199"/>
      <c r="S486" s="200"/>
      <c r="T486" s="199"/>
      <c r="U486" s="200"/>
      <c r="V486" s="199"/>
      <c r="W486" s="200"/>
      <c r="X486" s="199"/>
      <c r="Y486" s="200"/>
      <c r="Z486" s="199"/>
      <c r="AA486" s="209"/>
      <c r="AB486" s="69" t="str">
        <f>IF(DV456&lt;&gt;"",IF(ISERROR(AND(DL460="",DN460="",DO460="",DR460="",DT460="")),"E",IF(AND(DL460="",DN460="",DP460="",DR460="",DT460=""),"","E")),"")</f>
        <v/>
      </c>
      <c r="AP486" s="3"/>
      <c r="AQ486" s="154" t="str">
        <f>CONCATENATE($A460," ",$D460,","," ",$F458)</f>
        <v>Group: 8, Men's Singles</v>
      </c>
      <c r="AR486" s="155"/>
      <c r="AS486" s="155"/>
      <c r="AT486" s="155"/>
      <c r="AU486" s="155"/>
      <c r="AV486" s="155"/>
      <c r="AW486" s="155"/>
      <c r="AX486" s="155"/>
      <c r="AY486" s="155"/>
      <c r="AZ486" s="155"/>
      <c r="BA486" s="155"/>
      <c r="BB486" s="155"/>
      <c r="BC486" s="156"/>
      <c r="BD486" s="163">
        <f>A489</f>
        <v>4</v>
      </c>
      <c r="BE486" s="164"/>
      <c r="BF486" s="183" t="str">
        <f>C489</f>
        <v>C</v>
      </c>
      <c r="BG486" s="185" t="str">
        <f>IF(VLOOKUP($BF486,$A462:$C470,3,FALSE)=0,"",CONCATENATE(VLOOKUP(VLOOKUP($BF486,$A462:$C470,3,FALSE),Players!$C:$G,4,FALSE)," ",VLOOKUP($BF486,$A462:$C470,3,FALSE)," ",IF(ISERROR(VLOOKUP(VLOOKUP($BF486,$A462:$C470,3,FALSE),Players!$C:$G,5,FALSE)),"()",CONCATENATE("(",VLOOKUP(VLOOKUP($BF486,$A462:$C470,3,FALSE),Players!$C:$G,5,FALSE),")"))))</f>
        <v/>
      </c>
      <c r="BH486" s="186"/>
      <c r="BI486" s="186"/>
      <c r="BJ486" s="186"/>
      <c r="BK486" s="186"/>
      <c r="BL486" s="186"/>
      <c r="BM486" s="186"/>
      <c r="BN486" s="186"/>
      <c r="BO486" s="186"/>
      <c r="BP486" s="186"/>
      <c r="BQ486" s="186"/>
      <c r="BR486" s="186"/>
      <c r="BS486" s="186"/>
      <c r="BT486" s="186"/>
      <c r="BU486" s="187"/>
      <c r="BV486" s="170" t="str">
        <f>IF(D489&lt;&gt;"",D489,"")</f>
        <v/>
      </c>
      <c r="BW486" s="171"/>
      <c r="BX486" s="170" t="str">
        <f>IF(F489&lt;&gt;"",F489,"")</f>
        <v/>
      </c>
      <c r="BY486" s="171"/>
      <c r="BZ486" s="170" t="str">
        <f>IF(H489&lt;&gt;"",H489,"")</f>
        <v/>
      </c>
      <c r="CA486" s="171"/>
      <c r="CB486" s="170" t="str">
        <f>IF(J489&lt;&gt;"",J489,"")</f>
        <v/>
      </c>
      <c r="CC486" s="171"/>
      <c r="CD486" s="170" t="str">
        <f>IF(L489&lt;&gt;"",L489,"")</f>
        <v/>
      </c>
      <c r="CE486" s="171"/>
      <c r="CF486" s="174" t="str">
        <f>IF($CD486=$CD488,IF($CB486=$CB488,IF($BZ486&lt;&gt;"",IF($BZ486&gt;$BZ488,"W","L"),""),IF($CB486&gt;$CB488,"W","L")),IF($CD486&gt;$CD488,"W","L"))</f>
        <v/>
      </c>
      <c r="DV486" s="3"/>
    </row>
    <row r="487" spans="1:126" ht="11.25" customHeight="1">
      <c r="A487" s="192"/>
      <c r="B487" s="193"/>
      <c r="C487" s="175" t="str">
        <f>IF($D458="1P","E","D")</f>
        <v>D</v>
      </c>
      <c r="D487" s="201"/>
      <c r="E487" s="202"/>
      <c r="F487" s="201"/>
      <c r="G487" s="202"/>
      <c r="H487" s="201"/>
      <c r="I487" s="202"/>
      <c r="J487" s="201"/>
      <c r="K487" s="202"/>
      <c r="L487" s="201"/>
      <c r="M487" s="205"/>
      <c r="N487" s="69" t="str">
        <f>IF(CF476&lt;&gt;"",IF(ISERROR(AND(BV480="",BX480="",BZ480="",CB480="",CD480="")),"E",IF(AND(BV480="",BX480="",BZ480="",CB480="",CD480=""),"","E")),"")</f>
        <v/>
      </c>
      <c r="O487" s="192"/>
      <c r="P487" s="193"/>
      <c r="Q487" s="175" t="str">
        <f>IF($D458="1P","D","E")</f>
        <v>E</v>
      </c>
      <c r="R487" s="201"/>
      <c r="S487" s="202"/>
      <c r="T487" s="201"/>
      <c r="U487" s="202"/>
      <c r="V487" s="201"/>
      <c r="W487" s="202"/>
      <c r="X487" s="201"/>
      <c r="Y487" s="202"/>
      <c r="Z487" s="201"/>
      <c r="AA487" s="205"/>
      <c r="AB487" s="69" t="str">
        <f>IF(DV456&lt;&gt;"",IF(ISERROR(AND(DL460="",DN460="",DO460="",DR460="",DT460="")),"E",IF(AND(DL460="",DN460="",DP460="",DR460="",DT460=""),"","E")),"")</f>
        <v/>
      </c>
      <c r="AP487" s="3"/>
      <c r="AQ487" s="157"/>
      <c r="AR487" s="158"/>
      <c r="AS487" s="158"/>
      <c r="AT487" s="158"/>
      <c r="AU487" s="158"/>
      <c r="AV487" s="158"/>
      <c r="AW487" s="158"/>
      <c r="AX487" s="158"/>
      <c r="AY487" s="158"/>
      <c r="AZ487" s="158"/>
      <c r="BA487" s="158"/>
      <c r="BB487" s="158"/>
      <c r="BC487" s="159"/>
      <c r="BD487" s="165"/>
      <c r="BE487" s="166"/>
      <c r="BF487" s="184"/>
      <c r="BG487" s="188"/>
      <c r="BH487" s="189"/>
      <c r="BI487" s="189"/>
      <c r="BJ487" s="189"/>
      <c r="BK487" s="189"/>
      <c r="BL487" s="189"/>
      <c r="BM487" s="189"/>
      <c r="BN487" s="189"/>
      <c r="BO487" s="189"/>
      <c r="BP487" s="189"/>
      <c r="BQ487" s="189"/>
      <c r="BR487" s="189"/>
      <c r="BS487" s="189"/>
      <c r="BT487" s="189"/>
      <c r="BU487" s="190"/>
      <c r="BV487" s="172"/>
      <c r="BW487" s="173"/>
      <c r="BX487" s="172"/>
      <c r="BY487" s="173"/>
      <c r="BZ487" s="172"/>
      <c r="CA487" s="173"/>
      <c r="CB487" s="172"/>
      <c r="CC487" s="173"/>
      <c r="CD487" s="172"/>
      <c r="CE487" s="173"/>
      <c r="CF487" s="174"/>
      <c r="DV487" s="3"/>
    </row>
    <row r="488" spans="1:126" ht="11.25" customHeight="1" thickBot="1">
      <c r="A488" s="194"/>
      <c r="B488" s="195"/>
      <c r="C488" s="207"/>
      <c r="D488" s="203"/>
      <c r="E488" s="204"/>
      <c r="F488" s="203"/>
      <c r="G488" s="204"/>
      <c r="H488" s="203"/>
      <c r="I488" s="204"/>
      <c r="J488" s="203"/>
      <c r="K488" s="204"/>
      <c r="L488" s="203"/>
      <c r="M488" s="206"/>
      <c r="N488" s="69" t="str">
        <f>IF(CF478&lt;&gt;"",IF(CF478="W",IF(SUM(IF(D487&gt;D485,1,0),IF(F487&gt;F485,1,0),IF(H487&gt;H485,1,0),IF(J487&gt;J485,1,0),IF(L487&gt;L485,1,0))&lt;&gt;3,"E",""),""),"")</f>
        <v/>
      </c>
      <c r="O488" s="194"/>
      <c r="P488" s="195"/>
      <c r="Q488" s="207"/>
      <c r="R488" s="203"/>
      <c r="S488" s="204"/>
      <c r="T488" s="203"/>
      <c r="U488" s="204"/>
      <c r="V488" s="203"/>
      <c r="W488" s="204"/>
      <c r="X488" s="203"/>
      <c r="Y488" s="204"/>
      <c r="Z488" s="203"/>
      <c r="AA488" s="206"/>
      <c r="AB488" s="69" t="str">
        <f>IF(DV458&lt;&gt;"",IF(DV458="W",IF(SUM(IF(R487&gt;R485,1,0),IF(T487&gt;T485,1,0),IF(V487&gt;V485,1,0),IF(X487&gt;X485,1,0),IF(Z487&gt;Z485,1,0))&lt;&gt;3,"E",""),""),"")</f>
        <v/>
      </c>
      <c r="AP488" s="3"/>
      <c r="AQ488" s="157"/>
      <c r="AR488" s="158"/>
      <c r="AS488" s="158"/>
      <c r="AT488" s="158"/>
      <c r="AU488" s="158"/>
      <c r="AV488" s="158"/>
      <c r="AW488" s="158"/>
      <c r="AX488" s="158"/>
      <c r="AY488" s="158"/>
      <c r="AZ488" s="158"/>
      <c r="BA488" s="158"/>
      <c r="BB488" s="158"/>
      <c r="BC488" s="159"/>
      <c r="BD488" s="165"/>
      <c r="BE488" s="166"/>
      <c r="BF488" s="175" t="str">
        <f>C491</f>
        <v>E</v>
      </c>
      <c r="BG488" s="177" t="str">
        <f>IF(VLOOKUP($BF488,$A462:$C470,3,FALSE)=0,"",CONCATENATE(VLOOKUP(VLOOKUP($BF488,$A462:$C470,3,FALSE),Players!$C:$G,4,FALSE)," ",VLOOKUP($BF488,$A462:$C470,3,FALSE)," ",IF(ISERROR(VLOOKUP(VLOOKUP($BF488,$A462:$C470,3,FALSE),Players!$C:$G,5,FALSE)),"()",CONCATENATE("(",VLOOKUP(VLOOKUP($BF488,$A462:$C470,3,FALSE),Players!$C:$G,5,FALSE),")"))))</f>
        <v/>
      </c>
      <c r="BH488" s="178"/>
      <c r="BI488" s="178"/>
      <c r="BJ488" s="178"/>
      <c r="BK488" s="178"/>
      <c r="BL488" s="178"/>
      <c r="BM488" s="178"/>
      <c r="BN488" s="178"/>
      <c r="BO488" s="178"/>
      <c r="BP488" s="178"/>
      <c r="BQ488" s="178"/>
      <c r="BR488" s="178"/>
      <c r="BS488" s="178"/>
      <c r="BT488" s="178"/>
      <c r="BU488" s="179"/>
      <c r="BV488" s="150" t="str">
        <f>IF(D491&lt;&gt;"",D491,"")</f>
        <v/>
      </c>
      <c r="BW488" s="151"/>
      <c r="BX488" s="150" t="str">
        <f>IF(F491&lt;&gt;"",F491,"")</f>
        <v/>
      </c>
      <c r="BY488" s="151"/>
      <c r="BZ488" s="150" t="str">
        <f>IF(H491&lt;&gt;"",H491,"")</f>
        <v/>
      </c>
      <c r="CA488" s="151"/>
      <c r="CB488" s="150" t="str">
        <f>IF(J491&lt;&gt;"",J491,"")</f>
        <v/>
      </c>
      <c r="CC488" s="151"/>
      <c r="CD488" s="150" t="str">
        <f>IF(L491&lt;&gt;"",L491,"")</f>
        <v/>
      </c>
      <c r="CE488" s="151"/>
      <c r="CF488" s="174" t="str">
        <f>IF($CF486&lt;&gt;"",IF(CF486="W","L","W"),"")</f>
        <v/>
      </c>
      <c r="DV488" s="3"/>
    </row>
    <row r="489" spans="1:126" ht="11.25" customHeight="1" thickBot="1">
      <c r="A489" s="170">
        <v>4</v>
      </c>
      <c r="B489" s="191"/>
      <c r="C489" s="183" t="str">
        <f>IF($D458="1P","B","C")</f>
        <v>C</v>
      </c>
      <c r="D489" s="197"/>
      <c r="E489" s="198"/>
      <c r="F489" s="197"/>
      <c r="G489" s="198"/>
      <c r="H489" s="197"/>
      <c r="I489" s="198"/>
      <c r="J489" s="197"/>
      <c r="K489" s="198"/>
      <c r="L489" s="197"/>
      <c r="M489" s="208"/>
      <c r="N489" s="69" t="str">
        <f>IF(CF486&lt;&gt;"",IF(CF486="W",IF(SUM(IF(D489&gt;D491,1,0),IF(F489&gt;F491,1,0),IF(H489&gt;H491,1,0),IF(J489&gt;J491,1,0),IF(L489&gt;L491,1,0))&lt;&gt;3,"E",""),""),"")</f>
        <v/>
      </c>
      <c r="O489" s="170">
        <v>9</v>
      </c>
      <c r="P489" s="191"/>
      <c r="Q489" s="183" t="str">
        <f>IF($D458="1P","A","A")</f>
        <v>A</v>
      </c>
      <c r="R489" s="197"/>
      <c r="S489" s="198"/>
      <c r="T489" s="197"/>
      <c r="U489" s="198"/>
      <c r="V489" s="197"/>
      <c r="W489" s="198"/>
      <c r="X489" s="197"/>
      <c r="Y489" s="198"/>
      <c r="Z489" s="197"/>
      <c r="AA489" s="208"/>
      <c r="AB489" s="69" t="str">
        <f>IF(DV466&lt;&gt;"",IF(DV466="W",IF(SUM(IF(R489&gt;R491,1,0),IF(T489&gt;T491,1,0),IF(V489&gt;V491,1,0),IF(X489&gt;X491,1,0),IF(Z489&gt;Z491,1,0))&lt;&gt;3,"E",""),""),"")</f>
        <v/>
      </c>
      <c r="AP489" s="3"/>
      <c r="AQ489" s="160"/>
      <c r="AR489" s="161"/>
      <c r="AS489" s="161"/>
      <c r="AT489" s="161"/>
      <c r="AU489" s="161"/>
      <c r="AV489" s="161"/>
      <c r="AW489" s="161"/>
      <c r="AX489" s="161"/>
      <c r="AY489" s="161"/>
      <c r="AZ489" s="161"/>
      <c r="BA489" s="161"/>
      <c r="BB489" s="161"/>
      <c r="BC489" s="162"/>
      <c r="BD489" s="167"/>
      <c r="BE489" s="168"/>
      <c r="BF489" s="176"/>
      <c r="BG489" s="180"/>
      <c r="BH489" s="181"/>
      <c r="BI489" s="181"/>
      <c r="BJ489" s="181"/>
      <c r="BK489" s="181"/>
      <c r="BL489" s="181"/>
      <c r="BM489" s="181"/>
      <c r="BN489" s="181"/>
      <c r="BO489" s="181"/>
      <c r="BP489" s="181"/>
      <c r="BQ489" s="181"/>
      <c r="BR489" s="181"/>
      <c r="BS489" s="181"/>
      <c r="BT489" s="181"/>
      <c r="BU489" s="182"/>
      <c r="BV489" s="152"/>
      <c r="BW489" s="153"/>
      <c r="BX489" s="152"/>
      <c r="BY489" s="153"/>
      <c r="BZ489" s="152"/>
      <c r="CA489" s="153"/>
      <c r="CB489" s="152"/>
      <c r="CC489" s="153"/>
      <c r="CD489" s="152"/>
      <c r="CE489" s="153"/>
      <c r="CF489" s="174"/>
      <c r="DV489" s="3"/>
    </row>
    <row r="490" spans="1:126" ht="11.25" customHeight="1">
      <c r="A490" s="192"/>
      <c r="B490" s="193"/>
      <c r="C490" s="196"/>
      <c r="D490" s="199"/>
      <c r="E490" s="200"/>
      <c r="F490" s="199"/>
      <c r="G490" s="200"/>
      <c r="H490" s="199"/>
      <c r="I490" s="200"/>
      <c r="J490" s="199"/>
      <c r="K490" s="200"/>
      <c r="L490" s="199"/>
      <c r="M490" s="209"/>
      <c r="N490" s="69" t="str">
        <f>IF(CF486&lt;&gt;"",IF(ISERROR(AND(BV490="",BX490="",BZ490="",CB490="",CD490="")),"E",IF(AND(BV490="",BX490="",BZ490="",CB490="",CD490=""),"","E")),"")</f>
        <v/>
      </c>
      <c r="O490" s="192"/>
      <c r="P490" s="193"/>
      <c r="Q490" s="196"/>
      <c r="R490" s="199"/>
      <c r="S490" s="200"/>
      <c r="T490" s="199"/>
      <c r="U490" s="200"/>
      <c r="V490" s="199"/>
      <c r="W490" s="200"/>
      <c r="X490" s="199"/>
      <c r="Y490" s="200"/>
      <c r="Z490" s="199"/>
      <c r="AA490" s="209"/>
      <c r="AB490" s="69" t="str">
        <f>IF(DV466&lt;&gt;"",IF(ISERROR(AND(DL470="",DN470="",DO470="",DR470="",DT470="")),"E",IF(AND(DL470="",DN470="",DP470="",DR470="",DT470=""),"","E")),"")</f>
        <v/>
      </c>
      <c r="AP490" s="3"/>
      <c r="AQ490" s="126"/>
      <c r="AR490" s="126"/>
      <c r="AS490" s="126"/>
      <c r="AT490" s="126"/>
      <c r="AU490" s="126"/>
      <c r="AV490" s="126"/>
      <c r="AW490" s="126"/>
      <c r="AX490" s="126"/>
      <c r="AY490" s="126"/>
      <c r="AZ490" s="126"/>
      <c r="BA490" s="126"/>
      <c r="BB490" s="126"/>
      <c r="BC490" s="126"/>
      <c r="BV490" s="169" t="str">
        <f>IF(CF486&lt;&gt;"",IF(AND(AND(BV486&gt;-1,BV488&gt;-1),OR(BV486&gt;10,BV488&gt;10),ABS(BV486-BV488)&gt;1,IF(OR(BV486&gt;11,BV488&gt;11),ABS(BV486-BV488)=2,TRUE),BV486=INT(BV486),BV488=INT(BV488)),"","Error"),"")</f>
        <v/>
      </c>
      <c r="BW490" s="169"/>
      <c r="BX490" s="169" t="str">
        <f>IF(CF486&lt;&gt;"",IF(AND(AND(BX486&gt;-1,BX488&gt;-1),OR(BX486&gt;10,BX488&gt;10),ABS(BX486-BX488)&gt;1,IF(OR(BX486&gt;11,BX488&gt;11),ABS(BX486-BX488)=2,TRUE),BX486=INT(BX486),BX488=INT(BX488)),"","Error"),"")</f>
        <v/>
      </c>
      <c r="BY490" s="169"/>
      <c r="BZ490" s="169" t="str">
        <f>IF(CF486&lt;&gt;"",IF(AND(AND(BZ486&gt;-1,BZ488&gt;-1),OR(BZ486&gt;10,BZ488&gt;10),ABS(BZ486-BZ488)&gt;1,IF(OR(BZ486&gt;11,BZ488&gt;11),ABS(BZ486-BZ488)=2,TRUE),BZ486=INT(BZ486),BZ488=INT(BZ488)),"","Error"),"")</f>
        <v/>
      </c>
      <c r="CA490" s="169"/>
      <c r="CB490" s="169" t="str">
        <f>IF(AND(CF486&lt;&gt;"",CB486&lt;&gt;""),IF(AND(AND(CB486&gt;-1,CB488&gt;-1),OR(CB486&gt;10,CB488&gt;10),ABS(CB486-CB488)&gt;1,IF(OR(CB486&gt;11,CB488&gt;11),ABS(CB486-CB488)=2,TRUE),CB486=INT(CB486),CB488=INT(CB488)),"","Error"),"")</f>
        <v/>
      </c>
      <c r="CC490" s="169"/>
      <c r="CD490" s="169" t="str">
        <f>IF(AND(CF486&lt;&gt;"",CD486&lt;&gt;""),IF(AND(AND(CD486&gt;-1,CD488&gt;-1),OR(CD486&gt;10,CD488&gt;10),ABS(CD486-CD488)&gt;1,IF(OR(CD486&gt;11,CD488&gt;11),ABS(CD486-CD488)=2,TRUE),CD486=INT(CD486),CD488=INT(CD488)),"","Error"),"")</f>
        <v/>
      </c>
      <c r="CE490" s="169"/>
      <c r="CF490" s="3"/>
      <c r="DV490" s="3"/>
    </row>
    <row r="491" spans="1:126" ht="11.25" customHeight="1">
      <c r="A491" s="192"/>
      <c r="B491" s="193"/>
      <c r="C491" s="175" t="str">
        <f>IF($D458="1P","C","E")</f>
        <v>E</v>
      </c>
      <c r="D491" s="201"/>
      <c r="E491" s="202"/>
      <c r="F491" s="201"/>
      <c r="G491" s="202"/>
      <c r="H491" s="201"/>
      <c r="I491" s="202"/>
      <c r="J491" s="201"/>
      <c r="K491" s="202"/>
      <c r="L491" s="201"/>
      <c r="M491" s="205"/>
      <c r="N491" s="69" t="str">
        <f>IF(CF486&lt;&gt;"",IF(ISERROR(AND(BV490="",BX490="",BZ490="",CB490="",CD490="")),"E",IF(AND(BV490="",BX490="",BZ490="",CB490="",CD490=""),"","E")),"")</f>
        <v/>
      </c>
      <c r="O491" s="192"/>
      <c r="P491" s="193"/>
      <c r="Q491" s="175" t="str">
        <f>IF($D458="1P","B","E")</f>
        <v>E</v>
      </c>
      <c r="R491" s="201"/>
      <c r="S491" s="202"/>
      <c r="T491" s="201"/>
      <c r="U491" s="202"/>
      <c r="V491" s="201"/>
      <c r="W491" s="202"/>
      <c r="X491" s="201"/>
      <c r="Y491" s="202"/>
      <c r="Z491" s="201"/>
      <c r="AA491" s="205"/>
      <c r="AB491" s="69" t="str">
        <f>IF(DV466&lt;&gt;"",IF(ISERROR(AND(DL470="",DN470="",DO470="",DR470="",DT470="")),"E",IF(AND(DL470="",DN470="",DP470="",DR470="",DT470=""),"","E")),"")</f>
        <v/>
      </c>
      <c r="AP491" s="3"/>
      <c r="AQ491" s="126"/>
      <c r="AR491" s="126"/>
      <c r="AS491" s="126"/>
      <c r="AT491" s="126"/>
      <c r="AU491" s="126"/>
      <c r="AV491" s="126"/>
      <c r="AW491" s="126"/>
      <c r="AX491" s="126"/>
      <c r="AY491" s="126"/>
      <c r="AZ491" s="126"/>
      <c r="BA491" s="126"/>
      <c r="BB491" s="126"/>
      <c r="BC491" s="126"/>
      <c r="CF491" s="3"/>
      <c r="DV491" s="3"/>
    </row>
    <row r="492" spans="1:126" ht="11.25" customHeight="1" thickBot="1">
      <c r="A492" s="194"/>
      <c r="B492" s="195"/>
      <c r="C492" s="207"/>
      <c r="D492" s="203"/>
      <c r="E492" s="204"/>
      <c r="F492" s="203"/>
      <c r="G492" s="204"/>
      <c r="H492" s="203"/>
      <c r="I492" s="204"/>
      <c r="J492" s="203"/>
      <c r="K492" s="204"/>
      <c r="L492" s="203"/>
      <c r="M492" s="206"/>
      <c r="N492" s="69" t="str">
        <f>IF(CF488&lt;&gt;"",IF(CF488="W",IF(SUM(IF(D491&gt;D489,1,0),IF(F491&gt;F489,1,0),IF(H491&gt;H489,1,0),IF(J491&gt;J489,1,0),IF(L491&gt;L489,1,0))&lt;&gt;3,"E",""),""),"")</f>
        <v/>
      </c>
      <c r="O492" s="194"/>
      <c r="P492" s="195"/>
      <c r="Q492" s="207"/>
      <c r="R492" s="203"/>
      <c r="S492" s="204"/>
      <c r="T492" s="203"/>
      <c r="U492" s="204"/>
      <c r="V492" s="203"/>
      <c r="W492" s="204"/>
      <c r="X492" s="203"/>
      <c r="Y492" s="204"/>
      <c r="Z492" s="203"/>
      <c r="AA492" s="206"/>
      <c r="AB492" s="69" t="str">
        <f>IF(DV468&lt;&gt;"",IF(DV468="W",IF(SUM(IF(R491&gt;R489,1,0),IF(T491&gt;T489,1,0),IF(V491&gt;V489,1,0),IF(X491&gt;X489,1,0),IF(Z491&gt;Z489,1,0))&lt;&gt;3,"E",""),""),"")</f>
        <v/>
      </c>
      <c r="AP492" s="3"/>
      <c r="AQ492" s="127"/>
      <c r="AR492" s="127"/>
      <c r="AS492" s="127"/>
      <c r="AT492" s="127"/>
      <c r="AU492" s="127"/>
      <c r="AV492" s="127"/>
      <c r="AW492" s="127"/>
      <c r="AX492" s="127"/>
      <c r="AY492" s="127"/>
      <c r="AZ492" s="127"/>
      <c r="BA492" s="127"/>
      <c r="BB492" s="127"/>
      <c r="BC492" s="127"/>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3"/>
      <c r="DV492" s="3"/>
    </row>
    <row r="493" spans="1:126" ht="11.25" customHeight="1">
      <c r="A493" s="170">
        <v>5</v>
      </c>
      <c r="B493" s="191"/>
      <c r="C493" s="183" t="str">
        <f>IF($D458="1P","A","A")</f>
        <v>A</v>
      </c>
      <c r="D493" s="197"/>
      <c r="E493" s="198"/>
      <c r="F493" s="197"/>
      <c r="G493" s="198"/>
      <c r="H493" s="197"/>
      <c r="I493" s="198"/>
      <c r="J493" s="197"/>
      <c r="K493" s="198"/>
      <c r="L493" s="197"/>
      <c r="M493" s="208"/>
      <c r="N493" s="69" t="str">
        <f>IF(CF496&lt;&gt;"",IF(CF496="W",IF(SUM(IF(D493&gt;D495,1,0),IF(F493&gt;F495,1,0),IF(H493&gt;H495,1,0),IF(J493&gt;J495,1,0),IF(L493&gt;L495,1,0))&lt;&gt;3,"E",""),""),"")</f>
        <v/>
      </c>
      <c r="O493" s="170">
        <v>10</v>
      </c>
      <c r="P493" s="191"/>
      <c r="Q493" s="183" t="str">
        <f>IF($D458="1P","D","B")</f>
        <v>B</v>
      </c>
      <c r="R493" s="197"/>
      <c r="S493" s="198"/>
      <c r="T493" s="197"/>
      <c r="U493" s="198"/>
      <c r="V493" s="197"/>
      <c r="W493" s="198"/>
      <c r="X493" s="197"/>
      <c r="Y493" s="198"/>
      <c r="Z493" s="197"/>
      <c r="AA493" s="208"/>
      <c r="AB493" s="69" t="str">
        <f>IF(DV476&lt;&gt;"",IF(DV476="W",IF(SUM(IF(R493&gt;R495,1,0),IF(T493&gt;T495,1,0),IF(V493&gt;V495,1,0),IF(X493&gt;X495,1,0),IF(Z493&gt;Z495,1,0))&lt;&gt;3,"E",""),""),"")</f>
        <v/>
      </c>
      <c r="AP493" s="3"/>
      <c r="AQ493" s="128"/>
      <c r="AR493" s="128"/>
      <c r="AS493" s="128"/>
      <c r="AT493" s="128"/>
      <c r="AU493" s="128"/>
      <c r="AV493" s="128"/>
      <c r="AW493" s="128"/>
      <c r="AX493" s="128"/>
      <c r="AY493" s="128"/>
      <c r="AZ493" s="128"/>
      <c r="BA493" s="128"/>
      <c r="BB493" s="128"/>
      <c r="BC493" s="128"/>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3"/>
      <c r="DV493" s="3"/>
    </row>
    <row r="494" spans="1:126" ht="11.25" customHeight="1">
      <c r="A494" s="192"/>
      <c r="B494" s="193"/>
      <c r="C494" s="196"/>
      <c r="D494" s="199"/>
      <c r="E494" s="200"/>
      <c r="F494" s="199"/>
      <c r="G494" s="200"/>
      <c r="H494" s="199"/>
      <c r="I494" s="200"/>
      <c r="J494" s="199"/>
      <c r="K494" s="200"/>
      <c r="L494" s="199"/>
      <c r="M494" s="209"/>
      <c r="N494" s="69" t="str">
        <f>IF(CF496&lt;&gt;"",IF(ISERROR(AND(BV500="",BX500="",BZ500="",CB500="",CD500="")),"E",IF(AND(BV500="",BX500="",BZ500="",CB500="",CD500=""),"","E")),"")</f>
        <v/>
      </c>
      <c r="O494" s="192"/>
      <c r="P494" s="193"/>
      <c r="Q494" s="196"/>
      <c r="R494" s="199"/>
      <c r="S494" s="200"/>
      <c r="T494" s="199"/>
      <c r="U494" s="200"/>
      <c r="V494" s="199"/>
      <c r="W494" s="200"/>
      <c r="X494" s="199"/>
      <c r="Y494" s="200"/>
      <c r="Z494" s="199"/>
      <c r="AA494" s="209"/>
      <c r="AB494" s="69" t="str">
        <f>IF(DV476&lt;&gt;"",IF(ISERROR(AND(DL480="",DN480="",DO480="",DR480="",DT480="")),"E",IF(AND(DL480="",DN480="",DP480="",DR480="",DT480=""),"","E")),"")</f>
        <v/>
      </c>
      <c r="AP494" s="3"/>
      <c r="AQ494" s="126"/>
      <c r="AR494" s="126"/>
      <c r="AS494" s="126"/>
      <c r="AT494" s="126"/>
      <c r="AU494" s="126"/>
      <c r="AV494" s="126"/>
      <c r="AW494" s="126"/>
      <c r="AX494" s="126"/>
      <c r="AY494" s="126"/>
      <c r="AZ494" s="126"/>
      <c r="BA494" s="126"/>
      <c r="BB494" s="126"/>
      <c r="BC494" s="126"/>
      <c r="CF494" s="3"/>
      <c r="DV494" s="3"/>
    </row>
    <row r="495" spans="1:126" ht="11.25" customHeight="1" thickBot="1">
      <c r="A495" s="192"/>
      <c r="B495" s="193"/>
      <c r="C495" s="175" t="str">
        <f>IF($D458="1P","D","C")</f>
        <v>C</v>
      </c>
      <c r="D495" s="201"/>
      <c r="E495" s="202"/>
      <c r="F495" s="201"/>
      <c r="G495" s="202"/>
      <c r="H495" s="201"/>
      <c r="I495" s="202"/>
      <c r="J495" s="201"/>
      <c r="K495" s="202"/>
      <c r="L495" s="201"/>
      <c r="M495" s="205"/>
      <c r="N495" s="69" t="str">
        <f>IF(CF496&lt;&gt;"",IF(ISERROR(AND(BV500="",BX500="",BZ500="",CB500="",CD500="")),"E",IF(AND(BV500="",BX500="",BZ500="",CB500="",CD500=""),"","E")),"")</f>
        <v/>
      </c>
      <c r="O495" s="192"/>
      <c r="P495" s="193"/>
      <c r="Q495" s="175" t="str">
        <f>IF($D458="1P","E","C")</f>
        <v>C</v>
      </c>
      <c r="R495" s="201"/>
      <c r="S495" s="202"/>
      <c r="T495" s="201"/>
      <c r="U495" s="202"/>
      <c r="V495" s="201"/>
      <c r="W495" s="202"/>
      <c r="X495" s="201"/>
      <c r="Y495" s="202"/>
      <c r="Z495" s="201"/>
      <c r="AA495" s="205"/>
      <c r="AB495" s="69" t="str">
        <f>IF(DV476&lt;&gt;"",IF(ISERROR(AND(DL480="",DN480="",DO480="",DR480="",DT480="")),"E",IF(AND(DL480="",DN480="",DP480="",DR480="",DT480=""),"","E")),"")</f>
        <v/>
      </c>
      <c r="AP495" s="3"/>
      <c r="AQ495" s="127"/>
      <c r="AR495" s="127"/>
      <c r="AS495" s="127"/>
      <c r="AT495" s="127"/>
      <c r="AU495" s="127"/>
      <c r="AV495" s="127"/>
      <c r="AW495" s="127"/>
      <c r="AX495" s="127"/>
      <c r="AY495" s="127"/>
      <c r="AZ495" s="127"/>
      <c r="BA495" s="127"/>
      <c r="BB495" s="127"/>
      <c r="BC495" s="127"/>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3"/>
      <c r="DV495" s="3"/>
    </row>
    <row r="496" spans="1:126" ht="11.25" customHeight="1" thickBot="1">
      <c r="A496" s="194"/>
      <c r="B496" s="195"/>
      <c r="C496" s="207"/>
      <c r="D496" s="203"/>
      <c r="E496" s="204"/>
      <c r="F496" s="203"/>
      <c r="G496" s="204"/>
      <c r="H496" s="203"/>
      <c r="I496" s="204"/>
      <c r="J496" s="203"/>
      <c r="K496" s="204"/>
      <c r="L496" s="203"/>
      <c r="M496" s="206"/>
      <c r="N496" s="69" t="str">
        <f>IF(CF498&lt;&gt;"",IF(CF498="W",IF(SUM(IF(D495&gt;D493,1,0),IF(F495&gt;F493,1,0),IF(H495&gt;H493,1,0),IF(J495&gt;J493,1,0),IF(L495&gt;L493,1,0))&lt;&gt;3,"E",""),""),"")</f>
        <v/>
      </c>
      <c r="O496" s="194"/>
      <c r="P496" s="195"/>
      <c r="Q496" s="207"/>
      <c r="R496" s="203"/>
      <c r="S496" s="204"/>
      <c r="T496" s="203"/>
      <c r="U496" s="204"/>
      <c r="V496" s="203"/>
      <c r="W496" s="204"/>
      <c r="X496" s="203"/>
      <c r="Y496" s="204"/>
      <c r="Z496" s="203"/>
      <c r="AA496" s="206"/>
      <c r="AB496" s="69" t="str">
        <f>IF(DV478&lt;&gt;"",IF(DV478="W",IF(SUM(IF(R495&gt;R493,1,0),IF(T495&gt;T493,1,0),IF(V495&gt;V493,1,0),IF(X495&gt;X493,1,0),IF(Z495&gt;Z493,1,0))&lt;&gt;3,"E",""),""),"")</f>
        <v/>
      </c>
      <c r="AP496" s="3"/>
      <c r="AQ496" s="154" t="str">
        <f>CONCATENATE($A460," ",$D460,","," ",$F458)</f>
        <v>Group: 8, Men's Singles</v>
      </c>
      <c r="AR496" s="155"/>
      <c r="AS496" s="155"/>
      <c r="AT496" s="155"/>
      <c r="AU496" s="155"/>
      <c r="AV496" s="155"/>
      <c r="AW496" s="155"/>
      <c r="AX496" s="155"/>
      <c r="AY496" s="155"/>
      <c r="AZ496" s="155"/>
      <c r="BA496" s="155"/>
      <c r="BB496" s="155"/>
      <c r="BC496" s="156"/>
      <c r="BD496" s="163">
        <f>A493</f>
        <v>5</v>
      </c>
      <c r="BE496" s="164"/>
      <c r="BF496" s="183" t="str">
        <f>C493</f>
        <v>A</v>
      </c>
      <c r="BG496" s="185" t="str">
        <f>IF(VLOOKUP($BF496,$A462:$C470,3,FALSE)=0,"",CONCATENATE(VLOOKUP(VLOOKUP($BF496,$A462:$C470,3,FALSE),Players!$C:$G,4,FALSE)," ",VLOOKUP($BF496,$A462:$C470,3,FALSE)," ",IF(ISERROR(VLOOKUP(VLOOKUP($BF496,$A462:$C470,3,FALSE),Players!$C:$G,5,FALSE)),"()",CONCATENATE("(",VLOOKUP(VLOOKUP($BF496,$A462:$C470,3,FALSE),Players!$C:$G,5,FALSE),")"))))</f>
        <v/>
      </c>
      <c r="BH496" s="186"/>
      <c r="BI496" s="186"/>
      <c r="BJ496" s="186"/>
      <c r="BK496" s="186"/>
      <c r="BL496" s="186"/>
      <c r="BM496" s="186"/>
      <c r="BN496" s="186"/>
      <c r="BO496" s="186"/>
      <c r="BP496" s="186"/>
      <c r="BQ496" s="186"/>
      <c r="BR496" s="186"/>
      <c r="BS496" s="186"/>
      <c r="BT496" s="186"/>
      <c r="BU496" s="187"/>
      <c r="BV496" s="170" t="str">
        <f>IF(D493&lt;&gt;"",D493,"")</f>
        <v/>
      </c>
      <c r="BW496" s="171"/>
      <c r="BX496" s="170" t="str">
        <f>IF(F493&lt;&gt;"",F493,"")</f>
        <v/>
      </c>
      <c r="BY496" s="171"/>
      <c r="BZ496" s="170" t="str">
        <f>IF(H493&lt;&gt;"",H493,"")</f>
        <v/>
      </c>
      <c r="CA496" s="171"/>
      <c r="CB496" s="170" t="str">
        <f>IF(J493&lt;&gt;"",J493,"")</f>
        <v/>
      </c>
      <c r="CC496" s="171"/>
      <c r="CD496" s="170" t="str">
        <f>IF(L493&lt;&gt;"",L493,"")</f>
        <v/>
      </c>
      <c r="CE496" s="171"/>
      <c r="CF496" s="174" t="str">
        <f>IF($CD496=$CD498,IF($CB496=$CB498,IF($BZ496&lt;&gt;"",IF($BZ496&gt;$BZ498,"W","L"),""),IF($CB496&gt;$CB498,"W","L")),IF($CD496&gt;$CD498,"W","L"))</f>
        <v/>
      </c>
      <c r="DV496" s="3"/>
    </row>
    <row r="497" spans="1:126" ht="11.25" customHeight="1">
      <c r="C497" s="44"/>
      <c r="D497" s="44"/>
      <c r="N497" s="43"/>
      <c r="O497" s="43"/>
      <c r="P497" s="43"/>
      <c r="Q497" s="43"/>
      <c r="R497" s="43"/>
      <c r="S497" s="43"/>
      <c r="T497" s="43"/>
      <c r="U497" s="43"/>
      <c r="V497" s="43"/>
      <c r="W497" s="43"/>
      <c r="X497" s="43"/>
      <c r="Y497" s="43"/>
      <c r="Z497" s="43"/>
      <c r="AA497" s="43"/>
      <c r="AB497" s="3"/>
      <c r="AP497" s="3"/>
      <c r="AQ497" s="157"/>
      <c r="AR497" s="158"/>
      <c r="AS497" s="158"/>
      <c r="AT497" s="158"/>
      <c r="AU497" s="158"/>
      <c r="AV497" s="158"/>
      <c r="AW497" s="158"/>
      <c r="AX497" s="158"/>
      <c r="AY497" s="158"/>
      <c r="AZ497" s="158"/>
      <c r="BA497" s="158"/>
      <c r="BB497" s="158"/>
      <c r="BC497" s="159"/>
      <c r="BD497" s="165"/>
      <c r="BE497" s="166"/>
      <c r="BF497" s="184"/>
      <c r="BG497" s="188"/>
      <c r="BH497" s="189"/>
      <c r="BI497" s="189"/>
      <c r="BJ497" s="189"/>
      <c r="BK497" s="189"/>
      <c r="BL497" s="189"/>
      <c r="BM497" s="189"/>
      <c r="BN497" s="189"/>
      <c r="BO497" s="189"/>
      <c r="BP497" s="189"/>
      <c r="BQ497" s="189"/>
      <c r="BR497" s="189"/>
      <c r="BS497" s="189"/>
      <c r="BT497" s="189"/>
      <c r="BU497" s="190"/>
      <c r="BV497" s="172"/>
      <c r="BW497" s="173"/>
      <c r="BX497" s="172"/>
      <c r="BY497" s="173"/>
      <c r="BZ497" s="172"/>
      <c r="CA497" s="173"/>
      <c r="CB497" s="172"/>
      <c r="CC497" s="173"/>
      <c r="CD497" s="172"/>
      <c r="CE497" s="173"/>
      <c r="CF497" s="174"/>
      <c r="DV497" s="3"/>
    </row>
    <row r="498" spans="1:126" ht="11.25" customHeight="1">
      <c r="A498" s="2"/>
      <c r="J498" s="43"/>
      <c r="K498" s="43"/>
      <c r="L498" s="43"/>
      <c r="M498" s="43"/>
      <c r="R498" s="42"/>
      <c r="S498" s="42"/>
      <c r="W498" s="42"/>
      <c r="AA498" s="42"/>
      <c r="AB498" s="3"/>
      <c r="AP498" s="3"/>
      <c r="AQ498" s="157"/>
      <c r="AR498" s="158"/>
      <c r="AS498" s="158"/>
      <c r="AT498" s="158"/>
      <c r="AU498" s="158"/>
      <c r="AV498" s="158"/>
      <c r="AW498" s="158"/>
      <c r="AX498" s="158"/>
      <c r="AY498" s="158"/>
      <c r="AZ498" s="158"/>
      <c r="BA498" s="158"/>
      <c r="BB498" s="158"/>
      <c r="BC498" s="159"/>
      <c r="BD498" s="165"/>
      <c r="BE498" s="166"/>
      <c r="BF498" s="175" t="str">
        <f>C495</f>
        <v>C</v>
      </c>
      <c r="BG498" s="177" t="str">
        <f>IF(VLOOKUP($BF498,$A462:$C470,3,FALSE)=0,"",CONCATENATE(VLOOKUP(VLOOKUP($BF498,$A462:$C470,3,FALSE),Players!$C:$G,4,FALSE)," ",VLOOKUP($BF498,$A462:$C470,3,FALSE)," ",IF(ISERROR(VLOOKUP(VLOOKUP($BF498,$A462:$C470,3,FALSE),Players!$C:$G,5,FALSE)),"()",CONCATENATE("(",VLOOKUP(VLOOKUP($BF498,$A462:$C470,3,FALSE),Players!$C:$G,5,FALSE),")"))))</f>
        <v/>
      </c>
      <c r="BH498" s="178"/>
      <c r="BI498" s="178"/>
      <c r="BJ498" s="178"/>
      <c r="BK498" s="178"/>
      <c r="BL498" s="178"/>
      <c r="BM498" s="178"/>
      <c r="BN498" s="178"/>
      <c r="BO498" s="178"/>
      <c r="BP498" s="178"/>
      <c r="BQ498" s="178"/>
      <c r="BR498" s="178"/>
      <c r="BS498" s="178"/>
      <c r="BT498" s="178"/>
      <c r="BU498" s="179"/>
      <c r="BV498" s="150" t="str">
        <f>IF(D495&lt;&gt;"",D495,"")</f>
        <v/>
      </c>
      <c r="BW498" s="151"/>
      <c r="BX498" s="150" t="str">
        <f>IF(F495&lt;&gt;"",F495,"")</f>
        <v/>
      </c>
      <c r="BY498" s="151"/>
      <c r="BZ498" s="150" t="str">
        <f>IF(H495&lt;&gt;"",H495,"")</f>
        <v/>
      </c>
      <c r="CA498" s="151"/>
      <c r="CB498" s="150" t="str">
        <f>IF(J495&lt;&gt;"",J495,"")</f>
        <v/>
      </c>
      <c r="CC498" s="151"/>
      <c r="CD498" s="150" t="str">
        <f>IF(L495&lt;&gt;"",L495,"")</f>
        <v/>
      </c>
      <c r="CE498" s="151"/>
      <c r="CF498" s="174" t="str">
        <f>IF($CF496&lt;&gt;"",IF(CF496="W","L","W"),"")</f>
        <v/>
      </c>
      <c r="DV498" s="3"/>
    </row>
    <row r="499" spans="1:126" ht="11.25" customHeight="1" thickBot="1">
      <c r="A499" s="42"/>
      <c r="R499" s="42"/>
      <c r="S499" s="42"/>
      <c r="W499" s="42"/>
      <c r="X499" s="43"/>
      <c r="Y499" s="43"/>
      <c r="Z499" s="43"/>
      <c r="AA499" s="43"/>
      <c r="AB499" s="3"/>
      <c r="AP499" s="3"/>
      <c r="AQ499" s="160"/>
      <c r="AR499" s="161"/>
      <c r="AS499" s="161"/>
      <c r="AT499" s="161"/>
      <c r="AU499" s="161"/>
      <c r="AV499" s="161"/>
      <c r="AW499" s="161"/>
      <c r="AX499" s="161"/>
      <c r="AY499" s="161"/>
      <c r="AZ499" s="161"/>
      <c r="BA499" s="161"/>
      <c r="BB499" s="161"/>
      <c r="BC499" s="162"/>
      <c r="BD499" s="167"/>
      <c r="BE499" s="168"/>
      <c r="BF499" s="176"/>
      <c r="BG499" s="180"/>
      <c r="BH499" s="181"/>
      <c r="BI499" s="181"/>
      <c r="BJ499" s="181"/>
      <c r="BK499" s="181"/>
      <c r="BL499" s="181"/>
      <c r="BM499" s="181"/>
      <c r="BN499" s="181"/>
      <c r="BO499" s="181"/>
      <c r="BP499" s="181"/>
      <c r="BQ499" s="181"/>
      <c r="BR499" s="181"/>
      <c r="BS499" s="181"/>
      <c r="BT499" s="181"/>
      <c r="BU499" s="182"/>
      <c r="BV499" s="152"/>
      <c r="BW499" s="153"/>
      <c r="BX499" s="152"/>
      <c r="BY499" s="153"/>
      <c r="BZ499" s="152"/>
      <c r="CA499" s="153"/>
      <c r="CB499" s="152"/>
      <c r="CC499" s="153"/>
      <c r="CD499" s="152"/>
      <c r="CE499" s="153"/>
      <c r="CF499" s="174"/>
      <c r="DV499" s="3"/>
    </row>
    <row r="500" spans="1:126" ht="11.25" customHeight="1">
      <c r="A500" s="42"/>
      <c r="R500" s="42"/>
      <c r="S500" s="42"/>
      <c r="W500" s="42"/>
      <c r="AA500" s="42"/>
      <c r="AB500" s="3"/>
      <c r="AP500" s="3"/>
      <c r="AQ500" s="126"/>
      <c r="AR500" s="126"/>
      <c r="AS500" s="126"/>
      <c r="AT500" s="126"/>
      <c r="AU500" s="126"/>
      <c r="AV500" s="126"/>
      <c r="AW500" s="126"/>
      <c r="AX500" s="126"/>
      <c r="AY500" s="126"/>
      <c r="AZ500" s="126"/>
      <c r="BA500" s="126"/>
      <c r="BB500" s="126"/>
      <c r="BC500" s="126"/>
      <c r="BV500" s="169" t="str">
        <f>IF(CF496&lt;&gt;"",IF(AND(AND(BV496&gt;-1,BV498&gt;-1),OR(BV496&gt;10,BV498&gt;10),ABS(BV496-BV498)&gt;1,IF(OR(BV496&gt;11,BV498&gt;11),ABS(BV496-BV498)=2,TRUE),BV496=INT(BV496),BV498=INT(BV498)),"","Error"),"")</f>
        <v/>
      </c>
      <c r="BW500" s="169"/>
      <c r="BX500" s="169" t="str">
        <f>IF(CF496&lt;&gt;"",IF(AND(AND(BX496&gt;-1,BX498&gt;-1),OR(BX496&gt;10,BX498&gt;10),ABS(BX496-BX498)&gt;1,IF(OR(BX496&gt;11,BX498&gt;11),ABS(BX496-BX498)=2,TRUE),BX496=INT(BX496),BX498=INT(BX498)),"","Error"),"")</f>
        <v/>
      </c>
      <c r="BY500" s="169"/>
      <c r="BZ500" s="169" t="str">
        <f>IF(CF496&lt;&gt;"",IF(AND(AND(BZ496&gt;-1,BZ498&gt;-1),OR(BZ496&gt;10,BZ498&gt;10),ABS(BZ496-BZ498)&gt;1,IF(OR(BZ496&gt;11,BZ498&gt;11),ABS(BZ496-BZ498)=2,TRUE),BZ496=INT(BZ496),BZ498=INT(BZ498)),"","Error"),"")</f>
        <v/>
      </c>
      <c r="CA500" s="169"/>
      <c r="CB500" s="169" t="str">
        <f>IF(AND(CF496&lt;&gt;"",CB496&lt;&gt;""),IF(AND(AND(CB496&gt;-1,CB498&gt;-1),OR(CB496&gt;10,CB498&gt;10),ABS(CB496-CB498)&gt;1,IF(OR(CB496&gt;11,CB498&gt;11),ABS(CB496-CB498)=2,TRUE),CB496=INT(CB496),CB498=INT(CB498)),"","Error"),"")</f>
        <v/>
      </c>
      <c r="CC500" s="169"/>
      <c r="CD500" s="169" t="str">
        <f>IF(AND(CF496&lt;&gt;"",CD496&lt;&gt;""),IF(AND(AND(CD496&gt;-1,CD498&gt;-1),OR(CD496&gt;10,CD498&gt;10),ABS(CD496-CD498)&gt;1,IF(OR(CD496&gt;11,CD498&gt;11),ABS(CD496-CD498)=2,TRUE),CD496=INT(CD496),CD498=INT(CD498)),"","Error"),"")</f>
        <v/>
      </c>
      <c r="CE500" s="169"/>
      <c r="CF500" s="3"/>
      <c r="DV500" s="3"/>
    </row>
    <row r="501" spans="1:126" ht="11.25" customHeight="1">
      <c r="C501" s="44"/>
      <c r="D501" s="44"/>
      <c r="R501" s="42"/>
      <c r="S501" s="42"/>
      <c r="W501" s="42"/>
      <c r="X501" s="43"/>
      <c r="Y501" s="43"/>
      <c r="Z501" s="43"/>
      <c r="AA501" s="43"/>
      <c r="AB501" s="3"/>
      <c r="AP501" s="3"/>
      <c r="AQ501" s="126"/>
      <c r="AR501" s="126"/>
      <c r="AS501" s="126"/>
      <c r="AT501" s="126"/>
      <c r="AU501" s="126"/>
      <c r="AV501" s="126"/>
      <c r="AW501" s="126"/>
      <c r="AX501" s="126"/>
      <c r="AY501" s="126"/>
      <c r="AZ501" s="126"/>
      <c r="BA501" s="126"/>
      <c r="BB501" s="126"/>
      <c r="BC501" s="126"/>
      <c r="CF501" s="3"/>
      <c r="DV501" s="3"/>
    </row>
    <row r="502" spans="1:126" ht="11.25" customHeight="1">
      <c r="A502" s="2"/>
      <c r="J502" s="43"/>
      <c r="K502" s="43"/>
      <c r="L502" s="43"/>
      <c r="M502" s="43"/>
      <c r="N502" s="43"/>
      <c r="O502" s="43"/>
      <c r="P502" s="43"/>
      <c r="Q502" s="43"/>
      <c r="R502" s="42"/>
      <c r="S502" s="42"/>
      <c r="T502" s="43"/>
      <c r="U502" s="43"/>
      <c r="V502" s="43"/>
      <c r="W502" s="42"/>
      <c r="AA502" s="42"/>
      <c r="AB502" s="3"/>
      <c r="AP502" s="3"/>
      <c r="AQ502" s="127"/>
      <c r="AR502" s="127"/>
      <c r="AS502" s="127"/>
      <c r="AT502" s="127"/>
      <c r="AU502" s="127"/>
      <c r="AV502" s="127"/>
      <c r="AW502" s="127"/>
      <c r="AX502" s="127"/>
      <c r="AY502" s="127"/>
      <c r="AZ502" s="127"/>
      <c r="BA502" s="127"/>
      <c r="BB502" s="127"/>
      <c r="BC502" s="127"/>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3"/>
      <c r="DV502" s="3"/>
    </row>
    <row r="503" spans="1:126" ht="11.25" customHeight="1">
      <c r="A503" s="42"/>
      <c r="R503" s="42"/>
      <c r="S503" s="42"/>
      <c r="W503" s="42"/>
      <c r="X503" s="43"/>
      <c r="Y503" s="43"/>
      <c r="Z503" s="43"/>
      <c r="AA503" s="43"/>
      <c r="AB503" s="3"/>
      <c r="AP503" s="3"/>
      <c r="AQ503" s="128"/>
      <c r="AR503" s="128"/>
      <c r="AS503" s="128"/>
      <c r="AT503" s="128"/>
      <c r="AU503" s="128"/>
      <c r="AV503" s="128"/>
      <c r="AW503" s="128"/>
      <c r="AX503" s="128"/>
      <c r="AY503" s="128"/>
      <c r="AZ503" s="128"/>
      <c r="BA503" s="128"/>
      <c r="BB503" s="128"/>
      <c r="BC503" s="128"/>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3"/>
      <c r="DV503" s="3"/>
    </row>
    <row r="504" spans="1:126" ht="11.25" customHeight="1">
      <c r="A504" s="42"/>
      <c r="R504" s="42"/>
      <c r="S504" s="42"/>
      <c r="W504" s="42"/>
      <c r="AA504" s="42"/>
      <c r="AB504" s="3"/>
      <c r="AP504" s="3"/>
      <c r="AQ504" s="126"/>
      <c r="AR504" s="126"/>
      <c r="AS504" s="126"/>
      <c r="AT504" s="126"/>
      <c r="AU504" s="126"/>
      <c r="AV504" s="126"/>
      <c r="AW504" s="126"/>
      <c r="AX504" s="126"/>
      <c r="AY504" s="126"/>
      <c r="AZ504" s="126"/>
      <c r="BA504" s="126"/>
      <c r="BB504" s="126"/>
      <c r="BC504" s="126"/>
      <c r="CF504" s="3"/>
      <c r="DV504" s="3"/>
    </row>
    <row r="505" spans="1:126" ht="11.25" customHeight="1" thickBot="1">
      <c r="A505" s="42"/>
      <c r="R505" s="42"/>
      <c r="S505" s="42"/>
      <c r="W505" s="42"/>
      <c r="X505" s="43"/>
      <c r="Y505" s="43"/>
      <c r="Z505" s="43"/>
      <c r="AA505" s="43"/>
      <c r="AB505" s="43"/>
      <c r="AP505" s="3"/>
      <c r="AQ505" s="127"/>
      <c r="AR505" s="127"/>
      <c r="AS505" s="127"/>
      <c r="AT505" s="127"/>
      <c r="AU505" s="127"/>
      <c r="AV505" s="127"/>
      <c r="AW505" s="127"/>
      <c r="AX505" s="127"/>
      <c r="AY505" s="127"/>
      <c r="AZ505" s="127"/>
      <c r="BA505" s="127"/>
      <c r="BB505" s="127"/>
      <c r="BC505" s="127"/>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3"/>
      <c r="DV505" s="3"/>
    </row>
    <row r="506" spans="1:126" ht="11.25" customHeight="1">
      <c r="A506" s="2"/>
      <c r="R506" s="42"/>
      <c r="S506" s="42"/>
      <c r="W506" s="42"/>
      <c r="AA506" s="42"/>
      <c r="AB506" s="42"/>
      <c r="AP506" s="3"/>
      <c r="AQ506" s="154" t="str">
        <f>CONCATENATE($A460," ",$D460,","," ",$F458)</f>
        <v>Group: 8, Men's Singles</v>
      </c>
      <c r="AR506" s="155"/>
      <c r="AS506" s="155"/>
      <c r="AT506" s="155"/>
      <c r="AU506" s="155"/>
      <c r="AV506" s="155"/>
      <c r="AW506" s="155"/>
      <c r="AX506" s="155"/>
      <c r="AY506" s="155"/>
      <c r="AZ506" s="155"/>
      <c r="BA506" s="155"/>
      <c r="BB506" s="155"/>
      <c r="BC506" s="156"/>
      <c r="BD506" s="163">
        <f>O477</f>
        <v>6</v>
      </c>
      <c r="BE506" s="164"/>
      <c r="BF506" s="183" t="str">
        <f>Q477</f>
        <v>B</v>
      </c>
      <c r="BG506" s="185" t="str">
        <f>IF(VLOOKUP($BF506,$A462:$C470,3,FALSE)=0,"",CONCATENATE(VLOOKUP(VLOOKUP($BF506,$A462:$C470,3,FALSE),Players!$C:$G,4,FALSE)," ",VLOOKUP($BF506,$A462:$C470,3,FALSE)," ",IF(ISERROR(VLOOKUP(VLOOKUP($BF506,$A462:$C470,3,FALSE),Players!$C:$G,5,FALSE)),"()",CONCATENATE("(",VLOOKUP(VLOOKUP($BF506,$A462:$C470,3,FALSE),Players!$C:$G,5,FALSE),")"))))</f>
        <v/>
      </c>
      <c r="BH506" s="186"/>
      <c r="BI506" s="186"/>
      <c r="BJ506" s="186"/>
      <c r="BK506" s="186"/>
      <c r="BL506" s="186"/>
      <c r="BM506" s="186"/>
      <c r="BN506" s="186"/>
      <c r="BO506" s="186"/>
      <c r="BP506" s="186"/>
      <c r="BQ506" s="186"/>
      <c r="BR506" s="186"/>
      <c r="BS506" s="186"/>
      <c r="BT506" s="186"/>
      <c r="BU506" s="187"/>
      <c r="BV506" s="170" t="str">
        <f>IF(R477&lt;&gt;"",R477,"")</f>
        <v/>
      </c>
      <c r="BW506" s="171"/>
      <c r="BX506" s="170" t="str">
        <f>IF(T477&lt;&gt;"",T477,"")</f>
        <v/>
      </c>
      <c r="BY506" s="171"/>
      <c r="BZ506" s="170" t="str">
        <f>IF(V477&lt;&gt;"",V477,"")</f>
        <v/>
      </c>
      <c r="CA506" s="171"/>
      <c r="CB506" s="170" t="str">
        <f>IF(X477&lt;&gt;"",X477,"")</f>
        <v/>
      </c>
      <c r="CC506" s="171"/>
      <c r="CD506" s="170" t="str">
        <f>IF(Z477&lt;&gt;"",Z477,"")</f>
        <v/>
      </c>
      <c r="CE506" s="171"/>
      <c r="CF506" s="174" t="str">
        <f>IF($CD506=$CD508,IF($CB506=$CB508,IF($BZ506&lt;&gt;"",IF($BZ506&gt;$BZ508,"W","L"),""),IF($CB506&gt;$CB508,"W","L")),IF($CD506&gt;$CD508,"W","L"))</f>
        <v/>
      </c>
      <c r="DV506" s="3"/>
    </row>
    <row r="507" spans="1:126" ht="11.25" customHeight="1">
      <c r="R507" s="42"/>
      <c r="S507" s="42"/>
      <c r="W507" s="42"/>
      <c r="X507" s="43"/>
      <c r="Y507" s="43"/>
      <c r="Z507" s="43"/>
      <c r="AA507" s="43"/>
      <c r="AB507" s="43"/>
      <c r="AP507" s="3"/>
      <c r="AQ507" s="157"/>
      <c r="AR507" s="158"/>
      <c r="AS507" s="158"/>
      <c r="AT507" s="158"/>
      <c r="AU507" s="158"/>
      <c r="AV507" s="158"/>
      <c r="AW507" s="158"/>
      <c r="AX507" s="158"/>
      <c r="AY507" s="158"/>
      <c r="AZ507" s="158"/>
      <c r="BA507" s="158"/>
      <c r="BB507" s="158"/>
      <c r="BC507" s="159"/>
      <c r="BD507" s="165"/>
      <c r="BE507" s="166"/>
      <c r="BF507" s="184"/>
      <c r="BG507" s="188"/>
      <c r="BH507" s="189"/>
      <c r="BI507" s="189"/>
      <c r="BJ507" s="189"/>
      <c r="BK507" s="189"/>
      <c r="BL507" s="189"/>
      <c r="BM507" s="189"/>
      <c r="BN507" s="189"/>
      <c r="BO507" s="189"/>
      <c r="BP507" s="189"/>
      <c r="BQ507" s="189"/>
      <c r="BR507" s="189"/>
      <c r="BS507" s="189"/>
      <c r="BT507" s="189"/>
      <c r="BU507" s="190"/>
      <c r="BV507" s="172"/>
      <c r="BW507" s="173"/>
      <c r="BX507" s="172"/>
      <c r="BY507" s="173"/>
      <c r="BZ507" s="172"/>
      <c r="CA507" s="173"/>
      <c r="CB507" s="172"/>
      <c r="CC507" s="173"/>
      <c r="CD507" s="172"/>
      <c r="CE507" s="173"/>
      <c r="CF507" s="174"/>
      <c r="DV507" s="3"/>
    </row>
    <row r="508" spans="1:126" ht="11.25" customHeight="1">
      <c r="A508" s="2"/>
      <c r="R508" s="42"/>
      <c r="S508" s="42"/>
      <c r="W508" s="42"/>
      <c r="AA508" s="42"/>
      <c r="AB508" s="42"/>
      <c r="AP508" s="3"/>
      <c r="AQ508" s="157"/>
      <c r="AR508" s="158"/>
      <c r="AS508" s="158"/>
      <c r="AT508" s="158"/>
      <c r="AU508" s="158"/>
      <c r="AV508" s="158"/>
      <c r="AW508" s="158"/>
      <c r="AX508" s="158"/>
      <c r="AY508" s="158"/>
      <c r="AZ508" s="158"/>
      <c r="BA508" s="158"/>
      <c r="BB508" s="158"/>
      <c r="BC508" s="159"/>
      <c r="BD508" s="165"/>
      <c r="BE508" s="166"/>
      <c r="BF508" s="175" t="str">
        <f>Q479</f>
        <v>D</v>
      </c>
      <c r="BG508" s="177" t="str">
        <f>IF(VLOOKUP($BF508,$A462:$C470,3,FALSE)=0,"",CONCATENATE(VLOOKUP(VLOOKUP($BF508,$A462:$C470,3,FALSE),Players!$C:$G,4,FALSE)," ",VLOOKUP($BF508,$A462:$C470,3,FALSE)," ",IF(ISERROR(VLOOKUP(VLOOKUP($BF508,$A462:$C470,3,FALSE),Players!$C:$G,5,FALSE)),"()",CONCATENATE("(",VLOOKUP(VLOOKUP($BF508,$A462:$C470,3,FALSE),Players!$C:$G,5,FALSE),")"))))</f>
        <v/>
      </c>
      <c r="BH508" s="178"/>
      <c r="BI508" s="178"/>
      <c r="BJ508" s="178"/>
      <c r="BK508" s="178"/>
      <c r="BL508" s="178"/>
      <c r="BM508" s="178"/>
      <c r="BN508" s="178"/>
      <c r="BO508" s="178"/>
      <c r="BP508" s="178"/>
      <c r="BQ508" s="178"/>
      <c r="BR508" s="178"/>
      <c r="BS508" s="178"/>
      <c r="BT508" s="178"/>
      <c r="BU508" s="179"/>
      <c r="BV508" s="150" t="str">
        <f>IF(R479&lt;&gt;"",R479,"")</f>
        <v/>
      </c>
      <c r="BW508" s="151"/>
      <c r="BX508" s="150" t="str">
        <f>IF(T479&lt;&gt;"",T479,"")</f>
        <v/>
      </c>
      <c r="BY508" s="151"/>
      <c r="BZ508" s="150" t="str">
        <f>IF(V479&lt;&gt;"",V479,"")</f>
        <v/>
      </c>
      <c r="CA508" s="151"/>
      <c r="CB508" s="150" t="str">
        <f>IF(X479&lt;&gt;"",X479,"")</f>
        <v/>
      </c>
      <c r="CC508" s="151"/>
      <c r="CD508" s="150" t="str">
        <f>IF(Z479&lt;&gt;"",Z479,"")</f>
        <v/>
      </c>
      <c r="CE508" s="151"/>
      <c r="CF508" s="174" t="str">
        <f>IF($CF506&lt;&gt;"",IF(CF506="W","L","W"),"")</f>
        <v/>
      </c>
      <c r="DV508" s="3"/>
    </row>
    <row r="509" spans="1:126" ht="11.25" customHeight="1" thickBot="1">
      <c r="A509" s="2"/>
      <c r="R509" s="42"/>
      <c r="S509" s="42"/>
      <c r="W509" s="42"/>
      <c r="X509" s="43"/>
      <c r="Y509" s="43"/>
      <c r="Z509" s="43"/>
      <c r="AA509" s="43"/>
      <c r="AB509" s="43"/>
      <c r="AP509" s="3"/>
      <c r="AQ509" s="160"/>
      <c r="AR509" s="161"/>
      <c r="AS509" s="161"/>
      <c r="AT509" s="161"/>
      <c r="AU509" s="161"/>
      <c r="AV509" s="161"/>
      <c r="AW509" s="161"/>
      <c r="AX509" s="161"/>
      <c r="AY509" s="161"/>
      <c r="AZ509" s="161"/>
      <c r="BA509" s="161"/>
      <c r="BB509" s="161"/>
      <c r="BC509" s="162"/>
      <c r="BD509" s="167"/>
      <c r="BE509" s="168"/>
      <c r="BF509" s="176"/>
      <c r="BG509" s="180"/>
      <c r="BH509" s="181"/>
      <c r="BI509" s="181"/>
      <c r="BJ509" s="181"/>
      <c r="BK509" s="181"/>
      <c r="BL509" s="181"/>
      <c r="BM509" s="181"/>
      <c r="BN509" s="181"/>
      <c r="BO509" s="181"/>
      <c r="BP509" s="181"/>
      <c r="BQ509" s="181"/>
      <c r="BR509" s="181"/>
      <c r="BS509" s="181"/>
      <c r="BT509" s="181"/>
      <c r="BU509" s="182"/>
      <c r="BV509" s="152"/>
      <c r="BW509" s="153"/>
      <c r="BX509" s="152"/>
      <c r="BY509" s="153"/>
      <c r="BZ509" s="152"/>
      <c r="CA509" s="153"/>
      <c r="CB509" s="152"/>
      <c r="CC509" s="153"/>
      <c r="CD509" s="152"/>
      <c r="CE509" s="153"/>
      <c r="CF509" s="174"/>
      <c r="DV509" s="3"/>
    </row>
    <row r="510" spans="1:126" ht="11.25" customHeight="1">
      <c r="A510" s="2"/>
      <c r="R510" s="42"/>
      <c r="S510" s="42"/>
      <c r="W510" s="42"/>
      <c r="AA510" s="42"/>
      <c r="AB510" s="42"/>
      <c r="AP510" s="3"/>
      <c r="AQ510" s="126"/>
      <c r="AR510" s="126"/>
      <c r="AS510" s="126"/>
      <c r="AT510" s="126"/>
      <c r="AU510" s="126"/>
      <c r="AV510" s="126"/>
      <c r="AW510" s="126"/>
      <c r="AX510" s="126"/>
      <c r="AY510" s="126"/>
      <c r="AZ510" s="126"/>
      <c r="BA510" s="126"/>
      <c r="BB510" s="126"/>
      <c r="BC510" s="126"/>
      <c r="BV510" s="169" t="str">
        <f>IF(CF506&lt;&gt;"",IF(AND(AND(BV506&gt;-1,BV508&gt;-1),OR(BV506&gt;10,BV508&gt;10),ABS(BV506-BV508)&gt;1,IF(OR(BV506&gt;11,BV508&gt;11),ABS(BV506-BV508)=2,TRUE),BV506=INT(BV506),BV508=INT(BV508)),"","Error"),"")</f>
        <v/>
      </c>
      <c r="BW510" s="169"/>
      <c r="BX510" s="169" t="str">
        <f>IF(CF506&lt;&gt;"",IF(AND(AND(BX506&gt;-1,BX508&gt;-1),OR(BX506&gt;10,BX508&gt;10),ABS(BX506-BX508)&gt;1,IF(OR(BX506&gt;11,BX508&gt;11),ABS(BX506-BX508)=2,TRUE),BX506=INT(BX506),BX508=INT(BX508)),"","Error"),"")</f>
        <v/>
      </c>
      <c r="BY510" s="169"/>
      <c r="BZ510" s="169" t="str">
        <f>IF(CF506&lt;&gt;"",IF(AND(AND(BZ506&gt;-1,BZ508&gt;-1),OR(BZ506&gt;10,BZ508&gt;10),ABS(BZ506-BZ508)&gt;1,IF(OR(BZ506&gt;11,BZ508&gt;11),ABS(BZ506-BZ508)=2,TRUE),BZ506=INT(BZ506),BZ508=INT(BZ508)),"","Error"),"")</f>
        <v/>
      </c>
      <c r="CA510" s="169"/>
      <c r="CB510" s="169" t="str">
        <f>IF(AND(CF506&lt;&gt;"",CB506&lt;&gt;""),IF(AND(AND(CB506&gt;-1,CB508&gt;-1),OR(CB506&gt;10,CB508&gt;10),ABS(CB506-CB508)&gt;1,IF(OR(CB506&gt;11,CB508&gt;11),ABS(CB506-CB508)=2,TRUE),CB506=INT(CB506),CB508=INT(CB508)),"","Error"),"")</f>
        <v/>
      </c>
      <c r="CC510" s="169"/>
      <c r="CD510" s="169" t="str">
        <f>IF(AND(CF506&lt;&gt;"",CD506&lt;&gt;""),IF(AND(AND(CD506&gt;-1,CD508&gt;-1),OR(CD506&gt;10,CD508&gt;10),ABS(CD506-CD508)&gt;1,IF(OR(CD506&gt;11,CD508&gt;11),ABS(CD506-CD508)=2,TRUE),CD506=INT(CD506),CD508=INT(CD508)),"","Error"),"")</f>
        <v/>
      </c>
      <c r="CE510" s="169"/>
      <c r="CF510" s="3"/>
      <c r="DV510" s="3"/>
    </row>
    <row r="511" spans="1:126" ht="11.25" customHeight="1">
      <c r="AB511" s="43"/>
      <c r="AP511" s="3"/>
      <c r="AQ511" s="126"/>
      <c r="AR511" s="126"/>
      <c r="AS511" s="126"/>
      <c r="AT511" s="126"/>
      <c r="AU511" s="126"/>
      <c r="AV511" s="126"/>
      <c r="AW511" s="126"/>
      <c r="AX511" s="126"/>
      <c r="AY511" s="126"/>
      <c r="AZ511" s="126"/>
      <c r="BA511" s="126"/>
      <c r="BB511" s="126"/>
      <c r="BC511" s="126"/>
      <c r="CF511" s="3"/>
      <c r="DV511" s="3"/>
    </row>
    <row r="512" spans="1:126" ht="11.25" customHeight="1">
      <c r="AB512" s="42"/>
      <c r="AP512" s="3"/>
      <c r="AQ512" s="127"/>
      <c r="AR512" s="127"/>
      <c r="AS512" s="127"/>
      <c r="AT512" s="127"/>
      <c r="AU512" s="127"/>
      <c r="AV512" s="127"/>
      <c r="AW512" s="127"/>
      <c r="AX512" s="127"/>
      <c r="AY512" s="127"/>
      <c r="AZ512" s="127"/>
      <c r="BA512" s="127"/>
      <c r="BB512" s="127"/>
      <c r="BC512" s="127"/>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3"/>
      <c r="DV512" s="3"/>
    </row>
    <row r="513" spans="28:126" ht="11.25" customHeight="1">
      <c r="AB513" s="43"/>
      <c r="AP513" s="3"/>
      <c r="AQ513" s="128"/>
      <c r="AR513" s="128"/>
      <c r="AS513" s="128"/>
      <c r="AT513" s="128"/>
      <c r="AU513" s="128"/>
      <c r="AV513" s="128"/>
      <c r="AW513" s="128"/>
      <c r="AX513" s="128"/>
      <c r="AY513" s="128"/>
      <c r="AZ513" s="128"/>
      <c r="BA513" s="128"/>
      <c r="BB513" s="128"/>
      <c r="BC513" s="128"/>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3"/>
      <c r="DV513" s="3"/>
    </row>
    <row r="514" spans="28:126" ht="11.25" customHeight="1">
      <c r="AB514" s="42"/>
      <c r="AP514" s="3"/>
      <c r="AQ514" s="126"/>
      <c r="AR514" s="126"/>
      <c r="AS514" s="126"/>
      <c r="AT514" s="126"/>
      <c r="AU514" s="126"/>
      <c r="AV514" s="126"/>
      <c r="AW514" s="126"/>
      <c r="AX514" s="126"/>
      <c r="AY514" s="126"/>
      <c r="AZ514" s="126"/>
      <c r="BA514" s="126"/>
      <c r="BB514" s="126"/>
      <c r="BC514" s="126"/>
      <c r="CF514" s="3"/>
      <c r="DV514" s="3"/>
    </row>
    <row r="515" spans="28:126" ht="11.25" customHeight="1" thickBot="1">
      <c r="AB515" s="43"/>
      <c r="AP515" s="3"/>
      <c r="AQ515" s="127"/>
      <c r="AR515" s="127"/>
      <c r="AS515" s="127"/>
      <c r="AT515" s="127"/>
      <c r="AU515" s="127"/>
      <c r="AV515" s="127"/>
      <c r="AW515" s="127"/>
      <c r="AX515" s="127"/>
      <c r="AY515" s="127"/>
      <c r="AZ515" s="127"/>
      <c r="BA515" s="127"/>
      <c r="BB515" s="127"/>
      <c r="BC515" s="127"/>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3"/>
      <c r="DV515" s="3"/>
    </row>
    <row r="516" spans="28:126" ht="11.25" customHeight="1">
      <c r="AB516" s="42"/>
      <c r="AP516" s="3"/>
      <c r="AQ516" s="154" t="str">
        <f>CONCATENATE($A460," ",$D460,","," ",$F458)</f>
        <v>Group: 8, Men's Singles</v>
      </c>
      <c r="AR516" s="155"/>
      <c r="AS516" s="155"/>
      <c r="AT516" s="155"/>
      <c r="AU516" s="155"/>
      <c r="AV516" s="155"/>
      <c r="AW516" s="155"/>
      <c r="AX516" s="155"/>
      <c r="AY516" s="155"/>
      <c r="AZ516" s="155"/>
      <c r="BA516" s="155"/>
      <c r="BB516" s="155"/>
      <c r="BC516" s="156"/>
      <c r="BD516" s="163">
        <f>O481</f>
        <v>7</v>
      </c>
      <c r="BE516" s="164"/>
      <c r="BF516" s="183" t="str">
        <f>Q481</f>
        <v>A</v>
      </c>
      <c r="BG516" s="185" t="str">
        <f>IF(VLOOKUP($BF516,$A462:$C470,3,FALSE)=0,"",CONCATENATE(VLOOKUP(VLOOKUP($BF516,$A462:$C470,3,FALSE),Players!$C:$G,4,FALSE)," ",VLOOKUP($BF516,$A462:$C470,3,FALSE)," ",IF(ISERROR(VLOOKUP(VLOOKUP($BF516,$A462:$C470,3,FALSE),Players!$C:$G,5,FALSE)),"()",CONCATENATE("(",VLOOKUP(VLOOKUP($BF516,$A462:$C470,3,FALSE),Players!$C:$G,5,FALSE),")"))))</f>
        <v/>
      </c>
      <c r="BH516" s="186"/>
      <c r="BI516" s="186"/>
      <c r="BJ516" s="186"/>
      <c r="BK516" s="186"/>
      <c r="BL516" s="186"/>
      <c r="BM516" s="186"/>
      <c r="BN516" s="186"/>
      <c r="BO516" s="186"/>
      <c r="BP516" s="186"/>
      <c r="BQ516" s="186"/>
      <c r="BR516" s="186"/>
      <c r="BS516" s="186"/>
      <c r="BT516" s="186"/>
      <c r="BU516" s="187"/>
      <c r="BV516" s="170" t="str">
        <f>IF(R481&lt;&gt;"",R481,"")</f>
        <v/>
      </c>
      <c r="BW516" s="171"/>
      <c r="BX516" s="170" t="str">
        <f>IF(T481&lt;&gt;"",T481,"")</f>
        <v/>
      </c>
      <c r="BY516" s="171"/>
      <c r="BZ516" s="170" t="str">
        <f>IF(V481&lt;&gt;"",V481,"")</f>
        <v/>
      </c>
      <c r="CA516" s="171"/>
      <c r="CB516" s="170" t="str">
        <f>IF(X481&lt;&gt;"",X481,"")</f>
        <v/>
      </c>
      <c r="CC516" s="171"/>
      <c r="CD516" s="170" t="str">
        <f>IF(Z481&lt;&gt;"",Z481,"")</f>
        <v/>
      </c>
      <c r="CE516" s="171"/>
      <c r="CF516" s="174" t="str">
        <f>IF($CD516=$CD518,IF($CB516=$CB518,IF($BZ516&lt;&gt;"",IF($BZ516&gt;$BZ518,"W","L"),""),IF($CB516&gt;$CB518,"W","L")),IF($CD516&gt;$CD518,"W","L"))</f>
        <v/>
      </c>
      <c r="DV516" s="3"/>
    </row>
    <row r="517" spans="28:126" ht="11.25" customHeight="1">
      <c r="AB517" s="43"/>
      <c r="AC517" s="43"/>
      <c r="AD517" s="43"/>
      <c r="AE517" s="43"/>
      <c r="AF517" s="43"/>
      <c r="AG517" s="43"/>
      <c r="AH517" s="43"/>
      <c r="AI517" s="43"/>
      <c r="AJ517" s="43"/>
      <c r="AK517" s="43"/>
      <c r="AL517" s="43"/>
      <c r="AM517" s="43"/>
      <c r="AN517" s="3"/>
      <c r="AO517" s="3"/>
      <c r="AP517" s="3"/>
      <c r="AQ517" s="157"/>
      <c r="AR517" s="158"/>
      <c r="AS517" s="158"/>
      <c r="AT517" s="158"/>
      <c r="AU517" s="158"/>
      <c r="AV517" s="158"/>
      <c r="AW517" s="158"/>
      <c r="AX517" s="158"/>
      <c r="AY517" s="158"/>
      <c r="AZ517" s="158"/>
      <c r="BA517" s="158"/>
      <c r="BB517" s="158"/>
      <c r="BC517" s="159"/>
      <c r="BD517" s="165"/>
      <c r="BE517" s="166"/>
      <c r="BF517" s="184"/>
      <c r="BG517" s="188"/>
      <c r="BH517" s="189"/>
      <c r="BI517" s="189"/>
      <c r="BJ517" s="189"/>
      <c r="BK517" s="189"/>
      <c r="BL517" s="189"/>
      <c r="BM517" s="189"/>
      <c r="BN517" s="189"/>
      <c r="BO517" s="189"/>
      <c r="BP517" s="189"/>
      <c r="BQ517" s="189"/>
      <c r="BR517" s="189"/>
      <c r="BS517" s="189"/>
      <c r="BT517" s="189"/>
      <c r="BU517" s="190"/>
      <c r="BV517" s="172"/>
      <c r="BW517" s="173"/>
      <c r="BX517" s="172"/>
      <c r="BY517" s="173"/>
      <c r="BZ517" s="172"/>
      <c r="CA517" s="173"/>
      <c r="CB517" s="172"/>
      <c r="CC517" s="173"/>
      <c r="CD517" s="172"/>
      <c r="CE517" s="173"/>
      <c r="CF517" s="174"/>
      <c r="DV517" s="3"/>
    </row>
    <row r="518" spans="28:126" ht="11.25" customHeight="1">
      <c r="AB518" s="42"/>
      <c r="AI518" s="42"/>
      <c r="AJ518" s="42"/>
      <c r="AN518" s="3"/>
      <c r="AO518" s="3"/>
      <c r="AP518" s="3"/>
      <c r="AQ518" s="157"/>
      <c r="AR518" s="158"/>
      <c r="AS518" s="158"/>
      <c r="AT518" s="158"/>
      <c r="AU518" s="158"/>
      <c r="AV518" s="158"/>
      <c r="AW518" s="158"/>
      <c r="AX518" s="158"/>
      <c r="AY518" s="158"/>
      <c r="AZ518" s="158"/>
      <c r="BA518" s="158"/>
      <c r="BB518" s="158"/>
      <c r="BC518" s="159"/>
      <c r="BD518" s="165"/>
      <c r="BE518" s="166"/>
      <c r="BF518" s="175" t="str">
        <f>Q483</f>
        <v>B</v>
      </c>
      <c r="BG518" s="177" t="str">
        <f>IF(VLOOKUP($BF518,$A462:$C470,3,FALSE)=0,"",CONCATENATE(VLOOKUP(VLOOKUP($BF518,$A462:$C470,3,FALSE),Players!$C:$G,4,FALSE)," ",VLOOKUP($BF518,$A462:$C470,3,FALSE)," ",IF(ISERROR(VLOOKUP(VLOOKUP($BF518,$A462:$C470,3,FALSE),Players!$C:$G,5,FALSE)),"()",CONCATENATE("(",VLOOKUP(VLOOKUP($BF518,$A462:$C470,3,FALSE),Players!$C:$G,5,FALSE),")"))))</f>
        <v/>
      </c>
      <c r="BH518" s="178"/>
      <c r="BI518" s="178"/>
      <c r="BJ518" s="178"/>
      <c r="BK518" s="178"/>
      <c r="BL518" s="178"/>
      <c r="BM518" s="178"/>
      <c r="BN518" s="178"/>
      <c r="BO518" s="178"/>
      <c r="BP518" s="178"/>
      <c r="BQ518" s="178"/>
      <c r="BR518" s="178"/>
      <c r="BS518" s="178"/>
      <c r="BT518" s="178"/>
      <c r="BU518" s="179"/>
      <c r="BV518" s="150" t="str">
        <f>IF(R483&lt;&gt;"",R483,"")</f>
        <v/>
      </c>
      <c r="BW518" s="151"/>
      <c r="BX518" s="150" t="str">
        <f>IF(T483&lt;&gt;"",T483,"")</f>
        <v/>
      </c>
      <c r="BY518" s="151"/>
      <c r="BZ518" s="150" t="str">
        <f>IF(V483&lt;&gt;"",V483,"")</f>
        <v/>
      </c>
      <c r="CA518" s="151"/>
      <c r="CB518" s="150" t="str">
        <f>IF(X483&lt;&gt;"",X483,"")</f>
        <v/>
      </c>
      <c r="CC518" s="151"/>
      <c r="CD518" s="150" t="str">
        <f>IF(Z483&lt;&gt;"",Z483,"")</f>
        <v/>
      </c>
      <c r="CE518" s="151"/>
      <c r="CF518" s="174" t="str">
        <f>IF($CF516&lt;&gt;"",IF(CF516="W","L","W"),"")</f>
        <v/>
      </c>
      <c r="DV518" s="3"/>
    </row>
    <row r="519" spans="28:126" ht="11.25" customHeight="1" thickBot="1">
      <c r="AB519" s="43"/>
      <c r="AC519" s="43"/>
      <c r="AD519" s="43"/>
      <c r="AE519" s="43"/>
      <c r="AF519" s="43"/>
      <c r="AG519" s="43"/>
      <c r="AH519" s="43"/>
      <c r="AI519" s="43"/>
      <c r="AJ519" s="43"/>
      <c r="AK519" s="43"/>
      <c r="AL519" s="43"/>
      <c r="AM519" s="43"/>
      <c r="AN519" s="3"/>
      <c r="AO519" s="3"/>
      <c r="AP519" s="3"/>
      <c r="AQ519" s="160"/>
      <c r="AR519" s="161"/>
      <c r="AS519" s="161"/>
      <c r="AT519" s="161"/>
      <c r="AU519" s="161"/>
      <c r="AV519" s="161"/>
      <c r="AW519" s="161"/>
      <c r="AX519" s="161"/>
      <c r="AY519" s="161"/>
      <c r="AZ519" s="161"/>
      <c r="BA519" s="161"/>
      <c r="BB519" s="161"/>
      <c r="BC519" s="162"/>
      <c r="BD519" s="167"/>
      <c r="BE519" s="168"/>
      <c r="BF519" s="176"/>
      <c r="BG519" s="180"/>
      <c r="BH519" s="181"/>
      <c r="BI519" s="181"/>
      <c r="BJ519" s="181"/>
      <c r="BK519" s="181"/>
      <c r="BL519" s="181"/>
      <c r="BM519" s="181"/>
      <c r="BN519" s="181"/>
      <c r="BO519" s="181"/>
      <c r="BP519" s="181"/>
      <c r="BQ519" s="181"/>
      <c r="BR519" s="181"/>
      <c r="BS519" s="181"/>
      <c r="BT519" s="181"/>
      <c r="BU519" s="182"/>
      <c r="BV519" s="152"/>
      <c r="BW519" s="153"/>
      <c r="BX519" s="152"/>
      <c r="BY519" s="153"/>
      <c r="BZ519" s="152"/>
      <c r="CA519" s="153"/>
      <c r="CB519" s="152"/>
      <c r="CC519" s="153"/>
      <c r="CD519" s="152"/>
      <c r="CE519" s="153"/>
      <c r="CF519" s="174"/>
      <c r="DV519" s="3"/>
    </row>
    <row r="520" spans="28:126" ht="11.25" customHeight="1">
      <c r="AB520" s="42"/>
      <c r="AI520" s="42"/>
      <c r="AJ520" s="42"/>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169" t="str">
        <f>IF(CF516&lt;&gt;"",IF(AND(AND(BV516&gt;-1,BV518&gt;-1),OR(BV516&gt;10,BV518&gt;10),ABS(BV516-BV518)&gt;1,IF(OR(BV516&gt;11,BV518&gt;11),ABS(BV516-BV518)=2,TRUE),BV516=INT(BV516),BV518=INT(BV518)),"","Error"),"")</f>
        <v/>
      </c>
      <c r="BW520" s="169"/>
      <c r="BX520" s="169" t="str">
        <f>IF(CF516&lt;&gt;"",IF(AND(AND(BX516&gt;-1,BX518&gt;-1),OR(BX516&gt;10,BX518&gt;10),ABS(BX516-BX518)&gt;1,IF(OR(BX516&gt;11,BX518&gt;11),ABS(BX516-BX518)=2,TRUE),BX516=INT(BX516),BX518=INT(BX518)),"","Error"),"")</f>
        <v/>
      </c>
      <c r="BY520" s="169"/>
      <c r="BZ520" s="169" t="str">
        <f>IF(CF516&lt;&gt;"",IF(AND(AND(BZ516&gt;-1,BZ518&gt;-1),OR(BZ516&gt;10,BZ518&gt;10),ABS(BZ516-BZ518)&gt;1,IF(OR(BZ516&gt;11,BZ518&gt;11),ABS(BZ516-BZ518)=2,TRUE),BZ516=INT(BZ516),BZ518=INT(BZ518)),"","Error"),"")</f>
        <v/>
      </c>
      <c r="CA520" s="169"/>
      <c r="CB520" s="169" t="str">
        <f>IF(AND(CF516&lt;&gt;"",CB516&lt;&gt;""),IF(AND(AND(CB516&gt;-1,CB518&gt;-1),OR(CB516&gt;10,CB518&gt;10),ABS(CB516-CB518)&gt;1,IF(OR(CB516&gt;11,CB518&gt;11),ABS(CB516-CB518)=2,TRUE),CB516=INT(CB516),CB518=INT(CB518)),"","Error"),"")</f>
        <v/>
      </c>
      <c r="CC520" s="169"/>
      <c r="CD520" s="169" t="str">
        <f>IF(AND(CF516&lt;&gt;"",CD516&lt;&gt;""),IF(AND(AND(CD516&gt;-1,CD518&gt;-1),OR(CD516&gt;10,CD518&gt;10),ABS(CD516-CD518)&gt;1,IF(OR(CD516&gt;11,CD518&gt;11),ABS(CD516-CD518)=2,TRUE),CD516=INT(CD516),CD518=INT(CD518)),"","Error"),"")</f>
        <v/>
      </c>
      <c r="CE520" s="169"/>
      <c r="CF520" s="3"/>
      <c r="DV520" s="3"/>
    </row>
  </sheetData>
  <sheetProtection sheet="1" objects="1" scenarios="1"/>
  <mergeCells count="3408">
    <mergeCell ref="CF516:CF517"/>
    <mergeCell ref="CF518:CF519"/>
    <mergeCell ref="CF486:CF487"/>
    <mergeCell ref="CF488:CF489"/>
    <mergeCell ref="CF496:CF497"/>
    <mergeCell ref="CF498:CF499"/>
    <mergeCell ref="CF506:CF507"/>
    <mergeCell ref="CF508:CF509"/>
    <mergeCell ref="DR470:DS470"/>
    <mergeCell ref="DT470:DU470"/>
    <mergeCell ref="DP460:DQ460"/>
    <mergeCell ref="DR460:DS460"/>
    <mergeCell ref="CF451:CF452"/>
    <mergeCell ref="CF453:CF454"/>
    <mergeCell ref="CF421:CF422"/>
    <mergeCell ref="CF423:CF424"/>
    <mergeCell ref="CW411:DK412"/>
    <mergeCell ref="DL411:DM412"/>
    <mergeCell ref="CV413:CV414"/>
    <mergeCell ref="CW413:DK414"/>
    <mergeCell ref="DL413:DM414"/>
    <mergeCell ref="DL415:DM415"/>
    <mergeCell ref="CF413:CF414"/>
    <mergeCell ref="DN456:DO457"/>
    <mergeCell ref="CF468:CF469"/>
    <mergeCell ref="DR413:DS414"/>
    <mergeCell ref="DT413:DU414"/>
    <mergeCell ref="DR411:DS412"/>
    <mergeCell ref="DT411:DU412"/>
    <mergeCell ref="CT411:CU414"/>
    <mergeCell ref="CV411:CV412"/>
    <mergeCell ref="DN413:DO414"/>
    <mergeCell ref="CF376:CF377"/>
    <mergeCell ref="CF378:CF379"/>
    <mergeCell ref="CF386:CF387"/>
    <mergeCell ref="CF388:CF389"/>
    <mergeCell ref="CF391:CF392"/>
    <mergeCell ref="CF431:CF432"/>
    <mergeCell ref="CF433:CF434"/>
    <mergeCell ref="CF441:CF442"/>
    <mergeCell ref="CF443:CF444"/>
    <mergeCell ref="CF356:CF357"/>
    <mergeCell ref="CF358:CF359"/>
    <mergeCell ref="CF366:CF367"/>
    <mergeCell ref="CF368:CF369"/>
    <mergeCell ref="DR348:DS349"/>
    <mergeCell ref="DT348:DU349"/>
    <mergeCell ref="CT346:CU349"/>
    <mergeCell ref="CV346:CV347"/>
    <mergeCell ref="DL348:DM349"/>
    <mergeCell ref="CF346:CF347"/>
    <mergeCell ref="DV468:DV469"/>
    <mergeCell ref="CF476:CF477"/>
    <mergeCell ref="DV476:DV477"/>
    <mergeCell ref="CF478:CF479"/>
    <mergeCell ref="DV478:DV479"/>
    <mergeCell ref="DP468:DQ469"/>
    <mergeCell ref="DR468:DS469"/>
    <mergeCell ref="DT468:DU469"/>
    <mergeCell ref="DN415:DO415"/>
    <mergeCell ref="DP415:DQ415"/>
    <mergeCell ref="DR415:DS415"/>
    <mergeCell ref="DT415:DU415"/>
    <mergeCell ref="DV458:DV459"/>
    <mergeCell ref="CF466:CF467"/>
    <mergeCell ref="DV466:DV467"/>
    <mergeCell ref="CW456:DK457"/>
    <mergeCell ref="DL456:DM457"/>
    <mergeCell ref="CW458:DK459"/>
    <mergeCell ref="DV456:DV457"/>
    <mergeCell ref="DL460:DM460"/>
    <mergeCell ref="DN460:DO460"/>
    <mergeCell ref="DT456:DU457"/>
    <mergeCell ref="DP458:DQ459"/>
    <mergeCell ref="DR458:DS459"/>
    <mergeCell ref="DT458:DU459"/>
    <mergeCell ref="DP456:DQ457"/>
    <mergeCell ref="DR456:DS457"/>
    <mergeCell ref="DT460:DU460"/>
    <mergeCell ref="DR478:DS479"/>
    <mergeCell ref="DT478:DU479"/>
    <mergeCell ref="DN468:DO469"/>
    <mergeCell ref="DP466:DQ467"/>
    <mergeCell ref="DV413:DV414"/>
    <mergeCell ref="DP411:DQ412"/>
    <mergeCell ref="DP395:DQ395"/>
    <mergeCell ref="DR395:DS395"/>
    <mergeCell ref="DT395:DU395"/>
    <mergeCell ref="CG391:CS394"/>
    <mergeCell ref="DP391:DQ392"/>
    <mergeCell ref="DR391:DS392"/>
    <mergeCell ref="CT391:CU394"/>
    <mergeCell ref="CW403:DK404"/>
    <mergeCell ref="DL403:DM404"/>
    <mergeCell ref="DN401:DO402"/>
    <mergeCell ref="DL395:DM395"/>
    <mergeCell ref="DN395:DO395"/>
    <mergeCell ref="DV393:DV394"/>
    <mergeCell ref="CF401:CF402"/>
    <mergeCell ref="DV401:DV402"/>
    <mergeCell ref="CF403:CF404"/>
    <mergeCell ref="DV403:DV404"/>
    <mergeCell ref="CW393:DK394"/>
    <mergeCell ref="DL393:DM394"/>
    <mergeCell ref="DT393:DU394"/>
    <mergeCell ref="CV401:CV402"/>
    <mergeCell ref="CG401:CS404"/>
    <mergeCell ref="DP393:DQ394"/>
    <mergeCell ref="DR393:DS394"/>
    <mergeCell ref="DN411:DO412"/>
    <mergeCell ref="CF393:CF394"/>
    <mergeCell ref="CV391:CV392"/>
    <mergeCell ref="DN393:DO394"/>
    <mergeCell ref="CV393:CV394"/>
    <mergeCell ref="DP413:DQ414"/>
    <mergeCell ref="DV346:DV347"/>
    <mergeCell ref="CV336:CV337"/>
    <mergeCell ref="CW336:DK337"/>
    <mergeCell ref="DL336:DM337"/>
    <mergeCell ref="CV338:CV339"/>
    <mergeCell ref="DV411:DV412"/>
    <mergeCell ref="DR405:DS405"/>
    <mergeCell ref="DT405:DU405"/>
    <mergeCell ref="DL350:DM350"/>
    <mergeCell ref="DN350:DO350"/>
    <mergeCell ref="DP350:DQ350"/>
    <mergeCell ref="DL405:DM405"/>
    <mergeCell ref="DN405:DO405"/>
    <mergeCell ref="DP405:DQ405"/>
    <mergeCell ref="DP336:DQ337"/>
    <mergeCell ref="DL338:DM339"/>
    <mergeCell ref="DP338:DQ339"/>
    <mergeCell ref="DV336:DV337"/>
    <mergeCell ref="DN336:DO337"/>
    <mergeCell ref="DR336:DS337"/>
    <mergeCell ref="DT336:DU337"/>
    <mergeCell ref="DV391:DV392"/>
    <mergeCell ref="CW391:DK392"/>
    <mergeCell ref="DL391:DM392"/>
    <mergeCell ref="DT391:DU392"/>
    <mergeCell ref="DN391:DO392"/>
    <mergeCell ref="DR338:DS339"/>
    <mergeCell ref="DT338:DU339"/>
    <mergeCell ref="CW346:DK347"/>
    <mergeCell ref="DL346:DM347"/>
    <mergeCell ref="CV348:CV349"/>
    <mergeCell ref="CW348:DK349"/>
    <mergeCell ref="DV348:DV349"/>
    <mergeCell ref="DN346:DO347"/>
    <mergeCell ref="DN338:DO339"/>
    <mergeCell ref="DR350:DS350"/>
    <mergeCell ref="DT350:DU350"/>
    <mergeCell ref="DN348:DO349"/>
    <mergeCell ref="DP348:DQ349"/>
    <mergeCell ref="DP346:DQ347"/>
    <mergeCell ref="DR346:DS347"/>
    <mergeCell ref="DT346:DU347"/>
    <mergeCell ref="DL340:DM340"/>
    <mergeCell ref="DN340:DO340"/>
    <mergeCell ref="DP340:DQ340"/>
    <mergeCell ref="DR340:DS340"/>
    <mergeCell ref="DT340:DU340"/>
    <mergeCell ref="DV338:DV339"/>
    <mergeCell ref="DP265:DQ265"/>
    <mergeCell ref="DR265:DS265"/>
    <mergeCell ref="DT265:DU265"/>
    <mergeCell ref="DL275:DM275"/>
    <mergeCell ref="DN275:DO275"/>
    <mergeCell ref="DP275:DQ275"/>
    <mergeCell ref="DR275:DS275"/>
    <mergeCell ref="DT275:DU275"/>
    <mergeCell ref="DR283:DS284"/>
    <mergeCell ref="DT283:DU284"/>
    <mergeCell ref="DN273:DO274"/>
    <mergeCell ref="DP271:DQ272"/>
    <mergeCell ref="DR271:DS272"/>
    <mergeCell ref="DT271:DU272"/>
    <mergeCell ref="DT281:DU282"/>
    <mergeCell ref="DN285:DO285"/>
    <mergeCell ref="DL265:DM265"/>
    <mergeCell ref="DN265:DO265"/>
    <mergeCell ref="DR285:DS285"/>
    <mergeCell ref="DL281:DM282"/>
    <mergeCell ref="DV271:DV272"/>
    <mergeCell ref="DT285:DU285"/>
    <mergeCell ref="DL330:DM330"/>
    <mergeCell ref="DN330:DO330"/>
    <mergeCell ref="DP330:DQ330"/>
    <mergeCell ref="DR330:DS330"/>
    <mergeCell ref="DT330:DU330"/>
    <mergeCell ref="DN271:DO272"/>
    <mergeCell ref="CW271:DK272"/>
    <mergeCell ref="DL271:DM272"/>
    <mergeCell ref="CV273:CV274"/>
    <mergeCell ref="CW273:DK274"/>
    <mergeCell ref="DL273:DM274"/>
    <mergeCell ref="DV273:DV274"/>
    <mergeCell ref="DT326:DU327"/>
    <mergeCell ref="DT328:DU329"/>
    <mergeCell ref="CF281:CF282"/>
    <mergeCell ref="DV281:DV282"/>
    <mergeCell ref="CF283:CF284"/>
    <mergeCell ref="DV283:DV284"/>
    <mergeCell ref="DP273:DQ274"/>
    <mergeCell ref="DR273:DS274"/>
    <mergeCell ref="DT273:DU274"/>
    <mergeCell ref="CW281:DK282"/>
    <mergeCell ref="CF321:CF322"/>
    <mergeCell ref="CF323:CF324"/>
    <mergeCell ref="CF326:CF327"/>
    <mergeCell ref="DV326:DV327"/>
    <mergeCell ref="CF328:CF329"/>
    <mergeCell ref="DV328:DV329"/>
    <mergeCell ref="CW326:DK327"/>
    <mergeCell ref="DL326:DM327"/>
    <mergeCell ref="CW328:DK329"/>
    <mergeCell ref="DN281:DO282"/>
    <mergeCell ref="DP281:DQ282"/>
    <mergeCell ref="DP285:DQ285"/>
    <mergeCell ref="CF291:CF292"/>
    <mergeCell ref="CF293:CF294"/>
    <mergeCell ref="CF301:CF302"/>
    <mergeCell ref="CF303:CF304"/>
    <mergeCell ref="CF311:CF312"/>
    <mergeCell ref="DL283:DM284"/>
    <mergeCell ref="CF313:CF314"/>
    <mergeCell ref="CF261:CF262"/>
    <mergeCell ref="CW261:DK262"/>
    <mergeCell ref="DL261:DM262"/>
    <mergeCell ref="CW263:DK264"/>
    <mergeCell ref="DL263:DM264"/>
    <mergeCell ref="DN261:DO262"/>
    <mergeCell ref="DV261:DV262"/>
    <mergeCell ref="CG261:CS264"/>
    <mergeCell ref="DT261:DU262"/>
    <mergeCell ref="DP263:DQ264"/>
    <mergeCell ref="DR263:DS264"/>
    <mergeCell ref="DT263:DU264"/>
    <mergeCell ref="DV263:DV264"/>
    <mergeCell ref="DP261:DQ262"/>
    <mergeCell ref="DR261:DS262"/>
    <mergeCell ref="CF236:CF237"/>
    <mergeCell ref="CF238:CF239"/>
    <mergeCell ref="CF246:CF247"/>
    <mergeCell ref="CF248:CF249"/>
    <mergeCell ref="CF256:CF257"/>
    <mergeCell ref="CF258:CF259"/>
    <mergeCell ref="DN263:DO264"/>
    <mergeCell ref="CV263:CV264"/>
    <mergeCell ref="CT261:CU264"/>
    <mergeCell ref="CV261:CV262"/>
    <mergeCell ref="DV216:DV217"/>
    <mergeCell ref="CF218:CF219"/>
    <mergeCell ref="DV218:DV219"/>
    <mergeCell ref="DV198:DV199"/>
    <mergeCell ref="CF206:CF207"/>
    <mergeCell ref="DV206:DV207"/>
    <mergeCell ref="CF208:CF209"/>
    <mergeCell ref="DV208:DV209"/>
    <mergeCell ref="CW198:DK199"/>
    <mergeCell ref="DL198:DM199"/>
    <mergeCell ref="DT198:DU199"/>
    <mergeCell ref="CV206:CV207"/>
    <mergeCell ref="CG206:CS209"/>
    <mergeCell ref="DP198:DQ199"/>
    <mergeCell ref="DP206:DQ207"/>
    <mergeCell ref="DR206:DS207"/>
    <mergeCell ref="DT206:DU207"/>
    <mergeCell ref="DP208:DQ209"/>
    <mergeCell ref="DR208:DS209"/>
    <mergeCell ref="DT208:DU209"/>
    <mergeCell ref="DR216:DS217"/>
    <mergeCell ref="CT216:CU219"/>
    <mergeCell ref="CV216:CV217"/>
    <mergeCell ref="DN218:DO219"/>
    <mergeCell ref="DP218:DQ219"/>
    <mergeCell ref="CW216:DK217"/>
    <mergeCell ref="DL216:DM217"/>
    <mergeCell ref="CV218:CV219"/>
    <mergeCell ref="CW218:DK219"/>
    <mergeCell ref="DL218:DM219"/>
    <mergeCell ref="CF183:CF184"/>
    <mergeCell ref="CF191:CF192"/>
    <mergeCell ref="CF193:CF194"/>
    <mergeCell ref="CF196:CF197"/>
    <mergeCell ref="DV196:DV197"/>
    <mergeCell ref="CW196:DK197"/>
    <mergeCell ref="DL196:DM197"/>
    <mergeCell ref="DT196:DU197"/>
    <mergeCell ref="DN196:DO197"/>
    <mergeCell ref="DR196:DS197"/>
    <mergeCell ref="DL145:DM145"/>
    <mergeCell ref="DN145:DO145"/>
    <mergeCell ref="DP145:DQ145"/>
    <mergeCell ref="DR145:DS145"/>
    <mergeCell ref="DT145:DU145"/>
    <mergeCell ref="CF181:CF182"/>
    <mergeCell ref="DT151:DU152"/>
    <mergeCell ref="CW151:DK152"/>
    <mergeCell ref="DL151:DM152"/>
    <mergeCell ref="CV153:CV154"/>
    <mergeCell ref="CW153:DK154"/>
    <mergeCell ref="DN153:DO154"/>
    <mergeCell ref="DP153:DQ154"/>
    <mergeCell ref="DV153:DV154"/>
    <mergeCell ref="CF161:CF162"/>
    <mergeCell ref="CF163:CF164"/>
    <mergeCell ref="CF171:CF172"/>
    <mergeCell ref="CF173:CF174"/>
    <mergeCell ref="DR153:DS154"/>
    <mergeCell ref="DT153:DU154"/>
    <mergeCell ref="CT151:CU154"/>
    <mergeCell ref="CV151:CV152"/>
    <mergeCell ref="DL153:DM154"/>
    <mergeCell ref="CF143:CF144"/>
    <mergeCell ref="DV143:DV144"/>
    <mergeCell ref="CF151:CF152"/>
    <mergeCell ref="DV151:DV152"/>
    <mergeCell ref="CV141:CV142"/>
    <mergeCell ref="CW141:DK142"/>
    <mergeCell ref="DL141:DM142"/>
    <mergeCell ref="CV143:CV144"/>
    <mergeCell ref="DP141:DQ142"/>
    <mergeCell ref="DR151:DS152"/>
    <mergeCell ref="DV133:DV134"/>
    <mergeCell ref="CW131:DK132"/>
    <mergeCell ref="DL131:DM132"/>
    <mergeCell ref="CW133:DK134"/>
    <mergeCell ref="DL133:DM134"/>
    <mergeCell ref="DV141:DV142"/>
    <mergeCell ref="DN135:DO135"/>
    <mergeCell ref="DP135:DQ135"/>
    <mergeCell ref="DR135:DS135"/>
    <mergeCell ref="DT135:DU135"/>
    <mergeCell ref="DN133:DO134"/>
    <mergeCell ref="CG151:CS154"/>
    <mergeCell ref="CF153:CF154"/>
    <mergeCell ref="DN151:DO152"/>
    <mergeCell ref="DP151:DQ152"/>
    <mergeCell ref="DR133:DS134"/>
    <mergeCell ref="DT133:DU134"/>
    <mergeCell ref="CF116:CF117"/>
    <mergeCell ref="CF118:CF119"/>
    <mergeCell ref="CF126:CF127"/>
    <mergeCell ref="CF128:CF129"/>
    <mergeCell ref="CF131:CF132"/>
    <mergeCell ref="DV131:DV132"/>
    <mergeCell ref="CG131:CS134"/>
    <mergeCell ref="CW78:DK79"/>
    <mergeCell ref="DR86:DS87"/>
    <mergeCell ref="CF96:CF97"/>
    <mergeCell ref="CF98:CF99"/>
    <mergeCell ref="CF106:CF107"/>
    <mergeCell ref="CF108:CF109"/>
    <mergeCell ref="CV66:CV67"/>
    <mergeCell ref="DP76:DQ77"/>
    <mergeCell ref="DR76:DS77"/>
    <mergeCell ref="DT76:DU77"/>
    <mergeCell ref="DN78:DO79"/>
    <mergeCell ref="CT76:CU79"/>
    <mergeCell ref="DN76:DO77"/>
    <mergeCell ref="CW76:DK77"/>
    <mergeCell ref="DL76:DM77"/>
    <mergeCell ref="CV78:CV79"/>
    <mergeCell ref="CF78:CF79"/>
    <mergeCell ref="DV78:DV79"/>
    <mergeCell ref="CF86:CF87"/>
    <mergeCell ref="DV86:DV87"/>
    <mergeCell ref="CF88:CF89"/>
    <mergeCell ref="DV88:DV89"/>
    <mergeCell ref="DP78:DQ79"/>
    <mergeCell ref="DR78:DS79"/>
    <mergeCell ref="DT78:DU79"/>
    <mergeCell ref="DV66:DV67"/>
    <mergeCell ref="CF68:CF69"/>
    <mergeCell ref="DV68:DV69"/>
    <mergeCell ref="CF76:CF77"/>
    <mergeCell ref="DV76:DV77"/>
    <mergeCell ref="CW66:DK67"/>
    <mergeCell ref="DL66:DM67"/>
    <mergeCell ref="CW68:DK69"/>
    <mergeCell ref="DL68:DM69"/>
    <mergeCell ref="DN66:DO67"/>
    <mergeCell ref="DT23:DU24"/>
    <mergeCell ref="CB3:CC4"/>
    <mergeCell ref="CD3:CE4"/>
    <mergeCell ref="AL15:AM16"/>
    <mergeCell ref="C9:AA10"/>
    <mergeCell ref="C11:AA12"/>
    <mergeCell ref="D5:E6"/>
    <mergeCell ref="F5:H6"/>
    <mergeCell ref="CV23:CV24"/>
    <mergeCell ref="CW23:DK24"/>
    <mergeCell ref="DL23:DM24"/>
    <mergeCell ref="DN23:DO24"/>
    <mergeCell ref="DP23:DQ24"/>
    <mergeCell ref="DR23:DS24"/>
    <mergeCell ref="DL21:DM22"/>
    <mergeCell ref="DN21:DO22"/>
    <mergeCell ref="DP21:DQ22"/>
    <mergeCell ref="CD63:CE64"/>
    <mergeCell ref="BV61:BW62"/>
    <mergeCell ref="BX61:BY62"/>
    <mergeCell ref="CD43:CE44"/>
    <mergeCell ref="DR21:DS22"/>
    <mergeCell ref="DT21:DU22"/>
    <mergeCell ref="DR3:DS4"/>
    <mergeCell ref="DT3:DU4"/>
    <mergeCell ref="DN11:DO12"/>
    <mergeCell ref="DP11:DQ12"/>
    <mergeCell ref="DP13:DQ14"/>
    <mergeCell ref="DR13:DS14"/>
    <mergeCell ref="DT13:DU14"/>
    <mergeCell ref="DR11:DS12"/>
    <mergeCell ref="DT11:DU12"/>
    <mergeCell ref="AQ41:BC44"/>
    <mergeCell ref="BD41:BE44"/>
    <mergeCell ref="BF41:BF42"/>
    <mergeCell ref="BG41:BU42"/>
    <mergeCell ref="BF43:BF44"/>
    <mergeCell ref="BG43:BU44"/>
    <mergeCell ref="CW11:DK12"/>
    <mergeCell ref="DL11:DM12"/>
    <mergeCell ref="CD41:CE42"/>
    <mergeCell ref="CV13:CV14"/>
    <mergeCell ref="CW13:DK14"/>
    <mergeCell ref="DL13:DM14"/>
    <mergeCell ref="CG21:CS24"/>
    <mergeCell ref="CT21:CU24"/>
    <mergeCell ref="CV21:CV22"/>
    <mergeCell ref="CW21:DK22"/>
    <mergeCell ref="CG11:CS14"/>
    <mergeCell ref="CT11:CU14"/>
    <mergeCell ref="CV11:CV12"/>
    <mergeCell ref="CB43:CC44"/>
    <mergeCell ref="BV25:BW25"/>
    <mergeCell ref="BX25:BY25"/>
    <mergeCell ref="BV51:BW52"/>
    <mergeCell ref="BX51:BY52"/>
    <mergeCell ref="BZ51:CA52"/>
    <mergeCell ref="CB51:CC52"/>
    <mergeCell ref="AQ51:BC54"/>
    <mergeCell ref="BD51:BE54"/>
    <mergeCell ref="BF51:BF52"/>
    <mergeCell ref="BG51:BU52"/>
    <mergeCell ref="BF53:BF54"/>
    <mergeCell ref="BG53:BU54"/>
    <mergeCell ref="AQ31:BC34"/>
    <mergeCell ref="BD31:BE34"/>
    <mergeCell ref="BF31:BF32"/>
    <mergeCell ref="BG31:BU32"/>
    <mergeCell ref="BF33:BF34"/>
    <mergeCell ref="BG33:BU34"/>
    <mergeCell ref="BV53:BW54"/>
    <mergeCell ref="CB53:CC54"/>
    <mergeCell ref="AQ21:BC24"/>
    <mergeCell ref="BX13:BY14"/>
    <mergeCell ref="BZ13:CA14"/>
    <mergeCell ref="AL7:AM8"/>
    <mergeCell ref="AN7:AO8"/>
    <mergeCell ref="BG1:BU2"/>
    <mergeCell ref="BF3:BF4"/>
    <mergeCell ref="BG3:BU4"/>
    <mergeCell ref="BF1:BF2"/>
    <mergeCell ref="BV13:BW14"/>
    <mergeCell ref="BV11:BW12"/>
    <mergeCell ref="BV31:BW32"/>
    <mergeCell ref="BX31:BY32"/>
    <mergeCell ref="BZ31:CA32"/>
    <mergeCell ref="CB31:CC32"/>
    <mergeCell ref="BV41:BW42"/>
    <mergeCell ref="BX41:BY42"/>
    <mergeCell ref="BV1:BW2"/>
    <mergeCell ref="AN13:AO14"/>
    <mergeCell ref="AN15:AO16"/>
    <mergeCell ref="BF23:BF24"/>
    <mergeCell ref="BG23:BU24"/>
    <mergeCell ref="BV23:BW24"/>
    <mergeCell ref="BX23:BY24"/>
    <mergeCell ref="BZ23:CA24"/>
    <mergeCell ref="CB23:CC24"/>
    <mergeCell ref="BG13:BU14"/>
    <mergeCell ref="AL11:AM12"/>
    <mergeCell ref="AK1:AO2"/>
    <mergeCell ref="AK3:AO4"/>
    <mergeCell ref="AN5:AO6"/>
    <mergeCell ref="AL13:AM14"/>
    <mergeCell ref="CD23:CE24"/>
    <mergeCell ref="CD1:CE2"/>
    <mergeCell ref="BV3:BW4"/>
    <mergeCell ref="BX3:BY4"/>
    <mergeCell ref="BZ3:CA4"/>
    <mergeCell ref="BD21:BE24"/>
    <mergeCell ref="BF21:BF22"/>
    <mergeCell ref="BZ21:CA22"/>
    <mergeCell ref="CB21:CC22"/>
    <mergeCell ref="BX21:BY22"/>
    <mergeCell ref="BV21:BW22"/>
    <mergeCell ref="BG21:BU22"/>
    <mergeCell ref="A5:C6"/>
    <mergeCell ref="A9:B10"/>
    <mergeCell ref="CG1:CS4"/>
    <mergeCell ref="CT1:CU4"/>
    <mergeCell ref="BX1:BY2"/>
    <mergeCell ref="BZ1:CA2"/>
    <mergeCell ref="CB1:CC2"/>
    <mergeCell ref="AQ1:BC4"/>
    <mergeCell ref="BD1:BE4"/>
    <mergeCell ref="AQ11:BC14"/>
    <mergeCell ref="AN11:AO12"/>
    <mergeCell ref="AN9:AO10"/>
    <mergeCell ref="CB13:CC14"/>
    <mergeCell ref="BX11:BY12"/>
    <mergeCell ref="BZ11:CA12"/>
    <mergeCell ref="CB11:CC12"/>
    <mergeCell ref="BD11:BE14"/>
    <mergeCell ref="BF11:BF12"/>
    <mergeCell ref="BG11:BU12"/>
    <mergeCell ref="BF13:BF14"/>
    <mergeCell ref="AL5:AM6"/>
    <mergeCell ref="AD5:AE6"/>
    <mergeCell ref="F3:AG4"/>
    <mergeCell ref="A15:B16"/>
    <mergeCell ref="AJ7:AK8"/>
    <mergeCell ref="AF7:AG8"/>
    <mergeCell ref="AB5:AC6"/>
    <mergeCell ref="AB7:AC8"/>
    <mergeCell ref="AD7:AE8"/>
    <mergeCell ref="AF5:AG6"/>
    <mergeCell ref="AH7:AI8"/>
    <mergeCell ref="AB9:AC10"/>
    <mergeCell ref="C7:AA8"/>
    <mergeCell ref="A3:C4"/>
    <mergeCell ref="A11:B12"/>
    <mergeCell ref="AF9:AG10"/>
    <mergeCell ref="AJ9:AK10"/>
    <mergeCell ref="AH9:AI10"/>
    <mergeCell ref="AB11:AC12"/>
    <mergeCell ref="AD11:AE12"/>
    <mergeCell ref="AF11:AG12"/>
    <mergeCell ref="AJ11:AK12"/>
    <mergeCell ref="AD9:AE10"/>
    <mergeCell ref="AH11:AI12"/>
    <mergeCell ref="AH13:AI14"/>
    <mergeCell ref="C15:AA16"/>
    <mergeCell ref="A13:B14"/>
    <mergeCell ref="AD15:AE16"/>
    <mergeCell ref="AF15:AG16"/>
    <mergeCell ref="AJ15:AK16"/>
    <mergeCell ref="AL9:AM10"/>
    <mergeCell ref="AJ13:AK14"/>
    <mergeCell ref="AH5:AI6"/>
    <mergeCell ref="AJ5:AK6"/>
    <mergeCell ref="A7:B8"/>
    <mergeCell ref="A26:B29"/>
    <mergeCell ref="C26:C27"/>
    <mergeCell ref="D26:E27"/>
    <mergeCell ref="A22:B25"/>
    <mergeCell ref="C22:C23"/>
    <mergeCell ref="L26:M27"/>
    <mergeCell ref="L28:M29"/>
    <mergeCell ref="C13:AA14"/>
    <mergeCell ref="AB13:AC14"/>
    <mergeCell ref="X24:Y25"/>
    <mergeCell ref="Z26:AA27"/>
    <mergeCell ref="T22:U23"/>
    <mergeCell ref="V22:W23"/>
    <mergeCell ref="X22:Y23"/>
    <mergeCell ref="T24:U25"/>
    <mergeCell ref="V24:W25"/>
    <mergeCell ref="V26:W27"/>
    <mergeCell ref="R22:S23"/>
    <mergeCell ref="Q28:Q29"/>
    <mergeCell ref="R26:S27"/>
    <mergeCell ref="C28:C29"/>
    <mergeCell ref="D28:E29"/>
    <mergeCell ref="X26:Y27"/>
    <mergeCell ref="V28:W29"/>
    <mergeCell ref="R24:S25"/>
    <mergeCell ref="T36:U37"/>
    <mergeCell ref="R34:S35"/>
    <mergeCell ref="L34:M35"/>
    <mergeCell ref="X38:Y39"/>
    <mergeCell ref="Q26:Q27"/>
    <mergeCell ref="AH1:AJ2"/>
    <mergeCell ref="AH3:AJ4"/>
    <mergeCell ref="Z30:AA31"/>
    <mergeCell ref="Z32:AA33"/>
    <mergeCell ref="Z22:AA23"/>
    <mergeCell ref="D3:E4"/>
    <mergeCell ref="N5:AA6"/>
    <mergeCell ref="I5:M6"/>
    <mergeCell ref="A1:E2"/>
    <mergeCell ref="F1:AG2"/>
    <mergeCell ref="H36:I37"/>
    <mergeCell ref="J36:K37"/>
    <mergeCell ref="L36:M37"/>
    <mergeCell ref="H34:I35"/>
    <mergeCell ref="J34:K35"/>
    <mergeCell ref="H30:I31"/>
    <mergeCell ref="J30:K31"/>
    <mergeCell ref="L30:M31"/>
    <mergeCell ref="L32:M33"/>
    <mergeCell ref="F30:G31"/>
    <mergeCell ref="F34:G35"/>
    <mergeCell ref="J26:K27"/>
    <mergeCell ref="O30:P33"/>
    <mergeCell ref="AH15:AI16"/>
    <mergeCell ref="AD13:AE14"/>
    <mergeCell ref="AF13:AG14"/>
    <mergeCell ref="AB15:AC16"/>
    <mergeCell ref="C34:C35"/>
    <mergeCell ref="D34:E35"/>
    <mergeCell ref="O22:P25"/>
    <mergeCell ref="O26:P29"/>
    <mergeCell ref="D22:E23"/>
    <mergeCell ref="Q22:Q23"/>
    <mergeCell ref="F22:G23"/>
    <mergeCell ref="H22:I23"/>
    <mergeCell ref="C30:C31"/>
    <mergeCell ref="D30:E31"/>
    <mergeCell ref="C32:C33"/>
    <mergeCell ref="D32:E33"/>
    <mergeCell ref="F32:G33"/>
    <mergeCell ref="F28:G29"/>
    <mergeCell ref="H28:I29"/>
    <mergeCell ref="J28:K29"/>
    <mergeCell ref="F26:G27"/>
    <mergeCell ref="H26:I27"/>
    <mergeCell ref="Q24:Q25"/>
    <mergeCell ref="J22:K23"/>
    <mergeCell ref="L22:M23"/>
    <mergeCell ref="C24:C25"/>
    <mergeCell ref="D24:E25"/>
    <mergeCell ref="F24:G25"/>
    <mergeCell ref="H24:I25"/>
    <mergeCell ref="J24:K25"/>
    <mergeCell ref="L24:M25"/>
    <mergeCell ref="V30:W31"/>
    <mergeCell ref="A30:B33"/>
    <mergeCell ref="A38:B41"/>
    <mergeCell ref="C38:C39"/>
    <mergeCell ref="D38:E39"/>
    <mergeCell ref="Z34:AA35"/>
    <mergeCell ref="Z24:AA25"/>
    <mergeCell ref="T26:U27"/>
    <mergeCell ref="Q32:Q33"/>
    <mergeCell ref="R32:S33"/>
    <mergeCell ref="T32:U33"/>
    <mergeCell ref="Q36:Q37"/>
    <mergeCell ref="Q30:Q31"/>
    <mergeCell ref="V32:W33"/>
    <mergeCell ref="X30:Y31"/>
    <mergeCell ref="X36:Y37"/>
    <mergeCell ref="X28:Y29"/>
    <mergeCell ref="Z28:AA29"/>
    <mergeCell ref="R28:S29"/>
    <mergeCell ref="V34:W35"/>
    <mergeCell ref="D40:E41"/>
    <mergeCell ref="A34:B37"/>
    <mergeCell ref="F40:G41"/>
    <mergeCell ref="J40:K41"/>
    <mergeCell ref="C36:C37"/>
    <mergeCell ref="D36:E37"/>
    <mergeCell ref="F36:G37"/>
    <mergeCell ref="C40:C41"/>
    <mergeCell ref="X32:Y33"/>
    <mergeCell ref="V40:W41"/>
    <mergeCell ref="T34:U35"/>
    <mergeCell ref="T28:U29"/>
    <mergeCell ref="DR66:DS67"/>
    <mergeCell ref="CD68:CE69"/>
    <mergeCell ref="CB68:CC69"/>
    <mergeCell ref="CF66:CF67"/>
    <mergeCell ref="DT66:DU67"/>
    <mergeCell ref="DP68:DQ69"/>
    <mergeCell ref="DR68:DS69"/>
    <mergeCell ref="DT68:DU69"/>
    <mergeCell ref="CB66:CC67"/>
    <mergeCell ref="CT66:CU69"/>
    <mergeCell ref="DN68:DO69"/>
    <mergeCell ref="CV68:CV69"/>
    <mergeCell ref="CB55:CC55"/>
    <mergeCell ref="BV65:BW65"/>
    <mergeCell ref="BX65:BY65"/>
    <mergeCell ref="BZ65:CA65"/>
    <mergeCell ref="CB65:CC65"/>
    <mergeCell ref="BX68:BY69"/>
    <mergeCell ref="BZ68:CA69"/>
    <mergeCell ref="CG66:CS69"/>
    <mergeCell ref="BV68:BW69"/>
    <mergeCell ref="CD53:CE54"/>
    <mergeCell ref="AK68:AO69"/>
    <mergeCell ref="X40:Y41"/>
    <mergeCell ref="O34:P37"/>
    <mergeCell ref="V38:W39"/>
    <mergeCell ref="R40:S41"/>
    <mergeCell ref="T40:U41"/>
    <mergeCell ref="F38:G39"/>
    <mergeCell ref="L40:M41"/>
    <mergeCell ref="X34:Y35"/>
    <mergeCell ref="Z40:AA41"/>
    <mergeCell ref="R30:S31"/>
    <mergeCell ref="T30:U31"/>
    <mergeCell ref="Z36:AA37"/>
    <mergeCell ref="Q34:Q35"/>
    <mergeCell ref="R36:S37"/>
    <mergeCell ref="N70:AA71"/>
    <mergeCell ref="BG66:BU67"/>
    <mergeCell ref="BF68:BF69"/>
    <mergeCell ref="BG68:BU69"/>
    <mergeCell ref="CD66:CE67"/>
    <mergeCell ref="BV66:BW67"/>
    <mergeCell ref="BX66:BY67"/>
    <mergeCell ref="BZ66:CA67"/>
    <mergeCell ref="BF66:BF67"/>
    <mergeCell ref="BX70:BY70"/>
    <mergeCell ref="BZ70:CA70"/>
    <mergeCell ref="CB70:CC70"/>
    <mergeCell ref="AQ61:BC64"/>
    <mergeCell ref="BD61:BE64"/>
    <mergeCell ref="BF61:BF62"/>
    <mergeCell ref="BG61:BU62"/>
    <mergeCell ref="BF63:BF64"/>
    <mergeCell ref="BG63:BU64"/>
    <mergeCell ref="F66:AG67"/>
    <mergeCell ref="AH66:AJ67"/>
    <mergeCell ref="H32:I33"/>
    <mergeCell ref="J32:K33"/>
    <mergeCell ref="O38:P41"/>
    <mergeCell ref="H38:I39"/>
    <mergeCell ref="J38:K39"/>
    <mergeCell ref="A70:C71"/>
    <mergeCell ref="D70:E71"/>
    <mergeCell ref="F70:H71"/>
    <mergeCell ref="AB70:AC71"/>
    <mergeCell ref="AD70:AE71"/>
    <mergeCell ref="F68:AG69"/>
    <mergeCell ref="AF70:AG71"/>
    <mergeCell ref="A68:C69"/>
    <mergeCell ref="D68:E69"/>
    <mergeCell ref="I70:M71"/>
    <mergeCell ref="AH70:AI71"/>
    <mergeCell ref="AJ70:AK71"/>
    <mergeCell ref="AL70:AM71"/>
    <mergeCell ref="AN70:AO71"/>
    <mergeCell ref="AQ66:BC69"/>
    <mergeCell ref="H40:I41"/>
    <mergeCell ref="R38:S39"/>
    <mergeCell ref="T38:U39"/>
    <mergeCell ref="V36:W37"/>
    <mergeCell ref="Q38:Q39"/>
    <mergeCell ref="Q40:Q41"/>
    <mergeCell ref="Z38:AA39"/>
    <mergeCell ref="L38:M39"/>
    <mergeCell ref="BV70:BW70"/>
    <mergeCell ref="BD66:BE69"/>
    <mergeCell ref="AH68:AJ69"/>
    <mergeCell ref="A66:E67"/>
    <mergeCell ref="AK66:AO67"/>
    <mergeCell ref="AJ72:AK73"/>
    <mergeCell ref="AL72:AM73"/>
    <mergeCell ref="AN72:AO73"/>
    <mergeCell ref="A72:B73"/>
    <mergeCell ref="C72:AA73"/>
    <mergeCell ref="AB72:AC73"/>
    <mergeCell ref="AD72:AE73"/>
    <mergeCell ref="AF72:AG73"/>
    <mergeCell ref="AH72:AI73"/>
    <mergeCell ref="AJ74:AK75"/>
    <mergeCell ref="AL74:AM75"/>
    <mergeCell ref="AN74:AO75"/>
    <mergeCell ref="A74:B75"/>
    <mergeCell ref="C74:AA75"/>
    <mergeCell ref="AB74:AC75"/>
    <mergeCell ref="AD74:AE75"/>
    <mergeCell ref="AF74:AG75"/>
    <mergeCell ref="AH74:AI75"/>
    <mergeCell ref="CD78:CE79"/>
    <mergeCell ref="BV78:BW79"/>
    <mergeCell ref="AQ76:BC79"/>
    <mergeCell ref="BD76:BE79"/>
    <mergeCell ref="BF76:BF77"/>
    <mergeCell ref="BG76:BU77"/>
    <mergeCell ref="BX78:BY79"/>
    <mergeCell ref="BG78:BU79"/>
    <mergeCell ref="CV76:CV77"/>
    <mergeCell ref="DL78:DM79"/>
    <mergeCell ref="BV76:BW77"/>
    <mergeCell ref="BX76:BY77"/>
    <mergeCell ref="BZ76:CA77"/>
    <mergeCell ref="CB76:CC77"/>
    <mergeCell ref="CD76:CE77"/>
    <mergeCell ref="CG76:CS79"/>
    <mergeCell ref="BZ78:CA79"/>
    <mergeCell ref="CB78:CC79"/>
    <mergeCell ref="BF78:BF79"/>
    <mergeCell ref="AF78:AG79"/>
    <mergeCell ref="AH78:AI79"/>
    <mergeCell ref="AJ76:AK77"/>
    <mergeCell ref="AL76:AM77"/>
    <mergeCell ref="AN76:AO77"/>
    <mergeCell ref="A76:B77"/>
    <mergeCell ref="C76:AA77"/>
    <mergeCell ref="AJ78:AK79"/>
    <mergeCell ref="AL78:AM79"/>
    <mergeCell ref="AN78:AO79"/>
    <mergeCell ref="J89:K90"/>
    <mergeCell ref="L89:M90"/>
    <mergeCell ref="A78:B79"/>
    <mergeCell ref="C78:AA79"/>
    <mergeCell ref="AB78:AC79"/>
    <mergeCell ref="AD78:AE79"/>
    <mergeCell ref="AB76:AC77"/>
    <mergeCell ref="AD76:AE77"/>
    <mergeCell ref="AF76:AG77"/>
    <mergeCell ref="AH76:AI77"/>
    <mergeCell ref="F89:G90"/>
    <mergeCell ref="H87:I88"/>
    <mergeCell ref="J87:K88"/>
    <mergeCell ref="L87:M88"/>
    <mergeCell ref="O87:P90"/>
    <mergeCell ref="H89:I90"/>
    <mergeCell ref="A80:B81"/>
    <mergeCell ref="C80:AA81"/>
    <mergeCell ref="AB80:AC81"/>
    <mergeCell ref="AD80:AE81"/>
    <mergeCell ref="AF80:AG81"/>
    <mergeCell ref="AH80:AI81"/>
    <mergeCell ref="AJ80:AK81"/>
    <mergeCell ref="AL80:AM81"/>
    <mergeCell ref="AN80:AO81"/>
    <mergeCell ref="R89:S90"/>
    <mergeCell ref="T89:U90"/>
    <mergeCell ref="V89:W90"/>
    <mergeCell ref="X89:Y90"/>
    <mergeCell ref="Z89:AA90"/>
    <mergeCell ref="CT86:CU89"/>
    <mergeCell ref="BX86:BY87"/>
    <mergeCell ref="AQ86:BC89"/>
    <mergeCell ref="BD86:BE89"/>
    <mergeCell ref="BV88:BW89"/>
    <mergeCell ref="BX88:BY89"/>
    <mergeCell ref="BF88:BF89"/>
    <mergeCell ref="CV88:CV89"/>
    <mergeCell ref="DL88:DM89"/>
    <mergeCell ref="BZ86:CA87"/>
    <mergeCell ref="CB86:CC87"/>
    <mergeCell ref="CD86:CE87"/>
    <mergeCell ref="CG86:CS89"/>
    <mergeCell ref="CD88:CE89"/>
    <mergeCell ref="BZ88:CA89"/>
    <mergeCell ref="CB88:CC89"/>
    <mergeCell ref="CV86:CV87"/>
    <mergeCell ref="BV80:BW80"/>
    <mergeCell ref="BX80:BY80"/>
    <mergeCell ref="BZ80:CA80"/>
    <mergeCell ref="CB80:CC80"/>
    <mergeCell ref="CD80:CE80"/>
    <mergeCell ref="CW86:DK87"/>
    <mergeCell ref="X87:Y88"/>
    <mergeCell ref="Z87:AA88"/>
    <mergeCell ref="DN86:DO87"/>
    <mergeCell ref="DP86:DQ87"/>
    <mergeCell ref="CW88:DK89"/>
    <mergeCell ref="BG88:BU89"/>
    <mergeCell ref="BV86:BW87"/>
    <mergeCell ref="BF86:BF87"/>
    <mergeCell ref="BG86:BU87"/>
    <mergeCell ref="DL86:DM87"/>
    <mergeCell ref="L91:M92"/>
    <mergeCell ref="O91:P94"/>
    <mergeCell ref="R93:S94"/>
    <mergeCell ref="V93:W94"/>
    <mergeCell ref="X93:Y94"/>
    <mergeCell ref="DP88:DQ89"/>
    <mergeCell ref="Q87:Q88"/>
    <mergeCell ref="R87:S88"/>
    <mergeCell ref="T87:U88"/>
    <mergeCell ref="V87:W88"/>
    <mergeCell ref="X91:Y92"/>
    <mergeCell ref="Z91:AA92"/>
    <mergeCell ref="C93:C94"/>
    <mergeCell ref="D93:E94"/>
    <mergeCell ref="F93:G94"/>
    <mergeCell ref="H93:I94"/>
    <mergeCell ref="J93:K94"/>
    <mergeCell ref="H95:I96"/>
    <mergeCell ref="J95:K96"/>
    <mergeCell ref="L95:M96"/>
    <mergeCell ref="O95:P98"/>
    <mergeCell ref="L93:M94"/>
    <mergeCell ref="Q97:Q98"/>
    <mergeCell ref="L97:M98"/>
    <mergeCell ref="Q91:Q92"/>
    <mergeCell ref="R91:S92"/>
    <mergeCell ref="T91:U92"/>
    <mergeCell ref="A87:B90"/>
    <mergeCell ref="C87:C88"/>
    <mergeCell ref="D87:E88"/>
    <mergeCell ref="F87:G88"/>
    <mergeCell ref="C89:C90"/>
    <mergeCell ref="D89:E90"/>
    <mergeCell ref="Q89:Q90"/>
    <mergeCell ref="BZ100:CA100"/>
    <mergeCell ref="CB100:CC100"/>
    <mergeCell ref="BV98:BW99"/>
    <mergeCell ref="BX96:BY97"/>
    <mergeCell ref="BZ96:CA97"/>
    <mergeCell ref="CB96:CC97"/>
    <mergeCell ref="BZ98:CA99"/>
    <mergeCell ref="CB98:CC99"/>
    <mergeCell ref="T97:U98"/>
    <mergeCell ref="V97:W98"/>
    <mergeCell ref="X97:Y98"/>
    <mergeCell ref="Z97:AA98"/>
    <mergeCell ref="BF98:BF99"/>
    <mergeCell ref="Z99:AA100"/>
    <mergeCell ref="AQ96:BC99"/>
    <mergeCell ref="Q93:Q94"/>
    <mergeCell ref="A91:B94"/>
    <mergeCell ref="C91:C92"/>
    <mergeCell ref="D91:E92"/>
    <mergeCell ref="F91:G92"/>
    <mergeCell ref="V91:W92"/>
    <mergeCell ref="H91:I92"/>
    <mergeCell ref="J91:K92"/>
    <mergeCell ref="BF96:BF97"/>
    <mergeCell ref="R95:S96"/>
    <mergeCell ref="T95:U96"/>
    <mergeCell ref="V95:W96"/>
    <mergeCell ref="Z95:AA96"/>
    <mergeCell ref="T93:U94"/>
    <mergeCell ref="Z93:AA94"/>
    <mergeCell ref="R97:S98"/>
    <mergeCell ref="D95:E96"/>
    <mergeCell ref="J99:K100"/>
    <mergeCell ref="L99:M100"/>
    <mergeCell ref="O99:P102"/>
    <mergeCell ref="Q99:Q100"/>
    <mergeCell ref="BX98:BY99"/>
    <mergeCell ref="C97:C98"/>
    <mergeCell ref="D97:E98"/>
    <mergeCell ref="F97:G98"/>
    <mergeCell ref="H97:I98"/>
    <mergeCell ref="J97:K98"/>
    <mergeCell ref="Q101:Q102"/>
    <mergeCell ref="R101:S102"/>
    <mergeCell ref="T101:U102"/>
    <mergeCell ref="V101:W102"/>
    <mergeCell ref="X101:Y102"/>
    <mergeCell ref="A99:B102"/>
    <mergeCell ref="C99:C100"/>
    <mergeCell ref="D99:E100"/>
    <mergeCell ref="F99:G100"/>
    <mergeCell ref="H99:I100"/>
    <mergeCell ref="BG96:BU97"/>
    <mergeCell ref="BG98:BU99"/>
    <mergeCell ref="BD96:BE99"/>
    <mergeCell ref="X95:Y96"/>
    <mergeCell ref="R99:S100"/>
    <mergeCell ref="T99:U100"/>
    <mergeCell ref="V99:W100"/>
    <mergeCell ref="X99:Y100"/>
    <mergeCell ref="BV100:BW100"/>
    <mergeCell ref="BX100:BY100"/>
    <mergeCell ref="F95:G96"/>
    <mergeCell ref="Q95:Q96"/>
    <mergeCell ref="A103:B106"/>
    <mergeCell ref="C103:C104"/>
    <mergeCell ref="D103:E104"/>
    <mergeCell ref="F103:G104"/>
    <mergeCell ref="H103:I104"/>
    <mergeCell ref="J103:K104"/>
    <mergeCell ref="V105:W106"/>
    <mergeCell ref="X105:Y106"/>
    <mergeCell ref="R103:S104"/>
    <mergeCell ref="Z103:AA104"/>
    <mergeCell ref="D105:E106"/>
    <mergeCell ref="F105:G106"/>
    <mergeCell ref="H105:I106"/>
    <mergeCell ref="J105:K106"/>
    <mergeCell ref="T105:U106"/>
    <mergeCell ref="O103:P106"/>
    <mergeCell ref="V103:W104"/>
    <mergeCell ref="L103:M104"/>
    <mergeCell ref="C105:C106"/>
    <mergeCell ref="F101:G102"/>
    <mergeCell ref="H101:I102"/>
    <mergeCell ref="J101:K102"/>
    <mergeCell ref="L101:M102"/>
    <mergeCell ref="X103:Y104"/>
    <mergeCell ref="T103:U104"/>
    <mergeCell ref="Q103:Q104"/>
    <mergeCell ref="Z101:AA102"/>
    <mergeCell ref="AQ126:BC129"/>
    <mergeCell ref="BD126:BE129"/>
    <mergeCell ref="BF126:BF127"/>
    <mergeCell ref="BG126:BU127"/>
    <mergeCell ref="BV120:BW120"/>
    <mergeCell ref="BX120:BY120"/>
    <mergeCell ref="BF128:BF129"/>
    <mergeCell ref="BG128:BU129"/>
    <mergeCell ref="BV128:BW129"/>
    <mergeCell ref="BX128:BY129"/>
    <mergeCell ref="BX108:BY109"/>
    <mergeCell ref="BV110:BW110"/>
    <mergeCell ref="BF116:BF117"/>
    <mergeCell ref="BG116:BU117"/>
    <mergeCell ref="BV116:BW117"/>
    <mergeCell ref="BX116:BY117"/>
    <mergeCell ref="BZ128:CA129"/>
    <mergeCell ref="CB128:CC129"/>
    <mergeCell ref="AQ116:BC119"/>
    <mergeCell ref="BV106:BW107"/>
    <mergeCell ref="BV108:BW109"/>
    <mergeCell ref="CD108:CE109"/>
    <mergeCell ref="BX106:BY107"/>
    <mergeCell ref="BZ106:CA107"/>
    <mergeCell ref="CB106:CC107"/>
    <mergeCell ref="AQ106:BC109"/>
    <mergeCell ref="BD106:BE109"/>
    <mergeCell ref="CB118:CC119"/>
    <mergeCell ref="BX118:BY119"/>
    <mergeCell ref="BV118:BW119"/>
    <mergeCell ref="CD106:CE107"/>
    <mergeCell ref="BF108:BF109"/>
    <mergeCell ref="BG108:BU109"/>
    <mergeCell ref="BF106:BF107"/>
    <mergeCell ref="BG106:BU107"/>
    <mergeCell ref="BF118:BF119"/>
    <mergeCell ref="BG118:BU119"/>
    <mergeCell ref="BD116:BE119"/>
    <mergeCell ref="CD118:CE119"/>
    <mergeCell ref="BZ108:CA109"/>
    <mergeCell ref="CB108:CC109"/>
    <mergeCell ref="CB116:CC117"/>
    <mergeCell ref="BZ116:CA117"/>
    <mergeCell ref="CD116:CE117"/>
    <mergeCell ref="A135:C136"/>
    <mergeCell ref="D135:E136"/>
    <mergeCell ref="F135:H136"/>
    <mergeCell ref="AB135:AC136"/>
    <mergeCell ref="AD135:AE136"/>
    <mergeCell ref="F133:AG134"/>
    <mergeCell ref="AF135:AG136"/>
    <mergeCell ref="AH135:AI136"/>
    <mergeCell ref="AJ135:AK136"/>
    <mergeCell ref="AL135:AM136"/>
    <mergeCell ref="AN135:AO136"/>
    <mergeCell ref="CV133:CV134"/>
    <mergeCell ref="BV133:BW134"/>
    <mergeCell ref="BX133:BY134"/>
    <mergeCell ref="BZ133:CA134"/>
    <mergeCell ref="BV135:BW135"/>
    <mergeCell ref="BZ131:CA132"/>
    <mergeCell ref="CB133:CC134"/>
    <mergeCell ref="I135:M136"/>
    <mergeCell ref="N135:AA136"/>
    <mergeCell ref="AD139:AE140"/>
    <mergeCell ref="AF139:AG140"/>
    <mergeCell ref="AH139:AI140"/>
    <mergeCell ref="AJ141:AK142"/>
    <mergeCell ref="AL141:AM142"/>
    <mergeCell ref="AN141:AO142"/>
    <mergeCell ref="AH131:AJ132"/>
    <mergeCell ref="AK131:AO132"/>
    <mergeCell ref="AQ131:BC134"/>
    <mergeCell ref="BD131:BE134"/>
    <mergeCell ref="BF131:BF132"/>
    <mergeCell ref="AH133:AJ134"/>
    <mergeCell ref="AK133:AO134"/>
    <mergeCell ref="CT131:CU134"/>
    <mergeCell ref="CV131:CV132"/>
    <mergeCell ref="BG131:BU132"/>
    <mergeCell ref="BF133:BF134"/>
    <mergeCell ref="BG133:BU134"/>
    <mergeCell ref="CD131:CE132"/>
    <mergeCell ref="CF133:CF134"/>
    <mergeCell ref="CD133:CE134"/>
    <mergeCell ref="A141:B142"/>
    <mergeCell ref="C141:AA142"/>
    <mergeCell ref="AB141:AC142"/>
    <mergeCell ref="AD141:AE142"/>
    <mergeCell ref="AF141:AG142"/>
    <mergeCell ref="AD143:AE144"/>
    <mergeCell ref="AF143:AG144"/>
    <mergeCell ref="CB141:CC142"/>
    <mergeCell ref="CD141:CE142"/>
    <mergeCell ref="CG141:CS144"/>
    <mergeCell ref="BZ143:CA144"/>
    <mergeCell ref="CB143:CC144"/>
    <mergeCell ref="CD143:CE144"/>
    <mergeCell ref="CF141:CF142"/>
    <mergeCell ref="BV143:BW144"/>
    <mergeCell ref="AH143:AI144"/>
    <mergeCell ref="AJ137:AK138"/>
    <mergeCell ref="AL137:AM138"/>
    <mergeCell ref="AN137:AO138"/>
    <mergeCell ref="A137:B138"/>
    <mergeCell ref="C137:AA138"/>
    <mergeCell ref="AB137:AC138"/>
    <mergeCell ref="AD137:AE138"/>
    <mergeCell ref="AF137:AG138"/>
    <mergeCell ref="AH137:AI138"/>
    <mergeCell ref="AH141:AI142"/>
    <mergeCell ref="AJ139:AK140"/>
    <mergeCell ref="AL139:AM140"/>
    <mergeCell ref="AN139:AO140"/>
    <mergeCell ref="A139:B140"/>
    <mergeCell ref="C139:AA140"/>
    <mergeCell ref="AB139:AC140"/>
    <mergeCell ref="CB155:CC155"/>
    <mergeCell ref="BV145:BW145"/>
    <mergeCell ref="BX145:BY145"/>
    <mergeCell ref="BZ145:CA145"/>
    <mergeCell ref="CB145:CC145"/>
    <mergeCell ref="CD145:CE145"/>
    <mergeCell ref="CD155:CE155"/>
    <mergeCell ref="A145:B146"/>
    <mergeCell ref="C145:AA146"/>
    <mergeCell ref="AB145:AC146"/>
    <mergeCell ref="AD145:AE146"/>
    <mergeCell ref="AF145:AG146"/>
    <mergeCell ref="AH145:AI146"/>
    <mergeCell ref="A143:B144"/>
    <mergeCell ref="C143:AA144"/>
    <mergeCell ref="AB143:AC144"/>
    <mergeCell ref="DN143:DO144"/>
    <mergeCell ref="AJ143:AK144"/>
    <mergeCell ref="AL143:AM144"/>
    <mergeCell ref="AN143:AO144"/>
    <mergeCell ref="CT141:CU144"/>
    <mergeCell ref="CW143:DK144"/>
    <mergeCell ref="AQ141:BC144"/>
    <mergeCell ref="BD141:BE144"/>
    <mergeCell ref="BF141:BF142"/>
    <mergeCell ref="BG141:BU142"/>
    <mergeCell ref="BZ141:CA142"/>
    <mergeCell ref="BV141:BW142"/>
    <mergeCell ref="BX141:BY142"/>
    <mergeCell ref="BX143:BY144"/>
    <mergeCell ref="BG143:BU144"/>
    <mergeCell ref="BF143:BF144"/>
    <mergeCell ref="AJ145:AK146"/>
    <mergeCell ref="AL145:AM146"/>
    <mergeCell ref="AN145:AO146"/>
    <mergeCell ref="BF151:BF152"/>
    <mergeCell ref="BG151:BU152"/>
    <mergeCell ref="BZ153:CA154"/>
    <mergeCell ref="CB153:CC154"/>
    <mergeCell ref="BX151:BY152"/>
    <mergeCell ref="Q152:Q153"/>
    <mergeCell ref="R152:S153"/>
    <mergeCell ref="T152:U153"/>
    <mergeCell ref="V152:W153"/>
    <mergeCell ref="X152:Y153"/>
    <mergeCell ref="CD151:CE152"/>
    <mergeCell ref="CD153:CE154"/>
    <mergeCell ref="AQ151:BC154"/>
    <mergeCell ref="BD151:BE154"/>
    <mergeCell ref="BV153:BW154"/>
    <mergeCell ref="BX153:BY154"/>
    <mergeCell ref="BF153:BF154"/>
    <mergeCell ref="BG153:BU154"/>
    <mergeCell ref="A152:B155"/>
    <mergeCell ref="C152:C153"/>
    <mergeCell ref="D152:E153"/>
    <mergeCell ref="F152:G153"/>
    <mergeCell ref="C154:C155"/>
    <mergeCell ref="D154:E155"/>
    <mergeCell ref="BZ151:CA152"/>
    <mergeCell ref="CB151:CC152"/>
    <mergeCell ref="BV151:BW152"/>
    <mergeCell ref="Z154:AA155"/>
    <mergeCell ref="V158:W159"/>
    <mergeCell ref="X158:Y159"/>
    <mergeCell ref="BV155:BW155"/>
    <mergeCell ref="BX155:BY155"/>
    <mergeCell ref="BZ155:CA155"/>
    <mergeCell ref="J156:K157"/>
    <mergeCell ref="L156:M157"/>
    <mergeCell ref="O156:P159"/>
    <mergeCell ref="R158:S159"/>
    <mergeCell ref="Q156:Q157"/>
    <mergeCell ref="R156:S157"/>
    <mergeCell ref="T156:U157"/>
    <mergeCell ref="T158:U159"/>
    <mergeCell ref="Z158:AA159"/>
    <mergeCell ref="X156:Y157"/>
    <mergeCell ref="Z156:AA157"/>
    <mergeCell ref="T154:U155"/>
    <mergeCell ref="V154:W155"/>
    <mergeCell ref="X154:Y155"/>
    <mergeCell ref="Z152:AA153"/>
    <mergeCell ref="Q154:Q155"/>
    <mergeCell ref="R154:S155"/>
    <mergeCell ref="T160:U161"/>
    <mergeCell ref="V160:W161"/>
    <mergeCell ref="F154:G155"/>
    <mergeCell ref="H152:I153"/>
    <mergeCell ref="J152:K153"/>
    <mergeCell ref="L152:M153"/>
    <mergeCell ref="O152:P155"/>
    <mergeCell ref="H154:I155"/>
    <mergeCell ref="J154:K155"/>
    <mergeCell ref="L154:M155"/>
    <mergeCell ref="A160:B163"/>
    <mergeCell ref="C160:C161"/>
    <mergeCell ref="D160:E161"/>
    <mergeCell ref="F160:G161"/>
    <mergeCell ref="Q160:Q161"/>
    <mergeCell ref="C158:C159"/>
    <mergeCell ref="D158:E159"/>
    <mergeCell ref="F158:G159"/>
    <mergeCell ref="H158:I159"/>
    <mergeCell ref="J158:K159"/>
    <mergeCell ref="H160:I161"/>
    <mergeCell ref="J160:K161"/>
    <mergeCell ref="L160:M161"/>
    <mergeCell ref="O160:P163"/>
    <mergeCell ref="L158:M159"/>
    <mergeCell ref="Q162:Q163"/>
    <mergeCell ref="Q158:Q159"/>
    <mergeCell ref="D162:E163"/>
    <mergeCell ref="F162:G163"/>
    <mergeCell ref="H162:I163"/>
    <mergeCell ref="J162:K163"/>
    <mergeCell ref="L162:M163"/>
    <mergeCell ref="X160:Y161"/>
    <mergeCell ref="V164:W165"/>
    <mergeCell ref="X164:Y165"/>
    <mergeCell ref="Q164:Q165"/>
    <mergeCell ref="A156:B159"/>
    <mergeCell ref="C156:C157"/>
    <mergeCell ref="D156:E157"/>
    <mergeCell ref="F156:G157"/>
    <mergeCell ref="V156:W157"/>
    <mergeCell ref="H156:I157"/>
    <mergeCell ref="R160:S161"/>
    <mergeCell ref="Z160:AA161"/>
    <mergeCell ref="BV163:BW164"/>
    <mergeCell ref="BX161:BY162"/>
    <mergeCell ref="BZ161:CA162"/>
    <mergeCell ref="CB161:CC162"/>
    <mergeCell ref="Z162:AA163"/>
    <mergeCell ref="BF163:BF164"/>
    <mergeCell ref="Z164:AA165"/>
    <mergeCell ref="AQ161:BC164"/>
    <mergeCell ref="BZ163:CA164"/>
    <mergeCell ref="CB163:CC164"/>
    <mergeCell ref="T162:U163"/>
    <mergeCell ref="V162:W163"/>
    <mergeCell ref="X162:Y163"/>
    <mergeCell ref="BV161:BW162"/>
    <mergeCell ref="BF161:BF162"/>
    <mergeCell ref="BG161:BU162"/>
    <mergeCell ref="BG163:BU164"/>
    <mergeCell ref="BD161:BE164"/>
    <mergeCell ref="BX163:BY164"/>
    <mergeCell ref="C162:C163"/>
    <mergeCell ref="R162:S163"/>
    <mergeCell ref="A164:B167"/>
    <mergeCell ref="C164:C165"/>
    <mergeCell ref="D164:E165"/>
    <mergeCell ref="F164:G165"/>
    <mergeCell ref="H164:I165"/>
    <mergeCell ref="J164:K165"/>
    <mergeCell ref="T164:U165"/>
    <mergeCell ref="L170:M171"/>
    <mergeCell ref="Q170:Q171"/>
    <mergeCell ref="R170:S171"/>
    <mergeCell ref="T170:U171"/>
    <mergeCell ref="Q166:Q167"/>
    <mergeCell ref="R166:S167"/>
    <mergeCell ref="T166:U167"/>
    <mergeCell ref="L164:M165"/>
    <mergeCell ref="O164:P167"/>
    <mergeCell ref="D166:E167"/>
    <mergeCell ref="F166:G167"/>
    <mergeCell ref="H166:I167"/>
    <mergeCell ref="J166:K167"/>
    <mergeCell ref="L166:M167"/>
    <mergeCell ref="R164:S165"/>
    <mergeCell ref="A168:B171"/>
    <mergeCell ref="C168:C169"/>
    <mergeCell ref="D168:E169"/>
    <mergeCell ref="F168:G169"/>
    <mergeCell ref="H168:I169"/>
    <mergeCell ref="J168:K169"/>
    <mergeCell ref="C170:C171"/>
    <mergeCell ref="D170:E171"/>
    <mergeCell ref="F170:G171"/>
    <mergeCell ref="H170:I171"/>
    <mergeCell ref="J170:K171"/>
    <mergeCell ref="Z166:AA167"/>
    <mergeCell ref="L168:M169"/>
    <mergeCell ref="O168:P171"/>
    <mergeCell ref="Q168:Q169"/>
    <mergeCell ref="C166:C167"/>
    <mergeCell ref="BZ175:CA175"/>
    <mergeCell ref="V170:W171"/>
    <mergeCell ref="X170:Y171"/>
    <mergeCell ref="R168:S169"/>
    <mergeCell ref="T168:U169"/>
    <mergeCell ref="V168:W169"/>
    <mergeCell ref="X168:Y169"/>
    <mergeCell ref="Z168:AA169"/>
    <mergeCell ref="BD171:BE174"/>
    <mergeCell ref="BF183:BF184"/>
    <mergeCell ref="BG183:BU184"/>
    <mergeCell ref="BV183:BW184"/>
    <mergeCell ref="BX183:BY184"/>
    <mergeCell ref="BZ183:CA184"/>
    <mergeCell ref="CD173:CE174"/>
    <mergeCell ref="CD181:CE182"/>
    <mergeCell ref="CB173:CC174"/>
    <mergeCell ref="CB181:CC182"/>
    <mergeCell ref="BV175:BW175"/>
    <mergeCell ref="BX175:BY175"/>
    <mergeCell ref="AQ181:BC184"/>
    <mergeCell ref="BD181:BE184"/>
    <mergeCell ref="BX173:BY174"/>
    <mergeCell ref="BZ173:CA174"/>
    <mergeCell ref="V166:W167"/>
    <mergeCell ref="X166:Y167"/>
    <mergeCell ref="AQ171:BC174"/>
    <mergeCell ref="Z170:AA171"/>
    <mergeCell ref="BX171:BY172"/>
    <mergeCell ref="BZ171:CA172"/>
    <mergeCell ref="BF173:BF174"/>
    <mergeCell ref="BG173:BU174"/>
    <mergeCell ref="BF171:BF172"/>
    <mergeCell ref="BG171:BU172"/>
    <mergeCell ref="BV171:BW172"/>
    <mergeCell ref="BV191:BW192"/>
    <mergeCell ref="BX191:BY192"/>
    <mergeCell ref="BZ196:CA197"/>
    <mergeCell ref="DN198:DO199"/>
    <mergeCell ref="CV198:CV199"/>
    <mergeCell ref="BX185:BY185"/>
    <mergeCell ref="BZ185:CA185"/>
    <mergeCell ref="CB185:CC185"/>
    <mergeCell ref="CD185:CE185"/>
    <mergeCell ref="CT196:CU199"/>
    <mergeCell ref="CB198:CC199"/>
    <mergeCell ref="CF198:CF199"/>
    <mergeCell ref="CV196:CV197"/>
    <mergeCell ref="CB193:CC194"/>
    <mergeCell ref="CD193:CE194"/>
    <mergeCell ref="CG196:CS199"/>
    <mergeCell ref="CB195:CC195"/>
    <mergeCell ref="CD195:CE195"/>
    <mergeCell ref="BZ198:CA199"/>
    <mergeCell ref="BX198:BY199"/>
    <mergeCell ref="BV200:BW200"/>
    <mergeCell ref="BX200:BY200"/>
    <mergeCell ref="BZ200:CA200"/>
    <mergeCell ref="BG198:BU199"/>
    <mergeCell ref="AQ191:BC194"/>
    <mergeCell ref="BD191:BE194"/>
    <mergeCell ref="BF191:BF192"/>
    <mergeCell ref="BG191:BU192"/>
    <mergeCell ref="CD191:CE192"/>
    <mergeCell ref="BF193:BF194"/>
    <mergeCell ref="BG193:BU194"/>
    <mergeCell ref="BV193:BW194"/>
    <mergeCell ref="BX193:BY194"/>
    <mergeCell ref="BZ193:CA194"/>
    <mergeCell ref="BG196:BU197"/>
    <mergeCell ref="CB175:CC175"/>
    <mergeCell ref="CD175:CE175"/>
    <mergeCell ref="BV185:BW185"/>
    <mergeCell ref="CB183:CC184"/>
    <mergeCell ref="CD183:CE184"/>
    <mergeCell ref="BF181:BF182"/>
    <mergeCell ref="BG181:BU182"/>
    <mergeCell ref="BV181:BW182"/>
    <mergeCell ref="BD196:BE199"/>
    <mergeCell ref="BZ191:CA192"/>
    <mergeCell ref="CB191:CC192"/>
    <mergeCell ref="CD198:CE199"/>
    <mergeCell ref="CB196:CC197"/>
    <mergeCell ref="CD196:CE197"/>
    <mergeCell ref="BF196:BF197"/>
    <mergeCell ref="BF198:BF199"/>
    <mergeCell ref="BV196:BW197"/>
    <mergeCell ref="C202:AA203"/>
    <mergeCell ref="AB202:AC203"/>
    <mergeCell ref="AD202:AE203"/>
    <mergeCell ref="AF202:AG203"/>
    <mergeCell ref="AH202:AI203"/>
    <mergeCell ref="D198:E199"/>
    <mergeCell ref="AJ204:AK205"/>
    <mergeCell ref="AL204:AM205"/>
    <mergeCell ref="AN204:AO205"/>
    <mergeCell ref="A204:B205"/>
    <mergeCell ref="C204:AA205"/>
    <mergeCell ref="AB204:AC205"/>
    <mergeCell ref="AD204:AE205"/>
    <mergeCell ref="AF204:AG205"/>
    <mergeCell ref="AH204:AI205"/>
    <mergeCell ref="AJ200:AK201"/>
    <mergeCell ref="F198:AG199"/>
    <mergeCell ref="AH198:AJ199"/>
    <mergeCell ref="AK198:AO199"/>
    <mergeCell ref="D200:E201"/>
    <mergeCell ref="F200:H201"/>
    <mergeCell ref="AB200:AC201"/>
    <mergeCell ref="AD200:AE201"/>
    <mergeCell ref="AF200:AG201"/>
    <mergeCell ref="AH200:AI201"/>
    <mergeCell ref="AL200:AM201"/>
    <mergeCell ref="AN200:AO201"/>
    <mergeCell ref="I200:M201"/>
    <mergeCell ref="N200:AA201"/>
    <mergeCell ref="A206:B207"/>
    <mergeCell ref="C206:AA207"/>
    <mergeCell ref="AB206:AC207"/>
    <mergeCell ref="AD206:AE207"/>
    <mergeCell ref="AF206:AG207"/>
    <mergeCell ref="AH206:AI207"/>
    <mergeCell ref="BD206:BE209"/>
    <mergeCell ref="BF206:BF207"/>
    <mergeCell ref="BG206:BU207"/>
    <mergeCell ref="AJ206:AK207"/>
    <mergeCell ref="AL206:AM207"/>
    <mergeCell ref="AN206:AO207"/>
    <mergeCell ref="DL206:DM207"/>
    <mergeCell ref="CV208:CV209"/>
    <mergeCell ref="A198:C199"/>
    <mergeCell ref="A196:E197"/>
    <mergeCell ref="F196:AG197"/>
    <mergeCell ref="AH196:AJ197"/>
    <mergeCell ref="AK196:AO197"/>
    <mergeCell ref="AQ196:BC199"/>
    <mergeCell ref="A200:C201"/>
    <mergeCell ref="AQ206:BC209"/>
    <mergeCell ref="A208:B209"/>
    <mergeCell ref="C208:AA209"/>
    <mergeCell ref="AB208:AC209"/>
    <mergeCell ref="AD208:AE209"/>
    <mergeCell ref="AF208:AG209"/>
    <mergeCell ref="AH208:AI209"/>
    <mergeCell ref="AJ202:AK203"/>
    <mergeCell ref="AL202:AM203"/>
    <mergeCell ref="AN202:AO203"/>
    <mergeCell ref="A202:B203"/>
    <mergeCell ref="BF208:BF209"/>
    <mergeCell ref="BG208:BU209"/>
    <mergeCell ref="AH210:AI211"/>
    <mergeCell ref="AJ210:AK211"/>
    <mergeCell ref="AL210:AM211"/>
    <mergeCell ref="AN210:AO211"/>
    <mergeCell ref="BX208:BY209"/>
    <mergeCell ref="DN208:DO209"/>
    <mergeCell ref="AJ208:AK209"/>
    <mergeCell ref="AL208:AM209"/>
    <mergeCell ref="AN208:AO209"/>
    <mergeCell ref="CT206:CU209"/>
    <mergeCell ref="CW206:DK207"/>
    <mergeCell ref="BX210:BY210"/>
    <mergeCell ref="BZ210:CA210"/>
    <mergeCell ref="CB210:CC210"/>
    <mergeCell ref="CD210:CE210"/>
    <mergeCell ref="BZ208:CA209"/>
    <mergeCell ref="CB208:CC209"/>
    <mergeCell ref="CD208:CE209"/>
    <mergeCell ref="CW208:DK209"/>
    <mergeCell ref="DL208:DM209"/>
    <mergeCell ref="DN206:DO207"/>
    <mergeCell ref="A210:B211"/>
    <mergeCell ref="C210:AA211"/>
    <mergeCell ref="AB210:AC211"/>
    <mergeCell ref="AD210:AE211"/>
    <mergeCell ref="AF210:AG211"/>
    <mergeCell ref="A217:B220"/>
    <mergeCell ref="C217:C218"/>
    <mergeCell ref="D217:E218"/>
    <mergeCell ref="F217:G218"/>
    <mergeCell ref="C219:C220"/>
    <mergeCell ref="Z217:AA218"/>
    <mergeCell ref="F219:G220"/>
    <mergeCell ref="H217:I218"/>
    <mergeCell ref="J217:K218"/>
    <mergeCell ref="L217:M218"/>
    <mergeCell ref="O217:P220"/>
    <mergeCell ref="Z219:AA220"/>
    <mergeCell ref="Q217:Q218"/>
    <mergeCell ref="R217:S218"/>
    <mergeCell ref="Q219:Q220"/>
    <mergeCell ref="R219:S220"/>
    <mergeCell ref="T219:U220"/>
    <mergeCell ref="V219:W220"/>
    <mergeCell ref="X219:Y220"/>
    <mergeCell ref="D219:E220"/>
    <mergeCell ref="BZ216:CA217"/>
    <mergeCell ref="CB216:CC217"/>
    <mergeCell ref="CD216:CE217"/>
    <mergeCell ref="CG216:CS219"/>
    <mergeCell ref="CD218:CE219"/>
    <mergeCell ref="BZ218:CA219"/>
    <mergeCell ref="CB218:CC219"/>
    <mergeCell ref="CF216:CF217"/>
    <mergeCell ref="BX216:BY217"/>
    <mergeCell ref="H219:I220"/>
    <mergeCell ref="J219:K220"/>
    <mergeCell ref="L219:M220"/>
    <mergeCell ref="BF216:BF217"/>
    <mergeCell ref="BG216:BU217"/>
    <mergeCell ref="CF226:CF227"/>
    <mergeCell ref="CF228:CF229"/>
    <mergeCell ref="F223:G224"/>
    <mergeCell ref="H223:I224"/>
    <mergeCell ref="J223:K224"/>
    <mergeCell ref="V229:W230"/>
    <mergeCell ref="X229:Y230"/>
    <mergeCell ref="T217:U218"/>
    <mergeCell ref="V217:W218"/>
    <mergeCell ref="X217:Y218"/>
    <mergeCell ref="AQ216:BC219"/>
    <mergeCell ref="BD216:BE219"/>
    <mergeCell ref="BV218:BW219"/>
    <mergeCell ref="BX218:BY219"/>
    <mergeCell ref="BF218:BF219"/>
    <mergeCell ref="BG218:BU219"/>
    <mergeCell ref="BV216:BW217"/>
    <mergeCell ref="A221:B224"/>
    <mergeCell ref="C221:C222"/>
    <mergeCell ref="D221:E222"/>
    <mergeCell ref="F221:G222"/>
    <mergeCell ref="H221:I222"/>
    <mergeCell ref="J221:K222"/>
    <mergeCell ref="L223:M224"/>
    <mergeCell ref="Q227:Q228"/>
    <mergeCell ref="R227:S228"/>
    <mergeCell ref="A225:B228"/>
    <mergeCell ref="C225:C226"/>
    <mergeCell ref="D225:E226"/>
    <mergeCell ref="F225:G226"/>
    <mergeCell ref="Q225:Q226"/>
    <mergeCell ref="C223:C224"/>
    <mergeCell ref="D223:E224"/>
    <mergeCell ref="H225:I226"/>
    <mergeCell ref="Q223:Q224"/>
    <mergeCell ref="R223:S224"/>
    <mergeCell ref="C227:C228"/>
    <mergeCell ref="D227:E228"/>
    <mergeCell ref="F227:G228"/>
    <mergeCell ref="H227:I228"/>
    <mergeCell ref="J227:K228"/>
    <mergeCell ref="J225:K226"/>
    <mergeCell ref="L225:M226"/>
    <mergeCell ref="O225:P228"/>
    <mergeCell ref="Q221:Q222"/>
    <mergeCell ref="R221:S222"/>
    <mergeCell ref="X233:Y234"/>
    <mergeCell ref="BG226:BU227"/>
    <mergeCell ref="BG228:BU229"/>
    <mergeCell ref="BD226:BE229"/>
    <mergeCell ref="T229:U230"/>
    <mergeCell ref="L221:M222"/>
    <mergeCell ref="O221:P224"/>
    <mergeCell ref="BF226:BF227"/>
    <mergeCell ref="R225:S226"/>
    <mergeCell ref="BV230:BW230"/>
    <mergeCell ref="BX230:BY230"/>
    <mergeCell ref="T225:U226"/>
    <mergeCell ref="V225:W226"/>
    <mergeCell ref="Z225:AA226"/>
    <mergeCell ref="BV228:BW229"/>
    <mergeCell ref="X227:Y228"/>
    <mergeCell ref="BV226:BW227"/>
    <mergeCell ref="V221:W222"/>
    <mergeCell ref="V223:W224"/>
    <mergeCell ref="X223:Y224"/>
    <mergeCell ref="L227:M228"/>
    <mergeCell ref="Z229:AA230"/>
    <mergeCell ref="AQ226:BC229"/>
    <mergeCell ref="BX226:BY227"/>
    <mergeCell ref="X225:Y226"/>
    <mergeCell ref="R229:S230"/>
    <mergeCell ref="T221:U222"/>
    <mergeCell ref="T223:U224"/>
    <mergeCell ref="Z223:AA224"/>
    <mergeCell ref="X221:Y222"/>
    <mergeCell ref="Z221:AA222"/>
    <mergeCell ref="A229:B232"/>
    <mergeCell ref="C229:C230"/>
    <mergeCell ref="D229:E230"/>
    <mergeCell ref="F229:G230"/>
    <mergeCell ref="H229:I230"/>
    <mergeCell ref="J229:K230"/>
    <mergeCell ref="L229:M230"/>
    <mergeCell ref="L233:M234"/>
    <mergeCell ref="O233:P236"/>
    <mergeCell ref="Q233:Q234"/>
    <mergeCell ref="C231:C232"/>
    <mergeCell ref="D231:E232"/>
    <mergeCell ref="F231:G232"/>
    <mergeCell ref="H231:I232"/>
    <mergeCell ref="J231:K232"/>
    <mergeCell ref="L231:M232"/>
    <mergeCell ref="O229:P232"/>
    <mergeCell ref="A233:B236"/>
    <mergeCell ref="C233:C234"/>
    <mergeCell ref="D233:E234"/>
    <mergeCell ref="F233:G234"/>
    <mergeCell ref="L235:M236"/>
    <mergeCell ref="Q235:Q236"/>
    <mergeCell ref="Q231:Q232"/>
    <mergeCell ref="Q229:Q230"/>
    <mergeCell ref="C235:C236"/>
    <mergeCell ref="D235:E236"/>
    <mergeCell ref="F235:G236"/>
    <mergeCell ref="H235:I236"/>
    <mergeCell ref="J235:K236"/>
    <mergeCell ref="H233:I234"/>
    <mergeCell ref="J233:K234"/>
    <mergeCell ref="V235:W236"/>
    <mergeCell ref="X235:Y236"/>
    <mergeCell ref="CD228:CE229"/>
    <mergeCell ref="R235:S236"/>
    <mergeCell ref="T235:U236"/>
    <mergeCell ref="R231:S232"/>
    <mergeCell ref="BZ228:CA229"/>
    <mergeCell ref="CB228:CC229"/>
    <mergeCell ref="T227:U228"/>
    <mergeCell ref="V227:W228"/>
    <mergeCell ref="CD230:CE230"/>
    <mergeCell ref="CD226:CE227"/>
    <mergeCell ref="BZ226:CA227"/>
    <mergeCell ref="CB226:CC227"/>
    <mergeCell ref="Z227:AA228"/>
    <mergeCell ref="BF228:BF229"/>
    <mergeCell ref="BX228:BY229"/>
    <mergeCell ref="BF236:BF237"/>
    <mergeCell ref="BG236:BU237"/>
    <mergeCell ref="BV236:BW237"/>
    <mergeCell ref="CD236:CE237"/>
    <mergeCell ref="CB236:CC237"/>
    <mergeCell ref="Z233:AA234"/>
    <mergeCell ref="Z231:AA232"/>
    <mergeCell ref="BZ230:CA230"/>
    <mergeCell ref="CB230:CC230"/>
    <mergeCell ref="T231:U232"/>
    <mergeCell ref="V231:W232"/>
    <mergeCell ref="X231:Y232"/>
    <mergeCell ref="R233:S234"/>
    <mergeCell ref="T233:U234"/>
    <mergeCell ref="V233:W234"/>
    <mergeCell ref="AQ246:BC249"/>
    <mergeCell ref="BD246:BE249"/>
    <mergeCell ref="BX238:BY239"/>
    <mergeCell ref="BZ238:CA239"/>
    <mergeCell ref="BX236:BY237"/>
    <mergeCell ref="BZ236:CA237"/>
    <mergeCell ref="AQ236:BC239"/>
    <mergeCell ref="BX246:BY247"/>
    <mergeCell ref="BZ246:CA247"/>
    <mergeCell ref="BV238:BW239"/>
    <mergeCell ref="BF248:BF249"/>
    <mergeCell ref="AQ256:BC259"/>
    <mergeCell ref="BD256:BE259"/>
    <mergeCell ref="BF256:BF257"/>
    <mergeCell ref="BG256:BU257"/>
    <mergeCell ref="BD236:BE239"/>
    <mergeCell ref="Z235:AA236"/>
    <mergeCell ref="BF258:BF259"/>
    <mergeCell ref="BG258:BU259"/>
    <mergeCell ref="BV258:BW259"/>
    <mergeCell ref="BX258:BY259"/>
    <mergeCell ref="CB246:CC247"/>
    <mergeCell ref="BV240:BW240"/>
    <mergeCell ref="BX240:BY240"/>
    <mergeCell ref="BZ240:CA240"/>
    <mergeCell ref="CB258:CC259"/>
    <mergeCell ref="BV256:BW257"/>
    <mergeCell ref="BX256:BY257"/>
    <mergeCell ref="BX248:BY249"/>
    <mergeCell ref="BZ248:CA249"/>
    <mergeCell ref="CD238:CE239"/>
    <mergeCell ref="CB240:CC240"/>
    <mergeCell ref="CD240:CE240"/>
    <mergeCell ref="BV250:BW250"/>
    <mergeCell ref="CB248:CC249"/>
    <mergeCell ref="CD248:CE249"/>
    <mergeCell ref="BF246:BF247"/>
    <mergeCell ref="BG246:BU247"/>
    <mergeCell ref="BZ256:CA257"/>
    <mergeCell ref="BF238:BF239"/>
    <mergeCell ref="BG238:BU239"/>
    <mergeCell ref="CD250:CE250"/>
    <mergeCell ref="BG248:BU249"/>
    <mergeCell ref="BV248:BW249"/>
    <mergeCell ref="CB250:CC250"/>
    <mergeCell ref="A261:E262"/>
    <mergeCell ref="F261:AG262"/>
    <mergeCell ref="AH261:AJ262"/>
    <mergeCell ref="AK261:AO262"/>
    <mergeCell ref="AQ261:BC264"/>
    <mergeCell ref="BD261:BE264"/>
    <mergeCell ref="BG263:BU264"/>
    <mergeCell ref="CD261:CE262"/>
    <mergeCell ref="CF263:CF264"/>
    <mergeCell ref="A263:C264"/>
    <mergeCell ref="D263:E264"/>
    <mergeCell ref="CB265:CC265"/>
    <mergeCell ref="CD265:CE265"/>
    <mergeCell ref="F263:AG264"/>
    <mergeCell ref="AH263:AJ264"/>
    <mergeCell ref="AK263:AO264"/>
    <mergeCell ref="BZ265:CA265"/>
    <mergeCell ref="A265:C266"/>
    <mergeCell ref="D265:E266"/>
    <mergeCell ref="F265:H266"/>
    <mergeCell ref="AB265:AC266"/>
    <mergeCell ref="AD265:AE266"/>
    <mergeCell ref="AF265:AG266"/>
    <mergeCell ref="BV263:BW264"/>
    <mergeCell ref="BX263:BY264"/>
    <mergeCell ref="BZ263:CA264"/>
    <mergeCell ref="BF263:BF264"/>
    <mergeCell ref="BV261:BW262"/>
    <mergeCell ref="BX261:BY262"/>
    <mergeCell ref="CB261:CC262"/>
    <mergeCell ref="BG261:BU262"/>
    <mergeCell ref="BF261:BF262"/>
    <mergeCell ref="A267:B268"/>
    <mergeCell ref="C267:AA268"/>
    <mergeCell ref="AB267:AC268"/>
    <mergeCell ref="AD267:AE268"/>
    <mergeCell ref="AF267:AG268"/>
    <mergeCell ref="AL265:AM266"/>
    <mergeCell ref="AH269:AI270"/>
    <mergeCell ref="AJ267:AK268"/>
    <mergeCell ref="AL267:AM268"/>
    <mergeCell ref="AN267:AO268"/>
    <mergeCell ref="AH265:AI266"/>
    <mergeCell ref="AJ265:AK266"/>
    <mergeCell ref="AN265:AO266"/>
    <mergeCell ref="AN273:AO274"/>
    <mergeCell ref="AH267:AI268"/>
    <mergeCell ref="AJ269:AK270"/>
    <mergeCell ref="AL269:AM270"/>
    <mergeCell ref="AN269:AO270"/>
    <mergeCell ref="A269:B270"/>
    <mergeCell ref="C269:AA270"/>
    <mergeCell ref="AB269:AC270"/>
    <mergeCell ref="AD269:AE270"/>
    <mergeCell ref="AF269:AG270"/>
    <mergeCell ref="AJ271:AK272"/>
    <mergeCell ref="AL271:AM272"/>
    <mergeCell ref="AN271:AO272"/>
    <mergeCell ref="I265:M266"/>
    <mergeCell ref="N265:AA266"/>
    <mergeCell ref="AJ273:AK274"/>
    <mergeCell ref="AL273:AM274"/>
    <mergeCell ref="BG273:BU274"/>
    <mergeCell ref="A271:B272"/>
    <mergeCell ref="C271:AA272"/>
    <mergeCell ref="AB271:AC272"/>
    <mergeCell ref="AD271:AE272"/>
    <mergeCell ref="AF271:AG272"/>
    <mergeCell ref="AH271:AI272"/>
    <mergeCell ref="BZ273:CA274"/>
    <mergeCell ref="CB273:CC274"/>
    <mergeCell ref="CD273:CE274"/>
    <mergeCell ref="AQ271:BC274"/>
    <mergeCell ref="BD271:BE274"/>
    <mergeCell ref="BF271:BF272"/>
    <mergeCell ref="BG271:BU272"/>
    <mergeCell ref="BX273:BY274"/>
    <mergeCell ref="CV271:CV272"/>
    <mergeCell ref="BV271:BW272"/>
    <mergeCell ref="BX271:BY272"/>
    <mergeCell ref="BZ271:CA272"/>
    <mergeCell ref="CB271:CC272"/>
    <mergeCell ref="CD271:CE272"/>
    <mergeCell ref="CG271:CS274"/>
    <mergeCell ref="CT271:CU274"/>
    <mergeCell ref="CF271:CF272"/>
    <mergeCell ref="A273:B274"/>
    <mergeCell ref="C273:AA274"/>
    <mergeCell ref="AB273:AC274"/>
    <mergeCell ref="AD273:AE274"/>
    <mergeCell ref="AF273:AG274"/>
    <mergeCell ref="AH273:AI274"/>
    <mergeCell ref="BF273:BF274"/>
    <mergeCell ref="CF273:CF274"/>
    <mergeCell ref="F284:G285"/>
    <mergeCell ref="H282:I283"/>
    <mergeCell ref="J282:K283"/>
    <mergeCell ref="L282:M283"/>
    <mergeCell ref="A275:B276"/>
    <mergeCell ref="C275:AA276"/>
    <mergeCell ref="AQ281:BC284"/>
    <mergeCell ref="BD281:BE284"/>
    <mergeCell ref="Q282:Q283"/>
    <mergeCell ref="R282:S283"/>
    <mergeCell ref="T282:U283"/>
    <mergeCell ref="V282:W283"/>
    <mergeCell ref="X282:Y283"/>
    <mergeCell ref="Z284:AA285"/>
    <mergeCell ref="A282:B285"/>
    <mergeCell ref="C282:C283"/>
    <mergeCell ref="D282:E283"/>
    <mergeCell ref="F282:G283"/>
    <mergeCell ref="C284:C285"/>
    <mergeCell ref="D284:E285"/>
    <mergeCell ref="H284:I285"/>
    <mergeCell ref="J284:K285"/>
    <mergeCell ref="BZ281:CA282"/>
    <mergeCell ref="CB281:CC282"/>
    <mergeCell ref="DR281:DS282"/>
    <mergeCell ref="CT281:CU284"/>
    <mergeCell ref="CV281:CV282"/>
    <mergeCell ref="DN283:DO284"/>
    <mergeCell ref="DP283:DQ284"/>
    <mergeCell ref="AB275:AC276"/>
    <mergeCell ref="AD275:AE276"/>
    <mergeCell ref="AF275:AG276"/>
    <mergeCell ref="L288:M289"/>
    <mergeCell ref="O282:P285"/>
    <mergeCell ref="L284:M285"/>
    <mergeCell ref="Z282:AA283"/>
    <mergeCell ref="X288:Y289"/>
    <mergeCell ref="Q284:Q285"/>
    <mergeCell ref="R284:S285"/>
    <mergeCell ref="T284:U285"/>
    <mergeCell ref="V284:W285"/>
    <mergeCell ref="X284:Y285"/>
    <mergeCell ref="BV283:BW284"/>
    <mergeCell ref="BX283:BY284"/>
    <mergeCell ref="DL285:DM285"/>
    <mergeCell ref="BV285:BW285"/>
    <mergeCell ref="BX285:BY285"/>
    <mergeCell ref="BZ285:CA285"/>
    <mergeCell ref="AH275:AI276"/>
    <mergeCell ref="AJ275:AK276"/>
    <mergeCell ref="AL275:AM276"/>
    <mergeCell ref="AN275:AO276"/>
    <mergeCell ref="CB285:CC285"/>
    <mergeCell ref="CD285:CE285"/>
    <mergeCell ref="CD281:CE282"/>
    <mergeCell ref="CG281:CS284"/>
    <mergeCell ref="CD283:CE284"/>
    <mergeCell ref="BZ283:CA284"/>
    <mergeCell ref="CB283:CC284"/>
    <mergeCell ref="BX281:BY282"/>
    <mergeCell ref="CV283:CV284"/>
    <mergeCell ref="CW283:DK284"/>
    <mergeCell ref="A286:B289"/>
    <mergeCell ref="C286:C287"/>
    <mergeCell ref="D286:E287"/>
    <mergeCell ref="F286:G287"/>
    <mergeCell ref="V286:W287"/>
    <mergeCell ref="H286:I287"/>
    <mergeCell ref="J286:K287"/>
    <mergeCell ref="L286:M287"/>
    <mergeCell ref="O286:P289"/>
    <mergeCell ref="R288:S289"/>
    <mergeCell ref="Q286:Q287"/>
    <mergeCell ref="R286:S287"/>
    <mergeCell ref="T286:U287"/>
    <mergeCell ref="T288:U289"/>
    <mergeCell ref="BF283:BF284"/>
    <mergeCell ref="BG283:BU284"/>
    <mergeCell ref="BV281:BW282"/>
    <mergeCell ref="BF281:BF282"/>
    <mergeCell ref="BG281:BU282"/>
    <mergeCell ref="Z288:AA289"/>
    <mergeCell ref="X286:Y287"/>
    <mergeCell ref="Z286:AA287"/>
    <mergeCell ref="Q288:Q289"/>
    <mergeCell ref="V288:W289"/>
    <mergeCell ref="C288:C289"/>
    <mergeCell ref="D288:E289"/>
    <mergeCell ref="F288:G289"/>
    <mergeCell ref="H288:I289"/>
    <mergeCell ref="J288:K289"/>
    <mergeCell ref="BD291:BE294"/>
    <mergeCell ref="L294:M295"/>
    <mergeCell ref="A294:B297"/>
    <mergeCell ref="C294:C295"/>
    <mergeCell ref="D294:E295"/>
    <mergeCell ref="F294:G295"/>
    <mergeCell ref="H294:I295"/>
    <mergeCell ref="J294:K295"/>
    <mergeCell ref="D296:E297"/>
    <mergeCell ref="F296:G297"/>
    <mergeCell ref="H296:I297"/>
    <mergeCell ref="J296:K297"/>
    <mergeCell ref="L296:M297"/>
    <mergeCell ref="Q296:Q297"/>
    <mergeCell ref="Z296:AA297"/>
    <mergeCell ref="C296:C297"/>
    <mergeCell ref="C292:C293"/>
    <mergeCell ref="D292:E293"/>
    <mergeCell ref="F292:G293"/>
    <mergeCell ref="Z294:AA295"/>
    <mergeCell ref="AQ291:BC294"/>
    <mergeCell ref="H290:I291"/>
    <mergeCell ref="R294:S295"/>
    <mergeCell ref="T294:U295"/>
    <mergeCell ref="V294:W295"/>
    <mergeCell ref="X294:Y295"/>
    <mergeCell ref="O294:P297"/>
    <mergeCell ref="Q294:Q295"/>
    <mergeCell ref="BX293:BY294"/>
    <mergeCell ref="A290:B293"/>
    <mergeCell ref="C290:C291"/>
    <mergeCell ref="D290:E291"/>
    <mergeCell ref="F290:G291"/>
    <mergeCell ref="Q290:Q291"/>
    <mergeCell ref="H292:I293"/>
    <mergeCell ref="J292:K293"/>
    <mergeCell ref="L292:M293"/>
    <mergeCell ref="R296:S297"/>
    <mergeCell ref="T296:U297"/>
    <mergeCell ref="V296:W297"/>
    <mergeCell ref="X296:Y297"/>
    <mergeCell ref="BF293:BF294"/>
    <mergeCell ref="BV295:BW295"/>
    <mergeCell ref="BX295:BY295"/>
    <mergeCell ref="T292:U293"/>
    <mergeCell ref="V292:W293"/>
    <mergeCell ref="X292:Y293"/>
    <mergeCell ref="BV291:BW292"/>
    <mergeCell ref="BF291:BF292"/>
    <mergeCell ref="BG291:BU292"/>
    <mergeCell ref="BG293:BU294"/>
    <mergeCell ref="J290:K291"/>
    <mergeCell ref="L290:M291"/>
    <mergeCell ref="O290:P293"/>
    <mergeCell ref="Q292:Q293"/>
    <mergeCell ref="R292:S293"/>
    <mergeCell ref="X290:Y291"/>
    <mergeCell ref="AQ311:BC314"/>
    <mergeCell ref="BD311:BE314"/>
    <mergeCell ref="BX303:BY304"/>
    <mergeCell ref="BZ303:CA304"/>
    <mergeCell ref="CB303:CC304"/>
    <mergeCell ref="BZ305:CA305"/>
    <mergeCell ref="AQ301:BC304"/>
    <mergeCell ref="V300:W301"/>
    <mergeCell ref="X300:Y301"/>
    <mergeCell ref="BD301:BE304"/>
    <mergeCell ref="CB313:CC314"/>
    <mergeCell ref="CB295:CC295"/>
    <mergeCell ref="BZ295:CA295"/>
    <mergeCell ref="R290:S291"/>
    <mergeCell ref="T290:U291"/>
    <mergeCell ref="V290:W291"/>
    <mergeCell ref="Z290:AA291"/>
    <mergeCell ref="BV293:BW294"/>
    <mergeCell ref="BX291:BY292"/>
    <mergeCell ref="Z292:AA293"/>
    <mergeCell ref="BZ291:CA292"/>
    <mergeCell ref="A298:B301"/>
    <mergeCell ref="C298:C299"/>
    <mergeCell ref="D298:E299"/>
    <mergeCell ref="F298:G299"/>
    <mergeCell ref="H298:I299"/>
    <mergeCell ref="J298:K299"/>
    <mergeCell ref="C300:C301"/>
    <mergeCell ref="D300:E301"/>
    <mergeCell ref="F300:G301"/>
    <mergeCell ref="H300:I301"/>
    <mergeCell ref="J300:K301"/>
    <mergeCell ref="L298:M299"/>
    <mergeCell ref="O298:P301"/>
    <mergeCell ref="Q298:Q299"/>
    <mergeCell ref="Z300:AA301"/>
    <mergeCell ref="R298:S299"/>
    <mergeCell ref="T298:U299"/>
    <mergeCell ref="V298:W299"/>
    <mergeCell ref="X298:Y299"/>
    <mergeCell ref="Z298:AA299"/>
    <mergeCell ref="CD313:CE314"/>
    <mergeCell ref="BF311:BF312"/>
    <mergeCell ref="BG311:BU312"/>
    <mergeCell ref="BV311:BW312"/>
    <mergeCell ref="BX311:BY312"/>
    <mergeCell ref="BZ311:CA312"/>
    <mergeCell ref="BF301:BF302"/>
    <mergeCell ref="BG301:BU302"/>
    <mergeCell ref="BV301:BW302"/>
    <mergeCell ref="BG313:BU314"/>
    <mergeCell ref="BV313:BW314"/>
    <mergeCell ref="BX313:BY314"/>
    <mergeCell ref="BV303:BW304"/>
    <mergeCell ref="BF313:BF314"/>
    <mergeCell ref="BV323:BW324"/>
    <mergeCell ref="BX323:BY324"/>
    <mergeCell ref="BZ323:CA324"/>
    <mergeCell ref="BV321:BW322"/>
    <mergeCell ref="BX321:BY322"/>
    <mergeCell ref="BF303:BF304"/>
    <mergeCell ref="BG303:BU304"/>
    <mergeCell ref="BZ313:CA314"/>
    <mergeCell ref="BX315:BY315"/>
    <mergeCell ref="BZ315:CA315"/>
    <mergeCell ref="BX301:BY302"/>
    <mergeCell ref="BZ301:CA302"/>
    <mergeCell ref="CD311:CE312"/>
    <mergeCell ref="AQ321:BC324"/>
    <mergeCell ref="BD321:BE324"/>
    <mergeCell ref="BF321:BF322"/>
    <mergeCell ref="BG321:BU322"/>
    <mergeCell ref="BF326:BF327"/>
    <mergeCell ref="BF323:BF324"/>
    <mergeCell ref="BG323:BU324"/>
    <mergeCell ref="AH326:AJ327"/>
    <mergeCell ref="AK326:AO327"/>
    <mergeCell ref="AQ326:BC329"/>
    <mergeCell ref="BD326:BE329"/>
    <mergeCell ref="F328:AG329"/>
    <mergeCell ref="AH328:AJ329"/>
    <mergeCell ref="AK328:AO329"/>
    <mergeCell ref="A328:C329"/>
    <mergeCell ref="D328:E329"/>
    <mergeCell ref="CB330:CC330"/>
    <mergeCell ref="I330:M331"/>
    <mergeCell ref="N330:AA331"/>
    <mergeCell ref="CD330:CE330"/>
    <mergeCell ref="BV330:BW330"/>
    <mergeCell ref="BX330:BY330"/>
    <mergeCell ref="BZ330:CA330"/>
    <mergeCell ref="AF330:AG331"/>
    <mergeCell ref="AH330:AI331"/>
    <mergeCell ref="AJ330:AK331"/>
    <mergeCell ref="DR326:DS327"/>
    <mergeCell ref="CD328:CE329"/>
    <mergeCell ref="CB328:CC329"/>
    <mergeCell ref="DN328:DO329"/>
    <mergeCell ref="CV328:CV329"/>
    <mergeCell ref="BG326:BU327"/>
    <mergeCell ref="CG326:CS329"/>
    <mergeCell ref="BV328:BW329"/>
    <mergeCell ref="BX328:BY329"/>
    <mergeCell ref="BZ328:CA329"/>
    <mergeCell ref="BF328:BF329"/>
    <mergeCell ref="BG328:BU329"/>
    <mergeCell ref="CD326:CE327"/>
    <mergeCell ref="DP328:DQ329"/>
    <mergeCell ref="DR328:DS329"/>
    <mergeCell ref="CB326:CC327"/>
    <mergeCell ref="CT326:CU329"/>
    <mergeCell ref="CV326:CV327"/>
    <mergeCell ref="BV326:BW327"/>
    <mergeCell ref="BX326:BY327"/>
    <mergeCell ref="BZ326:CA327"/>
    <mergeCell ref="DL328:DM329"/>
    <mergeCell ref="DN326:DO327"/>
    <mergeCell ref="DP326:DQ327"/>
    <mergeCell ref="AJ332:AK333"/>
    <mergeCell ref="AL332:AM333"/>
    <mergeCell ref="AN332:AO333"/>
    <mergeCell ref="A330:C331"/>
    <mergeCell ref="D330:E331"/>
    <mergeCell ref="F330:H331"/>
    <mergeCell ref="AB330:AC331"/>
    <mergeCell ref="AD330:AE331"/>
    <mergeCell ref="AL330:AM331"/>
    <mergeCell ref="AN330:AO331"/>
    <mergeCell ref="A332:B333"/>
    <mergeCell ref="C332:AA333"/>
    <mergeCell ref="AB332:AC333"/>
    <mergeCell ref="AD332:AE333"/>
    <mergeCell ref="AF332:AG333"/>
    <mergeCell ref="AH332:AI333"/>
    <mergeCell ref="AN334:AO335"/>
    <mergeCell ref="A334:B335"/>
    <mergeCell ref="C334:AA335"/>
    <mergeCell ref="AB334:AC335"/>
    <mergeCell ref="AD334:AE335"/>
    <mergeCell ref="AF334:AG335"/>
    <mergeCell ref="AH334:AI335"/>
    <mergeCell ref="AB336:AC337"/>
    <mergeCell ref="AD336:AE337"/>
    <mergeCell ref="AF336:AG337"/>
    <mergeCell ref="AH336:AI337"/>
    <mergeCell ref="AJ334:AK335"/>
    <mergeCell ref="AL334:AM335"/>
    <mergeCell ref="BV338:BW339"/>
    <mergeCell ref="AQ336:BC339"/>
    <mergeCell ref="BD336:BE339"/>
    <mergeCell ref="BF336:BF337"/>
    <mergeCell ref="BG336:BU337"/>
    <mergeCell ref="AJ336:AK337"/>
    <mergeCell ref="AL336:AM337"/>
    <mergeCell ref="AN336:AO337"/>
    <mergeCell ref="BG338:BU339"/>
    <mergeCell ref="BF338:BF339"/>
    <mergeCell ref="A338:B339"/>
    <mergeCell ref="C338:AA339"/>
    <mergeCell ref="AB338:AC339"/>
    <mergeCell ref="AD338:AE339"/>
    <mergeCell ref="AF338:AG339"/>
    <mergeCell ref="CB350:CC350"/>
    <mergeCell ref="BX336:BY337"/>
    <mergeCell ref="BZ336:CA337"/>
    <mergeCell ref="CB336:CC337"/>
    <mergeCell ref="CD336:CE337"/>
    <mergeCell ref="CG336:CS339"/>
    <mergeCell ref="BZ338:CA339"/>
    <mergeCell ref="CB338:CC339"/>
    <mergeCell ref="CD338:CE339"/>
    <mergeCell ref="CF336:CF337"/>
    <mergeCell ref="A340:B341"/>
    <mergeCell ref="C340:AA341"/>
    <mergeCell ref="AB340:AC341"/>
    <mergeCell ref="AD340:AE341"/>
    <mergeCell ref="AF340:AG341"/>
    <mergeCell ref="AH340:AI341"/>
    <mergeCell ref="BF348:BF349"/>
    <mergeCell ref="BG348:BU349"/>
    <mergeCell ref="BV346:BW347"/>
    <mergeCell ref="BF346:BF347"/>
    <mergeCell ref="BG346:BU347"/>
    <mergeCell ref="BV350:BW350"/>
    <mergeCell ref="L349:M350"/>
    <mergeCell ref="F347:G348"/>
    <mergeCell ref="BX350:BY350"/>
    <mergeCell ref="BZ348:CA349"/>
    <mergeCell ref="CD350:CE350"/>
    <mergeCell ref="BV340:BW340"/>
    <mergeCell ref="BX340:BY340"/>
    <mergeCell ref="BZ340:CA340"/>
    <mergeCell ref="CB340:CC340"/>
    <mergeCell ref="CD340:CE340"/>
    <mergeCell ref="F351:G352"/>
    <mergeCell ref="V351:W352"/>
    <mergeCell ref="H351:I352"/>
    <mergeCell ref="J351:K352"/>
    <mergeCell ref="L351:M352"/>
    <mergeCell ref="CT336:CU339"/>
    <mergeCell ref="CW338:DK339"/>
    <mergeCell ref="CF338:CF339"/>
    <mergeCell ref="AH338:AI339"/>
    <mergeCell ref="CG346:CS349"/>
    <mergeCell ref="CD348:CE349"/>
    <mergeCell ref="CF348:CF349"/>
    <mergeCell ref="AQ346:BC349"/>
    <mergeCell ref="BD346:BE349"/>
    <mergeCell ref="BV348:BW349"/>
    <mergeCell ref="Z349:AA350"/>
    <mergeCell ref="Z347:AA348"/>
    <mergeCell ref="AJ340:AK341"/>
    <mergeCell ref="AL340:AM341"/>
    <mergeCell ref="AN340:AO341"/>
    <mergeCell ref="BX338:BY339"/>
    <mergeCell ref="AJ338:AK339"/>
    <mergeCell ref="AL338:AM339"/>
    <mergeCell ref="AN338:AO339"/>
    <mergeCell ref="BX348:BY349"/>
    <mergeCell ref="BV336:BW337"/>
    <mergeCell ref="BZ346:CA347"/>
    <mergeCell ref="CB346:CC347"/>
    <mergeCell ref="CD346:CE347"/>
    <mergeCell ref="CB348:CC349"/>
    <mergeCell ref="BX346:BY347"/>
    <mergeCell ref="BZ350:CA350"/>
    <mergeCell ref="T349:U350"/>
    <mergeCell ref="V349:W350"/>
    <mergeCell ref="X349:Y350"/>
    <mergeCell ref="X347:Y348"/>
    <mergeCell ref="Q349:Q350"/>
    <mergeCell ref="R349:S350"/>
    <mergeCell ref="F349:G350"/>
    <mergeCell ref="H347:I348"/>
    <mergeCell ref="J347:K348"/>
    <mergeCell ref="L347:M348"/>
    <mergeCell ref="O347:P350"/>
    <mergeCell ref="H349:I350"/>
    <mergeCell ref="J349:K350"/>
    <mergeCell ref="A347:B350"/>
    <mergeCell ref="C347:C348"/>
    <mergeCell ref="D347:E348"/>
    <mergeCell ref="C349:C350"/>
    <mergeCell ref="D349:E350"/>
    <mergeCell ref="Q347:Q348"/>
    <mergeCell ref="R347:S348"/>
    <mergeCell ref="T347:U348"/>
    <mergeCell ref="V347:W348"/>
    <mergeCell ref="O351:P354"/>
    <mergeCell ref="R353:S354"/>
    <mergeCell ref="Q351:Q352"/>
    <mergeCell ref="R351:S352"/>
    <mergeCell ref="T351:U352"/>
    <mergeCell ref="T353:U354"/>
    <mergeCell ref="Z353:AA354"/>
    <mergeCell ref="X351:Y352"/>
    <mergeCell ref="Z351:AA352"/>
    <mergeCell ref="Q353:Q354"/>
    <mergeCell ref="X353:Y354"/>
    <mergeCell ref="A355:B358"/>
    <mergeCell ref="C355:C356"/>
    <mergeCell ref="D355:E356"/>
    <mergeCell ref="F355:G356"/>
    <mergeCell ref="Q355:Q356"/>
    <mergeCell ref="C353:C354"/>
    <mergeCell ref="D353:E354"/>
    <mergeCell ref="F353:G354"/>
    <mergeCell ref="H353:I354"/>
    <mergeCell ref="J353:K354"/>
    <mergeCell ref="H355:I356"/>
    <mergeCell ref="J355:K356"/>
    <mergeCell ref="L355:M356"/>
    <mergeCell ref="O355:P358"/>
    <mergeCell ref="Q357:Q358"/>
    <mergeCell ref="R357:S358"/>
    <mergeCell ref="L353:M354"/>
    <mergeCell ref="V353:W354"/>
    <mergeCell ref="A351:B354"/>
    <mergeCell ref="C351:C352"/>
    <mergeCell ref="D351:E352"/>
    <mergeCell ref="L359:M360"/>
    <mergeCell ref="O359:P362"/>
    <mergeCell ref="Q359:Q360"/>
    <mergeCell ref="BX358:BY359"/>
    <mergeCell ref="C357:C358"/>
    <mergeCell ref="D357:E358"/>
    <mergeCell ref="F357:G358"/>
    <mergeCell ref="H357:I358"/>
    <mergeCell ref="J357:K358"/>
    <mergeCell ref="L357:M358"/>
    <mergeCell ref="A359:B362"/>
    <mergeCell ref="C359:C360"/>
    <mergeCell ref="D359:E360"/>
    <mergeCell ref="F359:G360"/>
    <mergeCell ref="H359:I360"/>
    <mergeCell ref="J359:K360"/>
    <mergeCell ref="Q361:Q362"/>
    <mergeCell ref="R361:S362"/>
    <mergeCell ref="T361:U362"/>
    <mergeCell ref="V361:W362"/>
    <mergeCell ref="X361:Y362"/>
    <mergeCell ref="BG358:BU359"/>
    <mergeCell ref="BD356:BE359"/>
    <mergeCell ref="X355:Y356"/>
    <mergeCell ref="R359:S360"/>
    <mergeCell ref="T359:U360"/>
    <mergeCell ref="V359:W360"/>
    <mergeCell ref="X359:Y360"/>
    <mergeCell ref="Z357:AA358"/>
    <mergeCell ref="T357:U358"/>
    <mergeCell ref="V357:W358"/>
    <mergeCell ref="C361:C362"/>
    <mergeCell ref="D361:E362"/>
    <mergeCell ref="F361:G362"/>
    <mergeCell ref="H361:I362"/>
    <mergeCell ref="J361:K362"/>
    <mergeCell ref="L361:M362"/>
    <mergeCell ref="A363:B366"/>
    <mergeCell ref="C363:C364"/>
    <mergeCell ref="D363:E364"/>
    <mergeCell ref="F363:G364"/>
    <mergeCell ref="H363:I364"/>
    <mergeCell ref="J363:K364"/>
    <mergeCell ref="Z363:AA364"/>
    <mergeCell ref="BV358:BW359"/>
    <mergeCell ref="BX356:BY357"/>
    <mergeCell ref="BV360:BW360"/>
    <mergeCell ref="BX360:BY360"/>
    <mergeCell ref="Z355:AA356"/>
    <mergeCell ref="X357:Y358"/>
    <mergeCell ref="BV356:BW357"/>
    <mergeCell ref="BF356:BF357"/>
    <mergeCell ref="R355:S356"/>
    <mergeCell ref="T355:U356"/>
    <mergeCell ref="V355:W356"/>
    <mergeCell ref="BF358:BF359"/>
    <mergeCell ref="Z359:AA360"/>
    <mergeCell ref="AQ356:BC359"/>
    <mergeCell ref="BG356:BU357"/>
    <mergeCell ref="F365:G366"/>
    <mergeCell ref="H365:I366"/>
    <mergeCell ref="J365:K366"/>
    <mergeCell ref="Z361:AA362"/>
    <mergeCell ref="L363:M364"/>
    <mergeCell ref="O363:P366"/>
    <mergeCell ref="Q363:Q364"/>
    <mergeCell ref="Z365:AA366"/>
    <mergeCell ref="T365:U366"/>
    <mergeCell ref="V365:W366"/>
    <mergeCell ref="X365:Y366"/>
    <mergeCell ref="R363:S364"/>
    <mergeCell ref="T363:U364"/>
    <mergeCell ref="V363:W364"/>
    <mergeCell ref="X363:Y364"/>
    <mergeCell ref="BX366:BY367"/>
    <mergeCell ref="BZ366:CA367"/>
    <mergeCell ref="BF366:BF367"/>
    <mergeCell ref="BG366:BU367"/>
    <mergeCell ref="BV366:BW367"/>
    <mergeCell ref="AQ376:BC379"/>
    <mergeCell ref="BD376:BE379"/>
    <mergeCell ref="BX368:BY369"/>
    <mergeCell ref="BZ368:CA369"/>
    <mergeCell ref="CB368:CC369"/>
    <mergeCell ref="CB376:CC377"/>
    <mergeCell ref="BV370:BW370"/>
    <mergeCell ref="BX370:BY370"/>
    <mergeCell ref="BZ370:CA370"/>
    <mergeCell ref="AQ366:BC369"/>
    <mergeCell ref="BD366:BE369"/>
    <mergeCell ref="CB378:CC379"/>
    <mergeCell ref="CD378:CE379"/>
    <mergeCell ref="BF376:BF377"/>
    <mergeCell ref="BG376:BU377"/>
    <mergeCell ref="BV376:BW377"/>
    <mergeCell ref="BX376:BY377"/>
    <mergeCell ref="BZ376:CA377"/>
    <mergeCell ref="BV368:BW369"/>
    <mergeCell ref="BF378:BF379"/>
    <mergeCell ref="BG378:BU379"/>
    <mergeCell ref="BV378:BW379"/>
    <mergeCell ref="BX378:BY379"/>
    <mergeCell ref="CB370:CC370"/>
    <mergeCell ref="CD370:CE370"/>
    <mergeCell ref="CD368:CE369"/>
    <mergeCell ref="CB366:CC367"/>
    <mergeCell ref="CD366:CE367"/>
    <mergeCell ref="BF368:BF369"/>
    <mergeCell ref="BG368:BU369"/>
    <mergeCell ref="CD376:CE377"/>
    <mergeCell ref="BZ378:CA379"/>
    <mergeCell ref="BD391:BE394"/>
    <mergeCell ref="BG391:BU392"/>
    <mergeCell ref="BX388:BY389"/>
    <mergeCell ref="BZ388:CA389"/>
    <mergeCell ref="CB388:CC389"/>
    <mergeCell ref="CD388:CE389"/>
    <mergeCell ref="BV390:BW390"/>
    <mergeCell ref="BX390:BY390"/>
    <mergeCell ref="BZ390:CA390"/>
    <mergeCell ref="CB390:CC390"/>
    <mergeCell ref="CD390:CE390"/>
    <mergeCell ref="CB391:CC392"/>
    <mergeCell ref="CD391:CE392"/>
    <mergeCell ref="CB386:CC387"/>
    <mergeCell ref="CD386:CE387"/>
    <mergeCell ref="CD393:CE394"/>
    <mergeCell ref="CB393:CC394"/>
    <mergeCell ref="BV391:BW392"/>
    <mergeCell ref="BX391:BY392"/>
    <mergeCell ref="C399:AA400"/>
    <mergeCell ref="AB399:AC400"/>
    <mergeCell ref="AD399:AE400"/>
    <mergeCell ref="AF399:AG400"/>
    <mergeCell ref="AH399:AI400"/>
    <mergeCell ref="F393:AG394"/>
    <mergeCell ref="AH393:AJ394"/>
    <mergeCell ref="AK393:AO394"/>
    <mergeCell ref="A393:C394"/>
    <mergeCell ref="D393:E394"/>
    <mergeCell ref="BV388:BW389"/>
    <mergeCell ref="AH391:AJ392"/>
    <mergeCell ref="AK391:AO392"/>
    <mergeCell ref="AQ391:BC394"/>
    <mergeCell ref="AQ386:BC389"/>
    <mergeCell ref="A395:C396"/>
    <mergeCell ref="D395:E396"/>
    <mergeCell ref="F395:H396"/>
    <mergeCell ref="AB395:AC396"/>
    <mergeCell ref="AD395:AE396"/>
    <mergeCell ref="I395:M396"/>
    <mergeCell ref="N395:AA396"/>
    <mergeCell ref="A391:E392"/>
    <mergeCell ref="BV393:BW394"/>
    <mergeCell ref="BV386:BW387"/>
    <mergeCell ref="BF391:BF392"/>
    <mergeCell ref="BD386:BE389"/>
    <mergeCell ref="BF386:BF387"/>
    <mergeCell ref="BG386:BU387"/>
    <mergeCell ref="BF393:BF394"/>
    <mergeCell ref="BG393:BU394"/>
    <mergeCell ref="BF388:BF389"/>
    <mergeCell ref="AF401:AG402"/>
    <mergeCell ref="DP401:DQ402"/>
    <mergeCell ref="DR401:DS402"/>
    <mergeCell ref="DT401:DU402"/>
    <mergeCell ref="A403:B404"/>
    <mergeCell ref="C403:AA404"/>
    <mergeCell ref="AB403:AC404"/>
    <mergeCell ref="AD403:AE404"/>
    <mergeCell ref="AF403:AG404"/>
    <mergeCell ref="AH403:AI404"/>
    <mergeCell ref="DP403:DQ404"/>
    <mergeCell ref="DR403:DS404"/>
    <mergeCell ref="DT403:DU404"/>
    <mergeCell ref="AJ397:AK398"/>
    <mergeCell ref="AL397:AM398"/>
    <mergeCell ref="AN397:AO398"/>
    <mergeCell ref="AF395:AG396"/>
    <mergeCell ref="AH395:AI396"/>
    <mergeCell ref="AJ395:AK396"/>
    <mergeCell ref="AL395:AM396"/>
    <mergeCell ref="AN395:AO396"/>
    <mergeCell ref="A397:B398"/>
    <mergeCell ref="C397:AA398"/>
    <mergeCell ref="AB397:AC398"/>
    <mergeCell ref="AD397:AE398"/>
    <mergeCell ref="AF397:AG398"/>
    <mergeCell ref="AH397:AI398"/>
    <mergeCell ref="AH401:AI402"/>
    <mergeCell ref="AJ399:AK400"/>
    <mergeCell ref="AL399:AM400"/>
    <mergeCell ref="AN399:AO400"/>
    <mergeCell ref="A399:B400"/>
    <mergeCell ref="A405:B406"/>
    <mergeCell ref="C405:AA406"/>
    <mergeCell ref="AB405:AC406"/>
    <mergeCell ref="AD405:AE406"/>
    <mergeCell ref="AF405:AG406"/>
    <mergeCell ref="BF403:BF404"/>
    <mergeCell ref="BG403:BU404"/>
    <mergeCell ref="AH405:AI406"/>
    <mergeCell ref="DN403:DO404"/>
    <mergeCell ref="AJ403:AK404"/>
    <mergeCell ref="AL403:AM404"/>
    <mergeCell ref="AN403:AO404"/>
    <mergeCell ref="CT401:CU404"/>
    <mergeCell ref="CW401:DK402"/>
    <mergeCell ref="DL401:DM402"/>
    <mergeCell ref="CV403:CV404"/>
    <mergeCell ref="AQ401:BC404"/>
    <mergeCell ref="BD401:BE404"/>
    <mergeCell ref="BV401:BW402"/>
    <mergeCell ref="BX401:BY402"/>
    <mergeCell ref="BZ401:CA402"/>
    <mergeCell ref="CB401:CC402"/>
    <mergeCell ref="CD401:CE402"/>
    <mergeCell ref="BF401:BF402"/>
    <mergeCell ref="BG401:BU402"/>
    <mergeCell ref="AJ401:AK402"/>
    <mergeCell ref="AL401:AM402"/>
    <mergeCell ref="AN401:AO402"/>
    <mergeCell ref="A401:B402"/>
    <mergeCell ref="C401:AA402"/>
    <mergeCell ref="AB401:AC402"/>
    <mergeCell ref="AD401:AE402"/>
    <mergeCell ref="F414:G415"/>
    <mergeCell ref="H412:I413"/>
    <mergeCell ref="AJ405:AK406"/>
    <mergeCell ref="AL405:AM406"/>
    <mergeCell ref="AN405:AO406"/>
    <mergeCell ref="BX403:BY404"/>
    <mergeCell ref="Q412:Q413"/>
    <mergeCell ref="R412:S413"/>
    <mergeCell ref="T412:U413"/>
    <mergeCell ref="V412:W413"/>
    <mergeCell ref="X412:Y413"/>
    <mergeCell ref="Z412:AA413"/>
    <mergeCell ref="BD411:BE414"/>
    <mergeCell ref="BV413:BW414"/>
    <mergeCell ref="BX413:BY414"/>
    <mergeCell ref="BF413:BF414"/>
    <mergeCell ref="BG413:BU414"/>
    <mergeCell ref="BV411:BW412"/>
    <mergeCell ref="BF411:BF412"/>
    <mergeCell ref="BG411:BU412"/>
    <mergeCell ref="Q414:Q415"/>
    <mergeCell ref="R414:S415"/>
    <mergeCell ref="T414:U415"/>
    <mergeCell ref="V414:W415"/>
    <mergeCell ref="X414:Y415"/>
    <mergeCell ref="BV405:BW405"/>
    <mergeCell ref="BX405:BY405"/>
    <mergeCell ref="D414:E415"/>
    <mergeCell ref="BZ411:CA412"/>
    <mergeCell ref="CB411:CC412"/>
    <mergeCell ref="CD411:CE412"/>
    <mergeCell ref="CG411:CS414"/>
    <mergeCell ref="CD413:CE414"/>
    <mergeCell ref="BZ413:CA414"/>
    <mergeCell ref="CB413:CC414"/>
    <mergeCell ref="CF411:CF412"/>
    <mergeCell ref="BX411:BY412"/>
    <mergeCell ref="H418:I419"/>
    <mergeCell ref="J418:K419"/>
    <mergeCell ref="R420:S421"/>
    <mergeCell ref="Q416:Q417"/>
    <mergeCell ref="R416:S417"/>
    <mergeCell ref="A412:B415"/>
    <mergeCell ref="C412:C413"/>
    <mergeCell ref="D412:E413"/>
    <mergeCell ref="F412:G413"/>
    <mergeCell ref="C414:C415"/>
    <mergeCell ref="H414:I415"/>
    <mergeCell ref="J414:K415"/>
    <mergeCell ref="L414:M415"/>
    <mergeCell ref="A420:B423"/>
    <mergeCell ref="C420:C421"/>
    <mergeCell ref="D420:E421"/>
    <mergeCell ref="F420:G421"/>
    <mergeCell ref="C418:C419"/>
    <mergeCell ref="D418:E419"/>
    <mergeCell ref="F418:G419"/>
    <mergeCell ref="J416:K417"/>
    <mergeCell ref="L416:M417"/>
    <mergeCell ref="AQ431:BC434"/>
    <mergeCell ref="BD431:BE434"/>
    <mergeCell ref="O416:P419"/>
    <mergeCell ref="R418:S419"/>
    <mergeCell ref="BZ421:CA422"/>
    <mergeCell ref="J412:K413"/>
    <mergeCell ref="L412:M413"/>
    <mergeCell ref="O412:P415"/>
    <mergeCell ref="Q420:Q421"/>
    <mergeCell ref="AQ411:BC414"/>
    <mergeCell ref="CB425:CC425"/>
    <mergeCell ref="H420:I421"/>
    <mergeCell ref="J420:K421"/>
    <mergeCell ref="L420:M421"/>
    <mergeCell ref="O420:P423"/>
    <mergeCell ref="L418:M419"/>
    <mergeCell ref="Q422:Q423"/>
    <mergeCell ref="R422:S423"/>
    <mergeCell ref="T418:U419"/>
    <mergeCell ref="Z418:AA419"/>
    <mergeCell ref="BG423:BU424"/>
    <mergeCell ref="BD421:BE424"/>
    <mergeCell ref="X420:Y421"/>
    <mergeCell ref="V418:W419"/>
    <mergeCell ref="X418:Y419"/>
    <mergeCell ref="T424:U425"/>
    <mergeCell ref="V424:W425"/>
    <mergeCell ref="X424:Y425"/>
    <mergeCell ref="BX425:BY425"/>
    <mergeCell ref="BZ425:CA425"/>
    <mergeCell ref="T420:U421"/>
    <mergeCell ref="V420:W421"/>
    <mergeCell ref="F428:G429"/>
    <mergeCell ref="H428:I429"/>
    <mergeCell ref="BX421:BY422"/>
    <mergeCell ref="Z422:AA423"/>
    <mergeCell ref="BF423:BF424"/>
    <mergeCell ref="Z424:AA425"/>
    <mergeCell ref="BZ423:CA424"/>
    <mergeCell ref="CB423:CC424"/>
    <mergeCell ref="T422:U423"/>
    <mergeCell ref="V422:W423"/>
    <mergeCell ref="X422:Y423"/>
    <mergeCell ref="BV421:BW422"/>
    <mergeCell ref="BF421:BF422"/>
    <mergeCell ref="CB421:CC422"/>
    <mergeCell ref="AQ421:BC424"/>
    <mergeCell ref="BG421:BU422"/>
    <mergeCell ref="O424:P427"/>
    <mergeCell ref="Q424:Q425"/>
    <mergeCell ref="BX423:BY424"/>
    <mergeCell ref="Z420:AA421"/>
    <mergeCell ref="BV423:BW424"/>
    <mergeCell ref="C422:C423"/>
    <mergeCell ref="D422:E423"/>
    <mergeCell ref="F422:G423"/>
    <mergeCell ref="H422:I423"/>
    <mergeCell ref="J422:K423"/>
    <mergeCell ref="L422:M423"/>
    <mergeCell ref="BV425:BW425"/>
    <mergeCell ref="X426:Y427"/>
    <mergeCell ref="L430:M431"/>
    <mergeCell ref="CD423:CE424"/>
    <mergeCell ref="A424:B427"/>
    <mergeCell ref="C424:C425"/>
    <mergeCell ref="D424:E425"/>
    <mergeCell ref="F424:G425"/>
    <mergeCell ref="H424:I425"/>
    <mergeCell ref="J424:K425"/>
    <mergeCell ref="L424:M425"/>
    <mergeCell ref="L428:M429"/>
    <mergeCell ref="O428:P431"/>
    <mergeCell ref="Q428:Q429"/>
    <mergeCell ref="C426:C427"/>
    <mergeCell ref="D426:E427"/>
    <mergeCell ref="F426:G427"/>
    <mergeCell ref="H426:I427"/>
    <mergeCell ref="J426:K427"/>
    <mergeCell ref="L426:M427"/>
    <mergeCell ref="Q426:Q427"/>
    <mergeCell ref="C430:C431"/>
    <mergeCell ref="D430:E431"/>
    <mergeCell ref="A428:B431"/>
    <mergeCell ref="C428:C429"/>
    <mergeCell ref="D428:E429"/>
    <mergeCell ref="AQ451:BC454"/>
    <mergeCell ref="BD451:BE454"/>
    <mergeCell ref="BG456:BU457"/>
    <mergeCell ref="CD441:CE442"/>
    <mergeCell ref="BV455:BW455"/>
    <mergeCell ref="BX455:BY455"/>
    <mergeCell ref="BZ455:CA455"/>
    <mergeCell ref="CB455:CC455"/>
    <mergeCell ref="J428:K429"/>
    <mergeCell ref="BG443:BU444"/>
    <mergeCell ref="BV443:BW444"/>
    <mergeCell ref="BX443:BY444"/>
    <mergeCell ref="BZ443:CA444"/>
    <mergeCell ref="CD433:CE434"/>
    <mergeCell ref="F430:G431"/>
    <mergeCell ref="H430:I431"/>
    <mergeCell ref="J430:K431"/>
    <mergeCell ref="BX431:BY432"/>
    <mergeCell ref="BZ431:CA432"/>
    <mergeCell ref="CB431:CC432"/>
    <mergeCell ref="CD431:CE432"/>
    <mergeCell ref="BF433:BF434"/>
    <mergeCell ref="BG433:BU434"/>
    <mergeCell ref="BF431:BF432"/>
    <mergeCell ref="BG431:BU432"/>
    <mergeCell ref="BV431:BW432"/>
    <mergeCell ref="AQ441:BC444"/>
    <mergeCell ref="BD441:BE444"/>
    <mergeCell ref="BX433:BY434"/>
    <mergeCell ref="BZ433:CA434"/>
    <mergeCell ref="CB433:CC434"/>
    <mergeCell ref="CB441:CC442"/>
    <mergeCell ref="A456:E457"/>
    <mergeCell ref="F456:AG457"/>
    <mergeCell ref="AH456:AJ457"/>
    <mergeCell ref="AK456:AO457"/>
    <mergeCell ref="AQ456:BC459"/>
    <mergeCell ref="BD456:BE459"/>
    <mergeCell ref="F458:AG459"/>
    <mergeCell ref="AH458:AJ459"/>
    <mergeCell ref="AK458:AO459"/>
    <mergeCell ref="CT456:CU459"/>
    <mergeCell ref="CV456:CV457"/>
    <mergeCell ref="CD458:CE459"/>
    <mergeCell ref="CB458:CC459"/>
    <mergeCell ref="CF456:CF457"/>
    <mergeCell ref="BF456:BF457"/>
    <mergeCell ref="CG456:CS459"/>
    <mergeCell ref="BG441:BU442"/>
    <mergeCell ref="BV441:BW442"/>
    <mergeCell ref="BX441:BY442"/>
    <mergeCell ref="BZ441:CA442"/>
    <mergeCell ref="BF443:BF444"/>
    <mergeCell ref="BF451:BF452"/>
    <mergeCell ref="BG451:BU452"/>
    <mergeCell ref="CD451:CE452"/>
    <mergeCell ref="BF453:BF454"/>
    <mergeCell ref="BG453:BU454"/>
    <mergeCell ref="BV453:BW454"/>
    <mergeCell ref="BX453:BY454"/>
    <mergeCell ref="BZ453:CA454"/>
    <mergeCell ref="BZ451:CA452"/>
    <mergeCell ref="CB451:CC452"/>
    <mergeCell ref="D458:E459"/>
    <mergeCell ref="A460:C461"/>
    <mergeCell ref="D460:E461"/>
    <mergeCell ref="F460:H461"/>
    <mergeCell ref="AB460:AC461"/>
    <mergeCell ref="AD460:AE461"/>
    <mergeCell ref="AF460:AG461"/>
    <mergeCell ref="DN458:DO459"/>
    <mergeCell ref="CV458:CV459"/>
    <mergeCell ref="BV458:BW459"/>
    <mergeCell ref="BX458:BY459"/>
    <mergeCell ref="BZ458:CA459"/>
    <mergeCell ref="BF458:BF459"/>
    <mergeCell ref="BG458:BU459"/>
    <mergeCell ref="CF458:CF459"/>
    <mergeCell ref="DL458:DM459"/>
    <mergeCell ref="AN462:AO463"/>
    <mergeCell ref="AH460:AI461"/>
    <mergeCell ref="AJ460:AK461"/>
    <mergeCell ref="A462:B463"/>
    <mergeCell ref="C462:AA463"/>
    <mergeCell ref="AB462:AC463"/>
    <mergeCell ref="AD462:AE463"/>
    <mergeCell ref="AF462:AG463"/>
    <mergeCell ref="AL460:AM461"/>
    <mergeCell ref="AN460:AO461"/>
    <mergeCell ref="A458:C459"/>
    <mergeCell ref="I460:M461"/>
    <mergeCell ref="N460:AA461"/>
    <mergeCell ref="CB460:CC460"/>
    <mergeCell ref="CD460:CE460"/>
    <mergeCell ref="A464:B465"/>
    <mergeCell ref="C464:AA465"/>
    <mergeCell ref="AB464:AC465"/>
    <mergeCell ref="AD464:AE465"/>
    <mergeCell ref="AF464:AG465"/>
    <mergeCell ref="AH464:AI465"/>
    <mergeCell ref="BZ468:CA469"/>
    <mergeCell ref="AJ468:AK469"/>
    <mergeCell ref="AL468:AM469"/>
    <mergeCell ref="AN468:AO469"/>
    <mergeCell ref="AH462:AI463"/>
    <mergeCell ref="AJ464:AK465"/>
    <mergeCell ref="AL464:AM465"/>
    <mergeCell ref="AN464:AO465"/>
    <mergeCell ref="AJ462:AK463"/>
    <mergeCell ref="AL462:AM463"/>
    <mergeCell ref="AJ470:AK471"/>
    <mergeCell ref="AL470:AM471"/>
    <mergeCell ref="AN470:AO471"/>
    <mergeCell ref="A468:B469"/>
    <mergeCell ref="C468:AA469"/>
    <mergeCell ref="AB468:AC469"/>
    <mergeCell ref="AD468:AE469"/>
    <mergeCell ref="AF468:AG469"/>
    <mergeCell ref="AH468:AI469"/>
    <mergeCell ref="AD466:AE467"/>
    <mergeCell ref="AF466:AG467"/>
    <mergeCell ref="AH466:AI467"/>
    <mergeCell ref="A470:B471"/>
    <mergeCell ref="C470:AA471"/>
    <mergeCell ref="AB470:AC471"/>
    <mergeCell ref="AD470:AE471"/>
    <mergeCell ref="A466:B467"/>
    <mergeCell ref="C466:AA467"/>
    <mergeCell ref="AB466:AC467"/>
    <mergeCell ref="CV466:CV467"/>
    <mergeCell ref="DL468:DM469"/>
    <mergeCell ref="BV466:BW467"/>
    <mergeCell ref="BX466:BY467"/>
    <mergeCell ref="BZ466:CA467"/>
    <mergeCell ref="CB466:CC467"/>
    <mergeCell ref="CD466:CE467"/>
    <mergeCell ref="AQ466:BC469"/>
    <mergeCell ref="BD466:BE469"/>
    <mergeCell ref="BF466:BF467"/>
    <mergeCell ref="BG466:BU467"/>
    <mergeCell ref="BX468:BY469"/>
    <mergeCell ref="AJ466:AK467"/>
    <mergeCell ref="AL466:AM467"/>
    <mergeCell ref="AN466:AO467"/>
    <mergeCell ref="BG468:BU469"/>
    <mergeCell ref="BF468:BF469"/>
    <mergeCell ref="CW466:DK467"/>
    <mergeCell ref="DL466:DM467"/>
    <mergeCell ref="CV468:CV469"/>
    <mergeCell ref="CW468:DK469"/>
    <mergeCell ref="BV468:BW469"/>
    <mergeCell ref="J479:K480"/>
    <mergeCell ref="L479:M480"/>
    <mergeCell ref="DR476:DS477"/>
    <mergeCell ref="DT476:DU477"/>
    <mergeCell ref="DN478:DO479"/>
    <mergeCell ref="DP478:DQ479"/>
    <mergeCell ref="T477:U478"/>
    <mergeCell ref="V477:W478"/>
    <mergeCell ref="X477:Y478"/>
    <mergeCell ref="Z477:AA478"/>
    <mergeCell ref="Z479:AA480"/>
    <mergeCell ref="CT476:CU479"/>
    <mergeCell ref="CV476:CV477"/>
    <mergeCell ref="Q477:Q478"/>
    <mergeCell ref="R477:S478"/>
    <mergeCell ref="DL478:DM479"/>
    <mergeCell ref="AF470:AG471"/>
    <mergeCell ref="AH470:AI471"/>
    <mergeCell ref="BX470:BY470"/>
    <mergeCell ref="BZ470:CA470"/>
    <mergeCell ref="CB470:CC470"/>
    <mergeCell ref="CD470:CE470"/>
    <mergeCell ref="DL470:DM470"/>
    <mergeCell ref="DN470:DO470"/>
    <mergeCell ref="O477:P480"/>
    <mergeCell ref="BX476:BY477"/>
    <mergeCell ref="AQ476:BC479"/>
    <mergeCell ref="BD476:BE479"/>
    <mergeCell ref="BV478:BW479"/>
    <mergeCell ref="BX478:BY479"/>
    <mergeCell ref="Q479:Q480"/>
    <mergeCell ref="R479:S480"/>
    <mergeCell ref="T479:U480"/>
    <mergeCell ref="V479:W480"/>
    <mergeCell ref="X479:Y480"/>
    <mergeCell ref="CV478:CV479"/>
    <mergeCell ref="CW478:DK479"/>
    <mergeCell ref="BZ476:CA477"/>
    <mergeCell ref="CB476:CC477"/>
    <mergeCell ref="CD476:CE477"/>
    <mergeCell ref="CG476:CS479"/>
    <mergeCell ref="CD478:CE479"/>
    <mergeCell ref="BZ478:CA479"/>
    <mergeCell ref="CB478:CC479"/>
    <mergeCell ref="CW476:DK477"/>
    <mergeCell ref="BF478:BF479"/>
    <mergeCell ref="BG478:BU479"/>
    <mergeCell ref="BV476:BW477"/>
    <mergeCell ref="BF476:BF477"/>
    <mergeCell ref="BG476:BU477"/>
    <mergeCell ref="A477:B480"/>
    <mergeCell ref="C477:C478"/>
    <mergeCell ref="D477:E478"/>
    <mergeCell ref="F477:G478"/>
    <mergeCell ref="C479:C480"/>
    <mergeCell ref="D479:E480"/>
    <mergeCell ref="H479:I480"/>
    <mergeCell ref="Z483:AA484"/>
    <mergeCell ref="X481:Y482"/>
    <mergeCell ref="Z481:AA482"/>
    <mergeCell ref="Q483:Q484"/>
    <mergeCell ref="A481:B484"/>
    <mergeCell ref="C481:C482"/>
    <mergeCell ref="D481:E482"/>
    <mergeCell ref="F481:G482"/>
    <mergeCell ref="V481:W482"/>
    <mergeCell ref="H481:I482"/>
    <mergeCell ref="F483:G484"/>
    <mergeCell ref="H483:I484"/>
    <mergeCell ref="J483:K484"/>
    <mergeCell ref="Q481:Q482"/>
    <mergeCell ref="R481:S482"/>
    <mergeCell ref="T481:U482"/>
    <mergeCell ref="T483:U484"/>
    <mergeCell ref="J481:K482"/>
    <mergeCell ref="L481:M482"/>
    <mergeCell ref="O481:P484"/>
    <mergeCell ref="L483:M484"/>
    <mergeCell ref="F479:G480"/>
    <mergeCell ref="H477:I478"/>
    <mergeCell ref="J477:K478"/>
    <mergeCell ref="L477:M478"/>
    <mergeCell ref="A485:B488"/>
    <mergeCell ref="C485:C486"/>
    <mergeCell ref="D485:E486"/>
    <mergeCell ref="F485:G486"/>
    <mergeCell ref="Q485:Q486"/>
    <mergeCell ref="C483:C484"/>
    <mergeCell ref="D483:E484"/>
    <mergeCell ref="X485:Y486"/>
    <mergeCell ref="R489:S490"/>
    <mergeCell ref="T489:U490"/>
    <mergeCell ref="H485:I486"/>
    <mergeCell ref="J485:K486"/>
    <mergeCell ref="L485:M486"/>
    <mergeCell ref="O485:P488"/>
    <mergeCell ref="BX486:BY487"/>
    <mergeCell ref="R483:S484"/>
    <mergeCell ref="V483:W484"/>
    <mergeCell ref="X483:Y484"/>
    <mergeCell ref="Z489:AA490"/>
    <mergeCell ref="AQ486:BC489"/>
    <mergeCell ref="BG486:BU487"/>
    <mergeCell ref="BG488:BU489"/>
    <mergeCell ref="BD486:BE489"/>
    <mergeCell ref="T487:U488"/>
    <mergeCell ref="V487:W488"/>
    <mergeCell ref="X487:Y488"/>
    <mergeCell ref="BV486:BW487"/>
    <mergeCell ref="BF486:BF487"/>
    <mergeCell ref="R485:S486"/>
    <mergeCell ref="T485:U486"/>
    <mergeCell ref="V485:W486"/>
    <mergeCell ref="Z485:AA486"/>
    <mergeCell ref="BV488:BW489"/>
    <mergeCell ref="BX488:BY489"/>
    <mergeCell ref="Q487:Q488"/>
    <mergeCell ref="R487:S488"/>
    <mergeCell ref="C487:C488"/>
    <mergeCell ref="D487:E488"/>
    <mergeCell ref="F487:G488"/>
    <mergeCell ref="H487:I488"/>
    <mergeCell ref="J487:K488"/>
    <mergeCell ref="L487:M488"/>
    <mergeCell ref="BZ488:CA489"/>
    <mergeCell ref="CB488:CC489"/>
    <mergeCell ref="A489:B492"/>
    <mergeCell ref="C489:C490"/>
    <mergeCell ref="D489:E490"/>
    <mergeCell ref="F489:G490"/>
    <mergeCell ref="H489:I490"/>
    <mergeCell ref="J489:K490"/>
    <mergeCell ref="X489:Y490"/>
    <mergeCell ref="Q491:Q492"/>
    <mergeCell ref="R491:S492"/>
    <mergeCell ref="T491:U492"/>
    <mergeCell ref="V491:W492"/>
    <mergeCell ref="X491:Y492"/>
    <mergeCell ref="Q489:Q490"/>
    <mergeCell ref="D491:E492"/>
    <mergeCell ref="F491:G492"/>
    <mergeCell ref="H491:I492"/>
    <mergeCell ref="J491:K492"/>
    <mergeCell ref="L491:M492"/>
    <mergeCell ref="V489:W490"/>
    <mergeCell ref="L489:M490"/>
    <mergeCell ref="O489:P492"/>
    <mergeCell ref="BZ486:CA487"/>
    <mergeCell ref="CB486:CC487"/>
    <mergeCell ref="Z487:AA488"/>
    <mergeCell ref="A493:B496"/>
    <mergeCell ref="C493:C494"/>
    <mergeCell ref="D493:E494"/>
    <mergeCell ref="F493:G494"/>
    <mergeCell ref="H493:I494"/>
    <mergeCell ref="J493:K494"/>
    <mergeCell ref="C495:C496"/>
    <mergeCell ref="D495:E496"/>
    <mergeCell ref="F495:G496"/>
    <mergeCell ref="H495:I496"/>
    <mergeCell ref="J495:K496"/>
    <mergeCell ref="Z491:AA492"/>
    <mergeCell ref="L493:M494"/>
    <mergeCell ref="O493:P496"/>
    <mergeCell ref="Q493:Q494"/>
    <mergeCell ref="C491:C492"/>
    <mergeCell ref="T495:U496"/>
    <mergeCell ref="V495:W496"/>
    <mergeCell ref="X495:Y496"/>
    <mergeCell ref="Z495:AA496"/>
    <mergeCell ref="R493:S494"/>
    <mergeCell ref="T493:U494"/>
    <mergeCell ref="V493:W494"/>
    <mergeCell ref="X493:Y494"/>
    <mergeCell ref="Z493:AA494"/>
    <mergeCell ref="BD496:BE499"/>
    <mergeCell ref="BF496:BF497"/>
    <mergeCell ref="BG496:BU497"/>
    <mergeCell ref="BX498:BY499"/>
    <mergeCell ref="L495:M496"/>
    <mergeCell ref="BV496:BW497"/>
    <mergeCell ref="BV498:BW499"/>
    <mergeCell ref="Q495:Q496"/>
    <mergeCell ref="R495:S496"/>
    <mergeCell ref="AQ506:BC509"/>
    <mergeCell ref="BD506:BE509"/>
    <mergeCell ref="BZ498:CA499"/>
    <mergeCell ref="CB498:CC499"/>
    <mergeCell ref="CD498:CE499"/>
    <mergeCell ref="BX496:BY497"/>
    <mergeCell ref="BZ496:CA497"/>
    <mergeCell ref="CB496:CC497"/>
    <mergeCell ref="CD496:CE497"/>
    <mergeCell ref="BG498:BU499"/>
    <mergeCell ref="BF506:BF507"/>
    <mergeCell ref="BG506:BU507"/>
    <mergeCell ref="BV506:BW507"/>
    <mergeCell ref="BX506:BY507"/>
    <mergeCell ref="BZ506:CA507"/>
    <mergeCell ref="CB506:CC507"/>
    <mergeCell ref="BF508:BF509"/>
    <mergeCell ref="BG508:BU509"/>
    <mergeCell ref="BV508:BW509"/>
    <mergeCell ref="BX508:BY509"/>
    <mergeCell ref="BZ508:CA509"/>
    <mergeCell ref="CB508:CC509"/>
    <mergeCell ref="CD518:CE519"/>
    <mergeCell ref="BV516:BW517"/>
    <mergeCell ref="BX516:BY517"/>
    <mergeCell ref="BZ516:CA517"/>
    <mergeCell ref="CB516:CC517"/>
    <mergeCell ref="AQ516:BC519"/>
    <mergeCell ref="BD516:BE519"/>
    <mergeCell ref="BF516:BF517"/>
    <mergeCell ref="BG516:BU517"/>
    <mergeCell ref="BF518:BF519"/>
    <mergeCell ref="BG518:BU519"/>
    <mergeCell ref="BV518:BW519"/>
    <mergeCell ref="BX518:BY519"/>
    <mergeCell ref="BZ518:CA519"/>
    <mergeCell ref="CB518:CC519"/>
    <mergeCell ref="DP1:DQ2"/>
    <mergeCell ref="CD516:CE517"/>
    <mergeCell ref="CD506:CE507"/>
    <mergeCell ref="CD508:CE509"/>
    <mergeCell ref="CD488:CE489"/>
    <mergeCell ref="DL476:DM477"/>
    <mergeCell ref="CF31:CF32"/>
    <mergeCell ref="CF33:CF34"/>
    <mergeCell ref="CF41:CF42"/>
    <mergeCell ref="CF43:CF44"/>
    <mergeCell ref="CF51:CF52"/>
    <mergeCell ref="CF53:CF54"/>
    <mergeCell ref="CD45:CE45"/>
    <mergeCell ref="CD55:CE55"/>
    <mergeCell ref="CD65:CE65"/>
    <mergeCell ref="CD70:CE70"/>
    <mergeCell ref="AQ496:BC499"/>
    <mergeCell ref="DT1:DU2"/>
    <mergeCell ref="DN3:DO4"/>
    <mergeCell ref="DP3:DQ4"/>
    <mergeCell ref="CV1:CV2"/>
    <mergeCell ref="CW1:DK2"/>
    <mergeCell ref="CV3:CV4"/>
    <mergeCell ref="DN1:DO2"/>
    <mergeCell ref="CW3:DK4"/>
    <mergeCell ref="DL1:DM2"/>
    <mergeCell ref="DL3:DM4"/>
    <mergeCell ref="CF1:CF2"/>
    <mergeCell ref="CF3:CF4"/>
    <mergeCell ref="CF11:CF12"/>
    <mergeCell ref="CF13:CF14"/>
    <mergeCell ref="CF21:CF22"/>
    <mergeCell ref="CF23:CF24"/>
    <mergeCell ref="BF498:BF499"/>
    <mergeCell ref="CD486:CE487"/>
    <mergeCell ref="CD490:CE490"/>
    <mergeCell ref="BF488:BF489"/>
    <mergeCell ref="DN480:DO480"/>
    <mergeCell ref="DP480:DQ480"/>
    <mergeCell ref="DR480:DS480"/>
    <mergeCell ref="DT480:DU480"/>
    <mergeCell ref="CB468:CC469"/>
    <mergeCell ref="CD468:CE469"/>
    <mergeCell ref="CG466:CS469"/>
    <mergeCell ref="CT466:CU469"/>
    <mergeCell ref="DN466:DO467"/>
    <mergeCell ref="DL480:DM480"/>
    <mergeCell ref="BF441:BF442"/>
    <mergeCell ref="BG388:BU389"/>
    <mergeCell ref="DR1:DS2"/>
    <mergeCell ref="BX53:BY54"/>
    <mergeCell ref="BZ53:CA54"/>
    <mergeCell ref="BZ61:CA62"/>
    <mergeCell ref="CB61:CC62"/>
    <mergeCell ref="BV63:BW64"/>
    <mergeCell ref="BX63:BY64"/>
    <mergeCell ref="BZ63:CA64"/>
    <mergeCell ref="CB63:CC64"/>
    <mergeCell ref="BV45:BW45"/>
    <mergeCell ref="BX45:BY45"/>
    <mergeCell ref="BZ45:CA45"/>
    <mergeCell ref="CB45:CC45"/>
    <mergeCell ref="BV55:BW55"/>
    <mergeCell ref="BX55:BY55"/>
    <mergeCell ref="BZ55:CA55"/>
    <mergeCell ref="BZ25:CA25"/>
    <mergeCell ref="CB25:CC25"/>
    <mergeCell ref="CD25:CE25"/>
    <mergeCell ref="BX43:BY44"/>
    <mergeCell ref="BZ43:CA44"/>
    <mergeCell ref="BZ41:CA42"/>
    <mergeCell ref="CB41:CC42"/>
    <mergeCell ref="BV43:BW44"/>
    <mergeCell ref="CD31:CE32"/>
    <mergeCell ref="BV33:BW34"/>
    <mergeCell ref="BX33:BY34"/>
    <mergeCell ref="BZ33:CA34"/>
    <mergeCell ref="CB33:CC34"/>
    <mergeCell ref="CD33:CE34"/>
    <mergeCell ref="DN13:DO14"/>
    <mergeCell ref="CD21:CE22"/>
    <mergeCell ref="DV1:DV2"/>
    <mergeCell ref="DV3:DV4"/>
    <mergeCell ref="DV11:DV12"/>
    <mergeCell ref="DV13:DV14"/>
    <mergeCell ref="DV21:DV22"/>
    <mergeCell ref="DV23:DV24"/>
    <mergeCell ref="Z414:AA415"/>
    <mergeCell ref="A416:B419"/>
    <mergeCell ref="C416:C417"/>
    <mergeCell ref="D416:E417"/>
    <mergeCell ref="CF61:CF62"/>
    <mergeCell ref="CF63:CF64"/>
    <mergeCell ref="Q418:Q419"/>
    <mergeCell ref="F416:G417"/>
    <mergeCell ref="V416:W417"/>
    <mergeCell ref="H416:I417"/>
    <mergeCell ref="A326:E327"/>
    <mergeCell ref="F326:AG327"/>
    <mergeCell ref="L300:M301"/>
    <mergeCell ref="Q300:Q301"/>
    <mergeCell ref="R300:S301"/>
    <mergeCell ref="Z105:AA106"/>
    <mergeCell ref="L105:M106"/>
    <mergeCell ref="Q105:Q106"/>
    <mergeCell ref="R105:S106"/>
    <mergeCell ref="T300:U301"/>
    <mergeCell ref="BV5:BW5"/>
    <mergeCell ref="BX5:BY5"/>
    <mergeCell ref="BZ5:CA5"/>
    <mergeCell ref="CB5:CC5"/>
    <mergeCell ref="BZ118:CA119"/>
    <mergeCell ref="CD5:CE5"/>
    <mergeCell ref="C365:C366"/>
    <mergeCell ref="D365:E366"/>
    <mergeCell ref="A336:B337"/>
    <mergeCell ref="C336:AA337"/>
    <mergeCell ref="L365:M366"/>
    <mergeCell ref="Q365:Q366"/>
    <mergeCell ref="R365:S366"/>
    <mergeCell ref="CD13:CE14"/>
    <mergeCell ref="CD11:CE12"/>
    <mergeCell ref="A133:C134"/>
    <mergeCell ref="D133:E134"/>
    <mergeCell ref="C101:C102"/>
    <mergeCell ref="D101:E102"/>
    <mergeCell ref="A95:B98"/>
    <mergeCell ref="C95:C96"/>
    <mergeCell ref="A131:E132"/>
    <mergeCell ref="F131:AG132"/>
    <mergeCell ref="BV15:BW15"/>
    <mergeCell ref="BX15:BY15"/>
    <mergeCell ref="BZ15:CA15"/>
    <mergeCell ref="CB15:CC15"/>
    <mergeCell ref="CD15:CE15"/>
    <mergeCell ref="CD61:CE62"/>
    <mergeCell ref="BV35:BW35"/>
    <mergeCell ref="BX35:BY35"/>
    <mergeCell ref="BZ35:CA35"/>
    <mergeCell ref="CB35:CC35"/>
    <mergeCell ref="CD35:CE35"/>
    <mergeCell ref="CD51:CE52"/>
    <mergeCell ref="CB131:CC132"/>
    <mergeCell ref="BV198:BW199"/>
    <mergeCell ref="CD98:CE99"/>
    <mergeCell ref="CD100:CE100"/>
    <mergeCell ref="BZ120:CA120"/>
    <mergeCell ref="CB90:CC90"/>
    <mergeCell ref="CD90:CE90"/>
    <mergeCell ref="CD96:CE97"/>
    <mergeCell ref="BV96:BW97"/>
    <mergeCell ref="BX135:BY135"/>
    <mergeCell ref="BZ135:CA135"/>
    <mergeCell ref="CB135:CC135"/>
    <mergeCell ref="CD135:CE135"/>
    <mergeCell ref="BV131:BW132"/>
    <mergeCell ref="BX131:BY132"/>
    <mergeCell ref="CB110:CC110"/>
    <mergeCell ref="CD110:CE110"/>
    <mergeCell ref="BV90:BW90"/>
    <mergeCell ref="BX90:BY90"/>
    <mergeCell ref="BZ90:CA90"/>
    <mergeCell ref="CB120:CC120"/>
    <mergeCell ref="CD120:CE120"/>
    <mergeCell ref="BV130:BW130"/>
    <mergeCell ref="BX130:BY130"/>
    <mergeCell ref="BZ130:CA130"/>
    <mergeCell ref="CB130:CC130"/>
    <mergeCell ref="CD130:CE130"/>
    <mergeCell ref="CD126:CE127"/>
    <mergeCell ref="CD128:CE129"/>
    <mergeCell ref="BV126:BW127"/>
    <mergeCell ref="BX110:BY110"/>
    <mergeCell ref="BZ110:CA110"/>
    <mergeCell ref="BX126:BY127"/>
    <mergeCell ref="BZ126:CA127"/>
    <mergeCell ref="CB126:CC127"/>
    <mergeCell ref="CD263:CE264"/>
    <mergeCell ref="CB263:CC264"/>
    <mergeCell ref="CD163:CE164"/>
    <mergeCell ref="CB200:CC200"/>
    <mergeCell ref="CD200:CE200"/>
    <mergeCell ref="BX196:BY197"/>
    <mergeCell ref="BV195:BW195"/>
    <mergeCell ref="BX195:BY195"/>
    <mergeCell ref="BZ195:CA195"/>
    <mergeCell ref="BZ220:CA220"/>
    <mergeCell ref="CB220:CC220"/>
    <mergeCell ref="CD220:CE220"/>
    <mergeCell ref="BV206:BW207"/>
    <mergeCell ref="BX206:BY207"/>
    <mergeCell ref="BZ206:CA207"/>
    <mergeCell ref="CB206:CC207"/>
    <mergeCell ref="CD206:CE207"/>
    <mergeCell ref="BV208:BW209"/>
    <mergeCell ref="BV210:BW210"/>
    <mergeCell ref="BV165:BW165"/>
    <mergeCell ref="BX165:BY165"/>
    <mergeCell ref="BZ165:CA165"/>
    <mergeCell ref="CB165:CC165"/>
    <mergeCell ref="CD165:CE165"/>
    <mergeCell ref="CB171:CC172"/>
    <mergeCell ref="CD171:CE172"/>
    <mergeCell ref="BX181:BY182"/>
    <mergeCell ref="BZ181:CA182"/>
    <mergeCell ref="BV173:BW174"/>
    <mergeCell ref="CD256:CE257"/>
    <mergeCell ref="BZ261:CA262"/>
    <mergeCell ref="CB238:CC239"/>
    <mergeCell ref="CD425:CE425"/>
    <mergeCell ref="BZ405:CA405"/>
    <mergeCell ref="CD293:CE294"/>
    <mergeCell ref="CD321:CE322"/>
    <mergeCell ref="CB321:CC322"/>
    <mergeCell ref="CB311:CC312"/>
    <mergeCell ref="CB301:CC302"/>
    <mergeCell ref="CD301:CE302"/>
    <mergeCell ref="CD295:CE295"/>
    <mergeCell ref="CD291:CE292"/>
    <mergeCell ref="CB315:CC315"/>
    <mergeCell ref="CD303:CE304"/>
    <mergeCell ref="BV315:BW315"/>
    <mergeCell ref="CD161:CE162"/>
    <mergeCell ref="BV220:BW220"/>
    <mergeCell ref="BX220:BY220"/>
    <mergeCell ref="CD246:CE247"/>
    <mergeCell ref="BV260:BW260"/>
    <mergeCell ref="BX260:BY260"/>
    <mergeCell ref="BZ260:CA260"/>
    <mergeCell ref="CB260:CC260"/>
    <mergeCell ref="CD260:CE260"/>
    <mergeCell ref="BZ258:CA259"/>
    <mergeCell ref="CB256:CC257"/>
    <mergeCell ref="CD258:CE259"/>
    <mergeCell ref="BV246:BW247"/>
    <mergeCell ref="CD275:CE275"/>
    <mergeCell ref="BV273:BW274"/>
    <mergeCell ref="BV265:BW265"/>
    <mergeCell ref="BX265:BY265"/>
    <mergeCell ref="BX250:BY250"/>
    <mergeCell ref="BZ250:CA250"/>
    <mergeCell ref="BZ415:CA415"/>
    <mergeCell ref="BZ293:CA294"/>
    <mergeCell ref="CB293:CC294"/>
    <mergeCell ref="BV275:BW275"/>
    <mergeCell ref="BX275:BY275"/>
    <mergeCell ref="BZ275:CA275"/>
    <mergeCell ref="CB275:CC275"/>
    <mergeCell ref="CB291:CC292"/>
    <mergeCell ref="BV305:BW305"/>
    <mergeCell ref="BX305:BY305"/>
    <mergeCell ref="CB323:CC324"/>
    <mergeCell ref="CD323:CE324"/>
    <mergeCell ref="BV325:BW325"/>
    <mergeCell ref="BX325:BY325"/>
    <mergeCell ref="BZ325:CA325"/>
    <mergeCell ref="CB325:CC325"/>
    <mergeCell ref="CD325:CE325"/>
    <mergeCell ref="BZ321:CA322"/>
    <mergeCell ref="CB305:CC305"/>
    <mergeCell ref="CD305:CE305"/>
    <mergeCell ref="CD315:CE315"/>
    <mergeCell ref="CD358:CE359"/>
    <mergeCell ref="BZ358:CA359"/>
    <mergeCell ref="CB358:CC359"/>
    <mergeCell ref="CD356:CE357"/>
    <mergeCell ref="BZ356:CA357"/>
    <mergeCell ref="CB356:CC357"/>
    <mergeCell ref="CB405:CC405"/>
    <mergeCell ref="CD405:CE405"/>
    <mergeCell ref="BZ360:CA360"/>
    <mergeCell ref="CB360:CC360"/>
    <mergeCell ref="CD360:CE360"/>
    <mergeCell ref="BV380:BW380"/>
    <mergeCell ref="BX380:BY380"/>
    <mergeCell ref="BZ380:CA380"/>
    <mergeCell ref="CB380:CC380"/>
    <mergeCell ref="CD380:CE380"/>
    <mergeCell ref="BV433:BW434"/>
    <mergeCell ref="CB453:CC454"/>
    <mergeCell ref="CD453:CE454"/>
    <mergeCell ref="BV451:BW452"/>
    <mergeCell ref="BX451:BY452"/>
    <mergeCell ref="BV456:BW457"/>
    <mergeCell ref="BX456:BY457"/>
    <mergeCell ref="BZ456:CA457"/>
    <mergeCell ref="BV435:BW435"/>
    <mergeCell ref="BX435:BY435"/>
    <mergeCell ref="BZ435:CA435"/>
    <mergeCell ref="BX395:BY395"/>
    <mergeCell ref="BZ395:CA395"/>
    <mergeCell ref="BZ386:CA387"/>
    <mergeCell ref="CB443:CC444"/>
    <mergeCell ref="CD443:CE444"/>
    <mergeCell ref="BZ391:CA392"/>
    <mergeCell ref="BX393:BY394"/>
    <mergeCell ref="BZ393:CA394"/>
    <mergeCell ref="BX386:BY387"/>
    <mergeCell ref="CB435:CC435"/>
    <mergeCell ref="CD435:CE435"/>
    <mergeCell ref="CB395:CC395"/>
    <mergeCell ref="CD395:CE395"/>
    <mergeCell ref="BV395:BW395"/>
    <mergeCell ref="BV415:BW415"/>
    <mergeCell ref="BX415:BY415"/>
    <mergeCell ref="CD510:CE510"/>
    <mergeCell ref="BV480:BW480"/>
    <mergeCell ref="BX480:BY480"/>
    <mergeCell ref="BZ480:CA480"/>
    <mergeCell ref="CB480:CC480"/>
    <mergeCell ref="CD480:CE480"/>
    <mergeCell ref="BV490:BW490"/>
    <mergeCell ref="BX490:BY490"/>
    <mergeCell ref="BZ490:CA490"/>
    <mergeCell ref="CB490:CC490"/>
    <mergeCell ref="DL5:DM5"/>
    <mergeCell ref="DL25:DM25"/>
    <mergeCell ref="DL80:DM80"/>
    <mergeCell ref="DL135:DM135"/>
    <mergeCell ref="DL155:DM155"/>
    <mergeCell ref="BV500:BW500"/>
    <mergeCell ref="BX500:BY500"/>
    <mergeCell ref="BZ500:CA500"/>
    <mergeCell ref="CB500:CC500"/>
    <mergeCell ref="CD500:CE500"/>
    <mergeCell ref="CB415:CC415"/>
    <mergeCell ref="CD415:CE415"/>
    <mergeCell ref="CD455:CE455"/>
    <mergeCell ref="BV445:BW445"/>
    <mergeCell ref="BV460:BW460"/>
    <mergeCell ref="BX460:BY460"/>
    <mergeCell ref="BX445:BY445"/>
    <mergeCell ref="BZ445:CA445"/>
    <mergeCell ref="CB445:CC445"/>
    <mergeCell ref="CD445:CE445"/>
    <mergeCell ref="CB456:CC457"/>
    <mergeCell ref="BZ460:CA460"/>
    <mergeCell ref="BV520:BW520"/>
    <mergeCell ref="BX520:BY520"/>
    <mergeCell ref="BZ520:CA520"/>
    <mergeCell ref="CB520:CC520"/>
    <mergeCell ref="CD520:CE520"/>
    <mergeCell ref="BV510:BW510"/>
    <mergeCell ref="BX510:BY510"/>
    <mergeCell ref="BZ510:CA510"/>
    <mergeCell ref="CB510:CC510"/>
    <mergeCell ref="DP66:DQ67"/>
    <mergeCell ref="DN5:DO5"/>
    <mergeCell ref="DP5:DQ5"/>
    <mergeCell ref="DR5:DS5"/>
    <mergeCell ref="DT5:DU5"/>
    <mergeCell ref="DL15:DM15"/>
    <mergeCell ref="DN15:DO15"/>
    <mergeCell ref="DP15:DQ15"/>
    <mergeCell ref="DR15:DS15"/>
    <mergeCell ref="DT15:DU15"/>
    <mergeCell ref="DN88:DO89"/>
    <mergeCell ref="DN25:DO25"/>
    <mergeCell ref="DP25:DQ25"/>
    <mergeCell ref="DR25:DS25"/>
    <mergeCell ref="DT25:DU25"/>
    <mergeCell ref="DL70:DM70"/>
    <mergeCell ref="DN70:DO70"/>
    <mergeCell ref="DP70:DQ70"/>
    <mergeCell ref="DR70:DS70"/>
    <mergeCell ref="DT70:DU70"/>
    <mergeCell ref="DR131:DS132"/>
    <mergeCell ref="DT131:DU132"/>
    <mergeCell ref="DP133:DQ134"/>
    <mergeCell ref="DT86:DU87"/>
    <mergeCell ref="DR88:DS89"/>
    <mergeCell ref="DN141:DO142"/>
    <mergeCell ref="DR141:DS142"/>
    <mergeCell ref="DT141:DU142"/>
    <mergeCell ref="DP143:DQ144"/>
    <mergeCell ref="DR143:DS144"/>
    <mergeCell ref="DT143:DU144"/>
    <mergeCell ref="DT88:DU89"/>
    <mergeCell ref="DN131:DO132"/>
    <mergeCell ref="DP131:DQ132"/>
    <mergeCell ref="DL143:DM144"/>
    <mergeCell ref="DN80:DO80"/>
    <mergeCell ref="DP80:DQ80"/>
    <mergeCell ref="DR80:DS80"/>
    <mergeCell ref="DT80:DU80"/>
    <mergeCell ref="DL90:DM90"/>
    <mergeCell ref="DN90:DO90"/>
    <mergeCell ref="DP90:DQ90"/>
    <mergeCell ref="DR90:DS90"/>
    <mergeCell ref="DT90:DU90"/>
    <mergeCell ref="DN155:DO155"/>
    <mergeCell ref="DP155:DQ155"/>
    <mergeCell ref="DR155:DS155"/>
    <mergeCell ref="DT155:DU155"/>
    <mergeCell ref="DL200:DM200"/>
    <mergeCell ref="DN200:DO200"/>
    <mergeCell ref="DP200:DQ200"/>
    <mergeCell ref="DR200:DS200"/>
    <mergeCell ref="DT200:DU200"/>
    <mergeCell ref="DP196:DQ197"/>
    <mergeCell ref="DT210:DU210"/>
    <mergeCell ref="DL220:DM220"/>
    <mergeCell ref="DN220:DO220"/>
    <mergeCell ref="DP220:DQ220"/>
    <mergeCell ref="DR220:DS220"/>
    <mergeCell ref="DT220:DU220"/>
    <mergeCell ref="DR218:DS219"/>
    <mergeCell ref="DT218:DU219"/>
    <mergeCell ref="DT216:DU217"/>
    <mergeCell ref="DL210:DM210"/>
    <mergeCell ref="DN210:DO210"/>
    <mergeCell ref="DP210:DQ210"/>
    <mergeCell ref="DR210:DS210"/>
    <mergeCell ref="DR198:DS199"/>
    <mergeCell ref="DN216:DO217"/>
    <mergeCell ref="DP216:DQ217"/>
    <mergeCell ref="DR466:DS467"/>
    <mergeCell ref="DT466:DU467"/>
    <mergeCell ref="DN476:DO477"/>
    <mergeCell ref="DP476:DQ477"/>
    <mergeCell ref="DP470:DQ470"/>
    <mergeCell ref="T428:U429"/>
    <mergeCell ref="V428:W429"/>
    <mergeCell ref="X428:Y429"/>
    <mergeCell ref="Z428:AA429"/>
    <mergeCell ref="R424:S425"/>
    <mergeCell ref="Z430:AA431"/>
    <mergeCell ref="Z426:AA427"/>
    <mergeCell ref="R426:S427"/>
    <mergeCell ref="T426:U427"/>
    <mergeCell ref="V426:W427"/>
    <mergeCell ref="F391:AG392"/>
    <mergeCell ref="T416:U417"/>
    <mergeCell ref="X416:Y417"/>
    <mergeCell ref="Z416:AA417"/>
    <mergeCell ref="Q430:Q431"/>
    <mergeCell ref="R430:S431"/>
    <mergeCell ref="T430:U431"/>
    <mergeCell ref="V430:W431"/>
    <mergeCell ref="X430:Y431"/>
    <mergeCell ref="R428:S429"/>
    <mergeCell ref="CD456:CE457"/>
    <mergeCell ref="BZ403:CA404"/>
    <mergeCell ref="CB403:CC404"/>
    <mergeCell ref="CD403:CE404"/>
    <mergeCell ref="BV403:BW404"/>
    <mergeCell ref="CD421:CE422"/>
    <mergeCell ref="BV470:BW470"/>
  </mergeCells>
  <phoneticPr fontId="0" type="noConversion"/>
  <dataValidations count="2">
    <dataValidation type="list" allowBlank="1" showInputMessage="1" showErrorMessage="1" sqref="C7:AA16 C137:AA146 C202:AA211 C72:AA81 C267:AA276 C397:AA406 C462:AA471 C332:AA341" xr:uid="{00000000-0002-0000-0200-000000000000}">
      <formula1>MAlphaList</formula1>
    </dataValidation>
    <dataValidation type="custom" allowBlank="1" showInputMessage="1" showErrorMessage="1" errorTitle="Number of Players Advancing" error="Valid values are &quot;1P&quot; or &quot;2P&quot;" promptTitle="Number of Players Advancing" prompt="Enter either &quot;1P&quot; or &quot;2P&quot;" sqref="D3:E4 D68:E69 D133:E134 D198:E199 D263:E264 D328:E329 D393:E394 D458:E459" xr:uid="{00000000-0002-0000-0200-000001000000}">
      <formula1>OR($D3="1P",$D3="2P")</formula1>
    </dataValidation>
  </dataValidations>
  <pageMargins left="0.5" right="0.5" top="0.5" bottom="0.5" header="0.5" footer="0.5"/>
  <pageSetup pageOrder="overThenDown" orientation="portrait"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rgb="FFFF0000"/>
  </sheetPr>
  <dimension ref="A1:FO520"/>
  <sheetViews>
    <sheetView zoomScaleNormal="100" workbookViewId="0">
      <selection activeCell="C7" sqref="C7:Y8"/>
    </sheetView>
  </sheetViews>
  <sheetFormatPr defaultColWidth="2.33203125" defaultRowHeight="11.25" customHeight="1"/>
  <cols>
    <col min="1" max="2" width="2.33203125" style="1"/>
    <col min="3" max="3" width="2.88671875" style="1" bestFit="1" customWidth="1"/>
    <col min="4" max="16" width="2.33203125" style="1"/>
    <col min="17" max="17" width="2.88671875" style="1" bestFit="1" customWidth="1"/>
    <col min="18" max="30" width="2.33203125" style="1"/>
    <col min="31" max="31" width="2.88671875" style="1" bestFit="1" customWidth="1"/>
    <col min="32" max="16384" width="2.33203125" style="1"/>
  </cols>
  <sheetData>
    <row r="1" spans="1:168" ht="11.25" customHeight="1">
      <c r="A1" s="259" t="s">
        <v>9</v>
      </c>
      <c r="B1" s="260"/>
      <c r="C1" s="260"/>
      <c r="D1" s="260"/>
      <c r="E1" s="260"/>
      <c r="F1" s="300" t="str">
        <f>Players!$C$1</f>
        <v>Enter Division Name</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2" t="s">
        <v>10</v>
      </c>
      <c r="AI1" s="303"/>
      <c r="AJ1" s="303"/>
      <c r="AK1" s="306" t="str">
        <f>Players!$G$1</f>
        <v>Enter Date</v>
      </c>
      <c r="AL1" s="307"/>
      <c r="AM1" s="307"/>
      <c r="AN1" s="307"/>
      <c r="AO1" s="308"/>
      <c r="AQ1" s="154" t="str">
        <f>CONCATENATE($A5," ",$D5,","," ",$F3)</f>
        <v>Group: 1, Men's Singles</v>
      </c>
      <c r="AR1" s="155"/>
      <c r="AS1" s="155"/>
      <c r="AT1" s="155"/>
      <c r="AU1" s="155"/>
      <c r="AV1" s="155"/>
      <c r="AW1" s="155"/>
      <c r="AX1" s="155"/>
      <c r="AY1" s="155"/>
      <c r="AZ1" s="155"/>
      <c r="BA1" s="155"/>
      <c r="BB1" s="155"/>
      <c r="BC1" s="156"/>
      <c r="BD1" s="163">
        <f>A22</f>
        <v>1</v>
      </c>
      <c r="BE1" s="164"/>
      <c r="BF1" s="183" t="str">
        <f>C22</f>
        <v>A</v>
      </c>
      <c r="BG1" s="185" t="str">
        <f>IF(VLOOKUP($BF1,$A7:$C17,3,FALSE)=0,"",CONCATENATE(VLOOKUP(VLOOKUP($BF1,$A7:$C17,3,FALSE),Players!$C:$G,4,FALSE)," ",VLOOKUP($BF1,$A7:$C17,3,FALSE)," ",IF(ISERROR(VLOOKUP(VLOOKUP($BF1,$A7:$C17,3,FALSE),Players!$C:$G,5,FALSE)),"()",CONCATENATE("(",VLOOKUP(VLOOKUP($BF1,$A7:$C17,3,FALSE),Players!$C:$G,5,FALSE),")"))))</f>
        <v/>
      </c>
      <c r="BH1" s="186"/>
      <c r="BI1" s="186"/>
      <c r="BJ1" s="186"/>
      <c r="BK1" s="186"/>
      <c r="BL1" s="186"/>
      <c r="BM1" s="186"/>
      <c r="BN1" s="186"/>
      <c r="BO1" s="186"/>
      <c r="BP1" s="186"/>
      <c r="BQ1" s="186"/>
      <c r="BR1" s="186"/>
      <c r="BS1" s="186"/>
      <c r="BT1" s="186"/>
      <c r="BU1" s="187"/>
      <c r="BV1" s="170" t="str">
        <f>IF(D22&lt;&gt;"",D22,"")</f>
        <v/>
      </c>
      <c r="BW1" s="171"/>
      <c r="BX1" s="335" t="str">
        <f>IF(F22&lt;&gt;"",F22,"")</f>
        <v/>
      </c>
      <c r="BY1" s="171"/>
      <c r="BZ1" s="335" t="str">
        <f>IF(H22&lt;&gt;"",H22,"")</f>
        <v/>
      </c>
      <c r="CA1" s="171"/>
      <c r="CB1" s="335" t="str">
        <f>IF(J22&lt;&gt;"",J22,"")</f>
        <v/>
      </c>
      <c r="CC1" s="171"/>
      <c r="CD1" s="335" t="str">
        <f>IF(L22&lt;&gt;"",L22,"")</f>
        <v/>
      </c>
      <c r="CE1" s="337"/>
      <c r="CF1" s="174" t="str">
        <f>IF($CD1=$CD3,IF($CB1=$CB3,IF($BZ1&lt;&gt;"",IF($BZ1&gt;$BZ3,"W","L"),""),IF($CB1&gt;$CB3,"W","L")),IF($CD1&gt;$CD3,"W","L"))</f>
        <v/>
      </c>
      <c r="CG1" s="154" t="str">
        <f>CONCATENATE($A5," ",$D5,","," ",$F3)</f>
        <v>Group: 1, Men's Singles</v>
      </c>
      <c r="CH1" s="155"/>
      <c r="CI1" s="155"/>
      <c r="CJ1" s="155"/>
      <c r="CK1" s="155"/>
      <c r="CL1" s="155"/>
      <c r="CM1" s="155"/>
      <c r="CN1" s="155"/>
      <c r="CO1" s="155"/>
      <c r="CP1" s="155"/>
      <c r="CQ1" s="155"/>
      <c r="CR1" s="155"/>
      <c r="CS1" s="156"/>
      <c r="CT1" s="163">
        <f>O22</f>
        <v>8</v>
      </c>
      <c r="CU1" s="164"/>
      <c r="CV1" s="183" t="str">
        <f>Q22</f>
        <v>B</v>
      </c>
      <c r="CW1" s="185" t="str">
        <f>IF(VLOOKUP($CV1,$A7:$C17,3,FALSE)=0,"",CONCATENATE(VLOOKUP(VLOOKUP($CV1,$A7:$C17,3,FALSE),Players!$C:$G,4,FALSE)," ",VLOOKUP($CV1,$A7:$C17,3,FALSE)," ",IF(ISERROR(VLOOKUP(VLOOKUP($CV1,$A7:$C17,3,FALSE),Players!$C:$G,5,FALSE)),"()",CONCATENATE("(",VLOOKUP(VLOOKUP($CV1,$A7:$C17,3,FALSE),Players!$C:$G,5,FALSE),")"))))</f>
        <v/>
      </c>
      <c r="CX1" s="186"/>
      <c r="CY1" s="186"/>
      <c r="CZ1" s="186"/>
      <c r="DA1" s="186"/>
      <c r="DB1" s="186"/>
      <c r="DC1" s="186"/>
      <c r="DD1" s="186"/>
      <c r="DE1" s="186"/>
      <c r="DF1" s="186"/>
      <c r="DG1" s="186"/>
      <c r="DH1" s="186"/>
      <c r="DI1" s="186"/>
      <c r="DJ1" s="186"/>
      <c r="DK1" s="187"/>
      <c r="DL1" s="170" t="str">
        <f>IF(R22&lt;&gt;"",R22,"")</f>
        <v/>
      </c>
      <c r="DM1" s="171"/>
      <c r="DN1" s="335" t="str">
        <f>IF(T22&lt;&gt;"",T22,"")</f>
        <v/>
      </c>
      <c r="DO1" s="171"/>
      <c r="DP1" s="335" t="str">
        <f>IF(V22&lt;&gt;"",V22,"")</f>
        <v/>
      </c>
      <c r="DQ1" s="171"/>
      <c r="DR1" s="335" t="str">
        <f>IF(X22&lt;&gt;"",X22,"")</f>
        <v/>
      </c>
      <c r="DS1" s="171"/>
      <c r="DT1" s="335" t="str">
        <f>IF(Z22&lt;&gt;"",Z22,"")</f>
        <v/>
      </c>
      <c r="DU1" s="337"/>
      <c r="DV1" s="174" t="str">
        <f>IF($DT1=$DT3,IF($DR1=$DR3,IF($DP1&lt;&gt;"",IF($DP1&gt;$DP3,"W","L"),""),IF($DR1&gt;$DR3,"W","L")),IF($DT1&gt;$DT3,"W","L"))</f>
        <v/>
      </c>
      <c r="DW1" s="154" t="str">
        <f>CONCATENATE($A5," ",$D5,","," ",$F3)</f>
        <v>Group: 1, Men's Singles</v>
      </c>
      <c r="DX1" s="155"/>
      <c r="DY1" s="155"/>
      <c r="DZ1" s="155"/>
      <c r="EA1" s="155"/>
      <c r="EB1" s="155"/>
      <c r="EC1" s="155"/>
      <c r="ED1" s="155"/>
      <c r="EE1" s="155"/>
      <c r="EF1" s="155"/>
      <c r="EG1" s="155"/>
      <c r="EH1" s="155"/>
      <c r="EI1" s="156"/>
      <c r="EJ1" s="163">
        <f>AC22</f>
        <v>15</v>
      </c>
      <c r="EK1" s="164"/>
      <c r="EL1" s="183" t="str">
        <f>AE22</f>
        <v>B</v>
      </c>
      <c r="EM1" s="185" t="str">
        <f>IF(VLOOKUP($EL1,$A7:$C17,3,FALSE)=0,"",CONCATENATE(VLOOKUP(VLOOKUP($EL1,$A7:$C17,3,FALSE),Players!$C:$G,4,FALSE)," ",VLOOKUP($EL1,$A7:$C17,3,FALSE)," ",IF(ISERROR(VLOOKUP(VLOOKUP($EL1,$A7:$C17,3,FALSE),Players!$C:$G,5,FALSE)),"()",CONCATENATE("(",VLOOKUP(VLOOKUP($EL1,$A7:$C17,3,FALSE),Players!$C:$G,5,FALSE),")"))))</f>
        <v/>
      </c>
      <c r="EN1" s="186"/>
      <c r="EO1" s="186"/>
      <c r="EP1" s="186"/>
      <c r="EQ1" s="186"/>
      <c r="ER1" s="186"/>
      <c r="ES1" s="186"/>
      <c r="ET1" s="186"/>
      <c r="EU1" s="186"/>
      <c r="EV1" s="186"/>
      <c r="EW1" s="186"/>
      <c r="EX1" s="186"/>
      <c r="EY1" s="186"/>
      <c r="EZ1" s="186"/>
      <c r="FA1" s="187"/>
      <c r="FB1" s="170" t="str">
        <f>IF(AF22&lt;&gt;"",AF22,"")</f>
        <v/>
      </c>
      <c r="FC1" s="171"/>
      <c r="FD1" s="335" t="str">
        <f>IF(AH22&lt;&gt;"",AH22,"")</f>
        <v/>
      </c>
      <c r="FE1" s="171"/>
      <c r="FF1" s="335" t="str">
        <f>IF(AJ22&lt;&gt;"",AJ22,"")</f>
        <v/>
      </c>
      <c r="FG1" s="171"/>
      <c r="FH1" s="335" t="str">
        <f>IF(AL22&lt;&gt;"",AL22,"")</f>
        <v/>
      </c>
      <c r="FI1" s="171"/>
      <c r="FJ1" s="335" t="str">
        <f>IF(AN22&lt;&gt;"",AN22,"")</f>
        <v/>
      </c>
      <c r="FK1" s="337"/>
      <c r="FL1" s="174" t="str">
        <f>IF($FJ1=$FJ3,IF($FH1=$FH3,IF($FF1&lt;&gt;"",IF($FF1&gt;$FF3,"W","L"),""),IF($FH1&gt;$FH3,"W","L")),IF($FJ1&gt;$FJ3,"W","L"))</f>
        <v/>
      </c>
    </row>
    <row r="2" spans="1:168" ht="11.25" customHeight="1">
      <c r="A2" s="261"/>
      <c r="B2" s="262"/>
      <c r="C2" s="262"/>
      <c r="D2" s="262"/>
      <c r="E2" s="26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304"/>
      <c r="AI2" s="305"/>
      <c r="AJ2" s="305"/>
      <c r="AK2" s="309"/>
      <c r="AL2" s="309"/>
      <c r="AM2" s="309"/>
      <c r="AN2" s="309"/>
      <c r="AO2" s="310"/>
      <c r="AQ2" s="157"/>
      <c r="AR2" s="158"/>
      <c r="AS2" s="158"/>
      <c r="AT2" s="158"/>
      <c r="AU2" s="158"/>
      <c r="AV2" s="158"/>
      <c r="AW2" s="158"/>
      <c r="AX2" s="158"/>
      <c r="AY2" s="158"/>
      <c r="AZ2" s="158"/>
      <c r="BA2" s="158"/>
      <c r="BB2" s="158"/>
      <c r="BC2" s="159"/>
      <c r="BD2" s="165"/>
      <c r="BE2" s="166"/>
      <c r="BF2" s="184"/>
      <c r="BG2" s="188"/>
      <c r="BH2" s="189"/>
      <c r="BI2" s="189"/>
      <c r="BJ2" s="189"/>
      <c r="BK2" s="189"/>
      <c r="BL2" s="189"/>
      <c r="BM2" s="189"/>
      <c r="BN2" s="189"/>
      <c r="BO2" s="189"/>
      <c r="BP2" s="189"/>
      <c r="BQ2" s="189"/>
      <c r="BR2" s="189"/>
      <c r="BS2" s="189"/>
      <c r="BT2" s="189"/>
      <c r="BU2" s="190"/>
      <c r="BV2" s="172"/>
      <c r="BW2" s="173"/>
      <c r="BX2" s="336"/>
      <c r="BY2" s="173"/>
      <c r="BZ2" s="336"/>
      <c r="CA2" s="173"/>
      <c r="CB2" s="336"/>
      <c r="CC2" s="173"/>
      <c r="CD2" s="336"/>
      <c r="CE2" s="338"/>
      <c r="CF2" s="174"/>
      <c r="CG2" s="157"/>
      <c r="CH2" s="158"/>
      <c r="CI2" s="158"/>
      <c r="CJ2" s="158"/>
      <c r="CK2" s="158"/>
      <c r="CL2" s="158"/>
      <c r="CM2" s="158"/>
      <c r="CN2" s="158"/>
      <c r="CO2" s="158"/>
      <c r="CP2" s="158"/>
      <c r="CQ2" s="158"/>
      <c r="CR2" s="158"/>
      <c r="CS2" s="159"/>
      <c r="CT2" s="165"/>
      <c r="CU2" s="166"/>
      <c r="CV2" s="184"/>
      <c r="CW2" s="188"/>
      <c r="CX2" s="189"/>
      <c r="CY2" s="189"/>
      <c r="CZ2" s="189"/>
      <c r="DA2" s="189"/>
      <c r="DB2" s="189"/>
      <c r="DC2" s="189"/>
      <c r="DD2" s="189"/>
      <c r="DE2" s="189"/>
      <c r="DF2" s="189"/>
      <c r="DG2" s="189"/>
      <c r="DH2" s="189"/>
      <c r="DI2" s="189"/>
      <c r="DJ2" s="189"/>
      <c r="DK2" s="190"/>
      <c r="DL2" s="172"/>
      <c r="DM2" s="173"/>
      <c r="DN2" s="336"/>
      <c r="DO2" s="173"/>
      <c r="DP2" s="336"/>
      <c r="DQ2" s="173"/>
      <c r="DR2" s="336"/>
      <c r="DS2" s="173"/>
      <c r="DT2" s="336"/>
      <c r="DU2" s="338"/>
      <c r="DV2" s="174"/>
      <c r="DW2" s="157"/>
      <c r="DX2" s="158"/>
      <c r="DY2" s="158"/>
      <c r="DZ2" s="158"/>
      <c r="EA2" s="158"/>
      <c r="EB2" s="158"/>
      <c r="EC2" s="158"/>
      <c r="ED2" s="158"/>
      <c r="EE2" s="158"/>
      <c r="EF2" s="158"/>
      <c r="EG2" s="158"/>
      <c r="EH2" s="158"/>
      <c r="EI2" s="159"/>
      <c r="EJ2" s="165"/>
      <c r="EK2" s="166"/>
      <c r="EL2" s="184"/>
      <c r="EM2" s="188"/>
      <c r="EN2" s="189"/>
      <c r="EO2" s="189"/>
      <c r="EP2" s="189"/>
      <c r="EQ2" s="189"/>
      <c r="ER2" s="189"/>
      <c r="ES2" s="189"/>
      <c r="ET2" s="189"/>
      <c r="EU2" s="189"/>
      <c r="EV2" s="189"/>
      <c r="EW2" s="189"/>
      <c r="EX2" s="189"/>
      <c r="EY2" s="189"/>
      <c r="EZ2" s="189"/>
      <c r="FA2" s="190"/>
      <c r="FB2" s="172"/>
      <c r="FC2" s="173"/>
      <c r="FD2" s="336"/>
      <c r="FE2" s="173"/>
      <c r="FF2" s="336"/>
      <c r="FG2" s="173"/>
      <c r="FH2" s="336"/>
      <c r="FI2" s="173"/>
      <c r="FJ2" s="336"/>
      <c r="FK2" s="338"/>
      <c r="FL2" s="174"/>
    </row>
    <row r="3" spans="1:168" ht="11.25" customHeight="1">
      <c r="A3" s="266" t="s">
        <v>11</v>
      </c>
      <c r="B3" s="267"/>
      <c r="C3" s="267"/>
      <c r="D3" s="277" t="s">
        <v>12</v>
      </c>
      <c r="E3" s="278"/>
      <c r="F3" s="280" t="str">
        <f>Players!$A$3</f>
        <v>Men's Singles</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302" t="s">
        <v>13</v>
      </c>
      <c r="AI3" s="303"/>
      <c r="AJ3" s="303"/>
      <c r="AK3" s="328" t="s">
        <v>51</v>
      </c>
      <c r="AL3" s="328"/>
      <c r="AM3" s="328"/>
      <c r="AN3" s="328"/>
      <c r="AO3" s="329"/>
      <c r="AQ3" s="157"/>
      <c r="AR3" s="158"/>
      <c r="AS3" s="158"/>
      <c r="AT3" s="158"/>
      <c r="AU3" s="158"/>
      <c r="AV3" s="158"/>
      <c r="AW3" s="158"/>
      <c r="AX3" s="158"/>
      <c r="AY3" s="158"/>
      <c r="AZ3" s="158"/>
      <c r="BA3" s="158"/>
      <c r="BB3" s="158"/>
      <c r="BC3" s="159"/>
      <c r="BD3" s="165"/>
      <c r="BE3" s="166"/>
      <c r="BF3" s="175" t="str">
        <f>C24</f>
        <v>F</v>
      </c>
      <c r="BG3" s="177" t="str">
        <f>IF(VLOOKUP($BF3,$A7:$C17,3,FALSE)=0,"",CONCATENATE(VLOOKUP(VLOOKUP($BF3,$A7:$C17,3,FALSE),Players!$C:$G,4,FALSE)," ",VLOOKUP($BF3,$A7:$C17,3,FALSE)," ",IF(ISERROR(VLOOKUP(VLOOKUP($BF3,$A7:$C17,3,FALSE),Players!$C:$G,5,FALSE)),"()",CONCATENATE("(",VLOOKUP(VLOOKUP($BF3,$A7:$C17,3,FALSE),Players!$C:$G,5,FALSE),")"))))</f>
        <v/>
      </c>
      <c r="BH3" s="178"/>
      <c r="BI3" s="178"/>
      <c r="BJ3" s="178"/>
      <c r="BK3" s="178"/>
      <c r="BL3" s="178"/>
      <c r="BM3" s="178"/>
      <c r="BN3" s="178"/>
      <c r="BO3" s="178"/>
      <c r="BP3" s="178"/>
      <c r="BQ3" s="178"/>
      <c r="BR3" s="178"/>
      <c r="BS3" s="178"/>
      <c r="BT3" s="178"/>
      <c r="BU3" s="179"/>
      <c r="BV3" s="150" t="str">
        <f>IF(D24&lt;&gt;"",D24,"")</f>
        <v/>
      </c>
      <c r="BW3" s="151"/>
      <c r="BX3" s="288" t="str">
        <f>IF(F24&lt;&gt;"",F24,"")</f>
        <v/>
      </c>
      <c r="BY3" s="151"/>
      <c r="BZ3" s="288" t="str">
        <f>IF(H24&lt;&gt;"",H24,"")</f>
        <v/>
      </c>
      <c r="CA3" s="151"/>
      <c r="CB3" s="288" t="str">
        <f>IF(J24&lt;&gt;"",J24,"")</f>
        <v/>
      </c>
      <c r="CC3" s="151"/>
      <c r="CD3" s="288" t="str">
        <f>IF(L24&lt;&gt;"",L24,"")</f>
        <v/>
      </c>
      <c r="CE3" s="332"/>
      <c r="CF3" s="174" t="str">
        <f>IF($CF1&lt;&gt;"",IF(CF1="W","L","W"),"")</f>
        <v/>
      </c>
      <c r="CG3" s="157"/>
      <c r="CH3" s="158"/>
      <c r="CI3" s="158"/>
      <c r="CJ3" s="158"/>
      <c r="CK3" s="158"/>
      <c r="CL3" s="158"/>
      <c r="CM3" s="158"/>
      <c r="CN3" s="158"/>
      <c r="CO3" s="158"/>
      <c r="CP3" s="158"/>
      <c r="CQ3" s="158"/>
      <c r="CR3" s="158"/>
      <c r="CS3" s="159"/>
      <c r="CT3" s="165"/>
      <c r="CU3" s="166"/>
      <c r="CV3" s="175" t="str">
        <f>Q24</f>
        <v>D</v>
      </c>
      <c r="CW3" s="177" t="str">
        <f>IF(VLOOKUP($CV3,$A7:$C17,3,FALSE)=0,"",CONCATENATE(VLOOKUP(VLOOKUP($CV3,$A7:$C17,3,FALSE),Players!$C:$G,4,FALSE)," ",VLOOKUP($CV3,$A7:$C17,3,FALSE)," ",IF(ISERROR(VLOOKUP(VLOOKUP($CV3,$A7:$C17,3,FALSE),Players!$C:$G,5,FALSE)),"()",CONCATENATE("(",VLOOKUP(VLOOKUP($CV3,$A7:$C17,3,FALSE),Players!$C:$G,5,FALSE),")"))))</f>
        <v/>
      </c>
      <c r="CX3" s="178"/>
      <c r="CY3" s="178"/>
      <c r="CZ3" s="178"/>
      <c r="DA3" s="178"/>
      <c r="DB3" s="178"/>
      <c r="DC3" s="178"/>
      <c r="DD3" s="178"/>
      <c r="DE3" s="178"/>
      <c r="DF3" s="178"/>
      <c r="DG3" s="178"/>
      <c r="DH3" s="178"/>
      <c r="DI3" s="178"/>
      <c r="DJ3" s="178"/>
      <c r="DK3" s="179"/>
      <c r="DL3" s="150" t="str">
        <f>IF(R24&lt;&gt;"",R24,"")</f>
        <v/>
      </c>
      <c r="DM3" s="151"/>
      <c r="DN3" s="288" t="str">
        <f>IF(T24&lt;&gt;"",T24,"")</f>
        <v/>
      </c>
      <c r="DO3" s="151"/>
      <c r="DP3" s="288" t="str">
        <f>IF(V24&lt;&gt;"",V24,"")</f>
        <v/>
      </c>
      <c r="DQ3" s="151"/>
      <c r="DR3" s="288" t="str">
        <f>IF(X24&lt;&gt;"",X24,"")</f>
        <v/>
      </c>
      <c r="DS3" s="151"/>
      <c r="DT3" s="288" t="str">
        <f>IF(Z24&lt;&gt;"",Z24,"")</f>
        <v/>
      </c>
      <c r="DU3" s="332"/>
      <c r="DV3" s="174" t="str">
        <f>IF($DV1&lt;&gt;"",IF(DV1="W","L","W"),"")</f>
        <v/>
      </c>
      <c r="DW3" s="157"/>
      <c r="DX3" s="158"/>
      <c r="DY3" s="158"/>
      <c r="DZ3" s="158"/>
      <c r="EA3" s="158"/>
      <c r="EB3" s="158"/>
      <c r="EC3" s="158"/>
      <c r="ED3" s="158"/>
      <c r="EE3" s="158"/>
      <c r="EF3" s="158"/>
      <c r="EG3" s="158"/>
      <c r="EH3" s="158"/>
      <c r="EI3" s="159"/>
      <c r="EJ3" s="165"/>
      <c r="EK3" s="166"/>
      <c r="EL3" s="175" t="str">
        <f>AE24</f>
        <v>C</v>
      </c>
      <c r="EM3" s="177" t="str">
        <f>IF(VLOOKUP($EL3,$A7:$C17,3,FALSE)=0,"",CONCATENATE(VLOOKUP(VLOOKUP($EL3,$A7:$C17,3,FALSE),Players!$C:$G,4,FALSE)," ",VLOOKUP($EL3,$A7:$C17,3,FALSE)," ",IF(ISERROR(VLOOKUP(VLOOKUP($EL3,$A7:$C17,3,FALSE),Players!$C:$G,5,FALSE)),"()",CONCATENATE("(",VLOOKUP(VLOOKUP($EL3,$A7:$C17,3,FALSE),Players!$C:$G,5,FALSE),")"))))</f>
        <v/>
      </c>
      <c r="EN3" s="178"/>
      <c r="EO3" s="178"/>
      <c r="EP3" s="178"/>
      <c r="EQ3" s="178"/>
      <c r="ER3" s="178"/>
      <c r="ES3" s="178"/>
      <c r="ET3" s="178"/>
      <c r="EU3" s="178"/>
      <c r="EV3" s="178"/>
      <c r="EW3" s="178"/>
      <c r="EX3" s="178"/>
      <c r="EY3" s="178"/>
      <c r="EZ3" s="178"/>
      <c r="FA3" s="179"/>
      <c r="FB3" s="150" t="str">
        <f>IF(AF24&lt;&gt;"",AF24,"")</f>
        <v/>
      </c>
      <c r="FC3" s="151"/>
      <c r="FD3" s="288" t="str">
        <f>IF(AH24&lt;&gt;"",AH24,"")</f>
        <v/>
      </c>
      <c r="FE3" s="151"/>
      <c r="FF3" s="288" t="str">
        <f>IF(AJ24&lt;&gt;"",AJ24,"")</f>
        <v/>
      </c>
      <c r="FG3" s="151"/>
      <c r="FH3" s="288" t="str">
        <f>IF(AL24&lt;&gt;"",AL24,"")</f>
        <v/>
      </c>
      <c r="FI3" s="151"/>
      <c r="FJ3" s="288" t="str">
        <f>IF(AN24&lt;&gt;"",AN24,"")</f>
        <v/>
      </c>
      <c r="FK3" s="332"/>
      <c r="FL3" s="174" t="str">
        <f>IF($FL1&lt;&gt;"",IF(FL1="W","L","W"),"")</f>
        <v/>
      </c>
    </row>
    <row r="4" spans="1:168" ht="11.25" customHeight="1" thickBot="1">
      <c r="A4" s="275"/>
      <c r="B4" s="276"/>
      <c r="C4" s="276"/>
      <c r="D4" s="279"/>
      <c r="E4" s="279"/>
      <c r="F4" s="282"/>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304"/>
      <c r="AI4" s="305"/>
      <c r="AJ4" s="305"/>
      <c r="AK4" s="330"/>
      <c r="AL4" s="330"/>
      <c r="AM4" s="330"/>
      <c r="AN4" s="330"/>
      <c r="AO4" s="331"/>
      <c r="AQ4" s="160"/>
      <c r="AR4" s="161"/>
      <c r="AS4" s="161"/>
      <c r="AT4" s="161"/>
      <c r="AU4" s="161"/>
      <c r="AV4" s="161"/>
      <c r="AW4" s="161"/>
      <c r="AX4" s="161"/>
      <c r="AY4" s="161"/>
      <c r="AZ4" s="161"/>
      <c r="BA4" s="161"/>
      <c r="BB4" s="161"/>
      <c r="BC4" s="162"/>
      <c r="BD4" s="167"/>
      <c r="BE4" s="168"/>
      <c r="BF4" s="176"/>
      <c r="BG4" s="180"/>
      <c r="BH4" s="181"/>
      <c r="BI4" s="181"/>
      <c r="BJ4" s="181"/>
      <c r="BK4" s="181"/>
      <c r="BL4" s="181"/>
      <c r="BM4" s="181"/>
      <c r="BN4" s="181"/>
      <c r="BO4" s="181"/>
      <c r="BP4" s="181"/>
      <c r="BQ4" s="181"/>
      <c r="BR4" s="181"/>
      <c r="BS4" s="181"/>
      <c r="BT4" s="181"/>
      <c r="BU4" s="182"/>
      <c r="BV4" s="152"/>
      <c r="BW4" s="153"/>
      <c r="BX4" s="333"/>
      <c r="BY4" s="153"/>
      <c r="BZ4" s="333"/>
      <c r="CA4" s="153"/>
      <c r="CB4" s="333"/>
      <c r="CC4" s="153"/>
      <c r="CD4" s="333"/>
      <c r="CE4" s="334"/>
      <c r="CF4" s="341"/>
      <c r="CG4" s="160"/>
      <c r="CH4" s="161"/>
      <c r="CI4" s="161"/>
      <c r="CJ4" s="161"/>
      <c r="CK4" s="161"/>
      <c r="CL4" s="161"/>
      <c r="CM4" s="161"/>
      <c r="CN4" s="161"/>
      <c r="CO4" s="161"/>
      <c r="CP4" s="161"/>
      <c r="CQ4" s="161"/>
      <c r="CR4" s="161"/>
      <c r="CS4" s="162"/>
      <c r="CT4" s="167"/>
      <c r="CU4" s="168"/>
      <c r="CV4" s="176"/>
      <c r="CW4" s="180"/>
      <c r="CX4" s="181"/>
      <c r="CY4" s="181"/>
      <c r="CZ4" s="181"/>
      <c r="DA4" s="181"/>
      <c r="DB4" s="181"/>
      <c r="DC4" s="181"/>
      <c r="DD4" s="181"/>
      <c r="DE4" s="181"/>
      <c r="DF4" s="181"/>
      <c r="DG4" s="181"/>
      <c r="DH4" s="181"/>
      <c r="DI4" s="181"/>
      <c r="DJ4" s="181"/>
      <c r="DK4" s="182"/>
      <c r="DL4" s="152"/>
      <c r="DM4" s="153"/>
      <c r="DN4" s="333"/>
      <c r="DO4" s="153"/>
      <c r="DP4" s="333"/>
      <c r="DQ4" s="153"/>
      <c r="DR4" s="333"/>
      <c r="DS4" s="153"/>
      <c r="DT4" s="333"/>
      <c r="DU4" s="334"/>
      <c r="DV4" s="174"/>
      <c r="DW4" s="160"/>
      <c r="DX4" s="161"/>
      <c r="DY4" s="161"/>
      <c r="DZ4" s="161"/>
      <c r="EA4" s="161"/>
      <c r="EB4" s="161"/>
      <c r="EC4" s="161"/>
      <c r="ED4" s="161"/>
      <c r="EE4" s="161"/>
      <c r="EF4" s="161"/>
      <c r="EG4" s="161"/>
      <c r="EH4" s="161"/>
      <c r="EI4" s="162"/>
      <c r="EJ4" s="167"/>
      <c r="EK4" s="168"/>
      <c r="EL4" s="176"/>
      <c r="EM4" s="180"/>
      <c r="EN4" s="181"/>
      <c r="EO4" s="181"/>
      <c r="EP4" s="181"/>
      <c r="EQ4" s="181"/>
      <c r="ER4" s="181"/>
      <c r="ES4" s="181"/>
      <c r="ET4" s="181"/>
      <c r="EU4" s="181"/>
      <c r="EV4" s="181"/>
      <c r="EW4" s="181"/>
      <c r="EX4" s="181"/>
      <c r="EY4" s="181"/>
      <c r="EZ4" s="181"/>
      <c r="FA4" s="182"/>
      <c r="FB4" s="152"/>
      <c r="FC4" s="153"/>
      <c r="FD4" s="333"/>
      <c r="FE4" s="153"/>
      <c r="FF4" s="333"/>
      <c r="FG4" s="153"/>
      <c r="FH4" s="333"/>
      <c r="FI4" s="153"/>
      <c r="FJ4" s="333"/>
      <c r="FK4" s="334"/>
      <c r="FL4" s="174"/>
    </row>
    <row r="5" spans="1:168" ht="11.25" customHeight="1">
      <c r="A5" s="259" t="s">
        <v>15</v>
      </c>
      <c r="B5" s="260"/>
      <c r="C5" s="260"/>
      <c r="D5" s="264">
        <v>1</v>
      </c>
      <c r="E5" s="264"/>
      <c r="F5" s="266" t="s">
        <v>16</v>
      </c>
      <c r="G5" s="267"/>
      <c r="H5" s="267"/>
      <c r="I5" s="283"/>
      <c r="J5" s="284"/>
      <c r="K5" s="284"/>
      <c r="L5" s="284"/>
      <c r="M5" s="284"/>
      <c r="N5" s="264"/>
      <c r="O5" s="264"/>
      <c r="P5" s="264"/>
      <c r="Q5" s="264"/>
      <c r="R5" s="264"/>
      <c r="S5" s="264"/>
      <c r="T5" s="264"/>
      <c r="U5" s="264"/>
      <c r="V5" s="264"/>
      <c r="W5" s="264"/>
      <c r="X5" s="264"/>
      <c r="Y5" s="325"/>
      <c r="Z5" s="150" t="s">
        <v>17</v>
      </c>
      <c r="AA5" s="270"/>
      <c r="AB5" s="288" t="s">
        <v>18</v>
      </c>
      <c r="AC5" s="270"/>
      <c r="AD5" s="288" t="s">
        <v>19</v>
      </c>
      <c r="AE5" s="270"/>
      <c r="AF5" s="288" t="s">
        <v>20</v>
      </c>
      <c r="AG5" s="270"/>
      <c r="AH5" s="288" t="s">
        <v>43</v>
      </c>
      <c r="AI5" s="270"/>
      <c r="AJ5" s="288" t="s">
        <v>52</v>
      </c>
      <c r="AK5" s="290"/>
      <c r="AL5" s="292" t="s">
        <v>21</v>
      </c>
      <c r="AM5" s="293"/>
      <c r="AN5" s="296" t="s">
        <v>22</v>
      </c>
      <c r="AO5" s="297"/>
      <c r="AQ5" s="126"/>
      <c r="AR5" s="126"/>
      <c r="AS5" s="126"/>
      <c r="AT5" s="126"/>
      <c r="AU5" s="126"/>
      <c r="AV5" s="126"/>
      <c r="AW5" s="126"/>
      <c r="AX5" s="126"/>
      <c r="AY5" s="126"/>
      <c r="AZ5" s="126"/>
      <c r="BA5" s="126"/>
      <c r="BB5" s="126"/>
      <c r="BC5" s="126"/>
      <c r="BV5" s="169" t="str">
        <f>IF(CF1&lt;&gt;"",IF(AND(AND(BV1&gt;-1,BV3&gt;-1),OR(BV1&gt;10,BV3&gt;10),ABS(BV1-BV3)&gt;1,IF(OR(BV1&gt;11,BV3&gt;11),ABS(BV1-BV3)=2,TRUE),BV1=INT(BV1),BV3=INT(BV3)),"","Error"),"")</f>
        <v/>
      </c>
      <c r="BW5" s="169"/>
      <c r="BX5" s="169" t="str">
        <f>IF(CF1&lt;&gt;"",IF(AND(AND(BX1&gt;-1,BX3&gt;-1),OR(BX1&gt;10,BX3&gt;10),ABS(BX1-BX3)&gt;1,IF(OR(BX1&gt;11,BX3&gt;11),ABS(BX1-BX3)=2,TRUE),BX1=INT(BX1),BX3=INT(BX3)),"","Error"),"")</f>
        <v/>
      </c>
      <c r="BY5" s="169"/>
      <c r="BZ5" s="169" t="str">
        <f>IF(CF1&lt;&gt;"",IF(AND(AND(BZ1&gt;-1,BZ3&gt;-1),OR(BZ1&gt;10,BZ3&gt;10),ABS(BZ1-BZ3)&gt;1,IF(OR(BZ1&gt;11,BZ3&gt;11),ABS(BZ1-BZ3)=2,TRUE),BZ1=INT(BZ1),BZ3=INT(BZ3)),"","Error"),"")</f>
        <v/>
      </c>
      <c r="CA5" s="169"/>
      <c r="CB5" s="169" t="str">
        <f>IF(AND(CF1&lt;&gt;"",CB1&lt;&gt;""),IF(AND(AND(CB1&gt;-1,CB3&gt;-1),OR(CB1&gt;10,CB3&gt;10),ABS(CB1-CB3)&gt;1,IF(OR(CB1&gt;11,CB3&gt;11),ABS(CB1-CB3)=2,TRUE),CB1=INT(CB1),CB3=INT(CB3)),"","Error"),"")</f>
        <v/>
      </c>
      <c r="CC5" s="169"/>
      <c r="CD5" s="169" t="str">
        <f>IF(AND(CF1&lt;&gt;"",CD1&lt;&gt;""),IF(AND(AND(CD1&gt;-1,CD3&gt;-1),OR(CD1&gt;10,CD3&gt;10),ABS(CD1-CD3)&gt;1,IF(OR(CD1&gt;11,CD3&gt;11),ABS(CD1-CD3)=2,TRUE),CD1=INT(CD1),CD3=INT(CD3)),"","Error"),"")</f>
        <v/>
      </c>
      <c r="CE5" s="169"/>
      <c r="CG5" s="126"/>
      <c r="CH5" s="126"/>
      <c r="CI5" s="126"/>
      <c r="CJ5" s="126"/>
      <c r="CK5" s="126"/>
      <c r="CL5" s="126"/>
      <c r="CM5" s="126"/>
      <c r="CN5" s="126"/>
      <c r="CO5" s="126"/>
      <c r="CP5" s="126"/>
      <c r="CQ5" s="126"/>
      <c r="CR5" s="126"/>
      <c r="CS5" s="126"/>
      <c r="DL5" s="169" t="str">
        <f>IF(DV1&lt;&gt;"",IF(AND(AND(DL1&gt;-1,DL3&gt;-1),OR(DL1&gt;10,DL3&gt;10),ABS(DL1-DL3)&gt;1,IF(OR(DL1&gt;11,DL3&gt;11),ABS(DL1-DL3)=2,TRUE),DL1=INT(DL1),DL3=INT(DL3)),"","Error"),"")</f>
        <v/>
      </c>
      <c r="DM5" s="169"/>
      <c r="DN5" s="169" t="str">
        <f>IF(DV1&lt;&gt;"",IF(AND(AND(DN1&gt;-1,DN3&gt;-1),OR(DN1&gt;10,DN3&gt;10),ABS(DN1-DN3)&gt;1,IF(OR(DN1&gt;11,DN3&gt;11),ABS(DN1-DN3)=2,TRUE),DN1=INT(DN1),DN3=INT(DN3)),"","Error"),"")</f>
        <v/>
      </c>
      <c r="DO5" s="169"/>
      <c r="DP5" s="169" t="str">
        <f>IF(DV1&lt;&gt;"",IF(AND(AND(DP1&gt;-1,DP3&gt;-1),OR(DP1&gt;10,DP3&gt;10),ABS(DP1-DP3)&gt;1,IF(OR(DP1&gt;11,DP3&gt;11),ABS(DP1-DP3)=2,TRUE),DP1=INT(DP1),DP3=INT(DP3)),"","Error"),"")</f>
        <v/>
      </c>
      <c r="DQ5" s="169"/>
      <c r="DR5" s="169" t="str">
        <f>IF(AND(DV1&lt;&gt;"",DR1&lt;&gt;""),IF(AND(AND(DR1&gt;-1,DR3&gt;-1),OR(DR1&gt;10,DR3&gt;10),ABS(DR1-DR3)&gt;1,IF(OR(DR1&gt;11,DR3&gt;11),ABS(DR1-DR3)=2,TRUE),DR1=INT(DR1),DR3=INT(DR3)),"","Error"),"")</f>
        <v/>
      </c>
      <c r="DS5" s="169"/>
      <c r="DT5" s="169" t="str">
        <f>IF(AND(DV1&lt;&gt;"",DT1&lt;&gt;""),IF(AND(AND(DT1&gt;-1,DT3&gt;-1),OR(DT1&gt;10,DT3&gt;10),ABS(DT1-DT3)&gt;1,IF(OR(DT1&gt;11,DT3&gt;11),ABS(DT1-DT3)=2,TRUE),DT1=INT(DT1),DT3=INT(DT3)),"","Error"),"")</f>
        <v/>
      </c>
      <c r="DU5" s="169"/>
      <c r="DW5" s="126"/>
      <c r="DX5" s="126"/>
      <c r="DY5" s="126"/>
      <c r="DZ5" s="126"/>
      <c r="EA5" s="126"/>
      <c r="EB5" s="126"/>
      <c r="EC5" s="126"/>
      <c r="ED5" s="126"/>
      <c r="EE5" s="126"/>
      <c r="EF5" s="126"/>
      <c r="EG5" s="126"/>
      <c r="EH5" s="126"/>
      <c r="EI5" s="126"/>
      <c r="FB5" s="169" t="str">
        <f>IF(FL1&lt;&gt;"",IF(AND(AND(FB1&gt;-1,FB3&gt;-1),OR(FB1&gt;10,FB3&gt;10),ABS(FB1-FB3)&gt;1,IF(OR(FB1&gt;11,FB3&gt;11),ABS(FB1-FB3)=2,TRUE),FB1=INT(FB1),FB3=INT(FB3)),"","Error"),"")</f>
        <v/>
      </c>
      <c r="FC5" s="169"/>
      <c r="FD5" s="169" t="str">
        <f>IF(FL1&lt;&gt;"",IF(AND(AND(FD1&gt;-1,FD3&gt;-1),OR(FD1&gt;10,FD3&gt;10),ABS(FD1-FD3)&gt;1,IF(OR(FD1&gt;11,FD3&gt;11),ABS(FD1-FD3)=2,TRUE),FD1=INT(FD1),FD3=INT(FD3)),"","Error"),"")</f>
        <v/>
      </c>
      <c r="FE5" s="169"/>
      <c r="FF5" s="169" t="str">
        <f>IF(FL1&lt;&gt;"",IF(AND(AND(FF1&gt;-1,FF3&gt;-1),OR(FF1&gt;10,FF3&gt;10),ABS(FF1-FF3)&gt;1,IF(OR(FF1&gt;11,FF3&gt;11),ABS(FF1-FF3)=2,TRUE),FF1=INT(FF1),FF3=INT(FF3)),"","Error"),"")</f>
        <v/>
      </c>
      <c r="FG5" s="169"/>
      <c r="FH5" s="169" t="str">
        <f>IF(AND(FL1&lt;&gt;"",FH1&lt;&gt;""),IF(AND(AND(FH1&gt;-1,FH3&gt;-1),OR(FH1&gt;10,FH3&gt;10),ABS(FH1-FH3)&gt;1,IF(OR(FH1&gt;11,FH3&gt;11),ABS(FH1-FH3)=2,TRUE),FH1=INT(FH1),FH3=INT(FH3)),"","Error"),"")</f>
        <v/>
      </c>
      <c r="FI5" s="169"/>
      <c r="FJ5" s="169" t="str">
        <f>IF(AND(FL1&lt;&gt;"",FJ1&lt;&gt;""),IF(AND(AND(FJ1&gt;-1,FJ3&gt;-1),OR(FJ1&gt;10,FJ3&gt;10),ABS(FJ1-FJ3)&gt;1,IF(OR(FJ1&gt;11,FJ3&gt;11),ABS(FJ1-FJ3)=2,TRUE),FJ1=INT(FJ1),FJ3=INT(FJ3)),"","Error"),"")</f>
        <v/>
      </c>
      <c r="FK5" s="169"/>
    </row>
    <row r="6" spans="1:168" ht="11.25" customHeight="1" thickBot="1">
      <c r="A6" s="261"/>
      <c r="B6" s="262"/>
      <c r="C6" s="262"/>
      <c r="D6" s="326"/>
      <c r="E6" s="326"/>
      <c r="F6" s="275"/>
      <c r="G6" s="276"/>
      <c r="H6" s="276"/>
      <c r="I6" s="286"/>
      <c r="J6" s="286"/>
      <c r="K6" s="286"/>
      <c r="L6" s="286"/>
      <c r="M6" s="286"/>
      <c r="N6" s="326"/>
      <c r="O6" s="326"/>
      <c r="P6" s="326"/>
      <c r="Q6" s="326"/>
      <c r="R6" s="326"/>
      <c r="S6" s="326"/>
      <c r="T6" s="326"/>
      <c r="U6" s="326"/>
      <c r="V6" s="326"/>
      <c r="W6" s="326"/>
      <c r="X6" s="326"/>
      <c r="Y6" s="327"/>
      <c r="Z6" s="194"/>
      <c r="AA6" s="195"/>
      <c r="AB6" s="289"/>
      <c r="AC6" s="195"/>
      <c r="AD6" s="289"/>
      <c r="AE6" s="195"/>
      <c r="AF6" s="289"/>
      <c r="AG6" s="195"/>
      <c r="AH6" s="289"/>
      <c r="AI6" s="195"/>
      <c r="AJ6" s="289"/>
      <c r="AK6" s="291"/>
      <c r="AL6" s="294"/>
      <c r="AM6" s="295"/>
      <c r="AN6" s="298"/>
      <c r="AO6" s="299"/>
      <c r="AQ6" s="126"/>
      <c r="AR6" s="126"/>
      <c r="AS6" s="126"/>
      <c r="AT6" s="126"/>
      <c r="AU6" s="126"/>
      <c r="AV6" s="126"/>
      <c r="AW6" s="126"/>
      <c r="AX6" s="126"/>
      <c r="AY6" s="126"/>
      <c r="AZ6" s="126"/>
      <c r="BA6" s="126"/>
      <c r="BB6" s="126"/>
      <c r="BC6" s="126"/>
      <c r="CG6" s="126"/>
      <c r="CH6" s="126"/>
      <c r="CI6" s="126"/>
      <c r="CJ6" s="126"/>
      <c r="CK6" s="126"/>
      <c r="CL6" s="126"/>
      <c r="CM6" s="126"/>
      <c r="CN6" s="126"/>
      <c r="CO6" s="126"/>
      <c r="CP6" s="126"/>
      <c r="CQ6" s="126"/>
      <c r="CR6" s="126"/>
      <c r="CS6" s="126"/>
      <c r="DW6" s="126"/>
      <c r="DX6" s="126"/>
      <c r="DY6" s="126"/>
      <c r="DZ6" s="126"/>
      <c r="EA6" s="126"/>
      <c r="EB6" s="126"/>
      <c r="EC6" s="126"/>
      <c r="ED6" s="126"/>
      <c r="EE6" s="126"/>
      <c r="EF6" s="126"/>
      <c r="EG6" s="126"/>
      <c r="EH6" s="126"/>
      <c r="EI6" s="126"/>
    </row>
    <row r="7" spans="1:168" ht="11.25" customHeight="1">
      <c r="A7" s="210" t="str">
        <f>Z5</f>
        <v>A</v>
      </c>
      <c r="B7" s="211"/>
      <c r="C7" s="342"/>
      <c r="D7" s="343"/>
      <c r="E7" s="343"/>
      <c r="F7" s="343"/>
      <c r="G7" s="343"/>
      <c r="H7" s="343"/>
      <c r="I7" s="343"/>
      <c r="J7" s="343"/>
      <c r="K7" s="343"/>
      <c r="L7" s="343"/>
      <c r="M7" s="343"/>
      <c r="N7" s="343"/>
      <c r="O7" s="343"/>
      <c r="P7" s="343"/>
      <c r="Q7" s="343"/>
      <c r="R7" s="343"/>
      <c r="S7" s="343"/>
      <c r="T7" s="343"/>
      <c r="U7" s="343"/>
      <c r="V7" s="343"/>
      <c r="W7" s="343"/>
      <c r="X7" s="343"/>
      <c r="Y7" s="344"/>
      <c r="Z7" s="250"/>
      <c r="AA7" s="229"/>
      <c r="AB7" s="252" t="str">
        <f>IF($D3="1P",IF(Z42=Z44,IF(X42=X44,IF(V42&lt;&gt;"",IF(V42&gt;V44,"W","L"),""),IF(X42&gt;X44,"W","L")),IF(Z42&gt;Z44,"W","L")),IF(Z30=Z32,IF(X30=X32,IF(V30&lt;&gt;"",IF(V30&gt;V32,"W","L"),""),IF(X30&gt;X32,"W","L")),IF(Z30&gt;Z32,"W","L")))</f>
        <v/>
      </c>
      <c r="AC7" s="253"/>
      <c r="AD7" s="252" t="str">
        <f>IF($D3="1P",IF(Z30=Z32,IF(X30=X32,IF(V30&lt;&gt;"",IF(V30&gt;V32,"W","L"),""),IF(X30&gt;X32,"W","L")),IF(Z30&gt;Z32,"W","L")),IF(L46=L48,IF(J46=J48,IF(H46&lt;&gt;"",IF(H46&gt;H48,"W","L"),""),IF(J46&gt;J48,"W","L")),IF(L46&gt;L48,"W","L")))</f>
        <v/>
      </c>
      <c r="AE7" s="253"/>
      <c r="AF7" s="252" t="str">
        <f>IF($D3="1P",IF(L46=L48,IF(J46=J48,IF(H46&lt;&gt;"",IF(H46&gt;H48,"W","L"),""),IF(J46&gt;J48,"W","L")),IF(L46&gt;L48,"W","L")),IF(L34=L36,IF(J34=J36,IF(H34&lt;&gt;"",IF(H34&gt;H36,"W","L"),""),IF(J34&gt;J36,"W","L")),IF(L34&gt;L36,"W","L")))</f>
        <v/>
      </c>
      <c r="AG7" s="253"/>
      <c r="AH7" s="252" t="str">
        <f>IF($D3="1P",IF(L34=L36,IF(J34=J36,IF(H34&lt;&gt;"",IF(H34&gt;H36,"W","L"),""),IF(J34&gt;J36,"W","L")),IF(L34&gt;L36,"W","L")),IF(Z42=Z44,IF(X42=X44,IF(V42&lt;&gt;"",IF(V42&gt;V44,"W","L"),""),IF(X42&gt;X44,"W","L")),IF(Z42&gt;Z44,"W","L")))</f>
        <v/>
      </c>
      <c r="AI7" s="253"/>
      <c r="AJ7" s="252" t="str">
        <f>IF($D3="1P",IF(L22=L24,IF(J22=J24,IF(H22&lt;&gt;"",IF(H22&gt;H24,"W","L"),""),IF(J22&gt;J24,"W","L")),IF(L22&gt;L24,"W","L")),IF(L22=L24,IF(J22=J24,IF(H22&lt;&gt;"",IF(H22&gt;H24,"W","L"),""),IF(J22&gt;J24,"W","L")),IF(L22&gt;L24,"W","L")))</f>
        <v/>
      </c>
      <c r="AK7" s="324"/>
      <c r="AL7" s="254" t="str">
        <f>IF(OR(COUNTIF(Z7:AJ7,"W"),COUNTIF(Z7:AJ7,"L")),COUNTIF(Z7:AJ7,"W")*2+COUNTIF(Z7:AJ7,"L"),"")</f>
        <v/>
      </c>
      <c r="AM7" s="255"/>
      <c r="AN7" s="256" t="str">
        <f>IF(AL7&lt;&gt;"",RANK(AL7,AL7:AL17,0),"")</f>
        <v/>
      </c>
      <c r="AO7" s="257"/>
      <c r="AQ7" s="127"/>
      <c r="AR7" s="127"/>
      <c r="AS7" s="127"/>
      <c r="AT7" s="127"/>
      <c r="AU7" s="127"/>
      <c r="AV7" s="127"/>
      <c r="AW7" s="127"/>
      <c r="AX7" s="127"/>
      <c r="AY7" s="127"/>
      <c r="AZ7" s="127"/>
      <c r="BA7" s="127"/>
      <c r="BB7" s="127"/>
      <c r="BC7" s="127"/>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127"/>
      <c r="CH7" s="127"/>
      <c r="CI7" s="127"/>
      <c r="CJ7" s="127"/>
      <c r="CK7" s="127"/>
      <c r="CL7" s="127"/>
      <c r="CM7" s="127"/>
      <c r="CN7" s="127"/>
      <c r="CO7" s="127"/>
      <c r="CP7" s="127"/>
      <c r="CQ7" s="127"/>
      <c r="CR7" s="127"/>
      <c r="CS7" s="127"/>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W7" s="127"/>
      <c r="DX7" s="127"/>
      <c r="DY7" s="127"/>
      <c r="DZ7" s="127"/>
      <c r="EA7" s="127"/>
      <c r="EB7" s="127"/>
      <c r="EC7" s="127"/>
      <c r="ED7" s="127"/>
      <c r="EE7" s="127"/>
      <c r="EF7" s="127"/>
      <c r="EG7" s="127"/>
      <c r="EH7" s="127"/>
      <c r="EI7" s="127"/>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row>
    <row r="8" spans="1:168" ht="11.25" customHeight="1">
      <c r="A8" s="212"/>
      <c r="B8" s="213"/>
      <c r="C8" s="217"/>
      <c r="D8" s="218"/>
      <c r="E8" s="218"/>
      <c r="F8" s="218"/>
      <c r="G8" s="218"/>
      <c r="H8" s="218"/>
      <c r="I8" s="218"/>
      <c r="J8" s="218"/>
      <c r="K8" s="218"/>
      <c r="L8" s="218"/>
      <c r="M8" s="218"/>
      <c r="N8" s="218"/>
      <c r="O8" s="218"/>
      <c r="P8" s="218"/>
      <c r="Q8" s="218"/>
      <c r="R8" s="218"/>
      <c r="S8" s="218"/>
      <c r="T8" s="218"/>
      <c r="U8" s="218"/>
      <c r="V8" s="218"/>
      <c r="W8" s="218"/>
      <c r="X8" s="218"/>
      <c r="Y8" s="219"/>
      <c r="Z8" s="251"/>
      <c r="AA8" s="236"/>
      <c r="AB8" s="234"/>
      <c r="AC8" s="233"/>
      <c r="AD8" s="234"/>
      <c r="AE8" s="233"/>
      <c r="AF8" s="234"/>
      <c r="AG8" s="233"/>
      <c r="AH8" s="234"/>
      <c r="AI8" s="233"/>
      <c r="AJ8" s="234"/>
      <c r="AK8" s="238"/>
      <c r="AL8" s="241"/>
      <c r="AM8" s="240"/>
      <c r="AN8" s="258"/>
      <c r="AO8" s="243"/>
      <c r="AQ8" s="128"/>
      <c r="AR8" s="128"/>
      <c r="AS8" s="128"/>
      <c r="AT8" s="128"/>
      <c r="AU8" s="128"/>
      <c r="AV8" s="128"/>
      <c r="AW8" s="128"/>
      <c r="AX8" s="128"/>
      <c r="AY8" s="128"/>
      <c r="AZ8" s="128"/>
      <c r="BA8" s="128"/>
      <c r="BB8" s="128"/>
      <c r="BC8" s="128"/>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128"/>
      <c r="CH8" s="128"/>
      <c r="CI8" s="128"/>
      <c r="CJ8" s="128"/>
      <c r="CK8" s="128"/>
      <c r="CL8" s="128"/>
      <c r="CM8" s="128"/>
      <c r="CN8" s="128"/>
      <c r="CO8" s="128"/>
      <c r="CP8" s="128"/>
      <c r="CQ8" s="128"/>
      <c r="CR8" s="128"/>
      <c r="CS8" s="128"/>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W8" s="128"/>
      <c r="DX8" s="128"/>
      <c r="DY8" s="128"/>
      <c r="DZ8" s="128"/>
      <c r="EA8" s="128"/>
      <c r="EB8" s="128"/>
      <c r="EC8" s="128"/>
      <c r="ED8" s="128"/>
      <c r="EE8" s="128"/>
      <c r="EF8" s="128"/>
      <c r="EG8" s="128"/>
      <c r="EH8" s="128"/>
      <c r="EI8" s="128"/>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row>
    <row r="9" spans="1:168" ht="11.25" customHeight="1">
      <c r="A9" s="210" t="str">
        <f>AB5</f>
        <v>B</v>
      </c>
      <c r="B9" s="211"/>
      <c r="C9" s="342"/>
      <c r="D9" s="343"/>
      <c r="E9" s="343"/>
      <c r="F9" s="343"/>
      <c r="G9" s="343"/>
      <c r="H9" s="343"/>
      <c r="I9" s="343"/>
      <c r="J9" s="343"/>
      <c r="K9" s="343"/>
      <c r="L9" s="343"/>
      <c r="M9" s="343"/>
      <c r="N9" s="343"/>
      <c r="O9" s="343"/>
      <c r="P9" s="343"/>
      <c r="Q9" s="343"/>
      <c r="R9" s="343"/>
      <c r="S9" s="343"/>
      <c r="T9" s="343"/>
      <c r="U9" s="343"/>
      <c r="V9" s="343"/>
      <c r="W9" s="343"/>
      <c r="X9" s="343"/>
      <c r="Y9" s="344"/>
      <c r="Z9" s="220" t="str">
        <f>IF(AB7&lt;&gt;"",IF(AB7="W","L","W"),"")</f>
        <v/>
      </c>
      <c r="AA9" s="221"/>
      <c r="AB9" s="228"/>
      <c r="AC9" s="229"/>
      <c r="AD9" s="227" t="str">
        <f>IF($D3="1P",IF(L42=L44,IF(J42=J44,IF(H42&lt;&gt;"",IF(H42&gt;H44,"W","L"),""),IF(J42&gt;J44,"W","L")),IF(L42&gt;L44,"W","L")),IF(AN22=AN24,IF(AL22=AL24,IF(AJ22&lt;&gt;"",IF(AJ22&gt;AJ24,"W","L"),""),IF(AL22&gt;AL24,"W","L")),IF(AN22&gt;AN24,"W","L")))</f>
        <v/>
      </c>
      <c r="AE9" s="221"/>
      <c r="AF9" s="227" t="str">
        <f>IF($D3="1P",IF(Z34=Z36,IF(X34=X36,IF(V34&lt;&gt;"",IF(V34&gt;V36,"W","L"),""),IF(X34&gt;X36,"W","L")),IF(Z34&gt;Z36,"W","L")),IF(Z22=Z24,IF(X22=X24,IF(V22&lt;&gt;"",IF(V22&gt;V24,"W","L"),""),IF(X22&gt;X24,"W","L")),IF(Z22&gt;Z24,"W","L")))</f>
        <v/>
      </c>
      <c r="AG9" s="221"/>
      <c r="AH9" s="227" t="str">
        <f>IF($D3="1P",IF(L26=L28,IF(J26=J28,IF(H26&lt;&gt;"",IF(H26&gt;H28,"W","L"),""),IF(J26&gt;J28,"W","L")),IF(L26&gt;L28,"W","L")),IF(L26=L28,IF(J26=J28,IF(H26&lt;&gt;"",IF(H26&gt;H28,"W","L"),""),IF(J26&gt;J28,"W","L")),IF(L26&gt;L28,"W","L")))</f>
        <v/>
      </c>
      <c r="AI9" s="221"/>
      <c r="AJ9" s="227" t="str">
        <f>IF($D3="1P",IF(Z26=Z28,IF(X26=X28,IF(V26&lt;&gt;"",IF(V26&gt;V28,"W","L"),""),IF(X26&gt;X28,"W","L")),IF(Z26&gt;Z28,"W","L")),IF(L42=L44,IF(J42=J44,IF(H42&lt;&gt;"",IF(H42&gt;H44,"W","L"),""),IF(J42&gt;J44,"W","L")),IF(L42&gt;L44,"W","L")))</f>
        <v/>
      </c>
      <c r="AK9" s="237"/>
      <c r="AL9" s="239" t="str">
        <f>IF(OR(COUNTIF(Z9:AJ9,"W"),COUNTIF(Z9:AJ9,"L")),COUNTIF(Z9:AJ9,"W")*2+COUNTIF(Z9:AJ9,"L"),"")</f>
        <v/>
      </c>
      <c r="AM9" s="240"/>
      <c r="AN9" s="242" t="str">
        <f>IF(AL9&lt;&gt;"",RANK(AL9,AL7:AL17,0),"")</f>
        <v/>
      </c>
      <c r="AO9" s="243"/>
      <c r="AQ9" s="126"/>
      <c r="AR9" s="126"/>
      <c r="AS9" s="126"/>
      <c r="AT9" s="126"/>
      <c r="AU9" s="126"/>
      <c r="AV9" s="126"/>
      <c r="AW9" s="126"/>
      <c r="AX9" s="126"/>
      <c r="AY9" s="126"/>
      <c r="AZ9" s="126"/>
      <c r="BA9" s="126"/>
      <c r="BB9" s="126"/>
      <c r="BC9" s="126"/>
      <c r="CG9" s="126"/>
      <c r="CH9" s="126"/>
      <c r="CI9" s="126"/>
      <c r="CJ9" s="126"/>
      <c r="CK9" s="126"/>
      <c r="CL9" s="126"/>
      <c r="CM9" s="126"/>
      <c r="CN9" s="126"/>
      <c r="CO9" s="126"/>
      <c r="CP9" s="126"/>
      <c r="CQ9" s="126"/>
      <c r="CR9" s="126"/>
      <c r="CS9" s="126"/>
      <c r="DW9" s="126"/>
      <c r="DX9" s="126"/>
      <c r="DY9" s="126"/>
      <c r="DZ9" s="126"/>
      <c r="EA9" s="126"/>
      <c r="EB9" s="126"/>
      <c r="EC9" s="126"/>
      <c r="ED9" s="126"/>
      <c r="EE9" s="126"/>
      <c r="EF9" s="126"/>
      <c r="EG9" s="126"/>
      <c r="EH9" s="126"/>
      <c r="EI9" s="126"/>
    </row>
    <row r="10" spans="1:168" ht="11.25" customHeight="1" thickBot="1">
      <c r="A10" s="212"/>
      <c r="B10" s="213"/>
      <c r="C10" s="217"/>
      <c r="D10" s="218"/>
      <c r="E10" s="218"/>
      <c r="F10" s="218"/>
      <c r="G10" s="218"/>
      <c r="H10" s="218"/>
      <c r="I10" s="218"/>
      <c r="J10" s="218"/>
      <c r="K10" s="218"/>
      <c r="L10" s="218"/>
      <c r="M10" s="218"/>
      <c r="N10" s="218"/>
      <c r="O10" s="218"/>
      <c r="P10" s="218"/>
      <c r="Q10" s="218"/>
      <c r="R10" s="218"/>
      <c r="S10" s="218"/>
      <c r="T10" s="218"/>
      <c r="U10" s="218"/>
      <c r="V10" s="218"/>
      <c r="W10" s="218"/>
      <c r="X10" s="218"/>
      <c r="Y10" s="219"/>
      <c r="Z10" s="232"/>
      <c r="AA10" s="233"/>
      <c r="AB10" s="235"/>
      <c r="AC10" s="236"/>
      <c r="AD10" s="234"/>
      <c r="AE10" s="233"/>
      <c r="AF10" s="234"/>
      <c r="AG10" s="233"/>
      <c r="AH10" s="234"/>
      <c r="AI10" s="233"/>
      <c r="AJ10" s="234"/>
      <c r="AK10" s="238"/>
      <c r="AL10" s="241"/>
      <c r="AM10" s="240"/>
      <c r="AN10" s="258"/>
      <c r="AO10" s="243"/>
      <c r="AQ10" s="127"/>
      <c r="AR10" s="127"/>
      <c r="AS10" s="127"/>
      <c r="AT10" s="127"/>
      <c r="AU10" s="127"/>
      <c r="AV10" s="127"/>
      <c r="AW10" s="127"/>
      <c r="AX10" s="127"/>
      <c r="AY10" s="127"/>
      <c r="AZ10" s="127"/>
      <c r="BA10" s="127"/>
      <c r="BB10" s="127"/>
      <c r="BC10" s="127"/>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G10" s="127"/>
      <c r="CH10" s="127"/>
      <c r="CI10" s="127"/>
      <c r="CJ10" s="127"/>
      <c r="CK10" s="127"/>
      <c r="CL10" s="127"/>
      <c r="CM10" s="127"/>
      <c r="CN10" s="127"/>
      <c r="CO10" s="127"/>
      <c r="CP10" s="127"/>
      <c r="CQ10" s="127"/>
      <c r="CR10" s="127"/>
      <c r="CS10" s="127"/>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W10" s="126"/>
      <c r="DX10" s="126"/>
      <c r="DY10" s="126"/>
      <c r="DZ10" s="126"/>
      <c r="EA10" s="126"/>
      <c r="EB10" s="126"/>
      <c r="EC10" s="126"/>
      <c r="ED10" s="126"/>
      <c r="EE10" s="126"/>
      <c r="EF10" s="126"/>
      <c r="EG10" s="126"/>
      <c r="EH10" s="126"/>
      <c r="EI10" s="126"/>
    </row>
    <row r="11" spans="1:168" ht="11.25" customHeight="1">
      <c r="A11" s="210" t="str">
        <f>AD5</f>
        <v>C</v>
      </c>
      <c r="B11" s="211"/>
      <c r="C11" s="342"/>
      <c r="D11" s="343"/>
      <c r="E11" s="343"/>
      <c r="F11" s="343"/>
      <c r="G11" s="343"/>
      <c r="H11" s="343"/>
      <c r="I11" s="343"/>
      <c r="J11" s="343"/>
      <c r="K11" s="343"/>
      <c r="L11" s="343"/>
      <c r="M11" s="343"/>
      <c r="N11" s="343"/>
      <c r="O11" s="343"/>
      <c r="P11" s="343"/>
      <c r="Q11" s="343"/>
      <c r="R11" s="343"/>
      <c r="S11" s="343"/>
      <c r="T11" s="343"/>
      <c r="U11" s="343"/>
      <c r="V11" s="343"/>
      <c r="W11" s="343"/>
      <c r="X11" s="343"/>
      <c r="Y11" s="344"/>
      <c r="Z11" s="220" t="str">
        <f>IF(AD7&lt;&gt;"",IF(AD7="W","L","W"),"")</f>
        <v/>
      </c>
      <c r="AA11" s="221"/>
      <c r="AB11" s="227" t="str">
        <f>IF(AD9&lt;&gt;"",IF(AD9="W","L","W"),"")</f>
        <v/>
      </c>
      <c r="AC11" s="221"/>
      <c r="AD11" s="228"/>
      <c r="AE11" s="229"/>
      <c r="AF11" s="227" t="str">
        <f>IF($D3="1P",IF(L30=L32,IF(J30=J32,IF(H30&lt;&gt;"",IF(H30&gt;H32,"W","L"),""),IF(J30&gt;J32,"W","L")),IF(L30&gt;L32,"W","L")),IF(L30=L32,IF(J30=J32,IF(H30&lt;&gt;"",IF(H30&gt;H32,"W","L"),""),IF(J30&gt;J32,"W","L")),IF(L30&gt;L32,"W","L")))</f>
        <v/>
      </c>
      <c r="AG11" s="221"/>
      <c r="AH11" s="227" t="str">
        <f>IF($D3="1P",IF(Z22=Z24,IF(X22=X24,IF(V22&lt;&gt;"",IF(V22&gt;V24,"W","L"),""),IF(X22&gt;X24,"W","L")),IF(Z22&gt;Z24,"W","L")),IF(L38=L40,IF(J38=J40,IF(H38&lt;&gt;"",IF(H38&gt;H40,"W","L"),""),IF(J38&gt;J40,"W","L")),IF(L38&gt;L40,"W","L")))</f>
        <v/>
      </c>
      <c r="AI11" s="221"/>
      <c r="AJ11" s="227" t="str">
        <f>IF($D3="1P",IF(Z46=Z48,IF(X46=X48,IF(V46&lt;&gt;"",IF(V46&gt;V48,"W","L"),""),IF(X46&gt;X48,"W","L")),IF(Z46&gt;Z48,"W","L")),IF(Z34=Z36,IF(X34=X36,IF(V34&lt;&gt;"",IF(V34&gt;V36,"W","L"),""),IF(X34&gt;X36,"W","L")),IF(Z34&gt;Z36,"W","L")))</f>
        <v/>
      </c>
      <c r="AK11" s="237"/>
      <c r="AL11" s="239" t="str">
        <f>IF(OR(COUNTIF(Z11:AJ11,"W"),COUNTIF(Z11:AJ11,"L")),COUNTIF(Z11:AJ11,"W")*2+COUNTIF(Z11:AJ11,"L"),"")</f>
        <v/>
      </c>
      <c r="AM11" s="240"/>
      <c r="AN11" s="242" t="str">
        <f>IF(AL11&lt;&gt;"",RANK(AL11,AL7:AL17,0),"")</f>
        <v/>
      </c>
      <c r="AO11" s="243"/>
      <c r="AQ11" s="154" t="str">
        <f>CONCATENATE($A5," ",$D5,","," ",$F3)</f>
        <v>Group: 1, Men's Singles</v>
      </c>
      <c r="AR11" s="155"/>
      <c r="AS11" s="155"/>
      <c r="AT11" s="155"/>
      <c r="AU11" s="155"/>
      <c r="AV11" s="155"/>
      <c r="AW11" s="155"/>
      <c r="AX11" s="155"/>
      <c r="AY11" s="155"/>
      <c r="AZ11" s="155"/>
      <c r="BA11" s="155"/>
      <c r="BB11" s="155"/>
      <c r="BC11" s="156"/>
      <c r="BD11" s="163">
        <f>A26</f>
        <v>2</v>
      </c>
      <c r="BE11" s="164"/>
      <c r="BF11" s="183" t="str">
        <f>C26</f>
        <v>B</v>
      </c>
      <c r="BG11" s="185" t="str">
        <f>IF(VLOOKUP($BF11,$A7:$C17,3,FALSE)=0,"",CONCATENATE(VLOOKUP(VLOOKUP($BF11,$A7:$C17,3,FALSE),Players!$C:$G,4,FALSE)," ",VLOOKUP($BF11,$A7:$C17,3,FALSE)," ",IF(ISERROR(VLOOKUP(VLOOKUP($BF11,$A7:$C17,3,FALSE),Players!$C:$G,5,FALSE)),"()",CONCATENATE("(",VLOOKUP(VLOOKUP($BF11,$A7:$C17,3,FALSE),Players!$C:$G,5,FALSE),")"))))</f>
        <v/>
      </c>
      <c r="BH11" s="186"/>
      <c r="BI11" s="186"/>
      <c r="BJ11" s="186"/>
      <c r="BK11" s="186"/>
      <c r="BL11" s="186"/>
      <c r="BM11" s="186"/>
      <c r="BN11" s="186"/>
      <c r="BO11" s="186"/>
      <c r="BP11" s="186"/>
      <c r="BQ11" s="186"/>
      <c r="BR11" s="186"/>
      <c r="BS11" s="186"/>
      <c r="BT11" s="186"/>
      <c r="BU11" s="187"/>
      <c r="BV11" s="170" t="str">
        <f>IF(D26&lt;&gt;"",D26,"")</f>
        <v/>
      </c>
      <c r="BW11" s="171"/>
      <c r="BX11" s="335" t="str">
        <f>IF(F26&lt;&gt;"",F26,"")</f>
        <v/>
      </c>
      <c r="BY11" s="171"/>
      <c r="BZ11" s="335" t="str">
        <f>IF(H26&lt;&gt;"",H26,"")</f>
        <v/>
      </c>
      <c r="CA11" s="171"/>
      <c r="CB11" s="335" t="str">
        <f>IF(J26&lt;&gt;"",J26,"")</f>
        <v/>
      </c>
      <c r="CC11" s="171"/>
      <c r="CD11" s="335" t="str">
        <f>IF(L26&lt;&gt;"",L26,"")</f>
        <v/>
      </c>
      <c r="CE11" s="337"/>
      <c r="CF11" s="174" t="str">
        <f>IF($CD11=$CD13,IF($CB11=$CB13,IF($BZ11&lt;&gt;"",IF($BZ11&gt;$BZ13,"W","L"),""),IF($CB11&gt;$CB13,"W","L")),IF($CD11&gt;$CD13,"W","L"))</f>
        <v/>
      </c>
      <c r="CG11" s="154" t="str">
        <f>CONCATENATE($A5," ",$D5,","," ",$F3)</f>
        <v>Group: 1, Men's Singles</v>
      </c>
      <c r="CH11" s="155"/>
      <c r="CI11" s="155"/>
      <c r="CJ11" s="155"/>
      <c r="CK11" s="155"/>
      <c r="CL11" s="155"/>
      <c r="CM11" s="155"/>
      <c r="CN11" s="155"/>
      <c r="CO11" s="155"/>
      <c r="CP11" s="155"/>
      <c r="CQ11" s="155"/>
      <c r="CR11" s="155"/>
      <c r="CS11" s="156"/>
      <c r="CT11" s="163">
        <f>O26</f>
        <v>9</v>
      </c>
      <c r="CU11" s="164"/>
      <c r="CV11" s="183" t="str">
        <f>Q26</f>
        <v>E</v>
      </c>
      <c r="CW11" s="185" t="str">
        <f>IF(VLOOKUP($CV11,$A7:$C17,3,FALSE)=0,"",CONCATENATE(VLOOKUP(VLOOKUP($CV11,$A7:$C17,3,FALSE),Players!$C:$G,4,FALSE)," ",VLOOKUP($CV11,$A7:$C17,3,FALSE)," ",IF(ISERROR(VLOOKUP(VLOOKUP($CV11,$A7:$C17,3,FALSE),Players!$C:$G,5,FALSE)),"()",CONCATENATE("(",VLOOKUP(VLOOKUP($CV11,$A7:$C17,3,FALSE),Players!$C:$G,5,FALSE),")"))))</f>
        <v/>
      </c>
      <c r="CX11" s="186"/>
      <c r="CY11" s="186"/>
      <c r="CZ11" s="186"/>
      <c r="DA11" s="186"/>
      <c r="DB11" s="186"/>
      <c r="DC11" s="186"/>
      <c r="DD11" s="186"/>
      <c r="DE11" s="186"/>
      <c r="DF11" s="186"/>
      <c r="DG11" s="186"/>
      <c r="DH11" s="186"/>
      <c r="DI11" s="186"/>
      <c r="DJ11" s="186"/>
      <c r="DK11" s="187"/>
      <c r="DL11" s="170" t="str">
        <f>IF(R26&lt;&gt;"",R26,"")</f>
        <v/>
      </c>
      <c r="DM11" s="171"/>
      <c r="DN11" s="335" t="str">
        <f>IF(T26&lt;&gt;"",T26,"")</f>
        <v/>
      </c>
      <c r="DO11" s="171"/>
      <c r="DP11" s="335" t="str">
        <f>IF(V26&lt;&gt;"",V26,"")</f>
        <v/>
      </c>
      <c r="DQ11" s="171"/>
      <c r="DR11" s="335" t="str">
        <f>IF(X26&lt;&gt;"",X26,"")</f>
        <v/>
      </c>
      <c r="DS11" s="171"/>
      <c r="DT11" s="335" t="str">
        <f>IF(Z26&lt;&gt;"",Z26,"")</f>
        <v/>
      </c>
      <c r="DU11" s="337"/>
      <c r="DV11" s="174" t="str">
        <f>IF($DT11=$DT13,IF($DR11=$DR13,IF($DP11&lt;&gt;"",IF($DP11&gt;$DP13,"W","L"),""),IF($DR11&gt;$DR13,"W","L")),IF($DT11&gt;$DT13,"W","L"))</f>
        <v/>
      </c>
      <c r="DW11" s="126"/>
      <c r="DX11" s="126"/>
      <c r="DY11" s="126"/>
      <c r="DZ11" s="126"/>
      <c r="EA11" s="126"/>
      <c r="EB11" s="126"/>
      <c r="EC11" s="126"/>
      <c r="ED11" s="126"/>
      <c r="EE11" s="126"/>
      <c r="EF11" s="126"/>
      <c r="EG11" s="126"/>
      <c r="EH11" s="126"/>
      <c r="EI11" s="126"/>
    </row>
    <row r="12" spans="1:168" ht="11.25" customHeight="1">
      <c r="A12" s="212"/>
      <c r="B12" s="213"/>
      <c r="C12" s="217"/>
      <c r="D12" s="218"/>
      <c r="E12" s="218"/>
      <c r="F12" s="218"/>
      <c r="G12" s="218"/>
      <c r="H12" s="218"/>
      <c r="I12" s="218"/>
      <c r="J12" s="218"/>
      <c r="K12" s="218"/>
      <c r="L12" s="218"/>
      <c r="M12" s="218"/>
      <c r="N12" s="218"/>
      <c r="O12" s="218"/>
      <c r="P12" s="218"/>
      <c r="Q12" s="218"/>
      <c r="R12" s="218"/>
      <c r="S12" s="218"/>
      <c r="T12" s="218"/>
      <c r="U12" s="218"/>
      <c r="V12" s="218"/>
      <c r="W12" s="218"/>
      <c r="X12" s="218"/>
      <c r="Y12" s="219"/>
      <c r="Z12" s="232"/>
      <c r="AA12" s="233"/>
      <c r="AB12" s="234"/>
      <c r="AC12" s="233"/>
      <c r="AD12" s="235"/>
      <c r="AE12" s="236"/>
      <c r="AF12" s="234"/>
      <c r="AG12" s="233"/>
      <c r="AH12" s="234"/>
      <c r="AI12" s="233"/>
      <c r="AJ12" s="234"/>
      <c r="AK12" s="238"/>
      <c r="AL12" s="241"/>
      <c r="AM12" s="240"/>
      <c r="AN12" s="258"/>
      <c r="AO12" s="243"/>
      <c r="AQ12" s="157"/>
      <c r="AR12" s="158"/>
      <c r="AS12" s="158"/>
      <c r="AT12" s="158"/>
      <c r="AU12" s="158"/>
      <c r="AV12" s="158"/>
      <c r="AW12" s="158"/>
      <c r="AX12" s="158"/>
      <c r="AY12" s="158"/>
      <c r="AZ12" s="158"/>
      <c r="BA12" s="158"/>
      <c r="BB12" s="158"/>
      <c r="BC12" s="159"/>
      <c r="BD12" s="165"/>
      <c r="BE12" s="166"/>
      <c r="BF12" s="184"/>
      <c r="BG12" s="188"/>
      <c r="BH12" s="189"/>
      <c r="BI12" s="189"/>
      <c r="BJ12" s="189"/>
      <c r="BK12" s="189"/>
      <c r="BL12" s="189"/>
      <c r="BM12" s="189"/>
      <c r="BN12" s="189"/>
      <c r="BO12" s="189"/>
      <c r="BP12" s="189"/>
      <c r="BQ12" s="189"/>
      <c r="BR12" s="189"/>
      <c r="BS12" s="189"/>
      <c r="BT12" s="189"/>
      <c r="BU12" s="190"/>
      <c r="BV12" s="172"/>
      <c r="BW12" s="173"/>
      <c r="BX12" s="336"/>
      <c r="BY12" s="173"/>
      <c r="BZ12" s="336"/>
      <c r="CA12" s="173"/>
      <c r="CB12" s="336"/>
      <c r="CC12" s="173"/>
      <c r="CD12" s="336"/>
      <c r="CE12" s="338"/>
      <c r="CF12" s="174"/>
      <c r="CG12" s="157"/>
      <c r="CH12" s="158"/>
      <c r="CI12" s="158"/>
      <c r="CJ12" s="158"/>
      <c r="CK12" s="158"/>
      <c r="CL12" s="158"/>
      <c r="CM12" s="158"/>
      <c r="CN12" s="158"/>
      <c r="CO12" s="158"/>
      <c r="CP12" s="158"/>
      <c r="CQ12" s="158"/>
      <c r="CR12" s="158"/>
      <c r="CS12" s="159"/>
      <c r="CT12" s="165"/>
      <c r="CU12" s="166"/>
      <c r="CV12" s="184"/>
      <c r="CW12" s="188"/>
      <c r="CX12" s="189"/>
      <c r="CY12" s="189"/>
      <c r="CZ12" s="189"/>
      <c r="DA12" s="189"/>
      <c r="DB12" s="189"/>
      <c r="DC12" s="189"/>
      <c r="DD12" s="189"/>
      <c r="DE12" s="189"/>
      <c r="DF12" s="189"/>
      <c r="DG12" s="189"/>
      <c r="DH12" s="189"/>
      <c r="DI12" s="189"/>
      <c r="DJ12" s="189"/>
      <c r="DK12" s="190"/>
      <c r="DL12" s="172"/>
      <c r="DM12" s="173"/>
      <c r="DN12" s="336"/>
      <c r="DO12" s="173"/>
      <c r="DP12" s="336"/>
      <c r="DQ12" s="173"/>
      <c r="DR12" s="336"/>
      <c r="DS12" s="173"/>
      <c r="DT12" s="336"/>
      <c r="DU12" s="338"/>
      <c r="DV12" s="174"/>
      <c r="DW12" s="126"/>
      <c r="DX12" s="126"/>
      <c r="DY12" s="126"/>
      <c r="DZ12" s="126"/>
      <c r="EA12" s="126"/>
      <c r="EB12" s="126"/>
      <c r="EC12" s="126"/>
      <c r="ED12" s="126"/>
      <c r="EE12" s="126"/>
      <c r="EF12" s="126"/>
      <c r="EG12" s="126"/>
      <c r="EH12" s="126"/>
      <c r="EI12" s="126"/>
    </row>
    <row r="13" spans="1:168" ht="11.25" customHeight="1">
      <c r="A13" s="210" t="str">
        <f>AF5</f>
        <v>D</v>
      </c>
      <c r="B13" s="211"/>
      <c r="C13" s="342"/>
      <c r="D13" s="343"/>
      <c r="E13" s="343"/>
      <c r="F13" s="343"/>
      <c r="G13" s="343"/>
      <c r="H13" s="343"/>
      <c r="I13" s="343"/>
      <c r="J13" s="343"/>
      <c r="K13" s="343"/>
      <c r="L13" s="343"/>
      <c r="M13" s="343"/>
      <c r="N13" s="343"/>
      <c r="O13" s="343"/>
      <c r="P13" s="343"/>
      <c r="Q13" s="343"/>
      <c r="R13" s="343"/>
      <c r="S13" s="343"/>
      <c r="T13" s="343"/>
      <c r="U13" s="343"/>
      <c r="V13" s="343"/>
      <c r="W13" s="343"/>
      <c r="X13" s="343"/>
      <c r="Y13" s="344"/>
      <c r="Z13" s="220" t="str">
        <f>IF(AF7&lt;&gt;"",IF(AF7="W","L","W"),"")</f>
        <v/>
      </c>
      <c r="AA13" s="221"/>
      <c r="AB13" s="227" t="str">
        <f>IF(AF9&lt;&gt;"",IF(AF9="W","L","W"),"")</f>
        <v/>
      </c>
      <c r="AC13" s="221"/>
      <c r="AD13" s="227" t="str">
        <f>IF(AF11&lt;&gt;"",IF(AF11="W","L","W"),"")</f>
        <v/>
      </c>
      <c r="AE13" s="221"/>
      <c r="AF13" s="228"/>
      <c r="AG13" s="229"/>
      <c r="AH13" s="227" t="str">
        <f>IF($D3="1P",IF(AN22=AN24,IF(AL22=AL24,IF(AJ22&lt;&gt;"",IF(AJ22&gt;AJ24,"W","L"),""),IF(AL22&gt;AL24,"W","L")),IF(AN22&gt;AN24,"W","L")),IF(Z38=Z40,IF(X38=X40,IF(V38&lt;&gt;"",IF(V38&gt;V40,"W","L"),""),IF(X38&gt;X40,"W","L")),IF(Z38&gt;Z40,"W","L")))</f>
        <v/>
      </c>
      <c r="AI13" s="221"/>
      <c r="AJ13" s="227" t="str">
        <f>IF($D3="1P",IF(L38=L40,IF(J38=J40,IF(H38&lt;&gt;"",IF(H38&gt;H40,"W","L"),""),IF(J38&gt;J40,"W","L")),IF(L38&gt;L40,"W","L")),IF(Z46=Z48,IF(X46=X48,IF(V46&lt;&gt;"",IF(V46&gt;V48,"W","L"),""),IF(X46&gt;X48,"W","L")),IF(Z46&gt;Z48,"W","L")))</f>
        <v/>
      </c>
      <c r="AK13" s="237"/>
      <c r="AL13" s="239" t="str">
        <f>IF(OR(COUNTIF(Z13:AJ13,"W"),COUNTIF(Z13:AJ13,"L")),COUNTIF(Z13:AJ13,"W")*2+COUNTIF(Z13:AJ13,"L"),"")</f>
        <v/>
      </c>
      <c r="AM13" s="240"/>
      <c r="AN13" s="242" t="str">
        <f>IF(AL13&lt;&gt;"",RANK(AL13,AL7:AL17,0),"")</f>
        <v/>
      </c>
      <c r="AO13" s="243"/>
      <c r="AQ13" s="157"/>
      <c r="AR13" s="158"/>
      <c r="AS13" s="158"/>
      <c r="AT13" s="158"/>
      <c r="AU13" s="158"/>
      <c r="AV13" s="158"/>
      <c r="AW13" s="158"/>
      <c r="AX13" s="158"/>
      <c r="AY13" s="158"/>
      <c r="AZ13" s="158"/>
      <c r="BA13" s="158"/>
      <c r="BB13" s="158"/>
      <c r="BC13" s="159"/>
      <c r="BD13" s="165"/>
      <c r="BE13" s="166"/>
      <c r="BF13" s="175" t="str">
        <f>C28</f>
        <v>E</v>
      </c>
      <c r="BG13" s="177" t="str">
        <f>IF(VLOOKUP($BF13,$A7:$C17,3,FALSE)=0,"",CONCATENATE(VLOOKUP(VLOOKUP($BF13,$A7:$C17,3,FALSE),Players!$C:$G,4,FALSE)," ",VLOOKUP($BF13,$A7:$C17,3,FALSE)," ",IF(ISERROR(VLOOKUP(VLOOKUP($BF13,$A7:$C17,3,FALSE),Players!$C:$G,5,FALSE)),"()",CONCATENATE("(",VLOOKUP(VLOOKUP($BF13,$A7:$C17,3,FALSE),Players!$C:$G,5,FALSE),")"))))</f>
        <v/>
      </c>
      <c r="BH13" s="178"/>
      <c r="BI13" s="178"/>
      <c r="BJ13" s="178"/>
      <c r="BK13" s="178"/>
      <c r="BL13" s="178"/>
      <c r="BM13" s="178"/>
      <c r="BN13" s="178"/>
      <c r="BO13" s="178"/>
      <c r="BP13" s="178"/>
      <c r="BQ13" s="178"/>
      <c r="BR13" s="178"/>
      <c r="BS13" s="178"/>
      <c r="BT13" s="178"/>
      <c r="BU13" s="179"/>
      <c r="BV13" s="150" t="str">
        <f>IF(D28&lt;&gt;"",D28,"")</f>
        <v/>
      </c>
      <c r="BW13" s="151"/>
      <c r="BX13" s="288" t="str">
        <f>IF(F28&lt;&gt;"",F28,"")</f>
        <v/>
      </c>
      <c r="BY13" s="151"/>
      <c r="BZ13" s="288" t="str">
        <f>IF(H28&lt;&gt;"",H28,"")</f>
        <v/>
      </c>
      <c r="CA13" s="151"/>
      <c r="CB13" s="288" t="str">
        <f>IF(J28&lt;&gt;"",J28,"")</f>
        <v/>
      </c>
      <c r="CC13" s="151"/>
      <c r="CD13" s="288" t="str">
        <f>IF(L28&lt;&gt;"",L28,"")</f>
        <v/>
      </c>
      <c r="CE13" s="332"/>
      <c r="CF13" s="174" t="str">
        <f>IF($CF11&lt;&gt;"",IF(CF11="W","L","W"),"")</f>
        <v/>
      </c>
      <c r="CG13" s="157"/>
      <c r="CH13" s="158"/>
      <c r="CI13" s="158"/>
      <c r="CJ13" s="158"/>
      <c r="CK13" s="158"/>
      <c r="CL13" s="158"/>
      <c r="CM13" s="158"/>
      <c r="CN13" s="158"/>
      <c r="CO13" s="158"/>
      <c r="CP13" s="158"/>
      <c r="CQ13" s="158"/>
      <c r="CR13" s="158"/>
      <c r="CS13" s="159"/>
      <c r="CT13" s="165"/>
      <c r="CU13" s="166"/>
      <c r="CV13" s="175" t="str">
        <f>Q28</f>
        <v>F</v>
      </c>
      <c r="CW13" s="177" t="str">
        <f>IF(VLOOKUP($CV13,$A7:$C17,3,FALSE)=0,"",CONCATENATE(VLOOKUP(VLOOKUP($CV13,$A7:$C17,3,FALSE),Players!$C:$G,4,FALSE)," ",VLOOKUP($CV13,$A7:$C17,3,FALSE)," ",IF(ISERROR(VLOOKUP(VLOOKUP($CV13,$A7:$C17,3,FALSE),Players!$C:$G,5,FALSE)),"()",CONCATENATE("(",VLOOKUP(VLOOKUP($CV13,$A7:$C17,3,FALSE),Players!$C:$G,5,FALSE),")"))))</f>
        <v/>
      </c>
      <c r="CX13" s="178"/>
      <c r="CY13" s="178"/>
      <c r="CZ13" s="178"/>
      <c r="DA13" s="178"/>
      <c r="DB13" s="178"/>
      <c r="DC13" s="178"/>
      <c r="DD13" s="178"/>
      <c r="DE13" s="178"/>
      <c r="DF13" s="178"/>
      <c r="DG13" s="178"/>
      <c r="DH13" s="178"/>
      <c r="DI13" s="178"/>
      <c r="DJ13" s="178"/>
      <c r="DK13" s="179"/>
      <c r="DL13" s="150" t="str">
        <f>IF(R28&lt;&gt;"",R28,"")</f>
        <v/>
      </c>
      <c r="DM13" s="151"/>
      <c r="DN13" s="288" t="str">
        <f>IF(T28&lt;&gt;"",T28,"")</f>
        <v/>
      </c>
      <c r="DO13" s="151"/>
      <c r="DP13" s="288" t="str">
        <f>IF(V28&lt;&gt;"",V28,"")</f>
        <v/>
      </c>
      <c r="DQ13" s="151"/>
      <c r="DR13" s="288" t="str">
        <f>IF(X28&lt;&gt;"",X28,"")</f>
        <v/>
      </c>
      <c r="DS13" s="151"/>
      <c r="DT13" s="288" t="str">
        <f>IF(Z28&lt;&gt;"",Z28,"")</f>
        <v/>
      </c>
      <c r="DU13" s="332"/>
      <c r="DV13" s="174" t="str">
        <f>IF($DV11&lt;&gt;"",IF(DV11="W","L","W"),"")</f>
        <v/>
      </c>
      <c r="DW13" s="126"/>
      <c r="DX13" s="126"/>
      <c r="DY13" s="126"/>
      <c r="DZ13" s="126"/>
      <c r="EA13" s="126"/>
      <c r="EB13" s="126"/>
      <c r="EC13" s="126"/>
      <c r="ED13" s="126"/>
      <c r="EE13" s="126"/>
      <c r="EF13" s="126"/>
      <c r="EG13" s="126"/>
      <c r="EH13" s="126"/>
      <c r="EI13" s="126"/>
    </row>
    <row r="14" spans="1:168" ht="11.25" customHeight="1" thickBot="1">
      <c r="A14" s="212"/>
      <c r="B14" s="213"/>
      <c r="C14" s="217"/>
      <c r="D14" s="218"/>
      <c r="E14" s="218"/>
      <c r="F14" s="218"/>
      <c r="G14" s="218"/>
      <c r="H14" s="218"/>
      <c r="I14" s="218"/>
      <c r="J14" s="218"/>
      <c r="K14" s="218"/>
      <c r="L14" s="218"/>
      <c r="M14" s="218"/>
      <c r="N14" s="218"/>
      <c r="O14" s="218"/>
      <c r="P14" s="218"/>
      <c r="Q14" s="218"/>
      <c r="R14" s="218"/>
      <c r="S14" s="218"/>
      <c r="T14" s="218"/>
      <c r="U14" s="218"/>
      <c r="V14" s="218"/>
      <c r="W14" s="218"/>
      <c r="X14" s="218"/>
      <c r="Y14" s="219"/>
      <c r="Z14" s="232"/>
      <c r="AA14" s="233"/>
      <c r="AB14" s="234"/>
      <c r="AC14" s="233"/>
      <c r="AD14" s="234"/>
      <c r="AE14" s="233"/>
      <c r="AF14" s="235"/>
      <c r="AG14" s="236"/>
      <c r="AH14" s="234"/>
      <c r="AI14" s="233"/>
      <c r="AJ14" s="234"/>
      <c r="AK14" s="238"/>
      <c r="AL14" s="241"/>
      <c r="AM14" s="240"/>
      <c r="AN14" s="258"/>
      <c r="AO14" s="243"/>
      <c r="AQ14" s="160"/>
      <c r="AR14" s="161"/>
      <c r="AS14" s="161"/>
      <c r="AT14" s="161"/>
      <c r="AU14" s="161"/>
      <c r="AV14" s="161"/>
      <c r="AW14" s="161"/>
      <c r="AX14" s="161"/>
      <c r="AY14" s="161"/>
      <c r="AZ14" s="161"/>
      <c r="BA14" s="161"/>
      <c r="BB14" s="161"/>
      <c r="BC14" s="162"/>
      <c r="BD14" s="167"/>
      <c r="BE14" s="168"/>
      <c r="BF14" s="176"/>
      <c r="BG14" s="180"/>
      <c r="BH14" s="181"/>
      <c r="BI14" s="181"/>
      <c r="BJ14" s="181"/>
      <c r="BK14" s="181"/>
      <c r="BL14" s="181"/>
      <c r="BM14" s="181"/>
      <c r="BN14" s="181"/>
      <c r="BO14" s="181"/>
      <c r="BP14" s="181"/>
      <c r="BQ14" s="181"/>
      <c r="BR14" s="181"/>
      <c r="BS14" s="181"/>
      <c r="BT14" s="181"/>
      <c r="BU14" s="182"/>
      <c r="BV14" s="152"/>
      <c r="BW14" s="153"/>
      <c r="BX14" s="333"/>
      <c r="BY14" s="153"/>
      <c r="BZ14" s="333"/>
      <c r="CA14" s="153"/>
      <c r="CB14" s="333"/>
      <c r="CC14" s="153"/>
      <c r="CD14" s="333"/>
      <c r="CE14" s="334"/>
      <c r="CF14" s="341"/>
      <c r="CG14" s="160"/>
      <c r="CH14" s="161"/>
      <c r="CI14" s="161"/>
      <c r="CJ14" s="161"/>
      <c r="CK14" s="161"/>
      <c r="CL14" s="161"/>
      <c r="CM14" s="161"/>
      <c r="CN14" s="161"/>
      <c r="CO14" s="161"/>
      <c r="CP14" s="161"/>
      <c r="CQ14" s="161"/>
      <c r="CR14" s="161"/>
      <c r="CS14" s="162"/>
      <c r="CT14" s="167"/>
      <c r="CU14" s="168"/>
      <c r="CV14" s="176"/>
      <c r="CW14" s="180"/>
      <c r="CX14" s="181"/>
      <c r="CY14" s="181"/>
      <c r="CZ14" s="181"/>
      <c r="DA14" s="181"/>
      <c r="DB14" s="181"/>
      <c r="DC14" s="181"/>
      <c r="DD14" s="181"/>
      <c r="DE14" s="181"/>
      <c r="DF14" s="181"/>
      <c r="DG14" s="181"/>
      <c r="DH14" s="181"/>
      <c r="DI14" s="181"/>
      <c r="DJ14" s="181"/>
      <c r="DK14" s="182"/>
      <c r="DL14" s="152"/>
      <c r="DM14" s="153"/>
      <c r="DN14" s="333"/>
      <c r="DO14" s="153"/>
      <c r="DP14" s="333"/>
      <c r="DQ14" s="153"/>
      <c r="DR14" s="333"/>
      <c r="DS14" s="153"/>
      <c r="DT14" s="333"/>
      <c r="DU14" s="334"/>
      <c r="DV14" s="174"/>
      <c r="DW14" s="126"/>
      <c r="DX14" s="126"/>
      <c r="DY14" s="126"/>
      <c r="DZ14" s="126"/>
      <c r="EA14" s="126"/>
      <c r="EB14" s="126"/>
      <c r="EC14" s="126"/>
      <c r="ED14" s="126"/>
      <c r="EE14" s="126"/>
      <c r="EF14" s="126"/>
      <c r="EG14" s="126"/>
      <c r="EH14" s="126"/>
      <c r="EI14" s="126"/>
    </row>
    <row r="15" spans="1:168" ht="11.25" customHeight="1">
      <c r="A15" s="210" t="str">
        <f>AH5</f>
        <v>E</v>
      </c>
      <c r="B15" s="211"/>
      <c r="C15" s="342"/>
      <c r="D15" s="343"/>
      <c r="E15" s="343"/>
      <c r="F15" s="343"/>
      <c r="G15" s="343"/>
      <c r="H15" s="343"/>
      <c r="I15" s="343"/>
      <c r="J15" s="343"/>
      <c r="K15" s="343"/>
      <c r="L15" s="343"/>
      <c r="M15" s="343"/>
      <c r="N15" s="343"/>
      <c r="O15" s="343"/>
      <c r="P15" s="343"/>
      <c r="Q15" s="343"/>
      <c r="R15" s="343"/>
      <c r="S15" s="343"/>
      <c r="T15" s="343"/>
      <c r="U15" s="343"/>
      <c r="V15" s="343"/>
      <c r="W15" s="343"/>
      <c r="X15" s="343"/>
      <c r="Y15" s="344"/>
      <c r="Z15" s="220" t="str">
        <f>IF(AH7&lt;&gt;"",IF(AH7="W","L","W"),"")</f>
        <v/>
      </c>
      <c r="AA15" s="221"/>
      <c r="AB15" s="227" t="str">
        <f>IF(AH9&lt;&gt;"",IF(AH9="W","L","W"),"")</f>
        <v/>
      </c>
      <c r="AC15" s="221"/>
      <c r="AD15" s="227" t="str">
        <f>IF(AH11&lt;&gt;"",IF(AH11="W","L","W"),"")</f>
        <v/>
      </c>
      <c r="AE15" s="221"/>
      <c r="AF15" s="227" t="str">
        <f>IF(AH13&lt;&gt;"",IF(AH13="W","L","W"),"")</f>
        <v/>
      </c>
      <c r="AG15" s="221"/>
      <c r="AH15" s="228"/>
      <c r="AI15" s="229"/>
      <c r="AJ15" s="227" t="str">
        <f>IF($D3="1P",IF(Z38=Z40,IF(X38=X40,IF(V38&lt;&gt;"",IF(V38&gt;V40,"W","L"),""),IF(X38&gt;X40,"W","L")),IF(Z38&gt;Z40,"W","L")),IF(Z26=Z28,IF(X26=X28,IF(V26&lt;&gt;"",IF(V26&gt;V28,"W","L"),""),IF(X26&gt;X28,"W","L")),IF(Z26&gt;Z28,"W","L")))</f>
        <v/>
      </c>
      <c r="AK15" s="237"/>
      <c r="AL15" s="239" t="str">
        <f>IF(OR(COUNTIF(Z15:AJ15,"W"),COUNTIF(Z15:AJ15,"L")),COUNTIF(Z15:AJ15,"W")*2+COUNTIF(Z15:AJ15,"L"),"")</f>
        <v/>
      </c>
      <c r="AM15" s="240"/>
      <c r="AN15" s="242" t="str">
        <f>IF(AL15&lt;&gt;"",RANK(AL15,AL7:AL17,0),"")</f>
        <v/>
      </c>
      <c r="AO15" s="243"/>
      <c r="AQ15" s="126"/>
      <c r="AR15" s="126"/>
      <c r="AS15" s="126"/>
      <c r="AT15" s="126"/>
      <c r="AU15" s="126"/>
      <c r="AV15" s="126"/>
      <c r="AW15" s="126"/>
      <c r="AX15" s="126"/>
      <c r="AY15" s="126"/>
      <c r="AZ15" s="126"/>
      <c r="BA15" s="126"/>
      <c r="BB15" s="126"/>
      <c r="BC15" s="126"/>
      <c r="BV15" s="169" t="str">
        <f>IF(CF11&lt;&gt;"",IF(AND(AND(BV11&gt;-1,BV13&gt;-1),OR(BV11&gt;10,BV13&gt;10),ABS(BV11-BV13)&gt;1,IF(OR(BV11&gt;11,BV13&gt;11),ABS(BV11-BV13)=2,TRUE),BV11=INT(BV11),BV13=INT(BV13)),"","Error"),"")</f>
        <v/>
      </c>
      <c r="BW15" s="169"/>
      <c r="BX15" s="169" t="str">
        <f>IF(CF11&lt;&gt;"",IF(AND(AND(BX11&gt;-1,BX13&gt;-1),OR(BX11&gt;10,BX13&gt;10),ABS(BX11-BX13)&gt;1,IF(OR(BX11&gt;11,BX13&gt;11),ABS(BX11-BX13)=2,TRUE),BX11=INT(BX11),BX13=INT(BX13)),"","Error"),"")</f>
        <v/>
      </c>
      <c r="BY15" s="169"/>
      <c r="BZ15" s="169" t="str">
        <f>IF(CF11&lt;&gt;"",IF(AND(AND(BZ11&gt;-1,BZ13&gt;-1),OR(BZ11&gt;10,BZ13&gt;10),ABS(BZ11-BZ13)&gt;1,IF(OR(BZ11&gt;11,BZ13&gt;11),ABS(BZ11-BZ13)=2,TRUE),BZ11=INT(BZ11),BZ13=INT(BZ13)),"","Error"),"")</f>
        <v/>
      </c>
      <c r="CA15" s="169"/>
      <c r="CB15" s="169" t="str">
        <f>IF(AND(CF11&lt;&gt;"",CB11&lt;&gt;""),IF(AND(AND(CB11&gt;-1,CB13&gt;-1),OR(CB11&gt;10,CB13&gt;10),ABS(CB11-CB13)&gt;1,IF(OR(CB11&gt;11,CB13&gt;11),ABS(CB11-CB13)=2,TRUE),CB11=INT(CB11),CB13=INT(CB13)),"","Error"),"")</f>
        <v/>
      </c>
      <c r="CC15" s="169"/>
      <c r="CD15" s="169" t="str">
        <f>IF(AND(CF11&lt;&gt;"",CD11&lt;&gt;""),IF(AND(AND(CD11&gt;-1,CD13&gt;-1),OR(CD11&gt;10,CD13&gt;10),ABS(CD11-CD13)&gt;1,IF(OR(CD11&gt;11,CD13&gt;11),ABS(CD11-CD13)=2,TRUE),CD11=INT(CD11),CD13=INT(CD13)),"","Error"),"")</f>
        <v/>
      </c>
      <c r="CE15" s="169"/>
      <c r="CG15" s="126"/>
      <c r="CH15" s="126"/>
      <c r="CI15" s="126"/>
      <c r="CJ15" s="126"/>
      <c r="CK15" s="126"/>
      <c r="CL15" s="126"/>
      <c r="CM15" s="126"/>
      <c r="CN15" s="126"/>
      <c r="CO15" s="126"/>
      <c r="CP15" s="126"/>
      <c r="CQ15" s="126"/>
      <c r="CR15" s="126"/>
      <c r="CS15" s="126"/>
      <c r="DL15" s="169" t="str">
        <f>IF(DV11&lt;&gt;"",IF(AND(AND(DL11&gt;-1,DL13&gt;-1),OR(DL11&gt;10,DL13&gt;10),ABS(DL11-DL13)&gt;1,IF(OR(DL11&gt;11,DL13&gt;11),ABS(DL11-DL13)=2,TRUE),DL11=INT(DL11),DL13=INT(DL13)),"","Error"),"")</f>
        <v/>
      </c>
      <c r="DM15" s="169"/>
      <c r="DN15" s="169" t="str">
        <f>IF(DV11&lt;&gt;"",IF(AND(AND(DN11&gt;-1,DN13&gt;-1),OR(DN11&gt;10,DN13&gt;10),ABS(DN11-DN13)&gt;1,IF(OR(DN11&gt;11,DN13&gt;11),ABS(DN11-DN13)=2,TRUE),DN11=INT(DN11),DN13=INT(DN13)),"","Error"),"")</f>
        <v/>
      </c>
      <c r="DO15" s="169"/>
      <c r="DP15" s="169" t="str">
        <f>IF(DV11&lt;&gt;"",IF(AND(AND(DP11&gt;-1,DP13&gt;-1),OR(DP11&gt;10,DP13&gt;10),ABS(DP11-DP13)&gt;1,IF(OR(DP11&gt;11,DP13&gt;11),ABS(DP11-DP13)=2,TRUE),DP11=INT(DP11),DP13=INT(DP13)),"","Error"),"")</f>
        <v/>
      </c>
      <c r="DQ15" s="169"/>
      <c r="DR15" s="169" t="str">
        <f>IF(AND(DV11&lt;&gt;"",DR11&lt;&gt;""),IF(AND(AND(DR11&gt;-1,DR13&gt;-1),OR(DR11&gt;10,DR13&gt;10),ABS(DR11-DR13)&gt;1,IF(OR(DR11&gt;11,DR13&gt;11),ABS(DR11-DR13)=2,TRUE),DR11=INT(DR11),DR13=INT(DR13)),"","Error"),"")</f>
        <v/>
      </c>
      <c r="DS15" s="169"/>
      <c r="DT15" s="169" t="str">
        <f>IF(AND(DV11&lt;&gt;"",DT11&lt;&gt;""),IF(AND(AND(DT11&gt;-1,DT13&gt;-1),OR(DT11&gt;10,DT13&gt;10),ABS(DT11-DT13)&gt;1,IF(OR(DT11&gt;11,DT13&gt;11),ABS(DT11-DT13)=2,TRUE),DT11=INT(DT11),DT13=INT(DT13)),"","Error"),"")</f>
        <v/>
      </c>
      <c r="DU15" s="169"/>
      <c r="DW15" s="126"/>
      <c r="DX15" s="126"/>
      <c r="DY15" s="126"/>
      <c r="DZ15" s="126"/>
      <c r="EA15" s="126"/>
      <c r="EB15" s="126"/>
      <c r="EC15" s="126"/>
      <c r="ED15" s="126"/>
      <c r="EE15" s="126"/>
      <c r="EF15" s="126"/>
      <c r="EG15" s="126"/>
      <c r="EH15" s="126"/>
      <c r="EI15" s="126"/>
    </row>
    <row r="16" spans="1:168" ht="11.25" customHeight="1">
      <c r="A16" s="212"/>
      <c r="B16" s="213"/>
      <c r="C16" s="217"/>
      <c r="D16" s="218"/>
      <c r="E16" s="218"/>
      <c r="F16" s="218"/>
      <c r="G16" s="218"/>
      <c r="H16" s="218"/>
      <c r="I16" s="218"/>
      <c r="J16" s="218"/>
      <c r="K16" s="218"/>
      <c r="L16" s="218"/>
      <c r="M16" s="218"/>
      <c r="N16" s="218"/>
      <c r="O16" s="218"/>
      <c r="P16" s="218"/>
      <c r="Q16" s="218"/>
      <c r="R16" s="218"/>
      <c r="S16" s="218"/>
      <c r="T16" s="218"/>
      <c r="U16" s="218"/>
      <c r="V16" s="218"/>
      <c r="W16" s="218"/>
      <c r="X16" s="218"/>
      <c r="Y16" s="219"/>
      <c r="Z16" s="232"/>
      <c r="AA16" s="233"/>
      <c r="AB16" s="234"/>
      <c r="AC16" s="233"/>
      <c r="AD16" s="234"/>
      <c r="AE16" s="233"/>
      <c r="AF16" s="234"/>
      <c r="AG16" s="233"/>
      <c r="AH16" s="235"/>
      <c r="AI16" s="236"/>
      <c r="AJ16" s="234"/>
      <c r="AK16" s="238"/>
      <c r="AL16" s="241"/>
      <c r="AM16" s="240"/>
      <c r="AN16" s="258"/>
      <c r="AO16" s="243"/>
      <c r="AQ16" s="126"/>
      <c r="AR16" s="126"/>
      <c r="AS16" s="126"/>
      <c r="AT16" s="126"/>
      <c r="AU16" s="126"/>
      <c r="AV16" s="126"/>
      <c r="AW16" s="126"/>
      <c r="AX16" s="126"/>
      <c r="AY16" s="126"/>
      <c r="AZ16" s="126"/>
      <c r="BA16" s="126"/>
      <c r="BB16" s="126"/>
      <c r="BC16" s="126"/>
      <c r="CG16" s="126"/>
      <c r="CH16" s="126"/>
      <c r="CI16" s="126"/>
      <c r="CJ16" s="126"/>
      <c r="CK16" s="126"/>
      <c r="CL16" s="126"/>
      <c r="CM16" s="126"/>
      <c r="CN16" s="126"/>
      <c r="CO16" s="126"/>
      <c r="CP16" s="126"/>
      <c r="CQ16" s="126"/>
      <c r="CR16" s="126"/>
      <c r="CS16" s="126"/>
      <c r="DW16" s="126"/>
      <c r="DX16" s="126"/>
      <c r="DY16" s="126"/>
      <c r="DZ16" s="126"/>
      <c r="EA16" s="126"/>
      <c r="EB16" s="126"/>
      <c r="EC16" s="126"/>
      <c r="ED16" s="126"/>
      <c r="EE16" s="126"/>
      <c r="EF16" s="126"/>
      <c r="EG16" s="126"/>
      <c r="EH16" s="126"/>
      <c r="EI16" s="126"/>
    </row>
    <row r="17" spans="1:167" ht="11.25" customHeight="1">
      <c r="A17" s="210" t="str">
        <f>AJ5</f>
        <v>F</v>
      </c>
      <c r="B17" s="211"/>
      <c r="C17" s="342"/>
      <c r="D17" s="343"/>
      <c r="E17" s="343"/>
      <c r="F17" s="343"/>
      <c r="G17" s="343"/>
      <c r="H17" s="343"/>
      <c r="I17" s="343"/>
      <c r="J17" s="343"/>
      <c r="K17" s="343"/>
      <c r="L17" s="343"/>
      <c r="M17" s="343"/>
      <c r="N17" s="343"/>
      <c r="O17" s="343"/>
      <c r="P17" s="343"/>
      <c r="Q17" s="343"/>
      <c r="R17" s="343"/>
      <c r="S17" s="343"/>
      <c r="T17" s="343"/>
      <c r="U17" s="343"/>
      <c r="V17" s="343"/>
      <c r="W17" s="343"/>
      <c r="X17" s="343"/>
      <c r="Y17" s="344"/>
      <c r="Z17" s="220" t="str">
        <f>IF(AJ7&lt;&gt;"",IF(AJ7="W","L","W"),"")</f>
        <v/>
      </c>
      <c r="AA17" s="221"/>
      <c r="AB17" s="227" t="str">
        <f>IF(AJ9&lt;&gt;"",IF(AJ9="W","L","W"),"")</f>
        <v/>
      </c>
      <c r="AC17" s="221"/>
      <c r="AD17" s="227" t="str">
        <f>IF(AJ11&lt;&gt;"",IF(AJ11="W","L","W"),"")</f>
        <v/>
      </c>
      <c r="AE17" s="221"/>
      <c r="AF17" s="227" t="str">
        <f>IF(AJ13&lt;&gt;"",IF(AJ13="W","L","W"),"")</f>
        <v/>
      </c>
      <c r="AG17" s="221"/>
      <c r="AH17" s="227" t="str">
        <f>IF(AJ15&lt;&gt;"",IF(AJ15="W","L","W"),"")</f>
        <v/>
      </c>
      <c r="AI17" s="221"/>
      <c r="AJ17" s="228"/>
      <c r="AK17" s="229"/>
      <c r="AL17" s="345" t="str">
        <f>IF(OR(COUNTIF(Z17:AJ17,"W"),COUNTIF(Z17:AJ17,"L")),COUNTIF(Z17:AJ17,"W")*2+COUNTIF(Z17:AJ17,"L"),"")</f>
        <v/>
      </c>
      <c r="AM17" s="346"/>
      <c r="AN17" s="242" t="str">
        <f>IF(AL17&lt;&gt;"",RANK(AL17,AL7:AL17,0),"")</f>
        <v/>
      </c>
      <c r="AO17" s="243"/>
      <c r="AQ17" s="127"/>
      <c r="AR17" s="127"/>
      <c r="AS17" s="127"/>
      <c r="AT17" s="127"/>
      <c r="AU17" s="127"/>
      <c r="AV17" s="127"/>
      <c r="AW17" s="127"/>
      <c r="AX17" s="127"/>
      <c r="AY17" s="127"/>
      <c r="AZ17" s="127"/>
      <c r="BA17" s="127"/>
      <c r="BB17" s="127"/>
      <c r="BC17" s="127"/>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G17" s="127"/>
      <c r="CH17" s="127"/>
      <c r="CI17" s="127"/>
      <c r="CJ17" s="127"/>
      <c r="CK17" s="127"/>
      <c r="CL17" s="127"/>
      <c r="CM17" s="127"/>
      <c r="CN17" s="127"/>
      <c r="CO17" s="127"/>
      <c r="CP17" s="127"/>
      <c r="CQ17" s="127"/>
      <c r="CR17" s="127"/>
      <c r="CS17" s="127"/>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W17" s="126"/>
      <c r="DX17" s="126"/>
      <c r="DY17" s="126"/>
      <c r="DZ17" s="126"/>
      <c r="EA17" s="126"/>
      <c r="EB17" s="126"/>
      <c r="EC17" s="126"/>
      <c r="ED17" s="126"/>
      <c r="EE17" s="126"/>
      <c r="EF17" s="126"/>
      <c r="EG17" s="126"/>
      <c r="EH17" s="126"/>
      <c r="EI17" s="126"/>
    </row>
    <row r="18" spans="1:167" ht="11.25" customHeight="1" thickBot="1">
      <c r="A18" s="212"/>
      <c r="B18" s="213"/>
      <c r="C18" s="217"/>
      <c r="D18" s="218"/>
      <c r="E18" s="218"/>
      <c r="F18" s="218"/>
      <c r="G18" s="218"/>
      <c r="H18" s="218"/>
      <c r="I18" s="218"/>
      <c r="J18" s="218"/>
      <c r="K18" s="218"/>
      <c r="L18" s="218"/>
      <c r="M18" s="218"/>
      <c r="N18" s="218"/>
      <c r="O18" s="218"/>
      <c r="P18" s="218"/>
      <c r="Q18" s="218"/>
      <c r="R18" s="218"/>
      <c r="S18" s="218"/>
      <c r="T18" s="218"/>
      <c r="U18" s="218"/>
      <c r="V18" s="218"/>
      <c r="W18" s="218"/>
      <c r="X18" s="218"/>
      <c r="Y18" s="219"/>
      <c r="Z18" s="222"/>
      <c r="AA18" s="223"/>
      <c r="AB18" s="226"/>
      <c r="AC18" s="223"/>
      <c r="AD18" s="226"/>
      <c r="AE18" s="223"/>
      <c r="AF18" s="226"/>
      <c r="AG18" s="223"/>
      <c r="AH18" s="226"/>
      <c r="AI18" s="223"/>
      <c r="AJ18" s="230"/>
      <c r="AK18" s="231"/>
      <c r="AL18" s="347"/>
      <c r="AM18" s="348"/>
      <c r="AN18" s="248"/>
      <c r="AO18" s="249"/>
      <c r="AQ18" s="128"/>
      <c r="AR18" s="128"/>
      <c r="AS18" s="128"/>
      <c r="AT18" s="128"/>
      <c r="AU18" s="128"/>
      <c r="AV18" s="128"/>
      <c r="AW18" s="128"/>
      <c r="AX18" s="128"/>
      <c r="AY18" s="128"/>
      <c r="AZ18" s="128"/>
      <c r="BA18" s="128"/>
      <c r="BB18" s="128"/>
      <c r="BC18" s="128"/>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G18" s="128"/>
      <c r="CH18" s="128"/>
      <c r="CI18" s="128"/>
      <c r="CJ18" s="128"/>
      <c r="CK18" s="128"/>
      <c r="CL18" s="128"/>
      <c r="CM18" s="128"/>
      <c r="CN18" s="128"/>
      <c r="CO18" s="128"/>
      <c r="CP18" s="128"/>
      <c r="CQ18" s="128"/>
      <c r="CR18" s="128"/>
      <c r="CS18" s="128"/>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W18" s="126"/>
      <c r="DX18" s="126"/>
      <c r="DY18" s="126"/>
      <c r="DZ18" s="126"/>
      <c r="EA18" s="126"/>
      <c r="EB18" s="126"/>
      <c r="EC18" s="126"/>
      <c r="ED18" s="126"/>
      <c r="EE18" s="126"/>
      <c r="EF18" s="126"/>
      <c r="EG18" s="126"/>
      <c r="EH18" s="126"/>
      <c r="EI18" s="126"/>
    </row>
    <row r="19" spans="1:167" ht="11.25" customHeight="1">
      <c r="AQ19" s="126"/>
      <c r="AR19" s="126"/>
      <c r="AS19" s="126"/>
      <c r="AT19" s="126"/>
      <c r="AU19" s="126"/>
      <c r="AV19" s="126"/>
      <c r="AW19" s="126"/>
      <c r="AX19" s="126"/>
      <c r="AY19" s="126"/>
      <c r="AZ19" s="126"/>
      <c r="BA19" s="126"/>
      <c r="BB19" s="126"/>
      <c r="BC19" s="126"/>
      <c r="CG19" s="126"/>
      <c r="CH19" s="126"/>
      <c r="CI19" s="126"/>
      <c r="CJ19" s="126"/>
      <c r="CK19" s="126"/>
      <c r="CL19" s="126"/>
      <c r="CM19" s="126"/>
      <c r="CN19" s="126"/>
      <c r="CO19" s="126"/>
      <c r="CP19" s="126"/>
      <c r="CQ19" s="126"/>
      <c r="CR19" s="126"/>
      <c r="CS19" s="126"/>
      <c r="DW19" s="126"/>
      <c r="DX19" s="126"/>
      <c r="DY19" s="126"/>
      <c r="DZ19" s="126"/>
      <c r="EA19" s="126"/>
      <c r="EB19" s="126"/>
      <c r="EC19" s="126"/>
      <c r="ED19" s="126"/>
      <c r="EE19" s="126"/>
      <c r="EF19" s="126"/>
      <c r="EG19" s="126"/>
      <c r="EH19" s="126"/>
      <c r="EI19" s="126"/>
    </row>
    <row r="20" spans="1:167" s="2" customFormat="1" ht="11.25" customHeight="1" thickBo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Q20" s="127"/>
      <c r="AR20" s="127"/>
      <c r="AS20" s="127"/>
      <c r="AT20" s="127"/>
      <c r="AU20" s="127"/>
      <c r="AV20" s="127"/>
      <c r="AW20" s="127"/>
      <c r="AX20" s="127"/>
      <c r="AY20" s="127"/>
      <c r="AZ20" s="127"/>
      <c r="BA20" s="127"/>
      <c r="BB20" s="127"/>
      <c r="BC20" s="127"/>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1"/>
      <c r="CG20" s="127"/>
      <c r="CH20" s="127"/>
      <c r="CI20" s="127"/>
      <c r="CJ20" s="127"/>
      <c r="CK20" s="127"/>
      <c r="CL20" s="127"/>
      <c r="CM20" s="127"/>
      <c r="CN20" s="127"/>
      <c r="CO20" s="127"/>
      <c r="CP20" s="127"/>
      <c r="CQ20" s="127"/>
      <c r="CR20" s="127"/>
      <c r="CS20" s="127"/>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W20" s="126"/>
      <c r="DX20" s="126"/>
      <c r="DY20" s="126"/>
      <c r="DZ20" s="126"/>
      <c r="EA20" s="126"/>
      <c r="EB20" s="126"/>
      <c r="EC20" s="126"/>
      <c r="ED20" s="126"/>
      <c r="EE20" s="126"/>
      <c r="EF20" s="126"/>
      <c r="EG20" s="126"/>
      <c r="EH20" s="126"/>
      <c r="EI20" s="126"/>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row>
    <row r="21" spans="1:167" s="2" customFormat="1" ht="11.25" customHeight="1" thickBot="1">
      <c r="AQ21" s="154" t="str">
        <f>CONCATENATE($A5," ",$D5,","," ",$F3)</f>
        <v>Group: 1, Men's Singles</v>
      </c>
      <c r="AR21" s="155"/>
      <c r="AS21" s="155"/>
      <c r="AT21" s="155"/>
      <c r="AU21" s="155"/>
      <c r="AV21" s="155"/>
      <c r="AW21" s="155"/>
      <c r="AX21" s="155"/>
      <c r="AY21" s="155"/>
      <c r="AZ21" s="155"/>
      <c r="BA21" s="155"/>
      <c r="BB21" s="155"/>
      <c r="BC21" s="156"/>
      <c r="BD21" s="163">
        <f>A30</f>
        <v>3</v>
      </c>
      <c r="BE21" s="164"/>
      <c r="BF21" s="183" t="str">
        <f>C30</f>
        <v>C</v>
      </c>
      <c r="BG21" s="185" t="str">
        <f>IF(VLOOKUP($BF21,$A7:$C17,3,FALSE)=0,"",CONCATENATE(VLOOKUP(VLOOKUP($BF21,$A7:$C17,3,FALSE),Players!$C:$G,4,FALSE)," ",VLOOKUP($BF21,$A7:$C17,3,FALSE)," ",IF(ISERROR(VLOOKUP(VLOOKUP($BF21,$A7:$C17,3,FALSE),Players!$C:$G,5,FALSE)),"()",CONCATENATE("(",VLOOKUP(VLOOKUP($BF21,$A7:$C17,3,FALSE),Players!$C:$G,5,FALSE),")"))))</f>
        <v/>
      </c>
      <c r="BH21" s="186"/>
      <c r="BI21" s="186"/>
      <c r="BJ21" s="186"/>
      <c r="BK21" s="186"/>
      <c r="BL21" s="186"/>
      <c r="BM21" s="186"/>
      <c r="BN21" s="186"/>
      <c r="BO21" s="186"/>
      <c r="BP21" s="186"/>
      <c r="BQ21" s="186"/>
      <c r="BR21" s="186"/>
      <c r="BS21" s="186"/>
      <c r="BT21" s="186"/>
      <c r="BU21" s="187"/>
      <c r="BV21" s="170" t="str">
        <f>IF(D30&lt;&gt;"",D30,"")</f>
        <v/>
      </c>
      <c r="BW21" s="171"/>
      <c r="BX21" s="335" t="str">
        <f>IF(F30&lt;&gt;"",F30,"")</f>
        <v/>
      </c>
      <c r="BY21" s="171"/>
      <c r="BZ21" s="335" t="str">
        <f>IF(H30&lt;&gt;"",H30,"")</f>
        <v/>
      </c>
      <c r="CA21" s="171"/>
      <c r="CB21" s="335" t="str">
        <f>IF(J30&lt;&gt;"",J30,"")</f>
        <v/>
      </c>
      <c r="CC21" s="171"/>
      <c r="CD21" s="335" t="str">
        <f>IF(L30&lt;&gt;"",L30,"")</f>
        <v/>
      </c>
      <c r="CE21" s="337"/>
      <c r="CF21" s="174" t="str">
        <f>IF($CD21=$CD23,IF($CB21=$CB23,IF($BZ21&lt;&gt;"",IF($BZ21&gt;$BZ23,"W","L"),""),IF($CB21&gt;$CB23,"W","L")),IF($CD21&gt;$CD23,"W","L"))</f>
        <v/>
      </c>
      <c r="CG21" s="154" t="str">
        <f>CONCATENATE($A5," ",$D5,","," ",$F3)</f>
        <v>Group: 1, Men's Singles</v>
      </c>
      <c r="CH21" s="155"/>
      <c r="CI21" s="155"/>
      <c r="CJ21" s="155"/>
      <c r="CK21" s="155"/>
      <c r="CL21" s="155"/>
      <c r="CM21" s="155"/>
      <c r="CN21" s="155"/>
      <c r="CO21" s="155"/>
      <c r="CP21" s="155"/>
      <c r="CQ21" s="155"/>
      <c r="CR21" s="155"/>
      <c r="CS21" s="156"/>
      <c r="CT21" s="163">
        <f>O30</f>
        <v>10</v>
      </c>
      <c r="CU21" s="164"/>
      <c r="CV21" s="183" t="str">
        <f>Q30</f>
        <v>A</v>
      </c>
      <c r="CW21" s="185" t="str">
        <f>IF(VLOOKUP($CV21,$A7:$C17,3,FALSE)=0,"",CONCATENATE(VLOOKUP(VLOOKUP($CV21,$A7:$C17,3,FALSE),Players!$C:$G,4,FALSE)," ",VLOOKUP($CV21,$A7:$C17,3,FALSE)," ",IF(ISERROR(VLOOKUP(VLOOKUP($CV21,$A7:$C17,3,FALSE),Players!$C:$G,5,FALSE)),"()",CONCATENATE("(",VLOOKUP(VLOOKUP($CV21,$A7:$C17,3,FALSE),Players!$C:$G,5,FALSE),")"))))</f>
        <v/>
      </c>
      <c r="CX21" s="186"/>
      <c r="CY21" s="186"/>
      <c r="CZ21" s="186"/>
      <c r="DA21" s="186"/>
      <c r="DB21" s="186"/>
      <c r="DC21" s="186"/>
      <c r="DD21" s="186"/>
      <c r="DE21" s="186"/>
      <c r="DF21" s="186"/>
      <c r="DG21" s="186"/>
      <c r="DH21" s="186"/>
      <c r="DI21" s="186"/>
      <c r="DJ21" s="186"/>
      <c r="DK21" s="187"/>
      <c r="DL21" s="170" t="str">
        <f>IF(R30&lt;&gt;"",R30,"")</f>
        <v/>
      </c>
      <c r="DM21" s="171"/>
      <c r="DN21" s="335" t="str">
        <f>IF(T30&lt;&gt;"",T30,"")</f>
        <v/>
      </c>
      <c r="DO21" s="171"/>
      <c r="DP21" s="335" t="str">
        <f>IF(V30&lt;&gt;"",V30,"")</f>
        <v/>
      </c>
      <c r="DQ21" s="171"/>
      <c r="DR21" s="335" t="str">
        <f>IF(X30&lt;&gt;"",X30,"")</f>
        <v/>
      </c>
      <c r="DS21" s="171"/>
      <c r="DT21" s="335" t="str">
        <f>IF(Z30&lt;&gt;"",Z30,"")</f>
        <v/>
      </c>
      <c r="DU21" s="337"/>
      <c r="DV21" s="174" t="str">
        <f>IF($DT21=$DT23,IF($DR21=$DR23,IF($DP21&lt;&gt;"",IF($DP21&gt;$DP23,"W","L"),""),IF($DR21&gt;$DR23,"W","L")),IF($DT21&gt;$DT23,"W","L"))</f>
        <v/>
      </c>
      <c r="DW21" s="126"/>
      <c r="DX21" s="126"/>
      <c r="DY21" s="126"/>
      <c r="DZ21" s="126"/>
      <c r="EA21" s="126"/>
      <c r="EB21" s="126"/>
      <c r="EC21" s="126"/>
      <c r="ED21" s="126"/>
      <c r="EE21" s="126"/>
      <c r="EF21" s="126"/>
      <c r="EG21" s="126"/>
      <c r="EH21" s="126"/>
      <c r="EI21" s="126"/>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row>
    <row r="22" spans="1:167" s="3" customFormat="1" ht="11.25" customHeight="1">
      <c r="A22" s="170">
        <v>1</v>
      </c>
      <c r="B22" s="191"/>
      <c r="C22" s="183" t="str">
        <f>IF($D3="1P","A","A")</f>
        <v>A</v>
      </c>
      <c r="D22" s="197"/>
      <c r="E22" s="198"/>
      <c r="F22" s="197"/>
      <c r="G22" s="198"/>
      <c r="H22" s="197"/>
      <c r="I22" s="198"/>
      <c r="J22" s="197"/>
      <c r="K22" s="198"/>
      <c r="L22" s="197"/>
      <c r="M22" s="208"/>
      <c r="N22" s="69" t="str">
        <f>IF(CF1&lt;&gt;"",IF(CF1="W",IF(SUM(IF(D22&gt;D24,1,0),IF(F22&gt;F24,1,0),IF(H22&gt;H24,1,0),IF(J22&gt;J24,1,0),IF(L22&gt;L24,1,0))&lt;&gt;3,"E",""),""),"")</f>
        <v/>
      </c>
      <c r="O22" s="170">
        <v>8</v>
      </c>
      <c r="P22" s="191"/>
      <c r="Q22" s="183" t="str">
        <f>IF($D3="1P","C","B")</f>
        <v>B</v>
      </c>
      <c r="R22" s="197"/>
      <c r="S22" s="198"/>
      <c r="T22" s="197"/>
      <c r="U22" s="198"/>
      <c r="V22" s="197"/>
      <c r="W22" s="198"/>
      <c r="X22" s="197"/>
      <c r="Y22" s="198"/>
      <c r="Z22" s="197"/>
      <c r="AA22" s="208"/>
      <c r="AB22" s="69" t="str">
        <f>IF(DV1&lt;&gt;"",IF(DV1="W",IF(SUM(IF(R22&gt;R24,1,0),IF(T22&gt;T24,1,0),IF(V22&gt;V24,1,0),IF(X22&gt;X24,1,0),IF(Z22&gt;Z24,1,0))&lt;&gt;3,"E",""),""),"")</f>
        <v/>
      </c>
      <c r="AC22" s="170">
        <v>15</v>
      </c>
      <c r="AD22" s="191"/>
      <c r="AE22" s="183" t="str">
        <f>IF($D3="1P","D","B")</f>
        <v>B</v>
      </c>
      <c r="AF22" s="197"/>
      <c r="AG22" s="198"/>
      <c r="AH22" s="197"/>
      <c r="AI22" s="198"/>
      <c r="AJ22" s="197"/>
      <c r="AK22" s="198"/>
      <c r="AL22" s="197"/>
      <c r="AM22" s="198"/>
      <c r="AN22" s="197"/>
      <c r="AO22" s="208"/>
      <c r="AP22" s="69" t="str">
        <f>IF(FL1&lt;&gt;"",IF(FL1="W",IF(SUM(IF(AF22&gt;AF24,1,0),IF(AH22&gt;AH24,1,0),IF(AJ22&gt;AJ24,1,0),IF(AL22&gt;AL24,1,0),IF(AN22&gt;AN24,1,0))&lt;&gt;3,"E",""),""),"")</f>
        <v/>
      </c>
      <c r="AQ22" s="157"/>
      <c r="AR22" s="158"/>
      <c r="AS22" s="158"/>
      <c r="AT22" s="158"/>
      <c r="AU22" s="158"/>
      <c r="AV22" s="158"/>
      <c r="AW22" s="158"/>
      <c r="AX22" s="158"/>
      <c r="AY22" s="158"/>
      <c r="AZ22" s="158"/>
      <c r="BA22" s="158"/>
      <c r="BB22" s="158"/>
      <c r="BC22" s="159"/>
      <c r="BD22" s="165"/>
      <c r="BE22" s="166"/>
      <c r="BF22" s="184"/>
      <c r="BG22" s="188"/>
      <c r="BH22" s="189"/>
      <c r="BI22" s="189"/>
      <c r="BJ22" s="189"/>
      <c r="BK22" s="189"/>
      <c r="BL22" s="189"/>
      <c r="BM22" s="189"/>
      <c r="BN22" s="189"/>
      <c r="BO22" s="189"/>
      <c r="BP22" s="189"/>
      <c r="BQ22" s="189"/>
      <c r="BR22" s="189"/>
      <c r="BS22" s="189"/>
      <c r="BT22" s="189"/>
      <c r="BU22" s="190"/>
      <c r="BV22" s="172"/>
      <c r="BW22" s="173"/>
      <c r="BX22" s="336"/>
      <c r="BY22" s="173"/>
      <c r="BZ22" s="336"/>
      <c r="CA22" s="173"/>
      <c r="CB22" s="336"/>
      <c r="CC22" s="173"/>
      <c r="CD22" s="336"/>
      <c r="CE22" s="338"/>
      <c r="CF22" s="174"/>
      <c r="CG22" s="157"/>
      <c r="CH22" s="158"/>
      <c r="CI22" s="158"/>
      <c r="CJ22" s="158"/>
      <c r="CK22" s="158"/>
      <c r="CL22" s="158"/>
      <c r="CM22" s="158"/>
      <c r="CN22" s="158"/>
      <c r="CO22" s="158"/>
      <c r="CP22" s="158"/>
      <c r="CQ22" s="158"/>
      <c r="CR22" s="158"/>
      <c r="CS22" s="159"/>
      <c r="CT22" s="165"/>
      <c r="CU22" s="166"/>
      <c r="CV22" s="184"/>
      <c r="CW22" s="188"/>
      <c r="CX22" s="189"/>
      <c r="CY22" s="189"/>
      <c r="CZ22" s="189"/>
      <c r="DA22" s="189"/>
      <c r="DB22" s="189"/>
      <c r="DC22" s="189"/>
      <c r="DD22" s="189"/>
      <c r="DE22" s="189"/>
      <c r="DF22" s="189"/>
      <c r="DG22" s="189"/>
      <c r="DH22" s="189"/>
      <c r="DI22" s="189"/>
      <c r="DJ22" s="189"/>
      <c r="DK22" s="190"/>
      <c r="DL22" s="172"/>
      <c r="DM22" s="173"/>
      <c r="DN22" s="336"/>
      <c r="DO22" s="173"/>
      <c r="DP22" s="336"/>
      <c r="DQ22" s="173"/>
      <c r="DR22" s="336"/>
      <c r="DS22" s="173"/>
      <c r="DT22" s="336"/>
      <c r="DU22" s="338"/>
      <c r="DV22" s="174"/>
      <c r="DW22" s="126"/>
      <c r="DX22" s="126"/>
      <c r="DY22" s="126"/>
      <c r="DZ22" s="126"/>
      <c r="EA22" s="126"/>
      <c r="EB22" s="126"/>
      <c r="EC22" s="126"/>
      <c r="ED22" s="126"/>
      <c r="EE22" s="126"/>
      <c r="EF22" s="126"/>
      <c r="EG22" s="126"/>
      <c r="EH22" s="126"/>
      <c r="EI22" s="126"/>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row>
    <row r="23" spans="1:167" s="3" customFormat="1" ht="11.25" customHeight="1">
      <c r="A23" s="192"/>
      <c r="B23" s="193"/>
      <c r="C23" s="196"/>
      <c r="D23" s="199"/>
      <c r="E23" s="200"/>
      <c r="F23" s="199"/>
      <c r="G23" s="200"/>
      <c r="H23" s="199"/>
      <c r="I23" s="200"/>
      <c r="J23" s="199"/>
      <c r="K23" s="200"/>
      <c r="L23" s="199"/>
      <c r="M23" s="209"/>
      <c r="N23" s="69" t="str">
        <f>IF(CF1&lt;&gt;"",IF(ISERROR(AND(BV5="",BX5="",BZ5="",CB5="",CD5="")),"E",IF(AND(BV5="",BX5="",BZ5="",CB5="",CD5=""),"","E")),"")</f>
        <v/>
      </c>
      <c r="O23" s="192"/>
      <c r="P23" s="193"/>
      <c r="Q23" s="196"/>
      <c r="R23" s="199"/>
      <c r="S23" s="200"/>
      <c r="T23" s="199"/>
      <c r="U23" s="200"/>
      <c r="V23" s="199"/>
      <c r="W23" s="200"/>
      <c r="X23" s="199"/>
      <c r="Y23" s="200"/>
      <c r="Z23" s="199"/>
      <c r="AA23" s="209"/>
      <c r="AB23" s="69" t="str">
        <f>IF(DV1&lt;&gt;"",IF(ISERROR(AND(DL5="",DN5="",DP5="",DQ5="",DT5="")),"E",IF(AND(DL5="",DN5="",DP5="",DR5="",DT5=""),"","E")),"")</f>
        <v/>
      </c>
      <c r="AC23" s="192"/>
      <c r="AD23" s="193"/>
      <c r="AE23" s="196"/>
      <c r="AF23" s="199"/>
      <c r="AG23" s="200"/>
      <c r="AH23" s="199"/>
      <c r="AI23" s="200"/>
      <c r="AJ23" s="199"/>
      <c r="AK23" s="200"/>
      <c r="AL23" s="199"/>
      <c r="AM23" s="200"/>
      <c r="AN23" s="199"/>
      <c r="AO23" s="209"/>
      <c r="AP23" s="69" t="str">
        <f>IF(FL1&lt;&gt;"",IF(ISERROR(AND(FB5="",FD5="",FF5="",FH5="",FJ5="")),"E",IF(AND(FB5="",FD5="",FF5="",FH5="",FJ5=""),"","E")),"")</f>
        <v/>
      </c>
      <c r="AQ23" s="157"/>
      <c r="AR23" s="158"/>
      <c r="AS23" s="158"/>
      <c r="AT23" s="158"/>
      <c r="AU23" s="158"/>
      <c r="AV23" s="158"/>
      <c r="AW23" s="158"/>
      <c r="AX23" s="158"/>
      <c r="AY23" s="158"/>
      <c r="AZ23" s="158"/>
      <c r="BA23" s="158"/>
      <c r="BB23" s="158"/>
      <c r="BC23" s="159"/>
      <c r="BD23" s="165"/>
      <c r="BE23" s="166"/>
      <c r="BF23" s="175" t="str">
        <f>C32</f>
        <v>D</v>
      </c>
      <c r="BG23" s="177" t="str">
        <f>IF(VLOOKUP($BF23,$A7:$C17,3,FALSE)=0,"",CONCATENATE(VLOOKUP(VLOOKUP($BF23,$A7:$C17,3,FALSE),Players!$C:$G,4,FALSE)," ",VLOOKUP($BF23,$A7:$C17,3,FALSE)," ",IF(ISERROR(VLOOKUP(VLOOKUP($BF23,$A7:$C17,3,FALSE),Players!$C:$G,5,FALSE)),"()",CONCATENATE("(",VLOOKUP(VLOOKUP($BF23,$A7:$C17,3,FALSE),Players!$C:$G,5,FALSE),")"))))</f>
        <v/>
      </c>
      <c r="BH23" s="178"/>
      <c r="BI23" s="178"/>
      <c r="BJ23" s="178"/>
      <c r="BK23" s="178"/>
      <c r="BL23" s="178"/>
      <c r="BM23" s="178"/>
      <c r="BN23" s="178"/>
      <c r="BO23" s="178"/>
      <c r="BP23" s="178"/>
      <c r="BQ23" s="178"/>
      <c r="BR23" s="178"/>
      <c r="BS23" s="178"/>
      <c r="BT23" s="178"/>
      <c r="BU23" s="179"/>
      <c r="BV23" s="150" t="str">
        <f>IF(D32&lt;&gt;"",D32,"")</f>
        <v/>
      </c>
      <c r="BW23" s="151"/>
      <c r="BX23" s="288" t="str">
        <f>IF(F32&lt;&gt;"",F32,"")</f>
        <v/>
      </c>
      <c r="BY23" s="151"/>
      <c r="BZ23" s="288" t="str">
        <f>IF(H32&lt;&gt;"",H32,"")</f>
        <v/>
      </c>
      <c r="CA23" s="151"/>
      <c r="CB23" s="288" t="str">
        <f>IF(J32&lt;&gt;"",J32,"")</f>
        <v/>
      </c>
      <c r="CC23" s="151"/>
      <c r="CD23" s="288" t="str">
        <f>IF(L32&lt;&gt;"",L32,"")</f>
        <v/>
      </c>
      <c r="CE23" s="332"/>
      <c r="CF23" s="174" t="str">
        <f>IF($CF21&lt;&gt;"",IF(CF21="W","L","W"),"")</f>
        <v/>
      </c>
      <c r="CG23" s="157"/>
      <c r="CH23" s="158"/>
      <c r="CI23" s="158"/>
      <c r="CJ23" s="158"/>
      <c r="CK23" s="158"/>
      <c r="CL23" s="158"/>
      <c r="CM23" s="158"/>
      <c r="CN23" s="158"/>
      <c r="CO23" s="158"/>
      <c r="CP23" s="158"/>
      <c r="CQ23" s="158"/>
      <c r="CR23" s="158"/>
      <c r="CS23" s="159"/>
      <c r="CT23" s="165"/>
      <c r="CU23" s="166"/>
      <c r="CV23" s="175" t="str">
        <f>Q32</f>
        <v>B</v>
      </c>
      <c r="CW23" s="177" t="str">
        <f>IF(VLOOKUP($CV23,$A7:$C17,3,FALSE)=0,"",CONCATENATE(VLOOKUP(VLOOKUP($CV23,$A7:$C17,3,FALSE),Players!$C:$G,4,FALSE)," ",VLOOKUP($CV23,$A7:$C17,3,FALSE)," ",IF(ISERROR(VLOOKUP(VLOOKUP($CV23,$A7:$C17,3,FALSE),Players!$C:$G,5,FALSE)),"()",CONCATENATE("(",VLOOKUP(VLOOKUP($CV23,$A7:$C17,3,FALSE),Players!$C:$G,5,FALSE),")"))))</f>
        <v/>
      </c>
      <c r="CX23" s="178"/>
      <c r="CY23" s="178"/>
      <c r="CZ23" s="178"/>
      <c r="DA23" s="178"/>
      <c r="DB23" s="178"/>
      <c r="DC23" s="178"/>
      <c r="DD23" s="178"/>
      <c r="DE23" s="178"/>
      <c r="DF23" s="178"/>
      <c r="DG23" s="178"/>
      <c r="DH23" s="178"/>
      <c r="DI23" s="178"/>
      <c r="DJ23" s="178"/>
      <c r="DK23" s="179"/>
      <c r="DL23" s="150" t="str">
        <f>IF(R32&lt;&gt;"",R32,"")</f>
        <v/>
      </c>
      <c r="DM23" s="151"/>
      <c r="DN23" s="288" t="str">
        <f>IF(T32&lt;&gt;"",T32,"")</f>
        <v/>
      </c>
      <c r="DO23" s="151"/>
      <c r="DP23" s="288" t="str">
        <f>IF(V32&lt;&gt;"",V32,"")</f>
        <v/>
      </c>
      <c r="DQ23" s="151"/>
      <c r="DR23" s="288" t="str">
        <f>IF(X32&lt;&gt;"",X32,"")</f>
        <v/>
      </c>
      <c r="DS23" s="151"/>
      <c r="DT23" s="288" t="str">
        <f>IF(Z32&lt;&gt;"",Z32,"")</f>
        <v/>
      </c>
      <c r="DU23" s="332"/>
      <c r="DV23" s="174" t="str">
        <f>IF($DV21&lt;&gt;"",IF(DV21="W","L","W"),"")</f>
        <v/>
      </c>
      <c r="DW23" s="126"/>
      <c r="DX23" s="126"/>
      <c r="DY23" s="126"/>
      <c r="DZ23" s="126"/>
      <c r="EA23" s="126"/>
      <c r="EB23" s="126"/>
      <c r="EC23" s="126"/>
      <c r="ED23" s="126"/>
      <c r="EE23" s="126"/>
      <c r="EF23" s="126"/>
      <c r="EG23" s="126"/>
      <c r="EH23" s="126"/>
      <c r="EI23" s="126"/>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row>
    <row r="24" spans="1:167" s="3" customFormat="1" ht="11.25" customHeight="1" thickBot="1">
      <c r="A24" s="192"/>
      <c r="B24" s="193"/>
      <c r="C24" s="175" t="str">
        <f>IF($D3="1P","F","F")</f>
        <v>F</v>
      </c>
      <c r="D24" s="201"/>
      <c r="E24" s="202"/>
      <c r="F24" s="201"/>
      <c r="G24" s="202"/>
      <c r="H24" s="201"/>
      <c r="I24" s="202"/>
      <c r="J24" s="201"/>
      <c r="K24" s="202"/>
      <c r="L24" s="201"/>
      <c r="M24" s="205"/>
      <c r="N24" s="69" t="str">
        <f>IF(CF1&lt;&gt;"",IF(ISERROR(AND(BV5="",BX5="",BZ5="",CB5="",CD5="")),"E",IF(AND(BV5="",BX5="",BZ5="",CB5="",CD5=""),"","E")),"")</f>
        <v/>
      </c>
      <c r="O24" s="192"/>
      <c r="P24" s="193"/>
      <c r="Q24" s="175" t="str">
        <f>IF($D3="1P","E","D")</f>
        <v>D</v>
      </c>
      <c r="R24" s="201"/>
      <c r="S24" s="202"/>
      <c r="T24" s="201"/>
      <c r="U24" s="202"/>
      <c r="V24" s="201"/>
      <c r="W24" s="202"/>
      <c r="X24" s="201"/>
      <c r="Y24" s="202"/>
      <c r="Z24" s="201"/>
      <c r="AA24" s="205"/>
      <c r="AB24" s="69" t="str">
        <f>IF(DV1&lt;&gt;"",IF(ISERROR(AND(DL5="",DN5="",DP5="",DQ5="",DT5="")),"E",IF(AND(DL5="",DN5="",DP5="",DR5="",DT5=""),"","E")),"")</f>
        <v/>
      </c>
      <c r="AC24" s="192"/>
      <c r="AD24" s="193"/>
      <c r="AE24" s="175" t="str">
        <f>IF($D3="1P","E","C")</f>
        <v>C</v>
      </c>
      <c r="AF24" s="201"/>
      <c r="AG24" s="202"/>
      <c r="AH24" s="201"/>
      <c r="AI24" s="202"/>
      <c r="AJ24" s="201"/>
      <c r="AK24" s="202"/>
      <c r="AL24" s="201"/>
      <c r="AM24" s="202"/>
      <c r="AN24" s="201"/>
      <c r="AO24" s="205"/>
      <c r="AP24" s="69" t="str">
        <f>IF(FL1&lt;&gt;"",IF(ISERROR(AND(FB5="",FD5="",FF5="",FH5="",FJ5="")),"E",IF(AND(FB5="",FD5="",FF5="",FH5="",FJ5=""),"","E")),"")</f>
        <v/>
      </c>
      <c r="AQ24" s="160"/>
      <c r="AR24" s="161"/>
      <c r="AS24" s="161"/>
      <c r="AT24" s="161"/>
      <c r="AU24" s="161"/>
      <c r="AV24" s="161"/>
      <c r="AW24" s="161"/>
      <c r="AX24" s="161"/>
      <c r="AY24" s="161"/>
      <c r="AZ24" s="161"/>
      <c r="BA24" s="161"/>
      <c r="BB24" s="161"/>
      <c r="BC24" s="162"/>
      <c r="BD24" s="167"/>
      <c r="BE24" s="168"/>
      <c r="BF24" s="176"/>
      <c r="BG24" s="180"/>
      <c r="BH24" s="181"/>
      <c r="BI24" s="181"/>
      <c r="BJ24" s="181"/>
      <c r="BK24" s="181"/>
      <c r="BL24" s="181"/>
      <c r="BM24" s="181"/>
      <c r="BN24" s="181"/>
      <c r="BO24" s="181"/>
      <c r="BP24" s="181"/>
      <c r="BQ24" s="181"/>
      <c r="BR24" s="181"/>
      <c r="BS24" s="181"/>
      <c r="BT24" s="181"/>
      <c r="BU24" s="182"/>
      <c r="BV24" s="152"/>
      <c r="BW24" s="153"/>
      <c r="BX24" s="333"/>
      <c r="BY24" s="153"/>
      <c r="BZ24" s="333"/>
      <c r="CA24" s="153"/>
      <c r="CB24" s="333"/>
      <c r="CC24" s="153"/>
      <c r="CD24" s="333"/>
      <c r="CE24" s="334"/>
      <c r="CF24" s="341"/>
      <c r="CG24" s="160"/>
      <c r="CH24" s="161"/>
      <c r="CI24" s="161"/>
      <c r="CJ24" s="161"/>
      <c r="CK24" s="161"/>
      <c r="CL24" s="161"/>
      <c r="CM24" s="161"/>
      <c r="CN24" s="161"/>
      <c r="CO24" s="161"/>
      <c r="CP24" s="161"/>
      <c r="CQ24" s="161"/>
      <c r="CR24" s="161"/>
      <c r="CS24" s="162"/>
      <c r="CT24" s="167"/>
      <c r="CU24" s="168"/>
      <c r="CV24" s="176"/>
      <c r="CW24" s="180"/>
      <c r="CX24" s="181"/>
      <c r="CY24" s="181"/>
      <c r="CZ24" s="181"/>
      <c r="DA24" s="181"/>
      <c r="DB24" s="181"/>
      <c r="DC24" s="181"/>
      <c r="DD24" s="181"/>
      <c r="DE24" s="181"/>
      <c r="DF24" s="181"/>
      <c r="DG24" s="181"/>
      <c r="DH24" s="181"/>
      <c r="DI24" s="181"/>
      <c r="DJ24" s="181"/>
      <c r="DK24" s="182"/>
      <c r="DL24" s="152"/>
      <c r="DM24" s="153"/>
      <c r="DN24" s="333"/>
      <c r="DO24" s="153"/>
      <c r="DP24" s="333"/>
      <c r="DQ24" s="153"/>
      <c r="DR24" s="333"/>
      <c r="DS24" s="153"/>
      <c r="DT24" s="333"/>
      <c r="DU24" s="334"/>
      <c r="DV24" s="174"/>
      <c r="DW24" s="126"/>
      <c r="DX24" s="126"/>
      <c r="DY24" s="126"/>
      <c r="DZ24" s="126"/>
      <c r="EA24" s="126"/>
      <c r="EB24" s="126"/>
      <c r="EC24" s="126"/>
      <c r="ED24" s="126"/>
      <c r="EE24" s="126"/>
      <c r="EF24" s="126"/>
      <c r="EG24" s="126"/>
      <c r="EH24" s="126"/>
      <c r="EI24" s="126"/>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row>
    <row r="25" spans="1:167" s="3" customFormat="1" ht="11.25" customHeight="1" thickBot="1">
      <c r="A25" s="194"/>
      <c r="B25" s="195"/>
      <c r="C25" s="207"/>
      <c r="D25" s="203"/>
      <c r="E25" s="204"/>
      <c r="F25" s="203"/>
      <c r="G25" s="204"/>
      <c r="H25" s="203"/>
      <c r="I25" s="204"/>
      <c r="J25" s="203"/>
      <c r="K25" s="204"/>
      <c r="L25" s="203"/>
      <c r="M25" s="206"/>
      <c r="N25" s="69" t="str">
        <f>IF(CF3&lt;&gt;"",IF(CF3="W",IF(SUM(IF(D24&gt;D22,1,0),IF(F24&gt;F22,1,0),IF(H24&gt;H22,1,0),IF(J24&gt;J22,1,0),IF(L24&gt;L22,1,0))&lt;&gt;3,"E",""),""),"")</f>
        <v/>
      </c>
      <c r="O25" s="194"/>
      <c r="P25" s="195"/>
      <c r="Q25" s="207"/>
      <c r="R25" s="203"/>
      <c r="S25" s="204"/>
      <c r="T25" s="203"/>
      <c r="U25" s="204"/>
      <c r="V25" s="203"/>
      <c r="W25" s="204"/>
      <c r="X25" s="203"/>
      <c r="Y25" s="204"/>
      <c r="Z25" s="203"/>
      <c r="AA25" s="206"/>
      <c r="AB25" s="69" t="str">
        <f>IF(DV3&lt;&gt;"",IF(DV3="W",IF(SUM(IF(R24&gt;R22,1,0),IF(T24&gt;T22,1,0),IF(V24&gt;V22,1,0),IF(X24&gt;X22,1,0),IF(Z24&gt;Z22,1,0))&lt;&gt;3,"E",""),""),"")</f>
        <v/>
      </c>
      <c r="AC25" s="194"/>
      <c r="AD25" s="195"/>
      <c r="AE25" s="207"/>
      <c r="AF25" s="203"/>
      <c r="AG25" s="204"/>
      <c r="AH25" s="203"/>
      <c r="AI25" s="204"/>
      <c r="AJ25" s="203"/>
      <c r="AK25" s="204"/>
      <c r="AL25" s="203"/>
      <c r="AM25" s="204"/>
      <c r="AN25" s="203"/>
      <c r="AO25" s="206"/>
      <c r="AP25" s="69" t="str">
        <f>IF(FL3&lt;&gt;"",IF(FL3="W",IF(SUM(IF(AF24&gt;AF22,1,0),IF(AH24&gt;AH22,1,0),IF(AJ24&gt;AJ22,1,0),IF(AL24&gt;AL22,1,0),IF(AN24&gt;AN22,1,0))&lt;&gt;3,"E",""),""),"")</f>
        <v/>
      </c>
      <c r="AQ25" s="126"/>
      <c r="AR25" s="126"/>
      <c r="AS25" s="126"/>
      <c r="AT25" s="126"/>
      <c r="AU25" s="126"/>
      <c r="AV25" s="126"/>
      <c r="AW25" s="126"/>
      <c r="AX25" s="126"/>
      <c r="AY25" s="126"/>
      <c r="AZ25" s="126"/>
      <c r="BA25" s="126"/>
      <c r="BB25" s="126"/>
      <c r="BC25" s="126"/>
      <c r="BD25" s="1"/>
      <c r="BE25" s="1"/>
      <c r="BF25" s="1"/>
      <c r="BG25" s="1"/>
      <c r="BH25" s="1"/>
      <c r="BI25" s="1"/>
      <c r="BJ25" s="1"/>
      <c r="BK25" s="1"/>
      <c r="BL25" s="1"/>
      <c r="BM25" s="1"/>
      <c r="BN25" s="1"/>
      <c r="BO25" s="1"/>
      <c r="BP25" s="1"/>
      <c r="BQ25" s="1"/>
      <c r="BR25" s="1"/>
      <c r="BS25" s="1"/>
      <c r="BT25" s="1"/>
      <c r="BU25" s="1"/>
      <c r="BV25" s="169" t="str">
        <f>IF(CF21&lt;&gt;"",IF(AND(AND(BV21&gt;-1,BV23&gt;-1),OR(BV21&gt;10,BV23&gt;10),ABS(BV21-BV23)&gt;1,IF(OR(BV21&gt;11,BV23&gt;11),ABS(BV21-BV23)=2,TRUE),BV21=INT(BV21),BV23=INT(BV23)),"","Error"),"")</f>
        <v/>
      </c>
      <c r="BW25" s="169"/>
      <c r="BX25" s="169" t="str">
        <f>IF(CF21&lt;&gt;"",IF(AND(AND(BX21&gt;-1,BX23&gt;-1),OR(BX21&gt;10,BX23&gt;10),ABS(BX21-BX23)&gt;1,IF(OR(BX21&gt;11,BX23&gt;11),ABS(BX21-BX23)=2,TRUE),BX21=INT(BX21),BX23=INT(BX23)),"","Error"),"")</f>
        <v/>
      </c>
      <c r="BY25" s="169"/>
      <c r="BZ25" s="169" t="str">
        <f>IF(CF21&lt;&gt;"",IF(AND(AND(BZ21&gt;-1,BZ23&gt;-1),OR(BZ21&gt;10,BZ23&gt;10),ABS(BZ21-BZ23)&gt;1,IF(OR(BZ21&gt;11,BZ23&gt;11),ABS(BZ21-BZ23)=2,TRUE),BZ21=INT(BZ21),BZ23=INT(BZ23)),"","Error"),"")</f>
        <v/>
      </c>
      <c r="CA25" s="169"/>
      <c r="CB25" s="169" t="str">
        <f>IF(AND(CF21&lt;&gt;"",CB21&lt;&gt;""),IF(AND(AND(CB21&gt;-1,CB23&gt;-1),OR(CB21&gt;10,CB23&gt;10),ABS(CB21-CB23)&gt;1,IF(OR(CB21&gt;11,CB23&gt;11),ABS(CB21-CB23)=2,TRUE),CB21=INT(CB21),CB23=INT(CB23)),"","Error"),"")</f>
        <v/>
      </c>
      <c r="CC25" s="169"/>
      <c r="CD25" s="169" t="str">
        <f>IF(AND(CF21&lt;&gt;"",CD21&lt;&gt;""),IF(AND(AND(CD21&gt;-1,CD23&gt;-1),OR(CD21&gt;10,CD23&gt;10),ABS(CD21-CD23)&gt;1,IF(OR(CD21&gt;11,CD23&gt;11),ABS(CD21-CD23)=2,TRUE),CD21=INT(CD21),CD23=INT(CD23)),"","Error"),"")</f>
        <v/>
      </c>
      <c r="CE25" s="169"/>
      <c r="CF25" s="1"/>
      <c r="CG25" s="126"/>
      <c r="CH25" s="126"/>
      <c r="CI25" s="126"/>
      <c r="CJ25" s="126"/>
      <c r="CK25" s="126"/>
      <c r="CL25" s="126"/>
      <c r="CM25" s="126"/>
      <c r="CN25" s="126"/>
      <c r="CO25" s="126"/>
      <c r="CP25" s="126"/>
      <c r="CQ25" s="126"/>
      <c r="CR25" s="126"/>
      <c r="CS25" s="126"/>
      <c r="CT25" s="1"/>
      <c r="CU25" s="1"/>
      <c r="CV25" s="1"/>
      <c r="CW25" s="1"/>
      <c r="CX25" s="1"/>
      <c r="CY25" s="1"/>
      <c r="CZ25" s="1"/>
      <c r="DA25" s="1"/>
      <c r="DB25" s="1"/>
      <c r="DC25" s="1"/>
      <c r="DD25" s="1"/>
      <c r="DE25" s="1"/>
      <c r="DF25" s="1"/>
      <c r="DG25" s="1"/>
      <c r="DH25" s="1"/>
      <c r="DI25" s="1"/>
      <c r="DJ25" s="1"/>
      <c r="DK25" s="1"/>
      <c r="DL25" s="169" t="str">
        <f>IF(DV21&lt;&gt;"",IF(AND(AND(DL21&gt;-1,DL23&gt;-1),OR(DL21&gt;10,DL23&gt;10),ABS(DL21-DL23)&gt;1,IF(OR(DL21&gt;11,DL23&gt;11),ABS(DL21-DL23)=2,TRUE),DL21=INT(DL21),DL23=INT(DL23)),"","Error"),"")</f>
        <v/>
      </c>
      <c r="DM25" s="169"/>
      <c r="DN25" s="169" t="str">
        <f>IF(DV21&lt;&gt;"",IF(AND(AND(DN21&gt;-1,DN23&gt;-1),OR(DN21&gt;10,DN23&gt;10),ABS(DN21-DN23)&gt;1,IF(OR(DN21&gt;11,DN23&gt;11),ABS(DN21-DN23)=2,TRUE),DN21=INT(DN21),DN23=INT(DN23)),"","Error"),"")</f>
        <v/>
      </c>
      <c r="DO25" s="169"/>
      <c r="DP25" s="169" t="str">
        <f>IF(DV21&lt;&gt;"",IF(AND(AND(DP21&gt;-1,DP23&gt;-1),OR(DP21&gt;10,DP23&gt;10),ABS(DP21-DP23)&gt;1,IF(OR(DP21&gt;11,DP23&gt;11),ABS(DP21-DP23)=2,TRUE),DP21=INT(DP21),DP23=INT(DP23)),"","Error"),"")</f>
        <v/>
      </c>
      <c r="DQ25" s="169"/>
      <c r="DR25" s="169" t="str">
        <f>IF(AND(DV21&lt;&gt;"",DR21&lt;&gt;""),IF(AND(AND(DR21&gt;-1,DR23&gt;-1),OR(DR21&gt;10,DR23&gt;10),ABS(DR21-DR23)&gt;1,IF(OR(DR21&gt;11,DR23&gt;11),ABS(DR21-DR23)=2,TRUE),DR21=INT(DR21),DR23=INT(DR23)),"","Error"),"")</f>
        <v/>
      </c>
      <c r="DS25" s="169"/>
      <c r="DT25" s="169" t="str">
        <f>IF(AND(DV21&lt;&gt;"",DT21&lt;&gt;""),IF(AND(AND(DT21&gt;-1,DT23&gt;-1),OR(DT21&gt;10,DT23&gt;10),ABS(DT21-DT23)&gt;1,IF(OR(DT21&gt;11,DT23&gt;11),ABS(DT21-DT23)=2,TRUE),DT21=INT(DT21),DT23=INT(DT23)),"","Error"),"")</f>
        <v/>
      </c>
      <c r="DU25" s="169"/>
      <c r="DW25" s="126"/>
      <c r="DX25" s="126"/>
      <c r="DY25" s="126"/>
      <c r="DZ25" s="126"/>
      <c r="EA25" s="126"/>
      <c r="EB25" s="126"/>
      <c r="EC25" s="126"/>
      <c r="ED25" s="126"/>
      <c r="EE25" s="126"/>
      <c r="EF25" s="126"/>
      <c r="EG25" s="126"/>
      <c r="EH25" s="126"/>
      <c r="EI25" s="126"/>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row>
    <row r="26" spans="1:167" s="3" customFormat="1" ht="11.25" customHeight="1">
      <c r="A26" s="170">
        <v>2</v>
      </c>
      <c r="B26" s="191"/>
      <c r="C26" s="183" t="str">
        <f>IF($D3="1P","B","B")</f>
        <v>B</v>
      </c>
      <c r="D26" s="197"/>
      <c r="E26" s="198"/>
      <c r="F26" s="197"/>
      <c r="G26" s="198"/>
      <c r="H26" s="197"/>
      <c r="I26" s="198"/>
      <c r="J26" s="197"/>
      <c r="K26" s="198"/>
      <c r="L26" s="197"/>
      <c r="M26" s="208"/>
      <c r="N26" s="69" t="str">
        <f>IF(CF11&lt;&gt;"",IF(CF11="W",IF(SUM(IF(D26&gt;D28,1,0),IF(F26&gt;F28,1,0),IF(H26&gt;H28,1,0),IF(J26&gt;J28,1,0),IF(L26&gt;L28,1,0))&lt;&gt;3,"E",""),""),"")</f>
        <v/>
      </c>
      <c r="O26" s="170">
        <v>9</v>
      </c>
      <c r="P26" s="191"/>
      <c r="Q26" s="183" t="str">
        <f>IF($D3="1P","B","E")</f>
        <v>E</v>
      </c>
      <c r="R26" s="197"/>
      <c r="S26" s="198"/>
      <c r="T26" s="197"/>
      <c r="U26" s="198"/>
      <c r="V26" s="197"/>
      <c r="W26" s="198"/>
      <c r="X26" s="197"/>
      <c r="Y26" s="198"/>
      <c r="Z26" s="197"/>
      <c r="AA26" s="208"/>
      <c r="AB26" s="69" t="str">
        <f>IF(DV11&lt;&gt;"",IF(DV11="W",IF(SUM(IF(R26&gt;R28,1,0),IF(T26&gt;T28,1,0),IF(V26&gt;V28,1,0),IF(X26&gt;X28,1,0),IF(Z26&gt;Z28,1,0))&lt;&gt;3,"E",""),""),"")</f>
        <v/>
      </c>
      <c r="AC26" s="1"/>
      <c r="AD26" s="1"/>
      <c r="AE26" s="1"/>
      <c r="AF26" s="1"/>
      <c r="AG26" s="1"/>
      <c r="AH26" s="1"/>
      <c r="AI26" s="1"/>
      <c r="AJ26" s="1"/>
      <c r="AK26" s="1"/>
      <c r="AL26" s="1"/>
      <c r="AM26" s="1"/>
      <c r="AN26" s="1"/>
      <c r="AO26" s="1"/>
      <c r="AQ26" s="126"/>
      <c r="AR26" s="126"/>
      <c r="AS26" s="126"/>
      <c r="AT26" s="126"/>
      <c r="AU26" s="126"/>
      <c r="AV26" s="126"/>
      <c r="AW26" s="126"/>
      <c r="AX26" s="126"/>
      <c r="AY26" s="126"/>
      <c r="AZ26" s="126"/>
      <c r="BA26" s="126"/>
      <c r="BB26" s="126"/>
      <c r="BC26" s="126"/>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26"/>
      <c r="CH26" s="126"/>
      <c r="CI26" s="126"/>
      <c r="CJ26" s="126"/>
      <c r="CK26" s="126"/>
      <c r="CL26" s="126"/>
      <c r="CM26" s="126"/>
      <c r="CN26" s="126"/>
      <c r="CO26" s="126"/>
      <c r="CP26" s="126"/>
      <c r="CQ26" s="126"/>
      <c r="CR26" s="126"/>
      <c r="CS26" s="126"/>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W26" s="126"/>
      <c r="DX26" s="126"/>
      <c r="DY26" s="126"/>
      <c r="DZ26" s="126"/>
      <c r="EA26" s="126"/>
      <c r="EB26" s="126"/>
      <c r="EC26" s="126"/>
      <c r="ED26" s="126"/>
      <c r="EE26" s="126"/>
      <c r="EF26" s="126"/>
      <c r="EG26" s="126"/>
      <c r="EH26" s="126"/>
      <c r="EI26" s="126"/>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row>
    <row r="27" spans="1:167" s="3" customFormat="1" ht="11.25" customHeight="1">
      <c r="A27" s="192"/>
      <c r="B27" s="193"/>
      <c r="C27" s="196"/>
      <c r="D27" s="199"/>
      <c r="E27" s="200"/>
      <c r="F27" s="199"/>
      <c r="G27" s="200"/>
      <c r="H27" s="199"/>
      <c r="I27" s="200"/>
      <c r="J27" s="199"/>
      <c r="K27" s="200"/>
      <c r="L27" s="199"/>
      <c r="M27" s="209"/>
      <c r="N27" s="69" t="str">
        <f>IF(CF11&lt;&gt;"",IF(ISERROR(AND(BV15="",BX15="",BZ15="",CB15="",CD15="")),"E",IF(AND(BV15="",BX15="",BZ15="",CB15="",CD15=""),"","E")),"")</f>
        <v/>
      </c>
      <c r="O27" s="192"/>
      <c r="P27" s="193"/>
      <c r="Q27" s="196"/>
      <c r="R27" s="199"/>
      <c r="S27" s="200"/>
      <c r="T27" s="199"/>
      <c r="U27" s="200"/>
      <c r="V27" s="199"/>
      <c r="W27" s="200"/>
      <c r="X27" s="199"/>
      <c r="Y27" s="200"/>
      <c r="Z27" s="199"/>
      <c r="AA27" s="209"/>
      <c r="AB27" s="69" t="str">
        <f>IF(DV11&lt;&gt;"",IF(ISERROR(AND(DL15="",DN15="",DP15="",DQ15="",DT15="")),"E",IF(AND(DL15="",DN15="",DP15="",DR15="",DT15=""),"","E")),"")</f>
        <v/>
      </c>
      <c r="AC27" s="1"/>
      <c r="AD27" s="1"/>
      <c r="AE27" s="1"/>
      <c r="AF27" s="1"/>
      <c r="AG27" s="1"/>
      <c r="AH27" s="1"/>
      <c r="AI27" s="1"/>
      <c r="AJ27" s="1"/>
      <c r="AK27" s="1"/>
      <c r="AL27" s="1"/>
      <c r="AM27" s="1"/>
      <c r="AN27" s="1"/>
      <c r="AO27" s="1"/>
      <c r="AQ27" s="127"/>
      <c r="AR27" s="127"/>
      <c r="AS27" s="127"/>
      <c r="AT27" s="127"/>
      <c r="AU27" s="127"/>
      <c r="AV27" s="127"/>
      <c r="AW27" s="127"/>
      <c r="AX27" s="127"/>
      <c r="AY27" s="127"/>
      <c r="AZ27" s="127"/>
      <c r="BA27" s="127"/>
      <c r="BB27" s="127"/>
      <c r="BC27" s="127"/>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G27" s="127"/>
      <c r="CH27" s="127"/>
      <c r="CI27" s="127"/>
      <c r="CJ27" s="127"/>
      <c r="CK27" s="127"/>
      <c r="CL27" s="127"/>
      <c r="CM27" s="127"/>
      <c r="CN27" s="127"/>
      <c r="CO27" s="127"/>
      <c r="CP27" s="127"/>
      <c r="CQ27" s="127"/>
      <c r="CR27" s="127"/>
      <c r="CS27" s="127"/>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W27" s="126"/>
      <c r="DX27" s="126"/>
      <c r="DY27" s="126"/>
      <c r="DZ27" s="126"/>
      <c r="EA27" s="126"/>
      <c r="EB27" s="126"/>
      <c r="EC27" s="126"/>
      <c r="ED27" s="126"/>
      <c r="EE27" s="126"/>
      <c r="EF27" s="126"/>
      <c r="EG27" s="126"/>
      <c r="EH27" s="126"/>
      <c r="EI27" s="126"/>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row>
    <row r="28" spans="1:167" s="3" customFormat="1" ht="11.25" customHeight="1">
      <c r="A28" s="192"/>
      <c r="B28" s="193"/>
      <c r="C28" s="175" t="str">
        <f>IF($D3="1P","E","E")</f>
        <v>E</v>
      </c>
      <c r="D28" s="201"/>
      <c r="E28" s="202"/>
      <c r="F28" s="201"/>
      <c r="G28" s="202"/>
      <c r="H28" s="201"/>
      <c r="I28" s="202"/>
      <c r="J28" s="201"/>
      <c r="K28" s="202"/>
      <c r="L28" s="201"/>
      <c r="M28" s="205"/>
      <c r="N28" s="69" t="str">
        <f>IF(CF11&lt;&gt;"",IF(ISERROR(AND(BV15="",BX15="",BZ15="",CB15="",CD15="")),"E",IF(AND(BV15="",BX15="",BZ15="",CB15="",CD15=""),"","E")),"")</f>
        <v/>
      </c>
      <c r="O28" s="192"/>
      <c r="P28" s="193"/>
      <c r="Q28" s="175" t="str">
        <f>IF($D3="1P","F","F")</f>
        <v>F</v>
      </c>
      <c r="R28" s="201"/>
      <c r="S28" s="202"/>
      <c r="T28" s="201"/>
      <c r="U28" s="202"/>
      <c r="V28" s="201"/>
      <c r="W28" s="202"/>
      <c r="X28" s="201"/>
      <c r="Y28" s="202"/>
      <c r="Z28" s="201"/>
      <c r="AA28" s="205"/>
      <c r="AB28" s="69" t="str">
        <f>IF(DV11&lt;&gt;"",IF(ISERROR(AND(DL15="",DN15="",DP15="",DQ15="",DT15="")),"E",IF(AND(DL15="",DN15="",DP15="",DR15="",DT15=""),"","E")),"")</f>
        <v/>
      </c>
      <c r="AC28" s="1"/>
      <c r="AD28" s="1"/>
      <c r="AE28" s="1"/>
      <c r="AF28" s="1"/>
      <c r="AG28" s="1"/>
      <c r="AH28" s="1"/>
      <c r="AI28" s="1"/>
      <c r="AJ28" s="1"/>
      <c r="AK28" s="1"/>
      <c r="AL28" s="1"/>
      <c r="AM28" s="1"/>
      <c r="AN28" s="1"/>
      <c r="AO28" s="1"/>
      <c r="AQ28" s="128"/>
      <c r="AR28" s="128"/>
      <c r="AS28" s="128"/>
      <c r="AT28" s="128"/>
      <c r="AU28" s="128"/>
      <c r="AV28" s="128"/>
      <c r="AW28" s="128"/>
      <c r="AX28" s="128"/>
      <c r="AY28" s="128"/>
      <c r="AZ28" s="128"/>
      <c r="BA28" s="128"/>
      <c r="BB28" s="128"/>
      <c r="BC28" s="128"/>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G28" s="128"/>
      <c r="CH28" s="128"/>
      <c r="CI28" s="128"/>
      <c r="CJ28" s="128"/>
      <c r="CK28" s="128"/>
      <c r="CL28" s="128"/>
      <c r="CM28" s="128"/>
      <c r="CN28" s="128"/>
      <c r="CO28" s="128"/>
      <c r="CP28" s="128"/>
      <c r="CQ28" s="128"/>
      <c r="CR28" s="128"/>
      <c r="CS28" s="128"/>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W28" s="130"/>
      <c r="DX28" s="130"/>
      <c r="DY28" s="130"/>
      <c r="DZ28" s="130"/>
      <c r="EA28" s="130"/>
      <c r="EB28" s="130"/>
      <c r="EC28" s="130"/>
      <c r="ED28" s="130"/>
      <c r="EE28" s="130"/>
      <c r="EF28" s="130"/>
      <c r="EG28" s="130"/>
      <c r="EH28" s="130"/>
      <c r="EI28" s="130"/>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row>
    <row r="29" spans="1:167" s="3" customFormat="1" ht="11.25" customHeight="1" thickBot="1">
      <c r="A29" s="194"/>
      <c r="B29" s="195"/>
      <c r="C29" s="207"/>
      <c r="D29" s="203"/>
      <c r="E29" s="204"/>
      <c r="F29" s="203"/>
      <c r="G29" s="204"/>
      <c r="H29" s="203"/>
      <c r="I29" s="204"/>
      <c r="J29" s="203"/>
      <c r="K29" s="204"/>
      <c r="L29" s="203"/>
      <c r="M29" s="206"/>
      <c r="N29" s="69" t="str">
        <f>IF(CF13&lt;&gt;"",IF(CF13="W",IF(SUM(IF(D28&gt;D26,1,0),IF(F28&gt;F26,1,0),IF(H28&gt;H26,1,0),IF(J28&gt;J26,1,0),IF(L28&gt;L26,1,0))&lt;&gt;3,"E",""),""),"")</f>
        <v/>
      </c>
      <c r="O29" s="194"/>
      <c r="P29" s="195"/>
      <c r="Q29" s="207"/>
      <c r="R29" s="203"/>
      <c r="S29" s="204"/>
      <c r="T29" s="203"/>
      <c r="U29" s="204"/>
      <c r="V29" s="203"/>
      <c r="W29" s="204"/>
      <c r="X29" s="203"/>
      <c r="Y29" s="204"/>
      <c r="Z29" s="203"/>
      <c r="AA29" s="206"/>
      <c r="AB29" s="69" t="str">
        <f>IF(DV13&lt;&gt;"",IF(DV13="W",IF(SUM(IF(R28&gt;R26,1,0),IF(T28&gt;T26,1,0),IF(V28&gt;V26,1,0),IF(X28&gt;X26,1,0),IF(Z28&gt;Z26,1,0))&lt;&gt;3,"E",""),""),"")</f>
        <v/>
      </c>
      <c r="AC29" s="1"/>
      <c r="AD29" s="1"/>
      <c r="AE29" s="1"/>
      <c r="AF29" s="1"/>
      <c r="AG29" s="1"/>
      <c r="AH29" s="1"/>
      <c r="AI29" s="1"/>
      <c r="AJ29" s="1"/>
      <c r="AK29" s="1"/>
      <c r="AL29" s="1"/>
      <c r="AM29" s="1"/>
      <c r="AN29" s="1"/>
      <c r="AO29" s="1"/>
      <c r="AQ29" s="126"/>
      <c r="AR29" s="126"/>
      <c r="AS29" s="126"/>
      <c r="AT29" s="126"/>
      <c r="AU29" s="126"/>
      <c r="AV29" s="126"/>
      <c r="AW29" s="126"/>
      <c r="AX29" s="126"/>
      <c r="AY29" s="126"/>
      <c r="AZ29" s="126"/>
      <c r="BA29" s="126"/>
      <c r="BB29" s="126"/>
      <c r="BC29" s="126"/>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G29" s="126"/>
      <c r="CH29" s="126"/>
      <c r="CI29" s="126"/>
      <c r="CJ29" s="126"/>
      <c r="CK29" s="126"/>
      <c r="CL29" s="126"/>
      <c r="CM29" s="126"/>
      <c r="CN29" s="126"/>
      <c r="CO29" s="126"/>
      <c r="CP29" s="126"/>
      <c r="CQ29" s="126"/>
      <c r="CR29" s="126"/>
      <c r="CS29" s="126"/>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W29" s="130"/>
      <c r="DX29" s="130"/>
      <c r="DY29" s="130"/>
      <c r="DZ29" s="130"/>
      <c r="EA29" s="130"/>
      <c r="EB29" s="130"/>
      <c r="EC29" s="130"/>
      <c r="ED29" s="130"/>
      <c r="EE29" s="130"/>
      <c r="EF29" s="130"/>
      <c r="EG29" s="130"/>
      <c r="EH29" s="130"/>
      <c r="EI29" s="130"/>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row>
    <row r="30" spans="1:167" s="3" customFormat="1" ht="11.25" customHeight="1" thickBot="1">
      <c r="A30" s="170">
        <v>3</v>
      </c>
      <c r="B30" s="191"/>
      <c r="C30" s="183" t="str">
        <f>IF($D3="1P","C","C")</f>
        <v>C</v>
      </c>
      <c r="D30" s="197"/>
      <c r="E30" s="198"/>
      <c r="F30" s="197"/>
      <c r="G30" s="198"/>
      <c r="H30" s="197"/>
      <c r="I30" s="198"/>
      <c r="J30" s="197"/>
      <c r="K30" s="198"/>
      <c r="L30" s="197"/>
      <c r="M30" s="208"/>
      <c r="N30" s="69" t="str">
        <f>IF(CF21&lt;&gt;"",IF(CF21="W",IF(SUM(IF(D30&gt;D32,1,0),IF(F30&gt;F32,1,0),IF(H30&gt;H32,1,0),IF(J30&gt;J32,1,0),IF(L30&gt;L32,1,0))&lt;&gt;3,"E",""),""),"")</f>
        <v/>
      </c>
      <c r="O30" s="170">
        <v>10</v>
      </c>
      <c r="P30" s="191"/>
      <c r="Q30" s="183" t="str">
        <f>IF($D3="1P","A","A")</f>
        <v>A</v>
      </c>
      <c r="R30" s="197"/>
      <c r="S30" s="198"/>
      <c r="T30" s="197"/>
      <c r="U30" s="198"/>
      <c r="V30" s="197"/>
      <c r="W30" s="198"/>
      <c r="X30" s="197"/>
      <c r="Y30" s="198"/>
      <c r="Z30" s="197"/>
      <c r="AA30" s="208"/>
      <c r="AB30" s="69" t="str">
        <f>IF(DV21&lt;&gt;"",IF(DV21="W",IF(SUM(IF(R30&gt;R32,1,0),IF(T30&gt;T32,1,0),IF(V30&gt;V32,1,0),IF(X30&gt;X32,1,0),IF(Z30&gt;Z32,1,0))&lt;&gt;3,"E",""),""),"")</f>
        <v/>
      </c>
      <c r="AC30" s="1"/>
      <c r="AD30" s="1"/>
      <c r="AE30" s="1"/>
      <c r="AF30" s="1"/>
      <c r="AG30" s="1"/>
      <c r="AH30" s="1"/>
      <c r="AI30" s="1"/>
      <c r="AJ30" s="1"/>
      <c r="AK30" s="1"/>
      <c r="AL30" s="1"/>
      <c r="AM30" s="1"/>
      <c r="AN30" s="1"/>
      <c r="AO30" s="1"/>
      <c r="AQ30" s="127"/>
      <c r="AR30" s="127"/>
      <c r="AS30" s="127"/>
      <c r="AT30" s="127"/>
      <c r="AU30" s="127"/>
      <c r="AV30" s="127"/>
      <c r="AW30" s="127"/>
      <c r="AX30" s="127"/>
      <c r="AY30" s="127"/>
      <c r="AZ30" s="127"/>
      <c r="BA30" s="127"/>
      <c r="BB30" s="127"/>
      <c r="BC30" s="127"/>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G30" s="127"/>
      <c r="CH30" s="127"/>
      <c r="CI30" s="127"/>
      <c r="CJ30" s="127"/>
      <c r="CK30" s="127"/>
      <c r="CL30" s="127"/>
      <c r="CM30" s="127"/>
      <c r="CN30" s="127"/>
      <c r="CO30" s="127"/>
      <c r="CP30" s="127"/>
      <c r="CQ30" s="127"/>
      <c r="CR30" s="127"/>
      <c r="CS30" s="127"/>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W30" s="129"/>
      <c r="DX30" s="129"/>
      <c r="DY30" s="129"/>
      <c r="DZ30" s="129"/>
      <c r="EA30" s="129"/>
      <c r="EB30" s="129"/>
      <c r="EC30" s="129"/>
      <c r="ED30" s="129"/>
      <c r="EE30" s="129"/>
      <c r="EF30" s="129"/>
      <c r="EG30" s="129"/>
      <c r="EH30" s="129"/>
      <c r="EI30" s="129"/>
    </row>
    <row r="31" spans="1:167" s="3" customFormat="1" ht="11.25" customHeight="1">
      <c r="A31" s="192"/>
      <c r="B31" s="193"/>
      <c r="C31" s="196"/>
      <c r="D31" s="199"/>
      <c r="E31" s="200"/>
      <c r="F31" s="199"/>
      <c r="G31" s="200"/>
      <c r="H31" s="199"/>
      <c r="I31" s="200"/>
      <c r="J31" s="199"/>
      <c r="K31" s="200"/>
      <c r="L31" s="199"/>
      <c r="M31" s="209"/>
      <c r="N31" s="69" t="str">
        <f>IF(CF21&lt;&gt;"",IF(ISERROR(AND(BV25="",BX25="",BZ25="",CB25="",CD25="")),"E",IF(AND(BV25="",BX25="",BZ25="",CB25="",CD25=""),"","E")),"")</f>
        <v/>
      </c>
      <c r="O31" s="192"/>
      <c r="P31" s="193"/>
      <c r="Q31" s="196"/>
      <c r="R31" s="199"/>
      <c r="S31" s="200"/>
      <c r="T31" s="199"/>
      <c r="U31" s="200"/>
      <c r="V31" s="199"/>
      <c r="W31" s="200"/>
      <c r="X31" s="199"/>
      <c r="Y31" s="200"/>
      <c r="Z31" s="199"/>
      <c r="AA31" s="209"/>
      <c r="AB31" s="69" t="str">
        <f>IF(DV21&lt;&gt;"",IF(ISERROR(AND(DL25="",DN25="",DP25="",DQ25="",DT25="")),"E",IF(AND(DL25="",DN25="",DP25="",DR25="",DT25=""),"","E")),"")</f>
        <v/>
      </c>
      <c r="AC31" s="1"/>
      <c r="AD31" s="1"/>
      <c r="AE31" s="1"/>
      <c r="AF31" s="1"/>
      <c r="AG31" s="1"/>
      <c r="AH31" s="1"/>
      <c r="AI31" s="1"/>
      <c r="AJ31" s="1"/>
      <c r="AK31" s="1"/>
      <c r="AL31" s="1"/>
      <c r="AM31" s="1"/>
      <c r="AN31" s="1"/>
      <c r="AO31" s="1"/>
      <c r="AQ31" s="154" t="str">
        <f>CONCATENATE($A5," ",$D5,","," ",$F3)</f>
        <v>Group: 1, Men's Singles</v>
      </c>
      <c r="AR31" s="155"/>
      <c r="AS31" s="155"/>
      <c r="AT31" s="155"/>
      <c r="AU31" s="155"/>
      <c r="AV31" s="155"/>
      <c r="AW31" s="155"/>
      <c r="AX31" s="155"/>
      <c r="AY31" s="155"/>
      <c r="AZ31" s="155"/>
      <c r="BA31" s="155"/>
      <c r="BB31" s="155"/>
      <c r="BC31" s="156"/>
      <c r="BD31" s="163">
        <f>A34</f>
        <v>4</v>
      </c>
      <c r="BE31" s="164"/>
      <c r="BF31" s="183" t="str">
        <f>C34</f>
        <v>A</v>
      </c>
      <c r="BG31" s="185" t="str">
        <f>IF(VLOOKUP($BF31,$A7:$C17,3,FALSE)=0,"",CONCATENATE(VLOOKUP(VLOOKUP($BF31,$A7:$C17,3,FALSE),Players!$C:$G,4,FALSE)," ",VLOOKUP($BF31,$A7:$C17,3,FALSE)," ",IF(ISERROR(VLOOKUP(VLOOKUP($BF31,$A7:$C17,3,FALSE),Players!$C:$G,5,FALSE)),"()",CONCATENATE("(",VLOOKUP(VLOOKUP($BF31,$A7:$C17,3,FALSE),Players!$C:$G,5,FALSE),")"))))</f>
        <v/>
      </c>
      <c r="BH31" s="186"/>
      <c r="BI31" s="186"/>
      <c r="BJ31" s="186"/>
      <c r="BK31" s="186"/>
      <c r="BL31" s="186"/>
      <c r="BM31" s="186"/>
      <c r="BN31" s="186"/>
      <c r="BO31" s="186"/>
      <c r="BP31" s="186"/>
      <c r="BQ31" s="186"/>
      <c r="BR31" s="186"/>
      <c r="BS31" s="186"/>
      <c r="BT31" s="186"/>
      <c r="BU31" s="187"/>
      <c r="BV31" s="170" t="str">
        <f>IF(D34&lt;&gt;"",D34,"")</f>
        <v/>
      </c>
      <c r="BW31" s="171"/>
      <c r="BX31" s="335" t="str">
        <f>IF(F34&lt;&gt;"",F34,"")</f>
        <v/>
      </c>
      <c r="BY31" s="171"/>
      <c r="BZ31" s="335" t="str">
        <f>IF(H34&lt;&gt;"",H34,"")</f>
        <v/>
      </c>
      <c r="CA31" s="171"/>
      <c r="CB31" s="335" t="str">
        <f>IF(J34&lt;&gt;"",J34,"")</f>
        <v/>
      </c>
      <c r="CC31" s="171"/>
      <c r="CD31" s="335" t="str">
        <f>IF(L34&lt;&gt;"",L34,"")</f>
        <v/>
      </c>
      <c r="CE31" s="337"/>
      <c r="CF31" s="174" t="str">
        <f>IF($CD31=$CD33,IF($CB31=$CB33,IF($BZ31&lt;&gt;"",IF($BZ31&gt;$BZ33,"W","L"),""),IF($CB31&gt;$CB33,"W","L")),IF($CD31&gt;$CD33,"W","L"))</f>
        <v/>
      </c>
      <c r="CG31" s="154" t="str">
        <f>CONCATENATE($A5," ",$D5,","," ",$F3)</f>
        <v>Group: 1, Men's Singles</v>
      </c>
      <c r="CH31" s="155"/>
      <c r="CI31" s="155"/>
      <c r="CJ31" s="155"/>
      <c r="CK31" s="155"/>
      <c r="CL31" s="155"/>
      <c r="CM31" s="155"/>
      <c r="CN31" s="155"/>
      <c r="CO31" s="155"/>
      <c r="CP31" s="155"/>
      <c r="CQ31" s="155"/>
      <c r="CR31" s="155"/>
      <c r="CS31" s="156"/>
      <c r="CT31" s="163">
        <f>O34</f>
        <v>11</v>
      </c>
      <c r="CU31" s="164"/>
      <c r="CV31" s="183" t="str">
        <f>Q34</f>
        <v>C</v>
      </c>
      <c r="CW31" s="185" t="str">
        <f>IF(VLOOKUP($CV31,$A7:$C17,3,FALSE)=0,"",CONCATENATE(VLOOKUP(VLOOKUP($CV31,$A7:$C17,3,FALSE),Players!$C:$G,4,FALSE)," ",VLOOKUP($CV31,$A7:$C17,3,FALSE)," ",IF(ISERROR(VLOOKUP(VLOOKUP($CV31,$A7:$C17,3,FALSE),Players!$C:$G,5,FALSE)),"()",CONCATENATE("(",VLOOKUP(VLOOKUP($CV31,$A7:$C17,3,FALSE),Players!$C:$G,5,FALSE),")"))))</f>
        <v/>
      </c>
      <c r="CX31" s="186"/>
      <c r="CY31" s="186"/>
      <c r="CZ31" s="186"/>
      <c r="DA31" s="186"/>
      <c r="DB31" s="186"/>
      <c r="DC31" s="186"/>
      <c r="DD31" s="186"/>
      <c r="DE31" s="186"/>
      <c r="DF31" s="186"/>
      <c r="DG31" s="186"/>
      <c r="DH31" s="186"/>
      <c r="DI31" s="186"/>
      <c r="DJ31" s="186"/>
      <c r="DK31" s="187"/>
      <c r="DL31" s="170" t="str">
        <f>IF(R34&lt;&gt;"",R34,"")</f>
        <v/>
      </c>
      <c r="DM31" s="171"/>
      <c r="DN31" s="335" t="str">
        <f>IF(T34&lt;&gt;"",T34,"")</f>
        <v/>
      </c>
      <c r="DO31" s="171"/>
      <c r="DP31" s="335" t="str">
        <f>IF(V34&lt;&gt;"",V34,"")</f>
        <v/>
      </c>
      <c r="DQ31" s="171"/>
      <c r="DR31" s="335" t="str">
        <f>IF(X34&lt;&gt;"",X34,"")</f>
        <v/>
      </c>
      <c r="DS31" s="171"/>
      <c r="DT31" s="335" t="str">
        <f>IF(Z34&lt;&gt;"",Z34,"")</f>
        <v/>
      </c>
      <c r="DU31" s="337"/>
      <c r="DV31" s="174" t="str">
        <f>IF($DT31=$DT33,IF($DR31=$DR33,IF($DP31&lt;&gt;"",IF($DP31&gt;$DP33,"W","L"),""),IF($DR31&gt;$DR33,"W","L")),IF($DT31&gt;$DT33,"W","L"))</f>
        <v/>
      </c>
      <c r="DW31" s="129"/>
      <c r="DX31" s="129"/>
      <c r="DY31" s="129"/>
      <c r="DZ31" s="129"/>
      <c r="EA31" s="129"/>
      <c r="EB31" s="129"/>
      <c r="EC31" s="129"/>
      <c r="ED31" s="129"/>
      <c r="EE31" s="129"/>
      <c r="EF31" s="129"/>
      <c r="EG31" s="129"/>
      <c r="EH31" s="129"/>
      <c r="EI31" s="129"/>
    </row>
    <row r="32" spans="1:167" s="3" customFormat="1" ht="11.25" customHeight="1">
      <c r="A32" s="192"/>
      <c r="B32" s="193"/>
      <c r="C32" s="175" t="str">
        <f>IF($D3="1P","D","D")</f>
        <v>D</v>
      </c>
      <c r="D32" s="201"/>
      <c r="E32" s="202"/>
      <c r="F32" s="201"/>
      <c r="G32" s="202"/>
      <c r="H32" s="201"/>
      <c r="I32" s="202"/>
      <c r="J32" s="201"/>
      <c r="K32" s="202"/>
      <c r="L32" s="201"/>
      <c r="M32" s="205"/>
      <c r="N32" s="69" t="str">
        <f>IF(CF21&lt;&gt;"",IF(ISERROR(AND(BV25="",BX25="",BZ25="",CB25="",CD25="")),"E",IF(AND(BV25="",BX25="",BZ25="",CB25="",CD25=""),"","E")),"")</f>
        <v/>
      </c>
      <c r="O32" s="192"/>
      <c r="P32" s="193"/>
      <c r="Q32" s="175" t="str">
        <f>IF($D3="1P","C","B")</f>
        <v>B</v>
      </c>
      <c r="R32" s="201"/>
      <c r="S32" s="202"/>
      <c r="T32" s="201"/>
      <c r="U32" s="202"/>
      <c r="V32" s="201"/>
      <c r="W32" s="202"/>
      <c r="X32" s="201"/>
      <c r="Y32" s="202"/>
      <c r="Z32" s="201"/>
      <c r="AA32" s="205"/>
      <c r="AB32" s="69" t="str">
        <f>IF(DV21&lt;&gt;"",IF(ISERROR(AND(DL25="",DN25="",DP25="",DQ25="",DT25="")),"E",IF(AND(DL25="",DN25="",DP25="",DR25="",DT25=""),"","E")),"")</f>
        <v/>
      </c>
      <c r="AC32" s="1"/>
      <c r="AD32" s="1"/>
      <c r="AE32" s="1"/>
      <c r="AF32" s="1"/>
      <c r="AG32" s="1"/>
      <c r="AH32" s="1"/>
      <c r="AI32" s="1"/>
      <c r="AJ32" s="1"/>
      <c r="AK32" s="1"/>
      <c r="AL32" s="1"/>
      <c r="AM32" s="1"/>
      <c r="AN32" s="1"/>
      <c r="AO32" s="1"/>
      <c r="AQ32" s="157"/>
      <c r="AR32" s="158"/>
      <c r="AS32" s="158"/>
      <c r="AT32" s="158"/>
      <c r="AU32" s="158"/>
      <c r="AV32" s="158"/>
      <c r="AW32" s="158"/>
      <c r="AX32" s="158"/>
      <c r="AY32" s="158"/>
      <c r="AZ32" s="158"/>
      <c r="BA32" s="158"/>
      <c r="BB32" s="158"/>
      <c r="BC32" s="159"/>
      <c r="BD32" s="165"/>
      <c r="BE32" s="166"/>
      <c r="BF32" s="184"/>
      <c r="BG32" s="188"/>
      <c r="BH32" s="189"/>
      <c r="BI32" s="189"/>
      <c r="BJ32" s="189"/>
      <c r="BK32" s="189"/>
      <c r="BL32" s="189"/>
      <c r="BM32" s="189"/>
      <c r="BN32" s="189"/>
      <c r="BO32" s="189"/>
      <c r="BP32" s="189"/>
      <c r="BQ32" s="189"/>
      <c r="BR32" s="189"/>
      <c r="BS32" s="189"/>
      <c r="BT32" s="189"/>
      <c r="BU32" s="190"/>
      <c r="BV32" s="172"/>
      <c r="BW32" s="173"/>
      <c r="BX32" s="336"/>
      <c r="BY32" s="173"/>
      <c r="BZ32" s="336"/>
      <c r="CA32" s="173"/>
      <c r="CB32" s="336"/>
      <c r="CC32" s="173"/>
      <c r="CD32" s="336"/>
      <c r="CE32" s="338"/>
      <c r="CF32" s="174"/>
      <c r="CG32" s="157"/>
      <c r="CH32" s="158"/>
      <c r="CI32" s="158"/>
      <c r="CJ32" s="158"/>
      <c r="CK32" s="158"/>
      <c r="CL32" s="158"/>
      <c r="CM32" s="158"/>
      <c r="CN32" s="158"/>
      <c r="CO32" s="158"/>
      <c r="CP32" s="158"/>
      <c r="CQ32" s="158"/>
      <c r="CR32" s="158"/>
      <c r="CS32" s="159"/>
      <c r="CT32" s="165"/>
      <c r="CU32" s="166"/>
      <c r="CV32" s="184"/>
      <c r="CW32" s="188"/>
      <c r="CX32" s="189"/>
      <c r="CY32" s="189"/>
      <c r="CZ32" s="189"/>
      <c r="DA32" s="189"/>
      <c r="DB32" s="189"/>
      <c r="DC32" s="189"/>
      <c r="DD32" s="189"/>
      <c r="DE32" s="189"/>
      <c r="DF32" s="189"/>
      <c r="DG32" s="189"/>
      <c r="DH32" s="189"/>
      <c r="DI32" s="189"/>
      <c r="DJ32" s="189"/>
      <c r="DK32" s="190"/>
      <c r="DL32" s="172"/>
      <c r="DM32" s="173"/>
      <c r="DN32" s="336"/>
      <c r="DO32" s="173"/>
      <c r="DP32" s="336"/>
      <c r="DQ32" s="173"/>
      <c r="DR32" s="336"/>
      <c r="DS32" s="173"/>
      <c r="DT32" s="336"/>
      <c r="DU32" s="338"/>
      <c r="DV32" s="174"/>
      <c r="DW32" s="129"/>
      <c r="DX32" s="129"/>
      <c r="DY32" s="129"/>
      <c r="DZ32" s="129"/>
      <c r="EA32" s="129"/>
      <c r="EB32" s="129"/>
      <c r="EC32" s="129"/>
      <c r="ED32" s="129"/>
      <c r="EE32" s="129"/>
      <c r="EF32" s="129"/>
      <c r="EG32" s="129"/>
      <c r="EH32" s="129"/>
      <c r="EI32" s="129"/>
    </row>
    <row r="33" spans="1:139" s="3" customFormat="1" ht="11.25" customHeight="1" thickBot="1">
      <c r="A33" s="194"/>
      <c r="B33" s="195"/>
      <c r="C33" s="207"/>
      <c r="D33" s="203"/>
      <c r="E33" s="204"/>
      <c r="F33" s="203"/>
      <c r="G33" s="204"/>
      <c r="H33" s="203"/>
      <c r="I33" s="204"/>
      <c r="J33" s="203"/>
      <c r="K33" s="204"/>
      <c r="L33" s="203"/>
      <c r="M33" s="206"/>
      <c r="N33" s="69" t="str">
        <f>IF(CF23&lt;&gt;"",IF(CF23="W",IF(SUM(IF(D32&gt;D30,1,0),IF(F32&gt;F30,1,0),IF(H32&gt;H30,1,0),IF(J32&gt;J30,1,0),IF(L32&gt;L30,1,0))&lt;&gt;3,"E",""),""),"")</f>
        <v/>
      </c>
      <c r="O33" s="194"/>
      <c r="P33" s="195"/>
      <c r="Q33" s="207"/>
      <c r="R33" s="203"/>
      <c r="S33" s="204"/>
      <c r="T33" s="203"/>
      <c r="U33" s="204"/>
      <c r="V33" s="203"/>
      <c r="W33" s="204"/>
      <c r="X33" s="203"/>
      <c r="Y33" s="204"/>
      <c r="Z33" s="203"/>
      <c r="AA33" s="206"/>
      <c r="AB33" s="69" t="str">
        <f>IF(DV23&lt;&gt;"",IF(DV23="W",IF(SUM(IF(R32&gt;R30,1,0),IF(T32&gt;T30,1,0),IF(V32&gt;V30,1,0),IF(X32&gt;X30,1,0),IF(Z32&gt;Z30,1,0))&lt;&gt;3,"E",""),""),"")</f>
        <v/>
      </c>
      <c r="AC33" s="1"/>
      <c r="AD33" s="1"/>
      <c r="AE33" s="1"/>
      <c r="AF33" s="1"/>
      <c r="AG33" s="1"/>
      <c r="AH33" s="1"/>
      <c r="AI33" s="1"/>
      <c r="AJ33" s="1"/>
      <c r="AK33" s="1"/>
      <c r="AL33" s="1"/>
      <c r="AM33" s="1"/>
      <c r="AN33" s="1"/>
      <c r="AO33" s="1"/>
      <c r="AQ33" s="157"/>
      <c r="AR33" s="158"/>
      <c r="AS33" s="158"/>
      <c r="AT33" s="158"/>
      <c r="AU33" s="158"/>
      <c r="AV33" s="158"/>
      <c r="AW33" s="158"/>
      <c r="AX33" s="158"/>
      <c r="AY33" s="158"/>
      <c r="AZ33" s="158"/>
      <c r="BA33" s="158"/>
      <c r="BB33" s="158"/>
      <c r="BC33" s="159"/>
      <c r="BD33" s="165"/>
      <c r="BE33" s="166"/>
      <c r="BF33" s="175" t="str">
        <f>C36</f>
        <v>D</v>
      </c>
      <c r="BG33" s="177" t="str">
        <f>IF(VLOOKUP($BF33,$A7:$C17,3,FALSE)=0,"",CONCATENATE(VLOOKUP(VLOOKUP($BF33,$A7:$C17,3,FALSE),Players!$C:$G,4,FALSE)," ",VLOOKUP($BF33,$A7:$C17,3,FALSE)," ",IF(ISERROR(VLOOKUP(VLOOKUP($BF33,$A7:$C17,3,FALSE),Players!$C:$G,5,FALSE)),"()",CONCATENATE("(",VLOOKUP(VLOOKUP($BF33,$A7:$C17,3,FALSE),Players!$C:$G,5,FALSE),")"))))</f>
        <v/>
      </c>
      <c r="BH33" s="178"/>
      <c r="BI33" s="178"/>
      <c r="BJ33" s="178"/>
      <c r="BK33" s="178"/>
      <c r="BL33" s="178"/>
      <c r="BM33" s="178"/>
      <c r="BN33" s="178"/>
      <c r="BO33" s="178"/>
      <c r="BP33" s="178"/>
      <c r="BQ33" s="178"/>
      <c r="BR33" s="178"/>
      <c r="BS33" s="178"/>
      <c r="BT33" s="178"/>
      <c r="BU33" s="179"/>
      <c r="BV33" s="150" t="str">
        <f>IF(D36&lt;&gt;"",D36,"")</f>
        <v/>
      </c>
      <c r="BW33" s="151"/>
      <c r="BX33" s="288" t="str">
        <f>IF(F36&lt;&gt;"",F36,"")</f>
        <v/>
      </c>
      <c r="BY33" s="151"/>
      <c r="BZ33" s="288" t="str">
        <f>IF(H36&lt;&gt;"",H36,"")</f>
        <v/>
      </c>
      <c r="CA33" s="151"/>
      <c r="CB33" s="288" t="str">
        <f>IF(J36&lt;&gt;"",J36,"")</f>
        <v/>
      </c>
      <c r="CC33" s="151"/>
      <c r="CD33" s="288" t="str">
        <f>IF(L36&lt;&gt;"",L36,"")</f>
        <v/>
      </c>
      <c r="CE33" s="332"/>
      <c r="CF33" s="174" t="str">
        <f>IF($CF31&lt;&gt;"",IF(CF31="W","L","W"),"")</f>
        <v/>
      </c>
      <c r="CG33" s="157"/>
      <c r="CH33" s="158"/>
      <c r="CI33" s="158"/>
      <c r="CJ33" s="158"/>
      <c r="CK33" s="158"/>
      <c r="CL33" s="158"/>
      <c r="CM33" s="158"/>
      <c r="CN33" s="158"/>
      <c r="CO33" s="158"/>
      <c r="CP33" s="158"/>
      <c r="CQ33" s="158"/>
      <c r="CR33" s="158"/>
      <c r="CS33" s="159"/>
      <c r="CT33" s="165"/>
      <c r="CU33" s="166"/>
      <c r="CV33" s="175" t="str">
        <f>Q36</f>
        <v>F</v>
      </c>
      <c r="CW33" s="177" t="str">
        <f>IF(VLOOKUP($CV33,$A7:$C17,3,FALSE)=0,"",CONCATENATE(VLOOKUP(VLOOKUP($CV33,$A7:$C17,3,FALSE),Players!$C:$G,4,FALSE)," ",VLOOKUP($CV33,$A7:$C17,3,FALSE)," ",IF(ISERROR(VLOOKUP(VLOOKUP($CV33,$A7:$C17,3,FALSE),Players!$C:$G,5,FALSE)),"()",CONCATENATE("(",VLOOKUP(VLOOKUP($CV33,$A7:$C17,3,FALSE),Players!$C:$G,5,FALSE),")"))))</f>
        <v/>
      </c>
      <c r="CX33" s="178"/>
      <c r="CY33" s="178"/>
      <c r="CZ33" s="178"/>
      <c r="DA33" s="178"/>
      <c r="DB33" s="178"/>
      <c r="DC33" s="178"/>
      <c r="DD33" s="178"/>
      <c r="DE33" s="178"/>
      <c r="DF33" s="178"/>
      <c r="DG33" s="178"/>
      <c r="DH33" s="178"/>
      <c r="DI33" s="178"/>
      <c r="DJ33" s="178"/>
      <c r="DK33" s="179"/>
      <c r="DL33" s="150" t="str">
        <f>IF(R36&lt;&gt;"",R36,"")</f>
        <v/>
      </c>
      <c r="DM33" s="151"/>
      <c r="DN33" s="288" t="str">
        <f>IF(T36&lt;&gt;"",T36,"")</f>
        <v/>
      </c>
      <c r="DO33" s="151"/>
      <c r="DP33" s="288" t="str">
        <f>IF(V36&lt;&gt;"",V36,"")</f>
        <v/>
      </c>
      <c r="DQ33" s="151"/>
      <c r="DR33" s="288" t="str">
        <f>IF(X36&lt;&gt;"",X36,"")</f>
        <v/>
      </c>
      <c r="DS33" s="151"/>
      <c r="DT33" s="288" t="str">
        <f>IF(Z36&lt;&gt;"",Z36,"")</f>
        <v/>
      </c>
      <c r="DU33" s="332"/>
      <c r="DV33" s="174" t="str">
        <f>IF($DV31&lt;&gt;"",IF(DV31="W","L","W"),"")</f>
        <v/>
      </c>
      <c r="DW33" s="129"/>
      <c r="DX33" s="129"/>
      <c r="DY33" s="129"/>
      <c r="DZ33" s="129"/>
      <c r="EA33" s="129"/>
      <c r="EB33" s="129"/>
      <c r="EC33" s="129"/>
      <c r="ED33" s="129"/>
      <c r="EE33" s="129"/>
      <c r="EF33" s="129"/>
      <c r="EG33" s="129"/>
      <c r="EH33" s="129"/>
      <c r="EI33" s="129"/>
    </row>
    <row r="34" spans="1:139" s="3" customFormat="1" ht="11.25" customHeight="1" thickBot="1">
      <c r="A34" s="170">
        <v>4</v>
      </c>
      <c r="B34" s="191"/>
      <c r="C34" s="183" t="str">
        <f>IF($D3="1P","A","A")</f>
        <v>A</v>
      </c>
      <c r="D34" s="197"/>
      <c r="E34" s="198"/>
      <c r="F34" s="197"/>
      <c r="G34" s="198"/>
      <c r="H34" s="197"/>
      <c r="I34" s="198"/>
      <c r="J34" s="197"/>
      <c r="K34" s="198"/>
      <c r="L34" s="197"/>
      <c r="M34" s="208"/>
      <c r="N34" s="69" t="str">
        <f>IF(CF31&lt;&gt;"",IF(CF31="W",IF(SUM(IF(D34&gt;D36,1,0),IF(F34&gt;F36,1,0),IF(H34&gt;H36,1,0),IF(J34&gt;J36,1,0),IF(L34&gt;L36,1,0))&lt;&gt;3,"E",""),""),"")</f>
        <v/>
      </c>
      <c r="O34" s="170">
        <v>11</v>
      </c>
      <c r="P34" s="191"/>
      <c r="Q34" s="183" t="str">
        <f>IF($D3="1P","B","C")</f>
        <v>C</v>
      </c>
      <c r="R34" s="197"/>
      <c r="S34" s="198"/>
      <c r="T34" s="197"/>
      <c r="U34" s="198"/>
      <c r="V34" s="197"/>
      <c r="W34" s="198"/>
      <c r="X34" s="197"/>
      <c r="Y34" s="198"/>
      <c r="Z34" s="197"/>
      <c r="AA34" s="208"/>
      <c r="AB34" s="69" t="str">
        <f>IF(DV31&lt;&gt;"",IF(DV31="W",IF(SUM(IF(R34&gt;R36,1,0),IF(T34&gt;T36,1,0),IF(V34&gt;V36,1,0),IF(X34&gt;X36,1,0),IF(Z34&gt;Z36,1,0))&lt;&gt;3,"E",""),""),"")</f>
        <v/>
      </c>
      <c r="AC34" s="1"/>
      <c r="AD34" s="1"/>
      <c r="AE34" s="1"/>
      <c r="AF34" s="1"/>
      <c r="AG34" s="1"/>
      <c r="AH34" s="1"/>
      <c r="AI34" s="1"/>
      <c r="AJ34" s="1"/>
      <c r="AK34" s="1"/>
      <c r="AL34" s="1"/>
      <c r="AM34" s="1"/>
      <c r="AN34" s="1"/>
      <c r="AO34" s="1"/>
      <c r="AQ34" s="160"/>
      <c r="AR34" s="161"/>
      <c r="AS34" s="161"/>
      <c r="AT34" s="161"/>
      <c r="AU34" s="161"/>
      <c r="AV34" s="161"/>
      <c r="AW34" s="161"/>
      <c r="AX34" s="161"/>
      <c r="AY34" s="161"/>
      <c r="AZ34" s="161"/>
      <c r="BA34" s="161"/>
      <c r="BB34" s="161"/>
      <c r="BC34" s="162"/>
      <c r="BD34" s="167"/>
      <c r="BE34" s="168"/>
      <c r="BF34" s="176"/>
      <c r="BG34" s="180"/>
      <c r="BH34" s="181"/>
      <c r="BI34" s="181"/>
      <c r="BJ34" s="181"/>
      <c r="BK34" s="181"/>
      <c r="BL34" s="181"/>
      <c r="BM34" s="181"/>
      <c r="BN34" s="181"/>
      <c r="BO34" s="181"/>
      <c r="BP34" s="181"/>
      <c r="BQ34" s="181"/>
      <c r="BR34" s="181"/>
      <c r="BS34" s="181"/>
      <c r="BT34" s="181"/>
      <c r="BU34" s="182"/>
      <c r="BV34" s="152"/>
      <c r="BW34" s="153"/>
      <c r="BX34" s="333"/>
      <c r="BY34" s="153"/>
      <c r="BZ34" s="333"/>
      <c r="CA34" s="153"/>
      <c r="CB34" s="333"/>
      <c r="CC34" s="153"/>
      <c r="CD34" s="333"/>
      <c r="CE34" s="334"/>
      <c r="CF34" s="341"/>
      <c r="CG34" s="160"/>
      <c r="CH34" s="161"/>
      <c r="CI34" s="161"/>
      <c r="CJ34" s="161"/>
      <c r="CK34" s="161"/>
      <c r="CL34" s="161"/>
      <c r="CM34" s="161"/>
      <c r="CN34" s="161"/>
      <c r="CO34" s="161"/>
      <c r="CP34" s="161"/>
      <c r="CQ34" s="161"/>
      <c r="CR34" s="161"/>
      <c r="CS34" s="162"/>
      <c r="CT34" s="167"/>
      <c r="CU34" s="168"/>
      <c r="CV34" s="176"/>
      <c r="CW34" s="180"/>
      <c r="CX34" s="181"/>
      <c r="CY34" s="181"/>
      <c r="CZ34" s="181"/>
      <c r="DA34" s="181"/>
      <c r="DB34" s="181"/>
      <c r="DC34" s="181"/>
      <c r="DD34" s="181"/>
      <c r="DE34" s="181"/>
      <c r="DF34" s="181"/>
      <c r="DG34" s="181"/>
      <c r="DH34" s="181"/>
      <c r="DI34" s="181"/>
      <c r="DJ34" s="181"/>
      <c r="DK34" s="182"/>
      <c r="DL34" s="152"/>
      <c r="DM34" s="153"/>
      <c r="DN34" s="333"/>
      <c r="DO34" s="153"/>
      <c r="DP34" s="333"/>
      <c r="DQ34" s="153"/>
      <c r="DR34" s="333"/>
      <c r="DS34" s="153"/>
      <c r="DT34" s="333"/>
      <c r="DU34" s="334"/>
      <c r="DV34" s="174"/>
      <c r="DW34" s="129"/>
      <c r="DX34" s="129"/>
      <c r="DY34" s="129"/>
      <c r="DZ34" s="129"/>
      <c r="EA34" s="129"/>
      <c r="EB34" s="129"/>
      <c r="EC34" s="129"/>
      <c r="ED34" s="129"/>
      <c r="EE34" s="129"/>
      <c r="EF34" s="129"/>
      <c r="EG34" s="129"/>
      <c r="EH34" s="129"/>
      <c r="EI34" s="129"/>
    </row>
    <row r="35" spans="1:139" s="3" customFormat="1" ht="11.25" customHeight="1">
      <c r="A35" s="192"/>
      <c r="B35" s="193"/>
      <c r="C35" s="196"/>
      <c r="D35" s="199"/>
      <c r="E35" s="200"/>
      <c r="F35" s="199"/>
      <c r="G35" s="200"/>
      <c r="H35" s="199"/>
      <c r="I35" s="200"/>
      <c r="J35" s="199"/>
      <c r="K35" s="200"/>
      <c r="L35" s="199"/>
      <c r="M35" s="209"/>
      <c r="N35" s="69" t="str">
        <f>IF(CF31&lt;&gt;"",IF(ISERROR(AND(BV35="",BX35="",BZ35="",CB35="",CD35="")),"E",IF(AND(BV35="",BX35="",BZ35="",CB35="",CD35=""),"","E")),"")</f>
        <v/>
      </c>
      <c r="O35" s="192"/>
      <c r="P35" s="193"/>
      <c r="Q35" s="196"/>
      <c r="R35" s="199"/>
      <c r="S35" s="200"/>
      <c r="T35" s="199"/>
      <c r="U35" s="200"/>
      <c r="V35" s="199"/>
      <c r="W35" s="200"/>
      <c r="X35" s="199"/>
      <c r="Y35" s="200"/>
      <c r="Z35" s="199"/>
      <c r="AA35" s="209"/>
      <c r="AB35" s="69" t="str">
        <f>IF(DV31&lt;&gt;"",IF(ISERROR(AND(DL35="",DN35="",DP35="",DQ35="",DT35="")),"E",IF(AND(DL35="",DN35="",DP35="",DR35="",DT35=""),"","E")),"")</f>
        <v/>
      </c>
      <c r="AC35" s="1"/>
      <c r="AD35" s="1"/>
      <c r="AE35" s="1"/>
      <c r="AF35" s="1"/>
      <c r="AG35" s="1"/>
      <c r="AH35" s="1"/>
      <c r="AI35" s="1"/>
      <c r="AJ35" s="1"/>
      <c r="AK35" s="1"/>
      <c r="AL35" s="1"/>
      <c r="AM35" s="1"/>
      <c r="AN35" s="1"/>
      <c r="AO35" s="1"/>
      <c r="AQ35" s="126"/>
      <c r="AR35" s="126"/>
      <c r="AS35" s="126"/>
      <c r="AT35" s="126"/>
      <c r="AU35" s="126"/>
      <c r="AV35" s="126"/>
      <c r="AW35" s="126"/>
      <c r="AX35" s="126"/>
      <c r="AY35" s="126"/>
      <c r="AZ35" s="126"/>
      <c r="BA35" s="126"/>
      <c r="BB35" s="126"/>
      <c r="BC35" s="126"/>
      <c r="BD35" s="1"/>
      <c r="BE35" s="1"/>
      <c r="BF35" s="1"/>
      <c r="BG35" s="1"/>
      <c r="BH35" s="1"/>
      <c r="BI35" s="1"/>
      <c r="BJ35" s="1"/>
      <c r="BK35" s="1"/>
      <c r="BL35" s="1"/>
      <c r="BM35" s="1"/>
      <c r="BN35" s="1"/>
      <c r="BO35" s="1"/>
      <c r="BP35" s="1"/>
      <c r="BQ35" s="1"/>
      <c r="BR35" s="1"/>
      <c r="BS35" s="1"/>
      <c r="BT35" s="1"/>
      <c r="BU35" s="1"/>
      <c r="BV35" s="169" t="str">
        <f>IF(CF31&lt;&gt;"",IF(AND(AND(BV31&gt;-1,BV33&gt;-1),OR(BV31&gt;10,BV33&gt;10),ABS(BV31-BV33)&gt;1,IF(OR(BV31&gt;11,BV33&gt;11),ABS(BV31-BV33)=2,TRUE),BV31=INT(BV31),BV33=INT(BV33)),"","Error"),"")</f>
        <v/>
      </c>
      <c r="BW35" s="169"/>
      <c r="BX35" s="169" t="str">
        <f>IF(CF31&lt;&gt;"",IF(AND(AND(BX31&gt;-1,BX33&gt;-1),OR(BX31&gt;10,BX33&gt;10),ABS(BX31-BX33)&gt;1,IF(OR(BX31&gt;11,BX33&gt;11),ABS(BX31-BX33)=2,TRUE),BX31=INT(BX31),BX33=INT(BX33)),"","Error"),"")</f>
        <v/>
      </c>
      <c r="BY35" s="169"/>
      <c r="BZ35" s="169" t="str">
        <f>IF(CF31&lt;&gt;"",IF(AND(AND(BZ31&gt;-1,BZ33&gt;-1),OR(BZ31&gt;10,BZ33&gt;10),ABS(BZ31-BZ33)&gt;1,IF(OR(BZ31&gt;11,BZ33&gt;11),ABS(BZ31-BZ33)=2,TRUE),BZ31=INT(BZ31),BZ33=INT(BZ33)),"","Error"),"")</f>
        <v/>
      </c>
      <c r="CA35" s="169"/>
      <c r="CB35" s="169" t="str">
        <f>IF(AND(CF31&lt;&gt;"",CB31&lt;&gt;""),IF(AND(AND(CB31&gt;-1,CB33&gt;-1),OR(CB31&gt;10,CB33&gt;10),ABS(CB31-CB33)&gt;1,IF(OR(CB31&gt;11,CB33&gt;11),ABS(CB31-CB33)=2,TRUE),CB31=INT(CB31),CB33=INT(CB33)),"","Error"),"")</f>
        <v/>
      </c>
      <c r="CC35" s="169"/>
      <c r="CD35" s="169" t="str">
        <f>IF(AND(CF31&lt;&gt;"",CD31&lt;&gt;""),IF(AND(AND(CD31&gt;-1,CD33&gt;-1),OR(CD31&gt;10,CD33&gt;10),ABS(CD31-CD33)&gt;1,IF(OR(CD31&gt;11,CD33&gt;11),ABS(CD31-CD33)=2,TRUE),CD31=INT(CD31),CD33=INT(CD33)),"","Error"),"")</f>
        <v/>
      </c>
      <c r="CE35" s="169"/>
      <c r="CG35" s="126"/>
      <c r="CH35" s="126"/>
      <c r="CI35" s="126"/>
      <c r="CJ35" s="126"/>
      <c r="CK35" s="126"/>
      <c r="CL35" s="126"/>
      <c r="CM35" s="126"/>
      <c r="CN35" s="126"/>
      <c r="CO35" s="126"/>
      <c r="CP35" s="126"/>
      <c r="CQ35" s="126"/>
      <c r="CR35" s="126"/>
      <c r="CS35" s="126"/>
      <c r="CT35" s="1"/>
      <c r="CU35" s="1"/>
      <c r="CV35" s="1"/>
      <c r="CW35" s="1"/>
      <c r="CX35" s="1"/>
      <c r="CY35" s="1"/>
      <c r="CZ35" s="1"/>
      <c r="DA35" s="1"/>
      <c r="DB35" s="1"/>
      <c r="DC35" s="1"/>
      <c r="DD35" s="1"/>
      <c r="DE35" s="1"/>
      <c r="DF35" s="1"/>
      <c r="DG35" s="1"/>
      <c r="DH35" s="1"/>
      <c r="DI35" s="1"/>
      <c r="DJ35" s="1"/>
      <c r="DK35" s="1"/>
      <c r="DL35" s="169" t="str">
        <f>IF(DV31&lt;&gt;"",IF(AND(AND(DL31&gt;-1,DL33&gt;-1),OR(DL31&gt;10,DL33&gt;10),ABS(DL31-DL33)&gt;1,IF(OR(DL31&gt;11,DL33&gt;11),ABS(DL31-DL33)=2,TRUE),DL31=INT(DL31),DL33=INT(DL33)),"","Error"),"")</f>
        <v/>
      </c>
      <c r="DM35" s="169"/>
      <c r="DN35" s="169" t="str">
        <f>IF(DV31&lt;&gt;"",IF(AND(AND(DN31&gt;-1,DN33&gt;-1),OR(DN31&gt;10,DN33&gt;10),ABS(DN31-DN33)&gt;1,IF(OR(DN31&gt;11,DN33&gt;11),ABS(DN31-DN33)=2,TRUE),DN31=INT(DN31),DN33=INT(DN33)),"","Error"),"")</f>
        <v/>
      </c>
      <c r="DO35" s="169"/>
      <c r="DP35" s="169" t="str">
        <f>IF(DV31&lt;&gt;"",IF(AND(AND(DP31&gt;-1,DP33&gt;-1),OR(DP31&gt;10,DP33&gt;10),ABS(DP31-DP33)&gt;1,IF(OR(DP31&gt;11,DP33&gt;11),ABS(DP31-DP33)=2,TRUE),DP31=INT(DP31),DP33=INT(DP33)),"","Error"),"")</f>
        <v/>
      </c>
      <c r="DQ35" s="169"/>
      <c r="DR35" s="169" t="str">
        <f>IF(AND(DV31&lt;&gt;"",DR31&lt;&gt;""),IF(AND(AND(DR31&gt;-1,DR33&gt;-1),OR(DR31&gt;10,DR33&gt;10),ABS(DR31-DR33)&gt;1,IF(OR(DR31&gt;11,DR33&gt;11),ABS(DR31-DR33)=2,TRUE),DR31=INT(DR31),DR33=INT(DR33)),"","Error"),"")</f>
        <v/>
      </c>
      <c r="DS35" s="169"/>
      <c r="DT35" s="169" t="str">
        <f>IF(AND(DV31&lt;&gt;"",DT31&lt;&gt;""),IF(AND(AND(DT31&gt;-1,DT33&gt;-1),OR(DT31&gt;10,DT33&gt;10),ABS(DT31-DT33)&gt;1,IF(OR(DT31&gt;11,DT33&gt;11),ABS(DT31-DT33)=2,TRUE),DT31=INT(DT31),DT33=INT(DT33)),"","Error"),"")</f>
        <v/>
      </c>
      <c r="DU35" s="169"/>
      <c r="DW35" s="129"/>
      <c r="DX35" s="129"/>
      <c r="DY35" s="129"/>
      <c r="DZ35" s="129"/>
      <c r="EA35" s="129"/>
      <c r="EB35" s="129"/>
      <c r="EC35" s="129"/>
      <c r="ED35" s="129"/>
      <c r="EE35" s="129"/>
      <c r="EF35" s="129"/>
      <c r="EG35" s="129"/>
      <c r="EH35" s="129"/>
      <c r="EI35" s="129"/>
    </row>
    <row r="36" spans="1:139" s="3" customFormat="1" ht="11.25" customHeight="1">
      <c r="A36" s="192"/>
      <c r="B36" s="193"/>
      <c r="C36" s="175" t="str">
        <f>IF($D3="1P","E","D")</f>
        <v>D</v>
      </c>
      <c r="D36" s="201"/>
      <c r="E36" s="202"/>
      <c r="F36" s="201"/>
      <c r="G36" s="202"/>
      <c r="H36" s="201"/>
      <c r="I36" s="202"/>
      <c r="J36" s="201"/>
      <c r="K36" s="202"/>
      <c r="L36" s="201"/>
      <c r="M36" s="205"/>
      <c r="N36" s="69" t="str">
        <f>IF(CF31&lt;&gt;"",IF(ISERROR(AND(BV35="",BX35="",BZ35="",CB35="",CD35="")),"E",IF(AND(BV35="",BX35="",BZ35="",CB35="",CD35=""),"","E")),"")</f>
        <v/>
      </c>
      <c r="O36" s="192"/>
      <c r="P36" s="193"/>
      <c r="Q36" s="175" t="str">
        <f>IF($D3="1P","D","F")</f>
        <v>F</v>
      </c>
      <c r="R36" s="201"/>
      <c r="S36" s="202"/>
      <c r="T36" s="201"/>
      <c r="U36" s="202"/>
      <c r="V36" s="201"/>
      <c r="W36" s="202"/>
      <c r="X36" s="201"/>
      <c r="Y36" s="202"/>
      <c r="Z36" s="201"/>
      <c r="AA36" s="205"/>
      <c r="AB36" s="69" t="str">
        <f>IF(DV31&lt;&gt;"",IF(ISERROR(AND(DL35="",DN35="",DP35="",DQ35="",DT35="")),"E",IF(AND(DL35="",DN35="",DP35="",DR35="",DT35=""),"","E")),"")</f>
        <v/>
      </c>
      <c r="AC36" s="1"/>
      <c r="AD36" s="1"/>
      <c r="AE36" s="1"/>
      <c r="AF36" s="1"/>
      <c r="AG36" s="1"/>
      <c r="AH36" s="1"/>
      <c r="AI36" s="1"/>
      <c r="AJ36" s="1"/>
      <c r="AK36" s="1"/>
      <c r="AL36" s="1"/>
      <c r="AM36" s="1"/>
      <c r="AN36" s="1"/>
      <c r="AO36" s="1"/>
      <c r="AQ36" s="126"/>
      <c r="AR36" s="126"/>
      <c r="AS36" s="126"/>
      <c r="AT36" s="126"/>
      <c r="AU36" s="126"/>
      <c r="AV36" s="126"/>
      <c r="AW36" s="126"/>
      <c r="AX36" s="126"/>
      <c r="AY36" s="126"/>
      <c r="AZ36" s="126"/>
      <c r="BA36" s="126"/>
      <c r="BB36" s="126"/>
      <c r="BC36" s="126"/>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G36" s="126"/>
      <c r="CH36" s="126"/>
      <c r="CI36" s="126"/>
      <c r="CJ36" s="126"/>
      <c r="CK36" s="126"/>
      <c r="CL36" s="126"/>
      <c r="CM36" s="126"/>
      <c r="CN36" s="126"/>
      <c r="CO36" s="126"/>
      <c r="CP36" s="126"/>
      <c r="CQ36" s="126"/>
      <c r="CR36" s="126"/>
      <c r="CS36" s="126"/>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W36" s="129"/>
      <c r="DX36" s="129"/>
      <c r="DY36" s="129"/>
      <c r="DZ36" s="129"/>
      <c r="EA36" s="129"/>
      <c r="EB36" s="129"/>
      <c r="EC36" s="129"/>
      <c r="ED36" s="129"/>
      <c r="EE36" s="129"/>
      <c r="EF36" s="129"/>
      <c r="EG36" s="129"/>
      <c r="EH36" s="129"/>
      <c r="EI36" s="129"/>
    </row>
    <row r="37" spans="1:139" s="3" customFormat="1" ht="11.25" customHeight="1" thickBot="1">
      <c r="A37" s="194"/>
      <c r="B37" s="195"/>
      <c r="C37" s="207"/>
      <c r="D37" s="203"/>
      <c r="E37" s="204"/>
      <c r="F37" s="203"/>
      <c r="G37" s="204"/>
      <c r="H37" s="203"/>
      <c r="I37" s="204"/>
      <c r="J37" s="203"/>
      <c r="K37" s="204"/>
      <c r="L37" s="203"/>
      <c r="M37" s="206"/>
      <c r="N37" s="69" t="str">
        <f>IF(CF33&lt;&gt;"",IF(CF33="W",IF(SUM(IF(D36&gt;D34,1,0),IF(F36&gt;F34,1,0),IF(H36&gt;H34,1,0),IF(J36&gt;J34,1,0),IF(L36&gt;L34,1,0))&lt;&gt;3,"E",""),""),"")</f>
        <v/>
      </c>
      <c r="O37" s="194"/>
      <c r="P37" s="195"/>
      <c r="Q37" s="207"/>
      <c r="R37" s="203"/>
      <c r="S37" s="204"/>
      <c r="T37" s="203"/>
      <c r="U37" s="204"/>
      <c r="V37" s="203"/>
      <c r="W37" s="204"/>
      <c r="X37" s="203"/>
      <c r="Y37" s="204"/>
      <c r="Z37" s="203"/>
      <c r="AA37" s="206"/>
      <c r="AB37" s="69" t="str">
        <f>IF(DV33&lt;&gt;"",IF(DV33="W",IF(SUM(IF(R36&gt;R34,1,0),IF(T36&gt;T34,1,0),IF(V36&gt;V34,1,0),IF(X36&gt;X34,1,0),IF(Z36&gt;Z34,1,0))&lt;&gt;3,"E",""),""),"")</f>
        <v/>
      </c>
      <c r="AC37" s="1"/>
      <c r="AD37" s="1"/>
      <c r="AE37" s="1"/>
      <c r="AF37" s="1"/>
      <c r="AG37" s="1"/>
      <c r="AH37" s="1"/>
      <c r="AI37" s="1"/>
      <c r="AJ37" s="1"/>
      <c r="AK37" s="1"/>
      <c r="AL37" s="1"/>
      <c r="AM37" s="1"/>
      <c r="AN37" s="1"/>
      <c r="AO37" s="1"/>
      <c r="AQ37" s="127"/>
      <c r="AR37" s="127"/>
      <c r="AS37" s="127"/>
      <c r="AT37" s="127"/>
      <c r="AU37" s="127"/>
      <c r="AV37" s="127"/>
      <c r="AW37" s="127"/>
      <c r="AX37" s="127"/>
      <c r="AY37" s="127"/>
      <c r="AZ37" s="127"/>
      <c r="BA37" s="127"/>
      <c r="BB37" s="127"/>
      <c r="BC37" s="127"/>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G37" s="127"/>
      <c r="CH37" s="127"/>
      <c r="CI37" s="127"/>
      <c r="CJ37" s="127"/>
      <c r="CK37" s="127"/>
      <c r="CL37" s="127"/>
      <c r="CM37" s="127"/>
      <c r="CN37" s="127"/>
      <c r="CO37" s="127"/>
      <c r="CP37" s="127"/>
      <c r="CQ37" s="127"/>
      <c r="CR37" s="127"/>
      <c r="CS37" s="127"/>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W37" s="129"/>
      <c r="DX37" s="129"/>
      <c r="DY37" s="129"/>
      <c r="DZ37" s="129"/>
      <c r="EA37" s="129"/>
      <c r="EB37" s="129"/>
      <c r="EC37" s="129"/>
      <c r="ED37" s="129"/>
      <c r="EE37" s="129"/>
      <c r="EF37" s="129"/>
      <c r="EG37" s="129"/>
      <c r="EH37" s="129"/>
      <c r="EI37" s="129"/>
    </row>
    <row r="38" spans="1:139" s="3" customFormat="1" ht="11.25" customHeight="1">
      <c r="A38" s="170">
        <v>5</v>
      </c>
      <c r="B38" s="191"/>
      <c r="C38" s="183" t="str">
        <f>IF($D3="1P","D","C")</f>
        <v>C</v>
      </c>
      <c r="D38" s="197"/>
      <c r="E38" s="198"/>
      <c r="F38" s="197"/>
      <c r="G38" s="198"/>
      <c r="H38" s="197"/>
      <c r="I38" s="198"/>
      <c r="J38" s="197"/>
      <c r="K38" s="198"/>
      <c r="L38" s="197"/>
      <c r="M38" s="208"/>
      <c r="N38" s="69" t="str">
        <f>IF(CF41&lt;&gt;"",IF(CF41="W",IF(SUM(IF(D38&gt;D40,1,0),IF(F38&gt;F40,1,0),IF(H38&gt;H40,1,0),IF(J38&gt;J40,1,0),IF(L38&gt;L40,1,0))&lt;&gt;3,"E",""),""),"")</f>
        <v/>
      </c>
      <c r="O38" s="170">
        <v>12</v>
      </c>
      <c r="P38" s="191"/>
      <c r="Q38" s="183" t="str">
        <f>IF($D3="1P","E","D")</f>
        <v>D</v>
      </c>
      <c r="R38" s="197"/>
      <c r="S38" s="198"/>
      <c r="T38" s="197"/>
      <c r="U38" s="198"/>
      <c r="V38" s="197"/>
      <c r="W38" s="198"/>
      <c r="X38" s="197"/>
      <c r="Y38" s="198"/>
      <c r="Z38" s="197"/>
      <c r="AA38" s="208"/>
      <c r="AB38" s="69" t="str">
        <f>IF(DV41&lt;&gt;"",IF(DV41="W",IF(SUM(IF(R38&gt;R40,1,0),IF(T38&gt;T40,1,0),IF(V38&gt;V40,1,0),IF(X38&gt;X40,1,0),IF(Z38&gt;Z40,1,0))&lt;&gt;3,"E",""),""),"")</f>
        <v/>
      </c>
      <c r="AC38" s="1"/>
      <c r="AD38" s="1"/>
      <c r="AE38" s="1"/>
      <c r="AF38" s="1"/>
      <c r="AG38" s="1"/>
      <c r="AH38" s="1"/>
      <c r="AI38" s="1"/>
      <c r="AJ38" s="1"/>
      <c r="AK38" s="1"/>
      <c r="AL38" s="1"/>
      <c r="AM38" s="1"/>
      <c r="AN38" s="1"/>
      <c r="AO38" s="1"/>
      <c r="AQ38" s="128"/>
      <c r="AR38" s="128"/>
      <c r="AS38" s="128"/>
      <c r="AT38" s="128"/>
      <c r="AU38" s="128"/>
      <c r="AV38" s="128"/>
      <c r="AW38" s="128"/>
      <c r="AX38" s="128"/>
      <c r="AY38" s="128"/>
      <c r="AZ38" s="128"/>
      <c r="BA38" s="128"/>
      <c r="BB38" s="128"/>
      <c r="BC38" s="128"/>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G38" s="128"/>
      <c r="CH38" s="128"/>
      <c r="CI38" s="128"/>
      <c r="CJ38" s="128"/>
      <c r="CK38" s="128"/>
      <c r="CL38" s="128"/>
      <c r="CM38" s="128"/>
      <c r="CN38" s="128"/>
      <c r="CO38" s="128"/>
      <c r="CP38" s="128"/>
      <c r="CQ38" s="128"/>
      <c r="CR38" s="128"/>
      <c r="CS38" s="128"/>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W38" s="129"/>
      <c r="DX38" s="129"/>
      <c r="DY38" s="129"/>
      <c r="DZ38" s="129"/>
      <c r="EA38" s="129"/>
      <c r="EB38" s="129"/>
      <c r="EC38" s="129"/>
      <c r="ED38" s="129"/>
      <c r="EE38" s="129"/>
      <c r="EF38" s="129"/>
      <c r="EG38" s="129"/>
      <c r="EH38" s="129"/>
      <c r="EI38" s="129"/>
    </row>
    <row r="39" spans="1:139" s="3" customFormat="1" ht="11.25" customHeight="1">
      <c r="A39" s="192"/>
      <c r="B39" s="193"/>
      <c r="C39" s="196"/>
      <c r="D39" s="199"/>
      <c r="E39" s="200"/>
      <c r="F39" s="199"/>
      <c r="G39" s="200"/>
      <c r="H39" s="199"/>
      <c r="I39" s="200"/>
      <c r="J39" s="199"/>
      <c r="K39" s="200"/>
      <c r="L39" s="199"/>
      <c r="M39" s="209"/>
      <c r="N39" s="69" t="str">
        <f>IF(CF41&lt;&gt;"",IF(ISERROR(AND(BV45="",BX45="",BZ45="",CB45="",CD45="")),"E",IF(AND(BV45="",BX45="",BZ45="",CB45="",CD45=""),"","E")),"")</f>
        <v/>
      </c>
      <c r="O39" s="192"/>
      <c r="P39" s="193"/>
      <c r="Q39" s="196"/>
      <c r="R39" s="199"/>
      <c r="S39" s="200"/>
      <c r="T39" s="199"/>
      <c r="U39" s="200"/>
      <c r="V39" s="199"/>
      <c r="W39" s="200"/>
      <c r="X39" s="199"/>
      <c r="Y39" s="200"/>
      <c r="Z39" s="199"/>
      <c r="AA39" s="209"/>
      <c r="AB39" s="69" t="str">
        <f>IF(DV41&lt;&gt;"",IF(ISERROR(AND(DL45="",DN45="",DP45="",DQ45="",DT45="")),"E",IF(AND(DL45="",DN45="",DP45="",DR45="",DT45=""),"","E")),"")</f>
        <v/>
      </c>
      <c r="AC39" s="1"/>
      <c r="AD39" s="1"/>
      <c r="AE39" s="1"/>
      <c r="AF39" s="1"/>
      <c r="AG39" s="1"/>
      <c r="AH39" s="1"/>
      <c r="AI39" s="1"/>
      <c r="AJ39" s="1"/>
      <c r="AK39" s="1"/>
      <c r="AL39" s="1"/>
      <c r="AM39" s="1"/>
      <c r="AN39" s="1"/>
      <c r="AO39" s="1"/>
      <c r="AQ39" s="126"/>
      <c r="AR39" s="126"/>
      <c r="AS39" s="126"/>
      <c r="AT39" s="126"/>
      <c r="AU39" s="126"/>
      <c r="AV39" s="126"/>
      <c r="AW39" s="126"/>
      <c r="AX39" s="126"/>
      <c r="AY39" s="126"/>
      <c r="AZ39" s="126"/>
      <c r="BA39" s="126"/>
      <c r="BB39" s="126"/>
      <c r="BC39" s="126"/>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G39" s="126"/>
      <c r="CH39" s="126"/>
      <c r="CI39" s="126"/>
      <c r="CJ39" s="126"/>
      <c r="CK39" s="126"/>
      <c r="CL39" s="126"/>
      <c r="CM39" s="126"/>
      <c r="CN39" s="126"/>
      <c r="CO39" s="126"/>
      <c r="CP39" s="126"/>
      <c r="CQ39" s="126"/>
      <c r="CR39" s="126"/>
      <c r="CS39" s="126"/>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W39" s="129"/>
      <c r="DX39" s="129"/>
      <c r="DY39" s="129"/>
      <c r="DZ39" s="129"/>
      <c r="EA39" s="129"/>
      <c r="EB39" s="129"/>
      <c r="EC39" s="129"/>
      <c r="ED39" s="129"/>
      <c r="EE39" s="129"/>
      <c r="EF39" s="129"/>
      <c r="EG39" s="129"/>
      <c r="EH39" s="129"/>
      <c r="EI39" s="129"/>
    </row>
    <row r="40" spans="1:139" s="3" customFormat="1" ht="11.25" customHeight="1" thickBot="1">
      <c r="A40" s="192"/>
      <c r="B40" s="193"/>
      <c r="C40" s="175" t="str">
        <f>IF($D3="1P","F","E")</f>
        <v>E</v>
      </c>
      <c r="D40" s="201"/>
      <c r="E40" s="202"/>
      <c r="F40" s="201"/>
      <c r="G40" s="202"/>
      <c r="H40" s="201"/>
      <c r="I40" s="202"/>
      <c r="J40" s="201"/>
      <c r="K40" s="202"/>
      <c r="L40" s="201"/>
      <c r="M40" s="205"/>
      <c r="N40" s="69" t="str">
        <f>IF(CF41&lt;&gt;"",IF(ISERROR(AND(BV45="",BX45="",BZ45="",CB45="",CD45="")),"E",IF(AND(BV45="",BX45="",BZ45="",CB45="",CD45=""),"","E")),"")</f>
        <v/>
      </c>
      <c r="O40" s="192"/>
      <c r="P40" s="193"/>
      <c r="Q40" s="175" t="str">
        <f>IF($D3="1P","F","E")</f>
        <v>E</v>
      </c>
      <c r="R40" s="201"/>
      <c r="S40" s="202"/>
      <c r="T40" s="201"/>
      <c r="U40" s="202"/>
      <c r="V40" s="201"/>
      <c r="W40" s="202"/>
      <c r="X40" s="201"/>
      <c r="Y40" s="202"/>
      <c r="Z40" s="201"/>
      <c r="AA40" s="205"/>
      <c r="AB40" s="69" t="str">
        <f>IF(DV41&lt;&gt;"",IF(ISERROR(AND(DL45="",DN45="",DP45="",DQ45="",DT45="")),"E",IF(AND(DL45="",DN45="",DP45="",DR45="",DT45=""),"","E")),"")</f>
        <v/>
      </c>
      <c r="AC40" s="1"/>
      <c r="AD40" s="1"/>
      <c r="AE40" s="1"/>
      <c r="AF40" s="1"/>
      <c r="AG40" s="1"/>
      <c r="AH40" s="1"/>
      <c r="AI40" s="1"/>
      <c r="AJ40" s="1"/>
      <c r="AK40" s="1"/>
      <c r="AL40" s="1"/>
      <c r="AM40" s="1"/>
      <c r="AN40" s="1"/>
      <c r="AO40" s="1"/>
      <c r="AQ40" s="127"/>
      <c r="AR40" s="127"/>
      <c r="AS40" s="127"/>
      <c r="AT40" s="127"/>
      <c r="AU40" s="127"/>
      <c r="AV40" s="127"/>
      <c r="AW40" s="127"/>
      <c r="AX40" s="127"/>
      <c r="AY40" s="127"/>
      <c r="AZ40" s="127"/>
      <c r="BA40" s="127"/>
      <c r="BB40" s="127"/>
      <c r="BC40" s="127"/>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G40" s="127"/>
      <c r="CH40" s="127"/>
      <c r="CI40" s="127"/>
      <c r="CJ40" s="127"/>
      <c r="CK40" s="127"/>
      <c r="CL40" s="127"/>
      <c r="CM40" s="127"/>
      <c r="CN40" s="127"/>
      <c r="CO40" s="127"/>
      <c r="CP40" s="127"/>
      <c r="CQ40" s="127"/>
      <c r="CR40" s="127"/>
      <c r="CS40" s="127"/>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W40" s="129"/>
      <c r="DX40" s="129"/>
      <c r="DY40" s="129"/>
      <c r="DZ40" s="129"/>
      <c r="EA40" s="129"/>
      <c r="EB40" s="129"/>
      <c r="EC40" s="129"/>
      <c r="ED40" s="129"/>
      <c r="EE40" s="129"/>
      <c r="EF40" s="129"/>
      <c r="EG40" s="129"/>
      <c r="EH40" s="129"/>
      <c r="EI40" s="129"/>
    </row>
    <row r="41" spans="1:139" s="3" customFormat="1" ht="11.25" customHeight="1" thickBot="1">
      <c r="A41" s="194"/>
      <c r="B41" s="195"/>
      <c r="C41" s="207"/>
      <c r="D41" s="203"/>
      <c r="E41" s="204"/>
      <c r="F41" s="203"/>
      <c r="G41" s="204"/>
      <c r="H41" s="203"/>
      <c r="I41" s="204"/>
      <c r="J41" s="203"/>
      <c r="K41" s="204"/>
      <c r="L41" s="203"/>
      <c r="M41" s="206"/>
      <c r="N41" s="69" t="str">
        <f>IF(CF43&lt;&gt;"",IF(CF43="W",IF(SUM(IF(D40&gt;D38,1,0),IF(F40&gt;F38,1,0),IF(H40&gt;H38,1,0),IF(J40&gt;J38,1,0),IF(L40&gt;L38,1,0))&lt;&gt;3,"E",""),""),"")</f>
        <v/>
      </c>
      <c r="O41" s="194"/>
      <c r="P41" s="195"/>
      <c r="Q41" s="207"/>
      <c r="R41" s="203"/>
      <c r="S41" s="204"/>
      <c r="T41" s="203"/>
      <c r="U41" s="204"/>
      <c r="V41" s="203"/>
      <c r="W41" s="204"/>
      <c r="X41" s="203"/>
      <c r="Y41" s="204"/>
      <c r="Z41" s="203"/>
      <c r="AA41" s="206"/>
      <c r="AB41" s="69" t="str">
        <f>IF(DV43&lt;&gt;"",IF(DV43="W",IF(SUM(IF(R40&gt;R38,1,0),IF(T40&gt;T38,1,0),IF(V40&gt;V38,1,0),IF(X40&gt;X38,1,0),IF(Z40&gt;Z38,1,0))&lt;&gt;3,"E",""),""),"")</f>
        <v/>
      </c>
      <c r="AC41" s="1"/>
      <c r="AD41" s="1"/>
      <c r="AE41" s="1"/>
      <c r="AF41" s="1"/>
      <c r="AG41" s="1"/>
      <c r="AH41" s="1"/>
      <c r="AI41" s="1"/>
      <c r="AJ41" s="1"/>
      <c r="AK41" s="1"/>
      <c r="AL41" s="1"/>
      <c r="AM41" s="1"/>
      <c r="AN41" s="1"/>
      <c r="AO41" s="1"/>
      <c r="AQ41" s="154" t="str">
        <f>CONCATENATE($A5," ",$D5,","," ",$F3)</f>
        <v>Group: 1, Men's Singles</v>
      </c>
      <c r="AR41" s="155"/>
      <c r="AS41" s="155"/>
      <c r="AT41" s="155"/>
      <c r="AU41" s="155"/>
      <c r="AV41" s="155"/>
      <c r="AW41" s="155"/>
      <c r="AX41" s="155"/>
      <c r="AY41" s="155"/>
      <c r="AZ41" s="155"/>
      <c r="BA41" s="155"/>
      <c r="BB41" s="155"/>
      <c r="BC41" s="156"/>
      <c r="BD41" s="163">
        <f>A38</f>
        <v>5</v>
      </c>
      <c r="BE41" s="164"/>
      <c r="BF41" s="183" t="str">
        <f>C38</f>
        <v>C</v>
      </c>
      <c r="BG41" s="185" t="str">
        <f>IF(VLOOKUP($BF41,$A7:$C17,3,FALSE)=0,"",CONCATENATE(VLOOKUP(VLOOKUP($BF41,$A7:$C17,3,FALSE),Players!$C:$G,4,FALSE)," ",VLOOKUP($BF41,$A7:$C17,3,FALSE)," ",IF(ISERROR(VLOOKUP(VLOOKUP($BF41,$A7:$C17,3,FALSE),Players!$C:$G,5,FALSE)),"()",CONCATENATE("(",VLOOKUP(VLOOKUP($BF41,$A7:$C17,3,FALSE),Players!$C:$G,5,FALSE),")"))))</f>
        <v/>
      </c>
      <c r="BH41" s="186"/>
      <c r="BI41" s="186"/>
      <c r="BJ41" s="186"/>
      <c r="BK41" s="186"/>
      <c r="BL41" s="186"/>
      <c r="BM41" s="186"/>
      <c r="BN41" s="186"/>
      <c r="BO41" s="186"/>
      <c r="BP41" s="186"/>
      <c r="BQ41" s="186"/>
      <c r="BR41" s="186"/>
      <c r="BS41" s="186"/>
      <c r="BT41" s="186"/>
      <c r="BU41" s="187"/>
      <c r="BV41" s="170" t="str">
        <f>IF(D38&lt;&gt;"",D38,"")</f>
        <v/>
      </c>
      <c r="BW41" s="171"/>
      <c r="BX41" s="335" t="str">
        <f>IF(F38&lt;&gt;"",F38,"")</f>
        <v/>
      </c>
      <c r="BY41" s="171"/>
      <c r="BZ41" s="335" t="str">
        <f>IF(H38&lt;&gt;"",H38,"")</f>
        <v/>
      </c>
      <c r="CA41" s="171"/>
      <c r="CB41" s="335" t="str">
        <f>IF(J38&lt;&gt;"",J38,"")</f>
        <v/>
      </c>
      <c r="CC41" s="171"/>
      <c r="CD41" s="335" t="str">
        <f>IF(L38&lt;&gt;"",L38,"")</f>
        <v/>
      </c>
      <c r="CE41" s="337"/>
      <c r="CF41" s="174" t="str">
        <f>IF($CD41=$CD43,IF($CB41=$CB43,IF($BZ41&lt;&gt;"",IF($BZ41&gt;$BZ43,"W","L"),""),IF($CB41&gt;$CB43,"W","L")),IF($CD41&gt;$CD43,"W","L"))</f>
        <v/>
      </c>
      <c r="CG41" s="154" t="str">
        <f>CONCATENATE($A5," ",$D5,","," ",$F3)</f>
        <v>Group: 1, Men's Singles</v>
      </c>
      <c r="CH41" s="155"/>
      <c r="CI41" s="155"/>
      <c r="CJ41" s="155"/>
      <c r="CK41" s="155"/>
      <c r="CL41" s="155"/>
      <c r="CM41" s="155"/>
      <c r="CN41" s="155"/>
      <c r="CO41" s="155"/>
      <c r="CP41" s="155"/>
      <c r="CQ41" s="155"/>
      <c r="CR41" s="155"/>
      <c r="CS41" s="156"/>
      <c r="CT41" s="163">
        <f>O38</f>
        <v>12</v>
      </c>
      <c r="CU41" s="164"/>
      <c r="CV41" s="183" t="str">
        <f>Q38</f>
        <v>D</v>
      </c>
      <c r="CW41" s="185" t="str">
        <f>IF(VLOOKUP($CV41,$A7:$C17,3,FALSE)=0,"",CONCATENATE(VLOOKUP(VLOOKUP($CV41,$A7:$C17,3,FALSE),Players!$C:$G,4,FALSE)," ",VLOOKUP($CV41,$A7:$C17,3,FALSE)," ",IF(ISERROR(VLOOKUP(VLOOKUP($CV41,$A7:$C17,3,FALSE),Players!$C:$G,5,FALSE)),"()",CONCATENATE("(",VLOOKUP(VLOOKUP($CV41,$A7:$C17,3,FALSE),Players!$C:$G,5,FALSE),")"))))</f>
        <v/>
      </c>
      <c r="CX41" s="186"/>
      <c r="CY41" s="186"/>
      <c r="CZ41" s="186"/>
      <c r="DA41" s="186"/>
      <c r="DB41" s="186"/>
      <c r="DC41" s="186"/>
      <c r="DD41" s="186"/>
      <c r="DE41" s="186"/>
      <c r="DF41" s="186"/>
      <c r="DG41" s="186"/>
      <c r="DH41" s="186"/>
      <c r="DI41" s="186"/>
      <c r="DJ41" s="186"/>
      <c r="DK41" s="187"/>
      <c r="DL41" s="170" t="str">
        <f>IF(R38&lt;&gt;"",R38,"")</f>
        <v/>
      </c>
      <c r="DM41" s="171"/>
      <c r="DN41" s="335" t="str">
        <f>IF(T38&lt;&gt;"",T38,"")</f>
        <v/>
      </c>
      <c r="DO41" s="171"/>
      <c r="DP41" s="335" t="str">
        <f>IF(V38&lt;&gt;"",V38,"")</f>
        <v/>
      </c>
      <c r="DQ41" s="171"/>
      <c r="DR41" s="335" t="str">
        <f>IF(X38&lt;&gt;"",X38,"")</f>
        <v/>
      </c>
      <c r="DS41" s="171"/>
      <c r="DT41" s="335" t="str">
        <f>IF(Z38&lt;&gt;"",Z38,"")</f>
        <v/>
      </c>
      <c r="DU41" s="337"/>
      <c r="DV41" s="174" t="str">
        <f>IF($DT41=$DT43,IF($DR41=$DR43,IF($DP41&lt;&gt;"",IF($DP41&gt;$DP43,"W","L"),""),IF($DR41&gt;$DR43,"W","L")),IF($DT41&gt;$DT43,"W","L"))</f>
        <v/>
      </c>
      <c r="DW41" s="129"/>
      <c r="DX41" s="129"/>
      <c r="DY41" s="129"/>
      <c r="DZ41" s="129"/>
      <c r="EA41" s="129"/>
      <c r="EB41" s="129"/>
      <c r="EC41" s="129"/>
      <c r="ED41" s="129"/>
      <c r="EE41" s="129"/>
      <c r="EF41" s="129"/>
      <c r="EG41" s="129"/>
      <c r="EH41" s="129"/>
      <c r="EI41" s="129"/>
    </row>
    <row r="42" spans="1:139" s="3" customFormat="1" ht="11.25" customHeight="1">
      <c r="A42" s="170">
        <v>6</v>
      </c>
      <c r="B42" s="191"/>
      <c r="C42" s="183" t="str">
        <f>IF($D3="1P","B","B")</f>
        <v>B</v>
      </c>
      <c r="D42" s="197"/>
      <c r="E42" s="198"/>
      <c r="F42" s="197"/>
      <c r="G42" s="198"/>
      <c r="H42" s="197"/>
      <c r="I42" s="198"/>
      <c r="J42" s="197"/>
      <c r="K42" s="198"/>
      <c r="L42" s="197"/>
      <c r="M42" s="208"/>
      <c r="N42" s="69" t="str">
        <f>IF(CF51&lt;&gt;"",IF(CF51="W",IF(SUM(IF(D42&gt;D44,1,0),IF(F42&gt;F44,1,0),IF(H42&gt;H44,1,0),IF(J42&gt;J44,1,0),IF(L42&gt;L44,1,0))&lt;&gt;3,"E",""),""),"")</f>
        <v/>
      </c>
      <c r="O42" s="170">
        <v>13</v>
      </c>
      <c r="P42" s="191"/>
      <c r="Q42" s="183" t="str">
        <f>IF($D3="1P","A","A")</f>
        <v>A</v>
      </c>
      <c r="R42" s="197"/>
      <c r="S42" s="198"/>
      <c r="T42" s="197"/>
      <c r="U42" s="198"/>
      <c r="V42" s="197"/>
      <c r="W42" s="198"/>
      <c r="X42" s="197"/>
      <c r="Y42" s="198"/>
      <c r="Z42" s="197"/>
      <c r="AA42" s="208"/>
      <c r="AB42" s="69" t="str">
        <f>IF(DV51&lt;&gt;"",IF(DV51="W",IF(SUM(IF(R42&gt;R44,1,0),IF(T42&gt;T44,1,0),IF(V42&gt;V44,1,0),IF(X42&gt;X44,1,0),IF(Z42&gt;Z44,1,0))&lt;&gt;3,"E",""),""),"")</f>
        <v/>
      </c>
      <c r="AC42" s="1"/>
      <c r="AD42" s="1"/>
      <c r="AE42" s="1"/>
      <c r="AF42" s="1"/>
      <c r="AG42" s="1"/>
      <c r="AH42" s="1"/>
      <c r="AI42" s="1"/>
      <c r="AJ42" s="1"/>
      <c r="AK42" s="1"/>
      <c r="AL42" s="1"/>
      <c r="AM42" s="1"/>
      <c r="AN42" s="1"/>
      <c r="AO42" s="1"/>
      <c r="AQ42" s="157"/>
      <c r="AR42" s="158"/>
      <c r="AS42" s="158"/>
      <c r="AT42" s="158"/>
      <c r="AU42" s="158"/>
      <c r="AV42" s="158"/>
      <c r="AW42" s="158"/>
      <c r="AX42" s="158"/>
      <c r="AY42" s="158"/>
      <c r="AZ42" s="158"/>
      <c r="BA42" s="158"/>
      <c r="BB42" s="158"/>
      <c r="BC42" s="159"/>
      <c r="BD42" s="165"/>
      <c r="BE42" s="166"/>
      <c r="BF42" s="184"/>
      <c r="BG42" s="188"/>
      <c r="BH42" s="189"/>
      <c r="BI42" s="189"/>
      <c r="BJ42" s="189"/>
      <c r="BK42" s="189"/>
      <c r="BL42" s="189"/>
      <c r="BM42" s="189"/>
      <c r="BN42" s="189"/>
      <c r="BO42" s="189"/>
      <c r="BP42" s="189"/>
      <c r="BQ42" s="189"/>
      <c r="BR42" s="189"/>
      <c r="BS42" s="189"/>
      <c r="BT42" s="189"/>
      <c r="BU42" s="190"/>
      <c r="BV42" s="172"/>
      <c r="BW42" s="173"/>
      <c r="BX42" s="336"/>
      <c r="BY42" s="173"/>
      <c r="BZ42" s="336"/>
      <c r="CA42" s="173"/>
      <c r="CB42" s="336"/>
      <c r="CC42" s="173"/>
      <c r="CD42" s="336"/>
      <c r="CE42" s="338"/>
      <c r="CF42" s="174"/>
      <c r="CG42" s="157"/>
      <c r="CH42" s="158"/>
      <c r="CI42" s="158"/>
      <c r="CJ42" s="158"/>
      <c r="CK42" s="158"/>
      <c r="CL42" s="158"/>
      <c r="CM42" s="158"/>
      <c r="CN42" s="158"/>
      <c r="CO42" s="158"/>
      <c r="CP42" s="158"/>
      <c r="CQ42" s="158"/>
      <c r="CR42" s="158"/>
      <c r="CS42" s="159"/>
      <c r="CT42" s="165"/>
      <c r="CU42" s="166"/>
      <c r="CV42" s="184"/>
      <c r="CW42" s="188"/>
      <c r="CX42" s="189"/>
      <c r="CY42" s="189"/>
      <c r="CZ42" s="189"/>
      <c r="DA42" s="189"/>
      <c r="DB42" s="189"/>
      <c r="DC42" s="189"/>
      <c r="DD42" s="189"/>
      <c r="DE42" s="189"/>
      <c r="DF42" s="189"/>
      <c r="DG42" s="189"/>
      <c r="DH42" s="189"/>
      <c r="DI42" s="189"/>
      <c r="DJ42" s="189"/>
      <c r="DK42" s="190"/>
      <c r="DL42" s="172"/>
      <c r="DM42" s="173"/>
      <c r="DN42" s="336"/>
      <c r="DO42" s="173"/>
      <c r="DP42" s="336"/>
      <c r="DQ42" s="173"/>
      <c r="DR42" s="336"/>
      <c r="DS42" s="173"/>
      <c r="DT42" s="336"/>
      <c r="DU42" s="338"/>
      <c r="DV42" s="174"/>
      <c r="DW42" s="129"/>
      <c r="DX42" s="129"/>
      <c r="DY42" s="129"/>
      <c r="DZ42" s="129"/>
      <c r="EA42" s="129"/>
      <c r="EB42" s="129"/>
      <c r="EC42" s="129"/>
      <c r="ED42" s="129"/>
      <c r="EE42" s="129"/>
      <c r="EF42" s="129"/>
      <c r="EG42" s="129"/>
      <c r="EH42" s="129"/>
      <c r="EI42" s="129"/>
    </row>
    <row r="43" spans="1:139" s="3" customFormat="1" ht="11.25" customHeight="1">
      <c r="A43" s="192"/>
      <c r="B43" s="193"/>
      <c r="C43" s="196"/>
      <c r="D43" s="199"/>
      <c r="E43" s="200"/>
      <c r="F43" s="199"/>
      <c r="G43" s="200"/>
      <c r="H43" s="199"/>
      <c r="I43" s="200"/>
      <c r="J43" s="199"/>
      <c r="K43" s="200"/>
      <c r="L43" s="199"/>
      <c r="M43" s="209"/>
      <c r="N43" s="69" t="str">
        <f>IF(CF51&lt;&gt;"",IF(ISERROR(AND(BV55="",BX55="",BZ55="",CB55="",CD55="")),"E",IF(AND(BV55="",BX55="",BZ55="",CB55="",CD55=""),"","E")),"")</f>
        <v/>
      </c>
      <c r="O43" s="192"/>
      <c r="P43" s="193"/>
      <c r="Q43" s="196"/>
      <c r="R43" s="199"/>
      <c r="S43" s="200"/>
      <c r="T43" s="199"/>
      <c r="U43" s="200"/>
      <c r="V43" s="199"/>
      <c r="W43" s="200"/>
      <c r="X43" s="199"/>
      <c r="Y43" s="200"/>
      <c r="Z43" s="199"/>
      <c r="AA43" s="209"/>
      <c r="AB43" s="69" t="str">
        <f>IF(DV51&lt;&gt;"",IF(ISERROR(AND(DL55="",DN55="",DP55="",DQ55="",DT55="")),"E",IF(AND(DL55="",DN55="",DP55="",DR55="",DT55=""),"","E")),"")</f>
        <v/>
      </c>
      <c r="AC43" s="1"/>
      <c r="AD43" s="1"/>
      <c r="AE43" s="1"/>
      <c r="AF43" s="1"/>
      <c r="AG43" s="1"/>
      <c r="AH43" s="1"/>
      <c r="AI43" s="1"/>
      <c r="AJ43" s="1"/>
      <c r="AK43" s="1"/>
      <c r="AL43" s="1"/>
      <c r="AM43" s="1"/>
      <c r="AN43" s="1"/>
      <c r="AO43" s="1"/>
      <c r="AQ43" s="157"/>
      <c r="AR43" s="158"/>
      <c r="AS43" s="158"/>
      <c r="AT43" s="158"/>
      <c r="AU43" s="158"/>
      <c r="AV43" s="158"/>
      <c r="AW43" s="158"/>
      <c r="AX43" s="158"/>
      <c r="AY43" s="158"/>
      <c r="AZ43" s="158"/>
      <c r="BA43" s="158"/>
      <c r="BB43" s="158"/>
      <c r="BC43" s="159"/>
      <c r="BD43" s="165"/>
      <c r="BE43" s="166"/>
      <c r="BF43" s="175" t="str">
        <f>C40</f>
        <v>E</v>
      </c>
      <c r="BG43" s="177" t="str">
        <f>IF(VLOOKUP($BF43,$A7:$C17,3,FALSE)=0,"",CONCATENATE(VLOOKUP(VLOOKUP($BF43,$A7:$C17,3,FALSE),Players!$C:$G,4,FALSE)," ",VLOOKUP($BF43,$A7:$C17,3,FALSE)," ",IF(ISERROR(VLOOKUP(VLOOKUP($BF43,$A7:$C17,3,FALSE),Players!$C:$G,5,FALSE)),"()",CONCATENATE("(",VLOOKUP(VLOOKUP($BF43,$A7:$C17,3,FALSE),Players!$C:$G,5,FALSE),")"))))</f>
        <v/>
      </c>
      <c r="BH43" s="178"/>
      <c r="BI43" s="178"/>
      <c r="BJ43" s="178"/>
      <c r="BK43" s="178"/>
      <c r="BL43" s="178"/>
      <c r="BM43" s="178"/>
      <c r="BN43" s="178"/>
      <c r="BO43" s="178"/>
      <c r="BP43" s="178"/>
      <c r="BQ43" s="178"/>
      <c r="BR43" s="178"/>
      <c r="BS43" s="178"/>
      <c r="BT43" s="178"/>
      <c r="BU43" s="179"/>
      <c r="BV43" s="150" t="str">
        <f>IF(D40&lt;&gt;"",D40,"")</f>
        <v/>
      </c>
      <c r="BW43" s="151"/>
      <c r="BX43" s="288" t="str">
        <f>IF(F40&lt;&gt;"",F40,"")</f>
        <v/>
      </c>
      <c r="BY43" s="151"/>
      <c r="BZ43" s="288" t="str">
        <f>IF(H40&lt;&gt;"",H40,"")</f>
        <v/>
      </c>
      <c r="CA43" s="151"/>
      <c r="CB43" s="288" t="str">
        <f>IF(J40&lt;&gt;"",J40,"")</f>
        <v/>
      </c>
      <c r="CC43" s="151"/>
      <c r="CD43" s="288" t="str">
        <f>IF(L40&lt;&gt;"",L40,"")</f>
        <v/>
      </c>
      <c r="CE43" s="332"/>
      <c r="CF43" s="174" t="str">
        <f>IF($CF41&lt;&gt;"",IF(CF41="W","L","W"),"")</f>
        <v/>
      </c>
      <c r="CG43" s="157"/>
      <c r="CH43" s="158"/>
      <c r="CI43" s="158"/>
      <c r="CJ43" s="158"/>
      <c r="CK43" s="158"/>
      <c r="CL43" s="158"/>
      <c r="CM43" s="158"/>
      <c r="CN43" s="158"/>
      <c r="CO43" s="158"/>
      <c r="CP43" s="158"/>
      <c r="CQ43" s="158"/>
      <c r="CR43" s="158"/>
      <c r="CS43" s="159"/>
      <c r="CT43" s="165"/>
      <c r="CU43" s="166"/>
      <c r="CV43" s="175" t="str">
        <f>Q40</f>
        <v>E</v>
      </c>
      <c r="CW43" s="177" t="str">
        <f>IF(VLOOKUP($CV43,$A7:$C17,3,FALSE)=0,"",CONCATENATE(VLOOKUP(VLOOKUP($CV43,$A7:$C17,3,FALSE),Players!$C:$G,4,FALSE)," ",VLOOKUP($CV43,$A7:$C17,3,FALSE)," ",IF(ISERROR(VLOOKUP(VLOOKUP($CV43,$A7:$C17,3,FALSE),Players!$C:$G,5,FALSE)),"()",CONCATENATE("(",VLOOKUP(VLOOKUP($CV43,$A7:$C17,3,FALSE),Players!$C:$G,5,FALSE),")"))))</f>
        <v/>
      </c>
      <c r="CX43" s="178"/>
      <c r="CY43" s="178"/>
      <c r="CZ43" s="178"/>
      <c r="DA43" s="178"/>
      <c r="DB43" s="178"/>
      <c r="DC43" s="178"/>
      <c r="DD43" s="178"/>
      <c r="DE43" s="178"/>
      <c r="DF43" s="178"/>
      <c r="DG43" s="178"/>
      <c r="DH43" s="178"/>
      <c r="DI43" s="178"/>
      <c r="DJ43" s="178"/>
      <c r="DK43" s="179"/>
      <c r="DL43" s="150" t="str">
        <f>IF(R40&lt;&gt;"",R40,"")</f>
        <v/>
      </c>
      <c r="DM43" s="151"/>
      <c r="DN43" s="288" t="str">
        <f>IF(T40&lt;&gt;"",T40,"")</f>
        <v/>
      </c>
      <c r="DO43" s="151"/>
      <c r="DP43" s="288" t="str">
        <f>IF(V40&lt;&gt;"",V40,"")</f>
        <v/>
      </c>
      <c r="DQ43" s="151"/>
      <c r="DR43" s="288" t="str">
        <f>IF(X40&lt;&gt;"",X40,"")</f>
        <v/>
      </c>
      <c r="DS43" s="151"/>
      <c r="DT43" s="288" t="str">
        <f>IF(Z40&lt;&gt;"",Z40,"")</f>
        <v/>
      </c>
      <c r="DU43" s="332"/>
      <c r="DV43" s="174" t="str">
        <f>IF($DV41&lt;&gt;"",IF(DV41="W","L","W"),"")</f>
        <v/>
      </c>
      <c r="DW43" s="129"/>
      <c r="DX43" s="129"/>
      <c r="DY43" s="129"/>
      <c r="DZ43" s="129"/>
      <c r="EA43" s="129"/>
      <c r="EB43" s="129"/>
      <c r="EC43" s="129"/>
      <c r="ED43" s="129"/>
      <c r="EE43" s="129"/>
      <c r="EF43" s="129"/>
      <c r="EG43" s="129"/>
      <c r="EH43" s="129"/>
      <c r="EI43" s="129"/>
    </row>
    <row r="44" spans="1:139" s="3" customFormat="1" ht="11.25" customHeight="1" thickBot="1">
      <c r="A44" s="192"/>
      <c r="B44" s="193"/>
      <c r="C44" s="175" t="str">
        <f>IF($D3="1P","C","F")</f>
        <v>F</v>
      </c>
      <c r="D44" s="201"/>
      <c r="E44" s="202"/>
      <c r="F44" s="201"/>
      <c r="G44" s="202"/>
      <c r="H44" s="201"/>
      <c r="I44" s="202"/>
      <c r="J44" s="201"/>
      <c r="K44" s="202"/>
      <c r="L44" s="201"/>
      <c r="M44" s="205"/>
      <c r="N44" s="69" t="str">
        <f>IF(CF51&lt;&gt;"",IF(ISERROR(AND(BV55="",BX55="",BZ55="",CB55="",CD55="")),"E",IF(AND(BV55="",BX55="",BZ55="",CB55="",CD55=""),"","E")),"")</f>
        <v/>
      </c>
      <c r="O44" s="192"/>
      <c r="P44" s="193"/>
      <c r="Q44" s="175" t="str">
        <f>IF($D3="1P","B","E")</f>
        <v>E</v>
      </c>
      <c r="R44" s="201"/>
      <c r="S44" s="202"/>
      <c r="T44" s="201"/>
      <c r="U44" s="202"/>
      <c r="V44" s="201"/>
      <c r="W44" s="202"/>
      <c r="X44" s="201"/>
      <c r="Y44" s="202"/>
      <c r="Z44" s="201"/>
      <c r="AA44" s="205"/>
      <c r="AB44" s="69" t="str">
        <f>IF(DV51&lt;&gt;"",IF(ISERROR(AND(DL55="",DN55="",DP55="",DQ55="",DT55="")),"E",IF(AND(DL55="",DN55="",DP55="",DR55="",DT55=""),"","E")),"")</f>
        <v/>
      </c>
      <c r="AC44" s="1"/>
      <c r="AD44" s="1"/>
      <c r="AE44" s="1"/>
      <c r="AF44" s="1"/>
      <c r="AG44" s="1"/>
      <c r="AH44" s="1"/>
      <c r="AI44" s="1"/>
      <c r="AJ44" s="1"/>
      <c r="AK44" s="1"/>
      <c r="AL44" s="1"/>
      <c r="AM44" s="1"/>
      <c r="AN44" s="1"/>
      <c r="AO44" s="1"/>
      <c r="AQ44" s="160"/>
      <c r="AR44" s="161"/>
      <c r="AS44" s="161"/>
      <c r="AT44" s="161"/>
      <c r="AU44" s="161"/>
      <c r="AV44" s="161"/>
      <c r="AW44" s="161"/>
      <c r="AX44" s="161"/>
      <c r="AY44" s="161"/>
      <c r="AZ44" s="161"/>
      <c r="BA44" s="161"/>
      <c r="BB44" s="161"/>
      <c r="BC44" s="162"/>
      <c r="BD44" s="167"/>
      <c r="BE44" s="168"/>
      <c r="BF44" s="176"/>
      <c r="BG44" s="180"/>
      <c r="BH44" s="181"/>
      <c r="BI44" s="181"/>
      <c r="BJ44" s="181"/>
      <c r="BK44" s="181"/>
      <c r="BL44" s="181"/>
      <c r="BM44" s="181"/>
      <c r="BN44" s="181"/>
      <c r="BO44" s="181"/>
      <c r="BP44" s="181"/>
      <c r="BQ44" s="181"/>
      <c r="BR44" s="181"/>
      <c r="BS44" s="181"/>
      <c r="BT44" s="181"/>
      <c r="BU44" s="182"/>
      <c r="BV44" s="152"/>
      <c r="BW44" s="153"/>
      <c r="BX44" s="333"/>
      <c r="BY44" s="153"/>
      <c r="BZ44" s="333"/>
      <c r="CA44" s="153"/>
      <c r="CB44" s="333"/>
      <c r="CC44" s="153"/>
      <c r="CD44" s="333"/>
      <c r="CE44" s="334"/>
      <c r="CF44" s="341"/>
      <c r="CG44" s="160"/>
      <c r="CH44" s="161"/>
      <c r="CI44" s="161"/>
      <c r="CJ44" s="161"/>
      <c r="CK44" s="161"/>
      <c r="CL44" s="161"/>
      <c r="CM44" s="161"/>
      <c r="CN44" s="161"/>
      <c r="CO44" s="161"/>
      <c r="CP44" s="161"/>
      <c r="CQ44" s="161"/>
      <c r="CR44" s="161"/>
      <c r="CS44" s="162"/>
      <c r="CT44" s="167"/>
      <c r="CU44" s="168"/>
      <c r="CV44" s="176"/>
      <c r="CW44" s="180"/>
      <c r="CX44" s="181"/>
      <c r="CY44" s="181"/>
      <c r="CZ44" s="181"/>
      <c r="DA44" s="181"/>
      <c r="DB44" s="181"/>
      <c r="DC44" s="181"/>
      <c r="DD44" s="181"/>
      <c r="DE44" s="181"/>
      <c r="DF44" s="181"/>
      <c r="DG44" s="181"/>
      <c r="DH44" s="181"/>
      <c r="DI44" s="181"/>
      <c r="DJ44" s="181"/>
      <c r="DK44" s="182"/>
      <c r="DL44" s="152"/>
      <c r="DM44" s="153"/>
      <c r="DN44" s="333"/>
      <c r="DO44" s="153"/>
      <c r="DP44" s="333"/>
      <c r="DQ44" s="153"/>
      <c r="DR44" s="333"/>
      <c r="DS44" s="153"/>
      <c r="DT44" s="333"/>
      <c r="DU44" s="334"/>
      <c r="DV44" s="174"/>
      <c r="DW44" s="129"/>
      <c r="DX44" s="129"/>
      <c r="DY44" s="129"/>
      <c r="DZ44" s="129"/>
      <c r="EA44" s="129"/>
      <c r="EB44" s="129"/>
      <c r="EC44" s="129"/>
      <c r="ED44" s="129"/>
      <c r="EE44" s="129"/>
      <c r="EF44" s="129"/>
      <c r="EG44" s="129"/>
      <c r="EH44" s="129"/>
      <c r="EI44" s="129"/>
    </row>
    <row r="45" spans="1:139" s="3" customFormat="1" ht="11.25" customHeight="1" thickBot="1">
      <c r="A45" s="194"/>
      <c r="B45" s="195"/>
      <c r="C45" s="207"/>
      <c r="D45" s="203"/>
      <c r="E45" s="204"/>
      <c r="F45" s="203"/>
      <c r="G45" s="204"/>
      <c r="H45" s="203"/>
      <c r="I45" s="204"/>
      <c r="J45" s="203"/>
      <c r="K45" s="204"/>
      <c r="L45" s="203"/>
      <c r="M45" s="206"/>
      <c r="N45" s="69" t="str">
        <f>IF(CF53&lt;&gt;"",IF(CF53="W",IF(SUM(IF(D44&gt;D42,1,0),IF(F44&gt;F42,1,0),IF(H44&gt;H42,1,0),IF(J44&gt;J42,1,0),IF(L44&gt;L42,1,0))&lt;&gt;3,"E",""),""),"")</f>
        <v/>
      </c>
      <c r="O45" s="194"/>
      <c r="P45" s="195"/>
      <c r="Q45" s="207"/>
      <c r="R45" s="203"/>
      <c r="S45" s="204"/>
      <c r="T45" s="203"/>
      <c r="U45" s="204"/>
      <c r="V45" s="203"/>
      <c r="W45" s="204"/>
      <c r="X45" s="203"/>
      <c r="Y45" s="204"/>
      <c r="Z45" s="203"/>
      <c r="AA45" s="206"/>
      <c r="AB45" s="69" t="str">
        <f>IF(DV53&lt;&gt;"",IF(DV53="W",IF(SUM(IF(R44&gt;R42,1,0),IF(T44&gt;T42,1,0),IF(V44&gt;V42,1,0),IF(X44&gt;X42,1,0),IF(Z44&gt;Z42,1,0))&lt;&gt;3,"E",""),""),"")</f>
        <v/>
      </c>
      <c r="AC45" s="1"/>
      <c r="AD45" s="1"/>
      <c r="AE45" s="1"/>
      <c r="AF45" s="1"/>
      <c r="AG45" s="1"/>
      <c r="AH45" s="1"/>
      <c r="AI45" s="1"/>
      <c r="AJ45" s="1"/>
      <c r="AK45" s="1"/>
      <c r="AL45" s="1"/>
      <c r="AM45" s="1"/>
      <c r="AN45" s="1"/>
      <c r="AO45" s="1"/>
      <c r="AQ45" s="126"/>
      <c r="AR45" s="126"/>
      <c r="AS45" s="126"/>
      <c r="AT45" s="126"/>
      <c r="AU45" s="126"/>
      <c r="AV45" s="126"/>
      <c r="AW45" s="126"/>
      <c r="AX45" s="126"/>
      <c r="AY45" s="126"/>
      <c r="AZ45" s="126"/>
      <c r="BA45" s="126"/>
      <c r="BB45" s="126"/>
      <c r="BC45" s="126"/>
      <c r="BD45" s="1"/>
      <c r="BE45" s="1"/>
      <c r="BF45" s="1"/>
      <c r="BG45" s="1"/>
      <c r="BH45" s="1"/>
      <c r="BI45" s="1"/>
      <c r="BJ45" s="1"/>
      <c r="BK45" s="1"/>
      <c r="BL45" s="1"/>
      <c r="BM45" s="1"/>
      <c r="BN45" s="1"/>
      <c r="BO45" s="1"/>
      <c r="BP45" s="1"/>
      <c r="BQ45" s="1"/>
      <c r="BR45" s="1"/>
      <c r="BS45" s="1"/>
      <c r="BT45" s="1"/>
      <c r="BU45" s="1"/>
      <c r="BV45" s="169" t="str">
        <f>IF(CF41&lt;&gt;"",IF(AND(AND(BV41&gt;-1,BV43&gt;-1),OR(BV41&gt;10,BV43&gt;10),ABS(BV41-BV43)&gt;1,IF(OR(BV41&gt;11,BV43&gt;11),ABS(BV41-BV43)=2,TRUE),BV41=INT(BV41),BV43=INT(BV43)),"","Error"),"")</f>
        <v/>
      </c>
      <c r="BW45" s="169"/>
      <c r="BX45" s="169" t="str">
        <f>IF(CF41&lt;&gt;"",IF(AND(AND(BX41&gt;-1,BX43&gt;-1),OR(BX41&gt;10,BX43&gt;10),ABS(BX41-BX43)&gt;1,IF(OR(BX41&gt;11,BX43&gt;11),ABS(BX41-BX43)=2,TRUE),BX41=INT(BX41),BX43=INT(BX43)),"","Error"),"")</f>
        <v/>
      </c>
      <c r="BY45" s="169"/>
      <c r="BZ45" s="169" t="str">
        <f>IF(CF41&lt;&gt;"",IF(AND(AND(BZ41&gt;-1,BZ43&gt;-1),OR(BZ41&gt;10,BZ43&gt;10),ABS(BZ41-BZ43)&gt;1,IF(OR(BZ41&gt;11,BZ43&gt;11),ABS(BZ41-BZ43)=2,TRUE),BZ41=INT(BZ41),BZ43=INT(BZ43)),"","Error"),"")</f>
        <v/>
      </c>
      <c r="CA45" s="169"/>
      <c r="CB45" s="169" t="str">
        <f>IF(AND(CF41&lt;&gt;"",CB41&lt;&gt;""),IF(AND(AND(CB41&gt;-1,CB43&gt;-1),OR(CB41&gt;10,CB43&gt;10),ABS(CB41-CB43)&gt;1,IF(OR(CB41&gt;11,CB43&gt;11),ABS(CB41-CB43)=2,TRUE),CB41=INT(CB41),CB43=INT(CB43)),"","Error"),"")</f>
        <v/>
      </c>
      <c r="CC45" s="169"/>
      <c r="CD45" s="169" t="str">
        <f>IF(AND(CF41&lt;&gt;"",CD41&lt;&gt;""),IF(AND(AND(CD41&gt;-1,CD43&gt;-1),OR(CD41&gt;10,CD43&gt;10),ABS(CD41-CD43)&gt;1,IF(OR(CD41&gt;11,CD43&gt;11),ABS(CD41-CD43)=2,TRUE),CD41=INT(CD41),CD43=INT(CD43)),"","Error"),"")</f>
        <v/>
      </c>
      <c r="CE45" s="169"/>
      <c r="CG45" s="126"/>
      <c r="CH45" s="126"/>
      <c r="CI45" s="126"/>
      <c r="CJ45" s="126"/>
      <c r="CK45" s="126"/>
      <c r="CL45" s="126"/>
      <c r="CM45" s="126"/>
      <c r="CN45" s="126"/>
      <c r="CO45" s="126"/>
      <c r="CP45" s="126"/>
      <c r="CQ45" s="126"/>
      <c r="CR45" s="126"/>
      <c r="CS45" s="126"/>
      <c r="CT45" s="1"/>
      <c r="CU45" s="1"/>
      <c r="CV45" s="1"/>
      <c r="CW45" s="1"/>
      <c r="CX45" s="1"/>
      <c r="CY45" s="1"/>
      <c r="CZ45" s="1"/>
      <c r="DA45" s="1"/>
      <c r="DB45" s="1"/>
      <c r="DC45" s="1"/>
      <c r="DD45" s="1"/>
      <c r="DE45" s="1"/>
      <c r="DF45" s="1"/>
      <c r="DG45" s="1"/>
      <c r="DH45" s="1"/>
      <c r="DI45" s="1"/>
      <c r="DJ45" s="1"/>
      <c r="DK45" s="1"/>
      <c r="DL45" s="169" t="str">
        <f>IF(DV41&lt;&gt;"",IF(AND(AND(DL41&gt;-1,DL43&gt;-1),OR(DL41&gt;10,DL43&gt;10),ABS(DL41-DL43)&gt;1,IF(OR(DL41&gt;11,DL43&gt;11),ABS(DL41-DL43)=2,TRUE),DL41=INT(DL41),DL43=INT(DL43)),"","Error"),"")</f>
        <v/>
      </c>
      <c r="DM45" s="169"/>
      <c r="DN45" s="169" t="str">
        <f>IF(DV41&lt;&gt;"",IF(AND(AND(DN41&gt;-1,DN43&gt;-1),OR(DN41&gt;10,DN43&gt;10),ABS(DN41-DN43)&gt;1,IF(OR(DN41&gt;11,DN43&gt;11),ABS(DN41-DN43)=2,TRUE),DN41=INT(DN41),DN43=INT(DN43)),"","Error"),"")</f>
        <v/>
      </c>
      <c r="DO45" s="169"/>
      <c r="DP45" s="169" t="str">
        <f>IF(DV41&lt;&gt;"",IF(AND(AND(DP41&gt;-1,DP43&gt;-1),OR(DP41&gt;10,DP43&gt;10),ABS(DP41-DP43)&gt;1,IF(OR(DP41&gt;11,DP43&gt;11),ABS(DP41-DP43)=2,TRUE),DP41=INT(DP41),DP43=INT(DP43)),"","Error"),"")</f>
        <v/>
      </c>
      <c r="DQ45" s="169"/>
      <c r="DR45" s="169" t="str">
        <f>IF(AND(DV41&lt;&gt;"",DR41&lt;&gt;""),IF(AND(AND(DR41&gt;-1,DR43&gt;-1),OR(DR41&gt;10,DR43&gt;10),ABS(DR41-DR43)&gt;1,IF(OR(DR41&gt;11,DR43&gt;11),ABS(DR41-DR43)=2,TRUE),DR41=INT(DR41),DR43=INT(DR43)),"","Error"),"")</f>
        <v/>
      </c>
      <c r="DS45" s="169"/>
      <c r="DT45" s="169" t="str">
        <f>IF(AND(DV41&lt;&gt;"",DT41&lt;&gt;""),IF(AND(AND(DT41&gt;-1,DT43&gt;-1),OR(DT41&gt;10,DT43&gt;10),ABS(DT41-DT43)&gt;1,IF(OR(DT41&gt;11,DT43&gt;11),ABS(DT41-DT43)=2,TRUE),DT41=INT(DT41),DT43=INT(DT43)),"","Error"),"")</f>
        <v/>
      </c>
      <c r="DU45" s="169"/>
      <c r="DW45" s="129"/>
      <c r="DX45" s="129"/>
      <c r="DY45" s="129"/>
      <c r="DZ45" s="129"/>
      <c r="EA45" s="129"/>
      <c r="EB45" s="129"/>
      <c r="EC45" s="129"/>
      <c r="ED45" s="129"/>
      <c r="EE45" s="129"/>
      <c r="EF45" s="129"/>
      <c r="EG45" s="129"/>
      <c r="EH45" s="129"/>
      <c r="EI45" s="129"/>
    </row>
    <row r="46" spans="1:139" s="3" customFormat="1" ht="11.25" customHeight="1">
      <c r="A46" s="170">
        <v>7</v>
      </c>
      <c r="B46" s="191"/>
      <c r="C46" s="183" t="str">
        <f>IF($D3="1P","A","A")</f>
        <v>A</v>
      </c>
      <c r="D46" s="197"/>
      <c r="E46" s="198"/>
      <c r="F46" s="197"/>
      <c r="G46" s="198"/>
      <c r="H46" s="197"/>
      <c r="I46" s="198"/>
      <c r="J46" s="197"/>
      <c r="K46" s="198"/>
      <c r="L46" s="197"/>
      <c r="M46" s="208"/>
      <c r="N46" s="69" t="str">
        <f>IF(CF61&lt;&gt;"",IF(CF61="W",IF(SUM(IF(D46&gt;D48,1,0),IF(F46&gt;F48,1,0),IF(H46&gt;H48,1,0),IF(J46&gt;J48,1,0),IF(L46&gt;L48,1,0))&lt;&gt;3,"E",""),""),"")</f>
        <v/>
      </c>
      <c r="O46" s="170">
        <v>14</v>
      </c>
      <c r="P46" s="191"/>
      <c r="Q46" s="183" t="str">
        <f>IF($D3="1P","C","D")</f>
        <v>D</v>
      </c>
      <c r="R46" s="197"/>
      <c r="S46" s="198"/>
      <c r="T46" s="197"/>
      <c r="U46" s="198"/>
      <c r="V46" s="197"/>
      <c r="W46" s="198"/>
      <c r="X46" s="197"/>
      <c r="Y46" s="198"/>
      <c r="Z46" s="197"/>
      <c r="AA46" s="208"/>
      <c r="AB46" s="69" t="str">
        <f>IF(DV61&lt;&gt;"",IF(DV61="W",IF(SUM(IF(R46&gt;R48,1,0),IF(T46&gt;T48,1,0),IF(V46&gt;V48,1,0),IF(X46&gt;X48,1,0),IF(Z46&gt;Z48,1,0))&lt;&gt;3,"E",""),""),"")</f>
        <v/>
      </c>
      <c r="AC46" s="1"/>
      <c r="AD46" s="1"/>
      <c r="AE46" s="1"/>
      <c r="AF46" s="1"/>
      <c r="AG46" s="1"/>
      <c r="AH46" s="1"/>
      <c r="AI46" s="1"/>
      <c r="AJ46" s="1"/>
      <c r="AK46" s="1"/>
      <c r="AL46" s="1"/>
      <c r="AM46" s="1"/>
      <c r="AN46" s="1"/>
      <c r="AO46" s="1"/>
      <c r="AQ46" s="126"/>
      <c r="AR46" s="126"/>
      <c r="AS46" s="126"/>
      <c r="AT46" s="126"/>
      <c r="AU46" s="126"/>
      <c r="AV46" s="126"/>
      <c r="AW46" s="126"/>
      <c r="AX46" s="126"/>
      <c r="AY46" s="126"/>
      <c r="AZ46" s="126"/>
      <c r="BA46" s="126"/>
      <c r="BB46" s="126"/>
      <c r="BC46" s="126"/>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G46" s="126"/>
      <c r="CH46" s="126"/>
      <c r="CI46" s="126"/>
      <c r="CJ46" s="126"/>
      <c r="CK46" s="126"/>
      <c r="CL46" s="126"/>
      <c r="CM46" s="126"/>
      <c r="CN46" s="126"/>
      <c r="CO46" s="126"/>
      <c r="CP46" s="126"/>
      <c r="CQ46" s="126"/>
      <c r="CR46" s="126"/>
      <c r="CS46" s="126"/>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W46" s="129"/>
      <c r="DX46" s="129"/>
      <c r="DY46" s="129"/>
      <c r="DZ46" s="129"/>
      <c r="EA46" s="129"/>
      <c r="EB46" s="129"/>
      <c r="EC46" s="129"/>
      <c r="ED46" s="129"/>
      <c r="EE46" s="129"/>
      <c r="EF46" s="129"/>
      <c r="EG46" s="129"/>
      <c r="EH46" s="129"/>
      <c r="EI46" s="129"/>
    </row>
    <row r="47" spans="1:139" s="3" customFormat="1" ht="11.25" customHeight="1">
      <c r="A47" s="192"/>
      <c r="B47" s="193"/>
      <c r="C47" s="196"/>
      <c r="D47" s="199"/>
      <c r="E47" s="200"/>
      <c r="F47" s="199"/>
      <c r="G47" s="200"/>
      <c r="H47" s="199"/>
      <c r="I47" s="200"/>
      <c r="J47" s="199"/>
      <c r="K47" s="200"/>
      <c r="L47" s="199"/>
      <c r="M47" s="209"/>
      <c r="N47" s="69" t="str">
        <f>IF(CF61&lt;&gt;"",IF(ISERROR(AND(BV65="",BX65="",BZ65="",CB65="",CD65="")),"E",IF(AND(BV65="",BX65="",BZ65="",CB65="",CD65=""),"","E")),"")</f>
        <v/>
      </c>
      <c r="O47" s="192"/>
      <c r="P47" s="193"/>
      <c r="Q47" s="196"/>
      <c r="R47" s="199"/>
      <c r="S47" s="200"/>
      <c r="T47" s="199"/>
      <c r="U47" s="200"/>
      <c r="V47" s="199"/>
      <c r="W47" s="200"/>
      <c r="X47" s="199"/>
      <c r="Y47" s="200"/>
      <c r="Z47" s="199"/>
      <c r="AA47" s="209"/>
      <c r="AB47" s="69" t="str">
        <f>IF(DV61&lt;&gt;"",IF(ISERROR(AND(DL65="",DN65="",DP65="",DQ65="",DT65="")),"E",IF(AND(DL65="",DN65="",DP65="",DR65="",DT65=""),"","E")),"")</f>
        <v/>
      </c>
      <c r="AC47" s="1"/>
      <c r="AD47" s="1"/>
      <c r="AE47" s="1"/>
      <c r="AF47" s="1"/>
      <c r="AG47" s="1"/>
      <c r="AH47" s="1"/>
      <c r="AI47" s="1"/>
      <c r="AJ47" s="1"/>
      <c r="AK47" s="1"/>
      <c r="AL47" s="1"/>
      <c r="AM47" s="1"/>
      <c r="AN47" s="1"/>
      <c r="AO47" s="1"/>
      <c r="AQ47" s="127"/>
      <c r="AR47" s="127"/>
      <c r="AS47" s="127"/>
      <c r="AT47" s="127"/>
      <c r="AU47" s="127"/>
      <c r="AV47" s="127"/>
      <c r="AW47" s="127"/>
      <c r="AX47" s="127"/>
      <c r="AY47" s="127"/>
      <c r="AZ47" s="127"/>
      <c r="BA47" s="127"/>
      <c r="BB47" s="127"/>
      <c r="BC47" s="127"/>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G47" s="127"/>
      <c r="CH47" s="127"/>
      <c r="CI47" s="127"/>
      <c r="CJ47" s="127"/>
      <c r="CK47" s="127"/>
      <c r="CL47" s="127"/>
      <c r="CM47" s="127"/>
      <c r="CN47" s="127"/>
      <c r="CO47" s="127"/>
      <c r="CP47" s="127"/>
      <c r="CQ47" s="127"/>
      <c r="CR47" s="127"/>
      <c r="CS47" s="127"/>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W47" s="129"/>
      <c r="DX47" s="129"/>
      <c r="DY47" s="129"/>
      <c r="DZ47" s="129"/>
      <c r="EA47" s="129"/>
      <c r="EB47" s="129"/>
      <c r="EC47" s="129"/>
      <c r="ED47" s="129"/>
      <c r="EE47" s="129"/>
      <c r="EF47" s="129"/>
      <c r="EG47" s="129"/>
      <c r="EH47" s="129"/>
      <c r="EI47" s="129"/>
    </row>
    <row r="48" spans="1:139" s="3" customFormat="1" ht="11.25" customHeight="1">
      <c r="A48" s="192"/>
      <c r="B48" s="193"/>
      <c r="C48" s="175" t="str">
        <f>IF($D3="1P","D","C")</f>
        <v>C</v>
      </c>
      <c r="D48" s="201"/>
      <c r="E48" s="202"/>
      <c r="F48" s="201"/>
      <c r="G48" s="202"/>
      <c r="H48" s="201"/>
      <c r="I48" s="202"/>
      <c r="J48" s="201"/>
      <c r="K48" s="202"/>
      <c r="L48" s="201"/>
      <c r="M48" s="205"/>
      <c r="N48" s="69" t="str">
        <f>IF(CF61&lt;&gt;"",IF(ISERROR(AND(BV65="",BX65="",BZ65="",CB65="",CD65="")),"E",IF(AND(BV65="",BX65="",BZ65="",CB65="",CD65=""),"","E")),"")</f>
        <v/>
      </c>
      <c r="O48" s="192"/>
      <c r="P48" s="193"/>
      <c r="Q48" s="175" t="str">
        <f>IF($D3="1P","F","F")</f>
        <v>F</v>
      </c>
      <c r="R48" s="201"/>
      <c r="S48" s="202"/>
      <c r="T48" s="201"/>
      <c r="U48" s="202"/>
      <c r="V48" s="201"/>
      <c r="W48" s="202"/>
      <c r="X48" s="201"/>
      <c r="Y48" s="202"/>
      <c r="Z48" s="201"/>
      <c r="AA48" s="205"/>
      <c r="AB48" s="69" t="str">
        <f>IF(DV61&lt;&gt;"",IF(ISERROR(AND(DL65="",DN65="",DP65="",DQ65="",DT65="")),"E",IF(AND(DL65="",DN65="",DP65="",DR65="",DT65=""),"","E")),"")</f>
        <v/>
      </c>
      <c r="AC48" s="1"/>
      <c r="AD48" s="1"/>
      <c r="AE48" s="1"/>
      <c r="AF48" s="1"/>
      <c r="AG48" s="1"/>
      <c r="AH48" s="1"/>
      <c r="AI48" s="1"/>
      <c r="AJ48" s="1"/>
      <c r="AK48" s="1"/>
      <c r="AL48" s="1"/>
      <c r="AM48" s="1"/>
      <c r="AN48" s="1"/>
      <c r="AO48" s="1"/>
      <c r="AQ48" s="128"/>
      <c r="AR48" s="128"/>
      <c r="AS48" s="128"/>
      <c r="AT48" s="128"/>
      <c r="AU48" s="128"/>
      <c r="AV48" s="128"/>
      <c r="AW48" s="128"/>
      <c r="AX48" s="128"/>
      <c r="AY48" s="128"/>
      <c r="AZ48" s="128"/>
      <c r="BA48" s="128"/>
      <c r="BB48" s="128"/>
      <c r="BC48" s="128"/>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G48" s="128"/>
      <c r="CH48" s="128"/>
      <c r="CI48" s="128"/>
      <c r="CJ48" s="128"/>
      <c r="CK48" s="128"/>
      <c r="CL48" s="128"/>
      <c r="CM48" s="128"/>
      <c r="CN48" s="128"/>
      <c r="CO48" s="128"/>
      <c r="CP48" s="128"/>
      <c r="CQ48" s="128"/>
      <c r="CR48" s="128"/>
      <c r="CS48" s="128"/>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W48" s="129"/>
      <c r="DX48" s="129"/>
      <c r="DY48" s="129"/>
      <c r="DZ48" s="129"/>
      <c r="EA48" s="129"/>
      <c r="EB48" s="129"/>
      <c r="EC48" s="129"/>
      <c r="ED48" s="129"/>
      <c r="EE48" s="129"/>
      <c r="EF48" s="129"/>
      <c r="EG48" s="129"/>
      <c r="EH48" s="129"/>
      <c r="EI48" s="129"/>
    </row>
    <row r="49" spans="1:139" s="3" customFormat="1" ht="11.25" customHeight="1" thickBot="1">
      <c r="A49" s="194"/>
      <c r="B49" s="195"/>
      <c r="C49" s="207"/>
      <c r="D49" s="203"/>
      <c r="E49" s="204"/>
      <c r="F49" s="203"/>
      <c r="G49" s="204"/>
      <c r="H49" s="203"/>
      <c r="I49" s="204"/>
      <c r="J49" s="203"/>
      <c r="K49" s="204"/>
      <c r="L49" s="203"/>
      <c r="M49" s="206"/>
      <c r="N49" s="69" t="str">
        <f>IF(CF63&lt;&gt;"",IF(CF63="W",IF(SUM(IF(D48&gt;D46,1,0),IF(F48&gt;F46,1,0),IF(H48&gt;H46,1,0),IF(J48&gt;J46,1,0),IF(L48&gt;L46,1,0))&lt;&gt;3,"E",""),""),"")</f>
        <v/>
      </c>
      <c r="O49" s="194"/>
      <c r="P49" s="195"/>
      <c r="Q49" s="207"/>
      <c r="R49" s="203"/>
      <c r="S49" s="204"/>
      <c r="T49" s="203"/>
      <c r="U49" s="204"/>
      <c r="V49" s="203"/>
      <c r="W49" s="204"/>
      <c r="X49" s="203"/>
      <c r="Y49" s="204"/>
      <c r="Z49" s="203"/>
      <c r="AA49" s="206"/>
      <c r="AB49" s="69" t="str">
        <f>IF(DV63&lt;&gt;"",IF(DV63="W",IF(SUM(IF(R48&gt;R46,1,0),IF(T48&gt;T46,1,0),IF(V48&gt;V46,1,0),IF(X48&gt;X46,1,0),IF(Z48&gt;Z46,1,0))&lt;&gt;3,"E",""),""),"")</f>
        <v/>
      </c>
      <c r="AC49" s="1"/>
      <c r="AD49" s="1"/>
      <c r="AE49" s="1"/>
      <c r="AF49" s="1"/>
      <c r="AG49" s="1"/>
      <c r="AH49" s="1"/>
      <c r="AI49" s="1"/>
      <c r="AJ49" s="1"/>
      <c r="AK49" s="1"/>
      <c r="AL49" s="1"/>
      <c r="AM49" s="1"/>
      <c r="AN49" s="1"/>
      <c r="AO49" s="1"/>
      <c r="AQ49" s="126"/>
      <c r="AR49" s="126"/>
      <c r="AS49" s="126"/>
      <c r="AT49" s="126"/>
      <c r="AU49" s="126"/>
      <c r="AV49" s="126"/>
      <c r="AW49" s="126"/>
      <c r="AX49" s="126"/>
      <c r="AY49" s="126"/>
      <c r="AZ49" s="126"/>
      <c r="BA49" s="126"/>
      <c r="BB49" s="126"/>
      <c r="BC49" s="126"/>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G49" s="126"/>
      <c r="CH49" s="126"/>
      <c r="CI49" s="126"/>
      <c r="CJ49" s="126"/>
      <c r="CK49" s="126"/>
      <c r="CL49" s="126"/>
      <c r="CM49" s="126"/>
      <c r="CN49" s="126"/>
      <c r="CO49" s="126"/>
      <c r="CP49" s="126"/>
      <c r="CQ49" s="126"/>
      <c r="CR49" s="126"/>
      <c r="CS49" s="126"/>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W49" s="129"/>
      <c r="DX49" s="129"/>
      <c r="DY49" s="129"/>
      <c r="DZ49" s="129"/>
      <c r="EA49" s="129"/>
      <c r="EB49" s="129"/>
      <c r="EC49" s="129"/>
      <c r="ED49" s="129"/>
      <c r="EE49" s="129"/>
      <c r="EF49" s="129"/>
      <c r="EG49" s="129"/>
      <c r="EH49" s="129"/>
      <c r="EI49" s="129"/>
    </row>
    <row r="50" spans="1:139" s="3" customFormat="1" ht="11.25" customHeight="1" thickBot="1">
      <c r="X50" s="43"/>
      <c r="Y50" s="43"/>
      <c r="Z50" s="43"/>
      <c r="AA50" s="43"/>
      <c r="AB50" s="43"/>
      <c r="AC50" s="1"/>
      <c r="AD50" s="1"/>
      <c r="AE50" s="1"/>
      <c r="AF50" s="1"/>
      <c r="AG50" s="1"/>
      <c r="AH50" s="1"/>
      <c r="AI50" s="1"/>
      <c r="AJ50" s="1"/>
      <c r="AK50" s="1"/>
      <c r="AL50" s="1"/>
      <c r="AM50" s="1"/>
      <c r="AN50" s="1"/>
      <c r="AO50" s="1"/>
      <c r="AQ50" s="127"/>
      <c r="AR50" s="127"/>
      <c r="AS50" s="127"/>
      <c r="AT50" s="127"/>
      <c r="AU50" s="127"/>
      <c r="AV50" s="127"/>
      <c r="AW50" s="127"/>
      <c r="AX50" s="127"/>
      <c r="AY50" s="127"/>
      <c r="AZ50" s="127"/>
      <c r="BA50" s="127"/>
      <c r="BB50" s="127"/>
      <c r="BC50" s="127"/>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G50" s="127"/>
      <c r="CH50" s="127"/>
      <c r="CI50" s="127"/>
      <c r="CJ50" s="127"/>
      <c r="CK50" s="127"/>
      <c r="CL50" s="127"/>
      <c r="CM50" s="127"/>
      <c r="CN50" s="127"/>
      <c r="CO50" s="127"/>
      <c r="CP50" s="127"/>
      <c r="CQ50" s="127"/>
      <c r="CR50" s="127"/>
      <c r="CS50" s="127"/>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W50" s="129"/>
      <c r="DX50" s="129"/>
      <c r="DY50" s="129"/>
      <c r="DZ50" s="129"/>
      <c r="EA50" s="129"/>
      <c r="EB50" s="129"/>
      <c r="EC50" s="129"/>
      <c r="ED50" s="129"/>
      <c r="EE50" s="129"/>
      <c r="EF50" s="129"/>
      <c r="EG50" s="129"/>
      <c r="EH50" s="129"/>
      <c r="EI50" s="129"/>
    </row>
    <row r="51" spans="1:139" s="3" customFormat="1" ht="11.25" customHeight="1">
      <c r="A51" s="42"/>
      <c r="B51" s="42"/>
      <c r="C51" s="42"/>
      <c r="D51" s="42"/>
      <c r="E51" s="42"/>
      <c r="F51" s="43"/>
      <c r="G51" s="43"/>
      <c r="H51" s="43"/>
      <c r="I51" s="43"/>
      <c r="J51" s="43"/>
      <c r="K51" s="43"/>
      <c r="L51" s="43"/>
      <c r="M51" s="43"/>
      <c r="N51" s="43"/>
      <c r="O51" s="43"/>
      <c r="P51" s="43"/>
      <c r="Q51" s="43"/>
      <c r="R51" s="43"/>
      <c r="S51" s="43"/>
      <c r="T51" s="43"/>
      <c r="U51" s="43"/>
      <c r="V51" s="43"/>
      <c r="W51" s="43"/>
      <c r="X51" s="1"/>
      <c r="Y51" s="1"/>
      <c r="Z51" s="1"/>
      <c r="AA51" s="42"/>
      <c r="AB51" s="42"/>
      <c r="AC51" s="1"/>
      <c r="AD51" s="1"/>
      <c r="AE51" s="1"/>
      <c r="AF51" s="1"/>
      <c r="AG51" s="1"/>
      <c r="AH51" s="1"/>
      <c r="AI51" s="1"/>
      <c r="AJ51" s="1"/>
      <c r="AK51" s="1"/>
      <c r="AL51" s="1"/>
      <c r="AM51" s="1"/>
      <c r="AN51" s="1"/>
      <c r="AO51" s="1"/>
      <c r="AQ51" s="154" t="str">
        <f>CONCATENATE($A5," ",$D5,","," ",$F3)</f>
        <v>Group: 1, Men's Singles</v>
      </c>
      <c r="AR51" s="155"/>
      <c r="AS51" s="155"/>
      <c r="AT51" s="155"/>
      <c r="AU51" s="155"/>
      <c r="AV51" s="155"/>
      <c r="AW51" s="155"/>
      <c r="AX51" s="155"/>
      <c r="AY51" s="155"/>
      <c r="AZ51" s="155"/>
      <c r="BA51" s="155"/>
      <c r="BB51" s="155"/>
      <c r="BC51" s="156"/>
      <c r="BD51" s="163">
        <f>A42</f>
        <v>6</v>
      </c>
      <c r="BE51" s="164"/>
      <c r="BF51" s="183" t="str">
        <f>C42</f>
        <v>B</v>
      </c>
      <c r="BG51" s="185" t="str">
        <f>IF(VLOOKUP($BF51,$A7:$C17,3,FALSE)=0,"",CONCATENATE(VLOOKUP(VLOOKUP($BF51,$A7:$C17,3,FALSE),Players!$C:$G,4,FALSE)," ",VLOOKUP($BF51,$A7:$C17,3,FALSE)," ",IF(ISERROR(VLOOKUP(VLOOKUP($BF51,$A7:$C17,3,FALSE),Players!$C:$G,5,FALSE)),"()",CONCATENATE("(",VLOOKUP(VLOOKUP($BF51,$A7:$C17,3,FALSE),Players!$C:$G,5,FALSE),")"))))</f>
        <v/>
      </c>
      <c r="BH51" s="186"/>
      <c r="BI51" s="186"/>
      <c r="BJ51" s="186"/>
      <c r="BK51" s="186"/>
      <c r="BL51" s="186"/>
      <c r="BM51" s="186"/>
      <c r="BN51" s="186"/>
      <c r="BO51" s="186"/>
      <c r="BP51" s="186"/>
      <c r="BQ51" s="186"/>
      <c r="BR51" s="186"/>
      <c r="BS51" s="186"/>
      <c r="BT51" s="186"/>
      <c r="BU51" s="187"/>
      <c r="BV51" s="170" t="str">
        <f>IF(D42&lt;&gt;"",D42,"")</f>
        <v/>
      </c>
      <c r="BW51" s="171"/>
      <c r="BX51" s="335" t="str">
        <f>IF(F42&lt;&gt;"",F42,"")</f>
        <v/>
      </c>
      <c r="BY51" s="171"/>
      <c r="BZ51" s="335" t="str">
        <f>IF(H42&lt;&gt;"",H42,"")</f>
        <v/>
      </c>
      <c r="CA51" s="171"/>
      <c r="CB51" s="335" t="str">
        <f>IF(J42&lt;&gt;"",J42,"")</f>
        <v/>
      </c>
      <c r="CC51" s="171"/>
      <c r="CD51" s="335" t="str">
        <f>IF(L42&lt;&gt;"",L42,"")</f>
        <v/>
      </c>
      <c r="CE51" s="337"/>
      <c r="CF51" s="174" t="str">
        <f>IF($CD51=$CD53,IF($CB51=$CB53,IF($BZ51&lt;&gt;"",IF($BZ51&gt;$BZ53,"W","L"),""),IF($CB51&gt;$CB53,"W","L")),IF($CD51&gt;$CD53,"W","L"))</f>
        <v/>
      </c>
      <c r="CG51" s="154" t="str">
        <f>CONCATENATE($A5," ",$D5,","," ",$F3)</f>
        <v>Group: 1, Men's Singles</v>
      </c>
      <c r="CH51" s="155"/>
      <c r="CI51" s="155"/>
      <c r="CJ51" s="155"/>
      <c r="CK51" s="155"/>
      <c r="CL51" s="155"/>
      <c r="CM51" s="155"/>
      <c r="CN51" s="155"/>
      <c r="CO51" s="155"/>
      <c r="CP51" s="155"/>
      <c r="CQ51" s="155"/>
      <c r="CR51" s="155"/>
      <c r="CS51" s="156"/>
      <c r="CT51" s="163">
        <f>O42</f>
        <v>13</v>
      </c>
      <c r="CU51" s="164"/>
      <c r="CV51" s="183" t="str">
        <f>Q42</f>
        <v>A</v>
      </c>
      <c r="CW51" s="185" t="str">
        <f>IF(VLOOKUP($CV51,$A7:$C17,3,FALSE)=0,"",CONCATENATE(VLOOKUP(VLOOKUP($CV51,$A7:$C17,3,FALSE),Players!$C:$G,4,FALSE)," ",VLOOKUP($CV51,$A7:$C17,3,FALSE)," ",IF(ISERROR(VLOOKUP(VLOOKUP($CV51,$A7:$C17,3,FALSE),Players!$C:$G,5,FALSE)),"()",CONCATENATE("(",VLOOKUP(VLOOKUP($CV51,$A7:$C17,3,FALSE),Players!$C:$G,5,FALSE),")"))))</f>
        <v/>
      </c>
      <c r="CX51" s="186"/>
      <c r="CY51" s="186"/>
      <c r="CZ51" s="186"/>
      <c r="DA51" s="186"/>
      <c r="DB51" s="186"/>
      <c r="DC51" s="186"/>
      <c r="DD51" s="186"/>
      <c r="DE51" s="186"/>
      <c r="DF51" s="186"/>
      <c r="DG51" s="186"/>
      <c r="DH51" s="186"/>
      <c r="DI51" s="186"/>
      <c r="DJ51" s="186"/>
      <c r="DK51" s="187"/>
      <c r="DL51" s="170" t="str">
        <f>IF(R42&lt;&gt;"",R42,"")</f>
        <v/>
      </c>
      <c r="DM51" s="171"/>
      <c r="DN51" s="335" t="str">
        <f>IF(T42&lt;&gt;"",T42,"")</f>
        <v/>
      </c>
      <c r="DO51" s="171"/>
      <c r="DP51" s="335" t="str">
        <f>IF(V42&lt;&gt;"",V42,"")</f>
        <v/>
      </c>
      <c r="DQ51" s="171"/>
      <c r="DR51" s="335" t="str">
        <f>IF(X42&lt;&gt;"",X42,"")</f>
        <v/>
      </c>
      <c r="DS51" s="171"/>
      <c r="DT51" s="335" t="str">
        <f>IF(Z42&lt;&gt;"",Z42,"")</f>
        <v/>
      </c>
      <c r="DU51" s="337"/>
      <c r="DV51" s="174" t="str">
        <f>IF($DT51=$DT53,IF($DR51=$DR53,IF($DP51&lt;&gt;"",IF($DP51&gt;$DP53,"W","L"),""),IF($DR51&gt;$DR53,"W","L")),IF($DT51&gt;$DT53,"W","L"))</f>
        <v/>
      </c>
      <c r="DW51" s="129"/>
      <c r="DX51" s="129"/>
      <c r="DY51" s="129"/>
      <c r="DZ51" s="129"/>
      <c r="EA51" s="129"/>
      <c r="EB51" s="129"/>
      <c r="EC51" s="129"/>
      <c r="ED51" s="129"/>
      <c r="EE51" s="129"/>
      <c r="EF51" s="129"/>
      <c r="EG51" s="129"/>
      <c r="EH51" s="129"/>
      <c r="EI51" s="129"/>
    </row>
    <row r="52" spans="1:139" s="3" customFormat="1" ht="11.25" customHeight="1">
      <c r="A52" s="1"/>
      <c r="B52" s="1"/>
      <c r="C52" s="44"/>
      <c r="D52" s="44"/>
      <c r="E52" s="1"/>
      <c r="F52" s="1"/>
      <c r="G52" s="1"/>
      <c r="H52" s="1"/>
      <c r="I52" s="1"/>
      <c r="J52" s="1"/>
      <c r="K52" s="1"/>
      <c r="L52" s="1"/>
      <c r="M52" s="1"/>
      <c r="N52" s="43"/>
      <c r="O52" s="43"/>
      <c r="P52" s="43"/>
      <c r="Q52" s="43"/>
      <c r="R52" s="43"/>
      <c r="S52" s="43"/>
      <c r="T52" s="43"/>
      <c r="U52" s="43"/>
      <c r="V52" s="43"/>
      <c r="W52" s="43"/>
      <c r="X52" s="43"/>
      <c r="Y52" s="43"/>
      <c r="Z52" s="43"/>
      <c r="AA52" s="43"/>
      <c r="AB52" s="43"/>
      <c r="AC52" s="1"/>
      <c r="AD52" s="1"/>
      <c r="AE52" s="1"/>
      <c r="AF52" s="1"/>
      <c r="AG52" s="1"/>
      <c r="AH52" s="1"/>
      <c r="AI52" s="1"/>
      <c r="AJ52" s="1"/>
      <c r="AK52" s="1"/>
      <c r="AL52" s="1"/>
      <c r="AM52" s="1"/>
      <c r="AN52" s="1"/>
      <c r="AO52" s="1"/>
      <c r="AQ52" s="157"/>
      <c r="AR52" s="158"/>
      <c r="AS52" s="158"/>
      <c r="AT52" s="158"/>
      <c r="AU52" s="158"/>
      <c r="AV52" s="158"/>
      <c r="AW52" s="158"/>
      <c r="AX52" s="158"/>
      <c r="AY52" s="158"/>
      <c r="AZ52" s="158"/>
      <c r="BA52" s="158"/>
      <c r="BB52" s="158"/>
      <c r="BC52" s="159"/>
      <c r="BD52" s="165"/>
      <c r="BE52" s="166"/>
      <c r="BF52" s="184"/>
      <c r="BG52" s="188"/>
      <c r="BH52" s="189"/>
      <c r="BI52" s="189"/>
      <c r="BJ52" s="189"/>
      <c r="BK52" s="189"/>
      <c r="BL52" s="189"/>
      <c r="BM52" s="189"/>
      <c r="BN52" s="189"/>
      <c r="BO52" s="189"/>
      <c r="BP52" s="189"/>
      <c r="BQ52" s="189"/>
      <c r="BR52" s="189"/>
      <c r="BS52" s="189"/>
      <c r="BT52" s="189"/>
      <c r="BU52" s="190"/>
      <c r="BV52" s="172"/>
      <c r="BW52" s="173"/>
      <c r="BX52" s="336"/>
      <c r="BY52" s="173"/>
      <c r="BZ52" s="336"/>
      <c r="CA52" s="173"/>
      <c r="CB52" s="336"/>
      <c r="CC52" s="173"/>
      <c r="CD52" s="336"/>
      <c r="CE52" s="338"/>
      <c r="CF52" s="174"/>
      <c r="CG52" s="157"/>
      <c r="CH52" s="158"/>
      <c r="CI52" s="158"/>
      <c r="CJ52" s="158"/>
      <c r="CK52" s="158"/>
      <c r="CL52" s="158"/>
      <c r="CM52" s="158"/>
      <c r="CN52" s="158"/>
      <c r="CO52" s="158"/>
      <c r="CP52" s="158"/>
      <c r="CQ52" s="158"/>
      <c r="CR52" s="158"/>
      <c r="CS52" s="159"/>
      <c r="CT52" s="165"/>
      <c r="CU52" s="166"/>
      <c r="CV52" s="184"/>
      <c r="CW52" s="188"/>
      <c r="CX52" s="189"/>
      <c r="CY52" s="189"/>
      <c r="CZ52" s="189"/>
      <c r="DA52" s="189"/>
      <c r="DB52" s="189"/>
      <c r="DC52" s="189"/>
      <c r="DD52" s="189"/>
      <c r="DE52" s="189"/>
      <c r="DF52" s="189"/>
      <c r="DG52" s="189"/>
      <c r="DH52" s="189"/>
      <c r="DI52" s="189"/>
      <c r="DJ52" s="189"/>
      <c r="DK52" s="190"/>
      <c r="DL52" s="172"/>
      <c r="DM52" s="173"/>
      <c r="DN52" s="336"/>
      <c r="DO52" s="173"/>
      <c r="DP52" s="336"/>
      <c r="DQ52" s="173"/>
      <c r="DR52" s="336"/>
      <c r="DS52" s="173"/>
      <c r="DT52" s="336"/>
      <c r="DU52" s="338"/>
      <c r="DV52" s="174"/>
      <c r="DW52" s="129"/>
      <c r="DX52" s="129"/>
      <c r="DY52" s="129"/>
      <c r="DZ52" s="129"/>
      <c r="EA52" s="129"/>
      <c r="EB52" s="129"/>
      <c r="EC52" s="129"/>
      <c r="ED52" s="129"/>
      <c r="EE52" s="129"/>
      <c r="EF52" s="129"/>
      <c r="EG52" s="129"/>
      <c r="EH52" s="129"/>
      <c r="EI52" s="129"/>
    </row>
    <row r="53" spans="1:139" s="3" customFormat="1" ht="11.25" customHeight="1">
      <c r="A53" s="2"/>
      <c r="B53" s="1"/>
      <c r="C53" s="1"/>
      <c r="D53" s="1"/>
      <c r="E53" s="1"/>
      <c r="F53" s="1"/>
      <c r="G53" s="1"/>
      <c r="H53" s="1"/>
      <c r="I53" s="1"/>
      <c r="J53" s="43"/>
      <c r="K53" s="43"/>
      <c r="L53" s="43"/>
      <c r="M53" s="43"/>
      <c r="N53" s="1"/>
      <c r="O53" s="1"/>
      <c r="P53" s="1"/>
      <c r="Q53" s="1"/>
      <c r="R53" s="42"/>
      <c r="S53" s="42"/>
      <c r="T53" s="1"/>
      <c r="U53" s="1"/>
      <c r="V53" s="1"/>
      <c r="W53" s="42"/>
      <c r="X53" s="1"/>
      <c r="Y53" s="1"/>
      <c r="Z53" s="1"/>
      <c r="AA53" s="42"/>
      <c r="AB53" s="42"/>
      <c r="AC53" s="1"/>
      <c r="AD53" s="1"/>
      <c r="AE53" s="1"/>
      <c r="AF53" s="1"/>
      <c r="AG53" s="1"/>
      <c r="AH53" s="1"/>
      <c r="AI53" s="1"/>
      <c r="AJ53" s="1"/>
      <c r="AK53" s="1"/>
      <c r="AL53" s="1"/>
      <c r="AM53" s="1"/>
      <c r="AN53" s="1"/>
      <c r="AO53" s="1"/>
      <c r="AQ53" s="157"/>
      <c r="AR53" s="158"/>
      <c r="AS53" s="158"/>
      <c r="AT53" s="158"/>
      <c r="AU53" s="158"/>
      <c r="AV53" s="158"/>
      <c r="AW53" s="158"/>
      <c r="AX53" s="158"/>
      <c r="AY53" s="158"/>
      <c r="AZ53" s="158"/>
      <c r="BA53" s="158"/>
      <c r="BB53" s="158"/>
      <c r="BC53" s="159"/>
      <c r="BD53" s="165"/>
      <c r="BE53" s="166"/>
      <c r="BF53" s="175" t="str">
        <f>C44</f>
        <v>F</v>
      </c>
      <c r="BG53" s="177" t="str">
        <f>IF(VLOOKUP($BF53,$A7:$C17,3,FALSE)=0,"",CONCATENATE(VLOOKUP(VLOOKUP($BF53,$A7:$C17,3,FALSE),Players!$C:$G,4,FALSE)," ",VLOOKUP($BF53,$A7:$C17,3,FALSE)," ",IF(ISERROR(VLOOKUP(VLOOKUP($BF53,$A7:$C17,3,FALSE),Players!$C:$G,5,FALSE)),"()",CONCATENATE("(",VLOOKUP(VLOOKUP($BF53,$A7:$C17,3,FALSE),Players!$C:$G,5,FALSE),")"))))</f>
        <v/>
      </c>
      <c r="BH53" s="178"/>
      <c r="BI53" s="178"/>
      <c r="BJ53" s="178"/>
      <c r="BK53" s="178"/>
      <c r="BL53" s="178"/>
      <c r="BM53" s="178"/>
      <c r="BN53" s="178"/>
      <c r="BO53" s="178"/>
      <c r="BP53" s="178"/>
      <c r="BQ53" s="178"/>
      <c r="BR53" s="178"/>
      <c r="BS53" s="178"/>
      <c r="BT53" s="178"/>
      <c r="BU53" s="179"/>
      <c r="BV53" s="150" t="str">
        <f>IF(D44&lt;&gt;"",D44,"")</f>
        <v/>
      </c>
      <c r="BW53" s="151"/>
      <c r="BX53" s="288" t="str">
        <f>IF(F44&lt;&gt;"",F44,"")</f>
        <v/>
      </c>
      <c r="BY53" s="151"/>
      <c r="BZ53" s="288" t="str">
        <f>IF(H44&lt;&gt;"",H44,"")</f>
        <v/>
      </c>
      <c r="CA53" s="151"/>
      <c r="CB53" s="288" t="str">
        <f>IF(J44&lt;&gt;"",J44,"")</f>
        <v/>
      </c>
      <c r="CC53" s="151"/>
      <c r="CD53" s="288" t="str">
        <f>IF(L44&lt;&gt;"",L44,"")</f>
        <v/>
      </c>
      <c r="CE53" s="332"/>
      <c r="CF53" s="174" t="str">
        <f>IF($CF51&lt;&gt;"",IF(CF51="W","L","W"),"")</f>
        <v/>
      </c>
      <c r="CG53" s="157"/>
      <c r="CH53" s="158"/>
      <c r="CI53" s="158"/>
      <c r="CJ53" s="158"/>
      <c r="CK53" s="158"/>
      <c r="CL53" s="158"/>
      <c r="CM53" s="158"/>
      <c r="CN53" s="158"/>
      <c r="CO53" s="158"/>
      <c r="CP53" s="158"/>
      <c r="CQ53" s="158"/>
      <c r="CR53" s="158"/>
      <c r="CS53" s="159"/>
      <c r="CT53" s="165"/>
      <c r="CU53" s="166"/>
      <c r="CV53" s="175" t="str">
        <f>Q44</f>
        <v>E</v>
      </c>
      <c r="CW53" s="177" t="str">
        <f>IF(VLOOKUP($CV53,$A7:$C17,3,FALSE)=0,"",CONCATENATE(VLOOKUP(VLOOKUP($CV53,$A7:$C17,3,FALSE),Players!$C:$G,4,FALSE)," ",VLOOKUP($CV53,$A7:$C17,3,FALSE)," ",IF(ISERROR(VLOOKUP(VLOOKUP($CV53,$A7:$C17,3,FALSE),Players!$C:$G,5,FALSE)),"()",CONCATENATE("(",VLOOKUP(VLOOKUP($CV53,$A7:$C17,3,FALSE),Players!$C:$G,5,FALSE),")"))))</f>
        <v/>
      </c>
      <c r="CX53" s="178"/>
      <c r="CY53" s="178"/>
      <c r="CZ53" s="178"/>
      <c r="DA53" s="178"/>
      <c r="DB53" s="178"/>
      <c r="DC53" s="178"/>
      <c r="DD53" s="178"/>
      <c r="DE53" s="178"/>
      <c r="DF53" s="178"/>
      <c r="DG53" s="178"/>
      <c r="DH53" s="178"/>
      <c r="DI53" s="178"/>
      <c r="DJ53" s="178"/>
      <c r="DK53" s="179"/>
      <c r="DL53" s="150" t="str">
        <f>IF(R44&lt;&gt;"",R44,"")</f>
        <v/>
      </c>
      <c r="DM53" s="151"/>
      <c r="DN53" s="288" t="str">
        <f>IF(T44&lt;&gt;"",T44,"")</f>
        <v/>
      </c>
      <c r="DO53" s="151"/>
      <c r="DP53" s="288" t="str">
        <f>IF(V44&lt;&gt;"",V44,"")</f>
        <v/>
      </c>
      <c r="DQ53" s="151"/>
      <c r="DR53" s="288" t="str">
        <f>IF(X44&lt;&gt;"",X44,"")</f>
        <v/>
      </c>
      <c r="DS53" s="151"/>
      <c r="DT53" s="288" t="str">
        <f>IF(Z44&lt;&gt;"",Z44,"")</f>
        <v/>
      </c>
      <c r="DU53" s="332"/>
      <c r="DV53" s="174" t="str">
        <f>IF($DV51&lt;&gt;"",IF(DV51="W","L","W"),"")</f>
        <v/>
      </c>
      <c r="DW53" s="129"/>
      <c r="DX53" s="129"/>
      <c r="DY53" s="129"/>
      <c r="DZ53" s="129"/>
      <c r="EA53" s="129"/>
      <c r="EB53" s="129"/>
      <c r="EC53" s="129"/>
      <c r="ED53" s="129"/>
      <c r="EE53" s="129"/>
      <c r="EF53" s="129"/>
      <c r="EG53" s="129"/>
      <c r="EH53" s="129"/>
      <c r="EI53" s="129"/>
    </row>
    <row r="54" spans="1:139" s="3" customFormat="1" ht="11.25" customHeight="1" thickBot="1">
      <c r="A54" s="42"/>
      <c r="B54" s="1"/>
      <c r="C54" s="1"/>
      <c r="D54" s="1"/>
      <c r="E54" s="1"/>
      <c r="F54" s="1"/>
      <c r="G54" s="1"/>
      <c r="H54" s="1"/>
      <c r="I54" s="1"/>
      <c r="J54" s="1"/>
      <c r="K54" s="1"/>
      <c r="L54" s="1"/>
      <c r="M54" s="1"/>
      <c r="N54" s="1"/>
      <c r="O54" s="1"/>
      <c r="P54" s="1"/>
      <c r="Q54" s="1"/>
      <c r="R54" s="42"/>
      <c r="S54" s="42"/>
      <c r="T54" s="1"/>
      <c r="U54" s="1"/>
      <c r="V54" s="1"/>
      <c r="W54" s="42"/>
      <c r="X54" s="43"/>
      <c r="Y54" s="43"/>
      <c r="Z54" s="43"/>
      <c r="AA54" s="43"/>
      <c r="AB54" s="43"/>
      <c r="AC54" s="1"/>
      <c r="AD54" s="1"/>
      <c r="AE54" s="1"/>
      <c r="AF54" s="1"/>
      <c r="AG54" s="1"/>
      <c r="AH54" s="1"/>
      <c r="AI54" s="1"/>
      <c r="AJ54" s="1"/>
      <c r="AK54" s="1"/>
      <c r="AL54" s="1"/>
      <c r="AM54" s="1"/>
      <c r="AN54" s="1"/>
      <c r="AO54" s="1"/>
      <c r="AQ54" s="160"/>
      <c r="AR54" s="161"/>
      <c r="AS54" s="161"/>
      <c r="AT54" s="161"/>
      <c r="AU54" s="161"/>
      <c r="AV54" s="161"/>
      <c r="AW54" s="161"/>
      <c r="AX54" s="161"/>
      <c r="AY54" s="161"/>
      <c r="AZ54" s="161"/>
      <c r="BA54" s="161"/>
      <c r="BB54" s="161"/>
      <c r="BC54" s="162"/>
      <c r="BD54" s="167"/>
      <c r="BE54" s="168"/>
      <c r="BF54" s="176"/>
      <c r="BG54" s="180"/>
      <c r="BH54" s="181"/>
      <c r="BI54" s="181"/>
      <c r="BJ54" s="181"/>
      <c r="BK54" s="181"/>
      <c r="BL54" s="181"/>
      <c r="BM54" s="181"/>
      <c r="BN54" s="181"/>
      <c r="BO54" s="181"/>
      <c r="BP54" s="181"/>
      <c r="BQ54" s="181"/>
      <c r="BR54" s="181"/>
      <c r="BS54" s="181"/>
      <c r="BT54" s="181"/>
      <c r="BU54" s="182"/>
      <c r="BV54" s="152"/>
      <c r="BW54" s="153"/>
      <c r="BX54" s="333"/>
      <c r="BY54" s="153"/>
      <c r="BZ54" s="333"/>
      <c r="CA54" s="153"/>
      <c r="CB54" s="333"/>
      <c r="CC54" s="153"/>
      <c r="CD54" s="333"/>
      <c r="CE54" s="334"/>
      <c r="CF54" s="341"/>
      <c r="CG54" s="160"/>
      <c r="CH54" s="161"/>
      <c r="CI54" s="161"/>
      <c r="CJ54" s="161"/>
      <c r="CK54" s="161"/>
      <c r="CL54" s="161"/>
      <c r="CM54" s="161"/>
      <c r="CN54" s="161"/>
      <c r="CO54" s="161"/>
      <c r="CP54" s="161"/>
      <c r="CQ54" s="161"/>
      <c r="CR54" s="161"/>
      <c r="CS54" s="162"/>
      <c r="CT54" s="167"/>
      <c r="CU54" s="168"/>
      <c r="CV54" s="176"/>
      <c r="CW54" s="180"/>
      <c r="CX54" s="181"/>
      <c r="CY54" s="181"/>
      <c r="CZ54" s="181"/>
      <c r="DA54" s="181"/>
      <c r="DB54" s="181"/>
      <c r="DC54" s="181"/>
      <c r="DD54" s="181"/>
      <c r="DE54" s="181"/>
      <c r="DF54" s="181"/>
      <c r="DG54" s="181"/>
      <c r="DH54" s="181"/>
      <c r="DI54" s="181"/>
      <c r="DJ54" s="181"/>
      <c r="DK54" s="182"/>
      <c r="DL54" s="152"/>
      <c r="DM54" s="153"/>
      <c r="DN54" s="333"/>
      <c r="DO54" s="153"/>
      <c r="DP54" s="333"/>
      <c r="DQ54" s="153"/>
      <c r="DR54" s="333"/>
      <c r="DS54" s="153"/>
      <c r="DT54" s="333"/>
      <c r="DU54" s="334"/>
      <c r="DV54" s="174"/>
      <c r="DW54" s="129"/>
      <c r="DX54" s="129"/>
      <c r="DY54" s="129"/>
      <c r="DZ54" s="129"/>
      <c r="EA54" s="129"/>
      <c r="EB54" s="129"/>
      <c r="EC54" s="129"/>
      <c r="ED54" s="129"/>
      <c r="EE54" s="129"/>
      <c r="EF54" s="129"/>
      <c r="EG54" s="129"/>
      <c r="EH54" s="129"/>
      <c r="EI54" s="129"/>
    </row>
    <row r="55" spans="1:139" s="3" customFormat="1" ht="11.25" customHeight="1">
      <c r="A55" s="42"/>
      <c r="B55" s="1"/>
      <c r="C55" s="1"/>
      <c r="D55" s="1"/>
      <c r="E55" s="1"/>
      <c r="F55" s="1"/>
      <c r="G55" s="1"/>
      <c r="H55" s="1"/>
      <c r="I55" s="1"/>
      <c r="J55" s="1"/>
      <c r="K55" s="1"/>
      <c r="L55" s="1"/>
      <c r="M55" s="1"/>
      <c r="N55" s="1"/>
      <c r="O55" s="1"/>
      <c r="P55" s="1"/>
      <c r="Q55" s="1"/>
      <c r="R55" s="42"/>
      <c r="S55" s="42"/>
      <c r="T55" s="1"/>
      <c r="U55" s="1"/>
      <c r="V55" s="1"/>
      <c r="W55" s="42"/>
      <c r="X55" s="1"/>
      <c r="Y55" s="1"/>
      <c r="Z55" s="1"/>
      <c r="AA55" s="42"/>
      <c r="AB55" s="42"/>
      <c r="AC55" s="1"/>
      <c r="AD55" s="1"/>
      <c r="AE55" s="1"/>
      <c r="AF55" s="1"/>
      <c r="AG55" s="1"/>
      <c r="AH55" s="1"/>
      <c r="AI55" s="1"/>
      <c r="AJ55" s="1"/>
      <c r="AK55" s="1"/>
      <c r="AL55" s="1"/>
      <c r="AM55" s="1"/>
      <c r="AN55" s="1"/>
      <c r="AO55" s="1"/>
      <c r="AQ55" s="126"/>
      <c r="AR55" s="126"/>
      <c r="AS55" s="126"/>
      <c r="AT55" s="126"/>
      <c r="AU55" s="126"/>
      <c r="AV55" s="126"/>
      <c r="AW55" s="126"/>
      <c r="AX55" s="126"/>
      <c r="AY55" s="126"/>
      <c r="AZ55" s="126"/>
      <c r="BA55" s="126"/>
      <c r="BB55" s="126"/>
      <c r="BC55" s="126"/>
      <c r="BD55" s="1"/>
      <c r="BE55" s="1"/>
      <c r="BF55" s="1"/>
      <c r="BG55" s="1"/>
      <c r="BH55" s="1"/>
      <c r="BI55" s="1"/>
      <c r="BJ55" s="1"/>
      <c r="BK55" s="1"/>
      <c r="BL55" s="1"/>
      <c r="BM55" s="1"/>
      <c r="BN55" s="1"/>
      <c r="BO55" s="1"/>
      <c r="BP55" s="1"/>
      <c r="BQ55" s="1"/>
      <c r="BR55" s="1"/>
      <c r="BS55" s="1"/>
      <c r="BT55" s="1"/>
      <c r="BU55" s="1"/>
      <c r="BV55" s="169" t="str">
        <f>IF(CF51&lt;&gt;"",IF(AND(AND(BV51&gt;-1,BV53&gt;-1),OR(BV51&gt;10,BV53&gt;10),ABS(BV51-BV53)&gt;1,IF(OR(BV51&gt;11,BV53&gt;11),ABS(BV51-BV53)=2,TRUE),BV51=INT(BV51),BV53=INT(BV53)),"","Error"),"")</f>
        <v/>
      </c>
      <c r="BW55" s="169"/>
      <c r="BX55" s="169" t="str">
        <f>IF(CF51&lt;&gt;"",IF(AND(AND(BX51&gt;-1,BX53&gt;-1),OR(BX51&gt;10,BX53&gt;10),ABS(BX51-BX53)&gt;1,IF(OR(BX51&gt;11,BX53&gt;11),ABS(BX51-BX53)=2,TRUE),BX51=INT(BX51),BX53=INT(BX53)),"","Error"),"")</f>
        <v/>
      </c>
      <c r="BY55" s="169"/>
      <c r="BZ55" s="169" t="str">
        <f>IF(CF51&lt;&gt;"",IF(AND(AND(BZ51&gt;-1,BZ53&gt;-1),OR(BZ51&gt;10,BZ53&gt;10),ABS(BZ51-BZ53)&gt;1,IF(OR(BZ51&gt;11,BZ53&gt;11),ABS(BZ51-BZ53)=2,TRUE),BZ51=INT(BZ51),BZ53=INT(BZ53)),"","Error"),"")</f>
        <v/>
      </c>
      <c r="CA55" s="169"/>
      <c r="CB55" s="169" t="str">
        <f>IF(AND(CF51&lt;&gt;"",CB51&lt;&gt;""),IF(AND(AND(CB51&gt;-1,CB53&gt;-1),OR(CB51&gt;10,CB53&gt;10),ABS(CB51-CB53)&gt;1,IF(OR(CB51&gt;11,CB53&gt;11),ABS(CB51-CB53)=2,TRUE),CB51=INT(CB51),CB53=INT(CB53)),"","Error"),"")</f>
        <v/>
      </c>
      <c r="CC55" s="169"/>
      <c r="CD55" s="169" t="str">
        <f>IF(AND(CF51&lt;&gt;"",CD51&lt;&gt;""),IF(AND(AND(CD51&gt;-1,CD53&gt;-1),OR(CD51&gt;10,CD53&gt;10),ABS(CD51-CD53)&gt;1,IF(OR(CD51&gt;11,CD53&gt;11),ABS(CD51-CD53)=2,TRUE),CD51=INT(CD51),CD53=INT(CD53)),"","Error"),"")</f>
        <v/>
      </c>
      <c r="CE55" s="169"/>
      <c r="CG55" s="126"/>
      <c r="CH55" s="126"/>
      <c r="CI55" s="126"/>
      <c r="CJ55" s="126"/>
      <c r="CK55" s="126"/>
      <c r="CL55" s="126"/>
      <c r="CM55" s="126"/>
      <c r="CN55" s="126"/>
      <c r="CO55" s="126"/>
      <c r="CP55" s="126"/>
      <c r="CQ55" s="126"/>
      <c r="CR55" s="126"/>
      <c r="CS55" s="126"/>
      <c r="CT55" s="1"/>
      <c r="CU55" s="1"/>
      <c r="CV55" s="1"/>
      <c r="CW55" s="1"/>
      <c r="CX55" s="1"/>
      <c r="CY55" s="1"/>
      <c r="CZ55" s="1"/>
      <c r="DA55" s="1"/>
      <c r="DB55" s="1"/>
      <c r="DC55" s="1"/>
      <c r="DD55" s="1"/>
      <c r="DE55" s="1"/>
      <c r="DF55" s="1"/>
      <c r="DG55" s="1"/>
      <c r="DH55" s="1"/>
      <c r="DI55" s="1"/>
      <c r="DJ55" s="1"/>
      <c r="DK55" s="1"/>
      <c r="DL55" s="169" t="str">
        <f>IF(DV51&lt;&gt;"",IF(AND(AND(DL51&gt;-1,DL53&gt;-1),OR(DL51&gt;10,DL53&gt;10),ABS(DL51-DL53)&gt;1,IF(OR(DL51&gt;11,DL53&gt;11),ABS(DL51-DL53)=2,TRUE),DL51=INT(DL51),DL53=INT(DL53)),"","Error"),"")</f>
        <v/>
      </c>
      <c r="DM55" s="169"/>
      <c r="DN55" s="169" t="str">
        <f>IF(DV51&lt;&gt;"",IF(AND(AND(DN51&gt;-1,DN53&gt;-1),OR(DN51&gt;10,DN53&gt;10),ABS(DN51-DN53)&gt;1,IF(OR(DN51&gt;11,DN53&gt;11),ABS(DN51-DN53)=2,TRUE),DN51=INT(DN51),DN53=INT(DN53)),"","Error"),"")</f>
        <v/>
      </c>
      <c r="DO55" s="169"/>
      <c r="DP55" s="169" t="str">
        <f>IF(DV51&lt;&gt;"",IF(AND(AND(DP51&gt;-1,DP53&gt;-1),OR(DP51&gt;10,DP53&gt;10),ABS(DP51-DP53)&gt;1,IF(OR(DP51&gt;11,DP53&gt;11),ABS(DP51-DP53)=2,TRUE),DP51=INT(DP51),DP53=INT(DP53)),"","Error"),"")</f>
        <v/>
      </c>
      <c r="DQ55" s="169"/>
      <c r="DR55" s="169" t="str">
        <f>IF(AND(DV51&lt;&gt;"",DR51&lt;&gt;""),IF(AND(AND(DR51&gt;-1,DR53&gt;-1),OR(DR51&gt;10,DR53&gt;10),ABS(DR51-DR53)&gt;1,IF(OR(DR51&gt;11,DR53&gt;11),ABS(DR51-DR53)=2,TRUE),DR51=INT(DR51),DR53=INT(DR53)),"","Error"),"")</f>
        <v/>
      </c>
      <c r="DS55" s="169"/>
      <c r="DT55" s="169" t="str">
        <f>IF(AND(DV51&lt;&gt;"",DT51&lt;&gt;""),IF(AND(AND(DT51&gt;-1,DT53&gt;-1),OR(DT51&gt;10,DT53&gt;10),ABS(DT51-DT53)&gt;1,IF(OR(DT51&gt;11,DT53&gt;11),ABS(DT51-DT53)=2,TRUE),DT51=INT(DT51),DT53=INT(DT53)),"","Error"),"")</f>
        <v/>
      </c>
      <c r="DU55" s="169"/>
      <c r="DW55" s="129"/>
      <c r="DX55" s="129"/>
      <c r="DY55" s="129"/>
      <c r="DZ55" s="129"/>
      <c r="EA55" s="129"/>
      <c r="EB55" s="129"/>
      <c r="EC55" s="129"/>
      <c r="ED55" s="129"/>
      <c r="EE55" s="129"/>
      <c r="EF55" s="129"/>
      <c r="EG55" s="129"/>
      <c r="EH55" s="129"/>
      <c r="EI55" s="129"/>
    </row>
    <row r="56" spans="1:139" s="3" customFormat="1" ht="11.25" customHeight="1">
      <c r="A56" s="1"/>
      <c r="B56" s="1"/>
      <c r="C56" s="44"/>
      <c r="D56" s="44"/>
      <c r="E56" s="1"/>
      <c r="F56" s="1"/>
      <c r="G56" s="1"/>
      <c r="H56" s="1"/>
      <c r="I56" s="1"/>
      <c r="J56" s="1"/>
      <c r="K56" s="1"/>
      <c r="L56" s="1"/>
      <c r="M56" s="1"/>
      <c r="N56" s="1"/>
      <c r="O56" s="1"/>
      <c r="P56" s="1"/>
      <c r="Q56" s="1"/>
      <c r="R56" s="42"/>
      <c r="S56" s="42"/>
      <c r="T56" s="1"/>
      <c r="U56" s="1"/>
      <c r="V56" s="1"/>
      <c r="W56" s="42"/>
      <c r="X56" s="43"/>
      <c r="Y56" s="43"/>
      <c r="Z56" s="43"/>
      <c r="AA56" s="43"/>
      <c r="AB56" s="43"/>
      <c r="AC56" s="1"/>
      <c r="AD56" s="1"/>
      <c r="AE56" s="1"/>
      <c r="AF56" s="1"/>
      <c r="AG56" s="1"/>
      <c r="AH56" s="1"/>
      <c r="AI56" s="1"/>
      <c r="AJ56" s="1"/>
      <c r="AK56" s="1"/>
      <c r="AL56" s="1"/>
      <c r="AM56" s="1"/>
      <c r="AN56" s="1"/>
      <c r="AO56" s="1"/>
      <c r="AQ56" s="126"/>
      <c r="AR56" s="126"/>
      <c r="AS56" s="126"/>
      <c r="AT56" s="126"/>
      <c r="AU56" s="126"/>
      <c r="AV56" s="126"/>
      <c r="AW56" s="126"/>
      <c r="AX56" s="126"/>
      <c r="AY56" s="126"/>
      <c r="AZ56" s="126"/>
      <c r="BA56" s="126"/>
      <c r="BB56" s="126"/>
      <c r="BC56" s="126"/>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G56" s="126"/>
      <c r="CH56" s="126"/>
      <c r="CI56" s="126"/>
      <c r="CJ56" s="126"/>
      <c r="CK56" s="126"/>
      <c r="CL56" s="126"/>
      <c r="CM56" s="126"/>
      <c r="CN56" s="126"/>
      <c r="CO56" s="126"/>
      <c r="CP56" s="126"/>
      <c r="CQ56" s="126"/>
      <c r="CR56" s="126"/>
      <c r="CS56" s="126"/>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W56" s="129"/>
      <c r="DX56" s="129"/>
      <c r="DY56" s="129"/>
      <c r="DZ56" s="129"/>
      <c r="EA56" s="129"/>
      <c r="EB56" s="129"/>
      <c r="EC56" s="129"/>
      <c r="ED56" s="129"/>
      <c r="EE56" s="129"/>
      <c r="EF56" s="129"/>
      <c r="EG56" s="129"/>
      <c r="EH56" s="129"/>
      <c r="EI56" s="129"/>
    </row>
    <row r="57" spans="1:139" s="3" customFormat="1" ht="11.25" customHeight="1">
      <c r="A57" s="2"/>
      <c r="B57" s="1"/>
      <c r="C57" s="1"/>
      <c r="D57" s="1"/>
      <c r="E57" s="1"/>
      <c r="F57" s="1"/>
      <c r="G57" s="1"/>
      <c r="H57" s="1"/>
      <c r="I57" s="1"/>
      <c r="J57" s="43"/>
      <c r="K57" s="43"/>
      <c r="L57" s="43"/>
      <c r="M57" s="43"/>
      <c r="N57" s="43"/>
      <c r="O57" s="43"/>
      <c r="P57" s="43"/>
      <c r="Q57" s="43"/>
      <c r="R57" s="42"/>
      <c r="S57" s="42"/>
      <c r="T57" s="43"/>
      <c r="U57" s="43"/>
      <c r="V57" s="43"/>
      <c r="W57" s="42"/>
      <c r="X57" s="1"/>
      <c r="Y57" s="1"/>
      <c r="Z57" s="1"/>
      <c r="AA57" s="42"/>
      <c r="AB57" s="42"/>
      <c r="AC57" s="1"/>
      <c r="AD57" s="1"/>
      <c r="AE57" s="1"/>
      <c r="AF57" s="1"/>
      <c r="AG57" s="1"/>
      <c r="AH57" s="1"/>
      <c r="AI57" s="1"/>
      <c r="AJ57" s="1"/>
      <c r="AK57" s="1"/>
      <c r="AL57" s="1"/>
      <c r="AM57" s="1"/>
      <c r="AN57" s="1"/>
      <c r="AO57" s="1"/>
      <c r="AQ57" s="127"/>
      <c r="AR57" s="127"/>
      <c r="AS57" s="127"/>
      <c r="AT57" s="127"/>
      <c r="AU57" s="127"/>
      <c r="AV57" s="127"/>
      <c r="AW57" s="127"/>
      <c r="AX57" s="127"/>
      <c r="AY57" s="127"/>
      <c r="AZ57" s="127"/>
      <c r="BA57" s="127"/>
      <c r="BB57" s="127"/>
      <c r="BC57" s="127"/>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G57" s="127"/>
      <c r="CH57" s="127"/>
      <c r="CI57" s="127"/>
      <c r="CJ57" s="127"/>
      <c r="CK57" s="127"/>
      <c r="CL57" s="127"/>
      <c r="CM57" s="127"/>
      <c r="CN57" s="127"/>
      <c r="CO57" s="127"/>
      <c r="CP57" s="127"/>
      <c r="CQ57" s="127"/>
      <c r="CR57" s="127"/>
      <c r="CS57" s="127"/>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W57" s="129"/>
      <c r="DX57" s="129"/>
      <c r="DY57" s="129"/>
      <c r="DZ57" s="129"/>
      <c r="EA57" s="129"/>
      <c r="EB57" s="129"/>
      <c r="EC57" s="129"/>
      <c r="ED57" s="129"/>
      <c r="EE57" s="129"/>
      <c r="EF57" s="129"/>
      <c r="EG57" s="129"/>
      <c r="EH57" s="129"/>
      <c r="EI57" s="129"/>
    </row>
    <row r="58" spans="1:139" s="3" customFormat="1" ht="11.25" customHeight="1">
      <c r="A58" s="42"/>
      <c r="B58" s="1"/>
      <c r="C58" s="1"/>
      <c r="D58" s="1"/>
      <c r="E58" s="1"/>
      <c r="F58" s="1"/>
      <c r="G58" s="1"/>
      <c r="H58" s="1"/>
      <c r="I58" s="1"/>
      <c r="J58" s="1"/>
      <c r="K58" s="1"/>
      <c r="L58" s="1"/>
      <c r="M58" s="1"/>
      <c r="N58" s="1"/>
      <c r="O58" s="1"/>
      <c r="P58" s="1"/>
      <c r="Q58" s="1"/>
      <c r="R58" s="42"/>
      <c r="S58" s="42"/>
      <c r="T58" s="1"/>
      <c r="U58" s="1"/>
      <c r="V58" s="1"/>
      <c r="W58" s="42"/>
      <c r="X58" s="43"/>
      <c r="Y58" s="43"/>
      <c r="Z58" s="43"/>
      <c r="AA58" s="43"/>
      <c r="AB58" s="43"/>
      <c r="AC58" s="1"/>
      <c r="AD58" s="1"/>
      <c r="AE58" s="1"/>
      <c r="AF58" s="1"/>
      <c r="AG58" s="1"/>
      <c r="AH58" s="1"/>
      <c r="AI58" s="1"/>
      <c r="AJ58" s="1"/>
      <c r="AK58" s="1"/>
      <c r="AL58" s="1"/>
      <c r="AM58" s="1"/>
      <c r="AN58" s="1"/>
      <c r="AO58" s="1"/>
      <c r="AQ58" s="128"/>
      <c r="AR58" s="128"/>
      <c r="AS58" s="128"/>
      <c r="AT58" s="128"/>
      <c r="AU58" s="128"/>
      <c r="AV58" s="128"/>
      <c r="AW58" s="128"/>
      <c r="AX58" s="128"/>
      <c r="AY58" s="128"/>
      <c r="AZ58" s="128"/>
      <c r="BA58" s="128"/>
      <c r="BB58" s="128"/>
      <c r="BC58" s="128"/>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G58" s="128"/>
      <c r="CH58" s="128"/>
      <c r="CI58" s="128"/>
      <c r="CJ58" s="128"/>
      <c r="CK58" s="128"/>
      <c r="CL58" s="128"/>
      <c r="CM58" s="128"/>
      <c r="CN58" s="128"/>
      <c r="CO58" s="128"/>
      <c r="CP58" s="128"/>
      <c r="CQ58" s="128"/>
      <c r="CR58" s="128"/>
      <c r="CS58" s="128"/>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W58" s="129"/>
      <c r="DX58" s="129"/>
      <c r="DY58" s="129"/>
      <c r="DZ58" s="129"/>
      <c r="EA58" s="129"/>
      <c r="EB58" s="129"/>
      <c r="EC58" s="129"/>
      <c r="ED58" s="129"/>
      <c r="EE58" s="129"/>
      <c r="EF58" s="129"/>
      <c r="EG58" s="129"/>
      <c r="EH58" s="129"/>
      <c r="EI58" s="129"/>
    </row>
    <row r="59" spans="1:139" s="3" customFormat="1" ht="11.25" customHeight="1">
      <c r="A59" s="42"/>
      <c r="B59" s="1"/>
      <c r="C59" s="1"/>
      <c r="D59" s="1"/>
      <c r="E59" s="1"/>
      <c r="F59" s="1"/>
      <c r="G59" s="1"/>
      <c r="H59" s="1"/>
      <c r="I59" s="1"/>
      <c r="J59" s="1"/>
      <c r="K59" s="1"/>
      <c r="L59" s="1"/>
      <c r="M59" s="1"/>
      <c r="N59" s="1"/>
      <c r="O59" s="1"/>
      <c r="P59" s="1"/>
      <c r="Q59" s="1"/>
      <c r="R59" s="42"/>
      <c r="S59" s="42"/>
      <c r="T59" s="1"/>
      <c r="U59" s="1"/>
      <c r="V59" s="1"/>
      <c r="W59" s="42"/>
      <c r="X59" s="1"/>
      <c r="Y59" s="1"/>
      <c r="Z59" s="1"/>
      <c r="AA59" s="42"/>
      <c r="AB59" s="42"/>
      <c r="AC59" s="1"/>
      <c r="AD59" s="1"/>
      <c r="AE59" s="1"/>
      <c r="AF59" s="1"/>
      <c r="AG59" s="1"/>
      <c r="AH59" s="1"/>
      <c r="AI59" s="1"/>
      <c r="AJ59" s="1"/>
      <c r="AK59" s="1"/>
      <c r="AL59" s="1"/>
      <c r="AM59" s="1"/>
      <c r="AN59" s="1"/>
      <c r="AO59" s="1"/>
      <c r="AQ59" s="126"/>
      <c r="AR59" s="126"/>
      <c r="AS59" s="126"/>
      <c r="AT59" s="126"/>
      <c r="AU59" s="126"/>
      <c r="AV59" s="126"/>
      <c r="AW59" s="126"/>
      <c r="AX59" s="126"/>
      <c r="AY59" s="126"/>
      <c r="AZ59" s="126"/>
      <c r="BA59" s="126"/>
      <c r="BB59" s="126"/>
      <c r="BC59" s="126"/>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G59" s="126"/>
      <c r="CH59" s="126"/>
      <c r="CI59" s="126"/>
      <c r="CJ59" s="126"/>
      <c r="CK59" s="126"/>
      <c r="CL59" s="126"/>
      <c r="CM59" s="126"/>
      <c r="CN59" s="126"/>
      <c r="CO59" s="126"/>
      <c r="CP59" s="126"/>
      <c r="CQ59" s="126"/>
      <c r="CR59" s="126"/>
      <c r="CS59" s="126"/>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W59" s="129"/>
      <c r="DX59" s="129"/>
      <c r="DY59" s="129"/>
      <c r="DZ59" s="129"/>
      <c r="EA59" s="129"/>
      <c r="EB59" s="129"/>
      <c r="EC59" s="129"/>
      <c r="ED59" s="129"/>
      <c r="EE59" s="129"/>
      <c r="EF59" s="129"/>
      <c r="EG59" s="129"/>
      <c r="EH59" s="129"/>
      <c r="EI59" s="129"/>
    </row>
    <row r="60" spans="1:139" s="3" customFormat="1" ht="11.25" customHeight="1" thickBot="1">
      <c r="A60" s="42"/>
      <c r="B60" s="1"/>
      <c r="C60" s="1"/>
      <c r="D60" s="1"/>
      <c r="E60" s="1"/>
      <c r="F60" s="1"/>
      <c r="G60" s="1"/>
      <c r="H60" s="1"/>
      <c r="I60" s="1"/>
      <c r="J60" s="1"/>
      <c r="K60" s="1"/>
      <c r="L60" s="1"/>
      <c r="M60" s="1"/>
      <c r="N60" s="1"/>
      <c r="O60" s="1"/>
      <c r="P60" s="1"/>
      <c r="Q60" s="1"/>
      <c r="R60" s="42"/>
      <c r="S60" s="42"/>
      <c r="T60" s="1"/>
      <c r="U60" s="1"/>
      <c r="V60" s="1"/>
      <c r="W60" s="42"/>
      <c r="X60" s="43"/>
      <c r="Y60" s="43"/>
      <c r="Z60" s="43"/>
      <c r="AA60" s="43"/>
      <c r="AB60" s="43"/>
      <c r="AC60" s="1"/>
      <c r="AD60" s="1"/>
      <c r="AE60" s="1"/>
      <c r="AF60" s="1"/>
      <c r="AG60" s="1"/>
      <c r="AH60" s="1"/>
      <c r="AI60" s="1"/>
      <c r="AJ60" s="1"/>
      <c r="AK60" s="1"/>
      <c r="AL60" s="1"/>
      <c r="AM60" s="1"/>
      <c r="AN60" s="1"/>
      <c r="AO60" s="1"/>
      <c r="AQ60" s="127"/>
      <c r="AR60" s="127"/>
      <c r="AS60" s="127"/>
      <c r="AT60" s="127"/>
      <c r="AU60" s="127"/>
      <c r="AV60" s="127"/>
      <c r="AW60" s="127"/>
      <c r="AX60" s="127"/>
      <c r="AY60" s="127"/>
      <c r="AZ60" s="127"/>
      <c r="BA60" s="127"/>
      <c r="BB60" s="127"/>
      <c r="BC60" s="127"/>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G60" s="127"/>
      <c r="CH60" s="127"/>
      <c r="CI60" s="127"/>
      <c r="CJ60" s="127"/>
      <c r="CK60" s="127"/>
      <c r="CL60" s="127"/>
      <c r="CM60" s="127"/>
      <c r="CN60" s="127"/>
      <c r="CO60" s="127"/>
      <c r="CP60" s="127"/>
      <c r="CQ60" s="127"/>
      <c r="CR60" s="127"/>
      <c r="CS60" s="127"/>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W60" s="129"/>
      <c r="DX60" s="129"/>
      <c r="DY60" s="129"/>
      <c r="DZ60" s="129"/>
      <c r="EA60" s="129"/>
      <c r="EB60" s="129"/>
      <c r="EC60" s="129"/>
      <c r="ED60" s="129"/>
      <c r="EE60" s="129"/>
      <c r="EF60" s="129"/>
      <c r="EG60" s="129"/>
      <c r="EH60" s="129"/>
      <c r="EI60" s="129"/>
    </row>
    <row r="61" spans="1:139" s="3" customFormat="1" ht="11.25" customHeight="1">
      <c r="A61" s="2"/>
      <c r="B61" s="1"/>
      <c r="C61" s="1"/>
      <c r="D61" s="1"/>
      <c r="E61" s="1"/>
      <c r="F61" s="1"/>
      <c r="G61" s="1"/>
      <c r="H61" s="1"/>
      <c r="I61" s="1"/>
      <c r="J61" s="1"/>
      <c r="K61" s="1"/>
      <c r="L61" s="1"/>
      <c r="M61" s="1"/>
      <c r="N61" s="1"/>
      <c r="O61" s="1"/>
      <c r="P61" s="1"/>
      <c r="Q61" s="1"/>
      <c r="R61" s="42"/>
      <c r="S61" s="42"/>
      <c r="T61" s="1"/>
      <c r="U61" s="1"/>
      <c r="V61" s="1"/>
      <c r="W61" s="42"/>
      <c r="X61" s="1"/>
      <c r="Y61" s="1"/>
      <c r="Z61" s="1"/>
      <c r="AA61" s="42"/>
      <c r="AB61" s="42"/>
      <c r="AC61" s="1"/>
      <c r="AD61" s="1"/>
      <c r="AE61" s="1"/>
      <c r="AF61" s="1"/>
      <c r="AG61" s="1"/>
      <c r="AH61" s="1"/>
      <c r="AI61" s="1"/>
      <c r="AJ61" s="1"/>
      <c r="AK61" s="1"/>
      <c r="AL61" s="1"/>
      <c r="AM61" s="1"/>
      <c r="AN61" s="1"/>
      <c r="AO61" s="1"/>
      <c r="AQ61" s="154" t="str">
        <f>CONCATENATE($A5," ",$D5,","," ",$F3)</f>
        <v>Group: 1, Men's Singles</v>
      </c>
      <c r="AR61" s="155"/>
      <c r="AS61" s="155"/>
      <c r="AT61" s="155"/>
      <c r="AU61" s="155"/>
      <c r="AV61" s="155"/>
      <c r="AW61" s="155"/>
      <c r="AX61" s="155"/>
      <c r="AY61" s="155"/>
      <c r="AZ61" s="155"/>
      <c r="BA61" s="155"/>
      <c r="BB61" s="155"/>
      <c r="BC61" s="156"/>
      <c r="BD61" s="163">
        <f>A46</f>
        <v>7</v>
      </c>
      <c r="BE61" s="164"/>
      <c r="BF61" s="183" t="str">
        <f>C46</f>
        <v>A</v>
      </c>
      <c r="BG61" s="185" t="str">
        <f>IF(VLOOKUP($BF61,$A7:$C17,3,FALSE)=0,"",CONCATENATE(VLOOKUP(VLOOKUP($BF61,$A7:$C17,3,FALSE),Players!$C:$G,4,FALSE)," ",VLOOKUP($BF61,$A7:$C17,3,FALSE)," ",IF(ISERROR(VLOOKUP(VLOOKUP($BF61,$A7:$C17,3,FALSE),Players!$C:$G,5,FALSE)),"()",CONCATENATE("(",VLOOKUP(VLOOKUP($BF61,$A7:$C17,3,FALSE),Players!$C:$G,5,FALSE),")"))))</f>
        <v/>
      </c>
      <c r="BH61" s="186"/>
      <c r="BI61" s="186"/>
      <c r="BJ61" s="186"/>
      <c r="BK61" s="186"/>
      <c r="BL61" s="186"/>
      <c r="BM61" s="186"/>
      <c r="BN61" s="186"/>
      <c r="BO61" s="186"/>
      <c r="BP61" s="186"/>
      <c r="BQ61" s="186"/>
      <c r="BR61" s="186"/>
      <c r="BS61" s="186"/>
      <c r="BT61" s="186"/>
      <c r="BU61" s="187"/>
      <c r="BV61" s="170" t="str">
        <f>IF(D46&lt;&gt;"",D46,"")</f>
        <v/>
      </c>
      <c r="BW61" s="171"/>
      <c r="BX61" s="335" t="str">
        <f>IF(F46&lt;&gt;"",F46,"")</f>
        <v/>
      </c>
      <c r="BY61" s="171"/>
      <c r="BZ61" s="335" t="str">
        <f>IF(H46&lt;&gt;"",H46,"")</f>
        <v/>
      </c>
      <c r="CA61" s="171"/>
      <c r="CB61" s="335" t="str">
        <f>IF(J46&lt;&gt;"",J46,"")</f>
        <v/>
      </c>
      <c r="CC61" s="171"/>
      <c r="CD61" s="335" t="str">
        <f>IF(L46&lt;&gt;"",L46,"")</f>
        <v/>
      </c>
      <c r="CE61" s="337"/>
      <c r="CF61" s="174" t="str">
        <f>IF($CD61=$CD63,IF($CB61=$CB63,IF($BZ61&lt;&gt;"",IF($BZ61&gt;$BZ63,"W","L"),""),IF($CB61&gt;$CB63,"W","L")),IF($CD61&gt;$CD63,"W","L"))</f>
        <v/>
      </c>
      <c r="CG61" s="154" t="str">
        <f>CONCATENATE($A5," ",$D5,","," ",$F3)</f>
        <v>Group: 1, Men's Singles</v>
      </c>
      <c r="CH61" s="155"/>
      <c r="CI61" s="155"/>
      <c r="CJ61" s="155"/>
      <c r="CK61" s="155"/>
      <c r="CL61" s="155"/>
      <c r="CM61" s="155"/>
      <c r="CN61" s="155"/>
      <c r="CO61" s="155"/>
      <c r="CP61" s="155"/>
      <c r="CQ61" s="155"/>
      <c r="CR61" s="155"/>
      <c r="CS61" s="156"/>
      <c r="CT61" s="163">
        <f>O46</f>
        <v>14</v>
      </c>
      <c r="CU61" s="164"/>
      <c r="CV61" s="183" t="str">
        <f>Q46</f>
        <v>D</v>
      </c>
      <c r="CW61" s="185" t="str">
        <f>IF(VLOOKUP($CV61,$A7:$C17,3,FALSE)=0,"",CONCATENATE(VLOOKUP(VLOOKUP($CV61,$A7:$C17,3,FALSE),Players!$C:$G,4,FALSE)," ",VLOOKUP($CV61,$A7:$C17,3,FALSE)," ",IF(ISERROR(VLOOKUP(VLOOKUP($CV61,$A7:$C17,3,FALSE),Players!$C:$G,5,FALSE)),"()",CONCATENATE("(",VLOOKUP(VLOOKUP($CV61,$A7:$C17,3,FALSE),Players!$C:$G,5,FALSE),")"))))</f>
        <v/>
      </c>
      <c r="CX61" s="186"/>
      <c r="CY61" s="186"/>
      <c r="CZ61" s="186"/>
      <c r="DA61" s="186"/>
      <c r="DB61" s="186"/>
      <c r="DC61" s="186"/>
      <c r="DD61" s="186"/>
      <c r="DE61" s="186"/>
      <c r="DF61" s="186"/>
      <c r="DG61" s="186"/>
      <c r="DH61" s="186"/>
      <c r="DI61" s="186"/>
      <c r="DJ61" s="186"/>
      <c r="DK61" s="187"/>
      <c r="DL61" s="170" t="str">
        <f>IF(R46&lt;&gt;"",R46,"")</f>
        <v/>
      </c>
      <c r="DM61" s="171"/>
      <c r="DN61" s="335" t="str">
        <f>IF(T46&lt;&gt;"",T46,"")</f>
        <v/>
      </c>
      <c r="DO61" s="171"/>
      <c r="DP61" s="335" t="str">
        <f>IF(V46&lt;&gt;"",V46,"")</f>
        <v/>
      </c>
      <c r="DQ61" s="171"/>
      <c r="DR61" s="335" t="str">
        <f>IF(X46&lt;&gt;"",X46,"")</f>
        <v/>
      </c>
      <c r="DS61" s="171"/>
      <c r="DT61" s="335" t="str">
        <f>IF(Z46&lt;&gt;"",Z46,"")</f>
        <v/>
      </c>
      <c r="DU61" s="337"/>
      <c r="DV61" s="174" t="str">
        <f>IF($DT61=$DT63,IF($DR61=$DR63,IF($DP61&lt;&gt;"",IF($DP61&gt;$DP63,"W","L"),""),IF($DR61&gt;$DR63,"W","L")),IF($DT61&gt;$DT63,"W","L"))</f>
        <v/>
      </c>
      <c r="DW61" s="129"/>
      <c r="DX61" s="129"/>
      <c r="DY61" s="129"/>
      <c r="DZ61" s="129"/>
      <c r="EA61" s="129"/>
      <c r="EB61" s="129"/>
      <c r="EC61" s="129"/>
      <c r="ED61" s="129"/>
      <c r="EE61" s="129"/>
      <c r="EF61" s="129"/>
      <c r="EG61" s="129"/>
      <c r="EH61" s="129"/>
      <c r="EI61" s="129"/>
    </row>
    <row r="62" spans="1:139" s="3" customFormat="1" ht="11.25" customHeight="1">
      <c r="A62" s="1"/>
      <c r="B62" s="1"/>
      <c r="C62" s="1"/>
      <c r="D62" s="1"/>
      <c r="E62" s="1"/>
      <c r="F62" s="1"/>
      <c r="G62" s="1"/>
      <c r="H62" s="1"/>
      <c r="I62" s="1"/>
      <c r="J62" s="1"/>
      <c r="K62" s="1"/>
      <c r="L62" s="1"/>
      <c r="M62" s="1"/>
      <c r="N62" s="1"/>
      <c r="O62" s="1"/>
      <c r="P62" s="1"/>
      <c r="Q62" s="1"/>
      <c r="R62" s="42"/>
      <c r="S62" s="42"/>
      <c r="T62" s="1"/>
      <c r="U62" s="1"/>
      <c r="V62" s="1"/>
      <c r="W62" s="42"/>
      <c r="X62" s="43"/>
      <c r="Y62" s="43"/>
      <c r="Z62" s="43"/>
      <c r="AA62" s="43"/>
      <c r="AB62" s="43"/>
      <c r="AC62" s="43"/>
      <c r="AD62" s="43"/>
      <c r="AE62" s="43"/>
      <c r="AF62" s="43"/>
      <c r="AG62" s="43"/>
      <c r="AH62" s="43"/>
      <c r="AI62" s="43"/>
      <c r="AJ62" s="43"/>
      <c r="AK62" s="43"/>
      <c r="AL62" s="43"/>
      <c r="AM62" s="43"/>
      <c r="AQ62" s="157"/>
      <c r="AR62" s="158"/>
      <c r="AS62" s="158"/>
      <c r="AT62" s="158"/>
      <c r="AU62" s="158"/>
      <c r="AV62" s="158"/>
      <c r="AW62" s="158"/>
      <c r="AX62" s="158"/>
      <c r="AY62" s="158"/>
      <c r="AZ62" s="158"/>
      <c r="BA62" s="158"/>
      <c r="BB62" s="158"/>
      <c r="BC62" s="159"/>
      <c r="BD62" s="165"/>
      <c r="BE62" s="166"/>
      <c r="BF62" s="184"/>
      <c r="BG62" s="188"/>
      <c r="BH62" s="189"/>
      <c r="BI62" s="189"/>
      <c r="BJ62" s="189"/>
      <c r="BK62" s="189"/>
      <c r="BL62" s="189"/>
      <c r="BM62" s="189"/>
      <c r="BN62" s="189"/>
      <c r="BO62" s="189"/>
      <c r="BP62" s="189"/>
      <c r="BQ62" s="189"/>
      <c r="BR62" s="189"/>
      <c r="BS62" s="189"/>
      <c r="BT62" s="189"/>
      <c r="BU62" s="190"/>
      <c r="BV62" s="172"/>
      <c r="BW62" s="173"/>
      <c r="BX62" s="336"/>
      <c r="BY62" s="173"/>
      <c r="BZ62" s="336"/>
      <c r="CA62" s="173"/>
      <c r="CB62" s="336"/>
      <c r="CC62" s="173"/>
      <c r="CD62" s="336"/>
      <c r="CE62" s="338"/>
      <c r="CF62" s="174"/>
      <c r="CG62" s="157"/>
      <c r="CH62" s="158"/>
      <c r="CI62" s="158"/>
      <c r="CJ62" s="158"/>
      <c r="CK62" s="158"/>
      <c r="CL62" s="158"/>
      <c r="CM62" s="158"/>
      <c r="CN62" s="158"/>
      <c r="CO62" s="158"/>
      <c r="CP62" s="158"/>
      <c r="CQ62" s="158"/>
      <c r="CR62" s="158"/>
      <c r="CS62" s="159"/>
      <c r="CT62" s="165"/>
      <c r="CU62" s="166"/>
      <c r="CV62" s="184"/>
      <c r="CW62" s="188"/>
      <c r="CX62" s="189"/>
      <c r="CY62" s="189"/>
      <c r="CZ62" s="189"/>
      <c r="DA62" s="189"/>
      <c r="DB62" s="189"/>
      <c r="DC62" s="189"/>
      <c r="DD62" s="189"/>
      <c r="DE62" s="189"/>
      <c r="DF62" s="189"/>
      <c r="DG62" s="189"/>
      <c r="DH62" s="189"/>
      <c r="DI62" s="189"/>
      <c r="DJ62" s="189"/>
      <c r="DK62" s="190"/>
      <c r="DL62" s="172"/>
      <c r="DM62" s="173"/>
      <c r="DN62" s="336"/>
      <c r="DO62" s="173"/>
      <c r="DP62" s="336"/>
      <c r="DQ62" s="173"/>
      <c r="DR62" s="336"/>
      <c r="DS62" s="173"/>
      <c r="DT62" s="336"/>
      <c r="DU62" s="338"/>
      <c r="DV62" s="174"/>
      <c r="DW62" s="129"/>
      <c r="DX62" s="129"/>
      <c r="DY62" s="129"/>
      <c r="DZ62" s="129"/>
      <c r="EA62" s="129"/>
      <c r="EB62" s="129"/>
      <c r="EC62" s="129"/>
      <c r="ED62" s="129"/>
      <c r="EE62" s="129"/>
      <c r="EF62" s="129"/>
      <c r="EG62" s="129"/>
      <c r="EH62" s="129"/>
      <c r="EI62" s="129"/>
    </row>
    <row r="63" spans="1:139" s="3" customFormat="1" ht="11.25" customHeight="1">
      <c r="A63" s="2"/>
      <c r="B63" s="1"/>
      <c r="C63" s="1"/>
      <c r="D63" s="1"/>
      <c r="E63" s="1"/>
      <c r="F63" s="1"/>
      <c r="G63" s="1"/>
      <c r="H63" s="1"/>
      <c r="I63" s="1"/>
      <c r="J63" s="1"/>
      <c r="K63" s="1"/>
      <c r="L63" s="1"/>
      <c r="M63" s="1"/>
      <c r="N63" s="1"/>
      <c r="O63" s="1"/>
      <c r="P63" s="1"/>
      <c r="Q63" s="1"/>
      <c r="R63" s="42"/>
      <c r="S63" s="42"/>
      <c r="T63" s="1"/>
      <c r="U63" s="1"/>
      <c r="V63" s="1"/>
      <c r="W63" s="42"/>
      <c r="X63" s="1"/>
      <c r="Y63" s="1"/>
      <c r="Z63" s="1"/>
      <c r="AA63" s="42"/>
      <c r="AB63" s="42"/>
      <c r="AC63" s="1"/>
      <c r="AD63" s="1"/>
      <c r="AE63" s="1"/>
      <c r="AF63" s="1"/>
      <c r="AG63" s="1"/>
      <c r="AH63" s="1"/>
      <c r="AI63" s="42"/>
      <c r="AJ63" s="42"/>
      <c r="AK63" s="1"/>
      <c r="AL63" s="1"/>
      <c r="AM63" s="1"/>
      <c r="AQ63" s="157"/>
      <c r="AR63" s="158"/>
      <c r="AS63" s="158"/>
      <c r="AT63" s="158"/>
      <c r="AU63" s="158"/>
      <c r="AV63" s="158"/>
      <c r="AW63" s="158"/>
      <c r="AX63" s="158"/>
      <c r="AY63" s="158"/>
      <c r="AZ63" s="158"/>
      <c r="BA63" s="158"/>
      <c r="BB63" s="158"/>
      <c r="BC63" s="159"/>
      <c r="BD63" s="165"/>
      <c r="BE63" s="166"/>
      <c r="BF63" s="175" t="str">
        <f>C48</f>
        <v>C</v>
      </c>
      <c r="BG63" s="177" t="str">
        <f>IF(VLOOKUP($BF63,$A7:$C17,3,FALSE)=0,"",CONCATENATE(VLOOKUP(VLOOKUP($BF63,$A7:$C17,3,FALSE),Players!$C:$G,4,FALSE)," ",VLOOKUP($BF63,$A7:$C17,3,FALSE)," ",IF(ISERROR(VLOOKUP(VLOOKUP($BF63,$A7:$C17,3,FALSE),Players!$C:$G,5,FALSE)),"()",CONCATENATE("(",VLOOKUP(VLOOKUP($BF63,$A7:$C17,3,FALSE),Players!$C:$G,5,FALSE),")"))))</f>
        <v/>
      </c>
      <c r="BH63" s="178"/>
      <c r="BI63" s="178"/>
      <c r="BJ63" s="178"/>
      <c r="BK63" s="178"/>
      <c r="BL63" s="178"/>
      <c r="BM63" s="178"/>
      <c r="BN63" s="178"/>
      <c r="BO63" s="178"/>
      <c r="BP63" s="178"/>
      <c r="BQ63" s="178"/>
      <c r="BR63" s="178"/>
      <c r="BS63" s="178"/>
      <c r="BT63" s="178"/>
      <c r="BU63" s="179"/>
      <c r="BV63" s="150" t="str">
        <f>IF(D48&lt;&gt;"",D48,"")</f>
        <v/>
      </c>
      <c r="BW63" s="151"/>
      <c r="BX63" s="288" t="str">
        <f>IF(F48&lt;&gt;"",F48,"")</f>
        <v/>
      </c>
      <c r="BY63" s="151"/>
      <c r="BZ63" s="288" t="str">
        <f>IF(H48&lt;&gt;"",H48,"")</f>
        <v/>
      </c>
      <c r="CA63" s="151"/>
      <c r="CB63" s="288" t="str">
        <f>IF(J48&lt;&gt;"",J48,"")</f>
        <v/>
      </c>
      <c r="CC63" s="151"/>
      <c r="CD63" s="288" t="str">
        <f>IF(L48&lt;&gt;"",L48,"")</f>
        <v/>
      </c>
      <c r="CE63" s="332"/>
      <c r="CF63" s="174" t="str">
        <f>IF($CF61&lt;&gt;"",IF(CF61="W","L","W"),"")</f>
        <v/>
      </c>
      <c r="CG63" s="157"/>
      <c r="CH63" s="158"/>
      <c r="CI63" s="158"/>
      <c r="CJ63" s="158"/>
      <c r="CK63" s="158"/>
      <c r="CL63" s="158"/>
      <c r="CM63" s="158"/>
      <c r="CN63" s="158"/>
      <c r="CO63" s="158"/>
      <c r="CP63" s="158"/>
      <c r="CQ63" s="158"/>
      <c r="CR63" s="158"/>
      <c r="CS63" s="159"/>
      <c r="CT63" s="165"/>
      <c r="CU63" s="166"/>
      <c r="CV63" s="175" t="str">
        <f>Q48</f>
        <v>F</v>
      </c>
      <c r="CW63" s="177" t="str">
        <f>IF(VLOOKUP($CV63,$A7:$C17,3,FALSE)=0,"",CONCATENATE(VLOOKUP(VLOOKUP($CV63,$A7:$C17,3,FALSE),Players!$C:$G,4,FALSE)," ",VLOOKUP($CV63,$A7:$C17,3,FALSE)," ",IF(ISERROR(VLOOKUP(VLOOKUP($CV63,$A7:$C17,3,FALSE),Players!$C:$G,5,FALSE)),"()",CONCATENATE("(",VLOOKUP(VLOOKUP($CV63,$A7:$C17,3,FALSE),Players!$C:$G,5,FALSE),")"))))</f>
        <v/>
      </c>
      <c r="CX63" s="178"/>
      <c r="CY63" s="178"/>
      <c r="CZ63" s="178"/>
      <c r="DA63" s="178"/>
      <c r="DB63" s="178"/>
      <c r="DC63" s="178"/>
      <c r="DD63" s="178"/>
      <c r="DE63" s="178"/>
      <c r="DF63" s="178"/>
      <c r="DG63" s="178"/>
      <c r="DH63" s="178"/>
      <c r="DI63" s="178"/>
      <c r="DJ63" s="178"/>
      <c r="DK63" s="179"/>
      <c r="DL63" s="150" t="str">
        <f>IF(R48&lt;&gt;"",R48,"")</f>
        <v/>
      </c>
      <c r="DM63" s="151"/>
      <c r="DN63" s="288" t="str">
        <f>IF(T48&lt;&gt;"",T48,"")</f>
        <v/>
      </c>
      <c r="DO63" s="151"/>
      <c r="DP63" s="288" t="str">
        <f>IF(V48&lt;&gt;"",V48,"")</f>
        <v/>
      </c>
      <c r="DQ63" s="151"/>
      <c r="DR63" s="288" t="str">
        <f>IF(X48&lt;&gt;"",X48,"")</f>
        <v/>
      </c>
      <c r="DS63" s="151"/>
      <c r="DT63" s="288" t="str">
        <f>IF(Z48&lt;&gt;"",Z48,"")</f>
        <v/>
      </c>
      <c r="DU63" s="332"/>
      <c r="DV63" s="174" t="str">
        <f>IF($DV61&lt;&gt;"",IF(DV61="W","L","W"),"")</f>
        <v/>
      </c>
      <c r="DW63" s="129"/>
      <c r="DX63" s="129"/>
      <c r="DY63" s="129"/>
      <c r="DZ63" s="129"/>
      <c r="EA63" s="129"/>
      <c r="EB63" s="129"/>
      <c r="EC63" s="129"/>
      <c r="ED63" s="129"/>
      <c r="EE63" s="129"/>
      <c r="EF63" s="129"/>
      <c r="EG63" s="129"/>
      <c r="EH63" s="129"/>
      <c r="EI63" s="129"/>
    </row>
    <row r="64" spans="1:139" s="3" customFormat="1" ht="11.25" customHeight="1" thickBot="1">
      <c r="A64" s="2"/>
      <c r="B64" s="1"/>
      <c r="C64" s="1"/>
      <c r="D64" s="1"/>
      <c r="E64" s="1"/>
      <c r="F64" s="1"/>
      <c r="G64" s="1"/>
      <c r="H64" s="1"/>
      <c r="I64" s="1"/>
      <c r="J64" s="1"/>
      <c r="K64" s="1"/>
      <c r="L64" s="1"/>
      <c r="M64" s="1"/>
      <c r="N64" s="1"/>
      <c r="O64" s="1"/>
      <c r="P64" s="1"/>
      <c r="Q64" s="1"/>
      <c r="R64" s="42"/>
      <c r="S64" s="42"/>
      <c r="T64" s="1"/>
      <c r="U64" s="1"/>
      <c r="V64" s="1"/>
      <c r="W64" s="42"/>
      <c r="X64" s="43"/>
      <c r="Y64" s="43"/>
      <c r="Z64" s="43"/>
      <c r="AA64" s="43"/>
      <c r="AB64" s="43"/>
      <c r="AC64" s="43"/>
      <c r="AD64" s="43"/>
      <c r="AE64" s="43"/>
      <c r="AF64" s="43"/>
      <c r="AG64" s="43"/>
      <c r="AH64" s="43"/>
      <c r="AI64" s="43"/>
      <c r="AJ64" s="43"/>
      <c r="AK64" s="43"/>
      <c r="AL64" s="43"/>
      <c r="AM64" s="43"/>
      <c r="AQ64" s="160"/>
      <c r="AR64" s="161"/>
      <c r="AS64" s="161"/>
      <c r="AT64" s="161"/>
      <c r="AU64" s="161"/>
      <c r="AV64" s="161"/>
      <c r="AW64" s="161"/>
      <c r="AX64" s="161"/>
      <c r="AY64" s="161"/>
      <c r="AZ64" s="161"/>
      <c r="BA64" s="161"/>
      <c r="BB64" s="161"/>
      <c r="BC64" s="162"/>
      <c r="BD64" s="167"/>
      <c r="BE64" s="168"/>
      <c r="BF64" s="176"/>
      <c r="BG64" s="180"/>
      <c r="BH64" s="181"/>
      <c r="BI64" s="181"/>
      <c r="BJ64" s="181"/>
      <c r="BK64" s="181"/>
      <c r="BL64" s="181"/>
      <c r="BM64" s="181"/>
      <c r="BN64" s="181"/>
      <c r="BO64" s="181"/>
      <c r="BP64" s="181"/>
      <c r="BQ64" s="181"/>
      <c r="BR64" s="181"/>
      <c r="BS64" s="181"/>
      <c r="BT64" s="181"/>
      <c r="BU64" s="182"/>
      <c r="BV64" s="152"/>
      <c r="BW64" s="153"/>
      <c r="BX64" s="333"/>
      <c r="BY64" s="153"/>
      <c r="BZ64" s="333"/>
      <c r="CA64" s="153"/>
      <c r="CB64" s="333"/>
      <c r="CC64" s="153"/>
      <c r="CD64" s="333"/>
      <c r="CE64" s="334"/>
      <c r="CF64" s="341"/>
      <c r="CG64" s="160"/>
      <c r="CH64" s="161"/>
      <c r="CI64" s="161"/>
      <c r="CJ64" s="161"/>
      <c r="CK64" s="161"/>
      <c r="CL64" s="161"/>
      <c r="CM64" s="161"/>
      <c r="CN64" s="161"/>
      <c r="CO64" s="161"/>
      <c r="CP64" s="161"/>
      <c r="CQ64" s="161"/>
      <c r="CR64" s="161"/>
      <c r="CS64" s="162"/>
      <c r="CT64" s="167"/>
      <c r="CU64" s="168"/>
      <c r="CV64" s="176"/>
      <c r="CW64" s="180"/>
      <c r="CX64" s="181"/>
      <c r="CY64" s="181"/>
      <c r="CZ64" s="181"/>
      <c r="DA64" s="181"/>
      <c r="DB64" s="181"/>
      <c r="DC64" s="181"/>
      <c r="DD64" s="181"/>
      <c r="DE64" s="181"/>
      <c r="DF64" s="181"/>
      <c r="DG64" s="181"/>
      <c r="DH64" s="181"/>
      <c r="DI64" s="181"/>
      <c r="DJ64" s="181"/>
      <c r="DK64" s="182"/>
      <c r="DL64" s="152"/>
      <c r="DM64" s="153"/>
      <c r="DN64" s="333"/>
      <c r="DO64" s="153"/>
      <c r="DP64" s="333"/>
      <c r="DQ64" s="153"/>
      <c r="DR64" s="333"/>
      <c r="DS64" s="153"/>
      <c r="DT64" s="333"/>
      <c r="DU64" s="334"/>
      <c r="DV64" s="174"/>
      <c r="DW64" s="129"/>
      <c r="DX64" s="129"/>
      <c r="DY64" s="129"/>
      <c r="DZ64" s="129"/>
      <c r="EA64" s="129"/>
      <c r="EB64" s="129"/>
      <c r="EC64" s="129"/>
      <c r="ED64" s="129"/>
      <c r="EE64" s="129"/>
      <c r="EF64" s="129"/>
      <c r="EG64" s="129"/>
      <c r="EH64" s="129"/>
      <c r="EI64" s="129"/>
    </row>
    <row r="65" spans="1:168" s="3" customFormat="1" ht="11.25" customHeight="1" thickBot="1">
      <c r="A65" s="2"/>
      <c r="B65" s="1"/>
      <c r="C65" s="1"/>
      <c r="D65" s="1"/>
      <c r="E65" s="1"/>
      <c r="F65" s="1"/>
      <c r="G65" s="1"/>
      <c r="H65" s="1"/>
      <c r="I65" s="1"/>
      <c r="J65" s="1"/>
      <c r="K65" s="1"/>
      <c r="L65" s="1"/>
      <c r="M65" s="1"/>
      <c r="N65" s="1"/>
      <c r="O65" s="1"/>
      <c r="P65" s="1"/>
      <c r="Q65" s="1"/>
      <c r="R65" s="42"/>
      <c r="S65" s="42"/>
      <c r="T65" s="1"/>
      <c r="U65" s="1"/>
      <c r="V65" s="1"/>
      <c r="W65" s="42"/>
      <c r="X65" s="1"/>
      <c r="Y65" s="1"/>
      <c r="Z65" s="1"/>
      <c r="AA65" s="42"/>
      <c r="AB65" s="42"/>
      <c r="AC65" s="1"/>
      <c r="AD65" s="1"/>
      <c r="AE65" s="1"/>
      <c r="AF65" s="1"/>
      <c r="AG65" s="1"/>
      <c r="AH65" s="1"/>
      <c r="AI65" s="42"/>
      <c r="AJ65" s="42"/>
      <c r="AK65" s="1"/>
      <c r="AL65" s="1"/>
      <c r="AM65" s="1"/>
      <c r="AQ65" s="129"/>
      <c r="AR65" s="129"/>
      <c r="AS65" s="129"/>
      <c r="AT65" s="129"/>
      <c r="AU65" s="129"/>
      <c r="AV65" s="129"/>
      <c r="AW65" s="129"/>
      <c r="AX65" s="129"/>
      <c r="AY65" s="129"/>
      <c r="AZ65" s="129"/>
      <c r="BA65" s="129"/>
      <c r="BB65" s="129"/>
      <c r="BC65" s="129"/>
      <c r="BV65" s="169" t="str">
        <f>IF(CF61&lt;&gt;"",IF(AND(AND(BV61&gt;-1,BV63&gt;-1),OR(BV61&gt;10,BV63&gt;10),ABS(BV61-BV63)&gt;1,IF(OR(BV61&gt;11,BV63&gt;11),ABS(BV61-BV63)=2,TRUE),BV61=INT(BV61),BV63=INT(BV63)),"","Error"),"")</f>
        <v/>
      </c>
      <c r="BW65" s="169"/>
      <c r="BX65" s="169" t="str">
        <f>IF(CF61&lt;&gt;"",IF(AND(AND(BX61&gt;-1,BX63&gt;-1),OR(BX61&gt;10,BX63&gt;10),ABS(BX61-BX63)&gt;1,IF(OR(BX61&gt;11,BX63&gt;11),ABS(BX61-BX63)=2,TRUE),BX61=INT(BX61),BX63=INT(BX63)),"","Error"),"")</f>
        <v/>
      </c>
      <c r="BY65" s="169"/>
      <c r="BZ65" s="169" t="str">
        <f>IF(CF61&lt;&gt;"",IF(AND(AND(BZ61&gt;-1,BZ63&gt;-1),OR(BZ61&gt;10,BZ63&gt;10),ABS(BZ61-BZ63)&gt;1,IF(OR(BZ61&gt;11,BZ63&gt;11),ABS(BZ61-BZ63)=2,TRUE),BZ61=INT(BZ61),BZ63=INT(BZ63)),"","Error"),"")</f>
        <v/>
      </c>
      <c r="CA65" s="169"/>
      <c r="CB65" s="169" t="str">
        <f>IF(AND(CF61&lt;&gt;"",CB61&lt;&gt;""),IF(AND(AND(CB61&gt;-1,CB63&gt;-1),OR(CB61&gt;10,CB63&gt;10),ABS(CB61-CB63)&gt;1,IF(OR(CB61&gt;11,CB63&gt;11),ABS(CB61-CB63)=2,TRUE),CB61=INT(CB61),CB63=INT(CB63)),"","Error"),"")</f>
        <v/>
      </c>
      <c r="CC65" s="169"/>
      <c r="CD65" s="169" t="str">
        <f>IF(AND(CF61&lt;&gt;"",CD61&lt;&gt;""),IF(AND(AND(CD61&gt;-1,CD63&gt;-1),OR(CD61&gt;10,CD63&gt;10),ABS(CD61-CD63)&gt;1,IF(OR(CD61&gt;11,CD63&gt;11),ABS(CD61-CD63)=2,TRUE),CD61=INT(CD61),CD63=INT(CD63)),"","Error"),"")</f>
        <v/>
      </c>
      <c r="CE65" s="169"/>
      <c r="CG65" s="129"/>
      <c r="CH65" s="129"/>
      <c r="CI65" s="129"/>
      <c r="CJ65" s="129"/>
      <c r="CK65" s="129"/>
      <c r="CL65" s="129"/>
      <c r="CM65" s="129"/>
      <c r="CN65" s="129"/>
      <c r="CO65" s="129"/>
      <c r="CP65" s="129"/>
      <c r="CQ65" s="129"/>
      <c r="CR65" s="129"/>
      <c r="CS65" s="129"/>
      <c r="DL65" s="169" t="str">
        <f>IF(DV61&lt;&gt;"",IF(AND(AND(DL61&gt;-1,DL63&gt;-1),OR(DL61&gt;10,DL63&gt;10),ABS(DL61-DL63)&gt;1,IF(OR(DL61&gt;11,DL63&gt;11),ABS(DL61-DL63)=2,TRUE),DL61=INT(DL61),DL63=INT(DL63)),"","Error"),"")</f>
        <v/>
      </c>
      <c r="DM65" s="169"/>
      <c r="DN65" s="169" t="str">
        <f>IF(DV61&lt;&gt;"",IF(AND(AND(DN61&gt;-1,DN63&gt;-1),OR(DN61&gt;10,DN63&gt;10),ABS(DN61-DN63)&gt;1,IF(OR(DN61&gt;11,DN63&gt;11),ABS(DN61-DN63)=2,TRUE),DN61=INT(DN61),DN63=INT(DN63)),"","Error"),"")</f>
        <v/>
      </c>
      <c r="DO65" s="169"/>
      <c r="DP65" s="169" t="str">
        <f>IF(DV61&lt;&gt;"",IF(AND(AND(DP61&gt;-1,DP63&gt;-1),OR(DP61&gt;10,DP63&gt;10),ABS(DP61-DP63)&gt;1,IF(OR(DP61&gt;11,DP63&gt;11),ABS(DP61-DP63)=2,TRUE),DP61=INT(DP61),DP63=INT(DP63)),"","Error"),"")</f>
        <v/>
      </c>
      <c r="DQ65" s="169"/>
      <c r="DR65" s="169" t="str">
        <f>IF(AND(DV61&lt;&gt;"",DR61&lt;&gt;""),IF(AND(AND(DR61&gt;-1,DR63&gt;-1),OR(DR61&gt;10,DR63&gt;10),ABS(DR61-DR63)&gt;1,IF(OR(DR61&gt;11,DR63&gt;11),ABS(DR61-DR63)=2,TRUE),DR61=INT(DR61),DR63=INT(DR63)),"","Error"),"")</f>
        <v/>
      </c>
      <c r="DS65" s="169"/>
      <c r="DT65" s="169" t="str">
        <f>IF(AND(DV61&lt;&gt;"",DT61&lt;&gt;""),IF(AND(AND(DT61&gt;-1,DT63&gt;-1),OR(DT61&gt;10,DT63&gt;10),ABS(DT61-DT63)&gt;1,IF(OR(DT61&gt;11,DT63&gt;11),ABS(DT61-DT63)=2,TRUE),DT61=INT(DT61),DT63=INT(DT63)),"","Error"),"")</f>
        <v/>
      </c>
      <c r="DU65" s="169"/>
      <c r="DW65" s="129"/>
      <c r="DX65" s="129"/>
      <c r="DY65" s="129"/>
      <c r="DZ65" s="129"/>
      <c r="EA65" s="129"/>
      <c r="EB65" s="129"/>
      <c r="EC65" s="129"/>
      <c r="ED65" s="129"/>
      <c r="EE65" s="129"/>
      <c r="EF65" s="129"/>
      <c r="EG65" s="129"/>
      <c r="EH65" s="129"/>
      <c r="EI65" s="129"/>
    </row>
    <row r="66" spans="1:168" ht="11.25" customHeight="1">
      <c r="A66" s="259" t="s">
        <v>9</v>
      </c>
      <c r="B66" s="260"/>
      <c r="C66" s="260"/>
      <c r="D66" s="260"/>
      <c r="E66" s="260"/>
      <c r="F66" s="300" t="str">
        <f>Players!$C$1</f>
        <v>Enter Division Name</v>
      </c>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2" t="s">
        <v>10</v>
      </c>
      <c r="AI66" s="303"/>
      <c r="AJ66" s="303"/>
      <c r="AK66" s="306" t="str">
        <f>Players!$G$1</f>
        <v>Enter Date</v>
      </c>
      <c r="AL66" s="307"/>
      <c r="AM66" s="307"/>
      <c r="AN66" s="307"/>
      <c r="AO66" s="308"/>
      <c r="AQ66" s="154" t="str">
        <f>CONCATENATE($A70," ",$D70,","," ",$F68)</f>
        <v>Group: 2, Men's Singles</v>
      </c>
      <c r="AR66" s="155"/>
      <c r="AS66" s="155"/>
      <c r="AT66" s="155"/>
      <c r="AU66" s="155"/>
      <c r="AV66" s="155"/>
      <c r="AW66" s="155"/>
      <c r="AX66" s="155"/>
      <c r="AY66" s="155"/>
      <c r="AZ66" s="155"/>
      <c r="BA66" s="155"/>
      <c r="BB66" s="155"/>
      <c r="BC66" s="156"/>
      <c r="BD66" s="163">
        <f>A87</f>
        <v>1</v>
      </c>
      <c r="BE66" s="164"/>
      <c r="BF66" s="183" t="str">
        <f>C87</f>
        <v>A</v>
      </c>
      <c r="BG66" s="185" t="str">
        <f>IF(VLOOKUP($BF66,$A72:$C82,3,FALSE)=0,"",CONCATENATE(VLOOKUP(VLOOKUP($BF66,$A72:$C82,3,FALSE),Players!$C:$G,4,FALSE)," ",VLOOKUP($BF66,$A72:$C82,3,FALSE)," ",IF(ISERROR(VLOOKUP(VLOOKUP($BF66,$A72:$C82,3,FALSE),Players!$C:$G,5,FALSE)),"()",CONCATENATE("(",VLOOKUP(VLOOKUP($BF66,$A72:$C82,3,FALSE),Players!$C:$G,5,FALSE),")"))))</f>
        <v/>
      </c>
      <c r="BH66" s="186"/>
      <c r="BI66" s="186"/>
      <c r="BJ66" s="186"/>
      <c r="BK66" s="186"/>
      <c r="BL66" s="186"/>
      <c r="BM66" s="186"/>
      <c r="BN66" s="186"/>
      <c r="BO66" s="186"/>
      <c r="BP66" s="186"/>
      <c r="BQ66" s="186"/>
      <c r="BR66" s="186"/>
      <c r="BS66" s="186"/>
      <c r="BT66" s="186"/>
      <c r="BU66" s="187"/>
      <c r="BV66" s="170" t="str">
        <f>IF(D87&lt;&gt;"",D87,"")</f>
        <v/>
      </c>
      <c r="BW66" s="171"/>
      <c r="BX66" s="335" t="str">
        <f>IF(F87&lt;&gt;"",F87,"")</f>
        <v/>
      </c>
      <c r="BY66" s="171"/>
      <c r="BZ66" s="335" t="str">
        <f>IF(H87&lt;&gt;"",H87,"")</f>
        <v/>
      </c>
      <c r="CA66" s="171"/>
      <c r="CB66" s="335" t="str">
        <f>IF(J87&lt;&gt;"",J87,"")</f>
        <v/>
      </c>
      <c r="CC66" s="171"/>
      <c r="CD66" s="335" t="str">
        <f>IF(L87&lt;&gt;"",L87,"")</f>
        <v/>
      </c>
      <c r="CE66" s="337"/>
      <c r="CF66" s="174" t="str">
        <f>IF($CD66=$CD68,IF($CB66=$CB68,IF($BZ66&lt;&gt;"",IF($BZ66&gt;$BZ68,"W","L"),""),IF($CB66&gt;$CB68,"W","L")),IF($CD66&gt;$CD68,"W","L"))</f>
        <v/>
      </c>
      <c r="CG66" s="154" t="str">
        <f>CONCATENATE($A70," ",$D70,","," ",$F68)</f>
        <v>Group: 2, Men's Singles</v>
      </c>
      <c r="CH66" s="155"/>
      <c r="CI66" s="155"/>
      <c r="CJ66" s="155"/>
      <c r="CK66" s="155"/>
      <c r="CL66" s="155"/>
      <c r="CM66" s="155"/>
      <c r="CN66" s="155"/>
      <c r="CO66" s="155"/>
      <c r="CP66" s="155"/>
      <c r="CQ66" s="155"/>
      <c r="CR66" s="155"/>
      <c r="CS66" s="156"/>
      <c r="CT66" s="163">
        <f>O87</f>
        <v>8</v>
      </c>
      <c r="CU66" s="164"/>
      <c r="CV66" s="183" t="str">
        <f>Q87</f>
        <v>B</v>
      </c>
      <c r="CW66" s="185" t="str">
        <f>IF(VLOOKUP($CV66,$A72:$C82,3,FALSE)=0,"",CONCATENATE(VLOOKUP(VLOOKUP($CV66,$A72:$C82,3,FALSE),Players!$C:$G,4,FALSE)," ",VLOOKUP($CV66,$A72:$C82,3,FALSE)," ",IF(ISERROR(VLOOKUP(VLOOKUP($CV66,$A72:$C82,3,FALSE),Players!$C:$G,5,FALSE)),"()",CONCATENATE("(",VLOOKUP(VLOOKUP($CV66,$A72:$C82,3,FALSE),Players!$C:$G,5,FALSE),")"))))</f>
        <v/>
      </c>
      <c r="CX66" s="186"/>
      <c r="CY66" s="186"/>
      <c r="CZ66" s="186"/>
      <c r="DA66" s="186"/>
      <c r="DB66" s="186"/>
      <c r="DC66" s="186"/>
      <c r="DD66" s="186"/>
      <c r="DE66" s="186"/>
      <c r="DF66" s="186"/>
      <c r="DG66" s="186"/>
      <c r="DH66" s="186"/>
      <c r="DI66" s="186"/>
      <c r="DJ66" s="186"/>
      <c r="DK66" s="187"/>
      <c r="DL66" s="170" t="str">
        <f>IF(R87&lt;&gt;"",R87,"")</f>
        <v/>
      </c>
      <c r="DM66" s="171"/>
      <c r="DN66" s="335" t="str">
        <f>IF(T87&lt;&gt;"",T87,"")</f>
        <v/>
      </c>
      <c r="DO66" s="171"/>
      <c r="DP66" s="335" t="str">
        <f>IF(V87&lt;&gt;"",V87,"")</f>
        <v/>
      </c>
      <c r="DQ66" s="171"/>
      <c r="DR66" s="335" t="str">
        <f>IF(X87&lt;&gt;"",X87,"")</f>
        <v/>
      </c>
      <c r="DS66" s="171"/>
      <c r="DT66" s="335" t="str">
        <f>IF(Z87&lt;&gt;"",Z87,"")</f>
        <v/>
      </c>
      <c r="DU66" s="337"/>
      <c r="DV66" s="174" t="str">
        <f>IF($DT66=$DT68,IF($DR66=$DR68,IF($DP66&lt;&gt;"",IF($DP66&gt;$DP68,"W","L"),""),IF($DR66&gt;$DR68,"W","L")),IF($DT66&gt;$DT68,"W","L"))</f>
        <v/>
      </c>
      <c r="DW66" s="154" t="str">
        <f>CONCATENATE($A70," ",$D70,","," ",$F68)</f>
        <v>Group: 2, Men's Singles</v>
      </c>
      <c r="DX66" s="155"/>
      <c r="DY66" s="155"/>
      <c r="DZ66" s="155"/>
      <c r="EA66" s="155"/>
      <c r="EB66" s="155"/>
      <c r="EC66" s="155"/>
      <c r="ED66" s="155"/>
      <c r="EE66" s="155"/>
      <c r="EF66" s="155"/>
      <c r="EG66" s="155"/>
      <c r="EH66" s="155"/>
      <c r="EI66" s="156"/>
      <c r="EJ66" s="163">
        <f>AC87</f>
        <v>15</v>
      </c>
      <c r="EK66" s="164"/>
      <c r="EL66" s="183" t="str">
        <f>AE87</f>
        <v>B</v>
      </c>
      <c r="EM66" s="185" t="str">
        <f>IF(VLOOKUP($EL66,$A72:$C82,3,FALSE)=0,"",CONCATENATE(VLOOKUP(VLOOKUP($EL66,$A72:$C82,3,FALSE),Players!$C:$G,4,FALSE)," ",VLOOKUP($EL66,$A72:$C82,3,FALSE)," ",IF(ISERROR(VLOOKUP(VLOOKUP($EL66,$A72:$C82,3,FALSE),Players!$C:$G,5,FALSE)),"()",CONCATENATE("(",VLOOKUP(VLOOKUP($EL66,$A72:$C82,3,FALSE),Players!$C:$G,5,FALSE),")"))))</f>
        <v/>
      </c>
      <c r="EN66" s="186"/>
      <c r="EO66" s="186"/>
      <c r="EP66" s="186"/>
      <c r="EQ66" s="186"/>
      <c r="ER66" s="186"/>
      <c r="ES66" s="186"/>
      <c r="ET66" s="186"/>
      <c r="EU66" s="186"/>
      <c r="EV66" s="186"/>
      <c r="EW66" s="186"/>
      <c r="EX66" s="186"/>
      <c r="EY66" s="186"/>
      <c r="EZ66" s="186"/>
      <c r="FA66" s="187"/>
      <c r="FB66" s="170" t="str">
        <f>IF(AF87&lt;&gt;"",AF87,"")</f>
        <v/>
      </c>
      <c r="FC66" s="171"/>
      <c r="FD66" s="335" t="str">
        <f>IF(AH87&lt;&gt;"",AH87,"")</f>
        <v/>
      </c>
      <c r="FE66" s="171"/>
      <c r="FF66" s="335" t="str">
        <f>IF(AJ87&lt;&gt;"",AJ87,"")</f>
        <v/>
      </c>
      <c r="FG66" s="171"/>
      <c r="FH66" s="335" t="str">
        <f>IF(AL87&lt;&gt;"",AL87,"")</f>
        <v/>
      </c>
      <c r="FI66" s="171"/>
      <c r="FJ66" s="335" t="str">
        <f>IF(AN87&lt;&gt;"",AN87,"")</f>
        <v/>
      </c>
      <c r="FK66" s="337"/>
      <c r="FL66" s="174" t="str">
        <f>IF($FJ66=$FJ68,IF($FH66=$FH68,IF($FF66&lt;&gt;"",IF($FF66&gt;$FF68,"W","L"),""),IF($FH66&gt;$FH68,"W","L")),IF($FJ66&gt;$FJ68,"W","L"))</f>
        <v/>
      </c>
    </row>
    <row r="67" spans="1:168" ht="11.25" customHeight="1">
      <c r="A67" s="261"/>
      <c r="B67" s="262"/>
      <c r="C67" s="262"/>
      <c r="D67" s="262"/>
      <c r="E67" s="26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304"/>
      <c r="AI67" s="305"/>
      <c r="AJ67" s="305"/>
      <c r="AK67" s="309"/>
      <c r="AL67" s="309"/>
      <c r="AM67" s="309"/>
      <c r="AN67" s="309"/>
      <c r="AO67" s="310"/>
      <c r="AQ67" s="157"/>
      <c r="AR67" s="158"/>
      <c r="AS67" s="158"/>
      <c r="AT67" s="158"/>
      <c r="AU67" s="158"/>
      <c r="AV67" s="158"/>
      <c r="AW67" s="158"/>
      <c r="AX67" s="158"/>
      <c r="AY67" s="158"/>
      <c r="AZ67" s="158"/>
      <c r="BA67" s="158"/>
      <c r="BB67" s="158"/>
      <c r="BC67" s="159"/>
      <c r="BD67" s="165"/>
      <c r="BE67" s="166"/>
      <c r="BF67" s="184"/>
      <c r="BG67" s="188"/>
      <c r="BH67" s="189"/>
      <c r="BI67" s="189"/>
      <c r="BJ67" s="189"/>
      <c r="BK67" s="189"/>
      <c r="BL67" s="189"/>
      <c r="BM67" s="189"/>
      <c r="BN67" s="189"/>
      <c r="BO67" s="189"/>
      <c r="BP67" s="189"/>
      <c r="BQ67" s="189"/>
      <c r="BR67" s="189"/>
      <c r="BS67" s="189"/>
      <c r="BT67" s="189"/>
      <c r="BU67" s="190"/>
      <c r="BV67" s="172"/>
      <c r="BW67" s="173"/>
      <c r="BX67" s="336"/>
      <c r="BY67" s="173"/>
      <c r="BZ67" s="336"/>
      <c r="CA67" s="173"/>
      <c r="CB67" s="336"/>
      <c r="CC67" s="173"/>
      <c r="CD67" s="336"/>
      <c r="CE67" s="338"/>
      <c r="CF67" s="174"/>
      <c r="CG67" s="157"/>
      <c r="CH67" s="158"/>
      <c r="CI67" s="158"/>
      <c r="CJ67" s="158"/>
      <c r="CK67" s="158"/>
      <c r="CL67" s="158"/>
      <c r="CM67" s="158"/>
      <c r="CN67" s="158"/>
      <c r="CO67" s="158"/>
      <c r="CP67" s="158"/>
      <c r="CQ67" s="158"/>
      <c r="CR67" s="158"/>
      <c r="CS67" s="159"/>
      <c r="CT67" s="165"/>
      <c r="CU67" s="166"/>
      <c r="CV67" s="184"/>
      <c r="CW67" s="188"/>
      <c r="CX67" s="189"/>
      <c r="CY67" s="189"/>
      <c r="CZ67" s="189"/>
      <c r="DA67" s="189"/>
      <c r="DB67" s="189"/>
      <c r="DC67" s="189"/>
      <c r="DD67" s="189"/>
      <c r="DE67" s="189"/>
      <c r="DF67" s="189"/>
      <c r="DG67" s="189"/>
      <c r="DH67" s="189"/>
      <c r="DI67" s="189"/>
      <c r="DJ67" s="189"/>
      <c r="DK67" s="190"/>
      <c r="DL67" s="172"/>
      <c r="DM67" s="173"/>
      <c r="DN67" s="336"/>
      <c r="DO67" s="173"/>
      <c r="DP67" s="336"/>
      <c r="DQ67" s="173"/>
      <c r="DR67" s="336"/>
      <c r="DS67" s="173"/>
      <c r="DT67" s="336"/>
      <c r="DU67" s="338"/>
      <c r="DV67" s="174"/>
      <c r="DW67" s="157"/>
      <c r="DX67" s="158"/>
      <c r="DY67" s="158"/>
      <c r="DZ67" s="158"/>
      <c r="EA67" s="158"/>
      <c r="EB67" s="158"/>
      <c r="EC67" s="158"/>
      <c r="ED67" s="158"/>
      <c r="EE67" s="158"/>
      <c r="EF67" s="158"/>
      <c r="EG67" s="158"/>
      <c r="EH67" s="158"/>
      <c r="EI67" s="159"/>
      <c r="EJ67" s="165"/>
      <c r="EK67" s="166"/>
      <c r="EL67" s="184"/>
      <c r="EM67" s="188"/>
      <c r="EN67" s="189"/>
      <c r="EO67" s="189"/>
      <c r="EP67" s="189"/>
      <c r="EQ67" s="189"/>
      <c r="ER67" s="189"/>
      <c r="ES67" s="189"/>
      <c r="ET67" s="189"/>
      <c r="EU67" s="189"/>
      <c r="EV67" s="189"/>
      <c r="EW67" s="189"/>
      <c r="EX67" s="189"/>
      <c r="EY67" s="189"/>
      <c r="EZ67" s="189"/>
      <c r="FA67" s="190"/>
      <c r="FB67" s="172"/>
      <c r="FC67" s="173"/>
      <c r="FD67" s="336"/>
      <c r="FE67" s="173"/>
      <c r="FF67" s="336"/>
      <c r="FG67" s="173"/>
      <c r="FH67" s="336"/>
      <c r="FI67" s="173"/>
      <c r="FJ67" s="336"/>
      <c r="FK67" s="338"/>
      <c r="FL67" s="174"/>
    </row>
    <row r="68" spans="1:168" ht="11.25" customHeight="1">
      <c r="A68" s="266" t="s">
        <v>11</v>
      </c>
      <c r="B68" s="267"/>
      <c r="C68" s="267"/>
      <c r="D68" s="277" t="s">
        <v>12</v>
      </c>
      <c r="E68" s="278"/>
      <c r="F68" s="280" t="str">
        <f>Players!$A$3</f>
        <v>Men's Singles</v>
      </c>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302" t="s">
        <v>13</v>
      </c>
      <c r="AI68" s="303"/>
      <c r="AJ68" s="303"/>
      <c r="AK68" s="328" t="s">
        <v>53</v>
      </c>
      <c r="AL68" s="328"/>
      <c r="AM68" s="328"/>
      <c r="AN68" s="328"/>
      <c r="AO68" s="329"/>
      <c r="AQ68" s="157"/>
      <c r="AR68" s="158"/>
      <c r="AS68" s="158"/>
      <c r="AT68" s="158"/>
      <c r="AU68" s="158"/>
      <c r="AV68" s="158"/>
      <c r="AW68" s="158"/>
      <c r="AX68" s="158"/>
      <c r="AY68" s="158"/>
      <c r="AZ68" s="158"/>
      <c r="BA68" s="158"/>
      <c r="BB68" s="158"/>
      <c r="BC68" s="159"/>
      <c r="BD68" s="165"/>
      <c r="BE68" s="166"/>
      <c r="BF68" s="175" t="str">
        <f>C89</f>
        <v>F</v>
      </c>
      <c r="BG68" s="177" t="str">
        <f>IF(VLOOKUP($BF68,$A72:$C82,3,FALSE)=0,"",CONCATENATE(VLOOKUP(VLOOKUP($BF68,$A72:$C82,3,FALSE),Players!$C:$G,4,FALSE)," ",VLOOKUP($BF68,$A72:$C82,3,FALSE)," ",IF(ISERROR(VLOOKUP(VLOOKUP($BF68,$A72:$C82,3,FALSE),Players!$C:$G,5,FALSE)),"()",CONCATENATE("(",VLOOKUP(VLOOKUP($BF68,$A72:$C82,3,FALSE),Players!$C:$G,5,FALSE),")"))))</f>
        <v/>
      </c>
      <c r="BH68" s="178"/>
      <c r="BI68" s="178"/>
      <c r="BJ68" s="178"/>
      <c r="BK68" s="178"/>
      <c r="BL68" s="178"/>
      <c r="BM68" s="178"/>
      <c r="BN68" s="178"/>
      <c r="BO68" s="178"/>
      <c r="BP68" s="178"/>
      <c r="BQ68" s="178"/>
      <c r="BR68" s="178"/>
      <c r="BS68" s="178"/>
      <c r="BT68" s="178"/>
      <c r="BU68" s="179"/>
      <c r="BV68" s="150" t="str">
        <f>IF(D89&lt;&gt;"",D89,"")</f>
        <v/>
      </c>
      <c r="BW68" s="151"/>
      <c r="BX68" s="288" t="str">
        <f>IF(F89&lt;&gt;"",F89,"")</f>
        <v/>
      </c>
      <c r="BY68" s="151"/>
      <c r="BZ68" s="288" t="str">
        <f>IF(H89&lt;&gt;"",H89,"")</f>
        <v/>
      </c>
      <c r="CA68" s="151"/>
      <c r="CB68" s="288" t="str">
        <f>IF(J89&lt;&gt;"",J89,"")</f>
        <v/>
      </c>
      <c r="CC68" s="151"/>
      <c r="CD68" s="288" t="str">
        <f>IF(L89&lt;&gt;"",L89,"")</f>
        <v/>
      </c>
      <c r="CE68" s="332"/>
      <c r="CF68" s="174" t="str">
        <f>IF($CF66&lt;&gt;"",IF(CF66="W","L","W"),"")</f>
        <v/>
      </c>
      <c r="CG68" s="157"/>
      <c r="CH68" s="158"/>
      <c r="CI68" s="158"/>
      <c r="CJ68" s="158"/>
      <c r="CK68" s="158"/>
      <c r="CL68" s="158"/>
      <c r="CM68" s="158"/>
      <c r="CN68" s="158"/>
      <c r="CO68" s="158"/>
      <c r="CP68" s="158"/>
      <c r="CQ68" s="158"/>
      <c r="CR68" s="158"/>
      <c r="CS68" s="159"/>
      <c r="CT68" s="165"/>
      <c r="CU68" s="166"/>
      <c r="CV68" s="175" t="str">
        <f>Q89</f>
        <v>D</v>
      </c>
      <c r="CW68" s="177" t="str">
        <f>IF(VLOOKUP($CV68,$A72:$C82,3,FALSE)=0,"",CONCATENATE(VLOOKUP(VLOOKUP($CV68,$A72:$C82,3,FALSE),Players!$C:$G,4,FALSE)," ",VLOOKUP($CV68,$A72:$C82,3,FALSE)," ",IF(ISERROR(VLOOKUP(VLOOKUP($CV68,$A72:$C82,3,FALSE),Players!$C:$G,5,FALSE)),"()",CONCATENATE("(",VLOOKUP(VLOOKUP($CV68,$A72:$C82,3,FALSE),Players!$C:$G,5,FALSE),")"))))</f>
        <v/>
      </c>
      <c r="CX68" s="178"/>
      <c r="CY68" s="178"/>
      <c r="CZ68" s="178"/>
      <c r="DA68" s="178"/>
      <c r="DB68" s="178"/>
      <c r="DC68" s="178"/>
      <c r="DD68" s="178"/>
      <c r="DE68" s="178"/>
      <c r="DF68" s="178"/>
      <c r="DG68" s="178"/>
      <c r="DH68" s="178"/>
      <c r="DI68" s="178"/>
      <c r="DJ68" s="178"/>
      <c r="DK68" s="179"/>
      <c r="DL68" s="150" t="str">
        <f>IF(R89&lt;&gt;"",R89,"")</f>
        <v/>
      </c>
      <c r="DM68" s="151"/>
      <c r="DN68" s="288" t="str">
        <f>IF(T89&lt;&gt;"",T89,"")</f>
        <v/>
      </c>
      <c r="DO68" s="151"/>
      <c r="DP68" s="288" t="str">
        <f>IF(V89&lt;&gt;"",V89,"")</f>
        <v/>
      </c>
      <c r="DQ68" s="151"/>
      <c r="DR68" s="288" t="str">
        <f>IF(X89&lt;&gt;"",X89,"")</f>
        <v/>
      </c>
      <c r="DS68" s="151"/>
      <c r="DT68" s="288" t="str">
        <f>IF(Z89&lt;&gt;"",Z89,"")</f>
        <v/>
      </c>
      <c r="DU68" s="332"/>
      <c r="DV68" s="174" t="str">
        <f>IF($DV66&lt;&gt;"",IF(DV66="W","L","W"),"")</f>
        <v/>
      </c>
      <c r="DW68" s="157"/>
      <c r="DX68" s="158"/>
      <c r="DY68" s="158"/>
      <c r="DZ68" s="158"/>
      <c r="EA68" s="158"/>
      <c r="EB68" s="158"/>
      <c r="EC68" s="158"/>
      <c r="ED68" s="158"/>
      <c r="EE68" s="158"/>
      <c r="EF68" s="158"/>
      <c r="EG68" s="158"/>
      <c r="EH68" s="158"/>
      <c r="EI68" s="159"/>
      <c r="EJ68" s="165"/>
      <c r="EK68" s="166"/>
      <c r="EL68" s="175" t="str">
        <f>AE89</f>
        <v>C</v>
      </c>
      <c r="EM68" s="177" t="str">
        <f>IF(VLOOKUP($EL68,$A72:$C82,3,FALSE)=0,"",CONCATENATE(VLOOKUP(VLOOKUP($EL68,$A72:$C82,3,FALSE),Players!$C:$G,4,FALSE)," ",VLOOKUP($EL68,$A72:$C82,3,FALSE)," ",IF(ISERROR(VLOOKUP(VLOOKUP($EL68,$A72:$C82,3,FALSE),Players!$C:$G,5,FALSE)),"()",CONCATENATE("(",VLOOKUP(VLOOKUP($EL68,$A72:$C82,3,FALSE),Players!$C:$G,5,FALSE),")"))))</f>
        <v/>
      </c>
      <c r="EN68" s="178"/>
      <c r="EO68" s="178"/>
      <c r="EP68" s="178"/>
      <c r="EQ68" s="178"/>
      <c r="ER68" s="178"/>
      <c r="ES68" s="178"/>
      <c r="ET68" s="178"/>
      <c r="EU68" s="178"/>
      <c r="EV68" s="178"/>
      <c r="EW68" s="178"/>
      <c r="EX68" s="178"/>
      <c r="EY68" s="178"/>
      <c r="EZ68" s="178"/>
      <c r="FA68" s="179"/>
      <c r="FB68" s="150" t="str">
        <f>IF(AF89&lt;&gt;"",AF89,"")</f>
        <v/>
      </c>
      <c r="FC68" s="151"/>
      <c r="FD68" s="288" t="str">
        <f>IF(AH89&lt;&gt;"",AH89,"")</f>
        <v/>
      </c>
      <c r="FE68" s="151"/>
      <c r="FF68" s="288" t="str">
        <f>IF(AJ89&lt;&gt;"",AJ89,"")</f>
        <v/>
      </c>
      <c r="FG68" s="151"/>
      <c r="FH68" s="288" t="str">
        <f>IF(AL89&lt;&gt;"",AL89,"")</f>
        <v/>
      </c>
      <c r="FI68" s="151"/>
      <c r="FJ68" s="288" t="str">
        <f>IF(AN89&lt;&gt;"",AN89,"")</f>
        <v/>
      </c>
      <c r="FK68" s="332"/>
      <c r="FL68" s="174" t="str">
        <f>IF($FL66&lt;&gt;"",IF(FL66="W","L","W"),"")</f>
        <v/>
      </c>
    </row>
    <row r="69" spans="1:168" ht="11.25" customHeight="1" thickBot="1">
      <c r="A69" s="275"/>
      <c r="B69" s="276"/>
      <c r="C69" s="276"/>
      <c r="D69" s="279"/>
      <c r="E69" s="279"/>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304"/>
      <c r="AI69" s="305"/>
      <c r="AJ69" s="305"/>
      <c r="AK69" s="330"/>
      <c r="AL69" s="330"/>
      <c r="AM69" s="330"/>
      <c r="AN69" s="330"/>
      <c r="AO69" s="331"/>
      <c r="AQ69" s="160"/>
      <c r="AR69" s="161"/>
      <c r="AS69" s="161"/>
      <c r="AT69" s="161"/>
      <c r="AU69" s="161"/>
      <c r="AV69" s="161"/>
      <c r="AW69" s="161"/>
      <c r="AX69" s="161"/>
      <c r="AY69" s="161"/>
      <c r="AZ69" s="161"/>
      <c r="BA69" s="161"/>
      <c r="BB69" s="161"/>
      <c r="BC69" s="162"/>
      <c r="BD69" s="167"/>
      <c r="BE69" s="168"/>
      <c r="BF69" s="176"/>
      <c r="BG69" s="180"/>
      <c r="BH69" s="181"/>
      <c r="BI69" s="181"/>
      <c r="BJ69" s="181"/>
      <c r="BK69" s="181"/>
      <c r="BL69" s="181"/>
      <c r="BM69" s="181"/>
      <c r="BN69" s="181"/>
      <c r="BO69" s="181"/>
      <c r="BP69" s="181"/>
      <c r="BQ69" s="181"/>
      <c r="BR69" s="181"/>
      <c r="BS69" s="181"/>
      <c r="BT69" s="181"/>
      <c r="BU69" s="182"/>
      <c r="BV69" s="152"/>
      <c r="BW69" s="153"/>
      <c r="BX69" s="333"/>
      <c r="BY69" s="153"/>
      <c r="BZ69" s="333"/>
      <c r="CA69" s="153"/>
      <c r="CB69" s="333"/>
      <c r="CC69" s="153"/>
      <c r="CD69" s="333"/>
      <c r="CE69" s="334"/>
      <c r="CF69" s="341"/>
      <c r="CG69" s="160"/>
      <c r="CH69" s="161"/>
      <c r="CI69" s="161"/>
      <c r="CJ69" s="161"/>
      <c r="CK69" s="161"/>
      <c r="CL69" s="161"/>
      <c r="CM69" s="161"/>
      <c r="CN69" s="161"/>
      <c r="CO69" s="161"/>
      <c r="CP69" s="161"/>
      <c r="CQ69" s="161"/>
      <c r="CR69" s="161"/>
      <c r="CS69" s="162"/>
      <c r="CT69" s="167"/>
      <c r="CU69" s="168"/>
      <c r="CV69" s="176"/>
      <c r="CW69" s="180"/>
      <c r="CX69" s="181"/>
      <c r="CY69" s="181"/>
      <c r="CZ69" s="181"/>
      <c r="DA69" s="181"/>
      <c r="DB69" s="181"/>
      <c r="DC69" s="181"/>
      <c r="DD69" s="181"/>
      <c r="DE69" s="181"/>
      <c r="DF69" s="181"/>
      <c r="DG69" s="181"/>
      <c r="DH69" s="181"/>
      <c r="DI69" s="181"/>
      <c r="DJ69" s="181"/>
      <c r="DK69" s="182"/>
      <c r="DL69" s="152"/>
      <c r="DM69" s="153"/>
      <c r="DN69" s="333"/>
      <c r="DO69" s="153"/>
      <c r="DP69" s="333"/>
      <c r="DQ69" s="153"/>
      <c r="DR69" s="333"/>
      <c r="DS69" s="153"/>
      <c r="DT69" s="333"/>
      <c r="DU69" s="334"/>
      <c r="DV69" s="174"/>
      <c r="DW69" s="160"/>
      <c r="DX69" s="161"/>
      <c r="DY69" s="161"/>
      <c r="DZ69" s="161"/>
      <c r="EA69" s="161"/>
      <c r="EB69" s="161"/>
      <c r="EC69" s="161"/>
      <c r="ED69" s="161"/>
      <c r="EE69" s="161"/>
      <c r="EF69" s="161"/>
      <c r="EG69" s="161"/>
      <c r="EH69" s="161"/>
      <c r="EI69" s="162"/>
      <c r="EJ69" s="167"/>
      <c r="EK69" s="168"/>
      <c r="EL69" s="176"/>
      <c r="EM69" s="180"/>
      <c r="EN69" s="181"/>
      <c r="EO69" s="181"/>
      <c r="EP69" s="181"/>
      <c r="EQ69" s="181"/>
      <c r="ER69" s="181"/>
      <c r="ES69" s="181"/>
      <c r="ET69" s="181"/>
      <c r="EU69" s="181"/>
      <c r="EV69" s="181"/>
      <c r="EW69" s="181"/>
      <c r="EX69" s="181"/>
      <c r="EY69" s="181"/>
      <c r="EZ69" s="181"/>
      <c r="FA69" s="182"/>
      <c r="FB69" s="152"/>
      <c r="FC69" s="153"/>
      <c r="FD69" s="333"/>
      <c r="FE69" s="153"/>
      <c r="FF69" s="333"/>
      <c r="FG69" s="153"/>
      <c r="FH69" s="333"/>
      <c r="FI69" s="153"/>
      <c r="FJ69" s="333"/>
      <c r="FK69" s="334"/>
      <c r="FL69" s="174"/>
    </row>
    <row r="70" spans="1:168" ht="11.25" customHeight="1">
      <c r="A70" s="259" t="s">
        <v>15</v>
      </c>
      <c r="B70" s="260"/>
      <c r="C70" s="260"/>
      <c r="D70" s="264">
        <v>2</v>
      </c>
      <c r="E70" s="264"/>
      <c r="F70" s="266" t="s">
        <v>16</v>
      </c>
      <c r="G70" s="267"/>
      <c r="H70" s="267"/>
      <c r="I70" s="283"/>
      <c r="J70" s="284"/>
      <c r="K70" s="284"/>
      <c r="L70" s="284"/>
      <c r="M70" s="284"/>
      <c r="N70" s="264"/>
      <c r="O70" s="264"/>
      <c r="P70" s="264"/>
      <c r="Q70" s="264"/>
      <c r="R70" s="264"/>
      <c r="S70" s="264"/>
      <c r="T70" s="264"/>
      <c r="U70" s="264"/>
      <c r="V70" s="264"/>
      <c r="W70" s="264"/>
      <c r="X70" s="264"/>
      <c r="Y70" s="325"/>
      <c r="Z70" s="150" t="s">
        <v>17</v>
      </c>
      <c r="AA70" s="270"/>
      <c r="AB70" s="288" t="s">
        <v>18</v>
      </c>
      <c r="AC70" s="270"/>
      <c r="AD70" s="288" t="s">
        <v>19</v>
      </c>
      <c r="AE70" s="270"/>
      <c r="AF70" s="288" t="s">
        <v>20</v>
      </c>
      <c r="AG70" s="270"/>
      <c r="AH70" s="288" t="s">
        <v>43</v>
      </c>
      <c r="AI70" s="270"/>
      <c r="AJ70" s="288" t="s">
        <v>52</v>
      </c>
      <c r="AK70" s="290"/>
      <c r="AL70" s="292" t="s">
        <v>21</v>
      </c>
      <c r="AM70" s="293"/>
      <c r="AN70" s="296" t="s">
        <v>22</v>
      </c>
      <c r="AO70" s="297"/>
      <c r="AQ70" s="126"/>
      <c r="AR70" s="126"/>
      <c r="AS70" s="126"/>
      <c r="AT70" s="126"/>
      <c r="AU70" s="126"/>
      <c r="AV70" s="126"/>
      <c r="AW70" s="126"/>
      <c r="AX70" s="126"/>
      <c r="AY70" s="126"/>
      <c r="AZ70" s="126"/>
      <c r="BA70" s="126"/>
      <c r="BB70" s="126"/>
      <c r="BC70" s="126"/>
      <c r="BV70" s="169" t="str">
        <f>IF(CF66&lt;&gt;"",IF(AND(AND(BV66&gt;-1,BV68&gt;-1),OR(BV66&gt;10,BV68&gt;10),ABS(BV66-BV68)&gt;1,IF(OR(BV66&gt;11,BV68&gt;11),ABS(BV66-BV68)=2,TRUE),BV66=INT(BV66),BV68=INT(BV68)),"","Error"),"")</f>
        <v/>
      </c>
      <c r="BW70" s="169"/>
      <c r="BX70" s="169" t="str">
        <f>IF(CF66&lt;&gt;"",IF(AND(AND(BX66&gt;-1,BX68&gt;-1),OR(BX66&gt;10,BX68&gt;10),ABS(BX66-BX68)&gt;1,IF(OR(BX66&gt;11,BX68&gt;11),ABS(BX66-BX68)=2,TRUE),BX66=INT(BX66),BX68=INT(BX68)),"","Error"),"")</f>
        <v/>
      </c>
      <c r="BY70" s="169"/>
      <c r="BZ70" s="169" t="str">
        <f>IF(CF66&lt;&gt;"",IF(AND(AND(BZ66&gt;-1,BZ68&gt;-1),OR(BZ66&gt;10,BZ68&gt;10),ABS(BZ66-BZ68)&gt;1,IF(OR(BZ66&gt;11,BZ68&gt;11),ABS(BZ66-BZ68)=2,TRUE),BZ66=INT(BZ66),BZ68=INT(BZ68)),"","Error"),"")</f>
        <v/>
      </c>
      <c r="CA70" s="169"/>
      <c r="CB70" s="169" t="str">
        <f>IF(AND(CF66&lt;&gt;"",CB66&lt;&gt;""),IF(AND(AND(CB66&gt;-1,CB68&gt;-1),OR(CB66&gt;10,CB68&gt;10),ABS(CB66-CB68)&gt;1,IF(OR(CB66&gt;11,CB68&gt;11),ABS(CB66-CB68)=2,TRUE),CB66=INT(CB66),CB68=INT(CB68)),"","Error"),"")</f>
        <v/>
      </c>
      <c r="CC70" s="169"/>
      <c r="CD70" s="169" t="str">
        <f>IF(AND(CF66&lt;&gt;"",CD66&lt;&gt;""),IF(AND(AND(CD66&gt;-1,CD68&gt;-1),OR(CD66&gt;10,CD68&gt;10),ABS(CD66-CD68)&gt;1,IF(OR(CD66&gt;11,CD68&gt;11),ABS(CD66-CD68)=2,TRUE),CD66=INT(CD66),CD68=INT(CD68)),"","Error"),"")</f>
        <v/>
      </c>
      <c r="CE70" s="169"/>
      <c r="CG70" s="126"/>
      <c r="CH70" s="126"/>
      <c r="CI70" s="126"/>
      <c r="CJ70" s="126"/>
      <c r="CK70" s="126"/>
      <c r="CL70" s="126"/>
      <c r="CM70" s="126"/>
      <c r="CN70" s="126"/>
      <c r="CO70" s="126"/>
      <c r="CP70" s="126"/>
      <c r="CQ70" s="126"/>
      <c r="CR70" s="126"/>
      <c r="CS70" s="126"/>
      <c r="DL70" s="169" t="str">
        <f>IF(DV66&lt;&gt;"",IF(AND(AND(DL66&gt;-1,DL68&gt;-1),OR(DL66&gt;10,DL68&gt;10),ABS(DL66-DL68)&gt;1,IF(OR(DL66&gt;11,DL68&gt;11),ABS(DL66-DL68)=2,TRUE),DL66=INT(DL66),DL68=INT(DL68)),"","Error"),"")</f>
        <v/>
      </c>
      <c r="DM70" s="169"/>
      <c r="DN70" s="169" t="str">
        <f>IF(DV66&lt;&gt;"",IF(AND(AND(DN66&gt;-1,DN68&gt;-1),OR(DN66&gt;10,DN68&gt;10),ABS(DN66-DN68)&gt;1,IF(OR(DN66&gt;11,DN68&gt;11),ABS(DN66-DN68)=2,TRUE),DN66=INT(DN66),DN68=INT(DN68)),"","Error"),"")</f>
        <v/>
      </c>
      <c r="DO70" s="169"/>
      <c r="DP70" s="169" t="str">
        <f>IF(DV66&lt;&gt;"",IF(AND(AND(DP66&gt;-1,DP68&gt;-1),OR(DP66&gt;10,DP68&gt;10),ABS(DP66-DP68)&gt;1,IF(OR(DP66&gt;11,DP68&gt;11),ABS(DP66-DP68)=2,TRUE),DP66=INT(DP66),DP68=INT(DP68)),"","Error"),"")</f>
        <v/>
      </c>
      <c r="DQ70" s="169"/>
      <c r="DR70" s="169" t="str">
        <f>IF(AND(DV66&lt;&gt;"",DR66&lt;&gt;""),IF(AND(AND(DR66&gt;-1,DR68&gt;-1),OR(DR66&gt;10,DR68&gt;10),ABS(DR66-DR68)&gt;1,IF(OR(DR66&gt;11,DR68&gt;11),ABS(DR66-DR68)=2,TRUE),DR66=INT(DR66),DR68=INT(DR68)),"","Error"),"")</f>
        <v/>
      </c>
      <c r="DS70" s="169"/>
      <c r="DT70" s="169" t="str">
        <f>IF(AND(DV66&lt;&gt;"",DT66&lt;&gt;""),IF(AND(AND(DT66&gt;-1,DT68&gt;-1),OR(DT66&gt;10,DT68&gt;10),ABS(DT66-DT68)&gt;1,IF(OR(DT66&gt;11,DT68&gt;11),ABS(DT66-DT68)=2,TRUE),DT66=INT(DT66),DT68=INT(DT68)),"","Error"),"")</f>
        <v/>
      </c>
      <c r="DU70" s="169"/>
      <c r="DW70" s="126"/>
      <c r="DX70" s="126"/>
      <c r="DY70" s="126"/>
      <c r="DZ70" s="126"/>
      <c r="EA70" s="126"/>
      <c r="EB70" s="126"/>
      <c r="EC70" s="126"/>
      <c r="ED70" s="126"/>
      <c r="EE70" s="126"/>
      <c r="EF70" s="126"/>
      <c r="EG70" s="126"/>
      <c r="EH70" s="126"/>
      <c r="EI70" s="126"/>
      <c r="FB70" s="169" t="str">
        <f>IF(FL66&lt;&gt;"",IF(AND(AND(FB66&gt;-1,FB68&gt;-1),OR(FB66&gt;10,FB68&gt;10),ABS(FB66-FB68)&gt;1,IF(OR(FB66&gt;11,FB68&gt;11),ABS(FB66-FB68)=2,TRUE),FB66=INT(FB66),FB68=INT(FB68)),"","Error"),"")</f>
        <v/>
      </c>
      <c r="FC70" s="169"/>
      <c r="FD70" s="169" t="str">
        <f>IF(FL66&lt;&gt;"",IF(AND(AND(FD66&gt;-1,FD68&gt;-1),OR(FD66&gt;10,FD68&gt;10),ABS(FD66-FD68)&gt;1,IF(OR(FD66&gt;11,FD68&gt;11),ABS(FD66-FD68)=2,TRUE),FD66=INT(FD66),FD68=INT(FD68)),"","Error"),"")</f>
        <v/>
      </c>
      <c r="FE70" s="169"/>
      <c r="FF70" s="169" t="str">
        <f>IF(FL66&lt;&gt;"",IF(AND(AND(FF66&gt;-1,FF68&gt;-1),OR(FF66&gt;10,FF68&gt;10),ABS(FF66-FF68)&gt;1,IF(OR(FF66&gt;11,FF68&gt;11),ABS(FF66-FF68)=2,TRUE),FF66=INT(FF66),FF68=INT(FF68)),"","Error"),"")</f>
        <v/>
      </c>
      <c r="FG70" s="169"/>
      <c r="FH70" s="169" t="str">
        <f>IF(AND(FL66&lt;&gt;"",FH66&lt;&gt;""),IF(AND(AND(FH66&gt;-1,FH68&gt;-1),OR(FH66&gt;10,FH68&gt;10),ABS(FH66-FH68)&gt;1,IF(OR(FH66&gt;11,FH68&gt;11),ABS(FH66-FH68)=2,TRUE),FH66=INT(FH66),FH68=INT(FH68)),"","Error"),"")</f>
        <v/>
      </c>
      <c r="FI70" s="169"/>
      <c r="FJ70" s="169" t="str">
        <f>IF(AND(FL66&lt;&gt;"",FJ66&lt;&gt;""),IF(AND(AND(FJ66&gt;-1,FJ68&gt;-1),OR(FJ66&gt;10,FJ68&gt;10),ABS(FJ66-FJ68)&gt;1,IF(OR(FJ66&gt;11,FJ68&gt;11),ABS(FJ66-FJ68)=2,TRUE),FJ66=INT(FJ66),FJ68=INT(FJ68)),"","Error"),"")</f>
        <v/>
      </c>
      <c r="FK70" s="169"/>
    </row>
    <row r="71" spans="1:168" ht="11.25" customHeight="1" thickBot="1">
      <c r="A71" s="261"/>
      <c r="B71" s="262"/>
      <c r="C71" s="262"/>
      <c r="D71" s="326"/>
      <c r="E71" s="326"/>
      <c r="F71" s="275"/>
      <c r="G71" s="276"/>
      <c r="H71" s="276"/>
      <c r="I71" s="286"/>
      <c r="J71" s="286"/>
      <c r="K71" s="286"/>
      <c r="L71" s="286"/>
      <c r="M71" s="286"/>
      <c r="N71" s="326"/>
      <c r="O71" s="326"/>
      <c r="P71" s="326"/>
      <c r="Q71" s="326"/>
      <c r="R71" s="326"/>
      <c r="S71" s="326"/>
      <c r="T71" s="326"/>
      <c r="U71" s="326"/>
      <c r="V71" s="326"/>
      <c r="W71" s="326"/>
      <c r="X71" s="326"/>
      <c r="Y71" s="327"/>
      <c r="Z71" s="194"/>
      <c r="AA71" s="195"/>
      <c r="AB71" s="289"/>
      <c r="AC71" s="195"/>
      <c r="AD71" s="289"/>
      <c r="AE71" s="195"/>
      <c r="AF71" s="289"/>
      <c r="AG71" s="195"/>
      <c r="AH71" s="289"/>
      <c r="AI71" s="195"/>
      <c r="AJ71" s="289"/>
      <c r="AK71" s="291"/>
      <c r="AL71" s="294"/>
      <c r="AM71" s="295"/>
      <c r="AN71" s="298"/>
      <c r="AO71" s="299"/>
      <c r="AQ71" s="126"/>
      <c r="AR71" s="126"/>
      <c r="AS71" s="126"/>
      <c r="AT71" s="126"/>
      <c r="AU71" s="126"/>
      <c r="AV71" s="126"/>
      <c r="AW71" s="126"/>
      <c r="AX71" s="126"/>
      <c r="AY71" s="126"/>
      <c r="AZ71" s="126"/>
      <c r="BA71" s="126"/>
      <c r="BB71" s="126"/>
      <c r="BC71" s="126"/>
      <c r="CG71" s="126"/>
      <c r="CH71" s="126"/>
      <c r="CI71" s="126"/>
      <c r="CJ71" s="126"/>
      <c r="CK71" s="126"/>
      <c r="CL71" s="126"/>
      <c r="CM71" s="126"/>
      <c r="CN71" s="126"/>
      <c r="CO71" s="126"/>
      <c r="CP71" s="126"/>
      <c r="CQ71" s="126"/>
      <c r="CR71" s="126"/>
      <c r="CS71" s="126"/>
      <c r="DW71" s="126"/>
      <c r="DX71" s="126"/>
      <c r="DY71" s="126"/>
      <c r="DZ71" s="126"/>
      <c r="EA71" s="126"/>
      <c r="EB71" s="126"/>
      <c r="EC71" s="126"/>
      <c r="ED71" s="126"/>
      <c r="EE71" s="126"/>
      <c r="EF71" s="126"/>
      <c r="EG71" s="126"/>
      <c r="EH71" s="126"/>
      <c r="EI71" s="126"/>
    </row>
    <row r="72" spans="1:168" ht="11.25" customHeight="1">
      <c r="A72" s="210" t="str">
        <f>Z70</f>
        <v>A</v>
      </c>
      <c r="B72" s="211"/>
      <c r="C72" s="342"/>
      <c r="D72" s="343"/>
      <c r="E72" s="343"/>
      <c r="F72" s="343"/>
      <c r="G72" s="343"/>
      <c r="H72" s="343"/>
      <c r="I72" s="343"/>
      <c r="J72" s="343"/>
      <c r="K72" s="343"/>
      <c r="L72" s="343"/>
      <c r="M72" s="343"/>
      <c r="N72" s="343"/>
      <c r="O72" s="343"/>
      <c r="P72" s="343"/>
      <c r="Q72" s="343"/>
      <c r="R72" s="343"/>
      <c r="S72" s="343"/>
      <c r="T72" s="343"/>
      <c r="U72" s="343"/>
      <c r="V72" s="343"/>
      <c r="W72" s="343"/>
      <c r="X72" s="343"/>
      <c r="Y72" s="344"/>
      <c r="Z72" s="250"/>
      <c r="AA72" s="229"/>
      <c r="AB72" s="252" t="str">
        <f>IF($D68="1P",IF(Z107=Z109,IF(X107=X109,IF(V107&lt;&gt;"",IF(V107&gt;V109,"W","L"),""),IF(X107&gt;X109,"W","L")),IF(Z107&gt;Z109,"W","L")),IF(Z95=Z97,IF(X95=X97,IF(V95&lt;&gt;"",IF(V95&gt;V97,"W","L"),""),IF(X95&gt;X97,"W","L")),IF(Z95&gt;Z97,"W","L")))</f>
        <v/>
      </c>
      <c r="AC72" s="253"/>
      <c r="AD72" s="252" t="str">
        <f>IF($D68="1P",IF(Z95=Z97,IF(X95=X97,IF(V95&lt;&gt;"",IF(V95&gt;V97,"W","L"),""),IF(X95&gt;X97,"W","L")),IF(Z95&gt;Z97,"W","L")),IF(L111=L113,IF(J111=J113,IF(H111&lt;&gt;"",IF(H111&gt;H113,"W","L"),""),IF(J111&gt;J113,"W","L")),IF(L111&gt;L113,"W","L")))</f>
        <v/>
      </c>
      <c r="AE72" s="253"/>
      <c r="AF72" s="252" t="str">
        <f>IF($D68="1P",IF(L111=L113,IF(J111=J113,IF(H111&lt;&gt;"",IF(H111&gt;H113,"W","L"),""),IF(J111&gt;J113,"W","L")),IF(L111&gt;L113,"W","L")),IF(L99=L101,IF(J99=J101,IF(H99&lt;&gt;"",IF(H99&gt;H101,"W","L"),""),IF(J99&gt;J101,"W","L")),IF(L99&gt;L101,"W","L")))</f>
        <v/>
      </c>
      <c r="AG72" s="253"/>
      <c r="AH72" s="252" t="str">
        <f>IF($D68="1P",IF(L99=L101,IF(J99=J101,IF(H99&lt;&gt;"",IF(H99&gt;H101,"W","L"),""),IF(J99&gt;J101,"W","L")),IF(L99&gt;L101,"W","L")),IF(Z107=Z109,IF(X107=X109,IF(V107&lt;&gt;"",IF(V107&gt;V109,"W","L"),""),IF(X107&gt;X109,"W","L")),IF(Z107&gt;Z109,"W","L")))</f>
        <v/>
      </c>
      <c r="AI72" s="253"/>
      <c r="AJ72" s="252" t="str">
        <f>IF($D68="1P",IF(L87=L89,IF(J87=J89,IF(H87&lt;&gt;"",IF(H87&gt;H89,"W","L"),""),IF(J87&gt;J89,"W","L")),IF(L87&gt;L89,"W","L")),IF(L87=L89,IF(J87=J89,IF(H87&lt;&gt;"",IF(H87&gt;H89,"W","L"),""),IF(J87&gt;J89,"W","L")),IF(L87&gt;L89,"W","L")))</f>
        <v/>
      </c>
      <c r="AK72" s="324"/>
      <c r="AL72" s="254" t="str">
        <f>IF(OR(COUNTIF(Z72:AJ72,"W"),COUNTIF(Z72:AJ72,"L")),COUNTIF(Z72:AJ72,"W")*2+COUNTIF(Z72:AJ72,"L"),"")</f>
        <v/>
      </c>
      <c r="AM72" s="255"/>
      <c r="AN72" s="256" t="str">
        <f>IF(AL72&lt;&gt;"",RANK(AL72,AL72:AL82,0),"")</f>
        <v/>
      </c>
      <c r="AO72" s="257"/>
      <c r="AQ72" s="127"/>
      <c r="AR72" s="127"/>
      <c r="AS72" s="127"/>
      <c r="AT72" s="127"/>
      <c r="AU72" s="127"/>
      <c r="AV72" s="127"/>
      <c r="AW72" s="127"/>
      <c r="AX72" s="127"/>
      <c r="AY72" s="127"/>
      <c r="AZ72" s="127"/>
      <c r="BA72" s="127"/>
      <c r="BB72" s="127"/>
      <c r="BC72" s="127"/>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127"/>
      <c r="CH72" s="127"/>
      <c r="CI72" s="127"/>
      <c r="CJ72" s="127"/>
      <c r="CK72" s="127"/>
      <c r="CL72" s="127"/>
      <c r="CM72" s="127"/>
      <c r="CN72" s="127"/>
      <c r="CO72" s="127"/>
      <c r="CP72" s="127"/>
      <c r="CQ72" s="127"/>
      <c r="CR72" s="127"/>
      <c r="CS72" s="127"/>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W72" s="127"/>
      <c r="DX72" s="127"/>
      <c r="DY72" s="127"/>
      <c r="DZ72" s="127"/>
      <c r="EA72" s="127"/>
      <c r="EB72" s="127"/>
      <c r="EC72" s="127"/>
      <c r="ED72" s="127"/>
      <c r="EE72" s="127"/>
      <c r="EF72" s="127"/>
      <c r="EG72" s="127"/>
      <c r="EH72" s="127"/>
      <c r="EI72" s="127"/>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row>
    <row r="73" spans="1:168" ht="11.25" customHeight="1">
      <c r="A73" s="212"/>
      <c r="B73" s="213"/>
      <c r="C73" s="217"/>
      <c r="D73" s="218"/>
      <c r="E73" s="218"/>
      <c r="F73" s="218"/>
      <c r="G73" s="218"/>
      <c r="H73" s="218"/>
      <c r="I73" s="218"/>
      <c r="J73" s="218"/>
      <c r="K73" s="218"/>
      <c r="L73" s="218"/>
      <c r="M73" s="218"/>
      <c r="N73" s="218"/>
      <c r="O73" s="218"/>
      <c r="P73" s="218"/>
      <c r="Q73" s="218"/>
      <c r="R73" s="218"/>
      <c r="S73" s="218"/>
      <c r="T73" s="218"/>
      <c r="U73" s="218"/>
      <c r="V73" s="218"/>
      <c r="W73" s="218"/>
      <c r="X73" s="218"/>
      <c r="Y73" s="219"/>
      <c r="Z73" s="251"/>
      <c r="AA73" s="236"/>
      <c r="AB73" s="234"/>
      <c r="AC73" s="233"/>
      <c r="AD73" s="234"/>
      <c r="AE73" s="233"/>
      <c r="AF73" s="234"/>
      <c r="AG73" s="233"/>
      <c r="AH73" s="234"/>
      <c r="AI73" s="233"/>
      <c r="AJ73" s="234"/>
      <c r="AK73" s="238"/>
      <c r="AL73" s="241"/>
      <c r="AM73" s="240"/>
      <c r="AN73" s="258"/>
      <c r="AO73" s="243"/>
      <c r="AQ73" s="128"/>
      <c r="AR73" s="128"/>
      <c r="AS73" s="128"/>
      <c r="AT73" s="128"/>
      <c r="AU73" s="128"/>
      <c r="AV73" s="128"/>
      <c r="AW73" s="128"/>
      <c r="AX73" s="128"/>
      <c r="AY73" s="128"/>
      <c r="AZ73" s="128"/>
      <c r="BA73" s="128"/>
      <c r="BB73" s="128"/>
      <c r="BC73" s="128"/>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128"/>
      <c r="CH73" s="128"/>
      <c r="CI73" s="128"/>
      <c r="CJ73" s="128"/>
      <c r="CK73" s="128"/>
      <c r="CL73" s="128"/>
      <c r="CM73" s="128"/>
      <c r="CN73" s="128"/>
      <c r="CO73" s="128"/>
      <c r="CP73" s="128"/>
      <c r="CQ73" s="128"/>
      <c r="CR73" s="128"/>
      <c r="CS73" s="128"/>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W73" s="128"/>
      <c r="DX73" s="128"/>
      <c r="DY73" s="128"/>
      <c r="DZ73" s="128"/>
      <c r="EA73" s="128"/>
      <c r="EB73" s="128"/>
      <c r="EC73" s="128"/>
      <c r="ED73" s="128"/>
      <c r="EE73" s="128"/>
      <c r="EF73" s="128"/>
      <c r="EG73" s="128"/>
      <c r="EH73" s="128"/>
      <c r="EI73" s="128"/>
      <c r="EJ73" s="41"/>
      <c r="EK73" s="41"/>
      <c r="EL73" s="41"/>
      <c r="EM73" s="41"/>
      <c r="EN73" s="41"/>
      <c r="EO73" s="41"/>
      <c r="EP73" s="41"/>
      <c r="EQ73" s="41"/>
      <c r="ER73" s="41"/>
      <c r="ES73" s="41"/>
      <c r="ET73" s="41"/>
      <c r="EU73" s="41"/>
      <c r="EV73" s="41"/>
      <c r="EW73" s="41"/>
      <c r="EX73" s="41"/>
      <c r="EY73" s="41"/>
      <c r="EZ73" s="41"/>
      <c r="FA73" s="41"/>
      <c r="FB73" s="41"/>
      <c r="FC73" s="41"/>
      <c r="FD73" s="41"/>
      <c r="FE73" s="41"/>
      <c r="FF73" s="41"/>
      <c r="FG73" s="41"/>
      <c r="FH73" s="41"/>
      <c r="FI73" s="41"/>
      <c r="FJ73" s="41"/>
      <c r="FK73" s="41"/>
    </row>
    <row r="74" spans="1:168" ht="11.25" customHeight="1">
      <c r="A74" s="210" t="str">
        <f>AB70</f>
        <v>B</v>
      </c>
      <c r="B74" s="211"/>
      <c r="C74" s="342"/>
      <c r="D74" s="343"/>
      <c r="E74" s="343"/>
      <c r="F74" s="343"/>
      <c r="G74" s="343"/>
      <c r="H74" s="343"/>
      <c r="I74" s="343"/>
      <c r="J74" s="343"/>
      <c r="K74" s="343"/>
      <c r="L74" s="343"/>
      <c r="M74" s="343"/>
      <c r="N74" s="343"/>
      <c r="O74" s="343"/>
      <c r="P74" s="343"/>
      <c r="Q74" s="343"/>
      <c r="R74" s="343"/>
      <c r="S74" s="343"/>
      <c r="T74" s="343"/>
      <c r="U74" s="343"/>
      <c r="V74" s="343"/>
      <c r="W74" s="343"/>
      <c r="X74" s="343"/>
      <c r="Y74" s="344"/>
      <c r="Z74" s="220" t="str">
        <f>IF(AB72&lt;&gt;"",IF(AB72="W","L","W"),"")</f>
        <v/>
      </c>
      <c r="AA74" s="221"/>
      <c r="AB74" s="228"/>
      <c r="AC74" s="229"/>
      <c r="AD74" s="227" t="str">
        <f>IF($D68="1P",IF(L107=L109,IF(J107=J109,IF(H107&lt;&gt;"",IF(H107&gt;H109,"W","L"),""),IF(J107&gt;J109,"W","L")),IF(L107&gt;L109,"W","L")),IF(AN87=AN89,IF(AL87=AL89,IF(AJ87&lt;&gt;"",IF(AJ87&gt;AJ89,"W","L"),""),IF(AL87&gt;AL89,"W","L")),IF(AN87&gt;AN89,"W","L")))</f>
        <v/>
      </c>
      <c r="AE74" s="221"/>
      <c r="AF74" s="227" t="str">
        <f>IF($D68="1P",IF(Z99=Z101,IF(X99=X101,IF(V99&lt;&gt;"",IF(V99&gt;V101,"W","L"),""),IF(X99&gt;X101,"W","L")),IF(Z99&gt;Z101,"W","L")),IF(Z87=Z89,IF(X87=X89,IF(V87&lt;&gt;"",IF(V87&gt;V89,"W","L"),""),IF(X87&gt;X89,"W","L")),IF(Z87&gt;Z89,"W","L")))</f>
        <v/>
      </c>
      <c r="AG74" s="221"/>
      <c r="AH74" s="227" t="str">
        <f>IF($D68="1P",IF(L91=L93,IF(J91=J93,IF(H91&lt;&gt;"",IF(H91&gt;H93,"W","L"),""),IF(J91&gt;J93,"W","L")),IF(L91&gt;L93,"W","L")),IF(L91=L93,IF(J91=J93,IF(H91&lt;&gt;"",IF(H91&gt;H93,"W","L"),""),IF(J91&gt;J93,"W","L")),IF(L91&gt;L93,"W","L")))</f>
        <v/>
      </c>
      <c r="AI74" s="221"/>
      <c r="AJ74" s="227" t="str">
        <f>IF($D68="1P",IF(Z91=Z93,IF(X91=X93,IF(V91&lt;&gt;"",IF(V91&gt;V93,"W","L"),""),IF(X91&gt;X93,"W","L")),IF(Z91&gt;Z93,"W","L")),IF(L107=L109,IF(J107=J109,IF(H107&lt;&gt;"",IF(H107&gt;H109,"W","L"),""),IF(J107&gt;J109,"W","L")),IF(L107&gt;L109,"W","L")))</f>
        <v/>
      </c>
      <c r="AK74" s="237"/>
      <c r="AL74" s="239" t="str">
        <f>IF(OR(COUNTIF(Z74:AJ74,"W"),COUNTIF(Z74:AJ74,"L")),COUNTIF(Z74:AJ74,"W")*2+COUNTIF(Z74:AJ74,"L"),"")</f>
        <v/>
      </c>
      <c r="AM74" s="240"/>
      <c r="AN74" s="242" t="str">
        <f>IF(AL74&lt;&gt;"",RANK(AL74,AL72:AL82,0),"")</f>
        <v/>
      </c>
      <c r="AO74" s="243"/>
      <c r="AQ74" s="126"/>
      <c r="AR74" s="126"/>
      <c r="AS74" s="126"/>
      <c r="AT74" s="126"/>
      <c r="AU74" s="126"/>
      <c r="AV74" s="126"/>
      <c r="AW74" s="126"/>
      <c r="AX74" s="126"/>
      <c r="AY74" s="126"/>
      <c r="AZ74" s="126"/>
      <c r="BA74" s="126"/>
      <c r="BB74" s="126"/>
      <c r="BC74" s="126"/>
      <c r="CG74" s="126"/>
      <c r="CH74" s="126"/>
      <c r="CI74" s="126"/>
      <c r="CJ74" s="126"/>
      <c r="CK74" s="126"/>
      <c r="CL74" s="126"/>
      <c r="CM74" s="126"/>
      <c r="CN74" s="126"/>
      <c r="CO74" s="126"/>
      <c r="CP74" s="126"/>
      <c r="CQ74" s="126"/>
      <c r="CR74" s="126"/>
      <c r="CS74" s="126"/>
      <c r="DW74" s="126"/>
      <c r="DX74" s="126"/>
      <c r="DY74" s="126"/>
      <c r="DZ74" s="126"/>
      <c r="EA74" s="126"/>
      <c r="EB74" s="126"/>
      <c r="EC74" s="126"/>
      <c r="ED74" s="126"/>
      <c r="EE74" s="126"/>
      <c r="EF74" s="126"/>
      <c r="EG74" s="126"/>
      <c r="EH74" s="126"/>
      <c r="EI74" s="126"/>
    </row>
    <row r="75" spans="1:168" ht="11.25" customHeight="1" thickBot="1">
      <c r="A75" s="212"/>
      <c r="B75" s="213"/>
      <c r="C75" s="217"/>
      <c r="D75" s="218"/>
      <c r="E75" s="218"/>
      <c r="F75" s="218"/>
      <c r="G75" s="218"/>
      <c r="H75" s="218"/>
      <c r="I75" s="218"/>
      <c r="J75" s="218"/>
      <c r="K75" s="218"/>
      <c r="L75" s="218"/>
      <c r="M75" s="218"/>
      <c r="N75" s="218"/>
      <c r="O75" s="218"/>
      <c r="P75" s="218"/>
      <c r="Q75" s="218"/>
      <c r="R75" s="218"/>
      <c r="S75" s="218"/>
      <c r="T75" s="218"/>
      <c r="U75" s="218"/>
      <c r="V75" s="218"/>
      <c r="W75" s="218"/>
      <c r="X75" s="218"/>
      <c r="Y75" s="219"/>
      <c r="Z75" s="232"/>
      <c r="AA75" s="233"/>
      <c r="AB75" s="235"/>
      <c r="AC75" s="236"/>
      <c r="AD75" s="234"/>
      <c r="AE75" s="233"/>
      <c r="AF75" s="234"/>
      <c r="AG75" s="233"/>
      <c r="AH75" s="234"/>
      <c r="AI75" s="233"/>
      <c r="AJ75" s="234"/>
      <c r="AK75" s="238"/>
      <c r="AL75" s="241"/>
      <c r="AM75" s="240"/>
      <c r="AN75" s="258"/>
      <c r="AO75" s="243"/>
      <c r="AQ75" s="127"/>
      <c r="AR75" s="127"/>
      <c r="AS75" s="127"/>
      <c r="AT75" s="127"/>
      <c r="AU75" s="127"/>
      <c r="AV75" s="127"/>
      <c r="AW75" s="127"/>
      <c r="AX75" s="127"/>
      <c r="AY75" s="127"/>
      <c r="AZ75" s="127"/>
      <c r="BA75" s="127"/>
      <c r="BB75" s="127"/>
      <c r="BC75" s="127"/>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G75" s="127"/>
      <c r="CH75" s="127"/>
      <c r="CI75" s="127"/>
      <c r="CJ75" s="127"/>
      <c r="CK75" s="127"/>
      <c r="CL75" s="127"/>
      <c r="CM75" s="127"/>
      <c r="CN75" s="127"/>
      <c r="CO75" s="127"/>
      <c r="CP75" s="127"/>
      <c r="CQ75" s="127"/>
      <c r="CR75" s="127"/>
      <c r="CS75" s="127"/>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W75" s="126"/>
      <c r="DX75" s="126"/>
      <c r="DY75" s="126"/>
      <c r="DZ75" s="126"/>
      <c r="EA75" s="126"/>
      <c r="EB75" s="126"/>
      <c r="EC75" s="126"/>
      <c r="ED75" s="126"/>
      <c r="EE75" s="126"/>
      <c r="EF75" s="126"/>
      <c r="EG75" s="126"/>
      <c r="EH75" s="126"/>
      <c r="EI75" s="126"/>
    </row>
    <row r="76" spans="1:168" ht="11.25" customHeight="1">
      <c r="A76" s="210" t="str">
        <f>AD70</f>
        <v>C</v>
      </c>
      <c r="B76" s="211"/>
      <c r="C76" s="342"/>
      <c r="D76" s="343"/>
      <c r="E76" s="343"/>
      <c r="F76" s="343"/>
      <c r="G76" s="343"/>
      <c r="H76" s="343"/>
      <c r="I76" s="343"/>
      <c r="J76" s="343"/>
      <c r="K76" s="343"/>
      <c r="L76" s="343"/>
      <c r="M76" s="343"/>
      <c r="N76" s="343"/>
      <c r="O76" s="343"/>
      <c r="P76" s="343"/>
      <c r="Q76" s="343"/>
      <c r="R76" s="343"/>
      <c r="S76" s="343"/>
      <c r="T76" s="343"/>
      <c r="U76" s="343"/>
      <c r="V76" s="343"/>
      <c r="W76" s="343"/>
      <c r="X76" s="343"/>
      <c r="Y76" s="344"/>
      <c r="Z76" s="220" t="str">
        <f>IF(AD72&lt;&gt;"",IF(AD72="W","L","W"),"")</f>
        <v/>
      </c>
      <c r="AA76" s="221"/>
      <c r="AB76" s="227" t="str">
        <f>IF(AD74&lt;&gt;"",IF(AD74="W","L","W"),"")</f>
        <v/>
      </c>
      <c r="AC76" s="221"/>
      <c r="AD76" s="228"/>
      <c r="AE76" s="229"/>
      <c r="AF76" s="227" t="str">
        <f>IF($D68="1P",IF(L95=L97,IF(J95=J97,IF(H95&lt;&gt;"",IF(H95&gt;H97,"W","L"),""),IF(J95&gt;J97,"W","L")),IF(L95&gt;L97,"W","L")),IF(L95=L97,IF(J95=J97,IF(H95&lt;&gt;"",IF(H95&gt;H97,"W","L"),""),IF(J95&gt;J97,"W","L")),IF(L95&gt;L97,"W","L")))</f>
        <v/>
      </c>
      <c r="AG76" s="221"/>
      <c r="AH76" s="227" t="str">
        <f>IF($D68="1P",IF(Z87=Z89,IF(X87=X89,IF(V87&lt;&gt;"",IF(V87&gt;V89,"W","L"),""),IF(X87&gt;X89,"W","L")),IF(Z87&gt;Z89,"W","L")),IF(L103=L105,IF(J103=J105,IF(H103&lt;&gt;"",IF(H103&gt;H105,"W","L"),""),IF(J103&gt;J105,"W","L")),IF(L103&gt;L105,"W","L")))</f>
        <v/>
      </c>
      <c r="AI76" s="221"/>
      <c r="AJ76" s="227" t="str">
        <f>IF($D68="1P",IF(Z111=Z113,IF(X111=X113,IF(V111&lt;&gt;"",IF(V111&gt;V113,"W","L"),""),IF(X111&gt;X113,"W","L")),IF(Z111&gt;Z113,"W","L")),IF(Z99=Z101,IF(X99=X101,IF(V99&lt;&gt;"",IF(V99&gt;V101,"W","L"),""),IF(X99&gt;X101,"W","L")),IF(Z99&gt;Z101,"W","L")))</f>
        <v/>
      </c>
      <c r="AK76" s="237"/>
      <c r="AL76" s="239" t="str">
        <f>IF(OR(COUNTIF(Z76:AJ76,"W"),COUNTIF(Z76:AJ76,"L")),COUNTIF(Z76:AJ76,"W")*2+COUNTIF(Z76:AJ76,"L"),"")</f>
        <v/>
      </c>
      <c r="AM76" s="240"/>
      <c r="AN76" s="242" t="str">
        <f>IF(AL76&lt;&gt;"",RANK(AL76,AL72:AL82,0),"")</f>
        <v/>
      </c>
      <c r="AO76" s="243"/>
      <c r="AQ76" s="154" t="str">
        <f>CONCATENATE($A70," ",$D70,","," ",$F68)</f>
        <v>Group: 2, Men's Singles</v>
      </c>
      <c r="AR76" s="155"/>
      <c r="AS76" s="155"/>
      <c r="AT76" s="155"/>
      <c r="AU76" s="155"/>
      <c r="AV76" s="155"/>
      <c r="AW76" s="155"/>
      <c r="AX76" s="155"/>
      <c r="AY76" s="155"/>
      <c r="AZ76" s="155"/>
      <c r="BA76" s="155"/>
      <c r="BB76" s="155"/>
      <c r="BC76" s="156"/>
      <c r="BD76" s="163">
        <f>A91</f>
        <v>2</v>
      </c>
      <c r="BE76" s="164"/>
      <c r="BF76" s="183" t="str">
        <f>C91</f>
        <v>B</v>
      </c>
      <c r="BG76" s="185" t="str">
        <f>IF(VLOOKUP($BF76,$A72:$C82,3,FALSE)=0,"",CONCATENATE(VLOOKUP(VLOOKUP($BF76,$A72:$C82,3,FALSE),Players!$C:$G,4,FALSE)," ",VLOOKUP($BF76,$A72:$C82,3,FALSE)," ",IF(ISERROR(VLOOKUP(VLOOKUP($BF76,$A72:$C82,3,FALSE),Players!$C:$G,5,FALSE)),"()",CONCATENATE("(",VLOOKUP(VLOOKUP($BF76,$A72:$C82,3,FALSE),Players!$C:$G,5,FALSE),")"))))</f>
        <v/>
      </c>
      <c r="BH76" s="186"/>
      <c r="BI76" s="186"/>
      <c r="BJ76" s="186"/>
      <c r="BK76" s="186"/>
      <c r="BL76" s="186"/>
      <c r="BM76" s="186"/>
      <c r="BN76" s="186"/>
      <c r="BO76" s="186"/>
      <c r="BP76" s="186"/>
      <c r="BQ76" s="186"/>
      <c r="BR76" s="186"/>
      <c r="BS76" s="186"/>
      <c r="BT76" s="186"/>
      <c r="BU76" s="187"/>
      <c r="BV76" s="170" t="str">
        <f>IF(D91&lt;&gt;"",D91,"")</f>
        <v/>
      </c>
      <c r="BW76" s="171"/>
      <c r="BX76" s="335" t="str">
        <f>IF(F91&lt;&gt;"",F91,"")</f>
        <v/>
      </c>
      <c r="BY76" s="171"/>
      <c r="BZ76" s="335" t="str">
        <f>IF(H91&lt;&gt;"",H91,"")</f>
        <v/>
      </c>
      <c r="CA76" s="171"/>
      <c r="CB76" s="335" t="str">
        <f>IF(J91&lt;&gt;"",J91,"")</f>
        <v/>
      </c>
      <c r="CC76" s="171"/>
      <c r="CD76" s="335" t="str">
        <f>IF(L91&lt;&gt;"",L91,"")</f>
        <v/>
      </c>
      <c r="CE76" s="337"/>
      <c r="CF76" s="174" t="str">
        <f>IF($CD76=$CD78,IF($CB76=$CB78,IF($BZ76&lt;&gt;"",IF($BZ76&gt;$BZ78,"W","L"),""),IF($CB76&gt;$CB78,"W","L")),IF($CD76&gt;$CD78,"W","L"))</f>
        <v/>
      </c>
      <c r="CG76" s="154" t="str">
        <f>CONCATENATE($A70," ",$D70,","," ",$F68)</f>
        <v>Group: 2, Men's Singles</v>
      </c>
      <c r="CH76" s="155"/>
      <c r="CI76" s="155"/>
      <c r="CJ76" s="155"/>
      <c r="CK76" s="155"/>
      <c r="CL76" s="155"/>
      <c r="CM76" s="155"/>
      <c r="CN76" s="155"/>
      <c r="CO76" s="155"/>
      <c r="CP76" s="155"/>
      <c r="CQ76" s="155"/>
      <c r="CR76" s="155"/>
      <c r="CS76" s="156"/>
      <c r="CT76" s="163">
        <f>O91</f>
        <v>9</v>
      </c>
      <c r="CU76" s="164"/>
      <c r="CV76" s="183" t="str">
        <f>Q91</f>
        <v>E</v>
      </c>
      <c r="CW76" s="185" t="str">
        <f>IF(VLOOKUP($CV76,$A72:$C82,3,FALSE)=0,"",CONCATENATE(VLOOKUP(VLOOKUP($CV76,$A72:$C82,3,FALSE),Players!$C:$G,4,FALSE)," ",VLOOKUP($CV76,$A72:$C82,3,FALSE)," ",IF(ISERROR(VLOOKUP(VLOOKUP($CV76,$A72:$C82,3,FALSE),Players!$C:$G,5,FALSE)),"()",CONCATENATE("(",VLOOKUP(VLOOKUP($CV76,$A72:$C82,3,FALSE),Players!$C:$G,5,FALSE),")"))))</f>
        <v/>
      </c>
      <c r="CX76" s="186"/>
      <c r="CY76" s="186"/>
      <c r="CZ76" s="186"/>
      <c r="DA76" s="186"/>
      <c r="DB76" s="186"/>
      <c r="DC76" s="186"/>
      <c r="DD76" s="186"/>
      <c r="DE76" s="186"/>
      <c r="DF76" s="186"/>
      <c r="DG76" s="186"/>
      <c r="DH76" s="186"/>
      <c r="DI76" s="186"/>
      <c r="DJ76" s="186"/>
      <c r="DK76" s="187"/>
      <c r="DL76" s="170" t="str">
        <f>IF(R91&lt;&gt;"",R91,"")</f>
        <v/>
      </c>
      <c r="DM76" s="171"/>
      <c r="DN76" s="335" t="str">
        <f>IF(T91&lt;&gt;"",T91,"")</f>
        <v/>
      </c>
      <c r="DO76" s="171"/>
      <c r="DP76" s="335" t="str">
        <f>IF(V91&lt;&gt;"",V91,"")</f>
        <v/>
      </c>
      <c r="DQ76" s="171"/>
      <c r="DR76" s="335" t="str">
        <f>IF(X91&lt;&gt;"",X91,"")</f>
        <v/>
      </c>
      <c r="DS76" s="171"/>
      <c r="DT76" s="335" t="str">
        <f>IF(Z91&lt;&gt;"",Z91,"")</f>
        <v/>
      </c>
      <c r="DU76" s="337"/>
      <c r="DV76" s="174" t="str">
        <f>IF($DT76=$DT78,IF($DR76=$DR78,IF($DP76&lt;&gt;"",IF($DP76&gt;$DP78,"W","L"),""),IF($DR76&gt;$DR78,"W","L")),IF($DT76&gt;$DT78,"W","L"))</f>
        <v/>
      </c>
      <c r="DW76" s="126"/>
      <c r="DX76" s="126"/>
      <c r="DY76" s="126"/>
      <c r="DZ76" s="126"/>
      <c r="EA76" s="126"/>
      <c r="EB76" s="126"/>
      <c r="EC76" s="126"/>
      <c r="ED76" s="126"/>
      <c r="EE76" s="126"/>
      <c r="EF76" s="126"/>
      <c r="EG76" s="126"/>
      <c r="EH76" s="126"/>
      <c r="EI76" s="126"/>
    </row>
    <row r="77" spans="1:168" ht="11.25" customHeight="1">
      <c r="A77" s="212"/>
      <c r="B77" s="213"/>
      <c r="C77" s="217"/>
      <c r="D77" s="218"/>
      <c r="E77" s="218"/>
      <c r="F77" s="218"/>
      <c r="G77" s="218"/>
      <c r="H77" s="218"/>
      <c r="I77" s="218"/>
      <c r="J77" s="218"/>
      <c r="K77" s="218"/>
      <c r="L77" s="218"/>
      <c r="M77" s="218"/>
      <c r="N77" s="218"/>
      <c r="O77" s="218"/>
      <c r="P77" s="218"/>
      <c r="Q77" s="218"/>
      <c r="R77" s="218"/>
      <c r="S77" s="218"/>
      <c r="T77" s="218"/>
      <c r="U77" s="218"/>
      <c r="V77" s="218"/>
      <c r="W77" s="218"/>
      <c r="X77" s="218"/>
      <c r="Y77" s="219"/>
      <c r="Z77" s="232"/>
      <c r="AA77" s="233"/>
      <c r="AB77" s="234"/>
      <c r="AC77" s="233"/>
      <c r="AD77" s="235"/>
      <c r="AE77" s="236"/>
      <c r="AF77" s="234"/>
      <c r="AG77" s="233"/>
      <c r="AH77" s="234"/>
      <c r="AI77" s="233"/>
      <c r="AJ77" s="234"/>
      <c r="AK77" s="238"/>
      <c r="AL77" s="241"/>
      <c r="AM77" s="240"/>
      <c r="AN77" s="258"/>
      <c r="AO77" s="243"/>
      <c r="AQ77" s="157"/>
      <c r="AR77" s="158"/>
      <c r="AS77" s="158"/>
      <c r="AT77" s="158"/>
      <c r="AU77" s="158"/>
      <c r="AV77" s="158"/>
      <c r="AW77" s="158"/>
      <c r="AX77" s="158"/>
      <c r="AY77" s="158"/>
      <c r="AZ77" s="158"/>
      <c r="BA77" s="158"/>
      <c r="BB77" s="158"/>
      <c r="BC77" s="159"/>
      <c r="BD77" s="165"/>
      <c r="BE77" s="166"/>
      <c r="BF77" s="184"/>
      <c r="BG77" s="188"/>
      <c r="BH77" s="189"/>
      <c r="BI77" s="189"/>
      <c r="BJ77" s="189"/>
      <c r="BK77" s="189"/>
      <c r="BL77" s="189"/>
      <c r="BM77" s="189"/>
      <c r="BN77" s="189"/>
      <c r="BO77" s="189"/>
      <c r="BP77" s="189"/>
      <c r="BQ77" s="189"/>
      <c r="BR77" s="189"/>
      <c r="BS77" s="189"/>
      <c r="BT77" s="189"/>
      <c r="BU77" s="190"/>
      <c r="BV77" s="172"/>
      <c r="BW77" s="173"/>
      <c r="BX77" s="336"/>
      <c r="BY77" s="173"/>
      <c r="BZ77" s="336"/>
      <c r="CA77" s="173"/>
      <c r="CB77" s="336"/>
      <c r="CC77" s="173"/>
      <c r="CD77" s="336"/>
      <c r="CE77" s="338"/>
      <c r="CF77" s="174"/>
      <c r="CG77" s="157"/>
      <c r="CH77" s="158"/>
      <c r="CI77" s="158"/>
      <c r="CJ77" s="158"/>
      <c r="CK77" s="158"/>
      <c r="CL77" s="158"/>
      <c r="CM77" s="158"/>
      <c r="CN77" s="158"/>
      <c r="CO77" s="158"/>
      <c r="CP77" s="158"/>
      <c r="CQ77" s="158"/>
      <c r="CR77" s="158"/>
      <c r="CS77" s="159"/>
      <c r="CT77" s="165"/>
      <c r="CU77" s="166"/>
      <c r="CV77" s="184"/>
      <c r="CW77" s="188"/>
      <c r="CX77" s="189"/>
      <c r="CY77" s="189"/>
      <c r="CZ77" s="189"/>
      <c r="DA77" s="189"/>
      <c r="DB77" s="189"/>
      <c r="DC77" s="189"/>
      <c r="DD77" s="189"/>
      <c r="DE77" s="189"/>
      <c r="DF77" s="189"/>
      <c r="DG77" s="189"/>
      <c r="DH77" s="189"/>
      <c r="DI77" s="189"/>
      <c r="DJ77" s="189"/>
      <c r="DK77" s="190"/>
      <c r="DL77" s="172"/>
      <c r="DM77" s="173"/>
      <c r="DN77" s="336"/>
      <c r="DO77" s="173"/>
      <c r="DP77" s="336"/>
      <c r="DQ77" s="173"/>
      <c r="DR77" s="336"/>
      <c r="DS77" s="173"/>
      <c r="DT77" s="336"/>
      <c r="DU77" s="338"/>
      <c r="DV77" s="174"/>
      <c r="DW77" s="126"/>
      <c r="DX77" s="126"/>
      <c r="DY77" s="126"/>
      <c r="DZ77" s="126"/>
      <c r="EA77" s="126"/>
      <c r="EB77" s="126"/>
      <c r="EC77" s="126"/>
      <c r="ED77" s="126"/>
      <c r="EE77" s="126"/>
      <c r="EF77" s="126"/>
      <c r="EG77" s="126"/>
      <c r="EH77" s="126"/>
      <c r="EI77" s="126"/>
    </row>
    <row r="78" spans="1:168" ht="11.25" customHeight="1">
      <c r="A78" s="210" t="str">
        <f>AF70</f>
        <v>D</v>
      </c>
      <c r="B78" s="211"/>
      <c r="C78" s="342"/>
      <c r="D78" s="343"/>
      <c r="E78" s="343"/>
      <c r="F78" s="343"/>
      <c r="G78" s="343"/>
      <c r="H78" s="343"/>
      <c r="I78" s="343"/>
      <c r="J78" s="343"/>
      <c r="K78" s="343"/>
      <c r="L78" s="343"/>
      <c r="M78" s="343"/>
      <c r="N78" s="343"/>
      <c r="O78" s="343"/>
      <c r="P78" s="343"/>
      <c r="Q78" s="343"/>
      <c r="R78" s="343"/>
      <c r="S78" s="343"/>
      <c r="T78" s="343"/>
      <c r="U78" s="343"/>
      <c r="V78" s="343"/>
      <c r="W78" s="343"/>
      <c r="X78" s="343"/>
      <c r="Y78" s="344"/>
      <c r="Z78" s="220" t="str">
        <f>IF(AF72&lt;&gt;"",IF(AF72="W","L","W"),"")</f>
        <v/>
      </c>
      <c r="AA78" s="221"/>
      <c r="AB78" s="227" t="str">
        <f>IF(AF74&lt;&gt;"",IF(AF74="W","L","W"),"")</f>
        <v/>
      </c>
      <c r="AC78" s="221"/>
      <c r="AD78" s="227" t="str">
        <f>IF(AF76&lt;&gt;"",IF(AF76="W","L","W"),"")</f>
        <v/>
      </c>
      <c r="AE78" s="221"/>
      <c r="AF78" s="228"/>
      <c r="AG78" s="229"/>
      <c r="AH78" s="227" t="str">
        <f>IF($D68="1P",IF(AN87=AN89,IF(AL87=AL89,IF(AJ87&lt;&gt;"",IF(AJ87&gt;AJ89,"W","L"),""),IF(AL87&gt;AL89,"W","L")),IF(AN87&gt;AN89,"W","L")),IF(Z103=Z105,IF(X103=X105,IF(V103&lt;&gt;"",IF(V103&gt;V105,"W","L"),""),IF(X103&gt;X105,"W","L")),IF(Z103&gt;Z105,"W","L")))</f>
        <v/>
      </c>
      <c r="AI78" s="221"/>
      <c r="AJ78" s="227" t="str">
        <f>IF($D68="1P",IF(L103=L105,IF(J103=J105,IF(H103&lt;&gt;"",IF(H103&gt;H105,"W","L"),""),IF(J103&gt;J105,"W","L")),IF(L103&gt;L105,"W","L")),IF(Z111=Z113,IF(X111=X113,IF(V111&lt;&gt;"",IF(V111&gt;V113,"W","L"),""),IF(X111&gt;X113,"W","L")),IF(Z111&gt;Z113,"W","L")))</f>
        <v/>
      </c>
      <c r="AK78" s="237"/>
      <c r="AL78" s="239" t="str">
        <f>IF(OR(COUNTIF(Z78:AJ78,"W"),COUNTIF(Z78:AJ78,"L")),COUNTIF(Z78:AJ78,"W")*2+COUNTIF(Z78:AJ78,"L"),"")</f>
        <v/>
      </c>
      <c r="AM78" s="240"/>
      <c r="AN78" s="242" t="str">
        <f>IF(AL78&lt;&gt;"",RANK(AL78,AL72:AL82,0),"")</f>
        <v/>
      </c>
      <c r="AO78" s="243"/>
      <c r="AQ78" s="157"/>
      <c r="AR78" s="158"/>
      <c r="AS78" s="158"/>
      <c r="AT78" s="158"/>
      <c r="AU78" s="158"/>
      <c r="AV78" s="158"/>
      <c r="AW78" s="158"/>
      <c r="AX78" s="158"/>
      <c r="AY78" s="158"/>
      <c r="AZ78" s="158"/>
      <c r="BA78" s="158"/>
      <c r="BB78" s="158"/>
      <c r="BC78" s="159"/>
      <c r="BD78" s="165"/>
      <c r="BE78" s="166"/>
      <c r="BF78" s="175" t="str">
        <f>C93</f>
        <v>E</v>
      </c>
      <c r="BG78" s="177" t="str">
        <f>IF(VLOOKUP($BF78,$A72:$C82,3,FALSE)=0,"",CONCATENATE(VLOOKUP(VLOOKUP($BF78,$A72:$C82,3,FALSE),Players!$C:$G,4,FALSE)," ",VLOOKUP($BF78,$A72:$C82,3,FALSE)," ",IF(ISERROR(VLOOKUP(VLOOKUP($BF78,$A72:$C82,3,FALSE),Players!$C:$G,5,FALSE)),"()",CONCATENATE("(",VLOOKUP(VLOOKUP($BF78,$A72:$C82,3,FALSE),Players!$C:$G,5,FALSE),")"))))</f>
        <v/>
      </c>
      <c r="BH78" s="178"/>
      <c r="BI78" s="178"/>
      <c r="BJ78" s="178"/>
      <c r="BK78" s="178"/>
      <c r="BL78" s="178"/>
      <c r="BM78" s="178"/>
      <c r="BN78" s="178"/>
      <c r="BO78" s="178"/>
      <c r="BP78" s="178"/>
      <c r="BQ78" s="178"/>
      <c r="BR78" s="178"/>
      <c r="BS78" s="178"/>
      <c r="BT78" s="178"/>
      <c r="BU78" s="179"/>
      <c r="BV78" s="150" t="str">
        <f>IF(D93&lt;&gt;"",D93,"")</f>
        <v/>
      </c>
      <c r="BW78" s="151"/>
      <c r="BX78" s="288" t="str">
        <f>IF(F93&lt;&gt;"",F93,"")</f>
        <v/>
      </c>
      <c r="BY78" s="151"/>
      <c r="BZ78" s="288" t="str">
        <f>IF(H93&lt;&gt;"",H93,"")</f>
        <v/>
      </c>
      <c r="CA78" s="151"/>
      <c r="CB78" s="288" t="str">
        <f>IF(J93&lt;&gt;"",J93,"")</f>
        <v/>
      </c>
      <c r="CC78" s="151"/>
      <c r="CD78" s="288" t="str">
        <f>IF(L93&lt;&gt;"",L93,"")</f>
        <v/>
      </c>
      <c r="CE78" s="332"/>
      <c r="CF78" s="174" t="str">
        <f>IF($CF76&lt;&gt;"",IF(CF76="W","L","W"),"")</f>
        <v/>
      </c>
      <c r="CG78" s="157"/>
      <c r="CH78" s="158"/>
      <c r="CI78" s="158"/>
      <c r="CJ78" s="158"/>
      <c r="CK78" s="158"/>
      <c r="CL78" s="158"/>
      <c r="CM78" s="158"/>
      <c r="CN78" s="158"/>
      <c r="CO78" s="158"/>
      <c r="CP78" s="158"/>
      <c r="CQ78" s="158"/>
      <c r="CR78" s="158"/>
      <c r="CS78" s="159"/>
      <c r="CT78" s="165"/>
      <c r="CU78" s="166"/>
      <c r="CV78" s="175" t="str">
        <f>Q93</f>
        <v>F</v>
      </c>
      <c r="CW78" s="177" t="str">
        <f>IF(VLOOKUP($CV78,$A72:$C82,3,FALSE)=0,"",CONCATENATE(VLOOKUP(VLOOKUP($CV78,$A72:$C82,3,FALSE),Players!$C:$G,4,FALSE)," ",VLOOKUP($CV78,$A72:$C82,3,FALSE)," ",IF(ISERROR(VLOOKUP(VLOOKUP($CV78,$A72:$C82,3,FALSE),Players!$C:$G,5,FALSE)),"()",CONCATENATE("(",VLOOKUP(VLOOKUP($CV78,$A72:$C82,3,FALSE),Players!$C:$G,5,FALSE),")"))))</f>
        <v/>
      </c>
      <c r="CX78" s="178"/>
      <c r="CY78" s="178"/>
      <c r="CZ78" s="178"/>
      <c r="DA78" s="178"/>
      <c r="DB78" s="178"/>
      <c r="DC78" s="178"/>
      <c r="DD78" s="178"/>
      <c r="DE78" s="178"/>
      <c r="DF78" s="178"/>
      <c r="DG78" s="178"/>
      <c r="DH78" s="178"/>
      <c r="DI78" s="178"/>
      <c r="DJ78" s="178"/>
      <c r="DK78" s="179"/>
      <c r="DL78" s="150" t="str">
        <f>IF(R93&lt;&gt;"",R93,"")</f>
        <v/>
      </c>
      <c r="DM78" s="151"/>
      <c r="DN78" s="288" t="str">
        <f>IF(T93&lt;&gt;"",T93,"")</f>
        <v/>
      </c>
      <c r="DO78" s="151"/>
      <c r="DP78" s="288" t="str">
        <f>IF(V93&lt;&gt;"",V93,"")</f>
        <v/>
      </c>
      <c r="DQ78" s="151"/>
      <c r="DR78" s="288" t="str">
        <f>IF(X93&lt;&gt;"",X93,"")</f>
        <v/>
      </c>
      <c r="DS78" s="151"/>
      <c r="DT78" s="288" t="str">
        <f>IF(Z93&lt;&gt;"",Z93,"")</f>
        <v/>
      </c>
      <c r="DU78" s="332"/>
      <c r="DV78" s="174" t="str">
        <f>IF($DV76&lt;&gt;"",IF(DV76="W","L","W"),"")</f>
        <v/>
      </c>
      <c r="DW78" s="126"/>
      <c r="DX78" s="126"/>
      <c r="DY78" s="126"/>
      <c r="DZ78" s="126"/>
      <c r="EA78" s="126"/>
      <c r="EB78" s="126"/>
      <c r="EC78" s="126"/>
      <c r="ED78" s="126"/>
      <c r="EE78" s="126"/>
      <c r="EF78" s="126"/>
      <c r="EG78" s="126"/>
      <c r="EH78" s="126"/>
      <c r="EI78" s="126"/>
    </row>
    <row r="79" spans="1:168" ht="11.25" customHeight="1" thickBot="1">
      <c r="A79" s="212"/>
      <c r="B79" s="213"/>
      <c r="C79" s="217"/>
      <c r="D79" s="218"/>
      <c r="E79" s="218"/>
      <c r="F79" s="218"/>
      <c r="G79" s="218"/>
      <c r="H79" s="218"/>
      <c r="I79" s="218"/>
      <c r="J79" s="218"/>
      <c r="K79" s="218"/>
      <c r="L79" s="218"/>
      <c r="M79" s="218"/>
      <c r="N79" s="218"/>
      <c r="O79" s="218"/>
      <c r="P79" s="218"/>
      <c r="Q79" s="218"/>
      <c r="R79" s="218"/>
      <c r="S79" s="218"/>
      <c r="T79" s="218"/>
      <c r="U79" s="218"/>
      <c r="V79" s="218"/>
      <c r="W79" s="218"/>
      <c r="X79" s="218"/>
      <c r="Y79" s="219"/>
      <c r="Z79" s="232"/>
      <c r="AA79" s="233"/>
      <c r="AB79" s="234"/>
      <c r="AC79" s="233"/>
      <c r="AD79" s="234"/>
      <c r="AE79" s="233"/>
      <c r="AF79" s="235"/>
      <c r="AG79" s="236"/>
      <c r="AH79" s="234"/>
      <c r="AI79" s="233"/>
      <c r="AJ79" s="234"/>
      <c r="AK79" s="238"/>
      <c r="AL79" s="241"/>
      <c r="AM79" s="240"/>
      <c r="AN79" s="258"/>
      <c r="AO79" s="243"/>
      <c r="AQ79" s="160"/>
      <c r="AR79" s="161"/>
      <c r="AS79" s="161"/>
      <c r="AT79" s="161"/>
      <c r="AU79" s="161"/>
      <c r="AV79" s="161"/>
      <c r="AW79" s="161"/>
      <c r="AX79" s="161"/>
      <c r="AY79" s="161"/>
      <c r="AZ79" s="161"/>
      <c r="BA79" s="161"/>
      <c r="BB79" s="161"/>
      <c r="BC79" s="162"/>
      <c r="BD79" s="167"/>
      <c r="BE79" s="168"/>
      <c r="BF79" s="176"/>
      <c r="BG79" s="180"/>
      <c r="BH79" s="181"/>
      <c r="BI79" s="181"/>
      <c r="BJ79" s="181"/>
      <c r="BK79" s="181"/>
      <c r="BL79" s="181"/>
      <c r="BM79" s="181"/>
      <c r="BN79" s="181"/>
      <c r="BO79" s="181"/>
      <c r="BP79" s="181"/>
      <c r="BQ79" s="181"/>
      <c r="BR79" s="181"/>
      <c r="BS79" s="181"/>
      <c r="BT79" s="181"/>
      <c r="BU79" s="182"/>
      <c r="BV79" s="152"/>
      <c r="BW79" s="153"/>
      <c r="BX79" s="333"/>
      <c r="BY79" s="153"/>
      <c r="BZ79" s="333"/>
      <c r="CA79" s="153"/>
      <c r="CB79" s="333"/>
      <c r="CC79" s="153"/>
      <c r="CD79" s="333"/>
      <c r="CE79" s="334"/>
      <c r="CF79" s="341"/>
      <c r="CG79" s="160"/>
      <c r="CH79" s="161"/>
      <c r="CI79" s="161"/>
      <c r="CJ79" s="161"/>
      <c r="CK79" s="161"/>
      <c r="CL79" s="161"/>
      <c r="CM79" s="161"/>
      <c r="CN79" s="161"/>
      <c r="CO79" s="161"/>
      <c r="CP79" s="161"/>
      <c r="CQ79" s="161"/>
      <c r="CR79" s="161"/>
      <c r="CS79" s="162"/>
      <c r="CT79" s="167"/>
      <c r="CU79" s="168"/>
      <c r="CV79" s="176"/>
      <c r="CW79" s="180"/>
      <c r="CX79" s="181"/>
      <c r="CY79" s="181"/>
      <c r="CZ79" s="181"/>
      <c r="DA79" s="181"/>
      <c r="DB79" s="181"/>
      <c r="DC79" s="181"/>
      <c r="DD79" s="181"/>
      <c r="DE79" s="181"/>
      <c r="DF79" s="181"/>
      <c r="DG79" s="181"/>
      <c r="DH79" s="181"/>
      <c r="DI79" s="181"/>
      <c r="DJ79" s="181"/>
      <c r="DK79" s="182"/>
      <c r="DL79" s="152"/>
      <c r="DM79" s="153"/>
      <c r="DN79" s="333"/>
      <c r="DO79" s="153"/>
      <c r="DP79" s="333"/>
      <c r="DQ79" s="153"/>
      <c r="DR79" s="333"/>
      <c r="DS79" s="153"/>
      <c r="DT79" s="333"/>
      <c r="DU79" s="334"/>
      <c r="DV79" s="174"/>
      <c r="DW79" s="126"/>
      <c r="DX79" s="126"/>
      <c r="DY79" s="126"/>
      <c r="DZ79" s="126"/>
      <c r="EA79" s="126"/>
      <c r="EB79" s="126"/>
      <c r="EC79" s="126"/>
      <c r="ED79" s="126"/>
      <c r="EE79" s="126"/>
      <c r="EF79" s="126"/>
      <c r="EG79" s="126"/>
      <c r="EH79" s="126"/>
      <c r="EI79" s="126"/>
    </row>
    <row r="80" spans="1:168" ht="11.25" customHeight="1">
      <c r="A80" s="210" t="str">
        <f>AH70</f>
        <v>E</v>
      </c>
      <c r="B80" s="211"/>
      <c r="C80" s="342"/>
      <c r="D80" s="343"/>
      <c r="E80" s="343"/>
      <c r="F80" s="343"/>
      <c r="G80" s="343"/>
      <c r="H80" s="343"/>
      <c r="I80" s="343"/>
      <c r="J80" s="343"/>
      <c r="K80" s="343"/>
      <c r="L80" s="343"/>
      <c r="M80" s="343"/>
      <c r="N80" s="343"/>
      <c r="O80" s="343"/>
      <c r="P80" s="343"/>
      <c r="Q80" s="343"/>
      <c r="R80" s="343"/>
      <c r="S80" s="343"/>
      <c r="T80" s="343"/>
      <c r="U80" s="343"/>
      <c r="V80" s="343"/>
      <c r="W80" s="343"/>
      <c r="X80" s="343"/>
      <c r="Y80" s="344"/>
      <c r="Z80" s="220" t="str">
        <f>IF(AH72&lt;&gt;"",IF(AH72="W","L","W"),"")</f>
        <v/>
      </c>
      <c r="AA80" s="221"/>
      <c r="AB80" s="227" t="str">
        <f>IF(AH74&lt;&gt;"",IF(AH74="W","L","W"),"")</f>
        <v/>
      </c>
      <c r="AC80" s="221"/>
      <c r="AD80" s="227" t="str">
        <f>IF(AH76&lt;&gt;"",IF(AH76="W","L","W"),"")</f>
        <v/>
      </c>
      <c r="AE80" s="221"/>
      <c r="AF80" s="227" t="str">
        <f>IF(AH78&lt;&gt;"",IF(AH78="W","L","W"),"")</f>
        <v/>
      </c>
      <c r="AG80" s="221"/>
      <c r="AH80" s="228"/>
      <c r="AI80" s="229"/>
      <c r="AJ80" s="227" t="str">
        <f>IF($D68="1P",IF(Z103=Z105,IF(X103=X105,IF(V103&lt;&gt;"",IF(V103&gt;V105,"W","L"),""),IF(X103&gt;X105,"W","L")),IF(Z103&gt;Z105,"W","L")),IF(Z91=Z93,IF(X91=X93,IF(V91&lt;&gt;"",IF(V91&gt;V93,"W","L"),""),IF(X91&gt;X93,"W","L")),IF(Z91&gt;Z93,"W","L")))</f>
        <v/>
      </c>
      <c r="AK80" s="237"/>
      <c r="AL80" s="239" t="str">
        <f>IF(OR(COUNTIF(Z80:AJ80,"W"),COUNTIF(Z80:AJ80,"L")),COUNTIF(Z80:AJ80,"W")*2+COUNTIF(Z80:AJ80,"L"),"")</f>
        <v/>
      </c>
      <c r="AM80" s="240"/>
      <c r="AN80" s="242" t="str">
        <f>IF(AL80&lt;&gt;"",RANK(AL80,AL72:AL82,0),"")</f>
        <v/>
      </c>
      <c r="AO80" s="243"/>
      <c r="AQ80" s="126"/>
      <c r="AR80" s="126"/>
      <c r="AS80" s="126"/>
      <c r="AT80" s="126"/>
      <c r="AU80" s="126"/>
      <c r="AV80" s="126"/>
      <c r="AW80" s="126"/>
      <c r="AX80" s="126"/>
      <c r="AY80" s="126"/>
      <c r="AZ80" s="126"/>
      <c r="BA80" s="126"/>
      <c r="BB80" s="126"/>
      <c r="BC80" s="126"/>
      <c r="BV80" s="169" t="str">
        <f>IF(CF76&lt;&gt;"",IF(AND(AND(BV76&gt;-1,BV78&gt;-1),OR(BV76&gt;10,BV78&gt;10),ABS(BV76-BV78)&gt;1,IF(OR(BV76&gt;11,BV78&gt;11),ABS(BV76-BV78)=2,TRUE),BV76=INT(BV76),BV78=INT(BV78)),"","Error"),"")</f>
        <v/>
      </c>
      <c r="BW80" s="169"/>
      <c r="BX80" s="169" t="str">
        <f>IF(CF76&lt;&gt;"",IF(AND(AND(BX76&gt;-1,BX78&gt;-1),OR(BX76&gt;10,BX78&gt;10),ABS(BX76-BX78)&gt;1,IF(OR(BX76&gt;11,BX78&gt;11),ABS(BX76-BX78)=2,TRUE),BX76=INT(BX76),BX78=INT(BX78)),"","Error"),"")</f>
        <v/>
      </c>
      <c r="BY80" s="169"/>
      <c r="BZ80" s="169" t="str">
        <f>IF(CF76&lt;&gt;"",IF(AND(AND(BZ76&gt;-1,BZ78&gt;-1),OR(BZ76&gt;10,BZ78&gt;10),ABS(BZ76-BZ78)&gt;1,IF(OR(BZ76&gt;11,BZ78&gt;11),ABS(BZ76-BZ78)=2,TRUE),BZ76=INT(BZ76),BZ78=INT(BZ78)),"","Error"),"")</f>
        <v/>
      </c>
      <c r="CA80" s="169"/>
      <c r="CB80" s="169" t="str">
        <f>IF(AND(CF76&lt;&gt;"",CB76&lt;&gt;""),IF(AND(AND(CB76&gt;-1,CB78&gt;-1),OR(CB76&gt;10,CB78&gt;10),ABS(CB76-CB78)&gt;1,IF(OR(CB76&gt;11,CB78&gt;11),ABS(CB76-CB78)=2,TRUE),CB76=INT(CB76),CB78=INT(CB78)),"","Error"),"")</f>
        <v/>
      </c>
      <c r="CC80" s="169"/>
      <c r="CD80" s="169" t="str">
        <f>IF(AND(CF76&lt;&gt;"",CD76&lt;&gt;""),IF(AND(AND(CD76&gt;-1,CD78&gt;-1),OR(CD76&gt;10,CD78&gt;10),ABS(CD76-CD78)&gt;1,IF(OR(CD76&gt;11,CD78&gt;11),ABS(CD76-CD78)=2,TRUE),CD76=INT(CD76),CD78=INT(CD78)),"","Error"),"")</f>
        <v/>
      </c>
      <c r="CE80" s="169"/>
      <c r="CG80" s="126"/>
      <c r="CH80" s="126"/>
      <c r="CI80" s="126"/>
      <c r="CJ80" s="126"/>
      <c r="CK80" s="126"/>
      <c r="CL80" s="126"/>
      <c r="CM80" s="126"/>
      <c r="CN80" s="126"/>
      <c r="CO80" s="126"/>
      <c r="CP80" s="126"/>
      <c r="CQ80" s="126"/>
      <c r="CR80" s="126"/>
      <c r="CS80" s="126"/>
      <c r="DL80" s="169" t="str">
        <f>IF(DV76&lt;&gt;"",IF(AND(AND(DL76&gt;-1,DL78&gt;-1),OR(DL76&gt;10,DL78&gt;10),ABS(DL76-DL78)&gt;1,IF(OR(DL76&gt;11,DL78&gt;11),ABS(DL76-DL78)=2,TRUE),DL76=INT(DL76),DL78=INT(DL78)),"","Error"),"")</f>
        <v/>
      </c>
      <c r="DM80" s="169"/>
      <c r="DN80" s="169" t="str">
        <f>IF(DV76&lt;&gt;"",IF(AND(AND(DN76&gt;-1,DN78&gt;-1),OR(DN76&gt;10,DN78&gt;10),ABS(DN76-DN78)&gt;1,IF(OR(DN76&gt;11,DN78&gt;11),ABS(DN76-DN78)=2,TRUE),DN76=INT(DN76),DN78=INT(DN78)),"","Error"),"")</f>
        <v/>
      </c>
      <c r="DO80" s="169"/>
      <c r="DP80" s="169" t="str">
        <f>IF(DV76&lt;&gt;"",IF(AND(AND(DP76&gt;-1,DP78&gt;-1),OR(DP76&gt;10,DP78&gt;10),ABS(DP76-DP78)&gt;1,IF(OR(DP76&gt;11,DP78&gt;11),ABS(DP76-DP78)=2,TRUE),DP76=INT(DP76),DP78=INT(DP78)),"","Error"),"")</f>
        <v/>
      </c>
      <c r="DQ80" s="169"/>
      <c r="DR80" s="169" t="str">
        <f>IF(AND(DV76&lt;&gt;"",DR76&lt;&gt;""),IF(AND(AND(DR76&gt;-1,DR78&gt;-1),OR(DR76&gt;10,DR78&gt;10),ABS(DR76-DR78)&gt;1,IF(OR(DR76&gt;11,DR78&gt;11),ABS(DR76-DR78)=2,TRUE),DR76=INT(DR76),DR78=INT(DR78)),"","Error"),"")</f>
        <v/>
      </c>
      <c r="DS80" s="169"/>
      <c r="DT80" s="169" t="str">
        <f>IF(AND(DV76&lt;&gt;"",DT76&lt;&gt;""),IF(AND(AND(DT76&gt;-1,DT78&gt;-1),OR(DT76&gt;10,DT78&gt;10),ABS(DT76-DT78)&gt;1,IF(OR(DT76&gt;11,DT78&gt;11),ABS(DT76-DT78)=2,TRUE),DT76=INT(DT76),DT78=INT(DT78)),"","Error"),"")</f>
        <v/>
      </c>
      <c r="DU80" s="169"/>
      <c r="DW80" s="126"/>
      <c r="DX80" s="126"/>
      <c r="DY80" s="126"/>
      <c r="DZ80" s="126"/>
      <c r="EA80" s="126"/>
      <c r="EB80" s="126"/>
      <c r="EC80" s="126"/>
      <c r="ED80" s="126"/>
      <c r="EE80" s="126"/>
      <c r="EF80" s="126"/>
      <c r="EG80" s="126"/>
      <c r="EH80" s="126"/>
      <c r="EI80" s="126"/>
    </row>
    <row r="81" spans="1:171" ht="11.25" customHeight="1">
      <c r="A81" s="212"/>
      <c r="B81" s="213"/>
      <c r="C81" s="217"/>
      <c r="D81" s="218"/>
      <c r="E81" s="218"/>
      <c r="F81" s="218"/>
      <c r="G81" s="218"/>
      <c r="H81" s="218"/>
      <c r="I81" s="218"/>
      <c r="J81" s="218"/>
      <c r="K81" s="218"/>
      <c r="L81" s="218"/>
      <c r="M81" s="218"/>
      <c r="N81" s="218"/>
      <c r="O81" s="218"/>
      <c r="P81" s="218"/>
      <c r="Q81" s="218"/>
      <c r="R81" s="218"/>
      <c r="S81" s="218"/>
      <c r="T81" s="218"/>
      <c r="U81" s="218"/>
      <c r="V81" s="218"/>
      <c r="W81" s="218"/>
      <c r="X81" s="218"/>
      <c r="Y81" s="219"/>
      <c r="Z81" s="232"/>
      <c r="AA81" s="233"/>
      <c r="AB81" s="234"/>
      <c r="AC81" s="233"/>
      <c r="AD81" s="234"/>
      <c r="AE81" s="233"/>
      <c r="AF81" s="234"/>
      <c r="AG81" s="233"/>
      <c r="AH81" s="235"/>
      <c r="AI81" s="236"/>
      <c r="AJ81" s="234"/>
      <c r="AK81" s="238"/>
      <c r="AL81" s="241"/>
      <c r="AM81" s="240"/>
      <c r="AN81" s="258"/>
      <c r="AO81" s="243"/>
      <c r="AQ81" s="126"/>
      <c r="AR81" s="126"/>
      <c r="AS81" s="126"/>
      <c r="AT81" s="126"/>
      <c r="AU81" s="126"/>
      <c r="AV81" s="126"/>
      <c r="AW81" s="126"/>
      <c r="AX81" s="126"/>
      <c r="AY81" s="126"/>
      <c r="AZ81" s="126"/>
      <c r="BA81" s="126"/>
      <c r="BB81" s="126"/>
      <c r="BC81" s="126"/>
      <c r="CG81" s="126"/>
      <c r="CH81" s="126"/>
      <c r="CI81" s="126"/>
      <c r="CJ81" s="126"/>
      <c r="CK81" s="126"/>
      <c r="CL81" s="126"/>
      <c r="CM81" s="126"/>
      <c r="CN81" s="126"/>
      <c r="CO81" s="126"/>
      <c r="CP81" s="126"/>
      <c r="CQ81" s="126"/>
      <c r="CR81" s="126"/>
      <c r="CS81" s="126"/>
      <c r="DW81" s="126"/>
      <c r="DX81" s="126"/>
      <c r="DY81" s="126"/>
      <c r="DZ81" s="126"/>
      <c r="EA81" s="126"/>
      <c r="EB81" s="126"/>
      <c r="EC81" s="126"/>
      <c r="ED81" s="126"/>
      <c r="EE81" s="126"/>
      <c r="EF81" s="126"/>
      <c r="EG81" s="126"/>
      <c r="EH81" s="126"/>
      <c r="EI81" s="126"/>
    </row>
    <row r="82" spans="1:171" ht="11.25" customHeight="1">
      <c r="A82" s="210" t="str">
        <f>AJ70</f>
        <v>F</v>
      </c>
      <c r="B82" s="211"/>
      <c r="C82" s="342"/>
      <c r="D82" s="343"/>
      <c r="E82" s="343"/>
      <c r="F82" s="343"/>
      <c r="G82" s="343"/>
      <c r="H82" s="343"/>
      <c r="I82" s="343"/>
      <c r="J82" s="343"/>
      <c r="K82" s="343"/>
      <c r="L82" s="343"/>
      <c r="M82" s="343"/>
      <c r="N82" s="343"/>
      <c r="O82" s="343"/>
      <c r="P82" s="343"/>
      <c r="Q82" s="343"/>
      <c r="R82" s="343"/>
      <c r="S82" s="343"/>
      <c r="T82" s="343"/>
      <c r="U82" s="343"/>
      <c r="V82" s="343"/>
      <c r="W82" s="343"/>
      <c r="X82" s="343"/>
      <c r="Y82" s="344"/>
      <c r="Z82" s="220" t="str">
        <f>IF(AJ72&lt;&gt;"",IF(AJ72="W","L","W"),"")</f>
        <v/>
      </c>
      <c r="AA82" s="221"/>
      <c r="AB82" s="227" t="str">
        <f>IF(AJ74&lt;&gt;"",IF(AJ74="W","L","W"),"")</f>
        <v/>
      </c>
      <c r="AC82" s="221"/>
      <c r="AD82" s="227" t="str">
        <f>IF(AJ76&lt;&gt;"",IF(AJ76="W","L","W"),"")</f>
        <v/>
      </c>
      <c r="AE82" s="221"/>
      <c r="AF82" s="227" t="str">
        <f>IF(AJ78&lt;&gt;"",IF(AJ78="W","L","W"),"")</f>
        <v/>
      </c>
      <c r="AG82" s="221"/>
      <c r="AH82" s="227" t="str">
        <f>IF(AJ80&lt;&gt;"",IF(AJ80="W","L","W"),"")</f>
        <v/>
      </c>
      <c r="AI82" s="221"/>
      <c r="AJ82" s="228"/>
      <c r="AK82" s="229"/>
      <c r="AL82" s="345" t="str">
        <f>IF(OR(COUNTIF(Z82:AJ82,"W"),COUNTIF(Z82:AJ82,"L")),COUNTIF(Z82:AJ82,"W")*2+COUNTIF(Z82:AJ82,"L"),"")</f>
        <v/>
      </c>
      <c r="AM82" s="346"/>
      <c r="AN82" s="242" t="str">
        <f>IF(AL82&lt;&gt;"",RANK(AL82,AL72:AL82,0),"")</f>
        <v/>
      </c>
      <c r="AO82" s="243"/>
      <c r="AQ82" s="127"/>
      <c r="AR82" s="127"/>
      <c r="AS82" s="127"/>
      <c r="AT82" s="127"/>
      <c r="AU82" s="127"/>
      <c r="AV82" s="127"/>
      <c r="AW82" s="127"/>
      <c r="AX82" s="127"/>
      <c r="AY82" s="127"/>
      <c r="AZ82" s="127"/>
      <c r="BA82" s="127"/>
      <c r="BB82" s="127"/>
      <c r="BC82" s="127"/>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G82" s="127"/>
      <c r="CH82" s="127"/>
      <c r="CI82" s="127"/>
      <c r="CJ82" s="127"/>
      <c r="CK82" s="127"/>
      <c r="CL82" s="127"/>
      <c r="CM82" s="127"/>
      <c r="CN82" s="127"/>
      <c r="CO82" s="127"/>
      <c r="CP82" s="127"/>
      <c r="CQ82" s="127"/>
      <c r="CR82" s="127"/>
      <c r="CS82" s="127"/>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W82" s="126"/>
      <c r="DX82" s="126"/>
      <c r="DY82" s="126"/>
      <c r="DZ82" s="126"/>
      <c r="EA82" s="126"/>
      <c r="EB82" s="126"/>
      <c r="EC82" s="126"/>
      <c r="ED82" s="126"/>
      <c r="EE82" s="126"/>
      <c r="EF82" s="126"/>
      <c r="EG82" s="126"/>
      <c r="EH82" s="126"/>
      <c r="EI82" s="126"/>
    </row>
    <row r="83" spans="1:171" ht="11.25" customHeight="1" thickBot="1">
      <c r="A83" s="212"/>
      <c r="B83" s="213"/>
      <c r="C83" s="217"/>
      <c r="D83" s="218"/>
      <c r="E83" s="218"/>
      <c r="F83" s="218"/>
      <c r="G83" s="218"/>
      <c r="H83" s="218"/>
      <c r="I83" s="218"/>
      <c r="J83" s="218"/>
      <c r="K83" s="218"/>
      <c r="L83" s="218"/>
      <c r="M83" s="218"/>
      <c r="N83" s="218"/>
      <c r="O83" s="218"/>
      <c r="P83" s="218"/>
      <c r="Q83" s="218"/>
      <c r="R83" s="218"/>
      <c r="S83" s="218"/>
      <c r="T83" s="218"/>
      <c r="U83" s="218"/>
      <c r="V83" s="218"/>
      <c r="W83" s="218"/>
      <c r="X83" s="218"/>
      <c r="Y83" s="219"/>
      <c r="Z83" s="222"/>
      <c r="AA83" s="223"/>
      <c r="AB83" s="226"/>
      <c r="AC83" s="223"/>
      <c r="AD83" s="226"/>
      <c r="AE83" s="223"/>
      <c r="AF83" s="226"/>
      <c r="AG83" s="223"/>
      <c r="AH83" s="226"/>
      <c r="AI83" s="223"/>
      <c r="AJ83" s="230"/>
      <c r="AK83" s="231"/>
      <c r="AL83" s="347"/>
      <c r="AM83" s="348"/>
      <c r="AN83" s="248"/>
      <c r="AO83" s="249"/>
      <c r="AQ83" s="128"/>
      <c r="AR83" s="128"/>
      <c r="AS83" s="128"/>
      <c r="AT83" s="128"/>
      <c r="AU83" s="128"/>
      <c r="AV83" s="128"/>
      <c r="AW83" s="128"/>
      <c r="AX83" s="128"/>
      <c r="AY83" s="128"/>
      <c r="AZ83" s="128"/>
      <c r="BA83" s="128"/>
      <c r="BB83" s="128"/>
      <c r="BC83" s="128"/>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G83" s="128"/>
      <c r="CH83" s="128"/>
      <c r="CI83" s="128"/>
      <c r="CJ83" s="128"/>
      <c r="CK83" s="128"/>
      <c r="CL83" s="128"/>
      <c r="CM83" s="128"/>
      <c r="CN83" s="128"/>
      <c r="CO83" s="128"/>
      <c r="CP83" s="128"/>
      <c r="CQ83" s="128"/>
      <c r="CR83" s="128"/>
      <c r="CS83" s="128"/>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c r="DW83" s="126"/>
      <c r="DX83" s="126"/>
      <c r="DY83" s="126"/>
      <c r="DZ83" s="126"/>
      <c r="EA83" s="126"/>
      <c r="EB83" s="126"/>
      <c r="EC83" s="126"/>
      <c r="ED83" s="126"/>
      <c r="EE83" s="126"/>
      <c r="EF83" s="126"/>
      <c r="EG83" s="126"/>
      <c r="EH83" s="126"/>
      <c r="EI83" s="126"/>
    </row>
    <row r="84" spans="1:171" ht="11.25" customHeight="1">
      <c r="AQ84" s="126"/>
      <c r="AR84" s="126"/>
      <c r="AS84" s="126"/>
      <c r="AT84" s="126"/>
      <c r="AU84" s="126"/>
      <c r="AV84" s="126"/>
      <c r="AW84" s="126"/>
      <c r="AX84" s="126"/>
      <c r="AY84" s="126"/>
      <c r="AZ84" s="126"/>
      <c r="BA84" s="126"/>
      <c r="BB84" s="126"/>
      <c r="BC84" s="126"/>
      <c r="CG84" s="126"/>
      <c r="CH84" s="126"/>
      <c r="CI84" s="126"/>
      <c r="CJ84" s="126"/>
      <c r="CK84" s="126"/>
      <c r="CL84" s="126"/>
      <c r="CM84" s="126"/>
      <c r="CN84" s="126"/>
      <c r="CO84" s="126"/>
      <c r="CP84" s="126"/>
      <c r="CQ84" s="126"/>
      <c r="CR84" s="126"/>
      <c r="CS84" s="126"/>
      <c r="DW84" s="126"/>
      <c r="DX84" s="126"/>
      <c r="DY84" s="126"/>
      <c r="DZ84" s="126"/>
      <c r="EA84" s="126"/>
      <c r="EB84" s="126"/>
      <c r="EC84" s="126"/>
      <c r="ED84" s="126"/>
      <c r="EE84" s="126"/>
      <c r="EF84" s="126"/>
      <c r="EG84" s="126"/>
      <c r="EH84" s="126"/>
      <c r="EI84" s="126"/>
    </row>
    <row r="85" spans="1:171" ht="11.25" customHeight="1" thickBot="1">
      <c r="AP85" s="2"/>
      <c r="AQ85" s="127"/>
      <c r="AR85" s="127"/>
      <c r="AS85" s="127"/>
      <c r="AT85" s="127"/>
      <c r="AU85" s="127"/>
      <c r="AV85" s="127"/>
      <c r="AW85" s="127"/>
      <c r="AX85" s="127"/>
      <c r="AY85" s="127"/>
      <c r="AZ85" s="127"/>
      <c r="BA85" s="127"/>
      <c r="BB85" s="127"/>
      <c r="BC85" s="127"/>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G85" s="127"/>
      <c r="CH85" s="127"/>
      <c r="CI85" s="127"/>
      <c r="CJ85" s="127"/>
      <c r="CK85" s="127"/>
      <c r="CL85" s="127"/>
      <c r="CM85" s="127"/>
      <c r="CN85" s="127"/>
      <c r="CO85" s="127"/>
      <c r="CP85" s="127"/>
      <c r="CQ85" s="127"/>
      <c r="CR85" s="127"/>
      <c r="CS85" s="127"/>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2"/>
      <c r="DW85" s="126"/>
      <c r="DX85" s="126"/>
      <c r="DY85" s="126"/>
      <c r="DZ85" s="126"/>
      <c r="EA85" s="126"/>
      <c r="EB85" s="126"/>
      <c r="EC85" s="126"/>
      <c r="ED85" s="126"/>
      <c r="EE85" s="126"/>
      <c r="EF85" s="126"/>
      <c r="EG85" s="126"/>
      <c r="EH85" s="126"/>
      <c r="EI85" s="126"/>
      <c r="FL85" s="2"/>
      <c r="FM85" s="2"/>
      <c r="FN85" s="2"/>
      <c r="FO85" s="2"/>
    </row>
    <row r="86" spans="1:171" ht="11.25" customHeight="1" thickBo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154" t="str">
        <f>CONCATENATE($A70," ",$D70,","," ",$F68)</f>
        <v>Group: 2, Men's Singles</v>
      </c>
      <c r="AR86" s="155"/>
      <c r="AS86" s="155"/>
      <c r="AT86" s="155"/>
      <c r="AU86" s="155"/>
      <c r="AV86" s="155"/>
      <c r="AW86" s="155"/>
      <c r="AX86" s="155"/>
      <c r="AY86" s="155"/>
      <c r="AZ86" s="155"/>
      <c r="BA86" s="155"/>
      <c r="BB86" s="155"/>
      <c r="BC86" s="156"/>
      <c r="BD86" s="163">
        <f>A95</f>
        <v>3</v>
      </c>
      <c r="BE86" s="164"/>
      <c r="BF86" s="183" t="str">
        <f>C95</f>
        <v>C</v>
      </c>
      <c r="BG86" s="185" t="str">
        <f>IF(VLOOKUP($BF86,$A72:$C82,3,FALSE)=0,"",CONCATENATE(VLOOKUP(VLOOKUP($BF86,$A72:$C82,3,FALSE),Players!$C:$G,4,FALSE)," ",VLOOKUP($BF86,$A72:$C82,3,FALSE)," ",IF(ISERROR(VLOOKUP(VLOOKUP($BF86,$A72:$C82,3,FALSE),Players!$C:$G,5,FALSE)),"()",CONCATENATE("(",VLOOKUP(VLOOKUP($BF86,$A72:$C82,3,FALSE),Players!$C:$G,5,FALSE),")"))))</f>
        <v/>
      </c>
      <c r="BH86" s="186"/>
      <c r="BI86" s="186"/>
      <c r="BJ86" s="186"/>
      <c r="BK86" s="186"/>
      <c r="BL86" s="186"/>
      <c r="BM86" s="186"/>
      <c r="BN86" s="186"/>
      <c r="BO86" s="186"/>
      <c r="BP86" s="186"/>
      <c r="BQ86" s="186"/>
      <c r="BR86" s="186"/>
      <c r="BS86" s="186"/>
      <c r="BT86" s="186"/>
      <c r="BU86" s="187"/>
      <c r="BV86" s="170" t="str">
        <f>IF(D95&lt;&gt;"",D95,"")</f>
        <v/>
      </c>
      <c r="BW86" s="171"/>
      <c r="BX86" s="335" t="str">
        <f>IF(F95&lt;&gt;"",F95,"")</f>
        <v/>
      </c>
      <c r="BY86" s="171"/>
      <c r="BZ86" s="335" t="str">
        <f>IF(H95&lt;&gt;"",H95,"")</f>
        <v/>
      </c>
      <c r="CA86" s="171"/>
      <c r="CB86" s="335" t="str">
        <f>IF(J95&lt;&gt;"",J95,"")</f>
        <v/>
      </c>
      <c r="CC86" s="171"/>
      <c r="CD86" s="335" t="str">
        <f>IF(L95&lt;&gt;"",L95,"")</f>
        <v/>
      </c>
      <c r="CE86" s="337"/>
      <c r="CF86" s="174" t="str">
        <f>IF($CD86=$CD88,IF($CB86=$CB88,IF($BZ86&lt;&gt;"",IF($BZ86&gt;$BZ88,"W","L"),""),IF($CB86&gt;$CB88,"W","L")),IF($CD86&gt;$CD88,"W","L"))</f>
        <v/>
      </c>
      <c r="CG86" s="154" t="str">
        <f>CONCATENATE($A70," ",$D70,","," ",$F68)</f>
        <v>Group: 2, Men's Singles</v>
      </c>
      <c r="CH86" s="155"/>
      <c r="CI86" s="155"/>
      <c r="CJ86" s="155"/>
      <c r="CK86" s="155"/>
      <c r="CL86" s="155"/>
      <c r="CM86" s="155"/>
      <c r="CN86" s="155"/>
      <c r="CO86" s="155"/>
      <c r="CP86" s="155"/>
      <c r="CQ86" s="155"/>
      <c r="CR86" s="155"/>
      <c r="CS86" s="156"/>
      <c r="CT86" s="163">
        <f>O95</f>
        <v>10</v>
      </c>
      <c r="CU86" s="164"/>
      <c r="CV86" s="183" t="str">
        <f>Q95</f>
        <v>A</v>
      </c>
      <c r="CW86" s="185" t="str">
        <f>IF(VLOOKUP($CV86,$A72:$C82,3,FALSE)=0,"",CONCATENATE(VLOOKUP(VLOOKUP($CV86,$A72:$C82,3,FALSE),Players!$C:$G,4,FALSE)," ",VLOOKUP($CV86,$A72:$C82,3,FALSE)," ",IF(ISERROR(VLOOKUP(VLOOKUP($CV86,$A72:$C82,3,FALSE),Players!$C:$G,5,FALSE)),"()",CONCATENATE("(",VLOOKUP(VLOOKUP($CV86,$A72:$C82,3,FALSE),Players!$C:$G,5,FALSE),")"))))</f>
        <v/>
      </c>
      <c r="CX86" s="186"/>
      <c r="CY86" s="186"/>
      <c r="CZ86" s="186"/>
      <c r="DA86" s="186"/>
      <c r="DB86" s="186"/>
      <c r="DC86" s="186"/>
      <c r="DD86" s="186"/>
      <c r="DE86" s="186"/>
      <c r="DF86" s="186"/>
      <c r="DG86" s="186"/>
      <c r="DH86" s="186"/>
      <c r="DI86" s="186"/>
      <c r="DJ86" s="186"/>
      <c r="DK86" s="187"/>
      <c r="DL86" s="170" t="str">
        <f>IF(R95&lt;&gt;"",R95,"")</f>
        <v/>
      </c>
      <c r="DM86" s="171"/>
      <c r="DN86" s="335" t="str">
        <f>IF(T95&lt;&gt;"",T95,"")</f>
        <v/>
      </c>
      <c r="DO86" s="171"/>
      <c r="DP86" s="335" t="str">
        <f>IF(V95&lt;&gt;"",V95,"")</f>
        <v/>
      </c>
      <c r="DQ86" s="171"/>
      <c r="DR86" s="335" t="str">
        <f>IF(X95&lt;&gt;"",X95,"")</f>
        <v/>
      </c>
      <c r="DS86" s="171"/>
      <c r="DT86" s="335" t="str">
        <f>IF(Z95&lt;&gt;"",Z95,"")</f>
        <v/>
      </c>
      <c r="DU86" s="337"/>
      <c r="DV86" s="174" t="str">
        <f>IF($DT86=$DT88,IF($DR86=$DR88,IF($DP86&lt;&gt;"",IF($DP86&gt;$DP88,"W","L"),""),IF($DR86&gt;$DR88,"W","L")),IF($DT86&gt;$DT88,"W","L"))</f>
        <v/>
      </c>
      <c r="DW86" s="126"/>
      <c r="DX86" s="126"/>
      <c r="DY86" s="126"/>
      <c r="DZ86" s="126"/>
      <c r="EA86" s="126"/>
      <c r="EB86" s="126"/>
      <c r="EC86" s="126"/>
      <c r="ED86" s="126"/>
      <c r="EE86" s="126"/>
      <c r="EF86" s="126"/>
      <c r="EG86" s="126"/>
      <c r="EH86" s="126"/>
      <c r="EI86" s="126"/>
      <c r="FL86" s="2"/>
      <c r="FM86" s="2"/>
      <c r="FN86" s="2"/>
      <c r="FO86" s="2"/>
    </row>
    <row r="87" spans="1:171" ht="11.25" customHeight="1">
      <c r="A87" s="170">
        <v>1</v>
      </c>
      <c r="B87" s="191"/>
      <c r="C87" s="183" t="str">
        <f>IF($D68="1P","A","A")</f>
        <v>A</v>
      </c>
      <c r="D87" s="197"/>
      <c r="E87" s="198"/>
      <c r="F87" s="197"/>
      <c r="G87" s="198"/>
      <c r="H87" s="197"/>
      <c r="I87" s="198"/>
      <c r="J87" s="197"/>
      <c r="K87" s="198"/>
      <c r="L87" s="197"/>
      <c r="M87" s="208"/>
      <c r="N87" s="69" t="str">
        <f>IF(CF66&lt;&gt;"",IF(CF66="W",IF(SUM(IF(D87&gt;D89,1,0),IF(F87&gt;F89,1,0),IF(H87&gt;H89,1,0),IF(J87&gt;J89,1,0),IF(L87&gt;L89,1,0))&lt;&gt;3,"E",""),""),"")</f>
        <v/>
      </c>
      <c r="O87" s="170">
        <v>8</v>
      </c>
      <c r="P87" s="191"/>
      <c r="Q87" s="183" t="str">
        <f>IF($D68="1P","C","B")</f>
        <v>B</v>
      </c>
      <c r="R87" s="197"/>
      <c r="S87" s="198"/>
      <c r="T87" s="197"/>
      <c r="U87" s="198"/>
      <c r="V87" s="197"/>
      <c r="W87" s="198"/>
      <c r="X87" s="197"/>
      <c r="Y87" s="198"/>
      <c r="Z87" s="197"/>
      <c r="AA87" s="208"/>
      <c r="AB87" s="69" t="str">
        <f>IF(DV66&lt;&gt;"",IF(DV66="W",IF(SUM(IF(R87&gt;R89,1,0),IF(T87&gt;T89,1,0),IF(V87&gt;V89,1,0),IF(X87&gt;X89,1,0),IF(Z87&gt;Z89,1,0))&lt;&gt;3,"E",""),""),"")</f>
        <v/>
      </c>
      <c r="AC87" s="170">
        <v>15</v>
      </c>
      <c r="AD87" s="191"/>
      <c r="AE87" s="183" t="str">
        <f>IF($D68="1P","D","B")</f>
        <v>B</v>
      </c>
      <c r="AF87" s="197"/>
      <c r="AG87" s="198"/>
      <c r="AH87" s="197"/>
      <c r="AI87" s="198"/>
      <c r="AJ87" s="197"/>
      <c r="AK87" s="198"/>
      <c r="AL87" s="197"/>
      <c r="AM87" s="198"/>
      <c r="AN87" s="197"/>
      <c r="AO87" s="208"/>
      <c r="AP87" s="69" t="str">
        <f>IF(FL66&lt;&gt;"",IF(FL66="W",IF(SUM(IF(AF87&gt;AF89,1,0),IF(AH87&gt;AH89,1,0),IF(AJ87&gt;AJ89,1,0),IF(AL87&gt;AL89,1,0),IF(AN87&gt;AN89,1,0))&lt;&gt;3,"E",""),""),"")</f>
        <v/>
      </c>
      <c r="AQ87" s="157"/>
      <c r="AR87" s="158"/>
      <c r="AS87" s="158"/>
      <c r="AT87" s="158"/>
      <c r="AU87" s="158"/>
      <c r="AV87" s="158"/>
      <c r="AW87" s="158"/>
      <c r="AX87" s="158"/>
      <c r="AY87" s="158"/>
      <c r="AZ87" s="158"/>
      <c r="BA87" s="158"/>
      <c r="BB87" s="158"/>
      <c r="BC87" s="159"/>
      <c r="BD87" s="165"/>
      <c r="BE87" s="166"/>
      <c r="BF87" s="184"/>
      <c r="BG87" s="188"/>
      <c r="BH87" s="189"/>
      <c r="BI87" s="189"/>
      <c r="BJ87" s="189"/>
      <c r="BK87" s="189"/>
      <c r="BL87" s="189"/>
      <c r="BM87" s="189"/>
      <c r="BN87" s="189"/>
      <c r="BO87" s="189"/>
      <c r="BP87" s="189"/>
      <c r="BQ87" s="189"/>
      <c r="BR87" s="189"/>
      <c r="BS87" s="189"/>
      <c r="BT87" s="189"/>
      <c r="BU87" s="190"/>
      <c r="BV87" s="172"/>
      <c r="BW87" s="173"/>
      <c r="BX87" s="336"/>
      <c r="BY87" s="173"/>
      <c r="BZ87" s="336"/>
      <c r="CA87" s="173"/>
      <c r="CB87" s="336"/>
      <c r="CC87" s="173"/>
      <c r="CD87" s="336"/>
      <c r="CE87" s="338"/>
      <c r="CF87" s="174"/>
      <c r="CG87" s="157"/>
      <c r="CH87" s="158"/>
      <c r="CI87" s="158"/>
      <c r="CJ87" s="158"/>
      <c r="CK87" s="158"/>
      <c r="CL87" s="158"/>
      <c r="CM87" s="158"/>
      <c r="CN87" s="158"/>
      <c r="CO87" s="158"/>
      <c r="CP87" s="158"/>
      <c r="CQ87" s="158"/>
      <c r="CR87" s="158"/>
      <c r="CS87" s="159"/>
      <c r="CT87" s="165"/>
      <c r="CU87" s="166"/>
      <c r="CV87" s="184"/>
      <c r="CW87" s="188"/>
      <c r="CX87" s="189"/>
      <c r="CY87" s="189"/>
      <c r="CZ87" s="189"/>
      <c r="DA87" s="189"/>
      <c r="DB87" s="189"/>
      <c r="DC87" s="189"/>
      <c r="DD87" s="189"/>
      <c r="DE87" s="189"/>
      <c r="DF87" s="189"/>
      <c r="DG87" s="189"/>
      <c r="DH87" s="189"/>
      <c r="DI87" s="189"/>
      <c r="DJ87" s="189"/>
      <c r="DK87" s="190"/>
      <c r="DL87" s="172"/>
      <c r="DM87" s="173"/>
      <c r="DN87" s="336"/>
      <c r="DO87" s="173"/>
      <c r="DP87" s="336"/>
      <c r="DQ87" s="173"/>
      <c r="DR87" s="336"/>
      <c r="DS87" s="173"/>
      <c r="DT87" s="336"/>
      <c r="DU87" s="338"/>
      <c r="DV87" s="174"/>
      <c r="DW87" s="126"/>
      <c r="DX87" s="126"/>
      <c r="DY87" s="126"/>
      <c r="DZ87" s="126"/>
      <c r="EA87" s="126"/>
      <c r="EB87" s="126"/>
      <c r="EC87" s="126"/>
      <c r="ED87" s="126"/>
      <c r="EE87" s="126"/>
      <c r="EF87" s="126"/>
      <c r="EG87" s="126"/>
      <c r="EH87" s="126"/>
      <c r="EI87" s="126"/>
      <c r="FL87" s="3"/>
      <c r="FM87" s="3"/>
      <c r="FN87" s="3"/>
      <c r="FO87" s="3"/>
    </row>
    <row r="88" spans="1:171" ht="11.25" customHeight="1">
      <c r="A88" s="192"/>
      <c r="B88" s="193"/>
      <c r="C88" s="196"/>
      <c r="D88" s="199"/>
      <c r="E88" s="200"/>
      <c r="F88" s="199"/>
      <c r="G88" s="200"/>
      <c r="H88" s="199"/>
      <c r="I88" s="200"/>
      <c r="J88" s="199"/>
      <c r="K88" s="200"/>
      <c r="L88" s="199"/>
      <c r="M88" s="209"/>
      <c r="N88" s="69" t="str">
        <f>IF(CF66&lt;&gt;"",IF(ISERROR(AND(BV70="",BX70="",BZ70="",CB70="",CD70="")),"E",IF(AND(BV70="",BX70="",BZ70="",CB70="",CD70=""),"","E")),"")</f>
        <v/>
      </c>
      <c r="O88" s="192"/>
      <c r="P88" s="193"/>
      <c r="Q88" s="196"/>
      <c r="R88" s="199"/>
      <c r="S88" s="200"/>
      <c r="T88" s="199"/>
      <c r="U88" s="200"/>
      <c r="V88" s="199"/>
      <c r="W88" s="200"/>
      <c r="X88" s="199"/>
      <c r="Y88" s="200"/>
      <c r="Z88" s="199"/>
      <c r="AA88" s="209"/>
      <c r="AB88" s="69" t="str">
        <f>IF(DV66&lt;&gt;"",IF(ISERROR(AND(DL70="",DN70="",DP70="",DQ70="",DT70="")),"E",IF(AND(DL70="",DN70="",DP70="",DR70="",DT70=""),"","E")),"")</f>
        <v/>
      </c>
      <c r="AC88" s="192"/>
      <c r="AD88" s="193"/>
      <c r="AE88" s="196"/>
      <c r="AF88" s="199"/>
      <c r="AG88" s="200"/>
      <c r="AH88" s="199"/>
      <c r="AI88" s="200"/>
      <c r="AJ88" s="199"/>
      <c r="AK88" s="200"/>
      <c r="AL88" s="199"/>
      <c r="AM88" s="200"/>
      <c r="AN88" s="199"/>
      <c r="AO88" s="209"/>
      <c r="AP88" s="69" t="str">
        <f>IF(FL66&lt;&gt;"",IF(ISERROR(AND(FB70="",FD70="",FF70="",FH70="",FJ70="")),"E",IF(AND(FB70="",FD70="",FF70="",FH70="",FJ70=""),"","E")),"")</f>
        <v/>
      </c>
      <c r="AQ88" s="157"/>
      <c r="AR88" s="158"/>
      <c r="AS88" s="158"/>
      <c r="AT88" s="158"/>
      <c r="AU88" s="158"/>
      <c r="AV88" s="158"/>
      <c r="AW88" s="158"/>
      <c r="AX88" s="158"/>
      <c r="AY88" s="158"/>
      <c r="AZ88" s="158"/>
      <c r="BA88" s="158"/>
      <c r="BB88" s="158"/>
      <c r="BC88" s="159"/>
      <c r="BD88" s="165"/>
      <c r="BE88" s="166"/>
      <c r="BF88" s="175" t="str">
        <f>C97</f>
        <v>D</v>
      </c>
      <c r="BG88" s="177" t="str">
        <f>IF(VLOOKUP($BF88,$A72:$C82,3,FALSE)=0,"",CONCATENATE(VLOOKUP(VLOOKUP($BF88,$A72:$C82,3,FALSE),Players!$C:$G,4,FALSE)," ",VLOOKUP($BF88,$A72:$C82,3,FALSE)," ",IF(ISERROR(VLOOKUP(VLOOKUP($BF88,$A72:$C82,3,FALSE),Players!$C:$G,5,FALSE)),"()",CONCATENATE("(",VLOOKUP(VLOOKUP($BF88,$A72:$C82,3,FALSE),Players!$C:$G,5,FALSE),")"))))</f>
        <v/>
      </c>
      <c r="BH88" s="178"/>
      <c r="BI88" s="178"/>
      <c r="BJ88" s="178"/>
      <c r="BK88" s="178"/>
      <c r="BL88" s="178"/>
      <c r="BM88" s="178"/>
      <c r="BN88" s="178"/>
      <c r="BO88" s="178"/>
      <c r="BP88" s="178"/>
      <c r="BQ88" s="178"/>
      <c r="BR88" s="178"/>
      <c r="BS88" s="178"/>
      <c r="BT88" s="178"/>
      <c r="BU88" s="179"/>
      <c r="BV88" s="150" t="str">
        <f>IF(D97&lt;&gt;"",D97,"")</f>
        <v/>
      </c>
      <c r="BW88" s="151"/>
      <c r="BX88" s="288" t="str">
        <f>IF(F97&lt;&gt;"",F97,"")</f>
        <v/>
      </c>
      <c r="BY88" s="151"/>
      <c r="BZ88" s="288" t="str">
        <f>IF(H97&lt;&gt;"",H97,"")</f>
        <v/>
      </c>
      <c r="CA88" s="151"/>
      <c r="CB88" s="288" t="str">
        <f>IF(J97&lt;&gt;"",J97,"")</f>
        <v/>
      </c>
      <c r="CC88" s="151"/>
      <c r="CD88" s="288" t="str">
        <f>IF(L97&lt;&gt;"",L97,"")</f>
        <v/>
      </c>
      <c r="CE88" s="332"/>
      <c r="CF88" s="174" t="str">
        <f>IF($CF86&lt;&gt;"",IF(CF86="W","L","W"),"")</f>
        <v/>
      </c>
      <c r="CG88" s="157"/>
      <c r="CH88" s="158"/>
      <c r="CI88" s="158"/>
      <c r="CJ88" s="158"/>
      <c r="CK88" s="158"/>
      <c r="CL88" s="158"/>
      <c r="CM88" s="158"/>
      <c r="CN88" s="158"/>
      <c r="CO88" s="158"/>
      <c r="CP88" s="158"/>
      <c r="CQ88" s="158"/>
      <c r="CR88" s="158"/>
      <c r="CS88" s="159"/>
      <c r="CT88" s="165"/>
      <c r="CU88" s="166"/>
      <c r="CV88" s="175" t="str">
        <f>Q97</f>
        <v>B</v>
      </c>
      <c r="CW88" s="177" t="str">
        <f>IF(VLOOKUP($CV88,$A72:$C82,3,FALSE)=0,"",CONCATENATE(VLOOKUP(VLOOKUP($CV88,$A72:$C82,3,FALSE),Players!$C:$G,4,FALSE)," ",VLOOKUP($CV88,$A72:$C82,3,FALSE)," ",IF(ISERROR(VLOOKUP(VLOOKUP($CV88,$A72:$C82,3,FALSE),Players!$C:$G,5,FALSE)),"()",CONCATENATE("(",VLOOKUP(VLOOKUP($CV88,$A72:$C82,3,FALSE),Players!$C:$G,5,FALSE),")"))))</f>
        <v/>
      </c>
      <c r="CX88" s="178"/>
      <c r="CY88" s="178"/>
      <c r="CZ88" s="178"/>
      <c r="DA88" s="178"/>
      <c r="DB88" s="178"/>
      <c r="DC88" s="178"/>
      <c r="DD88" s="178"/>
      <c r="DE88" s="178"/>
      <c r="DF88" s="178"/>
      <c r="DG88" s="178"/>
      <c r="DH88" s="178"/>
      <c r="DI88" s="178"/>
      <c r="DJ88" s="178"/>
      <c r="DK88" s="179"/>
      <c r="DL88" s="150" t="str">
        <f>IF(R97&lt;&gt;"",R97,"")</f>
        <v/>
      </c>
      <c r="DM88" s="151"/>
      <c r="DN88" s="288" t="str">
        <f>IF(T97&lt;&gt;"",T97,"")</f>
        <v/>
      </c>
      <c r="DO88" s="151"/>
      <c r="DP88" s="288" t="str">
        <f>IF(V97&lt;&gt;"",V97,"")</f>
        <v/>
      </c>
      <c r="DQ88" s="151"/>
      <c r="DR88" s="288" t="str">
        <f>IF(X97&lt;&gt;"",X97,"")</f>
        <v/>
      </c>
      <c r="DS88" s="151"/>
      <c r="DT88" s="288" t="str">
        <f>IF(Z97&lt;&gt;"",Z97,"")</f>
        <v/>
      </c>
      <c r="DU88" s="332"/>
      <c r="DV88" s="174" t="str">
        <f>IF($DV86&lt;&gt;"",IF(DV86="W","L","W"),"")</f>
        <v/>
      </c>
      <c r="DW88" s="126"/>
      <c r="DX88" s="126"/>
      <c r="DY88" s="126"/>
      <c r="DZ88" s="126"/>
      <c r="EA88" s="126"/>
      <c r="EB88" s="126"/>
      <c r="EC88" s="126"/>
      <c r="ED88" s="126"/>
      <c r="EE88" s="126"/>
      <c r="EF88" s="126"/>
      <c r="EG88" s="126"/>
      <c r="EH88" s="126"/>
      <c r="EI88" s="126"/>
      <c r="FL88" s="3"/>
      <c r="FM88" s="3"/>
      <c r="FN88" s="3"/>
      <c r="FO88" s="3"/>
    </row>
    <row r="89" spans="1:171" ht="11.25" customHeight="1" thickBot="1">
      <c r="A89" s="192"/>
      <c r="B89" s="193"/>
      <c r="C89" s="175" t="str">
        <f>IF($D68="1P","F","F")</f>
        <v>F</v>
      </c>
      <c r="D89" s="201"/>
      <c r="E89" s="202"/>
      <c r="F89" s="201"/>
      <c r="G89" s="202"/>
      <c r="H89" s="201"/>
      <c r="I89" s="202"/>
      <c r="J89" s="201"/>
      <c r="K89" s="202"/>
      <c r="L89" s="201"/>
      <c r="M89" s="205"/>
      <c r="N89" s="69" t="str">
        <f>IF(CF66&lt;&gt;"",IF(ISERROR(AND(BV70="",BX70="",BZ70="",CB70="",CD70="")),"E",IF(AND(BV70="",BX70="",BZ70="",CB70="",CD70=""),"","E")),"")</f>
        <v/>
      </c>
      <c r="O89" s="192"/>
      <c r="P89" s="193"/>
      <c r="Q89" s="175" t="str">
        <f>IF($D68="1P","E","D")</f>
        <v>D</v>
      </c>
      <c r="R89" s="201"/>
      <c r="S89" s="202"/>
      <c r="T89" s="201"/>
      <c r="U89" s="202"/>
      <c r="V89" s="201"/>
      <c r="W89" s="202"/>
      <c r="X89" s="201"/>
      <c r="Y89" s="202"/>
      <c r="Z89" s="201"/>
      <c r="AA89" s="205"/>
      <c r="AB89" s="69" t="str">
        <f>IF(DV66&lt;&gt;"",IF(ISERROR(AND(DL70="",DN70="",DP70="",DQ70="",DT70="")),"E",IF(AND(DL70="",DN70="",DP70="",DR70="",DT70=""),"","E")),"")</f>
        <v/>
      </c>
      <c r="AC89" s="192"/>
      <c r="AD89" s="193"/>
      <c r="AE89" s="175" t="str">
        <f>IF($D68="1P","E","C")</f>
        <v>C</v>
      </c>
      <c r="AF89" s="201"/>
      <c r="AG89" s="202"/>
      <c r="AH89" s="201"/>
      <c r="AI89" s="202"/>
      <c r="AJ89" s="201"/>
      <c r="AK89" s="202"/>
      <c r="AL89" s="201"/>
      <c r="AM89" s="202"/>
      <c r="AN89" s="201"/>
      <c r="AO89" s="205"/>
      <c r="AP89" s="69" t="str">
        <f>IF(FL66&lt;&gt;"",IF(ISERROR(AND(FB70="",FD70="",FF70="",FH70="",FJ70="")),"E",IF(AND(FB70="",FD70="",FF70="",FH70="",FJ70=""),"","E")),"")</f>
        <v/>
      </c>
      <c r="AQ89" s="160"/>
      <c r="AR89" s="161"/>
      <c r="AS89" s="161"/>
      <c r="AT89" s="161"/>
      <c r="AU89" s="161"/>
      <c r="AV89" s="161"/>
      <c r="AW89" s="161"/>
      <c r="AX89" s="161"/>
      <c r="AY89" s="161"/>
      <c r="AZ89" s="161"/>
      <c r="BA89" s="161"/>
      <c r="BB89" s="161"/>
      <c r="BC89" s="162"/>
      <c r="BD89" s="167"/>
      <c r="BE89" s="168"/>
      <c r="BF89" s="176"/>
      <c r="BG89" s="180"/>
      <c r="BH89" s="181"/>
      <c r="BI89" s="181"/>
      <c r="BJ89" s="181"/>
      <c r="BK89" s="181"/>
      <c r="BL89" s="181"/>
      <c r="BM89" s="181"/>
      <c r="BN89" s="181"/>
      <c r="BO89" s="181"/>
      <c r="BP89" s="181"/>
      <c r="BQ89" s="181"/>
      <c r="BR89" s="181"/>
      <c r="BS89" s="181"/>
      <c r="BT89" s="181"/>
      <c r="BU89" s="182"/>
      <c r="BV89" s="152"/>
      <c r="BW89" s="153"/>
      <c r="BX89" s="333"/>
      <c r="BY89" s="153"/>
      <c r="BZ89" s="333"/>
      <c r="CA89" s="153"/>
      <c r="CB89" s="333"/>
      <c r="CC89" s="153"/>
      <c r="CD89" s="333"/>
      <c r="CE89" s="334"/>
      <c r="CF89" s="341"/>
      <c r="CG89" s="160"/>
      <c r="CH89" s="161"/>
      <c r="CI89" s="161"/>
      <c r="CJ89" s="161"/>
      <c r="CK89" s="161"/>
      <c r="CL89" s="161"/>
      <c r="CM89" s="161"/>
      <c r="CN89" s="161"/>
      <c r="CO89" s="161"/>
      <c r="CP89" s="161"/>
      <c r="CQ89" s="161"/>
      <c r="CR89" s="161"/>
      <c r="CS89" s="162"/>
      <c r="CT89" s="167"/>
      <c r="CU89" s="168"/>
      <c r="CV89" s="176"/>
      <c r="CW89" s="180"/>
      <c r="CX89" s="181"/>
      <c r="CY89" s="181"/>
      <c r="CZ89" s="181"/>
      <c r="DA89" s="181"/>
      <c r="DB89" s="181"/>
      <c r="DC89" s="181"/>
      <c r="DD89" s="181"/>
      <c r="DE89" s="181"/>
      <c r="DF89" s="181"/>
      <c r="DG89" s="181"/>
      <c r="DH89" s="181"/>
      <c r="DI89" s="181"/>
      <c r="DJ89" s="181"/>
      <c r="DK89" s="182"/>
      <c r="DL89" s="152"/>
      <c r="DM89" s="153"/>
      <c r="DN89" s="333"/>
      <c r="DO89" s="153"/>
      <c r="DP89" s="333"/>
      <c r="DQ89" s="153"/>
      <c r="DR89" s="333"/>
      <c r="DS89" s="153"/>
      <c r="DT89" s="333"/>
      <c r="DU89" s="334"/>
      <c r="DV89" s="174"/>
      <c r="DW89" s="126"/>
      <c r="DX89" s="126"/>
      <c r="DY89" s="126"/>
      <c r="DZ89" s="126"/>
      <c r="EA89" s="126"/>
      <c r="EB89" s="126"/>
      <c r="EC89" s="126"/>
      <c r="ED89" s="126"/>
      <c r="EE89" s="126"/>
      <c r="EF89" s="126"/>
      <c r="EG89" s="126"/>
      <c r="EH89" s="126"/>
      <c r="EI89" s="126"/>
      <c r="FL89" s="3"/>
      <c r="FM89" s="3"/>
      <c r="FN89" s="3"/>
      <c r="FO89" s="3"/>
    </row>
    <row r="90" spans="1:171" ht="11.25" customHeight="1" thickBot="1">
      <c r="A90" s="194"/>
      <c r="B90" s="195"/>
      <c r="C90" s="207"/>
      <c r="D90" s="203"/>
      <c r="E90" s="204"/>
      <c r="F90" s="203"/>
      <c r="G90" s="204"/>
      <c r="H90" s="203"/>
      <c r="I90" s="204"/>
      <c r="J90" s="203"/>
      <c r="K90" s="204"/>
      <c r="L90" s="203"/>
      <c r="M90" s="206"/>
      <c r="N90" s="69" t="str">
        <f>IF(CF68&lt;&gt;"",IF(CF68="W",IF(SUM(IF(D89&gt;D87,1,0),IF(F89&gt;F87,1,0),IF(H89&gt;H87,1,0),IF(J89&gt;J87,1,0),IF(L89&gt;L87,1,0))&lt;&gt;3,"E",""),""),"")</f>
        <v/>
      </c>
      <c r="O90" s="194"/>
      <c r="P90" s="195"/>
      <c r="Q90" s="207"/>
      <c r="R90" s="203"/>
      <c r="S90" s="204"/>
      <c r="T90" s="203"/>
      <c r="U90" s="204"/>
      <c r="V90" s="203"/>
      <c r="W90" s="204"/>
      <c r="X90" s="203"/>
      <c r="Y90" s="204"/>
      <c r="Z90" s="203"/>
      <c r="AA90" s="206"/>
      <c r="AB90" s="69" t="str">
        <f>IF(DV68&lt;&gt;"",IF(DV68="W",IF(SUM(IF(R89&gt;R87,1,0),IF(T89&gt;T87,1,0),IF(V89&gt;V87,1,0),IF(X89&gt;X87,1,0),IF(Z89&gt;Z87,1,0))&lt;&gt;3,"E",""),""),"")</f>
        <v/>
      </c>
      <c r="AC90" s="194"/>
      <c r="AD90" s="195"/>
      <c r="AE90" s="207"/>
      <c r="AF90" s="203"/>
      <c r="AG90" s="204"/>
      <c r="AH90" s="203"/>
      <c r="AI90" s="204"/>
      <c r="AJ90" s="203"/>
      <c r="AK90" s="204"/>
      <c r="AL90" s="203"/>
      <c r="AM90" s="204"/>
      <c r="AN90" s="203"/>
      <c r="AO90" s="206"/>
      <c r="AP90" s="69" t="str">
        <f>IF(FL68&lt;&gt;"",IF(FL68="W",IF(SUM(IF(AF89&gt;AF87,1,0),IF(AH89&gt;AH87,1,0),IF(AJ89&gt;AJ87,1,0),IF(AL89&gt;AL87,1,0),IF(AN89&gt;AN87,1,0))&lt;&gt;3,"E",""),""),"")</f>
        <v/>
      </c>
      <c r="AQ90" s="126"/>
      <c r="AR90" s="126"/>
      <c r="AS90" s="126"/>
      <c r="AT90" s="126"/>
      <c r="AU90" s="126"/>
      <c r="AV90" s="126"/>
      <c r="AW90" s="126"/>
      <c r="AX90" s="126"/>
      <c r="AY90" s="126"/>
      <c r="AZ90" s="126"/>
      <c r="BA90" s="126"/>
      <c r="BB90" s="126"/>
      <c r="BC90" s="126"/>
      <c r="BV90" s="169" t="str">
        <f>IF(CF86&lt;&gt;"",IF(AND(AND(BV86&gt;-1,BV88&gt;-1),OR(BV86&gt;10,BV88&gt;10),ABS(BV86-BV88)&gt;1,IF(OR(BV86&gt;11,BV88&gt;11),ABS(BV86-BV88)=2,TRUE),BV86=INT(BV86),BV88=INT(BV88)),"","Error"),"")</f>
        <v/>
      </c>
      <c r="BW90" s="169"/>
      <c r="BX90" s="169" t="str">
        <f>IF(CF86&lt;&gt;"",IF(AND(AND(BX86&gt;-1,BX88&gt;-1),OR(BX86&gt;10,BX88&gt;10),ABS(BX86-BX88)&gt;1,IF(OR(BX86&gt;11,BX88&gt;11),ABS(BX86-BX88)=2,TRUE),BX86=INT(BX86),BX88=INT(BX88)),"","Error"),"")</f>
        <v/>
      </c>
      <c r="BY90" s="169"/>
      <c r="BZ90" s="169" t="str">
        <f>IF(CF86&lt;&gt;"",IF(AND(AND(BZ86&gt;-1,BZ88&gt;-1),OR(BZ86&gt;10,BZ88&gt;10),ABS(BZ86-BZ88)&gt;1,IF(OR(BZ86&gt;11,BZ88&gt;11),ABS(BZ86-BZ88)=2,TRUE),BZ86=INT(BZ86),BZ88=INT(BZ88)),"","Error"),"")</f>
        <v/>
      </c>
      <c r="CA90" s="169"/>
      <c r="CB90" s="169" t="str">
        <f>IF(AND(CF86&lt;&gt;"",CB86&lt;&gt;""),IF(AND(AND(CB86&gt;-1,CB88&gt;-1),OR(CB86&gt;10,CB88&gt;10),ABS(CB86-CB88)&gt;1,IF(OR(CB86&gt;11,CB88&gt;11),ABS(CB86-CB88)=2,TRUE),CB86=INT(CB86),CB88=INT(CB88)),"","Error"),"")</f>
        <v/>
      </c>
      <c r="CC90" s="169"/>
      <c r="CD90" s="169" t="str">
        <f>IF(AND(CF86&lt;&gt;"",CD86&lt;&gt;""),IF(AND(AND(CD86&gt;-1,CD88&gt;-1),OR(CD86&gt;10,CD88&gt;10),ABS(CD86-CD88)&gt;1,IF(OR(CD86&gt;11,CD88&gt;11),ABS(CD86-CD88)=2,TRUE),CD86=INT(CD86),CD88=INT(CD88)),"","Error"),"")</f>
        <v/>
      </c>
      <c r="CE90" s="169"/>
      <c r="CG90" s="126"/>
      <c r="CH90" s="126"/>
      <c r="CI90" s="126"/>
      <c r="CJ90" s="126"/>
      <c r="CK90" s="126"/>
      <c r="CL90" s="126"/>
      <c r="CM90" s="126"/>
      <c r="CN90" s="126"/>
      <c r="CO90" s="126"/>
      <c r="CP90" s="126"/>
      <c r="CQ90" s="126"/>
      <c r="CR90" s="126"/>
      <c r="CS90" s="126"/>
      <c r="DL90" s="169" t="str">
        <f>IF(DV86&lt;&gt;"",IF(AND(AND(DL86&gt;-1,DL88&gt;-1),OR(DL86&gt;10,DL88&gt;10),ABS(DL86-DL88)&gt;1,IF(OR(DL86&gt;11,DL88&gt;11),ABS(DL86-DL88)=2,TRUE),DL86=INT(DL86),DL88=INT(DL88)),"","Error"),"")</f>
        <v/>
      </c>
      <c r="DM90" s="169"/>
      <c r="DN90" s="169" t="str">
        <f>IF(DV86&lt;&gt;"",IF(AND(AND(DN86&gt;-1,DN88&gt;-1),OR(DN86&gt;10,DN88&gt;10),ABS(DN86-DN88)&gt;1,IF(OR(DN86&gt;11,DN88&gt;11),ABS(DN86-DN88)=2,TRUE),DN86=INT(DN86),DN88=INT(DN88)),"","Error"),"")</f>
        <v/>
      </c>
      <c r="DO90" s="169"/>
      <c r="DP90" s="169" t="str">
        <f>IF(DV86&lt;&gt;"",IF(AND(AND(DP86&gt;-1,DP88&gt;-1),OR(DP86&gt;10,DP88&gt;10),ABS(DP86-DP88)&gt;1,IF(OR(DP86&gt;11,DP88&gt;11),ABS(DP86-DP88)=2,TRUE),DP86=INT(DP86),DP88=INT(DP88)),"","Error"),"")</f>
        <v/>
      </c>
      <c r="DQ90" s="169"/>
      <c r="DR90" s="169" t="str">
        <f>IF(AND(DV86&lt;&gt;"",DR86&lt;&gt;""),IF(AND(AND(DR86&gt;-1,DR88&gt;-1),OR(DR86&gt;10,DR88&gt;10),ABS(DR86-DR88)&gt;1,IF(OR(DR86&gt;11,DR88&gt;11),ABS(DR86-DR88)=2,TRUE),DR86=INT(DR86),DR88=INT(DR88)),"","Error"),"")</f>
        <v/>
      </c>
      <c r="DS90" s="169"/>
      <c r="DT90" s="169" t="str">
        <f>IF(AND(DV86&lt;&gt;"",DT86&lt;&gt;""),IF(AND(AND(DT86&gt;-1,DT88&gt;-1),OR(DT86&gt;10,DT88&gt;10),ABS(DT86-DT88)&gt;1,IF(OR(DT86&gt;11,DT88&gt;11),ABS(DT86-DT88)=2,TRUE),DT86=INT(DT86),DT88=INT(DT88)),"","Error"),"")</f>
        <v/>
      </c>
      <c r="DU90" s="169"/>
      <c r="DV90" s="3"/>
      <c r="DW90" s="126"/>
      <c r="DX90" s="126"/>
      <c r="DY90" s="126"/>
      <c r="DZ90" s="126"/>
      <c r="EA90" s="126"/>
      <c r="EB90" s="126"/>
      <c r="EC90" s="126"/>
      <c r="ED90" s="126"/>
      <c r="EE90" s="126"/>
      <c r="EF90" s="126"/>
      <c r="EG90" s="126"/>
      <c r="EH90" s="126"/>
      <c r="EI90" s="126"/>
      <c r="FL90" s="3"/>
      <c r="FM90" s="3"/>
      <c r="FN90" s="3"/>
      <c r="FO90" s="3"/>
    </row>
    <row r="91" spans="1:171" ht="11.25" customHeight="1">
      <c r="A91" s="170">
        <v>2</v>
      </c>
      <c r="B91" s="191"/>
      <c r="C91" s="183" t="str">
        <f>IF($D68="1P","B","B")</f>
        <v>B</v>
      </c>
      <c r="D91" s="197"/>
      <c r="E91" s="198"/>
      <c r="F91" s="197"/>
      <c r="G91" s="198"/>
      <c r="H91" s="197"/>
      <c r="I91" s="198"/>
      <c r="J91" s="197"/>
      <c r="K91" s="198"/>
      <c r="L91" s="197"/>
      <c r="M91" s="208"/>
      <c r="N91" s="69" t="str">
        <f>IF(CF76&lt;&gt;"",IF(CF76="W",IF(SUM(IF(D91&gt;D93,1,0),IF(F91&gt;F93,1,0),IF(H91&gt;H93,1,0),IF(J91&gt;J93,1,0),IF(L91&gt;L93,1,0))&lt;&gt;3,"E",""),""),"")</f>
        <v/>
      </c>
      <c r="O91" s="170">
        <v>9</v>
      </c>
      <c r="P91" s="191"/>
      <c r="Q91" s="183" t="str">
        <f>IF($D68="1P","B","E")</f>
        <v>E</v>
      </c>
      <c r="R91" s="197"/>
      <c r="S91" s="198"/>
      <c r="T91" s="197"/>
      <c r="U91" s="198"/>
      <c r="V91" s="197"/>
      <c r="W91" s="198"/>
      <c r="X91" s="197"/>
      <c r="Y91" s="198"/>
      <c r="Z91" s="197"/>
      <c r="AA91" s="208"/>
      <c r="AB91" s="69" t="str">
        <f>IF(DV76&lt;&gt;"",IF(DV76="W",IF(SUM(IF(R91&gt;R93,1,0),IF(T91&gt;T93,1,0),IF(V91&gt;V93,1,0),IF(X91&gt;X93,1,0),IF(Z91&gt;Z93,1,0))&lt;&gt;3,"E",""),""),"")</f>
        <v/>
      </c>
      <c r="AP91" s="3"/>
      <c r="AQ91" s="126"/>
      <c r="AR91" s="126"/>
      <c r="AS91" s="126"/>
      <c r="AT91" s="126"/>
      <c r="AU91" s="126"/>
      <c r="AV91" s="126"/>
      <c r="AW91" s="126"/>
      <c r="AX91" s="126"/>
      <c r="AY91" s="126"/>
      <c r="AZ91" s="126"/>
      <c r="BA91" s="126"/>
      <c r="BB91" s="126"/>
      <c r="BC91" s="126"/>
      <c r="CG91" s="126"/>
      <c r="CH91" s="126"/>
      <c r="CI91" s="126"/>
      <c r="CJ91" s="126"/>
      <c r="CK91" s="126"/>
      <c r="CL91" s="126"/>
      <c r="CM91" s="126"/>
      <c r="CN91" s="126"/>
      <c r="CO91" s="126"/>
      <c r="CP91" s="126"/>
      <c r="CQ91" s="126"/>
      <c r="CR91" s="126"/>
      <c r="CS91" s="126"/>
      <c r="DV91" s="3"/>
      <c r="DW91" s="126"/>
      <c r="DX91" s="126"/>
      <c r="DY91" s="126"/>
      <c r="DZ91" s="126"/>
      <c r="EA91" s="126"/>
      <c r="EB91" s="126"/>
      <c r="EC91" s="126"/>
      <c r="ED91" s="126"/>
      <c r="EE91" s="126"/>
      <c r="EF91" s="126"/>
      <c r="EG91" s="126"/>
      <c r="EH91" s="126"/>
      <c r="EI91" s="126"/>
      <c r="FL91" s="3"/>
      <c r="FM91" s="3"/>
      <c r="FN91" s="3"/>
      <c r="FO91" s="3"/>
    </row>
    <row r="92" spans="1:171" ht="11.25" customHeight="1">
      <c r="A92" s="192"/>
      <c r="B92" s="193"/>
      <c r="C92" s="196"/>
      <c r="D92" s="199"/>
      <c r="E92" s="200"/>
      <c r="F92" s="199"/>
      <c r="G92" s="200"/>
      <c r="H92" s="199"/>
      <c r="I92" s="200"/>
      <c r="J92" s="199"/>
      <c r="K92" s="200"/>
      <c r="L92" s="199"/>
      <c r="M92" s="209"/>
      <c r="N92" s="69" t="str">
        <f>IF(CF76&lt;&gt;"",IF(ISERROR(AND(BV80="",BX80="",BZ80="",CB80="",CD80="")),"E",IF(AND(BV80="",BX80="",BZ80="",CB80="",CD80=""),"","E")),"")</f>
        <v/>
      </c>
      <c r="O92" s="192"/>
      <c r="P92" s="193"/>
      <c r="Q92" s="196"/>
      <c r="R92" s="199"/>
      <c r="S92" s="200"/>
      <c r="T92" s="199"/>
      <c r="U92" s="200"/>
      <c r="V92" s="199"/>
      <c r="W92" s="200"/>
      <c r="X92" s="199"/>
      <c r="Y92" s="200"/>
      <c r="Z92" s="199"/>
      <c r="AA92" s="209"/>
      <c r="AB92" s="69" t="str">
        <f>IF(DV76&lt;&gt;"",IF(ISERROR(AND(DL80="",DN80="",DP80="",DQ80="",DT80="")),"E",IF(AND(DL80="",DN80="",DP80="",DR80="",DT80=""),"","E")),"")</f>
        <v/>
      </c>
      <c r="AP92" s="3"/>
      <c r="AQ92" s="127"/>
      <c r="AR92" s="127"/>
      <c r="AS92" s="127"/>
      <c r="AT92" s="127"/>
      <c r="AU92" s="127"/>
      <c r="AV92" s="127"/>
      <c r="AW92" s="127"/>
      <c r="AX92" s="127"/>
      <c r="AY92" s="127"/>
      <c r="AZ92" s="127"/>
      <c r="BA92" s="127"/>
      <c r="BB92" s="127"/>
      <c r="BC92" s="127"/>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3"/>
      <c r="CG92" s="127"/>
      <c r="CH92" s="127"/>
      <c r="CI92" s="127"/>
      <c r="CJ92" s="127"/>
      <c r="CK92" s="127"/>
      <c r="CL92" s="127"/>
      <c r="CM92" s="127"/>
      <c r="CN92" s="127"/>
      <c r="CO92" s="127"/>
      <c r="CP92" s="127"/>
      <c r="CQ92" s="127"/>
      <c r="CR92" s="127"/>
      <c r="CS92" s="127"/>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3"/>
      <c r="DW92" s="126"/>
      <c r="DX92" s="126"/>
      <c r="DY92" s="126"/>
      <c r="DZ92" s="126"/>
      <c r="EA92" s="126"/>
      <c r="EB92" s="126"/>
      <c r="EC92" s="126"/>
      <c r="ED92" s="126"/>
      <c r="EE92" s="126"/>
      <c r="EF92" s="126"/>
      <c r="EG92" s="126"/>
      <c r="EH92" s="126"/>
      <c r="EI92" s="126"/>
      <c r="FL92" s="3"/>
      <c r="FM92" s="3"/>
      <c r="FN92" s="3"/>
      <c r="FO92" s="3"/>
    </row>
    <row r="93" spans="1:171" ht="11.25" customHeight="1">
      <c r="A93" s="192"/>
      <c r="B93" s="193"/>
      <c r="C93" s="175" t="str">
        <f>IF($D68="1P","E","E")</f>
        <v>E</v>
      </c>
      <c r="D93" s="201"/>
      <c r="E93" s="202"/>
      <c r="F93" s="201"/>
      <c r="G93" s="202"/>
      <c r="H93" s="201"/>
      <c r="I93" s="202"/>
      <c r="J93" s="201"/>
      <c r="K93" s="202"/>
      <c r="L93" s="201"/>
      <c r="M93" s="205"/>
      <c r="N93" s="69" t="str">
        <f>IF(CF76&lt;&gt;"",IF(ISERROR(AND(BV80="",BX80="",BZ80="",CB80="",CD80="")),"E",IF(AND(BV80="",BX80="",BZ80="",CB80="",CD80=""),"","E")),"")</f>
        <v/>
      </c>
      <c r="O93" s="192"/>
      <c r="P93" s="193"/>
      <c r="Q93" s="175" t="str">
        <f>IF($D68="1P","F","F")</f>
        <v>F</v>
      </c>
      <c r="R93" s="201"/>
      <c r="S93" s="202"/>
      <c r="T93" s="201"/>
      <c r="U93" s="202"/>
      <c r="V93" s="201"/>
      <c r="W93" s="202"/>
      <c r="X93" s="201"/>
      <c r="Y93" s="202"/>
      <c r="Z93" s="201"/>
      <c r="AA93" s="205"/>
      <c r="AB93" s="69" t="str">
        <f>IF(DV76&lt;&gt;"",IF(ISERROR(AND(DL80="",DN80="",DP80="",DQ80="",DT80="")),"E",IF(AND(DL80="",DN80="",DP80="",DR80="",DT80=""),"","E")),"")</f>
        <v/>
      </c>
      <c r="AP93" s="3"/>
      <c r="AQ93" s="128"/>
      <c r="AR93" s="128"/>
      <c r="AS93" s="128"/>
      <c r="AT93" s="128"/>
      <c r="AU93" s="128"/>
      <c r="AV93" s="128"/>
      <c r="AW93" s="128"/>
      <c r="AX93" s="128"/>
      <c r="AY93" s="128"/>
      <c r="AZ93" s="128"/>
      <c r="BA93" s="128"/>
      <c r="BB93" s="128"/>
      <c r="BC93" s="128"/>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3"/>
      <c r="CG93" s="128"/>
      <c r="CH93" s="128"/>
      <c r="CI93" s="128"/>
      <c r="CJ93" s="128"/>
      <c r="CK93" s="128"/>
      <c r="CL93" s="128"/>
      <c r="CM93" s="128"/>
      <c r="CN93" s="128"/>
      <c r="CO93" s="128"/>
      <c r="CP93" s="128"/>
      <c r="CQ93" s="128"/>
      <c r="CR93" s="128"/>
      <c r="CS93" s="128"/>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3"/>
      <c r="DW93" s="130"/>
      <c r="DX93" s="130"/>
      <c r="DY93" s="130"/>
      <c r="DZ93" s="130"/>
      <c r="EA93" s="130"/>
      <c r="EB93" s="130"/>
      <c r="EC93" s="130"/>
      <c r="ED93" s="130"/>
      <c r="EE93" s="130"/>
      <c r="EF93" s="130"/>
      <c r="EG93" s="130"/>
      <c r="EH93" s="130"/>
      <c r="EI93" s="130"/>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3"/>
      <c r="FM93" s="3"/>
      <c r="FN93" s="3"/>
      <c r="FO93" s="3"/>
    </row>
    <row r="94" spans="1:171" ht="11.25" customHeight="1" thickBot="1">
      <c r="A94" s="194"/>
      <c r="B94" s="195"/>
      <c r="C94" s="207"/>
      <c r="D94" s="203"/>
      <c r="E94" s="204"/>
      <c r="F94" s="203"/>
      <c r="G94" s="204"/>
      <c r="H94" s="203"/>
      <c r="I94" s="204"/>
      <c r="J94" s="203"/>
      <c r="K94" s="204"/>
      <c r="L94" s="203"/>
      <c r="M94" s="206"/>
      <c r="N94" s="69" t="str">
        <f>IF(CF78&lt;&gt;"",IF(CF78="W",IF(SUM(IF(D93&gt;D91,1,0),IF(F93&gt;F91,1,0),IF(H93&gt;H91,1,0),IF(J93&gt;J91,1,0),IF(L93&gt;L91,1,0))&lt;&gt;3,"E",""),""),"")</f>
        <v/>
      </c>
      <c r="O94" s="194"/>
      <c r="P94" s="195"/>
      <c r="Q94" s="207"/>
      <c r="R94" s="203"/>
      <c r="S94" s="204"/>
      <c r="T94" s="203"/>
      <c r="U94" s="204"/>
      <c r="V94" s="203"/>
      <c r="W94" s="204"/>
      <c r="X94" s="203"/>
      <c r="Y94" s="204"/>
      <c r="Z94" s="203"/>
      <c r="AA94" s="206"/>
      <c r="AB94" s="69" t="str">
        <f>IF(DV78&lt;&gt;"",IF(DV78="W",IF(SUM(IF(R93&gt;R91,1,0),IF(T93&gt;T91,1,0),IF(V93&gt;V91,1,0),IF(X93&gt;X91,1,0),IF(Z93&gt;Z91,1,0))&lt;&gt;3,"E",""),""),"")</f>
        <v/>
      </c>
      <c r="AP94" s="3"/>
      <c r="AQ94" s="126"/>
      <c r="AR94" s="126"/>
      <c r="AS94" s="126"/>
      <c r="AT94" s="126"/>
      <c r="AU94" s="126"/>
      <c r="AV94" s="126"/>
      <c r="AW94" s="126"/>
      <c r="AX94" s="126"/>
      <c r="AY94" s="126"/>
      <c r="AZ94" s="126"/>
      <c r="BA94" s="126"/>
      <c r="BB94" s="126"/>
      <c r="BC94" s="126"/>
      <c r="CF94" s="3"/>
      <c r="CG94" s="126"/>
      <c r="CH94" s="126"/>
      <c r="CI94" s="126"/>
      <c r="CJ94" s="126"/>
      <c r="CK94" s="126"/>
      <c r="CL94" s="126"/>
      <c r="CM94" s="126"/>
      <c r="CN94" s="126"/>
      <c r="CO94" s="126"/>
      <c r="CP94" s="126"/>
      <c r="CQ94" s="126"/>
      <c r="CR94" s="126"/>
      <c r="CS94" s="126"/>
      <c r="DV94" s="3"/>
      <c r="DW94" s="130"/>
      <c r="DX94" s="130"/>
      <c r="DY94" s="130"/>
      <c r="DZ94" s="130"/>
      <c r="EA94" s="130"/>
      <c r="EB94" s="130"/>
      <c r="EC94" s="130"/>
      <c r="ED94" s="130"/>
      <c r="EE94" s="130"/>
      <c r="EF94" s="130"/>
      <c r="EG94" s="130"/>
      <c r="EH94" s="130"/>
      <c r="EI94" s="130"/>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3"/>
      <c r="FM94" s="3"/>
      <c r="FN94" s="3"/>
      <c r="FO94" s="3"/>
    </row>
    <row r="95" spans="1:171" ht="11.25" customHeight="1" thickBot="1">
      <c r="A95" s="170">
        <v>3</v>
      </c>
      <c r="B95" s="191"/>
      <c r="C95" s="183" t="str">
        <f>IF($D68="1P","C","C")</f>
        <v>C</v>
      </c>
      <c r="D95" s="197"/>
      <c r="E95" s="198"/>
      <c r="F95" s="197"/>
      <c r="G95" s="198"/>
      <c r="H95" s="197"/>
      <c r="I95" s="198"/>
      <c r="J95" s="197"/>
      <c r="K95" s="198"/>
      <c r="L95" s="197"/>
      <c r="M95" s="208"/>
      <c r="N95" s="69" t="str">
        <f>IF(CF86&lt;&gt;"",IF(CF86="W",IF(SUM(IF(D95&gt;D97,1,0),IF(F95&gt;F97,1,0),IF(H95&gt;H97,1,0),IF(J95&gt;J97,1,0),IF(L95&gt;L97,1,0))&lt;&gt;3,"E",""),""),"")</f>
        <v/>
      </c>
      <c r="O95" s="170">
        <v>10</v>
      </c>
      <c r="P95" s="191"/>
      <c r="Q95" s="183" t="str">
        <f>IF($D68="1P","A","A")</f>
        <v>A</v>
      </c>
      <c r="R95" s="197"/>
      <c r="S95" s="198"/>
      <c r="T95" s="197"/>
      <c r="U95" s="198"/>
      <c r="V95" s="197"/>
      <c r="W95" s="198"/>
      <c r="X95" s="197"/>
      <c r="Y95" s="198"/>
      <c r="Z95" s="197"/>
      <c r="AA95" s="208"/>
      <c r="AB95" s="69" t="str">
        <f>IF(DV86&lt;&gt;"",IF(DV86="W",IF(SUM(IF(R95&gt;R97,1,0),IF(T95&gt;T97,1,0),IF(V95&gt;V97,1,0),IF(X95&gt;X97,1,0),IF(Z95&gt;Z97,1,0))&lt;&gt;3,"E",""),""),"")</f>
        <v/>
      </c>
      <c r="AP95" s="3"/>
      <c r="AQ95" s="127"/>
      <c r="AR95" s="127"/>
      <c r="AS95" s="127"/>
      <c r="AT95" s="127"/>
      <c r="AU95" s="127"/>
      <c r="AV95" s="127"/>
      <c r="AW95" s="127"/>
      <c r="AX95" s="127"/>
      <c r="AY95" s="127"/>
      <c r="AZ95" s="127"/>
      <c r="BA95" s="127"/>
      <c r="BB95" s="127"/>
      <c r="BC95" s="127"/>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3"/>
      <c r="CG95" s="127"/>
      <c r="CH95" s="127"/>
      <c r="CI95" s="127"/>
      <c r="CJ95" s="127"/>
      <c r="CK95" s="127"/>
      <c r="CL95" s="127"/>
      <c r="CM95" s="127"/>
      <c r="CN95" s="127"/>
      <c r="CO95" s="127"/>
      <c r="CP95" s="127"/>
      <c r="CQ95" s="127"/>
      <c r="CR95" s="127"/>
      <c r="CS95" s="127"/>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3"/>
      <c r="DW95" s="129"/>
      <c r="DX95" s="129"/>
      <c r="DY95" s="129"/>
      <c r="DZ95" s="129"/>
      <c r="EA95" s="129"/>
      <c r="EB95" s="129"/>
      <c r="EC95" s="129"/>
      <c r="ED95" s="129"/>
      <c r="EE95" s="129"/>
      <c r="EF95" s="129"/>
      <c r="EG95" s="129"/>
      <c r="EH95" s="129"/>
      <c r="EI95" s="129"/>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row>
    <row r="96" spans="1:171" ht="11.25" customHeight="1">
      <c r="A96" s="192"/>
      <c r="B96" s="193"/>
      <c r="C96" s="196"/>
      <c r="D96" s="199"/>
      <c r="E96" s="200"/>
      <c r="F96" s="199"/>
      <c r="G96" s="200"/>
      <c r="H96" s="199"/>
      <c r="I96" s="200"/>
      <c r="J96" s="199"/>
      <c r="K96" s="200"/>
      <c r="L96" s="199"/>
      <c r="M96" s="209"/>
      <c r="N96" s="69" t="str">
        <f>IF(CF86&lt;&gt;"",IF(ISERROR(AND(BV90="",BX90="",BZ90="",CB90="",CD90="")),"E",IF(AND(BV90="",BX90="",BZ90="",CB90="",CD90=""),"","E")),"")</f>
        <v/>
      </c>
      <c r="O96" s="192"/>
      <c r="P96" s="193"/>
      <c r="Q96" s="196"/>
      <c r="R96" s="199"/>
      <c r="S96" s="200"/>
      <c r="T96" s="199"/>
      <c r="U96" s="200"/>
      <c r="V96" s="199"/>
      <c r="W96" s="200"/>
      <c r="X96" s="199"/>
      <c r="Y96" s="200"/>
      <c r="Z96" s="199"/>
      <c r="AA96" s="209"/>
      <c r="AB96" s="69" t="str">
        <f>IF(DV86&lt;&gt;"",IF(ISERROR(AND(DL90="",DN90="",DP90="",DQ90="",DT90="")),"E",IF(AND(DL90="",DN90="",DP90="",DR90="",DT90=""),"","E")),"")</f>
        <v/>
      </c>
      <c r="AP96" s="3"/>
      <c r="AQ96" s="154" t="str">
        <f>CONCATENATE($A70," ",$D70,","," ",$F68)</f>
        <v>Group: 2, Men's Singles</v>
      </c>
      <c r="AR96" s="155"/>
      <c r="AS96" s="155"/>
      <c r="AT96" s="155"/>
      <c r="AU96" s="155"/>
      <c r="AV96" s="155"/>
      <c r="AW96" s="155"/>
      <c r="AX96" s="155"/>
      <c r="AY96" s="155"/>
      <c r="AZ96" s="155"/>
      <c r="BA96" s="155"/>
      <c r="BB96" s="155"/>
      <c r="BC96" s="156"/>
      <c r="BD96" s="163">
        <f>A99</f>
        <v>4</v>
      </c>
      <c r="BE96" s="164"/>
      <c r="BF96" s="183" t="str">
        <f>C99</f>
        <v>A</v>
      </c>
      <c r="BG96" s="185" t="str">
        <f>IF(VLOOKUP($BF96,$A72:$C82,3,FALSE)=0,"",CONCATENATE(VLOOKUP(VLOOKUP($BF96,$A72:$C82,3,FALSE),Players!$C:$G,4,FALSE)," ",VLOOKUP($BF96,$A72:$C82,3,FALSE)," ",IF(ISERROR(VLOOKUP(VLOOKUP($BF96,$A72:$C82,3,FALSE),Players!$C:$G,5,FALSE)),"()",CONCATENATE("(",VLOOKUP(VLOOKUP($BF96,$A72:$C82,3,FALSE),Players!$C:$G,5,FALSE),")"))))</f>
        <v/>
      </c>
      <c r="BH96" s="186"/>
      <c r="BI96" s="186"/>
      <c r="BJ96" s="186"/>
      <c r="BK96" s="186"/>
      <c r="BL96" s="186"/>
      <c r="BM96" s="186"/>
      <c r="BN96" s="186"/>
      <c r="BO96" s="186"/>
      <c r="BP96" s="186"/>
      <c r="BQ96" s="186"/>
      <c r="BR96" s="186"/>
      <c r="BS96" s="186"/>
      <c r="BT96" s="186"/>
      <c r="BU96" s="187"/>
      <c r="BV96" s="170" t="str">
        <f>IF(D99&lt;&gt;"",D99,"")</f>
        <v/>
      </c>
      <c r="BW96" s="171"/>
      <c r="BX96" s="335" t="str">
        <f>IF(F99&lt;&gt;"",F99,"")</f>
        <v/>
      </c>
      <c r="BY96" s="171"/>
      <c r="BZ96" s="335" t="str">
        <f>IF(H99&lt;&gt;"",H99,"")</f>
        <v/>
      </c>
      <c r="CA96" s="171"/>
      <c r="CB96" s="335" t="str">
        <f>IF(J99&lt;&gt;"",J99,"")</f>
        <v/>
      </c>
      <c r="CC96" s="171"/>
      <c r="CD96" s="335" t="str">
        <f>IF(L99&lt;&gt;"",L99,"")</f>
        <v/>
      </c>
      <c r="CE96" s="337"/>
      <c r="CF96" s="174" t="str">
        <f>IF($CD96=$CD98,IF($CB96=$CB98,IF($BZ96&lt;&gt;"",IF($BZ96&gt;$BZ98,"W","L"),""),IF($CB96&gt;$CB98,"W","L")),IF($CD96&gt;$CD98,"W","L"))</f>
        <v/>
      </c>
      <c r="CG96" s="154" t="str">
        <f>CONCATENATE($A70," ",$D70,","," ",$F68)</f>
        <v>Group: 2, Men's Singles</v>
      </c>
      <c r="CH96" s="155"/>
      <c r="CI96" s="155"/>
      <c r="CJ96" s="155"/>
      <c r="CK96" s="155"/>
      <c r="CL96" s="155"/>
      <c r="CM96" s="155"/>
      <c r="CN96" s="155"/>
      <c r="CO96" s="155"/>
      <c r="CP96" s="155"/>
      <c r="CQ96" s="155"/>
      <c r="CR96" s="155"/>
      <c r="CS96" s="156"/>
      <c r="CT96" s="163">
        <f>O99</f>
        <v>11</v>
      </c>
      <c r="CU96" s="164"/>
      <c r="CV96" s="183" t="str">
        <f>Q99</f>
        <v>C</v>
      </c>
      <c r="CW96" s="185" t="str">
        <f>IF(VLOOKUP($CV96,$A72:$C82,3,FALSE)=0,"",CONCATENATE(VLOOKUP(VLOOKUP($CV96,$A72:$C82,3,FALSE),Players!$C:$G,4,FALSE)," ",VLOOKUP($CV96,$A72:$C82,3,FALSE)," ",IF(ISERROR(VLOOKUP(VLOOKUP($CV96,$A72:$C82,3,FALSE),Players!$C:$G,5,FALSE)),"()",CONCATENATE("(",VLOOKUP(VLOOKUP($CV96,$A72:$C82,3,FALSE),Players!$C:$G,5,FALSE),")"))))</f>
        <v/>
      </c>
      <c r="CX96" s="186"/>
      <c r="CY96" s="186"/>
      <c r="CZ96" s="186"/>
      <c r="DA96" s="186"/>
      <c r="DB96" s="186"/>
      <c r="DC96" s="186"/>
      <c r="DD96" s="186"/>
      <c r="DE96" s="186"/>
      <c r="DF96" s="186"/>
      <c r="DG96" s="186"/>
      <c r="DH96" s="186"/>
      <c r="DI96" s="186"/>
      <c r="DJ96" s="186"/>
      <c r="DK96" s="187"/>
      <c r="DL96" s="170" t="str">
        <f>IF(R99&lt;&gt;"",R99,"")</f>
        <v/>
      </c>
      <c r="DM96" s="171"/>
      <c r="DN96" s="335" t="str">
        <f>IF(T99&lt;&gt;"",T99,"")</f>
        <v/>
      </c>
      <c r="DO96" s="171"/>
      <c r="DP96" s="335" t="str">
        <f>IF(V99&lt;&gt;"",V99,"")</f>
        <v/>
      </c>
      <c r="DQ96" s="171"/>
      <c r="DR96" s="335" t="str">
        <f>IF(X99&lt;&gt;"",X99,"")</f>
        <v/>
      </c>
      <c r="DS96" s="171"/>
      <c r="DT96" s="335" t="str">
        <f>IF(Z99&lt;&gt;"",Z99,"")</f>
        <v/>
      </c>
      <c r="DU96" s="337"/>
      <c r="DV96" s="174" t="str">
        <f>IF($DT96=$DT98,IF($DR96=$DR98,IF($DP96&lt;&gt;"",IF($DP96&gt;$DP98,"W","L"),""),IF($DR96&gt;$DR98,"W","L")),IF($DT96&gt;$DT98,"W","L"))</f>
        <v/>
      </c>
      <c r="DW96" s="129"/>
      <c r="DX96" s="129"/>
      <c r="DY96" s="129"/>
      <c r="DZ96" s="129"/>
      <c r="EA96" s="129"/>
      <c r="EB96" s="129"/>
      <c r="EC96" s="129"/>
      <c r="ED96" s="129"/>
      <c r="EE96" s="129"/>
      <c r="EF96" s="129"/>
      <c r="EG96" s="129"/>
      <c r="EH96" s="129"/>
      <c r="EI96" s="129"/>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row>
    <row r="97" spans="1:171" ht="11.25" customHeight="1">
      <c r="A97" s="192"/>
      <c r="B97" s="193"/>
      <c r="C97" s="175" t="str">
        <f>IF($D68="1P","D","D")</f>
        <v>D</v>
      </c>
      <c r="D97" s="201"/>
      <c r="E97" s="202"/>
      <c r="F97" s="201"/>
      <c r="G97" s="202"/>
      <c r="H97" s="201"/>
      <c r="I97" s="202"/>
      <c r="J97" s="201"/>
      <c r="K97" s="202"/>
      <c r="L97" s="201"/>
      <c r="M97" s="205"/>
      <c r="N97" s="69" t="str">
        <f>IF(CF86&lt;&gt;"",IF(ISERROR(AND(BV90="",BX90="",BZ90="",CB90="",CD90="")),"E",IF(AND(BV90="",BX90="",BZ90="",CB90="",CD90=""),"","E")),"")</f>
        <v/>
      </c>
      <c r="O97" s="192"/>
      <c r="P97" s="193"/>
      <c r="Q97" s="175" t="str">
        <f>IF($D68="1P","C","B")</f>
        <v>B</v>
      </c>
      <c r="R97" s="201"/>
      <c r="S97" s="202"/>
      <c r="T97" s="201"/>
      <c r="U97" s="202"/>
      <c r="V97" s="201"/>
      <c r="W97" s="202"/>
      <c r="X97" s="201"/>
      <c r="Y97" s="202"/>
      <c r="Z97" s="201"/>
      <c r="AA97" s="205"/>
      <c r="AB97" s="69" t="str">
        <f>IF(DV86&lt;&gt;"",IF(ISERROR(AND(DL90="",DN90="",DP90="",DQ90="",DT90="")),"E",IF(AND(DL90="",DN90="",DP90="",DR90="",DT90=""),"","E")),"")</f>
        <v/>
      </c>
      <c r="AP97" s="3"/>
      <c r="AQ97" s="157"/>
      <c r="AR97" s="158"/>
      <c r="AS97" s="158"/>
      <c r="AT97" s="158"/>
      <c r="AU97" s="158"/>
      <c r="AV97" s="158"/>
      <c r="AW97" s="158"/>
      <c r="AX97" s="158"/>
      <c r="AY97" s="158"/>
      <c r="AZ97" s="158"/>
      <c r="BA97" s="158"/>
      <c r="BB97" s="158"/>
      <c r="BC97" s="159"/>
      <c r="BD97" s="165"/>
      <c r="BE97" s="166"/>
      <c r="BF97" s="184"/>
      <c r="BG97" s="188"/>
      <c r="BH97" s="189"/>
      <c r="BI97" s="189"/>
      <c r="BJ97" s="189"/>
      <c r="BK97" s="189"/>
      <c r="BL97" s="189"/>
      <c r="BM97" s="189"/>
      <c r="BN97" s="189"/>
      <c r="BO97" s="189"/>
      <c r="BP97" s="189"/>
      <c r="BQ97" s="189"/>
      <c r="BR97" s="189"/>
      <c r="BS97" s="189"/>
      <c r="BT97" s="189"/>
      <c r="BU97" s="190"/>
      <c r="BV97" s="172"/>
      <c r="BW97" s="173"/>
      <c r="BX97" s="336"/>
      <c r="BY97" s="173"/>
      <c r="BZ97" s="336"/>
      <c r="CA97" s="173"/>
      <c r="CB97" s="336"/>
      <c r="CC97" s="173"/>
      <c r="CD97" s="336"/>
      <c r="CE97" s="338"/>
      <c r="CF97" s="174"/>
      <c r="CG97" s="157"/>
      <c r="CH97" s="158"/>
      <c r="CI97" s="158"/>
      <c r="CJ97" s="158"/>
      <c r="CK97" s="158"/>
      <c r="CL97" s="158"/>
      <c r="CM97" s="158"/>
      <c r="CN97" s="158"/>
      <c r="CO97" s="158"/>
      <c r="CP97" s="158"/>
      <c r="CQ97" s="158"/>
      <c r="CR97" s="158"/>
      <c r="CS97" s="159"/>
      <c r="CT97" s="165"/>
      <c r="CU97" s="166"/>
      <c r="CV97" s="184"/>
      <c r="CW97" s="188"/>
      <c r="CX97" s="189"/>
      <c r="CY97" s="189"/>
      <c r="CZ97" s="189"/>
      <c r="DA97" s="189"/>
      <c r="DB97" s="189"/>
      <c r="DC97" s="189"/>
      <c r="DD97" s="189"/>
      <c r="DE97" s="189"/>
      <c r="DF97" s="189"/>
      <c r="DG97" s="189"/>
      <c r="DH97" s="189"/>
      <c r="DI97" s="189"/>
      <c r="DJ97" s="189"/>
      <c r="DK97" s="190"/>
      <c r="DL97" s="172"/>
      <c r="DM97" s="173"/>
      <c r="DN97" s="336"/>
      <c r="DO97" s="173"/>
      <c r="DP97" s="336"/>
      <c r="DQ97" s="173"/>
      <c r="DR97" s="336"/>
      <c r="DS97" s="173"/>
      <c r="DT97" s="336"/>
      <c r="DU97" s="338"/>
      <c r="DV97" s="174"/>
      <c r="DW97" s="129"/>
      <c r="DX97" s="129"/>
      <c r="DY97" s="129"/>
      <c r="DZ97" s="129"/>
      <c r="EA97" s="129"/>
      <c r="EB97" s="129"/>
      <c r="EC97" s="129"/>
      <c r="ED97" s="129"/>
      <c r="EE97" s="129"/>
      <c r="EF97" s="129"/>
      <c r="EG97" s="129"/>
      <c r="EH97" s="129"/>
      <c r="EI97" s="129"/>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row>
    <row r="98" spans="1:171" ht="11.25" customHeight="1" thickBot="1">
      <c r="A98" s="194"/>
      <c r="B98" s="195"/>
      <c r="C98" s="207"/>
      <c r="D98" s="203"/>
      <c r="E98" s="204"/>
      <c r="F98" s="203"/>
      <c r="G98" s="204"/>
      <c r="H98" s="203"/>
      <c r="I98" s="204"/>
      <c r="J98" s="203"/>
      <c r="K98" s="204"/>
      <c r="L98" s="203"/>
      <c r="M98" s="206"/>
      <c r="N98" s="69" t="str">
        <f>IF(CF88&lt;&gt;"",IF(CF88="W",IF(SUM(IF(D97&gt;D95,1,0),IF(F97&gt;F95,1,0),IF(H97&gt;H95,1,0),IF(J97&gt;J95,1,0),IF(L97&gt;L95,1,0))&lt;&gt;3,"E",""),""),"")</f>
        <v/>
      </c>
      <c r="O98" s="194"/>
      <c r="P98" s="195"/>
      <c r="Q98" s="207"/>
      <c r="R98" s="203"/>
      <c r="S98" s="204"/>
      <c r="T98" s="203"/>
      <c r="U98" s="204"/>
      <c r="V98" s="203"/>
      <c r="W98" s="204"/>
      <c r="X98" s="203"/>
      <c r="Y98" s="204"/>
      <c r="Z98" s="203"/>
      <c r="AA98" s="206"/>
      <c r="AB98" s="69" t="str">
        <f>IF(DV88&lt;&gt;"",IF(DV88="W",IF(SUM(IF(R97&gt;R95,1,0),IF(T97&gt;T95,1,0),IF(V97&gt;V95,1,0),IF(X97&gt;X95,1,0),IF(Z97&gt;Z95,1,0))&lt;&gt;3,"E",""),""),"")</f>
        <v/>
      </c>
      <c r="AP98" s="3"/>
      <c r="AQ98" s="157"/>
      <c r="AR98" s="158"/>
      <c r="AS98" s="158"/>
      <c r="AT98" s="158"/>
      <c r="AU98" s="158"/>
      <c r="AV98" s="158"/>
      <c r="AW98" s="158"/>
      <c r="AX98" s="158"/>
      <c r="AY98" s="158"/>
      <c r="AZ98" s="158"/>
      <c r="BA98" s="158"/>
      <c r="BB98" s="158"/>
      <c r="BC98" s="159"/>
      <c r="BD98" s="165"/>
      <c r="BE98" s="166"/>
      <c r="BF98" s="175" t="str">
        <f>C101</f>
        <v>D</v>
      </c>
      <c r="BG98" s="177" t="str">
        <f>IF(VLOOKUP($BF98,$A72:$C82,3,FALSE)=0,"",CONCATENATE(VLOOKUP(VLOOKUP($BF98,$A72:$C82,3,FALSE),Players!$C:$G,4,FALSE)," ",VLOOKUP($BF98,$A72:$C82,3,FALSE)," ",IF(ISERROR(VLOOKUP(VLOOKUP($BF98,$A72:$C82,3,FALSE),Players!$C:$G,5,FALSE)),"()",CONCATENATE("(",VLOOKUP(VLOOKUP($BF98,$A72:$C82,3,FALSE),Players!$C:$G,5,FALSE),")"))))</f>
        <v/>
      </c>
      <c r="BH98" s="178"/>
      <c r="BI98" s="178"/>
      <c r="BJ98" s="178"/>
      <c r="BK98" s="178"/>
      <c r="BL98" s="178"/>
      <c r="BM98" s="178"/>
      <c r="BN98" s="178"/>
      <c r="BO98" s="178"/>
      <c r="BP98" s="178"/>
      <c r="BQ98" s="178"/>
      <c r="BR98" s="178"/>
      <c r="BS98" s="178"/>
      <c r="BT98" s="178"/>
      <c r="BU98" s="179"/>
      <c r="BV98" s="150" t="str">
        <f>IF(D101&lt;&gt;"",D101,"")</f>
        <v/>
      </c>
      <c r="BW98" s="151"/>
      <c r="BX98" s="288" t="str">
        <f>IF(F101&lt;&gt;"",F101,"")</f>
        <v/>
      </c>
      <c r="BY98" s="151"/>
      <c r="BZ98" s="288" t="str">
        <f>IF(H101&lt;&gt;"",H101,"")</f>
        <v/>
      </c>
      <c r="CA98" s="151"/>
      <c r="CB98" s="288" t="str">
        <f>IF(J101&lt;&gt;"",J101,"")</f>
        <v/>
      </c>
      <c r="CC98" s="151"/>
      <c r="CD98" s="288" t="str">
        <f>IF(L101&lt;&gt;"",L101,"")</f>
        <v/>
      </c>
      <c r="CE98" s="332"/>
      <c r="CF98" s="174" t="str">
        <f>IF($CF96&lt;&gt;"",IF(CF96="W","L","W"),"")</f>
        <v/>
      </c>
      <c r="CG98" s="157"/>
      <c r="CH98" s="158"/>
      <c r="CI98" s="158"/>
      <c r="CJ98" s="158"/>
      <c r="CK98" s="158"/>
      <c r="CL98" s="158"/>
      <c r="CM98" s="158"/>
      <c r="CN98" s="158"/>
      <c r="CO98" s="158"/>
      <c r="CP98" s="158"/>
      <c r="CQ98" s="158"/>
      <c r="CR98" s="158"/>
      <c r="CS98" s="159"/>
      <c r="CT98" s="165"/>
      <c r="CU98" s="166"/>
      <c r="CV98" s="175" t="str">
        <f>Q101</f>
        <v>F</v>
      </c>
      <c r="CW98" s="177" t="str">
        <f>IF(VLOOKUP($CV98,$A72:$C82,3,FALSE)=0,"",CONCATENATE(VLOOKUP(VLOOKUP($CV98,$A72:$C82,3,FALSE),Players!$C:$G,4,FALSE)," ",VLOOKUP($CV98,$A72:$C82,3,FALSE)," ",IF(ISERROR(VLOOKUP(VLOOKUP($CV98,$A72:$C82,3,FALSE),Players!$C:$G,5,FALSE)),"()",CONCATENATE("(",VLOOKUP(VLOOKUP($CV98,$A72:$C82,3,FALSE),Players!$C:$G,5,FALSE),")"))))</f>
        <v/>
      </c>
      <c r="CX98" s="178"/>
      <c r="CY98" s="178"/>
      <c r="CZ98" s="178"/>
      <c r="DA98" s="178"/>
      <c r="DB98" s="178"/>
      <c r="DC98" s="178"/>
      <c r="DD98" s="178"/>
      <c r="DE98" s="178"/>
      <c r="DF98" s="178"/>
      <c r="DG98" s="178"/>
      <c r="DH98" s="178"/>
      <c r="DI98" s="178"/>
      <c r="DJ98" s="178"/>
      <c r="DK98" s="179"/>
      <c r="DL98" s="150" t="str">
        <f>IF(R101&lt;&gt;"",R101,"")</f>
        <v/>
      </c>
      <c r="DM98" s="151"/>
      <c r="DN98" s="288" t="str">
        <f>IF(T101&lt;&gt;"",T101,"")</f>
        <v/>
      </c>
      <c r="DO98" s="151"/>
      <c r="DP98" s="288" t="str">
        <f>IF(V101&lt;&gt;"",V101,"")</f>
        <v/>
      </c>
      <c r="DQ98" s="151"/>
      <c r="DR98" s="288" t="str">
        <f>IF(X101&lt;&gt;"",X101,"")</f>
        <v/>
      </c>
      <c r="DS98" s="151"/>
      <c r="DT98" s="288" t="str">
        <f>IF(Z101&lt;&gt;"",Z101,"")</f>
        <v/>
      </c>
      <c r="DU98" s="332"/>
      <c r="DV98" s="174" t="str">
        <f>IF($DV96&lt;&gt;"",IF(DV96="W","L","W"),"")</f>
        <v/>
      </c>
      <c r="DW98" s="129"/>
      <c r="DX98" s="129"/>
      <c r="DY98" s="129"/>
      <c r="DZ98" s="129"/>
      <c r="EA98" s="129"/>
      <c r="EB98" s="129"/>
      <c r="EC98" s="129"/>
      <c r="ED98" s="129"/>
      <c r="EE98" s="129"/>
      <c r="EF98" s="129"/>
      <c r="EG98" s="129"/>
      <c r="EH98" s="129"/>
      <c r="EI98" s="129"/>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row>
    <row r="99" spans="1:171" ht="11.25" customHeight="1" thickBot="1">
      <c r="A99" s="170">
        <v>4</v>
      </c>
      <c r="B99" s="191"/>
      <c r="C99" s="183" t="str">
        <f>IF($D68="1P","A","A")</f>
        <v>A</v>
      </c>
      <c r="D99" s="197"/>
      <c r="E99" s="198"/>
      <c r="F99" s="197"/>
      <c r="G99" s="198"/>
      <c r="H99" s="197"/>
      <c r="I99" s="198"/>
      <c r="J99" s="197"/>
      <c r="K99" s="198"/>
      <c r="L99" s="197"/>
      <c r="M99" s="208"/>
      <c r="N99" s="69" t="str">
        <f>IF(CF96&lt;&gt;"",IF(CF96="W",IF(SUM(IF(D99&gt;D101,1,0),IF(F99&gt;F101,1,0),IF(H99&gt;H101,1,0),IF(J99&gt;J101,1,0),IF(L99&gt;L101,1,0))&lt;&gt;3,"E",""),""),"")</f>
        <v/>
      </c>
      <c r="O99" s="170">
        <v>11</v>
      </c>
      <c r="P99" s="191"/>
      <c r="Q99" s="183" t="str">
        <f>IF($D68="1P","B","C")</f>
        <v>C</v>
      </c>
      <c r="R99" s="197"/>
      <c r="S99" s="198"/>
      <c r="T99" s="197"/>
      <c r="U99" s="198"/>
      <c r="V99" s="197"/>
      <c r="W99" s="198"/>
      <c r="X99" s="197"/>
      <c r="Y99" s="198"/>
      <c r="Z99" s="197"/>
      <c r="AA99" s="208"/>
      <c r="AB99" s="69" t="str">
        <f>IF(DV96&lt;&gt;"",IF(DV96="W",IF(SUM(IF(R99&gt;R101,1,0),IF(T99&gt;T101,1,0),IF(V99&gt;V101,1,0),IF(X99&gt;X101,1,0),IF(Z99&gt;Z101,1,0))&lt;&gt;3,"E",""),""),"")</f>
        <v/>
      </c>
      <c r="AP99" s="3"/>
      <c r="AQ99" s="160"/>
      <c r="AR99" s="161"/>
      <c r="AS99" s="161"/>
      <c r="AT99" s="161"/>
      <c r="AU99" s="161"/>
      <c r="AV99" s="161"/>
      <c r="AW99" s="161"/>
      <c r="AX99" s="161"/>
      <c r="AY99" s="161"/>
      <c r="AZ99" s="161"/>
      <c r="BA99" s="161"/>
      <c r="BB99" s="161"/>
      <c r="BC99" s="162"/>
      <c r="BD99" s="167"/>
      <c r="BE99" s="168"/>
      <c r="BF99" s="176"/>
      <c r="BG99" s="180"/>
      <c r="BH99" s="181"/>
      <c r="BI99" s="181"/>
      <c r="BJ99" s="181"/>
      <c r="BK99" s="181"/>
      <c r="BL99" s="181"/>
      <c r="BM99" s="181"/>
      <c r="BN99" s="181"/>
      <c r="BO99" s="181"/>
      <c r="BP99" s="181"/>
      <c r="BQ99" s="181"/>
      <c r="BR99" s="181"/>
      <c r="BS99" s="181"/>
      <c r="BT99" s="181"/>
      <c r="BU99" s="182"/>
      <c r="BV99" s="152"/>
      <c r="BW99" s="153"/>
      <c r="BX99" s="333"/>
      <c r="BY99" s="153"/>
      <c r="BZ99" s="333"/>
      <c r="CA99" s="153"/>
      <c r="CB99" s="333"/>
      <c r="CC99" s="153"/>
      <c r="CD99" s="333"/>
      <c r="CE99" s="334"/>
      <c r="CF99" s="341"/>
      <c r="CG99" s="160"/>
      <c r="CH99" s="161"/>
      <c r="CI99" s="161"/>
      <c r="CJ99" s="161"/>
      <c r="CK99" s="161"/>
      <c r="CL99" s="161"/>
      <c r="CM99" s="161"/>
      <c r="CN99" s="161"/>
      <c r="CO99" s="161"/>
      <c r="CP99" s="161"/>
      <c r="CQ99" s="161"/>
      <c r="CR99" s="161"/>
      <c r="CS99" s="162"/>
      <c r="CT99" s="167"/>
      <c r="CU99" s="168"/>
      <c r="CV99" s="176"/>
      <c r="CW99" s="180"/>
      <c r="CX99" s="181"/>
      <c r="CY99" s="181"/>
      <c r="CZ99" s="181"/>
      <c r="DA99" s="181"/>
      <c r="DB99" s="181"/>
      <c r="DC99" s="181"/>
      <c r="DD99" s="181"/>
      <c r="DE99" s="181"/>
      <c r="DF99" s="181"/>
      <c r="DG99" s="181"/>
      <c r="DH99" s="181"/>
      <c r="DI99" s="181"/>
      <c r="DJ99" s="181"/>
      <c r="DK99" s="182"/>
      <c r="DL99" s="152"/>
      <c r="DM99" s="153"/>
      <c r="DN99" s="333"/>
      <c r="DO99" s="153"/>
      <c r="DP99" s="333"/>
      <c r="DQ99" s="153"/>
      <c r="DR99" s="333"/>
      <c r="DS99" s="153"/>
      <c r="DT99" s="333"/>
      <c r="DU99" s="334"/>
      <c r="DV99" s="174"/>
      <c r="DW99" s="129"/>
      <c r="DX99" s="129"/>
      <c r="DY99" s="129"/>
      <c r="DZ99" s="129"/>
      <c r="EA99" s="129"/>
      <c r="EB99" s="129"/>
      <c r="EC99" s="129"/>
      <c r="ED99" s="129"/>
      <c r="EE99" s="129"/>
      <c r="EF99" s="129"/>
      <c r="EG99" s="129"/>
      <c r="EH99" s="129"/>
      <c r="EI99" s="129"/>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row>
    <row r="100" spans="1:171" ht="11.25" customHeight="1">
      <c r="A100" s="192"/>
      <c r="B100" s="193"/>
      <c r="C100" s="196"/>
      <c r="D100" s="199"/>
      <c r="E100" s="200"/>
      <c r="F100" s="199"/>
      <c r="G100" s="200"/>
      <c r="H100" s="199"/>
      <c r="I100" s="200"/>
      <c r="J100" s="199"/>
      <c r="K100" s="200"/>
      <c r="L100" s="199"/>
      <c r="M100" s="209"/>
      <c r="N100" s="69" t="str">
        <f>IF(CF96&lt;&gt;"",IF(ISERROR(AND(BV100="",BX100="",BZ100="",CB100="",CD100="")),"E",IF(AND(BV100="",BX100="",BZ100="",CB100="",CD100=""),"","E")),"")</f>
        <v/>
      </c>
      <c r="O100" s="192"/>
      <c r="P100" s="193"/>
      <c r="Q100" s="196"/>
      <c r="R100" s="199"/>
      <c r="S100" s="200"/>
      <c r="T100" s="199"/>
      <c r="U100" s="200"/>
      <c r="V100" s="199"/>
      <c r="W100" s="200"/>
      <c r="X100" s="199"/>
      <c r="Y100" s="200"/>
      <c r="Z100" s="199"/>
      <c r="AA100" s="209"/>
      <c r="AB100" s="69" t="str">
        <f>IF(DV96&lt;&gt;"",IF(ISERROR(AND(DL100="",DN100="",DP100="",DQ100="",DT100="")),"E",IF(AND(DL100="",DN100="",DP100="",DR100="",DT100=""),"","E")),"")</f>
        <v/>
      </c>
      <c r="AP100" s="3"/>
      <c r="AQ100" s="126"/>
      <c r="AR100" s="126"/>
      <c r="AS100" s="126"/>
      <c r="AT100" s="126"/>
      <c r="AU100" s="126"/>
      <c r="AV100" s="126"/>
      <c r="AW100" s="126"/>
      <c r="AX100" s="126"/>
      <c r="AY100" s="126"/>
      <c r="AZ100" s="126"/>
      <c r="BA100" s="126"/>
      <c r="BB100" s="126"/>
      <c r="BC100" s="126"/>
      <c r="BV100" s="169" t="str">
        <f>IF(CF96&lt;&gt;"",IF(AND(AND(BV96&gt;-1,BV98&gt;-1),OR(BV96&gt;10,BV98&gt;10),ABS(BV96-BV98)&gt;1,IF(OR(BV96&gt;11,BV98&gt;11),ABS(BV96-BV98)=2,TRUE),BV96=INT(BV96),BV98=INT(BV98)),"","Error"),"")</f>
        <v/>
      </c>
      <c r="BW100" s="169"/>
      <c r="BX100" s="169" t="str">
        <f>IF(CF96&lt;&gt;"",IF(AND(AND(BX96&gt;-1,BX98&gt;-1),OR(BX96&gt;10,BX98&gt;10),ABS(BX96-BX98)&gt;1,IF(OR(BX96&gt;11,BX98&gt;11),ABS(BX96-BX98)=2,TRUE),BX96=INT(BX96),BX98=INT(BX98)),"","Error"),"")</f>
        <v/>
      </c>
      <c r="BY100" s="169"/>
      <c r="BZ100" s="169" t="str">
        <f>IF(CF96&lt;&gt;"",IF(AND(AND(BZ96&gt;-1,BZ98&gt;-1),OR(BZ96&gt;10,BZ98&gt;10),ABS(BZ96-BZ98)&gt;1,IF(OR(BZ96&gt;11,BZ98&gt;11),ABS(BZ96-BZ98)=2,TRUE),BZ96=INT(BZ96),BZ98=INT(BZ98)),"","Error"),"")</f>
        <v/>
      </c>
      <c r="CA100" s="169"/>
      <c r="CB100" s="169" t="str">
        <f>IF(AND(CF96&lt;&gt;"",CB96&lt;&gt;""),IF(AND(AND(CB96&gt;-1,CB98&gt;-1),OR(CB96&gt;10,CB98&gt;10),ABS(CB96-CB98)&gt;1,IF(OR(CB96&gt;11,CB98&gt;11),ABS(CB96-CB98)=2,TRUE),CB96=INT(CB96),CB98=INT(CB98)),"","Error"),"")</f>
        <v/>
      </c>
      <c r="CC100" s="169"/>
      <c r="CD100" s="169" t="str">
        <f>IF(AND(CF96&lt;&gt;"",CD96&lt;&gt;""),IF(AND(AND(CD96&gt;-1,CD98&gt;-1),OR(CD96&gt;10,CD98&gt;10),ABS(CD96-CD98)&gt;1,IF(OR(CD96&gt;11,CD98&gt;11),ABS(CD96-CD98)=2,TRUE),CD96=INT(CD96),CD98=INT(CD98)),"","Error"),"")</f>
        <v/>
      </c>
      <c r="CE100" s="169"/>
      <c r="CF100" s="3"/>
      <c r="CG100" s="126"/>
      <c r="CH100" s="126"/>
      <c r="CI100" s="126"/>
      <c r="CJ100" s="126"/>
      <c r="CK100" s="126"/>
      <c r="CL100" s="126"/>
      <c r="CM100" s="126"/>
      <c r="CN100" s="126"/>
      <c r="CO100" s="126"/>
      <c r="CP100" s="126"/>
      <c r="CQ100" s="126"/>
      <c r="CR100" s="126"/>
      <c r="CS100" s="126"/>
      <c r="DL100" s="169" t="str">
        <f>IF(DV96&lt;&gt;"",IF(AND(AND(DL96&gt;-1,DL98&gt;-1),OR(DL96&gt;10,DL98&gt;10),ABS(DL96-DL98)&gt;1,IF(OR(DL96&gt;11,DL98&gt;11),ABS(DL96-DL98)=2,TRUE),DL96=INT(DL96),DL98=INT(DL98)),"","Error"),"")</f>
        <v/>
      </c>
      <c r="DM100" s="169"/>
      <c r="DN100" s="169" t="str">
        <f>IF(DV96&lt;&gt;"",IF(AND(AND(DN96&gt;-1,DN98&gt;-1),OR(DN96&gt;10,DN98&gt;10),ABS(DN96-DN98)&gt;1,IF(OR(DN96&gt;11,DN98&gt;11),ABS(DN96-DN98)=2,TRUE),DN96=INT(DN96),DN98=INT(DN98)),"","Error"),"")</f>
        <v/>
      </c>
      <c r="DO100" s="169"/>
      <c r="DP100" s="169" t="str">
        <f>IF(DV96&lt;&gt;"",IF(AND(AND(DP96&gt;-1,DP98&gt;-1),OR(DP96&gt;10,DP98&gt;10),ABS(DP96-DP98)&gt;1,IF(OR(DP96&gt;11,DP98&gt;11),ABS(DP96-DP98)=2,TRUE),DP96=INT(DP96),DP98=INT(DP98)),"","Error"),"")</f>
        <v/>
      </c>
      <c r="DQ100" s="169"/>
      <c r="DR100" s="169" t="str">
        <f>IF(AND(DV96&lt;&gt;"",DR96&lt;&gt;""),IF(AND(AND(DR96&gt;-1,DR98&gt;-1),OR(DR96&gt;10,DR98&gt;10),ABS(DR96-DR98)&gt;1,IF(OR(DR96&gt;11,DR98&gt;11),ABS(DR96-DR98)=2,TRUE),DR96=INT(DR96),DR98=INT(DR98)),"","Error"),"")</f>
        <v/>
      </c>
      <c r="DS100" s="169"/>
      <c r="DT100" s="169" t="str">
        <f>IF(AND(DV96&lt;&gt;"",DT96&lt;&gt;""),IF(AND(AND(DT96&gt;-1,DT98&gt;-1),OR(DT96&gt;10,DT98&gt;10),ABS(DT96-DT98)&gt;1,IF(OR(DT96&gt;11,DT98&gt;11),ABS(DT96-DT98)=2,TRUE),DT96=INT(DT96),DT98=INT(DT98)),"","Error"),"")</f>
        <v/>
      </c>
      <c r="DU100" s="169"/>
      <c r="DV100" s="3"/>
      <c r="DW100" s="129"/>
      <c r="DX100" s="129"/>
      <c r="DY100" s="129"/>
      <c r="DZ100" s="129"/>
      <c r="EA100" s="129"/>
      <c r="EB100" s="129"/>
      <c r="EC100" s="129"/>
      <c r="ED100" s="129"/>
      <c r="EE100" s="129"/>
      <c r="EF100" s="129"/>
      <c r="EG100" s="129"/>
      <c r="EH100" s="129"/>
      <c r="EI100" s="129"/>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row>
    <row r="101" spans="1:171" ht="11.25" customHeight="1">
      <c r="A101" s="192"/>
      <c r="B101" s="193"/>
      <c r="C101" s="175" t="str">
        <f>IF($D68="1P","E","D")</f>
        <v>D</v>
      </c>
      <c r="D101" s="201"/>
      <c r="E101" s="202"/>
      <c r="F101" s="201"/>
      <c r="G101" s="202"/>
      <c r="H101" s="201"/>
      <c r="I101" s="202"/>
      <c r="J101" s="201"/>
      <c r="K101" s="202"/>
      <c r="L101" s="201"/>
      <c r="M101" s="205"/>
      <c r="N101" s="69" t="str">
        <f>IF(CF96&lt;&gt;"",IF(ISERROR(AND(BV100="",BX100="",BZ100="",CB100="",CD100="")),"E",IF(AND(BV100="",BX100="",BZ100="",CB100="",CD100=""),"","E")),"")</f>
        <v/>
      </c>
      <c r="O101" s="192"/>
      <c r="P101" s="193"/>
      <c r="Q101" s="175" t="str">
        <f>IF($D68="1P","D","F")</f>
        <v>F</v>
      </c>
      <c r="R101" s="201"/>
      <c r="S101" s="202"/>
      <c r="T101" s="201"/>
      <c r="U101" s="202"/>
      <c r="V101" s="201"/>
      <c r="W101" s="202"/>
      <c r="X101" s="201"/>
      <c r="Y101" s="202"/>
      <c r="Z101" s="201"/>
      <c r="AA101" s="205"/>
      <c r="AB101" s="69" t="str">
        <f>IF(DV96&lt;&gt;"",IF(ISERROR(AND(DL100="",DN100="",DP100="",DQ100="",DT100="")),"E",IF(AND(DL100="",DN100="",DP100="",DR100="",DT100=""),"","E")),"")</f>
        <v/>
      </c>
      <c r="AP101" s="3"/>
      <c r="AQ101" s="126"/>
      <c r="AR101" s="126"/>
      <c r="AS101" s="126"/>
      <c r="AT101" s="126"/>
      <c r="AU101" s="126"/>
      <c r="AV101" s="126"/>
      <c r="AW101" s="126"/>
      <c r="AX101" s="126"/>
      <c r="AY101" s="126"/>
      <c r="AZ101" s="126"/>
      <c r="BA101" s="126"/>
      <c r="BB101" s="126"/>
      <c r="BC101" s="126"/>
      <c r="CF101" s="3"/>
      <c r="CG101" s="126"/>
      <c r="CH101" s="126"/>
      <c r="CI101" s="126"/>
      <c r="CJ101" s="126"/>
      <c r="CK101" s="126"/>
      <c r="CL101" s="126"/>
      <c r="CM101" s="126"/>
      <c r="CN101" s="126"/>
      <c r="CO101" s="126"/>
      <c r="CP101" s="126"/>
      <c r="CQ101" s="126"/>
      <c r="CR101" s="126"/>
      <c r="CS101" s="126"/>
      <c r="DV101" s="3"/>
      <c r="DW101" s="129"/>
      <c r="DX101" s="129"/>
      <c r="DY101" s="129"/>
      <c r="DZ101" s="129"/>
      <c r="EA101" s="129"/>
      <c r="EB101" s="129"/>
      <c r="EC101" s="129"/>
      <c r="ED101" s="129"/>
      <c r="EE101" s="129"/>
      <c r="EF101" s="129"/>
      <c r="EG101" s="129"/>
      <c r="EH101" s="129"/>
      <c r="EI101" s="129"/>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row>
    <row r="102" spans="1:171" ht="11.25" customHeight="1" thickBot="1">
      <c r="A102" s="194"/>
      <c r="B102" s="195"/>
      <c r="C102" s="207"/>
      <c r="D102" s="203"/>
      <c r="E102" s="204"/>
      <c r="F102" s="203"/>
      <c r="G102" s="204"/>
      <c r="H102" s="203"/>
      <c r="I102" s="204"/>
      <c r="J102" s="203"/>
      <c r="K102" s="204"/>
      <c r="L102" s="203"/>
      <c r="M102" s="206"/>
      <c r="N102" s="69" t="str">
        <f>IF(CF98&lt;&gt;"",IF(CF98="W",IF(SUM(IF(D101&gt;D99,1,0),IF(F101&gt;F99,1,0),IF(H101&gt;H99,1,0),IF(J101&gt;J99,1,0),IF(L101&gt;L99,1,0))&lt;&gt;3,"E",""),""),"")</f>
        <v/>
      </c>
      <c r="O102" s="194"/>
      <c r="P102" s="195"/>
      <c r="Q102" s="207"/>
      <c r="R102" s="203"/>
      <c r="S102" s="204"/>
      <c r="T102" s="203"/>
      <c r="U102" s="204"/>
      <c r="V102" s="203"/>
      <c r="W102" s="204"/>
      <c r="X102" s="203"/>
      <c r="Y102" s="204"/>
      <c r="Z102" s="203"/>
      <c r="AA102" s="206"/>
      <c r="AB102" s="69" t="str">
        <f>IF(DV98&lt;&gt;"",IF(DV98="W",IF(SUM(IF(R101&gt;R99,1,0),IF(T101&gt;T99,1,0),IF(V101&gt;V99,1,0),IF(X101&gt;X99,1,0),IF(Z101&gt;Z99,1,0))&lt;&gt;3,"E",""),""),"")</f>
        <v/>
      </c>
      <c r="AP102" s="3"/>
      <c r="AQ102" s="127"/>
      <c r="AR102" s="127"/>
      <c r="AS102" s="127"/>
      <c r="AT102" s="127"/>
      <c r="AU102" s="127"/>
      <c r="AV102" s="127"/>
      <c r="AW102" s="127"/>
      <c r="AX102" s="127"/>
      <c r="AY102" s="127"/>
      <c r="AZ102" s="127"/>
      <c r="BA102" s="127"/>
      <c r="BB102" s="127"/>
      <c r="BC102" s="127"/>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3"/>
      <c r="CG102" s="127"/>
      <c r="CH102" s="127"/>
      <c r="CI102" s="127"/>
      <c r="CJ102" s="127"/>
      <c r="CK102" s="127"/>
      <c r="CL102" s="127"/>
      <c r="CM102" s="127"/>
      <c r="CN102" s="127"/>
      <c r="CO102" s="127"/>
      <c r="CP102" s="127"/>
      <c r="CQ102" s="127"/>
      <c r="CR102" s="127"/>
      <c r="CS102" s="127"/>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3"/>
      <c r="DW102" s="129"/>
      <c r="DX102" s="129"/>
      <c r="DY102" s="129"/>
      <c r="DZ102" s="129"/>
      <c r="EA102" s="129"/>
      <c r="EB102" s="129"/>
      <c r="EC102" s="129"/>
      <c r="ED102" s="129"/>
      <c r="EE102" s="129"/>
      <c r="EF102" s="129"/>
      <c r="EG102" s="129"/>
      <c r="EH102" s="129"/>
      <c r="EI102" s="129"/>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row>
    <row r="103" spans="1:171" ht="11.25" customHeight="1">
      <c r="A103" s="170">
        <v>5</v>
      </c>
      <c r="B103" s="191"/>
      <c r="C103" s="183" t="str">
        <f>IF($D68="1P","D","C")</f>
        <v>C</v>
      </c>
      <c r="D103" s="197"/>
      <c r="E103" s="198"/>
      <c r="F103" s="197"/>
      <c r="G103" s="198"/>
      <c r="H103" s="197"/>
      <c r="I103" s="198"/>
      <c r="J103" s="197"/>
      <c r="K103" s="198"/>
      <c r="L103" s="197"/>
      <c r="M103" s="208"/>
      <c r="N103" s="69" t="str">
        <f>IF(CF106&lt;&gt;"",IF(CF106="W",IF(SUM(IF(D103&gt;D105,1,0),IF(F103&gt;F105,1,0),IF(H103&gt;H105,1,0),IF(J103&gt;J105,1,0),IF(L103&gt;L105,1,0))&lt;&gt;3,"E",""),""),"")</f>
        <v/>
      </c>
      <c r="O103" s="170">
        <v>12</v>
      </c>
      <c r="P103" s="191"/>
      <c r="Q103" s="183" t="str">
        <f>IF($D68="1P","E","D")</f>
        <v>D</v>
      </c>
      <c r="R103" s="197"/>
      <c r="S103" s="198"/>
      <c r="T103" s="197"/>
      <c r="U103" s="198"/>
      <c r="V103" s="197"/>
      <c r="W103" s="198"/>
      <c r="X103" s="197"/>
      <c r="Y103" s="198"/>
      <c r="Z103" s="197"/>
      <c r="AA103" s="208"/>
      <c r="AB103" s="69" t="str">
        <f>IF(DV106&lt;&gt;"",IF(DV106="W",IF(SUM(IF(R103&gt;R105,1,0),IF(T103&gt;T105,1,0),IF(V103&gt;V105,1,0),IF(X103&gt;X105,1,0),IF(Z103&gt;Z105,1,0))&lt;&gt;3,"E",""),""),"")</f>
        <v/>
      </c>
      <c r="AP103" s="3"/>
      <c r="AQ103" s="128"/>
      <c r="AR103" s="128"/>
      <c r="AS103" s="128"/>
      <c r="AT103" s="128"/>
      <c r="AU103" s="128"/>
      <c r="AV103" s="128"/>
      <c r="AW103" s="128"/>
      <c r="AX103" s="128"/>
      <c r="AY103" s="128"/>
      <c r="AZ103" s="128"/>
      <c r="BA103" s="128"/>
      <c r="BB103" s="128"/>
      <c r="BC103" s="128"/>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3"/>
      <c r="CG103" s="128"/>
      <c r="CH103" s="128"/>
      <c r="CI103" s="128"/>
      <c r="CJ103" s="128"/>
      <c r="CK103" s="128"/>
      <c r="CL103" s="128"/>
      <c r="CM103" s="128"/>
      <c r="CN103" s="128"/>
      <c r="CO103" s="128"/>
      <c r="CP103" s="128"/>
      <c r="CQ103" s="128"/>
      <c r="CR103" s="128"/>
      <c r="CS103" s="128"/>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3"/>
      <c r="DW103" s="129"/>
      <c r="DX103" s="129"/>
      <c r="DY103" s="129"/>
      <c r="DZ103" s="129"/>
      <c r="EA103" s="129"/>
      <c r="EB103" s="129"/>
      <c r="EC103" s="129"/>
      <c r="ED103" s="129"/>
      <c r="EE103" s="129"/>
      <c r="EF103" s="129"/>
      <c r="EG103" s="129"/>
      <c r="EH103" s="129"/>
      <c r="EI103" s="129"/>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row>
    <row r="104" spans="1:171" ht="11.25" customHeight="1">
      <c r="A104" s="192"/>
      <c r="B104" s="193"/>
      <c r="C104" s="196"/>
      <c r="D104" s="199"/>
      <c r="E104" s="200"/>
      <c r="F104" s="199"/>
      <c r="G104" s="200"/>
      <c r="H104" s="199"/>
      <c r="I104" s="200"/>
      <c r="J104" s="199"/>
      <c r="K104" s="200"/>
      <c r="L104" s="199"/>
      <c r="M104" s="209"/>
      <c r="N104" s="69" t="str">
        <f>IF(CF106&lt;&gt;"",IF(ISERROR(AND(BV110="",BX110="",BZ110="",CB110="",CD110="")),"E",IF(AND(BV110="",BX110="",BZ110="",CB110="",CD110=""),"","E")),"")</f>
        <v/>
      </c>
      <c r="O104" s="192"/>
      <c r="P104" s="193"/>
      <c r="Q104" s="196"/>
      <c r="R104" s="199"/>
      <c r="S104" s="200"/>
      <c r="T104" s="199"/>
      <c r="U104" s="200"/>
      <c r="V104" s="199"/>
      <c r="W104" s="200"/>
      <c r="X104" s="199"/>
      <c r="Y104" s="200"/>
      <c r="Z104" s="199"/>
      <c r="AA104" s="209"/>
      <c r="AB104" s="69" t="str">
        <f>IF(DV106&lt;&gt;"",IF(ISERROR(AND(DL110="",DN110="",DP110="",DQ110="",DT110="")),"E",IF(AND(DL110="",DN110="",DP110="",DR110="",DT110=""),"","E")),"")</f>
        <v/>
      </c>
      <c r="AP104" s="3"/>
      <c r="AQ104" s="126"/>
      <c r="AR104" s="126"/>
      <c r="AS104" s="126"/>
      <c r="AT104" s="126"/>
      <c r="AU104" s="126"/>
      <c r="AV104" s="126"/>
      <c r="AW104" s="126"/>
      <c r="AX104" s="126"/>
      <c r="AY104" s="126"/>
      <c r="AZ104" s="126"/>
      <c r="BA104" s="126"/>
      <c r="BB104" s="126"/>
      <c r="BC104" s="126"/>
      <c r="CF104" s="3"/>
      <c r="CG104" s="126"/>
      <c r="CH104" s="126"/>
      <c r="CI104" s="126"/>
      <c r="CJ104" s="126"/>
      <c r="CK104" s="126"/>
      <c r="CL104" s="126"/>
      <c r="CM104" s="126"/>
      <c r="CN104" s="126"/>
      <c r="CO104" s="126"/>
      <c r="CP104" s="126"/>
      <c r="CQ104" s="126"/>
      <c r="CR104" s="126"/>
      <c r="CS104" s="126"/>
      <c r="DV104" s="3"/>
      <c r="DW104" s="129"/>
      <c r="DX104" s="129"/>
      <c r="DY104" s="129"/>
      <c r="DZ104" s="129"/>
      <c r="EA104" s="129"/>
      <c r="EB104" s="129"/>
      <c r="EC104" s="129"/>
      <c r="ED104" s="129"/>
      <c r="EE104" s="129"/>
      <c r="EF104" s="129"/>
      <c r="EG104" s="129"/>
      <c r="EH104" s="129"/>
      <c r="EI104" s="129"/>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row>
    <row r="105" spans="1:171" ht="11.25" customHeight="1" thickBot="1">
      <c r="A105" s="192"/>
      <c r="B105" s="193"/>
      <c r="C105" s="175" t="str">
        <f>IF($D68="1P","F","E")</f>
        <v>E</v>
      </c>
      <c r="D105" s="201"/>
      <c r="E105" s="202"/>
      <c r="F105" s="201"/>
      <c r="G105" s="202"/>
      <c r="H105" s="201"/>
      <c r="I105" s="202"/>
      <c r="J105" s="201"/>
      <c r="K105" s="202"/>
      <c r="L105" s="201"/>
      <c r="M105" s="205"/>
      <c r="N105" s="69" t="str">
        <f>IF(CF106&lt;&gt;"",IF(ISERROR(AND(BV110="",BX110="",BZ110="",CB110="",CD110="")),"E",IF(AND(BV110="",BX110="",BZ110="",CB110="",CD110=""),"","E")),"")</f>
        <v/>
      </c>
      <c r="O105" s="192"/>
      <c r="P105" s="193"/>
      <c r="Q105" s="175" t="str">
        <f>IF($D68="1P","F","E")</f>
        <v>E</v>
      </c>
      <c r="R105" s="201"/>
      <c r="S105" s="202"/>
      <c r="T105" s="201"/>
      <c r="U105" s="202"/>
      <c r="V105" s="201"/>
      <c r="W105" s="202"/>
      <c r="X105" s="201"/>
      <c r="Y105" s="202"/>
      <c r="Z105" s="201"/>
      <c r="AA105" s="205"/>
      <c r="AB105" s="69" t="str">
        <f>IF(DV106&lt;&gt;"",IF(ISERROR(AND(DL110="",DN110="",DP110="",DQ110="",DT110="")),"E",IF(AND(DL110="",DN110="",DP110="",DR110="",DT110=""),"","E")),"")</f>
        <v/>
      </c>
      <c r="AP105" s="3"/>
      <c r="AQ105" s="127"/>
      <c r="AR105" s="127"/>
      <c r="AS105" s="127"/>
      <c r="AT105" s="127"/>
      <c r="AU105" s="127"/>
      <c r="AV105" s="127"/>
      <c r="AW105" s="127"/>
      <c r="AX105" s="127"/>
      <c r="AY105" s="127"/>
      <c r="AZ105" s="127"/>
      <c r="BA105" s="127"/>
      <c r="BB105" s="127"/>
      <c r="BC105" s="127"/>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3"/>
      <c r="CG105" s="127"/>
      <c r="CH105" s="127"/>
      <c r="CI105" s="127"/>
      <c r="CJ105" s="127"/>
      <c r="CK105" s="127"/>
      <c r="CL105" s="127"/>
      <c r="CM105" s="127"/>
      <c r="CN105" s="127"/>
      <c r="CO105" s="127"/>
      <c r="CP105" s="127"/>
      <c r="CQ105" s="127"/>
      <c r="CR105" s="127"/>
      <c r="CS105" s="127"/>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3"/>
      <c r="DW105" s="129"/>
      <c r="DX105" s="129"/>
      <c r="DY105" s="129"/>
      <c r="DZ105" s="129"/>
      <c r="EA105" s="129"/>
      <c r="EB105" s="129"/>
      <c r="EC105" s="129"/>
      <c r="ED105" s="129"/>
      <c r="EE105" s="129"/>
      <c r="EF105" s="129"/>
      <c r="EG105" s="129"/>
      <c r="EH105" s="129"/>
      <c r="EI105" s="129"/>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row>
    <row r="106" spans="1:171" ht="11.25" customHeight="1" thickBot="1">
      <c r="A106" s="194"/>
      <c r="B106" s="195"/>
      <c r="C106" s="207"/>
      <c r="D106" s="203"/>
      <c r="E106" s="204"/>
      <c r="F106" s="203"/>
      <c r="G106" s="204"/>
      <c r="H106" s="203"/>
      <c r="I106" s="204"/>
      <c r="J106" s="203"/>
      <c r="K106" s="204"/>
      <c r="L106" s="203"/>
      <c r="M106" s="206"/>
      <c r="N106" s="69" t="str">
        <f>IF(CF108&lt;&gt;"",IF(CF108="W",IF(SUM(IF(D105&gt;D103,1,0),IF(F105&gt;F103,1,0),IF(H105&gt;H103,1,0),IF(J105&gt;J103,1,0),IF(L105&gt;L103,1,0))&lt;&gt;3,"E",""),""),"")</f>
        <v/>
      </c>
      <c r="O106" s="194"/>
      <c r="P106" s="195"/>
      <c r="Q106" s="207"/>
      <c r="R106" s="203"/>
      <c r="S106" s="204"/>
      <c r="T106" s="203"/>
      <c r="U106" s="204"/>
      <c r="V106" s="203"/>
      <c r="W106" s="204"/>
      <c r="X106" s="203"/>
      <c r="Y106" s="204"/>
      <c r="Z106" s="203"/>
      <c r="AA106" s="206"/>
      <c r="AB106" s="69" t="str">
        <f>IF(DV108&lt;&gt;"",IF(DV108="W",IF(SUM(IF(R105&gt;R103,1,0),IF(T105&gt;T103,1,0),IF(V105&gt;V103,1,0),IF(X105&gt;X103,1,0),IF(Z105&gt;Z103,1,0))&lt;&gt;3,"E",""),""),"")</f>
        <v/>
      </c>
      <c r="AP106" s="3"/>
      <c r="AQ106" s="154" t="str">
        <f>CONCATENATE($A70," ",$D70,","," ",$F68)</f>
        <v>Group: 2, Men's Singles</v>
      </c>
      <c r="AR106" s="155"/>
      <c r="AS106" s="155"/>
      <c r="AT106" s="155"/>
      <c r="AU106" s="155"/>
      <c r="AV106" s="155"/>
      <c r="AW106" s="155"/>
      <c r="AX106" s="155"/>
      <c r="AY106" s="155"/>
      <c r="AZ106" s="155"/>
      <c r="BA106" s="155"/>
      <c r="BB106" s="155"/>
      <c r="BC106" s="156"/>
      <c r="BD106" s="163">
        <f>A103</f>
        <v>5</v>
      </c>
      <c r="BE106" s="164"/>
      <c r="BF106" s="183" t="str">
        <f>C103</f>
        <v>C</v>
      </c>
      <c r="BG106" s="185" t="str">
        <f>IF(VLOOKUP($BF106,$A72:$C82,3,FALSE)=0,"",CONCATENATE(VLOOKUP(VLOOKUP($BF106,$A72:$C82,3,FALSE),Players!$C:$G,4,FALSE)," ",VLOOKUP($BF106,$A72:$C82,3,FALSE)," ",IF(ISERROR(VLOOKUP(VLOOKUP($BF106,$A72:$C82,3,FALSE),Players!$C:$G,5,FALSE)),"()",CONCATENATE("(",VLOOKUP(VLOOKUP($BF106,$A72:$C82,3,FALSE),Players!$C:$G,5,FALSE),")"))))</f>
        <v/>
      </c>
      <c r="BH106" s="186"/>
      <c r="BI106" s="186"/>
      <c r="BJ106" s="186"/>
      <c r="BK106" s="186"/>
      <c r="BL106" s="186"/>
      <c r="BM106" s="186"/>
      <c r="BN106" s="186"/>
      <c r="BO106" s="186"/>
      <c r="BP106" s="186"/>
      <c r="BQ106" s="186"/>
      <c r="BR106" s="186"/>
      <c r="BS106" s="186"/>
      <c r="BT106" s="186"/>
      <c r="BU106" s="187"/>
      <c r="BV106" s="170" t="str">
        <f>IF(D103&lt;&gt;"",D103,"")</f>
        <v/>
      </c>
      <c r="BW106" s="171"/>
      <c r="BX106" s="335" t="str">
        <f>IF(F103&lt;&gt;"",F103,"")</f>
        <v/>
      </c>
      <c r="BY106" s="171"/>
      <c r="BZ106" s="335" t="str">
        <f>IF(H103&lt;&gt;"",H103,"")</f>
        <v/>
      </c>
      <c r="CA106" s="171"/>
      <c r="CB106" s="335" t="str">
        <f>IF(J103&lt;&gt;"",J103,"")</f>
        <v/>
      </c>
      <c r="CC106" s="171"/>
      <c r="CD106" s="335" t="str">
        <f>IF(L103&lt;&gt;"",L103,"")</f>
        <v/>
      </c>
      <c r="CE106" s="337"/>
      <c r="CF106" s="174" t="str">
        <f>IF($CD106=$CD108,IF($CB106=$CB108,IF($BZ106&lt;&gt;"",IF($BZ106&gt;$BZ108,"W","L"),""),IF($CB106&gt;$CB108,"W","L")),IF($CD106&gt;$CD108,"W","L"))</f>
        <v/>
      </c>
      <c r="CG106" s="154" t="str">
        <f>CONCATENATE($A70," ",$D70,","," ",$F68)</f>
        <v>Group: 2, Men's Singles</v>
      </c>
      <c r="CH106" s="155"/>
      <c r="CI106" s="155"/>
      <c r="CJ106" s="155"/>
      <c r="CK106" s="155"/>
      <c r="CL106" s="155"/>
      <c r="CM106" s="155"/>
      <c r="CN106" s="155"/>
      <c r="CO106" s="155"/>
      <c r="CP106" s="155"/>
      <c r="CQ106" s="155"/>
      <c r="CR106" s="155"/>
      <c r="CS106" s="156"/>
      <c r="CT106" s="163">
        <f>O103</f>
        <v>12</v>
      </c>
      <c r="CU106" s="164"/>
      <c r="CV106" s="183" t="str">
        <f>Q103</f>
        <v>D</v>
      </c>
      <c r="CW106" s="185" t="str">
        <f>IF(VLOOKUP($CV106,$A72:$C82,3,FALSE)=0,"",CONCATENATE(VLOOKUP(VLOOKUP($CV106,$A72:$C82,3,FALSE),Players!$C:$G,4,FALSE)," ",VLOOKUP($CV106,$A72:$C82,3,FALSE)," ",IF(ISERROR(VLOOKUP(VLOOKUP($CV106,$A72:$C82,3,FALSE),Players!$C:$G,5,FALSE)),"()",CONCATENATE("(",VLOOKUP(VLOOKUP($CV106,$A72:$C82,3,FALSE),Players!$C:$G,5,FALSE),")"))))</f>
        <v/>
      </c>
      <c r="CX106" s="186"/>
      <c r="CY106" s="186"/>
      <c r="CZ106" s="186"/>
      <c r="DA106" s="186"/>
      <c r="DB106" s="186"/>
      <c r="DC106" s="186"/>
      <c r="DD106" s="186"/>
      <c r="DE106" s="186"/>
      <c r="DF106" s="186"/>
      <c r="DG106" s="186"/>
      <c r="DH106" s="186"/>
      <c r="DI106" s="186"/>
      <c r="DJ106" s="186"/>
      <c r="DK106" s="187"/>
      <c r="DL106" s="170" t="str">
        <f>IF(R103&lt;&gt;"",R103,"")</f>
        <v/>
      </c>
      <c r="DM106" s="171"/>
      <c r="DN106" s="335" t="str">
        <f>IF(T103&lt;&gt;"",T103,"")</f>
        <v/>
      </c>
      <c r="DO106" s="171"/>
      <c r="DP106" s="335" t="str">
        <f>IF(V103&lt;&gt;"",V103,"")</f>
        <v/>
      </c>
      <c r="DQ106" s="171"/>
      <c r="DR106" s="335" t="str">
        <f>IF(X103&lt;&gt;"",X103,"")</f>
        <v/>
      </c>
      <c r="DS106" s="171"/>
      <c r="DT106" s="335" t="str">
        <f>IF(Z103&lt;&gt;"",Z103,"")</f>
        <v/>
      </c>
      <c r="DU106" s="337"/>
      <c r="DV106" s="174" t="str">
        <f>IF($DT106=$DT108,IF($DR106=$DR108,IF($DP106&lt;&gt;"",IF($DP106&gt;$DP108,"W","L"),""),IF($DR106&gt;$DR108,"W","L")),IF($DT106&gt;$DT108,"W","L"))</f>
        <v/>
      </c>
      <c r="DW106" s="129"/>
      <c r="DX106" s="129"/>
      <c r="DY106" s="129"/>
      <c r="DZ106" s="129"/>
      <c r="EA106" s="129"/>
      <c r="EB106" s="129"/>
      <c r="EC106" s="129"/>
      <c r="ED106" s="129"/>
      <c r="EE106" s="129"/>
      <c r="EF106" s="129"/>
      <c r="EG106" s="129"/>
      <c r="EH106" s="129"/>
      <c r="EI106" s="129"/>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row>
    <row r="107" spans="1:171" ht="11.25" customHeight="1">
      <c r="A107" s="170">
        <v>6</v>
      </c>
      <c r="B107" s="191"/>
      <c r="C107" s="183" t="str">
        <f>IF($D68="1P","B","B")</f>
        <v>B</v>
      </c>
      <c r="D107" s="197"/>
      <c r="E107" s="198"/>
      <c r="F107" s="197"/>
      <c r="G107" s="198"/>
      <c r="H107" s="197"/>
      <c r="I107" s="198"/>
      <c r="J107" s="197"/>
      <c r="K107" s="198"/>
      <c r="L107" s="197"/>
      <c r="M107" s="208"/>
      <c r="N107" s="69" t="str">
        <f>IF(CF116&lt;&gt;"",IF(CF116="W",IF(SUM(IF(D107&gt;D109,1,0),IF(F107&gt;F109,1,0),IF(H107&gt;H109,1,0),IF(J107&gt;J109,1,0),IF(L107&gt;L109,1,0))&lt;&gt;3,"E",""),""),"")</f>
        <v/>
      </c>
      <c r="O107" s="170">
        <v>13</v>
      </c>
      <c r="P107" s="191"/>
      <c r="Q107" s="183" t="str">
        <f>IF($D68="1P","A","A")</f>
        <v>A</v>
      </c>
      <c r="R107" s="197"/>
      <c r="S107" s="198"/>
      <c r="T107" s="197"/>
      <c r="U107" s="198"/>
      <c r="V107" s="197"/>
      <c r="W107" s="198"/>
      <c r="X107" s="197"/>
      <c r="Y107" s="198"/>
      <c r="Z107" s="197"/>
      <c r="AA107" s="208"/>
      <c r="AB107" s="69" t="str">
        <f>IF(DV116&lt;&gt;"",IF(DV116="W",IF(SUM(IF(R107&gt;R109,1,0),IF(T107&gt;T109,1,0),IF(V107&gt;V109,1,0),IF(X107&gt;X109,1,0),IF(Z107&gt;Z109,1,0))&lt;&gt;3,"E",""),""),"")</f>
        <v/>
      </c>
      <c r="AP107" s="3"/>
      <c r="AQ107" s="157"/>
      <c r="AR107" s="158"/>
      <c r="AS107" s="158"/>
      <c r="AT107" s="158"/>
      <c r="AU107" s="158"/>
      <c r="AV107" s="158"/>
      <c r="AW107" s="158"/>
      <c r="AX107" s="158"/>
      <c r="AY107" s="158"/>
      <c r="AZ107" s="158"/>
      <c r="BA107" s="158"/>
      <c r="BB107" s="158"/>
      <c r="BC107" s="159"/>
      <c r="BD107" s="165"/>
      <c r="BE107" s="166"/>
      <c r="BF107" s="184"/>
      <c r="BG107" s="188"/>
      <c r="BH107" s="189"/>
      <c r="BI107" s="189"/>
      <c r="BJ107" s="189"/>
      <c r="BK107" s="189"/>
      <c r="BL107" s="189"/>
      <c r="BM107" s="189"/>
      <c r="BN107" s="189"/>
      <c r="BO107" s="189"/>
      <c r="BP107" s="189"/>
      <c r="BQ107" s="189"/>
      <c r="BR107" s="189"/>
      <c r="BS107" s="189"/>
      <c r="BT107" s="189"/>
      <c r="BU107" s="190"/>
      <c r="BV107" s="172"/>
      <c r="BW107" s="173"/>
      <c r="BX107" s="336"/>
      <c r="BY107" s="173"/>
      <c r="BZ107" s="336"/>
      <c r="CA107" s="173"/>
      <c r="CB107" s="336"/>
      <c r="CC107" s="173"/>
      <c r="CD107" s="336"/>
      <c r="CE107" s="338"/>
      <c r="CF107" s="174"/>
      <c r="CG107" s="157"/>
      <c r="CH107" s="158"/>
      <c r="CI107" s="158"/>
      <c r="CJ107" s="158"/>
      <c r="CK107" s="158"/>
      <c r="CL107" s="158"/>
      <c r="CM107" s="158"/>
      <c r="CN107" s="158"/>
      <c r="CO107" s="158"/>
      <c r="CP107" s="158"/>
      <c r="CQ107" s="158"/>
      <c r="CR107" s="158"/>
      <c r="CS107" s="159"/>
      <c r="CT107" s="165"/>
      <c r="CU107" s="166"/>
      <c r="CV107" s="184"/>
      <c r="CW107" s="188"/>
      <c r="CX107" s="189"/>
      <c r="CY107" s="189"/>
      <c r="CZ107" s="189"/>
      <c r="DA107" s="189"/>
      <c r="DB107" s="189"/>
      <c r="DC107" s="189"/>
      <c r="DD107" s="189"/>
      <c r="DE107" s="189"/>
      <c r="DF107" s="189"/>
      <c r="DG107" s="189"/>
      <c r="DH107" s="189"/>
      <c r="DI107" s="189"/>
      <c r="DJ107" s="189"/>
      <c r="DK107" s="190"/>
      <c r="DL107" s="172"/>
      <c r="DM107" s="173"/>
      <c r="DN107" s="336"/>
      <c r="DO107" s="173"/>
      <c r="DP107" s="336"/>
      <c r="DQ107" s="173"/>
      <c r="DR107" s="336"/>
      <c r="DS107" s="173"/>
      <c r="DT107" s="336"/>
      <c r="DU107" s="338"/>
      <c r="DV107" s="174"/>
      <c r="DW107" s="129"/>
      <c r="DX107" s="129"/>
      <c r="DY107" s="129"/>
      <c r="DZ107" s="129"/>
      <c r="EA107" s="129"/>
      <c r="EB107" s="129"/>
      <c r="EC107" s="129"/>
      <c r="ED107" s="129"/>
      <c r="EE107" s="129"/>
      <c r="EF107" s="129"/>
      <c r="EG107" s="129"/>
      <c r="EH107" s="129"/>
      <c r="EI107" s="129"/>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row>
    <row r="108" spans="1:171" ht="11.25" customHeight="1">
      <c r="A108" s="192"/>
      <c r="B108" s="193"/>
      <c r="C108" s="196"/>
      <c r="D108" s="199"/>
      <c r="E108" s="200"/>
      <c r="F108" s="199"/>
      <c r="G108" s="200"/>
      <c r="H108" s="199"/>
      <c r="I108" s="200"/>
      <c r="J108" s="199"/>
      <c r="K108" s="200"/>
      <c r="L108" s="199"/>
      <c r="M108" s="209"/>
      <c r="N108" s="69" t="str">
        <f>IF(CF116&lt;&gt;"",IF(ISERROR(AND(BV120="",BX120="",BZ120="",CB120="",CD120="")),"E",IF(AND(BV120="",BX120="",BZ120="",CB120="",CD120=""),"","E")),"")</f>
        <v/>
      </c>
      <c r="O108" s="192"/>
      <c r="P108" s="193"/>
      <c r="Q108" s="196"/>
      <c r="R108" s="199"/>
      <c r="S108" s="200"/>
      <c r="T108" s="199"/>
      <c r="U108" s="200"/>
      <c r="V108" s="199"/>
      <c r="W108" s="200"/>
      <c r="X108" s="199"/>
      <c r="Y108" s="200"/>
      <c r="Z108" s="199"/>
      <c r="AA108" s="209"/>
      <c r="AB108" s="69" t="str">
        <f>IF(DV116&lt;&gt;"",IF(ISERROR(AND(DL120="",DN120="",DP120="",DQ120="",DT120="")),"E",IF(AND(DL120="",DN120="",DP120="",DR120="",DT120=""),"","E")),"")</f>
        <v/>
      </c>
      <c r="AP108" s="3"/>
      <c r="AQ108" s="157"/>
      <c r="AR108" s="158"/>
      <c r="AS108" s="158"/>
      <c r="AT108" s="158"/>
      <c r="AU108" s="158"/>
      <c r="AV108" s="158"/>
      <c r="AW108" s="158"/>
      <c r="AX108" s="158"/>
      <c r="AY108" s="158"/>
      <c r="AZ108" s="158"/>
      <c r="BA108" s="158"/>
      <c r="BB108" s="158"/>
      <c r="BC108" s="159"/>
      <c r="BD108" s="165"/>
      <c r="BE108" s="166"/>
      <c r="BF108" s="175" t="str">
        <f>C105</f>
        <v>E</v>
      </c>
      <c r="BG108" s="177" t="str">
        <f>IF(VLOOKUP($BF108,$A72:$C82,3,FALSE)=0,"",CONCATENATE(VLOOKUP(VLOOKUP($BF108,$A72:$C82,3,FALSE),Players!$C:$G,4,FALSE)," ",VLOOKUP($BF108,$A72:$C82,3,FALSE)," ",IF(ISERROR(VLOOKUP(VLOOKUP($BF108,$A72:$C82,3,FALSE),Players!$C:$G,5,FALSE)),"()",CONCATENATE("(",VLOOKUP(VLOOKUP($BF108,$A72:$C82,3,FALSE),Players!$C:$G,5,FALSE),")"))))</f>
        <v/>
      </c>
      <c r="BH108" s="178"/>
      <c r="BI108" s="178"/>
      <c r="BJ108" s="178"/>
      <c r="BK108" s="178"/>
      <c r="BL108" s="178"/>
      <c r="BM108" s="178"/>
      <c r="BN108" s="178"/>
      <c r="BO108" s="178"/>
      <c r="BP108" s="178"/>
      <c r="BQ108" s="178"/>
      <c r="BR108" s="178"/>
      <c r="BS108" s="178"/>
      <c r="BT108" s="178"/>
      <c r="BU108" s="179"/>
      <c r="BV108" s="150" t="str">
        <f>IF(D105&lt;&gt;"",D105,"")</f>
        <v/>
      </c>
      <c r="BW108" s="151"/>
      <c r="BX108" s="288" t="str">
        <f>IF(F105&lt;&gt;"",F105,"")</f>
        <v/>
      </c>
      <c r="BY108" s="151"/>
      <c r="BZ108" s="288" t="str">
        <f>IF(H105&lt;&gt;"",H105,"")</f>
        <v/>
      </c>
      <c r="CA108" s="151"/>
      <c r="CB108" s="288" t="str">
        <f>IF(J105&lt;&gt;"",J105,"")</f>
        <v/>
      </c>
      <c r="CC108" s="151"/>
      <c r="CD108" s="288" t="str">
        <f>IF(L105&lt;&gt;"",L105,"")</f>
        <v/>
      </c>
      <c r="CE108" s="332"/>
      <c r="CF108" s="174" t="str">
        <f>IF($CF106&lt;&gt;"",IF(CF106="W","L","W"),"")</f>
        <v/>
      </c>
      <c r="CG108" s="157"/>
      <c r="CH108" s="158"/>
      <c r="CI108" s="158"/>
      <c r="CJ108" s="158"/>
      <c r="CK108" s="158"/>
      <c r="CL108" s="158"/>
      <c r="CM108" s="158"/>
      <c r="CN108" s="158"/>
      <c r="CO108" s="158"/>
      <c r="CP108" s="158"/>
      <c r="CQ108" s="158"/>
      <c r="CR108" s="158"/>
      <c r="CS108" s="159"/>
      <c r="CT108" s="165"/>
      <c r="CU108" s="166"/>
      <c r="CV108" s="175" t="str">
        <f>Q105</f>
        <v>E</v>
      </c>
      <c r="CW108" s="177" t="str">
        <f>IF(VLOOKUP($CV108,$A72:$C82,3,FALSE)=0,"",CONCATENATE(VLOOKUP(VLOOKUP($CV108,$A72:$C82,3,FALSE),Players!$C:$G,4,FALSE)," ",VLOOKUP($CV108,$A72:$C82,3,FALSE)," ",IF(ISERROR(VLOOKUP(VLOOKUP($CV108,$A72:$C82,3,FALSE),Players!$C:$G,5,FALSE)),"()",CONCATENATE("(",VLOOKUP(VLOOKUP($CV108,$A72:$C82,3,FALSE),Players!$C:$G,5,FALSE),")"))))</f>
        <v/>
      </c>
      <c r="CX108" s="178"/>
      <c r="CY108" s="178"/>
      <c r="CZ108" s="178"/>
      <c r="DA108" s="178"/>
      <c r="DB108" s="178"/>
      <c r="DC108" s="178"/>
      <c r="DD108" s="178"/>
      <c r="DE108" s="178"/>
      <c r="DF108" s="178"/>
      <c r="DG108" s="178"/>
      <c r="DH108" s="178"/>
      <c r="DI108" s="178"/>
      <c r="DJ108" s="178"/>
      <c r="DK108" s="179"/>
      <c r="DL108" s="150" t="str">
        <f>IF(R105&lt;&gt;"",R105,"")</f>
        <v/>
      </c>
      <c r="DM108" s="151"/>
      <c r="DN108" s="288" t="str">
        <f>IF(T105&lt;&gt;"",T105,"")</f>
        <v/>
      </c>
      <c r="DO108" s="151"/>
      <c r="DP108" s="288" t="str">
        <f>IF(V105&lt;&gt;"",V105,"")</f>
        <v/>
      </c>
      <c r="DQ108" s="151"/>
      <c r="DR108" s="288" t="str">
        <f>IF(X105&lt;&gt;"",X105,"")</f>
        <v/>
      </c>
      <c r="DS108" s="151"/>
      <c r="DT108" s="288" t="str">
        <f>IF(Z105&lt;&gt;"",Z105,"")</f>
        <v/>
      </c>
      <c r="DU108" s="332"/>
      <c r="DV108" s="174" t="str">
        <f>IF($DV106&lt;&gt;"",IF(DV106="W","L","W"),"")</f>
        <v/>
      </c>
      <c r="DW108" s="129"/>
      <c r="DX108" s="129"/>
      <c r="DY108" s="129"/>
      <c r="DZ108" s="129"/>
      <c r="EA108" s="129"/>
      <c r="EB108" s="129"/>
      <c r="EC108" s="129"/>
      <c r="ED108" s="129"/>
      <c r="EE108" s="129"/>
      <c r="EF108" s="129"/>
      <c r="EG108" s="129"/>
      <c r="EH108" s="129"/>
      <c r="EI108" s="129"/>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row>
    <row r="109" spans="1:171" ht="11.25" customHeight="1" thickBot="1">
      <c r="A109" s="192"/>
      <c r="B109" s="193"/>
      <c r="C109" s="175" t="str">
        <f>IF($D68="1P","C","F")</f>
        <v>F</v>
      </c>
      <c r="D109" s="201"/>
      <c r="E109" s="202"/>
      <c r="F109" s="201"/>
      <c r="G109" s="202"/>
      <c r="H109" s="201"/>
      <c r="I109" s="202"/>
      <c r="J109" s="201"/>
      <c r="K109" s="202"/>
      <c r="L109" s="201"/>
      <c r="M109" s="205"/>
      <c r="N109" s="69" t="str">
        <f>IF(CF116&lt;&gt;"",IF(ISERROR(AND(BV120="",BX120="",BZ120="",CB120="",CD120="")),"E",IF(AND(BV120="",BX120="",BZ120="",CB120="",CD120=""),"","E")),"")</f>
        <v/>
      </c>
      <c r="O109" s="192"/>
      <c r="P109" s="193"/>
      <c r="Q109" s="175" t="str">
        <f>IF($D68="1P","B","E")</f>
        <v>E</v>
      </c>
      <c r="R109" s="201"/>
      <c r="S109" s="202"/>
      <c r="T109" s="201"/>
      <c r="U109" s="202"/>
      <c r="V109" s="201"/>
      <c r="W109" s="202"/>
      <c r="X109" s="201"/>
      <c r="Y109" s="202"/>
      <c r="Z109" s="201"/>
      <c r="AA109" s="205"/>
      <c r="AB109" s="69" t="str">
        <f>IF(DV116&lt;&gt;"",IF(ISERROR(AND(DL120="",DN120="",DP120="",DQ120="",DT120="")),"E",IF(AND(DL120="",DN120="",DP120="",DR120="",DT120=""),"","E")),"")</f>
        <v/>
      </c>
      <c r="AP109" s="3"/>
      <c r="AQ109" s="160"/>
      <c r="AR109" s="161"/>
      <c r="AS109" s="161"/>
      <c r="AT109" s="161"/>
      <c r="AU109" s="161"/>
      <c r="AV109" s="161"/>
      <c r="AW109" s="161"/>
      <c r="AX109" s="161"/>
      <c r="AY109" s="161"/>
      <c r="AZ109" s="161"/>
      <c r="BA109" s="161"/>
      <c r="BB109" s="161"/>
      <c r="BC109" s="162"/>
      <c r="BD109" s="167"/>
      <c r="BE109" s="168"/>
      <c r="BF109" s="176"/>
      <c r="BG109" s="180"/>
      <c r="BH109" s="181"/>
      <c r="BI109" s="181"/>
      <c r="BJ109" s="181"/>
      <c r="BK109" s="181"/>
      <c r="BL109" s="181"/>
      <c r="BM109" s="181"/>
      <c r="BN109" s="181"/>
      <c r="BO109" s="181"/>
      <c r="BP109" s="181"/>
      <c r="BQ109" s="181"/>
      <c r="BR109" s="181"/>
      <c r="BS109" s="181"/>
      <c r="BT109" s="181"/>
      <c r="BU109" s="182"/>
      <c r="BV109" s="152"/>
      <c r="BW109" s="153"/>
      <c r="BX109" s="333"/>
      <c r="BY109" s="153"/>
      <c r="BZ109" s="333"/>
      <c r="CA109" s="153"/>
      <c r="CB109" s="333"/>
      <c r="CC109" s="153"/>
      <c r="CD109" s="333"/>
      <c r="CE109" s="334"/>
      <c r="CF109" s="341"/>
      <c r="CG109" s="160"/>
      <c r="CH109" s="161"/>
      <c r="CI109" s="161"/>
      <c r="CJ109" s="161"/>
      <c r="CK109" s="161"/>
      <c r="CL109" s="161"/>
      <c r="CM109" s="161"/>
      <c r="CN109" s="161"/>
      <c r="CO109" s="161"/>
      <c r="CP109" s="161"/>
      <c r="CQ109" s="161"/>
      <c r="CR109" s="161"/>
      <c r="CS109" s="162"/>
      <c r="CT109" s="167"/>
      <c r="CU109" s="168"/>
      <c r="CV109" s="176"/>
      <c r="CW109" s="180"/>
      <c r="CX109" s="181"/>
      <c r="CY109" s="181"/>
      <c r="CZ109" s="181"/>
      <c r="DA109" s="181"/>
      <c r="DB109" s="181"/>
      <c r="DC109" s="181"/>
      <c r="DD109" s="181"/>
      <c r="DE109" s="181"/>
      <c r="DF109" s="181"/>
      <c r="DG109" s="181"/>
      <c r="DH109" s="181"/>
      <c r="DI109" s="181"/>
      <c r="DJ109" s="181"/>
      <c r="DK109" s="182"/>
      <c r="DL109" s="152"/>
      <c r="DM109" s="153"/>
      <c r="DN109" s="333"/>
      <c r="DO109" s="153"/>
      <c r="DP109" s="333"/>
      <c r="DQ109" s="153"/>
      <c r="DR109" s="333"/>
      <c r="DS109" s="153"/>
      <c r="DT109" s="333"/>
      <c r="DU109" s="334"/>
      <c r="DV109" s="174"/>
      <c r="DW109" s="129"/>
      <c r="DX109" s="129"/>
      <c r="DY109" s="129"/>
      <c r="DZ109" s="129"/>
      <c r="EA109" s="129"/>
      <c r="EB109" s="129"/>
      <c r="EC109" s="129"/>
      <c r="ED109" s="129"/>
      <c r="EE109" s="129"/>
      <c r="EF109" s="129"/>
      <c r="EG109" s="129"/>
      <c r="EH109" s="129"/>
      <c r="EI109" s="129"/>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row>
    <row r="110" spans="1:171" ht="11.25" customHeight="1" thickBot="1">
      <c r="A110" s="194"/>
      <c r="B110" s="195"/>
      <c r="C110" s="207"/>
      <c r="D110" s="203"/>
      <c r="E110" s="204"/>
      <c r="F110" s="203"/>
      <c r="G110" s="204"/>
      <c r="H110" s="203"/>
      <c r="I110" s="204"/>
      <c r="J110" s="203"/>
      <c r="K110" s="204"/>
      <c r="L110" s="203"/>
      <c r="M110" s="206"/>
      <c r="N110" s="69" t="str">
        <f>IF(CF118&lt;&gt;"",IF(CF118="W",IF(SUM(IF(D109&gt;D107,1,0),IF(F109&gt;F107,1,0),IF(H109&gt;H107,1,0),IF(J109&gt;J107,1,0),IF(L109&gt;L107,1,0))&lt;&gt;3,"E",""),""),"")</f>
        <v/>
      </c>
      <c r="O110" s="194"/>
      <c r="P110" s="195"/>
      <c r="Q110" s="207"/>
      <c r="R110" s="203"/>
      <c r="S110" s="204"/>
      <c r="T110" s="203"/>
      <c r="U110" s="204"/>
      <c r="V110" s="203"/>
      <c r="W110" s="204"/>
      <c r="X110" s="203"/>
      <c r="Y110" s="204"/>
      <c r="Z110" s="203"/>
      <c r="AA110" s="206"/>
      <c r="AB110" s="69" t="str">
        <f>IF(DV118&lt;&gt;"",IF(DV118="W",IF(SUM(IF(R109&gt;R107,1,0),IF(T109&gt;T107,1,0),IF(V109&gt;V107,1,0),IF(X109&gt;X107,1,0),IF(Z109&gt;Z107,1,0))&lt;&gt;3,"E",""),""),"")</f>
        <v/>
      </c>
      <c r="AP110" s="3"/>
      <c r="AQ110" s="126"/>
      <c r="AR110" s="126"/>
      <c r="AS110" s="126"/>
      <c r="AT110" s="126"/>
      <c r="AU110" s="126"/>
      <c r="AV110" s="126"/>
      <c r="AW110" s="126"/>
      <c r="AX110" s="126"/>
      <c r="AY110" s="126"/>
      <c r="AZ110" s="126"/>
      <c r="BA110" s="126"/>
      <c r="BB110" s="126"/>
      <c r="BC110" s="126"/>
      <c r="BV110" s="169" t="str">
        <f>IF(CF106&lt;&gt;"",IF(AND(AND(BV106&gt;-1,BV108&gt;-1),OR(BV106&gt;10,BV108&gt;10),ABS(BV106-BV108)&gt;1,IF(OR(BV106&gt;11,BV108&gt;11),ABS(BV106-BV108)=2,TRUE),BV106=INT(BV106),BV108=INT(BV108)),"","Error"),"")</f>
        <v/>
      </c>
      <c r="BW110" s="169"/>
      <c r="BX110" s="169" t="str">
        <f>IF(CF106&lt;&gt;"",IF(AND(AND(BX106&gt;-1,BX108&gt;-1),OR(BX106&gt;10,BX108&gt;10),ABS(BX106-BX108)&gt;1,IF(OR(BX106&gt;11,BX108&gt;11),ABS(BX106-BX108)=2,TRUE),BX106=INT(BX106),BX108=INT(BX108)),"","Error"),"")</f>
        <v/>
      </c>
      <c r="BY110" s="169"/>
      <c r="BZ110" s="169" t="str">
        <f>IF(CF106&lt;&gt;"",IF(AND(AND(BZ106&gt;-1,BZ108&gt;-1),OR(BZ106&gt;10,BZ108&gt;10),ABS(BZ106-BZ108)&gt;1,IF(OR(BZ106&gt;11,BZ108&gt;11),ABS(BZ106-BZ108)=2,TRUE),BZ106=INT(BZ106),BZ108=INT(BZ108)),"","Error"),"")</f>
        <v/>
      </c>
      <c r="CA110" s="169"/>
      <c r="CB110" s="169" t="str">
        <f>IF(AND(CF106&lt;&gt;"",CB106&lt;&gt;""),IF(AND(AND(CB106&gt;-1,CB108&gt;-1),OR(CB106&gt;10,CB108&gt;10),ABS(CB106-CB108)&gt;1,IF(OR(CB106&gt;11,CB108&gt;11),ABS(CB106-CB108)=2,TRUE),CB106=INT(CB106),CB108=INT(CB108)),"","Error"),"")</f>
        <v/>
      </c>
      <c r="CC110" s="169"/>
      <c r="CD110" s="169" t="str">
        <f>IF(AND(CF106&lt;&gt;"",CD106&lt;&gt;""),IF(AND(AND(CD106&gt;-1,CD108&gt;-1),OR(CD106&gt;10,CD108&gt;10),ABS(CD106-CD108)&gt;1,IF(OR(CD106&gt;11,CD108&gt;11),ABS(CD106-CD108)=2,TRUE),CD106=INT(CD106),CD108=INT(CD108)),"","Error"),"")</f>
        <v/>
      </c>
      <c r="CE110" s="169"/>
      <c r="CF110" s="3"/>
      <c r="CG110" s="126"/>
      <c r="CH110" s="126"/>
      <c r="CI110" s="126"/>
      <c r="CJ110" s="126"/>
      <c r="CK110" s="126"/>
      <c r="CL110" s="126"/>
      <c r="CM110" s="126"/>
      <c r="CN110" s="126"/>
      <c r="CO110" s="126"/>
      <c r="CP110" s="126"/>
      <c r="CQ110" s="126"/>
      <c r="CR110" s="126"/>
      <c r="CS110" s="126"/>
      <c r="DL110" s="169" t="str">
        <f>IF(DV106&lt;&gt;"",IF(AND(AND(DL106&gt;-1,DL108&gt;-1),OR(DL106&gt;10,DL108&gt;10),ABS(DL106-DL108)&gt;1,IF(OR(DL106&gt;11,DL108&gt;11),ABS(DL106-DL108)=2,TRUE),DL106=INT(DL106),DL108=INT(DL108)),"","Error"),"")</f>
        <v/>
      </c>
      <c r="DM110" s="169"/>
      <c r="DN110" s="169" t="str">
        <f>IF(DV106&lt;&gt;"",IF(AND(AND(DN106&gt;-1,DN108&gt;-1),OR(DN106&gt;10,DN108&gt;10),ABS(DN106-DN108)&gt;1,IF(OR(DN106&gt;11,DN108&gt;11),ABS(DN106-DN108)=2,TRUE),DN106=INT(DN106),DN108=INT(DN108)),"","Error"),"")</f>
        <v/>
      </c>
      <c r="DO110" s="169"/>
      <c r="DP110" s="169" t="str">
        <f>IF(DV106&lt;&gt;"",IF(AND(AND(DP106&gt;-1,DP108&gt;-1),OR(DP106&gt;10,DP108&gt;10),ABS(DP106-DP108)&gt;1,IF(OR(DP106&gt;11,DP108&gt;11),ABS(DP106-DP108)=2,TRUE),DP106=INT(DP106),DP108=INT(DP108)),"","Error"),"")</f>
        <v/>
      </c>
      <c r="DQ110" s="169"/>
      <c r="DR110" s="169" t="str">
        <f>IF(AND(DV106&lt;&gt;"",DR106&lt;&gt;""),IF(AND(AND(DR106&gt;-1,DR108&gt;-1),OR(DR106&gt;10,DR108&gt;10),ABS(DR106-DR108)&gt;1,IF(OR(DR106&gt;11,DR108&gt;11),ABS(DR106-DR108)=2,TRUE),DR106=INT(DR106),DR108=INT(DR108)),"","Error"),"")</f>
        <v/>
      </c>
      <c r="DS110" s="169"/>
      <c r="DT110" s="169" t="str">
        <f>IF(AND(DV106&lt;&gt;"",DT106&lt;&gt;""),IF(AND(AND(DT106&gt;-1,DT108&gt;-1),OR(DT106&gt;10,DT108&gt;10),ABS(DT106-DT108)&gt;1,IF(OR(DT106&gt;11,DT108&gt;11),ABS(DT106-DT108)=2,TRUE),DT106=INT(DT106),DT108=INT(DT108)),"","Error"),"")</f>
        <v/>
      </c>
      <c r="DU110" s="169"/>
      <c r="DV110" s="3"/>
      <c r="DW110" s="129"/>
      <c r="DX110" s="129"/>
      <c r="DY110" s="129"/>
      <c r="DZ110" s="129"/>
      <c r="EA110" s="129"/>
      <c r="EB110" s="129"/>
      <c r="EC110" s="129"/>
      <c r="ED110" s="129"/>
      <c r="EE110" s="129"/>
      <c r="EF110" s="129"/>
      <c r="EG110" s="129"/>
      <c r="EH110" s="129"/>
      <c r="EI110" s="129"/>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row>
    <row r="111" spans="1:171" ht="11.25" customHeight="1">
      <c r="A111" s="170">
        <v>7</v>
      </c>
      <c r="B111" s="191"/>
      <c r="C111" s="183" t="str">
        <f>IF($D68="1P","A","A")</f>
        <v>A</v>
      </c>
      <c r="D111" s="197"/>
      <c r="E111" s="198"/>
      <c r="F111" s="197"/>
      <c r="G111" s="198"/>
      <c r="H111" s="197"/>
      <c r="I111" s="198"/>
      <c r="J111" s="197"/>
      <c r="K111" s="198"/>
      <c r="L111" s="197"/>
      <c r="M111" s="208"/>
      <c r="N111" s="69" t="str">
        <f>IF(CF126&lt;&gt;"",IF(CF126="W",IF(SUM(IF(D111&gt;D113,1,0),IF(F111&gt;F113,1,0),IF(H111&gt;H113,1,0),IF(J111&gt;J113,1,0),IF(L111&gt;L113,1,0))&lt;&gt;3,"E",""),""),"")</f>
        <v/>
      </c>
      <c r="O111" s="170">
        <v>14</v>
      </c>
      <c r="P111" s="191"/>
      <c r="Q111" s="183" t="str">
        <f>IF($D68="1P","C","D")</f>
        <v>D</v>
      </c>
      <c r="R111" s="197"/>
      <c r="S111" s="198"/>
      <c r="T111" s="197"/>
      <c r="U111" s="198"/>
      <c r="V111" s="197"/>
      <c r="W111" s="198"/>
      <c r="X111" s="197"/>
      <c r="Y111" s="198"/>
      <c r="Z111" s="197"/>
      <c r="AA111" s="208"/>
      <c r="AB111" s="69" t="str">
        <f>IF(DV126&lt;&gt;"",IF(DV126="W",IF(SUM(IF(R111&gt;R113,1,0),IF(T111&gt;T113,1,0),IF(V111&gt;V113,1,0),IF(X111&gt;X113,1,0),IF(Z111&gt;Z113,1,0))&lt;&gt;3,"E",""),""),"")</f>
        <v/>
      </c>
      <c r="AP111" s="3"/>
      <c r="AQ111" s="126"/>
      <c r="AR111" s="126"/>
      <c r="AS111" s="126"/>
      <c r="AT111" s="126"/>
      <c r="AU111" s="126"/>
      <c r="AV111" s="126"/>
      <c r="AW111" s="126"/>
      <c r="AX111" s="126"/>
      <c r="AY111" s="126"/>
      <c r="AZ111" s="126"/>
      <c r="BA111" s="126"/>
      <c r="BB111" s="126"/>
      <c r="BC111" s="126"/>
      <c r="CF111" s="3"/>
      <c r="CG111" s="126"/>
      <c r="CH111" s="126"/>
      <c r="CI111" s="126"/>
      <c r="CJ111" s="126"/>
      <c r="CK111" s="126"/>
      <c r="CL111" s="126"/>
      <c r="CM111" s="126"/>
      <c r="CN111" s="126"/>
      <c r="CO111" s="126"/>
      <c r="CP111" s="126"/>
      <c r="CQ111" s="126"/>
      <c r="CR111" s="126"/>
      <c r="CS111" s="126"/>
      <c r="DV111" s="3"/>
      <c r="DW111" s="129"/>
      <c r="DX111" s="129"/>
      <c r="DY111" s="129"/>
      <c r="DZ111" s="129"/>
      <c r="EA111" s="129"/>
      <c r="EB111" s="129"/>
      <c r="EC111" s="129"/>
      <c r="ED111" s="129"/>
      <c r="EE111" s="129"/>
      <c r="EF111" s="129"/>
      <c r="EG111" s="129"/>
      <c r="EH111" s="129"/>
      <c r="EI111" s="129"/>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row>
    <row r="112" spans="1:171" ht="11.25" customHeight="1">
      <c r="A112" s="192"/>
      <c r="B112" s="193"/>
      <c r="C112" s="196"/>
      <c r="D112" s="199"/>
      <c r="E112" s="200"/>
      <c r="F112" s="199"/>
      <c r="G112" s="200"/>
      <c r="H112" s="199"/>
      <c r="I112" s="200"/>
      <c r="J112" s="199"/>
      <c r="K112" s="200"/>
      <c r="L112" s="199"/>
      <c r="M112" s="209"/>
      <c r="N112" s="69" t="str">
        <f>IF(CF126&lt;&gt;"",IF(ISERROR(AND(BV130="",BX130="",BZ130="",CB130="",CD130="")),"E",IF(AND(BV130="",BX130="",BZ130="",CB130="",CD130=""),"","E")),"")</f>
        <v/>
      </c>
      <c r="O112" s="192"/>
      <c r="P112" s="193"/>
      <c r="Q112" s="196"/>
      <c r="R112" s="199"/>
      <c r="S112" s="200"/>
      <c r="T112" s="199"/>
      <c r="U112" s="200"/>
      <c r="V112" s="199"/>
      <c r="W112" s="200"/>
      <c r="X112" s="199"/>
      <c r="Y112" s="200"/>
      <c r="Z112" s="199"/>
      <c r="AA112" s="209"/>
      <c r="AB112" s="69" t="str">
        <f>IF(DV126&lt;&gt;"",IF(ISERROR(AND(DL130="",DN130="",DP130="",DQ130="",DT130="")),"E",IF(AND(DL130="",DN130="",DP130="",DR130="",DT130=""),"","E")),"")</f>
        <v/>
      </c>
      <c r="AP112" s="3"/>
      <c r="AQ112" s="127"/>
      <c r="AR112" s="127"/>
      <c r="AS112" s="127"/>
      <c r="AT112" s="127"/>
      <c r="AU112" s="127"/>
      <c r="AV112" s="127"/>
      <c r="AW112" s="127"/>
      <c r="AX112" s="127"/>
      <c r="AY112" s="127"/>
      <c r="AZ112" s="127"/>
      <c r="BA112" s="127"/>
      <c r="BB112" s="127"/>
      <c r="BC112" s="127"/>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3"/>
      <c r="CG112" s="127"/>
      <c r="CH112" s="127"/>
      <c r="CI112" s="127"/>
      <c r="CJ112" s="127"/>
      <c r="CK112" s="127"/>
      <c r="CL112" s="127"/>
      <c r="CM112" s="127"/>
      <c r="CN112" s="127"/>
      <c r="CO112" s="127"/>
      <c r="CP112" s="127"/>
      <c r="CQ112" s="127"/>
      <c r="CR112" s="127"/>
      <c r="CS112" s="127"/>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3"/>
      <c r="DW112" s="129"/>
      <c r="DX112" s="129"/>
      <c r="DY112" s="129"/>
      <c r="DZ112" s="129"/>
      <c r="EA112" s="129"/>
      <c r="EB112" s="129"/>
      <c r="EC112" s="129"/>
      <c r="ED112" s="129"/>
      <c r="EE112" s="129"/>
      <c r="EF112" s="129"/>
      <c r="EG112" s="129"/>
      <c r="EH112" s="129"/>
      <c r="EI112" s="129"/>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row>
    <row r="113" spans="1:171" ht="11.25" customHeight="1">
      <c r="A113" s="192"/>
      <c r="B113" s="193"/>
      <c r="C113" s="175" t="str">
        <f>IF($D68="1P","D","C")</f>
        <v>C</v>
      </c>
      <c r="D113" s="201"/>
      <c r="E113" s="202"/>
      <c r="F113" s="201"/>
      <c r="G113" s="202"/>
      <c r="H113" s="201"/>
      <c r="I113" s="202"/>
      <c r="J113" s="201"/>
      <c r="K113" s="202"/>
      <c r="L113" s="201"/>
      <c r="M113" s="205"/>
      <c r="N113" s="69" t="str">
        <f>IF(CF126&lt;&gt;"",IF(ISERROR(AND(BV130="",BX130="",BZ130="",CB130="",CD130="")),"E",IF(AND(BV130="",BX130="",BZ130="",CB130="",CD130=""),"","E")),"")</f>
        <v/>
      </c>
      <c r="O113" s="192"/>
      <c r="P113" s="193"/>
      <c r="Q113" s="175" t="str">
        <f>IF($D68="1P","F","F")</f>
        <v>F</v>
      </c>
      <c r="R113" s="201"/>
      <c r="S113" s="202"/>
      <c r="T113" s="201"/>
      <c r="U113" s="202"/>
      <c r="V113" s="201"/>
      <c r="W113" s="202"/>
      <c r="X113" s="201"/>
      <c r="Y113" s="202"/>
      <c r="Z113" s="201"/>
      <c r="AA113" s="205"/>
      <c r="AB113" s="69" t="str">
        <f>IF(DV126&lt;&gt;"",IF(ISERROR(AND(DL130="",DN130="",DP130="",DQ130="",DT130="")),"E",IF(AND(DL130="",DN130="",DP130="",DR130="",DT130=""),"","E")),"")</f>
        <v/>
      </c>
      <c r="AP113" s="3"/>
      <c r="AQ113" s="128"/>
      <c r="AR113" s="128"/>
      <c r="AS113" s="128"/>
      <c r="AT113" s="128"/>
      <c r="AU113" s="128"/>
      <c r="AV113" s="128"/>
      <c r="AW113" s="128"/>
      <c r="AX113" s="128"/>
      <c r="AY113" s="128"/>
      <c r="AZ113" s="128"/>
      <c r="BA113" s="128"/>
      <c r="BB113" s="128"/>
      <c r="BC113" s="128"/>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3"/>
      <c r="CG113" s="128"/>
      <c r="CH113" s="128"/>
      <c r="CI113" s="128"/>
      <c r="CJ113" s="128"/>
      <c r="CK113" s="128"/>
      <c r="CL113" s="128"/>
      <c r="CM113" s="128"/>
      <c r="CN113" s="128"/>
      <c r="CO113" s="128"/>
      <c r="CP113" s="128"/>
      <c r="CQ113" s="128"/>
      <c r="CR113" s="128"/>
      <c r="CS113" s="128"/>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3"/>
      <c r="DW113" s="129"/>
      <c r="DX113" s="129"/>
      <c r="DY113" s="129"/>
      <c r="DZ113" s="129"/>
      <c r="EA113" s="129"/>
      <c r="EB113" s="129"/>
      <c r="EC113" s="129"/>
      <c r="ED113" s="129"/>
      <c r="EE113" s="129"/>
      <c r="EF113" s="129"/>
      <c r="EG113" s="129"/>
      <c r="EH113" s="129"/>
      <c r="EI113" s="129"/>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row>
    <row r="114" spans="1:171" ht="11.25" customHeight="1" thickBot="1">
      <c r="A114" s="194"/>
      <c r="B114" s="195"/>
      <c r="C114" s="207"/>
      <c r="D114" s="203"/>
      <c r="E114" s="204"/>
      <c r="F114" s="203"/>
      <c r="G114" s="204"/>
      <c r="H114" s="203"/>
      <c r="I114" s="204"/>
      <c r="J114" s="203"/>
      <c r="K114" s="204"/>
      <c r="L114" s="203"/>
      <c r="M114" s="206"/>
      <c r="N114" s="69" t="str">
        <f>IF(CF128&lt;&gt;"",IF(CF128="W",IF(SUM(IF(D113&gt;D111,1,0),IF(F113&gt;F111,1,0),IF(H113&gt;H111,1,0),IF(J113&gt;J111,1,0),IF(L113&gt;L111,1,0))&lt;&gt;3,"E",""),""),"")</f>
        <v/>
      </c>
      <c r="O114" s="194"/>
      <c r="P114" s="195"/>
      <c r="Q114" s="207"/>
      <c r="R114" s="203"/>
      <c r="S114" s="204"/>
      <c r="T114" s="203"/>
      <c r="U114" s="204"/>
      <c r="V114" s="203"/>
      <c r="W114" s="204"/>
      <c r="X114" s="203"/>
      <c r="Y114" s="204"/>
      <c r="Z114" s="203"/>
      <c r="AA114" s="206"/>
      <c r="AB114" s="69" t="str">
        <f>IF(DV128&lt;&gt;"",IF(DV128="W",IF(SUM(IF(R113&gt;R111,1,0),IF(T113&gt;T111,1,0),IF(V113&gt;V111,1,0),IF(X113&gt;X111,1,0),IF(Z113&gt;Z111,1,0))&lt;&gt;3,"E",""),""),"")</f>
        <v/>
      </c>
      <c r="AP114" s="3"/>
      <c r="AQ114" s="126"/>
      <c r="AR114" s="126"/>
      <c r="AS114" s="126"/>
      <c r="AT114" s="126"/>
      <c r="AU114" s="126"/>
      <c r="AV114" s="126"/>
      <c r="AW114" s="126"/>
      <c r="AX114" s="126"/>
      <c r="AY114" s="126"/>
      <c r="AZ114" s="126"/>
      <c r="BA114" s="126"/>
      <c r="BB114" s="126"/>
      <c r="BC114" s="126"/>
      <c r="CF114" s="3"/>
      <c r="CG114" s="126"/>
      <c r="CH114" s="126"/>
      <c r="CI114" s="126"/>
      <c r="CJ114" s="126"/>
      <c r="CK114" s="126"/>
      <c r="CL114" s="126"/>
      <c r="CM114" s="126"/>
      <c r="CN114" s="126"/>
      <c r="CO114" s="126"/>
      <c r="CP114" s="126"/>
      <c r="CQ114" s="126"/>
      <c r="CR114" s="126"/>
      <c r="CS114" s="126"/>
      <c r="DV114" s="3"/>
      <c r="DW114" s="129"/>
      <c r="DX114" s="129"/>
      <c r="DY114" s="129"/>
      <c r="DZ114" s="129"/>
      <c r="EA114" s="129"/>
      <c r="EB114" s="129"/>
      <c r="EC114" s="129"/>
      <c r="ED114" s="129"/>
      <c r="EE114" s="129"/>
      <c r="EF114" s="129"/>
      <c r="EG114" s="129"/>
      <c r="EH114" s="129"/>
      <c r="EI114" s="129"/>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row>
    <row r="115" spans="1:171" ht="11.25" customHeight="1" thickBot="1">
      <c r="A115" s="3"/>
      <c r="B115" s="3"/>
      <c r="C115" s="3"/>
      <c r="D115" s="3"/>
      <c r="E115" s="3"/>
      <c r="F115" s="3"/>
      <c r="G115" s="3"/>
      <c r="H115" s="3"/>
      <c r="I115" s="3"/>
      <c r="J115" s="3"/>
      <c r="K115" s="3"/>
      <c r="L115" s="3"/>
      <c r="M115" s="3"/>
      <c r="N115" s="3"/>
      <c r="O115" s="3"/>
      <c r="P115" s="3"/>
      <c r="Q115" s="3"/>
      <c r="R115" s="3"/>
      <c r="S115" s="3"/>
      <c r="T115" s="3"/>
      <c r="U115" s="3"/>
      <c r="V115" s="3"/>
      <c r="W115" s="3"/>
      <c r="X115" s="43"/>
      <c r="Y115" s="43"/>
      <c r="Z115" s="43"/>
      <c r="AA115" s="43"/>
      <c r="AB115" s="43"/>
      <c r="AP115" s="3"/>
      <c r="AQ115" s="127"/>
      <c r="AR115" s="127"/>
      <c r="AS115" s="127"/>
      <c r="AT115" s="127"/>
      <c r="AU115" s="127"/>
      <c r="AV115" s="127"/>
      <c r="AW115" s="127"/>
      <c r="AX115" s="127"/>
      <c r="AY115" s="127"/>
      <c r="AZ115" s="127"/>
      <c r="BA115" s="127"/>
      <c r="BB115" s="127"/>
      <c r="BC115" s="127"/>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3"/>
      <c r="CG115" s="127"/>
      <c r="CH115" s="127"/>
      <c r="CI115" s="127"/>
      <c r="CJ115" s="127"/>
      <c r="CK115" s="127"/>
      <c r="CL115" s="127"/>
      <c r="CM115" s="127"/>
      <c r="CN115" s="127"/>
      <c r="CO115" s="127"/>
      <c r="CP115" s="127"/>
      <c r="CQ115" s="127"/>
      <c r="CR115" s="127"/>
      <c r="CS115" s="127"/>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3"/>
      <c r="DW115" s="129"/>
      <c r="DX115" s="129"/>
      <c r="DY115" s="129"/>
      <c r="DZ115" s="129"/>
      <c r="EA115" s="129"/>
      <c r="EB115" s="129"/>
      <c r="EC115" s="129"/>
      <c r="ED115" s="129"/>
      <c r="EE115" s="129"/>
      <c r="EF115" s="129"/>
      <c r="EG115" s="129"/>
      <c r="EH115" s="129"/>
      <c r="EI115" s="129"/>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row>
    <row r="116" spans="1:171" ht="11.25" customHeight="1">
      <c r="A116" s="42"/>
      <c r="B116" s="42"/>
      <c r="C116" s="42"/>
      <c r="D116" s="42"/>
      <c r="E116" s="42"/>
      <c r="F116" s="43"/>
      <c r="G116" s="43"/>
      <c r="H116" s="43"/>
      <c r="I116" s="43"/>
      <c r="J116" s="43"/>
      <c r="K116" s="43"/>
      <c r="L116" s="43"/>
      <c r="M116" s="43"/>
      <c r="N116" s="43"/>
      <c r="O116" s="43"/>
      <c r="P116" s="43"/>
      <c r="Q116" s="43"/>
      <c r="R116" s="43"/>
      <c r="S116" s="43"/>
      <c r="T116" s="43"/>
      <c r="U116" s="43"/>
      <c r="V116" s="43"/>
      <c r="W116" s="43"/>
      <c r="AA116" s="42"/>
      <c r="AB116" s="42"/>
      <c r="AP116" s="3"/>
      <c r="AQ116" s="154" t="str">
        <f>CONCATENATE($A70," ",$D70,","," ",$F68)</f>
        <v>Group: 2, Men's Singles</v>
      </c>
      <c r="AR116" s="155"/>
      <c r="AS116" s="155"/>
      <c r="AT116" s="155"/>
      <c r="AU116" s="155"/>
      <c r="AV116" s="155"/>
      <c r="AW116" s="155"/>
      <c r="AX116" s="155"/>
      <c r="AY116" s="155"/>
      <c r="AZ116" s="155"/>
      <c r="BA116" s="155"/>
      <c r="BB116" s="155"/>
      <c r="BC116" s="156"/>
      <c r="BD116" s="163">
        <f>A107</f>
        <v>6</v>
      </c>
      <c r="BE116" s="164"/>
      <c r="BF116" s="183" t="str">
        <f>C107</f>
        <v>B</v>
      </c>
      <c r="BG116" s="185" t="str">
        <f>IF(VLOOKUP($BF116,$A72:$C82,3,FALSE)=0,"",CONCATENATE(VLOOKUP(VLOOKUP($BF116,$A72:$C82,3,FALSE),Players!$C:$G,4,FALSE)," ",VLOOKUP($BF116,$A72:$C82,3,FALSE)," ",IF(ISERROR(VLOOKUP(VLOOKUP($BF116,$A72:$C82,3,FALSE),Players!$C:$G,5,FALSE)),"()",CONCATENATE("(",VLOOKUP(VLOOKUP($BF116,$A72:$C82,3,FALSE),Players!$C:$G,5,FALSE),")"))))</f>
        <v/>
      </c>
      <c r="BH116" s="186"/>
      <c r="BI116" s="186"/>
      <c r="BJ116" s="186"/>
      <c r="BK116" s="186"/>
      <c r="BL116" s="186"/>
      <c r="BM116" s="186"/>
      <c r="BN116" s="186"/>
      <c r="BO116" s="186"/>
      <c r="BP116" s="186"/>
      <c r="BQ116" s="186"/>
      <c r="BR116" s="186"/>
      <c r="BS116" s="186"/>
      <c r="BT116" s="186"/>
      <c r="BU116" s="187"/>
      <c r="BV116" s="170" t="str">
        <f>IF(D107&lt;&gt;"",D107,"")</f>
        <v/>
      </c>
      <c r="BW116" s="171"/>
      <c r="BX116" s="335" t="str">
        <f>IF(F107&lt;&gt;"",F107,"")</f>
        <v/>
      </c>
      <c r="BY116" s="171"/>
      <c r="BZ116" s="335" t="str">
        <f>IF(H107&lt;&gt;"",H107,"")</f>
        <v/>
      </c>
      <c r="CA116" s="171"/>
      <c r="CB116" s="335" t="str">
        <f>IF(J107&lt;&gt;"",J107,"")</f>
        <v/>
      </c>
      <c r="CC116" s="171"/>
      <c r="CD116" s="335" t="str">
        <f>IF(L107&lt;&gt;"",L107,"")</f>
        <v/>
      </c>
      <c r="CE116" s="337"/>
      <c r="CF116" s="174" t="str">
        <f>IF($CD116=$CD118,IF($CB116=$CB118,IF($BZ116&lt;&gt;"",IF($BZ116&gt;$BZ118,"W","L"),""),IF($CB116&gt;$CB118,"W","L")),IF($CD116&gt;$CD118,"W","L"))</f>
        <v/>
      </c>
      <c r="CG116" s="154" t="str">
        <f>CONCATENATE($A70," ",$D70,","," ",$F68)</f>
        <v>Group: 2, Men's Singles</v>
      </c>
      <c r="CH116" s="155"/>
      <c r="CI116" s="155"/>
      <c r="CJ116" s="155"/>
      <c r="CK116" s="155"/>
      <c r="CL116" s="155"/>
      <c r="CM116" s="155"/>
      <c r="CN116" s="155"/>
      <c r="CO116" s="155"/>
      <c r="CP116" s="155"/>
      <c r="CQ116" s="155"/>
      <c r="CR116" s="155"/>
      <c r="CS116" s="156"/>
      <c r="CT116" s="163">
        <f>O107</f>
        <v>13</v>
      </c>
      <c r="CU116" s="164"/>
      <c r="CV116" s="183" t="str">
        <f>Q107</f>
        <v>A</v>
      </c>
      <c r="CW116" s="185" t="str">
        <f>IF(VLOOKUP($CV116,$A72:$C82,3,FALSE)=0,"",CONCATENATE(VLOOKUP(VLOOKUP($CV116,$A72:$C82,3,FALSE),Players!$C:$G,4,FALSE)," ",VLOOKUP($CV116,$A72:$C82,3,FALSE)," ",IF(ISERROR(VLOOKUP(VLOOKUP($CV116,$A72:$C82,3,FALSE),Players!$C:$G,5,FALSE)),"()",CONCATENATE("(",VLOOKUP(VLOOKUP($CV116,$A72:$C82,3,FALSE),Players!$C:$G,5,FALSE),")"))))</f>
        <v/>
      </c>
      <c r="CX116" s="186"/>
      <c r="CY116" s="186"/>
      <c r="CZ116" s="186"/>
      <c r="DA116" s="186"/>
      <c r="DB116" s="186"/>
      <c r="DC116" s="186"/>
      <c r="DD116" s="186"/>
      <c r="DE116" s="186"/>
      <c r="DF116" s="186"/>
      <c r="DG116" s="186"/>
      <c r="DH116" s="186"/>
      <c r="DI116" s="186"/>
      <c r="DJ116" s="186"/>
      <c r="DK116" s="187"/>
      <c r="DL116" s="170" t="str">
        <f>IF(R107&lt;&gt;"",R107,"")</f>
        <v/>
      </c>
      <c r="DM116" s="171"/>
      <c r="DN116" s="335" t="str">
        <f>IF(T107&lt;&gt;"",T107,"")</f>
        <v/>
      </c>
      <c r="DO116" s="171"/>
      <c r="DP116" s="335" t="str">
        <f>IF(V107&lt;&gt;"",V107,"")</f>
        <v/>
      </c>
      <c r="DQ116" s="171"/>
      <c r="DR116" s="335" t="str">
        <f>IF(X107&lt;&gt;"",X107,"")</f>
        <v/>
      </c>
      <c r="DS116" s="171"/>
      <c r="DT116" s="335" t="str">
        <f>IF(Z107&lt;&gt;"",Z107,"")</f>
        <v/>
      </c>
      <c r="DU116" s="337"/>
      <c r="DV116" s="174" t="str">
        <f>IF($DT116=$DT118,IF($DR116=$DR118,IF($DP116&lt;&gt;"",IF($DP116&gt;$DP118,"W","L"),""),IF($DR116&gt;$DR118,"W","L")),IF($DT116&gt;$DT118,"W","L"))</f>
        <v/>
      </c>
      <c r="DW116" s="129"/>
      <c r="DX116" s="129"/>
      <c r="DY116" s="129"/>
      <c r="DZ116" s="129"/>
      <c r="EA116" s="129"/>
      <c r="EB116" s="129"/>
      <c r="EC116" s="129"/>
      <c r="ED116" s="129"/>
      <c r="EE116" s="129"/>
      <c r="EF116" s="129"/>
      <c r="EG116" s="129"/>
      <c r="EH116" s="129"/>
      <c r="EI116" s="129"/>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row>
    <row r="117" spans="1:171" ht="11.25" customHeight="1">
      <c r="C117" s="44"/>
      <c r="D117" s="44"/>
      <c r="N117" s="43"/>
      <c r="O117" s="43"/>
      <c r="P117" s="43"/>
      <c r="Q117" s="43"/>
      <c r="R117" s="43"/>
      <c r="S117" s="43"/>
      <c r="T117" s="43"/>
      <c r="U117" s="43"/>
      <c r="V117" s="43"/>
      <c r="W117" s="43"/>
      <c r="X117" s="43"/>
      <c r="Y117" s="43"/>
      <c r="Z117" s="43"/>
      <c r="AA117" s="43"/>
      <c r="AB117" s="43"/>
      <c r="AP117" s="3"/>
      <c r="AQ117" s="157"/>
      <c r="AR117" s="158"/>
      <c r="AS117" s="158"/>
      <c r="AT117" s="158"/>
      <c r="AU117" s="158"/>
      <c r="AV117" s="158"/>
      <c r="AW117" s="158"/>
      <c r="AX117" s="158"/>
      <c r="AY117" s="158"/>
      <c r="AZ117" s="158"/>
      <c r="BA117" s="158"/>
      <c r="BB117" s="158"/>
      <c r="BC117" s="159"/>
      <c r="BD117" s="165"/>
      <c r="BE117" s="166"/>
      <c r="BF117" s="184"/>
      <c r="BG117" s="188"/>
      <c r="BH117" s="189"/>
      <c r="BI117" s="189"/>
      <c r="BJ117" s="189"/>
      <c r="BK117" s="189"/>
      <c r="BL117" s="189"/>
      <c r="BM117" s="189"/>
      <c r="BN117" s="189"/>
      <c r="BO117" s="189"/>
      <c r="BP117" s="189"/>
      <c r="BQ117" s="189"/>
      <c r="BR117" s="189"/>
      <c r="BS117" s="189"/>
      <c r="BT117" s="189"/>
      <c r="BU117" s="190"/>
      <c r="BV117" s="172"/>
      <c r="BW117" s="173"/>
      <c r="BX117" s="336"/>
      <c r="BY117" s="173"/>
      <c r="BZ117" s="336"/>
      <c r="CA117" s="173"/>
      <c r="CB117" s="336"/>
      <c r="CC117" s="173"/>
      <c r="CD117" s="336"/>
      <c r="CE117" s="338"/>
      <c r="CF117" s="174"/>
      <c r="CG117" s="157"/>
      <c r="CH117" s="158"/>
      <c r="CI117" s="158"/>
      <c r="CJ117" s="158"/>
      <c r="CK117" s="158"/>
      <c r="CL117" s="158"/>
      <c r="CM117" s="158"/>
      <c r="CN117" s="158"/>
      <c r="CO117" s="158"/>
      <c r="CP117" s="158"/>
      <c r="CQ117" s="158"/>
      <c r="CR117" s="158"/>
      <c r="CS117" s="159"/>
      <c r="CT117" s="165"/>
      <c r="CU117" s="166"/>
      <c r="CV117" s="184"/>
      <c r="CW117" s="188"/>
      <c r="CX117" s="189"/>
      <c r="CY117" s="189"/>
      <c r="CZ117" s="189"/>
      <c r="DA117" s="189"/>
      <c r="DB117" s="189"/>
      <c r="DC117" s="189"/>
      <c r="DD117" s="189"/>
      <c r="DE117" s="189"/>
      <c r="DF117" s="189"/>
      <c r="DG117" s="189"/>
      <c r="DH117" s="189"/>
      <c r="DI117" s="189"/>
      <c r="DJ117" s="189"/>
      <c r="DK117" s="190"/>
      <c r="DL117" s="172"/>
      <c r="DM117" s="173"/>
      <c r="DN117" s="336"/>
      <c r="DO117" s="173"/>
      <c r="DP117" s="336"/>
      <c r="DQ117" s="173"/>
      <c r="DR117" s="336"/>
      <c r="DS117" s="173"/>
      <c r="DT117" s="336"/>
      <c r="DU117" s="338"/>
      <c r="DV117" s="174"/>
      <c r="DW117" s="129"/>
      <c r="DX117" s="129"/>
      <c r="DY117" s="129"/>
      <c r="DZ117" s="129"/>
      <c r="EA117" s="129"/>
      <c r="EB117" s="129"/>
      <c r="EC117" s="129"/>
      <c r="ED117" s="129"/>
      <c r="EE117" s="129"/>
      <c r="EF117" s="129"/>
      <c r="EG117" s="129"/>
      <c r="EH117" s="129"/>
      <c r="EI117" s="129"/>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row>
    <row r="118" spans="1:171" ht="11.25" customHeight="1">
      <c r="A118" s="2"/>
      <c r="J118" s="43"/>
      <c r="K118" s="43"/>
      <c r="L118" s="43"/>
      <c r="M118" s="43"/>
      <c r="R118" s="42"/>
      <c r="S118" s="42"/>
      <c r="W118" s="42"/>
      <c r="AA118" s="42"/>
      <c r="AB118" s="42"/>
      <c r="AP118" s="3"/>
      <c r="AQ118" s="157"/>
      <c r="AR118" s="158"/>
      <c r="AS118" s="158"/>
      <c r="AT118" s="158"/>
      <c r="AU118" s="158"/>
      <c r="AV118" s="158"/>
      <c r="AW118" s="158"/>
      <c r="AX118" s="158"/>
      <c r="AY118" s="158"/>
      <c r="AZ118" s="158"/>
      <c r="BA118" s="158"/>
      <c r="BB118" s="158"/>
      <c r="BC118" s="159"/>
      <c r="BD118" s="165"/>
      <c r="BE118" s="166"/>
      <c r="BF118" s="175" t="str">
        <f>C109</f>
        <v>F</v>
      </c>
      <c r="BG118" s="177" t="str">
        <f>IF(VLOOKUP($BF118,$A72:$C82,3,FALSE)=0,"",CONCATENATE(VLOOKUP(VLOOKUP($BF118,$A72:$C82,3,FALSE),Players!$C:$G,4,FALSE)," ",VLOOKUP($BF118,$A72:$C82,3,FALSE)," ",IF(ISERROR(VLOOKUP(VLOOKUP($BF118,$A72:$C82,3,FALSE),Players!$C:$G,5,FALSE)),"()",CONCATENATE("(",VLOOKUP(VLOOKUP($BF118,$A72:$C82,3,FALSE),Players!$C:$G,5,FALSE),")"))))</f>
        <v/>
      </c>
      <c r="BH118" s="178"/>
      <c r="BI118" s="178"/>
      <c r="BJ118" s="178"/>
      <c r="BK118" s="178"/>
      <c r="BL118" s="178"/>
      <c r="BM118" s="178"/>
      <c r="BN118" s="178"/>
      <c r="BO118" s="178"/>
      <c r="BP118" s="178"/>
      <c r="BQ118" s="178"/>
      <c r="BR118" s="178"/>
      <c r="BS118" s="178"/>
      <c r="BT118" s="178"/>
      <c r="BU118" s="179"/>
      <c r="BV118" s="150" t="str">
        <f>IF(D109&lt;&gt;"",D109,"")</f>
        <v/>
      </c>
      <c r="BW118" s="151"/>
      <c r="BX118" s="288" t="str">
        <f>IF(F109&lt;&gt;"",F109,"")</f>
        <v/>
      </c>
      <c r="BY118" s="151"/>
      <c r="BZ118" s="288" t="str">
        <f>IF(H109&lt;&gt;"",H109,"")</f>
        <v/>
      </c>
      <c r="CA118" s="151"/>
      <c r="CB118" s="288" t="str">
        <f>IF(J109&lt;&gt;"",J109,"")</f>
        <v/>
      </c>
      <c r="CC118" s="151"/>
      <c r="CD118" s="288" t="str">
        <f>IF(L109&lt;&gt;"",L109,"")</f>
        <v/>
      </c>
      <c r="CE118" s="332"/>
      <c r="CF118" s="174" t="str">
        <f>IF($CF116&lt;&gt;"",IF(CF116="W","L","W"),"")</f>
        <v/>
      </c>
      <c r="CG118" s="157"/>
      <c r="CH118" s="158"/>
      <c r="CI118" s="158"/>
      <c r="CJ118" s="158"/>
      <c r="CK118" s="158"/>
      <c r="CL118" s="158"/>
      <c r="CM118" s="158"/>
      <c r="CN118" s="158"/>
      <c r="CO118" s="158"/>
      <c r="CP118" s="158"/>
      <c r="CQ118" s="158"/>
      <c r="CR118" s="158"/>
      <c r="CS118" s="159"/>
      <c r="CT118" s="165"/>
      <c r="CU118" s="166"/>
      <c r="CV118" s="175" t="str">
        <f>Q109</f>
        <v>E</v>
      </c>
      <c r="CW118" s="177" t="str">
        <f>IF(VLOOKUP($CV118,$A72:$C82,3,FALSE)=0,"",CONCATENATE(VLOOKUP(VLOOKUP($CV118,$A72:$C82,3,FALSE),Players!$C:$G,4,FALSE)," ",VLOOKUP($CV118,$A72:$C82,3,FALSE)," ",IF(ISERROR(VLOOKUP(VLOOKUP($CV118,$A72:$C82,3,FALSE),Players!$C:$G,5,FALSE)),"()",CONCATENATE("(",VLOOKUP(VLOOKUP($CV118,$A72:$C82,3,FALSE),Players!$C:$G,5,FALSE),")"))))</f>
        <v/>
      </c>
      <c r="CX118" s="178"/>
      <c r="CY118" s="178"/>
      <c r="CZ118" s="178"/>
      <c r="DA118" s="178"/>
      <c r="DB118" s="178"/>
      <c r="DC118" s="178"/>
      <c r="DD118" s="178"/>
      <c r="DE118" s="178"/>
      <c r="DF118" s="178"/>
      <c r="DG118" s="178"/>
      <c r="DH118" s="178"/>
      <c r="DI118" s="178"/>
      <c r="DJ118" s="178"/>
      <c r="DK118" s="179"/>
      <c r="DL118" s="150" t="str">
        <f>IF(R109&lt;&gt;"",R109,"")</f>
        <v/>
      </c>
      <c r="DM118" s="151"/>
      <c r="DN118" s="288" t="str">
        <f>IF(T109&lt;&gt;"",T109,"")</f>
        <v/>
      </c>
      <c r="DO118" s="151"/>
      <c r="DP118" s="288" t="str">
        <f>IF(V109&lt;&gt;"",V109,"")</f>
        <v/>
      </c>
      <c r="DQ118" s="151"/>
      <c r="DR118" s="288" t="str">
        <f>IF(X109&lt;&gt;"",X109,"")</f>
        <v/>
      </c>
      <c r="DS118" s="151"/>
      <c r="DT118" s="288" t="str">
        <f>IF(Z109&lt;&gt;"",Z109,"")</f>
        <v/>
      </c>
      <c r="DU118" s="332"/>
      <c r="DV118" s="174" t="str">
        <f>IF($DV116&lt;&gt;"",IF(DV116="W","L","W"),"")</f>
        <v/>
      </c>
      <c r="DW118" s="129"/>
      <c r="DX118" s="129"/>
      <c r="DY118" s="129"/>
      <c r="DZ118" s="129"/>
      <c r="EA118" s="129"/>
      <c r="EB118" s="129"/>
      <c r="EC118" s="129"/>
      <c r="ED118" s="129"/>
      <c r="EE118" s="129"/>
      <c r="EF118" s="129"/>
      <c r="EG118" s="129"/>
      <c r="EH118" s="129"/>
      <c r="EI118" s="129"/>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row>
    <row r="119" spans="1:171" ht="11.25" customHeight="1" thickBot="1">
      <c r="A119" s="42"/>
      <c r="R119" s="42"/>
      <c r="S119" s="42"/>
      <c r="W119" s="42"/>
      <c r="X119" s="43"/>
      <c r="Y119" s="43"/>
      <c r="Z119" s="43"/>
      <c r="AA119" s="43"/>
      <c r="AB119" s="43"/>
      <c r="AP119" s="3"/>
      <c r="AQ119" s="160"/>
      <c r="AR119" s="161"/>
      <c r="AS119" s="161"/>
      <c r="AT119" s="161"/>
      <c r="AU119" s="161"/>
      <c r="AV119" s="161"/>
      <c r="AW119" s="161"/>
      <c r="AX119" s="161"/>
      <c r="AY119" s="161"/>
      <c r="AZ119" s="161"/>
      <c r="BA119" s="161"/>
      <c r="BB119" s="161"/>
      <c r="BC119" s="162"/>
      <c r="BD119" s="167"/>
      <c r="BE119" s="168"/>
      <c r="BF119" s="176"/>
      <c r="BG119" s="180"/>
      <c r="BH119" s="181"/>
      <c r="BI119" s="181"/>
      <c r="BJ119" s="181"/>
      <c r="BK119" s="181"/>
      <c r="BL119" s="181"/>
      <c r="BM119" s="181"/>
      <c r="BN119" s="181"/>
      <c r="BO119" s="181"/>
      <c r="BP119" s="181"/>
      <c r="BQ119" s="181"/>
      <c r="BR119" s="181"/>
      <c r="BS119" s="181"/>
      <c r="BT119" s="181"/>
      <c r="BU119" s="182"/>
      <c r="BV119" s="152"/>
      <c r="BW119" s="153"/>
      <c r="BX119" s="333"/>
      <c r="BY119" s="153"/>
      <c r="BZ119" s="333"/>
      <c r="CA119" s="153"/>
      <c r="CB119" s="333"/>
      <c r="CC119" s="153"/>
      <c r="CD119" s="333"/>
      <c r="CE119" s="334"/>
      <c r="CF119" s="341"/>
      <c r="CG119" s="160"/>
      <c r="CH119" s="161"/>
      <c r="CI119" s="161"/>
      <c r="CJ119" s="161"/>
      <c r="CK119" s="161"/>
      <c r="CL119" s="161"/>
      <c r="CM119" s="161"/>
      <c r="CN119" s="161"/>
      <c r="CO119" s="161"/>
      <c r="CP119" s="161"/>
      <c r="CQ119" s="161"/>
      <c r="CR119" s="161"/>
      <c r="CS119" s="162"/>
      <c r="CT119" s="167"/>
      <c r="CU119" s="168"/>
      <c r="CV119" s="176"/>
      <c r="CW119" s="180"/>
      <c r="CX119" s="181"/>
      <c r="CY119" s="181"/>
      <c r="CZ119" s="181"/>
      <c r="DA119" s="181"/>
      <c r="DB119" s="181"/>
      <c r="DC119" s="181"/>
      <c r="DD119" s="181"/>
      <c r="DE119" s="181"/>
      <c r="DF119" s="181"/>
      <c r="DG119" s="181"/>
      <c r="DH119" s="181"/>
      <c r="DI119" s="181"/>
      <c r="DJ119" s="181"/>
      <c r="DK119" s="182"/>
      <c r="DL119" s="152"/>
      <c r="DM119" s="153"/>
      <c r="DN119" s="333"/>
      <c r="DO119" s="153"/>
      <c r="DP119" s="333"/>
      <c r="DQ119" s="153"/>
      <c r="DR119" s="333"/>
      <c r="DS119" s="153"/>
      <c r="DT119" s="333"/>
      <c r="DU119" s="334"/>
      <c r="DV119" s="174"/>
      <c r="DW119" s="129"/>
      <c r="DX119" s="129"/>
      <c r="DY119" s="129"/>
      <c r="DZ119" s="129"/>
      <c r="EA119" s="129"/>
      <c r="EB119" s="129"/>
      <c r="EC119" s="129"/>
      <c r="ED119" s="129"/>
      <c r="EE119" s="129"/>
      <c r="EF119" s="129"/>
      <c r="EG119" s="129"/>
      <c r="EH119" s="129"/>
      <c r="EI119" s="129"/>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row>
    <row r="120" spans="1:171" ht="11.25" customHeight="1">
      <c r="A120" s="42"/>
      <c r="R120" s="42"/>
      <c r="S120" s="42"/>
      <c r="W120" s="42"/>
      <c r="AA120" s="42"/>
      <c r="AB120" s="42"/>
      <c r="AP120" s="3"/>
      <c r="AQ120" s="126"/>
      <c r="AR120" s="126"/>
      <c r="AS120" s="126"/>
      <c r="AT120" s="126"/>
      <c r="AU120" s="126"/>
      <c r="AV120" s="126"/>
      <c r="AW120" s="126"/>
      <c r="AX120" s="126"/>
      <c r="AY120" s="126"/>
      <c r="AZ120" s="126"/>
      <c r="BA120" s="126"/>
      <c r="BB120" s="126"/>
      <c r="BC120" s="126"/>
      <c r="BV120" s="169" t="str">
        <f>IF(CF116&lt;&gt;"",IF(AND(AND(BV116&gt;-1,BV118&gt;-1),OR(BV116&gt;10,BV118&gt;10),ABS(BV116-BV118)&gt;1,IF(OR(BV116&gt;11,BV118&gt;11),ABS(BV116-BV118)=2,TRUE),BV116=INT(BV116),BV118=INT(BV118)),"","Error"),"")</f>
        <v/>
      </c>
      <c r="BW120" s="169"/>
      <c r="BX120" s="169" t="str">
        <f>IF(CF116&lt;&gt;"",IF(AND(AND(BX116&gt;-1,BX118&gt;-1),OR(BX116&gt;10,BX118&gt;10),ABS(BX116-BX118)&gt;1,IF(OR(BX116&gt;11,BX118&gt;11),ABS(BX116-BX118)=2,TRUE),BX116=INT(BX116),BX118=INT(BX118)),"","Error"),"")</f>
        <v/>
      </c>
      <c r="BY120" s="169"/>
      <c r="BZ120" s="169" t="str">
        <f>IF(CF116&lt;&gt;"",IF(AND(AND(BZ116&gt;-1,BZ118&gt;-1),OR(BZ116&gt;10,BZ118&gt;10),ABS(BZ116-BZ118)&gt;1,IF(OR(BZ116&gt;11,BZ118&gt;11),ABS(BZ116-BZ118)=2,TRUE),BZ116=INT(BZ116),BZ118=INT(BZ118)),"","Error"),"")</f>
        <v/>
      </c>
      <c r="CA120" s="169"/>
      <c r="CB120" s="169" t="str">
        <f>IF(AND(CF116&lt;&gt;"",CB116&lt;&gt;""),IF(AND(AND(CB116&gt;-1,CB118&gt;-1),OR(CB116&gt;10,CB118&gt;10),ABS(CB116-CB118)&gt;1,IF(OR(CB116&gt;11,CB118&gt;11),ABS(CB116-CB118)=2,TRUE),CB116=INT(CB116),CB118=INT(CB118)),"","Error"),"")</f>
        <v/>
      </c>
      <c r="CC120" s="169"/>
      <c r="CD120" s="169" t="str">
        <f>IF(AND(CF116&lt;&gt;"",CD116&lt;&gt;""),IF(AND(AND(CD116&gt;-1,CD118&gt;-1),OR(CD116&gt;10,CD118&gt;10),ABS(CD116-CD118)&gt;1,IF(OR(CD116&gt;11,CD118&gt;11),ABS(CD116-CD118)=2,TRUE),CD116=INT(CD116),CD118=INT(CD118)),"","Error"),"")</f>
        <v/>
      </c>
      <c r="CE120" s="169"/>
      <c r="CF120" s="3"/>
      <c r="CG120" s="126"/>
      <c r="CH120" s="126"/>
      <c r="CI120" s="126"/>
      <c r="CJ120" s="126"/>
      <c r="CK120" s="126"/>
      <c r="CL120" s="126"/>
      <c r="CM120" s="126"/>
      <c r="CN120" s="126"/>
      <c r="CO120" s="126"/>
      <c r="CP120" s="126"/>
      <c r="CQ120" s="126"/>
      <c r="CR120" s="126"/>
      <c r="CS120" s="126"/>
      <c r="DL120" s="169" t="str">
        <f>IF(DV116&lt;&gt;"",IF(AND(AND(DL116&gt;-1,DL118&gt;-1),OR(DL116&gt;10,DL118&gt;10),ABS(DL116-DL118)&gt;1,IF(OR(DL116&gt;11,DL118&gt;11),ABS(DL116-DL118)=2,TRUE),DL116=INT(DL116),DL118=INT(DL118)),"","Error"),"")</f>
        <v/>
      </c>
      <c r="DM120" s="169"/>
      <c r="DN120" s="169" t="str">
        <f>IF(DV116&lt;&gt;"",IF(AND(AND(DN116&gt;-1,DN118&gt;-1),OR(DN116&gt;10,DN118&gt;10),ABS(DN116-DN118)&gt;1,IF(OR(DN116&gt;11,DN118&gt;11),ABS(DN116-DN118)=2,TRUE),DN116=INT(DN116),DN118=INT(DN118)),"","Error"),"")</f>
        <v/>
      </c>
      <c r="DO120" s="169"/>
      <c r="DP120" s="169" t="str">
        <f>IF(DV116&lt;&gt;"",IF(AND(AND(DP116&gt;-1,DP118&gt;-1),OR(DP116&gt;10,DP118&gt;10),ABS(DP116-DP118)&gt;1,IF(OR(DP116&gt;11,DP118&gt;11),ABS(DP116-DP118)=2,TRUE),DP116=INT(DP116),DP118=INT(DP118)),"","Error"),"")</f>
        <v/>
      </c>
      <c r="DQ120" s="169"/>
      <c r="DR120" s="169" t="str">
        <f>IF(AND(DV116&lt;&gt;"",DR116&lt;&gt;""),IF(AND(AND(DR116&gt;-1,DR118&gt;-1),OR(DR116&gt;10,DR118&gt;10),ABS(DR116-DR118)&gt;1,IF(OR(DR116&gt;11,DR118&gt;11),ABS(DR116-DR118)=2,TRUE),DR116=INT(DR116),DR118=INT(DR118)),"","Error"),"")</f>
        <v/>
      </c>
      <c r="DS120" s="169"/>
      <c r="DT120" s="169" t="str">
        <f>IF(AND(DV116&lt;&gt;"",DT116&lt;&gt;""),IF(AND(AND(DT116&gt;-1,DT118&gt;-1),OR(DT116&gt;10,DT118&gt;10),ABS(DT116-DT118)&gt;1,IF(OR(DT116&gt;11,DT118&gt;11),ABS(DT116-DT118)=2,TRUE),DT116=INT(DT116),DT118=INT(DT118)),"","Error"),"")</f>
        <v/>
      </c>
      <c r="DU120" s="169"/>
      <c r="DV120" s="3"/>
      <c r="DW120" s="129"/>
      <c r="DX120" s="129"/>
      <c r="DY120" s="129"/>
      <c r="DZ120" s="129"/>
      <c r="EA120" s="129"/>
      <c r="EB120" s="129"/>
      <c r="EC120" s="129"/>
      <c r="ED120" s="129"/>
      <c r="EE120" s="129"/>
      <c r="EF120" s="129"/>
      <c r="EG120" s="129"/>
      <c r="EH120" s="129"/>
      <c r="EI120" s="129"/>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row>
    <row r="121" spans="1:171" ht="11.25" customHeight="1">
      <c r="C121" s="44"/>
      <c r="D121" s="44"/>
      <c r="R121" s="42"/>
      <c r="S121" s="42"/>
      <c r="W121" s="42"/>
      <c r="X121" s="43"/>
      <c r="Y121" s="43"/>
      <c r="Z121" s="43"/>
      <c r="AA121" s="43"/>
      <c r="AB121" s="43"/>
      <c r="AP121" s="3"/>
      <c r="AQ121" s="126"/>
      <c r="AR121" s="126"/>
      <c r="AS121" s="126"/>
      <c r="AT121" s="126"/>
      <c r="AU121" s="126"/>
      <c r="AV121" s="126"/>
      <c r="AW121" s="126"/>
      <c r="AX121" s="126"/>
      <c r="AY121" s="126"/>
      <c r="AZ121" s="126"/>
      <c r="BA121" s="126"/>
      <c r="BB121" s="126"/>
      <c r="BC121" s="126"/>
      <c r="CF121" s="3"/>
      <c r="CG121" s="126"/>
      <c r="CH121" s="126"/>
      <c r="CI121" s="126"/>
      <c r="CJ121" s="126"/>
      <c r="CK121" s="126"/>
      <c r="CL121" s="126"/>
      <c r="CM121" s="126"/>
      <c r="CN121" s="126"/>
      <c r="CO121" s="126"/>
      <c r="CP121" s="126"/>
      <c r="CQ121" s="126"/>
      <c r="CR121" s="126"/>
      <c r="CS121" s="126"/>
      <c r="DV121" s="3"/>
      <c r="DW121" s="129"/>
      <c r="DX121" s="129"/>
      <c r="DY121" s="129"/>
      <c r="DZ121" s="129"/>
      <c r="EA121" s="129"/>
      <c r="EB121" s="129"/>
      <c r="EC121" s="129"/>
      <c r="ED121" s="129"/>
      <c r="EE121" s="129"/>
      <c r="EF121" s="129"/>
      <c r="EG121" s="129"/>
      <c r="EH121" s="129"/>
      <c r="EI121" s="129"/>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row>
    <row r="122" spans="1:171" ht="11.25" customHeight="1">
      <c r="A122" s="2"/>
      <c r="J122" s="43"/>
      <c r="K122" s="43"/>
      <c r="L122" s="43"/>
      <c r="M122" s="43"/>
      <c r="N122" s="43"/>
      <c r="O122" s="43"/>
      <c r="P122" s="43"/>
      <c r="Q122" s="43"/>
      <c r="R122" s="42"/>
      <c r="S122" s="42"/>
      <c r="T122" s="43"/>
      <c r="U122" s="43"/>
      <c r="V122" s="43"/>
      <c r="W122" s="42"/>
      <c r="AA122" s="42"/>
      <c r="AB122" s="42"/>
      <c r="AP122" s="3"/>
      <c r="AQ122" s="127"/>
      <c r="AR122" s="127"/>
      <c r="AS122" s="127"/>
      <c r="AT122" s="127"/>
      <c r="AU122" s="127"/>
      <c r="AV122" s="127"/>
      <c r="AW122" s="127"/>
      <c r="AX122" s="127"/>
      <c r="AY122" s="127"/>
      <c r="AZ122" s="127"/>
      <c r="BA122" s="127"/>
      <c r="BB122" s="127"/>
      <c r="BC122" s="127"/>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3"/>
      <c r="CG122" s="127"/>
      <c r="CH122" s="127"/>
      <c r="CI122" s="127"/>
      <c r="CJ122" s="127"/>
      <c r="CK122" s="127"/>
      <c r="CL122" s="127"/>
      <c r="CM122" s="127"/>
      <c r="CN122" s="127"/>
      <c r="CO122" s="127"/>
      <c r="CP122" s="127"/>
      <c r="CQ122" s="127"/>
      <c r="CR122" s="127"/>
      <c r="CS122" s="127"/>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3"/>
      <c r="DW122" s="129"/>
      <c r="DX122" s="129"/>
      <c r="DY122" s="129"/>
      <c r="DZ122" s="129"/>
      <c r="EA122" s="129"/>
      <c r="EB122" s="129"/>
      <c r="EC122" s="129"/>
      <c r="ED122" s="129"/>
      <c r="EE122" s="129"/>
      <c r="EF122" s="129"/>
      <c r="EG122" s="129"/>
      <c r="EH122" s="129"/>
      <c r="EI122" s="129"/>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row>
    <row r="123" spans="1:171" ht="11.25" customHeight="1">
      <c r="A123" s="42"/>
      <c r="R123" s="42"/>
      <c r="S123" s="42"/>
      <c r="W123" s="42"/>
      <c r="X123" s="43"/>
      <c r="Y123" s="43"/>
      <c r="Z123" s="43"/>
      <c r="AA123" s="43"/>
      <c r="AB123" s="43"/>
      <c r="AP123" s="3"/>
      <c r="AQ123" s="128"/>
      <c r="AR123" s="128"/>
      <c r="AS123" s="128"/>
      <c r="AT123" s="128"/>
      <c r="AU123" s="128"/>
      <c r="AV123" s="128"/>
      <c r="AW123" s="128"/>
      <c r="AX123" s="128"/>
      <c r="AY123" s="128"/>
      <c r="AZ123" s="128"/>
      <c r="BA123" s="128"/>
      <c r="BB123" s="128"/>
      <c r="BC123" s="128"/>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3"/>
      <c r="CG123" s="128"/>
      <c r="CH123" s="128"/>
      <c r="CI123" s="128"/>
      <c r="CJ123" s="128"/>
      <c r="CK123" s="128"/>
      <c r="CL123" s="128"/>
      <c r="CM123" s="128"/>
      <c r="CN123" s="128"/>
      <c r="CO123" s="128"/>
      <c r="CP123" s="128"/>
      <c r="CQ123" s="128"/>
      <c r="CR123" s="128"/>
      <c r="CS123" s="128"/>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3"/>
      <c r="DW123" s="129"/>
      <c r="DX123" s="129"/>
      <c r="DY123" s="129"/>
      <c r="DZ123" s="129"/>
      <c r="EA123" s="129"/>
      <c r="EB123" s="129"/>
      <c r="EC123" s="129"/>
      <c r="ED123" s="129"/>
      <c r="EE123" s="129"/>
      <c r="EF123" s="129"/>
      <c r="EG123" s="129"/>
      <c r="EH123" s="129"/>
      <c r="EI123" s="129"/>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row>
    <row r="124" spans="1:171" ht="11.25" customHeight="1">
      <c r="A124" s="42"/>
      <c r="R124" s="42"/>
      <c r="S124" s="42"/>
      <c r="W124" s="42"/>
      <c r="AA124" s="42"/>
      <c r="AB124" s="42"/>
      <c r="AP124" s="3"/>
      <c r="AQ124" s="126"/>
      <c r="AR124" s="126"/>
      <c r="AS124" s="126"/>
      <c r="AT124" s="126"/>
      <c r="AU124" s="126"/>
      <c r="AV124" s="126"/>
      <c r="AW124" s="126"/>
      <c r="AX124" s="126"/>
      <c r="AY124" s="126"/>
      <c r="AZ124" s="126"/>
      <c r="BA124" s="126"/>
      <c r="BB124" s="126"/>
      <c r="BC124" s="126"/>
      <c r="CF124" s="3"/>
      <c r="CG124" s="126"/>
      <c r="CH124" s="126"/>
      <c r="CI124" s="126"/>
      <c r="CJ124" s="126"/>
      <c r="CK124" s="126"/>
      <c r="CL124" s="126"/>
      <c r="CM124" s="126"/>
      <c r="CN124" s="126"/>
      <c r="CO124" s="126"/>
      <c r="CP124" s="126"/>
      <c r="CQ124" s="126"/>
      <c r="CR124" s="126"/>
      <c r="CS124" s="126"/>
      <c r="DV124" s="3"/>
      <c r="DW124" s="129"/>
      <c r="DX124" s="129"/>
      <c r="DY124" s="129"/>
      <c r="DZ124" s="129"/>
      <c r="EA124" s="129"/>
      <c r="EB124" s="129"/>
      <c r="EC124" s="129"/>
      <c r="ED124" s="129"/>
      <c r="EE124" s="129"/>
      <c r="EF124" s="129"/>
      <c r="EG124" s="129"/>
      <c r="EH124" s="129"/>
      <c r="EI124" s="129"/>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row>
    <row r="125" spans="1:171" ht="11.25" customHeight="1" thickBot="1">
      <c r="A125" s="42"/>
      <c r="R125" s="42"/>
      <c r="S125" s="42"/>
      <c r="W125" s="42"/>
      <c r="X125" s="43"/>
      <c r="Y125" s="43"/>
      <c r="Z125" s="43"/>
      <c r="AA125" s="43"/>
      <c r="AB125" s="43"/>
      <c r="AP125" s="3"/>
      <c r="AQ125" s="127"/>
      <c r="AR125" s="127"/>
      <c r="AS125" s="127"/>
      <c r="AT125" s="127"/>
      <c r="AU125" s="127"/>
      <c r="AV125" s="127"/>
      <c r="AW125" s="127"/>
      <c r="AX125" s="127"/>
      <c r="AY125" s="127"/>
      <c r="AZ125" s="127"/>
      <c r="BA125" s="127"/>
      <c r="BB125" s="127"/>
      <c r="BC125" s="127"/>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3"/>
      <c r="CG125" s="127"/>
      <c r="CH125" s="127"/>
      <c r="CI125" s="127"/>
      <c r="CJ125" s="127"/>
      <c r="CK125" s="127"/>
      <c r="CL125" s="127"/>
      <c r="CM125" s="127"/>
      <c r="CN125" s="127"/>
      <c r="CO125" s="127"/>
      <c r="CP125" s="127"/>
      <c r="CQ125" s="127"/>
      <c r="CR125" s="127"/>
      <c r="CS125" s="127"/>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3"/>
      <c r="DW125" s="129"/>
      <c r="DX125" s="129"/>
      <c r="DY125" s="129"/>
      <c r="DZ125" s="129"/>
      <c r="EA125" s="129"/>
      <c r="EB125" s="129"/>
      <c r="EC125" s="129"/>
      <c r="ED125" s="129"/>
      <c r="EE125" s="129"/>
      <c r="EF125" s="129"/>
      <c r="EG125" s="129"/>
      <c r="EH125" s="129"/>
      <c r="EI125" s="129"/>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row>
    <row r="126" spans="1:171" ht="11.25" customHeight="1">
      <c r="A126" s="2"/>
      <c r="R126" s="42"/>
      <c r="S126" s="42"/>
      <c r="W126" s="42"/>
      <c r="AA126" s="42"/>
      <c r="AB126" s="42"/>
      <c r="AP126" s="3"/>
      <c r="AQ126" s="154" t="str">
        <f>CONCATENATE($A70," ",$D70,","," ",$F68)</f>
        <v>Group: 2, Men's Singles</v>
      </c>
      <c r="AR126" s="155"/>
      <c r="AS126" s="155"/>
      <c r="AT126" s="155"/>
      <c r="AU126" s="155"/>
      <c r="AV126" s="155"/>
      <c r="AW126" s="155"/>
      <c r="AX126" s="155"/>
      <c r="AY126" s="155"/>
      <c r="AZ126" s="155"/>
      <c r="BA126" s="155"/>
      <c r="BB126" s="155"/>
      <c r="BC126" s="156"/>
      <c r="BD126" s="163">
        <f>A111</f>
        <v>7</v>
      </c>
      <c r="BE126" s="164"/>
      <c r="BF126" s="183" t="str">
        <f>C111</f>
        <v>A</v>
      </c>
      <c r="BG126" s="185" t="str">
        <f>IF(VLOOKUP($BF126,$A72:$C82,3,FALSE)=0,"",CONCATENATE(VLOOKUP(VLOOKUP($BF126,$A72:$C82,3,FALSE),Players!$C:$G,4,FALSE)," ",VLOOKUP($BF126,$A72:$C82,3,FALSE)," ",IF(ISERROR(VLOOKUP(VLOOKUP($BF126,$A72:$C82,3,FALSE),Players!$C:$G,5,FALSE)),"()",CONCATENATE("(",VLOOKUP(VLOOKUP($BF126,$A72:$C82,3,FALSE),Players!$C:$G,5,FALSE),")"))))</f>
        <v/>
      </c>
      <c r="BH126" s="186"/>
      <c r="BI126" s="186"/>
      <c r="BJ126" s="186"/>
      <c r="BK126" s="186"/>
      <c r="BL126" s="186"/>
      <c r="BM126" s="186"/>
      <c r="BN126" s="186"/>
      <c r="BO126" s="186"/>
      <c r="BP126" s="186"/>
      <c r="BQ126" s="186"/>
      <c r="BR126" s="186"/>
      <c r="BS126" s="186"/>
      <c r="BT126" s="186"/>
      <c r="BU126" s="187"/>
      <c r="BV126" s="170" t="str">
        <f>IF(D111&lt;&gt;"",D111,"")</f>
        <v/>
      </c>
      <c r="BW126" s="171"/>
      <c r="BX126" s="335" t="str">
        <f>IF(F111&lt;&gt;"",F111,"")</f>
        <v/>
      </c>
      <c r="BY126" s="171"/>
      <c r="BZ126" s="335" t="str">
        <f>IF(H111&lt;&gt;"",H111,"")</f>
        <v/>
      </c>
      <c r="CA126" s="171"/>
      <c r="CB126" s="335" t="str">
        <f>IF(J111&lt;&gt;"",J111,"")</f>
        <v/>
      </c>
      <c r="CC126" s="171"/>
      <c r="CD126" s="335" t="str">
        <f>IF(L111&lt;&gt;"",L111,"")</f>
        <v/>
      </c>
      <c r="CE126" s="337"/>
      <c r="CF126" s="174" t="str">
        <f>IF($CD126=$CD128,IF($CB126=$CB128,IF($BZ126&lt;&gt;"",IF($BZ126&gt;$BZ128,"W","L"),""),IF($CB126&gt;$CB128,"W","L")),IF($CD126&gt;$CD128,"W","L"))</f>
        <v/>
      </c>
      <c r="CG126" s="154" t="str">
        <f>CONCATENATE($A70," ",$D70,","," ",$F68)</f>
        <v>Group: 2, Men's Singles</v>
      </c>
      <c r="CH126" s="155"/>
      <c r="CI126" s="155"/>
      <c r="CJ126" s="155"/>
      <c r="CK126" s="155"/>
      <c r="CL126" s="155"/>
      <c r="CM126" s="155"/>
      <c r="CN126" s="155"/>
      <c r="CO126" s="155"/>
      <c r="CP126" s="155"/>
      <c r="CQ126" s="155"/>
      <c r="CR126" s="155"/>
      <c r="CS126" s="156"/>
      <c r="CT126" s="163">
        <f>O111</f>
        <v>14</v>
      </c>
      <c r="CU126" s="164"/>
      <c r="CV126" s="183" t="str">
        <f>Q111</f>
        <v>D</v>
      </c>
      <c r="CW126" s="185" t="str">
        <f>IF(VLOOKUP($CV126,$A72:$C82,3,FALSE)=0,"",CONCATENATE(VLOOKUP(VLOOKUP($CV126,$A72:$C82,3,FALSE),Players!$C:$G,4,FALSE)," ",VLOOKUP($CV126,$A72:$C82,3,FALSE)," ",IF(ISERROR(VLOOKUP(VLOOKUP($CV126,$A72:$C82,3,FALSE),Players!$C:$G,5,FALSE)),"()",CONCATENATE("(",VLOOKUP(VLOOKUP($CV126,$A72:$C82,3,FALSE),Players!$C:$G,5,FALSE),")"))))</f>
        <v/>
      </c>
      <c r="CX126" s="186"/>
      <c r="CY126" s="186"/>
      <c r="CZ126" s="186"/>
      <c r="DA126" s="186"/>
      <c r="DB126" s="186"/>
      <c r="DC126" s="186"/>
      <c r="DD126" s="186"/>
      <c r="DE126" s="186"/>
      <c r="DF126" s="186"/>
      <c r="DG126" s="186"/>
      <c r="DH126" s="186"/>
      <c r="DI126" s="186"/>
      <c r="DJ126" s="186"/>
      <c r="DK126" s="187"/>
      <c r="DL126" s="170" t="str">
        <f>IF(R111&lt;&gt;"",R111,"")</f>
        <v/>
      </c>
      <c r="DM126" s="171"/>
      <c r="DN126" s="335" t="str">
        <f>IF(T111&lt;&gt;"",T111,"")</f>
        <v/>
      </c>
      <c r="DO126" s="171"/>
      <c r="DP126" s="335" t="str">
        <f>IF(V111&lt;&gt;"",V111,"")</f>
        <v/>
      </c>
      <c r="DQ126" s="171"/>
      <c r="DR126" s="335" t="str">
        <f>IF(X111&lt;&gt;"",X111,"")</f>
        <v/>
      </c>
      <c r="DS126" s="171"/>
      <c r="DT126" s="335" t="str">
        <f>IF(Z111&lt;&gt;"",Z111,"")</f>
        <v/>
      </c>
      <c r="DU126" s="337"/>
      <c r="DV126" s="174" t="str">
        <f>IF($DT126=$DT128,IF($DR126=$DR128,IF($DP126&lt;&gt;"",IF($DP126&gt;$DP128,"W","L"),""),IF($DR126&gt;$DR128,"W","L")),IF($DT126&gt;$DT128,"W","L"))</f>
        <v/>
      </c>
      <c r="DW126" s="129"/>
      <c r="DX126" s="129"/>
      <c r="DY126" s="129"/>
      <c r="DZ126" s="129"/>
      <c r="EA126" s="129"/>
      <c r="EB126" s="129"/>
      <c r="EC126" s="129"/>
      <c r="ED126" s="129"/>
      <c r="EE126" s="129"/>
      <c r="EF126" s="129"/>
      <c r="EG126" s="129"/>
      <c r="EH126" s="129"/>
      <c r="EI126" s="129"/>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row>
    <row r="127" spans="1:171" ht="11.25" customHeight="1">
      <c r="R127" s="42"/>
      <c r="S127" s="42"/>
      <c r="W127" s="42"/>
      <c r="X127" s="43"/>
      <c r="Y127" s="43"/>
      <c r="Z127" s="43"/>
      <c r="AA127" s="43"/>
      <c r="AB127" s="43"/>
      <c r="AC127" s="43"/>
      <c r="AD127" s="43"/>
      <c r="AE127" s="43"/>
      <c r="AF127" s="43"/>
      <c r="AG127" s="43"/>
      <c r="AH127" s="43"/>
      <c r="AI127" s="43"/>
      <c r="AJ127" s="43"/>
      <c r="AK127" s="43"/>
      <c r="AL127" s="43"/>
      <c r="AM127" s="43"/>
      <c r="AN127" s="3"/>
      <c r="AO127" s="3"/>
      <c r="AP127" s="3"/>
      <c r="AQ127" s="157"/>
      <c r="AR127" s="158"/>
      <c r="AS127" s="158"/>
      <c r="AT127" s="158"/>
      <c r="AU127" s="158"/>
      <c r="AV127" s="158"/>
      <c r="AW127" s="158"/>
      <c r="AX127" s="158"/>
      <c r="AY127" s="158"/>
      <c r="AZ127" s="158"/>
      <c r="BA127" s="158"/>
      <c r="BB127" s="158"/>
      <c r="BC127" s="159"/>
      <c r="BD127" s="165"/>
      <c r="BE127" s="166"/>
      <c r="BF127" s="184"/>
      <c r="BG127" s="188"/>
      <c r="BH127" s="189"/>
      <c r="BI127" s="189"/>
      <c r="BJ127" s="189"/>
      <c r="BK127" s="189"/>
      <c r="BL127" s="189"/>
      <c r="BM127" s="189"/>
      <c r="BN127" s="189"/>
      <c r="BO127" s="189"/>
      <c r="BP127" s="189"/>
      <c r="BQ127" s="189"/>
      <c r="BR127" s="189"/>
      <c r="BS127" s="189"/>
      <c r="BT127" s="189"/>
      <c r="BU127" s="190"/>
      <c r="BV127" s="172"/>
      <c r="BW127" s="173"/>
      <c r="BX127" s="336"/>
      <c r="BY127" s="173"/>
      <c r="BZ127" s="336"/>
      <c r="CA127" s="173"/>
      <c r="CB127" s="336"/>
      <c r="CC127" s="173"/>
      <c r="CD127" s="336"/>
      <c r="CE127" s="338"/>
      <c r="CF127" s="174"/>
      <c r="CG127" s="157"/>
      <c r="CH127" s="158"/>
      <c r="CI127" s="158"/>
      <c r="CJ127" s="158"/>
      <c r="CK127" s="158"/>
      <c r="CL127" s="158"/>
      <c r="CM127" s="158"/>
      <c r="CN127" s="158"/>
      <c r="CO127" s="158"/>
      <c r="CP127" s="158"/>
      <c r="CQ127" s="158"/>
      <c r="CR127" s="158"/>
      <c r="CS127" s="159"/>
      <c r="CT127" s="165"/>
      <c r="CU127" s="166"/>
      <c r="CV127" s="184"/>
      <c r="CW127" s="188"/>
      <c r="CX127" s="189"/>
      <c r="CY127" s="189"/>
      <c r="CZ127" s="189"/>
      <c r="DA127" s="189"/>
      <c r="DB127" s="189"/>
      <c r="DC127" s="189"/>
      <c r="DD127" s="189"/>
      <c r="DE127" s="189"/>
      <c r="DF127" s="189"/>
      <c r="DG127" s="189"/>
      <c r="DH127" s="189"/>
      <c r="DI127" s="189"/>
      <c r="DJ127" s="189"/>
      <c r="DK127" s="190"/>
      <c r="DL127" s="172"/>
      <c r="DM127" s="173"/>
      <c r="DN127" s="336"/>
      <c r="DO127" s="173"/>
      <c r="DP127" s="336"/>
      <c r="DQ127" s="173"/>
      <c r="DR127" s="336"/>
      <c r="DS127" s="173"/>
      <c r="DT127" s="336"/>
      <c r="DU127" s="338"/>
      <c r="DV127" s="174"/>
      <c r="DW127" s="129"/>
      <c r="DX127" s="129"/>
      <c r="DY127" s="129"/>
      <c r="DZ127" s="129"/>
      <c r="EA127" s="129"/>
      <c r="EB127" s="129"/>
      <c r="EC127" s="129"/>
      <c r="ED127" s="129"/>
      <c r="EE127" s="129"/>
      <c r="EF127" s="129"/>
      <c r="EG127" s="129"/>
      <c r="EH127" s="129"/>
      <c r="EI127" s="129"/>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row>
    <row r="128" spans="1:171" ht="11.25" customHeight="1">
      <c r="A128" s="2"/>
      <c r="R128" s="42"/>
      <c r="S128" s="42"/>
      <c r="W128" s="42"/>
      <c r="AA128" s="42"/>
      <c r="AB128" s="42"/>
      <c r="AI128" s="42"/>
      <c r="AJ128" s="42"/>
      <c r="AN128" s="3"/>
      <c r="AO128" s="3"/>
      <c r="AP128" s="3"/>
      <c r="AQ128" s="157"/>
      <c r="AR128" s="158"/>
      <c r="AS128" s="158"/>
      <c r="AT128" s="158"/>
      <c r="AU128" s="158"/>
      <c r="AV128" s="158"/>
      <c r="AW128" s="158"/>
      <c r="AX128" s="158"/>
      <c r="AY128" s="158"/>
      <c r="AZ128" s="158"/>
      <c r="BA128" s="158"/>
      <c r="BB128" s="158"/>
      <c r="BC128" s="159"/>
      <c r="BD128" s="165"/>
      <c r="BE128" s="166"/>
      <c r="BF128" s="175" t="str">
        <f>C113</f>
        <v>C</v>
      </c>
      <c r="BG128" s="177" t="str">
        <f>IF(VLOOKUP($BF128,$A72:$C82,3,FALSE)=0,"",CONCATENATE(VLOOKUP(VLOOKUP($BF128,$A72:$C82,3,FALSE),Players!$C:$G,4,FALSE)," ",VLOOKUP($BF128,$A72:$C82,3,FALSE)," ",IF(ISERROR(VLOOKUP(VLOOKUP($BF128,$A72:$C82,3,FALSE),Players!$C:$G,5,FALSE)),"()",CONCATENATE("(",VLOOKUP(VLOOKUP($BF128,$A72:$C82,3,FALSE),Players!$C:$G,5,FALSE),")"))))</f>
        <v/>
      </c>
      <c r="BH128" s="178"/>
      <c r="BI128" s="178"/>
      <c r="BJ128" s="178"/>
      <c r="BK128" s="178"/>
      <c r="BL128" s="178"/>
      <c r="BM128" s="178"/>
      <c r="BN128" s="178"/>
      <c r="BO128" s="178"/>
      <c r="BP128" s="178"/>
      <c r="BQ128" s="178"/>
      <c r="BR128" s="178"/>
      <c r="BS128" s="178"/>
      <c r="BT128" s="178"/>
      <c r="BU128" s="179"/>
      <c r="BV128" s="150" t="str">
        <f>IF(D113&lt;&gt;"",D113,"")</f>
        <v/>
      </c>
      <c r="BW128" s="151"/>
      <c r="BX128" s="288" t="str">
        <f>IF(F113&lt;&gt;"",F113,"")</f>
        <v/>
      </c>
      <c r="BY128" s="151"/>
      <c r="BZ128" s="288" t="str">
        <f>IF(H113&lt;&gt;"",H113,"")</f>
        <v/>
      </c>
      <c r="CA128" s="151"/>
      <c r="CB128" s="288" t="str">
        <f>IF(J113&lt;&gt;"",J113,"")</f>
        <v/>
      </c>
      <c r="CC128" s="151"/>
      <c r="CD128" s="288" t="str">
        <f>IF(L113&lt;&gt;"",L113,"")</f>
        <v/>
      </c>
      <c r="CE128" s="332"/>
      <c r="CF128" s="174" t="str">
        <f>IF($CF126&lt;&gt;"",IF(CF126="W","L","W"),"")</f>
        <v/>
      </c>
      <c r="CG128" s="157"/>
      <c r="CH128" s="158"/>
      <c r="CI128" s="158"/>
      <c r="CJ128" s="158"/>
      <c r="CK128" s="158"/>
      <c r="CL128" s="158"/>
      <c r="CM128" s="158"/>
      <c r="CN128" s="158"/>
      <c r="CO128" s="158"/>
      <c r="CP128" s="158"/>
      <c r="CQ128" s="158"/>
      <c r="CR128" s="158"/>
      <c r="CS128" s="159"/>
      <c r="CT128" s="165"/>
      <c r="CU128" s="166"/>
      <c r="CV128" s="175" t="str">
        <f>Q113</f>
        <v>F</v>
      </c>
      <c r="CW128" s="177" t="str">
        <f>IF(VLOOKUP($CV128,$A72:$C82,3,FALSE)=0,"",CONCATENATE(VLOOKUP(VLOOKUP($CV128,$A72:$C82,3,FALSE),Players!$C:$G,4,FALSE)," ",VLOOKUP($CV128,$A72:$C82,3,FALSE)," ",IF(ISERROR(VLOOKUP(VLOOKUP($CV128,$A72:$C82,3,FALSE),Players!$C:$G,5,FALSE)),"()",CONCATENATE("(",VLOOKUP(VLOOKUP($CV128,$A72:$C82,3,FALSE),Players!$C:$G,5,FALSE),")"))))</f>
        <v/>
      </c>
      <c r="CX128" s="178"/>
      <c r="CY128" s="178"/>
      <c r="CZ128" s="178"/>
      <c r="DA128" s="178"/>
      <c r="DB128" s="178"/>
      <c r="DC128" s="178"/>
      <c r="DD128" s="178"/>
      <c r="DE128" s="178"/>
      <c r="DF128" s="178"/>
      <c r="DG128" s="178"/>
      <c r="DH128" s="178"/>
      <c r="DI128" s="178"/>
      <c r="DJ128" s="178"/>
      <c r="DK128" s="179"/>
      <c r="DL128" s="150" t="str">
        <f>IF(R113&lt;&gt;"",R113,"")</f>
        <v/>
      </c>
      <c r="DM128" s="151"/>
      <c r="DN128" s="288" t="str">
        <f>IF(T113&lt;&gt;"",T113,"")</f>
        <v/>
      </c>
      <c r="DO128" s="151"/>
      <c r="DP128" s="288" t="str">
        <f>IF(V113&lt;&gt;"",V113,"")</f>
        <v/>
      </c>
      <c r="DQ128" s="151"/>
      <c r="DR128" s="288" t="str">
        <f>IF(X113&lt;&gt;"",X113,"")</f>
        <v/>
      </c>
      <c r="DS128" s="151"/>
      <c r="DT128" s="288" t="str">
        <f>IF(Z113&lt;&gt;"",Z113,"")</f>
        <v/>
      </c>
      <c r="DU128" s="332"/>
      <c r="DV128" s="174" t="str">
        <f>IF($DV126&lt;&gt;"",IF(DV126="W","L","W"),"")</f>
        <v/>
      </c>
      <c r="DW128" s="129"/>
      <c r="DX128" s="129"/>
      <c r="DY128" s="129"/>
      <c r="DZ128" s="129"/>
      <c r="EA128" s="129"/>
      <c r="EB128" s="129"/>
      <c r="EC128" s="129"/>
      <c r="ED128" s="129"/>
      <c r="EE128" s="129"/>
      <c r="EF128" s="129"/>
      <c r="EG128" s="129"/>
      <c r="EH128" s="129"/>
      <c r="EI128" s="129"/>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row>
    <row r="129" spans="1:171" ht="11.25" customHeight="1" thickBot="1">
      <c r="A129" s="2"/>
      <c r="R129" s="42"/>
      <c r="S129" s="42"/>
      <c r="W129" s="42"/>
      <c r="X129" s="43"/>
      <c r="Y129" s="43"/>
      <c r="Z129" s="43"/>
      <c r="AA129" s="43"/>
      <c r="AB129" s="43"/>
      <c r="AC129" s="43"/>
      <c r="AD129" s="43"/>
      <c r="AE129" s="43"/>
      <c r="AF129" s="43"/>
      <c r="AG129" s="43"/>
      <c r="AH129" s="43"/>
      <c r="AI129" s="43"/>
      <c r="AJ129" s="43"/>
      <c r="AK129" s="43"/>
      <c r="AL129" s="43"/>
      <c r="AM129" s="43"/>
      <c r="AN129" s="3"/>
      <c r="AO129" s="3"/>
      <c r="AP129" s="3"/>
      <c r="AQ129" s="160"/>
      <c r="AR129" s="161"/>
      <c r="AS129" s="161"/>
      <c r="AT129" s="161"/>
      <c r="AU129" s="161"/>
      <c r="AV129" s="161"/>
      <c r="AW129" s="161"/>
      <c r="AX129" s="161"/>
      <c r="AY129" s="161"/>
      <c r="AZ129" s="161"/>
      <c r="BA129" s="161"/>
      <c r="BB129" s="161"/>
      <c r="BC129" s="162"/>
      <c r="BD129" s="167"/>
      <c r="BE129" s="168"/>
      <c r="BF129" s="176"/>
      <c r="BG129" s="180"/>
      <c r="BH129" s="181"/>
      <c r="BI129" s="181"/>
      <c r="BJ129" s="181"/>
      <c r="BK129" s="181"/>
      <c r="BL129" s="181"/>
      <c r="BM129" s="181"/>
      <c r="BN129" s="181"/>
      <c r="BO129" s="181"/>
      <c r="BP129" s="181"/>
      <c r="BQ129" s="181"/>
      <c r="BR129" s="181"/>
      <c r="BS129" s="181"/>
      <c r="BT129" s="181"/>
      <c r="BU129" s="182"/>
      <c r="BV129" s="152"/>
      <c r="BW129" s="153"/>
      <c r="BX129" s="333"/>
      <c r="BY129" s="153"/>
      <c r="BZ129" s="333"/>
      <c r="CA129" s="153"/>
      <c r="CB129" s="333"/>
      <c r="CC129" s="153"/>
      <c r="CD129" s="333"/>
      <c r="CE129" s="334"/>
      <c r="CF129" s="341"/>
      <c r="CG129" s="160"/>
      <c r="CH129" s="161"/>
      <c r="CI129" s="161"/>
      <c r="CJ129" s="161"/>
      <c r="CK129" s="161"/>
      <c r="CL129" s="161"/>
      <c r="CM129" s="161"/>
      <c r="CN129" s="161"/>
      <c r="CO129" s="161"/>
      <c r="CP129" s="161"/>
      <c r="CQ129" s="161"/>
      <c r="CR129" s="161"/>
      <c r="CS129" s="162"/>
      <c r="CT129" s="167"/>
      <c r="CU129" s="168"/>
      <c r="CV129" s="176"/>
      <c r="CW129" s="180"/>
      <c r="CX129" s="181"/>
      <c r="CY129" s="181"/>
      <c r="CZ129" s="181"/>
      <c r="DA129" s="181"/>
      <c r="DB129" s="181"/>
      <c r="DC129" s="181"/>
      <c r="DD129" s="181"/>
      <c r="DE129" s="181"/>
      <c r="DF129" s="181"/>
      <c r="DG129" s="181"/>
      <c r="DH129" s="181"/>
      <c r="DI129" s="181"/>
      <c r="DJ129" s="181"/>
      <c r="DK129" s="182"/>
      <c r="DL129" s="152"/>
      <c r="DM129" s="153"/>
      <c r="DN129" s="333"/>
      <c r="DO129" s="153"/>
      <c r="DP129" s="333"/>
      <c r="DQ129" s="153"/>
      <c r="DR129" s="333"/>
      <c r="DS129" s="153"/>
      <c r="DT129" s="333"/>
      <c r="DU129" s="334"/>
      <c r="DV129" s="174"/>
      <c r="DW129" s="129"/>
      <c r="DX129" s="129"/>
      <c r="DY129" s="129"/>
      <c r="DZ129" s="129"/>
      <c r="EA129" s="129"/>
      <c r="EB129" s="129"/>
      <c r="EC129" s="129"/>
      <c r="ED129" s="129"/>
      <c r="EE129" s="129"/>
      <c r="EF129" s="129"/>
      <c r="EG129" s="129"/>
      <c r="EH129" s="129"/>
      <c r="EI129" s="129"/>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row>
    <row r="130" spans="1:171" ht="11.25" customHeight="1" thickBot="1">
      <c r="A130" s="2"/>
      <c r="R130" s="42"/>
      <c r="S130" s="42"/>
      <c r="W130" s="42"/>
      <c r="AA130" s="42"/>
      <c r="AB130" s="42"/>
      <c r="AI130" s="42"/>
      <c r="AJ130" s="42"/>
      <c r="AN130" s="3"/>
      <c r="AO130" s="3"/>
      <c r="AP130" s="3"/>
      <c r="AQ130" s="129"/>
      <c r="AR130" s="129"/>
      <c r="AS130" s="129"/>
      <c r="AT130" s="129"/>
      <c r="AU130" s="129"/>
      <c r="AV130" s="129"/>
      <c r="AW130" s="129"/>
      <c r="AX130" s="129"/>
      <c r="AY130" s="129"/>
      <c r="AZ130" s="129"/>
      <c r="BA130" s="129"/>
      <c r="BB130" s="129"/>
      <c r="BC130" s="129"/>
      <c r="BD130" s="3"/>
      <c r="BE130" s="3"/>
      <c r="BF130" s="3"/>
      <c r="BG130" s="3"/>
      <c r="BH130" s="3"/>
      <c r="BI130" s="3"/>
      <c r="BJ130" s="3"/>
      <c r="BK130" s="3"/>
      <c r="BL130" s="3"/>
      <c r="BM130" s="3"/>
      <c r="BN130" s="3"/>
      <c r="BO130" s="3"/>
      <c r="BP130" s="3"/>
      <c r="BQ130" s="3"/>
      <c r="BR130" s="3"/>
      <c r="BS130" s="3"/>
      <c r="BT130" s="3"/>
      <c r="BU130" s="3"/>
      <c r="BV130" s="169" t="str">
        <f>IF(CF126&lt;&gt;"",IF(AND(AND(BV126&gt;-1,BV128&gt;-1),OR(BV126&gt;10,BV128&gt;10),ABS(BV126-BV128)&gt;1,IF(OR(BV126&gt;11,BV128&gt;11),ABS(BV126-BV128)=2,TRUE),BV126=INT(BV126),BV128=INT(BV128)),"","Error"),"")</f>
        <v/>
      </c>
      <c r="BW130" s="169"/>
      <c r="BX130" s="169" t="str">
        <f>IF(CF126&lt;&gt;"",IF(AND(AND(BX126&gt;-1,BX128&gt;-1),OR(BX126&gt;10,BX128&gt;10),ABS(BX126-BX128)&gt;1,IF(OR(BX126&gt;11,BX128&gt;11),ABS(BX126-BX128)=2,TRUE),BX126=INT(BX126),BX128=INT(BX128)),"","Error"),"")</f>
        <v/>
      </c>
      <c r="BY130" s="169"/>
      <c r="BZ130" s="169" t="str">
        <f>IF(CF126&lt;&gt;"",IF(AND(AND(BZ126&gt;-1,BZ128&gt;-1),OR(BZ126&gt;10,BZ128&gt;10),ABS(BZ126-BZ128)&gt;1,IF(OR(BZ126&gt;11,BZ128&gt;11),ABS(BZ126-BZ128)=2,TRUE),BZ126=INT(BZ126),BZ128=INT(BZ128)),"","Error"),"")</f>
        <v/>
      </c>
      <c r="CA130" s="169"/>
      <c r="CB130" s="169" t="str">
        <f>IF(AND(CF126&lt;&gt;"",CB126&lt;&gt;""),IF(AND(AND(CB126&gt;-1,CB128&gt;-1),OR(CB126&gt;10,CB128&gt;10),ABS(CB126-CB128)&gt;1,IF(OR(CB126&gt;11,CB128&gt;11),ABS(CB126-CB128)=2,TRUE),CB126=INT(CB126),CB128=INT(CB128)),"","Error"),"")</f>
        <v/>
      </c>
      <c r="CC130" s="169"/>
      <c r="CD130" s="169" t="str">
        <f>IF(AND(CF126&lt;&gt;"",CD126&lt;&gt;""),IF(AND(AND(CD126&gt;-1,CD128&gt;-1),OR(CD126&gt;10,CD128&gt;10),ABS(CD126-CD128)&gt;1,IF(OR(CD126&gt;11,CD128&gt;11),ABS(CD126-CD128)=2,TRUE),CD126=INT(CD126),CD128=INT(CD128)),"","Error"),"")</f>
        <v/>
      </c>
      <c r="CE130" s="169"/>
      <c r="CF130" s="3"/>
      <c r="CG130" s="129"/>
      <c r="CH130" s="129"/>
      <c r="CI130" s="129"/>
      <c r="CJ130" s="129"/>
      <c r="CK130" s="129"/>
      <c r="CL130" s="129"/>
      <c r="CM130" s="129"/>
      <c r="CN130" s="129"/>
      <c r="CO130" s="129"/>
      <c r="CP130" s="129"/>
      <c r="CQ130" s="129"/>
      <c r="CR130" s="129"/>
      <c r="CS130" s="129"/>
      <c r="CT130" s="3"/>
      <c r="CU130" s="3"/>
      <c r="CV130" s="3"/>
      <c r="CW130" s="3"/>
      <c r="CX130" s="3"/>
      <c r="CY130" s="3"/>
      <c r="CZ130" s="3"/>
      <c r="DA130" s="3"/>
      <c r="DB130" s="3"/>
      <c r="DC130" s="3"/>
      <c r="DD130" s="3"/>
      <c r="DE130" s="3"/>
      <c r="DF130" s="3"/>
      <c r="DG130" s="3"/>
      <c r="DH130" s="3"/>
      <c r="DI130" s="3"/>
      <c r="DJ130" s="3"/>
      <c r="DK130" s="3"/>
      <c r="DL130" s="169" t="str">
        <f>IF(DV126&lt;&gt;"",IF(AND(AND(DL126&gt;-1,DL128&gt;-1),OR(DL126&gt;10,DL128&gt;10),ABS(DL126-DL128)&gt;1,IF(OR(DL126&gt;11,DL128&gt;11),ABS(DL126-DL128)=2,TRUE),DL126=INT(DL126),DL128=INT(DL128)),"","Error"),"")</f>
        <v/>
      </c>
      <c r="DM130" s="169"/>
      <c r="DN130" s="169" t="str">
        <f>IF(DV126&lt;&gt;"",IF(AND(AND(DN126&gt;-1,DN128&gt;-1),OR(DN126&gt;10,DN128&gt;10),ABS(DN126-DN128)&gt;1,IF(OR(DN126&gt;11,DN128&gt;11),ABS(DN126-DN128)=2,TRUE),DN126=INT(DN126),DN128=INT(DN128)),"","Error"),"")</f>
        <v/>
      </c>
      <c r="DO130" s="169"/>
      <c r="DP130" s="169" t="str">
        <f>IF(DV126&lt;&gt;"",IF(AND(AND(DP126&gt;-1,DP128&gt;-1),OR(DP126&gt;10,DP128&gt;10),ABS(DP126-DP128)&gt;1,IF(OR(DP126&gt;11,DP128&gt;11),ABS(DP126-DP128)=2,TRUE),DP126=INT(DP126),DP128=INT(DP128)),"","Error"),"")</f>
        <v/>
      </c>
      <c r="DQ130" s="169"/>
      <c r="DR130" s="169" t="str">
        <f>IF(AND(DV126&lt;&gt;"",DR126&lt;&gt;""),IF(AND(AND(DR126&gt;-1,DR128&gt;-1),OR(DR126&gt;10,DR128&gt;10),ABS(DR126-DR128)&gt;1,IF(OR(DR126&gt;11,DR128&gt;11),ABS(DR126-DR128)=2,TRUE),DR126=INT(DR126),DR128=INT(DR128)),"","Error"),"")</f>
        <v/>
      </c>
      <c r="DS130" s="169"/>
      <c r="DT130" s="169" t="str">
        <f>IF(AND(DV126&lt;&gt;"",DT126&lt;&gt;""),IF(AND(AND(DT126&gt;-1,DT128&gt;-1),OR(DT126&gt;10,DT128&gt;10),ABS(DT126-DT128)&gt;1,IF(OR(DT126&gt;11,DT128&gt;11),ABS(DT126-DT128)=2,TRUE),DT126=INT(DT126),DT128=INT(DT128)),"","Error"),"")</f>
        <v/>
      </c>
      <c r="DU130" s="169"/>
      <c r="DV130" s="3"/>
      <c r="DW130" s="129"/>
      <c r="DX130" s="129"/>
      <c r="DY130" s="129"/>
      <c r="DZ130" s="129"/>
      <c r="EA130" s="129"/>
      <c r="EB130" s="129"/>
      <c r="EC130" s="129"/>
      <c r="ED130" s="129"/>
      <c r="EE130" s="129"/>
      <c r="EF130" s="129"/>
      <c r="EG130" s="129"/>
      <c r="EH130" s="129"/>
      <c r="EI130" s="129"/>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row>
    <row r="131" spans="1:171" ht="11.25" customHeight="1">
      <c r="A131" s="259" t="s">
        <v>9</v>
      </c>
      <c r="B131" s="260"/>
      <c r="C131" s="260"/>
      <c r="D131" s="260"/>
      <c r="E131" s="260"/>
      <c r="F131" s="300" t="str">
        <f>Players!$C$1</f>
        <v>Enter Division Name</v>
      </c>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301"/>
      <c r="AF131" s="301"/>
      <c r="AG131" s="301"/>
      <c r="AH131" s="302" t="s">
        <v>10</v>
      </c>
      <c r="AI131" s="303"/>
      <c r="AJ131" s="303"/>
      <c r="AK131" s="306" t="str">
        <f>Players!$G$1</f>
        <v>Enter Date</v>
      </c>
      <c r="AL131" s="307"/>
      <c r="AM131" s="307"/>
      <c r="AN131" s="307"/>
      <c r="AO131" s="308"/>
      <c r="AQ131" s="154" t="str">
        <f>CONCATENATE($A135," ",$D135,","," ",$F133)</f>
        <v>Group: 3, Men's Singles</v>
      </c>
      <c r="AR131" s="155"/>
      <c r="AS131" s="155"/>
      <c r="AT131" s="155"/>
      <c r="AU131" s="155"/>
      <c r="AV131" s="155"/>
      <c r="AW131" s="155"/>
      <c r="AX131" s="155"/>
      <c r="AY131" s="155"/>
      <c r="AZ131" s="155"/>
      <c r="BA131" s="155"/>
      <c r="BB131" s="155"/>
      <c r="BC131" s="156"/>
      <c r="BD131" s="163">
        <f>A152</f>
        <v>1</v>
      </c>
      <c r="BE131" s="164"/>
      <c r="BF131" s="183" t="str">
        <f>C152</f>
        <v>A</v>
      </c>
      <c r="BG131" s="185" t="str">
        <f>IF(VLOOKUP($BF131,$A137:$C147,3,FALSE)=0,"",CONCATENATE(VLOOKUP(VLOOKUP($BF131,$A137:$C147,3,FALSE),Players!$C:$G,4,FALSE)," ",VLOOKUP($BF131,$A137:$C147,3,FALSE)," ",IF(ISERROR(VLOOKUP(VLOOKUP($BF131,$A137:$C147,3,FALSE),Players!$C:$G,5,FALSE)),"()",CONCATENATE("(",VLOOKUP(VLOOKUP($BF131,$A137:$C147,3,FALSE),Players!$C:$G,5,FALSE),")"))))</f>
        <v/>
      </c>
      <c r="BH131" s="186"/>
      <c r="BI131" s="186"/>
      <c r="BJ131" s="186"/>
      <c r="BK131" s="186"/>
      <c r="BL131" s="186"/>
      <c r="BM131" s="186"/>
      <c r="BN131" s="186"/>
      <c r="BO131" s="186"/>
      <c r="BP131" s="186"/>
      <c r="BQ131" s="186"/>
      <c r="BR131" s="186"/>
      <c r="BS131" s="186"/>
      <c r="BT131" s="186"/>
      <c r="BU131" s="187"/>
      <c r="BV131" s="170" t="str">
        <f>IF(D152&lt;&gt;"",D152,"")</f>
        <v/>
      </c>
      <c r="BW131" s="171"/>
      <c r="BX131" s="335" t="str">
        <f>IF(F152&lt;&gt;"",F152,"")</f>
        <v/>
      </c>
      <c r="BY131" s="171"/>
      <c r="BZ131" s="335" t="str">
        <f>IF(H152&lt;&gt;"",H152,"")</f>
        <v/>
      </c>
      <c r="CA131" s="171"/>
      <c r="CB131" s="335" t="str">
        <f>IF(J152&lt;&gt;"",J152,"")</f>
        <v/>
      </c>
      <c r="CC131" s="171"/>
      <c r="CD131" s="335" t="str">
        <f>IF(L152&lt;&gt;"",L152,"")</f>
        <v/>
      </c>
      <c r="CE131" s="337"/>
      <c r="CF131" s="174" t="str">
        <f>IF($CD131=$CD133,IF($CB131=$CB133,IF($BZ131&lt;&gt;"",IF($BZ131&gt;$BZ133,"W","L"),""),IF($CB131&gt;$CB133,"W","L")),IF($CD131&gt;$CD133,"W","L"))</f>
        <v/>
      </c>
      <c r="CG131" s="154" t="str">
        <f>CONCATENATE($A135," ",$D135,","," ",$F133)</f>
        <v>Group: 3, Men's Singles</v>
      </c>
      <c r="CH131" s="155"/>
      <c r="CI131" s="155"/>
      <c r="CJ131" s="155"/>
      <c r="CK131" s="155"/>
      <c r="CL131" s="155"/>
      <c r="CM131" s="155"/>
      <c r="CN131" s="155"/>
      <c r="CO131" s="155"/>
      <c r="CP131" s="155"/>
      <c r="CQ131" s="155"/>
      <c r="CR131" s="155"/>
      <c r="CS131" s="156"/>
      <c r="CT131" s="163">
        <f>O152</f>
        <v>8</v>
      </c>
      <c r="CU131" s="164"/>
      <c r="CV131" s="183" t="str">
        <f>Q152</f>
        <v>B</v>
      </c>
      <c r="CW131" s="185" t="str">
        <f>IF(VLOOKUP($CV131,$A137:$C147,3,FALSE)=0,"",CONCATENATE(VLOOKUP(VLOOKUP($CV131,$A137:$C147,3,FALSE),Players!$C:$G,4,FALSE)," ",VLOOKUP($CV131,$A137:$C147,3,FALSE)," ",IF(ISERROR(VLOOKUP(VLOOKUP($CV131,$A137:$C147,3,FALSE),Players!$C:$G,5,FALSE)),"()",CONCATENATE("(",VLOOKUP(VLOOKUP($CV131,$A137:$C147,3,FALSE),Players!$C:$G,5,FALSE),")"))))</f>
        <v/>
      </c>
      <c r="CX131" s="186"/>
      <c r="CY131" s="186"/>
      <c r="CZ131" s="186"/>
      <c r="DA131" s="186"/>
      <c r="DB131" s="186"/>
      <c r="DC131" s="186"/>
      <c r="DD131" s="186"/>
      <c r="DE131" s="186"/>
      <c r="DF131" s="186"/>
      <c r="DG131" s="186"/>
      <c r="DH131" s="186"/>
      <c r="DI131" s="186"/>
      <c r="DJ131" s="186"/>
      <c r="DK131" s="187"/>
      <c r="DL131" s="170" t="str">
        <f>IF(R152&lt;&gt;"",R152,"")</f>
        <v/>
      </c>
      <c r="DM131" s="171"/>
      <c r="DN131" s="335" t="str">
        <f>IF(T152&lt;&gt;"",T152,"")</f>
        <v/>
      </c>
      <c r="DO131" s="171"/>
      <c r="DP131" s="335" t="str">
        <f>IF(V152&lt;&gt;"",V152,"")</f>
        <v/>
      </c>
      <c r="DQ131" s="171"/>
      <c r="DR131" s="335" t="str">
        <f>IF(X152&lt;&gt;"",X152,"")</f>
        <v/>
      </c>
      <c r="DS131" s="171"/>
      <c r="DT131" s="335" t="str">
        <f>IF(Z152&lt;&gt;"",Z152,"")</f>
        <v/>
      </c>
      <c r="DU131" s="337"/>
      <c r="DV131" s="174" t="str">
        <f>IF($DT131=$DT133,IF($DR131=$DR133,IF($DP131&lt;&gt;"",IF($DP131&gt;$DP133,"W","L"),""),IF($DR131&gt;$DR133,"W","L")),IF($DT131&gt;$DT133,"W","L"))</f>
        <v/>
      </c>
      <c r="DW131" s="154" t="str">
        <f>CONCATENATE($A135," ",$D135,","," ",$F133)</f>
        <v>Group: 3, Men's Singles</v>
      </c>
      <c r="DX131" s="155"/>
      <c r="DY131" s="155"/>
      <c r="DZ131" s="155"/>
      <c r="EA131" s="155"/>
      <c r="EB131" s="155"/>
      <c r="EC131" s="155"/>
      <c r="ED131" s="155"/>
      <c r="EE131" s="155"/>
      <c r="EF131" s="155"/>
      <c r="EG131" s="155"/>
      <c r="EH131" s="155"/>
      <c r="EI131" s="156"/>
      <c r="EJ131" s="163">
        <f>AC152</f>
        <v>15</v>
      </c>
      <c r="EK131" s="164"/>
      <c r="EL131" s="183" t="str">
        <f>AE152</f>
        <v>B</v>
      </c>
      <c r="EM131" s="185" t="str">
        <f>IF(VLOOKUP($EL131,$A137:$C147,3,FALSE)=0,"",CONCATENATE(VLOOKUP(VLOOKUP($EL131,$A137:$C147,3,FALSE),Players!$C:$G,4,FALSE)," ",VLOOKUP($EL131,$A137:$C147,3,FALSE)," ",IF(ISERROR(VLOOKUP(VLOOKUP($EL131,$A137:$C147,3,FALSE),Players!$C:$G,5,FALSE)),"()",CONCATENATE("(",VLOOKUP(VLOOKUP($EL131,$A137:$C147,3,FALSE),Players!$C:$G,5,FALSE),")"))))</f>
        <v/>
      </c>
      <c r="EN131" s="186"/>
      <c r="EO131" s="186"/>
      <c r="EP131" s="186"/>
      <c r="EQ131" s="186"/>
      <c r="ER131" s="186"/>
      <c r="ES131" s="186"/>
      <c r="ET131" s="186"/>
      <c r="EU131" s="186"/>
      <c r="EV131" s="186"/>
      <c r="EW131" s="186"/>
      <c r="EX131" s="186"/>
      <c r="EY131" s="186"/>
      <c r="EZ131" s="186"/>
      <c r="FA131" s="187"/>
      <c r="FB131" s="170" t="str">
        <f>IF(AF152&lt;&gt;"",AF152,"")</f>
        <v/>
      </c>
      <c r="FC131" s="171"/>
      <c r="FD131" s="335" t="str">
        <f>IF(AH152&lt;&gt;"",AH152,"")</f>
        <v/>
      </c>
      <c r="FE131" s="171"/>
      <c r="FF131" s="335" t="str">
        <f>IF(AJ152&lt;&gt;"",AJ152,"")</f>
        <v/>
      </c>
      <c r="FG131" s="171"/>
      <c r="FH131" s="335" t="str">
        <f>IF(AL152&lt;&gt;"",AL152,"")</f>
        <v/>
      </c>
      <c r="FI131" s="171"/>
      <c r="FJ131" s="335" t="str">
        <f>IF(AN152&lt;&gt;"",AN152,"")</f>
        <v/>
      </c>
      <c r="FK131" s="337"/>
      <c r="FL131" s="174" t="str">
        <f>IF($FJ131=$FJ133,IF($FH131=$FH133,IF($FF131&lt;&gt;"",IF($FF131&gt;$FF133,"W","L"),""),IF($FH131&gt;$FH133,"W","L")),IF($FJ131&gt;$FJ133,"W","L"))</f>
        <v/>
      </c>
    </row>
    <row r="132" spans="1:171" ht="11.25" customHeight="1">
      <c r="A132" s="261"/>
      <c r="B132" s="262"/>
      <c r="C132" s="262"/>
      <c r="D132" s="262"/>
      <c r="E132" s="26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82"/>
      <c r="AE132" s="282"/>
      <c r="AF132" s="282"/>
      <c r="AG132" s="282"/>
      <c r="AH132" s="304"/>
      <c r="AI132" s="305"/>
      <c r="AJ132" s="305"/>
      <c r="AK132" s="309"/>
      <c r="AL132" s="309"/>
      <c r="AM132" s="309"/>
      <c r="AN132" s="309"/>
      <c r="AO132" s="310"/>
      <c r="AQ132" s="157"/>
      <c r="AR132" s="158"/>
      <c r="AS132" s="158"/>
      <c r="AT132" s="158"/>
      <c r="AU132" s="158"/>
      <c r="AV132" s="158"/>
      <c r="AW132" s="158"/>
      <c r="AX132" s="158"/>
      <c r="AY132" s="158"/>
      <c r="AZ132" s="158"/>
      <c r="BA132" s="158"/>
      <c r="BB132" s="158"/>
      <c r="BC132" s="159"/>
      <c r="BD132" s="165"/>
      <c r="BE132" s="166"/>
      <c r="BF132" s="184"/>
      <c r="BG132" s="188"/>
      <c r="BH132" s="189"/>
      <c r="BI132" s="189"/>
      <c r="BJ132" s="189"/>
      <c r="BK132" s="189"/>
      <c r="BL132" s="189"/>
      <c r="BM132" s="189"/>
      <c r="BN132" s="189"/>
      <c r="BO132" s="189"/>
      <c r="BP132" s="189"/>
      <c r="BQ132" s="189"/>
      <c r="BR132" s="189"/>
      <c r="BS132" s="189"/>
      <c r="BT132" s="189"/>
      <c r="BU132" s="190"/>
      <c r="BV132" s="172"/>
      <c r="BW132" s="173"/>
      <c r="BX132" s="336"/>
      <c r="BY132" s="173"/>
      <c r="BZ132" s="336"/>
      <c r="CA132" s="173"/>
      <c r="CB132" s="336"/>
      <c r="CC132" s="173"/>
      <c r="CD132" s="336"/>
      <c r="CE132" s="338"/>
      <c r="CF132" s="174"/>
      <c r="CG132" s="157"/>
      <c r="CH132" s="158"/>
      <c r="CI132" s="158"/>
      <c r="CJ132" s="158"/>
      <c r="CK132" s="158"/>
      <c r="CL132" s="158"/>
      <c r="CM132" s="158"/>
      <c r="CN132" s="158"/>
      <c r="CO132" s="158"/>
      <c r="CP132" s="158"/>
      <c r="CQ132" s="158"/>
      <c r="CR132" s="158"/>
      <c r="CS132" s="159"/>
      <c r="CT132" s="165"/>
      <c r="CU132" s="166"/>
      <c r="CV132" s="184"/>
      <c r="CW132" s="188"/>
      <c r="CX132" s="189"/>
      <c r="CY132" s="189"/>
      <c r="CZ132" s="189"/>
      <c r="DA132" s="189"/>
      <c r="DB132" s="189"/>
      <c r="DC132" s="189"/>
      <c r="DD132" s="189"/>
      <c r="DE132" s="189"/>
      <c r="DF132" s="189"/>
      <c r="DG132" s="189"/>
      <c r="DH132" s="189"/>
      <c r="DI132" s="189"/>
      <c r="DJ132" s="189"/>
      <c r="DK132" s="190"/>
      <c r="DL132" s="172"/>
      <c r="DM132" s="173"/>
      <c r="DN132" s="336"/>
      <c r="DO132" s="173"/>
      <c r="DP132" s="336"/>
      <c r="DQ132" s="173"/>
      <c r="DR132" s="336"/>
      <c r="DS132" s="173"/>
      <c r="DT132" s="336"/>
      <c r="DU132" s="338"/>
      <c r="DV132" s="174"/>
      <c r="DW132" s="157"/>
      <c r="DX132" s="158"/>
      <c r="DY132" s="158"/>
      <c r="DZ132" s="158"/>
      <c r="EA132" s="158"/>
      <c r="EB132" s="158"/>
      <c r="EC132" s="158"/>
      <c r="ED132" s="158"/>
      <c r="EE132" s="158"/>
      <c r="EF132" s="158"/>
      <c r="EG132" s="158"/>
      <c r="EH132" s="158"/>
      <c r="EI132" s="159"/>
      <c r="EJ132" s="165"/>
      <c r="EK132" s="166"/>
      <c r="EL132" s="184"/>
      <c r="EM132" s="188"/>
      <c r="EN132" s="189"/>
      <c r="EO132" s="189"/>
      <c r="EP132" s="189"/>
      <c r="EQ132" s="189"/>
      <c r="ER132" s="189"/>
      <c r="ES132" s="189"/>
      <c r="ET132" s="189"/>
      <c r="EU132" s="189"/>
      <c r="EV132" s="189"/>
      <c r="EW132" s="189"/>
      <c r="EX132" s="189"/>
      <c r="EY132" s="189"/>
      <c r="EZ132" s="189"/>
      <c r="FA132" s="190"/>
      <c r="FB132" s="172"/>
      <c r="FC132" s="173"/>
      <c r="FD132" s="336"/>
      <c r="FE132" s="173"/>
      <c r="FF132" s="336"/>
      <c r="FG132" s="173"/>
      <c r="FH132" s="336"/>
      <c r="FI132" s="173"/>
      <c r="FJ132" s="336"/>
      <c r="FK132" s="338"/>
      <c r="FL132" s="174"/>
    </row>
    <row r="133" spans="1:171" ht="11.25" customHeight="1">
      <c r="A133" s="266" t="s">
        <v>11</v>
      </c>
      <c r="B133" s="267"/>
      <c r="C133" s="267"/>
      <c r="D133" s="339" t="s">
        <v>12</v>
      </c>
      <c r="E133" s="339"/>
      <c r="F133" s="280" t="str">
        <f>Players!$A$3</f>
        <v>Men's Singles</v>
      </c>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F133" s="281"/>
      <c r="AG133" s="281"/>
      <c r="AH133" s="302" t="s">
        <v>13</v>
      </c>
      <c r="AI133" s="303"/>
      <c r="AJ133" s="303"/>
      <c r="AK133" s="328" t="s">
        <v>54</v>
      </c>
      <c r="AL133" s="328"/>
      <c r="AM133" s="328"/>
      <c r="AN133" s="328"/>
      <c r="AO133" s="329"/>
      <c r="AQ133" s="157"/>
      <c r="AR133" s="158"/>
      <c r="AS133" s="158"/>
      <c r="AT133" s="158"/>
      <c r="AU133" s="158"/>
      <c r="AV133" s="158"/>
      <c r="AW133" s="158"/>
      <c r="AX133" s="158"/>
      <c r="AY133" s="158"/>
      <c r="AZ133" s="158"/>
      <c r="BA133" s="158"/>
      <c r="BB133" s="158"/>
      <c r="BC133" s="159"/>
      <c r="BD133" s="165"/>
      <c r="BE133" s="166"/>
      <c r="BF133" s="175" t="str">
        <f>C154</f>
        <v>F</v>
      </c>
      <c r="BG133" s="177" t="str">
        <f>IF(VLOOKUP($BF133,$A137:$C147,3,FALSE)=0,"",CONCATENATE(VLOOKUP(VLOOKUP($BF133,$A137:$C147,3,FALSE),Players!$C:$G,4,FALSE)," ",VLOOKUP($BF133,$A137:$C147,3,FALSE)," ",IF(ISERROR(VLOOKUP(VLOOKUP($BF133,$A137:$C147,3,FALSE),Players!$C:$G,5,FALSE)),"()",CONCATENATE("(",VLOOKUP(VLOOKUP($BF133,$A137:$C147,3,FALSE),Players!$C:$G,5,FALSE),")"))))</f>
        <v/>
      </c>
      <c r="BH133" s="178"/>
      <c r="BI133" s="178"/>
      <c r="BJ133" s="178"/>
      <c r="BK133" s="178"/>
      <c r="BL133" s="178"/>
      <c r="BM133" s="178"/>
      <c r="BN133" s="178"/>
      <c r="BO133" s="178"/>
      <c r="BP133" s="178"/>
      <c r="BQ133" s="178"/>
      <c r="BR133" s="178"/>
      <c r="BS133" s="178"/>
      <c r="BT133" s="178"/>
      <c r="BU133" s="179"/>
      <c r="BV133" s="150" t="str">
        <f>IF(D154&lt;&gt;"",D154,"")</f>
        <v/>
      </c>
      <c r="BW133" s="151"/>
      <c r="BX133" s="288" t="str">
        <f>IF(F154&lt;&gt;"",F154,"")</f>
        <v/>
      </c>
      <c r="BY133" s="151"/>
      <c r="BZ133" s="288" t="str">
        <f>IF(H154&lt;&gt;"",H154,"")</f>
        <v/>
      </c>
      <c r="CA133" s="151"/>
      <c r="CB133" s="288" t="str">
        <f>IF(J154&lt;&gt;"",J154,"")</f>
        <v/>
      </c>
      <c r="CC133" s="151"/>
      <c r="CD133" s="288" t="str">
        <f>IF(L154&lt;&gt;"",L154,"")</f>
        <v/>
      </c>
      <c r="CE133" s="332"/>
      <c r="CF133" s="174" t="str">
        <f>IF($CF131&lt;&gt;"",IF(CF131="W","L","W"),"")</f>
        <v/>
      </c>
      <c r="CG133" s="157"/>
      <c r="CH133" s="158"/>
      <c r="CI133" s="158"/>
      <c r="CJ133" s="158"/>
      <c r="CK133" s="158"/>
      <c r="CL133" s="158"/>
      <c r="CM133" s="158"/>
      <c r="CN133" s="158"/>
      <c r="CO133" s="158"/>
      <c r="CP133" s="158"/>
      <c r="CQ133" s="158"/>
      <c r="CR133" s="158"/>
      <c r="CS133" s="159"/>
      <c r="CT133" s="165"/>
      <c r="CU133" s="166"/>
      <c r="CV133" s="175" t="str">
        <f>Q154</f>
        <v>D</v>
      </c>
      <c r="CW133" s="177" t="str">
        <f>IF(VLOOKUP($CV133,$A137:$C147,3,FALSE)=0,"",CONCATENATE(VLOOKUP(VLOOKUP($CV133,$A137:$C147,3,FALSE),Players!$C:$G,4,FALSE)," ",VLOOKUP($CV133,$A137:$C147,3,FALSE)," ",IF(ISERROR(VLOOKUP(VLOOKUP($CV133,$A137:$C147,3,FALSE),Players!$C:$G,5,FALSE)),"()",CONCATENATE("(",VLOOKUP(VLOOKUP($CV133,$A137:$C147,3,FALSE),Players!$C:$G,5,FALSE),")"))))</f>
        <v/>
      </c>
      <c r="CX133" s="178"/>
      <c r="CY133" s="178"/>
      <c r="CZ133" s="178"/>
      <c r="DA133" s="178"/>
      <c r="DB133" s="178"/>
      <c r="DC133" s="178"/>
      <c r="DD133" s="178"/>
      <c r="DE133" s="178"/>
      <c r="DF133" s="178"/>
      <c r="DG133" s="178"/>
      <c r="DH133" s="178"/>
      <c r="DI133" s="178"/>
      <c r="DJ133" s="178"/>
      <c r="DK133" s="179"/>
      <c r="DL133" s="150" t="str">
        <f>IF(R154&lt;&gt;"",R154,"")</f>
        <v/>
      </c>
      <c r="DM133" s="151"/>
      <c r="DN133" s="288" t="str">
        <f>IF(T154&lt;&gt;"",T154,"")</f>
        <v/>
      </c>
      <c r="DO133" s="151"/>
      <c r="DP133" s="288" t="str">
        <f>IF(V154&lt;&gt;"",V154,"")</f>
        <v/>
      </c>
      <c r="DQ133" s="151"/>
      <c r="DR133" s="288" t="str">
        <f>IF(X154&lt;&gt;"",X154,"")</f>
        <v/>
      </c>
      <c r="DS133" s="151"/>
      <c r="DT133" s="288" t="str">
        <f>IF(Z154&lt;&gt;"",Z154,"")</f>
        <v/>
      </c>
      <c r="DU133" s="332"/>
      <c r="DV133" s="174" t="str">
        <f>IF($DV131&lt;&gt;"",IF(DV131="W","L","W"),"")</f>
        <v/>
      </c>
      <c r="DW133" s="157"/>
      <c r="DX133" s="158"/>
      <c r="DY133" s="158"/>
      <c r="DZ133" s="158"/>
      <c r="EA133" s="158"/>
      <c r="EB133" s="158"/>
      <c r="EC133" s="158"/>
      <c r="ED133" s="158"/>
      <c r="EE133" s="158"/>
      <c r="EF133" s="158"/>
      <c r="EG133" s="158"/>
      <c r="EH133" s="158"/>
      <c r="EI133" s="159"/>
      <c r="EJ133" s="165"/>
      <c r="EK133" s="166"/>
      <c r="EL133" s="175" t="str">
        <f>AE154</f>
        <v>C</v>
      </c>
      <c r="EM133" s="177" t="str">
        <f>IF(VLOOKUP($EL133,$A137:$C147,3,FALSE)=0,"",CONCATENATE(VLOOKUP(VLOOKUP($EL133,$A137:$C147,3,FALSE),Players!$C:$G,4,FALSE)," ",VLOOKUP($EL133,$A137:$C147,3,FALSE)," ",IF(ISERROR(VLOOKUP(VLOOKUP($EL133,$A137:$C147,3,FALSE),Players!$C:$G,5,FALSE)),"()",CONCATENATE("(",VLOOKUP(VLOOKUP($EL133,$A137:$C147,3,FALSE),Players!$C:$G,5,FALSE),")"))))</f>
        <v/>
      </c>
      <c r="EN133" s="178"/>
      <c r="EO133" s="178"/>
      <c r="EP133" s="178"/>
      <c r="EQ133" s="178"/>
      <c r="ER133" s="178"/>
      <c r="ES133" s="178"/>
      <c r="ET133" s="178"/>
      <c r="EU133" s="178"/>
      <c r="EV133" s="178"/>
      <c r="EW133" s="178"/>
      <c r="EX133" s="178"/>
      <c r="EY133" s="178"/>
      <c r="EZ133" s="178"/>
      <c r="FA133" s="179"/>
      <c r="FB133" s="150" t="str">
        <f>IF(AF154&lt;&gt;"",AF154,"")</f>
        <v/>
      </c>
      <c r="FC133" s="151"/>
      <c r="FD133" s="288" t="str">
        <f>IF(AH154&lt;&gt;"",AH154,"")</f>
        <v/>
      </c>
      <c r="FE133" s="151"/>
      <c r="FF133" s="288" t="str">
        <f>IF(AJ154&lt;&gt;"",AJ154,"")</f>
        <v/>
      </c>
      <c r="FG133" s="151"/>
      <c r="FH133" s="288" t="str">
        <f>IF(AL154&lt;&gt;"",AL154,"")</f>
        <v/>
      </c>
      <c r="FI133" s="151"/>
      <c r="FJ133" s="288" t="str">
        <f>IF(AN154&lt;&gt;"",AN154,"")</f>
        <v/>
      </c>
      <c r="FK133" s="332"/>
      <c r="FL133" s="174" t="str">
        <f>IF($FL131&lt;&gt;"",IF(FL131="W","L","W"),"")</f>
        <v/>
      </c>
    </row>
    <row r="134" spans="1:171" ht="11.25" customHeight="1" thickBot="1">
      <c r="A134" s="275"/>
      <c r="B134" s="276"/>
      <c r="C134" s="276"/>
      <c r="D134" s="340"/>
      <c r="E134" s="340"/>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82"/>
      <c r="AE134" s="282"/>
      <c r="AF134" s="282"/>
      <c r="AG134" s="282"/>
      <c r="AH134" s="304"/>
      <c r="AI134" s="305"/>
      <c r="AJ134" s="305"/>
      <c r="AK134" s="330"/>
      <c r="AL134" s="330"/>
      <c r="AM134" s="330"/>
      <c r="AN134" s="330"/>
      <c r="AO134" s="331"/>
      <c r="AQ134" s="160"/>
      <c r="AR134" s="161"/>
      <c r="AS134" s="161"/>
      <c r="AT134" s="161"/>
      <c r="AU134" s="161"/>
      <c r="AV134" s="161"/>
      <c r="AW134" s="161"/>
      <c r="AX134" s="161"/>
      <c r="AY134" s="161"/>
      <c r="AZ134" s="161"/>
      <c r="BA134" s="161"/>
      <c r="BB134" s="161"/>
      <c r="BC134" s="162"/>
      <c r="BD134" s="167"/>
      <c r="BE134" s="168"/>
      <c r="BF134" s="176"/>
      <c r="BG134" s="180"/>
      <c r="BH134" s="181"/>
      <c r="BI134" s="181"/>
      <c r="BJ134" s="181"/>
      <c r="BK134" s="181"/>
      <c r="BL134" s="181"/>
      <c r="BM134" s="181"/>
      <c r="BN134" s="181"/>
      <c r="BO134" s="181"/>
      <c r="BP134" s="181"/>
      <c r="BQ134" s="181"/>
      <c r="BR134" s="181"/>
      <c r="BS134" s="181"/>
      <c r="BT134" s="181"/>
      <c r="BU134" s="182"/>
      <c r="BV134" s="152"/>
      <c r="BW134" s="153"/>
      <c r="BX134" s="333"/>
      <c r="BY134" s="153"/>
      <c r="BZ134" s="333"/>
      <c r="CA134" s="153"/>
      <c r="CB134" s="333"/>
      <c r="CC134" s="153"/>
      <c r="CD134" s="333"/>
      <c r="CE134" s="334"/>
      <c r="CF134" s="341"/>
      <c r="CG134" s="160"/>
      <c r="CH134" s="161"/>
      <c r="CI134" s="161"/>
      <c r="CJ134" s="161"/>
      <c r="CK134" s="161"/>
      <c r="CL134" s="161"/>
      <c r="CM134" s="161"/>
      <c r="CN134" s="161"/>
      <c r="CO134" s="161"/>
      <c r="CP134" s="161"/>
      <c r="CQ134" s="161"/>
      <c r="CR134" s="161"/>
      <c r="CS134" s="162"/>
      <c r="CT134" s="167"/>
      <c r="CU134" s="168"/>
      <c r="CV134" s="176"/>
      <c r="CW134" s="180"/>
      <c r="CX134" s="181"/>
      <c r="CY134" s="181"/>
      <c r="CZ134" s="181"/>
      <c r="DA134" s="181"/>
      <c r="DB134" s="181"/>
      <c r="DC134" s="181"/>
      <c r="DD134" s="181"/>
      <c r="DE134" s="181"/>
      <c r="DF134" s="181"/>
      <c r="DG134" s="181"/>
      <c r="DH134" s="181"/>
      <c r="DI134" s="181"/>
      <c r="DJ134" s="181"/>
      <c r="DK134" s="182"/>
      <c r="DL134" s="152"/>
      <c r="DM134" s="153"/>
      <c r="DN134" s="333"/>
      <c r="DO134" s="153"/>
      <c r="DP134" s="333"/>
      <c r="DQ134" s="153"/>
      <c r="DR134" s="333"/>
      <c r="DS134" s="153"/>
      <c r="DT134" s="333"/>
      <c r="DU134" s="334"/>
      <c r="DV134" s="174"/>
      <c r="DW134" s="160"/>
      <c r="DX134" s="161"/>
      <c r="DY134" s="161"/>
      <c r="DZ134" s="161"/>
      <c r="EA134" s="161"/>
      <c r="EB134" s="161"/>
      <c r="EC134" s="161"/>
      <c r="ED134" s="161"/>
      <c r="EE134" s="161"/>
      <c r="EF134" s="161"/>
      <c r="EG134" s="161"/>
      <c r="EH134" s="161"/>
      <c r="EI134" s="162"/>
      <c r="EJ134" s="167"/>
      <c r="EK134" s="168"/>
      <c r="EL134" s="176"/>
      <c r="EM134" s="180"/>
      <c r="EN134" s="181"/>
      <c r="EO134" s="181"/>
      <c r="EP134" s="181"/>
      <c r="EQ134" s="181"/>
      <c r="ER134" s="181"/>
      <c r="ES134" s="181"/>
      <c r="ET134" s="181"/>
      <c r="EU134" s="181"/>
      <c r="EV134" s="181"/>
      <c r="EW134" s="181"/>
      <c r="EX134" s="181"/>
      <c r="EY134" s="181"/>
      <c r="EZ134" s="181"/>
      <c r="FA134" s="182"/>
      <c r="FB134" s="152"/>
      <c r="FC134" s="153"/>
      <c r="FD134" s="333"/>
      <c r="FE134" s="153"/>
      <c r="FF134" s="333"/>
      <c r="FG134" s="153"/>
      <c r="FH134" s="333"/>
      <c r="FI134" s="153"/>
      <c r="FJ134" s="333"/>
      <c r="FK134" s="334"/>
      <c r="FL134" s="174"/>
    </row>
    <row r="135" spans="1:171" ht="11.25" customHeight="1">
      <c r="A135" s="259" t="s">
        <v>15</v>
      </c>
      <c r="B135" s="260"/>
      <c r="C135" s="260"/>
      <c r="D135" s="264">
        <v>3</v>
      </c>
      <c r="E135" s="264"/>
      <c r="F135" s="266" t="s">
        <v>16</v>
      </c>
      <c r="G135" s="267"/>
      <c r="H135" s="267"/>
      <c r="I135" s="283"/>
      <c r="J135" s="284"/>
      <c r="K135" s="284"/>
      <c r="L135" s="284"/>
      <c r="M135" s="284"/>
      <c r="N135" s="264"/>
      <c r="O135" s="264"/>
      <c r="P135" s="264"/>
      <c r="Q135" s="264"/>
      <c r="R135" s="264"/>
      <c r="S135" s="264"/>
      <c r="T135" s="264"/>
      <c r="U135" s="264"/>
      <c r="V135" s="264"/>
      <c r="W135" s="264"/>
      <c r="X135" s="264"/>
      <c r="Y135" s="325"/>
      <c r="Z135" s="150" t="s">
        <v>17</v>
      </c>
      <c r="AA135" s="270"/>
      <c r="AB135" s="288" t="s">
        <v>18</v>
      </c>
      <c r="AC135" s="270"/>
      <c r="AD135" s="288" t="s">
        <v>19</v>
      </c>
      <c r="AE135" s="270"/>
      <c r="AF135" s="288" t="s">
        <v>20</v>
      </c>
      <c r="AG135" s="270"/>
      <c r="AH135" s="288" t="s">
        <v>43</v>
      </c>
      <c r="AI135" s="270"/>
      <c r="AJ135" s="288" t="s">
        <v>52</v>
      </c>
      <c r="AK135" s="290"/>
      <c r="AL135" s="292" t="s">
        <v>21</v>
      </c>
      <c r="AM135" s="293"/>
      <c r="AN135" s="296" t="s">
        <v>22</v>
      </c>
      <c r="AO135" s="297"/>
      <c r="AQ135" s="126"/>
      <c r="AR135" s="126"/>
      <c r="AS135" s="126"/>
      <c r="AT135" s="126"/>
      <c r="AU135" s="126"/>
      <c r="AV135" s="126"/>
      <c r="AW135" s="126"/>
      <c r="AX135" s="126"/>
      <c r="AY135" s="126"/>
      <c r="AZ135" s="126"/>
      <c r="BA135" s="126"/>
      <c r="BB135" s="126"/>
      <c r="BC135" s="126"/>
      <c r="BV135" s="169" t="str">
        <f>IF(CF131&lt;&gt;"",IF(AND(AND(BV131&gt;-1,BV133&gt;-1),OR(BV131&gt;10,BV133&gt;10),ABS(BV131-BV133)&gt;1,IF(OR(BV131&gt;11,BV133&gt;11),ABS(BV131-BV133)=2,TRUE),BV131=INT(BV131),BV133=INT(BV133)),"","Error"),"")</f>
        <v/>
      </c>
      <c r="BW135" s="169"/>
      <c r="BX135" s="169" t="str">
        <f>IF(CF131&lt;&gt;"",IF(AND(AND(BX131&gt;-1,BX133&gt;-1),OR(BX131&gt;10,BX133&gt;10),ABS(BX131-BX133)&gt;1,IF(OR(BX131&gt;11,BX133&gt;11),ABS(BX131-BX133)=2,TRUE),BX131=INT(BX131),BX133=INT(BX133)),"","Error"),"")</f>
        <v/>
      </c>
      <c r="BY135" s="169"/>
      <c r="BZ135" s="169" t="str">
        <f>IF(CF131&lt;&gt;"",IF(AND(AND(BZ131&gt;-1,BZ133&gt;-1),OR(BZ131&gt;10,BZ133&gt;10),ABS(BZ131-BZ133)&gt;1,IF(OR(BZ131&gt;11,BZ133&gt;11),ABS(BZ131-BZ133)=2,TRUE),BZ131=INT(BZ131),BZ133=INT(BZ133)),"","Error"),"")</f>
        <v/>
      </c>
      <c r="CA135" s="169"/>
      <c r="CB135" s="169" t="str">
        <f>IF(AND(CF131&lt;&gt;"",CB131&lt;&gt;""),IF(AND(AND(CB131&gt;-1,CB133&gt;-1),OR(CB131&gt;10,CB133&gt;10),ABS(CB131-CB133)&gt;1,IF(OR(CB131&gt;11,CB133&gt;11),ABS(CB131-CB133)=2,TRUE),CB131=INT(CB131),CB133=INT(CB133)),"","Error"),"")</f>
        <v/>
      </c>
      <c r="CC135" s="169"/>
      <c r="CD135" s="169" t="str">
        <f>IF(AND(CF131&lt;&gt;"",CD131&lt;&gt;""),IF(AND(AND(CD131&gt;-1,CD133&gt;-1),OR(CD131&gt;10,CD133&gt;10),ABS(CD131-CD133)&gt;1,IF(OR(CD131&gt;11,CD133&gt;11),ABS(CD131-CD133)=2,TRUE),CD131=INT(CD131),CD133=INT(CD133)),"","Error"),"")</f>
        <v/>
      </c>
      <c r="CE135" s="169"/>
      <c r="CG135" s="126"/>
      <c r="CH135" s="126"/>
      <c r="CI135" s="126"/>
      <c r="CJ135" s="126"/>
      <c r="CK135" s="126"/>
      <c r="CL135" s="126"/>
      <c r="CM135" s="126"/>
      <c r="CN135" s="126"/>
      <c r="CO135" s="126"/>
      <c r="CP135" s="126"/>
      <c r="CQ135" s="126"/>
      <c r="CR135" s="126"/>
      <c r="CS135" s="126"/>
      <c r="DL135" s="169" t="str">
        <f>IF(DV131&lt;&gt;"",IF(AND(AND(DL131&gt;-1,DL133&gt;-1),OR(DL131&gt;10,DL133&gt;10),ABS(DL131-DL133)&gt;1,IF(OR(DL131&gt;11,DL133&gt;11),ABS(DL131-DL133)=2,TRUE),DL131=INT(DL131),DL133=INT(DL133)),"","Error"),"")</f>
        <v/>
      </c>
      <c r="DM135" s="169"/>
      <c r="DN135" s="169" t="str">
        <f>IF(DV131&lt;&gt;"",IF(AND(AND(DN131&gt;-1,DN133&gt;-1),OR(DN131&gt;10,DN133&gt;10),ABS(DN131-DN133)&gt;1,IF(OR(DN131&gt;11,DN133&gt;11),ABS(DN131-DN133)=2,TRUE),DN131=INT(DN131),DN133=INT(DN133)),"","Error"),"")</f>
        <v/>
      </c>
      <c r="DO135" s="169"/>
      <c r="DP135" s="169" t="str">
        <f>IF(DV131&lt;&gt;"",IF(AND(AND(DP131&gt;-1,DP133&gt;-1),OR(DP131&gt;10,DP133&gt;10),ABS(DP131-DP133)&gt;1,IF(OR(DP131&gt;11,DP133&gt;11),ABS(DP131-DP133)=2,TRUE),DP131=INT(DP131),DP133=INT(DP133)),"","Error"),"")</f>
        <v/>
      </c>
      <c r="DQ135" s="169"/>
      <c r="DR135" s="169" t="str">
        <f>IF(AND(DV131&lt;&gt;"",DR131&lt;&gt;""),IF(AND(AND(DR131&gt;-1,DR133&gt;-1),OR(DR131&gt;10,DR133&gt;10),ABS(DR131-DR133)&gt;1,IF(OR(DR131&gt;11,DR133&gt;11),ABS(DR131-DR133)=2,TRUE),DR131=INT(DR131),DR133=INT(DR133)),"","Error"),"")</f>
        <v/>
      </c>
      <c r="DS135" s="169"/>
      <c r="DT135" s="169" t="str">
        <f>IF(AND(DV131&lt;&gt;"",DT131&lt;&gt;""),IF(AND(AND(DT131&gt;-1,DT133&gt;-1),OR(DT131&gt;10,DT133&gt;10),ABS(DT131-DT133)&gt;1,IF(OR(DT131&gt;11,DT133&gt;11),ABS(DT131-DT133)=2,TRUE),DT131=INT(DT131),DT133=INT(DT133)),"","Error"),"")</f>
        <v/>
      </c>
      <c r="DU135" s="169"/>
      <c r="DW135" s="126"/>
      <c r="DX135" s="126"/>
      <c r="DY135" s="126"/>
      <c r="DZ135" s="126"/>
      <c r="EA135" s="126"/>
      <c r="EB135" s="126"/>
      <c r="EC135" s="126"/>
      <c r="ED135" s="126"/>
      <c r="EE135" s="126"/>
      <c r="EF135" s="126"/>
      <c r="EG135" s="126"/>
      <c r="EH135" s="126"/>
      <c r="EI135" s="126"/>
      <c r="FB135" s="169" t="str">
        <f>IF(FL131&lt;&gt;"",IF(AND(AND(FB131&gt;-1,FB133&gt;-1),OR(FB131&gt;10,FB133&gt;10),ABS(FB131-FB133)&gt;1,IF(OR(FB131&gt;11,FB133&gt;11),ABS(FB131-FB133)=2,TRUE),FB131=INT(FB131),FB133=INT(FB133)),"","Error"),"")</f>
        <v/>
      </c>
      <c r="FC135" s="169"/>
      <c r="FD135" s="169" t="str">
        <f>IF(FL131&lt;&gt;"",IF(AND(AND(FD131&gt;-1,FD133&gt;-1),OR(FD131&gt;10,FD133&gt;10),ABS(FD131-FD133)&gt;1,IF(OR(FD131&gt;11,FD133&gt;11),ABS(FD131-FD133)=2,TRUE),FD131=INT(FD131),FD133=INT(FD133)),"","Error"),"")</f>
        <v/>
      </c>
      <c r="FE135" s="169"/>
      <c r="FF135" s="169" t="str">
        <f>IF(FL131&lt;&gt;"",IF(AND(AND(FF131&gt;-1,FF133&gt;-1),OR(FF131&gt;10,FF133&gt;10),ABS(FF131-FF133)&gt;1,IF(OR(FF131&gt;11,FF133&gt;11),ABS(FF131-FF133)=2,TRUE),FF131=INT(FF131),FF133=INT(FF133)),"","Error"),"")</f>
        <v/>
      </c>
      <c r="FG135" s="169"/>
      <c r="FH135" s="169" t="str">
        <f>IF(AND(FL131&lt;&gt;"",FH131&lt;&gt;""),IF(AND(AND(FH131&gt;-1,FH133&gt;-1),OR(FH131&gt;10,FH133&gt;10),ABS(FH131-FH133)&gt;1,IF(OR(FH131&gt;11,FH133&gt;11),ABS(FH131-FH133)=2,TRUE),FH131=INT(FH131),FH133=INT(FH133)),"","Error"),"")</f>
        <v/>
      </c>
      <c r="FI135" s="169"/>
      <c r="FJ135" s="169" t="str">
        <f>IF(AND(FL131&lt;&gt;"",FJ131&lt;&gt;""),IF(AND(AND(FJ131&gt;-1,FJ133&gt;-1),OR(FJ131&gt;10,FJ133&gt;10),ABS(FJ131-FJ133)&gt;1,IF(OR(FJ131&gt;11,FJ133&gt;11),ABS(FJ131-FJ133)=2,TRUE),FJ131=INT(FJ131),FJ133=INT(FJ133)),"","Error"),"")</f>
        <v/>
      </c>
      <c r="FK135" s="169"/>
    </row>
    <row r="136" spans="1:171" ht="11.25" customHeight="1" thickBot="1">
      <c r="A136" s="261"/>
      <c r="B136" s="262"/>
      <c r="C136" s="262"/>
      <c r="D136" s="326"/>
      <c r="E136" s="326"/>
      <c r="F136" s="275"/>
      <c r="G136" s="276"/>
      <c r="H136" s="276"/>
      <c r="I136" s="286"/>
      <c r="J136" s="286"/>
      <c r="K136" s="286"/>
      <c r="L136" s="286"/>
      <c r="M136" s="286"/>
      <c r="N136" s="326"/>
      <c r="O136" s="326"/>
      <c r="P136" s="326"/>
      <c r="Q136" s="326"/>
      <c r="R136" s="326"/>
      <c r="S136" s="326"/>
      <c r="T136" s="326"/>
      <c r="U136" s="326"/>
      <c r="V136" s="326"/>
      <c r="W136" s="326"/>
      <c r="X136" s="326"/>
      <c r="Y136" s="327"/>
      <c r="Z136" s="194"/>
      <c r="AA136" s="195"/>
      <c r="AB136" s="289"/>
      <c r="AC136" s="195"/>
      <c r="AD136" s="289"/>
      <c r="AE136" s="195"/>
      <c r="AF136" s="289"/>
      <c r="AG136" s="195"/>
      <c r="AH136" s="289"/>
      <c r="AI136" s="195"/>
      <c r="AJ136" s="289"/>
      <c r="AK136" s="291"/>
      <c r="AL136" s="294"/>
      <c r="AM136" s="295"/>
      <c r="AN136" s="298"/>
      <c r="AO136" s="299"/>
      <c r="AQ136" s="126"/>
      <c r="AR136" s="126"/>
      <c r="AS136" s="126"/>
      <c r="AT136" s="126"/>
      <c r="AU136" s="126"/>
      <c r="AV136" s="126"/>
      <c r="AW136" s="126"/>
      <c r="AX136" s="126"/>
      <c r="AY136" s="126"/>
      <c r="AZ136" s="126"/>
      <c r="BA136" s="126"/>
      <c r="BB136" s="126"/>
      <c r="BC136" s="126"/>
      <c r="CG136" s="126"/>
      <c r="CH136" s="126"/>
      <c r="CI136" s="126"/>
      <c r="CJ136" s="126"/>
      <c r="CK136" s="126"/>
      <c r="CL136" s="126"/>
      <c r="CM136" s="126"/>
      <c r="CN136" s="126"/>
      <c r="CO136" s="126"/>
      <c r="CP136" s="126"/>
      <c r="CQ136" s="126"/>
      <c r="CR136" s="126"/>
      <c r="CS136" s="126"/>
      <c r="DW136" s="126"/>
      <c r="DX136" s="126"/>
      <c r="DY136" s="126"/>
      <c r="DZ136" s="126"/>
      <c r="EA136" s="126"/>
      <c r="EB136" s="126"/>
      <c r="EC136" s="126"/>
      <c r="ED136" s="126"/>
      <c r="EE136" s="126"/>
      <c r="EF136" s="126"/>
      <c r="EG136" s="126"/>
      <c r="EH136" s="126"/>
      <c r="EI136" s="126"/>
    </row>
    <row r="137" spans="1:171" ht="11.25" customHeight="1">
      <c r="A137" s="210" t="str">
        <f>Z135</f>
        <v>A</v>
      </c>
      <c r="B137" s="211"/>
      <c r="C137" s="342"/>
      <c r="D137" s="343"/>
      <c r="E137" s="343"/>
      <c r="F137" s="343"/>
      <c r="G137" s="343"/>
      <c r="H137" s="343"/>
      <c r="I137" s="343"/>
      <c r="J137" s="343"/>
      <c r="K137" s="343"/>
      <c r="L137" s="343"/>
      <c r="M137" s="343"/>
      <c r="N137" s="343"/>
      <c r="O137" s="343"/>
      <c r="P137" s="343"/>
      <c r="Q137" s="343"/>
      <c r="R137" s="343"/>
      <c r="S137" s="343"/>
      <c r="T137" s="343"/>
      <c r="U137" s="343"/>
      <c r="V137" s="343"/>
      <c r="W137" s="343"/>
      <c r="X137" s="343"/>
      <c r="Y137" s="344"/>
      <c r="Z137" s="250"/>
      <c r="AA137" s="229"/>
      <c r="AB137" s="252" t="str">
        <f>IF($D133="1P",IF(Z172=Z174,IF(X172=X174,IF(V172&lt;&gt;"",IF(V172&gt;V174,"W","L"),""),IF(X172&gt;X174,"W","L")),IF(Z172&gt;Z174,"W","L")),IF(Z160=Z162,IF(X160=X162,IF(V160&lt;&gt;"",IF(V160&gt;V162,"W","L"),""),IF(X160&gt;X162,"W","L")),IF(Z160&gt;Z162,"W","L")))</f>
        <v/>
      </c>
      <c r="AC137" s="253"/>
      <c r="AD137" s="252" t="str">
        <f>IF($D133="1P",IF(Z160=Z162,IF(X160=X162,IF(V160&lt;&gt;"",IF(V160&gt;V162,"W","L"),""),IF(X160&gt;X162,"W","L")),IF(Z160&gt;Z162,"W","L")),IF(L176=L178,IF(J176=J178,IF(H176&lt;&gt;"",IF(H176&gt;H178,"W","L"),""),IF(J176&gt;J178,"W","L")),IF(L176&gt;L178,"W","L")))</f>
        <v/>
      </c>
      <c r="AE137" s="253"/>
      <c r="AF137" s="252" t="str">
        <f>IF($D133="1P",IF(L176=L178,IF(J176=J178,IF(H176&lt;&gt;"",IF(H176&gt;H178,"W","L"),""),IF(J176&gt;J178,"W","L")),IF(L176&gt;L178,"W","L")),IF(L164=L166,IF(J164=J166,IF(H164&lt;&gt;"",IF(H164&gt;H166,"W","L"),""),IF(J164&gt;J166,"W","L")),IF(L164&gt;L166,"W","L")))</f>
        <v/>
      </c>
      <c r="AG137" s="253"/>
      <c r="AH137" s="252" t="str">
        <f>IF($D133="1P",IF(L164=L166,IF(J164=J166,IF(H164&lt;&gt;"",IF(H164&gt;H166,"W","L"),""),IF(J164&gt;J166,"W","L")),IF(L164&gt;L166,"W","L")),IF(Z172=Z174,IF(X172=X174,IF(V172&lt;&gt;"",IF(V172&gt;V174,"W","L"),""),IF(X172&gt;X174,"W","L")),IF(Z172&gt;Z174,"W","L")))</f>
        <v/>
      </c>
      <c r="AI137" s="253"/>
      <c r="AJ137" s="252" t="str">
        <f>IF($D133="1P",IF(L152=L154,IF(J152=J154,IF(H152&lt;&gt;"",IF(H152&gt;H154,"W","L"),""),IF(J152&gt;J154,"W","L")),IF(L152&gt;L154,"W","L")),IF(L152=L154,IF(J152=J154,IF(H152&lt;&gt;"",IF(H152&gt;H154,"W","L"),""),IF(J152&gt;J154,"W","L")),IF(L152&gt;L154,"W","L")))</f>
        <v/>
      </c>
      <c r="AK137" s="324"/>
      <c r="AL137" s="254" t="str">
        <f>IF(OR(COUNTIF(Z137:AJ137,"W"),COUNTIF(Z137:AJ137,"L")),COUNTIF(Z137:AJ137,"W")*2+COUNTIF(Z137:AJ137,"L"),"")</f>
        <v/>
      </c>
      <c r="AM137" s="255"/>
      <c r="AN137" s="256" t="str">
        <f>IF(AL137&lt;&gt;"",RANK(AL137,AL137:AL147,0),"")</f>
        <v/>
      </c>
      <c r="AO137" s="257"/>
      <c r="AQ137" s="127"/>
      <c r="AR137" s="127"/>
      <c r="AS137" s="127"/>
      <c r="AT137" s="127"/>
      <c r="AU137" s="127"/>
      <c r="AV137" s="127"/>
      <c r="AW137" s="127"/>
      <c r="AX137" s="127"/>
      <c r="AY137" s="127"/>
      <c r="AZ137" s="127"/>
      <c r="BA137" s="127"/>
      <c r="BB137" s="127"/>
      <c r="BC137" s="127"/>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127"/>
      <c r="CH137" s="127"/>
      <c r="CI137" s="127"/>
      <c r="CJ137" s="127"/>
      <c r="CK137" s="127"/>
      <c r="CL137" s="127"/>
      <c r="CM137" s="127"/>
      <c r="CN137" s="127"/>
      <c r="CO137" s="127"/>
      <c r="CP137" s="127"/>
      <c r="CQ137" s="127"/>
      <c r="CR137" s="127"/>
      <c r="CS137" s="127"/>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W137" s="127"/>
      <c r="DX137" s="127"/>
      <c r="DY137" s="127"/>
      <c r="DZ137" s="127"/>
      <c r="EA137" s="127"/>
      <c r="EB137" s="127"/>
      <c r="EC137" s="127"/>
      <c r="ED137" s="127"/>
      <c r="EE137" s="127"/>
      <c r="EF137" s="127"/>
      <c r="EG137" s="127"/>
      <c r="EH137" s="127"/>
      <c r="EI137" s="127"/>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row>
    <row r="138" spans="1:171" ht="11.25" customHeight="1">
      <c r="A138" s="212"/>
      <c r="B138" s="213"/>
      <c r="C138" s="217"/>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9"/>
      <c r="Z138" s="251"/>
      <c r="AA138" s="236"/>
      <c r="AB138" s="234"/>
      <c r="AC138" s="233"/>
      <c r="AD138" s="234"/>
      <c r="AE138" s="233"/>
      <c r="AF138" s="234"/>
      <c r="AG138" s="233"/>
      <c r="AH138" s="234"/>
      <c r="AI138" s="233"/>
      <c r="AJ138" s="234"/>
      <c r="AK138" s="238"/>
      <c r="AL138" s="241"/>
      <c r="AM138" s="240"/>
      <c r="AN138" s="258"/>
      <c r="AO138" s="243"/>
      <c r="AQ138" s="128"/>
      <c r="AR138" s="128"/>
      <c r="AS138" s="128"/>
      <c r="AT138" s="128"/>
      <c r="AU138" s="128"/>
      <c r="AV138" s="128"/>
      <c r="AW138" s="128"/>
      <c r="AX138" s="128"/>
      <c r="AY138" s="128"/>
      <c r="AZ138" s="128"/>
      <c r="BA138" s="128"/>
      <c r="BB138" s="128"/>
      <c r="BC138" s="128"/>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128"/>
      <c r="CH138" s="128"/>
      <c r="CI138" s="128"/>
      <c r="CJ138" s="128"/>
      <c r="CK138" s="128"/>
      <c r="CL138" s="128"/>
      <c r="CM138" s="128"/>
      <c r="CN138" s="128"/>
      <c r="CO138" s="128"/>
      <c r="CP138" s="128"/>
      <c r="CQ138" s="128"/>
      <c r="CR138" s="128"/>
      <c r="CS138" s="128"/>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W138" s="128"/>
      <c r="DX138" s="128"/>
      <c r="DY138" s="128"/>
      <c r="DZ138" s="128"/>
      <c r="EA138" s="128"/>
      <c r="EB138" s="128"/>
      <c r="EC138" s="128"/>
      <c r="ED138" s="128"/>
      <c r="EE138" s="128"/>
      <c r="EF138" s="128"/>
      <c r="EG138" s="128"/>
      <c r="EH138" s="128"/>
      <c r="EI138" s="128"/>
      <c r="EJ138" s="41"/>
      <c r="EK138" s="41"/>
      <c r="EL138" s="41"/>
      <c r="EM138" s="41"/>
      <c r="EN138" s="41"/>
      <c r="EO138" s="41"/>
      <c r="EP138" s="41"/>
      <c r="EQ138" s="41"/>
      <c r="ER138" s="41"/>
      <c r="ES138" s="41"/>
      <c r="ET138" s="41"/>
      <c r="EU138" s="41"/>
      <c r="EV138" s="41"/>
      <c r="EW138" s="41"/>
      <c r="EX138" s="41"/>
      <c r="EY138" s="41"/>
      <c r="EZ138" s="41"/>
      <c r="FA138" s="41"/>
      <c r="FB138" s="41"/>
      <c r="FC138" s="41"/>
      <c r="FD138" s="41"/>
      <c r="FE138" s="41"/>
      <c r="FF138" s="41"/>
      <c r="FG138" s="41"/>
      <c r="FH138" s="41"/>
      <c r="FI138" s="41"/>
      <c r="FJ138" s="41"/>
      <c r="FK138" s="41"/>
    </row>
    <row r="139" spans="1:171" ht="11.25" customHeight="1">
      <c r="A139" s="210" t="str">
        <f>AB135</f>
        <v>B</v>
      </c>
      <c r="B139" s="211"/>
      <c r="C139" s="342"/>
      <c r="D139" s="343"/>
      <c r="E139" s="343"/>
      <c r="F139" s="343"/>
      <c r="G139" s="343"/>
      <c r="H139" s="343"/>
      <c r="I139" s="343"/>
      <c r="J139" s="343"/>
      <c r="K139" s="343"/>
      <c r="L139" s="343"/>
      <c r="M139" s="343"/>
      <c r="N139" s="343"/>
      <c r="O139" s="343"/>
      <c r="P139" s="343"/>
      <c r="Q139" s="343"/>
      <c r="R139" s="343"/>
      <c r="S139" s="343"/>
      <c r="T139" s="343"/>
      <c r="U139" s="343"/>
      <c r="V139" s="343"/>
      <c r="W139" s="343"/>
      <c r="X139" s="343"/>
      <c r="Y139" s="344"/>
      <c r="Z139" s="220" t="str">
        <f>IF(AB137&lt;&gt;"",IF(AB137="W","L","W"),"")</f>
        <v/>
      </c>
      <c r="AA139" s="221"/>
      <c r="AB139" s="228"/>
      <c r="AC139" s="229"/>
      <c r="AD139" s="227" t="str">
        <f>IF($D133="1P",IF(L172=L174,IF(J172=J174,IF(H172&lt;&gt;"",IF(H172&gt;H174,"W","L"),""),IF(J172&gt;J174,"W","L")),IF(L172&gt;L174,"W","L")),IF(AN152=AN154,IF(AL152=AL154,IF(AJ152&lt;&gt;"",IF(AJ152&gt;AJ154,"W","L"),""),IF(AL152&gt;AL154,"W","L")),IF(AN152&gt;AN154,"W","L")))</f>
        <v/>
      </c>
      <c r="AE139" s="221"/>
      <c r="AF139" s="227" t="str">
        <f>IF($D133="1P",IF(Z164=Z166,IF(X164=X166,IF(V164&lt;&gt;"",IF(V164&gt;V166,"W","L"),""),IF(X164&gt;X166,"W","L")),IF(Z164&gt;Z166,"W","L")),IF(Z152=Z154,IF(X152=X154,IF(V152&lt;&gt;"",IF(V152&gt;V154,"W","L"),""),IF(X152&gt;X154,"W","L")),IF(Z152&gt;Z154,"W","L")))</f>
        <v/>
      </c>
      <c r="AG139" s="221"/>
      <c r="AH139" s="227" t="str">
        <f>IF($D133="1P",IF(L156=L158,IF(J156=J158,IF(H156&lt;&gt;"",IF(H156&gt;H158,"W","L"),""),IF(J156&gt;J158,"W","L")),IF(L156&gt;L158,"W","L")),IF(L156=L158,IF(J156=J158,IF(H156&lt;&gt;"",IF(H156&gt;H158,"W","L"),""),IF(J156&gt;J158,"W","L")),IF(L156&gt;L158,"W","L")))</f>
        <v/>
      </c>
      <c r="AI139" s="221"/>
      <c r="AJ139" s="227" t="str">
        <f>IF($D133="1P",IF(Z156=Z158,IF(X156=X158,IF(V156&lt;&gt;"",IF(V156&gt;V158,"W","L"),""),IF(X156&gt;X158,"W","L")),IF(Z156&gt;Z158,"W","L")),IF(L172=L174,IF(J172=J174,IF(H172&lt;&gt;"",IF(H172&gt;H174,"W","L"),""),IF(J172&gt;J174,"W","L")),IF(L172&gt;L174,"W","L")))</f>
        <v/>
      </c>
      <c r="AK139" s="237"/>
      <c r="AL139" s="239" t="str">
        <f>IF(OR(COUNTIF(Z139:AJ139,"W"),COUNTIF(Z139:AJ139,"L")),COUNTIF(Z139:AJ139,"W")*2+COUNTIF(Z139:AJ139,"L"),"")</f>
        <v/>
      </c>
      <c r="AM139" s="240"/>
      <c r="AN139" s="242" t="str">
        <f>IF(AL139&lt;&gt;"",RANK(AL139,AL137:AL147,0),"")</f>
        <v/>
      </c>
      <c r="AO139" s="243"/>
      <c r="AQ139" s="126"/>
      <c r="AR139" s="126"/>
      <c r="AS139" s="126"/>
      <c r="AT139" s="126"/>
      <c r="AU139" s="126"/>
      <c r="AV139" s="126"/>
      <c r="AW139" s="126"/>
      <c r="AX139" s="126"/>
      <c r="AY139" s="126"/>
      <c r="AZ139" s="126"/>
      <c r="BA139" s="126"/>
      <c r="BB139" s="126"/>
      <c r="BC139" s="126"/>
      <c r="CG139" s="126"/>
      <c r="CH139" s="126"/>
      <c r="CI139" s="126"/>
      <c r="CJ139" s="126"/>
      <c r="CK139" s="126"/>
      <c r="CL139" s="126"/>
      <c r="CM139" s="126"/>
      <c r="CN139" s="126"/>
      <c r="CO139" s="126"/>
      <c r="CP139" s="126"/>
      <c r="CQ139" s="126"/>
      <c r="CR139" s="126"/>
      <c r="CS139" s="126"/>
      <c r="DW139" s="126"/>
      <c r="DX139" s="126"/>
      <c r="DY139" s="126"/>
      <c r="DZ139" s="126"/>
      <c r="EA139" s="126"/>
      <c r="EB139" s="126"/>
      <c r="EC139" s="126"/>
      <c r="ED139" s="126"/>
      <c r="EE139" s="126"/>
      <c r="EF139" s="126"/>
      <c r="EG139" s="126"/>
      <c r="EH139" s="126"/>
      <c r="EI139" s="126"/>
    </row>
    <row r="140" spans="1:171" ht="11.25" customHeight="1" thickBot="1">
      <c r="A140" s="212"/>
      <c r="B140" s="213"/>
      <c r="C140" s="217"/>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9"/>
      <c r="Z140" s="232"/>
      <c r="AA140" s="233"/>
      <c r="AB140" s="235"/>
      <c r="AC140" s="236"/>
      <c r="AD140" s="234"/>
      <c r="AE140" s="233"/>
      <c r="AF140" s="234"/>
      <c r="AG140" s="233"/>
      <c r="AH140" s="234"/>
      <c r="AI140" s="233"/>
      <c r="AJ140" s="234"/>
      <c r="AK140" s="238"/>
      <c r="AL140" s="241"/>
      <c r="AM140" s="240"/>
      <c r="AN140" s="258"/>
      <c r="AO140" s="243"/>
      <c r="AQ140" s="127"/>
      <c r="AR140" s="127"/>
      <c r="AS140" s="127"/>
      <c r="AT140" s="127"/>
      <c r="AU140" s="127"/>
      <c r="AV140" s="127"/>
      <c r="AW140" s="127"/>
      <c r="AX140" s="127"/>
      <c r="AY140" s="127"/>
      <c r="AZ140" s="127"/>
      <c r="BA140" s="127"/>
      <c r="BB140" s="127"/>
      <c r="BC140" s="127"/>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G140" s="127"/>
      <c r="CH140" s="127"/>
      <c r="CI140" s="127"/>
      <c r="CJ140" s="127"/>
      <c r="CK140" s="127"/>
      <c r="CL140" s="127"/>
      <c r="CM140" s="127"/>
      <c r="CN140" s="127"/>
      <c r="CO140" s="127"/>
      <c r="CP140" s="127"/>
      <c r="CQ140" s="127"/>
      <c r="CR140" s="127"/>
      <c r="CS140" s="127"/>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W140" s="126"/>
      <c r="DX140" s="126"/>
      <c r="DY140" s="126"/>
      <c r="DZ140" s="126"/>
      <c r="EA140" s="126"/>
      <c r="EB140" s="126"/>
      <c r="EC140" s="126"/>
      <c r="ED140" s="126"/>
      <c r="EE140" s="126"/>
      <c r="EF140" s="126"/>
      <c r="EG140" s="126"/>
      <c r="EH140" s="126"/>
      <c r="EI140" s="126"/>
    </row>
    <row r="141" spans="1:171" ht="11.25" customHeight="1">
      <c r="A141" s="210" t="str">
        <f>AD135</f>
        <v>C</v>
      </c>
      <c r="B141" s="211"/>
      <c r="C141" s="342"/>
      <c r="D141" s="343"/>
      <c r="E141" s="343"/>
      <c r="F141" s="343"/>
      <c r="G141" s="343"/>
      <c r="H141" s="343"/>
      <c r="I141" s="343"/>
      <c r="J141" s="343"/>
      <c r="K141" s="343"/>
      <c r="L141" s="343"/>
      <c r="M141" s="343"/>
      <c r="N141" s="343"/>
      <c r="O141" s="343"/>
      <c r="P141" s="343"/>
      <c r="Q141" s="343"/>
      <c r="R141" s="343"/>
      <c r="S141" s="343"/>
      <c r="T141" s="343"/>
      <c r="U141" s="343"/>
      <c r="V141" s="343"/>
      <c r="W141" s="343"/>
      <c r="X141" s="343"/>
      <c r="Y141" s="344"/>
      <c r="Z141" s="220" t="str">
        <f>IF(AD137&lt;&gt;"",IF(AD137="W","L","W"),"")</f>
        <v/>
      </c>
      <c r="AA141" s="221"/>
      <c r="AB141" s="227" t="str">
        <f>IF(AD139&lt;&gt;"",IF(AD139="W","L","W"),"")</f>
        <v/>
      </c>
      <c r="AC141" s="221"/>
      <c r="AD141" s="228"/>
      <c r="AE141" s="229"/>
      <c r="AF141" s="227" t="str">
        <f>IF($D133="1P",IF(L160=L162,IF(J160=J162,IF(H160&lt;&gt;"",IF(H160&gt;H162,"W","L"),""),IF(J160&gt;J162,"W","L")),IF(L160&gt;L162,"W","L")),IF(L160=L162,IF(J160=J162,IF(H160&lt;&gt;"",IF(H160&gt;H162,"W","L"),""),IF(J160&gt;J162,"W","L")),IF(L160&gt;L162,"W","L")))</f>
        <v/>
      </c>
      <c r="AG141" s="221"/>
      <c r="AH141" s="227" t="str">
        <f>IF($D133="1P",IF(Z152=Z154,IF(X152=X154,IF(V152&lt;&gt;"",IF(V152&gt;V154,"W","L"),""),IF(X152&gt;X154,"W","L")),IF(Z152&gt;Z154,"W","L")),IF(L168=L170,IF(J168=J170,IF(H168&lt;&gt;"",IF(H168&gt;H170,"W","L"),""),IF(J168&gt;J170,"W","L")),IF(L168&gt;L170,"W","L")))</f>
        <v/>
      </c>
      <c r="AI141" s="221"/>
      <c r="AJ141" s="227" t="str">
        <f>IF($D133="1P",IF(Z176=Z178,IF(X176=X178,IF(V176&lt;&gt;"",IF(V176&gt;V178,"W","L"),""),IF(X176&gt;X178,"W","L")),IF(Z176&gt;Z178,"W","L")),IF(Z164=Z166,IF(X164=X166,IF(V164&lt;&gt;"",IF(V164&gt;V166,"W","L"),""),IF(X164&gt;X166,"W","L")),IF(Z164&gt;Z166,"W","L")))</f>
        <v/>
      </c>
      <c r="AK141" s="237"/>
      <c r="AL141" s="239" t="str">
        <f>IF(OR(COUNTIF(Z141:AJ141,"W"),COUNTIF(Z141:AJ141,"L")),COUNTIF(Z141:AJ141,"W")*2+COUNTIF(Z141:AJ141,"L"),"")</f>
        <v/>
      </c>
      <c r="AM141" s="240"/>
      <c r="AN141" s="242" t="str">
        <f>IF(AL141&lt;&gt;"",RANK(AL141,AL137:AL147,0),"")</f>
        <v/>
      </c>
      <c r="AO141" s="243"/>
      <c r="AQ141" s="154" t="str">
        <f>CONCATENATE($A135," ",$D135,","," ",$F133)</f>
        <v>Group: 3, Men's Singles</v>
      </c>
      <c r="AR141" s="155"/>
      <c r="AS141" s="155"/>
      <c r="AT141" s="155"/>
      <c r="AU141" s="155"/>
      <c r="AV141" s="155"/>
      <c r="AW141" s="155"/>
      <c r="AX141" s="155"/>
      <c r="AY141" s="155"/>
      <c r="AZ141" s="155"/>
      <c r="BA141" s="155"/>
      <c r="BB141" s="155"/>
      <c r="BC141" s="156"/>
      <c r="BD141" s="163">
        <f>A156</f>
        <v>2</v>
      </c>
      <c r="BE141" s="164"/>
      <c r="BF141" s="183" t="str">
        <f>C156</f>
        <v>B</v>
      </c>
      <c r="BG141" s="185" t="str">
        <f>IF(VLOOKUP($BF141,$A137:$C147,3,FALSE)=0,"",CONCATENATE(VLOOKUP(VLOOKUP($BF141,$A137:$C147,3,FALSE),Players!$C:$G,4,FALSE)," ",VLOOKUP($BF141,$A137:$C147,3,FALSE)," ",IF(ISERROR(VLOOKUP(VLOOKUP($BF141,$A137:$C147,3,FALSE),Players!$C:$G,5,FALSE)),"()",CONCATENATE("(",VLOOKUP(VLOOKUP($BF141,$A137:$C147,3,FALSE),Players!$C:$G,5,FALSE),")"))))</f>
        <v/>
      </c>
      <c r="BH141" s="186"/>
      <c r="BI141" s="186"/>
      <c r="BJ141" s="186"/>
      <c r="BK141" s="186"/>
      <c r="BL141" s="186"/>
      <c r="BM141" s="186"/>
      <c r="BN141" s="186"/>
      <c r="BO141" s="186"/>
      <c r="BP141" s="186"/>
      <c r="BQ141" s="186"/>
      <c r="BR141" s="186"/>
      <c r="BS141" s="186"/>
      <c r="BT141" s="186"/>
      <c r="BU141" s="187"/>
      <c r="BV141" s="170" t="str">
        <f>IF(D156&lt;&gt;"",D156,"")</f>
        <v/>
      </c>
      <c r="BW141" s="171"/>
      <c r="BX141" s="335" t="str">
        <f>IF(F156&lt;&gt;"",F156,"")</f>
        <v/>
      </c>
      <c r="BY141" s="171"/>
      <c r="BZ141" s="335" t="str">
        <f>IF(H156&lt;&gt;"",H156,"")</f>
        <v/>
      </c>
      <c r="CA141" s="171"/>
      <c r="CB141" s="335" t="str">
        <f>IF(J156&lt;&gt;"",J156,"")</f>
        <v/>
      </c>
      <c r="CC141" s="171"/>
      <c r="CD141" s="335" t="str">
        <f>IF(L156&lt;&gt;"",L156,"")</f>
        <v/>
      </c>
      <c r="CE141" s="337"/>
      <c r="CF141" s="174" t="str">
        <f>IF($CD141=$CD143,IF($CB141=$CB143,IF($BZ141&lt;&gt;"",IF($BZ141&gt;$BZ143,"W","L"),""),IF($CB141&gt;$CB143,"W","L")),IF($CD141&gt;$CD143,"W","L"))</f>
        <v/>
      </c>
      <c r="CG141" s="154" t="str">
        <f>CONCATENATE($A135," ",$D135,","," ",$F133)</f>
        <v>Group: 3, Men's Singles</v>
      </c>
      <c r="CH141" s="155"/>
      <c r="CI141" s="155"/>
      <c r="CJ141" s="155"/>
      <c r="CK141" s="155"/>
      <c r="CL141" s="155"/>
      <c r="CM141" s="155"/>
      <c r="CN141" s="155"/>
      <c r="CO141" s="155"/>
      <c r="CP141" s="155"/>
      <c r="CQ141" s="155"/>
      <c r="CR141" s="155"/>
      <c r="CS141" s="156"/>
      <c r="CT141" s="163">
        <f>O156</f>
        <v>9</v>
      </c>
      <c r="CU141" s="164"/>
      <c r="CV141" s="183" t="str">
        <f>Q156</f>
        <v>E</v>
      </c>
      <c r="CW141" s="185" t="str">
        <f>IF(VLOOKUP($CV141,$A137:$C147,3,FALSE)=0,"",CONCATENATE(VLOOKUP(VLOOKUP($CV141,$A137:$C147,3,FALSE),Players!$C:$G,4,FALSE)," ",VLOOKUP($CV141,$A137:$C147,3,FALSE)," ",IF(ISERROR(VLOOKUP(VLOOKUP($CV141,$A137:$C147,3,FALSE),Players!$C:$G,5,FALSE)),"()",CONCATENATE("(",VLOOKUP(VLOOKUP($CV141,$A137:$C147,3,FALSE),Players!$C:$G,5,FALSE),")"))))</f>
        <v/>
      </c>
      <c r="CX141" s="186"/>
      <c r="CY141" s="186"/>
      <c r="CZ141" s="186"/>
      <c r="DA141" s="186"/>
      <c r="DB141" s="186"/>
      <c r="DC141" s="186"/>
      <c r="DD141" s="186"/>
      <c r="DE141" s="186"/>
      <c r="DF141" s="186"/>
      <c r="DG141" s="186"/>
      <c r="DH141" s="186"/>
      <c r="DI141" s="186"/>
      <c r="DJ141" s="186"/>
      <c r="DK141" s="187"/>
      <c r="DL141" s="170" t="str">
        <f>IF(R156&lt;&gt;"",R156,"")</f>
        <v/>
      </c>
      <c r="DM141" s="171"/>
      <c r="DN141" s="335" t="str">
        <f>IF(T156&lt;&gt;"",T156,"")</f>
        <v/>
      </c>
      <c r="DO141" s="171"/>
      <c r="DP141" s="335" t="str">
        <f>IF(V156&lt;&gt;"",V156,"")</f>
        <v/>
      </c>
      <c r="DQ141" s="171"/>
      <c r="DR141" s="335" t="str">
        <f>IF(X156&lt;&gt;"",X156,"")</f>
        <v/>
      </c>
      <c r="DS141" s="171"/>
      <c r="DT141" s="335" t="str">
        <f>IF(Z156&lt;&gt;"",Z156,"")</f>
        <v/>
      </c>
      <c r="DU141" s="337"/>
      <c r="DV141" s="174" t="str">
        <f>IF($DT141=$DT143,IF($DR141=$DR143,IF($DP141&lt;&gt;"",IF($DP141&gt;$DP143,"W","L"),""),IF($DR141&gt;$DR143,"W","L")),IF($DT141&gt;$DT143,"W","L"))</f>
        <v/>
      </c>
      <c r="DW141" s="126"/>
      <c r="DX141" s="126"/>
      <c r="DY141" s="126"/>
      <c r="DZ141" s="126"/>
      <c r="EA141" s="126"/>
      <c r="EB141" s="126"/>
      <c r="EC141" s="126"/>
      <c r="ED141" s="126"/>
      <c r="EE141" s="126"/>
      <c r="EF141" s="126"/>
      <c r="EG141" s="126"/>
      <c r="EH141" s="126"/>
      <c r="EI141" s="126"/>
    </row>
    <row r="142" spans="1:171" ht="11.25" customHeight="1">
      <c r="A142" s="212"/>
      <c r="B142" s="213"/>
      <c r="C142" s="217"/>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9"/>
      <c r="Z142" s="232"/>
      <c r="AA142" s="233"/>
      <c r="AB142" s="234"/>
      <c r="AC142" s="233"/>
      <c r="AD142" s="235"/>
      <c r="AE142" s="236"/>
      <c r="AF142" s="234"/>
      <c r="AG142" s="233"/>
      <c r="AH142" s="234"/>
      <c r="AI142" s="233"/>
      <c r="AJ142" s="234"/>
      <c r="AK142" s="238"/>
      <c r="AL142" s="241"/>
      <c r="AM142" s="240"/>
      <c r="AN142" s="258"/>
      <c r="AO142" s="243"/>
      <c r="AQ142" s="157"/>
      <c r="AR142" s="158"/>
      <c r="AS142" s="158"/>
      <c r="AT142" s="158"/>
      <c r="AU142" s="158"/>
      <c r="AV142" s="158"/>
      <c r="AW142" s="158"/>
      <c r="AX142" s="158"/>
      <c r="AY142" s="158"/>
      <c r="AZ142" s="158"/>
      <c r="BA142" s="158"/>
      <c r="BB142" s="158"/>
      <c r="BC142" s="159"/>
      <c r="BD142" s="165"/>
      <c r="BE142" s="166"/>
      <c r="BF142" s="184"/>
      <c r="BG142" s="188"/>
      <c r="BH142" s="189"/>
      <c r="BI142" s="189"/>
      <c r="BJ142" s="189"/>
      <c r="BK142" s="189"/>
      <c r="BL142" s="189"/>
      <c r="BM142" s="189"/>
      <c r="BN142" s="189"/>
      <c r="BO142" s="189"/>
      <c r="BP142" s="189"/>
      <c r="BQ142" s="189"/>
      <c r="BR142" s="189"/>
      <c r="BS142" s="189"/>
      <c r="BT142" s="189"/>
      <c r="BU142" s="190"/>
      <c r="BV142" s="172"/>
      <c r="BW142" s="173"/>
      <c r="BX142" s="336"/>
      <c r="BY142" s="173"/>
      <c r="BZ142" s="336"/>
      <c r="CA142" s="173"/>
      <c r="CB142" s="336"/>
      <c r="CC142" s="173"/>
      <c r="CD142" s="336"/>
      <c r="CE142" s="338"/>
      <c r="CF142" s="174"/>
      <c r="CG142" s="157"/>
      <c r="CH142" s="158"/>
      <c r="CI142" s="158"/>
      <c r="CJ142" s="158"/>
      <c r="CK142" s="158"/>
      <c r="CL142" s="158"/>
      <c r="CM142" s="158"/>
      <c r="CN142" s="158"/>
      <c r="CO142" s="158"/>
      <c r="CP142" s="158"/>
      <c r="CQ142" s="158"/>
      <c r="CR142" s="158"/>
      <c r="CS142" s="159"/>
      <c r="CT142" s="165"/>
      <c r="CU142" s="166"/>
      <c r="CV142" s="184"/>
      <c r="CW142" s="188"/>
      <c r="CX142" s="189"/>
      <c r="CY142" s="189"/>
      <c r="CZ142" s="189"/>
      <c r="DA142" s="189"/>
      <c r="DB142" s="189"/>
      <c r="DC142" s="189"/>
      <c r="DD142" s="189"/>
      <c r="DE142" s="189"/>
      <c r="DF142" s="189"/>
      <c r="DG142" s="189"/>
      <c r="DH142" s="189"/>
      <c r="DI142" s="189"/>
      <c r="DJ142" s="189"/>
      <c r="DK142" s="190"/>
      <c r="DL142" s="172"/>
      <c r="DM142" s="173"/>
      <c r="DN142" s="336"/>
      <c r="DO142" s="173"/>
      <c r="DP142" s="336"/>
      <c r="DQ142" s="173"/>
      <c r="DR142" s="336"/>
      <c r="DS142" s="173"/>
      <c r="DT142" s="336"/>
      <c r="DU142" s="338"/>
      <c r="DV142" s="174"/>
      <c r="DW142" s="126"/>
      <c r="DX142" s="126"/>
      <c r="DY142" s="126"/>
      <c r="DZ142" s="126"/>
      <c r="EA142" s="126"/>
      <c r="EB142" s="126"/>
      <c r="EC142" s="126"/>
      <c r="ED142" s="126"/>
      <c r="EE142" s="126"/>
      <c r="EF142" s="126"/>
      <c r="EG142" s="126"/>
      <c r="EH142" s="126"/>
      <c r="EI142" s="126"/>
    </row>
    <row r="143" spans="1:171" ht="11.25" customHeight="1">
      <c r="A143" s="210" t="str">
        <f>AF135</f>
        <v>D</v>
      </c>
      <c r="B143" s="211"/>
      <c r="C143" s="342"/>
      <c r="D143" s="343"/>
      <c r="E143" s="343"/>
      <c r="F143" s="343"/>
      <c r="G143" s="343"/>
      <c r="H143" s="343"/>
      <c r="I143" s="343"/>
      <c r="J143" s="343"/>
      <c r="K143" s="343"/>
      <c r="L143" s="343"/>
      <c r="M143" s="343"/>
      <c r="N143" s="343"/>
      <c r="O143" s="343"/>
      <c r="P143" s="343"/>
      <c r="Q143" s="343"/>
      <c r="R143" s="343"/>
      <c r="S143" s="343"/>
      <c r="T143" s="343"/>
      <c r="U143" s="343"/>
      <c r="V143" s="343"/>
      <c r="W143" s="343"/>
      <c r="X143" s="343"/>
      <c r="Y143" s="344"/>
      <c r="Z143" s="220" t="str">
        <f>IF(AF137&lt;&gt;"",IF(AF137="W","L","W"),"")</f>
        <v/>
      </c>
      <c r="AA143" s="221"/>
      <c r="AB143" s="227" t="str">
        <f>IF(AF139&lt;&gt;"",IF(AF139="W","L","W"),"")</f>
        <v/>
      </c>
      <c r="AC143" s="221"/>
      <c r="AD143" s="227" t="str">
        <f>IF(AF141&lt;&gt;"",IF(AF141="W","L","W"),"")</f>
        <v/>
      </c>
      <c r="AE143" s="221"/>
      <c r="AF143" s="228"/>
      <c r="AG143" s="229"/>
      <c r="AH143" s="227" t="str">
        <f>IF($D133="1P",IF(AN152=AN154,IF(AL152=AL154,IF(AJ152&lt;&gt;"",IF(AJ152&gt;AJ154,"W","L"),""),IF(AL152&gt;AL154,"W","L")),IF(AN152&gt;AN154,"W","L")),IF(Z168=Z170,IF(X168=X170,IF(V168&lt;&gt;"",IF(V168&gt;V170,"W","L"),""),IF(X168&gt;X170,"W","L")),IF(Z168&gt;Z170,"W","L")))</f>
        <v/>
      </c>
      <c r="AI143" s="221"/>
      <c r="AJ143" s="227" t="str">
        <f>IF($D133="1P",IF(L168=L170,IF(J168=J170,IF(H168&lt;&gt;"",IF(H168&gt;H170,"W","L"),""),IF(J168&gt;J170,"W","L")),IF(L168&gt;L170,"W","L")),IF(Z176=Z178,IF(X176=X178,IF(V176&lt;&gt;"",IF(V176&gt;V178,"W","L"),""),IF(X176&gt;X178,"W","L")),IF(Z176&gt;Z178,"W","L")))</f>
        <v/>
      </c>
      <c r="AK143" s="237"/>
      <c r="AL143" s="239" t="str">
        <f>IF(OR(COUNTIF(Z143:AJ143,"W"),COUNTIF(Z143:AJ143,"L")),COUNTIF(Z143:AJ143,"W")*2+COUNTIF(Z143:AJ143,"L"),"")</f>
        <v/>
      </c>
      <c r="AM143" s="240"/>
      <c r="AN143" s="242" t="str">
        <f>IF(AL143&lt;&gt;"",RANK(AL143,AL137:AL147,0),"")</f>
        <v/>
      </c>
      <c r="AO143" s="243"/>
      <c r="AQ143" s="157"/>
      <c r="AR143" s="158"/>
      <c r="AS143" s="158"/>
      <c r="AT143" s="158"/>
      <c r="AU143" s="158"/>
      <c r="AV143" s="158"/>
      <c r="AW143" s="158"/>
      <c r="AX143" s="158"/>
      <c r="AY143" s="158"/>
      <c r="AZ143" s="158"/>
      <c r="BA143" s="158"/>
      <c r="BB143" s="158"/>
      <c r="BC143" s="159"/>
      <c r="BD143" s="165"/>
      <c r="BE143" s="166"/>
      <c r="BF143" s="175" t="str">
        <f>C158</f>
        <v>E</v>
      </c>
      <c r="BG143" s="177" t="str">
        <f>IF(VLOOKUP($BF143,$A137:$C147,3,FALSE)=0,"",CONCATENATE(VLOOKUP(VLOOKUP($BF143,$A137:$C147,3,FALSE),Players!$C:$G,4,FALSE)," ",VLOOKUP($BF143,$A137:$C147,3,FALSE)," ",IF(ISERROR(VLOOKUP(VLOOKUP($BF143,$A137:$C147,3,FALSE),Players!$C:$G,5,FALSE)),"()",CONCATENATE("(",VLOOKUP(VLOOKUP($BF143,$A137:$C147,3,FALSE),Players!$C:$G,5,FALSE),")"))))</f>
        <v/>
      </c>
      <c r="BH143" s="178"/>
      <c r="BI143" s="178"/>
      <c r="BJ143" s="178"/>
      <c r="BK143" s="178"/>
      <c r="BL143" s="178"/>
      <c r="BM143" s="178"/>
      <c r="BN143" s="178"/>
      <c r="BO143" s="178"/>
      <c r="BP143" s="178"/>
      <c r="BQ143" s="178"/>
      <c r="BR143" s="178"/>
      <c r="BS143" s="178"/>
      <c r="BT143" s="178"/>
      <c r="BU143" s="179"/>
      <c r="BV143" s="150" t="str">
        <f>IF(D158&lt;&gt;"",D158,"")</f>
        <v/>
      </c>
      <c r="BW143" s="151"/>
      <c r="BX143" s="288" t="str">
        <f>IF(F158&lt;&gt;"",F158,"")</f>
        <v/>
      </c>
      <c r="BY143" s="151"/>
      <c r="BZ143" s="288" t="str">
        <f>IF(H158&lt;&gt;"",H158,"")</f>
        <v/>
      </c>
      <c r="CA143" s="151"/>
      <c r="CB143" s="288" t="str">
        <f>IF(J158&lt;&gt;"",J158,"")</f>
        <v/>
      </c>
      <c r="CC143" s="151"/>
      <c r="CD143" s="288" t="str">
        <f>IF(L158&lt;&gt;"",L158,"")</f>
        <v/>
      </c>
      <c r="CE143" s="332"/>
      <c r="CF143" s="174" t="str">
        <f>IF($CF141&lt;&gt;"",IF(CF141="W","L","W"),"")</f>
        <v/>
      </c>
      <c r="CG143" s="157"/>
      <c r="CH143" s="158"/>
      <c r="CI143" s="158"/>
      <c r="CJ143" s="158"/>
      <c r="CK143" s="158"/>
      <c r="CL143" s="158"/>
      <c r="CM143" s="158"/>
      <c r="CN143" s="158"/>
      <c r="CO143" s="158"/>
      <c r="CP143" s="158"/>
      <c r="CQ143" s="158"/>
      <c r="CR143" s="158"/>
      <c r="CS143" s="159"/>
      <c r="CT143" s="165"/>
      <c r="CU143" s="166"/>
      <c r="CV143" s="175" t="str">
        <f>Q158</f>
        <v>F</v>
      </c>
      <c r="CW143" s="177" t="str">
        <f>IF(VLOOKUP($CV143,$A137:$C147,3,FALSE)=0,"",CONCATENATE(VLOOKUP(VLOOKUP($CV143,$A137:$C147,3,FALSE),Players!$C:$G,4,FALSE)," ",VLOOKUP($CV143,$A137:$C147,3,FALSE)," ",IF(ISERROR(VLOOKUP(VLOOKUP($CV143,$A137:$C147,3,FALSE),Players!$C:$G,5,FALSE)),"()",CONCATENATE("(",VLOOKUP(VLOOKUP($CV143,$A137:$C147,3,FALSE),Players!$C:$G,5,FALSE),")"))))</f>
        <v/>
      </c>
      <c r="CX143" s="178"/>
      <c r="CY143" s="178"/>
      <c r="CZ143" s="178"/>
      <c r="DA143" s="178"/>
      <c r="DB143" s="178"/>
      <c r="DC143" s="178"/>
      <c r="DD143" s="178"/>
      <c r="DE143" s="178"/>
      <c r="DF143" s="178"/>
      <c r="DG143" s="178"/>
      <c r="DH143" s="178"/>
      <c r="DI143" s="178"/>
      <c r="DJ143" s="178"/>
      <c r="DK143" s="179"/>
      <c r="DL143" s="150" t="str">
        <f>IF(R158&lt;&gt;"",R158,"")</f>
        <v/>
      </c>
      <c r="DM143" s="151"/>
      <c r="DN143" s="288" t="str">
        <f>IF(T158&lt;&gt;"",T158,"")</f>
        <v/>
      </c>
      <c r="DO143" s="151"/>
      <c r="DP143" s="288" t="str">
        <f>IF(V158&lt;&gt;"",V158,"")</f>
        <v/>
      </c>
      <c r="DQ143" s="151"/>
      <c r="DR143" s="288" t="str">
        <f>IF(X158&lt;&gt;"",X158,"")</f>
        <v/>
      </c>
      <c r="DS143" s="151"/>
      <c r="DT143" s="288" t="str">
        <f>IF(Z158&lt;&gt;"",Z158,"")</f>
        <v/>
      </c>
      <c r="DU143" s="332"/>
      <c r="DV143" s="174" t="str">
        <f>IF($DV141&lt;&gt;"",IF(DV141="W","L","W"),"")</f>
        <v/>
      </c>
      <c r="DW143" s="126"/>
      <c r="DX143" s="126"/>
      <c r="DY143" s="126"/>
      <c r="DZ143" s="126"/>
      <c r="EA143" s="126"/>
      <c r="EB143" s="126"/>
      <c r="EC143" s="126"/>
      <c r="ED143" s="126"/>
      <c r="EE143" s="126"/>
      <c r="EF143" s="126"/>
      <c r="EG143" s="126"/>
      <c r="EH143" s="126"/>
      <c r="EI143" s="126"/>
    </row>
    <row r="144" spans="1:171" ht="11.25" customHeight="1" thickBot="1">
      <c r="A144" s="212"/>
      <c r="B144" s="213"/>
      <c r="C144" s="217"/>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9"/>
      <c r="Z144" s="232"/>
      <c r="AA144" s="233"/>
      <c r="AB144" s="234"/>
      <c r="AC144" s="233"/>
      <c r="AD144" s="234"/>
      <c r="AE144" s="233"/>
      <c r="AF144" s="235"/>
      <c r="AG144" s="236"/>
      <c r="AH144" s="234"/>
      <c r="AI144" s="233"/>
      <c r="AJ144" s="234"/>
      <c r="AK144" s="238"/>
      <c r="AL144" s="241"/>
      <c r="AM144" s="240"/>
      <c r="AN144" s="258"/>
      <c r="AO144" s="243"/>
      <c r="AQ144" s="160"/>
      <c r="AR144" s="161"/>
      <c r="AS144" s="161"/>
      <c r="AT144" s="161"/>
      <c r="AU144" s="161"/>
      <c r="AV144" s="161"/>
      <c r="AW144" s="161"/>
      <c r="AX144" s="161"/>
      <c r="AY144" s="161"/>
      <c r="AZ144" s="161"/>
      <c r="BA144" s="161"/>
      <c r="BB144" s="161"/>
      <c r="BC144" s="162"/>
      <c r="BD144" s="167"/>
      <c r="BE144" s="168"/>
      <c r="BF144" s="176"/>
      <c r="BG144" s="180"/>
      <c r="BH144" s="181"/>
      <c r="BI144" s="181"/>
      <c r="BJ144" s="181"/>
      <c r="BK144" s="181"/>
      <c r="BL144" s="181"/>
      <c r="BM144" s="181"/>
      <c r="BN144" s="181"/>
      <c r="BO144" s="181"/>
      <c r="BP144" s="181"/>
      <c r="BQ144" s="181"/>
      <c r="BR144" s="181"/>
      <c r="BS144" s="181"/>
      <c r="BT144" s="181"/>
      <c r="BU144" s="182"/>
      <c r="BV144" s="152"/>
      <c r="BW144" s="153"/>
      <c r="BX144" s="333"/>
      <c r="BY144" s="153"/>
      <c r="BZ144" s="333"/>
      <c r="CA144" s="153"/>
      <c r="CB144" s="333"/>
      <c r="CC144" s="153"/>
      <c r="CD144" s="333"/>
      <c r="CE144" s="334"/>
      <c r="CF144" s="341"/>
      <c r="CG144" s="160"/>
      <c r="CH144" s="161"/>
      <c r="CI144" s="161"/>
      <c r="CJ144" s="161"/>
      <c r="CK144" s="161"/>
      <c r="CL144" s="161"/>
      <c r="CM144" s="161"/>
      <c r="CN144" s="161"/>
      <c r="CO144" s="161"/>
      <c r="CP144" s="161"/>
      <c r="CQ144" s="161"/>
      <c r="CR144" s="161"/>
      <c r="CS144" s="162"/>
      <c r="CT144" s="167"/>
      <c r="CU144" s="168"/>
      <c r="CV144" s="176"/>
      <c r="CW144" s="180"/>
      <c r="CX144" s="181"/>
      <c r="CY144" s="181"/>
      <c r="CZ144" s="181"/>
      <c r="DA144" s="181"/>
      <c r="DB144" s="181"/>
      <c r="DC144" s="181"/>
      <c r="DD144" s="181"/>
      <c r="DE144" s="181"/>
      <c r="DF144" s="181"/>
      <c r="DG144" s="181"/>
      <c r="DH144" s="181"/>
      <c r="DI144" s="181"/>
      <c r="DJ144" s="181"/>
      <c r="DK144" s="182"/>
      <c r="DL144" s="152"/>
      <c r="DM144" s="153"/>
      <c r="DN144" s="333"/>
      <c r="DO144" s="153"/>
      <c r="DP144" s="333"/>
      <c r="DQ144" s="153"/>
      <c r="DR144" s="333"/>
      <c r="DS144" s="153"/>
      <c r="DT144" s="333"/>
      <c r="DU144" s="334"/>
      <c r="DV144" s="174"/>
      <c r="DW144" s="126"/>
      <c r="DX144" s="126"/>
      <c r="DY144" s="126"/>
      <c r="DZ144" s="126"/>
      <c r="EA144" s="126"/>
      <c r="EB144" s="126"/>
      <c r="EC144" s="126"/>
      <c r="ED144" s="126"/>
      <c r="EE144" s="126"/>
      <c r="EF144" s="126"/>
      <c r="EG144" s="126"/>
      <c r="EH144" s="126"/>
      <c r="EI144" s="126"/>
    </row>
    <row r="145" spans="1:171" ht="11.25" customHeight="1">
      <c r="A145" s="210" t="str">
        <f>AH135</f>
        <v>E</v>
      </c>
      <c r="B145" s="211"/>
      <c r="C145" s="342"/>
      <c r="D145" s="343"/>
      <c r="E145" s="343"/>
      <c r="F145" s="343"/>
      <c r="G145" s="343"/>
      <c r="H145" s="343"/>
      <c r="I145" s="343"/>
      <c r="J145" s="343"/>
      <c r="K145" s="343"/>
      <c r="L145" s="343"/>
      <c r="M145" s="343"/>
      <c r="N145" s="343"/>
      <c r="O145" s="343"/>
      <c r="P145" s="343"/>
      <c r="Q145" s="343"/>
      <c r="R145" s="343"/>
      <c r="S145" s="343"/>
      <c r="T145" s="343"/>
      <c r="U145" s="343"/>
      <c r="V145" s="343"/>
      <c r="W145" s="343"/>
      <c r="X145" s="343"/>
      <c r="Y145" s="344"/>
      <c r="Z145" s="220" t="str">
        <f>IF(AH137&lt;&gt;"",IF(AH137="W","L","W"),"")</f>
        <v/>
      </c>
      <c r="AA145" s="221"/>
      <c r="AB145" s="227" t="str">
        <f>IF(AH139&lt;&gt;"",IF(AH139="W","L","W"),"")</f>
        <v/>
      </c>
      <c r="AC145" s="221"/>
      <c r="AD145" s="227" t="str">
        <f>IF(AH141&lt;&gt;"",IF(AH141="W","L","W"),"")</f>
        <v/>
      </c>
      <c r="AE145" s="221"/>
      <c r="AF145" s="227" t="str">
        <f>IF(AH143&lt;&gt;"",IF(AH143="W","L","W"),"")</f>
        <v/>
      </c>
      <c r="AG145" s="221"/>
      <c r="AH145" s="228"/>
      <c r="AI145" s="229"/>
      <c r="AJ145" s="227" t="str">
        <f>IF($D133="1P",IF(Z168=Z170,IF(X168=X170,IF(V168&lt;&gt;"",IF(V168&gt;V170,"W","L"),""),IF(X168&gt;X170,"W","L")),IF(Z168&gt;Z170,"W","L")),IF(Z156=Z158,IF(X156=X158,IF(V156&lt;&gt;"",IF(V156&gt;V158,"W","L"),""),IF(X156&gt;X158,"W","L")),IF(Z156&gt;Z158,"W","L")))</f>
        <v/>
      </c>
      <c r="AK145" s="237"/>
      <c r="AL145" s="239" t="str">
        <f>IF(OR(COUNTIF(Z145:AJ145,"W"),COUNTIF(Z145:AJ145,"L")),COUNTIF(Z145:AJ145,"W")*2+COUNTIF(Z145:AJ145,"L"),"")</f>
        <v/>
      </c>
      <c r="AM145" s="240"/>
      <c r="AN145" s="242" t="str">
        <f>IF(AL145&lt;&gt;"",RANK(AL145,AL137:AL147,0),"")</f>
        <v/>
      </c>
      <c r="AO145" s="243"/>
      <c r="AQ145" s="126"/>
      <c r="AR145" s="126"/>
      <c r="AS145" s="126"/>
      <c r="AT145" s="126"/>
      <c r="AU145" s="126"/>
      <c r="AV145" s="126"/>
      <c r="AW145" s="126"/>
      <c r="AX145" s="126"/>
      <c r="AY145" s="126"/>
      <c r="AZ145" s="126"/>
      <c r="BA145" s="126"/>
      <c r="BB145" s="126"/>
      <c r="BC145" s="126"/>
      <c r="BV145" s="169" t="str">
        <f>IF(CF141&lt;&gt;"",IF(AND(AND(BV141&gt;-1,BV143&gt;-1),OR(BV141&gt;10,BV143&gt;10),ABS(BV141-BV143)&gt;1,IF(OR(BV141&gt;11,BV143&gt;11),ABS(BV141-BV143)=2,TRUE),BV141=INT(BV141),BV143=INT(BV143)),"","Error"),"")</f>
        <v/>
      </c>
      <c r="BW145" s="169"/>
      <c r="BX145" s="169" t="str">
        <f>IF(CF141&lt;&gt;"",IF(AND(AND(BX141&gt;-1,BX143&gt;-1),OR(BX141&gt;10,BX143&gt;10),ABS(BX141-BX143)&gt;1,IF(OR(BX141&gt;11,BX143&gt;11),ABS(BX141-BX143)=2,TRUE),BX141=INT(BX141),BX143=INT(BX143)),"","Error"),"")</f>
        <v/>
      </c>
      <c r="BY145" s="169"/>
      <c r="BZ145" s="169" t="str">
        <f>IF(CF141&lt;&gt;"",IF(AND(AND(BZ141&gt;-1,BZ143&gt;-1),OR(BZ141&gt;10,BZ143&gt;10),ABS(BZ141-BZ143)&gt;1,IF(OR(BZ141&gt;11,BZ143&gt;11),ABS(BZ141-BZ143)=2,TRUE),BZ141=INT(BZ141),BZ143=INT(BZ143)),"","Error"),"")</f>
        <v/>
      </c>
      <c r="CA145" s="169"/>
      <c r="CB145" s="169" t="str">
        <f>IF(AND(CF141&lt;&gt;"",CB141&lt;&gt;""),IF(AND(AND(CB141&gt;-1,CB143&gt;-1),OR(CB141&gt;10,CB143&gt;10),ABS(CB141-CB143)&gt;1,IF(OR(CB141&gt;11,CB143&gt;11),ABS(CB141-CB143)=2,TRUE),CB141=INT(CB141),CB143=INT(CB143)),"","Error"),"")</f>
        <v/>
      </c>
      <c r="CC145" s="169"/>
      <c r="CD145" s="169" t="str">
        <f>IF(AND(CF141&lt;&gt;"",CD141&lt;&gt;""),IF(AND(AND(CD141&gt;-1,CD143&gt;-1),OR(CD141&gt;10,CD143&gt;10),ABS(CD141-CD143)&gt;1,IF(OR(CD141&gt;11,CD143&gt;11),ABS(CD141-CD143)=2,TRUE),CD141=INT(CD141),CD143=INT(CD143)),"","Error"),"")</f>
        <v/>
      </c>
      <c r="CE145" s="169"/>
      <c r="CG145" s="126"/>
      <c r="CH145" s="126"/>
      <c r="CI145" s="126"/>
      <c r="CJ145" s="126"/>
      <c r="CK145" s="126"/>
      <c r="CL145" s="126"/>
      <c r="CM145" s="126"/>
      <c r="CN145" s="126"/>
      <c r="CO145" s="126"/>
      <c r="CP145" s="126"/>
      <c r="CQ145" s="126"/>
      <c r="CR145" s="126"/>
      <c r="CS145" s="126"/>
      <c r="DL145" s="169" t="str">
        <f>IF(DV141&lt;&gt;"",IF(AND(AND(DL141&gt;-1,DL143&gt;-1),OR(DL141&gt;10,DL143&gt;10),ABS(DL141-DL143)&gt;1,IF(OR(DL141&gt;11,DL143&gt;11),ABS(DL141-DL143)=2,TRUE),DL141=INT(DL141),DL143=INT(DL143)),"","Error"),"")</f>
        <v/>
      </c>
      <c r="DM145" s="169"/>
      <c r="DN145" s="169" t="str">
        <f>IF(DV141&lt;&gt;"",IF(AND(AND(DN141&gt;-1,DN143&gt;-1),OR(DN141&gt;10,DN143&gt;10),ABS(DN141-DN143)&gt;1,IF(OR(DN141&gt;11,DN143&gt;11),ABS(DN141-DN143)=2,TRUE),DN141=INT(DN141),DN143=INT(DN143)),"","Error"),"")</f>
        <v/>
      </c>
      <c r="DO145" s="169"/>
      <c r="DP145" s="169" t="str">
        <f>IF(DV141&lt;&gt;"",IF(AND(AND(DP141&gt;-1,DP143&gt;-1),OR(DP141&gt;10,DP143&gt;10),ABS(DP141-DP143)&gt;1,IF(OR(DP141&gt;11,DP143&gt;11),ABS(DP141-DP143)=2,TRUE),DP141=INT(DP141),DP143=INT(DP143)),"","Error"),"")</f>
        <v/>
      </c>
      <c r="DQ145" s="169"/>
      <c r="DR145" s="169" t="str">
        <f>IF(AND(DV141&lt;&gt;"",DR141&lt;&gt;""),IF(AND(AND(DR141&gt;-1,DR143&gt;-1),OR(DR141&gt;10,DR143&gt;10),ABS(DR141-DR143)&gt;1,IF(OR(DR141&gt;11,DR143&gt;11),ABS(DR141-DR143)=2,TRUE),DR141=INT(DR141),DR143=INT(DR143)),"","Error"),"")</f>
        <v/>
      </c>
      <c r="DS145" s="169"/>
      <c r="DT145" s="169" t="str">
        <f>IF(AND(DV141&lt;&gt;"",DT141&lt;&gt;""),IF(AND(AND(DT141&gt;-1,DT143&gt;-1),OR(DT141&gt;10,DT143&gt;10),ABS(DT141-DT143)&gt;1,IF(OR(DT141&gt;11,DT143&gt;11),ABS(DT141-DT143)=2,TRUE),DT141=INT(DT141),DT143=INT(DT143)),"","Error"),"")</f>
        <v/>
      </c>
      <c r="DU145" s="169"/>
      <c r="DW145" s="126"/>
      <c r="DX145" s="126"/>
      <c r="DY145" s="126"/>
      <c r="DZ145" s="126"/>
      <c r="EA145" s="126"/>
      <c r="EB145" s="126"/>
      <c r="EC145" s="126"/>
      <c r="ED145" s="126"/>
      <c r="EE145" s="126"/>
      <c r="EF145" s="126"/>
      <c r="EG145" s="126"/>
      <c r="EH145" s="126"/>
      <c r="EI145" s="126"/>
    </row>
    <row r="146" spans="1:171" ht="11.25" customHeight="1">
      <c r="A146" s="212"/>
      <c r="B146" s="213"/>
      <c r="C146" s="217"/>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9"/>
      <c r="Z146" s="232"/>
      <c r="AA146" s="233"/>
      <c r="AB146" s="234"/>
      <c r="AC146" s="233"/>
      <c r="AD146" s="234"/>
      <c r="AE146" s="233"/>
      <c r="AF146" s="234"/>
      <c r="AG146" s="233"/>
      <c r="AH146" s="235"/>
      <c r="AI146" s="236"/>
      <c r="AJ146" s="234"/>
      <c r="AK146" s="238"/>
      <c r="AL146" s="241"/>
      <c r="AM146" s="240"/>
      <c r="AN146" s="258"/>
      <c r="AO146" s="243"/>
      <c r="AQ146" s="126"/>
      <c r="AR146" s="126"/>
      <c r="AS146" s="126"/>
      <c r="AT146" s="126"/>
      <c r="AU146" s="126"/>
      <c r="AV146" s="126"/>
      <c r="AW146" s="126"/>
      <c r="AX146" s="126"/>
      <c r="AY146" s="126"/>
      <c r="AZ146" s="126"/>
      <c r="BA146" s="126"/>
      <c r="BB146" s="126"/>
      <c r="BC146" s="126"/>
      <c r="CG146" s="126"/>
      <c r="CH146" s="126"/>
      <c r="CI146" s="126"/>
      <c r="CJ146" s="126"/>
      <c r="CK146" s="126"/>
      <c r="CL146" s="126"/>
      <c r="CM146" s="126"/>
      <c r="CN146" s="126"/>
      <c r="CO146" s="126"/>
      <c r="CP146" s="126"/>
      <c r="CQ146" s="126"/>
      <c r="CR146" s="126"/>
      <c r="CS146" s="126"/>
      <c r="DW146" s="126"/>
      <c r="DX146" s="126"/>
      <c r="DY146" s="126"/>
      <c r="DZ146" s="126"/>
      <c r="EA146" s="126"/>
      <c r="EB146" s="126"/>
      <c r="EC146" s="126"/>
      <c r="ED146" s="126"/>
      <c r="EE146" s="126"/>
      <c r="EF146" s="126"/>
      <c r="EG146" s="126"/>
      <c r="EH146" s="126"/>
      <c r="EI146" s="126"/>
    </row>
    <row r="147" spans="1:171" ht="11.25" customHeight="1">
      <c r="A147" s="210" t="str">
        <f>AJ135</f>
        <v>F</v>
      </c>
      <c r="B147" s="211"/>
      <c r="C147" s="342"/>
      <c r="D147" s="343"/>
      <c r="E147" s="343"/>
      <c r="F147" s="343"/>
      <c r="G147" s="343"/>
      <c r="H147" s="343"/>
      <c r="I147" s="343"/>
      <c r="J147" s="343"/>
      <c r="K147" s="343"/>
      <c r="L147" s="343"/>
      <c r="M147" s="343"/>
      <c r="N147" s="343"/>
      <c r="O147" s="343"/>
      <c r="P147" s="343"/>
      <c r="Q147" s="343"/>
      <c r="R147" s="343"/>
      <c r="S147" s="343"/>
      <c r="T147" s="343"/>
      <c r="U147" s="343"/>
      <c r="V147" s="343"/>
      <c r="W147" s="343"/>
      <c r="X147" s="343"/>
      <c r="Y147" s="344"/>
      <c r="Z147" s="220" t="str">
        <f>IF(AJ137&lt;&gt;"",IF(AJ137="W","L","W"),"")</f>
        <v/>
      </c>
      <c r="AA147" s="221"/>
      <c r="AB147" s="227" t="str">
        <f>IF(AJ139&lt;&gt;"",IF(AJ139="W","L","W"),"")</f>
        <v/>
      </c>
      <c r="AC147" s="221"/>
      <c r="AD147" s="227" t="str">
        <f>IF(AJ141&lt;&gt;"",IF(AJ141="W","L","W"),"")</f>
        <v/>
      </c>
      <c r="AE147" s="221"/>
      <c r="AF147" s="227" t="str">
        <f>IF(AJ143&lt;&gt;"",IF(AJ143="W","L","W"),"")</f>
        <v/>
      </c>
      <c r="AG147" s="221"/>
      <c r="AH147" s="227" t="str">
        <f>IF(AJ145&lt;&gt;"",IF(AJ145="W","L","W"),"")</f>
        <v/>
      </c>
      <c r="AI147" s="221"/>
      <c r="AJ147" s="228"/>
      <c r="AK147" s="229"/>
      <c r="AL147" s="345" t="str">
        <f>IF(OR(COUNTIF(Z147:AJ147,"W"),COUNTIF(Z147:AJ147,"L")),COUNTIF(Z147:AJ147,"W")*2+COUNTIF(Z147:AJ147,"L"),"")</f>
        <v/>
      </c>
      <c r="AM147" s="346"/>
      <c r="AN147" s="242" t="str">
        <f>IF(AL147&lt;&gt;"",RANK(AL147,AL137:AL147,0),"")</f>
        <v/>
      </c>
      <c r="AO147" s="243"/>
      <c r="AQ147" s="127"/>
      <c r="AR147" s="127"/>
      <c r="AS147" s="127"/>
      <c r="AT147" s="127"/>
      <c r="AU147" s="127"/>
      <c r="AV147" s="127"/>
      <c r="AW147" s="127"/>
      <c r="AX147" s="127"/>
      <c r="AY147" s="127"/>
      <c r="AZ147" s="127"/>
      <c r="BA147" s="127"/>
      <c r="BB147" s="127"/>
      <c r="BC147" s="127"/>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G147" s="127"/>
      <c r="CH147" s="127"/>
      <c r="CI147" s="127"/>
      <c r="CJ147" s="127"/>
      <c r="CK147" s="127"/>
      <c r="CL147" s="127"/>
      <c r="CM147" s="127"/>
      <c r="CN147" s="127"/>
      <c r="CO147" s="127"/>
      <c r="CP147" s="127"/>
      <c r="CQ147" s="127"/>
      <c r="CR147" s="127"/>
      <c r="CS147" s="127"/>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W147" s="126"/>
      <c r="DX147" s="126"/>
      <c r="DY147" s="126"/>
      <c r="DZ147" s="126"/>
      <c r="EA147" s="126"/>
      <c r="EB147" s="126"/>
      <c r="EC147" s="126"/>
      <c r="ED147" s="126"/>
      <c r="EE147" s="126"/>
      <c r="EF147" s="126"/>
      <c r="EG147" s="126"/>
      <c r="EH147" s="126"/>
      <c r="EI147" s="126"/>
    </row>
    <row r="148" spans="1:171" ht="11.25" customHeight="1" thickBot="1">
      <c r="A148" s="212"/>
      <c r="B148" s="213"/>
      <c r="C148" s="217"/>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9"/>
      <c r="Z148" s="222"/>
      <c r="AA148" s="223"/>
      <c r="AB148" s="226"/>
      <c r="AC148" s="223"/>
      <c r="AD148" s="226"/>
      <c r="AE148" s="223"/>
      <c r="AF148" s="226"/>
      <c r="AG148" s="223"/>
      <c r="AH148" s="226"/>
      <c r="AI148" s="223"/>
      <c r="AJ148" s="230"/>
      <c r="AK148" s="231"/>
      <c r="AL148" s="347"/>
      <c r="AM148" s="348"/>
      <c r="AN148" s="248"/>
      <c r="AO148" s="249"/>
      <c r="AQ148" s="128"/>
      <c r="AR148" s="128"/>
      <c r="AS148" s="128"/>
      <c r="AT148" s="128"/>
      <c r="AU148" s="128"/>
      <c r="AV148" s="128"/>
      <c r="AW148" s="128"/>
      <c r="AX148" s="128"/>
      <c r="AY148" s="128"/>
      <c r="AZ148" s="128"/>
      <c r="BA148" s="128"/>
      <c r="BB148" s="128"/>
      <c r="BC148" s="128"/>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G148" s="128"/>
      <c r="CH148" s="128"/>
      <c r="CI148" s="128"/>
      <c r="CJ148" s="128"/>
      <c r="CK148" s="128"/>
      <c r="CL148" s="128"/>
      <c r="CM148" s="128"/>
      <c r="CN148" s="128"/>
      <c r="CO148" s="128"/>
      <c r="CP148" s="128"/>
      <c r="CQ148" s="128"/>
      <c r="CR148" s="128"/>
      <c r="CS148" s="128"/>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W148" s="126"/>
      <c r="DX148" s="126"/>
      <c r="DY148" s="126"/>
      <c r="DZ148" s="126"/>
      <c r="EA148" s="126"/>
      <c r="EB148" s="126"/>
      <c r="EC148" s="126"/>
      <c r="ED148" s="126"/>
      <c r="EE148" s="126"/>
      <c r="EF148" s="126"/>
      <c r="EG148" s="126"/>
      <c r="EH148" s="126"/>
      <c r="EI148" s="126"/>
    </row>
    <row r="149" spans="1:171" ht="11.25" customHeight="1">
      <c r="AQ149" s="126"/>
      <c r="AR149" s="126"/>
      <c r="AS149" s="126"/>
      <c r="AT149" s="126"/>
      <c r="AU149" s="126"/>
      <c r="AV149" s="126"/>
      <c r="AW149" s="126"/>
      <c r="AX149" s="126"/>
      <c r="AY149" s="126"/>
      <c r="AZ149" s="126"/>
      <c r="BA149" s="126"/>
      <c r="BB149" s="126"/>
      <c r="BC149" s="126"/>
      <c r="CG149" s="126"/>
      <c r="CH149" s="126"/>
      <c r="CI149" s="126"/>
      <c r="CJ149" s="126"/>
      <c r="CK149" s="126"/>
      <c r="CL149" s="126"/>
      <c r="CM149" s="126"/>
      <c r="CN149" s="126"/>
      <c r="CO149" s="126"/>
      <c r="CP149" s="126"/>
      <c r="CQ149" s="126"/>
      <c r="CR149" s="126"/>
      <c r="CS149" s="126"/>
      <c r="DW149" s="126"/>
      <c r="DX149" s="126"/>
      <c r="DY149" s="126"/>
      <c r="DZ149" s="126"/>
      <c r="EA149" s="126"/>
      <c r="EB149" s="126"/>
      <c r="EC149" s="126"/>
      <c r="ED149" s="126"/>
      <c r="EE149" s="126"/>
      <c r="EF149" s="126"/>
      <c r="EG149" s="126"/>
      <c r="EH149" s="126"/>
      <c r="EI149" s="126"/>
    </row>
    <row r="150" spans="1:171" ht="11.25" customHeight="1" thickBot="1">
      <c r="AP150" s="2"/>
      <c r="AQ150" s="127"/>
      <c r="AR150" s="127"/>
      <c r="AS150" s="127"/>
      <c r="AT150" s="127"/>
      <c r="AU150" s="127"/>
      <c r="AV150" s="127"/>
      <c r="AW150" s="127"/>
      <c r="AX150" s="127"/>
      <c r="AY150" s="127"/>
      <c r="AZ150" s="127"/>
      <c r="BA150" s="127"/>
      <c r="BB150" s="127"/>
      <c r="BC150" s="127"/>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G150" s="127"/>
      <c r="CH150" s="127"/>
      <c r="CI150" s="127"/>
      <c r="CJ150" s="127"/>
      <c r="CK150" s="127"/>
      <c r="CL150" s="127"/>
      <c r="CM150" s="127"/>
      <c r="CN150" s="127"/>
      <c r="CO150" s="127"/>
      <c r="CP150" s="127"/>
      <c r="CQ150" s="127"/>
      <c r="CR150" s="127"/>
      <c r="CS150" s="127"/>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2"/>
      <c r="DW150" s="126"/>
      <c r="DX150" s="126"/>
      <c r="DY150" s="126"/>
      <c r="DZ150" s="126"/>
      <c r="EA150" s="126"/>
      <c r="EB150" s="126"/>
      <c r="EC150" s="126"/>
      <c r="ED150" s="126"/>
      <c r="EE150" s="126"/>
      <c r="EF150" s="126"/>
      <c r="EG150" s="126"/>
      <c r="EH150" s="126"/>
      <c r="EI150" s="126"/>
      <c r="FL150" s="2"/>
      <c r="FM150" s="2"/>
      <c r="FN150" s="2"/>
      <c r="FO150" s="2"/>
    </row>
    <row r="151" spans="1:171" ht="11.25" customHeight="1" thickBo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54" t="str">
        <f>CONCATENATE($A135," ",$D135,","," ",$F133)</f>
        <v>Group: 3, Men's Singles</v>
      </c>
      <c r="AR151" s="155"/>
      <c r="AS151" s="155"/>
      <c r="AT151" s="155"/>
      <c r="AU151" s="155"/>
      <c r="AV151" s="155"/>
      <c r="AW151" s="155"/>
      <c r="AX151" s="155"/>
      <c r="AY151" s="155"/>
      <c r="AZ151" s="155"/>
      <c r="BA151" s="155"/>
      <c r="BB151" s="155"/>
      <c r="BC151" s="156"/>
      <c r="BD151" s="163">
        <f>A160</f>
        <v>3</v>
      </c>
      <c r="BE151" s="164"/>
      <c r="BF151" s="183" t="str">
        <f>C160</f>
        <v>C</v>
      </c>
      <c r="BG151" s="185" t="str">
        <f>IF(VLOOKUP($BF151,$A137:$C147,3,FALSE)=0,"",CONCATENATE(VLOOKUP(VLOOKUP($BF151,$A137:$C147,3,FALSE),Players!$C:$G,4,FALSE)," ",VLOOKUP($BF151,$A137:$C147,3,FALSE)," ",IF(ISERROR(VLOOKUP(VLOOKUP($BF151,$A137:$C147,3,FALSE),Players!$C:$G,5,FALSE)),"()",CONCATENATE("(",VLOOKUP(VLOOKUP($BF151,$A137:$C147,3,FALSE),Players!$C:$G,5,FALSE),")"))))</f>
        <v/>
      </c>
      <c r="BH151" s="186"/>
      <c r="BI151" s="186"/>
      <c r="BJ151" s="186"/>
      <c r="BK151" s="186"/>
      <c r="BL151" s="186"/>
      <c r="BM151" s="186"/>
      <c r="BN151" s="186"/>
      <c r="BO151" s="186"/>
      <c r="BP151" s="186"/>
      <c r="BQ151" s="186"/>
      <c r="BR151" s="186"/>
      <c r="BS151" s="186"/>
      <c r="BT151" s="186"/>
      <c r="BU151" s="187"/>
      <c r="BV151" s="170" t="str">
        <f>IF(D160&lt;&gt;"",D160,"")</f>
        <v/>
      </c>
      <c r="BW151" s="171"/>
      <c r="BX151" s="335" t="str">
        <f>IF(F160&lt;&gt;"",F160,"")</f>
        <v/>
      </c>
      <c r="BY151" s="171"/>
      <c r="BZ151" s="335" t="str">
        <f>IF(H160&lt;&gt;"",H160,"")</f>
        <v/>
      </c>
      <c r="CA151" s="171"/>
      <c r="CB151" s="335" t="str">
        <f>IF(J160&lt;&gt;"",J160,"")</f>
        <v/>
      </c>
      <c r="CC151" s="171"/>
      <c r="CD151" s="335" t="str">
        <f>IF(L160&lt;&gt;"",L160,"")</f>
        <v/>
      </c>
      <c r="CE151" s="337"/>
      <c r="CF151" s="174" t="str">
        <f>IF($CD151=$CD153,IF($CB151=$CB153,IF($BZ151&lt;&gt;"",IF($BZ151&gt;$BZ153,"W","L"),""),IF($CB151&gt;$CB153,"W","L")),IF($CD151&gt;$CD153,"W","L"))</f>
        <v/>
      </c>
      <c r="CG151" s="154" t="str">
        <f>CONCATENATE($A135," ",$D135,","," ",$F133)</f>
        <v>Group: 3, Men's Singles</v>
      </c>
      <c r="CH151" s="155"/>
      <c r="CI151" s="155"/>
      <c r="CJ151" s="155"/>
      <c r="CK151" s="155"/>
      <c r="CL151" s="155"/>
      <c r="CM151" s="155"/>
      <c r="CN151" s="155"/>
      <c r="CO151" s="155"/>
      <c r="CP151" s="155"/>
      <c r="CQ151" s="155"/>
      <c r="CR151" s="155"/>
      <c r="CS151" s="156"/>
      <c r="CT151" s="163">
        <f>O160</f>
        <v>10</v>
      </c>
      <c r="CU151" s="164"/>
      <c r="CV151" s="183" t="str">
        <f>Q160</f>
        <v>A</v>
      </c>
      <c r="CW151" s="185" t="str">
        <f>IF(VLOOKUP($CV151,$A137:$C147,3,FALSE)=0,"",CONCATENATE(VLOOKUP(VLOOKUP($CV151,$A137:$C147,3,FALSE),Players!$C:$G,4,FALSE)," ",VLOOKUP($CV151,$A137:$C147,3,FALSE)," ",IF(ISERROR(VLOOKUP(VLOOKUP($CV151,$A137:$C147,3,FALSE),Players!$C:$G,5,FALSE)),"()",CONCATENATE("(",VLOOKUP(VLOOKUP($CV151,$A137:$C147,3,FALSE),Players!$C:$G,5,FALSE),")"))))</f>
        <v/>
      </c>
      <c r="CX151" s="186"/>
      <c r="CY151" s="186"/>
      <c r="CZ151" s="186"/>
      <c r="DA151" s="186"/>
      <c r="DB151" s="186"/>
      <c r="DC151" s="186"/>
      <c r="DD151" s="186"/>
      <c r="DE151" s="186"/>
      <c r="DF151" s="186"/>
      <c r="DG151" s="186"/>
      <c r="DH151" s="186"/>
      <c r="DI151" s="186"/>
      <c r="DJ151" s="186"/>
      <c r="DK151" s="187"/>
      <c r="DL151" s="170" t="str">
        <f>IF(R160&lt;&gt;"",R160,"")</f>
        <v/>
      </c>
      <c r="DM151" s="171"/>
      <c r="DN151" s="335" t="str">
        <f>IF(T160&lt;&gt;"",T160,"")</f>
        <v/>
      </c>
      <c r="DO151" s="171"/>
      <c r="DP151" s="335" t="str">
        <f>IF(V160&lt;&gt;"",V160,"")</f>
        <v/>
      </c>
      <c r="DQ151" s="171"/>
      <c r="DR151" s="335" t="str">
        <f>IF(X160&lt;&gt;"",X160,"")</f>
        <v/>
      </c>
      <c r="DS151" s="171"/>
      <c r="DT151" s="335" t="str">
        <f>IF(Z160&lt;&gt;"",Z160,"")</f>
        <v/>
      </c>
      <c r="DU151" s="337"/>
      <c r="DV151" s="174" t="str">
        <f>IF($DT151=$DT153,IF($DR151=$DR153,IF($DP151&lt;&gt;"",IF($DP151&gt;$DP153,"W","L"),""),IF($DR151&gt;$DR153,"W","L")),IF($DT151&gt;$DT153,"W","L"))</f>
        <v/>
      </c>
      <c r="DW151" s="126"/>
      <c r="DX151" s="126"/>
      <c r="DY151" s="126"/>
      <c r="DZ151" s="126"/>
      <c r="EA151" s="126"/>
      <c r="EB151" s="126"/>
      <c r="EC151" s="126"/>
      <c r="ED151" s="126"/>
      <c r="EE151" s="126"/>
      <c r="EF151" s="126"/>
      <c r="EG151" s="126"/>
      <c r="EH151" s="126"/>
      <c r="EI151" s="126"/>
      <c r="FL151" s="2"/>
      <c r="FM151" s="2"/>
      <c r="FN151" s="2"/>
      <c r="FO151" s="2"/>
    </row>
    <row r="152" spans="1:171" ht="11.25" customHeight="1">
      <c r="A152" s="170">
        <v>1</v>
      </c>
      <c r="B152" s="191"/>
      <c r="C152" s="183" t="str">
        <f>IF($D133="1P","A","A")</f>
        <v>A</v>
      </c>
      <c r="D152" s="197"/>
      <c r="E152" s="198"/>
      <c r="F152" s="197"/>
      <c r="G152" s="198"/>
      <c r="H152" s="197"/>
      <c r="I152" s="198"/>
      <c r="J152" s="197"/>
      <c r="K152" s="198"/>
      <c r="L152" s="197"/>
      <c r="M152" s="208"/>
      <c r="N152" s="69" t="str">
        <f>IF(CF131&lt;&gt;"",IF(CF131="W",IF(SUM(IF(D152&gt;D154,1,0),IF(F152&gt;F154,1,0),IF(H152&gt;H154,1,0),IF(J152&gt;J154,1,0),IF(L152&gt;L154,1,0))&lt;&gt;3,"E",""),""),"")</f>
        <v/>
      </c>
      <c r="O152" s="170">
        <v>8</v>
      </c>
      <c r="P152" s="191"/>
      <c r="Q152" s="183" t="str">
        <f>IF($D133="1P","C","B")</f>
        <v>B</v>
      </c>
      <c r="R152" s="197"/>
      <c r="S152" s="198"/>
      <c r="T152" s="197"/>
      <c r="U152" s="198"/>
      <c r="V152" s="197"/>
      <c r="W152" s="198"/>
      <c r="X152" s="197"/>
      <c r="Y152" s="198"/>
      <c r="Z152" s="197"/>
      <c r="AA152" s="208"/>
      <c r="AB152" s="69" t="str">
        <f>IF(DV131&lt;&gt;"",IF(DV131="W",IF(SUM(IF(R152&gt;R154,1,0),IF(T152&gt;T154,1,0),IF(V152&gt;V154,1,0),IF(X152&gt;X154,1,0),IF(Z152&gt;Z154,1,0))&lt;&gt;3,"E",""),""),"")</f>
        <v/>
      </c>
      <c r="AC152" s="170">
        <v>15</v>
      </c>
      <c r="AD152" s="191"/>
      <c r="AE152" s="183" t="str">
        <f>IF($D133="1P","D","B")</f>
        <v>B</v>
      </c>
      <c r="AF152" s="197"/>
      <c r="AG152" s="198"/>
      <c r="AH152" s="197"/>
      <c r="AI152" s="198"/>
      <c r="AJ152" s="197"/>
      <c r="AK152" s="198"/>
      <c r="AL152" s="197"/>
      <c r="AM152" s="198"/>
      <c r="AN152" s="197"/>
      <c r="AO152" s="208"/>
      <c r="AP152" s="69" t="str">
        <f>IF(FL131&lt;&gt;"",IF(FL131="W",IF(SUM(IF(AF152&gt;AF154,1,0),IF(AH152&gt;AH154,1,0),IF(AJ152&gt;AJ154,1,0),IF(AL152&gt;AL154,1,0),IF(AN152&gt;AN154,1,0))&lt;&gt;3,"E",""),""),"")</f>
        <v/>
      </c>
      <c r="AQ152" s="157"/>
      <c r="AR152" s="158"/>
      <c r="AS152" s="158"/>
      <c r="AT152" s="158"/>
      <c r="AU152" s="158"/>
      <c r="AV152" s="158"/>
      <c r="AW152" s="158"/>
      <c r="AX152" s="158"/>
      <c r="AY152" s="158"/>
      <c r="AZ152" s="158"/>
      <c r="BA152" s="158"/>
      <c r="BB152" s="158"/>
      <c r="BC152" s="159"/>
      <c r="BD152" s="165"/>
      <c r="BE152" s="166"/>
      <c r="BF152" s="184"/>
      <c r="BG152" s="188"/>
      <c r="BH152" s="189"/>
      <c r="BI152" s="189"/>
      <c r="BJ152" s="189"/>
      <c r="BK152" s="189"/>
      <c r="BL152" s="189"/>
      <c r="BM152" s="189"/>
      <c r="BN152" s="189"/>
      <c r="BO152" s="189"/>
      <c r="BP152" s="189"/>
      <c r="BQ152" s="189"/>
      <c r="BR152" s="189"/>
      <c r="BS152" s="189"/>
      <c r="BT152" s="189"/>
      <c r="BU152" s="190"/>
      <c r="BV152" s="172"/>
      <c r="BW152" s="173"/>
      <c r="BX152" s="336"/>
      <c r="BY152" s="173"/>
      <c r="BZ152" s="336"/>
      <c r="CA152" s="173"/>
      <c r="CB152" s="336"/>
      <c r="CC152" s="173"/>
      <c r="CD152" s="336"/>
      <c r="CE152" s="338"/>
      <c r="CF152" s="174"/>
      <c r="CG152" s="157"/>
      <c r="CH152" s="158"/>
      <c r="CI152" s="158"/>
      <c r="CJ152" s="158"/>
      <c r="CK152" s="158"/>
      <c r="CL152" s="158"/>
      <c r="CM152" s="158"/>
      <c r="CN152" s="158"/>
      <c r="CO152" s="158"/>
      <c r="CP152" s="158"/>
      <c r="CQ152" s="158"/>
      <c r="CR152" s="158"/>
      <c r="CS152" s="159"/>
      <c r="CT152" s="165"/>
      <c r="CU152" s="166"/>
      <c r="CV152" s="184"/>
      <c r="CW152" s="188"/>
      <c r="CX152" s="189"/>
      <c r="CY152" s="189"/>
      <c r="CZ152" s="189"/>
      <c r="DA152" s="189"/>
      <c r="DB152" s="189"/>
      <c r="DC152" s="189"/>
      <c r="DD152" s="189"/>
      <c r="DE152" s="189"/>
      <c r="DF152" s="189"/>
      <c r="DG152" s="189"/>
      <c r="DH152" s="189"/>
      <c r="DI152" s="189"/>
      <c r="DJ152" s="189"/>
      <c r="DK152" s="190"/>
      <c r="DL152" s="172"/>
      <c r="DM152" s="173"/>
      <c r="DN152" s="336"/>
      <c r="DO152" s="173"/>
      <c r="DP152" s="336"/>
      <c r="DQ152" s="173"/>
      <c r="DR152" s="336"/>
      <c r="DS152" s="173"/>
      <c r="DT152" s="336"/>
      <c r="DU152" s="338"/>
      <c r="DV152" s="174"/>
      <c r="DW152" s="126"/>
      <c r="DX152" s="126"/>
      <c r="DY152" s="126"/>
      <c r="DZ152" s="126"/>
      <c r="EA152" s="126"/>
      <c r="EB152" s="126"/>
      <c r="EC152" s="126"/>
      <c r="ED152" s="126"/>
      <c r="EE152" s="126"/>
      <c r="EF152" s="126"/>
      <c r="EG152" s="126"/>
      <c r="EH152" s="126"/>
      <c r="EI152" s="126"/>
      <c r="FL152" s="3"/>
      <c r="FM152" s="3"/>
      <c r="FN152" s="3"/>
      <c r="FO152" s="3"/>
    </row>
    <row r="153" spans="1:171" ht="11.25" customHeight="1">
      <c r="A153" s="192"/>
      <c r="B153" s="193"/>
      <c r="C153" s="196"/>
      <c r="D153" s="199"/>
      <c r="E153" s="200"/>
      <c r="F153" s="199"/>
      <c r="G153" s="200"/>
      <c r="H153" s="199"/>
      <c r="I153" s="200"/>
      <c r="J153" s="199"/>
      <c r="K153" s="200"/>
      <c r="L153" s="199"/>
      <c r="M153" s="209"/>
      <c r="N153" s="69" t="str">
        <f>IF(CF131&lt;&gt;"",IF(ISERROR(AND(BV135="",BX135="",BZ135="",CB135="",CD135="")),"E",IF(AND(BV135="",BX135="",BZ135="",CB135="",CD135=""),"","E")),"")</f>
        <v/>
      </c>
      <c r="O153" s="192"/>
      <c r="P153" s="193"/>
      <c r="Q153" s="196"/>
      <c r="R153" s="199"/>
      <c r="S153" s="200"/>
      <c r="T153" s="199"/>
      <c r="U153" s="200"/>
      <c r="V153" s="199"/>
      <c r="W153" s="200"/>
      <c r="X153" s="199"/>
      <c r="Y153" s="200"/>
      <c r="Z153" s="199"/>
      <c r="AA153" s="209"/>
      <c r="AB153" s="69" t="str">
        <f>IF(DV131&lt;&gt;"",IF(ISERROR(AND(DL135="",DN135="",DP135="",DQ135="",DT135="")),"E",IF(AND(DL135="",DN135="",DP135="",DR135="",DT135=""),"","E")),"")</f>
        <v/>
      </c>
      <c r="AC153" s="192"/>
      <c r="AD153" s="193"/>
      <c r="AE153" s="196"/>
      <c r="AF153" s="199"/>
      <c r="AG153" s="200"/>
      <c r="AH153" s="199"/>
      <c r="AI153" s="200"/>
      <c r="AJ153" s="199"/>
      <c r="AK153" s="200"/>
      <c r="AL153" s="199"/>
      <c r="AM153" s="200"/>
      <c r="AN153" s="199"/>
      <c r="AO153" s="209"/>
      <c r="AP153" s="69" t="str">
        <f>IF(FL131&lt;&gt;"",IF(ISERROR(AND(FB135="",FD135="",FF135="",FH135="",FJ135="")),"E",IF(AND(FB135="",FD135="",FF135="",FH135="",FJ135=""),"","E")),"")</f>
        <v/>
      </c>
      <c r="AQ153" s="157"/>
      <c r="AR153" s="158"/>
      <c r="AS153" s="158"/>
      <c r="AT153" s="158"/>
      <c r="AU153" s="158"/>
      <c r="AV153" s="158"/>
      <c r="AW153" s="158"/>
      <c r="AX153" s="158"/>
      <c r="AY153" s="158"/>
      <c r="AZ153" s="158"/>
      <c r="BA153" s="158"/>
      <c r="BB153" s="158"/>
      <c r="BC153" s="159"/>
      <c r="BD153" s="165"/>
      <c r="BE153" s="166"/>
      <c r="BF153" s="175" t="str">
        <f>C162</f>
        <v>D</v>
      </c>
      <c r="BG153" s="177" t="str">
        <f>IF(VLOOKUP($BF153,$A137:$C147,3,FALSE)=0,"",CONCATENATE(VLOOKUP(VLOOKUP($BF153,$A137:$C147,3,FALSE),Players!$C:$G,4,FALSE)," ",VLOOKUP($BF153,$A137:$C147,3,FALSE)," ",IF(ISERROR(VLOOKUP(VLOOKUP($BF153,$A137:$C147,3,FALSE),Players!$C:$G,5,FALSE)),"()",CONCATENATE("(",VLOOKUP(VLOOKUP($BF153,$A137:$C147,3,FALSE),Players!$C:$G,5,FALSE),")"))))</f>
        <v/>
      </c>
      <c r="BH153" s="178"/>
      <c r="BI153" s="178"/>
      <c r="BJ153" s="178"/>
      <c r="BK153" s="178"/>
      <c r="BL153" s="178"/>
      <c r="BM153" s="178"/>
      <c r="BN153" s="178"/>
      <c r="BO153" s="178"/>
      <c r="BP153" s="178"/>
      <c r="BQ153" s="178"/>
      <c r="BR153" s="178"/>
      <c r="BS153" s="178"/>
      <c r="BT153" s="178"/>
      <c r="BU153" s="179"/>
      <c r="BV153" s="150" t="str">
        <f>IF(D162&lt;&gt;"",D162,"")</f>
        <v/>
      </c>
      <c r="BW153" s="151"/>
      <c r="BX153" s="288" t="str">
        <f>IF(F162&lt;&gt;"",F162,"")</f>
        <v/>
      </c>
      <c r="BY153" s="151"/>
      <c r="BZ153" s="288" t="str">
        <f>IF(H162&lt;&gt;"",H162,"")</f>
        <v/>
      </c>
      <c r="CA153" s="151"/>
      <c r="CB153" s="288" t="str">
        <f>IF(J162&lt;&gt;"",J162,"")</f>
        <v/>
      </c>
      <c r="CC153" s="151"/>
      <c r="CD153" s="288" t="str">
        <f>IF(L162&lt;&gt;"",L162,"")</f>
        <v/>
      </c>
      <c r="CE153" s="332"/>
      <c r="CF153" s="174" t="str">
        <f>IF($CF151&lt;&gt;"",IF(CF151="W","L","W"),"")</f>
        <v/>
      </c>
      <c r="CG153" s="157"/>
      <c r="CH153" s="158"/>
      <c r="CI153" s="158"/>
      <c r="CJ153" s="158"/>
      <c r="CK153" s="158"/>
      <c r="CL153" s="158"/>
      <c r="CM153" s="158"/>
      <c r="CN153" s="158"/>
      <c r="CO153" s="158"/>
      <c r="CP153" s="158"/>
      <c r="CQ153" s="158"/>
      <c r="CR153" s="158"/>
      <c r="CS153" s="159"/>
      <c r="CT153" s="165"/>
      <c r="CU153" s="166"/>
      <c r="CV153" s="175" t="str">
        <f>Q162</f>
        <v>B</v>
      </c>
      <c r="CW153" s="177" t="str">
        <f>IF(VLOOKUP($CV153,$A137:$C147,3,FALSE)=0,"",CONCATENATE(VLOOKUP(VLOOKUP($CV153,$A137:$C147,3,FALSE),Players!$C:$G,4,FALSE)," ",VLOOKUP($CV153,$A137:$C147,3,FALSE)," ",IF(ISERROR(VLOOKUP(VLOOKUP($CV153,$A137:$C147,3,FALSE),Players!$C:$G,5,FALSE)),"()",CONCATENATE("(",VLOOKUP(VLOOKUP($CV153,$A137:$C147,3,FALSE),Players!$C:$G,5,FALSE),")"))))</f>
        <v/>
      </c>
      <c r="CX153" s="178"/>
      <c r="CY153" s="178"/>
      <c r="CZ153" s="178"/>
      <c r="DA153" s="178"/>
      <c r="DB153" s="178"/>
      <c r="DC153" s="178"/>
      <c r="DD153" s="178"/>
      <c r="DE153" s="178"/>
      <c r="DF153" s="178"/>
      <c r="DG153" s="178"/>
      <c r="DH153" s="178"/>
      <c r="DI153" s="178"/>
      <c r="DJ153" s="178"/>
      <c r="DK153" s="179"/>
      <c r="DL153" s="150" t="str">
        <f>IF(R162&lt;&gt;"",R162,"")</f>
        <v/>
      </c>
      <c r="DM153" s="151"/>
      <c r="DN153" s="288" t="str">
        <f>IF(T162&lt;&gt;"",T162,"")</f>
        <v/>
      </c>
      <c r="DO153" s="151"/>
      <c r="DP153" s="288" t="str">
        <f>IF(V162&lt;&gt;"",V162,"")</f>
        <v/>
      </c>
      <c r="DQ153" s="151"/>
      <c r="DR153" s="288" t="str">
        <f>IF(X162&lt;&gt;"",X162,"")</f>
        <v/>
      </c>
      <c r="DS153" s="151"/>
      <c r="DT153" s="288" t="str">
        <f>IF(Z162&lt;&gt;"",Z162,"")</f>
        <v/>
      </c>
      <c r="DU153" s="332"/>
      <c r="DV153" s="174" t="str">
        <f>IF($DV151&lt;&gt;"",IF(DV151="W","L","W"),"")</f>
        <v/>
      </c>
      <c r="DW153" s="126"/>
      <c r="DX153" s="126"/>
      <c r="DY153" s="126"/>
      <c r="DZ153" s="126"/>
      <c r="EA153" s="126"/>
      <c r="EB153" s="126"/>
      <c r="EC153" s="126"/>
      <c r="ED153" s="126"/>
      <c r="EE153" s="126"/>
      <c r="EF153" s="126"/>
      <c r="EG153" s="126"/>
      <c r="EH153" s="126"/>
      <c r="EI153" s="126"/>
      <c r="FL153" s="3"/>
      <c r="FM153" s="3"/>
      <c r="FN153" s="3"/>
      <c r="FO153" s="3"/>
    </row>
    <row r="154" spans="1:171" ht="11.25" customHeight="1" thickBot="1">
      <c r="A154" s="192"/>
      <c r="B154" s="193"/>
      <c r="C154" s="175" t="str">
        <f>IF($D133="1P","F","F")</f>
        <v>F</v>
      </c>
      <c r="D154" s="201"/>
      <c r="E154" s="202"/>
      <c r="F154" s="201"/>
      <c r="G154" s="202"/>
      <c r="H154" s="201"/>
      <c r="I154" s="202"/>
      <c r="J154" s="201"/>
      <c r="K154" s="202"/>
      <c r="L154" s="201"/>
      <c r="M154" s="205"/>
      <c r="N154" s="69" t="str">
        <f>IF(CF131&lt;&gt;"",IF(ISERROR(AND(BV135="",BX135="",BZ135="",CB135="",CD135="")),"E",IF(AND(BV135="",BX135="",BZ135="",CB135="",CD135=""),"","E")),"")</f>
        <v/>
      </c>
      <c r="O154" s="192"/>
      <c r="P154" s="193"/>
      <c r="Q154" s="175" t="str">
        <f>IF($D133="1P","E","D")</f>
        <v>D</v>
      </c>
      <c r="R154" s="201"/>
      <c r="S154" s="202"/>
      <c r="T154" s="201"/>
      <c r="U154" s="202"/>
      <c r="V154" s="201"/>
      <c r="W154" s="202"/>
      <c r="X154" s="201"/>
      <c r="Y154" s="202"/>
      <c r="Z154" s="201"/>
      <c r="AA154" s="205"/>
      <c r="AB154" s="69" t="str">
        <f>IF(DV131&lt;&gt;"",IF(ISERROR(AND(DL135="",DN135="",DP135="",DQ135="",DT135="")),"E",IF(AND(DL135="",DN135="",DP135="",DR135="",DT135=""),"","E")),"")</f>
        <v/>
      </c>
      <c r="AC154" s="192"/>
      <c r="AD154" s="193"/>
      <c r="AE154" s="175" t="str">
        <f>IF($D133="1P","E","C")</f>
        <v>C</v>
      </c>
      <c r="AF154" s="201"/>
      <c r="AG154" s="202"/>
      <c r="AH154" s="201"/>
      <c r="AI154" s="202"/>
      <c r="AJ154" s="201"/>
      <c r="AK154" s="202"/>
      <c r="AL154" s="201"/>
      <c r="AM154" s="202"/>
      <c r="AN154" s="201"/>
      <c r="AO154" s="205"/>
      <c r="AP154" s="69" t="str">
        <f>IF(FL131&lt;&gt;"",IF(ISERROR(AND(FB135="",FD135="",FF135="",FH135="",FJ135="")),"E",IF(AND(FB135="",FD135="",FF135="",FH135="",FJ135=""),"","E")),"")</f>
        <v/>
      </c>
      <c r="AQ154" s="160"/>
      <c r="AR154" s="161"/>
      <c r="AS154" s="161"/>
      <c r="AT154" s="161"/>
      <c r="AU154" s="161"/>
      <c r="AV154" s="161"/>
      <c r="AW154" s="161"/>
      <c r="AX154" s="161"/>
      <c r="AY154" s="161"/>
      <c r="AZ154" s="161"/>
      <c r="BA154" s="161"/>
      <c r="BB154" s="161"/>
      <c r="BC154" s="162"/>
      <c r="BD154" s="167"/>
      <c r="BE154" s="168"/>
      <c r="BF154" s="176"/>
      <c r="BG154" s="180"/>
      <c r="BH154" s="181"/>
      <c r="BI154" s="181"/>
      <c r="BJ154" s="181"/>
      <c r="BK154" s="181"/>
      <c r="BL154" s="181"/>
      <c r="BM154" s="181"/>
      <c r="BN154" s="181"/>
      <c r="BO154" s="181"/>
      <c r="BP154" s="181"/>
      <c r="BQ154" s="181"/>
      <c r="BR154" s="181"/>
      <c r="BS154" s="181"/>
      <c r="BT154" s="181"/>
      <c r="BU154" s="182"/>
      <c r="BV154" s="152"/>
      <c r="BW154" s="153"/>
      <c r="BX154" s="333"/>
      <c r="BY154" s="153"/>
      <c r="BZ154" s="333"/>
      <c r="CA154" s="153"/>
      <c r="CB154" s="333"/>
      <c r="CC154" s="153"/>
      <c r="CD154" s="333"/>
      <c r="CE154" s="334"/>
      <c r="CF154" s="341"/>
      <c r="CG154" s="160"/>
      <c r="CH154" s="161"/>
      <c r="CI154" s="161"/>
      <c r="CJ154" s="161"/>
      <c r="CK154" s="161"/>
      <c r="CL154" s="161"/>
      <c r="CM154" s="161"/>
      <c r="CN154" s="161"/>
      <c r="CO154" s="161"/>
      <c r="CP154" s="161"/>
      <c r="CQ154" s="161"/>
      <c r="CR154" s="161"/>
      <c r="CS154" s="162"/>
      <c r="CT154" s="167"/>
      <c r="CU154" s="168"/>
      <c r="CV154" s="176"/>
      <c r="CW154" s="180"/>
      <c r="CX154" s="181"/>
      <c r="CY154" s="181"/>
      <c r="CZ154" s="181"/>
      <c r="DA154" s="181"/>
      <c r="DB154" s="181"/>
      <c r="DC154" s="181"/>
      <c r="DD154" s="181"/>
      <c r="DE154" s="181"/>
      <c r="DF154" s="181"/>
      <c r="DG154" s="181"/>
      <c r="DH154" s="181"/>
      <c r="DI154" s="181"/>
      <c r="DJ154" s="181"/>
      <c r="DK154" s="182"/>
      <c r="DL154" s="152"/>
      <c r="DM154" s="153"/>
      <c r="DN154" s="333"/>
      <c r="DO154" s="153"/>
      <c r="DP154" s="333"/>
      <c r="DQ154" s="153"/>
      <c r="DR154" s="333"/>
      <c r="DS154" s="153"/>
      <c r="DT154" s="333"/>
      <c r="DU154" s="334"/>
      <c r="DV154" s="174"/>
      <c r="DW154" s="126"/>
      <c r="DX154" s="126"/>
      <c r="DY154" s="126"/>
      <c r="DZ154" s="126"/>
      <c r="EA154" s="126"/>
      <c r="EB154" s="126"/>
      <c r="EC154" s="126"/>
      <c r="ED154" s="126"/>
      <c r="EE154" s="126"/>
      <c r="EF154" s="126"/>
      <c r="EG154" s="126"/>
      <c r="EH154" s="126"/>
      <c r="EI154" s="126"/>
      <c r="FL154" s="3"/>
      <c r="FM154" s="3"/>
      <c r="FN154" s="3"/>
      <c r="FO154" s="3"/>
    </row>
    <row r="155" spans="1:171" ht="11.25" customHeight="1" thickBot="1">
      <c r="A155" s="194"/>
      <c r="B155" s="195"/>
      <c r="C155" s="207"/>
      <c r="D155" s="203"/>
      <c r="E155" s="204"/>
      <c r="F155" s="203"/>
      <c r="G155" s="204"/>
      <c r="H155" s="203"/>
      <c r="I155" s="204"/>
      <c r="J155" s="203"/>
      <c r="K155" s="204"/>
      <c r="L155" s="203"/>
      <c r="M155" s="206"/>
      <c r="N155" s="69" t="str">
        <f>IF(CF133&lt;&gt;"",IF(CF133="W",IF(SUM(IF(D154&gt;D152,1,0),IF(F154&gt;F152,1,0),IF(H154&gt;H152,1,0),IF(J154&gt;J152,1,0),IF(L154&gt;L152,1,0))&lt;&gt;3,"E",""),""),"")</f>
        <v/>
      </c>
      <c r="O155" s="194"/>
      <c r="P155" s="195"/>
      <c r="Q155" s="207"/>
      <c r="R155" s="203"/>
      <c r="S155" s="204"/>
      <c r="T155" s="203"/>
      <c r="U155" s="204"/>
      <c r="V155" s="203"/>
      <c r="W155" s="204"/>
      <c r="X155" s="203"/>
      <c r="Y155" s="204"/>
      <c r="Z155" s="203"/>
      <c r="AA155" s="206"/>
      <c r="AB155" s="69" t="str">
        <f>IF(DV133&lt;&gt;"",IF(DV133="W",IF(SUM(IF(R154&gt;R152,1,0),IF(T154&gt;T152,1,0),IF(V154&gt;V152,1,0),IF(X154&gt;X152,1,0),IF(Z154&gt;Z152,1,0))&lt;&gt;3,"E",""),""),"")</f>
        <v/>
      </c>
      <c r="AC155" s="194"/>
      <c r="AD155" s="195"/>
      <c r="AE155" s="207"/>
      <c r="AF155" s="203"/>
      <c r="AG155" s="204"/>
      <c r="AH155" s="203"/>
      <c r="AI155" s="204"/>
      <c r="AJ155" s="203"/>
      <c r="AK155" s="204"/>
      <c r="AL155" s="203"/>
      <c r="AM155" s="204"/>
      <c r="AN155" s="203"/>
      <c r="AO155" s="206"/>
      <c r="AP155" s="69" t="str">
        <f>IF(FL133&lt;&gt;"",IF(FL133="W",IF(SUM(IF(AF154&gt;AF152,1,0),IF(AH154&gt;AH152,1,0),IF(AJ154&gt;AJ152,1,0),IF(AL154&gt;AL152,1,0),IF(AN154&gt;AN152,1,0))&lt;&gt;3,"E",""),""),"")</f>
        <v/>
      </c>
      <c r="AQ155" s="126"/>
      <c r="AR155" s="126"/>
      <c r="AS155" s="126"/>
      <c r="AT155" s="126"/>
      <c r="AU155" s="126"/>
      <c r="AV155" s="126"/>
      <c r="AW155" s="126"/>
      <c r="AX155" s="126"/>
      <c r="AY155" s="126"/>
      <c r="AZ155" s="126"/>
      <c r="BA155" s="126"/>
      <c r="BB155" s="126"/>
      <c r="BC155" s="126"/>
      <c r="BV155" s="169" t="str">
        <f>IF(CF151&lt;&gt;"",IF(AND(AND(BV151&gt;-1,BV153&gt;-1),OR(BV151&gt;10,BV153&gt;10),ABS(BV151-BV153)&gt;1,IF(OR(BV151&gt;11,BV153&gt;11),ABS(BV151-BV153)=2,TRUE),BV151=INT(BV151),BV153=INT(BV153)),"","Error"),"")</f>
        <v/>
      </c>
      <c r="BW155" s="169"/>
      <c r="BX155" s="169" t="str">
        <f>IF(CF151&lt;&gt;"",IF(AND(AND(BX151&gt;-1,BX153&gt;-1),OR(BX151&gt;10,BX153&gt;10),ABS(BX151-BX153)&gt;1,IF(OR(BX151&gt;11,BX153&gt;11),ABS(BX151-BX153)=2,TRUE),BX151=INT(BX151),BX153=INT(BX153)),"","Error"),"")</f>
        <v/>
      </c>
      <c r="BY155" s="169"/>
      <c r="BZ155" s="169" t="str">
        <f>IF(CF151&lt;&gt;"",IF(AND(AND(BZ151&gt;-1,BZ153&gt;-1),OR(BZ151&gt;10,BZ153&gt;10),ABS(BZ151-BZ153)&gt;1,IF(OR(BZ151&gt;11,BZ153&gt;11),ABS(BZ151-BZ153)=2,TRUE),BZ151=INT(BZ151),BZ153=INT(BZ153)),"","Error"),"")</f>
        <v/>
      </c>
      <c r="CA155" s="169"/>
      <c r="CB155" s="169" t="str">
        <f>IF(AND(CF151&lt;&gt;"",CB151&lt;&gt;""),IF(AND(AND(CB151&gt;-1,CB153&gt;-1),OR(CB151&gt;10,CB153&gt;10),ABS(CB151-CB153)&gt;1,IF(OR(CB151&gt;11,CB153&gt;11),ABS(CB151-CB153)=2,TRUE),CB151=INT(CB151),CB153=INT(CB153)),"","Error"),"")</f>
        <v/>
      </c>
      <c r="CC155" s="169"/>
      <c r="CD155" s="169" t="str">
        <f>IF(AND(CF151&lt;&gt;"",CD151&lt;&gt;""),IF(AND(AND(CD151&gt;-1,CD153&gt;-1),OR(CD151&gt;10,CD153&gt;10),ABS(CD151-CD153)&gt;1,IF(OR(CD151&gt;11,CD153&gt;11),ABS(CD151-CD153)=2,TRUE),CD151=INT(CD151),CD153=INT(CD153)),"","Error"),"")</f>
        <v/>
      </c>
      <c r="CE155" s="169"/>
      <c r="CG155" s="126"/>
      <c r="CH155" s="126"/>
      <c r="CI155" s="126"/>
      <c r="CJ155" s="126"/>
      <c r="CK155" s="126"/>
      <c r="CL155" s="126"/>
      <c r="CM155" s="126"/>
      <c r="CN155" s="126"/>
      <c r="CO155" s="126"/>
      <c r="CP155" s="126"/>
      <c r="CQ155" s="126"/>
      <c r="CR155" s="126"/>
      <c r="CS155" s="126"/>
      <c r="DL155" s="169" t="str">
        <f>IF(DV151&lt;&gt;"",IF(AND(AND(DL151&gt;-1,DL153&gt;-1),OR(DL151&gt;10,DL153&gt;10),ABS(DL151-DL153)&gt;1,IF(OR(DL151&gt;11,DL153&gt;11),ABS(DL151-DL153)=2,TRUE),DL151=INT(DL151),DL153=INT(DL153)),"","Error"),"")</f>
        <v/>
      </c>
      <c r="DM155" s="169"/>
      <c r="DN155" s="169" t="str">
        <f>IF(DV151&lt;&gt;"",IF(AND(AND(DN151&gt;-1,DN153&gt;-1),OR(DN151&gt;10,DN153&gt;10),ABS(DN151-DN153)&gt;1,IF(OR(DN151&gt;11,DN153&gt;11),ABS(DN151-DN153)=2,TRUE),DN151=INT(DN151),DN153=INT(DN153)),"","Error"),"")</f>
        <v/>
      </c>
      <c r="DO155" s="169"/>
      <c r="DP155" s="169" t="str">
        <f>IF(DV151&lt;&gt;"",IF(AND(AND(DP151&gt;-1,DP153&gt;-1),OR(DP151&gt;10,DP153&gt;10),ABS(DP151-DP153)&gt;1,IF(OR(DP151&gt;11,DP153&gt;11),ABS(DP151-DP153)=2,TRUE),DP151=INT(DP151),DP153=INT(DP153)),"","Error"),"")</f>
        <v/>
      </c>
      <c r="DQ155" s="169"/>
      <c r="DR155" s="169" t="str">
        <f>IF(AND(DV151&lt;&gt;"",DR151&lt;&gt;""),IF(AND(AND(DR151&gt;-1,DR153&gt;-1),OR(DR151&gt;10,DR153&gt;10),ABS(DR151-DR153)&gt;1,IF(OR(DR151&gt;11,DR153&gt;11),ABS(DR151-DR153)=2,TRUE),DR151=INT(DR151),DR153=INT(DR153)),"","Error"),"")</f>
        <v/>
      </c>
      <c r="DS155" s="169"/>
      <c r="DT155" s="169" t="str">
        <f>IF(AND(DV151&lt;&gt;"",DT151&lt;&gt;""),IF(AND(AND(DT151&gt;-1,DT153&gt;-1),OR(DT151&gt;10,DT153&gt;10),ABS(DT151-DT153)&gt;1,IF(OR(DT151&gt;11,DT153&gt;11),ABS(DT151-DT153)=2,TRUE),DT151=INT(DT151),DT153=INT(DT153)),"","Error"),"")</f>
        <v/>
      </c>
      <c r="DU155" s="169"/>
      <c r="DV155" s="3"/>
      <c r="DW155" s="126"/>
      <c r="DX155" s="126"/>
      <c r="DY155" s="126"/>
      <c r="DZ155" s="126"/>
      <c r="EA155" s="126"/>
      <c r="EB155" s="126"/>
      <c r="EC155" s="126"/>
      <c r="ED155" s="126"/>
      <c r="EE155" s="126"/>
      <c r="EF155" s="126"/>
      <c r="EG155" s="126"/>
      <c r="EH155" s="126"/>
      <c r="EI155" s="126"/>
      <c r="FL155" s="3"/>
      <c r="FM155" s="3"/>
      <c r="FN155" s="3"/>
      <c r="FO155" s="3"/>
    </row>
    <row r="156" spans="1:171" ht="11.25" customHeight="1">
      <c r="A156" s="170">
        <v>2</v>
      </c>
      <c r="B156" s="191"/>
      <c r="C156" s="183" t="str">
        <f>IF($D133="1P","B","B")</f>
        <v>B</v>
      </c>
      <c r="D156" s="197"/>
      <c r="E156" s="198"/>
      <c r="F156" s="197"/>
      <c r="G156" s="198"/>
      <c r="H156" s="197"/>
      <c r="I156" s="198"/>
      <c r="J156" s="197"/>
      <c r="K156" s="198"/>
      <c r="L156" s="197"/>
      <c r="M156" s="208"/>
      <c r="N156" s="69" t="str">
        <f>IF(CF141&lt;&gt;"",IF(CF141="W",IF(SUM(IF(D156&gt;D158,1,0),IF(F156&gt;F158,1,0),IF(H156&gt;H158,1,0),IF(J156&gt;J158,1,0),IF(L156&gt;L158,1,0))&lt;&gt;3,"E",""),""),"")</f>
        <v/>
      </c>
      <c r="O156" s="170">
        <v>9</v>
      </c>
      <c r="P156" s="191"/>
      <c r="Q156" s="183" t="str">
        <f>IF($D133="1P","B","E")</f>
        <v>E</v>
      </c>
      <c r="R156" s="197"/>
      <c r="S156" s="198"/>
      <c r="T156" s="197"/>
      <c r="U156" s="198"/>
      <c r="V156" s="197"/>
      <c r="W156" s="198"/>
      <c r="X156" s="197"/>
      <c r="Y156" s="198"/>
      <c r="Z156" s="197"/>
      <c r="AA156" s="208"/>
      <c r="AB156" s="69" t="str">
        <f>IF(DV141&lt;&gt;"",IF(DV141="W",IF(SUM(IF(R156&gt;R158,1,0),IF(T156&gt;T158,1,0),IF(V156&gt;V158,1,0),IF(X156&gt;X158,1,0),IF(Z156&gt;Z158,1,0))&lt;&gt;3,"E",""),""),"")</f>
        <v/>
      </c>
      <c r="AP156" s="3"/>
      <c r="AQ156" s="126"/>
      <c r="AR156" s="126"/>
      <c r="AS156" s="126"/>
      <c r="AT156" s="126"/>
      <c r="AU156" s="126"/>
      <c r="AV156" s="126"/>
      <c r="AW156" s="126"/>
      <c r="AX156" s="126"/>
      <c r="AY156" s="126"/>
      <c r="AZ156" s="126"/>
      <c r="BA156" s="126"/>
      <c r="BB156" s="126"/>
      <c r="BC156" s="126"/>
      <c r="CG156" s="126"/>
      <c r="CH156" s="126"/>
      <c r="CI156" s="126"/>
      <c r="CJ156" s="126"/>
      <c r="CK156" s="126"/>
      <c r="CL156" s="126"/>
      <c r="CM156" s="126"/>
      <c r="CN156" s="126"/>
      <c r="CO156" s="126"/>
      <c r="CP156" s="126"/>
      <c r="CQ156" s="126"/>
      <c r="CR156" s="126"/>
      <c r="CS156" s="126"/>
      <c r="DV156" s="3"/>
      <c r="DW156" s="126"/>
      <c r="DX156" s="126"/>
      <c r="DY156" s="126"/>
      <c r="DZ156" s="126"/>
      <c r="EA156" s="126"/>
      <c r="EB156" s="126"/>
      <c r="EC156" s="126"/>
      <c r="ED156" s="126"/>
      <c r="EE156" s="126"/>
      <c r="EF156" s="126"/>
      <c r="EG156" s="126"/>
      <c r="EH156" s="126"/>
      <c r="EI156" s="126"/>
      <c r="FL156" s="3"/>
      <c r="FM156" s="3"/>
      <c r="FN156" s="3"/>
      <c r="FO156" s="3"/>
    </row>
    <row r="157" spans="1:171" ht="11.25" customHeight="1">
      <c r="A157" s="192"/>
      <c r="B157" s="193"/>
      <c r="C157" s="196"/>
      <c r="D157" s="199"/>
      <c r="E157" s="200"/>
      <c r="F157" s="199"/>
      <c r="G157" s="200"/>
      <c r="H157" s="199"/>
      <c r="I157" s="200"/>
      <c r="J157" s="199"/>
      <c r="K157" s="200"/>
      <c r="L157" s="199"/>
      <c r="M157" s="209"/>
      <c r="N157" s="69" t="str">
        <f>IF(CF141&lt;&gt;"",IF(ISERROR(AND(BV145="",BX145="",BZ145="",CB145="",CD145="")),"E",IF(AND(BV145="",BX145="",BZ145="",CB145="",CD145=""),"","E")),"")</f>
        <v/>
      </c>
      <c r="O157" s="192"/>
      <c r="P157" s="193"/>
      <c r="Q157" s="196"/>
      <c r="R157" s="199"/>
      <c r="S157" s="200"/>
      <c r="T157" s="199"/>
      <c r="U157" s="200"/>
      <c r="V157" s="199"/>
      <c r="W157" s="200"/>
      <c r="X157" s="199"/>
      <c r="Y157" s="200"/>
      <c r="Z157" s="199"/>
      <c r="AA157" s="209"/>
      <c r="AB157" s="69" t="str">
        <f>IF(DV141&lt;&gt;"",IF(ISERROR(AND(DL145="",DN145="",DP145="",DQ145="",DT145="")),"E",IF(AND(DL145="",DN145="",DP145="",DR145="",DT145=""),"","E")),"")</f>
        <v/>
      </c>
      <c r="AP157" s="3"/>
      <c r="AQ157" s="127"/>
      <c r="AR157" s="127"/>
      <c r="AS157" s="127"/>
      <c r="AT157" s="127"/>
      <c r="AU157" s="127"/>
      <c r="AV157" s="127"/>
      <c r="AW157" s="127"/>
      <c r="AX157" s="127"/>
      <c r="AY157" s="127"/>
      <c r="AZ157" s="127"/>
      <c r="BA157" s="127"/>
      <c r="BB157" s="127"/>
      <c r="BC157" s="127"/>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3"/>
      <c r="CG157" s="127"/>
      <c r="CH157" s="127"/>
      <c r="CI157" s="127"/>
      <c r="CJ157" s="127"/>
      <c r="CK157" s="127"/>
      <c r="CL157" s="127"/>
      <c r="CM157" s="127"/>
      <c r="CN157" s="127"/>
      <c r="CO157" s="127"/>
      <c r="CP157" s="127"/>
      <c r="CQ157" s="127"/>
      <c r="CR157" s="127"/>
      <c r="CS157" s="127"/>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3"/>
      <c r="DW157" s="126"/>
      <c r="DX157" s="126"/>
      <c r="DY157" s="126"/>
      <c r="DZ157" s="126"/>
      <c r="EA157" s="126"/>
      <c r="EB157" s="126"/>
      <c r="EC157" s="126"/>
      <c r="ED157" s="126"/>
      <c r="EE157" s="126"/>
      <c r="EF157" s="126"/>
      <c r="EG157" s="126"/>
      <c r="EH157" s="126"/>
      <c r="EI157" s="126"/>
      <c r="FL157" s="3"/>
      <c r="FM157" s="3"/>
      <c r="FN157" s="3"/>
      <c r="FO157" s="3"/>
    </row>
    <row r="158" spans="1:171" ht="11.25" customHeight="1">
      <c r="A158" s="192"/>
      <c r="B158" s="193"/>
      <c r="C158" s="175" t="str">
        <f>IF($D133="1P","E","E")</f>
        <v>E</v>
      </c>
      <c r="D158" s="201"/>
      <c r="E158" s="202"/>
      <c r="F158" s="201"/>
      <c r="G158" s="202"/>
      <c r="H158" s="201"/>
      <c r="I158" s="202"/>
      <c r="J158" s="201"/>
      <c r="K158" s="202"/>
      <c r="L158" s="201"/>
      <c r="M158" s="205"/>
      <c r="N158" s="69" t="str">
        <f>IF(CF141&lt;&gt;"",IF(ISERROR(AND(BV145="",BX145="",BZ145="",CB145="",CD145="")),"E",IF(AND(BV145="",BX145="",BZ145="",CB145="",CD145=""),"","E")),"")</f>
        <v/>
      </c>
      <c r="O158" s="192"/>
      <c r="P158" s="193"/>
      <c r="Q158" s="175" t="str">
        <f>IF($D133="1P","F","F")</f>
        <v>F</v>
      </c>
      <c r="R158" s="201"/>
      <c r="S158" s="202"/>
      <c r="T158" s="201"/>
      <c r="U158" s="202"/>
      <c r="V158" s="201"/>
      <c r="W158" s="202"/>
      <c r="X158" s="201"/>
      <c r="Y158" s="202"/>
      <c r="Z158" s="201"/>
      <c r="AA158" s="205"/>
      <c r="AB158" s="69" t="str">
        <f>IF(DV141&lt;&gt;"",IF(ISERROR(AND(DL145="",DN145="",DP145="",DQ145="",DT145="")),"E",IF(AND(DL145="",DN145="",DP145="",DR145="",DT145=""),"","E")),"")</f>
        <v/>
      </c>
      <c r="AP158" s="3"/>
      <c r="AQ158" s="128"/>
      <c r="AR158" s="128"/>
      <c r="AS158" s="128"/>
      <c r="AT158" s="128"/>
      <c r="AU158" s="128"/>
      <c r="AV158" s="128"/>
      <c r="AW158" s="128"/>
      <c r="AX158" s="128"/>
      <c r="AY158" s="128"/>
      <c r="AZ158" s="128"/>
      <c r="BA158" s="128"/>
      <c r="BB158" s="128"/>
      <c r="BC158" s="128"/>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3"/>
      <c r="CG158" s="128"/>
      <c r="CH158" s="128"/>
      <c r="CI158" s="128"/>
      <c r="CJ158" s="128"/>
      <c r="CK158" s="128"/>
      <c r="CL158" s="128"/>
      <c r="CM158" s="128"/>
      <c r="CN158" s="128"/>
      <c r="CO158" s="128"/>
      <c r="CP158" s="128"/>
      <c r="CQ158" s="128"/>
      <c r="CR158" s="128"/>
      <c r="CS158" s="128"/>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3"/>
      <c r="DW158" s="130"/>
      <c r="DX158" s="130"/>
      <c r="DY158" s="130"/>
      <c r="DZ158" s="130"/>
      <c r="EA158" s="130"/>
      <c r="EB158" s="130"/>
      <c r="EC158" s="130"/>
      <c r="ED158" s="130"/>
      <c r="EE158" s="130"/>
      <c r="EF158" s="130"/>
      <c r="EG158" s="130"/>
      <c r="EH158" s="130"/>
      <c r="EI158" s="130"/>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3"/>
      <c r="FM158" s="3"/>
      <c r="FN158" s="3"/>
      <c r="FO158" s="3"/>
    </row>
    <row r="159" spans="1:171" ht="11.25" customHeight="1" thickBot="1">
      <c r="A159" s="194"/>
      <c r="B159" s="195"/>
      <c r="C159" s="207"/>
      <c r="D159" s="203"/>
      <c r="E159" s="204"/>
      <c r="F159" s="203"/>
      <c r="G159" s="204"/>
      <c r="H159" s="203"/>
      <c r="I159" s="204"/>
      <c r="J159" s="203"/>
      <c r="K159" s="204"/>
      <c r="L159" s="203"/>
      <c r="M159" s="206"/>
      <c r="N159" s="69" t="str">
        <f>IF(CF143&lt;&gt;"",IF(CF143="W",IF(SUM(IF(D158&gt;D156,1,0),IF(F158&gt;F156,1,0),IF(H158&gt;H156,1,0),IF(J158&gt;J156,1,0),IF(L158&gt;L156,1,0))&lt;&gt;3,"E",""),""),"")</f>
        <v/>
      </c>
      <c r="O159" s="194"/>
      <c r="P159" s="195"/>
      <c r="Q159" s="207"/>
      <c r="R159" s="203"/>
      <c r="S159" s="204"/>
      <c r="T159" s="203"/>
      <c r="U159" s="204"/>
      <c r="V159" s="203"/>
      <c r="W159" s="204"/>
      <c r="X159" s="203"/>
      <c r="Y159" s="204"/>
      <c r="Z159" s="203"/>
      <c r="AA159" s="206"/>
      <c r="AB159" s="69" t="str">
        <f>IF(DV143&lt;&gt;"",IF(DV143="W",IF(SUM(IF(R158&gt;R156,1,0),IF(T158&gt;T156,1,0),IF(V158&gt;V156,1,0),IF(X158&gt;X156,1,0),IF(Z158&gt;Z156,1,0))&lt;&gt;3,"E",""),""),"")</f>
        <v/>
      </c>
      <c r="AP159" s="3"/>
      <c r="AQ159" s="126"/>
      <c r="AR159" s="126"/>
      <c r="AS159" s="126"/>
      <c r="AT159" s="126"/>
      <c r="AU159" s="126"/>
      <c r="AV159" s="126"/>
      <c r="AW159" s="126"/>
      <c r="AX159" s="126"/>
      <c r="AY159" s="126"/>
      <c r="AZ159" s="126"/>
      <c r="BA159" s="126"/>
      <c r="BB159" s="126"/>
      <c r="BC159" s="126"/>
      <c r="CF159" s="3"/>
      <c r="CG159" s="126"/>
      <c r="CH159" s="126"/>
      <c r="CI159" s="126"/>
      <c r="CJ159" s="126"/>
      <c r="CK159" s="126"/>
      <c r="CL159" s="126"/>
      <c r="CM159" s="126"/>
      <c r="CN159" s="126"/>
      <c r="CO159" s="126"/>
      <c r="CP159" s="126"/>
      <c r="CQ159" s="126"/>
      <c r="CR159" s="126"/>
      <c r="CS159" s="126"/>
      <c r="DV159" s="3"/>
      <c r="DW159" s="130"/>
      <c r="DX159" s="130"/>
      <c r="DY159" s="130"/>
      <c r="DZ159" s="130"/>
      <c r="EA159" s="130"/>
      <c r="EB159" s="130"/>
      <c r="EC159" s="130"/>
      <c r="ED159" s="130"/>
      <c r="EE159" s="130"/>
      <c r="EF159" s="130"/>
      <c r="EG159" s="130"/>
      <c r="EH159" s="130"/>
      <c r="EI159" s="130"/>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3"/>
      <c r="FM159" s="3"/>
      <c r="FN159" s="3"/>
      <c r="FO159" s="3"/>
    </row>
    <row r="160" spans="1:171" ht="11.25" customHeight="1" thickBot="1">
      <c r="A160" s="170">
        <v>3</v>
      </c>
      <c r="B160" s="191"/>
      <c r="C160" s="183" t="str">
        <f>IF($D133="1P","C","C")</f>
        <v>C</v>
      </c>
      <c r="D160" s="197"/>
      <c r="E160" s="198"/>
      <c r="F160" s="197"/>
      <c r="G160" s="198"/>
      <c r="H160" s="197"/>
      <c r="I160" s="198"/>
      <c r="J160" s="197"/>
      <c r="K160" s="198"/>
      <c r="L160" s="197"/>
      <c r="M160" s="208"/>
      <c r="N160" s="69" t="str">
        <f>IF(CF151&lt;&gt;"",IF(CF151="W",IF(SUM(IF(D160&gt;D162,1,0),IF(F160&gt;F162,1,0),IF(H160&gt;H162,1,0),IF(J160&gt;J162,1,0),IF(L160&gt;L162,1,0))&lt;&gt;3,"E",""),""),"")</f>
        <v/>
      </c>
      <c r="O160" s="170">
        <v>10</v>
      </c>
      <c r="P160" s="191"/>
      <c r="Q160" s="183" t="str">
        <f>IF($D133="1P","A","A")</f>
        <v>A</v>
      </c>
      <c r="R160" s="197"/>
      <c r="S160" s="198"/>
      <c r="T160" s="197"/>
      <c r="U160" s="198"/>
      <c r="V160" s="197"/>
      <c r="W160" s="198"/>
      <c r="X160" s="197"/>
      <c r="Y160" s="198"/>
      <c r="Z160" s="197"/>
      <c r="AA160" s="208"/>
      <c r="AB160" s="69" t="str">
        <f>IF(DV151&lt;&gt;"",IF(DV151="W",IF(SUM(IF(R160&gt;R162,1,0),IF(T160&gt;T162,1,0),IF(V160&gt;V162,1,0),IF(X160&gt;X162,1,0),IF(Z160&gt;Z162,1,0))&lt;&gt;3,"E",""),""),"")</f>
        <v/>
      </c>
      <c r="AP160" s="3"/>
      <c r="AQ160" s="127"/>
      <c r="AR160" s="127"/>
      <c r="AS160" s="127"/>
      <c r="AT160" s="127"/>
      <c r="AU160" s="127"/>
      <c r="AV160" s="127"/>
      <c r="AW160" s="127"/>
      <c r="AX160" s="127"/>
      <c r="AY160" s="127"/>
      <c r="AZ160" s="127"/>
      <c r="BA160" s="127"/>
      <c r="BB160" s="127"/>
      <c r="BC160" s="127"/>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3"/>
      <c r="CG160" s="127"/>
      <c r="CH160" s="127"/>
      <c r="CI160" s="127"/>
      <c r="CJ160" s="127"/>
      <c r="CK160" s="127"/>
      <c r="CL160" s="127"/>
      <c r="CM160" s="127"/>
      <c r="CN160" s="127"/>
      <c r="CO160" s="127"/>
      <c r="CP160" s="127"/>
      <c r="CQ160" s="127"/>
      <c r="CR160" s="127"/>
      <c r="CS160" s="127"/>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3"/>
      <c r="DW160" s="129"/>
      <c r="DX160" s="129"/>
      <c r="DY160" s="129"/>
      <c r="DZ160" s="129"/>
      <c r="EA160" s="129"/>
      <c r="EB160" s="129"/>
      <c r="EC160" s="129"/>
      <c r="ED160" s="129"/>
      <c r="EE160" s="129"/>
      <c r="EF160" s="129"/>
      <c r="EG160" s="129"/>
      <c r="EH160" s="129"/>
      <c r="EI160" s="129"/>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row>
    <row r="161" spans="1:171" ht="11.25" customHeight="1">
      <c r="A161" s="192"/>
      <c r="B161" s="193"/>
      <c r="C161" s="196"/>
      <c r="D161" s="199"/>
      <c r="E161" s="200"/>
      <c r="F161" s="199"/>
      <c r="G161" s="200"/>
      <c r="H161" s="199"/>
      <c r="I161" s="200"/>
      <c r="J161" s="199"/>
      <c r="K161" s="200"/>
      <c r="L161" s="199"/>
      <c r="M161" s="209"/>
      <c r="N161" s="69" t="str">
        <f>IF(CF151&lt;&gt;"",IF(ISERROR(AND(BV155="",BX155="",BZ155="",CB155="",CD155="")),"E",IF(AND(BV155="",BX155="",BZ155="",CB155="",CD155=""),"","E")),"")</f>
        <v/>
      </c>
      <c r="O161" s="192"/>
      <c r="P161" s="193"/>
      <c r="Q161" s="196"/>
      <c r="R161" s="199"/>
      <c r="S161" s="200"/>
      <c r="T161" s="199"/>
      <c r="U161" s="200"/>
      <c r="V161" s="199"/>
      <c r="W161" s="200"/>
      <c r="X161" s="199"/>
      <c r="Y161" s="200"/>
      <c r="Z161" s="199"/>
      <c r="AA161" s="209"/>
      <c r="AB161" s="69" t="str">
        <f>IF(DV151&lt;&gt;"",IF(ISERROR(AND(DL155="",DN155="",DP155="",DQ155="",DT155="")),"E",IF(AND(DL155="",DN155="",DP155="",DR155="",DT155=""),"","E")),"")</f>
        <v/>
      </c>
      <c r="AP161" s="3"/>
      <c r="AQ161" s="154" t="str">
        <f>CONCATENATE($A135," ",$D135,","," ",$F133)</f>
        <v>Group: 3, Men's Singles</v>
      </c>
      <c r="AR161" s="155"/>
      <c r="AS161" s="155"/>
      <c r="AT161" s="155"/>
      <c r="AU161" s="155"/>
      <c r="AV161" s="155"/>
      <c r="AW161" s="155"/>
      <c r="AX161" s="155"/>
      <c r="AY161" s="155"/>
      <c r="AZ161" s="155"/>
      <c r="BA161" s="155"/>
      <c r="BB161" s="155"/>
      <c r="BC161" s="156"/>
      <c r="BD161" s="163">
        <f>A164</f>
        <v>4</v>
      </c>
      <c r="BE161" s="164"/>
      <c r="BF161" s="183" t="str">
        <f>C164</f>
        <v>A</v>
      </c>
      <c r="BG161" s="185" t="str">
        <f>IF(VLOOKUP($BF161,$A137:$C147,3,FALSE)=0,"",CONCATENATE(VLOOKUP(VLOOKUP($BF161,$A137:$C147,3,FALSE),Players!$C:$G,4,FALSE)," ",VLOOKUP($BF161,$A137:$C147,3,FALSE)," ",IF(ISERROR(VLOOKUP(VLOOKUP($BF161,$A137:$C147,3,FALSE),Players!$C:$G,5,FALSE)),"()",CONCATENATE("(",VLOOKUP(VLOOKUP($BF161,$A137:$C147,3,FALSE),Players!$C:$G,5,FALSE),")"))))</f>
        <v/>
      </c>
      <c r="BH161" s="186"/>
      <c r="BI161" s="186"/>
      <c r="BJ161" s="186"/>
      <c r="BK161" s="186"/>
      <c r="BL161" s="186"/>
      <c r="BM161" s="186"/>
      <c r="BN161" s="186"/>
      <c r="BO161" s="186"/>
      <c r="BP161" s="186"/>
      <c r="BQ161" s="186"/>
      <c r="BR161" s="186"/>
      <c r="BS161" s="186"/>
      <c r="BT161" s="186"/>
      <c r="BU161" s="187"/>
      <c r="BV161" s="170" t="str">
        <f>IF(D164&lt;&gt;"",D164,"")</f>
        <v/>
      </c>
      <c r="BW161" s="171"/>
      <c r="BX161" s="335" t="str">
        <f>IF(F164&lt;&gt;"",F164,"")</f>
        <v/>
      </c>
      <c r="BY161" s="171"/>
      <c r="BZ161" s="335" t="str">
        <f>IF(H164&lt;&gt;"",H164,"")</f>
        <v/>
      </c>
      <c r="CA161" s="171"/>
      <c r="CB161" s="335" t="str">
        <f>IF(J164&lt;&gt;"",J164,"")</f>
        <v/>
      </c>
      <c r="CC161" s="171"/>
      <c r="CD161" s="335" t="str">
        <f>IF(L164&lt;&gt;"",L164,"")</f>
        <v/>
      </c>
      <c r="CE161" s="337"/>
      <c r="CF161" s="174" t="str">
        <f>IF($CD161=$CD163,IF($CB161=$CB163,IF($BZ161&lt;&gt;"",IF($BZ161&gt;$BZ163,"W","L"),""),IF($CB161&gt;$CB163,"W","L")),IF($CD161&gt;$CD163,"W","L"))</f>
        <v/>
      </c>
      <c r="CG161" s="154" t="str">
        <f>CONCATENATE($A135," ",$D135,","," ",$F133)</f>
        <v>Group: 3, Men's Singles</v>
      </c>
      <c r="CH161" s="155"/>
      <c r="CI161" s="155"/>
      <c r="CJ161" s="155"/>
      <c r="CK161" s="155"/>
      <c r="CL161" s="155"/>
      <c r="CM161" s="155"/>
      <c r="CN161" s="155"/>
      <c r="CO161" s="155"/>
      <c r="CP161" s="155"/>
      <c r="CQ161" s="155"/>
      <c r="CR161" s="155"/>
      <c r="CS161" s="156"/>
      <c r="CT161" s="163">
        <f>O164</f>
        <v>11</v>
      </c>
      <c r="CU161" s="164"/>
      <c r="CV161" s="183" t="str">
        <f>Q164</f>
        <v>C</v>
      </c>
      <c r="CW161" s="185" t="str">
        <f>IF(VLOOKUP($CV161,$A137:$C147,3,FALSE)=0,"",CONCATENATE(VLOOKUP(VLOOKUP($CV161,$A137:$C147,3,FALSE),Players!$C:$G,4,FALSE)," ",VLOOKUP($CV161,$A137:$C147,3,FALSE)," ",IF(ISERROR(VLOOKUP(VLOOKUP($CV161,$A137:$C147,3,FALSE),Players!$C:$G,5,FALSE)),"()",CONCATENATE("(",VLOOKUP(VLOOKUP($CV161,$A137:$C147,3,FALSE),Players!$C:$G,5,FALSE),")"))))</f>
        <v/>
      </c>
      <c r="CX161" s="186"/>
      <c r="CY161" s="186"/>
      <c r="CZ161" s="186"/>
      <c r="DA161" s="186"/>
      <c r="DB161" s="186"/>
      <c r="DC161" s="186"/>
      <c r="DD161" s="186"/>
      <c r="DE161" s="186"/>
      <c r="DF161" s="186"/>
      <c r="DG161" s="186"/>
      <c r="DH161" s="186"/>
      <c r="DI161" s="186"/>
      <c r="DJ161" s="186"/>
      <c r="DK161" s="187"/>
      <c r="DL161" s="170" t="str">
        <f>IF(R164&lt;&gt;"",R164,"")</f>
        <v/>
      </c>
      <c r="DM161" s="171"/>
      <c r="DN161" s="335" t="str">
        <f>IF(T164&lt;&gt;"",T164,"")</f>
        <v/>
      </c>
      <c r="DO161" s="171"/>
      <c r="DP161" s="335" t="str">
        <f>IF(V164&lt;&gt;"",V164,"")</f>
        <v/>
      </c>
      <c r="DQ161" s="171"/>
      <c r="DR161" s="335" t="str">
        <f>IF(X164&lt;&gt;"",X164,"")</f>
        <v/>
      </c>
      <c r="DS161" s="171"/>
      <c r="DT161" s="335" t="str">
        <f>IF(Z164&lt;&gt;"",Z164,"")</f>
        <v/>
      </c>
      <c r="DU161" s="337"/>
      <c r="DV161" s="174" t="str">
        <f>IF($DT161=$DT163,IF($DR161=$DR163,IF($DP161&lt;&gt;"",IF($DP161&gt;$DP163,"W","L"),""),IF($DR161&gt;$DR163,"W","L")),IF($DT161&gt;$DT163,"W","L"))</f>
        <v/>
      </c>
      <c r="DW161" s="129"/>
      <c r="DX161" s="129"/>
      <c r="DY161" s="129"/>
      <c r="DZ161" s="129"/>
      <c r="EA161" s="129"/>
      <c r="EB161" s="129"/>
      <c r="EC161" s="129"/>
      <c r="ED161" s="129"/>
      <c r="EE161" s="129"/>
      <c r="EF161" s="129"/>
      <c r="EG161" s="129"/>
      <c r="EH161" s="129"/>
      <c r="EI161" s="129"/>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row>
    <row r="162" spans="1:171" ht="11.25" customHeight="1">
      <c r="A162" s="192"/>
      <c r="B162" s="193"/>
      <c r="C162" s="175" t="str">
        <f>IF($D133="1P","D","D")</f>
        <v>D</v>
      </c>
      <c r="D162" s="201"/>
      <c r="E162" s="202"/>
      <c r="F162" s="201"/>
      <c r="G162" s="202"/>
      <c r="H162" s="201"/>
      <c r="I162" s="202"/>
      <c r="J162" s="201"/>
      <c r="K162" s="202"/>
      <c r="L162" s="201"/>
      <c r="M162" s="205"/>
      <c r="N162" s="69" t="str">
        <f>IF(CF151&lt;&gt;"",IF(ISERROR(AND(BV155="",BX155="",BZ155="",CB155="",CD155="")),"E",IF(AND(BV155="",BX155="",BZ155="",CB155="",CD155=""),"","E")),"")</f>
        <v/>
      </c>
      <c r="O162" s="192"/>
      <c r="P162" s="193"/>
      <c r="Q162" s="175" t="str">
        <f>IF($D133="1P","C","B")</f>
        <v>B</v>
      </c>
      <c r="R162" s="201"/>
      <c r="S162" s="202"/>
      <c r="T162" s="201"/>
      <c r="U162" s="202"/>
      <c r="V162" s="201"/>
      <c r="W162" s="202"/>
      <c r="X162" s="201"/>
      <c r="Y162" s="202"/>
      <c r="Z162" s="201"/>
      <c r="AA162" s="205"/>
      <c r="AB162" s="69" t="str">
        <f>IF(DV151&lt;&gt;"",IF(ISERROR(AND(DL155="",DN155="",DP155="",DQ155="",DT155="")),"E",IF(AND(DL155="",DN155="",DP155="",DR155="",DT155=""),"","E")),"")</f>
        <v/>
      </c>
      <c r="AP162" s="3"/>
      <c r="AQ162" s="157"/>
      <c r="AR162" s="158"/>
      <c r="AS162" s="158"/>
      <c r="AT162" s="158"/>
      <c r="AU162" s="158"/>
      <c r="AV162" s="158"/>
      <c r="AW162" s="158"/>
      <c r="AX162" s="158"/>
      <c r="AY162" s="158"/>
      <c r="AZ162" s="158"/>
      <c r="BA162" s="158"/>
      <c r="BB162" s="158"/>
      <c r="BC162" s="159"/>
      <c r="BD162" s="165"/>
      <c r="BE162" s="166"/>
      <c r="BF162" s="184"/>
      <c r="BG162" s="188"/>
      <c r="BH162" s="189"/>
      <c r="BI162" s="189"/>
      <c r="BJ162" s="189"/>
      <c r="BK162" s="189"/>
      <c r="BL162" s="189"/>
      <c r="BM162" s="189"/>
      <c r="BN162" s="189"/>
      <c r="BO162" s="189"/>
      <c r="BP162" s="189"/>
      <c r="BQ162" s="189"/>
      <c r="BR162" s="189"/>
      <c r="BS162" s="189"/>
      <c r="BT162" s="189"/>
      <c r="BU162" s="190"/>
      <c r="BV162" s="172"/>
      <c r="BW162" s="173"/>
      <c r="BX162" s="336"/>
      <c r="BY162" s="173"/>
      <c r="BZ162" s="336"/>
      <c r="CA162" s="173"/>
      <c r="CB162" s="336"/>
      <c r="CC162" s="173"/>
      <c r="CD162" s="336"/>
      <c r="CE162" s="338"/>
      <c r="CF162" s="174"/>
      <c r="CG162" s="157"/>
      <c r="CH162" s="158"/>
      <c r="CI162" s="158"/>
      <c r="CJ162" s="158"/>
      <c r="CK162" s="158"/>
      <c r="CL162" s="158"/>
      <c r="CM162" s="158"/>
      <c r="CN162" s="158"/>
      <c r="CO162" s="158"/>
      <c r="CP162" s="158"/>
      <c r="CQ162" s="158"/>
      <c r="CR162" s="158"/>
      <c r="CS162" s="159"/>
      <c r="CT162" s="165"/>
      <c r="CU162" s="166"/>
      <c r="CV162" s="184"/>
      <c r="CW162" s="188"/>
      <c r="CX162" s="189"/>
      <c r="CY162" s="189"/>
      <c r="CZ162" s="189"/>
      <c r="DA162" s="189"/>
      <c r="DB162" s="189"/>
      <c r="DC162" s="189"/>
      <c r="DD162" s="189"/>
      <c r="DE162" s="189"/>
      <c r="DF162" s="189"/>
      <c r="DG162" s="189"/>
      <c r="DH162" s="189"/>
      <c r="DI162" s="189"/>
      <c r="DJ162" s="189"/>
      <c r="DK162" s="190"/>
      <c r="DL162" s="172"/>
      <c r="DM162" s="173"/>
      <c r="DN162" s="336"/>
      <c r="DO162" s="173"/>
      <c r="DP162" s="336"/>
      <c r="DQ162" s="173"/>
      <c r="DR162" s="336"/>
      <c r="DS162" s="173"/>
      <c r="DT162" s="336"/>
      <c r="DU162" s="338"/>
      <c r="DV162" s="174"/>
      <c r="DW162" s="129"/>
      <c r="DX162" s="129"/>
      <c r="DY162" s="129"/>
      <c r="DZ162" s="129"/>
      <c r="EA162" s="129"/>
      <c r="EB162" s="129"/>
      <c r="EC162" s="129"/>
      <c r="ED162" s="129"/>
      <c r="EE162" s="129"/>
      <c r="EF162" s="129"/>
      <c r="EG162" s="129"/>
      <c r="EH162" s="129"/>
      <c r="EI162" s="129"/>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row>
    <row r="163" spans="1:171" ht="11.25" customHeight="1" thickBot="1">
      <c r="A163" s="194"/>
      <c r="B163" s="195"/>
      <c r="C163" s="207"/>
      <c r="D163" s="203"/>
      <c r="E163" s="204"/>
      <c r="F163" s="203"/>
      <c r="G163" s="204"/>
      <c r="H163" s="203"/>
      <c r="I163" s="204"/>
      <c r="J163" s="203"/>
      <c r="K163" s="204"/>
      <c r="L163" s="203"/>
      <c r="M163" s="206"/>
      <c r="N163" s="69" t="str">
        <f>IF(CF153&lt;&gt;"",IF(CF153="W",IF(SUM(IF(D162&gt;D160,1,0),IF(F162&gt;F160,1,0),IF(H162&gt;H160,1,0),IF(J162&gt;J160,1,0),IF(L162&gt;L160,1,0))&lt;&gt;3,"E",""),""),"")</f>
        <v/>
      </c>
      <c r="O163" s="194"/>
      <c r="P163" s="195"/>
      <c r="Q163" s="207"/>
      <c r="R163" s="203"/>
      <c r="S163" s="204"/>
      <c r="T163" s="203"/>
      <c r="U163" s="204"/>
      <c r="V163" s="203"/>
      <c r="W163" s="204"/>
      <c r="X163" s="203"/>
      <c r="Y163" s="204"/>
      <c r="Z163" s="203"/>
      <c r="AA163" s="206"/>
      <c r="AB163" s="69" t="str">
        <f>IF(DV153&lt;&gt;"",IF(DV153="W",IF(SUM(IF(R162&gt;R160,1,0),IF(T162&gt;T160,1,0),IF(V162&gt;V160,1,0),IF(X162&gt;X160,1,0),IF(Z162&gt;Z160,1,0))&lt;&gt;3,"E",""),""),"")</f>
        <v/>
      </c>
      <c r="AP163" s="3"/>
      <c r="AQ163" s="157"/>
      <c r="AR163" s="158"/>
      <c r="AS163" s="158"/>
      <c r="AT163" s="158"/>
      <c r="AU163" s="158"/>
      <c r="AV163" s="158"/>
      <c r="AW163" s="158"/>
      <c r="AX163" s="158"/>
      <c r="AY163" s="158"/>
      <c r="AZ163" s="158"/>
      <c r="BA163" s="158"/>
      <c r="BB163" s="158"/>
      <c r="BC163" s="159"/>
      <c r="BD163" s="165"/>
      <c r="BE163" s="166"/>
      <c r="BF163" s="175" t="str">
        <f>C166</f>
        <v>D</v>
      </c>
      <c r="BG163" s="177" t="str">
        <f>IF(VLOOKUP($BF163,$A137:$C147,3,FALSE)=0,"",CONCATENATE(VLOOKUP(VLOOKUP($BF163,$A137:$C147,3,FALSE),Players!$C:$G,4,FALSE)," ",VLOOKUP($BF163,$A137:$C147,3,FALSE)," ",IF(ISERROR(VLOOKUP(VLOOKUP($BF163,$A137:$C147,3,FALSE),Players!$C:$G,5,FALSE)),"()",CONCATENATE("(",VLOOKUP(VLOOKUP($BF163,$A137:$C147,3,FALSE),Players!$C:$G,5,FALSE),")"))))</f>
        <v/>
      </c>
      <c r="BH163" s="178"/>
      <c r="BI163" s="178"/>
      <c r="BJ163" s="178"/>
      <c r="BK163" s="178"/>
      <c r="BL163" s="178"/>
      <c r="BM163" s="178"/>
      <c r="BN163" s="178"/>
      <c r="BO163" s="178"/>
      <c r="BP163" s="178"/>
      <c r="BQ163" s="178"/>
      <c r="BR163" s="178"/>
      <c r="BS163" s="178"/>
      <c r="BT163" s="178"/>
      <c r="BU163" s="179"/>
      <c r="BV163" s="150" t="str">
        <f>IF(D166&lt;&gt;"",D166,"")</f>
        <v/>
      </c>
      <c r="BW163" s="151"/>
      <c r="BX163" s="288" t="str">
        <f>IF(F166&lt;&gt;"",F166,"")</f>
        <v/>
      </c>
      <c r="BY163" s="151"/>
      <c r="BZ163" s="288" t="str">
        <f>IF(H166&lt;&gt;"",H166,"")</f>
        <v/>
      </c>
      <c r="CA163" s="151"/>
      <c r="CB163" s="288" t="str">
        <f>IF(J166&lt;&gt;"",J166,"")</f>
        <v/>
      </c>
      <c r="CC163" s="151"/>
      <c r="CD163" s="288" t="str">
        <f>IF(L166&lt;&gt;"",L166,"")</f>
        <v/>
      </c>
      <c r="CE163" s="332"/>
      <c r="CF163" s="174" t="str">
        <f>IF($CF161&lt;&gt;"",IF(CF161="W","L","W"),"")</f>
        <v/>
      </c>
      <c r="CG163" s="157"/>
      <c r="CH163" s="158"/>
      <c r="CI163" s="158"/>
      <c r="CJ163" s="158"/>
      <c r="CK163" s="158"/>
      <c r="CL163" s="158"/>
      <c r="CM163" s="158"/>
      <c r="CN163" s="158"/>
      <c r="CO163" s="158"/>
      <c r="CP163" s="158"/>
      <c r="CQ163" s="158"/>
      <c r="CR163" s="158"/>
      <c r="CS163" s="159"/>
      <c r="CT163" s="165"/>
      <c r="CU163" s="166"/>
      <c r="CV163" s="175" t="str">
        <f>Q166</f>
        <v>F</v>
      </c>
      <c r="CW163" s="177" t="str">
        <f>IF(VLOOKUP($CV163,$A137:$C147,3,FALSE)=0,"",CONCATENATE(VLOOKUP(VLOOKUP($CV163,$A137:$C147,3,FALSE),Players!$C:$G,4,FALSE)," ",VLOOKUP($CV163,$A137:$C147,3,FALSE)," ",IF(ISERROR(VLOOKUP(VLOOKUP($CV163,$A137:$C147,3,FALSE),Players!$C:$G,5,FALSE)),"()",CONCATENATE("(",VLOOKUP(VLOOKUP($CV163,$A137:$C147,3,FALSE),Players!$C:$G,5,FALSE),")"))))</f>
        <v/>
      </c>
      <c r="CX163" s="178"/>
      <c r="CY163" s="178"/>
      <c r="CZ163" s="178"/>
      <c r="DA163" s="178"/>
      <c r="DB163" s="178"/>
      <c r="DC163" s="178"/>
      <c r="DD163" s="178"/>
      <c r="DE163" s="178"/>
      <c r="DF163" s="178"/>
      <c r="DG163" s="178"/>
      <c r="DH163" s="178"/>
      <c r="DI163" s="178"/>
      <c r="DJ163" s="178"/>
      <c r="DK163" s="179"/>
      <c r="DL163" s="150" t="str">
        <f>IF(R166&lt;&gt;"",R166,"")</f>
        <v/>
      </c>
      <c r="DM163" s="151"/>
      <c r="DN163" s="288" t="str">
        <f>IF(T166&lt;&gt;"",T166,"")</f>
        <v/>
      </c>
      <c r="DO163" s="151"/>
      <c r="DP163" s="288" t="str">
        <f>IF(V166&lt;&gt;"",V166,"")</f>
        <v/>
      </c>
      <c r="DQ163" s="151"/>
      <c r="DR163" s="288" t="str">
        <f>IF(X166&lt;&gt;"",X166,"")</f>
        <v/>
      </c>
      <c r="DS163" s="151"/>
      <c r="DT163" s="288" t="str">
        <f>IF(Z166&lt;&gt;"",Z166,"")</f>
        <v/>
      </c>
      <c r="DU163" s="332"/>
      <c r="DV163" s="174" t="str">
        <f>IF($DV161&lt;&gt;"",IF(DV161="W","L","W"),"")</f>
        <v/>
      </c>
      <c r="DW163" s="129"/>
      <c r="DX163" s="129"/>
      <c r="DY163" s="129"/>
      <c r="DZ163" s="129"/>
      <c r="EA163" s="129"/>
      <c r="EB163" s="129"/>
      <c r="EC163" s="129"/>
      <c r="ED163" s="129"/>
      <c r="EE163" s="129"/>
      <c r="EF163" s="129"/>
      <c r="EG163" s="129"/>
      <c r="EH163" s="129"/>
      <c r="EI163" s="129"/>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row>
    <row r="164" spans="1:171" ht="11.25" customHeight="1" thickBot="1">
      <c r="A164" s="170">
        <v>4</v>
      </c>
      <c r="B164" s="191"/>
      <c r="C164" s="183" t="str">
        <f>IF($D133="1P","A","A")</f>
        <v>A</v>
      </c>
      <c r="D164" s="197"/>
      <c r="E164" s="198"/>
      <c r="F164" s="197"/>
      <c r="G164" s="198"/>
      <c r="H164" s="197"/>
      <c r="I164" s="198"/>
      <c r="J164" s="197"/>
      <c r="K164" s="198"/>
      <c r="L164" s="197"/>
      <c r="M164" s="208"/>
      <c r="N164" s="69" t="str">
        <f>IF(CF161&lt;&gt;"",IF(CF161="W",IF(SUM(IF(D164&gt;D166,1,0),IF(F164&gt;F166,1,0),IF(H164&gt;H166,1,0),IF(J164&gt;J166,1,0),IF(L164&gt;L166,1,0))&lt;&gt;3,"E",""),""),"")</f>
        <v/>
      </c>
      <c r="O164" s="170">
        <v>11</v>
      </c>
      <c r="P164" s="191"/>
      <c r="Q164" s="183" t="str">
        <f>IF($D133="1P","B","C")</f>
        <v>C</v>
      </c>
      <c r="R164" s="197"/>
      <c r="S164" s="198"/>
      <c r="T164" s="197"/>
      <c r="U164" s="198"/>
      <c r="V164" s="197"/>
      <c r="W164" s="198"/>
      <c r="X164" s="197"/>
      <c r="Y164" s="198"/>
      <c r="Z164" s="197"/>
      <c r="AA164" s="208"/>
      <c r="AB164" s="69" t="str">
        <f>IF(DV161&lt;&gt;"",IF(DV161="W",IF(SUM(IF(R164&gt;R166,1,0),IF(T164&gt;T166,1,0),IF(V164&gt;V166,1,0),IF(X164&gt;X166,1,0),IF(Z164&gt;Z166,1,0))&lt;&gt;3,"E",""),""),"")</f>
        <v/>
      </c>
      <c r="AP164" s="3"/>
      <c r="AQ164" s="160"/>
      <c r="AR164" s="161"/>
      <c r="AS164" s="161"/>
      <c r="AT164" s="161"/>
      <c r="AU164" s="161"/>
      <c r="AV164" s="161"/>
      <c r="AW164" s="161"/>
      <c r="AX164" s="161"/>
      <c r="AY164" s="161"/>
      <c r="AZ164" s="161"/>
      <c r="BA164" s="161"/>
      <c r="BB164" s="161"/>
      <c r="BC164" s="162"/>
      <c r="BD164" s="167"/>
      <c r="BE164" s="168"/>
      <c r="BF164" s="176"/>
      <c r="BG164" s="180"/>
      <c r="BH164" s="181"/>
      <c r="BI164" s="181"/>
      <c r="BJ164" s="181"/>
      <c r="BK164" s="181"/>
      <c r="BL164" s="181"/>
      <c r="BM164" s="181"/>
      <c r="BN164" s="181"/>
      <c r="BO164" s="181"/>
      <c r="BP164" s="181"/>
      <c r="BQ164" s="181"/>
      <c r="BR164" s="181"/>
      <c r="BS164" s="181"/>
      <c r="BT164" s="181"/>
      <c r="BU164" s="182"/>
      <c r="BV164" s="152"/>
      <c r="BW164" s="153"/>
      <c r="BX164" s="333"/>
      <c r="BY164" s="153"/>
      <c r="BZ164" s="333"/>
      <c r="CA164" s="153"/>
      <c r="CB164" s="333"/>
      <c r="CC164" s="153"/>
      <c r="CD164" s="333"/>
      <c r="CE164" s="334"/>
      <c r="CF164" s="341"/>
      <c r="CG164" s="160"/>
      <c r="CH164" s="161"/>
      <c r="CI164" s="161"/>
      <c r="CJ164" s="161"/>
      <c r="CK164" s="161"/>
      <c r="CL164" s="161"/>
      <c r="CM164" s="161"/>
      <c r="CN164" s="161"/>
      <c r="CO164" s="161"/>
      <c r="CP164" s="161"/>
      <c r="CQ164" s="161"/>
      <c r="CR164" s="161"/>
      <c r="CS164" s="162"/>
      <c r="CT164" s="167"/>
      <c r="CU164" s="168"/>
      <c r="CV164" s="176"/>
      <c r="CW164" s="180"/>
      <c r="CX164" s="181"/>
      <c r="CY164" s="181"/>
      <c r="CZ164" s="181"/>
      <c r="DA164" s="181"/>
      <c r="DB164" s="181"/>
      <c r="DC164" s="181"/>
      <c r="DD164" s="181"/>
      <c r="DE164" s="181"/>
      <c r="DF164" s="181"/>
      <c r="DG164" s="181"/>
      <c r="DH164" s="181"/>
      <c r="DI164" s="181"/>
      <c r="DJ164" s="181"/>
      <c r="DK164" s="182"/>
      <c r="DL164" s="152"/>
      <c r="DM164" s="153"/>
      <c r="DN164" s="333"/>
      <c r="DO164" s="153"/>
      <c r="DP164" s="333"/>
      <c r="DQ164" s="153"/>
      <c r="DR164" s="333"/>
      <c r="DS164" s="153"/>
      <c r="DT164" s="333"/>
      <c r="DU164" s="334"/>
      <c r="DV164" s="174"/>
      <c r="DW164" s="129"/>
      <c r="DX164" s="129"/>
      <c r="DY164" s="129"/>
      <c r="DZ164" s="129"/>
      <c r="EA164" s="129"/>
      <c r="EB164" s="129"/>
      <c r="EC164" s="129"/>
      <c r="ED164" s="129"/>
      <c r="EE164" s="129"/>
      <c r="EF164" s="129"/>
      <c r="EG164" s="129"/>
      <c r="EH164" s="129"/>
      <c r="EI164" s="129"/>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row>
    <row r="165" spans="1:171" ht="11.25" customHeight="1">
      <c r="A165" s="192"/>
      <c r="B165" s="193"/>
      <c r="C165" s="196"/>
      <c r="D165" s="199"/>
      <c r="E165" s="200"/>
      <c r="F165" s="199"/>
      <c r="G165" s="200"/>
      <c r="H165" s="199"/>
      <c r="I165" s="200"/>
      <c r="J165" s="199"/>
      <c r="K165" s="200"/>
      <c r="L165" s="199"/>
      <c r="M165" s="209"/>
      <c r="N165" s="69" t="str">
        <f>IF(CF161&lt;&gt;"",IF(ISERROR(AND(BV165="",BX165="",BZ165="",CB165="",CD165="")),"E",IF(AND(BV165="",BX165="",BZ165="",CB165="",CD165=""),"","E")),"")</f>
        <v/>
      </c>
      <c r="O165" s="192"/>
      <c r="P165" s="193"/>
      <c r="Q165" s="196"/>
      <c r="R165" s="199"/>
      <c r="S165" s="200"/>
      <c r="T165" s="199"/>
      <c r="U165" s="200"/>
      <c r="V165" s="199"/>
      <c r="W165" s="200"/>
      <c r="X165" s="199"/>
      <c r="Y165" s="200"/>
      <c r="Z165" s="199"/>
      <c r="AA165" s="209"/>
      <c r="AB165" s="69" t="str">
        <f>IF(DV161&lt;&gt;"",IF(ISERROR(AND(DL165="",DN165="",DP165="",DQ165="",DT165="")),"E",IF(AND(DL165="",DN165="",DP165="",DR165="",DT165=""),"","E")),"")</f>
        <v/>
      </c>
      <c r="AP165" s="3"/>
      <c r="AQ165" s="126"/>
      <c r="AR165" s="126"/>
      <c r="AS165" s="126"/>
      <c r="AT165" s="126"/>
      <c r="AU165" s="126"/>
      <c r="AV165" s="126"/>
      <c r="AW165" s="126"/>
      <c r="AX165" s="126"/>
      <c r="AY165" s="126"/>
      <c r="AZ165" s="126"/>
      <c r="BA165" s="126"/>
      <c r="BB165" s="126"/>
      <c r="BC165" s="126"/>
      <c r="BV165" s="169" t="str">
        <f>IF(CF161&lt;&gt;"",IF(AND(AND(BV161&gt;-1,BV163&gt;-1),OR(BV161&gt;10,BV163&gt;10),ABS(BV161-BV163)&gt;1,IF(OR(BV161&gt;11,BV163&gt;11),ABS(BV161-BV163)=2,TRUE),BV161=INT(BV161),BV163=INT(BV163)),"","Error"),"")</f>
        <v/>
      </c>
      <c r="BW165" s="169"/>
      <c r="BX165" s="169" t="str">
        <f>IF(CF161&lt;&gt;"",IF(AND(AND(BX161&gt;-1,BX163&gt;-1),OR(BX161&gt;10,BX163&gt;10),ABS(BX161-BX163)&gt;1,IF(OR(BX161&gt;11,BX163&gt;11),ABS(BX161-BX163)=2,TRUE),BX161=INT(BX161),BX163=INT(BX163)),"","Error"),"")</f>
        <v/>
      </c>
      <c r="BY165" s="169"/>
      <c r="BZ165" s="169" t="str">
        <f>IF(CF161&lt;&gt;"",IF(AND(AND(BZ161&gt;-1,BZ163&gt;-1),OR(BZ161&gt;10,BZ163&gt;10),ABS(BZ161-BZ163)&gt;1,IF(OR(BZ161&gt;11,BZ163&gt;11),ABS(BZ161-BZ163)=2,TRUE),BZ161=INT(BZ161),BZ163=INT(BZ163)),"","Error"),"")</f>
        <v/>
      </c>
      <c r="CA165" s="169"/>
      <c r="CB165" s="169" t="str">
        <f>IF(AND(CF161&lt;&gt;"",CB161&lt;&gt;""),IF(AND(AND(CB161&gt;-1,CB163&gt;-1),OR(CB161&gt;10,CB163&gt;10),ABS(CB161-CB163)&gt;1,IF(OR(CB161&gt;11,CB163&gt;11),ABS(CB161-CB163)=2,TRUE),CB161=INT(CB161),CB163=INT(CB163)),"","Error"),"")</f>
        <v/>
      </c>
      <c r="CC165" s="169"/>
      <c r="CD165" s="169" t="str">
        <f>IF(AND(CF161&lt;&gt;"",CD161&lt;&gt;""),IF(AND(AND(CD161&gt;-1,CD163&gt;-1),OR(CD161&gt;10,CD163&gt;10),ABS(CD161-CD163)&gt;1,IF(OR(CD161&gt;11,CD163&gt;11),ABS(CD161-CD163)=2,TRUE),CD161=INT(CD161),CD163=INT(CD163)),"","Error"),"")</f>
        <v/>
      </c>
      <c r="CE165" s="169"/>
      <c r="CF165" s="3"/>
      <c r="CG165" s="126"/>
      <c r="CH165" s="126"/>
      <c r="CI165" s="126"/>
      <c r="CJ165" s="126"/>
      <c r="CK165" s="126"/>
      <c r="CL165" s="126"/>
      <c r="CM165" s="126"/>
      <c r="CN165" s="126"/>
      <c r="CO165" s="126"/>
      <c r="CP165" s="126"/>
      <c r="CQ165" s="126"/>
      <c r="CR165" s="126"/>
      <c r="CS165" s="126"/>
      <c r="DL165" s="169" t="str">
        <f>IF(DV161&lt;&gt;"",IF(AND(AND(DL161&gt;-1,DL163&gt;-1),OR(DL161&gt;10,DL163&gt;10),ABS(DL161-DL163)&gt;1,IF(OR(DL161&gt;11,DL163&gt;11),ABS(DL161-DL163)=2,TRUE),DL161=INT(DL161),DL163=INT(DL163)),"","Error"),"")</f>
        <v/>
      </c>
      <c r="DM165" s="169"/>
      <c r="DN165" s="169" t="str">
        <f>IF(DV161&lt;&gt;"",IF(AND(AND(DN161&gt;-1,DN163&gt;-1),OR(DN161&gt;10,DN163&gt;10),ABS(DN161-DN163)&gt;1,IF(OR(DN161&gt;11,DN163&gt;11),ABS(DN161-DN163)=2,TRUE),DN161=INT(DN161),DN163=INT(DN163)),"","Error"),"")</f>
        <v/>
      </c>
      <c r="DO165" s="169"/>
      <c r="DP165" s="169" t="str">
        <f>IF(DV161&lt;&gt;"",IF(AND(AND(DP161&gt;-1,DP163&gt;-1),OR(DP161&gt;10,DP163&gt;10),ABS(DP161-DP163)&gt;1,IF(OR(DP161&gt;11,DP163&gt;11),ABS(DP161-DP163)=2,TRUE),DP161=INT(DP161),DP163=INT(DP163)),"","Error"),"")</f>
        <v/>
      </c>
      <c r="DQ165" s="169"/>
      <c r="DR165" s="169" t="str">
        <f>IF(AND(DV161&lt;&gt;"",DR161&lt;&gt;""),IF(AND(AND(DR161&gt;-1,DR163&gt;-1),OR(DR161&gt;10,DR163&gt;10),ABS(DR161-DR163)&gt;1,IF(OR(DR161&gt;11,DR163&gt;11),ABS(DR161-DR163)=2,TRUE),DR161=INT(DR161),DR163=INT(DR163)),"","Error"),"")</f>
        <v/>
      </c>
      <c r="DS165" s="169"/>
      <c r="DT165" s="169" t="str">
        <f>IF(AND(DV161&lt;&gt;"",DT161&lt;&gt;""),IF(AND(AND(DT161&gt;-1,DT163&gt;-1),OR(DT161&gt;10,DT163&gt;10),ABS(DT161-DT163)&gt;1,IF(OR(DT161&gt;11,DT163&gt;11),ABS(DT161-DT163)=2,TRUE),DT161=INT(DT161),DT163=INT(DT163)),"","Error"),"")</f>
        <v/>
      </c>
      <c r="DU165" s="169"/>
      <c r="DV165" s="3"/>
      <c r="DW165" s="129"/>
      <c r="DX165" s="129"/>
      <c r="DY165" s="129"/>
      <c r="DZ165" s="129"/>
      <c r="EA165" s="129"/>
      <c r="EB165" s="129"/>
      <c r="EC165" s="129"/>
      <c r="ED165" s="129"/>
      <c r="EE165" s="129"/>
      <c r="EF165" s="129"/>
      <c r="EG165" s="129"/>
      <c r="EH165" s="129"/>
      <c r="EI165" s="129"/>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row>
    <row r="166" spans="1:171" ht="11.25" customHeight="1">
      <c r="A166" s="192"/>
      <c r="B166" s="193"/>
      <c r="C166" s="175" t="str">
        <f>IF($D133="1P","E","D")</f>
        <v>D</v>
      </c>
      <c r="D166" s="201"/>
      <c r="E166" s="202"/>
      <c r="F166" s="201"/>
      <c r="G166" s="202"/>
      <c r="H166" s="201"/>
      <c r="I166" s="202"/>
      <c r="J166" s="201"/>
      <c r="K166" s="202"/>
      <c r="L166" s="201"/>
      <c r="M166" s="205"/>
      <c r="N166" s="69" t="str">
        <f>IF(CF161&lt;&gt;"",IF(ISERROR(AND(BV165="",BX165="",BZ165="",CB165="",CD165="")),"E",IF(AND(BV165="",BX165="",BZ165="",CB165="",CD165=""),"","E")),"")</f>
        <v/>
      </c>
      <c r="O166" s="192"/>
      <c r="P166" s="193"/>
      <c r="Q166" s="175" t="str">
        <f>IF($D133="1P","D","F")</f>
        <v>F</v>
      </c>
      <c r="R166" s="201"/>
      <c r="S166" s="202"/>
      <c r="T166" s="201"/>
      <c r="U166" s="202"/>
      <c r="V166" s="201"/>
      <c r="W166" s="202"/>
      <c r="X166" s="201"/>
      <c r="Y166" s="202"/>
      <c r="Z166" s="201"/>
      <c r="AA166" s="205"/>
      <c r="AB166" s="69" t="str">
        <f>IF(DV161&lt;&gt;"",IF(ISERROR(AND(DL165="",DN165="",DP165="",DQ165="",DT165="")),"E",IF(AND(DL165="",DN165="",DP165="",DR165="",DT165=""),"","E")),"")</f>
        <v/>
      </c>
      <c r="AP166" s="3"/>
      <c r="AQ166" s="126"/>
      <c r="AR166" s="126"/>
      <c r="AS166" s="126"/>
      <c r="AT166" s="126"/>
      <c r="AU166" s="126"/>
      <c r="AV166" s="126"/>
      <c r="AW166" s="126"/>
      <c r="AX166" s="126"/>
      <c r="AY166" s="126"/>
      <c r="AZ166" s="126"/>
      <c r="BA166" s="126"/>
      <c r="BB166" s="126"/>
      <c r="BC166" s="126"/>
      <c r="CF166" s="3"/>
      <c r="CG166" s="126"/>
      <c r="CH166" s="126"/>
      <c r="CI166" s="126"/>
      <c r="CJ166" s="126"/>
      <c r="CK166" s="126"/>
      <c r="CL166" s="126"/>
      <c r="CM166" s="126"/>
      <c r="CN166" s="126"/>
      <c r="CO166" s="126"/>
      <c r="CP166" s="126"/>
      <c r="CQ166" s="126"/>
      <c r="CR166" s="126"/>
      <c r="CS166" s="126"/>
      <c r="DV166" s="3"/>
      <c r="DW166" s="129"/>
      <c r="DX166" s="129"/>
      <c r="DY166" s="129"/>
      <c r="DZ166" s="129"/>
      <c r="EA166" s="129"/>
      <c r="EB166" s="129"/>
      <c r="EC166" s="129"/>
      <c r="ED166" s="129"/>
      <c r="EE166" s="129"/>
      <c r="EF166" s="129"/>
      <c r="EG166" s="129"/>
      <c r="EH166" s="129"/>
      <c r="EI166" s="129"/>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row>
    <row r="167" spans="1:171" ht="11.25" customHeight="1" thickBot="1">
      <c r="A167" s="194"/>
      <c r="B167" s="195"/>
      <c r="C167" s="207"/>
      <c r="D167" s="203"/>
      <c r="E167" s="204"/>
      <c r="F167" s="203"/>
      <c r="G167" s="204"/>
      <c r="H167" s="203"/>
      <c r="I167" s="204"/>
      <c r="J167" s="203"/>
      <c r="K167" s="204"/>
      <c r="L167" s="203"/>
      <c r="M167" s="206"/>
      <c r="N167" s="69" t="str">
        <f>IF(CF163&lt;&gt;"",IF(CF163="W",IF(SUM(IF(D166&gt;D164,1,0),IF(F166&gt;F164,1,0),IF(H166&gt;H164,1,0),IF(J166&gt;J164,1,0),IF(L166&gt;L164,1,0))&lt;&gt;3,"E",""),""),"")</f>
        <v/>
      </c>
      <c r="O167" s="194"/>
      <c r="P167" s="195"/>
      <c r="Q167" s="207"/>
      <c r="R167" s="203"/>
      <c r="S167" s="204"/>
      <c r="T167" s="203"/>
      <c r="U167" s="204"/>
      <c r="V167" s="203"/>
      <c r="W167" s="204"/>
      <c r="X167" s="203"/>
      <c r="Y167" s="204"/>
      <c r="Z167" s="203"/>
      <c r="AA167" s="206"/>
      <c r="AB167" s="69" t="str">
        <f>IF(DV163&lt;&gt;"",IF(DV163="W",IF(SUM(IF(R166&gt;R164,1,0),IF(T166&gt;T164,1,0),IF(V166&gt;V164,1,0),IF(X166&gt;X164,1,0),IF(Z166&gt;Z164,1,0))&lt;&gt;3,"E",""),""),"")</f>
        <v/>
      </c>
      <c r="AP167" s="3"/>
      <c r="AQ167" s="127"/>
      <c r="AR167" s="127"/>
      <c r="AS167" s="127"/>
      <c r="AT167" s="127"/>
      <c r="AU167" s="127"/>
      <c r="AV167" s="127"/>
      <c r="AW167" s="127"/>
      <c r="AX167" s="127"/>
      <c r="AY167" s="127"/>
      <c r="AZ167" s="127"/>
      <c r="BA167" s="127"/>
      <c r="BB167" s="127"/>
      <c r="BC167" s="127"/>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3"/>
      <c r="CG167" s="127"/>
      <c r="CH167" s="127"/>
      <c r="CI167" s="127"/>
      <c r="CJ167" s="127"/>
      <c r="CK167" s="127"/>
      <c r="CL167" s="127"/>
      <c r="CM167" s="127"/>
      <c r="CN167" s="127"/>
      <c r="CO167" s="127"/>
      <c r="CP167" s="127"/>
      <c r="CQ167" s="127"/>
      <c r="CR167" s="127"/>
      <c r="CS167" s="127"/>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3"/>
      <c r="DW167" s="129"/>
      <c r="DX167" s="129"/>
      <c r="DY167" s="129"/>
      <c r="DZ167" s="129"/>
      <c r="EA167" s="129"/>
      <c r="EB167" s="129"/>
      <c r="EC167" s="129"/>
      <c r="ED167" s="129"/>
      <c r="EE167" s="129"/>
      <c r="EF167" s="129"/>
      <c r="EG167" s="129"/>
      <c r="EH167" s="129"/>
      <c r="EI167" s="129"/>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row>
    <row r="168" spans="1:171" ht="11.25" customHeight="1">
      <c r="A168" s="170">
        <v>5</v>
      </c>
      <c r="B168" s="191"/>
      <c r="C168" s="183" t="str">
        <f>IF($D133="1P","D","C")</f>
        <v>C</v>
      </c>
      <c r="D168" s="197"/>
      <c r="E168" s="198"/>
      <c r="F168" s="197"/>
      <c r="G168" s="198"/>
      <c r="H168" s="197"/>
      <c r="I168" s="198"/>
      <c r="J168" s="197"/>
      <c r="K168" s="198"/>
      <c r="L168" s="197"/>
      <c r="M168" s="208"/>
      <c r="N168" s="69" t="str">
        <f>IF(CF171&lt;&gt;"",IF(CF171="W",IF(SUM(IF(D168&gt;D170,1,0),IF(F168&gt;F170,1,0),IF(H168&gt;H170,1,0),IF(J168&gt;J170,1,0),IF(L168&gt;L170,1,0))&lt;&gt;3,"E",""),""),"")</f>
        <v/>
      </c>
      <c r="O168" s="170">
        <v>12</v>
      </c>
      <c r="P168" s="191"/>
      <c r="Q168" s="183" t="str">
        <f>IF($D133="1P","E","D")</f>
        <v>D</v>
      </c>
      <c r="R168" s="197"/>
      <c r="S168" s="198"/>
      <c r="T168" s="197"/>
      <c r="U168" s="198"/>
      <c r="V168" s="197"/>
      <c r="W168" s="198"/>
      <c r="X168" s="197"/>
      <c r="Y168" s="198"/>
      <c r="Z168" s="197"/>
      <c r="AA168" s="208"/>
      <c r="AB168" s="69" t="str">
        <f>IF(DV171&lt;&gt;"",IF(DV171="W",IF(SUM(IF(R168&gt;R170,1,0),IF(T168&gt;T170,1,0),IF(V168&gt;V170,1,0),IF(X168&gt;X170,1,0),IF(Z168&gt;Z170,1,0))&lt;&gt;3,"E",""),""),"")</f>
        <v/>
      </c>
      <c r="AP168" s="3"/>
      <c r="AQ168" s="128"/>
      <c r="AR168" s="128"/>
      <c r="AS168" s="128"/>
      <c r="AT168" s="128"/>
      <c r="AU168" s="128"/>
      <c r="AV168" s="128"/>
      <c r="AW168" s="128"/>
      <c r="AX168" s="128"/>
      <c r="AY168" s="128"/>
      <c r="AZ168" s="128"/>
      <c r="BA168" s="128"/>
      <c r="BB168" s="128"/>
      <c r="BC168" s="128"/>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3"/>
      <c r="CG168" s="128"/>
      <c r="CH168" s="128"/>
      <c r="CI168" s="128"/>
      <c r="CJ168" s="128"/>
      <c r="CK168" s="128"/>
      <c r="CL168" s="128"/>
      <c r="CM168" s="128"/>
      <c r="CN168" s="128"/>
      <c r="CO168" s="128"/>
      <c r="CP168" s="128"/>
      <c r="CQ168" s="128"/>
      <c r="CR168" s="128"/>
      <c r="CS168" s="128"/>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3"/>
      <c r="DW168" s="129"/>
      <c r="DX168" s="129"/>
      <c r="DY168" s="129"/>
      <c r="DZ168" s="129"/>
      <c r="EA168" s="129"/>
      <c r="EB168" s="129"/>
      <c r="EC168" s="129"/>
      <c r="ED168" s="129"/>
      <c r="EE168" s="129"/>
      <c r="EF168" s="129"/>
      <c r="EG168" s="129"/>
      <c r="EH168" s="129"/>
      <c r="EI168" s="129"/>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row>
    <row r="169" spans="1:171" ht="11.25" customHeight="1">
      <c r="A169" s="192"/>
      <c r="B169" s="193"/>
      <c r="C169" s="196"/>
      <c r="D169" s="199"/>
      <c r="E169" s="200"/>
      <c r="F169" s="199"/>
      <c r="G169" s="200"/>
      <c r="H169" s="199"/>
      <c r="I169" s="200"/>
      <c r="J169" s="199"/>
      <c r="K169" s="200"/>
      <c r="L169" s="199"/>
      <c r="M169" s="209"/>
      <c r="N169" s="69" t="str">
        <f>IF(CF171&lt;&gt;"",IF(ISERROR(AND(BV175="",BX175="",BZ175="",CB175="",CD175="")),"E",IF(AND(BV175="",BX175="",BZ175="",CB175="",CD175=""),"","E")),"")</f>
        <v/>
      </c>
      <c r="O169" s="192"/>
      <c r="P169" s="193"/>
      <c r="Q169" s="196"/>
      <c r="R169" s="199"/>
      <c r="S169" s="200"/>
      <c r="T169" s="199"/>
      <c r="U169" s="200"/>
      <c r="V169" s="199"/>
      <c r="W169" s="200"/>
      <c r="X169" s="199"/>
      <c r="Y169" s="200"/>
      <c r="Z169" s="199"/>
      <c r="AA169" s="209"/>
      <c r="AB169" s="69" t="str">
        <f>IF(DV171&lt;&gt;"",IF(ISERROR(AND(DL175="",DN175="",DP175="",DQ175="",DT175="")),"E",IF(AND(DL175="",DN175="",DP175="",DR175="",DT175=""),"","E")),"")</f>
        <v/>
      </c>
      <c r="AP169" s="3"/>
      <c r="AQ169" s="126"/>
      <c r="AR169" s="126"/>
      <c r="AS169" s="126"/>
      <c r="AT169" s="126"/>
      <c r="AU169" s="126"/>
      <c r="AV169" s="126"/>
      <c r="AW169" s="126"/>
      <c r="AX169" s="126"/>
      <c r="AY169" s="126"/>
      <c r="AZ169" s="126"/>
      <c r="BA169" s="126"/>
      <c r="BB169" s="126"/>
      <c r="BC169" s="126"/>
      <c r="CF169" s="3"/>
      <c r="CG169" s="126"/>
      <c r="CH169" s="126"/>
      <c r="CI169" s="126"/>
      <c r="CJ169" s="126"/>
      <c r="CK169" s="126"/>
      <c r="CL169" s="126"/>
      <c r="CM169" s="126"/>
      <c r="CN169" s="126"/>
      <c r="CO169" s="126"/>
      <c r="CP169" s="126"/>
      <c r="CQ169" s="126"/>
      <c r="CR169" s="126"/>
      <c r="CS169" s="126"/>
      <c r="DV169" s="3"/>
      <c r="DW169" s="129"/>
      <c r="DX169" s="129"/>
      <c r="DY169" s="129"/>
      <c r="DZ169" s="129"/>
      <c r="EA169" s="129"/>
      <c r="EB169" s="129"/>
      <c r="EC169" s="129"/>
      <c r="ED169" s="129"/>
      <c r="EE169" s="129"/>
      <c r="EF169" s="129"/>
      <c r="EG169" s="129"/>
      <c r="EH169" s="129"/>
      <c r="EI169" s="129"/>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row>
    <row r="170" spans="1:171" ht="11.25" customHeight="1" thickBot="1">
      <c r="A170" s="192"/>
      <c r="B170" s="193"/>
      <c r="C170" s="175" t="str">
        <f>IF($D133="1P","F","E")</f>
        <v>E</v>
      </c>
      <c r="D170" s="201"/>
      <c r="E170" s="202"/>
      <c r="F170" s="201"/>
      <c r="G170" s="202"/>
      <c r="H170" s="201"/>
      <c r="I170" s="202"/>
      <c r="J170" s="201"/>
      <c r="K170" s="202"/>
      <c r="L170" s="201"/>
      <c r="M170" s="205"/>
      <c r="N170" s="69" t="str">
        <f>IF(CF171&lt;&gt;"",IF(ISERROR(AND(BV175="",BX175="",BZ175="",CB175="",CD175="")),"E",IF(AND(BV175="",BX175="",BZ175="",CB175="",CD175=""),"","E")),"")</f>
        <v/>
      </c>
      <c r="O170" s="192"/>
      <c r="P170" s="193"/>
      <c r="Q170" s="175" t="str">
        <f>IF($D133="1P","F","E")</f>
        <v>E</v>
      </c>
      <c r="R170" s="201"/>
      <c r="S170" s="202"/>
      <c r="T170" s="201"/>
      <c r="U170" s="202"/>
      <c r="V170" s="201"/>
      <c r="W170" s="202"/>
      <c r="X170" s="201"/>
      <c r="Y170" s="202"/>
      <c r="Z170" s="201"/>
      <c r="AA170" s="205"/>
      <c r="AB170" s="69" t="str">
        <f>IF(DV171&lt;&gt;"",IF(ISERROR(AND(DL175="",DN175="",DP175="",DQ175="",DT175="")),"E",IF(AND(DL175="",DN175="",DP175="",DR175="",DT175=""),"","E")),"")</f>
        <v/>
      </c>
      <c r="AP170" s="3"/>
      <c r="AQ170" s="127"/>
      <c r="AR170" s="127"/>
      <c r="AS170" s="127"/>
      <c r="AT170" s="127"/>
      <c r="AU170" s="127"/>
      <c r="AV170" s="127"/>
      <c r="AW170" s="127"/>
      <c r="AX170" s="127"/>
      <c r="AY170" s="127"/>
      <c r="AZ170" s="127"/>
      <c r="BA170" s="127"/>
      <c r="BB170" s="127"/>
      <c r="BC170" s="127"/>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3"/>
      <c r="CG170" s="127"/>
      <c r="CH170" s="127"/>
      <c r="CI170" s="127"/>
      <c r="CJ170" s="127"/>
      <c r="CK170" s="127"/>
      <c r="CL170" s="127"/>
      <c r="CM170" s="127"/>
      <c r="CN170" s="127"/>
      <c r="CO170" s="127"/>
      <c r="CP170" s="127"/>
      <c r="CQ170" s="127"/>
      <c r="CR170" s="127"/>
      <c r="CS170" s="127"/>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3"/>
      <c r="DW170" s="129"/>
      <c r="DX170" s="129"/>
      <c r="DY170" s="129"/>
      <c r="DZ170" s="129"/>
      <c r="EA170" s="129"/>
      <c r="EB170" s="129"/>
      <c r="EC170" s="129"/>
      <c r="ED170" s="129"/>
      <c r="EE170" s="129"/>
      <c r="EF170" s="129"/>
      <c r="EG170" s="129"/>
      <c r="EH170" s="129"/>
      <c r="EI170" s="129"/>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row>
    <row r="171" spans="1:171" ht="11.25" customHeight="1" thickBot="1">
      <c r="A171" s="194"/>
      <c r="B171" s="195"/>
      <c r="C171" s="207"/>
      <c r="D171" s="203"/>
      <c r="E171" s="204"/>
      <c r="F171" s="203"/>
      <c r="G171" s="204"/>
      <c r="H171" s="203"/>
      <c r="I171" s="204"/>
      <c r="J171" s="203"/>
      <c r="K171" s="204"/>
      <c r="L171" s="203"/>
      <c r="M171" s="206"/>
      <c r="N171" s="69" t="str">
        <f>IF(CF173&lt;&gt;"",IF(CF173="W",IF(SUM(IF(D170&gt;D168,1,0),IF(F170&gt;F168,1,0),IF(H170&gt;H168,1,0),IF(J170&gt;J168,1,0),IF(L170&gt;L168,1,0))&lt;&gt;3,"E",""),""),"")</f>
        <v/>
      </c>
      <c r="O171" s="194"/>
      <c r="P171" s="195"/>
      <c r="Q171" s="207"/>
      <c r="R171" s="203"/>
      <c r="S171" s="204"/>
      <c r="T171" s="203"/>
      <c r="U171" s="204"/>
      <c r="V171" s="203"/>
      <c r="W171" s="204"/>
      <c r="X171" s="203"/>
      <c r="Y171" s="204"/>
      <c r="Z171" s="203"/>
      <c r="AA171" s="206"/>
      <c r="AB171" s="69" t="str">
        <f>IF(DV173&lt;&gt;"",IF(DV173="W",IF(SUM(IF(R170&gt;R168,1,0),IF(T170&gt;T168,1,0),IF(V170&gt;V168,1,0),IF(X170&gt;X168,1,0),IF(Z170&gt;Z168,1,0))&lt;&gt;3,"E",""),""),"")</f>
        <v/>
      </c>
      <c r="AP171" s="3"/>
      <c r="AQ171" s="154" t="str">
        <f>CONCATENATE($A135," ",$D135,","," ",$F133)</f>
        <v>Group: 3, Men's Singles</v>
      </c>
      <c r="AR171" s="155"/>
      <c r="AS171" s="155"/>
      <c r="AT171" s="155"/>
      <c r="AU171" s="155"/>
      <c r="AV171" s="155"/>
      <c r="AW171" s="155"/>
      <c r="AX171" s="155"/>
      <c r="AY171" s="155"/>
      <c r="AZ171" s="155"/>
      <c r="BA171" s="155"/>
      <c r="BB171" s="155"/>
      <c r="BC171" s="156"/>
      <c r="BD171" s="163">
        <f>A168</f>
        <v>5</v>
      </c>
      <c r="BE171" s="164"/>
      <c r="BF171" s="183" t="str">
        <f>C168</f>
        <v>C</v>
      </c>
      <c r="BG171" s="185" t="str">
        <f>IF(VLOOKUP($BF171,$A137:$C147,3,FALSE)=0,"",CONCATENATE(VLOOKUP(VLOOKUP($BF171,$A137:$C147,3,FALSE),Players!$C:$G,4,FALSE)," ",VLOOKUP($BF171,$A137:$C147,3,FALSE)," ",IF(ISERROR(VLOOKUP(VLOOKUP($BF171,$A137:$C147,3,FALSE),Players!$C:$G,5,FALSE)),"()",CONCATENATE("(",VLOOKUP(VLOOKUP($BF171,$A137:$C147,3,FALSE),Players!$C:$G,5,FALSE),")"))))</f>
        <v/>
      </c>
      <c r="BH171" s="186"/>
      <c r="BI171" s="186"/>
      <c r="BJ171" s="186"/>
      <c r="BK171" s="186"/>
      <c r="BL171" s="186"/>
      <c r="BM171" s="186"/>
      <c r="BN171" s="186"/>
      <c r="BO171" s="186"/>
      <c r="BP171" s="186"/>
      <c r="BQ171" s="186"/>
      <c r="BR171" s="186"/>
      <c r="BS171" s="186"/>
      <c r="BT171" s="186"/>
      <c r="BU171" s="187"/>
      <c r="BV171" s="170" t="str">
        <f>IF(D168&lt;&gt;"",D168,"")</f>
        <v/>
      </c>
      <c r="BW171" s="171"/>
      <c r="BX171" s="335" t="str">
        <f>IF(F168&lt;&gt;"",F168,"")</f>
        <v/>
      </c>
      <c r="BY171" s="171"/>
      <c r="BZ171" s="335" t="str">
        <f>IF(H168&lt;&gt;"",H168,"")</f>
        <v/>
      </c>
      <c r="CA171" s="171"/>
      <c r="CB171" s="335" t="str">
        <f>IF(J168&lt;&gt;"",J168,"")</f>
        <v/>
      </c>
      <c r="CC171" s="171"/>
      <c r="CD171" s="335" t="str">
        <f>IF(L168&lt;&gt;"",L168,"")</f>
        <v/>
      </c>
      <c r="CE171" s="337"/>
      <c r="CF171" s="174" t="str">
        <f>IF($CD171=$CD173,IF($CB171=$CB173,IF($BZ171&lt;&gt;"",IF($BZ171&gt;$BZ173,"W","L"),""),IF($CB171&gt;$CB173,"W","L")),IF($CD171&gt;$CD173,"W","L"))</f>
        <v/>
      </c>
      <c r="CG171" s="154" t="str">
        <f>CONCATENATE($A135," ",$D135,","," ",$F133)</f>
        <v>Group: 3, Men's Singles</v>
      </c>
      <c r="CH171" s="155"/>
      <c r="CI171" s="155"/>
      <c r="CJ171" s="155"/>
      <c r="CK171" s="155"/>
      <c r="CL171" s="155"/>
      <c r="CM171" s="155"/>
      <c r="CN171" s="155"/>
      <c r="CO171" s="155"/>
      <c r="CP171" s="155"/>
      <c r="CQ171" s="155"/>
      <c r="CR171" s="155"/>
      <c r="CS171" s="156"/>
      <c r="CT171" s="163">
        <f>O168</f>
        <v>12</v>
      </c>
      <c r="CU171" s="164"/>
      <c r="CV171" s="183" t="str">
        <f>Q168</f>
        <v>D</v>
      </c>
      <c r="CW171" s="185" t="str">
        <f>IF(VLOOKUP($CV171,$A137:$C147,3,FALSE)=0,"",CONCATENATE(VLOOKUP(VLOOKUP($CV171,$A137:$C147,3,FALSE),Players!$C:$G,4,FALSE)," ",VLOOKUP($CV171,$A137:$C147,3,FALSE)," ",IF(ISERROR(VLOOKUP(VLOOKUP($CV171,$A137:$C147,3,FALSE),Players!$C:$G,5,FALSE)),"()",CONCATENATE("(",VLOOKUP(VLOOKUP($CV171,$A137:$C147,3,FALSE),Players!$C:$G,5,FALSE),")"))))</f>
        <v/>
      </c>
      <c r="CX171" s="186"/>
      <c r="CY171" s="186"/>
      <c r="CZ171" s="186"/>
      <c r="DA171" s="186"/>
      <c r="DB171" s="186"/>
      <c r="DC171" s="186"/>
      <c r="DD171" s="186"/>
      <c r="DE171" s="186"/>
      <c r="DF171" s="186"/>
      <c r="DG171" s="186"/>
      <c r="DH171" s="186"/>
      <c r="DI171" s="186"/>
      <c r="DJ171" s="186"/>
      <c r="DK171" s="187"/>
      <c r="DL171" s="170" t="str">
        <f>IF(R168&lt;&gt;"",R168,"")</f>
        <v/>
      </c>
      <c r="DM171" s="171"/>
      <c r="DN171" s="335" t="str">
        <f>IF(T168&lt;&gt;"",T168,"")</f>
        <v/>
      </c>
      <c r="DO171" s="171"/>
      <c r="DP171" s="335" t="str">
        <f>IF(V168&lt;&gt;"",V168,"")</f>
        <v/>
      </c>
      <c r="DQ171" s="171"/>
      <c r="DR171" s="335" t="str">
        <f>IF(X168&lt;&gt;"",X168,"")</f>
        <v/>
      </c>
      <c r="DS171" s="171"/>
      <c r="DT171" s="335" t="str">
        <f>IF(Z168&lt;&gt;"",Z168,"")</f>
        <v/>
      </c>
      <c r="DU171" s="337"/>
      <c r="DV171" s="174" t="str">
        <f>IF($DT171=$DT173,IF($DR171=$DR173,IF($DP171&lt;&gt;"",IF($DP171&gt;$DP173,"W","L"),""),IF($DR171&gt;$DR173,"W","L")),IF($DT171&gt;$DT173,"W","L"))</f>
        <v/>
      </c>
      <c r="DW171" s="129"/>
      <c r="DX171" s="129"/>
      <c r="DY171" s="129"/>
      <c r="DZ171" s="129"/>
      <c r="EA171" s="129"/>
      <c r="EB171" s="129"/>
      <c r="EC171" s="129"/>
      <c r="ED171" s="129"/>
      <c r="EE171" s="129"/>
      <c r="EF171" s="129"/>
      <c r="EG171" s="129"/>
      <c r="EH171" s="129"/>
      <c r="EI171" s="129"/>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row>
    <row r="172" spans="1:171" ht="11.25" customHeight="1">
      <c r="A172" s="170">
        <v>6</v>
      </c>
      <c r="B172" s="191"/>
      <c r="C172" s="183" t="str">
        <f>IF($D133="1P","B","B")</f>
        <v>B</v>
      </c>
      <c r="D172" s="197"/>
      <c r="E172" s="198"/>
      <c r="F172" s="197"/>
      <c r="G172" s="198"/>
      <c r="H172" s="197"/>
      <c r="I172" s="198"/>
      <c r="J172" s="197"/>
      <c r="K172" s="198"/>
      <c r="L172" s="197"/>
      <c r="M172" s="208"/>
      <c r="N172" s="69" t="str">
        <f>IF(CF181&lt;&gt;"",IF(CF181="W",IF(SUM(IF(D172&gt;D174,1,0),IF(F172&gt;F174,1,0),IF(H172&gt;H174,1,0),IF(J172&gt;J174,1,0),IF(L172&gt;L174,1,0))&lt;&gt;3,"E",""),""),"")</f>
        <v/>
      </c>
      <c r="O172" s="170">
        <v>13</v>
      </c>
      <c r="P172" s="191"/>
      <c r="Q172" s="183" t="str">
        <f>IF($D133="1P","A","A")</f>
        <v>A</v>
      </c>
      <c r="R172" s="197"/>
      <c r="S172" s="198"/>
      <c r="T172" s="197"/>
      <c r="U172" s="198"/>
      <c r="V172" s="197"/>
      <c r="W172" s="198"/>
      <c r="X172" s="197"/>
      <c r="Y172" s="198"/>
      <c r="Z172" s="197"/>
      <c r="AA172" s="208"/>
      <c r="AB172" s="69" t="str">
        <f>IF(DV181&lt;&gt;"",IF(DV181="W",IF(SUM(IF(R172&gt;R174,1,0),IF(T172&gt;T174,1,0),IF(V172&gt;V174,1,0),IF(X172&gt;X174,1,0),IF(Z172&gt;Z174,1,0))&lt;&gt;3,"E",""),""),"")</f>
        <v/>
      </c>
      <c r="AP172" s="3"/>
      <c r="AQ172" s="157"/>
      <c r="AR172" s="158"/>
      <c r="AS172" s="158"/>
      <c r="AT172" s="158"/>
      <c r="AU172" s="158"/>
      <c r="AV172" s="158"/>
      <c r="AW172" s="158"/>
      <c r="AX172" s="158"/>
      <c r="AY172" s="158"/>
      <c r="AZ172" s="158"/>
      <c r="BA172" s="158"/>
      <c r="BB172" s="158"/>
      <c r="BC172" s="159"/>
      <c r="BD172" s="165"/>
      <c r="BE172" s="166"/>
      <c r="BF172" s="184"/>
      <c r="BG172" s="188"/>
      <c r="BH172" s="189"/>
      <c r="BI172" s="189"/>
      <c r="BJ172" s="189"/>
      <c r="BK172" s="189"/>
      <c r="BL172" s="189"/>
      <c r="BM172" s="189"/>
      <c r="BN172" s="189"/>
      <c r="BO172" s="189"/>
      <c r="BP172" s="189"/>
      <c r="BQ172" s="189"/>
      <c r="BR172" s="189"/>
      <c r="BS172" s="189"/>
      <c r="BT172" s="189"/>
      <c r="BU172" s="190"/>
      <c r="BV172" s="172"/>
      <c r="BW172" s="173"/>
      <c r="BX172" s="336"/>
      <c r="BY172" s="173"/>
      <c r="BZ172" s="336"/>
      <c r="CA172" s="173"/>
      <c r="CB172" s="336"/>
      <c r="CC172" s="173"/>
      <c r="CD172" s="336"/>
      <c r="CE172" s="338"/>
      <c r="CF172" s="174"/>
      <c r="CG172" s="157"/>
      <c r="CH172" s="158"/>
      <c r="CI172" s="158"/>
      <c r="CJ172" s="158"/>
      <c r="CK172" s="158"/>
      <c r="CL172" s="158"/>
      <c r="CM172" s="158"/>
      <c r="CN172" s="158"/>
      <c r="CO172" s="158"/>
      <c r="CP172" s="158"/>
      <c r="CQ172" s="158"/>
      <c r="CR172" s="158"/>
      <c r="CS172" s="159"/>
      <c r="CT172" s="165"/>
      <c r="CU172" s="166"/>
      <c r="CV172" s="184"/>
      <c r="CW172" s="188"/>
      <c r="CX172" s="189"/>
      <c r="CY172" s="189"/>
      <c r="CZ172" s="189"/>
      <c r="DA172" s="189"/>
      <c r="DB172" s="189"/>
      <c r="DC172" s="189"/>
      <c r="DD172" s="189"/>
      <c r="DE172" s="189"/>
      <c r="DF172" s="189"/>
      <c r="DG172" s="189"/>
      <c r="DH172" s="189"/>
      <c r="DI172" s="189"/>
      <c r="DJ172" s="189"/>
      <c r="DK172" s="190"/>
      <c r="DL172" s="172"/>
      <c r="DM172" s="173"/>
      <c r="DN172" s="336"/>
      <c r="DO172" s="173"/>
      <c r="DP172" s="336"/>
      <c r="DQ172" s="173"/>
      <c r="DR172" s="336"/>
      <c r="DS172" s="173"/>
      <c r="DT172" s="336"/>
      <c r="DU172" s="338"/>
      <c r="DV172" s="174"/>
      <c r="DW172" s="129"/>
      <c r="DX172" s="129"/>
      <c r="DY172" s="129"/>
      <c r="DZ172" s="129"/>
      <c r="EA172" s="129"/>
      <c r="EB172" s="129"/>
      <c r="EC172" s="129"/>
      <c r="ED172" s="129"/>
      <c r="EE172" s="129"/>
      <c r="EF172" s="129"/>
      <c r="EG172" s="129"/>
      <c r="EH172" s="129"/>
      <c r="EI172" s="129"/>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row>
    <row r="173" spans="1:171" ht="11.25" customHeight="1">
      <c r="A173" s="192"/>
      <c r="B173" s="193"/>
      <c r="C173" s="196"/>
      <c r="D173" s="199"/>
      <c r="E173" s="200"/>
      <c r="F173" s="199"/>
      <c r="G173" s="200"/>
      <c r="H173" s="199"/>
      <c r="I173" s="200"/>
      <c r="J173" s="199"/>
      <c r="K173" s="200"/>
      <c r="L173" s="199"/>
      <c r="M173" s="209"/>
      <c r="N173" s="69" t="str">
        <f>IF(CF181&lt;&gt;"",IF(ISERROR(AND(BV185="",BX185="",BZ185="",CB185="",CD185="")),"E",IF(AND(BV185="",BX185="",BZ185="",CB185="",CD185=""),"","E")),"")</f>
        <v/>
      </c>
      <c r="O173" s="192"/>
      <c r="P173" s="193"/>
      <c r="Q173" s="196"/>
      <c r="R173" s="199"/>
      <c r="S173" s="200"/>
      <c r="T173" s="199"/>
      <c r="U173" s="200"/>
      <c r="V173" s="199"/>
      <c r="W173" s="200"/>
      <c r="X173" s="199"/>
      <c r="Y173" s="200"/>
      <c r="Z173" s="199"/>
      <c r="AA173" s="209"/>
      <c r="AB173" s="69" t="str">
        <f>IF(DV181&lt;&gt;"",IF(ISERROR(AND(DL185="",DN185="",DP185="",DQ185="",DT185="")),"E",IF(AND(DL185="",DN185="",DP185="",DR185="",DT185=""),"","E")),"")</f>
        <v/>
      </c>
      <c r="AP173" s="3"/>
      <c r="AQ173" s="157"/>
      <c r="AR173" s="158"/>
      <c r="AS173" s="158"/>
      <c r="AT173" s="158"/>
      <c r="AU173" s="158"/>
      <c r="AV173" s="158"/>
      <c r="AW173" s="158"/>
      <c r="AX173" s="158"/>
      <c r="AY173" s="158"/>
      <c r="AZ173" s="158"/>
      <c r="BA173" s="158"/>
      <c r="BB173" s="158"/>
      <c r="BC173" s="159"/>
      <c r="BD173" s="165"/>
      <c r="BE173" s="166"/>
      <c r="BF173" s="175" t="str">
        <f>C170</f>
        <v>E</v>
      </c>
      <c r="BG173" s="177" t="str">
        <f>IF(VLOOKUP($BF173,$A137:$C147,3,FALSE)=0,"",CONCATENATE(VLOOKUP(VLOOKUP($BF173,$A137:$C147,3,FALSE),Players!$C:$G,4,FALSE)," ",VLOOKUP($BF173,$A137:$C147,3,FALSE)," ",IF(ISERROR(VLOOKUP(VLOOKUP($BF173,$A137:$C147,3,FALSE),Players!$C:$G,5,FALSE)),"()",CONCATENATE("(",VLOOKUP(VLOOKUP($BF173,$A137:$C147,3,FALSE),Players!$C:$G,5,FALSE),")"))))</f>
        <v/>
      </c>
      <c r="BH173" s="178"/>
      <c r="BI173" s="178"/>
      <c r="BJ173" s="178"/>
      <c r="BK173" s="178"/>
      <c r="BL173" s="178"/>
      <c r="BM173" s="178"/>
      <c r="BN173" s="178"/>
      <c r="BO173" s="178"/>
      <c r="BP173" s="178"/>
      <c r="BQ173" s="178"/>
      <c r="BR173" s="178"/>
      <c r="BS173" s="178"/>
      <c r="BT173" s="178"/>
      <c r="BU173" s="179"/>
      <c r="BV173" s="150" t="str">
        <f>IF(D170&lt;&gt;"",D170,"")</f>
        <v/>
      </c>
      <c r="BW173" s="151"/>
      <c r="BX173" s="288" t="str">
        <f>IF(F170&lt;&gt;"",F170,"")</f>
        <v/>
      </c>
      <c r="BY173" s="151"/>
      <c r="BZ173" s="288" t="str">
        <f>IF(H170&lt;&gt;"",H170,"")</f>
        <v/>
      </c>
      <c r="CA173" s="151"/>
      <c r="CB173" s="288" t="str">
        <f>IF(J170&lt;&gt;"",J170,"")</f>
        <v/>
      </c>
      <c r="CC173" s="151"/>
      <c r="CD173" s="288" t="str">
        <f>IF(L170&lt;&gt;"",L170,"")</f>
        <v/>
      </c>
      <c r="CE173" s="332"/>
      <c r="CF173" s="174" t="str">
        <f>IF($CF171&lt;&gt;"",IF(CF171="W","L","W"),"")</f>
        <v/>
      </c>
      <c r="CG173" s="157"/>
      <c r="CH173" s="158"/>
      <c r="CI173" s="158"/>
      <c r="CJ173" s="158"/>
      <c r="CK173" s="158"/>
      <c r="CL173" s="158"/>
      <c r="CM173" s="158"/>
      <c r="CN173" s="158"/>
      <c r="CO173" s="158"/>
      <c r="CP173" s="158"/>
      <c r="CQ173" s="158"/>
      <c r="CR173" s="158"/>
      <c r="CS173" s="159"/>
      <c r="CT173" s="165"/>
      <c r="CU173" s="166"/>
      <c r="CV173" s="175" t="str">
        <f>Q170</f>
        <v>E</v>
      </c>
      <c r="CW173" s="177" t="str">
        <f>IF(VLOOKUP($CV173,$A137:$C147,3,FALSE)=0,"",CONCATENATE(VLOOKUP(VLOOKUP($CV173,$A137:$C147,3,FALSE),Players!$C:$G,4,FALSE)," ",VLOOKUP($CV173,$A137:$C147,3,FALSE)," ",IF(ISERROR(VLOOKUP(VLOOKUP($CV173,$A137:$C147,3,FALSE),Players!$C:$G,5,FALSE)),"()",CONCATENATE("(",VLOOKUP(VLOOKUP($CV173,$A137:$C147,3,FALSE),Players!$C:$G,5,FALSE),")"))))</f>
        <v/>
      </c>
      <c r="CX173" s="178"/>
      <c r="CY173" s="178"/>
      <c r="CZ173" s="178"/>
      <c r="DA173" s="178"/>
      <c r="DB173" s="178"/>
      <c r="DC173" s="178"/>
      <c r="DD173" s="178"/>
      <c r="DE173" s="178"/>
      <c r="DF173" s="178"/>
      <c r="DG173" s="178"/>
      <c r="DH173" s="178"/>
      <c r="DI173" s="178"/>
      <c r="DJ173" s="178"/>
      <c r="DK173" s="179"/>
      <c r="DL173" s="150" t="str">
        <f>IF(R170&lt;&gt;"",R170,"")</f>
        <v/>
      </c>
      <c r="DM173" s="151"/>
      <c r="DN173" s="288" t="str">
        <f>IF(T170&lt;&gt;"",T170,"")</f>
        <v/>
      </c>
      <c r="DO173" s="151"/>
      <c r="DP173" s="288" t="str">
        <f>IF(V170&lt;&gt;"",V170,"")</f>
        <v/>
      </c>
      <c r="DQ173" s="151"/>
      <c r="DR173" s="288" t="str">
        <f>IF(X170&lt;&gt;"",X170,"")</f>
        <v/>
      </c>
      <c r="DS173" s="151"/>
      <c r="DT173" s="288" t="str">
        <f>IF(Z170&lt;&gt;"",Z170,"")</f>
        <v/>
      </c>
      <c r="DU173" s="332"/>
      <c r="DV173" s="174" t="str">
        <f>IF($DV171&lt;&gt;"",IF(DV171="W","L","W"),"")</f>
        <v/>
      </c>
      <c r="DW173" s="129"/>
      <c r="DX173" s="129"/>
      <c r="DY173" s="129"/>
      <c r="DZ173" s="129"/>
      <c r="EA173" s="129"/>
      <c r="EB173" s="129"/>
      <c r="EC173" s="129"/>
      <c r="ED173" s="129"/>
      <c r="EE173" s="129"/>
      <c r="EF173" s="129"/>
      <c r="EG173" s="129"/>
      <c r="EH173" s="129"/>
      <c r="EI173" s="129"/>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row>
    <row r="174" spans="1:171" ht="11.25" customHeight="1" thickBot="1">
      <c r="A174" s="192"/>
      <c r="B174" s="193"/>
      <c r="C174" s="175" t="str">
        <f>IF($D133="1P","C","F")</f>
        <v>F</v>
      </c>
      <c r="D174" s="201"/>
      <c r="E174" s="202"/>
      <c r="F174" s="201"/>
      <c r="G174" s="202"/>
      <c r="H174" s="201"/>
      <c r="I174" s="202"/>
      <c r="J174" s="201"/>
      <c r="K174" s="202"/>
      <c r="L174" s="201"/>
      <c r="M174" s="205"/>
      <c r="N174" s="69" t="str">
        <f>IF(CF181&lt;&gt;"",IF(ISERROR(AND(BV185="",BX185="",BZ185="",CB185="",CD185="")),"E",IF(AND(BV185="",BX185="",BZ185="",CB185="",CD185=""),"","E")),"")</f>
        <v/>
      </c>
      <c r="O174" s="192"/>
      <c r="P174" s="193"/>
      <c r="Q174" s="175" t="str">
        <f>IF($D133="1P","B","E")</f>
        <v>E</v>
      </c>
      <c r="R174" s="201"/>
      <c r="S174" s="202"/>
      <c r="T174" s="201"/>
      <c r="U174" s="202"/>
      <c r="V174" s="201"/>
      <c r="W174" s="202"/>
      <c r="X174" s="201"/>
      <c r="Y174" s="202"/>
      <c r="Z174" s="201"/>
      <c r="AA174" s="205"/>
      <c r="AB174" s="69" t="str">
        <f>IF(DV181&lt;&gt;"",IF(ISERROR(AND(DL185="",DN185="",DP185="",DQ185="",DT185="")),"E",IF(AND(DL185="",DN185="",DP185="",DR185="",DT185=""),"","E")),"")</f>
        <v/>
      </c>
      <c r="AP174" s="3"/>
      <c r="AQ174" s="160"/>
      <c r="AR174" s="161"/>
      <c r="AS174" s="161"/>
      <c r="AT174" s="161"/>
      <c r="AU174" s="161"/>
      <c r="AV174" s="161"/>
      <c r="AW174" s="161"/>
      <c r="AX174" s="161"/>
      <c r="AY174" s="161"/>
      <c r="AZ174" s="161"/>
      <c r="BA174" s="161"/>
      <c r="BB174" s="161"/>
      <c r="BC174" s="162"/>
      <c r="BD174" s="167"/>
      <c r="BE174" s="168"/>
      <c r="BF174" s="176"/>
      <c r="BG174" s="180"/>
      <c r="BH174" s="181"/>
      <c r="BI174" s="181"/>
      <c r="BJ174" s="181"/>
      <c r="BK174" s="181"/>
      <c r="BL174" s="181"/>
      <c r="BM174" s="181"/>
      <c r="BN174" s="181"/>
      <c r="BO174" s="181"/>
      <c r="BP174" s="181"/>
      <c r="BQ174" s="181"/>
      <c r="BR174" s="181"/>
      <c r="BS174" s="181"/>
      <c r="BT174" s="181"/>
      <c r="BU174" s="182"/>
      <c r="BV174" s="152"/>
      <c r="BW174" s="153"/>
      <c r="BX174" s="333"/>
      <c r="BY174" s="153"/>
      <c r="BZ174" s="333"/>
      <c r="CA174" s="153"/>
      <c r="CB174" s="333"/>
      <c r="CC174" s="153"/>
      <c r="CD174" s="333"/>
      <c r="CE174" s="334"/>
      <c r="CF174" s="341"/>
      <c r="CG174" s="160"/>
      <c r="CH174" s="161"/>
      <c r="CI174" s="161"/>
      <c r="CJ174" s="161"/>
      <c r="CK174" s="161"/>
      <c r="CL174" s="161"/>
      <c r="CM174" s="161"/>
      <c r="CN174" s="161"/>
      <c r="CO174" s="161"/>
      <c r="CP174" s="161"/>
      <c r="CQ174" s="161"/>
      <c r="CR174" s="161"/>
      <c r="CS174" s="162"/>
      <c r="CT174" s="167"/>
      <c r="CU174" s="168"/>
      <c r="CV174" s="176"/>
      <c r="CW174" s="180"/>
      <c r="CX174" s="181"/>
      <c r="CY174" s="181"/>
      <c r="CZ174" s="181"/>
      <c r="DA174" s="181"/>
      <c r="DB174" s="181"/>
      <c r="DC174" s="181"/>
      <c r="DD174" s="181"/>
      <c r="DE174" s="181"/>
      <c r="DF174" s="181"/>
      <c r="DG174" s="181"/>
      <c r="DH174" s="181"/>
      <c r="DI174" s="181"/>
      <c r="DJ174" s="181"/>
      <c r="DK174" s="182"/>
      <c r="DL174" s="152"/>
      <c r="DM174" s="153"/>
      <c r="DN174" s="333"/>
      <c r="DO174" s="153"/>
      <c r="DP174" s="333"/>
      <c r="DQ174" s="153"/>
      <c r="DR174" s="333"/>
      <c r="DS174" s="153"/>
      <c r="DT174" s="333"/>
      <c r="DU174" s="334"/>
      <c r="DV174" s="174"/>
      <c r="DW174" s="129"/>
      <c r="DX174" s="129"/>
      <c r="DY174" s="129"/>
      <c r="DZ174" s="129"/>
      <c r="EA174" s="129"/>
      <c r="EB174" s="129"/>
      <c r="EC174" s="129"/>
      <c r="ED174" s="129"/>
      <c r="EE174" s="129"/>
      <c r="EF174" s="129"/>
      <c r="EG174" s="129"/>
      <c r="EH174" s="129"/>
      <c r="EI174" s="129"/>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row>
    <row r="175" spans="1:171" ht="11.25" customHeight="1" thickBot="1">
      <c r="A175" s="194"/>
      <c r="B175" s="195"/>
      <c r="C175" s="207"/>
      <c r="D175" s="203"/>
      <c r="E175" s="204"/>
      <c r="F175" s="203"/>
      <c r="G175" s="204"/>
      <c r="H175" s="203"/>
      <c r="I175" s="204"/>
      <c r="J175" s="203"/>
      <c r="K175" s="204"/>
      <c r="L175" s="203"/>
      <c r="M175" s="206"/>
      <c r="N175" s="69" t="str">
        <f>IF(CF183&lt;&gt;"",IF(CF183="W",IF(SUM(IF(D174&gt;D172,1,0),IF(F174&gt;F172,1,0),IF(H174&gt;H172,1,0),IF(J174&gt;J172,1,0),IF(L174&gt;L172,1,0))&lt;&gt;3,"E",""),""),"")</f>
        <v/>
      </c>
      <c r="O175" s="194"/>
      <c r="P175" s="195"/>
      <c r="Q175" s="207"/>
      <c r="R175" s="203"/>
      <c r="S175" s="204"/>
      <c r="T175" s="203"/>
      <c r="U175" s="204"/>
      <c r="V175" s="203"/>
      <c r="W175" s="204"/>
      <c r="X175" s="203"/>
      <c r="Y175" s="204"/>
      <c r="Z175" s="203"/>
      <c r="AA175" s="206"/>
      <c r="AB175" s="69" t="str">
        <f>IF(DV183&lt;&gt;"",IF(DV183="W",IF(SUM(IF(R174&gt;R172,1,0),IF(T174&gt;T172,1,0),IF(V174&gt;V172,1,0),IF(X174&gt;X172,1,0),IF(Z174&gt;Z172,1,0))&lt;&gt;3,"E",""),""),"")</f>
        <v/>
      </c>
      <c r="AP175" s="3"/>
      <c r="AQ175" s="126"/>
      <c r="AR175" s="126"/>
      <c r="AS175" s="126"/>
      <c r="AT175" s="126"/>
      <c r="AU175" s="126"/>
      <c r="AV175" s="126"/>
      <c r="AW175" s="126"/>
      <c r="AX175" s="126"/>
      <c r="AY175" s="126"/>
      <c r="AZ175" s="126"/>
      <c r="BA175" s="126"/>
      <c r="BB175" s="126"/>
      <c r="BC175" s="126"/>
      <c r="BV175" s="169" t="str">
        <f>IF(CF171&lt;&gt;"",IF(AND(AND(BV171&gt;-1,BV173&gt;-1),OR(BV171&gt;10,BV173&gt;10),ABS(BV171-BV173)&gt;1,IF(OR(BV171&gt;11,BV173&gt;11),ABS(BV171-BV173)=2,TRUE),BV171=INT(BV171),BV173=INT(BV173)),"","Error"),"")</f>
        <v/>
      </c>
      <c r="BW175" s="169"/>
      <c r="BX175" s="169" t="str">
        <f>IF(CF171&lt;&gt;"",IF(AND(AND(BX171&gt;-1,BX173&gt;-1),OR(BX171&gt;10,BX173&gt;10),ABS(BX171-BX173)&gt;1,IF(OR(BX171&gt;11,BX173&gt;11),ABS(BX171-BX173)=2,TRUE),BX171=INT(BX171),BX173=INT(BX173)),"","Error"),"")</f>
        <v/>
      </c>
      <c r="BY175" s="169"/>
      <c r="BZ175" s="169" t="str">
        <f>IF(CF171&lt;&gt;"",IF(AND(AND(BZ171&gt;-1,BZ173&gt;-1),OR(BZ171&gt;10,BZ173&gt;10),ABS(BZ171-BZ173)&gt;1,IF(OR(BZ171&gt;11,BZ173&gt;11),ABS(BZ171-BZ173)=2,TRUE),BZ171=INT(BZ171),BZ173=INT(BZ173)),"","Error"),"")</f>
        <v/>
      </c>
      <c r="CA175" s="169"/>
      <c r="CB175" s="169" t="str">
        <f>IF(AND(CF171&lt;&gt;"",CB171&lt;&gt;""),IF(AND(AND(CB171&gt;-1,CB173&gt;-1),OR(CB171&gt;10,CB173&gt;10),ABS(CB171-CB173)&gt;1,IF(OR(CB171&gt;11,CB173&gt;11),ABS(CB171-CB173)=2,TRUE),CB171=INT(CB171),CB173=INT(CB173)),"","Error"),"")</f>
        <v/>
      </c>
      <c r="CC175" s="169"/>
      <c r="CD175" s="169" t="str">
        <f>IF(AND(CF171&lt;&gt;"",CD171&lt;&gt;""),IF(AND(AND(CD171&gt;-1,CD173&gt;-1),OR(CD171&gt;10,CD173&gt;10),ABS(CD171-CD173)&gt;1,IF(OR(CD171&gt;11,CD173&gt;11),ABS(CD171-CD173)=2,TRUE),CD171=INT(CD171),CD173=INT(CD173)),"","Error"),"")</f>
        <v/>
      </c>
      <c r="CE175" s="169"/>
      <c r="CF175" s="3"/>
      <c r="CG175" s="126"/>
      <c r="CH175" s="126"/>
      <c r="CI175" s="126"/>
      <c r="CJ175" s="126"/>
      <c r="CK175" s="126"/>
      <c r="CL175" s="126"/>
      <c r="CM175" s="126"/>
      <c r="CN175" s="126"/>
      <c r="CO175" s="126"/>
      <c r="CP175" s="126"/>
      <c r="CQ175" s="126"/>
      <c r="CR175" s="126"/>
      <c r="CS175" s="126"/>
      <c r="DL175" s="169" t="str">
        <f>IF(DV171&lt;&gt;"",IF(AND(AND(DL171&gt;-1,DL173&gt;-1),OR(DL171&gt;10,DL173&gt;10),ABS(DL171-DL173)&gt;1,IF(OR(DL171&gt;11,DL173&gt;11),ABS(DL171-DL173)=2,TRUE),DL171=INT(DL171),DL173=INT(DL173)),"","Error"),"")</f>
        <v/>
      </c>
      <c r="DM175" s="169"/>
      <c r="DN175" s="169" t="str">
        <f>IF(DV171&lt;&gt;"",IF(AND(AND(DN171&gt;-1,DN173&gt;-1),OR(DN171&gt;10,DN173&gt;10),ABS(DN171-DN173)&gt;1,IF(OR(DN171&gt;11,DN173&gt;11),ABS(DN171-DN173)=2,TRUE),DN171=INT(DN171),DN173=INT(DN173)),"","Error"),"")</f>
        <v/>
      </c>
      <c r="DO175" s="169"/>
      <c r="DP175" s="169" t="str">
        <f>IF(DV171&lt;&gt;"",IF(AND(AND(DP171&gt;-1,DP173&gt;-1),OR(DP171&gt;10,DP173&gt;10),ABS(DP171-DP173)&gt;1,IF(OR(DP171&gt;11,DP173&gt;11),ABS(DP171-DP173)=2,TRUE),DP171=INT(DP171),DP173=INT(DP173)),"","Error"),"")</f>
        <v/>
      </c>
      <c r="DQ175" s="169"/>
      <c r="DR175" s="169" t="str">
        <f>IF(AND(DV171&lt;&gt;"",DR171&lt;&gt;""),IF(AND(AND(DR171&gt;-1,DR173&gt;-1),OR(DR171&gt;10,DR173&gt;10),ABS(DR171-DR173)&gt;1,IF(OR(DR171&gt;11,DR173&gt;11),ABS(DR171-DR173)=2,TRUE),DR171=INT(DR171),DR173=INT(DR173)),"","Error"),"")</f>
        <v/>
      </c>
      <c r="DS175" s="169"/>
      <c r="DT175" s="169" t="str">
        <f>IF(AND(DV171&lt;&gt;"",DT171&lt;&gt;""),IF(AND(AND(DT171&gt;-1,DT173&gt;-1),OR(DT171&gt;10,DT173&gt;10),ABS(DT171-DT173)&gt;1,IF(OR(DT171&gt;11,DT173&gt;11),ABS(DT171-DT173)=2,TRUE),DT171=INT(DT171),DT173=INT(DT173)),"","Error"),"")</f>
        <v/>
      </c>
      <c r="DU175" s="169"/>
      <c r="DV175" s="3"/>
      <c r="DW175" s="129"/>
      <c r="DX175" s="129"/>
      <c r="DY175" s="129"/>
      <c r="DZ175" s="129"/>
      <c r="EA175" s="129"/>
      <c r="EB175" s="129"/>
      <c r="EC175" s="129"/>
      <c r="ED175" s="129"/>
      <c r="EE175" s="129"/>
      <c r="EF175" s="129"/>
      <c r="EG175" s="129"/>
      <c r="EH175" s="129"/>
      <c r="EI175" s="129"/>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row>
    <row r="176" spans="1:171" ht="11.25" customHeight="1">
      <c r="A176" s="170">
        <v>7</v>
      </c>
      <c r="B176" s="191"/>
      <c r="C176" s="183" t="str">
        <f>IF($D133="1P","A","A")</f>
        <v>A</v>
      </c>
      <c r="D176" s="197"/>
      <c r="E176" s="198"/>
      <c r="F176" s="197"/>
      <c r="G176" s="198"/>
      <c r="H176" s="197"/>
      <c r="I176" s="198"/>
      <c r="J176" s="197"/>
      <c r="K176" s="198"/>
      <c r="L176" s="197"/>
      <c r="M176" s="208"/>
      <c r="N176" s="69" t="str">
        <f>IF(CF191&lt;&gt;"",IF(CF191="W",IF(SUM(IF(D176&gt;D178,1,0),IF(F176&gt;F178,1,0),IF(H176&gt;H178,1,0),IF(J176&gt;J178,1,0),IF(L176&gt;L178,1,0))&lt;&gt;3,"E",""),""),"")</f>
        <v/>
      </c>
      <c r="O176" s="170">
        <v>14</v>
      </c>
      <c r="P176" s="191"/>
      <c r="Q176" s="183" t="str">
        <f>IF($D133="1P","C","D")</f>
        <v>D</v>
      </c>
      <c r="R176" s="197"/>
      <c r="S176" s="198"/>
      <c r="T176" s="197"/>
      <c r="U176" s="198"/>
      <c r="V176" s="197"/>
      <c r="W176" s="198"/>
      <c r="X176" s="197"/>
      <c r="Y176" s="198"/>
      <c r="Z176" s="197"/>
      <c r="AA176" s="208"/>
      <c r="AB176" s="69" t="str">
        <f>IF(DV191&lt;&gt;"",IF(DV191="W",IF(SUM(IF(R176&gt;R178,1,0),IF(T176&gt;T178,1,0),IF(V176&gt;V178,1,0),IF(X176&gt;X178,1,0),IF(Z176&gt;Z178,1,0))&lt;&gt;3,"E",""),""),"")</f>
        <v/>
      </c>
      <c r="AP176" s="3"/>
      <c r="AQ176" s="126"/>
      <c r="AR176" s="126"/>
      <c r="AS176" s="126"/>
      <c r="AT176" s="126"/>
      <c r="AU176" s="126"/>
      <c r="AV176" s="126"/>
      <c r="AW176" s="126"/>
      <c r="AX176" s="126"/>
      <c r="AY176" s="126"/>
      <c r="AZ176" s="126"/>
      <c r="BA176" s="126"/>
      <c r="BB176" s="126"/>
      <c r="BC176" s="126"/>
      <c r="CF176" s="3"/>
      <c r="CG176" s="126"/>
      <c r="CH176" s="126"/>
      <c r="CI176" s="126"/>
      <c r="CJ176" s="126"/>
      <c r="CK176" s="126"/>
      <c r="CL176" s="126"/>
      <c r="CM176" s="126"/>
      <c r="CN176" s="126"/>
      <c r="CO176" s="126"/>
      <c r="CP176" s="126"/>
      <c r="CQ176" s="126"/>
      <c r="CR176" s="126"/>
      <c r="CS176" s="126"/>
      <c r="DV176" s="3"/>
      <c r="DW176" s="129"/>
      <c r="DX176" s="129"/>
      <c r="DY176" s="129"/>
      <c r="DZ176" s="129"/>
      <c r="EA176" s="129"/>
      <c r="EB176" s="129"/>
      <c r="EC176" s="129"/>
      <c r="ED176" s="129"/>
      <c r="EE176" s="129"/>
      <c r="EF176" s="129"/>
      <c r="EG176" s="129"/>
      <c r="EH176" s="129"/>
      <c r="EI176" s="129"/>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row>
    <row r="177" spans="1:171" ht="11.25" customHeight="1">
      <c r="A177" s="192"/>
      <c r="B177" s="193"/>
      <c r="C177" s="196"/>
      <c r="D177" s="199"/>
      <c r="E177" s="200"/>
      <c r="F177" s="199"/>
      <c r="G177" s="200"/>
      <c r="H177" s="199"/>
      <c r="I177" s="200"/>
      <c r="J177" s="199"/>
      <c r="K177" s="200"/>
      <c r="L177" s="199"/>
      <c r="M177" s="209"/>
      <c r="N177" s="69" t="str">
        <f>IF(CF191&lt;&gt;"",IF(ISERROR(AND(BV195="",BX195="",BZ195="",CB195="",CD195="")),"E",IF(AND(BV195="",BX195="",BZ195="",CB195="",CD195=""),"","E")),"")</f>
        <v/>
      </c>
      <c r="O177" s="192"/>
      <c r="P177" s="193"/>
      <c r="Q177" s="196"/>
      <c r="R177" s="199"/>
      <c r="S177" s="200"/>
      <c r="T177" s="199"/>
      <c r="U177" s="200"/>
      <c r="V177" s="199"/>
      <c r="W177" s="200"/>
      <c r="X177" s="199"/>
      <c r="Y177" s="200"/>
      <c r="Z177" s="199"/>
      <c r="AA177" s="209"/>
      <c r="AB177" s="69" t="str">
        <f>IF(DV191&lt;&gt;"",IF(ISERROR(AND(DL195="",DN195="",DP195="",DQ195="",DT195="")),"E",IF(AND(DL195="",DN195="",DP195="",DR195="",DT195=""),"","E")),"")</f>
        <v/>
      </c>
      <c r="AP177" s="3"/>
      <c r="AQ177" s="127"/>
      <c r="AR177" s="127"/>
      <c r="AS177" s="127"/>
      <c r="AT177" s="127"/>
      <c r="AU177" s="127"/>
      <c r="AV177" s="127"/>
      <c r="AW177" s="127"/>
      <c r="AX177" s="127"/>
      <c r="AY177" s="127"/>
      <c r="AZ177" s="127"/>
      <c r="BA177" s="127"/>
      <c r="BB177" s="127"/>
      <c r="BC177" s="127"/>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3"/>
      <c r="CG177" s="127"/>
      <c r="CH177" s="127"/>
      <c r="CI177" s="127"/>
      <c r="CJ177" s="127"/>
      <c r="CK177" s="127"/>
      <c r="CL177" s="127"/>
      <c r="CM177" s="127"/>
      <c r="CN177" s="127"/>
      <c r="CO177" s="127"/>
      <c r="CP177" s="127"/>
      <c r="CQ177" s="127"/>
      <c r="CR177" s="127"/>
      <c r="CS177" s="127"/>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3"/>
      <c r="DW177" s="129"/>
      <c r="DX177" s="129"/>
      <c r="DY177" s="129"/>
      <c r="DZ177" s="129"/>
      <c r="EA177" s="129"/>
      <c r="EB177" s="129"/>
      <c r="EC177" s="129"/>
      <c r="ED177" s="129"/>
      <c r="EE177" s="129"/>
      <c r="EF177" s="129"/>
      <c r="EG177" s="129"/>
      <c r="EH177" s="129"/>
      <c r="EI177" s="129"/>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row>
    <row r="178" spans="1:171" ht="11.25" customHeight="1">
      <c r="A178" s="192"/>
      <c r="B178" s="193"/>
      <c r="C178" s="175" t="str">
        <f>IF($D133="1P","D","C")</f>
        <v>C</v>
      </c>
      <c r="D178" s="201"/>
      <c r="E178" s="202"/>
      <c r="F178" s="201"/>
      <c r="G178" s="202"/>
      <c r="H178" s="201"/>
      <c r="I178" s="202"/>
      <c r="J178" s="201"/>
      <c r="K178" s="202"/>
      <c r="L178" s="201"/>
      <c r="M178" s="205"/>
      <c r="N178" s="69" t="str">
        <f>IF(CF191&lt;&gt;"",IF(ISERROR(AND(BV195="",BX195="",BZ195="",CB195="",CD195="")),"E",IF(AND(BV195="",BX195="",BZ195="",CB195="",CD195=""),"","E")),"")</f>
        <v/>
      </c>
      <c r="O178" s="192"/>
      <c r="P178" s="193"/>
      <c r="Q178" s="175" t="str">
        <f>IF($D133="1P","F","F")</f>
        <v>F</v>
      </c>
      <c r="R178" s="201"/>
      <c r="S178" s="202"/>
      <c r="T178" s="201"/>
      <c r="U178" s="202"/>
      <c r="V178" s="201"/>
      <c r="W178" s="202"/>
      <c r="X178" s="201"/>
      <c r="Y178" s="202"/>
      <c r="Z178" s="201"/>
      <c r="AA178" s="205"/>
      <c r="AB178" s="69" t="str">
        <f>IF(DV191&lt;&gt;"",IF(ISERROR(AND(DL195="",DN195="",DP195="",DQ195="",DT195="")),"E",IF(AND(DL195="",DN195="",DP195="",DR195="",DT195=""),"","E")),"")</f>
        <v/>
      </c>
      <c r="AP178" s="3"/>
      <c r="AQ178" s="128"/>
      <c r="AR178" s="128"/>
      <c r="AS178" s="128"/>
      <c r="AT178" s="128"/>
      <c r="AU178" s="128"/>
      <c r="AV178" s="128"/>
      <c r="AW178" s="128"/>
      <c r="AX178" s="128"/>
      <c r="AY178" s="128"/>
      <c r="AZ178" s="128"/>
      <c r="BA178" s="128"/>
      <c r="BB178" s="128"/>
      <c r="BC178" s="128"/>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3"/>
      <c r="CG178" s="128"/>
      <c r="CH178" s="128"/>
      <c r="CI178" s="128"/>
      <c r="CJ178" s="128"/>
      <c r="CK178" s="128"/>
      <c r="CL178" s="128"/>
      <c r="CM178" s="128"/>
      <c r="CN178" s="128"/>
      <c r="CO178" s="128"/>
      <c r="CP178" s="128"/>
      <c r="CQ178" s="128"/>
      <c r="CR178" s="128"/>
      <c r="CS178" s="128"/>
      <c r="CT178" s="41"/>
      <c r="CU178" s="41"/>
      <c r="CV178" s="41"/>
      <c r="CW178" s="41"/>
      <c r="CX178" s="41"/>
      <c r="CY178" s="41"/>
      <c r="CZ178" s="41"/>
      <c r="DA178" s="41"/>
      <c r="DB178" s="41"/>
      <c r="DC178" s="41"/>
      <c r="DD178" s="41"/>
      <c r="DE178" s="41"/>
      <c r="DF178" s="41"/>
      <c r="DG178" s="41"/>
      <c r="DH178" s="41"/>
      <c r="DI178" s="41"/>
      <c r="DJ178" s="41"/>
      <c r="DK178" s="41"/>
      <c r="DL178" s="41"/>
      <c r="DM178" s="41"/>
      <c r="DN178" s="41"/>
      <c r="DO178" s="41"/>
      <c r="DP178" s="41"/>
      <c r="DQ178" s="41"/>
      <c r="DR178" s="41"/>
      <c r="DS178" s="41"/>
      <c r="DT178" s="41"/>
      <c r="DU178" s="41"/>
      <c r="DV178" s="3"/>
      <c r="DW178" s="129"/>
      <c r="DX178" s="129"/>
      <c r="DY178" s="129"/>
      <c r="DZ178" s="129"/>
      <c r="EA178" s="129"/>
      <c r="EB178" s="129"/>
      <c r="EC178" s="129"/>
      <c r="ED178" s="129"/>
      <c r="EE178" s="129"/>
      <c r="EF178" s="129"/>
      <c r="EG178" s="129"/>
      <c r="EH178" s="129"/>
      <c r="EI178" s="129"/>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row>
    <row r="179" spans="1:171" ht="11.25" customHeight="1" thickBot="1">
      <c r="A179" s="194"/>
      <c r="B179" s="195"/>
      <c r="C179" s="207"/>
      <c r="D179" s="203"/>
      <c r="E179" s="204"/>
      <c r="F179" s="203"/>
      <c r="G179" s="204"/>
      <c r="H179" s="203"/>
      <c r="I179" s="204"/>
      <c r="J179" s="203"/>
      <c r="K179" s="204"/>
      <c r="L179" s="203"/>
      <c r="M179" s="206"/>
      <c r="N179" s="69" t="str">
        <f>IF(CF193&lt;&gt;"",IF(CF193="W",IF(SUM(IF(D178&gt;D176,1,0),IF(F178&gt;F176,1,0),IF(H178&gt;H176,1,0),IF(J178&gt;J176,1,0),IF(L178&gt;L176,1,0))&lt;&gt;3,"E",""),""),"")</f>
        <v/>
      </c>
      <c r="O179" s="194"/>
      <c r="P179" s="195"/>
      <c r="Q179" s="207"/>
      <c r="R179" s="203"/>
      <c r="S179" s="204"/>
      <c r="T179" s="203"/>
      <c r="U179" s="204"/>
      <c r="V179" s="203"/>
      <c r="W179" s="204"/>
      <c r="X179" s="203"/>
      <c r="Y179" s="204"/>
      <c r="Z179" s="203"/>
      <c r="AA179" s="206"/>
      <c r="AB179" s="69" t="str">
        <f>IF(DV193&lt;&gt;"",IF(DV193="W",IF(SUM(IF(R178&gt;R176,1,0),IF(T178&gt;T176,1,0),IF(V178&gt;V176,1,0),IF(X178&gt;X176,1,0),IF(Z178&gt;Z176,1,0))&lt;&gt;3,"E",""),""),"")</f>
        <v/>
      </c>
      <c r="AP179" s="3"/>
      <c r="AQ179" s="126"/>
      <c r="AR179" s="126"/>
      <c r="AS179" s="126"/>
      <c r="AT179" s="126"/>
      <c r="AU179" s="126"/>
      <c r="AV179" s="126"/>
      <c r="AW179" s="126"/>
      <c r="AX179" s="126"/>
      <c r="AY179" s="126"/>
      <c r="AZ179" s="126"/>
      <c r="BA179" s="126"/>
      <c r="BB179" s="126"/>
      <c r="BC179" s="126"/>
      <c r="CF179" s="3"/>
      <c r="CG179" s="126"/>
      <c r="CH179" s="126"/>
      <c r="CI179" s="126"/>
      <c r="CJ179" s="126"/>
      <c r="CK179" s="126"/>
      <c r="CL179" s="126"/>
      <c r="CM179" s="126"/>
      <c r="CN179" s="126"/>
      <c r="CO179" s="126"/>
      <c r="CP179" s="126"/>
      <c r="CQ179" s="126"/>
      <c r="CR179" s="126"/>
      <c r="CS179" s="126"/>
      <c r="DV179" s="3"/>
      <c r="DW179" s="129"/>
      <c r="DX179" s="129"/>
      <c r="DY179" s="129"/>
      <c r="DZ179" s="129"/>
      <c r="EA179" s="129"/>
      <c r="EB179" s="129"/>
      <c r="EC179" s="129"/>
      <c r="ED179" s="129"/>
      <c r="EE179" s="129"/>
      <c r="EF179" s="129"/>
      <c r="EG179" s="129"/>
      <c r="EH179" s="129"/>
      <c r="EI179" s="129"/>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row>
    <row r="180" spans="1:171" ht="11.25" customHeight="1" thickBot="1">
      <c r="A180" s="3"/>
      <c r="B180" s="3"/>
      <c r="C180" s="3"/>
      <c r="D180" s="3"/>
      <c r="E180" s="3"/>
      <c r="F180" s="3"/>
      <c r="G180" s="3"/>
      <c r="H180" s="3"/>
      <c r="I180" s="3"/>
      <c r="J180" s="3"/>
      <c r="K180" s="3"/>
      <c r="L180" s="3"/>
      <c r="M180" s="3"/>
      <c r="N180" s="3"/>
      <c r="O180" s="3"/>
      <c r="P180" s="3"/>
      <c r="Q180" s="3"/>
      <c r="R180" s="3"/>
      <c r="S180" s="3"/>
      <c r="T180" s="3"/>
      <c r="U180" s="3"/>
      <c r="V180" s="3"/>
      <c r="W180" s="3"/>
      <c r="X180" s="43"/>
      <c r="Y180" s="43"/>
      <c r="Z180" s="43"/>
      <c r="AA180" s="43"/>
      <c r="AB180" s="43"/>
      <c r="AP180" s="3"/>
      <c r="AQ180" s="127"/>
      <c r="AR180" s="127"/>
      <c r="AS180" s="127"/>
      <c r="AT180" s="127"/>
      <c r="AU180" s="127"/>
      <c r="AV180" s="127"/>
      <c r="AW180" s="127"/>
      <c r="AX180" s="127"/>
      <c r="AY180" s="127"/>
      <c r="AZ180" s="127"/>
      <c r="BA180" s="127"/>
      <c r="BB180" s="127"/>
      <c r="BC180" s="127"/>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3"/>
      <c r="CG180" s="127"/>
      <c r="CH180" s="127"/>
      <c r="CI180" s="127"/>
      <c r="CJ180" s="127"/>
      <c r="CK180" s="127"/>
      <c r="CL180" s="127"/>
      <c r="CM180" s="127"/>
      <c r="CN180" s="127"/>
      <c r="CO180" s="127"/>
      <c r="CP180" s="127"/>
      <c r="CQ180" s="127"/>
      <c r="CR180" s="127"/>
      <c r="CS180" s="127"/>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3"/>
      <c r="DW180" s="129"/>
      <c r="DX180" s="129"/>
      <c r="DY180" s="129"/>
      <c r="DZ180" s="129"/>
      <c r="EA180" s="129"/>
      <c r="EB180" s="129"/>
      <c r="EC180" s="129"/>
      <c r="ED180" s="129"/>
      <c r="EE180" s="129"/>
      <c r="EF180" s="129"/>
      <c r="EG180" s="129"/>
      <c r="EH180" s="129"/>
      <c r="EI180" s="129"/>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row>
    <row r="181" spans="1:171" ht="11.25" customHeight="1">
      <c r="A181" s="42"/>
      <c r="B181" s="42"/>
      <c r="C181" s="42"/>
      <c r="D181" s="42"/>
      <c r="E181" s="42"/>
      <c r="F181" s="43"/>
      <c r="G181" s="43"/>
      <c r="H181" s="43"/>
      <c r="I181" s="43"/>
      <c r="J181" s="43"/>
      <c r="K181" s="43"/>
      <c r="L181" s="43"/>
      <c r="M181" s="43"/>
      <c r="N181" s="43"/>
      <c r="O181" s="43"/>
      <c r="P181" s="43"/>
      <c r="Q181" s="43"/>
      <c r="R181" s="43"/>
      <c r="S181" s="43"/>
      <c r="T181" s="43"/>
      <c r="U181" s="43"/>
      <c r="V181" s="43"/>
      <c r="W181" s="43"/>
      <c r="AA181" s="42"/>
      <c r="AB181" s="42"/>
      <c r="AP181" s="3"/>
      <c r="AQ181" s="154" t="str">
        <f>CONCATENATE($A135," ",$D135,","," ",$F133)</f>
        <v>Group: 3, Men's Singles</v>
      </c>
      <c r="AR181" s="155"/>
      <c r="AS181" s="155"/>
      <c r="AT181" s="155"/>
      <c r="AU181" s="155"/>
      <c r="AV181" s="155"/>
      <c r="AW181" s="155"/>
      <c r="AX181" s="155"/>
      <c r="AY181" s="155"/>
      <c r="AZ181" s="155"/>
      <c r="BA181" s="155"/>
      <c r="BB181" s="155"/>
      <c r="BC181" s="156"/>
      <c r="BD181" s="163">
        <f>A172</f>
        <v>6</v>
      </c>
      <c r="BE181" s="164"/>
      <c r="BF181" s="183" t="str">
        <f>C172</f>
        <v>B</v>
      </c>
      <c r="BG181" s="185" t="str">
        <f>IF(VLOOKUP($BF181,$A137:$C147,3,FALSE)=0,"",CONCATENATE(VLOOKUP(VLOOKUP($BF181,$A137:$C147,3,FALSE),Players!$C:$G,4,FALSE)," ",VLOOKUP($BF181,$A137:$C147,3,FALSE)," ",IF(ISERROR(VLOOKUP(VLOOKUP($BF181,$A137:$C147,3,FALSE),Players!$C:$G,5,FALSE)),"()",CONCATENATE("(",VLOOKUP(VLOOKUP($BF181,$A137:$C147,3,FALSE),Players!$C:$G,5,FALSE),")"))))</f>
        <v/>
      </c>
      <c r="BH181" s="186"/>
      <c r="BI181" s="186"/>
      <c r="BJ181" s="186"/>
      <c r="BK181" s="186"/>
      <c r="BL181" s="186"/>
      <c r="BM181" s="186"/>
      <c r="BN181" s="186"/>
      <c r="BO181" s="186"/>
      <c r="BP181" s="186"/>
      <c r="BQ181" s="186"/>
      <c r="BR181" s="186"/>
      <c r="BS181" s="186"/>
      <c r="BT181" s="186"/>
      <c r="BU181" s="187"/>
      <c r="BV181" s="170" t="str">
        <f>IF(D172&lt;&gt;"",D172,"")</f>
        <v/>
      </c>
      <c r="BW181" s="171"/>
      <c r="BX181" s="335" t="str">
        <f>IF(F172&lt;&gt;"",F172,"")</f>
        <v/>
      </c>
      <c r="BY181" s="171"/>
      <c r="BZ181" s="335" t="str">
        <f>IF(H172&lt;&gt;"",H172,"")</f>
        <v/>
      </c>
      <c r="CA181" s="171"/>
      <c r="CB181" s="335" t="str">
        <f>IF(J172&lt;&gt;"",J172,"")</f>
        <v/>
      </c>
      <c r="CC181" s="171"/>
      <c r="CD181" s="335" t="str">
        <f>IF(L172&lt;&gt;"",L172,"")</f>
        <v/>
      </c>
      <c r="CE181" s="337"/>
      <c r="CF181" s="174" t="str">
        <f>IF($CD181=$CD183,IF($CB181=$CB183,IF($BZ181&lt;&gt;"",IF($BZ181&gt;$BZ183,"W","L"),""),IF($CB181&gt;$CB183,"W","L")),IF($CD181&gt;$CD183,"W","L"))</f>
        <v/>
      </c>
      <c r="CG181" s="154" t="str">
        <f>CONCATENATE($A135," ",$D135,","," ",$F133)</f>
        <v>Group: 3, Men's Singles</v>
      </c>
      <c r="CH181" s="155"/>
      <c r="CI181" s="155"/>
      <c r="CJ181" s="155"/>
      <c r="CK181" s="155"/>
      <c r="CL181" s="155"/>
      <c r="CM181" s="155"/>
      <c r="CN181" s="155"/>
      <c r="CO181" s="155"/>
      <c r="CP181" s="155"/>
      <c r="CQ181" s="155"/>
      <c r="CR181" s="155"/>
      <c r="CS181" s="156"/>
      <c r="CT181" s="163">
        <f>O172</f>
        <v>13</v>
      </c>
      <c r="CU181" s="164"/>
      <c r="CV181" s="183" t="str">
        <f>Q172</f>
        <v>A</v>
      </c>
      <c r="CW181" s="185" t="str">
        <f>IF(VLOOKUP($CV181,$A137:$C147,3,FALSE)=0,"",CONCATENATE(VLOOKUP(VLOOKUP($CV181,$A137:$C147,3,FALSE),Players!$C:$G,4,FALSE)," ",VLOOKUP($CV181,$A137:$C147,3,FALSE)," ",IF(ISERROR(VLOOKUP(VLOOKUP($CV181,$A137:$C147,3,FALSE),Players!$C:$G,5,FALSE)),"()",CONCATENATE("(",VLOOKUP(VLOOKUP($CV181,$A137:$C147,3,FALSE),Players!$C:$G,5,FALSE),")"))))</f>
        <v/>
      </c>
      <c r="CX181" s="186"/>
      <c r="CY181" s="186"/>
      <c r="CZ181" s="186"/>
      <c r="DA181" s="186"/>
      <c r="DB181" s="186"/>
      <c r="DC181" s="186"/>
      <c r="DD181" s="186"/>
      <c r="DE181" s="186"/>
      <c r="DF181" s="186"/>
      <c r="DG181" s="186"/>
      <c r="DH181" s="186"/>
      <c r="DI181" s="186"/>
      <c r="DJ181" s="186"/>
      <c r="DK181" s="187"/>
      <c r="DL181" s="170" t="str">
        <f>IF(R172&lt;&gt;"",R172,"")</f>
        <v/>
      </c>
      <c r="DM181" s="171"/>
      <c r="DN181" s="335" t="str">
        <f>IF(T172&lt;&gt;"",T172,"")</f>
        <v/>
      </c>
      <c r="DO181" s="171"/>
      <c r="DP181" s="335" t="str">
        <f>IF(V172&lt;&gt;"",V172,"")</f>
        <v/>
      </c>
      <c r="DQ181" s="171"/>
      <c r="DR181" s="335" t="str">
        <f>IF(X172&lt;&gt;"",X172,"")</f>
        <v/>
      </c>
      <c r="DS181" s="171"/>
      <c r="DT181" s="335" t="str">
        <f>IF(Z172&lt;&gt;"",Z172,"")</f>
        <v/>
      </c>
      <c r="DU181" s="337"/>
      <c r="DV181" s="174" t="str">
        <f>IF($DT181=$DT183,IF($DR181=$DR183,IF($DP181&lt;&gt;"",IF($DP181&gt;$DP183,"W","L"),""),IF($DR181&gt;$DR183,"W","L")),IF($DT181&gt;$DT183,"W","L"))</f>
        <v/>
      </c>
      <c r="DW181" s="129"/>
      <c r="DX181" s="129"/>
      <c r="DY181" s="129"/>
      <c r="DZ181" s="129"/>
      <c r="EA181" s="129"/>
      <c r="EB181" s="129"/>
      <c r="EC181" s="129"/>
      <c r="ED181" s="129"/>
      <c r="EE181" s="129"/>
      <c r="EF181" s="129"/>
      <c r="EG181" s="129"/>
      <c r="EH181" s="129"/>
      <c r="EI181" s="129"/>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row>
    <row r="182" spans="1:171" ht="11.25" customHeight="1">
      <c r="C182" s="44"/>
      <c r="D182" s="44"/>
      <c r="N182" s="43"/>
      <c r="O182" s="43"/>
      <c r="P182" s="43"/>
      <c r="Q182" s="43"/>
      <c r="R182" s="43"/>
      <c r="S182" s="43"/>
      <c r="T182" s="43"/>
      <c r="U182" s="43"/>
      <c r="V182" s="43"/>
      <c r="W182" s="43"/>
      <c r="X182" s="43"/>
      <c r="Y182" s="43"/>
      <c r="Z182" s="43"/>
      <c r="AA182" s="43"/>
      <c r="AB182" s="43"/>
      <c r="AP182" s="3"/>
      <c r="AQ182" s="157"/>
      <c r="AR182" s="158"/>
      <c r="AS182" s="158"/>
      <c r="AT182" s="158"/>
      <c r="AU182" s="158"/>
      <c r="AV182" s="158"/>
      <c r="AW182" s="158"/>
      <c r="AX182" s="158"/>
      <c r="AY182" s="158"/>
      <c r="AZ182" s="158"/>
      <c r="BA182" s="158"/>
      <c r="BB182" s="158"/>
      <c r="BC182" s="159"/>
      <c r="BD182" s="165"/>
      <c r="BE182" s="166"/>
      <c r="BF182" s="184"/>
      <c r="BG182" s="188"/>
      <c r="BH182" s="189"/>
      <c r="BI182" s="189"/>
      <c r="BJ182" s="189"/>
      <c r="BK182" s="189"/>
      <c r="BL182" s="189"/>
      <c r="BM182" s="189"/>
      <c r="BN182" s="189"/>
      <c r="BO182" s="189"/>
      <c r="BP182" s="189"/>
      <c r="BQ182" s="189"/>
      <c r="BR182" s="189"/>
      <c r="BS182" s="189"/>
      <c r="BT182" s="189"/>
      <c r="BU182" s="190"/>
      <c r="BV182" s="172"/>
      <c r="BW182" s="173"/>
      <c r="BX182" s="336"/>
      <c r="BY182" s="173"/>
      <c r="BZ182" s="336"/>
      <c r="CA182" s="173"/>
      <c r="CB182" s="336"/>
      <c r="CC182" s="173"/>
      <c r="CD182" s="336"/>
      <c r="CE182" s="338"/>
      <c r="CF182" s="174"/>
      <c r="CG182" s="157"/>
      <c r="CH182" s="158"/>
      <c r="CI182" s="158"/>
      <c r="CJ182" s="158"/>
      <c r="CK182" s="158"/>
      <c r="CL182" s="158"/>
      <c r="CM182" s="158"/>
      <c r="CN182" s="158"/>
      <c r="CO182" s="158"/>
      <c r="CP182" s="158"/>
      <c r="CQ182" s="158"/>
      <c r="CR182" s="158"/>
      <c r="CS182" s="159"/>
      <c r="CT182" s="165"/>
      <c r="CU182" s="166"/>
      <c r="CV182" s="184"/>
      <c r="CW182" s="188"/>
      <c r="CX182" s="189"/>
      <c r="CY182" s="189"/>
      <c r="CZ182" s="189"/>
      <c r="DA182" s="189"/>
      <c r="DB182" s="189"/>
      <c r="DC182" s="189"/>
      <c r="DD182" s="189"/>
      <c r="DE182" s="189"/>
      <c r="DF182" s="189"/>
      <c r="DG182" s="189"/>
      <c r="DH182" s="189"/>
      <c r="DI182" s="189"/>
      <c r="DJ182" s="189"/>
      <c r="DK182" s="190"/>
      <c r="DL182" s="172"/>
      <c r="DM182" s="173"/>
      <c r="DN182" s="336"/>
      <c r="DO182" s="173"/>
      <c r="DP182" s="336"/>
      <c r="DQ182" s="173"/>
      <c r="DR182" s="336"/>
      <c r="DS182" s="173"/>
      <c r="DT182" s="336"/>
      <c r="DU182" s="338"/>
      <c r="DV182" s="174"/>
      <c r="DW182" s="129"/>
      <c r="DX182" s="129"/>
      <c r="DY182" s="129"/>
      <c r="DZ182" s="129"/>
      <c r="EA182" s="129"/>
      <c r="EB182" s="129"/>
      <c r="EC182" s="129"/>
      <c r="ED182" s="129"/>
      <c r="EE182" s="129"/>
      <c r="EF182" s="129"/>
      <c r="EG182" s="129"/>
      <c r="EH182" s="129"/>
      <c r="EI182" s="129"/>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row>
    <row r="183" spans="1:171" ht="11.25" customHeight="1">
      <c r="A183" s="2"/>
      <c r="J183" s="43"/>
      <c r="K183" s="43"/>
      <c r="L183" s="43"/>
      <c r="M183" s="43"/>
      <c r="R183" s="42"/>
      <c r="S183" s="42"/>
      <c r="W183" s="42"/>
      <c r="AA183" s="42"/>
      <c r="AB183" s="42"/>
      <c r="AP183" s="3"/>
      <c r="AQ183" s="157"/>
      <c r="AR183" s="158"/>
      <c r="AS183" s="158"/>
      <c r="AT183" s="158"/>
      <c r="AU183" s="158"/>
      <c r="AV183" s="158"/>
      <c r="AW183" s="158"/>
      <c r="AX183" s="158"/>
      <c r="AY183" s="158"/>
      <c r="AZ183" s="158"/>
      <c r="BA183" s="158"/>
      <c r="BB183" s="158"/>
      <c r="BC183" s="159"/>
      <c r="BD183" s="165"/>
      <c r="BE183" s="166"/>
      <c r="BF183" s="175" t="str">
        <f>C174</f>
        <v>F</v>
      </c>
      <c r="BG183" s="177" t="str">
        <f>IF(VLOOKUP($BF183,$A137:$C147,3,FALSE)=0,"",CONCATENATE(VLOOKUP(VLOOKUP($BF183,$A137:$C147,3,FALSE),Players!$C:$G,4,FALSE)," ",VLOOKUP($BF183,$A137:$C147,3,FALSE)," ",IF(ISERROR(VLOOKUP(VLOOKUP($BF183,$A137:$C147,3,FALSE),Players!$C:$G,5,FALSE)),"()",CONCATENATE("(",VLOOKUP(VLOOKUP($BF183,$A137:$C147,3,FALSE),Players!$C:$G,5,FALSE),")"))))</f>
        <v/>
      </c>
      <c r="BH183" s="178"/>
      <c r="BI183" s="178"/>
      <c r="BJ183" s="178"/>
      <c r="BK183" s="178"/>
      <c r="BL183" s="178"/>
      <c r="BM183" s="178"/>
      <c r="BN183" s="178"/>
      <c r="BO183" s="178"/>
      <c r="BP183" s="178"/>
      <c r="BQ183" s="178"/>
      <c r="BR183" s="178"/>
      <c r="BS183" s="178"/>
      <c r="BT183" s="178"/>
      <c r="BU183" s="179"/>
      <c r="BV183" s="150" t="str">
        <f>IF(D174&lt;&gt;"",D174,"")</f>
        <v/>
      </c>
      <c r="BW183" s="151"/>
      <c r="BX183" s="288" t="str">
        <f>IF(F174&lt;&gt;"",F174,"")</f>
        <v/>
      </c>
      <c r="BY183" s="151"/>
      <c r="BZ183" s="288" t="str">
        <f>IF(H174&lt;&gt;"",H174,"")</f>
        <v/>
      </c>
      <c r="CA183" s="151"/>
      <c r="CB183" s="288" t="str">
        <f>IF(J174&lt;&gt;"",J174,"")</f>
        <v/>
      </c>
      <c r="CC183" s="151"/>
      <c r="CD183" s="288" t="str">
        <f>IF(L174&lt;&gt;"",L174,"")</f>
        <v/>
      </c>
      <c r="CE183" s="332"/>
      <c r="CF183" s="174" t="str">
        <f>IF($CF181&lt;&gt;"",IF(CF181="W","L","W"),"")</f>
        <v/>
      </c>
      <c r="CG183" s="157"/>
      <c r="CH183" s="158"/>
      <c r="CI183" s="158"/>
      <c r="CJ183" s="158"/>
      <c r="CK183" s="158"/>
      <c r="CL183" s="158"/>
      <c r="CM183" s="158"/>
      <c r="CN183" s="158"/>
      <c r="CO183" s="158"/>
      <c r="CP183" s="158"/>
      <c r="CQ183" s="158"/>
      <c r="CR183" s="158"/>
      <c r="CS183" s="159"/>
      <c r="CT183" s="165"/>
      <c r="CU183" s="166"/>
      <c r="CV183" s="175" t="str">
        <f>Q174</f>
        <v>E</v>
      </c>
      <c r="CW183" s="177" t="str">
        <f>IF(VLOOKUP($CV183,$A137:$C147,3,FALSE)=0,"",CONCATENATE(VLOOKUP(VLOOKUP($CV183,$A137:$C147,3,FALSE),Players!$C:$G,4,FALSE)," ",VLOOKUP($CV183,$A137:$C147,3,FALSE)," ",IF(ISERROR(VLOOKUP(VLOOKUP($CV183,$A137:$C147,3,FALSE),Players!$C:$G,5,FALSE)),"()",CONCATENATE("(",VLOOKUP(VLOOKUP($CV183,$A137:$C147,3,FALSE),Players!$C:$G,5,FALSE),")"))))</f>
        <v/>
      </c>
      <c r="CX183" s="178"/>
      <c r="CY183" s="178"/>
      <c r="CZ183" s="178"/>
      <c r="DA183" s="178"/>
      <c r="DB183" s="178"/>
      <c r="DC183" s="178"/>
      <c r="DD183" s="178"/>
      <c r="DE183" s="178"/>
      <c r="DF183" s="178"/>
      <c r="DG183" s="178"/>
      <c r="DH183" s="178"/>
      <c r="DI183" s="178"/>
      <c r="DJ183" s="178"/>
      <c r="DK183" s="179"/>
      <c r="DL183" s="150" t="str">
        <f>IF(R174&lt;&gt;"",R174,"")</f>
        <v/>
      </c>
      <c r="DM183" s="151"/>
      <c r="DN183" s="288" t="str">
        <f>IF(T174&lt;&gt;"",T174,"")</f>
        <v/>
      </c>
      <c r="DO183" s="151"/>
      <c r="DP183" s="288" t="str">
        <f>IF(V174&lt;&gt;"",V174,"")</f>
        <v/>
      </c>
      <c r="DQ183" s="151"/>
      <c r="DR183" s="288" t="str">
        <f>IF(X174&lt;&gt;"",X174,"")</f>
        <v/>
      </c>
      <c r="DS183" s="151"/>
      <c r="DT183" s="288" t="str">
        <f>IF(Z174&lt;&gt;"",Z174,"")</f>
        <v/>
      </c>
      <c r="DU183" s="332"/>
      <c r="DV183" s="174" t="str">
        <f>IF($DV181&lt;&gt;"",IF(DV181="W","L","W"),"")</f>
        <v/>
      </c>
      <c r="DW183" s="129"/>
      <c r="DX183" s="129"/>
      <c r="DY183" s="129"/>
      <c r="DZ183" s="129"/>
      <c r="EA183" s="129"/>
      <c r="EB183" s="129"/>
      <c r="EC183" s="129"/>
      <c r="ED183" s="129"/>
      <c r="EE183" s="129"/>
      <c r="EF183" s="129"/>
      <c r="EG183" s="129"/>
      <c r="EH183" s="129"/>
      <c r="EI183" s="129"/>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row>
    <row r="184" spans="1:171" ht="11.25" customHeight="1" thickBot="1">
      <c r="A184" s="42"/>
      <c r="R184" s="42"/>
      <c r="S184" s="42"/>
      <c r="W184" s="42"/>
      <c r="X184" s="43"/>
      <c r="Y184" s="43"/>
      <c r="Z184" s="43"/>
      <c r="AA184" s="43"/>
      <c r="AB184" s="43"/>
      <c r="AP184" s="3"/>
      <c r="AQ184" s="160"/>
      <c r="AR184" s="161"/>
      <c r="AS184" s="161"/>
      <c r="AT184" s="161"/>
      <c r="AU184" s="161"/>
      <c r="AV184" s="161"/>
      <c r="AW184" s="161"/>
      <c r="AX184" s="161"/>
      <c r="AY184" s="161"/>
      <c r="AZ184" s="161"/>
      <c r="BA184" s="161"/>
      <c r="BB184" s="161"/>
      <c r="BC184" s="162"/>
      <c r="BD184" s="167"/>
      <c r="BE184" s="168"/>
      <c r="BF184" s="176"/>
      <c r="BG184" s="180"/>
      <c r="BH184" s="181"/>
      <c r="BI184" s="181"/>
      <c r="BJ184" s="181"/>
      <c r="BK184" s="181"/>
      <c r="BL184" s="181"/>
      <c r="BM184" s="181"/>
      <c r="BN184" s="181"/>
      <c r="BO184" s="181"/>
      <c r="BP184" s="181"/>
      <c r="BQ184" s="181"/>
      <c r="BR184" s="181"/>
      <c r="BS184" s="181"/>
      <c r="BT184" s="181"/>
      <c r="BU184" s="182"/>
      <c r="BV184" s="152"/>
      <c r="BW184" s="153"/>
      <c r="BX184" s="333"/>
      <c r="BY184" s="153"/>
      <c r="BZ184" s="333"/>
      <c r="CA184" s="153"/>
      <c r="CB184" s="333"/>
      <c r="CC184" s="153"/>
      <c r="CD184" s="333"/>
      <c r="CE184" s="334"/>
      <c r="CF184" s="341"/>
      <c r="CG184" s="160"/>
      <c r="CH184" s="161"/>
      <c r="CI184" s="161"/>
      <c r="CJ184" s="161"/>
      <c r="CK184" s="161"/>
      <c r="CL184" s="161"/>
      <c r="CM184" s="161"/>
      <c r="CN184" s="161"/>
      <c r="CO184" s="161"/>
      <c r="CP184" s="161"/>
      <c r="CQ184" s="161"/>
      <c r="CR184" s="161"/>
      <c r="CS184" s="162"/>
      <c r="CT184" s="167"/>
      <c r="CU184" s="168"/>
      <c r="CV184" s="176"/>
      <c r="CW184" s="180"/>
      <c r="CX184" s="181"/>
      <c r="CY184" s="181"/>
      <c r="CZ184" s="181"/>
      <c r="DA184" s="181"/>
      <c r="DB184" s="181"/>
      <c r="DC184" s="181"/>
      <c r="DD184" s="181"/>
      <c r="DE184" s="181"/>
      <c r="DF184" s="181"/>
      <c r="DG184" s="181"/>
      <c r="DH184" s="181"/>
      <c r="DI184" s="181"/>
      <c r="DJ184" s="181"/>
      <c r="DK184" s="182"/>
      <c r="DL184" s="152"/>
      <c r="DM184" s="153"/>
      <c r="DN184" s="333"/>
      <c r="DO184" s="153"/>
      <c r="DP184" s="333"/>
      <c r="DQ184" s="153"/>
      <c r="DR184" s="333"/>
      <c r="DS184" s="153"/>
      <c r="DT184" s="333"/>
      <c r="DU184" s="334"/>
      <c r="DV184" s="174"/>
      <c r="DW184" s="129"/>
      <c r="DX184" s="129"/>
      <c r="DY184" s="129"/>
      <c r="DZ184" s="129"/>
      <c r="EA184" s="129"/>
      <c r="EB184" s="129"/>
      <c r="EC184" s="129"/>
      <c r="ED184" s="129"/>
      <c r="EE184" s="129"/>
      <c r="EF184" s="129"/>
      <c r="EG184" s="129"/>
      <c r="EH184" s="129"/>
      <c r="EI184" s="129"/>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row>
    <row r="185" spans="1:171" ht="11.25" customHeight="1">
      <c r="A185" s="42"/>
      <c r="R185" s="42"/>
      <c r="S185" s="42"/>
      <c r="W185" s="42"/>
      <c r="AA185" s="42"/>
      <c r="AB185" s="42"/>
      <c r="AP185" s="3"/>
      <c r="AQ185" s="126"/>
      <c r="AR185" s="126"/>
      <c r="AS185" s="126"/>
      <c r="AT185" s="126"/>
      <c r="AU185" s="126"/>
      <c r="AV185" s="126"/>
      <c r="AW185" s="126"/>
      <c r="AX185" s="126"/>
      <c r="AY185" s="126"/>
      <c r="AZ185" s="126"/>
      <c r="BA185" s="126"/>
      <c r="BB185" s="126"/>
      <c r="BC185" s="126"/>
      <c r="BV185" s="169" t="str">
        <f>IF(CF181&lt;&gt;"",IF(AND(AND(BV181&gt;-1,BV183&gt;-1),OR(BV181&gt;10,BV183&gt;10),ABS(BV181-BV183)&gt;1,IF(OR(BV181&gt;11,BV183&gt;11),ABS(BV181-BV183)=2,TRUE),BV181=INT(BV181),BV183=INT(BV183)),"","Error"),"")</f>
        <v/>
      </c>
      <c r="BW185" s="169"/>
      <c r="BX185" s="169" t="str">
        <f>IF(CF181&lt;&gt;"",IF(AND(AND(BX181&gt;-1,BX183&gt;-1),OR(BX181&gt;10,BX183&gt;10),ABS(BX181-BX183)&gt;1,IF(OR(BX181&gt;11,BX183&gt;11),ABS(BX181-BX183)=2,TRUE),BX181=INT(BX181),BX183=INT(BX183)),"","Error"),"")</f>
        <v/>
      </c>
      <c r="BY185" s="169"/>
      <c r="BZ185" s="169" t="str">
        <f>IF(CF181&lt;&gt;"",IF(AND(AND(BZ181&gt;-1,BZ183&gt;-1),OR(BZ181&gt;10,BZ183&gt;10),ABS(BZ181-BZ183)&gt;1,IF(OR(BZ181&gt;11,BZ183&gt;11),ABS(BZ181-BZ183)=2,TRUE),BZ181=INT(BZ181),BZ183=INT(BZ183)),"","Error"),"")</f>
        <v/>
      </c>
      <c r="CA185" s="169"/>
      <c r="CB185" s="169" t="str">
        <f>IF(AND(CF181&lt;&gt;"",CB181&lt;&gt;""),IF(AND(AND(CB181&gt;-1,CB183&gt;-1),OR(CB181&gt;10,CB183&gt;10),ABS(CB181-CB183)&gt;1,IF(OR(CB181&gt;11,CB183&gt;11),ABS(CB181-CB183)=2,TRUE),CB181=INT(CB181),CB183=INT(CB183)),"","Error"),"")</f>
        <v/>
      </c>
      <c r="CC185" s="169"/>
      <c r="CD185" s="169" t="str">
        <f>IF(AND(CF181&lt;&gt;"",CD181&lt;&gt;""),IF(AND(AND(CD181&gt;-1,CD183&gt;-1),OR(CD181&gt;10,CD183&gt;10),ABS(CD181-CD183)&gt;1,IF(OR(CD181&gt;11,CD183&gt;11),ABS(CD181-CD183)=2,TRUE),CD181=INT(CD181),CD183=INT(CD183)),"","Error"),"")</f>
        <v/>
      </c>
      <c r="CE185" s="169"/>
      <c r="CF185" s="3"/>
      <c r="CG185" s="126"/>
      <c r="CH185" s="126"/>
      <c r="CI185" s="126"/>
      <c r="CJ185" s="126"/>
      <c r="CK185" s="126"/>
      <c r="CL185" s="126"/>
      <c r="CM185" s="126"/>
      <c r="CN185" s="126"/>
      <c r="CO185" s="126"/>
      <c r="CP185" s="126"/>
      <c r="CQ185" s="126"/>
      <c r="CR185" s="126"/>
      <c r="CS185" s="126"/>
      <c r="DL185" s="169" t="str">
        <f>IF(DV181&lt;&gt;"",IF(AND(AND(DL181&gt;-1,DL183&gt;-1),OR(DL181&gt;10,DL183&gt;10),ABS(DL181-DL183)&gt;1,IF(OR(DL181&gt;11,DL183&gt;11),ABS(DL181-DL183)=2,TRUE),DL181=INT(DL181),DL183=INT(DL183)),"","Error"),"")</f>
        <v/>
      </c>
      <c r="DM185" s="169"/>
      <c r="DN185" s="169" t="str">
        <f>IF(DV181&lt;&gt;"",IF(AND(AND(DN181&gt;-1,DN183&gt;-1),OR(DN181&gt;10,DN183&gt;10),ABS(DN181-DN183)&gt;1,IF(OR(DN181&gt;11,DN183&gt;11),ABS(DN181-DN183)=2,TRUE),DN181=INT(DN181),DN183=INT(DN183)),"","Error"),"")</f>
        <v/>
      </c>
      <c r="DO185" s="169"/>
      <c r="DP185" s="169" t="str">
        <f>IF(DV181&lt;&gt;"",IF(AND(AND(DP181&gt;-1,DP183&gt;-1),OR(DP181&gt;10,DP183&gt;10),ABS(DP181-DP183)&gt;1,IF(OR(DP181&gt;11,DP183&gt;11),ABS(DP181-DP183)=2,TRUE),DP181=INT(DP181),DP183=INT(DP183)),"","Error"),"")</f>
        <v/>
      </c>
      <c r="DQ185" s="169"/>
      <c r="DR185" s="169" t="str">
        <f>IF(AND(DV181&lt;&gt;"",DR181&lt;&gt;""),IF(AND(AND(DR181&gt;-1,DR183&gt;-1),OR(DR181&gt;10,DR183&gt;10),ABS(DR181-DR183)&gt;1,IF(OR(DR181&gt;11,DR183&gt;11),ABS(DR181-DR183)=2,TRUE),DR181=INT(DR181),DR183=INT(DR183)),"","Error"),"")</f>
        <v/>
      </c>
      <c r="DS185" s="169"/>
      <c r="DT185" s="169" t="str">
        <f>IF(AND(DV181&lt;&gt;"",DT181&lt;&gt;""),IF(AND(AND(DT181&gt;-1,DT183&gt;-1),OR(DT181&gt;10,DT183&gt;10),ABS(DT181-DT183)&gt;1,IF(OR(DT181&gt;11,DT183&gt;11),ABS(DT181-DT183)=2,TRUE),DT181=INT(DT181),DT183=INT(DT183)),"","Error"),"")</f>
        <v/>
      </c>
      <c r="DU185" s="169"/>
      <c r="DV185" s="3"/>
      <c r="DW185" s="129"/>
      <c r="DX185" s="129"/>
      <c r="DY185" s="129"/>
      <c r="DZ185" s="129"/>
      <c r="EA185" s="129"/>
      <c r="EB185" s="129"/>
      <c r="EC185" s="129"/>
      <c r="ED185" s="129"/>
      <c r="EE185" s="129"/>
      <c r="EF185" s="129"/>
      <c r="EG185" s="129"/>
      <c r="EH185" s="129"/>
      <c r="EI185" s="129"/>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row>
    <row r="186" spans="1:171" ht="11.25" customHeight="1">
      <c r="C186" s="44"/>
      <c r="D186" s="44"/>
      <c r="R186" s="42"/>
      <c r="S186" s="42"/>
      <c r="W186" s="42"/>
      <c r="X186" s="43"/>
      <c r="Y186" s="43"/>
      <c r="Z186" s="43"/>
      <c r="AA186" s="43"/>
      <c r="AB186" s="43"/>
      <c r="AP186" s="3"/>
      <c r="AQ186" s="126"/>
      <c r="AR186" s="126"/>
      <c r="AS186" s="126"/>
      <c r="AT186" s="126"/>
      <c r="AU186" s="126"/>
      <c r="AV186" s="126"/>
      <c r="AW186" s="126"/>
      <c r="AX186" s="126"/>
      <c r="AY186" s="126"/>
      <c r="AZ186" s="126"/>
      <c r="BA186" s="126"/>
      <c r="BB186" s="126"/>
      <c r="BC186" s="126"/>
      <c r="CF186" s="3"/>
      <c r="CG186" s="126"/>
      <c r="CH186" s="126"/>
      <c r="CI186" s="126"/>
      <c r="CJ186" s="126"/>
      <c r="CK186" s="126"/>
      <c r="CL186" s="126"/>
      <c r="CM186" s="126"/>
      <c r="CN186" s="126"/>
      <c r="CO186" s="126"/>
      <c r="CP186" s="126"/>
      <c r="CQ186" s="126"/>
      <c r="CR186" s="126"/>
      <c r="CS186" s="126"/>
      <c r="DV186" s="3"/>
      <c r="DW186" s="129"/>
      <c r="DX186" s="129"/>
      <c r="DY186" s="129"/>
      <c r="DZ186" s="129"/>
      <c r="EA186" s="129"/>
      <c r="EB186" s="129"/>
      <c r="EC186" s="129"/>
      <c r="ED186" s="129"/>
      <c r="EE186" s="129"/>
      <c r="EF186" s="129"/>
      <c r="EG186" s="129"/>
      <c r="EH186" s="129"/>
      <c r="EI186" s="129"/>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row>
    <row r="187" spans="1:171" ht="11.25" customHeight="1">
      <c r="A187" s="2"/>
      <c r="J187" s="43"/>
      <c r="K187" s="43"/>
      <c r="L187" s="43"/>
      <c r="M187" s="43"/>
      <c r="N187" s="43"/>
      <c r="O187" s="43"/>
      <c r="P187" s="43"/>
      <c r="Q187" s="43"/>
      <c r="R187" s="42"/>
      <c r="S187" s="42"/>
      <c r="T187" s="43"/>
      <c r="U187" s="43"/>
      <c r="V187" s="43"/>
      <c r="W187" s="42"/>
      <c r="AA187" s="42"/>
      <c r="AB187" s="42"/>
      <c r="AP187" s="3"/>
      <c r="AQ187" s="127"/>
      <c r="AR187" s="127"/>
      <c r="AS187" s="127"/>
      <c r="AT187" s="127"/>
      <c r="AU187" s="127"/>
      <c r="AV187" s="127"/>
      <c r="AW187" s="127"/>
      <c r="AX187" s="127"/>
      <c r="AY187" s="127"/>
      <c r="AZ187" s="127"/>
      <c r="BA187" s="127"/>
      <c r="BB187" s="127"/>
      <c r="BC187" s="127"/>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3"/>
      <c r="CG187" s="127"/>
      <c r="CH187" s="127"/>
      <c r="CI187" s="127"/>
      <c r="CJ187" s="127"/>
      <c r="CK187" s="127"/>
      <c r="CL187" s="127"/>
      <c r="CM187" s="127"/>
      <c r="CN187" s="127"/>
      <c r="CO187" s="127"/>
      <c r="CP187" s="127"/>
      <c r="CQ187" s="127"/>
      <c r="CR187" s="127"/>
      <c r="CS187" s="127"/>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3"/>
      <c r="DW187" s="129"/>
      <c r="DX187" s="129"/>
      <c r="DY187" s="129"/>
      <c r="DZ187" s="129"/>
      <c r="EA187" s="129"/>
      <c r="EB187" s="129"/>
      <c r="EC187" s="129"/>
      <c r="ED187" s="129"/>
      <c r="EE187" s="129"/>
      <c r="EF187" s="129"/>
      <c r="EG187" s="129"/>
      <c r="EH187" s="129"/>
      <c r="EI187" s="129"/>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row>
    <row r="188" spans="1:171" ht="11.25" customHeight="1">
      <c r="A188" s="42"/>
      <c r="R188" s="42"/>
      <c r="S188" s="42"/>
      <c r="W188" s="42"/>
      <c r="X188" s="43"/>
      <c r="Y188" s="43"/>
      <c r="Z188" s="43"/>
      <c r="AA188" s="43"/>
      <c r="AB188" s="43"/>
      <c r="AP188" s="3"/>
      <c r="AQ188" s="128"/>
      <c r="AR188" s="128"/>
      <c r="AS188" s="128"/>
      <c r="AT188" s="128"/>
      <c r="AU188" s="128"/>
      <c r="AV188" s="128"/>
      <c r="AW188" s="128"/>
      <c r="AX188" s="128"/>
      <c r="AY188" s="128"/>
      <c r="AZ188" s="128"/>
      <c r="BA188" s="128"/>
      <c r="BB188" s="128"/>
      <c r="BC188" s="128"/>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3"/>
      <c r="CG188" s="128"/>
      <c r="CH188" s="128"/>
      <c r="CI188" s="128"/>
      <c r="CJ188" s="128"/>
      <c r="CK188" s="128"/>
      <c r="CL188" s="128"/>
      <c r="CM188" s="128"/>
      <c r="CN188" s="128"/>
      <c r="CO188" s="128"/>
      <c r="CP188" s="128"/>
      <c r="CQ188" s="128"/>
      <c r="CR188" s="128"/>
      <c r="CS188" s="128"/>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3"/>
      <c r="DW188" s="129"/>
      <c r="DX188" s="129"/>
      <c r="DY188" s="129"/>
      <c r="DZ188" s="129"/>
      <c r="EA188" s="129"/>
      <c r="EB188" s="129"/>
      <c r="EC188" s="129"/>
      <c r="ED188" s="129"/>
      <c r="EE188" s="129"/>
      <c r="EF188" s="129"/>
      <c r="EG188" s="129"/>
      <c r="EH188" s="129"/>
      <c r="EI188" s="129"/>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row>
    <row r="189" spans="1:171" ht="11.25" customHeight="1">
      <c r="A189" s="42"/>
      <c r="R189" s="42"/>
      <c r="S189" s="42"/>
      <c r="W189" s="42"/>
      <c r="AA189" s="42"/>
      <c r="AB189" s="42"/>
      <c r="AP189" s="3"/>
      <c r="AQ189" s="126"/>
      <c r="AR189" s="126"/>
      <c r="AS189" s="126"/>
      <c r="AT189" s="126"/>
      <c r="AU189" s="126"/>
      <c r="AV189" s="126"/>
      <c r="AW189" s="126"/>
      <c r="AX189" s="126"/>
      <c r="AY189" s="126"/>
      <c r="AZ189" s="126"/>
      <c r="BA189" s="126"/>
      <c r="BB189" s="126"/>
      <c r="BC189" s="126"/>
      <c r="CF189" s="3"/>
      <c r="CG189" s="126"/>
      <c r="CH189" s="126"/>
      <c r="CI189" s="126"/>
      <c r="CJ189" s="126"/>
      <c r="CK189" s="126"/>
      <c r="CL189" s="126"/>
      <c r="CM189" s="126"/>
      <c r="CN189" s="126"/>
      <c r="CO189" s="126"/>
      <c r="CP189" s="126"/>
      <c r="CQ189" s="126"/>
      <c r="CR189" s="126"/>
      <c r="CS189" s="126"/>
      <c r="DV189" s="3"/>
      <c r="DW189" s="129"/>
      <c r="DX189" s="129"/>
      <c r="DY189" s="129"/>
      <c r="DZ189" s="129"/>
      <c r="EA189" s="129"/>
      <c r="EB189" s="129"/>
      <c r="EC189" s="129"/>
      <c r="ED189" s="129"/>
      <c r="EE189" s="129"/>
      <c r="EF189" s="129"/>
      <c r="EG189" s="129"/>
      <c r="EH189" s="129"/>
      <c r="EI189" s="129"/>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row>
    <row r="190" spans="1:171" ht="11.25" customHeight="1" thickBot="1">
      <c r="A190" s="42"/>
      <c r="R190" s="42"/>
      <c r="S190" s="42"/>
      <c r="W190" s="42"/>
      <c r="X190" s="43"/>
      <c r="Y190" s="43"/>
      <c r="Z190" s="43"/>
      <c r="AA190" s="43"/>
      <c r="AB190" s="43"/>
      <c r="AP190" s="3"/>
      <c r="AQ190" s="127"/>
      <c r="AR190" s="127"/>
      <c r="AS190" s="127"/>
      <c r="AT190" s="127"/>
      <c r="AU190" s="127"/>
      <c r="AV190" s="127"/>
      <c r="AW190" s="127"/>
      <c r="AX190" s="127"/>
      <c r="AY190" s="127"/>
      <c r="AZ190" s="127"/>
      <c r="BA190" s="127"/>
      <c r="BB190" s="127"/>
      <c r="BC190" s="127"/>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3"/>
      <c r="CG190" s="127"/>
      <c r="CH190" s="127"/>
      <c r="CI190" s="127"/>
      <c r="CJ190" s="127"/>
      <c r="CK190" s="127"/>
      <c r="CL190" s="127"/>
      <c r="CM190" s="127"/>
      <c r="CN190" s="127"/>
      <c r="CO190" s="127"/>
      <c r="CP190" s="127"/>
      <c r="CQ190" s="127"/>
      <c r="CR190" s="127"/>
      <c r="CS190" s="127"/>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3"/>
      <c r="DW190" s="129"/>
      <c r="DX190" s="129"/>
      <c r="DY190" s="129"/>
      <c r="DZ190" s="129"/>
      <c r="EA190" s="129"/>
      <c r="EB190" s="129"/>
      <c r="EC190" s="129"/>
      <c r="ED190" s="129"/>
      <c r="EE190" s="129"/>
      <c r="EF190" s="129"/>
      <c r="EG190" s="129"/>
      <c r="EH190" s="129"/>
      <c r="EI190" s="129"/>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row>
    <row r="191" spans="1:171" ht="11.25" customHeight="1">
      <c r="A191" s="2"/>
      <c r="R191" s="42"/>
      <c r="S191" s="42"/>
      <c r="W191" s="42"/>
      <c r="AA191" s="42"/>
      <c r="AB191" s="42"/>
      <c r="AP191" s="3"/>
      <c r="AQ191" s="154" t="str">
        <f>CONCATENATE($A135," ",$D135,","," ",$F133)</f>
        <v>Group: 3, Men's Singles</v>
      </c>
      <c r="AR191" s="155"/>
      <c r="AS191" s="155"/>
      <c r="AT191" s="155"/>
      <c r="AU191" s="155"/>
      <c r="AV191" s="155"/>
      <c r="AW191" s="155"/>
      <c r="AX191" s="155"/>
      <c r="AY191" s="155"/>
      <c r="AZ191" s="155"/>
      <c r="BA191" s="155"/>
      <c r="BB191" s="155"/>
      <c r="BC191" s="156"/>
      <c r="BD191" s="163">
        <f>A176</f>
        <v>7</v>
      </c>
      <c r="BE191" s="164"/>
      <c r="BF191" s="183" t="str">
        <f>C176</f>
        <v>A</v>
      </c>
      <c r="BG191" s="185" t="str">
        <f>IF(VLOOKUP($BF191,$A137:$C147,3,FALSE)=0,"",CONCATENATE(VLOOKUP(VLOOKUP($BF191,$A137:$C147,3,FALSE),Players!$C:$G,4,FALSE)," ",VLOOKUP($BF191,$A137:$C147,3,FALSE)," ",IF(ISERROR(VLOOKUP(VLOOKUP($BF191,$A137:$C147,3,FALSE),Players!$C:$G,5,FALSE)),"()",CONCATENATE("(",VLOOKUP(VLOOKUP($BF191,$A137:$C147,3,FALSE),Players!$C:$G,5,FALSE),")"))))</f>
        <v/>
      </c>
      <c r="BH191" s="186"/>
      <c r="BI191" s="186"/>
      <c r="BJ191" s="186"/>
      <c r="BK191" s="186"/>
      <c r="BL191" s="186"/>
      <c r="BM191" s="186"/>
      <c r="BN191" s="186"/>
      <c r="BO191" s="186"/>
      <c r="BP191" s="186"/>
      <c r="BQ191" s="186"/>
      <c r="BR191" s="186"/>
      <c r="BS191" s="186"/>
      <c r="BT191" s="186"/>
      <c r="BU191" s="187"/>
      <c r="BV191" s="170" t="str">
        <f>IF(D176&lt;&gt;"",D176,"")</f>
        <v/>
      </c>
      <c r="BW191" s="171"/>
      <c r="BX191" s="335" t="str">
        <f>IF(F176&lt;&gt;"",F176,"")</f>
        <v/>
      </c>
      <c r="BY191" s="171"/>
      <c r="BZ191" s="335" t="str">
        <f>IF(H176&lt;&gt;"",H176,"")</f>
        <v/>
      </c>
      <c r="CA191" s="171"/>
      <c r="CB191" s="335" t="str">
        <f>IF(J176&lt;&gt;"",J176,"")</f>
        <v/>
      </c>
      <c r="CC191" s="171"/>
      <c r="CD191" s="335" t="str">
        <f>IF(L176&lt;&gt;"",L176,"")</f>
        <v/>
      </c>
      <c r="CE191" s="337"/>
      <c r="CF191" s="174" t="str">
        <f>IF($CD191=$CD193,IF($CB191=$CB193,IF($BZ191&lt;&gt;"",IF($BZ191&gt;$BZ193,"W","L"),""),IF($CB191&gt;$CB193,"W","L")),IF($CD191&gt;$CD193,"W","L"))</f>
        <v/>
      </c>
      <c r="CG191" s="154" t="str">
        <f>CONCATENATE($A135," ",$D135,","," ",$F133)</f>
        <v>Group: 3, Men's Singles</v>
      </c>
      <c r="CH191" s="155"/>
      <c r="CI191" s="155"/>
      <c r="CJ191" s="155"/>
      <c r="CK191" s="155"/>
      <c r="CL191" s="155"/>
      <c r="CM191" s="155"/>
      <c r="CN191" s="155"/>
      <c r="CO191" s="155"/>
      <c r="CP191" s="155"/>
      <c r="CQ191" s="155"/>
      <c r="CR191" s="155"/>
      <c r="CS191" s="156"/>
      <c r="CT191" s="163">
        <f>O176</f>
        <v>14</v>
      </c>
      <c r="CU191" s="164"/>
      <c r="CV191" s="183" t="str">
        <f>Q176</f>
        <v>D</v>
      </c>
      <c r="CW191" s="185" t="str">
        <f>IF(VLOOKUP($CV191,$A137:$C147,3,FALSE)=0,"",CONCATENATE(VLOOKUP(VLOOKUP($CV191,$A137:$C147,3,FALSE),Players!$C:$G,4,FALSE)," ",VLOOKUP($CV191,$A137:$C147,3,FALSE)," ",IF(ISERROR(VLOOKUP(VLOOKUP($CV191,$A137:$C147,3,FALSE),Players!$C:$G,5,FALSE)),"()",CONCATENATE("(",VLOOKUP(VLOOKUP($CV191,$A137:$C147,3,FALSE),Players!$C:$G,5,FALSE),")"))))</f>
        <v/>
      </c>
      <c r="CX191" s="186"/>
      <c r="CY191" s="186"/>
      <c r="CZ191" s="186"/>
      <c r="DA191" s="186"/>
      <c r="DB191" s="186"/>
      <c r="DC191" s="186"/>
      <c r="DD191" s="186"/>
      <c r="DE191" s="186"/>
      <c r="DF191" s="186"/>
      <c r="DG191" s="186"/>
      <c r="DH191" s="186"/>
      <c r="DI191" s="186"/>
      <c r="DJ191" s="186"/>
      <c r="DK191" s="187"/>
      <c r="DL191" s="170" t="str">
        <f>IF(R176&lt;&gt;"",R176,"")</f>
        <v/>
      </c>
      <c r="DM191" s="171"/>
      <c r="DN191" s="335" t="str">
        <f>IF(T176&lt;&gt;"",T176,"")</f>
        <v/>
      </c>
      <c r="DO191" s="171"/>
      <c r="DP191" s="335" t="str">
        <f>IF(V176&lt;&gt;"",V176,"")</f>
        <v/>
      </c>
      <c r="DQ191" s="171"/>
      <c r="DR191" s="335" t="str">
        <f>IF(X176&lt;&gt;"",X176,"")</f>
        <v/>
      </c>
      <c r="DS191" s="171"/>
      <c r="DT191" s="335" t="str">
        <f>IF(Z176&lt;&gt;"",Z176,"")</f>
        <v/>
      </c>
      <c r="DU191" s="337"/>
      <c r="DV191" s="174" t="str">
        <f>IF($DT191=$DT193,IF($DR191=$DR193,IF($DP191&lt;&gt;"",IF($DP191&gt;$DP193,"W","L"),""),IF($DR191&gt;$DR193,"W","L")),IF($DT191&gt;$DT193,"W","L"))</f>
        <v/>
      </c>
      <c r="DW191" s="129"/>
      <c r="DX191" s="129"/>
      <c r="DY191" s="129"/>
      <c r="DZ191" s="129"/>
      <c r="EA191" s="129"/>
      <c r="EB191" s="129"/>
      <c r="EC191" s="129"/>
      <c r="ED191" s="129"/>
      <c r="EE191" s="129"/>
      <c r="EF191" s="129"/>
      <c r="EG191" s="129"/>
      <c r="EH191" s="129"/>
      <c r="EI191" s="129"/>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row>
    <row r="192" spans="1:171" ht="11.25" customHeight="1">
      <c r="R192" s="42"/>
      <c r="S192" s="42"/>
      <c r="W192" s="42"/>
      <c r="X192" s="43"/>
      <c r="Y192" s="43"/>
      <c r="Z192" s="43"/>
      <c r="AA192" s="43"/>
      <c r="AB192" s="43"/>
      <c r="AC192" s="43"/>
      <c r="AD192" s="43"/>
      <c r="AE192" s="43"/>
      <c r="AF192" s="43"/>
      <c r="AG192" s="43"/>
      <c r="AH192" s="43"/>
      <c r="AI192" s="43"/>
      <c r="AJ192" s="43"/>
      <c r="AK192" s="43"/>
      <c r="AL192" s="43"/>
      <c r="AM192" s="43"/>
      <c r="AN192" s="3"/>
      <c r="AO192" s="3"/>
      <c r="AP192" s="3"/>
      <c r="AQ192" s="157"/>
      <c r="AR192" s="158"/>
      <c r="AS192" s="158"/>
      <c r="AT192" s="158"/>
      <c r="AU192" s="158"/>
      <c r="AV192" s="158"/>
      <c r="AW192" s="158"/>
      <c r="AX192" s="158"/>
      <c r="AY192" s="158"/>
      <c r="AZ192" s="158"/>
      <c r="BA192" s="158"/>
      <c r="BB192" s="158"/>
      <c r="BC192" s="159"/>
      <c r="BD192" s="165"/>
      <c r="BE192" s="166"/>
      <c r="BF192" s="184"/>
      <c r="BG192" s="188"/>
      <c r="BH192" s="189"/>
      <c r="BI192" s="189"/>
      <c r="BJ192" s="189"/>
      <c r="BK192" s="189"/>
      <c r="BL192" s="189"/>
      <c r="BM192" s="189"/>
      <c r="BN192" s="189"/>
      <c r="BO192" s="189"/>
      <c r="BP192" s="189"/>
      <c r="BQ192" s="189"/>
      <c r="BR192" s="189"/>
      <c r="BS192" s="189"/>
      <c r="BT192" s="189"/>
      <c r="BU192" s="190"/>
      <c r="BV192" s="172"/>
      <c r="BW192" s="173"/>
      <c r="BX192" s="336"/>
      <c r="BY192" s="173"/>
      <c r="BZ192" s="336"/>
      <c r="CA192" s="173"/>
      <c r="CB192" s="336"/>
      <c r="CC192" s="173"/>
      <c r="CD192" s="336"/>
      <c r="CE192" s="338"/>
      <c r="CF192" s="174"/>
      <c r="CG192" s="157"/>
      <c r="CH192" s="158"/>
      <c r="CI192" s="158"/>
      <c r="CJ192" s="158"/>
      <c r="CK192" s="158"/>
      <c r="CL192" s="158"/>
      <c r="CM192" s="158"/>
      <c r="CN192" s="158"/>
      <c r="CO192" s="158"/>
      <c r="CP192" s="158"/>
      <c r="CQ192" s="158"/>
      <c r="CR192" s="158"/>
      <c r="CS192" s="159"/>
      <c r="CT192" s="165"/>
      <c r="CU192" s="166"/>
      <c r="CV192" s="184"/>
      <c r="CW192" s="188"/>
      <c r="CX192" s="189"/>
      <c r="CY192" s="189"/>
      <c r="CZ192" s="189"/>
      <c r="DA192" s="189"/>
      <c r="DB192" s="189"/>
      <c r="DC192" s="189"/>
      <c r="DD192" s="189"/>
      <c r="DE192" s="189"/>
      <c r="DF192" s="189"/>
      <c r="DG192" s="189"/>
      <c r="DH192" s="189"/>
      <c r="DI192" s="189"/>
      <c r="DJ192" s="189"/>
      <c r="DK192" s="190"/>
      <c r="DL192" s="172"/>
      <c r="DM192" s="173"/>
      <c r="DN192" s="336"/>
      <c r="DO192" s="173"/>
      <c r="DP192" s="336"/>
      <c r="DQ192" s="173"/>
      <c r="DR192" s="336"/>
      <c r="DS192" s="173"/>
      <c r="DT192" s="336"/>
      <c r="DU192" s="338"/>
      <c r="DV192" s="174"/>
      <c r="DW192" s="129"/>
      <c r="DX192" s="129"/>
      <c r="DY192" s="129"/>
      <c r="DZ192" s="129"/>
      <c r="EA192" s="129"/>
      <c r="EB192" s="129"/>
      <c r="EC192" s="129"/>
      <c r="ED192" s="129"/>
      <c r="EE192" s="129"/>
      <c r="EF192" s="129"/>
      <c r="EG192" s="129"/>
      <c r="EH192" s="129"/>
      <c r="EI192" s="129"/>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row>
    <row r="193" spans="1:171" ht="11.25" customHeight="1">
      <c r="A193" s="2"/>
      <c r="R193" s="42"/>
      <c r="S193" s="42"/>
      <c r="W193" s="42"/>
      <c r="AA193" s="42"/>
      <c r="AB193" s="42"/>
      <c r="AI193" s="42"/>
      <c r="AJ193" s="42"/>
      <c r="AN193" s="3"/>
      <c r="AO193" s="3"/>
      <c r="AP193" s="3"/>
      <c r="AQ193" s="157"/>
      <c r="AR193" s="158"/>
      <c r="AS193" s="158"/>
      <c r="AT193" s="158"/>
      <c r="AU193" s="158"/>
      <c r="AV193" s="158"/>
      <c r="AW193" s="158"/>
      <c r="AX193" s="158"/>
      <c r="AY193" s="158"/>
      <c r="AZ193" s="158"/>
      <c r="BA193" s="158"/>
      <c r="BB193" s="158"/>
      <c r="BC193" s="159"/>
      <c r="BD193" s="165"/>
      <c r="BE193" s="166"/>
      <c r="BF193" s="175" t="str">
        <f>C178</f>
        <v>C</v>
      </c>
      <c r="BG193" s="177" t="str">
        <f>IF(VLOOKUP($BF193,$A137:$C147,3,FALSE)=0,"",CONCATENATE(VLOOKUP(VLOOKUP($BF193,$A137:$C147,3,FALSE),Players!$C:$G,4,FALSE)," ",VLOOKUP($BF193,$A137:$C147,3,FALSE)," ",IF(ISERROR(VLOOKUP(VLOOKUP($BF193,$A137:$C147,3,FALSE),Players!$C:$G,5,FALSE)),"()",CONCATENATE("(",VLOOKUP(VLOOKUP($BF193,$A137:$C147,3,FALSE),Players!$C:$G,5,FALSE),")"))))</f>
        <v/>
      </c>
      <c r="BH193" s="178"/>
      <c r="BI193" s="178"/>
      <c r="BJ193" s="178"/>
      <c r="BK193" s="178"/>
      <c r="BL193" s="178"/>
      <c r="BM193" s="178"/>
      <c r="BN193" s="178"/>
      <c r="BO193" s="178"/>
      <c r="BP193" s="178"/>
      <c r="BQ193" s="178"/>
      <c r="BR193" s="178"/>
      <c r="BS193" s="178"/>
      <c r="BT193" s="178"/>
      <c r="BU193" s="179"/>
      <c r="BV193" s="150" t="str">
        <f>IF(D178&lt;&gt;"",D178,"")</f>
        <v/>
      </c>
      <c r="BW193" s="151"/>
      <c r="BX193" s="288" t="str">
        <f>IF(F178&lt;&gt;"",F178,"")</f>
        <v/>
      </c>
      <c r="BY193" s="151"/>
      <c r="BZ193" s="288" t="str">
        <f>IF(H178&lt;&gt;"",H178,"")</f>
        <v/>
      </c>
      <c r="CA193" s="151"/>
      <c r="CB193" s="288" t="str">
        <f>IF(J178&lt;&gt;"",J178,"")</f>
        <v/>
      </c>
      <c r="CC193" s="151"/>
      <c r="CD193" s="288" t="str">
        <f>IF(L178&lt;&gt;"",L178,"")</f>
        <v/>
      </c>
      <c r="CE193" s="332"/>
      <c r="CF193" s="174" t="str">
        <f>IF($CF191&lt;&gt;"",IF(CF191="W","L","W"),"")</f>
        <v/>
      </c>
      <c r="CG193" s="157"/>
      <c r="CH193" s="158"/>
      <c r="CI193" s="158"/>
      <c r="CJ193" s="158"/>
      <c r="CK193" s="158"/>
      <c r="CL193" s="158"/>
      <c r="CM193" s="158"/>
      <c r="CN193" s="158"/>
      <c r="CO193" s="158"/>
      <c r="CP193" s="158"/>
      <c r="CQ193" s="158"/>
      <c r="CR193" s="158"/>
      <c r="CS193" s="159"/>
      <c r="CT193" s="165"/>
      <c r="CU193" s="166"/>
      <c r="CV193" s="175" t="str">
        <f>Q178</f>
        <v>F</v>
      </c>
      <c r="CW193" s="177" t="str">
        <f>IF(VLOOKUP($CV193,$A137:$C147,3,FALSE)=0,"",CONCATENATE(VLOOKUP(VLOOKUP($CV193,$A137:$C147,3,FALSE),Players!$C:$G,4,FALSE)," ",VLOOKUP($CV193,$A137:$C147,3,FALSE)," ",IF(ISERROR(VLOOKUP(VLOOKUP($CV193,$A137:$C147,3,FALSE),Players!$C:$G,5,FALSE)),"()",CONCATENATE("(",VLOOKUP(VLOOKUP($CV193,$A137:$C147,3,FALSE),Players!$C:$G,5,FALSE),")"))))</f>
        <v/>
      </c>
      <c r="CX193" s="178"/>
      <c r="CY193" s="178"/>
      <c r="CZ193" s="178"/>
      <c r="DA193" s="178"/>
      <c r="DB193" s="178"/>
      <c r="DC193" s="178"/>
      <c r="DD193" s="178"/>
      <c r="DE193" s="178"/>
      <c r="DF193" s="178"/>
      <c r="DG193" s="178"/>
      <c r="DH193" s="178"/>
      <c r="DI193" s="178"/>
      <c r="DJ193" s="178"/>
      <c r="DK193" s="179"/>
      <c r="DL193" s="150" t="str">
        <f>IF(R178&lt;&gt;"",R178,"")</f>
        <v/>
      </c>
      <c r="DM193" s="151"/>
      <c r="DN193" s="288" t="str">
        <f>IF(T178&lt;&gt;"",T178,"")</f>
        <v/>
      </c>
      <c r="DO193" s="151"/>
      <c r="DP193" s="288" t="str">
        <f>IF(V178&lt;&gt;"",V178,"")</f>
        <v/>
      </c>
      <c r="DQ193" s="151"/>
      <c r="DR193" s="288" t="str">
        <f>IF(X178&lt;&gt;"",X178,"")</f>
        <v/>
      </c>
      <c r="DS193" s="151"/>
      <c r="DT193" s="288" t="str">
        <f>IF(Z178&lt;&gt;"",Z178,"")</f>
        <v/>
      </c>
      <c r="DU193" s="332"/>
      <c r="DV193" s="174" t="str">
        <f>IF($DV191&lt;&gt;"",IF(DV191="W","L","W"),"")</f>
        <v/>
      </c>
      <c r="DW193" s="129"/>
      <c r="DX193" s="129"/>
      <c r="DY193" s="129"/>
      <c r="DZ193" s="129"/>
      <c r="EA193" s="129"/>
      <c r="EB193" s="129"/>
      <c r="EC193" s="129"/>
      <c r="ED193" s="129"/>
      <c r="EE193" s="129"/>
      <c r="EF193" s="129"/>
      <c r="EG193" s="129"/>
      <c r="EH193" s="129"/>
      <c r="EI193" s="129"/>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row>
    <row r="194" spans="1:171" ht="11.25" customHeight="1" thickBot="1">
      <c r="A194" s="2"/>
      <c r="R194" s="42"/>
      <c r="S194" s="42"/>
      <c r="W194" s="42"/>
      <c r="X194" s="43"/>
      <c r="Y194" s="43"/>
      <c r="Z194" s="43"/>
      <c r="AA194" s="43"/>
      <c r="AB194" s="43"/>
      <c r="AC194" s="43"/>
      <c r="AD194" s="43"/>
      <c r="AE194" s="43"/>
      <c r="AF194" s="43"/>
      <c r="AG194" s="43"/>
      <c r="AH194" s="43"/>
      <c r="AI194" s="43"/>
      <c r="AJ194" s="43"/>
      <c r="AK194" s="43"/>
      <c r="AL194" s="43"/>
      <c r="AM194" s="43"/>
      <c r="AN194" s="3"/>
      <c r="AO194" s="3"/>
      <c r="AP194" s="3"/>
      <c r="AQ194" s="160"/>
      <c r="AR194" s="161"/>
      <c r="AS194" s="161"/>
      <c r="AT194" s="161"/>
      <c r="AU194" s="161"/>
      <c r="AV194" s="161"/>
      <c r="AW194" s="161"/>
      <c r="AX194" s="161"/>
      <c r="AY194" s="161"/>
      <c r="AZ194" s="161"/>
      <c r="BA194" s="161"/>
      <c r="BB194" s="161"/>
      <c r="BC194" s="162"/>
      <c r="BD194" s="167"/>
      <c r="BE194" s="168"/>
      <c r="BF194" s="176"/>
      <c r="BG194" s="180"/>
      <c r="BH194" s="181"/>
      <c r="BI194" s="181"/>
      <c r="BJ194" s="181"/>
      <c r="BK194" s="181"/>
      <c r="BL194" s="181"/>
      <c r="BM194" s="181"/>
      <c r="BN194" s="181"/>
      <c r="BO194" s="181"/>
      <c r="BP194" s="181"/>
      <c r="BQ194" s="181"/>
      <c r="BR194" s="181"/>
      <c r="BS194" s="181"/>
      <c r="BT194" s="181"/>
      <c r="BU194" s="182"/>
      <c r="BV194" s="152"/>
      <c r="BW194" s="153"/>
      <c r="BX194" s="333"/>
      <c r="BY194" s="153"/>
      <c r="BZ194" s="333"/>
      <c r="CA194" s="153"/>
      <c r="CB194" s="333"/>
      <c r="CC194" s="153"/>
      <c r="CD194" s="333"/>
      <c r="CE194" s="334"/>
      <c r="CF194" s="341"/>
      <c r="CG194" s="160"/>
      <c r="CH194" s="161"/>
      <c r="CI194" s="161"/>
      <c r="CJ194" s="161"/>
      <c r="CK194" s="161"/>
      <c r="CL194" s="161"/>
      <c r="CM194" s="161"/>
      <c r="CN194" s="161"/>
      <c r="CO194" s="161"/>
      <c r="CP194" s="161"/>
      <c r="CQ194" s="161"/>
      <c r="CR194" s="161"/>
      <c r="CS194" s="162"/>
      <c r="CT194" s="167"/>
      <c r="CU194" s="168"/>
      <c r="CV194" s="176"/>
      <c r="CW194" s="180"/>
      <c r="CX194" s="181"/>
      <c r="CY194" s="181"/>
      <c r="CZ194" s="181"/>
      <c r="DA194" s="181"/>
      <c r="DB194" s="181"/>
      <c r="DC194" s="181"/>
      <c r="DD194" s="181"/>
      <c r="DE194" s="181"/>
      <c r="DF194" s="181"/>
      <c r="DG194" s="181"/>
      <c r="DH194" s="181"/>
      <c r="DI194" s="181"/>
      <c r="DJ194" s="181"/>
      <c r="DK194" s="182"/>
      <c r="DL194" s="152"/>
      <c r="DM194" s="153"/>
      <c r="DN194" s="333"/>
      <c r="DO194" s="153"/>
      <c r="DP194" s="333"/>
      <c r="DQ194" s="153"/>
      <c r="DR194" s="333"/>
      <c r="DS194" s="153"/>
      <c r="DT194" s="333"/>
      <c r="DU194" s="334"/>
      <c r="DV194" s="174"/>
      <c r="DW194" s="129"/>
      <c r="DX194" s="129"/>
      <c r="DY194" s="129"/>
      <c r="DZ194" s="129"/>
      <c r="EA194" s="129"/>
      <c r="EB194" s="129"/>
      <c r="EC194" s="129"/>
      <c r="ED194" s="129"/>
      <c r="EE194" s="129"/>
      <c r="EF194" s="129"/>
      <c r="EG194" s="129"/>
      <c r="EH194" s="129"/>
      <c r="EI194" s="129"/>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row>
    <row r="195" spans="1:171" ht="11.25" customHeight="1" thickBot="1">
      <c r="A195" s="2"/>
      <c r="R195" s="42"/>
      <c r="S195" s="42"/>
      <c r="W195" s="42"/>
      <c r="AA195" s="42"/>
      <c r="AB195" s="42"/>
      <c r="AI195" s="42"/>
      <c r="AJ195" s="42"/>
      <c r="AN195" s="3"/>
      <c r="AO195" s="3"/>
      <c r="AP195" s="3"/>
      <c r="AQ195" s="129"/>
      <c r="AR195" s="129"/>
      <c r="AS195" s="129"/>
      <c r="AT195" s="129"/>
      <c r="AU195" s="129"/>
      <c r="AV195" s="129"/>
      <c r="AW195" s="129"/>
      <c r="AX195" s="129"/>
      <c r="AY195" s="129"/>
      <c r="AZ195" s="129"/>
      <c r="BA195" s="129"/>
      <c r="BB195" s="129"/>
      <c r="BC195" s="129"/>
      <c r="BD195" s="3"/>
      <c r="BE195" s="3"/>
      <c r="BF195" s="3"/>
      <c r="BG195" s="3"/>
      <c r="BH195" s="3"/>
      <c r="BI195" s="3"/>
      <c r="BJ195" s="3"/>
      <c r="BK195" s="3"/>
      <c r="BL195" s="3"/>
      <c r="BM195" s="3"/>
      <c r="BN195" s="3"/>
      <c r="BO195" s="3"/>
      <c r="BP195" s="3"/>
      <c r="BQ195" s="3"/>
      <c r="BR195" s="3"/>
      <c r="BS195" s="3"/>
      <c r="BT195" s="3"/>
      <c r="BU195" s="3"/>
      <c r="BV195" s="169" t="str">
        <f>IF(CF191&lt;&gt;"",IF(AND(AND(BV191&gt;-1,BV193&gt;-1),OR(BV191&gt;10,BV193&gt;10),ABS(BV191-BV193)&gt;1,IF(OR(BV191&gt;11,BV193&gt;11),ABS(BV191-BV193)=2,TRUE),BV191=INT(BV191),BV193=INT(BV193)),"","Error"),"")</f>
        <v/>
      </c>
      <c r="BW195" s="169"/>
      <c r="BX195" s="169" t="str">
        <f>IF(CF191&lt;&gt;"",IF(AND(AND(BX191&gt;-1,BX193&gt;-1),OR(BX191&gt;10,BX193&gt;10),ABS(BX191-BX193)&gt;1,IF(OR(BX191&gt;11,BX193&gt;11),ABS(BX191-BX193)=2,TRUE),BX191=INT(BX191),BX193=INT(BX193)),"","Error"),"")</f>
        <v/>
      </c>
      <c r="BY195" s="169"/>
      <c r="BZ195" s="169" t="str">
        <f>IF(CF191&lt;&gt;"",IF(AND(AND(BZ191&gt;-1,BZ193&gt;-1),OR(BZ191&gt;10,BZ193&gt;10),ABS(BZ191-BZ193)&gt;1,IF(OR(BZ191&gt;11,BZ193&gt;11),ABS(BZ191-BZ193)=2,TRUE),BZ191=INT(BZ191),BZ193=INT(BZ193)),"","Error"),"")</f>
        <v/>
      </c>
      <c r="CA195" s="169"/>
      <c r="CB195" s="169" t="str">
        <f>IF(AND(CF191&lt;&gt;"",CB191&lt;&gt;""),IF(AND(AND(CB191&gt;-1,CB193&gt;-1),OR(CB191&gt;10,CB193&gt;10),ABS(CB191-CB193)&gt;1,IF(OR(CB191&gt;11,CB193&gt;11),ABS(CB191-CB193)=2,TRUE),CB191=INT(CB191),CB193=INT(CB193)),"","Error"),"")</f>
        <v/>
      </c>
      <c r="CC195" s="169"/>
      <c r="CD195" s="169" t="str">
        <f>IF(AND(CF191&lt;&gt;"",CD191&lt;&gt;""),IF(AND(AND(CD191&gt;-1,CD193&gt;-1),OR(CD191&gt;10,CD193&gt;10),ABS(CD191-CD193)&gt;1,IF(OR(CD191&gt;11,CD193&gt;11),ABS(CD191-CD193)=2,TRUE),CD191=INT(CD191),CD193=INT(CD193)),"","Error"),"")</f>
        <v/>
      </c>
      <c r="CE195" s="169"/>
      <c r="CF195" s="3"/>
      <c r="CG195" s="129"/>
      <c r="CH195" s="129"/>
      <c r="CI195" s="129"/>
      <c r="CJ195" s="129"/>
      <c r="CK195" s="129"/>
      <c r="CL195" s="129"/>
      <c r="CM195" s="129"/>
      <c r="CN195" s="129"/>
      <c r="CO195" s="129"/>
      <c r="CP195" s="129"/>
      <c r="CQ195" s="129"/>
      <c r="CR195" s="129"/>
      <c r="CS195" s="129"/>
      <c r="CT195" s="3"/>
      <c r="CU195" s="3"/>
      <c r="CV195" s="3"/>
      <c r="CW195" s="3"/>
      <c r="CX195" s="3"/>
      <c r="CY195" s="3"/>
      <c r="CZ195" s="3"/>
      <c r="DA195" s="3"/>
      <c r="DB195" s="3"/>
      <c r="DC195" s="3"/>
      <c r="DD195" s="3"/>
      <c r="DE195" s="3"/>
      <c r="DF195" s="3"/>
      <c r="DG195" s="3"/>
      <c r="DH195" s="3"/>
      <c r="DI195" s="3"/>
      <c r="DJ195" s="3"/>
      <c r="DK195" s="3"/>
      <c r="DL195" s="169" t="str">
        <f>IF(DV191&lt;&gt;"",IF(AND(AND(DL191&gt;-1,DL193&gt;-1),OR(DL191&gt;10,DL193&gt;10),ABS(DL191-DL193)&gt;1,IF(OR(DL191&gt;11,DL193&gt;11),ABS(DL191-DL193)=2,TRUE),DL191=INT(DL191),DL193=INT(DL193)),"","Error"),"")</f>
        <v/>
      </c>
      <c r="DM195" s="169"/>
      <c r="DN195" s="169" t="str">
        <f>IF(DV191&lt;&gt;"",IF(AND(AND(DN191&gt;-1,DN193&gt;-1),OR(DN191&gt;10,DN193&gt;10),ABS(DN191-DN193)&gt;1,IF(OR(DN191&gt;11,DN193&gt;11),ABS(DN191-DN193)=2,TRUE),DN191=INT(DN191),DN193=INT(DN193)),"","Error"),"")</f>
        <v/>
      </c>
      <c r="DO195" s="169"/>
      <c r="DP195" s="169" t="str">
        <f>IF(DV191&lt;&gt;"",IF(AND(AND(DP191&gt;-1,DP193&gt;-1),OR(DP191&gt;10,DP193&gt;10),ABS(DP191-DP193)&gt;1,IF(OR(DP191&gt;11,DP193&gt;11),ABS(DP191-DP193)=2,TRUE),DP191=INT(DP191),DP193=INT(DP193)),"","Error"),"")</f>
        <v/>
      </c>
      <c r="DQ195" s="169"/>
      <c r="DR195" s="169" t="str">
        <f>IF(AND(DV191&lt;&gt;"",DR191&lt;&gt;""),IF(AND(AND(DR191&gt;-1,DR193&gt;-1),OR(DR191&gt;10,DR193&gt;10),ABS(DR191-DR193)&gt;1,IF(OR(DR191&gt;11,DR193&gt;11),ABS(DR191-DR193)=2,TRUE),DR191=INT(DR191),DR193=INT(DR193)),"","Error"),"")</f>
        <v/>
      </c>
      <c r="DS195" s="169"/>
      <c r="DT195" s="169" t="str">
        <f>IF(AND(DV191&lt;&gt;"",DT191&lt;&gt;""),IF(AND(AND(DT191&gt;-1,DT193&gt;-1),OR(DT191&gt;10,DT193&gt;10),ABS(DT191-DT193)&gt;1,IF(OR(DT191&gt;11,DT193&gt;11),ABS(DT191-DT193)=2,TRUE),DT191=INT(DT191),DT193=INT(DT193)),"","Error"),"")</f>
        <v/>
      </c>
      <c r="DU195" s="169"/>
      <c r="DV195" s="3"/>
      <c r="DW195" s="129"/>
      <c r="DX195" s="129"/>
      <c r="DY195" s="129"/>
      <c r="DZ195" s="129"/>
      <c r="EA195" s="129"/>
      <c r="EB195" s="129"/>
      <c r="EC195" s="129"/>
      <c r="ED195" s="129"/>
      <c r="EE195" s="129"/>
      <c r="EF195" s="129"/>
      <c r="EG195" s="129"/>
      <c r="EH195" s="129"/>
      <c r="EI195" s="129"/>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row>
    <row r="196" spans="1:171" ht="11.25" customHeight="1">
      <c r="A196" s="259" t="s">
        <v>9</v>
      </c>
      <c r="B196" s="260"/>
      <c r="C196" s="260"/>
      <c r="D196" s="260"/>
      <c r="E196" s="260"/>
      <c r="F196" s="300" t="str">
        <f>Players!$C$1</f>
        <v>Enter Division Name</v>
      </c>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c r="AE196" s="301"/>
      <c r="AF196" s="301"/>
      <c r="AG196" s="301"/>
      <c r="AH196" s="302" t="s">
        <v>10</v>
      </c>
      <c r="AI196" s="303"/>
      <c r="AJ196" s="303"/>
      <c r="AK196" s="306" t="str">
        <f>Players!$G$1</f>
        <v>Enter Date</v>
      </c>
      <c r="AL196" s="307"/>
      <c r="AM196" s="307"/>
      <c r="AN196" s="307"/>
      <c r="AO196" s="308"/>
      <c r="AQ196" s="154" t="str">
        <f>CONCATENATE($A200," ",$D200,","," ",$F198)</f>
        <v>Group: 4, Men's Singles</v>
      </c>
      <c r="AR196" s="155"/>
      <c r="AS196" s="155"/>
      <c r="AT196" s="155"/>
      <c r="AU196" s="155"/>
      <c r="AV196" s="155"/>
      <c r="AW196" s="155"/>
      <c r="AX196" s="155"/>
      <c r="AY196" s="155"/>
      <c r="AZ196" s="155"/>
      <c r="BA196" s="155"/>
      <c r="BB196" s="155"/>
      <c r="BC196" s="156"/>
      <c r="BD196" s="163">
        <f>A217</f>
        <v>1</v>
      </c>
      <c r="BE196" s="164"/>
      <c r="BF196" s="183" t="str">
        <f>C217</f>
        <v>A</v>
      </c>
      <c r="BG196" s="185" t="str">
        <f>IF(VLOOKUP($BF196,$A202:$C212,3,FALSE)=0,"",CONCATENATE(VLOOKUP(VLOOKUP($BF196,$A202:$C212,3,FALSE),Players!$C:$G,4,FALSE)," ",VLOOKUP($BF196,$A202:$C212,3,FALSE)," ",IF(ISERROR(VLOOKUP(VLOOKUP($BF196,$A202:$C212,3,FALSE),Players!$C:$G,5,FALSE)),"()",CONCATENATE("(",VLOOKUP(VLOOKUP($BF196,$A202:$C212,3,FALSE),Players!$C:$G,5,FALSE),")"))))</f>
        <v/>
      </c>
      <c r="BH196" s="186"/>
      <c r="BI196" s="186"/>
      <c r="BJ196" s="186"/>
      <c r="BK196" s="186"/>
      <c r="BL196" s="186"/>
      <c r="BM196" s="186"/>
      <c r="BN196" s="186"/>
      <c r="BO196" s="186"/>
      <c r="BP196" s="186"/>
      <c r="BQ196" s="186"/>
      <c r="BR196" s="186"/>
      <c r="BS196" s="186"/>
      <c r="BT196" s="186"/>
      <c r="BU196" s="187"/>
      <c r="BV196" s="170" t="str">
        <f>IF(D217&lt;&gt;"",D217,"")</f>
        <v/>
      </c>
      <c r="BW196" s="171"/>
      <c r="BX196" s="335" t="str">
        <f>IF(F217&lt;&gt;"",F217,"")</f>
        <v/>
      </c>
      <c r="BY196" s="171"/>
      <c r="BZ196" s="335" t="str">
        <f>IF(H217&lt;&gt;"",H217,"")</f>
        <v/>
      </c>
      <c r="CA196" s="171"/>
      <c r="CB196" s="335" t="str">
        <f>IF(J217&lt;&gt;"",J217,"")</f>
        <v/>
      </c>
      <c r="CC196" s="171"/>
      <c r="CD196" s="335" t="str">
        <f>IF(L217&lt;&gt;"",L217,"")</f>
        <v/>
      </c>
      <c r="CE196" s="337"/>
      <c r="CF196" s="174" t="str">
        <f>IF($CD196=$CD198,IF($CB196=$CB198,IF($BZ196&lt;&gt;"",IF($BZ196&gt;$BZ198,"W","L"),""),IF($CB196&gt;$CB198,"W","L")),IF($CD196&gt;$CD198,"W","L"))</f>
        <v/>
      </c>
      <c r="CG196" s="154" t="str">
        <f>CONCATENATE($A200," ",$D200,","," ",$F198)</f>
        <v>Group: 4, Men's Singles</v>
      </c>
      <c r="CH196" s="155"/>
      <c r="CI196" s="155"/>
      <c r="CJ196" s="155"/>
      <c r="CK196" s="155"/>
      <c r="CL196" s="155"/>
      <c r="CM196" s="155"/>
      <c r="CN196" s="155"/>
      <c r="CO196" s="155"/>
      <c r="CP196" s="155"/>
      <c r="CQ196" s="155"/>
      <c r="CR196" s="155"/>
      <c r="CS196" s="156"/>
      <c r="CT196" s="163">
        <f>O217</f>
        <v>8</v>
      </c>
      <c r="CU196" s="164"/>
      <c r="CV196" s="183" t="str">
        <f>Q217</f>
        <v>B</v>
      </c>
      <c r="CW196" s="185" t="str">
        <f>IF(VLOOKUP($CV196,$A202:$C212,3,FALSE)=0,"",CONCATENATE(VLOOKUP(VLOOKUP($CV196,$A202:$C212,3,FALSE),Players!$C:$G,4,FALSE)," ",VLOOKUP($CV196,$A202:$C212,3,FALSE)," ",IF(ISERROR(VLOOKUP(VLOOKUP($CV196,$A202:$C212,3,FALSE),Players!$C:$G,5,FALSE)),"()",CONCATENATE("(",VLOOKUP(VLOOKUP($CV196,$A202:$C212,3,FALSE),Players!$C:$G,5,FALSE),")"))))</f>
        <v/>
      </c>
      <c r="CX196" s="186"/>
      <c r="CY196" s="186"/>
      <c r="CZ196" s="186"/>
      <c r="DA196" s="186"/>
      <c r="DB196" s="186"/>
      <c r="DC196" s="186"/>
      <c r="DD196" s="186"/>
      <c r="DE196" s="186"/>
      <c r="DF196" s="186"/>
      <c r="DG196" s="186"/>
      <c r="DH196" s="186"/>
      <c r="DI196" s="186"/>
      <c r="DJ196" s="186"/>
      <c r="DK196" s="187"/>
      <c r="DL196" s="170" t="str">
        <f>IF(R217&lt;&gt;"",R217,"")</f>
        <v/>
      </c>
      <c r="DM196" s="171"/>
      <c r="DN196" s="335" t="str">
        <f>IF(T217&lt;&gt;"",T217,"")</f>
        <v/>
      </c>
      <c r="DO196" s="171"/>
      <c r="DP196" s="335" t="str">
        <f>IF(V217&lt;&gt;"",V217,"")</f>
        <v/>
      </c>
      <c r="DQ196" s="171"/>
      <c r="DR196" s="335" t="str">
        <f>IF(X217&lt;&gt;"",X217,"")</f>
        <v/>
      </c>
      <c r="DS196" s="171"/>
      <c r="DT196" s="335" t="str">
        <f>IF(Z217&lt;&gt;"",Z217,"")</f>
        <v/>
      </c>
      <c r="DU196" s="337"/>
      <c r="DV196" s="174" t="str">
        <f>IF($DT196=$DT198,IF($DR196=$DR198,IF($DP196&lt;&gt;"",IF($DP196&gt;$DP198,"W","L"),""),IF($DR196&gt;$DR198,"W","L")),IF($DT196&gt;$DT198,"W","L"))</f>
        <v/>
      </c>
      <c r="DW196" s="154" t="str">
        <f>CONCATENATE($A200," ",$D200,","," ",$F198)</f>
        <v>Group: 4, Men's Singles</v>
      </c>
      <c r="DX196" s="155"/>
      <c r="DY196" s="155"/>
      <c r="DZ196" s="155"/>
      <c r="EA196" s="155"/>
      <c r="EB196" s="155"/>
      <c r="EC196" s="155"/>
      <c r="ED196" s="155"/>
      <c r="EE196" s="155"/>
      <c r="EF196" s="155"/>
      <c r="EG196" s="155"/>
      <c r="EH196" s="155"/>
      <c r="EI196" s="156"/>
      <c r="EJ196" s="163">
        <f>AC217</f>
        <v>15</v>
      </c>
      <c r="EK196" s="164"/>
      <c r="EL196" s="183" t="str">
        <f>AE217</f>
        <v>B</v>
      </c>
      <c r="EM196" s="185" t="str">
        <f>IF(VLOOKUP($EL196,$A202:$C212,3,FALSE)=0,"",CONCATENATE(VLOOKUP(VLOOKUP($EL196,$A202:$C212,3,FALSE),Players!$C:$G,4,FALSE)," ",VLOOKUP($EL196,$A202:$C212,3,FALSE)," ",IF(ISERROR(VLOOKUP(VLOOKUP($EL196,$A202:$C212,3,FALSE),Players!$C:$G,5,FALSE)),"()",CONCATENATE("(",VLOOKUP(VLOOKUP($EL196,$A202:$C212,3,FALSE),Players!$C:$G,5,FALSE),")"))))</f>
        <v/>
      </c>
      <c r="EN196" s="186"/>
      <c r="EO196" s="186"/>
      <c r="EP196" s="186"/>
      <c r="EQ196" s="186"/>
      <c r="ER196" s="186"/>
      <c r="ES196" s="186"/>
      <c r="ET196" s="186"/>
      <c r="EU196" s="186"/>
      <c r="EV196" s="186"/>
      <c r="EW196" s="186"/>
      <c r="EX196" s="186"/>
      <c r="EY196" s="186"/>
      <c r="EZ196" s="186"/>
      <c r="FA196" s="187"/>
      <c r="FB196" s="170" t="str">
        <f>IF(AF217&lt;&gt;"",AF217,"")</f>
        <v/>
      </c>
      <c r="FC196" s="171"/>
      <c r="FD196" s="335" t="str">
        <f>IF(AH217&lt;&gt;"",AH217,"")</f>
        <v/>
      </c>
      <c r="FE196" s="171"/>
      <c r="FF196" s="335" t="str">
        <f>IF(AJ217&lt;&gt;"",AJ217,"")</f>
        <v/>
      </c>
      <c r="FG196" s="171"/>
      <c r="FH196" s="335" t="str">
        <f>IF(AL217&lt;&gt;"",AL217,"")</f>
        <v/>
      </c>
      <c r="FI196" s="171"/>
      <c r="FJ196" s="335" t="str">
        <f>IF(AN217&lt;&gt;"",AN217,"")</f>
        <v/>
      </c>
      <c r="FK196" s="337"/>
      <c r="FL196" s="174" t="str">
        <f>IF($FJ196=$FJ198,IF($FH196=$FH198,IF($FF196&lt;&gt;"",IF($FF196&gt;$FF198,"W","L"),""),IF($FH196&gt;$FH198,"W","L")),IF($FJ196&gt;$FJ198,"W","L"))</f>
        <v/>
      </c>
    </row>
    <row r="197" spans="1:171" ht="11.25" customHeight="1">
      <c r="A197" s="261"/>
      <c r="B197" s="262"/>
      <c r="C197" s="262"/>
      <c r="D197" s="262"/>
      <c r="E197" s="26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304"/>
      <c r="AI197" s="305"/>
      <c r="AJ197" s="305"/>
      <c r="AK197" s="309"/>
      <c r="AL197" s="309"/>
      <c r="AM197" s="309"/>
      <c r="AN197" s="309"/>
      <c r="AO197" s="310"/>
      <c r="AQ197" s="157"/>
      <c r="AR197" s="158"/>
      <c r="AS197" s="158"/>
      <c r="AT197" s="158"/>
      <c r="AU197" s="158"/>
      <c r="AV197" s="158"/>
      <c r="AW197" s="158"/>
      <c r="AX197" s="158"/>
      <c r="AY197" s="158"/>
      <c r="AZ197" s="158"/>
      <c r="BA197" s="158"/>
      <c r="BB197" s="158"/>
      <c r="BC197" s="159"/>
      <c r="BD197" s="165"/>
      <c r="BE197" s="166"/>
      <c r="BF197" s="184"/>
      <c r="BG197" s="188"/>
      <c r="BH197" s="189"/>
      <c r="BI197" s="189"/>
      <c r="BJ197" s="189"/>
      <c r="BK197" s="189"/>
      <c r="BL197" s="189"/>
      <c r="BM197" s="189"/>
      <c r="BN197" s="189"/>
      <c r="BO197" s="189"/>
      <c r="BP197" s="189"/>
      <c r="BQ197" s="189"/>
      <c r="BR197" s="189"/>
      <c r="BS197" s="189"/>
      <c r="BT197" s="189"/>
      <c r="BU197" s="190"/>
      <c r="BV197" s="172"/>
      <c r="BW197" s="173"/>
      <c r="BX197" s="336"/>
      <c r="BY197" s="173"/>
      <c r="BZ197" s="336"/>
      <c r="CA197" s="173"/>
      <c r="CB197" s="336"/>
      <c r="CC197" s="173"/>
      <c r="CD197" s="336"/>
      <c r="CE197" s="338"/>
      <c r="CF197" s="174"/>
      <c r="CG197" s="157"/>
      <c r="CH197" s="158"/>
      <c r="CI197" s="158"/>
      <c r="CJ197" s="158"/>
      <c r="CK197" s="158"/>
      <c r="CL197" s="158"/>
      <c r="CM197" s="158"/>
      <c r="CN197" s="158"/>
      <c r="CO197" s="158"/>
      <c r="CP197" s="158"/>
      <c r="CQ197" s="158"/>
      <c r="CR197" s="158"/>
      <c r="CS197" s="159"/>
      <c r="CT197" s="165"/>
      <c r="CU197" s="166"/>
      <c r="CV197" s="184"/>
      <c r="CW197" s="188"/>
      <c r="CX197" s="189"/>
      <c r="CY197" s="189"/>
      <c r="CZ197" s="189"/>
      <c r="DA197" s="189"/>
      <c r="DB197" s="189"/>
      <c r="DC197" s="189"/>
      <c r="DD197" s="189"/>
      <c r="DE197" s="189"/>
      <c r="DF197" s="189"/>
      <c r="DG197" s="189"/>
      <c r="DH197" s="189"/>
      <c r="DI197" s="189"/>
      <c r="DJ197" s="189"/>
      <c r="DK197" s="190"/>
      <c r="DL197" s="172"/>
      <c r="DM197" s="173"/>
      <c r="DN197" s="336"/>
      <c r="DO197" s="173"/>
      <c r="DP197" s="336"/>
      <c r="DQ197" s="173"/>
      <c r="DR197" s="336"/>
      <c r="DS197" s="173"/>
      <c r="DT197" s="336"/>
      <c r="DU197" s="338"/>
      <c r="DV197" s="174"/>
      <c r="DW197" s="157"/>
      <c r="DX197" s="158"/>
      <c r="DY197" s="158"/>
      <c r="DZ197" s="158"/>
      <c r="EA197" s="158"/>
      <c r="EB197" s="158"/>
      <c r="EC197" s="158"/>
      <c r="ED197" s="158"/>
      <c r="EE197" s="158"/>
      <c r="EF197" s="158"/>
      <c r="EG197" s="158"/>
      <c r="EH197" s="158"/>
      <c r="EI197" s="159"/>
      <c r="EJ197" s="165"/>
      <c r="EK197" s="166"/>
      <c r="EL197" s="184"/>
      <c r="EM197" s="188"/>
      <c r="EN197" s="189"/>
      <c r="EO197" s="189"/>
      <c r="EP197" s="189"/>
      <c r="EQ197" s="189"/>
      <c r="ER197" s="189"/>
      <c r="ES197" s="189"/>
      <c r="ET197" s="189"/>
      <c r="EU197" s="189"/>
      <c r="EV197" s="189"/>
      <c r="EW197" s="189"/>
      <c r="EX197" s="189"/>
      <c r="EY197" s="189"/>
      <c r="EZ197" s="189"/>
      <c r="FA197" s="190"/>
      <c r="FB197" s="172"/>
      <c r="FC197" s="173"/>
      <c r="FD197" s="336"/>
      <c r="FE197" s="173"/>
      <c r="FF197" s="336"/>
      <c r="FG197" s="173"/>
      <c r="FH197" s="336"/>
      <c r="FI197" s="173"/>
      <c r="FJ197" s="336"/>
      <c r="FK197" s="338"/>
      <c r="FL197" s="174"/>
    </row>
    <row r="198" spans="1:171" ht="11.25" customHeight="1">
      <c r="A198" s="266" t="s">
        <v>11</v>
      </c>
      <c r="B198" s="267"/>
      <c r="C198" s="267"/>
      <c r="D198" s="277" t="s">
        <v>12</v>
      </c>
      <c r="E198" s="278"/>
      <c r="F198" s="280" t="str">
        <f>Players!$A$3</f>
        <v>Men's Singles</v>
      </c>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81"/>
      <c r="AE198" s="281"/>
      <c r="AF198" s="281"/>
      <c r="AG198" s="281"/>
      <c r="AH198" s="302" t="s">
        <v>13</v>
      </c>
      <c r="AI198" s="303"/>
      <c r="AJ198" s="303"/>
      <c r="AK198" s="328" t="s">
        <v>55</v>
      </c>
      <c r="AL198" s="328"/>
      <c r="AM198" s="328"/>
      <c r="AN198" s="328"/>
      <c r="AO198" s="329"/>
      <c r="AQ198" s="157"/>
      <c r="AR198" s="158"/>
      <c r="AS198" s="158"/>
      <c r="AT198" s="158"/>
      <c r="AU198" s="158"/>
      <c r="AV198" s="158"/>
      <c r="AW198" s="158"/>
      <c r="AX198" s="158"/>
      <c r="AY198" s="158"/>
      <c r="AZ198" s="158"/>
      <c r="BA198" s="158"/>
      <c r="BB198" s="158"/>
      <c r="BC198" s="159"/>
      <c r="BD198" s="165"/>
      <c r="BE198" s="166"/>
      <c r="BF198" s="175" t="str">
        <f>C219</f>
        <v>F</v>
      </c>
      <c r="BG198" s="177" t="str">
        <f>IF(VLOOKUP($BF198,$A202:$C212,3,FALSE)=0,"",CONCATENATE(VLOOKUP(VLOOKUP($BF198,$A202:$C212,3,FALSE),Players!$C:$G,4,FALSE)," ",VLOOKUP($BF198,$A202:$C212,3,FALSE)," ",IF(ISERROR(VLOOKUP(VLOOKUP($BF198,$A202:$C212,3,FALSE),Players!$C:$G,5,FALSE)),"()",CONCATENATE("(",VLOOKUP(VLOOKUP($BF198,$A202:$C212,3,FALSE),Players!$C:$G,5,FALSE),")"))))</f>
        <v/>
      </c>
      <c r="BH198" s="178"/>
      <c r="BI198" s="178"/>
      <c r="BJ198" s="178"/>
      <c r="BK198" s="178"/>
      <c r="BL198" s="178"/>
      <c r="BM198" s="178"/>
      <c r="BN198" s="178"/>
      <c r="BO198" s="178"/>
      <c r="BP198" s="178"/>
      <c r="BQ198" s="178"/>
      <c r="BR198" s="178"/>
      <c r="BS198" s="178"/>
      <c r="BT198" s="178"/>
      <c r="BU198" s="179"/>
      <c r="BV198" s="150" t="str">
        <f>IF(D219&lt;&gt;"",D219,"")</f>
        <v/>
      </c>
      <c r="BW198" s="151"/>
      <c r="BX198" s="288" t="str">
        <f>IF(F219&lt;&gt;"",F219,"")</f>
        <v/>
      </c>
      <c r="BY198" s="151"/>
      <c r="BZ198" s="288" t="str">
        <f>IF(H219&lt;&gt;"",H219,"")</f>
        <v/>
      </c>
      <c r="CA198" s="151"/>
      <c r="CB198" s="288" t="str">
        <f>IF(J219&lt;&gt;"",J219,"")</f>
        <v/>
      </c>
      <c r="CC198" s="151"/>
      <c r="CD198" s="288" t="str">
        <f>IF(L219&lt;&gt;"",L219,"")</f>
        <v/>
      </c>
      <c r="CE198" s="332"/>
      <c r="CF198" s="174" t="str">
        <f>IF($CF196&lt;&gt;"",IF(CF196="W","L","W"),"")</f>
        <v/>
      </c>
      <c r="CG198" s="157"/>
      <c r="CH198" s="158"/>
      <c r="CI198" s="158"/>
      <c r="CJ198" s="158"/>
      <c r="CK198" s="158"/>
      <c r="CL198" s="158"/>
      <c r="CM198" s="158"/>
      <c r="CN198" s="158"/>
      <c r="CO198" s="158"/>
      <c r="CP198" s="158"/>
      <c r="CQ198" s="158"/>
      <c r="CR198" s="158"/>
      <c r="CS198" s="159"/>
      <c r="CT198" s="165"/>
      <c r="CU198" s="166"/>
      <c r="CV198" s="175" t="str">
        <f>Q219</f>
        <v>D</v>
      </c>
      <c r="CW198" s="177" t="str">
        <f>IF(VLOOKUP($CV198,$A202:$C212,3,FALSE)=0,"",CONCATENATE(VLOOKUP(VLOOKUP($CV198,$A202:$C212,3,FALSE),Players!$C:$G,4,FALSE)," ",VLOOKUP($CV198,$A202:$C212,3,FALSE)," ",IF(ISERROR(VLOOKUP(VLOOKUP($CV198,$A202:$C212,3,FALSE),Players!$C:$G,5,FALSE)),"()",CONCATENATE("(",VLOOKUP(VLOOKUP($CV198,$A202:$C212,3,FALSE),Players!$C:$G,5,FALSE),")"))))</f>
        <v/>
      </c>
      <c r="CX198" s="178"/>
      <c r="CY198" s="178"/>
      <c r="CZ198" s="178"/>
      <c r="DA198" s="178"/>
      <c r="DB198" s="178"/>
      <c r="DC198" s="178"/>
      <c r="DD198" s="178"/>
      <c r="DE198" s="178"/>
      <c r="DF198" s="178"/>
      <c r="DG198" s="178"/>
      <c r="DH198" s="178"/>
      <c r="DI198" s="178"/>
      <c r="DJ198" s="178"/>
      <c r="DK198" s="179"/>
      <c r="DL198" s="150" t="str">
        <f>IF(R219&lt;&gt;"",R219,"")</f>
        <v/>
      </c>
      <c r="DM198" s="151"/>
      <c r="DN198" s="288" t="str">
        <f>IF(T219&lt;&gt;"",T219,"")</f>
        <v/>
      </c>
      <c r="DO198" s="151"/>
      <c r="DP198" s="288" t="str">
        <f>IF(V219&lt;&gt;"",V219,"")</f>
        <v/>
      </c>
      <c r="DQ198" s="151"/>
      <c r="DR198" s="288" t="str">
        <f>IF(X219&lt;&gt;"",X219,"")</f>
        <v/>
      </c>
      <c r="DS198" s="151"/>
      <c r="DT198" s="288" t="str">
        <f>IF(Z219&lt;&gt;"",Z219,"")</f>
        <v/>
      </c>
      <c r="DU198" s="332"/>
      <c r="DV198" s="174" t="str">
        <f>IF($DV196&lt;&gt;"",IF(DV196="W","L","W"),"")</f>
        <v/>
      </c>
      <c r="DW198" s="157"/>
      <c r="DX198" s="158"/>
      <c r="DY198" s="158"/>
      <c r="DZ198" s="158"/>
      <c r="EA198" s="158"/>
      <c r="EB198" s="158"/>
      <c r="EC198" s="158"/>
      <c r="ED198" s="158"/>
      <c r="EE198" s="158"/>
      <c r="EF198" s="158"/>
      <c r="EG198" s="158"/>
      <c r="EH198" s="158"/>
      <c r="EI198" s="159"/>
      <c r="EJ198" s="165"/>
      <c r="EK198" s="166"/>
      <c r="EL198" s="175" t="str">
        <f>AE219</f>
        <v>C</v>
      </c>
      <c r="EM198" s="177" t="str">
        <f>IF(VLOOKUP($EL198,$A202:$C212,3,FALSE)=0,"",CONCATENATE(VLOOKUP(VLOOKUP($EL198,$A202:$C212,3,FALSE),Players!$C:$G,4,FALSE)," ",VLOOKUP($EL198,$A202:$C212,3,FALSE)," ",IF(ISERROR(VLOOKUP(VLOOKUP($EL198,$A202:$C212,3,FALSE),Players!$C:$G,5,FALSE)),"()",CONCATENATE("(",VLOOKUP(VLOOKUP($EL198,$A202:$C212,3,FALSE),Players!$C:$G,5,FALSE),")"))))</f>
        <v/>
      </c>
      <c r="EN198" s="178"/>
      <c r="EO198" s="178"/>
      <c r="EP198" s="178"/>
      <c r="EQ198" s="178"/>
      <c r="ER198" s="178"/>
      <c r="ES198" s="178"/>
      <c r="ET198" s="178"/>
      <c r="EU198" s="178"/>
      <c r="EV198" s="178"/>
      <c r="EW198" s="178"/>
      <c r="EX198" s="178"/>
      <c r="EY198" s="178"/>
      <c r="EZ198" s="178"/>
      <c r="FA198" s="179"/>
      <c r="FB198" s="150" t="str">
        <f>IF(AF219&lt;&gt;"",AF219,"")</f>
        <v/>
      </c>
      <c r="FC198" s="151"/>
      <c r="FD198" s="288" t="str">
        <f>IF(AH219&lt;&gt;"",AH219,"")</f>
        <v/>
      </c>
      <c r="FE198" s="151"/>
      <c r="FF198" s="288" t="str">
        <f>IF(AJ219&lt;&gt;"",AJ219,"")</f>
        <v/>
      </c>
      <c r="FG198" s="151"/>
      <c r="FH198" s="288" t="str">
        <f>IF(AL219&lt;&gt;"",AL219,"")</f>
        <v/>
      </c>
      <c r="FI198" s="151"/>
      <c r="FJ198" s="288" t="str">
        <f>IF(AN219&lt;&gt;"",AN219,"")</f>
        <v/>
      </c>
      <c r="FK198" s="332"/>
      <c r="FL198" s="174" t="str">
        <f>IF($FL196&lt;&gt;"",IF(FL196="W","L","W"),"")</f>
        <v/>
      </c>
    </row>
    <row r="199" spans="1:171" ht="11.25" customHeight="1" thickBot="1">
      <c r="A199" s="275"/>
      <c r="B199" s="276"/>
      <c r="C199" s="276"/>
      <c r="D199" s="279"/>
      <c r="E199" s="279"/>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304"/>
      <c r="AI199" s="305"/>
      <c r="AJ199" s="305"/>
      <c r="AK199" s="330"/>
      <c r="AL199" s="330"/>
      <c r="AM199" s="330"/>
      <c r="AN199" s="330"/>
      <c r="AO199" s="331"/>
      <c r="AQ199" s="160"/>
      <c r="AR199" s="161"/>
      <c r="AS199" s="161"/>
      <c r="AT199" s="161"/>
      <c r="AU199" s="161"/>
      <c r="AV199" s="161"/>
      <c r="AW199" s="161"/>
      <c r="AX199" s="161"/>
      <c r="AY199" s="161"/>
      <c r="AZ199" s="161"/>
      <c r="BA199" s="161"/>
      <c r="BB199" s="161"/>
      <c r="BC199" s="162"/>
      <c r="BD199" s="167"/>
      <c r="BE199" s="168"/>
      <c r="BF199" s="176"/>
      <c r="BG199" s="180"/>
      <c r="BH199" s="181"/>
      <c r="BI199" s="181"/>
      <c r="BJ199" s="181"/>
      <c r="BK199" s="181"/>
      <c r="BL199" s="181"/>
      <c r="BM199" s="181"/>
      <c r="BN199" s="181"/>
      <c r="BO199" s="181"/>
      <c r="BP199" s="181"/>
      <c r="BQ199" s="181"/>
      <c r="BR199" s="181"/>
      <c r="BS199" s="181"/>
      <c r="BT199" s="181"/>
      <c r="BU199" s="182"/>
      <c r="BV199" s="152"/>
      <c r="BW199" s="153"/>
      <c r="BX199" s="333"/>
      <c r="BY199" s="153"/>
      <c r="BZ199" s="333"/>
      <c r="CA199" s="153"/>
      <c r="CB199" s="333"/>
      <c r="CC199" s="153"/>
      <c r="CD199" s="333"/>
      <c r="CE199" s="334"/>
      <c r="CF199" s="341"/>
      <c r="CG199" s="160"/>
      <c r="CH199" s="161"/>
      <c r="CI199" s="161"/>
      <c r="CJ199" s="161"/>
      <c r="CK199" s="161"/>
      <c r="CL199" s="161"/>
      <c r="CM199" s="161"/>
      <c r="CN199" s="161"/>
      <c r="CO199" s="161"/>
      <c r="CP199" s="161"/>
      <c r="CQ199" s="161"/>
      <c r="CR199" s="161"/>
      <c r="CS199" s="162"/>
      <c r="CT199" s="167"/>
      <c r="CU199" s="168"/>
      <c r="CV199" s="176"/>
      <c r="CW199" s="180"/>
      <c r="CX199" s="181"/>
      <c r="CY199" s="181"/>
      <c r="CZ199" s="181"/>
      <c r="DA199" s="181"/>
      <c r="DB199" s="181"/>
      <c r="DC199" s="181"/>
      <c r="DD199" s="181"/>
      <c r="DE199" s="181"/>
      <c r="DF199" s="181"/>
      <c r="DG199" s="181"/>
      <c r="DH199" s="181"/>
      <c r="DI199" s="181"/>
      <c r="DJ199" s="181"/>
      <c r="DK199" s="182"/>
      <c r="DL199" s="152"/>
      <c r="DM199" s="153"/>
      <c r="DN199" s="333"/>
      <c r="DO199" s="153"/>
      <c r="DP199" s="333"/>
      <c r="DQ199" s="153"/>
      <c r="DR199" s="333"/>
      <c r="DS199" s="153"/>
      <c r="DT199" s="333"/>
      <c r="DU199" s="334"/>
      <c r="DV199" s="174"/>
      <c r="DW199" s="160"/>
      <c r="DX199" s="161"/>
      <c r="DY199" s="161"/>
      <c r="DZ199" s="161"/>
      <c r="EA199" s="161"/>
      <c r="EB199" s="161"/>
      <c r="EC199" s="161"/>
      <c r="ED199" s="161"/>
      <c r="EE199" s="161"/>
      <c r="EF199" s="161"/>
      <c r="EG199" s="161"/>
      <c r="EH199" s="161"/>
      <c r="EI199" s="162"/>
      <c r="EJ199" s="167"/>
      <c r="EK199" s="168"/>
      <c r="EL199" s="176"/>
      <c r="EM199" s="180"/>
      <c r="EN199" s="181"/>
      <c r="EO199" s="181"/>
      <c r="EP199" s="181"/>
      <c r="EQ199" s="181"/>
      <c r="ER199" s="181"/>
      <c r="ES199" s="181"/>
      <c r="ET199" s="181"/>
      <c r="EU199" s="181"/>
      <c r="EV199" s="181"/>
      <c r="EW199" s="181"/>
      <c r="EX199" s="181"/>
      <c r="EY199" s="181"/>
      <c r="EZ199" s="181"/>
      <c r="FA199" s="182"/>
      <c r="FB199" s="152"/>
      <c r="FC199" s="153"/>
      <c r="FD199" s="333"/>
      <c r="FE199" s="153"/>
      <c r="FF199" s="333"/>
      <c r="FG199" s="153"/>
      <c r="FH199" s="333"/>
      <c r="FI199" s="153"/>
      <c r="FJ199" s="333"/>
      <c r="FK199" s="334"/>
      <c r="FL199" s="174"/>
    </row>
    <row r="200" spans="1:171" ht="11.25" customHeight="1">
      <c r="A200" s="259" t="s">
        <v>15</v>
      </c>
      <c r="B200" s="260"/>
      <c r="C200" s="260"/>
      <c r="D200" s="264">
        <v>4</v>
      </c>
      <c r="E200" s="264"/>
      <c r="F200" s="266" t="s">
        <v>16</v>
      </c>
      <c r="G200" s="267"/>
      <c r="H200" s="267"/>
      <c r="I200" s="283"/>
      <c r="J200" s="284"/>
      <c r="K200" s="284"/>
      <c r="L200" s="284"/>
      <c r="M200" s="284"/>
      <c r="N200" s="264"/>
      <c r="O200" s="264"/>
      <c r="P200" s="264"/>
      <c r="Q200" s="264"/>
      <c r="R200" s="264"/>
      <c r="S200" s="264"/>
      <c r="T200" s="264"/>
      <c r="U200" s="264"/>
      <c r="V200" s="264"/>
      <c r="W200" s="264"/>
      <c r="X200" s="264"/>
      <c r="Y200" s="325"/>
      <c r="Z200" s="150" t="s">
        <v>17</v>
      </c>
      <c r="AA200" s="270"/>
      <c r="AB200" s="288" t="s">
        <v>18</v>
      </c>
      <c r="AC200" s="270"/>
      <c r="AD200" s="288" t="s">
        <v>19</v>
      </c>
      <c r="AE200" s="270"/>
      <c r="AF200" s="288" t="s">
        <v>20</v>
      </c>
      <c r="AG200" s="270"/>
      <c r="AH200" s="288" t="s">
        <v>43</v>
      </c>
      <c r="AI200" s="270"/>
      <c r="AJ200" s="288" t="s">
        <v>52</v>
      </c>
      <c r="AK200" s="290"/>
      <c r="AL200" s="292" t="s">
        <v>21</v>
      </c>
      <c r="AM200" s="293"/>
      <c r="AN200" s="296" t="s">
        <v>22</v>
      </c>
      <c r="AO200" s="297"/>
      <c r="AQ200" s="126"/>
      <c r="AR200" s="126"/>
      <c r="AS200" s="126"/>
      <c r="AT200" s="126"/>
      <c r="AU200" s="126"/>
      <c r="AV200" s="126"/>
      <c r="AW200" s="126"/>
      <c r="AX200" s="126"/>
      <c r="AY200" s="126"/>
      <c r="AZ200" s="126"/>
      <c r="BA200" s="126"/>
      <c r="BB200" s="126"/>
      <c r="BC200" s="126"/>
      <c r="BV200" s="169" t="str">
        <f>IF(CF196&lt;&gt;"",IF(AND(AND(BV196&gt;-1,BV198&gt;-1),OR(BV196&gt;10,BV198&gt;10),ABS(BV196-BV198)&gt;1,IF(OR(BV196&gt;11,BV198&gt;11),ABS(BV196-BV198)=2,TRUE),BV196=INT(BV196),BV198=INT(BV198)),"","Error"),"")</f>
        <v/>
      </c>
      <c r="BW200" s="169"/>
      <c r="BX200" s="169" t="str">
        <f>IF(CF196&lt;&gt;"",IF(AND(AND(BX196&gt;-1,BX198&gt;-1),OR(BX196&gt;10,BX198&gt;10),ABS(BX196-BX198)&gt;1,IF(OR(BX196&gt;11,BX198&gt;11),ABS(BX196-BX198)=2,TRUE),BX196=INT(BX196),BX198=INT(BX198)),"","Error"),"")</f>
        <v/>
      </c>
      <c r="BY200" s="169"/>
      <c r="BZ200" s="169" t="str">
        <f>IF(CF196&lt;&gt;"",IF(AND(AND(BZ196&gt;-1,BZ198&gt;-1),OR(BZ196&gt;10,BZ198&gt;10),ABS(BZ196-BZ198)&gt;1,IF(OR(BZ196&gt;11,BZ198&gt;11),ABS(BZ196-BZ198)=2,TRUE),BZ196=INT(BZ196),BZ198=INT(BZ198)),"","Error"),"")</f>
        <v/>
      </c>
      <c r="CA200" s="169"/>
      <c r="CB200" s="169" t="str">
        <f>IF(AND(CF196&lt;&gt;"",CB196&lt;&gt;""),IF(AND(AND(CB196&gt;-1,CB198&gt;-1),OR(CB196&gt;10,CB198&gt;10),ABS(CB196-CB198)&gt;1,IF(OR(CB196&gt;11,CB198&gt;11),ABS(CB196-CB198)=2,TRUE),CB196=INT(CB196),CB198=INT(CB198)),"","Error"),"")</f>
        <v/>
      </c>
      <c r="CC200" s="169"/>
      <c r="CD200" s="169" t="str">
        <f>IF(AND(CF196&lt;&gt;"",CD196&lt;&gt;""),IF(AND(AND(CD196&gt;-1,CD198&gt;-1),OR(CD196&gt;10,CD198&gt;10),ABS(CD196-CD198)&gt;1,IF(OR(CD196&gt;11,CD198&gt;11),ABS(CD196-CD198)=2,TRUE),CD196=INT(CD196),CD198=INT(CD198)),"","Error"),"")</f>
        <v/>
      </c>
      <c r="CE200" s="169"/>
      <c r="CG200" s="126"/>
      <c r="CH200" s="126"/>
      <c r="CI200" s="126"/>
      <c r="CJ200" s="126"/>
      <c r="CK200" s="126"/>
      <c r="CL200" s="126"/>
      <c r="CM200" s="126"/>
      <c r="CN200" s="126"/>
      <c r="CO200" s="126"/>
      <c r="CP200" s="126"/>
      <c r="CQ200" s="126"/>
      <c r="CR200" s="126"/>
      <c r="CS200" s="126"/>
      <c r="DL200" s="169" t="str">
        <f>IF(DV196&lt;&gt;"",IF(AND(AND(DL196&gt;-1,DL198&gt;-1),OR(DL196&gt;10,DL198&gt;10),ABS(DL196-DL198)&gt;1,IF(OR(DL196&gt;11,DL198&gt;11),ABS(DL196-DL198)=2,TRUE),DL196=INT(DL196),DL198=INT(DL198)),"","Error"),"")</f>
        <v/>
      </c>
      <c r="DM200" s="169"/>
      <c r="DN200" s="169" t="str">
        <f>IF(DV196&lt;&gt;"",IF(AND(AND(DN196&gt;-1,DN198&gt;-1),OR(DN196&gt;10,DN198&gt;10),ABS(DN196-DN198)&gt;1,IF(OR(DN196&gt;11,DN198&gt;11),ABS(DN196-DN198)=2,TRUE),DN196=INT(DN196),DN198=INT(DN198)),"","Error"),"")</f>
        <v/>
      </c>
      <c r="DO200" s="169"/>
      <c r="DP200" s="169" t="str">
        <f>IF(DV196&lt;&gt;"",IF(AND(AND(DP196&gt;-1,DP198&gt;-1),OR(DP196&gt;10,DP198&gt;10),ABS(DP196-DP198)&gt;1,IF(OR(DP196&gt;11,DP198&gt;11),ABS(DP196-DP198)=2,TRUE),DP196=INT(DP196),DP198=INT(DP198)),"","Error"),"")</f>
        <v/>
      </c>
      <c r="DQ200" s="169"/>
      <c r="DR200" s="169" t="str">
        <f>IF(AND(DV196&lt;&gt;"",DR196&lt;&gt;""),IF(AND(AND(DR196&gt;-1,DR198&gt;-1),OR(DR196&gt;10,DR198&gt;10),ABS(DR196-DR198)&gt;1,IF(OR(DR196&gt;11,DR198&gt;11),ABS(DR196-DR198)=2,TRUE),DR196=INT(DR196),DR198=INT(DR198)),"","Error"),"")</f>
        <v/>
      </c>
      <c r="DS200" s="169"/>
      <c r="DT200" s="169" t="str">
        <f>IF(AND(DV196&lt;&gt;"",DT196&lt;&gt;""),IF(AND(AND(DT196&gt;-1,DT198&gt;-1),OR(DT196&gt;10,DT198&gt;10),ABS(DT196-DT198)&gt;1,IF(OR(DT196&gt;11,DT198&gt;11),ABS(DT196-DT198)=2,TRUE),DT196=INT(DT196),DT198=INT(DT198)),"","Error"),"")</f>
        <v/>
      </c>
      <c r="DU200" s="169"/>
      <c r="DW200" s="126"/>
      <c r="DX200" s="126"/>
      <c r="DY200" s="126"/>
      <c r="DZ200" s="126"/>
      <c r="EA200" s="126"/>
      <c r="EB200" s="126"/>
      <c r="EC200" s="126"/>
      <c r="ED200" s="126"/>
      <c r="EE200" s="126"/>
      <c r="EF200" s="126"/>
      <c r="EG200" s="126"/>
      <c r="EH200" s="126"/>
      <c r="EI200" s="126"/>
      <c r="FB200" s="169" t="str">
        <f>IF(FL196&lt;&gt;"",IF(AND(AND(FB196&gt;-1,FB198&gt;-1),OR(FB196&gt;10,FB198&gt;10),ABS(FB196-FB198)&gt;1,IF(OR(FB196&gt;11,FB198&gt;11),ABS(FB196-FB198)=2,TRUE),FB196=INT(FB196),FB198=INT(FB198)),"","Error"),"")</f>
        <v/>
      </c>
      <c r="FC200" s="169"/>
      <c r="FD200" s="169" t="str">
        <f>IF(FL196&lt;&gt;"",IF(AND(AND(FD196&gt;-1,FD198&gt;-1),OR(FD196&gt;10,FD198&gt;10),ABS(FD196-FD198)&gt;1,IF(OR(FD196&gt;11,FD198&gt;11),ABS(FD196-FD198)=2,TRUE),FD196=INT(FD196),FD198=INT(FD198)),"","Error"),"")</f>
        <v/>
      </c>
      <c r="FE200" s="169"/>
      <c r="FF200" s="169" t="str">
        <f>IF(FL196&lt;&gt;"",IF(AND(AND(FF196&gt;-1,FF198&gt;-1),OR(FF196&gt;10,FF198&gt;10),ABS(FF196-FF198)&gt;1,IF(OR(FF196&gt;11,FF198&gt;11),ABS(FF196-FF198)=2,TRUE),FF196=INT(FF196),FF198=INT(FF198)),"","Error"),"")</f>
        <v/>
      </c>
      <c r="FG200" s="169"/>
      <c r="FH200" s="169" t="str">
        <f>IF(AND(FL196&lt;&gt;"",FH196&lt;&gt;""),IF(AND(AND(FH196&gt;-1,FH198&gt;-1),OR(FH196&gt;10,FH198&gt;10),ABS(FH196-FH198)&gt;1,IF(OR(FH196&gt;11,FH198&gt;11),ABS(FH196-FH198)=2,TRUE),FH196=INT(FH196),FH198=INT(FH198)),"","Error"),"")</f>
        <v/>
      </c>
      <c r="FI200" s="169"/>
      <c r="FJ200" s="169" t="str">
        <f>IF(AND(FL196&lt;&gt;"",FJ196&lt;&gt;""),IF(AND(AND(FJ196&gt;-1,FJ198&gt;-1),OR(FJ196&gt;10,FJ198&gt;10),ABS(FJ196-FJ198)&gt;1,IF(OR(FJ196&gt;11,FJ198&gt;11),ABS(FJ196-FJ198)=2,TRUE),FJ196=INT(FJ196),FJ198=INT(FJ198)),"","Error"),"")</f>
        <v/>
      </c>
      <c r="FK200" s="169"/>
    </row>
    <row r="201" spans="1:171" ht="11.25" customHeight="1" thickBot="1">
      <c r="A201" s="261"/>
      <c r="B201" s="262"/>
      <c r="C201" s="262"/>
      <c r="D201" s="326"/>
      <c r="E201" s="326"/>
      <c r="F201" s="275"/>
      <c r="G201" s="276"/>
      <c r="H201" s="276"/>
      <c r="I201" s="286"/>
      <c r="J201" s="286"/>
      <c r="K201" s="286"/>
      <c r="L201" s="286"/>
      <c r="M201" s="286"/>
      <c r="N201" s="326"/>
      <c r="O201" s="326"/>
      <c r="P201" s="326"/>
      <c r="Q201" s="326"/>
      <c r="R201" s="326"/>
      <c r="S201" s="326"/>
      <c r="T201" s="326"/>
      <c r="U201" s="326"/>
      <c r="V201" s="326"/>
      <c r="W201" s="326"/>
      <c r="X201" s="326"/>
      <c r="Y201" s="327"/>
      <c r="Z201" s="194"/>
      <c r="AA201" s="195"/>
      <c r="AB201" s="289"/>
      <c r="AC201" s="195"/>
      <c r="AD201" s="289"/>
      <c r="AE201" s="195"/>
      <c r="AF201" s="289"/>
      <c r="AG201" s="195"/>
      <c r="AH201" s="289"/>
      <c r="AI201" s="195"/>
      <c r="AJ201" s="289"/>
      <c r="AK201" s="291"/>
      <c r="AL201" s="294"/>
      <c r="AM201" s="295"/>
      <c r="AN201" s="298"/>
      <c r="AO201" s="299"/>
      <c r="AQ201" s="126"/>
      <c r="AR201" s="126"/>
      <c r="AS201" s="126"/>
      <c r="AT201" s="126"/>
      <c r="AU201" s="126"/>
      <c r="AV201" s="126"/>
      <c r="AW201" s="126"/>
      <c r="AX201" s="126"/>
      <c r="AY201" s="126"/>
      <c r="AZ201" s="126"/>
      <c r="BA201" s="126"/>
      <c r="BB201" s="126"/>
      <c r="BC201" s="126"/>
      <c r="CG201" s="126"/>
      <c r="CH201" s="126"/>
      <c r="CI201" s="126"/>
      <c r="CJ201" s="126"/>
      <c r="CK201" s="126"/>
      <c r="CL201" s="126"/>
      <c r="CM201" s="126"/>
      <c r="CN201" s="126"/>
      <c r="CO201" s="126"/>
      <c r="CP201" s="126"/>
      <c r="CQ201" s="126"/>
      <c r="CR201" s="126"/>
      <c r="CS201" s="126"/>
      <c r="DW201" s="126"/>
      <c r="DX201" s="126"/>
      <c r="DY201" s="126"/>
      <c r="DZ201" s="126"/>
      <c r="EA201" s="126"/>
      <c r="EB201" s="126"/>
      <c r="EC201" s="126"/>
      <c r="ED201" s="126"/>
      <c r="EE201" s="126"/>
      <c r="EF201" s="126"/>
      <c r="EG201" s="126"/>
      <c r="EH201" s="126"/>
      <c r="EI201" s="126"/>
    </row>
    <row r="202" spans="1:171" ht="11.25" customHeight="1">
      <c r="A202" s="210" t="str">
        <f>Z200</f>
        <v>A</v>
      </c>
      <c r="B202" s="211"/>
      <c r="C202" s="342"/>
      <c r="D202" s="343"/>
      <c r="E202" s="343"/>
      <c r="F202" s="343"/>
      <c r="G202" s="343"/>
      <c r="H202" s="343"/>
      <c r="I202" s="343"/>
      <c r="J202" s="343"/>
      <c r="K202" s="343"/>
      <c r="L202" s="343"/>
      <c r="M202" s="343"/>
      <c r="N202" s="343"/>
      <c r="O202" s="343"/>
      <c r="P202" s="343"/>
      <c r="Q202" s="343"/>
      <c r="R202" s="343"/>
      <c r="S202" s="343"/>
      <c r="T202" s="343"/>
      <c r="U202" s="343"/>
      <c r="V202" s="343"/>
      <c r="W202" s="343"/>
      <c r="X202" s="343"/>
      <c r="Y202" s="344"/>
      <c r="Z202" s="250"/>
      <c r="AA202" s="229"/>
      <c r="AB202" s="252" t="str">
        <f>IF($D198="1P",IF(Z237=Z239,IF(X237=X239,IF(V237&lt;&gt;"",IF(V237&gt;V239,"W","L"),""),IF(X237&gt;X239,"W","L")),IF(Z237&gt;Z239,"W","L")),IF(Z225=Z227,IF(X225=X227,IF(V225&lt;&gt;"",IF(V225&gt;V227,"W","L"),""),IF(X225&gt;X227,"W","L")),IF(Z225&gt;Z227,"W","L")))</f>
        <v/>
      </c>
      <c r="AC202" s="253"/>
      <c r="AD202" s="252" t="str">
        <f>IF($D198="1P",IF(Z225=Z227,IF(X225=X227,IF(V225&lt;&gt;"",IF(V225&gt;V227,"W","L"),""),IF(X225&gt;X227,"W","L")),IF(Z225&gt;Z227,"W","L")),IF(L241=L243,IF(J241=J243,IF(H241&lt;&gt;"",IF(H241&gt;H243,"W","L"),""),IF(J241&gt;J243,"W","L")),IF(L241&gt;L243,"W","L")))</f>
        <v/>
      </c>
      <c r="AE202" s="253"/>
      <c r="AF202" s="252" t="str">
        <f>IF($D198="1P",IF(L241=L243,IF(J241=J243,IF(H241&lt;&gt;"",IF(H241&gt;H243,"W","L"),""),IF(J241&gt;J243,"W","L")),IF(L241&gt;L243,"W","L")),IF(L229=L231,IF(J229=J231,IF(H229&lt;&gt;"",IF(H229&gt;H231,"W","L"),""),IF(J229&gt;J231,"W","L")),IF(L229&gt;L231,"W","L")))</f>
        <v/>
      </c>
      <c r="AG202" s="253"/>
      <c r="AH202" s="252" t="str">
        <f>IF($D198="1P",IF(L229=L231,IF(J229=J231,IF(H229&lt;&gt;"",IF(H229&gt;H231,"W","L"),""),IF(J229&gt;J231,"W","L")),IF(L229&gt;L231,"W","L")),IF(Z237=Z239,IF(X237=X239,IF(V237&lt;&gt;"",IF(V237&gt;V239,"W","L"),""),IF(X237&gt;X239,"W","L")),IF(Z237&gt;Z239,"W","L")))</f>
        <v/>
      </c>
      <c r="AI202" s="253"/>
      <c r="AJ202" s="252" t="str">
        <f>IF($D198="1P",IF(L217=L219,IF(J217=J219,IF(H217&lt;&gt;"",IF(H217&gt;H219,"W","L"),""),IF(J217&gt;J219,"W","L")),IF(L217&gt;L219,"W","L")),IF(L217=L219,IF(J217=J219,IF(H217&lt;&gt;"",IF(H217&gt;H219,"W","L"),""),IF(J217&gt;J219,"W","L")),IF(L217&gt;L219,"W","L")))</f>
        <v/>
      </c>
      <c r="AK202" s="324"/>
      <c r="AL202" s="254" t="str">
        <f>IF(OR(COUNTIF(Z202:AJ202,"W"),COUNTIF(Z202:AJ202,"L")),COUNTIF(Z202:AJ202,"W")*2+COUNTIF(Z202:AJ202,"L"),"")</f>
        <v/>
      </c>
      <c r="AM202" s="255"/>
      <c r="AN202" s="256" t="str">
        <f>IF(AL202&lt;&gt;"",RANK(AL202,AL202:AL212,0),"")</f>
        <v/>
      </c>
      <c r="AO202" s="257"/>
      <c r="AQ202" s="127"/>
      <c r="AR202" s="127"/>
      <c r="AS202" s="127"/>
      <c r="AT202" s="127"/>
      <c r="AU202" s="127"/>
      <c r="AV202" s="127"/>
      <c r="AW202" s="127"/>
      <c r="AX202" s="127"/>
      <c r="AY202" s="127"/>
      <c r="AZ202" s="127"/>
      <c r="BA202" s="127"/>
      <c r="BB202" s="127"/>
      <c r="BC202" s="127"/>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127"/>
      <c r="CH202" s="127"/>
      <c r="CI202" s="127"/>
      <c r="CJ202" s="127"/>
      <c r="CK202" s="127"/>
      <c r="CL202" s="127"/>
      <c r="CM202" s="127"/>
      <c r="CN202" s="127"/>
      <c r="CO202" s="127"/>
      <c r="CP202" s="127"/>
      <c r="CQ202" s="127"/>
      <c r="CR202" s="127"/>
      <c r="CS202" s="127"/>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W202" s="127"/>
      <c r="DX202" s="127"/>
      <c r="DY202" s="127"/>
      <c r="DZ202" s="127"/>
      <c r="EA202" s="127"/>
      <c r="EB202" s="127"/>
      <c r="EC202" s="127"/>
      <c r="ED202" s="127"/>
      <c r="EE202" s="127"/>
      <c r="EF202" s="127"/>
      <c r="EG202" s="127"/>
      <c r="EH202" s="127"/>
      <c r="EI202" s="127"/>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row>
    <row r="203" spans="1:171" ht="11.25" customHeight="1">
      <c r="A203" s="212"/>
      <c r="B203" s="213"/>
      <c r="C203" s="217"/>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9"/>
      <c r="Z203" s="251"/>
      <c r="AA203" s="236"/>
      <c r="AB203" s="234"/>
      <c r="AC203" s="233"/>
      <c r="AD203" s="234"/>
      <c r="AE203" s="233"/>
      <c r="AF203" s="234"/>
      <c r="AG203" s="233"/>
      <c r="AH203" s="234"/>
      <c r="AI203" s="233"/>
      <c r="AJ203" s="234"/>
      <c r="AK203" s="238"/>
      <c r="AL203" s="241"/>
      <c r="AM203" s="240"/>
      <c r="AN203" s="258"/>
      <c r="AO203" s="243"/>
      <c r="AQ203" s="128"/>
      <c r="AR203" s="128"/>
      <c r="AS203" s="128"/>
      <c r="AT203" s="128"/>
      <c r="AU203" s="128"/>
      <c r="AV203" s="128"/>
      <c r="AW203" s="128"/>
      <c r="AX203" s="128"/>
      <c r="AY203" s="128"/>
      <c r="AZ203" s="128"/>
      <c r="BA203" s="128"/>
      <c r="BB203" s="128"/>
      <c r="BC203" s="128"/>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128"/>
      <c r="CH203" s="128"/>
      <c r="CI203" s="128"/>
      <c r="CJ203" s="128"/>
      <c r="CK203" s="128"/>
      <c r="CL203" s="128"/>
      <c r="CM203" s="128"/>
      <c r="CN203" s="128"/>
      <c r="CO203" s="128"/>
      <c r="CP203" s="128"/>
      <c r="CQ203" s="128"/>
      <c r="CR203" s="128"/>
      <c r="CS203" s="128"/>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W203" s="128"/>
      <c r="DX203" s="128"/>
      <c r="DY203" s="128"/>
      <c r="DZ203" s="128"/>
      <c r="EA203" s="128"/>
      <c r="EB203" s="128"/>
      <c r="EC203" s="128"/>
      <c r="ED203" s="128"/>
      <c r="EE203" s="128"/>
      <c r="EF203" s="128"/>
      <c r="EG203" s="128"/>
      <c r="EH203" s="128"/>
      <c r="EI203" s="128"/>
      <c r="EJ203" s="41"/>
      <c r="EK203" s="41"/>
      <c r="EL203" s="41"/>
      <c r="EM203" s="41"/>
      <c r="EN203" s="41"/>
      <c r="EO203" s="41"/>
      <c r="EP203" s="41"/>
      <c r="EQ203" s="41"/>
      <c r="ER203" s="41"/>
      <c r="ES203" s="41"/>
      <c r="ET203" s="41"/>
      <c r="EU203" s="41"/>
      <c r="EV203" s="41"/>
      <c r="EW203" s="41"/>
      <c r="EX203" s="41"/>
      <c r="EY203" s="41"/>
      <c r="EZ203" s="41"/>
      <c r="FA203" s="41"/>
      <c r="FB203" s="41"/>
      <c r="FC203" s="41"/>
      <c r="FD203" s="41"/>
      <c r="FE203" s="41"/>
      <c r="FF203" s="41"/>
      <c r="FG203" s="41"/>
      <c r="FH203" s="41"/>
      <c r="FI203" s="41"/>
      <c r="FJ203" s="41"/>
      <c r="FK203" s="41"/>
    </row>
    <row r="204" spans="1:171" ht="11.25" customHeight="1">
      <c r="A204" s="210" t="str">
        <f>AB200</f>
        <v>B</v>
      </c>
      <c r="B204" s="211"/>
      <c r="C204" s="342"/>
      <c r="D204" s="343"/>
      <c r="E204" s="343"/>
      <c r="F204" s="343"/>
      <c r="G204" s="343"/>
      <c r="H204" s="343"/>
      <c r="I204" s="343"/>
      <c r="J204" s="343"/>
      <c r="K204" s="343"/>
      <c r="L204" s="343"/>
      <c r="M204" s="343"/>
      <c r="N204" s="343"/>
      <c r="O204" s="343"/>
      <c r="P204" s="343"/>
      <c r="Q204" s="343"/>
      <c r="R204" s="343"/>
      <c r="S204" s="343"/>
      <c r="T204" s="343"/>
      <c r="U204" s="343"/>
      <c r="V204" s="343"/>
      <c r="W204" s="343"/>
      <c r="X204" s="343"/>
      <c r="Y204" s="344"/>
      <c r="Z204" s="220" t="str">
        <f>IF(AB202&lt;&gt;"",IF(AB202="W","L","W"),"")</f>
        <v/>
      </c>
      <c r="AA204" s="221"/>
      <c r="AB204" s="228"/>
      <c r="AC204" s="229"/>
      <c r="AD204" s="227" t="str">
        <f>IF($D198="1P",IF(L237=L239,IF(J237=J239,IF(H237&lt;&gt;"",IF(H237&gt;H239,"W","L"),""),IF(J237&gt;J239,"W","L")),IF(L237&gt;L239,"W","L")),IF(AN217=AN219,IF(AL217=AL219,IF(AJ217&lt;&gt;"",IF(AJ217&gt;AJ219,"W","L"),""),IF(AL217&gt;AL219,"W","L")),IF(AN217&gt;AN219,"W","L")))</f>
        <v/>
      </c>
      <c r="AE204" s="221"/>
      <c r="AF204" s="227" t="str">
        <f>IF($D198="1P",IF(Z229=Z231,IF(X229=X231,IF(V229&lt;&gt;"",IF(V229&gt;V231,"W","L"),""),IF(X229&gt;X231,"W","L")),IF(Z229&gt;Z231,"W","L")),IF(Z217=Z219,IF(X217=X219,IF(V217&lt;&gt;"",IF(V217&gt;V219,"W","L"),""),IF(X217&gt;X219,"W","L")),IF(Z217&gt;Z219,"W","L")))</f>
        <v/>
      </c>
      <c r="AG204" s="221"/>
      <c r="AH204" s="227" t="str">
        <f>IF($D198="1P",IF(L221=L223,IF(J221=J223,IF(H221&lt;&gt;"",IF(H221&gt;H223,"W","L"),""),IF(J221&gt;J223,"W","L")),IF(L221&gt;L223,"W","L")),IF(L221=L223,IF(J221=J223,IF(H221&lt;&gt;"",IF(H221&gt;H223,"W","L"),""),IF(J221&gt;J223,"W","L")),IF(L221&gt;L223,"W","L")))</f>
        <v/>
      </c>
      <c r="AI204" s="221"/>
      <c r="AJ204" s="227" t="str">
        <f>IF($D198="1P",IF(Z221=Z223,IF(X221=X223,IF(V221&lt;&gt;"",IF(V221&gt;V223,"W","L"),""),IF(X221&gt;X223,"W","L")),IF(Z221&gt;Z223,"W","L")),IF(L237=L239,IF(J237=J239,IF(H237&lt;&gt;"",IF(H237&gt;H239,"W","L"),""),IF(J237&gt;J239,"W","L")),IF(L237&gt;L239,"W","L")))</f>
        <v/>
      </c>
      <c r="AK204" s="237"/>
      <c r="AL204" s="239" t="str">
        <f>IF(OR(COUNTIF(Z204:AJ204,"W"),COUNTIF(Z204:AJ204,"L")),COUNTIF(Z204:AJ204,"W")*2+COUNTIF(Z204:AJ204,"L"),"")</f>
        <v/>
      </c>
      <c r="AM204" s="240"/>
      <c r="AN204" s="242" t="str">
        <f>IF(AL204&lt;&gt;"",RANK(AL204,AL202:AL212,0),"")</f>
        <v/>
      </c>
      <c r="AO204" s="243"/>
      <c r="AQ204" s="126"/>
      <c r="AR204" s="126"/>
      <c r="AS204" s="126"/>
      <c r="AT204" s="126"/>
      <c r="AU204" s="126"/>
      <c r="AV204" s="126"/>
      <c r="AW204" s="126"/>
      <c r="AX204" s="126"/>
      <c r="AY204" s="126"/>
      <c r="AZ204" s="126"/>
      <c r="BA204" s="126"/>
      <c r="BB204" s="126"/>
      <c r="BC204" s="126"/>
      <c r="CG204" s="126"/>
      <c r="CH204" s="126"/>
      <c r="CI204" s="126"/>
      <c r="CJ204" s="126"/>
      <c r="CK204" s="126"/>
      <c r="CL204" s="126"/>
      <c r="CM204" s="126"/>
      <c r="CN204" s="126"/>
      <c r="CO204" s="126"/>
      <c r="CP204" s="126"/>
      <c r="CQ204" s="126"/>
      <c r="CR204" s="126"/>
      <c r="CS204" s="126"/>
      <c r="DW204" s="126"/>
      <c r="DX204" s="126"/>
      <c r="DY204" s="126"/>
      <c r="DZ204" s="126"/>
      <c r="EA204" s="126"/>
      <c r="EB204" s="126"/>
      <c r="EC204" s="126"/>
      <c r="ED204" s="126"/>
      <c r="EE204" s="126"/>
      <c r="EF204" s="126"/>
      <c r="EG204" s="126"/>
      <c r="EH204" s="126"/>
      <c r="EI204" s="126"/>
    </row>
    <row r="205" spans="1:171" ht="11.25" customHeight="1" thickBot="1">
      <c r="A205" s="212"/>
      <c r="B205" s="213"/>
      <c r="C205" s="217"/>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9"/>
      <c r="Z205" s="232"/>
      <c r="AA205" s="233"/>
      <c r="AB205" s="235"/>
      <c r="AC205" s="236"/>
      <c r="AD205" s="234"/>
      <c r="AE205" s="233"/>
      <c r="AF205" s="234"/>
      <c r="AG205" s="233"/>
      <c r="AH205" s="234"/>
      <c r="AI205" s="233"/>
      <c r="AJ205" s="234"/>
      <c r="AK205" s="238"/>
      <c r="AL205" s="241"/>
      <c r="AM205" s="240"/>
      <c r="AN205" s="258"/>
      <c r="AO205" s="243"/>
      <c r="AQ205" s="127"/>
      <c r="AR205" s="127"/>
      <c r="AS205" s="127"/>
      <c r="AT205" s="127"/>
      <c r="AU205" s="127"/>
      <c r="AV205" s="127"/>
      <c r="AW205" s="127"/>
      <c r="AX205" s="127"/>
      <c r="AY205" s="127"/>
      <c r="AZ205" s="127"/>
      <c r="BA205" s="127"/>
      <c r="BB205" s="127"/>
      <c r="BC205" s="127"/>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G205" s="127"/>
      <c r="CH205" s="127"/>
      <c r="CI205" s="127"/>
      <c r="CJ205" s="127"/>
      <c r="CK205" s="127"/>
      <c r="CL205" s="127"/>
      <c r="CM205" s="127"/>
      <c r="CN205" s="127"/>
      <c r="CO205" s="127"/>
      <c r="CP205" s="127"/>
      <c r="CQ205" s="127"/>
      <c r="CR205" s="127"/>
      <c r="CS205" s="127"/>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W205" s="126"/>
      <c r="DX205" s="126"/>
      <c r="DY205" s="126"/>
      <c r="DZ205" s="126"/>
      <c r="EA205" s="126"/>
      <c r="EB205" s="126"/>
      <c r="EC205" s="126"/>
      <c r="ED205" s="126"/>
      <c r="EE205" s="126"/>
      <c r="EF205" s="126"/>
      <c r="EG205" s="126"/>
      <c r="EH205" s="126"/>
      <c r="EI205" s="126"/>
    </row>
    <row r="206" spans="1:171" ht="11.25" customHeight="1">
      <c r="A206" s="210" t="str">
        <f>AD200</f>
        <v>C</v>
      </c>
      <c r="B206" s="211"/>
      <c r="C206" s="342"/>
      <c r="D206" s="343"/>
      <c r="E206" s="343"/>
      <c r="F206" s="343"/>
      <c r="G206" s="343"/>
      <c r="H206" s="343"/>
      <c r="I206" s="343"/>
      <c r="J206" s="343"/>
      <c r="K206" s="343"/>
      <c r="L206" s="343"/>
      <c r="M206" s="343"/>
      <c r="N206" s="343"/>
      <c r="O206" s="343"/>
      <c r="P206" s="343"/>
      <c r="Q206" s="343"/>
      <c r="R206" s="343"/>
      <c r="S206" s="343"/>
      <c r="T206" s="343"/>
      <c r="U206" s="343"/>
      <c r="V206" s="343"/>
      <c r="W206" s="343"/>
      <c r="X206" s="343"/>
      <c r="Y206" s="344"/>
      <c r="Z206" s="220" t="str">
        <f>IF(AD202&lt;&gt;"",IF(AD202="W","L","W"),"")</f>
        <v/>
      </c>
      <c r="AA206" s="221"/>
      <c r="AB206" s="227" t="str">
        <f>IF(AD204&lt;&gt;"",IF(AD204="W","L","W"),"")</f>
        <v/>
      </c>
      <c r="AC206" s="221"/>
      <c r="AD206" s="228"/>
      <c r="AE206" s="229"/>
      <c r="AF206" s="227" t="str">
        <f>IF($D198="1P",IF(L225=L227,IF(J225=J227,IF(H225&lt;&gt;"",IF(H225&gt;H227,"W","L"),""),IF(J225&gt;J227,"W","L")),IF(L225&gt;L227,"W","L")),IF(L225=L227,IF(J225=J227,IF(H225&lt;&gt;"",IF(H225&gt;H227,"W","L"),""),IF(J225&gt;J227,"W","L")),IF(L225&gt;L227,"W","L")))</f>
        <v/>
      </c>
      <c r="AG206" s="221"/>
      <c r="AH206" s="227" t="str">
        <f>IF($D198="1P",IF(Z217=Z219,IF(X217=X219,IF(V217&lt;&gt;"",IF(V217&gt;V219,"W","L"),""),IF(X217&gt;X219,"W","L")),IF(Z217&gt;Z219,"W","L")),IF(L233=L235,IF(J233=J235,IF(H233&lt;&gt;"",IF(H233&gt;H235,"W","L"),""),IF(J233&gt;J235,"W","L")),IF(L233&gt;L235,"W","L")))</f>
        <v/>
      </c>
      <c r="AI206" s="221"/>
      <c r="AJ206" s="227" t="str">
        <f>IF($D198="1P",IF(Z241=Z243,IF(X241=X243,IF(V241&lt;&gt;"",IF(V241&gt;V243,"W","L"),""),IF(X241&gt;X243,"W","L")),IF(Z241&gt;Z243,"W","L")),IF(Z229=Z231,IF(X229=X231,IF(V229&lt;&gt;"",IF(V229&gt;V231,"W","L"),""),IF(X229&gt;X231,"W","L")),IF(Z229&gt;Z231,"W","L")))</f>
        <v/>
      </c>
      <c r="AK206" s="237"/>
      <c r="AL206" s="239" t="str">
        <f>IF(OR(COUNTIF(Z206:AJ206,"W"),COUNTIF(Z206:AJ206,"L")),COUNTIF(Z206:AJ206,"W")*2+COUNTIF(Z206:AJ206,"L"),"")</f>
        <v/>
      </c>
      <c r="AM206" s="240"/>
      <c r="AN206" s="242" t="str">
        <f>IF(AL206&lt;&gt;"",RANK(AL206,AL202:AL212,0),"")</f>
        <v/>
      </c>
      <c r="AO206" s="243"/>
      <c r="AQ206" s="154" t="str">
        <f>CONCATENATE($A200," ",$D200,","," ",$F198)</f>
        <v>Group: 4, Men's Singles</v>
      </c>
      <c r="AR206" s="155"/>
      <c r="AS206" s="155"/>
      <c r="AT206" s="155"/>
      <c r="AU206" s="155"/>
      <c r="AV206" s="155"/>
      <c r="AW206" s="155"/>
      <c r="AX206" s="155"/>
      <c r="AY206" s="155"/>
      <c r="AZ206" s="155"/>
      <c r="BA206" s="155"/>
      <c r="BB206" s="155"/>
      <c r="BC206" s="156"/>
      <c r="BD206" s="163">
        <f>A221</f>
        <v>2</v>
      </c>
      <c r="BE206" s="164"/>
      <c r="BF206" s="183" t="str">
        <f>C221</f>
        <v>B</v>
      </c>
      <c r="BG206" s="185" t="str">
        <f>IF(VLOOKUP($BF206,$A202:$C212,3,FALSE)=0,"",CONCATENATE(VLOOKUP(VLOOKUP($BF206,$A202:$C212,3,FALSE),Players!$C:$G,4,FALSE)," ",VLOOKUP($BF206,$A202:$C212,3,FALSE)," ",IF(ISERROR(VLOOKUP(VLOOKUP($BF206,$A202:$C212,3,FALSE),Players!$C:$G,5,FALSE)),"()",CONCATENATE("(",VLOOKUP(VLOOKUP($BF206,$A202:$C212,3,FALSE),Players!$C:$G,5,FALSE),")"))))</f>
        <v/>
      </c>
      <c r="BH206" s="186"/>
      <c r="BI206" s="186"/>
      <c r="BJ206" s="186"/>
      <c r="BK206" s="186"/>
      <c r="BL206" s="186"/>
      <c r="BM206" s="186"/>
      <c r="BN206" s="186"/>
      <c r="BO206" s="186"/>
      <c r="BP206" s="186"/>
      <c r="BQ206" s="186"/>
      <c r="BR206" s="186"/>
      <c r="BS206" s="186"/>
      <c r="BT206" s="186"/>
      <c r="BU206" s="187"/>
      <c r="BV206" s="170" t="str">
        <f>IF(D221&lt;&gt;"",D221,"")</f>
        <v/>
      </c>
      <c r="BW206" s="171"/>
      <c r="BX206" s="335" t="str">
        <f>IF(F221&lt;&gt;"",F221,"")</f>
        <v/>
      </c>
      <c r="BY206" s="171"/>
      <c r="BZ206" s="335" t="str">
        <f>IF(H221&lt;&gt;"",H221,"")</f>
        <v/>
      </c>
      <c r="CA206" s="171"/>
      <c r="CB206" s="335" t="str">
        <f>IF(J221&lt;&gt;"",J221,"")</f>
        <v/>
      </c>
      <c r="CC206" s="171"/>
      <c r="CD206" s="335" t="str">
        <f>IF(L221&lt;&gt;"",L221,"")</f>
        <v/>
      </c>
      <c r="CE206" s="337"/>
      <c r="CF206" s="174" t="str">
        <f>IF($CD206=$CD208,IF($CB206=$CB208,IF($BZ206&lt;&gt;"",IF($BZ206&gt;$BZ208,"W","L"),""),IF($CB206&gt;$CB208,"W","L")),IF($CD206&gt;$CD208,"W","L"))</f>
        <v/>
      </c>
      <c r="CG206" s="154" t="str">
        <f>CONCATENATE($A200," ",$D200,","," ",$F198)</f>
        <v>Group: 4, Men's Singles</v>
      </c>
      <c r="CH206" s="155"/>
      <c r="CI206" s="155"/>
      <c r="CJ206" s="155"/>
      <c r="CK206" s="155"/>
      <c r="CL206" s="155"/>
      <c r="CM206" s="155"/>
      <c r="CN206" s="155"/>
      <c r="CO206" s="155"/>
      <c r="CP206" s="155"/>
      <c r="CQ206" s="155"/>
      <c r="CR206" s="155"/>
      <c r="CS206" s="156"/>
      <c r="CT206" s="163">
        <f>O221</f>
        <v>9</v>
      </c>
      <c r="CU206" s="164"/>
      <c r="CV206" s="183" t="str">
        <f>Q221</f>
        <v>E</v>
      </c>
      <c r="CW206" s="185" t="str">
        <f>IF(VLOOKUP($CV206,$A202:$C212,3,FALSE)=0,"",CONCATENATE(VLOOKUP(VLOOKUP($CV206,$A202:$C212,3,FALSE),Players!$C:$G,4,FALSE)," ",VLOOKUP($CV206,$A202:$C212,3,FALSE)," ",IF(ISERROR(VLOOKUP(VLOOKUP($CV206,$A202:$C212,3,FALSE),Players!$C:$G,5,FALSE)),"()",CONCATENATE("(",VLOOKUP(VLOOKUP($CV206,$A202:$C212,3,FALSE),Players!$C:$G,5,FALSE),")"))))</f>
        <v/>
      </c>
      <c r="CX206" s="186"/>
      <c r="CY206" s="186"/>
      <c r="CZ206" s="186"/>
      <c r="DA206" s="186"/>
      <c r="DB206" s="186"/>
      <c r="DC206" s="186"/>
      <c r="DD206" s="186"/>
      <c r="DE206" s="186"/>
      <c r="DF206" s="186"/>
      <c r="DG206" s="186"/>
      <c r="DH206" s="186"/>
      <c r="DI206" s="186"/>
      <c r="DJ206" s="186"/>
      <c r="DK206" s="187"/>
      <c r="DL206" s="170" t="str">
        <f>IF(R221&lt;&gt;"",R221,"")</f>
        <v/>
      </c>
      <c r="DM206" s="171"/>
      <c r="DN206" s="335" t="str">
        <f>IF(T221&lt;&gt;"",T221,"")</f>
        <v/>
      </c>
      <c r="DO206" s="171"/>
      <c r="DP206" s="335" t="str">
        <f>IF(V221&lt;&gt;"",V221,"")</f>
        <v/>
      </c>
      <c r="DQ206" s="171"/>
      <c r="DR206" s="335" t="str">
        <f>IF(X221&lt;&gt;"",X221,"")</f>
        <v/>
      </c>
      <c r="DS206" s="171"/>
      <c r="DT206" s="335" t="str">
        <f>IF(Z221&lt;&gt;"",Z221,"")</f>
        <v/>
      </c>
      <c r="DU206" s="337"/>
      <c r="DV206" s="174" t="str">
        <f>IF($DT206=$DT208,IF($DR206=$DR208,IF($DP206&lt;&gt;"",IF($DP206&gt;$DP208,"W","L"),""),IF($DR206&gt;$DR208,"W","L")),IF($DT206&gt;$DT208,"W","L"))</f>
        <v/>
      </c>
      <c r="DW206" s="126"/>
      <c r="DX206" s="126"/>
      <c r="DY206" s="126"/>
      <c r="DZ206" s="126"/>
      <c r="EA206" s="126"/>
      <c r="EB206" s="126"/>
      <c r="EC206" s="126"/>
      <c r="ED206" s="126"/>
      <c r="EE206" s="126"/>
      <c r="EF206" s="126"/>
      <c r="EG206" s="126"/>
      <c r="EH206" s="126"/>
      <c r="EI206" s="126"/>
    </row>
    <row r="207" spans="1:171" ht="11.25" customHeight="1">
      <c r="A207" s="212"/>
      <c r="B207" s="213"/>
      <c r="C207" s="217"/>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9"/>
      <c r="Z207" s="232"/>
      <c r="AA207" s="233"/>
      <c r="AB207" s="234"/>
      <c r="AC207" s="233"/>
      <c r="AD207" s="235"/>
      <c r="AE207" s="236"/>
      <c r="AF207" s="234"/>
      <c r="AG207" s="233"/>
      <c r="AH207" s="234"/>
      <c r="AI207" s="233"/>
      <c r="AJ207" s="234"/>
      <c r="AK207" s="238"/>
      <c r="AL207" s="241"/>
      <c r="AM207" s="240"/>
      <c r="AN207" s="258"/>
      <c r="AO207" s="243"/>
      <c r="AQ207" s="157"/>
      <c r="AR207" s="158"/>
      <c r="AS207" s="158"/>
      <c r="AT207" s="158"/>
      <c r="AU207" s="158"/>
      <c r="AV207" s="158"/>
      <c r="AW207" s="158"/>
      <c r="AX207" s="158"/>
      <c r="AY207" s="158"/>
      <c r="AZ207" s="158"/>
      <c r="BA207" s="158"/>
      <c r="BB207" s="158"/>
      <c r="BC207" s="159"/>
      <c r="BD207" s="165"/>
      <c r="BE207" s="166"/>
      <c r="BF207" s="184"/>
      <c r="BG207" s="188"/>
      <c r="BH207" s="189"/>
      <c r="BI207" s="189"/>
      <c r="BJ207" s="189"/>
      <c r="BK207" s="189"/>
      <c r="BL207" s="189"/>
      <c r="BM207" s="189"/>
      <c r="BN207" s="189"/>
      <c r="BO207" s="189"/>
      <c r="BP207" s="189"/>
      <c r="BQ207" s="189"/>
      <c r="BR207" s="189"/>
      <c r="BS207" s="189"/>
      <c r="BT207" s="189"/>
      <c r="BU207" s="190"/>
      <c r="BV207" s="172"/>
      <c r="BW207" s="173"/>
      <c r="BX207" s="336"/>
      <c r="BY207" s="173"/>
      <c r="BZ207" s="336"/>
      <c r="CA207" s="173"/>
      <c r="CB207" s="336"/>
      <c r="CC207" s="173"/>
      <c r="CD207" s="336"/>
      <c r="CE207" s="338"/>
      <c r="CF207" s="174"/>
      <c r="CG207" s="157"/>
      <c r="CH207" s="158"/>
      <c r="CI207" s="158"/>
      <c r="CJ207" s="158"/>
      <c r="CK207" s="158"/>
      <c r="CL207" s="158"/>
      <c r="CM207" s="158"/>
      <c r="CN207" s="158"/>
      <c r="CO207" s="158"/>
      <c r="CP207" s="158"/>
      <c r="CQ207" s="158"/>
      <c r="CR207" s="158"/>
      <c r="CS207" s="159"/>
      <c r="CT207" s="165"/>
      <c r="CU207" s="166"/>
      <c r="CV207" s="184"/>
      <c r="CW207" s="188"/>
      <c r="CX207" s="189"/>
      <c r="CY207" s="189"/>
      <c r="CZ207" s="189"/>
      <c r="DA207" s="189"/>
      <c r="DB207" s="189"/>
      <c r="DC207" s="189"/>
      <c r="DD207" s="189"/>
      <c r="DE207" s="189"/>
      <c r="DF207" s="189"/>
      <c r="DG207" s="189"/>
      <c r="DH207" s="189"/>
      <c r="DI207" s="189"/>
      <c r="DJ207" s="189"/>
      <c r="DK207" s="190"/>
      <c r="DL207" s="172"/>
      <c r="DM207" s="173"/>
      <c r="DN207" s="336"/>
      <c r="DO207" s="173"/>
      <c r="DP207" s="336"/>
      <c r="DQ207" s="173"/>
      <c r="DR207" s="336"/>
      <c r="DS207" s="173"/>
      <c r="DT207" s="336"/>
      <c r="DU207" s="338"/>
      <c r="DV207" s="174"/>
      <c r="DW207" s="126"/>
      <c r="DX207" s="126"/>
      <c r="DY207" s="126"/>
      <c r="DZ207" s="126"/>
      <c r="EA207" s="126"/>
      <c r="EB207" s="126"/>
      <c r="EC207" s="126"/>
      <c r="ED207" s="126"/>
      <c r="EE207" s="126"/>
      <c r="EF207" s="126"/>
      <c r="EG207" s="126"/>
      <c r="EH207" s="126"/>
      <c r="EI207" s="126"/>
    </row>
    <row r="208" spans="1:171" ht="11.25" customHeight="1">
      <c r="A208" s="210" t="str">
        <f>AF200</f>
        <v>D</v>
      </c>
      <c r="B208" s="211"/>
      <c r="C208" s="342"/>
      <c r="D208" s="343"/>
      <c r="E208" s="343"/>
      <c r="F208" s="343"/>
      <c r="G208" s="343"/>
      <c r="H208" s="343"/>
      <c r="I208" s="343"/>
      <c r="J208" s="343"/>
      <c r="K208" s="343"/>
      <c r="L208" s="343"/>
      <c r="M208" s="343"/>
      <c r="N208" s="343"/>
      <c r="O208" s="343"/>
      <c r="P208" s="343"/>
      <c r="Q208" s="343"/>
      <c r="R208" s="343"/>
      <c r="S208" s="343"/>
      <c r="T208" s="343"/>
      <c r="U208" s="343"/>
      <c r="V208" s="343"/>
      <c r="W208" s="343"/>
      <c r="X208" s="343"/>
      <c r="Y208" s="344"/>
      <c r="Z208" s="220" t="str">
        <f>IF(AF202&lt;&gt;"",IF(AF202="W","L","W"),"")</f>
        <v/>
      </c>
      <c r="AA208" s="221"/>
      <c r="AB208" s="227" t="str">
        <f>IF(AF204&lt;&gt;"",IF(AF204="W","L","W"),"")</f>
        <v/>
      </c>
      <c r="AC208" s="221"/>
      <c r="AD208" s="227" t="str">
        <f>IF(AF206&lt;&gt;"",IF(AF206="W","L","W"),"")</f>
        <v/>
      </c>
      <c r="AE208" s="221"/>
      <c r="AF208" s="228"/>
      <c r="AG208" s="229"/>
      <c r="AH208" s="227" t="str">
        <f>IF($D198="1P",IF(AN217=AN219,IF(AL217=AL219,IF(AJ217&lt;&gt;"",IF(AJ217&gt;AJ219,"W","L"),""),IF(AL217&gt;AL219,"W","L")),IF(AN217&gt;AN219,"W","L")),IF(Z233=Z235,IF(X233=X235,IF(V233&lt;&gt;"",IF(V233&gt;V235,"W","L"),""),IF(X233&gt;X235,"W","L")),IF(Z233&gt;Z235,"W","L")))</f>
        <v/>
      </c>
      <c r="AI208" s="221"/>
      <c r="AJ208" s="227" t="str">
        <f>IF($D198="1P",IF(L233=L235,IF(J233=J235,IF(H233&lt;&gt;"",IF(H233&gt;H235,"W","L"),""),IF(J233&gt;J235,"W","L")),IF(L233&gt;L235,"W","L")),IF(Z241=Z243,IF(X241=X243,IF(V241&lt;&gt;"",IF(V241&gt;V243,"W","L"),""),IF(X241&gt;X243,"W","L")),IF(Z241&gt;Z243,"W","L")))</f>
        <v/>
      </c>
      <c r="AK208" s="237"/>
      <c r="AL208" s="239" t="str">
        <f>IF(OR(COUNTIF(Z208:AJ208,"W"),COUNTIF(Z208:AJ208,"L")),COUNTIF(Z208:AJ208,"W")*2+COUNTIF(Z208:AJ208,"L"),"")</f>
        <v/>
      </c>
      <c r="AM208" s="240"/>
      <c r="AN208" s="242" t="str">
        <f>IF(AL208&lt;&gt;"",RANK(AL208,AL202:AL212,0),"")</f>
        <v/>
      </c>
      <c r="AO208" s="243"/>
      <c r="AQ208" s="157"/>
      <c r="AR208" s="158"/>
      <c r="AS208" s="158"/>
      <c r="AT208" s="158"/>
      <c r="AU208" s="158"/>
      <c r="AV208" s="158"/>
      <c r="AW208" s="158"/>
      <c r="AX208" s="158"/>
      <c r="AY208" s="158"/>
      <c r="AZ208" s="158"/>
      <c r="BA208" s="158"/>
      <c r="BB208" s="158"/>
      <c r="BC208" s="159"/>
      <c r="BD208" s="165"/>
      <c r="BE208" s="166"/>
      <c r="BF208" s="175" t="str">
        <f>C223</f>
        <v>E</v>
      </c>
      <c r="BG208" s="177" t="str">
        <f>IF(VLOOKUP($BF208,$A202:$C212,3,FALSE)=0,"",CONCATENATE(VLOOKUP(VLOOKUP($BF208,$A202:$C212,3,FALSE),Players!$C:$G,4,FALSE)," ",VLOOKUP($BF208,$A202:$C212,3,FALSE)," ",IF(ISERROR(VLOOKUP(VLOOKUP($BF208,$A202:$C212,3,FALSE),Players!$C:$G,5,FALSE)),"()",CONCATENATE("(",VLOOKUP(VLOOKUP($BF208,$A202:$C212,3,FALSE),Players!$C:$G,5,FALSE),")"))))</f>
        <v/>
      </c>
      <c r="BH208" s="178"/>
      <c r="BI208" s="178"/>
      <c r="BJ208" s="178"/>
      <c r="BK208" s="178"/>
      <c r="BL208" s="178"/>
      <c r="BM208" s="178"/>
      <c r="BN208" s="178"/>
      <c r="BO208" s="178"/>
      <c r="BP208" s="178"/>
      <c r="BQ208" s="178"/>
      <c r="BR208" s="178"/>
      <c r="BS208" s="178"/>
      <c r="BT208" s="178"/>
      <c r="BU208" s="179"/>
      <c r="BV208" s="150" t="str">
        <f>IF(D223&lt;&gt;"",D223,"")</f>
        <v/>
      </c>
      <c r="BW208" s="151"/>
      <c r="BX208" s="288" t="str">
        <f>IF(F223&lt;&gt;"",F223,"")</f>
        <v/>
      </c>
      <c r="BY208" s="151"/>
      <c r="BZ208" s="288" t="str">
        <f>IF(H223&lt;&gt;"",H223,"")</f>
        <v/>
      </c>
      <c r="CA208" s="151"/>
      <c r="CB208" s="288" t="str">
        <f>IF(J223&lt;&gt;"",J223,"")</f>
        <v/>
      </c>
      <c r="CC208" s="151"/>
      <c r="CD208" s="288" t="str">
        <f>IF(L223&lt;&gt;"",L223,"")</f>
        <v/>
      </c>
      <c r="CE208" s="332"/>
      <c r="CF208" s="174" t="str">
        <f>IF($CF206&lt;&gt;"",IF(CF206="W","L","W"),"")</f>
        <v/>
      </c>
      <c r="CG208" s="157"/>
      <c r="CH208" s="158"/>
      <c r="CI208" s="158"/>
      <c r="CJ208" s="158"/>
      <c r="CK208" s="158"/>
      <c r="CL208" s="158"/>
      <c r="CM208" s="158"/>
      <c r="CN208" s="158"/>
      <c r="CO208" s="158"/>
      <c r="CP208" s="158"/>
      <c r="CQ208" s="158"/>
      <c r="CR208" s="158"/>
      <c r="CS208" s="159"/>
      <c r="CT208" s="165"/>
      <c r="CU208" s="166"/>
      <c r="CV208" s="175" t="str">
        <f>Q223</f>
        <v>F</v>
      </c>
      <c r="CW208" s="177" t="str">
        <f>IF(VLOOKUP($CV208,$A202:$C212,3,FALSE)=0,"",CONCATENATE(VLOOKUP(VLOOKUP($CV208,$A202:$C212,3,FALSE),Players!$C:$G,4,FALSE)," ",VLOOKUP($CV208,$A202:$C212,3,FALSE)," ",IF(ISERROR(VLOOKUP(VLOOKUP($CV208,$A202:$C212,3,FALSE),Players!$C:$G,5,FALSE)),"()",CONCATENATE("(",VLOOKUP(VLOOKUP($CV208,$A202:$C212,3,FALSE),Players!$C:$G,5,FALSE),")"))))</f>
        <v/>
      </c>
      <c r="CX208" s="178"/>
      <c r="CY208" s="178"/>
      <c r="CZ208" s="178"/>
      <c r="DA208" s="178"/>
      <c r="DB208" s="178"/>
      <c r="DC208" s="178"/>
      <c r="DD208" s="178"/>
      <c r="DE208" s="178"/>
      <c r="DF208" s="178"/>
      <c r="DG208" s="178"/>
      <c r="DH208" s="178"/>
      <c r="DI208" s="178"/>
      <c r="DJ208" s="178"/>
      <c r="DK208" s="179"/>
      <c r="DL208" s="150" t="str">
        <f>IF(R223&lt;&gt;"",R223,"")</f>
        <v/>
      </c>
      <c r="DM208" s="151"/>
      <c r="DN208" s="288" t="str">
        <f>IF(T223&lt;&gt;"",T223,"")</f>
        <v/>
      </c>
      <c r="DO208" s="151"/>
      <c r="DP208" s="288" t="str">
        <f>IF(V223&lt;&gt;"",V223,"")</f>
        <v/>
      </c>
      <c r="DQ208" s="151"/>
      <c r="DR208" s="288" t="str">
        <f>IF(X223&lt;&gt;"",X223,"")</f>
        <v/>
      </c>
      <c r="DS208" s="151"/>
      <c r="DT208" s="288" t="str">
        <f>IF(Z223&lt;&gt;"",Z223,"")</f>
        <v/>
      </c>
      <c r="DU208" s="332"/>
      <c r="DV208" s="174" t="str">
        <f>IF($DV206&lt;&gt;"",IF(DV206="W","L","W"),"")</f>
        <v/>
      </c>
      <c r="DW208" s="126"/>
      <c r="DX208" s="126"/>
      <c r="DY208" s="126"/>
      <c r="DZ208" s="126"/>
      <c r="EA208" s="126"/>
      <c r="EB208" s="126"/>
      <c r="EC208" s="126"/>
      <c r="ED208" s="126"/>
      <c r="EE208" s="126"/>
      <c r="EF208" s="126"/>
      <c r="EG208" s="126"/>
      <c r="EH208" s="126"/>
      <c r="EI208" s="126"/>
    </row>
    <row r="209" spans="1:171" ht="11.25" customHeight="1" thickBot="1">
      <c r="A209" s="212"/>
      <c r="B209" s="213"/>
      <c r="C209" s="217"/>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9"/>
      <c r="Z209" s="232"/>
      <c r="AA209" s="233"/>
      <c r="AB209" s="234"/>
      <c r="AC209" s="233"/>
      <c r="AD209" s="234"/>
      <c r="AE209" s="233"/>
      <c r="AF209" s="235"/>
      <c r="AG209" s="236"/>
      <c r="AH209" s="234"/>
      <c r="AI209" s="233"/>
      <c r="AJ209" s="234"/>
      <c r="AK209" s="238"/>
      <c r="AL209" s="241"/>
      <c r="AM209" s="240"/>
      <c r="AN209" s="258"/>
      <c r="AO209" s="243"/>
      <c r="AQ209" s="160"/>
      <c r="AR209" s="161"/>
      <c r="AS209" s="161"/>
      <c r="AT209" s="161"/>
      <c r="AU209" s="161"/>
      <c r="AV209" s="161"/>
      <c r="AW209" s="161"/>
      <c r="AX209" s="161"/>
      <c r="AY209" s="161"/>
      <c r="AZ209" s="161"/>
      <c r="BA209" s="161"/>
      <c r="BB209" s="161"/>
      <c r="BC209" s="162"/>
      <c r="BD209" s="167"/>
      <c r="BE209" s="168"/>
      <c r="BF209" s="176"/>
      <c r="BG209" s="180"/>
      <c r="BH209" s="181"/>
      <c r="BI209" s="181"/>
      <c r="BJ209" s="181"/>
      <c r="BK209" s="181"/>
      <c r="BL209" s="181"/>
      <c r="BM209" s="181"/>
      <c r="BN209" s="181"/>
      <c r="BO209" s="181"/>
      <c r="BP209" s="181"/>
      <c r="BQ209" s="181"/>
      <c r="BR209" s="181"/>
      <c r="BS209" s="181"/>
      <c r="BT209" s="181"/>
      <c r="BU209" s="182"/>
      <c r="BV209" s="152"/>
      <c r="BW209" s="153"/>
      <c r="BX209" s="333"/>
      <c r="BY209" s="153"/>
      <c r="BZ209" s="333"/>
      <c r="CA209" s="153"/>
      <c r="CB209" s="333"/>
      <c r="CC209" s="153"/>
      <c r="CD209" s="333"/>
      <c r="CE209" s="334"/>
      <c r="CF209" s="341"/>
      <c r="CG209" s="160"/>
      <c r="CH209" s="161"/>
      <c r="CI209" s="161"/>
      <c r="CJ209" s="161"/>
      <c r="CK209" s="161"/>
      <c r="CL209" s="161"/>
      <c r="CM209" s="161"/>
      <c r="CN209" s="161"/>
      <c r="CO209" s="161"/>
      <c r="CP209" s="161"/>
      <c r="CQ209" s="161"/>
      <c r="CR209" s="161"/>
      <c r="CS209" s="162"/>
      <c r="CT209" s="167"/>
      <c r="CU209" s="168"/>
      <c r="CV209" s="176"/>
      <c r="CW209" s="180"/>
      <c r="CX209" s="181"/>
      <c r="CY209" s="181"/>
      <c r="CZ209" s="181"/>
      <c r="DA209" s="181"/>
      <c r="DB209" s="181"/>
      <c r="DC209" s="181"/>
      <c r="DD209" s="181"/>
      <c r="DE209" s="181"/>
      <c r="DF209" s="181"/>
      <c r="DG209" s="181"/>
      <c r="DH209" s="181"/>
      <c r="DI209" s="181"/>
      <c r="DJ209" s="181"/>
      <c r="DK209" s="182"/>
      <c r="DL209" s="152"/>
      <c r="DM209" s="153"/>
      <c r="DN209" s="333"/>
      <c r="DO209" s="153"/>
      <c r="DP209" s="333"/>
      <c r="DQ209" s="153"/>
      <c r="DR209" s="333"/>
      <c r="DS209" s="153"/>
      <c r="DT209" s="333"/>
      <c r="DU209" s="334"/>
      <c r="DV209" s="174"/>
      <c r="DW209" s="126"/>
      <c r="DX209" s="126"/>
      <c r="DY209" s="126"/>
      <c r="DZ209" s="126"/>
      <c r="EA209" s="126"/>
      <c r="EB209" s="126"/>
      <c r="EC209" s="126"/>
      <c r="ED209" s="126"/>
      <c r="EE209" s="126"/>
      <c r="EF209" s="126"/>
      <c r="EG209" s="126"/>
      <c r="EH209" s="126"/>
      <c r="EI209" s="126"/>
    </row>
    <row r="210" spans="1:171" ht="11.25" customHeight="1">
      <c r="A210" s="210" t="str">
        <f>AH200</f>
        <v>E</v>
      </c>
      <c r="B210" s="211"/>
      <c r="C210" s="342"/>
      <c r="D210" s="343"/>
      <c r="E210" s="343"/>
      <c r="F210" s="343"/>
      <c r="G210" s="343"/>
      <c r="H210" s="343"/>
      <c r="I210" s="343"/>
      <c r="J210" s="343"/>
      <c r="K210" s="343"/>
      <c r="L210" s="343"/>
      <c r="M210" s="343"/>
      <c r="N210" s="343"/>
      <c r="O210" s="343"/>
      <c r="P210" s="343"/>
      <c r="Q210" s="343"/>
      <c r="R210" s="343"/>
      <c r="S210" s="343"/>
      <c r="T210" s="343"/>
      <c r="U210" s="343"/>
      <c r="V210" s="343"/>
      <c r="W210" s="343"/>
      <c r="X210" s="343"/>
      <c r="Y210" s="344"/>
      <c r="Z210" s="220" t="str">
        <f>IF(AH202&lt;&gt;"",IF(AH202="W","L","W"),"")</f>
        <v/>
      </c>
      <c r="AA210" s="221"/>
      <c r="AB210" s="227" t="str">
        <f>IF(AH204&lt;&gt;"",IF(AH204="W","L","W"),"")</f>
        <v/>
      </c>
      <c r="AC210" s="221"/>
      <c r="AD210" s="227" t="str">
        <f>IF(AH206&lt;&gt;"",IF(AH206="W","L","W"),"")</f>
        <v/>
      </c>
      <c r="AE210" s="221"/>
      <c r="AF210" s="227" t="str">
        <f>IF(AH208&lt;&gt;"",IF(AH208="W","L","W"),"")</f>
        <v/>
      </c>
      <c r="AG210" s="221"/>
      <c r="AH210" s="228"/>
      <c r="AI210" s="229"/>
      <c r="AJ210" s="227" t="str">
        <f>IF($D198="1P",IF(Z233=Z235,IF(X233=X235,IF(V233&lt;&gt;"",IF(V233&gt;V235,"W","L"),""),IF(X233&gt;X235,"W","L")),IF(Z233&gt;Z235,"W","L")),IF(Z221=Z223,IF(X221=X223,IF(V221&lt;&gt;"",IF(V221&gt;V223,"W","L"),""),IF(X221&gt;X223,"W","L")),IF(Z221&gt;Z223,"W","L")))</f>
        <v/>
      </c>
      <c r="AK210" s="237"/>
      <c r="AL210" s="239" t="str">
        <f>IF(OR(COUNTIF(Z210:AJ210,"W"),COUNTIF(Z210:AJ210,"L")),COUNTIF(Z210:AJ210,"W")*2+COUNTIF(Z210:AJ210,"L"),"")</f>
        <v/>
      </c>
      <c r="AM210" s="240"/>
      <c r="AN210" s="242" t="str">
        <f>IF(AL210&lt;&gt;"",RANK(AL210,AL202:AL212,0),"")</f>
        <v/>
      </c>
      <c r="AO210" s="243"/>
      <c r="AQ210" s="126"/>
      <c r="AR210" s="126"/>
      <c r="AS210" s="126"/>
      <c r="AT210" s="126"/>
      <c r="AU210" s="126"/>
      <c r="AV210" s="126"/>
      <c r="AW210" s="126"/>
      <c r="AX210" s="126"/>
      <c r="AY210" s="126"/>
      <c r="AZ210" s="126"/>
      <c r="BA210" s="126"/>
      <c r="BB210" s="126"/>
      <c r="BC210" s="126"/>
      <c r="BV210" s="169" t="str">
        <f>IF(CF206&lt;&gt;"",IF(AND(AND(BV206&gt;-1,BV208&gt;-1),OR(BV206&gt;10,BV208&gt;10),ABS(BV206-BV208)&gt;1,IF(OR(BV206&gt;11,BV208&gt;11),ABS(BV206-BV208)=2,TRUE),BV206=INT(BV206),BV208=INT(BV208)),"","Error"),"")</f>
        <v/>
      </c>
      <c r="BW210" s="169"/>
      <c r="BX210" s="169" t="str">
        <f>IF(CF206&lt;&gt;"",IF(AND(AND(BX206&gt;-1,BX208&gt;-1),OR(BX206&gt;10,BX208&gt;10),ABS(BX206-BX208)&gt;1,IF(OR(BX206&gt;11,BX208&gt;11),ABS(BX206-BX208)=2,TRUE),BX206=INT(BX206),BX208=INT(BX208)),"","Error"),"")</f>
        <v/>
      </c>
      <c r="BY210" s="169"/>
      <c r="BZ210" s="169" t="str">
        <f>IF(CF206&lt;&gt;"",IF(AND(AND(BZ206&gt;-1,BZ208&gt;-1),OR(BZ206&gt;10,BZ208&gt;10),ABS(BZ206-BZ208)&gt;1,IF(OR(BZ206&gt;11,BZ208&gt;11),ABS(BZ206-BZ208)=2,TRUE),BZ206=INT(BZ206),BZ208=INT(BZ208)),"","Error"),"")</f>
        <v/>
      </c>
      <c r="CA210" s="169"/>
      <c r="CB210" s="169" t="str">
        <f>IF(AND(CF206&lt;&gt;"",CB206&lt;&gt;""),IF(AND(AND(CB206&gt;-1,CB208&gt;-1),OR(CB206&gt;10,CB208&gt;10),ABS(CB206-CB208)&gt;1,IF(OR(CB206&gt;11,CB208&gt;11),ABS(CB206-CB208)=2,TRUE),CB206=INT(CB206),CB208=INT(CB208)),"","Error"),"")</f>
        <v/>
      </c>
      <c r="CC210" s="169"/>
      <c r="CD210" s="169" t="str">
        <f>IF(AND(CF206&lt;&gt;"",CD206&lt;&gt;""),IF(AND(AND(CD206&gt;-1,CD208&gt;-1),OR(CD206&gt;10,CD208&gt;10),ABS(CD206-CD208)&gt;1,IF(OR(CD206&gt;11,CD208&gt;11),ABS(CD206-CD208)=2,TRUE),CD206=INT(CD206),CD208=INT(CD208)),"","Error"),"")</f>
        <v/>
      </c>
      <c r="CE210" s="169"/>
      <c r="CG210" s="126"/>
      <c r="CH210" s="126"/>
      <c r="CI210" s="126"/>
      <c r="CJ210" s="126"/>
      <c r="CK210" s="126"/>
      <c r="CL210" s="126"/>
      <c r="CM210" s="126"/>
      <c r="CN210" s="126"/>
      <c r="CO210" s="126"/>
      <c r="CP210" s="126"/>
      <c r="CQ210" s="126"/>
      <c r="CR210" s="126"/>
      <c r="CS210" s="126"/>
      <c r="DL210" s="169" t="str">
        <f>IF(DV206&lt;&gt;"",IF(AND(AND(DL206&gt;-1,DL208&gt;-1),OR(DL206&gt;10,DL208&gt;10),ABS(DL206-DL208)&gt;1,IF(OR(DL206&gt;11,DL208&gt;11),ABS(DL206-DL208)=2,TRUE),DL206=INT(DL206),DL208=INT(DL208)),"","Error"),"")</f>
        <v/>
      </c>
      <c r="DM210" s="169"/>
      <c r="DN210" s="169" t="str">
        <f>IF(DV206&lt;&gt;"",IF(AND(AND(DN206&gt;-1,DN208&gt;-1),OR(DN206&gt;10,DN208&gt;10),ABS(DN206-DN208)&gt;1,IF(OR(DN206&gt;11,DN208&gt;11),ABS(DN206-DN208)=2,TRUE),DN206=INT(DN206),DN208=INT(DN208)),"","Error"),"")</f>
        <v/>
      </c>
      <c r="DO210" s="169"/>
      <c r="DP210" s="169" t="str">
        <f>IF(DV206&lt;&gt;"",IF(AND(AND(DP206&gt;-1,DP208&gt;-1),OR(DP206&gt;10,DP208&gt;10),ABS(DP206-DP208)&gt;1,IF(OR(DP206&gt;11,DP208&gt;11),ABS(DP206-DP208)=2,TRUE),DP206=INT(DP206),DP208=INT(DP208)),"","Error"),"")</f>
        <v/>
      </c>
      <c r="DQ210" s="169"/>
      <c r="DR210" s="169" t="str">
        <f>IF(AND(DV206&lt;&gt;"",DR206&lt;&gt;""),IF(AND(AND(DR206&gt;-1,DR208&gt;-1),OR(DR206&gt;10,DR208&gt;10),ABS(DR206-DR208)&gt;1,IF(OR(DR206&gt;11,DR208&gt;11),ABS(DR206-DR208)=2,TRUE),DR206=INT(DR206),DR208=INT(DR208)),"","Error"),"")</f>
        <v/>
      </c>
      <c r="DS210" s="169"/>
      <c r="DT210" s="169" t="str">
        <f>IF(AND(DV206&lt;&gt;"",DT206&lt;&gt;""),IF(AND(AND(DT206&gt;-1,DT208&gt;-1),OR(DT206&gt;10,DT208&gt;10),ABS(DT206-DT208)&gt;1,IF(OR(DT206&gt;11,DT208&gt;11),ABS(DT206-DT208)=2,TRUE),DT206=INT(DT206),DT208=INT(DT208)),"","Error"),"")</f>
        <v/>
      </c>
      <c r="DU210" s="169"/>
      <c r="DW210" s="126"/>
      <c r="DX210" s="126"/>
      <c r="DY210" s="126"/>
      <c r="DZ210" s="126"/>
      <c r="EA210" s="126"/>
      <c r="EB210" s="126"/>
      <c r="EC210" s="126"/>
      <c r="ED210" s="126"/>
      <c r="EE210" s="126"/>
      <c r="EF210" s="126"/>
      <c r="EG210" s="126"/>
      <c r="EH210" s="126"/>
      <c r="EI210" s="126"/>
    </row>
    <row r="211" spans="1:171" ht="11.25" customHeight="1">
      <c r="A211" s="212"/>
      <c r="B211" s="213"/>
      <c r="C211" s="217"/>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9"/>
      <c r="Z211" s="232"/>
      <c r="AA211" s="233"/>
      <c r="AB211" s="234"/>
      <c r="AC211" s="233"/>
      <c r="AD211" s="234"/>
      <c r="AE211" s="233"/>
      <c r="AF211" s="234"/>
      <c r="AG211" s="233"/>
      <c r="AH211" s="235"/>
      <c r="AI211" s="236"/>
      <c r="AJ211" s="234"/>
      <c r="AK211" s="238"/>
      <c r="AL211" s="241"/>
      <c r="AM211" s="240"/>
      <c r="AN211" s="258"/>
      <c r="AO211" s="243"/>
      <c r="AQ211" s="126"/>
      <c r="AR211" s="126"/>
      <c r="AS211" s="126"/>
      <c r="AT211" s="126"/>
      <c r="AU211" s="126"/>
      <c r="AV211" s="126"/>
      <c r="AW211" s="126"/>
      <c r="AX211" s="126"/>
      <c r="AY211" s="126"/>
      <c r="AZ211" s="126"/>
      <c r="BA211" s="126"/>
      <c r="BB211" s="126"/>
      <c r="BC211" s="126"/>
      <c r="CG211" s="126"/>
      <c r="CH211" s="126"/>
      <c r="CI211" s="126"/>
      <c r="CJ211" s="126"/>
      <c r="CK211" s="126"/>
      <c r="CL211" s="126"/>
      <c r="CM211" s="126"/>
      <c r="CN211" s="126"/>
      <c r="CO211" s="126"/>
      <c r="CP211" s="126"/>
      <c r="CQ211" s="126"/>
      <c r="CR211" s="126"/>
      <c r="CS211" s="126"/>
      <c r="DW211" s="126"/>
      <c r="DX211" s="126"/>
      <c r="DY211" s="126"/>
      <c r="DZ211" s="126"/>
      <c r="EA211" s="126"/>
      <c r="EB211" s="126"/>
      <c r="EC211" s="126"/>
      <c r="ED211" s="126"/>
      <c r="EE211" s="126"/>
      <c r="EF211" s="126"/>
      <c r="EG211" s="126"/>
      <c r="EH211" s="126"/>
      <c r="EI211" s="126"/>
    </row>
    <row r="212" spans="1:171" ht="11.25" customHeight="1">
      <c r="A212" s="210" t="str">
        <f>AJ200</f>
        <v>F</v>
      </c>
      <c r="B212" s="211"/>
      <c r="C212" s="342"/>
      <c r="D212" s="343"/>
      <c r="E212" s="343"/>
      <c r="F212" s="343"/>
      <c r="G212" s="343"/>
      <c r="H212" s="343"/>
      <c r="I212" s="343"/>
      <c r="J212" s="343"/>
      <c r="K212" s="343"/>
      <c r="L212" s="343"/>
      <c r="M212" s="343"/>
      <c r="N212" s="343"/>
      <c r="O212" s="343"/>
      <c r="P212" s="343"/>
      <c r="Q212" s="343"/>
      <c r="R212" s="343"/>
      <c r="S212" s="343"/>
      <c r="T212" s="343"/>
      <c r="U212" s="343"/>
      <c r="V212" s="343"/>
      <c r="W212" s="343"/>
      <c r="X212" s="343"/>
      <c r="Y212" s="344"/>
      <c r="Z212" s="220" t="str">
        <f>IF(AJ202&lt;&gt;"",IF(AJ202="W","L","W"),"")</f>
        <v/>
      </c>
      <c r="AA212" s="221"/>
      <c r="AB212" s="227" t="str">
        <f>IF(AJ204&lt;&gt;"",IF(AJ204="W","L","W"),"")</f>
        <v/>
      </c>
      <c r="AC212" s="221"/>
      <c r="AD212" s="227" t="str">
        <f>IF(AJ206&lt;&gt;"",IF(AJ206="W","L","W"),"")</f>
        <v/>
      </c>
      <c r="AE212" s="221"/>
      <c r="AF212" s="227" t="str">
        <f>IF(AJ208&lt;&gt;"",IF(AJ208="W","L","W"),"")</f>
        <v/>
      </c>
      <c r="AG212" s="221"/>
      <c r="AH212" s="227" t="str">
        <f>IF(AJ210&lt;&gt;"",IF(AJ210="W","L","W"),"")</f>
        <v/>
      </c>
      <c r="AI212" s="221"/>
      <c r="AJ212" s="228"/>
      <c r="AK212" s="229"/>
      <c r="AL212" s="345" t="str">
        <f>IF(OR(COUNTIF(Z212:AJ212,"W"),COUNTIF(Z212:AJ212,"L")),COUNTIF(Z212:AJ212,"W")*2+COUNTIF(Z212:AJ212,"L"),"")</f>
        <v/>
      </c>
      <c r="AM212" s="346"/>
      <c r="AN212" s="242" t="str">
        <f>IF(AL212&lt;&gt;"",RANK(AL212,AL202:AL212,0),"")</f>
        <v/>
      </c>
      <c r="AO212" s="243"/>
      <c r="AQ212" s="127"/>
      <c r="AR212" s="127"/>
      <c r="AS212" s="127"/>
      <c r="AT212" s="127"/>
      <c r="AU212" s="127"/>
      <c r="AV212" s="127"/>
      <c r="AW212" s="127"/>
      <c r="AX212" s="127"/>
      <c r="AY212" s="127"/>
      <c r="AZ212" s="127"/>
      <c r="BA212" s="127"/>
      <c r="BB212" s="127"/>
      <c r="BC212" s="127"/>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G212" s="127"/>
      <c r="CH212" s="127"/>
      <c r="CI212" s="127"/>
      <c r="CJ212" s="127"/>
      <c r="CK212" s="127"/>
      <c r="CL212" s="127"/>
      <c r="CM212" s="127"/>
      <c r="CN212" s="127"/>
      <c r="CO212" s="127"/>
      <c r="CP212" s="127"/>
      <c r="CQ212" s="127"/>
      <c r="CR212" s="127"/>
      <c r="CS212" s="127"/>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W212" s="126"/>
      <c r="DX212" s="126"/>
      <c r="DY212" s="126"/>
      <c r="DZ212" s="126"/>
      <c r="EA212" s="126"/>
      <c r="EB212" s="126"/>
      <c r="EC212" s="126"/>
      <c r="ED212" s="126"/>
      <c r="EE212" s="126"/>
      <c r="EF212" s="126"/>
      <c r="EG212" s="126"/>
      <c r="EH212" s="126"/>
      <c r="EI212" s="126"/>
    </row>
    <row r="213" spans="1:171" ht="11.25" customHeight="1" thickBot="1">
      <c r="A213" s="212"/>
      <c r="B213" s="213"/>
      <c r="C213" s="217"/>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9"/>
      <c r="Z213" s="222"/>
      <c r="AA213" s="223"/>
      <c r="AB213" s="226"/>
      <c r="AC213" s="223"/>
      <c r="AD213" s="226"/>
      <c r="AE213" s="223"/>
      <c r="AF213" s="226"/>
      <c r="AG213" s="223"/>
      <c r="AH213" s="226"/>
      <c r="AI213" s="223"/>
      <c r="AJ213" s="230"/>
      <c r="AK213" s="231"/>
      <c r="AL213" s="347"/>
      <c r="AM213" s="348"/>
      <c r="AN213" s="248"/>
      <c r="AO213" s="249"/>
      <c r="AQ213" s="128"/>
      <c r="AR213" s="128"/>
      <c r="AS213" s="128"/>
      <c r="AT213" s="128"/>
      <c r="AU213" s="128"/>
      <c r="AV213" s="128"/>
      <c r="AW213" s="128"/>
      <c r="AX213" s="128"/>
      <c r="AY213" s="128"/>
      <c r="AZ213" s="128"/>
      <c r="BA213" s="128"/>
      <c r="BB213" s="128"/>
      <c r="BC213" s="128"/>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G213" s="128"/>
      <c r="CH213" s="128"/>
      <c r="CI213" s="128"/>
      <c r="CJ213" s="128"/>
      <c r="CK213" s="128"/>
      <c r="CL213" s="128"/>
      <c r="CM213" s="128"/>
      <c r="CN213" s="128"/>
      <c r="CO213" s="128"/>
      <c r="CP213" s="128"/>
      <c r="CQ213" s="128"/>
      <c r="CR213" s="128"/>
      <c r="CS213" s="128"/>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c r="DW213" s="126"/>
      <c r="DX213" s="126"/>
      <c r="DY213" s="126"/>
      <c r="DZ213" s="126"/>
      <c r="EA213" s="126"/>
      <c r="EB213" s="126"/>
      <c r="EC213" s="126"/>
      <c r="ED213" s="126"/>
      <c r="EE213" s="126"/>
      <c r="EF213" s="126"/>
      <c r="EG213" s="126"/>
      <c r="EH213" s="126"/>
      <c r="EI213" s="126"/>
    </row>
    <row r="214" spans="1:171" ht="11.25" customHeight="1">
      <c r="AQ214" s="126"/>
      <c r="AR214" s="126"/>
      <c r="AS214" s="126"/>
      <c r="AT214" s="126"/>
      <c r="AU214" s="126"/>
      <c r="AV214" s="126"/>
      <c r="AW214" s="126"/>
      <c r="AX214" s="126"/>
      <c r="AY214" s="126"/>
      <c r="AZ214" s="126"/>
      <c r="BA214" s="126"/>
      <c r="BB214" s="126"/>
      <c r="BC214" s="126"/>
      <c r="CG214" s="126"/>
      <c r="CH214" s="126"/>
      <c r="CI214" s="126"/>
      <c r="CJ214" s="126"/>
      <c r="CK214" s="126"/>
      <c r="CL214" s="126"/>
      <c r="CM214" s="126"/>
      <c r="CN214" s="126"/>
      <c r="CO214" s="126"/>
      <c r="CP214" s="126"/>
      <c r="CQ214" s="126"/>
      <c r="CR214" s="126"/>
      <c r="CS214" s="126"/>
      <c r="DW214" s="126"/>
      <c r="DX214" s="126"/>
      <c r="DY214" s="126"/>
      <c r="DZ214" s="126"/>
      <c r="EA214" s="126"/>
      <c r="EB214" s="126"/>
      <c r="EC214" s="126"/>
      <c r="ED214" s="126"/>
      <c r="EE214" s="126"/>
      <c r="EF214" s="126"/>
      <c r="EG214" s="126"/>
      <c r="EH214" s="126"/>
      <c r="EI214" s="126"/>
    </row>
    <row r="215" spans="1:171" ht="11.25" customHeight="1" thickBot="1">
      <c r="AP215" s="2"/>
      <c r="AQ215" s="127"/>
      <c r="AR215" s="127"/>
      <c r="AS215" s="127"/>
      <c r="AT215" s="127"/>
      <c r="AU215" s="127"/>
      <c r="AV215" s="127"/>
      <c r="AW215" s="127"/>
      <c r="AX215" s="127"/>
      <c r="AY215" s="127"/>
      <c r="AZ215" s="127"/>
      <c r="BA215" s="127"/>
      <c r="BB215" s="127"/>
      <c r="BC215" s="127"/>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G215" s="127"/>
      <c r="CH215" s="127"/>
      <c r="CI215" s="127"/>
      <c r="CJ215" s="127"/>
      <c r="CK215" s="127"/>
      <c r="CL215" s="127"/>
      <c r="CM215" s="127"/>
      <c r="CN215" s="127"/>
      <c r="CO215" s="127"/>
      <c r="CP215" s="127"/>
      <c r="CQ215" s="127"/>
      <c r="CR215" s="127"/>
      <c r="CS215" s="127"/>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2"/>
      <c r="DW215" s="126"/>
      <c r="DX215" s="126"/>
      <c r="DY215" s="126"/>
      <c r="DZ215" s="126"/>
      <c r="EA215" s="126"/>
      <c r="EB215" s="126"/>
      <c r="EC215" s="126"/>
      <c r="ED215" s="126"/>
      <c r="EE215" s="126"/>
      <c r="EF215" s="126"/>
      <c r="EG215" s="126"/>
      <c r="EH215" s="126"/>
      <c r="EI215" s="126"/>
      <c r="FL215" s="2"/>
      <c r="FM215" s="2"/>
      <c r="FN215" s="2"/>
      <c r="FO215" s="2"/>
    </row>
    <row r="216" spans="1:171" ht="11.25" customHeight="1" thickBo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154" t="str">
        <f>CONCATENATE($A200," ",$D200,","," ",$F198)</f>
        <v>Group: 4, Men's Singles</v>
      </c>
      <c r="AR216" s="155"/>
      <c r="AS216" s="155"/>
      <c r="AT216" s="155"/>
      <c r="AU216" s="155"/>
      <c r="AV216" s="155"/>
      <c r="AW216" s="155"/>
      <c r="AX216" s="155"/>
      <c r="AY216" s="155"/>
      <c r="AZ216" s="155"/>
      <c r="BA216" s="155"/>
      <c r="BB216" s="155"/>
      <c r="BC216" s="156"/>
      <c r="BD216" s="163">
        <f>A225</f>
        <v>3</v>
      </c>
      <c r="BE216" s="164"/>
      <c r="BF216" s="183" t="str">
        <f>C225</f>
        <v>C</v>
      </c>
      <c r="BG216" s="185" t="str">
        <f>IF(VLOOKUP($BF216,$A202:$C212,3,FALSE)=0,"",CONCATENATE(VLOOKUP(VLOOKUP($BF216,$A202:$C212,3,FALSE),Players!$C:$G,4,FALSE)," ",VLOOKUP($BF216,$A202:$C212,3,FALSE)," ",IF(ISERROR(VLOOKUP(VLOOKUP($BF216,$A202:$C212,3,FALSE),Players!$C:$G,5,FALSE)),"()",CONCATENATE("(",VLOOKUP(VLOOKUP($BF216,$A202:$C212,3,FALSE),Players!$C:$G,5,FALSE),")"))))</f>
        <v/>
      </c>
      <c r="BH216" s="186"/>
      <c r="BI216" s="186"/>
      <c r="BJ216" s="186"/>
      <c r="BK216" s="186"/>
      <c r="BL216" s="186"/>
      <c r="BM216" s="186"/>
      <c r="BN216" s="186"/>
      <c r="BO216" s="186"/>
      <c r="BP216" s="186"/>
      <c r="BQ216" s="186"/>
      <c r="BR216" s="186"/>
      <c r="BS216" s="186"/>
      <c r="BT216" s="186"/>
      <c r="BU216" s="187"/>
      <c r="BV216" s="170" t="str">
        <f>IF(D225&lt;&gt;"",D225,"")</f>
        <v/>
      </c>
      <c r="BW216" s="171"/>
      <c r="BX216" s="335" t="str">
        <f>IF(F225&lt;&gt;"",F225,"")</f>
        <v/>
      </c>
      <c r="BY216" s="171"/>
      <c r="BZ216" s="335" t="str">
        <f>IF(H225&lt;&gt;"",H225,"")</f>
        <v/>
      </c>
      <c r="CA216" s="171"/>
      <c r="CB216" s="335" t="str">
        <f>IF(J225&lt;&gt;"",J225,"")</f>
        <v/>
      </c>
      <c r="CC216" s="171"/>
      <c r="CD216" s="335" t="str">
        <f>IF(L225&lt;&gt;"",L225,"")</f>
        <v/>
      </c>
      <c r="CE216" s="337"/>
      <c r="CF216" s="174" t="str">
        <f>IF($CD216=$CD218,IF($CB216=$CB218,IF($BZ216&lt;&gt;"",IF($BZ216&gt;$BZ218,"W","L"),""),IF($CB216&gt;$CB218,"W","L")),IF($CD216&gt;$CD218,"W","L"))</f>
        <v/>
      </c>
      <c r="CG216" s="154" t="str">
        <f>CONCATENATE($A200," ",$D200,","," ",$F198)</f>
        <v>Group: 4, Men's Singles</v>
      </c>
      <c r="CH216" s="155"/>
      <c r="CI216" s="155"/>
      <c r="CJ216" s="155"/>
      <c r="CK216" s="155"/>
      <c r="CL216" s="155"/>
      <c r="CM216" s="155"/>
      <c r="CN216" s="155"/>
      <c r="CO216" s="155"/>
      <c r="CP216" s="155"/>
      <c r="CQ216" s="155"/>
      <c r="CR216" s="155"/>
      <c r="CS216" s="156"/>
      <c r="CT216" s="163">
        <f>O225</f>
        <v>10</v>
      </c>
      <c r="CU216" s="164"/>
      <c r="CV216" s="183" t="str">
        <f>Q225</f>
        <v>A</v>
      </c>
      <c r="CW216" s="185" t="str">
        <f>IF(VLOOKUP($CV216,$A202:$C212,3,FALSE)=0,"",CONCATENATE(VLOOKUP(VLOOKUP($CV216,$A202:$C212,3,FALSE),Players!$C:$G,4,FALSE)," ",VLOOKUP($CV216,$A202:$C212,3,FALSE)," ",IF(ISERROR(VLOOKUP(VLOOKUP($CV216,$A202:$C212,3,FALSE),Players!$C:$G,5,FALSE)),"()",CONCATENATE("(",VLOOKUP(VLOOKUP($CV216,$A202:$C212,3,FALSE),Players!$C:$G,5,FALSE),")"))))</f>
        <v/>
      </c>
      <c r="CX216" s="186"/>
      <c r="CY216" s="186"/>
      <c r="CZ216" s="186"/>
      <c r="DA216" s="186"/>
      <c r="DB216" s="186"/>
      <c r="DC216" s="186"/>
      <c r="DD216" s="186"/>
      <c r="DE216" s="186"/>
      <c r="DF216" s="186"/>
      <c r="DG216" s="186"/>
      <c r="DH216" s="186"/>
      <c r="DI216" s="186"/>
      <c r="DJ216" s="186"/>
      <c r="DK216" s="187"/>
      <c r="DL216" s="170" t="str">
        <f>IF(R225&lt;&gt;"",R225,"")</f>
        <v/>
      </c>
      <c r="DM216" s="171"/>
      <c r="DN216" s="335" t="str">
        <f>IF(T225&lt;&gt;"",T225,"")</f>
        <v/>
      </c>
      <c r="DO216" s="171"/>
      <c r="DP216" s="335" t="str">
        <f>IF(V225&lt;&gt;"",V225,"")</f>
        <v/>
      </c>
      <c r="DQ216" s="171"/>
      <c r="DR216" s="335" t="str">
        <f>IF(X225&lt;&gt;"",X225,"")</f>
        <v/>
      </c>
      <c r="DS216" s="171"/>
      <c r="DT216" s="335" t="str">
        <f>IF(Z225&lt;&gt;"",Z225,"")</f>
        <v/>
      </c>
      <c r="DU216" s="337"/>
      <c r="DV216" s="174" t="str">
        <f>IF($DT216=$DT218,IF($DR216=$DR218,IF($DP216&lt;&gt;"",IF($DP216&gt;$DP218,"W","L"),""),IF($DR216&gt;$DR218,"W","L")),IF($DT216&gt;$DT218,"W","L"))</f>
        <v/>
      </c>
      <c r="DW216" s="126"/>
      <c r="DX216" s="126"/>
      <c r="DY216" s="126"/>
      <c r="DZ216" s="126"/>
      <c r="EA216" s="126"/>
      <c r="EB216" s="126"/>
      <c r="EC216" s="126"/>
      <c r="ED216" s="126"/>
      <c r="EE216" s="126"/>
      <c r="EF216" s="126"/>
      <c r="EG216" s="126"/>
      <c r="EH216" s="126"/>
      <c r="EI216" s="126"/>
      <c r="FL216" s="2"/>
      <c r="FM216" s="2"/>
      <c r="FN216" s="2"/>
      <c r="FO216" s="2"/>
    </row>
    <row r="217" spans="1:171" ht="11.25" customHeight="1">
      <c r="A217" s="170">
        <v>1</v>
      </c>
      <c r="B217" s="191"/>
      <c r="C217" s="183" t="str">
        <f>IF($D198="1P","A","A")</f>
        <v>A</v>
      </c>
      <c r="D217" s="197"/>
      <c r="E217" s="198"/>
      <c r="F217" s="197"/>
      <c r="G217" s="198"/>
      <c r="H217" s="197"/>
      <c r="I217" s="198"/>
      <c r="J217" s="197"/>
      <c r="K217" s="198"/>
      <c r="L217" s="197"/>
      <c r="M217" s="208"/>
      <c r="N217" s="69" t="str">
        <f>IF(CF196&lt;&gt;"",IF(CF196="W",IF(SUM(IF(D217&gt;D219,1,0),IF(F217&gt;F219,1,0),IF(H217&gt;H219,1,0),IF(J217&gt;J219,1,0),IF(L217&gt;L219,1,0))&lt;&gt;3,"E",""),""),"")</f>
        <v/>
      </c>
      <c r="O217" s="170">
        <v>8</v>
      </c>
      <c r="P217" s="191"/>
      <c r="Q217" s="183" t="str">
        <f>IF($D198="1P","C","B")</f>
        <v>B</v>
      </c>
      <c r="R217" s="197"/>
      <c r="S217" s="198"/>
      <c r="T217" s="197"/>
      <c r="U217" s="198"/>
      <c r="V217" s="197"/>
      <c r="W217" s="198"/>
      <c r="X217" s="197"/>
      <c r="Y217" s="198"/>
      <c r="Z217" s="197"/>
      <c r="AA217" s="208"/>
      <c r="AB217" s="69" t="str">
        <f>IF(DV196&lt;&gt;"",IF(DV196="W",IF(SUM(IF(R217&gt;R219,1,0),IF(T217&gt;T219,1,0),IF(V217&gt;V219,1,0),IF(X217&gt;X219,1,0),IF(Z217&gt;Z219,1,0))&lt;&gt;3,"E",""),""),"")</f>
        <v/>
      </c>
      <c r="AC217" s="170">
        <v>15</v>
      </c>
      <c r="AD217" s="191"/>
      <c r="AE217" s="183" t="str">
        <f>IF($D198="1P","D","B")</f>
        <v>B</v>
      </c>
      <c r="AF217" s="197"/>
      <c r="AG217" s="198"/>
      <c r="AH217" s="197"/>
      <c r="AI217" s="198"/>
      <c r="AJ217" s="197"/>
      <c r="AK217" s="198"/>
      <c r="AL217" s="197"/>
      <c r="AM217" s="198"/>
      <c r="AN217" s="197"/>
      <c r="AO217" s="208"/>
      <c r="AP217" s="69" t="str">
        <f>IF(FL196&lt;&gt;"",IF(FL196="W",IF(SUM(IF(AF217&gt;AF219,1,0),IF(AH217&gt;AH219,1,0),IF(AJ217&gt;AJ219,1,0),IF(AL217&gt;AL219,1,0),IF(AN217&gt;AN219,1,0))&lt;&gt;3,"E",""),""),"")</f>
        <v/>
      </c>
      <c r="AQ217" s="157"/>
      <c r="AR217" s="158"/>
      <c r="AS217" s="158"/>
      <c r="AT217" s="158"/>
      <c r="AU217" s="158"/>
      <c r="AV217" s="158"/>
      <c r="AW217" s="158"/>
      <c r="AX217" s="158"/>
      <c r="AY217" s="158"/>
      <c r="AZ217" s="158"/>
      <c r="BA217" s="158"/>
      <c r="BB217" s="158"/>
      <c r="BC217" s="159"/>
      <c r="BD217" s="165"/>
      <c r="BE217" s="166"/>
      <c r="BF217" s="184"/>
      <c r="BG217" s="188"/>
      <c r="BH217" s="189"/>
      <c r="BI217" s="189"/>
      <c r="BJ217" s="189"/>
      <c r="BK217" s="189"/>
      <c r="BL217" s="189"/>
      <c r="BM217" s="189"/>
      <c r="BN217" s="189"/>
      <c r="BO217" s="189"/>
      <c r="BP217" s="189"/>
      <c r="BQ217" s="189"/>
      <c r="BR217" s="189"/>
      <c r="BS217" s="189"/>
      <c r="BT217" s="189"/>
      <c r="BU217" s="190"/>
      <c r="BV217" s="172"/>
      <c r="BW217" s="173"/>
      <c r="BX217" s="336"/>
      <c r="BY217" s="173"/>
      <c r="BZ217" s="336"/>
      <c r="CA217" s="173"/>
      <c r="CB217" s="336"/>
      <c r="CC217" s="173"/>
      <c r="CD217" s="336"/>
      <c r="CE217" s="338"/>
      <c r="CF217" s="174"/>
      <c r="CG217" s="157"/>
      <c r="CH217" s="158"/>
      <c r="CI217" s="158"/>
      <c r="CJ217" s="158"/>
      <c r="CK217" s="158"/>
      <c r="CL217" s="158"/>
      <c r="CM217" s="158"/>
      <c r="CN217" s="158"/>
      <c r="CO217" s="158"/>
      <c r="CP217" s="158"/>
      <c r="CQ217" s="158"/>
      <c r="CR217" s="158"/>
      <c r="CS217" s="159"/>
      <c r="CT217" s="165"/>
      <c r="CU217" s="166"/>
      <c r="CV217" s="184"/>
      <c r="CW217" s="188"/>
      <c r="CX217" s="189"/>
      <c r="CY217" s="189"/>
      <c r="CZ217" s="189"/>
      <c r="DA217" s="189"/>
      <c r="DB217" s="189"/>
      <c r="DC217" s="189"/>
      <c r="DD217" s="189"/>
      <c r="DE217" s="189"/>
      <c r="DF217" s="189"/>
      <c r="DG217" s="189"/>
      <c r="DH217" s="189"/>
      <c r="DI217" s="189"/>
      <c r="DJ217" s="189"/>
      <c r="DK217" s="190"/>
      <c r="DL217" s="172"/>
      <c r="DM217" s="173"/>
      <c r="DN217" s="336"/>
      <c r="DO217" s="173"/>
      <c r="DP217" s="336"/>
      <c r="DQ217" s="173"/>
      <c r="DR217" s="336"/>
      <c r="DS217" s="173"/>
      <c r="DT217" s="336"/>
      <c r="DU217" s="338"/>
      <c r="DV217" s="174"/>
      <c r="DW217" s="126"/>
      <c r="DX217" s="126"/>
      <c r="DY217" s="126"/>
      <c r="DZ217" s="126"/>
      <c r="EA217" s="126"/>
      <c r="EB217" s="126"/>
      <c r="EC217" s="126"/>
      <c r="ED217" s="126"/>
      <c r="EE217" s="126"/>
      <c r="EF217" s="126"/>
      <c r="EG217" s="126"/>
      <c r="EH217" s="126"/>
      <c r="EI217" s="126"/>
      <c r="FL217" s="3"/>
      <c r="FM217" s="3"/>
      <c r="FN217" s="3"/>
      <c r="FO217" s="3"/>
    </row>
    <row r="218" spans="1:171" ht="11.25" customHeight="1">
      <c r="A218" s="192"/>
      <c r="B218" s="193"/>
      <c r="C218" s="196"/>
      <c r="D218" s="199"/>
      <c r="E218" s="200"/>
      <c r="F218" s="199"/>
      <c r="G218" s="200"/>
      <c r="H218" s="199"/>
      <c r="I218" s="200"/>
      <c r="J218" s="199"/>
      <c r="K218" s="200"/>
      <c r="L218" s="199"/>
      <c r="M218" s="209"/>
      <c r="N218" s="69" t="str">
        <f>IF(CF196&lt;&gt;"",IF(ISERROR(AND(BV200="",BX200="",BZ200="",CB200="",CD200="")),"E",IF(AND(BV200="",BX200="",BZ200="",CB200="",CD200=""),"","E")),"")</f>
        <v/>
      </c>
      <c r="O218" s="192"/>
      <c r="P218" s="193"/>
      <c r="Q218" s="196"/>
      <c r="R218" s="199"/>
      <c r="S218" s="200"/>
      <c r="T218" s="199"/>
      <c r="U218" s="200"/>
      <c r="V218" s="199"/>
      <c r="W218" s="200"/>
      <c r="X218" s="199"/>
      <c r="Y218" s="200"/>
      <c r="Z218" s="199"/>
      <c r="AA218" s="209"/>
      <c r="AB218" s="69" t="str">
        <f>IF(DV196&lt;&gt;"",IF(ISERROR(AND(DL200="",DN200="",DP200="",DQ200="",DT200="")),"E",IF(AND(DL200="",DN200="",DP200="",DR200="",DT200=""),"","E")),"")</f>
        <v/>
      </c>
      <c r="AC218" s="192"/>
      <c r="AD218" s="193"/>
      <c r="AE218" s="196"/>
      <c r="AF218" s="199"/>
      <c r="AG218" s="200"/>
      <c r="AH218" s="199"/>
      <c r="AI218" s="200"/>
      <c r="AJ218" s="199"/>
      <c r="AK218" s="200"/>
      <c r="AL218" s="199"/>
      <c r="AM218" s="200"/>
      <c r="AN218" s="199"/>
      <c r="AO218" s="209"/>
      <c r="AP218" s="69" t="str">
        <f>IF(FL196&lt;&gt;"",IF(ISERROR(AND(FB200="",FD200="",FF200="",FH200="",FJ200="")),"E",IF(AND(FB200="",FD200="",FF200="",FH200="",FJ200=""),"","E")),"")</f>
        <v/>
      </c>
      <c r="AQ218" s="157"/>
      <c r="AR218" s="158"/>
      <c r="AS218" s="158"/>
      <c r="AT218" s="158"/>
      <c r="AU218" s="158"/>
      <c r="AV218" s="158"/>
      <c r="AW218" s="158"/>
      <c r="AX218" s="158"/>
      <c r="AY218" s="158"/>
      <c r="AZ218" s="158"/>
      <c r="BA218" s="158"/>
      <c r="BB218" s="158"/>
      <c r="BC218" s="159"/>
      <c r="BD218" s="165"/>
      <c r="BE218" s="166"/>
      <c r="BF218" s="175" t="str">
        <f>C227</f>
        <v>D</v>
      </c>
      <c r="BG218" s="177" t="str">
        <f>IF(VLOOKUP($BF218,$A202:$C212,3,FALSE)=0,"",CONCATENATE(VLOOKUP(VLOOKUP($BF218,$A202:$C212,3,FALSE),Players!$C:$G,4,FALSE)," ",VLOOKUP($BF218,$A202:$C212,3,FALSE)," ",IF(ISERROR(VLOOKUP(VLOOKUP($BF218,$A202:$C212,3,FALSE),Players!$C:$G,5,FALSE)),"()",CONCATENATE("(",VLOOKUP(VLOOKUP($BF218,$A202:$C212,3,FALSE),Players!$C:$G,5,FALSE),")"))))</f>
        <v/>
      </c>
      <c r="BH218" s="178"/>
      <c r="BI218" s="178"/>
      <c r="BJ218" s="178"/>
      <c r="BK218" s="178"/>
      <c r="BL218" s="178"/>
      <c r="BM218" s="178"/>
      <c r="BN218" s="178"/>
      <c r="BO218" s="178"/>
      <c r="BP218" s="178"/>
      <c r="BQ218" s="178"/>
      <c r="BR218" s="178"/>
      <c r="BS218" s="178"/>
      <c r="BT218" s="178"/>
      <c r="BU218" s="179"/>
      <c r="BV218" s="150" t="str">
        <f>IF(D227&lt;&gt;"",D227,"")</f>
        <v/>
      </c>
      <c r="BW218" s="151"/>
      <c r="BX218" s="288" t="str">
        <f>IF(F227&lt;&gt;"",F227,"")</f>
        <v/>
      </c>
      <c r="BY218" s="151"/>
      <c r="BZ218" s="288" t="str">
        <f>IF(H227&lt;&gt;"",H227,"")</f>
        <v/>
      </c>
      <c r="CA218" s="151"/>
      <c r="CB218" s="288" t="str">
        <f>IF(J227&lt;&gt;"",J227,"")</f>
        <v/>
      </c>
      <c r="CC218" s="151"/>
      <c r="CD218" s="288" t="str">
        <f>IF(L227&lt;&gt;"",L227,"")</f>
        <v/>
      </c>
      <c r="CE218" s="332"/>
      <c r="CF218" s="174" t="str">
        <f>IF($CF216&lt;&gt;"",IF(CF216="W","L","W"),"")</f>
        <v/>
      </c>
      <c r="CG218" s="157"/>
      <c r="CH218" s="158"/>
      <c r="CI218" s="158"/>
      <c r="CJ218" s="158"/>
      <c r="CK218" s="158"/>
      <c r="CL218" s="158"/>
      <c r="CM218" s="158"/>
      <c r="CN218" s="158"/>
      <c r="CO218" s="158"/>
      <c r="CP218" s="158"/>
      <c r="CQ218" s="158"/>
      <c r="CR218" s="158"/>
      <c r="CS218" s="159"/>
      <c r="CT218" s="165"/>
      <c r="CU218" s="166"/>
      <c r="CV218" s="175" t="str">
        <f>Q227</f>
        <v>B</v>
      </c>
      <c r="CW218" s="177" t="str">
        <f>IF(VLOOKUP($CV218,$A202:$C212,3,FALSE)=0,"",CONCATENATE(VLOOKUP(VLOOKUP($CV218,$A202:$C212,3,FALSE),Players!$C:$G,4,FALSE)," ",VLOOKUP($CV218,$A202:$C212,3,FALSE)," ",IF(ISERROR(VLOOKUP(VLOOKUP($CV218,$A202:$C212,3,FALSE),Players!$C:$G,5,FALSE)),"()",CONCATENATE("(",VLOOKUP(VLOOKUP($CV218,$A202:$C212,3,FALSE),Players!$C:$G,5,FALSE),")"))))</f>
        <v/>
      </c>
      <c r="CX218" s="178"/>
      <c r="CY218" s="178"/>
      <c r="CZ218" s="178"/>
      <c r="DA218" s="178"/>
      <c r="DB218" s="178"/>
      <c r="DC218" s="178"/>
      <c r="DD218" s="178"/>
      <c r="DE218" s="178"/>
      <c r="DF218" s="178"/>
      <c r="DG218" s="178"/>
      <c r="DH218" s="178"/>
      <c r="DI218" s="178"/>
      <c r="DJ218" s="178"/>
      <c r="DK218" s="179"/>
      <c r="DL218" s="150" t="str">
        <f>IF(R227&lt;&gt;"",R227,"")</f>
        <v/>
      </c>
      <c r="DM218" s="151"/>
      <c r="DN218" s="288" t="str">
        <f>IF(T227&lt;&gt;"",T227,"")</f>
        <v/>
      </c>
      <c r="DO218" s="151"/>
      <c r="DP218" s="288" t="str">
        <f>IF(V227&lt;&gt;"",V227,"")</f>
        <v/>
      </c>
      <c r="DQ218" s="151"/>
      <c r="DR218" s="288" t="str">
        <f>IF(X227&lt;&gt;"",X227,"")</f>
        <v/>
      </c>
      <c r="DS218" s="151"/>
      <c r="DT218" s="288" t="str">
        <f>IF(Z227&lt;&gt;"",Z227,"")</f>
        <v/>
      </c>
      <c r="DU218" s="332"/>
      <c r="DV218" s="174" t="str">
        <f>IF($DV216&lt;&gt;"",IF(DV216="W","L","W"),"")</f>
        <v/>
      </c>
      <c r="DW218" s="126"/>
      <c r="DX218" s="126"/>
      <c r="DY218" s="126"/>
      <c r="DZ218" s="126"/>
      <c r="EA218" s="126"/>
      <c r="EB218" s="126"/>
      <c r="EC218" s="126"/>
      <c r="ED218" s="126"/>
      <c r="EE218" s="126"/>
      <c r="EF218" s="126"/>
      <c r="EG218" s="126"/>
      <c r="EH218" s="126"/>
      <c r="EI218" s="126"/>
      <c r="FL218" s="3"/>
      <c r="FM218" s="3"/>
      <c r="FN218" s="3"/>
      <c r="FO218" s="3"/>
    </row>
    <row r="219" spans="1:171" ht="11.25" customHeight="1" thickBot="1">
      <c r="A219" s="192"/>
      <c r="B219" s="193"/>
      <c r="C219" s="175" t="str">
        <f>IF($D198="1P","F","F")</f>
        <v>F</v>
      </c>
      <c r="D219" s="201"/>
      <c r="E219" s="202"/>
      <c r="F219" s="201"/>
      <c r="G219" s="202"/>
      <c r="H219" s="201"/>
      <c r="I219" s="202"/>
      <c r="J219" s="201"/>
      <c r="K219" s="202"/>
      <c r="L219" s="201"/>
      <c r="M219" s="205"/>
      <c r="N219" s="69" t="str">
        <f>IF(CF196&lt;&gt;"",IF(ISERROR(AND(BV200="",BX200="",BZ200="",CB200="",CD200="")),"E",IF(AND(BV200="",BX200="",BZ200="",CB200="",CD200=""),"","E")),"")</f>
        <v/>
      </c>
      <c r="O219" s="192"/>
      <c r="P219" s="193"/>
      <c r="Q219" s="175" t="str">
        <f>IF($D198="1P","E","D")</f>
        <v>D</v>
      </c>
      <c r="R219" s="201"/>
      <c r="S219" s="202"/>
      <c r="T219" s="201"/>
      <c r="U219" s="202"/>
      <c r="V219" s="201"/>
      <c r="W219" s="202"/>
      <c r="X219" s="201"/>
      <c r="Y219" s="202"/>
      <c r="Z219" s="201"/>
      <c r="AA219" s="205"/>
      <c r="AB219" s="69" t="str">
        <f>IF(DV196&lt;&gt;"",IF(ISERROR(AND(DL200="",DN200="",DP200="",DQ200="",DT200="")),"E",IF(AND(DL200="",DN200="",DP200="",DR200="",DT200=""),"","E")),"")</f>
        <v/>
      </c>
      <c r="AC219" s="192"/>
      <c r="AD219" s="193"/>
      <c r="AE219" s="175" t="str">
        <f>IF($D198="1P","E","C")</f>
        <v>C</v>
      </c>
      <c r="AF219" s="201"/>
      <c r="AG219" s="202"/>
      <c r="AH219" s="201"/>
      <c r="AI219" s="202"/>
      <c r="AJ219" s="201"/>
      <c r="AK219" s="202"/>
      <c r="AL219" s="201"/>
      <c r="AM219" s="202"/>
      <c r="AN219" s="201"/>
      <c r="AO219" s="205"/>
      <c r="AP219" s="69" t="str">
        <f>IF(FL196&lt;&gt;"",IF(ISERROR(AND(FB200="",FD200="",FF200="",FH200="",FJ200="")),"E",IF(AND(FB200="",FD200="",FF200="",FH200="",FJ200=""),"","E")),"")</f>
        <v/>
      </c>
      <c r="AQ219" s="160"/>
      <c r="AR219" s="161"/>
      <c r="AS219" s="161"/>
      <c r="AT219" s="161"/>
      <c r="AU219" s="161"/>
      <c r="AV219" s="161"/>
      <c r="AW219" s="161"/>
      <c r="AX219" s="161"/>
      <c r="AY219" s="161"/>
      <c r="AZ219" s="161"/>
      <c r="BA219" s="161"/>
      <c r="BB219" s="161"/>
      <c r="BC219" s="162"/>
      <c r="BD219" s="167"/>
      <c r="BE219" s="168"/>
      <c r="BF219" s="176"/>
      <c r="BG219" s="180"/>
      <c r="BH219" s="181"/>
      <c r="BI219" s="181"/>
      <c r="BJ219" s="181"/>
      <c r="BK219" s="181"/>
      <c r="BL219" s="181"/>
      <c r="BM219" s="181"/>
      <c r="BN219" s="181"/>
      <c r="BO219" s="181"/>
      <c r="BP219" s="181"/>
      <c r="BQ219" s="181"/>
      <c r="BR219" s="181"/>
      <c r="BS219" s="181"/>
      <c r="BT219" s="181"/>
      <c r="BU219" s="182"/>
      <c r="BV219" s="152"/>
      <c r="BW219" s="153"/>
      <c r="BX219" s="333"/>
      <c r="BY219" s="153"/>
      <c r="BZ219" s="333"/>
      <c r="CA219" s="153"/>
      <c r="CB219" s="333"/>
      <c r="CC219" s="153"/>
      <c r="CD219" s="333"/>
      <c r="CE219" s="334"/>
      <c r="CF219" s="341"/>
      <c r="CG219" s="160"/>
      <c r="CH219" s="161"/>
      <c r="CI219" s="161"/>
      <c r="CJ219" s="161"/>
      <c r="CK219" s="161"/>
      <c r="CL219" s="161"/>
      <c r="CM219" s="161"/>
      <c r="CN219" s="161"/>
      <c r="CO219" s="161"/>
      <c r="CP219" s="161"/>
      <c r="CQ219" s="161"/>
      <c r="CR219" s="161"/>
      <c r="CS219" s="162"/>
      <c r="CT219" s="167"/>
      <c r="CU219" s="168"/>
      <c r="CV219" s="176"/>
      <c r="CW219" s="180"/>
      <c r="CX219" s="181"/>
      <c r="CY219" s="181"/>
      <c r="CZ219" s="181"/>
      <c r="DA219" s="181"/>
      <c r="DB219" s="181"/>
      <c r="DC219" s="181"/>
      <c r="DD219" s="181"/>
      <c r="DE219" s="181"/>
      <c r="DF219" s="181"/>
      <c r="DG219" s="181"/>
      <c r="DH219" s="181"/>
      <c r="DI219" s="181"/>
      <c r="DJ219" s="181"/>
      <c r="DK219" s="182"/>
      <c r="DL219" s="152"/>
      <c r="DM219" s="153"/>
      <c r="DN219" s="333"/>
      <c r="DO219" s="153"/>
      <c r="DP219" s="333"/>
      <c r="DQ219" s="153"/>
      <c r="DR219" s="333"/>
      <c r="DS219" s="153"/>
      <c r="DT219" s="333"/>
      <c r="DU219" s="334"/>
      <c r="DV219" s="174"/>
      <c r="DW219" s="126"/>
      <c r="DX219" s="126"/>
      <c r="DY219" s="126"/>
      <c r="DZ219" s="126"/>
      <c r="EA219" s="126"/>
      <c r="EB219" s="126"/>
      <c r="EC219" s="126"/>
      <c r="ED219" s="126"/>
      <c r="EE219" s="126"/>
      <c r="EF219" s="126"/>
      <c r="EG219" s="126"/>
      <c r="EH219" s="126"/>
      <c r="EI219" s="126"/>
      <c r="FL219" s="3"/>
      <c r="FM219" s="3"/>
      <c r="FN219" s="3"/>
      <c r="FO219" s="3"/>
    </row>
    <row r="220" spans="1:171" ht="11.25" customHeight="1" thickBot="1">
      <c r="A220" s="194"/>
      <c r="B220" s="195"/>
      <c r="C220" s="207"/>
      <c r="D220" s="203"/>
      <c r="E220" s="204"/>
      <c r="F220" s="203"/>
      <c r="G220" s="204"/>
      <c r="H220" s="203"/>
      <c r="I220" s="204"/>
      <c r="J220" s="203"/>
      <c r="K220" s="204"/>
      <c r="L220" s="203"/>
      <c r="M220" s="206"/>
      <c r="N220" s="69" t="str">
        <f>IF(CF198&lt;&gt;"",IF(CF198="W",IF(SUM(IF(D219&gt;D217,1,0),IF(F219&gt;F217,1,0),IF(H219&gt;H217,1,0),IF(J219&gt;J217,1,0),IF(L219&gt;L217,1,0))&lt;&gt;3,"E",""),""),"")</f>
        <v/>
      </c>
      <c r="O220" s="194"/>
      <c r="P220" s="195"/>
      <c r="Q220" s="207"/>
      <c r="R220" s="203"/>
      <c r="S220" s="204"/>
      <c r="T220" s="203"/>
      <c r="U220" s="204"/>
      <c r="V220" s="203"/>
      <c r="W220" s="204"/>
      <c r="X220" s="203"/>
      <c r="Y220" s="204"/>
      <c r="Z220" s="203"/>
      <c r="AA220" s="206"/>
      <c r="AB220" s="69" t="str">
        <f>IF(DV198&lt;&gt;"",IF(DV198="W",IF(SUM(IF(R219&gt;R217,1,0),IF(T219&gt;T217,1,0),IF(V219&gt;V217,1,0),IF(X219&gt;X217,1,0),IF(Z219&gt;Z217,1,0))&lt;&gt;3,"E",""),""),"")</f>
        <v/>
      </c>
      <c r="AC220" s="194"/>
      <c r="AD220" s="195"/>
      <c r="AE220" s="207"/>
      <c r="AF220" s="203"/>
      <c r="AG220" s="204"/>
      <c r="AH220" s="203"/>
      <c r="AI220" s="204"/>
      <c r="AJ220" s="203"/>
      <c r="AK220" s="204"/>
      <c r="AL220" s="203"/>
      <c r="AM220" s="204"/>
      <c r="AN220" s="203"/>
      <c r="AO220" s="206"/>
      <c r="AP220" s="69" t="str">
        <f>IF(FL198&lt;&gt;"",IF(FL198="W",IF(SUM(IF(AF219&gt;AF217,1,0),IF(AH219&gt;AH217,1,0),IF(AJ219&gt;AJ217,1,0),IF(AL219&gt;AL217,1,0),IF(AN219&gt;AN217,1,0))&lt;&gt;3,"E",""),""),"")</f>
        <v/>
      </c>
      <c r="AQ220" s="126"/>
      <c r="AR220" s="126"/>
      <c r="AS220" s="126"/>
      <c r="AT220" s="126"/>
      <c r="AU220" s="126"/>
      <c r="AV220" s="126"/>
      <c r="AW220" s="126"/>
      <c r="AX220" s="126"/>
      <c r="AY220" s="126"/>
      <c r="AZ220" s="126"/>
      <c r="BA220" s="126"/>
      <c r="BB220" s="126"/>
      <c r="BC220" s="126"/>
      <c r="BV220" s="169" t="str">
        <f>IF(CF216&lt;&gt;"",IF(AND(AND(BV216&gt;-1,BV218&gt;-1),OR(BV216&gt;10,BV218&gt;10),ABS(BV216-BV218)&gt;1,IF(OR(BV216&gt;11,BV218&gt;11),ABS(BV216-BV218)=2,TRUE),BV216=INT(BV216),BV218=INT(BV218)),"","Error"),"")</f>
        <v/>
      </c>
      <c r="BW220" s="169"/>
      <c r="BX220" s="169" t="str">
        <f>IF(CF216&lt;&gt;"",IF(AND(AND(BX216&gt;-1,BX218&gt;-1),OR(BX216&gt;10,BX218&gt;10),ABS(BX216-BX218)&gt;1,IF(OR(BX216&gt;11,BX218&gt;11),ABS(BX216-BX218)=2,TRUE),BX216=INT(BX216),BX218=INT(BX218)),"","Error"),"")</f>
        <v/>
      </c>
      <c r="BY220" s="169"/>
      <c r="BZ220" s="169" t="str">
        <f>IF(CF216&lt;&gt;"",IF(AND(AND(BZ216&gt;-1,BZ218&gt;-1),OR(BZ216&gt;10,BZ218&gt;10),ABS(BZ216-BZ218)&gt;1,IF(OR(BZ216&gt;11,BZ218&gt;11),ABS(BZ216-BZ218)=2,TRUE),BZ216=INT(BZ216),BZ218=INT(BZ218)),"","Error"),"")</f>
        <v/>
      </c>
      <c r="CA220" s="169"/>
      <c r="CB220" s="169" t="str">
        <f>IF(AND(CF216&lt;&gt;"",CB216&lt;&gt;""),IF(AND(AND(CB216&gt;-1,CB218&gt;-1),OR(CB216&gt;10,CB218&gt;10),ABS(CB216-CB218)&gt;1,IF(OR(CB216&gt;11,CB218&gt;11),ABS(CB216-CB218)=2,TRUE),CB216=INT(CB216),CB218=INT(CB218)),"","Error"),"")</f>
        <v/>
      </c>
      <c r="CC220" s="169"/>
      <c r="CD220" s="169" t="str">
        <f>IF(AND(CF216&lt;&gt;"",CD216&lt;&gt;""),IF(AND(AND(CD216&gt;-1,CD218&gt;-1),OR(CD216&gt;10,CD218&gt;10),ABS(CD216-CD218)&gt;1,IF(OR(CD216&gt;11,CD218&gt;11),ABS(CD216-CD218)=2,TRUE),CD216=INT(CD216),CD218=INT(CD218)),"","Error"),"")</f>
        <v/>
      </c>
      <c r="CE220" s="169"/>
      <c r="CG220" s="126"/>
      <c r="CH220" s="126"/>
      <c r="CI220" s="126"/>
      <c r="CJ220" s="126"/>
      <c r="CK220" s="126"/>
      <c r="CL220" s="126"/>
      <c r="CM220" s="126"/>
      <c r="CN220" s="126"/>
      <c r="CO220" s="126"/>
      <c r="CP220" s="126"/>
      <c r="CQ220" s="126"/>
      <c r="CR220" s="126"/>
      <c r="CS220" s="126"/>
      <c r="DL220" s="169" t="str">
        <f>IF(DV216&lt;&gt;"",IF(AND(AND(DL216&gt;-1,DL218&gt;-1),OR(DL216&gt;10,DL218&gt;10),ABS(DL216-DL218)&gt;1,IF(OR(DL216&gt;11,DL218&gt;11),ABS(DL216-DL218)=2,TRUE),DL216=INT(DL216),DL218=INT(DL218)),"","Error"),"")</f>
        <v/>
      </c>
      <c r="DM220" s="169"/>
      <c r="DN220" s="169" t="str">
        <f>IF(DV216&lt;&gt;"",IF(AND(AND(DN216&gt;-1,DN218&gt;-1),OR(DN216&gt;10,DN218&gt;10),ABS(DN216-DN218)&gt;1,IF(OR(DN216&gt;11,DN218&gt;11),ABS(DN216-DN218)=2,TRUE),DN216=INT(DN216),DN218=INT(DN218)),"","Error"),"")</f>
        <v/>
      </c>
      <c r="DO220" s="169"/>
      <c r="DP220" s="169" t="str">
        <f>IF(DV216&lt;&gt;"",IF(AND(AND(DP216&gt;-1,DP218&gt;-1),OR(DP216&gt;10,DP218&gt;10),ABS(DP216-DP218)&gt;1,IF(OR(DP216&gt;11,DP218&gt;11),ABS(DP216-DP218)=2,TRUE),DP216=INT(DP216),DP218=INT(DP218)),"","Error"),"")</f>
        <v/>
      </c>
      <c r="DQ220" s="169"/>
      <c r="DR220" s="169" t="str">
        <f>IF(AND(DV216&lt;&gt;"",DR216&lt;&gt;""),IF(AND(AND(DR216&gt;-1,DR218&gt;-1),OR(DR216&gt;10,DR218&gt;10),ABS(DR216-DR218)&gt;1,IF(OR(DR216&gt;11,DR218&gt;11),ABS(DR216-DR218)=2,TRUE),DR216=INT(DR216),DR218=INT(DR218)),"","Error"),"")</f>
        <v/>
      </c>
      <c r="DS220" s="169"/>
      <c r="DT220" s="169" t="str">
        <f>IF(AND(DV216&lt;&gt;"",DT216&lt;&gt;""),IF(AND(AND(DT216&gt;-1,DT218&gt;-1),OR(DT216&gt;10,DT218&gt;10),ABS(DT216-DT218)&gt;1,IF(OR(DT216&gt;11,DT218&gt;11),ABS(DT216-DT218)=2,TRUE),DT216=INT(DT216),DT218=INT(DT218)),"","Error"),"")</f>
        <v/>
      </c>
      <c r="DU220" s="169"/>
      <c r="DV220" s="3"/>
      <c r="DW220" s="126"/>
      <c r="DX220" s="126"/>
      <c r="DY220" s="126"/>
      <c r="DZ220" s="126"/>
      <c r="EA220" s="126"/>
      <c r="EB220" s="126"/>
      <c r="EC220" s="126"/>
      <c r="ED220" s="126"/>
      <c r="EE220" s="126"/>
      <c r="EF220" s="126"/>
      <c r="EG220" s="126"/>
      <c r="EH220" s="126"/>
      <c r="EI220" s="126"/>
      <c r="FL220" s="3"/>
      <c r="FM220" s="3"/>
      <c r="FN220" s="3"/>
      <c r="FO220" s="3"/>
    </row>
    <row r="221" spans="1:171" ht="11.25" customHeight="1">
      <c r="A221" s="170">
        <v>2</v>
      </c>
      <c r="B221" s="191"/>
      <c r="C221" s="183" t="str">
        <f>IF($D198="1P","B","B")</f>
        <v>B</v>
      </c>
      <c r="D221" s="197"/>
      <c r="E221" s="198"/>
      <c r="F221" s="197"/>
      <c r="G221" s="198"/>
      <c r="H221" s="197"/>
      <c r="I221" s="198"/>
      <c r="J221" s="197"/>
      <c r="K221" s="198"/>
      <c r="L221" s="197"/>
      <c r="M221" s="208"/>
      <c r="N221" s="69" t="str">
        <f>IF(CF206&lt;&gt;"",IF(CF206="W",IF(SUM(IF(D221&gt;D223,1,0),IF(F221&gt;F223,1,0),IF(H221&gt;H223,1,0),IF(J221&gt;J223,1,0),IF(L221&gt;L223,1,0))&lt;&gt;3,"E",""),""),"")</f>
        <v/>
      </c>
      <c r="O221" s="170">
        <v>9</v>
      </c>
      <c r="P221" s="191"/>
      <c r="Q221" s="183" t="str">
        <f>IF($D198="1P","B","E")</f>
        <v>E</v>
      </c>
      <c r="R221" s="197"/>
      <c r="S221" s="198"/>
      <c r="T221" s="197"/>
      <c r="U221" s="198"/>
      <c r="V221" s="197"/>
      <c r="W221" s="198"/>
      <c r="X221" s="197"/>
      <c r="Y221" s="198"/>
      <c r="Z221" s="197"/>
      <c r="AA221" s="208"/>
      <c r="AB221" s="69" t="str">
        <f>IF(DV206&lt;&gt;"",IF(DV206="W",IF(SUM(IF(R221&gt;R223,1,0),IF(T221&gt;T223,1,0),IF(V221&gt;V223,1,0),IF(X221&gt;X223,1,0),IF(Z221&gt;Z223,1,0))&lt;&gt;3,"E",""),""),"")</f>
        <v/>
      </c>
      <c r="AP221" s="3"/>
      <c r="AQ221" s="126"/>
      <c r="AR221" s="126"/>
      <c r="AS221" s="126"/>
      <c r="AT221" s="126"/>
      <c r="AU221" s="126"/>
      <c r="AV221" s="126"/>
      <c r="AW221" s="126"/>
      <c r="AX221" s="126"/>
      <c r="AY221" s="126"/>
      <c r="AZ221" s="126"/>
      <c r="BA221" s="126"/>
      <c r="BB221" s="126"/>
      <c r="BC221" s="126"/>
      <c r="CG221" s="126"/>
      <c r="CH221" s="126"/>
      <c r="CI221" s="126"/>
      <c r="CJ221" s="126"/>
      <c r="CK221" s="126"/>
      <c r="CL221" s="126"/>
      <c r="CM221" s="126"/>
      <c r="CN221" s="126"/>
      <c r="CO221" s="126"/>
      <c r="CP221" s="126"/>
      <c r="CQ221" s="126"/>
      <c r="CR221" s="126"/>
      <c r="CS221" s="126"/>
      <c r="DV221" s="3"/>
      <c r="DW221" s="126"/>
      <c r="DX221" s="126"/>
      <c r="DY221" s="126"/>
      <c r="DZ221" s="126"/>
      <c r="EA221" s="126"/>
      <c r="EB221" s="126"/>
      <c r="EC221" s="126"/>
      <c r="ED221" s="126"/>
      <c r="EE221" s="126"/>
      <c r="EF221" s="126"/>
      <c r="EG221" s="126"/>
      <c r="EH221" s="126"/>
      <c r="EI221" s="126"/>
      <c r="FL221" s="3"/>
      <c r="FM221" s="3"/>
      <c r="FN221" s="3"/>
      <c r="FO221" s="3"/>
    </row>
    <row r="222" spans="1:171" ht="11.25" customHeight="1">
      <c r="A222" s="192"/>
      <c r="B222" s="193"/>
      <c r="C222" s="196"/>
      <c r="D222" s="199"/>
      <c r="E222" s="200"/>
      <c r="F222" s="199"/>
      <c r="G222" s="200"/>
      <c r="H222" s="199"/>
      <c r="I222" s="200"/>
      <c r="J222" s="199"/>
      <c r="K222" s="200"/>
      <c r="L222" s="199"/>
      <c r="M222" s="209"/>
      <c r="N222" s="69" t="str">
        <f>IF(CF206&lt;&gt;"",IF(ISERROR(AND(BV210="",BX210="",BZ210="",CB210="",CD210="")),"E",IF(AND(BV210="",BX210="",BZ210="",CB210="",CD210=""),"","E")),"")</f>
        <v/>
      </c>
      <c r="O222" s="192"/>
      <c r="P222" s="193"/>
      <c r="Q222" s="196"/>
      <c r="R222" s="199"/>
      <c r="S222" s="200"/>
      <c r="T222" s="199"/>
      <c r="U222" s="200"/>
      <c r="V222" s="199"/>
      <c r="W222" s="200"/>
      <c r="X222" s="199"/>
      <c r="Y222" s="200"/>
      <c r="Z222" s="199"/>
      <c r="AA222" s="209"/>
      <c r="AB222" s="69" t="str">
        <f>IF(DV206&lt;&gt;"",IF(ISERROR(AND(DL210="",DN210="",DP210="",DQ210="",DT210="")),"E",IF(AND(DL210="",DN210="",DP210="",DR210="",DT210=""),"","E")),"")</f>
        <v/>
      </c>
      <c r="AP222" s="3"/>
      <c r="AQ222" s="127"/>
      <c r="AR222" s="127"/>
      <c r="AS222" s="127"/>
      <c r="AT222" s="127"/>
      <c r="AU222" s="127"/>
      <c r="AV222" s="127"/>
      <c r="AW222" s="127"/>
      <c r="AX222" s="127"/>
      <c r="AY222" s="127"/>
      <c r="AZ222" s="127"/>
      <c r="BA222" s="127"/>
      <c r="BB222" s="127"/>
      <c r="BC222" s="127"/>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3"/>
      <c r="CG222" s="127"/>
      <c r="CH222" s="127"/>
      <c r="CI222" s="127"/>
      <c r="CJ222" s="127"/>
      <c r="CK222" s="127"/>
      <c r="CL222" s="127"/>
      <c r="CM222" s="127"/>
      <c r="CN222" s="127"/>
      <c r="CO222" s="127"/>
      <c r="CP222" s="127"/>
      <c r="CQ222" s="127"/>
      <c r="CR222" s="127"/>
      <c r="CS222" s="127"/>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3"/>
      <c r="DW222" s="126"/>
      <c r="DX222" s="126"/>
      <c r="DY222" s="126"/>
      <c r="DZ222" s="126"/>
      <c r="EA222" s="126"/>
      <c r="EB222" s="126"/>
      <c r="EC222" s="126"/>
      <c r="ED222" s="126"/>
      <c r="EE222" s="126"/>
      <c r="EF222" s="126"/>
      <c r="EG222" s="126"/>
      <c r="EH222" s="126"/>
      <c r="EI222" s="126"/>
      <c r="FL222" s="3"/>
      <c r="FM222" s="3"/>
      <c r="FN222" s="3"/>
      <c r="FO222" s="3"/>
    </row>
    <row r="223" spans="1:171" ht="11.25" customHeight="1">
      <c r="A223" s="192"/>
      <c r="B223" s="193"/>
      <c r="C223" s="175" t="str">
        <f>IF($D198="1P","E","E")</f>
        <v>E</v>
      </c>
      <c r="D223" s="201"/>
      <c r="E223" s="202"/>
      <c r="F223" s="201"/>
      <c r="G223" s="202"/>
      <c r="H223" s="201"/>
      <c r="I223" s="202"/>
      <c r="J223" s="201"/>
      <c r="K223" s="202"/>
      <c r="L223" s="201"/>
      <c r="M223" s="205"/>
      <c r="N223" s="69" t="str">
        <f>IF(CF206&lt;&gt;"",IF(ISERROR(AND(BV210="",BX210="",BZ210="",CB210="",CD210="")),"E",IF(AND(BV210="",BX210="",BZ210="",CB210="",CD210=""),"","E")),"")</f>
        <v/>
      </c>
      <c r="O223" s="192"/>
      <c r="P223" s="193"/>
      <c r="Q223" s="175" t="str">
        <f>IF($D198="1P","F","F")</f>
        <v>F</v>
      </c>
      <c r="R223" s="201"/>
      <c r="S223" s="202"/>
      <c r="T223" s="201"/>
      <c r="U223" s="202"/>
      <c r="V223" s="201"/>
      <c r="W223" s="202"/>
      <c r="X223" s="201"/>
      <c r="Y223" s="202"/>
      <c r="Z223" s="201"/>
      <c r="AA223" s="205"/>
      <c r="AB223" s="69" t="str">
        <f>IF(DV206&lt;&gt;"",IF(ISERROR(AND(DL210="",DN210="",DP210="",DQ210="",DT210="")),"E",IF(AND(DL210="",DN210="",DP210="",DR210="",DT210=""),"","E")),"")</f>
        <v/>
      </c>
      <c r="AP223" s="3"/>
      <c r="AQ223" s="128"/>
      <c r="AR223" s="128"/>
      <c r="AS223" s="128"/>
      <c r="AT223" s="128"/>
      <c r="AU223" s="128"/>
      <c r="AV223" s="128"/>
      <c r="AW223" s="128"/>
      <c r="AX223" s="128"/>
      <c r="AY223" s="128"/>
      <c r="AZ223" s="128"/>
      <c r="BA223" s="128"/>
      <c r="BB223" s="128"/>
      <c r="BC223" s="128"/>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3"/>
      <c r="CG223" s="128"/>
      <c r="CH223" s="128"/>
      <c r="CI223" s="128"/>
      <c r="CJ223" s="128"/>
      <c r="CK223" s="128"/>
      <c r="CL223" s="128"/>
      <c r="CM223" s="128"/>
      <c r="CN223" s="128"/>
      <c r="CO223" s="128"/>
      <c r="CP223" s="128"/>
      <c r="CQ223" s="128"/>
      <c r="CR223" s="128"/>
      <c r="CS223" s="128"/>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3"/>
      <c r="DW223" s="130"/>
      <c r="DX223" s="130"/>
      <c r="DY223" s="130"/>
      <c r="DZ223" s="130"/>
      <c r="EA223" s="130"/>
      <c r="EB223" s="130"/>
      <c r="EC223" s="130"/>
      <c r="ED223" s="130"/>
      <c r="EE223" s="130"/>
      <c r="EF223" s="130"/>
      <c r="EG223" s="130"/>
      <c r="EH223" s="130"/>
      <c r="EI223" s="130"/>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3"/>
      <c r="FM223" s="3"/>
      <c r="FN223" s="3"/>
      <c r="FO223" s="3"/>
    </row>
    <row r="224" spans="1:171" ht="11.25" customHeight="1" thickBot="1">
      <c r="A224" s="194"/>
      <c r="B224" s="195"/>
      <c r="C224" s="207"/>
      <c r="D224" s="203"/>
      <c r="E224" s="204"/>
      <c r="F224" s="203"/>
      <c r="G224" s="204"/>
      <c r="H224" s="203"/>
      <c r="I224" s="204"/>
      <c r="J224" s="203"/>
      <c r="K224" s="204"/>
      <c r="L224" s="203"/>
      <c r="M224" s="206"/>
      <c r="N224" s="69" t="str">
        <f>IF(CF208&lt;&gt;"",IF(CF208="W",IF(SUM(IF(D223&gt;D221,1,0),IF(F223&gt;F221,1,0),IF(H223&gt;H221,1,0),IF(J223&gt;J221,1,0),IF(L223&gt;L221,1,0))&lt;&gt;3,"E",""),""),"")</f>
        <v/>
      </c>
      <c r="O224" s="194"/>
      <c r="P224" s="195"/>
      <c r="Q224" s="207"/>
      <c r="R224" s="203"/>
      <c r="S224" s="204"/>
      <c r="T224" s="203"/>
      <c r="U224" s="204"/>
      <c r="V224" s="203"/>
      <c r="W224" s="204"/>
      <c r="X224" s="203"/>
      <c r="Y224" s="204"/>
      <c r="Z224" s="203"/>
      <c r="AA224" s="206"/>
      <c r="AB224" s="69" t="str">
        <f>IF(DV208&lt;&gt;"",IF(DV208="W",IF(SUM(IF(R223&gt;R221,1,0),IF(T223&gt;T221,1,0),IF(V223&gt;V221,1,0),IF(X223&gt;X221,1,0),IF(Z223&gt;Z221,1,0))&lt;&gt;3,"E",""),""),"")</f>
        <v/>
      </c>
      <c r="AP224" s="3"/>
      <c r="AQ224" s="126"/>
      <c r="AR224" s="126"/>
      <c r="AS224" s="126"/>
      <c r="AT224" s="126"/>
      <c r="AU224" s="126"/>
      <c r="AV224" s="126"/>
      <c r="AW224" s="126"/>
      <c r="AX224" s="126"/>
      <c r="AY224" s="126"/>
      <c r="AZ224" s="126"/>
      <c r="BA224" s="126"/>
      <c r="BB224" s="126"/>
      <c r="BC224" s="126"/>
      <c r="CF224" s="3"/>
      <c r="CG224" s="126"/>
      <c r="CH224" s="126"/>
      <c r="CI224" s="126"/>
      <c r="CJ224" s="126"/>
      <c r="CK224" s="126"/>
      <c r="CL224" s="126"/>
      <c r="CM224" s="126"/>
      <c r="CN224" s="126"/>
      <c r="CO224" s="126"/>
      <c r="CP224" s="126"/>
      <c r="CQ224" s="126"/>
      <c r="CR224" s="126"/>
      <c r="CS224" s="126"/>
      <c r="DV224" s="3"/>
      <c r="DW224" s="130"/>
      <c r="DX224" s="130"/>
      <c r="DY224" s="130"/>
      <c r="DZ224" s="130"/>
      <c r="EA224" s="130"/>
      <c r="EB224" s="130"/>
      <c r="EC224" s="130"/>
      <c r="ED224" s="130"/>
      <c r="EE224" s="130"/>
      <c r="EF224" s="130"/>
      <c r="EG224" s="130"/>
      <c r="EH224" s="130"/>
      <c r="EI224" s="130"/>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3"/>
      <c r="FM224" s="3"/>
      <c r="FN224" s="3"/>
      <c r="FO224" s="3"/>
    </row>
    <row r="225" spans="1:171" ht="11.25" customHeight="1" thickBot="1">
      <c r="A225" s="170">
        <v>3</v>
      </c>
      <c r="B225" s="191"/>
      <c r="C225" s="183" t="str">
        <f>IF($D198="1P","C","C")</f>
        <v>C</v>
      </c>
      <c r="D225" s="197"/>
      <c r="E225" s="198"/>
      <c r="F225" s="197"/>
      <c r="G225" s="198"/>
      <c r="H225" s="197"/>
      <c r="I225" s="198"/>
      <c r="J225" s="197"/>
      <c r="K225" s="198"/>
      <c r="L225" s="197"/>
      <c r="M225" s="208"/>
      <c r="N225" s="69" t="str">
        <f>IF(CF216&lt;&gt;"",IF(CF216="W",IF(SUM(IF(D225&gt;D227,1,0),IF(F225&gt;F227,1,0),IF(H225&gt;H227,1,0),IF(J225&gt;J227,1,0),IF(L225&gt;L227,1,0))&lt;&gt;3,"E",""),""),"")</f>
        <v/>
      </c>
      <c r="O225" s="170">
        <v>10</v>
      </c>
      <c r="P225" s="191"/>
      <c r="Q225" s="183" t="str">
        <f>IF($D198="1P","A","A")</f>
        <v>A</v>
      </c>
      <c r="R225" s="197"/>
      <c r="S225" s="198"/>
      <c r="T225" s="197"/>
      <c r="U225" s="198"/>
      <c r="V225" s="197"/>
      <c r="W225" s="198"/>
      <c r="X225" s="197"/>
      <c r="Y225" s="198"/>
      <c r="Z225" s="197"/>
      <c r="AA225" s="208"/>
      <c r="AB225" s="69" t="str">
        <f>IF(DV216&lt;&gt;"",IF(DV216="W",IF(SUM(IF(R225&gt;R227,1,0),IF(T225&gt;T227,1,0),IF(V225&gt;V227,1,0),IF(X225&gt;X227,1,0),IF(Z225&gt;Z227,1,0))&lt;&gt;3,"E",""),""),"")</f>
        <v/>
      </c>
      <c r="AP225" s="3"/>
      <c r="AQ225" s="127"/>
      <c r="AR225" s="127"/>
      <c r="AS225" s="127"/>
      <c r="AT225" s="127"/>
      <c r="AU225" s="127"/>
      <c r="AV225" s="127"/>
      <c r="AW225" s="127"/>
      <c r="AX225" s="127"/>
      <c r="AY225" s="127"/>
      <c r="AZ225" s="127"/>
      <c r="BA225" s="127"/>
      <c r="BB225" s="127"/>
      <c r="BC225" s="127"/>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3"/>
      <c r="CG225" s="127"/>
      <c r="CH225" s="127"/>
      <c r="CI225" s="127"/>
      <c r="CJ225" s="127"/>
      <c r="CK225" s="127"/>
      <c r="CL225" s="127"/>
      <c r="CM225" s="127"/>
      <c r="CN225" s="127"/>
      <c r="CO225" s="127"/>
      <c r="CP225" s="127"/>
      <c r="CQ225" s="127"/>
      <c r="CR225" s="127"/>
      <c r="CS225" s="127"/>
      <c r="CT225" s="40"/>
      <c r="CU225" s="40"/>
      <c r="CV225" s="40"/>
      <c r="CW225" s="40"/>
      <c r="CX225" s="40"/>
      <c r="CY225" s="40"/>
      <c r="CZ225" s="40"/>
      <c r="DA225" s="40"/>
      <c r="DB225" s="40"/>
      <c r="DC225" s="40"/>
      <c r="DD225" s="40"/>
      <c r="DE225" s="40"/>
      <c r="DF225" s="40"/>
      <c r="DG225" s="40"/>
      <c r="DH225" s="40"/>
      <c r="DI225" s="40"/>
      <c r="DJ225" s="40"/>
      <c r="DK225" s="40"/>
      <c r="DL225" s="40"/>
      <c r="DM225" s="40"/>
      <c r="DN225" s="40"/>
      <c r="DO225" s="40"/>
      <c r="DP225" s="40"/>
      <c r="DQ225" s="40"/>
      <c r="DR225" s="40"/>
      <c r="DS225" s="40"/>
      <c r="DT225" s="40"/>
      <c r="DU225" s="40"/>
      <c r="DV225" s="3"/>
      <c r="DW225" s="129"/>
      <c r="DX225" s="129"/>
      <c r="DY225" s="129"/>
      <c r="DZ225" s="129"/>
      <c r="EA225" s="129"/>
      <c r="EB225" s="129"/>
      <c r="EC225" s="129"/>
      <c r="ED225" s="129"/>
      <c r="EE225" s="129"/>
      <c r="EF225" s="129"/>
      <c r="EG225" s="129"/>
      <c r="EH225" s="129"/>
      <c r="EI225" s="129"/>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row>
    <row r="226" spans="1:171" ht="11.25" customHeight="1">
      <c r="A226" s="192"/>
      <c r="B226" s="193"/>
      <c r="C226" s="196"/>
      <c r="D226" s="199"/>
      <c r="E226" s="200"/>
      <c r="F226" s="199"/>
      <c r="G226" s="200"/>
      <c r="H226" s="199"/>
      <c r="I226" s="200"/>
      <c r="J226" s="199"/>
      <c r="K226" s="200"/>
      <c r="L226" s="199"/>
      <c r="M226" s="209"/>
      <c r="N226" s="69" t="str">
        <f>IF(CF216&lt;&gt;"",IF(ISERROR(AND(BV220="",BX220="",BZ220="",CB220="",CD220="")),"E",IF(AND(BV220="",BX220="",BZ220="",CB220="",CD220=""),"","E")),"")</f>
        <v/>
      </c>
      <c r="O226" s="192"/>
      <c r="P226" s="193"/>
      <c r="Q226" s="196"/>
      <c r="R226" s="199"/>
      <c r="S226" s="200"/>
      <c r="T226" s="199"/>
      <c r="U226" s="200"/>
      <c r="V226" s="199"/>
      <c r="W226" s="200"/>
      <c r="X226" s="199"/>
      <c r="Y226" s="200"/>
      <c r="Z226" s="199"/>
      <c r="AA226" s="209"/>
      <c r="AB226" s="69" t="str">
        <f>IF(DV216&lt;&gt;"",IF(ISERROR(AND(DL220="",DN220="",DP220="",DQ220="",DT220="")),"E",IF(AND(DL220="",DN220="",DP220="",DR220="",DT220=""),"","E")),"")</f>
        <v/>
      </c>
      <c r="AP226" s="3"/>
      <c r="AQ226" s="154" t="str">
        <f>CONCATENATE($A200," ",$D200,","," ",$F198)</f>
        <v>Group: 4, Men's Singles</v>
      </c>
      <c r="AR226" s="155"/>
      <c r="AS226" s="155"/>
      <c r="AT226" s="155"/>
      <c r="AU226" s="155"/>
      <c r="AV226" s="155"/>
      <c r="AW226" s="155"/>
      <c r="AX226" s="155"/>
      <c r="AY226" s="155"/>
      <c r="AZ226" s="155"/>
      <c r="BA226" s="155"/>
      <c r="BB226" s="155"/>
      <c r="BC226" s="156"/>
      <c r="BD226" s="163">
        <f>A229</f>
        <v>4</v>
      </c>
      <c r="BE226" s="164"/>
      <c r="BF226" s="183" t="str">
        <f>C229</f>
        <v>A</v>
      </c>
      <c r="BG226" s="185" t="str">
        <f>IF(VLOOKUP($BF226,$A202:$C212,3,FALSE)=0,"",CONCATENATE(VLOOKUP(VLOOKUP($BF226,$A202:$C212,3,FALSE),Players!$C:$G,4,FALSE)," ",VLOOKUP($BF226,$A202:$C212,3,FALSE)," ",IF(ISERROR(VLOOKUP(VLOOKUP($BF226,$A202:$C212,3,FALSE),Players!$C:$G,5,FALSE)),"()",CONCATENATE("(",VLOOKUP(VLOOKUP($BF226,$A202:$C212,3,FALSE),Players!$C:$G,5,FALSE),")"))))</f>
        <v/>
      </c>
      <c r="BH226" s="186"/>
      <c r="BI226" s="186"/>
      <c r="BJ226" s="186"/>
      <c r="BK226" s="186"/>
      <c r="BL226" s="186"/>
      <c r="BM226" s="186"/>
      <c r="BN226" s="186"/>
      <c r="BO226" s="186"/>
      <c r="BP226" s="186"/>
      <c r="BQ226" s="186"/>
      <c r="BR226" s="186"/>
      <c r="BS226" s="186"/>
      <c r="BT226" s="186"/>
      <c r="BU226" s="187"/>
      <c r="BV226" s="170" t="str">
        <f>IF(D229&lt;&gt;"",D229,"")</f>
        <v/>
      </c>
      <c r="BW226" s="171"/>
      <c r="BX226" s="335" t="str">
        <f>IF(F229&lt;&gt;"",F229,"")</f>
        <v/>
      </c>
      <c r="BY226" s="171"/>
      <c r="BZ226" s="335" t="str">
        <f>IF(H229&lt;&gt;"",H229,"")</f>
        <v/>
      </c>
      <c r="CA226" s="171"/>
      <c r="CB226" s="335" t="str">
        <f>IF(J229&lt;&gt;"",J229,"")</f>
        <v/>
      </c>
      <c r="CC226" s="171"/>
      <c r="CD226" s="335" t="str">
        <f>IF(L229&lt;&gt;"",L229,"")</f>
        <v/>
      </c>
      <c r="CE226" s="337"/>
      <c r="CF226" s="174" t="str">
        <f>IF($CD226=$CD228,IF($CB226=$CB228,IF($BZ226&lt;&gt;"",IF($BZ226&gt;$BZ228,"W","L"),""),IF($CB226&gt;$CB228,"W","L")),IF($CD226&gt;$CD228,"W","L"))</f>
        <v/>
      </c>
      <c r="CG226" s="154" t="str">
        <f>CONCATENATE($A200," ",$D200,","," ",$F198)</f>
        <v>Group: 4, Men's Singles</v>
      </c>
      <c r="CH226" s="155"/>
      <c r="CI226" s="155"/>
      <c r="CJ226" s="155"/>
      <c r="CK226" s="155"/>
      <c r="CL226" s="155"/>
      <c r="CM226" s="155"/>
      <c r="CN226" s="155"/>
      <c r="CO226" s="155"/>
      <c r="CP226" s="155"/>
      <c r="CQ226" s="155"/>
      <c r="CR226" s="155"/>
      <c r="CS226" s="156"/>
      <c r="CT226" s="163">
        <f>O229</f>
        <v>11</v>
      </c>
      <c r="CU226" s="164"/>
      <c r="CV226" s="183" t="str">
        <f>Q229</f>
        <v>C</v>
      </c>
      <c r="CW226" s="185" t="str">
        <f>IF(VLOOKUP($CV226,$A202:$C212,3,FALSE)=0,"",CONCATENATE(VLOOKUP(VLOOKUP($CV226,$A202:$C212,3,FALSE),Players!$C:$G,4,FALSE)," ",VLOOKUP($CV226,$A202:$C212,3,FALSE)," ",IF(ISERROR(VLOOKUP(VLOOKUP($CV226,$A202:$C212,3,FALSE),Players!$C:$G,5,FALSE)),"()",CONCATENATE("(",VLOOKUP(VLOOKUP($CV226,$A202:$C212,3,FALSE),Players!$C:$G,5,FALSE),")"))))</f>
        <v/>
      </c>
      <c r="CX226" s="186"/>
      <c r="CY226" s="186"/>
      <c r="CZ226" s="186"/>
      <c r="DA226" s="186"/>
      <c r="DB226" s="186"/>
      <c r="DC226" s="186"/>
      <c r="DD226" s="186"/>
      <c r="DE226" s="186"/>
      <c r="DF226" s="186"/>
      <c r="DG226" s="186"/>
      <c r="DH226" s="186"/>
      <c r="DI226" s="186"/>
      <c r="DJ226" s="186"/>
      <c r="DK226" s="187"/>
      <c r="DL226" s="170" t="str">
        <f>IF(R229&lt;&gt;"",R229,"")</f>
        <v/>
      </c>
      <c r="DM226" s="171"/>
      <c r="DN226" s="335" t="str">
        <f>IF(T229&lt;&gt;"",T229,"")</f>
        <v/>
      </c>
      <c r="DO226" s="171"/>
      <c r="DP226" s="335" t="str">
        <f>IF(V229&lt;&gt;"",V229,"")</f>
        <v/>
      </c>
      <c r="DQ226" s="171"/>
      <c r="DR226" s="335" t="str">
        <f>IF(X229&lt;&gt;"",X229,"")</f>
        <v/>
      </c>
      <c r="DS226" s="171"/>
      <c r="DT226" s="335" t="str">
        <f>IF(Z229&lt;&gt;"",Z229,"")</f>
        <v/>
      </c>
      <c r="DU226" s="337"/>
      <c r="DV226" s="174" t="str">
        <f>IF($DT226=$DT228,IF($DR226=$DR228,IF($DP226&lt;&gt;"",IF($DP226&gt;$DP228,"W","L"),""),IF($DR226&gt;$DR228,"W","L")),IF($DT226&gt;$DT228,"W","L"))</f>
        <v/>
      </c>
      <c r="DW226" s="129"/>
      <c r="DX226" s="129"/>
      <c r="DY226" s="129"/>
      <c r="DZ226" s="129"/>
      <c r="EA226" s="129"/>
      <c r="EB226" s="129"/>
      <c r="EC226" s="129"/>
      <c r="ED226" s="129"/>
      <c r="EE226" s="129"/>
      <c r="EF226" s="129"/>
      <c r="EG226" s="129"/>
      <c r="EH226" s="129"/>
      <c r="EI226" s="129"/>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row>
    <row r="227" spans="1:171" ht="11.25" customHeight="1">
      <c r="A227" s="192"/>
      <c r="B227" s="193"/>
      <c r="C227" s="175" t="str">
        <f>IF($D198="1P","D","D")</f>
        <v>D</v>
      </c>
      <c r="D227" s="201"/>
      <c r="E227" s="202"/>
      <c r="F227" s="201"/>
      <c r="G227" s="202"/>
      <c r="H227" s="201"/>
      <c r="I227" s="202"/>
      <c r="J227" s="201"/>
      <c r="K227" s="202"/>
      <c r="L227" s="201"/>
      <c r="M227" s="205"/>
      <c r="N227" s="69" t="str">
        <f>IF(CF216&lt;&gt;"",IF(ISERROR(AND(BV220="",BX220="",BZ220="",CB220="",CD220="")),"E",IF(AND(BV220="",BX220="",BZ220="",CB220="",CD220=""),"","E")),"")</f>
        <v/>
      </c>
      <c r="O227" s="192"/>
      <c r="P227" s="193"/>
      <c r="Q227" s="175" t="str">
        <f>IF($D198="1P","C","B")</f>
        <v>B</v>
      </c>
      <c r="R227" s="201"/>
      <c r="S227" s="202"/>
      <c r="T227" s="201"/>
      <c r="U227" s="202"/>
      <c r="V227" s="201"/>
      <c r="W227" s="202"/>
      <c r="X227" s="201"/>
      <c r="Y227" s="202"/>
      <c r="Z227" s="201"/>
      <c r="AA227" s="205"/>
      <c r="AB227" s="69" t="str">
        <f>IF(DV216&lt;&gt;"",IF(ISERROR(AND(DL220="",DN220="",DP220="",DQ220="",DT220="")),"E",IF(AND(DL220="",DN220="",DP220="",DR220="",DT220=""),"","E")),"")</f>
        <v/>
      </c>
      <c r="AP227" s="3"/>
      <c r="AQ227" s="157"/>
      <c r="AR227" s="158"/>
      <c r="AS227" s="158"/>
      <c r="AT227" s="158"/>
      <c r="AU227" s="158"/>
      <c r="AV227" s="158"/>
      <c r="AW227" s="158"/>
      <c r="AX227" s="158"/>
      <c r="AY227" s="158"/>
      <c r="AZ227" s="158"/>
      <c r="BA227" s="158"/>
      <c r="BB227" s="158"/>
      <c r="BC227" s="159"/>
      <c r="BD227" s="165"/>
      <c r="BE227" s="166"/>
      <c r="BF227" s="184"/>
      <c r="BG227" s="188"/>
      <c r="BH227" s="189"/>
      <c r="BI227" s="189"/>
      <c r="BJ227" s="189"/>
      <c r="BK227" s="189"/>
      <c r="BL227" s="189"/>
      <c r="BM227" s="189"/>
      <c r="BN227" s="189"/>
      <c r="BO227" s="189"/>
      <c r="BP227" s="189"/>
      <c r="BQ227" s="189"/>
      <c r="BR227" s="189"/>
      <c r="BS227" s="189"/>
      <c r="BT227" s="189"/>
      <c r="BU227" s="190"/>
      <c r="BV227" s="172"/>
      <c r="BW227" s="173"/>
      <c r="BX227" s="336"/>
      <c r="BY227" s="173"/>
      <c r="BZ227" s="336"/>
      <c r="CA227" s="173"/>
      <c r="CB227" s="336"/>
      <c r="CC227" s="173"/>
      <c r="CD227" s="336"/>
      <c r="CE227" s="338"/>
      <c r="CF227" s="174"/>
      <c r="CG227" s="157"/>
      <c r="CH227" s="158"/>
      <c r="CI227" s="158"/>
      <c r="CJ227" s="158"/>
      <c r="CK227" s="158"/>
      <c r="CL227" s="158"/>
      <c r="CM227" s="158"/>
      <c r="CN227" s="158"/>
      <c r="CO227" s="158"/>
      <c r="CP227" s="158"/>
      <c r="CQ227" s="158"/>
      <c r="CR227" s="158"/>
      <c r="CS227" s="159"/>
      <c r="CT227" s="165"/>
      <c r="CU227" s="166"/>
      <c r="CV227" s="184"/>
      <c r="CW227" s="188"/>
      <c r="CX227" s="189"/>
      <c r="CY227" s="189"/>
      <c r="CZ227" s="189"/>
      <c r="DA227" s="189"/>
      <c r="DB227" s="189"/>
      <c r="DC227" s="189"/>
      <c r="DD227" s="189"/>
      <c r="DE227" s="189"/>
      <c r="DF227" s="189"/>
      <c r="DG227" s="189"/>
      <c r="DH227" s="189"/>
      <c r="DI227" s="189"/>
      <c r="DJ227" s="189"/>
      <c r="DK227" s="190"/>
      <c r="DL227" s="172"/>
      <c r="DM227" s="173"/>
      <c r="DN227" s="336"/>
      <c r="DO227" s="173"/>
      <c r="DP227" s="336"/>
      <c r="DQ227" s="173"/>
      <c r="DR227" s="336"/>
      <c r="DS227" s="173"/>
      <c r="DT227" s="336"/>
      <c r="DU227" s="338"/>
      <c r="DV227" s="174"/>
      <c r="DW227" s="129"/>
      <c r="DX227" s="129"/>
      <c r="DY227" s="129"/>
      <c r="DZ227" s="129"/>
      <c r="EA227" s="129"/>
      <c r="EB227" s="129"/>
      <c r="EC227" s="129"/>
      <c r="ED227" s="129"/>
      <c r="EE227" s="129"/>
      <c r="EF227" s="129"/>
      <c r="EG227" s="129"/>
      <c r="EH227" s="129"/>
      <c r="EI227" s="129"/>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row>
    <row r="228" spans="1:171" ht="11.25" customHeight="1" thickBot="1">
      <c r="A228" s="194"/>
      <c r="B228" s="195"/>
      <c r="C228" s="207"/>
      <c r="D228" s="203"/>
      <c r="E228" s="204"/>
      <c r="F228" s="203"/>
      <c r="G228" s="204"/>
      <c r="H228" s="203"/>
      <c r="I228" s="204"/>
      <c r="J228" s="203"/>
      <c r="K228" s="204"/>
      <c r="L228" s="203"/>
      <c r="M228" s="206"/>
      <c r="N228" s="69" t="str">
        <f>IF(CF218&lt;&gt;"",IF(CF218="W",IF(SUM(IF(D227&gt;D225,1,0),IF(F227&gt;F225,1,0),IF(H227&gt;H225,1,0),IF(J227&gt;J225,1,0),IF(L227&gt;L225,1,0))&lt;&gt;3,"E",""),""),"")</f>
        <v/>
      </c>
      <c r="O228" s="194"/>
      <c r="P228" s="195"/>
      <c r="Q228" s="207"/>
      <c r="R228" s="203"/>
      <c r="S228" s="204"/>
      <c r="T228" s="203"/>
      <c r="U228" s="204"/>
      <c r="V228" s="203"/>
      <c r="W228" s="204"/>
      <c r="X228" s="203"/>
      <c r="Y228" s="204"/>
      <c r="Z228" s="203"/>
      <c r="AA228" s="206"/>
      <c r="AB228" s="69" t="str">
        <f>IF(DV218&lt;&gt;"",IF(DV218="W",IF(SUM(IF(R227&gt;R225,1,0),IF(T227&gt;T225,1,0),IF(V227&gt;V225,1,0),IF(X227&gt;X225,1,0),IF(Z227&gt;Z225,1,0))&lt;&gt;3,"E",""),""),"")</f>
        <v/>
      </c>
      <c r="AP228" s="3"/>
      <c r="AQ228" s="157"/>
      <c r="AR228" s="158"/>
      <c r="AS228" s="158"/>
      <c r="AT228" s="158"/>
      <c r="AU228" s="158"/>
      <c r="AV228" s="158"/>
      <c r="AW228" s="158"/>
      <c r="AX228" s="158"/>
      <c r="AY228" s="158"/>
      <c r="AZ228" s="158"/>
      <c r="BA228" s="158"/>
      <c r="BB228" s="158"/>
      <c r="BC228" s="159"/>
      <c r="BD228" s="165"/>
      <c r="BE228" s="166"/>
      <c r="BF228" s="175" t="str">
        <f>C231</f>
        <v>D</v>
      </c>
      <c r="BG228" s="177" t="str">
        <f>IF(VLOOKUP($BF228,$A202:$C212,3,FALSE)=0,"",CONCATENATE(VLOOKUP(VLOOKUP($BF228,$A202:$C212,3,FALSE),Players!$C:$G,4,FALSE)," ",VLOOKUP($BF228,$A202:$C212,3,FALSE)," ",IF(ISERROR(VLOOKUP(VLOOKUP($BF228,$A202:$C212,3,FALSE),Players!$C:$G,5,FALSE)),"()",CONCATENATE("(",VLOOKUP(VLOOKUP($BF228,$A202:$C212,3,FALSE),Players!$C:$G,5,FALSE),")"))))</f>
        <v/>
      </c>
      <c r="BH228" s="178"/>
      <c r="BI228" s="178"/>
      <c r="BJ228" s="178"/>
      <c r="BK228" s="178"/>
      <c r="BL228" s="178"/>
      <c r="BM228" s="178"/>
      <c r="BN228" s="178"/>
      <c r="BO228" s="178"/>
      <c r="BP228" s="178"/>
      <c r="BQ228" s="178"/>
      <c r="BR228" s="178"/>
      <c r="BS228" s="178"/>
      <c r="BT228" s="178"/>
      <c r="BU228" s="179"/>
      <c r="BV228" s="150" t="str">
        <f>IF(D231&lt;&gt;"",D231,"")</f>
        <v/>
      </c>
      <c r="BW228" s="151"/>
      <c r="BX228" s="288" t="str">
        <f>IF(F231&lt;&gt;"",F231,"")</f>
        <v/>
      </c>
      <c r="BY228" s="151"/>
      <c r="BZ228" s="288" t="str">
        <f>IF(H231&lt;&gt;"",H231,"")</f>
        <v/>
      </c>
      <c r="CA228" s="151"/>
      <c r="CB228" s="288" t="str">
        <f>IF(J231&lt;&gt;"",J231,"")</f>
        <v/>
      </c>
      <c r="CC228" s="151"/>
      <c r="CD228" s="288" t="str">
        <f>IF(L231&lt;&gt;"",L231,"")</f>
        <v/>
      </c>
      <c r="CE228" s="332"/>
      <c r="CF228" s="174" t="str">
        <f>IF($CF226&lt;&gt;"",IF(CF226="W","L","W"),"")</f>
        <v/>
      </c>
      <c r="CG228" s="157"/>
      <c r="CH228" s="158"/>
      <c r="CI228" s="158"/>
      <c r="CJ228" s="158"/>
      <c r="CK228" s="158"/>
      <c r="CL228" s="158"/>
      <c r="CM228" s="158"/>
      <c r="CN228" s="158"/>
      <c r="CO228" s="158"/>
      <c r="CP228" s="158"/>
      <c r="CQ228" s="158"/>
      <c r="CR228" s="158"/>
      <c r="CS228" s="159"/>
      <c r="CT228" s="165"/>
      <c r="CU228" s="166"/>
      <c r="CV228" s="175" t="str">
        <f>Q231</f>
        <v>F</v>
      </c>
      <c r="CW228" s="177" t="str">
        <f>IF(VLOOKUP($CV228,$A202:$C212,3,FALSE)=0,"",CONCATENATE(VLOOKUP(VLOOKUP($CV228,$A202:$C212,3,FALSE),Players!$C:$G,4,FALSE)," ",VLOOKUP($CV228,$A202:$C212,3,FALSE)," ",IF(ISERROR(VLOOKUP(VLOOKUP($CV228,$A202:$C212,3,FALSE),Players!$C:$G,5,FALSE)),"()",CONCATENATE("(",VLOOKUP(VLOOKUP($CV228,$A202:$C212,3,FALSE),Players!$C:$G,5,FALSE),")"))))</f>
        <v/>
      </c>
      <c r="CX228" s="178"/>
      <c r="CY228" s="178"/>
      <c r="CZ228" s="178"/>
      <c r="DA228" s="178"/>
      <c r="DB228" s="178"/>
      <c r="DC228" s="178"/>
      <c r="DD228" s="178"/>
      <c r="DE228" s="178"/>
      <c r="DF228" s="178"/>
      <c r="DG228" s="178"/>
      <c r="DH228" s="178"/>
      <c r="DI228" s="178"/>
      <c r="DJ228" s="178"/>
      <c r="DK228" s="179"/>
      <c r="DL228" s="150" t="str">
        <f>IF(R231&lt;&gt;"",R231,"")</f>
        <v/>
      </c>
      <c r="DM228" s="151"/>
      <c r="DN228" s="288" t="str">
        <f>IF(T231&lt;&gt;"",T231,"")</f>
        <v/>
      </c>
      <c r="DO228" s="151"/>
      <c r="DP228" s="288" t="str">
        <f>IF(V231&lt;&gt;"",V231,"")</f>
        <v/>
      </c>
      <c r="DQ228" s="151"/>
      <c r="DR228" s="288" t="str">
        <f>IF(X231&lt;&gt;"",X231,"")</f>
        <v/>
      </c>
      <c r="DS228" s="151"/>
      <c r="DT228" s="288" t="str">
        <f>IF(Z231&lt;&gt;"",Z231,"")</f>
        <v/>
      </c>
      <c r="DU228" s="332"/>
      <c r="DV228" s="174" t="str">
        <f>IF($DV226&lt;&gt;"",IF(DV226="W","L","W"),"")</f>
        <v/>
      </c>
      <c r="DW228" s="129"/>
      <c r="DX228" s="129"/>
      <c r="DY228" s="129"/>
      <c r="DZ228" s="129"/>
      <c r="EA228" s="129"/>
      <c r="EB228" s="129"/>
      <c r="EC228" s="129"/>
      <c r="ED228" s="129"/>
      <c r="EE228" s="129"/>
      <c r="EF228" s="129"/>
      <c r="EG228" s="129"/>
      <c r="EH228" s="129"/>
      <c r="EI228" s="129"/>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row>
    <row r="229" spans="1:171" ht="11.25" customHeight="1" thickBot="1">
      <c r="A229" s="170">
        <v>4</v>
      </c>
      <c r="B229" s="191"/>
      <c r="C229" s="183" t="str">
        <f>IF($D198="1P","A","A")</f>
        <v>A</v>
      </c>
      <c r="D229" s="197"/>
      <c r="E229" s="198"/>
      <c r="F229" s="197"/>
      <c r="G229" s="198"/>
      <c r="H229" s="197"/>
      <c r="I229" s="198"/>
      <c r="J229" s="197"/>
      <c r="K229" s="198"/>
      <c r="L229" s="197"/>
      <c r="M229" s="208"/>
      <c r="N229" s="69" t="str">
        <f>IF(CF226&lt;&gt;"",IF(CF226="W",IF(SUM(IF(D229&gt;D231,1,0),IF(F229&gt;F231,1,0),IF(H229&gt;H231,1,0),IF(J229&gt;J231,1,0),IF(L229&gt;L231,1,0))&lt;&gt;3,"E",""),""),"")</f>
        <v/>
      </c>
      <c r="O229" s="170">
        <v>11</v>
      </c>
      <c r="P229" s="191"/>
      <c r="Q229" s="183" t="str">
        <f>IF($D198="1P","B","C")</f>
        <v>C</v>
      </c>
      <c r="R229" s="197"/>
      <c r="S229" s="198"/>
      <c r="T229" s="197"/>
      <c r="U229" s="198"/>
      <c r="V229" s="197"/>
      <c r="W229" s="198"/>
      <c r="X229" s="197"/>
      <c r="Y229" s="198"/>
      <c r="Z229" s="197"/>
      <c r="AA229" s="208"/>
      <c r="AB229" s="69" t="str">
        <f>IF(DV226&lt;&gt;"",IF(DV226="W",IF(SUM(IF(R229&gt;R231,1,0),IF(T229&gt;T231,1,0),IF(V229&gt;V231,1,0),IF(X229&gt;X231,1,0),IF(Z229&gt;Z231,1,0))&lt;&gt;3,"E",""),""),"")</f>
        <v/>
      </c>
      <c r="AP229" s="3"/>
      <c r="AQ229" s="160"/>
      <c r="AR229" s="161"/>
      <c r="AS229" s="161"/>
      <c r="AT229" s="161"/>
      <c r="AU229" s="161"/>
      <c r="AV229" s="161"/>
      <c r="AW229" s="161"/>
      <c r="AX229" s="161"/>
      <c r="AY229" s="161"/>
      <c r="AZ229" s="161"/>
      <c r="BA229" s="161"/>
      <c r="BB229" s="161"/>
      <c r="BC229" s="162"/>
      <c r="BD229" s="167"/>
      <c r="BE229" s="168"/>
      <c r="BF229" s="176"/>
      <c r="BG229" s="180"/>
      <c r="BH229" s="181"/>
      <c r="BI229" s="181"/>
      <c r="BJ229" s="181"/>
      <c r="BK229" s="181"/>
      <c r="BL229" s="181"/>
      <c r="BM229" s="181"/>
      <c r="BN229" s="181"/>
      <c r="BO229" s="181"/>
      <c r="BP229" s="181"/>
      <c r="BQ229" s="181"/>
      <c r="BR229" s="181"/>
      <c r="BS229" s="181"/>
      <c r="BT229" s="181"/>
      <c r="BU229" s="182"/>
      <c r="BV229" s="152"/>
      <c r="BW229" s="153"/>
      <c r="BX229" s="333"/>
      <c r="BY229" s="153"/>
      <c r="BZ229" s="333"/>
      <c r="CA229" s="153"/>
      <c r="CB229" s="333"/>
      <c r="CC229" s="153"/>
      <c r="CD229" s="333"/>
      <c r="CE229" s="334"/>
      <c r="CF229" s="341"/>
      <c r="CG229" s="160"/>
      <c r="CH229" s="161"/>
      <c r="CI229" s="161"/>
      <c r="CJ229" s="161"/>
      <c r="CK229" s="161"/>
      <c r="CL229" s="161"/>
      <c r="CM229" s="161"/>
      <c r="CN229" s="161"/>
      <c r="CO229" s="161"/>
      <c r="CP229" s="161"/>
      <c r="CQ229" s="161"/>
      <c r="CR229" s="161"/>
      <c r="CS229" s="162"/>
      <c r="CT229" s="167"/>
      <c r="CU229" s="168"/>
      <c r="CV229" s="176"/>
      <c r="CW229" s="180"/>
      <c r="CX229" s="181"/>
      <c r="CY229" s="181"/>
      <c r="CZ229" s="181"/>
      <c r="DA229" s="181"/>
      <c r="DB229" s="181"/>
      <c r="DC229" s="181"/>
      <c r="DD229" s="181"/>
      <c r="DE229" s="181"/>
      <c r="DF229" s="181"/>
      <c r="DG229" s="181"/>
      <c r="DH229" s="181"/>
      <c r="DI229" s="181"/>
      <c r="DJ229" s="181"/>
      <c r="DK229" s="182"/>
      <c r="DL229" s="152"/>
      <c r="DM229" s="153"/>
      <c r="DN229" s="333"/>
      <c r="DO229" s="153"/>
      <c r="DP229" s="333"/>
      <c r="DQ229" s="153"/>
      <c r="DR229" s="333"/>
      <c r="DS229" s="153"/>
      <c r="DT229" s="333"/>
      <c r="DU229" s="334"/>
      <c r="DV229" s="174"/>
      <c r="DW229" s="129"/>
      <c r="DX229" s="129"/>
      <c r="DY229" s="129"/>
      <c r="DZ229" s="129"/>
      <c r="EA229" s="129"/>
      <c r="EB229" s="129"/>
      <c r="EC229" s="129"/>
      <c r="ED229" s="129"/>
      <c r="EE229" s="129"/>
      <c r="EF229" s="129"/>
      <c r="EG229" s="129"/>
      <c r="EH229" s="129"/>
      <c r="EI229" s="129"/>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row>
    <row r="230" spans="1:171" ht="11.25" customHeight="1">
      <c r="A230" s="192"/>
      <c r="B230" s="193"/>
      <c r="C230" s="196"/>
      <c r="D230" s="199"/>
      <c r="E230" s="200"/>
      <c r="F230" s="199"/>
      <c r="G230" s="200"/>
      <c r="H230" s="199"/>
      <c r="I230" s="200"/>
      <c r="J230" s="199"/>
      <c r="K230" s="200"/>
      <c r="L230" s="199"/>
      <c r="M230" s="209"/>
      <c r="N230" s="69" t="str">
        <f>IF(CF226&lt;&gt;"",IF(ISERROR(AND(BV230="",BX230="",BZ230="",CB230="",CD230="")),"E",IF(AND(BV230="",BX230="",BZ230="",CB230="",CD230=""),"","E")),"")</f>
        <v/>
      </c>
      <c r="O230" s="192"/>
      <c r="P230" s="193"/>
      <c r="Q230" s="196"/>
      <c r="R230" s="199"/>
      <c r="S230" s="200"/>
      <c r="T230" s="199"/>
      <c r="U230" s="200"/>
      <c r="V230" s="199"/>
      <c r="W230" s="200"/>
      <c r="X230" s="199"/>
      <c r="Y230" s="200"/>
      <c r="Z230" s="199"/>
      <c r="AA230" s="209"/>
      <c r="AB230" s="69" t="str">
        <f>IF(DV226&lt;&gt;"",IF(ISERROR(AND(DL230="",DN230="",DP230="",DQ230="",DT230="")),"E",IF(AND(DL230="",DN230="",DP230="",DR230="",DT230=""),"","E")),"")</f>
        <v/>
      </c>
      <c r="AP230" s="3"/>
      <c r="AQ230" s="126"/>
      <c r="AR230" s="126"/>
      <c r="AS230" s="126"/>
      <c r="AT230" s="126"/>
      <c r="AU230" s="126"/>
      <c r="AV230" s="126"/>
      <c r="AW230" s="126"/>
      <c r="AX230" s="126"/>
      <c r="AY230" s="126"/>
      <c r="AZ230" s="126"/>
      <c r="BA230" s="126"/>
      <c r="BB230" s="126"/>
      <c r="BC230" s="126"/>
      <c r="BV230" s="169" t="str">
        <f>IF(CF226&lt;&gt;"",IF(AND(AND(BV226&gt;-1,BV228&gt;-1),OR(BV226&gt;10,BV228&gt;10),ABS(BV226-BV228)&gt;1,IF(OR(BV226&gt;11,BV228&gt;11),ABS(BV226-BV228)=2,TRUE),BV226=INT(BV226),BV228=INT(BV228)),"","Error"),"")</f>
        <v/>
      </c>
      <c r="BW230" s="169"/>
      <c r="BX230" s="169" t="str">
        <f>IF(CF226&lt;&gt;"",IF(AND(AND(BX226&gt;-1,BX228&gt;-1),OR(BX226&gt;10,BX228&gt;10),ABS(BX226-BX228)&gt;1,IF(OR(BX226&gt;11,BX228&gt;11),ABS(BX226-BX228)=2,TRUE),BX226=INT(BX226),BX228=INT(BX228)),"","Error"),"")</f>
        <v/>
      </c>
      <c r="BY230" s="169"/>
      <c r="BZ230" s="169" t="str">
        <f>IF(CF226&lt;&gt;"",IF(AND(AND(BZ226&gt;-1,BZ228&gt;-1),OR(BZ226&gt;10,BZ228&gt;10),ABS(BZ226-BZ228)&gt;1,IF(OR(BZ226&gt;11,BZ228&gt;11),ABS(BZ226-BZ228)=2,TRUE),BZ226=INT(BZ226),BZ228=INT(BZ228)),"","Error"),"")</f>
        <v/>
      </c>
      <c r="CA230" s="169"/>
      <c r="CB230" s="169" t="str">
        <f>IF(AND(CF226&lt;&gt;"",CB226&lt;&gt;""),IF(AND(AND(CB226&gt;-1,CB228&gt;-1),OR(CB226&gt;10,CB228&gt;10),ABS(CB226-CB228)&gt;1,IF(OR(CB226&gt;11,CB228&gt;11),ABS(CB226-CB228)=2,TRUE),CB226=INT(CB226),CB228=INT(CB228)),"","Error"),"")</f>
        <v/>
      </c>
      <c r="CC230" s="169"/>
      <c r="CD230" s="169" t="str">
        <f>IF(AND(CF226&lt;&gt;"",CD226&lt;&gt;""),IF(AND(AND(CD226&gt;-1,CD228&gt;-1),OR(CD226&gt;10,CD228&gt;10),ABS(CD226-CD228)&gt;1,IF(OR(CD226&gt;11,CD228&gt;11),ABS(CD226-CD228)=2,TRUE),CD226=INT(CD226),CD228=INT(CD228)),"","Error"),"")</f>
        <v/>
      </c>
      <c r="CE230" s="169"/>
      <c r="CF230" s="3"/>
      <c r="CG230" s="126"/>
      <c r="CH230" s="126"/>
      <c r="CI230" s="126"/>
      <c r="CJ230" s="126"/>
      <c r="CK230" s="126"/>
      <c r="CL230" s="126"/>
      <c r="CM230" s="126"/>
      <c r="CN230" s="126"/>
      <c r="CO230" s="126"/>
      <c r="CP230" s="126"/>
      <c r="CQ230" s="126"/>
      <c r="CR230" s="126"/>
      <c r="CS230" s="126"/>
      <c r="DL230" s="169" t="str">
        <f>IF(DV226&lt;&gt;"",IF(AND(AND(DL226&gt;-1,DL228&gt;-1),OR(DL226&gt;10,DL228&gt;10),ABS(DL226-DL228)&gt;1,IF(OR(DL226&gt;11,DL228&gt;11),ABS(DL226-DL228)=2,TRUE),DL226=INT(DL226),DL228=INT(DL228)),"","Error"),"")</f>
        <v/>
      </c>
      <c r="DM230" s="169"/>
      <c r="DN230" s="169" t="str">
        <f>IF(DV226&lt;&gt;"",IF(AND(AND(DN226&gt;-1,DN228&gt;-1),OR(DN226&gt;10,DN228&gt;10),ABS(DN226-DN228)&gt;1,IF(OR(DN226&gt;11,DN228&gt;11),ABS(DN226-DN228)=2,TRUE),DN226=INT(DN226),DN228=INT(DN228)),"","Error"),"")</f>
        <v/>
      </c>
      <c r="DO230" s="169"/>
      <c r="DP230" s="169" t="str">
        <f>IF(DV226&lt;&gt;"",IF(AND(AND(DP226&gt;-1,DP228&gt;-1),OR(DP226&gt;10,DP228&gt;10),ABS(DP226-DP228)&gt;1,IF(OR(DP226&gt;11,DP228&gt;11),ABS(DP226-DP228)=2,TRUE),DP226=INT(DP226),DP228=INT(DP228)),"","Error"),"")</f>
        <v/>
      </c>
      <c r="DQ230" s="169"/>
      <c r="DR230" s="169" t="str">
        <f>IF(AND(DV226&lt;&gt;"",DR226&lt;&gt;""),IF(AND(AND(DR226&gt;-1,DR228&gt;-1),OR(DR226&gt;10,DR228&gt;10),ABS(DR226-DR228)&gt;1,IF(OR(DR226&gt;11,DR228&gt;11),ABS(DR226-DR228)=2,TRUE),DR226=INT(DR226),DR228=INT(DR228)),"","Error"),"")</f>
        <v/>
      </c>
      <c r="DS230" s="169"/>
      <c r="DT230" s="169" t="str">
        <f>IF(AND(DV226&lt;&gt;"",DT226&lt;&gt;""),IF(AND(AND(DT226&gt;-1,DT228&gt;-1),OR(DT226&gt;10,DT228&gt;10),ABS(DT226-DT228)&gt;1,IF(OR(DT226&gt;11,DT228&gt;11),ABS(DT226-DT228)=2,TRUE),DT226=INT(DT226),DT228=INT(DT228)),"","Error"),"")</f>
        <v/>
      </c>
      <c r="DU230" s="169"/>
      <c r="DV230" s="3"/>
      <c r="DW230" s="129"/>
      <c r="DX230" s="129"/>
      <c r="DY230" s="129"/>
      <c r="DZ230" s="129"/>
      <c r="EA230" s="129"/>
      <c r="EB230" s="129"/>
      <c r="EC230" s="129"/>
      <c r="ED230" s="129"/>
      <c r="EE230" s="129"/>
      <c r="EF230" s="129"/>
      <c r="EG230" s="129"/>
      <c r="EH230" s="129"/>
      <c r="EI230" s="129"/>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row>
    <row r="231" spans="1:171" ht="11.25" customHeight="1">
      <c r="A231" s="192"/>
      <c r="B231" s="193"/>
      <c r="C231" s="175" t="str">
        <f>IF($D198="1P","E","D")</f>
        <v>D</v>
      </c>
      <c r="D231" s="201"/>
      <c r="E231" s="202"/>
      <c r="F231" s="201"/>
      <c r="G231" s="202"/>
      <c r="H231" s="201"/>
      <c r="I231" s="202"/>
      <c r="J231" s="201"/>
      <c r="K231" s="202"/>
      <c r="L231" s="201"/>
      <c r="M231" s="205"/>
      <c r="N231" s="69" t="str">
        <f>IF(CF226&lt;&gt;"",IF(ISERROR(AND(BV230="",BX230="",BZ230="",CB230="",CD230="")),"E",IF(AND(BV230="",BX230="",BZ230="",CB230="",CD230=""),"","E")),"")</f>
        <v/>
      </c>
      <c r="O231" s="192"/>
      <c r="P231" s="193"/>
      <c r="Q231" s="175" t="str">
        <f>IF($D198="1P","D","F")</f>
        <v>F</v>
      </c>
      <c r="R231" s="201"/>
      <c r="S231" s="202"/>
      <c r="T231" s="201"/>
      <c r="U231" s="202"/>
      <c r="V231" s="201"/>
      <c r="W231" s="202"/>
      <c r="X231" s="201"/>
      <c r="Y231" s="202"/>
      <c r="Z231" s="201"/>
      <c r="AA231" s="205"/>
      <c r="AB231" s="69" t="str">
        <f>IF(DV226&lt;&gt;"",IF(ISERROR(AND(DL230="",DN230="",DP230="",DQ230="",DT230="")),"E",IF(AND(DL230="",DN230="",DP230="",DR230="",DT230=""),"","E")),"")</f>
        <v/>
      </c>
      <c r="AP231" s="3"/>
      <c r="AQ231" s="126"/>
      <c r="AR231" s="126"/>
      <c r="AS231" s="126"/>
      <c r="AT231" s="126"/>
      <c r="AU231" s="126"/>
      <c r="AV231" s="126"/>
      <c r="AW231" s="126"/>
      <c r="AX231" s="126"/>
      <c r="AY231" s="126"/>
      <c r="AZ231" s="126"/>
      <c r="BA231" s="126"/>
      <c r="BB231" s="126"/>
      <c r="BC231" s="126"/>
      <c r="CF231" s="3"/>
      <c r="CG231" s="126"/>
      <c r="CH231" s="126"/>
      <c r="CI231" s="126"/>
      <c r="CJ231" s="126"/>
      <c r="CK231" s="126"/>
      <c r="CL231" s="126"/>
      <c r="CM231" s="126"/>
      <c r="CN231" s="126"/>
      <c r="CO231" s="126"/>
      <c r="CP231" s="126"/>
      <c r="CQ231" s="126"/>
      <c r="CR231" s="126"/>
      <c r="CS231" s="126"/>
      <c r="DV231" s="3"/>
      <c r="DW231" s="129"/>
      <c r="DX231" s="129"/>
      <c r="DY231" s="129"/>
      <c r="DZ231" s="129"/>
      <c r="EA231" s="129"/>
      <c r="EB231" s="129"/>
      <c r="EC231" s="129"/>
      <c r="ED231" s="129"/>
      <c r="EE231" s="129"/>
      <c r="EF231" s="129"/>
      <c r="EG231" s="129"/>
      <c r="EH231" s="129"/>
      <c r="EI231" s="129"/>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row>
    <row r="232" spans="1:171" ht="11.25" customHeight="1" thickBot="1">
      <c r="A232" s="194"/>
      <c r="B232" s="195"/>
      <c r="C232" s="207"/>
      <c r="D232" s="203"/>
      <c r="E232" s="204"/>
      <c r="F232" s="203"/>
      <c r="G232" s="204"/>
      <c r="H232" s="203"/>
      <c r="I232" s="204"/>
      <c r="J232" s="203"/>
      <c r="K232" s="204"/>
      <c r="L232" s="203"/>
      <c r="M232" s="206"/>
      <c r="N232" s="69" t="str">
        <f>IF(CF228&lt;&gt;"",IF(CF228="W",IF(SUM(IF(D231&gt;D229,1,0),IF(F231&gt;F229,1,0),IF(H231&gt;H229,1,0),IF(J231&gt;J229,1,0),IF(L231&gt;L229,1,0))&lt;&gt;3,"E",""),""),"")</f>
        <v/>
      </c>
      <c r="O232" s="194"/>
      <c r="P232" s="195"/>
      <c r="Q232" s="207"/>
      <c r="R232" s="203"/>
      <c r="S232" s="204"/>
      <c r="T232" s="203"/>
      <c r="U232" s="204"/>
      <c r="V232" s="203"/>
      <c r="W232" s="204"/>
      <c r="X232" s="203"/>
      <c r="Y232" s="204"/>
      <c r="Z232" s="203"/>
      <c r="AA232" s="206"/>
      <c r="AB232" s="69" t="str">
        <f>IF(DV228&lt;&gt;"",IF(DV228="W",IF(SUM(IF(R231&gt;R229,1,0),IF(T231&gt;T229,1,0),IF(V231&gt;V229,1,0),IF(X231&gt;X229,1,0),IF(Z231&gt;Z229,1,0))&lt;&gt;3,"E",""),""),"")</f>
        <v/>
      </c>
      <c r="AP232" s="3"/>
      <c r="AQ232" s="127"/>
      <c r="AR232" s="127"/>
      <c r="AS232" s="127"/>
      <c r="AT232" s="127"/>
      <c r="AU232" s="127"/>
      <c r="AV232" s="127"/>
      <c r="AW232" s="127"/>
      <c r="AX232" s="127"/>
      <c r="AY232" s="127"/>
      <c r="AZ232" s="127"/>
      <c r="BA232" s="127"/>
      <c r="BB232" s="127"/>
      <c r="BC232" s="127"/>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3"/>
      <c r="CG232" s="127"/>
      <c r="CH232" s="127"/>
      <c r="CI232" s="127"/>
      <c r="CJ232" s="127"/>
      <c r="CK232" s="127"/>
      <c r="CL232" s="127"/>
      <c r="CM232" s="127"/>
      <c r="CN232" s="127"/>
      <c r="CO232" s="127"/>
      <c r="CP232" s="127"/>
      <c r="CQ232" s="127"/>
      <c r="CR232" s="127"/>
      <c r="CS232" s="127"/>
      <c r="CT232" s="40"/>
      <c r="CU232" s="40"/>
      <c r="CV232" s="40"/>
      <c r="CW232" s="40"/>
      <c r="CX232" s="40"/>
      <c r="CY232" s="40"/>
      <c r="CZ232" s="40"/>
      <c r="DA232" s="40"/>
      <c r="DB232" s="40"/>
      <c r="DC232" s="40"/>
      <c r="DD232" s="40"/>
      <c r="DE232" s="40"/>
      <c r="DF232" s="40"/>
      <c r="DG232" s="40"/>
      <c r="DH232" s="40"/>
      <c r="DI232" s="40"/>
      <c r="DJ232" s="40"/>
      <c r="DK232" s="40"/>
      <c r="DL232" s="40"/>
      <c r="DM232" s="40"/>
      <c r="DN232" s="40"/>
      <c r="DO232" s="40"/>
      <c r="DP232" s="40"/>
      <c r="DQ232" s="40"/>
      <c r="DR232" s="40"/>
      <c r="DS232" s="40"/>
      <c r="DT232" s="40"/>
      <c r="DU232" s="40"/>
      <c r="DV232" s="3"/>
      <c r="DW232" s="129"/>
      <c r="DX232" s="129"/>
      <c r="DY232" s="129"/>
      <c r="DZ232" s="129"/>
      <c r="EA232" s="129"/>
      <c r="EB232" s="129"/>
      <c r="EC232" s="129"/>
      <c r="ED232" s="129"/>
      <c r="EE232" s="129"/>
      <c r="EF232" s="129"/>
      <c r="EG232" s="129"/>
      <c r="EH232" s="129"/>
      <c r="EI232" s="129"/>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row>
    <row r="233" spans="1:171" ht="11.25" customHeight="1">
      <c r="A233" s="170">
        <v>5</v>
      </c>
      <c r="B233" s="191"/>
      <c r="C233" s="183" t="str">
        <f>IF($D198="1P","D","C")</f>
        <v>C</v>
      </c>
      <c r="D233" s="197"/>
      <c r="E233" s="198"/>
      <c r="F233" s="197"/>
      <c r="G233" s="198"/>
      <c r="H233" s="197"/>
      <c r="I233" s="198"/>
      <c r="J233" s="197"/>
      <c r="K233" s="198"/>
      <c r="L233" s="197"/>
      <c r="M233" s="208"/>
      <c r="N233" s="69" t="str">
        <f>IF(CF236&lt;&gt;"",IF(CF236="W",IF(SUM(IF(D233&gt;D235,1,0),IF(F233&gt;F235,1,0),IF(H233&gt;H235,1,0),IF(J233&gt;J235,1,0),IF(L233&gt;L235,1,0))&lt;&gt;3,"E",""),""),"")</f>
        <v/>
      </c>
      <c r="O233" s="170">
        <v>12</v>
      </c>
      <c r="P233" s="191"/>
      <c r="Q233" s="183" t="str">
        <f>IF($D198="1P","E","D")</f>
        <v>D</v>
      </c>
      <c r="R233" s="197"/>
      <c r="S233" s="198"/>
      <c r="T233" s="197"/>
      <c r="U233" s="198"/>
      <c r="V233" s="197"/>
      <c r="W233" s="198"/>
      <c r="X233" s="197"/>
      <c r="Y233" s="198"/>
      <c r="Z233" s="197"/>
      <c r="AA233" s="208"/>
      <c r="AB233" s="69" t="str">
        <f>IF(DV236&lt;&gt;"",IF(DV236="W",IF(SUM(IF(R233&gt;R235,1,0),IF(T233&gt;T235,1,0),IF(V233&gt;V235,1,0),IF(X233&gt;X235,1,0),IF(Z233&gt;Z235,1,0))&lt;&gt;3,"E",""),""),"")</f>
        <v/>
      </c>
      <c r="AP233" s="3"/>
      <c r="AQ233" s="128"/>
      <c r="AR233" s="128"/>
      <c r="AS233" s="128"/>
      <c r="AT233" s="128"/>
      <c r="AU233" s="128"/>
      <c r="AV233" s="128"/>
      <c r="AW233" s="128"/>
      <c r="AX233" s="128"/>
      <c r="AY233" s="128"/>
      <c r="AZ233" s="128"/>
      <c r="BA233" s="128"/>
      <c r="BB233" s="128"/>
      <c r="BC233" s="128"/>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3"/>
      <c r="CG233" s="128"/>
      <c r="CH233" s="128"/>
      <c r="CI233" s="128"/>
      <c r="CJ233" s="128"/>
      <c r="CK233" s="128"/>
      <c r="CL233" s="128"/>
      <c r="CM233" s="128"/>
      <c r="CN233" s="128"/>
      <c r="CO233" s="128"/>
      <c r="CP233" s="128"/>
      <c r="CQ233" s="128"/>
      <c r="CR233" s="128"/>
      <c r="CS233" s="128"/>
      <c r="CT233" s="41"/>
      <c r="CU233" s="41"/>
      <c r="CV233" s="41"/>
      <c r="CW233" s="41"/>
      <c r="CX233" s="41"/>
      <c r="CY233" s="41"/>
      <c r="CZ233" s="41"/>
      <c r="DA233" s="41"/>
      <c r="DB233" s="41"/>
      <c r="DC233" s="41"/>
      <c r="DD233" s="41"/>
      <c r="DE233" s="41"/>
      <c r="DF233" s="41"/>
      <c r="DG233" s="41"/>
      <c r="DH233" s="41"/>
      <c r="DI233" s="41"/>
      <c r="DJ233" s="41"/>
      <c r="DK233" s="41"/>
      <c r="DL233" s="41"/>
      <c r="DM233" s="41"/>
      <c r="DN233" s="41"/>
      <c r="DO233" s="41"/>
      <c r="DP233" s="41"/>
      <c r="DQ233" s="41"/>
      <c r="DR233" s="41"/>
      <c r="DS233" s="41"/>
      <c r="DT233" s="41"/>
      <c r="DU233" s="41"/>
      <c r="DV233" s="3"/>
      <c r="DW233" s="129"/>
      <c r="DX233" s="129"/>
      <c r="DY233" s="129"/>
      <c r="DZ233" s="129"/>
      <c r="EA233" s="129"/>
      <c r="EB233" s="129"/>
      <c r="EC233" s="129"/>
      <c r="ED233" s="129"/>
      <c r="EE233" s="129"/>
      <c r="EF233" s="129"/>
      <c r="EG233" s="129"/>
      <c r="EH233" s="129"/>
      <c r="EI233" s="129"/>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row>
    <row r="234" spans="1:171" ht="11.25" customHeight="1">
      <c r="A234" s="192"/>
      <c r="B234" s="193"/>
      <c r="C234" s="196"/>
      <c r="D234" s="199"/>
      <c r="E234" s="200"/>
      <c r="F234" s="199"/>
      <c r="G234" s="200"/>
      <c r="H234" s="199"/>
      <c r="I234" s="200"/>
      <c r="J234" s="199"/>
      <c r="K234" s="200"/>
      <c r="L234" s="199"/>
      <c r="M234" s="209"/>
      <c r="N234" s="69" t="str">
        <f>IF(CF236&lt;&gt;"",IF(ISERROR(AND(BV240="",BX240="",BZ240="",CB240="",CD240="")),"E",IF(AND(BV240="",BX240="",BZ240="",CB240="",CD240=""),"","E")),"")</f>
        <v/>
      </c>
      <c r="O234" s="192"/>
      <c r="P234" s="193"/>
      <c r="Q234" s="196"/>
      <c r="R234" s="199"/>
      <c r="S234" s="200"/>
      <c r="T234" s="199"/>
      <c r="U234" s="200"/>
      <c r="V234" s="199"/>
      <c r="W234" s="200"/>
      <c r="X234" s="199"/>
      <c r="Y234" s="200"/>
      <c r="Z234" s="199"/>
      <c r="AA234" s="209"/>
      <c r="AB234" s="69" t="str">
        <f>IF(DV236&lt;&gt;"",IF(ISERROR(AND(DL240="",DN240="",DP240="",DQ240="",DT240="")),"E",IF(AND(DL240="",DN240="",DP240="",DR240="",DT240=""),"","E")),"")</f>
        <v/>
      </c>
      <c r="AP234" s="3"/>
      <c r="AQ234" s="126"/>
      <c r="AR234" s="126"/>
      <c r="AS234" s="126"/>
      <c r="AT234" s="126"/>
      <c r="AU234" s="126"/>
      <c r="AV234" s="126"/>
      <c r="AW234" s="126"/>
      <c r="AX234" s="126"/>
      <c r="AY234" s="126"/>
      <c r="AZ234" s="126"/>
      <c r="BA234" s="126"/>
      <c r="BB234" s="126"/>
      <c r="BC234" s="126"/>
      <c r="CF234" s="3"/>
      <c r="CG234" s="126"/>
      <c r="CH234" s="126"/>
      <c r="CI234" s="126"/>
      <c r="CJ234" s="126"/>
      <c r="CK234" s="126"/>
      <c r="CL234" s="126"/>
      <c r="CM234" s="126"/>
      <c r="CN234" s="126"/>
      <c r="CO234" s="126"/>
      <c r="CP234" s="126"/>
      <c r="CQ234" s="126"/>
      <c r="CR234" s="126"/>
      <c r="CS234" s="126"/>
      <c r="DV234" s="3"/>
      <c r="DW234" s="129"/>
      <c r="DX234" s="129"/>
      <c r="DY234" s="129"/>
      <c r="DZ234" s="129"/>
      <c r="EA234" s="129"/>
      <c r="EB234" s="129"/>
      <c r="EC234" s="129"/>
      <c r="ED234" s="129"/>
      <c r="EE234" s="129"/>
      <c r="EF234" s="129"/>
      <c r="EG234" s="129"/>
      <c r="EH234" s="129"/>
      <c r="EI234" s="129"/>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row>
    <row r="235" spans="1:171" ht="11.25" customHeight="1" thickBot="1">
      <c r="A235" s="192"/>
      <c r="B235" s="193"/>
      <c r="C235" s="175" t="str">
        <f>IF($D198="1P","F","E")</f>
        <v>E</v>
      </c>
      <c r="D235" s="201"/>
      <c r="E235" s="202"/>
      <c r="F235" s="201"/>
      <c r="G235" s="202"/>
      <c r="H235" s="201"/>
      <c r="I235" s="202"/>
      <c r="J235" s="201"/>
      <c r="K235" s="202"/>
      <c r="L235" s="201"/>
      <c r="M235" s="205"/>
      <c r="N235" s="69" t="str">
        <f>IF(CF236&lt;&gt;"",IF(ISERROR(AND(BV240="",BX240="",BZ240="",CB240="",CD240="")),"E",IF(AND(BV240="",BX240="",BZ240="",CB240="",CD240=""),"","E")),"")</f>
        <v/>
      </c>
      <c r="O235" s="192"/>
      <c r="P235" s="193"/>
      <c r="Q235" s="175" t="str">
        <f>IF($D198="1P","F","E")</f>
        <v>E</v>
      </c>
      <c r="R235" s="201"/>
      <c r="S235" s="202"/>
      <c r="T235" s="201"/>
      <c r="U235" s="202"/>
      <c r="V235" s="201"/>
      <c r="W235" s="202"/>
      <c r="X235" s="201"/>
      <c r="Y235" s="202"/>
      <c r="Z235" s="201"/>
      <c r="AA235" s="205"/>
      <c r="AB235" s="69" t="str">
        <f>IF(DV236&lt;&gt;"",IF(ISERROR(AND(DL240="",DN240="",DP240="",DQ240="",DT240="")),"E",IF(AND(DL240="",DN240="",DP240="",DR240="",DT240=""),"","E")),"")</f>
        <v/>
      </c>
      <c r="AP235" s="3"/>
      <c r="AQ235" s="127"/>
      <c r="AR235" s="127"/>
      <c r="AS235" s="127"/>
      <c r="AT235" s="127"/>
      <c r="AU235" s="127"/>
      <c r="AV235" s="127"/>
      <c r="AW235" s="127"/>
      <c r="AX235" s="127"/>
      <c r="AY235" s="127"/>
      <c r="AZ235" s="127"/>
      <c r="BA235" s="127"/>
      <c r="BB235" s="127"/>
      <c r="BC235" s="127"/>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3"/>
      <c r="CG235" s="127"/>
      <c r="CH235" s="127"/>
      <c r="CI235" s="127"/>
      <c r="CJ235" s="127"/>
      <c r="CK235" s="127"/>
      <c r="CL235" s="127"/>
      <c r="CM235" s="127"/>
      <c r="CN235" s="127"/>
      <c r="CO235" s="127"/>
      <c r="CP235" s="127"/>
      <c r="CQ235" s="127"/>
      <c r="CR235" s="127"/>
      <c r="CS235" s="127"/>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c r="DV235" s="3"/>
      <c r="DW235" s="129"/>
      <c r="DX235" s="129"/>
      <c r="DY235" s="129"/>
      <c r="DZ235" s="129"/>
      <c r="EA235" s="129"/>
      <c r="EB235" s="129"/>
      <c r="EC235" s="129"/>
      <c r="ED235" s="129"/>
      <c r="EE235" s="129"/>
      <c r="EF235" s="129"/>
      <c r="EG235" s="129"/>
      <c r="EH235" s="129"/>
      <c r="EI235" s="129"/>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row>
    <row r="236" spans="1:171" ht="11.25" customHeight="1" thickBot="1">
      <c r="A236" s="194"/>
      <c r="B236" s="195"/>
      <c r="C236" s="207"/>
      <c r="D236" s="203"/>
      <c r="E236" s="204"/>
      <c r="F236" s="203"/>
      <c r="G236" s="204"/>
      <c r="H236" s="203"/>
      <c r="I236" s="204"/>
      <c r="J236" s="203"/>
      <c r="K236" s="204"/>
      <c r="L236" s="203"/>
      <c r="M236" s="206"/>
      <c r="N236" s="69" t="str">
        <f>IF(CF238&lt;&gt;"",IF(CF238="W",IF(SUM(IF(D235&gt;D233,1,0),IF(F235&gt;F233,1,0),IF(H235&gt;H233,1,0),IF(J235&gt;J233,1,0),IF(L235&gt;L233,1,0))&lt;&gt;3,"E",""),""),"")</f>
        <v/>
      </c>
      <c r="O236" s="194"/>
      <c r="P236" s="195"/>
      <c r="Q236" s="207"/>
      <c r="R236" s="203"/>
      <c r="S236" s="204"/>
      <c r="T236" s="203"/>
      <c r="U236" s="204"/>
      <c r="V236" s="203"/>
      <c r="W236" s="204"/>
      <c r="X236" s="203"/>
      <c r="Y236" s="204"/>
      <c r="Z236" s="203"/>
      <c r="AA236" s="206"/>
      <c r="AB236" s="69" t="str">
        <f>IF(DV238&lt;&gt;"",IF(DV238="W",IF(SUM(IF(R235&gt;R233,1,0),IF(T235&gt;T233,1,0),IF(V235&gt;V233,1,0),IF(X235&gt;X233,1,0),IF(Z235&gt;Z233,1,0))&lt;&gt;3,"E",""),""),"")</f>
        <v/>
      </c>
      <c r="AP236" s="3"/>
      <c r="AQ236" s="154" t="str">
        <f>CONCATENATE($A200," ",$D200,","," ",$F198)</f>
        <v>Group: 4, Men's Singles</v>
      </c>
      <c r="AR236" s="155"/>
      <c r="AS236" s="155"/>
      <c r="AT236" s="155"/>
      <c r="AU236" s="155"/>
      <c r="AV236" s="155"/>
      <c r="AW236" s="155"/>
      <c r="AX236" s="155"/>
      <c r="AY236" s="155"/>
      <c r="AZ236" s="155"/>
      <c r="BA236" s="155"/>
      <c r="BB236" s="155"/>
      <c r="BC236" s="156"/>
      <c r="BD236" s="163">
        <f>A233</f>
        <v>5</v>
      </c>
      <c r="BE236" s="164"/>
      <c r="BF236" s="183" t="str">
        <f>C233</f>
        <v>C</v>
      </c>
      <c r="BG236" s="185" t="str">
        <f>IF(VLOOKUP($BF236,$A202:$C212,3,FALSE)=0,"",CONCATENATE(VLOOKUP(VLOOKUP($BF236,$A202:$C212,3,FALSE),Players!$C:$G,4,FALSE)," ",VLOOKUP($BF236,$A202:$C212,3,FALSE)," ",IF(ISERROR(VLOOKUP(VLOOKUP($BF236,$A202:$C212,3,FALSE),Players!$C:$G,5,FALSE)),"()",CONCATENATE("(",VLOOKUP(VLOOKUP($BF236,$A202:$C212,3,FALSE),Players!$C:$G,5,FALSE),")"))))</f>
        <v/>
      </c>
      <c r="BH236" s="186"/>
      <c r="BI236" s="186"/>
      <c r="BJ236" s="186"/>
      <c r="BK236" s="186"/>
      <c r="BL236" s="186"/>
      <c r="BM236" s="186"/>
      <c r="BN236" s="186"/>
      <c r="BO236" s="186"/>
      <c r="BP236" s="186"/>
      <c r="BQ236" s="186"/>
      <c r="BR236" s="186"/>
      <c r="BS236" s="186"/>
      <c r="BT236" s="186"/>
      <c r="BU236" s="187"/>
      <c r="BV236" s="170" t="str">
        <f>IF(D233&lt;&gt;"",D233,"")</f>
        <v/>
      </c>
      <c r="BW236" s="171"/>
      <c r="BX236" s="335" t="str">
        <f>IF(F233&lt;&gt;"",F233,"")</f>
        <v/>
      </c>
      <c r="BY236" s="171"/>
      <c r="BZ236" s="335" t="str">
        <f>IF(H233&lt;&gt;"",H233,"")</f>
        <v/>
      </c>
      <c r="CA236" s="171"/>
      <c r="CB236" s="335" t="str">
        <f>IF(J233&lt;&gt;"",J233,"")</f>
        <v/>
      </c>
      <c r="CC236" s="171"/>
      <c r="CD236" s="335" t="str">
        <f>IF(L233&lt;&gt;"",L233,"")</f>
        <v/>
      </c>
      <c r="CE236" s="337"/>
      <c r="CF236" s="174" t="str">
        <f>IF($CD236=$CD238,IF($CB236=$CB238,IF($BZ236&lt;&gt;"",IF($BZ236&gt;$BZ238,"W","L"),""),IF($CB236&gt;$CB238,"W","L")),IF($CD236&gt;$CD238,"W","L"))</f>
        <v/>
      </c>
      <c r="CG236" s="154" t="str">
        <f>CONCATENATE($A200," ",$D200,","," ",$F198)</f>
        <v>Group: 4, Men's Singles</v>
      </c>
      <c r="CH236" s="155"/>
      <c r="CI236" s="155"/>
      <c r="CJ236" s="155"/>
      <c r="CK236" s="155"/>
      <c r="CL236" s="155"/>
      <c r="CM236" s="155"/>
      <c r="CN236" s="155"/>
      <c r="CO236" s="155"/>
      <c r="CP236" s="155"/>
      <c r="CQ236" s="155"/>
      <c r="CR236" s="155"/>
      <c r="CS236" s="156"/>
      <c r="CT236" s="163">
        <f>O233</f>
        <v>12</v>
      </c>
      <c r="CU236" s="164"/>
      <c r="CV236" s="183" t="str">
        <f>Q233</f>
        <v>D</v>
      </c>
      <c r="CW236" s="185" t="str">
        <f>IF(VLOOKUP($CV236,$A202:$C212,3,FALSE)=0,"",CONCATENATE(VLOOKUP(VLOOKUP($CV236,$A202:$C212,3,FALSE),Players!$C:$G,4,FALSE)," ",VLOOKUP($CV236,$A202:$C212,3,FALSE)," ",IF(ISERROR(VLOOKUP(VLOOKUP($CV236,$A202:$C212,3,FALSE),Players!$C:$G,5,FALSE)),"()",CONCATENATE("(",VLOOKUP(VLOOKUP($CV236,$A202:$C212,3,FALSE),Players!$C:$G,5,FALSE),")"))))</f>
        <v/>
      </c>
      <c r="CX236" s="186"/>
      <c r="CY236" s="186"/>
      <c r="CZ236" s="186"/>
      <c r="DA236" s="186"/>
      <c r="DB236" s="186"/>
      <c r="DC236" s="186"/>
      <c r="DD236" s="186"/>
      <c r="DE236" s="186"/>
      <c r="DF236" s="186"/>
      <c r="DG236" s="186"/>
      <c r="DH236" s="186"/>
      <c r="DI236" s="186"/>
      <c r="DJ236" s="186"/>
      <c r="DK236" s="187"/>
      <c r="DL236" s="170" t="str">
        <f>IF(R233&lt;&gt;"",R233,"")</f>
        <v/>
      </c>
      <c r="DM236" s="171"/>
      <c r="DN236" s="335" t="str">
        <f>IF(T233&lt;&gt;"",T233,"")</f>
        <v/>
      </c>
      <c r="DO236" s="171"/>
      <c r="DP236" s="335" t="str">
        <f>IF(V233&lt;&gt;"",V233,"")</f>
        <v/>
      </c>
      <c r="DQ236" s="171"/>
      <c r="DR236" s="335" t="str">
        <f>IF(X233&lt;&gt;"",X233,"")</f>
        <v/>
      </c>
      <c r="DS236" s="171"/>
      <c r="DT236" s="335" t="str">
        <f>IF(Z233&lt;&gt;"",Z233,"")</f>
        <v/>
      </c>
      <c r="DU236" s="337"/>
      <c r="DV236" s="174" t="str">
        <f>IF($DT236=$DT238,IF($DR236=$DR238,IF($DP236&lt;&gt;"",IF($DP236&gt;$DP238,"W","L"),""),IF($DR236&gt;$DR238,"W","L")),IF($DT236&gt;$DT238,"W","L"))</f>
        <v/>
      </c>
      <c r="DW236" s="129"/>
      <c r="DX236" s="129"/>
      <c r="DY236" s="129"/>
      <c r="DZ236" s="129"/>
      <c r="EA236" s="129"/>
      <c r="EB236" s="129"/>
      <c r="EC236" s="129"/>
      <c r="ED236" s="129"/>
      <c r="EE236" s="129"/>
      <c r="EF236" s="129"/>
      <c r="EG236" s="129"/>
      <c r="EH236" s="129"/>
      <c r="EI236" s="129"/>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row>
    <row r="237" spans="1:171" ht="11.25" customHeight="1">
      <c r="A237" s="170">
        <v>6</v>
      </c>
      <c r="B237" s="191"/>
      <c r="C237" s="183" t="str">
        <f>IF($D198="1P","B","B")</f>
        <v>B</v>
      </c>
      <c r="D237" s="197"/>
      <c r="E237" s="198"/>
      <c r="F237" s="197"/>
      <c r="G237" s="198"/>
      <c r="H237" s="197"/>
      <c r="I237" s="198"/>
      <c r="J237" s="197"/>
      <c r="K237" s="198"/>
      <c r="L237" s="197"/>
      <c r="M237" s="208"/>
      <c r="N237" s="69" t="str">
        <f>IF(CF246&lt;&gt;"",IF(CF246="W",IF(SUM(IF(D237&gt;D239,1,0),IF(F237&gt;F239,1,0),IF(H237&gt;H239,1,0),IF(J237&gt;J239,1,0),IF(L237&gt;L239,1,0))&lt;&gt;3,"E",""),""),"")</f>
        <v/>
      </c>
      <c r="O237" s="170">
        <v>13</v>
      </c>
      <c r="P237" s="191"/>
      <c r="Q237" s="183" t="str">
        <f>IF($D198="1P","A","A")</f>
        <v>A</v>
      </c>
      <c r="R237" s="197"/>
      <c r="S237" s="198"/>
      <c r="T237" s="197"/>
      <c r="U237" s="198"/>
      <c r="V237" s="197"/>
      <c r="W237" s="198"/>
      <c r="X237" s="197"/>
      <c r="Y237" s="198"/>
      <c r="Z237" s="197"/>
      <c r="AA237" s="208"/>
      <c r="AB237" s="69" t="str">
        <f>IF(DV246&lt;&gt;"",IF(DV246="W",IF(SUM(IF(R237&gt;R239,1,0),IF(T237&gt;T239,1,0),IF(V237&gt;V239,1,0),IF(X237&gt;X239,1,0),IF(Z237&gt;Z239,1,0))&lt;&gt;3,"E",""),""),"")</f>
        <v/>
      </c>
      <c r="AP237" s="3"/>
      <c r="AQ237" s="157"/>
      <c r="AR237" s="158"/>
      <c r="AS237" s="158"/>
      <c r="AT237" s="158"/>
      <c r="AU237" s="158"/>
      <c r="AV237" s="158"/>
      <c r="AW237" s="158"/>
      <c r="AX237" s="158"/>
      <c r="AY237" s="158"/>
      <c r="AZ237" s="158"/>
      <c r="BA237" s="158"/>
      <c r="BB237" s="158"/>
      <c r="BC237" s="159"/>
      <c r="BD237" s="165"/>
      <c r="BE237" s="166"/>
      <c r="BF237" s="184"/>
      <c r="BG237" s="188"/>
      <c r="BH237" s="189"/>
      <c r="BI237" s="189"/>
      <c r="BJ237" s="189"/>
      <c r="BK237" s="189"/>
      <c r="BL237" s="189"/>
      <c r="BM237" s="189"/>
      <c r="BN237" s="189"/>
      <c r="BO237" s="189"/>
      <c r="BP237" s="189"/>
      <c r="BQ237" s="189"/>
      <c r="BR237" s="189"/>
      <c r="BS237" s="189"/>
      <c r="BT237" s="189"/>
      <c r="BU237" s="190"/>
      <c r="BV237" s="172"/>
      <c r="BW237" s="173"/>
      <c r="BX237" s="336"/>
      <c r="BY237" s="173"/>
      <c r="BZ237" s="336"/>
      <c r="CA237" s="173"/>
      <c r="CB237" s="336"/>
      <c r="CC237" s="173"/>
      <c r="CD237" s="336"/>
      <c r="CE237" s="338"/>
      <c r="CF237" s="174"/>
      <c r="CG237" s="157"/>
      <c r="CH237" s="158"/>
      <c r="CI237" s="158"/>
      <c r="CJ237" s="158"/>
      <c r="CK237" s="158"/>
      <c r="CL237" s="158"/>
      <c r="CM237" s="158"/>
      <c r="CN237" s="158"/>
      <c r="CO237" s="158"/>
      <c r="CP237" s="158"/>
      <c r="CQ237" s="158"/>
      <c r="CR237" s="158"/>
      <c r="CS237" s="159"/>
      <c r="CT237" s="165"/>
      <c r="CU237" s="166"/>
      <c r="CV237" s="184"/>
      <c r="CW237" s="188"/>
      <c r="CX237" s="189"/>
      <c r="CY237" s="189"/>
      <c r="CZ237" s="189"/>
      <c r="DA237" s="189"/>
      <c r="DB237" s="189"/>
      <c r="DC237" s="189"/>
      <c r="DD237" s="189"/>
      <c r="DE237" s="189"/>
      <c r="DF237" s="189"/>
      <c r="DG237" s="189"/>
      <c r="DH237" s="189"/>
      <c r="DI237" s="189"/>
      <c r="DJ237" s="189"/>
      <c r="DK237" s="190"/>
      <c r="DL237" s="172"/>
      <c r="DM237" s="173"/>
      <c r="DN237" s="336"/>
      <c r="DO237" s="173"/>
      <c r="DP237" s="336"/>
      <c r="DQ237" s="173"/>
      <c r="DR237" s="336"/>
      <c r="DS237" s="173"/>
      <c r="DT237" s="336"/>
      <c r="DU237" s="338"/>
      <c r="DV237" s="174"/>
      <c r="DW237" s="129"/>
      <c r="DX237" s="129"/>
      <c r="DY237" s="129"/>
      <c r="DZ237" s="129"/>
      <c r="EA237" s="129"/>
      <c r="EB237" s="129"/>
      <c r="EC237" s="129"/>
      <c r="ED237" s="129"/>
      <c r="EE237" s="129"/>
      <c r="EF237" s="129"/>
      <c r="EG237" s="129"/>
      <c r="EH237" s="129"/>
      <c r="EI237" s="129"/>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row>
    <row r="238" spans="1:171" ht="11.25" customHeight="1">
      <c r="A238" s="192"/>
      <c r="B238" s="193"/>
      <c r="C238" s="196"/>
      <c r="D238" s="199"/>
      <c r="E238" s="200"/>
      <c r="F238" s="199"/>
      <c r="G238" s="200"/>
      <c r="H238" s="199"/>
      <c r="I238" s="200"/>
      <c r="J238" s="199"/>
      <c r="K238" s="200"/>
      <c r="L238" s="199"/>
      <c r="M238" s="209"/>
      <c r="N238" s="69" t="str">
        <f>IF(CF246&lt;&gt;"",IF(ISERROR(AND(BV250="",BX250="",BZ250="",CB250="",CD250="")),"E",IF(AND(BV250="",BX250="",BZ250="",CB250="",CD250=""),"","E")),"")</f>
        <v/>
      </c>
      <c r="O238" s="192"/>
      <c r="P238" s="193"/>
      <c r="Q238" s="196"/>
      <c r="R238" s="199"/>
      <c r="S238" s="200"/>
      <c r="T238" s="199"/>
      <c r="U238" s="200"/>
      <c r="V238" s="199"/>
      <c r="W238" s="200"/>
      <c r="X238" s="199"/>
      <c r="Y238" s="200"/>
      <c r="Z238" s="199"/>
      <c r="AA238" s="209"/>
      <c r="AB238" s="69" t="str">
        <f>IF(DV246&lt;&gt;"",IF(ISERROR(AND(DL250="",DN250="",DP250="",DQ250="",DT250="")),"E",IF(AND(DL250="",DN250="",DP250="",DR250="",DT250=""),"","E")),"")</f>
        <v/>
      </c>
      <c r="AP238" s="3"/>
      <c r="AQ238" s="157"/>
      <c r="AR238" s="158"/>
      <c r="AS238" s="158"/>
      <c r="AT238" s="158"/>
      <c r="AU238" s="158"/>
      <c r="AV238" s="158"/>
      <c r="AW238" s="158"/>
      <c r="AX238" s="158"/>
      <c r="AY238" s="158"/>
      <c r="AZ238" s="158"/>
      <c r="BA238" s="158"/>
      <c r="BB238" s="158"/>
      <c r="BC238" s="159"/>
      <c r="BD238" s="165"/>
      <c r="BE238" s="166"/>
      <c r="BF238" s="175" t="str">
        <f>C235</f>
        <v>E</v>
      </c>
      <c r="BG238" s="177" t="str">
        <f>IF(VLOOKUP($BF238,$A202:$C212,3,FALSE)=0,"",CONCATENATE(VLOOKUP(VLOOKUP($BF238,$A202:$C212,3,FALSE),Players!$C:$G,4,FALSE)," ",VLOOKUP($BF238,$A202:$C212,3,FALSE)," ",IF(ISERROR(VLOOKUP(VLOOKUP($BF238,$A202:$C212,3,FALSE),Players!$C:$G,5,FALSE)),"()",CONCATENATE("(",VLOOKUP(VLOOKUP($BF238,$A202:$C212,3,FALSE),Players!$C:$G,5,FALSE),")"))))</f>
        <v/>
      </c>
      <c r="BH238" s="178"/>
      <c r="BI238" s="178"/>
      <c r="BJ238" s="178"/>
      <c r="BK238" s="178"/>
      <c r="BL238" s="178"/>
      <c r="BM238" s="178"/>
      <c r="BN238" s="178"/>
      <c r="BO238" s="178"/>
      <c r="BP238" s="178"/>
      <c r="BQ238" s="178"/>
      <c r="BR238" s="178"/>
      <c r="BS238" s="178"/>
      <c r="BT238" s="178"/>
      <c r="BU238" s="179"/>
      <c r="BV238" s="150" t="str">
        <f>IF(D235&lt;&gt;"",D235,"")</f>
        <v/>
      </c>
      <c r="BW238" s="151"/>
      <c r="BX238" s="288" t="str">
        <f>IF(F235&lt;&gt;"",F235,"")</f>
        <v/>
      </c>
      <c r="BY238" s="151"/>
      <c r="BZ238" s="288" t="str">
        <f>IF(H235&lt;&gt;"",H235,"")</f>
        <v/>
      </c>
      <c r="CA238" s="151"/>
      <c r="CB238" s="288" t="str">
        <f>IF(J235&lt;&gt;"",J235,"")</f>
        <v/>
      </c>
      <c r="CC238" s="151"/>
      <c r="CD238" s="288" t="str">
        <f>IF(L235&lt;&gt;"",L235,"")</f>
        <v/>
      </c>
      <c r="CE238" s="332"/>
      <c r="CF238" s="174" t="str">
        <f>IF($CF236&lt;&gt;"",IF(CF236="W","L","W"),"")</f>
        <v/>
      </c>
      <c r="CG238" s="157"/>
      <c r="CH238" s="158"/>
      <c r="CI238" s="158"/>
      <c r="CJ238" s="158"/>
      <c r="CK238" s="158"/>
      <c r="CL238" s="158"/>
      <c r="CM238" s="158"/>
      <c r="CN238" s="158"/>
      <c r="CO238" s="158"/>
      <c r="CP238" s="158"/>
      <c r="CQ238" s="158"/>
      <c r="CR238" s="158"/>
      <c r="CS238" s="159"/>
      <c r="CT238" s="165"/>
      <c r="CU238" s="166"/>
      <c r="CV238" s="175" t="str">
        <f>Q235</f>
        <v>E</v>
      </c>
      <c r="CW238" s="177" t="str">
        <f>IF(VLOOKUP($CV238,$A202:$C212,3,FALSE)=0,"",CONCATENATE(VLOOKUP(VLOOKUP($CV238,$A202:$C212,3,FALSE),Players!$C:$G,4,FALSE)," ",VLOOKUP($CV238,$A202:$C212,3,FALSE)," ",IF(ISERROR(VLOOKUP(VLOOKUP($CV238,$A202:$C212,3,FALSE),Players!$C:$G,5,FALSE)),"()",CONCATENATE("(",VLOOKUP(VLOOKUP($CV238,$A202:$C212,3,FALSE),Players!$C:$G,5,FALSE),")"))))</f>
        <v/>
      </c>
      <c r="CX238" s="178"/>
      <c r="CY238" s="178"/>
      <c r="CZ238" s="178"/>
      <c r="DA238" s="178"/>
      <c r="DB238" s="178"/>
      <c r="DC238" s="178"/>
      <c r="DD238" s="178"/>
      <c r="DE238" s="178"/>
      <c r="DF238" s="178"/>
      <c r="DG238" s="178"/>
      <c r="DH238" s="178"/>
      <c r="DI238" s="178"/>
      <c r="DJ238" s="178"/>
      <c r="DK238" s="179"/>
      <c r="DL238" s="150" t="str">
        <f>IF(R235&lt;&gt;"",R235,"")</f>
        <v/>
      </c>
      <c r="DM238" s="151"/>
      <c r="DN238" s="288" t="str">
        <f>IF(T235&lt;&gt;"",T235,"")</f>
        <v/>
      </c>
      <c r="DO238" s="151"/>
      <c r="DP238" s="288" t="str">
        <f>IF(V235&lt;&gt;"",V235,"")</f>
        <v/>
      </c>
      <c r="DQ238" s="151"/>
      <c r="DR238" s="288" t="str">
        <f>IF(X235&lt;&gt;"",X235,"")</f>
        <v/>
      </c>
      <c r="DS238" s="151"/>
      <c r="DT238" s="288" t="str">
        <f>IF(Z235&lt;&gt;"",Z235,"")</f>
        <v/>
      </c>
      <c r="DU238" s="332"/>
      <c r="DV238" s="174" t="str">
        <f>IF($DV236&lt;&gt;"",IF(DV236="W","L","W"),"")</f>
        <v/>
      </c>
      <c r="DW238" s="129"/>
      <c r="DX238" s="129"/>
      <c r="DY238" s="129"/>
      <c r="DZ238" s="129"/>
      <c r="EA238" s="129"/>
      <c r="EB238" s="129"/>
      <c r="EC238" s="129"/>
      <c r="ED238" s="129"/>
      <c r="EE238" s="129"/>
      <c r="EF238" s="129"/>
      <c r="EG238" s="129"/>
      <c r="EH238" s="129"/>
      <c r="EI238" s="129"/>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row>
    <row r="239" spans="1:171" ht="11.25" customHeight="1" thickBot="1">
      <c r="A239" s="192"/>
      <c r="B239" s="193"/>
      <c r="C239" s="175" t="str">
        <f>IF($D198="1P","C","F")</f>
        <v>F</v>
      </c>
      <c r="D239" s="201"/>
      <c r="E239" s="202"/>
      <c r="F239" s="201"/>
      <c r="G239" s="202"/>
      <c r="H239" s="201"/>
      <c r="I239" s="202"/>
      <c r="J239" s="201"/>
      <c r="K239" s="202"/>
      <c r="L239" s="201"/>
      <c r="M239" s="205"/>
      <c r="N239" s="69" t="str">
        <f>IF(CF246&lt;&gt;"",IF(ISERROR(AND(BV250="",BX250="",BZ250="",CB250="",CD250="")),"E",IF(AND(BV250="",BX250="",BZ250="",CB250="",CD250=""),"","E")),"")</f>
        <v/>
      </c>
      <c r="O239" s="192"/>
      <c r="P239" s="193"/>
      <c r="Q239" s="175" t="str">
        <f>IF($D198="1P","B","E")</f>
        <v>E</v>
      </c>
      <c r="R239" s="201"/>
      <c r="S239" s="202"/>
      <c r="T239" s="201"/>
      <c r="U239" s="202"/>
      <c r="V239" s="201"/>
      <c r="W239" s="202"/>
      <c r="X239" s="201"/>
      <c r="Y239" s="202"/>
      <c r="Z239" s="201"/>
      <c r="AA239" s="205"/>
      <c r="AB239" s="69" t="str">
        <f>IF(DV246&lt;&gt;"",IF(ISERROR(AND(DL250="",DN250="",DP250="",DQ250="",DT250="")),"E",IF(AND(DL250="",DN250="",DP250="",DR250="",DT250=""),"","E")),"")</f>
        <v/>
      </c>
      <c r="AP239" s="3"/>
      <c r="AQ239" s="160"/>
      <c r="AR239" s="161"/>
      <c r="AS239" s="161"/>
      <c r="AT239" s="161"/>
      <c r="AU239" s="161"/>
      <c r="AV239" s="161"/>
      <c r="AW239" s="161"/>
      <c r="AX239" s="161"/>
      <c r="AY239" s="161"/>
      <c r="AZ239" s="161"/>
      <c r="BA239" s="161"/>
      <c r="BB239" s="161"/>
      <c r="BC239" s="162"/>
      <c r="BD239" s="167"/>
      <c r="BE239" s="168"/>
      <c r="BF239" s="176"/>
      <c r="BG239" s="180"/>
      <c r="BH239" s="181"/>
      <c r="BI239" s="181"/>
      <c r="BJ239" s="181"/>
      <c r="BK239" s="181"/>
      <c r="BL239" s="181"/>
      <c r="BM239" s="181"/>
      <c r="BN239" s="181"/>
      <c r="BO239" s="181"/>
      <c r="BP239" s="181"/>
      <c r="BQ239" s="181"/>
      <c r="BR239" s="181"/>
      <c r="BS239" s="181"/>
      <c r="BT239" s="181"/>
      <c r="BU239" s="182"/>
      <c r="BV239" s="152"/>
      <c r="BW239" s="153"/>
      <c r="BX239" s="333"/>
      <c r="BY239" s="153"/>
      <c r="BZ239" s="333"/>
      <c r="CA239" s="153"/>
      <c r="CB239" s="333"/>
      <c r="CC239" s="153"/>
      <c r="CD239" s="333"/>
      <c r="CE239" s="334"/>
      <c r="CF239" s="341"/>
      <c r="CG239" s="160"/>
      <c r="CH239" s="161"/>
      <c r="CI239" s="161"/>
      <c r="CJ239" s="161"/>
      <c r="CK239" s="161"/>
      <c r="CL239" s="161"/>
      <c r="CM239" s="161"/>
      <c r="CN239" s="161"/>
      <c r="CO239" s="161"/>
      <c r="CP239" s="161"/>
      <c r="CQ239" s="161"/>
      <c r="CR239" s="161"/>
      <c r="CS239" s="162"/>
      <c r="CT239" s="167"/>
      <c r="CU239" s="168"/>
      <c r="CV239" s="176"/>
      <c r="CW239" s="180"/>
      <c r="CX239" s="181"/>
      <c r="CY239" s="181"/>
      <c r="CZ239" s="181"/>
      <c r="DA239" s="181"/>
      <c r="DB239" s="181"/>
      <c r="DC239" s="181"/>
      <c r="DD239" s="181"/>
      <c r="DE239" s="181"/>
      <c r="DF239" s="181"/>
      <c r="DG239" s="181"/>
      <c r="DH239" s="181"/>
      <c r="DI239" s="181"/>
      <c r="DJ239" s="181"/>
      <c r="DK239" s="182"/>
      <c r="DL239" s="152"/>
      <c r="DM239" s="153"/>
      <c r="DN239" s="333"/>
      <c r="DO239" s="153"/>
      <c r="DP239" s="333"/>
      <c r="DQ239" s="153"/>
      <c r="DR239" s="333"/>
      <c r="DS239" s="153"/>
      <c r="DT239" s="333"/>
      <c r="DU239" s="334"/>
      <c r="DV239" s="174"/>
      <c r="DW239" s="129"/>
      <c r="DX239" s="129"/>
      <c r="DY239" s="129"/>
      <c r="DZ239" s="129"/>
      <c r="EA239" s="129"/>
      <c r="EB239" s="129"/>
      <c r="EC239" s="129"/>
      <c r="ED239" s="129"/>
      <c r="EE239" s="129"/>
      <c r="EF239" s="129"/>
      <c r="EG239" s="129"/>
      <c r="EH239" s="129"/>
      <c r="EI239" s="129"/>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row>
    <row r="240" spans="1:171" ht="11.25" customHeight="1" thickBot="1">
      <c r="A240" s="194"/>
      <c r="B240" s="195"/>
      <c r="C240" s="207"/>
      <c r="D240" s="203"/>
      <c r="E240" s="204"/>
      <c r="F240" s="203"/>
      <c r="G240" s="204"/>
      <c r="H240" s="203"/>
      <c r="I240" s="204"/>
      <c r="J240" s="203"/>
      <c r="K240" s="204"/>
      <c r="L240" s="203"/>
      <c r="M240" s="206"/>
      <c r="N240" s="69" t="str">
        <f>IF(CF248&lt;&gt;"",IF(CF248="W",IF(SUM(IF(D239&gt;D237,1,0),IF(F239&gt;F237,1,0),IF(H239&gt;H237,1,0),IF(J239&gt;J237,1,0),IF(L239&gt;L237,1,0))&lt;&gt;3,"E",""),""),"")</f>
        <v/>
      </c>
      <c r="O240" s="194"/>
      <c r="P240" s="195"/>
      <c r="Q240" s="207"/>
      <c r="R240" s="203"/>
      <c r="S240" s="204"/>
      <c r="T240" s="203"/>
      <c r="U240" s="204"/>
      <c r="V240" s="203"/>
      <c r="W240" s="204"/>
      <c r="X240" s="203"/>
      <c r="Y240" s="204"/>
      <c r="Z240" s="203"/>
      <c r="AA240" s="206"/>
      <c r="AB240" s="69" t="str">
        <f>IF(DV248&lt;&gt;"",IF(DV248="W",IF(SUM(IF(R239&gt;R237,1,0),IF(T239&gt;T237,1,0),IF(V239&gt;V237,1,0),IF(X239&gt;X237,1,0),IF(Z239&gt;Z237,1,0))&lt;&gt;3,"E",""),""),"")</f>
        <v/>
      </c>
      <c r="AP240" s="3"/>
      <c r="AQ240" s="126"/>
      <c r="AR240" s="126"/>
      <c r="AS240" s="126"/>
      <c r="AT240" s="126"/>
      <c r="AU240" s="126"/>
      <c r="AV240" s="126"/>
      <c r="AW240" s="126"/>
      <c r="AX240" s="126"/>
      <c r="AY240" s="126"/>
      <c r="AZ240" s="126"/>
      <c r="BA240" s="126"/>
      <c r="BB240" s="126"/>
      <c r="BC240" s="126"/>
      <c r="BV240" s="169" t="str">
        <f>IF(CF236&lt;&gt;"",IF(AND(AND(BV236&gt;-1,BV238&gt;-1),OR(BV236&gt;10,BV238&gt;10),ABS(BV236-BV238)&gt;1,IF(OR(BV236&gt;11,BV238&gt;11),ABS(BV236-BV238)=2,TRUE),BV236=INT(BV236),BV238=INT(BV238)),"","Error"),"")</f>
        <v/>
      </c>
      <c r="BW240" s="169"/>
      <c r="BX240" s="169" t="str">
        <f>IF(CF236&lt;&gt;"",IF(AND(AND(BX236&gt;-1,BX238&gt;-1),OR(BX236&gt;10,BX238&gt;10),ABS(BX236-BX238)&gt;1,IF(OR(BX236&gt;11,BX238&gt;11),ABS(BX236-BX238)=2,TRUE),BX236=INT(BX236),BX238=INT(BX238)),"","Error"),"")</f>
        <v/>
      </c>
      <c r="BY240" s="169"/>
      <c r="BZ240" s="169" t="str">
        <f>IF(CF236&lt;&gt;"",IF(AND(AND(BZ236&gt;-1,BZ238&gt;-1),OR(BZ236&gt;10,BZ238&gt;10),ABS(BZ236-BZ238)&gt;1,IF(OR(BZ236&gt;11,BZ238&gt;11),ABS(BZ236-BZ238)=2,TRUE),BZ236=INT(BZ236),BZ238=INT(BZ238)),"","Error"),"")</f>
        <v/>
      </c>
      <c r="CA240" s="169"/>
      <c r="CB240" s="169" t="str">
        <f>IF(AND(CF236&lt;&gt;"",CB236&lt;&gt;""),IF(AND(AND(CB236&gt;-1,CB238&gt;-1),OR(CB236&gt;10,CB238&gt;10),ABS(CB236-CB238)&gt;1,IF(OR(CB236&gt;11,CB238&gt;11),ABS(CB236-CB238)=2,TRUE),CB236=INT(CB236),CB238=INT(CB238)),"","Error"),"")</f>
        <v/>
      </c>
      <c r="CC240" s="169"/>
      <c r="CD240" s="169" t="str">
        <f>IF(AND(CF236&lt;&gt;"",CD236&lt;&gt;""),IF(AND(AND(CD236&gt;-1,CD238&gt;-1),OR(CD236&gt;10,CD238&gt;10),ABS(CD236-CD238)&gt;1,IF(OR(CD236&gt;11,CD238&gt;11),ABS(CD236-CD238)=2,TRUE),CD236=INT(CD236),CD238=INT(CD238)),"","Error"),"")</f>
        <v/>
      </c>
      <c r="CE240" s="169"/>
      <c r="CF240" s="3"/>
      <c r="CG240" s="126"/>
      <c r="CH240" s="126"/>
      <c r="CI240" s="126"/>
      <c r="CJ240" s="126"/>
      <c r="CK240" s="126"/>
      <c r="CL240" s="126"/>
      <c r="CM240" s="126"/>
      <c r="CN240" s="126"/>
      <c r="CO240" s="126"/>
      <c r="CP240" s="126"/>
      <c r="CQ240" s="126"/>
      <c r="CR240" s="126"/>
      <c r="CS240" s="126"/>
      <c r="DL240" s="169" t="str">
        <f>IF(DV236&lt;&gt;"",IF(AND(AND(DL236&gt;-1,DL238&gt;-1),OR(DL236&gt;10,DL238&gt;10),ABS(DL236-DL238)&gt;1,IF(OR(DL236&gt;11,DL238&gt;11),ABS(DL236-DL238)=2,TRUE),DL236=INT(DL236),DL238=INT(DL238)),"","Error"),"")</f>
        <v/>
      </c>
      <c r="DM240" s="169"/>
      <c r="DN240" s="169" t="str">
        <f>IF(DV236&lt;&gt;"",IF(AND(AND(DN236&gt;-1,DN238&gt;-1),OR(DN236&gt;10,DN238&gt;10),ABS(DN236-DN238)&gt;1,IF(OR(DN236&gt;11,DN238&gt;11),ABS(DN236-DN238)=2,TRUE),DN236=INT(DN236),DN238=INT(DN238)),"","Error"),"")</f>
        <v/>
      </c>
      <c r="DO240" s="169"/>
      <c r="DP240" s="169" t="str">
        <f>IF(DV236&lt;&gt;"",IF(AND(AND(DP236&gt;-1,DP238&gt;-1),OR(DP236&gt;10,DP238&gt;10),ABS(DP236-DP238)&gt;1,IF(OR(DP236&gt;11,DP238&gt;11),ABS(DP236-DP238)=2,TRUE),DP236=INT(DP236),DP238=INT(DP238)),"","Error"),"")</f>
        <v/>
      </c>
      <c r="DQ240" s="169"/>
      <c r="DR240" s="169" t="str">
        <f>IF(AND(DV236&lt;&gt;"",DR236&lt;&gt;""),IF(AND(AND(DR236&gt;-1,DR238&gt;-1),OR(DR236&gt;10,DR238&gt;10),ABS(DR236-DR238)&gt;1,IF(OR(DR236&gt;11,DR238&gt;11),ABS(DR236-DR238)=2,TRUE),DR236=INT(DR236),DR238=INT(DR238)),"","Error"),"")</f>
        <v/>
      </c>
      <c r="DS240" s="169"/>
      <c r="DT240" s="169" t="str">
        <f>IF(AND(DV236&lt;&gt;"",DT236&lt;&gt;""),IF(AND(AND(DT236&gt;-1,DT238&gt;-1),OR(DT236&gt;10,DT238&gt;10),ABS(DT236-DT238)&gt;1,IF(OR(DT236&gt;11,DT238&gt;11),ABS(DT236-DT238)=2,TRUE),DT236=INT(DT236),DT238=INT(DT238)),"","Error"),"")</f>
        <v/>
      </c>
      <c r="DU240" s="169"/>
      <c r="DV240" s="3"/>
      <c r="DW240" s="129"/>
      <c r="DX240" s="129"/>
      <c r="DY240" s="129"/>
      <c r="DZ240" s="129"/>
      <c r="EA240" s="129"/>
      <c r="EB240" s="129"/>
      <c r="EC240" s="129"/>
      <c r="ED240" s="129"/>
      <c r="EE240" s="129"/>
      <c r="EF240" s="129"/>
      <c r="EG240" s="129"/>
      <c r="EH240" s="129"/>
      <c r="EI240" s="129"/>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row>
    <row r="241" spans="1:171" ht="11.25" customHeight="1">
      <c r="A241" s="170">
        <v>7</v>
      </c>
      <c r="B241" s="191"/>
      <c r="C241" s="183" t="str">
        <f>IF($D198="1P","A","A")</f>
        <v>A</v>
      </c>
      <c r="D241" s="197"/>
      <c r="E241" s="198"/>
      <c r="F241" s="197"/>
      <c r="G241" s="198"/>
      <c r="H241" s="197"/>
      <c r="I241" s="198"/>
      <c r="J241" s="197"/>
      <c r="K241" s="198"/>
      <c r="L241" s="197"/>
      <c r="M241" s="208"/>
      <c r="N241" s="69" t="str">
        <f>IF(CF256&lt;&gt;"",IF(CF256="W",IF(SUM(IF(D241&gt;D243,1,0),IF(F241&gt;F243,1,0),IF(H241&gt;H243,1,0),IF(J241&gt;J243,1,0),IF(L241&gt;L243,1,0))&lt;&gt;3,"E",""),""),"")</f>
        <v/>
      </c>
      <c r="O241" s="170">
        <v>14</v>
      </c>
      <c r="P241" s="191"/>
      <c r="Q241" s="183" t="str">
        <f>IF($D198="1P","C","D")</f>
        <v>D</v>
      </c>
      <c r="R241" s="197"/>
      <c r="S241" s="198"/>
      <c r="T241" s="197"/>
      <c r="U241" s="198"/>
      <c r="V241" s="197"/>
      <c r="W241" s="198"/>
      <c r="X241" s="197"/>
      <c r="Y241" s="198"/>
      <c r="Z241" s="197"/>
      <c r="AA241" s="208"/>
      <c r="AB241" s="69" t="str">
        <f>IF(DV256&lt;&gt;"",IF(DV256="W",IF(SUM(IF(R241&gt;R243,1,0),IF(T241&gt;T243,1,0),IF(V241&gt;V243,1,0),IF(X241&gt;X243,1,0),IF(Z241&gt;Z243,1,0))&lt;&gt;3,"E",""),""),"")</f>
        <v/>
      </c>
      <c r="AP241" s="3"/>
      <c r="AQ241" s="126"/>
      <c r="AR241" s="126"/>
      <c r="AS241" s="126"/>
      <c r="AT241" s="126"/>
      <c r="AU241" s="126"/>
      <c r="AV241" s="126"/>
      <c r="AW241" s="126"/>
      <c r="AX241" s="126"/>
      <c r="AY241" s="126"/>
      <c r="AZ241" s="126"/>
      <c r="BA241" s="126"/>
      <c r="BB241" s="126"/>
      <c r="BC241" s="126"/>
      <c r="CF241" s="3"/>
      <c r="CG241" s="126"/>
      <c r="CH241" s="126"/>
      <c r="CI241" s="126"/>
      <c r="CJ241" s="126"/>
      <c r="CK241" s="126"/>
      <c r="CL241" s="126"/>
      <c r="CM241" s="126"/>
      <c r="CN241" s="126"/>
      <c r="CO241" s="126"/>
      <c r="CP241" s="126"/>
      <c r="CQ241" s="126"/>
      <c r="CR241" s="126"/>
      <c r="CS241" s="126"/>
      <c r="DV241" s="3"/>
      <c r="DW241" s="129"/>
      <c r="DX241" s="129"/>
      <c r="DY241" s="129"/>
      <c r="DZ241" s="129"/>
      <c r="EA241" s="129"/>
      <c r="EB241" s="129"/>
      <c r="EC241" s="129"/>
      <c r="ED241" s="129"/>
      <c r="EE241" s="129"/>
      <c r="EF241" s="129"/>
      <c r="EG241" s="129"/>
      <c r="EH241" s="129"/>
      <c r="EI241" s="129"/>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row>
    <row r="242" spans="1:171" ht="11.25" customHeight="1">
      <c r="A242" s="192"/>
      <c r="B242" s="193"/>
      <c r="C242" s="196"/>
      <c r="D242" s="199"/>
      <c r="E242" s="200"/>
      <c r="F242" s="199"/>
      <c r="G242" s="200"/>
      <c r="H242" s="199"/>
      <c r="I242" s="200"/>
      <c r="J242" s="199"/>
      <c r="K242" s="200"/>
      <c r="L242" s="199"/>
      <c r="M242" s="209"/>
      <c r="N242" s="69" t="str">
        <f>IF(CF256&lt;&gt;"",IF(ISERROR(AND(BV260="",BX260="",BZ260="",CB260="",CD260="")),"E",IF(AND(BV260="",BX260="",BZ260="",CB260="",CD260=""),"","E")),"")</f>
        <v/>
      </c>
      <c r="O242" s="192"/>
      <c r="P242" s="193"/>
      <c r="Q242" s="196"/>
      <c r="R242" s="199"/>
      <c r="S242" s="200"/>
      <c r="T242" s="199"/>
      <c r="U242" s="200"/>
      <c r="V242" s="199"/>
      <c r="W242" s="200"/>
      <c r="X242" s="199"/>
      <c r="Y242" s="200"/>
      <c r="Z242" s="199"/>
      <c r="AA242" s="209"/>
      <c r="AB242" s="69" t="str">
        <f>IF(DV256&lt;&gt;"",IF(ISERROR(AND(DL260="",DN260="",DP260="",DQ260="",DT260="")),"E",IF(AND(DL260="",DN260="",DP260="",DR260="",DT260=""),"","E")),"")</f>
        <v/>
      </c>
      <c r="AP242" s="3"/>
      <c r="AQ242" s="127"/>
      <c r="AR242" s="127"/>
      <c r="AS242" s="127"/>
      <c r="AT242" s="127"/>
      <c r="AU242" s="127"/>
      <c r="AV242" s="127"/>
      <c r="AW242" s="127"/>
      <c r="AX242" s="127"/>
      <c r="AY242" s="127"/>
      <c r="AZ242" s="127"/>
      <c r="BA242" s="127"/>
      <c r="BB242" s="127"/>
      <c r="BC242" s="127"/>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3"/>
      <c r="CG242" s="127"/>
      <c r="CH242" s="127"/>
      <c r="CI242" s="127"/>
      <c r="CJ242" s="127"/>
      <c r="CK242" s="127"/>
      <c r="CL242" s="127"/>
      <c r="CM242" s="127"/>
      <c r="CN242" s="127"/>
      <c r="CO242" s="127"/>
      <c r="CP242" s="127"/>
      <c r="CQ242" s="127"/>
      <c r="CR242" s="127"/>
      <c r="CS242" s="127"/>
      <c r="CT242" s="40"/>
      <c r="CU242" s="40"/>
      <c r="CV242" s="40"/>
      <c r="CW242" s="40"/>
      <c r="CX242" s="40"/>
      <c r="CY242" s="40"/>
      <c r="CZ242" s="40"/>
      <c r="DA242" s="40"/>
      <c r="DB242" s="40"/>
      <c r="DC242" s="40"/>
      <c r="DD242" s="40"/>
      <c r="DE242" s="40"/>
      <c r="DF242" s="40"/>
      <c r="DG242" s="40"/>
      <c r="DH242" s="40"/>
      <c r="DI242" s="40"/>
      <c r="DJ242" s="40"/>
      <c r="DK242" s="40"/>
      <c r="DL242" s="40"/>
      <c r="DM242" s="40"/>
      <c r="DN242" s="40"/>
      <c r="DO242" s="40"/>
      <c r="DP242" s="40"/>
      <c r="DQ242" s="40"/>
      <c r="DR242" s="40"/>
      <c r="DS242" s="40"/>
      <c r="DT242" s="40"/>
      <c r="DU242" s="40"/>
      <c r="DV242" s="3"/>
      <c r="DW242" s="129"/>
      <c r="DX242" s="129"/>
      <c r="DY242" s="129"/>
      <c r="DZ242" s="129"/>
      <c r="EA242" s="129"/>
      <c r="EB242" s="129"/>
      <c r="EC242" s="129"/>
      <c r="ED242" s="129"/>
      <c r="EE242" s="129"/>
      <c r="EF242" s="129"/>
      <c r="EG242" s="129"/>
      <c r="EH242" s="129"/>
      <c r="EI242" s="129"/>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row>
    <row r="243" spans="1:171" ht="11.25" customHeight="1">
      <c r="A243" s="192"/>
      <c r="B243" s="193"/>
      <c r="C243" s="175" t="str">
        <f>IF($D198="1P","D","C")</f>
        <v>C</v>
      </c>
      <c r="D243" s="201"/>
      <c r="E243" s="202"/>
      <c r="F243" s="201"/>
      <c r="G243" s="202"/>
      <c r="H243" s="201"/>
      <c r="I243" s="202"/>
      <c r="J243" s="201"/>
      <c r="K243" s="202"/>
      <c r="L243" s="201"/>
      <c r="M243" s="205"/>
      <c r="N243" s="69" t="str">
        <f>IF(CF256&lt;&gt;"",IF(ISERROR(AND(BV260="",BX260="",BZ260="",CB260="",CD260="")),"E",IF(AND(BV260="",BX260="",BZ260="",CB260="",CD260=""),"","E")),"")</f>
        <v/>
      </c>
      <c r="O243" s="192"/>
      <c r="P243" s="193"/>
      <c r="Q243" s="175" t="str">
        <f>IF($D198="1P","F","F")</f>
        <v>F</v>
      </c>
      <c r="R243" s="201"/>
      <c r="S243" s="202"/>
      <c r="T243" s="201"/>
      <c r="U243" s="202"/>
      <c r="V243" s="201"/>
      <c r="W243" s="202"/>
      <c r="X243" s="201"/>
      <c r="Y243" s="202"/>
      <c r="Z243" s="201"/>
      <c r="AA243" s="205"/>
      <c r="AB243" s="69" t="str">
        <f>IF(DV256&lt;&gt;"",IF(ISERROR(AND(DL260="",DN260="",DP260="",DQ260="",DT260="")),"E",IF(AND(DL260="",DN260="",DP260="",DR260="",DT260=""),"","E")),"")</f>
        <v/>
      </c>
      <c r="AP243" s="3"/>
      <c r="AQ243" s="128"/>
      <c r="AR243" s="128"/>
      <c r="AS243" s="128"/>
      <c r="AT243" s="128"/>
      <c r="AU243" s="128"/>
      <c r="AV243" s="128"/>
      <c r="AW243" s="128"/>
      <c r="AX243" s="128"/>
      <c r="AY243" s="128"/>
      <c r="AZ243" s="128"/>
      <c r="BA243" s="128"/>
      <c r="BB243" s="128"/>
      <c r="BC243" s="128"/>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3"/>
      <c r="CG243" s="128"/>
      <c r="CH243" s="128"/>
      <c r="CI243" s="128"/>
      <c r="CJ243" s="128"/>
      <c r="CK243" s="128"/>
      <c r="CL243" s="128"/>
      <c r="CM243" s="128"/>
      <c r="CN243" s="128"/>
      <c r="CO243" s="128"/>
      <c r="CP243" s="128"/>
      <c r="CQ243" s="128"/>
      <c r="CR243" s="128"/>
      <c r="CS243" s="128"/>
      <c r="CT243" s="41"/>
      <c r="CU243" s="41"/>
      <c r="CV243" s="41"/>
      <c r="CW243" s="41"/>
      <c r="CX243" s="41"/>
      <c r="CY243" s="41"/>
      <c r="CZ243" s="41"/>
      <c r="DA243" s="41"/>
      <c r="DB243" s="41"/>
      <c r="DC243" s="41"/>
      <c r="DD243" s="41"/>
      <c r="DE243" s="41"/>
      <c r="DF243" s="41"/>
      <c r="DG243" s="41"/>
      <c r="DH243" s="41"/>
      <c r="DI243" s="41"/>
      <c r="DJ243" s="41"/>
      <c r="DK243" s="41"/>
      <c r="DL243" s="41"/>
      <c r="DM243" s="41"/>
      <c r="DN243" s="41"/>
      <c r="DO243" s="41"/>
      <c r="DP243" s="41"/>
      <c r="DQ243" s="41"/>
      <c r="DR243" s="41"/>
      <c r="DS243" s="41"/>
      <c r="DT243" s="41"/>
      <c r="DU243" s="41"/>
      <c r="DV243" s="3"/>
      <c r="DW243" s="129"/>
      <c r="DX243" s="129"/>
      <c r="DY243" s="129"/>
      <c r="DZ243" s="129"/>
      <c r="EA243" s="129"/>
      <c r="EB243" s="129"/>
      <c r="EC243" s="129"/>
      <c r="ED243" s="129"/>
      <c r="EE243" s="129"/>
      <c r="EF243" s="129"/>
      <c r="EG243" s="129"/>
      <c r="EH243" s="129"/>
      <c r="EI243" s="129"/>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row>
    <row r="244" spans="1:171" ht="11.25" customHeight="1" thickBot="1">
      <c r="A244" s="194"/>
      <c r="B244" s="195"/>
      <c r="C244" s="207"/>
      <c r="D244" s="203"/>
      <c r="E244" s="204"/>
      <c r="F244" s="203"/>
      <c r="G244" s="204"/>
      <c r="H244" s="203"/>
      <c r="I244" s="204"/>
      <c r="J244" s="203"/>
      <c r="K244" s="204"/>
      <c r="L244" s="203"/>
      <c r="M244" s="206"/>
      <c r="N244" s="69" t="str">
        <f>IF(CF258&lt;&gt;"",IF(CF258="W",IF(SUM(IF(D243&gt;D241,1,0),IF(F243&gt;F241,1,0),IF(H243&gt;H241,1,0),IF(J243&gt;J241,1,0),IF(L243&gt;L241,1,0))&lt;&gt;3,"E",""),""),"")</f>
        <v/>
      </c>
      <c r="O244" s="194"/>
      <c r="P244" s="195"/>
      <c r="Q244" s="207"/>
      <c r="R244" s="203"/>
      <c r="S244" s="204"/>
      <c r="T244" s="203"/>
      <c r="U244" s="204"/>
      <c r="V244" s="203"/>
      <c r="W244" s="204"/>
      <c r="X244" s="203"/>
      <c r="Y244" s="204"/>
      <c r="Z244" s="203"/>
      <c r="AA244" s="206"/>
      <c r="AB244" s="69" t="str">
        <f>IF(DV258&lt;&gt;"",IF(DV258="W",IF(SUM(IF(R243&gt;R241,1,0),IF(T243&gt;T241,1,0),IF(V243&gt;V241,1,0),IF(X243&gt;X241,1,0),IF(Z243&gt;Z241,1,0))&lt;&gt;3,"E",""),""),"")</f>
        <v/>
      </c>
      <c r="AP244" s="3"/>
      <c r="AQ244" s="126"/>
      <c r="AR244" s="126"/>
      <c r="AS244" s="126"/>
      <c r="AT244" s="126"/>
      <c r="AU244" s="126"/>
      <c r="AV244" s="126"/>
      <c r="AW244" s="126"/>
      <c r="AX244" s="126"/>
      <c r="AY244" s="126"/>
      <c r="AZ244" s="126"/>
      <c r="BA244" s="126"/>
      <c r="BB244" s="126"/>
      <c r="BC244" s="126"/>
      <c r="CF244" s="3"/>
      <c r="CG244" s="126"/>
      <c r="CH244" s="126"/>
      <c r="CI244" s="126"/>
      <c r="CJ244" s="126"/>
      <c r="CK244" s="126"/>
      <c r="CL244" s="126"/>
      <c r="CM244" s="126"/>
      <c r="CN244" s="126"/>
      <c r="CO244" s="126"/>
      <c r="CP244" s="126"/>
      <c r="CQ244" s="126"/>
      <c r="CR244" s="126"/>
      <c r="CS244" s="126"/>
      <c r="DV244" s="3"/>
      <c r="DW244" s="129"/>
      <c r="DX244" s="129"/>
      <c r="DY244" s="129"/>
      <c r="DZ244" s="129"/>
      <c r="EA244" s="129"/>
      <c r="EB244" s="129"/>
      <c r="EC244" s="129"/>
      <c r="ED244" s="129"/>
      <c r="EE244" s="129"/>
      <c r="EF244" s="129"/>
      <c r="EG244" s="129"/>
      <c r="EH244" s="129"/>
      <c r="EI244" s="129"/>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row>
    <row r="245" spans="1:171" ht="11.25" customHeight="1" thickBot="1">
      <c r="A245" s="3"/>
      <c r="B245" s="3"/>
      <c r="C245" s="3"/>
      <c r="D245" s="3"/>
      <c r="E245" s="3"/>
      <c r="F245" s="3"/>
      <c r="G245" s="3"/>
      <c r="H245" s="3"/>
      <c r="I245" s="3"/>
      <c r="J245" s="3"/>
      <c r="K245" s="3"/>
      <c r="L245" s="3"/>
      <c r="M245" s="3"/>
      <c r="N245" s="3"/>
      <c r="O245" s="3"/>
      <c r="P245" s="3"/>
      <c r="Q245" s="3"/>
      <c r="R245" s="3"/>
      <c r="S245" s="3"/>
      <c r="T245" s="3"/>
      <c r="U245" s="3"/>
      <c r="V245" s="3"/>
      <c r="W245" s="3"/>
      <c r="X245" s="43"/>
      <c r="Y245" s="43"/>
      <c r="Z245" s="43"/>
      <c r="AA245" s="43"/>
      <c r="AB245" s="43"/>
      <c r="AP245" s="3"/>
      <c r="AQ245" s="127"/>
      <c r="AR245" s="127"/>
      <c r="AS245" s="127"/>
      <c r="AT245" s="127"/>
      <c r="AU245" s="127"/>
      <c r="AV245" s="127"/>
      <c r="AW245" s="127"/>
      <c r="AX245" s="127"/>
      <c r="AY245" s="127"/>
      <c r="AZ245" s="127"/>
      <c r="BA245" s="127"/>
      <c r="BB245" s="127"/>
      <c r="BC245" s="127"/>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3"/>
      <c r="CG245" s="127"/>
      <c r="CH245" s="127"/>
      <c r="CI245" s="127"/>
      <c r="CJ245" s="127"/>
      <c r="CK245" s="127"/>
      <c r="CL245" s="127"/>
      <c r="CM245" s="127"/>
      <c r="CN245" s="127"/>
      <c r="CO245" s="127"/>
      <c r="CP245" s="127"/>
      <c r="CQ245" s="127"/>
      <c r="CR245" s="127"/>
      <c r="CS245" s="127"/>
      <c r="CT245" s="40"/>
      <c r="CU245" s="40"/>
      <c r="CV245" s="40"/>
      <c r="CW245" s="40"/>
      <c r="CX245" s="40"/>
      <c r="CY245" s="40"/>
      <c r="CZ245" s="40"/>
      <c r="DA245" s="40"/>
      <c r="DB245" s="40"/>
      <c r="DC245" s="40"/>
      <c r="DD245" s="40"/>
      <c r="DE245" s="40"/>
      <c r="DF245" s="40"/>
      <c r="DG245" s="40"/>
      <c r="DH245" s="40"/>
      <c r="DI245" s="40"/>
      <c r="DJ245" s="40"/>
      <c r="DK245" s="40"/>
      <c r="DL245" s="40"/>
      <c r="DM245" s="40"/>
      <c r="DN245" s="40"/>
      <c r="DO245" s="40"/>
      <c r="DP245" s="40"/>
      <c r="DQ245" s="40"/>
      <c r="DR245" s="40"/>
      <c r="DS245" s="40"/>
      <c r="DT245" s="40"/>
      <c r="DU245" s="40"/>
      <c r="DV245" s="3"/>
      <c r="DW245" s="129"/>
      <c r="DX245" s="129"/>
      <c r="DY245" s="129"/>
      <c r="DZ245" s="129"/>
      <c r="EA245" s="129"/>
      <c r="EB245" s="129"/>
      <c r="EC245" s="129"/>
      <c r="ED245" s="129"/>
      <c r="EE245" s="129"/>
      <c r="EF245" s="129"/>
      <c r="EG245" s="129"/>
      <c r="EH245" s="129"/>
      <c r="EI245" s="129"/>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row>
    <row r="246" spans="1:171" ht="11.25" customHeight="1">
      <c r="A246" s="42"/>
      <c r="B246" s="42"/>
      <c r="C246" s="42"/>
      <c r="D246" s="42"/>
      <c r="E246" s="42"/>
      <c r="F246" s="43"/>
      <c r="G246" s="43"/>
      <c r="H246" s="43"/>
      <c r="I246" s="43"/>
      <c r="J246" s="43"/>
      <c r="K246" s="43"/>
      <c r="L246" s="43"/>
      <c r="M246" s="43"/>
      <c r="N246" s="43"/>
      <c r="O246" s="43"/>
      <c r="P246" s="43"/>
      <c r="Q246" s="43"/>
      <c r="R246" s="43"/>
      <c r="S246" s="43"/>
      <c r="T246" s="43"/>
      <c r="U246" s="43"/>
      <c r="V246" s="43"/>
      <c r="W246" s="43"/>
      <c r="AA246" s="42"/>
      <c r="AB246" s="42"/>
      <c r="AP246" s="3"/>
      <c r="AQ246" s="154" t="str">
        <f>CONCATENATE($A200," ",$D200,","," ",$F198)</f>
        <v>Group: 4, Men's Singles</v>
      </c>
      <c r="AR246" s="155"/>
      <c r="AS246" s="155"/>
      <c r="AT246" s="155"/>
      <c r="AU246" s="155"/>
      <c r="AV246" s="155"/>
      <c r="AW246" s="155"/>
      <c r="AX246" s="155"/>
      <c r="AY246" s="155"/>
      <c r="AZ246" s="155"/>
      <c r="BA246" s="155"/>
      <c r="BB246" s="155"/>
      <c r="BC246" s="156"/>
      <c r="BD246" s="163">
        <f>A237</f>
        <v>6</v>
      </c>
      <c r="BE246" s="164"/>
      <c r="BF246" s="183" t="str">
        <f>C237</f>
        <v>B</v>
      </c>
      <c r="BG246" s="185" t="str">
        <f>IF(VLOOKUP($BF246,$A202:$C212,3,FALSE)=0,"",CONCATENATE(VLOOKUP(VLOOKUP($BF246,$A202:$C212,3,FALSE),Players!$C:$G,4,FALSE)," ",VLOOKUP($BF246,$A202:$C212,3,FALSE)," ",IF(ISERROR(VLOOKUP(VLOOKUP($BF246,$A202:$C212,3,FALSE),Players!$C:$G,5,FALSE)),"()",CONCATENATE("(",VLOOKUP(VLOOKUP($BF246,$A202:$C212,3,FALSE),Players!$C:$G,5,FALSE),")"))))</f>
        <v/>
      </c>
      <c r="BH246" s="186"/>
      <c r="BI246" s="186"/>
      <c r="BJ246" s="186"/>
      <c r="BK246" s="186"/>
      <c r="BL246" s="186"/>
      <c r="BM246" s="186"/>
      <c r="BN246" s="186"/>
      <c r="BO246" s="186"/>
      <c r="BP246" s="186"/>
      <c r="BQ246" s="186"/>
      <c r="BR246" s="186"/>
      <c r="BS246" s="186"/>
      <c r="BT246" s="186"/>
      <c r="BU246" s="187"/>
      <c r="BV246" s="170" t="str">
        <f>IF(D237&lt;&gt;"",D237,"")</f>
        <v/>
      </c>
      <c r="BW246" s="171"/>
      <c r="BX246" s="335" t="str">
        <f>IF(F237&lt;&gt;"",F237,"")</f>
        <v/>
      </c>
      <c r="BY246" s="171"/>
      <c r="BZ246" s="335" t="str">
        <f>IF(H237&lt;&gt;"",H237,"")</f>
        <v/>
      </c>
      <c r="CA246" s="171"/>
      <c r="CB246" s="335" t="str">
        <f>IF(J237&lt;&gt;"",J237,"")</f>
        <v/>
      </c>
      <c r="CC246" s="171"/>
      <c r="CD246" s="335" t="str">
        <f>IF(L237&lt;&gt;"",L237,"")</f>
        <v/>
      </c>
      <c r="CE246" s="337"/>
      <c r="CF246" s="174" t="str">
        <f>IF($CD246=$CD248,IF($CB246=$CB248,IF($BZ246&lt;&gt;"",IF($BZ246&gt;$BZ248,"W","L"),""),IF($CB246&gt;$CB248,"W","L")),IF($CD246&gt;$CD248,"W","L"))</f>
        <v/>
      </c>
      <c r="CG246" s="154" t="str">
        <f>CONCATENATE($A200," ",$D200,","," ",$F198)</f>
        <v>Group: 4, Men's Singles</v>
      </c>
      <c r="CH246" s="155"/>
      <c r="CI246" s="155"/>
      <c r="CJ246" s="155"/>
      <c r="CK246" s="155"/>
      <c r="CL246" s="155"/>
      <c r="CM246" s="155"/>
      <c r="CN246" s="155"/>
      <c r="CO246" s="155"/>
      <c r="CP246" s="155"/>
      <c r="CQ246" s="155"/>
      <c r="CR246" s="155"/>
      <c r="CS246" s="156"/>
      <c r="CT246" s="163">
        <f>O237</f>
        <v>13</v>
      </c>
      <c r="CU246" s="164"/>
      <c r="CV246" s="183" t="str">
        <f>Q237</f>
        <v>A</v>
      </c>
      <c r="CW246" s="185" t="str">
        <f>IF(VLOOKUP($CV246,$A202:$C212,3,FALSE)=0,"",CONCATENATE(VLOOKUP(VLOOKUP($CV246,$A202:$C212,3,FALSE),Players!$C:$G,4,FALSE)," ",VLOOKUP($CV246,$A202:$C212,3,FALSE)," ",IF(ISERROR(VLOOKUP(VLOOKUP($CV246,$A202:$C212,3,FALSE),Players!$C:$G,5,FALSE)),"()",CONCATENATE("(",VLOOKUP(VLOOKUP($CV246,$A202:$C212,3,FALSE),Players!$C:$G,5,FALSE),")"))))</f>
        <v/>
      </c>
      <c r="CX246" s="186"/>
      <c r="CY246" s="186"/>
      <c r="CZ246" s="186"/>
      <c r="DA246" s="186"/>
      <c r="DB246" s="186"/>
      <c r="DC246" s="186"/>
      <c r="DD246" s="186"/>
      <c r="DE246" s="186"/>
      <c r="DF246" s="186"/>
      <c r="DG246" s="186"/>
      <c r="DH246" s="186"/>
      <c r="DI246" s="186"/>
      <c r="DJ246" s="186"/>
      <c r="DK246" s="187"/>
      <c r="DL246" s="170" t="str">
        <f>IF(R237&lt;&gt;"",R237,"")</f>
        <v/>
      </c>
      <c r="DM246" s="171"/>
      <c r="DN246" s="335" t="str">
        <f>IF(T237&lt;&gt;"",T237,"")</f>
        <v/>
      </c>
      <c r="DO246" s="171"/>
      <c r="DP246" s="335" t="str">
        <f>IF(V237&lt;&gt;"",V237,"")</f>
        <v/>
      </c>
      <c r="DQ246" s="171"/>
      <c r="DR246" s="335" t="str">
        <f>IF(X237&lt;&gt;"",X237,"")</f>
        <v/>
      </c>
      <c r="DS246" s="171"/>
      <c r="DT246" s="335" t="str">
        <f>IF(Z237&lt;&gt;"",Z237,"")</f>
        <v/>
      </c>
      <c r="DU246" s="337"/>
      <c r="DV246" s="174" t="str">
        <f>IF($DT246=$DT248,IF($DR246=$DR248,IF($DP246&lt;&gt;"",IF($DP246&gt;$DP248,"W","L"),""),IF($DR246&gt;$DR248,"W","L")),IF($DT246&gt;$DT248,"W","L"))</f>
        <v/>
      </c>
      <c r="DW246" s="129"/>
      <c r="DX246" s="129"/>
      <c r="DY246" s="129"/>
      <c r="DZ246" s="129"/>
      <c r="EA246" s="129"/>
      <c r="EB246" s="129"/>
      <c r="EC246" s="129"/>
      <c r="ED246" s="129"/>
      <c r="EE246" s="129"/>
      <c r="EF246" s="129"/>
      <c r="EG246" s="129"/>
      <c r="EH246" s="129"/>
      <c r="EI246" s="129"/>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row>
    <row r="247" spans="1:171" ht="11.25" customHeight="1">
      <c r="C247" s="44"/>
      <c r="D247" s="44"/>
      <c r="N247" s="43"/>
      <c r="O247" s="43"/>
      <c r="P247" s="43"/>
      <c r="Q247" s="43"/>
      <c r="R247" s="43"/>
      <c r="S247" s="43"/>
      <c r="T247" s="43"/>
      <c r="U247" s="43"/>
      <c r="V247" s="43"/>
      <c r="W247" s="43"/>
      <c r="X247" s="43"/>
      <c r="Y247" s="43"/>
      <c r="Z247" s="43"/>
      <c r="AA247" s="43"/>
      <c r="AB247" s="43"/>
      <c r="AP247" s="3"/>
      <c r="AQ247" s="157"/>
      <c r="AR247" s="158"/>
      <c r="AS247" s="158"/>
      <c r="AT247" s="158"/>
      <c r="AU247" s="158"/>
      <c r="AV247" s="158"/>
      <c r="AW247" s="158"/>
      <c r="AX247" s="158"/>
      <c r="AY247" s="158"/>
      <c r="AZ247" s="158"/>
      <c r="BA247" s="158"/>
      <c r="BB247" s="158"/>
      <c r="BC247" s="159"/>
      <c r="BD247" s="165"/>
      <c r="BE247" s="166"/>
      <c r="BF247" s="184"/>
      <c r="BG247" s="188"/>
      <c r="BH247" s="189"/>
      <c r="BI247" s="189"/>
      <c r="BJ247" s="189"/>
      <c r="BK247" s="189"/>
      <c r="BL247" s="189"/>
      <c r="BM247" s="189"/>
      <c r="BN247" s="189"/>
      <c r="BO247" s="189"/>
      <c r="BP247" s="189"/>
      <c r="BQ247" s="189"/>
      <c r="BR247" s="189"/>
      <c r="BS247" s="189"/>
      <c r="BT247" s="189"/>
      <c r="BU247" s="190"/>
      <c r="BV247" s="172"/>
      <c r="BW247" s="173"/>
      <c r="BX247" s="336"/>
      <c r="BY247" s="173"/>
      <c r="BZ247" s="336"/>
      <c r="CA247" s="173"/>
      <c r="CB247" s="336"/>
      <c r="CC247" s="173"/>
      <c r="CD247" s="336"/>
      <c r="CE247" s="338"/>
      <c r="CF247" s="174"/>
      <c r="CG247" s="157"/>
      <c r="CH247" s="158"/>
      <c r="CI247" s="158"/>
      <c r="CJ247" s="158"/>
      <c r="CK247" s="158"/>
      <c r="CL247" s="158"/>
      <c r="CM247" s="158"/>
      <c r="CN247" s="158"/>
      <c r="CO247" s="158"/>
      <c r="CP247" s="158"/>
      <c r="CQ247" s="158"/>
      <c r="CR247" s="158"/>
      <c r="CS247" s="159"/>
      <c r="CT247" s="165"/>
      <c r="CU247" s="166"/>
      <c r="CV247" s="184"/>
      <c r="CW247" s="188"/>
      <c r="CX247" s="189"/>
      <c r="CY247" s="189"/>
      <c r="CZ247" s="189"/>
      <c r="DA247" s="189"/>
      <c r="DB247" s="189"/>
      <c r="DC247" s="189"/>
      <c r="DD247" s="189"/>
      <c r="DE247" s="189"/>
      <c r="DF247" s="189"/>
      <c r="DG247" s="189"/>
      <c r="DH247" s="189"/>
      <c r="DI247" s="189"/>
      <c r="DJ247" s="189"/>
      <c r="DK247" s="190"/>
      <c r="DL247" s="172"/>
      <c r="DM247" s="173"/>
      <c r="DN247" s="336"/>
      <c r="DO247" s="173"/>
      <c r="DP247" s="336"/>
      <c r="DQ247" s="173"/>
      <c r="DR247" s="336"/>
      <c r="DS247" s="173"/>
      <c r="DT247" s="336"/>
      <c r="DU247" s="338"/>
      <c r="DV247" s="174"/>
      <c r="DW247" s="129"/>
      <c r="DX247" s="129"/>
      <c r="DY247" s="129"/>
      <c r="DZ247" s="129"/>
      <c r="EA247" s="129"/>
      <c r="EB247" s="129"/>
      <c r="EC247" s="129"/>
      <c r="ED247" s="129"/>
      <c r="EE247" s="129"/>
      <c r="EF247" s="129"/>
      <c r="EG247" s="129"/>
      <c r="EH247" s="129"/>
      <c r="EI247" s="129"/>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row>
    <row r="248" spans="1:171" ht="11.25" customHeight="1">
      <c r="A248" s="2"/>
      <c r="J248" s="43"/>
      <c r="K248" s="43"/>
      <c r="L248" s="43"/>
      <c r="M248" s="43"/>
      <c r="R248" s="42"/>
      <c r="S248" s="42"/>
      <c r="W248" s="42"/>
      <c r="AA248" s="42"/>
      <c r="AB248" s="42"/>
      <c r="AP248" s="3"/>
      <c r="AQ248" s="157"/>
      <c r="AR248" s="158"/>
      <c r="AS248" s="158"/>
      <c r="AT248" s="158"/>
      <c r="AU248" s="158"/>
      <c r="AV248" s="158"/>
      <c r="AW248" s="158"/>
      <c r="AX248" s="158"/>
      <c r="AY248" s="158"/>
      <c r="AZ248" s="158"/>
      <c r="BA248" s="158"/>
      <c r="BB248" s="158"/>
      <c r="BC248" s="159"/>
      <c r="BD248" s="165"/>
      <c r="BE248" s="166"/>
      <c r="BF248" s="175" t="str">
        <f>C239</f>
        <v>F</v>
      </c>
      <c r="BG248" s="177" t="str">
        <f>IF(VLOOKUP($BF248,$A202:$C212,3,FALSE)=0,"",CONCATENATE(VLOOKUP(VLOOKUP($BF248,$A202:$C212,3,FALSE),Players!$C:$G,4,FALSE)," ",VLOOKUP($BF248,$A202:$C212,3,FALSE)," ",IF(ISERROR(VLOOKUP(VLOOKUP($BF248,$A202:$C212,3,FALSE),Players!$C:$G,5,FALSE)),"()",CONCATENATE("(",VLOOKUP(VLOOKUP($BF248,$A202:$C212,3,FALSE),Players!$C:$G,5,FALSE),")"))))</f>
        <v/>
      </c>
      <c r="BH248" s="178"/>
      <c r="BI248" s="178"/>
      <c r="BJ248" s="178"/>
      <c r="BK248" s="178"/>
      <c r="BL248" s="178"/>
      <c r="BM248" s="178"/>
      <c r="BN248" s="178"/>
      <c r="BO248" s="178"/>
      <c r="BP248" s="178"/>
      <c r="BQ248" s="178"/>
      <c r="BR248" s="178"/>
      <c r="BS248" s="178"/>
      <c r="BT248" s="178"/>
      <c r="BU248" s="179"/>
      <c r="BV248" s="150" t="str">
        <f>IF(D239&lt;&gt;"",D239,"")</f>
        <v/>
      </c>
      <c r="BW248" s="151"/>
      <c r="BX248" s="288" t="str">
        <f>IF(F239&lt;&gt;"",F239,"")</f>
        <v/>
      </c>
      <c r="BY248" s="151"/>
      <c r="BZ248" s="288" t="str">
        <f>IF(H239&lt;&gt;"",H239,"")</f>
        <v/>
      </c>
      <c r="CA248" s="151"/>
      <c r="CB248" s="288" t="str">
        <f>IF(J239&lt;&gt;"",J239,"")</f>
        <v/>
      </c>
      <c r="CC248" s="151"/>
      <c r="CD248" s="288" t="str">
        <f>IF(L239&lt;&gt;"",L239,"")</f>
        <v/>
      </c>
      <c r="CE248" s="332"/>
      <c r="CF248" s="174" t="str">
        <f>IF($CF246&lt;&gt;"",IF(CF246="W","L","W"),"")</f>
        <v/>
      </c>
      <c r="CG248" s="157"/>
      <c r="CH248" s="158"/>
      <c r="CI248" s="158"/>
      <c r="CJ248" s="158"/>
      <c r="CK248" s="158"/>
      <c r="CL248" s="158"/>
      <c r="CM248" s="158"/>
      <c r="CN248" s="158"/>
      <c r="CO248" s="158"/>
      <c r="CP248" s="158"/>
      <c r="CQ248" s="158"/>
      <c r="CR248" s="158"/>
      <c r="CS248" s="159"/>
      <c r="CT248" s="165"/>
      <c r="CU248" s="166"/>
      <c r="CV248" s="175" t="str">
        <f>Q239</f>
        <v>E</v>
      </c>
      <c r="CW248" s="177" t="str">
        <f>IF(VLOOKUP($CV248,$A202:$C212,3,FALSE)=0,"",CONCATENATE(VLOOKUP(VLOOKUP($CV248,$A202:$C212,3,FALSE),Players!$C:$G,4,FALSE)," ",VLOOKUP($CV248,$A202:$C212,3,FALSE)," ",IF(ISERROR(VLOOKUP(VLOOKUP($CV248,$A202:$C212,3,FALSE),Players!$C:$G,5,FALSE)),"()",CONCATENATE("(",VLOOKUP(VLOOKUP($CV248,$A202:$C212,3,FALSE),Players!$C:$G,5,FALSE),")"))))</f>
        <v/>
      </c>
      <c r="CX248" s="178"/>
      <c r="CY248" s="178"/>
      <c r="CZ248" s="178"/>
      <c r="DA248" s="178"/>
      <c r="DB248" s="178"/>
      <c r="DC248" s="178"/>
      <c r="DD248" s="178"/>
      <c r="DE248" s="178"/>
      <c r="DF248" s="178"/>
      <c r="DG248" s="178"/>
      <c r="DH248" s="178"/>
      <c r="DI248" s="178"/>
      <c r="DJ248" s="178"/>
      <c r="DK248" s="179"/>
      <c r="DL248" s="150" t="str">
        <f>IF(R239&lt;&gt;"",R239,"")</f>
        <v/>
      </c>
      <c r="DM248" s="151"/>
      <c r="DN248" s="288" t="str">
        <f>IF(T239&lt;&gt;"",T239,"")</f>
        <v/>
      </c>
      <c r="DO248" s="151"/>
      <c r="DP248" s="288" t="str">
        <f>IF(V239&lt;&gt;"",V239,"")</f>
        <v/>
      </c>
      <c r="DQ248" s="151"/>
      <c r="DR248" s="288" t="str">
        <f>IF(X239&lt;&gt;"",X239,"")</f>
        <v/>
      </c>
      <c r="DS248" s="151"/>
      <c r="DT248" s="288" t="str">
        <f>IF(Z239&lt;&gt;"",Z239,"")</f>
        <v/>
      </c>
      <c r="DU248" s="332"/>
      <c r="DV248" s="174" t="str">
        <f>IF($DV246&lt;&gt;"",IF(DV246="W","L","W"),"")</f>
        <v/>
      </c>
      <c r="DW248" s="129"/>
      <c r="DX248" s="129"/>
      <c r="DY248" s="129"/>
      <c r="DZ248" s="129"/>
      <c r="EA248" s="129"/>
      <c r="EB248" s="129"/>
      <c r="EC248" s="129"/>
      <c r="ED248" s="129"/>
      <c r="EE248" s="129"/>
      <c r="EF248" s="129"/>
      <c r="EG248" s="129"/>
      <c r="EH248" s="129"/>
      <c r="EI248" s="129"/>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row>
    <row r="249" spans="1:171" ht="11.25" customHeight="1" thickBot="1">
      <c r="A249" s="42"/>
      <c r="R249" s="42"/>
      <c r="S249" s="42"/>
      <c r="W249" s="42"/>
      <c r="X249" s="43"/>
      <c r="Y249" s="43"/>
      <c r="Z249" s="43"/>
      <c r="AA249" s="43"/>
      <c r="AB249" s="43"/>
      <c r="AP249" s="3"/>
      <c r="AQ249" s="160"/>
      <c r="AR249" s="161"/>
      <c r="AS249" s="161"/>
      <c r="AT249" s="161"/>
      <c r="AU249" s="161"/>
      <c r="AV249" s="161"/>
      <c r="AW249" s="161"/>
      <c r="AX249" s="161"/>
      <c r="AY249" s="161"/>
      <c r="AZ249" s="161"/>
      <c r="BA249" s="161"/>
      <c r="BB249" s="161"/>
      <c r="BC249" s="162"/>
      <c r="BD249" s="167"/>
      <c r="BE249" s="168"/>
      <c r="BF249" s="176"/>
      <c r="BG249" s="180"/>
      <c r="BH249" s="181"/>
      <c r="BI249" s="181"/>
      <c r="BJ249" s="181"/>
      <c r="BK249" s="181"/>
      <c r="BL249" s="181"/>
      <c r="BM249" s="181"/>
      <c r="BN249" s="181"/>
      <c r="BO249" s="181"/>
      <c r="BP249" s="181"/>
      <c r="BQ249" s="181"/>
      <c r="BR249" s="181"/>
      <c r="BS249" s="181"/>
      <c r="BT249" s="181"/>
      <c r="BU249" s="182"/>
      <c r="BV249" s="152"/>
      <c r="BW249" s="153"/>
      <c r="BX249" s="333"/>
      <c r="BY249" s="153"/>
      <c r="BZ249" s="333"/>
      <c r="CA249" s="153"/>
      <c r="CB249" s="333"/>
      <c r="CC249" s="153"/>
      <c r="CD249" s="333"/>
      <c r="CE249" s="334"/>
      <c r="CF249" s="341"/>
      <c r="CG249" s="160"/>
      <c r="CH249" s="161"/>
      <c r="CI249" s="161"/>
      <c r="CJ249" s="161"/>
      <c r="CK249" s="161"/>
      <c r="CL249" s="161"/>
      <c r="CM249" s="161"/>
      <c r="CN249" s="161"/>
      <c r="CO249" s="161"/>
      <c r="CP249" s="161"/>
      <c r="CQ249" s="161"/>
      <c r="CR249" s="161"/>
      <c r="CS249" s="162"/>
      <c r="CT249" s="167"/>
      <c r="CU249" s="168"/>
      <c r="CV249" s="176"/>
      <c r="CW249" s="180"/>
      <c r="CX249" s="181"/>
      <c r="CY249" s="181"/>
      <c r="CZ249" s="181"/>
      <c r="DA249" s="181"/>
      <c r="DB249" s="181"/>
      <c r="DC249" s="181"/>
      <c r="DD249" s="181"/>
      <c r="DE249" s="181"/>
      <c r="DF249" s="181"/>
      <c r="DG249" s="181"/>
      <c r="DH249" s="181"/>
      <c r="DI249" s="181"/>
      <c r="DJ249" s="181"/>
      <c r="DK249" s="182"/>
      <c r="DL249" s="152"/>
      <c r="DM249" s="153"/>
      <c r="DN249" s="333"/>
      <c r="DO249" s="153"/>
      <c r="DP249" s="333"/>
      <c r="DQ249" s="153"/>
      <c r="DR249" s="333"/>
      <c r="DS249" s="153"/>
      <c r="DT249" s="333"/>
      <c r="DU249" s="334"/>
      <c r="DV249" s="174"/>
      <c r="DW249" s="129"/>
      <c r="DX249" s="129"/>
      <c r="DY249" s="129"/>
      <c r="DZ249" s="129"/>
      <c r="EA249" s="129"/>
      <c r="EB249" s="129"/>
      <c r="EC249" s="129"/>
      <c r="ED249" s="129"/>
      <c r="EE249" s="129"/>
      <c r="EF249" s="129"/>
      <c r="EG249" s="129"/>
      <c r="EH249" s="129"/>
      <c r="EI249" s="129"/>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row>
    <row r="250" spans="1:171" ht="11.25" customHeight="1">
      <c r="A250" s="42"/>
      <c r="R250" s="42"/>
      <c r="S250" s="42"/>
      <c r="W250" s="42"/>
      <c r="AA250" s="42"/>
      <c r="AB250" s="42"/>
      <c r="AP250" s="3"/>
      <c r="AQ250" s="126"/>
      <c r="AR250" s="126"/>
      <c r="AS250" s="126"/>
      <c r="AT250" s="126"/>
      <c r="AU250" s="126"/>
      <c r="AV250" s="126"/>
      <c r="AW250" s="126"/>
      <c r="AX250" s="126"/>
      <c r="AY250" s="126"/>
      <c r="AZ250" s="126"/>
      <c r="BA250" s="126"/>
      <c r="BB250" s="126"/>
      <c r="BC250" s="126"/>
      <c r="BV250" s="169" t="str">
        <f>IF(CF246&lt;&gt;"",IF(AND(AND(BV246&gt;-1,BV248&gt;-1),OR(BV246&gt;10,BV248&gt;10),ABS(BV246-BV248)&gt;1,IF(OR(BV246&gt;11,BV248&gt;11),ABS(BV246-BV248)=2,TRUE),BV246=INT(BV246),BV248=INT(BV248)),"","Error"),"")</f>
        <v/>
      </c>
      <c r="BW250" s="169"/>
      <c r="BX250" s="169" t="str">
        <f>IF(CF246&lt;&gt;"",IF(AND(AND(BX246&gt;-1,BX248&gt;-1),OR(BX246&gt;10,BX248&gt;10),ABS(BX246-BX248)&gt;1,IF(OR(BX246&gt;11,BX248&gt;11),ABS(BX246-BX248)=2,TRUE),BX246=INT(BX246),BX248=INT(BX248)),"","Error"),"")</f>
        <v/>
      </c>
      <c r="BY250" s="169"/>
      <c r="BZ250" s="169" t="str">
        <f>IF(CF246&lt;&gt;"",IF(AND(AND(BZ246&gt;-1,BZ248&gt;-1),OR(BZ246&gt;10,BZ248&gt;10),ABS(BZ246-BZ248)&gt;1,IF(OR(BZ246&gt;11,BZ248&gt;11),ABS(BZ246-BZ248)=2,TRUE),BZ246=INT(BZ246),BZ248=INT(BZ248)),"","Error"),"")</f>
        <v/>
      </c>
      <c r="CA250" s="169"/>
      <c r="CB250" s="169" t="str">
        <f>IF(AND(CF246&lt;&gt;"",CB246&lt;&gt;""),IF(AND(AND(CB246&gt;-1,CB248&gt;-1),OR(CB246&gt;10,CB248&gt;10),ABS(CB246-CB248)&gt;1,IF(OR(CB246&gt;11,CB248&gt;11),ABS(CB246-CB248)=2,TRUE),CB246=INT(CB246),CB248=INT(CB248)),"","Error"),"")</f>
        <v/>
      </c>
      <c r="CC250" s="169"/>
      <c r="CD250" s="169" t="str">
        <f>IF(AND(CF246&lt;&gt;"",CD246&lt;&gt;""),IF(AND(AND(CD246&gt;-1,CD248&gt;-1),OR(CD246&gt;10,CD248&gt;10),ABS(CD246-CD248)&gt;1,IF(OR(CD246&gt;11,CD248&gt;11),ABS(CD246-CD248)=2,TRUE),CD246=INT(CD246),CD248=INT(CD248)),"","Error"),"")</f>
        <v/>
      </c>
      <c r="CE250" s="169"/>
      <c r="CF250" s="3"/>
      <c r="CG250" s="126"/>
      <c r="CH250" s="126"/>
      <c r="CI250" s="126"/>
      <c r="CJ250" s="126"/>
      <c r="CK250" s="126"/>
      <c r="CL250" s="126"/>
      <c r="CM250" s="126"/>
      <c r="CN250" s="126"/>
      <c r="CO250" s="126"/>
      <c r="CP250" s="126"/>
      <c r="CQ250" s="126"/>
      <c r="CR250" s="126"/>
      <c r="CS250" s="126"/>
      <c r="DL250" s="169" t="str">
        <f>IF(DV246&lt;&gt;"",IF(AND(AND(DL246&gt;-1,DL248&gt;-1),OR(DL246&gt;10,DL248&gt;10),ABS(DL246-DL248)&gt;1,IF(OR(DL246&gt;11,DL248&gt;11),ABS(DL246-DL248)=2,TRUE),DL246=INT(DL246),DL248=INT(DL248)),"","Error"),"")</f>
        <v/>
      </c>
      <c r="DM250" s="169"/>
      <c r="DN250" s="169" t="str">
        <f>IF(DV246&lt;&gt;"",IF(AND(AND(DN246&gt;-1,DN248&gt;-1),OR(DN246&gt;10,DN248&gt;10),ABS(DN246-DN248)&gt;1,IF(OR(DN246&gt;11,DN248&gt;11),ABS(DN246-DN248)=2,TRUE),DN246=INT(DN246),DN248=INT(DN248)),"","Error"),"")</f>
        <v/>
      </c>
      <c r="DO250" s="169"/>
      <c r="DP250" s="169" t="str">
        <f>IF(DV246&lt;&gt;"",IF(AND(AND(DP246&gt;-1,DP248&gt;-1),OR(DP246&gt;10,DP248&gt;10),ABS(DP246-DP248)&gt;1,IF(OR(DP246&gt;11,DP248&gt;11),ABS(DP246-DP248)=2,TRUE),DP246=INT(DP246),DP248=INT(DP248)),"","Error"),"")</f>
        <v/>
      </c>
      <c r="DQ250" s="169"/>
      <c r="DR250" s="169" t="str">
        <f>IF(AND(DV246&lt;&gt;"",DR246&lt;&gt;""),IF(AND(AND(DR246&gt;-1,DR248&gt;-1),OR(DR246&gt;10,DR248&gt;10),ABS(DR246-DR248)&gt;1,IF(OR(DR246&gt;11,DR248&gt;11),ABS(DR246-DR248)=2,TRUE),DR246=INT(DR246),DR248=INT(DR248)),"","Error"),"")</f>
        <v/>
      </c>
      <c r="DS250" s="169"/>
      <c r="DT250" s="169" t="str">
        <f>IF(AND(DV246&lt;&gt;"",DT246&lt;&gt;""),IF(AND(AND(DT246&gt;-1,DT248&gt;-1),OR(DT246&gt;10,DT248&gt;10),ABS(DT246-DT248)&gt;1,IF(OR(DT246&gt;11,DT248&gt;11),ABS(DT246-DT248)=2,TRUE),DT246=INT(DT246),DT248=INT(DT248)),"","Error"),"")</f>
        <v/>
      </c>
      <c r="DU250" s="169"/>
      <c r="DV250" s="3"/>
      <c r="DW250" s="129"/>
      <c r="DX250" s="129"/>
      <c r="DY250" s="129"/>
      <c r="DZ250" s="129"/>
      <c r="EA250" s="129"/>
      <c r="EB250" s="129"/>
      <c r="EC250" s="129"/>
      <c r="ED250" s="129"/>
      <c r="EE250" s="129"/>
      <c r="EF250" s="129"/>
      <c r="EG250" s="129"/>
      <c r="EH250" s="129"/>
      <c r="EI250" s="129"/>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row>
    <row r="251" spans="1:171" ht="11.25" customHeight="1">
      <c r="C251" s="44"/>
      <c r="D251" s="44"/>
      <c r="R251" s="42"/>
      <c r="S251" s="42"/>
      <c r="W251" s="42"/>
      <c r="X251" s="43"/>
      <c r="Y251" s="43"/>
      <c r="Z251" s="43"/>
      <c r="AA251" s="43"/>
      <c r="AB251" s="43"/>
      <c r="AP251" s="3"/>
      <c r="AQ251" s="126"/>
      <c r="AR251" s="126"/>
      <c r="AS251" s="126"/>
      <c r="AT251" s="126"/>
      <c r="AU251" s="126"/>
      <c r="AV251" s="126"/>
      <c r="AW251" s="126"/>
      <c r="AX251" s="126"/>
      <c r="AY251" s="126"/>
      <c r="AZ251" s="126"/>
      <c r="BA251" s="126"/>
      <c r="BB251" s="126"/>
      <c r="BC251" s="126"/>
      <c r="CF251" s="3"/>
      <c r="CG251" s="126"/>
      <c r="CH251" s="126"/>
      <c r="CI251" s="126"/>
      <c r="CJ251" s="126"/>
      <c r="CK251" s="126"/>
      <c r="CL251" s="126"/>
      <c r="CM251" s="126"/>
      <c r="CN251" s="126"/>
      <c r="CO251" s="126"/>
      <c r="CP251" s="126"/>
      <c r="CQ251" s="126"/>
      <c r="CR251" s="126"/>
      <c r="CS251" s="126"/>
      <c r="DV251" s="3"/>
      <c r="DW251" s="129"/>
      <c r="DX251" s="129"/>
      <c r="DY251" s="129"/>
      <c r="DZ251" s="129"/>
      <c r="EA251" s="129"/>
      <c r="EB251" s="129"/>
      <c r="EC251" s="129"/>
      <c r="ED251" s="129"/>
      <c r="EE251" s="129"/>
      <c r="EF251" s="129"/>
      <c r="EG251" s="129"/>
      <c r="EH251" s="129"/>
      <c r="EI251" s="129"/>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row>
    <row r="252" spans="1:171" ht="11.25" customHeight="1">
      <c r="A252" s="2"/>
      <c r="J252" s="43"/>
      <c r="K252" s="43"/>
      <c r="L252" s="43"/>
      <c r="M252" s="43"/>
      <c r="N252" s="43"/>
      <c r="O252" s="43"/>
      <c r="P252" s="43"/>
      <c r="Q252" s="43"/>
      <c r="R252" s="42"/>
      <c r="S252" s="42"/>
      <c r="T252" s="43"/>
      <c r="U252" s="43"/>
      <c r="V252" s="43"/>
      <c r="W252" s="42"/>
      <c r="AA252" s="42"/>
      <c r="AB252" s="42"/>
      <c r="AP252" s="3"/>
      <c r="AQ252" s="127"/>
      <c r="AR252" s="127"/>
      <c r="AS252" s="127"/>
      <c r="AT252" s="127"/>
      <c r="AU252" s="127"/>
      <c r="AV252" s="127"/>
      <c r="AW252" s="127"/>
      <c r="AX252" s="127"/>
      <c r="AY252" s="127"/>
      <c r="AZ252" s="127"/>
      <c r="BA252" s="127"/>
      <c r="BB252" s="127"/>
      <c r="BC252" s="127"/>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3"/>
      <c r="CG252" s="127"/>
      <c r="CH252" s="127"/>
      <c r="CI252" s="127"/>
      <c r="CJ252" s="127"/>
      <c r="CK252" s="127"/>
      <c r="CL252" s="127"/>
      <c r="CM252" s="127"/>
      <c r="CN252" s="127"/>
      <c r="CO252" s="127"/>
      <c r="CP252" s="127"/>
      <c r="CQ252" s="127"/>
      <c r="CR252" s="127"/>
      <c r="CS252" s="127"/>
      <c r="CT252" s="40"/>
      <c r="CU252" s="40"/>
      <c r="CV252" s="40"/>
      <c r="CW252" s="40"/>
      <c r="CX252" s="40"/>
      <c r="CY252" s="40"/>
      <c r="CZ252" s="40"/>
      <c r="DA252" s="40"/>
      <c r="DB252" s="40"/>
      <c r="DC252" s="40"/>
      <c r="DD252" s="40"/>
      <c r="DE252" s="40"/>
      <c r="DF252" s="40"/>
      <c r="DG252" s="40"/>
      <c r="DH252" s="40"/>
      <c r="DI252" s="40"/>
      <c r="DJ252" s="40"/>
      <c r="DK252" s="40"/>
      <c r="DL252" s="40"/>
      <c r="DM252" s="40"/>
      <c r="DN252" s="40"/>
      <c r="DO252" s="40"/>
      <c r="DP252" s="40"/>
      <c r="DQ252" s="40"/>
      <c r="DR252" s="40"/>
      <c r="DS252" s="40"/>
      <c r="DT252" s="40"/>
      <c r="DU252" s="40"/>
      <c r="DV252" s="3"/>
      <c r="DW252" s="129"/>
      <c r="DX252" s="129"/>
      <c r="DY252" s="129"/>
      <c r="DZ252" s="129"/>
      <c r="EA252" s="129"/>
      <c r="EB252" s="129"/>
      <c r="EC252" s="129"/>
      <c r="ED252" s="129"/>
      <c r="EE252" s="129"/>
      <c r="EF252" s="129"/>
      <c r="EG252" s="129"/>
      <c r="EH252" s="129"/>
      <c r="EI252" s="129"/>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row>
    <row r="253" spans="1:171" ht="11.25" customHeight="1">
      <c r="A253" s="42"/>
      <c r="R253" s="42"/>
      <c r="S253" s="42"/>
      <c r="W253" s="42"/>
      <c r="X253" s="43"/>
      <c r="Y253" s="43"/>
      <c r="Z253" s="43"/>
      <c r="AA253" s="43"/>
      <c r="AB253" s="43"/>
      <c r="AP253" s="3"/>
      <c r="AQ253" s="128"/>
      <c r="AR253" s="128"/>
      <c r="AS253" s="128"/>
      <c r="AT253" s="128"/>
      <c r="AU253" s="128"/>
      <c r="AV253" s="128"/>
      <c r="AW253" s="128"/>
      <c r="AX253" s="128"/>
      <c r="AY253" s="128"/>
      <c r="AZ253" s="128"/>
      <c r="BA253" s="128"/>
      <c r="BB253" s="128"/>
      <c r="BC253" s="128"/>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3"/>
      <c r="CG253" s="128"/>
      <c r="CH253" s="128"/>
      <c r="CI253" s="128"/>
      <c r="CJ253" s="128"/>
      <c r="CK253" s="128"/>
      <c r="CL253" s="128"/>
      <c r="CM253" s="128"/>
      <c r="CN253" s="128"/>
      <c r="CO253" s="128"/>
      <c r="CP253" s="128"/>
      <c r="CQ253" s="128"/>
      <c r="CR253" s="128"/>
      <c r="CS253" s="128"/>
      <c r="CT253" s="41"/>
      <c r="CU253" s="41"/>
      <c r="CV253" s="41"/>
      <c r="CW253" s="41"/>
      <c r="CX253" s="41"/>
      <c r="CY253" s="41"/>
      <c r="CZ253" s="41"/>
      <c r="DA253" s="41"/>
      <c r="DB253" s="41"/>
      <c r="DC253" s="41"/>
      <c r="DD253" s="41"/>
      <c r="DE253" s="41"/>
      <c r="DF253" s="41"/>
      <c r="DG253" s="41"/>
      <c r="DH253" s="41"/>
      <c r="DI253" s="41"/>
      <c r="DJ253" s="41"/>
      <c r="DK253" s="41"/>
      <c r="DL253" s="41"/>
      <c r="DM253" s="41"/>
      <c r="DN253" s="41"/>
      <c r="DO253" s="41"/>
      <c r="DP253" s="41"/>
      <c r="DQ253" s="41"/>
      <c r="DR253" s="41"/>
      <c r="DS253" s="41"/>
      <c r="DT253" s="41"/>
      <c r="DU253" s="41"/>
      <c r="DV253" s="3"/>
      <c r="DW253" s="129"/>
      <c r="DX253" s="129"/>
      <c r="DY253" s="129"/>
      <c r="DZ253" s="129"/>
      <c r="EA253" s="129"/>
      <c r="EB253" s="129"/>
      <c r="EC253" s="129"/>
      <c r="ED253" s="129"/>
      <c r="EE253" s="129"/>
      <c r="EF253" s="129"/>
      <c r="EG253" s="129"/>
      <c r="EH253" s="129"/>
      <c r="EI253" s="129"/>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row>
    <row r="254" spans="1:171" ht="11.25" customHeight="1">
      <c r="A254" s="42"/>
      <c r="R254" s="42"/>
      <c r="S254" s="42"/>
      <c r="W254" s="42"/>
      <c r="AA254" s="42"/>
      <c r="AB254" s="42"/>
      <c r="AP254" s="3"/>
      <c r="AQ254" s="126"/>
      <c r="AR254" s="126"/>
      <c r="AS254" s="126"/>
      <c r="AT254" s="126"/>
      <c r="AU254" s="126"/>
      <c r="AV254" s="126"/>
      <c r="AW254" s="126"/>
      <c r="AX254" s="126"/>
      <c r="AY254" s="126"/>
      <c r="AZ254" s="126"/>
      <c r="BA254" s="126"/>
      <c r="BB254" s="126"/>
      <c r="BC254" s="126"/>
      <c r="CF254" s="3"/>
      <c r="CG254" s="126"/>
      <c r="CH254" s="126"/>
      <c r="CI254" s="126"/>
      <c r="CJ254" s="126"/>
      <c r="CK254" s="126"/>
      <c r="CL254" s="126"/>
      <c r="CM254" s="126"/>
      <c r="CN254" s="126"/>
      <c r="CO254" s="126"/>
      <c r="CP254" s="126"/>
      <c r="CQ254" s="126"/>
      <c r="CR254" s="126"/>
      <c r="CS254" s="126"/>
      <c r="DV254" s="3"/>
      <c r="DW254" s="129"/>
      <c r="DX254" s="129"/>
      <c r="DY254" s="129"/>
      <c r="DZ254" s="129"/>
      <c r="EA254" s="129"/>
      <c r="EB254" s="129"/>
      <c r="EC254" s="129"/>
      <c r="ED254" s="129"/>
      <c r="EE254" s="129"/>
      <c r="EF254" s="129"/>
      <c r="EG254" s="129"/>
      <c r="EH254" s="129"/>
      <c r="EI254" s="129"/>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row>
    <row r="255" spans="1:171" ht="11.25" customHeight="1" thickBot="1">
      <c r="A255" s="42"/>
      <c r="R255" s="42"/>
      <c r="S255" s="42"/>
      <c r="W255" s="42"/>
      <c r="X255" s="43"/>
      <c r="Y255" s="43"/>
      <c r="Z255" s="43"/>
      <c r="AA255" s="43"/>
      <c r="AB255" s="43"/>
      <c r="AP255" s="3"/>
      <c r="AQ255" s="127"/>
      <c r="AR255" s="127"/>
      <c r="AS255" s="127"/>
      <c r="AT255" s="127"/>
      <c r="AU255" s="127"/>
      <c r="AV255" s="127"/>
      <c r="AW255" s="127"/>
      <c r="AX255" s="127"/>
      <c r="AY255" s="127"/>
      <c r="AZ255" s="127"/>
      <c r="BA255" s="127"/>
      <c r="BB255" s="127"/>
      <c r="BC255" s="127"/>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3"/>
      <c r="CG255" s="127"/>
      <c r="CH255" s="127"/>
      <c r="CI255" s="127"/>
      <c r="CJ255" s="127"/>
      <c r="CK255" s="127"/>
      <c r="CL255" s="127"/>
      <c r="CM255" s="127"/>
      <c r="CN255" s="127"/>
      <c r="CO255" s="127"/>
      <c r="CP255" s="127"/>
      <c r="CQ255" s="127"/>
      <c r="CR255" s="127"/>
      <c r="CS255" s="127"/>
      <c r="CT255" s="40"/>
      <c r="CU255" s="40"/>
      <c r="CV255" s="40"/>
      <c r="CW255" s="40"/>
      <c r="CX255" s="40"/>
      <c r="CY255" s="40"/>
      <c r="CZ255" s="40"/>
      <c r="DA255" s="40"/>
      <c r="DB255" s="40"/>
      <c r="DC255" s="40"/>
      <c r="DD255" s="40"/>
      <c r="DE255" s="40"/>
      <c r="DF255" s="40"/>
      <c r="DG255" s="40"/>
      <c r="DH255" s="40"/>
      <c r="DI255" s="40"/>
      <c r="DJ255" s="40"/>
      <c r="DK255" s="40"/>
      <c r="DL255" s="40"/>
      <c r="DM255" s="40"/>
      <c r="DN255" s="40"/>
      <c r="DO255" s="40"/>
      <c r="DP255" s="40"/>
      <c r="DQ255" s="40"/>
      <c r="DR255" s="40"/>
      <c r="DS255" s="40"/>
      <c r="DT255" s="40"/>
      <c r="DU255" s="40"/>
      <c r="DV255" s="3"/>
      <c r="DW255" s="129"/>
      <c r="DX255" s="129"/>
      <c r="DY255" s="129"/>
      <c r="DZ255" s="129"/>
      <c r="EA255" s="129"/>
      <c r="EB255" s="129"/>
      <c r="EC255" s="129"/>
      <c r="ED255" s="129"/>
      <c r="EE255" s="129"/>
      <c r="EF255" s="129"/>
      <c r="EG255" s="129"/>
      <c r="EH255" s="129"/>
      <c r="EI255" s="129"/>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row>
    <row r="256" spans="1:171" ht="11.25" customHeight="1">
      <c r="A256" s="2"/>
      <c r="R256" s="42"/>
      <c r="S256" s="42"/>
      <c r="W256" s="42"/>
      <c r="AA256" s="42"/>
      <c r="AB256" s="42"/>
      <c r="AP256" s="3"/>
      <c r="AQ256" s="154" t="str">
        <f>CONCATENATE($A200," ",$D200,","," ",$F198)</f>
        <v>Group: 4, Men's Singles</v>
      </c>
      <c r="AR256" s="155"/>
      <c r="AS256" s="155"/>
      <c r="AT256" s="155"/>
      <c r="AU256" s="155"/>
      <c r="AV256" s="155"/>
      <c r="AW256" s="155"/>
      <c r="AX256" s="155"/>
      <c r="AY256" s="155"/>
      <c r="AZ256" s="155"/>
      <c r="BA256" s="155"/>
      <c r="BB256" s="155"/>
      <c r="BC256" s="156"/>
      <c r="BD256" s="163">
        <f>A241</f>
        <v>7</v>
      </c>
      <c r="BE256" s="164"/>
      <c r="BF256" s="183" t="str">
        <f>C241</f>
        <v>A</v>
      </c>
      <c r="BG256" s="185" t="str">
        <f>IF(VLOOKUP($BF256,$A202:$C212,3,FALSE)=0,"",CONCATENATE(VLOOKUP(VLOOKUP($BF256,$A202:$C212,3,FALSE),Players!$C:$G,4,FALSE)," ",VLOOKUP($BF256,$A202:$C212,3,FALSE)," ",IF(ISERROR(VLOOKUP(VLOOKUP($BF256,$A202:$C212,3,FALSE),Players!$C:$G,5,FALSE)),"()",CONCATENATE("(",VLOOKUP(VLOOKUP($BF256,$A202:$C212,3,FALSE),Players!$C:$G,5,FALSE),")"))))</f>
        <v/>
      </c>
      <c r="BH256" s="186"/>
      <c r="BI256" s="186"/>
      <c r="BJ256" s="186"/>
      <c r="BK256" s="186"/>
      <c r="BL256" s="186"/>
      <c r="BM256" s="186"/>
      <c r="BN256" s="186"/>
      <c r="BO256" s="186"/>
      <c r="BP256" s="186"/>
      <c r="BQ256" s="186"/>
      <c r="BR256" s="186"/>
      <c r="BS256" s="186"/>
      <c r="BT256" s="186"/>
      <c r="BU256" s="187"/>
      <c r="BV256" s="170" t="str">
        <f>IF(D241&lt;&gt;"",D241,"")</f>
        <v/>
      </c>
      <c r="BW256" s="171"/>
      <c r="BX256" s="335" t="str">
        <f>IF(F241&lt;&gt;"",F241,"")</f>
        <v/>
      </c>
      <c r="BY256" s="171"/>
      <c r="BZ256" s="335" t="str">
        <f>IF(H241&lt;&gt;"",H241,"")</f>
        <v/>
      </c>
      <c r="CA256" s="171"/>
      <c r="CB256" s="335" t="str">
        <f>IF(J241&lt;&gt;"",J241,"")</f>
        <v/>
      </c>
      <c r="CC256" s="171"/>
      <c r="CD256" s="335" t="str">
        <f>IF(L241&lt;&gt;"",L241,"")</f>
        <v/>
      </c>
      <c r="CE256" s="337"/>
      <c r="CF256" s="174" t="str">
        <f>IF($CD256=$CD258,IF($CB256=$CB258,IF($BZ256&lt;&gt;"",IF($BZ256&gt;$BZ258,"W","L"),""),IF($CB256&gt;$CB258,"W","L")),IF($CD256&gt;$CD258,"W","L"))</f>
        <v/>
      </c>
      <c r="CG256" s="154" t="str">
        <f>CONCATENATE($A200," ",$D200,","," ",$F198)</f>
        <v>Group: 4, Men's Singles</v>
      </c>
      <c r="CH256" s="155"/>
      <c r="CI256" s="155"/>
      <c r="CJ256" s="155"/>
      <c r="CK256" s="155"/>
      <c r="CL256" s="155"/>
      <c r="CM256" s="155"/>
      <c r="CN256" s="155"/>
      <c r="CO256" s="155"/>
      <c r="CP256" s="155"/>
      <c r="CQ256" s="155"/>
      <c r="CR256" s="155"/>
      <c r="CS256" s="156"/>
      <c r="CT256" s="163">
        <f>O241</f>
        <v>14</v>
      </c>
      <c r="CU256" s="164"/>
      <c r="CV256" s="183" t="str">
        <f>Q241</f>
        <v>D</v>
      </c>
      <c r="CW256" s="185" t="str">
        <f>IF(VLOOKUP($CV256,$A202:$C212,3,FALSE)=0,"",CONCATENATE(VLOOKUP(VLOOKUP($CV256,$A202:$C212,3,FALSE),Players!$C:$G,4,FALSE)," ",VLOOKUP($CV256,$A202:$C212,3,FALSE)," ",IF(ISERROR(VLOOKUP(VLOOKUP($CV256,$A202:$C212,3,FALSE),Players!$C:$G,5,FALSE)),"()",CONCATENATE("(",VLOOKUP(VLOOKUP($CV256,$A202:$C212,3,FALSE),Players!$C:$G,5,FALSE),")"))))</f>
        <v/>
      </c>
      <c r="CX256" s="186"/>
      <c r="CY256" s="186"/>
      <c r="CZ256" s="186"/>
      <c r="DA256" s="186"/>
      <c r="DB256" s="186"/>
      <c r="DC256" s="186"/>
      <c r="DD256" s="186"/>
      <c r="DE256" s="186"/>
      <c r="DF256" s="186"/>
      <c r="DG256" s="186"/>
      <c r="DH256" s="186"/>
      <c r="DI256" s="186"/>
      <c r="DJ256" s="186"/>
      <c r="DK256" s="187"/>
      <c r="DL256" s="170" t="str">
        <f>IF(R241&lt;&gt;"",R241,"")</f>
        <v/>
      </c>
      <c r="DM256" s="171"/>
      <c r="DN256" s="335" t="str">
        <f>IF(T241&lt;&gt;"",T241,"")</f>
        <v/>
      </c>
      <c r="DO256" s="171"/>
      <c r="DP256" s="335" t="str">
        <f>IF(V241&lt;&gt;"",V241,"")</f>
        <v/>
      </c>
      <c r="DQ256" s="171"/>
      <c r="DR256" s="335" t="str">
        <f>IF(X241&lt;&gt;"",X241,"")</f>
        <v/>
      </c>
      <c r="DS256" s="171"/>
      <c r="DT256" s="335" t="str">
        <f>IF(Z241&lt;&gt;"",Z241,"")</f>
        <v/>
      </c>
      <c r="DU256" s="337"/>
      <c r="DV256" s="174" t="str">
        <f>IF($DT256=$DT258,IF($DR256=$DR258,IF($DP256&lt;&gt;"",IF($DP256&gt;$DP258,"W","L"),""),IF($DR256&gt;$DR258,"W","L")),IF($DT256&gt;$DT258,"W","L"))</f>
        <v/>
      </c>
      <c r="DW256" s="129"/>
      <c r="DX256" s="129"/>
      <c r="DY256" s="129"/>
      <c r="DZ256" s="129"/>
      <c r="EA256" s="129"/>
      <c r="EB256" s="129"/>
      <c r="EC256" s="129"/>
      <c r="ED256" s="129"/>
      <c r="EE256" s="129"/>
      <c r="EF256" s="129"/>
      <c r="EG256" s="129"/>
      <c r="EH256" s="129"/>
      <c r="EI256" s="129"/>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row>
    <row r="257" spans="1:171" ht="11.25" customHeight="1">
      <c r="R257" s="42"/>
      <c r="S257" s="42"/>
      <c r="W257" s="42"/>
      <c r="X257" s="43"/>
      <c r="Y257" s="43"/>
      <c r="Z257" s="43"/>
      <c r="AA257" s="43"/>
      <c r="AB257" s="43"/>
      <c r="AC257" s="43"/>
      <c r="AD257" s="43"/>
      <c r="AE257" s="43"/>
      <c r="AF257" s="43"/>
      <c r="AG257" s="43"/>
      <c r="AH257" s="43"/>
      <c r="AI257" s="43"/>
      <c r="AJ257" s="43"/>
      <c r="AK257" s="43"/>
      <c r="AL257" s="43"/>
      <c r="AM257" s="43"/>
      <c r="AN257" s="3"/>
      <c r="AO257" s="3"/>
      <c r="AP257" s="3"/>
      <c r="AQ257" s="157"/>
      <c r="AR257" s="158"/>
      <c r="AS257" s="158"/>
      <c r="AT257" s="158"/>
      <c r="AU257" s="158"/>
      <c r="AV257" s="158"/>
      <c r="AW257" s="158"/>
      <c r="AX257" s="158"/>
      <c r="AY257" s="158"/>
      <c r="AZ257" s="158"/>
      <c r="BA257" s="158"/>
      <c r="BB257" s="158"/>
      <c r="BC257" s="159"/>
      <c r="BD257" s="165"/>
      <c r="BE257" s="166"/>
      <c r="BF257" s="184"/>
      <c r="BG257" s="188"/>
      <c r="BH257" s="189"/>
      <c r="BI257" s="189"/>
      <c r="BJ257" s="189"/>
      <c r="BK257" s="189"/>
      <c r="BL257" s="189"/>
      <c r="BM257" s="189"/>
      <c r="BN257" s="189"/>
      <c r="BO257" s="189"/>
      <c r="BP257" s="189"/>
      <c r="BQ257" s="189"/>
      <c r="BR257" s="189"/>
      <c r="BS257" s="189"/>
      <c r="BT257" s="189"/>
      <c r="BU257" s="190"/>
      <c r="BV257" s="172"/>
      <c r="BW257" s="173"/>
      <c r="BX257" s="336"/>
      <c r="BY257" s="173"/>
      <c r="BZ257" s="336"/>
      <c r="CA257" s="173"/>
      <c r="CB257" s="336"/>
      <c r="CC257" s="173"/>
      <c r="CD257" s="336"/>
      <c r="CE257" s="338"/>
      <c r="CF257" s="174"/>
      <c r="CG257" s="157"/>
      <c r="CH257" s="158"/>
      <c r="CI257" s="158"/>
      <c r="CJ257" s="158"/>
      <c r="CK257" s="158"/>
      <c r="CL257" s="158"/>
      <c r="CM257" s="158"/>
      <c r="CN257" s="158"/>
      <c r="CO257" s="158"/>
      <c r="CP257" s="158"/>
      <c r="CQ257" s="158"/>
      <c r="CR257" s="158"/>
      <c r="CS257" s="159"/>
      <c r="CT257" s="165"/>
      <c r="CU257" s="166"/>
      <c r="CV257" s="184"/>
      <c r="CW257" s="188"/>
      <c r="CX257" s="189"/>
      <c r="CY257" s="189"/>
      <c r="CZ257" s="189"/>
      <c r="DA257" s="189"/>
      <c r="DB257" s="189"/>
      <c r="DC257" s="189"/>
      <c r="DD257" s="189"/>
      <c r="DE257" s="189"/>
      <c r="DF257" s="189"/>
      <c r="DG257" s="189"/>
      <c r="DH257" s="189"/>
      <c r="DI257" s="189"/>
      <c r="DJ257" s="189"/>
      <c r="DK257" s="190"/>
      <c r="DL257" s="172"/>
      <c r="DM257" s="173"/>
      <c r="DN257" s="336"/>
      <c r="DO257" s="173"/>
      <c r="DP257" s="336"/>
      <c r="DQ257" s="173"/>
      <c r="DR257" s="336"/>
      <c r="DS257" s="173"/>
      <c r="DT257" s="336"/>
      <c r="DU257" s="338"/>
      <c r="DV257" s="174"/>
      <c r="DW257" s="129"/>
      <c r="DX257" s="129"/>
      <c r="DY257" s="129"/>
      <c r="DZ257" s="129"/>
      <c r="EA257" s="129"/>
      <c r="EB257" s="129"/>
      <c r="EC257" s="129"/>
      <c r="ED257" s="129"/>
      <c r="EE257" s="129"/>
      <c r="EF257" s="129"/>
      <c r="EG257" s="129"/>
      <c r="EH257" s="129"/>
      <c r="EI257" s="129"/>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row>
    <row r="258" spans="1:171" ht="11.25" customHeight="1">
      <c r="A258" s="2"/>
      <c r="R258" s="42"/>
      <c r="S258" s="42"/>
      <c r="W258" s="42"/>
      <c r="AA258" s="42"/>
      <c r="AB258" s="42"/>
      <c r="AI258" s="42"/>
      <c r="AJ258" s="42"/>
      <c r="AN258" s="3"/>
      <c r="AO258" s="3"/>
      <c r="AP258" s="3"/>
      <c r="AQ258" s="157"/>
      <c r="AR258" s="158"/>
      <c r="AS258" s="158"/>
      <c r="AT258" s="158"/>
      <c r="AU258" s="158"/>
      <c r="AV258" s="158"/>
      <c r="AW258" s="158"/>
      <c r="AX258" s="158"/>
      <c r="AY258" s="158"/>
      <c r="AZ258" s="158"/>
      <c r="BA258" s="158"/>
      <c r="BB258" s="158"/>
      <c r="BC258" s="159"/>
      <c r="BD258" s="165"/>
      <c r="BE258" s="166"/>
      <c r="BF258" s="175" t="str">
        <f>C243</f>
        <v>C</v>
      </c>
      <c r="BG258" s="177" t="str">
        <f>IF(VLOOKUP($BF258,$A202:$C212,3,FALSE)=0,"",CONCATENATE(VLOOKUP(VLOOKUP($BF258,$A202:$C212,3,FALSE),Players!$C:$G,4,FALSE)," ",VLOOKUP($BF258,$A202:$C212,3,FALSE)," ",IF(ISERROR(VLOOKUP(VLOOKUP($BF258,$A202:$C212,3,FALSE),Players!$C:$G,5,FALSE)),"()",CONCATENATE("(",VLOOKUP(VLOOKUP($BF258,$A202:$C212,3,FALSE),Players!$C:$G,5,FALSE),")"))))</f>
        <v/>
      </c>
      <c r="BH258" s="178"/>
      <c r="BI258" s="178"/>
      <c r="BJ258" s="178"/>
      <c r="BK258" s="178"/>
      <c r="BL258" s="178"/>
      <c r="BM258" s="178"/>
      <c r="BN258" s="178"/>
      <c r="BO258" s="178"/>
      <c r="BP258" s="178"/>
      <c r="BQ258" s="178"/>
      <c r="BR258" s="178"/>
      <c r="BS258" s="178"/>
      <c r="BT258" s="178"/>
      <c r="BU258" s="179"/>
      <c r="BV258" s="150" t="str">
        <f>IF(D243&lt;&gt;"",D243,"")</f>
        <v/>
      </c>
      <c r="BW258" s="151"/>
      <c r="BX258" s="288" t="str">
        <f>IF(F243&lt;&gt;"",F243,"")</f>
        <v/>
      </c>
      <c r="BY258" s="151"/>
      <c r="BZ258" s="288" t="str">
        <f>IF(H243&lt;&gt;"",H243,"")</f>
        <v/>
      </c>
      <c r="CA258" s="151"/>
      <c r="CB258" s="288" t="str">
        <f>IF(J243&lt;&gt;"",J243,"")</f>
        <v/>
      </c>
      <c r="CC258" s="151"/>
      <c r="CD258" s="288" t="str">
        <f>IF(L243&lt;&gt;"",L243,"")</f>
        <v/>
      </c>
      <c r="CE258" s="332"/>
      <c r="CF258" s="174" t="str">
        <f>IF($CF256&lt;&gt;"",IF(CF256="W","L","W"),"")</f>
        <v/>
      </c>
      <c r="CG258" s="157"/>
      <c r="CH258" s="158"/>
      <c r="CI258" s="158"/>
      <c r="CJ258" s="158"/>
      <c r="CK258" s="158"/>
      <c r="CL258" s="158"/>
      <c r="CM258" s="158"/>
      <c r="CN258" s="158"/>
      <c r="CO258" s="158"/>
      <c r="CP258" s="158"/>
      <c r="CQ258" s="158"/>
      <c r="CR258" s="158"/>
      <c r="CS258" s="159"/>
      <c r="CT258" s="165"/>
      <c r="CU258" s="166"/>
      <c r="CV258" s="175" t="str">
        <f>Q243</f>
        <v>F</v>
      </c>
      <c r="CW258" s="177" t="str">
        <f>IF(VLOOKUP($CV258,$A202:$C212,3,FALSE)=0,"",CONCATENATE(VLOOKUP(VLOOKUP($CV258,$A202:$C212,3,FALSE),Players!$C:$G,4,FALSE)," ",VLOOKUP($CV258,$A202:$C212,3,FALSE)," ",IF(ISERROR(VLOOKUP(VLOOKUP($CV258,$A202:$C212,3,FALSE),Players!$C:$G,5,FALSE)),"()",CONCATENATE("(",VLOOKUP(VLOOKUP($CV258,$A202:$C212,3,FALSE),Players!$C:$G,5,FALSE),")"))))</f>
        <v/>
      </c>
      <c r="CX258" s="178"/>
      <c r="CY258" s="178"/>
      <c r="CZ258" s="178"/>
      <c r="DA258" s="178"/>
      <c r="DB258" s="178"/>
      <c r="DC258" s="178"/>
      <c r="DD258" s="178"/>
      <c r="DE258" s="178"/>
      <c r="DF258" s="178"/>
      <c r="DG258" s="178"/>
      <c r="DH258" s="178"/>
      <c r="DI258" s="178"/>
      <c r="DJ258" s="178"/>
      <c r="DK258" s="179"/>
      <c r="DL258" s="150" t="str">
        <f>IF(R243&lt;&gt;"",R243,"")</f>
        <v/>
      </c>
      <c r="DM258" s="151"/>
      <c r="DN258" s="288" t="str">
        <f>IF(T243&lt;&gt;"",T243,"")</f>
        <v/>
      </c>
      <c r="DO258" s="151"/>
      <c r="DP258" s="288" t="str">
        <f>IF(V243&lt;&gt;"",V243,"")</f>
        <v/>
      </c>
      <c r="DQ258" s="151"/>
      <c r="DR258" s="288" t="str">
        <f>IF(X243&lt;&gt;"",X243,"")</f>
        <v/>
      </c>
      <c r="DS258" s="151"/>
      <c r="DT258" s="288" t="str">
        <f>IF(Z243&lt;&gt;"",Z243,"")</f>
        <v/>
      </c>
      <c r="DU258" s="332"/>
      <c r="DV258" s="174" t="str">
        <f>IF($DV256&lt;&gt;"",IF(DV256="W","L","W"),"")</f>
        <v/>
      </c>
      <c r="DW258" s="129"/>
      <c r="DX258" s="129"/>
      <c r="DY258" s="129"/>
      <c r="DZ258" s="129"/>
      <c r="EA258" s="129"/>
      <c r="EB258" s="129"/>
      <c r="EC258" s="129"/>
      <c r="ED258" s="129"/>
      <c r="EE258" s="129"/>
      <c r="EF258" s="129"/>
      <c r="EG258" s="129"/>
      <c r="EH258" s="129"/>
      <c r="EI258" s="129"/>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row>
    <row r="259" spans="1:171" ht="11.25" customHeight="1" thickBot="1">
      <c r="A259" s="2"/>
      <c r="R259" s="42"/>
      <c r="S259" s="42"/>
      <c r="W259" s="42"/>
      <c r="X259" s="43"/>
      <c r="Y259" s="43"/>
      <c r="Z259" s="43"/>
      <c r="AA259" s="43"/>
      <c r="AB259" s="43"/>
      <c r="AC259" s="43"/>
      <c r="AD259" s="43"/>
      <c r="AE259" s="43"/>
      <c r="AF259" s="43"/>
      <c r="AG259" s="43"/>
      <c r="AH259" s="43"/>
      <c r="AI259" s="43"/>
      <c r="AJ259" s="43"/>
      <c r="AK259" s="43"/>
      <c r="AL259" s="43"/>
      <c r="AM259" s="43"/>
      <c r="AN259" s="3"/>
      <c r="AO259" s="3"/>
      <c r="AP259" s="3"/>
      <c r="AQ259" s="160"/>
      <c r="AR259" s="161"/>
      <c r="AS259" s="161"/>
      <c r="AT259" s="161"/>
      <c r="AU259" s="161"/>
      <c r="AV259" s="161"/>
      <c r="AW259" s="161"/>
      <c r="AX259" s="161"/>
      <c r="AY259" s="161"/>
      <c r="AZ259" s="161"/>
      <c r="BA259" s="161"/>
      <c r="BB259" s="161"/>
      <c r="BC259" s="162"/>
      <c r="BD259" s="167"/>
      <c r="BE259" s="168"/>
      <c r="BF259" s="176"/>
      <c r="BG259" s="180"/>
      <c r="BH259" s="181"/>
      <c r="BI259" s="181"/>
      <c r="BJ259" s="181"/>
      <c r="BK259" s="181"/>
      <c r="BL259" s="181"/>
      <c r="BM259" s="181"/>
      <c r="BN259" s="181"/>
      <c r="BO259" s="181"/>
      <c r="BP259" s="181"/>
      <c r="BQ259" s="181"/>
      <c r="BR259" s="181"/>
      <c r="BS259" s="181"/>
      <c r="BT259" s="181"/>
      <c r="BU259" s="182"/>
      <c r="BV259" s="152"/>
      <c r="BW259" s="153"/>
      <c r="BX259" s="333"/>
      <c r="BY259" s="153"/>
      <c r="BZ259" s="333"/>
      <c r="CA259" s="153"/>
      <c r="CB259" s="333"/>
      <c r="CC259" s="153"/>
      <c r="CD259" s="333"/>
      <c r="CE259" s="334"/>
      <c r="CF259" s="341"/>
      <c r="CG259" s="160"/>
      <c r="CH259" s="161"/>
      <c r="CI259" s="161"/>
      <c r="CJ259" s="161"/>
      <c r="CK259" s="161"/>
      <c r="CL259" s="161"/>
      <c r="CM259" s="161"/>
      <c r="CN259" s="161"/>
      <c r="CO259" s="161"/>
      <c r="CP259" s="161"/>
      <c r="CQ259" s="161"/>
      <c r="CR259" s="161"/>
      <c r="CS259" s="162"/>
      <c r="CT259" s="167"/>
      <c r="CU259" s="168"/>
      <c r="CV259" s="176"/>
      <c r="CW259" s="180"/>
      <c r="CX259" s="181"/>
      <c r="CY259" s="181"/>
      <c r="CZ259" s="181"/>
      <c r="DA259" s="181"/>
      <c r="DB259" s="181"/>
      <c r="DC259" s="181"/>
      <c r="DD259" s="181"/>
      <c r="DE259" s="181"/>
      <c r="DF259" s="181"/>
      <c r="DG259" s="181"/>
      <c r="DH259" s="181"/>
      <c r="DI259" s="181"/>
      <c r="DJ259" s="181"/>
      <c r="DK259" s="182"/>
      <c r="DL259" s="152"/>
      <c r="DM259" s="153"/>
      <c r="DN259" s="333"/>
      <c r="DO259" s="153"/>
      <c r="DP259" s="333"/>
      <c r="DQ259" s="153"/>
      <c r="DR259" s="333"/>
      <c r="DS259" s="153"/>
      <c r="DT259" s="333"/>
      <c r="DU259" s="334"/>
      <c r="DV259" s="174"/>
      <c r="DW259" s="129"/>
      <c r="DX259" s="129"/>
      <c r="DY259" s="129"/>
      <c r="DZ259" s="129"/>
      <c r="EA259" s="129"/>
      <c r="EB259" s="129"/>
      <c r="EC259" s="129"/>
      <c r="ED259" s="129"/>
      <c r="EE259" s="129"/>
      <c r="EF259" s="129"/>
      <c r="EG259" s="129"/>
      <c r="EH259" s="129"/>
      <c r="EI259" s="129"/>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row>
    <row r="260" spans="1:171" ht="11.25" customHeight="1" thickBot="1">
      <c r="A260" s="2"/>
      <c r="R260" s="42"/>
      <c r="S260" s="42"/>
      <c r="W260" s="42"/>
      <c r="AA260" s="42"/>
      <c r="AB260" s="42"/>
      <c r="AI260" s="42"/>
      <c r="AJ260" s="42"/>
      <c r="AN260" s="3"/>
      <c r="AO260" s="3"/>
      <c r="AP260" s="3"/>
      <c r="AQ260" s="129"/>
      <c r="AR260" s="129"/>
      <c r="AS260" s="129"/>
      <c r="AT260" s="129"/>
      <c r="AU260" s="129"/>
      <c r="AV260" s="129"/>
      <c r="AW260" s="129"/>
      <c r="AX260" s="129"/>
      <c r="AY260" s="129"/>
      <c r="AZ260" s="129"/>
      <c r="BA260" s="129"/>
      <c r="BB260" s="129"/>
      <c r="BC260" s="129"/>
      <c r="BD260" s="3"/>
      <c r="BE260" s="3"/>
      <c r="BF260" s="3"/>
      <c r="BG260" s="3"/>
      <c r="BH260" s="3"/>
      <c r="BI260" s="3"/>
      <c r="BJ260" s="3"/>
      <c r="BK260" s="3"/>
      <c r="BL260" s="3"/>
      <c r="BM260" s="3"/>
      <c r="BN260" s="3"/>
      <c r="BO260" s="3"/>
      <c r="BP260" s="3"/>
      <c r="BQ260" s="3"/>
      <c r="BR260" s="3"/>
      <c r="BS260" s="3"/>
      <c r="BT260" s="3"/>
      <c r="BU260" s="3"/>
      <c r="BV260" s="169" t="str">
        <f>IF(CF256&lt;&gt;"",IF(AND(AND(BV256&gt;-1,BV258&gt;-1),OR(BV256&gt;10,BV258&gt;10),ABS(BV256-BV258)&gt;1,IF(OR(BV256&gt;11,BV258&gt;11),ABS(BV256-BV258)=2,TRUE),BV256=INT(BV256),BV258=INT(BV258)),"","Error"),"")</f>
        <v/>
      </c>
      <c r="BW260" s="169"/>
      <c r="BX260" s="169" t="str">
        <f>IF(CF256&lt;&gt;"",IF(AND(AND(BX256&gt;-1,BX258&gt;-1),OR(BX256&gt;10,BX258&gt;10),ABS(BX256-BX258)&gt;1,IF(OR(BX256&gt;11,BX258&gt;11),ABS(BX256-BX258)=2,TRUE),BX256=INT(BX256),BX258=INT(BX258)),"","Error"),"")</f>
        <v/>
      </c>
      <c r="BY260" s="169"/>
      <c r="BZ260" s="169" t="str">
        <f>IF(CF256&lt;&gt;"",IF(AND(AND(BZ256&gt;-1,BZ258&gt;-1),OR(BZ256&gt;10,BZ258&gt;10),ABS(BZ256-BZ258)&gt;1,IF(OR(BZ256&gt;11,BZ258&gt;11),ABS(BZ256-BZ258)=2,TRUE),BZ256=INT(BZ256),BZ258=INT(BZ258)),"","Error"),"")</f>
        <v/>
      </c>
      <c r="CA260" s="169"/>
      <c r="CB260" s="169" t="str">
        <f>IF(AND(CF256&lt;&gt;"",CB256&lt;&gt;""),IF(AND(AND(CB256&gt;-1,CB258&gt;-1),OR(CB256&gt;10,CB258&gt;10),ABS(CB256-CB258)&gt;1,IF(OR(CB256&gt;11,CB258&gt;11),ABS(CB256-CB258)=2,TRUE),CB256=INT(CB256),CB258=INT(CB258)),"","Error"),"")</f>
        <v/>
      </c>
      <c r="CC260" s="169"/>
      <c r="CD260" s="169" t="str">
        <f>IF(AND(CF256&lt;&gt;"",CD256&lt;&gt;""),IF(AND(AND(CD256&gt;-1,CD258&gt;-1),OR(CD256&gt;10,CD258&gt;10),ABS(CD256-CD258)&gt;1,IF(OR(CD256&gt;11,CD258&gt;11),ABS(CD256-CD258)=2,TRUE),CD256=INT(CD256),CD258=INT(CD258)),"","Error"),"")</f>
        <v/>
      </c>
      <c r="CE260" s="169"/>
      <c r="CF260" s="3"/>
      <c r="CG260" s="129"/>
      <c r="CH260" s="129"/>
      <c r="CI260" s="129"/>
      <c r="CJ260" s="129"/>
      <c r="CK260" s="129"/>
      <c r="CL260" s="129"/>
      <c r="CM260" s="129"/>
      <c r="CN260" s="129"/>
      <c r="CO260" s="129"/>
      <c r="CP260" s="129"/>
      <c r="CQ260" s="129"/>
      <c r="CR260" s="129"/>
      <c r="CS260" s="129"/>
      <c r="CT260" s="3"/>
      <c r="CU260" s="3"/>
      <c r="CV260" s="3"/>
      <c r="CW260" s="3"/>
      <c r="CX260" s="3"/>
      <c r="CY260" s="3"/>
      <c r="CZ260" s="3"/>
      <c r="DA260" s="3"/>
      <c r="DB260" s="3"/>
      <c r="DC260" s="3"/>
      <c r="DD260" s="3"/>
      <c r="DE260" s="3"/>
      <c r="DF260" s="3"/>
      <c r="DG260" s="3"/>
      <c r="DH260" s="3"/>
      <c r="DI260" s="3"/>
      <c r="DJ260" s="3"/>
      <c r="DK260" s="3"/>
      <c r="DL260" s="169" t="str">
        <f>IF(DV256&lt;&gt;"",IF(AND(AND(DL256&gt;-1,DL258&gt;-1),OR(DL256&gt;10,DL258&gt;10),ABS(DL256-DL258)&gt;1,IF(OR(DL256&gt;11,DL258&gt;11),ABS(DL256-DL258)=2,TRUE),DL256=INT(DL256),DL258=INT(DL258)),"","Error"),"")</f>
        <v/>
      </c>
      <c r="DM260" s="169"/>
      <c r="DN260" s="169" t="str">
        <f>IF(DV256&lt;&gt;"",IF(AND(AND(DN256&gt;-1,DN258&gt;-1),OR(DN256&gt;10,DN258&gt;10),ABS(DN256-DN258)&gt;1,IF(OR(DN256&gt;11,DN258&gt;11),ABS(DN256-DN258)=2,TRUE),DN256=INT(DN256),DN258=INT(DN258)),"","Error"),"")</f>
        <v/>
      </c>
      <c r="DO260" s="169"/>
      <c r="DP260" s="169" t="str">
        <f>IF(DV256&lt;&gt;"",IF(AND(AND(DP256&gt;-1,DP258&gt;-1),OR(DP256&gt;10,DP258&gt;10),ABS(DP256-DP258)&gt;1,IF(OR(DP256&gt;11,DP258&gt;11),ABS(DP256-DP258)=2,TRUE),DP256=INT(DP256),DP258=INT(DP258)),"","Error"),"")</f>
        <v/>
      </c>
      <c r="DQ260" s="169"/>
      <c r="DR260" s="169" t="str">
        <f>IF(AND(DV256&lt;&gt;"",DR256&lt;&gt;""),IF(AND(AND(DR256&gt;-1,DR258&gt;-1),OR(DR256&gt;10,DR258&gt;10),ABS(DR256-DR258)&gt;1,IF(OR(DR256&gt;11,DR258&gt;11),ABS(DR256-DR258)=2,TRUE),DR256=INT(DR256),DR258=INT(DR258)),"","Error"),"")</f>
        <v/>
      </c>
      <c r="DS260" s="169"/>
      <c r="DT260" s="169" t="str">
        <f>IF(AND(DV256&lt;&gt;"",DT256&lt;&gt;""),IF(AND(AND(DT256&gt;-1,DT258&gt;-1),OR(DT256&gt;10,DT258&gt;10),ABS(DT256-DT258)&gt;1,IF(OR(DT256&gt;11,DT258&gt;11),ABS(DT256-DT258)=2,TRUE),DT256=INT(DT256),DT258=INT(DT258)),"","Error"),"")</f>
        <v/>
      </c>
      <c r="DU260" s="169"/>
      <c r="DV260" s="3"/>
      <c r="DW260" s="129"/>
      <c r="DX260" s="129"/>
      <c r="DY260" s="129"/>
      <c r="DZ260" s="129"/>
      <c r="EA260" s="129"/>
      <c r="EB260" s="129"/>
      <c r="EC260" s="129"/>
      <c r="ED260" s="129"/>
      <c r="EE260" s="129"/>
      <c r="EF260" s="129"/>
      <c r="EG260" s="129"/>
      <c r="EH260" s="129"/>
      <c r="EI260" s="129"/>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row>
    <row r="261" spans="1:171" ht="11.25" customHeight="1">
      <c r="A261" s="259" t="s">
        <v>9</v>
      </c>
      <c r="B261" s="260"/>
      <c r="C261" s="260"/>
      <c r="D261" s="260"/>
      <c r="E261" s="260"/>
      <c r="F261" s="300" t="str">
        <f>Players!$C$1</f>
        <v>Enter Division Name</v>
      </c>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c r="AE261" s="301"/>
      <c r="AF261" s="301"/>
      <c r="AG261" s="301"/>
      <c r="AH261" s="302" t="s">
        <v>10</v>
      </c>
      <c r="AI261" s="303"/>
      <c r="AJ261" s="303"/>
      <c r="AK261" s="306" t="str">
        <f>Players!$G$1</f>
        <v>Enter Date</v>
      </c>
      <c r="AL261" s="307"/>
      <c r="AM261" s="307"/>
      <c r="AN261" s="307"/>
      <c r="AO261" s="308"/>
      <c r="AQ261" s="154" t="str">
        <f>CONCATENATE($A265," ",$D265,","," ",$F263)</f>
        <v>Group: 5, Men's Singles</v>
      </c>
      <c r="AR261" s="155"/>
      <c r="AS261" s="155"/>
      <c r="AT261" s="155"/>
      <c r="AU261" s="155"/>
      <c r="AV261" s="155"/>
      <c r="AW261" s="155"/>
      <c r="AX261" s="155"/>
      <c r="AY261" s="155"/>
      <c r="AZ261" s="155"/>
      <c r="BA261" s="155"/>
      <c r="BB261" s="155"/>
      <c r="BC261" s="156"/>
      <c r="BD261" s="163">
        <f>A282</f>
        <v>1</v>
      </c>
      <c r="BE261" s="164"/>
      <c r="BF261" s="183" t="str">
        <f>C282</f>
        <v>A</v>
      </c>
      <c r="BG261" s="185" t="str">
        <f>IF(VLOOKUP($BF261,$A267:$C277,3,FALSE)=0,"",CONCATENATE(VLOOKUP(VLOOKUP($BF261,$A267:$C277,3,FALSE),Players!$C:$G,4,FALSE)," ",VLOOKUP($BF261,$A267:$C277,3,FALSE)," ",IF(ISERROR(VLOOKUP(VLOOKUP($BF261,$A267:$C277,3,FALSE),Players!$C:$G,5,FALSE)),"()",CONCATENATE("(",VLOOKUP(VLOOKUP($BF261,$A267:$C277,3,FALSE),Players!$C:$G,5,FALSE),")"))))</f>
        <v/>
      </c>
      <c r="BH261" s="186"/>
      <c r="BI261" s="186"/>
      <c r="BJ261" s="186"/>
      <c r="BK261" s="186"/>
      <c r="BL261" s="186"/>
      <c r="BM261" s="186"/>
      <c r="BN261" s="186"/>
      <c r="BO261" s="186"/>
      <c r="BP261" s="186"/>
      <c r="BQ261" s="186"/>
      <c r="BR261" s="186"/>
      <c r="BS261" s="186"/>
      <c r="BT261" s="186"/>
      <c r="BU261" s="187"/>
      <c r="BV261" s="170" t="str">
        <f>IF(D282&lt;&gt;"",D282,"")</f>
        <v/>
      </c>
      <c r="BW261" s="171"/>
      <c r="BX261" s="335" t="str">
        <f>IF(F282&lt;&gt;"",F282,"")</f>
        <v/>
      </c>
      <c r="BY261" s="171"/>
      <c r="BZ261" s="335" t="str">
        <f>IF(H282&lt;&gt;"",H282,"")</f>
        <v/>
      </c>
      <c r="CA261" s="171"/>
      <c r="CB261" s="335" t="str">
        <f>IF(J282&lt;&gt;"",J282,"")</f>
        <v/>
      </c>
      <c r="CC261" s="171"/>
      <c r="CD261" s="335" t="str">
        <f>IF(L282&lt;&gt;"",L282,"")</f>
        <v/>
      </c>
      <c r="CE261" s="337"/>
      <c r="CF261" s="174" t="str">
        <f>IF($CD261=$CD263,IF($CB261=$CB263,IF($BZ261&lt;&gt;"",IF($BZ261&gt;$BZ263,"W","L"),""),IF($CB261&gt;$CB263,"W","L")),IF($CD261&gt;$CD263,"W","L"))</f>
        <v/>
      </c>
      <c r="CG261" s="154" t="str">
        <f>CONCATENATE($A265," ",$D265,","," ",$F263)</f>
        <v>Group: 5, Men's Singles</v>
      </c>
      <c r="CH261" s="155"/>
      <c r="CI261" s="155"/>
      <c r="CJ261" s="155"/>
      <c r="CK261" s="155"/>
      <c r="CL261" s="155"/>
      <c r="CM261" s="155"/>
      <c r="CN261" s="155"/>
      <c r="CO261" s="155"/>
      <c r="CP261" s="155"/>
      <c r="CQ261" s="155"/>
      <c r="CR261" s="155"/>
      <c r="CS261" s="156"/>
      <c r="CT261" s="163">
        <f>O282</f>
        <v>8</v>
      </c>
      <c r="CU261" s="164"/>
      <c r="CV261" s="183" t="str">
        <f>Q282</f>
        <v>B</v>
      </c>
      <c r="CW261" s="185" t="str">
        <f>IF(VLOOKUP($CV261,$A267:$C277,3,FALSE)=0,"",CONCATENATE(VLOOKUP(VLOOKUP($CV261,$A267:$C277,3,FALSE),Players!$C:$G,4,FALSE)," ",VLOOKUP($CV261,$A267:$C277,3,FALSE)," ",IF(ISERROR(VLOOKUP(VLOOKUP($CV261,$A267:$C277,3,FALSE),Players!$C:$G,5,FALSE)),"()",CONCATENATE("(",VLOOKUP(VLOOKUP($CV261,$A267:$C277,3,FALSE),Players!$C:$G,5,FALSE),")"))))</f>
        <v/>
      </c>
      <c r="CX261" s="186"/>
      <c r="CY261" s="186"/>
      <c r="CZ261" s="186"/>
      <c r="DA261" s="186"/>
      <c r="DB261" s="186"/>
      <c r="DC261" s="186"/>
      <c r="DD261" s="186"/>
      <c r="DE261" s="186"/>
      <c r="DF261" s="186"/>
      <c r="DG261" s="186"/>
      <c r="DH261" s="186"/>
      <c r="DI261" s="186"/>
      <c r="DJ261" s="186"/>
      <c r="DK261" s="187"/>
      <c r="DL261" s="170" t="str">
        <f>IF(R282&lt;&gt;"",R282,"")</f>
        <v/>
      </c>
      <c r="DM261" s="171"/>
      <c r="DN261" s="335" t="str">
        <f>IF(T282&lt;&gt;"",T282,"")</f>
        <v/>
      </c>
      <c r="DO261" s="171"/>
      <c r="DP261" s="335" t="str">
        <f>IF(V282&lt;&gt;"",V282,"")</f>
        <v/>
      </c>
      <c r="DQ261" s="171"/>
      <c r="DR261" s="335" t="str">
        <f>IF(X282&lt;&gt;"",X282,"")</f>
        <v/>
      </c>
      <c r="DS261" s="171"/>
      <c r="DT261" s="335" t="str">
        <f>IF(Z282&lt;&gt;"",Z282,"")</f>
        <v/>
      </c>
      <c r="DU261" s="337"/>
      <c r="DV261" s="174" t="str">
        <f>IF($DT261=$DT263,IF($DR261=$DR263,IF($DP261&lt;&gt;"",IF($DP261&gt;$DP263,"W","L"),""),IF($DR261&gt;$DR263,"W","L")),IF($DT261&gt;$DT263,"W","L"))</f>
        <v/>
      </c>
      <c r="DW261" s="154" t="str">
        <f>CONCATENATE($A265," ",$D265,","," ",$F263)</f>
        <v>Group: 5, Men's Singles</v>
      </c>
      <c r="DX261" s="155"/>
      <c r="DY261" s="155"/>
      <c r="DZ261" s="155"/>
      <c r="EA261" s="155"/>
      <c r="EB261" s="155"/>
      <c r="EC261" s="155"/>
      <c r="ED261" s="155"/>
      <c r="EE261" s="155"/>
      <c r="EF261" s="155"/>
      <c r="EG261" s="155"/>
      <c r="EH261" s="155"/>
      <c r="EI261" s="156"/>
      <c r="EJ261" s="163">
        <f>AC282</f>
        <v>15</v>
      </c>
      <c r="EK261" s="164"/>
      <c r="EL261" s="183" t="str">
        <f>AE282</f>
        <v>B</v>
      </c>
      <c r="EM261" s="185" t="str">
        <f>IF(VLOOKUP($EL261,$A267:$C277,3,FALSE)=0,"",CONCATENATE(VLOOKUP(VLOOKUP($EL261,$A267:$C277,3,FALSE),Players!$C:$G,4,FALSE)," ",VLOOKUP($EL261,$A267:$C277,3,FALSE)," ",IF(ISERROR(VLOOKUP(VLOOKUP($EL261,$A267:$C277,3,FALSE),Players!$C:$G,5,FALSE)),"()",CONCATENATE("(",VLOOKUP(VLOOKUP($EL261,$A267:$C277,3,FALSE),Players!$C:$G,5,FALSE),")"))))</f>
        <v/>
      </c>
      <c r="EN261" s="186"/>
      <c r="EO261" s="186"/>
      <c r="EP261" s="186"/>
      <c r="EQ261" s="186"/>
      <c r="ER261" s="186"/>
      <c r="ES261" s="186"/>
      <c r="ET261" s="186"/>
      <c r="EU261" s="186"/>
      <c r="EV261" s="186"/>
      <c r="EW261" s="186"/>
      <c r="EX261" s="186"/>
      <c r="EY261" s="186"/>
      <c r="EZ261" s="186"/>
      <c r="FA261" s="187"/>
      <c r="FB261" s="170" t="str">
        <f>IF(AF282&lt;&gt;"",AF282,"")</f>
        <v/>
      </c>
      <c r="FC261" s="171"/>
      <c r="FD261" s="335" t="str">
        <f>IF(AH282&lt;&gt;"",AH282,"")</f>
        <v/>
      </c>
      <c r="FE261" s="171"/>
      <c r="FF261" s="335" t="str">
        <f>IF(AJ282&lt;&gt;"",AJ282,"")</f>
        <v/>
      </c>
      <c r="FG261" s="171"/>
      <c r="FH261" s="335" t="str">
        <f>IF(AL282&lt;&gt;"",AL282,"")</f>
        <v/>
      </c>
      <c r="FI261" s="171"/>
      <c r="FJ261" s="335" t="str">
        <f>IF(AN282&lt;&gt;"",AN282,"")</f>
        <v/>
      </c>
      <c r="FK261" s="337"/>
      <c r="FL261" s="174" t="str">
        <f>IF($FJ261=$FJ263,IF($FH261=$FH263,IF($FF261&lt;&gt;"",IF($FF261&gt;$FF263,"W","L"),""),IF($FH261&gt;$FH263,"W","L")),IF($FJ261&gt;$FJ263,"W","L"))</f>
        <v/>
      </c>
    </row>
    <row r="262" spans="1:171" ht="11.25" customHeight="1">
      <c r="A262" s="261"/>
      <c r="B262" s="262"/>
      <c r="C262" s="262"/>
      <c r="D262" s="262"/>
      <c r="E262" s="26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304"/>
      <c r="AI262" s="305"/>
      <c r="AJ262" s="305"/>
      <c r="AK262" s="309"/>
      <c r="AL262" s="309"/>
      <c r="AM262" s="309"/>
      <c r="AN262" s="309"/>
      <c r="AO262" s="310"/>
      <c r="AQ262" s="157"/>
      <c r="AR262" s="158"/>
      <c r="AS262" s="158"/>
      <c r="AT262" s="158"/>
      <c r="AU262" s="158"/>
      <c r="AV262" s="158"/>
      <c r="AW262" s="158"/>
      <c r="AX262" s="158"/>
      <c r="AY262" s="158"/>
      <c r="AZ262" s="158"/>
      <c r="BA262" s="158"/>
      <c r="BB262" s="158"/>
      <c r="BC262" s="159"/>
      <c r="BD262" s="165"/>
      <c r="BE262" s="166"/>
      <c r="BF262" s="184"/>
      <c r="BG262" s="188"/>
      <c r="BH262" s="189"/>
      <c r="BI262" s="189"/>
      <c r="BJ262" s="189"/>
      <c r="BK262" s="189"/>
      <c r="BL262" s="189"/>
      <c r="BM262" s="189"/>
      <c r="BN262" s="189"/>
      <c r="BO262" s="189"/>
      <c r="BP262" s="189"/>
      <c r="BQ262" s="189"/>
      <c r="BR262" s="189"/>
      <c r="BS262" s="189"/>
      <c r="BT262" s="189"/>
      <c r="BU262" s="190"/>
      <c r="BV262" s="172"/>
      <c r="BW262" s="173"/>
      <c r="BX262" s="336"/>
      <c r="BY262" s="173"/>
      <c r="BZ262" s="336"/>
      <c r="CA262" s="173"/>
      <c r="CB262" s="336"/>
      <c r="CC262" s="173"/>
      <c r="CD262" s="336"/>
      <c r="CE262" s="338"/>
      <c r="CF262" s="174"/>
      <c r="CG262" s="157"/>
      <c r="CH262" s="158"/>
      <c r="CI262" s="158"/>
      <c r="CJ262" s="158"/>
      <c r="CK262" s="158"/>
      <c r="CL262" s="158"/>
      <c r="CM262" s="158"/>
      <c r="CN262" s="158"/>
      <c r="CO262" s="158"/>
      <c r="CP262" s="158"/>
      <c r="CQ262" s="158"/>
      <c r="CR262" s="158"/>
      <c r="CS262" s="159"/>
      <c r="CT262" s="165"/>
      <c r="CU262" s="166"/>
      <c r="CV262" s="184"/>
      <c r="CW262" s="188"/>
      <c r="CX262" s="189"/>
      <c r="CY262" s="189"/>
      <c r="CZ262" s="189"/>
      <c r="DA262" s="189"/>
      <c r="DB262" s="189"/>
      <c r="DC262" s="189"/>
      <c r="DD262" s="189"/>
      <c r="DE262" s="189"/>
      <c r="DF262" s="189"/>
      <c r="DG262" s="189"/>
      <c r="DH262" s="189"/>
      <c r="DI262" s="189"/>
      <c r="DJ262" s="189"/>
      <c r="DK262" s="190"/>
      <c r="DL262" s="172"/>
      <c r="DM262" s="173"/>
      <c r="DN262" s="336"/>
      <c r="DO262" s="173"/>
      <c r="DP262" s="336"/>
      <c r="DQ262" s="173"/>
      <c r="DR262" s="336"/>
      <c r="DS262" s="173"/>
      <c r="DT262" s="336"/>
      <c r="DU262" s="338"/>
      <c r="DV262" s="174"/>
      <c r="DW262" s="157"/>
      <c r="DX262" s="158"/>
      <c r="DY262" s="158"/>
      <c r="DZ262" s="158"/>
      <c r="EA262" s="158"/>
      <c r="EB262" s="158"/>
      <c r="EC262" s="158"/>
      <c r="ED262" s="158"/>
      <c r="EE262" s="158"/>
      <c r="EF262" s="158"/>
      <c r="EG262" s="158"/>
      <c r="EH262" s="158"/>
      <c r="EI262" s="159"/>
      <c r="EJ262" s="165"/>
      <c r="EK262" s="166"/>
      <c r="EL262" s="184"/>
      <c r="EM262" s="188"/>
      <c r="EN262" s="189"/>
      <c r="EO262" s="189"/>
      <c r="EP262" s="189"/>
      <c r="EQ262" s="189"/>
      <c r="ER262" s="189"/>
      <c r="ES262" s="189"/>
      <c r="ET262" s="189"/>
      <c r="EU262" s="189"/>
      <c r="EV262" s="189"/>
      <c r="EW262" s="189"/>
      <c r="EX262" s="189"/>
      <c r="EY262" s="189"/>
      <c r="EZ262" s="189"/>
      <c r="FA262" s="190"/>
      <c r="FB262" s="172"/>
      <c r="FC262" s="173"/>
      <c r="FD262" s="336"/>
      <c r="FE262" s="173"/>
      <c r="FF262" s="336"/>
      <c r="FG262" s="173"/>
      <c r="FH262" s="336"/>
      <c r="FI262" s="173"/>
      <c r="FJ262" s="336"/>
      <c r="FK262" s="338"/>
      <c r="FL262" s="174"/>
    </row>
    <row r="263" spans="1:171" ht="11.25" customHeight="1">
      <c r="A263" s="266" t="s">
        <v>11</v>
      </c>
      <c r="B263" s="267"/>
      <c r="C263" s="267"/>
      <c r="D263" s="277" t="s">
        <v>12</v>
      </c>
      <c r="E263" s="278"/>
      <c r="F263" s="280" t="str">
        <f>Players!$A$3</f>
        <v>Men's Singles</v>
      </c>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281"/>
      <c r="AF263" s="281"/>
      <c r="AG263" s="281"/>
      <c r="AH263" s="302" t="s">
        <v>13</v>
      </c>
      <c r="AI263" s="303"/>
      <c r="AJ263" s="303"/>
      <c r="AK263" s="328" t="s">
        <v>56</v>
      </c>
      <c r="AL263" s="328"/>
      <c r="AM263" s="328"/>
      <c r="AN263" s="328"/>
      <c r="AO263" s="329"/>
      <c r="AQ263" s="157"/>
      <c r="AR263" s="158"/>
      <c r="AS263" s="158"/>
      <c r="AT263" s="158"/>
      <c r="AU263" s="158"/>
      <c r="AV263" s="158"/>
      <c r="AW263" s="158"/>
      <c r="AX263" s="158"/>
      <c r="AY263" s="158"/>
      <c r="AZ263" s="158"/>
      <c r="BA263" s="158"/>
      <c r="BB263" s="158"/>
      <c r="BC263" s="159"/>
      <c r="BD263" s="165"/>
      <c r="BE263" s="166"/>
      <c r="BF263" s="175" t="str">
        <f>C284</f>
        <v>F</v>
      </c>
      <c r="BG263" s="177" t="str">
        <f>IF(VLOOKUP($BF263,$A267:$C277,3,FALSE)=0,"",CONCATENATE(VLOOKUP(VLOOKUP($BF263,$A267:$C277,3,FALSE),Players!$C:$G,4,FALSE)," ",VLOOKUP($BF263,$A267:$C277,3,FALSE)," ",IF(ISERROR(VLOOKUP(VLOOKUP($BF263,$A267:$C277,3,FALSE),Players!$C:$G,5,FALSE)),"()",CONCATENATE("(",VLOOKUP(VLOOKUP($BF263,$A267:$C277,3,FALSE),Players!$C:$G,5,FALSE),")"))))</f>
        <v/>
      </c>
      <c r="BH263" s="178"/>
      <c r="BI263" s="178"/>
      <c r="BJ263" s="178"/>
      <c r="BK263" s="178"/>
      <c r="BL263" s="178"/>
      <c r="BM263" s="178"/>
      <c r="BN263" s="178"/>
      <c r="BO263" s="178"/>
      <c r="BP263" s="178"/>
      <c r="BQ263" s="178"/>
      <c r="BR263" s="178"/>
      <c r="BS263" s="178"/>
      <c r="BT263" s="178"/>
      <c r="BU263" s="179"/>
      <c r="BV263" s="150" t="str">
        <f>IF(D284&lt;&gt;"",D284,"")</f>
        <v/>
      </c>
      <c r="BW263" s="151"/>
      <c r="BX263" s="288" t="str">
        <f>IF(F284&lt;&gt;"",F284,"")</f>
        <v/>
      </c>
      <c r="BY263" s="151"/>
      <c r="BZ263" s="288" t="str">
        <f>IF(H284&lt;&gt;"",H284,"")</f>
        <v/>
      </c>
      <c r="CA263" s="151"/>
      <c r="CB263" s="288" t="str">
        <f>IF(J284&lt;&gt;"",J284,"")</f>
        <v/>
      </c>
      <c r="CC263" s="151"/>
      <c r="CD263" s="288" t="str">
        <f>IF(L284&lt;&gt;"",L284,"")</f>
        <v/>
      </c>
      <c r="CE263" s="332"/>
      <c r="CF263" s="174" t="str">
        <f>IF($CF261&lt;&gt;"",IF(CF261="W","L","W"),"")</f>
        <v/>
      </c>
      <c r="CG263" s="157"/>
      <c r="CH263" s="158"/>
      <c r="CI263" s="158"/>
      <c r="CJ263" s="158"/>
      <c r="CK263" s="158"/>
      <c r="CL263" s="158"/>
      <c r="CM263" s="158"/>
      <c r="CN263" s="158"/>
      <c r="CO263" s="158"/>
      <c r="CP263" s="158"/>
      <c r="CQ263" s="158"/>
      <c r="CR263" s="158"/>
      <c r="CS263" s="159"/>
      <c r="CT263" s="165"/>
      <c r="CU263" s="166"/>
      <c r="CV263" s="175" t="str">
        <f>Q284</f>
        <v>D</v>
      </c>
      <c r="CW263" s="177" t="str">
        <f>IF(VLOOKUP($CV263,$A267:$C277,3,FALSE)=0,"",CONCATENATE(VLOOKUP(VLOOKUP($CV263,$A267:$C277,3,FALSE),Players!$C:$G,4,FALSE)," ",VLOOKUP($CV263,$A267:$C277,3,FALSE)," ",IF(ISERROR(VLOOKUP(VLOOKUP($CV263,$A267:$C277,3,FALSE),Players!$C:$G,5,FALSE)),"()",CONCATENATE("(",VLOOKUP(VLOOKUP($CV263,$A267:$C277,3,FALSE),Players!$C:$G,5,FALSE),")"))))</f>
        <v/>
      </c>
      <c r="CX263" s="178"/>
      <c r="CY263" s="178"/>
      <c r="CZ263" s="178"/>
      <c r="DA263" s="178"/>
      <c r="DB263" s="178"/>
      <c r="DC263" s="178"/>
      <c r="DD263" s="178"/>
      <c r="DE263" s="178"/>
      <c r="DF263" s="178"/>
      <c r="DG263" s="178"/>
      <c r="DH263" s="178"/>
      <c r="DI263" s="178"/>
      <c r="DJ263" s="178"/>
      <c r="DK263" s="179"/>
      <c r="DL263" s="150" t="str">
        <f>IF(R284&lt;&gt;"",R284,"")</f>
        <v/>
      </c>
      <c r="DM263" s="151"/>
      <c r="DN263" s="288" t="str">
        <f>IF(T284&lt;&gt;"",T284,"")</f>
        <v/>
      </c>
      <c r="DO263" s="151"/>
      <c r="DP263" s="288" t="str">
        <f>IF(V284&lt;&gt;"",V284,"")</f>
        <v/>
      </c>
      <c r="DQ263" s="151"/>
      <c r="DR263" s="288" t="str">
        <f>IF(X284&lt;&gt;"",X284,"")</f>
        <v/>
      </c>
      <c r="DS263" s="151"/>
      <c r="DT263" s="288" t="str">
        <f>IF(Z284&lt;&gt;"",Z284,"")</f>
        <v/>
      </c>
      <c r="DU263" s="332"/>
      <c r="DV263" s="174" t="str">
        <f>IF($DV261&lt;&gt;"",IF(DV261="W","L","W"),"")</f>
        <v/>
      </c>
      <c r="DW263" s="157"/>
      <c r="DX263" s="158"/>
      <c r="DY263" s="158"/>
      <c r="DZ263" s="158"/>
      <c r="EA263" s="158"/>
      <c r="EB263" s="158"/>
      <c r="EC263" s="158"/>
      <c r="ED263" s="158"/>
      <c r="EE263" s="158"/>
      <c r="EF263" s="158"/>
      <c r="EG263" s="158"/>
      <c r="EH263" s="158"/>
      <c r="EI263" s="159"/>
      <c r="EJ263" s="165"/>
      <c r="EK263" s="166"/>
      <c r="EL263" s="175" t="str">
        <f>AE284</f>
        <v>C</v>
      </c>
      <c r="EM263" s="177" t="str">
        <f>IF(VLOOKUP($EL263,$A267:$C277,3,FALSE)=0,"",CONCATENATE(VLOOKUP(VLOOKUP($EL263,$A267:$C277,3,FALSE),Players!$C:$G,4,FALSE)," ",VLOOKUP($EL263,$A267:$C277,3,FALSE)," ",IF(ISERROR(VLOOKUP(VLOOKUP($EL263,$A267:$C277,3,FALSE),Players!$C:$G,5,FALSE)),"()",CONCATENATE("(",VLOOKUP(VLOOKUP($EL263,$A267:$C277,3,FALSE),Players!$C:$G,5,FALSE),")"))))</f>
        <v/>
      </c>
      <c r="EN263" s="178"/>
      <c r="EO263" s="178"/>
      <c r="EP263" s="178"/>
      <c r="EQ263" s="178"/>
      <c r="ER263" s="178"/>
      <c r="ES263" s="178"/>
      <c r="ET263" s="178"/>
      <c r="EU263" s="178"/>
      <c r="EV263" s="178"/>
      <c r="EW263" s="178"/>
      <c r="EX263" s="178"/>
      <c r="EY263" s="178"/>
      <c r="EZ263" s="178"/>
      <c r="FA263" s="179"/>
      <c r="FB263" s="150" t="str">
        <f>IF(AF284&lt;&gt;"",AF284,"")</f>
        <v/>
      </c>
      <c r="FC263" s="151"/>
      <c r="FD263" s="288" t="str">
        <f>IF(AH284&lt;&gt;"",AH284,"")</f>
        <v/>
      </c>
      <c r="FE263" s="151"/>
      <c r="FF263" s="288" t="str">
        <f>IF(AJ284&lt;&gt;"",AJ284,"")</f>
        <v/>
      </c>
      <c r="FG263" s="151"/>
      <c r="FH263" s="288" t="str">
        <f>IF(AL284&lt;&gt;"",AL284,"")</f>
        <v/>
      </c>
      <c r="FI263" s="151"/>
      <c r="FJ263" s="288" t="str">
        <f>IF(AN284&lt;&gt;"",AN284,"")</f>
        <v/>
      </c>
      <c r="FK263" s="332"/>
      <c r="FL263" s="174" t="str">
        <f>IF($FL261&lt;&gt;"",IF(FL261="W","L","W"),"")</f>
        <v/>
      </c>
    </row>
    <row r="264" spans="1:171" ht="11.25" customHeight="1" thickBot="1">
      <c r="A264" s="275"/>
      <c r="B264" s="276"/>
      <c r="C264" s="276"/>
      <c r="D264" s="279"/>
      <c r="E264" s="279"/>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304"/>
      <c r="AI264" s="305"/>
      <c r="AJ264" s="305"/>
      <c r="AK264" s="330"/>
      <c r="AL264" s="330"/>
      <c r="AM264" s="330"/>
      <c r="AN264" s="330"/>
      <c r="AO264" s="331"/>
      <c r="AQ264" s="160"/>
      <c r="AR264" s="161"/>
      <c r="AS264" s="161"/>
      <c r="AT264" s="161"/>
      <c r="AU264" s="161"/>
      <c r="AV264" s="161"/>
      <c r="AW264" s="161"/>
      <c r="AX264" s="161"/>
      <c r="AY264" s="161"/>
      <c r="AZ264" s="161"/>
      <c r="BA264" s="161"/>
      <c r="BB264" s="161"/>
      <c r="BC264" s="162"/>
      <c r="BD264" s="167"/>
      <c r="BE264" s="168"/>
      <c r="BF264" s="176"/>
      <c r="BG264" s="180"/>
      <c r="BH264" s="181"/>
      <c r="BI264" s="181"/>
      <c r="BJ264" s="181"/>
      <c r="BK264" s="181"/>
      <c r="BL264" s="181"/>
      <c r="BM264" s="181"/>
      <c r="BN264" s="181"/>
      <c r="BO264" s="181"/>
      <c r="BP264" s="181"/>
      <c r="BQ264" s="181"/>
      <c r="BR264" s="181"/>
      <c r="BS264" s="181"/>
      <c r="BT264" s="181"/>
      <c r="BU264" s="182"/>
      <c r="BV264" s="152"/>
      <c r="BW264" s="153"/>
      <c r="BX264" s="333"/>
      <c r="BY264" s="153"/>
      <c r="BZ264" s="333"/>
      <c r="CA264" s="153"/>
      <c r="CB264" s="333"/>
      <c r="CC264" s="153"/>
      <c r="CD264" s="333"/>
      <c r="CE264" s="334"/>
      <c r="CF264" s="341"/>
      <c r="CG264" s="160"/>
      <c r="CH264" s="161"/>
      <c r="CI264" s="161"/>
      <c r="CJ264" s="161"/>
      <c r="CK264" s="161"/>
      <c r="CL264" s="161"/>
      <c r="CM264" s="161"/>
      <c r="CN264" s="161"/>
      <c r="CO264" s="161"/>
      <c r="CP264" s="161"/>
      <c r="CQ264" s="161"/>
      <c r="CR264" s="161"/>
      <c r="CS264" s="162"/>
      <c r="CT264" s="167"/>
      <c r="CU264" s="168"/>
      <c r="CV264" s="176"/>
      <c r="CW264" s="180"/>
      <c r="CX264" s="181"/>
      <c r="CY264" s="181"/>
      <c r="CZ264" s="181"/>
      <c r="DA264" s="181"/>
      <c r="DB264" s="181"/>
      <c r="DC264" s="181"/>
      <c r="DD264" s="181"/>
      <c r="DE264" s="181"/>
      <c r="DF264" s="181"/>
      <c r="DG264" s="181"/>
      <c r="DH264" s="181"/>
      <c r="DI264" s="181"/>
      <c r="DJ264" s="181"/>
      <c r="DK264" s="182"/>
      <c r="DL264" s="152"/>
      <c r="DM264" s="153"/>
      <c r="DN264" s="333"/>
      <c r="DO264" s="153"/>
      <c r="DP264" s="333"/>
      <c r="DQ264" s="153"/>
      <c r="DR264" s="333"/>
      <c r="DS264" s="153"/>
      <c r="DT264" s="333"/>
      <c r="DU264" s="334"/>
      <c r="DV264" s="174"/>
      <c r="DW264" s="160"/>
      <c r="DX264" s="161"/>
      <c r="DY264" s="161"/>
      <c r="DZ264" s="161"/>
      <c r="EA264" s="161"/>
      <c r="EB264" s="161"/>
      <c r="EC264" s="161"/>
      <c r="ED264" s="161"/>
      <c r="EE264" s="161"/>
      <c r="EF264" s="161"/>
      <c r="EG264" s="161"/>
      <c r="EH264" s="161"/>
      <c r="EI264" s="162"/>
      <c r="EJ264" s="167"/>
      <c r="EK264" s="168"/>
      <c r="EL264" s="176"/>
      <c r="EM264" s="180"/>
      <c r="EN264" s="181"/>
      <c r="EO264" s="181"/>
      <c r="EP264" s="181"/>
      <c r="EQ264" s="181"/>
      <c r="ER264" s="181"/>
      <c r="ES264" s="181"/>
      <c r="ET264" s="181"/>
      <c r="EU264" s="181"/>
      <c r="EV264" s="181"/>
      <c r="EW264" s="181"/>
      <c r="EX264" s="181"/>
      <c r="EY264" s="181"/>
      <c r="EZ264" s="181"/>
      <c r="FA264" s="182"/>
      <c r="FB264" s="152"/>
      <c r="FC264" s="153"/>
      <c r="FD264" s="333"/>
      <c r="FE264" s="153"/>
      <c r="FF264" s="333"/>
      <c r="FG264" s="153"/>
      <c r="FH264" s="333"/>
      <c r="FI264" s="153"/>
      <c r="FJ264" s="333"/>
      <c r="FK264" s="334"/>
      <c r="FL264" s="174"/>
    </row>
    <row r="265" spans="1:171" ht="11.25" customHeight="1">
      <c r="A265" s="259" t="s">
        <v>15</v>
      </c>
      <c r="B265" s="260"/>
      <c r="C265" s="260"/>
      <c r="D265" s="264">
        <v>5</v>
      </c>
      <c r="E265" s="264"/>
      <c r="F265" s="266" t="s">
        <v>16</v>
      </c>
      <c r="G265" s="267"/>
      <c r="H265" s="267"/>
      <c r="I265" s="283"/>
      <c r="J265" s="284"/>
      <c r="K265" s="284"/>
      <c r="L265" s="284"/>
      <c r="M265" s="284"/>
      <c r="N265" s="264"/>
      <c r="O265" s="264"/>
      <c r="P265" s="264"/>
      <c r="Q265" s="264"/>
      <c r="R265" s="264"/>
      <c r="S265" s="264"/>
      <c r="T265" s="264"/>
      <c r="U265" s="264"/>
      <c r="V265" s="264"/>
      <c r="W265" s="264"/>
      <c r="X265" s="264"/>
      <c r="Y265" s="325"/>
      <c r="Z265" s="150" t="s">
        <v>17</v>
      </c>
      <c r="AA265" s="270"/>
      <c r="AB265" s="288" t="s">
        <v>18</v>
      </c>
      <c r="AC265" s="270"/>
      <c r="AD265" s="288" t="s">
        <v>19</v>
      </c>
      <c r="AE265" s="270"/>
      <c r="AF265" s="288" t="s">
        <v>20</v>
      </c>
      <c r="AG265" s="270"/>
      <c r="AH265" s="288" t="s">
        <v>43</v>
      </c>
      <c r="AI265" s="270"/>
      <c r="AJ265" s="288" t="s">
        <v>52</v>
      </c>
      <c r="AK265" s="290"/>
      <c r="AL265" s="292" t="s">
        <v>21</v>
      </c>
      <c r="AM265" s="293"/>
      <c r="AN265" s="296" t="s">
        <v>22</v>
      </c>
      <c r="AO265" s="297"/>
      <c r="AQ265" s="126"/>
      <c r="AR265" s="126"/>
      <c r="AS265" s="126"/>
      <c r="AT265" s="126"/>
      <c r="AU265" s="126"/>
      <c r="AV265" s="126"/>
      <c r="AW265" s="126"/>
      <c r="AX265" s="126"/>
      <c r="AY265" s="126"/>
      <c r="AZ265" s="126"/>
      <c r="BA265" s="126"/>
      <c r="BB265" s="126"/>
      <c r="BC265" s="126"/>
      <c r="BV265" s="169" t="str">
        <f>IF(CF261&lt;&gt;"",IF(AND(AND(BV261&gt;-1,BV263&gt;-1),OR(BV261&gt;10,BV263&gt;10),ABS(BV261-BV263)&gt;1,IF(OR(BV261&gt;11,BV263&gt;11),ABS(BV261-BV263)=2,TRUE),BV261=INT(BV261),BV263=INT(BV263)),"","Error"),"")</f>
        <v/>
      </c>
      <c r="BW265" s="169"/>
      <c r="BX265" s="169" t="str">
        <f>IF(CF261&lt;&gt;"",IF(AND(AND(BX261&gt;-1,BX263&gt;-1),OR(BX261&gt;10,BX263&gt;10),ABS(BX261-BX263)&gt;1,IF(OR(BX261&gt;11,BX263&gt;11),ABS(BX261-BX263)=2,TRUE),BX261=INT(BX261),BX263=INT(BX263)),"","Error"),"")</f>
        <v/>
      </c>
      <c r="BY265" s="169"/>
      <c r="BZ265" s="169" t="str">
        <f>IF(CF261&lt;&gt;"",IF(AND(AND(BZ261&gt;-1,BZ263&gt;-1),OR(BZ261&gt;10,BZ263&gt;10),ABS(BZ261-BZ263)&gt;1,IF(OR(BZ261&gt;11,BZ263&gt;11),ABS(BZ261-BZ263)=2,TRUE),BZ261=INT(BZ261),BZ263=INT(BZ263)),"","Error"),"")</f>
        <v/>
      </c>
      <c r="CA265" s="169"/>
      <c r="CB265" s="169" t="str">
        <f>IF(AND(CF261&lt;&gt;"",CB261&lt;&gt;""),IF(AND(AND(CB261&gt;-1,CB263&gt;-1),OR(CB261&gt;10,CB263&gt;10),ABS(CB261-CB263)&gt;1,IF(OR(CB261&gt;11,CB263&gt;11),ABS(CB261-CB263)=2,TRUE),CB261=INT(CB261),CB263=INT(CB263)),"","Error"),"")</f>
        <v/>
      </c>
      <c r="CC265" s="169"/>
      <c r="CD265" s="169" t="str">
        <f>IF(AND(CF261&lt;&gt;"",CD261&lt;&gt;""),IF(AND(AND(CD261&gt;-1,CD263&gt;-1),OR(CD261&gt;10,CD263&gt;10),ABS(CD261-CD263)&gt;1,IF(OR(CD261&gt;11,CD263&gt;11),ABS(CD261-CD263)=2,TRUE),CD261=INT(CD261),CD263=INT(CD263)),"","Error"),"")</f>
        <v/>
      </c>
      <c r="CE265" s="169"/>
      <c r="CG265" s="126"/>
      <c r="CH265" s="126"/>
      <c r="CI265" s="126"/>
      <c r="CJ265" s="126"/>
      <c r="CK265" s="126"/>
      <c r="CL265" s="126"/>
      <c r="CM265" s="126"/>
      <c r="CN265" s="126"/>
      <c r="CO265" s="126"/>
      <c r="CP265" s="126"/>
      <c r="CQ265" s="126"/>
      <c r="CR265" s="126"/>
      <c r="CS265" s="126"/>
      <c r="DL265" s="169" t="str">
        <f>IF(DV261&lt;&gt;"",IF(AND(AND(DL261&gt;-1,DL263&gt;-1),OR(DL261&gt;10,DL263&gt;10),ABS(DL261-DL263)&gt;1,IF(OR(DL261&gt;11,DL263&gt;11),ABS(DL261-DL263)=2,TRUE),DL261=INT(DL261),DL263=INT(DL263)),"","Error"),"")</f>
        <v/>
      </c>
      <c r="DM265" s="169"/>
      <c r="DN265" s="169" t="str">
        <f>IF(DV261&lt;&gt;"",IF(AND(AND(DN261&gt;-1,DN263&gt;-1),OR(DN261&gt;10,DN263&gt;10),ABS(DN261-DN263)&gt;1,IF(OR(DN261&gt;11,DN263&gt;11),ABS(DN261-DN263)=2,TRUE),DN261=INT(DN261),DN263=INT(DN263)),"","Error"),"")</f>
        <v/>
      </c>
      <c r="DO265" s="169"/>
      <c r="DP265" s="169" t="str">
        <f>IF(DV261&lt;&gt;"",IF(AND(AND(DP261&gt;-1,DP263&gt;-1),OR(DP261&gt;10,DP263&gt;10),ABS(DP261-DP263)&gt;1,IF(OR(DP261&gt;11,DP263&gt;11),ABS(DP261-DP263)=2,TRUE),DP261=INT(DP261),DP263=INT(DP263)),"","Error"),"")</f>
        <v/>
      </c>
      <c r="DQ265" s="169"/>
      <c r="DR265" s="169" t="str">
        <f>IF(AND(DV261&lt;&gt;"",DR261&lt;&gt;""),IF(AND(AND(DR261&gt;-1,DR263&gt;-1),OR(DR261&gt;10,DR263&gt;10),ABS(DR261-DR263)&gt;1,IF(OR(DR261&gt;11,DR263&gt;11),ABS(DR261-DR263)=2,TRUE),DR261=INT(DR261),DR263=INT(DR263)),"","Error"),"")</f>
        <v/>
      </c>
      <c r="DS265" s="169"/>
      <c r="DT265" s="169" t="str">
        <f>IF(AND(DV261&lt;&gt;"",DT261&lt;&gt;""),IF(AND(AND(DT261&gt;-1,DT263&gt;-1),OR(DT261&gt;10,DT263&gt;10),ABS(DT261-DT263)&gt;1,IF(OR(DT261&gt;11,DT263&gt;11),ABS(DT261-DT263)=2,TRUE),DT261=INT(DT261),DT263=INT(DT263)),"","Error"),"")</f>
        <v/>
      </c>
      <c r="DU265" s="169"/>
      <c r="DW265" s="126"/>
      <c r="DX265" s="126"/>
      <c r="DY265" s="126"/>
      <c r="DZ265" s="126"/>
      <c r="EA265" s="126"/>
      <c r="EB265" s="126"/>
      <c r="EC265" s="126"/>
      <c r="ED265" s="126"/>
      <c r="EE265" s="126"/>
      <c r="EF265" s="126"/>
      <c r="EG265" s="126"/>
      <c r="EH265" s="126"/>
      <c r="EI265" s="126"/>
      <c r="FB265" s="169" t="str">
        <f>IF(FL261&lt;&gt;"",IF(AND(AND(FB261&gt;-1,FB263&gt;-1),OR(FB261&gt;10,FB263&gt;10),ABS(FB261-FB263)&gt;1,IF(OR(FB261&gt;11,FB263&gt;11),ABS(FB261-FB263)=2,TRUE),FB261=INT(FB261),FB263=INT(FB263)),"","Error"),"")</f>
        <v/>
      </c>
      <c r="FC265" s="169"/>
      <c r="FD265" s="169" t="str">
        <f>IF(FL261&lt;&gt;"",IF(AND(AND(FD261&gt;-1,FD263&gt;-1),OR(FD261&gt;10,FD263&gt;10),ABS(FD261-FD263)&gt;1,IF(OR(FD261&gt;11,FD263&gt;11),ABS(FD261-FD263)=2,TRUE),FD261=INT(FD261),FD263=INT(FD263)),"","Error"),"")</f>
        <v/>
      </c>
      <c r="FE265" s="169"/>
      <c r="FF265" s="169" t="str">
        <f>IF(FL261&lt;&gt;"",IF(AND(AND(FF261&gt;-1,FF263&gt;-1),OR(FF261&gt;10,FF263&gt;10),ABS(FF261-FF263)&gt;1,IF(OR(FF261&gt;11,FF263&gt;11),ABS(FF261-FF263)=2,TRUE),FF261=INT(FF261),FF263=INT(FF263)),"","Error"),"")</f>
        <v/>
      </c>
      <c r="FG265" s="169"/>
      <c r="FH265" s="169" t="str">
        <f>IF(AND(FL261&lt;&gt;"",FH261&lt;&gt;""),IF(AND(AND(FH261&gt;-1,FH263&gt;-1),OR(FH261&gt;10,FH263&gt;10),ABS(FH261-FH263)&gt;1,IF(OR(FH261&gt;11,FH263&gt;11),ABS(FH261-FH263)=2,TRUE),FH261=INT(FH261),FH263=INT(FH263)),"","Error"),"")</f>
        <v/>
      </c>
      <c r="FI265" s="169"/>
      <c r="FJ265" s="169" t="str">
        <f>IF(AND(FL261&lt;&gt;"",FJ261&lt;&gt;""),IF(AND(AND(FJ261&gt;-1,FJ263&gt;-1),OR(FJ261&gt;10,FJ263&gt;10),ABS(FJ261-FJ263)&gt;1,IF(OR(FJ261&gt;11,FJ263&gt;11),ABS(FJ261-FJ263)=2,TRUE),FJ261=INT(FJ261),FJ263=INT(FJ263)),"","Error"),"")</f>
        <v/>
      </c>
      <c r="FK265" s="169"/>
    </row>
    <row r="266" spans="1:171" ht="11.25" customHeight="1" thickBot="1">
      <c r="A266" s="261"/>
      <c r="B266" s="262"/>
      <c r="C266" s="262"/>
      <c r="D266" s="326"/>
      <c r="E266" s="326"/>
      <c r="F266" s="275"/>
      <c r="G266" s="276"/>
      <c r="H266" s="276"/>
      <c r="I266" s="286"/>
      <c r="J266" s="286"/>
      <c r="K266" s="286"/>
      <c r="L266" s="286"/>
      <c r="M266" s="286"/>
      <c r="N266" s="326"/>
      <c r="O266" s="326"/>
      <c r="P266" s="326"/>
      <c r="Q266" s="326"/>
      <c r="R266" s="326"/>
      <c r="S266" s="326"/>
      <c r="T266" s="326"/>
      <c r="U266" s="326"/>
      <c r="V266" s="326"/>
      <c r="W266" s="326"/>
      <c r="X266" s="326"/>
      <c r="Y266" s="327"/>
      <c r="Z266" s="194"/>
      <c r="AA266" s="195"/>
      <c r="AB266" s="289"/>
      <c r="AC266" s="195"/>
      <c r="AD266" s="289"/>
      <c r="AE266" s="195"/>
      <c r="AF266" s="289"/>
      <c r="AG266" s="195"/>
      <c r="AH266" s="289"/>
      <c r="AI266" s="195"/>
      <c r="AJ266" s="289"/>
      <c r="AK266" s="291"/>
      <c r="AL266" s="294"/>
      <c r="AM266" s="295"/>
      <c r="AN266" s="298"/>
      <c r="AO266" s="299"/>
      <c r="AQ266" s="126"/>
      <c r="AR266" s="126"/>
      <c r="AS266" s="126"/>
      <c r="AT266" s="126"/>
      <c r="AU266" s="126"/>
      <c r="AV266" s="126"/>
      <c r="AW266" s="126"/>
      <c r="AX266" s="126"/>
      <c r="AY266" s="126"/>
      <c r="AZ266" s="126"/>
      <c r="BA266" s="126"/>
      <c r="BB266" s="126"/>
      <c r="BC266" s="126"/>
      <c r="CG266" s="126"/>
      <c r="CH266" s="126"/>
      <c r="CI266" s="126"/>
      <c r="CJ266" s="126"/>
      <c r="CK266" s="126"/>
      <c r="CL266" s="126"/>
      <c r="CM266" s="126"/>
      <c r="CN266" s="126"/>
      <c r="CO266" s="126"/>
      <c r="CP266" s="126"/>
      <c r="CQ266" s="126"/>
      <c r="CR266" s="126"/>
      <c r="CS266" s="126"/>
      <c r="DW266" s="126"/>
      <c r="DX266" s="126"/>
      <c r="DY266" s="126"/>
      <c r="DZ266" s="126"/>
      <c r="EA266" s="126"/>
      <c r="EB266" s="126"/>
      <c r="EC266" s="126"/>
      <c r="ED266" s="126"/>
      <c r="EE266" s="126"/>
      <c r="EF266" s="126"/>
      <c r="EG266" s="126"/>
      <c r="EH266" s="126"/>
      <c r="EI266" s="126"/>
    </row>
    <row r="267" spans="1:171" ht="11.25" customHeight="1">
      <c r="A267" s="210" t="str">
        <f>Z265</f>
        <v>A</v>
      </c>
      <c r="B267" s="211"/>
      <c r="C267" s="342"/>
      <c r="D267" s="343"/>
      <c r="E267" s="343"/>
      <c r="F267" s="343"/>
      <c r="G267" s="343"/>
      <c r="H267" s="343"/>
      <c r="I267" s="343"/>
      <c r="J267" s="343"/>
      <c r="K267" s="343"/>
      <c r="L267" s="343"/>
      <c r="M267" s="343"/>
      <c r="N267" s="343"/>
      <c r="O267" s="343"/>
      <c r="P267" s="343"/>
      <c r="Q267" s="343"/>
      <c r="R267" s="343"/>
      <c r="S267" s="343"/>
      <c r="T267" s="343"/>
      <c r="U267" s="343"/>
      <c r="V267" s="343"/>
      <c r="W267" s="343"/>
      <c r="X267" s="343"/>
      <c r="Y267" s="344"/>
      <c r="Z267" s="250"/>
      <c r="AA267" s="229"/>
      <c r="AB267" s="252" t="str">
        <f>IF($D263="1P",IF(Z302=Z304,IF(X302=X304,IF(V302&lt;&gt;"",IF(V302&gt;V304,"W","L"),""),IF(X302&gt;X304,"W","L")),IF(Z302&gt;Z304,"W","L")),IF(Z290=Z292,IF(X290=X292,IF(V290&lt;&gt;"",IF(V290&gt;V292,"W","L"),""),IF(X290&gt;X292,"W","L")),IF(Z290&gt;Z292,"W","L")))</f>
        <v/>
      </c>
      <c r="AC267" s="253"/>
      <c r="AD267" s="252" t="str">
        <f>IF($D263="1P",IF(Z290=Z292,IF(X290=X292,IF(V290&lt;&gt;"",IF(V290&gt;V292,"W","L"),""),IF(X290&gt;X292,"W","L")),IF(Z290&gt;Z292,"W","L")),IF(L306=L308,IF(J306=J308,IF(H306&lt;&gt;"",IF(H306&gt;H308,"W","L"),""),IF(J306&gt;J308,"W","L")),IF(L306&gt;L308,"W","L")))</f>
        <v/>
      </c>
      <c r="AE267" s="253"/>
      <c r="AF267" s="252" t="str">
        <f>IF($D263="1P",IF(L306=L308,IF(J306=J308,IF(H306&lt;&gt;"",IF(H306&gt;H308,"W","L"),""),IF(J306&gt;J308,"W","L")),IF(L306&gt;L308,"W","L")),IF(L294=L296,IF(J294=J296,IF(H294&lt;&gt;"",IF(H294&gt;H296,"W","L"),""),IF(J294&gt;J296,"W","L")),IF(L294&gt;L296,"W","L")))</f>
        <v/>
      </c>
      <c r="AG267" s="253"/>
      <c r="AH267" s="252" t="str">
        <f>IF($D263="1P",IF(L294=L296,IF(J294=J296,IF(H294&lt;&gt;"",IF(H294&gt;H296,"W","L"),""),IF(J294&gt;J296,"W","L")),IF(L294&gt;L296,"W","L")),IF(Z302=Z304,IF(X302=X304,IF(V302&lt;&gt;"",IF(V302&gt;V304,"W","L"),""),IF(X302&gt;X304,"W","L")),IF(Z302&gt;Z304,"W","L")))</f>
        <v/>
      </c>
      <c r="AI267" s="253"/>
      <c r="AJ267" s="252" t="str">
        <f>IF($D263="1P",IF(L282=L284,IF(J282=J284,IF(H282&lt;&gt;"",IF(H282&gt;H284,"W","L"),""),IF(J282&gt;J284,"W","L")),IF(L282&gt;L284,"W","L")),IF(L282=L284,IF(J282=J284,IF(H282&lt;&gt;"",IF(H282&gt;H284,"W","L"),""),IF(J282&gt;J284,"W","L")),IF(L282&gt;L284,"W","L")))</f>
        <v/>
      </c>
      <c r="AK267" s="324"/>
      <c r="AL267" s="254" t="str">
        <f>IF(OR(COUNTIF(Z267:AJ267,"W"),COUNTIF(Z267:AJ267,"L")),COUNTIF(Z267:AJ267,"W")*2+COUNTIF(Z267:AJ267,"L"),"")</f>
        <v/>
      </c>
      <c r="AM267" s="255"/>
      <c r="AN267" s="256" t="str">
        <f>IF(AL267&lt;&gt;"",RANK(AL267,AL267:AL277,0),"")</f>
        <v/>
      </c>
      <c r="AO267" s="257"/>
      <c r="AQ267" s="127"/>
      <c r="AR267" s="127"/>
      <c r="AS267" s="127"/>
      <c r="AT267" s="127"/>
      <c r="AU267" s="127"/>
      <c r="AV267" s="127"/>
      <c r="AW267" s="127"/>
      <c r="AX267" s="127"/>
      <c r="AY267" s="127"/>
      <c r="AZ267" s="127"/>
      <c r="BA267" s="127"/>
      <c r="BB267" s="127"/>
      <c r="BC267" s="127"/>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127"/>
      <c r="CH267" s="127"/>
      <c r="CI267" s="127"/>
      <c r="CJ267" s="127"/>
      <c r="CK267" s="127"/>
      <c r="CL267" s="127"/>
      <c r="CM267" s="127"/>
      <c r="CN267" s="127"/>
      <c r="CO267" s="127"/>
      <c r="CP267" s="127"/>
      <c r="CQ267" s="127"/>
      <c r="CR267" s="127"/>
      <c r="CS267" s="127"/>
      <c r="CT267" s="40"/>
      <c r="CU267" s="40"/>
      <c r="CV267" s="40"/>
      <c r="CW267" s="40"/>
      <c r="CX267" s="40"/>
      <c r="CY267" s="40"/>
      <c r="CZ267" s="40"/>
      <c r="DA267" s="40"/>
      <c r="DB267" s="40"/>
      <c r="DC267" s="40"/>
      <c r="DD267" s="40"/>
      <c r="DE267" s="40"/>
      <c r="DF267" s="40"/>
      <c r="DG267" s="40"/>
      <c r="DH267" s="40"/>
      <c r="DI267" s="40"/>
      <c r="DJ267" s="40"/>
      <c r="DK267" s="40"/>
      <c r="DL267" s="40"/>
      <c r="DM267" s="40"/>
      <c r="DN267" s="40"/>
      <c r="DO267" s="40"/>
      <c r="DP267" s="40"/>
      <c r="DQ267" s="40"/>
      <c r="DR267" s="40"/>
      <c r="DS267" s="40"/>
      <c r="DT267" s="40"/>
      <c r="DU267" s="40"/>
      <c r="DW267" s="127"/>
      <c r="DX267" s="127"/>
      <c r="DY267" s="127"/>
      <c r="DZ267" s="127"/>
      <c r="EA267" s="127"/>
      <c r="EB267" s="127"/>
      <c r="EC267" s="127"/>
      <c r="ED267" s="127"/>
      <c r="EE267" s="127"/>
      <c r="EF267" s="127"/>
      <c r="EG267" s="127"/>
      <c r="EH267" s="127"/>
      <c r="EI267" s="127"/>
      <c r="EJ267" s="40"/>
      <c r="EK267" s="40"/>
      <c r="EL267" s="40"/>
      <c r="EM267" s="40"/>
      <c r="EN267" s="40"/>
      <c r="EO267" s="40"/>
      <c r="EP267" s="40"/>
      <c r="EQ267" s="40"/>
      <c r="ER267" s="40"/>
      <c r="ES267" s="40"/>
      <c r="ET267" s="40"/>
      <c r="EU267" s="40"/>
      <c r="EV267" s="40"/>
      <c r="EW267" s="40"/>
      <c r="EX267" s="40"/>
      <c r="EY267" s="40"/>
      <c r="EZ267" s="40"/>
      <c r="FA267" s="40"/>
      <c r="FB267" s="40"/>
      <c r="FC267" s="40"/>
      <c r="FD267" s="40"/>
      <c r="FE267" s="40"/>
      <c r="FF267" s="40"/>
      <c r="FG267" s="40"/>
      <c r="FH267" s="40"/>
      <c r="FI267" s="40"/>
      <c r="FJ267" s="40"/>
      <c r="FK267" s="40"/>
    </row>
    <row r="268" spans="1:171" ht="11.25" customHeight="1">
      <c r="A268" s="212"/>
      <c r="B268" s="213"/>
      <c r="C268" s="217"/>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9"/>
      <c r="Z268" s="251"/>
      <c r="AA268" s="236"/>
      <c r="AB268" s="234"/>
      <c r="AC268" s="233"/>
      <c r="AD268" s="234"/>
      <c r="AE268" s="233"/>
      <c r="AF268" s="234"/>
      <c r="AG268" s="233"/>
      <c r="AH268" s="234"/>
      <c r="AI268" s="233"/>
      <c r="AJ268" s="234"/>
      <c r="AK268" s="238"/>
      <c r="AL268" s="241"/>
      <c r="AM268" s="240"/>
      <c r="AN268" s="258"/>
      <c r="AO268" s="243"/>
      <c r="AQ268" s="128"/>
      <c r="AR268" s="128"/>
      <c r="AS268" s="128"/>
      <c r="AT268" s="128"/>
      <c r="AU268" s="128"/>
      <c r="AV268" s="128"/>
      <c r="AW268" s="128"/>
      <c r="AX268" s="128"/>
      <c r="AY268" s="128"/>
      <c r="AZ268" s="128"/>
      <c r="BA268" s="128"/>
      <c r="BB268" s="128"/>
      <c r="BC268" s="128"/>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128"/>
      <c r="CH268" s="128"/>
      <c r="CI268" s="128"/>
      <c r="CJ268" s="128"/>
      <c r="CK268" s="128"/>
      <c r="CL268" s="128"/>
      <c r="CM268" s="128"/>
      <c r="CN268" s="128"/>
      <c r="CO268" s="128"/>
      <c r="CP268" s="128"/>
      <c r="CQ268" s="128"/>
      <c r="CR268" s="128"/>
      <c r="CS268" s="128"/>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c r="DW268" s="128"/>
      <c r="DX268" s="128"/>
      <c r="DY268" s="128"/>
      <c r="DZ268" s="128"/>
      <c r="EA268" s="128"/>
      <c r="EB268" s="128"/>
      <c r="EC268" s="128"/>
      <c r="ED268" s="128"/>
      <c r="EE268" s="128"/>
      <c r="EF268" s="128"/>
      <c r="EG268" s="128"/>
      <c r="EH268" s="128"/>
      <c r="EI268" s="128"/>
      <c r="EJ268" s="41"/>
      <c r="EK268" s="41"/>
      <c r="EL268" s="41"/>
      <c r="EM268" s="41"/>
      <c r="EN268" s="41"/>
      <c r="EO268" s="41"/>
      <c r="EP268" s="41"/>
      <c r="EQ268" s="41"/>
      <c r="ER268" s="41"/>
      <c r="ES268" s="41"/>
      <c r="ET268" s="41"/>
      <c r="EU268" s="41"/>
      <c r="EV268" s="41"/>
      <c r="EW268" s="41"/>
      <c r="EX268" s="41"/>
      <c r="EY268" s="41"/>
      <c r="EZ268" s="41"/>
      <c r="FA268" s="41"/>
      <c r="FB268" s="41"/>
      <c r="FC268" s="41"/>
      <c r="FD268" s="41"/>
      <c r="FE268" s="41"/>
      <c r="FF268" s="41"/>
      <c r="FG268" s="41"/>
      <c r="FH268" s="41"/>
      <c r="FI268" s="41"/>
      <c r="FJ268" s="41"/>
      <c r="FK268" s="41"/>
    </row>
    <row r="269" spans="1:171" ht="11.25" customHeight="1">
      <c r="A269" s="210" t="str">
        <f>AB265</f>
        <v>B</v>
      </c>
      <c r="B269" s="211"/>
      <c r="C269" s="342"/>
      <c r="D269" s="343"/>
      <c r="E269" s="343"/>
      <c r="F269" s="343"/>
      <c r="G269" s="343"/>
      <c r="H269" s="343"/>
      <c r="I269" s="343"/>
      <c r="J269" s="343"/>
      <c r="K269" s="343"/>
      <c r="L269" s="343"/>
      <c r="M269" s="343"/>
      <c r="N269" s="343"/>
      <c r="O269" s="343"/>
      <c r="P269" s="343"/>
      <c r="Q269" s="343"/>
      <c r="R269" s="343"/>
      <c r="S269" s="343"/>
      <c r="T269" s="343"/>
      <c r="U269" s="343"/>
      <c r="V269" s="343"/>
      <c r="W269" s="343"/>
      <c r="X269" s="343"/>
      <c r="Y269" s="344"/>
      <c r="Z269" s="220" t="str">
        <f>IF(AB267&lt;&gt;"",IF(AB267="W","L","W"),"")</f>
        <v/>
      </c>
      <c r="AA269" s="221"/>
      <c r="AB269" s="228"/>
      <c r="AC269" s="229"/>
      <c r="AD269" s="227" t="str">
        <f>IF($D263="1P",IF(L302=L304,IF(J302=J304,IF(H302&lt;&gt;"",IF(H302&gt;H304,"W","L"),""),IF(J302&gt;J304,"W","L")),IF(L302&gt;L304,"W","L")),IF(AN282=AN284,IF(AL282=AL284,IF(AJ282&lt;&gt;"",IF(AJ282&gt;AJ284,"W","L"),""),IF(AL282&gt;AL284,"W","L")),IF(AN282&gt;AN284,"W","L")))</f>
        <v/>
      </c>
      <c r="AE269" s="221"/>
      <c r="AF269" s="227" t="str">
        <f>IF($D263="1P",IF(Z294=Z296,IF(X294=X296,IF(V294&lt;&gt;"",IF(V294&gt;V296,"W","L"),""),IF(X294&gt;X296,"W","L")),IF(Z294&gt;Z296,"W","L")),IF(Z282=Z284,IF(X282=X284,IF(V282&lt;&gt;"",IF(V282&gt;V284,"W","L"),""),IF(X282&gt;X284,"W","L")),IF(Z282&gt;Z284,"W","L")))</f>
        <v/>
      </c>
      <c r="AG269" s="221"/>
      <c r="AH269" s="227" t="str">
        <f>IF($D263="1P",IF(L286=L288,IF(J286=J288,IF(H286&lt;&gt;"",IF(H286&gt;H288,"W","L"),""),IF(J286&gt;J288,"W","L")),IF(L286&gt;L288,"W","L")),IF(L286=L288,IF(J286=J288,IF(H286&lt;&gt;"",IF(H286&gt;H288,"W","L"),""),IF(J286&gt;J288,"W","L")),IF(L286&gt;L288,"W","L")))</f>
        <v/>
      </c>
      <c r="AI269" s="221"/>
      <c r="AJ269" s="227" t="str">
        <f>IF($D263="1P",IF(Z286=Z288,IF(X286=X288,IF(V286&lt;&gt;"",IF(V286&gt;V288,"W","L"),""),IF(X286&gt;X288,"W","L")),IF(Z286&gt;Z288,"W","L")),IF(L302=L304,IF(J302=J304,IF(H302&lt;&gt;"",IF(H302&gt;H304,"W","L"),""),IF(J302&gt;J304,"W","L")),IF(L302&gt;L304,"W","L")))</f>
        <v/>
      </c>
      <c r="AK269" s="237"/>
      <c r="AL269" s="239" t="str">
        <f>IF(OR(COUNTIF(Z269:AJ269,"W"),COUNTIF(Z269:AJ269,"L")),COUNTIF(Z269:AJ269,"W")*2+COUNTIF(Z269:AJ269,"L"),"")</f>
        <v/>
      </c>
      <c r="AM269" s="240"/>
      <c r="AN269" s="242" t="str">
        <f>IF(AL269&lt;&gt;"",RANK(AL269,AL267:AL277,0),"")</f>
        <v/>
      </c>
      <c r="AO269" s="243"/>
      <c r="AQ269" s="126"/>
      <c r="AR269" s="126"/>
      <c r="AS269" s="126"/>
      <c r="AT269" s="126"/>
      <c r="AU269" s="126"/>
      <c r="AV269" s="126"/>
      <c r="AW269" s="126"/>
      <c r="AX269" s="126"/>
      <c r="AY269" s="126"/>
      <c r="AZ269" s="126"/>
      <c r="BA269" s="126"/>
      <c r="BB269" s="126"/>
      <c r="BC269" s="126"/>
      <c r="CG269" s="126"/>
      <c r="CH269" s="126"/>
      <c r="CI269" s="126"/>
      <c r="CJ269" s="126"/>
      <c r="CK269" s="126"/>
      <c r="CL269" s="126"/>
      <c r="CM269" s="126"/>
      <c r="CN269" s="126"/>
      <c r="CO269" s="126"/>
      <c r="CP269" s="126"/>
      <c r="CQ269" s="126"/>
      <c r="CR269" s="126"/>
      <c r="CS269" s="126"/>
      <c r="DW269" s="126"/>
      <c r="DX269" s="126"/>
      <c r="DY269" s="126"/>
      <c r="DZ269" s="126"/>
      <c r="EA269" s="126"/>
      <c r="EB269" s="126"/>
      <c r="EC269" s="126"/>
      <c r="ED269" s="126"/>
      <c r="EE269" s="126"/>
      <c r="EF269" s="126"/>
      <c r="EG269" s="126"/>
      <c r="EH269" s="126"/>
      <c r="EI269" s="126"/>
    </row>
    <row r="270" spans="1:171" ht="11.25" customHeight="1" thickBot="1">
      <c r="A270" s="212"/>
      <c r="B270" s="213"/>
      <c r="C270" s="217"/>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9"/>
      <c r="Z270" s="232"/>
      <c r="AA270" s="233"/>
      <c r="AB270" s="235"/>
      <c r="AC270" s="236"/>
      <c r="AD270" s="234"/>
      <c r="AE270" s="233"/>
      <c r="AF270" s="234"/>
      <c r="AG270" s="233"/>
      <c r="AH270" s="234"/>
      <c r="AI270" s="233"/>
      <c r="AJ270" s="234"/>
      <c r="AK270" s="238"/>
      <c r="AL270" s="241"/>
      <c r="AM270" s="240"/>
      <c r="AN270" s="258"/>
      <c r="AO270" s="243"/>
      <c r="AQ270" s="127"/>
      <c r="AR270" s="127"/>
      <c r="AS270" s="127"/>
      <c r="AT270" s="127"/>
      <c r="AU270" s="127"/>
      <c r="AV270" s="127"/>
      <c r="AW270" s="127"/>
      <c r="AX270" s="127"/>
      <c r="AY270" s="127"/>
      <c r="AZ270" s="127"/>
      <c r="BA270" s="127"/>
      <c r="BB270" s="127"/>
      <c r="BC270" s="127"/>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G270" s="127"/>
      <c r="CH270" s="127"/>
      <c r="CI270" s="127"/>
      <c r="CJ270" s="127"/>
      <c r="CK270" s="127"/>
      <c r="CL270" s="127"/>
      <c r="CM270" s="127"/>
      <c r="CN270" s="127"/>
      <c r="CO270" s="127"/>
      <c r="CP270" s="127"/>
      <c r="CQ270" s="127"/>
      <c r="CR270" s="127"/>
      <c r="CS270" s="127"/>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c r="DW270" s="126"/>
      <c r="DX270" s="126"/>
      <c r="DY270" s="126"/>
      <c r="DZ270" s="126"/>
      <c r="EA270" s="126"/>
      <c r="EB270" s="126"/>
      <c r="EC270" s="126"/>
      <c r="ED270" s="126"/>
      <c r="EE270" s="126"/>
      <c r="EF270" s="126"/>
      <c r="EG270" s="126"/>
      <c r="EH270" s="126"/>
      <c r="EI270" s="126"/>
    </row>
    <row r="271" spans="1:171" ht="11.25" customHeight="1">
      <c r="A271" s="210" t="str">
        <f>AD265</f>
        <v>C</v>
      </c>
      <c r="B271" s="211"/>
      <c r="C271" s="342"/>
      <c r="D271" s="343"/>
      <c r="E271" s="343"/>
      <c r="F271" s="343"/>
      <c r="G271" s="343"/>
      <c r="H271" s="343"/>
      <c r="I271" s="343"/>
      <c r="J271" s="343"/>
      <c r="K271" s="343"/>
      <c r="L271" s="343"/>
      <c r="M271" s="343"/>
      <c r="N271" s="343"/>
      <c r="O271" s="343"/>
      <c r="P271" s="343"/>
      <c r="Q271" s="343"/>
      <c r="R271" s="343"/>
      <c r="S271" s="343"/>
      <c r="T271" s="343"/>
      <c r="U271" s="343"/>
      <c r="V271" s="343"/>
      <c r="W271" s="343"/>
      <c r="X271" s="343"/>
      <c r="Y271" s="344"/>
      <c r="Z271" s="220" t="str">
        <f>IF(AD267&lt;&gt;"",IF(AD267="W","L","W"),"")</f>
        <v/>
      </c>
      <c r="AA271" s="221"/>
      <c r="AB271" s="227" t="str">
        <f>IF(AD269&lt;&gt;"",IF(AD269="W","L","W"),"")</f>
        <v/>
      </c>
      <c r="AC271" s="221"/>
      <c r="AD271" s="228"/>
      <c r="AE271" s="229"/>
      <c r="AF271" s="227" t="str">
        <f>IF($D263="1P",IF(L290=L292,IF(J290=J292,IF(H290&lt;&gt;"",IF(H290&gt;H292,"W","L"),""),IF(J290&gt;J292,"W","L")),IF(L290&gt;L292,"W","L")),IF(L290=L292,IF(J290=J292,IF(H290&lt;&gt;"",IF(H290&gt;H292,"W","L"),""),IF(J290&gt;J292,"W","L")),IF(L290&gt;L292,"W","L")))</f>
        <v/>
      </c>
      <c r="AG271" s="221"/>
      <c r="AH271" s="227" t="str">
        <f>IF($D263="1P",IF(Z282=Z284,IF(X282=X284,IF(V282&lt;&gt;"",IF(V282&gt;V284,"W","L"),""),IF(X282&gt;X284,"W","L")),IF(Z282&gt;Z284,"W","L")),IF(L298=L300,IF(J298=J300,IF(H298&lt;&gt;"",IF(H298&gt;H300,"W","L"),""),IF(J298&gt;J300,"W","L")),IF(L298&gt;L300,"W","L")))</f>
        <v/>
      </c>
      <c r="AI271" s="221"/>
      <c r="AJ271" s="227" t="str">
        <f>IF($D263="1P",IF(Z306=Z308,IF(X306=X308,IF(V306&lt;&gt;"",IF(V306&gt;V308,"W","L"),""),IF(X306&gt;X308,"W","L")),IF(Z306&gt;Z308,"W","L")),IF(Z294=Z296,IF(X294=X296,IF(V294&lt;&gt;"",IF(V294&gt;V296,"W","L"),""),IF(X294&gt;X296,"W","L")),IF(Z294&gt;Z296,"W","L")))</f>
        <v/>
      </c>
      <c r="AK271" s="237"/>
      <c r="AL271" s="239" t="str">
        <f>IF(OR(COUNTIF(Z271:AJ271,"W"),COUNTIF(Z271:AJ271,"L")),COUNTIF(Z271:AJ271,"W")*2+COUNTIF(Z271:AJ271,"L"),"")</f>
        <v/>
      </c>
      <c r="AM271" s="240"/>
      <c r="AN271" s="242" t="str">
        <f>IF(AL271&lt;&gt;"",RANK(AL271,AL267:AL277,0),"")</f>
        <v/>
      </c>
      <c r="AO271" s="243"/>
      <c r="AQ271" s="154" t="str">
        <f>CONCATENATE($A265," ",$D265,","," ",$F263)</f>
        <v>Group: 5, Men's Singles</v>
      </c>
      <c r="AR271" s="155"/>
      <c r="AS271" s="155"/>
      <c r="AT271" s="155"/>
      <c r="AU271" s="155"/>
      <c r="AV271" s="155"/>
      <c r="AW271" s="155"/>
      <c r="AX271" s="155"/>
      <c r="AY271" s="155"/>
      <c r="AZ271" s="155"/>
      <c r="BA271" s="155"/>
      <c r="BB271" s="155"/>
      <c r="BC271" s="156"/>
      <c r="BD271" s="163">
        <f>A286</f>
        <v>2</v>
      </c>
      <c r="BE271" s="164"/>
      <c r="BF271" s="183" t="str">
        <f>C286</f>
        <v>B</v>
      </c>
      <c r="BG271" s="185" t="str">
        <f>IF(VLOOKUP($BF271,$A267:$C277,3,FALSE)=0,"",CONCATENATE(VLOOKUP(VLOOKUP($BF271,$A267:$C277,3,FALSE),Players!$C:$G,4,FALSE)," ",VLOOKUP($BF271,$A267:$C277,3,FALSE)," ",IF(ISERROR(VLOOKUP(VLOOKUP($BF271,$A267:$C277,3,FALSE),Players!$C:$G,5,FALSE)),"()",CONCATENATE("(",VLOOKUP(VLOOKUP($BF271,$A267:$C277,3,FALSE),Players!$C:$G,5,FALSE),")"))))</f>
        <v/>
      </c>
      <c r="BH271" s="186"/>
      <c r="BI271" s="186"/>
      <c r="BJ271" s="186"/>
      <c r="BK271" s="186"/>
      <c r="BL271" s="186"/>
      <c r="BM271" s="186"/>
      <c r="BN271" s="186"/>
      <c r="BO271" s="186"/>
      <c r="BP271" s="186"/>
      <c r="BQ271" s="186"/>
      <c r="BR271" s="186"/>
      <c r="BS271" s="186"/>
      <c r="BT271" s="186"/>
      <c r="BU271" s="187"/>
      <c r="BV271" s="170" t="str">
        <f>IF(D286&lt;&gt;"",D286,"")</f>
        <v/>
      </c>
      <c r="BW271" s="171"/>
      <c r="BX271" s="335" t="str">
        <f>IF(F286&lt;&gt;"",F286,"")</f>
        <v/>
      </c>
      <c r="BY271" s="171"/>
      <c r="BZ271" s="335" t="str">
        <f>IF(H286&lt;&gt;"",H286,"")</f>
        <v/>
      </c>
      <c r="CA271" s="171"/>
      <c r="CB271" s="335" t="str">
        <f>IF(J286&lt;&gt;"",J286,"")</f>
        <v/>
      </c>
      <c r="CC271" s="171"/>
      <c r="CD271" s="335" t="str">
        <f>IF(L286&lt;&gt;"",L286,"")</f>
        <v/>
      </c>
      <c r="CE271" s="337"/>
      <c r="CF271" s="174" t="str">
        <f>IF($CD271=$CD273,IF($CB271=$CB273,IF($BZ271&lt;&gt;"",IF($BZ271&gt;$BZ273,"W","L"),""),IF($CB271&gt;$CB273,"W","L")),IF($CD271&gt;$CD273,"W","L"))</f>
        <v/>
      </c>
      <c r="CG271" s="154" t="str">
        <f>CONCATENATE($A265," ",$D265,","," ",$F263)</f>
        <v>Group: 5, Men's Singles</v>
      </c>
      <c r="CH271" s="155"/>
      <c r="CI271" s="155"/>
      <c r="CJ271" s="155"/>
      <c r="CK271" s="155"/>
      <c r="CL271" s="155"/>
      <c r="CM271" s="155"/>
      <c r="CN271" s="155"/>
      <c r="CO271" s="155"/>
      <c r="CP271" s="155"/>
      <c r="CQ271" s="155"/>
      <c r="CR271" s="155"/>
      <c r="CS271" s="156"/>
      <c r="CT271" s="163">
        <f>O286</f>
        <v>9</v>
      </c>
      <c r="CU271" s="164"/>
      <c r="CV271" s="183" t="str">
        <f>Q286</f>
        <v>E</v>
      </c>
      <c r="CW271" s="185" t="str">
        <f>IF(VLOOKUP($CV271,$A267:$C277,3,FALSE)=0,"",CONCATENATE(VLOOKUP(VLOOKUP($CV271,$A267:$C277,3,FALSE),Players!$C:$G,4,FALSE)," ",VLOOKUP($CV271,$A267:$C277,3,FALSE)," ",IF(ISERROR(VLOOKUP(VLOOKUP($CV271,$A267:$C277,3,FALSE),Players!$C:$G,5,FALSE)),"()",CONCATENATE("(",VLOOKUP(VLOOKUP($CV271,$A267:$C277,3,FALSE),Players!$C:$G,5,FALSE),")"))))</f>
        <v/>
      </c>
      <c r="CX271" s="186"/>
      <c r="CY271" s="186"/>
      <c r="CZ271" s="186"/>
      <c r="DA271" s="186"/>
      <c r="DB271" s="186"/>
      <c r="DC271" s="186"/>
      <c r="DD271" s="186"/>
      <c r="DE271" s="186"/>
      <c r="DF271" s="186"/>
      <c r="DG271" s="186"/>
      <c r="DH271" s="186"/>
      <c r="DI271" s="186"/>
      <c r="DJ271" s="186"/>
      <c r="DK271" s="187"/>
      <c r="DL271" s="170" t="str">
        <f>IF(R286&lt;&gt;"",R286,"")</f>
        <v/>
      </c>
      <c r="DM271" s="171"/>
      <c r="DN271" s="335" t="str">
        <f>IF(T286&lt;&gt;"",T286,"")</f>
        <v/>
      </c>
      <c r="DO271" s="171"/>
      <c r="DP271" s="335" t="str">
        <f>IF(V286&lt;&gt;"",V286,"")</f>
        <v/>
      </c>
      <c r="DQ271" s="171"/>
      <c r="DR271" s="335" t="str">
        <f>IF(X286&lt;&gt;"",X286,"")</f>
        <v/>
      </c>
      <c r="DS271" s="171"/>
      <c r="DT271" s="335" t="str">
        <f>IF(Z286&lt;&gt;"",Z286,"")</f>
        <v/>
      </c>
      <c r="DU271" s="337"/>
      <c r="DV271" s="174" t="str">
        <f>IF($DT271=$DT273,IF($DR271=$DR273,IF($DP271&lt;&gt;"",IF($DP271&gt;$DP273,"W","L"),""),IF($DR271&gt;$DR273,"W","L")),IF($DT271&gt;$DT273,"W","L"))</f>
        <v/>
      </c>
      <c r="DW271" s="126"/>
      <c r="DX271" s="126"/>
      <c r="DY271" s="126"/>
      <c r="DZ271" s="126"/>
      <c r="EA271" s="126"/>
      <c r="EB271" s="126"/>
      <c r="EC271" s="126"/>
      <c r="ED271" s="126"/>
      <c r="EE271" s="126"/>
      <c r="EF271" s="126"/>
      <c r="EG271" s="126"/>
      <c r="EH271" s="126"/>
      <c r="EI271" s="126"/>
    </row>
    <row r="272" spans="1:171" ht="11.25" customHeight="1">
      <c r="A272" s="212"/>
      <c r="B272" s="213"/>
      <c r="C272" s="217"/>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9"/>
      <c r="Z272" s="232"/>
      <c r="AA272" s="233"/>
      <c r="AB272" s="234"/>
      <c r="AC272" s="233"/>
      <c r="AD272" s="235"/>
      <c r="AE272" s="236"/>
      <c r="AF272" s="234"/>
      <c r="AG272" s="233"/>
      <c r="AH272" s="234"/>
      <c r="AI272" s="233"/>
      <c r="AJ272" s="234"/>
      <c r="AK272" s="238"/>
      <c r="AL272" s="241"/>
      <c r="AM272" s="240"/>
      <c r="AN272" s="258"/>
      <c r="AO272" s="243"/>
      <c r="AQ272" s="157"/>
      <c r="AR272" s="158"/>
      <c r="AS272" s="158"/>
      <c r="AT272" s="158"/>
      <c r="AU272" s="158"/>
      <c r="AV272" s="158"/>
      <c r="AW272" s="158"/>
      <c r="AX272" s="158"/>
      <c r="AY272" s="158"/>
      <c r="AZ272" s="158"/>
      <c r="BA272" s="158"/>
      <c r="BB272" s="158"/>
      <c r="BC272" s="159"/>
      <c r="BD272" s="165"/>
      <c r="BE272" s="166"/>
      <c r="BF272" s="184"/>
      <c r="BG272" s="188"/>
      <c r="BH272" s="189"/>
      <c r="BI272" s="189"/>
      <c r="BJ272" s="189"/>
      <c r="BK272" s="189"/>
      <c r="BL272" s="189"/>
      <c r="BM272" s="189"/>
      <c r="BN272" s="189"/>
      <c r="BO272" s="189"/>
      <c r="BP272" s="189"/>
      <c r="BQ272" s="189"/>
      <c r="BR272" s="189"/>
      <c r="BS272" s="189"/>
      <c r="BT272" s="189"/>
      <c r="BU272" s="190"/>
      <c r="BV272" s="172"/>
      <c r="BW272" s="173"/>
      <c r="BX272" s="336"/>
      <c r="BY272" s="173"/>
      <c r="BZ272" s="336"/>
      <c r="CA272" s="173"/>
      <c r="CB272" s="336"/>
      <c r="CC272" s="173"/>
      <c r="CD272" s="336"/>
      <c r="CE272" s="338"/>
      <c r="CF272" s="174"/>
      <c r="CG272" s="157"/>
      <c r="CH272" s="158"/>
      <c r="CI272" s="158"/>
      <c r="CJ272" s="158"/>
      <c r="CK272" s="158"/>
      <c r="CL272" s="158"/>
      <c r="CM272" s="158"/>
      <c r="CN272" s="158"/>
      <c r="CO272" s="158"/>
      <c r="CP272" s="158"/>
      <c r="CQ272" s="158"/>
      <c r="CR272" s="158"/>
      <c r="CS272" s="159"/>
      <c r="CT272" s="165"/>
      <c r="CU272" s="166"/>
      <c r="CV272" s="184"/>
      <c r="CW272" s="188"/>
      <c r="CX272" s="189"/>
      <c r="CY272" s="189"/>
      <c r="CZ272" s="189"/>
      <c r="DA272" s="189"/>
      <c r="DB272" s="189"/>
      <c r="DC272" s="189"/>
      <c r="DD272" s="189"/>
      <c r="DE272" s="189"/>
      <c r="DF272" s="189"/>
      <c r="DG272" s="189"/>
      <c r="DH272" s="189"/>
      <c r="DI272" s="189"/>
      <c r="DJ272" s="189"/>
      <c r="DK272" s="190"/>
      <c r="DL272" s="172"/>
      <c r="DM272" s="173"/>
      <c r="DN272" s="336"/>
      <c r="DO272" s="173"/>
      <c r="DP272" s="336"/>
      <c r="DQ272" s="173"/>
      <c r="DR272" s="336"/>
      <c r="DS272" s="173"/>
      <c r="DT272" s="336"/>
      <c r="DU272" s="338"/>
      <c r="DV272" s="174"/>
      <c r="DW272" s="126"/>
      <c r="DX272" s="126"/>
      <c r="DY272" s="126"/>
      <c r="DZ272" s="126"/>
      <c r="EA272" s="126"/>
      <c r="EB272" s="126"/>
      <c r="EC272" s="126"/>
      <c r="ED272" s="126"/>
      <c r="EE272" s="126"/>
      <c r="EF272" s="126"/>
      <c r="EG272" s="126"/>
      <c r="EH272" s="126"/>
      <c r="EI272" s="126"/>
    </row>
    <row r="273" spans="1:171" ht="11.25" customHeight="1">
      <c r="A273" s="210" t="str">
        <f>AF265</f>
        <v>D</v>
      </c>
      <c r="B273" s="211"/>
      <c r="C273" s="342"/>
      <c r="D273" s="343"/>
      <c r="E273" s="343"/>
      <c r="F273" s="343"/>
      <c r="G273" s="343"/>
      <c r="H273" s="343"/>
      <c r="I273" s="343"/>
      <c r="J273" s="343"/>
      <c r="K273" s="343"/>
      <c r="L273" s="343"/>
      <c r="M273" s="343"/>
      <c r="N273" s="343"/>
      <c r="O273" s="343"/>
      <c r="P273" s="343"/>
      <c r="Q273" s="343"/>
      <c r="R273" s="343"/>
      <c r="S273" s="343"/>
      <c r="T273" s="343"/>
      <c r="U273" s="343"/>
      <c r="V273" s="343"/>
      <c r="W273" s="343"/>
      <c r="X273" s="343"/>
      <c r="Y273" s="344"/>
      <c r="Z273" s="220" t="str">
        <f>IF(AF267&lt;&gt;"",IF(AF267="W","L","W"),"")</f>
        <v/>
      </c>
      <c r="AA273" s="221"/>
      <c r="AB273" s="227" t="str">
        <f>IF(AF269&lt;&gt;"",IF(AF269="W","L","W"),"")</f>
        <v/>
      </c>
      <c r="AC273" s="221"/>
      <c r="AD273" s="227" t="str">
        <f>IF(AF271&lt;&gt;"",IF(AF271="W","L","W"),"")</f>
        <v/>
      </c>
      <c r="AE273" s="221"/>
      <c r="AF273" s="228"/>
      <c r="AG273" s="229"/>
      <c r="AH273" s="227" t="str">
        <f>IF($D263="1P",IF(AN282=AN284,IF(AL282=AL284,IF(AJ282&lt;&gt;"",IF(AJ282&gt;AJ284,"W","L"),""),IF(AL282&gt;AL284,"W","L")),IF(AN282&gt;AN284,"W","L")),IF(Z298=Z300,IF(X298=X300,IF(V298&lt;&gt;"",IF(V298&gt;V300,"W","L"),""),IF(X298&gt;X300,"W","L")),IF(Z298&gt;Z300,"W","L")))</f>
        <v/>
      </c>
      <c r="AI273" s="221"/>
      <c r="AJ273" s="227" t="str">
        <f>IF($D263="1P",IF(L298=L300,IF(J298=J300,IF(H298&lt;&gt;"",IF(H298&gt;H300,"W","L"),""),IF(J298&gt;J300,"W","L")),IF(L298&gt;L300,"W","L")),IF(Z306=Z308,IF(X306=X308,IF(V306&lt;&gt;"",IF(V306&gt;V308,"W","L"),""),IF(X306&gt;X308,"W","L")),IF(Z306&gt;Z308,"W","L")))</f>
        <v/>
      </c>
      <c r="AK273" s="237"/>
      <c r="AL273" s="239" t="str">
        <f>IF(OR(COUNTIF(Z273:AJ273,"W"),COUNTIF(Z273:AJ273,"L")),COUNTIF(Z273:AJ273,"W")*2+COUNTIF(Z273:AJ273,"L"),"")</f>
        <v/>
      </c>
      <c r="AM273" s="240"/>
      <c r="AN273" s="242" t="str">
        <f>IF(AL273&lt;&gt;"",RANK(AL273,AL267:AL277,0),"")</f>
        <v/>
      </c>
      <c r="AO273" s="243"/>
      <c r="AQ273" s="157"/>
      <c r="AR273" s="158"/>
      <c r="AS273" s="158"/>
      <c r="AT273" s="158"/>
      <c r="AU273" s="158"/>
      <c r="AV273" s="158"/>
      <c r="AW273" s="158"/>
      <c r="AX273" s="158"/>
      <c r="AY273" s="158"/>
      <c r="AZ273" s="158"/>
      <c r="BA273" s="158"/>
      <c r="BB273" s="158"/>
      <c r="BC273" s="159"/>
      <c r="BD273" s="165"/>
      <c r="BE273" s="166"/>
      <c r="BF273" s="175" t="str">
        <f>C288</f>
        <v>E</v>
      </c>
      <c r="BG273" s="177" t="str">
        <f>IF(VLOOKUP($BF273,$A267:$C277,3,FALSE)=0,"",CONCATENATE(VLOOKUP(VLOOKUP($BF273,$A267:$C277,3,FALSE),Players!$C:$G,4,FALSE)," ",VLOOKUP($BF273,$A267:$C277,3,FALSE)," ",IF(ISERROR(VLOOKUP(VLOOKUP($BF273,$A267:$C277,3,FALSE),Players!$C:$G,5,FALSE)),"()",CONCATENATE("(",VLOOKUP(VLOOKUP($BF273,$A267:$C277,3,FALSE),Players!$C:$G,5,FALSE),")"))))</f>
        <v/>
      </c>
      <c r="BH273" s="178"/>
      <c r="BI273" s="178"/>
      <c r="BJ273" s="178"/>
      <c r="BK273" s="178"/>
      <c r="BL273" s="178"/>
      <c r="BM273" s="178"/>
      <c r="BN273" s="178"/>
      <c r="BO273" s="178"/>
      <c r="BP273" s="178"/>
      <c r="BQ273" s="178"/>
      <c r="BR273" s="178"/>
      <c r="BS273" s="178"/>
      <c r="BT273" s="178"/>
      <c r="BU273" s="179"/>
      <c r="BV273" s="150" t="str">
        <f>IF(D288&lt;&gt;"",D288,"")</f>
        <v/>
      </c>
      <c r="BW273" s="151"/>
      <c r="BX273" s="288" t="str">
        <f>IF(F288&lt;&gt;"",F288,"")</f>
        <v/>
      </c>
      <c r="BY273" s="151"/>
      <c r="BZ273" s="288" t="str">
        <f>IF(H288&lt;&gt;"",H288,"")</f>
        <v/>
      </c>
      <c r="CA273" s="151"/>
      <c r="CB273" s="288" t="str">
        <f>IF(J288&lt;&gt;"",J288,"")</f>
        <v/>
      </c>
      <c r="CC273" s="151"/>
      <c r="CD273" s="288" t="str">
        <f>IF(L288&lt;&gt;"",L288,"")</f>
        <v/>
      </c>
      <c r="CE273" s="332"/>
      <c r="CF273" s="174" t="str">
        <f>IF($CF271&lt;&gt;"",IF(CF271="W","L","W"),"")</f>
        <v/>
      </c>
      <c r="CG273" s="157"/>
      <c r="CH273" s="158"/>
      <c r="CI273" s="158"/>
      <c r="CJ273" s="158"/>
      <c r="CK273" s="158"/>
      <c r="CL273" s="158"/>
      <c r="CM273" s="158"/>
      <c r="CN273" s="158"/>
      <c r="CO273" s="158"/>
      <c r="CP273" s="158"/>
      <c r="CQ273" s="158"/>
      <c r="CR273" s="158"/>
      <c r="CS273" s="159"/>
      <c r="CT273" s="165"/>
      <c r="CU273" s="166"/>
      <c r="CV273" s="175" t="str">
        <f>Q288</f>
        <v>F</v>
      </c>
      <c r="CW273" s="177" t="str">
        <f>IF(VLOOKUP($CV273,$A267:$C277,3,FALSE)=0,"",CONCATENATE(VLOOKUP(VLOOKUP($CV273,$A267:$C277,3,FALSE),Players!$C:$G,4,FALSE)," ",VLOOKUP($CV273,$A267:$C277,3,FALSE)," ",IF(ISERROR(VLOOKUP(VLOOKUP($CV273,$A267:$C277,3,FALSE),Players!$C:$G,5,FALSE)),"()",CONCATENATE("(",VLOOKUP(VLOOKUP($CV273,$A267:$C277,3,FALSE),Players!$C:$G,5,FALSE),")"))))</f>
        <v/>
      </c>
      <c r="CX273" s="178"/>
      <c r="CY273" s="178"/>
      <c r="CZ273" s="178"/>
      <c r="DA273" s="178"/>
      <c r="DB273" s="178"/>
      <c r="DC273" s="178"/>
      <c r="DD273" s="178"/>
      <c r="DE273" s="178"/>
      <c r="DF273" s="178"/>
      <c r="DG273" s="178"/>
      <c r="DH273" s="178"/>
      <c r="DI273" s="178"/>
      <c r="DJ273" s="178"/>
      <c r="DK273" s="179"/>
      <c r="DL273" s="150" t="str">
        <f>IF(R288&lt;&gt;"",R288,"")</f>
        <v/>
      </c>
      <c r="DM273" s="151"/>
      <c r="DN273" s="288" t="str">
        <f>IF(T288&lt;&gt;"",T288,"")</f>
        <v/>
      </c>
      <c r="DO273" s="151"/>
      <c r="DP273" s="288" t="str">
        <f>IF(V288&lt;&gt;"",V288,"")</f>
        <v/>
      </c>
      <c r="DQ273" s="151"/>
      <c r="DR273" s="288" t="str">
        <f>IF(X288&lt;&gt;"",X288,"")</f>
        <v/>
      </c>
      <c r="DS273" s="151"/>
      <c r="DT273" s="288" t="str">
        <f>IF(Z288&lt;&gt;"",Z288,"")</f>
        <v/>
      </c>
      <c r="DU273" s="332"/>
      <c r="DV273" s="174" t="str">
        <f>IF($DV271&lt;&gt;"",IF(DV271="W","L","W"),"")</f>
        <v/>
      </c>
      <c r="DW273" s="126"/>
      <c r="DX273" s="126"/>
      <c r="DY273" s="126"/>
      <c r="DZ273" s="126"/>
      <c r="EA273" s="126"/>
      <c r="EB273" s="126"/>
      <c r="EC273" s="126"/>
      <c r="ED273" s="126"/>
      <c r="EE273" s="126"/>
      <c r="EF273" s="126"/>
      <c r="EG273" s="126"/>
      <c r="EH273" s="126"/>
      <c r="EI273" s="126"/>
    </row>
    <row r="274" spans="1:171" ht="11.25" customHeight="1" thickBot="1">
      <c r="A274" s="212"/>
      <c r="B274" s="213"/>
      <c r="C274" s="217"/>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9"/>
      <c r="Z274" s="232"/>
      <c r="AA274" s="233"/>
      <c r="AB274" s="234"/>
      <c r="AC274" s="233"/>
      <c r="AD274" s="234"/>
      <c r="AE274" s="233"/>
      <c r="AF274" s="235"/>
      <c r="AG274" s="236"/>
      <c r="AH274" s="234"/>
      <c r="AI274" s="233"/>
      <c r="AJ274" s="234"/>
      <c r="AK274" s="238"/>
      <c r="AL274" s="241"/>
      <c r="AM274" s="240"/>
      <c r="AN274" s="258"/>
      <c r="AO274" s="243"/>
      <c r="AQ274" s="160"/>
      <c r="AR274" s="161"/>
      <c r="AS274" s="161"/>
      <c r="AT274" s="161"/>
      <c r="AU274" s="161"/>
      <c r="AV274" s="161"/>
      <c r="AW274" s="161"/>
      <c r="AX274" s="161"/>
      <c r="AY274" s="161"/>
      <c r="AZ274" s="161"/>
      <c r="BA274" s="161"/>
      <c r="BB274" s="161"/>
      <c r="BC274" s="162"/>
      <c r="BD274" s="167"/>
      <c r="BE274" s="168"/>
      <c r="BF274" s="176"/>
      <c r="BG274" s="180"/>
      <c r="BH274" s="181"/>
      <c r="BI274" s="181"/>
      <c r="BJ274" s="181"/>
      <c r="BK274" s="181"/>
      <c r="BL274" s="181"/>
      <c r="BM274" s="181"/>
      <c r="BN274" s="181"/>
      <c r="BO274" s="181"/>
      <c r="BP274" s="181"/>
      <c r="BQ274" s="181"/>
      <c r="BR274" s="181"/>
      <c r="BS274" s="181"/>
      <c r="BT274" s="181"/>
      <c r="BU274" s="182"/>
      <c r="BV274" s="152"/>
      <c r="BW274" s="153"/>
      <c r="BX274" s="333"/>
      <c r="BY274" s="153"/>
      <c r="BZ274" s="333"/>
      <c r="CA274" s="153"/>
      <c r="CB274" s="333"/>
      <c r="CC274" s="153"/>
      <c r="CD274" s="333"/>
      <c r="CE274" s="334"/>
      <c r="CF274" s="341"/>
      <c r="CG274" s="160"/>
      <c r="CH274" s="161"/>
      <c r="CI274" s="161"/>
      <c r="CJ274" s="161"/>
      <c r="CK274" s="161"/>
      <c r="CL274" s="161"/>
      <c r="CM274" s="161"/>
      <c r="CN274" s="161"/>
      <c r="CO274" s="161"/>
      <c r="CP274" s="161"/>
      <c r="CQ274" s="161"/>
      <c r="CR274" s="161"/>
      <c r="CS274" s="162"/>
      <c r="CT274" s="167"/>
      <c r="CU274" s="168"/>
      <c r="CV274" s="176"/>
      <c r="CW274" s="180"/>
      <c r="CX274" s="181"/>
      <c r="CY274" s="181"/>
      <c r="CZ274" s="181"/>
      <c r="DA274" s="181"/>
      <c r="DB274" s="181"/>
      <c r="DC274" s="181"/>
      <c r="DD274" s="181"/>
      <c r="DE274" s="181"/>
      <c r="DF274" s="181"/>
      <c r="DG274" s="181"/>
      <c r="DH274" s="181"/>
      <c r="DI274" s="181"/>
      <c r="DJ274" s="181"/>
      <c r="DK274" s="182"/>
      <c r="DL274" s="152"/>
      <c r="DM274" s="153"/>
      <c r="DN274" s="333"/>
      <c r="DO274" s="153"/>
      <c r="DP274" s="333"/>
      <c r="DQ274" s="153"/>
      <c r="DR274" s="333"/>
      <c r="DS274" s="153"/>
      <c r="DT274" s="333"/>
      <c r="DU274" s="334"/>
      <c r="DV274" s="174"/>
      <c r="DW274" s="126"/>
      <c r="DX274" s="126"/>
      <c r="DY274" s="126"/>
      <c r="DZ274" s="126"/>
      <c r="EA274" s="126"/>
      <c r="EB274" s="126"/>
      <c r="EC274" s="126"/>
      <c r="ED274" s="126"/>
      <c r="EE274" s="126"/>
      <c r="EF274" s="126"/>
      <c r="EG274" s="126"/>
      <c r="EH274" s="126"/>
      <c r="EI274" s="126"/>
    </row>
    <row r="275" spans="1:171" ht="11.25" customHeight="1">
      <c r="A275" s="210" t="str">
        <f>AH265</f>
        <v>E</v>
      </c>
      <c r="B275" s="211"/>
      <c r="C275" s="342"/>
      <c r="D275" s="343"/>
      <c r="E275" s="343"/>
      <c r="F275" s="343"/>
      <c r="G275" s="343"/>
      <c r="H275" s="343"/>
      <c r="I275" s="343"/>
      <c r="J275" s="343"/>
      <c r="K275" s="343"/>
      <c r="L275" s="343"/>
      <c r="M275" s="343"/>
      <c r="N275" s="343"/>
      <c r="O275" s="343"/>
      <c r="P275" s="343"/>
      <c r="Q275" s="343"/>
      <c r="R275" s="343"/>
      <c r="S275" s="343"/>
      <c r="T275" s="343"/>
      <c r="U275" s="343"/>
      <c r="V275" s="343"/>
      <c r="W275" s="343"/>
      <c r="X275" s="343"/>
      <c r="Y275" s="344"/>
      <c r="Z275" s="220" t="str">
        <f>IF(AH267&lt;&gt;"",IF(AH267="W","L","W"),"")</f>
        <v/>
      </c>
      <c r="AA275" s="221"/>
      <c r="AB275" s="227" t="str">
        <f>IF(AH269&lt;&gt;"",IF(AH269="W","L","W"),"")</f>
        <v/>
      </c>
      <c r="AC275" s="221"/>
      <c r="AD275" s="227" t="str">
        <f>IF(AH271&lt;&gt;"",IF(AH271="W","L","W"),"")</f>
        <v/>
      </c>
      <c r="AE275" s="221"/>
      <c r="AF275" s="227" t="str">
        <f>IF(AH273&lt;&gt;"",IF(AH273="W","L","W"),"")</f>
        <v/>
      </c>
      <c r="AG275" s="221"/>
      <c r="AH275" s="228"/>
      <c r="AI275" s="229"/>
      <c r="AJ275" s="227" t="str">
        <f>IF($D263="1P",IF(Z298=Z300,IF(X298=X300,IF(V298&lt;&gt;"",IF(V298&gt;V300,"W","L"),""),IF(X298&gt;X300,"W","L")),IF(Z298&gt;Z300,"W","L")),IF(Z286=Z288,IF(X286=X288,IF(V286&lt;&gt;"",IF(V286&gt;V288,"W","L"),""),IF(X286&gt;X288,"W","L")),IF(Z286&gt;Z288,"W","L")))</f>
        <v/>
      </c>
      <c r="AK275" s="237"/>
      <c r="AL275" s="239" t="str">
        <f>IF(OR(COUNTIF(Z275:AJ275,"W"),COUNTIF(Z275:AJ275,"L")),COUNTIF(Z275:AJ275,"W")*2+COUNTIF(Z275:AJ275,"L"),"")</f>
        <v/>
      </c>
      <c r="AM275" s="240"/>
      <c r="AN275" s="242" t="str">
        <f>IF(AL275&lt;&gt;"",RANK(AL275,AL267:AL277,0),"")</f>
        <v/>
      </c>
      <c r="AO275" s="243"/>
      <c r="AQ275" s="126"/>
      <c r="AR275" s="126"/>
      <c r="AS275" s="126"/>
      <c r="AT275" s="126"/>
      <c r="AU275" s="126"/>
      <c r="AV275" s="126"/>
      <c r="AW275" s="126"/>
      <c r="AX275" s="126"/>
      <c r="AY275" s="126"/>
      <c r="AZ275" s="126"/>
      <c r="BA275" s="126"/>
      <c r="BB275" s="126"/>
      <c r="BC275" s="126"/>
      <c r="BV275" s="169" t="str">
        <f>IF(CF271&lt;&gt;"",IF(AND(AND(BV271&gt;-1,BV273&gt;-1),OR(BV271&gt;10,BV273&gt;10),ABS(BV271-BV273)&gt;1,IF(OR(BV271&gt;11,BV273&gt;11),ABS(BV271-BV273)=2,TRUE),BV271=INT(BV271),BV273=INT(BV273)),"","Error"),"")</f>
        <v/>
      </c>
      <c r="BW275" s="169"/>
      <c r="BX275" s="169" t="str">
        <f>IF(CF271&lt;&gt;"",IF(AND(AND(BX271&gt;-1,BX273&gt;-1),OR(BX271&gt;10,BX273&gt;10),ABS(BX271-BX273)&gt;1,IF(OR(BX271&gt;11,BX273&gt;11),ABS(BX271-BX273)=2,TRUE),BX271=INT(BX271),BX273=INT(BX273)),"","Error"),"")</f>
        <v/>
      </c>
      <c r="BY275" s="169"/>
      <c r="BZ275" s="169" t="str">
        <f>IF(CF271&lt;&gt;"",IF(AND(AND(BZ271&gt;-1,BZ273&gt;-1),OR(BZ271&gt;10,BZ273&gt;10),ABS(BZ271-BZ273)&gt;1,IF(OR(BZ271&gt;11,BZ273&gt;11),ABS(BZ271-BZ273)=2,TRUE),BZ271=INT(BZ271),BZ273=INT(BZ273)),"","Error"),"")</f>
        <v/>
      </c>
      <c r="CA275" s="169"/>
      <c r="CB275" s="169" t="str">
        <f>IF(AND(CF271&lt;&gt;"",CB271&lt;&gt;""),IF(AND(AND(CB271&gt;-1,CB273&gt;-1),OR(CB271&gt;10,CB273&gt;10),ABS(CB271-CB273)&gt;1,IF(OR(CB271&gt;11,CB273&gt;11),ABS(CB271-CB273)=2,TRUE),CB271=INT(CB271),CB273=INT(CB273)),"","Error"),"")</f>
        <v/>
      </c>
      <c r="CC275" s="169"/>
      <c r="CD275" s="169" t="str">
        <f>IF(AND(CF271&lt;&gt;"",CD271&lt;&gt;""),IF(AND(AND(CD271&gt;-1,CD273&gt;-1),OR(CD271&gt;10,CD273&gt;10),ABS(CD271-CD273)&gt;1,IF(OR(CD271&gt;11,CD273&gt;11),ABS(CD271-CD273)=2,TRUE),CD271=INT(CD271),CD273=INT(CD273)),"","Error"),"")</f>
        <v/>
      </c>
      <c r="CE275" s="169"/>
      <c r="CG275" s="126"/>
      <c r="CH275" s="126"/>
      <c r="CI275" s="126"/>
      <c r="CJ275" s="126"/>
      <c r="CK275" s="126"/>
      <c r="CL275" s="126"/>
      <c r="CM275" s="126"/>
      <c r="CN275" s="126"/>
      <c r="CO275" s="126"/>
      <c r="CP275" s="126"/>
      <c r="CQ275" s="126"/>
      <c r="CR275" s="126"/>
      <c r="CS275" s="126"/>
      <c r="DL275" s="169" t="str">
        <f>IF(DV271&lt;&gt;"",IF(AND(AND(DL271&gt;-1,DL273&gt;-1),OR(DL271&gt;10,DL273&gt;10),ABS(DL271-DL273)&gt;1,IF(OR(DL271&gt;11,DL273&gt;11),ABS(DL271-DL273)=2,TRUE),DL271=INT(DL271),DL273=INT(DL273)),"","Error"),"")</f>
        <v/>
      </c>
      <c r="DM275" s="169"/>
      <c r="DN275" s="169" t="str">
        <f>IF(DV271&lt;&gt;"",IF(AND(AND(DN271&gt;-1,DN273&gt;-1),OR(DN271&gt;10,DN273&gt;10),ABS(DN271-DN273)&gt;1,IF(OR(DN271&gt;11,DN273&gt;11),ABS(DN271-DN273)=2,TRUE),DN271=INT(DN271),DN273=INT(DN273)),"","Error"),"")</f>
        <v/>
      </c>
      <c r="DO275" s="169"/>
      <c r="DP275" s="169" t="str">
        <f>IF(DV271&lt;&gt;"",IF(AND(AND(DP271&gt;-1,DP273&gt;-1),OR(DP271&gt;10,DP273&gt;10),ABS(DP271-DP273)&gt;1,IF(OR(DP271&gt;11,DP273&gt;11),ABS(DP271-DP273)=2,TRUE),DP271=INT(DP271),DP273=INT(DP273)),"","Error"),"")</f>
        <v/>
      </c>
      <c r="DQ275" s="169"/>
      <c r="DR275" s="169" t="str">
        <f>IF(AND(DV271&lt;&gt;"",DR271&lt;&gt;""),IF(AND(AND(DR271&gt;-1,DR273&gt;-1),OR(DR271&gt;10,DR273&gt;10),ABS(DR271-DR273)&gt;1,IF(OR(DR271&gt;11,DR273&gt;11),ABS(DR271-DR273)=2,TRUE),DR271=INT(DR271),DR273=INT(DR273)),"","Error"),"")</f>
        <v/>
      </c>
      <c r="DS275" s="169"/>
      <c r="DT275" s="169" t="str">
        <f>IF(AND(DV271&lt;&gt;"",DT271&lt;&gt;""),IF(AND(AND(DT271&gt;-1,DT273&gt;-1),OR(DT271&gt;10,DT273&gt;10),ABS(DT271-DT273)&gt;1,IF(OR(DT271&gt;11,DT273&gt;11),ABS(DT271-DT273)=2,TRUE),DT271=INT(DT271),DT273=INT(DT273)),"","Error"),"")</f>
        <v/>
      </c>
      <c r="DU275" s="169"/>
      <c r="DW275" s="126"/>
      <c r="DX275" s="126"/>
      <c r="DY275" s="126"/>
      <c r="DZ275" s="126"/>
      <c r="EA275" s="126"/>
      <c r="EB275" s="126"/>
      <c r="EC275" s="126"/>
      <c r="ED275" s="126"/>
      <c r="EE275" s="126"/>
      <c r="EF275" s="126"/>
      <c r="EG275" s="126"/>
      <c r="EH275" s="126"/>
      <c r="EI275" s="126"/>
    </row>
    <row r="276" spans="1:171" ht="11.25" customHeight="1">
      <c r="A276" s="212"/>
      <c r="B276" s="213"/>
      <c r="C276" s="217"/>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9"/>
      <c r="Z276" s="232"/>
      <c r="AA276" s="233"/>
      <c r="AB276" s="234"/>
      <c r="AC276" s="233"/>
      <c r="AD276" s="234"/>
      <c r="AE276" s="233"/>
      <c r="AF276" s="234"/>
      <c r="AG276" s="233"/>
      <c r="AH276" s="235"/>
      <c r="AI276" s="236"/>
      <c r="AJ276" s="234"/>
      <c r="AK276" s="238"/>
      <c r="AL276" s="241"/>
      <c r="AM276" s="240"/>
      <c r="AN276" s="258"/>
      <c r="AO276" s="243"/>
      <c r="AQ276" s="126"/>
      <c r="AR276" s="126"/>
      <c r="AS276" s="126"/>
      <c r="AT276" s="126"/>
      <c r="AU276" s="126"/>
      <c r="AV276" s="126"/>
      <c r="AW276" s="126"/>
      <c r="AX276" s="126"/>
      <c r="AY276" s="126"/>
      <c r="AZ276" s="126"/>
      <c r="BA276" s="126"/>
      <c r="BB276" s="126"/>
      <c r="BC276" s="126"/>
      <c r="CG276" s="126"/>
      <c r="CH276" s="126"/>
      <c r="CI276" s="126"/>
      <c r="CJ276" s="126"/>
      <c r="CK276" s="126"/>
      <c r="CL276" s="126"/>
      <c r="CM276" s="126"/>
      <c r="CN276" s="126"/>
      <c r="CO276" s="126"/>
      <c r="CP276" s="126"/>
      <c r="CQ276" s="126"/>
      <c r="CR276" s="126"/>
      <c r="CS276" s="126"/>
      <c r="DW276" s="126"/>
      <c r="DX276" s="126"/>
      <c r="DY276" s="126"/>
      <c r="DZ276" s="126"/>
      <c r="EA276" s="126"/>
      <c r="EB276" s="126"/>
      <c r="EC276" s="126"/>
      <c r="ED276" s="126"/>
      <c r="EE276" s="126"/>
      <c r="EF276" s="126"/>
      <c r="EG276" s="126"/>
      <c r="EH276" s="126"/>
      <c r="EI276" s="126"/>
    </row>
    <row r="277" spans="1:171" ht="11.25" customHeight="1">
      <c r="A277" s="210" t="str">
        <f>AJ265</f>
        <v>F</v>
      </c>
      <c r="B277" s="211"/>
      <c r="C277" s="342"/>
      <c r="D277" s="343"/>
      <c r="E277" s="343"/>
      <c r="F277" s="343"/>
      <c r="G277" s="343"/>
      <c r="H277" s="343"/>
      <c r="I277" s="343"/>
      <c r="J277" s="343"/>
      <c r="K277" s="343"/>
      <c r="L277" s="343"/>
      <c r="M277" s="343"/>
      <c r="N277" s="343"/>
      <c r="O277" s="343"/>
      <c r="P277" s="343"/>
      <c r="Q277" s="343"/>
      <c r="R277" s="343"/>
      <c r="S277" s="343"/>
      <c r="T277" s="343"/>
      <c r="U277" s="343"/>
      <c r="V277" s="343"/>
      <c r="W277" s="343"/>
      <c r="X277" s="343"/>
      <c r="Y277" s="344"/>
      <c r="Z277" s="220" t="str">
        <f>IF(AJ267&lt;&gt;"",IF(AJ267="W","L","W"),"")</f>
        <v/>
      </c>
      <c r="AA277" s="221"/>
      <c r="AB277" s="227" t="str">
        <f>IF(AJ269&lt;&gt;"",IF(AJ269="W","L","W"),"")</f>
        <v/>
      </c>
      <c r="AC277" s="221"/>
      <c r="AD277" s="227" t="str">
        <f>IF(AJ271&lt;&gt;"",IF(AJ271="W","L","W"),"")</f>
        <v/>
      </c>
      <c r="AE277" s="221"/>
      <c r="AF277" s="227" t="str">
        <f>IF(AJ273&lt;&gt;"",IF(AJ273="W","L","W"),"")</f>
        <v/>
      </c>
      <c r="AG277" s="221"/>
      <c r="AH277" s="227" t="str">
        <f>IF(AJ275&lt;&gt;"",IF(AJ275="W","L","W"),"")</f>
        <v/>
      </c>
      <c r="AI277" s="221"/>
      <c r="AJ277" s="228"/>
      <c r="AK277" s="229"/>
      <c r="AL277" s="345" t="str">
        <f>IF(OR(COUNTIF(Z277:AJ277,"W"),COUNTIF(Z277:AJ277,"L")),COUNTIF(Z277:AJ277,"W")*2+COUNTIF(Z277:AJ277,"L"),"")</f>
        <v/>
      </c>
      <c r="AM277" s="346"/>
      <c r="AN277" s="242" t="str">
        <f>IF(AL277&lt;&gt;"",RANK(AL277,AL267:AL277,0),"")</f>
        <v/>
      </c>
      <c r="AO277" s="243"/>
      <c r="AQ277" s="127"/>
      <c r="AR277" s="127"/>
      <c r="AS277" s="127"/>
      <c r="AT277" s="127"/>
      <c r="AU277" s="127"/>
      <c r="AV277" s="127"/>
      <c r="AW277" s="127"/>
      <c r="AX277" s="127"/>
      <c r="AY277" s="127"/>
      <c r="AZ277" s="127"/>
      <c r="BA277" s="127"/>
      <c r="BB277" s="127"/>
      <c r="BC277" s="127"/>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G277" s="127"/>
      <c r="CH277" s="127"/>
      <c r="CI277" s="127"/>
      <c r="CJ277" s="127"/>
      <c r="CK277" s="127"/>
      <c r="CL277" s="127"/>
      <c r="CM277" s="127"/>
      <c r="CN277" s="127"/>
      <c r="CO277" s="127"/>
      <c r="CP277" s="127"/>
      <c r="CQ277" s="127"/>
      <c r="CR277" s="127"/>
      <c r="CS277" s="127"/>
      <c r="CT277" s="40"/>
      <c r="CU277" s="40"/>
      <c r="CV277" s="40"/>
      <c r="CW277" s="40"/>
      <c r="CX277" s="40"/>
      <c r="CY277" s="40"/>
      <c r="CZ277" s="40"/>
      <c r="DA277" s="40"/>
      <c r="DB277" s="40"/>
      <c r="DC277" s="40"/>
      <c r="DD277" s="40"/>
      <c r="DE277" s="40"/>
      <c r="DF277" s="40"/>
      <c r="DG277" s="40"/>
      <c r="DH277" s="40"/>
      <c r="DI277" s="40"/>
      <c r="DJ277" s="40"/>
      <c r="DK277" s="40"/>
      <c r="DL277" s="40"/>
      <c r="DM277" s="40"/>
      <c r="DN277" s="40"/>
      <c r="DO277" s="40"/>
      <c r="DP277" s="40"/>
      <c r="DQ277" s="40"/>
      <c r="DR277" s="40"/>
      <c r="DS277" s="40"/>
      <c r="DT277" s="40"/>
      <c r="DU277" s="40"/>
      <c r="DW277" s="126"/>
      <c r="DX277" s="126"/>
      <c r="DY277" s="126"/>
      <c r="DZ277" s="126"/>
      <c r="EA277" s="126"/>
      <c r="EB277" s="126"/>
      <c r="EC277" s="126"/>
      <c r="ED277" s="126"/>
      <c r="EE277" s="126"/>
      <c r="EF277" s="126"/>
      <c r="EG277" s="126"/>
      <c r="EH277" s="126"/>
      <c r="EI277" s="126"/>
    </row>
    <row r="278" spans="1:171" ht="11.25" customHeight="1" thickBot="1">
      <c r="A278" s="212"/>
      <c r="B278" s="213"/>
      <c r="C278" s="217"/>
      <c r="D278" s="218"/>
      <c r="E278" s="218"/>
      <c r="F278" s="218"/>
      <c r="G278" s="218"/>
      <c r="H278" s="218"/>
      <c r="I278" s="218"/>
      <c r="J278" s="218"/>
      <c r="K278" s="218"/>
      <c r="L278" s="218"/>
      <c r="M278" s="218"/>
      <c r="N278" s="218"/>
      <c r="O278" s="218"/>
      <c r="P278" s="218"/>
      <c r="Q278" s="218"/>
      <c r="R278" s="218"/>
      <c r="S278" s="218"/>
      <c r="T278" s="218"/>
      <c r="U278" s="218"/>
      <c r="V278" s="218"/>
      <c r="W278" s="218"/>
      <c r="X278" s="218"/>
      <c r="Y278" s="219"/>
      <c r="Z278" s="222"/>
      <c r="AA278" s="223"/>
      <c r="AB278" s="226"/>
      <c r="AC278" s="223"/>
      <c r="AD278" s="226"/>
      <c r="AE278" s="223"/>
      <c r="AF278" s="226"/>
      <c r="AG278" s="223"/>
      <c r="AH278" s="226"/>
      <c r="AI278" s="223"/>
      <c r="AJ278" s="230"/>
      <c r="AK278" s="231"/>
      <c r="AL278" s="347"/>
      <c r="AM278" s="348"/>
      <c r="AN278" s="248"/>
      <c r="AO278" s="249"/>
      <c r="AQ278" s="128"/>
      <c r="AR278" s="128"/>
      <c r="AS278" s="128"/>
      <c r="AT278" s="128"/>
      <c r="AU278" s="128"/>
      <c r="AV278" s="128"/>
      <c r="AW278" s="128"/>
      <c r="AX278" s="128"/>
      <c r="AY278" s="128"/>
      <c r="AZ278" s="128"/>
      <c r="BA278" s="128"/>
      <c r="BB278" s="128"/>
      <c r="BC278" s="128"/>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G278" s="128"/>
      <c r="CH278" s="128"/>
      <c r="CI278" s="128"/>
      <c r="CJ278" s="128"/>
      <c r="CK278" s="128"/>
      <c r="CL278" s="128"/>
      <c r="CM278" s="128"/>
      <c r="CN278" s="128"/>
      <c r="CO278" s="128"/>
      <c r="CP278" s="128"/>
      <c r="CQ278" s="128"/>
      <c r="CR278" s="128"/>
      <c r="CS278" s="128"/>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W278" s="126"/>
      <c r="DX278" s="126"/>
      <c r="DY278" s="126"/>
      <c r="DZ278" s="126"/>
      <c r="EA278" s="126"/>
      <c r="EB278" s="126"/>
      <c r="EC278" s="126"/>
      <c r="ED278" s="126"/>
      <c r="EE278" s="126"/>
      <c r="EF278" s="126"/>
      <c r="EG278" s="126"/>
      <c r="EH278" s="126"/>
      <c r="EI278" s="126"/>
    </row>
    <row r="279" spans="1:171" ht="11.25" customHeight="1">
      <c r="AQ279" s="126"/>
      <c r="AR279" s="126"/>
      <c r="AS279" s="126"/>
      <c r="AT279" s="126"/>
      <c r="AU279" s="126"/>
      <c r="AV279" s="126"/>
      <c r="AW279" s="126"/>
      <c r="AX279" s="126"/>
      <c r="AY279" s="126"/>
      <c r="AZ279" s="126"/>
      <c r="BA279" s="126"/>
      <c r="BB279" s="126"/>
      <c r="BC279" s="126"/>
      <c r="CG279" s="126"/>
      <c r="CH279" s="126"/>
      <c r="CI279" s="126"/>
      <c r="CJ279" s="126"/>
      <c r="CK279" s="126"/>
      <c r="CL279" s="126"/>
      <c r="CM279" s="126"/>
      <c r="CN279" s="126"/>
      <c r="CO279" s="126"/>
      <c r="CP279" s="126"/>
      <c r="CQ279" s="126"/>
      <c r="CR279" s="126"/>
      <c r="CS279" s="126"/>
      <c r="DW279" s="126"/>
      <c r="DX279" s="126"/>
      <c r="DY279" s="126"/>
      <c r="DZ279" s="126"/>
      <c r="EA279" s="126"/>
      <c r="EB279" s="126"/>
      <c r="EC279" s="126"/>
      <c r="ED279" s="126"/>
      <c r="EE279" s="126"/>
      <c r="EF279" s="126"/>
      <c r="EG279" s="126"/>
      <c r="EH279" s="126"/>
      <c r="EI279" s="126"/>
    </row>
    <row r="280" spans="1:171" ht="11.25" customHeight="1" thickBot="1">
      <c r="AP280" s="2"/>
      <c r="AQ280" s="127"/>
      <c r="AR280" s="127"/>
      <c r="AS280" s="127"/>
      <c r="AT280" s="127"/>
      <c r="AU280" s="127"/>
      <c r="AV280" s="127"/>
      <c r="AW280" s="127"/>
      <c r="AX280" s="127"/>
      <c r="AY280" s="127"/>
      <c r="AZ280" s="127"/>
      <c r="BA280" s="127"/>
      <c r="BB280" s="127"/>
      <c r="BC280" s="127"/>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G280" s="127"/>
      <c r="CH280" s="127"/>
      <c r="CI280" s="127"/>
      <c r="CJ280" s="127"/>
      <c r="CK280" s="127"/>
      <c r="CL280" s="127"/>
      <c r="CM280" s="127"/>
      <c r="CN280" s="127"/>
      <c r="CO280" s="127"/>
      <c r="CP280" s="127"/>
      <c r="CQ280" s="127"/>
      <c r="CR280" s="127"/>
      <c r="CS280" s="127"/>
      <c r="CT280" s="40"/>
      <c r="CU280" s="40"/>
      <c r="CV280" s="40"/>
      <c r="CW280" s="40"/>
      <c r="CX280" s="40"/>
      <c r="CY280" s="40"/>
      <c r="CZ280" s="40"/>
      <c r="DA280" s="40"/>
      <c r="DB280" s="40"/>
      <c r="DC280" s="40"/>
      <c r="DD280" s="40"/>
      <c r="DE280" s="40"/>
      <c r="DF280" s="40"/>
      <c r="DG280" s="40"/>
      <c r="DH280" s="40"/>
      <c r="DI280" s="40"/>
      <c r="DJ280" s="40"/>
      <c r="DK280" s="40"/>
      <c r="DL280" s="40"/>
      <c r="DM280" s="40"/>
      <c r="DN280" s="40"/>
      <c r="DO280" s="40"/>
      <c r="DP280" s="40"/>
      <c r="DQ280" s="40"/>
      <c r="DR280" s="40"/>
      <c r="DS280" s="40"/>
      <c r="DT280" s="40"/>
      <c r="DU280" s="40"/>
      <c r="DV280" s="2"/>
      <c r="DW280" s="126"/>
      <c r="DX280" s="126"/>
      <c r="DY280" s="126"/>
      <c r="DZ280" s="126"/>
      <c r="EA280" s="126"/>
      <c r="EB280" s="126"/>
      <c r="EC280" s="126"/>
      <c r="ED280" s="126"/>
      <c r="EE280" s="126"/>
      <c r="EF280" s="126"/>
      <c r="EG280" s="126"/>
      <c r="EH280" s="126"/>
      <c r="EI280" s="126"/>
      <c r="FL280" s="2"/>
      <c r="FM280" s="2"/>
      <c r="FN280" s="2"/>
      <c r="FO280" s="2"/>
    </row>
    <row r="281" spans="1:171" ht="11.25" customHeight="1" thickBo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154" t="str">
        <f>CONCATENATE($A265," ",$D265,","," ",$F263)</f>
        <v>Group: 5, Men's Singles</v>
      </c>
      <c r="AR281" s="155"/>
      <c r="AS281" s="155"/>
      <c r="AT281" s="155"/>
      <c r="AU281" s="155"/>
      <c r="AV281" s="155"/>
      <c r="AW281" s="155"/>
      <c r="AX281" s="155"/>
      <c r="AY281" s="155"/>
      <c r="AZ281" s="155"/>
      <c r="BA281" s="155"/>
      <c r="BB281" s="155"/>
      <c r="BC281" s="156"/>
      <c r="BD281" s="163">
        <f>A290</f>
        <v>3</v>
      </c>
      <c r="BE281" s="164"/>
      <c r="BF281" s="183" t="str">
        <f>C290</f>
        <v>C</v>
      </c>
      <c r="BG281" s="185" t="str">
        <f>IF(VLOOKUP($BF281,$A267:$C277,3,FALSE)=0,"",CONCATENATE(VLOOKUP(VLOOKUP($BF281,$A267:$C277,3,FALSE),Players!$C:$G,4,FALSE)," ",VLOOKUP($BF281,$A267:$C277,3,FALSE)," ",IF(ISERROR(VLOOKUP(VLOOKUP($BF281,$A267:$C277,3,FALSE),Players!$C:$G,5,FALSE)),"()",CONCATENATE("(",VLOOKUP(VLOOKUP($BF281,$A267:$C277,3,FALSE),Players!$C:$G,5,FALSE),")"))))</f>
        <v/>
      </c>
      <c r="BH281" s="186"/>
      <c r="BI281" s="186"/>
      <c r="BJ281" s="186"/>
      <c r="BK281" s="186"/>
      <c r="BL281" s="186"/>
      <c r="BM281" s="186"/>
      <c r="BN281" s="186"/>
      <c r="BO281" s="186"/>
      <c r="BP281" s="186"/>
      <c r="BQ281" s="186"/>
      <c r="BR281" s="186"/>
      <c r="BS281" s="186"/>
      <c r="BT281" s="186"/>
      <c r="BU281" s="187"/>
      <c r="BV281" s="170" t="str">
        <f>IF(D290&lt;&gt;"",D290,"")</f>
        <v/>
      </c>
      <c r="BW281" s="171"/>
      <c r="BX281" s="335" t="str">
        <f>IF(F290&lt;&gt;"",F290,"")</f>
        <v/>
      </c>
      <c r="BY281" s="171"/>
      <c r="BZ281" s="335" t="str">
        <f>IF(H290&lt;&gt;"",H290,"")</f>
        <v/>
      </c>
      <c r="CA281" s="171"/>
      <c r="CB281" s="335" t="str">
        <f>IF(J290&lt;&gt;"",J290,"")</f>
        <v/>
      </c>
      <c r="CC281" s="171"/>
      <c r="CD281" s="335" t="str">
        <f>IF(L290&lt;&gt;"",L290,"")</f>
        <v/>
      </c>
      <c r="CE281" s="337"/>
      <c r="CF281" s="174" t="str">
        <f>IF($CD281=$CD283,IF($CB281=$CB283,IF($BZ281&lt;&gt;"",IF($BZ281&gt;$BZ283,"W","L"),""),IF($CB281&gt;$CB283,"W","L")),IF($CD281&gt;$CD283,"W","L"))</f>
        <v/>
      </c>
      <c r="CG281" s="154" t="str">
        <f>CONCATENATE($A265," ",$D265,","," ",$F263)</f>
        <v>Group: 5, Men's Singles</v>
      </c>
      <c r="CH281" s="155"/>
      <c r="CI281" s="155"/>
      <c r="CJ281" s="155"/>
      <c r="CK281" s="155"/>
      <c r="CL281" s="155"/>
      <c r="CM281" s="155"/>
      <c r="CN281" s="155"/>
      <c r="CO281" s="155"/>
      <c r="CP281" s="155"/>
      <c r="CQ281" s="155"/>
      <c r="CR281" s="155"/>
      <c r="CS281" s="156"/>
      <c r="CT281" s="163">
        <f>O290</f>
        <v>10</v>
      </c>
      <c r="CU281" s="164"/>
      <c r="CV281" s="183" t="str">
        <f>Q290</f>
        <v>A</v>
      </c>
      <c r="CW281" s="185" t="str">
        <f>IF(VLOOKUP($CV281,$A267:$C277,3,FALSE)=0,"",CONCATENATE(VLOOKUP(VLOOKUP($CV281,$A267:$C277,3,FALSE),Players!$C:$G,4,FALSE)," ",VLOOKUP($CV281,$A267:$C277,3,FALSE)," ",IF(ISERROR(VLOOKUP(VLOOKUP($CV281,$A267:$C277,3,FALSE),Players!$C:$G,5,FALSE)),"()",CONCATENATE("(",VLOOKUP(VLOOKUP($CV281,$A267:$C277,3,FALSE),Players!$C:$G,5,FALSE),")"))))</f>
        <v/>
      </c>
      <c r="CX281" s="186"/>
      <c r="CY281" s="186"/>
      <c r="CZ281" s="186"/>
      <c r="DA281" s="186"/>
      <c r="DB281" s="186"/>
      <c r="DC281" s="186"/>
      <c r="DD281" s="186"/>
      <c r="DE281" s="186"/>
      <c r="DF281" s="186"/>
      <c r="DG281" s="186"/>
      <c r="DH281" s="186"/>
      <c r="DI281" s="186"/>
      <c r="DJ281" s="186"/>
      <c r="DK281" s="187"/>
      <c r="DL281" s="170" t="str">
        <f>IF(R290&lt;&gt;"",R290,"")</f>
        <v/>
      </c>
      <c r="DM281" s="171"/>
      <c r="DN281" s="335" t="str">
        <f>IF(T290&lt;&gt;"",T290,"")</f>
        <v/>
      </c>
      <c r="DO281" s="171"/>
      <c r="DP281" s="335" t="str">
        <f>IF(V290&lt;&gt;"",V290,"")</f>
        <v/>
      </c>
      <c r="DQ281" s="171"/>
      <c r="DR281" s="335" t="str">
        <f>IF(X290&lt;&gt;"",X290,"")</f>
        <v/>
      </c>
      <c r="DS281" s="171"/>
      <c r="DT281" s="335" t="str">
        <f>IF(Z290&lt;&gt;"",Z290,"")</f>
        <v/>
      </c>
      <c r="DU281" s="337"/>
      <c r="DV281" s="174" t="str">
        <f>IF($DT281=$DT283,IF($DR281=$DR283,IF($DP281&lt;&gt;"",IF($DP281&gt;$DP283,"W","L"),""),IF($DR281&gt;$DR283,"W","L")),IF($DT281&gt;$DT283,"W","L"))</f>
        <v/>
      </c>
      <c r="DW281" s="126"/>
      <c r="DX281" s="126"/>
      <c r="DY281" s="126"/>
      <c r="DZ281" s="126"/>
      <c r="EA281" s="126"/>
      <c r="EB281" s="126"/>
      <c r="EC281" s="126"/>
      <c r="ED281" s="126"/>
      <c r="EE281" s="126"/>
      <c r="EF281" s="126"/>
      <c r="EG281" s="126"/>
      <c r="EH281" s="126"/>
      <c r="EI281" s="126"/>
      <c r="FL281" s="2"/>
      <c r="FM281" s="2"/>
      <c r="FN281" s="2"/>
      <c r="FO281" s="2"/>
    </row>
    <row r="282" spans="1:171" ht="11.25" customHeight="1">
      <c r="A282" s="170">
        <v>1</v>
      </c>
      <c r="B282" s="191"/>
      <c r="C282" s="183" t="str">
        <f>IF($D263="1P","A","A")</f>
        <v>A</v>
      </c>
      <c r="D282" s="197"/>
      <c r="E282" s="198"/>
      <c r="F282" s="197"/>
      <c r="G282" s="198"/>
      <c r="H282" s="197"/>
      <c r="I282" s="198"/>
      <c r="J282" s="197"/>
      <c r="K282" s="198"/>
      <c r="L282" s="197"/>
      <c r="M282" s="208"/>
      <c r="N282" s="69" t="str">
        <f>IF(CF261&lt;&gt;"",IF(CF261="W",IF(SUM(IF(D282&gt;D284,1,0),IF(F282&gt;F284,1,0),IF(H282&gt;H284,1,0),IF(J282&gt;J284,1,0),IF(L282&gt;L284,1,0))&lt;&gt;3,"E",""),""),"")</f>
        <v/>
      </c>
      <c r="O282" s="170">
        <v>8</v>
      </c>
      <c r="P282" s="191"/>
      <c r="Q282" s="183" t="str">
        <f>IF($D263="1P","C","B")</f>
        <v>B</v>
      </c>
      <c r="R282" s="197"/>
      <c r="S282" s="198"/>
      <c r="T282" s="197"/>
      <c r="U282" s="198"/>
      <c r="V282" s="197"/>
      <c r="W282" s="198"/>
      <c r="X282" s="197"/>
      <c r="Y282" s="198"/>
      <c r="Z282" s="197"/>
      <c r="AA282" s="208"/>
      <c r="AB282" s="69" t="str">
        <f>IF(DV261&lt;&gt;"",IF(DV261="W",IF(SUM(IF(R282&gt;R284,1,0),IF(T282&gt;T284,1,0),IF(V282&gt;V284,1,0),IF(X282&gt;X284,1,0),IF(Z282&gt;Z284,1,0))&lt;&gt;3,"E",""),""),"")</f>
        <v/>
      </c>
      <c r="AC282" s="170">
        <v>15</v>
      </c>
      <c r="AD282" s="191"/>
      <c r="AE282" s="183" t="str">
        <f>IF($D263="1P","D","B")</f>
        <v>B</v>
      </c>
      <c r="AF282" s="197"/>
      <c r="AG282" s="198"/>
      <c r="AH282" s="197"/>
      <c r="AI282" s="198"/>
      <c r="AJ282" s="197"/>
      <c r="AK282" s="198"/>
      <c r="AL282" s="197"/>
      <c r="AM282" s="198"/>
      <c r="AN282" s="197"/>
      <c r="AO282" s="208"/>
      <c r="AP282" s="69" t="str">
        <f>IF(FL261&lt;&gt;"",IF(FL261="W",IF(SUM(IF(AF282&gt;AF284,1,0),IF(AH282&gt;AH284,1,0),IF(AJ282&gt;AJ284,1,0),IF(AL282&gt;AL284,1,0),IF(AN282&gt;AN284,1,0))&lt;&gt;3,"E",""),""),"")</f>
        <v/>
      </c>
      <c r="AQ282" s="157"/>
      <c r="AR282" s="158"/>
      <c r="AS282" s="158"/>
      <c r="AT282" s="158"/>
      <c r="AU282" s="158"/>
      <c r="AV282" s="158"/>
      <c r="AW282" s="158"/>
      <c r="AX282" s="158"/>
      <c r="AY282" s="158"/>
      <c r="AZ282" s="158"/>
      <c r="BA282" s="158"/>
      <c r="BB282" s="158"/>
      <c r="BC282" s="159"/>
      <c r="BD282" s="165"/>
      <c r="BE282" s="166"/>
      <c r="BF282" s="184"/>
      <c r="BG282" s="188"/>
      <c r="BH282" s="189"/>
      <c r="BI282" s="189"/>
      <c r="BJ282" s="189"/>
      <c r="BK282" s="189"/>
      <c r="BL282" s="189"/>
      <c r="BM282" s="189"/>
      <c r="BN282" s="189"/>
      <c r="BO282" s="189"/>
      <c r="BP282" s="189"/>
      <c r="BQ282" s="189"/>
      <c r="BR282" s="189"/>
      <c r="BS282" s="189"/>
      <c r="BT282" s="189"/>
      <c r="BU282" s="190"/>
      <c r="BV282" s="172"/>
      <c r="BW282" s="173"/>
      <c r="BX282" s="336"/>
      <c r="BY282" s="173"/>
      <c r="BZ282" s="336"/>
      <c r="CA282" s="173"/>
      <c r="CB282" s="336"/>
      <c r="CC282" s="173"/>
      <c r="CD282" s="336"/>
      <c r="CE282" s="338"/>
      <c r="CF282" s="174"/>
      <c r="CG282" s="157"/>
      <c r="CH282" s="158"/>
      <c r="CI282" s="158"/>
      <c r="CJ282" s="158"/>
      <c r="CK282" s="158"/>
      <c r="CL282" s="158"/>
      <c r="CM282" s="158"/>
      <c r="CN282" s="158"/>
      <c r="CO282" s="158"/>
      <c r="CP282" s="158"/>
      <c r="CQ282" s="158"/>
      <c r="CR282" s="158"/>
      <c r="CS282" s="159"/>
      <c r="CT282" s="165"/>
      <c r="CU282" s="166"/>
      <c r="CV282" s="184"/>
      <c r="CW282" s="188"/>
      <c r="CX282" s="189"/>
      <c r="CY282" s="189"/>
      <c r="CZ282" s="189"/>
      <c r="DA282" s="189"/>
      <c r="DB282" s="189"/>
      <c r="DC282" s="189"/>
      <c r="DD282" s="189"/>
      <c r="DE282" s="189"/>
      <c r="DF282" s="189"/>
      <c r="DG282" s="189"/>
      <c r="DH282" s="189"/>
      <c r="DI282" s="189"/>
      <c r="DJ282" s="189"/>
      <c r="DK282" s="190"/>
      <c r="DL282" s="172"/>
      <c r="DM282" s="173"/>
      <c r="DN282" s="336"/>
      <c r="DO282" s="173"/>
      <c r="DP282" s="336"/>
      <c r="DQ282" s="173"/>
      <c r="DR282" s="336"/>
      <c r="DS282" s="173"/>
      <c r="DT282" s="336"/>
      <c r="DU282" s="338"/>
      <c r="DV282" s="174"/>
      <c r="DW282" s="126"/>
      <c r="DX282" s="126"/>
      <c r="DY282" s="126"/>
      <c r="DZ282" s="126"/>
      <c r="EA282" s="126"/>
      <c r="EB282" s="126"/>
      <c r="EC282" s="126"/>
      <c r="ED282" s="126"/>
      <c r="EE282" s="126"/>
      <c r="EF282" s="126"/>
      <c r="EG282" s="126"/>
      <c r="EH282" s="126"/>
      <c r="EI282" s="126"/>
      <c r="FL282" s="3"/>
      <c r="FM282" s="3"/>
      <c r="FN282" s="3"/>
      <c r="FO282" s="3"/>
    </row>
    <row r="283" spans="1:171" ht="11.25" customHeight="1">
      <c r="A283" s="192"/>
      <c r="B283" s="193"/>
      <c r="C283" s="196"/>
      <c r="D283" s="199"/>
      <c r="E283" s="200"/>
      <c r="F283" s="199"/>
      <c r="G283" s="200"/>
      <c r="H283" s="199"/>
      <c r="I283" s="200"/>
      <c r="J283" s="199"/>
      <c r="K283" s="200"/>
      <c r="L283" s="199"/>
      <c r="M283" s="209"/>
      <c r="N283" s="69" t="str">
        <f>IF(CF261&lt;&gt;"",IF(ISERROR(AND(BV265="",BX265="",BZ265="",CB265="",CD265="")),"E",IF(AND(BV265="",BX265="",BZ265="",CB265="",CD265=""),"","E")),"")</f>
        <v/>
      </c>
      <c r="O283" s="192"/>
      <c r="P283" s="193"/>
      <c r="Q283" s="196"/>
      <c r="R283" s="199"/>
      <c r="S283" s="200"/>
      <c r="T283" s="199"/>
      <c r="U283" s="200"/>
      <c r="V283" s="199"/>
      <c r="W283" s="200"/>
      <c r="X283" s="199"/>
      <c r="Y283" s="200"/>
      <c r="Z283" s="199"/>
      <c r="AA283" s="209"/>
      <c r="AB283" s="69" t="str">
        <f>IF(DV261&lt;&gt;"",IF(ISERROR(AND(DL265="",DN265="",DP265="",DQ265="",DT265="")),"E",IF(AND(DL265="",DN265="",DP265="",DR265="",DT265=""),"","E")),"")</f>
        <v/>
      </c>
      <c r="AC283" s="192"/>
      <c r="AD283" s="193"/>
      <c r="AE283" s="196"/>
      <c r="AF283" s="199"/>
      <c r="AG283" s="200"/>
      <c r="AH283" s="199"/>
      <c r="AI283" s="200"/>
      <c r="AJ283" s="199"/>
      <c r="AK283" s="200"/>
      <c r="AL283" s="199"/>
      <c r="AM283" s="200"/>
      <c r="AN283" s="199"/>
      <c r="AO283" s="209"/>
      <c r="AP283" s="69" t="str">
        <f>IF(FL261&lt;&gt;"",IF(ISERROR(AND(FB265="",FD265="",FF265="",FH265="",FJ265="")),"E",IF(AND(FB265="",FD265="",FF265="",FH265="",FJ265=""),"","E")),"")</f>
        <v/>
      </c>
      <c r="AQ283" s="157"/>
      <c r="AR283" s="158"/>
      <c r="AS283" s="158"/>
      <c r="AT283" s="158"/>
      <c r="AU283" s="158"/>
      <c r="AV283" s="158"/>
      <c r="AW283" s="158"/>
      <c r="AX283" s="158"/>
      <c r="AY283" s="158"/>
      <c r="AZ283" s="158"/>
      <c r="BA283" s="158"/>
      <c r="BB283" s="158"/>
      <c r="BC283" s="159"/>
      <c r="BD283" s="165"/>
      <c r="BE283" s="166"/>
      <c r="BF283" s="175" t="str">
        <f>C292</f>
        <v>D</v>
      </c>
      <c r="BG283" s="177" t="str">
        <f>IF(VLOOKUP($BF283,$A267:$C277,3,FALSE)=0,"",CONCATENATE(VLOOKUP(VLOOKUP($BF283,$A267:$C277,3,FALSE),Players!$C:$G,4,FALSE)," ",VLOOKUP($BF283,$A267:$C277,3,FALSE)," ",IF(ISERROR(VLOOKUP(VLOOKUP($BF283,$A267:$C277,3,FALSE),Players!$C:$G,5,FALSE)),"()",CONCATENATE("(",VLOOKUP(VLOOKUP($BF283,$A267:$C277,3,FALSE),Players!$C:$G,5,FALSE),")"))))</f>
        <v/>
      </c>
      <c r="BH283" s="178"/>
      <c r="BI283" s="178"/>
      <c r="BJ283" s="178"/>
      <c r="BK283" s="178"/>
      <c r="BL283" s="178"/>
      <c r="BM283" s="178"/>
      <c r="BN283" s="178"/>
      <c r="BO283" s="178"/>
      <c r="BP283" s="178"/>
      <c r="BQ283" s="178"/>
      <c r="BR283" s="178"/>
      <c r="BS283" s="178"/>
      <c r="BT283" s="178"/>
      <c r="BU283" s="179"/>
      <c r="BV283" s="150" t="str">
        <f>IF(D292&lt;&gt;"",D292,"")</f>
        <v/>
      </c>
      <c r="BW283" s="151"/>
      <c r="BX283" s="288" t="str">
        <f>IF(F292&lt;&gt;"",F292,"")</f>
        <v/>
      </c>
      <c r="BY283" s="151"/>
      <c r="BZ283" s="288" t="str">
        <f>IF(H292&lt;&gt;"",H292,"")</f>
        <v/>
      </c>
      <c r="CA283" s="151"/>
      <c r="CB283" s="288" t="str">
        <f>IF(J292&lt;&gt;"",J292,"")</f>
        <v/>
      </c>
      <c r="CC283" s="151"/>
      <c r="CD283" s="288" t="str">
        <f>IF(L292&lt;&gt;"",L292,"")</f>
        <v/>
      </c>
      <c r="CE283" s="332"/>
      <c r="CF283" s="174" t="str">
        <f>IF($CF281&lt;&gt;"",IF(CF281="W","L","W"),"")</f>
        <v/>
      </c>
      <c r="CG283" s="157"/>
      <c r="CH283" s="158"/>
      <c r="CI283" s="158"/>
      <c r="CJ283" s="158"/>
      <c r="CK283" s="158"/>
      <c r="CL283" s="158"/>
      <c r="CM283" s="158"/>
      <c r="CN283" s="158"/>
      <c r="CO283" s="158"/>
      <c r="CP283" s="158"/>
      <c r="CQ283" s="158"/>
      <c r="CR283" s="158"/>
      <c r="CS283" s="159"/>
      <c r="CT283" s="165"/>
      <c r="CU283" s="166"/>
      <c r="CV283" s="175" t="str">
        <f>Q292</f>
        <v>B</v>
      </c>
      <c r="CW283" s="177" t="str">
        <f>IF(VLOOKUP($CV283,$A267:$C277,3,FALSE)=0,"",CONCATENATE(VLOOKUP(VLOOKUP($CV283,$A267:$C277,3,FALSE),Players!$C:$G,4,FALSE)," ",VLOOKUP($CV283,$A267:$C277,3,FALSE)," ",IF(ISERROR(VLOOKUP(VLOOKUP($CV283,$A267:$C277,3,FALSE),Players!$C:$G,5,FALSE)),"()",CONCATENATE("(",VLOOKUP(VLOOKUP($CV283,$A267:$C277,3,FALSE),Players!$C:$G,5,FALSE),")"))))</f>
        <v/>
      </c>
      <c r="CX283" s="178"/>
      <c r="CY283" s="178"/>
      <c r="CZ283" s="178"/>
      <c r="DA283" s="178"/>
      <c r="DB283" s="178"/>
      <c r="DC283" s="178"/>
      <c r="DD283" s="178"/>
      <c r="DE283" s="178"/>
      <c r="DF283" s="178"/>
      <c r="DG283" s="178"/>
      <c r="DH283" s="178"/>
      <c r="DI283" s="178"/>
      <c r="DJ283" s="178"/>
      <c r="DK283" s="179"/>
      <c r="DL283" s="150" t="str">
        <f>IF(R292&lt;&gt;"",R292,"")</f>
        <v/>
      </c>
      <c r="DM283" s="151"/>
      <c r="DN283" s="288" t="str">
        <f>IF(T292&lt;&gt;"",T292,"")</f>
        <v/>
      </c>
      <c r="DO283" s="151"/>
      <c r="DP283" s="288" t="str">
        <f>IF(V292&lt;&gt;"",V292,"")</f>
        <v/>
      </c>
      <c r="DQ283" s="151"/>
      <c r="DR283" s="288" t="str">
        <f>IF(X292&lt;&gt;"",X292,"")</f>
        <v/>
      </c>
      <c r="DS283" s="151"/>
      <c r="DT283" s="288" t="str">
        <f>IF(Z292&lt;&gt;"",Z292,"")</f>
        <v/>
      </c>
      <c r="DU283" s="332"/>
      <c r="DV283" s="174" t="str">
        <f>IF($DV281&lt;&gt;"",IF(DV281="W","L","W"),"")</f>
        <v/>
      </c>
      <c r="DW283" s="126"/>
      <c r="DX283" s="126"/>
      <c r="DY283" s="126"/>
      <c r="DZ283" s="126"/>
      <c r="EA283" s="126"/>
      <c r="EB283" s="126"/>
      <c r="EC283" s="126"/>
      <c r="ED283" s="126"/>
      <c r="EE283" s="126"/>
      <c r="EF283" s="126"/>
      <c r="EG283" s="126"/>
      <c r="EH283" s="126"/>
      <c r="EI283" s="126"/>
      <c r="FL283" s="3"/>
      <c r="FM283" s="3"/>
      <c r="FN283" s="3"/>
      <c r="FO283" s="3"/>
    </row>
    <row r="284" spans="1:171" ht="11.25" customHeight="1" thickBot="1">
      <c r="A284" s="192"/>
      <c r="B284" s="193"/>
      <c r="C284" s="175" t="str">
        <f>IF($D263="1P","F","F")</f>
        <v>F</v>
      </c>
      <c r="D284" s="201"/>
      <c r="E284" s="202"/>
      <c r="F284" s="201"/>
      <c r="G284" s="202"/>
      <c r="H284" s="201"/>
      <c r="I284" s="202"/>
      <c r="J284" s="201"/>
      <c r="K284" s="202"/>
      <c r="L284" s="201"/>
      <c r="M284" s="205"/>
      <c r="N284" s="69" t="str">
        <f>IF(CF261&lt;&gt;"",IF(ISERROR(AND(BV265="",BX265="",BZ265="",CB265="",CD265="")),"E",IF(AND(BV265="",BX265="",BZ265="",CB265="",CD265=""),"","E")),"")</f>
        <v/>
      </c>
      <c r="O284" s="192"/>
      <c r="P284" s="193"/>
      <c r="Q284" s="175" t="str">
        <f>IF($D263="1P","E","D")</f>
        <v>D</v>
      </c>
      <c r="R284" s="201"/>
      <c r="S284" s="202"/>
      <c r="T284" s="201"/>
      <c r="U284" s="202"/>
      <c r="V284" s="201"/>
      <c r="W284" s="202"/>
      <c r="X284" s="201"/>
      <c r="Y284" s="202"/>
      <c r="Z284" s="201"/>
      <c r="AA284" s="205"/>
      <c r="AB284" s="69" t="str">
        <f>IF(DV261&lt;&gt;"",IF(ISERROR(AND(DL265="",DN265="",DP265="",DQ265="",DT265="")),"E",IF(AND(DL265="",DN265="",DP265="",DR265="",DT265=""),"","E")),"")</f>
        <v/>
      </c>
      <c r="AC284" s="192"/>
      <c r="AD284" s="193"/>
      <c r="AE284" s="175" t="str">
        <f>IF($D263="1P","E","C")</f>
        <v>C</v>
      </c>
      <c r="AF284" s="201"/>
      <c r="AG284" s="202"/>
      <c r="AH284" s="201"/>
      <c r="AI284" s="202"/>
      <c r="AJ284" s="201"/>
      <c r="AK284" s="202"/>
      <c r="AL284" s="201"/>
      <c r="AM284" s="202"/>
      <c r="AN284" s="201"/>
      <c r="AO284" s="205"/>
      <c r="AP284" s="69" t="str">
        <f>IF(FL261&lt;&gt;"",IF(ISERROR(AND(FB265="",FD265="",FF265="",FH265="",FJ265="")),"E",IF(AND(FB265="",FD265="",FF265="",FH265="",FJ265=""),"","E")),"")</f>
        <v/>
      </c>
      <c r="AQ284" s="160"/>
      <c r="AR284" s="161"/>
      <c r="AS284" s="161"/>
      <c r="AT284" s="161"/>
      <c r="AU284" s="161"/>
      <c r="AV284" s="161"/>
      <c r="AW284" s="161"/>
      <c r="AX284" s="161"/>
      <c r="AY284" s="161"/>
      <c r="AZ284" s="161"/>
      <c r="BA284" s="161"/>
      <c r="BB284" s="161"/>
      <c r="BC284" s="162"/>
      <c r="BD284" s="167"/>
      <c r="BE284" s="168"/>
      <c r="BF284" s="176"/>
      <c r="BG284" s="180"/>
      <c r="BH284" s="181"/>
      <c r="BI284" s="181"/>
      <c r="BJ284" s="181"/>
      <c r="BK284" s="181"/>
      <c r="BL284" s="181"/>
      <c r="BM284" s="181"/>
      <c r="BN284" s="181"/>
      <c r="BO284" s="181"/>
      <c r="BP284" s="181"/>
      <c r="BQ284" s="181"/>
      <c r="BR284" s="181"/>
      <c r="BS284" s="181"/>
      <c r="BT284" s="181"/>
      <c r="BU284" s="182"/>
      <c r="BV284" s="152"/>
      <c r="BW284" s="153"/>
      <c r="BX284" s="333"/>
      <c r="BY284" s="153"/>
      <c r="BZ284" s="333"/>
      <c r="CA284" s="153"/>
      <c r="CB284" s="333"/>
      <c r="CC284" s="153"/>
      <c r="CD284" s="333"/>
      <c r="CE284" s="334"/>
      <c r="CF284" s="341"/>
      <c r="CG284" s="160"/>
      <c r="CH284" s="161"/>
      <c r="CI284" s="161"/>
      <c r="CJ284" s="161"/>
      <c r="CK284" s="161"/>
      <c r="CL284" s="161"/>
      <c r="CM284" s="161"/>
      <c r="CN284" s="161"/>
      <c r="CO284" s="161"/>
      <c r="CP284" s="161"/>
      <c r="CQ284" s="161"/>
      <c r="CR284" s="161"/>
      <c r="CS284" s="162"/>
      <c r="CT284" s="167"/>
      <c r="CU284" s="168"/>
      <c r="CV284" s="176"/>
      <c r="CW284" s="180"/>
      <c r="CX284" s="181"/>
      <c r="CY284" s="181"/>
      <c r="CZ284" s="181"/>
      <c r="DA284" s="181"/>
      <c r="DB284" s="181"/>
      <c r="DC284" s="181"/>
      <c r="DD284" s="181"/>
      <c r="DE284" s="181"/>
      <c r="DF284" s="181"/>
      <c r="DG284" s="181"/>
      <c r="DH284" s="181"/>
      <c r="DI284" s="181"/>
      <c r="DJ284" s="181"/>
      <c r="DK284" s="182"/>
      <c r="DL284" s="152"/>
      <c r="DM284" s="153"/>
      <c r="DN284" s="333"/>
      <c r="DO284" s="153"/>
      <c r="DP284" s="333"/>
      <c r="DQ284" s="153"/>
      <c r="DR284" s="333"/>
      <c r="DS284" s="153"/>
      <c r="DT284" s="333"/>
      <c r="DU284" s="334"/>
      <c r="DV284" s="174"/>
      <c r="DW284" s="126"/>
      <c r="DX284" s="126"/>
      <c r="DY284" s="126"/>
      <c r="DZ284" s="126"/>
      <c r="EA284" s="126"/>
      <c r="EB284" s="126"/>
      <c r="EC284" s="126"/>
      <c r="ED284" s="126"/>
      <c r="EE284" s="126"/>
      <c r="EF284" s="126"/>
      <c r="EG284" s="126"/>
      <c r="EH284" s="126"/>
      <c r="EI284" s="126"/>
      <c r="FL284" s="3"/>
      <c r="FM284" s="3"/>
      <c r="FN284" s="3"/>
      <c r="FO284" s="3"/>
    </row>
    <row r="285" spans="1:171" ht="11.25" customHeight="1" thickBot="1">
      <c r="A285" s="194"/>
      <c r="B285" s="195"/>
      <c r="C285" s="207"/>
      <c r="D285" s="203"/>
      <c r="E285" s="204"/>
      <c r="F285" s="203"/>
      <c r="G285" s="204"/>
      <c r="H285" s="203"/>
      <c r="I285" s="204"/>
      <c r="J285" s="203"/>
      <c r="K285" s="204"/>
      <c r="L285" s="203"/>
      <c r="M285" s="206"/>
      <c r="N285" s="69" t="str">
        <f>IF(CF263&lt;&gt;"",IF(CF263="W",IF(SUM(IF(D284&gt;D282,1,0),IF(F284&gt;F282,1,0),IF(H284&gt;H282,1,0),IF(J284&gt;J282,1,0),IF(L284&gt;L282,1,0))&lt;&gt;3,"E",""),""),"")</f>
        <v/>
      </c>
      <c r="O285" s="194"/>
      <c r="P285" s="195"/>
      <c r="Q285" s="207"/>
      <c r="R285" s="203"/>
      <c r="S285" s="204"/>
      <c r="T285" s="203"/>
      <c r="U285" s="204"/>
      <c r="V285" s="203"/>
      <c r="W285" s="204"/>
      <c r="X285" s="203"/>
      <c r="Y285" s="204"/>
      <c r="Z285" s="203"/>
      <c r="AA285" s="206"/>
      <c r="AB285" s="69" t="str">
        <f>IF(DV263&lt;&gt;"",IF(DV263="W",IF(SUM(IF(R284&gt;R282,1,0),IF(T284&gt;T282,1,0),IF(V284&gt;V282,1,0),IF(X284&gt;X282,1,0),IF(Z284&gt;Z282,1,0))&lt;&gt;3,"E",""),""),"")</f>
        <v/>
      </c>
      <c r="AC285" s="194"/>
      <c r="AD285" s="195"/>
      <c r="AE285" s="207"/>
      <c r="AF285" s="203"/>
      <c r="AG285" s="204"/>
      <c r="AH285" s="203"/>
      <c r="AI285" s="204"/>
      <c r="AJ285" s="203"/>
      <c r="AK285" s="204"/>
      <c r="AL285" s="203"/>
      <c r="AM285" s="204"/>
      <c r="AN285" s="203"/>
      <c r="AO285" s="206"/>
      <c r="AP285" s="69" t="str">
        <f>IF(FL263&lt;&gt;"",IF(FL263="W",IF(SUM(IF(AF284&gt;AF282,1,0),IF(AH284&gt;AH282,1,0),IF(AJ284&gt;AJ282,1,0),IF(AL284&gt;AL282,1,0),IF(AN284&gt;AN282,1,0))&lt;&gt;3,"E",""),""),"")</f>
        <v/>
      </c>
      <c r="AQ285" s="126"/>
      <c r="AR285" s="126"/>
      <c r="AS285" s="126"/>
      <c r="AT285" s="126"/>
      <c r="AU285" s="126"/>
      <c r="AV285" s="126"/>
      <c r="AW285" s="126"/>
      <c r="AX285" s="126"/>
      <c r="AY285" s="126"/>
      <c r="AZ285" s="126"/>
      <c r="BA285" s="126"/>
      <c r="BB285" s="126"/>
      <c r="BC285" s="126"/>
      <c r="BV285" s="169" t="str">
        <f>IF(CF281&lt;&gt;"",IF(AND(AND(BV281&gt;-1,BV283&gt;-1),OR(BV281&gt;10,BV283&gt;10),ABS(BV281-BV283)&gt;1,IF(OR(BV281&gt;11,BV283&gt;11),ABS(BV281-BV283)=2,TRUE),BV281=INT(BV281),BV283=INT(BV283)),"","Error"),"")</f>
        <v/>
      </c>
      <c r="BW285" s="169"/>
      <c r="BX285" s="169" t="str">
        <f>IF(CF281&lt;&gt;"",IF(AND(AND(BX281&gt;-1,BX283&gt;-1),OR(BX281&gt;10,BX283&gt;10),ABS(BX281-BX283)&gt;1,IF(OR(BX281&gt;11,BX283&gt;11),ABS(BX281-BX283)=2,TRUE),BX281=INT(BX281),BX283=INT(BX283)),"","Error"),"")</f>
        <v/>
      </c>
      <c r="BY285" s="169"/>
      <c r="BZ285" s="169" t="str">
        <f>IF(CF281&lt;&gt;"",IF(AND(AND(BZ281&gt;-1,BZ283&gt;-1),OR(BZ281&gt;10,BZ283&gt;10),ABS(BZ281-BZ283)&gt;1,IF(OR(BZ281&gt;11,BZ283&gt;11),ABS(BZ281-BZ283)=2,TRUE),BZ281=INT(BZ281),BZ283=INT(BZ283)),"","Error"),"")</f>
        <v/>
      </c>
      <c r="CA285" s="169"/>
      <c r="CB285" s="169" t="str">
        <f>IF(AND(CF281&lt;&gt;"",CB281&lt;&gt;""),IF(AND(AND(CB281&gt;-1,CB283&gt;-1),OR(CB281&gt;10,CB283&gt;10),ABS(CB281-CB283)&gt;1,IF(OR(CB281&gt;11,CB283&gt;11),ABS(CB281-CB283)=2,TRUE),CB281=INT(CB281),CB283=INT(CB283)),"","Error"),"")</f>
        <v/>
      </c>
      <c r="CC285" s="169"/>
      <c r="CD285" s="169" t="str">
        <f>IF(AND(CF281&lt;&gt;"",CD281&lt;&gt;""),IF(AND(AND(CD281&gt;-1,CD283&gt;-1),OR(CD281&gt;10,CD283&gt;10),ABS(CD281-CD283)&gt;1,IF(OR(CD281&gt;11,CD283&gt;11),ABS(CD281-CD283)=2,TRUE),CD281=INT(CD281),CD283=INT(CD283)),"","Error"),"")</f>
        <v/>
      </c>
      <c r="CE285" s="169"/>
      <c r="CG285" s="126"/>
      <c r="CH285" s="126"/>
      <c r="CI285" s="126"/>
      <c r="CJ285" s="126"/>
      <c r="CK285" s="126"/>
      <c r="CL285" s="126"/>
      <c r="CM285" s="126"/>
      <c r="CN285" s="126"/>
      <c r="CO285" s="126"/>
      <c r="CP285" s="126"/>
      <c r="CQ285" s="126"/>
      <c r="CR285" s="126"/>
      <c r="CS285" s="126"/>
      <c r="DL285" s="169" t="str">
        <f>IF(DV281&lt;&gt;"",IF(AND(AND(DL281&gt;-1,DL283&gt;-1),OR(DL281&gt;10,DL283&gt;10),ABS(DL281-DL283)&gt;1,IF(OR(DL281&gt;11,DL283&gt;11),ABS(DL281-DL283)=2,TRUE),DL281=INT(DL281),DL283=INT(DL283)),"","Error"),"")</f>
        <v/>
      </c>
      <c r="DM285" s="169"/>
      <c r="DN285" s="169" t="str">
        <f>IF(DV281&lt;&gt;"",IF(AND(AND(DN281&gt;-1,DN283&gt;-1),OR(DN281&gt;10,DN283&gt;10),ABS(DN281-DN283)&gt;1,IF(OR(DN281&gt;11,DN283&gt;11),ABS(DN281-DN283)=2,TRUE),DN281=INT(DN281),DN283=INT(DN283)),"","Error"),"")</f>
        <v/>
      </c>
      <c r="DO285" s="169"/>
      <c r="DP285" s="169" t="str">
        <f>IF(DV281&lt;&gt;"",IF(AND(AND(DP281&gt;-1,DP283&gt;-1),OR(DP281&gt;10,DP283&gt;10),ABS(DP281-DP283)&gt;1,IF(OR(DP281&gt;11,DP283&gt;11),ABS(DP281-DP283)=2,TRUE),DP281=INT(DP281),DP283=INT(DP283)),"","Error"),"")</f>
        <v/>
      </c>
      <c r="DQ285" s="169"/>
      <c r="DR285" s="169" t="str">
        <f>IF(AND(DV281&lt;&gt;"",DR281&lt;&gt;""),IF(AND(AND(DR281&gt;-1,DR283&gt;-1),OR(DR281&gt;10,DR283&gt;10),ABS(DR281-DR283)&gt;1,IF(OR(DR281&gt;11,DR283&gt;11),ABS(DR281-DR283)=2,TRUE),DR281=INT(DR281),DR283=INT(DR283)),"","Error"),"")</f>
        <v/>
      </c>
      <c r="DS285" s="169"/>
      <c r="DT285" s="169" t="str">
        <f>IF(AND(DV281&lt;&gt;"",DT281&lt;&gt;""),IF(AND(AND(DT281&gt;-1,DT283&gt;-1),OR(DT281&gt;10,DT283&gt;10),ABS(DT281-DT283)&gt;1,IF(OR(DT281&gt;11,DT283&gt;11),ABS(DT281-DT283)=2,TRUE),DT281=INT(DT281),DT283=INT(DT283)),"","Error"),"")</f>
        <v/>
      </c>
      <c r="DU285" s="169"/>
      <c r="DV285" s="3"/>
      <c r="DW285" s="126"/>
      <c r="DX285" s="126"/>
      <c r="DY285" s="126"/>
      <c r="DZ285" s="126"/>
      <c r="EA285" s="126"/>
      <c r="EB285" s="126"/>
      <c r="EC285" s="126"/>
      <c r="ED285" s="126"/>
      <c r="EE285" s="126"/>
      <c r="EF285" s="126"/>
      <c r="EG285" s="126"/>
      <c r="EH285" s="126"/>
      <c r="EI285" s="126"/>
      <c r="FL285" s="3"/>
      <c r="FM285" s="3"/>
      <c r="FN285" s="3"/>
      <c r="FO285" s="3"/>
    </row>
    <row r="286" spans="1:171" ht="11.25" customHeight="1">
      <c r="A286" s="170">
        <v>2</v>
      </c>
      <c r="B286" s="191"/>
      <c r="C286" s="183" t="str">
        <f>IF($D263="1P","B","B")</f>
        <v>B</v>
      </c>
      <c r="D286" s="197"/>
      <c r="E286" s="198"/>
      <c r="F286" s="197"/>
      <c r="G286" s="198"/>
      <c r="H286" s="197"/>
      <c r="I286" s="198"/>
      <c r="J286" s="197"/>
      <c r="K286" s="198"/>
      <c r="L286" s="197"/>
      <c r="M286" s="208"/>
      <c r="N286" s="69" t="str">
        <f>IF(CF271&lt;&gt;"",IF(CF271="W",IF(SUM(IF(D286&gt;D288,1,0),IF(F286&gt;F288,1,0),IF(H286&gt;H288,1,0),IF(J286&gt;J288,1,0),IF(L286&gt;L288,1,0))&lt;&gt;3,"E",""),""),"")</f>
        <v/>
      </c>
      <c r="O286" s="170">
        <v>9</v>
      </c>
      <c r="P286" s="191"/>
      <c r="Q286" s="183" t="str">
        <f>IF($D263="1P","B","E")</f>
        <v>E</v>
      </c>
      <c r="R286" s="197"/>
      <c r="S286" s="198"/>
      <c r="T286" s="197"/>
      <c r="U286" s="198"/>
      <c r="V286" s="197"/>
      <c r="W286" s="198"/>
      <c r="X286" s="197"/>
      <c r="Y286" s="198"/>
      <c r="Z286" s="197"/>
      <c r="AA286" s="208"/>
      <c r="AB286" s="69" t="str">
        <f>IF(DV271&lt;&gt;"",IF(DV271="W",IF(SUM(IF(R286&gt;R288,1,0),IF(T286&gt;T288,1,0),IF(V286&gt;V288,1,0),IF(X286&gt;X288,1,0),IF(Z286&gt;Z288,1,0))&lt;&gt;3,"E",""),""),"")</f>
        <v/>
      </c>
      <c r="AP286" s="3"/>
      <c r="AQ286" s="126"/>
      <c r="AR286" s="126"/>
      <c r="AS286" s="126"/>
      <c r="AT286" s="126"/>
      <c r="AU286" s="126"/>
      <c r="AV286" s="126"/>
      <c r="AW286" s="126"/>
      <c r="AX286" s="126"/>
      <c r="AY286" s="126"/>
      <c r="AZ286" s="126"/>
      <c r="BA286" s="126"/>
      <c r="BB286" s="126"/>
      <c r="BC286" s="126"/>
      <c r="CG286" s="126"/>
      <c r="CH286" s="126"/>
      <c r="CI286" s="126"/>
      <c r="CJ286" s="126"/>
      <c r="CK286" s="126"/>
      <c r="CL286" s="126"/>
      <c r="CM286" s="126"/>
      <c r="CN286" s="126"/>
      <c r="CO286" s="126"/>
      <c r="CP286" s="126"/>
      <c r="CQ286" s="126"/>
      <c r="CR286" s="126"/>
      <c r="CS286" s="126"/>
      <c r="DV286" s="3"/>
      <c r="DW286" s="126"/>
      <c r="DX286" s="126"/>
      <c r="DY286" s="126"/>
      <c r="DZ286" s="126"/>
      <c r="EA286" s="126"/>
      <c r="EB286" s="126"/>
      <c r="EC286" s="126"/>
      <c r="ED286" s="126"/>
      <c r="EE286" s="126"/>
      <c r="EF286" s="126"/>
      <c r="EG286" s="126"/>
      <c r="EH286" s="126"/>
      <c r="EI286" s="126"/>
      <c r="FL286" s="3"/>
      <c r="FM286" s="3"/>
      <c r="FN286" s="3"/>
      <c r="FO286" s="3"/>
    </row>
    <row r="287" spans="1:171" ht="11.25" customHeight="1">
      <c r="A287" s="192"/>
      <c r="B287" s="193"/>
      <c r="C287" s="196"/>
      <c r="D287" s="199"/>
      <c r="E287" s="200"/>
      <c r="F287" s="199"/>
      <c r="G287" s="200"/>
      <c r="H287" s="199"/>
      <c r="I287" s="200"/>
      <c r="J287" s="199"/>
      <c r="K287" s="200"/>
      <c r="L287" s="199"/>
      <c r="M287" s="209"/>
      <c r="N287" s="69" t="str">
        <f>IF(CF271&lt;&gt;"",IF(ISERROR(AND(BV275="",BX275="",BZ275="",CB275="",CD275="")),"E",IF(AND(BV275="",BX275="",BZ275="",CB275="",CD275=""),"","E")),"")</f>
        <v/>
      </c>
      <c r="O287" s="192"/>
      <c r="P287" s="193"/>
      <c r="Q287" s="196"/>
      <c r="R287" s="199"/>
      <c r="S287" s="200"/>
      <c r="T287" s="199"/>
      <c r="U287" s="200"/>
      <c r="V287" s="199"/>
      <c r="W287" s="200"/>
      <c r="X287" s="199"/>
      <c r="Y287" s="200"/>
      <c r="Z287" s="199"/>
      <c r="AA287" s="209"/>
      <c r="AB287" s="69" t="str">
        <f>IF(DV271&lt;&gt;"",IF(ISERROR(AND(DL275="",DN275="",DP275="",DQ275="",DT275="")),"E",IF(AND(DL275="",DN275="",DP275="",DR275="",DT275=""),"","E")),"")</f>
        <v/>
      </c>
      <c r="AP287" s="3"/>
      <c r="AQ287" s="127"/>
      <c r="AR287" s="127"/>
      <c r="AS287" s="127"/>
      <c r="AT287" s="127"/>
      <c r="AU287" s="127"/>
      <c r="AV287" s="127"/>
      <c r="AW287" s="127"/>
      <c r="AX287" s="127"/>
      <c r="AY287" s="127"/>
      <c r="AZ287" s="127"/>
      <c r="BA287" s="127"/>
      <c r="BB287" s="127"/>
      <c r="BC287" s="127"/>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3"/>
      <c r="CG287" s="127"/>
      <c r="CH287" s="127"/>
      <c r="CI287" s="127"/>
      <c r="CJ287" s="127"/>
      <c r="CK287" s="127"/>
      <c r="CL287" s="127"/>
      <c r="CM287" s="127"/>
      <c r="CN287" s="127"/>
      <c r="CO287" s="127"/>
      <c r="CP287" s="127"/>
      <c r="CQ287" s="127"/>
      <c r="CR287" s="127"/>
      <c r="CS287" s="127"/>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3"/>
      <c r="DW287" s="126"/>
      <c r="DX287" s="126"/>
      <c r="DY287" s="126"/>
      <c r="DZ287" s="126"/>
      <c r="EA287" s="126"/>
      <c r="EB287" s="126"/>
      <c r="EC287" s="126"/>
      <c r="ED287" s="126"/>
      <c r="EE287" s="126"/>
      <c r="EF287" s="126"/>
      <c r="EG287" s="126"/>
      <c r="EH287" s="126"/>
      <c r="EI287" s="126"/>
      <c r="FL287" s="3"/>
      <c r="FM287" s="3"/>
      <c r="FN287" s="3"/>
      <c r="FO287" s="3"/>
    </row>
    <row r="288" spans="1:171" ht="11.25" customHeight="1">
      <c r="A288" s="192"/>
      <c r="B288" s="193"/>
      <c r="C288" s="175" t="str">
        <f>IF($D263="1P","E","E")</f>
        <v>E</v>
      </c>
      <c r="D288" s="201"/>
      <c r="E288" s="202"/>
      <c r="F288" s="201"/>
      <c r="G288" s="202"/>
      <c r="H288" s="201"/>
      <c r="I288" s="202"/>
      <c r="J288" s="201"/>
      <c r="K288" s="202"/>
      <c r="L288" s="201"/>
      <c r="M288" s="205"/>
      <c r="N288" s="69" t="str">
        <f>IF(CF271&lt;&gt;"",IF(ISERROR(AND(BV275="",BX275="",BZ275="",CB275="",CD275="")),"E",IF(AND(BV275="",BX275="",BZ275="",CB275="",CD275=""),"","E")),"")</f>
        <v/>
      </c>
      <c r="O288" s="192"/>
      <c r="P288" s="193"/>
      <c r="Q288" s="175" t="str">
        <f>IF($D263="1P","F","F")</f>
        <v>F</v>
      </c>
      <c r="R288" s="201"/>
      <c r="S288" s="202"/>
      <c r="T288" s="201"/>
      <c r="U288" s="202"/>
      <c r="V288" s="201"/>
      <c r="W288" s="202"/>
      <c r="X288" s="201"/>
      <c r="Y288" s="202"/>
      <c r="Z288" s="201"/>
      <c r="AA288" s="205"/>
      <c r="AB288" s="69" t="str">
        <f>IF(DV271&lt;&gt;"",IF(ISERROR(AND(DL275="",DN275="",DP275="",DQ275="",DT275="")),"E",IF(AND(DL275="",DN275="",DP275="",DR275="",DT275=""),"","E")),"")</f>
        <v/>
      </c>
      <c r="AP288" s="3"/>
      <c r="AQ288" s="128"/>
      <c r="AR288" s="128"/>
      <c r="AS288" s="128"/>
      <c r="AT288" s="128"/>
      <c r="AU288" s="128"/>
      <c r="AV288" s="128"/>
      <c r="AW288" s="128"/>
      <c r="AX288" s="128"/>
      <c r="AY288" s="128"/>
      <c r="AZ288" s="128"/>
      <c r="BA288" s="128"/>
      <c r="BB288" s="128"/>
      <c r="BC288" s="128"/>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3"/>
      <c r="CG288" s="128"/>
      <c r="CH288" s="128"/>
      <c r="CI288" s="128"/>
      <c r="CJ288" s="128"/>
      <c r="CK288" s="128"/>
      <c r="CL288" s="128"/>
      <c r="CM288" s="128"/>
      <c r="CN288" s="128"/>
      <c r="CO288" s="128"/>
      <c r="CP288" s="128"/>
      <c r="CQ288" s="128"/>
      <c r="CR288" s="128"/>
      <c r="CS288" s="128"/>
      <c r="CT288" s="41"/>
      <c r="CU288" s="41"/>
      <c r="CV288" s="41"/>
      <c r="CW288" s="41"/>
      <c r="CX288" s="41"/>
      <c r="CY288" s="41"/>
      <c r="CZ288" s="41"/>
      <c r="DA288" s="41"/>
      <c r="DB288" s="41"/>
      <c r="DC288" s="41"/>
      <c r="DD288" s="41"/>
      <c r="DE288" s="41"/>
      <c r="DF288" s="41"/>
      <c r="DG288" s="41"/>
      <c r="DH288" s="41"/>
      <c r="DI288" s="41"/>
      <c r="DJ288" s="41"/>
      <c r="DK288" s="41"/>
      <c r="DL288" s="41"/>
      <c r="DM288" s="41"/>
      <c r="DN288" s="41"/>
      <c r="DO288" s="41"/>
      <c r="DP288" s="41"/>
      <c r="DQ288" s="41"/>
      <c r="DR288" s="41"/>
      <c r="DS288" s="41"/>
      <c r="DT288" s="41"/>
      <c r="DU288" s="41"/>
      <c r="DV288" s="3"/>
      <c r="DW288" s="130"/>
      <c r="DX288" s="130"/>
      <c r="DY288" s="130"/>
      <c r="DZ288" s="130"/>
      <c r="EA288" s="130"/>
      <c r="EB288" s="130"/>
      <c r="EC288" s="130"/>
      <c r="ED288" s="130"/>
      <c r="EE288" s="130"/>
      <c r="EF288" s="130"/>
      <c r="EG288" s="130"/>
      <c r="EH288" s="130"/>
      <c r="EI288" s="130"/>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3"/>
      <c r="FM288" s="3"/>
      <c r="FN288" s="3"/>
      <c r="FO288" s="3"/>
    </row>
    <row r="289" spans="1:171" ht="11.25" customHeight="1" thickBot="1">
      <c r="A289" s="194"/>
      <c r="B289" s="195"/>
      <c r="C289" s="207"/>
      <c r="D289" s="203"/>
      <c r="E289" s="204"/>
      <c r="F289" s="203"/>
      <c r="G289" s="204"/>
      <c r="H289" s="203"/>
      <c r="I289" s="204"/>
      <c r="J289" s="203"/>
      <c r="K289" s="204"/>
      <c r="L289" s="203"/>
      <c r="M289" s="206"/>
      <c r="N289" s="69" t="str">
        <f>IF(CF273&lt;&gt;"",IF(CF273="W",IF(SUM(IF(D288&gt;D286,1,0),IF(F288&gt;F286,1,0),IF(H288&gt;H286,1,0),IF(J288&gt;J286,1,0),IF(L288&gt;L286,1,0))&lt;&gt;3,"E",""),""),"")</f>
        <v/>
      </c>
      <c r="O289" s="194"/>
      <c r="P289" s="195"/>
      <c r="Q289" s="207"/>
      <c r="R289" s="203"/>
      <c r="S289" s="204"/>
      <c r="T289" s="203"/>
      <c r="U289" s="204"/>
      <c r="V289" s="203"/>
      <c r="W289" s="204"/>
      <c r="X289" s="203"/>
      <c r="Y289" s="204"/>
      <c r="Z289" s="203"/>
      <c r="AA289" s="206"/>
      <c r="AB289" s="69" t="str">
        <f>IF(DV273&lt;&gt;"",IF(DV273="W",IF(SUM(IF(R288&gt;R286,1,0),IF(T288&gt;T286,1,0),IF(V288&gt;V286,1,0),IF(X288&gt;X286,1,0),IF(Z288&gt;Z286,1,0))&lt;&gt;3,"E",""),""),"")</f>
        <v/>
      </c>
      <c r="AP289" s="3"/>
      <c r="AQ289" s="126"/>
      <c r="AR289" s="126"/>
      <c r="AS289" s="126"/>
      <c r="AT289" s="126"/>
      <c r="AU289" s="126"/>
      <c r="AV289" s="126"/>
      <c r="AW289" s="126"/>
      <c r="AX289" s="126"/>
      <c r="AY289" s="126"/>
      <c r="AZ289" s="126"/>
      <c r="BA289" s="126"/>
      <c r="BB289" s="126"/>
      <c r="BC289" s="126"/>
      <c r="CF289" s="3"/>
      <c r="CG289" s="126"/>
      <c r="CH289" s="126"/>
      <c r="CI289" s="126"/>
      <c r="CJ289" s="126"/>
      <c r="CK289" s="126"/>
      <c r="CL289" s="126"/>
      <c r="CM289" s="126"/>
      <c r="CN289" s="126"/>
      <c r="CO289" s="126"/>
      <c r="CP289" s="126"/>
      <c r="CQ289" s="126"/>
      <c r="CR289" s="126"/>
      <c r="CS289" s="126"/>
      <c r="DV289" s="3"/>
      <c r="DW289" s="130"/>
      <c r="DX289" s="130"/>
      <c r="DY289" s="130"/>
      <c r="DZ289" s="130"/>
      <c r="EA289" s="130"/>
      <c r="EB289" s="130"/>
      <c r="EC289" s="130"/>
      <c r="ED289" s="130"/>
      <c r="EE289" s="130"/>
      <c r="EF289" s="130"/>
      <c r="EG289" s="130"/>
      <c r="EH289" s="130"/>
      <c r="EI289" s="130"/>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3"/>
      <c r="FM289" s="3"/>
      <c r="FN289" s="3"/>
      <c r="FO289" s="3"/>
    </row>
    <row r="290" spans="1:171" ht="11.25" customHeight="1" thickBot="1">
      <c r="A290" s="170">
        <v>3</v>
      </c>
      <c r="B290" s="191"/>
      <c r="C290" s="183" t="str">
        <f>IF($D263="1P","C","C")</f>
        <v>C</v>
      </c>
      <c r="D290" s="197"/>
      <c r="E290" s="198"/>
      <c r="F290" s="197"/>
      <c r="G290" s="198"/>
      <c r="H290" s="197"/>
      <c r="I290" s="198"/>
      <c r="J290" s="197"/>
      <c r="K290" s="198"/>
      <c r="L290" s="197"/>
      <c r="M290" s="208"/>
      <c r="N290" s="69" t="str">
        <f>IF(CF281&lt;&gt;"",IF(CF281="W",IF(SUM(IF(D290&gt;D292,1,0),IF(F290&gt;F292,1,0),IF(H290&gt;H292,1,0),IF(J290&gt;J292,1,0),IF(L290&gt;L292,1,0))&lt;&gt;3,"E",""),""),"")</f>
        <v/>
      </c>
      <c r="O290" s="170">
        <v>10</v>
      </c>
      <c r="P290" s="191"/>
      <c r="Q290" s="183" t="str">
        <f>IF($D263="1P","A","A")</f>
        <v>A</v>
      </c>
      <c r="R290" s="197"/>
      <c r="S290" s="198"/>
      <c r="T290" s="197"/>
      <c r="U290" s="198"/>
      <c r="V290" s="197"/>
      <c r="W290" s="198"/>
      <c r="X290" s="197"/>
      <c r="Y290" s="198"/>
      <c r="Z290" s="197"/>
      <c r="AA290" s="208"/>
      <c r="AB290" s="69" t="str">
        <f>IF(DV281&lt;&gt;"",IF(DV281="W",IF(SUM(IF(R290&gt;R292,1,0),IF(T290&gt;T292,1,0),IF(V290&gt;V292,1,0),IF(X290&gt;X292,1,0),IF(Z290&gt;Z292,1,0))&lt;&gt;3,"E",""),""),"")</f>
        <v/>
      </c>
      <c r="AP290" s="3"/>
      <c r="AQ290" s="127"/>
      <c r="AR290" s="127"/>
      <c r="AS290" s="127"/>
      <c r="AT290" s="127"/>
      <c r="AU290" s="127"/>
      <c r="AV290" s="127"/>
      <c r="AW290" s="127"/>
      <c r="AX290" s="127"/>
      <c r="AY290" s="127"/>
      <c r="AZ290" s="127"/>
      <c r="BA290" s="127"/>
      <c r="BB290" s="127"/>
      <c r="BC290" s="127"/>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3"/>
      <c r="CG290" s="127"/>
      <c r="CH290" s="127"/>
      <c r="CI290" s="127"/>
      <c r="CJ290" s="127"/>
      <c r="CK290" s="127"/>
      <c r="CL290" s="127"/>
      <c r="CM290" s="127"/>
      <c r="CN290" s="127"/>
      <c r="CO290" s="127"/>
      <c r="CP290" s="127"/>
      <c r="CQ290" s="127"/>
      <c r="CR290" s="127"/>
      <c r="CS290" s="127"/>
      <c r="CT290" s="40"/>
      <c r="CU290" s="40"/>
      <c r="CV290" s="40"/>
      <c r="CW290" s="40"/>
      <c r="CX290" s="40"/>
      <c r="CY290" s="40"/>
      <c r="CZ290" s="40"/>
      <c r="DA290" s="40"/>
      <c r="DB290" s="40"/>
      <c r="DC290" s="40"/>
      <c r="DD290" s="40"/>
      <c r="DE290" s="40"/>
      <c r="DF290" s="40"/>
      <c r="DG290" s="40"/>
      <c r="DH290" s="40"/>
      <c r="DI290" s="40"/>
      <c r="DJ290" s="40"/>
      <c r="DK290" s="40"/>
      <c r="DL290" s="40"/>
      <c r="DM290" s="40"/>
      <c r="DN290" s="40"/>
      <c r="DO290" s="40"/>
      <c r="DP290" s="40"/>
      <c r="DQ290" s="40"/>
      <c r="DR290" s="40"/>
      <c r="DS290" s="40"/>
      <c r="DT290" s="40"/>
      <c r="DU290" s="40"/>
      <c r="DV290" s="3"/>
      <c r="DW290" s="129"/>
      <c r="DX290" s="129"/>
      <c r="DY290" s="129"/>
      <c r="DZ290" s="129"/>
      <c r="EA290" s="129"/>
      <c r="EB290" s="129"/>
      <c r="EC290" s="129"/>
      <c r="ED290" s="129"/>
      <c r="EE290" s="129"/>
      <c r="EF290" s="129"/>
      <c r="EG290" s="129"/>
      <c r="EH290" s="129"/>
      <c r="EI290" s="129"/>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row>
    <row r="291" spans="1:171" ht="11.25" customHeight="1">
      <c r="A291" s="192"/>
      <c r="B291" s="193"/>
      <c r="C291" s="196"/>
      <c r="D291" s="199"/>
      <c r="E291" s="200"/>
      <c r="F291" s="199"/>
      <c r="G291" s="200"/>
      <c r="H291" s="199"/>
      <c r="I291" s="200"/>
      <c r="J291" s="199"/>
      <c r="K291" s="200"/>
      <c r="L291" s="199"/>
      <c r="M291" s="209"/>
      <c r="N291" s="69" t="str">
        <f>IF(CF281&lt;&gt;"",IF(ISERROR(AND(BV285="",BX285="",BZ285="",CB285="",CD285="")),"E",IF(AND(BV285="",BX285="",BZ285="",CB285="",CD285=""),"","E")),"")</f>
        <v/>
      </c>
      <c r="O291" s="192"/>
      <c r="P291" s="193"/>
      <c r="Q291" s="196"/>
      <c r="R291" s="199"/>
      <c r="S291" s="200"/>
      <c r="T291" s="199"/>
      <c r="U291" s="200"/>
      <c r="V291" s="199"/>
      <c r="W291" s="200"/>
      <c r="X291" s="199"/>
      <c r="Y291" s="200"/>
      <c r="Z291" s="199"/>
      <c r="AA291" s="209"/>
      <c r="AB291" s="69" t="str">
        <f>IF(DV281&lt;&gt;"",IF(ISERROR(AND(DL285="",DN285="",DP285="",DQ285="",DT285="")),"E",IF(AND(DL285="",DN285="",DP285="",DR285="",DT285=""),"","E")),"")</f>
        <v/>
      </c>
      <c r="AP291" s="3"/>
      <c r="AQ291" s="154" t="str">
        <f>CONCATENATE($A265," ",$D265,","," ",$F263)</f>
        <v>Group: 5, Men's Singles</v>
      </c>
      <c r="AR291" s="155"/>
      <c r="AS291" s="155"/>
      <c r="AT291" s="155"/>
      <c r="AU291" s="155"/>
      <c r="AV291" s="155"/>
      <c r="AW291" s="155"/>
      <c r="AX291" s="155"/>
      <c r="AY291" s="155"/>
      <c r="AZ291" s="155"/>
      <c r="BA291" s="155"/>
      <c r="BB291" s="155"/>
      <c r="BC291" s="156"/>
      <c r="BD291" s="163">
        <f>A294</f>
        <v>4</v>
      </c>
      <c r="BE291" s="164"/>
      <c r="BF291" s="183" t="str">
        <f>C294</f>
        <v>A</v>
      </c>
      <c r="BG291" s="185" t="str">
        <f>IF(VLOOKUP($BF291,$A267:$C277,3,FALSE)=0,"",CONCATENATE(VLOOKUP(VLOOKUP($BF291,$A267:$C277,3,FALSE),Players!$C:$G,4,FALSE)," ",VLOOKUP($BF291,$A267:$C277,3,FALSE)," ",IF(ISERROR(VLOOKUP(VLOOKUP($BF291,$A267:$C277,3,FALSE),Players!$C:$G,5,FALSE)),"()",CONCATENATE("(",VLOOKUP(VLOOKUP($BF291,$A267:$C277,3,FALSE),Players!$C:$G,5,FALSE),")"))))</f>
        <v/>
      </c>
      <c r="BH291" s="186"/>
      <c r="BI291" s="186"/>
      <c r="BJ291" s="186"/>
      <c r="BK291" s="186"/>
      <c r="BL291" s="186"/>
      <c r="BM291" s="186"/>
      <c r="BN291" s="186"/>
      <c r="BO291" s="186"/>
      <c r="BP291" s="186"/>
      <c r="BQ291" s="186"/>
      <c r="BR291" s="186"/>
      <c r="BS291" s="186"/>
      <c r="BT291" s="186"/>
      <c r="BU291" s="187"/>
      <c r="BV291" s="170" t="str">
        <f>IF(D294&lt;&gt;"",D294,"")</f>
        <v/>
      </c>
      <c r="BW291" s="171"/>
      <c r="BX291" s="335" t="str">
        <f>IF(F294&lt;&gt;"",F294,"")</f>
        <v/>
      </c>
      <c r="BY291" s="171"/>
      <c r="BZ291" s="335" t="str">
        <f>IF(H294&lt;&gt;"",H294,"")</f>
        <v/>
      </c>
      <c r="CA291" s="171"/>
      <c r="CB291" s="335" t="str">
        <f>IF(J294&lt;&gt;"",J294,"")</f>
        <v/>
      </c>
      <c r="CC291" s="171"/>
      <c r="CD291" s="335" t="str">
        <f>IF(L294&lt;&gt;"",L294,"")</f>
        <v/>
      </c>
      <c r="CE291" s="337"/>
      <c r="CF291" s="174" t="str">
        <f>IF($CD291=$CD293,IF($CB291=$CB293,IF($BZ291&lt;&gt;"",IF($BZ291&gt;$BZ293,"W","L"),""),IF($CB291&gt;$CB293,"W","L")),IF($CD291&gt;$CD293,"W","L"))</f>
        <v/>
      </c>
      <c r="CG291" s="154" t="str">
        <f>CONCATENATE($A265," ",$D265,","," ",$F263)</f>
        <v>Group: 5, Men's Singles</v>
      </c>
      <c r="CH291" s="155"/>
      <c r="CI291" s="155"/>
      <c r="CJ291" s="155"/>
      <c r="CK291" s="155"/>
      <c r="CL291" s="155"/>
      <c r="CM291" s="155"/>
      <c r="CN291" s="155"/>
      <c r="CO291" s="155"/>
      <c r="CP291" s="155"/>
      <c r="CQ291" s="155"/>
      <c r="CR291" s="155"/>
      <c r="CS291" s="156"/>
      <c r="CT291" s="163">
        <f>O294</f>
        <v>11</v>
      </c>
      <c r="CU291" s="164"/>
      <c r="CV291" s="183" t="str">
        <f>Q294</f>
        <v>C</v>
      </c>
      <c r="CW291" s="185" t="str">
        <f>IF(VLOOKUP($CV291,$A267:$C277,3,FALSE)=0,"",CONCATENATE(VLOOKUP(VLOOKUP($CV291,$A267:$C277,3,FALSE),Players!$C:$G,4,FALSE)," ",VLOOKUP($CV291,$A267:$C277,3,FALSE)," ",IF(ISERROR(VLOOKUP(VLOOKUP($CV291,$A267:$C277,3,FALSE),Players!$C:$G,5,FALSE)),"()",CONCATENATE("(",VLOOKUP(VLOOKUP($CV291,$A267:$C277,3,FALSE),Players!$C:$G,5,FALSE),")"))))</f>
        <v/>
      </c>
      <c r="CX291" s="186"/>
      <c r="CY291" s="186"/>
      <c r="CZ291" s="186"/>
      <c r="DA291" s="186"/>
      <c r="DB291" s="186"/>
      <c r="DC291" s="186"/>
      <c r="DD291" s="186"/>
      <c r="DE291" s="186"/>
      <c r="DF291" s="186"/>
      <c r="DG291" s="186"/>
      <c r="DH291" s="186"/>
      <c r="DI291" s="186"/>
      <c r="DJ291" s="186"/>
      <c r="DK291" s="187"/>
      <c r="DL291" s="170" t="str">
        <f>IF(R294&lt;&gt;"",R294,"")</f>
        <v/>
      </c>
      <c r="DM291" s="171"/>
      <c r="DN291" s="335" t="str">
        <f>IF(T294&lt;&gt;"",T294,"")</f>
        <v/>
      </c>
      <c r="DO291" s="171"/>
      <c r="DP291" s="335" t="str">
        <f>IF(V294&lt;&gt;"",V294,"")</f>
        <v/>
      </c>
      <c r="DQ291" s="171"/>
      <c r="DR291" s="335" t="str">
        <f>IF(X294&lt;&gt;"",X294,"")</f>
        <v/>
      </c>
      <c r="DS291" s="171"/>
      <c r="DT291" s="335" t="str">
        <f>IF(Z294&lt;&gt;"",Z294,"")</f>
        <v/>
      </c>
      <c r="DU291" s="337"/>
      <c r="DV291" s="174" t="str">
        <f>IF($DT291=$DT293,IF($DR291=$DR293,IF($DP291&lt;&gt;"",IF($DP291&gt;$DP293,"W","L"),""),IF($DR291&gt;$DR293,"W","L")),IF($DT291&gt;$DT293,"W","L"))</f>
        <v/>
      </c>
      <c r="DW291" s="129"/>
      <c r="DX291" s="129"/>
      <c r="DY291" s="129"/>
      <c r="DZ291" s="129"/>
      <c r="EA291" s="129"/>
      <c r="EB291" s="129"/>
      <c r="EC291" s="129"/>
      <c r="ED291" s="129"/>
      <c r="EE291" s="129"/>
      <c r="EF291" s="129"/>
      <c r="EG291" s="129"/>
      <c r="EH291" s="129"/>
      <c r="EI291" s="129"/>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row>
    <row r="292" spans="1:171" ht="11.25" customHeight="1">
      <c r="A292" s="192"/>
      <c r="B292" s="193"/>
      <c r="C292" s="175" t="str">
        <f>IF($D263="1P","D","D")</f>
        <v>D</v>
      </c>
      <c r="D292" s="201"/>
      <c r="E292" s="202"/>
      <c r="F292" s="201"/>
      <c r="G292" s="202"/>
      <c r="H292" s="201"/>
      <c r="I292" s="202"/>
      <c r="J292" s="201"/>
      <c r="K292" s="202"/>
      <c r="L292" s="201"/>
      <c r="M292" s="205"/>
      <c r="N292" s="69" t="str">
        <f>IF(CF281&lt;&gt;"",IF(ISERROR(AND(BV285="",BX285="",BZ285="",CB285="",CD285="")),"E",IF(AND(BV285="",BX285="",BZ285="",CB285="",CD285=""),"","E")),"")</f>
        <v/>
      </c>
      <c r="O292" s="192"/>
      <c r="P292" s="193"/>
      <c r="Q292" s="175" t="str">
        <f>IF($D263="1P","C","B")</f>
        <v>B</v>
      </c>
      <c r="R292" s="201"/>
      <c r="S292" s="202"/>
      <c r="T292" s="201"/>
      <c r="U292" s="202"/>
      <c r="V292" s="201"/>
      <c r="W292" s="202"/>
      <c r="X292" s="201"/>
      <c r="Y292" s="202"/>
      <c r="Z292" s="201"/>
      <c r="AA292" s="205"/>
      <c r="AB292" s="69" t="str">
        <f>IF(DV281&lt;&gt;"",IF(ISERROR(AND(DL285="",DN285="",DP285="",DQ285="",DT285="")),"E",IF(AND(DL285="",DN285="",DP285="",DR285="",DT285=""),"","E")),"")</f>
        <v/>
      </c>
      <c r="AP292" s="3"/>
      <c r="AQ292" s="157"/>
      <c r="AR292" s="158"/>
      <c r="AS292" s="158"/>
      <c r="AT292" s="158"/>
      <c r="AU292" s="158"/>
      <c r="AV292" s="158"/>
      <c r="AW292" s="158"/>
      <c r="AX292" s="158"/>
      <c r="AY292" s="158"/>
      <c r="AZ292" s="158"/>
      <c r="BA292" s="158"/>
      <c r="BB292" s="158"/>
      <c r="BC292" s="159"/>
      <c r="BD292" s="165"/>
      <c r="BE292" s="166"/>
      <c r="BF292" s="184"/>
      <c r="BG292" s="188"/>
      <c r="BH292" s="189"/>
      <c r="BI292" s="189"/>
      <c r="BJ292" s="189"/>
      <c r="BK292" s="189"/>
      <c r="BL292" s="189"/>
      <c r="BM292" s="189"/>
      <c r="BN292" s="189"/>
      <c r="BO292" s="189"/>
      <c r="BP292" s="189"/>
      <c r="BQ292" s="189"/>
      <c r="BR292" s="189"/>
      <c r="BS292" s="189"/>
      <c r="BT292" s="189"/>
      <c r="BU292" s="190"/>
      <c r="BV292" s="172"/>
      <c r="BW292" s="173"/>
      <c r="BX292" s="336"/>
      <c r="BY292" s="173"/>
      <c r="BZ292" s="336"/>
      <c r="CA292" s="173"/>
      <c r="CB292" s="336"/>
      <c r="CC292" s="173"/>
      <c r="CD292" s="336"/>
      <c r="CE292" s="338"/>
      <c r="CF292" s="174"/>
      <c r="CG292" s="157"/>
      <c r="CH292" s="158"/>
      <c r="CI292" s="158"/>
      <c r="CJ292" s="158"/>
      <c r="CK292" s="158"/>
      <c r="CL292" s="158"/>
      <c r="CM292" s="158"/>
      <c r="CN292" s="158"/>
      <c r="CO292" s="158"/>
      <c r="CP292" s="158"/>
      <c r="CQ292" s="158"/>
      <c r="CR292" s="158"/>
      <c r="CS292" s="159"/>
      <c r="CT292" s="165"/>
      <c r="CU292" s="166"/>
      <c r="CV292" s="184"/>
      <c r="CW292" s="188"/>
      <c r="CX292" s="189"/>
      <c r="CY292" s="189"/>
      <c r="CZ292" s="189"/>
      <c r="DA292" s="189"/>
      <c r="DB292" s="189"/>
      <c r="DC292" s="189"/>
      <c r="DD292" s="189"/>
      <c r="DE292" s="189"/>
      <c r="DF292" s="189"/>
      <c r="DG292" s="189"/>
      <c r="DH292" s="189"/>
      <c r="DI292" s="189"/>
      <c r="DJ292" s="189"/>
      <c r="DK292" s="190"/>
      <c r="DL292" s="172"/>
      <c r="DM292" s="173"/>
      <c r="DN292" s="336"/>
      <c r="DO292" s="173"/>
      <c r="DP292" s="336"/>
      <c r="DQ292" s="173"/>
      <c r="DR292" s="336"/>
      <c r="DS292" s="173"/>
      <c r="DT292" s="336"/>
      <c r="DU292" s="338"/>
      <c r="DV292" s="174"/>
      <c r="DW292" s="129"/>
      <c r="DX292" s="129"/>
      <c r="DY292" s="129"/>
      <c r="DZ292" s="129"/>
      <c r="EA292" s="129"/>
      <c r="EB292" s="129"/>
      <c r="EC292" s="129"/>
      <c r="ED292" s="129"/>
      <c r="EE292" s="129"/>
      <c r="EF292" s="129"/>
      <c r="EG292" s="129"/>
      <c r="EH292" s="129"/>
      <c r="EI292" s="129"/>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row>
    <row r="293" spans="1:171" ht="11.25" customHeight="1" thickBot="1">
      <c r="A293" s="194"/>
      <c r="B293" s="195"/>
      <c r="C293" s="207"/>
      <c r="D293" s="203"/>
      <c r="E293" s="204"/>
      <c r="F293" s="203"/>
      <c r="G293" s="204"/>
      <c r="H293" s="203"/>
      <c r="I293" s="204"/>
      <c r="J293" s="203"/>
      <c r="K293" s="204"/>
      <c r="L293" s="203"/>
      <c r="M293" s="206"/>
      <c r="N293" s="69" t="str">
        <f>IF(CF283&lt;&gt;"",IF(CF283="W",IF(SUM(IF(D292&gt;D290,1,0),IF(F292&gt;F290,1,0),IF(H292&gt;H290,1,0),IF(J292&gt;J290,1,0),IF(L292&gt;L290,1,0))&lt;&gt;3,"E",""),""),"")</f>
        <v/>
      </c>
      <c r="O293" s="194"/>
      <c r="P293" s="195"/>
      <c r="Q293" s="207"/>
      <c r="R293" s="203"/>
      <c r="S293" s="204"/>
      <c r="T293" s="203"/>
      <c r="U293" s="204"/>
      <c r="V293" s="203"/>
      <c r="W293" s="204"/>
      <c r="X293" s="203"/>
      <c r="Y293" s="204"/>
      <c r="Z293" s="203"/>
      <c r="AA293" s="206"/>
      <c r="AB293" s="69" t="str">
        <f>IF(DV283&lt;&gt;"",IF(DV283="W",IF(SUM(IF(R292&gt;R290,1,0),IF(T292&gt;T290,1,0),IF(V292&gt;V290,1,0),IF(X292&gt;X290,1,0),IF(Z292&gt;Z290,1,0))&lt;&gt;3,"E",""),""),"")</f>
        <v/>
      </c>
      <c r="AP293" s="3"/>
      <c r="AQ293" s="157"/>
      <c r="AR293" s="158"/>
      <c r="AS293" s="158"/>
      <c r="AT293" s="158"/>
      <c r="AU293" s="158"/>
      <c r="AV293" s="158"/>
      <c r="AW293" s="158"/>
      <c r="AX293" s="158"/>
      <c r="AY293" s="158"/>
      <c r="AZ293" s="158"/>
      <c r="BA293" s="158"/>
      <c r="BB293" s="158"/>
      <c r="BC293" s="159"/>
      <c r="BD293" s="165"/>
      <c r="BE293" s="166"/>
      <c r="BF293" s="175" t="str">
        <f>C296</f>
        <v>D</v>
      </c>
      <c r="BG293" s="177" t="str">
        <f>IF(VLOOKUP($BF293,$A267:$C277,3,FALSE)=0,"",CONCATENATE(VLOOKUP(VLOOKUP($BF293,$A267:$C277,3,FALSE),Players!$C:$G,4,FALSE)," ",VLOOKUP($BF293,$A267:$C277,3,FALSE)," ",IF(ISERROR(VLOOKUP(VLOOKUP($BF293,$A267:$C277,3,FALSE),Players!$C:$G,5,FALSE)),"()",CONCATENATE("(",VLOOKUP(VLOOKUP($BF293,$A267:$C277,3,FALSE),Players!$C:$G,5,FALSE),")"))))</f>
        <v/>
      </c>
      <c r="BH293" s="178"/>
      <c r="BI293" s="178"/>
      <c r="BJ293" s="178"/>
      <c r="BK293" s="178"/>
      <c r="BL293" s="178"/>
      <c r="BM293" s="178"/>
      <c r="BN293" s="178"/>
      <c r="BO293" s="178"/>
      <c r="BP293" s="178"/>
      <c r="BQ293" s="178"/>
      <c r="BR293" s="178"/>
      <c r="BS293" s="178"/>
      <c r="BT293" s="178"/>
      <c r="BU293" s="179"/>
      <c r="BV293" s="150" t="str">
        <f>IF(D296&lt;&gt;"",D296,"")</f>
        <v/>
      </c>
      <c r="BW293" s="151"/>
      <c r="BX293" s="288" t="str">
        <f>IF(F296&lt;&gt;"",F296,"")</f>
        <v/>
      </c>
      <c r="BY293" s="151"/>
      <c r="BZ293" s="288" t="str">
        <f>IF(H296&lt;&gt;"",H296,"")</f>
        <v/>
      </c>
      <c r="CA293" s="151"/>
      <c r="CB293" s="288" t="str">
        <f>IF(J296&lt;&gt;"",J296,"")</f>
        <v/>
      </c>
      <c r="CC293" s="151"/>
      <c r="CD293" s="288" t="str">
        <f>IF(L296&lt;&gt;"",L296,"")</f>
        <v/>
      </c>
      <c r="CE293" s="332"/>
      <c r="CF293" s="174" t="str">
        <f>IF($CF291&lt;&gt;"",IF(CF291="W","L","W"),"")</f>
        <v/>
      </c>
      <c r="CG293" s="157"/>
      <c r="CH293" s="158"/>
      <c r="CI293" s="158"/>
      <c r="CJ293" s="158"/>
      <c r="CK293" s="158"/>
      <c r="CL293" s="158"/>
      <c r="CM293" s="158"/>
      <c r="CN293" s="158"/>
      <c r="CO293" s="158"/>
      <c r="CP293" s="158"/>
      <c r="CQ293" s="158"/>
      <c r="CR293" s="158"/>
      <c r="CS293" s="159"/>
      <c r="CT293" s="165"/>
      <c r="CU293" s="166"/>
      <c r="CV293" s="175" t="str">
        <f>Q296</f>
        <v>F</v>
      </c>
      <c r="CW293" s="177" t="str">
        <f>IF(VLOOKUP($CV293,$A267:$C277,3,FALSE)=0,"",CONCATENATE(VLOOKUP(VLOOKUP($CV293,$A267:$C277,3,FALSE),Players!$C:$G,4,FALSE)," ",VLOOKUP($CV293,$A267:$C277,3,FALSE)," ",IF(ISERROR(VLOOKUP(VLOOKUP($CV293,$A267:$C277,3,FALSE),Players!$C:$G,5,FALSE)),"()",CONCATENATE("(",VLOOKUP(VLOOKUP($CV293,$A267:$C277,3,FALSE),Players!$C:$G,5,FALSE),")"))))</f>
        <v/>
      </c>
      <c r="CX293" s="178"/>
      <c r="CY293" s="178"/>
      <c r="CZ293" s="178"/>
      <c r="DA293" s="178"/>
      <c r="DB293" s="178"/>
      <c r="DC293" s="178"/>
      <c r="DD293" s="178"/>
      <c r="DE293" s="178"/>
      <c r="DF293" s="178"/>
      <c r="DG293" s="178"/>
      <c r="DH293" s="178"/>
      <c r="DI293" s="178"/>
      <c r="DJ293" s="178"/>
      <c r="DK293" s="179"/>
      <c r="DL293" s="150" t="str">
        <f>IF(R296&lt;&gt;"",R296,"")</f>
        <v/>
      </c>
      <c r="DM293" s="151"/>
      <c r="DN293" s="288" t="str">
        <f>IF(T296&lt;&gt;"",T296,"")</f>
        <v/>
      </c>
      <c r="DO293" s="151"/>
      <c r="DP293" s="288" t="str">
        <f>IF(V296&lt;&gt;"",V296,"")</f>
        <v/>
      </c>
      <c r="DQ293" s="151"/>
      <c r="DR293" s="288" t="str">
        <f>IF(X296&lt;&gt;"",X296,"")</f>
        <v/>
      </c>
      <c r="DS293" s="151"/>
      <c r="DT293" s="288" t="str">
        <f>IF(Z296&lt;&gt;"",Z296,"")</f>
        <v/>
      </c>
      <c r="DU293" s="332"/>
      <c r="DV293" s="174" t="str">
        <f>IF($DV291&lt;&gt;"",IF(DV291="W","L","W"),"")</f>
        <v/>
      </c>
      <c r="DW293" s="129"/>
      <c r="DX293" s="129"/>
      <c r="DY293" s="129"/>
      <c r="DZ293" s="129"/>
      <c r="EA293" s="129"/>
      <c r="EB293" s="129"/>
      <c r="EC293" s="129"/>
      <c r="ED293" s="129"/>
      <c r="EE293" s="129"/>
      <c r="EF293" s="129"/>
      <c r="EG293" s="129"/>
      <c r="EH293" s="129"/>
      <c r="EI293" s="129"/>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row>
    <row r="294" spans="1:171" ht="11.25" customHeight="1" thickBot="1">
      <c r="A294" s="170">
        <v>4</v>
      </c>
      <c r="B294" s="191"/>
      <c r="C294" s="183" t="str">
        <f>IF($D263="1P","A","A")</f>
        <v>A</v>
      </c>
      <c r="D294" s="197"/>
      <c r="E294" s="198"/>
      <c r="F294" s="197"/>
      <c r="G294" s="198"/>
      <c r="H294" s="197"/>
      <c r="I294" s="198"/>
      <c r="J294" s="197"/>
      <c r="K294" s="198"/>
      <c r="L294" s="197"/>
      <c r="M294" s="208"/>
      <c r="N294" s="69" t="str">
        <f>IF(CF291&lt;&gt;"",IF(CF291="W",IF(SUM(IF(D294&gt;D296,1,0),IF(F294&gt;F296,1,0),IF(H294&gt;H296,1,0),IF(J294&gt;J296,1,0),IF(L294&gt;L296,1,0))&lt;&gt;3,"E",""),""),"")</f>
        <v/>
      </c>
      <c r="O294" s="170">
        <v>11</v>
      </c>
      <c r="P294" s="191"/>
      <c r="Q294" s="183" t="str">
        <f>IF($D263="1P","B","C")</f>
        <v>C</v>
      </c>
      <c r="R294" s="197"/>
      <c r="S294" s="198"/>
      <c r="T294" s="197"/>
      <c r="U294" s="198"/>
      <c r="V294" s="197"/>
      <c r="W294" s="198"/>
      <c r="X294" s="197"/>
      <c r="Y294" s="198"/>
      <c r="Z294" s="197"/>
      <c r="AA294" s="208"/>
      <c r="AB294" s="69" t="str">
        <f>IF(DV291&lt;&gt;"",IF(DV291="W",IF(SUM(IF(R294&gt;R296,1,0),IF(T294&gt;T296,1,0),IF(V294&gt;V296,1,0),IF(X294&gt;X296,1,0),IF(Z294&gt;Z296,1,0))&lt;&gt;3,"E",""),""),"")</f>
        <v/>
      </c>
      <c r="AP294" s="3"/>
      <c r="AQ294" s="160"/>
      <c r="AR294" s="161"/>
      <c r="AS294" s="161"/>
      <c r="AT294" s="161"/>
      <c r="AU294" s="161"/>
      <c r="AV294" s="161"/>
      <c r="AW294" s="161"/>
      <c r="AX294" s="161"/>
      <c r="AY294" s="161"/>
      <c r="AZ294" s="161"/>
      <c r="BA294" s="161"/>
      <c r="BB294" s="161"/>
      <c r="BC294" s="162"/>
      <c r="BD294" s="167"/>
      <c r="BE294" s="168"/>
      <c r="BF294" s="176"/>
      <c r="BG294" s="180"/>
      <c r="BH294" s="181"/>
      <c r="BI294" s="181"/>
      <c r="BJ294" s="181"/>
      <c r="BK294" s="181"/>
      <c r="BL294" s="181"/>
      <c r="BM294" s="181"/>
      <c r="BN294" s="181"/>
      <c r="BO294" s="181"/>
      <c r="BP294" s="181"/>
      <c r="BQ294" s="181"/>
      <c r="BR294" s="181"/>
      <c r="BS294" s="181"/>
      <c r="BT294" s="181"/>
      <c r="BU294" s="182"/>
      <c r="BV294" s="152"/>
      <c r="BW294" s="153"/>
      <c r="BX294" s="333"/>
      <c r="BY294" s="153"/>
      <c r="BZ294" s="333"/>
      <c r="CA294" s="153"/>
      <c r="CB294" s="333"/>
      <c r="CC294" s="153"/>
      <c r="CD294" s="333"/>
      <c r="CE294" s="334"/>
      <c r="CF294" s="341"/>
      <c r="CG294" s="160"/>
      <c r="CH294" s="161"/>
      <c r="CI294" s="161"/>
      <c r="CJ294" s="161"/>
      <c r="CK294" s="161"/>
      <c r="CL294" s="161"/>
      <c r="CM294" s="161"/>
      <c r="CN294" s="161"/>
      <c r="CO294" s="161"/>
      <c r="CP294" s="161"/>
      <c r="CQ294" s="161"/>
      <c r="CR294" s="161"/>
      <c r="CS294" s="162"/>
      <c r="CT294" s="167"/>
      <c r="CU294" s="168"/>
      <c r="CV294" s="176"/>
      <c r="CW294" s="180"/>
      <c r="CX294" s="181"/>
      <c r="CY294" s="181"/>
      <c r="CZ294" s="181"/>
      <c r="DA294" s="181"/>
      <c r="DB294" s="181"/>
      <c r="DC294" s="181"/>
      <c r="DD294" s="181"/>
      <c r="DE294" s="181"/>
      <c r="DF294" s="181"/>
      <c r="DG294" s="181"/>
      <c r="DH294" s="181"/>
      <c r="DI294" s="181"/>
      <c r="DJ294" s="181"/>
      <c r="DK294" s="182"/>
      <c r="DL294" s="152"/>
      <c r="DM294" s="153"/>
      <c r="DN294" s="333"/>
      <c r="DO294" s="153"/>
      <c r="DP294" s="333"/>
      <c r="DQ294" s="153"/>
      <c r="DR294" s="333"/>
      <c r="DS294" s="153"/>
      <c r="DT294" s="333"/>
      <c r="DU294" s="334"/>
      <c r="DV294" s="174"/>
      <c r="DW294" s="129"/>
      <c r="DX294" s="129"/>
      <c r="DY294" s="129"/>
      <c r="DZ294" s="129"/>
      <c r="EA294" s="129"/>
      <c r="EB294" s="129"/>
      <c r="EC294" s="129"/>
      <c r="ED294" s="129"/>
      <c r="EE294" s="129"/>
      <c r="EF294" s="129"/>
      <c r="EG294" s="129"/>
      <c r="EH294" s="129"/>
      <c r="EI294" s="129"/>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row>
    <row r="295" spans="1:171" ht="11.25" customHeight="1">
      <c r="A295" s="192"/>
      <c r="B295" s="193"/>
      <c r="C295" s="196"/>
      <c r="D295" s="199"/>
      <c r="E295" s="200"/>
      <c r="F295" s="199"/>
      <c r="G295" s="200"/>
      <c r="H295" s="199"/>
      <c r="I295" s="200"/>
      <c r="J295" s="199"/>
      <c r="K295" s="200"/>
      <c r="L295" s="199"/>
      <c r="M295" s="209"/>
      <c r="N295" s="69" t="str">
        <f>IF(CF291&lt;&gt;"",IF(ISERROR(AND(BV295="",BX295="",BZ295="",CB295="",CD295="")),"E",IF(AND(BV295="",BX295="",BZ295="",CB295="",CD295=""),"","E")),"")</f>
        <v/>
      </c>
      <c r="O295" s="192"/>
      <c r="P295" s="193"/>
      <c r="Q295" s="196"/>
      <c r="R295" s="199"/>
      <c r="S295" s="200"/>
      <c r="T295" s="199"/>
      <c r="U295" s="200"/>
      <c r="V295" s="199"/>
      <c r="W295" s="200"/>
      <c r="X295" s="199"/>
      <c r="Y295" s="200"/>
      <c r="Z295" s="199"/>
      <c r="AA295" s="209"/>
      <c r="AB295" s="69" t="str">
        <f>IF(DV291&lt;&gt;"",IF(ISERROR(AND(DL295="",DN295="",DP295="",DQ295="",DT295="")),"E",IF(AND(DL295="",DN295="",DP295="",DR295="",DT295=""),"","E")),"")</f>
        <v/>
      </c>
      <c r="AP295" s="3"/>
      <c r="AQ295" s="126"/>
      <c r="AR295" s="126"/>
      <c r="AS295" s="126"/>
      <c r="AT295" s="126"/>
      <c r="AU295" s="126"/>
      <c r="AV295" s="126"/>
      <c r="AW295" s="126"/>
      <c r="AX295" s="126"/>
      <c r="AY295" s="126"/>
      <c r="AZ295" s="126"/>
      <c r="BA295" s="126"/>
      <c r="BB295" s="126"/>
      <c r="BC295" s="126"/>
      <c r="BV295" s="169" t="str">
        <f>IF(CF291&lt;&gt;"",IF(AND(AND(BV291&gt;-1,BV293&gt;-1),OR(BV291&gt;10,BV293&gt;10),ABS(BV291-BV293)&gt;1,IF(OR(BV291&gt;11,BV293&gt;11),ABS(BV291-BV293)=2,TRUE),BV291=INT(BV291),BV293=INT(BV293)),"","Error"),"")</f>
        <v/>
      </c>
      <c r="BW295" s="169"/>
      <c r="BX295" s="169" t="str">
        <f>IF(CF291&lt;&gt;"",IF(AND(AND(BX291&gt;-1,BX293&gt;-1),OR(BX291&gt;10,BX293&gt;10),ABS(BX291-BX293)&gt;1,IF(OR(BX291&gt;11,BX293&gt;11),ABS(BX291-BX293)=2,TRUE),BX291=INT(BX291),BX293=INT(BX293)),"","Error"),"")</f>
        <v/>
      </c>
      <c r="BY295" s="169"/>
      <c r="BZ295" s="169" t="str">
        <f>IF(CF291&lt;&gt;"",IF(AND(AND(BZ291&gt;-1,BZ293&gt;-1),OR(BZ291&gt;10,BZ293&gt;10),ABS(BZ291-BZ293)&gt;1,IF(OR(BZ291&gt;11,BZ293&gt;11),ABS(BZ291-BZ293)=2,TRUE),BZ291=INT(BZ291),BZ293=INT(BZ293)),"","Error"),"")</f>
        <v/>
      </c>
      <c r="CA295" s="169"/>
      <c r="CB295" s="169" t="str">
        <f>IF(AND(CF291&lt;&gt;"",CB291&lt;&gt;""),IF(AND(AND(CB291&gt;-1,CB293&gt;-1),OR(CB291&gt;10,CB293&gt;10),ABS(CB291-CB293)&gt;1,IF(OR(CB291&gt;11,CB293&gt;11),ABS(CB291-CB293)=2,TRUE),CB291=INT(CB291),CB293=INT(CB293)),"","Error"),"")</f>
        <v/>
      </c>
      <c r="CC295" s="169"/>
      <c r="CD295" s="169" t="str">
        <f>IF(AND(CF291&lt;&gt;"",CD291&lt;&gt;""),IF(AND(AND(CD291&gt;-1,CD293&gt;-1),OR(CD291&gt;10,CD293&gt;10),ABS(CD291-CD293)&gt;1,IF(OR(CD291&gt;11,CD293&gt;11),ABS(CD291-CD293)=2,TRUE),CD291=INT(CD291),CD293=INT(CD293)),"","Error"),"")</f>
        <v/>
      </c>
      <c r="CE295" s="169"/>
      <c r="CF295" s="3"/>
      <c r="CG295" s="126"/>
      <c r="CH295" s="126"/>
      <c r="CI295" s="126"/>
      <c r="CJ295" s="126"/>
      <c r="CK295" s="126"/>
      <c r="CL295" s="126"/>
      <c r="CM295" s="126"/>
      <c r="CN295" s="126"/>
      <c r="CO295" s="126"/>
      <c r="CP295" s="126"/>
      <c r="CQ295" s="126"/>
      <c r="CR295" s="126"/>
      <c r="CS295" s="126"/>
      <c r="DL295" s="169" t="str">
        <f>IF(DV291&lt;&gt;"",IF(AND(AND(DL291&gt;-1,DL293&gt;-1),OR(DL291&gt;10,DL293&gt;10),ABS(DL291-DL293)&gt;1,IF(OR(DL291&gt;11,DL293&gt;11),ABS(DL291-DL293)=2,TRUE),DL291=INT(DL291),DL293=INT(DL293)),"","Error"),"")</f>
        <v/>
      </c>
      <c r="DM295" s="169"/>
      <c r="DN295" s="169" t="str">
        <f>IF(DV291&lt;&gt;"",IF(AND(AND(DN291&gt;-1,DN293&gt;-1),OR(DN291&gt;10,DN293&gt;10),ABS(DN291-DN293)&gt;1,IF(OR(DN291&gt;11,DN293&gt;11),ABS(DN291-DN293)=2,TRUE),DN291=INT(DN291),DN293=INT(DN293)),"","Error"),"")</f>
        <v/>
      </c>
      <c r="DO295" s="169"/>
      <c r="DP295" s="169" t="str">
        <f>IF(DV291&lt;&gt;"",IF(AND(AND(DP291&gt;-1,DP293&gt;-1),OR(DP291&gt;10,DP293&gt;10),ABS(DP291-DP293)&gt;1,IF(OR(DP291&gt;11,DP293&gt;11),ABS(DP291-DP293)=2,TRUE),DP291=INT(DP291),DP293=INT(DP293)),"","Error"),"")</f>
        <v/>
      </c>
      <c r="DQ295" s="169"/>
      <c r="DR295" s="169" t="str">
        <f>IF(AND(DV291&lt;&gt;"",DR291&lt;&gt;""),IF(AND(AND(DR291&gt;-1,DR293&gt;-1),OR(DR291&gt;10,DR293&gt;10),ABS(DR291-DR293)&gt;1,IF(OR(DR291&gt;11,DR293&gt;11),ABS(DR291-DR293)=2,TRUE),DR291=INT(DR291),DR293=INT(DR293)),"","Error"),"")</f>
        <v/>
      </c>
      <c r="DS295" s="169"/>
      <c r="DT295" s="169" t="str">
        <f>IF(AND(DV291&lt;&gt;"",DT291&lt;&gt;""),IF(AND(AND(DT291&gt;-1,DT293&gt;-1),OR(DT291&gt;10,DT293&gt;10),ABS(DT291-DT293)&gt;1,IF(OR(DT291&gt;11,DT293&gt;11),ABS(DT291-DT293)=2,TRUE),DT291=INT(DT291),DT293=INT(DT293)),"","Error"),"")</f>
        <v/>
      </c>
      <c r="DU295" s="169"/>
      <c r="DV295" s="3"/>
      <c r="DW295" s="129"/>
      <c r="DX295" s="129"/>
      <c r="DY295" s="129"/>
      <c r="DZ295" s="129"/>
      <c r="EA295" s="129"/>
      <c r="EB295" s="129"/>
      <c r="EC295" s="129"/>
      <c r="ED295" s="129"/>
      <c r="EE295" s="129"/>
      <c r="EF295" s="129"/>
      <c r="EG295" s="129"/>
      <c r="EH295" s="129"/>
      <c r="EI295" s="129"/>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row>
    <row r="296" spans="1:171" ht="11.25" customHeight="1">
      <c r="A296" s="192"/>
      <c r="B296" s="193"/>
      <c r="C296" s="175" t="str">
        <f>IF($D263="1P","E","D")</f>
        <v>D</v>
      </c>
      <c r="D296" s="201"/>
      <c r="E296" s="202"/>
      <c r="F296" s="201"/>
      <c r="G296" s="202"/>
      <c r="H296" s="201"/>
      <c r="I296" s="202"/>
      <c r="J296" s="201"/>
      <c r="K296" s="202"/>
      <c r="L296" s="201"/>
      <c r="M296" s="205"/>
      <c r="N296" s="69" t="str">
        <f>IF(CF291&lt;&gt;"",IF(ISERROR(AND(BV295="",BX295="",BZ295="",CB295="",CD295="")),"E",IF(AND(BV295="",BX295="",BZ295="",CB295="",CD295=""),"","E")),"")</f>
        <v/>
      </c>
      <c r="O296" s="192"/>
      <c r="P296" s="193"/>
      <c r="Q296" s="175" t="str">
        <f>IF($D263="1P","D","F")</f>
        <v>F</v>
      </c>
      <c r="R296" s="201"/>
      <c r="S296" s="202"/>
      <c r="T296" s="201"/>
      <c r="U296" s="202"/>
      <c r="V296" s="201"/>
      <c r="W296" s="202"/>
      <c r="X296" s="201"/>
      <c r="Y296" s="202"/>
      <c r="Z296" s="201"/>
      <c r="AA296" s="205"/>
      <c r="AB296" s="69" t="str">
        <f>IF(DV291&lt;&gt;"",IF(ISERROR(AND(DL295="",DN295="",DP295="",DQ295="",DT295="")),"E",IF(AND(DL295="",DN295="",DP295="",DR295="",DT295=""),"","E")),"")</f>
        <v/>
      </c>
      <c r="AP296" s="3"/>
      <c r="AQ296" s="126"/>
      <c r="AR296" s="126"/>
      <c r="AS296" s="126"/>
      <c r="AT296" s="126"/>
      <c r="AU296" s="126"/>
      <c r="AV296" s="126"/>
      <c r="AW296" s="126"/>
      <c r="AX296" s="126"/>
      <c r="AY296" s="126"/>
      <c r="AZ296" s="126"/>
      <c r="BA296" s="126"/>
      <c r="BB296" s="126"/>
      <c r="BC296" s="126"/>
      <c r="CF296" s="3"/>
      <c r="CG296" s="126"/>
      <c r="CH296" s="126"/>
      <c r="CI296" s="126"/>
      <c r="CJ296" s="126"/>
      <c r="CK296" s="126"/>
      <c r="CL296" s="126"/>
      <c r="CM296" s="126"/>
      <c r="CN296" s="126"/>
      <c r="CO296" s="126"/>
      <c r="CP296" s="126"/>
      <c r="CQ296" s="126"/>
      <c r="CR296" s="126"/>
      <c r="CS296" s="126"/>
      <c r="DV296" s="3"/>
      <c r="DW296" s="129"/>
      <c r="DX296" s="129"/>
      <c r="DY296" s="129"/>
      <c r="DZ296" s="129"/>
      <c r="EA296" s="129"/>
      <c r="EB296" s="129"/>
      <c r="EC296" s="129"/>
      <c r="ED296" s="129"/>
      <c r="EE296" s="129"/>
      <c r="EF296" s="129"/>
      <c r="EG296" s="129"/>
      <c r="EH296" s="129"/>
      <c r="EI296" s="129"/>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row>
    <row r="297" spans="1:171" ht="11.25" customHeight="1" thickBot="1">
      <c r="A297" s="194"/>
      <c r="B297" s="195"/>
      <c r="C297" s="207"/>
      <c r="D297" s="203"/>
      <c r="E297" s="204"/>
      <c r="F297" s="203"/>
      <c r="G297" s="204"/>
      <c r="H297" s="203"/>
      <c r="I297" s="204"/>
      <c r="J297" s="203"/>
      <c r="K297" s="204"/>
      <c r="L297" s="203"/>
      <c r="M297" s="206"/>
      <c r="N297" s="69" t="str">
        <f>IF(CF293&lt;&gt;"",IF(CF293="W",IF(SUM(IF(D296&gt;D294,1,0),IF(F296&gt;F294,1,0),IF(H296&gt;H294,1,0),IF(J296&gt;J294,1,0),IF(L296&gt;L294,1,0))&lt;&gt;3,"E",""),""),"")</f>
        <v/>
      </c>
      <c r="O297" s="194"/>
      <c r="P297" s="195"/>
      <c r="Q297" s="207"/>
      <c r="R297" s="203"/>
      <c r="S297" s="204"/>
      <c r="T297" s="203"/>
      <c r="U297" s="204"/>
      <c r="V297" s="203"/>
      <c r="W297" s="204"/>
      <c r="X297" s="203"/>
      <c r="Y297" s="204"/>
      <c r="Z297" s="203"/>
      <c r="AA297" s="206"/>
      <c r="AB297" s="69" t="str">
        <f>IF(DV293&lt;&gt;"",IF(DV293="W",IF(SUM(IF(R296&gt;R294,1,0),IF(T296&gt;T294,1,0),IF(V296&gt;V294,1,0),IF(X296&gt;X294,1,0),IF(Z296&gt;Z294,1,0))&lt;&gt;3,"E",""),""),"")</f>
        <v/>
      </c>
      <c r="AP297" s="3"/>
      <c r="AQ297" s="127"/>
      <c r="AR297" s="127"/>
      <c r="AS297" s="127"/>
      <c r="AT297" s="127"/>
      <c r="AU297" s="127"/>
      <c r="AV297" s="127"/>
      <c r="AW297" s="127"/>
      <c r="AX297" s="127"/>
      <c r="AY297" s="127"/>
      <c r="AZ297" s="127"/>
      <c r="BA297" s="127"/>
      <c r="BB297" s="127"/>
      <c r="BC297" s="127"/>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3"/>
      <c r="CG297" s="127"/>
      <c r="CH297" s="127"/>
      <c r="CI297" s="127"/>
      <c r="CJ297" s="127"/>
      <c r="CK297" s="127"/>
      <c r="CL297" s="127"/>
      <c r="CM297" s="127"/>
      <c r="CN297" s="127"/>
      <c r="CO297" s="127"/>
      <c r="CP297" s="127"/>
      <c r="CQ297" s="127"/>
      <c r="CR297" s="127"/>
      <c r="CS297" s="127"/>
      <c r="CT297" s="40"/>
      <c r="CU297" s="40"/>
      <c r="CV297" s="40"/>
      <c r="CW297" s="40"/>
      <c r="CX297" s="40"/>
      <c r="CY297" s="40"/>
      <c r="CZ297" s="40"/>
      <c r="DA297" s="40"/>
      <c r="DB297" s="40"/>
      <c r="DC297" s="40"/>
      <c r="DD297" s="40"/>
      <c r="DE297" s="40"/>
      <c r="DF297" s="40"/>
      <c r="DG297" s="40"/>
      <c r="DH297" s="40"/>
      <c r="DI297" s="40"/>
      <c r="DJ297" s="40"/>
      <c r="DK297" s="40"/>
      <c r="DL297" s="40"/>
      <c r="DM297" s="40"/>
      <c r="DN297" s="40"/>
      <c r="DO297" s="40"/>
      <c r="DP297" s="40"/>
      <c r="DQ297" s="40"/>
      <c r="DR297" s="40"/>
      <c r="DS297" s="40"/>
      <c r="DT297" s="40"/>
      <c r="DU297" s="40"/>
      <c r="DV297" s="3"/>
      <c r="DW297" s="129"/>
      <c r="DX297" s="129"/>
      <c r="DY297" s="129"/>
      <c r="DZ297" s="129"/>
      <c r="EA297" s="129"/>
      <c r="EB297" s="129"/>
      <c r="EC297" s="129"/>
      <c r="ED297" s="129"/>
      <c r="EE297" s="129"/>
      <c r="EF297" s="129"/>
      <c r="EG297" s="129"/>
      <c r="EH297" s="129"/>
      <c r="EI297" s="129"/>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row>
    <row r="298" spans="1:171" ht="11.25" customHeight="1">
      <c r="A298" s="170">
        <v>5</v>
      </c>
      <c r="B298" s="191"/>
      <c r="C298" s="183" t="str">
        <f>IF($D263="1P","D","C")</f>
        <v>C</v>
      </c>
      <c r="D298" s="197"/>
      <c r="E298" s="198"/>
      <c r="F298" s="197"/>
      <c r="G298" s="198"/>
      <c r="H298" s="197"/>
      <c r="I298" s="198"/>
      <c r="J298" s="197"/>
      <c r="K298" s="198"/>
      <c r="L298" s="197"/>
      <c r="M298" s="208"/>
      <c r="N298" s="69" t="str">
        <f>IF(CF301&lt;&gt;"",IF(CF301="W",IF(SUM(IF(D298&gt;D300,1,0),IF(F298&gt;F300,1,0),IF(H298&gt;H300,1,0),IF(J298&gt;J300,1,0),IF(L298&gt;L300,1,0))&lt;&gt;3,"E",""),""),"")</f>
        <v/>
      </c>
      <c r="O298" s="170">
        <v>12</v>
      </c>
      <c r="P298" s="191"/>
      <c r="Q298" s="183" t="str">
        <f>IF($D263="1P","E","D")</f>
        <v>D</v>
      </c>
      <c r="R298" s="197"/>
      <c r="S298" s="198"/>
      <c r="T298" s="197"/>
      <c r="U298" s="198"/>
      <c r="V298" s="197"/>
      <c r="W298" s="198"/>
      <c r="X298" s="197"/>
      <c r="Y298" s="198"/>
      <c r="Z298" s="197"/>
      <c r="AA298" s="208"/>
      <c r="AB298" s="69" t="str">
        <f>IF(DV301&lt;&gt;"",IF(DV301="W",IF(SUM(IF(R298&gt;R300,1,0),IF(T298&gt;T300,1,0),IF(V298&gt;V300,1,0),IF(X298&gt;X300,1,0),IF(Z298&gt;Z300,1,0))&lt;&gt;3,"E",""),""),"")</f>
        <v/>
      </c>
      <c r="AP298" s="3"/>
      <c r="AQ298" s="128"/>
      <c r="AR298" s="128"/>
      <c r="AS298" s="128"/>
      <c r="AT298" s="128"/>
      <c r="AU298" s="128"/>
      <c r="AV298" s="128"/>
      <c r="AW298" s="128"/>
      <c r="AX298" s="128"/>
      <c r="AY298" s="128"/>
      <c r="AZ298" s="128"/>
      <c r="BA298" s="128"/>
      <c r="BB298" s="128"/>
      <c r="BC298" s="128"/>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3"/>
      <c r="CG298" s="128"/>
      <c r="CH298" s="128"/>
      <c r="CI298" s="128"/>
      <c r="CJ298" s="128"/>
      <c r="CK298" s="128"/>
      <c r="CL298" s="128"/>
      <c r="CM298" s="128"/>
      <c r="CN298" s="128"/>
      <c r="CO298" s="128"/>
      <c r="CP298" s="128"/>
      <c r="CQ298" s="128"/>
      <c r="CR298" s="128"/>
      <c r="CS298" s="128"/>
      <c r="CT298" s="41"/>
      <c r="CU298" s="41"/>
      <c r="CV298" s="41"/>
      <c r="CW298" s="41"/>
      <c r="CX298" s="41"/>
      <c r="CY298" s="41"/>
      <c r="CZ298" s="41"/>
      <c r="DA298" s="41"/>
      <c r="DB298" s="41"/>
      <c r="DC298" s="41"/>
      <c r="DD298" s="41"/>
      <c r="DE298" s="41"/>
      <c r="DF298" s="41"/>
      <c r="DG298" s="41"/>
      <c r="DH298" s="41"/>
      <c r="DI298" s="41"/>
      <c r="DJ298" s="41"/>
      <c r="DK298" s="41"/>
      <c r="DL298" s="41"/>
      <c r="DM298" s="41"/>
      <c r="DN298" s="41"/>
      <c r="DO298" s="41"/>
      <c r="DP298" s="41"/>
      <c r="DQ298" s="41"/>
      <c r="DR298" s="41"/>
      <c r="DS298" s="41"/>
      <c r="DT298" s="41"/>
      <c r="DU298" s="41"/>
      <c r="DV298" s="3"/>
      <c r="DW298" s="129"/>
      <c r="DX298" s="129"/>
      <c r="DY298" s="129"/>
      <c r="DZ298" s="129"/>
      <c r="EA298" s="129"/>
      <c r="EB298" s="129"/>
      <c r="EC298" s="129"/>
      <c r="ED298" s="129"/>
      <c r="EE298" s="129"/>
      <c r="EF298" s="129"/>
      <c r="EG298" s="129"/>
      <c r="EH298" s="129"/>
      <c r="EI298" s="129"/>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row>
    <row r="299" spans="1:171" ht="11.25" customHeight="1">
      <c r="A299" s="192"/>
      <c r="B299" s="193"/>
      <c r="C299" s="196"/>
      <c r="D299" s="199"/>
      <c r="E299" s="200"/>
      <c r="F299" s="199"/>
      <c r="G299" s="200"/>
      <c r="H299" s="199"/>
      <c r="I299" s="200"/>
      <c r="J299" s="199"/>
      <c r="K299" s="200"/>
      <c r="L299" s="199"/>
      <c r="M299" s="209"/>
      <c r="N299" s="69" t="str">
        <f>IF(CF301&lt;&gt;"",IF(ISERROR(AND(BV305="",BX305="",BZ305="",CB305="",CD305="")),"E",IF(AND(BV305="",BX305="",BZ305="",CB305="",CD305=""),"","E")),"")</f>
        <v/>
      </c>
      <c r="O299" s="192"/>
      <c r="P299" s="193"/>
      <c r="Q299" s="196"/>
      <c r="R299" s="199"/>
      <c r="S299" s="200"/>
      <c r="T299" s="199"/>
      <c r="U299" s="200"/>
      <c r="V299" s="199"/>
      <c r="W299" s="200"/>
      <c r="X299" s="199"/>
      <c r="Y299" s="200"/>
      <c r="Z299" s="199"/>
      <c r="AA299" s="209"/>
      <c r="AB299" s="69" t="str">
        <f>IF(DV301&lt;&gt;"",IF(ISERROR(AND(DL305="",DN305="",DP305="",DQ305="",DT305="")),"E",IF(AND(DL305="",DN305="",DP305="",DR305="",DT305=""),"","E")),"")</f>
        <v/>
      </c>
      <c r="AP299" s="3"/>
      <c r="AQ299" s="126"/>
      <c r="AR299" s="126"/>
      <c r="AS299" s="126"/>
      <c r="AT299" s="126"/>
      <c r="AU299" s="126"/>
      <c r="AV299" s="126"/>
      <c r="AW299" s="126"/>
      <c r="AX299" s="126"/>
      <c r="AY299" s="126"/>
      <c r="AZ299" s="126"/>
      <c r="BA299" s="126"/>
      <c r="BB299" s="126"/>
      <c r="BC299" s="126"/>
      <c r="CF299" s="3"/>
      <c r="CG299" s="126"/>
      <c r="CH299" s="126"/>
      <c r="CI299" s="126"/>
      <c r="CJ299" s="126"/>
      <c r="CK299" s="126"/>
      <c r="CL299" s="126"/>
      <c r="CM299" s="126"/>
      <c r="CN299" s="126"/>
      <c r="CO299" s="126"/>
      <c r="CP299" s="126"/>
      <c r="CQ299" s="126"/>
      <c r="CR299" s="126"/>
      <c r="CS299" s="126"/>
      <c r="DV299" s="3"/>
      <c r="DW299" s="129"/>
      <c r="DX299" s="129"/>
      <c r="DY299" s="129"/>
      <c r="DZ299" s="129"/>
      <c r="EA299" s="129"/>
      <c r="EB299" s="129"/>
      <c r="EC299" s="129"/>
      <c r="ED299" s="129"/>
      <c r="EE299" s="129"/>
      <c r="EF299" s="129"/>
      <c r="EG299" s="129"/>
      <c r="EH299" s="129"/>
      <c r="EI299" s="129"/>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row>
    <row r="300" spans="1:171" ht="11.25" customHeight="1" thickBot="1">
      <c r="A300" s="192"/>
      <c r="B300" s="193"/>
      <c r="C300" s="175" t="str">
        <f>IF($D263="1P","F","E")</f>
        <v>E</v>
      </c>
      <c r="D300" s="201"/>
      <c r="E300" s="202"/>
      <c r="F300" s="201"/>
      <c r="G300" s="202"/>
      <c r="H300" s="201"/>
      <c r="I300" s="202"/>
      <c r="J300" s="201"/>
      <c r="K300" s="202"/>
      <c r="L300" s="201"/>
      <c r="M300" s="205"/>
      <c r="N300" s="69" t="str">
        <f>IF(CF301&lt;&gt;"",IF(ISERROR(AND(BV305="",BX305="",BZ305="",CB305="",CD305="")),"E",IF(AND(BV305="",BX305="",BZ305="",CB305="",CD305=""),"","E")),"")</f>
        <v/>
      </c>
      <c r="O300" s="192"/>
      <c r="P300" s="193"/>
      <c r="Q300" s="175" t="str">
        <f>IF($D263="1P","F","E")</f>
        <v>E</v>
      </c>
      <c r="R300" s="201"/>
      <c r="S300" s="202"/>
      <c r="T300" s="201"/>
      <c r="U300" s="202"/>
      <c r="V300" s="201"/>
      <c r="W300" s="202"/>
      <c r="X300" s="201"/>
      <c r="Y300" s="202"/>
      <c r="Z300" s="201"/>
      <c r="AA300" s="205"/>
      <c r="AB300" s="69" t="str">
        <f>IF(DV301&lt;&gt;"",IF(ISERROR(AND(DL305="",DN305="",DP305="",DQ305="",DT305="")),"E",IF(AND(DL305="",DN305="",DP305="",DR305="",DT305=""),"","E")),"")</f>
        <v/>
      </c>
      <c r="AP300" s="3"/>
      <c r="AQ300" s="127"/>
      <c r="AR300" s="127"/>
      <c r="AS300" s="127"/>
      <c r="AT300" s="127"/>
      <c r="AU300" s="127"/>
      <c r="AV300" s="127"/>
      <c r="AW300" s="127"/>
      <c r="AX300" s="127"/>
      <c r="AY300" s="127"/>
      <c r="AZ300" s="127"/>
      <c r="BA300" s="127"/>
      <c r="BB300" s="127"/>
      <c r="BC300" s="127"/>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3"/>
      <c r="CG300" s="127"/>
      <c r="CH300" s="127"/>
      <c r="CI300" s="127"/>
      <c r="CJ300" s="127"/>
      <c r="CK300" s="127"/>
      <c r="CL300" s="127"/>
      <c r="CM300" s="127"/>
      <c r="CN300" s="127"/>
      <c r="CO300" s="127"/>
      <c r="CP300" s="127"/>
      <c r="CQ300" s="127"/>
      <c r="CR300" s="127"/>
      <c r="CS300" s="127"/>
      <c r="CT300" s="40"/>
      <c r="CU300" s="40"/>
      <c r="CV300" s="40"/>
      <c r="CW300" s="40"/>
      <c r="CX300" s="40"/>
      <c r="CY300" s="40"/>
      <c r="CZ300" s="40"/>
      <c r="DA300" s="40"/>
      <c r="DB300" s="40"/>
      <c r="DC300" s="40"/>
      <c r="DD300" s="40"/>
      <c r="DE300" s="40"/>
      <c r="DF300" s="40"/>
      <c r="DG300" s="40"/>
      <c r="DH300" s="40"/>
      <c r="DI300" s="40"/>
      <c r="DJ300" s="40"/>
      <c r="DK300" s="40"/>
      <c r="DL300" s="40"/>
      <c r="DM300" s="40"/>
      <c r="DN300" s="40"/>
      <c r="DO300" s="40"/>
      <c r="DP300" s="40"/>
      <c r="DQ300" s="40"/>
      <c r="DR300" s="40"/>
      <c r="DS300" s="40"/>
      <c r="DT300" s="40"/>
      <c r="DU300" s="40"/>
      <c r="DV300" s="3"/>
      <c r="DW300" s="129"/>
      <c r="DX300" s="129"/>
      <c r="DY300" s="129"/>
      <c r="DZ300" s="129"/>
      <c r="EA300" s="129"/>
      <c r="EB300" s="129"/>
      <c r="EC300" s="129"/>
      <c r="ED300" s="129"/>
      <c r="EE300" s="129"/>
      <c r="EF300" s="129"/>
      <c r="EG300" s="129"/>
      <c r="EH300" s="129"/>
      <c r="EI300" s="129"/>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row>
    <row r="301" spans="1:171" ht="11.25" customHeight="1" thickBot="1">
      <c r="A301" s="194"/>
      <c r="B301" s="195"/>
      <c r="C301" s="207"/>
      <c r="D301" s="203"/>
      <c r="E301" s="204"/>
      <c r="F301" s="203"/>
      <c r="G301" s="204"/>
      <c r="H301" s="203"/>
      <c r="I301" s="204"/>
      <c r="J301" s="203"/>
      <c r="K301" s="204"/>
      <c r="L301" s="203"/>
      <c r="M301" s="206"/>
      <c r="N301" s="69" t="str">
        <f>IF(CF303&lt;&gt;"",IF(CF303="W",IF(SUM(IF(D300&gt;D298,1,0),IF(F300&gt;F298,1,0),IF(H300&gt;H298,1,0),IF(J300&gt;J298,1,0),IF(L300&gt;L298,1,0))&lt;&gt;3,"E",""),""),"")</f>
        <v/>
      </c>
      <c r="O301" s="194"/>
      <c r="P301" s="195"/>
      <c r="Q301" s="207"/>
      <c r="R301" s="203"/>
      <c r="S301" s="204"/>
      <c r="T301" s="203"/>
      <c r="U301" s="204"/>
      <c r="V301" s="203"/>
      <c r="W301" s="204"/>
      <c r="X301" s="203"/>
      <c r="Y301" s="204"/>
      <c r="Z301" s="203"/>
      <c r="AA301" s="206"/>
      <c r="AB301" s="69" t="str">
        <f>IF(DV303&lt;&gt;"",IF(DV303="W",IF(SUM(IF(R300&gt;R298,1,0),IF(T300&gt;T298,1,0),IF(V300&gt;V298,1,0),IF(X300&gt;X298,1,0),IF(Z300&gt;Z298,1,0))&lt;&gt;3,"E",""),""),"")</f>
        <v/>
      </c>
      <c r="AP301" s="3"/>
      <c r="AQ301" s="154" t="str">
        <f>CONCATENATE($A265," ",$D265,","," ",$F263)</f>
        <v>Group: 5, Men's Singles</v>
      </c>
      <c r="AR301" s="155"/>
      <c r="AS301" s="155"/>
      <c r="AT301" s="155"/>
      <c r="AU301" s="155"/>
      <c r="AV301" s="155"/>
      <c r="AW301" s="155"/>
      <c r="AX301" s="155"/>
      <c r="AY301" s="155"/>
      <c r="AZ301" s="155"/>
      <c r="BA301" s="155"/>
      <c r="BB301" s="155"/>
      <c r="BC301" s="156"/>
      <c r="BD301" s="163">
        <f>A298</f>
        <v>5</v>
      </c>
      <c r="BE301" s="164"/>
      <c r="BF301" s="183" t="str">
        <f>C298</f>
        <v>C</v>
      </c>
      <c r="BG301" s="185" t="str">
        <f>IF(VLOOKUP($BF301,$A267:$C277,3,FALSE)=0,"",CONCATENATE(VLOOKUP(VLOOKUP($BF301,$A267:$C277,3,FALSE),Players!$C:$G,4,FALSE)," ",VLOOKUP($BF301,$A267:$C277,3,FALSE)," ",IF(ISERROR(VLOOKUP(VLOOKUP($BF301,$A267:$C277,3,FALSE),Players!$C:$G,5,FALSE)),"()",CONCATENATE("(",VLOOKUP(VLOOKUP($BF301,$A267:$C277,3,FALSE),Players!$C:$G,5,FALSE),")"))))</f>
        <v/>
      </c>
      <c r="BH301" s="186"/>
      <c r="BI301" s="186"/>
      <c r="BJ301" s="186"/>
      <c r="BK301" s="186"/>
      <c r="BL301" s="186"/>
      <c r="BM301" s="186"/>
      <c r="BN301" s="186"/>
      <c r="BO301" s="186"/>
      <c r="BP301" s="186"/>
      <c r="BQ301" s="186"/>
      <c r="BR301" s="186"/>
      <c r="BS301" s="186"/>
      <c r="BT301" s="186"/>
      <c r="BU301" s="187"/>
      <c r="BV301" s="170" t="str">
        <f>IF(D298&lt;&gt;"",D298,"")</f>
        <v/>
      </c>
      <c r="BW301" s="171"/>
      <c r="BX301" s="335" t="str">
        <f>IF(F298&lt;&gt;"",F298,"")</f>
        <v/>
      </c>
      <c r="BY301" s="171"/>
      <c r="BZ301" s="335" t="str">
        <f>IF(H298&lt;&gt;"",H298,"")</f>
        <v/>
      </c>
      <c r="CA301" s="171"/>
      <c r="CB301" s="335" t="str">
        <f>IF(J298&lt;&gt;"",J298,"")</f>
        <v/>
      </c>
      <c r="CC301" s="171"/>
      <c r="CD301" s="335" t="str">
        <f>IF(L298&lt;&gt;"",L298,"")</f>
        <v/>
      </c>
      <c r="CE301" s="337"/>
      <c r="CF301" s="174" t="str">
        <f>IF($CD301=$CD303,IF($CB301=$CB303,IF($BZ301&lt;&gt;"",IF($BZ301&gt;$BZ303,"W","L"),""),IF($CB301&gt;$CB303,"W","L")),IF($CD301&gt;$CD303,"W","L"))</f>
        <v/>
      </c>
      <c r="CG301" s="154" t="str">
        <f>CONCATENATE($A265," ",$D265,","," ",$F263)</f>
        <v>Group: 5, Men's Singles</v>
      </c>
      <c r="CH301" s="155"/>
      <c r="CI301" s="155"/>
      <c r="CJ301" s="155"/>
      <c r="CK301" s="155"/>
      <c r="CL301" s="155"/>
      <c r="CM301" s="155"/>
      <c r="CN301" s="155"/>
      <c r="CO301" s="155"/>
      <c r="CP301" s="155"/>
      <c r="CQ301" s="155"/>
      <c r="CR301" s="155"/>
      <c r="CS301" s="156"/>
      <c r="CT301" s="163">
        <f>O298</f>
        <v>12</v>
      </c>
      <c r="CU301" s="164"/>
      <c r="CV301" s="183" t="str">
        <f>Q298</f>
        <v>D</v>
      </c>
      <c r="CW301" s="185" t="str">
        <f>IF(VLOOKUP($CV301,$A267:$C277,3,FALSE)=0,"",CONCATENATE(VLOOKUP(VLOOKUP($CV301,$A267:$C277,3,FALSE),Players!$C:$G,4,FALSE)," ",VLOOKUP($CV301,$A267:$C277,3,FALSE)," ",IF(ISERROR(VLOOKUP(VLOOKUP($CV301,$A267:$C277,3,FALSE),Players!$C:$G,5,FALSE)),"()",CONCATENATE("(",VLOOKUP(VLOOKUP($CV301,$A267:$C277,3,FALSE),Players!$C:$G,5,FALSE),")"))))</f>
        <v/>
      </c>
      <c r="CX301" s="186"/>
      <c r="CY301" s="186"/>
      <c r="CZ301" s="186"/>
      <c r="DA301" s="186"/>
      <c r="DB301" s="186"/>
      <c r="DC301" s="186"/>
      <c r="DD301" s="186"/>
      <c r="DE301" s="186"/>
      <c r="DF301" s="186"/>
      <c r="DG301" s="186"/>
      <c r="DH301" s="186"/>
      <c r="DI301" s="186"/>
      <c r="DJ301" s="186"/>
      <c r="DK301" s="187"/>
      <c r="DL301" s="170" t="str">
        <f>IF(R298&lt;&gt;"",R298,"")</f>
        <v/>
      </c>
      <c r="DM301" s="171"/>
      <c r="DN301" s="335" t="str">
        <f>IF(T298&lt;&gt;"",T298,"")</f>
        <v/>
      </c>
      <c r="DO301" s="171"/>
      <c r="DP301" s="335" t="str">
        <f>IF(V298&lt;&gt;"",V298,"")</f>
        <v/>
      </c>
      <c r="DQ301" s="171"/>
      <c r="DR301" s="335" t="str">
        <f>IF(X298&lt;&gt;"",X298,"")</f>
        <v/>
      </c>
      <c r="DS301" s="171"/>
      <c r="DT301" s="335" t="str">
        <f>IF(Z298&lt;&gt;"",Z298,"")</f>
        <v/>
      </c>
      <c r="DU301" s="337"/>
      <c r="DV301" s="174" t="str">
        <f>IF($DT301=$DT303,IF($DR301=$DR303,IF($DP301&lt;&gt;"",IF($DP301&gt;$DP303,"W","L"),""),IF($DR301&gt;$DR303,"W","L")),IF($DT301&gt;$DT303,"W","L"))</f>
        <v/>
      </c>
      <c r="DW301" s="129"/>
      <c r="DX301" s="129"/>
      <c r="DY301" s="129"/>
      <c r="DZ301" s="129"/>
      <c r="EA301" s="129"/>
      <c r="EB301" s="129"/>
      <c r="EC301" s="129"/>
      <c r="ED301" s="129"/>
      <c r="EE301" s="129"/>
      <c r="EF301" s="129"/>
      <c r="EG301" s="129"/>
      <c r="EH301" s="129"/>
      <c r="EI301" s="129"/>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row>
    <row r="302" spans="1:171" ht="11.25" customHeight="1">
      <c r="A302" s="170">
        <v>6</v>
      </c>
      <c r="B302" s="191"/>
      <c r="C302" s="183" t="str">
        <f>IF($D263="1P","B","B")</f>
        <v>B</v>
      </c>
      <c r="D302" s="197"/>
      <c r="E302" s="198"/>
      <c r="F302" s="197"/>
      <c r="G302" s="198"/>
      <c r="H302" s="197"/>
      <c r="I302" s="198"/>
      <c r="J302" s="197"/>
      <c r="K302" s="198"/>
      <c r="L302" s="197"/>
      <c r="M302" s="208"/>
      <c r="N302" s="69" t="str">
        <f>IF(CF311&lt;&gt;"",IF(CF311="W",IF(SUM(IF(D302&gt;D304,1,0),IF(F302&gt;F304,1,0),IF(H302&gt;H304,1,0),IF(J302&gt;J304,1,0),IF(L302&gt;L304,1,0))&lt;&gt;3,"E",""),""),"")</f>
        <v/>
      </c>
      <c r="O302" s="170">
        <v>13</v>
      </c>
      <c r="P302" s="191"/>
      <c r="Q302" s="183" t="str">
        <f>IF($D263="1P","A","A")</f>
        <v>A</v>
      </c>
      <c r="R302" s="197"/>
      <c r="S302" s="198"/>
      <c r="T302" s="197"/>
      <c r="U302" s="198"/>
      <c r="V302" s="197"/>
      <c r="W302" s="198"/>
      <c r="X302" s="197"/>
      <c r="Y302" s="198"/>
      <c r="Z302" s="197"/>
      <c r="AA302" s="208"/>
      <c r="AB302" s="69" t="str">
        <f>IF(DV311&lt;&gt;"",IF(DV311="W",IF(SUM(IF(R302&gt;R304,1,0),IF(T302&gt;T304,1,0),IF(V302&gt;V304,1,0),IF(X302&gt;X304,1,0),IF(Z302&gt;Z304,1,0))&lt;&gt;3,"E",""),""),"")</f>
        <v/>
      </c>
      <c r="AP302" s="3"/>
      <c r="AQ302" s="157"/>
      <c r="AR302" s="158"/>
      <c r="AS302" s="158"/>
      <c r="AT302" s="158"/>
      <c r="AU302" s="158"/>
      <c r="AV302" s="158"/>
      <c r="AW302" s="158"/>
      <c r="AX302" s="158"/>
      <c r="AY302" s="158"/>
      <c r="AZ302" s="158"/>
      <c r="BA302" s="158"/>
      <c r="BB302" s="158"/>
      <c r="BC302" s="159"/>
      <c r="BD302" s="165"/>
      <c r="BE302" s="166"/>
      <c r="BF302" s="184"/>
      <c r="BG302" s="188"/>
      <c r="BH302" s="189"/>
      <c r="BI302" s="189"/>
      <c r="BJ302" s="189"/>
      <c r="BK302" s="189"/>
      <c r="BL302" s="189"/>
      <c r="BM302" s="189"/>
      <c r="BN302" s="189"/>
      <c r="BO302" s="189"/>
      <c r="BP302" s="189"/>
      <c r="BQ302" s="189"/>
      <c r="BR302" s="189"/>
      <c r="BS302" s="189"/>
      <c r="BT302" s="189"/>
      <c r="BU302" s="190"/>
      <c r="BV302" s="172"/>
      <c r="BW302" s="173"/>
      <c r="BX302" s="336"/>
      <c r="BY302" s="173"/>
      <c r="BZ302" s="336"/>
      <c r="CA302" s="173"/>
      <c r="CB302" s="336"/>
      <c r="CC302" s="173"/>
      <c r="CD302" s="336"/>
      <c r="CE302" s="338"/>
      <c r="CF302" s="174"/>
      <c r="CG302" s="157"/>
      <c r="CH302" s="158"/>
      <c r="CI302" s="158"/>
      <c r="CJ302" s="158"/>
      <c r="CK302" s="158"/>
      <c r="CL302" s="158"/>
      <c r="CM302" s="158"/>
      <c r="CN302" s="158"/>
      <c r="CO302" s="158"/>
      <c r="CP302" s="158"/>
      <c r="CQ302" s="158"/>
      <c r="CR302" s="158"/>
      <c r="CS302" s="159"/>
      <c r="CT302" s="165"/>
      <c r="CU302" s="166"/>
      <c r="CV302" s="184"/>
      <c r="CW302" s="188"/>
      <c r="CX302" s="189"/>
      <c r="CY302" s="189"/>
      <c r="CZ302" s="189"/>
      <c r="DA302" s="189"/>
      <c r="DB302" s="189"/>
      <c r="DC302" s="189"/>
      <c r="DD302" s="189"/>
      <c r="DE302" s="189"/>
      <c r="DF302" s="189"/>
      <c r="DG302" s="189"/>
      <c r="DH302" s="189"/>
      <c r="DI302" s="189"/>
      <c r="DJ302" s="189"/>
      <c r="DK302" s="190"/>
      <c r="DL302" s="172"/>
      <c r="DM302" s="173"/>
      <c r="DN302" s="336"/>
      <c r="DO302" s="173"/>
      <c r="DP302" s="336"/>
      <c r="DQ302" s="173"/>
      <c r="DR302" s="336"/>
      <c r="DS302" s="173"/>
      <c r="DT302" s="336"/>
      <c r="DU302" s="338"/>
      <c r="DV302" s="174"/>
      <c r="DW302" s="129"/>
      <c r="DX302" s="129"/>
      <c r="DY302" s="129"/>
      <c r="DZ302" s="129"/>
      <c r="EA302" s="129"/>
      <c r="EB302" s="129"/>
      <c r="EC302" s="129"/>
      <c r="ED302" s="129"/>
      <c r="EE302" s="129"/>
      <c r="EF302" s="129"/>
      <c r="EG302" s="129"/>
      <c r="EH302" s="129"/>
      <c r="EI302" s="129"/>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row>
    <row r="303" spans="1:171" ht="11.25" customHeight="1">
      <c r="A303" s="192"/>
      <c r="B303" s="193"/>
      <c r="C303" s="196"/>
      <c r="D303" s="199"/>
      <c r="E303" s="200"/>
      <c r="F303" s="199"/>
      <c r="G303" s="200"/>
      <c r="H303" s="199"/>
      <c r="I303" s="200"/>
      <c r="J303" s="199"/>
      <c r="K303" s="200"/>
      <c r="L303" s="199"/>
      <c r="M303" s="209"/>
      <c r="N303" s="69" t="str">
        <f>IF(CF311&lt;&gt;"",IF(ISERROR(AND(BV315="",BX315="",BZ315="",CB315="",CD315="")),"E",IF(AND(BV315="",BX315="",BZ315="",CB315="",CD315=""),"","E")),"")</f>
        <v/>
      </c>
      <c r="O303" s="192"/>
      <c r="P303" s="193"/>
      <c r="Q303" s="196"/>
      <c r="R303" s="199"/>
      <c r="S303" s="200"/>
      <c r="T303" s="199"/>
      <c r="U303" s="200"/>
      <c r="V303" s="199"/>
      <c r="W303" s="200"/>
      <c r="X303" s="199"/>
      <c r="Y303" s="200"/>
      <c r="Z303" s="199"/>
      <c r="AA303" s="209"/>
      <c r="AB303" s="69" t="str">
        <f>IF(DV311&lt;&gt;"",IF(ISERROR(AND(DL315="",DN315="",DP315="",DQ315="",DT315="")),"E",IF(AND(DL315="",DN315="",DP315="",DR315="",DT315=""),"","E")),"")</f>
        <v/>
      </c>
      <c r="AP303" s="3"/>
      <c r="AQ303" s="157"/>
      <c r="AR303" s="158"/>
      <c r="AS303" s="158"/>
      <c r="AT303" s="158"/>
      <c r="AU303" s="158"/>
      <c r="AV303" s="158"/>
      <c r="AW303" s="158"/>
      <c r="AX303" s="158"/>
      <c r="AY303" s="158"/>
      <c r="AZ303" s="158"/>
      <c r="BA303" s="158"/>
      <c r="BB303" s="158"/>
      <c r="BC303" s="159"/>
      <c r="BD303" s="165"/>
      <c r="BE303" s="166"/>
      <c r="BF303" s="175" t="str">
        <f>C300</f>
        <v>E</v>
      </c>
      <c r="BG303" s="177" t="str">
        <f>IF(VLOOKUP($BF303,$A267:$C277,3,FALSE)=0,"",CONCATENATE(VLOOKUP(VLOOKUP($BF303,$A267:$C277,3,FALSE),Players!$C:$G,4,FALSE)," ",VLOOKUP($BF303,$A267:$C277,3,FALSE)," ",IF(ISERROR(VLOOKUP(VLOOKUP($BF303,$A267:$C277,3,FALSE),Players!$C:$G,5,FALSE)),"()",CONCATENATE("(",VLOOKUP(VLOOKUP($BF303,$A267:$C277,3,FALSE),Players!$C:$G,5,FALSE),")"))))</f>
        <v/>
      </c>
      <c r="BH303" s="178"/>
      <c r="BI303" s="178"/>
      <c r="BJ303" s="178"/>
      <c r="BK303" s="178"/>
      <c r="BL303" s="178"/>
      <c r="BM303" s="178"/>
      <c r="BN303" s="178"/>
      <c r="BO303" s="178"/>
      <c r="BP303" s="178"/>
      <c r="BQ303" s="178"/>
      <c r="BR303" s="178"/>
      <c r="BS303" s="178"/>
      <c r="BT303" s="178"/>
      <c r="BU303" s="179"/>
      <c r="BV303" s="150" t="str">
        <f>IF(D300&lt;&gt;"",D300,"")</f>
        <v/>
      </c>
      <c r="BW303" s="151"/>
      <c r="BX303" s="288" t="str">
        <f>IF(F300&lt;&gt;"",F300,"")</f>
        <v/>
      </c>
      <c r="BY303" s="151"/>
      <c r="BZ303" s="288" t="str">
        <f>IF(H300&lt;&gt;"",H300,"")</f>
        <v/>
      </c>
      <c r="CA303" s="151"/>
      <c r="CB303" s="288" t="str">
        <f>IF(J300&lt;&gt;"",J300,"")</f>
        <v/>
      </c>
      <c r="CC303" s="151"/>
      <c r="CD303" s="288" t="str">
        <f>IF(L300&lt;&gt;"",L300,"")</f>
        <v/>
      </c>
      <c r="CE303" s="332"/>
      <c r="CF303" s="174" t="str">
        <f>IF($CF301&lt;&gt;"",IF(CF301="W","L","W"),"")</f>
        <v/>
      </c>
      <c r="CG303" s="157"/>
      <c r="CH303" s="158"/>
      <c r="CI303" s="158"/>
      <c r="CJ303" s="158"/>
      <c r="CK303" s="158"/>
      <c r="CL303" s="158"/>
      <c r="CM303" s="158"/>
      <c r="CN303" s="158"/>
      <c r="CO303" s="158"/>
      <c r="CP303" s="158"/>
      <c r="CQ303" s="158"/>
      <c r="CR303" s="158"/>
      <c r="CS303" s="159"/>
      <c r="CT303" s="165"/>
      <c r="CU303" s="166"/>
      <c r="CV303" s="175" t="str">
        <f>Q300</f>
        <v>E</v>
      </c>
      <c r="CW303" s="177" t="str">
        <f>IF(VLOOKUP($CV303,$A267:$C277,3,FALSE)=0,"",CONCATENATE(VLOOKUP(VLOOKUP($CV303,$A267:$C277,3,FALSE),Players!$C:$G,4,FALSE)," ",VLOOKUP($CV303,$A267:$C277,3,FALSE)," ",IF(ISERROR(VLOOKUP(VLOOKUP($CV303,$A267:$C277,3,FALSE),Players!$C:$G,5,FALSE)),"()",CONCATENATE("(",VLOOKUP(VLOOKUP($CV303,$A267:$C277,3,FALSE),Players!$C:$G,5,FALSE),")"))))</f>
        <v/>
      </c>
      <c r="CX303" s="178"/>
      <c r="CY303" s="178"/>
      <c r="CZ303" s="178"/>
      <c r="DA303" s="178"/>
      <c r="DB303" s="178"/>
      <c r="DC303" s="178"/>
      <c r="DD303" s="178"/>
      <c r="DE303" s="178"/>
      <c r="DF303" s="178"/>
      <c r="DG303" s="178"/>
      <c r="DH303" s="178"/>
      <c r="DI303" s="178"/>
      <c r="DJ303" s="178"/>
      <c r="DK303" s="179"/>
      <c r="DL303" s="150" t="str">
        <f>IF(R300&lt;&gt;"",R300,"")</f>
        <v/>
      </c>
      <c r="DM303" s="151"/>
      <c r="DN303" s="288" t="str">
        <f>IF(T300&lt;&gt;"",T300,"")</f>
        <v/>
      </c>
      <c r="DO303" s="151"/>
      <c r="DP303" s="288" t="str">
        <f>IF(V300&lt;&gt;"",V300,"")</f>
        <v/>
      </c>
      <c r="DQ303" s="151"/>
      <c r="DR303" s="288" t="str">
        <f>IF(X300&lt;&gt;"",X300,"")</f>
        <v/>
      </c>
      <c r="DS303" s="151"/>
      <c r="DT303" s="288" t="str">
        <f>IF(Z300&lt;&gt;"",Z300,"")</f>
        <v/>
      </c>
      <c r="DU303" s="332"/>
      <c r="DV303" s="174" t="str">
        <f>IF($DV301&lt;&gt;"",IF(DV301="W","L","W"),"")</f>
        <v/>
      </c>
      <c r="DW303" s="129"/>
      <c r="DX303" s="129"/>
      <c r="DY303" s="129"/>
      <c r="DZ303" s="129"/>
      <c r="EA303" s="129"/>
      <c r="EB303" s="129"/>
      <c r="EC303" s="129"/>
      <c r="ED303" s="129"/>
      <c r="EE303" s="129"/>
      <c r="EF303" s="129"/>
      <c r="EG303" s="129"/>
      <c r="EH303" s="129"/>
      <c r="EI303" s="129"/>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row>
    <row r="304" spans="1:171" ht="11.25" customHeight="1" thickBot="1">
      <c r="A304" s="192"/>
      <c r="B304" s="193"/>
      <c r="C304" s="175" t="str">
        <f>IF($D263="1P","C","F")</f>
        <v>F</v>
      </c>
      <c r="D304" s="201"/>
      <c r="E304" s="202"/>
      <c r="F304" s="201"/>
      <c r="G304" s="202"/>
      <c r="H304" s="201"/>
      <c r="I304" s="202"/>
      <c r="J304" s="201"/>
      <c r="K304" s="202"/>
      <c r="L304" s="201"/>
      <c r="M304" s="205"/>
      <c r="N304" s="69" t="str">
        <f>IF(CF311&lt;&gt;"",IF(ISERROR(AND(BV315="",BX315="",BZ315="",CB315="",CD315="")),"E",IF(AND(BV315="",BX315="",BZ315="",CB315="",CD315=""),"","E")),"")</f>
        <v/>
      </c>
      <c r="O304" s="192"/>
      <c r="P304" s="193"/>
      <c r="Q304" s="175" t="str">
        <f>IF($D263="1P","B","E")</f>
        <v>E</v>
      </c>
      <c r="R304" s="201"/>
      <c r="S304" s="202"/>
      <c r="T304" s="201"/>
      <c r="U304" s="202"/>
      <c r="V304" s="201"/>
      <c r="W304" s="202"/>
      <c r="X304" s="201"/>
      <c r="Y304" s="202"/>
      <c r="Z304" s="201"/>
      <c r="AA304" s="205"/>
      <c r="AB304" s="69" t="str">
        <f>IF(DV311&lt;&gt;"",IF(ISERROR(AND(DL315="",DN315="",DP315="",DQ315="",DT315="")),"E",IF(AND(DL315="",DN315="",DP315="",DR315="",DT315=""),"","E")),"")</f>
        <v/>
      </c>
      <c r="AP304" s="3"/>
      <c r="AQ304" s="160"/>
      <c r="AR304" s="161"/>
      <c r="AS304" s="161"/>
      <c r="AT304" s="161"/>
      <c r="AU304" s="161"/>
      <c r="AV304" s="161"/>
      <c r="AW304" s="161"/>
      <c r="AX304" s="161"/>
      <c r="AY304" s="161"/>
      <c r="AZ304" s="161"/>
      <c r="BA304" s="161"/>
      <c r="BB304" s="161"/>
      <c r="BC304" s="162"/>
      <c r="BD304" s="167"/>
      <c r="BE304" s="168"/>
      <c r="BF304" s="176"/>
      <c r="BG304" s="180"/>
      <c r="BH304" s="181"/>
      <c r="BI304" s="181"/>
      <c r="BJ304" s="181"/>
      <c r="BK304" s="181"/>
      <c r="BL304" s="181"/>
      <c r="BM304" s="181"/>
      <c r="BN304" s="181"/>
      <c r="BO304" s="181"/>
      <c r="BP304" s="181"/>
      <c r="BQ304" s="181"/>
      <c r="BR304" s="181"/>
      <c r="BS304" s="181"/>
      <c r="BT304" s="181"/>
      <c r="BU304" s="182"/>
      <c r="BV304" s="152"/>
      <c r="BW304" s="153"/>
      <c r="BX304" s="333"/>
      <c r="BY304" s="153"/>
      <c r="BZ304" s="333"/>
      <c r="CA304" s="153"/>
      <c r="CB304" s="333"/>
      <c r="CC304" s="153"/>
      <c r="CD304" s="333"/>
      <c r="CE304" s="334"/>
      <c r="CF304" s="341"/>
      <c r="CG304" s="160"/>
      <c r="CH304" s="161"/>
      <c r="CI304" s="161"/>
      <c r="CJ304" s="161"/>
      <c r="CK304" s="161"/>
      <c r="CL304" s="161"/>
      <c r="CM304" s="161"/>
      <c r="CN304" s="161"/>
      <c r="CO304" s="161"/>
      <c r="CP304" s="161"/>
      <c r="CQ304" s="161"/>
      <c r="CR304" s="161"/>
      <c r="CS304" s="162"/>
      <c r="CT304" s="167"/>
      <c r="CU304" s="168"/>
      <c r="CV304" s="176"/>
      <c r="CW304" s="180"/>
      <c r="CX304" s="181"/>
      <c r="CY304" s="181"/>
      <c r="CZ304" s="181"/>
      <c r="DA304" s="181"/>
      <c r="DB304" s="181"/>
      <c r="DC304" s="181"/>
      <c r="DD304" s="181"/>
      <c r="DE304" s="181"/>
      <c r="DF304" s="181"/>
      <c r="DG304" s="181"/>
      <c r="DH304" s="181"/>
      <c r="DI304" s="181"/>
      <c r="DJ304" s="181"/>
      <c r="DK304" s="182"/>
      <c r="DL304" s="152"/>
      <c r="DM304" s="153"/>
      <c r="DN304" s="333"/>
      <c r="DO304" s="153"/>
      <c r="DP304" s="333"/>
      <c r="DQ304" s="153"/>
      <c r="DR304" s="333"/>
      <c r="DS304" s="153"/>
      <c r="DT304" s="333"/>
      <c r="DU304" s="334"/>
      <c r="DV304" s="174"/>
      <c r="DW304" s="129"/>
      <c r="DX304" s="129"/>
      <c r="DY304" s="129"/>
      <c r="DZ304" s="129"/>
      <c r="EA304" s="129"/>
      <c r="EB304" s="129"/>
      <c r="EC304" s="129"/>
      <c r="ED304" s="129"/>
      <c r="EE304" s="129"/>
      <c r="EF304" s="129"/>
      <c r="EG304" s="129"/>
      <c r="EH304" s="129"/>
      <c r="EI304" s="129"/>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row>
    <row r="305" spans="1:171" ht="11.25" customHeight="1" thickBot="1">
      <c r="A305" s="194"/>
      <c r="B305" s="195"/>
      <c r="C305" s="207"/>
      <c r="D305" s="203"/>
      <c r="E305" s="204"/>
      <c r="F305" s="203"/>
      <c r="G305" s="204"/>
      <c r="H305" s="203"/>
      <c r="I305" s="204"/>
      <c r="J305" s="203"/>
      <c r="K305" s="204"/>
      <c r="L305" s="203"/>
      <c r="M305" s="206"/>
      <c r="N305" s="69" t="str">
        <f>IF(CF313&lt;&gt;"",IF(CF313="W",IF(SUM(IF(D304&gt;D302,1,0),IF(F304&gt;F302,1,0),IF(H304&gt;H302,1,0),IF(J304&gt;J302,1,0),IF(L304&gt;L302,1,0))&lt;&gt;3,"E",""),""),"")</f>
        <v/>
      </c>
      <c r="O305" s="194"/>
      <c r="P305" s="195"/>
      <c r="Q305" s="207"/>
      <c r="R305" s="203"/>
      <c r="S305" s="204"/>
      <c r="T305" s="203"/>
      <c r="U305" s="204"/>
      <c r="V305" s="203"/>
      <c r="W305" s="204"/>
      <c r="X305" s="203"/>
      <c r="Y305" s="204"/>
      <c r="Z305" s="203"/>
      <c r="AA305" s="206"/>
      <c r="AB305" s="69" t="str">
        <f>IF(DV313&lt;&gt;"",IF(DV313="W",IF(SUM(IF(R304&gt;R302,1,0),IF(T304&gt;T302,1,0),IF(V304&gt;V302,1,0),IF(X304&gt;X302,1,0),IF(Z304&gt;Z302,1,0))&lt;&gt;3,"E",""),""),"")</f>
        <v/>
      </c>
      <c r="AP305" s="3"/>
      <c r="AQ305" s="126"/>
      <c r="AR305" s="126"/>
      <c r="AS305" s="126"/>
      <c r="AT305" s="126"/>
      <c r="AU305" s="126"/>
      <c r="AV305" s="126"/>
      <c r="AW305" s="126"/>
      <c r="AX305" s="126"/>
      <c r="AY305" s="126"/>
      <c r="AZ305" s="126"/>
      <c r="BA305" s="126"/>
      <c r="BB305" s="126"/>
      <c r="BC305" s="126"/>
      <c r="BV305" s="169" t="str">
        <f>IF(CF301&lt;&gt;"",IF(AND(AND(BV301&gt;-1,BV303&gt;-1),OR(BV301&gt;10,BV303&gt;10),ABS(BV301-BV303)&gt;1,IF(OR(BV301&gt;11,BV303&gt;11),ABS(BV301-BV303)=2,TRUE),BV301=INT(BV301),BV303=INT(BV303)),"","Error"),"")</f>
        <v/>
      </c>
      <c r="BW305" s="169"/>
      <c r="BX305" s="169" t="str">
        <f>IF(CF301&lt;&gt;"",IF(AND(AND(BX301&gt;-1,BX303&gt;-1),OR(BX301&gt;10,BX303&gt;10),ABS(BX301-BX303)&gt;1,IF(OR(BX301&gt;11,BX303&gt;11),ABS(BX301-BX303)=2,TRUE),BX301=INT(BX301),BX303=INT(BX303)),"","Error"),"")</f>
        <v/>
      </c>
      <c r="BY305" s="169"/>
      <c r="BZ305" s="169" t="str">
        <f>IF(CF301&lt;&gt;"",IF(AND(AND(BZ301&gt;-1,BZ303&gt;-1),OR(BZ301&gt;10,BZ303&gt;10),ABS(BZ301-BZ303)&gt;1,IF(OR(BZ301&gt;11,BZ303&gt;11),ABS(BZ301-BZ303)=2,TRUE),BZ301=INT(BZ301),BZ303=INT(BZ303)),"","Error"),"")</f>
        <v/>
      </c>
      <c r="CA305" s="169"/>
      <c r="CB305" s="169" t="str">
        <f>IF(AND(CF301&lt;&gt;"",CB301&lt;&gt;""),IF(AND(AND(CB301&gt;-1,CB303&gt;-1),OR(CB301&gt;10,CB303&gt;10),ABS(CB301-CB303)&gt;1,IF(OR(CB301&gt;11,CB303&gt;11),ABS(CB301-CB303)=2,TRUE),CB301=INT(CB301),CB303=INT(CB303)),"","Error"),"")</f>
        <v/>
      </c>
      <c r="CC305" s="169"/>
      <c r="CD305" s="169" t="str">
        <f>IF(AND(CF301&lt;&gt;"",CD301&lt;&gt;""),IF(AND(AND(CD301&gt;-1,CD303&gt;-1),OR(CD301&gt;10,CD303&gt;10),ABS(CD301-CD303)&gt;1,IF(OR(CD301&gt;11,CD303&gt;11),ABS(CD301-CD303)=2,TRUE),CD301=INT(CD301),CD303=INT(CD303)),"","Error"),"")</f>
        <v/>
      </c>
      <c r="CE305" s="169"/>
      <c r="CF305" s="3"/>
      <c r="CG305" s="126"/>
      <c r="CH305" s="126"/>
      <c r="CI305" s="126"/>
      <c r="CJ305" s="126"/>
      <c r="CK305" s="126"/>
      <c r="CL305" s="126"/>
      <c r="CM305" s="126"/>
      <c r="CN305" s="126"/>
      <c r="CO305" s="126"/>
      <c r="CP305" s="126"/>
      <c r="CQ305" s="126"/>
      <c r="CR305" s="126"/>
      <c r="CS305" s="126"/>
      <c r="DL305" s="169" t="str">
        <f>IF(DV301&lt;&gt;"",IF(AND(AND(DL301&gt;-1,DL303&gt;-1),OR(DL301&gt;10,DL303&gt;10),ABS(DL301-DL303)&gt;1,IF(OR(DL301&gt;11,DL303&gt;11),ABS(DL301-DL303)=2,TRUE),DL301=INT(DL301),DL303=INT(DL303)),"","Error"),"")</f>
        <v/>
      </c>
      <c r="DM305" s="169"/>
      <c r="DN305" s="169" t="str">
        <f>IF(DV301&lt;&gt;"",IF(AND(AND(DN301&gt;-1,DN303&gt;-1),OR(DN301&gt;10,DN303&gt;10),ABS(DN301-DN303)&gt;1,IF(OR(DN301&gt;11,DN303&gt;11),ABS(DN301-DN303)=2,TRUE),DN301=INT(DN301),DN303=INT(DN303)),"","Error"),"")</f>
        <v/>
      </c>
      <c r="DO305" s="169"/>
      <c r="DP305" s="169" t="str">
        <f>IF(DV301&lt;&gt;"",IF(AND(AND(DP301&gt;-1,DP303&gt;-1),OR(DP301&gt;10,DP303&gt;10),ABS(DP301-DP303)&gt;1,IF(OR(DP301&gt;11,DP303&gt;11),ABS(DP301-DP303)=2,TRUE),DP301=INT(DP301),DP303=INT(DP303)),"","Error"),"")</f>
        <v/>
      </c>
      <c r="DQ305" s="169"/>
      <c r="DR305" s="169" t="str">
        <f>IF(AND(DV301&lt;&gt;"",DR301&lt;&gt;""),IF(AND(AND(DR301&gt;-1,DR303&gt;-1),OR(DR301&gt;10,DR303&gt;10),ABS(DR301-DR303)&gt;1,IF(OR(DR301&gt;11,DR303&gt;11),ABS(DR301-DR303)=2,TRUE),DR301=INT(DR301),DR303=INT(DR303)),"","Error"),"")</f>
        <v/>
      </c>
      <c r="DS305" s="169"/>
      <c r="DT305" s="169" t="str">
        <f>IF(AND(DV301&lt;&gt;"",DT301&lt;&gt;""),IF(AND(AND(DT301&gt;-1,DT303&gt;-1),OR(DT301&gt;10,DT303&gt;10),ABS(DT301-DT303)&gt;1,IF(OR(DT301&gt;11,DT303&gt;11),ABS(DT301-DT303)=2,TRUE),DT301=INT(DT301),DT303=INT(DT303)),"","Error"),"")</f>
        <v/>
      </c>
      <c r="DU305" s="169"/>
      <c r="DV305" s="3"/>
      <c r="DW305" s="129"/>
      <c r="DX305" s="129"/>
      <c r="DY305" s="129"/>
      <c r="DZ305" s="129"/>
      <c r="EA305" s="129"/>
      <c r="EB305" s="129"/>
      <c r="EC305" s="129"/>
      <c r="ED305" s="129"/>
      <c r="EE305" s="129"/>
      <c r="EF305" s="129"/>
      <c r="EG305" s="129"/>
      <c r="EH305" s="129"/>
      <c r="EI305" s="129"/>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row>
    <row r="306" spans="1:171" ht="11.25" customHeight="1">
      <c r="A306" s="170">
        <v>7</v>
      </c>
      <c r="B306" s="191"/>
      <c r="C306" s="183" t="str">
        <f>IF($D263="1P","A","A")</f>
        <v>A</v>
      </c>
      <c r="D306" s="197"/>
      <c r="E306" s="198"/>
      <c r="F306" s="197"/>
      <c r="G306" s="198"/>
      <c r="H306" s="197"/>
      <c r="I306" s="198"/>
      <c r="J306" s="197"/>
      <c r="K306" s="198"/>
      <c r="L306" s="197"/>
      <c r="M306" s="208"/>
      <c r="N306" s="69" t="str">
        <f>IF(CF321&lt;&gt;"",IF(CF321="W",IF(SUM(IF(D306&gt;D308,1,0),IF(F306&gt;F308,1,0),IF(H306&gt;H308,1,0),IF(J306&gt;J308,1,0),IF(L306&gt;L308,1,0))&lt;&gt;3,"E",""),""),"")</f>
        <v/>
      </c>
      <c r="O306" s="170">
        <v>14</v>
      </c>
      <c r="P306" s="191"/>
      <c r="Q306" s="183" t="str">
        <f>IF($D263="1P","C","D")</f>
        <v>D</v>
      </c>
      <c r="R306" s="197"/>
      <c r="S306" s="198"/>
      <c r="T306" s="197"/>
      <c r="U306" s="198"/>
      <c r="V306" s="197"/>
      <c r="W306" s="198"/>
      <c r="X306" s="197"/>
      <c r="Y306" s="198"/>
      <c r="Z306" s="197"/>
      <c r="AA306" s="208"/>
      <c r="AB306" s="69" t="str">
        <f>IF(DV321&lt;&gt;"",IF(DV321="W",IF(SUM(IF(R306&gt;R308,1,0),IF(T306&gt;T308,1,0),IF(V306&gt;V308,1,0),IF(X306&gt;X308,1,0),IF(Z306&gt;Z308,1,0))&lt;&gt;3,"E",""),""),"")</f>
        <v/>
      </c>
      <c r="AP306" s="3"/>
      <c r="AQ306" s="126"/>
      <c r="AR306" s="126"/>
      <c r="AS306" s="126"/>
      <c r="AT306" s="126"/>
      <c r="AU306" s="126"/>
      <c r="AV306" s="126"/>
      <c r="AW306" s="126"/>
      <c r="AX306" s="126"/>
      <c r="AY306" s="126"/>
      <c r="AZ306" s="126"/>
      <c r="BA306" s="126"/>
      <c r="BB306" s="126"/>
      <c r="BC306" s="126"/>
      <c r="CF306" s="3"/>
      <c r="CG306" s="126"/>
      <c r="CH306" s="126"/>
      <c r="CI306" s="126"/>
      <c r="CJ306" s="126"/>
      <c r="CK306" s="126"/>
      <c r="CL306" s="126"/>
      <c r="CM306" s="126"/>
      <c r="CN306" s="126"/>
      <c r="CO306" s="126"/>
      <c r="CP306" s="126"/>
      <c r="CQ306" s="126"/>
      <c r="CR306" s="126"/>
      <c r="CS306" s="126"/>
      <c r="DV306" s="3"/>
      <c r="DW306" s="129"/>
      <c r="DX306" s="129"/>
      <c r="DY306" s="129"/>
      <c r="DZ306" s="129"/>
      <c r="EA306" s="129"/>
      <c r="EB306" s="129"/>
      <c r="EC306" s="129"/>
      <c r="ED306" s="129"/>
      <c r="EE306" s="129"/>
      <c r="EF306" s="129"/>
      <c r="EG306" s="129"/>
      <c r="EH306" s="129"/>
      <c r="EI306" s="129"/>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row>
    <row r="307" spans="1:171" ht="11.25" customHeight="1">
      <c r="A307" s="192"/>
      <c r="B307" s="193"/>
      <c r="C307" s="196"/>
      <c r="D307" s="199"/>
      <c r="E307" s="200"/>
      <c r="F307" s="199"/>
      <c r="G307" s="200"/>
      <c r="H307" s="199"/>
      <c r="I307" s="200"/>
      <c r="J307" s="199"/>
      <c r="K307" s="200"/>
      <c r="L307" s="199"/>
      <c r="M307" s="209"/>
      <c r="N307" s="69" t="str">
        <f>IF(CF321&lt;&gt;"",IF(ISERROR(AND(BV325="",BX325="",BZ325="",CB325="",CD325="")),"E",IF(AND(BV325="",BX325="",BZ325="",CB325="",CD325=""),"","E")),"")</f>
        <v/>
      </c>
      <c r="O307" s="192"/>
      <c r="P307" s="193"/>
      <c r="Q307" s="196"/>
      <c r="R307" s="199"/>
      <c r="S307" s="200"/>
      <c r="T307" s="199"/>
      <c r="U307" s="200"/>
      <c r="V307" s="199"/>
      <c r="W307" s="200"/>
      <c r="X307" s="199"/>
      <c r="Y307" s="200"/>
      <c r="Z307" s="199"/>
      <c r="AA307" s="209"/>
      <c r="AB307" s="69" t="str">
        <f>IF(DV321&lt;&gt;"",IF(ISERROR(AND(DL325="",DN325="",DP325="",DQ325="",DT325="")),"E",IF(AND(DL325="",DN325="",DP325="",DR325="",DT325=""),"","E")),"")</f>
        <v/>
      </c>
      <c r="AP307" s="3"/>
      <c r="AQ307" s="127"/>
      <c r="AR307" s="127"/>
      <c r="AS307" s="127"/>
      <c r="AT307" s="127"/>
      <c r="AU307" s="127"/>
      <c r="AV307" s="127"/>
      <c r="AW307" s="127"/>
      <c r="AX307" s="127"/>
      <c r="AY307" s="127"/>
      <c r="AZ307" s="127"/>
      <c r="BA307" s="127"/>
      <c r="BB307" s="127"/>
      <c r="BC307" s="127"/>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3"/>
      <c r="CG307" s="127"/>
      <c r="CH307" s="127"/>
      <c r="CI307" s="127"/>
      <c r="CJ307" s="127"/>
      <c r="CK307" s="127"/>
      <c r="CL307" s="127"/>
      <c r="CM307" s="127"/>
      <c r="CN307" s="127"/>
      <c r="CO307" s="127"/>
      <c r="CP307" s="127"/>
      <c r="CQ307" s="127"/>
      <c r="CR307" s="127"/>
      <c r="CS307" s="127"/>
      <c r="CT307" s="40"/>
      <c r="CU307" s="40"/>
      <c r="CV307" s="40"/>
      <c r="CW307" s="40"/>
      <c r="CX307" s="40"/>
      <c r="CY307" s="40"/>
      <c r="CZ307" s="40"/>
      <c r="DA307" s="40"/>
      <c r="DB307" s="40"/>
      <c r="DC307" s="40"/>
      <c r="DD307" s="40"/>
      <c r="DE307" s="40"/>
      <c r="DF307" s="40"/>
      <c r="DG307" s="40"/>
      <c r="DH307" s="40"/>
      <c r="DI307" s="40"/>
      <c r="DJ307" s="40"/>
      <c r="DK307" s="40"/>
      <c r="DL307" s="40"/>
      <c r="DM307" s="40"/>
      <c r="DN307" s="40"/>
      <c r="DO307" s="40"/>
      <c r="DP307" s="40"/>
      <c r="DQ307" s="40"/>
      <c r="DR307" s="40"/>
      <c r="DS307" s="40"/>
      <c r="DT307" s="40"/>
      <c r="DU307" s="40"/>
      <c r="DV307" s="3"/>
      <c r="DW307" s="129"/>
      <c r="DX307" s="129"/>
      <c r="DY307" s="129"/>
      <c r="DZ307" s="129"/>
      <c r="EA307" s="129"/>
      <c r="EB307" s="129"/>
      <c r="EC307" s="129"/>
      <c r="ED307" s="129"/>
      <c r="EE307" s="129"/>
      <c r="EF307" s="129"/>
      <c r="EG307" s="129"/>
      <c r="EH307" s="129"/>
      <c r="EI307" s="129"/>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row>
    <row r="308" spans="1:171" ht="11.25" customHeight="1">
      <c r="A308" s="192"/>
      <c r="B308" s="193"/>
      <c r="C308" s="175" t="str">
        <f>IF($D263="1P","D","C")</f>
        <v>C</v>
      </c>
      <c r="D308" s="201"/>
      <c r="E308" s="202"/>
      <c r="F308" s="201"/>
      <c r="G308" s="202"/>
      <c r="H308" s="201"/>
      <c r="I308" s="202"/>
      <c r="J308" s="201"/>
      <c r="K308" s="202"/>
      <c r="L308" s="201"/>
      <c r="M308" s="205"/>
      <c r="N308" s="69" t="str">
        <f>IF(CF321&lt;&gt;"",IF(ISERROR(AND(BV325="",BX325="",BZ325="",CB325="",CD325="")),"E",IF(AND(BV325="",BX325="",BZ325="",CB325="",CD325=""),"","E")),"")</f>
        <v/>
      </c>
      <c r="O308" s="192"/>
      <c r="P308" s="193"/>
      <c r="Q308" s="175" t="str">
        <f>IF($D263="1P","F","F")</f>
        <v>F</v>
      </c>
      <c r="R308" s="201"/>
      <c r="S308" s="202"/>
      <c r="T308" s="201"/>
      <c r="U308" s="202"/>
      <c r="V308" s="201"/>
      <c r="W308" s="202"/>
      <c r="X308" s="201"/>
      <c r="Y308" s="202"/>
      <c r="Z308" s="201"/>
      <c r="AA308" s="205"/>
      <c r="AB308" s="69" t="str">
        <f>IF(DV321&lt;&gt;"",IF(ISERROR(AND(DL325="",DN325="",DP325="",DQ325="",DT325="")),"E",IF(AND(DL325="",DN325="",DP325="",DR325="",DT325=""),"","E")),"")</f>
        <v/>
      </c>
      <c r="AP308" s="3"/>
      <c r="AQ308" s="128"/>
      <c r="AR308" s="128"/>
      <c r="AS308" s="128"/>
      <c r="AT308" s="128"/>
      <c r="AU308" s="128"/>
      <c r="AV308" s="128"/>
      <c r="AW308" s="128"/>
      <c r="AX308" s="128"/>
      <c r="AY308" s="128"/>
      <c r="AZ308" s="128"/>
      <c r="BA308" s="128"/>
      <c r="BB308" s="128"/>
      <c r="BC308" s="128"/>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3"/>
      <c r="CG308" s="128"/>
      <c r="CH308" s="128"/>
      <c r="CI308" s="128"/>
      <c r="CJ308" s="128"/>
      <c r="CK308" s="128"/>
      <c r="CL308" s="128"/>
      <c r="CM308" s="128"/>
      <c r="CN308" s="128"/>
      <c r="CO308" s="128"/>
      <c r="CP308" s="128"/>
      <c r="CQ308" s="128"/>
      <c r="CR308" s="128"/>
      <c r="CS308" s="128"/>
      <c r="CT308" s="41"/>
      <c r="CU308" s="41"/>
      <c r="CV308" s="41"/>
      <c r="CW308" s="41"/>
      <c r="CX308" s="41"/>
      <c r="CY308" s="41"/>
      <c r="CZ308" s="41"/>
      <c r="DA308" s="41"/>
      <c r="DB308" s="41"/>
      <c r="DC308" s="41"/>
      <c r="DD308" s="41"/>
      <c r="DE308" s="41"/>
      <c r="DF308" s="41"/>
      <c r="DG308" s="41"/>
      <c r="DH308" s="41"/>
      <c r="DI308" s="41"/>
      <c r="DJ308" s="41"/>
      <c r="DK308" s="41"/>
      <c r="DL308" s="41"/>
      <c r="DM308" s="41"/>
      <c r="DN308" s="41"/>
      <c r="DO308" s="41"/>
      <c r="DP308" s="41"/>
      <c r="DQ308" s="41"/>
      <c r="DR308" s="41"/>
      <c r="DS308" s="41"/>
      <c r="DT308" s="41"/>
      <c r="DU308" s="41"/>
      <c r="DV308" s="3"/>
      <c r="DW308" s="129"/>
      <c r="DX308" s="129"/>
      <c r="DY308" s="129"/>
      <c r="DZ308" s="129"/>
      <c r="EA308" s="129"/>
      <c r="EB308" s="129"/>
      <c r="EC308" s="129"/>
      <c r="ED308" s="129"/>
      <c r="EE308" s="129"/>
      <c r="EF308" s="129"/>
      <c r="EG308" s="129"/>
      <c r="EH308" s="129"/>
      <c r="EI308" s="129"/>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row>
    <row r="309" spans="1:171" ht="11.25" customHeight="1" thickBot="1">
      <c r="A309" s="194"/>
      <c r="B309" s="195"/>
      <c r="C309" s="207"/>
      <c r="D309" s="203"/>
      <c r="E309" s="204"/>
      <c r="F309" s="203"/>
      <c r="G309" s="204"/>
      <c r="H309" s="203"/>
      <c r="I309" s="204"/>
      <c r="J309" s="203"/>
      <c r="K309" s="204"/>
      <c r="L309" s="203"/>
      <c r="M309" s="206"/>
      <c r="N309" s="69" t="str">
        <f>IF(CF323&lt;&gt;"",IF(CF323="W",IF(SUM(IF(D308&gt;D306,1,0),IF(F308&gt;F306,1,0),IF(H308&gt;H306,1,0),IF(J308&gt;J306,1,0),IF(L308&gt;L306,1,0))&lt;&gt;3,"E",""),""),"")</f>
        <v/>
      </c>
      <c r="O309" s="194"/>
      <c r="P309" s="195"/>
      <c r="Q309" s="207"/>
      <c r="R309" s="203"/>
      <c r="S309" s="204"/>
      <c r="T309" s="203"/>
      <c r="U309" s="204"/>
      <c r="V309" s="203"/>
      <c r="W309" s="204"/>
      <c r="X309" s="203"/>
      <c r="Y309" s="204"/>
      <c r="Z309" s="203"/>
      <c r="AA309" s="206"/>
      <c r="AB309" s="69" t="str">
        <f>IF(DV323&lt;&gt;"",IF(DV323="W",IF(SUM(IF(R308&gt;R306,1,0),IF(T308&gt;T306,1,0),IF(V308&gt;V306,1,0),IF(X308&gt;X306,1,0),IF(Z308&gt;Z306,1,0))&lt;&gt;3,"E",""),""),"")</f>
        <v/>
      </c>
      <c r="AP309" s="3"/>
      <c r="AQ309" s="126"/>
      <c r="AR309" s="126"/>
      <c r="AS309" s="126"/>
      <c r="AT309" s="126"/>
      <c r="AU309" s="126"/>
      <c r="AV309" s="126"/>
      <c r="AW309" s="126"/>
      <c r="AX309" s="126"/>
      <c r="AY309" s="126"/>
      <c r="AZ309" s="126"/>
      <c r="BA309" s="126"/>
      <c r="BB309" s="126"/>
      <c r="BC309" s="126"/>
      <c r="CF309" s="3"/>
      <c r="CG309" s="126"/>
      <c r="CH309" s="126"/>
      <c r="CI309" s="126"/>
      <c r="CJ309" s="126"/>
      <c r="CK309" s="126"/>
      <c r="CL309" s="126"/>
      <c r="CM309" s="126"/>
      <c r="CN309" s="126"/>
      <c r="CO309" s="126"/>
      <c r="CP309" s="126"/>
      <c r="CQ309" s="126"/>
      <c r="CR309" s="126"/>
      <c r="CS309" s="126"/>
      <c r="DV309" s="3"/>
      <c r="DW309" s="129"/>
      <c r="DX309" s="129"/>
      <c r="DY309" s="129"/>
      <c r="DZ309" s="129"/>
      <c r="EA309" s="129"/>
      <c r="EB309" s="129"/>
      <c r="EC309" s="129"/>
      <c r="ED309" s="129"/>
      <c r="EE309" s="129"/>
      <c r="EF309" s="129"/>
      <c r="EG309" s="129"/>
      <c r="EH309" s="129"/>
      <c r="EI309" s="129"/>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row>
    <row r="310" spans="1:171" ht="11.25" customHeight="1" thickBot="1">
      <c r="A310" s="3"/>
      <c r="B310" s="3"/>
      <c r="C310" s="3"/>
      <c r="D310" s="3"/>
      <c r="E310" s="3"/>
      <c r="F310" s="3"/>
      <c r="G310" s="3"/>
      <c r="H310" s="3"/>
      <c r="I310" s="3"/>
      <c r="J310" s="3"/>
      <c r="K310" s="3"/>
      <c r="L310" s="3"/>
      <c r="M310" s="3"/>
      <c r="N310" s="3"/>
      <c r="O310" s="3"/>
      <c r="P310" s="3"/>
      <c r="Q310" s="3"/>
      <c r="R310" s="3"/>
      <c r="S310" s="3"/>
      <c r="T310" s="3"/>
      <c r="U310" s="3"/>
      <c r="V310" s="3"/>
      <c r="W310" s="3"/>
      <c r="X310" s="43"/>
      <c r="Y310" s="43"/>
      <c r="Z310" s="43"/>
      <c r="AA310" s="43"/>
      <c r="AB310" s="43"/>
      <c r="AP310" s="3"/>
      <c r="AQ310" s="127"/>
      <c r="AR310" s="127"/>
      <c r="AS310" s="127"/>
      <c r="AT310" s="127"/>
      <c r="AU310" s="127"/>
      <c r="AV310" s="127"/>
      <c r="AW310" s="127"/>
      <c r="AX310" s="127"/>
      <c r="AY310" s="127"/>
      <c r="AZ310" s="127"/>
      <c r="BA310" s="127"/>
      <c r="BB310" s="127"/>
      <c r="BC310" s="127"/>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3"/>
      <c r="CG310" s="127"/>
      <c r="CH310" s="127"/>
      <c r="CI310" s="127"/>
      <c r="CJ310" s="127"/>
      <c r="CK310" s="127"/>
      <c r="CL310" s="127"/>
      <c r="CM310" s="127"/>
      <c r="CN310" s="127"/>
      <c r="CO310" s="127"/>
      <c r="CP310" s="127"/>
      <c r="CQ310" s="127"/>
      <c r="CR310" s="127"/>
      <c r="CS310" s="127"/>
      <c r="CT310" s="40"/>
      <c r="CU310" s="40"/>
      <c r="CV310" s="40"/>
      <c r="CW310" s="40"/>
      <c r="CX310" s="40"/>
      <c r="CY310" s="40"/>
      <c r="CZ310" s="40"/>
      <c r="DA310" s="40"/>
      <c r="DB310" s="40"/>
      <c r="DC310" s="40"/>
      <c r="DD310" s="40"/>
      <c r="DE310" s="40"/>
      <c r="DF310" s="40"/>
      <c r="DG310" s="40"/>
      <c r="DH310" s="40"/>
      <c r="DI310" s="40"/>
      <c r="DJ310" s="40"/>
      <c r="DK310" s="40"/>
      <c r="DL310" s="40"/>
      <c r="DM310" s="40"/>
      <c r="DN310" s="40"/>
      <c r="DO310" s="40"/>
      <c r="DP310" s="40"/>
      <c r="DQ310" s="40"/>
      <c r="DR310" s="40"/>
      <c r="DS310" s="40"/>
      <c r="DT310" s="40"/>
      <c r="DU310" s="40"/>
      <c r="DV310" s="3"/>
      <c r="DW310" s="129"/>
      <c r="DX310" s="129"/>
      <c r="DY310" s="129"/>
      <c r="DZ310" s="129"/>
      <c r="EA310" s="129"/>
      <c r="EB310" s="129"/>
      <c r="EC310" s="129"/>
      <c r="ED310" s="129"/>
      <c r="EE310" s="129"/>
      <c r="EF310" s="129"/>
      <c r="EG310" s="129"/>
      <c r="EH310" s="129"/>
      <c r="EI310" s="129"/>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row>
    <row r="311" spans="1:171" ht="11.25" customHeight="1">
      <c r="A311" s="42"/>
      <c r="B311" s="42"/>
      <c r="C311" s="42"/>
      <c r="D311" s="42"/>
      <c r="E311" s="42"/>
      <c r="F311" s="43"/>
      <c r="G311" s="43"/>
      <c r="H311" s="43"/>
      <c r="I311" s="43"/>
      <c r="J311" s="43"/>
      <c r="K311" s="43"/>
      <c r="L311" s="43"/>
      <c r="M311" s="43"/>
      <c r="N311" s="43"/>
      <c r="O311" s="43"/>
      <c r="P311" s="43"/>
      <c r="Q311" s="43"/>
      <c r="R311" s="43"/>
      <c r="S311" s="43"/>
      <c r="T311" s="43"/>
      <c r="U311" s="43"/>
      <c r="V311" s="43"/>
      <c r="W311" s="43"/>
      <c r="AA311" s="42"/>
      <c r="AB311" s="42"/>
      <c r="AP311" s="3"/>
      <c r="AQ311" s="154" t="str">
        <f>CONCATENATE($A265," ",$D265,","," ",$F263)</f>
        <v>Group: 5, Men's Singles</v>
      </c>
      <c r="AR311" s="155"/>
      <c r="AS311" s="155"/>
      <c r="AT311" s="155"/>
      <c r="AU311" s="155"/>
      <c r="AV311" s="155"/>
      <c r="AW311" s="155"/>
      <c r="AX311" s="155"/>
      <c r="AY311" s="155"/>
      <c r="AZ311" s="155"/>
      <c r="BA311" s="155"/>
      <c r="BB311" s="155"/>
      <c r="BC311" s="156"/>
      <c r="BD311" s="163">
        <f>A302</f>
        <v>6</v>
      </c>
      <c r="BE311" s="164"/>
      <c r="BF311" s="183" t="str">
        <f>C302</f>
        <v>B</v>
      </c>
      <c r="BG311" s="185" t="str">
        <f>IF(VLOOKUP($BF311,$A267:$C277,3,FALSE)=0,"",CONCATENATE(VLOOKUP(VLOOKUP($BF311,$A267:$C277,3,FALSE),Players!$C:$G,4,FALSE)," ",VLOOKUP($BF311,$A267:$C277,3,FALSE)," ",IF(ISERROR(VLOOKUP(VLOOKUP($BF311,$A267:$C277,3,FALSE),Players!$C:$G,5,FALSE)),"()",CONCATENATE("(",VLOOKUP(VLOOKUP($BF311,$A267:$C277,3,FALSE),Players!$C:$G,5,FALSE),")"))))</f>
        <v/>
      </c>
      <c r="BH311" s="186"/>
      <c r="BI311" s="186"/>
      <c r="BJ311" s="186"/>
      <c r="BK311" s="186"/>
      <c r="BL311" s="186"/>
      <c r="BM311" s="186"/>
      <c r="BN311" s="186"/>
      <c r="BO311" s="186"/>
      <c r="BP311" s="186"/>
      <c r="BQ311" s="186"/>
      <c r="BR311" s="186"/>
      <c r="BS311" s="186"/>
      <c r="BT311" s="186"/>
      <c r="BU311" s="187"/>
      <c r="BV311" s="170" t="str">
        <f>IF(D302&lt;&gt;"",D302,"")</f>
        <v/>
      </c>
      <c r="BW311" s="171"/>
      <c r="BX311" s="335" t="str">
        <f>IF(F302&lt;&gt;"",F302,"")</f>
        <v/>
      </c>
      <c r="BY311" s="171"/>
      <c r="BZ311" s="335" t="str">
        <f>IF(H302&lt;&gt;"",H302,"")</f>
        <v/>
      </c>
      <c r="CA311" s="171"/>
      <c r="CB311" s="335" t="str">
        <f>IF(J302&lt;&gt;"",J302,"")</f>
        <v/>
      </c>
      <c r="CC311" s="171"/>
      <c r="CD311" s="335" t="str">
        <f>IF(L302&lt;&gt;"",L302,"")</f>
        <v/>
      </c>
      <c r="CE311" s="337"/>
      <c r="CF311" s="174" t="str">
        <f>IF($CD311=$CD313,IF($CB311=$CB313,IF($BZ311&lt;&gt;"",IF($BZ311&gt;$BZ313,"W","L"),""),IF($CB311&gt;$CB313,"W","L")),IF($CD311&gt;$CD313,"W","L"))</f>
        <v/>
      </c>
      <c r="CG311" s="154" t="str">
        <f>CONCATENATE($A265," ",$D265,","," ",$F263)</f>
        <v>Group: 5, Men's Singles</v>
      </c>
      <c r="CH311" s="155"/>
      <c r="CI311" s="155"/>
      <c r="CJ311" s="155"/>
      <c r="CK311" s="155"/>
      <c r="CL311" s="155"/>
      <c r="CM311" s="155"/>
      <c r="CN311" s="155"/>
      <c r="CO311" s="155"/>
      <c r="CP311" s="155"/>
      <c r="CQ311" s="155"/>
      <c r="CR311" s="155"/>
      <c r="CS311" s="156"/>
      <c r="CT311" s="163">
        <f>O302</f>
        <v>13</v>
      </c>
      <c r="CU311" s="164"/>
      <c r="CV311" s="183" t="str">
        <f>Q302</f>
        <v>A</v>
      </c>
      <c r="CW311" s="185" t="str">
        <f>IF(VLOOKUP($CV311,$A267:$C277,3,FALSE)=0,"",CONCATENATE(VLOOKUP(VLOOKUP($CV311,$A267:$C277,3,FALSE),Players!$C:$G,4,FALSE)," ",VLOOKUP($CV311,$A267:$C277,3,FALSE)," ",IF(ISERROR(VLOOKUP(VLOOKUP($CV311,$A267:$C277,3,FALSE),Players!$C:$G,5,FALSE)),"()",CONCATENATE("(",VLOOKUP(VLOOKUP($CV311,$A267:$C277,3,FALSE),Players!$C:$G,5,FALSE),")"))))</f>
        <v/>
      </c>
      <c r="CX311" s="186"/>
      <c r="CY311" s="186"/>
      <c r="CZ311" s="186"/>
      <c r="DA311" s="186"/>
      <c r="DB311" s="186"/>
      <c r="DC311" s="186"/>
      <c r="DD311" s="186"/>
      <c r="DE311" s="186"/>
      <c r="DF311" s="186"/>
      <c r="DG311" s="186"/>
      <c r="DH311" s="186"/>
      <c r="DI311" s="186"/>
      <c r="DJ311" s="186"/>
      <c r="DK311" s="187"/>
      <c r="DL311" s="170" t="str">
        <f>IF(R302&lt;&gt;"",R302,"")</f>
        <v/>
      </c>
      <c r="DM311" s="171"/>
      <c r="DN311" s="335" t="str">
        <f>IF(T302&lt;&gt;"",T302,"")</f>
        <v/>
      </c>
      <c r="DO311" s="171"/>
      <c r="DP311" s="335" t="str">
        <f>IF(V302&lt;&gt;"",V302,"")</f>
        <v/>
      </c>
      <c r="DQ311" s="171"/>
      <c r="DR311" s="335" t="str">
        <f>IF(X302&lt;&gt;"",X302,"")</f>
        <v/>
      </c>
      <c r="DS311" s="171"/>
      <c r="DT311" s="335" t="str">
        <f>IF(Z302&lt;&gt;"",Z302,"")</f>
        <v/>
      </c>
      <c r="DU311" s="337"/>
      <c r="DV311" s="174" t="str">
        <f>IF($DT311=$DT313,IF($DR311=$DR313,IF($DP311&lt;&gt;"",IF($DP311&gt;$DP313,"W","L"),""),IF($DR311&gt;$DR313,"W","L")),IF($DT311&gt;$DT313,"W","L"))</f>
        <v/>
      </c>
      <c r="DW311" s="129"/>
      <c r="DX311" s="129"/>
      <c r="DY311" s="129"/>
      <c r="DZ311" s="129"/>
      <c r="EA311" s="129"/>
      <c r="EB311" s="129"/>
      <c r="EC311" s="129"/>
      <c r="ED311" s="129"/>
      <c r="EE311" s="129"/>
      <c r="EF311" s="129"/>
      <c r="EG311" s="129"/>
      <c r="EH311" s="129"/>
      <c r="EI311" s="129"/>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row>
    <row r="312" spans="1:171" ht="11.25" customHeight="1">
      <c r="C312" s="44"/>
      <c r="D312" s="44"/>
      <c r="N312" s="43"/>
      <c r="O312" s="43"/>
      <c r="P312" s="43"/>
      <c r="Q312" s="43"/>
      <c r="R312" s="43"/>
      <c r="S312" s="43"/>
      <c r="T312" s="43"/>
      <c r="U312" s="43"/>
      <c r="V312" s="43"/>
      <c r="W312" s="43"/>
      <c r="X312" s="43"/>
      <c r="Y312" s="43"/>
      <c r="Z312" s="43"/>
      <c r="AA312" s="43"/>
      <c r="AB312" s="43"/>
      <c r="AP312" s="3"/>
      <c r="AQ312" s="157"/>
      <c r="AR312" s="158"/>
      <c r="AS312" s="158"/>
      <c r="AT312" s="158"/>
      <c r="AU312" s="158"/>
      <c r="AV312" s="158"/>
      <c r="AW312" s="158"/>
      <c r="AX312" s="158"/>
      <c r="AY312" s="158"/>
      <c r="AZ312" s="158"/>
      <c r="BA312" s="158"/>
      <c r="BB312" s="158"/>
      <c r="BC312" s="159"/>
      <c r="BD312" s="165"/>
      <c r="BE312" s="166"/>
      <c r="BF312" s="184"/>
      <c r="BG312" s="188"/>
      <c r="BH312" s="189"/>
      <c r="BI312" s="189"/>
      <c r="BJ312" s="189"/>
      <c r="BK312" s="189"/>
      <c r="BL312" s="189"/>
      <c r="BM312" s="189"/>
      <c r="BN312" s="189"/>
      <c r="BO312" s="189"/>
      <c r="BP312" s="189"/>
      <c r="BQ312" s="189"/>
      <c r="BR312" s="189"/>
      <c r="BS312" s="189"/>
      <c r="BT312" s="189"/>
      <c r="BU312" s="190"/>
      <c r="BV312" s="172"/>
      <c r="BW312" s="173"/>
      <c r="BX312" s="336"/>
      <c r="BY312" s="173"/>
      <c r="BZ312" s="336"/>
      <c r="CA312" s="173"/>
      <c r="CB312" s="336"/>
      <c r="CC312" s="173"/>
      <c r="CD312" s="336"/>
      <c r="CE312" s="338"/>
      <c r="CF312" s="174"/>
      <c r="CG312" s="157"/>
      <c r="CH312" s="158"/>
      <c r="CI312" s="158"/>
      <c r="CJ312" s="158"/>
      <c r="CK312" s="158"/>
      <c r="CL312" s="158"/>
      <c r="CM312" s="158"/>
      <c r="CN312" s="158"/>
      <c r="CO312" s="158"/>
      <c r="CP312" s="158"/>
      <c r="CQ312" s="158"/>
      <c r="CR312" s="158"/>
      <c r="CS312" s="159"/>
      <c r="CT312" s="165"/>
      <c r="CU312" s="166"/>
      <c r="CV312" s="184"/>
      <c r="CW312" s="188"/>
      <c r="CX312" s="189"/>
      <c r="CY312" s="189"/>
      <c r="CZ312" s="189"/>
      <c r="DA312" s="189"/>
      <c r="DB312" s="189"/>
      <c r="DC312" s="189"/>
      <c r="DD312" s="189"/>
      <c r="DE312" s="189"/>
      <c r="DF312" s="189"/>
      <c r="DG312" s="189"/>
      <c r="DH312" s="189"/>
      <c r="DI312" s="189"/>
      <c r="DJ312" s="189"/>
      <c r="DK312" s="190"/>
      <c r="DL312" s="172"/>
      <c r="DM312" s="173"/>
      <c r="DN312" s="336"/>
      <c r="DO312" s="173"/>
      <c r="DP312" s="336"/>
      <c r="DQ312" s="173"/>
      <c r="DR312" s="336"/>
      <c r="DS312" s="173"/>
      <c r="DT312" s="336"/>
      <c r="DU312" s="338"/>
      <c r="DV312" s="174"/>
      <c r="DW312" s="129"/>
      <c r="DX312" s="129"/>
      <c r="DY312" s="129"/>
      <c r="DZ312" s="129"/>
      <c r="EA312" s="129"/>
      <c r="EB312" s="129"/>
      <c r="EC312" s="129"/>
      <c r="ED312" s="129"/>
      <c r="EE312" s="129"/>
      <c r="EF312" s="129"/>
      <c r="EG312" s="129"/>
      <c r="EH312" s="129"/>
      <c r="EI312" s="129"/>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row>
    <row r="313" spans="1:171" ht="11.25" customHeight="1">
      <c r="A313" s="2"/>
      <c r="J313" s="43"/>
      <c r="K313" s="43"/>
      <c r="L313" s="43"/>
      <c r="M313" s="43"/>
      <c r="R313" s="42"/>
      <c r="S313" s="42"/>
      <c r="W313" s="42"/>
      <c r="AA313" s="42"/>
      <c r="AB313" s="42"/>
      <c r="AP313" s="3"/>
      <c r="AQ313" s="157"/>
      <c r="AR313" s="158"/>
      <c r="AS313" s="158"/>
      <c r="AT313" s="158"/>
      <c r="AU313" s="158"/>
      <c r="AV313" s="158"/>
      <c r="AW313" s="158"/>
      <c r="AX313" s="158"/>
      <c r="AY313" s="158"/>
      <c r="AZ313" s="158"/>
      <c r="BA313" s="158"/>
      <c r="BB313" s="158"/>
      <c r="BC313" s="159"/>
      <c r="BD313" s="165"/>
      <c r="BE313" s="166"/>
      <c r="BF313" s="175" t="str">
        <f>C304</f>
        <v>F</v>
      </c>
      <c r="BG313" s="177" t="str">
        <f>IF(VLOOKUP($BF313,$A267:$C277,3,FALSE)=0,"",CONCATENATE(VLOOKUP(VLOOKUP($BF313,$A267:$C277,3,FALSE),Players!$C:$G,4,FALSE)," ",VLOOKUP($BF313,$A267:$C277,3,FALSE)," ",IF(ISERROR(VLOOKUP(VLOOKUP($BF313,$A267:$C277,3,FALSE),Players!$C:$G,5,FALSE)),"()",CONCATENATE("(",VLOOKUP(VLOOKUP($BF313,$A267:$C277,3,FALSE),Players!$C:$G,5,FALSE),")"))))</f>
        <v/>
      </c>
      <c r="BH313" s="178"/>
      <c r="BI313" s="178"/>
      <c r="BJ313" s="178"/>
      <c r="BK313" s="178"/>
      <c r="BL313" s="178"/>
      <c r="BM313" s="178"/>
      <c r="BN313" s="178"/>
      <c r="BO313" s="178"/>
      <c r="BP313" s="178"/>
      <c r="BQ313" s="178"/>
      <c r="BR313" s="178"/>
      <c r="BS313" s="178"/>
      <c r="BT313" s="178"/>
      <c r="BU313" s="179"/>
      <c r="BV313" s="150" t="str">
        <f>IF(D304&lt;&gt;"",D304,"")</f>
        <v/>
      </c>
      <c r="BW313" s="151"/>
      <c r="BX313" s="288" t="str">
        <f>IF(F304&lt;&gt;"",F304,"")</f>
        <v/>
      </c>
      <c r="BY313" s="151"/>
      <c r="BZ313" s="288" t="str">
        <f>IF(H304&lt;&gt;"",H304,"")</f>
        <v/>
      </c>
      <c r="CA313" s="151"/>
      <c r="CB313" s="288" t="str">
        <f>IF(J304&lt;&gt;"",J304,"")</f>
        <v/>
      </c>
      <c r="CC313" s="151"/>
      <c r="CD313" s="288" t="str">
        <f>IF(L304&lt;&gt;"",L304,"")</f>
        <v/>
      </c>
      <c r="CE313" s="332"/>
      <c r="CF313" s="174" t="str">
        <f>IF($CF311&lt;&gt;"",IF(CF311="W","L","W"),"")</f>
        <v/>
      </c>
      <c r="CG313" s="157"/>
      <c r="CH313" s="158"/>
      <c r="CI313" s="158"/>
      <c r="CJ313" s="158"/>
      <c r="CK313" s="158"/>
      <c r="CL313" s="158"/>
      <c r="CM313" s="158"/>
      <c r="CN313" s="158"/>
      <c r="CO313" s="158"/>
      <c r="CP313" s="158"/>
      <c r="CQ313" s="158"/>
      <c r="CR313" s="158"/>
      <c r="CS313" s="159"/>
      <c r="CT313" s="165"/>
      <c r="CU313" s="166"/>
      <c r="CV313" s="175" t="str">
        <f>Q304</f>
        <v>E</v>
      </c>
      <c r="CW313" s="177" t="str">
        <f>IF(VLOOKUP($CV313,$A267:$C277,3,FALSE)=0,"",CONCATENATE(VLOOKUP(VLOOKUP($CV313,$A267:$C277,3,FALSE),Players!$C:$G,4,FALSE)," ",VLOOKUP($CV313,$A267:$C277,3,FALSE)," ",IF(ISERROR(VLOOKUP(VLOOKUP($CV313,$A267:$C277,3,FALSE),Players!$C:$G,5,FALSE)),"()",CONCATENATE("(",VLOOKUP(VLOOKUP($CV313,$A267:$C277,3,FALSE),Players!$C:$G,5,FALSE),")"))))</f>
        <v/>
      </c>
      <c r="CX313" s="178"/>
      <c r="CY313" s="178"/>
      <c r="CZ313" s="178"/>
      <c r="DA313" s="178"/>
      <c r="DB313" s="178"/>
      <c r="DC313" s="178"/>
      <c r="DD313" s="178"/>
      <c r="DE313" s="178"/>
      <c r="DF313" s="178"/>
      <c r="DG313" s="178"/>
      <c r="DH313" s="178"/>
      <c r="DI313" s="178"/>
      <c r="DJ313" s="178"/>
      <c r="DK313" s="179"/>
      <c r="DL313" s="150" t="str">
        <f>IF(R304&lt;&gt;"",R304,"")</f>
        <v/>
      </c>
      <c r="DM313" s="151"/>
      <c r="DN313" s="288" t="str">
        <f>IF(T304&lt;&gt;"",T304,"")</f>
        <v/>
      </c>
      <c r="DO313" s="151"/>
      <c r="DP313" s="288" t="str">
        <f>IF(V304&lt;&gt;"",V304,"")</f>
        <v/>
      </c>
      <c r="DQ313" s="151"/>
      <c r="DR313" s="288" t="str">
        <f>IF(X304&lt;&gt;"",X304,"")</f>
        <v/>
      </c>
      <c r="DS313" s="151"/>
      <c r="DT313" s="288" t="str">
        <f>IF(Z304&lt;&gt;"",Z304,"")</f>
        <v/>
      </c>
      <c r="DU313" s="332"/>
      <c r="DV313" s="174" t="str">
        <f>IF($DV311&lt;&gt;"",IF(DV311="W","L","W"),"")</f>
        <v/>
      </c>
      <c r="DW313" s="129"/>
      <c r="DX313" s="129"/>
      <c r="DY313" s="129"/>
      <c r="DZ313" s="129"/>
      <c r="EA313" s="129"/>
      <c r="EB313" s="129"/>
      <c r="EC313" s="129"/>
      <c r="ED313" s="129"/>
      <c r="EE313" s="129"/>
      <c r="EF313" s="129"/>
      <c r="EG313" s="129"/>
      <c r="EH313" s="129"/>
      <c r="EI313" s="129"/>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row>
    <row r="314" spans="1:171" ht="11.25" customHeight="1" thickBot="1">
      <c r="A314" s="42"/>
      <c r="R314" s="42"/>
      <c r="S314" s="42"/>
      <c r="W314" s="42"/>
      <c r="X314" s="43"/>
      <c r="Y314" s="43"/>
      <c r="Z314" s="43"/>
      <c r="AA314" s="43"/>
      <c r="AB314" s="43"/>
      <c r="AP314" s="3"/>
      <c r="AQ314" s="160"/>
      <c r="AR314" s="161"/>
      <c r="AS314" s="161"/>
      <c r="AT314" s="161"/>
      <c r="AU314" s="161"/>
      <c r="AV314" s="161"/>
      <c r="AW314" s="161"/>
      <c r="AX314" s="161"/>
      <c r="AY314" s="161"/>
      <c r="AZ314" s="161"/>
      <c r="BA314" s="161"/>
      <c r="BB314" s="161"/>
      <c r="BC314" s="162"/>
      <c r="BD314" s="167"/>
      <c r="BE314" s="168"/>
      <c r="BF314" s="176"/>
      <c r="BG314" s="180"/>
      <c r="BH314" s="181"/>
      <c r="BI314" s="181"/>
      <c r="BJ314" s="181"/>
      <c r="BK314" s="181"/>
      <c r="BL314" s="181"/>
      <c r="BM314" s="181"/>
      <c r="BN314" s="181"/>
      <c r="BO314" s="181"/>
      <c r="BP314" s="181"/>
      <c r="BQ314" s="181"/>
      <c r="BR314" s="181"/>
      <c r="BS314" s="181"/>
      <c r="BT314" s="181"/>
      <c r="BU314" s="182"/>
      <c r="BV314" s="152"/>
      <c r="BW314" s="153"/>
      <c r="BX314" s="333"/>
      <c r="BY314" s="153"/>
      <c r="BZ314" s="333"/>
      <c r="CA314" s="153"/>
      <c r="CB314" s="333"/>
      <c r="CC314" s="153"/>
      <c r="CD314" s="333"/>
      <c r="CE314" s="334"/>
      <c r="CF314" s="341"/>
      <c r="CG314" s="160"/>
      <c r="CH314" s="161"/>
      <c r="CI314" s="161"/>
      <c r="CJ314" s="161"/>
      <c r="CK314" s="161"/>
      <c r="CL314" s="161"/>
      <c r="CM314" s="161"/>
      <c r="CN314" s="161"/>
      <c r="CO314" s="161"/>
      <c r="CP314" s="161"/>
      <c r="CQ314" s="161"/>
      <c r="CR314" s="161"/>
      <c r="CS314" s="162"/>
      <c r="CT314" s="167"/>
      <c r="CU314" s="168"/>
      <c r="CV314" s="176"/>
      <c r="CW314" s="180"/>
      <c r="CX314" s="181"/>
      <c r="CY314" s="181"/>
      <c r="CZ314" s="181"/>
      <c r="DA314" s="181"/>
      <c r="DB314" s="181"/>
      <c r="DC314" s="181"/>
      <c r="DD314" s="181"/>
      <c r="DE314" s="181"/>
      <c r="DF314" s="181"/>
      <c r="DG314" s="181"/>
      <c r="DH314" s="181"/>
      <c r="DI314" s="181"/>
      <c r="DJ314" s="181"/>
      <c r="DK314" s="182"/>
      <c r="DL314" s="152"/>
      <c r="DM314" s="153"/>
      <c r="DN314" s="333"/>
      <c r="DO314" s="153"/>
      <c r="DP314" s="333"/>
      <c r="DQ314" s="153"/>
      <c r="DR314" s="333"/>
      <c r="DS314" s="153"/>
      <c r="DT314" s="333"/>
      <c r="DU314" s="334"/>
      <c r="DV314" s="174"/>
      <c r="DW314" s="129"/>
      <c r="DX314" s="129"/>
      <c r="DY314" s="129"/>
      <c r="DZ314" s="129"/>
      <c r="EA314" s="129"/>
      <c r="EB314" s="129"/>
      <c r="EC314" s="129"/>
      <c r="ED314" s="129"/>
      <c r="EE314" s="129"/>
      <c r="EF314" s="129"/>
      <c r="EG314" s="129"/>
      <c r="EH314" s="129"/>
      <c r="EI314" s="129"/>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row>
    <row r="315" spans="1:171" ht="11.25" customHeight="1">
      <c r="A315" s="42"/>
      <c r="R315" s="42"/>
      <c r="S315" s="42"/>
      <c r="W315" s="42"/>
      <c r="AA315" s="42"/>
      <c r="AB315" s="42"/>
      <c r="AP315" s="3"/>
      <c r="AQ315" s="126"/>
      <c r="AR315" s="126"/>
      <c r="AS315" s="126"/>
      <c r="AT315" s="126"/>
      <c r="AU315" s="126"/>
      <c r="AV315" s="126"/>
      <c r="AW315" s="126"/>
      <c r="AX315" s="126"/>
      <c r="AY315" s="126"/>
      <c r="AZ315" s="126"/>
      <c r="BA315" s="126"/>
      <c r="BB315" s="126"/>
      <c r="BC315" s="126"/>
      <c r="BV315" s="169" t="str">
        <f>IF(CF311&lt;&gt;"",IF(AND(AND(BV311&gt;-1,BV313&gt;-1),OR(BV311&gt;10,BV313&gt;10),ABS(BV311-BV313)&gt;1,IF(OR(BV311&gt;11,BV313&gt;11),ABS(BV311-BV313)=2,TRUE),BV311=INT(BV311),BV313=INT(BV313)),"","Error"),"")</f>
        <v/>
      </c>
      <c r="BW315" s="169"/>
      <c r="BX315" s="169" t="str">
        <f>IF(CF311&lt;&gt;"",IF(AND(AND(BX311&gt;-1,BX313&gt;-1),OR(BX311&gt;10,BX313&gt;10),ABS(BX311-BX313)&gt;1,IF(OR(BX311&gt;11,BX313&gt;11),ABS(BX311-BX313)=2,TRUE),BX311=INT(BX311),BX313=INT(BX313)),"","Error"),"")</f>
        <v/>
      </c>
      <c r="BY315" s="169"/>
      <c r="BZ315" s="169" t="str">
        <f>IF(CF311&lt;&gt;"",IF(AND(AND(BZ311&gt;-1,BZ313&gt;-1),OR(BZ311&gt;10,BZ313&gt;10),ABS(BZ311-BZ313)&gt;1,IF(OR(BZ311&gt;11,BZ313&gt;11),ABS(BZ311-BZ313)=2,TRUE),BZ311=INT(BZ311),BZ313=INT(BZ313)),"","Error"),"")</f>
        <v/>
      </c>
      <c r="CA315" s="169"/>
      <c r="CB315" s="169" t="str">
        <f>IF(AND(CF311&lt;&gt;"",CB311&lt;&gt;""),IF(AND(AND(CB311&gt;-1,CB313&gt;-1),OR(CB311&gt;10,CB313&gt;10),ABS(CB311-CB313)&gt;1,IF(OR(CB311&gt;11,CB313&gt;11),ABS(CB311-CB313)=2,TRUE),CB311=INT(CB311),CB313=INT(CB313)),"","Error"),"")</f>
        <v/>
      </c>
      <c r="CC315" s="169"/>
      <c r="CD315" s="169" t="str">
        <f>IF(AND(CF311&lt;&gt;"",CD311&lt;&gt;""),IF(AND(AND(CD311&gt;-1,CD313&gt;-1),OR(CD311&gt;10,CD313&gt;10),ABS(CD311-CD313)&gt;1,IF(OR(CD311&gt;11,CD313&gt;11),ABS(CD311-CD313)=2,TRUE),CD311=INT(CD311),CD313=INT(CD313)),"","Error"),"")</f>
        <v/>
      </c>
      <c r="CE315" s="169"/>
      <c r="CF315" s="3"/>
      <c r="CG315" s="126"/>
      <c r="CH315" s="126"/>
      <c r="CI315" s="126"/>
      <c r="CJ315" s="126"/>
      <c r="CK315" s="126"/>
      <c r="CL315" s="126"/>
      <c r="CM315" s="126"/>
      <c r="CN315" s="126"/>
      <c r="CO315" s="126"/>
      <c r="CP315" s="126"/>
      <c r="CQ315" s="126"/>
      <c r="CR315" s="126"/>
      <c r="CS315" s="126"/>
      <c r="DL315" s="169" t="str">
        <f>IF(DV311&lt;&gt;"",IF(AND(AND(DL311&gt;-1,DL313&gt;-1),OR(DL311&gt;10,DL313&gt;10),ABS(DL311-DL313)&gt;1,IF(OR(DL311&gt;11,DL313&gt;11),ABS(DL311-DL313)=2,TRUE),DL311=INT(DL311),DL313=INT(DL313)),"","Error"),"")</f>
        <v/>
      </c>
      <c r="DM315" s="169"/>
      <c r="DN315" s="169" t="str">
        <f>IF(DV311&lt;&gt;"",IF(AND(AND(DN311&gt;-1,DN313&gt;-1),OR(DN311&gt;10,DN313&gt;10),ABS(DN311-DN313)&gt;1,IF(OR(DN311&gt;11,DN313&gt;11),ABS(DN311-DN313)=2,TRUE),DN311=INT(DN311),DN313=INT(DN313)),"","Error"),"")</f>
        <v/>
      </c>
      <c r="DO315" s="169"/>
      <c r="DP315" s="169" t="str">
        <f>IF(DV311&lt;&gt;"",IF(AND(AND(DP311&gt;-1,DP313&gt;-1),OR(DP311&gt;10,DP313&gt;10),ABS(DP311-DP313)&gt;1,IF(OR(DP311&gt;11,DP313&gt;11),ABS(DP311-DP313)=2,TRUE),DP311=INT(DP311),DP313=INT(DP313)),"","Error"),"")</f>
        <v/>
      </c>
      <c r="DQ315" s="169"/>
      <c r="DR315" s="169" t="str">
        <f>IF(AND(DV311&lt;&gt;"",DR311&lt;&gt;""),IF(AND(AND(DR311&gt;-1,DR313&gt;-1),OR(DR311&gt;10,DR313&gt;10),ABS(DR311-DR313)&gt;1,IF(OR(DR311&gt;11,DR313&gt;11),ABS(DR311-DR313)=2,TRUE),DR311=INT(DR311),DR313=INT(DR313)),"","Error"),"")</f>
        <v/>
      </c>
      <c r="DS315" s="169"/>
      <c r="DT315" s="169" t="str">
        <f>IF(AND(DV311&lt;&gt;"",DT311&lt;&gt;""),IF(AND(AND(DT311&gt;-1,DT313&gt;-1),OR(DT311&gt;10,DT313&gt;10),ABS(DT311-DT313)&gt;1,IF(OR(DT311&gt;11,DT313&gt;11),ABS(DT311-DT313)=2,TRUE),DT311=INT(DT311),DT313=INT(DT313)),"","Error"),"")</f>
        <v/>
      </c>
      <c r="DU315" s="169"/>
      <c r="DV315" s="3"/>
      <c r="DW315" s="129"/>
      <c r="DX315" s="129"/>
      <c r="DY315" s="129"/>
      <c r="DZ315" s="129"/>
      <c r="EA315" s="129"/>
      <c r="EB315" s="129"/>
      <c r="EC315" s="129"/>
      <c r="ED315" s="129"/>
      <c r="EE315" s="129"/>
      <c r="EF315" s="129"/>
      <c r="EG315" s="129"/>
      <c r="EH315" s="129"/>
      <c r="EI315" s="129"/>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row>
    <row r="316" spans="1:171" ht="11.25" customHeight="1">
      <c r="C316" s="44"/>
      <c r="D316" s="44"/>
      <c r="R316" s="42"/>
      <c r="S316" s="42"/>
      <c r="W316" s="42"/>
      <c r="X316" s="43"/>
      <c r="Y316" s="43"/>
      <c r="Z316" s="43"/>
      <c r="AA316" s="43"/>
      <c r="AB316" s="43"/>
      <c r="AP316" s="3"/>
      <c r="AQ316" s="126"/>
      <c r="AR316" s="126"/>
      <c r="AS316" s="126"/>
      <c r="AT316" s="126"/>
      <c r="AU316" s="126"/>
      <c r="AV316" s="126"/>
      <c r="AW316" s="126"/>
      <c r="AX316" s="126"/>
      <c r="AY316" s="126"/>
      <c r="AZ316" s="126"/>
      <c r="BA316" s="126"/>
      <c r="BB316" s="126"/>
      <c r="BC316" s="126"/>
      <c r="CF316" s="3"/>
      <c r="CG316" s="126"/>
      <c r="CH316" s="126"/>
      <c r="CI316" s="126"/>
      <c r="CJ316" s="126"/>
      <c r="CK316" s="126"/>
      <c r="CL316" s="126"/>
      <c r="CM316" s="126"/>
      <c r="CN316" s="126"/>
      <c r="CO316" s="126"/>
      <c r="CP316" s="126"/>
      <c r="CQ316" s="126"/>
      <c r="CR316" s="126"/>
      <c r="CS316" s="126"/>
      <c r="DV316" s="3"/>
      <c r="DW316" s="129"/>
      <c r="DX316" s="129"/>
      <c r="DY316" s="129"/>
      <c r="DZ316" s="129"/>
      <c r="EA316" s="129"/>
      <c r="EB316" s="129"/>
      <c r="EC316" s="129"/>
      <c r="ED316" s="129"/>
      <c r="EE316" s="129"/>
      <c r="EF316" s="129"/>
      <c r="EG316" s="129"/>
      <c r="EH316" s="129"/>
      <c r="EI316" s="129"/>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row>
    <row r="317" spans="1:171" ht="11.25" customHeight="1">
      <c r="A317" s="2"/>
      <c r="J317" s="43"/>
      <c r="K317" s="43"/>
      <c r="L317" s="43"/>
      <c r="M317" s="43"/>
      <c r="N317" s="43"/>
      <c r="O317" s="43"/>
      <c r="P317" s="43"/>
      <c r="Q317" s="43"/>
      <c r="R317" s="42"/>
      <c r="S317" s="42"/>
      <c r="T317" s="43"/>
      <c r="U317" s="43"/>
      <c r="V317" s="43"/>
      <c r="W317" s="42"/>
      <c r="AA317" s="42"/>
      <c r="AB317" s="42"/>
      <c r="AP317" s="3"/>
      <c r="AQ317" s="127"/>
      <c r="AR317" s="127"/>
      <c r="AS317" s="127"/>
      <c r="AT317" s="127"/>
      <c r="AU317" s="127"/>
      <c r="AV317" s="127"/>
      <c r="AW317" s="127"/>
      <c r="AX317" s="127"/>
      <c r="AY317" s="127"/>
      <c r="AZ317" s="127"/>
      <c r="BA317" s="127"/>
      <c r="BB317" s="127"/>
      <c r="BC317" s="127"/>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3"/>
      <c r="CG317" s="127"/>
      <c r="CH317" s="127"/>
      <c r="CI317" s="127"/>
      <c r="CJ317" s="127"/>
      <c r="CK317" s="127"/>
      <c r="CL317" s="127"/>
      <c r="CM317" s="127"/>
      <c r="CN317" s="127"/>
      <c r="CO317" s="127"/>
      <c r="CP317" s="127"/>
      <c r="CQ317" s="127"/>
      <c r="CR317" s="127"/>
      <c r="CS317" s="127"/>
      <c r="CT317" s="40"/>
      <c r="CU317" s="40"/>
      <c r="CV317" s="40"/>
      <c r="CW317" s="40"/>
      <c r="CX317" s="40"/>
      <c r="CY317" s="40"/>
      <c r="CZ317" s="40"/>
      <c r="DA317" s="40"/>
      <c r="DB317" s="40"/>
      <c r="DC317" s="40"/>
      <c r="DD317" s="40"/>
      <c r="DE317" s="40"/>
      <c r="DF317" s="40"/>
      <c r="DG317" s="40"/>
      <c r="DH317" s="40"/>
      <c r="DI317" s="40"/>
      <c r="DJ317" s="40"/>
      <c r="DK317" s="40"/>
      <c r="DL317" s="40"/>
      <c r="DM317" s="40"/>
      <c r="DN317" s="40"/>
      <c r="DO317" s="40"/>
      <c r="DP317" s="40"/>
      <c r="DQ317" s="40"/>
      <c r="DR317" s="40"/>
      <c r="DS317" s="40"/>
      <c r="DT317" s="40"/>
      <c r="DU317" s="40"/>
      <c r="DV317" s="3"/>
      <c r="DW317" s="129"/>
      <c r="DX317" s="129"/>
      <c r="DY317" s="129"/>
      <c r="DZ317" s="129"/>
      <c r="EA317" s="129"/>
      <c r="EB317" s="129"/>
      <c r="EC317" s="129"/>
      <c r="ED317" s="129"/>
      <c r="EE317" s="129"/>
      <c r="EF317" s="129"/>
      <c r="EG317" s="129"/>
      <c r="EH317" s="129"/>
      <c r="EI317" s="129"/>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row>
    <row r="318" spans="1:171" ht="11.25" customHeight="1">
      <c r="A318" s="42"/>
      <c r="R318" s="42"/>
      <c r="S318" s="42"/>
      <c r="W318" s="42"/>
      <c r="X318" s="43"/>
      <c r="Y318" s="43"/>
      <c r="Z318" s="43"/>
      <c r="AA318" s="43"/>
      <c r="AB318" s="43"/>
      <c r="AP318" s="3"/>
      <c r="AQ318" s="128"/>
      <c r="AR318" s="128"/>
      <c r="AS318" s="128"/>
      <c r="AT318" s="128"/>
      <c r="AU318" s="128"/>
      <c r="AV318" s="128"/>
      <c r="AW318" s="128"/>
      <c r="AX318" s="128"/>
      <c r="AY318" s="128"/>
      <c r="AZ318" s="128"/>
      <c r="BA318" s="128"/>
      <c r="BB318" s="128"/>
      <c r="BC318" s="128"/>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3"/>
      <c r="CG318" s="128"/>
      <c r="CH318" s="128"/>
      <c r="CI318" s="128"/>
      <c r="CJ318" s="128"/>
      <c r="CK318" s="128"/>
      <c r="CL318" s="128"/>
      <c r="CM318" s="128"/>
      <c r="CN318" s="128"/>
      <c r="CO318" s="128"/>
      <c r="CP318" s="128"/>
      <c r="CQ318" s="128"/>
      <c r="CR318" s="128"/>
      <c r="CS318" s="128"/>
      <c r="CT318" s="41"/>
      <c r="CU318" s="41"/>
      <c r="CV318" s="41"/>
      <c r="CW318" s="41"/>
      <c r="CX318" s="41"/>
      <c r="CY318" s="41"/>
      <c r="CZ318" s="41"/>
      <c r="DA318" s="41"/>
      <c r="DB318" s="41"/>
      <c r="DC318" s="41"/>
      <c r="DD318" s="41"/>
      <c r="DE318" s="41"/>
      <c r="DF318" s="41"/>
      <c r="DG318" s="41"/>
      <c r="DH318" s="41"/>
      <c r="DI318" s="41"/>
      <c r="DJ318" s="41"/>
      <c r="DK318" s="41"/>
      <c r="DL318" s="41"/>
      <c r="DM318" s="41"/>
      <c r="DN318" s="41"/>
      <c r="DO318" s="41"/>
      <c r="DP318" s="41"/>
      <c r="DQ318" s="41"/>
      <c r="DR318" s="41"/>
      <c r="DS318" s="41"/>
      <c r="DT318" s="41"/>
      <c r="DU318" s="41"/>
      <c r="DV318" s="3"/>
      <c r="DW318" s="129"/>
      <c r="DX318" s="129"/>
      <c r="DY318" s="129"/>
      <c r="DZ318" s="129"/>
      <c r="EA318" s="129"/>
      <c r="EB318" s="129"/>
      <c r="EC318" s="129"/>
      <c r="ED318" s="129"/>
      <c r="EE318" s="129"/>
      <c r="EF318" s="129"/>
      <c r="EG318" s="129"/>
      <c r="EH318" s="129"/>
      <c r="EI318" s="129"/>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row>
    <row r="319" spans="1:171" ht="11.25" customHeight="1">
      <c r="A319" s="42"/>
      <c r="R319" s="42"/>
      <c r="S319" s="42"/>
      <c r="W319" s="42"/>
      <c r="AA319" s="42"/>
      <c r="AB319" s="42"/>
      <c r="AP319" s="3"/>
      <c r="AQ319" s="126"/>
      <c r="AR319" s="126"/>
      <c r="AS319" s="126"/>
      <c r="AT319" s="126"/>
      <c r="AU319" s="126"/>
      <c r="AV319" s="126"/>
      <c r="AW319" s="126"/>
      <c r="AX319" s="126"/>
      <c r="AY319" s="126"/>
      <c r="AZ319" s="126"/>
      <c r="BA319" s="126"/>
      <c r="BB319" s="126"/>
      <c r="BC319" s="126"/>
      <c r="CF319" s="3"/>
      <c r="CG319" s="126"/>
      <c r="CH319" s="126"/>
      <c r="CI319" s="126"/>
      <c r="CJ319" s="126"/>
      <c r="CK319" s="126"/>
      <c r="CL319" s="126"/>
      <c r="CM319" s="126"/>
      <c r="CN319" s="126"/>
      <c r="CO319" s="126"/>
      <c r="CP319" s="126"/>
      <c r="CQ319" s="126"/>
      <c r="CR319" s="126"/>
      <c r="CS319" s="126"/>
      <c r="DV319" s="3"/>
      <c r="DW319" s="129"/>
      <c r="DX319" s="129"/>
      <c r="DY319" s="129"/>
      <c r="DZ319" s="129"/>
      <c r="EA319" s="129"/>
      <c r="EB319" s="129"/>
      <c r="EC319" s="129"/>
      <c r="ED319" s="129"/>
      <c r="EE319" s="129"/>
      <c r="EF319" s="129"/>
      <c r="EG319" s="129"/>
      <c r="EH319" s="129"/>
      <c r="EI319" s="129"/>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row>
    <row r="320" spans="1:171" ht="11.25" customHeight="1" thickBot="1">
      <c r="A320" s="42"/>
      <c r="R320" s="42"/>
      <c r="S320" s="42"/>
      <c r="W320" s="42"/>
      <c r="X320" s="43"/>
      <c r="Y320" s="43"/>
      <c r="Z320" s="43"/>
      <c r="AA320" s="43"/>
      <c r="AB320" s="43"/>
      <c r="AP320" s="3"/>
      <c r="AQ320" s="127"/>
      <c r="AR320" s="127"/>
      <c r="AS320" s="127"/>
      <c r="AT320" s="127"/>
      <c r="AU320" s="127"/>
      <c r="AV320" s="127"/>
      <c r="AW320" s="127"/>
      <c r="AX320" s="127"/>
      <c r="AY320" s="127"/>
      <c r="AZ320" s="127"/>
      <c r="BA320" s="127"/>
      <c r="BB320" s="127"/>
      <c r="BC320" s="127"/>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3"/>
      <c r="CG320" s="127"/>
      <c r="CH320" s="127"/>
      <c r="CI320" s="127"/>
      <c r="CJ320" s="127"/>
      <c r="CK320" s="127"/>
      <c r="CL320" s="127"/>
      <c r="CM320" s="127"/>
      <c r="CN320" s="127"/>
      <c r="CO320" s="127"/>
      <c r="CP320" s="127"/>
      <c r="CQ320" s="127"/>
      <c r="CR320" s="127"/>
      <c r="CS320" s="127"/>
      <c r="CT320" s="40"/>
      <c r="CU320" s="40"/>
      <c r="CV320" s="40"/>
      <c r="CW320" s="40"/>
      <c r="CX320" s="40"/>
      <c r="CY320" s="40"/>
      <c r="CZ320" s="40"/>
      <c r="DA320" s="40"/>
      <c r="DB320" s="40"/>
      <c r="DC320" s="40"/>
      <c r="DD320" s="40"/>
      <c r="DE320" s="40"/>
      <c r="DF320" s="40"/>
      <c r="DG320" s="40"/>
      <c r="DH320" s="40"/>
      <c r="DI320" s="40"/>
      <c r="DJ320" s="40"/>
      <c r="DK320" s="40"/>
      <c r="DL320" s="40"/>
      <c r="DM320" s="40"/>
      <c r="DN320" s="40"/>
      <c r="DO320" s="40"/>
      <c r="DP320" s="40"/>
      <c r="DQ320" s="40"/>
      <c r="DR320" s="40"/>
      <c r="DS320" s="40"/>
      <c r="DT320" s="40"/>
      <c r="DU320" s="40"/>
      <c r="DV320" s="3"/>
      <c r="DW320" s="129"/>
      <c r="DX320" s="129"/>
      <c r="DY320" s="129"/>
      <c r="DZ320" s="129"/>
      <c r="EA320" s="129"/>
      <c r="EB320" s="129"/>
      <c r="EC320" s="129"/>
      <c r="ED320" s="129"/>
      <c r="EE320" s="129"/>
      <c r="EF320" s="129"/>
      <c r="EG320" s="129"/>
      <c r="EH320" s="129"/>
      <c r="EI320" s="129"/>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row>
    <row r="321" spans="1:171" ht="11.25" customHeight="1">
      <c r="A321" s="2"/>
      <c r="R321" s="42"/>
      <c r="S321" s="42"/>
      <c r="W321" s="42"/>
      <c r="AA321" s="42"/>
      <c r="AB321" s="42"/>
      <c r="AP321" s="3"/>
      <c r="AQ321" s="154" t="str">
        <f>CONCATENATE($A265," ",$D265,","," ",$F263)</f>
        <v>Group: 5, Men's Singles</v>
      </c>
      <c r="AR321" s="155"/>
      <c r="AS321" s="155"/>
      <c r="AT321" s="155"/>
      <c r="AU321" s="155"/>
      <c r="AV321" s="155"/>
      <c r="AW321" s="155"/>
      <c r="AX321" s="155"/>
      <c r="AY321" s="155"/>
      <c r="AZ321" s="155"/>
      <c r="BA321" s="155"/>
      <c r="BB321" s="155"/>
      <c r="BC321" s="156"/>
      <c r="BD321" s="163">
        <f>A306</f>
        <v>7</v>
      </c>
      <c r="BE321" s="164"/>
      <c r="BF321" s="183" t="str">
        <f>C306</f>
        <v>A</v>
      </c>
      <c r="BG321" s="185" t="str">
        <f>IF(VLOOKUP($BF321,$A267:$C277,3,FALSE)=0,"",CONCATENATE(VLOOKUP(VLOOKUP($BF321,$A267:$C277,3,FALSE),Players!$C:$G,4,FALSE)," ",VLOOKUP($BF321,$A267:$C277,3,FALSE)," ",IF(ISERROR(VLOOKUP(VLOOKUP($BF321,$A267:$C277,3,FALSE),Players!$C:$G,5,FALSE)),"()",CONCATENATE("(",VLOOKUP(VLOOKUP($BF321,$A267:$C277,3,FALSE),Players!$C:$G,5,FALSE),")"))))</f>
        <v/>
      </c>
      <c r="BH321" s="186"/>
      <c r="BI321" s="186"/>
      <c r="BJ321" s="186"/>
      <c r="BK321" s="186"/>
      <c r="BL321" s="186"/>
      <c r="BM321" s="186"/>
      <c r="BN321" s="186"/>
      <c r="BO321" s="186"/>
      <c r="BP321" s="186"/>
      <c r="BQ321" s="186"/>
      <c r="BR321" s="186"/>
      <c r="BS321" s="186"/>
      <c r="BT321" s="186"/>
      <c r="BU321" s="187"/>
      <c r="BV321" s="170" t="str">
        <f>IF(D306&lt;&gt;"",D306,"")</f>
        <v/>
      </c>
      <c r="BW321" s="171"/>
      <c r="BX321" s="335" t="str">
        <f>IF(F306&lt;&gt;"",F306,"")</f>
        <v/>
      </c>
      <c r="BY321" s="171"/>
      <c r="BZ321" s="335" t="str">
        <f>IF(H306&lt;&gt;"",H306,"")</f>
        <v/>
      </c>
      <c r="CA321" s="171"/>
      <c r="CB321" s="335" t="str">
        <f>IF(J306&lt;&gt;"",J306,"")</f>
        <v/>
      </c>
      <c r="CC321" s="171"/>
      <c r="CD321" s="335" t="str">
        <f>IF(L306&lt;&gt;"",L306,"")</f>
        <v/>
      </c>
      <c r="CE321" s="337"/>
      <c r="CF321" s="174" t="str">
        <f>IF($CD321=$CD323,IF($CB321=$CB323,IF($BZ321&lt;&gt;"",IF($BZ321&gt;$BZ323,"W","L"),""),IF($CB321&gt;$CB323,"W","L")),IF($CD321&gt;$CD323,"W","L"))</f>
        <v/>
      </c>
      <c r="CG321" s="154" t="str">
        <f>CONCATENATE($A265," ",$D265,","," ",$F263)</f>
        <v>Group: 5, Men's Singles</v>
      </c>
      <c r="CH321" s="155"/>
      <c r="CI321" s="155"/>
      <c r="CJ321" s="155"/>
      <c r="CK321" s="155"/>
      <c r="CL321" s="155"/>
      <c r="CM321" s="155"/>
      <c r="CN321" s="155"/>
      <c r="CO321" s="155"/>
      <c r="CP321" s="155"/>
      <c r="CQ321" s="155"/>
      <c r="CR321" s="155"/>
      <c r="CS321" s="156"/>
      <c r="CT321" s="163">
        <f>O306</f>
        <v>14</v>
      </c>
      <c r="CU321" s="164"/>
      <c r="CV321" s="183" t="str">
        <f>Q306</f>
        <v>D</v>
      </c>
      <c r="CW321" s="185" t="str">
        <f>IF(VLOOKUP($CV321,$A267:$C277,3,FALSE)=0,"",CONCATENATE(VLOOKUP(VLOOKUP($CV321,$A267:$C277,3,FALSE),Players!$C:$G,4,FALSE)," ",VLOOKUP($CV321,$A267:$C277,3,FALSE)," ",IF(ISERROR(VLOOKUP(VLOOKUP($CV321,$A267:$C277,3,FALSE),Players!$C:$G,5,FALSE)),"()",CONCATENATE("(",VLOOKUP(VLOOKUP($CV321,$A267:$C277,3,FALSE),Players!$C:$G,5,FALSE),")"))))</f>
        <v/>
      </c>
      <c r="CX321" s="186"/>
      <c r="CY321" s="186"/>
      <c r="CZ321" s="186"/>
      <c r="DA321" s="186"/>
      <c r="DB321" s="186"/>
      <c r="DC321" s="186"/>
      <c r="DD321" s="186"/>
      <c r="DE321" s="186"/>
      <c r="DF321" s="186"/>
      <c r="DG321" s="186"/>
      <c r="DH321" s="186"/>
      <c r="DI321" s="186"/>
      <c r="DJ321" s="186"/>
      <c r="DK321" s="187"/>
      <c r="DL321" s="170" t="str">
        <f>IF(R306&lt;&gt;"",R306,"")</f>
        <v/>
      </c>
      <c r="DM321" s="171"/>
      <c r="DN321" s="335" t="str">
        <f>IF(T306&lt;&gt;"",T306,"")</f>
        <v/>
      </c>
      <c r="DO321" s="171"/>
      <c r="DP321" s="335" t="str">
        <f>IF(V306&lt;&gt;"",V306,"")</f>
        <v/>
      </c>
      <c r="DQ321" s="171"/>
      <c r="DR321" s="335" t="str">
        <f>IF(X306&lt;&gt;"",X306,"")</f>
        <v/>
      </c>
      <c r="DS321" s="171"/>
      <c r="DT321" s="335" t="str">
        <f>IF(Z306&lt;&gt;"",Z306,"")</f>
        <v/>
      </c>
      <c r="DU321" s="337"/>
      <c r="DV321" s="174" t="str">
        <f>IF($DT321=$DT323,IF($DR321=$DR323,IF($DP321&lt;&gt;"",IF($DP321&gt;$DP323,"W","L"),""),IF($DR321&gt;$DR323,"W","L")),IF($DT321&gt;$DT323,"W","L"))</f>
        <v/>
      </c>
      <c r="DW321" s="129"/>
      <c r="DX321" s="129"/>
      <c r="DY321" s="129"/>
      <c r="DZ321" s="129"/>
      <c r="EA321" s="129"/>
      <c r="EB321" s="129"/>
      <c r="EC321" s="129"/>
      <c r="ED321" s="129"/>
      <c r="EE321" s="129"/>
      <c r="EF321" s="129"/>
      <c r="EG321" s="129"/>
      <c r="EH321" s="129"/>
      <c r="EI321" s="129"/>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row>
    <row r="322" spans="1:171" ht="11.25" customHeight="1">
      <c r="R322" s="42"/>
      <c r="S322" s="42"/>
      <c r="W322" s="42"/>
      <c r="X322" s="43"/>
      <c r="Y322" s="43"/>
      <c r="Z322" s="43"/>
      <c r="AA322" s="43"/>
      <c r="AB322" s="43"/>
      <c r="AC322" s="43"/>
      <c r="AD322" s="43"/>
      <c r="AE322" s="43"/>
      <c r="AF322" s="43"/>
      <c r="AG322" s="43"/>
      <c r="AH322" s="43"/>
      <c r="AI322" s="43"/>
      <c r="AJ322" s="43"/>
      <c r="AK322" s="43"/>
      <c r="AL322" s="43"/>
      <c r="AM322" s="43"/>
      <c r="AN322" s="3"/>
      <c r="AO322" s="3"/>
      <c r="AP322" s="3"/>
      <c r="AQ322" s="157"/>
      <c r="AR322" s="158"/>
      <c r="AS322" s="158"/>
      <c r="AT322" s="158"/>
      <c r="AU322" s="158"/>
      <c r="AV322" s="158"/>
      <c r="AW322" s="158"/>
      <c r="AX322" s="158"/>
      <c r="AY322" s="158"/>
      <c r="AZ322" s="158"/>
      <c r="BA322" s="158"/>
      <c r="BB322" s="158"/>
      <c r="BC322" s="159"/>
      <c r="BD322" s="165"/>
      <c r="BE322" s="166"/>
      <c r="BF322" s="184"/>
      <c r="BG322" s="188"/>
      <c r="BH322" s="189"/>
      <c r="BI322" s="189"/>
      <c r="BJ322" s="189"/>
      <c r="BK322" s="189"/>
      <c r="BL322" s="189"/>
      <c r="BM322" s="189"/>
      <c r="BN322" s="189"/>
      <c r="BO322" s="189"/>
      <c r="BP322" s="189"/>
      <c r="BQ322" s="189"/>
      <c r="BR322" s="189"/>
      <c r="BS322" s="189"/>
      <c r="BT322" s="189"/>
      <c r="BU322" s="190"/>
      <c r="BV322" s="172"/>
      <c r="BW322" s="173"/>
      <c r="BX322" s="336"/>
      <c r="BY322" s="173"/>
      <c r="BZ322" s="336"/>
      <c r="CA322" s="173"/>
      <c r="CB322" s="336"/>
      <c r="CC322" s="173"/>
      <c r="CD322" s="336"/>
      <c r="CE322" s="338"/>
      <c r="CF322" s="174"/>
      <c r="CG322" s="157"/>
      <c r="CH322" s="158"/>
      <c r="CI322" s="158"/>
      <c r="CJ322" s="158"/>
      <c r="CK322" s="158"/>
      <c r="CL322" s="158"/>
      <c r="CM322" s="158"/>
      <c r="CN322" s="158"/>
      <c r="CO322" s="158"/>
      <c r="CP322" s="158"/>
      <c r="CQ322" s="158"/>
      <c r="CR322" s="158"/>
      <c r="CS322" s="159"/>
      <c r="CT322" s="165"/>
      <c r="CU322" s="166"/>
      <c r="CV322" s="184"/>
      <c r="CW322" s="188"/>
      <c r="CX322" s="189"/>
      <c r="CY322" s="189"/>
      <c r="CZ322" s="189"/>
      <c r="DA322" s="189"/>
      <c r="DB322" s="189"/>
      <c r="DC322" s="189"/>
      <c r="DD322" s="189"/>
      <c r="DE322" s="189"/>
      <c r="DF322" s="189"/>
      <c r="DG322" s="189"/>
      <c r="DH322" s="189"/>
      <c r="DI322" s="189"/>
      <c r="DJ322" s="189"/>
      <c r="DK322" s="190"/>
      <c r="DL322" s="172"/>
      <c r="DM322" s="173"/>
      <c r="DN322" s="336"/>
      <c r="DO322" s="173"/>
      <c r="DP322" s="336"/>
      <c r="DQ322" s="173"/>
      <c r="DR322" s="336"/>
      <c r="DS322" s="173"/>
      <c r="DT322" s="336"/>
      <c r="DU322" s="338"/>
      <c r="DV322" s="174"/>
      <c r="DW322" s="129"/>
      <c r="DX322" s="129"/>
      <c r="DY322" s="129"/>
      <c r="DZ322" s="129"/>
      <c r="EA322" s="129"/>
      <c r="EB322" s="129"/>
      <c r="EC322" s="129"/>
      <c r="ED322" s="129"/>
      <c r="EE322" s="129"/>
      <c r="EF322" s="129"/>
      <c r="EG322" s="129"/>
      <c r="EH322" s="129"/>
      <c r="EI322" s="129"/>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row>
    <row r="323" spans="1:171" ht="11.25" customHeight="1">
      <c r="A323" s="2"/>
      <c r="R323" s="42"/>
      <c r="S323" s="42"/>
      <c r="W323" s="42"/>
      <c r="AA323" s="42"/>
      <c r="AB323" s="42"/>
      <c r="AI323" s="42"/>
      <c r="AJ323" s="42"/>
      <c r="AN323" s="3"/>
      <c r="AO323" s="3"/>
      <c r="AP323" s="3"/>
      <c r="AQ323" s="157"/>
      <c r="AR323" s="158"/>
      <c r="AS323" s="158"/>
      <c r="AT323" s="158"/>
      <c r="AU323" s="158"/>
      <c r="AV323" s="158"/>
      <c r="AW323" s="158"/>
      <c r="AX323" s="158"/>
      <c r="AY323" s="158"/>
      <c r="AZ323" s="158"/>
      <c r="BA323" s="158"/>
      <c r="BB323" s="158"/>
      <c r="BC323" s="159"/>
      <c r="BD323" s="165"/>
      <c r="BE323" s="166"/>
      <c r="BF323" s="175" t="str">
        <f>C308</f>
        <v>C</v>
      </c>
      <c r="BG323" s="177" t="str">
        <f>IF(VLOOKUP($BF323,$A267:$C277,3,FALSE)=0,"",CONCATENATE(VLOOKUP(VLOOKUP($BF323,$A267:$C277,3,FALSE),Players!$C:$G,4,FALSE)," ",VLOOKUP($BF323,$A267:$C277,3,FALSE)," ",IF(ISERROR(VLOOKUP(VLOOKUP($BF323,$A267:$C277,3,FALSE),Players!$C:$G,5,FALSE)),"()",CONCATENATE("(",VLOOKUP(VLOOKUP($BF323,$A267:$C277,3,FALSE),Players!$C:$G,5,FALSE),")"))))</f>
        <v/>
      </c>
      <c r="BH323" s="178"/>
      <c r="BI323" s="178"/>
      <c r="BJ323" s="178"/>
      <c r="BK323" s="178"/>
      <c r="BL323" s="178"/>
      <c r="BM323" s="178"/>
      <c r="BN323" s="178"/>
      <c r="BO323" s="178"/>
      <c r="BP323" s="178"/>
      <c r="BQ323" s="178"/>
      <c r="BR323" s="178"/>
      <c r="BS323" s="178"/>
      <c r="BT323" s="178"/>
      <c r="BU323" s="179"/>
      <c r="BV323" s="150" t="str">
        <f>IF(D308&lt;&gt;"",D308,"")</f>
        <v/>
      </c>
      <c r="BW323" s="151"/>
      <c r="BX323" s="288" t="str">
        <f>IF(F308&lt;&gt;"",F308,"")</f>
        <v/>
      </c>
      <c r="BY323" s="151"/>
      <c r="BZ323" s="288" t="str">
        <f>IF(H308&lt;&gt;"",H308,"")</f>
        <v/>
      </c>
      <c r="CA323" s="151"/>
      <c r="CB323" s="288" t="str">
        <f>IF(J308&lt;&gt;"",J308,"")</f>
        <v/>
      </c>
      <c r="CC323" s="151"/>
      <c r="CD323" s="288" t="str">
        <f>IF(L308&lt;&gt;"",L308,"")</f>
        <v/>
      </c>
      <c r="CE323" s="332"/>
      <c r="CF323" s="174" t="str">
        <f>IF($CF321&lt;&gt;"",IF(CF321="W","L","W"),"")</f>
        <v/>
      </c>
      <c r="CG323" s="157"/>
      <c r="CH323" s="158"/>
      <c r="CI323" s="158"/>
      <c r="CJ323" s="158"/>
      <c r="CK323" s="158"/>
      <c r="CL323" s="158"/>
      <c r="CM323" s="158"/>
      <c r="CN323" s="158"/>
      <c r="CO323" s="158"/>
      <c r="CP323" s="158"/>
      <c r="CQ323" s="158"/>
      <c r="CR323" s="158"/>
      <c r="CS323" s="159"/>
      <c r="CT323" s="165"/>
      <c r="CU323" s="166"/>
      <c r="CV323" s="175" t="str">
        <f>Q308</f>
        <v>F</v>
      </c>
      <c r="CW323" s="177" t="str">
        <f>IF(VLOOKUP($CV323,$A267:$C277,3,FALSE)=0,"",CONCATENATE(VLOOKUP(VLOOKUP($CV323,$A267:$C277,3,FALSE),Players!$C:$G,4,FALSE)," ",VLOOKUP($CV323,$A267:$C277,3,FALSE)," ",IF(ISERROR(VLOOKUP(VLOOKUP($CV323,$A267:$C277,3,FALSE),Players!$C:$G,5,FALSE)),"()",CONCATENATE("(",VLOOKUP(VLOOKUP($CV323,$A267:$C277,3,FALSE),Players!$C:$G,5,FALSE),")"))))</f>
        <v/>
      </c>
      <c r="CX323" s="178"/>
      <c r="CY323" s="178"/>
      <c r="CZ323" s="178"/>
      <c r="DA323" s="178"/>
      <c r="DB323" s="178"/>
      <c r="DC323" s="178"/>
      <c r="DD323" s="178"/>
      <c r="DE323" s="178"/>
      <c r="DF323" s="178"/>
      <c r="DG323" s="178"/>
      <c r="DH323" s="178"/>
      <c r="DI323" s="178"/>
      <c r="DJ323" s="178"/>
      <c r="DK323" s="179"/>
      <c r="DL323" s="150" t="str">
        <f>IF(R308&lt;&gt;"",R308,"")</f>
        <v/>
      </c>
      <c r="DM323" s="151"/>
      <c r="DN323" s="288" t="str">
        <f>IF(T308&lt;&gt;"",T308,"")</f>
        <v/>
      </c>
      <c r="DO323" s="151"/>
      <c r="DP323" s="288" t="str">
        <f>IF(V308&lt;&gt;"",V308,"")</f>
        <v/>
      </c>
      <c r="DQ323" s="151"/>
      <c r="DR323" s="288" t="str">
        <f>IF(X308&lt;&gt;"",X308,"")</f>
        <v/>
      </c>
      <c r="DS323" s="151"/>
      <c r="DT323" s="288" t="str">
        <f>IF(Z308&lt;&gt;"",Z308,"")</f>
        <v/>
      </c>
      <c r="DU323" s="332"/>
      <c r="DV323" s="174" t="str">
        <f>IF($DV321&lt;&gt;"",IF(DV321="W","L","W"),"")</f>
        <v/>
      </c>
      <c r="DW323" s="129"/>
      <c r="DX323" s="129"/>
      <c r="DY323" s="129"/>
      <c r="DZ323" s="129"/>
      <c r="EA323" s="129"/>
      <c r="EB323" s="129"/>
      <c r="EC323" s="129"/>
      <c r="ED323" s="129"/>
      <c r="EE323" s="129"/>
      <c r="EF323" s="129"/>
      <c r="EG323" s="129"/>
      <c r="EH323" s="129"/>
      <c r="EI323" s="129"/>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row>
    <row r="324" spans="1:171" ht="11.25" customHeight="1" thickBot="1">
      <c r="A324" s="2"/>
      <c r="R324" s="42"/>
      <c r="S324" s="42"/>
      <c r="W324" s="42"/>
      <c r="X324" s="43"/>
      <c r="Y324" s="43"/>
      <c r="Z324" s="43"/>
      <c r="AA324" s="43"/>
      <c r="AB324" s="43"/>
      <c r="AC324" s="43"/>
      <c r="AD324" s="43"/>
      <c r="AE324" s="43"/>
      <c r="AF324" s="43"/>
      <c r="AG324" s="43"/>
      <c r="AH324" s="43"/>
      <c r="AI324" s="43"/>
      <c r="AJ324" s="43"/>
      <c r="AK324" s="43"/>
      <c r="AL324" s="43"/>
      <c r="AM324" s="43"/>
      <c r="AN324" s="3"/>
      <c r="AO324" s="3"/>
      <c r="AP324" s="3"/>
      <c r="AQ324" s="160"/>
      <c r="AR324" s="161"/>
      <c r="AS324" s="161"/>
      <c r="AT324" s="161"/>
      <c r="AU324" s="161"/>
      <c r="AV324" s="161"/>
      <c r="AW324" s="161"/>
      <c r="AX324" s="161"/>
      <c r="AY324" s="161"/>
      <c r="AZ324" s="161"/>
      <c r="BA324" s="161"/>
      <c r="BB324" s="161"/>
      <c r="BC324" s="162"/>
      <c r="BD324" s="167"/>
      <c r="BE324" s="168"/>
      <c r="BF324" s="176"/>
      <c r="BG324" s="180"/>
      <c r="BH324" s="181"/>
      <c r="BI324" s="181"/>
      <c r="BJ324" s="181"/>
      <c r="BK324" s="181"/>
      <c r="BL324" s="181"/>
      <c r="BM324" s="181"/>
      <c r="BN324" s="181"/>
      <c r="BO324" s="181"/>
      <c r="BP324" s="181"/>
      <c r="BQ324" s="181"/>
      <c r="BR324" s="181"/>
      <c r="BS324" s="181"/>
      <c r="BT324" s="181"/>
      <c r="BU324" s="182"/>
      <c r="BV324" s="152"/>
      <c r="BW324" s="153"/>
      <c r="BX324" s="333"/>
      <c r="BY324" s="153"/>
      <c r="BZ324" s="333"/>
      <c r="CA324" s="153"/>
      <c r="CB324" s="333"/>
      <c r="CC324" s="153"/>
      <c r="CD324" s="333"/>
      <c r="CE324" s="334"/>
      <c r="CF324" s="341"/>
      <c r="CG324" s="160"/>
      <c r="CH324" s="161"/>
      <c r="CI324" s="161"/>
      <c r="CJ324" s="161"/>
      <c r="CK324" s="161"/>
      <c r="CL324" s="161"/>
      <c r="CM324" s="161"/>
      <c r="CN324" s="161"/>
      <c r="CO324" s="161"/>
      <c r="CP324" s="161"/>
      <c r="CQ324" s="161"/>
      <c r="CR324" s="161"/>
      <c r="CS324" s="162"/>
      <c r="CT324" s="167"/>
      <c r="CU324" s="168"/>
      <c r="CV324" s="176"/>
      <c r="CW324" s="180"/>
      <c r="CX324" s="181"/>
      <c r="CY324" s="181"/>
      <c r="CZ324" s="181"/>
      <c r="DA324" s="181"/>
      <c r="DB324" s="181"/>
      <c r="DC324" s="181"/>
      <c r="DD324" s="181"/>
      <c r="DE324" s="181"/>
      <c r="DF324" s="181"/>
      <c r="DG324" s="181"/>
      <c r="DH324" s="181"/>
      <c r="DI324" s="181"/>
      <c r="DJ324" s="181"/>
      <c r="DK324" s="182"/>
      <c r="DL324" s="152"/>
      <c r="DM324" s="153"/>
      <c r="DN324" s="333"/>
      <c r="DO324" s="153"/>
      <c r="DP324" s="333"/>
      <c r="DQ324" s="153"/>
      <c r="DR324" s="333"/>
      <c r="DS324" s="153"/>
      <c r="DT324" s="333"/>
      <c r="DU324" s="334"/>
      <c r="DV324" s="174"/>
      <c r="DW324" s="129"/>
      <c r="DX324" s="129"/>
      <c r="DY324" s="129"/>
      <c r="DZ324" s="129"/>
      <c r="EA324" s="129"/>
      <c r="EB324" s="129"/>
      <c r="EC324" s="129"/>
      <c r="ED324" s="129"/>
      <c r="EE324" s="129"/>
      <c r="EF324" s="129"/>
      <c r="EG324" s="129"/>
      <c r="EH324" s="129"/>
      <c r="EI324" s="129"/>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row>
    <row r="325" spans="1:171" ht="11.25" customHeight="1" thickBot="1">
      <c r="A325" s="2"/>
      <c r="R325" s="42"/>
      <c r="S325" s="42"/>
      <c r="W325" s="42"/>
      <c r="AA325" s="42"/>
      <c r="AB325" s="42"/>
      <c r="AI325" s="42"/>
      <c r="AJ325" s="42"/>
      <c r="AN325" s="3"/>
      <c r="AO325" s="3"/>
      <c r="AP325" s="3"/>
      <c r="AQ325" s="129"/>
      <c r="AR325" s="129"/>
      <c r="AS325" s="129"/>
      <c r="AT325" s="129"/>
      <c r="AU325" s="129"/>
      <c r="AV325" s="129"/>
      <c r="AW325" s="129"/>
      <c r="AX325" s="129"/>
      <c r="AY325" s="129"/>
      <c r="AZ325" s="129"/>
      <c r="BA325" s="129"/>
      <c r="BB325" s="129"/>
      <c r="BC325" s="129"/>
      <c r="BD325" s="3"/>
      <c r="BE325" s="3"/>
      <c r="BF325" s="3"/>
      <c r="BG325" s="3"/>
      <c r="BH325" s="3"/>
      <c r="BI325" s="3"/>
      <c r="BJ325" s="3"/>
      <c r="BK325" s="3"/>
      <c r="BL325" s="3"/>
      <c r="BM325" s="3"/>
      <c r="BN325" s="3"/>
      <c r="BO325" s="3"/>
      <c r="BP325" s="3"/>
      <c r="BQ325" s="3"/>
      <c r="BR325" s="3"/>
      <c r="BS325" s="3"/>
      <c r="BT325" s="3"/>
      <c r="BU325" s="3"/>
      <c r="BV325" s="169" t="str">
        <f>IF(CF321&lt;&gt;"",IF(AND(AND(BV321&gt;-1,BV323&gt;-1),OR(BV321&gt;10,BV323&gt;10),ABS(BV321-BV323)&gt;1,IF(OR(BV321&gt;11,BV323&gt;11),ABS(BV321-BV323)=2,TRUE),BV321=INT(BV321),BV323=INT(BV323)),"","Error"),"")</f>
        <v/>
      </c>
      <c r="BW325" s="169"/>
      <c r="BX325" s="169" t="str">
        <f>IF(CF321&lt;&gt;"",IF(AND(AND(BX321&gt;-1,BX323&gt;-1),OR(BX321&gt;10,BX323&gt;10),ABS(BX321-BX323)&gt;1,IF(OR(BX321&gt;11,BX323&gt;11),ABS(BX321-BX323)=2,TRUE),BX321=INT(BX321),BX323=INT(BX323)),"","Error"),"")</f>
        <v/>
      </c>
      <c r="BY325" s="169"/>
      <c r="BZ325" s="169" t="str">
        <f>IF(CF321&lt;&gt;"",IF(AND(AND(BZ321&gt;-1,BZ323&gt;-1),OR(BZ321&gt;10,BZ323&gt;10),ABS(BZ321-BZ323)&gt;1,IF(OR(BZ321&gt;11,BZ323&gt;11),ABS(BZ321-BZ323)=2,TRUE),BZ321=INT(BZ321),BZ323=INT(BZ323)),"","Error"),"")</f>
        <v/>
      </c>
      <c r="CA325" s="169"/>
      <c r="CB325" s="169" t="str">
        <f>IF(AND(CF321&lt;&gt;"",CB321&lt;&gt;""),IF(AND(AND(CB321&gt;-1,CB323&gt;-1),OR(CB321&gt;10,CB323&gt;10),ABS(CB321-CB323)&gt;1,IF(OR(CB321&gt;11,CB323&gt;11),ABS(CB321-CB323)=2,TRUE),CB321=INT(CB321),CB323=INT(CB323)),"","Error"),"")</f>
        <v/>
      </c>
      <c r="CC325" s="169"/>
      <c r="CD325" s="169" t="str">
        <f>IF(AND(CF321&lt;&gt;"",CD321&lt;&gt;""),IF(AND(AND(CD321&gt;-1,CD323&gt;-1),OR(CD321&gt;10,CD323&gt;10),ABS(CD321-CD323)&gt;1,IF(OR(CD321&gt;11,CD323&gt;11),ABS(CD321-CD323)=2,TRUE),CD321=INT(CD321),CD323=INT(CD323)),"","Error"),"")</f>
        <v/>
      </c>
      <c r="CE325" s="169"/>
      <c r="CF325" s="3"/>
      <c r="CG325" s="129"/>
      <c r="CH325" s="129"/>
      <c r="CI325" s="129"/>
      <c r="CJ325" s="129"/>
      <c r="CK325" s="129"/>
      <c r="CL325" s="129"/>
      <c r="CM325" s="129"/>
      <c r="CN325" s="129"/>
      <c r="CO325" s="129"/>
      <c r="CP325" s="129"/>
      <c r="CQ325" s="129"/>
      <c r="CR325" s="129"/>
      <c r="CS325" s="129"/>
      <c r="CT325" s="3"/>
      <c r="CU325" s="3"/>
      <c r="CV325" s="3"/>
      <c r="CW325" s="3"/>
      <c r="CX325" s="3"/>
      <c r="CY325" s="3"/>
      <c r="CZ325" s="3"/>
      <c r="DA325" s="3"/>
      <c r="DB325" s="3"/>
      <c r="DC325" s="3"/>
      <c r="DD325" s="3"/>
      <c r="DE325" s="3"/>
      <c r="DF325" s="3"/>
      <c r="DG325" s="3"/>
      <c r="DH325" s="3"/>
      <c r="DI325" s="3"/>
      <c r="DJ325" s="3"/>
      <c r="DK325" s="3"/>
      <c r="DL325" s="169" t="str">
        <f>IF(DV321&lt;&gt;"",IF(AND(AND(DL321&gt;-1,DL323&gt;-1),OR(DL321&gt;10,DL323&gt;10),ABS(DL321-DL323)&gt;1,IF(OR(DL321&gt;11,DL323&gt;11),ABS(DL321-DL323)=2,TRUE),DL321=INT(DL321),DL323=INT(DL323)),"","Error"),"")</f>
        <v/>
      </c>
      <c r="DM325" s="169"/>
      <c r="DN325" s="169" t="str">
        <f>IF(DV321&lt;&gt;"",IF(AND(AND(DN321&gt;-1,DN323&gt;-1),OR(DN321&gt;10,DN323&gt;10),ABS(DN321-DN323)&gt;1,IF(OR(DN321&gt;11,DN323&gt;11),ABS(DN321-DN323)=2,TRUE),DN321=INT(DN321),DN323=INT(DN323)),"","Error"),"")</f>
        <v/>
      </c>
      <c r="DO325" s="169"/>
      <c r="DP325" s="169" t="str">
        <f>IF(DV321&lt;&gt;"",IF(AND(AND(DP321&gt;-1,DP323&gt;-1),OR(DP321&gt;10,DP323&gt;10),ABS(DP321-DP323)&gt;1,IF(OR(DP321&gt;11,DP323&gt;11),ABS(DP321-DP323)=2,TRUE),DP321=INT(DP321),DP323=INT(DP323)),"","Error"),"")</f>
        <v/>
      </c>
      <c r="DQ325" s="169"/>
      <c r="DR325" s="169" t="str">
        <f>IF(AND(DV321&lt;&gt;"",DR321&lt;&gt;""),IF(AND(AND(DR321&gt;-1,DR323&gt;-1),OR(DR321&gt;10,DR323&gt;10),ABS(DR321-DR323)&gt;1,IF(OR(DR321&gt;11,DR323&gt;11),ABS(DR321-DR323)=2,TRUE),DR321=INT(DR321),DR323=INT(DR323)),"","Error"),"")</f>
        <v/>
      </c>
      <c r="DS325" s="169"/>
      <c r="DT325" s="169" t="str">
        <f>IF(AND(DV321&lt;&gt;"",DT321&lt;&gt;""),IF(AND(AND(DT321&gt;-1,DT323&gt;-1),OR(DT321&gt;10,DT323&gt;10),ABS(DT321-DT323)&gt;1,IF(OR(DT321&gt;11,DT323&gt;11),ABS(DT321-DT323)=2,TRUE),DT321=INT(DT321),DT323=INT(DT323)),"","Error"),"")</f>
        <v/>
      </c>
      <c r="DU325" s="169"/>
      <c r="DV325" s="3"/>
      <c r="DW325" s="129"/>
      <c r="DX325" s="129"/>
      <c r="DY325" s="129"/>
      <c r="DZ325" s="129"/>
      <c r="EA325" s="129"/>
      <c r="EB325" s="129"/>
      <c r="EC325" s="129"/>
      <c r="ED325" s="129"/>
      <c r="EE325" s="129"/>
      <c r="EF325" s="129"/>
      <c r="EG325" s="129"/>
      <c r="EH325" s="129"/>
      <c r="EI325" s="129"/>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row>
    <row r="326" spans="1:171" ht="11.25" customHeight="1">
      <c r="A326" s="259" t="s">
        <v>9</v>
      </c>
      <c r="B326" s="260"/>
      <c r="C326" s="260"/>
      <c r="D326" s="260"/>
      <c r="E326" s="260"/>
      <c r="F326" s="300" t="str">
        <f>Players!$C$1</f>
        <v>Enter Division Name</v>
      </c>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301"/>
      <c r="AF326" s="301"/>
      <c r="AG326" s="301"/>
      <c r="AH326" s="302" t="s">
        <v>10</v>
      </c>
      <c r="AI326" s="303"/>
      <c r="AJ326" s="303"/>
      <c r="AK326" s="306" t="str">
        <f>Players!$G$1</f>
        <v>Enter Date</v>
      </c>
      <c r="AL326" s="307"/>
      <c r="AM326" s="307"/>
      <c r="AN326" s="307"/>
      <c r="AO326" s="308"/>
      <c r="AQ326" s="154" t="str">
        <f>CONCATENATE($A330," ",$D330,","," ",$F328)</f>
        <v>Group: 6, Men's Singles</v>
      </c>
      <c r="AR326" s="155"/>
      <c r="AS326" s="155"/>
      <c r="AT326" s="155"/>
      <c r="AU326" s="155"/>
      <c r="AV326" s="155"/>
      <c r="AW326" s="155"/>
      <c r="AX326" s="155"/>
      <c r="AY326" s="155"/>
      <c r="AZ326" s="155"/>
      <c r="BA326" s="155"/>
      <c r="BB326" s="155"/>
      <c r="BC326" s="156"/>
      <c r="BD326" s="163">
        <f>A347</f>
        <v>1</v>
      </c>
      <c r="BE326" s="164"/>
      <c r="BF326" s="183" t="str">
        <f>C347</f>
        <v>A</v>
      </c>
      <c r="BG326" s="185" t="str">
        <f>IF(VLOOKUP($BF326,$A332:$C342,3,FALSE)=0,"",CONCATENATE(VLOOKUP(VLOOKUP($BF326,$A332:$C342,3,FALSE),Players!$C:$G,4,FALSE)," ",VLOOKUP($BF326,$A332:$C342,3,FALSE)," ",IF(ISERROR(VLOOKUP(VLOOKUP($BF326,$A332:$C342,3,FALSE),Players!$C:$G,5,FALSE)),"()",CONCATENATE("(",VLOOKUP(VLOOKUP($BF326,$A332:$C342,3,FALSE),Players!$C:$G,5,FALSE),")"))))</f>
        <v/>
      </c>
      <c r="BH326" s="186"/>
      <c r="BI326" s="186"/>
      <c r="BJ326" s="186"/>
      <c r="BK326" s="186"/>
      <c r="BL326" s="186"/>
      <c r="BM326" s="186"/>
      <c r="BN326" s="186"/>
      <c r="BO326" s="186"/>
      <c r="BP326" s="186"/>
      <c r="BQ326" s="186"/>
      <c r="BR326" s="186"/>
      <c r="BS326" s="186"/>
      <c r="BT326" s="186"/>
      <c r="BU326" s="187"/>
      <c r="BV326" s="170" t="str">
        <f>IF(D347&lt;&gt;"",D347,"")</f>
        <v/>
      </c>
      <c r="BW326" s="171"/>
      <c r="BX326" s="335" t="str">
        <f>IF(F347&lt;&gt;"",F347,"")</f>
        <v/>
      </c>
      <c r="BY326" s="171"/>
      <c r="BZ326" s="335" t="str">
        <f>IF(H347&lt;&gt;"",H347,"")</f>
        <v/>
      </c>
      <c r="CA326" s="171"/>
      <c r="CB326" s="335" t="str">
        <f>IF(J347&lt;&gt;"",J347,"")</f>
        <v/>
      </c>
      <c r="CC326" s="171"/>
      <c r="CD326" s="335" t="str">
        <f>IF(L347&lt;&gt;"",L347,"")</f>
        <v/>
      </c>
      <c r="CE326" s="337"/>
      <c r="CF326" s="174" t="str">
        <f>IF($CD326=$CD328,IF($CB326=$CB328,IF($BZ326&lt;&gt;"",IF($BZ326&gt;$BZ328,"W","L"),""),IF($CB326&gt;$CB328,"W","L")),IF($CD326&gt;$CD328,"W","L"))</f>
        <v/>
      </c>
      <c r="CG326" s="154" t="str">
        <f>CONCATENATE($A330," ",$D330,","," ",$F328)</f>
        <v>Group: 6, Men's Singles</v>
      </c>
      <c r="CH326" s="155"/>
      <c r="CI326" s="155"/>
      <c r="CJ326" s="155"/>
      <c r="CK326" s="155"/>
      <c r="CL326" s="155"/>
      <c r="CM326" s="155"/>
      <c r="CN326" s="155"/>
      <c r="CO326" s="155"/>
      <c r="CP326" s="155"/>
      <c r="CQ326" s="155"/>
      <c r="CR326" s="155"/>
      <c r="CS326" s="156"/>
      <c r="CT326" s="163">
        <f>O347</f>
        <v>8</v>
      </c>
      <c r="CU326" s="164"/>
      <c r="CV326" s="183" t="str">
        <f>Q347</f>
        <v>B</v>
      </c>
      <c r="CW326" s="185" t="str">
        <f>IF(VLOOKUP($CV326,$A332:$C342,3,FALSE)=0,"",CONCATENATE(VLOOKUP(VLOOKUP($CV326,$A332:$C342,3,FALSE),Players!$C:$G,4,FALSE)," ",VLOOKUP($CV326,$A332:$C342,3,FALSE)," ",IF(ISERROR(VLOOKUP(VLOOKUP($CV326,$A332:$C342,3,FALSE),Players!$C:$G,5,FALSE)),"()",CONCATENATE("(",VLOOKUP(VLOOKUP($CV326,$A332:$C342,3,FALSE),Players!$C:$G,5,FALSE),")"))))</f>
        <v/>
      </c>
      <c r="CX326" s="186"/>
      <c r="CY326" s="186"/>
      <c r="CZ326" s="186"/>
      <c r="DA326" s="186"/>
      <c r="DB326" s="186"/>
      <c r="DC326" s="186"/>
      <c r="DD326" s="186"/>
      <c r="DE326" s="186"/>
      <c r="DF326" s="186"/>
      <c r="DG326" s="186"/>
      <c r="DH326" s="186"/>
      <c r="DI326" s="186"/>
      <c r="DJ326" s="186"/>
      <c r="DK326" s="187"/>
      <c r="DL326" s="170" t="str">
        <f>IF(R347&lt;&gt;"",R347,"")</f>
        <v/>
      </c>
      <c r="DM326" s="171"/>
      <c r="DN326" s="335" t="str">
        <f>IF(T347&lt;&gt;"",T347,"")</f>
        <v/>
      </c>
      <c r="DO326" s="171"/>
      <c r="DP326" s="335" t="str">
        <f>IF(V347&lt;&gt;"",V347,"")</f>
        <v/>
      </c>
      <c r="DQ326" s="171"/>
      <c r="DR326" s="335" t="str">
        <f>IF(X347&lt;&gt;"",X347,"")</f>
        <v/>
      </c>
      <c r="DS326" s="171"/>
      <c r="DT326" s="335" t="str">
        <f>IF(Z347&lt;&gt;"",Z347,"")</f>
        <v/>
      </c>
      <c r="DU326" s="337"/>
      <c r="DV326" s="174" t="str">
        <f>IF($DT326=$DT328,IF($DR326=$DR328,IF($DP326&lt;&gt;"",IF($DP326&gt;$DP328,"W","L"),""),IF($DR326&gt;$DR328,"W","L")),IF($DT326&gt;$DT328,"W","L"))</f>
        <v/>
      </c>
      <c r="DW326" s="154" t="str">
        <f>CONCATENATE($A330," ",$D330,","," ",$F328)</f>
        <v>Group: 6, Men's Singles</v>
      </c>
      <c r="DX326" s="155"/>
      <c r="DY326" s="155"/>
      <c r="DZ326" s="155"/>
      <c r="EA326" s="155"/>
      <c r="EB326" s="155"/>
      <c r="EC326" s="155"/>
      <c r="ED326" s="155"/>
      <c r="EE326" s="155"/>
      <c r="EF326" s="155"/>
      <c r="EG326" s="155"/>
      <c r="EH326" s="155"/>
      <c r="EI326" s="156"/>
      <c r="EJ326" s="163">
        <f>AC347</f>
        <v>15</v>
      </c>
      <c r="EK326" s="164"/>
      <c r="EL326" s="183" t="str">
        <f>AE347</f>
        <v>B</v>
      </c>
      <c r="EM326" s="185" t="str">
        <f>IF(VLOOKUP($EL326,$A332:$C342,3,FALSE)=0,"",CONCATENATE(VLOOKUP(VLOOKUP($EL326,$A332:$C342,3,FALSE),Players!$C:$G,4,FALSE)," ",VLOOKUP($EL326,$A332:$C342,3,FALSE)," ",IF(ISERROR(VLOOKUP(VLOOKUP($EL326,$A332:$C342,3,FALSE),Players!$C:$G,5,FALSE)),"()",CONCATENATE("(",VLOOKUP(VLOOKUP($EL326,$A332:$C342,3,FALSE),Players!$C:$G,5,FALSE),")"))))</f>
        <v/>
      </c>
      <c r="EN326" s="186"/>
      <c r="EO326" s="186"/>
      <c r="EP326" s="186"/>
      <c r="EQ326" s="186"/>
      <c r="ER326" s="186"/>
      <c r="ES326" s="186"/>
      <c r="ET326" s="186"/>
      <c r="EU326" s="186"/>
      <c r="EV326" s="186"/>
      <c r="EW326" s="186"/>
      <c r="EX326" s="186"/>
      <c r="EY326" s="186"/>
      <c r="EZ326" s="186"/>
      <c r="FA326" s="187"/>
      <c r="FB326" s="170" t="str">
        <f>IF(AF347&lt;&gt;"",AF347,"")</f>
        <v/>
      </c>
      <c r="FC326" s="171"/>
      <c r="FD326" s="335" t="str">
        <f>IF(AH347&lt;&gt;"",AH347,"")</f>
        <v/>
      </c>
      <c r="FE326" s="171"/>
      <c r="FF326" s="335" t="str">
        <f>IF(AJ347&lt;&gt;"",AJ347,"")</f>
        <v/>
      </c>
      <c r="FG326" s="171"/>
      <c r="FH326" s="335" t="str">
        <f>IF(AL347&lt;&gt;"",AL347,"")</f>
        <v/>
      </c>
      <c r="FI326" s="171"/>
      <c r="FJ326" s="335" t="str">
        <f>IF(AN347&lt;&gt;"",AN347,"")</f>
        <v/>
      </c>
      <c r="FK326" s="337"/>
      <c r="FL326" s="174" t="str">
        <f>IF($FJ326=$FJ328,IF($FH326=$FH328,IF($FF326&lt;&gt;"",IF($FF326&gt;$FF328,"W","L"),""),IF($FH326&gt;$FH328,"W","L")),IF($FJ326&gt;$FJ328,"W","L"))</f>
        <v/>
      </c>
    </row>
    <row r="327" spans="1:171" ht="11.25" customHeight="1">
      <c r="A327" s="261"/>
      <c r="B327" s="262"/>
      <c r="C327" s="262"/>
      <c r="D327" s="262"/>
      <c r="E327" s="26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F327" s="282"/>
      <c r="AG327" s="282"/>
      <c r="AH327" s="304"/>
      <c r="AI327" s="305"/>
      <c r="AJ327" s="305"/>
      <c r="AK327" s="309"/>
      <c r="AL327" s="309"/>
      <c r="AM327" s="309"/>
      <c r="AN327" s="309"/>
      <c r="AO327" s="310"/>
      <c r="AQ327" s="157"/>
      <c r="AR327" s="158"/>
      <c r="AS327" s="158"/>
      <c r="AT327" s="158"/>
      <c r="AU327" s="158"/>
      <c r="AV327" s="158"/>
      <c r="AW327" s="158"/>
      <c r="AX327" s="158"/>
      <c r="AY327" s="158"/>
      <c r="AZ327" s="158"/>
      <c r="BA327" s="158"/>
      <c r="BB327" s="158"/>
      <c r="BC327" s="159"/>
      <c r="BD327" s="165"/>
      <c r="BE327" s="166"/>
      <c r="BF327" s="184"/>
      <c r="BG327" s="188"/>
      <c r="BH327" s="189"/>
      <c r="BI327" s="189"/>
      <c r="BJ327" s="189"/>
      <c r="BK327" s="189"/>
      <c r="BL327" s="189"/>
      <c r="BM327" s="189"/>
      <c r="BN327" s="189"/>
      <c r="BO327" s="189"/>
      <c r="BP327" s="189"/>
      <c r="BQ327" s="189"/>
      <c r="BR327" s="189"/>
      <c r="BS327" s="189"/>
      <c r="BT327" s="189"/>
      <c r="BU327" s="190"/>
      <c r="BV327" s="172"/>
      <c r="BW327" s="173"/>
      <c r="BX327" s="336"/>
      <c r="BY327" s="173"/>
      <c r="BZ327" s="336"/>
      <c r="CA327" s="173"/>
      <c r="CB327" s="336"/>
      <c r="CC327" s="173"/>
      <c r="CD327" s="336"/>
      <c r="CE327" s="338"/>
      <c r="CF327" s="174"/>
      <c r="CG327" s="157"/>
      <c r="CH327" s="158"/>
      <c r="CI327" s="158"/>
      <c r="CJ327" s="158"/>
      <c r="CK327" s="158"/>
      <c r="CL327" s="158"/>
      <c r="CM327" s="158"/>
      <c r="CN327" s="158"/>
      <c r="CO327" s="158"/>
      <c r="CP327" s="158"/>
      <c r="CQ327" s="158"/>
      <c r="CR327" s="158"/>
      <c r="CS327" s="159"/>
      <c r="CT327" s="165"/>
      <c r="CU327" s="166"/>
      <c r="CV327" s="184"/>
      <c r="CW327" s="188"/>
      <c r="CX327" s="189"/>
      <c r="CY327" s="189"/>
      <c r="CZ327" s="189"/>
      <c r="DA327" s="189"/>
      <c r="DB327" s="189"/>
      <c r="DC327" s="189"/>
      <c r="DD327" s="189"/>
      <c r="DE327" s="189"/>
      <c r="DF327" s="189"/>
      <c r="DG327" s="189"/>
      <c r="DH327" s="189"/>
      <c r="DI327" s="189"/>
      <c r="DJ327" s="189"/>
      <c r="DK327" s="190"/>
      <c r="DL327" s="172"/>
      <c r="DM327" s="173"/>
      <c r="DN327" s="336"/>
      <c r="DO327" s="173"/>
      <c r="DP327" s="336"/>
      <c r="DQ327" s="173"/>
      <c r="DR327" s="336"/>
      <c r="DS327" s="173"/>
      <c r="DT327" s="336"/>
      <c r="DU327" s="338"/>
      <c r="DV327" s="174"/>
      <c r="DW327" s="157"/>
      <c r="DX327" s="158"/>
      <c r="DY327" s="158"/>
      <c r="DZ327" s="158"/>
      <c r="EA327" s="158"/>
      <c r="EB327" s="158"/>
      <c r="EC327" s="158"/>
      <c r="ED327" s="158"/>
      <c r="EE327" s="158"/>
      <c r="EF327" s="158"/>
      <c r="EG327" s="158"/>
      <c r="EH327" s="158"/>
      <c r="EI327" s="159"/>
      <c r="EJ327" s="165"/>
      <c r="EK327" s="166"/>
      <c r="EL327" s="184"/>
      <c r="EM327" s="188"/>
      <c r="EN327" s="189"/>
      <c r="EO327" s="189"/>
      <c r="EP327" s="189"/>
      <c r="EQ327" s="189"/>
      <c r="ER327" s="189"/>
      <c r="ES327" s="189"/>
      <c r="ET327" s="189"/>
      <c r="EU327" s="189"/>
      <c r="EV327" s="189"/>
      <c r="EW327" s="189"/>
      <c r="EX327" s="189"/>
      <c r="EY327" s="189"/>
      <c r="EZ327" s="189"/>
      <c r="FA327" s="190"/>
      <c r="FB327" s="172"/>
      <c r="FC327" s="173"/>
      <c r="FD327" s="336"/>
      <c r="FE327" s="173"/>
      <c r="FF327" s="336"/>
      <c r="FG327" s="173"/>
      <c r="FH327" s="336"/>
      <c r="FI327" s="173"/>
      <c r="FJ327" s="336"/>
      <c r="FK327" s="338"/>
      <c r="FL327" s="174"/>
    </row>
    <row r="328" spans="1:171" ht="11.25" customHeight="1">
      <c r="A328" s="266" t="s">
        <v>11</v>
      </c>
      <c r="B328" s="267"/>
      <c r="C328" s="267"/>
      <c r="D328" s="277" t="s">
        <v>12</v>
      </c>
      <c r="E328" s="278"/>
      <c r="F328" s="280" t="str">
        <f>Players!$A$3</f>
        <v>Men's Singles</v>
      </c>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81"/>
      <c r="AE328" s="281"/>
      <c r="AF328" s="281"/>
      <c r="AG328" s="281"/>
      <c r="AH328" s="302" t="s">
        <v>13</v>
      </c>
      <c r="AI328" s="303"/>
      <c r="AJ328" s="303"/>
      <c r="AK328" s="328" t="s">
        <v>57</v>
      </c>
      <c r="AL328" s="328"/>
      <c r="AM328" s="328"/>
      <c r="AN328" s="328"/>
      <c r="AO328" s="329"/>
      <c r="AQ328" s="157"/>
      <c r="AR328" s="158"/>
      <c r="AS328" s="158"/>
      <c r="AT328" s="158"/>
      <c r="AU328" s="158"/>
      <c r="AV328" s="158"/>
      <c r="AW328" s="158"/>
      <c r="AX328" s="158"/>
      <c r="AY328" s="158"/>
      <c r="AZ328" s="158"/>
      <c r="BA328" s="158"/>
      <c r="BB328" s="158"/>
      <c r="BC328" s="159"/>
      <c r="BD328" s="165"/>
      <c r="BE328" s="166"/>
      <c r="BF328" s="175" t="str">
        <f>C349</f>
        <v>F</v>
      </c>
      <c r="BG328" s="177" t="str">
        <f>IF(VLOOKUP($BF328,$A332:$C342,3,FALSE)=0,"",CONCATENATE(VLOOKUP(VLOOKUP($BF328,$A332:$C342,3,FALSE),Players!$C:$G,4,FALSE)," ",VLOOKUP($BF328,$A332:$C342,3,FALSE)," ",IF(ISERROR(VLOOKUP(VLOOKUP($BF328,$A332:$C342,3,FALSE),Players!$C:$G,5,FALSE)),"()",CONCATENATE("(",VLOOKUP(VLOOKUP($BF328,$A332:$C342,3,FALSE),Players!$C:$G,5,FALSE),")"))))</f>
        <v/>
      </c>
      <c r="BH328" s="178"/>
      <c r="BI328" s="178"/>
      <c r="BJ328" s="178"/>
      <c r="BK328" s="178"/>
      <c r="BL328" s="178"/>
      <c r="BM328" s="178"/>
      <c r="BN328" s="178"/>
      <c r="BO328" s="178"/>
      <c r="BP328" s="178"/>
      <c r="BQ328" s="178"/>
      <c r="BR328" s="178"/>
      <c r="BS328" s="178"/>
      <c r="BT328" s="178"/>
      <c r="BU328" s="179"/>
      <c r="BV328" s="150" t="str">
        <f>IF(D349&lt;&gt;"",D349,"")</f>
        <v/>
      </c>
      <c r="BW328" s="151"/>
      <c r="BX328" s="288" t="str">
        <f>IF(F349&lt;&gt;"",F349,"")</f>
        <v/>
      </c>
      <c r="BY328" s="151"/>
      <c r="BZ328" s="288" t="str">
        <f>IF(H349&lt;&gt;"",H349,"")</f>
        <v/>
      </c>
      <c r="CA328" s="151"/>
      <c r="CB328" s="288" t="str">
        <f>IF(J349&lt;&gt;"",J349,"")</f>
        <v/>
      </c>
      <c r="CC328" s="151"/>
      <c r="CD328" s="288" t="str">
        <f>IF(L349&lt;&gt;"",L349,"")</f>
        <v/>
      </c>
      <c r="CE328" s="332"/>
      <c r="CF328" s="174" t="str">
        <f>IF($CF326&lt;&gt;"",IF(CF326="W","L","W"),"")</f>
        <v/>
      </c>
      <c r="CG328" s="157"/>
      <c r="CH328" s="158"/>
      <c r="CI328" s="158"/>
      <c r="CJ328" s="158"/>
      <c r="CK328" s="158"/>
      <c r="CL328" s="158"/>
      <c r="CM328" s="158"/>
      <c r="CN328" s="158"/>
      <c r="CO328" s="158"/>
      <c r="CP328" s="158"/>
      <c r="CQ328" s="158"/>
      <c r="CR328" s="158"/>
      <c r="CS328" s="159"/>
      <c r="CT328" s="165"/>
      <c r="CU328" s="166"/>
      <c r="CV328" s="175" t="str">
        <f>Q349</f>
        <v>D</v>
      </c>
      <c r="CW328" s="177" t="str">
        <f>IF(VLOOKUP($CV328,$A332:$C342,3,FALSE)=0,"",CONCATENATE(VLOOKUP(VLOOKUP($CV328,$A332:$C342,3,FALSE),Players!$C:$G,4,FALSE)," ",VLOOKUP($CV328,$A332:$C342,3,FALSE)," ",IF(ISERROR(VLOOKUP(VLOOKUP($CV328,$A332:$C342,3,FALSE),Players!$C:$G,5,FALSE)),"()",CONCATENATE("(",VLOOKUP(VLOOKUP($CV328,$A332:$C342,3,FALSE),Players!$C:$G,5,FALSE),")"))))</f>
        <v/>
      </c>
      <c r="CX328" s="178"/>
      <c r="CY328" s="178"/>
      <c r="CZ328" s="178"/>
      <c r="DA328" s="178"/>
      <c r="DB328" s="178"/>
      <c r="DC328" s="178"/>
      <c r="DD328" s="178"/>
      <c r="DE328" s="178"/>
      <c r="DF328" s="178"/>
      <c r="DG328" s="178"/>
      <c r="DH328" s="178"/>
      <c r="DI328" s="178"/>
      <c r="DJ328" s="178"/>
      <c r="DK328" s="179"/>
      <c r="DL328" s="150" t="str">
        <f>IF(R349&lt;&gt;"",R349,"")</f>
        <v/>
      </c>
      <c r="DM328" s="151"/>
      <c r="DN328" s="288" t="str">
        <f>IF(T349&lt;&gt;"",T349,"")</f>
        <v/>
      </c>
      <c r="DO328" s="151"/>
      <c r="DP328" s="288" t="str">
        <f>IF(V349&lt;&gt;"",V349,"")</f>
        <v/>
      </c>
      <c r="DQ328" s="151"/>
      <c r="DR328" s="288" t="str">
        <f>IF(X349&lt;&gt;"",X349,"")</f>
        <v/>
      </c>
      <c r="DS328" s="151"/>
      <c r="DT328" s="288" t="str">
        <f>IF(Z349&lt;&gt;"",Z349,"")</f>
        <v/>
      </c>
      <c r="DU328" s="332"/>
      <c r="DV328" s="174" t="str">
        <f>IF($DV326&lt;&gt;"",IF(DV326="W","L","W"),"")</f>
        <v/>
      </c>
      <c r="DW328" s="157"/>
      <c r="DX328" s="158"/>
      <c r="DY328" s="158"/>
      <c r="DZ328" s="158"/>
      <c r="EA328" s="158"/>
      <c r="EB328" s="158"/>
      <c r="EC328" s="158"/>
      <c r="ED328" s="158"/>
      <c r="EE328" s="158"/>
      <c r="EF328" s="158"/>
      <c r="EG328" s="158"/>
      <c r="EH328" s="158"/>
      <c r="EI328" s="159"/>
      <c r="EJ328" s="165"/>
      <c r="EK328" s="166"/>
      <c r="EL328" s="175" t="str">
        <f>AE349</f>
        <v>C</v>
      </c>
      <c r="EM328" s="177" t="str">
        <f>IF(VLOOKUP($EL328,$A332:$C342,3,FALSE)=0,"",CONCATENATE(VLOOKUP(VLOOKUP($EL328,$A332:$C342,3,FALSE),Players!$C:$G,4,FALSE)," ",VLOOKUP($EL328,$A332:$C342,3,FALSE)," ",IF(ISERROR(VLOOKUP(VLOOKUP($EL328,$A332:$C342,3,FALSE),Players!$C:$G,5,FALSE)),"()",CONCATENATE("(",VLOOKUP(VLOOKUP($EL328,$A332:$C342,3,FALSE),Players!$C:$G,5,FALSE),")"))))</f>
        <v/>
      </c>
      <c r="EN328" s="178"/>
      <c r="EO328" s="178"/>
      <c r="EP328" s="178"/>
      <c r="EQ328" s="178"/>
      <c r="ER328" s="178"/>
      <c r="ES328" s="178"/>
      <c r="ET328" s="178"/>
      <c r="EU328" s="178"/>
      <c r="EV328" s="178"/>
      <c r="EW328" s="178"/>
      <c r="EX328" s="178"/>
      <c r="EY328" s="178"/>
      <c r="EZ328" s="178"/>
      <c r="FA328" s="179"/>
      <c r="FB328" s="150" t="str">
        <f>IF(AF349&lt;&gt;"",AF349,"")</f>
        <v/>
      </c>
      <c r="FC328" s="151"/>
      <c r="FD328" s="288" t="str">
        <f>IF(AH349&lt;&gt;"",AH349,"")</f>
        <v/>
      </c>
      <c r="FE328" s="151"/>
      <c r="FF328" s="288" t="str">
        <f>IF(AJ349&lt;&gt;"",AJ349,"")</f>
        <v/>
      </c>
      <c r="FG328" s="151"/>
      <c r="FH328" s="288" t="str">
        <f>IF(AL349&lt;&gt;"",AL349,"")</f>
        <v/>
      </c>
      <c r="FI328" s="151"/>
      <c r="FJ328" s="288" t="str">
        <f>IF(AN349&lt;&gt;"",AN349,"")</f>
        <v/>
      </c>
      <c r="FK328" s="332"/>
      <c r="FL328" s="174" t="str">
        <f>IF($FL326&lt;&gt;"",IF(FL326="W","L","W"),"")</f>
        <v/>
      </c>
    </row>
    <row r="329" spans="1:171" ht="11.25" customHeight="1" thickBot="1">
      <c r="A329" s="275"/>
      <c r="B329" s="276"/>
      <c r="C329" s="276"/>
      <c r="D329" s="279"/>
      <c r="E329" s="279"/>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82"/>
      <c r="AE329" s="282"/>
      <c r="AF329" s="282"/>
      <c r="AG329" s="282"/>
      <c r="AH329" s="304"/>
      <c r="AI329" s="305"/>
      <c r="AJ329" s="305"/>
      <c r="AK329" s="330"/>
      <c r="AL329" s="330"/>
      <c r="AM329" s="330"/>
      <c r="AN329" s="330"/>
      <c r="AO329" s="331"/>
      <c r="AQ329" s="160"/>
      <c r="AR329" s="161"/>
      <c r="AS329" s="161"/>
      <c r="AT329" s="161"/>
      <c r="AU329" s="161"/>
      <c r="AV329" s="161"/>
      <c r="AW329" s="161"/>
      <c r="AX329" s="161"/>
      <c r="AY329" s="161"/>
      <c r="AZ329" s="161"/>
      <c r="BA329" s="161"/>
      <c r="BB329" s="161"/>
      <c r="BC329" s="162"/>
      <c r="BD329" s="167"/>
      <c r="BE329" s="168"/>
      <c r="BF329" s="176"/>
      <c r="BG329" s="180"/>
      <c r="BH329" s="181"/>
      <c r="BI329" s="181"/>
      <c r="BJ329" s="181"/>
      <c r="BK329" s="181"/>
      <c r="BL329" s="181"/>
      <c r="BM329" s="181"/>
      <c r="BN329" s="181"/>
      <c r="BO329" s="181"/>
      <c r="BP329" s="181"/>
      <c r="BQ329" s="181"/>
      <c r="BR329" s="181"/>
      <c r="BS329" s="181"/>
      <c r="BT329" s="181"/>
      <c r="BU329" s="182"/>
      <c r="BV329" s="152"/>
      <c r="BW329" s="153"/>
      <c r="BX329" s="333"/>
      <c r="BY329" s="153"/>
      <c r="BZ329" s="333"/>
      <c r="CA329" s="153"/>
      <c r="CB329" s="333"/>
      <c r="CC329" s="153"/>
      <c r="CD329" s="333"/>
      <c r="CE329" s="334"/>
      <c r="CF329" s="341"/>
      <c r="CG329" s="160"/>
      <c r="CH329" s="161"/>
      <c r="CI329" s="161"/>
      <c r="CJ329" s="161"/>
      <c r="CK329" s="161"/>
      <c r="CL329" s="161"/>
      <c r="CM329" s="161"/>
      <c r="CN329" s="161"/>
      <c r="CO329" s="161"/>
      <c r="CP329" s="161"/>
      <c r="CQ329" s="161"/>
      <c r="CR329" s="161"/>
      <c r="CS329" s="162"/>
      <c r="CT329" s="167"/>
      <c r="CU329" s="168"/>
      <c r="CV329" s="176"/>
      <c r="CW329" s="180"/>
      <c r="CX329" s="181"/>
      <c r="CY329" s="181"/>
      <c r="CZ329" s="181"/>
      <c r="DA329" s="181"/>
      <c r="DB329" s="181"/>
      <c r="DC329" s="181"/>
      <c r="DD329" s="181"/>
      <c r="DE329" s="181"/>
      <c r="DF329" s="181"/>
      <c r="DG329" s="181"/>
      <c r="DH329" s="181"/>
      <c r="DI329" s="181"/>
      <c r="DJ329" s="181"/>
      <c r="DK329" s="182"/>
      <c r="DL329" s="152"/>
      <c r="DM329" s="153"/>
      <c r="DN329" s="333"/>
      <c r="DO329" s="153"/>
      <c r="DP329" s="333"/>
      <c r="DQ329" s="153"/>
      <c r="DR329" s="333"/>
      <c r="DS329" s="153"/>
      <c r="DT329" s="333"/>
      <c r="DU329" s="334"/>
      <c r="DV329" s="174"/>
      <c r="DW329" s="160"/>
      <c r="DX329" s="161"/>
      <c r="DY329" s="161"/>
      <c r="DZ329" s="161"/>
      <c r="EA329" s="161"/>
      <c r="EB329" s="161"/>
      <c r="EC329" s="161"/>
      <c r="ED329" s="161"/>
      <c r="EE329" s="161"/>
      <c r="EF329" s="161"/>
      <c r="EG329" s="161"/>
      <c r="EH329" s="161"/>
      <c r="EI329" s="162"/>
      <c r="EJ329" s="167"/>
      <c r="EK329" s="168"/>
      <c r="EL329" s="176"/>
      <c r="EM329" s="180"/>
      <c r="EN329" s="181"/>
      <c r="EO329" s="181"/>
      <c r="EP329" s="181"/>
      <c r="EQ329" s="181"/>
      <c r="ER329" s="181"/>
      <c r="ES329" s="181"/>
      <c r="ET329" s="181"/>
      <c r="EU329" s="181"/>
      <c r="EV329" s="181"/>
      <c r="EW329" s="181"/>
      <c r="EX329" s="181"/>
      <c r="EY329" s="181"/>
      <c r="EZ329" s="181"/>
      <c r="FA329" s="182"/>
      <c r="FB329" s="152"/>
      <c r="FC329" s="153"/>
      <c r="FD329" s="333"/>
      <c r="FE329" s="153"/>
      <c r="FF329" s="333"/>
      <c r="FG329" s="153"/>
      <c r="FH329" s="333"/>
      <c r="FI329" s="153"/>
      <c r="FJ329" s="333"/>
      <c r="FK329" s="334"/>
      <c r="FL329" s="174"/>
    </row>
    <row r="330" spans="1:171" ht="11.25" customHeight="1">
      <c r="A330" s="259" t="s">
        <v>15</v>
      </c>
      <c r="B330" s="260"/>
      <c r="C330" s="260"/>
      <c r="D330" s="264">
        <v>6</v>
      </c>
      <c r="E330" s="264"/>
      <c r="F330" s="266" t="s">
        <v>16</v>
      </c>
      <c r="G330" s="267"/>
      <c r="H330" s="267"/>
      <c r="I330" s="283"/>
      <c r="J330" s="284"/>
      <c r="K330" s="284"/>
      <c r="L330" s="284"/>
      <c r="M330" s="284"/>
      <c r="N330" s="264"/>
      <c r="O330" s="264"/>
      <c r="P330" s="264"/>
      <c r="Q330" s="264"/>
      <c r="R330" s="264"/>
      <c r="S330" s="264"/>
      <c r="T330" s="264"/>
      <c r="U330" s="264"/>
      <c r="V330" s="264"/>
      <c r="W330" s="264"/>
      <c r="X330" s="264"/>
      <c r="Y330" s="325"/>
      <c r="Z330" s="150" t="s">
        <v>17</v>
      </c>
      <c r="AA330" s="270"/>
      <c r="AB330" s="288" t="s">
        <v>18</v>
      </c>
      <c r="AC330" s="270"/>
      <c r="AD330" s="288" t="s">
        <v>19</v>
      </c>
      <c r="AE330" s="270"/>
      <c r="AF330" s="288" t="s">
        <v>20</v>
      </c>
      <c r="AG330" s="270"/>
      <c r="AH330" s="288" t="s">
        <v>43</v>
      </c>
      <c r="AI330" s="270"/>
      <c r="AJ330" s="288" t="s">
        <v>52</v>
      </c>
      <c r="AK330" s="290"/>
      <c r="AL330" s="292" t="s">
        <v>21</v>
      </c>
      <c r="AM330" s="293"/>
      <c r="AN330" s="296" t="s">
        <v>22</v>
      </c>
      <c r="AO330" s="297"/>
      <c r="AQ330" s="126"/>
      <c r="AR330" s="126"/>
      <c r="AS330" s="126"/>
      <c r="AT330" s="126"/>
      <c r="AU330" s="126"/>
      <c r="AV330" s="126"/>
      <c r="AW330" s="126"/>
      <c r="AX330" s="126"/>
      <c r="AY330" s="126"/>
      <c r="AZ330" s="126"/>
      <c r="BA330" s="126"/>
      <c r="BB330" s="126"/>
      <c r="BC330" s="126"/>
      <c r="BV330" s="169" t="str">
        <f>IF(CF326&lt;&gt;"",IF(AND(AND(BV326&gt;-1,BV328&gt;-1),OR(BV326&gt;10,BV328&gt;10),ABS(BV326-BV328)&gt;1,IF(OR(BV326&gt;11,BV328&gt;11),ABS(BV326-BV328)=2,TRUE),BV326=INT(BV326),BV328=INT(BV328)),"","Error"),"")</f>
        <v/>
      </c>
      <c r="BW330" s="169"/>
      <c r="BX330" s="169" t="str">
        <f>IF(CF326&lt;&gt;"",IF(AND(AND(BX326&gt;-1,BX328&gt;-1),OR(BX326&gt;10,BX328&gt;10),ABS(BX326-BX328)&gt;1,IF(OR(BX326&gt;11,BX328&gt;11),ABS(BX326-BX328)=2,TRUE),BX326=INT(BX326),BX328=INT(BX328)),"","Error"),"")</f>
        <v/>
      </c>
      <c r="BY330" s="169"/>
      <c r="BZ330" s="169" t="str">
        <f>IF(CF326&lt;&gt;"",IF(AND(AND(BZ326&gt;-1,BZ328&gt;-1),OR(BZ326&gt;10,BZ328&gt;10),ABS(BZ326-BZ328)&gt;1,IF(OR(BZ326&gt;11,BZ328&gt;11),ABS(BZ326-BZ328)=2,TRUE),BZ326=INT(BZ326),BZ328=INT(BZ328)),"","Error"),"")</f>
        <v/>
      </c>
      <c r="CA330" s="169"/>
      <c r="CB330" s="169" t="str">
        <f>IF(AND(CF326&lt;&gt;"",CB326&lt;&gt;""),IF(AND(AND(CB326&gt;-1,CB328&gt;-1),OR(CB326&gt;10,CB328&gt;10),ABS(CB326-CB328)&gt;1,IF(OR(CB326&gt;11,CB328&gt;11),ABS(CB326-CB328)=2,TRUE),CB326=INT(CB326),CB328=INT(CB328)),"","Error"),"")</f>
        <v/>
      </c>
      <c r="CC330" s="169"/>
      <c r="CD330" s="169" t="str">
        <f>IF(AND(CF326&lt;&gt;"",CD326&lt;&gt;""),IF(AND(AND(CD326&gt;-1,CD328&gt;-1),OR(CD326&gt;10,CD328&gt;10),ABS(CD326-CD328)&gt;1,IF(OR(CD326&gt;11,CD328&gt;11),ABS(CD326-CD328)=2,TRUE),CD326=INT(CD326),CD328=INT(CD328)),"","Error"),"")</f>
        <v/>
      </c>
      <c r="CE330" s="169"/>
      <c r="CG330" s="126"/>
      <c r="CH330" s="126"/>
      <c r="CI330" s="126"/>
      <c r="CJ330" s="126"/>
      <c r="CK330" s="126"/>
      <c r="CL330" s="126"/>
      <c r="CM330" s="126"/>
      <c r="CN330" s="126"/>
      <c r="CO330" s="126"/>
      <c r="CP330" s="126"/>
      <c r="CQ330" s="126"/>
      <c r="CR330" s="126"/>
      <c r="CS330" s="126"/>
      <c r="DL330" s="169" t="str">
        <f>IF(DV326&lt;&gt;"",IF(AND(AND(DL326&gt;-1,DL328&gt;-1),OR(DL326&gt;10,DL328&gt;10),ABS(DL326-DL328)&gt;1,IF(OR(DL326&gt;11,DL328&gt;11),ABS(DL326-DL328)=2,TRUE),DL326=INT(DL326),DL328=INT(DL328)),"","Error"),"")</f>
        <v/>
      </c>
      <c r="DM330" s="169"/>
      <c r="DN330" s="169" t="str">
        <f>IF(DV326&lt;&gt;"",IF(AND(AND(DN326&gt;-1,DN328&gt;-1),OR(DN326&gt;10,DN328&gt;10),ABS(DN326-DN328)&gt;1,IF(OR(DN326&gt;11,DN328&gt;11),ABS(DN326-DN328)=2,TRUE),DN326=INT(DN326),DN328=INT(DN328)),"","Error"),"")</f>
        <v/>
      </c>
      <c r="DO330" s="169"/>
      <c r="DP330" s="169" t="str">
        <f>IF(DV326&lt;&gt;"",IF(AND(AND(DP326&gt;-1,DP328&gt;-1),OR(DP326&gt;10,DP328&gt;10),ABS(DP326-DP328)&gt;1,IF(OR(DP326&gt;11,DP328&gt;11),ABS(DP326-DP328)=2,TRUE),DP326=INT(DP326),DP328=INT(DP328)),"","Error"),"")</f>
        <v/>
      </c>
      <c r="DQ330" s="169"/>
      <c r="DR330" s="169" t="str">
        <f>IF(AND(DV326&lt;&gt;"",DR326&lt;&gt;""),IF(AND(AND(DR326&gt;-1,DR328&gt;-1),OR(DR326&gt;10,DR328&gt;10),ABS(DR326-DR328)&gt;1,IF(OR(DR326&gt;11,DR328&gt;11),ABS(DR326-DR328)=2,TRUE),DR326=INT(DR326),DR328=INT(DR328)),"","Error"),"")</f>
        <v/>
      </c>
      <c r="DS330" s="169"/>
      <c r="DT330" s="169" t="str">
        <f>IF(AND(DV326&lt;&gt;"",DT326&lt;&gt;""),IF(AND(AND(DT326&gt;-1,DT328&gt;-1),OR(DT326&gt;10,DT328&gt;10),ABS(DT326-DT328)&gt;1,IF(OR(DT326&gt;11,DT328&gt;11),ABS(DT326-DT328)=2,TRUE),DT326=INT(DT326),DT328=INT(DT328)),"","Error"),"")</f>
        <v/>
      </c>
      <c r="DU330" s="169"/>
      <c r="DW330" s="126"/>
      <c r="DX330" s="126"/>
      <c r="DY330" s="126"/>
      <c r="DZ330" s="126"/>
      <c r="EA330" s="126"/>
      <c r="EB330" s="126"/>
      <c r="EC330" s="126"/>
      <c r="ED330" s="126"/>
      <c r="EE330" s="126"/>
      <c r="EF330" s="126"/>
      <c r="EG330" s="126"/>
      <c r="EH330" s="126"/>
      <c r="EI330" s="126"/>
      <c r="FB330" s="169" t="str">
        <f>IF(FL326&lt;&gt;"",IF(AND(AND(FB326&gt;-1,FB328&gt;-1),OR(FB326&gt;10,FB328&gt;10),ABS(FB326-FB328)&gt;1,IF(OR(FB326&gt;11,FB328&gt;11),ABS(FB326-FB328)=2,TRUE),FB326=INT(FB326),FB328=INT(FB328)),"","Error"),"")</f>
        <v/>
      </c>
      <c r="FC330" s="169"/>
      <c r="FD330" s="169" t="str">
        <f>IF(FL326&lt;&gt;"",IF(AND(AND(FD326&gt;-1,FD328&gt;-1),OR(FD326&gt;10,FD328&gt;10),ABS(FD326-FD328)&gt;1,IF(OR(FD326&gt;11,FD328&gt;11),ABS(FD326-FD328)=2,TRUE),FD326=INT(FD326),FD328=INT(FD328)),"","Error"),"")</f>
        <v/>
      </c>
      <c r="FE330" s="169"/>
      <c r="FF330" s="169" t="str">
        <f>IF(FL326&lt;&gt;"",IF(AND(AND(FF326&gt;-1,FF328&gt;-1),OR(FF326&gt;10,FF328&gt;10),ABS(FF326-FF328)&gt;1,IF(OR(FF326&gt;11,FF328&gt;11),ABS(FF326-FF328)=2,TRUE),FF326=INT(FF326),FF328=INT(FF328)),"","Error"),"")</f>
        <v/>
      </c>
      <c r="FG330" s="169"/>
      <c r="FH330" s="169" t="str">
        <f>IF(AND(FL326&lt;&gt;"",FH326&lt;&gt;""),IF(AND(AND(FH326&gt;-1,FH328&gt;-1),OR(FH326&gt;10,FH328&gt;10),ABS(FH326-FH328)&gt;1,IF(OR(FH326&gt;11,FH328&gt;11),ABS(FH326-FH328)=2,TRUE),FH326=INT(FH326),FH328=INT(FH328)),"","Error"),"")</f>
        <v/>
      </c>
      <c r="FI330" s="169"/>
      <c r="FJ330" s="169" t="str">
        <f>IF(AND(FL326&lt;&gt;"",FJ326&lt;&gt;""),IF(AND(AND(FJ326&gt;-1,FJ328&gt;-1),OR(FJ326&gt;10,FJ328&gt;10),ABS(FJ326-FJ328)&gt;1,IF(OR(FJ326&gt;11,FJ328&gt;11),ABS(FJ326-FJ328)=2,TRUE),FJ326=INT(FJ326),FJ328=INT(FJ328)),"","Error"),"")</f>
        <v/>
      </c>
      <c r="FK330" s="169"/>
    </row>
    <row r="331" spans="1:171" ht="11.25" customHeight="1" thickBot="1">
      <c r="A331" s="261"/>
      <c r="B331" s="262"/>
      <c r="C331" s="262"/>
      <c r="D331" s="326"/>
      <c r="E331" s="326"/>
      <c r="F331" s="275"/>
      <c r="G331" s="276"/>
      <c r="H331" s="276"/>
      <c r="I331" s="286"/>
      <c r="J331" s="286"/>
      <c r="K331" s="286"/>
      <c r="L331" s="286"/>
      <c r="M331" s="286"/>
      <c r="N331" s="326"/>
      <c r="O331" s="326"/>
      <c r="P331" s="326"/>
      <c r="Q331" s="326"/>
      <c r="R331" s="326"/>
      <c r="S331" s="326"/>
      <c r="T331" s="326"/>
      <c r="U331" s="326"/>
      <c r="V331" s="326"/>
      <c r="W331" s="326"/>
      <c r="X331" s="326"/>
      <c r="Y331" s="327"/>
      <c r="Z331" s="194"/>
      <c r="AA331" s="195"/>
      <c r="AB331" s="289"/>
      <c r="AC331" s="195"/>
      <c r="AD331" s="289"/>
      <c r="AE331" s="195"/>
      <c r="AF331" s="289"/>
      <c r="AG331" s="195"/>
      <c r="AH331" s="289"/>
      <c r="AI331" s="195"/>
      <c r="AJ331" s="289"/>
      <c r="AK331" s="291"/>
      <c r="AL331" s="294"/>
      <c r="AM331" s="295"/>
      <c r="AN331" s="298"/>
      <c r="AO331" s="299"/>
      <c r="AQ331" s="126"/>
      <c r="AR331" s="126"/>
      <c r="AS331" s="126"/>
      <c r="AT331" s="126"/>
      <c r="AU331" s="126"/>
      <c r="AV331" s="126"/>
      <c r="AW331" s="126"/>
      <c r="AX331" s="126"/>
      <c r="AY331" s="126"/>
      <c r="AZ331" s="126"/>
      <c r="BA331" s="126"/>
      <c r="BB331" s="126"/>
      <c r="BC331" s="126"/>
      <c r="CG331" s="126"/>
      <c r="CH331" s="126"/>
      <c r="CI331" s="126"/>
      <c r="CJ331" s="126"/>
      <c r="CK331" s="126"/>
      <c r="CL331" s="126"/>
      <c r="CM331" s="126"/>
      <c r="CN331" s="126"/>
      <c r="CO331" s="126"/>
      <c r="CP331" s="126"/>
      <c r="CQ331" s="126"/>
      <c r="CR331" s="126"/>
      <c r="CS331" s="126"/>
      <c r="DW331" s="126"/>
      <c r="DX331" s="126"/>
      <c r="DY331" s="126"/>
      <c r="DZ331" s="126"/>
      <c r="EA331" s="126"/>
      <c r="EB331" s="126"/>
      <c r="EC331" s="126"/>
      <c r="ED331" s="126"/>
      <c r="EE331" s="126"/>
      <c r="EF331" s="126"/>
      <c r="EG331" s="126"/>
      <c r="EH331" s="126"/>
      <c r="EI331" s="126"/>
    </row>
    <row r="332" spans="1:171" ht="11.25" customHeight="1">
      <c r="A332" s="210" t="str">
        <f>Z330</f>
        <v>A</v>
      </c>
      <c r="B332" s="211"/>
      <c r="C332" s="342"/>
      <c r="D332" s="343"/>
      <c r="E332" s="343"/>
      <c r="F332" s="343"/>
      <c r="G332" s="343"/>
      <c r="H332" s="343"/>
      <c r="I332" s="343"/>
      <c r="J332" s="343"/>
      <c r="K332" s="343"/>
      <c r="L332" s="343"/>
      <c r="M332" s="343"/>
      <c r="N332" s="343"/>
      <c r="O332" s="343"/>
      <c r="P332" s="343"/>
      <c r="Q332" s="343"/>
      <c r="R332" s="343"/>
      <c r="S332" s="343"/>
      <c r="T332" s="343"/>
      <c r="U332" s="343"/>
      <c r="V332" s="343"/>
      <c r="W332" s="343"/>
      <c r="X332" s="343"/>
      <c r="Y332" s="344"/>
      <c r="Z332" s="250"/>
      <c r="AA332" s="229"/>
      <c r="AB332" s="252" t="str">
        <f>IF($D328="1P",IF(Z367=Z369,IF(X367=X369,IF(V367&lt;&gt;"",IF(V367&gt;V369,"W","L"),""),IF(X367&gt;X369,"W","L")),IF(Z367&gt;Z369,"W","L")),IF(Z355=Z357,IF(X355=X357,IF(V355&lt;&gt;"",IF(V355&gt;V357,"W","L"),""),IF(X355&gt;X357,"W","L")),IF(Z355&gt;Z357,"W","L")))</f>
        <v/>
      </c>
      <c r="AC332" s="253"/>
      <c r="AD332" s="252" t="str">
        <f>IF($D328="1P",IF(Z355=Z357,IF(X355=X357,IF(V355&lt;&gt;"",IF(V355&gt;V357,"W","L"),""),IF(X355&gt;X357,"W","L")),IF(Z355&gt;Z357,"W","L")),IF(L371=L373,IF(J371=J373,IF(H371&lt;&gt;"",IF(H371&gt;H373,"W","L"),""),IF(J371&gt;J373,"W","L")),IF(L371&gt;L373,"W","L")))</f>
        <v/>
      </c>
      <c r="AE332" s="253"/>
      <c r="AF332" s="252" t="str">
        <f>IF($D328="1P",IF(L371=L373,IF(J371=J373,IF(H371&lt;&gt;"",IF(H371&gt;H373,"W","L"),""),IF(J371&gt;J373,"W","L")),IF(L371&gt;L373,"W","L")),IF(L359=L361,IF(J359=J361,IF(H359&lt;&gt;"",IF(H359&gt;H361,"W","L"),""),IF(J359&gt;J361,"W","L")),IF(L359&gt;L361,"W","L")))</f>
        <v/>
      </c>
      <c r="AG332" s="253"/>
      <c r="AH332" s="252" t="str">
        <f>IF($D328="1P",IF(L359=L361,IF(J359=J361,IF(H359&lt;&gt;"",IF(H359&gt;H361,"W","L"),""),IF(J359&gt;J361,"W","L")),IF(L359&gt;L361,"W","L")),IF(Z367=Z369,IF(X367=X369,IF(V367&lt;&gt;"",IF(V367&gt;V369,"W","L"),""),IF(X367&gt;X369,"W","L")),IF(Z367&gt;Z369,"W","L")))</f>
        <v/>
      </c>
      <c r="AI332" s="253"/>
      <c r="AJ332" s="252" t="str">
        <f>IF($D328="1P",IF(L347=L349,IF(J347=J349,IF(H347&lt;&gt;"",IF(H347&gt;H349,"W","L"),""),IF(J347&gt;J349,"W","L")),IF(L347&gt;L349,"W","L")),IF(L347=L349,IF(J347=J349,IF(H347&lt;&gt;"",IF(H347&gt;H349,"W","L"),""),IF(J347&gt;J349,"W","L")),IF(L347&gt;L349,"W","L")))</f>
        <v/>
      </c>
      <c r="AK332" s="324"/>
      <c r="AL332" s="254" t="str">
        <f>IF(OR(COUNTIF(Z332:AJ332,"W"),COUNTIF(Z332:AJ332,"L")),COUNTIF(Z332:AJ332,"W")*2+COUNTIF(Z332:AJ332,"L"),"")</f>
        <v/>
      </c>
      <c r="AM332" s="255"/>
      <c r="AN332" s="256" t="str">
        <f>IF(AL332&lt;&gt;"",RANK(AL332,AL332:AL342,0),"")</f>
        <v/>
      </c>
      <c r="AO332" s="257"/>
      <c r="AQ332" s="127"/>
      <c r="AR332" s="127"/>
      <c r="AS332" s="127"/>
      <c r="AT332" s="127"/>
      <c r="AU332" s="127"/>
      <c r="AV332" s="127"/>
      <c r="AW332" s="127"/>
      <c r="AX332" s="127"/>
      <c r="AY332" s="127"/>
      <c r="AZ332" s="127"/>
      <c r="BA332" s="127"/>
      <c r="BB332" s="127"/>
      <c r="BC332" s="127"/>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127"/>
      <c r="CH332" s="127"/>
      <c r="CI332" s="127"/>
      <c r="CJ332" s="127"/>
      <c r="CK332" s="127"/>
      <c r="CL332" s="127"/>
      <c r="CM332" s="127"/>
      <c r="CN332" s="127"/>
      <c r="CO332" s="127"/>
      <c r="CP332" s="127"/>
      <c r="CQ332" s="127"/>
      <c r="CR332" s="127"/>
      <c r="CS332" s="127"/>
      <c r="CT332" s="40"/>
      <c r="CU332" s="40"/>
      <c r="CV332" s="40"/>
      <c r="CW332" s="40"/>
      <c r="CX332" s="40"/>
      <c r="CY332" s="40"/>
      <c r="CZ332" s="40"/>
      <c r="DA332" s="40"/>
      <c r="DB332" s="40"/>
      <c r="DC332" s="40"/>
      <c r="DD332" s="40"/>
      <c r="DE332" s="40"/>
      <c r="DF332" s="40"/>
      <c r="DG332" s="40"/>
      <c r="DH332" s="40"/>
      <c r="DI332" s="40"/>
      <c r="DJ332" s="40"/>
      <c r="DK332" s="40"/>
      <c r="DL332" s="40"/>
      <c r="DM332" s="40"/>
      <c r="DN332" s="40"/>
      <c r="DO332" s="40"/>
      <c r="DP332" s="40"/>
      <c r="DQ332" s="40"/>
      <c r="DR332" s="40"/>
      <c r="DS332" s="40"/>
      <c r="DT332" s="40"/>
      <c r="DU332" s="40"/>
      <c r="DW332" s="127"/>
      <c r="DX332" s="127"/>
      <c r="DY332" s="127"/>
      <c r="DZ332" s="127"/>
      <c r="EA332" s="127"/>
      <c r="EB332" s="127"/>
      <c r="EC332" s="127"/>
      <c r="ED332" s="127"/>
      <c r="EE332" s="127"/>
      <c r="EF332" s="127"/>
      <c r="EG332" s="127"/>
      <c r="EH332" s="127"/>
      <c r="EI332" s="127"/>
      <c r="EJ332" s="40"/>
      <c r="EK332" s="40"/>
      <c r="EL332" s="40"/>
      <c r="EM332" s="40"/>
      <c r="EN332" s="40"/>
      <c r="EO332" s="40"/>
      <c r="EP332" s="40"/>
      <c r="EQ332" s="40"/>
      <c r="ER332" s="40"/>
      <c r="ES332" s="40"/>
      <c r="ET332" s="40"/>
      <c r="EU332" s="40"/>
      <c r="EV332" s="40"/>
      <c r="EW332" s="40"/>
      <c r="EX332" s="40"/>
      <c r="EY332" s="40"/>
      <c r="EZ332" s="40"/>
      <c r="FA332" s="40"/>
      <c r="FB332" s="40"/>
      <c r="FC332" s="40"/>
      <c r="FD332" s="40"/>
      <c r="FE332" s="40"/>
      <c r="FF332" s="40"/>
      <c r="FG332" s="40"/>
      <c r="FH332" s="40"/>
      <c r="FI332" s="40"/>
      <c r="FJ332" s="40"/>
      <c r="FK332" s="40"/>
    </row>
    <row r="333" spans="1:171" ht="11.25" customHeight="1">
      <c r="A333" s="212"/>
      <c r="B333" s="213"/>
      <c r="C333" s="217"/>
      <c r="D333" s="218"/>
      <c r="E333" s="218"/>
      <c r="F333" s="218"/>
      <c r="G333" s="218"/>
      <c r="H333" s="218"/>
      <c r="I333" s="218"/>
      <c r="J333" s="218"/>
      <c r="K333" s="218"/>
      <c r="L333" s="218"/>
      <c r="M333" s="218"/>
      <c r="N333" s="218"/>
      <c r="O333" s="218"/>
      <c r="P333" s="218"/>
      <c r="Q333" s="218"/>
      <c r="R333" s="218"/>
      <c r="S333" s="218"/>
      <c r="T333" s="218"/>
      <c r="U333" s="218"/>
      <c r="V333" s="218"/>
      <c r="W333" s="218"/>
      <c r="X333" s="218"/>
      <c r="Y333" s="219"/>
      <c r="Z333" s="251"/>
      <c r="AA333" s="236"/>
      <c r="AB333" s="234"/>
      <c r="AC333" s="233"/>
      <c r="AD333" s="234"/>
      <c r="AE333" s="233"/>
      <c r="AF333" s="234"/>
      <c r="AG333" s="233"/>
      <c r="AH333" s="234"/>
      <c r="AI333" s="233"/>
      <c r="AJ333" s="234"/>
      <c r="AK333" s="238"/>
      <c r="AL333" s="241"/>
      <c r="AM333" s="240"/>
      <c r="AN333" s="258"/>
      <c r="AO333" s="243"/>
      <c r="AQ333" s="128"/>
      <c r="AR333" s="128"/>
      <c r="AS333" s="128"/>
      <c r="AT333" s="128"/>
      <c r="AU333" s="128"/>
      <c r="AV333" s="128"/>
      <c r="AW333" s="128"/>
      <c r="AX333" s="128"/>
      <c r="AY333" s="128"/>
      <c r="AZ333" s="128"/>
      <c r="BA333" s="128"/>
      <c r="BB333" s="128"/>
      <c r="BC333" s="128"/>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c r="CG333" s="128"/>
      <c r="CH333" s="128"/>
      <c r="CI333" s="128"/>
      <c r="CJ333" s="128"/>
      <c r="CK333" s="128"/>
      <c r="CL333" s="128"/>
      <c r="CM333" s="128"/>
      <c r="CN333" s="128"/>
      <c r="CO333" s="128"/>
      <c r="CP333" s="128"/>
      <c r="CQ333" s="128"/>
      <c r="CR333" s="128"/>
      <c r="CS333" s="128"/>
      <c r="CT333" s="41"/>
      <c r="CU333" s="41"/>
      <c r="CV333" s="41"/>
      <c r="CW333" s="41"/>
      <c r="CX333" s="41"/>
      <c r="CY333" s="41"/>
      <c r="CZ333" s="41"/>
      <c r="DA333" s="41"/>
      <c r="DB333" s="41"/>
      <c r="DC333" s="41"/>
      <c r="DD333" s="41"/>
      <c r="DE333" s="41"/>
      <c r="DF333" s="41"/>
      <c r="DG333" s="41"/>
      <c r="DH333" s="41"/>
      <c r="DI333" s="41"/>
      <c r="DJ333" s="41"/>
      <c r="DK333" s="41"/>
      <c r="DL333" s="41"/>
      <c r="DM333" s="41"/>
      <c r="DN333" s="41"/>
      <c r="DO333" s="41"/>
      <c r="DP333" s="41"/>
      <c r="DQ333" s="41"/>
      <c r="DR333" s="41"/>
      <c r="DS333" s="41"/>
      <c r="DT333" s="41"/>
      <c r="DU333" s="41"/>
      <c r="DW333" s="128"/>
      <c r="DX333" s="128"/>
      <c r="DY333" s="128"/>
      <c r="DZ333" s="128"/>
      <c r="EA333" s="128"/>
      <c r="EB333" s="128"/>
      <c r="EC333" s="128"/>
      <c r="ED333" s="128"/>
      <c r="EE333" s="128"/>
      <c r="EF333" s="128"/>
      <c r="EG333" s="128"/>
      <c r="EH333" s="128"/>
      <c r="EI333" s="128"/>
      <c r="EJ333" s="41"/>
      <c r="EK333" s="41"/>
      <c r="EL333" s="41"/>
      <c r="EM333" s="41"/>
      <c r="EN333" s="41"/>
      <c r="EO333" s="41"/>
      <c r="EP333" s="41"/>
      <c r="EQ333" s="41"/>
      <c r="ER333" s="41"/>
      <c r="ES333" s="41"/>
      <c r="ET333" s="41"/>
      <c r="EU333" s="41"/>
      <c r="EV333" s="41"/>
      <c r="EW333" s="41"/>
      <c r="EX333" s="41"/>
      <c r="EY333" s="41"/>
      <c r="EZ333" s="41"/>
      <c r="FA333" s="41"/>
      <c r="FB333" s="41"/>
      <c r="FC333" s="41"/>
      <c r="FD333" s="41"/>
      <c r="FE333" s="41"/>
      <c r="FF333" s="41"/>
      <c r="FG333" s="41"/>
      <c r="FH333" s="41"/>
      <c r="FI333" s="41"/>
      <c r="FJ333" s="41"/>
      <c r="FK333" s="41"/>
    </row>
    <row r="334" spans="1:171" ht="11.25" customHeight="1">
      <c r="A334" s="210" t="str">
        <f>AB330</f>
        <v>B</v>
      </c>
      <c r="B334" s="211"/>
      <c r="C334" s="342"/>
      <c r="D334" s="343"/>
      <c r="E334" s="343"/>
      <c r="F334" s="343"/>
      <c r="G334" s="343"/>
      <c r="H334" s="343"/>
      <c r="I334" s="343"/>
      <c r="J334" s="343"/>
      <c r="K334" s="343"/>
      <c r="L334" s="343"/>
      <c r="M334" s="343"/>
      <c r="N334" s="343"/>
      <c r="O334" s="343"/>
      <c r="P334" s="343"/>
      <c r="Q334" s="343"/>
      <c r="R334" s="343"/>
      <c r="S334" s="343"/>
      <c r="T334" s="343"/>
      <c r="U334" s="343"/>
      <c r="V334" s="343"/>
      <c r="W334" s="343"/>
      <c r="X334" s="343"/>
      <c r="Y334" s="344"/>
      <c r="Z334" s="220" t="str">
        <f>IF(AB332&lt;&gt;"",IF(AB332="W","L","W"),"")</f>
        <v/>
      </c>
      <c r="AA334" s="221"/>
      <c r="AB334" s="228"/>
      <c r="AC334" s="229"/>
      <c r="AD334" s="227" t="str">
        <f>IF($D328="1P",IF(L367=L369,IF(J367=J369,IF(H367&lt;&gt;"",IF(H367&gt;H369,"W","L"),""),IF(J367&gt;J369,"W","L")),IF(L367&gt;L369,"W","L")),IF(AN347=AN349,IF(AL347=AL349,IF(AJ347&lt;&gt;"",IF(AJ347&gt;AJ349,"W","L"),""),IF(AL347&gt;AL349,"W","L")),IF(AN347&gt;AN349,"W","L")))</f>
        <v/>
      </c>
      <c r="AE334" s="221"/>
      <c r="AF334" s="227" t="str">
        <f>IF($D328="1P",IF(Z359=Z361,IF(X359=X361,IF(V359&lt;&gt;"",IF(V359&gt;V361,"W","L"),""),IF(X359&gt;X361,"W","L")),IF(Z359&gt;Z361,"W","L")),IF(Z347=Z349,IF(X347=X349,IF(V347&lt;&gt;"",IF(V347&gt;V349,"W","L"),""),IF(X347&gt;X349,"W","L")),IF(Z347&gt;Z349,"W","L")))</f>
        <v/>
      </c>
      <c r="AG334" s="221"/>
      <c r="AH334" s="227" t="str">
        <f>IF($D328="1P",IF(L351=L353,IF(J351=J353,IF(H351&lt;&gt;"",IF(H351&gt;H353,"W","L"),""),IF(J351&gt;J353,"W","L")),IF(L351&gt;L353,"W","L")),IF(L351=L353,IF(J351=J353,IF(H351&lt;&gt;"",IF(H351&gt;H353,"W","L"),""),IF(J351&gt;J353,"W","L")),IF(L351&gt;L353,"W","L")))</f>
        <v/>
      </c>
      <c r="AI334" s="221"/>
      <c r="AJ334" s="227" t="str">
        <f>IF($D328="1P",IF(Z351=Z353,IF(X351=X353,IF(V351&lt;&gt;"",IF(V351&gt;V353,"W","L"),""),IF(X351&gt;X353,"W","L")),IF(Z351&gt;Z353,"W","L")),IF(L367=L369,IF(J367=J369,IF(H367&lt;&gt;"",IF(H367&gt;H369,"W","L"),""),IF(J367&gt;J369,"W","L")),IF(L367&gt;L369,"W","L")))</f>
        <v/>
      </c>
      <c r="AK334" s="237"/>
      <c r="AL334" s="239" t="str">
        <f>IF(OR(COUNTIF(Z334:AJ334,"W"),COUNTIF(Z334:AJ334,"L")),COUNTIF(Z334:AJ334,"W")*2+COUNTIF(Z334:AJ334,"L"),"")</f>
        <v/>
      </c>
      <c r="AM334" s="240"/>
      <c r="AN334" s="242" t="str">
        <f>IF(AL334&lt;&gt;"",RANK(AL334,AL332:AL342,0),"")</f>
        <v/>
      </c>
      <c r="AO334" s="243"/>
      <c r="AQ334" s="126"/>
      <c r="AR334" s="126"/>
      <c r="AS334" s="126"/>
      <c r="AT334" s="126"/>
      <c r="AU334" s="126"/>
      <c r="AV334" s="126"/>
      <c r="AW334" s="126"/>
      <c r="AX334" s="126"/>
      <c r="AY334" s="126"/>
      <c r="AZ334" s="126"/>
      <c r="BA334" s="126"/>
      <c r="BB334" s="126"/>
      <c r="BC334" s="126"/>
      <c r="CG334" s="126"/>
      <c r="CH334" s="126"/>
      <c r="CI334" s="126"/>
      <c r="CJ334" s="126"/>
      <c r="CK334" s="126"/>
      <c r="CL334" s="126"/>
      <c r="CM334" s="126"/>
      <c r="CN334" s="126"/>
      <c r="CO334" s="126"/>
      <c r="CP334" s="126"/>
      <c r="CQ334" s="126"/>
      <c r="CR334" s="126"/>
      <c r="CS334" s="126"/>
      <c r="DW334" s="126"/>
      <c r="DX334" s="126"/>
      <c r="DY334" s="126"/>
      <c r="DZ334" s="126"/>
      <c r="EA334" s="126"/>
      <c r="EB334" s="126"/>
      <c r="EC334" s="126"/>
      <c r="ED334" s="126"/>
      <c r="EE334" s="126"/>
      <c r="EF334" s="126"/>
      <c r="EG334" s="126"/>
      <c r="EH334" s="126"/>
      <c r="EI334" s="126"/>
    </row>
    <row r="335" spans="1:171" ht="11.25" customHeight="1" thickBot="1">
      <c r="A335" s="212"/>
      <c r="B335" s="213"/>
      <c r="C335" s="217"/>
      <c r="D335" s="218"/>
      <c r="E335" s="218"/>
      <c r="F335" s="218"/>
      <c r="G335" s="218"/>
      <c r="H335" s="218"/>
      <c r="I335" s="218"/>
      <c r="J335" s="218"/>
      <c r="K335" s="218"/>
      <c r="L335" s="218"/>
      <c r="M335" s="218"/>
      <c r="N335" s="218"/>
      <c r="O335" s="218"/>
      <c r="P335" s="218"/>
      <c r="Q335" s="218"/>
      <c r="R335" s="218"/>
      <c r="S335" s="218"/>
      <c r="T335" s="218"/>
      <c r="U335" s="218"/>
      <c r="V335" s="218"/>
      <c r="W335" s="218"/>
      <c r="X335" s="218"/>
      <c r="Y335" s="219"/>
      <c r="Z335" s="232"/>
      <c r="AA335" s="233"/>
      <c r="AB335" s="235"/>
      <c r="AC335" s="236"/>
      <c r="AD335" s="234"/>
      <c r="AE335" s="233"/>
      <c r="AF335" s="234"/>
      <c r="AG335" s="233"/>
      <c r="AH335" s="234"/>
      <c r="AI335" s="233"/>
      <c r="AJ335" s="234"/>
      <c r="AK335" s="238"/>
      <c r="AL335" s="241"/>
      <c r="AM335" s="240"/>
      <c r="AN335" s="258"/>
      <c r="AO335" s="243"/>
      <c r="AQ335" s="127"/>
      <c r="AR335" s="127"/>
      <c r="AS335" s="127"/>
      <c r="AT335" s="127"/>
      <c r="AU335" s="127"/>
      <c r="AV335" s="127"/>
      <c r="AW335" s="127"/>
      <c r="AX335" s="127"/>
      <c r="AY335" s="127"/>
      <c r="AZ335" s="127"/>
      <c r="BA335" s="127"/>
      <c r="BB335" s="127"/>
      <c r="BC335" s="127"/>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G335" s="127"/>
      <c r="CH335" s="127"/>
      <c r="CI335" s="127"/>
      <c r="CJ335" s="127"/>
      <c r="CK335" s="127"/>
      <c r="CL335" s="127"/>
      <c r="CM335" s="127"/>
      <c r="CN335" s="127"/>
      <c r="CO335" s="127"/>
      <c r="CP335" s="127"/>
      <c r="CQ335" s="127"/>
      <c r="CR335" s="127"/>
      <c r="CS335" s="127"/>
      <c r="CT335" s="40"/>
      <c r="CU335" s="40"/>
      <c r="CV335" s="40"/>
      <c r="CW335" s="40"/>
      <c r="CX335" s="40"/>
      <c r="CY335" s="40"/>
      <c r="CZ335" s="40"/>
      <c r="DA335" s="40"/>
      <c r="DB335" s="40"/>
      <c r="DC335" s="40"/>
      <c r="DD335" s="40"/>
      <c r="DE335" s="40"/>
      <c r="DF335" s="40"/>
      <c r="DG335" s="40"/>
      <c r="DH335" s="40"/>
      <c r="DI335" s="40"/>
      <c r="DJ335" s="40"/>
      <c r="DK335" s="40"/>
      <c r="DL335" s="40"/>
      <c r="DM335" s="40"/>
      <c r="DN335" s="40"/>
      <c r="DO335" s="40"/>
      <c r="DP335" s="40"/>
      <c r="DQ335" s="40"/>
      <c r="DR335" s="40"/>
      <c r="DS335" s="40"/>
      <c r="DT335" s="40"/>
      <c r="DU335" s="40"/>
      <c r="DW335" s="126"/>
      <c r="DX335" s="126"/>
      <c r="DY335" s="126"/>
      <c r="DZ335" s="126"/>
      <c r="EA335" s="126"/>
      <c r="EB335" s="126"/>
      <c r="EC335" s="126"/>
      <c r="ED335" s="126"/>
      <c r="EE335" s="126"/>
      <c r="EF335" s="126"/>
      <c r="EG335" s="126"/>
      <c r="EH335" s="126"/>
      <c r="EI335" s="126"/>
    </row>
    <row r="336" spans="1:171" ht="11.25" customHeight="1">
      <c r="A336" s="210" t="str">
        <f>AD330</f>
        <v>C</v>
      </c>
      <c r="B336" s="211"/>
      <c r="C336" s="342"/>
      <c r="D336" s="343"/>
      <c r="E336" s="343"/>
      <c r="F336" s="343"/>
      <c r="G336" s="343"/>
      <c r="H336" s="343"/>
      <c r="I336" s="343"/>
      <c r="J336" s="343"/>
      <c r="K336" s="343"/>
      <c r="L336" s="343"/>
      <c r="M336" s="343"/>
      <c r="N336" s="343"/>
      <c r="O336" s="343"/>
      <c r="P336" s="343"/>
      <c r="Q336" s="343"/>
      <c r="R336" s="343"/>
      <c r="S336" s="343"/>
      <c r="T336" s="343"/>
      <c r="U336" s="343"/>
      <c r="V336" s="343"/>
      <c r="W336" s="343"/>
      <c r="X336" s="343"/>
      <c r="Y336" s="344"/>
      <c r="Z336" s="220" t="str">
        <f>IF(AD332&lt;&gt;"",IF(AD332="W","L","W"),"")</f>
        <v/>
      </c>
      <c r="AA336" s="221"/>
      <c r="AB336" s="227" t="str">
        <f>IF(AD334&lt;&gt;"",IF(AD334="W","L","W"),"")</f>
        <v/>
      </c>
      <c r="AC336" s="221"/>
      <c r="AD336" s="228"/>
      <c r="AE336" s="229"/>
      <c r="AF336" s="227" t="str">
        <f>IF($D328="1P",IF(L355=L357,IF(J355=J357,IF(H355&lt;&gt;"",IF(H355&gt;H357,"W","L"),""),IF(J355&gt;J357,"W","L")),IF(L355&gt;L357,"W","L")),IF(L355=L357,IF(J355=J357,IF(H355&lt;&gt;"",IF(H355&gt;H357,"W","L"),""),IF(J355&gt;J357,"W","L")),IF(L355&gt;L357,"W","L")))</f>
        <v/>
      </c>
      <c r="AG336" s="221"/>
      <c r="AH336" s="227" t="str">
        <f>IF($D328="1P",IF(Z347=Z349,IF(X347=X349,IF(V347&lt;&gt;"",IF(V347&gt;V349,"W","L"),""),IF(X347&gt;X349,"W","L")),IF(Z347&gt;Z349,"W","L")),IF(L363=L365,IF(J363=J365,IF(H363&lt;&gt;"",IF(H363&gt;H365,"W","L"),""),IF(J363&gt;J365,"W","L")),IF(L363&gt;L365,"W","L")))</f>
        <v/>
      </c>
      <c r="AI336" s="221"/>
      <c r="AJ336" s="227" t="str">
        <f>IF($D328="1P",IF(Z371=Z373,IF(X371=X373,IF(V371&lt;&gt;"",IF(V371&gt;V373,"W","L"),""),IF(X371&gt;X373,"W","L")),IF(Z371&gt;Z373,"W","L")),IF(Z359=Z361,IF(X359=X361,IF(V359&lt;&gt;"",IF(V359&gt;V361,"W","L"),""),IF(X359&gt;X361,"W","L")),IF(Z359&gt;Z361,"W","L")))</f>
        <v/>
      </c>
      <c r="AK336" s="237"/>
      <c r="AL336" s="239" t="str">
        <f>IF(OR(COUNTIF(Z336:AJ336,"W"),COUNTIF(Z336:AJ336,"L")),COUNTIF(Z336:AJ336,"W")*2+COUNTIF(Z336:AJ336,"L"),"")</f>
        <v/>
      </c>
      <c r="AM336" s="240"/>
      <c r="AN336" s="242" t="str">
        <f>IF(AL336&lt;&gt;"",RANK(AL336,AL332:AL342,0),"")</f>
        <v/>
      </c>
      <c r="AO336" s="243"/>
      <c r="AQ336" s="154" t="str">
        <f>CONCATENATE($A330," ",$D330,","," ",$F328)</f>
        <v>Group: 6, Men's Singles</v>
      </c>
      <c r="AR336" s="155"/>
      <c r="AS336" s="155"/>
      <c r="AT336" s="155"/>
      <c r="AU336" s="155"/>
      <c r="AV336" s="155"/>
      <c r="AW336" s="155"/>
      <c r="AX336" s="155"/>
      <c r="AY336" s="155"/>
      <c r="AZ336" s="155"/>
      <c r="BA336" s="155"/>
      <c r="BB336" s="155"/>
      <c r="BC336" s="156"/>
      <c r="BD336" s="163">
        <f>A351</f>
        <v>2</v>
      </c>
      <c r="BE336" s="164"/>
      <c r="BF336" s="183" t="str">
        <f>C351</f>
        <v>B</v>
      </c>
      <c r="BG336" s="185" t="str">
        <f>IF(VLOOKUP($BF336,$A332:$C342,3,FALSE)=0,"",CONCATENATE(VLOOKUP(VLOOKUP($BF336,$A332:$C342,3,FALSE),Players!$C:$G,4,FALSE)," ",VLOOKUP($BF336,$A332:$C342,3,FALSE)," ",IF(ISERROR(VLOOKUP(VLOOKUP($BF336,$A332:$C342,3,FALSE),Players!$C:$G,5,FALSE)),"()",CONCATENATE("(",VLOOKUP(VLOOKUP($BF336,$A332:$C342,3,FALSE),Players!$C:$G,5,FALSE),")"))))</f>
        <v/>
      </c>
      <c r="BH336" s="186"/>
      <c r="BI336" s="186"/>
      <c r="BJ336" s="186"/>
      <c r="BK336" s="186"/>
      <c r="BL336" s="186"/>
      <c r="BM336" s="186"/>
      <c r="BN336" s="186"/>
      <c r="BO336" s="186"/>
      <c r="BP336" s="186"/>
      <c r="BQ336" s="186"/>
      <c r="BR336" s="186"/>
      <c r="BS336" s="186"/>
      <c r="BT336" s="186"/>
      <c r="BU336" s="187"/>
      <c r="BV336" s="170" t="str">
        <f>IF(D351&lt;&gt;"",D351,"")</f>
        <v/>
      </c>
      <c r="BW336" s="171"/>
      <c r="BX336" s="335" t="str">
        <f>IF(F351&lt;&gt;"",F351,"")</f>
        <v/>
      </c>
      <c r="BY336" s="171"/>
      <c r="BZ336" s="335" t="str">
        <f>IF(H351&lt;&gt;"",H351,"")</f>
        <v/>
      </c>
      <c r="CA336" s="171"/>
      <c r="CB336" s="335" t="str">
        <f>IF(J351&lt;&gt;"",J351,"")</f>
        <v/>
      </c>
      <c r="CC336" s="171"/>
      <c r="CD336" s="335" t="str">
        <f>IF(L351&lt;&gt;"",L351,"")</f>
        <v/>
      </c>
      <c r="CE336" s="337"/>
      <c r="CF336" s="174" t="str">
        <f>IF($CD336=$CD338,IF($CB336=$CB338,IF($BZ336&lt;&gt;"",IF($BZ336&gt;$BZ338,"W","L"),""),IF($CB336&gt;$CB338,"W","L")),IF($CD336&gt;$CD338,"W","L"))</f>
        <v/>
      </c>
      <c r="CG336" s="154" t="str">
        <f>CONCATENATE($A330," ",$D330,","," ",$F328)</f>
        <v>Group: 6, Men's Singles</v>
      </c>
      <c r="CH336" s="155"/>
      <c r="CI336" s="155"/>
      <c r="CJ336" s="155"/>
      <c r="CK336" s="155"/>
      <c r="CL336" s="155"/>
      <c r="CM336" s="155"/>
      <c r="CN336" s="155"/>
      <c r="CO336" s="155"/>
      <c r="CP336" s="155"/>
      <c r="CQ336" s="155"/>
      <c r="CR336" s="155"/>
      <c r="CS336" s="156"/>
      <c r="CT336" s="163">
        <f>O351</f>
        <v>9</v>
      </c>
      <c r="CU336" s="164"/>
      <c r="CV336" s="183" t="str">
        <f>Q351</f>
        <v>E</v>
      </c>
      <c r="CW336" s="185" t="str">
        <f>IF(VLOOKUP($CV336,$A332:$C342,3,FALSE)=0,"",CONCATENATE(VLOOKUP(VLOOKUP($CV336,$A332:$C342,3,FALSE),Players!$C:$G,4,FALSE)," ",VLOOKUP($CV336,$A332:$C342,3,FALSE)," ",IF(ISERROR(VLOOKUP(VLOOKUP($CV336,$A332:$C342,3,FALSE),Players!$C:$G,5,FALSE)),"()",CONCATENATE("(",VLOOKUP(VLOOKUP($CV336,$A332:$C342,3,FALSE),Players!$C:$G,5,FALSE),")"))))</f>
        <v/>
      </c>
      <c r="CX336" s="186"/>
      <c r="CY336" s="186"/>
      <c r="CZ336" s="186"/>
      <c r="DA336" s="186"/>
      <c r="DB336" s="186"/>
      <c r="DC336" s="186"/>
      <c r="DD336" s="186"/>
      <c r="DE336" s="186"/>
      <c r="DF336" s="186"/>
      <c r="DG336" s="186"/>
      <c r="DH336" s="186"/>
      <c r="DI336" s="186"/>
      <c r="DJ336" s="186"/>
      <c r="DK336" s="187"/>
      <c r="DL336" s="170" t="str">
        <f>IF(R351&lt;&gt;"",R351,"")</f>
        <v/>
      </c>
      <c r="DM336" s="171"/>
      <c r="DN336" s="335" t="str">
        <f>IF(T351&lt;&gt;"",T351,"")</f>
        <v/>
      </c>
      <c r="DO336" s="171"/>
      <c r="DP336" s="335" t="str">
        <f>IF(V351&lt;&gt;"",V351,"")</f>
        <v/>
      </c>
      <c r="DQ336" s="171"/>
      <c r="DR336" s="335" t="str">
        <f>IF(X351&lt;&gt;"",X351,"")</f>
        <v/>
      </c>
      <c r="DS336" s="171"/>
      <c r="DT336" s="335" t="str">
        <f>IF(Z351&lt;&gt;"",Z351,"")</f>
        <v/>
      </c>
      <c r="DU336" s="337"/>
      <c r="DV336" s="174" t="str">
        <f>IF($DT336=$DT338,IF($DR336=$DR338,IF($DP336&lt;&gt;"",IF($DP336&gt;$DP338,"W","L"),""),IF($DR336&gt;$DR338,"W","L")),IF($DT336&gt;$DT338,"W","L"))</f>
        <v/>
      </c>
      <c r="DW336" s="126"/>
      <c r="DX336" s="126"/>
      <c r="DY336" s="126"/>
      <c r="DZ336" s="126"/>
      <c r="EA336" s="126"/>
      <c r="EB336" s="126"/>
      <c r="EC336" s="126"/>
      <c r="ED336" s="126"/>
      <c r="EE336" s="126"/>
      <c r="EF336" s="126"/>
      <c r="EG336" s="126"/>
      <c r="EH336" s="126"/>
      <c r="EI336" s="126"/>
    </row>
    <row r="337" spans="1:171" ht="11.25" customHeight="1">
      <c r="A337" s="212"/>
      <c r="B337" s="213"/>
      <c r="C337" s="217"/>
      <c r="D337" s="218"/>
      <c r="E337" s="218"/>
      <c r="F337" s="218"/>
      <c r="G337" s="218"/>
      <c r="H337" s="218"/>
      <c r="I337" s="218"/>
      <c r="J337" s="218"/>
      <c r="K337" s="218"/>
      <c r="L337" s="218"/>
      <c r="M337" s="218"/>
      <c r="N337" s="218"/>
      <c r="O337" s="218"/>
      <c r="P337" s="218"/>
      <c r="Q337" s="218"/>
      <c r="R337" s="218"/>
      <c r="S337" s="218"/>
      <c r="T337" s="218"/>
      <c r="U337" s="218"/>
      <c r="V337" s="218"/>
      <c r="W337" s="218"/>
      <c r="X337" s="218"/>
      <c r="Y337" s="219"/>
      <c r="Z337" s="232"/>
      <c r="AA337" s="233"/>
      <c r="AB337" s="234"/>
      <c r="AC337" s="233"/>
      <c r="AD337" s="235"/>
      <c r="AE337" s="236"/>
      <c r="AF337" s="234"/>
      <c r="AG337" s="233"/>
      <c r="AH337" s="234"/>
      <c r="AI337" s="233"/>
      <c r="AJ337" s="234"/>
      <c r="AK337" s="238"/>
      <c r="AL337" s="241"/>
      <c r="AM337" s="240"/>
      <c r="AN337" s="258"/>
      <c r="AO337" s="243"/>
      <c r="AQ337" s="157"/>
      <c r="AR337" s="158"/>
      <c r="AS337" s="158"/>
      <c r="AT337" s="158"/>
      <c r="AU337" s="158"/>
      <c r="AV337" s="158"/>
      <c r="AW337" s="158"/>
      <c r="AX337" s="158"/>
      <c r="AY337" s="158"/>
      <c r="AZ337" s="158"/>
      <c r="BA337" s="158"/>
      <c r="BB337" s="158"/>
      <c r="BC337" s="159"/>
      <c r="BD337" s="165"/>
      <c r="BE337" s="166"/>
      <c r="BF337" s="184"/>
      <c r="BG337" s="188"/>
      <c r="BH337" s="189"/>
      <c r="BI337" s="189"/>
      <c r="BJ337" s="189"/>
      <c r="BK337" s="189"/>
      <c r="BL337" s="189"/>
      <c r="BM337" s="189"/>
      <c r="BN337" s="189"/>
      <c r="BO337" s="189"/>
      <c r="BP337" s="189"/>
      <c r="BQ337" s="189"/>
      <c r="BR337" s="189"/>
      <c r="BS337" s="189"/>
      <c r="BT337" s="189"/>
      <c r="BU337" s="190"/>
      <c r="BV337" s="172"/>
      <c r="BW337" s="173"/>
      <c r="BX337" s="336"/>
      <c r="BY337" s="173"/>
      <c r="BZ337" s="336"/>
      <c r="CA337" s="173"/>
      <c r="CB337" s="336"/>
      <c r="CC337" s="173"/>
      <c r="CD337" s="336"/>
      <c r="CE337" s="338"/>
      <c r="CF337" s="174"/>
      <c r="CG337" s="157"/>
      <c r="CH337" s="158"/>
      <c r="CI337" s="158"/>
      <c r="CJ337" s="158"/>
      <c r="CK337" s="158"/>
      <c r="CL337" s="158"/>
      <c r="CM337" s="158"/>
      <c r="CN337" s="158"/>
      <c r="CO337" s="158"/>
      <c r="CP337" s="158"/>
      <c r="CQ337" s="158"/>
      <c r="CR337" s="158"/>
      <c r="CS337" s="159"/>
      <c r="CT337" s="165"/>
      <c r="CU337" s="166"/>
      <c r="CV337" s="184"/>
      <c r="CW337" s="188"/>
      <c r="CX337" s="189"/>
      <c r="CY337" s="189"/>
      <c r="CZ337" s="189"/>
      <c r="DA337" s="189"/>
      <c r="DB337" s="189"/>
      <c r="DC337" s="189"/>
      <c r="DD337" s="189"/>
      <c r="DE337" s="189"/>
      <c r="DF337" s="189"/>
      <c r="DG337" s="189"/>
      <c r="DH337" s="189"/>
      <c r="DI337" s="189"/>
      <c r="DJ337" s="189"/>
      <c r="DK337" s="190"/>
      <c r="DL337" s="172"/>
      <c r="DM337" s="173"/>
      <c r="DN337" s="336"/>
      <c r="DO337" s="173"/>
      <c r="DP337" s="336"/>
      <c r="DQ337" s="173"/>
      <c r="DR337" s="336"/>
      <c r="DS337" s="173"/>
      <c r="DT337" s="336"/>
      <c r="DU337" s="338"/>
      <c r="DV337" s="174"/>
      <c r="DW337" s="126"/>
      <c r="DX337" s="126"/>
      <c r="DY337" s="126"/>
      <c r="DZ337" s="126"/>
      <c r="EA337" s="126"/>
      <c r="EB337" s="126"/>
      <c r="EC337" s="126"/>
      <c r="ED337" s="126"/>
      <c r="EE337" s="126"/>
      <c r="EF337" s="126"/>
      <c r="EG337" s="126"/>
      <c r="EH337" s="126"/>
      <c r="EI337" s="126"/>
    </row>
    <row r="338" spans="1:171" ht="11.25" customHeight="1">
      <c r="A338" s="210" t="str">
        <f>AF330</f>
        <v>D</v>
      </c>
      <c r="B338" s="211"/>
      <c r="C338" s="342"/>
      <c r="D338" s="343"/>
      <c r="E338" s="343"/>
      <c r="F338" s="343"/>
      <c r="G338" s="343"/>
      <c r="H338" s="343"/>
      <c r="I338" s="343"/>
      <c r="J338" s="343"/>
      <c r="K338" s="343"/>
      <c r="L338" s="343"/>
      <c r="M338" s="343"/>
      <c r="N338" s="343"/>
      <c r="O338" s="343"/>
      <c r="P338" s="343"/>
      <c r="Q338" s="343"/>
      <c r="R338" s="343"/>
      <c r="S338" s="343"/>
      <c r="T338" s="343"/>
      <c r="U338" s="343"/>
      <c r="V338" s="343"/>
      <c r="W338" s="343"/>
      <c r="X338" s="343"/>
      <c r="Y338" s="344"/>
      <c r="Z338" s="220" t="str">
        <f>IF(AF332&lt;&gt;"",IF(AF332="W","L","W"),"")</f>
        <v/>
      </c>
      <c r="AA338" s="221"/>
      <c r="AB338" s="227" t="str">
        <f>IF(AF334&lt;&gt;"",IF(AF334="W","L","W"),"")</f>
        <v/>
      </c>
      <c r="AC338" s="221"/>
      <c r="AD338" s="227" t="str">
        <f>IF(AF336&lt;&gt;"",IF(AF336="W","L","W"),"")</f>
        <v/>
      </c>
      <c r="AE338" s="221"/>
      <c r="AF338" s="228"/>
      <c r="AG338" s="229"/>
      <c r="AH338" s="227" t="str">
        <f>IF($D328="1P",IF(AN347=AN349,IF(AL347=AL349,IF(AJ347&lt;&gt;"",IF(AJ347&gt;AJ349,"W","L"),""),IF(AL347&gt;AL349,"W","L")),IF(AN347&gt;AN349,"W","L")),IF(Z363=Z365,IF(X363=X365,IF(V363&lt;&gt;"",IF(V363&gt;V365,"W","L"),""),IF(X363&gt;X365,"W","L")),IF(Z363&gt;Z365,"W","L")))</f>
        <v/>
      </c>
      <c r="AI338" s="221"/>
      <c r="AJ338" s="227" t="str">
        <f>IF($D328="1P",IF(L363=L365,IF(J363=J365,IF(H363&lt;&gt;"",IF(H363&gt;H365,"W","L"),""),IF(J363&gt;J365,"W","L")),IF(L363&gt;L365,"W","L")),IF(Z371=Z373,IF(X371=X373,IF(V371&lt;&gt;"",IF(V371&gt;V373,"W","L"),""),IF(X371&gt;X373,"W","L")),IF(Z371&gt;Z373,"W","L")))</f>
        <v/>
      </c>
      <c r="AK338" s="237"/>
      <c r="AL338" s="239" t="str">
        <f>IF(OR(COUNTIF(Z338:AJ338,"W"),COUNTIF(Z338:AJ338,"L")),COUNTIF(Z338:AJ338,"W")*2+COUNTIF(Z338:AJ338,"L"),"")</f>
        <v/>
      </c>
      <c r="AM338" s="240"/>
      <c r="AN338" s="242" t="str">
        <f>IF(AL338&lt;&gt;"",RANK(AL338,AL332:AL342,0),"")</f>
        <v/>
      </c>
      <c r="AO338" s="243"/>
      <c r="AQ338" s="157"/>
      <c r="AR338" s="158"/>
      <c r="AS338" s="158"/>
      <c r="AT338" s="158"/>
      <c r="AU338" s="158"/>
      <c r="AV338" s="158"/>
      <c r="AW338" s="158"/>
      <c r="AX338" s="158"/>
      <c r="AY338" s="158"/>
      <c r="AZ338" s="158"/>
      <c r="BA338" s="158"/>
      <c r="BB338" s="158"/>
      <c r="BC338" s="159"/>
      <c r="BD338" s="165"/>
      <c r="BE338" s="166"/>
      <c r="BF338" s="175" t="str">
        <f>C353</f>
        <v>E</v>
      </c>
      <c r="BG338" s="177" t="str">
        <f>IF(VLOOKUP($BF338,$A332:$C342,3,FALSE)=0,"",CONCATENATE(VLOOKUP(VLOOKUP($BF338,$A332:$C342,3,FALSE),Players!$C:$G,4,FALSE)," ",VLOOKUP($BF338,$A332:$C342,3,FALSE)," ",IF(ISERROR(VLOOKUP(VLOOKUP($BF338,$A332:$C342,3,FALSE),Players!$C:$G,5,FALSE)),"()",CONCATENATE("(",VLOOKUP(VLOOKUP($BF338,$A332:$C342,3,FALSE),Players!$C:$G,5,FALSE),")"))))</f>
        <v/>
      </c>
      <c r="BH338" s="178"/>
      <c r="BI338" s="178"/>
      <c r="BJ338" s="178"/>
      <c r="BK338" s="178"/>
      <c r="BL338" s="178"/>
      <c r="BM338" s="178"/>
      <c r="BN338" s="178"/>
      <c r="BO338" s="178"/>
      <c r="BP338" s="178"/>
      <c r="BQ338" s="178"/>
      <c r="BR338" s="178"/>
      <c r="BS338" s="178"/>
      <c r="BT338" s="178"/>
      <c r="BU338" s="179"/>
      <c r="BV338" s="150" t="str">
        <f>IF(D353&lt;&gt;"",D353,"")</f>
        <v/>
      </c>
      <c r="BW338" s="151"/>
      <c r="BX338" s="288" t="str">
        <f>IF(F353&lt;&gt;"",F353,"")</f>
        <v/>
      </c>
      <c r="BY338" s="151"/>
      <c r="BZ338" s="288" t="str">
        <f>IF(H353&lt;&gt;"",H353,"")</f>
        <v/>
      </c>
      <c r="CA338" s="151"/>
      <c r="CB338" s="288" t="str">
        <f>IF(J353&lt;&gt;"",J353,"")</f>
        <v/>
      </c>
      <c r="CC338" s="151"/>
      <c r="CD338" s="288" t="str">
        <f>IF(L353&lt;&gt;"",L353,"")</f>
        <v/>
      </c>
      <c r="CE338" s="332"/>
      <c r="CF338" s="174" t="str">
        <f>IF($CF336&lt;&gt;"",IF(CF336="W","L","W"),"")</f>
        <v/>
      </c>
      <c r="CG338" s="157"/>
      <c r="CH338" s="158"/>
      <c r="CI338" s="158"/>
      <c r="CJ338" s="158"/>
      <c r="CK338" s="158"/>
      <c r="CL338" s="158"/>
      <c r="CM338" s="158"/>
      <c r="CN338" s="158"/>
      <c r="CO338" s="158"/>
      <c r="CP338" s="158"/>
      <c r="CQ338" s="158"/>
      <c r="CR338" s="158"/>
      <c r="CS338" s="159"/>
      <c r="CT338" s="165"/>
      <c r="CU338" s="166"/>
      <c r="CV338" s="175" t="str">
        <f>Q353</f>
        <v>F</v>
      </c>
      <c r="CW338" s="177" t="str">
        <f>IF(VLOOKUP($CV338,$A332:$C342,3,FALSE)=0,"",CONCATENATE(VLOOKUP(VLOOKUP($CV338,$A332:$C342,3,FALSE),Players!$C:$G,4,FALSE)," ",VLOOKUP($CV338,$A332:$C342,3,FALSE)," ",IF(ISERROR(VLOOKUP(VLOOKUP($CV338,$A332:$C342,3,FALSE),Players!$C:$G,5,FALSE)),"()",CONCATENATE("(",VLOOKUP(VLOOKUP($CV338,$A332:$C342,3,FALSE),Players!$C:$G,5,FALSE),")"))))</f>
        <v/>
      </c>
      <c r="CX338" s="178"/>
      <c r="CY338" s="178"/>
      <c r="CZ338" s="178"/>
      <c r="DA338" s="178"/>
      <c r="DB338" s="178"/>
      <c r="DC338" s="178"/>
      <c r="DD338" s="178"/>
      <c r="DE338" s="178"/>
      <c r="DF338" s="178"/>
      <c r="DG338" s="178"/>
      <c r="DH338" s="178"/>
      <c r="DI338" s="178"/>
      <c r="DJ338" s="178"/>
      <c r="DK338" s="179"/>
      <c r="DL338" s="150" t="str">
        <f>IF(R353&lt;&gt;"",R353,"")</f>
        <v/>
      </c>
      <c r="DM338" s="151"/>
      <c r="DN338" s="288" t="str">
        <f>IF(T353&lt;&gt;"",T353,"")</f>
        <v/>
      </c>
      <c r="DO338" s="151"/>
      <c r="DP338" s="288" t="str">
        <f>IF(V353&lt;&gt;"",V353,"")</f>
        <v/>
      </c>
      <c r="DQ338" s="151"/>
      <c r="DR338" s="288" t="str">
        <f>IF(X353&lt;&gt;"",X353,"")</f>
        <v/>
      </c>
      <c r="DS338" s="151"/>
      <c r="DT338" s="288" t="str">
        <f>IF(Z353&lt;&gt;"",Z353,"")</f>
        <v/>
      </c>
      <c r="DU338" s="332"/>
      <c r="DV338" s="174" t="str">
        <f>IF($DV336&lt;&gt;"",IF(DV336="W","L","W"),"")</f>
        <v/>
      </c>
      <c r="DW338" s="126"/>
      <c r="DX338" s="126"/>
      <c r="DY338" s="126"/>
      <c r="DZ338" s="126"/>
      <c r="EA338" s="126"/>
      <c r="EB338" s="126"/>
      <c r="EC338" s="126"/>
      <c r="ED338" s="126"/>
      <c r="EE338" s="126"/>
      <c r="EF338" s="126"/>
      <c r="EG338" s="126"/>
      <c r="EH338" s="126"/>
      <c r="EI338" s="126"/>
    </row>
    <row r="339" spans="1:171" ht="11.25" customHeight="1" thickBot="1">
      <c r="A339" s="212"/>
      <c r="B339" s="213"/>
      <c r="C339" s="217"/>
      <c r="D339" s="218"/>
      <c r="E339" s="218"/>
      <c r="F339" s="218"/>
      <c r="G339" s="218"/>
      <c r="H339" s="218"/>
      <c r="I339" s="218"/>
      <c r="J339" s="218"/>
      <c r="K339" s="218"/>
      <c r="L339" s="218"/>
      <c r="M339" s="218"/>
      <c r="N339" s="218"/>
      <c r="O339" s="218"/>
      <c r="P339" s="218"/>
      <c r="Q339" s="218"/>
      <c r="R339" s="218"/>
      <c r="S339" s="218"/>
      <c r="T339" s="218"/>
      <c r="U339" s="218"/>
      <c r="V339" s="218"/>
      <c r="W339" s="218"/>
      <c r="X339" s="218"/>
      <c r="Y339" s="219"/>
      <c r="Z339" s="232"/>
      <c r="AA339" s="233"/>
      <c r="AB339" s="234"/>
      <c r="AC339" s="233"/>
      <c r="AD339" s="234"/>
      <c r="AE339" s="233"/>
      <c r="AF339" s="235"/>
      <c r="AG339" s="236"/>
      <c r="AH339" s="234"/>
      <c r="AI339" s="233"/>
      <c r="AJ339" s="234"/>
      <c r="AK339" s="238"/>
      <c r="AL339" s="241"/>
      <c r="AM339" s="240"/>
      <c r="AN339" s="258"/>
      <c r="AO339" s="243"/>
      <c r="AQ339" s="160"/>
      <c r="AR339" s="161"/>
      <c r="AS339" s="161"/>
      <c r="AT339" s="161"/>
      <c r="AU339" s="161"/>
      <c r="AV339" s="161"/>
      <c r="AW339" s="161"/>
      <c r="AX339" s="161"/>
      <c r="AY339" s="161"/>
      <c r="AZ339" s="161"/>
      <c r="BA339" s="161"/>
      <c r="BB339" s="161"/>
      <c r="BC339" s="162"/>
      <c r="BD339" s="167"/>
      <c r="BE339" s="168"/>
      <c r="BF339" s="176"/>
      <c r="BG339" s="180"/>
      <c r="BH339" s="181"/>
      <c r="BI339" s="181"/>
      <c r="BJ339" s="181"/>
      <c r="BK339" s="181"/>
      <c r="BL339" s="181"/>
      <c r="BM339" s="181"/>
      <c r="BN339" s="181"/>
      <c r="BO339" s="181"/>
      <c r="BP339" s="181"/>
      <c r="BQ339" s="181"/>
      <c r="BR339" s="181"/>
      <c r="BS339" s="181"/>
      <c r="BT339" s="181"/>
      <c r="BU339" s="182"/>
      <c r="BV339" s="152"/>
      <c r="BW339" s="153"/>
      <c r="BX339" s="333"/>
      <c r="BY339" s="153"/>
      <c r="BZ339" s="333"/>
      <c r="CA339" s="153"/>
      <c r="CB339" s="333"/>
      <c r="CC339" s="153"/>
      <c r="CD339" s="333"/>
      <c r="CE339" s="334"/>
      <c r="CF339" s="341"/>
      <c r="CG339" s="160"/>
      <c r="CH339" s="161"/>
      <c r="CI339" s="161"/>
      <c r="CJ339" s="161"/>
      <c r="CK339" s="161"/>
      <c r="CL339" s="161"/>
      <c r="CM339" s="161"/>
      <c r="CN339" s="161"/>
      <c r="CO339" s="161"/>
      <c r="CP339" s="161"/>
      <c r="CQ339" s="161"/>
      <c r="CR339" s="161"/>
      <c r="CS339" s="162"/>
      <c r="CT339" s="167"/>
      <c r="CU339" s="168"/>
      <c r="CV339" s="176"/>
      <c r="CW339" s="180"/>
      <c r="CX339" s="181"/>
      <c r="CY339" s="181"/>
      <c r="CZ339" s="181"/>
      <c r="DA339" s="181"/>
      <c r="DB339" s="181"/>
      <c r="DC339" s="181"/>
      <c r="DD339" s="181"/>
      <c r="DE339" s="181"/>
      <c r="DF339" s="181"/>
      <c r="DG339" s="181"/>
      <c r="DH339" s="181"/>
      <c r="DI339" s="181"/>
      <c r="DJ339" s="181"/>
      <c r="DK339" s="182"/>
      <c r="DL339" s="152"/>
      <c r="DM339" s="153"/>
      <c r="DN339" s="333"/>
      <c r="DO339" s="153"/>
      <c r="DP339" s="333"/>
      <c r="DQ339" s="153"/>
      <c r="DR339" s="333"/>
      <c r="DS339" s="153"/>
      <c r="DT339" s="333"/>
      <c r="DU339" s="334"/>
      <c r="DV339" s="174"/>
      <c r="DW339" s="126"/>
      <c r="DX339" s="126"/>
      <c r="DY339" s="126"/>
      <c r="DZ339" s="126"/>
      <c r="EA339" s="126"/>
      <c r="EB339" s="126"/>
      <c r="EC339" s="126"/>
      <c r="ED339" s="126"/>
      <c r="EE339" s="126"/>
      <c r="EF339" s="126"/>
      <c r="EG339" s="126"/>
      <c r="EH339" s="126"/>
      <c r="EI339" s="126"/>
    </row>
    <row r="340" spans="1:171" ht="11.25" customHeight="1">
      <c r="A340" s="210" t="str">
        <f>AH330</f>
        <v>E</v>
      </c>
      <c r="B340" s="211"/>
      <c r="C340" s="342"/>
      <c r="D340" s="343"/>
      <c r="E340" s="343"/>
      <c r="F340" s="343"/>
      <c r="G340" s="343"/>
      <c r="H340" s="343"/>
      <c r="I340" s="343"/>
      <c r="J340" s="343"/>
      <c r="K340" s="343"/>
      <c r="L340" s="343"/>
      <c r="M340" s="343"/>
      <c r="N340" s="343"/>
      <c r="O340" s="343"/>
      <c r="P340" s="343"/>
      <c r="Q340" s="343"/>
      <c r="R340" s="343"/>
      <c r="S340" s="343"/>
      <c r="T340" s="343"/>
      <c r="U340" s="343"/>
      <c r="V340" s="343"/>
      <c r="W340" s="343"/>
      <c r="X340" s="343"/>
      <c r="Y340" s="344"/>
      <c r="Z340" s="220" t="str">
        <f>IF(AH332&lt;&gt;"",IF(AH332="W","L","W"),"")</f>
        <v/>
      </c>
      <c r="AA340" s="221"/>
      <c r="AB340" s="227" t="str">
        <f>IF(AH334&lt;&gt;"",IF(AH334="W","L","W"),"")</f>
        <v/>
      </c>
      <c r="AC340" s="221"/>
      <c r="AD340" s="227" t="str">
        <f>IF(AH336&lt;&gt;"",IF(AH336="W","L","W"),"")</f>
        <v/>
      </c>
      <c r="AE340" s="221"/>
      <c r="AF340" s="227" t="str">
        <f>IF(AH338&lt;&gt;"",IF(AH338="W","L","W"),"")</f>
        <v/>
      </c>
      <c r="AG340" s="221"/>
      <c r="AH340" s="228"/>
      <c r="AI340" s="229"/>
      <c r="AJ340" s="227" t="str">
        <f>IF($D328="1P",IF(Z363=Z365,IF(X363=X365,IF(V363&lt;&gt;"",IF(V363&gt;V365,"W","L"),""),IF(X363&gt;X365,"W","L")),IF(Z363&gt;Z365,"W","L")),IF(Z351=Z353,IF(X351=X353,IF(V351&lt;&gt;"",IF(V351&gt;V353,"W","L"),""),IF(X351&gt;X353,"W","L")),IF(Z351&gt;Z353,"W","L")))</f>
        <v/>
      </c>
      <c r="AK340" s="237"/>
      <c r="AL340" s="239" t="str">
        <f>IF(OR(COUNTIF(Z340:AJ340,"W"),COUNTIF(Z340:AJ340,"L")),COUNTIF(Z340:AJ340,"W")*2+COUNTIF(Z340:AJ340,"L"),"")</f>
        <v/>
      </c>
      <c r="AM340" s="240"/>
      <c r="AN340" s="242" t="str">
        <f>IF(AL340&lt;&gt;"",RANK(AL340,AL332:AL342,0),"")</f>
        <v/>
      </c>
      <c r="AO340" s="243"/>
      <c r="AQ340" s="126"/>
      <c r="AR340" s="126"/>
      <c r="AS340" s="126"/>
      <c r="AT340" s="126"/>
      <c r="AU340" s="126"/>
      <c r="AV340" s="126"/>
      <c r="AW340" s="126"/>
      <c r="AX340" s="126"/>
      <c r="AY340" s="126"/>
      <c r="AZ340" s="126"/>
      <c r="BA340" s="126"/>
      <c r="BB340" s="126"/>
      <c r="BC340" s="126"/>
      <c r="BV340" s="169" t="str">
        <f>IF(CF336&lt;&gt;"",IF(AND(AND(BV336&gt;-1,BV338&gt;-1),OR(BV336&gt;10,BV338&gt;10),ABS(BV336-BV338)&gt;1,IF(OR(BV336&gt;11,BV338&gt;11),ABS(BV336-BV338)=2,TRUE),BV336=INT(BV336),BV338=INT(BV338)),"","Error"),"")</f>
        <v/>
      </c>
      <c r="BW340" s="169"/>
      <c r="BX340" s="169" t="str">
        <f>IF(CF336&lt;&gt;"",IF(AND(AND(BX336&gt;-1,BX338&gt;-1),OR(BX336&gt;10,BX338&gt;10),ABS(BX336-BX338)&gt;1,IF(OR(BX336&gt;11,BX338&gt;11),ABS(BX336-BX338)=2,TRUE),BX336=INT(BX336),BX338=INT(BX338)),"","Error"),"")</f>
        <v/>
      </c>
      <c r="BY340" s="169"/>
      <c r="BZ340" s="169" t="str">
        <f>IF(CF336&lt;&gt;"",IF(AND(AND(BZ336&gt;-1,BZ338&gt;-1),OR(BZ336&gt;10,BZ338&gt;10),ABS(BZ336-BZ338)&gt;1,IF(OR(BZ336&gt;11,BZ338&gt;11),ABS(BZ336-BZ338)=2,TRUE),BZ336=INT(BZ336),BZ338=INT(BZ338)),"","Error"),"")</f>
        <v/>
      </c>
      <c r="CA340" s="169"/>
      <c r="CB340" s="169" t="str">
        <f>IF(AND(CF336&lt;&gt;"",CB336&lt;&gt;""),IF(AND(AND(CB336&gt;-1,CB338&gt;-1),OR(CB336&gt;10,CB338&gt;10),ABS(CB336-CB338)&gt;1,IF(OR(CB336&gt;11,CB338&gt;11),ABS(CB336-CB338)=2,TRUE),CB336=INT(CB336),CB338=INT(CB338)),"","Error"),"")</f>
        <v/>
      </c>
      <c r="CC340" s="169"/>
      <c r="CD340" s="169" t="str">
        <f>IF(AND(CF336&lt;&gt;"",CD336&lt;&gt;""),IF(AND(AND(CD336&gt;-1,CD338&gt;-1),OR(CD336&gt;10,CD338&gt;10),ABS(CD336-CD338)&gt;1,IF(OR(CD336&gt;11,CD338&gt;11),ABS(CD336-CD338)=2,TRUE),CD336=INT(CD336),CD338=INT(CD338)),"","Error"),"")</f>
        <v/>
      </c>
      <c r="CE340" s="169"/>
      <c r="CG340" s="126"/>
      <c r="CH340" s="126"/>
      <c r="CI340" s="126"/>
      <c r="CJ340" s="126"/>
      <c r="CK340" s="126"/>
      <c r="CL340" s="126"/>
      <c r="CM340" s="126"/>
      <c r="CN340" s="126"/>
      <c r="CO340" s="126"/>
      <c r="CP340" s="126"/>
      <c r="CQ340" s="126"/>
      <c r="CR340" s="126"/>
      <c r="CS340" s="126"/>
      <c r="DL340" s="169" t="str">
        <f>IF(DV336&lt;&gt;"",IF(AND(AND(DL336&gt;-1,DL338&gt;-1),OR(DL336&gt;10,DL338&gt;10),ABS(DL336-DL338)&gt;1,IF(OR(DL336&gt;11,DL338&gt;11),ABS(DL336-DL338)=2,TRUE),DL336=INT(DL336),DL338=INT(DL338)),"","Error"),"")</f>
        <v/>
      </c>
      <c r="DM340" s="169"/>
      <c r="DN340" s="169" t="str">
        <f>IF(DV336&lt;&gt;"",IF(AND(AND(DN336&gt;-1,DN338&gt;-1),OR(DN336&gt;10,DN338&gt;10),ABS(DN336-DN338)&gt;1,IF(OR(DN336&gt;11,DN338&gt;11),ABS(DN336-DN338)=2,TRUE),DN336=INT(DN336),DN338=INT(DN338)),"","Error"),"")</f>
        <v/>
      </c>
      <c r="DO340" s="169"/>
      <c r="DP340" s="169" t="str">
        <f>IF(DV336&lt;&gt;"",IF(AND(AND(DP336&gt;-1,DP338&gt;-1),OR(DP336&gt;10,DP338&gt;10),ABS(DP336-DP338)&gt;1,IF(OR(DP336&gt;11,DP338&gt;11),ABS(DP336-DP338)=2,TRUE),DP336=INT(DP336),DP338=INT(DP338)),"","Error"),"")</f>
        <v/>
      </c>
      <c r="DQ340" s="169"/>
      <c r="DR340" s="169" t="str">
        <f>IF(AND(DV336&lt;&gt;"",DR336&lt;&gt;""),IF(AND(AND(DR336&gt;-1,DR338&gt;-1),OR(DR336&gt;10,DR338&gt;10),ABS(DR336-DR338)&gt;1,IF(OR(DR336&gt;11,DR338&gt;11),ABS(DR336-DR338)=2,TRUE),DR336=INT(DR336),DR338=INT(DR338)),"","Error"),"")</f>
        <v/>
      </c>
      <c r="DS340" s="169"/>
      <c r="DT340" s="169" t="str">
        <f>IF(AND(DV336&lt;&gt;"",DT336&lt;&gt;""),IF(AND(AND(DT336&gt;-1,DT338&gt;-1),OR(DT336&gt;10,DT338&gt;10),ABS(DT336-DT338)&gt;1,IF(OR(DT336&gt;11,DT338&gt;11),ABS(DT336-DT338)=2,TRUE),DT336=INT(DT336),DT338=INT(DT338)),"","Error"),"")</f>
        <v/>
      </c>
      <c r="DU340" s="169"/>
      <c r="DW340" s="126"/>
      <c r="DX340" s="126"/>
      <c r="DY340" s="126"/>
      <c r="DZ340" s="126"/>
      <c r="EA340" s="126"/>
      <c r="EB340" s="126"/>
      <c r="EC340" s="126"/>
      <c r="ED340" s="126"/>
      <c r="EE340" s="126"/>
      <c r="EF340" s="126"/>
      <c r="EG340" s="126"/>
      <c r="EH340" s="126"/>
      <c r="EI340" s="126"/>
    </row>
    <row r="341" spans="1:171" ht="11.25" customHeight="1">
      <c r="A341" s="212"/>
      <c r="B341" s="213"/>
      <c r="C341" s="217"/>
      <c r="D341" s="218"/>
      <c r="E341" s="218"/>
      <c r="F341" s="218"/>
      <c r="G341" s="218"/>
      <c r="H341" s="218"/>
      <c r="I341" s="218"/>
      <c r="J341" s="218"/>
      <c r="K341" s="218"/>
      <c r="L341" s="218"/>
      <c r="M341" s="218"/>
      <c r="N341" s="218"/>
      <c r="O341" s="218"/>
      <c r="P341" s="218"/>
      <c r="Q341" s="218"/>
      <c r="R341" s="218"/>
      <c r="S341" s="218"/>
      <c r="T341" s="218"/>
      <c r="U341" s="218"/>
      <c r="V341" s="218"/>
      <c r="W341" s="218"/>
      <c r="X341" s="218"/>
      <c r="Y341" s="219"/>
      <c r="Z341" s="232"/>
      <c r="AA341" s="233"/>
      <c r="AB341" s="234"/>
      <c r="AC341" s="233"/>
      <c r="AD341" s="234"/>
      <c r="AE341" s="233"/>
      <c r="AF341" s="234"/>
      <c r="AG341" s="233"/>
      <c r="AH341" s="235"/>
      <c r="AI341" s="236"/>
      <c r="AJ341" s="234"/>
      <c r="AK341" s="238"/>
      <c r="AL341" s="241"/>
      <c r="AM341" s="240"/>
      <c r="AN341" s="258"/>
      <c r="AO341" s="243"/>
      <c r="AQ341" s="126"/>
      <c r="AR341" s="126"/>
      <c r="AS341" s="126"/>
      <c r="AT341" s="126"/>
      <c r="AU341" s="126"/>
      <c r="AV341" s="126"/>
      <c r="AW341" s="126"/>
      <c r="AX341" s="126"/>
      <c r="AY341" s="126"/>
      <c r="AZ341" s="126"/>
      <c r="BA341" s="126"/>
      <c r="BB341" s="126"/>
      <c r="BC341" s="126"/>
      <c r="CG341" s="126"/>
      <c r="CH341" s="126"/>
      <c r="CI341" s="126"/>
      <c r="CJ341" s="126"/>
      <c r="CK341" s="126"/>
      <c r="CL341" s="126"/>
      <c r="CM341" s="126"/>
      <c r="CN341" s="126"/>
      <c r="CO341" s="126"/>
      <c r="CP341" s="126"/>
      <c r="CQ341" s="126"/>
      <c r="CR341" s="126"/>
      <c r="CS341" s="126"/>
      <c r="DW341" s="126"/>
      <c r="DX341" s="126"/>
      <c r="DY341" s="126"/>
      <c r="DZ341" s="126"/>
      <c r="EA341" s="126"/>
      <c r="EB341" s="126"/>
      <c r="EC341" s="126"/>
      <c r="ED341" s="126"/>
      <c r="EE341" s="126"/>
      <c r="EF341" s="126"/>
      <c r="EG341" s="126"/>
      <c r="EH341" s="126"/>
      <c r="EI341" s="126"/>
    </row>
    <row r="342" spans="1:171" ht="11.25" customHeight="1">
      <c r="A342" s="210" t="str">
        <f>AJ330</f>
        <v>F</v>
      </c>
      <c r="B342" s="211"/>
      <c r="C342" s="342"/>
      <c r="D342" s="343"/>
      <c r="E342" s="343"/>
      <c r="F342" s="343"/>
      <c r="G342" s="343"/>
      <c r="H342" s="343"/>
      <c r="I342" s="343"/>
      <c r="J342" s="343"/>
      <c r="K342" s="343"/>
      <c r="L342" s="343"/>
      <c r="M342" s="343"/>
      <c r="N342" s="343"/>
      <c r="O342" s="343"/>
      <c r="P342" s="343"/>
      <c r="Q342" s="343"/>
      <c r="R342" s="343"/>
      <c r="S342" s="343"/>
      <c r="T342" s="343"/>
      <c r="U342" s="343"/>
      <c r="V342" s="343"/>
      <c r="W342" s="343"/>
      <c r="X342" s="343"/>
      <c r="Y342" s="344"/>
      <c r="Z342" s="220" t="str">
        <f>IF(AJ332&lt;&gt;"",IF(AJ332="W","L","W"),"")</f>
        <v/>
      </c>
      <c r="AA342" s="221"/>
      <c r="AB342" s="227" t="str">
        <f>IF(AJ334&lt;&gt;"",IF(AJ334="W","L","W"),"")</f>
        <v/>
      </c>
      <c r="AC342" s="221"/>
      <c r="AD342" s="227" t="str">
        <f>IF(AJ336&lt;&gt;"",IF(AJ336="W","L","W"),"")</f>
        <v/>
      </c>
      <c r="AE342" s="221"/>
      <c r="AF342" s="227" t="str">
        <f>IF(AJ338&lt;&gt;"",IF(AJ338="W","L","W"),"")</f>
        <v/>
      </c>
      <c r="AG342" s="221"/>
      <c r="AH342" s="227" t="str">
        <f>IF(AJ340&lt;&gt;"",IF(AJ340="W","L","W"),"")</f>
        <v/>
      </c>
      <c r="AI342" s="221"/>
      <c r="AJ342" s="228"/>
      <c r="AK342" s="229"/>
      <c r="AL342" s="345" t="str">
        <f>IF(OR(COUNTIF(Z342:AJ342,"W"),COUNTIF(Z342:AJ342,"L")),COUNTIF(Z342:AJ342,"W")*2+COUNTIF(Z342:AJ342,"L"),"")</f>
        <v/>
      </c>
      <c r="AM342" s="346"/>
      <c r="AN342" s="242" t="str">
        <f>IF(AL342&lt;&gt;"",RANK(AL342,AL332:AL342,0),"")</f>
        <v/>
      </c>
      <c r="AO342" s="243"/>
      <c r="AQ342" s="127"/>
      <c r="AR342" s="127"/>
      <c r="AS342" s="127"/>
      <c r="AT342" s="127"/>
      <c r="AU342" s="127"/>
      <c r="AV342" s="127"/>
      <c r="AW342" s="127"/>
      <c r="AX342" s="127"/>
      <c r="AY342" s="127"/>
      <c r="AZ342" s="127"/>
      <c r="BA342" s="127"/>
      <c r="BB342" s="127"/>
      <c r="BC342" s="127"/>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G342" s="127"/>
      <c r="CH342" s="127"/>
      <c r="CI342" s="127"/>
      <c r="CJ342" s="127"/>
      <c r="CK342" s="127"/>
      <c r="CL342" s="127"/>
      <c r="CM342" s="127"/>
      <c r="CN342" s="127"/>
      <c r="CO342" s="127"/>
      <c r="CP342" s="127"/>
      <c r="CQ342" s="127"/>
      <c r="CR342" s="127"/>
      <c r="CS342" s="127"/>
      <c r="CT342" s="40"/>
      <c r="CU342" s="40"/>
      <c r="CV342" s="40"/>
      <c r="CW342" s="40"/>
      <c r="CX342" s="40"/>
      <c r="CY342" s="40"/>
      <c r="CZ342" s="40"/>
      <c r="DA342" s="40"/>
      <c r="DB342" s="40"/>
      <c r="DC342" s="40"/>
      <c r="DD342" s="40"/>
      <c r="DE342" s="40"/>
      <c r="DF342" s="40"/>
      <c r="DG342" s="40"/>
      <c r="DH342" s="40"/>
      <c r="DI342" s="40"/>
      <c r="DJ342" s="40"/>
      <c r="DK342" s="40"/>
      <c r="DL342" s="40"/>
      <c r="DM342" s="40"/>
      <c r="DN342" s="40"/>
      <c r="DO342" s="40"/>
      <c r="DP342" s="40"/>
      <c r="DQ342" s="40"/>
      <c r="DR342" s="40"/>
      <c r="DS342" s="40"/>
      <c r="DT342" s="40"/>
      <c r="DU342" s="40"/>
      <c r="DW342" s="126"/>
      <c r="DX342" s="126"/>
      <c r="DY342" s="126"/>
      <c r="DZ342" s="126"/>
      <c r="EA342" s="126"/>
      <c r="EB342" s="126"/>
      <c r="EC342" s="126"/>
      <c r="ED342" s="126"/>
      <c r="EE342" s="126"/>
      <c r="EF342" s="126"/>
      <c r="EG342" s="126"/>
      <c r="EH342" s="126"/>
      <c r="EI342" s="126"/>
    </row>
    <row r="343" spans="1:171" ht="11.25" customHeight="1" thickBot="1">
      <c r="A343" s="212"/>
      <c r="B343" s="213"/>
      <c r="C343" s="217"/>
      <c r="D343" s="218"/>
      <c r="E343" s="218"/>
      <c r="F343" s="218"/>
      <c r="G343" s="218"/>
      <c r="H343" s="218"/>
      <c r="I343" s="218"/>
      <c r="J343" s="218"/>
      <c r="K343" s="218"/>
      <c r="L343" s="218"/>
      <c r="M343" s="218"/>
      <c r="N343" s="218"/>
      <c r="O343" s="218"/>
      <c r="P343" s="218"/>
      <c r="Q343" s="218"/>
      <c r="R343" s="218"/>
      <c r="S343" s="218"/>
      <c r="T343" s="218"/>
      <c r="U343" s="218"/>
      <c r="V343" s="218"/>
      <c r="W343" s="218"/>
      <c r="X343" s="218"/>
      <c r="Y343" s="219"/>
      <c r="Z343" s="222"/>
      <c r="AA343" s="223"/>
      <c r="AB343" s="226"/>
      <c r="AC343" s="223"/>
      <c r="AD343" s="226"/>
      <c r="AE343" s="223"/>
      <c r="AF343" s="226"/>
      <c r="AG343" s="223"/>
      <c r="AH343" s="226"/>
      <c r="AI343" s="223"/>
      <c r="AJ343" s="230"/>
      <c r="AK343" s="231"/>
      <c r="AL343" s="347"/>
      <c r="AM343" s="348"/>
      <c r="AN343" s="248"/>
      <c r="AO343" s="249"/>
      <c r="AQ343" s="128"/>
      <c r="AR343" s="128"/>
      <c r="AS343" s="128"/>
      <c r="AT343" s="128"/>
      <c r="AU343" s="128"/>
      <c r="AV343" s="128"/>
      <c r="AW343" s="128"/>
      <c r="AX343" s="128"/>
      <c r="AY343" s="128"/>
      <c r="AZ343" s="128"/>
      <c r="BA343" s="128"/>
      <c r="BB343" s="128"/>
      <c r="BC343" s="128"/>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G343" s="128"/>
      <c r="CH343" s="128"/>
      <c r="CI343" s="128"/>
      <c r="CJ343" s="128"/>
      <c r="CK343" s="128"/>
      <c r="CL343" s="128"/>
      <c r="CM343" s="128"/>
      <c r="CN343" s="128"/>
      <c r="CO343" s="128"/>
      <c r="CP343" s="128"/>
      <c r="CQ343" s="128"/>
      <c r="CR343" s="128"/>
      <c r="CS343" s="128"/>
      <c r="CT343" s="41"/>
      <c r="CU343" s="41"/>
      <c r="CV343" s="41"/>
      <c r="CW343" s="41"/>
      <c r="CX343" s="41"/>
      <c r="CY343" s="41"/>
      <c r="CZ343" s="41"/>
      <c r="DA343" s="41"/>
      <c r="DB343" s="41"/>
      <c r="DC343" s="41"/>
      <c r="DD343" s="41"/>
      <c r="DE343" s="41"/>
      <c r="DF343" s="41"/>
      <c r="DG343" s="41"/>
      <c r="DH343" s="41"/>
      <c r="DI343" s="41"/>
      <c r="DJ343" s="41"/>
      <c r="DK343" s="41"/>
      <c r="DL343" s="41"/>
      <c r="DM343" s="41"/>
      <c r="DN343" s="41"/>
      <c r="DO343" s="41"/>
      <c r="DP343" s="41"/>
      <c r="DQ343" s="41"/>
      <c r="DR343" s="41"/>
      <c r="DS343" s="41"/>
      <c r="DT343" s="41"/>
      <c r="DU343" s="41"/>
      <c r="DW343" s="126"/>
      <c r="DX343" s="126"/>
      <c r="DY343" s="126"/>
      <c r="DZ343" s="126"/>
      <c r="EA343" s="126"/>
      <c r="EB343" s="126"/>
      <c r="EC343" s="126"/>
      <c r="ED343" s="126"/>
      <c r="EE343" s="126"/>
      <c r="EF343" s="126"/>
      <c r="EG343" s="126"/>
      <c r="EH343" s="126"/>
      <c r="EI343" s="126"/>
    </row>
    <row r="344" spans="1:171" ht="11.25" customHeight="1">
      <c r="AQ344" s="126"/>
      <c r="AR344" s="126"/>
      <c r="AS344" s="126"/>
      <c r="AT344" s="126"/>
      <c r="AU344" s="126"/>
      <c r="AV344" s="126"/>
      <c r="AW344" s="126"/>
      <c r="AX344" s="126"/>
      <c r="AY344" s="126"/>
      <c r="AZ344" s="126"/>
      <c r="BA344" s="126"/>
      <c r="BB344" s="126"/>
      <c r="BC344" s="126"/>
      <c r="CG344" s="126"/>
      <c r="CH344" s="126"/>
      <c r="CI344" s="126"/>
      <c r="CJ344" s="126"/>
      <c r="CK344" s="126"/>
      <c r="CL344" s="126"/>
      <c r="CM344" s="126"/>
      <c r="CN344" s="126"/>
      <c r="CO344" s="126"/>
      <c r="CP344" s="126"/>
      <c r="CQ344" s="126"/>
      <c r="CR344" s="126"/>
      <c r="CS344" s="126"/>
      <c r="DW344" s="126"/>
      <c r="DX344" s="126"/>
      <c r="DY344" s="126"/>
      <c r="DZ344" s="126"/>
      <c r="EA344" s="126"/>
      <c r="EB344" s="126"/>
      <c r="EC344" s="126"/>
      <c r="ED344" s="126"/>
      <c r="EE344" s="126"/>
      <c r="EF344" s="126"/>
      <c r="EG344" s="126"/>
      <c r="EH344" s="126"/>
      <c r="EI344" s="126"/>
    </row>
    <row r="345" spans="1:171" ht="11.25" customHeight="1" thickBot="1">
      <c r="AP345" s="2"/>
      <c r="AQ345" s="127"/>
      <c r="AR345" s="127"/>
      <c r="AS345" s="127"/>
      <c r="AT345" s="127"/>
      <c r="AU345" s="127"/>
      <c r="AV345" s="127"/>
      <c r="AW345" s="127"/>
      <c r="AX345" s="127"/>
      <c r="AY345" s="127"/>
      <c r="AZ345" s="127"/>
      <c r="BA345" s="127"/>
      <c r="BB345" s="127"/>
      <c r="BC345" s="127"/>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G345" s="127"/>
      <c r="CH345" s="127"/>
      <c r="CI345" s="127"/>
      <c r="CJ345" s="127"/>
      <c r="CK345" s="127"/>
      <c r="CL345" s="127"/>
      <c r="CM345" s="127"/>
      <c r="CN345" s="127"/>
      <c r="CO345" s="127"/>
      <c r="CP345" s="127"/>
      <c r="CQ345" s="127"/>
      <c r="CR345" s="127"/>
      <c r="CS345" s="127"/>
      <c r="CT345" s="40"/>
      <c r="CU345" s="40"/>
      <c r="CV345" s="40"/>
      <c r="CW345" s="40"/>
      <c r="CX345" s="40"/>
      <c r="CY345" s="40"/>
      <c r="CZ345" s="40"/>
      <c r="DA345" s="40"/>
      <c r="DB345" s="40"/>
      <c r="DC345" s="40"/>
      <c r="DD345" s="40"/>
      <c r="DE345" s="40"/>
      <c r="DF345" s="40"/>
      <c r="DG345" s="40"/>
      <c r="DH345" s="40"/>
      <c r="DI345" s="40"/>
      <c r="DJ345" s="40"/>
      <c r="DK345" s="40"/>
      <c r="DL345" s="40"/>
      <c r="DM345" s="40"/>
      <c r="DN345" s="40"/>
      <c r="DO345" s="40"/>
      <c r="DP345" s="40"/>
      <c r="DQ345" s="40"/>
      <c r="DR345" s="40"/>
      <c r="DS345" s="40"/>
      <c r="DT345" s="40"/>
      <c r="DU345" s="40"/>
      <c r="DV345" s="2"/>
      <c r="DW345" s="126"/>
      <c r="DX345" s="126"/>
      <c r="DY345" s="126"/>
      <c r="DZ345" s="126"/>
      <c r="EA345" s="126"/>
      <c r="EB345" s="126"/>
      <c r="EC345" s="126"/>
      <c r="ED345" s="126"/>
      <c r="EE345" s="126"/>
      <c r="EF345" s="126"/>
      <c r="EG345" s="126"/>
      <c r="EH345" s="126"/>
      <c r="EI345" s="126"/>
      <c r="FL345" s="2"/>
      <c r="FM345" s="2"/>
      <c r="FN345" s="2"/>
      <c r="FO345" s="2"/>
    </row>
    <row r="346" spans="1:171" ht="11.25" customHeight="1" thickBo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154" t="str">
        <f>CONCATENATE($A330," ",$D330,","," ",$F328)</f>
        <v>Group: 6, Men's Singles</v>
      </c>
      <c r="AR346" s="155"/>
      <c r="AS346" s="155"/>
      <c r="AT346" s="155"/>
      <c r="AU346" s="155"/>
      <c r="AV346" s="155"/>
      <c r="AW346" s="155"/>
      <c r="AX346" s="155"/>
      <c r="AY346" s="155"/>
      <c r="AZ346" s="155"/>
      <c r="BA346" s="155"/>
      <c r="BB346" s="155"/>
      <c r="BC346" s="156"/>
      <c r="BD346" s="163">
        <f>A355</f>
        <v>3</v>
      </c>
      <c r="BE346" s="164"/>
      <c r="BF346" s="183" t="str">
        <f>C355</f>
        <v>C</v>
      </c>
      <c r="BG346" s="185" t="str">
        <f>IF(VLOOKUP($BF346,$A332:$C342,3,FALSE)=0,"",CONCATENATE(VLOOKUP(VLOOKUP($BF346,$A332:$C342,3,FALSE),Players!$C:$G,4,FALSE)," ",VLOOKUP($BF346,$A332:$C342,3,FALSE)," ",IF(ISERROR(VLOOKUP(VLOOKUP($BF346,$A332:$C342,3,FALSE),Players!$C:$G,5,FALSE)),"()",CONCATENATE("(",VLOOKUP(VLOOKUP($BF346,$A332:$C342,3,FALSE),Players!$C:$G,5,FALSE),")"))))</f>
        <v/>
      </c>
      <c r="BH346" s="186"/>
      <c r="BI346" s="186"/>
      <c r="BJ346" s="186"/>
      <c r="BK346" s="186"/>
      <c r="BL346" s="186"/>
      <c r="BM346" s="186"/>
      <c r="BN346" s="186"/>
      <c r="BO346" s="186"/>
      <c r="BP346" s="186"/>
      <c r="BQ346" s="186"/>
      <c r="BR346" s="186"/>
      <c r="BS346" s="186"/>
      <c r="BT346" s="186"/>
      <c r="BU346" s="187"/>
      <c r="BV346" s="170" t="str">
        <f>IF(D355&lt;&gt;"",D355,"")</f>
        <v/>
      </c>
      <c r="BW346" s="171"/>
      <c r="BX346" s="335" t="str">
        <f>IF(F355&lt;&gt;"",F355,"")</f>
        <v/>
      </c>
      <c r="BY346" s="171"/>
      <c r="BZ346" s="335" t="str">
        <f>IF(H355&lt;&gt;"",H355,"")</f>
        <v/>
      </c>
      <c r="CA346" s="171"/>
      <c r="CB346" s="335" t="str">
        <f>IF(J355&lt;&gt;"",J355,"")</f>
        <v/>
      </c>
      <c r="CC346" s="171"/>
      <c r="CD346" s="335" t="str">
        <f>IF(L355&lt;&gt;"",L355,"")</f>
        <v/>
      </c>
      <c r="CE346" s="337"/>
      <c r="CF346" s="174" t="str">
        <f>IF($CD346=$CD348,IF($CB346=$CB348,IF($BZ346&lt;&gt;"",IF($BZ346&gt;$BZ348,"W","L"),""),IF($CB346&gt;$CB348,"W","L")),IF($CD346&gt;$CD348,"W","L"))</f>
        <v/>
      </c>
      <c r="CG346" s="154" t="str">
        <f>CONCATENATE($A330," ",$D330,","," ",$F328)</f>
        <v>Group: 6, Men's Singles</v>
      </c>
      <c r="CH346" s="155"/>
      <c r="CI346" s="155"/>
      <c r="CJ346" s="155"/>
      <c r="CK346" s="155"/>
      <c r="CL346" s="155"/>
      <c r="CM346" s="155"/>
      <c r="CN346" s="155"/>
      <c r="CO346" s="155"/>
      <c r="CP346" s="155"/>
      <c r="CQ346" s="155"/>
      <c r="CR346" s="155"/>
      <c r="CS346" s="156"/>
      <c r="CT346" s="163">
        <f>O355</f>
        <v>10</v>
      </c>
      <c r="CU346" s="164"/>
      <c r="CV346" s="183" t="str">
        <f>Q355</f>
        <v>A</v>
      </c>
      <c r="CW346" s="185" t="str">
        <f>IF(VLOOKUP($CV346,$A332:$C342,3,FALSE)=0,"",CONCATENATE(VLOOKUP(VLOOKUP($CV346,$A332:$C342,3,FALSE),Players!$C:$G,4,FALSE)," ",VLOOKUP($CV346,$A332:$C342,3,FALSE)," ",IF(ISERROR(VLOOKUP(VLOOKUP($CV346,$A332:$C342,3,FALSE),Players!$C:$G,5,FALSE)),"()",CONCATENATE("(",VLOOKUP(VLOOKUP($CV346,$A332:$C342,3,FALSE),Players!$C:$G,5,FALSE),")"))))</f>
        <v/>
      </c>
      <c r="CX346" s="186"/>
      <c r="CY346" s="186"/>
      <c r="CZ346" s="186"/>
      <c r="DA346" s="186"/>
      <c r="DB346" s="186"/>
      <c r="DC346" s="186"/>
      <c r="DD346" s="186"/>
      <c r="DE346" s="186"/>
      <c r="DF346" s="186"/>
      <c r="DG346" s="186"/>
      <c r="DH346" s="186"/>
      <c r="DI346" s="186"/>
      <c r="DJ346" s="186"/>
      <c r="DK346" s="187"/>
      <c r="DL346" s="170" t="str">
        <f>IF(R355&lt;&gt;"",R355,"")</f>
        <v/>
      </c>
      <c r="DM346" s="171"/>
      <c r="DN346" s="335" t="str">
        <f>IF(T355&lt;&gt;"",T355,"")</f>
        <v/>
      </c>
      <c r="DO346" s="171"/>
      <c r="DP346" s="335" t="str">
        <f>IF(V355&lt;&gt;"",V355,"")</f>
        <v/>
      </c>
      <c r="DQ346" s="171"/>
      <c r="DR346" s="335" t="str">
        <f>IF(X355&lt;&gt;"",X355,"")</f>
        <v/>
      </c>
      <c r="DS346" s="171"/>
      <c r="DT346" s="335" t="str">
        <f>IF(Z355&lt;&gt;"",Z355,"")</f>
        <v/>
      </c>
      <c r="DU346" s="337"/>
      <c r="DV346" s="174" t="str">
        <f>IF($DT346=$DT348,IF($DR346=$DR348,IF($DP346&lt;&gt;"",IF($DP346&gt;$DP348,"W","L"),""),IF($DR346&gt;$DR348,"W","L")),IF($DT346&gt;$DT348,"W","L"))</f>
        <v/>
      </c>
      <c r="DW346" s="126"/>
      <c r="DX346" s="126"/>
      <c r="DY346" s="126"/>
      <c r="DZ346" s="126"/>
      <c r="EA346" s="126"/>
      <c r="EB346" s="126"/>
      <c r="EC346" s="126"/>
      <c r="ED346" s="126"/>
      <c r="EE346" s="126"/>
      <c r="EF346" s="126"/>
      <c r="EG346" s="126"/>
      <c r="EH346" s="126"/>
      <c r="EI346" s="126"/>
      <c r="FL346" s="2"/>
      <c r="FM346" s="2"/>
      <c r="FN346" s="2"/>
      <c r="FO346" s="2"/>
    </row>
    <row r="347" spans="1:171" ht="11.25" customHeight="1">
      <c r="A347" s="170">
        <v>1</v>
      </c>
      <c r="B347" s="191"/>
      <c r="C347" s="183" t="str">
        <f>IF($D328="1P","A","A")</f>
        <v>A</v>
      </c>
      <c r="D347" s="197"/>
      <c r="E347" s="198"/>
      <c r="F347" s="197"/>
      <c r="G347" s="198"/>
      <c r="H347" s="197"/>
      <c r="I347" s="198"/>
      <c r="J347" s="197"/>
      <c r="K347" s="198"/>
      <c r="L347" s="197"/>
      <c r="M347" s="208"/>
      <c r="N347" s="69" t="str">
        <f>IF(CF326&lt;&gt;"",IF(CF326="W",IF(SUM(IF(D347&gt;D349,1,0),IF(F347&gt;F349,1,0),IF(H347&gt;H349,1,0),IF(J347&gt;J349,1,0),IF(L347&gt;L349,1,0))&lt;&gt;3,"E",""),""),"")</f>
        <v/>
      </c>
      <c r="O347" s="170">
        <v>8</v>
      </c>
      <c r="P347" s="191"/>
      <c r="Q347" s="183" t="str">
        <f>IF($D328="1P","C","B")</f>
        <v>B</v>
      </c>
      <c r="R347" s="197"/>
      <c r="S347" s="198"/>
      <c r="T347" s="197"/>
      <c r="U347" s="198"/>
      <c r="V347" s="197"/>
      <c r="W347" s="198"/>
      <c r="X347" s="197"/>
      <c r="Y347" s="198"/>
      <c r="Z347" s="197"/>
      <c r="AA347" s="208"/>
      <c r="AB347" s="69" t="str">
        <f>IF(DV326&lt;&gt;"",IF(DV326="W",IF(SUM(IF(R347&gt;R349,1,0),IF(T347&gt;T349,1,0),IF(V347&gt;V349,1,0),IF(X347&gt;X349,1,0),IF(Z347&gt;Z349,1,0))&lt;&gt;3,"E",""),""),"")</f>
        <v/>
      </c>
      <c r="AC347" s="170">
        <v>15</v>
      </c>
      <c r="AD347" s="191"/>
      <c r="AE347" s="183" t="str">
        <f>IF($D328="1P","D","B")</f>
        <v>B</v>
      </c>
      <c r="AF347" s="197"/>
      <c r="AG347" s="198"/>
      <c r="AH347" s="197"/>
      <c r="AI347" s="198"/>
      <c r="AJ347" s="197"/>
      <c r="AK347" s="198"/>
      <c r="AL347" s="197"/>
      <c r="AM347" s="198"/>
      <c r="AN347" s="197"/>
      <c r="AO347" s="208"/>
      <c r="AP347" s="69" t="str">
        <f>IF(FL326&lt;&gt;"",IF(FL326="W",IF(SUM(IF(AF347&gt;AF349,1,0),IF(AH347&gt;AH349,1,0),IF(AJ347&gt;AJ349,1,0),IF(AL347&gt;AL349,1,0),IF(AN347&gt;AN349,1,0))&lt;&gt;3,"E",""),""),"")</f>
        <v/>
      </c>
      <c r="AQ347" s="157"/>
      <c r="AR347" s="158"/>
      <c r="AS347" s="158"/>
      <c r="AT347" s="158"/>
      <c r="AU347" s="158"/>
      <c r="AV347" s="158"/>
      <c r="AW347" s="158"/>
      <c r="AX347" s="158"/>
      <c r="AY347" s="158"/>
      <c r="AZ347" s="158"/>
      <c r="BA347" s="158"/>
      <c r="BB347" s="158"/>
      <c r="BC347" s="159"/>
      <c r="BD347" s="165"/>
      <c r="BE347" s="166"/>
      <c r="BF347" s="184"/>
      <c r="BG347" s="188"/>
      <c r="BH347" s="189"/>
      <c r="BI347" s="189"/>
      <c r="BJ347" s="189"/>
      <c r="BK347" s="189"/>
      <c r="BL347" s="189"/>
      <c r="BM347" s="189"/>
      <c r="BN347" s="189"/>
      <c r="BO347" s="189"/>
      <c r="BP347" s="189"/>
      <c r="BQ347" s="189"/>
      <c r="BR347" s="189"/>
      <c r="BS347" s="189"/>
      <c r="BT347" s="189"/>
      <c r="BU347" s="190"/>
      <c r="BV347" s="172"/>
      <c r="BW347" s="173"/>
      <c r="BX347" s="336"/>
      <c r="BY347" s="173"/>
      <c r="BZ347" s="336"/>
      <c r="CA347" s="173"/>
      <c r="CB347" s="336"/>
      <c r="CC347" s="173"/>
      <c r="CD347" s="336"/>
      <c r="CE347" s="338"/>
      <c r="CF347" s="174"/>
      <c r="CG347" s="157"/>
      <c r="CH347" s="158"/>
      <c r="CI347" s="158"/>
      <c r="CJ347" s="158"/>
      <c r="CK347" s="158"/>
      <c r="CL347" s="158"/>
      <c r="CM347" s="158"/>
      <c r="CN347" s="158"/>
      <c r="CO347" s="158"/>
      <c r="CP347" s="158"/>
      <c r="CQ347" s="158"/>
      <c r="CR347" s="158"/>
      <c r="CS347" s="159"/>
      <c r="CT347" s="165"/>
      <c r="CU347" s="166"/>
      <c r="CV347" s="184"/>
      <c r="CW347" s="188"/>
      <c r="CX347" s="189"/>
      <c r="CY347" s="189"/>
      <c r="CZ347" s="189"/>
      <c r="DA347" s="189"/>
      <c r="DB347" s="189"/>
      <c r="DC347" s="189"/>
      <c r="DD347" s="189"/>
      <c r="DE347" s="189"/>
      <c r="DF347" s="189"/>
      <c r="DG347" s="189"/>
      <c r="DH347" s="189"/>
      <c r="DI347" s="189"/>
      <c r="DJ347" s="189"/>
      <c r="DK347" s="190"/>
      <c r="DL347" s="172"/>
      <c r="DM347" s="173"/>
      <c r="DN347" s="336"/>
      <c r="DO347" s="173"/>
      <c r="DP347" s="336"/>
      <c r="DQ347" s="173"/>
      <c r="DR347" s="336"/>
      <c r="DS347" s="173"/>
      <c r="DT347" s="336"/>
      <c r="DU347" s="338"/>
      <c r="DV347" s="174"/>
      <c r="DW347" s="126"/>
      <c r="DX347" s="126"/>
      <c r="DY347" s="126"/>
      <c r="DZ347" s="126"/>
      <c r="EA347" s="126"/>
      <c r="EB347" s="126"/>
      <c r="EC347" s="126"/>
      <c r="ED347" s="126"/>
      <c r="EE347" s="126"/>
      <c r="EF347" s="126"/>
      <c r="EG347" s="126"/>
      <c r="EH347" s="126"/>
      <c r="EI347" s="126"/>
      <c r="FL347" s="3"/>
      <c r="FM347" s="3"/>
      <c r="FN347" s="3"/>
      <c r="FO347" s="3"/>
    </row>
    <row r="348" spans="1:171" ht="11.25" customHeight="1">
      <c r="A348" s="192"/>
      <c r="B348" s="193"/>
      <c r="C348" s="196"/>
      <c r="D348" s="199"/>
      <c r="E348" s="200"/>
      <c r="F348" s="199"/>
      <c r="G348" s="200"/>
      <c r="H348" s="199"/>
      <c r="I348" s="200"/>
      <c r="J348" s="199"/>
      <c r="K348" s="200"/>
      <c r="L348" s="199"/>
      <c r="M348" s="209"/>
      <c r="N348" s="69" t="str">
        <f>IF(CF326&lt;&gt;"",IF(ISERROR(AND(BV330="",BX330="",BZ330="",CB330="",CD330="")),"E",IF(AND(BV330="",BX330="",BZ330="",CB330="",CD330=""),"","E")),"")</f>
        <v/>
      </c>
      <c r="O348" s="192"/>
      <c r="P348" s="193"/>
      <c r="Q348" s="196"/>
      <c r="R348" s="199"/>
      <c r="S348" s="200"/>
      <c r="T348" s="199"/>
      <c r="U348" s="200"/>
      <c r="V348" s="199"/>
      <c r="W348" s="200"/>
      <c r="X348" s="199"/>
      <c r="Y348" s="200"/>
      <c r="Z348" s="199"/>
      <c r="AA348" s="209"/>
      <c r="AB348" s="69" t="str">
        <f>IF(DV326&lt;&gt;"",IF(ISERROR(AND(DL330="",DN330="",DP330="",DQ330="",DT330="")),"E",IF(AND(DL330="",DN330="",DP330="",DR330="",DT330=""),"","E")),"")</f>
        <v/>
      </c>
      <c r="AC348" s="192"/>
      <c r="AD348" s="193"/>
      <c r="AE348" s="196"/>
      <c r="AF348" s="199"/>
      <c r="AG348" s="200"/>
      <c r="AH348" s="199"/>
      <c r="AI348" s="200"/>
      <c r="AJ348" s="199"/>
      <c r="AK348" s="200"/>
      <c r="AL348" s="199"/>
      <c r="AM348" s="200"/>
      <c r="AN348" s="199"/>
      <c r="AO348" s="209"/>
      <c r="AP348" s="69" t="str">
        <f>IF(FL326&lt;&gt;"",IF(ISERROR(AND(FB330="",FD330="",FF330="",FH330="",FJ330="")),"E",IF(AND(FB330="",FD330="",FF330="",FH330="",FJ330=""),"","E")),"")</f>
        <v/>
      </c>
      <c r="AQ348" s="157"/>
      <c r="AR348" s="158"/>
      <c r="AS348" s="158"/>
      <c r="AT348" s="158"/>
      <c r="AU348" s="158"/>
      <c r="AV348" s="158"/>
      <c r="AW348" s="158"/>
      <c r="AX348" s="158"/>
      <c r="AY348" s="158"/>
      <c r="AZ348" s="158"/>
      <c r="BA348" s="158"/>
      <c r="BB348" s="158"/>
      <c r="BC348" s="159"/>
      <c r="BD348" s="165"/>
      <c r="BE348" s="166"/>
      <c r="BF348" s="175" t="str">
        <f>C357</f>
        <v>D</v>
      </c>
      <c r="BG348" s="177" t="str">
        <f>IF(VLOOKUP($BF348,$A332:$C342,3,FALSE)=0,"",CONCATENATE(VLOOKUP(VLOOKUP($BF348,$A332:$C342,3,FALSE),Players!$C:$G,4,FALSE)," ",VLOOKUP($BF348,$A332:$C342,3,FALSE)," ",IF(ISERROR(VLOOKUP(VLOOKUP($BF348,$A332:$C342,3,FALSE),Players!$C:$G,5,FALSE)),"()",CONCATENATE("(",VLOOKUP(VLOOKUP($BF348,$A332:$C342,3,FALSE),Players!$C:$G,5,FALSE),")"))))</f>
        <v/>
      </c>
      <c r="BH348" s="178"/>
      <c r="BI348" s="178"/>
      <c r="BJ348" s="178"/>
      <c r="BK348" s="178"/>
      <c r="BL348" s="178"/>
      <c r="BM348" s="178"/>
      <c r="BN348" s="178"/>
      <c r="BO348" s="178"/>
      <c r="BP348" s="178"/>
      <c r="BQ348" s="178"/>
      <c r="BR348" s="178"/>
      <c r="BS348" s="178"/>
      <c r="BT348" s="178"/>
      <c r="BU348" s="179"/>
      <c r="BV348" s="150" t="str">
        <f>IF(D357&lt;&gt;"",D357,"")</f>
        <v/>
      </c>
      <c r="BW348" s="151"/>
      <c r="BX348" s="288" t="str">
        <f>IF(F357&lt;&gt;"",F357,"")</f>
        <v/>
      </c>
      <c r="BY348" s="151"/>
      <c r="BZ348" s="288" t="str">
        <f>IF(H357&lt;&gt;"",H357,"")</f>
        <v/>
      </c>
      <c r="CA348" s="151"/>
      <c r="CB348" s="288" t="str">
        <f>IF(J357&lt;&gt;"",J357,"")</f>
        <v/>
      </c>
      <c r="CC348" s="151"/>
      <c r="CD348" s="288" t="str">
        <f>IF(L357&lt;&gt;"",L357,"")</f>
        <v/>
      </c>
      <c r="CE348" s="332"/>
      <c r="CF348" s="174" t="str">
        <f>IF($CF346&lt;&gt;"",IF(CF346="W","L","W"),"")</f>
        <v/>
      </c>
      <c r="CG348" s="157"/>
      <c r="CH348" s="158"/>
      <c r="CI348" s="158"/>
      <c r="CJ348" s="158"/>
      <c r="CK348" s="158"/>
      <c r="CL348" s="158"/>
      <c r="CM348" s="158"/>
      <c r="CN348" s="158"/>
      <c r="CO348" s="158"/>
      <c r="CP348" s="158"/>
      <c r="CQ348" s="158"/>
      <c r="CR348" s="158"/>
      <c r="CS348" s="159"/>
      <c r="CT348" s="165"/>
      <c r="CU348" s="166"/>
      <c r="CV348" s="175" t="str">
        <f>Q357</f>
        <v>B</v>
      </c>
      <c r="CW348" s="177" t="str">
        <f>IF(VLOOKUP($CV348,$A332:$C342,3,FALSE)=0,"",CONCATENATE(VLOOKUP(VLOOKUP($CV348,$A332:$C342,3,FALSE),Players!$C:$G,4,FALSE)," ",VLOOKUP($CV348,$A332:$C342,3,FALSE)," ",IF(ISERROR(VLOOKUP(VLOOKUP($CV348,$A332:$C342,3,FALSE),Players!$C:$G,5,FALSE)),"()",CONCATENATE("(",VLOOKUP(VLOOKUP($CV348,$A332:$C342,3,FALSE),Players!$C:$G,5,FALSE),")"))))</f>
        <v/>
      </c>
      <c r="CX348" s="178"/>
      <c r="CY348" s="178"/>
      <c r="CZ348" s="178"/>
      <c r="DA348" s="178"/>
      <c r="DB348" s="178"/>
      <c r="DC348" s="178"/>
      <c r="DD348" s="178"/>
      <c r="DE348" s="178"/>
      <c r="DF348" s="178"/>
      <c r="DG348" s="178"/>
      <c r="DH348" s="178"/>
      <c r="DI348" s="178"/>
      <c r="DJ348" s="178"/>
      <c r="DK348" s="179"/>
      <c r="DL348" s="150" t="str">
        <f>IF(R357&lt;&gt;"",R357,"")</f>
        <v/>
      </c>
      <c r="DM348" s="151"/>
      <c r="DN348" s="288" t="str">
        <f>IF(T357&lt;&gt;"",T357,"")</f>
        <v/>
      </c>
      <c r="DO348" s="151"/>
      <c r="DP348" s="288" t="str">
        <f>IF(V357&lt;&gt;"",V357,"")</f>
        <v/>
      </c>
      <c r="DQ348" s="151"/>
      <c r="DR348" s="288" t="str">
        <f>IF(X357&lt;&gt;"",X357,"")</f>
        <v/>
      </c>
      <c r="DS348" s="151"/>
      <c r="DT348" s="288" t="str">
        <f>IF(Z357&lt;&gt;"",Z357,"")</f>
        <v/>
      </c>
      <c r="DU348" s="332"/>
      <c r="DV348" s="174" t="str">
        <f>IF($DV346&lt;&gt;"",IF(DV346="W","L","W"),"")</f>
        <v/>
      </c>
      <c r="DW348" s="126"/>
      <c r="DX348" s="126"/>
      <c r="DY348" s="126"/>
      <c r="DZ348" s="126"/>
      <c r="EA348" s="126"/>
      <c r="EB348" s="126"/>
      <c r="EC348" s="126"/>
      <c r="ED348" s="126"/>
      <c r="EE348" s="126"/>
      <c r="EF348" s="126"/>
      <c r="EG348" s="126"/>
      <c r="EH348" s="126"/>
      <c r="EI348" s="126"/>
      <c r="FL348" s="3"/>
      <c r="FM348" s="3"/>
      <c r="FN348" s="3"/>
      <c r="FO348" s="3"/>
    </row>
    <row r="349" spans="1:171" ht="11.25" customHeight="1" thickBot="1">
      <c r="A349" s="192"/>
      <c r="B349" s="193"/>
      <c r="C349" s="175" t="str">
        <f>IF($D328="1P","F","F")</f>
        <v>F</v>
      </c>
      <c r="D349" s="201"/>
      <c r="E349" s="202"/>
      <c r="F349" s="201"/>
      <c r="G349" s="202"/>
      <c r="H349" s="201"/>
      <c r="I349" s="202"/>
      <c r="J349" s="201"/>
      <c r="K349" s="202"/>
      <c r="L349" s="201"/>
      <c r="M349" s="205"/>
      <c r="N349" s="69" t="str">
        <f>IF(CF326&lt;&gt;"",IF(ISERROR(AND(BV330="",BX330="",BZ330="",CB330="",CD330="")),"E",IF(AND(BV330="",BX330="",BZ330="",CB330="",CD330=""),"","E")),"")</f>
        <v/>
      </c>
      <c r="O349" s="192"/>
      <c r="P349" s="193"/>
      <c r="Q349" s="175" t="str">
        <f>IF($D328="1P","E","D")</f>
        <v>D</v>
      </c>
      <c r="R349" s="201"/>
      <c r="S349" s="202"/>
      <c r="T349" s="201"/>
      <c r="U349" s="202"/>
      <c r="V349" s="201"/>
      <c r="W349" s="202"/>
      <c r="X349" s="201"/>
      <c r="Y349" s="202"/>
      <c r="Z349" s="201"/>
      <c r="AA349" s="205"/>
      <c r="AB349" s="69" t="str">
        <f>IF(DV326&lt;&gt;"",IF(ISERROR(AND(DL330="",DN330="",DP330="",DQ330="",DT330="")),"E",IF(AND(DL330="",DN330="",DP330="",DR330="",DT330=""),"","E")),"")</f>
        <v/>
      </c>
      <c r="AC349" s="192"/>
      <c r="AD349" s="193"/>
      <c r="AE349" s="175" t="str">
        <f>IF($D328="1P","E","C")</f>
        <v>C</v>
      </c>
      <c r="AF349" s="201"/>
      <c r="AG349" s="202"/>
      <c r="AH349" s="201"/>
      <c r="AI349" s="202"/>
      <c r="AJ349" s="201"/>
      <c r="AK349" s="202"/>
      <c r="AL349" s="201"/>
      <c r="AM349" s="202"/>
      <c r="AN349" s="201"/>
      <c r="AO349" s="205"/>
      <c r="AP349" s="69" t="str">
        <f>IF(FL326&lt;&gt;"",IF(ISERROR(AND(FB330="",FD330="",FF330="",FH330="",FJ330="")),"E",IF(AND(FB330="",FD330="",FF330="",FH330="",FJ330=""),"","E")),"")</f>
        <v/>
      </c>
      <c r="AQ349" s="160"/>
      <c r="AR349" s="161"/>
      <c r="AS349" s="161"/>
      <c r="AT349" s="161"/>
      <c r="AU349" s="161"/>
      <c r="AV349" s="161"/>
      <c r="AW349" s="161"/>
      <c r="AX349" s="161"/>
      <c r="AY349" s="161"/>
      <c r="AZ349" s="161"/>
      <c r="BA349" s="161"/>
      <c r="BB349" s="161"/>
      <c r="BC349" s="162"/>
      <c r="BD349" s="167"/>
      <c r="BE349" s="168"/>
      <c r="BF349" s="176"/>
      <c r="BG349" s="180"/>
      <c r="BH349" s="181"/>
      <c r="BI349" s="181"/>
      <c r="BJ349" s="181"/>
      <c r="BK349" s="181"/>
      <c r="BL349" s="181"/>
      <c r="BM349" s="181"/>
      <c r="BN349" s="181"/>
      <c r="BO349" s="181"/>
      <c r="BP349" s="181"/>
      <c r="BQ349" s="181"/>
      <c r="BR349" s="181"/>
      <c r="BS349" s="181"/>
      <c r="BT349" s="181"/>
      <c r="BU349" s="182"/>
      <c r="BV349" s="152"/>
      <c r="BW349" s="153"/>
      <c r="BX349" s="333"/>
      <c r="BY349" s="153"/>
      <c r="BZ349" s="333"/>
      <c r="CA349" s="153"/>
      <c r="CB349" s="333"/>
      <c r="CC349" s="153"/>
      <c r="CD349" s="333"/>
      <c r="CE349" s="334"/>
      <c r="CF349" s="341"/>
      <c r="CG349" s="160"/>
      <c r="CH349" s="161"/>
      <c r="CI349" s="161"/>
      <c r="CJ349" s="161"/>
      <c r="CK349" s="161"/>
      <c r="CL349" s="161"/>
      <c r="CM349" s="161"/>
      <c r="CN349" s="161"/>
      <c r="CO349" s="161"/>
      <c r="CP349" s="161"/>
      <c r="CQ349" s="161"/>
      <c r="CR349" s="161"/>
      <c r="CS349" s="162"/>
      <c r="CT349" s="167"/>
      <c r="CU349" s="168"/>
      <c r="CV349" s="176"/>
      <c r="CW349" s="180"/>
      <c r="CX349" s="181"/>
      <c r="CY349" s="181"/>
      <c r="CZ349" s="181"/>
      <c r="DA349" s="181"/>
      <c r="DB349" s="181"/>
      <c r="DC349" s="181"/>
      <c r="DD349" s="181"/>
      <c r="DE349" s="181"/>
      <c r="DF349" s="181"/>
      <c r="DG349" s="181"/>
      <c r="DH349" s="181"/>
      <c r="DI349" s="181"/>
      <c r="DJ349" s="181"/>
      <c r="DK349" s="182"/>
      <c r="DL349" s="152"/>
      <c r="DM349" s="153"/>
      <c r="DN349" s="333"/>
      <c r="DO349" s="153"/>
      <c r="DP349" s="333"/>
      <c r="DQ349" s="153"/>
      <c r="DR349" s="333"/>
      <c r="DS349" s="153"/>
      <c r="DT349" s="333"/>
      <c r="DU349" s="334"/>
      <c r="DV349" s="174"/>
      <c r="DW349" s="126"/>
      <c r="DX349" s="126"/>
      <c r="DY349" s="126"/>
      <c r="DZ349" s="126"/>
      <c r="EA349" s="126"/>
      <c r="EB349" s="126"/>
      <c r="EC349" s="126"/>
      <c r="ED349" s="126"/>
      <c r="EE349" s="126"/>
      <c r="EF349" s="126"/>
      <c r="EG349" s="126"/>
      <c r="EH349" s="126"/>
      <c r="EI349" s="126"/>
      <c r="FL349" s="3"/>
      <c r="FM349" s="3"/>
      <c r="FN349" s="3"/>
      <c r="FO349" s="3"/>
    </row>
    <row r="350" spans="1:171" ht="11.25" customHeight="1" thickBot="1">
      <c r="A350" s="194"/>
      <c r="B350" s="195"/>
      <c r="C350" s="207"/>
      <c r="D350" s="203"/>
      <c r="E350" s="204"/>
      <c r="F350" s="203"/>
      <c r="G350" s="204"/>
      <c r="H350" s="203"/>
      <c r="I350" s="204"/>
      <c r="J350" s="203"/>
      <c r="K350" s="204"/>
      <c r="L350" s="203"/>
      <c r="M350" s="206"/>
      <c r="N350" s="69" t="str">
        <f>IF(CF328&lt;&gt;"",IF(CF328="W",IF(SUM(IF(D349&gt;D347,1,0),IF(F349&gt;F347,1,0),IF(H349&gt;H347,1,0),IF(J349&gt;J347,1,0),IF(L349&gt;L347,1,0))&lt;&gt;3,"E",""),""),"")</f>
        <v/>
      </c>
      <c r="O350" s="194"/>
      <c r="P350" s="195"/>
      <c r="Q350" s="207"/>
      <c r="R350" s="203"/>
      <c r="S350" s="204"/>
      <c r="T350" s="203"/>
      <c r="U350" s="204"/>
      <c r="V350" s="203"/>
      <c r="W350" s="204"/>
      <c r="X350" s="203"/>
      <c r="Y350" s="204"/>
      <c r="Z350" s="203"/>
      <c r="AA350" s="206"/>
      <c r="AB350" s="69" t="str">
        <f>IF(DV328&lt;&gt;"",IF(DV328="W",IF(SUM(IF(R349&gt;R347,1,0),IF(T349&gt;T347,1,0),IF(V349&gt;V347,1,0),IF(X349&gt;X347,1,0),IF(Z349&gt;Z347,1,0))&lt;&gt;3,"E",""),""),"")</f>
        <v/>
      </c>
      <c r="AC350" s="194"/>
      <c r="AD350" s="195"/>
      <c r="AE350" s="207"/>
      <c r="AF350" s="203"/>
      <c r="AG350" s="204"/>
      <c r="AH350" s="203"/>
      <c r="AI350" s="204"/>
      <c r="AJ350" s="203"/>
      <c r="AK350" s="204"/>
      <c r="AL350" s="203"/>
      <c r="AM350" s="204"/>
      <c r="AN350" s="203"/>
      <c r="AO350" s="206"/>
      <c r="AP350" s="69" t="str">
        <f>IF(FL328&lt;&gt;"",IF(FL328="W",IF(SUM(IF(AF349&gt;AF347,1,0),IF(AH349&gt;AH347,1,0),IF(AJ349&gt;AJ347,1,0),IF(AL349&gt;AL347,1,0),IF(AN349&gt;AN347,1,0))&lt;&gt;3,"E",""),""),"")</f>
        <v/>
      </c>
      <c r="AQ350" s="126"/>
      <c r="AR350" s="126"/>
      <c r="AS350" s="126"/>
      <c r="AT350" s="126"/>
      <c r="AU350" s="126"/>
      <c r="AV350" s="126"/>
      <c r="AW350" s="126"/>
      <c r="AX350" s="126"/>
      <c r="AY350" s="126"/>
      <c r="AZ350" s="126"/>
      <c r="BA350" s="126"/>
      <c r="BB350" s="126"/>
      <c r="BC350" s="126"/>
      <c r="BV350" s="169" t="str">
        <f>IF(CF346&lt;&gt;"",IF(AND(AND(BV346&gt;-1,BV348&gt;-1),OR(BV346&gt;10,BV348&gt;10),ABS(BV346-BV348)&gt;1,IF(OR(BV346&gt;11,BV348&gt;11),ABS(BV346-BV348)=2,TRUE),BV346=INT(BV346),BV348=INT(BV348)),"","Error"),"")</f>
        <v/>
      </c>
      <c r="BW350" s="169"/>
      <c r="BX350" s="169" t="str">
        <f>IF(CF346&lt;&gt;"",IF(AND(AND(BX346&gt;-1,BX348&gt;-1),OR(BX346&gt;10,BX348&gt;10),ABS(BX346-BX348)&gt;1,IF(OR(BX346&gt;11,BX348&gt;11),ABS(BX346-BX348)=2,TRUE),BX346=INT(BX346),BX348=INT(BX348)),"","Error"),"")</f>
        <v/>
      </c>
      <c r="BY350" s="169"/>
      <c r="BZ350" s="169" t="str">
        <f>IF(CF346&lt;&gt;"",IF(AND(AND(BZ346&gt;-1,BZ348&gt;-1),OR(BZ346&gt;10,BZ348&gt;10),ABS(BZ346-BZ348)&gt;1,IF(OR(BZ346&gt;11,BZ348&gt;11),ABS(BZ346-BZ348)=2,TRUE),BZ346=INT(BZ346),BZ348=INT(BZ348)),"","Error"),"")</f>
        <v/>
      </c>
      <c r="CA350" s="169"/>
      <c r="CB350" s="169" t="str">
        <f>IF(AND(CF346&lt;&gt;"",CB346&lt;&gt;""),IF(AND(AND(CB346&gt;-1,CB348&gt;-1),OR(CB346&gt;10,CB348&gt;10),ABS(CB346-CB348)&gt;1,IF(OR(CB346&gt;11,CB348&gt;11),ABS(CB346-CB348)=2,TRUE),CB346=INT(CB346),CB348=INT(CB348)),"","Error"),"")</f>
        <v/>
      </c>
      <c r="CC350" s="169"/>
      <c r="CD350" s="169" t="str">
        <f>IF(AND(CF346&lt;&gt;"",CD346&lt;&gt;""),IF(AND(AND(CD346&gt;-1,CD348&gt;-1),OR(CD346&gt;10,CD348&gt;10),ABS(CD346-CD348)&gt;1,IF(OR(CD346&gt;11,CD348&gt;11),ABS(CD346-CD348)=2,TRUE),CD346=INT(CD346),CD348=INT(CD348)),"","Error"),"")</f>
        <v/>
      </c>
      <c r="CE350" s="169"/>
      <c r="CG350" s="126"/>
      <c r="CH350" s="126"/>
      <c r="CI350" s="126"/>
      <c r="CJ350" s="126"/>
      <c r="CK350" s="126"/>
      <c r="CL350" s="126"/>
      <c r="CM350" s="126"/>
      <c r="CN350" s="126"/>
      <c r="CO350" s="126"/>
      <c r="CP350" s="126"/>
      <c r="CQ350" s="126"/>
      <c r="CR350" s="126"/>
      <c r="CS350" s="126"/>
      <c r="DL350" s="169" t="str">
        <f>IF(DV346&lt;&gt;"",IF(AND(AND(DL346&gt;-1,DL348&gt;-1),OR(DL346&gt;10,DL348&gt;10),ABS(DL346-DL348)&gt;1,IF(OR(DL346&gt;11,DL348&gt;11),ABS(DL346-DL348)=2,TRUE),DL346=INT(DL346),DL348=INT(DL348)),"","Error"),"")</f>
        <v/>
      </c>
      <c r="DM350" s="169"/>
      <c r="DN350" s="169" t="str">
        <f>IF(DV346&lt;&gt;"",IF(AND(AND(DN346&gt;-1,DN348&gt;-1),OR(DN346&gt;10,DN348&gt;10),ABS(DN346-DN348)&gt;1,IF(OR(DN346&gt;11,DN348&gt;11),ABS(DN346-DN348)=2,TRUE),DN346=INT(DN346),DN348=INT(DN348)),"","Error"),"")</f>
        <v/>
      </c>
      <c r="DO350" s="169"/>
      <c r="DP350" s="169" t="str">
        <f>IF(DV346&lt;&gt;"",IF(AND(AND(DP346&gt;-1,DP348&gt;-1),OR(DP346&gt;10,DP348&gt;10),ABS(DP346-DP348)&gt;1,IF(OR(DP346&gt;11,DP348&gt;11),ABS(DP346-DP348)=2,TRUE),DP346=INT(DP346),DP348=INT(DP348)),"","Error"),"")</f>
        <v/>
      </c>
      <c r="DQ350" s="169"/>
      <c r="DR350" s="169" t="str">
        <f>IF(AND(DV346&lt;&gt;"",DR346&lt;&gt;""),IF(AND(AND(DR346&gt;-1,DR348&gt;-1),OR(DR346&gt;10,DR348&gt;10),ABS(DR346-DR348)&gt;1,IF(OR(DR346&gt;11,DR348&gt;11),ABS(DR346-DR348)=2,TRUE),DR346=INT(DR346),DR348=INT(DR348)),"","Error"),"")</f>
        <v/>
      </c>
      <c r="DS350" s="169"/>
      <c r="DT350" s="169" t="str">
        <f>IF(AND(DV346&lt;&gt;"",DT346&lt;&gt;""),IF(AND(AND(DT346&gt;-1,DT348&gt;-1),OR(DT346&gt;10,DT348&gt;10),ABS(DT346-DT348)&gt;1,IF(OR(DT346&gt;11,DT348&gt;11),ABS(DT346-DT348)=2,TRUE),DT346=INT(DT346),DT348=INT(DT348)),"","Error"),"")</f>
        <v/>
      </c>
      <c r="DU350" s="169"/>
      <c r="DV350" s="3"/>
      <c r="DW350" s="126"/>
      <c r="DX350" s="126"/>
      <c r="DY350" s="126"/>
      <c r="DZ350" s="126"/>
      <c r="EA350" s="126"/>
      <c r="EB350" s="126"/>
      <c r="EC350" s="126"/>
      <c r="ED350" s="126"/>
      <c r="EE350" s="126"/>
      <c r="EF350" s="126"/>
      <c r="EG350" s="126"/>
      <c r="EH350" s="126"/>
      <c r="EI350" s="126"/>
      <c r="FL350" s="3"/>
      <c r="FM350" s="3"/>
      <c r="FN350" s="3"/>
      <c r="FO350" s="3"/>
    </row>
    <row r="351" spans="1:171" ht="11.25" customHeight="1">
      <c r="A351" s="170">
        <v>2</v>
      </c>
      <c r="B351" s="191"/>
      <c r="C351" s="183" t="str">
        <f>IF($D328="1P","B","B")</f>
        <v>B</v>
      </c>
      <c r="D351" s="197"/>
      <c r="E351" s="198"/>
      <c r="F351" s="197"/>
      <c r="G351" s="198"/>
      <c r="H351" s="197"/>
      <c r="I351" s="198"/>
      <c r="J351" s="197"/>
      <c r="K351" s="198"/>
      <c r="L351" s="197"/>
      <c r="M351" s="208"/>
      <c r="N351" s="69" t="str">
        <f>IF(CF336&lt;&gt;"",IF(CF336="W",IF(SUM(IF(D351&gt;D353,1,0),IF(F351&gt;F353,1,0),IF(H351&gt;H353,1,0),IF(J351&gt;J353,1,0),IF(L351&gt;L353,1,0))&lt;&gt;3,"E",""),""),"")</f>
        <v/>
      </c>
      <c r="O351" s="170">
        <v>9</v>
      </c>
      <c r="P351" s="191"/>
      <c r="Q351" s="183" t="str">
        <f>IF($D328="1P","B","E")</f>
        <v>E</v>
      </c>
      <c r="R351" s="197"/>
      <c r="S351" s="198"/>
      <c r="T351" s="197"/>
      <c r="U351" s="198"/>
      <c r="V351" s="197"/>
      <c r="W351" s="198"/>
      <c r="X351" s="197"/>
      <c r="Y351" s="198"/>
      <c r="Z351" s="197"/>
      <c r="AA351" s="208"/>
      <c r="AB351" s="69" t="str">
        <f>IF(DV336&lt;&gt;"",IF(DV336="W",IF(SUM(IF(R351&gt;R353,1,0),IF(T351&gt;T353,1,0),IF(V351&gt;V353,1,0),IF(X351&gt;X353,1,0),IF(Z351&gt;Z353,1,0))&lt;&gt;3,"E",""),""),"")</f>
        <v/>
      </c>
      <c r="AP351" s="3"/>
      <c r="AQ351" s="126"/>
      <c r="AR351" s="126"/>
      <c r="AS351" s="126"/>
      <c r="AT351" s="126"/>
      <c r="AU351" s="126"/>
      <c r="AV351" s="126"/>
      <c r="AW351" s="126"/>
      <c r="AX351" s="126"/>
      <c r="AY351" s="126"/>
      <c r="AZ351" s="126"/>
      <c r="BA351" s="126"/>
      <c r="BB351" s="126"/>
      <c r="BC351" s="126"/>
      <c r="CG351" s="126"/>
      <c r="CH351" s="126"/>
      <c r="CI351" s="126"/>
      <c r="CJ351" s="126"/>
      <c r="CK351" s="126"/>
      <c r="CL351" s="126"/>
      <c r="CM351" s="126"/>
      <c r="CN351" s="126"/>
      <c r="CO351" s="126"/>
      <c r="CP351" s="126"/>
      <c r="CQ351" s="126"/>
      <c r="CR351" s="126"/>
      <c r="CS351" s="126"/>
      <c r="DV351" s="3"/>
      <c r="DW351" s="126"/>
      <c r="DX351" s="126"/>
      <c r="DY351" s="126"/>
      <c r="DZ351" s="126"/>
      <c r="EA351" s="126"/>
      <c r="EB351" s="126"/>
      <c r="EC351" s="126"/>
      <c r="ED351" s="126"/>
      <c r="EE351" s="126"/>
      <c r="EF351" s="126"/>
      <c r="EG351" s="126"/>
      <c r="EH351" s="126"/>
      <c r="EI351" s="126"/>
      <c r="FL351" s="3"/>
      <c r="FM351" s="3"/>
      <c r="FN351" s="3"/>
      <c r="FO351" s="3"/>
    </row>
    <row r="352" spans="1:171" ht="11.25" customHeight="1">
      <c r="A352" s="192"/>
      <c r="B352" s="193"/>
      <c r="C352" s="196"/>
      <c r="D352" s="199"/>
      <c r="E352" s="200"/>
      <c r="F352" s="199"/>
      <c r="G352" s="200"/>
      <c r="H352" s="199"/>
      <c r="I352" s="200"/>
      <c r="J352" s="199"/>
      <c r="K352" s="200"/>
      <c r="L352" s="199"/>
      <c r="M352" s="209"/>
      <c r="N352" s="69" t="str">
        <f>IF(CF336&lt;&gt;"",IF(ISERROR(AND(BV340="",BX340="",BZ340="",CB340="",CD340="")),"E",IF(AND(BV340="",BX340="",BZ340="",CB340="",CD340=""),"","E")),"")</f>
        <v/>
      </c>
      <c r="O352" s="192"/>
      <c r="P352" s="193"/>
      <c r="Q352" s="196"/>
      <c r="R352" s="199"/>
      <c r="S352" s="200"/>
      <c r="T352" s="199"/>
      <c r="U352" s="200"/>
      <c r="V352" s="199"/>
      <c r="W352" s="200"/>
      <c r="X352" s="199"/>
      <c r="Y352" s="200"/>
      <c r="Z352" s="199"/>
      <c r="AA352" s="209"/>
      <c r="AB352" s="69" t="str">
        <f>IF(DV336&lt;&gt;"",IF(ISERROR(AND(DL340="",DN340="",DP340="",DQ340="",DT340="")),"E",IF(AND(DL340="",DN340="",DP340="",DR340="",DT340=""),"","E")),"")</f>
        <v/>
      </c>
      <c r="AP352" s="3"/>
      <c r="AQ352" s="127"/>
      <c r="AR352" s="127"/>
      <c r="AS352" s="127"/>
      <c r="AT352" s="127"/>
      <c r="AU352" s="127"/>
      <c r="AV352" s="127"/>
      <c r="AW352" s="127"/>
      <c r="AX352" s="127"/>
      <c r="AY352" s="127"/>
      <c r="AZ352" s="127"/>
      <c r="BA352" s="127"/>
      <c r="BB352" s="127"/>
      <c r="BC352" s="127"/>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3"/>
      <c r="CG352" s="127"/>
      <c r="CH352" s="127"/>
      <c r="CI352" s="127"/>
      <c r="CJ352" s="127"/>
      <c r="CK352" s="127"/>
      <c r="CL352" s="127"/>
      <c r="CM352" s="127"/>
      <c r="CN352" s="127"/>
      <c r="CO352" s="127"/>
      <c r="CP352" s="127"/>
      <c r="CQ352" s="127"/>
      <c r="CR352" s="127"/>
      <c r="CS352" s="127"/>
      <c r="CT352" s="40"/>
      <c r="CU352" s="40"/>
      <c r="CV352" s="40"/>
      <c r="CW352" s="40"/>
      <c r="CX352" s="40"/>
      <c r="CY352" s="40"/>
      <c r="CZ352" s="40"/>
      <c r="DA352" s="40"/>
      <c r="DB352" s="40"/>
      <c r="DC352" s="40"/>
      <c r="DD352" s="40"/>
      <c r="DE352" s="40"/>
      <c r="DF352" s="40"/>
      <c r="DG352" s="40"/>
      <c r="DH352" s="40"/>
      <c r="DI352" s="40"/>
      <c r="DJ352" s="40"/>
      <c r="DK352" s="40"/>
      <c r="DL352" s="40"/>
      <c r="DM352" s="40"/>
      <c r="DN352" s="40"/>
      <c r="DO352" s="40"/>
      <c r="DP352" s="40"/>
      <c r="DQ352" s="40"/>
      <c r="DR352" s="40"/>
      <c r="DS352" s="40"/>
      <c r="DT352" s="40"/>
      <c r="DU352" s="40"/>
      <c r="DV352" s="3"/>
      <c r="DW352" s="126"/>
      <c r="DX352" s="126"/>
      <c r="DY352" s="126"/>
      <c r="DZ352" s="126"/>
      <c r="EA352" s="126"/>
      <c r="EB352" s="126"/>
      <c r="EC352" s="126"/>
      <c r="ED352" s="126"/>
      <c r="EE352" s="126"/>
      <c r="EF352" s="126"/>
      <c r="EG352" s="126"/>
      <c r="EH352" s="126"/>
      <c r="EI352" s="126"/>
      <c r="FL352" s="3"/>
      <c r="FM352" s="3"/>
      <c r="FN352" s="3"/>
      <c r="FO352" s="3"/>
    </row>
    <row r="353" spans="1:171" ht="11.25" customHeight="1">
      <c r="A353" s="192"/>
      <c r="B353" s="193"/>
      <c r="C353" s="175" t="str">
        <f>IF($D328="1P","E","E")</f>
        <v>E</v>
      </c>
      <c r="D353" s="201"/>
      <c r="E353" s="202"/>
      <c r="F353" s="201"/>
      <c r="G353" s="202"/>
      <c r="H353" s="201"/>
      <c r="I353" s="202"/>
      <c r="J353" s="201"/>
      <c r="K353" s="202"/>
      <c r="L353" s="201"/>
      <c r="M353" s="205"/>
      <c r="N353" s="69" t="str">
        <f>IF(CF336&lt;&gt;"",IF(ISERROR(AND(BV340="",BX340="",BZ340="",CB340="",CD340="")),"E",IF(AND(BV340="",BX340="",BZ340="",CB340="",CD340=""),"","E")),"")</f>
        <v/>
      </c>
      <c r="O353" s="192"/>
      <c r="P353" s="193"/>
      <c r="Q353" s="175" t="str">
        <f>IF($D328="1P","F","F")</f>
        <v>F</v>
      </c>
      <c r="R353" s="201"/>
      <c r="S353" s="202"/>
      <c r="T353" s="201"/>
      <c r="U353" s="202"/>
      <c r="V353" s="201"/>
      <c r="W353" s="202"/>
      <c r="X353" s="201"/>
      <c r="Y353" s="202"/>
      <c r="Z353" s="201"/>
      <c r="AA353" s="205"/>
      <c r="AB353" s="69" t="str">
        <f>IF(DV336&lt;&gt;"",IF(ISERROR(AND(DL340="",DN340="",DP340="",DQ340="",DT340="")),"E",IF(AND(DL340="",DN340="",DP340="",DR340="",DT340=""),"","E")),"")</f>
        <v/>
      </c>
      <c r="AP353" s="3"/>
      <c r="AQ353" s="128"/>
      <c r="AR353" s="128"/>
      <c r="AS353" s="128"/>
      <c r="AT353" s="128"/>
      <c r="AU353" s="128"/>
      <c r="AV353" s="128"/>
      <c r="AW353" s="128"/>
      <c r="AX353" s="128"/>
      <c r="AY353" s="128"/>
      <c r="AZ353" s="128"/>
      <c r="BA353" s="128"/>
      <c r="BB353" s="128"/>
      <c r="BC353" s="128"/>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3"/>
      <c r="CG353" s="128"/>
      <c r="CH353" s="128"/>
      <c r="CI353" s="128"/>
      <c r="CJ353" s="128"/>
      <c r="CK353" s="128"/>
      <c r="CL353" s="128"/>
      <c r="CM353" s="128"/>
      <c r="CN353" s="128"/>
      <c r="CO353" s="128"/>
      <c r="CP353" s="128"/>
      <c r="CQ353" s="128"/>
      <c r="CR353" s="128"/>
      <c r="CS353" s="128"/>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3"/>
      <c r="DW353" s="130"/>
      <c r="DX353" s="130"/>
      <c r="DY353" s="130"/>
      <c r="DZ353" s="130"/>
      <c r="EA353" s="130"/>
      <c r="EB353" s="130"/>
      <c r="EC353" s="130"/>
      <c r="ED353" s="130"/>
      <c r="EE353" s="130"/>
      <c r="EF353" s="130"/>
      <c r="EG353" s="130"/>
      <c r="EH353" s="130"/>
      <c r="EI353" s="130"/>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3"/>
      <c r="FM353" s="3"/>
      <c r="FN353" s="3"/>
      <c r="FO353" s="3"/>
    </row>
    <row r="354" spans="1:171" ht="11.25" customHeight="1" thickBot="1">
      <c r="A354" s="194"/>
      <c r="B354" s="195"/>
      <c r="C354" s="207"/>
      <c r="D354" s="203"/>
      <c r="E354" s="204"/>
      <c r="F354" s="203"/>
      <c r="G354" s="204"/>
      <c r="H354" s="203"/>
      <c r="I354" s="204"/>
      <c r="J354" s="203"/>
      <c r="K354" s="204"/>
      <c r="L354" s="203"/>
      <c r="M354" s="206"/>
      <c r="N354" s="69" t="str">
        <f>IF(CF338&lt;&gt;"",IF(CF338="W",IF(SUM(IF(D353&gt;D351,1,0),IF(F353&gt;F351,1,0),IF(H353&gt;H351,1,0),IF(J353&gt;J351,1,0),IF(L353&gt;L351,1,0))&lt;&gt;3,"E",""),""),"")</f>
        <v/>
      </c>
      <c r="O354" s="194"/>
      <c r="P354" s="195"/>
      <c r="Q354" s="207"/>
      <c r="R354" s="203"/>
      <c r="S354" s="204"/>
      <c r="T354" s="203"/>
      <c r="U354" s="204"/>
      <c r="V354" s="203"/>
      <c r="W354" s="204"/>
      <c r="X354" s="203"/>
      <c r="Y354" s="204"/>
      <c r="Z354" s="203"/>
      <c r="AA354" s="206"/>
      <c r="AB354" s="69" t="str">
        <f>IF(DV338&lt;&gt;"",IF(DV338="W",IF(SUM(IF(R353&gt;R351,1,0),IF(T353&gt;T351,1,0),IF(V353&gt;V351,1,0),IF(X353&gt;X351,1,0),IF(Z353&gt;Z351,1,0))&lt;&gt;3,"E",""),""),"")</f>
        <v/>
      </c>
      <c r="AP354" s="3"/>
      <c r="AQ354" s="126"/>
      <c r="AR354" s="126"/>
      <c r="AS354" s="126"/>
      <c r="AT354" s="126"/>
      <c r="AU354" s="126"/>
      <c r="AV354" s="126"/>
      <c r="AW354" s="126"/>
      <c r="AX354" s="126"/>
      <c r="AY354" s="126"/>
      <c r="AZ354" s="126"/>
      <c r="BA354" s="126"/>
      <c r="BB354" s="126"/>
      <c r="BC354" s="126"/>
      <c r="CF354" s="3"/>
      <c r="CG354" s="126"/>
      <c r="CH354" s="126"/>
      <c r="CI354" s="126"/>
      <c r="CJ354" s="126"/>
      <c r="CK354" s="126"/>
      <c r="CL354" s="126"/>
      <c r="CM354" s="126"/>
      <c r="CN354" s="126"/>
      <c r="CO354" s="126"/>
      <c r="CP354" s="126"/>
      <c r="CQ354" s="126"/>
      <c r="CR354" s="126"/>
      <c r="CS354" s="126"/>
      <c r="DV354" s="3"/>
      <c r="DW354" s="130"/>
      <c r="DX354" s="130"/>
      <c r="DY354" s="130"/>
      <c r="DZ354" s="130"/>
      <c r="EA354" s="130"/>
      <c r="EB354" s="130"/>
      <c r="EC354" s="130"/>
      <c r="ED354" s="130"/>
      <c r="EE354" s="130"/>
      <c r="EF354" s="130"/>
      <c r="EG354" s="130"/>
      <c r="EH354" s="130"/>
      <c r="EI354" s="130"/>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3"/>
      <c r="FM354" s="3"/>
      <c r="FN354" s="3"/>
      <c r="FO354" s="3"/>
    </row>
    <row r="355" spans="1:171" ht="11.25" customHeight="1" thickBot="1">
      <c r="A355" s="170">
        <v>3</v>
      </c>
      <c r="B355" s="191"/>
      <c r="C355" s="183" t="str">
        <f>IF($D328="1P","C","C")</f>
        <v>C</v>
      </c>
      <c r="D355" s="197"/>
      <c r="E355" s="198"/>
      <c r="F355" s="197"/>
      <c r="G355" s="198"/>
      <c r="H355" s="197"/>
      <c r="I355" s="198"/>
      <c r="J355" s="197"/>
      <c r="K355" s="198"/>
      <c r="L355" s="197"/>
      <c r="M355" s="208"/>
      <c r="N355" s="69" t="str">
        <f>IF(CF346&lt;&gt;"",IF(CF346="W",IF(SUM(IF(D355&gt;D357,1,0),IF(F355&gt;F357,1,0),IF(H355&gt;H357,1,0),IF(J355&gt;J357,1,0),IF(L355&gt;L357,1,0))&lt;&gt;3,"E",""),""),"")</f>
        <v/>
      </c>
      <c r="O355" s="170">
        <v>10</v>
      </c>
      <c r="P355" s="191"/>
      <c r="Q355" s="183" t="str">
        <f>IF($D328="1P","A","A")</f>
        <v>A</v>
      </c>
      <c r="R355" s="197"/>
      <c r="S355" s="198"/>
      <c r="T355" s="197"/>
      <c r="U355" s="198"/>
      <c r="V355" s="197"/>
      <c r="W355" s="198"/>
      <c r="X355" s="197"/>
      <c r="Y355" s="198"/>
      <c r="Z355" s="197"/>
      <c r="AA355" s="208"/>
      <c r="AB355" s="69" t="str">
        <f>IF(DV346&lt;&gt;"",IF(DV346="W",IF(SUM(IF(R355&gt;R357,1,0),IF(T355&gt;T357,1,0),IF(V355&gt;V357,1,0),IF(X355&gt;X357,1,0),IF(Z355&gt;Z357,1,0))&lt;&gt;3,"E",""),""),"")</f>
        <v/>
      </c>
      <c r="AP355" s="3"/>
      <c r="AQ355" s="127"/>
      <c r="AR355" s="127"/>
      <c r="AS355" s="127"/>
      <c r="AT355" s="127"/>
      <c r="AU355" s="127"/>
      <c r="AV355" s="127"/>
      <c r="AW355" s="127"/>
      <c r="AX355" s="127"/>
      <c r="AY355" s="127"/>
      <c r="AZ355" s="127"/>
      <c r="BA355" s="127"/>
      <c r="BB355" s="127"/>
      <c r="BC355" s="127"/>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3"/>
      <c r="CG355" s="127"/>
      <c r="CH355" s="127"/>
      <c r="CI355" s="127"/>
      <c r="CJ355" s="127"/>
      <c r="CK355" s="127"/>
      <c r="CL355" s="127"/>
      <c r="CM355" s="127"/>
      <c r="CN355" s="127"/>
      <c r="CO355" s="127"/>
      <c r="CP355" s="127"/>
      <c r="CQ355" s="127"/>
      <c r="CR355" s="127"/>
      <c r="CS355" s="127"/>
      <c r="CT355" s="40"/>
      <c r="CU355" s="40"/>
      <c r="CV355" s="40"/>
      <c r="CW355" s="40"/>
      <c r="CX355" s="40"/>
      <c r="CY355" s="40"/>
      <c r="CZ355" s="40"/>
      <c r="DA355" s="40"/>
      <c r="DB355" s="40"/>
      <c r="DC355" s="40"/>
      <c r="DD355" s="40"/>
      <c r="DE355" s="40"/>
      <c r="DF355" s="40"/>
      <c r="DG355" s="40"/>
      <c r="DH355" s="40"/>
      <c r="DI355" s="40"/>
      <c r="DJ355" s="40"/>
      <c r="DK355" s="40"/>
      <c r="DL355" s="40"/>
      <c r="DM355" s="40"/>
      <c r="DN355" s="40"/>
      <c r="DO355" s="40"/>
      <c r="DP355" s="40"/>
      <c r="DQ355" s="40"/>
      <c r="DR355" s="40"/>
      <c r="DS355" s="40"/>
      <c r="DT355" s="40"/>
      <c r="DU355" s="40"/>
      <c r="DV355" s="3"/>
      <c r="DW355" s="129"/>
      <c r="DX355" s="129"/>
      <c r="DY355" s="129"/>
      <c r="DZ355" s="129"/>
      <c r="EA355" s="129"/>
      <c r="EB355" s="129"/>
      <c r="EC355" s="129"/>
      <c r="ED355" s="129"/>
      <c r="EE355" s="129"/>
      <c r="EF355" s="129"/>
      <c r="EG355" s="129"/>
      <c r="EH355" s="129"/>
      <c r="EI355" s="129"/>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row>
    <row r="356" spans="1:171" ht="11.25" customHeight="1">
      <c r="A356" s="192"/>
      <c r="B356" s="193"/>
      <c r="C356" s="196"/>
      <c r="D356" s="199"/>
      <c r="E356" s="200"/>
      <c r="F356" s="199"/>
      <c r="G356" s="200"/>
      <c r="H356" s="199"/>
      <c r="I356" s="200"/>
      <c r="J356" s="199"/>
      <c r="K356" s="200"/>
      <c r="L356" s="199"/>
      <c r="M356" s="209"/>
      <c r="N356" s="69" t="str">
        <f>IF(CF346&lt;&gt;"",IF(ISERROR(AND(BV350="",BX350="",BZ350="",CB350="",CD350="")),"E",IF(AND(BV350="",BX350="",BZ350="",CB350="",CD350=""),"","E")),"")</f>
        <v/>
      </c>
      <c r="O356" s="192"/>
      <c r="P356" s="193"/>
      <c r="Q356" s="196"/>
      <c r="R356" s="199"/>
      <c r="S356" s="200"/>
      <c r="T356" s="199"/>
      <c r="U356" s="200"/>
      <c r="V356" s="199"/>
      <c r="W356" s="200"/>
      <c r="X356" s="199"/>
      <c r="Y356" s="200"/>
      <c r="Z356" s="199"/>
      <c r="AA356" s="209"/>
      <c r="AB356" s="69" t="str">
        <f>IF(DV346&lt;&gt;"",IF(ISERROR(AND(DL350="",DN350="",DP350="",DQ350="",DT350="")),"E",IF(AND(DL350="",DN350="",DP350="",DR350="",DT350=""),"","E")),"")</f>
        <v/>
      </c>
      <c r="AP356" s="3"/>
      <c r="AQ356" s="154" t="str">
        <f>CONCATENATE($A330," ",$D330,","," ",$F328)</f>
        <v>Group: 6, Men's Singles</v>
      </c>
      <c r="AR356" s="155"/>
      <c r="AS356" s="155"/>
      <c r="AT356" s="155"/>
      <c r="AU356" s="155"/>
      <c r="AV356" s="155"/>
      <c r="AW356" s="155"/>
      <c r="AX356" s="155"/>
      <c r="AY356" s="155"/>
      <c r="AZ356" s="155"/>
      <c r="BA356" s="155"/>
      <c r="BB356" s="155"/>
      <c r="BC356" s="156"/>
      <c r="BD356" s="163">
        <f>A359</f>
        <v>4</v>
      </c>
      <c r="BE356" s="164"/>
      <c r="BF356" s="183" t="str">
        <f>C359</f>
        <v>A</v>
      </c>
      <c r="BG356" s="185" t="str">
        <f>IF(VLOOKUP($BF356,$A332:$C342,3,FALSE)=0,"",CONCATENATE(VLOOKUP(VLOOKUP($BF356,$A332:$C342,3,FALSE),Players!$C:$G,4,FALSE)," ",VLOOKUP($BF356,$A332:$C342,3,FALSE)," ",IF(ISERROR(VLOOKUP(VLOOKUP($BF356,$A332:$C342,3,FALSE),Players!$C:$G,5,FALSE)),"()",CONCATENATE("(",VLOOKUP(VLOOKUP($BF356,$A332:$C342,3,FALSE),Players!$C:$G,5,FALSE),")"))))</f>
        <v/>
      </c>
      <c r="BH356" s="186"/>
      <c r="BI356" s="186"/>
      <c r="BJ356" s="186"/>
      <c r="BK356" s="186"/>
      <c r="BL356" s="186"/>
      <c r="BM356" s="186"/>
      <c r="BN356" s="186"/>
      <c r="BO356" s="186"/>
      <c r="BP356" s="186"/>
      <c r="BQ356" s="186"/>
      <c r="BR356" s="186"/>
      <c r="BS356" s="186"/>
      <c r="BT356" s="186"/>
      <c r="BU356" s="187"/>
      <c r="BV356" s="170" t="str">
        <f>IF(D359&lt;&gt;"",D359,"")</f>
        <v/>
      </c>
      <c r="BW356" s="171"/>
      <c r="BX356" s="335" t="str">
        <f>IF(F359&lt;&gt;"",F359,"")</f>
        <v/>
      </c>
      <c r="BY356" s="171"/>
      <c r="BZ356" s="335" t="str">
        <f>IF(H359&lt;&gt;"",H359,"")</f>
        <v/>
      </c>
      <c r="CA356" s="171"/>
      <c r="CB356" s="335" t="str">
        <f>IF(J359&lt;&gt;"",J359,"")</f>
        <v/>
      </c>
      <c r="CC356" s="171"/>
      <c r="CD356" s="335" t="str">
        <f>IF(L359&lt;&gt;"",L359,"")</f>
        <v/>
      </c>
      <c r="CE356" s="337"/>
      <c r="CF356" s="174" t="str">
        <f>IF($CD356=$CD358,IF($CB356=$CB358,IF($BZ356&lt;&gt;"",IF($BZ356&gt;$BZ358,"W","L"),""),IF($CB356&gt;$CB358,"W","L")),IF($CD356&gt;$CD358,"W","L"))</f>
        <v/>
      </c>
      <c r="CG356" s="154" t="str">
        <f>CONCATENATE($A330," ",$D330,","," ",$F328)</f>
        <v>Group: 6, Men's Singles</v>
      </c>
      <c r="CH356" s="155"/>
      <c r="CI356" s="155"/>
      <c r="CJ356" s="155"/>
      <c r="CK356" s="155"/>
      <c r="CL356" s="155"/>
      <c r="CM356" s="155"/>
      <c r="CN356" s="155"/>
      <c r="CO356" s="155"/>
      <c r="CP356" s="155"/>
      <c r="CQ356" s="155"/>
      <c r="CR356" s="155"/>
      <c r="CS356" s="156"/>
      <c r="CT356" s="163">
        <f>O359</f>
        <v>11</v>
      </c>
      <c r="CU356" s="164"/>
      <c r="CV356" s="183" t="str">
        <f>Q359</f>
        <v>C</v>
      </c>
      <c r="CW356" s="185" t="str">
        <f>IF(VLOOKUP($CV356,$A332:$C342,3,FALSE)=0,"",CONCATENATE(VLOOKUP(VLOOKUP($CV356,$A332:$C342,3,FALSE),Players!$C:$G,4,FALSE)," ",VLOOKUP($CV356,$A332:$C342,3,FALSE)," ",IF(ISERROR(VLOOKUP(VLOOKUP($CV356,$A332:$C342,3,FALSE),Players!$C:$G,5,FALSE)),"()",CONCATENATE("(",VLOOKUP(VLOOKUP($CV356,$A332:$C342,3,FALSE),Players!$C:$G,5,FALSE),")"))))</f>
        <v/>
      </c>
      <c r="CX356" s="186"/>
      <c r="CY356" s="186"/>
      <c r="CZ356" s="186"/>
      <c r="DA356" s="186"/>
      <c r="DB356" s="186"/>
      <c r="DC356" s="186"/>
      <c r="DD356" s="186"/>
      <c r="DE356" s="186"/>
      <c r="DF356" s="186"/>
      <c r="DG356" s="186"/>
      <c r="DH356" s="186"/>
      <c r="DI356" s="186"/>
      <c r="DJ356" s="186"/>
      <c r="DK356" s="187"/>
      <c r="DL356" s="170" t="str">
        <f>IF(R359&lt;&gt;"",R359,"")</f>
        <v/>
      </c>
      <c r="DM356" s="171"/>
      <c r="DN356" s="335" t="str">
        <f>IF(T359&lt;&gt;"",T359,"")</f>
        <v/>
      </c>
      <c r="DO356" s="171"/>
      <c r="DP356" s="335" t="str">
        <f>IF(V359&lt;&gt;"",V359,"")</f>
        <v/>
      </c>
      <c r="DQ356" s="171"/>
      <c r="DR356" s="335" t="str">
        <f>IF(X359&lt;&gt;"",X359,"")</f>
        <v/>
      </c>
      <c r="DS356" s="171"/>
      <c r="DT356" s="335" t="str">
        <f>IF(Z359&lt;&gt;"",Z359,"")</f>
        <v/>
      </c>
      <c r="DU356" s="337"/>
      <c r="DV356" s="174" t="str">
        <f>IF($DT356=$DT358,IF($DR356=$DR358,IF($DP356&lt;&gt;"",IF($DP356&gt;$DP358,"W","L"),""),IF($DR356&gt;$DR358,"W","L")),IF($DT356&gt;$DT358,"W","L"))</f>
        <v/>
      </c>
      <c r="DW356" s="129"/>
      <c r="DX356" s="129"/>
      <c r="DY356" s="129"/>
      <c r="DZ356" s="129"/>
      <c r="EA356" s="129"/>
      <c r="EB356" s="129"/>
      <c r="EC356" s="129"/>
      <c r="ED356" s="129"/>
      <c r="EE356" s="129"/>
      <c r="EF356" s="129"/>
      <c r="EG356" s="129"/>
      <c r="EH356" s="129"/>
      <c r="EI356" s="129"/>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row>
    <row r="357" spans="1:171" ht="11.25" customHeight="1">
      <c r="A357" s="192"/>
      <c r="B357" s="193"/>
      <c r="C357" s="175" t="str">
        <f>IF($D328="1P","D","D")</f>
        <v>D</v>
      </c>
      <c r="D357" s="201"/>
      <c r="E357" s="202"/>
      <c r="F357" s="201"/>
      <c r="G357" s="202"/>
      <c r="H357" s="201"/>
      <c r="I357" s="202"/>
      <c r="J357" s="201"/>
      <c r="K357" s="202"/>
      <c r="L357" s="201"/>
      <c r="M357" s="205"/>
      <c r="N357" s="69" t="str">
        <f>IF(CF346&lt;&gt;"",IF(ISERROR(AND(BV350="",BX350="",BZ350="",CB350="",CD350="")),"E",IF(AND(BV350="",BX350="",BZ350="",CB350="",CD350=""),"","E")),"")</f>
        <v/>
      </c>
      <c r="O357" s="192"/>
      <c r="P357" s="193"/>
      <c r="Q357" s="175" t="str">
        <f>IF($D328="1P","C","B")</f>
        <v>B</v>
      </c>
      <c r="R357" s="201"/>
      <c r="S357" s="202"/>
      <c r="T357" s="201"/>
      <c r="U357" s="202"/>
      <c r="V357" s="201"/>
      <c r="W357" s="202"/>
      <c r="X357" s="201"/>
      <c r="Y357" s="202"/>
      <c r="Z357" s="201"/>
      <c r="AA357" s="205"/>
      <c r="AB357" s="69" t="str">
        <f>IF(DV346&lt;&gt;"",IF(ISERROR(AND(DL350="",DN350="",DP350="",DQ350="",DT350="")),"E",IF(AND(DL350="",DN350="",DP350="",DR350="",DT350=""),"","E")),"")</f>
        <v/>
      </c>
      <c r="AP357" s="3"/>
      <c r="AQ357" s="157"/>
      <c r="AR357" s="158"/>
      <c r="AS357" s="158"/>
      <c r="AT357" s="158"/>
      <c r="AU357" s="158"/>
      <c r="AV357" s="158"/>
      <c r="AW357" s="158"/>
      <c r="AX357" s="158"/>
      <c r="AY357" s="158"/>
      <c r="AZ357" s="158"/>
      <c r="BA357" s="158"/>
      <c r="BB357" s="158"/>
      <c r="BC357" s="159"/>
      <c r="BD357" s="165"/>
      <c r="BE357" s="166"/>
      <c r="BF357" s="184"/>
      <c r="BG357" s="188"/>
      <c r="BH357" s="189"/>
      <c r="BI357" s="189"/>
      <c r="BJ357" s="189"/>
      <c r="BK357" s="189"/>
      <c r="BL357" s="189"/>
      <c r="BM357" s="189"/>
      <c r="BN357" s="189"/>
      <c r="BO357" s="189"/>
      <c r="BP357" s="189"/>
      <c r="BQ357" s="189"/>
      <c r="BR357" s="189"/>
      <c r="BS357" s="189"/>
      <c r="BT357" s="189"/>
      <c r="BU357" s="190"/>
      <c r="BV357" s="172"/>
      <c r="BW357" s="173"/>
      <c r="BX357" s="336"/>
      <c r="BY357" s="173"/>
      <c r="BZ357" s="336"/>
      <c r="CA357" s="173"/>
      <c r="CB357" s="336"/>
      <c r="CC357" s="173"/>
      <c r="CD357" s="336"/>
      <c r="CE357" s="338"/>
      <c r="CF357" s="174"/>
      <c r="CG357" s="157"/>
      <c r="CH357" s="158"/>
      <c r="CI357" s="158"/>
      <c r="CJ357" s="158"/>
      <c r="CK357" s="158"/>
      <c r="CL357" s="158"/>
      <c r="CM357" s="158"/>
      <c r="CN357" s="158"/>
      <c r="CO357" s="158"/>
      <c r="CP357" s="158"/>
      <c r="CQ357" s="158"/>
      <c r="CR357" s="158"/>
      <c r="CS357" s="159"/>
      <c r="CT357" s="165"/>
      <c r="CU357" s="166"/>
      <c r="CV357" s="184"/>
      <c r="CW357" s="188"/>
      <c r="CX357" s="189"/>
      <c r="CY357" s="189"/>
      <c r="CZ357" s="189"/>
      <c r="DA357" s="189"/>
      <c r="DB357" s="189"/>
      <c r="DC357" s="189"/>
      <c r="DD357" s="189"/>
      <c r="DE357" s="189"/>
      <c r="DF357" s="189"/>
      <c r="DG357" s="189"/>
      <c r="DH357" s="189"/>
      <c r="DI357" s="189"/>
      <c r="DJ357" s="189"/>
      <c r="DK357" s="190"/>
      <c r="DL357" s="172"/>
      <c r="DM357" s="173"/>
      <c r="DN357" s="336"/>
      <c r="DO357" s="173"/>
      <c r="DP357" s="336"/>
      <c r="DQ357" s="173"/>
      <c r="DR357" s="336"/>
      <c r="DS357" s="173"/>
      <c r="DT357" s="336"/>
      <c r="DU357" s="338"/>
      <c r="DV357" s="174"/>
      <c r="DW357" s="129"/>
      <c r="DX357" s="129"/>
      <c r="DY357" s="129"/>
      <c r="DZ357" s="129"/>
      <c r="EA357" s="129"/>
      <c r="EB357" s="129"/>
      <c r="EC357" s="129"/>
      <c r="ED357" s="129"/>
      <c r="EE357" s="129"/>
      <c r="EF357" s="129"/>
      <c r="EG357" s="129"/>
      <c r="EH357" s="129"/>
      <c r="EI357" s="129"/>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row>
    <row r="358" spans="1:171" ht="11.25" customHeight="1" thickBot="1">
      <c r="A358" s="194"/>
      <c r="B358" s="195"/>
      <c r="C358" s="207"/>
      <c r="D358" s="203"/>
      <c r="E358" s="204"/>
      <c r="F358" s="203"/>
      <c r="G358" s="204"/>
      <c r="H358" s="203"/>
      <c r="I358" s="204"/>
      <c r="J358" s="203"/>
      <c r="K358" s="204"/>
      <c r="L358" s="203"/>
      <c r="M358" s="206"/>
      <c r="N358" s="69" t="str">
        <f>IF(CF348&lt;&gt;"",IF(CF348="W",IF(SUM(IF(D357&gt;D355,1,0),IF(F357&gt;F355,1,0),IF(H357&gt;H355,1,0),IF(J357&gt;J355,1,0),IF(L357&gt;L355,1,0))&lt;&gt;3,"E",""),""),"")</f>
        <v/>
      </c>
      <c r="O358" s="194"/>
      <c r="P358" s="195"/>
      <c r="Q358" s="207"/>
      <c r="R358" s="203"/>
      <c r="S358" s="204"/>
      <c r="T358" s="203"/>
      <c r="U358" s="204"/>
      <c r="V358" s="203"/>
      <c r="W358" s="204"/>
      <c r="X358" s="203"/>
      <c r="Y358" s="204"/>
      <c r="Z358" s="203"/>
      <c r="AA358" s="206"/>
      <c r="AB358" s="69" t="str">
        <f>IF(DV348&lt;&gt;"",IF(DV348="W",IF(SUM(IF(R357&gt;R355,1,0),IF(T357&gt;T355,1,0),IF(V357&gt;V355,1,0),IF(X357&gt;X355,1,0),IF(Z357&gt;Z355,1,0))&lt;&gt;3,"E",""),""),"")</f>
        <v/>
      </c>
      <c r="AP358" s="3"/>
      <c r="AQ358" s="157"/>
      <c r="AR358" s="158"/>
      <c r="AS358" s="158"/>
      <c r="AT358" s="158"/>
      <c r="AU358" s="158"/>
      <c r="AV358" s="158"/>
      <c r="AW358" s="158"/>
      <c r="AX358" s="158"/>
      <c r="AY358" s="158"/>
      <c r="AZ358" s="158"/>
      <c r="BA358" s="158"/>
      <c r="BB358" s="158"/>
      <c r="BC358" s="159"/>
      <c r="BD358" s="165"/>
      <c r="BE358" s="166"/>
      <c r="BF358" s="175" t="str">
        <f>C361</f>
        <v>D</v>
      </c>
      <c r="BG358" s="177" t="str">
        <f>IF(VLOOKUP($BF358,$A332:$C342,3,FALSE)=0,"",CONCATENATE(VLOOKUP(VLOOKUP($BF358,$A332:$C342,3,FALSE),Players!$C:$G,4,FALSE)," ",VLOOKUP($BF358,$A332:$C342,3,FALSE)," ",IF(ISERROR(VLOOKUP(VLOOKUP($BF358,$A332:$C342,3,FALSE),Players!$C:$G,5,FALSE)),"()",CONCATENATE("(",VLOOKUP(VLOOKUP($BF358,$A332:$C342,3,FALSE),Players!$C:$G,5,FALSE),")"))))</f>
        <v/>
      </c>
      <c r="BH358" s="178"/>
      <c r="BI358" s="178"/>
      <c r="BJ358" s="178"/>
      <c r="BK358" s="178"/>
      <c r="BL358" s="178"/>
      <c r="BM358" s="178"/>
      <c r="BN358" s="178"/>
      <c r="BO358" s="178"/>
      <c r="BP358" s="178"/>
      <c r="BQ358" s="178"/>
      <c r="BR358" s="178"/>
      <c r="BS358" s="178"/>
      <c r="BT358" s="178"/>
      <c r="BU358" s="179"/>
      <c r="BV358" s="150" t="str">
        <f>IF(D361&lt;&gt;"",D361,"")</f>
        <v/>
      </c>
      <c r="BW358" s="151"/>
      <c r="BX358" s="288" t="str">
        <f>IF(F361&lt;&gt;"",F361,"")</f>
        <v/>
      </c>
      <c r="BY358" s="151"/>
      <c r="BZ358" s="288" t="str">
        <f>IF(H361&lt;&gt;"",H361,"")</f>
        <v/>
      </c>
      <c r="CA358" s="151"/>
      <c r="CB358" s="288" t="str">
        <f>IF(J361&lt;&gt;"",J361,"")</f>
        <v/>
      </c>
      <c r="CC358" s="151"/>
      <c r="CD358" s="288" t="str">
        <f>IF(L361&lt;&gt;"",L361,"")</f>
        <v/>
      </c>
      <c r="CE358" s="332"/>
      <c r="CF358" s="174" t="str">
        <f>IF($CF356&lt;&gt;"",IF(CF356="W","L","W"),"")</f>
        <v/>
      </c>
      <c r="CG358" s="157"/>
      <c r="CH358" s="158"/>
      <c r="CI358" s="158"/>
      <c r="CJ358" s="158"/>
      <c r="CK358" s="158"/>
      <c r="CL358" s="158"/>
      <c r="CM358" s="158"/>
      <c r="CN358" s="158"/>
      <c r="CO358" s="158"/>
      <c r="CP358" s="158"/>
      <c r="CQ358" s="158"/>
      <c r="CR358" s="158"/>
      <c r="CS358" s="159"/>
      <c r="CT358" s="165"/>
      <c r="CU358" s="166"/>
      <c r="CV358" s="175" t="str">
        <f>Q361</f>
        <v>F</v>
      </c>
      <c r="CW358" s="177" t="str">
        <f>IF(VLOOKUP($CV358,$A332:$C342,3,FALSE)=0,"",CONCATENATE(VLOOKUP(VLOOKUP($CV358,$A332:$C342,3,FALSE),Players!$C:$G,4,FALSE)," ",VLOOKUP($CV358,$A332:$C342,3,FALSE)," ",IF(ISERROR(VLOOKUP(VLOOKUP($CV358,$A332:$C342,3,FALSE),Players!$C:$G,5,FALSE)),"()",CONCATENATE("(",VLOOKUP(VLOOKUP($CV358,$A332:$C342,3,FALSE),Players!$C:$G,5,FALSE),")"))))</f>
        <v/>
      </c>
      <c r="CX358" s="178"/>
      <c r="CY358" s="178"/>
      <c r="CZ358" s="178"/>
      <c r="DA358" s="178"/>
      <c r="DB358" s="178"/>
      <c r="DC358" s="178"/>
      <c r="DD358" s="178"/>
      <c r="DE358" s="178"/>
      <c r="DF358" s="178"/>
      <c r="DG358" s="178"/>
      <c r="DH358" s="178"/>
      <c r="DI358" s="178"/>
      <c r="DJ358" s="178"/>
      <c r="DK358" s="179"/>
      <c r="DL358" s="150" t="str">
        <f>IF(R361&lt;&gt;"",R361,"")</f>
        <v/>
      </c>
      <c r="DM358" s="151"/>
      <c r="DN358" s="288" t="str">
        <f>IF(T361&lt;&gt;"",T361,"")</f>
        <v/>
      </c>
      <c r="DO358" s="151"/>
      <c r="DP358" s="288" t="str">
        <f>IF(V361&lt;&gt;"",V361,"")</f>
        <v/>
      </c>
      <c r="DQ358" s="151"/>
      <c r="DR358" s="288" t="str">
        <f>IF(X361&lt;&gt;"",X361,"")</f>
        <v/>
      </c>
      <c r="DS358" s="151"/>
      <c r="DT358" s="288" t="str">
        <f>IF(Z361&lt;&gt;"",Z361,"")</f>
        <v/>
      </c>
      <c r="DU358" s="332"/>
      <c r="DV358" s="174" t="str">
        <f>IF($DV356&lt;&gt;"",IF(DV356="W","L","W"),"")</f>
        <v/>
      </c>
      <c r="DW358" s="129"/>
      <c r="DX358" s="129"/>
      <c r="DY358" s="129"/>
      <c r="DZ358" s="129"/>
      <c r="EA358" s="129"/>
      <c r="EB358" s="129"/>
      <c r="EC358" s="129"/>
      <c r="ED358" s="129"/>
      <c r="EE358" s="129"/>
      <c r="EF358" s="129"/>
      <c r="EG358" s="129"/>
      <c r="EH358" s="129"/>
      <c r="EI358" s="129"/>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row>
    <row r="359" spans="1:171" ht="11.25" customHeight="1" thickBot="1">
      <c r="A359" s="170">
        <v>4</v>
      </c>
      <c r="B359" s="191"/>
      <c r="C359" s="183" t="str">
        <f>IF($D328="1P","A","A")</f>
        <v>A</v>
      </c>
      <c r="D359" s="197"/>
      <c r="E359" s="198"/>
      <c r="F359" s="197"/>
      <c r="G359" s="198"/>
      <c r="H359" s="197"/>
      <c r="I359" s="198"/>
      <c r="J359" s="197"/>
      <c r="K359" s="198"/>
      <c r="L359" s="197"/>
      <c r="M359" s="208"/>
      <c r="N359" s="69" t="str">
        <f>IF(CF356&lt;&gt;"",IF(CF356="W",IF(SUM(IF(D359&gt;D361,1,0),IF(F359&gt;F361,1,0),IF(H359&gt;H361,1,0),IF(J359&gt;J361,1,0),IF(L359&gt;L361,1,0))&lt;&gt;3,"E",""),""),"")</f>
        <v/>
      </c>
      <c r="O359" s="170">
        <v>11</v>
      </c>
      <c r="P359" s="191"/>
      <c r="Q359" s="183" t="str">
        <f>IF($D328="1P","B","C")</f>
        <v>C</v>
      </c>
      <c r="R359" s="197"/>
      <c r="S359" s="198"/>
      <c r="T359" s="197"/>
      <c r="U359" s="198"/>
      <c r="V359" s="197"/>
      <c r="W359" s="198"/>
      <c r="X359" s="197"/>
      <c r="Y359" s="198"/>
      <c r="Z359" s="197"/>
      <c r="AA359" s="208"/>
      <c r="AB359" s="69" t="str">
        <f>IF(DV356&lt;&gt;"",IF(DV356="W",IF(SUM(IF(R359&gt;R361,1,0),IF(T359&gt;T361,1,0),IF(V359&gt;V361,1,0),IF(X359&gt;X361,1,0),IF(Z359&gt;Z361,1,0))&lt;&gt;3,"E",""),""),"")</f>
        <v/>
      </c>
      <c r="AP359" s="3"/>
      <c r="AQ359" s="160"/>
      <c r="AR359" s="161"/>
      <c r="AS359" s="161"/>
      <c r="AT359" s="161"/>
      <c r="AU359" s="161"/>
      <c r="AV359" s="161"/>
      <c r="AW359" s="161"/>
      <c r="AX359" s="161"/>
      <c r="AY359" s="161"/>
      <c r="AZ359" s="161"/>
      <c r="BA359" s="161"/>
      <c r="BB359" s="161"/>
      <c r="BC359" s="162"/>
      <c r="BD359" s="167"/>
      <c r="BE359" s="168"/>
      <c r="BF359" s="176"/>
      <c r="BG359" s="180"/>
      <c r="BH359" s="181"/>
      <c r="BI359" s="181"/>
      <c r="BJ359" s="181"/>
      <c r="BK359" s="181"/>
      <c r="BL359" s="181"/>
      <c r="BM359" s="181"/>
      <c r="BN359" s="181"/>
      <c r="BO359" s="181"/>
      <c r="BP359" s="181"/>
      <c r="BQ359" s="181"/>
      <c r="BR359" s="181"/>
      <c r="BS359" s="181"/>
      <c r="BT359" s="181"/>
      <c r="BU359" s="182"/>
      <c r="BV359" s="152"/>
      <c r="BW359" s="153"/>
      <c r="BX359" s="333"/>
      <c r="BY359" s="153"/>
      <c r="BZ359" s="333"/>
      <c r="CA359" s="153"/>
      <c r="CB359" s="333"/>
      <c r="CC359" s="153"/>
      <c r="CD359" s="333"/>
      <c r="CE359" s="334"/>
      <c r="CF359" s="341"/>
      <c r="CG359" s="160"/>
      <c r="CH359" s="161"/>
      <c r="CI359" s="161"/>
      <c r="CJ359" s="161"/>
      <c r="CK359" s="161"/>
      <c r="CL359" s="161"/>
      <c r="CM359" s="161"/>
      <c r="CN359" s="161"/>
      <c r="CO359" s="161"/>
      <c r="CP359" s="161"/>
      <c r="CQ359" s="161"/>
      <c r="CR359" s="161"/>
      <c r="CS359" s="162"/>
      <c r="CT359" s="167"/>
      <c r="CU359" s="168"/>
      <c r="CV359" s="176"/>
      <c r="CW359" s="180"/>
      <c r="CX359" s="181"/>
      <c r="CY359" s="181"/>
      <c r="CZ359" s="181"/>
      <c r="DA359" s="181"/>
      <c r="DB359" s="181"/>
      <c r="DC359" s="181"/>
      <c r="DD359" s="181"/>
      <c r="DE359" s="181"/>
      <c r="DF359" s="181"/>
      <c r="DG359" s="181"/>
      <c r="DH359" s="181"/>
      <c r="DI359" s="181"/>
      <c r="DJ359" s="181"/>
      <c r="DK359" s="182"/>
      <c r="DL359" s="152"/>
      <c r="DM359" s="153"/>
      <c r="DN359" s="333"/>
      <c r="DO359" s="153"/>
      <c r="DP359" s="333"/>
      <c r="DQ359" s="153"/>
      <c r="DR359" s="333"/>
      <c r="DS359" s="153"/>
      <c r="DT359" s="333"/>
      <c r="DU359" s="334"/>
      <c r="DV359" s="174"/>
      <c r="DW359" s="129"/>
      <c r="DX359" s="129"/>
      <c r="DY359" s="129"/>
      <c r="DZ359" s="129"/>
      <c r="EA359" s="129"/>
      <c r="EB359" s="129"/>
      <c r="EC359" s="129"/>
      <c r="ED359" s="129"/>
      <c r="EE359" s="129"/>
      <c r="EF359" s="129"/>
      <c r="EG359" s="129"/>
      <c r="EH359" s="129"/>
      <c r="EI359" s="129"/>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row>
    <row r="360" spans="1:171" ht="11.25" customHeight="1">
      <c r="A360" s="192"/>
      <c r="B360" s="193"/>
      <c r="C360" s="196"/>
      <c r="D360" s="199"/>
      <c r="E360" s="200"/>
      <c r="F360" s="199"/>
      <c r="G360" s="200"/>
      <c r="H360" s="199"/>
      <c r="I360" s="200"/>
      <c r="J360" s="199"/>
      <c r="K360" s="200"/>
      <c r="L360" s="199"/>
      <c r="M360" s="209"/>
      <c r="N360" s="69" t="str">
        <f>IF(CF356&lt;&gt;"",IF(ISERROR(AND(BV360="",BX360="",BZ360="",CB360="",CD360="")),"E",IF(AND(BV360="",BX360="",BZ360="",CB360="",CD360=""),"","E")),"")</f>
        <v/>
      </c>
      <c r="O360" s="192"/>
      <c r="P360" s="193"/>
      <c r="Q360" s="196"/>
      <c r="R360" s="199"/>
      <c r="S360" s="200"/>
      <c r="T360" s="199"/>
      <c r="U360" s="200"/>
      <c r="V360" s="199"/>
      <c r="W360" s="200"/>
      <c r="X360" s="199"/>
      <c r="Y360" s="200"/>
      <c r="Z360" s="199"/>
      <c r="AA360" s="209"/>
      <c r="AB360" s="69" t="str">
        <f>IF(DV356&lt;&gt;"",IF(ISERROR(AND(DL360="",DN360="",DP360="",DQ360="",DT360="")),"E",IF(AND(DL360="",DN360="",DP360="",DR360="",DT360=""),"","E")),"")</f>
        <v/>
      </c>
      <c r="AP360" s="3"/>
      <c r="AQ360" s="126"/>
      <c r="AR360" s="126"/>
      <c r="AS360" s="126"/>
      <c r="AT360" s="126"/>
      <c r="AU360" s="126"/>
      <c r="AV360" s="126"/>
      <c r="AW360" s="126"/>
      <c r="AX360" s="126"/>
      <c r="AY360" s="126"/>
      <c r="AZ360" s="126"/>
      <c r="BA360" s="126"/>
      <c r="BB360" s="126"/>
      <c r="BC360" s="126"/>
      <c r="BV360" s="169" t="str">
        <f>IF(CF356&lt;&gt;"",IF(AND(AND(BV356&gt;-1,BV358&gt;-1),OR(BV356&gt;10,BV358&gt;10),ABS(BV356-BV358)&gt;1,IF(OR(BV356&gt;11,BV358&gt;11),ABS(BV356-BV358)=2,TRUE),BV356=INT(BV356),BV358=INT(BV358)),"","Error"),"")</f>
        <v/>
      </c>
      <c r="BW360" s="169"/>
      <c r="BX360" s="169" t="str">
        <f>IF(CF356&lt;&gt;"",IF(AND(AND(BX356&gt;-1,BX358&gt;-1),OR(BX356&gt;10,BX358&gt;10),ABS(BX356-BX358)&gt;1,IF(OR(BX356&gt;11,BX358&gt;11),ABS(BX356-BX358)=2,TRUE),BX356=INT(BX356),BX358=INT(BX358)),"","Error"),"")</f>
        <v/>
      </c>
      <c r="BY360" s="169"/>
      <c r="BZ360" s="169" t="str">
        <f>IF(CF356&lt;&gt;"",IF(AND(AND(BZ356&gt;-1,BZ358&gt;-1),OR(BZ356&gt;10,BZ358&gt;10),ABS(BZ356-BZ358)&gt;1,IF(OR(BZ356&gt;11,BZ358&gt;11),ABS(BZ356-BZ358)=2,TRUE),BZ356=INT(BZ356),BZ358=INT(BZ358)),"","Error"),"")</f>
        <v/>
      </c>
      <c r="CA360" s="169"/>
      <c r="CB360" s="169" t="str">
        <f>IF(AND(CF356&lt;&gt;"",CB356&lt;&gt;""),IF(AND(AND(CB356&gt;-1,CB358&gt;-1),OR(CB356&gt;10,CB358&gt;10),ABS(CB356-CB358)&gt;1,IF(OR(CB356&gt;11,CB358&gt;11),ABS(CB356-CB358)=2,TRUE),CB356=INT(CB356),CB358=INT(CB358)),"","Error"),"")</f>
        <v/>
      </c>
      <c r="CC360" s="169"/>
      <c r="CD360" s="169" t="str">
        <f>IF(AND(CF356&lt;&gt;"",CD356&lt;&gt;""),IF(AND(AND(CD356&gt;-1,CD358&gt;-1),OR(CD356&gt;10,CD358&gt;10),ABS(CD356-CD358)&gt;1,IF(OR(CD356&gt;11,CD358&gt;11),ABS(CD356-CD358)=2,TRUE),CD356=INT(CD356),CD358=INT(CD358)),"","Error"),"")</f>
        <v/>
      </c>
      <c r="CE360" s="169"/>
      <c r="CF360" s="3"/>
      <c r="CG360" s="126"/>
      <c r="CH360" s="126"/>
      <c r="CI360" s="126"/>
      <c r="CJ360" s="126"/>
      <c r="CK360" s="126"/>
      <c r="CL360" s="126"/>
      <c r="CM360" s="126"/>
      <c r="CN360" s="126"/>
      <c r="CO360" s="126"/>
      <c r="CP360" s="126"/>
      <c r="CQ360" s="126"/>
      <c r="CR360" s="126"/>
      <c r="CS360" s="126"/>
      <c r="DL360" s="169" t="str">
        <f>IF(DV356&lt;&gt;"",IF(AND(AND(DL356&gt;-1,DL358&gt;-1),OR(DL356&gt;10,DL358&gt;10),ABS(DL356-DL358)&gt;1,IF(OR(DL356&gt;11,DL358&gt;11),ABS(DL356-DL358)=2,TRUE),DL356=INT(DL356),DL358=INT(DL358)),"","Error"),"")</f>
        <v/>
      </c>
      <c r="DM360" s="169"/>
      <c r="DN360" s="169" t="str">
        <f>IF(DV356&lt;&gt;"",IF(AND(AND(DN356&gt;-1,DN358&gt;-1),OR(DN356&gt;10,DN358&gt;10),ABS(DN356-DN358)&gt;1,IF(OR(DN356&gt;11,DN358&gt;11),ABS(DN356-DN358)=2,TRUE),DN356=INT(DN356),DN358=INT(DN358)),"","Error"),"")</f>
        <v/>
      </c>
      <c r="DO360" s="169"/>
      <c r="DP360" s="169" t="str">
        <f>IF(DV356&lt;&gt;"",IF(AND(AND(DP356&gt;-1,DP358&gt;-1),OR(DP356&gt;10,DP358&gt;10),ABS(DP356-DP358)&gt;1,IF(OR(DP356&gt;11,DP358&gt;11),ABS(DP356-DP358)=2,TRUE),DP356=INT(DP356),DP358=INT(DP358)),"","Error"),"")</f>
        <v/>
      </c>
      <c r="DQ360" s="169"/>
      <c r="DR360" s="169" t="str">
        <f>IF(AND(DV356&lt;&gt;"",DR356&lt;&gt;""),IF(AND(AND(DR356&gt;-1,DR358&gt;-1),OR(DR356&gt;10,DR358&gt;10),ABS(DR356-DR358)&gt;1,IF(OR(DR356&gt;11,DR358&gt;11),ABS(DR356-DR358)=2,TRUE),DR356=INT(DR356),DR358=INT(DR358)),"","Error"),"")</f>
        <v/>
      </c>
      <c r="DS360" s="169"/>
      <c r="DT360" s="169" t="str">
        <f>IF(AND(DV356&lt;&gt;"",DT356&lt;&gt;""),IF(AND(AND(DT356&gt;-1,DT358&gt;-1),OR(DT356&gt;10,DT358&gt;10),ABS(DT356-DT358)&gt;1,IF(OR(DT356&gt;11,DT358&gt;11),ABS(DT356-DT358)=2,TRUE),DT356=INT(DT356),DT358=INT(DT358)),"","Error"),"")</f>
        <v/>
      </c>
      <c r="DU360" s="169"/>
      <c r="DV360" s="3"/>
      <c r="DW360" s="129"/>
      <c r="DX360" s="129"/>
      <c r="DY360" s="129"/>
      <c r="DZ360" s="129"/>
      <c r="EA360" s="129"/>
      <c r="EB360" s="129"/>
      <c r="EC360" s="129"/>
      <c r="ED360" s="129"/>
      <c r="EE360" s="129"/>
      <c r="EF360" s="129"/>
      <c r="EG360" s="129"/>
      <c r="EH360" s="129"/>
      <c r="EI360" s="129"/>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row>
    <row r="361" spans="1:171" ht="11.25" customHeight="1">
      <c r="A361" s="192"/>
      <c r="B361" s="193"/>
      <c r="C361" s="175" t="str">
        <f>IF($D328="1P","E","D")</f>
        <v>D</v>
      </c>
      <c r="D361" s="201"/>
      <c r="E361" s="202"/>
      <c r="F361" s="201"/>
      <c r="G361" s="202"/>
      <c r="H361" s="201"/>
      <c r="I361" s="202"/>
      <c r="J361" s="201"/>
      <c r="K361" s="202"/>
      <c r="L361" s="201"/>
      <c r="M361" s="205"/>
      <c r="N361" s="69" t="str">
        <f>IF(CF356&lt;&gt;"",IF(ISERROR(AND(BV360="",BX360="",BZ360="",CB360="",CD360="")),"E",IF(AND(BV360="",BX360="",BZ360="",CB360="",CD360=""),"","E")),"")</f>
        <v/>
      </c>
      <c r="O361" s="192"/>
      <c r="P361" s="193"/>
      <c r="Q361" s="175" t="str">
        <f>IF($D328="1P","D","F")</f>
        <v>F</v>
      </c>
      <c r="R361" s="201"/>
      <c r="S361" s="202"/>
      <c r="T361" s="201"/>
      <c r="U361" s="202"/>
      <c r="V361" s="201"/>
      <c r="W361" s="202"/>
      <c r="X361" s="201"/>
      <c r="Y361" s="202"/>
      <c r="Z361" s="201"/>
      <c r="AA361" s="205"/>
      <c r="AB361" s="69" t="str">
        <f>IF(DV356&lt;&gt;"",IF(ISERROR(AND(DL360="",DN360="",DP360="",DQ360="",DT360="")),"E",IF(AND(DL360="",DN360="",DP360="",DR360="",DT360=""),"","E")),"")</f>
        <v/>
      </c>
      <c r="AP361" s="3"/>
      <c r="AQ361" s="126"/>
      <c r="AR361" s="126"/>
      <c r="AS361" s="126"/>
      <c r="AT361" s="126"/>
      <c r="AU361" s="126"/>
      <c r="AV361" s="126"/>
      <c r="AW361" s="126"/>
      <c r="AX361" s="126"/>
      <c r="AY361" s="126"/>
      <c r="AZ361" s="126"/>
      <c r="BA361" s="126"/>
      <c r="BB361" s="126"/>
      <c r="BC361" s="126"/>
      <c r="CF361" s="3"/>
      <c r="CG361" s="126"/>
      <c r="CH361" s="126"/>
      <c r="CI361" s="126"/>
      <c r="CJ361" s="126"/>
      <c r="CK361" s="126"/>
      <c r="CL361" s="126"/>
      <c r="CM361" s="126"/>
      <c r="CN361" s="126"/>
      <c r="CO361" s="126"/>
      <c r="CP361" s="126"/>
      <c r="CQ361" s="126"/>
      <c r="CR361" s="126"/>
      <c r="CS361" s="126"/>
      <c r="DV361" s="3"/>
      <c r="DW361" s="129"/>
      <c r="DX361" s="129"/>
      <c r="DY361" s="129"/>
      <c r="DZ361" s="129"/>
      <c r="EA361" s="129"/>
      <c r="EB361" s="129"/>
      <c r="EC361" s="129"/>
      <c r="ED361" s="129"/>
      <c r="EE361" s="129"/>
      <c r="EF361" s="129"/>
      <c r="EG361" s="129"/>
      <c r="EH361" s="129"/>
      <c r="EI361" s="129"/>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row>
    <row r="362" spans="1:171" ht="11.25" customHeight="1" thickBot="1">
      <c r="A362" s="194"/>
      <c r="B362" s="195"/>
      <c r="C362" s="207"/>
      <c r="D362" s="203"/>
      <c r="E362" s="204"/>
      <c r="F362" s="203"/>
      <c r="G362" s="204"/>
      <c r="H362" s="203"/>
      <c r="I362" s="204"/>
      <c r="J362" s="203"/>
      <c r="K362" s="204"/>
      <c r="L362" s="203"/>
      <c r="M362" s="206"/>
      <c r="N362" s="69" t="str">
        <f>IF(CF358&lt;&gt;"",IF(CF358="W",IF(SUM(IF(D361&gt;D359,1,0),IF(F361&gt;F359,1,0),IF(H361&gt;H359,1,0),IF(J361&gt;J359,1,0),IF(L361&gt;L359,1,0))&lt;&gt;3,"E",""),""),"")</f>
        <v/>
      </c>
      <c r="O362" s="194"/>
      <c r="P362" s="195"/>
      <c r="Q362" s="207"/>
      <c r="R362" s="203"/>
      <c r="S362" s="204"/>
      <c r="T362" s="203"/>
      <c r="U362" s="204"/>
      <c r="V362" s="203"/>
      <c r="W362" s="204"/>
      <c r="X362" s="203"/>
      <c r="Y362" s="204"/>
      <c r="Z362" s="203"/>
      <c r="AA362" s="206"/>
      <c r="AB362" s="69" t="str">
        <f>IF(DV358&lt;&gt;"",IF(DV358="W",IF(SUM(IF(R361&gt;R359,1,0),IF(T361&gt;T359,1,0),IF(V361&gt;V359,1,0),IF(X361&gt;X359,1,0),IF(Z361&gt;Z359,1,0))&lt;&gt;3,"E",""),""),"")</f>
        <v/>
      </c>
      <c r="AP362" s="3"/>
      <c r="AQ362" s="127"/>
      <c r="AR362" s="127"/>
      <c r="AS362" s="127"/>
      <c r="AT362" s="127"/>
      <c r="AU362" s="127"/>
      <c r="AV362" s="127"/>
      <c r="AW362" s="127"/>
      <c r="AX362" s="127"/>
      <c r="AY362" s="127"/>
      <c r="AZ362" s="127"/>
      <c r="BA362" s="127"/>
      <c r="BB362" s="127"/>
      <c r="BC362" s="127"/>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3"/>
      <c r="CG362" s="127"/>
      <c r="CH362" s="127"/>
      <c r="CI362" s="127"/>
      <c r="CJ362" s="127"/>
      <c r="CK362" s="127"/>
      <c r="CL362" s="127"/>
      <c r="CM362" s="127"/>
      <c r="CN362" s="127"/>
      <c r="CO362" s="127"/>
      <c r="CP362" s="127"/>
      <c r="CQ362" s="127"/>
      <c r="CR362" s="127"/>
      <c r="CS362" s="127"/>
      <c r="CT362" s="40"/>
      <c r="CU362" s="40"/>
      <c r="CV362" s="40"/>
      <c r="CW362" s="40"/>
      <c r="CX362" s="40"/>
      <c r="CY362" s="40"/>
      <c r="CZ362" s="40"/>
      <c r="DA362" s="40"/>
      <c r="DB362" s="40"/>
      <c r="DC362" s="40"/>
      <c r="DD362" s="40"/>
      <c r="DE362" s="40"/>
      <c r="DF362" s="40"/>
      <c r="DG362" s="40"/>
      <c r="DH362" s="40"/>
      <c r="DI362" s="40"/>
      <c r="DJ362" s="40"/>
      <c r="DK362" s="40"/>
      <c r="DL362" s="40"/>
      <c r="DM362" s="40"/>
      <c r="DN362" s="40"/>
      <c r="DO362" s="40"/>
      <c r="DP362" s="40"/>
      <c r="DQ362" s="40"/>
      <c r="DR362" s="40"/>
      <c r="DS362" s="40"/>
      <c r="DT362" s="40"/>
      <c r="DU362" s="40"/>
      <c r="DV362" s="3"/>
      <c r="DW362" s="129"/>
      <c r="DX362" s="129"/>
      <c r="DY362" s="129"/>
      <c r="DZ362" s="129"/>
      <c r="EA362" s="129"/>
      <c r="EB362" s="129"/>
      <c r="EC362" s="129"/>
      <c r="ED362" s="129"/>
      <c r="EE362" s="129"/>
      <c r="EF362" s="129"/>
      <c r="EG362" s="129"/>
      <c r="EH362" s="129"/>
      <c r="EI362" s="129"/>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row>
    <row r="363" spans="1:171" ht="11.25" customHeight="1">
      <c r="A363" s="170">
        <v>5</v>
      </c>
      <c r="B363" s="191"/>
      <c r="C363" s="183" t="str">
        <f>IF($D328="1P","D","C")</f>
        <v>C</v>
      </c>
      <c r="D363" s="197"/>
      <c r="E363" s="198"/>
      <c r="F363" s="197"/>
      <c r="G363" s="198"/>
      <c r="H363" s="197"/>
      <c r="I363" s="198"/>
      <c r="J363" s="197"/>
      <c r="K363" s="198"/>
      <c r="L363" s="197"/>
      <c r="M363" s="208"/>
      <c r="N363" s="69" t="str">
        <f>IF(CF366&lt;&gt;"",IF(CF366="W",IF(SUM(IF(D363&gt;D365,1,0),IF(F363&gt;F365,1,0),IF(H363&gt;H365,1,0),IF(J363&gt;J365,1,0),IF(L363&gt;L365,1,0))&lt;&gt;3,"E",""),""),"")</f>
        <v/>
      </c>
      <c r="O363" s="170">
        <v>12</v>
      </c>
      <c r="P363" s="191"/>
      <c r="Q363" s="183" t="str">
        <f>IF($D328="1P","E","D")</f>
        <v>D</v>
      </c>
      <c r="R363" s="197"/>
      <c r="S363" s="198"/>
      <c r="T363" s="197"/>
      <c r="U363" s="198"/>
      <c r="V363" s="197"/>
      <c r="W363" s="198"/>
      <c r="X363" s="197"/>
      <c r="Y363" s="198"/>
      <c r="Z363" s="197"/>
      <c r="AA363" s="208"/>
      <c r="AB363" s="69" t="str">
        <f>IF(DV366&lt;&gt;"",IF(DV366="W",IF(SUM(IF(R363&gt;R365,1,0),IF(T363&gt;T365,1,0),IF(V363&gt;V365,1,0),IF(X363&gt;X365,1,0),IF(Z363&gt;Z365,1,0))&lt;&gt;3,"E",""),""),"")</f>
        <v/>
      </c>
      <c r="AP363" s="3"/>
      <c r="AQ363" s="128"/>
      <c r="AR363" s="128"/>
      <c r="AS363" s="128"/>
      <c r="AT363" s="128"/>
      <c r="AU363" s="128"/>
      <c r="AV363" s="128"/>
      <c r="AW363" s="128"/>
      <c r="AX363" s="128"/>
      <c r="AY363" s="128"/>
      <c r="AZ363" s="128"/>
      <c r="BA363" s="128"/>
      <c r="BB363" s="128"/>
      <c r="BC363" s="128"/>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3"/>
      <c r="CG363" s="128"/>
      <c r="CH363" s="128"/>
      <c r="CI363" s="128"/>
      <c r="CJ363" s="128"/>
      <c r="CK363" s="128"/>
      <c r="CL363" s="128"/>
      <c r="CM363" s="128"/>
      <c r="CN363" s="128"/>
      <c r="CO363" s="128"/>
      <c r="CP363" s="128"/>
      <c r="CQ363" s="128"/>
      <c r="CR363" s="128"/>
      <c r="CS363" s="128"/>
      <c r="CT363" s="41"/>
      <c r="CU363" s="41"/>
      <c r="CV363" s="41"/>
      <c r="CW363" s="41"/>
      <c r="CX363" s="41"/>
      <c r="CY363" s="41"/>
      <c r="CZ363" s="41"/>
      <c r="DA363" s="41"/>
      <c r="DB363" s="41"/>
      <c r="DC363" s="41"/>
      <c r="DD363" s="41"/>
      <c r="DE363" s="41"/>
      <c r="DF363" s="41"/>
      <c r="DG363" s="41"/>
      <c r="DH363" s="41"/>
      <c r="DI363" s="41"/>
      <c r="DJ363" s="41"/>
      <c r="DK363" s="41"/>
      <c r="DL363" s="41"/>
      <c r="DM363" s="41"/>
      <c r="DN363" s="41"/>
      <c r="DO363" s="41"/>
      <c r="DP363" s="41"/>
      <c r="DQ363" s="41"/>
      <c r="DR363" s="41"/>
      <c r="DS363" s="41"/>
      <c r="DT363" s="41"/>
      <c r="DU363" s="41"/>
      <c r="DV363" s="3"/>
      <c r="DW363" s="129"/>
      <c r="DX363" s="129"/>
      <c r="DY363" s="129"/>
      <c r="DZ363" s="129"/>
      <c r="EA363" s="129"/>
      <c r="EB363" s="129"/>
      <c r="EC363" s="129"/>
      <c r="ED363" s="129"/>
      <c r="EE363" s="129"/>
      <c r="EF363" s="129"/>
      <c r="EG363" s="129"/>
      <c r="EH363" s="129"/>
      <c r="EI363" s="129"/>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row>
    <row r="364" spans="1:171" ht="11.25" customHeight="1">
      <c r="A364" s="192"/>
      <c r="B364" s="193"/>
      <c r="C364" s="196"/>
      <c r="D364" s="199"/>
      <c r="E364" s="200"/>
      <c r="F364" s="199"/>
      <c r="G364" s="200"/>
      <c r="H364" s="199"/>
      <c r="I364" s="200"/>
      <c r="J364" s="199"/>
      <c r="K364" s="200"/>
      <c r="L364" s="199"/>
      <c r="M364" s="209"/>
      <c r="N364" s="69" t="str">
        <f>IF(CF366&lt;&gt;"",IF(ISERROR(AND(BV370="",BX370="",BZ370="",CB370="",CD370="")),"E",IF(AND(BV370="",BX370="",BZ370="",CB370="",CD370=""),"","E")),"")</f>
        <v/>
      </c>
      <c r="O364" s="192"/>
      <c r="P364" s="193"/>
      <c r="Q364" s="196"/>
      <c r="R364" s="199"/>
      <c r="S364" s="200"/>
      <c r="T364" s="199"/>
      <c r="U364" s="200"/>
      <c r="V364" s="199"/>
      <c r="W364" s="200"/>
      <c r="X364" s="199"/>
      <c r="Y364" s="200"/>
      <c r="Z364" s="199"/>
      <c r="AA364" s="209"/>
      <c r="AB364" s="69" t="str">
        <f>IF(DV366&lt;&gt;"",IF(ISERROR(AND(DL370="",DN370="",DP370="",DQ370="",DT370="")),"E",IF(AND(DL370="",DN370="",DP370="",DR370="",DT370=""),"","E")),"")</f>
        <v/>
      </c>
      <c r="AP364" s="3"/>
      <c r="AQ364" s="126"/>
      <c r="AR364" s="126"/>
      <c r="AS364" s="126"/>
      <c r="AT364" s="126"/>
      <c r="AU364" s="126"/>
      <c r="AV364" s="126"/>
      <c r="AW364" s="126"/>
      <c r="AX364" s="126"/>
      <c r="AY364" s="126"/>
      <c r="AZ364" s="126"/>
      <c r="BA364" s="126"/>
      <c r="BB364" s="126"/>
      <c r="BC364" s="126"/>
      <c r="CF364" s="3"/>
      <c r="CG364" s="126"/>
      <c r="CH364" s="126"/>
      <c r="CI364" s="126"/>
      <c r="CJ364" s="126"/>
      <c r="CK364" s="126"/>
      <c r="CL364" s="126"/>
      <c r="CM364" s="126"/>
      <c r="CN364" s="126"/>
      <c r="CO364" s="126"/>
      <c r="CP364" s="126"/>
      <c r="CQ364" s="126"/>
      <c r="CR364" s="126"/>
      <c r="CS364" s="126"/>
      <c r="DV364" s="3"/>
      <c r="DW364" s="129"/>
      <c r="DX364" s="129"/>
      <c r="DY364" s="129"/>
      <c r="DZ364" s="129"/>
      <c r="EA364" s="129"/>
      <c r="EB364" s="129"/>
      <c r="EC364" s="129"/>
      <c r="ED364" s="129"/>
      <c r="EE364" s="129"/>
      <c r="EF364" s="129"/>
      <c r="EG364" s="129"/>
      <c r="EH364" s="129"/>
      <c r="EI364" s="129"/>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row>
    <row r="365" spans="1:171" ht="11.25" customHeight="1" thickBot="1">
      <c r="A365" s="192"/>
      <c r="B365" s="193"/>
      <c r="C365" s="175" t="str">
        <f>IF($D328="1P","F","E")</f>
        <v>E</v>
      </c>
      <c r="D365" s="201"/>
      <c r="E365" s="202"/>
      <c r="F365" s="201"/>
      <c r="G365" s="202"/>
      <c r="H365" s="201"/>
      <c r="I365" s="202"/>
      <c r="J365" s="201"/>
      <c r="K365" s="202"/>
      <c r="L365" s="201"/>
      <c r="M365" s="205"/>
      <c r="N365" s="69" t="str">
        <f>IF(CF366&lt;&gt;"",IF(ISERROR(AND(BV370="",BX370="",BZ370="",CB370="",CD370="")),"E",IF(AND(BV370="",BX370="",BZ370="",CB370="",CD370=""),"","E")),"")</f>
        <v/>
      </c>
      <c r="O365" s="192"/>
      <c r="P365" s="193"/>
      <c r="Q365" s="175" t="str">
        <f>IF($D328="1P","F","E")</f>
        <v>E</v>
      </c>
      <c r="R365" s="201"/>
      <c r="S365" s="202"/>
      <c r="T365" s="201"/>
      <c r="U365" s="202"/>
      <c r="V365" s="201"/>
      <c r="W365" s="202"/>
      <c r="X365" s="201"/>
      <c r="Y365" s="202"/>
      <c r="Z365" s="201"/>
      <c r="AA365" s="205"/>
      <c r="AB365" s="69" t="str">
        <f>IF(DV366&lt;&gt;"",IF(ISERROR(AND(DL370="",DN370="",DP370="",DQ370="",DT370="")),"E",IF(AND(DL370="",DN370="",DP370="",DR370="",DT370=""),"","E")),"")</f>
        <v/>
      </c>
      <c r="AP365" s="3"/>
      <c r="AQ365" s="127"/>
      <c r="AR365" s="127"/>
      <c r="AS365" s="127"/>
      <c r="AT365" s="127"/>
      <c r="AU365" s="127"/>
      <c r="AV365" s="127"/>
      <c r="AW365" s="127"/>
      <c r="AX365" s="127"/>
      <c r="AY365" s="127"/>
      <c r="AZ365" s="127"/>
      <c r="BA365" s="127"/>
      <c r="BB365" s="127"/>
      <c r="BC365" s="127"/>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3"/>
      <c r="CG365" s="127"/>
      <c r="CH365" s="127"/>
      <c r="CI365" s="127"/>
      <c r="CJ365" s="127"/>
      <c r="CK365" s="127"/>
      <c r="CL365" s="127"/>
      <c r="CM365" s="127"/>
      <c r="CN365" s="127"/>
      <c r="CO365" s="127"/>
      <c r="CP365" s="127"/>
      <c r="CQ365" s="127"/>
      <c r="CR365" s="127"/>
      <c r="CS365" s="127"/>
      <c r="CT365" s="40"/>
      <c r="CU365" s="40"/>
      <c r="CV365" s="40"/>
      <c r="CW365" s="40"/>
      <c r="CX365" s="40"/>
      <c r="CY365" s="40"/>
      <c r="CZ365" s="40"/>
      <c r="DA365" s="40"/>
      <c r="DB365" s="40"/>
      <c r="DC365" s="40"/>
      <c r="DD365" s="40"/>
      <c r="DE365" s="40"/>
      <c r="DF365" s="40"/>
      <c r="DG365" s="40"/>
      <c r="DH365" s="40"/>
      <c r="DI365" s="40"/>
      <c r="DJ365" s="40"/>
      <c r="DK365" s="40"/>
      <c r="DL365" s="40"/>
      <c r="DM365" s="40"/>
      <c r="DN365" s="40"/>
      <c r="DO365" s="40"/>
      <c r="DP365" s="40"/>
      <c r="DQ365" s="40"/>
      <c r="DR365" s="40"/>
      <c r="DS365" s="40"/>
      <c r="DT365" s="40"/>
      <c r="DU365" s="40"/>
      <c r="DV365" s="3"/>
      <c r="DW365" s="129"/>
      <c r="DX365" s="129"/>
      <c r="DY365" s="129"/>
      <c r="DZ365" s="129"/>
      <c r="EA365" s="129"/>
      <c r="EB365" s="129"/>
      <c r="EC365" s="129"/>
      <c r="ED365" s="129"/>
      <c r="EE365" s="129"/>
      <c r="EF365" s="129"/>
      <c r="EG365" s="129"/>
      <c r="EH365" s="129"/>
      <c r="EI365" s="129"/>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row>
    <row r="366" spans="1:171" ht="11.25" customHeight="1" thickBot="1">
      <c r="A366" s="194"/>
      <c r="B366" s="195"/>
      <c r="C366" s="207"/>
      <c r="D366" s="203"/>
      <c r="E366" s="204"/>
      <c r="F366" s="203"/>
      <c r="G366" s="204"/>
      <c r="H366" s="203"/>
      <c r="I366" s="204"/>
      <c r="J366" s="203"/>
      <c r="K366" s="204"/>
      <c r="L366" s="203"/>
      <c r="M366" s="206"/>
      <c r="N366" s="69" t="str">
        <f>IF(CF368&lt;&gt;"",IF(CF368="W",IF(SUM(IF(D365&gt;D363,1,0),IF(F365&gt;F363,1,0),IF(H365&gt;H363,1,0),IF(J365&gt;J363,1,0),IF(L365&gt;L363,1,0))&lt;&gt;3,"E",""),""),"")</f>
        <v/>
      </c>
      <c r="O366" s="194"/>
      <c r="P366" s="195"/>
      <c r="Q366" s="207"/>
      <c r="R366" s="203"/>
      <c r="S366" s="204"/>
      <c r="T366" s="203"/>
      <c r="U366" s="204"/>
      <c r="V366" s="203"/>
      <c r="W366" s="204"/>
      <c r="X366" s="203"/>
      <c r="Y366" s="204"/>
      <c r="Z366" s="203"/>
      <c r="AA366" s="206"/>
      <c r="AB366" s="69" t="str">
        <f>IF(DV368&lt;&gt;"",IF(DV368="W",IF(SUM(IF(R365&gt;R363,1,0),IF(T365&gt;T363,1,0),IF(V365&gt;V363,1,0),IF(X365&gt;X363,1,0),IF(Z365&gt;Z363,1,0))&lt;&gt;3,"E",""),""),"")</f>
        <v/>
      </c>
      <c r="AP366" s="3"/>
      <c r="AQ366" s="154" t="str">
        <f>CONCATENATE($A330," ",$D330,","," ",$F328)</f>
        <v>Group: 6, Men's Singles</v>
      </c>
      <c r="AR366" s="155"/>
      <c r="AS366" s="155"/>
      <c r="AT366" s="155"/>
      <c r="AU366" s="155"/>
      <c r="AV366" s="155"/>
      <c r="AW366" s="155"/>
      <c r="AX366" s="155"/>
      <c r="AY366" s="155"/>
      <c r="AZ366" s="155"/>
      <c r="BA366" s="155"/>
      <c r="BB366" s="155"/>
      <c r="BC366" s="156"/>
      <c r="BD366" s="163">
        <f>A363</f>
        <v>5</v>
      </c>
      <c r="BE366" s="164"/>
      <c r="BF366" s="183" t="str">
        <f>C363</f>
        <v>C</v>
      </c>
      <c r="BG366" s="185" t="str">
        <f>IF(VLOOKUP($BF366,$A332:$C342,3,FALSE)=0,"",CONCATENATE(VLOOKUP(VLOOKUP($BF366,$A332:$C342,3,FALSE),Players!$C:$G,4,FALSE)," ",VLOOKUP($BF366,$A332:$C342,3,FALSE)," ",IF(ISERROR(VLOOKUP(VLOOKUP($BF366,$A332:$C342,3,FALSE),Players!$C:$G,5,FALSE)),"()",CONCATENATE("(",VLOOKUP(VLOOKUP($BF366,$A332:$C342,3,FALSE),Players!$C:$G,5,FALSE),")"))))</f>
        <v/>
      </c>
      <c r="BH366" s="186"/>
      <c r="BI366" s="186"/>
      <c r="BJ366" s="186"/>
      <c r="BK366" s="186"/>
      <c r="BL366" s="186"/>
      <c r="BM366" s="186"/>
      <c r="BN366" s="186"/>
      <c r="BO366" s="186"/>
      <c r="BP366" s="186"/>
      <c r="BQ366" s="186"/>
      <c r="BR366" s="186"/>
      <c r="BS366" s="186"/>
      <c r="BT366" s="186"/>
      <c r="BU366" s="187"/>
      <c r="BV366" s="170" t="str">
        <f>IF(D363&lt;&gt;"",D363,"")</f>
        <v/>
      </c>
      <c r="BW366" s="171"/>
      <c r="BX366" s="335" t="str">
        <f>IF(F363&lt;&gt;"",F363,"")</f>
        <v/>
      </c>
      <c r="BY366" s="171"/>
      <c r="BZ366" s="335" t="str">
        <f>IF(H363&lt;&gt;"",H363,"")</f>
        <v/>
      </c>
      <c r="CA366" s="171"/>
      <c r="CB366" s="335" t="str">
        <f>IF(J363&lt;&gt;"",J363,"")</f>
        <v/>
      </c>
      <c r="CC366" s="171"/>
      <c r="CD366" s="335" t="str">
        <f>IF(L363&lt;&gt;"",L363,"")</f>
        <v/>
      </c>
      <c r="CE366" s="337"/>
      <c r="CF366" s="174" t="str">
        <f>IF($CD366=$CD368,IF($CB366=$CB368,IF($BZ366&lt;&gt;"",IF($BZ366&gt;$BZ368,"W","L"),""),IF($CB366&gt;$CB368,"W","L")),IF($CD366&gt;$CD368,"W","L"))</f>
        <v/>
      </c>
      <c r="CG366" s="154" t="str">
        <f>CONCATENATE($A330," ",$D330,","," ",$F328)</f>
        <v>Group: 6, Men's Singles</v>
      </c>
      <c r="CH366" s="155"/>
      <c r="CI366" s="155"/>
      <c r="CJ366" s="155"/>
      <c r="CK366" s="155"/>
      <c r="CL366" s="155"/>
      <c r="CM366" s="155"/>
      <c r="CN366" s="155"/>
      <c r="CO366" s="155"/>
      <c r="CP366" s="155"/>
      <c r="CQ366" s="155"/>
      <c r="CR366" s="155"/>
      <c r="CS366" s="156"/>
      <c r="CT366" s="163">
        <f>O363</f>
        <v>12</v>
      </c>
      <c r="CU366" s="164"/>
      <c r="CV366" s="183" t="str">
        <f>Q363</f>
        <v>D</v>
      </c>
      <c r="CW366" s="185" t="str">
        <f>IF(VLOOKUP($CV366,$A332:$C342,3,FALSE)=0,"",CONCATENATE(VLOOKUP(VLOOKUP($CV366,$A332:$C342,3,FALSE),Players!$C:$G,4,FALSE)," ",VLOOKUP($CV366,$A332:$C342,3,FALSE)," ",IF(ISERROR(VLOOKUP(VLOOKUP($CV366,$A332:$C342,3,FALSE),Players!$C:$G,5,FALSE)),"()",CONCATENATE("(",VLOOKUP(VLOOKUP($CV366,$A332:$C342,3,FALSE),Players!$C:$G,5,FALSE),")"))))</f>
        <v/>
      </c>
      <c r="CX366" s="186"/>
      <c r="CY366" s="186"/>
      <c r="CZ366" s="186"/>
      <c r="DA366" s="186"/>
      <c r="DB366" s="186"/>
      <c r="DC366" s="186"/>
      <c r="DD366" s="186"/>
      <c r="DE366" s="186"/>
      <c r="DF366" s="186"/>
      <c r="DG366" s="186"/>
      <c r="DH366" s="186"/>
      <c r="DI366" s="186"/>
      <c r="DJ366" s="186"/>
      <c r="DK366" s="187"/>
      <c r="DL366" s="170" t="str">
        <f>IF(R363&lt;&gt;"",R363,"")</f>
        <v/>
      </c>
      <c r="DM366" s="171"/>
      <c r="DN366" s="335" t="str">
        <f>IF(T363&lt;&gt;"",T363,"")</f>
        <v/>
      </c>
      <c r="DO366" s="171"/>
      <c r="DP366" s="335" t="str">
        <f>IF(V363&lt;&gt;"",V363,"")</f>
        <v/>
      </c>
      <c r="DQ366" s="171"/>
      <c r="DR366" s="335" t="str">
        <f>IF(X363&lt;&gt;"",X363,"")</f>
        <v/>
      </c>
      <c r="DS366" s="171"/>
      <c r="DT366" s="335" t="str">
        <f>IF(Z363&lt;&gt;"",Z363,"")</f>
        <v/>
      </c>
      <c r="DU366" s="337"/>
      <c r="DV366" s="174" t="str">
        <f>IF($DT366=$DT368,IF($DR366=$DR368,IF($DP366&lt;&gt;"",IF($DP366&gt;$DP368,"W","L"),""),IF($DR366&gt;$DR368,"W","L")),IF($DT366&gt;$DT368,"W","L"))</f>
        <v/>
      </c>
      <c r="DW366" s="129"/>
      <c r="DX366" s="129"/>
      <c r="DY366" s="129"/>
      <c r="DZ366" s="129"/>
      <c r="EA366" s="129"/>
      <c r="EB366" s="129"/>
      <c r="EC366" s="129"/>
      <c r="ED366" s="129"/>
      <c r="EE366" s="129"/>
      <c r="EF366" s="129"/>
      <c r="EG366" s="129"/>
      <c r="EH366" s="129"/>
      <c r="EI366" s="129"/>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row>
    <row r="367" spans="1:171" ht="11.25" customHeight="1">
      <c r="A367" s="170">
        <v>6</v>
      </c>
      <c r="B367" s="191"/>
      <c r="C367" s="183" t="str">
        <f>IF($D328="1P","B","B")</f>
        <v>B</v>
      </c>
      <c r="D367" s="197"/>
      <c r="E367" s="198"/>
      <c r="F367" s="197"/>
      <c r="G367" s="198"/>
      <c r="H367" s="197"/>
      <c r="I367" s="198"/>
      <c r="J367" s="197"/>
      <c r="K367" s="198"/>
      <c r="L367" s="197"/>
      <c r="M367" s="208"/>
      <c r="N367" s="69" t="str">
        <f>IF(CF376&lt;&gt;"",IF(CF376="W",IF(SUM(IF(D367&gt;D369,1,0),IF(F367&gt;F369,1,0),IF(H367&gt;H369,1,0),IF(J367&gt;J369,1,0),IF(L367&gt;L369,1,0))&lt;&gt;3,"E",""),""),"")</f>
        <v/>
      </c>
      <c r="O367" s="170">
        <v>13</v>
      </c>
      <c r="P367" s="191"/>
      <c r="Q367" s="183" t="str">
        <f>IF($D328="1P","A","A")</f>
        <v>A</v>
      </c>
      <c r="R367" s="197"/>
      <c r="S367" s="198"/>
      <c r="T367" s="197"/>
      <c r="U367" s="198"/>
      <c r="V367" s="197"/>
      <c r="W367" s="198"/>
      <c r="X367" s="197"/>
      <c r="Y367" s="198"/>
      <c r="Z367" s="197"/>
      <c r="AA367" s="208"/>
      <c r="AB367" s="69" t="str">
        <f>IF(DV376&lt;&gt;"",IF(DV376="W",IF(SUM(IF(R367&gt;R369,1,0),IF(T367&gt;T369,1,0),IF(V367&gt;V369,1,0),IF(X367&gt;X369,1,0),IF(Z367&gt;Z369,1,0))&lt;&gt;3,"E",""),""),"")</f>
        <v/>
      </c>
      <c r="AP367" s="3"/>
      <c r="AQ367" s="157"/>
      <c r="AR367" s="158"/>
      <c r="AS367" s="158"/>
      <c r="AT367" s="158"/>
      <c r="AU367" s="158"/>
      <c r="AV367" s="158"/>
      <c r="AW367" s="158"/>
      <c r="AX367" s="158"/>
      <c r="AY367" s="158"/>
      <c r="AZ367" s="158"/>
      <c r="BA367" s="158"/>
      <c r="BB367" s="158"/>
      <c r="BC367" s="159"/>
      <c r="BD367" s="165"/>
      <c r="BE367" s="166"/>
      <c r="BF367" s="184"/>
      <c r="BG367" s="188"/>
      <c r="BH367" s="189"/>
      <c r="BI367" s="189"/>
      <c r="BJ367" s="189"/>
      <c r="BK367" s="189"/>
      <c r="BL367" s="189"/>
      <c r="BM367" s="189"/>
      <c r="BN367" s="189"/>
      <c r="BO367" s="189"/>
      <c r="BP367" s="189"/>
      <c r="BQ367" s="189"/>
      <c r="BR367" s="189"/>
      <c r="BS367" s="189"/>
      <c r="BT367" s="189"/>
      <c r="BU367" s="190"/>
      <c r="BV367" s="172"/>
      <c r="BW367" s="173"/>
      <c r="BX367" s="336"/>
      <c r="BY367" s="173"/>
      <c r="BZ367" s="336"/>
      <c r="CA367" s="173"/>
      <c r="CB367" s="336"/>
      <c r="CC367" s="173"/>
      <c r="CD367" s="336"/>
      <c r="CE367" s="338"/>
      <c r="CF367" s="174"/>
      <c r="CG367" s="157"/>
      <c r="CH367" s="158"/>
      <c r="CI367" s="158"/>
      <c r="CJ367" s="158"/>
      <c r="CK367" s="158"/>
      <c r="CL367" s="158"/>
      <c r="CM367" s="158"/>
      <c r="CN367" s="158"/>
      <c r="CO367" s="158"/>
      <c r="CP367" s="158"/>
      <c r="CQ367" s="158"/>
      <c r="CR367" s="158"/>
      <c r="CS367" s="159"/>
      <c r="CT367" s="165"/>
      <c r="CU367" s="166"/>
      <c r="CV367" s="184"/>
      <c r="CW367" s="188"/>
      <c r="CX367" s="189"/>
      <c r="CY367" s="189"/>
      <c r="CZ367" s="189"/>
      <c r="DA367" s="189"/>
      <c r="DB367" s="189"/>
      <c r="DC367" s="189"/>
      <c r="DD367" s="189"/>
      <c r="DE367" s="189"/>
      <c r="DF367" s="189"/>
      <c r="DG367" s="189"/>
      <c r="DH367" s="189"/>
      <c r="DI367" s="189"/>
      <c r="DJ367" s="189"/>
      <c r="DK367" s="190"/>
      <c r="DL367" s="172"/>
      <c r="DM367" s="173"/>
      <c r="DN367" s="336"/>
      <c r="DO367" s="173"/>
      <c r="DP367" s="336"/>
      <c r="DQ367" s="173"/>
      <c r="DR367" s="336"/>
      <c r="DS367" s="173"/>
      <c r="DT367" s="336"/>
      <c r="DU367" s="338"/>
      <c r="DV367" s="174"/>
      <c r="DW367" s="129"/>
      <c r="DX367" s="129"/>
      <c r="DY367" s="129"/>
      <c r="DZ367" s="129"/>
      <c r="EA367" s="129"/>
      <c r="EB367" s="129"/>
      <c r="EC367" s="129"/>
      <c r="ED367" s="129"/>
      <c r="EE367" s="129"/>
      <c r="EF367" s="129"/>
      <c r="EG367" s="129"/>
      <c r="EH367" s="129"/>
      <c r="EI367" s="129"/>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row>
    <row r="368" spans="1:171" ht="11.25" customHeight="1">
      <c r="A368" s="192"/>
      <c r="B368" s="193"/>
      <c r="C368" s="196"/>
      <c r="D368" s="199"/>
      <c r="E368" s="200"/>
      <c r="F368" s="199"/>
      <c r="G368" s="200"/>
      <c r="H368" s="199"/>
      <c r="I368" s="200"/>
      <c r="J368" s="199"/>
      <c r="K368" s="200"/>
      <c r="L368" s="199"/>
      <c r="M368" s="209"/>
      <c r="N368" s="69" t="str">
        <f>IF(CF376&lt;&gt;"",IF(ISERROR(AND(BV380="",BX380="",BZ380="",CB380="",CD380="")),"E",IF(AND(BV380="",BX380="",BZ380="",CB380="",CD380=""),"","E")),"")</f>
        <v/>
      </c>
      <c r="O368" s="192"/>
      <c r="P368" s="193"/>
      <c r="Q368" s="196"/>
      <c r="R368" s="199"/>
      <c r="S368" s="200"/>
      <c r="T368" s="199"/>
      <c r="U368" s="200"/>
      <c r="V368" s="199"/>
      <c r="W368" s="200"/>
      <c r="X368" s="199"/>
      <c r="Y368" s="200"/>
      <c r="Z368" s="199"/>
      <c r="AA368" s="209"/>
      <c r="AB368" s="69" t="str">
        <f>IF(DV376&lt;&gt;"",IF(ISERROR(AND(DL380="",DN380="",DP380="",DQ380="",DT380="")),"E",IF(AND(DL380="",DN380="",DP380="",DR380="",DT380=""),"","E")),"")</f>
        <v/>
      </c>
      <c r="AP368" s="3"/>
      <c r="AQ368" s="157"/>
      <c r="AR368" s="158"/>
      <c r="AS368" s="158"/>
      <c r="AT368" s="158"/>
      <c r="AU368" s="158"/>
      <c r="AV368" s="158"/>
      <c r="AW368" s="158"/>
      <c r="AX368" s="158"/>
      <c r="AY368" s="158"/>
      <c r="AZ368" s="158"/>
      <c r="BA368" s="158"/>
      <c r="BB368" s="158"/>
      <c r="BC368" s="159"/>
      <c r="BD368" s="165"/>
      <c r="BE368" s="166"/>
      <c r="BF368" s="175" t="str">
        <f>C365</f>
        <v>E</v>
      </c>
      <c r="BG368" s="177" t="str">
        <f>IF(VLOOKUP($BF368,$A332:$C342,3,FALSE)=0,"",CONCATENATE(VLOOKUP(VLOOKUP($BF368,$A332:$C342,3,FALSE),Players!$C:$G,4,FALSE)," ",VLOOKUP($BF368,$A332:$C342,3,FALSE)," ",IF(ISERROR(VLOOKUP(VLOOKUP($BF368,$A332:$C342,3,FALSE),Players!$C:$G,5,FALSE)),"()",CONCATENATE("(",VLOOKUP(VLOOKUP($BF368,$A332:$C342,3,FALSE),Players!$C:$G,5,FALSE),")"))))</f>
        <v/>
      </c>
      <c r="BH368" s="178"/>
      <c r="BI368" s="178"/>
      <c r="BJ368" s="178"/>
      <c r="BK368" s="178"/>
      <c r="BL368" s="178"/>
      <c r="BM368" s="178"/>
      <c r="BN368" s="178"/>
      <c r="BO368" s="178"/>
      <c r="BP368" s="178"/>
      <c r="BQ368" s="178"/>
      <c r="BR368" s="178"/>
      <c r="BS368" s="178"/>
      <c r="BT368" s="178"/>
      <c r="BU368" s="179"/>
      <c r="BV368" s="150" t="str">
        <f>IF(D365&lt;&gt;"",D365,"")</f>
        <v/>
      </c>
      <c r="BW368" s="151"/>
      <c r="BX368" s="288" t="str">
        <f>IF(F365&lt;&gt;"",F365,"")</f>
        <v/>
      </c>
      <c r="BY368" s="151"/>
      <c r="BZ368" s="288" t="str">
        <f>IF(H365&lt;&gt;"",H365,"")</f>
        <v/>
      </c>
      <c r="CA368" s="151"/>
      <c r="CB368" s="288" t="str">
        <f>IF(J365&lt;&gt;"",J365,"")</f>
        <v/>
      </c>
      <c r="CC368" s="151"/>
      <c r="CD368" s="288" t="str">
        <f>IF(L365&lt;&gt;"",L365,"")</f>
        <v/>
      </c>
      <c r="CE368" s="332"/>
      <c r="CF368" s="174" t="str">
        <f>IF($CF366&lt;&gt;"",IF(CF366="W","L","W"),"")</f>
        <v/>
      </c>
      <c r="CG368" s="157"/>
      <c r="CH368" s="158"/>
      <c r="CI368" s="158"/>
      <c r="CJ368" s="158"/>
      <c r="CK368" s="158"/>
      <c r="CL368" s="158"/>
      <c r="CM368" s="158"/>
      <c r="CN368" s="158"/>
      <c r="CO368" s="158"/>
      <c r="CP368" s="158"/>
      <c r="CQ368" s="158"/>
      <c r="CR368" s="158"/>
      <c r="CS368" s="159"/>
      <c r="CT368" s="165"/>
      <c r="CU368" s="166"/>
      <c r="CV368" s="175" t="str">
        <f>Q365</f>
        <v>E</v>
      </c>
      <c r="CW368" s="177" t="str">
        <f>IF(VLOOKUP($CV368,$A332:$C342,3,FALSE)=0,"",CONCATENATE(VLOOKUP(VLOOKUP($CV368,$A332:$C342,3,FALSE),Players!$C:$G,4,FALSE)," ",VLOOKUP($CV368,$A332:$C342,3,FALSE)," ",IF(ISERROR(VLOOKUP(VLOOKUP($CV368,$A332:$C342,3,FALSE),Players!$C:$G,5,FALSE)),"()",CONCATENATE("(",VLOOKUP(VLOOKUP($CV368,$A332:$C342,3,FALSE),Players!$C:$G,5,FALSE),")"))))</f>
        <v/>
      </c>
      <c r="CX368" s="178"/>
      <c r="CY368" s="178"/>
      <c r="CZ368" s="178"/>
      <c r="DA368" s="178"/>
      <c r="DB368" s="178"/>
      <c r="DC368" s="178"/>
      <c r="DD368" s="178"/>
      <c r="DE368" s="178"/>
      <c r="DF368" s="178"/>
      <c r="DG368" s="178"/>
      <c r="DH368" s="178"/>
      <c r="DI368" s="178"/>
      <c r="DJ368" s="178"/>
      <c r="DK368" s="179"/>
      <c r="DL368" s="150" t="str">
        <f>IF(R365&lt;&gt;"",R365,"")</f>
        <v/>
      </c>
      <c r="DM368" s="151"/>
      <c r="DN368" s="288" t="str">
        <f>IF(T365&lt;&gt;"",T365,"")</f>
        <v/>
      </c>
      <c r="DO368" s="151"/>
      <c r="DP368" s="288" t="str">
        <f>IF(V365&lt;&gt;"",V365,"")</f>
        <v/>
      </c>
      <c r="DQ368" s="151"/>
      <c r="DR368" s="288" t="str">
        <f>IF(X365&lt;&gt;"",X365,"")</f>
        <v/>
      </c>
      <c r="DS368" s="151"/>
      <c r="DT368" s="288" t="str">
        <f>IF(Z365&lt;&gt;"",Z365,"")</f>
        <v/>
      </c>
      <c r="DU368" s="332"/>
      <c r="DV368" s="174" t="str">
        <f>IF($DV366&lt;&gt;"",IF(DV366="W","L","W"),"")</f>
        <v/>
      </c>
      <c r="DW368" s="129"/>
      <c r="DX368" s="129"/>
      <c r="DY368" s="129"/>
      <c r="DZ368" s="129"/>
      <c r="EA368" s="129"/>
      <c r="EB368" s="129"/>
      <c r="EC368" s="129"/>
      <c r="ED368" s="129"/>
      <c r="EE368" s="129"/>
      <c r="EF368" s="129"/>
      <c r="EG368" s="129"/>
      <c r="EH368" s="129"/>
      <c r="EI368" s="129"/>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row>
    <row r="369" spans="1:171" ht="11.25" customHeight="1" thickBot="1">
      <c r="A369" s="192"/>
      <c r="B369" s="193"/>
      <c r="C369" s="175" t="str">
        <f>IF($D328="1P","C","F")</f>
        <v>F</v>
      </c>
      <c r="D369" s="201"/>
      <c r="E369" s="202"/>
      <c r="F369" s="201"/>
      <c r="G369" s="202"/>
      <c r="H369" s="201"/>
      <c r="I369" s="202"/>
      <c r="J369" s="201"/>
      <c r="K369" s="202"/>
      <c r="L369" s="201"/>
      <c r="M369" s="205"/>
      <c r="N369" s="69" t="str">
        <f>IF(CF376&lt;&gt;"",IF(ISERROR(AND(BV380="",BX380="",BZ380="",CB380="",CD380="")),"E",IF(AND(BV380="",BX380="",BZ380="",CB380="",CD380=""),"","E")),"")</f>
        <v/>
      </c>
      <c r="O369" s="192"/>
      <c r="P369" s="193"/>
      <c r="Q369" s="175" t="str">
        <f>IF($D328="1P","B","E")</f>
        <v>E</v>
      </c>
      <c r="R369" s="201"/>
      <c r="S369" s="202"/>
      <c r="T369" s="201"/>
      <c r="U369" s="202"/>
      <c r="V369" s="201"/>
      <c r="W369" s="202"/>
      <c r="X369" s="201"/>
      <c r="Y369" s="202"/>
      <c r="Z369" s="201"/>
      <c r="AA369" s="205"/>
      <c r="AB369" s="69" t="str">
        <f>IF(DV376&lt;&gt;"",IF(ISERROR(AND(DL380="",DN380="",DP380="",DQ380="",DT380="")),"E",IF(AND(DL380="",DN380="",DP380="",DR380="",DT380=""),"","E")),"")</f>
        <v/>
      </c>
      <c r="AP369" s="3"/>
      <c r="AQ369" s="160"/>
      <c r="AR369" s="161"/>
      <c r="AS369" s="161"/>
      <c r="AT369" s="161"/>
      <c r="AU369" s="161"/>
      <c r="AV369" s="161"/>
      <c r="AW369" s="161"/>
      <c r="AX369" s="161"/>
      <c r="AY369" s="161"/>
      <c r="AZ369" s="161"/>
      <c r="BA369" s="161"/>
      <c r="BB369" s="161"/>
      <c r="BC369" s="162"/>
      <c r="BD369" s="167"/>
      <c r="BE369" s="168"/>
      <c r="BF369" s="176"/>
      <c r="BG369" s="180"/>
      <c r="BH369" s="181"/>
      <c r="BI369" s="181"/>
      <c r="BJ369" s="181"/>
      <c r="BK369" s="181"/>
      <c r="BL369" s="181"/>
      <c r="BM369" s="181"/>
      <c r="BN369" s="181"/>
      <c r="BO369" s="181"/>
      <c r="BP369" s="181"/>
      <c r="BQ369" s="181"/>
      <c r="BR369" s="181"/>
      <c r="BS369" s="181"/>
      <c r="BT369" s="181"/>
      <c r="BU369" s="182"/>
      <c r="BV369" s="152"/>
      <c r="BW369" s="153"/>
      <c r="BX369" s="333"/>
      <c r="BY369" s="153"/>
      <c r="BZ369" s="333"/>
      <c r="CA369" s="153"/>
      <c r="CB369" s="333"/>
      <c r="CC369" s="153"/>
      <c r="CD369" s="333"/>
      <c r="CE369" s="334"/>
      <c r="CF369" s="341"/>
      <c r="CG369" s="160"/>
      <c r="CH369" s="161"/>
      <c r="CI369" s="161"/>
      <c r="CJ369" s="161"/>
      <c r="CK369" s="161"/>
      <c r="CL369" s="161"/>
      <c r="CM369" s="161"/>
      <c r="CN369" s="161"/>
      <c r="CO369" s="161"/>
      <c r="CP369" s="161"/>
      <c r="CQ369" s="161"/>
      <c r="CR369" s="161"/>
      <c r="CS369" s="162"/>
      <c r="CT369" s="167"/>
      <c r="CU369" s="168"/>
      <c r="CV369" s="176"/>
      <c r="CW369" s="180"/>
      <c r="CX369" s="181"/>
      <c r="CY369" s="181"/>
      <c r="CZ369" s="181"/>
      <c r="DA369" s="181"/>
      <c r="DB369" s="181"/>
      <c r="DC369" s="181"/>
      <c r="DD369" s="181"/>
      <c r="DE369" s="181"/>
      <c r="DF369" s="181"/>
      <c r="DG369" s="181"/>
      <c r="DH369" s="181"/>
      <c r="DI369" s="181"/>
      <c r="DJ369" s="181"/>
      <c r="DK369" s="182"/>
      <c r="DL369" s="152"/>
      <c r="DM369" s="153"/>
      <c r="DN369" s="333"/>
      <c r="DO369" s="153"/>
      <c r="DP369" s="333"/>
      <c r="DQ369" s="153"/>
      <c r="DR369" s="333"/>
      <c r="DS369" s="153"/>
      <c r="DT369" s="333"/>
      <c r="DU369" s="334"/>
      <c r="DV369" s="174"/>
      <c r="DW369" s="129"/>
      <c r="DX369" s="129"/>
      <c r="DY369" s="129"/>
      <c r="DZ369" s="129"/>
      <c r="EA369" s="129"/>
      <c r="EB369" s="129"/>
      <c r="EC369" s="129"/>
      <c r="ED369" s="129"/>
      <c r="EE369" s="129"/>
      <c r="EF369" s="129"/>
      <c r="EG369" s="129"/>
      <c r="EH369" s="129"/>
      <c r="EI369" s="129"/>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row>
    <row r="370" spans="1:171" ht="11.25" customHeight="1" thickBot="1">
      <c r="A370" s="194"/>
      <c r="B370" s="195"/>
      <c r="C370" s="207"/>
      <c r="D370" s="203"/>
      <c r="E370" s="204"/>
      <c r="F370" s="203"/>
      <c r="G370" s="204"/>
      <c r="H370" s="203"/>
      <c r="I370" s="204"/>
      <c r="J370" s="203"/>
      <c r="K370" s="204"/>
      <c r="L370" s="203"/>
      <c r="M370" s="206"/>
      <c r="N370" s="69" t="str">
        <f>IF(CF378&lt;&gt;"",IF(CF378="W",IF(SUM(IF(D369&gt;D367,1,0),IF(F369&gt;F367,1,0),IF(H369&gt;H367,1,0),IF(J369&gt;J367,1,0),IF(L369&gt;L367,1,0))&lt;&gt;3,"E",""),""),"")</f>
        <v/>
      </c>
      <c r="O370" s="194"/>
      <c r="P370" s="195"/>
      <c r="Q370" s="207"/>
      <c r="R370" s="203"/>
      <c r="S370" s="204"/>
      <c r="T370" s="203"/>
      <c r="U370" s="204"/>
      <c r="V370" s="203"/>
      <c r="W370" s="204"/>
      <c r="X370" s="203"/>
      <c r="Y370" s="204"/>
      <c r="Z370" s="203"/>
      <c r="AA370" s="206"/>
      <c r="AB370" s="69" t="str">
        <f>IF(DV378&lt;&gt;"",IF(DV378="W",IF(SUM(IF(R369&gt;R367,1,0),IF(T369&gt;T367,1,0),IF(V369&gt;V367,1,0),IF(X369&gt;X367,1,0),IF(Z369&gt;Z367,1,0))&lt;&gt;3,"E",""),""),"")</f>
        <v/>
      </c>
      <c r="AP370" s="3"/>
      <c r="AQ370" s="126"/>
      <c r="AR370" s="126"/>
      <c r="AS370" s="126"/>
      <c r="AT370" s="126"/>
      <c r="AU370" s="126"/>
      <c r="AV370" s="126"/>
      <c r="AW370" s="126"/>
      <c r="AX370" s="126"/>
      <c r="AY370" s="126"/>
      <c r="AZ370" s="126"/>
      <c r="BA370" s="126"/>
      <c r="BB370" s="126"/>
      <c r="BC370" s="126"/>
      <c r="BV370" s="169" t="str">
        <f>IF(CF366&lt;&gt;"",IF(AND(AND(BV366&gt;-1,BV368&gt;-1),OR(BV366&gt;10,BV368&gt;10),ABS(BV366-BV368)&gt;1,IF(OR(BV366&gt;11,BV368&gt;11),ABS(BV366-BV368)=2,TRUE),BV366=INT(BV366),BV368=INT(BV368)),"","Error"),"")</f>
        <v/>
      </c>
      <c r="BW370" s="169"/>
      <c r="BX370" s="169" t="str">
        <f>IF(CF366&lt;&gt;"",IF(AND(AND(BX366&gt;-1,BX368&gt;-1),OR(BX366&gt;10,BX368&gt;10),ABS(BX366-BX368)&gt;1,IF(OR(BX366&gt;11,BX368&gt;11),ABS(BX366-BX368)=2,TRUE),BX366=INT(BX366),BX368=INT(BX368)),"","Error"),"")</f>
        <v/>
      </c>
      <c r="BY370" s="169"/>
      <c r="BZ370" s="169" t="str">
        <f>IF(CF366&lt;&gt;"",IF(AND(AND(BZ366&gt;-1,BZ368&gt;-1),OR(BZ366&gt;10,BZ368&gt;10),ABS(BZ366-BZ368)&gt;1,IF(OR(BZ366&gt;11,BZ368&gt;11),ABS(BZ366-BZ368)=2,TRUE),BZ366=INT(BZ366),BZ368=INT(BZ368)),"","Error"),"")</f>
        <v/>
      </c>
      <c r="CA370" s="169"/>
      <c r="CB370" s="169" t="str">
        <f>IF(AND(CF366&lt;&gt;"",CB366&lt;&gt;""),IF(AND(AND(CB366&gt;-1,CB368&gt;-1),OR(CB366&gt;10,CB368&gt;10),ABS(CB366-CB368)&gt;1,IF(OR(CB366&gt;11,CB368&gt;11),ABS(CB366-CB368)=2,TRUE),CB366=INT(CB366),CB368=INT(CB368)),"","Error"),"")</f>
        <v/>
      </c>
      <c r="CC370" s="169"/>
      <c r="CD370" s="169" t="str">
        <f>IF(AND(CF366&lt;&gt;"",CD366&lt;&gt;""),IF(AND(AND(CD366&gt;-1,CD368&gt;-1),OR(CD366&gt;10,CD368&gt;10),ABS(CD366-CD368)&gt;1,IF(OR(CD366&gt;11,CD368&gt;11),ABS(CD366-CD368)=2,TRUE),CD366=INT(CD366),CD368=INT(CD368)),"","Error"),"")</f>
        <v/>
      </c>
      <c r="CE370" s="169"/>
      <c r="CF370" s="3"/>
      <c r="CG370" s="126"/>
      <c r="CH370" s="126"/>
      <c r="CI370" s="126"/>
      <c r="CJ370" s="126"/>
      <c r="CK370" s="126"/>
      <c r="CL370" s="126"/>
      <c r="CM370" s="126"/>
      <c r="CN370" s="126"/>
      <c r="CO370" s="126"/>
      <c r="CP370" s="126"/>
      <c r="CQ370" s="126"/>
      <c r="CR370" s="126"/>
      <c r="CS370" s="126"/>
      <c r="DL370" s="169" t="str">
        <f>IF(DV366&lt;&gt;"",IF(AND(AND(DL366&gt;-1,DL368&gt;-1),OR(DL366&gt;10,DL368&gt;10),ABS(DL366-DL368)&gt;1,IF(OR(DL366&gt;11,DL368&gt;11),ABS(DL366-DL368)=2,TRUE),DL366=INT(DL366),DL368=INT(DL368)),"","Error"),"")</f>
        <v/>
      </c>
      <c r="DM370" s="169"/>
      <c r="DN370" s="169" t="str">
        <f>IF(DV366&lt;&gt;"",IF(AND(AND(DN366&gt;-1,DN368&gt;-1),OR(DN366&gt;10,DN368&gt;10),ABS(DN366-DN368)&gt;1,IF(OR(DN366&gt;11,DN368&gt;11),ABS(DN366-DN368)=2,TRUE),DN366=INT(DN366),DN368=INT(DN368)),"","Error"),"")</f>
        <v/>
      </c>
      <c r="DO370" s="169"/>
      <c r="DP370" s="169" t="str">
        <f>IF(DV366&lt;&gt;"",IF(AND(AND(DP366&gt;-1,DP368&gt;-1),OR(DP366&gt;10,DP368&gt;10),ABS(DP366-DP368)&gt;1,IF(OR(DP366&gt;11,DP368&gt;11),ABS(DP366-DP368)=2,TRUE),DP366=INT(DP366),DP368=INT(DP368)),"","Error"),"")</f>
        <v/>
      </c>
      <c r="DQ370" s="169"/>
      <c r="DR370" s="169" t="str">
        <f>IF(AND(DV366&lt;&gt;"",DR366&lt;&gt;""),IF(AND(AND(DR366&gt;-1,DR368&gt;-1),OR(DR366&gt;10,DR368&gt;10),ABS(DR366-DR368)&gt;1,IF(OR(DR366&gt;11,DR368&gt;11),ABS(DR366-DR368)=2,TRUE),DR366=INT(DR366),DR368=INT(DR368)),"","Error"),"")</f>
        <v/>
      </c>
      <c r="DS370" s="169"/>
      <c r="DT370" s="169" t="str">
        <f>IF(AND(DV366&lt;&gt;"",DT366&lt;&gt;""),IF(AND(AND(DT366&gt;-1,DT368&gt;-1),OR(DT366&gt;10,DT368&gt;10),ABS(DT366-DT368)&gt;1,IF(OR(DT366&gt;11,DT368&gt;11),ABS(DT366-DT368)=2,TRUE),DT366=INT(DT366),DT368=INT(DT368)),"","Error"),"")</f>
        <v/>
      </c>
      <c r="DU370" s="169"/>
      <c r="DV370" s="3"/>
      <c r="DW370" s="129"/>
      <c r="DX370" s="129"/>
      <c r="DY370" s="129"/>
      <c r="DZ370" s="129"/>
      <c r="EA370" s="129"/>
      <c r="EB370" s="129"/>
      <c r="EC370" s="129"/>
      <c r="ED370" s="129"/>
      <c r="EE370" s="129"/>
      <c r="EF370" s="129"/>
      <c r="EG370" s="129"/>
      <c r="EH370" s="129"/>
      <c r="EI370" s="129"/>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row>
    <row r="371" spans="1:171" ht="11.25" customHeight="1">
      <c r="A371" s="170">
        <v>7</v>
      </c>
      <c r="B371" s="191"/>
      <c r="C371" s="183" t="str">
        <f>IF($D328="1P","A","A")</f>
        <v>A</v>
      </c>
      <c r="D371" s="197"/>
      <c r="E371" s="198"/>
      <c r="F371" s="197"/>
      <c r="G371" s="198"/>
      <c r="H371" s="197"/>
      <c r="I371" s="198"/>
      <c r="J371" s="197"/>
      <c r="K371" s="198"/>
      <c r="L371" s="197"/>
      <c r="M371" s="208"/>
      <c r="N371" s="69" t="str">
        <f>IF(CF386&lt;&gt;"",IF(CF386="W",IF(SUM(IF(D371&gt;D373,1,0),IF(F371&gt;F373,1,0),IF(H371&gt;H373,1,0),IF(J371&gt;J373,1,0),IF(L371&gt;L373,1,0))&lt;&gt;3,"E",""),""),"")</f>
        <v/>
      </c>
      <c r="O371" s="170">
        <v>14</v>
      </c>
      <c r="P371" s="191"/>
      <c r="Q371" s="183" t="str">
        <f>IF($D328="1P","C","D")</f>
        <v>D</v>
      </c>
      <c r="R371" s="197"/>
      <c r="S371" s="198"/>
      <c r="T371" s="197"/>
      <c r="U371" s="198"/>
      <c r="V371" s="197"/>
      <c r="W371" s="198"/>
      <c r="X371" s="197"/>
      <c r="Y371" s="198"/>
      <c r="Z371" s="197"/>
      <c r="AA371" s="208"/>
      <c r="AB371" s="69" t="str">
        <f>IF(DV386&lt;&gt;"",IF(DV386="W",IF(SUM(IF(R371&gt;R373,1,0),IF(T371&gt;T373,1,0),IF(V371&gt;V373,1,0),IF(X371&gt;X373,1,0),IF(Z371&gt;Z373,1,0))&lt;&gt;3,"E",""),""),"")</f>
        <v/>
      </c>
      <c r="AP371" s="3"/>
      <c r="AQ371" s="126"/>
      <c r="AR371" s="126"/>
      <c r="AS371" s="126"/>
      <c r="AT371" s="126"/>
      <c r="AU371" s="126"/>
      <c r="AV371" s="126"/>
      <c r="AW371" s="126"/>
      <c r="AX371" s="126"/>
      <c r="AY371" s="126"/>
      <c r="AZ371" s="126"/>
      <c r="BA371" s="126"/>
      <c r="BB371" s="126"/>
      <c r="BC371" s="126"/>
      <c r="CF371" s="3"/>
      <c r="CG371" s="126"/>
      <c r="CH371" s="126"/>
      <c r="CI371" s="126"/>
      <c r="CJ371" s="126"/>
      <c r="CK371" s="126"/>
      <c r="CL371" s="126"/>
      <c r="CM371" s="126"/>
      <c r="CN371" s="126"/>
      <c r="CO371" s="126"/>
      <c r="CP371" s="126"/>
      <c r="CQ371" s="126"/>
      <c r="CR371" s="126"/>
      <c r="CS371" s="126"/>
      <c r="DV371" s="3"/>
      <c r="DW371" s="129"/>
      <c r="DX371" s="129"/>
      <c r="DY371" s="129"/>
      <c r="DZ371" s="129"/>
      <c r="EA371" s="129"/>
      <c r="EB371" s="129"/>
      <c r="EC371" s="129"/>
      <c r="ED371" s="129"/>
      <c r="EE371" s="129"/>
      <c r="EF371" s="129"/>
      <c r="EG371" s="129"/>
      <c r="EH371" s="129"/>
      <c r="EI371" s="129"/>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row>
    <row r="372" spans="1:171" ht="11.25" customHeight="1">
      <c r="A372" s="192"/>
      <c r="B372" s="193"/>
      <c r="C372" s="196"/>
      <c r="D372" s="199"/>
      <c r="E372" s="200"/>
      <c r="F372" s="199"/>
      <c r="G372" s="200"/>
      <c r="H372" s="199"/>
      <c r="I372" s="200"/>
      <c r="J372" s="199"/>
      <c r="K372" s="200"/>
      <c r="L372" s="199"/>
      <c r="M372" s="209"/>
      <c r="N372" s="69" t="str">
        <f>IF(CF386&lt;&gt;"",IF(ISERROR(AND(BV390="",BX390="",BZ390="",CB390="",CD390="")),"E",IF(AND(BV390="",BX390="",BZ390="",CB390="",CD390=""),"","E")),"")</f>
        <v/>
      </c>
      <c r="O372" s="192"/>
      <c r="P372" s="193"/>
      <c r="Q372" s="196"/>
      <c r="R372" s="199"/>
      <c r="S372" s="200"/>
      <c r="T372" s="199"/>
      <c r="U372" s="200"/>
      <c r="V372" s="199"/>
      <c r="W372" s="200"/>
      <c r="X372" s="199"/>
      <c r="Y372" s="200"/>
      <c r="Z372" s="199"/>
      <c r="AA372" s="209"/>
      <c r="AB372" s="69" t="str">
        <f>IF(DV386&lt;&gt;"",IF(ISERROR(AND(DL390="",DN390="",DP390="",DQ390="",DT390="")),"E",IF(AND(DL390="",DN390="",DP390="",DR390="",DT390=""),"","E")),"")</f>
        <v/>
      </c>
      <c r="AP372" s="3"/>
      <c r="AQ372" s="127"/>
      <c r="AR372" s="127"/>
      <c r="AS372" s="127"/>
      <c r="AT372" s="127"/>
      <c r="AU372" s="127"/>
      <c r="AV372" s="127"/>
      <c r="AW372" s="127"/>
      <c r="AX372" s="127"/>
      <c r="AY372" s="127"/>
      <c r="AZ372" s="127"/>
      <c r="BA372" s="127"/>
      <c r="BB372" s="127"/>
      <c r="BC372" s="127"/>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3"/>
      <c r="CG372" s="127"/>
      <c r="CH372" s="127"/>
      <c r="CI372" s="127"/>
      <c r="CJ372" s="127"/>
      <c r="CK372" s="127"/>
      <c r="CL372" s="127"/>
      <c r="CM372" s="127"/>
      <c r="CN372" s="127"/>
      <c r="CO372" s="127"/>
      <c r="CP372" s="127"/>
      <c r="CQ372" s="127"/>
      <c r="CR372" s="127"/>
      <c r="CS372" s="127"/>
      <c r="CT372" s="40"/>
      <c r="CU372" s="40"/>
      <c r="CV372" s="40"/>
      <c r="CW372" s="40"/>
      <c r="CX372" s="40"/>
      <c r="CY372" s="40"/>
      <c r="CZ372" s="40"/>
      <c r="DA372" s="40"/>
      <c r="DB372" s="40"/>
      <c r="DC372" s="40"/>
      <c r="DD372" s="40"/>
      <c r="DE372" s="40"/>
      <c r="DF372" s="40"/>
      <c r="DG372" s="40"/>
      <c r="DH372" s="40"/>
      <c r="DI372" s="40"/>
      <c r="DJ372" s="40"/>
      <c r="DK372" s="40"/>
      <c r="DL372" s="40"/>
      <c r="DM372" s="40"/>
      <c r="DN372" s="40"/>
      <c r="DO372" s="40"/>
      <c r="DP372" s="40"/>
      <c r="DQ372" s="40"/>
      <c r="DR372" s="40"/>
      <c r="DS372" s="40"/>
      <c r="DT372" s="40"/>
      <c r="DU372" s="40"/>
      <c r="DV372" s="3"/>
      <c r="DW372" s="129"/>
      <c r="DX372" s="129"/>
      <c r="DY372" s="129"/>
      <c r="DZ372" s="129"/>
      <c r="EA372" s="129"/>
      <c r="EB372" s="129"/>
      <c r="EC372" s="129"/>
      <c r="ED372" s="129"/>
      <c r="EE372" s="129"/>
      <c r="EF372" s="129"/>
      <c r="EG372" s="129"/>
      <c r="EH372" s="129"/>
      <c r="EI372" s="129"/>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row>
    <row r="373" spans="1:171" ht="11.25" customHeight="1">
      <c r="A373" s="192"/>
      <c r="B373" s="193"/>
      <c r="C373" s="175" t="str">
        <f>IF($D328="1P","D","C")</f>
        <v>C</v>
      </c>
      <c r="D373" s="201"/>
      <c r="E373" s="202"/>
      <c r="F373" s="201"/>
      <c r="G373" s="202"/>
      <c r="H373" s="201"/>
      <c r="I373" s="202"/>
      <c r="J373" s="201"/>
      <c r="K373" s="202"/>
      <c r="L373" s="201"/>
      <c r="M373" s="205"/>
      <c r="N373" s="69" t="str">
        <f>IF(CF386&lt;&gt;"",IF(ISERROR(AND(BV390="",BX390="",BZ390="",CB390="",CD390="")),"E",IF(AND(BV390="",BX390="",BZ390="",CB390="",CD390=""),"","E")),"")</f>
        <v/>
      </c>
      <c r="O373" s="192"/>
      <c r="P373" s="193"/>
      <c r="Q373" s="175" t="str">
        <f>IF($D328="1P","F","F")</f>
        <v>F</v>
      </c>
      <c r="R373" s="201"/>
      <c r="S373" s="202"/>
      <c r="T373" s="201"/>
      <c r="U373" s="202"/>
      <c r="V373" s="201"/>
      <c r="W373" s="202"/>
      <c r="X373" s="201"/>
      <c r="Y373" s="202"/>
      <c r="Z373" s="201"/>
      <c r="AA373" s="205"/>
      <c r="AB373" s="69" t="str">
        <f>IF(DV386&lt;&gt;"",IF(ISERROR(AND(DL390="",DN390="",DP390="",DQ390="",DT390="")),"E",IF(AND(DL390="",DN390="",DP390="",DR390="",DT390=""),"","E")),"")</f>
        <v/>
      </c>
      <c r="AP373" s="3"/>
      <c r="AQ373" s="128"/>
      <c r="AR373" s="128"/>
      <c r="AS373" s="128"/>
      <c r="AT373" s="128"/>
      <c r="AU373" s="128"/>
      <c r="AV373" s="128"/>
      <c r="AW373" s="128"/>
      <c r="AX373" s="128"/>
      <c r="AY373" s="128"/>
      <c r="AZ373" s="128"/>
      <c r="BA373" s="128"/>
      <c r="BB373" s="128"/>
      <c r="BC373" s="128"/>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3"/>
      <c r="CG373" s="128"/>
      <c r="CH373" s="128"/>
      <c r="CI373" s="128"/>
      <c r="CJ373" s="128"/>
      <c r="CK373" s="128"/>
      <c r="CL373" s="128"/>
      <c r="CM373" s="128"/>
      <c r="CN373" s="128"/>
      <c r="CO373" s="128"/>
      <c r="CP373" s="128"/>
      <c r="CQ373" s="128"/>
      <c r="CR373" s="128"/>
      <c r="CS373" s="128"/>
      <c r="CT373" s="41"/>
      <c r="CU373" s="41"/>
      <c r="CV373" s="41"/>
      <c r="CW373" s="41"/>
      <c r="CX373" s="41"/>
      <c r="CY373" s="41"/>
      <c r="CZ373" s="41"/>
      <c r="DA373" s="41"/>
      <c r="DB373" s="41"/>
      <c r="DC373" s="41"/>
      <c r="DD373" s="41"/>
      <c r="DE373" s="41"/>
      <c r="DF373" s="41"/>
      <c r="DG373" s="41"/>
      <c r="DH373" s="41"/>
      <c r="DI373" s="41"/>
      <c r="DJ373" s="41"/>
      <c r="DK373" s="41"/>
      <c r="DL373" s="41"/>
      <c r="DM373" s="41"/>
      <c r="DN373" s="41"/>
      <c r="DO373" s="41"/>
      <c r="DP373" s="41"/>
      <c r="DQ373" s="41"/>
      <c r="DR373" s="41"/>
      <c r="DS373" s="41"/>
      <c r="DT373" s="41"/>
      <c r="DU373" s="41"/>
      <c r="DV373" s="3"/>
      <c r="DW373" s="129"/>
      <c r="DX373" s="129"/>
      <c r="DY373" s="129"/>
      <c r="DZ373" s="129"/>
      <c r="EA373" s="129"/>
      <c r="EB373" s="129"/>
      <c r="EC373" s="129"/>
      <c r="ED373" s="129"/>
      <c r="EE373" s="129"/>
      <c r="EF373" s="129"/>
      <c r="EG373" s="129"/>
      <c r="EH373" s="129"/>
      <c r="EI373" s="129"/>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row>
    <row r="374" spans="1:171" ht="11.25" customHeight="1" thickBot="1">
      <c r="A374" s="194"/>
      <c r="B374" s="195"/>
      <c r="C374" s="207"/>
      <c r="D374" s="203"/>
      <c r="E374" s="204"/>
      <c r="F374" s="203"/>
      <c r="G374" s="204"/>
      <c r="H374" s="203"/>
      <c r="I374" s="204"/>
      <c r="J374" s="203"/>
      <c r="K374" s="204"/>
      <c r="L374" s="203"/>
      <c r="M374" s="206"/>
      <c r="N374" s="69" t="str">
        <f>IF(CF388&lt;&gt;"",IF(CF388="W",IF(SUM(IF(D373&gt;D371,1,0),IF(F373&gt;F371,1,0),IF(H373&gt;H371,1,0),IF(J373&gt;J371,1,0),IF(L373&gt;L371,1,0))&lt;&gt;3,"E",""),""),"")</f>
        <v/>
      </c>
      <c r="O374" s="194"/>
      <c r="P374" s="195"/>
      <c r="Q374" s="207"/>
      <c r="R374" s="203"/>
      <c r="S374" s="204"/>
      <c r="T374" s="203"/>
      <c r="U374" s="204"/>
      <c r="V374" s="203"/>
      <c r="W374" s="204"/>
      <c r="X374" s="203"/>
      <c r="Y374" s="204"/>
      <c r="Z374" s="203"/>
      <c r="AA374" s="206"/>
      <c r="AB374" s="69" t="str">
        <f>IF(DV388&lt;&gt;"",IF(DV388="W",IF(SUM(IF(R373&gt;R371,1,0),IF(T373&gt;T371,1,0),IF(V373&gt;V371,1,0),IF(X373&gt;X371,1,0),IF(Z373&gt;Z371,1,0))&lt;&gt;3,"E",""),""),"")</f>
        <v/>
      </c>
      <c r="AP374" s="3"/>
      <c r="AQ374" s="126"/>
      <c r="AR374" s="126"/>
      <c r="AS374" s="126"/>
      <c r="AT374" s="126"/>
      <c r="AU374" s="126"/>
      <c r="AV374" s="126"/>
      <c r="AW374" s="126"/>
      <c r="AX374" s="126"/>
      <c r="AY374" s="126"/>
      <c r="AZ374" s="126"/>
      <c r="BA374" s="126"/>
      <c r="BB374" s="126"/>
      <c r="BC374" s="126"/>
      <c r="CF374" s="3"/>
      <c r="CG374" s="126"/>
      <c r="CH374" s="126"/>
      <c r="CI374" s="126"/>
      <c r="CJ374" s="126"/>
      <c r="CK374" s="126"/>
      <c r="CL374" s="126"/>
      <c r="CM374" s="126"/>
      <c r="CN374" s="126"/>
      <c r="CO374" s="126"/>
      <c r="CP374" s="126"/>
      <c r="CQ374" s="126"/>
      <c r="CR374" s="126"/>
      <c r="CS374" s="126"/>
      <c r="DV374" s="3"/>
      <c r="DW374" s="129"/>
      <c r="DX374" s="129"/>
      <c r="DY374" s="129"/>
      <c r="DZ374" s="129"/>
      <c r="EA374" s="129"/>
      <c r="EB374" s="129"/>
      <c r="EC374" s="129"/>
      <c r="ED374" s="129"/>
      <c r="EE374" s="129"/>
      <c r="EF374" s="129"/>
      <c r="EG374" s="129"/>
      <c r="EH374" s="129"/>
      <c r="EI374" s="129"/>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row>
    <row r="375" spans="1:171" ht="11.25" customHeight="1" thickBot="1">
      <c r="A375" s="3"/>
      <c r="B375" s="3"/>
      <c r="C375" s="3"/>
      <c r="D375" s="3"/>
      <c r="E375" s="3"/>
      <c r="F375" s="3"/>
      <c r="G375" s="3"/>
      <c r="H375" s="3"/>
      <c r="I375" s="3"/>
      <c r="J375" s="3"/>
      <c r="K375" s="3"/>
      <c r="L375" s="3"/>
      <c r="M375" s="3"/>
      <c r="N375" s="3"/>
      <c r="O375" s="3"/>
      <c r="P375" s="3"/>
      <c r="Q375" s="3"/>
      <c r="R375" s="3"/>
      <c r="S375" s="3"/>
      <c r="T375" s="3"/>
      <c r="U375" s="3"/>
      <c r="V375" s="3"/>
      <c r="W375" s="3"/>
      <c r="X375" s="43"/>
      <c r="Y375" s="43"/>
      <c r="Z375" s="43"/>
      <c r="AA375" s="43"/>
      <c r="AB375" s="43"/>
      <c r="AP375" s="3"/>
      <c r="AQ375" s="127"/>
      <c r="AR375" s="127"/>
      <c r="AS375" s="127"/>
      <c r="AT375" s="127"/>
      <c r="AU375" s="127"/>
      <c r="AV375" s="127"/>
      <c r="AW375" s="127"/>
      <c r="AX375" s="127"/>
      <c r="AY375" s="127"/>
      <c r="AZ375" s="127"/>
      <c r="BA375" s="127"/>
      <c r="BB375" s="127"/>
      <c r="BC375" s="127"/>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3"/>
      <c r="CG375" s="127"/>
      <c r="CH375" s="127"/>
      <c r="CI375" s="127"/>
      <c r="CJ375" s="127"/>
      <c r="CK375" s="127"/>
      <c r="CL375" s="127"/>
      <c r="CM375" s="127"/>
      <c r="CN375" s="127"/>
      <c r="CO375" s="127"/>
      <c r="CP375" s="127"/>
      <c r="CQ375" s="127"/>
      <c r="CR375" s="127"/>
      <c r="CS375" s="127"/>
      <c r="CT375" s="40"/>
      <c r="CU375" s="40"/>
      <c r="CV375" s="40"/>
      <c r="CW375" s="40"/>
      <c r="CX375" s="40"/>
      <c r="CY375" s="40"/>
      <c r="CZ375" s="40"/>
      <c r="DA375" s="40"/>
      <c r="DB375" s="40"/>
      <c r="DC375" s="40"/>
      <c r="DD375" s="40"/>
      <c r="DE375" s="40"/>
      <c r="DF375" s="40"/>
      <c r="DG375" s="40"/>
      <c r="DH375" s="40"/>
      <c r="DI375" s="40"/>
      <c r="DJ375" s="40"/>
      <c r="DK375" s="40"/>
      <c r="DL375" s="40"/>
      <c r="DM375" s="40"/>
      <c r="DN375" s="40"/>
      <c r="DO375" s="40"/>
      <c r="DP375" s="40"/>
      <c r="DQ375" s="40"/>
      <c r="DR375" s="40"/>
      <c r="DS375" s="40"/>
      <c r="DT375" s="40"/>
      <c r="DU375" s="40"/>
      <c r="DV375" s="3"/>
      <c r="DW375" s="129"/>
      <c r="DX375" s="129"/>
      <c r="DY375" s="129"/>
      <c r="DZ375" s="129"/>
      <c r="EA375" s="129"/>
      <c r="EB375" s="129"/>
      <c r="EC375" s="129"/>
      <c r="ED375" s="129"/>
      <c r="EE375" s="129"/>
      <c r="EF375" s="129"/>
      <c r="EG375" s="129"/>
      <c r="EH375" s="129"/>
      <c r="EI375" s="129"/>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row>
    <row r="376" spans="1:171" ht="11.25" customHeight="1">
      <c r="A376" s="42"/>
      <c r="B376" s="42"/>
      <c r="C376" s="42"/>
      <c r="D376" s="42"/>
      <c r="E376" s="42"/>
      <c r="F376" s="43"/>
      <c r="G376" s="43"/>
      <c r="H376" s="43"/>
      <c r="I376" s="43"/>
      <c r="J376" s="43"/>
      <c r="K376" s="43"/>
      <c r="L376" s="43"/>
      <c r="M376" s="43"/>
      <c r="N376" s="43"/>
      <c r="O376" s="43"/>
      <c r="P376" s="43"/>
      <c r="Q376" s="43"/>
      <c r="R376" s="43"/>
      <c r="S376" s="43"/>
      <c r="T376" s="43"/>
      <c r="U376" s="43"/>
      <c r="V376" s="43"/>
      <c r="W376" s="43"/>
      <c r="AA376" s="42"/>
      <c r="AB376" s="42"/>
      <c r="AP376" s="3"/>
      <c r="AQ376" s="154" t="str">
        <f>CONCATENATE($A330," ",$D330,","," ",$F328)</f>
        <v>Group: 6, Men's Singles</v>
      </c>
      <c r="AR376" s="155"/>
      <c r="AS376" s="155"/>
      <c r="AT376" s="155"/>
      <c r="AU376" s="155"/>
      <c r="AV376" s="155"/>
      <c r="AW376" s="155"/>
      <c r="AX376" s="155"/>
      <c r="AY376" s="155"/>
      <c r="AZ376" s="155"/>
      <c r="BA376" s="155"/>
      <c r="BB376" s="155"/>
      <c r="BC376" s="156"/>
      <c r="BD376" s="163">
        <f>A367</f>
        <v>6</v>
      </c>
      <c r="BE376" s="164"/>
      <c r="BF376" s="183" t="str">
        <f>C367</f>
        <v>B</v>
      </c>
      <c r="BG376" s="185" t="str">
        <f>IF(VLOOKUP($BF376,$A332:$C342,3,FALSE)=0,"",CONCATENATE(VLOOKUP(VLOOKUP($BF376,$A332:$C342,3,FALSE),Players!$C:$G,4,FALSE)," ",VLOOKUP($BF376,$A332:$C342,3,FALSE)," ",IF(ISERROR(VLOOKUP(VLOOKUP($BF376,$A332:$C342,3,FALSE),Players!$C:$G,5,FALSE)),"()",CONCATENATE("(",VLOOKUP(VLOOKUP($BF376,$A332:$C342,3,FALSE),Players!$C:$G,5,FALSE),")"))))</f>
        <v/>
      </c>
      <c r="BH376" s="186"/>
      <c r="BI376" s="186"/>
      <c r="BJ376" s="186"/>
      <c r="BK376" s="186"/>
      <c r="BL376" s="186"/>
      <c r="BM376" s="186"/>
      <c r="BN376" s="186"/>
      <c r="BO376" s="186"/>
      <c r="BP376" s="186"/>
      <c r="BQ376" s="186"/>
      <c r="BR376" s="186"/>
      <c r="BS376" s="186"/>
      <c r="BT376" s="186"/>
      <c r="BU376" s="187"/>
      <c r="BV376" s="170" t="str">
        <f>IF(D367&lt;&gt;"",D367,"")</f>
        <v/>
      </c>
      <c r="BW376" s="171"/>
      <c r="BX376" s="335" t="str">
        <f>IF(F367&lt;&gt;"",F367,"")</f>
        <v/>
      </c>
      <c r="BY376" s="171"/>
      <c r="BZ376" s="335" t="str">
        <f>IF(H367&lt;&gt;"",H367,"")</f>
        <v/>
      </c>
      <c r="CA376" s="171"/>
      <c r="CB376" s="335" t="str">
        <f>IF(J367&lt;&gt;"",J367,"")</f>
        <v/>
      </c>
      <c r="CC376" s="171"/>
      <c r="CD376" s="335" t="str">
        <f>IF(L367&lt;&gt;"",L367,"")</f>
        <v/>
      </c>
      <c r="CE376" s="337"/>
      <c r="CF376" s="174" t="str">
        <f>IF($CD376=$CD378,IF($CB376=$CB378,IF($BZ376&lt;&gt;"",IF($BZ376&gt;$BZ378,"W","L"),""),IF($CB376&gt;$CB378,"W","L")),IF($CD376&gt;$CD378,"W","L"))</f>
        <v/>
      </c>
      <c r="CG376" s="154" t="str">
        <f>CONCATENATE($A330," ",$D330,","," ",$F328)</f>
        <v>Group: 6, Men's Singles</v>
      </c>
      <c r="CH376" s="155"/>
      <c r="CI376" s="155"/>
      <c r="CJ376" s="155"/>
      <c r="CK376" s="155"/>
      <c r="CL376" s="155"/>
      <c r="CM376" s="155"/>
      <c r="CN376" s="155"/>
      <c r="CO376" s="155"/>
      <c r="CP376" s="155"/>
      <c r="CQ376" s="155"/>
      <c r="CR376" s="155"/>
      <c r="CS376" s="156"/>
      <c r="CT376" s="163">
        <f>O367</f>
        <v>13</v>
      </c>
      <c r="CU376" s="164"/>
      <c r="CV376" s="183" t="str">
        <f>Q367</f>
        <v>A</v>
      </c>
      <c r="CW376" s="185" t="str">
        <f>IF(VLOOKUP($CV376,$A332:$C342,3,FALSE)=0,"",CONCATENATE(VLOOKUP(VLOOKUP($CV376,$A332:$C342,3,FALSE),Players!$C:$G,4,FALSE)," ",VLOOKUP($CV376,$A332:$C342,3,FALSE)," ",IF(ISERROR(VLOOKUP(VLOOKUP($CV376,$A332:$C342,3,FALSE),Players!$C:$G,5,FALSE)),"()",CONCATENATE("(",VLOOKUP(VLOOKUP($CV376,$A332:$C342,3,FALSE),Players!$C:$G,5,FALSE),")"))))</f>
        <v/>
      </c>
      <c r="CX376" s="186"/>
      <c r="CY376" s="186"/>
      <c r="CZ376" s="186"/>
      <c r="DA376" s="186"/>
      <c r="DB376" s="186"/>
      <c r="DC376" s="186"/>
      <c r="DD376" s="186"/>
      <c r="DE376" s="186"/>
      <c r="DF376" s="186"/>
      <c r="DG376" s="186"/>
      <c r="DH376" s="186"/>
      <c r="DI376" s="186"/>
      <c r="DJ376" s="186"/>
      <c r="DK376" s="187"/>
      <c r="DL376" s="170" t="str">
        <f>IF(R367&lt;&gt;"",R367,"")</f>
        <v/>
      </c>
      <c r="DM376" s="171"/>
      <c r="DN376" s="335" t="str">
        <f>IF(T367&lt;&gt;"",T367,"")</f>
        <v/>
      </c>
      <c r="DO376" s="171"/>
      <c r="DP376" s="335" t="str">
        <f>IF(V367&lt;&gt;"",V367,"")</f>
        <v/>
      </c>
      <c r="DQ376" s="171"/>
      <c r="DR376" s="335" t="str">
        <f>IF(X367&lt;&gt;"",X367,"")</f>
        <v/>
      </c>
      <c r="DS376" s="171"/>
      <c r="DT376" s="335" t="str">
        <f>IF(Z367&lt;&gt;"",Z367,"")</f>
        <v/>
      </c>
      <c r="DU376" s="337"/>
      <c r="DV376" s="174" t="str">
        <f>IF($DT376=$DT378,IF($DR376=$DR378,IF($DP376&lt;&gt;"",IF($DP376&gt;$DP378,"W","L"),""),IF($DR376&gt;$DR378,"W","L")),IF($DT376&gt;$DT378,"W","L"))</f>
        <v/>
      </c>
      <c r="DW376" s="129"/>
      <c r="DX376" s="129"/>
      <c r="DY376" s="129"/>
      <c r="DZ376" s="129"/>
      <c r="EA376" s="129"/>
      <c r="EB376" s="129"/>
      <c r="EC376" s="129"/>
      <c r="ED376" s="129"/>
      <c r="EE376" s="129"/>
      <c r="EF376" s="129"/>
      <c r="EG376" s="129"/>
      <c r="EH376" s="129"/>
      <c r="EI376" s="129"/>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row>
    <row r="377" spans="1:171" ht="11.25" customHeight="1">
      <c r="C377" s="44"/>
      <c r="D377" s="44"/>
      <c r="N377" s="43"/>
      <c r="O377" s="43"/>
      <c r="P377" s="43"/>
      <c r="Q377" s="43"/>
      <c r="R377" s="43"/>
      <c r="S377" s="43"/>
      <c r="T377" s="43"/>
      <c r="U377" s="43"/>
      <c r="V377" s="43"/>
      <c r="W377" s="43"/>
      <c r="X377" s="43"/>
      <c r="Y377" s="43"/>
      <c r="Z377" s="43"/>
      <c r="AA377" s="43"/>
      <c r="AB377" s="43"/>
      <c r="AP377" s="3"/>
      <c r="AQ377" s="157"/>
      <c r="AR377" s="158"/>
      <c r="AS377" s="158"/>
      <c r="AT377" s="158"/>
      <c r="AU377" s="158"/>
      <c r="AV377" s="158"/>
      <c r="AW377" s="158"/>
      <c r="AX377" s="158"/>
      <c r="AY377" s="158"/>
      <c r="AZ377" s="158"/>
      <c r="BA377" s="158"/>
      <c r="BB377" s="158"/>
      <c r="BC377" s="159"/>
      <c r="BD377" s="165"/>
      <c r="BE377" s="166"/>
      <c r="BF377" s="184"/>
      <c r="BG377" s="188"/>
      <c r="BH377" s="189"/>
      <c r="BI377" s="189"/>
      <c r="BJ377" s="189"/>
      <c r="BK377" s="189"/>
      <c r="BL377" s="189"/>
      <c r="BM377" s="189"/>
      <c r="BN377" s="189"/>
      <c r="BO377" s="189"/>
      <c r="BP377" s="189"/>
      <c r="BQ377" s="189"/>
      <c r="BR377" s="189"/>
      <c r="BS377" s="189"/>
      <c r="BT377" s="189"/>
      <c r="BU377" s="190"/>
      <c r="BV377" s="172"/>
      <c r="BW377" s="173"/>
      <c r="BX377" s="336"/>
      <c r="BY377" s="173"/>
      <c r="BZ377" s="336"/>
      <c r="CA377" s="173"/>
      <c r="CB377" s="336"/>
      <c r="CC377" s="173"/>
      <c r="CD377" s="336"/>
      <c r="CE377" s="338"/>
      <c r="CF377" s="174"/>
      <c r="CG377" s="157"/>
      <c r="CH377" s="158"/>
      <c r="CI377" s="158"/>
      <c r="CJ377" s="158"/>
      <c r="CK377" s="158"/>
      <c r="CL377" s="158"/>
      <c r="CM377" s="158"/>
      <c r="CN377" s="158"/>
      <c r="CO377" s="158"/>
      <c r="CP377" s="158"/>
      <c r="CQ377" s="158"/>
      <c r="CR377" s="158"/>
      <c r="CS377" s="159"/>
      <c r="CT377" s="165"/>
      <c r="CU377" s="166"/>
      <c r="CV377" s="184"/>
      <c r="CW377" s="188"/>
      <c r="CX377" s="189"/>
      <c r="CY377" s="189"/>
      <c r="CZ377" s="189"/>
      <c r="DA377" s="189"/>
      <c r="DB377" s="189"/>
      <c r="DC377" s="189"/>
      <c r="DD377" s="189"/>
      <c r="DE377" s="189"/>
      <c r="DF377" s="189"/>
      <c r="DG377" s="189"/>
      <c r="DH377" s="189"/>
      <c r="DI377" s="189"/>
      <c r="DJ377" s="189"/>
      <c r="DK377" s="190"/>
      <c r="DL377" s="172"/>
      <c r="DM377" s="173"/>
      <c r="DN377" s="336"/>
      <c r="DO377" s="173"/>
      <c r="DP377" s="336"/>
      <c r="DQ377" s="173"/>
      <c r="DR377" s="336"/>
      <c r="DS377" s="173"/>
      <c r="DT377" s="336"/>
      <c r="DU377" s="338"/>
      <c r="DV377" s="174"/>
      <c r="DW377" s="129"/>
      <c r="DX377" s="129"/>
      <c r="DY377" s="129"/>
      <c r="DZ377" s="129"/>
      <c r="EA377" s="129"/>
      <c r="EB377" s="129"/>
      <c r="EC377" s="129"/>
      <c r="ED377" s="129"/>
      <c r="EE377" s="129"/>
      <c r="EF377" s="129"/>
      <c r="EG377" s="129"/>
      <c r="EH377" s="129"/>
      <c r="EI377" s="129"/>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row>
    <row r="378" spans="1:171" ht="11.25" customHeight="1">
      <c r="A378" s="2"/>
      <c r="J378" s="43"/>
      <c r="K378" s="43"/>
      <c r="L378" s="43"/>
      <c r="M378" s="43"/>
      <c r="R378" s="42"/>
      <c r="S378" s="42"/>
      <c r="W378" s="42"/>
      <c r="AA378" s="42"/>
      <c r="AB378" s="42"/>
      <c r="AP378" s="3"/>
      <c r="AQ378" s="157"/>
      <c r="AR378" s="158"/>
      <c r="AS378" s="158"/>
      <c r="AT378" s="158"/>
      <c r="AU378" s="158"/>
      <c r="AV378" s="158"/>
      <c r="AW378" s="158"/>
      <c r="AX378" s="158"/>
      <c r="AY378" s="158"/>
      <c r="AZ378" s="158"/>
      <c r="BA378" s="158"/>
      <c r="BB378" s="158"/>
      <c r="BC378" s="159"/>
      <c r="BD378" s="165"/>
      <c r="BE378" s="166"/>
      <c r="BF378" s="175" t="str">
        <f>C369</f>
        <v>F</v>
      </c>
      <c r="BG378" s="177" t="str">
        <f>IF(VLOOKUP($BF378,$A332:$C342,3,FALSE)=0,"",CONCATENATE(VLOOKUP(VLOOKUP($BF378,$A332:$C342,3,FALSE),Players!$C:$G,4,FALSE)," ",VLOOKUP($BF378,$A332:$C342,3,FALSE)," ",IF(ISERROR(VLOOKUP(VLOOKUP($BF378,$A332:$C342,3,FALSE),Players!$C:$G,5,FALSE)),"()",CONCATENATE("(",VLOOKUP(VLOOKUP($BF378,$A332:$C342,3,FALSE),Players!$C:$G,5,FALSE),")"))))</f>
        <v/>
      </c>
      <c r="BH378" s="178"/>
      <c r="BI378" s="178"/>
      <c r="BJ378" s="178"/>
      <c r="BK378" s="178"/>
      <c r="BL378" s="178"/>
      <c r="BM378" s="178"/>
      <c r="BN378" s="178"/>
      <c r="BO378" s="178"/>
      <c r="BP378" s="178"/>
      <c r="BQ378" s="178"/>
      <c r="BR378" s="178"/>
      <c r="BS378" s="178"/>
      <c r="BT378" s="178"/>
      <c r="BU378" s="179"/>
      <c r="BV378" s="150" t="str">
        <f>IF(D369&lt;&gt;"",D369,"")</f>
        <v/>
      </c>
      <c r="BW378" s="151"/>
      <c r="BX378" s="288" t="str">
        <f>IF(F369&lt;&gt;"",F369,"")</f>
        <v/>
      </c>
      <c r="BY378" s="151"/>
      <c r="BZ378" s="288" t="str">
        <f>IF(H369&lt;&gt;"",H369,"")</f>
        <v/>
      </c>
      <c r="CA378" s="151"/>
      <c r="CB378" s="288" t="str">
        <f>IF(J369&lt;&gt;"",J369,"")</f>
        <v/>
      </c>
      <c r="CC378" s="151"/>
      <c r="CD378" s="288" t="str">
        <f>IF(L369&lt;&gt;"",L369,"")</f>
        <v/>
      </c>
      <c r="CE378" s="332"/>
      <c r="CF378" s="174" t="str">
        <f>IF($CF376&lt;&gt;"",IF(CF376="W","L","W"),"")</f>
        <v/>
      </c>
      <c r="CG378" s="157"/>
      <c r="CH378" s="158"/>
      <c r="CI378" s="158"/>
      <c r="CJ378" s="158"/>
      <c r="CK378" s="158"/>
      <c r="CL378" s="158"/>
      <c r="CM378" s="158"/>
      <c r="CN378" s="158"/>
      <c r="CO378" s="158"/>
      <c r="CP378" s="158"/>
      <c r="CQ378" s="158"/>
      <c r="CR378" s="158"/>
      <c r="CS378" s="159"/>
      <c r="CT378" s="165"/>
      <c r="CU378" s="166"/>
      <c r="CV378" s="175" t="str">
        <f>Q369</f>
        <v>E</v>
      </c>
      <c r="CW378" s="177" t="str">
        <f>IF(VLOOKUP($CV378,$A332:$C342,3,FALSE)=0,"",CONCATENATE(VLOOKUP(VLOOKUP($CV378,$A332:$C342,3,FALSE),Players!$C:$G,4,FALSE)," ",VLOOKUP($CV378,$A332:$C342,3,FALSE)," ",IF(ISERROR(VLOOKUP(VLOOKUP($CV378,$A332:$C342,3,FALSE),Players!$C:$G,5,FALSE)),"()",CONCATENATE("(",VLOOKUP(VLOOKUP($CV378,$A332:$C342,3,FALSE),Players!$C:$G,5,FALSE),")"))))</f>
        <v/>
      </c>
      <c r="CX378" s="178"/>
      <c r="CY378" s="178"/>
      <c r="CZ378" s="178"/>
      <c r="DA378" s="178"/>
      <c r="DB378" s="178"/>
      <c r="DC378" s="178"/>
      <c r="DD378" s="178"/>
      <c r="DE378" s="178"/>
      <c r="DF378" s="178"/>
      <c r="DG378" s="178"/>
      <c r="DH378" s="178"/>
      <c r="DI378" s="178"/>
      <c r="DJ378" s="178"/>
      <c r="DK378" s="179"/>
      <c r="DL378" s="150" t="str">
        <f>IF(R369&lt;&gt;"",R369,"")</f>
        <v/>
      </c>
      <c r="DM378" s="151"/>
      <c r="DN378" s="288" t="str">
        <f>IF(T369&lt;&gt;"",T369,"")</f>
        <v/>
      </c>
      <c r="DO378" s="151"/>
      <c r="DP378" s="288" t="str">
        <f>IF(V369&lt;&gt;"",V369,"")</f>
        <v/>
      </c>
      <c r="DQ378" s="151"/>
      <c r="DR378" s="288" t="str">
        <f>IF(X369&lt;&gt;"",X369,"")</f>
        <v/>
      </c>
      <c r="DS378" s="151"/>
      <c r="DT378" s="288" t="str">
        <f>IF(Z369&lt;&gt;"",Z369,"")</f>
        <v/>
      </c>
      <c r="DU378" s="332"/>
      <c r="DV378" s="174" t="str">
        <f>IF($DV376&lt;&gt;"",IF(DV376="W","L","W"),"")</f>
        <v/>
      </c>
      <c r="DW378" s="129"/>
      <c r="DX378" s="129"/>
      <c r="DY378" s="129"/>
      <c r="DZ378" s="129"/>
      <c r="EA378" s="129"/>
      <c r="EB378" s="129"/>
      <c r="EC378" s="129"/>
      <c r="ED378" s="129"/>
      <c r="EE378" s="129"/>
      <c r="EF378" s="129"/>
      <c r="EG378" s="129"/>
      <c r="EH378" s="129"/>
      <c r="EI378" s="129"/>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row>
    <row r="379" spans="1:171" ht="11.25" customHeight="1" thickBot="1">
      <c r="A379" s="42"/>
      <c r="R379" s="42"/>
      <c r="S379" s="42"/>
      <c r="W379" s="42"/>
      <c r="X379" s="43"/>
      <c r="Y379" s="43"/>
      <c r="Z379" s="43"/>
      <c r="AA379" s="43"/>
      <c r="AB379" s="43"/>
      <c r="AP379" s="3"/>
      <c r="AQ379" s="160"/>
      <c r="AR379" s="161"/>
      <c r="AS379" s="161"/>
      <c r="AT379" s="161"/>
      <c r="AU379" s="161"/>
      <c r="AV379" s="161"/>
      <c r="AW379" s="161"/>
      <c r="AX379" s="161"/>
      <c r="AY379" s="161"/>
      <c r="AZ379" s="161"/>
      <c r="BA379" s="161"/>
      <c r="BB379" s="161"/>
      <c r="BC379" s="162"/>
      <c r="BD379" s="167"/>
      <c r="BE379" s="168"/>
      <c r="BF379" s="176"/>
      <c r="BG379" s="180"/>
      <c r="BH379" s="181"/>
      <c r="BI379" s="181"/>
      <c r="BJ379" s="181"/>
      <c r="BK379" s="181"/>
      <c r="BL379" s="181"/>
      <c r="BM379" s="181"/>
      <c r="BN379" s="181"/>
      <c r="BO379" s="181"/>
      <c r="BP379" s="181"/>
      <c r="BQ379" s="181"/>
      <c r="BR379" s="181"/>
      <c r="BS379" s="181"/>
      <c r="BT379" s="181"/>
      <c r="BU379" s="182"/>
      <c r="BV379" s="152"/>
      <c r="BW379" s="153"/>
      <c r="BX379" s="333"/>
      <c r="BY379" s="153"/>
      <c r="BZ379" s="333"/>
      <c r="CA379" s="153"/>
      <c r="CB379" s="333"/>
      <c r="CC379" s="153"/>
      <c r="CD379" s="333"/>
      <c r="CE379" s="334"/>
      <c r="CF379" s="341"/>
      <c r="CG379" s="160"/>
      <c r="CH379" s="161"/>
      <c r="CI379" s="161"/>
      <c r="CJ379" s="161"/>
      <c r="CK379" s="161"/>
      <c r="CL379" s="161"/>
      <c r="CM379" s="161"/>
      <c r="CN379" s="161"/>
      <c r="CO379" s="161"/>
      <c r="CP379" s="161"/>
      <c r="CQ379" s="161"/>
      <c r="CR379" s="161"/>
      <c r="CS379" s="162"/>
      <c r="CT379" s="167"/>
      <c r="CU379" s="168"/>
      <c r="CV379" s="176"/>
      <c r="CW379" s="180"/>
      <c r="CX379" s="181"/>
      <c r="CY379" s="181"/>
      <c r="CZ379" s="181"/>
      <c r="DA379" s="181"/>
      <c r="DB379" s="181"/>
      <c r="DC379" s="181"/>
      <c r="DD379" s="181"/>
      <c r="DE379" s="181"/>
      <c r="DF379" s="181"/>
      <c r="DG379" s="181"/>
      <c r="DH379" s="181"/>
      <c r="DI379" s="181"/>
      <c r="DJ379" s="181"/>
      <c r="DK379" s="182"/>
      <c r="DL379" s="152"/>
      <c r="DM379" s="153"/>
      <c r="DN379" s="333"/>
      <c r="DO379" s="153"/>
      <c r="DP379" s="333"/>
      <c r="DQ379" s="153"/>
      <c r="DR379" s="333"/>
      <c r="DS379" s="153"/>
      <c r="DT379" s="333"/>
      <c r="DU379" s="334"/>
      <c r="DV379" s="174"/>
      <c r="DW379" s="129"/>
      <c r="DX379" s="129"/>
      <c r="DY379" s="129"/>
      <c r="DZ379" s="129"/>
      <c r="EA379" s="129"/>
      <c r="EB379" s="129"/>
      <c r="EC379" s="129"/>
      <c r="ED379" s="129"/>
      <c r="EE379" s="129"/>
      <c r="EF379" s="129"/>
      <c r="EG379" s="129"/>
      <c r="EH379" s="129"/>
      <c r="EI379" s="129"/>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row>
    <row r="380" spans="1:171" ht="11.25" customHeight="1">
      <c r="A380" s="42"/>
      <c r="R380" s="42"/>
      <c r="S380" s="42"/>
      <c r="W380" s="42"/>
      <c r="AA380" s="42"/>
      <c r="AB380" s="42"/>
      <c r="AP380" s="3"/>
      <c r="AQ380" s="126"/>
      <c r="AR380" s="126"/>
      <c r="AS380" s="126"/>
      <c r="AT380" s="126"/>
      <c r="AU380" s="126"/>
      <c r="AV380" s="126"/>
      <c r="AW380" s="126"/>
      <c r="AX380" s="126"/>
      <c r="AY380" s="126"/>
      <c r="AZ380" s="126"/>
      <c r="BA380" s="126"/>
      <c r="BB380" s="126"/>
      <c r="BC380" s="126"/>
      <c r="BV380" s="169" t="str">
        <f>IF(CF376&lt;&gt;"",IF(AND(AND(BV376&gt;-1,BV378&gt;-1),OR(BV376&gt;10,BV378&gt;10),ABS(BV376-BV378)&gt;1,IF(OR(BV376&gt;11,BV378&gt;11),ABS(BV376-BV378)=2,TRUE),BV376=INT(BV376),BV378=INT(BV378)),"","Error"),"")</f>
        <v/>
      </c>
      <c r="BW380" s="169"/>
      <c r="BX380" s="169" t="str">
        <f>IF(CF376&lt;&gt;"",IF(AND(AND(BX376&gt;-1,BX378&gt;-1),OR(BX376&gt;10,BX378&gt;10),ABS(BX376-BX378)&gt;1,IF(OR(BX376&gt;11,BX378&gt;11),ABS(BX376-BX378)=2,TRUE),BX376=INT(BX376),BX378=INT(BX378)),"","Error"),"")</f>
        <v/>
      </c>
      <c r="BY380" s="169"/>
      <c r="BZ380" s="169" t="str">
        <f>IF(CF376&lt;&gt;"",IF(AND(AND(BZ376&gt;-1,BZ378&gt;-1),OR(BZ376&gt;10,BZ378&gt;10),ABS(BZ376-BZ378)&gt;1,IF(OR(BZ376&gt;11,BZ378&gt;11),ABS(BZ376-BZ378)=2,TRUE),BZ376=INT(BZ376),BZ378=INT(BZ378)),"","Error"),"")</f>
        <v/>
      </c>
      <c r="CA380" s="169"/>
      <c r="CB380" s="169" t="str">
        <f>IF(AND(CF376&lt;&gt;"",CB376&lt;&gt;""),IF(AND(AND(CB376&gt;-1,CB378&gt;-1),OR(CB376&gt;10,CB378&gt;10),ABS(CB376-CB378)&gt;1,IF(OR(CB376&gt;11,CB378&gt;11),ABS(CB376-CB378)=2,TRUE),CB376=INT(CB376),CB378=INT(CB378)),"","Error"),"")</f>
        <v/>
      </c>
      <c r="CC380" s="169"/>
      <c r="CD380" s="169" t="str">
        <f>IF(AND(CF376&lt;&gt;"",CD376&lt;&gt;""),IF(AND(AND(CD376&gt;-1,CD378&gt;-1),OR(CD376&gt;10,CD378&gt;10),ABS(CD376-CD378)&gt;1,IF(OR(CD376&gt;11,CD378&gt;11),ABS(CD376-CD378)=2,TRUE),CD376=INT(CD376),CD378=INT(CD378)),"","Error"),"")</f>
        <v/>
      </c>
      <c r="CE380" s="169"/>
      <c r="CF380" s="3"/>
      <c r="CG380" s="126"/>
      <c r="CH380" s="126"/>
      <c r="CI380" s="126"/>
      <c r="CJ380" s="126"/>
      <c r="CK380" s="126"/>
      <c r="CL380" s="126"/>
      <c r="CM380" s="126"/>
      <c r="CN380" s="126"/>
      <c r="CO380" s="126"/>
      <c r="CP380" s="126"/>
      <c r="CQ380" s="126"/>
      <c r="CR380" s="126"/>
      <c r="CS380" s="126"/>
      <c r="DL380" s="169" t="str">
        <f>IF(DV376&lt;&gt;"",IF(AND(AND(DL376&gt;-1,DL378&gt;-1),OR(DL376&gt;10,DL378&gt;10),ABS(DL376-DL378)&gt;1,IF(OR(DL376&gt;11,DL378&gt;11),ABS(DL376-DL378)=2,TRUE),DL376=INT(DL376),DL378=INT(DL378)),"","Error"),"")</f>
        <v/>
      </c>
      <c r="DM380" s="169"/>
      <c r="DN380" s="169" t="str">
        <f>IF(DV376&lt;&gt;"",IF(AND(AND(DN376&gt;-1,DN378&gt;-1),OR(DN376&gt;10,DN378&gt;10),ABS(DN376-DN378)&gt;1,IF(OR(DN376&gt;11,DN378&gt;11),ABS(DN376-DN378)=2,TRUE),DN376=INT(DN376),DN378=INT(DN378)),"","Error"),"")</f>
        <v/>
      </c>
      <c r="DO380" s="169"/>
      <c r="DP380" s="169" t="str">
        <f>IF(DV376&lt;&gt;"",IF(AND(AND(DP376&gt;-1,DP378&gt;-1),OR(DP376&gt;10,DP378&gt;10),ABS(DP376-DP378)&gt;1,IF(OR(DP376&gt;11,DP378&gt;11),ABS(DP376-DP378)=2,TRUE),DP376=INT(DP376),DP378=INT(DP378)),"","Error"),"")</f>
        <v/>
      </c>
      <c r="DQ380" s="169"/>
      <c r="DR380" s="169" t="str">
        <f>IF(AND(DV376&lt;&gt;"",DR376&lt;&gt;""),IF(AND(AND(DR376&gt;-1,DR378&gt;-1),OR(DR376&gt;10,DR378&gt;10),ABS(DR376-DR378)&gt;1,IF(OR(DR376&gt;11,DR378&gt;11),ABS(DR376-DR378)=2,TRUE),DR376=INT(DR376),DR378=INT(DR378)),"","Error"),"")</f>
        <v/>
      </c>
      <c r="DS380" s="169"/>
      <c r="DT380" s="169" t="str">
        <f>IF(AND(DV376&lt;&gt;"",DT376&lt;&gt;""),IF(AND(AND(DT376&gt;-1,DT378&gt;-1),OR(DT376&gt;10,DT378&gt;10),ABS(DT376-DT378)&gt;1,IF(OR(DT376&gt;11,DT378&gt;11),ABS(DT376-DT378)=2,TRUE),DT376=INT(DT376),DT378=INT(DT378)),"","Error"),"")</f>
        <v/>
      </c>
      <c r="DU380" s="169"/>
      <c r="DV380" s="3"/>
      <c r="DW380" s="129"/>
      <c r="DX380" s="129"/>
      <c r="DY380" s="129"/>
      <c r="DZ380" s="129"/>
      <c r="EA380" s="129"/>
      <c r="EB380" s="129"/>
      <c r="EC380" s="129"/>
      <c r="ED380" s="129"/>
      <c r="EE380" s="129"/>
      <c r="EF380" s="129"/>
      <c r="EG380" s="129"/>
      <c r="EH380" s="129"/>
      <c r="EI380" s="129"/>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row>
    <row r="381" spans="1:171" ht="11.25" customHeight="1">
      <c r="C381" s="44"/>
      <c r="D381" s="44"/>
      <c r="R381" s="42"/>
      <c r="S381" s="42"/>
      <c r="W381" s="42"/>
      <c r="X381" s="43"/>
      <c r="Y381" s="43"/>
      <c r="Z381" s="43"/>
      <c r="AA381" s="43"/>
      <c r="AB381" s="43"/>
      <c r="AP381" s="3"/>
      <c r="AQ381" s="126"/>
      <c r="AR381" s="126"/>
      <c r="AS381" s="126"/>
      <c r="AT381" s="126"/>
      <c r="AU381" s="126"/>
      <c r="AV381" s="126"/>
      <c r="AW381" s="126"/>
      <c r="AX381" s="126"/>
      <c r="AY381" s="126"/>
      <c r="AZ381" s="126"/>
      <c r="BA381" s="126"/>
      <c r="BB381" s="126"/>
      <c r="BC381" s="126"/>
      <c r="CF381" s="3"/>
      <c r="CG381" s="126"/>
      <c r="CH381" s="126"/>
      <c r="CI381" s="126"/>
      <c r="CJ381" s="126"/>
      <c r="CK381" s="126"/>
      <c r="CL381" s="126"/>
      <c r="CM381" s="126"/>
      <c r="CN381" s="126"/>
      <c r="CO381" s="126"/>
      <c r="CP381" s="126"/>
      <c r="CQ381" s="126"/>
      <c r="CR381" s="126"/>
      <c r="CS381" s="126"/>
      <c r="DV381" s="3"/>
      <c r="DW381" s="129"/>
      <c r="DX381" s="129"/>
      <c r="DY381" s="129"/>
      <c r="DZ381" s="129"/>
      <c r="EA381" s="129"/>
      <c r="EB381" s="129"/>
      <c r="EC381" s="129"/>
      <c r="ED381" s="129"/>
      <c r="EE381" s="129"/>
      <c r="EF381" s="129"/>
      <c r="EG381" s="129"/>
      <c r="EH381" s="129"/>
      <c r="EI381" s="129"/>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row>
    <row r="382" spans="1:171" ht="11.25" customHeight="1">
      <c r="A382" s="2"/>
      <c r="J382" s="43"/>
      <c r="K382" s="43"/>
      <c r="L382" s="43"/>
      <c r="M382" s="43"/>
      <c r="N382" s="43"/>
      <c r="O382" s="43"/>
      <c r="P382" s="43"/>
      <c r="Q382" s="43"/>
      <c r="R382" s="42"/>
      <c r="S382" s="42"/>
      <c r="T382" s="43"/>
      <c r="U382" s="43"/>
      <c r="V382" s="43"/>
      <c r="W382" s="42"/>
      <c r="AA382" s="42"/>
      <c r="AB382" s="42"/>
      <c r="AP382" s="3"/>
      <c r="AQ382" s="127"/>
      <c r="AR382" s="127"/>
      <c r="AS382" s="127"/>
      <c r="AT382" s="127"/>
      <c r="AU382" s="127"/>
      <c r="AV382" s="127"/>
      <c r="AW382" s="127"/>
      <c r="AX382" s="127"/>
      <c r="AY382" s="127"/>
      <c r="AZ382" s="127"/>
      <c r="BA382" s="127"/>
      <c r="BB382" s="127"/>
      <c r="BC382" s="127"/>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3"/>
      <c r="CG382" s="127"/>
      <c r="CH382" s="127"/>
      <c r="CI382" s="127"/>
      <c r="CJ382" s="127"/>
      <c r="CK382" s="127"/>
      <c r="CL382" s="127"/>
      <c r="CM382" s="127"/>
      <c r="CN382" s="127"/>
      <c r="CO382" s="127"/>
      <c r="CP382" s="127"/>
      <c r="CQ382" s="127"/>
      <c r="CR382" s="127"/>
      <c r="CS382" s="127"/>
      <c r="CT382" s="40"/>
      <c r="CU382" s="40"/>
      <c r="CV382" s="40"/>
      <c r="CW382" s="40"/>
      <c r="CX382" s="40"/>
      <c r="CY382" s="40"/>
      <c r="CZ382" s="40"/>
      <c r="DA382" s="40"/>
      <c r="DB382" s="40"/>
      <c r="DC382" s="40"/>
      <c r="DD382" s="40"/>
      <c r="DE382" s="40"/>
      <c r="DF382" s="40"/>
      <c r="DG382" s="40"/>
      <c r="DH382" s="40"/>
      <c r="DI382" s="40"/>
      <c r="DJ382" s="40"/>
      <c r="DK382" s="40"/>
      <c r="DL382" s="40"/>
      <c r="DM382" s="40"/>
      <c r="DN382" s="40"/>
      <c r="DO382" s="40"/>
      <c r="DP382" s="40"/>
      <c r="DQ382" s="40"/>
      <c r="DR382" s="40"/>
      <c r="DS382" s="40"/>
      <c r="DT382" s="40"/>
      <c r="DU382" s="40"/>
      <c r="DV382" s="3"/>
      <c r="DW382" s="129"/>
      <c r="DX382" s="129"/>
      <c r="DY382" s="129"/>
      <c r="DZ382" s="129"/>
      <c r="EA382" s="129"/>
      <c r="EB382" s="129"/>
      <c r="EC382" s="129"/>
      <c r="ED382" s="129"/>
      <c r="EE382" s="129"/>
      <c r="EF382" s="129"/>
      <c r="EG382" s="129"/>
      <c r="EH382" s="129"/>
      <c r="EI382" s="129"/>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row>
    <row r="383" spans="1:171" ht="11.25" customHeight="1">
      <c r="A383" s="42"/>
      <c r="R383" s="42"/>
      <c r="S383" s="42"/>
      <c r="W383" s="42"/>
      <c r="X383" s="43"/>
      <c r="Y383" s="43"/>
      <c r="Z383" s="43"/>
      <c r="AA383" s="43"/>
      <c r="AB383" s="43"/>
      <c r="AP383" s="3"/>
      <c r="AQ383" s="128"/>
      <c r="AR383" s="128"/>
      <c r="AS383" s="128"/>
      <c r="AT383" s="128"/>
      <c r="AU383" s="128"/>
      <c r="AV383" s="128"/>
      <c r="AW383" s="128"/>
      <c r="AX383" s="128"/>
      <c r="AY383" s="128"/>
      <c r="AZ383" s="128"/>
      <c r="BA383" s="128"/>
      <c r="BB383" s="128"/>
      <c r="BC383" s="128"/>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F383" s="3"/>
      <c r="CG383" s="128"/>
      <c r="CH383" s="128"/>
      <c r="CI383" s="128"/>
      <c r="CJ383" s="128"/>
      <c r="CK383" s="128"/>
      <c r="CL383" s="128"/>
      <c r="CM383" s="128"/>
      <c r="CN383" s="128"/>
      <c r="CO383" s="128"/>
      <c r="CP383" s="128"/>
      <c r="CQ383" s="128"/>
      <c r="CR383" s="128"/>
      <c r="CS383" s="128"/>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3"/>
      <c r="DW383" s="129"/>
      <c r="DX383" s="129"/>
      <c r="DY383" s="129"/>
      <c r="DZ383" s="129"/>
      <c r="EA383" s="129"/>
      <c r="EB383" s="129"/>
      <c r="EC383" s="129"/>
      <c r="ED383" s="129"/>
      <c r="EE383" s="129"/>
      <c r="EF383" s="129"/>
      <c r="EG383" s="129"/>
      <c r="EH383" s="129"/>
      <c r="EI383" s="129"/>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row>
    <row r="384" spans="1:171" ht="11.25" customHeight="1">
      <c r="A384" s="42"/>
      <c r="R384" s="42"/>
      <c r="S384" s="42"/>
      <c r="W384" s="42"/>
      <c r="AA384" s="42"/>
      <c r="AB384" s="42"/>
      <c r="AP384" s="3"/>
      <c r="AQ384" s="126"/>
      <c r="AR384" s="126"/>
      <c r="AS384" s="126"/>
      <c r="AT384" s="126"/>
      <c r="AU384" s="126"/>
      <c r="AV384" s="126"/>
      <c r="AW384" s="126"/>
      <c r="AX384" s="126"/>
      <c r="AY384" s="126"/>
      <c r="AZ384" s="126"/>
      <c r="BA384" s="126"/>
      <c r="BB384" s="126"/>
      <c r="BC384" s="126"/>
      <c r="CF384" s="3"/>
      <c r="CG384" s="126"/>
      <c r="CH384" s="126"/>
      <c r="CI384" s="126"/>
      <c r="CJ384" s="126"/>
      <c r="CK384" s="126"/>
      <c r="CL384" s="126"/>
      <c r="CM384" s="126"/>
      <c r="CN384" s="126"/>
      <c r="CO384" s="126"/>
      <c r="CP384" s="126"/>
      <c r="CQ384" s="126"/>
      <c r="CR384" s="126"/>
      <c r="CS384" s="126"/>
      <c r="DV384" s="3"/>
      <c r="DW384" s="129"/>
      <c r="DX384" s="129"/>
      <c r="DY384" s="129"/>
      <c r="DZ384" s="129"/>
      <c r="EA384" s="129"/>
      <c r="EB384" s="129"/>
      <c r="EC384" s="129"/>
      <c r="ED384" s="129"/>
      <c r="EE384" s="129"/>
      <c r="EF384" s="129"/>
      <c r="EG384" s="129"/>
      <c r="EH384" s="129"/>
      <c r="EI384" s="129"/>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row>
    <row r="385" spans="1:171" ht="11.25" customHeight="1" thickBot="1">
      <c r="A385" s="42"/>
      <c r="R385" s="42"/>
      <c r="S385" s="42"/>
      <c r="W385" s="42"/>
      <c r="X385" s="43"/>
      <c r="Y385" s="43"/>
      <c r="Z385" s="43"/>
      <c r="AA385" s="43"/>
      <c r="AB385" s="43"/>
      <c r="AP385" s="3"/>
      <c r="AQ385" s="127"/>
      <c r="AR385" s="127"/>
      <c r="AS385" s="127"/>
      <c r="AT385" s="127"/>
      <c r="AU385" s="127"/>
      <c r="AV385" s="127"/>
      <c r="AW385" s="127"/>
      <c r="AX385" s="127"/>
      <c r="AY385" s="127"/>
      <c r="AZ385" s="127"/>
      <c r="BA385" s="127"/>
      <c r="BB385" s="127"/>
      <c r="BC385" s="127"/>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3"/>
      <c r="CG385" s="127"/>
      <c r="CH385" s="127"/>
      <c r="CI385" s="127"/>
      <c r="CJ385" s="127"/>
      <c r="CK385" s="127"/>
      <c r="CL385" s="127"/>
      <c r="CM385" s="127"/>
      <c r="CN385" s="127"/>
      <c r="CO385" s="127"/>
      <c r="CP385" s="127"/>
      <c r="CQ385" s="127"/>
      <c r="CR385" s="127"/>
      <c r="CS385" s="127"/>
      <c r="CT385" s="40"/>
      <c r="CU385" s="40"/>
      <c r="CV385" s="40"/>
      <c r="CW385" s="40"/>
      <c r="CX385" s="40"/>
      <c r="CY385" s="40"/>
      <c r="CZ385" s="40"/>
      <c r="DA385" s="40"/>
      <c r="DB385" s="40"/>
      <c r="DC385" s="40"/>
      <c r="DD385" s="40"/>
      <c r="DE385" s="40"/>
      <c r="DF385" s="40"/>
      <c r="DG385" s="40"/>
      <c r="DH385" s="40"/>
      <c r="DI385" s="40"/>
      <c r="DJ385" s="40"/>
      <c r="DK385" s="40"/>
      <c r="DL385" s="40"/>
      <c r="DM385" s="40"/>
      <c r="DN385" s="40"/>
      <c r="DO385" s="40"/>
      <c r="DP385" s="40"/>
      <c r="DQ385" s="40"/>
      <c r="DR385" s="40"/>
      <c r="DS385" s="40"/>
      <c r="DT385" s="40"/>
      <c r="DU385" s="40"/>
      <c r="DV385" s="3"/>
      <c r="DW385" s="129"/>
      <c r="DX385" s="129"/>
      <c r="DY385" s="129"/>
      <c r="DZ385" s="129"/>
      <c r="EA385" s="129"/>
      <c r="EB385" s="129"/>
      <c r="EC385" s="129"/>
      <c r="ED385" s="129"/>
      <c r="EE385" s="129"/>
      <c r="EF385" s="129"/>
      <c r="EG385" s="129"/>
      <c r="EH385" s="129"/>
      <c r="EI385" s="129"/>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row>
    <row r="386" spans="1:171" ht="11.25" customHeight="1">
      <c r="A386" s="2"/>
      <c r="R386" s="42"/>
      <c r="S386" s="42"/>
      <c r="W386" s="42"/>
      <c r="AA386" s="42"/>
      <c r="AB386" s="42"/>
      <c r="AP386" s="3"/>
      <c r="AQ386" s="154" t="str">
        <f>CONCATENATE($A330," ",$D330,","," ",$F328)</f>
        <v>Group: 6, Men's Singles</v>
      </c>
      <c r="AR386" s="155"/>
      <c r="AS386" s="155"/>
      <c r="AT386" s="155"/>
      <c r="AU386" s="155"/>
      <c r="AV386" s="155"/>
      <c r="AW386" s="155"/>
      <c r="AX386" s="155"/>
      <c r="AY386" s="155"/>
      <c r="AZ386" s="155"/>
      <c r="BA386" s="155"/>
      <c r="BB386" s="155"/>
      <c r="BC386" s="156"/>
      <c r="BD386" s="163">
        <f>A371</f>
        <v>7</v>
      </c>
      <c r="BE386" s="164"/>
      <c r="BF386" s="183" t="str">
        <f>C371</f>
        <v>A</v>
      </c>
      <c r="BG386" s="185" t="str">
        <f>IF(VLOOKUP($BF386,$A332:$C342,3,FALSE)=0,"",CONCATENATE(VLOOKUP(VLOOKUP($BF386,$A332:$C342,3,FALSE),Players!$C:$G,4,FALSE)," ",VLOOKUP($BF386,$A332:$C342,3,FALSE)," ",IF(ISERROR(VLOOKUP(VLOOKUP($BF386,$A332:$C342,3,FALSE),Players!$C:$G,5,FALSE)),"()",CONCATENATE("(",VLOOKUP(VLOOKUP($BF386,$A332:$C342,3,FALSE),Players!$C:$G,5,FALSE),")"))))</f>
        <v/>
      </c>
      <c r="BH386" s="186"/>
      <c r="BI386" s="186"/>
      <c r="BJ386" s="186"/>
      <c r="BK386" s="186"/>
      <c r="BL386" s="186"/>
      <c r="BM386" s="186"/>
      <c r="BN386" s="186"/>
      <c r="BO386" s="186"/>
      <c r="BP386" s="186"/>
      <c r="BQ386" s="186"/>
      <c r="BR386" s="186"/>
      <c r="BS386" s="186"/>
      <c r="BT386" s="186"/>
      <c r="BU386" s="187"/>
      <c r="BV386" s="170" t="str">
        <f>IF(D371&lt;&gt;"",D371,"")</f>
        <v/>
      </c>
      <c r="BW386" s="171"/>
      <c r="BX386" s="335" t="str">
        <f>IF(F371&lt;&gt;"",F371,"")</f>
        <v/>
      </c>
      <c r="BY386" s="171"/>
      <c r="BZ386" s="335" t="str">
        <f>IF(H371&lt;&gt;"",H371,"")</f>
        <v/>
      </c>
      <c r="CA386" s="171"/>
      <c r="CB386" s="335" t="str">
        <f>IF(J371&lt;&gt;"",J371,"")</f>
        <v/>
      </c>
      <c r="CC386" s="171"/>
      <c r="CD386" s="335" t="str">
        <f>IF(L371&lt;&gt;"",L371,"")</f>
        <v/>
      </c>
      <c r="CE386" s="337"/>
      <c r="CF386" s="174" t="str">
        <f>IF($CD386=$CD388,IF($CB386=$CB388,IF($BZ386&lt;&gt;"",IF($BZ386&gt;$BZ388,"W","L"),""),IF($CB386&gt;$CB388,"W","L")),IF($CD386&gt;$CD388,"W","L"))</f>
        <v/>
      </c>
      <c r="CG386" s="154" t="str">
        <f>CONCATENATE($A330," ",$D330,","," ",$F328)</f>
        <v>Group: 6, Men's Singles</v>
      </c>
      <c r="CH386" s="155"/>
      <c r="CI386" s="155"/>
      <c r="CJ386" s="155"/>
      <c r="CK386" s="155"/>
      <c r="CL386" s="155"/>
      <c r="CM386" s="155"/>
      <c r="CN386" s="155"/>
      <c r="CO386" s="155"/>
      <c r="CP386" s="155"/>
      <c r="CQ386" s="155"/>
      <c r="CR386" s="155"/>
      <c r="CS386" s="156"/>
      <c r="CT386" s="163">
        <f>O371</f>
        <v>14</v>
      </c>
      <c r="CU386" s="164"/>
      <c r="CV386" s="183" t="str">
        <f>Q371</f>
        <v>D</v>
      </c>
      <c r="CW386" s="185" t="str">
        <f>IF(VLOOKUP($CV386,$A332:$C342,3,FALSE)=0,"",CONCATENATE(VLOOKUP(VLOOKUP($CV386,$A332:$C342,3,FALSE),Players!$C:$G,4,FALSE)," ",VLOOKUP($CV386,$A332:$C342,3,FALSE)," ",IF(ISERROR(VLOOKUP(VLOOKUP($CV386,$A332:$C342,3,FALSE),Players!$C:$G,5,FALSE)),"()",CONCATENATE("(",VLOOKUP(VLOOKUP($CV386,$A332:$C342,3,FALSE),Players!$C:$G,5,FALSE),")"))))</f>
        <v/>
      </c>
      <c r="CX386" s="186"/>
      <c r="CY386" s="186"/>
      <c r="CZ386" s="186"/>
      <c r="DA386" s="186"/>
      <c r="DB386" s="186"/>
      <c r="DC386" s="186"/>
      <c r="DD386" s="186"/>
      <c r="DE386" s="186"/>
      <c r="DF386" s="186"/>
      <c r="DG386" s="186"/>
      <c r="DH386" s="186"/>
      <c r="DI386" s="186"/>
      <c r="DJ386" s="186"/>
      <c r="DK386" s="187"/>
      <c r="DL386" s="170" t="str">
        <f>IF(R371&lt;&gt;"",R371,"")</f>
        <v/>
      </c>
      <c r="DM386" s="171"/>
      <c r="DN386" s="335" t="str">
        <f>IF(T371&lt;&gt;"",T371,"")</f>
        <v/>
      </c>
      <c r="DO386" s="171"/>
      <c r="DP386" s="335" t="str">
        <f>IF(V371&lt;&gt;"",V371,"")</f>
        <v/>
      </c>
      <c r="DQ386" s="171"/>
      <c r="DR386" s="335" t="str">
        <f>IF(X371&lt;&gt;"",X371,"")</f>
        <v/>
      </c>
      <c r="DS386" s="171"/>
      <c r="DT386" s="335" t="str">
        <f>IF(Z371&lt;&gt;"",Z371,"")</f>
        <v/>
      </c>
      <c r="DU386" s="337"/>
      <c r="DV386" s="174" t="str">
        <f>IF($DT386=$DT388,IF($DR386=$DR388,IF($DP386&lt;&gt;"",IF($DP386&gt;$DP388,"W","L"),""),IF($DR386&gt;$DR388,"W","L")),IF($DT386&gt;$DT388,"W","L"))</f>
        <v/>
      </c>
      <c r="DW386" s="129"/>
      <c r="DX386" s="129"/>
      <c r="DY386" s="129"/>
      <c r="DZ386" s="129"/>
      <c r="EA386" s="129"/>
      <c r="EB386" s="129"/>
      <c r="EC386" s="129"/>
      <c r="ED386" s="129"/>
      <c r="EE386" s="129"/>
      <c r="EF386" s="129"/>
      <c r="EG386" s="129"/>
      <c r="EH386" s="129"/>
      <c r="EI386" s="129"/>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row>
    <row r="387" spans="1:171" ht="11.25" customHeight="1">
      <c r="R387" s="42"/>
      <c r="S387" s="42"/>
      <c r="W387" s="42"/>
      <c r="X387" s="43"/>
      <c r="Y387" s="43"/>
      <c r="Z387" s="43"/>
      <c r="AA387" s="43"/>
      <c r="AB387" s="43"/>
      <c r="AC387" s="43"/>
      <c r="AD387" s="43"/>
      <c r="AE387" s="43"/>
      <c r="AF387" s="43"/>
      <c r="AG387" s="43"/>
      <c r="AH387" s="43"/>
      <c r="AI387" s="43"/>
      <c r="AJ387" s="43"/>
      <c r="AK387" s="43"/>
      <c r="AL387" s="43"/>
      <c r="AM387" s="43"/>
      <c r="AN387" s="3"/>
      <c r="AO387" s="3"/>
      <c r="AP387" s="3"/>
      <c r="AQ387" s="157"/>
      <c r="AR387" s="158"/>
      <c r="AS387" s="158"/>
      <c r="AT387" s="158"/>
      <c r="AU387" s="158"/>
      <c r="AV387" s="158"/>
      <c r="AW387" s="158"/>
      <c r="AX387" s="158"/>
      <c r="AY387" s="158"/>
      <c r="AZ387" s="158"/>
      <c r="BA387" s="158"/>
      <c r="BB387" s="158"/>
      <c r="BC387" s="159"/>
      <c r="BD387" s="165"/>
      <c r="BE387" s="166"/>
      <c r="BF387" s="184"/>
      <c r="BG387" s="188"/>
      <c r="BH387" s="189"/>
      <c r="BI387" s="189"/>
      <c r="BJ387" s="189"/>
      <c r="BK387" s="189"/>
      <c r="BL387" s="189"/>
      <c r="BM387" s="189"/>
      <c r="BN387" s="189"/>
      <c r="BO387" s="189"/>
      <c r="BP387" s="189"/>
      <c r="BQ387" s="189"/>
      <c r="BR387" s="189"/>
      <c r="BS387" s="189"/>
      <c r="BT387" s="189"/>
      <c r="BU387" s="190"/>
      <c r="BV387" s="172"/>
      <c r="BW387" s="173"/>
      <c r="BX387" s="336"/>
      <c r="BY387" s="173"/>
      <c r="BZ387" s="336"/>
      <c r="CA387" s="173"/>
      <c r="CB387" s="336"/>
      <c r="CC387" s="173"/>
      <c r="CD387" s="336"/>
      <c r="CE387" s="338"/>
      <c r="CF387" s="174"/>
      <c r="CG387" s="157"/>
      <c r="CH387" s="158"/>
      <c r="CI387" s="158"/>
      <c r="CJ387" s="158"/>
      <c r="CK387" s="158"/>
      <c r="CL387" s="158"/>
      <c r="CM387" s="158"/>
      <c r="CN387" s="158"/>
      <c r="CO387" s="158"/>
      <c r="CP387" s="158"/>
      <c r="CQ387" s="158"/>
      <c r="CR387" s="158"/>
      <c r="CS387" s="159"/>
      <c r="CT387" s="165"/>
      <c r="CU387" s="166"/>
      <c r="CV387" s="184"/>
      <c r="CW387" s="188"/>
      <c r="CX387" s="189"/>
      <c r="CY387" s="189"/>
      <c r="CZ387" s="189"/>
      <c r="DA387" s="189"/>
      <c r="DB387" s="189"/>
      <c r="DC387" s="189"/>
      <c r="DD387" s="189"/>
      <c r="DE387" s="189"/>
      <c r="DF387" s="189"/>
      <c r="DG387" s="189"/>
      <c r="DH387" s="189"/>
      <c r="DI387" s="189"/>
      <c r="DJ387" s="189"/>
      <c r="DK387" s="190"/>
      <c r="DL387" s="172"/>
      <c r="DM387" s="173"/>
      <c r="DN387" s="336"/>
      <c r="DO387" s="173"/>
      <c r="DP387" s="336"/>
      <c r="DQ387" s="173"/>
      <c r="DR387" s="336"/>
      <c r="DS387" s="173"/>
      <c r="DT387" s="336"/>
      <c r="DU387" s="338"/>
      <c r="DV387" s="174"/>
      <c r="DW387" s="129"/>
      <c r="DX387" s="129"/>
      <c r="DY387" s="129"/>
      <c r="DZ387" s="129"/>
      <c r="EA387" s="129"/>
      <c r="EB387" s="129"/>
      <c r="EC387" s="129"/>
      <c r="ED387" s="129"/>
      <c r="EE387" s="129"/>
      <c r="EF387" s="129"/>
      <c r="EG387" s="129"/>
      <c r="EH387" s="129"/>
      <c r="EI387" s="129"/>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row>
    <row r="388" spans="1:171" ht="11.25" customHeight="1">
      <c r="A388" s="2"/>
      <c r="R388" s="42"/>
      <c r="S388" s="42"/>
      <c r="W388" s="42"/>
      <c r="AA388" s="42"/>
      <c r="AB388" s="42"/>
      <c r="AI388" s="42"/>
      <c r="AJ388" s="42"/>
      <c r="AN388" s="3"/>
      <c r="AO388" s="3"/>
      <c r="AP388" s="3"/>
      <c r="AQ388" s="157"/>
      <c r="AR388" s="158"/>
      <c r="AS388" s="158"/>
      <c r="AT388" s="158"/>
      <c r="AU388" s="158"/>
      <c r="AV388" s="158"/>
      <c r="AW388" s="158"/>
      <c r="AX388" s="158"/>
      <c r="AY388" s="158"/>
      <c r="AZ388" s="158"/>
      <c r="BA388" s="158"/>
      <c r="BB388" s="158"/>
      <c r="BC388" s="159"/>
      <c r="BD388" s="165"/>
      <c r="BE388" s="166"/>
      <c r="BF388" s="175" t="str">
        <f>C373</f>
        <v>C</v>
      </c>
      <c r="BG388" s="177" t="str">
        <f>IF(VLOOKUP($BF388,$A332:$C342,3,FALSE)=0,"",CONCATENATE(VLOOKUP(VLOOKUP($BF388,$A332:$C342,3,FALSE),Players!$C:$G,4,FALSE)," ",VLOOKUP($BF388,$A332:$C342,3,FALSE)," ",IF(ISERROR(VLOOKUP(VLOOKUP($BF388,$A332:$C342,3,FALSE),Players!$C:$G,5,FALSE)),"()",CONCATENATE("(",VLOOKUP(VLOOKUP($BF388,$A332:$C342,3,FALSE),Players!$C:$G,5,FALSE),")"))))</f>
        <v/>
      </c>
      <c r="BH388" s="178"/>
      <c r="BI388" s="178"/>
      <c r="BJ388" s="178"/>
      <c r="BK388" s="178"/>
      <c r="BL388" s="178"/>
      <c r="BM388" s="178"/>
      <c r="BN388" s="178"/>
      <c r="BO388" s="178"/>
      <c r="BP388" s="178"/>
      <c r="BQ388" s="178"/>
      <c r="BR388" s="178"/>
      <c r="BS388" s="178"/>
      <c r="BT388" s="178"/>
      <c r="BU388" s="179"/>
      <c r="BV388" s="150" t="str">
        <f>IF(D373&lt;&gt;"",D373,"")</f>
        <v/>
      </c>
      <c r="BW388" s="151"/>
      <c r="BX388" s="288" t="str">
        <f>IF(F373&lt;&gt;"",F373,"")</f>
        <v/>
      </c>
      <c r="BY388" s="151"/>
      <c r="BZ388" s="288" t="str">
        <f>IF(H373&lt;&gt;"",H373,"")</f>
        <v/>
      </c>
      <c r="CA388" s="151"/>
      <c r="CB388" s="288" t="str">
        <f>IF(J373&lt;&gt;"",J373,"")</f>
        <v/>
      </c>
      <c r="CC388" s="151"/>
      <c r="CD388" s="288" t="str">
        <f>IF(L373&lt;&gt;"",L373,"")</f>
        <v/>
      </c>
      <c r="CE388" s="332"/>
      <c r="CF388" s="174" t="str">
        <f>IF($CF386&lt;&gt;"",IF(CF386="W","L","W"),"")</f>
        <v/>
      </c>
      <c r="CG388" s="157"/>
      <c r="CH388" s="158"/>
      <c r="CI388" s="158"/>
      <c r="CJ388" s="158"/>
      <c r="CK388" s="158"/>
      <c r="CL388" s="158"/>
      <c r="CM388" s="158"/>
      <c r="CN388" s="158"/>
      <c r="CO388" s="158"/>
      <c r="CP388" s="158"/>
      <c r="CQ388" s="158"/>
      <c r="CR388" s="158"/>
      <c r="CS388" s="159"/>
      <c r="CT388" s="165"/>
      <c r="CU388" s="166"/>
      <c r="CV388" s="175" t="str">
        <f>Q373</f>
        <v>F</v>
      </c>
      <c r="CW388" s="177" t="str">
        <f>IF(VLOOKUP($CV388,$A332:$C342,3,FALSE)=0,"",CONCATENATE(VLOOKUP(VLOOKUP($CV388,$A332:$C342,3,FALSE),Players!$C:$G,4,FALSE)," ",VLOOKUP($CV388,$A332:$C342,3,FALSE)," ",IF(ISERROR(VLOOKUP(VLOOKUP($CV388,$A332:$C342,3,FALSE),Players!$C:$G,5,FALSE)),"()",CONCATENATE("(",VLOOKUP(VLOOKUP($CV388,$A332:$C342,3,FALSE),Players!$C:$G,5,FALSE),")"))))</f>
        <v/>
      </c>
      <c r="CX388" s="178"/>
      <c r="CY388" s="178"/>
      <c r="CZ388" s="178"/>
      <c r="DA388" s="178"/>
      <c r="DB388" s="178"/>
      <c r="DC388" s="178"/>
      <c r="DD388" s="178"/>
      <c r="DE388" s="178"/>
      <c r="DF388" s="178"/>
      <c r="DG388" s="178"/>
      <c r="DH388" s="178"/>
      <c r="DI388" s="178"/>
      <c r="DJ388" s="178"/>
      <c r="DK388" s="179"/>
      <c r="DL388" s="150" t="str">
        <f>IF(R373&lt;&gt;"",R373,"")</f>
        <v/>
      </c>
      <c r="DM388" s="151"/>
      <c r="DN388" s="288" t="str">
        <f>IF(T373&lt;&gt;"",T373,"")</f>
        <v/>
      </c>
      <c r="DO388" s="151"/>
      <c r="DP388" s="288" t="str">
        <f>IF(V373&lt;&gt;"",V373,"")</f>
        <v/>
      </c>
      <c r="DQ388" s="151"/>
      <c r="DR388" s="288" t="str">
        <f>IF(X373&lt;&gt;"",X373,"")</f>
        <v/>
      </c>
      <c r="DS388" s="151"/>
      <c r="DT388" s="288" t="str">
        <f>IF(Z373&lt;&gt;"",Z373,"")</f>
        <v/>
      </c>
      <c r="DU388" s="332"/>
      <c r="DV388" s="174" t="str">
        <f>IF($DV386&lt;&gt;"",IF(DV386="W","L","W"),"")</f>
        <v/>
      </c>
      <c r="DW388" s="129"/>
      <c r="DX388" s="129"/>
      <c r="DY388" s="129"/>
      <c r="DZ388" s="129"/>
      <c r="EA388" s="129"/>
      <c r="EB388" s="129"/>
      <c r="EC388" s="129"/>
      <c r="ED388" s="129"/>
      <c r="EE388" s="129"/>
      <c r="EF388" s="129"/>
      <c r="EG388" s="129"/>
      <c r="EH388" s="129"/>
      <c r="EI388" s="129"/>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row>
    <row r="389" spans="1:171" ht="11.25" customHeight="1" thickBot="1">
      <c r="A389" s="2"/>
      <c r="R389" s="42"/>
      <c r="S389" s="42"/>
      <c r="W389" s="42"/>
      <c r="X389" s="43"/>
      <c r="Y389" s="43"/>
      <c r="Z389" s="43"/>
      <c r="AA389" s="43"/>
      <c r="AB389" s="43"/>
      <c r="AC389" s="43"/>
      <c r="AD389" s="43"/>
      <c r="AE389" s="43"/>
      <c r="AF389" s="43"/>
      <c r="AG389" s="43"/>
      <c r="AH389" s="43"/>
      <c r="AI389" s="43"/>
      <c r="AJ389" s="43"/>
      <c r="AK389" s="43"/>
      <c r="AL389" s="43"/>
      <c r="AM389" s="43"/>
      <c r="AN389" s="3"/>
      <c r="AO389" s="3"/>
      <c r="AP389" s="3"/>
      <c r="AQ389" s="160"/>
      <c r="AR389" s="161"/>
      <c r="AS389" s="161"/>
      <c r="AT389" s="161"/>
      <c r="AU389" s="161"/>
      <c r="AV389" s="161"/>
      <c r="AW389" s="161"/>
      <c r="AX389" s="161"/>
      <c r="AY389" s="161"/>
      <c r="AZ389" s="161"/>
      <c r="BA389" s="161"/>
      <c r="BB389" s="161"/>
      <c r="BC389" s="162"/>
      <c r="BD389" s="167"/>
      <c r="BE389" s="168"/>
      <c r="BF389" s="176"/>
      <c r="BG389" s="180"/>
      <c r="BH389" s="181"/>
      <c r="BI389" s="181"/>
      <c r="BJ389" s="181"/>
      <c r="BK389" s="181"/>
      <c r="BL389" s="181"/>
      <c r="BM389" s="181"/>
      <c r="BN389" s="181"/>
      <c r="BO389" s="181"/>
      <c r="BP389" s="181"/>
      <c r="BQ389" s="181"/>
      <c r="BR389" s="181"/>
      <c r="BS389" s="181"/>
      <c r="BT389" s="181"/>
      <c r="BU389" s="182"/>
      <c r="BV389" s="152"/>
      <c r="BW389" s="153"/>
      <c r="BX389" s="333"/>
      <c r="BY389" s="153"/>
      <c r="BZ389" s="333"/>
      <c r="CA389" s="153"/>
      <c r="CB389" s="333"/>
      <c r="CC389" s="153"/>
      <c r="CD389" s="333"/>
      <c r="CE389" s="334"/>
      <c r="CF389" s="341"/>
      <c r="CG389" s="160"/>
      <c r="CH389" s="161"/>
      <c r="CI389" s="161"/>
      <c r="CJ389" s="161"/>
      <c r="CK389" s="161"/>
      <c r="CL389" s="161"/>
      <c r="CM389" s="161"/>
      <c r="CN389" s="161"/>
      <c r="CO389" s="161"/>
      <c r="CP389" s="161"/>
      <c r="CQ389" s="161"/>
      <c r="CR389" s="161"/>
      <c r="CS389" s="162"/>
      <c r="CT389" s="167"/>
      <c r="CU389" s="168"/>
      <c r="CV389" s="176"/>
      <c r="CW389" s="180"/>
      <c r="CX389" s="181"/>
      <c r="CY389" s="181"/>
      <c r="CZ389" s="181"/>
      <c r="DA389" s="181"/>
      <c r="DB389" s="181"/>
      <c r="DC389" s="181"/>
      <c r="DD389" s="181"/>
      <c r="DE389" s="181"/>
      <c r="DF389" s="181"/>
      <c r="DG389" s="181"/>
      <c r="DH389" s="181"/>
      <c r="DI389" s="181"/>
      <c r="DJ389" s="181"/>
      <c r="DK389" s="182"/>
      <c r="DL389" s="152"/>
      <c r="DM389" s="153"/>
      <c r="DN389" s="333"/>
      <c r="DO389" s="153"/>
      <c r="DP389" s="333"/>
      <c r="DQ389" s="153"/>
      <c r="DR389" s="333"/>
      <c r="DS389" s="153"/>
      <c r="DT389" s="333"/>
      <c r="DU389" s="334"/>
      <c r="DV389" s="174"/>
      <c r="DW389" s="129"/>
      <c r="DX389" s="129"/>
      <c r="DY389" s="129"/>
      <c r="DZ389" s="129"/>
      <c r="EA389" s="129"/>
      <c r="EB389" s="129"/>
      <c r="EC389" s="129"/>
      <c r="ED389" s="129"/>
      <c r="EE389" s="129"/>
      <c r="EF389" s="129"/>
      <c r="EG389" s="129"/>
      <c r="EH389" s="129"/>
      <c r="EI389" s="129"/>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row>
    <row r="390" spans="1:171" ht="11.25" customHeight="1" thickBot="1">
      <c r="A390" s="2"/>
      <c r="R390" s="42"/>
      <c r="S390" s="42"/>
      <c r="W390" s="42"/>
      <c r="AA390" s="42"/>
      <c r="AB390" s="42"/>
      <c r="AI390" s="42"/>
      <c r="AJ390" s="42"/>
      <c r="AN390" s="3"/>
      <c r="AO390" s="3"/>
      <c r="AP390" s="3"/>
      <c r="AQ390" s="129"/>
      <c r="AR390" s="129"/>
      <c r="AS390" s="129"/>
      <c r="AT390" s="129"/>
      <c r="AU390" s="129"/>
      <c r="AV390" s="129"/>
      <c r="AW390" s="129"/>
      <c r="AX390" s="129"/>
      <c r="AY390" s="129"/>
      <c r="AZ390" s="129"/>
      <c r="BA390" s="129"/>
      <c r="BB390" s="129"/>
      <c r="BC390" s="129"/>
      <c r="BD390" s="3"/>
      <c r="BE390" s="3"/>
      <c r="BF390" s="3"/>
      <c r="BG390" s="3"/>
      <c r="BH390" s="3"/>
      <c r="BI390" s="3"/>
      <c r="BJ390" s="3"/>
      <c r="BK390" s="3"/>
      <c r="BL390" s="3"/>
      <c r="BM390" s="3"/>
      <c r="BN390" s="3"/>
      <c r="BO390" s="3"/>
      <c r="BP390" s="3"/>
      <c r="BQ390" s="3"/>
      <c r="BR390" s="3"/>
      <c r="BS390" s="3"/>
      <c r="BT390" s="3"/>
      <c r="BU390" s="3"/>
      <c r="BV390" s="169" t="str">
        <f>IF(CF386&lt;&gt;"",IF(AND(AND(BV386&gt;-1,BV388&gt;-1),OR(BV386&gt;10,BV388&gt;10),ABS(BV386-BV388)&gt;1,IF(OR(BV386&gt;11,BV388&gt;11),ABS(BV386-BV388)=2,TRUE),BV386=INT(BV386),BV388=INT(BV388)),"","Error"),"")</f>
        <v/>
      </c>
      <c r="BW390" s="169"/>
      <c r="BX390" s="169" t="str">
        <f>IF(CF386&lt;&gt;"",IF(AND(AND(BX386&gt;-1,BX388&gt;-1),OR(BX386&gt;10,BX388&gt;10),ABS(BX386-BX388)&gt;1,IF(OR(BX386&gt;11,BX388&gt;11),ABS(BX386-BX388)=2,TRUE),BX386=INT(BX386),BX388=INT(BX388)),"","Error"),"")</f>
        <v/>
      </c>
      <c r="BY390" s="169"/>
      <c r="BZ390" s="169" t="str">
        <f>IF(CF386&lt;&gt;"",IF(AND(AND(BZ386&gt;-1,BZ388&gt;-1),OR(BZ386&gt;10,BZ388&gt;10),ABS(BZ386-BZ388)&gt;1,IF(OR(BZ386&gt;11,BZ388&gt;11),ABS(BZ386-BZ388)=2,TRUE),BZ386=INT(BZ386),BZ388=INT(BZ388)),"","Error"),"")</f>
        <v/>
      </c>
      <c r="CA390" s="169"/>
      <c r="CB390" s="169" t="str">
        <f>IF(AND(CF386&lt;&gt;"",CB386&lt;&gt;""),IF(AND(AND(CB386&gt;-1,CB388&gt;-1),OR(CB386&gt;10,CB388&gt;10),ABS(CB386-CB388)&gt;1,IF(OR(CB386&gt;11,CB388&gt;11),ABS(CB386-CB388)=2,TRUE),CB386=INT(CB386),CB388=INT(CB388)),"","Error"),"")</f>
        <v/>
      </c>
      <c r="CC390" s="169"/>
      <c r="CD390" s="169" t="str">
        <f>IF(AND(CF386&lt;&gt;"",CD386&lt;&gt;""),IF(AND(AND(CD386&gt;-1,CD388&gt;-1),OR(CD386&gt;10,CD388&gt;10),ABS(CD386-CD388)&gt;1,IF(OR(CD386&gt;11,CD388&gt;11),ABS(CD386-CD388)=2,TRUE),CD386=INT(CD386),CD388=INT(CD388)),"","Error"),"")</f>
        <v/>
      </c>
      <c r="CE390" s="169"/>
      <c r="CF390" s="3"/>
      <c r="CG390" s="129"/>
      <c r="CH390" s="129"/>
      <c r="CI390" s="129"/>
      <c r="CJ390" s="129"/>
      <c r="CK390" s="129"/>
      <c r="CL390" s="129"/>
      <c r="CM390" s="129"/>
      <c r="CN390" s="129"/>
      <c r="CO390" s="129"/>
      <c r="CP390" s="129"/>
      <c r="CQ390" s="129"/>
      <c r="CR390" s="129"/>
      <c r="CS390" s="129"/>
      <c r="CT390" s="3"/>
      <c r="CU390" s="3"/>
      <c r="CV390" s="3"/>
      <c r="CW390" s="3"/>
      <c r="CX390" s="3"/>
      <c r="CY390" s="3"/>
      <c r="CZ390" s="3"/>
      <c r="DA390" s="3"/>
      <c r="DB390" s="3"/>
      <c r="DC390" s="3"/>
      <c r="DD390" s="3"/>
      <c r="DE390" s="3"/>
      <c r="DF390" s="3"/>
      <c r="DG390" s="3"/>
      <c r="DH390" s="3"/>
      <c r="DI390" s="3"/>
      <c r="DJ390" s="3"/>
      <c r="DK390" s="3"/>
      <c r="DL390" s="169" t="str">
        <f>IF(DV386&lt;&gt;"",IF(AND(AND(DL386&gt;-1,DL388&gt;-1),OR(DL386&gt;10,DL388&gt;10),ABS(DL386-DL388)&gt;1,IF(OR(DL386&gt;11,DL388&gt;11),ABS(DL386-DL388)=2,TRUE),DL386=INT(DL386),DL388=INT(DL388)),"","Error"),"")</f>
        <v/>
      </c>
      <c r="DM390" s="169"/>
      <c r="DN390" s="169" t="str">
        <f>IF(DV386&lt;&gt;"",IF(AND(AND(DN386&gt;-1,DN388&gt;-1),OR(DN386&gt;10,DN388&gt;10),ABS(DN386-DN388)&gt;1,IF(OR(DN386&gt;11,DN388&gt;11),ABS(DN386-DN388)=2,TRUE),DN386=INT(DN386),DN388=INT(DN388)),"","Error"),"")</f>
        <v/>
      </c>
      <c r="DO390" s="169"/>
      <c r="DP390" s="169" t="str">
        <f>IF(DV386&lt;&gt;"",IF(AND(AND(DP386&gt;-1,DP388&gt;-1),OR(DP386&gt;10,DP388&gt;10),ABS(DP386-DP388)&gt;1,IF(OR(DP386&gt;11,DP388&gt;11),ABS(DP386-DP388)=2,TRUE),DP386=INT(DP386),DP388=INT(DP388)),"","Error"),"")</f>
        <v/>
      </c>
      <c r="DQ390" s="169"/>
      <c r="DR390" s="169" t="str">
        <f>IF(AND(DV386&lt;&gt;"",DR386&lt;&gt;""),IF(AND(AND(DR386&gt;-1,DR388&gt;-1),OR(DR386&gt;10,DR388&gt;10),ABS(DR386-DR388)&gt;1,IF(OR(DR386&gt;11,DR388&gt;11),ABS(DR386-DR388)=2,TRUE),DR386=INT(DR386),DR388=INT(DR388)),"","Error"),"")</f>
        <v/>
      </c>
      <c r="DS390" s="169"/>
      <c r="DT390" s="169" t="str">
        <f>IF(AND(DV386&lt;&gt;"",DT386&lt;&gt;""),IF(AND(AND(DT386&gt;-1,DT388&gt;-1),OR(DT386&gt;10,DT388&gt;10),ABS(DT386-DT388)&gt;1,IF(OR(DT386&gt;11,DT388&gt;11),ABS(DT386-DT388)=2,TRUE),DT386=INT(DT386),DT388=INT(DT388)),"","Error"),"")</f>
        <v/>
      </c>
      <c r="DU390" s="169"/>
      <c r="DV390" s="3"/>
      <c r="DW390" s="129"/>
      <c r="DX390" s="129"/>
      <c r="DY390" s="129"/>
      <c r="DZ390" s="129"/>
      <c r="EA390" s="129"/>
      <c r="EB390" s="129"/>
      <c r="EC390" s="129"/>
      <c r="ED390" s="129"/>
      <c r="EE390" s="129"/>
      <c r="EF390" s="129"/>
      <c r="EG390" s="129"/>
      <c r="EH390" s="129"/>
      <c r="EI390" s="129"/>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row>
    <row r="391" spans="1:171" ht="11.25" customHeight="1">
      <c r="A391" s="259" t="s">
        <v>9</v>
      </c>
      <c r="B391" s="260"/>
      <c r="C391" s="260"/>
      <c r="D391" s="260"/>
      <c r="E391" s="260"/>
      <c r="F391" s="300" t="str">
        <f>Players!$C$1</f>
        <v>Enter Division Name</v>
      </c>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c r="AE391" s="301"/>
      <c r="AF391" s="301"/>
      <c r="AG391" s="301"/>
      <c r="AH391" s="302" t="s">
        <v>10</v>
      </c>
      <c r="AI391" s="303"/>
      <c r="AJ391" s="303"/>
      <c r="AK391" s="306" t="str">
        <f>Players!$G$1</f>
        <v>Enter Date</v>
      </c>
      <c r="AL391" s="307"/>
      <c r="AM391" s="307"/>
      <c r="AN391" s="307"/>
      <c r="AO391" s="308"/>
      <c r="AQ391" s="154" t="str">
        <f>CONCATENATE($A395," ",$D395,","," ",$F393)</f>
        <v>Group: 7, Men's Singles</v>
      </c>
      <c r="AR391" s="155"/>
      <c r="AS391" s="155"/>
      <c r="AT391" s="155"/>
      <c r="AU391" s="155"/>
      <c r="AV391" s="155"/>
      <c r="AW391" s="155"/>
      <c r="AX391" s="155"/>
      <c r="AY391" s="155"/>
      <c r="AZ391" s="155"/>
      <c r="BA391" s="155"/>
      <c r="BB391" s="155"/>
      <c r="BC391" s="156"/>
      <c r="BD391" s="163">
        <f>A412</f>
        <v>1</v>
      </c>
      <c r="BE391" s="164"/>
      <c r="BF391" s="183" t="str">
        <f>C412</f>
        <v>A</v>
      </c>
      <c r="BG391" s="185" t="str">
        <f>IF(VLOOKUP($BF391,$A397:$C407,3,FALSE)=0,"",CONCATENATE(VLOOKUP(VLOOKUP($BF391,$A397:$C407,3,FALSE),Players!$C:$G,4,FALSE)," ",VLOOKUP($BF391,$A397:$C407,3,FALSE)," ",IF(ISERROR(VLOOKUP(VLOOKUP($BF391,$A397:$C407,3,FALSE),Players!$C:$G,5,FALSE)),"()",CONCATENATE("(",VLOOKUP(VLOOKUP($BF391,$A397:$C407,3,FALSE),Players!$C:$G,5,FALSE),")"))))</f>
        <v/>
      </c>
      <c r="BH391" s="186"/>
      <c r="BI391" s="186"/>
      <c r="BJ391" s="186"/>
      <c r="BK391" s="186"/>
      <c r="BL391" s="186"/>
      <c r="BM391" s="186"/>
      <c r="BN391" s="186"/>
      <c r="BO391" s="186"/>
      <c r="BP391" s="186"/>
      <c r="BQ391" s="186"/>
      <c r="BR391" s="186"/>
      <c r="BS391" s="186"/>
      <c r="BT391" s="186"/>
      <c r="BU391" s="187"/>
      <c r="BV391" s="170" t="str">
        <f>IF(D412&lt;&gt;"",D412,"")</f>
        <v/>
      </c>
      <c r="BW391" s="171"/>
      <c r="BX391" s="335" t="str">
        <f>IF(F412&lt;&gt;"",F412,"")</f>
        <v/>
      </c>
      <c r="BY391" s="171"/>
      <c r="BZ391" s="335" t="str">
        <f>IF(H412&lt;&gt;"",H412,"")</f>
        <v/>
      </c>
      <c r="CA391" s="171"/>
      <c r="CB391" s="335" t="str">
        <f>IF(J412&lt;&gt;"",J412,"")</f>
        <v/>
      </c>
      <c r="CC391" s="171"/>
      <c r="CD391" s="335" t="str">
        <f>IF(L412&lt;&gt;"",L412,"")</f>
        <v/>
      </c>
      <c r="CE391" s="337"/>
      <c r="CF391" s="174" t="str">
        <f>IF($CD391=$CD393,IF($CB391=$CB393,IF($BZ391&lt;&gt;"",IF($BZ391&gt;$BZ393,"W","L"),""),IF($CB391&gt;$CB393,"W","L")),IF($CD391&gt;$CD393,"W","L"))</f>
        <v/>
      </c>
      <c r="CG391" s="154" t="str">
        <f>CONCATENATE($A395," ",$D395,","," ",$F393)</f>
        <v>Group: 7, Men's Singles</v>
      </c>
      <c r="CH391" s="155"/>
      <c r="CI391" s="155"/>
      <c r="CJ391" s="155"/>
      <c r="CK391" s="155"/>
      <c r="CL391" s="155"/>
      <c r="CM391" s="155"/>
      <c r="CN391" s="155"/>
      <c r="CO391" s="155"/>
      <c r="CP391" s="155"/>
      <c r="CQ391" s="155"/>
      <c r="CR391" s="155"/>
      <c r="CS391" s="156"/>
      <c r="CT391" s="163">
        <f>O412</f>
        <v>8</v>
      </c>
      <c r="CU391" s="164"/>
      <c r="CV391" s="183" t="str">
        <f>Q412</f>
        <v>B</v>
      </c>
      <c r="CW391" s="185" t="str">
        <f>IF(VLOOKUP($CV391,$A397:$C407,3,FALSE)=0,"",CONCATENATE(VLOOKUP(VLOOKUP($CV391,$A397:$C407,3,FALSE),Players!$C:$G,4,FALSE)," ",VLOOKUP($CV391,$A397:$C407,3,FALSE)," ",IF(ISERROR(VLOOKUP(VLOOKUP($CV391,$A397:$C407,3,FALSE),Players!$C:$G,5,FALSE)),"()",CONCATENATE("(",VLOOKUP(VLOOKUP($CV391,$A397:$C407,3,FALSE),Players!$C:$G,5,FALSE),")"))))</f>
        <v/>
      </c>
      <c r="CX391" s="186"/>
      <c r="CY391" s="186"/>
      <c r="CZ391" s="186"/>
      <c r="DA391" s="186"/>
      <c r="DB391" s="186"/>
      <c r="DC391" s="186"/>
      <c r="DD391" s="186"/>
      <c r="DE391" s="186"/>
      <c r="DF391" s="186"/>
      <c r="DG391" s="186"/>
      <c r="DH391" s="186"/>
      <c r="DI391" s="186"/>
      <c r="DJ391" s="186"/>
      <c r="DK391" s="187"/>
      <c r="DL391" s="170" t="str">
        <f>IF(R412&lt;&gt;"",R412,"")</f>
        <v/>
      </c>
      <c r="DM391" s="171"/>
      <c r="DN391" s="335" t="str">
        <f>IF(T412&lt;&gt;"",T412,"")</f>
        <v/>
      </c>
      <c r="DO391" s="171"/>
      <c r="DP391" s="335" t="str">
        <f>IF(V412&lt;&gt;"",V412,"")</f>
        <v/>
      </c>
      <c r="DQ391" s="171"/>
      <c r="DR391" s="335" t="str">
        <f>IF(X412&lt;&gt;"",X412,"")</f>
        <v/>
      </c>
      <c r="DS391" s="171"/>
      <c r="DT391" s="335" t="str">
        <f>IF(Z412&lt;&gt;"",Z412,"")</f>
        <v/>
      </c>
      <c r="DU391" s="337"/>
      <c r="DV391" s="174" t="str">
        <f>IF($DT391=$DT393,IF($DR391=$DR393,IF($DP391&lt;&gt;"",IF($DP391&gt;$DP393,"W","L"),""),IF($DR391&gt;$DR393,"W","L")),IF($DT391&gt;$DT393,"W","L"))</f>
        <v/>
      </c>
      <c r="DW391" s="154" t="str">
        <f>CONCATENATE($A395," ",$D395,","," ",$F393)</f>
        <v>Group: 7, Men's Singles</v>
      </c>
      <c r="DX391" s="155"/>
      <c r="DY391" s="155"/>
      <c r="DZ391" s="155"/>
      <c r="EA391" s="155"/>
      <c r="EB391" s="155"/>
      <c r="EC391" s="155"/>
      <c r="ED391" s="155"/>
      <c r="EE391" s="155"/>
      <c r="EF391" s="155"/>
      <c r="EG391" s="155"/>
      <c r="EH391" s="155"/>
      <c r="EI391" s="156"/>
      <c r="EJ391" s="163">
        <f>AC412</f>
        <v>15</v>
      </c>
      <c r="EK391" s="164"/>
      <c r="EL391" s="183" t="str">
        <f>AE412</f>
        <v>B</v>
      </c>
      <c r="EM391" s="185" t="str">
        <f>IF(VLOOKUP($EL391,$A397:$C407,3,FALSE)=0,"",CONCATENATE(VLOOKUP(VLOOKUP($EL391,$A397:$C407,3,FALSE),Players!$C:$G,4,FALSE)," ",VLOOKUP($EL391,$A397:$C407,3,FALSE)," ",IF(ISERROR(VLOOKUP(VLOOKUP($EL391,$A397:$C407,3,FALSE),Players!$C:$G,5,FALSE)),"()",CONCATENATE("(",VLOOKUP(VLOOKUP($EL391,$A397:$C407,3,FALSE),Players!$C:$G,5,FALSE),")"))))</f>
        <v/>
      </c>
      <c r="EN391" s="186"/>
      <c r="EO391" s="186"/>
      <c r="EP391" s="186"/>
      <c r="EQ391" s="186"/>
      <c r="ER391" s="186"/>
      <c r="ES391" s="186"/>
      <c r="ET391" s="186"/>
      <c r="EU391" s="186"/>
      <c r="EV391" s="186"/>
      <c r="EW391" s="186"/>
      <c r="EX391" s="186"/>
      <c r="EY391" s="186"/>
      <c r="EZ391" s="186"/>
      <c r="FA391" s="187"/>
      <c r="FB391" s="170" t="str">
        <f>IF(AF412&lt;&gt;"",AF412,"")</f>
        <v/>
      </c>
      <c r="FC391" s="171"/>
      <c r="FD391" s="335" t="str">
        <f>IF(AH412&lt;&gt;"",AH412,"")</f>
        <v/>
      </c>
      <c r="FE391" s="171"/>
      <c r="FF391" s="335" t="str">
        <f>IF(AJ412&lt;&gt;"",AJ412,"")</f>
        <v/>
      </c>
      <c r="FG391" s="171"/>
      <c r="FH391" s="335" t="str">
        <f>IF(AL412&lt;&gt;"",AL412,"")</f>
        <v/>
      </c>
      <c r="FI391" s="171"/>
      <c r="FJ391" s="335" t="str">
        <f>IF(AN412&lt;&gt;"",AN412,"")</f>
        <v/>
      </c>
      <c r="FK391" s="337"/>
      <c r="FL391" s="174" t="str">
        <f>IF($FJ391=$FJ393,IF($FH391=$FH393,IF($FF391&lt;&gt;"",IF($FF391&gt;$FF393,"W","L"),""),IF($FH391&gt;$FH393,"W","L")),IF($FJ391&gt;$FJ393,"W","L"))</f>
        <v/>
      </c>
    </row>
    <row r="392" spans="1:171" ht="11.25" customHeight="1">
      <c r="A392" s="261"/>
      <c r="B392" s="262"/>
      <c r="C392" s="262"/>
      <c r="D392" s="262"/>
      <c r="E392" s="26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F392" s="282"/>
      <c r="AG392" s="282"/>
      <c r="AH392" s="304"/>
      <c r="AI392" s="305"/>
      <c r="AJ392" s="305"/>
      <c r="AK392" s="309"/>
      <c r="AL392" s="309"/>
      <c r="AM392" s="309"/>
      <c r="AN392" s="309"/>
      <c r="AO392" s="310"/>
      <c r="AQ392" s="157"/>
      <c r="AR392" s="158"/>
      <c r="AS392" s="158"/>
      <c r="AT392" s="158"/>
      <c r="AU392" s="158"/>
      <c r="AV392" s="158"/>
      <c r="AW392" s="158"/>
      <c r="AX392" s="158"/>
      <c r="AY392" s="158"/>
      <c r="AZ392" s="158"/>
      <c r="BA392" s="158"/>
      <c r="BB392" s="158"/>
      <c r="BC392" s="159"/>
      <c r="BD392" s="165"/>
      <c r="BE392" s="166"/>
      <c r="BF392" s="184"/>
      <c r="BG392" s="188"/>
      <c r="BH392" s="189"/>
      <c r="BI392" s="189"/>
      <c r="BJ392" s="189"/>
      <c r="BK392" s="189"/>
      <c r="BL392" s="189"/>
      <c r="BM392" s="189"/>
      <c r="BN392" s="189"/>
      <c r="BO392" s="189"/>
      <c r="BP392" s="189"/>
      <c r="BQ392" s="189"/>
      <c r="BR392" s="189"/>
      <c r="BS392" s="189"/>
      <c r="BT392" s="189"/>
      <c r="BU392" s="190"/>
      <c r="BV392" s="172"/>
      <c r="BW392" s="173"/>
      <c r="BX392" s="336"/>
      <c r="BY392" s="173"/>
      <c r="BZ392" s="336"/>
      <c r="CA392" s="173"/>
      <c r="CB392" s="336"/>
      <c r="CC392" s="173"/>
      <c r="CD392" s="336"/>
      <c r="CE392" s="338"/>
      <c r="CF392" s="174"/>
      <c r="CG392" s="157"/>
      <c r="CH392" s="158"/>
      <c r="CI392" s="158"/>
      <c r="CJ392" s="158"/>
      <c r="CK392" s="158"/>
      <c r="CL392" s="158"/>
      <c r="CM392" s="158"/>
      <c r="CN392" s="158"/>
      <c r="CO392" s="158"/>
      <c r="CP392" s="158"/>
      <c r="CQ392" s="158"/>
      <c r="CR392" s="158"/>
      <c r="CS392" s="159"/>
      <c r="CT392" s="165"/>
      <c r="CU392" s="166"/>
      <c r="CV392" s="184"/>
      <c r="CW392" s="188"/>
      <c r="CX392" s="189"/>
      <c r="CY392" s="189"/>
      <c r="CZ392" s="189"/>
      <c r="DA392" s="189"/>
      <c r="DB392" s="189"/>
      <c r="DC392" s="189"/>
      <c r="DD392" s="189"/>
      <c r="DE392" s="189"/>
      <c r="DF392" s="189"/>
      <c r="DG392" s="189"/>
      <c r="DH392" s="189"/>
      <c r="DI392" s="189"/>
      <c r="DJ392" s="189"/>
      <c r="DK392" s="190"/>
      <c r="DL392" s="172"/>
      <c r="DM392" s="173"/>
      <c r="DN392" s="336"/>
      <c r="DO392" s="173"/>
      <c r="DP392" s="336"/>
      <c r="DQ392" s="173"/>
      <c r="DR392" s="336"/>
      <c r="DS392" s="173"/>
      <c r="DT392" s="336"/>
      <c r="DU392" s="338"/>
      <c r="DV392" s="174"/>
      <c r="DW392" s="157"/>
      <c r="DX392" s="158"/>
      <c r="DY392" s="158"/>
      <c r="DZ392" s="158"/>
      <c r="EA392" s="158"/>
      <c r="EB392" s="158"/>
      <c r="EC392" s="158"/>
      <c r="ED392" s="158"/>
      <c r="EE392" s="158"/>
      <c r="EF392" s="158"/>
      <c r="EG392" s="158"/>
      <c r="EH392" s="158"/>
      <c r="EI392" s="159"/>
      <c r="EJ392" s="165"/>
      <c r="EK392" s="166"/>
      <c r="EL392" s="184"/>
      <c r="EM392" s="188"/>
      <c r="EN392" s="189"/>
      <c r="EO392" s="189"/>
      <c r="EP392" s="189"/>
      <c r="EQ392" s="189"/>
      <c r="ER392" s="189"/>
      <c r="ES392" s="189"/>
      <c r="ET392" s="189"/>
      <c r="EU392" s="189"/>
      <c r="EV392" s="189"/>
      <c r="EW392" s="189"/>
      <c r="EX392" s="189"/>
      <c r="EY392" s="189"/>
      <c r="EZ392" s="189"/>
      <c r="FA392" s="190"/>
      <c r="FB392" s="172"/>
      <c r="FC392" s="173"/>
      <c r="FD392" s="336"/>
      <c r="FE392" s="173"/>
      <c r="FF392" s="336"/>
      <c r="FG392" s="173"/>
      <c r="FH392" s="336"/>
      <c r="FI392" s="173"/>
      <c r="FJ392" s="336"/>
      <c r="FK392" s="338"/>
      <c r="FL392" s="174"/>
    </row>
    <row r="393" spans="1:171" ht="11.25" customHeight="1">
      <c r="A393" s="266" t="s">
        <v>11</v>
      </c>
      <c r="B393" s="267"/>
      <c r="C393" s="267"/>
      <c r="D393" s="277" t="s">
        <v>12</v>
      </c>
      <c r="E393" s="278"/>
      <c r="F393" s="280" t="str">
        <f>Players!$A$3</f>
        <v>Men's Singles</v>
      </c>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81"/>
      <c r="AE393" s="281"/>
      <c r="AF393" s="281"/>
      <c r="AG393" s="281"/>
      <c r="AH393" s="302" t="s">
        <v>13</v>
      </c>
      <c r="AI393" s="303"/>
      <c r="AJ393" s="303"/>
      <c r="AK393" s="328" t="s">
        <v>58</v>
      </c>
      <c r="AL393" s="328"/>
      <c r="AM393" s="328"/>
      <c r="AN393" s="328"/>
      <c r="AO393" s="329"/>
      <c r="AQ393" s="157"/>
      <c r="AR393" s="158"/>
      <c r="AS393" s="158"/>
      <c r="AT393" s="158"/>
      <c r="AU393" s="158"/>
      <c r="AV393" s="158"/>
      <c r="AW393" s="158"/>
      <c r="AX393" s="158"/>
      <c r="AY393" s="158"/>
      <c r="AZ393" s="158"/>
      <c r="BA393" s="158"/>
      <c r="BB393" s="158"/>
      <c r="BC393" s="159"/>
      <c r="BD393" s="165"/>
      <c r="BE393" s="166"/>
      <c r="BF393" s="175" t="str">
        <f>C414</f>
        <v>F</v>
      </c>
      <c r="BG393" s="177" t="str">
        <f>IF(VLOOKUP($BF393,$A397:$C407,3,FALSE)=0,"",CONCATENATE(VLOOKUP(VLOOKUP($BF393,$A397:$C407,3,FALSE),Players!$C:$G,4,FALSE)," ",VLOOKUP($BF393,$A397:$C407,3,FALSE)," ",IF(ISERROR(VLOOKUP(VLOOKUP($BF393,$A397:$C407,3,FALSE),Players!$C:$G,5,FALSE)),"()",CONCATENATE("(",VLOOKUP(VLOOKUP($BF393,$A397:$C407,3,FALSE),Players!$C:$G,5,FALSE),")"))))</f>
        <v/>
      </c>
      <c r="BH393" s="178"/>
      <c r="BI393" s="178"/>
      <c r="BJ393" s="178"/>
      <c r="BK393" s="178"/>
      <c r="BL393" s="178"/>
      <c r="BM393" s="178"/>
      <c r="BN393" s="178"/>
      <c r="BO393" s="178"/>
      <c r="BP393" s="178"/>
      <c r="BQ393" s="178"/>
      <c r="BR393" s="178"/>
      <c r="BS393" s="178"/>
      <c r="BT393" s="178"/>
      <c r="BU393" s="179"/>
      <c r="BV393" s="150" t="str">
        <f>IF(D414&lt;&gt;"",D414,"")</f>
        <v/>
      </c>
      <c r="BW393" s="151"/>
      <c r="BX393" s="288" t="str">
        <f>IF(F414&lt;&gt;"",F414,"")</f>
        <v/>
      </c>
      <c r="BY393" s="151"/>
      <c r="BZ393" s="288" t="str">
        <f>IF(H414&lt;&gt;"",H414,"")</f>
        <v/>
      </c>
      <c r="CA393" s="151"/>
      <c r="CB393" s="288" t="str">
        <f>IF(J414&lt;&gt;"",J414,"")</f>
        <v/>
      </c>
      <c r="CC393" s="151"/>
      <c r="CD393" s="288" t="str">
        <f>IF(L414&lt;&gt;"",L414,"")</f>
        <v/>
      </c>
      <c r="CE393" s="332"/>
      <c r="CF393" s="174" t="str">
        <f>IF($CF391&lt;&gt;"",IF(CF391="W","L","W"),"")</f>
        <v/>
      </c>
      <c r="CG393" s="157"/>
      <c r="CH393" s="158"/>
      <c r="CI393" s="158"/>
      <c r="CJ393" s="158"/>
      <c r="CK393" s="158"/>
      <c r="CL393" s="158"/>
      <c r="CM393" s="158"/>
      <c r="CN393" s="158"/>
      <c r="CO393" s="158"/>
      <c r="CP393" s="158"/>
      <c r="CQ393" s="158"/>
      <c r="CR393" s="158"/>
      <c r="CS393" s="159"/>
      <c r="CT393" s="165"/>
      <c r="CU393" s="166"/>
      <c r="CV393" s="175" t="str">
        <f>Q414</f>
        <v>D</v>
      </c>
      <c r="CW393" s="177" t="str">
        <f>IF(VLOOKUP($CV393,$A397:$C407,3,FALSE)=0,"",CONCATENATE(VLOOKUP(VLOOKUP($CV393,$A397:$C407,3,FALSE),Players!$C:$G,4,FALSE)," ",VLOOKUP($CV393,$A397:$C407,3,FALSE)," ",IF(ISERROR(VLOOKUP(VLOOKUP($CV393,$A397:$C407,3,FALSE),Players!$C:$G,5,FALSE)),"()",CONCATENATE("(",VLOOKUP(VLOOKUP($CV393,$A397:$C407,3,FALSE),Players!$C:$G,5,FALSE),")"))))</f>
        <v/>
      </c>
      <c r="CX393" s="178"/>
      <c r="CY393" s="178"/>
      <c r="CZ393" s="178"/>
      <c r="DA393" s="178"/>
      <c r="DB393" s="178"/>
      <c r="DC393" s="178"/>
      <c r="DD393" s="178"/>
      <c r="DE393" s="178"/>
      <c r="DF393" s="178"/>
      <c r="DG393" s="178"/>
      <c r="DH393" s="178"/>
      <c r="DI393" s="178"/>
      <c r="DJ393" s="178"/>
      <c r="DK393" s="179"/>
      <c r="DL393" s="150" t="str">
        <f>IF(R414&lt;&gt;"",R414,"")</f>
        <v/>
      </c>
      <c r="DM393" s="151"/>
      <c r="DN393" s="288" t="str">
        <f>IF(T414&lt;&gt;"",T414,"")</f>
        <v/>
      </c>
      <c r="DO393" s="151"/>
      <c r="DP393" s="288" t="str">
        <f>IF(V414&lt;&gt;"",V414,"")</f>
        <v/>
      </c>
      <c r="DQ393" s="151"/>
      <c r="DR393" s="288" t="str">
        <f>IF(X414&lt;&gt;"",X414,"")</f>
        <v/>
      </c>
      <c r="DS393" s="151"/>
      <c r="DT393" s="288" t="str">
        <f>IF(Z414&lt;&gt;"",Z414,"")</f>
        <v/>
      </c>
      <c r="DU393" s="332"/>
      <c r="DV393" s="174" t="str">
        <f>IF($DV391&lt;&gt;"",IF(DV391="W","L","W"),"")</f>
        <v/>
      </c>
      <c r="DW393" s="157"/>
      <c r="DX393" s="158"/>
      <c r="DY393" s="158"/>
      <c r="DZ393" s="158"/>
      <c r="EA393" s="158"/>
      <c r="EB393" s="158"/>
      <c r="EC393" s="158"/>
      <c r="ED393" s="158"/>
      <c r="EE393" s="158"/>
      <c r="EF393" s="158"/>
      <c r="EG393" s="158"/>
      <c r="EH393" s="158"/>
      <c r="EI393" s="159"/>
      <c r="EJ393" s="165"/>
      <c r="EK393" s="166"/>
      <c r="EL393" s="175" t="str">
        <f>AE414</f>
        <v>C</v>
      </c>
      <c r="EM393" s="177" t="str">
        <f>IF(VLOOKUP($EL393,$A397:$C407,3,FALSE)=0,"",CONCATENATE(VLOOKUP(VLOOKUP($EL393,$A397:$C407,3,FALSE),Players!$C:$G,4,FALSE)," ",VLOOKUP($EL393,$A397:$C407,3,FALSE)," ",IF(ISERROR(VLOOKUP(VLOOKUP($EL393,$A397:$C407,3,FALSE),Players!$C:$G,5,FALSE)),"()",CONCATENATE("(",VLOOKUP(VLOOKUP($EL393,$A397:$C407,3,FALSE),Players!$C:$G,5,FALSE),")"))))</f>
        <v/>
      </c>
      <c r="EN393" s="178"/>
      <c r="EO393" s="178"/>
      <c r="EP393" s="178"/>
      <c r="EQ393" s="178"/>
      <c r="ER393" s="178"/>
      <c r="ES393" s="178"/>
      <c r="ET393" s="178"/>
      <c r="EU393" s="178"/>
      <c r="EV393" s="178"/>
      <c r="EW393" s="178"/>
      <c r="EX393" s="178"/>
      <c r="EY393" s="178"/>
      <c r="EZ393" s="178"/>
      <c r="FA393" s="179"/>
      <c r="FB393" s="150" t="str">
        <f>IF(AF414&lt;&gt;"",AF414,"")</f>
        <v/>
      </c>
      <c r="FC393" s="151"/>
      <c r="FD393" s="288" t="str">
        <f>IF(AH414&lt;&gt;"",AH414,"")</f>
        <v/>
      </c>
      <c r="FE393" s="151"/>
      <c r="FF393" s="288" t="str">
        <f>IF(AJ414&lt;&gt;"",AJ414,"")</f>
        <v/>
      </c>
      <c r="FG393" s="151"/>
      <c r="FH393" s="288" t="str">
        <f>IF(AL414&lt;&gt;"",AL414,"")</f>
        <v/>
      </c>
      <c r="FI393" s="151"/>
      <c r="FJ393" s="288" t="str">
        <f>IF(AN414&lt;&gt;"",AN414,"")</f>
        <v/>
      </c>
      <c r="FK393" s="332"/>
      <c r="FL393" s="174" t="str">
        <f>IF($FL391&lt;&gt;"",IF(FL391="W","L","W"),"")</f>
        <v/>
      </c>
    </row>
    <row r="394" spans="1:171" ht="11.25" customHeight="1" thickBot="1">
      <c r="A394" s="275"/>
      <c r="B394" s="276"/>
      <c r="C394" s="276"/>
      <c r="D394" s="279"/>
      <c r="E394" s="279"/>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282"/>
      <c r="AG394" s="282"/>
      <c r="AH394" s="304"/>
      <c r="AI394" s="305"/>
      <c r="AJ394" s="305"/>
      <c r="AK394" s="330"/>
      <c r="AL394" s="330"/>
      <c r="AM394" s="330"/>
      <c r="AN394" s="330"/>
      <c r="AO394" s="331"/>
      <c r="AQ394" s="160"/>
      <c r="AR394" s="161"/>
      <c r="AS394" s="161"/>
      <c r="AT394" s="161"/>
      <c r="AU394" s="161"/>
      <c r="AV394" s="161"/>
      <c r="AW394" s="161"/>
      <c r="AX394" s="161"/>
      <c r="AY394" s="161"/>
      <c r="AZ394" s="161"/>
      <c r="BA394" s="161"/>
      <c r="BB394" s="161"/>
      <c r="BC394" s="162"/>
      <c r="BD394" s="167"/>
      <c r="BE394" s="168"/>
      <c r="BF394" s="176"/>
      <c r="BG394" s="180"/>
      <c r="BH394" s="181"/>
      <c r="BI394" s="181"/>
      <c r="BJ394" s="181"/>
      <c r="BK394" s="181"/>
      <c r="BL394" s="181"/>
      <c r="BM394" s="181"/>
      <c r="BN394" s="181"/>
      <c r="BO394" s="181"/>
      <c r="BP394" s="181"/>
      <c r="BQ394" s="181"/>
      <c r="BR394" s="181"/>
      <c r="BS394" s="181"/>
      <c r="BT394" s="181"/>
      <c r="BU394" s="182"/>
      <c r="BV394" s="152"/>
      <c r="BW394" s="153"/>
      <c r="BX394" s="333"/>
      <c r="BY394" s="153"/>
      <c r="BZ394" s="333"/>
      <c r="CA394" s="153"/>
      <c r="CB394" s="333"/>
      <c r="CC394" s="153"/>
      <c r="CD394" s="333"/>
      <c r="CE394" s="334"/>
      <c r="CF394" s="341"/>
      <c r="CG394" s="160"/>
      <c r="CH394" s="161"/>
      <c r="CI394" s="161"/>
      <c r="CJ394" s="161"/>
      <c r="CK394" s="161"/>
      <c r="CL394" s="161"/>
      <c r="CM394" s="161"/>
      <c r="CN394" s="161"/>
      <c r="CO394" s="161"/>
      <c r="CP394" s="161"/>
      <c r="CQ394" s="161"/>
      <c r="CR394" s="161"/>
      <c r="CS394" s="162"/>
      <c r="CT394" s="167"/>
      <c r="CU394" s="168"/>
      <c r="CV394" s="176"/>
      <c r="CW394" s="180"/>
      <c r="CX394" s="181"/>
      <c r="CY394" s="181"/>
      <c r="CZ394" s="181"/>
      <c r="DA394" s="181"/>
      <c r="DB394" s="181"/>
      <c r="DC394" s="181"/>
      <c r="DD394" s="181"/>
      <c r="DE394" s="181"/>
      <c r="DF394" s="181"/>
      <c r="DG394" s="181"/>
      <c r="DH394" s="181"/>
      <c r="DI394" s="181"/>
      <c r="DJ394" s="181"/>
      <c r="DK394" s="182"/>
      <c r="DL394" s="152"/>
      <c r="DM394" s="153"/>
      <c r="DN394" s="333"/>
      <c r="DO394" s="153"/>
      <c r="DP394" s="333"/>
      <c r="DQ394" s="153"/>
      <c r="DR394" s="333"/>
      <c r="DS394" s="153"/>
      <c r="DT394" s="333"/>
      <c r="DU394" s="334"/>
      <c r="DV394" s="174"/>
      <c r="DW394" s="160"/>
      <c r="DX394" s="161"/>
      <c r="DY394" s="161"/>
      <c r="DZ394" s="161"/>
      <c r="EA394" s="161"/>
      <c r="EB394" s="161"/>
      <c r="EC394" s="161"/>
      <c r="ED394" s="161"/>
      <c r="EE394" s="161"/>
      <c r="EF394" s="161"/>
      <c r="EG394" s="161"/>
      <c r="EH394" s="161"/>
      <c r="EI394" s="162"/>
      <c r="EJ394" s="167"/>
      <c r="EK394" s="168"/>
      <c r="EL394" s="176"/>
      <c r="EM394" s="180"/>
      <c r="EN394" s="181"/>
      <c r="EO394" s="181"/>
      <c r="EP394" s="181"/>
      <c r="EQ394" s="181"/>
      <c r="ER394" s="181"/>
      <c r="ES394" s="181"/>
      <c r="ET394" s="181"/>
      <c r="EU394" s="181"/>
      <c r="EV394" s="181"/>
      <c r="EW394" s="181"/>
      <c r="EX394" s="181"/>
      <c r="EY394" s="181"/>
      <c r="EZ394" s="181"/>
      <c r="FA394" s="182"/>
      <c r="FB394" s="152"/>
      <c r="FC394" s="153"/>
      <c r="FD394" s="333"/>
      <c r="FE394" s="153"/>
      <c r="FF394" s="333"/>
      <c r="FG394" s="153"/>
      <c r="FH394" s="333"/>
      <c r="FI394" s="153"/>
      <c r="FJ394" s="333"/>
      <c r="FK394" s="334"/>
      <c r="FL394" s="174"/>
    </row>
    <row r="395" spans="1:171" ht="11.25" customHeight="1">
      <c r="A395" s="259" t="s">
        <v>15</v>
      </c>
      <c r="B395" s="260"/>
      <c r="C395" s="260"/>
      <c r="D395" s="264">
        <v>7</v>
      </c>
      <c r="E395" s="264"/>
      <c r="F395" s="266" t="s">
        <v>16</v>
      </c>
      <c r="G395" s="267"/>
      <c r="H395" s="267"/>
      <c r="I395" s="283"/>
      <c r="J395" s="284"/>
      <c r="K395" s="284"/>
      <c r="L395" s="284"/>
      <c r="M395" s="284"/>
      <c r="N395" s="264"/>
      <c r="O395" s="264"/>
      <c r="P395" s="264"/>
      <c r="Q395" s="264"/>
      <c r="R395" s="264"/>
      <c r="S395" s="264"/>
      <c r="T395" s="264"/>
      <c r="U395" s="264"/>
      <c r="V395" s="264"/>
      <c r="W395" s="264"/>
      <c r="X395" s="264"/>
      <c r="Y395" s="325"/>
      <c r="Z395" s="150" t="s">
        <v>17</v>
      </c>
      <c r="AA395" s="270"/>
      <c r="AB395" s="288" t="s">
        <v>18</v>
      </c>
      <c r="AC395" s="270"/>
      <c r="AD395" s="288" t="s">
        <v>19</v>
      </c>
      <c r="AE395" s="270"/>
      <c r="AF395" s="288" t="s">
        <v>20</v>
      </c>
      <c r="AG395" s="270"/>
      <c r="AH395" s="288" t="s">
        <v>43</v>
      </c>
      <c r="AI395" s="270"/>
      <c r="AJ395" s="288" t="s">
        <v>52</v>
      </c>
      <c r="AK395" s="290"/>
      <c r="AL395" s="292" t="s">
        <v>21</v>
      </c>
      <c r="AM395" s="293"/>
      <c r="AN395" s="296" t="s">
        <v>22</v>
      </c>
      <c r="AO395" s="297"/>
      <c r="AQ395" s="126"/>
      <c r="AR395" s="126"/>
      <c r="AS395" s="126"/>
      <c r="AT395" s="126"/>
      <c r="AU395" s="126"/>
      <c r="AV395" s="126"/>
      <c r="AW395" s="126"/>
      <c r="AX395" s="126"/>
      <c r="AY395" s="126"/>
      <c r="AZ395" s="126"/>
      <c r="BA395" s="126"/>
      <c r="BB395" s="126"/>
      <c r="BC395" s="126"/>
      <c r="BV395" s="169" t="str">
        <f>IF(CF391&lt;&gt;"",IF(AND(AND(BV391&gt;-1,BV393&gt;-1),OR(BV391&gt;10,BV393&gt;10),ABS(BV391-BV393)&gt;1,IF(OR(BV391&gt;11,BV393&gt;11),ABS(BV391-BV393)=2,TRUE),BV391=INT(BV391),BV393=INT(BV393)),"","Error"),"")</f>
        <v/>
      </c>
      <c r="BW395" s="169"/>
      <c r="BX395" s="169" t="str">
        <f>IF(CF391&lt;&gt;"",IF(AND(AND(BX391&gt;-1,BX393&gt;-1),OR(BX391&gt;10,BX393&gt;10),ABS(BX391-BX393)&gt;1,IF(OR(BX391&gt;11,BX393&gt;11),ABS(BX391-BX393)=2,TRUE),BX391=INT(BX391),BX393=INT(BX393)),"","Error"),"")</f>
        <v/>
      </c>
      <c r="BY395" s="169"/>
      <c r="BZ395" s="169" t="str">
        <f>IF(CF391&lt;&gt;"",IF(AND(AND(BZ391&gt;-1,BZ393&gt;-1),OR(BZ391&gt;10,BZ393&gt;10),ABS(BZ391-BZ393)&gt;1,IF(OR(BZ391&gt;11,BZ393&gt;11),ABS(BZ391-BZ393)=2,TRUE),BZ391=INT(BZ391),BZ393=INT(BZ393)),"","Error"),"")</f>
        <v/>
      </c>
      <c r="CA395" s="169"/>
      <c r="CB395" s="169" t="str">
        <f>IF(AND(CF391&lt;&gt;"",CB391&lt;&gt;""),IF(AND(AND(CB391&gt;-1,CB393&gt;-1),OR(CB391&gt;10,CB393&gt;10),ABS(CB391-CB393)&gt;1,IF(OR(CB391&gt;11,CB393&gt;11),ABS(CB391-CB393)=2,TRUE),CB391=INT(CB391),CB393=INT(CB393)),"","Error"),"")</f>
        <v/>
      </c>
      <c r="CC395" s="169"/>
      <c r="CD395" s="169" t="str">
        <f>IF(AND(CF391&lt;&gt;"",CD391&lt;&gt;""),IF(AND(AND(CD391&gt;-1,CD393&gt;-1),OR(CD391&gt;10,CD393&gt;10),ABS(CD391-CD393)&gt;1,IF(OR(CD391&gt;11,CD393&gt;11),ABS(CD391-CD393)=2,TRUE),CD391=INT(CD391),CD393=INT(CD393)),"","Error"),"")</f>
        <v/>
      </c>
      <c r="CE395" s="169"/>
      <c r="CG395" s="126"/>
      <c r="CH395" s="126"/>
      <c r="CI395" s="126"/>
      <c r="CJ395" s="126"/>
      <c r="CK395" s="126"/>
      <c r="CL395" s="126"/>
      <c r="CM395" s="126"/>
      <c r="CN395" s="126"/>
      <c r="CO395" s="126"/>
      <c r="CP395" s="126"/>
      <c r="CQ395" s="126"/>
      <c r="CR395" s="126"/>
      <c r="CS395" s="126"/>
      <c r="DL395" s="169" t="str">
        <f>IF(DV391&lt;&gt;"",IF(AND(AND(DL391&gt;-1,DL393&gt;-1),OR(DL391&gt;10,DL393&gt;10),ABS(DL391-DL393)&gt;1,IF(OR(DL391&gt;11,DL393&gt;11),ABS(DL391-DL393)=2,TRUE),DL391=INT(DL391),DL393=INT(DL393)),"","Error"),"")</f>
        <v/>
      </c>
      <c r="DM395" s="169"/>
      <c r="DN395" s="169" t="str">
        <f>IF(DV391&lt;&gt;"",IF(AND(AND(DN391&gt;-1,DN393&gt;-1),OR(DN391&gt;10,DN393&gt;10),ABS(DN391-DN393)&gt;1,IF(OR(DN391&gt;11,DN393&gt;11),ABS(DN391-DN393)=2,TRUE),DN391=INT(DN391),DN393=INT(DN393)),"","Error"),"")</f>
        <v/>
      </c>
      <c r="DO395" s="169"/>
      <c r="DP395" s="169" t="str">
        <f>IF(DV391&lt;&gt;"",IF(AND(AND(DP391&gt;-1,DP393&gt;-1),OR(DP391&gt;10,DP393&gt;10),ABS(DP391-DP393)&gt;1,IF(OR(DP391&gt;11,DP393&gt;11),ABS(DP391-DP393)=2,TRUE),DP391=INT(DP391),DP393=INT(DP393)),"","Error"),"")</f>
        <v/>
      </c>
      <c r="DQ395" s="169"/>
      <c r="DR395" s="169" t="str">
        <f>IF(AND(DV391&lt;&gt;"",DR391&lt;&gt;""),IF(AND(AND(DR391&gt;-1,DR393&gt;-1),OR(DR391&gt;10,DR393&gt;10),ABS(DR391-DR393)&gt;1,IF(OR(DR391&gt;11,DR393&gt;11),ABS(DR391-DR393)=2,TRUE),DR391=INT(DR391),DR393=INT(DR393)),"","Error"),"")</f>
        <v/>
      </c>
      <c r="DS395" s="169"/>
      <c r="DT395" s="169" t="str">
        <f>IF(AND(DV391&lt;&gt;"",DT391&lt;&gt;""),IF(AND(AND(DT391&gt;-1,DT393&gt;-1),OR(DT391&gt;10,DT393&gt;10),ABS(DT391-DT393)&gt;1,IF(OR(DT391&gt;11,DT393&gt;11),ABS(DT391-DT393)=2,TRUE),DT391=INT(DT391),DT393=INT(DT393)),"","Error"),"")</f>
        <v/>
      </c>
      <c r="DU395" s="169"/>
      <c r="DW395" s="126"/>
      <c r="DX395" s="126"/>
      <c r="DY395" s="126"/>
      <c r="DZ395" s="126"/>
      <c r="EA395" s="126"/>
      <c r="EB395" s="126"/>
      <c r="EC395" s="126"/>
      <c r="ED395" s="126"/>
      <c r="EE395" s="126"/>
      <c r="EF395" s="126"/>
      <c r="EG395" s="126"/>
      <c r="EH395" s="126"/>
      <c r="EI395" s="126"/>
      <c r="FB395" s="169" t="str">
        <f>IF(FL391&lt;&gt;"",IF(AND(AND(FB391&gt;-1,FB393&gt;-1),OR(FB391&gt;10,FB393&gt;10),ABS(FB391-FB393)&gt;1,IF(OR(FB391&gt;11,FB393&gt;11),ABS(FB391-FB393)=2,TRUE),FB391=INT(FB391),FB393=INT(FB393)),"","Error"),"")</f>
        <v/>
      </c>
      <c r="FC395" s="169"/>
      <c r="FD395" s="169" t="str">
        <f>IF(FL391&lt;&gt;"",IF(AND(AND(FD391&gt;-1,FD393&gt;-1),OR(FD391&gt;10,FD393&gt;10),ABS(FD391-FD393)&gt;1,IF(OR(FD391&gt;11,FD393&gt;11),ABS(FD391-FD393)=2,TRUE),FD391=INT(FD391),FD393=INT(FD393)),"","Error"),"")</f>
        <v/>
      </c>
      <c r="FE395" s="169"/>
      <c r="FF395" s="169" t="str">
        <f>IF(FL391&lt;&gt;"",IF(AND(AND(FF391&gt;-1,FF393&gt;-1),OR(FF391&gt;10,FF393&gt;10),ABS(FF391-FF393)&gt;1,IF(OR(FF391&gt;11,FF393&gt;11),ABS(FF391-FF393)=2,TRUE),FF391=INT(FF391),FF393=INT(FF393)),"","Error"),"")</f>
        <v/>
      </c>
      <c r="FG395" s="169"/>
      <c r="FH395" s="169" t="str">
        <f>IF(AND(FL391&lt;&gt;"",FH391&lt;&gt;""),IF(AND(AND(FH391&gt;-1,FH393&gt;-1),OR(FH391&gt;10,FH393&gt;10),ABS(FH391-FH393)&gt;1,IF(OR(FH391&gt;11,FH393&gt;11),ABS(FH391-FH393)=2,TRUE),FH391=INT(FH391),FH393=INT(FH393)),"","Error"),"")</f>
        <v/>
      </c>
      <c r="FI395" s="169"/>
      <c r="FJ395" s="169" t="str">
        <f>IF(AND(FL391&lt;&gt;"",FJ391&lt;&gt;""),IF(AND(AND(FJ391&gt;-1,FJ393&gt;-1),OR(FJ391&gt;10,FJ393&gt;10),ABS(FJ391-FJ393)&gt;1,IF(OR(FJ391&gt;11,FJ393&gt;11),ABS(FJ391-FJ393)=2,TRUE),FJ391=INT(FJ391),FJ393=INT(FJ393)),"","Error"),"")</f>
        <v/>
      </c>
      <c r="FK395" s="169"/>
    </row>
    <row r="396" spans="1:171" ht="11.25" customHeight="1" thickBot="1">
      <c r="A396" s="261"/>
      <c r="B396" s="262"/>
      <c r="C396" s="262"/>
      <c r="D396" s="326"/>
      <c r="E396" s="326"/>
      <c r="F396" s="275"/>
      <c r="G396" s="276"/>
      <c r="H396" s="276"/>
      <c r="I396" s="286"/>
      <c r="J396" s="286"/>
      <c r="K396" s="286"/>
      <c r="L396" s="286"/>
      <c r="M396" s="286"/>
      <c r="N396" s="326"/>
      <c r="O396" s="326"/>
      <c r="P396" s="326"/>
      <c r="Q396" s="326"/>
      <c r="R396" s="326"/>
      <c r="S396" s="326"/>
      <c r="T396" s="326"/>
      <c r="U396" s="326"/>
      <c r="V396" s="326"/>
      <c r="W396" s="326"/>
      <c r="X396" s="326"/>
      <c r="Y396" s="327"/>
      <c r="Z396" s="194"/>
      <c r="AA396" s="195"/>
      <c r="AB396" s="289"/>
      <c r="AC396" s="195"/>
      <c r="AD396" s="289"/>
      <c r="AE396" s="195"/>
      <c r="AF396" s="289"/>
      <c r="AG396" s="195"/>
      <c r="AH396" s="289"/>
      <c r="AI396" s="195"/>
      <c r="AJ396" s="289"/>
      <c r="AK396" s="291"/>
      <c r="AL396" s="294"/>
      <c r="AM396" s="295"/>
      <c r="AN396" s="298"/>
      <c r="AO396" s="299"/>
      <c r="AQ396" s="126"/>
      <c r="AR396" s="126"/>
      <c r="AS396" s="126"/>
      <c r="AT396" s="126"/>
      <c r="AU396" s="126"/>
      <c r="AV396" s="126"/>
      <c r="AW396" s="126"/>
      <c r="AX396" s="126"/>
      <c r="AY396" s="126"/>
      <c r="AZ396" s="126"/>
      <c r="BA396" s="126"/>
      <c r="BB396" s="126"/>
      <c r="BC396" s="126"/>
      <c r="CG396" s="126"/>
      <c r="CH396" s="126"/>
      <c r="CI396" s="126"/>
      <c r="CJ396" s="126"/>
      <c r="CK396" s="126"/>
      <c r="CL396" s="126"/>
      <c r="CM396" s="126"/>
      <c r="CN396" s="126"/>
      <c r="CO396" s="126"/>
      <c r="CP396" s="126"/>
      <c r="CQ396" s="126"/>
      <c r="CR396" s="126"/>
      <c r="CS396" s="126"/>
      <c r="DW396" s="126"/>
      <c r="DX396" s="126"/>
      <c r="DY396" s="126"/>
      <c r="DZ396" s="126"/>
      <c r="EA396" s="126"/>
      <c r="EB396" s="126"/>
      <c r="EC396" s="126"/>
      <c r="ED396" s="126"/>
      <c r="EE396" s="126"/>
      <c r="EF396" s="126"/>
      <c r="EG396" s="126"/>
      <c r="EH396" s="126"/>
      <c r="EI396" s="126"/>
    </row>
    <row r="397" spans="1:171" ht="11.25" customHeight="1">
      <c r="A397" s="210" t="str">
        <f>Z395</f>
        <v>A</v>
      </c>
      <c r="B397" s="211"/>
      <c r="C397" s="342"/>
      <c r="D397" s="343"/>
      <c r="E397" s="343"/>
      <c r="F397" s="343"/>
      <c r="G397" s="343"/>
      <c r="H397" s="343"/>
      <c r="I397" s="343"/>
      <c r="J397" s="343"/>
      <c r="K397" s="343"/>
      <c r="L397" s="343"/>
      <c r="M397" s="343"/>
      <c r="N397" s="343"/>
      <c r="O397" s="343"/>
      <c r="P397" s="343"/>
      <c r="Q397" s="343"/>
      <c r="R397" s="343"/>
      <c r="S397" s="343"/>
      <c r="T397" s="343"/>
      <c r="U397" s="343"/>
      <c r="V397" s="343"/>
      <c r="W397" s="343"/>
      <c r="X397" s="343"/>
      <c r="Y397" s="344"/>
      <c r="Z397" s="250"/>
      <c r="AA397" s="229"/>
      <c r="AB397" s="252" t="str">
        <f>IF($D393="1P",IF(Z432=Z434,IF(X432=X434,IF(V432&lt;&gt;"",IF(V432&gt;V434,"W","L"),""),IF(X432&gt;X434,"W","L")),IF(Z432&gt;Z434,"W","L")),IF(Z420=Z422,IF(X420=X422,IF(V420&lt;&gt;"",IF(V420&gt;V422,"W","L"),""),IF(X420&gt;X422,"W","L")),IF(Z420&gt;Z422,"W","L")))</f>
        <v/>
      </c>
      <c r="AC397" s="253"/>
      <c r="AD397" s="252" t="str">
        <f>IF($D393="1P",IF(Z420=Z422,IF(X420=X422,IF(V420&lt;&gt;"",IF(V420&gt;V422,"W","L"),""),IF(X420&gt;X422,"W","L")),IF(Z420&gt;Z422,"W","L")),IF(L436=L438,IF(J436=J438,IF(H436&lt;&gt;"",IF(H436&gt;H438,"W","L"),""),IF(J436&gt;J438,"W","L")),IF(L436&gt;L438,"W","L")))</f>
        <v/>
      </c>
      <c r="AE397" s="253"/>
      <c r="AF397" s="252" t="str">
        <f>IF($D393="1P",IF(L436=L438,IF(J436=J438,IF(H436&lt;&gt;"",IF(H436&gt;H438,"W","L"),""),IF(J436&gt;J438,"W","L")),IF(L436&gt;L438,"W","L")),IF(L424=L426,IF(J424=J426,IF(H424&lt;&gt;"",IF(H424&gt;H426,"W","L"),""),IF(J424&gt;J426,"W","L")),IF(L424&gt;L426,"W","L")))</f>
        <v/>
      </c>
      <c r="AG397" s="253"/>
      <c r="AH397" s="252" t="str">
        <f>IF($D393="1P",IF(L424=L426,IF(J424=J426,IF(H424&lt;&gt;"",IF(H424&gt;H426,"W","L"),""),IF(J424&gt;J426,"W","L")),IF(L424&gt;L426,"W","L")),IF(Z432=Z434,IF(X432=X434,IF(V432&lt;&gt;"",IF(V432&gt;V434,"W","L"),""),IF(X432&gt;X434,"W","L")),IF(Z432&gt;Z434,"W","L")))</f>
        <v/>
      </c>
      <c r="AI397" s="253"/>
      <c r="AJ397" s="252" t="str">
        <f>IF($D393="1P",IF(L412=L414,IF(J412=J414,IF(H412&lt;&gt;"",IF(H412&gt;H414,"W","L"),""),IF(J412&gt;J414,"W","L")),IF(L412&gt;L414,"W","L")),IF(L412=L414,IF(J412=J414,IF(H412&lt;&gt;"",IF(H412&gt;H414,"W","L"),""),IF(J412&gt;J414,"W","L")),IF(L412&gt;L414,"W","L")))</f>
        <v/>
      </c>
      <c r="AK397" s="324"/>
      <c r="AL397" s="254" t="str">
        <f>IF(OR(COUNTIF(Z397:AJ397,"W"),COUNTIF(Z397:AJ397,"L")),COUNTIF(Z397:AJ397,"W")*2+COUNTIF(Z397:AJ397,"L"),"")</f>
        <v/>
      </c>
      <c r="AM397" s="255"/>
      <c r="AN397" s="256" t="str">
        <f>IF(AL397&lt;&gt;"",RANK(AL397,AL397:AL407,0),"")</f>
        <v/>
      </c>
      <c r="AO397" s="257"/>
      <c r="AQ397" s="127"/>
      <c r="AR397" s="127"/>
      <c r="AS397" s="127"/>
      <c r="AT397" s="127"/>
      <c r="AU397" s="127"/>
      <c r="AV397" s="127"/>
      <c r="AW397" s="127"/>
      <c r="AX397" s="127"/>
      <c r="AY397" s="127"/>
      <c r="AZ397" s="127"/>
      <c r="BA397" s="127"/>
      <c r="BB397" s="127"/>
      <c r="BC397" s="127"/>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127"/>
      <c r="CH397" s="127"/>
      <c r="CI397" s="127"/>
      <c r="CJ397" s="127"/>
      <c r="CK397" s="127"/>
      <c r="CL397" s="127"/>
      <c r="CM397" s="127"/>
      <c r="CN397" s="127"/>
      <c r="CO397" s="127"/>
      <c r="CP397" s="127"/>
      <c r="CQ397" s="127"/>
      <c r="CR397" s="127"/>
      <c r="CS397" s="127"/>
      <c r="CT397" s="40"/>
      <c r="CU397" s="40"/>
      <c r="CV397" s="40"/>
      <c r="CW397" s="40"/>
      <c r="CX397" s="40"/>
      <c r="CY397" s="40"/>
      <c r="CZ397" s="40"/>
      <c r="DA397" s="40"/>
      <c r="DB397" s="40"/>
      <c r="DC397" s="40"/>
      <c r="DD397" s="40"/>
      <c r="DE397" s="40"/>
      <c r="DF397" s="40"/>
      <c r="DG397" s="40"/>
      <c r="DH397" s="40"/>
      <c r="DI397" s="40"/>
      <c r="DJ397" s="40"/>
      <c r="DK397" s="40"/>
      <c r="DL397" s="40"/>
      <c r="DM397" s="40"/>
      <c r="DN397" s="40"/>
      <c r="DO397" s="40"/>
      <c r="DP397" s="40"/>
      <c r="DQ397" s="40"/>
      <c r="DR397" s="40"/>
      <c r="DS397" s="40"/>
      <c r="DT397" s="40"/>
      <c r="DU397" s="40"/>
      <c r="DW397" s="127"/>
      <c r="DX397" s="127"/>
      <c r="DY397" s="127"/>
      <c r="DZ397" s="127"/>
      <c r="EA397" s="127"/>
      <c r="EB397" s="127"/>
      <c r="EC397" s="127"/>
      <c r="ED397" s="127"/>
      <c r="EE397" s="127"/>
      <c r="EF397" s="127"/>
      <c r="EG397" s="127"/>
      <c r="EH397" s="127"/>
      <c r="EI397" s="127"/>
      <c r="EJ397" s="40"/>
      <c r="EK397" s="40"/>
      <c r="EL397" s="40"/>
      <c r="EM397" s="40"/>
      <c r="EN397" s="40"/>
      <c r="EO397" s="40"/>
      <c r="EP397" s="40"/>
      <c r="EQ397" s="40"/>
      <c r="ER397" s="40"/>
      <c r="ES397" s="40"/>
      <c r="ET397" s="40"/>
      <c r="EU397" s="40"/>
      <c r="EV397" s="40"/>
      <c r="EW397" s="40"/>
      <c r="EX397" s="40"/>
      <c r="EY397" s="40"/>
      <c r="EZ397" s="40"/>
      <c r="FA397" s="40"/>
      <c r="FB397" s="40"/>
      <c r="FC397" s="40"/>
      <c r="FD397" s="40"/>
      <c r="FE397" s="40"/>
      <c r="FF397" s="40"/>
      <c r="FG397" s="40"/>
      <c r="FH397" s="40"/>
      <c r="FI397" s="40"/>
      <c r="FJ397" s="40"/>
      <c r="FK397" s="40"/>
    </row>
    <row r="398" spans="1:171" ht="11.25" customHeight="1">
      <c r="A398" s="212"/>
      <c r="B398" s="213"/>
      <c r="C398" s="217"/>
      <c r="D398" s="218"/>
      <c r="E398" s="218"/>
      <c r="F398" s="218"/>
      <c r="G398" s="218"/>
      <c r="H398" s="218"/>
      <c r="I398" s="218"/>
      <c r="J398" s="218"/>
      <c r="K398" s="218"/>
      <c r="L398" s="218"/>
      <c r="M398" s="218"/>
      <c r="N398" s="218"/>
      <c r="O398" s="218"/>
      <c r="P398" s="218"/>
      <c r="Q398" s="218"/>
      <c r="R398" s="218"/>
      <c r="S398" s="218"/>
      <c r="T398" s="218"/>
      <c r="U398" s="218"/>
      <c r="V398" s="218"/>
      <c r="W398" s="218"/>
      <c r="X398" s="218"/>
      <c r="Y398" s="219"/>
      <c r="Z398" s="251"/>
      <c r="AA398" s="236"/>
      <c r="AB398" s="234"/>
      <c r="AC398" s="233"/>
      <c r="AD398" s="234"/>
      <c r="AE398" s="233"/>
      <c r="AF398" s="234"/>
      <c r="AG398" s="233"/>
      <c r="AH398" s="234"/>
      <c r="AI398" s="233"/>
      <c r="AJ398" s="234"/>
      <c r="AK398" s="238"/>
      <c r="AL398" s="241"/>
      <c r="AM398" s="240"/>
      <c r="AN398" s="258"/>
      <c r="AO398" s="243"/>
      <c r="AQ398" s="128"/>
      <c r="AR398" s="128"/>
      <c r="AS398" s="128"/>
      <c r="AT398" s="128"/>
      <c r="AU398" s="128"/>
      <c r="AV398" s="128"/>
      <c r="AW398" s="128"/>
      <c r="AX398" s="128"/>
      <c r="AY398" s="128"/>
      <c r="AZ398" s="128"/>
      <c r="BA398" s="128"/>
      <c r="BB398" s="128"/>
      <c r="BC398" s="128"/>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128"/>
      <c r="CH398" s="128"/>
      <c r="CI398" s="128"/>
      <c r="CJ398" s="128"/>
      <c r="CK398" s="128"/>
      <c r="CL398" s="128"/>
      <c r="CM398" s="128"/>
      <c r="CN398" s="128"/>
      <c r="CO398" s="128"/>
      <c r="CP398" s="128"/>
      <c r="CQ398" s="128"/>
      <c r="CR398" s="128"/>
      <c r="CS398" s="128"/>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W398" s="128"/>
      <c r="DX398" s="128"/>
      <c r="DY398" s="128"/>
      <c r="DZ398" s="128"/>
      <c r="EA398" s="128"/>
      <c r="EB398" s="128"/>
      <c r="EC398" s="128"/>
      <c r="ED398" s="128"/>
      <c r="EE398" s="128"/>
      <c r="EF398" s="128"/>
      <c r="EG398" s="128"/>
      <c r="EH398" s="128"/>
      <c r="EI398" s="128"/>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row>
    <row r="399" spans="1:171" ht="11.25" customHeight="1">
      <c r="A399" s="210" t="str">
        <f>AB395</f>
        <v>B</v>
      </c>
      <c r="B399" s="211"/>
      <c r="C399" s="342"/>
      <c r="D399" s="343"/>
      <c r="E399" s="343"/>
      <c r="F399" s="343"/>
      <c r="G399" s="343"/>
      <c r="H399" s="343"/>
      <c r="I399" s="343"/>
      <c r="J399" s="343"/>
      <c r="K399" s="343"/>
      <c r="L399" s="343"/>
      <c r="M399" s="343"/>
      <c r="N399" s="343"/>
      <c r="O399" s="343"/>
      <c r="P399" s="343"/>
      <c r="Q399" s="343"/>
      <c r="R399" s="343"/>
      <c r="S399" s="343"/>
      <c r="T399" s="343"/>
      <c r="U399" s="343"/>
      <c r="V399" s="343"/>
      <c r="W399" s="343"/>
      <c r="X399" s="343"/>
      <c r="Y399" s="344"/>
      <c r="Z399" s="220" t="str">
        <f>IF(AB397&lt;&gt;"",IF(AB397="W","L","W"),"")</f>
        <v/>
      </c>
      <c r="AA399" s="221"/>
      <c r="AB399" s="228"/>
      <c r="AC399" s="229"/>
      <c r="AD399" s="227" t="str">
        <f>IF($D393="1P",IF(L432=L434,IF(J432=J434,IF(H432&lt;&gt;"",IF(H432&gt;H434,"W","L"),""),IF(J432&gt;J434,"W","L")),IF(L432&gt;L434,"W","L")),IF(AN412=AN414,IF(AL412=AL414,IF(AJ412&lt;&gt;"",IF(AJ412&gt;AJ414,"W","L"),""),IF(AL412&gt;AL414,"W","L")),IF(AN412&gt;AN414,"W","L")))</f>
        <v/>
      </c>
      <c r="AE399" s="221"/>
      <c r="AF399" s="227" t="str">
        <f>IF($D393="1P",IF(Z424=Z426,IF(X424=X426,IF(V424&lt;&gt;"",IF(V424&gt;V426,"W","L"),""),IF(X424&gt;X426,"W","L")),IF(Z424&gt;Z426,"W","L")),IF(Z412=Z414,IF(X412=X414,IF(V412&lt;&gt;"",IF(V412&gt;V414,"W","L"),""),IF(X412&gt;X414,"W","L")),IF(Z412&gt;Z414,"W","L")))</f>
        <v/>
      </c>
      <c r="AG399" s="221"/>
      <c r="AH399" s="227" t="str">
        <f>IF($D393="1P",IF(L416=L418,IF(J416=J418,IF(H416&lt;&gt;"",IF(H416&gt;H418,"W","L"),""),IF(J416&gt;J418,"W","L")),IF(L416&gt;L418,"W","L")),IF(L416=L418,IF(J416=J418,IF(H416&lt;&gt;"",IF(H416&gt;H418,"W","L"),""),IF(J416&gt;J418,"W","L")),IF(L416&gt;L418,"W","L")))</f>
        <v/>
      </c>
      <c r="AI399" s="221"/>
      <c r="AJ399" s="227" t="str">
        <f>IF($D393="1P",IF(Z416=Z418,IF(X416=X418,IF(V416&lt;&gt;"",IF(V416&gt;V418,"W","L"),""),IF(X416&gt;X418,"W","L")),IF(Z416&gt;Z418,"W","L")),IF(L432=L434,IF(J432=J434,IF(H432&lt;&gt;"",IF(H432&gt;H434,"W","L"),""),IF(J432&gt;J434,"W","L")),IF(L432&gt;L434,"W","L")))</f>
        <v/>
      </c>
      <c r="AK399" s="237"/>
      <c r="AL399" s="239" t="str">
        <f>IF(OR(COUNTIF(Z399:AJ399,"W"),COUNTIF(Z399:AJ399,"L")),COUNTIF(Z399:AJ399,"W")*2+COUNTIF(Z399:AJ399,"L"),"")</f>
        <v/>
      </c>
      <c r="AM399" s="240"/>
      <c r="AN399" s="242" t="str">
        <f>IF(AL399&lt;&gt;"",RANK(AL399,AL397:AL407,0),"")</f>
        <v/>
      </c>
      <c r="AO399" s="243"/>
      <c r="AQ399" s="126"/>
      <c r="AR399" s="126"/>
      <c r="AS399" s="126"/>
      <c r="AT399" s="126"/>
      <c r="AU399" s="126"/>
      <c r="AV399" s="126"/>
      <c r="AW399" s="126"/>
      <c r="AX399" s="126"/>
      <c r="AY399" s="126"/>
      <c r="AZ399" s="126"/>
      <c r="BA399" s="126"/>
      <c r="BB399" s="126"/>
      <c r="BC399" s="126"/>
      <c r="CG399" s="126"/>
      <c r="CH399" s="126"/>
      <c r="CI399" s="126"/>
      <c r="CJ399" s="126"/>
      <c r="CK399" s="126"/>
      <c r="CL399" s="126"/>
      <c r="CM399" s="126"/>
      <c r="CN399" s="126"/>
      <c r="CO399" s="126"/>
      <c r="CP399" s="126"/>
      <c r="CQ399" s="126"/>
      <c r="CR399" s="126"/>
      <c r="CS399" s="126"/>
      <c r="DW399" s="126"/>
      <c r="DX399" s="126"/>
      <c r="DY399" s="126"/>
      <c r="DZ399" s="126"/>
      <c r="EA399" s="126"/>
      <c r="EB399" s="126"/>
      <c r="EC399" s="126"/>
      <c r="ED399" s="126"/>
      <c r="EE399" s="126"/>
      <c r="EF399" s="126"/>
      <c r="EG399" s="126"/>
      <c r="EH399" s="126"/>
      <c r="EI399" s="126"/>
    </row>
    <row r="400" spans="1:171" ht="11.25" customHeight="1" thickBot="1">
      <c r="A400" s="212"/>
      <c r="B400" s="213"/>
      <c r="C400" s="217"/>
      <c r="D400" s="218"/>
      <c r="E400" s="218"/>
      <c r="F400" s="218"/>
      <c r="G400" s="218"/>
      <c r="H400" s="218"/>
      <c r="I400" s="218"/>
      <c r="J400" s="218"/>
      <c r="K400" s="218"/>
      <c r="L400" s="218"/>
      <c r="M400" s="218"/>
      <c r="N400" s="218"/>
      <c r="O400" s="218"/>
      <c r="P400" s="218"/>
      <c r="Q400" s="218"/>
      <c r="R400" s="218"/>
      <c r="S400" s="218"/>
      <c r="T400" s="218"/>
      <c r="U400" s="218"/>
      <c r="V400" s="218"/>
      <c r="W400" s="218"/>
      <c r="X400" s="218"/>
      <c r="Y400" s="219"/>
      <c r="Z400" s="232"/>
      <c r="AA400" s="233"/>
      <c r="AB400" s="235"/>
      <c r="AC400" s="236"/>
      <c r="AD400" s="234"/>
      <c r="AE400" s="233"/>
      <c r="AF400" s="234"/>
      <c r="AG400" s="233"/>
      <c r="AH400" s="234"/>
      <c r="AI400" s="233"/>
      <c r="AJ400" s="234"/>
      <c r="AK400" s="238"/>
      <c r="AL400" s="241"/>
      <c r="AM400" s="240"/>
      <c r="AN400" s="258"/>
      <c r="AO400" s="243"/>
      <c r="AQ400" s="127"/>
      <c r="AR400" s="127"/>
      <c r="AS400" s="127"/>
      <c r="AT400" s="127"/>
      <c r="AU400" s="127"/>
      <c r="AV400" s="127"/>
      <c r="AW400" s="127"/>
      <c r="AX400" s="127"/>
      <c r="AY400" s="127"/>
      <c r="AZ400" s="127"/>
      <c r="BA400" s="127"/>
      <c r="BB400" s="127"/>
      <c r="BC400" s="127"/>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G400" s="127"/>
      <c r="CH400" s="127"/>
      <c r="CI400" s="127"/>
      <c r="CJ400" s="127"/>
      <c r="CK400" s="127"/>
      <c r="CL400" s="127"/>
      <c r="CM400" s="127"/>
      <c r="CN400" s="127"/>
      <c r="CO400" s="127"/>
      <c r="CP400" s="127"/>
      <c r="CQ400" s="127"/>
      <c r="CR400" s="127"/>
      <c r="CS400" s="127"/>
      <c r="CT400" s="40"/>
      <c r="CU400" s="40"/>
      <c r="CV400" s="40"/>
      <c r="CW400" s="40"/>
      <c r="CX400" s="40"/>
      <c r="CY400" s="40"/>
      <c r="CZ400" s="40"/>
      <c r="DA400" s="40"/>
      <c r="DB400" s="40"/>
      <c r="DC400" s="40"/>
      <c r="DD400" s="40"/>
      <c r="DE400" s="40"/>
      <c r="DF400" s="40"/>
      <c r="DG400" s="40"/>
      <c r="DH400" s="40"/>
      <c r="DI400" s="40"/>
      <c r="DJ400" s="40"/>
      <c r="DK400" s="40"/>
      <c r="DL400" s="40"/>
      <c r="DM400" s="40"/>
      <c r="DN400" s="40"/>
      <c r="DO400" s="40"/>
      <c r="DP400" s="40"/>
      <c r="DQ400" s="40"/>
      <c r="DR400" s="40"/>
      <c r="DS400" s="40"/>
      <c r="DT400" s="40"/>
      <c r="DU400" s="40"/>
      <c r="DW400" s="126"/>
      <c r="DX400" s="126"/>
      <c r="DY400" s="126"/>
      <c r="DZ400" s="126"/>
      <c r="EA400" s="126"/>
      <c r="EB400" s="126"/>
      <c r="EC400" s="126"/>
      <c r="ED400" s="126"/>
      <c r="EE400" s="126"/>
      <c r="EF400" s="126"/>
      <c r="EG400" s="126"/>
      <c r="EH400" s="126"/>
      <c r="EI400" s="126"/>
    </row>
    <row r="401" spans="1:171" ht="11.25" customHeight="1">
      <c r="A401" s="210" t="str">
        <f>AD395</f>
        <v>C</v>
      </c>
      <c r="B401" s="211"/>
      <c r="C401" s="342"/>
      <c r="D401" s="343"/>
      <c r="E401" s="343"/>
      <c r="F401" s="343"/>
      <c r="G401" s="343"/>
      <c r="H401" s="343"/>
      <c r="I401" s="343"/>
      <c r="J401" s="343"/>
      <c r="K401" s="343"/>
      <c r="L401" s="343"/>
      <c r="M401" s="343"/>
      <c r="N401" s="343"/>
      <c r="O401" s="343"/>
      <c r="P401" s="343"/>
      <c r="Q401" s="343"/>
      <c r="R401" s="343"/>
      <c r="S401" s="343"/>
      <c r="T401" s="343"/>
      <c r="U401" s="343"/>
      <c r="V401" s="343"/>
      <c r="W401" s="343"/>
      <c r="X401" s="343"/>
      <c r="Y401" s="344"/>
      <c r="Z401" s="220" t="str">
        <f>IF(AD397&lt;&gt;"",IF(AD397="W","L","W"),"")</f>
        <v/>
      </c>
      <c r="AA401" s="221"/>
      <c r="AB401" s="227" t="str">
        <f>IF(AD399&lt;&gt;"",IF(AD399="W","L","W"),"")</f>
        <v/>
      </c>
      <c r="AC401" s="221"/>
      <c r="AD401" s="228"/>
      <c r="AE401" s="229"/>
      <c r="AF401" s="227" t="str">
        <f>IF($D393="1P",IF(L420=L422,IF(J420=J422,IF(H420&lt;&gt;"",IF(H420&gt;H422,"W","L"),""),IF(J420&gt;J422,"W","L")),IF(L420&gt;L422,"W","L")),IF(L420=L422,IF(J420=J422,IF(H420&lt;&gt;"",IF(H420&gt;H422,"W","L"),""),IF(J420&gt;J422,"W","L")),IF(L420&gt;L422,"W","L")))</f>
        <v/>
      </c>
      <c r="AG401" s="221"/>
      <c r="AH401" s="227" t="str">
        <f>IF($D393="1P",IF(Z412=Z414,IF(X412=X414,IF(V412&lt;&gt;"",IF(V412&gt;V414,"W","L"),""),IF(X412&gt;X414,"W","L")),IF(Z412&gt;Z414,"W","L")),IF(L428=L430,IF(J428=J430,IF(H428&lt;&gt;"",IF(H428&gt;H430,"W","L"),""),IF(J428&gt;J430,"W","L")),IF(L428&gt;L430,"W","L")))</f>
        <v/>
      </c>
      <c r="AI401" s="221"/>
      <c r="AJ401" s="227" t="str">
        <f>IF($D393="1P",IF(Z436=Z438,IF(X436=X438,IF(V436&lt;&gt;"",IF(V436&gt;V438,"W","L"),""),IF(X436&gt;X438,"W","L")),IF(Z436&gt;Z438,"W","L")),IF(Z424=Z426,IF(X424=X426,IF(V424&lt;&gt;"",IF(V424&gt;V426,"W","L"),""),IF(X424&gt;X426,"W","L")),IF(Z424&gt;Z426,"W","L")))</f>
        <v/>
      </c>
      <c r="AK401" s="237"/>
      <c r="AL401" s="239" t="str">
        <f>IF(OR(COUNTIF(Z401:AJ401,"W"),COUNTIF(Z401:AJ401,"L")),COUNTIF(Z401:AJ401,"W")*2+COUNTIF(Z401:AJ401,"L"),"")</f>
        <v/>
      </c>
      <c r="AM401" s="240"/>
      <c r="AN401" s="242" t="str">
        <f>IF(AL401&lt;&gt;"",RANK(AL401,AL397:AL407,0),"")</f>
        <v/>
      </c>
      <c r="AO401" s="243"/>
      <c r="AQ401" s="154" t="str">
        <f>CONCATENATE($A395," ",$D395,","," ",$F393)</f>
        <v>Group: 7, Men's Singles</v>
      </c>
      <c r="AR401" s="155"/>
      <c r="AS401" s="155"/>
      <c r="AT401" s="155"/>
      <c r="AU401" s="155"/>
      <c r="AV401" s="155"/>
      <c r="AW401" s="155"/>
      <c r="AX401" s="155"/>
      <c r="AY401" s="155"/>
      <c r="AZ401" s="155"/>
      <c r="BA401" s="155"/>
      <c r="BB401" s="155"/>
      <c r="BC401" s="156"/>
      <c r="BD401" s="163">
        <f>A416</f>
        <v>2</v>
      </c>
      <c r="BE401" s="164"/>
      <c r="BF401" s="183" t="str">
        <f>C416</f>
        <v>B</v>
      </c>
      <c r="BG401" s="185" t="str">
        <f>IF(VLOOKUP($BF401,$A397:$C407,3,FALSE)=0,"",CONCATENATE(VLOOKUP(VLOOKUP($BF401,$A397:$C407,3,FALSE),Players!$C:$G,4,FALSE)," ",VLOOKUP($BF401,$A397:$C407,3,FALSE)," ",IF(ISERROR(VLOOKUP(VLOOKUP($BF401,$A397:$C407,3,FALSE),Players!$C:$G,5,FALSE)),"()",CONCATENATE("(",VLOOKUP(VLOOKUP($BF401,$A397:$C407,3,FALSE),Players!$C:$G,5,FALSE),")"))))</f>
        <v/>
      </c>
      <c r="BH401" s="186"/>
      <c r="BI401" s="186"/>
      <c r="BJ401" s="186"/>
      <c r="BK401" s="186"/>
      <c r="BL401" s="186"/>
      <c r="BM401" s="186"/>
      <c r="BN401" s="186"/>
      <c r="BO401" s="186"/>
      <c r="BP401" s="186"/>
      <c r="BQ401" s="186"/>
      <c r="BR401" s="186"/>
      <c r="BS401" s="186"/>
      <c r="BT401" s="186"/>
      <c r="BU401" s="187"/>
      <c r="BV401" s="170" t="str">
        <f>IF(D416&lt;&gt;"",D416,"")</f>
        <v/>
      </c>
      <c r="BW401" s="171"/>
      <c r="BX401" s="335" t="str">
        <f>IF(F416&lt;&gt;"",F416,"")</f>
        <v/>
      </c>
      <c r="BY401" s="171"/>
      <c r="BZ401" s="335" t="str">
        <f>IF(H416&lt;&gt;"",H416,"")</f>
        <v/>
      </c>
      <c r="CA401" s="171"/>
      <c r="CB401" s="335" t="str">
        <f>IF(J416&lt;&gt;"",J416,"")</f>
        <v/>
      </c>
      <c r="CC401" s="171"/>
      <c r="CD401" s="335" t="str">
        <f>IF(L416&lt;&gt;"",L416,"")</f>
        <v/>
      </c>
      <c r="CE401" s="337"/>
      <c r="CF401" s="174" t="str">
        <f>IF($CD401=$CD403,IF($CB401=$CB403,IF($BZ401&lt;&gt;"",IF($BZ401&gt;$BZ403,"W","L"),""),IF($CB401&gt;$CB403,"W","L")),IF($CD401&gt;$CD403,"W","L"))</f>
        <v/>
      </c>
      <c r="CG401" s="154" t="str">
        <f>CONCATENATE($A395," ",$D395,","," ",$F393)</f>
        <v>Group: 7, Men's Singles</v>
      </c>
      <c r="CH401" s="155"/>
      <c r="CI401" s="155"/>
      <c r="CJ401" s="155"/>
      <c r="CK401" s="155"/>
      <c r="CL401" s="155"/>
      <c r="CM401" s="155"/>
      <c r="CN401" s="155"/>
      <c r="CO401" s="155"/>
      <c r="CP401" s="155"/>
      <c r="CQ401" s="155"/>
      <c r="CR401" s="155"/>
      <c r="CS401" s="156"/>
      <c r="CT401" s="163">
        <f>O416</f>
        <v>9</v>
      </c>
      <c r="CU401" s="164"/>
      <c r="CV401" s="183" t="str">
        <f>Q416</f>
        <v>E</v>
      </c>
      <c r="CW401" s="185" t="str">
        <f>IF(VLOOKUP($CV401,$A397:$C407,3,FALSE)=0,"",CONCATENATE(VLOOKUP(VLOOKUP($CV401,$A397:$C407,3,FALSE),Players!$C:$G,4,FALSE)," ",VLOOKUP($CV401,$A397:$C407,3,FALSE)," ",IF(ISERROR(VLOOKUP(VLOOKUP($CV401,$A397:$C407,3,FALSE),Players!$C:$G,5,FALSE)),"()",CONCATENATE("(",VLOOKUP(VLOOKUP($CV401,$A397:$C407,3,FALSE),Players!$C:$G,5,FALSE),")"))))</f>
        <v/>
      </c>
      <c r="CX401" s="186"/>
      <c r="CY401" s="186"/>
      <c r="CZ401" s="186"/>
      <c r="DA401" s="186"/>
      <c r="DB401" s="186"/>
      <c r="DC401" s="186"/>
      <c r="DD401" s="186"/>
      <c r="DE401" s="186"/>
      <c r="DF401" s="186"/>
      <c r="DG401" s="186"/>
      <c r="DH401" s="186"/>
      <c r="DI401" s="186"/>
      <c r="DJ401" s="186"/>
      <c r="DK401" s="187"/>
      <c r="DL401" s="170" t="str">
        <f>IF(R416&lt;&gt;"",R416,"")</f>
        <v/>
      </c>
      <c r="DM401" s="171"/>
      <c r="DN401" s="335" t="str">
        <f>IF(T416&lt;&gt;"",T416,"")</f>
        <v/>
      </c>
      <c r="DO401" s="171"/>
      <c r="DP401" s="335" t="str">
        <f>IF(V416&lt;&gt;"",V416,"")</f>
        <v/>
      </c>
      <c r="DQ401" s="171"/>
      <c r="DR401" s="335" t="str">
        <f>IF(X416&lt;&gt;"",X416,"")</f>
        <v/>
      </c>
      <c r="DS401" s="171"/>
      <c r="DT401" s="335" t="str">
        <f>IF(Z416&lt;&gt;"",Z416,"")</f>
        <v/>
      </c>
      <c r="DU401" s="337"/>
      <c r="DV401" s="174" t="str">
        <f>IF($DT401=$DT403,IF($DR401=$DR403,IF($DP401&lt;&gt;"",IF($DP401&gt;$DP403,"W","L"),""),IF($DR401&gt;$DR403,"W","L")),IF($DT401&gt;$DT403,"W","L"))</f>
        <v/>
      </c>
      <c r="DW401" s="126"/>
      <c r="DX401" s="126"/>
      <c r="DY401" s="126"/>
      <c r="DZ401" s="126"/>
      <c r="EA401" s="126"/>
      <c r="EB401" s="126"/>
      <c r="EC401" s="126"/>
      <c r="ED401" s="126"/>
      <c r="EE401" s="126"/>
      <c r="EF401" s="126"/>
      <c r="EG401" s="126"/>
      <c r="EH401" s="126"/>
      <c r="EI401" s="126"/>
    </row>
    <row r="402" spans="1:171" ht="11.25" customHeight="1">
      <c r="A402" s="212"/>
      <c r="B402" s="213"/>
      <c r="C402" s="217"/>
      <c r="D402" s="218"/>
      <c r="E402" s="218"/>
      <c r="F402" s="218"/>
      <c r="G402" s="218"/>
      <c r="H402" s="218"/>
      <c r="I402" s="218"/>
      <c r="J402" s="218"/>
      <c r="K402" s="218"/>
      <c r="L402" s="218"/>
      <c r="M402" s="218"/>
      <c r="N402" s="218"/>
      <c r="O402" s="218"/>
      <c r="P402" s="218"/>
      <c r="Q402" s="218"/>
      <c r="R402" s="218"/>
      <c r="S402" s="218"/>
      <c r="T402" s="218"/>
      <c r="U402" s="218"/>
      <c r="V402" s="218"/>
      <c r="W402" s="218"/>
      <c r="X402" s="218"/>
      <c r="Y402" s="219"/>
      <c r="Z402" s="232"/>
      <c r="AA402" s="233"/>
      <c r="AB402" s="234"/>
      <c r="AC402" s="233"/>
      <c r="AD402" s="235"/>
      <c r="AE402" s="236"/>
      <c r="AF402" s="234"/>
      <c r="AG402" s="233"/>
      <c r="AH402" s="234"/>
      <c r="AI402" s="233"/>
      <c r="AJ402" s="234"/>
      <c r="AK402" s="238"/>
      <c r="AL402" s="241"/>
      <c r="AM402" s="240"/>
      <c r="AN402" s="258"/>
      <c r="AO402" s="243"/>
      <c r="AQ402" s="157"/>
      <c r="AR402" s="158"/>
      <c r="AS402" s="158"/>
      <c r="AT402" s="158"/>
      <c r="AU402" s="158"/>
      <c r="AV402" s="158"/>
      <c r="AW402" s="158"/>
      <c r="AX402" s="158"/>
      <c r="AY402" s="158"/>
      <c r="AZ402" s="158"/>
      <c r="BA402" s="158"/>
      <c r="BB402" s="158"/>
      <c r="BC402" s="159"/>
      <c r="BD402" s="165"/>
      <c r="BE402" s="166"/>
      <c r="BF402" s="184"/>
      <c r="BG402" s="188"/>
      <c r="BH402" s="189"/>
      <c r="BI402" s="189"/>
      <c r="BJ402" s="189"/>
      <c r="BK402" s="189"/>
      <c r="BL402" s="189"/>
      <c r="BM402" s="189"/>
      <c r="BN402" s="189"/>
      <c r="BO402" s="189"/>
      <c r="BP402" s="189"/>
      <c r="BQ402" s="189"/>
      <c r="BR402" s="189"/>
      <c r="BS402" s="189"/>
      <c r="BT402" s="189"/>
      <c r="BU402" s="190"/>
      <c r="BV402" s="172"/>
      <c r="BW402" s="173"/>
      <c r="BX402" s="336"/>
      <c r="BY402" s="173"/>
      <c r="BZ402" s="336"/>
      <c r="CA402" s="173"/>
      <c r="CB402" s="336"/>
      <c r="CC402" s="173"/>
      <c r="CD402" s="336"/>
      <c r="CE402" s="338"/>
      <c r="CF402" s="174"/>
      <c r="CG402" s="157"/>
      <c r="CH402" s="158"/>
      <c r="CI402" s="158"/>
      <c r="CJ402" s="158"/>
      <c r="CK402" s="158"/>
      <c r="CL402" s="158"/>
      <c r="CM402" s="158"/>
      <c r="CN402" s="158"/>
      <c r="CO402" s="158"/>
      <c r="CP402" s="158"/>
      <c r="CQ402" s="158"/>
      <c r="CR402" s="158"/>
      <c r="CS402" s="159"/>
      <c r="CT402" s="165"/>
      <c r="CU402" s="166"/>
      <c r="CV402" s="184"/>
      <c r="CW402" s="188"/>
      <c r="CX402" s="189"/>
      <c r="CY402" s="189"/>
      <c r="CZ402" s="189"/>
      <c r="DA402" s="189"/>
      <c r="DB402" s="189"/>
      <c r="DC402" s="189"/>
      <c r="DD402" s="189"/>
      <c r="DE402" s="189"/>
      <c r="DF402" s="189"/>
      <c r="DG402" s="189"/>
      <c r="DH402" s="189"/>
      <c r="DI402" s="189"/>
      <c r="DJ402" s="189"/>
      <c r="DK402" s="190"/>
      <c r="DL402" s="172"/>
      <c r="DM402" s="173"/>
      <c r="DN402" s="336"/>
      <c r="DO402" s="173"/>
      <c r="DP402" s="336"/>
      <c r="DQ402" s="173"/>
      <c r="DR402" s="336"/>
      <c r="DS402" s="173"/>
      <c r="DT402" s="336"/>
      <c r="DU402" s="338"/>
      <c r="DV402" s="174"/>
      <c r="DW402" s="126"/>
      <c r="DX402" s="126"/>
      <c r="DY402" s="126"/>
      <c r="DZ402" s="126"/>
      <c r="EA402" s="126"/>
      <c r="EB402" s="126"/>
      <c r="EC402" s="126"/>
      <c r="ED402" s="126"/>
      <c r="EE402" s="126"/>
      <c r="EF402" s="126"/>
      <c r="EG402" s="126"/>
      <c r="EH402" s="126"/>
      <c r="EI402" s="126"/>
    </row>
    <row r="403" spans="1:171" ht="11.25" customHeight="1">
      <c r="A403" s="210" t="str">
        <f>AF395</f>
        <v>D</v>
      </c>
      <c r="B403" s="211"/>
      <c r="C403" s="342"/>
      <c r="D403" s="343"/>
      <c r="E403" s="343"/>
      <c r="F403" s="343"/>
      <c r="G403" s="343"/>
      <c r="H403" s="343"/>
      <c r="I403" s="343"/>
      <c r="J403" s="343"/>
      <c r="K403" s="343"/>
      <c r="L403" s="343"/>
      <c r="M403" s="343"/>
      <c r="N403" s="343"/>
      <c r="O403" s="343"/>
      <c r="P403" s="343"/>
      <c r="Q403" s="343"/>
      <c r="R403" s="343"/>
      <c r="S403" s="343"/>
      <c r="T403" s="343"/>
      <c r="U403" s="343"/>
      <c r="V403" s="343"/>
      <c r="W403" s="343"/>
      <c r="X403" s="343"/>
      <c r="Y403" s="344"/>
      <c r="Z403" s="220" t="str">
        <f>IF(AF397&lt;&gt;"",IF(AF397="W","L","W"),"")</f>
        <v/>
      </c>
      <c r="AA403" s="221"/>
      <c r="AB403" s="227" t="str">
        <f>IF(AF399&lt;&gt;"",IF(AF399="W","L","W"),"")</f>
        <v/>
      </c>
      <c r="AC403" s="221"/>
      <c r="AD403" s="227" t="str">
        <f>IF(AF401&lt;&gt;"",IF(AF401="W","L","W"),"")</f>
        <v/>
      </c>
      <c r="AE403" s="221"/>
      <c r="AF403" s="228"/>
      <c r="AG403" s="229"/>
      <c r="AH403" s="227" t="str">
        <f>IF($D393="1P",IF(AN412=AN414,IF(AL412=AL414,IF(AJ412&lt;&gt;"",IF(AJ412&gt;AJ414,"W","L"),""),IF(AL412&gt;AL414,"W","L")),IF(AN412&gt;AN414,"W","L")),IF(Z428=Z430,IF(X428=X430,IF(V428&lt;&gt;"",IF(V428&gt;V430,"W","L"),""),IF(X428&gt;X430,"W","L")),IF(Z428&gt;Z430,"W","L")))</f>
        <v/>
      </c>
      <c r="AI403" s="221"/>
      <c r="AJ403" s="227" t="str">
        <f>IF($D393="1P",IF(L428=L430,IF(J428=J430,IF(H428&lt;&gt;"",IF(H428&gt;H430,"W","L"),""),IF(J428&gt;J430,"W","L")),IF(L428&gt;L430,"W","L")),IF(Z436=Z438,IF(X436=X438,IF(V436&lt;&gt;"",IF(V436&gt;V438,"W","L"),""),IF(X436&gt;X438,"W","L")),IF(Z436&gt;Z438,"W","L")))</f>
        <v/>
      </c>
      <c r="AK403" s="237"/>
      <c r="AL403" s="239" t="str">
        <f>IF(OR(COUNTIF(Z403:AJ403,"W"),COUNTIF(Z403:AJ403,"L")),COUNTIF(Z403:AJ403,"W")*2+COUNTIF(Z403:AJ403,"L"),"")</f>
        <v/>
      </c>
      <c r="AM403" s="240"/>
      <c r="AN403" s="242" t="str">
        <f>IF(AL403&lt;&gt;"",RANK(AL403,AL397:AL407,0),"")</f>
        <v/>
      </c>
      <c r="AO403" s="243"/>
      <c r="AQ403" s="157"/>
      <c r="AR403" s="158"/>
      <c r="AS403" s="158"/>
      <c r="AT403" s="158"/>
      <c r="AU403" s="158"/>
      <c r="AV403" s="158"/>
      <c r="AW403" s="158"/>
      <c r="AX403" s="158"/>
      <c r="AY403" s="158"/>
      <c r="AZ403" s="158"/>
      <c r="BA403" s="158"/>
      <c r="BB403" s="158"/>
      <c r="BC403" s="159"/>
      <c r="BD403" s="165"/>
      <c r="BE403" s="166"/>
      <c r="BF403" s="175" t="str">
        <f>C418</f>
        <v>E</v>
      </c>
      <c r="BG403" s="177" t="str">
        <f>IF(VLOOKUP($BF403,$A397:$C407,3,FALSE)=0,"",CONCATENATE(VLOOKUP(VLOOKUP($BF403,$A397:$C407,3,FALSE),Players!$C:$G,4,FALSE)," ",VLOOKUP($BF403,$A397:$C407,3,FALSE)," ",IF(ISERROR(VLOOKUP(VLOOKUP($BF403,$A397:$C407,3,FALSE),Players!$C:$G,5,FALSE)),"()",CONCATENATE("(",VLOOKUP(VLOOKUP($BF403,$A397:$C407,3,FALSE),Players!$C:$G,5,FALSE),")"))))</f>
        <v/>
      </c>
      <c r="BH403" s="178"/>
      <c r="BI403" s="178"/>
      <c r="BJ403" s="178"/>
      <c r="BK403" s="178"/>
      <c r="BL403" s="178"/>
      <c r="BM403" s="178"/>
      <c r="BN403" s="178"/>
      <c r="BO403" s="178"/>
      <c r="BP403" s="178"/>
      <c r="BQ403" s="178"/>
      <c r="BR403" s="178"/>
      <c r="BS403" s="178"/>
      <c r="BT403" s="178"/>
      <c r="BU403" s="179"/>
      <c r="BV403" s="150" t="str">
        <f>IF(D418&lt;&gt;"",D418,"")</f>
        <v/>
      </c>
      <c r="BW403" s="151"/>
      <c r="BX403" s="288" t="str">
        <f>IF(F418&lt;&gt;"",F418,"")</f>
        <v/>
      </c>
      <c r="BY403" s="151"/>
      <c r="BZ403" s="288" t="str">
        <f>IF(H418&lt;&gt;"",H418,"")</f>
        <v/>
      </c>
      <c r="CA403" s="151"/>
      <c r="CB403" s="288" t="str">
        <f>IF(J418&lt;&gt;"",J418,"")</f>
        <v/>
      </c>
      <c r="CC403" s="151"/>
      <c r="CD403" s="288" t="str">
        <f>IF(L418&lt;&gt;"",L418,"")</f>
        <v/>
      </c>
      <c r="CE403" s="332"/>
      <c r="CF403" s="174" t="str">
        <f>IF($CF401&lt;&gt;"",IF(CF401="W","L","W"),"")</f>
        <v/>
      </c>
      <c r="CG403" s="157"/>
      <c r="CH403" s="158"/>
      <c r="CI403" s="158"/>
      <c r="CJ403" s="158"/>
      <c r="CK403" s="158"/>
      <c r="CL403" s="158"/>
      <c r="CM403" s="158"/>
      <c r="CN403" s="158"/>
      <c r="CO403" s="158"/>
      <c r="CP403" s="158"/>
      <c r="CQ403" s="158"/>
      <c r="CR403" s="158"/>
      <c r="CS403" s="159"/>
      <c r="CT403" s="165"/>
      <c r="CU403" s="166"/>
      <c r="CV403" s="175" t="str">
        <f>Q418</f>
        <v>F</v>
      </c>
      <c r="CW403" s="177" t="str">
        <f>IF(VLOOKUP($CV403,$A397:$C407,3,FALSE)=0,"",CONCATENATE(VLOOKUP(VLOOKUP($CV403,$A397:$C407,3,FALSE),Players!$C:$G,4,FALSE)," ",VLOOKUP($CV403,$A397:$C407,3,FALSE)," ",IF(ISERROR(VLOOKUP(VLOOKUP($CV403,$A397:$C407,3,FALSE),Players!$C:$G,5,FALSE)),"()",CONCATENATE("(",VLOOKUP(VLOOKUP($CV403,$A397:$C407,3,FALSE),Players!$C:$G,5,FALSE),")"))))</f>
        <v/>
      </c>
      <c r="CX403" s="178"/>
      <c r="CY403" s="178"/>
      <c r="CZ403" s="178"/>
      <c r="DA403" s="178"/>
      <c r="DB403" s="178"/>
      <c r="DC403" s="178"/>
      <c r="DD403" s="178"/>
      <c r="DE403" s="178"/>
      <c r="DF403" s="178"/>
      <c r="DG403" s="178"/>
      <c r="DH403" s="178"/>
      <c r="DI403" s="178"/>
      <c r="DJ403" s="178"/>
      <c r="DK403" s="179"/>
      <c r="DL403" s="150" t="str">
        <f>IF(R418&lt;&gt;"",R418,"")</f>
        <v/>
      </c>
      <c r="DM403" s="151"/>
      <c r="DN403" s="288" t="str">
        <f>IF(T418&lt;&gt;"",T418,"")</f>
        <v/>
      </c>
      <c r="DO403" s="151"/>
      <c r="DP403" s="288" t="str">
        <f>IF(V418&lt;&gt;"",V418,"")</f>
        <v/>
      </c>
      <c r="DQ403" s="151"/>
      <c r="DR403" s="288" t="str">
        <f>IF(X418&lt;&gt;"",X418,"")</f>
        <v/>
      </c>
      <c r="DS403" s="151"/>
      <c r="DT403" s="288" t="str">
        <f>IF(Z418&lt;&gt;"",Z418,"")</f>
        <v/>
      </c>
      <c r="DU403" s="332"/>
      <c r="DV403" s="174" t="str">
        <f>IF($DV401&lt;&gt;"",IF(DV401="W","L","W"),"")</f>
        <v/>
      </c>
      <c r="DW403" s="126"/>
      <c r="DX403" s="126"/>
      <c r="DY403" s="126"/>
      <c r="DZ403" s="126"/>
      <c r="EA403" s="126"/>
      <c r="EB403" s="126"/>
      <c r="EC403" s="126"/>
      <c r="ED403" s="126"/>
      <c r="EE403" s="126"/>
      <c r="EF403" s="126"/>
      <c r="EG403" s="126"/>
      <c r="EH403" s="126"/>
      <c r="EI403" s="126"/>
    </row>
    <row r="404" spans="1:171" ht="11.25" customHeight="1" thickBot="1">
      <c r="A404" s="212"/>
      <c r="B404" s="213"/>
      <c r="C404" s="217"/>
      <c r="D404" s="218"/>
      <c r="E404" s="218"/>
      <c r="F404" s="218"/>
      <c r="G404" s="218"/>
      <c r="H404" s="218"/>
      <c r="I404" s="218"/>
      <c r="J404" s="218"/>
      <c r="K404" s="218"/>
      <c r="L404" s="218"/>
      <c r="M404" s="218"/>
      <c r="N404" s="218"/>
      <c r="O404" s="218"/>
      <c r="P404" s="218"/>
      <c r="Q404" s="218"/>
      <c r="R404" s="218"/>
      <c r="S404" s="218"/>
      <c r="T404" s="218"/>
      <c r="U404" s="218"/>
      <c r="V404" s="218"/>
      <c r="W404" s="218"/>
      <c r="X404" s="218"/>
      <c r="Y404" s="219"/>
      <c r="Z404" s="232"/>
      <c r="AA404" s="233"/>
      <c r="AB404" s="234"/>
      <c r="AC404" s="233"/>
      <c r="AD404" s="234"/>
      <c r="AE404" s="233"/>
      <c r="AF404" s="235"/>
      <c r="AG404" s="236"/>
      <c r="AH404" s="234"/>
      <c r="AI404" s="233"/>
      <c r="AJ404" s="234"/>
      <c r="AK404" s="238"/>
      <c r="AL404" s="241"/>
      <c r="AM404" s="240"/>
      <c r="AN404" s="258"/>
      <c r="AO404" s="243"/>
      <c r="AQ404" s="160"/>
      <c r="AR404" s="161"/>
      <c r="AS404" s="161"/>
      <c r="AT404" s="161"/>
      <c r="AU404" s="161"/>
      <c r="AV404" s="161"/>
      <c r="AW404" s="161"/>
      <c r="AX404" s="161"/>
      <c r="AY404" s="161"/>
      <c r="AZ404" s="161"/>
      <c r="BA404" s="161"/>
      <c r="BB404" s="161"/>
      <c r="BC404" s="162"/>
      <c r="BD404" s="167"/>
      <c r="BE404" s="168"/>
      <c r="BF404" s="176"/>
      <c r="BG404" s="180"/>
      <c r="BH404" s="181"/>
      <c r="BI404" s="181"/>
      <c r="BJ404" s="181"/>
      <c r="BK404" s="181"/>
      <c r="BL404" s="181"/>
      <c r="BM404" s="181"/>
      <c r="BN404" s="181"/>
      <c r="BO404" s="181"/>
      <c r="BP404" s="181"/>
      <c r="BQ404" s="181"/>
      <c r="BR404" s="181"/>
      <c r="BS404" s="181"/>
      <c r="BT404" s="181"/>
      <c r="BU404" s="182"/>
      <c r="BV404" s="152"/>
      <c r="BW404" s="153"/>
      <c r="BX404" s="333"/>
      <c r="BY404" s="153"/>
      <c r="BZ404" s="333"/>
      <c r="CA404" s="153"/>
      <c r="CB404" s="333"/>
      <c r="CC404" s="153"/>
      <c r="CD404" s="333"/>
      <c r="CE404" s="334"/>
      <c r="CF404" s="341"/>
      <c r="CG404" s="160"/>
      <c r="CH404" s="161"/>
      <c r="CI404" s="161"/>
      <c r="CJ404" s="161"/>
      <c r="CK404" s="161"/>
      <c r="CL404" s="161"/>
      <c r="CM404" s="161"/>
      <c r="CN404" s="161"/>
      <c r="CO404" s="161"/>
      <c r="CP404" s="161"/>
      <c r="CQ404" s="161"/>
      <c r="CR404" s="161"/>
      <c r="CS404" s="162"/>
      <c r="CT404" s="167"/>
      <c r="CU404" s="168"/>
      <c r="CV404" s="176"/>
      <c r="CW404" s="180"/>
      <c r="CX404" s="181"/>
      <c r="CY404" s="181"/>
      <c r="CZ404" s="181"/>
      <c r="DA404" s="181"/>
      <c r="DB404" s="181"/>
      <c r="DC404" s="181"/>
      <c r="DD404" s="181"/>
      <c r="DE404" s="181"/>
      <c r="DF404" s="181"/>
      <c r="DG404" s="181"/>
      <c r="DH404" s="181"/>
      <c r="DI404" s="181"/>
      <c r="DJ404" s="181"/>
      <c r="DK404" s="182"/>
      <c r="DL404" s="152"/>
      <c r="DM404" s="153"/>
      <c r="DN404" s="333"/>
      <c r="DO404" s="153"/>
      <c r="DP404" s="333"/>
      <c r="DQ404" s="153"/>
      <c r="DR404" s="333"/>
      <c r="DS404" s="153"/>
      <c r="DT404" s="333"/>
      <c r="DU404" s="334"/>
      <c r="DV404" s="174"/>
      <c r="DW404" s="126"/>
      <c r="DX404" s="126"/>
      <c r="DY404" s="126"/>
      <c r="DZ404" s="126"/>
      <c r="EA404" s="126"/>
      <c r="EB404" s="126"/>
      <c r="EC404" s="126"/>
      <c r="ED404" s="126"/>
      <c r="EE404" s="126"/>
      <c r="EF404" s="126"/>
      <c r="EG404" s="126"/>
      <c r="EH404" s="126"/>
      <c r="EI404" s="126"/>
    </row>
    <row r="405" spans="1:171" ht="11.25" customHeight="1">
      <c r="A405" s="210" t="str">
        <f>AH395</f>
        <v>E</v>
      </c>
      <c r="B405" s="211"/>
      <c r="C405" s="342"/>
      <c r="D405" s="343"/>
      <c r="E405" s="343"/>
      <c r="F405" s="343"/>
      <c r="G405" s="343"/>
      <c r="H405" s="343"/>
      <c r="I405" s="343"/>
      <c r="J405" s="343"/>
      <c r="K405" s="343"/>
      <c r="L405" s="343"/>
      <c r="M405" s="343"/>
      <c r="N405" s="343"/>
      <c r="O405" s="343"/>
      <c r="P405" s="343"/>
      <c r="Q405" s="343"/>
      <c r="R405" s="343"/>
      <c r="S405" s="343"/>
      <c r="T405" s="343"/>
      <c r="U405" s="343"/>
      <c r="V405" s="343"/>
      <c r="W405" s="343"/>
      <c r="X405" s="343"/>
      <c r="Y405" s="344"/>
      <c r="Z405" s="220" t="str">
        <f>IF(AH397&lt;&gt;"",IF(AH397="W","L","W"),"")</f>
        <v/>
      </c>
      <c r="AA405" s="221"/>
      <c r="AB405" s="227" t="str">
        <f>IF(AH399&lt;&gt;"",IF(AH399="W","L","W"),"")</f>
        <v/>
      </c>
      <c r="AC405" s="221"/>
      <c r="AD405" s="227" t="str">
        <f>IF(AH401&lt;&gt;"",IF(AH401="W","L","W"),"")</f>
        <v/>
      </c>
      <c r="AE405" s="221"/>
      <c r="AF405" s="227" t="str">
        <f>IF(AH403&lt;&gt;"",IF(AH403="W","L","W"),"")</f>
        <v/>
      </c>
      <c r="AG405" s="221"/>
      <c r="AH405" s="228"/>
      <c r="AI405" s="229"/>
      <c r="AJ405" s="227" t="str">
        <f>IF($D393="1P",IF(Z428=Z430,IF(X428=X430,IF(V428&lt;&gt;"",IF(V428&gt;V430,"W","L"),""),IF(X428&gt;X430,"W","L")),IF(Z428&gt;Z430,"W","L")),IF(Z416=Z418,IF(X416=X418,IF(V416&lt;&gt;"",IF(V416&gt;V418,"W","L"),""),IF(X416&gt;X418,"W","L")),IF(Z416&gt;Z418,"W","L")))</f>
        <v/>
      </c>
      <c r="AK405" s="237"/>
      <c r="AL405" s="239" t="str">
        <f>IF(OR(COUNTIF(Z405:AJ405,"W"),COUNTIF(Z405:AJ405,"L")),COUNTIF(Z405:AJ405,"W")*2+COUNTIF(Z405:AJ405,"L"),"")</f>
        <v/>
      </c>
      <c r="AM405" s="240"/>
      <c r="AN405" s="242" t="str">
        <f>IF(AL405&lt;&gt;"",RANK(AL405,AL397:AL407,0),"")</f>
        <v/>
      </c>
      <c r="AO405" s="243"/>
      <c r="AQ405" s="126"/>
      <c r="AR405" s="126"/>
      <c r="AS405" s="126"/>
      <c r="AT405" s="126"/>
      <c r="AU405" s="126"/>
      <c r="AV405" s="126"/>
      <c r="AW405" s="126"/>
      <c r="AX405" s="126"/>
      <c r="AY405" s="126"/>
      <c r="AZ405" s="126"/>
      <c r="BA405" s="126"/>
      <c r="BB405" s="126"/>
      <c r="BC405" s="126"/>
      <c r="BV405" s="169" t="str">
        <f>IF(CF401&lt;&gt;"",IF(AND(AND(BV401&gt;-1,BV403&gt;-1),OR(BV401&gt;10,BV403&gt;10),ABS(BV401-BV403)&gt;1,IF(OR(BV401&gt;11,BV403&gt;11),ABS(BV401-BV403)=2,TRUE),BV401=INT(BV401),BV403=INT(BV403)),"","Error"),"")</f>
        <v/>
      </c>
      <c r="BW405" s="169"/>
      <c r="BX405" s="169" t="str">
        <f>IF(CF401&lt;&gt;"",IF(AND(AND(BX401&gt;-1,BX403&gt;-1),OR(BX401&gt;10,BX403&gt;10),ABS(BX401-BX403)&gt;1,IF(OR(BX401&gt;11,BX403&gt;11),ABS(BX401-BX403)=2,TRUE),BX401=INT(BX401),BX403=INT(BX403)),"","Error"),"")</f>
        <v/>
      </c>
      <c r="BY405" s="169"/>
      <c r="BZ405" s="169" t="str">
        <f>IF(CF401&lt;&gt;"",IF(AND(AND(BZ401&gt;-1,BZ403&gt;-1),OR(BZ401&gt;10,BZ403&gt;10),ABS(BZ401-BZ403)&gt;1,IF(OR(BZ401&gt;11,BZ403&gt;11),ABS(BZ401-BZ403)=2,TRUE),BZ401=INT(BZ401),BZ403=INT(BZ403)),"","Error"),"")</f>
        <v/>
      </c>
      <c r="CA405" s="169"/>
      <c r="CB405" s="169" t="str">
        <f>IF(AND(CF401&lt;&gt;"",CB401&lt;&gt;""),IF(AND(AND(CB401&gt;-1,CB403&gt;-1),OR(CB401&gt;10,CB403&gt;10),ABS(CB401-CB403)&gt;1,IF(OR(CB401&gt;11,CB403&gt;11),ABS(CB401-CB403)=2,TRUE),CB401=INT(CB401),CB403=INT(CB403)),"","Error"),"")</f>
        <v/>
      </c>
      <c r="CC405" s="169"/>
      <c r="CD405" s="169" t="str">
        <f>IF(AND(CF401&lt;&gt;"",CD401&lt;&gt;""),IF(AND(AND(CD401&gt;-1,CD403&gt;-1),OR(CD401&gt;10,CD403&gt;10),ABS(CD401-CD403)&gt;1,IF(OR(CD401&gt;11,CD403&gt;11),ABS(CD401-CD403)=2,TRUE),CD401=INT(CD401),CD403=INT(CD403)),"","Error"),"")</f>
        <v/>
      </c>
      <c r="CE405" s="169"/>
      <c r="CG405" s="126"/>
      <c r="CH405" s="126"/>
      <c r="CI405" s="126"/>
      <c r="CJ405" s="126"/>
      <c r="CK405" s="126"/>
      <c r="CL405" s="126"/>
      <c r="CM405" s="126"/>
      <c r="CN405" s="126"/>
      <c r="CO405" s="126"/>
      <c r="CP405" s="126"/>
      <c r="CQ405" s="126"/>
      <c r="CR405" s="126"/>
      <c r="CS405" s="126"/>
      <c r="DL405" s="169" t="str">
        <f>IF(DV401&lt;&gt;"",IF(AND(AND(DL401&gt;-1,DL403&gt;-1),OR(DL401&gt;10,DL403&gt;10),ABS(DL401-DL403)&gt;1,IF(OR(DL401&gt;11,DL403&gt;11),ABS(DL401-DL403)=2,TRUE),DL401=INT(DL401),DL403=INT(DL403)),"","Error"),"")</f>
        <v/>
      </c>
      <c r="DM405" s="169"/>
      <c r="DN405" s="169" t="str">
        <f>IF(DV401&lt;&gt;"",IF(AND(AND(DN401&gt;-1,DN403&gt;-1),OR(DN401&gt;10,DN403&gt;10),ABS(DN401-DN403)&gt;1,IF(OR(DN401&gt;11,DN403&gt;11),ABS(DN401-DN403)=2,TRUE),DN401=INT(DN401),DN403=INT(DN403)),"","Error"),"")</f>
        <v/>
      </c>
      <c r="DO405" s="169"/>
      <c r="DP405" s="169" t="str">
        <f>IF(DV401&lt;&gt;"",IF(AND(AND(DP401&gt;-1,DP403&gt;-1),OR(DP401&gt;10,DP403&gt;10),ABS(DP401-DP403)&gt;1,IF(OR(DP401&gt;11,DP403&gt;11),ABS(DP401-DP403)=2,TRUE),DP401=INT(DP401),DP403=INT(DP403)),"","Error"),"")</f>
        <v/>
      </c>
      <c r="DQ405" s="169"/>
      <c r="DR405" s="169" t="str">
        <f>IF(AND(DV401&lt;&gt;"",DR401&lt;&gt;""),IF(AND(AND(DR401&gt;-1,DR403&gt;-1),OR(DR401&gt;10,DR403&gt;10),ABS(DR401-DR403)&gt;1,IF(OR(DR401&gt;11,DR403&gt;11),ABS(DR401-DR403)=2,TRUE),DR401=INT(DR401),DR403=INT(DR403)),"","Error"),"")</f>
        <v/>
      </c>
      <c r="DS405" s="169"/>
      <c r="DT405" s="169" t="str">
        <f>IF(AND(DV401&lt;&gt;"",DT401&lt;&gt;""),IF(AND(AND(DT401&gt;-1,DT403&gt;-1),OR(DT401&gt;10,DT403&gt;10),ABS(DT401-DT403)&gt;1,IF(OR(DT401&gt;11,DT403&gt;11),ABS(DT401-DT403)=2,TRUE),DT401=INT(DT401),DT403=INT(DT403)),"","Error"),"")</f>
        <v/>
      </c>
      <c r="DU405" s="169"/>
      <c r="DW405" s="126"/>
      <c r="DX405" s="126"/>
      <c r="DY405" s="126"/>
      <c r="DZ405" s="126"/>
      <c r="EA405" s="126"/>
      <c r="EB405" s="126"/>
      <c r="EC405" s="126"/>
      <c r="ED405" s="126"/>
      <c r="EE405" s="126"/>
      <c r="EF405" s="126"/>
      <c r="EG405" s="126"/>
      <c r="EH405" s="126"/>
      <c r="EI405" s="126"/>
    </row>
    <row r="406" spans="1:171" ht="11.25" customHeight="1">
      <c r="A406" s="212"/>
      <c r="B406" s="213"/>
      <c r="C406" s="217"/>
      <c r="D406" s="218"/>
      <c r="E406" s="218"/>
      <c r="F406" s="218"/>
      <c r="G406" s="218"/>
      <c r="H406" s="218"/>
      <c r="I406" s="218"/>
      <c r="J406" s="218"/>
      <c r="K406" s="218"/>
      <c r="L406" s="218"/>
      <c r="M406" s="218"/>
      <c r="N406" s="218"/>
      <c r="O406" s="218"/>
      <c r="P406" s="218"/>
      <c r="Q406" s="218"/>
      <c r="R406" s="218"/>
      <c r="S406" s="218"/>
      <c r="T406" s="218"/>
      <c r="U406" s="218"/>
      <c r="V406" s="218"/>
      <c r="W406" s="218"/>
      <c r="X406" s="218"/>
      <c r="Y406" s="219"/>
      <c r="Z406" s="232"/>
      <c r="AA406" s="233"/>
      <c r="AB406" s="234"/>
      <c r="AC406" s="233"/>
      <c r="AD406" s="234"/>
      <c r="AE406" s="233"/>
      <c r="AF406" s="234"/>
      <c r="AG406" s="233"/>
      <c r="AH406" s="235"/>
      <c r="AI406" s="236"/>
      <c r="AJ406" s="234"/>
      <c r="AK406" s="238"/>
      <c r="AL406" s="241"/>
      <c r="AM406" s="240"/>
      <c r="AN406" s="258"/>
      <c r="AO406" s="243"/>
      <c r="AQ406" s="126"/>
      <c r="AR406" s="126"/>
      <c r="AS406" s="126"/>
      <c r="AT406" s="126"/>
      <c r="AU406" s="126"/>
      <c r="AV406" s="126"/>
      <c r="AW406" s="126"/>
      <c r="AX406" s="126"/>
      <c r="AY406" s="126"/>
      <c r="AZ406" s="126"/>
      <c r="BA406" s="126"/>
      <c r="BB406" s="126"/>
      <c r="BC406" s="126"/>
      <c r="CG406" s="126"/>
      <c r="CH406" s="126"/>
      <c r="CI406" s="126"/>
      <c r="CJ406" s="126"/>
      <c r="CK406" s="126"/>
      <c r="CL406" s="126"/>
      <c r="CM406" s="126"/>
      <c r="CN406" s="126"/>
      <c r="CO406" s="126"/>
      <c r="CP406" s="126"/>
      <c r="CQ406" s="126"/>
      <c r="CR406" s="126"/>
      <c r="CS406" s="126"/>
      <c r="DW406" s="126"/>
      <c r="DX406" s="126"/>
      <c r="DY406" s="126"/>
      <c r="DZ406" s="126"/>
      <c r="EA406" s="126"/>
      <c r="EB406" s="126"/>
      <c r="EC406" s="126"/>
      <c r="ED406" s="126"/>
      <c r="EE406" s="126"/>
      <c r="EF406" s="126"/>
      <c r="EG406" s="126"/>
      <c r="EH406" s="126"/>
      <c r="EI406" s="126"/>
    </row>
    <row r="407" spans="1:171" ht="11.25" customHeight="1">
      <c r="A407" s="210" t="str">
        <f>AJ395</f>
        <v>F</v>
      </c>
      <c r="B407" s="211"/>
      <c r="C407" s="342"/>
      <c r="D407" s="343"/>
      <c r="E407" s="343"/>
      <c r="F407" s="343"/>
      <c r="G407" s="343"/>
      <c r="H407" s="343"/>
      <c r="I407" s="343"/>
      <c r="J407" s="343"/>
      <c r="K407" s="343"/>
      <c r="L407" s="343"/>
      <c r="M407" s="343"/>
      <c r="N407" s="343"/>
      <c r="O407" s="343"/>
      <c r="P407" s="343"/>
      <c r="Q407" s="343"/>
      <c r="R407" s="343"/>
      <c r="S407" s="343"/>
      <c r="T407" s="343"/>
      <c r="U407" s="343"/>
      <c r="V407" s="343"/>
      <c r="W407" s="343"/>
      <c r="X407" s="343"/>
      <c r="Y407" s="344"/>
      <c r="Z407" s="220" t="str">
        <f>IF(AJ397&lt;&gt;"",IF(AJ397="W","L","W"),"")</f>
        <v/>
      </c>
      <c r="AA407" s="221"/>
      <c r="AB407" s="227" t="str">
        <f>IF(AJ399&lt;&gt;"",IF(AJ399="W","L","W"),"")</f>
        <v/>
      </c>
      <c r="AC407" s="221"/>
      <c r="AD407" s="227" t="str">
        <f>IF(AJ401&lt;&gt;"",IF(AJ401="W","L","W"),"")</f>
        <v/>
      </c>
      <c r="AE407" s="221"/>
      <c r="AF407" s="227" t="str">
        <f>IF(AJ403&lt;&gt;"",IF(AJ403="W","L","W"),"")</f>
        <v/>
      </c>
      <c r="AG407" s="221"/>
      <c r="AH407" s="227" t="str">
        <f>IF(AJ405&lt;&gt;"",IF(AJ405="W","L","W"),"")</f>
        <v/>
      </c>
      <c r="AI407" s="221"/>
      <c r="AJ407" s="228"/>
      <c r="AK407" s="229"/>
      <c r="AL407" s="345" t="str">
        <f>IF(OR(COUNTIF(Z407:AJ407,"W"),COUNTIF(Z407:AJ407,"L")),COUNTIF(Z407:AJ407,"W")*2+COUNTIF(Z407:AJ407,"L"),"")</f>
        <v/>
      </c>
      <c r="AM407" s="346"/>
      <c r="AN407" s="242" t="str">
        <f>IF(AL407&lt;&gt;"",RANK(AL407,AL397:AL407,0),"")</f>
        <v/>
      </c>
      <c r="AO407" s="243"/>
      <c r="AQ407" s="127"/>
      <c r="AR407" s="127"/>
      <c r="AS407" s="127"/>
      <c r="AT407" s="127"/>
      <c r="AU407" s="127"/>
      <c r="AV407" s="127"/>
      <c r="AW407" s="127"/>
      <c r="AX407" s="127"/>
      <c r="AY407" s="127"/>
      <c r="AZ407" s="127"/>
      <c r="BA407" s="127"/>
      <c r="BB407" s="127"/>
      <c r="BC407" s="127"/>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G407" s="127"/>
      <c r="CH407" s="127"/>
      <c r="CI407" s="127"/>
      <c r="CJ407" s="127"/>
      <c r="CK407" s="127"/>
      <c r="CL407" s="127"/>
      <c r="CM407" s="127"/>
      <c r="CN407" s="127"/>
      <c r="CO407" s="127"/>
      <c r="CP407" s="127"/>
      <c r="CQ407" s="127"/>
      <c r="CR407" s="127"/>
      <c r="CS407" s="127"/>
      <c r="CT407" s="40"/>
      <c r="CU407" s="40"/>
      <c r="CV407" s="40"/>
      <c r="CW407" s="40"/>
      <c r="CX407" s="40"/>
      <c r="CY407" s="40"/>
      <c r="CZ407" s="40"/>
      <c r="DA407" s="40"/>
      <c r="DB407" s="40"/>
      <c r="DC407" s="40"/>
      <c r="DD407" s="40"/>
      <c r="DE407" s="40"/>
      <c r="DF407" s="40"/>
      <c r="DG407" s="40"/>
      <c r="DH407" s="40"/>
      <c r="DI407" s="40"/>
      <c r="DJ407" s="40"/>
      <c r="DK407" s="40"/>
      <c r="DL407" s="40"/>
      <c r="DM407" s="40"/>
      <c r="DN407" s="40"/>
      <c r="DO407" s="40"/>
      <c r="DP407" s="40"/>
      <c r="DQ407" s="40"/>
      <c r="DR407" s="40"/>
      <c r="DS407" s="40"/>
      <c r="DT407" s="40"/>
      <c r="DU407" s="40"/>
      <c r="DW407" s="126"/>
      <c r="DX407" s="126"/>
      <c r="DY407" s="126"/>
      <c r="DZ407" s="126"/>
      <c r="EA407" s="126"/>
      <c r="EB407" s="126"/>
      <c r="EC407" s="126"/>
      <c r="ED407" s="126"/>
      <c r="EE407" s="126"/>
      <c r="EF407" s="126"/>
      <c r="EG407" s="126"/>
      <c r="EH407" s="126"/>
      <c r="EI407" s="126"/>
    </row>
    <row r="408" spans="1:171" ht="11.25" customHeight="1" thickBot="1">
      <c r="A408" s="212"/>
      <c r="B408" s="213"/>
      <c r="C408" s="217"/>
      <c r="D408" s="218"/>
      <c r="E408" s="218"/>
      <c r="F408" s="218"/>
      <c r="G408" s="218"/>
      <c r="H408" s="218"/>
      <c r="I408" s="218"/>
      <c r="J408" s="218"/>
      <c r="K408" s="218"/>
      <c r="L408" s="218"/>
      <c r="M408" s="218"/>
      <c r="N408" s="218"/>
      <c r="O408" s="218"/>
      <c r="P408" s="218"/>
      <c r="Q408" s="218"/>
      <c r="R408" s="218"/>
      <c r="S408" s="218"/>
      <c r="T408" s="218"/>
      <c r="U408" s="218"/>
      <c r="V408" s="218"/>
      <c r="W408" s="218"/>
      <c r="X408" s="218"/>
      <c r="Y408" s="219"/>
      <c r="Z408" s="222"/>
      <c r="AA408" s="223"/>
      <c r="AB408" s="226"/>
      <c r="AC408" s="223"/>
      <c r="AD408" s="226"/>
      <c r="AE408" s="223"/>
      <c r="AF408" s="226"/>
      <c r="AG408" s="223"/>
      <c r="AH408" s="226"/>
      <c r="AI408" s="223"/>
      <c r="AJ408" s="230"/>
      <c r="AK408" s="231"/>
      <c r="AL408" s="347"/>
      <c r="AM408" s="348"/>
      <c r="AN408" s="248"/>
      <c r="AO408" s="249"/>
      <c r="AQ408" s="128"/>
      <c r="AR408" s="128"/>
      <c r="AS408" s="128"/>
      <c r="AT408" s="128"/>
      <c r="AU408" s="128"/>
      <c r="AV408" s="128"/>
      <c r="AW408" s="128"/>
      <c r="AX408" s="128"/>
      <c r="AY408" s="128"/>
      <c r="AZ408" s="128"/>
      <c r="BA408" s="128"/>
      <c r="BB408" s="128"/>
      <c r="BC408" s="128"/>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c r="CG408" s="128"/>
      <c r="CH408" s="128"/>
      <c r="CI408" s="128"/>
      <c r="CJ408" s="128"/>
      <c r="CK408" s="128"/>
      <c r="CL408" s="128"/>
      <c r="CM408" s="128"/>
      <c r="CN408" s="128"/>
      <c r="CO408" s="128"/>
      <c r="CP408" s="128"/>
      <c r="CQ408" s="128"/>
      <c r="CR408" s="128"/>
      <c r="CS408" s="128"/>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W408" s="126"/>
      <c r="DX408" s="126"/>
      <c r="DY408" s="126"/>
      <c r="DZ408" s="126"/>
      <c r="EA408" s="126"/>
      <c r="EB408" s="126"/>
      <c r="EC408" s="126"/>
      <c r="ED408" s="126"/>
      <c r="EE408" s="126"/>
      <c r="EF408" s="126"/>
      <c r="EG408" s="126"/>
      <c r="EH408" s="126"/>
      <c r="EI408" s="126"/>
    </row>
    <row r="409" spans="1:171" ht="11.25" customHeight="1">
      <c r="AQ409" s="126"/>
      <c r="AR409" s="126"/>
      <c r="AS409" s="126"/>
      <c r="AT409" s="126"/>
      <c r="AU409" s="126"/>
      <c r="AV409" s="126"/>
      <c r="AW409" s="126"/>
      <c r="AX409" s="126"/>
      <c r="AY409" s="126"/>
      <c r="AZ409" s="126"/>
      <c r="BA409" s="126"/>
      <c r="BB409" s="126"/>
      <c r="BC409" s="126"/>
      <c r="CG409" s="126"/>
      <c r="CH409" s="126"/>
      <c r="CI409" s="126"/>
      <c r="CJ409" s="126"/>
      <c r="CK409" s="126"/>
      <c r="CL409" s="126"/>
      <c r="CM409" s="126"/>
      <c r="CN409" s="126"/>
      <c r="CO409" s="126"/>
      <c r="CP409" s="126"/>
      <c r="CQ409" s="126"/>
      <c r="CR409" s="126"/>
      <c r="CS409" s="126"/>
      <c r="DW409" s="126"/>
      <c r="DX409" s="126"/>
      <c r="DY409" s="126"/>
      <c r="DZ409" s="126"/>
      <c r="EA409" s="126"/>
      <c r="EB409" s="126"/>
      <c r="EC409" s="126"/>
      <c r="ED409" s="126"/>
      <c r="EE409" s="126"/>
      <c r="EF409" s="126"/>
      <c r="EG409" s="126"/>
      <c r="EH409" s="126"/>
      <c r="EI409" s="126"/>
    </row>
    <row r="410" spans="1:171" ht="11.25" customHeight="1" thickBot="1">
      <c r="AP410" s="2"/>
      <c r="AQ410" s="127"/>
      <c r="AR410" s="127"/>
      <c r="AS410" s="127"/>
      <c r="AT410" s="127"/>
      <c r="AU410" s="127"/>
      <c r="AV410" s="127"/>
      <c r="AW410" s="127"/>
      <c r="AX410" s="127"/>
      <c r="AY410" s="127"/>
      <c r="AZ410" s="127"/>
      <c r="BA410" s="127"/>
      <c r="BB410" s="127"/>
      <c r="BC410" s="127"/>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G410" s="127"/>
      <c r="CH410" s="127"/>
      <c r="CI410" s="127"/>
      <c r="CJ410" s="127"/>
      <c r="CK410" s="127"/>
      <c r="CL410" s="127"/>
      <c r="CM410" s="127"/>
      <c r="CN410" s="127"/>
      <c r="CO410" s="127"/>
      <c r="CP410" s="127"/>
      <c r="CQ410" s="127"/>
      <c r="CR410" s="127"/>
      <c r="CS410" s="127"/>
      <c r="CT410" s="40"/>
      <c r="CU410" s="40"/>
      <c r="CV410" s="40"/>
      <c r="CW410" s="40"/>
      <c r="CX410" s="40"/>
      <c r="CY410" s="40"/>
      <c r="CZ410" s="40"/>
      <c r="DA410" s="40"/>
      <c r="DB410" s="40"/>
      <c r="DC410" s="40"/>
      <c r="DD410" s="40"/>
      <c r="DE410" s="40"/>
      <c r="DF410" s="40"/>
      <c r="DG410" s="40"/>
      <c r="DH410" s="40"/>
      <c r="DI410" s="40"/>
      <c r="DJ410" s="40"/>
      <c r="DK410" s="40"/>
      <c r="DL410" s="40"/>
      <c r="DM410" s="40"/>
      <c r="DN410" s="40"/>
      <c r="DO410" s="40"/>
      <c r="DP410" s="40"/>
      <c r="DQ410" s="40"/>
      <c r="DR410" s="40"/>
      <c r="DS410" s="40"/>
      <c r="DT410" s="40"/>
      <c r="DU410" s="40"/>
      <c r="DV410" s="2"/>
      <c r="DW410" s="126"/>
      <c r="DX410" s="126"/>
      <c r="DY410" s="126"/>
      <c r="DZ410" s="126"/>
      <c r="EA410" s="126"/>
      <c r="EB410" s="126"/>
      <c r="EC410" s="126"/>
      <c r="ED410" s="126"/>
      <c r="EE410" s="126"/>
      <c r="EF410" s="126"/>
      <c r="EG410" s="126"/>
      <c r="EH410" s="126"/>
      <c r="EI410" s="126"/>
      <c r="FL410" s="2"/>
      <c r="FM410" s="2"/>
      <c r="FN410" s="2"/>
      <c r="FO410" s="2"/>
    </row>
    <row r="411" spans="1:171" ht="11.25" customHeight="1" thickBo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154" t="str">
        <f>CONCATENATE($A395," ",$D395,","," ",$F393)</f>
        <v>Group: 7, Men's Singles</v>
      </c>
      <c r="AR411" s="155"/>
      <c r="AS411" s="155"/>
      <c r="AT411" s="155"/>
      <c r="AU411" s="155"/>
      <c r="AV411" s="155"/>
      <c r="AW411" s="155"/>
      <c r="AX411" s="155"/>
      <c r="AY411" s="155"/>
      <c r="AZ411" s="155"/>
      <c r="BA411" s="155"/>
      <c r="BB411" s="155"/>
      <c r="BC411" s="156"/>
      <c r="BD411" s="163">
        <f>A420</f>
        <v>3</v>
      </c>
      <c r="BE411" s="164"/>
      <c r="BF411" s="183" t="str">
        <f>C420</f>
        <v>C</v>
      </c>
      <c r="BG411" s="185" t="str">
        <f>IF(VLOOKUP($BF411,$A397:$C407,3,FALSE)=0,"",CONCATENATE(VLOOKUP(VLOOKUP($BF411,$A397:$C407,3,FALSE),Players!$C:$G,4,FALSE)," ",VLOOKUP($BF411,$A397:$C407,3,FALSE)," ",IF(ISERROR(VLOOKUP(VLOOKUP($BF411,$A397:$C407,3,FALSE),Players!$C:$G,5,FALSE)),"()",CONCATENATE("(",VLOOKUP(VLOOKUP($BF411,$A397:$C407,3,FALSE),Players!$C:$G,5,FALSE),")"))))</f>
        <v/>
      </c>
      <c r="BH411" s="186"/>
      <c r="BI411" s="186"/>
      <c r="BJ411" s="186"/>
      <c r="BK411" s="186"/>
      <c r="BL411" s="186"/>
      <c r="BM411" s="186"/>
      <c r="BN411" s="186"/>
      <c r="BO411" s="186"/>
      <c r="BP411" s="186"/>
      <c r="BQ411" s="186"/>
      <c r="BR411" s="186"/>
      <c r="BS411" s="186"/>
      <c r="BT411" s="186"/>
      <c r="BU411" s="187"/>
      <c r="BV411" s="170" t="str">
        <f>IF(D420&lt;&gt;"",D420,"")</f>
        <v/>
      </c>
      <c r="BW411" s="171"/>
      <c r="BX411" s="335" t="str">
        <f>IF(F420&lt;&gt;"",F420,"")</f>
        <v/>
      </c>
      <c r="BY411" s="171"/>
      <c r="BZ411" s="335" t="str">
        <f>IF(H420&lt;&gt;"",H420,"")</f>
        <v/>
      </c>
      <c r="CA411" s="171"/>
      <c r="CB411" s="335" t="str">
        <f>IF(J420&lt;&gt;"",J420,"")</f>
        <v/>
      </c>
      <c r="CC411" s="171"/>
      <c r="CD411" s="335" t="str">
        <f>IF(L420&lt;&gt;"",L420,"")</f>
        <v/>
      </c>
      <c r="CE411" s="337"/>
      <c r="CF411" s="174" t="str">
        <f>IF($CD411=$CD413,IF($CB411=$CB413,IF($BZ411&lt;&gt;"",IF($BZ411&gt;$BZ413,"W","L"),""),IF($CB411&gt;$CB413,"W","L")),IF($CD411&gt;$CD413,"W","L"))</f>
        <v/>
      </c>
      <c r="CG411" s="154" t="str">
        <f>CONCATENATE($A395," ",$D395,","," ",$F393)</f>
        <v>Group: 7, Men's Singles</v>
      </c>
      <c r="CH411" s="155"/>
      <c r="CI411" s="155"/>
      <c r="CJ411" s="155"/>
      <c r="CK411" s="155"/>
      <c r="CL411" s="155"/>
      <c r="CM411" s="155"/>
      <c r="CN411" s="155"/>
      <c r="CO411" s="155"/>
      <c r="CP411" s="155"/>
      <c r="CQ411" s="155"/>
      <c r="CR411" s="155"/>
      <c r="CS411" s="156"/>
      <c r="CT411" s="163">
        <f>O420</f>
        <v>10</v>
      </c>
      <c r="CU411" s="164"/>
      <c r="CV411" s="183" t="str">
        <f>Q420</f>
        <v>A</v>
      </c>
      <c r="CW411" s="185" t="str">
        <f>IF(VLOOKUP($CV411,$A397:$C407,3,FALSE)=0,"",CONCATENATE(VLOOKUP(VLOOKUP($CV411,$A397:$C407,3,FALSE),Players!$C:$G,4,FALSE)," ",VLOOKUP($CV411,$A397:$C407,3,FALSE)," ",IF(ISERROR(VLOOKUP(VLOOKUP($CV411,$A397:$C407,3,FALSE),Players!$C:$G,5,FALSE)),"()",CONCATENATE("(",VLOOKUP(VLOOKUP($CV411,$A397:$C407,3,FALSE),Players!$C:$G,5,FALSE),")"))))</f>
        <v/>
      </c>
      <c r="CX411" s="186"/>
      <c r="CY411" s="186"/>
      <c r="CZ411" s="186"/>
      <c r="DA411" s="186"/>
      <c r="DB411" s="186"/>
      <c r="DC411" s="186"/>
      <c r="DD411" s="186"/>
      <c r="DE411" s="186"/>
      <c r="DF411" s="186"/>
      <c r="DG411" s="186"/>
      <c r="DH411" s="186"/>
      <c r="DI411" s="186"/>
      <c r="DJ411" s="186"/>
      <c r="DK411" s="187"/>
      <c r="DL411" s="170" t="str">
        <f>IF(R420&lt;&gt;"",R420,"")</f>
        <v/>
      </c>
      <c r="DM411" s="171"/>
      <c r="DN411" s="335" t="str">
        <f>IF(T420&lt;&gt;"",T420,"")</f>
        <v/>
      </c>
      <c r="DO411" s="171"/>
      <c r="DP411" s="335" t="str">
        <f>IF(V420&lt;&gt;"",V420,"")</f>
        <v/>
      </c>
      <c r="DQ411" s="171"/>
      <c r="DR411" s="335" t="str">
        <f>IF(X420&lt;&gt;"",X420,"")</f>
        <v/>
      </c>
      <c r="DS411" s="171"/>
      <c r="DT411" s="335" t="str">
        <f>IF(Z420&lt;&gt;"",Z420,"")</f>
        <v/>
      </c>
      <c r="DU411" s="337"/>
      <c r="DV411" s="174" t="str">
        <f>IF($DT411=$DT413,IF($DR411=$DR413,IF($DP411&lt;&gt;"",IF($DP411&gt;$DP413,"W","L"),""),IF($DR411&gt;$DR413,"W","L")),IF($DT411&gt;$DT413,"W","L"))</f>
        <v/>
      </c>
      <c r="DW411" s="126"/>
      <c r="DX411" s="126"/>
      <c r="DY411" s="126"/>
      <c r="DZ411" s="126"/>
      <c r="EA411" s="126"/>
      <c r="EB411" s="126"/>
      <c r="EC411" s="126"/>
      <c r="ED411" s="126"/>
      <c r="EE411" s="126"/>
      <c r="EF411" s="126"/>
      <c r="EG411" s="126"/>
      <c r="EH411" s="126"/>
      <c r="EI411" s="126"/>
      <c r="FL411" s="2"/>
      <c r="FM411" s="2"/>
      <c r="FN411" s="2"/>
      <c r="FO411" s="2"/>
    </row>
    <row r="412" spans="1:171" ht="11.25" customHeight="1">
      <c r="A412" s="170">
        <v>1</v>
      </c>
      <c r="B412" s="191"/>
      <c r="C412" s="183" t="str">
        <f>IF($D393="1P","A","A")</f>
        <v>A</v>
      </c>
      <c r="D412" s="197"/>
      <c r="E412" s="198"/>
      <c r="F412" s="197"/>
      <c r="G412" s="198"/>
      <c r="H412" s="197"/>
      <c r="I412" s="198"/>
      <c r="J412" s="197"/>
      <c r="K412" s="198"/>
      <c r="L412" s="197"/>
      <c r="M412" s="208"/>
      <c r="N412" s="69" t="str">
        <f>IF(CF391&lt;&gt;"",IF(CF391="W",IF(SUM(IF(D412&gt;D414,1,0),IF(F412&gt;F414,1,0),IF(H412&gt;H414,1,0),IF(J412&gt;J414,1,0),IF(L412&gt;L414,1,0))&lt;&gt;3,"E",""),""),"")</f>
        <v/>
      </c>
      <c r="O412" s="170">
        <v>8</v>
      </c>
      <c r="P412" s="191"/>
      <c r="Q412" s="183" t="str">
        <f>IF($D393="1P","C","B")</f>
        <v>B</v>
      </c>
      <c r="R412" s="197"/>
      <c r="S412" s="198"/>
      <c r="T412" s="197"/>
      <c r="U412" s="198"/>
      <c r="V412" s="197"/>
      <c r="W412" s="198"/>
      <c r="X412" s="197"/>
      <c r="Y412" s="198"/>
      <c r="Z412" s="197"/>
      <c r="AA412" s="208"/>
      <c r="AB412" s="69" t="str">
        <f>IF(DV391&lt;&gt;"",IF(DV391="W",IF(SUM(IF(R412&gt;R414,1,0),IF(T412&gt;T414,1,0),IF(V412&gt;V414,1,0),IF(X412&gt;X414,1,0),IF(Z412&gt;Z414,1,0))&lt;&gt;3,"E",""),""),"")</f>
        <v/>
      </c>
      <c r="AC412" s="170">
        <v>15</v>
      </c>
      <c r="AD412" s="191"/>
      <c r="AE412" s="183" t="str">
        <f>IF($D393="1P","D","B")</f>
        <v>B</v>
      </c>
      <c r="AF412" s="197"/>
      <c r="AG412" s="198"/>
      <c r="AH412" s="197"/>
      <c r="AI412" s="198"/>
      <c r="AJ412" s="197"/>
      <c r="AK412" s="198"/>
      <c r="AL412" s="197"/>
      <c r="AM412" s="198"/>
      <c r="AN412" s="197"/>
      <c r="AO412" s="208"/>
      <c r="AP412" s="69" t="str">
        <f>IF(FL391&lt;&gt;"",IF(FL391="W",IF(SUM(IF(AF412&gt;AF414,1,0),IF(AH412&gt;AH414,1,0),IF(AJ412&gt;AJ414,1,0),IF(AL412&gt;AL414,1,0),IF(AN412&gt;AN414,1,0))&lt;&gt;3,"E",""),""),"")</f>
        <v/>
      </c>
      <c r="AQ412" s="157"/>
      <c r="AR412" s="158"/>
      <c r="AS412" s="158"/>
      <c r="AT412" s="158"/>
      <c r="AU412" s="158"/>
      <c r="AV412" s="158"/>
      <c r="AW412" s="158"/>
      <c r="AX412" s="158"/>
      <c r="AY412" s="158"/>
      <c r="AZ412" s="158"/>
      <c r="BA412" s="158"/>
      <c r="BB412" s="158"/>
      <c r="BC412" s="159"/>
      <c r="BD412" s="165"/>
      <c r="BE412" s="166"/>
      <c r="BF412" s="184"/>
      <c r="BG412" s="188"/>
      <c r="BH412" s="189"/>
      <c r="BI412" s="189"/>
      <c r="BJ412" s="189"/>
      <c r="BK412" s="189"/>
      <c r="BL412" s="189"/>
      <c r="BM412" s="189"/>
      <c r="BN412" s="189"/>
      <c r="BO412" s="189"/>
      <c r="BP412" s="189"/>
      <c r="BQ412" s="189"/>
      <c r="BR412" s="189"/>
      <c r="BS412" s="189"/>
      <c r="BT412" s="189"/>
      <c r="BU412" s="190"/>
      <c r="BV412" s="172"/>
      <c r="BW412" s="173"/>
      <c r="BX412" s="336"/>
      <c r="BY412" s="173"/>
      <c r="BZ412" s="336"/>
      <c r="CA412" s="173"/>
      <c r="CB412" s="336"/>
      <c r="CC412" s="173"/>
      <c r="CD412" s="336"/>
      <c r="CE412" s="338"/>
      <c r="CF412" s="174"/>
      <c r="CG412" s="157"/>
      <c r="CH412" s="158"/>
      <c r="CI412" s="158"/>
      <c r="CJ412" s="158"/>
      <c r="CK412" s="158"/>
      <c r="CL412" s="158"/>
      <c r="CM412" s="158"/>
      <c r="CN412" s="158"/>
      <c r="CO412" s="158"/>
      <c r="CP412" s="158"/>
      <c r="CQ412" s="158"/>
      <c r="CR412" s="158"/>
      <c r="CS412" s="159"/>
      <c r="CT412" s="165"/>
      <c r="CU412" s="166"/>
      <c r="CV412" s="184"/>
      <c r="CW412" s="188"/>
      <c r="CX412" s="189"/>
      <c r="CY412" s="189"/>
      <c r="CZ412" s="189"/>
      <c r="DA412" s="189"/>
      <c r="DB412" s="189"/>
      <c r="DC412" s="189"/>
      <c r="DD412" s="189"/>
      <c r="DE412" s="189"/>
      <c r="DF412" s="189"/>
      <c r="DG412" s="189"/>
      <c r="DH412" s="189"/>
      <c r="DI412" s="189"/>
      <c r="DJ412" s="189"/>
      <c r="DK412" s="190"/>
      <c r="DL412" s="172"/>
      <c r="DM412" s="173"/>
      <c r="DN412" s="336"/>
      <c r="DO412" s="173"/>
      <c r="DP412" s="336"/>
      <c r="DQ412" s="173"/>
      <c r="DR412" s="336"/>
      <c r="DS412" s="173"/>
      <c r="DT412" s="336"/>
      <c r="DU412" s="338"/>
      <c r="DV412" s="174"/>
      <c r="DW412" s="126"/>
      <c r="DX412" s="126"/>
      <c r="DY412" s="126"/>
      <c r="DZ412" s="126"/>
      <c r="EA412" s="126"/>
      <c r="EB412" s="126"/>
      <c r="EC412" s="126"/>
      <c r="ED412" s="126"/>
      <c r="EE412" s="126"/>
      <c r="EF412" s="126"/>
      <c r="EG412" s="126"/>
      <c r="EH412" s="126"/>
      <c r="EI412" s="126"/>
      <c r="FL412" s="3"/>
      <c r="FM412" s="3"/>
      <c r="FN412" s="3"/>
      <c r="FO412" s="3"/>
    </row>
    <row r="413" spans="1:171" ht="11.25" customHeight="1">
      <c r="A413" s="192"/>
      <c r="B413" s="193"/>
      <c r="C413" s="196"/>
      <c r="D413" s="199"/>
      <c r="E413" s="200"/>
      <c r="F413" s="199"/>
      <c r="G413" s="200"/>
      <c r="H413" s="199"/>
      <c r="I413" s="200"/>
      <c r="J413" s="199"/>
      <c r="K413" s="200"/>
      <c r="L413" s="199"/>
      <c r="M413" s="209"/>
      <c r="N413" s="69" t="str">
        <f>IF(CF391&lt;&gt;"",IF(ISERROR(AND(BV395="",BX395="",BZ395="",CB395="",CD395="")),"E",IF(AND(BV395="",BX395="",BZ395="",CB395="",CD395=""),"","E")),"")</f>
        <v/>
      </c>
      <c r="O413" s="192"/>
      <c r="P413" s="193"/>
      <c r="Q413" s="196"/>
      <c r="R413" s="199"/>
      <c r="S413" s="200"/>
      <c r="T413" s="199"/>
      <c r="U413" s="200"/>
      <c r="V413" s="199"/>
      <c r="W413" s="200"/>
      <c r="X413" s="199"/>
      <c r="Y413" s="200"/>
      <c r="Z413" s="199"/>
      <c r="AA413" s="209"/>
      <c r="AB413" s="69" t="str">
        <f>IF(DV391&lt;&gt;"",IF(ISERROR(AND(DL395="",DN395="",DP395="",DQ395="",DT395="")),"E",IF(AND(DL395="",DN395="",DP395="",DR395="",DT395=""),"","E")),"")</f>
        <v/>
      </c>
      <c r="AC413" s="192"/>
      <c r="AD413" s="193"/>
      <c r="AE413" s="196"/>
      <c r="AF413" s="199"/>
      <c r="AG413" s="200"/>
      <c r="AH413" s="199"/>
      <c r="AI413" s="200"/>
      <c r="AJ413" s="199"/>
      <c r="AK413" s="200"/>
      <c r="AL413" s="199"/>
      <c r="AM413" s="200"/>
      <c r="AN413" s="199"/>
      <c r="AO413" s="209"/>
      <c r="AP413" s="69" t="str">
        <f>IF(FL391&lt;&gt;"",IF(ISERROR(AND(FB395="",FD395="",FF395="",FH395="",FJ395="")),"E",IF(AND(FB395="",FD395="",FF395="",FH395="",FJ395=""),"","E")),"")</f>
        <v/>
      </c>
      <c r="AQ413" s="157"/>
      <c r="AR413" s="158"/>
      <c r="AS413" s="158"/>
      <c r="AT413" s="158"/>
      <c r="AU413" s="158"/>
      <c r="AV413" s="158"/>
      <c r="AW413" s="158"/>
      <c r="AX413" s="158"/>
      <c r="AY413" s="158"/>
      <c r="AZ413" s="158"/>
      <c r="BA413" s="158"/>
      <c r="BB413" s="158"/>
      <c r="BC413" s="159"/>
      <c r="BD413" s="165"/>
      <c r="BE413" s="166"/>
      <c r="BF413" s="175" t="str">
        <f>C422</f>
        <v>D</v>
      </c>
      <c r="BG413" s="177" t="str">
        <f>IF(VLOOKUP($BF413,$A397:$C407,3,FALSE)=0,"",CONCATENATE(VLOOKUP(VLOOKUP($BF413,$A397:$C407,3,FALSE),Players!$C:$G,4,FALSE)," ",VLOOKUP($BF413,$A397:$C407,3,FALSE)," ",IF(ISERROR(VLOOKUP(VLOOKUP($BF413,$A397:$C407,3,FALSE),Players!$C:$G,5,FALSE)),"()",CONCATENATE("(",VLOOKUP(VLOOKUP($BF413,$A397:$C407,3,FALSE),Players!$C:$G,5,FALSE),")"))))</f>
        <v/>
      </c>
      <c r="BH413" s="178"/>
      <c r="BI413" s="178"/>
      <c r="BJ413" s="178"/>
      <c r="BK413" s="178"/>
      <c r="BL413" s="178"/>
      <c r="BM413" s="178"/>
      <c r="BN413" s="178"/>
      <c r="BO413" s="178"/>
      <c r="BP413" s="178"/>
      <c r="BQ413" s="178"/>
      <c r="BR413" s="178"/>
      <c r="BS413" s="178"/>
      <c r="BT413" s="178"/>
      <c r="BU413" s="179"/>
      <c r="BV413" s="150" t="str">
        <f>IF(D422&lt;&gt;"",D422,"")</f>
        <v/>
      </c>
      <c r="BW413" s="151"/>
      <c r="BX413" s="288" t="str">
        <f>IF(F422&lt;&gt;"",F422,"")</f>
        <v/>
      </c>
      <c r="BY413" s="151"/>
      <c r="BZ413" s="288" t="str">
        <f>IF(H422&lt;&gt;"",H422,"")</f>
        <v/>
      </c>
      <c r="CA413" s="151"/>
      <c r="CB413" s="288" t="str">
        <f>IF(J422&lt;&gt;"",J422,"")</f>
        <v/>
      </c>
      <c r="CC413" s="151"/>
      <c r="CD413" s="288" t="str">
        <f>IF(L422&lt;&gt;"",L422,"")</f>
        <v/>
      </c>
      <c r="CE413" s="332"/>
      <c r="CF413" s="174" t="str">
        <f>IF($CF411&lt;&gt;"",IF(CF411="W","L","W"),"")</f>
        <v/>
      </c>
      <c r="CG413" s="157"/>
      <c r="CH413" s="158"/>
      <c r="CI413" s="158"/>
      <c r="CJ413" s="158"/>
      <c r="CK413" s="158"/>
      <c r="CL413" s="158"/>
      <c r="CM413" s="158"/>
      <c r="CN413" s="158"/>
      <c r="CO413" s="158"/>
      <c r="CP413" s="158"/>
      <c r="CQ413" s="158"/>
      <c r="CR413" s="158"/>
      <c r="CS413" s="159"/>
      <c r="CT413" s="165"/>
      <c r="CU413" s="166"/>
      <c r="CV413" s="175" t="str">
        <f>Q422</f>
        <v>B</v>
      </c>
      <c r="CW413" s="177" t="str">
        <f>IF(VLOOKUP($CV413,$A397:$C407,3,FALSE)=0,"",CONCATENATE(VLOOKUP(VLOOKUP($CV413,$A397:$C407,3,FALSE),Players!$C:$G,4,FALSE)," ",VLOOKUP($CV413,$A397:$C407,3,FALSE)," ",IF(ISERROR(VLOOKUP(VLOOKUP($CV413,$A397:$C407,3,FALSE),Players!$C:$G,5,FALSE)),"()",CONCATENATE("(",VLOOKUP(VLOOKUP($CV413,$A397:$C407,3,FALSE),Players!$C:$G,5,FALSE),")"))))</f>
        <v/>
      </c>
      <c r="CX413" s="178"/>
      <c r="CY413" s="178"/>
      <c r="CZ413" s="178"/>
      <c r="DA413" s="178"/>
      <c r="DB413" s="178"/>
      <c r="DC413" s="178"/>
      <c r="DD413" s="178"/>
      <c r="DE413" s="178"/>
      <c r="DF413" s="178"/>
      <c r="DG413" s="178"/>
      <c r="DH413" s="178"/>
      <c r="DI413" s="178"/>
      <c r="DJ413" s="178"/>
      <c r="DK413" s="179"/>
      <c r="DL413" s="150" t="str">
        <f>IF(R422&lt;&gt;"",R422,"")</f>
        <v/>
      </c>
      <c r="DM413" s="151"/>
      <c r="DN413" s="288" t="str">
        <f>IF(T422&lt;&gt;"",T422,"")</f>
        <v/>
      </c>
      <c r="DO413" s="151"/>
      <c r="DP413" s="288" t="str">
        <f>IF(V422&lt;&gt;"",V422,"")</f>
        <v/>
      </c>
      <c r="DQ413" s="151"/>
      <c r="DR413" s="288" t="str">
        <f>IF(X422&lt;&gt;"",X422,"")</f>
        <v/>
      </c>
      <c r="DS413" s="151"/>
      <c r="DT413" s="288" t="str">
        <f>IF(Z422&lt;&gt;"",Z422,"")</f>
        <v/>
      </c>
      <c r="DU413" s="332"/>
      <c r="DV413" s="174" t="str">
        <f>IF($DV411&lt;&gt;"",IF(DV411="W","L","W"),"")</f>
        <v/>
      </c>
      <c r="DW413" s="126"/>
      <c r="DX413" s="126"/>
      <c r="DY413" s="126"/>
      <c r="DZ413" s="126"/>
      <c r="EA413" s="126"/>
      <c r="EB413" s="126"/>
      <c r="EC413" s="126"/>
      <c r="ED413" s="126"/>
      <c r="EE413" s="126"/>
      <c r="EF413" s="126"/>
      <c r="EG413" s="126"/>
      <c r="EH413" s="126"/>
      <c r="EI413" s="126"/>
      <c r="FL413" s="3"/>
      <c r="FM413" s="3"/>
      <c r="FN413" s="3"/>
      <c r="FO413" s="3"/>
    </row>
    <row r="414" spans="1:171" ht="11.25" customHeight="1" thickBot="1">
      <c r="A414" s="192"/>
      <c r="B414" s="193"/>
      <c r="C414" s="175" t="str">
        <f>IF($D393="1P","F","F")</f>
        <v>F</v>
      </c>
      <c r="D414" s="201"/>
      <c r="E414" s="202"/>
      <c r="F414" s="201"/>
      <c r="G414" s="202"/>
      <c r="H414" s="201"/>
      <c r="I414" s="202"/>
      <c r="J414" s="201"/>
      <c r="K414" s="202"/>
      <c r="L414" s="201"/>
      <c r="M414" s="205"/>
      <c r="N414" s="69" t="str">
        <f>IF(CF391&lt;&gt;"",IF(ISERROR(AND(BV395="",BX395="",BZ395="",CB395="",CD395="")),"E",IF(AND(BV395="",BX395="",BZ395="",CB395="",CD395=""),"","E")),"")</f>
        <v/>
      </c>
      <c r="O414" s="192"/>
      <c r="P414" s="193"/>
      <c r="Q414" s="175" t="str">
        <f>IF($D393="1P","E","D")</f>
        <v>D</v>
      </c>
      <c r="R414" s="201"/>
      <c r="S414" s="202"/>
      <c r="T414" s="201"/>
      <c r="U414" s="202"/>
      <c r="V414" s="201"/>
      <c r="W414" s="202"/>
      <c r="X414" s="201"/>
      <c r="Y414" s="202"/>
      <c r="Z414" s="201"/>
      <c r="AA414" s="205"/>
      <c r="AB414" s="69" t="str">
        <f>IF(DV391&lt;&gt;"",IF(ISERROR(AND(DL395="",DN395="",DP395="",DQ395="",DT395="")),"E",IF(AND(DL395="",DN395="",DP395="",DR395="",DT395=""),"","E")),"")</f>
        <v/>
      </c>
      <c r="AC414" s="192"/>
      <c r="AD414" s="193"/>
      <c r="AE414" s="175" t="str">
        <f>IF($D393="1P","E","C")</f>
        <v>C</v>
      </c>
      <c r="AF414" s="201"/>
      <c r="AG414" s="202"/>
      <c r="AH414" s="201"/>
      <c r="AI414" s="202"/>
      <c r="AJ414" s="201"/>
      <c r="AK414" s="202"/>
      <c r="AL414" s="201"/>
      <c r="AM414" s="202"/>
      <c r="AN414" s="201"/>
      <c r="AO414" s="205"/>
      <c r="AP414" s="69" t="str">
        <f>IF(FL391&lt;&gt;"",IF(ISERROR(AND(FB395="",FD395="",FF395="",FH395="",FJ395="")),"E",IF(AND(FB395="",FD395="",FF395="",FH395="",FJ395=""),"","E")),"")</f>
        <v/>
      </c>
      <c r="AQ414" s="160"/>
      <c r="AR414" s="161"/>
      <c r="AS414" s="161"/>
      <c r="AT414" s="161"/>
      <c r="AU414" s="161"/>
      <c r="AV414" s="161"/>
      <c r="AW414" s="161"/>
      <c r="AX414" s="161"/>
      <c r="AY414" s="161"/>
      <c r="AZ414" s="161"/>
      <c r="BA414" s="161"/>
      <c r="BB414" s="161"/>
      <c r="BC414" s="162"/>
      <c r="BD414" s="167"/>
      <c r="BE414" s="168"/>
      <c r="BF414" s="176"/>
      <c r="BG414" s="180"/>
      <c r="BH414" s="181"/>
      <c r="BI414" s="181"/>
      <c r="BJ414" s="181"/>
      <c r="BK414" s="181"/>
      <c r="BL414" s="181"/>
      <c r="BM414" s="181"/>
      <c r="BN414" s="181"/>
      <c r="BO414" s="181"/>
      <c r="BP414" s="181"/>
      <c r="BQ414" s="181"/>
      <c r="BR414" s="181"/>
      <c r="BS414" s="181"/>
      <c r="BT414" s="181"/>
      <c r="BU414" s="182"/>
      <c r="BV414" s="152"/>
      <c r="BW414" s="153"/>
      <c r="BX414" s="333"/>
      <c r="BY414" s="153"/>
      <c r="BZ414" s="333"/>
      <c r="CA414" s="153"/>
      <c r="CB414" s="333"/>
      <c r="CC414" s="153"/>
      <c r="CD414" s="333"/>
      <c r="CE414" s="334"/>
      <c r="CF414" s="341"/>
      <c r="CG414" s="160"/>
      <c r="CH414" s="161"/>
      <c r="CI414" s="161"/>
      <c r="CJ414" s="161"/>
      <c r="CK414" s="161"/>
      <c r="CL414" s="161"/>
      <c r="CM414" s="161"/>
      <c r="CN414" s="161"/>
      <c r="CO414" s="161"/>
      <c r="CP414" s="161"/>
      <c r="CQ414" s="161"/>
      <c r="CR414" s="161"/>
      <c r="CS414" s="162"/>
      <c r="CT414" s="167"/>
      <c r="CU414" s="168"/>
      <c r="CV414" s="176"/>
      <c r="CW414" s="180"/>
      <c r="CX414" s="181"/>
      <c r="CY414" s="181"/>
      <c r="CZ414" s="181"/>
      <c r="DA414" s="181"/>
      <c r="DB414" s="181"/>
      <c r="DC414" s="181"/>
      <c r="DD414" s="181"/>
      <c r="DE414" s="181"/>
      <c r="DF414" s="181"/>
      <c r="DG414" s="181"/>
      <c r="DH414" s="181"/>
      <c r="DI414" s="181"/>
      <c r="DJ414" s="181"/>
      <c r="DK414" s="182"/>
      <c r="DL414" s="152"/>
      <c r="DM414" s="153"/>
      <c r="DN414" s="333"/>
      <c r="DO414" s="153"/>
      <c r="DP414" s="333"/>
      <c r="DQ414" s="153"/>
      <c r="DR414" s="333"/>
      <c r="DS414" s="153"/>
      <c r="DT414" s="333"/>
      <c r="DU414" s="334"/>
      <c r="DV414" s="174"/>
      <c r="DW414" s="126"/>
      <c r="DX414" s="126"/>
      <c r="DY414" s="126"/>
      <c r="DZ414" s="126"/>
      <c r="EA414" s="126"/>
      <c r="EB414" s="126"/>
      <c r="EC414" s="126"/>
      <c r="ED414" s="126"/>
      <c r="EE414" s="126"/>
      <c r="EF414" s="126"/>
      <c r="EG414" s="126"/>
      <c r="EH414" s="126"/>
      <c r="EI414" s="126"/>
      <c r="FL414" s="3"/>
      <c r="FM414" s="3"/>
      <c r="FN414" s="3"/>
      <c r="FO414" s="3"/>
    </row>
    <row r="415" spans="1:171" ht="11.25" customHeight="1" thickBot="1">
      <c r="A415" s="194"/>
      <c r="B415" s="195"/>
      <c r="C415" s="207"/>
      <c r="D415" s="203"/>
      <c r="E415" s="204"/>
      <c r="F415" s="203"/>
      <c r="G415" s="204"/>
      <c r="H415" s="203"/>
      <c r="I415" s="204"/>
      <c r="J415" s="203"/>
      <c r="K415" s="204"/>
      <c r="L415" s="203"/>
      <c r="M415" s="206"/>
      <c r="N415" s="69" t="str">
        <f>IF(CF393&lt;&gt;"",IF(CF393="W",IF(SUM(IF(D414&gt;D412,1,0),IF(F414&gt;F412,1,0),IF(H414&gt;H412,1,0),IF(J414&gt;J412,1,0),IF(L414&gt;L412,1,0))&lt;&gt;3,"E",""),""),"")</f>
        <v/>
      </c>
      <c r="O415" s="194"/>
      <c r="P415" s="195"/>
      <c r="Q415" s="207"/>
      <c r="R415" s="203"/>
      <c r="S415" s="204"/>
      <c r="T415" s="203"/>
      <c r="U415" s="204"/>
      <c r="V415" s="203"/>
      <c r="W415" s="204"/>
      <c r="X415" s="203"/>
      <c r="Y415" s="204"/>
      <c r="Z415" s="203"/>
      <c r="AA415" s="206"/>
      <c r="AB415" s="69" t="str">
        <f>IF(DV393&lt;&gt;"",IF(DV393="W",IF(SUM(IF(R414&gt;R412,1,0),IF(T414&gt;T412,1,0),IF(V414&gt;V412,1,0),IF(X414&gt;X412,1,0),IF(Z414&gt;Z412,1,0))&lt;&gt;3,"E",""),""),"")</f>
        <v/>
      </c>
      <c r="AC415" s="194"/>
      <c r="AD415" s="195"/>
      <c r="AE415" s="207"/>
      <c r="AF415" s="203"/>
      <c r="AG415" s="204"/>
      <c r="AH415" s="203"/>
      <c r="AI415" s="204"/>
      <c r="AJ415" s="203"/>
      <c r="AK415" s="204"/>
      <c r="AL415" s="203"/>
      <c r="AM415" s="204"/>
      <c r="AN415" s="203"/>
      <c r="AO415" s="206"/>
      <c r="AP415" s="69" t="str">
        <f>IF(FL393&lt;&gt;"",IF(FL393="W",IF(SUM(IF(AF414&gt;AF412,1,0),IF(AH414&gt;AH412,1,0),IF(AJ414&gt;AJ412,1,0),IF(AL414&gt;AL412,1,0),IF(AN414&gt;AN412,1,0))&lt;&gt;3,"E",""),""),"")</f>
        <v/>
      </c>
      <c r="AQ415" s="126"/>
      <c r="AR415" s="126"/>
      <c r="AS415" s="126"/>
      <c r="AT415" s="126"/>
      <c r="AU415" s="126"/>
      <c r="AV415" s="126"/>
      <c r="AW415" s="126"/>
      <c r="AX415" s="126"/>
      <c r="AY415" s="126"/>
      <c r="AZ415" s="126"/>
      <c r="BA415" s="126"/>
      <c r="BB415" s="126"/>
      <c r="BC415" s="126"/>
      <c r="BV415" s="169" t="str">
        <f>IF(CF411&lt;&gt;"",IF(AND(AND(BV411&gt;-1,BV413&gt;-1),OR(BV411&gt;10,BV413&gt;10),ABS(BV411-BV413)&gt;1,IF(OR(BV411&gt;11,BV413&gt;11),ABS(BV411-BV413)=2,TRUE),BV411=INT(BV411),BV413=INT(BV413)),"","Error"),"")</f>
        <v/>
      </c>
      <c r="BW415" s="169"/>
      <c r="BX415" s="169" t="str">
        <f>IF(CF411&lt;&gt;"",IF(AND(AND(BX411&gt;-1,BX413&gt;-1),OR(BX411&gt;10,BX413&gt;10),ABS(BX411-BX413)&gt;1,IF(OR(BX411&gt;11,BX413&gt;11),ABS(BX411-BX413)=2,TRUE),BX411=INT(BX411),BX413=INT(BX413)),"","Error"),"")</f>
        <v/>
      </c>
      <c r="BY415" s="169"/>
      <c r="BZ415" s="169" t="str">
        <f>IF(CF411&lt;&gt;"",IF(AND(AND(BZ411&gt;-1,BZ413&gt;-1),OR(BZ411&gt;10,BZ413&gt;10),ABS(BZ411-BZ413)&gt;1,IF(OR(BZ411&gt;11,BZ413&gt;11),ABS(BZ411-BZ413)=2,TRUE),BZ411=INT(BZ411),BZ413=INT(BZ413)),"","Error"),"")</f>
        <v/>
      </c>
      <c r="CA415" s="169"/>
      <c r="CB415" s="169" t="str">
        <f>IF(AND(CF411&lt;&gt;"",CB411&lt;&gt;""),IF(AND(AND(CB411&gt;-1,CB413&gt;-1),OR(CB411&gt;10,CB413&gt;10),ABS(CB411-CB413)&gt;1,IF(OR(CB411&gt;11,CB413&gt;11),ABS(CB411-CB413)=2,TRUE),CB411=INT(CB411),CB413=INT(CB413)),"","Error"),"")</f>
        <v/>
      </c>
      <c r="CC415" s="169"/>
      <c r="CD415" s="169" t="str">
        <f>IF(AND(CF411&lt;&gt;"",CD411&lt;&gt;""),IF(AND(AND(CD411&gt;-1,CD413&gt;-1),OR(CD411&gt;10,CD413&gt;10),ABS(CD411-CD413)&gt;1,IF(OR(CD411&gt;11,CD413&gt;11),ABS(CD411-CD413)=2,TRUE),CD411=INT(CD411),CD413=INT(CD413)),"","Error"),"")</f>
        <v/>
      </c>
      <c r="CE415" s="169"/>
      <c r="CG415" s="126"/>
      <c r="CH415" s="126"/>
      <c r="CI415" s="126"/>
      <c r="CJ415" s="126"/>
      <c r="CK415" s="126"/>
      <c r="CL415" s="126"/>
      <c r="CM415" s="126"/>
      <c r="CN415" s="126"/>
      <c r="CO415" s="126"/>
      <c r="CP415" s="126"/>
      <c r="CQ415" s="126"/>
      <c r="CR415" s="126"/>
      <c r="CS415" s="126"/>
      <c r="DL415" s="169" t="str">
        <f>IF(DV411&lt;&gt;"",IF(AND(AND(DL411&gt;-1,DL413&gt;-1),OR(DL411&gt;10,DL413&gt;10),ABS(DL411-DL413)&gt;1,IF(OR(DL411&gt;11,DL413&gt;11),ABS(DL411-DL413)=2,TRUE),DL411=INT(DL411),DL413=INT(DL413)),"","Error"),"")</f>
        <v/>
      </c>
      <c r="DM415" s="169"/>
      <c r="DN415" s="169" t="str">
        <f>IF(DV411&lt;&gt;"",IF(AND(AND(DN411&gt;-1,DN413&gt;-1),OR(DN411&gt;10,DN413&gt;10),ABS(DN411-DN413)&gt;1,IF(OR(DN411&gt;11,DN413&gt;11),ABS(DN411-DN413)=2,TRUE),DN411=INT(DN411),DN413=INT(DN413)),"","Error"),"")</f>
        <v/>
      </c>
      <c r="DO415" s="169"/>
      <c r="DP415" s="169" t="str">
        <f>IF(DV411&lt;&gt;"",IF(AND(AND(DP411&gt;-1,DP413&gt;-1),OR(DP411&gt;10,DP413&gt;10),ABS(DP411-DP413)&gt;1,IF(OR(DP411&gt;11,DP413&gt;11),ABS(DP411-DP413)=2,TRUE),DP411=INT(DP411),DP413=INT(DP413)),"","Error"),"")</f>
        <v/>
      </c>
      <c r="DQ415" s="169"/>
      <c r="DR415" s="169" t="str">
        <f>IF(AND(DV411&lt;&gt;"",DR411&lt;&gt;""),IF(AND(AND(DR411&gt;-1,DR413&gt;-1),OR(DR411&gt;10,DR413&gt;10),ABS(DR411-DR413)&gt;1,IF(OR(DR411&gt;11,DR413&gt;11),ABS(DR411-DR413)=2,TRUE),DR411=INT(DR411),DR413=INT(DR413)),"","Error"),"")</f>
        <v/>
      </c>
      <c r="DS415" s="169"/>
      <c r="DT415" s="169" t="str">
        <f>IF(AND(DV411&lt;&gt;"",DT411&lt;&gt;""),IF(AND(AND(DT411&gt;-1,DT413&gt;-1),OR(DT411&gt;10,DT413&gt;10),ABS(DT411-DT413)&gt;1,IF(OR(DT411&gt;11,DT413&gt;11),ABS(DT411-DT413)=2,TRUE),DT411=INT(DT411),DT413=INT(DT413)),"","Error"),"")</f>
        <v/>
      </c>
      <c r="DU415" s="169"/>
      <c r="DV415" s="3"/>
      <c r="DW415" s="126"/>
      <c r="DX415" s="126"/>
      <c r="DY415" s="126"/>
      <c r="DZ415" s="126"/>
      <c r="EA415" s="126"/>
      <c r="EB415" s="126"/>
      <c r="EC415" s="126"/>
      <c r="ED415" s="126"/>
      <c r="EE415" s="126"/>
      <c r="EF415" s="126"/>
      <c r="EG415" s="126"/>
      <c r="EH415" s="126"/>
      <c r="EI415" s="126"/>
      <c r="FL415" s="3"/>
      <c r="FM415" s="3"/>
      <c r="FN415" s="3"/>
      <c r="FO415" s="3"/>
    </row>
    <row r="416" spans="1:171" ht="11.25" customHeight="1">
      <c r="A416" s="170">
        <v>2</v>
      </c>
      <c r="B416" s="191"/>
      <c r="C416" s="183" t="str">
        <f>IF($D393="1P","B","B")</f>
        <v>B</v>
      </c>
      <c r="D416" s="197"/>
      <c r="E416" s="198"/>
      <c r="F416" s="197"/>
      <c r="G416" s="198"/>
      <c r="H416" s="197"/>
      <c r="I416" s="198"/>
      <c r="J416" s="197"/>
      <c r="K416" s="198"/>
      <c r="L416" s="197"/>
      <c r="M416" s="208"/>
      <c r="N416" s="69" t="str">
        <f>IF(CF401&lt;&gt;"",IF(CF401="W",IF(SUM(IF(D416&gt;D418,1,0),IF(F416&gt;F418,1,0),IF(H416&gt;H418,1,0),IF(J416&gt;J418,1,0),IF(L416&gt;L418,1,0))&lt;&gt;3,"E",""),""),"")</f>
        <v/>
      </c>
      <c r="O416" s="170">
        <v>9</v>
      </c>
      <c r="P416" s="191"/>
      <c r="Q416" s="183" t="str">
        <f>IF($D393="1P","B","E")</f>
        <v>E</v>
      </c>
      <c r="R416" s="197"/>
      <c r="S416" s="198"/>
      <c r="T416" s="197"/>
      <c r="U416" s="198"/>
      <c r="V416" s="197"/>
      <c r="W416" s="198"/>
      <c r="X416" s="197"/>
      <c r="Y416" s="198"/>
      <c r="Z416" s="197"/>
      <c r="AA416" s="208"/>
      <c r="AB416" s="69" t="str">
        <f>IF(DV401&lt;&gt;"",IF(DV401="W",IF(SUM(IF(R416&gt;R418,1,0),IF(T416&gt;T418,1,0),IF(V416&gt;V418,1,0),IF(X416&gt;X418,1,0),IF(Z416&gt;Z418,1,0))&lt;&gt;3,"E",""),""),"")</f>
        <v/>
      </c>
      <c r="AP416" s="3"/>
      <c r="AQ416" s="126"/>
      <c r="AR416" s="126"/>
      <c r="AS416" s="126"/>
      <c r="AT416" s="126"/>
      <c r="AU416" s="126"/>
      <c r="AV416" s="126"/>
      <c r="AW416" s="126"/>
      <c r="AX416" s="126"/>
      <c r="AY416" s="126"/>
      <c r="AZ416" s="126"/>
      <c r="BA416" s="126"/>
      <c r="BB416" s="126"/>
      <c r="BC416" s="126"/>
      <c r="CG416" s="126"/>
      <c r="CH416" s="126"/>
      <c r="CI416" s="126"/>
      <c r="CJ416" s="126"/>
      <c r="CK416" s="126"/>
      <c r="CL416" s="126"/>
      <c r="CM416" s="126"/>
      <c r="CN416" s="126"/>
      <c r="CO416" s="126"/>
      <c r="CP416" s="126"/>
      <c r="CQ416" s="126"/>
      <c r="CR416" s="126"/>
      <c r="CS416" s="126"/>
      <c r="DV416" s="3"/>
      <c r="DW416" s="126"/>
      <c r="DX416" s="126"/>
      <c r="DY416" s="126"/>
      <c r="DZ416" s="126"/>
      <c r="EA416" s="126"/>
      <c r="EB416" s="126"/>
      <c r="EC416" s="126"/>
      <c r="ED416" s="126"/>
      <c r="EE416" s="126"/>
      <c r="EF416" s="126"/>
      <c r="EG416" s="126"/>
      <c r="EH416" s="126"/>
      <c r="EI416" s="126"/>
      <c r="FL416" s="3"/>
      <c r="FM416" s="3"/>
      <c r="FN416" s="3"/>
      <c r="FO416" s="3"/>
    </row>
    <row r="417" spans="1:171" ht="11.25" customHeight="1">
      <c r="A417" s="192"/>
      <c r="B417" s="193"/>
      <c r="C417" s="196"/>
      <c r="D417" s="199"/>
      <c r="E417" s="200"/>
      <c r="F417" s="199"/>
      <c r="G417" s="200"/>
      <c r="H417" s="199"/>
      <c r="I417" s="200"/>
      <c r="J417" s="199"/>
      <c r="K417" s="200"/>
      <c r="L417" s="199"/>
      <c r="M417" s="209"/>
      <c r="N417" s="69" t="str">
        <f>IF(CF401&lt;&gt;"",IF(ISERROR(AND(BV405="",BX405="",BZ405="",CB405="",CD405="")),"E",IF(AND(BV405="",BX405="",BZ405="",CB405="",CD405=""),"","E")),"")</f>
        <v/>
      </c>
      <c r="O417" s="192"/>
      <c r="P417" s="193"/>
      <c r="Q417" s="196"/>
      <c r="R417" s="199"/>
      <c r="S417" s="200"/>
      <c r="T417" s="199"/>
      <c r="U417" s="200"/>
      <c r="V417" s="199"/>
      <c r="W417" s="200"/>
      <c r="X417" s="199"/>
      <c r="Y417" s="200"/>
      <c r="Z417" s="199"/>
      <c r="AA417" s="209"/>
      <c r="AB417" s="69" t="str">
        <f>IF(DV401&lt;&gt;"",IF(ISERROR(AND(DL405="",DN405="",DP405="",DQ405="",DT405="")),"E",IF(AND(DL405="",DN405="",DP405="",DR405="",DT405=""),"","E")),"")</f>
        <v/>
      </c>
      <c r="AP417" s="3"/>
      <c r="AQ417" s="127"/>
      <c r="AR417" s="127"/>
      <c r="AS417" s="127"/>
      <c r="AT417" s="127"/>
      <c r="AU417" s="127"/>
      <c r="AV417" s="127"/>
      <c r="AW417" s="127"/>
      <c r="AX417" s="127"/>
      <c r="AY417" s="127"/>
      <c r="AZ417" s="127"/>
      <c r="BA417" s="127"/>
      <c r="BB417" s="127"/>
      <c r="BC417" s="127"/>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3"/>
      <c r="CG417" s="127"/>
      <c r="CH417" s="127"/>
      <c r="CI417" s="127"/>
      <c r="CJ417" s="127"/>
      <c r="CK417" s="127"/>
      <c r="CL417" s="127"/>
      <c r="CM417" s="127"/>
      <c r="CN417" s="127"/>
      <c r="CO417" s="127"/>
      <c r="CP417" s="127"/>
      <c r="CQ417" s="127"/>
      <c r="CR417" s="127"/>
      <c r="CS417" s="127"/>
      <c r="CT417" s="40"/>
      <c r="CU417" s="40"/>
      <c r="CV417" s="40"/>
      <c r="CW417" s="40"/>
      <c r="CX417" s="40"/>
      <c r="CY417" s="40"/>
      <c r="CZ417" s="40"/>
      <c r="DA417" s="40"/>
      <c r="DB417" s="40"/>
      <c r="DC417" s="40"/>
      <c r="DD417" s="40"/>
      <c r="DE417" s="40"/>
      <c r="DF417" s="40"/>
      <c r="DG417" s="40"/>
      <c r="DH417" s="40"/>
      <c r="DI417" s="40"/>
      <c r="DJ417" s="40"/>
      <c r="DK417" s="40"/>
      <c r="DL417" s="40"/>
      <c r="DM417" s="40"/>
      <c r="DN417" s="40"/>
      <c r="DO417" s="40"/>
      <c r="DP417" s="40"/>
      <c r="DQ417" s="40"/>
      <c r="DR417" s="40"/>
      <c r="DS417" s="40"/>
      <c r="DT417" s="40"/>
      <c r="DU417" s="40"/>
      <c r="DV417" s="3"/>
      <c r="DW417" s="126"/>
      <c r="DX417" s="126"/>
      <c r="DY417" s="126"/>
      <c r="DZ417" s="126"/>
      <c r="EA417" s="126"/>
      <c r="EB417" s="126"/>
      <c r="EC417" s="126"/>
      <c r="ED417" s="126"/>
      <c r="EE417" s="126"/>
      <c r="EF417" s="126"/>
      <c r="EG417" s="126"/>
      <c r="EH417" s="126"/>
      <c r="EI417" s="126"/>
      <c r="FL417" s="3"/>
      <c r="FM417" s="3"/>
      <c r="FN417" s="3"/>
      <c r="FO417" s="3"/>
    </row>
    <row r="418" spans="1:171" ht="11.25" customHeight="1">
      <c r="A418" s="192"/>
      <c r="B418" s="193"/>
      <c r="C418" s="175" t="str">
        <f>IF($D393="1P","E","E")</f>
        <v>E</v>
      </c>
      <c r="D418" s="201"/>
      <c r="E418" s="202"/>
      <c r="F418" s="201"/>
      <c r="G418" s="202"/>
      <c r="H418" s="201"/>
      <c r="I418" s="202"/>
      <c r="J418" s="201"/>
      <c r="K418" s="202"/>
      <c r="L418" s="201"/>
      <c r="M418" s="205"/>
      <c r="N418" s="69" t="str">
        <f>IF(CF401&lt;&gt;"",IF(ISERROR(AND(BV405="",BX405="",BZ405="",CB405="",CD405="")),"E",IF(AND(BV405="",BX405="",BZ405="",CB405="",CD405=""),"","E")),"")</f>
        <v/>
      </c>
      <c r="O418" s="192"/>
      <c r="P418" s="193"/>
      <c r="Q418" s="175" t="str">
        <f>IF($D393="1P","F","F")</f>
        <v>F</v>
      </c>
      <c r="R418" s="201"/>
      <c r="S418" s="202"/>
      <c r="T418" s="201"/>
      <c r="U418" s="202"/>
      <c r="V418" s="201"/>
      <c r="W418" s="202"/>
      <c r="X418" s="201"/>
      <c r="Y418" s="202"/>
      <c r="Z418" s="201"/>
      <c r="AA418" s="205"/>
      <c r="AB418" s="69" t="str">
        <f>IF(DV401&lt;&gt;"",IF(ISERROR(AND(DL405="",DN405="",DP405="",DQ405="",DT405="")),"E",IF(AND(DL405="",DN405="",DP405="",DR405="",DT405=""),"","E")),"")</f>
        <v/>
      </c>
      <c r="AP418" s="3"/>
      <c r="AQ418" s="128"/>
      <c r="AR418" s="128"/>
      <c r="AS418" s="128"/>
      <c r="AT418" s="128"/>
      <c r="AU418" s="128"/>
      <c r="AV418" s="128"/>
      <c r="AW418" s="128"/>
      <c r="AX418" s="128"/>
      <c r="AY418" s="128"/>
      <c r="AZ418" s="128"/>
      <c r="BA418" s="128"/>
      <c r="BB418" s="128"/>
      <c r="BC418" s="128"/>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3"/>
      <c r="CG418" s="128"/>
      <c r="CH418" s="128"/>
      <c r="CI418" s="128"/>
      <c r="CJ418" s="128"/>
      <c r="CK418" s="128"/>
      <c r="CL418" s="128"/>
      <c r="CM418" s="128"/>
      <c r="CN418" s="128"/>
      <c r="CO418" s="128"/>
      <c r="CP418" s="128"/>
      <c r="CQ418" s="128"/>
      <c r="CR418" s="128"/>
      <c r="CS418" s="128"/>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3"/>
      <c r="DW418" s="130"/>
      <c r="DX418" s="130"/>
      <c r="DY418" s="130"/>
      <c r="DZ418" s="130"/>
      <c r="EA418" s="130"/>
      <c r="EB418" s="130"/>
      <c r="EC418" s="130"/>
      <c r="ED418" s="130"/>
      <c r="EE418" s="130"/>
      <c r="EF418" s="130"/>
      <c r="EG418" s="130"/>
      <c r="EH418" s="130"/>
      <c r="EI418" s="130"/>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3"/>
      <c r="FM418" s="3"/>
      <c r="FN418" s="3"/>
      <c r="FO418" s="3"/>
    </row>
    <row r="419" spans="1:171" ht="11.25" customHeight="1" thickBot="1">
      <c r="A419" s="194"/>
      <c r="B419" s="195"/>
      <c r="C419" s="207"/>
      <c r="D419" s="203"/>
      <c r="E419" s="204"/>
      <c r="F419" s="203"/>
      <c r="G419" s="204"/>
      <c r="H419" s="203"/>
      <c r="I419" s="204"/>
      <c r="J419" s="203"/>
      <c r="K419" s="204"/>
      <c r="L419" s="203"/>
      <c r="M419" s="206"/>
      <c r="N419" s="69" t="str">
        <f>IF(CF403&lt;&gt;"",IF(CF403="W",IF(SUM(IF(D418&gt;D416,1,0),IF(F418&gt;F416,1,0),IF(H418&gt;H416,1,0),IF(J418&gt;J416,1,0),IF(L418&gt;L416,1,0))&lt;&gt;3,"E",""),""),"")</f>
        <v/>
      </c>
      <c r="O419" s="194"/>
      <c r="P419" s="195"/>
      <c r="Q419" s="207"/>
      <c r="R419" s="203"/>
      <c r="S419" s="204"/>
      <c r="T419" s="203"/>
      <c r="U419" s="204"/>
      <c r="V419" s="203"/>
      <c r="W419" s="204"/>
      <c r="X419" s="203"/>
      <c r="Y419" s="204"/>
      <c r="Z419" s="203"/>
      <c r="AA419" s="206"/>
      <c r="AB419" s="69" t="str">
        <f>IF(DV403&lt;&gt;"",IF(DV403="W",IF(SUM(IF(R418&gt;R416,1,0),IF(T418&gt;T416,1,0),IF(V418&gt;V416,1,0),IF(X418&gt;X416,1,0),IF(Z418&gt;Z416,1,0))&lt;&gt;3,"E",""),""),"")</f>
        <v/>
      </c>
      <c r="AP419" s="3"/>
      <c r="AQ419" s="126"/>
      <c r="AR419" s="126"/>
      <c r="AS419" s="126"/>
      <c r="AT419" s="126"/>
      <c r="AU419" s="126"/>
      <c r="AV419" s="126"/>
      <c r="AW419" s="126"/>
      <c r="AX419" s="126"/>
      <c r="AY419" s="126"/>
      <c r="AZ419" s="126"/>
      <c r="BA419" s="126"/>
      <c r="BB419" s="126"/>
      <c r="BC419" s="126"/>
      <c r="CF419" s="3"/>
      <c r="CG419" s="126"/>
      <c r="CH419" s="126"/>
      <c r="CI419" s="126"/>
      <c r="CJ419" s="126"/>
      <c r="CK419" s="126"/>
      <c r="CL419" s="126"/>
      <c r="CM419" s="126"/>
      <c r="CN419" s="126"/>
      <c r="CO419" s="126"/>
      <c r="CP419" s="126"/>
      <c r="CQ419" s="126"/>
      <c r="CR419" s="126"/>
      <c r="CS419" s="126"/>
      <c r="DV419" s="3"/>
      <c r="DW419" s="130"/>
      <c r="DX419" s="130"/>
      <c r="DY419" s="130"/>
      <c r="DZ419" s="130"/>
      <c r="EA419" s="130"/>
      <c r="EB419" s="130"/>
      <c r="EC419" s="130"/>
      <c r="ED419" s="130"/>
      <c r="EE419" s="130"/>
      <c r="EF419" s="130"/>
      <c r="EG419" s="130"/>
      <c r="EH419" s="130"/>
      <c r="EI419" s="130"/>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3"/>
      <c r="FM419" s="3"/>
      <c r="FN419" s="3"/>
      <c r="FO419" s="3"/>
    </row>
    <row r="420" spans="1:171" ht="11.25" customHeight="1" thickBot="1">
      <c r="A420" s="170">
        <v>3</v>
      </c>
      <c r="B420" s="191"/>
      <c r="C420" s="183" t="str">
        <f>IF($D393="1P","C","C")</f>
        <v>C</v>
      </c>
      <c r="D420" s="197"/>
      <c r="E420" s="198"/>
      <c r="F420" s="197"/>
      <c r="G420" s="198"/>
      <c r="H420" s="197"/>
      <c r="I420" s="198"/>
      <c r="J420" s="197"/>
      <c r="K420" s="198"/>
      <c r="L420" s="197"/>
      <c r="M420" s="208"/>
      <c r="N420" s="69" t="str">
        <f>IF(CF411&lt;&gt;"",IF(CF411="W",IF(SUM(IF(D420&gt;D422,1,0),IF(F420&gt;F422,1,0),IF(H420&gt;H422,1,0),IF(J420&gt;J422,1,0),IF(L420&gt;L422,1,0))&lt;&gt;3,"E",""),""),"")</f>
        <v/>
      </c>
      <c r="O420" s="170">
        <v>10</v>
      </c>
      <c r="P420" s="191"/>
      <c r="Q420" s="183" t="str">
        <f>IF($D393="1P","A","A")</f>
        <v>A</v>
      </c>
      <c r="R420" s="197"/>
      <c r="S420" s="198"/>
      <c r="T420" s="197"/>
      <c r="U420" s="198"/>
      <c r="V420" s="197"/>
      <c r="W420" s="198"/>
      <c r="X420" s="197"/>
      <c r="Y420" s="198"/>
      <c r="Z420" s="197"/>
      <c r="AA420" s="208"/>
      <c r="AB420" s="69" t="str">
        <f>IF(DV411&lt;&gt;"",IF(DV411="W",IF(SUM(IF(R420&gt;R422,1,0),IF(T420&gt;T422,1,0),IF(V420&gt;V422,1,0),IF(X420&gt;X422,1,0),IF(Z420&gt;Z422,1,0))&lt;&gt;3,"E",""),""),"")</f>
        <v/>
      </c>
      <c r="AP420" s="3"/>
      <c r="AQ420" s="127"/>
      <c r="AR420" s="127"/>
      <c r="AS420" s="127"/>
      <c r="AT420" s="127"/>
      <c r="AU420" s="127"/>
      <c r="AV420" s="127"/>
      <c r="AW420" s="127"/>
      <c r="AX420" s="127"/>
      <c r="AY420" s="127"/>
      <c r="AZ420" s="127"/>
      <c r="BA420" s="127"/>
      <c r="BB420" s="127"/>
      <c r="BC420" s="127"/>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3"/>
      <c r="CG420" s="127"/>
      <c r="CH420" s="127"/>
      <c r="CI420" s="127"/>
      <c r="CJ420" s="127"/>
      <c r="CK420" s="127"/>
      <c r="CL420" s="127"/>
      <c r="CM420" s="127"/>
      <c r="CN420" s="127"/>
      <c r="CO420" s="127"/>
      <c r="CP420" s="127"/>
      <c r="CQ420" s="127"/>
      <c r="CR420" s="127"/>
      <c r="CS420" s="127"/>
      <c r="CT420" s="40"/>
      <c r="CU420" s="40"/>
      <c r="CV420" s="40"/>
      <c r="CW420" s="40"/>
      <c r="CX420" s="40"/>
      <c r="CY420" s="40"/>
      <c r="CZ420" s="40"/>
      <c r="DA420" s="40"/>
      <c r="DB420" s="40"/>
      <c r="DC420" s="40"/>
      <c r="DD420" s="40"/>
      <c r="DE420" s="40"/>
      <c r="DF420" s="40"/>
      <c r="DG420" s="40"/>
      <c r="DH420" s="40"/>
      <c r="DI420" s="40"/>
      <c r="DJ420" s="40"/>
      <c r="DK420" s="40"/>
      <c r="DL420" s="40"/>
      <c r="DM420" s="40"/>
      <c r="DN420" s="40"/>
      <c r="DO420" s="40"/>
      <c r="DP420" s="40"/>
      <c r="DQ420" s="40"/>
      <c r="DR420" s="40"/>
      <c r="DS420" s="40"/>
      <c r="DT420" s="40"/>
      <c r="DU420" s="40"/>
      <c r="DV420" s="3"/>
      <c r="DW420" s="129"/>
      <c r="DX420" s="129"/>
      <c r="DY420" s="129"/>
      <c r="DZ420" s="129"/>
      <c r="EA420" s="129"/>
      <c r="EB420" s="129"/>
      <c r="EC420" s="129"/>
      <c r="ED420" s="129"/>
      <c r="EE420" s="129"/>
      <c r="EF420" s="129"/>
      <c r="EG420" s="129"/>
      <c r="EH420" s="129"/>
      <c r="EI420" s="129"/>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row>
    <row r="421" spans="1:171" ht="11.25" customHeight="1">
      <c r="A421" s="192"/>
      <c r="B421" s="193"/>
      <c r="C421" s="196"/>
      <c r="D421" s="199"/>
      <c r="E421" s="200"/>
      <c r="F421" s="199"/>
      <c r="G421" s="200"/>
      <c r="H421" s="199"/>
      <c r="I421" s="200"/>
      <c r="J421" s="199"/>
      <c r="K421" s="200"/>
      <c r="L421" s="199"/>
      <c r="M421" s="209"/>
      <c r="N421" s="69" t="str">
        <f>IF(CF411&lt;&gt;"",IF(ISERROR(AND(BV415="",BX415="",BZ415="",CB415="",CD415="")),"E",IF(AND(BV415="",BX415="",BZ415="",CB415="",CD415=""),"","E")),"")</f>
        <v/>
      </c>
      <c r="O421" s="192"/>
      <c r="P421" s="193"/>
      <c r="Q421" s="196"/>
      <c r="R421" s="199"/>
      <c r="S421" s="200"/>
      <c r="T421" s="199"/>
      <c r="U421" s="200"/>
      <c r="V421" s="199"/>
      <c r="W421" s="200"/>
      <c r="X421" s="199"/>
      <c r="Y421" s="200"/>
      <c r="Z421" s="199"/>
      <c r="AA421" s="209"/>
      <c r="AB421" s="69" t="str">
        <f>IF(DV411&lt;&gt;"",IF(ISERROR(AND(DL415="",DN415="",DP415="",DQ415="",DT415="")),"E",IF(AND(DL415="",DN415="",DP415="",DR415="",DT415=""),"","E")),"")</f>
        <v/>
      </c>
      <c r="AP421" s="3"/>
      <c r="AQ421" s="154" t="str">
        <f>CONCATENATE($A395," ",$D395,","," ",$F393)</f>
        <v>Group: 7, Men's Singles</v>
      </c>
      <c r="AR421" s="155"/>
      <c r="AS421" s="155"/>
      <c r="AT421" s="155"/>
      <c r="AU421" s="155"/>
      <c r="AV421" s="155"/>
      <c r="AW421" s="155"/>
      <c r="AX421" s="155"/>
      <c r="AY421" s="155"/>
      <c r="AZ421" s="155"/>
      <c r="BA421" s="155"/>
      <c r="BB421" s="155"/>
      <c r="BC421" s="156"/>
      <c r="BD421" s="163">
        <f>A424</f>
        <v>4</v>
      </c>
      <c r="BE421" s="164"/>
      <c r="BF421" s="183" t="str">
        <f>C424</f>
        <v>A</v>
      </c>
      <c r="BG421" s="185" t="str">
        <f>IF(VLOOKUP($BF421,$A397:$C407,3,FALSE)=0,"",CONCATENATE(VLOOKUP(VLOOKUP($BF421,$A397:$C407,3,FALSE),Players!$C:$G,4,FALSE)," ",VLOOKUP($BF421,$A397:$C407,3,FALSE)," ",IF(ISERROR(VLOOKUP(VLOOKUP($BF421,$A397:$C407,3,FALSE),Players!$C:$G,5,FALSE)),"()",CONCATENATE("(",VLOOKUP(VLOOKUP($BF421,$A397:$C407,3,FALSE),Players!$C:$G,5,FALSE),")"))))</f>
        <v/>
      </c>
      <c r="BH421" s="186"/>
      <c r="BI421" s="186"/>
      <c r="BJ421" s="186"/>
      <c r="BK421" s="186"/>
      <c r="BL421" s="186"/>
      <c r="BM421" s="186"/>
      <c r="BN421" s="186"/>
      <c r="BO421" s="186"/>
      <c r="BP421" s="186"/>
      <c r="BQ421" s="186"/>
      <c r="BR421" s="186"/>
      <c r="BS421" s="186"/>
      <c r="BT421" s="186"/>
      <c r="BU421" s="187"/>
      <c r="BV421" s="170" t="str">
        <f>IF(D424&lt;&gt;"",D424,"")</f>
        <v/>
      </c>
      <c r="BW421" s="171"/>
      <c r="BX421" s="335" t="str">
        <f>IF(F424&lt;&gt;"",F424,"")</f>
        <v/>
      </c>
      <c r="BY421" s="171"/>
      <c r="BZ421" s="335" t="str">
        <f>IF(H424&lt;&gt;"",H424,"")</f>
        <v/>
      </c>
      <c r="CA421" s="171"/>
      <c r="CB421" s="335" t="str">
        <f>IF(J424&lt;&gt;"",J424,"")</f>
        <v/>
      </c>
      <c r="CC421" s="171"/>
      <c r="CD421" s="335" t="str">
        <f>IF(L424&lt;&gt;"",L424,"")</f>
        <v/>
      </c>
      <c r="CE421" s="337"/>
      <c r="CF421" s="174" t="str">
        <f>IF($CD421=$CD423,IF($CB421=$CB423,IF($BZ421&lt;&gt;"",IF($BZ421&gt;$BZ423,"W","L"),""),IF($CB421&gt;$CB423,"W","L")),IF($CD421&gt;$CD423,"W","L"))</f>
        <v/>
      </c>
      <c r="CG421" s="154" t="str">
        <f>CONCATENATE($A395," ",$D395,","," ",$F393)</f>
        <v>Group: 7, Men's Singles</v>
      </c>
      <c r="CH421" s="155"/>
      <c r="CI421" s="155"/>
      <c r="CJ421" s="155"/>
      <c r="CK421" s="155"/>
      <c r="CL421" s="155"/>
      <c r="CM421" s="155"/>
      <c r="CN421" s="155"/>
      <c r="CO421" s="155"/>
      <c r="CP421" s="155"/>
      <c r="CQ421" s="155"/>
      <c r="CR421" s="155"/>
      <c r="CS421" s="156"/>
      <c r="CT421" s="163">
        <f>O424</f>
        <v>11</v>
      </c>
      <c r="CU421" s="164"/>
      <c r="CV421" s="183" t="str">
        <f>Q424</f>
        <v>C</v>
      </c>
      <c r="CW421" s="185" t="str">
        <f>IF(VLOOKUP($CV421,$A397:$C407,3,FALSE)=0,"",CONCATENATE(VLOOKUP(VLOOKUP($CV421,$A397:$C407,3,FALSE),Players!$C:$G,4,FALSE)," ",VLOOKUP($CV421,$A397:$C407,3,FALSE)," ",IF(ISERROR(VLOOKUP(VLOOKUP($CV421,$A397:$C407,3,FALSE),Players!$C:$G,5,FALSE)),"()",CONCATENATE("(",VLOOKUP(VLOOKUP($CV421,$A397:$C407,3,FALSE),Players!$C:$G,5,FALSE),")"))))</f>
        <v/>
      </c>
      <c r="CX421" s="186"/>
      <c r="CY421" s="186"/>
      <c r="CZ421" s="186"/>
      <c r="DA421" s="186"/>
      <c r="DB421" s="186"/>
      <c r="DC421" s="186"/>
      <c r="DD421" s="186"/>
      <c r="DE421" s="186"/>
      <c r="DF421" s="186"/>
      <c r="DG421" s="186"/>
      <c r="DH421" s="186"/>
      <c r="DI421" s="186"/>
      <c r="DJ421" s="186"/>
      <c r="DK421" s="187"/>
      <c r="DL421" s="170" t="str">
        <f>IF(R424&lt;&gt;"",R424,"")</f>
        <v/>
      </c>
      <c r="DM421" s="171"/>
      <c r="DN421" s="335" t="str">
        <f>IF(T424&lt;&gt;"",T424,"")</f>
        <v/>
      </c>
      <c r="DO421" s="171"/>
      <c r="DP421" s="335" t="str">
        <f>IF(V424&lt;&gt;"",V424,"")</f>
        <v/>
      </c>
      <c r="DQ421" s="171"/>
      <c r="DR421" s="335" t="str">
        <f>IF(X424&lt;&gt;"",X424,"")</f>
        <v/>
      </c>
      <c r="DS421" s="171"/>
      <c r="DT421" s="335" t="str">
        <f>IF(Z424&lt;&gt;"",Z424,"")</f>
        <v/>
      </c>
      <c r="DU421" s="337"/>
      <c r="DV421" s="174" t="str">
        <f>IF($DT421=$DT423,IF($DR421=$DR423,IF($DP421&lt;&gt;"",IF($DP421&gt;$DP423,"W","L"),""),IF($DR421&gt;$DR423,"W","L")),IF($DT421&gt;$DT423,"W","L"))</f>
        <v/>
      </c>
      <c r="DW421" s="129"/>
      <c r="DX421" s="129"/>
      <c r="DY421" s="129"/>
      <c r="DZ421" s="129"/>
      <c r="EA421" s="129"/>
      <c r="EB421" s="129"/>
      <c r="EC421" s="129"/>
      <c r="ED421" s="129"/>
      <c r="EE421" s="129"/>
      <c r="EF421" s="129"/>
      <c r="EG421" s="129"/>
      <c r="EH421" s="129"/>
      <c r="EI421" s="129"/>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row>
    <row r="422" spans="1:171" ht="11.25" customHeight="1">
      <c r="A422" s="192"/>
      <c r="B422" s="193"/>
      <c r="C422" s="175" t="str">
        <f>IF($D393="1P","D","D")</f>
        <v>D</v>
      </c>
      <c r="D422" s="201"/>
      <c r="E422" s="202"/>
      <c r="F422" s="201"/>
      <c r="G422" s="202"/>
      <c r="H422" s="201"/>
      <c r="I422" s="202"/>
      <c r="J422" s="201"/>
      <c r="K422" s="202"/>
      <c r="L422" s="201"/>
      <c r="M422" s="205"/>
      <c r="N422" s="69" t="str">
        <f>IF(CF411&lt;&gt;"",IF(ISERROR(AND(BV415="",BX415="",BZ415="",CB415="",CD415="")),"E",IF(AND(BV415="",BX415="",BZ415="",CB415="",CD415=""),"","E")),"")</f>
        <v/>
      </c>
      <c r="O422" s="192"/>
      <c r="P422" s="193"/>
      <c r="Q422" s="175" t="str">
        <f>IF($D393="1P","C","B")</f>
        <v>B</v>
      </c>
      <c r="R422" s="201"/>
      <c r="S422" s="202"/>
      <c r="T422" s="201"/>
      <c r="U422" s="202"/>
      <c r="V422" s="201"/>
      <c r="W422" s="202"/>
      <c r="X422" s="201"/>
      <c r="Y422" s="202"/>
      <c r="Z422" s="201"/>
      <c r="AA422" s="205"/>
      <c r="AB422" s="69" t="str">
        <f>IF(DV411&lt;&gt;"",IF(ISERROR(AND(DL415="",DN415="",DP415="",DQ415="",DT415="")),"E",IF(AND(DL415="",DN415="",DP415="",DR415="",DT415=""),"","E")),"")</f>
        <v/>
      </c>
      <c r="AP422" s="3"/>
      <c r="AQ422" s="157"/>
      <c r="AR422" s="158"/>
      <c r="AS422" s="158"/>
      <c r="AT422" s="158"/>
      <c r="AU422" s="158"/>
      <c r="AV422" s="158"/>
      <c r="AW422" s="158"/>
      <c r="AX422" s="158"/>
      <c r="AY422" s="158"/>
      <c r="AZ422" s="158"/>
      <c r="BA422" s="158"/>
      <c r="BB422" s="158"/>
      <c r="BC422" s="159"/>
      <c r="BD422" s="165"/>
      <c r="BE422" s="166"/>
      <c r="BF422" s="184"/>
      <c r="BG422" s="188"/>
      <c r="BH422" s="189"/>
      <c r="BI422" s="189"/>
      <c r="BJ422" s="189"/>
      <c r="BK422" s="189"/>
      <c r="BL422" s="189"/>
      <c r="BM422" s="189"/>
      <c r="BN422" s="189"/>
      <c r="BO422" s="189"/>
      <c r="BP422" s="189"/>
      <c r="BQ422" s="189"/>
      <c r="BR422" s="189"/>
      <c r="BS422" s="189"/>
      <c r="BT422" s="189"/>
      <c r="BU422" s="190"/>
      <c r="BV422" s="172"/>
      <c r="BW422" s="173"/>
      <c r="BX422" s="336"/>
      <c r="BY422" s="173"/>
      <c r="BZ422" s="336"/>
      <c r="CA422" s="173"/>
      <c r="CB422" s="336"/>
      <c r="CC422" s="173"/>
      <c r="CD422" s="336"/>
      <c r="CE422" s="338"/>
      <c r="CF422" s="174"/>
      <c r="CG422" s="157"/>
      <c r="CH422" s="158"/>
      <c r="CI422" s="158"/>
      <c r="CJ422" s="158"/>
      <c r="CK422" s="158"/>
      <c r="CL422" s="158"/>
      <c r="CM422" s="158"/>
      <c r="CN422" s="158"/>
      <c r="CO422" s="158"/>
      <c r="CP422" s="158"/>
      <c r="CQ422" s="158"/>
      <c r="CR422" s="158"/>
      <c r="CS422" s="159"/>
      <c r="CT422" s="165"/>
      <c r="CU422" s="166"/>
      <c r="CV422" s="184"/>
      <c r="CW422" s="188"/>
      <c r="CX422" s="189"/>
      <c r="CY422" s="189"/>
      <c r="CZ422" s="189"/>
      <c r="DA422" s="189"/>
      <c r="DB422" s="189"/>
      <c r="DC422" s="189"/>
      <c r="DD422" s="189"/>
      <c r="DE422" s="189"/>
      <c r="DF422" s="189"/>
      <c r="DG422" s="189"/>
      <c r="DH422" s="189"/>
      <c r="DI422" s="189"/>
      <c r="DJ422" s="189"/>
      <c r="DK422" s="190"/>
      <c r="DL422" s="172"/>
      <c r="DM422" s="173"/>
      <c r="DN422" s="336"/>
      <c r="DO422" s="173"/>
      <c r="DP422" s="336"/>
      <c r="DQ422" s="173"/>
      <c r="DR422" s="336"/>
      <c r="DS422" s="173"/>
      <c r="DT422" s="336"/>
      <c r="DU422" s="338"/>
      <c r="DV422" s="174"/>
      <c r="DW422" s="129"/>
      <c r="DX422" s="129"/>
      <c r="DY422" s="129"/>
      <c r="DZ422" s="129"/>
      <c r="EA422" s="129"/>
      <c r="EB422" s="129"/>
      <c r="EC422" s="129"/>
      <c r="ED422" s="129"/>
      <c r="EE422" s="129"/>
      <c r="EF422" s="129"/>
      <c r="EG422" s="129"/>
      <c r="EH422" s="129"/>
      <c r="EI422" s="129"/>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row>
    <row r="423" spans="1:171" ht="11.25" customHeight="1" thickBot="1">
      <c r="A423" s="194"/>
      <c r="B423" s="195"/>
      <c r="C423" s="207"/>
      <c r="D423" s="203"/>
      <c r="E423" s="204"/>
      <c r="F423" s="203"/>
      <c r="G423" s="204"/>
      <c r="H423" s="203"/>
      <c r="I423" s="204"/>
      <c r="J423" s="203"/>
      <c r="K423" s="204"/>
      <c r="L423" s="203"/>
      <c r="M423" s="206"/>
      <c r="N423" s="69" t="str">
        <f>IF(CF413&lt;&gt;"",IF(CF413="W",IF(SUM(IF(D422&gt;D420,1,0),IF(F422&gt;F420,1,0),IF(H422&gt;H420,1,0),IF(J422&gt;J420,1,0),IF(L422&gt;L420,1,0))&lt;&gt;3,"E",""),""),"")</f>
        <v/>
      </c>
      <c r="O423" s="194"/>
      <c r="P423" s="195"/>
      <c r="Q423" s="207"/>
      <c r="R423" s="203"/>
      <c r="S423" s="204"/>
      <c r="T423" s="203"/>
      <c r="U423" s="204"/>
      <c r="V423" s="203"/>
      <c r="W423" s="204"/>
      <c r="X423" s="203"/>
      <c r="Y423" s="204"/>
      <c r="Z423" s="203"/>
      <c r="AA423" s="206"/>
      <c r="AB423" s="69" t="str">
        <f>IF(DV413&lt;&gt;"",IF(DV413="W",IF(SUM(IF(R422&gt;R420,1,0),IF(T422&gt;T420,1,0),IF(V422&gt;V420,1,0),IF(X422&gt;X420,1,0),IF(Z422&gt;Z420,1,0))&lt;&gt;3,"E",""),""),"")</f>
        <v/>
      </c>
      <c r="AP423" s="3"/>
      <c r="AQ423" s="157"/>
      <c r="AR423" s="158"/>
      <c r="AS423" s="158"/>
      <c r="AT423" s="158"/>
      <c r="AU423" s="158"/>
      <c r="AV423" s="158"/>
      <c r="AW423" s="158"/>
      <c r="AX423" s="158"/>
      <c r="AY423" s="158"/>
      <c r="AZ423" s="158"/>
      <c r="BA423" s="158"/>
      <c r="BB423" s="158"/>
      <c r="BC423" s="159"/>
      <c r="BD423" s="165"/>
      <c r="BE423" s="166"/>
      <c r="BF423" s="175" t="str">
        <f>C426</f>
        <v>D</v>
      </c>
      <c r="BG423" s="177" t="str">
        <f>IF(VLOOKUP($BF423,$A397:$C407,3,FALSE)=0,"",CONCATENATE(VLOOKUP(VLOOKUP($BF423,$A397:$C407,3,FALSE),Players!$C:$G,4,FALSE)," ",VLOOKUP($BF423,$A397:$C407,3,FALSE)," ",IF(ISERROR(VLOOKUP(VLOOKUP($BF423,$A397:$C407,3,FALSE),Players!$C:$G,5,FALSE)),"()",CONCATENATE("(",VLOOKUP(VLOOKUP($BF423,$A397:$C407,3,FALSE),Players!$C:$G,5,FALSE),")"))))</f>
        <v/>
      </c>
      <c r="BH423" s="178"/>
      <c r="BI423" s="178"/>
      <c r="BJ423" s="178"/>
      <c r="BK423" s="178"/>
      <c r="BL423" s="178"/>
      <c r="BM423" s="178"/>
      <c r="BN423" s="178"/>
      <c r="BO423" s="178"/>
      <c r="BP423" s="178"/>
      <c r="BQ423" s="178"/>
      <c r="BR423" s="178"/>
      <c r="BS423" s="178"/>
      <c r="BT423" s="178"/>
      <c r="BU423" s="179"/>
      <c r="BV423" s="150" t="str">
        <f>IF(D426&lt;&gt;"",D426,"")</f>
        <v/>
      </c>
      <c r="BW423" s="151"/>
      <c r="BX423" s="288" t="str">
        <f>IF(F426&lt;&gt;"",F426,"")</f>
        <v/>
      </c>
      <c r="BY423" s="151"/>
      <c r="BZ423" s="288" t="str">
        <f>IF(H426&lt;&gt;"",H426,"")</f>
        <v/>
      </c>
      <c r="CA423" s="151"/>
      <c r="CB423" s="288" t="str">
        <f>IF(J426&lt;&gt;"",J426,"")</f>
        <v/>
      </c>
      <c r="CC423" s="151"/>
      <c r="CD423" s="288" t="str">
        <f>IF(L426&lt;&gt;"",L426,"")</f>
        <v/>
      </c>
      <c r="CE423" s="332"/>
      <c r="CF423" s="174" t="str">
        <f>IF($CF421&lt;&gt;"",IF(CF421="W","L","W"),"")</f>
        <v/>
      </c>
      <c r="CG423" s="157"/>
      <c r="CH423" s="158"/>
      <c r="CI423" s="158"/>
      <c r="CJ423" s="158"/>
      <c r="CK423" s="158"/>
      <c r="CL423" s="158"/>
      <c r="CM423" s="158"/>
      <c r="CN423" s="158"/>
      <c r="CO423" s="158"/>
      <c r="CP423" s="158"/>
      <c r="CQ423" s="158"/>
      <c r="CR423" s="158"/>
      <c r="CS423" s="159"/>
      <c r="CT423" s="165"/>
      <c r="CU423" s="166"/>
      <c r="CV423" s="175" t="str">
        <f>Q426</f>
        <v>F</v>
      </c>
      <c r="CW423" s="177" t="str">
        <f>IF(VLOOKUP($CV423,$A397:$C407,3,FALSE)=0,"",CONCATENATE(VLOOKUP(VLOOKUP($CV423,$A397:$C407,3,FALSE),Players!$C:$G,4,FALSE)," ",VLOOKUP($CV423,$A397:$C407,3,FALSE)," ",IF(ISERROR(VLOOKUP(VLOOKUP($CV423,$A397:$C407,3,FALSE),Players!$C:$G,5,FALSE)),"()",CONCATENATE("(",VLOOKUP(VLOOKUP($CV423,$A397:$C407,3,FALSE),Players!$C:$G,5,FALSE),")"))))</f>
        <v/>
      </c>
      <c r="CX423" s="178"/>
      <c r="CY423" s="178"/>
      <c r="CZ423" s="178"/>
      <c r="DA423" s="178"/>
      <c r="DB423" s="178"/>
      <c r="DC423" s="178"/>
      <c r="DD423" s="178"/>
      <c r="DE423" s="178"/>
      <c r="DF423" s="178"/>
      <c r="DG423" s="178"/>
      <c r="DH423" s="178"/>
      <c r="DI423" s="178"/>
      <c r="DJ423" s="178"/>
      <c r="DK423" s="179"/>
      <c r="DL423" s="150" t="str">
        <f>IF(R426&lt;&gt;"",R426,"")</f>
        <v/>
      </c>
      <c r="DM423" s="151"/>
      <c r="DN423" s="288" t="str">
        <f>IF(T426&lt;&gt;"",T426,"")</f>
        <v/>
      </c>
      <c r="DO423" s="151"/>
      <c r="DP423" s="288" t="str">
        <f>IF(V426&lt;&gt;"",V426,"")</f>
        <v/>
      </c>
      <c r="DQ423" s="151"/>
      <c r="DR423" s="288" t="str">
        <f>IF(X426&lt;&gt;"",X426,"")</f>
        <v/>
      </c>
      <c r="DS423" s="151"/>
      <c r="DT423" s="288" t="str">
        <f>IF(Z426&lt;&gt;"",Z426,"")</f>
        <v/>
      </c>
      <c r="DU423" s="332"/>
      <c r="DV423" s="174" t="str">
        <f>IF($DV421&lt;&gt;"",IF(DV421="W","L","W"),"")</f>
        <v/>
      </c>
      <c r="DW423" s="129"/>
      <c r="DX423" s="129"/>
      <c r="DY423" s="129"/>
      <c r="DZ423" s="129"/>
      <c r="EA423" s="129"/>
      <c r="EB423" s="129"/>
      <c r="EC423" s="129"/>
      <c r="ED423" s="129"/>
      <c r="EE423" s="129"/>
      <c r="EF423" s="129"/>
      <c r="EG423" s="129"/>
      <c r="EH423" s="129"/>
      <c r="EI423" s="129"/>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row>
    <row r="424" spans="1:171" ht="11.25" customHeight="1" thickBot="1">
      <c r="A424" s="170">
        <v>4</v>
      </c>
      <c r="B424" s="191"/>
      <c r="C424" s="183" t="str">
        <f>IF($D393="1P","A","A")</f>
        <v>A</v>
      </c>
      <c r="D424" s="197"/>
      <c r="E424" s="198"/>
      <c r="F424" s="197"/>
      <c r="G424" s="198"/>
      <c r="H424" s="197"/>
      <c r="I424" s="198"/>
      <c r="J424" s="197"/>
      <c r="K424" s="198"/>
      <c r="L424" s="197"/>
      <c r="M424" s="208"/>
      <c r="N424" s="69" t="str">
        <f>IF(CF421&lt;&gt;"",IF(CF421="W",IF(SUM(IF(D424&gt;D426,1,0),IF(F424&gt;F426,1,0),IF(H424&gt;H426,1,0),IF(J424&gt;J426,1,0),IF(L424&gt;L426,1,0))&lt;&gt;3,"E",""),""),"")</f>
        <v/>
      </c>
      <c r="O424" s="170">
        <v>11</v>
      </c>
      <c r="P424" s="191"/>
      <c r="Q424" s="183" t="str">
        <f>IF($D393="1P","B","C")</f>
        <v>C</v>
      </c>
      <c r="R424" s="197"/>
      <c r="S424" s="198"/>
      <c r="T424" s="197"/>
      <c r="U424" s="198"/>
      <c r="V424" s="197"/>
      <c r="W424" s="198"/>
      <c r="X424" s="197"/>
      <c r="Y424" s="198"/>
      <c r="Z424" s="197"/>
      <c r="AA424" s="208"/>
      <c r="AB424" s="69" t="str">
        <f>IF(DV421&lt;&gt;"",IF(DV421="W",IF(SUM(IF(R424&gt;R426,1,0),IF(T424&gt;T426,1,0),IF(V424&gt;V426,1,0),IF(X424&gt;X426,1,0),IF(Z424&gt;Z426,1,0))&lt;&gt;3,"E",""),""),"")</f>
        <v/>
      </c>
      <c r="AP424" s="3"/>
      <c r="AQ424" s="160"/>
      <c r="AR424" s="161"/>
      <c r="AS424" s="161"/>
      <c r="AT424" s="161"/>
      <c r="AU424" s="161"/>
      <c r="AV424" s="161"/>
      <c r="AW424" s="161"/>
      <c r="AX424" s="161"/>
      <c r="AY424" s="161"/>
      <c r="AZ424" s="161"/>
      <c r="BA424" s="161"/>
      <c r="BB424" s="161"/>
      <c r="BC424" s="162"/>
      <c r="BD424" s="167"/>
      <c r="BE424" s="168"/>
      <c r="BF424" s="176"/>
      <c r="BG424" s="180"/>
      <c r="BH424" s="181"/>
      <c r="BI424" s="181"/>
      <c r="BJ424" s="181"/>
      <c r="BK424" s="181"/>
      <c r="BL424" s="181"/>
      <c r="BM424" s="181"/>
      <c r="BN424" s="181"/>
      <c r="BO424" s="181"/>
      <c r="BP424" s="181"/>
      <c r="BQ424" s="181"/>
      <c r="BR424" s="181"/>
      <c r="BS424" s="181"/>
      <c r="BT424" s="181"/>
      <c r="BU424" s="182"/>
      <c r="BV424" s="152"/>
      <c r="BW424" s="153"/>
      <c r="BX424" s="333"/>
      <c r="BY424" s="153"/>
      <c r="BZ424" s="333"/>
      <c r="CA424" s="153"/>
      <c r="CB424" s="333"/>
      <c r="CC424" s="153"/>
      <c r="CD424" s="333"/>
      <c r="CE424" s="334"/>
      <c r="CF424" s="341"/>
      <c r="CG424" s="160"/>
      <c r="CH424" s="161"/>
      <c r="CI424" s="161"/>
      <c r="CJ424" s="161"/>
      <c r="CK424" s="161"/>
      <c r="CL424" s="161"/>
      <c r="CM424" s="161"/>
      <c r="CN424" s="161"/>
      <c r="CO424" s="161"/>
      <c r="CP424" s="161"/>
      <c r="CQ424" s="161"/>
      <c r="CR424" s="161"/>
      <c r="CS424" s="162"/>
      <c r="CT424" s="167"/>
      <c r="CU424" s="168"/>
      <c r="CV424" s="176"/>
      <c r="CW424" s="180"/>
      <c r="CX424" s="181"/>
      <c r="CY424" s="181"/>
      <c r="CZ424" s="181"/>
      <c r="DA424" s="181"/>
      <c r="DB424" s="181"/>
      <c r="DC424" s="181"/>
      <c r="DD424" s="181"/>
      <c r="DE424" s="181"/>
      <c r="DF424" s="181"/>
      <c r="DG424" s="181"/>
      <c r="DH424" s="181"/>
      <c r="DI424" s="181"/>
      <c r="DJ424" s="181"/>
      <c r="DK424" s="182"/>
      <c r="DL424" s="152"/>
      <c r="DM424" s="153"/>
      <c r="DN424" s="333"/>
      <c r="DO424" s="153"/>
      <c r="DP424" s="333"/>
      <c r="DQ424" s="153"/>
      <c r="DR424" s="333"/>
      <c r="DS424" s="153"/>
      <c r="DT424" s="333"/>
      <c r="DU424" s="334"/>
      <c r="DV424" s="174"/>
      <c r="DW424" s="129"/>
      <c r="DX424" s="129"/>
      <c r="DY424" s="129"/>
      <c r="DZ424" s="129"/>
      <c r="EA424" s="129"/>
      <c r="EB424" s="129"/>
      <c r="EC424" s="129"/>
      <c r="ED424" s="129"/>
      <c r="EE424" s="129"/>
      <c r="EF424" s="129"/>
      <c r="EG424" s="129"/>
      <c r="EH424" s="129"/>
      <c r="EI424" s="129"/>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row>
    <row r="425" spans="1:171" ht="11.25" customHeight="1">
      <c r="A425" s="192"/>
      <c r="B425" s="193"/>
      <c r="C425" s="196"/>
      <c r="D425" s="199"/>
      <c r="E425" s="200"/>
      <c r="F425" s="199"/>
      <c r="G425" s="200"/>
      <c r="H425" s="199"/>
      <c r="I425" s="200"/>
      <c r="J425" s="199"/>
      <c r="K425" s="200"/>
      <c r="L425" s="199"/>
      <c r="M425" s="209"/>
      <c r="N425" s="69" t="str">
        <f>IF(CF421&lt;&gt;"",IF(ISERROR(AND(BV425="",BX425="",BZ425="",CB425="",CD425="")),"E",IF(AND(BV425="",BX425="",BZ425="",CB425="",CD425=""),"","E")),"")</f>
        <v/>
      </c>
      <c r="O425" s="192"/>
      <c r="P425" s="193"/>
      <c r="Q425" s="196"/>
      <c r="R425" s="199"/>
      <c r="S425" s="200"/>
      <c r="T425" s="199"/>
      <c r="U425" s="200"/>
      <c r="V425" s="199"/>
      <c r="W425" s="200"/>
      <c r="X425" s="199"/>
      <c r="Y425" s="200"/>
      <c r="Z425" s="199"/>
      <c r="AA425" s="209"/>
      <c r="AB425" s="69" t="str">
        <f>IF(DV421&lt;&gt;"",IF(ISERROR(AND(DL425="",DN425="",DP425="",DQ425="",DT425="")),"E",IF(AND(DL425="",DN425="",DP425="",DR425="",DT425=""),"","E")),"")</f>
        <v/>
      </c>
      <c r="AP425" s="3"/>
      <c r="AQ425" s="126"/>
      <c r="AR425" s="126"/>
      <c r="AS425" s="126"/>
      <c r="AT425" s="126"/>
      <c r="AU425" s="126"/>
      <c r="AV425" s="126"/>
      <c r="AW425" s="126"/>
      <c r="AX425" s="126"/>
      <c r="AY425" s="126"/>
      <c r="AZ425" s="126"/>
      <c r="BA425" s="126"/>
      <c r="BB425" s="126"/>
      <c r="BC425" s="126"/>
      <c r="BV425" s="169" t="str">
        <f>IF(CF421&lt;&gt;"",IF(AND(AND(BV421&gt;-1,BV423&gt;-1),OR(BV421&gt;10,BV423&gt;10),ABS(BV421-BV423)&gt;1,IF(OR(BV421&gt;11,BV423&gt;11),ABS(BV421-BV423)=2,TRUE),BV421=INT(BV421),BV423=INT(BV423)),"","Error"),"")</f>
        <v/>
      </c>
      <c r="BW425" s="169"/>
      <c r="BX425" s="169" t="str">
        <f>IF(CF421&lt;&gt;"",IF(AND(AND(BX421&gt;-1,BX423&gt;-1),OR(BX421&gt;10,BX423&gt;10),ABS(BX421-BX423)&gt;1,IF(OR(BX421&gt;11,BX423&gt;11),ABS(BX421-BX423)=2,TRUE),BX421=INT(BX421),BX423=INT(BX423)),"","Error"),"")</f>
        <v/>
      </c>
      <c r="BY425" s="169"/>
      <c r="BZ425" s="169" t="str">
        <f>IF(CF421&lt;&gt;"",IF(AND(AND(BZ421&gt;-1,BZ423&gt;-1),OR(BZ421&gt;10,BZ423&gt;10),ABS(BZ421-BZ423)&gt;1,IF(OR(BZ421&gt;11,BZ423&gt;11),ABS(BZ421-BZ423)=2,TRUE),BZ421=INT(BZ421),BZ423=INT(BZ423)),"","Error"),"")</f>
        <v/>
      </c>
      <c r="CA425" s="169"/>
      <c r="CB425" s="169" t="str">
        <f>IF(AND(CF421&lt;&gt;"",CB421&lt;&gt;""),IF(AND(AND(CB421&gt;-1,CB423&gt;-1),OR(CB421&gt;10,CB423&gt;10),ABS(CB421-CB423)&gt;1,IF(OR(CB421&gt;11,CB423&gt;11),ABS(CB421-CB423)=2,TRUE),CB421=INT(CB421),CB423=INT(CB423)),"","Error"),"")</f>
        <v/>
      </c>
      <c r="CC425" s="169"/>
      <c r="CD425" s="169" t="str">
        <f>IF(AND(CF421&lt;&gt;"",CD421&lt;&gt;""),IF(AND(AND(CD421&gt;-1,CD423&gt;-1),OR(CD421&gt;10,CD423&gt;10),ABS(CD421-CD423)&gt;1,IF(OR(CD421&gt;11,CD423&gt;11),ABS(CD421-CD423)=2,TRUE),CD421=INT(CD421),CD423=INT(CD423)),"","Error"),"")</f>
        <v/>
      </c>
      <c r="CE425" s="169"/>
      <c r="CF425" s="3"/>
      <c r="CG425" s="126"/>
      <c r="CH425" s="126"/>
      <c r="CI425" s="126"/>
      <c r="CJ425" s="126"/>
      <c r="CK425" s="126"/>
      <c r="CL425" s="126"/>
      <c r="CM425" s="126"/>
      <c r="CN425" s="126"/>
      <c r="CO425" s="126"/>
      <c r="CP425" s="126"/>
      <c r="CQ425" s="126"/>
      <c r="CR425" s="126"/>
      <c r="CS425" s="126"/>
      <c r="DL425" s="169" t="str">
        <f>IF(DV421&lt;&gt;"",IF(AND(AND(DL421&gt;-1,DL423&gt;-1),OR(DL421&gt;10,DL423&gt;10),ABS(DL421-DL423)&gt;1,IF(OR(DL421&gt;11,DL423&gt;11),ABS(DL421-DL423)=2,TRUE),DL421=INT(DL421),DL423=INT(DL423)),"","Error"),"")</f>
        <v/>
      </c>
      <c r="DM425" s="169"/>
      <c r="DN425" s="169" t="str">
        <f>IF(DV421&lt;&gt;"",IF(AND(AND(DN421&gt;-1,DN423&gt;-1),OR(DN421&gt;10,DN423&gt;10),ABS(DN421-DN423)&gt;1,IF(OR(DN421&gt;11,DN423&gt;11),ABS(DN421-DN423)=2,TRUE),DN421=INT(DN421),DN423=INT(DN423)),"","Error"),"")</f>
        <v/>
      </c>
      <c r="DO425" s="169"/>
      <c r="DP425" s="169" t="str">
        <f>IF(DV421&lt;&gt;"",IF(AND(AND(DP421&gt;-1,DP423&gt;-1),OR(DP421&gt;10,DP423&gt;10),ABS(DP421-DP423)&gt;1,IF(OR(DP421&gt;11,DP423&gt;11),ABS(DP421-DP423)=2,TRUE),DP421=INT(DP421),DP423=INT(DP423)),"","Error"),"")</f>
        <v/>
      </c>
      <c r="DQ425" s="169"/>
      <c r="DR425" s="169" t="str">
        <f>IF(AND(DV421&lt;&gt;"",DR421&lt;&gt;""),IF(AND(AND(DR421&gt;-1,DR423&gt;-1),OR(DR421&gt;10,DR423&gt;10),ABS(DR421-DR423)&gt;1,IF(OR(DR421&gt;11,DR423&gt;11),ABS(DR421-DR423)=2,TRUE),DR421=INT(DR421),DR423=INT(DR423)),"","Error"),"")</f>
        <v/>
      </c>
      <c r="DS425" s="169"/>
      <c r="DT425" s="169" t="str">
        <f>IF(AND(DV421&lt;&gt;"",DT421&lt;&gt;""),IF(AND(AND(DT421&gt;-1,DT423&gt;-1),OR(DT421&gt;10,DT423&gt;10),ABS(DT421-DT423)&gt;1,IF(OR(DT421&gt;11,DT423&gt;11),ABS(DT421-DT423)=2,TRUE),DT421=INT(DT421),DT423=INT(DT423)),"","Error"),"")</f>
        <v/>
      </c>
      <c r="DU425" s="169"/>
      <c r="DV425" s="3"/>
      <c r="DW425" s="129"/>
      <c r="DX425" s="129"/>
      <c r="DY425" s="129"/>
      <c r="DZ425" s="129"/>
      <c r="EA425" s="129"/>
      <c r="EB425" s="129"/>
      <c r="EC425" s="129"/>
      <c r="ED425" s="129"/>
      <c r="EE425" s="129"/>
      <c r="EF425" s="129"/>
      <c r="EG425" s="129"/>
      <c r="EH425" s="129"/>
      <c r="EI425" s="129"/>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row>
    <row r="426" spans="1:171" ht="11.25" customHeight="1">
      <c r="A426" s="192"/>
      <c r="B426" s="193"/>
      <c r="C426" s="175" t="str">
        <f>IF($D393="1P","E","D")</f>
        <v>D</v>
      </c>
      <c r="D426" s="201"/>
      <c r="E426" s="202"/>
      <c r="F426" s="201"/>
      <c r="G426" s="202"/>
      <c r="H426" s="201"/>
      <c r="I426" s="202"/>
      <c r="J426" s="201"/>
      <c r="K426" s="202"/>
      <c r="L426" s="201"/>
      <c r="M426" s="205"/>
      <c r="N426" s="69" t="str">
        <f>IF(CF421&lt;&gt;"",IF(ISERROR(AND(BV425="",BX425="",BZ425="",CB425="",CD425="")),"E",IF(AND(BV425="",BX425="",BZ425="",CB425="",CD425=""),"","E")),"")</f>
        <v/>
      </c>
      <c r="O426" s="192"/>
      <c r="P426" s="193"/>
      <c r="Q426" s="175" t="str">
        <f>IF($D393="1P","D","F")</f>
        <v>F</v>
      </c>
      <c r="R426" s="201"/>
      <c r="S426" s="202"/>
      <c r="T426" s="201"/>
      <c r="U426" s="202"/>
      <c r="V426" s="201"/>
      <c r="W426" s="202"/>
      <c r="X426" s="201"/>
      <c r="Y426" s="202"/>
      <c r="Z426" s="201"/>
      <c r="AA426" s="205"/>
      <c r="AB426" s="69" t="str">
        <f>IF(DV421&lt;&gt;"",IF(ISERROR(AND(DL425="",DN425="",DP425="",DQ425="",DT425="")),"E",IF(AND(DL425="",DN425="",DP425="",DR425="",DT425=""),"","E")),"")</f>
        <v/>
      </c>
      <c r="AP426" s="3"/>
      <c r="AQ426" s="126"/>
      <c r="AR426" s="126"/>
      <c r="AS426" s="126"/>
      <c r="AT426" s="126"/>
      <c r="AU426" s="126"/>
      <c r="AV426" s="126"/>
      <c r="AW426" s="126"/>
      <c r="AX426" s="126"/>
      <c r="AY426" s="126"/>
      <c r="AZ426" s="126"/>
      <c r="BA426" s="126"/>
      <c r="BB426" s="126"/>
      <c r="BC426" s="126"/>
      <c r="CF426" s="3"/>
      <c r="CG426" s="126"/>
      <c r="CH426" s="126"/>
      <c r="CI426" s="126"/>
      <c r="CJ426" s="126"/>
      <c r="CK426" s="126"/>
      <c r="CL426" s="126"/>
      <c r="CM426" s="126"/>
      <c r="CN426" s="126"/>
      <c r="CO426" s="126"/>
      <c r="CP426" s="126"/>
      <c r="CQ426" s="126"/>
      <c r="CR426" s="126"/>
      <c r="CS426" s="126"/>
      <c r="DV426" s="3"/>
      <c r="DW426" s="129"/>
      <c r="DX426" s="129"/>
      <c r="DY426" s="129"/>
      <c r="DZ426" s="129"/>
      <c r="EA426" s="129"/>
      <c r="EB426" s="129"/>
      <c r="EC426" s="129"/>
      <c r="ED426" s="129"/>
      <c r="EE426" s="129"/>
      <c r="EF426" s="129"/>
      <c r="EG426" s="129"/>
      <c r="EH426" s="129"/>
      <c r="EI426" s="129"/>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row>
    <row r="427" spans="1:171" ht="11.25" customHeight="1" thickBot="1">
      <c r="A427" s="194"/>
      <c r="B427" s="195"/>
      <c r="C427" s="207"/>
      <c r="D427" s="203"/>
      <c r="E427" s="204"/>
      <c r="F427" s="203"/>
      <c r="G427" s="204"/>
      <c r="H427" s="203"/>
      <c r="I427" s="204"/>
      <c r="J427" s="203"/>
      <c r="K427" s="204"/>
      <c r="L427" s="203"/>
      <c r="M427" s="206"/>
      <c r="N427" s="69" t="str">
        <f>IF(CF423&lt;&gt;"",IF(CF423="W",IF(SUM(IF(D426&gt;D424,1,0),IF(F426&gt;F424,1,0),IF(H426&gt;H424,1,0),IF(J426&gt;J424,1,0),IF(L426&gt;L424,1,0))&lt;&gt;3,"E",""),""),"")</f>
        <v/>
      </c>
      <c r="O427" s="194"/>
      <c r="P427" s="195"/>
      <c r="Q427" s="207"/>
      <c r="R427" s="203"/>
      <c r="S427" s="204"/>
      <c r="T427" s="203"/>
      <c r="U427" s="204"/>
      <c r="V427" s="203"/>
      <c r="W427" s="204"/>
      <c r="X427" s="203"/>
      <c r="Y427" s="204"/>
      <c r="Z427" s="203"/>
      <c r="AA427" s="206"/>
      <c r="AB427" s="69" t="str">
        <f>IF(DV423&lt;&gt;"",IF(DV423="W",IF(SUM(IF(R426&gt;R424,1,0),IF(T426&gt;T424,1,0),IF(V426&gt;V424,1,0),IF(X426&gt;X424,1,0),IF(Z426&gt;Z424,1,0))&lt;&gt;3,"E",""),""),"")</f>
        <v/>
      </c>
      <c r="AP427" s="3"/>
      <c r="AQ427" s="127"/>
      <c r="AR427" s="127"/>
      <c r="AS427" s="127"/>
      <c r="AT427" s="127"/>
      <c r="AU427" s="127"/>
      <c r="AV427" s="127"/>
      <c r="AW427" s="127"/>
      <c r="AX427" s="127"/>
      <c r="AY427" s="127"/>
      <c r="AZ427" s="127"/>
      <c r="BA427" s="127"/>
      <c r="BB427" s="127"/>
      <c r="BC427" s="127"/>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3"/>
      <c r="CG427" s="127"/>
      <c r="CH427" s="127"/>
      <c r="CI427" s="127"/>
      <c r="CJ427" s="127"/>
      <c r="CK427" s="127"/>
      <c r="CL427" s="127"/>
      <c r="CM427" s="127"/>
      <c r="CN427" s="127"/>
      <c r="CO427" s="127"/>
      <c r="CP427" s="127"/>
      <c r="CQ427" s="127"/>
      <c r="CR427" s="127"/>
      <c r="CS427" s="127"/>
      <c r="CT427" s="40"/>
      <c r="CU427" s="40"/>
      <c r="CV427" s="40"/>
      <c r="CW427" s="40"/>
      <c r="CX427" s="40"/>
      <c r="CY427" s="40"/>
      <c r="CZ427" s="40"/>
      <c r="DA427" s="40"/>
      <c r="DB427" s="40"/>
      <c r="DC427" s="40"/>
      <c r="DD427" s="40"/>
      <c r="DE427" s="40"/>
      <c r="DF427" s="40"/>
      <c r="DG427" s="40"/>
      <c r="DH427" s="40"/>
      <c r="DI427" s="40"/>
      <c r="DJ427" s="40"/>
      <c r="DK427" s="40"/>
      <c r="DL427" s="40"/>
      <c r="DM427" s="40"/>
      <c r="DN427" s="40"/>
      <c r="DO427" s="40"/>
      <c r="DP427" s="40"/>
      <c r="DQ427" s="40"/>
      <c r="DR427" s="40"/>
      <c r="DS427" s="40"/>
      <c r="DT427" s="40"/>
      <c r="DU427" s="40"/>
      <c r="DV427" s="3"/>
      <c r="DW427" s="129"/>
      <c r="DX427" s="129"/>
      <c r="DY427" s="129"/>
      <c r="DZ427" s="129"/>
      <c r="EA427" s="129"/>
      <c r="EB427" s="129"/>
      <c r="EC427" s="129"/>
      <c r="ED427" s="129"/>
      <c r="EE427" s="129"/>
      <c r="EF427" s="129"/>
      <c r="EG427" s="129"/>
      <c r="EH427" s="129"/>
      <c r="EI427" s="129"/>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row>
    <row r="428" spans="1:171" ht="11.25" customHeight="1">
      <c r="A428" s="170">
        <v>5</v>
      </c>
      <c r="B428" s="191"/>
      <c r="C428" s="183" t="str">
        <f>IF($D393="1P","D","C")</f>
        <v>C</v>
      </c>
      <c r="D428" s="197"/>
      <c r="E428" s="198"/>
      <c r="F428" s="197"/>
      <c r="G428" s="198"/>
      <c r="H428" s="197"/>
      <c r="I428" s="198"/>
      <c r="J428" s="197"/>
      <c r="K428" s="198"/>
      <c r="L428" s="197"/>
      <c r="M428" s="208"/>
      <c r="N428" s="69" t="str">
        <f>IF(CF431&lt;&gt;"",IF(CF431="W",IF(SUM(IF(D428&gt;D430,1,0),IF(F428&gt;F430,1,0),IF(H428&gt;H430,1,0),IF(J428&gt;J430,1,0),IF(L428&gt;L430,1,0))&lt;&gt;3,"E",""),""),"")</f>
        <v/>
      </c>
      <c r="O428" s="170">
        <v>12</v>
      </c>
      <c r="P428" s="191"/>
      <c r="Q428" s="183" t="str">
        <f>IF($D393="1P","E","D")</f>
        <v>D</v>
      </c>
      <c r="R428" s="197"/>
      <c r="S428" s="198"/>
      <c r="T428" s="197"/>
      <c r="U428" s="198"/>
      <c r="V428" s="197"/>
      <c r="W428" s="198"/>
      <c r="X428" s="197"/>
      <c r="Y428" s="198"/>
      <c r="Z428" s="197"/>
      <c r="AA428" s="208"/>
      <c r="AB428" s="69" t="str">
        <f>IF(DV431&lt;&gt;"",IF(DV431="W",IF(SUM(IF(R428&gt;R430,1,0),IF(T428&gt;T430,1,0),IF(V428&gt;V430,1,0),IF(X428&gt;X430,1,0),IF(Z428&gt;Z430,1,0))&lt;&gt;3,"E",""),""),"")</f>
        <v/>
      </c>
      <c r="AP428" s="3"/>
      <c r="AQ428" s="128"/>
      <c r="AR428" s="128"/>
      <c r="AS428" s="128"/>
      <c r="AT428" s="128"/>
      <c r="AU428" s="128"/>
      <c r="AV428" s="128"/>
      <c r="AW428" s="128"/>
      <c r="AX428" s="128"/>
      <c r="AY428" s="128"/>
      <c r="AZ428" s="128"/>
      <c r="BA428" s="128"/>
      <c r="BB428" s="128"/>
      <c r="BC428" s="128"/>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3"/>
      <c r="CG428" s="128"/>
      <c r="CH428" s="128"/>
      <c r="CI428" s="128"/>
      <c r="CJ428" s="128"/>
      <c r="CK428" s="128"/>
      <c r="CL428" s="128"/>
      <c r="CM428" s="128"/>
      <c r="CN428" s="128"/>
      <c r="CO428" s="128"/>
      <c r="CP428" s="128"/>
      <c r="CQ428" s="128"/>
      <c r="CR428" s="128"/>
      <c r="CS428" s="128"/>
      <c r="CT428" s="41"/>
      <c r="CU428" s="41"/>
      <c r="CV428" s="41"/>
      <c r="CW428" s="41"/>
      <c r="CX428" s="41"/>
      <c r="CY428" s="41"/>
      <c r="CZ428" s="41"/>
      <c r="DA428" s="41"/>
      <c r="DB428" s="41"/>
      <c r="DC428" s="41"/>
      <c r="DD428" s="41"/>
      <c r="DE428" s="41"/>
      <c r="DF428" s="41"/>
      <c r="DG428" s="41"/>
      <c r="DH428" s="41"/>
      <c r="DI428" s="41"/>
      <c r="DJ428" s="41"/>
      <c r="DK428" s="41"/>
      <c r="DL428" s="41"/>
      <c r="DM428" s="41"/>
      <c r="DN428" s="41"/>
      <c r="DO428" s="41"/>
      <c r="DP428" s="41"/>
      <c r="DQ428" s="41"/>
      <c r="DR428" s="41"/>
      <c r="DS428" s="41"/>
      <c r="DT428" s="41"/>
      <c r="DU428" s="41"/>
      <c r="DV428" s="3"/>
      <c r="DW428" s="129"/>
      <c r="DX428" s="129"/>
      <c r="DY428" s="129"/>
      <c r="DZ428" s="129"/>
      <c r="EA428" s="129"/>
      <c r="EB428" s="129"/>
      <c r="EC428" s="129"/>
      <c r="ED428" s="129"/>
      <c r="EE428" s="129"/>
      <c r="EF428" s="129"/>
      <c r="EG428" s="129"/>
      <c r="EH428" s="129"/>
      <c r="EI428" s="129"/>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row>
    <row r="429" spans="1:171" ht="11.25" customHeight="1">
      <c r="A429" s="192"/>
      <c r="B429" s="193"/>
      <c r="C429" s="196"/>
      <c r="D429" s="199"/>
      <c r="E429" s="200"/>
      <c r="F429" s="199"/>
      <c r="G429" s="200"/>
      <c r="H429" s="199"/>
      <c r="I429" s="200"/>
      <c r="J429" s="199"/>
      <c r="K429" s="200"/>
      <c r="L429" s="199"/>
      <c r="M429" s="209"/>
      <c r="N429" s="69" t="str">
        <f>IF(CF431&lt;&gt;"",IF(ISERROR(AND(BV435="",BX435="",BZ435="",CB435="",CD435="")),"E",IF(AND(BV435="",BX435="",BZ435="",CB435="",CD435=""),"","E")),"")</f>
        <v/>
      </c>
      <c r="O429" s="192"/>
      <c r="P429" s="193"/>
      <c r="Q429" s="196"/>
      <c r="R429" s="199"/>
      <c r="S429" s="200"/>
      <c r="T429" s="199"/>
      <c r="U429" s="200"/>
      <c r="V429" s="199"/>
      <c r="W429" s="200"/>
      <c r="X429" s="199"/>
      <c r="Y429" s="200"/>
      <c r="Z429" s="199"/>
      <c r="AA429" s="209"/>
      <c r="AB429" s="69" t="str">
        <f>IF(DV431&lt;&gt;"",IF(ISERROR(AND(DL435="",DN435="",DP435="",DQ435="",DT435="")),"E",IF(AND(DL435="",DN435="",DP435="",DR435="",DT435=""),"","E")),"")</f>
        <v/>
      </c>
      <c r="AP429" s="3"/>
      <c r="AQ429" s="126"/>
      <c r="AR429" s="126"/>
      <c r="AS429" s="126"/>
      <c r="AT429" s="126"/>
      <c r="AU429" s="126"/>
      <c r="AV429" s="126"/>
      <c r="AW429" s="126"/>
      <c r="AX429" s="126"/>
      <c r="AY429" s="126"/>
      <c r="AZ429" s="126"/>
      <c r="BA429" s="126"/>
      <c r="BB429" s="126"/>
      <c r="BC429" s="126"/>
      <c r="CF429" s="3"/>
      <c r="CG429" s="126"/>
      <c r="CH429" s="126"/>
      <c r="CI429" s="126"/>
      <c r="CJ429" s="126"/>
      <c r="CK429" s="126"/>
      <c r="CL429" s="126"/>
      <c r="CM429" s="126"/>
      <c r="CN429" s="126"/>
      <c r="CO429" s="126"/>
      <c r="CP429" s="126"/>
      <c r="CQ429" s="126"/>
      <c r="CR429" s="126"/>
      <c r="CS429" s="126"/>
      <c r="DV429" s="3"/>
      <c r="DW429" s="129"/>
      <c r="DX429" s="129"/>
      <c r="DY429" s="129"/>
      <c r="DZ429" s="129"/>
      <c r="EA429" s="129"/>
      <c r="EB429" s="129"/>
      <c r="EC429" s="129"/>
      <c r="ED429" s="129"/>
      <c r="EE429" s="129"/>
      <c r="EF429" s="129"/>
      <c r="EG429" s="129"/>
      <c r="EH429" s="129"/>
      <c r="EI429" s="129"/>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row>
    <row r="430" spans="1:171" ht="11.25" customHeight="1" thickBot="1">
      <c r="A430" s="192"/>
      <c r="B430" s="193"/>
      <c r="C430" s="175" t="str">
        <f>IF($D393="1P","F","E")</f>
        <v>E</v>
      </c>
      <c r="D430" s="201"/>
      <c r="E430" s="202"/>
      <c r="F430" s="201"/>
      <c r="G430" s="202"/>
      <c r="H430" s="201"/>
      <c r="I430" s="202"/>
      <c r="J430" s="201"/>
      <c r="K430" s="202"/>
      <c r="L430" s="201"/>
      <c r="M430" s="205"/>
      <c r="N430" s="69" t="str">
        <f>IF(CF431&lt;&gt;"",IF(ISERROR(AND(BV435="",BX435="",BZ435="",CB435="",CD435="")),"E",IF(AND(BV435="",BX435="",BZ435="",CB435="",CD435=""),"","E")),"")</f>
        <v/>
      </c>
      <c r="O430" s="192"/>
      <c r="P430" s="193"/>
      <c r="Q430" s="175" t="str">
        <f>IF($D393="1P","F","E")</f>
        <v>E</v>
      </c>
      <c r="R430" s="201"/>
      <c r="S430" s="202"/>
      <c r="T430" s="201"/>
      <c r="U430" s="202"/>
      <c r="V430" s="201"/>
      <c r="W430" s="202"/>
      <c r="X430" s="201"/>
      <c r="Y430" s="202"/>
      <c r="Z430" s="201"/>
      <c r="AA430" s="205"/>
      <c r="AB430" s="69" t="str">
        <f>IF(DV431&lt;&gt;"",IF(ISERROR(AND(DL435="",DN435="",DP435="",DQ435="",DT435="")),"E",IF(AND(DL435="",DN435="",DP435="",DR435="",DT435=""),"","E")),"")</f>
        <v/>
      </c>
      <c r="AP430" s="3"/>
      <c r="AQ430" s="127"/>
      <c r="AR430" s="127"/>
      <c r="AS430" s="127"/>
      <c r="AT430" s="127"/>
      <c r="AU430" s="127"/>
      <c r="AV430" s="127"/>
      <c r="AW430" s="127"/>
      <c r="AX430" s="127"/>
      <c r="AY430" s="127"/>
      <c r="AZ430" s="127"/>
      <c r="BA430" s="127"/>
      <c r="BB430" s="127"/>
      <c r="BC430" s="127"/>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3"/>
      <c r="CG430" s="127"/>
      <c r="CH430" s="127"/>
      <c r="CI430" s="127"/>
      <c r="CJ430" s="127"/>
      <c r="CK430" s="127"/>
      <c r="CL430" s="127"/>
      <c r="CM430" s="127"/>
      <c r="CN430" s="127"/>
      <c r="CO430" s="127"/>
      <c r="CP430" s="127"/>
      <c r="CQ430" s="127"/>
      <c r="CR430" s="127"/>
      <c r="CS430" s="127"/>
      <c r="CT430" s="40"/>
      <c r="CU430" s="40"/>
      <c r="CV430" s="40"/>
      <c r="CW430" s="40"/>
      <c r="CX430" s="40"/>
      <c r="CY430" s="40"/>
      <c r="CZ430" s="40"/>
      <c r="DA430" s="40"/>
      <c r="DB430" s="40"/>
      <c r="DC430" s="40"/>
      <c r="DD430" s="40"/>
      <c r="DE430" s="40"/>
      <c r="DF430" s="40"/>
      <c r="DG430" s="40"/>
      <c r="DH430" s="40"/>
      <c r="DI430" s="40"/>
      <c r="DJ430" s="40"/>
      <c r="DK430" s="40"/>
      <c r="DL430" s="40"/>
      <c r="DM430" s="40"/>
      <c r="DN430" s="40"/>
      <c r="DO430" s="40"/>
      <c r="DP430" s="40"/>
      <c r="DQ430" s="40"/>
      <c r="DR430" s="40"/>
      <c r="DS430" s="40"/>
      <c r="DT430" s="40"/>
      <c r="DU430" s="40"/>
      <c r="DV430" s="3"/>
      <c r="DW430" s="129"/>
      <c r="DX430" s="129"/>
      <c r="DY430" s="129"/>
      <c r="DZ430" s="129"/>
      <c r="EA430" s="129"/>
      <c r="EB430" s="129"/>
      <c r="EC430" s="129"/>
      <c r="ED430" s="129"/>
      <c r="EE430" s="129"/>
      <c r="EF430" s="129"/>
      <c r="EG430" s="129"/>
      <c r="EH430" s="129"/>
      <c r="EI430" s="129"/>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row>
    <row r="431" spans="1:171" ht="11.25" customHeight="1" thickBot="1">
      <c r="A431" s="194"/>
      <c r="B431" s="195"/>
      <c r="C431" s="207"/>
      <c r="D431" s="203"/>
      <c r="E431" s="204"/>
      <c r="F431" s="203"/>
      <c r="G431" s="204"/>
      <c r="H431" s="203"/>
      <c r="I431" s="204"/>
      <c r="J431" s="203"/>
      <c r="K431" s="204"/>
      <c r="L431" s="203"/>
      <c r="M431" s="206"/>
      <c r="N431" s="69" t="str">
        <f>IF(CF433&lt;&gt;"",IF(CF433="W",IF(SUM(IF(D430&gt;D428,1,0),IF(F430&gt;F428,1,0),IF(H430&gt;H428,1,0),IF(J430&gt;J428,1,0),IF(L430&gt;L428,1,0))&lt;&gt;3,"E",""),""),"")</f>
        <v/>
      </c>
      <c r="O431" s="194"/>
      <c r="P431" s="195"/>
      <c r="Q431" s="207"/>
      <c r="R431" s="203"/>
      <c r="S431" s="204"/>
      <c r="T431" s="203"/>
      <c r="U431" s="204"/>
      <c r="V431" s="203"/>
      <c r="W431" s="204"/>
      <c r="X431" s="203"/>
      <c r="Y431" s="204"/>
      <c r="Z431" s="203"/>
      <c r="AA431" s="206"/>
      <c r="AB431" s="69" t="str">
        <f>IF(DV433&lt;&gt;"",IF(DV433="W",IF(SUM(IF(R430&gt;R428,1,0),IF(T430&gt;T428,1,0),IF(V430&gt;V428,1,0),IF(X430&gt;X428,1,0),IF(Z430&gt;Z428,1,0))&lt;&gt;3,"E",""),""),"")</f>
        <v/>
      </c>
      <c r="AP431" s="3"/>
      <c r="AQ431" s="154" t="str">
        <f>CONCATENATE($A395," ",$D395,","," ",$F393)</f>
        <v>Group: 7, Men's Singles</v>
      </c>
      <c r="AR431" s="155"/>
      <c r="AS431" s="155"/>
      <c r="AT431" s="155"/>
      <c r="AU431" s="155"/>
      <c r="AV431" s="155"/>
      <c r="AW431" s="155"/>
      <c r="AX431" s="155"/>
      <c r="AY431" s="155"/>
      <c r="AZ431" s="155"/>
      <c r="BA431" s="155"/>
      <c r="BB431" s="155"/>
      <c r="BC431" s="156"/>
      <c r="BD431" s="163">
        <f>A428</f>
        <v>5</v>
      </c>
      <c r="BE431" s="164"/>
      <c r="BF431" s="183" t="str">
        <f>C428</f>
        <v>C</v>
      </c>
      <c r="BG431" s="185" t="str">
        <f>IF(VLOOKUP($BF431,$A397:$C407,3,FALSE)=0,"",CONCATENATE(VLOOKUP(VLOOKUP($BF431,$A397:$C407,3,FALSE),Players!$C:$G,4,FALSE)," ",VLOOKUP($BF431,$A397:$C407,3,FALSE)," ",IF(ISERROR(VLOOKUP(VLOOKUP($BF431,$A397:$C407,3,FALSE),Players!$C:$G,5,FALSE)),"()",CONCATENATE("(",VLOOKUP(VLOOKUP($BF431,$A397:$C407,3,FALSE),Players!$C:$G,5,FALSE),")"))))</f>
        <v/>
      </c>
      <c r="BH431" s="186"/>
      <c r="BI431" s="186"/>
      <c r="BJ431" s="186"/>
      <c r="BK431" s="186"/>
      <c r="BL431" s="186"/>
      <c r="BM431" s="186"/>
      <c r="BN431" s="186"/>
      <c r="BO431" s="186"/>
      <c r="BP431" s="186"/>
      <c r="BQ431" s="186"/>
      <c r="BR431" s="186"/>
      <c r="BS431" s="186"/>
      <c r="BT431" s="186"/>
      <c r="BU431" s="187"/>
      <c r="BV431" s="170" t="str">
        <f>IF(D428&lt;&gt;"",D428,"")</f>
        <v/>
      </c>
      <c r="BW431" s="171"/>
      <c r="BX431" s="335" t="str">
        <f>IF(F428&lt;&gt;"",F428,"")</f>
        <v/>
      </c>
      <c r="BY431" s="171"/>
      <c r="BZ431" s="335" t="str">
        <f>IF(H428&lt;&gt;"",H428,"")</f>
        <v/>
      </c>
      <c r="CA431" s="171"/>
      <c r="CB431" s="335" t="str">
        <f>IF(J428&lt;&gt;"",J428,"")</f>
        <v/>
      </c>
      <c r="CC431" s="171"/>
      <c r="CD431" s="335" t="str">
        <f>IF(L428&lt;&gt;"",L428,"")</f>
        <v/>
      </c>
      <c r="CE431" s="337"/>
      <c r="CF431" s="174" t="str">
        <f>IF($CD431=$CD433,IF($CB431=$CB433,IF($BZ431&lt;&gt;"",IF($BZ431&gt;$BZ433,"W","L"),""),IF($CB431&gt;$CB433,"W","L")),IF($CD431&gt;$CD433,"W","L"))</f>
        <v/>
      </c>
      <c r="CG431" s="154" t="str">
        <f>CONCATENATE($A395," ",$D395,","," ",$F393)</f>
        <v>Group: 7, Men's Singles</v>
      </c>
      <c r="CH431" s="155"/>
      <c r="CI431" s="155"/>
      <c r="CJ431" s="155"/>
      <c r="CK431" s="155"/>
      <c r="CL431" s="155"/>
      <c r="CM431" s="155"/>
      <c r="CN431" s="155"/>
      <c r="CO431" s="155"/>
      <c r="CP431" s="155"/>
      <c r="CQ431" s="155"/>
      <c r="CR431" s="155"/>
      <c r="CS431" s="156"/>
      <c r="CT431" s="163">
        <f>O428</f>
        <v>12</v>
      </c>
      <c r="CU431" s="164"/>
      <c r="CV431" s="183" t="str">
        <f>Q428</f>
        <v>D</v>
      </c>
      <c r="CW431" s="185" t="str">
        <f>IF(VLOOKUP($CV431,$A397:$C407,3,FALSE)=0,"",CONCATENATE(VLOOKUP(VLOOKUP($CV431,$A397:$C407,3,FALSE),Players!$C:$G,4,FALSE)," ",VLOOKUP($CV431,$A397:$C407,3,FALSE)," ",IF(ISERROR(VLOOKUP(VLOOKUP($CV431,$A397:$C407,3,FALSE),Players!$C:$G,5,FALSE)),"()",CONCATENATE("(",VLOOKUP(VLOOKUP($CV431,$A397:$C407,3,FALSE),Players!$C:$G,5,FALSE),")"))))</f>
        <v/>
      </c>
      <c r="CX431" s="186"/>
      <c r="CY431" s="186"/>
      <c r="CZ431" s="186"/>
      <c r="DA431" s="186"/>
      <c r="DB431" s="186"/>
      <c r="DC431" s="186"/>
      <c r="DD431" s="186"/>
      <c r="DE431" s="186"/>
      <c r="DF431" s="186"/>
      <c r="DG431" s="186"/>
      <c r="DH431" s="186"/>
      <c r="DI431" s="186"/>
      <c r="DJ431" s="186"/>
      <c r="DK431" s="187"/>
      <c r="DL431" s="170" t="str">
        <f>IF(R428&lt;&gt;"",R428,"")</f>
        <v/>
      </c>
      <c r="DM431" s="171"/>
      <c r="DN431" s="335" t="str">
        <f>IF(T428&lt;&gt;"",T428,"")</f>
        <v/>
      </c>
      <c r="DO431" s="171"/>
      <c r="DP431" s="335" t="str">
        <f>IF(V428&lt;&gt;"",V428,"")</f>
        <v/>
      </c>
      <c r="DQ431" s="171"/>
      <c r="DR431" s="335" t="str">
        <f>IF(X428&lt;&gt;"",X428,"")</f>
        <v/>
      </c>
      <c r="DS431" s="171"/>
      <c r="DT431" s="335" t="str">
        <f>IF(Z428&lt;&gt;"",Z428,"")</f>
        <v/>
      </c>
      <c r="DU431" s="337"/>
      <c r="DV431" s="174" t="str">
        <f>IF($DT431=$DT433,IF($DR431=$DR433,IF($DP431&lt;&gt;"",IF($DP431&gt;$DP433,"W","L"),""),IF($DR431&gt;$DR433,"W","L")),IF($DT431&gt;$DT433,"W","L"))</f>
        <v/>
      </c>
      <c r="DW431" s="129"/>
      <c r="DX431" s="129"/>
      <c r="DY431" s="129"/>
      <c r="DZ431" s="129"/>
      <c r="EA431" s="129"/>
      <c r="EB431" s="129"/>
      <c r="EC431" s="129"/>
      <c r="ED431" s="129"/>
      <c r="EE431" s="129"/>
      <c r="EF431" s="129"/>
      <c r="EG431" s="129"/>
      <c r="EH431" s="129"/>
      <c r="EI431" s="129"/>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row>
    <row r="432" spans="1:171" ht="11.25" customHeight="1">
      <c r="A432" s="170">
        <v>6</v>
      </c>
      <c r="B432" s="191"/>
      <c r="C432" s="183" t="str">
        <f>IF($D393="1P","B","B")</f>
        <v>B</v>
      </c>
      <c r="D432" s="197"/>
      <c r="E432" s="198"/>
      <c r="F432" s="197"/>
      <c r="G432" s="198"/>
      <c r="H432" s="197"/>
      <c r="I432" s="198"/>
      <c r="J432" s="197"/>
      <c r="K432" s="198"/>
      <c r="L432" s="197"/>
      <c r="M432" s="208"/>
      <c r="N432" s="69" t="str">
        <f>IF(CF441&lt;&gt;"",IF(CF441="W",IF(SUM(IF(D432&gt;D434,1,0),IF(F432&gt;F434,1,0),IF(H432&gt;H434,1,0),IF(J432&gt;J434,1,0),IF(L432&gt;L434,1,0))&lt;&gt;3,"E",""),""),"")</f>
        <v/>
      </c>
      <c r="O432" s="170">
        <v>13</v>
      </c>
      <c r="P432" s="191"/>
      <c r="Q432" s="183" t="str">
        <f>IF($D393="1P","A","A")</f>
        <v>A</v>
      </c>
      <c r="R432" s="197"/>
      <c r="S432" s="198"/>
      <c r="T432" s="197"/>
      <c r="U432" s="198"/>
      <c r="V432" s="197"/>
      <c r="W432" s="198"/>
      <c r="X432" s="197"/>
      <c r="Y432" s="198"/>
      <c r="Z432" s="197"/>
      <c r="AA432" s="208"/>
      <c r="AB432" s="69" t="str">
        <f>IF(DV441&lt;&gt;"",IF(DV441="W",IF(SUM(IF(R432&gt;R434,1,0),IF(T432&gt;T434,1,0),IF(V432&gt;V434,1,0),IF(X432&gt;X434,1,0),IF(Z432&gt;Z434,1,0))&lt;&gt;3,"E",""),""),"")</f>
        <v/>
      </c>
      <c r="AP432" s="3"/>
      <c r="AQ432" s="157"/>
      <c r="AR432" s="158"/>
      <c r="AS432" s="158"/>
      <c r="AT432" s="158"/>
      <c r="AU432" s="158"/>
      <c r="AV432" s="158"/>
      <c r="AW432" s="158"/>
      <c r="AX432" s="158"/>
      <c r="AY432" s="158"/>
      <c r="AZ432" s="158"/>
      <c r="BA432" s="158"/>
      <c r="BB432" s="158"/>
      <c r="BC432" s="159"/>
      <c r="BD432" s="165"/>
      <c r="BE432" s="166"/>
      <c r="BF432" s="184"/>
      <c r="BG432" s="188"/>
      <c r="BH432" s="189"/>
      <c r="BI432" s="189"/>
      <c r="BJ432" s="189"/>
      <c r="BK432" s="189"/>
      <c r="BL432" s="189"/>
      <c r="BM432" s="189"/>
      <c r="BN432" s="189"/>
      <c r="BO432" s="189"/>
      <c r="BP432" s="189"/>
      <c r="BQ432" s="189"/>
      <c r="BR432" s="189"/>
      <c r="BS432" s="189"/>
      <c r="BT432" s="189"/>
      <c r="BU432" s="190"/>
      <c r="BV432" s="172"/>
      <c r="BW432" s="173"/>
      <c r="BX432" s="336"/>
      <c r="BY432" s="173"/>
      <c r="BZ432" s="336"/>
      <c r="CA432" s="173"/>
      <c r="CB432" s="336"/>
      <c r="CC432" s="173"/>
      <c r="CD432" s="336"/>
      <c r="CE432" s="338"/>
      <c r="CF432" s="174"/>
      <c r="CG432" s="157"/>
      <c r="CH432" s="158"/>
      <c r="CI432" s="158"/>
      <c r="CJ432" s="158"/>
      <c r="CK432" s="158"/>
      <c r="CL432" s="158"/>
      <c r="CM432" s="158"/>
      <c r="CN432" s="158"/>
      <c r="CO432" s="158"/>
      <c r="CP432" s="158"/>
      <c r="CQ432" s="158"/>
      <c r="CR432" s="158"/>
      <c r="CS432" s="159"/>
      <c r="CT432" s="165"/>
      <c r="CU432" s="166"/>
      <c r="CV432" s="184"/>
      <c r="CW432" s="188"/>
      <c r="CX432" s="189"/>
      <c r="CY432" s="189"/>
      <c r="CZ432" s="189"/>
      <c r="DA432" s="189"/>
      <c r="DB432" s="189"/>
      <c r="DC432" s="189"/>
      <c r="DD432" s="189"/>
      <c r="DE432" s="189"/>
      <c r="DF432" s="189"/>
      <c r="DG432" s="189"/>
      <c r="DH432" s="189"/>
      <c r="DI432" s="189"/>
      <c r="DJ432" s="189"/>
      <c r="DK432" s="190"/>
      <c r="DL432" s="172"/>
      <c r="DM432" s="173"/>
      <c r="DN432" s="336"/>
      <c r="DO432" s="173"/>
      <c r="DP432" s="336"/>
      <c r="DQ432" s="173"/>
      <c r="DR432" s="336"/>
      <c r="DS432" s="173"/>
      <c r="DT432" s="336"/>
      <c r="DU432" s="338"/>
      <c r="DV432" s="174"/>
      <c r="DW432" s="129"/>
      <c r="DX432" s="129"/>
      <c r="DY432" s="129"/>
      <c r="DZ432" s="129"/>
      <c r="EA432" s="129"/>
      <c r="EB432" s="129"/>
      <c r="EC432" s="129"/>
      <c r="ED432" s="129"/>
      <c r="EE432" s="129"/>
      <c r="EF432" s="129"/>
      <c r="EG432" s="129"/>
      <c r="EH432" s="129"/>
      <c r="EI432" s="129"/>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row>
    <row r="433" spans="1:171" ht="11.25" customHeight="1">
      <c r="A433" s="192"/>
      <c r="B433" s="193"/>
      <c r="C433" s="196"/>
      <c r="D433" s="199"/>
      <c r="E433" s="200"/>
      <c r="F433" s="199"/>
      <c r="G433" s="200"/>
      <c r="H433" s="199"/>
      <c r="I433" s="200"/>
      <c r="J433" s="199"/>
      <c r="K433" s="200"/>
      <c r="L433" s="199"/>
      <c r="M433" s="209"/>
      <c r="N433" s="69" t="str">
        <f>IF(CF441&lt;&gt;"",IF(ISERROR(AND(BV445="",BX445="",BZ445="",CB445="",CD445="")),"E",IF(AND(BV445="",BX445="",BZ445="",CB445="",CD445=""),"","E")),"")</f>
        <v/>
      </c>
      <c r="O433" s="192"/>
      <c r="P433" s="193"/>
      <c r="Q433" s="196"/>
      <c r="R433" s="199"/>
      <c r="S433" s="200"/>
      <c r="T433" s="199"/>
      <c r="U433" s="200"/>
      <c r="V433" s="199"/>
      <c r="W433" s="200"/>
      <c r="X433" s="199"/>
      <c r="Y433" s="200"/>
      <c r="Z433" s="199"/>
      <c r="AA433" s="209"/>
      <c r="AB433" s="69" t="str">
        <f>IF(DV441&lt;&gt;"",IF(ISERROR(AND(DL445="",DN445="",DP445="",DQ445="",DT445="")),"E",IF(AND(DL445="",DN445="",DP445="",DR445="",DT445=""),"","E")),"")</f>
        <v/>
      </c>
      <c r="AP433" s="3"/>
      <c r="AQ433" s="157"/>
      <c r="AR433" s="158"/>
      <c r="AS433" s="158"/>
      <c r="AT433" s="158"/>
      <c r="AU433" s="158"/>
      <c r="AV433" s="158"/>
      <c r="AW433" s="158"/>
      <c r="AX433" s="158"/>
      <c r="AY433" s="158"/>
      <c r="AZ433" s="158"/>
      <c r="BA433" s="158"/>
      <c r="BB433" s="158"/>
      <c r="BC433" s="159"/>
      <c r="BD433" s="165"/>
      <c r="BE433" s="166"/>
      <c r="BF433" s="175" t="str">
        <f>C430</f>
        <v>E</v>
      </c>
      <c r="BG433" s="177" t="str">
        <f>IF(VLOOKUP($BF433,$A397:$C407,3,FALSE)=0,"",CONCATENATE(VLOOKUP(VLOOKUP($BF433,$A397:$C407,3,FALSE),Players!$C:$G,4,FALSE)," ",VLOOKUP($BF433,$A397:$C407,3,FALSE)," ",IF(ISERROR(VLOOKUP(VLOOKUP($BF433,$A397:$C407,3,FALSE),Players!$C:$G,5,FALSE)),"()",CONCATENATE("(",VLOOKUP(VLOOKUP($BF433,$A397:$C407,3,FALSE),Players!$C:$G,5,FALSE),")"))))</f>
        <v/>
      </c>
      <c r="BH433" s="178"/>
      <c r="BI433" s="178"/>
      <c r="BJ433" s="178"/>
      <c r="BK433" s="178"/>
      <c r="BL433" s="178"/>
      <c r="BM433" s="178"/>
      <c r="BN433" s="178"/>
      <c r="BO433" s="178"/>
      <c r="BP433" s="178"/>
      <c r="BQ433" s="178"/>
      <c r="BR433" s="178"/>
      <c r="BS433" s="178"/>
      <c r="BT433" s="178"/>
      <c r="BU433" s="179"/>
      <c r="BV433" s="150" t="str">
        <f>IF(D430&lt;&gt;"",D430,"")</f>
        <v/>
      </c>
      <c r="BW433" s="151"/>
      <c r="BX433" s="288" t="str">
        <f>IF(F430&lt;&gt;"",F430,"")</f>
        <v/>
      </c>
      <c r="BY433" s="151"/>
      <c r="BZ433" s="288" t="str">
        <f>IF(H430&lt;&gt;"",H430,"")</f>
        <v/>
      </c>
      <c r="CA433" s="151"/>
      <c r="CB433" s="288" t="str">
        <f>IF(J430&lt;&gt;"",J430,"")</f>
        <v/>
      </c>
      <c r="CC433" s="151"/>
      <c r="CD433" s="288" t="str">
        <f>IF(L430&lt;&gt;"",L430,"")</f>
        <v/>
      </c>
      <c r="CE433" s="332"/>
      <c r="CF433" s="174" t="str">
        <f>IF($CF431&lt;&gt;"",IF(CF431="W","L","W"),"")</f>
        <v/>
      </c>
      <c r="CG433" s="157"/>
      <c r="CH433" s="158"/>
      <c r="CI433" s="158"/>
      <c r="CJ433" s="158"/>
      <c r="CK433" s="158"/>
      <c r="CL433" s="158"/>
      <c r="CM433" s="158"/>
      <c r="CN433" s="158"/>
      <c r="CO433" s="158"/>
      <c r="CP433" s="158"/>
      <c r="CQ433" s="158"/>
      <c r="CR433" s="158"/>
      <c r="CS433" s="159"/>
      <c r="CT433" s="165"/>
      <c r="CU433" s="166"/>
      <c r="CV433" s="175" t="str">
        <f>Q430</f>
        <v>E</v>
      </c>
      <c r="CW433" s="177" t="str">
        <f>IF(VLOOKUP($CV433,$A397:$C407,3,FALSE)=0,"",CONCATENATE(VLOOKUP(VLOOKUP($CV433,$A397:$C407,3,FALSE),Players!$C:$G,4,FALSE)," ",VLOOKUP($CV433,$A397:$C407,3,FALSE)," ",IF(ISERROR(VLOOKUP(VLOOKUP($CV433,$A397:$C407,3,FALSE),Players!$C:$G,5,FALSE)),"()",CONCATENATE("(",VLOOKUP(VLOOKUP($CV433,$A397:$C407,3,FALSE),Players!$C:$G,5,FALSE),")"))))</f>
        <v/>
      </c>
      <c r="CX433" s="178"/>
      <c r="CY433" s="178"/>
      <c r="CZ433" s="178"/>
      <c r="DA433" s="178"/>
      <c r="DB433" s="178"/>
      <c r="DC433" s="178"/>
      <c r="DD433" s="178"/>
      <c r="DE433" s="178"/>
      <c r="DF433" s="178"/>
      <c r="DG433" s="178"/>
      <c r="DH433" s="178"/>
      <c r="DI433" s="178"/>
      <c r="DJ433" s="178"/>
      <c r="DK433" s="179"/>
      <c r="DL433" s="150" t="str">
        <f>IF(R430&lt;&gt;"",R430,"")</f>
        <v/>
      </c>
      <c r="DM433" s="151"/>
      <c r="DN433" s="288" t="str">
        <f>IF(T430&lt;&gt;"",T430,"")</f>
        <v/>
      </c>
      <c r="DO433" s="151"/>
      <c r="DP433" s="288" t="str">
        <f>IF(V430&lt;&gt;"",V430,"")</f>
        <v/>
      </c>
      <c r="DQ433" s="151"/>
      <c r="DR433" s="288" t="str">
        <f>IF(X430&lt;&gt;"",X430,"")</f>
        <v/>
      </c>
      <c r="DS433" s="151"/>
      <c r="DT433" s="288" t="str">
        <f>IF(Z430&lt;&gt;"",Z430,"")</f>
        <v/>
      </c>
      <c r="DU433" s="332"/>
      <c r="DV433" s="174" t="str">
        <f>IF($DV431&lt;&gt;"",IF(DV431="W","L","W"),"")</f>
        <v/>
      </c>
      <c r="DW433" s="129"/>
      <c r="DX433" s="129"/>
      <c r="DY433" s="129"/>
      <c r="DZ433" s="129"/>
      <c r="EA433" s="129"/>
      <c r="EB433" s="129"/>
      <c r="EC433" s="129"/>
      <c r="ED433" s="129"/>
      <c r="EE433" s="129"/>
      <c r="EF433" s="129"/>
      <c r="EG433" s="129"/>
      <c r="EH433" s="129"/>
      <c r="EI433" s="129"/>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row>
    <row r="434" spans="1:171" ht="11.25" customHeight="1" thickBot="1">
      <c r="A434" s="192"/>
      <c r="B434" s="193"/>
      <c r="C434" s="175" t="str">
        <f>IF($D393="1P","C","F")</f>
        <v>F</v>
      </c>
      <c r="D434" s="201"/>
      <c r="E434" s="202"/>
      <c r="F434" s="201"/>
      <c r="G434" s="202"/>
      <c r="H434" s="201"/>
      <c r="I434" s="202"/>
      <c r="J434" s="201"/>
      <c r="K434" s="202"/>
      <c r="L434" s="201"/>
      <c r="M434" s="205"/>
      <c r="N434" s="69" t="str">
        <f>IF(CF441&lt;&gt;"",IF(ISERROR(AND(BV445="",BX445="",BZ445="",CB445="",CD445="")),"E",IF(AND(BV445="",BX445="",BZ445="",CB445="",CD445=""),"","E")),"")</f>
        <v/>
      </c>
      <c r="O434" s="192"/>
      <c r="P434" s="193"/>
      <c r="Q434" s="175" t="str">
        <f>IF($D393="1P","B","E")</f>
        <v>E</v>
      </c>
      <c r="R434" s="201"/>
      <c r="S434" s="202"/>
      <c r="T434" s="201"/>
      <c r="U434" s="202"/>
      <c r="V434" s="201"/>
      <c r="W434" s="202"/>
      <c r="X434" s="201"/>
      <c r="Y434" s="202"/>
      <c r="Z434" s="201"/>
      <c r="AA434" s="205"/>
      <c r="AB434" s="69" t="str">
        <f>IF(DV441&lt;&gt;"",IF(ISERROR(AND(DL445="",DN445="",DP445="",DQ445="",DT445="")),"E",IF(AND(DL445="",DN445="",DP445="",DR445="",DT445=""),"","E")),"")</f>
        <v/>
      </c>
      <c r="AP434" s="3"/>
      <c r="AQ434" s="160"/>
      <c r="AR434" s="161"/>
      <c r="AS434" s="161"/>
      <c r="AT434" s="161"/>
      <c r="AU434" s="161"/>
      <c r="AV434" s="161"/>
      <c r="AW434" s="161"/>
      <c r="AX434" s="161"/>
      <c r="AY434" s="161"/>
      <c r="AZ434" s="161"/>
      <c r="BA434" s="161"/>
      <c r="BB434" s="161"/>
      <c r="BC434" s="162"/>
      <c r="BD434" s="167"/>
      <c r="BE434" s="168"/>
      <c r="BF434" s="176"/>
      <c r="BG434" s="180"/>
      <c r="BH434" s="181"/>
      <c r="BI434" s="181"/>
      <c r="BJ434" s="181"/>
      <c r="BK434" s="181"/>
      <c r="BL434" s="181"/>
      <c r="BM434" s="181"/>
      <c r="BN434" s="181"/>
      <c r="BO434" s="181"/>
      <c r="BP434" s="181"/>
      <c r="BQ434" s="181"/>
      <c r="BR434" s="181"/>
      <c r="BS434" s="181"/>
      <c r="BT434" s="181"/>
      <c r="BU434" s="182"/>
      <c r="BV434" s="152"/>
      <c r="BW434" s="153"/>
      <c r="BX434" s="333"/>
      <c r="BY434" s="153"/>
      <c r="BZ434" s="333"/>
      <c r="CA434" s="153"/>
      <c r="CB434" s="333"/>
      <c r="CC434" s="153"/>
      <c r="CD434" s="333"/>
      <c r="CE434" s="334"/>
      <c r="CF434" s="341"/>
      <c r="CG434" s="160"/>
      <c r="CH434" s="161"/>
      <c r="CI434" s="161"/>
      <c r="CJ434" s="161"/>
      <c r="CK434" s="161"/>
      <c r="CL434" s="161"/>
      <c r="CM434" s="161"/>
      <c r="CN434" s="161"/>
      <c r="CO434" s="161"/>
      <c r="CP434" s="161"/>
      <c r="CQ434" s="161"/>
      <c r="CR434" s="161"/>
      <c r="CS434" s="162"/>
      <c r="CT434" s="167"/>
      <c r="CU434" s="168"/>
      <c r="CV434" s="176"/>
      <c r="CW434" s="180"/>
      <c r="CX434" s="181"/>
      <c r="CY434" s="181"/>
      <c r="CZ434" s="181"/>
      <c r="DA434" s="181"/>
      <c r="DB434" s="181"/>
      <c r="DC434" s="181"/>
      <c r="DD434" s="181"/>
      <c r="DE434" s="181"/>
      <c r="DF434" s="181"/>
      <c r="DG434" s="181"/>
      <c r="DH434" s="181"/>
      <c r="DI434" s="181"/>
      <c r="DJ434" s="181"/>
      <c r="DK434" s="182"/>
      <c r="DL434" s="152"/>
      <c r="DM434" s="153"/>
      <c r="DN434" s="333"/>
      <c r="DO434" s="153"/>
      <c r="DP434" s="333"/>
      <c r="DQ434" s="153"/>
      <c r="DR434" s="333"/>
      <c r="DS434" s="153"/>
      <c r="DT434" s="333"/>
      <c r="DU434" s="334"/>
      <c r="DV434" s="174"/>
      <c r="DW434" s="129"/>
      <c r="DX434" s="129"/>
      <c r="DY434" s="129"/>
      <c r="DZ434" s="129"/>
      <c r="EA434" s="129"/>
      <c r="EB434" s="129"/>
      <c r="EC434" s="129"/>
      <c r="ED434" s="129"/>
      <c r="EE434" s="129"/>
      <c r="EF434" s="129"/>
      <c r="EG434" s="129"/>
      <c r="EH434" s="129"/>
      <c r="EI434" s="129"/>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row>
    <row r="435" spans="1:171" ht="11.25" customHeight="1" thickBot="1">
      <c r="A435" s="194"/>
      <c r="B435" s="195"/>
      <c r="C435" s="207"/>
      <c r="D435" s="203"/>
      <c r="E435" s="204"/>
      <c r="F435" s="203"/>
      <c r="G435" s="204"/>
      <c r="H435" s="203"/>
      <c r="I435" s="204"/>
      <c r="J435" s="203"/>
      <c r="K435" s="204"/>
      <c r="L435" s="203"/>
      <c r="M435" s="206"/>
      <c r="N435" s="69" t="str">
        <f>IF(CF443&lt;&gt;"",IF(CF443="W",IF(SUM(IF(D434&gt;D432,1,0),IF(F434&gt;F432,1,0),IF(H434&gt;H432,1,0),IF(J434&gt;J432,1,0),IF(L434&gt;L432,1,0))&lt;&gt;3,"E",""),""),"")</f>
        <v/>
      </c>
      <c r="O435" s="194"/>
      <c r="P435" s="195"/>
      <c r="Q435" s="207"/>
      <c r="R435" s="203"/>
      <c r="S435" s="204"/>
      <c r="T435" s="203"/>
      <c r="U435" s="204"/>
      <c r="V435" s="203"/>
      <c r="W435" s="204"/>
      <c r="X435" s="203"/>
      <c r="Y435" s="204"/>
      <c r="Z435" s="203"/>
      <c r="AA435" s="206"/>
      <c r="AB435" s="69" t="str">
        <f>IF(DV443&lt;&gt;"",IF(DV443="W",IF(SUM(IF(R434&gt;R432,1,0),IF(T434&gt;T432,1,0),IF(V434&gt;V432,1,0),IF(X434&gt;X432,1,0),IF(Z434&gt;Z432,1,0))&lt;&gt;3,"E",""),""),"")</f>
        <v/>
      </c>
      <c r="AP435" s="3"/>
      <c r="AQ435" s="126"/>
      <c r="AR435" s="126"/>
      <c r="AS435" s="126"/>
      <c r="AT435" s="126"/>
      <c r="AU435" s="126"/>
      <c r="AV435" s="126"/>
      <c r="AW435" s="126"/>
      <c r="AX435" s="126"/>
      <c r="AY435" s="126"/>
      <c r="AZ435" s="126"/>
      <c r="BA435" s="126"/>
      <c r="BB435" s="126"/>
      <c r="BC435" s="126"/>
      <c r="BV435" s="169" t="str">
        <f>IF(CF431&lt;&gt;"",IF(AND(AND(BV431&gt;-1,BV433&gt;-1),OR(BV431&gt;10,BV433&gt;10),ABS(BV431-BV433)&gt;1,IF(OR(BV431&gt;11,BV433&gt;11),ABS(BV431-BV433)=2,TRUE),BV431=INT(BV431),BV433=INT(BV433)),"","Error"),"")</f>
        <v/>
      </c>
      <c r="BW435" s="169"/>
      <c r="BX435" s="169" t="str">
        <f>IF(CF431&lt;&gt;"",IF(AND(AND(BX431&gt;-1,BX433&gt;-1),OR(BX431&gt;10,BX433&gt;10),ABS(BX431-BX433)&gt;1,IF(OR(BX431&gt;11,BX433&gt;11),ABS(BX431-BX433)=2,TRUE),BX431=INT(BX431),BX433=INT(BX433)),"","Error"),"")</f>
        <v/>
      </c>
      <c r="BY435" s="169"/>
      <c r="BZ435" s="169" t="str">
        <f>IF(CF431&lt;&gt;"",IF(AND(AND(BZ431&gt;-1,BZ433&gt;-1),OR(BZ431&gt;10,BZ433&gt;10),ABS(BZ431-BZ433)&gt;1,IF(OR(BZ431&gt;11,BZ433&gt;11),ABS(BZ431-BZ433)=2,TRUE),BZ431=INT(BZ431),BZ433=INT(BZ433)),"","Error"),"")</f>
        <v/>
      </c>
      <c r="CA435" s="169"/>
      <c r="CB435" s="169" t="str">
        <f>IF(AND(CF431&lt;&gt;"",CB431&lt;&gt;""),IF(AND(AND(CB431&gt;-1,CB433&gt;-1),OR(CB431&gt;10,CB433&gt;10),ABS(CB431-CB433)&gt;1,IF(OR(CB431&gt;11,CB433&gt;11),ABS(CB431-CB433)=2,TRUE),CB431=INT(CB431),CB433=INT(CB433)),"","Error"),"")</f>
        <v/>
      </c>
      <c r="CC435" s="169"/>
      <c r="CD435" s="169" t="str">
        <f>IF(AND(CF431&lt;&gt;"",CD431&lt;&gt;""),IF(AND(AND(CD431&gt;-1,CD433&gt;-1),OR(CD431&gt;10,CD433&gt;10),ABS(CD431-CD433)&gt;1,IF(OR(CD431&gt;11,CD433&gt;11),ABS(CD431-CD433)=2,TRUE),CD431=INT(CD431),CD433=INT(CD433)),"","Error"),"")</f>
        <v/>
      </c>
      <c r="CE435" s="169"/>
      <c r="CF435" s="3"/>
      <c r="CG435" s="126"/>
      <c r="CH435" s="126"/>
      <c r="CI435" s="126"/>
      <c r="CJ435" s="126"/>
      <c r="CK435" s="126"/>
      <c r="CL435" s="126"/>
      <c r="CM435" s="126"/>
      <c r="CN435" s="126"/>
      <c r="CO435" s="126"/>
      <c r="CP435" s="126"/>
      <c r="CQ435" s="126"/>
      <c r="CR435" s="126"/>
      <c r="CS435" s="126"/>
      <c r="DL435" s="169" t="str">
        <f>IF(DV431&lt;&gt;"",IF(AND(AND(DL431&gt;-1,DL433&gt;-1),OR(DL431&gt;10,DL433&gt;10),ABS(DL431-DL433)&gt;1,IF(OR(DL431&gt;11,DL433&gt;11),ABS(DL431-DL433)=2,TRUE),DL431=INT(DL431),DL433=INT(DL433)),"","Error"),"")</f>
        <v/>
      </c>
      <c r="DM435" s="169"/>
      <c r="DN435" s="169" t="str">
        <f>IF(DV431&lt;&gt;"",IF(AND(AND(DN431&gt;-1,DN433&gt;-1),OR(DN431&gt;10,DN433&gt;10),ABS(DN431-DN433)&gt;1,IF(OR(DN431&gt;11,DN433&gt;11),ABS(DN431-DN433)=2,TRUE),DN431=INT(DN431),DN433=INT(DN433)),"","Error"),"")</f>
        <v/>
      </c>
      <c r="DO435" s="169"/>
      <c r="DP435" s="169" t="str">
        <f>IF(DV431&lt;&gt;"",IF(AND(AND(DP431&gt;-1,DP433&gt;-1),OR(DP431&gt;10,DP433&gt;10),ABS(DP431-DP433)&gt;1,IF(OR(DP431&gt;11,DP433&gt;11),ABS(DP431-DP433)=2,TRUE),DP431=INT(DP431),DP433=INT(DP433)),"","Error"),"")</f>
        <v/>
      </c>
      <c r="DQ435" s="169"/>
      <c r="DR435" s="169" t="str">
        <f>IF(AND(DV431&lt;&gt;"",DR431&lt;&gt;""),IF(AND(AND(DR431&gt;-1,DR433&gt;-1),OR(DR431&gt;10,DR433&gt;10),ABS(DR431-DR433)&gt;1,IF(OR(DR431&gt;11,DR433&gt;11),ABS(DR431-DR433)=2,TRUE),DR431=INT(DR431),DR433=INT(DR433)),"","Error"),"")</f>
        <v/>
      </c>
      <c r="DS435" s="169"/>
      <c r="DT435" s="169" t="str">
        <f>IF(AND(DV431&lt;&gt;"",DT431&lt;&gt;""),IF(AND(AND(DT431&gt;-1,DT433&gt;-1),OR(DT431&gt;10,DT433&gt;10),ABS(DT431-DT433)&gt;1,IF(OR(DT431&gt;11,DT433&gt;11),ABS(DT431-DT433)=2,TRUE),DT431=INT(DT431),DT433=INT(DT433)),"","Error"),"")</f>
        <v/>
      </c>
      <c r="DU435" s="169"/>
      <c r="DV435" s="3"/>
      <c r="DW435" s="129"/>
      <c r="DX435" s="129"/>
      <c r="DY435" s="129"/>
      <c r="DZ435" s="129"/>
      <c r="EA435" s="129"/>
      <c r="EB435" s="129"/>
      <c r="EC435" s="129"/>
      <c r="ED435" s="129"/>
      <c r="EE435" s="129"/>
      <c r="EF435" s="129"/>
      <c r="EG435" s="129"/>
      <c r="EH435" s="129"/>
      <c r="EI435" s="129"/>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row>
    <row r="436" spans="1:171" ht="11.25" customHeight="1">
      <c r="A436" s="170">
        <v>7</v>
      </c>
      <c r="B436" s="191"/>
      <c r="C436" s="183" t="str">
        <f>IF($D393="1P","A","A")</f>
        <v>A</v>
      </c>
      <c r="D436" s="197"/>
      <c r="E436" s="198"/>
      <c r="F436" s="197"/>
      <c r="G436" s="198"/>
      <c r="H436" s="197"/>
      <c r="I436" s="198"/>
      <c r="J436" s="197"/>
      <c r="K436" s="198"/>
      <c r="L436" s="197"/>
      <c r="M436" s="208"/>
      <c r="N436" s="69" t="str">
        <f>IF(CF451&lt;&gt;"",IF(CF451="W",IF(SUM(IF(D436&gt;D438,1,0),IF(F436&gt;F438,1,0),IF(H436&gt;H438,1,0),IF(J436&gt;J438,1,0),IF(L436&gt;L438,1,0))&lt;&gt;3,"E",""),""),"")</f>
        <v/>
      </c>
      <c r="O436" s="170">
        <v>14</v>
      </c>
      <c r="P436" s="191"/>
      <c r="Q436" s="183" t="str">
        <f>IF($D393="1P","C","D")</f>
        <v>D</v>
      </c>
      <c r="R436" s="197"/>
      <c r="S436" s="198"/>
      <c r="T436" s="197"/>
      <c r="U436" s="198"/>
      <c r="V436" s="197"/>
      <c r="W436" s="198"/>
      <c r="X436" s="197"/>
      <c r="Y436" s="198"/>
      <c r="Z436" s="197"/>
      <c r="AA436" s="208"/>
      <c r="AB436" s="69" t="str">
        <f>IF(DV451&lt;&gt;"",IF(DV451="W",IF(SUM(IF(R436&gt;R438,1,0),IF(T436&gt;T438,1,0),IF(V436&gt;V438,1,0),IF(X436&gt;X438,1,0),IF(Z436&gt;Z438,1,0))&lt;&gt;3,"E",""),""),"")</f>
        <v/>
      </c>
      <c r="AP436" s="3"/>
      <c r="AQ436" s="126"/>
      <c r="AR436" s="126"/>
      <c r="AS436" s="126"/>
      <c r="AT436" s="126"/>
      <c r="AU436" s="126"/>
      <c r="AV436" s="126"/>
      <c r="AW436" s="126"/>
      <c r="AX436" s="126"/>
      <c r="AY436" s="126"/>
      <c r="AZ436" s="126"/>
      <c r="BA436" s="126"/>
      <c r="BB436" s="126"/>
      <c r="BC436" s="126"/>
      <c r="CF436" s="3"/>
      <c r="CG436" s="126"/>
      <c r="CH436" s="126"/>
      <c r="CI436" s="126"/>
      <c r="CJ436" s="126"/>
      <c r="CK436" s="126"/>
      <c r="CL436" s="126"/>
      <c r="CM436" s="126"/>
      <c r="CN436" s="126"/>
      <c r="CO436" s="126"/>
      <c r="CP436" s="126"/>
      <c r="CQ436" s="126"/>
      <c r="CR436" s="126"/>
      <c r="CS436" s="126"/>
      <c r="DV436" s="3"/>
      <c r="DW436" s="129"/>
      <c r="DX436" s="129"/>
      <c r="DY436" s="129"/>
      <c r="DZ436" s="129"/>
      <c r="EA436" s="129"/>
      <c r="EB436" s="129"/>
      <c r="EC436" s="129"/>
      <c r="ED436" s="129"/>
      <c r="EE436" s="129"/>
      <c r="EF436" s="129"/>
      <c r="EG436" s="129"/>
      <c r="EH436" s="129"/>
      <c r="EI436" s="129"/>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row>
    <row r="437" spans="1:171" ht="11.25" customHeight="1">
      <c r="A437" s="192"/>
      <c r="B437" s="193"/>
      <c r="C437" s="196"/>
      <c r="D437" s="199"/>
      <c r="E437" s="200"/>
      <c r="F437" s="199"/>
      <c r="G437" s="200"/>
      <c r="H437" s="199"/>
      <c r="I437" s="200"/>
      <c r="J437" s="199"/>
      <c r="K437" s="200"/>
      <c r="L437" s="199"/>
      <c r="M437" s="209"/>
      <c r="N437" s="69" t="str">
        <f>IF(CF451&lt;&gt;"",IF(ISERROR(AND(BV455="",BX455="",BZ455="",CB455="",CD455="")),"E",IF(AND(BV455="",BX455="",BZ455="",CB455="",CD455=""),"","E")),"")</f>
        <v/>
      </c>
      <c r="O437" s="192"/>
      <c r="P437" s="193"/>
      <c r="Q437" s="196"/>
      <c r="R437" s="199"/>
      <c r="S437" s="200"/>
      <c r="T437" s="199"/>
      <c r="U437" s="200"/>
      <c r="V437" s="199"/>
      <c r="W437" s="200"/>
      <c r="X437" s="199"/>
      <c r="Y437" s="200"/>
      <c r="Z437" s="199"/>
      <c r="AA437" s="209"/>
      <c r="AB437" s="69" t="str">
        <f>IF(DV451&lt;&gt;"",IF(ISERROR(AND(DL455="",DN455="",DP455="",DQ455="",DT455="")),"E",IF(AND(DL455="",DN455="",DP455="",DR455="",DT455=""),"","E")),"")</f>
        <v/>
      </c>
      <c r="AP437" s="3"/>
      <c r="AQ437" s="127"/>
      <c r="AR437" s="127"/>
      <c r="AS437" s="127"/>
      <c r="AT437" s="127"/>
      <c r="AU437" s="127"/>
      <c r="AV437" s="127"/>
      <c r="AW437" s="127"/>
      <c r="AX437" s="127"/>
      <c r="AY437" s="127"/>
      <c r="AZ437" s="127"/>
      <c r="BA437" s="127"/>
      <c r="BB437" s="127"/>
      <c r="BC437" s="127"/>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3"/>
      <c r="CG437" s="127"/>
      <c r="CH437" s="127"/>
      <c r="CI437" s="127"/>
      <c r="CJ437" s="127"/>
      <c r="CK437" s="127"/>
      <c r="CL437" s="127"/>
      <c r="CM437" s="127"/>
      <c r="CN437" s="127"/>
      <c r="CO437" s="127"/>
      <c r="CP437" s="127"/>
      <c r="CQ437" s="127"/>
      <c r="CR437" s="127"/>
      <c r="CS437" s="127"/>
      <c r="CT437" s="40"/>
      <c r="CU437" s="40"/>
      <c r="CV437" s="40"/>
      <c r="CW437" s="40"/>
      <c r="CX437" s="40"/>
      <c r="CY437" s="40"/>
      <c r="CZ437" s="40"/>
      <c r="DA437" s="40"/>
      <c r="DB437" s="40"/>
      <c r="DC437" s="40"/>
      <c r="DD437" s="40"/>
      <c r="DE437" s="40"/>
      <c r="DF437" s="40"/>
      <c r="DG437" s="40"/>
      <c r="DH437" s="40"/>
      <c r="DI437" s="40"/>
      <c r="DJ437" s="40"/>
      <c r="DK437" s="40"/>
      <c r="DL437" s="40"/>
      <c r="DM437" s="40"/>
      <c r="DN437" s="40"/>
      <c r="DO437" s="40"/>
      <c r="DP437" s="40"/>
      <c r="DQ437" s="40"/>
      <c r="DR437" s="40"/>
      <c r="DS437" s="40"/>
      <c r="DT437" s="40"/>
      <c r="DU437" s="40"/>
      <c r="DV437" s="3"/>
      <c r="DW437" s="129"/>
      <c r="DX437" s="129"/>
      <c r="DY437" s="129"/>
      <c r="DZ437" s="129"/>
      <c r="EA437" s="129"/>
      <c r="EB437" s="129"/>
      <c r="EC437" s="129"/>
      <c r="ED437" s="129"/>
      <c r="EE437" s="129"/>
      <c r="EF437" s="129"/>
      <c r="EG437" s="129"/>
      <c r="EH437" s="129"/>
      <c r="EI437" s="129"/>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row>
    <row r="438" spans="1:171" ht="11.25" customHeight="1">
      <c r="A438" s="192"/>
      <c r="B438" s="193"/>
      <c r="C438" s="175" t="str">
        <f>IF($D393="1P","D","C")</f>
        <v>C</v>
      </c>
      <c r="D438" s="201"/>
      <c r="E438" s="202"/>
      <c r="F438" s="201"/>
      <c r="G438" s="202"/>
      <c r="H438" s="201"/>
      <c r="I438" s="202"/>
      <c r="J438" s="201"/>
      <c r="K438" s="202"/>
      <c r="L438" s="201"/>
      <c r="M438" s="205"/>
      <c r="N438" s="69" t="str">
        <f>IF(CF451&lt;&gt;"",IF(ISERROR(AND(BV455="",BX455="",BZ455="",CB455="",CD455="")),"E",IF(AND(BV455="",BX455="",BZ455="",CB455="",CD455=""),"","E")),"")</f>
        <v/>
      </c>
      <c r="O438" s="192"/>
      <c r="P438" s="193"/>
      <c r="Q438" s="175" t="str">
        <f>IF($D393="1P","F","F")</f>
        <v>F</v>
      </c>
      <c r="R438" s="201"/>
      <c r="S438" s="202"/>
      <c r="T438" s="201"/>
      <c r="U438" s="202"/>
      <c r="V438" s="201"/>
      <c r="W438" s="202"/>
      <c r="X438" s="201"/>
      <c r="Y438" s="202"/>
      <c r="Z438" s="201"/>
      <c r="AA438" s="205"/>
      <c r="AB438" s="69" t="str">
        <f>IF(DV451&lt;&gt;"",IF(ISERROR(AND(DL455="",DN455="",DP455="",DQ455="",DT455="")),"E",IF(AND(DL455="",DN455="",DP455="",DR455="",DT455=""),"","E")),"")</f>
        <v/>
      </c>
      <c r="AP438" s="3"/>
      <c r="AQ438" s="128"/>
      <c r="AR438" s="128"/>
      <c r="AS438" s="128"/>
      <c r="AT438" s="128"/>
      <c r="AU438" s="128"/>
      <c r="AV438" s="128"/>
      <c r="AW438" s="128"/>
      <c r="AX438" s="128"/>
      <c r="AY438" s="128"/>
      <c r="AZ438" s="128"/>
      <c r="BA438" s="128"/>
      <c r="BB438" s="128"/>
      <c r="BC438" s="128"/>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3"/>
      <c r="CG438" s="128"/>
      <c r="CH438" s="128"/>
      <c r="CI438" s="128"/>
      <c r="CJ438" s="128"/>
      <c r="CK438" s="128"/>
      <c r="CL438" s="128"/>
      <c r="CM438" s="128"/>
      <c r="CN438" s="128"/>
      <c r="CO438" s="128"/>
      <c r="CP438" s="128"/>
      <c r="CQ438" s="128"/>
      <c r="CR438" s="128"/>
      <c r="CS438" s="128"/>
      <c r="CT438" s="41"/>
      <c r="CU438" s="41"/>
      <c r="CV438" s="41"/>
      <c r="CW438" s="41"/>
      <c r="CX438" s="41"/>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3"/>
      <c r="DW438" s="129"/>
      <c r="DX438" s="129"/>
      <c r="DY438" s="129"/>
      <c r="DZ438" s="129"/>
      <c r="EA438" s="129"/>
      <c r="EB438" s="129"/>
      <c r="EC438" s="129"/>
      <c r="ED438" s="129"/>
      <c r="EE438" s="129"/>
      <c r="EF438" s="129"/>
      <c r="EG438" s="129"/>
      <c r="EH438" s="129"/>
      <c r="EI438" s="129"/>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row>
    <row r="439" spans="1:171" ht="11.25" customHeight="1" thickBot="1">
      <c r="A439" s="194"/>
      <c r="B439" s="195"/>
      <c r="C439" s="207"/>
      <c r="D439" s="203"/>
      <c r="E439" s="204"/>
      <c r="F439" s="203"/>
      <c r="G439" s="204"/>
      <c r="H439" s="203"/>
      <c r="I439" s="204"/>
      <c r="J439" s="203"/>
      <c r="K439" s="204"/>
      <c r="L439" s="203"/>
      <c r="M439" s="206"/>
      <c r="N439" s="69" t="str">
        <f>IF(CF453&lt;&gt;"",IF(CF453="W",IF(SUM(IF(D438&gt;D436,1,0),IF(F438&gt;F436,1,0),IF(H438&gt;H436,1,0),IF(J438&gt;J436,1,0),IF(L438&gt;L436,1,0))&lt;&gt;3,"E",""),""),"")</f>
        <v/>
      </c>
      <c r="O439" s="194"/>
      <c r="P439" s="195"/>
      <c r="Q439" s="207"/>
      <c r="R439" s="203"/>
      <c r="S439" s="204"/>
      <c r="T439" s="203"/>
      <c r="U439" s="204"/>
      <c r="V439" s="203"/>
      <c r="W439" s="204"/>
      <c r="X439" s="203"/>
      <c r="Y439" s="204"/>
      <c r="Z439" s="203"/>
      <c r="AA439" s="206"/>
      <c r="AB439" s="69" t="str">
        <f>IF(DV453&lt;&gt;"",IF(DV453="W",IF(SUM(IF(R438&gt;R436,1,0),IF(T438&gt;T436,1,0),IF(V438&gt;V436,1,0),IF(X438&gt;X436,1,0),IF(Z438&gt;Z436,1,0))&lt;&gt;3,"E",""),""),"")</f>
        <v/>
      </c>
      <c r="AP439" s="3"/>
      <c r="AQ439" s="126"/>
      <c r="AR439" s="126"/>
      <c r="AS439" s="126"/>
      <c r="AT439" s="126"/>
      <c r="AU439" s="126"/>
      <c r="AV439" s="126"/>
      <c r="AW439" s="126"/>
      <c r="AX439" s="126"/>
      <c r="AY439" s="126"/>
      <c r="AZ439" s="126"/>
      <c r="BA439" s="126"/>
      <c r="BB439" s="126"/>
      <c r="BC439" s="126"/>
      <c r="CF439" s="3"/>
      <c r="CG439" s="126"/>
      <c r="CH439" s="126"/>
      <c r="CI439" s="126"/>
      <c r="CJ439" s="126"/>
      <c r="CK439" s="126"/>
      <c r="CL439" s="126"/>
      <c r="CM439" s="126"/>
      <c r="CN439" s="126"/>
      <c r="CO439" s="126"/>
      <c r="CP439" s="126"/>
      <c r="CQ439" s="126"/>
      <c r="CR439" s="126"/>
      <c r="CS439" s="126"/>
      <c r="DV439" s="3"/>
      <c r="DW439" s="129"/>
      <c r="DX439" s="129"/>
      <c r="DY439" s="129"/>
      <c r="DZ439" s="129"/>
      <c r="EA439" s="129"/>
      <c r="EB439" s="129"/>
      <c r="EC439" s="129"/>
      <c r="ED439" s="129"/>
      <c r="EE439" s="129"/>
      <c r="EF439" s="129"/>
      <c r="EG439" s="129"/>
      <c r="EH439" s="129"/>
      <c r="EI439" s="129"/>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row>
    <row r="440" spans="1:171" ht="11.25" customHeight="1" thickBot="1">
      <c r="A440" s="3"/>
      <c r="B440" s="3"/>
      <c r="C440" s="3"/>
      <c r="D440" s="3"/>
      <c r="E440" s="3"/>
      <c r="F440" s="3"/>
      <c r="G440" s="3"/>
      <c r="H440" s="3"/>
      <c r="I440" s="3"/>
      <c r="J440" s="3"/>
      <c r="K440" s="3"/>
      <c r="L440" s="3"/>
      <c r="M440" s="3"/>
      <c r="N440" s="3"/>
      <c r="O440" s="3"/>
      <c r="P440" s="3"/>
      <c r="Q440" s="3"/>
      <c r="R440" s="3"/>
      <c r="S440" s="3"/>
      <c r="T440" s="3"/>
      <c r="U440" s="3"/>
      <c r="V440" s="3"/>
      <c r="W440" s="3"/>
      <c r="X440" s="43"/>
      <c r="Y440" s="43"/>
      <c r="Z440" s="43"/>
      <c r="AA440" s="43"/>
      <c r="AB440" s="43"/>
      <c r="AP440" s="3"/>
      <c r="AQ440" s="127"/>
      <c r="AR440" s="127"/>
      <c r="AS440" s="127"/>
      <c r="AT440" s="127"/>
      <c r="AU440" s="127"/>
      <c r="AV440" s="127"/>
      <c r="AW440" s="127"/>
      <c r="AX440" s="127"/>
      <c r="AY440" s="127"/>
      <c r="AZ440" s="127"/>
      <c r="BA440" s="127"/>
      <c r="BB440" s="127"/>
      <c r="BC440" s="127"/>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3"/>
      <c r="CG440" s="127"/>
      <c r="CH440" s="127"/>
      <c r="CI440" s="127"/>
      <c r="CJ440" s="127"/>
      <c r="CK440" s="127"/>
      <c r="CL440" s="127"/>
      <c r="CM440" s="127"/>
      <c r="CN440" s="127"/>
      <c r="CO440" s="127"/>
      <c r="CP440" s="127"/>
      <c r="CQ440" s="127"/>
      <c r="CR440" s="127"/>
      <c r="CS440" s="127"/>
      <c r="CT440" s="40"/>
      <c r="CU440" s="40"/>
      <c r="CV440" s="40"/>
      <c r="CW440" s="40"/>
      <c r="CX440" s="40"/>
      <c r="CY440" s="40"/>
      <c r="CZ440" s="40"/>
      <c r="DA440" s="40"/>
      <c r="DB440" s="40"/>
      <c r="DC440" s="40"/>
      <c r="DD440" s="40"/>
      <c r="DE440" s="40"/>
      <c r="DF440" s="40"/>
      <c r="DG440" s="40"/>
      <c r="DH440" s="40"/>
      <c r="DI440" s="40"/>
      <c r="DJ440" s="40"/>
      <c r="DK440" s="40"/>
      <c r="DL440" s="40"/>
      <c r="DM440" s="40"/>
      <c r="DN440" s="40"/>
      <c r="DO440" s="40"/>
      <c r="DP440" s="40"/>
      <c r="DQ440" s="40"/>
      <c r="DR440" s="40"/>
      <c r="DS440" s="40"/>
      <c r="DT440" s="40"/>
      <c r="DU440" s="40"/>
      <c r="DV440" s="3"/>
      <c r="DW440" s="129"/>
      <c r="DX440" s="129"/>
      <c r="DY440" s="129"/>
      <c r="DZ440" s="129"/>
      <c r="EA440" s="129"/>
      <c r="EB440" s="129"/>
      <c r="EC440" s="129"/>
      <c r="ED440" s="129"/>
      <c r="EE440" s="129"/>
      <c r="EF440" s="129"/>
      <c r="EG440" s="129"/>
      <c r="EH440" s="129"/>
      <c r="EI440" s="129"/>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row>
    <row r="441" spans="1:171" ht="11.25" customHeight="1">
      <c r="A441" s="42"/>
      <c r="B441" s="42"/>
      <c r="C441" s="42"/>
      <c r="D441" s="42"/>
      <c r="E441" s="42"/>
      <c r="F441" s="43"/>
      <c r="G441" s="43"/>
      <c r="H441" s="43"/>
      <c r="I441" s="43"/>
      <c r="J441" s="43"/>
      <c r="K441" s="43"/>
      <c r="L441" s="43"/>
      <c r="M441" s="43"/>
      <c r="N441" s="43"/>
      <c r="O441" s="43"/>
      <c r="P441" s="43"/>
      <c r="Q441" s="43"/>
      <c r="R441" s="43"/>
      <c r="S441" s="43"/>
      <c r="T441" s="43"/>
      <c r="U441" s="43"/>
      <c r="V441" s="43"/>
      <c r="W441" s="43"/>
      <c r="AA441" s="42"/>
      <c r="AB441" s="42"/>
      <c r="AP441" s="3"/>
      <c r="AQ441" s="154" t="str">
        <f>CONCATENATE($A395," ",$D395,","," ",$F393)</f>
        <v>Group: 7, Men's Singles</v>
      </c>
      <c r="AR441" s="155"/>
      <c r="AS441" s="155"/>
      <c r="AT441" s="155"/>
      <c r="AU441" s="155"/>
      <c r="AV441" s="155"/>
      <c r="AW441" s="155"/>
      <c r="AX441" s="155"/>
      <c r="AY441" s="155"/>
      <c r="AZ441" s="155"/>
      <c r="BA441" s="155"/>
      <c r="BB441" s="155"/>
      <c r="BC441" s="156"/>
      <c r="BD441" s="163">
        <f>A432</f>
        <v>6</v>
      </c>
      <c r="BE441" s="164"/>
      <c r="BF441" s="183" t="str">
        <f>C432</f>
        <v>B</v>
      </c>
      <c r="BG441" s="185" t="str">
        <f>IF(VLOOKUP($BF441,$A397:$C407,3,FALSE)=0,"",CONCATENATE(VLOOKUP(VLOOKUP($BF441,$A397:$C407,3,FALSE),Players!$C:$G,4,FALSE)," ",VLOOKUP($BF441,$A397:$C407,3,FALSE)," ",IF(ISERROR(VLOOKUP(VLOOKUP($BF441,$A397:$C407,3,FALSE),Players!$C:$G,5,FALSE)),"()",CONCATENATE("(",VLOOKUP(VLOOKUP($BF441,$A397:$C407,3,FALSE),Players!$C:$G,5,FALSE),")"))))</f>
        <v/>
      </c>
      <c r="BH441" s="186"/>
      <c r="BI441" s="186"/>
      <c r="BJ441" s="186"/>
      <c r="BK441" s="186"/>
      <c r="BL441" s="186"/>
      <c r="BM441" s="186"/>
      <c r="BN441" s="186"/>
      <c r="BO441" s="186"/>
      <c r="BP441" s="186"/>
      <c r="BQ441" s="186"/>
      <c r="BR441" s="186"/>
      <c r="BS441" s="186"/>
      <c r="BT441" s="186"/>
      <c r="BU441" s="187"/>
      <c r="BV441" s="170" t="str">
        <f>IF(D432&lt;&gt;"",D432,"")</f>
        <v/>
      </c>
      <c r="BW441" s="171"/>
      <c r="BX441" s="335" t="str">
        <f>IF(F432&lt;&gt;"",F432,"")</f>
        <v/>
      </c>
      <c r="BY441" s="171"/>
      <c r="BZ441" s="335" t="str">
        <f>IF(H432&lt;&gt;"",H432,"")</f>
        <v/>
      </c>
      <c r="CA441" s="171"/>
      <c r="CB441" s="335" t="str">
        <f>IF(J432&lt;&gt;"",J432,"")</f>
        <v/>
      </c>
      <c r="CC441" s="171"/>
      <c r="CD441" s="335" t="str">
        <f>IF(L432&lt;&gt;"",L432,"")</f>
        <v/>
      </c>
      <c r="CE441" s="337"/>
      <c r="CF441" s="174" t="str">
        <f>IF($CD441=$CD443,IF($CB441=$CB443,IF($BZ441&lt;&gt;"",IF($BZ441&gt;$BZ443,"W","L"),""),IF($CB441&gt;$CB443,"W","L")),IF($CD441&gt;$CD443,"W","L"))</f>
        <v/>
      </c>
      <c r="CG441" s="154" t="str">
        <f>CONCATENATE($A395," ",$D395,","," ",$F393)</f>
        <v>Group: 7, Men's Singles</v>
      </c>
      <c r="CH441" s="155"/>
      <c r="CI441" s="155"/>
      <c r="CJ441" s="155"/>
      <c r="CK441" s="155"/>
      <c r="CL441" s="155"/>
      <c r="CM441" s="155"/>
      <c r="CN441" s="155"/>
      <c r="CO441" s="155"/>
      <c r="CP441" s="155"/>
      <c r="CQ441" s="155"/>
      <c r="CR441" s="155"/>
      <c r="CS441" s="156"/>
      <c r="CT441" s="163">
        <f>O432</f>
        <v>13</v>
      </c>
      <c r="CU441" s="164"/>
      <c r="CV441" s="183" t="str">
        <f>Q432</f>
        <v>A</v>
      </c>
      <c r="CW441" s="185" t="str">
        <f>IF(VLOOKUP($CV441,$A397:$C407,3,FALSE)=0,"",CONCATENATE(VLOOKUP(VLOOKUP($CV441,$A397:$C407,3,FALSE),Players!$C:$G,4,FALSE)," ",VLOOKUP($CV441,$A397:$C407,3,FALSE)," ",IF(ISERROR(VLOOKUP(VLOOKUP($CV441,$A397:$C407,3,FALSE),Players!$C:$G,5,FALSE)),"()",CONCATENATE("(",VLOOKUP(VLOOKUP($CV441,$A397:$C407,3,FALSE),Players!$C:$G,5,FALSE),")"))))</f>
        <v/>
      </c>
      <c r="CX441" s="186"/>
      <c r="CY441" s="186"/>
      <c r="CZ441" s="186"/>
      <c r="DA441" s="186"/>
      <c r="DB441" s="186"/>
      <c r="DC441" s="186"/>
      <c r="DD441" s="186"/>
      <c r="DE441" s="186"/>
      <c r="DF441" s="186"/>
      <c r="DG441" s="186"/>
      <c r="DH441" s="186"/>
      <c r="DI441" s="186"/>
      <c r="DJ441" s="186"/>
      <c r="DK441" s="187"/>
      <c r="DL441" s="170" t="str">
        <f>IF(R432&lt;&gt;"",R432,"")</f>
        <v/>
      </c>
      <c r="DM441" s="171"/>
      <c r="DN441" s="335" t="str">
        <f>IF(T432&lt;&gt;"",T432,"")</f>
        <v/>
      </c>
      <c r="DO441" s="171"/>
      <c r="DP441" s="335" t="str">
        <f>IF(V432&lt;&gt;"",V432,"")</f>
        <v/>
      </c>
      <c r="DQ441" s="171"/>
      <c r="DR441" s="335" t="str">
        <f>IF(X432&lt;&gt;"",X432,"")</f>
        <v/>
      </c>
      <c r="DS441" s="171"/>
      <c r="DT441" s="335" t="str">
        <f>IF(Z432&lt;&gt;"",Z432,"")</f>
        <v/>
      </c>
      <c r="DU441" s="337"/>
      <c r="DV441" s="174" t="str">
        <f>IF($DT441=$DT443,IF($DR441=$DR443,IF($DP441&lt;&gt;"",IF($DP441&gt;$DP443,"W","L"),""),IF($DR441&gt;$DR443,"W","L")),IF($DT441&gt;$DT443,"W","L"))</f>
        <v/>
      </c>
      <c r="DW441" s="129"/>
      <c r="DX441" s="129"/>
      <c r="DY441" s="129"/>
      <c r="DZ441" s="129"/>
      <c r="EA441" s="129"/>
      <c r="EB441" s="129"/>
      <c r="EC441" s="129"/>
      <c r="ED441" s="129"/>
      <c r="EE441" s="129"/>
      <c r="EF441" s="129"/>
      <c r="EG441" s="129"/>
      <c r="EH441" s="129"/>
      <c r="EI441" s="129"/>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row>
    <row r="442" spans="1:171" ht="11.25" customHeight="1">
      <c r="C442" s="44"/>
      <c r="D442" s="44"/>
      <c r="N442" s="43"/>
      <c r="O442" s="43"/>
      <c r="P442" s="43"/>
      <c r="Q442" s="43"/>
      <c r="R442" s="43"/>
      <c r="S442" s="43"/>
      <c r="T442" s="43"/>
      <c r="U442" s="43"/>
      <c r="V442" s="43"/>
      <c r="W442" s="43"/>
      <c r="X442" s="43"/>
      <c r="Y442" s="43"/>
      <c r="Z442" s="43"/>
      <c r="AA442" s="43"/>
      <c r="AB442" s="43"/>
      <c r="AP442" s="3"/>
      <c r="AQ442" s="157"/>
      <c r="AR442" s="158"/>
      <c r="AS442" s="158"/>
      <c r="AT442" s="158"/>
      <c r="AU442" s="158"/>
      <c r="AV442" s="158"/>
      <c r="AW442" s="158"/>
      <c r="AX442" s="158"/>
      <c r="AY442" s="158"/>
      <c r="AZ442" s="158"/>
      <c r="BA442" s="158"/>
      <c r="BB442" s="158"/>
      <c r="BC442" s="159"/>
      <c r="BD442" s="165"/>
      <c r="BE442" s="166"/>
      <c r="BF442" s="184"/>
      <c r="BG442" s="188"/>
      <c r="BH442" s="189"/>
      <c r="BI442" s="189"/>
      <c r="BJ442" s="189"/>
      <c r="BK442" s="189"/>
      <c r="BL442" s="189"/>
      <c r="BM442" s="189"/>
      <c r="BN442" s="189"/>
      <c r="BO442" s="189"/>
      <c r="BP442" s="189"/>
      <c r="BQ442" s="189"/>
      <c r="BR442" s="189"/>
      <c r="BS442" s="189"/>
      <c r="BT442" s="189"/>
      <c r="BU442" s="190"/>
      <c r="BV442" s="172"/>
      <c r="BW442" s="173"/>
      <c r="BX442" s="336"/>
      <c r="BY442" s="173"/>
      <c r="BZ442" s="336"/>
      <c r="CA442" s="173"/>
      <c r="CB442" s="336"/>
      <c r="CC442" s="173"/>
      <c r="CD442" s="336"/>
      <c r="CE442" s="338"/>
      <c r="CF442" s="174"/>
      <c r="CG442" s="157"/>
      <c r="CH442" s="158"/>
      <c r="CI442" s="158"/>
      <c r="CJ442" s="158"/>
      <c r="CK442" s="158"/>
      <c r="CL442" s="158"/>
      <c r="CM442" s="158"/>
      <c r="CN442" s="158"/>
      <c r="CO442" s="158"/>
      <c r="CP442" s="158"/>
      <c r="CQ442" s="158"/>
      <c r="CR442" s="158"/>
      <c r="CS442" s="159"/>
      <c r="CT442" s="165"/>
      <c r="CU442" s="166"/>
      <c r="CV442" s="184"/>
      <c r="CW442" s="188"/>
      <c r="CX442" s="189"/>
      <c r="CY442" s="189"/>
      <c r="CZ442" s="189"/>
      <c r="DA442" s="189"/>
      <c r="DB442" s="189"/>
      <c r="DC442" s="189"/>
      <c r="DD442" s="189"/>
      <c r="DE442" s="189"/>
      <c r="DF442" s="189"/>
      <c r="DG442" s="189"/>
      <c r="DH442" s="189"/>
      <c r="DI442" s="189"/>
      <c r="DJ442" s="189"/>
      <c r="DK442" s="190"/>
      <c r="DL442" s="172"/>
      <c r="DM442" s="173"/>
      <c r="DN442" s="336"/>
      <c r="DO442" s="173"/>
      <c r="DP442" s="336"/>
      <c r="DQ442" s="173"/>
      <c r="DR442" s="336"/>
      <c r="DS442" s="173"/>
      <c r="DT442" s="336"/>
      <c r="DU442" s="338"/>
      <c r="DV442" s="174"/>
      <c r="DW442" s="129"/>
      <c r="DX442" s="129"/>
      <c r="DY442" s="129"/>
      <c r="DZ442" s="129"/>
      <c r="EA442" s="129"/>
      <c r="EB442" s="129"/>
      <c r="EC442" s="129"/>
      <c r="ED442" s="129"/>
      <c r="EE442" s="129"/>
      <c r="EF442" s="129"/>
      <c r="EG442" s="129"/>
      <c r="EH442" s="129"/>
      <c r="EI442" s="129"/>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row>
    <row r="443" spans="1:171" ht="11.25" customHeight="1">
      <c r="A443" s="2"/>
      <c r="J443" s="43"/>
      <c r="K443" s="43"/>
      <c r="L443" s="43"/>
      <c r="M443" s="43"/>
      <c r="R443" s="42"/>
      <c r="S443" s="42"/>
      <c r="W443" s="42"/>
      <c r="AA443" s="42"/>
      <c r="AB443" s="42"/>
      <c r="AP443" s="3"/>
      <c r="AQ443" s="157"/>
      <c r="AR443" s="158"/>
      <c r="AS443" s="158"/>
      <c r="AT443" s="158"/>
      <c r="AU443" s="158"/>
      <c r="AV443" s="158"/>
      <c r="AW443" s="158"/>
      <c r="AX443" s="158"/>
      <c r="AY443" s="158"/>
      <c r="AZ443" s="158"/>
      <c r="BA443" s="158"/>
      <c r="BB443" s="158"/>
      <c r="BC443" s="159"/>
      <c r="BD443" s="165"/>
      <c r="BE443" s="166"/>
      <c r="BF443" s="175" t="str">
        <f>C434</f>
        <v>F</v>
      </c>
      <c r="BG443" s="177" t="str">
        <f>IF(VLOOKUP($BF443,$A397:$C407,3,FALSE)=0,"",CONCATENATE(VLOOKUP(VLOOKUP($BF443,$A397:$C407,3,FALSE),Players!$C:$G,4,FALSE)," ",VLOOKUP($BF443,$A397:$C407,3,FALSE)," ",IF(ISERROR(VLOOKUP(VLOOKUP($BF443,$A397:$C407,3,FALSE),Players!$C:$G,5,FALSE)),"()",CONCATENATE("(",VLOOKUP(VLOOKUP($BF443,$A397:$C407,3,FALSE),Players!$C:$G,5,FALSE),")"))))</f>
        <v/>
      </c>
      <c r="BH443" s="178"/>
      <c r="BI443" s="178"/>
      <c r="BJ443" s="178"/>
      <c r="BK443" s="178"/>
      <c r="BL443" s="178"/>
      <c r="BM443" s="178"/>
      <c r="BN443" s="178"/>
      <c r="BO443" s="178"/>
      <c r="BP443" s="178"/>
      <c r="BQ443" s="178"/>
      <c r="BR443" s="178"/>
      <c r="BS443" s="178"/>
      <c r="BT443" s="178"/>
      <c r="BU443" s="179"/>
      <c r="BV443" s="150" t="str">
        <f>IF(D434&lt;&gt;"",D434,"")</f>
        <v/>
      </c>
      <c r="BW443" s="151"/>
      <c r="BX443" s="288" t="str">
        <f>IF(F434&lt;&gt;"",F434,"")</f>
        <v/>
      </c>
      <c r="BY443" s="151"/>
      <c r="BZ443" s="288" t="str">
        <f>IF(H434&lt;&gt;"",H434,"")</f>
        <v/>
      </c>
      <c r="CA443" s="151"/>
      <c r="CB443" s="288" t="str">
        <f>IF(J434&lt;&gt;"",J434,"")</f>
        <v/>
      </c>
      <c r="CC443" s="151"/>
      <c r="CD443" s="288" t="str">
        <f>IF(L434&lt;&gt;"",L434,"")</f>
        <v/>
      </c>
      <c r="CE443" s="332"/>
      <c r="CF443" s="174" t="str">
        <f>IF($CF441&lt;&gt;"",IF(CF441="W","L","W"),"")</f>
        <v/>
      </c>
      <c r="CG443" s="157"/>
      <c r="CH443" s="158"/>
      <c r="CI443" s="158"/>
      <c r="CJ443" s="158"/>
      <c r="CK443" s="158"/>
      <c r="CL443" s="158"/>
      <c r="CM443" s="158"/>
      <c r="CN443" s="158"/>
      <c r="CO443" s="158"/>
      <c r="CP443" s="158"/>
      <c r="CQ443" s="158"/>
      <c r="CR443" s="158"/>
      <c r="CS443" s="159"/>
      <c r="CT443" s="165"/>
      <c r="CU443" s="166"/>
      <c r="CV443" s="175" t="str">
        <f>Q434</f>
        <v>E</v>
      </c>
      <c r="CW443" s="177" t="str">
        <f>IF(VLOOKUP($CV443,$A397:$C407,3,FALSE)=0,"",CONCATENATE(VLOOKUP(VLOOKUP($CV443,$A397:$C407,3,FALSE),Players!$C:$G,4,FALSE)," ",VLOOKUP($CV443,$A397:$C407,3,FALSE)," ",IF(ISERROR(VLOOKUP(VLOOKUP($CV443,$A397:$C407,3,FALSE),Players!$C:$G,5,FALSE)),"()",CONCATENATE("(",VLOOKUP(VLOOKUP($CV443,$A397:$C407,3,FALSE),Players!$C:$G,5,FALSE),")"))))</f>
        <v/>
      </c>
      <c r="CX443" s="178"/>
      <c r="CY443" s="178"/>
      <c r="CZ443" s="178"/>
      <c r="DA443" s="178"/>
      <c r="DB443" s="178"/>
      <c r="DC443" s="178"/>
      <c r="DD443" s="178"/>
      <c r="DE443" s="178"/>
      <c r="DF443" s="178"/>
      <c r="DG443" s="178"/>
      <c r="DH443" s="178"/>
      <c r="DI443" s="178"/>
      <c r="DJ443" s="178"/>
      <c r="DK443" s="179"/>
      <c r="DL443" s="150" t="str">
        <f>IF(R434&lt;&gt;"",R434,"")</f>
        <v/>
      </c>
      <c r="DM443" s="151"/>
      <c r="DN443" s="288" t="str">
        <f>IF(T434&lt;&gt;"",T434,"")</f>
        <v/>
      </c>
      <c r="DO443" s="151"/>
      <c r="DP443" s="288" t="str">
        <f>IF(V434&lt;&gt;"",V434,"")</f>
        <v/>
      </c>
      <c r="DQ443" s="151"/>
      <c r="DR443" s="288" t="str">
        <f>IF(X434&lt;&gt;"",X434,"")</f>
        <v/>
      </c>
      <c r="DS443" s="151"/>
      <c r="DT443" s="288" t="str">
        <f>IF(Z434&lt;&gt;"",Z434,"")</f>
        <v/>
      </c>
      <c r="DU443" s="332"/>
      <c r="DV443" s="174" t="str">
        <f>IF($DV441&lt;&gt;"",IF(DV441="W","L","W"),"")</f>
        <v/>
      </c>
      <c r="DW443" s="129"/>
      <c r="DX443" s="129"/>
      <c r="DY443" s="129"/>
      <c r="DZ443" s="129"/>
      <c r="EA443" s="129"/>
      <c r="EB443" s="129"/>
      <c r="EC443" s="129"/>
      <c r="ED443" s="129"/>
      <c r="EE443" s="129"/>
      <c r="EF443" s="129"/>
      <c r="EG443" s="129"/>
      <c r="EH443" s="129"/>
      <c r="EI443" s="129"/>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row>
    <row r="444" spans="1:171" ht="11.25" customHeight="1" thickBot="1">
      <c r="A444" s="42"/>
      <c r="R444" s="42"/>
      <c r="S444" s="42"/>
      <c r="W444" s="42"/>
      <c r="X444" s="43"/>
      <c r="Y444" s="43"/>
      <c r="Z444" s="43"/>
      <c r="AA444" s="43"/>
      <c r="AB444" s="43"/>
      <c r="AP444" s="3"/>
      <c r="AQ444" s="160"/>
      <c r="AR444" s="161"/>
      <c r="AS444" s="161"/>
      <c r="AT444" s="161"/>
      <c r="AU444" s="161"/>
      <c r="AV444" s="161"/>
      <c r="AW444" s="161"/>
      <c r="AX444" s="161"/>
      <c r="AY444" s="161"/>
      <c r="AZ444" s="161"/>
      <c r="BA444" s="161"/>
      <c r="BB444" s="161"/>
      <c r="BC444" s="162"/>
      <c r="BD444" s="167"/>
      <c r="BE444" s="168"/>
      <c r="BF444" s="176"/>
      <c r="BG444" s="180"/>
      <c r="BH444" s="181"/>
      <c r="BI444" s="181"/>
      <c r="BJ444" s="181"/>
      <c r="BK444" s="181"/>
      <c r="BL444" s="181"/>
      <c r="BM444" s="181"/>
      <c r="BN444" s="181"/>
      <c r="BO444" s="181"/>
      <c r="BP444" s="181"/>
      <c r="BQ444" s="181"/>
      <c r="BR444" s="181"/>
      <c r="BS444" s="181"/>
      <c r="BT444" s="181"/>
      <c r="BU444" s="182"/>
      <c r="BV444" s="152"/>
      <c r="BW444" s="153"/>
      <c r="BX444" s="333"/>
      <c r="BY444" s="153"/>
      <c r="BZ444" s="333"/>
      <c r="CA444" s="153"/>
      <c r="CB444" s="333"/>
      <c r="CC444" s="153"/>
      <c r="CD444" s="333"/>
      <c r="CE444" s="334"/>
      <c r="CF444" s="341"/>
      <c r="CG444" s="160"/>
      <c r="CH444" s="161"/>
      <c r="CI444" s="161"/>
      <c r="CJ444" s="161"/>
      <c r="CK444" s="161"/>
      <c r="CL444" s="161"/>
      <c r="CM444" s="161"/>
      <c r="CN444" s="161"/>
      <c r="CO444" s="161"/>
      <c r="CP444" s="161"/>
      <c r="CQ444" s="161"/>
      <c r="CR444" s="161"/>
      <c r="CS444" s="162"/>
      <c r="CT444" s="167"/>
      <c r="CU444" s="168"/>
      <c r="CV444" s="176"/>
      <c r="CW444" s="180"/>
      <c r="CX444" s="181"/>
      <c r="CY444" s="181"/>
      <c r="CZ444" s="181"/>
      <c r="DA444" s="181"/>
      <c r="DB444" s="181"/>
      <c r="DC444" s="181"/>
      <c r="DD444" s="181"/>
      <c r="DE444" s="181"/>
      <c r="DF444" s="181"/>
      <c r="DG444" s="181"/>
      <c r="DH444" s="181"/>
      <c r="DI444" s="181"/>
      <c r="DJ444" s="181"/>
      <c r="DK444" s="182"/>
      <c r="DL444" s="152"/>
      <c r="DM444" s="153"/>
      <c r="DN444" s="333"/>
      <c r="DO444" s="153"/>
      <c r="DP444" s="333"/>
      <c r="DQ444" s="153"/>
      <c r="DR444" s="333"/>
      <c r="DS444" s="153"/>
      <c r="DT444" s="333"/>
      <c r="DU444" s="334"/>
      <c r="DV444" s="174"/>
      <c r="DW444" s="129"/>
      <c r="DX444" s="129"/>
      <c r="DY444" s="129"/>
      <c r="DZ444" s="129"/>
      <c r="EA444" s="129"/>
      <c r="EB444" s="129"/>
      <c r="EC444" s="129"/>
      <c r="ED444" s="129"/>
      <c r="EE444" s="129"/>
      <c r="EF444" s="129"/>
      <c r="EG444" s="129"/>
      <c r="EH444" s="129"/>
      <c r="EI444" s="129"/>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row>
    <row r="445" spans="1:171" ht="11.25" customHeight="1">
      <c r="A445" s="42"/>
      <c r="R445" s="42"/>
      <c r="S445" s="42"/>
      <c r="W445" s="42"/>
      <c r="AA445" s="42"/>
      <c r="AB445" s="42"/>
      <c r="AP445" s="3"/>
      <c r="AQ445" s="126"/>
      <c r="AR445" s="126"/>
      <c r="AS445" s="126"/>
      <c r="AT445" s="126"/>
      <c r="AU445" s="126"/>
      <c r="AV445" s="126"/>
      <c r="AW445" s="126"/>
      <c r="AX445" s="126"/>
      <c r="AY445" s="126"/>
      <c r="AZ445" s="126"/>
      <c r="BA445" s="126"/>
      <c r="BB445" s="126"/>
      <c r="BC445" s="126"/>
      <c r="BV445" s="169" t="str">
        <f>IF(CF441&lt;&gt;"",IF(AND(AND(BV441&gt;-1,BV443&gt;-1),OR(BV441&gt;10,BV443&gt;10),ABS(BV441-BV443)&gt;1,IF(OR(BV441&gt;11,BV443&gt;11),ABS(BV441-BV443)=2,TRUE),BV441=INT(BV441),BV443=INT(BV443)),"","Error"),"")</f>
        <v/>
      </c>
      <c r="BW445" s="169"/>
      <c r="BX445" s="169" t="str">
        <f>IF(CF441&lt;&gt;"",IF(AND(AND(BX441&gt;-1,BX443&gt;-1),OR(BX441&gt;10,BX443&gt;10),ABS(BX441-BX443)&gt;1,IF(OR(BX441&gt;11,BX443&gt;11),ABS(BX441-BX443)=2,TRUE),BX441=INT(BX441),BX443=INT(BX443)),"","Error"),"")</f>
        <v/>
      </c>
      <c r="BY445" s="169"/>
      <c r="BZ445" s="169" t="str">
        <f>IF(CF441&lt;&gt;"",IF(AND(AND(BZ441&gt;-1,BZ443&gt;-1),OR(BZ441&gt;10,BZ443&gt;10),ABS(BZ441-BZ443)&gt;1,IF(OR(BZ441&gt;11,BZ443&gt;11),ABS(BZ441-BZ443)=2,TRUE),BZ441=INT(BZ441),BZ443=INT(BZ443)),"","Error"),"")</f>
        <v/>
      </c>
      <c r="CA445" s="169"/>
      <c r="CB445" s="169" t="str">
        <f>IF(AND(CF441&lt;&gt;"",CB441&lt;&gt;""),IF(AND(AND(CB441&gt;-1,CB443&gt;-1),OR(CB441&gt;10,CB443&gt;10),ABS(CB441-CB443)&gt;1,IF(OR(CB441&gt;11,CB443&gt;11),ABS(CB441-CB443)=2,TRUE),CB441=INT(CB441),CB443=INT(CB443)),"","Error"),"")</f>
        <v/>
      </c>
      <c r="CC445" s="169"/>
      <c r="CD445" s="169" t="str">
        <f>IF(AND(CF441&lt;&gt;"",CD441&lt;&gt;""),IF(AND(AND(CD441&gt;-1,CD443&gt;-1),OR(CD441&gt;10,CD443&gt;10),ABS(CD441-CD443)&gt;1,IF(OR(CD441&gt;11,CD443&gt;11),ABS(CD441-CD443)=2,TRUE),CD441=INT(CD441),CD443=INT(CD443)),"","Error"),"")</f>
        <v/>
      </c>
      <c r="CE445" s="169"/>
      <c r="CF445" s="3"/>
      <c r="CG445" s="126"/>
      <c r="CH445" s="126"/>
      <c r="CI445" s="126"/>
      <c r="CJ445" s="126"/>
      <c r="CK445" s="126"/>
      <c r="CL445" s="126"/>
      <c r="CM445" s="126"/>
      <c r="CN445" s="126"/>
      <c r="CO445" s="126"/>
      <c r="CP445" s="126"/>
      <c r="CQ445" s="126"/>
      <c r="CR445" s="126"/>
      <c r="CS445" s="126"/>
      <c r="DL445" s="169" t="str">
        <f>IF(DV441&lt;&gt;"",IF(AND(AND(DL441&gt;-1,DL443&gt;-1),OR(DL441&gt;10,DL443&gt;10),ABS(DL441-DL443)&gt;1,IF(OR(DL441&gt;11,DL443&gt;11),ABS(DL441-DL443)=2,TRUE),DL441=INT(DL441),DL443=INT(DL443)),"","Error"),"")</f>
        <v/>
      </c>
      <c r="DM445" s="169"/>
      <c r="DN445" s="169" t="str">
        <f>IF(DV441&lt;&gt;"",IF(AND(AND(DN441&gt;-1,DN443&gt;-1),OR(DN441&gt;10,DN443&gt;10),ABS(DN441-DN443)&gt;1,IF(OR(DN441&gt;11,DN443&gt;11),ABS(DN441-DN443)=2,TRUE),DN441=INT(DN441),DN443=INT(DN443)),"","Error"),"")</f>
        <v/>
      </c>
      <c r="DO445" s="169"/>
      <c r="DP445" s="169" t="str">
        <f>IF(DV441&lt;&gt;"",IF(AND(AND(DP441&gt;-1,DP443&gt;-1),OR(DP441&gt;10,DP443&gt;10),ABS(DP441-DP443)&gt;1,IF(OR(DP441&gt;11,DP443&gt;11),ABS(DP441-DP443)=2,TRUE),DP441=INT(DP441),DP443=INT(DP443)),"","Error"),"")</f>
        <v/>
      </c>
      <c r="DQ445" s="169"/>
      <c r="DR445" s="169" t="str">
        <f>IF(AND(DV441&lt;&gt;"",DR441&lt;&gt;""),IF(AND(AND(DR441&gt;-1,DR443&gt;-1),OR(DR441&gt;10,DR443&gt;10),ABS(DR441-DR443)&gt;1,IF(OR(DR441&gt;11,DR443&gt;11),ABS(DR441-DR443)=2,TRUE),DR441=INT(DR441),DR443=INT(DR443)),"","Error"),"")</f>
        <v/>
      </c>
      <c r="DS445" s="169"/>
      <c r="DT445" s="169" t="str">
        <f>IF(AND(DV441&lt;&gt;"",DT441&lt;&gt;""),IF(AND(AND(DT441&gt;-1,DT443&gt;-1),OR(DT441&gt;10,DT443&gt;10),ABS(DT441-DT443)&gt;1,IF(OR(DT441&gt;11,DT443&gt;11),ABS(DT441-DT443)=2,TRUE),DT441=INT(DT441),DT443=INT(DT443)),"","Error"),"")</f>
        <v/>
      </c>
      <c r="DU445" s="169"/>
      <c r="DV445" s="3"/>
      <c r="DW445" s="129"/>
      <c r="DX445" s="129"/>
      <c r="DY445" s="129"/>
      <c r="DZ445" s="129"/>
      <c r="EA445" s="129"/>
      <c r="EB445" s="129"/>
      <c r="EC445" s="129"/>
      <c r="ED445" s="129"/>
      <c r="EE445" s="129"/>
      <c r="EF445" s="129"/>
      <c r="EG445" s="129"/>
      <c r="EH445" s="129"/>
      <c r="EI445" s="129"/>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row>
    <row r="446" spans="1:171" ht="11.25" customHeight="1">
      <c r="C446" s="44"/>
      <c r="D446" s="44"/>
      <c r="R446" s="42"/>
      <c r="S446" s="42"/>
      <c r="W446" s="42"/>
      <c r="X446" s="43"/>
      <c r="Y446" s="43"/>
      <c r="Z446" s="43"/>
      <c r="AA446" s="43"/>
      <c r="AB446" s="43"/>
      <c r="AP446" s="3"/>
      <c r="AQ446" s="126"/>
      <c r="AR446" s="126"/>
      <c r="AS446" s="126"/>
      <c r="AT446" s="126"/>
      <c r="AU446" s="126"/>
      <c r="AV446" s="126"/>
      <c r="AW446" s="126"/>
      <c r="AX446" s="126"/>
      <c r="AY446" s="126"/>
      <c r="AZ446" s="126"/>
      <c r="BA446" s="126"/>
      <c r="BB446" s="126"/>
      <c r="BC446" s="126"/>
      <c r="CF446" s="3"/>
      <c r="CG446" s="126"/>
      <c r="CH446" s="126"/>
      <c r="CI446" s="126"/>
      <c r="CJ446" s="126"/>
      <c r="CK446" s="126"/>
      <c r="CL446" s="126"/>
      <c r="CM446" s="126"/>
      <c r="CN446" s="126"/>
      <c r="CO446" s="126"/>
      <c r="CP446" s="126"/>
      <c r="CQ446" s="126"/>
      <c r="CR446" s="126"/>
      <c r="CS446" s="126"/>
      <c r="DV446" s="3"/>
      <c r="DW446" s="129"/>
      <c r="DX446" s="129"/>
      <c r="DY446" s="129"/>
      <c r="DZ446" s="129"/>
      <c r="EA446" s="129"/>
      <c r="EB446" s="129"/>
      <c r="EC446" s="129"/>
      <c r="ED446" s="129"/>
      <c r="EE446" s="129"/>
      <c r="EF446" s="129"/>
      <c r="EG446" s="129"/>
      <c r="EH446" s="129"/>
      <c r="EI446" s="129"/>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row>
    <row r="447" spans="1:171" ht="11.25" customHeight="1">
      <c r="A447" s="2"/>
      <c r="J447" s="43"/>
      <c r="K447" s="43"/>
      <c r="L447" s="43"/>
      <c r="M447" s="43"/>
      <c r="N447" s="43"/>
      <c r="O447" s="43"/>
      <c r="P447" s="43"/>
      <c r="Q447" s="43"/>
      <c r="R447" s="42"/>
      <c r="S447" s="42"/>
      <c r="T447" s="43"/>
      <c r="U447" s="43"/>
      <c r="V447" s="43"/>
      <c r="W447" s="42"/>
      <c r="AA447" s="42"/>
      <c r="AB447" s="42"/>
      <c r="AP447" s="3"/>
      <c r="AQ447" s="127"/>
      <c r="AR447" s="127"/>
      <c r="AS447" s="127"/>
      <c r="AT447" s="127"/>
      <c r="AU447" s="127"/>
      <c r="AV447" s="127"/>
      <c r="AW447" s="127"/>
      <c r="AX447" s="127"/>
      <c r="AY447" s="127"/>
      <c r="AZ447" s="127"/>
      <c r="BA447" s="127"/>
      <c r="BB447" s="127"/>
      <c r="BC447" s="127"/>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3"/>
      <c r="CG447" s="127"/>
      <c r="CH447" s="127"/>
      <c r="CI447" s="127"/>
      <c r="CJ447" s="127"/>
      <c r="CK447" s="127"/>
      <c r="CL447" s="127"/>
      <c r="CM447" s="127"/>
      <c r="CN447" s="127"/>
      <c r="CO447" s="127"/>
      <c r="CP447" s="127"/>
      <c r="CQ447" s="127"/>
      <c r="CR447" s="127"/>
      <c r="CS447" s="127"/>
      <c r="CT447" s="40"/>
      <c r="CU447" s="40"/>
      <c r="CV447" s="40"/>
      <c r="CW447" s="40"/>
      <c r="CX447" s="40"/>
      <c r="CY447" s="40"/>
      <c r="CZ447" s="40"/>
      <c r="DA447" s="40"/>
      <c r="DB447" s="40"/>
      <c r="DC447" s="40"/>
      <c r="DD447" s="40"/>
      <c r="DE447" s="40"/>
      <c r="DF447" s="40"/>
      <c r="DG447" s="40"/>
      <c r="DH447" s="40"/>
      <c r="DI447" s="40"/>
      <c r="DJ447" s="40"/>
      <c r="DK447" s="40"/>
      <c r="DL447" s="40"/>
      <c r="DM447" s="40"/>
      <c r="DN447" s="40"/>
      <c r="DO447" s="40"/>
      <c r="DP447" s="40"/>
      <c r="DQ447" s="40"/>
      <c r="DR447" s="40"/>
      <c r="DS447" s="40"/>
      <c r="DT447" s="40"/>
      <c r="DU447" s="40"/>
      <c r="DV447" s="3"/>
      <c r="DW447" s="129"/>
      <c r="DX447" s="129"/>
      <c r="DY447" s="129"/>
      <c r="DZ447" s="129"/>
      <c r="EA447" s="129"/>
      <c r="EB447" s="129"/>
      <c r="EC447" s="129"/>
      <c r="ED447" s="129"/>
      <c r="EE447" s="129"/>
      <c r="EF447" s="129"/>
      <c r="EG447" s="129"/>
      <c r="EH447" s="129"/>
      <c r="EI447" s="129"/>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row>
    <row r="448" spans="1:171" ht="11.25" customHeight="1">
      <c r="A448" s="42"/>
      <c r="R448" s="42"/>
      <c r="S448" s="42"/>
      <c r="W448" s="42"/>
      <c r="X448" s="43"/>
      <c r="Y448" s="43"/>
      <c r="Z448" s="43"/>
      <c r="AA448" s="43"/>
      <c r="AB448" s="43"/>
      <c r="AP448" s="3"/>
      <c r="AQ448" s="128"/>
      <c r="AR448" s="128"/>
      <c r="AS448" s="128"/>
      <c r="AT448" s="128"/>
      <c r="AU448" s="128"/>
      <c r="AV448" s="128"/>
      <c r="AW448" s="128"/>
      <c r="AX448" s="128"/>
      <c r="AY448" s="128"/>
      <c r="AZ448" s="128"/>
      <c r="BA448" s="128"/>
      <c r="BB448" s="128"/>
      <c r="BC448" s="128"/>
      <c r="BD448" s="41"/>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3"/>
      <c r="CG448" s="128"/>
      <c r="CH448" s="128"/>
      <c r="CI448" s="128"/>
      <c r="CJ448" s="128"/>
      <c r="CK448" s="128"/>
      <c r="CL448" s="128"/>
      <c r="CM448" s="128"/>
      <c r="CN448" s="128"/>
      <c r="CO448" s="128"/>
      <c r="CP448" s="128"/>
      <c r="CQ448" s="128"/>
      <c r="CR448" s="128"/>
      <c r="CS448" s="128"/>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3"/>
      <c r="DW448" s="129"/>
      <c r="DX448" s="129"/>
      <c r="DY448" s="129"/>
      <c r="DZ448" s="129"/>
      <c r="EA448" s="129"/>
      <c r="EB448" s="129"/>
      <c r="EC448" s="129"/>
      <c r="ED448" s="129"/>
      <c r="EE448" s="129"/>
      <c r="EF448" s="129"/>
      <c r="EG448" s="129"/>
      <c r="EH448" s="129"/>
      <c r="EI448" s="129"/>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row>
    <row r="449" spans="1:171" ht="11.25" customHeight="1">
      <c r="A449" s="42"/>
      <c r="R449" s="42"/>
      <c r="S449" s="42"/>
      <c r="W449" s="42"/>
      <c r="AA449" s="42"/>
      <c r="AB449" s="42"/>
      <c r="AP449" s="3"/>
      <c r="AQ449" s="126"/>
      <c r="AR449" s="126"/>
      <c r="AS449" s="126"/>
      <c r="AT449" s="126"/>
      <c r="AU449" s="126"/>
      <c r="AV449" s="126"/>
      <c r="AW449" s="126"/>
      <c r="AX449" s="126"/>
      <c r="AY449" s="126"/>
      <c r="AZ449" s="126"/>
      <c r="BA449" s="126"/>
      <c r="BB449" s="126"/>
      <c r="BC449" s="126"/>
      <c r="CF449" s="3"/>
      <c r="CG449" s="126"/>
      <c r="CH449" s="126"/>
      <c r="CI449" s="126"/>
      <c r="CJ449" s="126"/>
      <c r="CK449" s="126"/>
      <c r="CL449" s="126"/>
      <c r="CM449" s="126"/>
      <c r="CN449" s="126"/>
      <c r="CO449" s="126"/>
      <c r="CP449" s="126"/>
      <c r="CQ449" s="126"/>
      <c r="CR449" s="126"/>
      <c r="CS449" s="126"/>
      <c r="DV449" s="3"/>
      <c r="DW449" s="129"/>
      <c r="DX449" s="129"/>
      <c r="DY449" s="129"/>
      <c r="DZ449" s="129"/>
      <c r="EA449" s="129"/>
      <c r="EB449" s="129"/>
      <c r="EC449" s="129"/>
      <c r="ED449" s="129"/>
      <c r="EE449" s="129"/>
      <c r="EF449" s="129"/>
      <c r="EG449" s="129"/>
      <c r="EH449" s="129"/>
      <c r="EI449" s="129"/>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row>
    <row r="450" spans="1:171" ht="11.25" customHeight="1" thickBot="1">
      <c r="A450" s="42"/>
      <c r="R450" s="42"/>
      <c r="S450" s="42"/>
      <c r="W450" s="42"/>
      <c r="X450" s="43"/>
      <c r="Y450" s="43"/>
      <c r="Z450" s="43"/>
      <c r="AA450" s="43"/>
      <c r="AB450" s="43"/>
      <c r="AP450" s="3"/>
      <c r="AQ450" s="127"/>
      <c r="AR450" s="127"/>
      <c r="AS450" s="127"/>
      <c r="AT450" s="127"/>
      <c r="AU450" s="127"/>
      <c r="AV450" s="127"/>
      <c r="AW450" s="127"/>
      <c r="AX450" s="127"/>
      <c r="AY450" s="127"/>
      <c r="AZ450" s="127"/>
      <c r="BA450" s="127"/>
      <c r="BB450" s="127"/>
      <c r="BC450" s="127"/>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3"/>
      <c r="CG450" s="127"/>
      <c r="CH450" s="127"/>
      <c r="CI450" s="127"/>
      <c r="CJ450" s="127"/>
      <c r="CK450" s="127"/>
      <c r="CL450" s="127"/>
      <c r="CM450" s="127"/>
      <c r="CN450" s="127"/>
      <c r="CO450" s="127"/>
      <c r="CP450" s="127"/>
      <c r="CQ450" s="127"/>
      <c r="CR450" s="127"/>
      <c r="CS450" s="127"/>
      <c r="CT450" s="40"/>
      <c r="CU450" s="40"/>
      <c r="CV450" s="40"/>
      <c r="CW450" s="40"/>
      <c r="CX450" s="40"/>
      <c r="CY450" s="40"/>
      <c r="CZ450" s="40"/>
      <c r="DA450" s="40"/>
      <c r="DB450" s="40"/>
      <c r="DC450" s="40"/>
      <c r="DD450" s="40"/>
      <c r="DE450" s="40"/>
      <c r="DF450" s="40"/>
      <c r="DG450" s="40"/>
      <c r="DH450" s="40"/>
      <c r="DI450" s="40"/>
      <c r="DJ450" s="40"/>
      <c r="DK450" s="40"/>
      <c r="DL450" s="40"/>
      <c r="DM450" s="40"/>
      <c r="DN450" s="40"/>
      <c r="DO450" s="40"/>
      <c r="DP450" s="40"/>
      <c r="DQ450" s="40"/>
      <c r="DR450" s="40"/>
      <c r="DS450" s="40"/>
      <c r="DT450" s="40"/>
      <c r="DU450" s="40"/>
      <c r="DV450" s="3"/>
      <c r="DW450" s="129"/>
      <c r="DX450" s="129"/>
      <c r="DY450" s="129"/>
      <c r="DZ450" s="129"/>
      <c r="EA450" s="129"/>
      <c r="EB450" s="129"/>
      <c r="EC450" s="129"/>
      <c r="ED450" s="129"/>
      <c r="EE450" s="129"/>
      <c r="EF450" s="129"/>
      <c r="EG450" s="129"/>
      <c r="EH450" s="129"/>
      <c r="EI450" s="129"/>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row>
    <row r="451" spans="1:171" ht="11.25" customHeight="1">
      <c r="A451" s="2"/>
      <c r="R451" s="42"/>
      <c r="S451" s="42"/>
      <c r="W451" s="42"/>
      <c r="AA451" s="42"/>
      <c r="AB451" s="42"/>
      <c r="AP451" s="3"/>
      <c r="AQ451" s="154" t="str">
        <f>CONCATENATE($A395," ",$D395,","," ",$F393)</f>
        <v>Group: 7, Men's Singles</v>
      </c>
      <c r="AR451" s="155"/>
      <c r="AS451" s="155"/>
      <c r="AT451" s="155"/>
      <c r="AU451" s="155"/>
      <c r="AV451" s="155"/>
      <c r="AW451" s="155"/>
      <c r="AX451" s="155"/>
      <c r="AY451" s="155"/>
      <c r="AZ451" s="155"/>
      <c r="BA451" s="155"/>
      <c r="BB451" s="155"/>
      <c r="BC451" s="156"/>
      <c r="BD451" s="163">
        <f>A436</f>
        <v>7</v>
      </c>
      <c r="BE451" s="164"/>
      <c r="BF451" s="183" t="str">
        <f>C436</f>
        <v>A</v>
      </c>
      <c r="BG451" s="185" t="str">
        <f>IF(VLOOKUP($BF451,$A397:$C407,3,FALSE)=0,"",CONCATENATE(VLOOKUP(VLOOKUP($BF451,$A397:$C407,3,FALSE),Players!$C:$G,4,FALSE)," ",VLOOKUP($BF451,$A397:$C407,3,FALSE)," ",IF(ISERROR(VLOOKUP(VLOOKUP($BF451,$A397:$C407,3,FALSE),Players!$C:$G,5,FALSE)),"()",CONCATENATE("(",VLOOKUP(VLOOKUP($BF451,$A397:$C407,3,FALSE),Players!$C:$G,5,FALSE),")"))))</f>
        <v/>
      </c>
      <c r="BH451" s="186"/>
      <c r="BI451" s="186"/>
      <c r="BJ451" s="186"/>
      <c r="BK451" s="186"/>
      <c r="BL451" s="186"/>
      <c r="BM451" s="186"/>
      <c r="BN451" s="186"/>
      <c r="BO451" s="186"/>
      <c r="BP451" s="186"/>
      <c r="BQ451" s="186"/>
      <c r="BR451" s="186"/>
      <c r="BS451" s="186"/>
      <c r="BT451" s="186"/>
      <c r="BU451" s="187"/>
      <c r="BV451" s="170" t="str">
        <f>IF(D436&lt;&gt;"",D436,"")</f>
        <v/>
      </c>
      <c r="BW451" s="171"/>
      <c r="BX451" s="335" t="str">
        <f>IF(F436&lt;&gt;"",F436,"")</f>
        <v/>
      </c>
      <c r="BY451" s="171"/>
      <c r="BZ451" s="335" t="str">
        <f>IF(H436&lt;&gt;"",H436,"")</f>
        <v/>
      </c>
      <c r="CA451" s="171"/>
      <c r="CB451" s="335" t="str">
        <f>IF(J436&lt;&gt;"",J436,"")</f>
        <v/>
      </c>
      <c r="CC451" s="171"/>
      <c r="CD451" s="335" t="str">
        <f>IF(L436&lt;&gt;"",L436,"")</f>
        <v/>
      </c>
      <c r="CE451" s="337"/>
      <c r="CF451" s="174" t="str">
        <f>IF($CD451=$CD453,IF($CB451=$CB453,IF($BZ451&lt;&gt;"",IF($BZ451&gt;$BZ453,"W","L"),""),IF($CB451&gt;$CB453,"W","L")),IF($CD451&gt;$CD453,"W","L"))</f>
        <v/>
      </c>
      <c r="CG451" s="154" t="str">
        <f>CONCATENATE($A395," ",$D395,","," ",$F393)</f>
        <v>Group: 7, Men's Singles</v>
      </c>
      <c r="CH451" s="155"/>
      <c r="CI451" s="155"/>
      <c r="CJ451" s="155"/>
      <c r="CK451" s="155"/>
      <c r="CL451" s="155"/>
      <c r="CM451" s="155"/>
      <c r="CN451" s="155"/>
      <c r="CO451" s="155"/>
      <c r="CP451" s="155"/>
      <c r="CQ451" s="155"/>
      <c r="CR451" s="155"/>
      <c r="CS451" s="156"/>
      <c r="CT451" s="163">
        <f>O436</f>
        <v>14</v>
      </c>
      <c r="CU451" s="164"/>
      <c r="CV451" s="183" t="str">
        <f>Q436</f>
        <v>D</v>
      </c>
      <c r="CW451" s="185" t="str">
        <f>IF(VLOOKUP($CV451,$A397:$C407,3,FALSE)=0,"",CONCATENATE(VLOOKUP(VLOOKUP($CV451,$A397:$C407,3,FALSE),Players!$C:$G,4,FALSE)," ",VLOOKUP($CV451,$A397:$C407,3,FALSE)," ",IF(ISERROR(VLOOKUP(VLOOKUP($CV451,$A397:$C407,3,FALSE),Players!$C:$G,5,FALSE)),"()",CONCATENATE("(",VLOOKUP(VLOOKUP($CV451,$A397:$C407,3,FALSE),Players!$C:$G,5,FALSE),")"))))</f>
        <v/>
      </c>
      <c r="CX451" s="186"/>
      <c r="CY451" s="186"/>
      <c r="CZ451" s="186"/>
      <c r="DA451" s="186"/>
      <c r="DB451" s="186"/>
      <c r="DC451" s="186"/>
      <c r="DD451" s="186"/>
      <c r="DE451" s="186"/>
      <c r="DF451" s="186"/>
      <c r="DG451" s="186"/>
      <c r="DH451" s="186"/>
      <c r="DI451" s="186"/>
      <c r="DJ451" s="186"/>
      <c r="DK451" s="187"/>
      <c r="DL451" s="170" t="str">
        <f>IF(R436&lt;&gt;"",R436,"")</f>
        <v/>
      </c>
      <c r="DM451" s="171"/>
      <c r="DN451" s="335" t="str">
        <f>IF(T436&lt;&gt;"",T436,"")</f>
        <v/>
      </c>
      <c r="DO451" s="171"/>
      <c r="DP451" s="335" t="str">
        <f>IF(V436&lt;&gt;"",V436,"")</f>
        <v/>
      </c>
      <c r="DQ451" s="171"/>
      <c r="DR451" s="335" t="str">
        <f>IF(X436&lt;&gt;"",X436,"")</f>
        <v/>
      </c>
      <c r="DS451" s="171"/>
      <c r="DT451" s="335" t="str">
        <f>IF(Z436&lt;&gt;"",Z436,"")</f>
        <v/>
      </c>
      <c r="DU451" s="337"/>
      <c r="DV451" s="174" t="str">
        <f>IF($DT451=$DT453,IF($DR451=$DR453,IF($DP451&lt;&gt;"",IF($DP451&gt;$DP453,"W","L"),""),IF($DR451&gt;$DR453,"W","L")),IF($DT451&gt;$DT453,"W","L"))</f>
        <v/>
      </c>
      <c r="DW451" s="129"/>
      <c r="DX451" s="129"/>
      <c r="DY451" s="129"/>
      <c r="DZ451" s="129"/>
      <c r="EA451" s="129"/>
      <c r="EB451" s="129"/>
      <c r="EC451" s="129"/>
      <c r="ED451" s="129"/>
      <c r="EE451" s="129"/>
      <c r="EF451" s="129"/>
      <c r="EG451" s="129"/>
      <c r="EH451" s="129"/>
      <c r="EI451" s="129"/>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row>
    <row r="452" spans="1:171" ht="11.25" customHeight="1">
      <c r="R452" s="42"/>
      <c r="S452" s="42"/>
      <c r="W452" s="42"/>
      <c r="X452" s="43"/>
      <c r="Y452" s="43"/>
      <c r="Z452" s="43"/>
      <c r="AA452" s="43"/>
      <c r="AB452" s="43"/>
      <c r="AC452" s="43"/>
      <c r="AD452" s="43"/>
      <c r="AE452" s="43"/>
      <c r="AF452" s="43"/>
      <c r="AG452" s="43"/>
      <c r="AH452" s="43"/>
      <c r="AI452" s="43"/>
      <c r="AJ452" s="43"/>
      <c r="AK452" s="43"/>
      <c r="AL452" s="43"/>
      <c r="AM452" s="43"/>
      <c r="AN452" s="3"/>
      <c r="AO452" s="3"/>
      <c r="AP452" s="3"/>
      <c r="AQ452" s="157"/>
      <c r="AR452" s="158"/>
      <c r="AS452" s="158"/>
      <c r="AT452" s="158"/>
      <c r="AU452" s="158"/>
      <c r="AV452" s="158"/>
      <c r="AW452" s="158"/>
      <c r="AX452" s="158"/>
      <c r="AY452" s="158"/>
      <c r="AZ452" s="158"/>
      <c r="BA452" s="158"/>
      <c r="BB452" s="158"/>
      <c r="BC452" s="159"/>
      <c r="BD452" s="165"/>
      <c r="BE452" s="166"/>
      <c r="BF452" s="184"/>
      <c r="BG452" s="188"/>
      <c r="BH452" s="189"/>
      <c r="BI452" s="189"/>
      <c r="BJ452" s="189"/>
      <c r="BK452" s="189"/>
      <c r="BL452" s="189"/>
      <c r="BM452" s="189"/>
      <c r="BN452" s="189"/>
      <c r="BO452" s="189"/>
      <c r="BP452" s="189"/>
      <c r="BQ452" s="189"/>
      <c r="BR452" s="189"/>
      <c r="BS452" s="189"/>
      <c r="BT452" s="189"/>
      <c r="BU452" s="190"/>
      <c r="BV452" s="172"/>
      <c r="BW452" s="173"/>
      <c r="BX452" s="336"/>
      <c r="BY452" s="173"/>
      <c r="BZ452" s="336"/>
      <c r="CA452" s="173"/>
      <c r="CB452" s="336"/>
      <c r="CC452" s="173"/>
      <c r="CD452" s="336"/>
      <c r="CE452" s="338"/>
      <c r="CF452" s="174"/>
      <c r="CG452" s="157"/>
      <c r="CH452" s="158"/>
      <c r="CI452" s="158"/>
      <c r="CJ452" s="158"/>
      <c r="CK452" s="158"/>
      <c r="CL452" s="158"/>
      <c r="CM452" s="158"/>
      <c r="CN452" s="158"/>
      <c r="CO452" s="158"/>
      <c r="CP452" s="158"/>
      <c r="CQ452" s="158"/>
      <c r="CR452" s="158"/>
      <c r="CS452" s="159"/>
      <c r="CT452" s="165"/>
      <c r="CU452" s="166"/>
      <c r="CV452" s="184"/>
      <c r="CW452" s="188"/>
      <c r="CX452" s="189"/>
      <c r="CY452" s="189"/>
      <c r="CZ452" s="189"/>
      <c r="DA452" s="189"/>
      <c r="DB452" s="189"/>
      <c r="DC452" s="189"/>
      <c r="DD452" s="189"/>
      <c r="DE452" s="189"/>
      <c r="DF452" s="189"/>
      <c r="DG452" s="189"/>
      <c r="DH452" s="189"/>
      <c r="DI452" s="189"/>
      <c r="DJ452" s="189"/>
      <c r="DK452" s="190"/>
      <c r="DL452" s="172"/>
      <c r="DM452" s="173"/>
      <c r="DN452" s="336"/>
      <c r="DO452" s="173"/>
      <c r="DP452" s="336"/>
      <c r="DQ452" s="173"/>
      <c r="DR452" s="336"/>
      <c r="DS452" s="173"/>
      <c r="DT452" s="336"/>
      <c r="DU452" s="338"/>
      <c r="DV452" s="174"/>
      <c r="DW452" s="129"/>
      <c r="DX452" s="129"/>
      <c r="DY452" s="129"/>
      <c r="DZ452" s="129"/>
      <c r="EA452" s="129"/>
      <c r="EB452" s="129"/>
      <c r="EC452" s="129"/>
      <c r="ED452" s="129"/>
      <c r="EE452" s="129"/>
      <c r="EF452" s="129"/>
      <c r="EG452" s="129"/>
      <c r="EH452" s="129"/>
      <c r="EI452" s="129"/>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row>
    <row r="453" spans="1:171" ht="11.25" customHeight="1">
      <c r="A453" s="2"/>
      <c r="R453" s="42"/>
      <c r="S453" s="42"/>
      <c r="W453" s="42"/>
      <c r="AA453" s="42"/>
      <c r="AB453" s="42"/>
      <c r="AI453" s="42"/>
      <c r="AJ453" s="42"/>
      <c r="AN453" s="3"/>
      <c r="AO453" s="3"/>
      <c r="AP453" s="3"/>
      <c r="AQ453" s="157"/>
      <c r="AR453" s="158"/>
      <c r="AS453" s="158"/>
      <c r="AT453" s="158"/>
      <c r="AU453" s="158"/>
      <c r="AV453" s="158"/>
      <c r="AW453" s="158"/>
      <c r="AX453" s="158"/>
      <c r="AY453" s="158"/>
      <c r="AZ453" s="158"/>
      <c r="BA453" s="158"/>
      <c r="BB453" s="158"/>
      <c r="BC453" s="159"/>
      <c r="BD453" s="165"/>
      <c r="BE453" s="166"/>
      <c r="BF453" s="175" t="str">
        <f>C438</f>
        <v>C</v>
      </c>
      <c r="BG453" s="177" t="str">
        <f>IF(VLOOKUP($BF453,$A397:$C407,3,FALSE)=0,"",CONCATENATE(VLOOKUP(VLOOKUP($BF453,$A397:$C407,3,FALSE),Players!$C:$G,4,FALSE)," ",VLOOKUP($BF453,$A397:$C407,3,FALSE)," ",IF(ISERROR(VLOOKUP(VLOOKUP($BF453,$A397:$C407,3,FALSE),Players!$C:$G,5,FALSE)),"()",CONCATENATE("(",VLOOKUP(VLOOKUP($BF453,$A397:$C407,3,FALSE),Players!$C:$G,5,FALSE),")"))))</f>
        <v/>
      </c>
      <c r="BH453" s="178"/>
      <c r="BI453" s="178"/>
      <c r="BJ453" s="178"/>
      <c r="BK453" s="178"/>
      <c r="BL453" s="178"/>
      <c r="BM453" s="178"/>
      <c r="BN453" s="178"/>
      <c r="BO453" s="178"/>
      <c r="BP453" s="178"/>
      <c r="BQ453" s="178"/>
      <c r="BR453" s="178"/>
      <c r="BS453" s="178"/>
      <c r="BT453" s="178"/>
      <c r="BU453" s="179"/>
      <c r="BV453" s="150" t="str">
        <f>IF(D438&lt;&gt;"",D438,"")</f>
        <v/>
      </c>
      <c r="BW453" s="151"/>
      <c r="BX453" s="288" t="str">
        <f>IF(F438&lt;&gt;"",F438,"")</f>
        <v/>
      </c>
      <c r="BY453" s="151"/>
      <c r="BZ453" s="288" t="str">
        <f>IF(H438&lt;&gt;"",H438,"")</f>
        <v/>
      </c>
      <c r="CA453" s="151"/>
      <c r="CB453" s="288" t="str">
        <f>IF(J438&lt;&gt;"",J438,"")</f>
        <v/>
      </c>
      <c r="CC453" s="151"/>
      <c r="CD453" s="288" t="str">
        <f>IF(L438&lt;&gt;"",L438,"")</f>
        <v/>
      </c>
      <c r="CE453" s="332"/>
      <c r="CF453" s="174" t="str">
        <f>IF($CF451&lt;&gt;"",IF(CF451="W","L","W"),"")</f>
        <v/>
      </c>
      <c r="CG453" s="157"/>
      <c r="CH453" s="158"/>
      <c r="CI453" s="158"/>
      <c r="CJ453" s="158"/>
      <c r="CK453" s="158"/>
      <c r="CL453" s="158"/>
      <c r="CM453" s="158"/>
      <c r="CN453" s="158"/>
      <c r="CO453" s="158"/>
      <c r="CP453" s="158"/>
      <c r="CQ453" s="158"/>
      <c r="CR453" s="158"/>
      <c r="CS453" s="159"/>
      <c r="CT453" s="165"/>
      <c r="CU453" s="166"/>
      <c r="CV453" s="175" t="str">
        <f>Q438</f>
        <v>F</v>
      </c>
      <c r="CW453" s="177" t="str">
        <f>IF(VLOOKUP($CV453,$A397:$C407,3,FALSE)=0,"",CONCATENATE(VLOOKUP(VLOOKUP($CV453,$A397:$C407,3,FALSE),Players!$C:$G,4,FALSE)," ",VLOOKUP($CV453,$A397:$C407,3,FALSE)," ",IF(ISERROR(VLOOKUP(VLOOKUP($CV453,$A397:$C407,3,FALSE),Players!$C:$G,5,FALSE)),"()",CONCATENATE("(",VLOOKUP(VLOOKUP($CV453,$A397:$C407,3,FALSE),Players!$C:$G,5,FALSE),")"))))</f>
        <v/>
      </c>
      <c r="CX453" s="178"/>
      <c r="CY453" s="178"/>
      <c r="CZ453" s="178"/>
      <c r="DA453" s="178"/>
      <c r="DB453" s="178"/>
      <c r="DC453" s="178"/>
      <c r="DD453" s="178"/>
      <c r="DE453" s="178"/>
      <c r="DF453" s="178"/>
      <c r="DG453" s="178"/>
      <c r="DH453" s="178"/>
      <c r="DI453" s="178"/>
      <c r="DJ453" s="178"/>
      <c r="DK453" s="179"/>
      <c r="DL453" s="150" t="str">
        <f>IF(R438&lt;&gt;"",R438,"")</f>
        <v/>
      </c>
      <c r="DM453" s="151"/>
      <c r="DN453" s="288" t="str">
        <f>IF(T438&lt;&gt;"",T438,"")</f>
        <v/>
      </c>
      <c r="DO453" s="151"/>
      <c r="DP453" s="288" t="str">
        <f>IF(V438&lt;&gt;"",V438,"")</f>
        <v/>
      </c>
      <c r="DQ453" s="151"/>
      <c r="DR453" s="288" t="str">
        <f>IF(X438&lt;&gt;"",X438,"")</f>
        <v/>
      </c>
      <c r="DS453" s="151"/>
      <c r="DT453" s="288" t="str">
        <f>IF(Z438&lt;&gt;"",Z438,"")</f>
        <v/>
      </c>
      <c r="DU453" s="332"/>
      <c r="DV453" s="174" t="str">
        <f>IF($DV451&lt;&gt;"",IF(DV451="W","L","W"),"")</f>
        <v/>
      </c>
      <c r="DW453" s="129"/>
      <c r="DX453" s="129"/>
      <c r="DY453" s="129"/>
      <c r="DZ453" s="129"/>
      <c r="EA453" s="129"/>
      <c r="EB453" s="129"/>
      <c r="EC453" s="129"/>
      <c r="ED453" s="129"/>
      <c r="EE453" s="129"/>
      <c r="EF453" s="129"/>
      <c r="EG453" s="129"/>
      <c r="EH453" s="129"/>
      <c r="EI453" s="129"/>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row>
    <row r="454" spans="1:171" ht="11.25" customHeight="1" thickBot="1">
      <c r="A454" s="2"/>
      <c r="R454" s="42"/>
      <c r="S454" s="42"/>
      <c r="W454" s="42"/>
      <c r="X454" s="43"/>
      <c r="Y454" s="43"/>
      <c r="Z454" s="43"/>
      <c r="AA454" s="43"/>
      <c r="AB454" s="43"/>
      <c r="AC454" s="43"/>
      <c r="AD454" s="43"/>
      <c r="AE454" s="43"/>
      <c r="AF454" s="43"/>
      <c r="AG454" s="43"/>
      <c r="AH454" s="43"/>
      <c r="AI454" s="43"/>
      <c r="AJ454" s="43"/>
      <c r="AK454" s="43"/>
      <c r="AL454" s="43"/>
      <c r="AM454" s="43"/>
      <c r="AN454" s="3"/>
      <c r="AO454" s="3"/>
      <c r="AP454" s="3"/>
      <c r="AQ454" s="160"/>
      <c r="AR454" s="161"/>
      <c r="AS454" s="161"/>
      <c r="AT454" s="161"/>
      <c r="AU454" s="161"/>
      <c r="AV454" s="161"/>
      <c r="AW454" s="161"/>
      <c r="AX454" s="161"/>
      <c r="AY454" s="161"/>
      <c r="AZ454" s="161"/>
      <c r="BA454" s="161"/>
      <c r="BB454" s="161"/>
      <c r="BC454" s="162"/>
      <c r="BD454" s="167"/>
      <c r="BE454" s="168"/>
      <c r="BF454" s="176"/>
      <c r="BG454" s="180"/>
      <c r="BH454" s="181"/>
      <c r="BI454" s="181"/>
      <c r="BJ454" s="181"/>
      <c r="BK454" s="181"/>
      <c r="BL454" s="181"/>
      <c r="BM454" s="181"/>
      <c r="BN454" s="181"/>
      <c r="BO454" s="181"/>
      <c r="BP454" s="181"/>
      <c r="BQ454" s="181"/>
      <c r="BR454" s="181"/>
      <c r="BS454" s="181"/>
      <c r="BT454" s="181"/>
      <c r="BU454" s="182"/>
      <c r="BV454" s="152"/>
      <c r="BW454" s="153"/>
      <c r="BX454" s="333"/>
      <c r="BY454" s="153"/>
      <c r="BZ454" s="333"/>
      <c r="CA454" s="153"/>
      <c r="CB454" s="333"/>
      <c r="CC454" s="153"/>
      <c r="CD454" s="333"/>
      <c r="CE454" s="334"/>
      <c r="CF454" s="341"/>
      <c r="CG454" s="160"/>
      <c r="CH454" s="161"/>
      <c r="CI454" s="161"/>
      <c r="CJ454" s="161"/>
      <c r="CK454" s="161"/>
      <c r="CL454" s="161"/>
      <c r="CM454" s="161"/>
      <c r="CN454" s="161"/>
      <c r="CO454" s="161"/>
      <c r="CP454" s="161"/>
      <c r="CQ454" s="161"/>
      <c r="CR454" s="161"/>
      <c r="CS454" s="162"/>
      <c r="CT454" s="167"/>
      <c r="CU454" s="168"/>
      <c r="CV454" s="176"/>
      <c r="CW454" s="180"/>
      <c r="CX454" s="181"/>
      <c r="CY454" s="181"/>
      <c r="CZ454" s="181"/>
      <c r="DA454" s="181"/>
      <c r="DB454" s="181"/>
      <c r="DC454" s="181"/>
      <c r="DD454" s="181"/>
      <c r="DE454" s="181"/>
      <c r="DF454" s="181"/>
      <c r="DG454" s="181"/>
      <c r="DH454" s="181"/>
      <c r="DI454" s="181"/>
      <c r="DJ454" s="181"/>
      <c r="DK454" s="182"/>
      <c r="DL454" s="152"/>
      <c r="DM454" s="153"/>
      <c r="DN454" s="333"/>
      <c r="DO454" s="153"/>
      <c r="DP454" s="333"/>
      <c r="DQ454" s="153"/>
      <c r="DR454" s="333"/>
      <c r="DS454" s="153"/>
      <c r="DT454" s="333"/>
      <c r="DU454" s="334"/>
      <c r="DV454" s="174"/>
      <c r="DW454" s="129"/>
      <c r="DX454" s="129"/>
      <c r="DY454" s="129"/>
      <c r="DZ454" s="129"/>
      <c r="EA454" s="129"/>
      <c r="EB454" s="129"/>
      <c r="EC454" s="129"/>
      <c r="ED454" s="129"/>
      <c r="EE454" s="129"/>
      <c r="EF454" s="129"/>
      <c r="EG454" s="129"/>
      <c r="EH454" s="129"/>
      <c r="EI454" s="129"/>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row>
    <row r="455" spans="1:171" ht="11.25" customHeight="1" thickBot="1">
      <c r="A455" s="2"/>
      <c r="R455" s="42"/>
      <c r="S455" s="42"/>
      <c r="W455" s="42"/>
      <c r="AA455" s="42"/>
      <c r="AB455" s="42"/>
      <c r="AI455" s="42"/>
      <c r="AJ455" s="42"/>
      <c r="AN455" s="3"/>
      <c r="AO455" s="3"/>
      <c r="AP455" s="3"/>
      <c r="AQ455" s="129"/>
      <c r="AR455" s="129"/>
      <c r="AS455" s="129"/>
      <c r="AT455" s="129"/>
      <c r="AU455" s="129"/>
      <c r="AV455" s="129"/>
      <c r="AW455" s="129"/>
      <c r="AX455" s="129"/>
      <c r="AY455" s="129"/>
      <c r="AZ455" s="129"/>
      <c r="BA455" s="129"/>
      <c r="BB455" s="129"/>
      <c r="BC455" s="129"/>
      <c r="BD455" s="3"/>
      <c r="BE455" s="3"/>
      <c r="BF455" s="3"/>
      <c r="BG455" s="3"/>
      <c r="BH455" s="3"/>
      <c r="BI455" s="3"/>
      <c r="BJ455" s="3"/>
      <c r="BK455" s="3"/>
      <c r="BL455" s="3"/>
      <c r="BM455" s="3"/>
      <c r="BN455" s="3"/>
      <c r="BO455" s="3"/>
      <c r="BP455" s="3"/>
      <c r="BQ455" s="3"/>
      <c r="BR455" s="3"/>
      <c r="BS455" s="3"/>
      <c r="BT455" s="3"/>
      <c r="BU455" s="3"/>
      <c r="BV455" s="169" t="str">
        <f>IF(CF451&lt;&gt;"",IF(AND(AND(BV451&gt;-1,BV453&gt;-1),OR(BV451&gt;10,BV453&gt;10),ABS(BV451-BV453)&gt;1,IF(OR(BV451&gt;11,BV453&gt;11),ABS(BV451-BV453)=2,TRUE),BV451=INT(BV451),BV453=INT(BV453)),"","Error"),"")</f>
        <v/>
      </c>
      <c r="BW455" s="169"/>
      <c r="BX455" s="169" t="str">
        <f>IF(CF451&lt;&gt;"",IF(AND(AND(BX451&gt;-1,BX453&gt;-1),OR(BX451&gt;10,BX453&gt;10),ABS(BX451-BX453)&gt;1,IF(OR(BX451&gt;11,BX453&gt;11),ABS(BX451-BX453)=2,TRUE),BX451=INT(BX451),BX453=INT(BX453)),"","Error"),"")</f>
        <v/>
      </c>
      <c r="BY455" s="169"/>
      <c r="BZ455" s="169" t="str">
        <f>IF(CF451&lt;&gt;"",IF(AND(AND(BZ451&gt;-1,BZ453&gt;-1),OR(BZ451&gt;10,BZ453&gt;10),ABS(BZ451-BZ453)&gt;1,IF(OR(BZ451&gt;11,BZ453&gt;11),ABS(BZ451-BZ453)=2,TRUE),BZ451=INT(BZ451),BZ453=INT(BZ453)),"","Error"),"")</f>
        <v/>
      </c>
      <c r="CA455" s="169"/>
      <c r="CB455" s="169" t="str">
        <f>IF(AND(CF451&lt;&gt;"",CB451&lt;&gt;""),IF(AND(AND(CB451&gt;-1,CB453&gt;-1),OR(CB451&gt;10,CB453&gt;10),ABS(CB451-CB453)&gt;1,IF(OR(CB451&gt;11,CB453&gt;11),ABS(CB451-CB453)=2,TRUE),CB451=INT(CB451),CB453=INT(CB453)),"","Error"),"")</f>
        <v/>
      </c>
      <c r="CC455" s="169"/>
      <c r="CD455" s="169" t="str">
        <f>IF(AND(CF451&lt;&gt;"",CD451&lt;&gt;""),IF(AND(AND(CD451&gt;-1,CD453&gt;-1),OR(CD451&gt;10,CD453&gt;10),ABS(CD451-CD453)&gt;1,IF(OR(CD451&gt;11,CD453&gt;11),ABS(CD451-CD453)=2,TRUE),CD451=INT(CD451),CD453=INT(CD453)),"","Error"),"")</f>
        <v/>
      </c>
      <c r="CE455" s="169"/>
      <c r="CF455" s="3"/>
      <c r="CG455" s="129"/>
      <c r="CH455" s="129"/>
      <c r="CI455" s="129"/>
      <c r="CJ455" s="129"/>
      <c r="CK455" s="129"/>
      <c r="CL455" s="129"/>
      <c r="CM455" s="129"/>
      <c r="CN455" s="129"/>
      <c r="CO455" s="129"/>
      <c r="CP455" s="129"/>
      <c r="CQ455" s="129"/>
      <c r="CR455" s="129"/>
      <c r="CS455" s="129"/>
      <c r="CT455" s="3"/>
      <c r="CU455" s="3"/>
      <c r="CV455" s="3"/>
      <c r="CW455" s="3"/>
      <c r="CX455" s="3"/>
      <c r="CY455" s="3"/>
      <c r="CZ455" s="3"/>
      <c r="DA455" s="3"/>
      <c r="DB455" s="3"/>
      <c r="DC455" s="3"/>
      <c r="DD455" s="3"/>
      <c r="DE455" s="3"/>
      <c r="DF455" s="3"/>
      <c r="DG455" s="3"/>
      <c r="DH455" s="3"/>
      <c r="DI455" s="3"/>
      <c r="DJ455" s="3"/>
      <c r="DK455" s="3"/>
      <c r="DL455" s="169" t="str">
        <f>IF(DV451&lt;&gt;"",IF(AND(AND(DL451&gt;-1,DL453&gt;-1),OR(DL451&gt;10,DL453&gt;10),ABS(DL451-DL453)&gt;1,IF(OR(DL451&gt;11,DL453&gt;11),ABS(DL451-DL453)=2,TRUE),DL451=INT(DL451),DL453=INT(DL453)),"","Error"),"")</f>
        <v/>
      </c>
      <c r="DM455" s="169"/>
      <c r="DN455" s="169" t="str">
        <f>IF(DV451&lt;&gt;"",IF(AND(AND(DN451&gt;-1,DN453&gt;-1),OR(DN451&gt;10,DN453&gt;10),ABS(DN451-DN453)&gt;1,IF(OR(DN451&gt;11,DN453&gt;11),ABS(DN451-DN453)=2,TRUE),DN451=INT(DN451),DN453=INT(DN453)),"","Error"),"")</f>
        <v/>
      </c>
      <c r="DO455" s="169"/>
      <c r="DP455" s="169" t="str">
        <f>IF(DV451&lt;&gt;"",IF(AND(AND(DP451&gt;-1,DP453&gt;-1),OR(DP451&gt;10,DP453&gt;10),ABS(DP451-DP453)&gt;1,IF(OR(DP451&gt;11,DP453&gt;11),ABS(DP451-DP453)=2,TRUE),DP451=INT(DP451),DP453=INT(DP453)),"","Error"),"")</f>
        <v/>
      </c>
      <c r="DQ455" s="169"/>
      <c r="DR455" s="169" t="str">
        <f>IF(AND(DV451&lt;&gt;"",DR451&lt;&gt;""),IF(AND(AND(DR451&gt;-1,DR453&gt;-1),OR(DR451&gt;10,DR453&gt;10),ABS(DR451-DR453)&gt;1,IF(OR(DR451&gt;11,DR453&gt;11),ABS(DR451-DR453)=2,TRUE),DR451=INT(DR451),DR453=INT(DR453)),"","Error"),"")</f>
        <v/>
      </c>
      <c r="DS455" s="169"/>
      <c r="DT455" s="169" t="str">
        <f>IF(AND(DV451&lt;&gt;"",DT451&lt;&gt;""),IF(AND(AND(DT451&gt;-1,DT453&gt;-1),OR(DT451&gt;10,DT453&gt;10),ABS(DT451-DT453)&gt;1,IF(OR(DT451&gt;11,DT453&gt;11),ABS(DT451-DT453)=2,TRUE),DT451=INT(DT451),DT453=INT(DT453)),"","Error"),"")</f>
        <v/>
      </c>
      <c r="DU455" s="169"/>
      <c r="DV455" s="3"/>
      <c r="DW455" s="129"/>
      <c r="DX455" s="129"/>
      <c r="DY455" s="129"/>
      <c r="DZ455" s="129"/>
      <c r="EA455" s="129"/>
      <c r="EB455" s="129"/>
      <c r="EC455" s="129"/>
      <c r="ED455" s="129"/>
      <c r="EE455" s="129"/>
      <c r="EF455" s="129"/>
      <c r="EG455" s="129"/>
      <c r="EH455" s="129"/>
      <c r="EI455" s="129"/>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row>
    <row r="456" spans="1:171" ht="11.25" customHeight="1">
      <c r="A456" s="259" t="s">
        <v>9</v>
      </c>
      <c r="B456" s="260"/>
      <c r="C456" s="260"/>
      <c r="D456" s="260"/>
      <c r="E456" s="260"/>
      <c r="F456" s="300" t="str">
        <f>Players!$C$1</f>
        <v>Enter Division Name</v>
      </c>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1"/>
      <c r="AG456" s="301"/>
      <c r="AH456" s="302" t="s">
        <v>10</v>
      </c>
      <c r="AI456" s="303"/>
      <c r="AJ456" s="303"/>
      <c r="AK456" s="306" t="str">
        <f>Players!$G$1</f>
        <v>Enter Date</v>
      </c>
      <c r="AL456" s="307"/>
      <c r="AM456" s="307"/>
      <c r="AN456" s="307"/>
      <c r="AO456" s="308"/>
      <c r="AQ456" s="154" t="str">
        <f>CONCATENATE($A460," ",$D460,","," ",$F458)</f>
        <v>Group: 8, Men's Singles</v>
      </c>
      <c r="AR456" s="155"/>
      <c r="AS456" s="155"/>
      <c r="AT456" s="155"/>
      <c r="AU456" s="155"/>
      <c r="AV456" s="155"/>
      <c r="AW456" s="155"/>
      <c r="AX456" s="155"/>
      <c r="AY456" s="155"/>
      <c r="AZ456" s="155"/>
      <c r="BA456" s="155"/>
      <c r="BB456" s="155"/>
      <c r="BC456" s="156"/>
      <c r="BD456" s="163">
        <f>A477</f>
        <v>1</v>
      </c>
      <c r="BE456" s="164"/>
      <c r="BF456" s="183" t="str">
        <f>C477</f>
        <v>A</v>
      </c>
      <c r="BG456" s="185" t="str">
        <f>IF(VLOOKUP($BF456,$A462:$C472,3,FALSE)=0,"",CONCATENATE(VLOOKUP(VLOOKUP($BF456,$A462:$C472,3,FALSE),Players!$C:$G,4,FALSE)," ",VLOOKUP($BF456,$A462:$C472,3,FALSE)," ",IF(ISERROR(VLOOKUP(VLOOKUP($BF456,$A462:$C472,3,FALSE),Players!$C:$G,5,FALSE)),"()",CONCATENATE("(",VLOOKUP(VLOOKUP($BF456,$A462:$C472,3,FALSE),Players!$C:$G,5,FALSE),")"))))</f>
        <v/>
      </c>
      <c r="BH456" s="186"/>
      <c r="BI456" s="186"/>
      <c r="BJ456" s="186"/>
      <c r="BK456" s="186"/>
      <c r="BL456" s="186"/>
      <c r="BM456" s="186"/>
      <c r="BN456" s="186"/>
      <c r="BO456" s="186"/>
      <c r="BP456" s="186"/>
      <c r="BQ456" s="186"/>
      <c r="BR456" s="186"/>
      <c r="BS456" s="186"/>
      <c r="BT456" s="186"/>
      <c r="BU456" s="187"/>
      <c r="BV456" s="170" t="str">
        <f>IF(D477&lt;&gt;"",D477,"")</f>
        <v/>
      </c>
      <c r="BW456" s="171"/>
      <c r="BX456" s="335" t="str">
        <f>IF(F477&lt;&gt;"",F477,"")</f>
        <v/>
      </c>
      <c r="BY456" s="171"/>
      <c r="BZ456" s="335" t="str">
        <f>IF(H477&lt;&gt;"",H477,"")</f>
        <v/>
      </c>
      <c r="CA456" s="171"/>
      <c r="CB456" s="335" t="str">
        <f>IF(J477&lt;&gt;"",J477,"")</f>
        <v/>
      </c>
      <c r="CC456" s="171"/>
      <c r="CD456" s="335" t="str">
        <f>IF(L477&lt;&gt;"",L477,"")</f>
        <v/>
      </c>
      <c r="CE456" s="337"/>
      <c r="CF456" s="174" t="str">
        <f>IF($CD456=$CD458,IF($CB456=$CB458,IF($BZ456&lt;&gt;"",IF($BZ456&gt;$BZ458,"W","L"),""),IF($CB456&gt;$CB458,"W","L")),IF($CD456&gt;$CD458,"W","L"))</f>
        <v/>
      </c>
      <c r="CG456" s="154" t="str">
        <f>CONCATENATE($A460," ",$D460,","," ",$F458)</f>
        <v>Group: 8, Men's Singles</v>
      </c>
      <c r="CH456" s="155"/>
      <c r="CI456" s="155"/>
      <c r="CJ456" s="155"/>
      <c r="CK456" s="155"/>
      <c r="CL456" s="155"/>
      <c r="CM456" s="155"/>
      <c r="CN456" s="155"/>
      <c r="CO456" s="155"/>
      <c r="CP456" s="155"/>
      <c r="CQ456" s="155"/>
      <c r="CR456" s="155"/>
      <c r="CS456" s="156"/>
      <c r="CT456" s="163">
        <f>O477</f>
        <v>8</v>
      </c>
      <c r="CU456" s="164"/>
      <c r="CV456" s="183" t="str">
        <f>Q477</f>
        <v>B</v>
      </c>
      <c r="CW456" s="185" t="str">
        <f>IF(VLOOKUP($CV456,$A462:$C472,3,FALSE)=0,"",CONCATENATE(VLOOKUP(VLOOKUP($CV456,$A462:$C472,3,FALSE),Players!$C:$G,4,FALSE)," ",VLOOKUP($CV456,$A462:$C472,3,FALSE)," ",IF(ISERROR(VLOOKUP(VLOOKUP($CV456,$A462:$C472,3,FALSE),Players!$C:$G,5,FALSE)),"()",CONCATENATE("(",VLOOKUP(VLOOKUP($CV456,$A462:$C472,3,FALSE),Players!$C:$G,5,FALSE),")"))))</f>
        <v/>
      </c>
      <c r="CX456" s="186"/>
      <c r="CY456" s="186"/>
      <c r="CZ456" s="186"/>
      <c r="DA456" s="186"/>
      <c r="DB456" s="186"/>
      <c r="DC456" s="186"/>
      <c r="DD456" s="186"/>
      <c r="DE456" s="186"/>
      <c r="DF456" s="186"/>
      <c r="DG456" s="186"/>
      <c r="DH456" s="186"/>
      <c r="DI456" s="186"/>
      <c r="DJ456" s="186"/>
      <c r="DK456" s="187"/>
      <c r="DL456" s="170" t="str">
        <f>IF(R477&lt;&gt;"",R477,"")</f>
        <v/>
      </c>
      <c r="DM456" s="171"/>
      <c r="DN456" s="335" t="str">
        <f>IF(T477&lt;&gt;"",T477,"")</f>
        <v/>
      </c>
      <c r="DO456" s="171"/>
      <c r="DP456" s="335" t="str">
        <f>IF(V477&lt;&gt;"",V477,"")</f>
        <v/>
      </c>
      <c r="DQ456" s="171"/>
      <c r="DR456" s="335" t="str">
        <f>IF(X477&lt;&gt;"",X477,"")</f>
        <v/>
      </c>
      <c r="DS456" s="171"/>
      <c r="DT456" s="335" t="str">
        <f>IF(Z477&lt;&gt;"",Z477,"")</f>
        <v/>
      </c>
      <c r="DU456" s="337"/>
      <c r="DV456" s="174" t="str">
        <f>IF($DT456=$DT458,IF($DR456=$DR458,IF($DP456&lt;&gt;"",IF($DP456&gt;$DP458,"W","L"),""),IF($DR456&gt;$DR458,"W","L")),IF($DT456&gt;$DT458,"W","L"))</f>
        <v/>
      </c>
      <c r="DW456" s="154" t="str">
        <f>CONCATENATE($A460," ",$D460,","," ",$F458)</f>
        <v>Group: 8, Men's Singles</v>
      </c>
      <c r="DX456" s="155"/>
      <c r="DY456" s="155"/>
      <c r="DZ456" s="155"/>
      <c r="EA456" s="155"/>
      <c r="EB456" s="155"/>
      <c r="EC456" s="155"/>
      <c r="ED456" s="155"/>
      <c r="EE456" s="155"/>
      <c r="EF456" s="155"/>
      <c r="EG456" s="155"/>
      <c r="EH456" s="155"/>
      <c r="EI456" s="156"/>
      <c r="EJ456" s="163">
        <f>AC477</f>
        <v>15</v>
      </c>
      <c r="EK456" s="164"/>
      <c r="EL456" s="183" t="str">
        <f>AE477</f>
        <v>B</v>
      </c>
      <c r="EM456" s="185" t="str">
        <f>IF(VLOOKUP($EL456,$A462:$C472,3,FALSE)=0,"",CONCATENATE(VLOOKUP(VLOOKUP($EL456,$A462:$C472,3,FALSE),Players!$C:$G,4,FALSE)," ",VLOOKUP($EL456,$A462:$C472,3,FALSE)," ",IF(ISERROR(VLOOKUP(VLOOKUP($EL456,$A462:$C472,3,FALSE),Players!$C:$G,5,FALSE)),"()",CONCATENATE("(",VLOOKUP(VLOOKUP($EL456,$A462:$C472,3,FALSE),Players!$C:$G,5,FALSE),")"))))</f>
        <v/>
      </c>
      <c r="EN456" s="186"/>
      <c r="EO456" s="186"/>
      <c r="EP456" s="186"/>
      <c r="EQ456" s="186"/>
      <c r="ER456" s="186"/>
      <c r="ES456" s="186"/>
      <c r="ET456" s="186"/>
      <c r="EU456" s="186"/>
      <c r="EV456" s="186"/>
      <c r="EW456" s="186"/>
      <c r="EX456" s="186"/>
      <c r="EY456" s="186"/>
      <c r="EZ456" s="186"/>
      <c r="FA456" s="187"/>
      <c r="FB456" s="170" t="str">
        <f>IF(AF477&lt;&gt;"",AF477,"")</f>
        <v/>
      </c>
      <c r="FC456" s="171"/>
      <c r="FD456" s="335" t="str">
        <f>IF(AH477&lt;&gt;"",AH477,"")</f>
        <v/>
      </c>
      <c r="FE456" s="171"/>
      <c r="FF456" s="335" t="str">
        <f>IF(AJ477&lt;&gt;"",AJ477,"")</f>
        <v/>
      </c>
      <c r="FG456" s="171"/>
      <c r="FH456" s="335" t="str">
        <f>IF(AL477&lt;&gt;"",AL477,"")</f>
        <v/>
      </c>
      <c r="FI456" s="171"/>
      <c r="FJ456" s="335" t="str">
        <f>IF(AN477&lt;&gt;"",AN477,"")</f>
        <v/>
      </c>
      <c r="FK456" s="337"/>
      <c r="FL456" s="174" t="str">
        <f>IF($FJ456=$FJ458,IF($FH456=$FH458,IF($FF456&lt;&gt;"",IF($FF456&gt;$FF458,"W","L"),""),IF($FH456&gt;$FH458,"W","L")),IF($FJ456&gt;$FJ458,"W","L"))</f>
        <v/>
      </c>
    </row>
    <row r="457" spans="1:171" ht="11.25" customHeight="1">
      <c r="A457" s="261"/>
      <c r="B457" s="262"/>
      <c r="C457" s="262"/>
      <c r="D457" s="262"/>
      <c r="E457" s="26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c r="AF457" s="282"/>
      <c r="AG457" s="282"/>
      <c r="AH457" s="304"/>
      <c r="AI457" s="305"/>
      <c r="AJ457" s="305"/>
      <c r="AK457" s="309"/>
      <c r="AL457" s="309"/>
      <c r="AM457" s="309"/>
      <c r="AN457" s="309"/>
      <c r="AO457" s="310"/>
      <c r="AQ457" s="157"/>
      <c r="AR457" s="158"/>
      <c r="AS457" s="158"/>
      <c r="AT457" s="158"/>
      <c r="AU457" s="158"/>
      <c r="AV457" s="158"/>
      <c r="AW457" s="158"/>
      <c r="AX457" s="158"/>
      <c r="AY457" s="158"/>
      <c r="AZ457" s="158"/>
      <c r="BA457" s="158"/>
      <c r="BB457" s="158"/>
      <c r="BC457" s="159"/>
      <c r="BD457" s="165"/>
      <c r="BE457" s="166"/>
      <c r="BF457" s="184"/>
      <c r="BG457" s="188"/>
      <c r="BH457" s="189"/>
      <c r="BI457" s="189"/>
      <c r="BJ457" s="189"/>
      <c r="BK457" s="189"/>
      <c r="BL457" s="189"/>
      <c r="BM457" s="189"/>
      <c r="BN457" s="189"/>
      <c r="BO457" s="189"/>
      <c r="BP457" s="189"/>
      <c r="BQ457" s="189"/>
      <c r="BR457" s="189"/>
      <c r="BS457" s="189"/>
      <c r="BT457" s="189"/>
      <c r="BU457" s="190"/>
      <c r="BV457" s="172"/>
      <c r="BW457" s="173"/>
      <c r="BX457" s="336"/>
      <c r="BY457" s="173"/>
      <c r="BZ457" s="336"/>
      <c r="CA457" s="173"/>
      <c r="CB457" s="336"/>
      <c r="CC457" s="173"/>
      <c r="CD457" s="336"/>
      <c r="CE457" s="338"/>
      <c r="CF457" s="174"/>
      <c r="CG457" s="157"/>
      <c r="CH457" s="158"/>
      <c r="CI457" s="158"/>
      <c r="CJ457" s="158"/>
      <c r="CK457" s="158"/>
      <c r="CL457" s="158"/>
      <c r="CM457" s="158"/>
      <c r="CN457" s="158"/>
      <c r="CO457" s="158"/>
      <c r="CP457" s="158"/>
      <c r="CQ457" s="158"/>
      <c r="CR457" s="158"/>
      <c r="CS457" s="159"/>
      <c r="CT457" s="165"/>
      <c r="CU457" s="166"/>
      <c r="CV457" s="184"/>
      <c r="CW457" s="188"/>
      <c r="CX457" s="189"/>
      <c r="CY457" s="189"/>
      <c r="CZ457" s="189"/>
      <c r="DA457" s="189"/>
      <c r="DB457" s="189"/>
      <c r="DC457" s="189"/>
      <c r="DD457" s="189"/>
      <c r="DE457" s="189"/>
      <c r="DF457" s="189"/>
      <c r="DG457" s="189"/>
      <c r="DH457" s="189"/>
      <c r="DI457" s="189"/>
      <c r="DJ457" s="189"/>
      <c r="DK457" s="190"/>
      <c r="DL457" s="172"/>
      <c r="DM457" s="173"/>
      <c r="DN457" s="336"/>
      <c r="DO457" s="173"/>
      <c r="DP457" s="336"/>
      <c r="DQ457" s="173"/>
      <c r="DR457" s="336"/>
      <c r="DS457" s="173"/>
      <c r="DT457" s="336"/>
      <c r="DU457" s="338"/>
      <c r="DV457" s="174"/>
      <c r="DW457" s="157"/>
      <c r="DX457" s="158"/>
      <c r="DY457" s="158"/>
      <c r="DZ457" s="158"/>
      <c r="EA457" s="158"/>
      <c r="EB457" s="158"/>
      <c r="EC457" s="158"/>
      <c r="ED457" s="158"/>
      <c r="EE457" s="158"/>
      <c r="EF457" s="158"/>
      <c r="EG457" s="158"/>
      <c r="EH457" s="158"/>
      <c r="EI457" s="159"/>
      <c r="EJ457" s="165"/>
      <c r="EK457" s="166"/>
      <c r="EL457" s="184"/>
      <c r="EM457" s="188"/>
      <c r="EN457" s="189"/>
      <c r="EO457" s="189"/>
      <c r="EP457" s="189"/>
      <c r="EQ457" s="189"/>
      <c r="ER457" s="189"/>
      <c r="ES457" s="189"/>
      <c r="ET457" s="189"/>
      <c r="EU457" s="189"/>
      <c r="EV457" s="189"/>
      <c r="EW457" s="189"/>
      <c r="EX457" s="189"/>
      <c r="EY457" s="189"/>
      <c r="EZ457" s="189"/>
      <c r="FA457" s="190"/>
      <c r="FB457" s="172"/>
      <c r="FC457" s="173"/>
      <c r="FD457" s="336"/>
      <c r="FE457" s="173"/>
      <c r="FF457" s="336"/>
      <c r="FG457" s="173"/>
      <c r="FH457" s="336"/>
      <c r="FI457" s="173"/>
      <c r="FJ457" s="336"/>
      <c r="FK457" s="338"/>
      <c r="FL457" s="174"/>
    </row>
    <row r="458" spans="1:171" ht="11.25" customHeight="1">
      <c r="A458" s="266" t="s">
        <v>11</v>
      </c>
      <c r="B458" s="267"/>
      <c r="C458" s="267"/>
      <c r="D458" s="277" t="s">
        <v>12</v>
      </c>
      <c r="E458" s="278"/>
      <c r="F458" s="280" t="str">
        <f>Players!$A$3</f>
        <v>Men's Singles</v>
      </c>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81"/>
      <c r="AE458" s="281"/>
      <c r="AF458" s="281"/>
      <c r="AG458" s="281"/>
      <c r="AH458" s="302" t="s">
        <v>13</v>
      </c>
      <c r="AI458" s="303"/>
      <c r="AJ458" s="303"/>
      <c r="AK458" s="328" t="s">
        <v>59</v>
      </c>
      <c r="AL458" s="328"/>
      <c r="AM458" s="328"/>
      <c r="AN458" s="328"/>
      <c r="AO458" s="329"/>
      <c r="AQ458" s="157"/>
      <c r="AR458" s="158"/>
      <c r="AS458" s="158"/>
      <c r="AT458" s="158"/>
      <c r="AU458" s="158"/>
      <c r="AV458" s="158"/>
      <c r="AW458" s="158"/>
      <c r="AX458" s="158"/>
      <c r="AY458" s="158"/>
      <c r="AZ458" s="158"/>
      <c r="BA458" s="158"/>
      <c r="BB458" s="158"/>
      <c r="BC458" s="159"/>
      <c r="BD458" s="165"/>
      <c r="BE458" s="166"/>
      <c r="BF458" s="175" t="str">
        <f>C479</f>
        <v>F</v>
      </c>
      <c r="BG458" s="177" t="str">
        <f>IF(VLOOKUP($BF458,$A462:$C472,3,FALSE)=0,"",CONCATENATE(VLOOKUP(VLOOKUP($BF458,$A462:$C472,3,FALSE),Players!$C:$G,4,FALSE)," ",VLOOKUP($BF458,$A462:$C472,3,FALSE)," ",IF(ISERROR(VLOOKUP(VLOOKUP($BF458,$A462:$C472,3,FALSE),Players!$C:$G,5,FALSE)),"()",CONCATENATE("(",VLOOKUP(VLOOKUP($BF458,$A462:$C472,3,FALSE),Players!$C:$G,5,FALSE),")"))))</f>
        <v/>
      </c>
      <c r="BH458" s="178"/>
      <c r="BI458" s="178"/>
      <c r="BJ458" s="178"/>
      <c r="BK458" s="178"/>
      <c r="BL458" s="178"/>
      <c r="BM458" s="178"/>
      <c r="BN458" s="178"/>
      <c r="BO458" s="178"/>
      <c r="BP458" s="178"/>
      <c r="BQ458" s="178"/>
      <c r="BR458" s="178"/>
      <c r="BS458" s="178"/>
      <c r="BT458" s="178"/>
      <c r="BU458" s="179"/>
      <c r="BV458" s="150" t="str">
        <f>IF(D479&lt;&gt;"",D479,"")</f>
        <v/>
      </c>
      <c r="BW458" s="151"/>
      <c r="BX458" s="288" t="str">
        <f>IF(F479&lt;&gt;"",F479,"")</f>
        <v/>
      </c>
      <c r="BY458" s="151"/>
      <c r="BZ458" s="288" t="str">
        <f>IF(H479&lt;&gt;"",H479,"")</f>
        <v/>
      </c>
      <c r="CA458" s="151"/>
      <c r="CB458" s="288" t="str">
        <f>IF(J479&lt;&gt;"",J479,"")</f>
        <v/>
      </c>
      <c r="CC458" s="151"/>
      <c r="CD458" s="288" t="str">
        <f>IF(L479&lt;&gt;"",L479,"")</f>
        <v/>
      </c>
      <c r="CE458" s="332"/>
      <c r="CF458" s="174" t="str">
        <f>IF($CF456&lt;&gt;"",IF(CF456="W","L","W"),"")</f>
        <v/>
      </c>
      <c r="CG458" s="157"/>
      <c r="CH458" s="158"/>
      <c r="CI458" s="158"/>
      <c r="CJ458" s="158"/>
      <c r="CK458" s="158"/>
      <c r="CL458" s="158"/>
      <c r="CM458" s="158"/>
      <c r="CN458" s="158"/>
      <c r="CO458" s="158"/>
      <c r="CP458" s="158"/>
      <c r="CQ458" s="158"/>
      <c r="CR458" s="158"/>
      <c r="CS458" s="159"/>
      <c r="CT458" s="165"/>
      <c r="CU458" s="166"/>
      <c r="CV458" s="175" t="str">
        <f>Q479</f>
        <v>D</v>
      </c>
      <c r="CW458" s="177" t="str">
        <f>IF(VLOOKUP($CV458,$A462:$C472,3,FALSE)=0,"",CONCATENATE(VLOOKUP(VLOOKUP($CV458,$A462:$C472,3,FALSE),Players!$C:$G,4,FALSE)," ",VLOOKUP($CV458,$A462:$C472,3,FALSE)," ",IF(ISERROR(VLOOKUP(VLOOKUP($CV458,$A462:$C472,3,FALSE),Players!$C:$G,5,FALSE)),"()",CONCATENATE("(",VLOOKUP(VLOOKUP($CV458,$A462:$C472,3,FALSE),Players!$C:$G,5,FALSE),")"))))</f>
        <v/>
      </c>
      <c r="CX458" s="178"/>
      <c r="CY458" s="178"/>
      <c r="CZ458" s="178"/>
      <c r="DA458" s="178"/>
      <c r="DB458" s="178"/>
      <c r="DC458" s="178"/>
      <c r="DD458" s="178"/>
      <c r="DE458" s="178"/>
      <c r="DF458" s="178"/>
      <c r="DG458" s="178"/>
      <c r="DH458" s="178"/>
      <c r="DI458" s="178"/>
      <c r="DJ458" s="178"/>
      <c r="DK458" s="179"/>
      <c r="DL458" s="150" t="str">
        <f>IF(R479&lt;&gt;"",R479,"")</f>
        <v/>
      </c>
      <c r="DM458" s="151"/>
      <c r="DN458" s="288" t="str">
        <f>IF(T479&lt;&gt;"",T479,"")</f>
        <v/>
      </c>
      <c r="DO458" s="151"/>
      <c r="DP458" s="288" t="str">
        <f>IF(V479&lt;&gt;"",V479,"")</f>
        <v/>
      </c>
      <c r="DQ458" s="151"/>
      <c r="DR458" s="288" t="str">
        <f>IF(X479&lt;&gt;"",X479,"")</f>
        <v/>
      </c>
      <c r="DS458" s="151"/>
      <c r="DT458" s="288" t="str">
        <f>IF(Z479&lt;&gt;"",Z479,"")</f>
        <v/>
      </c>
      <c r="DU458" s="332"/>
      <c r="DV458" s="174" t="str">
        <f>IF($DV456&lt;&gt;"",IF(DV456="W","L","W"),"")</f>
        <v/>
      </c>
      <c r="DW458" s="157"/>
      <c r="DX458" s="158"/>
      <c r="DY458" s="158"/>
      <c r="DZ458" s="158"/>
      <c r="EA458" s="158"/>
      <c r="EB458" s="158"/>
      <c r="EC458" s="158"/>
      <c r="ED458" s="158"/>
      <c r="EE458" s="158"/>
      <c r="EF458" s="158"/>
      <c r="EG458" s="158"/>
      <c r="EH458" s="158"/>
      <c r="EI458" s="159"/>
      <c r="EJ458" s="165"/>
      <c r="EK458" s="166"/>
      <c r="EL458" s="175" t="str">
        <f>AE479</f>
        <v>C</v>
      </c>
      <c r="EM458" s="177" t="str">
        <f>IF(VLOOKUP($EL458,$A462:$C472,3,FALSE)=0,"",CONCATENATE(VLOOKUP(VLOOKUP($EL458,$A462:$C472,3,FALSE),Players!$C:$G,4,FALSE)," ",VLOOKUP($EL458,$A462:$C472,3,FALSE)," ",IF(ISERROR(VLOOKUP(VLOOKUP($EL458,$A462:$C472,3,FALSE),Players!$C:$G,5,FALSE)),"()",CONCATENATE("(",VLOOKUP(VLOOKUP($EL458,$A462:$C472,3,FALSE),Players!$C:$G,5,FALSE),")"))))</f>
        <v/>
      </c>
      <c r="EN458" s="178"/>
      <c r="EO458" s="178"/>
      <c r="EP458" s="178"/>
      <c r="EQ458" s="178"/>
      <c r="ER458" s="178"/>
      <c r="ES458" s="178"/>
      <c r="ET458" s="178"/>
      <c r="EU458" s="178"/>
      <c r="EV458" s="178"/>
      <c r="EW458" s="178"/>
      <c r="EX458" s="178"/>
      <c r="EY458" s="178"/>
      <c r="EZ458" s="178"/>
      <c r="FA458" s="179"/>
      <c r="FB458" s="150" t="str">
        <f>IF(AF479&lt;&gt;"",AF479,"")</f>
        <v/>
      </c>
      <c r="FC458" s="151"/>
      <c r="FD458" s="288" t="str">
        <f>IF(AH479&lt;&gt;"",AH479,"")</f>
        <v/>
      </c>
      <c r="FE458" s="151"/>
      <c r="FF458" s="288" t="str">
        <f>IF(AJ479&lt;&gt;"",AJ479,"")</f>
        <v/>
      </c>
      <c r="FG458" s="151"/>
      <c r="FH458" s="288" t="str">
        <f>IF(AL479&lt;&gt;"",AL479,"")</f>
        <v/>
      </c>
      <c r="FI458" s="151"/>
      <c r="FJ458" s="288" t="str">
        <f>IF(AN479&lt;&gt;"",AN479,"")</f>
        <v/>
      </c>
      <c r="FK458" s="332"/>
      <c r="FL458" s="174" t="str">
        <f>IF($FL456&lt;&gt;"",IF(FL456="W","L","W"),"")</f>
        <v/>
      </c>
    </row>
    <row r="459" spans="1:171" ht="11.25" customHeight="1" thickBot="1">
      <c r="A459" s="275"/>
      <c r="B459" s="276"/>
      <c r="C459" s="276"/>
      <c r="D459" s="279"/>
      <c r="E459" s="279"/>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c r="AF459" s="282"/>
      <c r="AG459" s="282"/>
      <c r="AH459" s="304"/>
      <c r="AI459" s="305"/>
      <c r="AJ459" s="305"/>
      <c r="AK459" s="330"/>
      <c r="AL459" s="330"/>
      <c r="AM459" s="330"/>
      <c r="AN459" s="330"/>
      <c r="AO459" s="331"/>
      <c r="AQ459" s="160"/>
      <c r="AR459" s="161"/>
      <c r="AS459" s="161"/>
      <c r="AT459" s="161"/>
      <c r="AU459" s="161"/>
      <c r="AV459" s="161"/>
      <c r="AW459" s="161"/>
      <c r="AX459" s="161"/>
      <c r="AY459" s="161"/>
      <c r="AZ459" s="161"/>
      <c r="BA459" s="161"/>
      <c r="BB459" s="161"/>
      <c r="BC459" s="162"/>
      <c r="BD459" s="167"/>
      <c r="BE459" s="168"/>
      <c r="BF459" s="176"/>
      <c r="BG459" s="180"/>
      <c r="BH459" s="181"/>
      <c r="BI459" s="181"/>
      <c r="BJ459" s="181"/>
      <c r="BK459" s="181"/>
      <c r="BL459" s="181"/>
      <c r="BM459" s="181"/>
      <c r="BN459" s="181"/>
      <c r="BO459" s="181"/>
      <c r="BP459" s="181"/>
      <c r="BQ459" s="181"/>
      <c r="BR459" s="181"/>
      <c r="BS459" s="181"/>
      <c r="BT459" s="181"/>
      <c r="BU459" s="182"/>
      <c r="BV459" s="152"/>
      <c r="BW459" s="153"/>
      <c r="BX459" s="333"/>
      <c r="BY459" s="153"/>
      <c r="BZ459" s="333"/>
      <c r="CA459" s="153"/>
      <c r="CB459" s="333"/>
      <c r="CC459" s="153"/>
      <c r="CD459" s="333"/>
      <c r="CE459" s="334"/>
      <c r="CF459" s="341"/>
      <c r="CG459" s="160"/>
      <c r="CH459" s="161"/>
      <c r="CI459" s="161"/>
      <c r="CJ459" s="161"/>
      <c r="CK459" s="161"/>
      <c r="CL459" s="161"/>
      <c r="CM459" s="161"/>
      <c r="CN459" s="161"/>
      <c r="CO459" s="161"/>
      <c r="CP459" s="161"/>
      <c r="CQ459" s="161"/>
      <c r="CR459" s="161"/>
      <c r="CS459" s="162"/>
      <c r="CT459" s="167"/>
      <c r="CU459" s="168"/>
      <c r="CV459" s="176"/>
      <c r="CW459" s="180"/>
      <c r="CX459" s="181"/>
      <c r="CY459" s="181"/>
      <c r="CZ459" s="181"/>
      <c r="DA459" s="181"/>
      <c r="DB459" s="181"/>
      <c r="DC459" s="181"/>
      <c r="DD459" s="181"/>
      <c r="DE459" s="181"/>
      <c r="DF459" s="181"/>
      <c r="DG459" s="181"/>
      <c r="DH459" s="181"/>
      <c r="DI459" s="181"/>
      <c r="DJ459" s="181"/>
      <c r="DK459" s="182"/>
      <c r="DL459" s="152"/>
      <c r="DM459" s="153"/>
      <c r="DN459" s="333"/>
      <c r="DO459" s="153"/>
      <c r="DP459" s="333"/>
      <c r="DQ459" s="153"/>
      <c r="DR459" s="333"/>
      <c r="DS459" s="153"/>
      <c r="DT459" s="333"/>
      <c r="DU459" s="334"/>
      <c r="DV459" s="174"/>
      <c r="DW459" s="160"/>
      <c r="DX459" s="161"/>
      <c r="DY459" s="161"/>
      <c r="DZ459" s="161"/>
      <c r="EA459" s="161"/>
      <c r="EB459" s="161"/>
      <c r="EC459" s="161"/>
      <c r="ED459" s="161"/>
      <c r="EE459" s="161"/>
      <c r="EF459" s="161"/>
      <c r="EG459" s="161"/>
      <c r="EH459" s="161"/>
      <c r="EI459" s="162"/>
      <c r="EJ459" s="167"/>
      <c r="EK459" s="168"/>
      <c r="EL459" s="176"/>
      <c r="EM459" s="180"/>
      <c r="EN459" s="181"/>
      <c r="EO459" s="181"/>
      <c r="EP459" s="181"/>
      <c r="EQ459" s="181"/>
      <c r="ER459" s="181"/>
      <c r="ES459" s="181"/>
      <c r="ET459" s="181"/>
      <c r="EU459" s="181"/>
      <c r="EV459" s="181"/>
      <c r="EW459" s="181"/>
      <c r="EX459" s="181"/>
      <c r="EY459" s="181"/>
      <c r="EZ459" s="181"/>
      <c r="FA459" s="182"/>
      <c r="FB459" s="152"/>
      <c r="FC459" s="153"/>
      <c r="FD459" s="333"/>
      <c r="FE459" s="153"/>
      <c r="FF459" s="333"/>
      <c r="FG459" s="153"/>
      <c r="FH459" s="333"/>
      <c r="FI459" s="153"/>
      <c r="FJ459" s="333"/>
      <c r="FK459" s="334"/>
      <c r="FL459" s="174"/>
    </row>
    <row r="460" spans="1:171" ht="11.25" customHeight="1">
      <c r="A460" s="259" t="s">
        <v>15</v>
      </c>
      <c r="B460" s="260"/>
      <c r="C460" s="260"/>
      <c r="D460" s="264">
        <v>8</v>
      </c>
      <c r="E460" s="264"/>
      <c r="F460" s="266" t="s">
        <v>16</v>
      </c>
      <c r="G460" s="267"/>
      <c r="H460" s="267"/>
      <c r="I460" s="283"/>
      <c r="J460" s="284"/>
      <c r="K460" s="284"/>
      <c r="L460" s="284"/>
      <c r="M460" s="284"/>
      <c r="N460" s="264"/>
      <c r="O460" s="264"/>
      <c r="P460" s="264"/>
      <c r="Q460" s="264"/>
      <c r="R460" s="264"/>
      <c r="S460" s="264"/>
      <c r="T460" s="264"/>
      <c r="U460" s="264"/>
      <c r="V460" s="264"/>
      <c r="W460" s="264"/>
      <c r="X460" s="264"/>
      <c r="Y460" s="325"/>
      <c r="Z460" s="150" t="s">
        <v>17</v>
      </c>
      <c r="AA460" s="270"/>
      <c r="AB460" s="288" t="s">
        <v>18</v>
      </c>
      <c r="AC460" s="270"/>
      <c r="AD460" s="288" t="s">
        <v>19</v>
      </c>
      <c r="AE460" s="270"/>
      <c r="AF460" s="288" t="s">
        <v>20</v>
      </c>
      <c r="AG460" s="270"/>
      <c r="AH460" s="288" t="s">
        <v>43</v>
      </c>
      <c r="AI460" s="270"/>
      <c r="AJ460" s="288" t="s">
        <v>52</v>
      </c>
      <c r="AK460" s="290"/>
      <c r="AL460" s="292" t="s">
        <v>21</v>
      </c>
      <c r="AM460" s="293"/>
      <c r="AN460" s="296" t="s">
        <v>22</v>
      </c>
      <c r="AO460" s="297"/>
      <c r="AQ460" s="126"/>
      <c r="AR460" s="126"/>
      <c r="AS460" s="126"/>
      <c r="AT460" s="126"/>
      <c r="AU460" s="126"/>
      <c r="AV460" s="126"/>
      <c r="AW460" s="126"/>
      <c r="AX460" s="126"/>
      <c r="AY460" s="126"/>
      <c r="AZ460" s="126"/>
      <c r="BA460" s="126"/>
      <c r="BB460" s="126"/>
      <c r="BC460" s="126"/>
      <c r="BV460" s="169" t="str">
        <f>IF(CF456&lt;&gt;"",IF(AND(AND(BV456&gt;-1,BV458&gt;-1),OR(BV456&gt;10,BV458&gt;10),ABS(BV456-BV458)&gt;1,IF(OR(BV456&gt;11,BV458&gt;11),ABS(BV456-BV458)=2,TRUE),BV456=INT(BV456),BV458=INT(BV458)),"","Error"),"")</f>
        <v/>
      </c>
      <c r="BW460" s="169"/>
      <c r="BX460" s="169" t="str">
        <f>IF(CF456&lt;&gt;"",IF(AND(AND(BX456&gt;-1,BX458&gt;-1),OR(BX456&gt;10,BX458&gt;10),ABS(BX456-BX458)&gt;1,IF(OR(BX456&gt;11,BX458&gt;11),ABS(BX456-BX458)=2,TRUE),BX456=INT(BX456),BX458=INT(BX458)),"","Error"),"")</f>
        <v/>
      </c>
      <c r="BY460" s="169"/>
      <c r="BZ460" s="169" t="str">
        <f>IF(CF456&lt;&gt;"",IF(AND(AND(BZ456&gt;-1,BZ458&gt;-1),OR(BZ456&gt;10,BZ458&gt;10),ABS(BZ456-BZ458)&gt;1,IF(OR(BZ456&gt;11,BZ458&gt;11),ABS(BZ456-BZ458)=2,TRUE),BZ456=INT(BZ456),BZ458=INT(BZ458)),"","Error"),"")</f>
        <v/>
      </c>
      <c r="CA460" s="169"/>
      <c r="CB460" s="169" t="str">
        <f>IF(AND(CF456&lt;&gt;"",CB456&lt;&gt;""),IF(AND(AND(CB456&gt;-1,CB458&gt;-1),OR(CB456&gt;10,CB458&gt;10),ABS(CB456-CB458)&gt;1,IF(OR(CB456&gt;11,CB458&gt;11),ABS(CB456-CB458)=2,TRUE),CB456=INT(CB456),CB458=INT(CB458)),"","Error"),"")</f>
        <v/>
      </c>
      <c r="CC460" s="169"/>
      <c r="CD460" s="169" t="str">
        <f>IF(AND(CF456&lt;&gt;"",CD456&lt;&gt;""),IF(AND(AND(CD456&gt;-1,CD458&gt;-1),OR(CD456&gt;10,CD458&gt;10),ABS(CD456-CD458)&gt;1,IF(OR(CD456&gt;11,CD458&gt;11),ABS(CD456-CD458)=2,TRUE),CD456=INT(CD456),CD458=INT(CD458)),"","Error"),"")</f>
        <v/>
      </c>
      <c r="CE460" s="169"/>
      <c r="CG460" s="126"/>
      <c r="CH460" s="126"/>
      <c r="CI460" s="126"/>
      <c r="CJ460" s="126"/>
      <c r="CK460" s="126"/>
      <c r="CL460" s="126"/>
      <c r="CM460" s="126"/>
      <c r="CN460" s="126"/>
      <c r="CO460" s="126"/>
      <c r="CP460" s="126"/>
      <c r="CQ460" s="126"/>
      <c r="CR460" s="126"/>
      <c r="CS460" s="126"/>
      <c r="DL460" s="169" t="str">
        <f>IF(DV456&lt;&gt;"",IF(AND(AND(DL456&gt;-1,DL458&gt;-1),OR(DL456&gt;10,DL458&gt;10),ABS(DL456-DL458)&gt;1,IF(OR(DL456&gt;11,DL458&gt;11),ABS(DL456-DL458)=2,TRUE),DL456=INT(DL456),DL458=INT(DL458)),"","Error"),"")</f>
        <v/>
      </c>
      <c r="DM460" s="169"/>
      <c r="DN460" s="169" t="str">
        <f>IF(DV456&lt;&gt;"",IF(AND(AND(DN456&gt;-1,DN458&gt;-1),OR(DN456&gt;10,DN458&gt;10),ABS(DN456-DN458)&gt;1,IF(OR(DN456&gt;11,DN458&gt;11),ABS(DN456-DN458)=2,TRUE),DN456=INT(DN456),DN458=INT(DN458)),"","Error"),"")</f>
        <v/>
      </c>
      <c r="DO460" s="169"/>
      <c r="DP460" s="169" t="str">
        <f>IF(DV456&lt;&gt;"",IF(AND(AND(DP456&gt;-1,DP458&gt;-1),OR(DP456&gt;10,DP458&gt;10),ABS(DP456-DP458)&gt;1,IF(OR(DP456&gt;11,DP458&gt;11),ABS(DP456-DP458)=2,TRUE),DP456=INT(DP456),DP458=INT(DP458)),"","Error"),"")</f>
        <v/>
      </c>
      <c r="DQ460" s="169"/>
      <c r="DR460" s="169" t="str">
        <f>IF(AND(DV456&lt;&gt;"",DR456&lt;&gt;""),IF(AND(AND(DR456&gt;-1,DR458&gt;-1),OR(DR456&gt;10,DR458&gt;10),ABS(DR456-DR458)&gt;1,IF(OR(DR456&gt;11,DR458&gt;11),ABS(DR456-DR458)=2,TRUE),DR456=INT(DR456),DR458=INT(DR458)),"","Error"),"")</f>
        <v/>
      </c>
      <c r="DS460" s="169"/>
      <c r="DT460" s="169" t="str">
        <f>IF(AND(DV456&lt;&gt;"",DT456&lt;&gt;""),IF(AND(AND(DT456&gt;-1,DT458&gt;-1),OR(DT456&gt;10,DT458&gt;10),ABS(DT456-DT458)&gt;1,IF(OR(DT456&gt;11,DT458&gt;11),ABS(DT456-DT458)=2,TRUE),DT456=INT(DT456),DT458=INT(DT458)),"","Error"),"")</f>
        <v/>
      </c>
      <c r="DU460" s="169"/>
      <c r="FB460" s="169" t="str">
        <f>IF(FL456&lt;&gt;"",IF(AND(AND(FB456&gt;-1,FB458&gt;-1),OR(FB456&gt;10,FB458&gt;10),ABS(FB456-FB458)&gt;1,IF(OR(FB456&gt;11,FB458&gt;11),ABS(FB456-FB458)=2,TRUE),FB456=INT(FB456),FB458=INT(FB458)),"","Error"),"")</f>
        <v/>
      </c>
      <c r="FC460" s="169"/>
      <c r="FD460" s="169" t="str">
        <f>IF(FL456&lt;&gt;"",IF(AND(AND(FD456&gt;-1,FD458&gt;-1),OR(FD456&gt;10,FD458&gt;10),ABS(FD456-FD458)&gt;1,IF(OR(FD456&gt;11,FD458&gt;11),ABS(FD456-FD458)=2,TRUE),FD456=INT(FD456),FD458=INT(FD458)),"","Error"),"")</f>
        <v/>
      </c>
      <c r="FE460" s="169"/>
      <c r="FF460" s="169" t="str">
        <f>IF(FL456&lt;&gt;"",IF(AND(AND(FF456&gt;-1,FF458&gt;-1),OR(FF456&gt;10,FF458&gt;10),ABS(FF456-FF458)&gt;1,IF(OR(FF456&gt;11,FF458&gt;11),ABS(FF456-FF458)=2,TRUE),FF456=INT(FF456),FF458=INT(FF458)),"","Error"),"")</f>
        <v/>
      </c>
      <c r="FG460" s="169"/>
      <c r="FH460" s="169" t="str">
        <f>IF(AND(FL456&lt;&gt;"",FH456&lt;&gt;""),IF(AND(AND(FH456&gt;-1,FH458&gt;-1),OR(FH456&gt;10,FH458&gt;10),ABS(FH456-FH458)&gt;1,IF(OR(FH456&gt;11,FH458&gt;11),ABS(FH456-FH458)=2,TRUE),FH456=INT(FH456),FH458=INT(FH458)),"","Error"),"")</f>
        <v/>
      </c>
      <c r="FI460" s="169"/>
      <c r="FJ460" s="169" t="str">
        <f>IF(AND(FL456&lt;&gt;"",FJ456&lt;&gt;""),IF(AND(AND(FJ456&gt;-1,FJ458&gt;-1),OR(FJ456&gt;10,FJ458&gt;10),ABS(FJ456-FJ458)&gt;1,IF(OR(FJ456&gt;11,FJ458&gt;11),ABS(FJ456-FJ458)=2,TRUE),FJ456=INT(FJ456),FJ458=INT(FJ458)),"","Error"),"")</f>
        <v/>
      </c>
      <c r="FK460" s="169"/>
    </row>
    <row r="461" spans="1:171" ht="11.25" customHeight="1" thickBot="1">
      <c r="A461" s="261"/>
      <c r="B461" s="262"/>
      <c r="C461" s="262"/>
      <c r="D461" s="326"/>
      <c r="E461" s="326"/>
      <c r="F461" s="275"/>
      <c r="G461" s="276"/>
      <c r="H461" s="276"/>
      <c r="I461" s="286"/>
      <c r="J461" s="286"/>
      <c r="K461" s="286"/>
      <c r="L461" s="286"/>
      <c r="M461" s="286"/>
      <c r="N461" s="326"/>
      <c r="O461" s="326"/>
      <c r="P461" s="326"/>
      <c r="Q461" s="326"/>
      <c r="R461" s="326"/>
      <c r="S461" s="326"/>
      <c r="T461" s="326"/>
      <c r="U461" s="326"/>
      <c r="V461" s="326"/>
      <c r="W461" s="326"/>
      <c r="X461" s="326"/>
      <c r="Y461" s="327"/>
      <c r="Z461" s="194"/>
      <c r="AA461" s="195"/>
      <c r="AB461" s="289"/>
      <c r="AC461" s="195"/>
      <c r="AD461" s="289"/>
      <c r="AE461" s="195"/>
      <c r="AF461" s="289"/>
      <c r="AG461" s="195"/>
      <c r="AH461" s="289"/>
      <c r="AI461" s="195"/>
      <c r="AJ461" s="289"/>
      <c r="AK461" s="291"/>
      <c r="AL461" s="294"/>
      <c r="AM461" s="295"/>
      <c r="AN461" s="298"/>
      <c r="AO461" s="299"/>
      <c r="AQ461" s="126"/>
      <c r="AR461" s="126"/>
      <c r="AS461" s="126"/>
      <c r="AT461" s="126"/>
      <c r="AU461" s="126"/>
      <c r="AV461" s="126"/>
      <c r="AW461" s="126"/>
      <c r="AX461" s="126"/>
      <c r="AY461" s="126"/>
      <c r="AZ461" s="126"/>
      <c r="BA461" s="126"/>
      <c r="BB461" s="126"/>
      <c r="BC461" s="126"/>
      <c r="CG461" s="126"/>
      <c r="CH461" s="126"/>
      <c r="CI461" s="126"/>
      <c r="CJ461" s="126"/>
      <c r="CK461" s="126"/>
      <c r="CL461" s="126"/>
      <c r="CM461" s="126"/>
      <c r="CN461" s="126"/>
      <c r="CO461" s="126"/>
      <c r="CP461" s="126"/>
      <c r="CQ461" s="126"/>
      <c r="CR461" s="126"/>
      <c r="CS461" s="126"/>
    </row>
    <row r="462" spans="1:171" ht="11.25" customHeight="1">
      <c r="A462" s="210" t="str">
        <f>Z460</f>
        <v>A</v>
      </c>
      <c r="B462" s="211"/>
      <c r="C462" s="342"/>
      <c r="D462" s="343"/>
      <c r="E462" s="343"/>
      <c r="F462" s="343"/>
      <c r="G462" s="343"/>
      <c r="H462" s="343"/>
      <c r="I462" s="343"/>
      <c r="J462" s="343"/>
      <c r="K462" s="343"/>
      <c r="L462" s="343"/>
      <c r="M462" s="343"/>
      <c r="N462" s="343"/>
      <c r="O462" s="343"/>
      <c r="P462" s="343"/>
      <c r="Q462" s="343"/>
      <c r="R462" s="343"/>
      <c r="S462" s="343"/>
      <c r="T462" s="343"/>
      <c r="U462" s="343"/>
      <c r="V462" s="343"/>
      <c r="W462" s="343"/>
      <c r="X462" s="343"/>
      <c r="Y462" s="344"/>
      <c r="Z462" s="250"/>
      <c r="AA462" s="229"/>
      <c r="AB462" s="252" t="str">
        <f>IF($D458="1P",IF(Z497=Z499,IF(X497=X499,IF(V497&lt;&gt;"",IF(V497&gt;V499,"W","L"),""),IF(X497&gt;X499,"W","L")),IF(Z497&gt;Z499,"W","L")),IF(Z485=Z487,IF(X485=X487,IF(V485&lt;&gt;"",IF(V485&gt;V487,"W","L"),""),IF(X485&gt;X487,"W","L")),IF(Z485&gt;Z487,"W","L")))</f>
        <v/>
      </c>
      <c r="AC462" s="253"/>
      <c r="AD462" s="252" t="str">
        <f>IF($D458="1P",IF(Z485=Z487,IF(X485=X487,IF(V485&lt;&gt;"",IF(V485&gt;V487,"W","L"),""),IF(X485&gt;X487,"W","L")),IF(Z485&gt;Z487,"W","L")),IF(L501=L503,IF(J501=J503,IF(H501&lt;&gt;"",IF(H501&gt;H503,"W","L"),""),IF(J501&gt;J503,"W","L")),IF(L501&gt;L503,"W","L")))</f>
        <v/>
      </c>
      <c r="AE462" s="253"/>
      <c r="AF462" s="252" t="str">
        <f>IF($D458="1P",IF(L501=L503,IF(J501=J503,IF(H501&lt;&gt;"",IF(H501&gt;H503,"W","L"),""),IF(J501&gt;J503,"W","L")),IF(L501&gt;L503,"W","L")),IF(L489=L491,IF(J489=J491,IF(H489&lt;&gt;"",IF(H489&gt;H491,"W","L"),""),IF(J489&gt;J491,"W","L")),IF(L489&gt;L491,"W","L")))</f>
        <v/>
      </c>
      <c r="AG462" s="253"/>
      <c r="AH462" s="252" t="str">
        <f>IF($D458="1P",IF(L489=L491,IF(J489=J491,IF(H489&lt;&gt;"",IF(H489&gt;H491,"W","L"),""),IF(J489&gt;J491,"W","L")),IF(L489&gt;L491,"W","L")),IF(Z497=Z499,IF(X497=X499,IF(V497&lt;&gt;"",IF(V497&gt;V499,"W","L"),""),IF(X497&gt;X499,"W","L")),IF(Z497&gt;Z499,"W","L")))</f>
        <v/>
      </c>
      <c r="AI462" s="253"/>
      <c r="AJ462" s="252" t="str">
        <f>IF($D458="1P",IF(L477=L479,IF(J477=J479,IF(H477&lt;&gt;"",IF(H477&gt;H479,"W","L"),""),IF(J477&gt;J479,"W","L")),IF(L477&gt;L479,"W","L")),IF(L477=L479,IF(J477=J479,IF(H477&lt;&gt;"",IF(H477&gt;H479,"W","L"),""),IF(J477&gt;J479,"W","L")),IF(L477&gt;L479,"W","L")))</f>
        <v/>
      </c>
      <c r="AK462" s="324"/>
      <c r="AL462" s="254" t="str">
        <f>IF(OR(COUNTIF(Z462:AJ462,"W"),COUNTIF(Z462:AJ462,"L")),COUNTIF(Z462:AJ462,"W")*2+COUNTIF(Z462:AJ462,"L"),"")</f>
        <v/>
      </c>
      <c r="AM462" s="255"/>
      <c r="AN462" s="256" t="str">
        <f>IF(AL462&lt;&gt;"",RANK(AL462,AL462:AL472,0),"")</f>
        <v/>
      </c>
      <c r="AO462" s="257"/>
      <c r="AQ462" s="127"/>
      <c r="AR462" s="127"/>
      <c r="AS462" s="127"/>
      <c r="AT462" s="127"/>
      <c r="AU462" s="127"/>
      <c r="AV462" s="127"/>
      <c r="AW462" s="127"/>
      <c r="AX462" s="127"/>
      <c r="AY462" s="127"/>
      <c r="AZ462" s="127"/>
      <c r="BA462" s="127"/>
      <c r="BB462" s="127"/>
      <c r="BC462" s="127"/>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127"/>
      <c r="CH462" s="127"/>
      <c r="CI462" s="127"/>
      <c r="CJ462" s="127"/>
      <c r="CK462" s="127"/>
      <c r="CL462" s="127"/>
      <c r="CM462" s="127"/>
      <c r="CN462" s="127"/>
      <c r="CO462" s="127"/>
      <c r="CP462" s="127"/>
      <c r="CQ462" s="127"/>
      <c r="CR462" s="127"/>
      <c r="CS462" s="127"/>
      <c r="CT462" s="40"/>
      <c r="CU462" s="40"/>
      <c r="CV462" s="40"/>
      <c r="CW462" s="40"/>
      <c r="CX462" s="40"/>
      <c r="CY462" s="40"/>
      <c r="CZ462" s="40"/>
      <c r="DA462" s="40"/>
      <c r="DB462" s="40"/>
      <c r="DC462" s="40"/>
      <c r="DD462" s="40"/>
      <c r="DE462" s="40"/>
      <c r="DF462" s="40"/>
      <c r="DG462" s="40"/>
      <c r="DH462" s="40"/>
      <c r="DI462" s="40"/>
      <c r="DJ462" s="40"/>
      <c r="DK462" s="40"/>
      <c r="DL462" s="40"/>
      <c r="DM462" s="40"/>
      <c r="DN462" s="40"/>
      <c r="DO462" s="40"/>
      <c r="DP462" s="40"/>
      <c r="DQ462" s="40"/>
      <c r="DR462" s="40"/>
      <c r="DS462" s="40"/>
      <c r="DT462" s="40"/>
      <c r="DU462" s="40"/>
      <c r="DW462" s="40"/>
      <c r="DX462" s="40"/>
      <c r="DY462" s="40"/>
      <c r="DZ462" s="40"/>
      <c r="EA462" s="40"/>
      <c r="EB462" s="40"/>
      <c r="EC462" s="40"/>
      <c r="ED462" s="40"/>
      <c r="EE462" s="40"/>
      <c r="EF462" s="40"/>
      <c r="EG462" s="40"/>
      <c r="EH462" s="40"/>
      <c r="EI462" s="40"/>
      <c r="EJ462" s="40"/>
      <c r="EK462" s="40"/>
      <c r="EL462" s="40"/>
      <c r="EM462" s="40"/>
      <c r="EN462" s="40"/>
      <c r="EO462" s="40"/>
      <c r="EP462" s="40"/>
      <c r="EQ462" s="40"/>
      <c r="ER462" s="40"/>
      <c r="ES462" s="40"/>
      <c r="ET462" s="40"/>
      <c r="EU462" s="40"/>
      <c r="EV462" s="40"/>
      <c r="EW462" s="40"/>
      <c r="EX462" s="40"/>
      <c r="EY462" s="40"/>
      <c r="EZ462" s="40"/>
      <c r="FA462" s="40"/>
      <c r="FB462" s="40"/>
      <c r="FC462" s="40"/>
      <c r="FD462" s="40"/>
      <c r="FE462" s="40"/>
      <c r="FF462" s="40"/>
      <c r="FG462" s="40"/>
      <c r="FH462" s="40"/>
      <c r="FI462" s="40"/>
      <c r="FJ462" s="40"/>
      <c r="FK462" s="40"/>
    </row>
    <row r="463" spans="1:171" ht="11.25" customHeight="1">
      <c r="A463" s="212"/>
      <c r="B463" s="213"/>
      <c r="C463" s="217"/>
      <c r="D463" s="218"/>
      <c r="E463" s="218"/>
      <c r="F463" s="218"/>
      <c r="G463" s="218"/>
      <c r="H463" s="218"/>
      <c r="I463" s="218"/>
      <c r="J463" s="218"/>
      <c r="K463" s="218"/>
      <c r="L463" s="218"/>
      <c r="M463" s="218"/>
      <c r="N463" s="218"/>
      <c r="O463" s="218"/>
      <c r="P463" s="218"/>
      <c r="Q463" s="218"/>
      <c r="R463" s="218"/>
      <c r="S463" s="218"/>
      <c r="T463" s="218"/>
      <c r="U463" s="218"/>
      <c r="V463" s="218"/>
      <c r="W463" s="218"/>
      <c r="X463" s="218"/>
      <c r="Y463" s="219"/>
      <c r="Z463" s="251"/>
      <c r="AA463" s="236"/>
      <c r="AB463" s="234"/>
      <c r="AC463" s="233"/>
      <c r="AD463" s="234"/>
      <c r="AE463" s="233"/>
      <c r="AF463" s="234"/>
      <c r="AG463" s="233"/>
      <c r="AH463" s="234"/>
      <c r="AI463" s="233"/>
      <c r="AJ463" s="234"/>
      <c r="AK463" s="238"/>
      <c r="AL463" s="241"/>
      <c r="AM463" s="240"/>
      <c r="AN463" s="258"/>
      <c r="AO463" s="243"/>
      <c r="AQ463" s="128"/>
      <c r="AR463" s="128"/>
      <c r="AS463" s="128"/>
      <c r="AT463" s="128"/>
      <c r="AU463" s="128"/>
      <c r="AV463" s="128"/>
      <c r="AW463" s="128"/>
      <c r="AX463" s="128"/>
      <c r="AY463" s="128"/>
      <c r="AZ463" s="128"/>
      <c r="BA463" s="128"/>
      <c r="BB463" s="128"/>
      <c r="BC463" s="128"/>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c r="CG463" s="128"/>
      <c r="CH463" s="128"/>
      <c r="CI463" s="128"/>
      <c r="CJ463" s="128"/>
      <c r="CK463" s="128"/>
      <c r="CL463" s="128"/>
      <c r="CM463" s="128"/>
      <c r="CN463" s="128"/>
      <c r="CO463" s="128"/>
      <c r="CP463" s="128"/>
      <c r="CQ463" s="128"/>
      <c r="CR463" s="128"/>
      <c r="CS463" s="128"/>
      <c r="CT463" s="41"/>
      <c r="CU463" s="41"/>
      <c r="CV463" s="41"/>
      <c r="CW463" s="41"/>
      <c r="CX463" s="41"/>
      <c r="CY463" s="41"/>
      <c r="CZ463" s="41"/>
      <c r="DA463" s="41"/>
      <c r="DB463" s="41"/>
      <c r="DC463" s="41"/>
      <c r="DD463" s="41"/>
      <c r="DE463" s="41"/>
      <c r="DF463" s="41"/>
      <c r="DG463" s="41"/>
      <c r="DH463" s="41"/>
      <c r="DI463" s="41"/>
      <c r="DJ463" s="41"/>
      <c r="DK463" s="41"/>
      <c r="DL463" s="41"/>
      <c r="DM463" s="41"/>
      <c r="DN463" s="41"/>
      <c r="DO463" s="41"/>
      <c r="DP463" s="41"/>
      <c r="DQ463" s="41"/>
      <c r="DR463" s="41"/>
      <c r="DS463" s="41"/>
      <c r="DT463" s="41"/>
      <c r="DU463" s="41"/>
      <c r="DW463" s="41"/>
      <c r="DX463" s="41"/>
      <c r="DY463" s="41"/>
      <c r="DZ463" s="41"/>
      <c r="EA463" s="41"/>
      <c r="EB463" s="41"/>
      <c r="EC463" s="41"/>
      <c r="ED463" s="41"/>
      <c r="EE463" s="41"/>
      <c r="EF463" s="41"/>
      <c r="EG463" s="41"/>
      <c r="EH463" s="41"/>
      <c r="EI463" s="41"/>
      <c r="EJ463" s="41"/>
      <c r="EK463" s="41"/>
      <c r="EL463" s="41"/>
      <c r="EM463" s="41"/>
      <c r="EN463" s="41"/>
      <c r="EO463" s="41"/>
      <c r="EP463" s="41"/>
      <c r="EQ463" s="41"/>
      <c r="ER463" s="41"/>
      <c r="ES463" s="41"/>
      <c r="ET463" s="41"/>
      <c r="EU463" s="41"/>
      <c r="EV463" s="41"/>
      <c r="EW463" s="41"/>
      <c r="EX463" s="41"/>
      <c r="EY463" s="41"/>
      <c r="EZ463" s="41"/>
      <c r="FA463" s="41"/>
      <c r="FB463" s="41"/>
      <c r="FC463" s="41"/>
      <c r="FD463" s="41"/>
      <c r="FE463" s="41"/>
      <c r="FF463" s="41"/>
      <c r="FG463" s="41"/>
      <c r="FH463" s="41"/>
      <c r="FI463" s="41"/>
      <c r="FJ463" s="41"/>
      <c r="FK463" s="41"/>
    </row>
    <row r="464" spans="1:171" ht="11.25" customHeight="1">
      <c r="A464" s="210" t="str">
        <f>AB460</f>
        <v>B</v>
      </c>
      <c r="B464" s="211"/>
      <c r="C464" s="342"/>
      <c r="D464" s="343"/>
      <c r="E464" s="343"/>
      <c r="F464" s="343"/>
      <c r="G464" s="343"/>
      <c r="H464" s="343"/>
      <c r="I464" s="343"/>
      <c r="J464" s="343"/>
      <c r="K464" s="343"/>
      <c r="L464" s="343"/>
      <c r="M464" s="343"/>
      <c r="N464" s="343"/>
      <c r="O464" s="343"/>
      <c r="P464" s="343"/>
      <c r="Q464" s="343"/>
      <c r="R464" s="343"/>
      <c r="S464" s="343"/>
      <c r="T464" s="343"/>
      <c r="U464" s="343"/>
      <c r="V464" s="343"/>
      <c r="W464" s="343"/>
      <c r="X464" s="343"/>
      <c r="Y464" s="344"/>
      <c r="Z464" s="220" t="str">
        <f>IF(AB462&lt;&gt;"",IF(AB462="W","L","W"),"")</f>
        <v/>
      </c>
      <c r="AA464" s="221"/>
      <c r="AB464" s="228"/>
      <c r="AC464" s="229"/>
      <c r="AD464" s="227" t="str">
        <f>IF($D458="1P",IF(L497=L499,IF(J497=J499,IF(H497&lt;&gt;"",IF(H497&gt;H499,"W","L"),""),IF(J497&gt;J499,"W","L")),IF(L497&gt;L499,"W","L")),IF(AN477=AN479,IF(AL477=AL479,IF(AJ477&lt;&gt;"",IF(AJ477&gt;AJ479,"W","L"),""),IF(AL477&gt;AL479,"W","L")),IF(AN477&gt;AN479,"W","L")))</f>
        <v/>
      </c>
      <c r="AE464" s="221"/>
      <c r="AF464" s="227" t="str">
        <f>IF($D458="1P",IF(Z489=Z491,IF(X489=X491,IF(V489&lt;&gt;"",IF(V489&gt;V491,"W","L"),""),IF(X489&gt;X491,"W","L")),IF(Z489&gt;Z491,"W","L")),IF(Z477=Z479,IF(X477=X479,IF(V477&lt;&gt;"",IF(V477&gt;V479,"W","L"),""),IF(X477&gt;X479,"W","L")),IF(Z477&gt;Z479,"W","L")))</f>
        <v/>
      </c>
      <c r="AG464" s="221"/>
      <c r="AH464" s="227" t="str">
        <f>IF($D458="1P",IF(L481=L483,IF(J481=J483,IF(H481&lt;&gt;"",IF(H481&gt;H483,"W","L"),""),IF(J481&gt;J483,"W","L")),IF(L481&gt;L483,"W","L")),IF(L481=L483,IF(J481=J483,IF(H481&lt;&gt;"",IF(H481&gt;H483,"W","L"),""),IF(J481&gt;J483,"W","L")),IF(L481&gt;L483,"W","L")))</f>
        <v/>
      </c>
      <c r="AI464" s="221"/>
      <c r="AJ464" s="227" t="str">
        <f>IF($D458="1P",IF(Z481=Z483,IF(X481=X483,IF(V481&lt;&gt;"",IF(V481&gt;V483,"W","L"),""),IF(X481&gt;X483,"W","L")),IF(Z481&gt;Z483,"W","L")),IF(L497=L499,IF(J497=J499,IF(H497&lt;&gt;"",IF(H497&gt;H499,"W","L"),""),IF(J497&gt;J499,"W","L")),IF(L497&gt;L499,"W","L")))</f>
        <v/>
      </c>
      <c r="AK464" s="237"/>
      <c r="AL464" s="239" t="str">
        <f>IF(OR(COUNTIF(Z464:AJ464,"W"),COUNTIF(Z464:AJ464,"L")),COUNTIF(Z464:AJ464,"W")*2+COUNTIF(Z464:AJ464,"L"),"")</f>
        <v/>
      </c>
      <c r="AM464" s="240"/>
      <c r="AN464" s="242" t="str">
        <f>IF(AL464&lt;&gt;"",RANK(AL464,AL462:AL472,0),"")</f>
        <v/>
      </c>
      <c r="AO464" s="243"/>
      <c r="AQ464" s="126"/>
      <c r="AR464" s="126"/>
      <c r="AS464" s="126"/>
      <c r="AT464" s="126"/>
      <c r="AU464" s="126"/>
      <c r="AV464" s="126"/>
      <c r="AW464" s="126"/>
      <c r="AX464" s="126"/>
      <c r="AY464" s="126"/>
      <c r="AZ464" s="126"/>
      <c r="BA464" s="126"/>
      <c r="BB464" s="126"/>
      <c r="BC464" s="126"/>
      <c r="CG464" s="126"/>
      <c r="CH464" s="126"/>
      <c r="CI464" s="126"/>
      <c r="CJ464" s="126"/>
      <c r="CK464" s="126"/>
      <c r="CL464" s="126"/>
      <c r="CM464" s="126"/>
      <c r="CN464" s="126"/>
      <c r="CO464" s="126"/>
      <c r="CP464" s="126"/>
      <c r="CQ464" s="126"/>
      <c r="CR464" s="126"/>
      <c r="CS464" s="126"/>
    </row>
    <row r="465" spans="1:171" ht="11.25" customHeight="1" thickBot="1">
      <c r="A465" s="212"/>
      <c r="B465" s="213"/>
      <c r="C465" s="217"/>
      <c r="D465" s="218"/>
      <c r="E465" s="218"/>
      <c r="F465" s="218"/>
      <c r="G465" s="218"/>
      <c r="H465" s="218"/>
      <c r="I465" s="218"/>
      <c r="J465" s="218"/>
      <c r="K465" s="218"/>
      <c r="L465" s="218"/>
      <c r="M465" s="218"/>
      <c r="N465" s="218"/>
      <c r="O465" s="218"/>
      <c r="P465" s="218"/>
      <c r="Q465" s="218"/>
      <c r="R465" s="218"/>
      <c r="S465" s="218"/>
      <c r="T465" s="218"/>
      <c r="U465" s="218"/>
      <c r="V465" s="218"/>
      <c r="W465" s="218"/>
      <c r="X465" s="218"/>
      <c r="Y465" s="219"/>
      <c r="Z465" s="232"/>
      <c r="AA465" s="233"/>
      <c r="AB465" s="235"/>
      <c r="AC465" s="236"/>
      <c r="AD465" s="234"/>
      <c r="AE465" s="233"/>
      <c r="AF465" s="234"/>
      <c r="AG465" s="233"/>
      <c r="AH465" s="234"/>
      <c r="AI465" s="233"/>
      <c r="AJ465" s="234"/>
      <c r="AK465" s="238"/>
      <c r="AL465" s="241"/>
      <c r="AM465" s="240"/>
      <c r="AN465" s="258"/>
      <c r="AO465" s="243"/>
      <c r="AQ465" s="127"/>
      <c r="AR465" s="127"/>
      <c r="AS465" s="127"/>
      <c r="AT465" s="127"/>
      <c r="AU465" s="127"/>
      <c r="AV465" s="127"/>
      <c r="AW465" s="127"/>
      <c r="AX465" s="127"/>
      <c r="AY465" s="127"/>
      <c r="AZ465" s="127"/>
      <c r="BA465" s="127"/>
      <c r="BB465" s="127"/>
      <c r="BC465" s="127"/>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G465" s="127"/>
      <c r="CH465" s="127"/>
      <c r="CI465" s="127"/>
      <c r="CJ465" s="127"/>
      <c r="CK465" s="127"/>
      <c r="CL465" s="127"/>
      <c r="CM465" s="127"/>
      <c r="CN465" s="127"/>
      <c r="CO465" s="127"/>
      <c r="CP465" s="127"/>
      <c r="CQ465" s="127"/>
      <c r="CR465" s="127"/>
      <c r="CS465" s="127"/>
      <c r="CT465" s="40"/>
      <c r="CU465" s="40"/>
      <c r="CV465" s="40"/>
      <c r="CW465" s="40"/>
      <c r="CX465" s="40"/>
      <c r="CY465" s="40"/>
      <c r="CZ465" s="40"/>
      <c r="DA465" s="40"/>
      <c r="DB465" s="40"/>
      <c r="DC465" s="40"/>
      <c r="DD465" s="40"/>
      <c r="DE465" s="40"/>
      <c r="DF465" s="40"/>
      <c r="DG465" s="40"/>
      <c r="DH465" s="40"/>
      <c r="DI465" s="40"/>
      <c r="DJ465" s="40"/>
      <c r="DK465" s="40"/>
      <c r="DL465" s="40"/>
      <c r="DM465" s="40"/>
      <c r="DN465" s="40"/>
      <c r="DO465" s="40"/>
      <c r="DP465" s="40"/>
      <c r="DQ465" s="40"/>
      <c r="DR465" s="40"/>
      <c r="DS465" s="40"/>
      <c r="DT465" s="40"/>
      <c r="DU465" s="40"/>
    </row>
    <row r="466" spans="1:171" ht="11.25" customHeight="1">
      <c r="A466" s="210" t="str">
        <f>AD460</f>
        <v>C</v>
      </c>
      <c r="B466" s="211"/>
      <c r="C466" s="342"/>
      <c r="D466" s="343"/>
      <c r="E466" s="343"/>
      <c r="F466" s="343"/>
      <c r="G466" s="343"/>
      <c r="H466" s="343"/>
      <c r="I466" s="343"/>
      <c r="J466" s="343"/>
      <c r="K466" s="343"/>
      <c r="L466" s="343"/>
      <c r="M466" s="343"/>
      <c r="N466" s="343"/>
      <c r="O466" s="343"/>
      <c r="P466" s="343"/>
      <c r="Q466" s="343"/>
      <c r="R466" s="343"/>
      <c r="S466" s="343"/>
      <c r="T466" s="343"/>
      <c r="U466" s="343"/>
      <c r="V466" s="343"/>
      <c r="W466" s="343"/>
      <c r="X466" s="343"/>
      <c r="Y466" s="344"/>
      <c r="Z466" s="220" t="str">
        <f>IF(AD462&lt;&gt;"",IF(AD462="W","L","W"),"")</f>
        <v/>
      </c>
      <c r="AA466" s="221"/>
      <c r="AB466" s="227" t="str">
        <f>IF(AD464&lt;&gt;"",IF(AD464="W","L","W"),"")</f>
        <v/>
      </c>
      <c r="AC466" s="221"/>
      <c r="AD466" s="228"/>
      <c r="AE466" s="229"/>
      <c r="AF466" s="227" t="str">
        <f>IF($D458="1P",IF(L485=L487,IF(J485=J487,IF(H485&lt;&gt;"",IF(H485&gt;H487,"W","L"),""),IF(J485&gt;J487,"W","L")),IF(L485&gt;L487,"W","L")),IF(L485=L487,IF(J485=J487,IF(H485&lt;&gt;"",IF(H485&gt;H487,"W","L"),""),IF(J485&gt;J487,"W","L")),IF(L485&gt;L487,"W","L")))</f>
        <v/>
      </c>
      <c r="AG466" s="221"/>
      <c r="AH466" s="227" t="str">
        <f>IF($D458="1P",IF(Z477=Z479,IF(X477=X479,IF(V477&lt;&gt;"",IF(V477&gt;V479,"W","L"),""),IF(X477&gt;X479,"W","L")),IF(Z477&gt;Z479,"W","L")),IF(L493=L495,IF(J493=J495,IF(H493&lt;&gt;"",IF(H493&gt;H495,"W","L"),""),IF(J493&gt;J495,"W","L")),IF(L493&gt;L495,"W","L")))</f>
        <v/>
      </c>
      <c r="AI466" s="221"/>
      <c r="AJ466" s="227" t="str">
        <f>IF($D458="1P",IF(Z501=Z503,IF(X501=X503,IF(V501&lt;&gt;"",IF(V501&gt;V503,"W","L"),""),IF(X501&gt;X503,"W","L")),IF(Z501&gt;Z503,"W","L")),IF(Z489=Z491,IF(X489=X491,IF(V489&lt;&gt;"",IF(V489&gt;V491,"W","L"),""),IF(X489&gt;X491,"W","L")),IF(Z489&gt;Z491,"W","L")))</f>
        <v/>
      </c>
      <c r="AK466" s="237"/>
      <c r="AL466" s="239" t="str">
        <f>IF(OR(COUNTIF(Z466:AJ466,"W"),COUNTIF(Z466:AJ466,"L")),COUNTIF(Z466:AJ466,"W")*2+COUNTIF(Z466:AJ466,"L"),"")</f>
        <v/>
      </c>
      <c r="AM466" s="240"/>
      <c r="AN466" s="242" t="str">
        <f>IF(AL466&lt;&gt;"",RANK(AL466,AL462:AL472,0),"")</f>
        <v/>
      </c>
      <c r="AO466" s="243"/>
      <c r="AQ466" s="154" t="str">
        <f>CONCATENATE($A460," ",$D460,","," ",$F458)</f>
        <v>Group: 8, Men's Singles</v>
      </c>
      <c r="AR466" s="155"/>
      <c r="AS466" s="155"/>
      <c r="AT466" s="155"/>
      <c r="AU466" s="155"/>
      <c r="AV466" s="155"/>
      <c r="AW466" s="155"/>
      <c r="AX466" s="155"/>
      <c r="AY466" s="155"/>
      <c r="AZ466" s="155"/>
      <c r="BA466" s="155"/>
      <c r="BB466" s="155"/>
      <c r="BC466" s="156"/>
      <c r="BD466" s="163">
        <f>A481</f>
        <v>2</v>
      </c>
      <c r="BE466" s="164"/>
      <c r="BF466" s="183" t="str">
        <f>C481</f>
        <v>B</v>
      </c>
      <c r="BG466" s="185" t="str">
        <f>IF(VLOOKUP($BF466,$A462:$C472,3,FALSE)=0,"",CONCATENATE(VLOOKUP(VLOOKUP($BF466,$A462:$C472,3,FALSE),Players!$C:$G,4,FALSE)," ",VLOOKUP($BF466,$A462:$C472,3,FALSE)," ",IF(ISERROR(VLOOKUP(VLOOKUP($BF466,$A462:$C472,3,FALSE),Players!$C:$G,5,FALSE)),"()",CONCATENATE("(",VLOOKUP(VLOOKUP($BF466,$A462:$C472,3,FALSE),Players!$C:$G,5,FALSE),")"))))</f>
        <v/>
      </c>
      <c r="BH466" s="186"/>
      <c r="BI466" s="186"/>
      <c r="BJ466" s="186"/>
      <c r="BK466" s="186"/>
      <c r="BL466" s="186"/>
      <c r="BM466" s="186"/>
      <c r="BN466" s="186"/>
      <c r="BO466" s="186"/>
      <c r="BP466" s="186"/>
      <c r="BQ466" s="186"/>
      <c r="BR466" s="186"/>
      <c r="BS466" s="186"/>
      <c r="BT466" s="186"/>
      <c r="BU466" s="187"/>
      <c r="BV466" s="170" t="str">
        <f>IF(D481&lt;&gt;"",D481,"")</f>
        <v/>
      </c>
      <c r="BW466" s="171"/>
      <c r="BX466" s="335" t="str">
        <f>IF(F481&lt;&gt;"",F481,"")</f>
        <v/>
      </c>
      <c r="BY466" s="171"/>
      <c r="BZ466" s="335" t="str">
        <f>IF(H481&lt;&gt;"",H481,"")</f>
        <v/>
      </c>
      <c r="CA466" s="171"/>
      <c r="CB466" s="335" t="str">
        <f>IF(J481&lt;&gt;"",J481,"")</f>
        <v/>
      </c>
      <c r="CC466" s="171"/>
      <c r="CD466" s="335" t="str">
        <f>IF(L481&lt;&gt;"",L481,"")</f>
        <v/>
      </c>
      <c r="CE466" s="337"/>
      <c r="CF466" s="174" t="str">
        <f>IF($CD466=$CD468,IF($CB466=$CB468,IF($BZ466&lt;&gt;"",IF($BZ466&gt;$BZ468,"W","L"),""),IF($CB466&gt;$CB468,"W","L")),IF($CD466&gt;$CD468,"W","L"))</f>
        <v/>
      </c>
      <c r="CG466" s="154" t="str">
        <f>CONCATENATE($A460," ",$D460,","," ",$F458)</f>
        <v>Group: 8, Men's Singles</v>
      </c>
      <c r="CH466" s="155"/>
      <c r="CI466" s="155"/>
      <c r="CJ466" s="155"/>
      <c r="CK466" s="155"/>
      <c r="CL466" s="155"/>
      <c r="CM466" s="155"/>
      <c r="CN466" s="155"/>
      <c r="CO466" s="155"/>
      <c r="CP466" s="155"/>
      <c r="CQ466" s="155"/>
      <c r="CR466" s="155"/>
      <c r="CS466" s="156"/>
      <c r="CT466" s="163">
        <f>O481</f>
        <v>9</v>
      </c>
      <c r="CU466" s="164"/>
      <c r="CV466" s="183" t="str">
        <f>Q481</f>
        <v>E</v>
      </c>
      <c r="CW466" s="185" t="str">
        <f>IF(VLOOKUP($CV466,$A462:$C472,3,FALSE)=0,"",CONCATENATE(VLOOKUP(VLOOKUP($CV466,$A462:$C472,3,FALSE),Players!$C:$G,4,FALSE)," ",VLOOKUP($CV466,$A462:$C472,3,FALSE)," ",IF(ISERROR(VLOOKUP(VLOOKUP($CV466,$A462:$C472,3,FALSE),Players!$C:$G,5,FALSE)),"()",CONCATENATE("(",VLOOKUP(VLOOKUP($CV466,$A462:$C472,3,FALSE),Players!$C:$G,5,FALSE),")"))))</f>
        <v/>
      </c>
      <c r="CX466" s="186"/>
      <c r="CY466" s="186"/>
      <c r="CZ466" s="186"/>
      <c r="DA466" s="186"/>
      <c r="DB466" s="186"/>
      <c r="DC466" s="186"/>
      <c r="DD466" s="186"/>
      <c r="DE466" s="186"/>
      <c r="DF466" s="186"/>
      <c r="DG466" s="186"/>
      <c r="DH466" s="186"/>
      <c r="DI466" s="186"/>
      <c r="DJ466" s="186"/>
      <c r="DK466" s="187"/>
      <c r="DL466" s="170" t="str">
        <f>IF(R481&lt;&gt;"",R481,"")</f>
        <v/>
      </c>
      <c r="DM466" s="171"/>
      <c r="DN466" s="335" t="str">
        <f>IF(T481&lt;&gt;"",T481,"")</f>
        <v/>
      </c>
      <c r="DO466" s="171"/>
      <c r="DP466" s="335" t="str">
        <f>IF(V481&lt;&gt;"",V481,"")</f>
        <v/>
      </c>
      <c r="DQ466" s="171"/>
      <c r="DR466" s="335" t="str">
        <f>IF(X481&lt;&gt;"",X481,"")</f>
        <v/>
      </c>
      <c r="DS466" s="171"/>
      <c r="DT466" s="335" t="str">
        <f>IF(Z481&lt;&gt;"",Z481,"")</f>
        <v/>
      </c>
      <c r="DU466" s="337"/>
      <c r="DV466" s="174" t="str">
        <f>IF($DT466=$DT468,IF($DR466=$DR468,IF($DP466&lt;&gt;"",IF($DP466&gt;$DP468,"W","L"),""),IF($DR466&gt;$DR468,"W","L")),IF($DT466&gt;$DT468,"W","L"))</f>
        <v/>
      </c>
    </row>
    <row r="467" spans="1:171" ht="11.25" customHeight="1">
      <c r="A467" s="212"/>
      <c r="B467" s="213"/>
      <c r="C467" s="217"/>
      <c r="D467" s="218"/>
      <c r="E467" s="218"/>
      <c r="F467" s="218"/>
      <c r="G467" s="218"/>
      <c r="H467" s="218"/>
      <c r="I467" s="218"/>
      <c r="J467" s="218"/>
      <c r="K467" s="218"/>
      <c r="L467" s="218"/>
      <c r="M467" s="218"/>
      <c r="N467" s="218"/>
      <c r="O467" s="218"/>
      <c r="P467" s="218"/>
      <c r="Q467" s="218"/>
      <c r="R467" s="218"/>
      <c r="S467" s="218"/>
      <c r="T467" s="218"/>
      <c r="U467" s="218"/>
      <c r="V467" s="218"/>
      <c r="W467" s="218"/>
      <c r="X467" s="218"/>
      <c r="Y467" s="219"/>
      <c r="Z467" s="232"/>
      <c r="AA467" s="233"/>
      <c r="AB467" s="234"/>
      <c r="AC467" s="233"/>
      <c r="AD467" s="235"/>
      <c r="AE467" s="236"/>
      <c r="AF467" s="234"/>
      <c r="AG467" s="233"/>
      <c r="AH467" s="234"/>
      <c r="AI467" s="233"/>
      <c r="AJ467" s="234"/>
      <c r="AK467" s="238"/>
      <c r="AL467" s="241"/>
      <c r="AM467" s="240"/>
      <c r="AN467" s="258"/>
      <c r="AO467" s="243"/>
      <c r="AQ467" s="157"/>
      <c r="AR467" s="158"/>
      <c r="AS467" s="158"/>
      <c r="AT467" s="158"/>
      <c r="AU467" s="158"/>
      <c r="AV467" s="158"/>
      <c r="AW467" s="158"/>
      <c r="AX467" s="158"/>
      <c r="AY467" s="158"/>
      <c r="AZ467" s="158"/>
      <c r="BA467" s="158"/>
      <c r="BB467" s="158"/>
      <c r="BC467" s="159"/>
      <c r="BD467" s="165"/>
      <c r="BE467" s="166"/>
      <c r="BF467" s="184"/>
      <c r="BG467" s="188"/>
      <c r="BH467" s="189"/>
      <c r="BI467" s="189"/>
      <c r="BJ467" s="189"/>
      <c r="BK467" s="189"/>
      <c r="BL467" s="189"/>
      <c r="BM467" s="189"/>
      <c r="BN467" s="189"/>
      <c r="BO467" s="189"/>
      <c r="BP467" s="189"/>
      <c r="BQ467" s="189"/>
      <c r="BR467" s="189"/>
      <c r="BS467" s="189"/>
      <c r="BT467" s="189"/>
      <c r="BU467" s="190"/>
      <c r="BV467" s="172"/>
      <c r="BW467" s="173"/>
      <c r="BX467" s="336"/>
      <c r="BY467" s="173"/>
      <c r="BZ467" s="336"/>
      <c r="CA467" s="173"/>
      <c r="CB467" s="336"/>
      <c r="CC467" s="173"/>
      <c r="CD467" s="336"/>
      <c r="CE467" s="338"/>
      <c r="CF467" s="174"/>
      <c r="CG467" s="157"/>
      <c r="CH467" s="158"/>
      <c r="CI467" s="158"/>
      <c r="CJ467" s="158"/>
      <c r="CK467" s="158"/>
      <c r="CL467" s="158"/>
      <c r="CM467" s="158"/>
      <c r="CN467" s="158"/>
      <c r="CO467" s="158"/>
      <c r="CP467" s="158"/>
      <c r="CQ467" s="158"/>
      <c r="CR467" s="158"/>
      <c r="CS467" s="159"/>
      <c r="CT467" s="165"/>
      <c r="CU467" s="166"/>
      <c r="CV467" s="184"/>
      <c r="CW467" s="188"/>
      <c r="CX467" s="189"/>
      <c r="CY467" s="189"/>
      <c r="CZ467" s="189"/>
      <c r="DA467" s="189"/>
      <c r="DB467" s="189"/>
      <c r="DC467" s="189"/>
      <c r="DD467" s="189"/>
      <c r="DE467" s="189"/>
      <c r="DF467" s="189"/>
      <c r="DG467" s="189"/>
      <c r="DH467" s="189"/>
      <c r="DI467" s="189"/>
      <c r="DJ467" s="189"/>
      <c r="DK467" s="190"/>
      <c r="DL467" s="172"/>
      <c r="DM467" s="173"/>
      <c r="DN467" s="336"/>
      <c r="DO467" s="173"/>
      <c r="DP467" s="336"/>
      <c r="DQ467" s="173"/>
      <c r="DR467" s="336"/>
      <c r="DS467" s="173"/>
      <c r="DT467" s="336"/>
      <c r="DU467" s="338"/>
      <c r="DV467" s="174"/>
    </row>
    <row r="468" spans="1:171" ht="11.25" customHeight="1">
      <c r="A468" s="210" t="str">
        <f>AF460</f>
        <v>D</v>
      </c>
      <c r="B468" s="211"/>
      <c r="C468" s="342"/>
      <c r="D468" s="343"/>
      <c r="E468" s="343"/>
      <c r="F468" s="343"/>
      <c r="G468" s="343"/>
      <c r="H468" s="343"/>
      <c r="I468" s="343"/>
      <c r="J468" s="343"/>
      <c r="K468" s="343"/>
      <c r="L468" s="343"/>
      <c r="M468" s="343"/>
      <c r="N468" s="343"/>
      <c r="O468" s="343"/>
      <c r="P468" s="343"/>
      <c r="Q468" s="343"/>
      <c r="R468" s="343"/>
      <c r="S468" s="343"/>
      <c r="T468" s="343"/>
      <c r="U468" s="343"/>
      <c r="V468" s="343"/>
      <c r="W468" s="343"/>
      <c r="X468" s="343"/>
      <c r="Y468" s="344"/>
      <c r="Z468" s="220" t="str">
        <f>IF(AF462&lt;&gt;"",IF(AF462="W","L","W"),"")</f>
        <v/>
      </c>
      <c r="AA468" s="221"/>
      <c r="AB468" s="227" t="str">
        <f>IF(AF464&lt;&gt;"",IF(AF464="W","L","W"),"")</f>
        <v/>
      </c>
      <c r="AC468" s="221"/>
      <c r="AD468" s="227" t="str">
        <f>IF(AF466&lt;&gt;"",IF(AF466="W","L","W"),"")</f>
        <v/>
      </c>
      <c r="AE468" s="221"/>
      <c r="AF468" s="228"/>
      <c r="AG468" s="229"/>
      <c r="AH468" s="227" t="str">
        <f>IF($D458="1P",IF(AN477=AN479,IF(AL477=AL479,IF(AJ477&lt;&gt;"",IF(AJ477&gt;AJ479,"W","L"),""),IF(AL477&gt;AL479,"W","L")),IF(AN477&gt;AN479,"W","L")),IF(Z493=Z495,IF(X493=X495,IF(V493&lt;&gt;"",IF(V493&gt;V495,"W","L"),""),IF(X493&gt;X495,"W","L")),IF(Z493&gt;Z495,"W","L")))</f>
        <v/>
      </c>
      <c r="AI468" s="221"/>
      <c r="AJ468" s="227" t="str">
        <f>IF($D458="1P",IF(L493=L495,IF(J493=J495,IF(H493&lt;&gt;"",IF(H493&gt;H495,"W","L"),""),IF(J493&gt;J495,"W","L")),IF(L493&gt;L495,"W","L")),IF(Z501=Z503,IF(X501=X503,IF(V501&lt;&gt;"",IF(V501&gt;V503,"W","L"),""),IF(X501&gt;X503,"W","L")),IF(Z501&gt;Z503,"W","L")))</f>
        <v/>
      </c>
      <c r="AK468" s="237"/>
      <c r="AL468" s="239" t="str">
        <f>IF(OR(COUNTIF(Z468:AJ468,"W"),COUNTIF(Z468:AJ468,"L")),COUNTIF(Z468:AJ468,"W")*2+COUNTIF(Z468:AJ468,"L"),"")</f>
        <v/>
      </c>
      <c r="AM468" s="240"/>
      <c r="AN468" s="242" t="str">
        <f>IF(AL468&lt;&gt;"",RANK(AL468,AL462:AL472,0),"")</f>
        <v/>
      </c>
      <c r="AO468" s="243"/>
      <c r="AQ468" s="157"/>
      <c r="AR468" s="158"/>
      <c r="AS468" s="158"/>
      <c r="AT468" s="158"/>
      <c r="AU468" s="158"/>
      <c r="AV468" s="158"/>
      <c r="AW468" s="158"/>
      <c r="AX468" s="158"/>
      <c r="AY468" s="158"/>
      <c r="AZ468" s="158"/>
      <c r="BA468" s="158"/>
      <c r="BB468" s="158"/>
      <c r="BC468" s="159"/>
      <c r="BD468" s="165"/>
      <c r="BE468" s="166"/>
      <c r="BF468" s="175" t="str">
        <f>C483</f>
        <v>E</v>
      </c>
      <c r="BG468" s="177" t="str">
        <f>IF(VLOOKUP($BF468,$A462:$C472,3,FALSE)=0,"",CONCATENATE(VLOOKUP(VLOOKUP($BF468,$A462:$C472,3,FALSE),Players!$C:$G,4,FALSE)," ",VLOOKUP($BF468,$A462:$C472,3,FALSE)," ",IF(ISERROR(VLOOKUP(VLOOKUP($BF468,$A462:$C472,3,FALSE),Players!$C:$G,5,FALSE)),"()",CONCATENATE("(",VLOOKUP(VLOOKUP($BF468,$A462:$C472,3,FALSE),Players!$C:$G,5,FALSE),")"))))</f>
        <v/>
      </c>
      <c r="BH468" s="178"/>
      <c r="BI468" s="178"/>
      <c r="BJ468" s="178"/>
      <c r="BK468" s="178"/>
      <c r="BL468" s="178"/>
      <c r="BM468" s="178"/>
      <c r="BN468" s="178"/>
      <c r="BO468" s="178"/>
      <c r="BP468" s="178"/>
      <c r="BQ468" s="178"/>
      <c r="BR468" s="178"/>
      <c r="BS468" s="178"/>
      <c r="BT468" s="178"/>
      <c r="BU468" s="179"/>
      <c r="BV468" s="150" t="str">
        <f>IF(D483&lt;&gt;"",D483,"")</f>
        <v/>
      </c>
      <c r="BW468" s="151"/>
      <c r="BX468" s="288" t="str">
        <f>IF(F483&lt;&gt;"",F483,"")</f>
        <v/>
      </c>
      <c r="BY468" s="151"/>
      <c r="BZ468" s="288" t="str">
        <f>IF(H483&lt;&gt;"",H483,"")</f>
        <v/>
      </c>
      <c r="CA468" s="151"/>
      <c r="CB468" s="288" t="str">
        <f>IF(J483&lt;&gt;"",J483,"")</f>
        <v/>
      </c>
      <c r="CC468" s="151"/>
      <c r="CD468" s="288" t="str">
        <f>IF(L483&lt;&gt;"",L483,"")</f>
        <v/>
      </c>
      <c r="CE468" s="332"/>
      <c r="CF468" s="174" t="str">
        <f>IF($CF466&lt;&gt;"",IF(CF466="W","L","W"),"")</f>
        <v/>
      </c>
      <c r="CG468" s="157"/>
      <c r="CH468" s="158"/>
      <c r="CI468" s="158"/>
      <c r="CJ468" s="158"/>
      <c r="CK468" s="158"/>
      <c r="CL468" s="158"/>
      <c r="CM468" s="158"/>
      <c r="CN468" s="158"/>
      <c r="CO468" s="158"/>
      <c r="CP468" s="158"/>
      <c r="CQ468" s="158"/>
      <c r="CR468" s="158"/>
      <c r="CS468" s="159"/>
      <c r="CT468" s="165"/>
      <c r="CU468" s="166"/>
      <c r="CV468" s="175" t="str">
        <f>Q483</f>
        <v>F</v>
      </c>
      <c r="CW468" s="177" t="str">
        <f>IF(VLOOKUP($CV468,$A462:$C472,3,FALSE)=0,"",CONCATENATE(VLOOKUP(VLOOKUP($CV468,$A462:$C472,3,FALSE),Players!$C:$G,4,FALSE)," ",VLOOKUP($CV468,$A462:$C472,3,FALSE)," ",IF(ISERROR(VLOOKUP(VLOOKUP($CV468,$A462:$C472,3,FALSE),Players!$C:$G,5,FALSE)),"()",CONCATENATE("(",VLOOKUP(VLOOKUP($CV468,$A462:$C472,3,FALSE),Players!$C:$G,5,FALSE),")"))))</f>
        <v/>
      </c>
      <c r="CX468" s="178"/>
      <c r="CY468" s="178"/>
      <c r="CZ468" s="178"/>
      <c r="DA468" s="178"/>
      <c r="DB468" s="178"/>
      <c r="DC468" s="178"/>
      <c r="DD468" s="178"/>
      <c r="DE468" s="178"/>
      <c r="DF468" s="178"/>
      <c r="DG468" s="178"/>
      <c r="DH468" s="178"/>
      <c r="DI468" s="178"/>
      <c r="DJ468" s="178"/>
      <c r="DK468" s="179"/>
      <c r="DL468" s="150" t="str">
        <f>IF(R483&lt;&gt;"",R483,"")</f>
        <v/>
      </c>
      <c r="DM468" s="151"/>
      <c r="DN468" s="288" t="str">
        <f>IF(T483&lt;&gt;"",T483,"")</f>
        <v/>
      </c>
      <c r="DO468" s="151"/>
      <c r="DP468" s="288" t="str">
        <f>IF(V483&lt;&gt;"",V483,"")</f>
        <v/>
      </c>
      <c r="DQ468" s="151"/>
      <c r="DR468" s="288" t="str">
        <f>IF(X483&lt;&gt;"",X483,"")</f>
        <v/>
      </c>
      <c r="DS468" s="151"/>
      <c r="DT468" s="288" t="str">
        <f>IF(Z483&lt;&gt;"",Z483,"")</f>
        <v/>
      </c>
      <c r="DU468" s="332"/>
      <c r="DV468" s="174" t="str">
        <f>IF($DV466&lt;&gt;"",IF(DV466="W","L","W"),"")</f>
        <v/>
      </c>
    </row>
    <row r="469" spans="1:171" ht="11.25" customHeight="1" thickBot="1">
      <c r="A469" s="212"/>
      <c r="B469" s="213"/>
      <c r="C469" s="217"/>
      <c r="D469" s="218"/>
      <c r="E469" s="218"/>
      <c r="F469" s="218"/>
      <c r="G469" s="218"/>
      <c r="H469" s="218"/>
      <c r="I469" s="218"/>
      <c r="J469" s="218"/>
      <c r="K469" s="218"/>
      <c r="L469" s="218"/>
      <c r="M469" s="218"/>
      <c r="N469" s="218"/>
      <c r="O469" s="218"/>
      <c r="P469" s="218"/>
      <c r="Q469" s="218"/>
      <c r="R469" s="218"/>
      <c r="S469" s="218"/>
      <c r="T469" s="218"/>
      <c r="U469" s="218"/>
      <c r="V469" s="218"/>
      <c r="W469" s="218"/>
      <c r="X469" s="218"/>
      <c r="Y469" s="219"/>
      <c r="Z469" s="232"/>
      <c r="AA469" s="233"/>
      <c r="AB469" s="234"/>
      <c r="AC469" s="233"/>
      <c r="AD469" s="234"/>
      <c r="AE469" s="233"/>
      <c r="AF469" s="235"/>
      <c r="AG469" s="236"/>
      <c r="AH469" s="234"/>
      <c r="AI469" s="233"/>
      <c r="AJ469" s="234"/>
      <c r="AK469" s="238"/>
      <c r="AL469" s="241"/>
      <c r="AM469" s="240"/>
      <c r="AN469" s="258"/>
      <c r="AO469" s="243"/>
      <c r="AQ469" s="160"/>
      <c r="AR469" s="161"/>
      <c r="AS469" s="161"/>
      <c r="AT469" s="161"/>
      <c r="AU469" s="161"/>
      <c r="AV469" s="161"/>
      <c r="AW469" s="161"/>
      <c r="AX469" s="161"/>
      <c r="AY469" s="161"/>
      <c r="AZ469" s="161"/>
      <c r="BA469" s="161"/>
      <c r="BB469" s="161"/>
      <c r="BC469" s="162"/>
      <c r="BD469" s="167"/>
      <c r="BE469" s="168"/>
      <c r="BF469" s="176"/>
      <c r="BG469" s="180"/>
      <c r="BH469" s="181"/>
      <c r="BI469" s="181"/>
      <c r="BJ469" s="181"/>
      <c r="BK469" s="181"/>
      <c r="BL469" s="181"/>
      <c r="BM469" s="181"/>
      <c r="BN469" s="181"/>
      <c r="BO469" s="181"/>
      <c r="BP469" s="181"/>
      <c r="BQ469" s="181"/>
      <c r="BR469" s="181"/>
      <c r="BS469" s="181"/>
      <c r="BT469" s="181"/>
      <c r="BU469" s="182"/>
      <c r="BV469" s="152"/>
      <c r="BW469" s="153"/>
      <c r="BX469" s="333"/>
      <c r="BY469" s="153"/>
      <c r="BZ469" s="333"/>
      <c r="CA469" s="153"/>
      <c r="CB469" s="333"/>
      <c r="CC469" s="153"/>
      <c r="CD469" s="333"/>
      <c r="CE469" s="334"/>
      <c r="CF469" s="341"/>
      <c r="CG469" s="160"/>
      <c r="CH469" s="161"/>
      <c r="CI469" s="161"/>
      <c r="CJ469" s="161"/>
      <c r="CK469" s="161"/>
      <c r="CL469" s="161"/>
      <c r="CM469" s="161"/>
      <c r="CN469" s="161"/>
      <c r="CO469" s="161"/>
      <c r="CP469" s="161"/>
      <c r="CQ469" s="161"/>
      <c r="CR469" s="161"/>
      <c r="CS469" s="162"/>
      <c r="CT469" s="167"/>
      <c r="CU469" s="168"/>
      <c r="CV469" s="176"/>
      <c r="CW469" s="180"/>
      <c r="CX469" s="181"/>
      <c r="CY469" s="181"/>
      <c r="CZ469" s="181"/>
      <c r="DA469" s="181"/>
      <c r="DB469" s="181"/>
      <c r="DC469" s="181"/>
      <c r="DD469" s="181"/>
      <c r="DE469" s="181"/>
      <c r="DF469" s="181"/>
      <c r="DG469" s="181"/>
      <c r="DH469" s="181"/>
      <c r="DI469" s="181"/>
      <c r="DJ469" s="181"/>
      <c r="DK469" s="182"/>
      <c r="DL469" s="152"/>
      <c r="DM469" s="153"/>
      <c r="DN469" s="333"/>
      <c r="DO469" s="153"/>
      <c r="DP469" s="333"/>
      <c r="DQ469" s="153"/>
      <c r="DR469" s="333"/>
      <c r="DS469" s="153"/>
      <c r="DT469" s="333"/>
      <c r="DU469" s="334"/>
      <c r="DV469" s="174"/>
    </row>
    <row r="470" spans="1:171" ht="11.25" customHeight="1">
      <c r="A470" s="210" t="str">
        <f>AH460</f>
        <v>E</v>
      </c>
      <c r="B470" s="211"/>
      <c r="C470" s="342"/>
      <c r="D470" s="343"/>
      <c r="E470" s="343"/>
      <c r="F470" s="343"/>
      <c r="G470" s="343"/>
      <c r="H470" s="343"/>
      <c r="I470" s="343"/>
      <c r="J470" s="343"/>
      <c r="K470" s="343"/>
      <c r="L470" s="343"/>
      <c r="M470" s="343"/>
      <c r="N470" s="343"/>
      <c r="O470" s="343"/>
      <c r="P470" s="343"/>
      <c r="Q470" s="343"/>
      <c r="R470" s="343"/>
      <c r="S470" s="343"/>
      <c r="T470" s="343"/>
      <c r="U470" s="343"/>
      <c r="V470" s="343"/>
      <c r="W470" s="343"/>
      <c r="X470" s="343"/>
      <c r="Y470" s="344"/>
      <c r="Z470" s="220" t="str">
        <f>IF(AH462&lt;&gt;"",IF(AH462="W","L","W"),"")</f>
        <v/>
      </c>
      <c r="AA470" s="221"/>
      <c r="AB470" s="227" t="str">
        <f>IF(AH464&lt;&gt;"",IF(AH464="W","L","W"),"")</f>
        <v/>
      </c>
      <c r="AC470" s="221"/>
      <c r="AD470" s="227" t="str">
        <f>IF(AH466&lt;&gt;"",IF(AH466="W","L","W"),"")</f>
        <v/>
      </c>
      <c r="AE470" s="221"/>
      <c r="AF470" s="227" t="str">
        <f>IF(AH468&lt;&gt;"",IF(AH468="W","L","W"),"")</f>
        <v/>
      </c>
      <c r="AG470" s="221"/>
      <c r="AH470" s="228"/>
      <c r="AI470" s="229"/>
      <c r="AJ470" s="227" t="str">
        <f>IF($D458="1P",IF(Z493=Z495,IF(X493=X495,IF(V493&lt;&gt;"",IF(V493&gt;V495,"W","L"),""),IF(X493&gt;X495,"W","L")),IF(Z493&gt;Z495,"W","L")),IF(Z481=Z483,IF(X481=X483,IF(V481&lt;&gt;"",IF(V481&gt;V483,"W","L"),""),IF(X481&gt;X483,"W","L")),IF(Z481&gt;Z483,"W","L")))</f>
        <v/>
      </c>
      <c r="AK470" s="237"/>
      <c r="AL470" s="239" t="str">
        <f>IF(OR(COUNTIF(Z470:AJ470,"W"),COUNTIF(Z470:AJ470,"L")),COUNTIF(Z470:AJ470,"W")*2+COUNTIF(Z470:AJ470,"L"),"")</f>
        <v/>
      </c>
      <c r="AM470" s="240"/>
      <c r="AN470" s="242" t="str">
        <f>IF(AL470&lt;&gt;"",RANK(AL470,AL462:AL472,0),"")</f>
        <v/>
      </c>
      <c r="AO470" s="243"/>
      <c r="AQ470" s="126"/>
      <c r="AR470" s="126"/>
      <c r="AS470" s="126"/>
      <c r="AT470" s="126"/>
      <c r="AU470" s="126"/>
      <c r="AV470" s="126"/>
      <c r="AW470" s="126"/>
      <c r="AX470" s="126"/>
      <c r="AY470" s="126"/>
      <c r="AZ470" s="126"/>
      <c r="BA470" s="126"/>
      <c r="BB470" s="126"/>
      <c r="BC470" s="126"/>
      <c r="BV470" s="169" t="str">
        <f>IF(CF466&lt;&gt;"",IF(AND(AND(BV466&gt;-1,BV468&gt;-1),OR(BV466&gt;10,BV468&gt;10),ABS(BV466-BV468)&gt;1,IF(OR(BV466&gt;11,BV468&gt;11),ABS(BV466-BV468)=2,TRUE),BV466=INT(BV466),BV468=INT(BV468)),"","Error"),"")</f>
        <v/>
      </c>
      <c r="BW470" s="169"/>
      <c r="BX470" s="169" t="str">
        <f>IF(CF466&lt;&gt;"",IF(AND(AND(BX466&gt;-1,BX468&gt;-1),OR(BX466&gt;10,BX468&gt;10),ABS(BX466-BX468)&gt;1,IF(OR(BX466&gt;11,BX468&gt;11),ABS(BX466-BX468)=2,TRUE),BX466=INT(BX466),BX468=INT(BX468)),"","Error"),"")</f>
        <v/>
      </c>
      <c r="BY470" s="169"/>
      <c r="BZ470" s="169" t="str">
        <f>IF(CF466&lt;&gt;"",IF(AND(AND(BZ466&gt;-1,BZ468&gt;-1),OR(BZ466&gt;10,BZ468&gt;10),ABS(BZ466-BZ468)&gt;1,IF(OR(BZ466&gt;11,BZ468&gt;11),ABS(BZ466-BZ468)=2,TRUE),BZ466=INT(BZ466),BZ468=INT(BZ468)),"","Error"),"")</f>
        <v/>
      </c>
      <c r="CA470" s="169"/>
      <c r="CB470" s="169" t="str">
        <f>IF(AND(CF466&lt;&gt;"",CB466&lt;&gt;""),IF(AND(AND(CB466&gt;-1,CB468&gt;-1),OR(CB466&gt;10,CB468&gt;10),ABS(CB466-CB468)&gt;1,IF(OR(CB466&gt;11,CB468&gt;11),ABS(CB466-CB468)=2,TRUE),CB466=INT(CB466),CB468=INT(CB468)),"","Error"),"")</f>
        <v/>
      </c>
      <c r="CC470" s="169"/>
      <c r="CD470" s="169" t="str">
        <f>IF(AND(CF466&lt;&gt;"",CD466&lt;&gt;""),IF(AND(AND(CD466&gt;-1,CD468&gt;-1),OR(CD466&gt;10,CD468&gt;10),ABS(CD466-CD468)&gt;1,IF(OR(CD466&gt;11,CD468&gt;11),ABS(CD466-CD468)=2,TRUE),CD466=INT(CD466),CD468=INT(CD468)),"","Error"),"")</f>
        <v/>
      </c>
      <c r="CE470" s="169"/>
      <c r="CG470" s="126"/>
      <c r="CH470" s="126"/>
      <c r="CI470" s="126"/>
      <c r="CJ470" s="126"/>
      <c r="CK470" s="126"/>
      <c r="CL470" s="126"/>
      <c r="CM470" s="126"/>
      <c r="CN470" s="126"/>
      <c r="CO470" s="126"/>
      <c r="CP470" s="126"/>
      <c r="CQ470" s="126"/>
      <c r="CR470" s="126"/>
      <c r="CS470" s="126"/>
      <c r="DL470" s="169" t="str">
        <f>IF(DV466&lt;&gt;"",IF(AND(AND(DL466&gt;-1,DL468&gt;-1),OR(DL466&gt;10,DL468&gt;10),ABS(DL466-DL468)&gt;1,IF(OR(DL466&gt;11,DL468&gt;11),ABS(DL466-DL468)=2,TRUE),DL466=INT(DL466),DL468=INT(DL468)),"","Error"),"")</f>
        <v/>
      </c>
      <c r="DM470" s="169"/>
      <c r="DN470" s="169" t="str">
        <f>IF(DV466&lt;&gt;"",IF(AND(AND(DN466&gt;-1,DN468&gt;-1),OR(DN466&gt;10,DN468&gt;10),ABS(DN466-DN468)&gt;1,IF(OR(DN466&gt;11,DN468&gt;11),ABS(DN466-DN468)=2,TRUE),DN466=INT(DN466),DN468=INT(DN468)),"","Error"),"")</f>
        <v/>
      </c>
      <c r="DO470" s="169"/>
      <c r="DP470" s="169" t="str">
        <f>IF(DV466&lt;&gt;"",IF(AND(AND(DP466&gt;-1,DP468&gt;-1),OR(DP466&gt;10,DP468&gt;10),ABS(DP466-DP468)&gt;1,IF(OR(DP466&gt;11,DP468&gt;11),ABS(DP466-DP468)=2,TRUE),DP466=INT(DP466),DP468=INT(DP468)),"","Error"),"")</f>
        <v/>
      </c>
      <c r="DQ470" s="169"/>
      <c r="DR470" s="169" t="str">
        <f>IF(AND(DV466&lt;&gt;"",DR466&lt;&gt;""),IF(AND(AND(DR466&gt;-1,DR468&gt;-1),OR(DR466&gt;10,DR468&gt;10),ABS(DR466-DR468)&gt;1,IF(OR(DR466&gt;11,DR468&gt;11),ABS(DR466-DR468)=2,TRUE),DR466=INT(DR466),DR468=INT(DR468)),"","Error"),"")</f>
        <v/>
      </c>
      <c r="DS470" s="169"/>
      <c r="DT470" s="169" t="str">
        <f>IF(AND(DV466&lt;&gt;"",DT466&lt;&gt;""),IF(AND(AND(DT466&gt;-1,DT468&gt;-1),OR(DT466&gt;10,DT468&gt;10),ABS(DT466-DT468)&gt;1,IF(OR(DT466&gt;11,DT468&gt;11),ABS(DT466-DT468)=2,TRUE),DT466=INT(DT466),DT468=INT(DT468)),"","Error"),"")</f>
        <v/>
      </c>
      <c r="DU470" s="169"/>
    </row>
    <row r="471" spans="1:171" ht="11.25" customHeight="1">
      <c r="A471" s="212"/>
      <c r="B471" s="213"/>
      <c r="C471" s="217"/>
      <c r="D471" s="218"/>
      <c r="E471" s="218"/>
      <c r="F471" s="218"/>
      <c r="G471" s="218"/>
      <c r="H471" s="218"/>
      <c r="I471" s="218"/>
      <c r="J471" s="218"/>
      <c r="K471" s="218"/>
      <c r="L471" s="218"/>
      <c r="M471" s="218"/>
      <c r="N471" s="218"/>
      <c r="O471" s="218"/>
      <c r="P471" s="218"/>
      <c r="Q471" s="218"/>
      <c r="R471" s="218"/>
      <c r="S471" s="218"/>
      <c r="T471" s="218"/>
      <c r="U471" s="218"/>
      <c r="V471" s="218"/>
      <c r="W471" s="218"/>
      <c r="X471" s="218"/>
      <c r="Y471" s="219"/>
      <c r="Z471" s="232"/>
      <c r="AA471" s="233"/>
      <c r="AB471" s="234"/>
      <c r="AC471" s="233"/>
      <c r="AD471" s="234"/>
      <c r="AE471" s="233"/>
      <c r="AF471" s="234"/>
      <c r="AG471" s="233"/>
      <c r="AH471" s="235"/>
      <c r="AI471" s="236"/>
      <c r="AJ471" s="234"/>
      <c r="AK471" s="238"/>
      <c r="AL471" s="241"/>
      <c r="AM471" s="240"/>
      <c r="AN471" s="258"/>
      <c r="AO471" s="243"/>
      <c r="AQ471" s="126"/>
      <c r="AR471" s="126"/>
      <c r="AS471" s="126"/>
      <c r="AT471" s="126"/>
      <c r="AU471" s="126"/>
      <c r="AV471" s="126"/>
      <c r="AW471" s="126"/>
      <c r="AX471" s="126"/>
      <c r="AY471" s="126"/>
      <c r="AZ471" s="126"/>
      <c r="BA471" s="126"/>
      <c r="BB471" s="126"/>
      <c r="BC471" s="126"/>
      <c r="CG471" s="126"/>
      <c r="CH471" s="126"/>
      <c r="CI471" s="126"/>
      <c r="CJ471" s="126"/>
      <c r="CK471" s="126"/>
      <c r="CL471" s="126"/>
      <c r="CM471" s="126"/>
      <c r="CN471" s="126"/>
      <c r="CO471" s="126"/>
      <c r="CP471" s="126"/>
      <c r="CQ471" s="126"/>
      <c r="CR471" s="126"/>
      <c r="CS471" s="126"/>
    </row>
    <row r="472" spans="1:171" ht="11.25" customHeight="1">
      <c r="A472" s="210" t="str">
        <f>AJ460</f>
        <v>F</v>
      </c>
      <c r="B472" s="211"/>
      <c r="C472" s="342"/>
      <c r="D472" s="343"/>
      <c r="E472" s="343"/>
      <c r="F472" s="343"/>
      <c r="G472" s="343"/>
      <c r="H472" s="343"/>
      <c r="I472" s="343"/>
      <c r="J472" s="343"/>
      <c r="K472" s="343"/>
      <c r="L472" s="343"/>
      <c r="M472" s="343"/>
      <c r="N472" s="343"/>
      <c r="O472" s="343"/>
      <c r="P472" s="343"/>
      <c r="Q472" s="343"/>
      <c r="R472" s="343"/>
      <c r="S472" s="343"/>
      <c r="T472" s="343"/>
      <c r="U472" s="343"/>
      <c r="V472" s="343"/>
      <c r="W472" s="343"/>
      <c r="X472" s="343"/>
      <c r="Y472" s="344"/>
      <c r="Z472" s="220" t="str">
        <f>IF(AJ462&lt;&gt;"",IF(AJ462="W","L","W"),"")</f>
        <v/>
      </c>
      <c r="AA472" s="221"/>
      <c r="AB472" s="227" t="str">
        <f>IF(AJ464&lt;&gt;"",IF(AJ464="W","L","W"),"")</f>
        <v/>
      </c>
      <c r="AC472" s="221"/>
      <c r="AD472" s="227" t="str">
        <f>IF(AJ466&lt;&gt;"",IF(AJ466="W","L","W"),"")</f>
        <v/>
      </c>
      <c r="AE472" s="221"/>
      <c r="AF472" s="227" t="str">
        <f>IF(AJ468&lt;&gt;"",IF(AJ468="W","L","W"),"")</f>
        <v/>
      </c>
      <c r="AG472" s="221"/>
      <c r="AH472" s="227" t="str">
        <f>IF(AJ470&lt;&gt;"",IF(AJ470="W","L","W"),"")</f>
        <v/>
      </c>
      <c r="AI472" s="221"/>
      <c r="AJ472" s="228"/>
      <c r="AK472" s="229"/>
      <c r="AL472" s="345" t="str">
        <f>IF(OR(COUNTIF(Z472:AJ472,"W"),COUNTIF(Z472:AJ472,"L")),COUNTIF(Z472:AJ472,"W")*2+COUNTIF(Z472:AJ472,"L"),"")</f>
        <v/>
      </c>
      <c r="AM472" s="346"/>
      <c r="AN472" s="242" t="str">
        <f>IF(AL472&lt;&gt;"",RANK(AL472,AL462:AL472,0),"")</f>
        <v/>
      </c>
      <c r="AO472" s="243"/>
      <c r="AQ472" s="127"/>
      <c r="AR472" s="127"/>
      <c r="AS472" s="127"/>
      <c r="AT472" s="127"/>
      <c r="AU472" s="127"/>
      <c r="AV472" s="127"/>
      <c r="AW472" s="127"/>
      <c r="AX472" s="127"/>
      <c r="AY472" s="127"/>
      <c r="AZ472" s="127"/>
      <c r="BA472" s="127"/>
      <c r="BB472" s="127"/>
      <c r="BC472" s="127"/>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c r="CG472" s="127"/>
      <c r="CH472" s="127"/>
      <c r="CI472" s="127"/>
      <c r="CJ472" s="127"/>
      <c r="CK472" s="127"/>
      <c r="CL472" s="127"/>
      <c r="CM472" s="127"/>
      <c r="CN472" s="127"/>
      <c r="CO472" s="127"/>
      <c r="CP472" s="127"/>
      <c r="CQ472" s="127"/>
      <c r="CR472" s="127"/>
      <c r="CS472" s="127"/>
      <c r="CT472" s="40"/>
      <c r="CU472" s="40"/>
      <c r="CV472" s="40"/>
      <c r="CW472" s="40"/>
      <c r="CX472" s="40"/>
      <c r="CY472" s="40"/>
      <c r="CZ472" s="40"/>
      <c r="DA472" s="40"/>
      <c r="DB472" s="40"/>
      <c r="DC472" s="40"/>
      <c r="DD472" s="40"/>
      <c r="DE472" s="40"/>
      <c r="DF472" s="40"/>
      <c r="DG472" s="40"/>
      <c r="DH472" s="40"/>
      <c r="DI472" s="40"/>
      <c r="DJ472" s="40"/>
      <c r="DK472" s="40"/>
      <c r="DL472" s="40"/>
      <c r="DM472" s="40"/>
      <c r="DN472" s="40"/>
      <c r="DO472" s="40"/>
      <c r="DP472" s="40"/>
      <c r="DQ472" s="40"/>
      <c r="DR472" s="40"/>
      <c r="DS472" s="40"/>
      <c r="DT472" s="40"/>
      <c r="DU472" s="40"/>
    </row>
    <row r="473" spans="1:171" ht="11.25" customHeight="1" thickBot="1">
      <c r="A473" s="212"/>
      <c r="B473" s="213"/>
      <c r="C473" s="217"/>
      <c r="D473" s="218"/>
      <c r="E473" s="218"/>
      <c r="F473" s="218"/>
      <c r="G473" s="218"/>
      <c r="H473" s="218"/>
      <c r="I473" s="218"/>
      <c r="J473" s="218"/>
      <c r="K473" s="218"/>
      <c r="L473" s="218"/>
      <c r="M473" s="218"/>
      <c r="N473" s="218"/>
      <c r="O473" s="218"/>
      <c r="P473" s="218"/>
      <c r="Q473" s="218"/>
      <c r="R473" s="218"/>
      <c r="S473" s="218"/>
      <c r="T473" s="218"/>
      <c r="U473" s="218"/>
      <c r="V473" s="218"/>
      <c r="W473" s="218"/>
      <c r="X473" s="218"/>
      <c r="Y473" s="219"/>
      <c r="Z473" s="222"/>
      <c r="AA473" s="223"/>
      <c r="AB473" s="226"/>
      <c r="AC473" s="223"/>
      <c r="AD473" s="226"/>
      <c r="AE473" s="223"/>
      <c r="AF473" s="226"/>
      <c r="AG473" s="223"/>
      <c r="AH473" s="226"/>
      <c r="AI473" s="223"/>
      <c r="AJ473" s="230"/>
      <c r="AK473" s="231"/>
      <c r="AL473" s="347"/>
      <c r="AM473" s="348"/>
      <c r="AN473" s="248"/>
      <c r="AO473" s="249"/>
      <c r="AQ473" s="128"/>
      <c r="AR473" s="128"/>
      <c r="AS473" s="128"/>
      <c r="AT473" s="128"/>
      <c r="AU473" s="128"/>
      <c r="AV473" s="128"/>
      <c r="AW473" s="128"/>
      <c r="AX473" s="128"/>
      <c r="AY473" s="128"/>
      <c r="AZ473" s="128"/>
      <c r="BA473" s="128"/>
      <c r="BB473" s="128"/>
      <c r="BC473" s="128"/>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G473" s="128"/>
      <c r="CH473" s="128"/>
      <c r="CI473" s="128"/>
      <c r="CJ473" s="128"/>
      <c r="CK473" s="128"/>
      <c r="CL473" s="128"/>
      <c r="CM473" s="128"/>
      <c r="CN473" s="128"/>
      <c r="CO473" s="128"/>
      <c r="CP473" s="128"/>
      <c r="CQ473" s="128"/>
      <c r="CR473" s="128"/>
      <c r="CS473" s="128"/>
      <c r="CT473" s="41"/>
      <c r="CU473" s="41"/>
      <c r="CV473" s="41"/>
      <c r="CW473" s="41"/>
      <c r="CX473" s="41"/>
      <c r="CY473" s="41"/>
      <c r="CZ473" s="41"/>
      <c r="DA473" s="41"/>
      <c r="DB473" s="41"/>
      <c r="DC473" s="41"/>
      <c r="DD473" s="41"/>
      <c r="DE473" s="41"/>
      <c r="DF473" s="41"/>
      <c r="DG473" s="41"/>
      <c r="DH473" s="41"/>
      <c r="DI473" s="41"/>
      <c r="DJ473" s="41"/>
      <c r="DK473" s="41"/>
      <c r="DL473" s="41"/>
      <c r="DM473" s="41"/>
      <c r="DN473" s="41"/>
      <c r="DO473" s="41"/>
      <c r="DP473" s="41"/>
      <c r="DQ473" s="41"/>
      <c r="DR473" s="41"/>
      <c r="DS473" s="41"/>
      <c r="DT473" s="41"/>
      <c r="DU473" s="41"/>
    </row>
    <row r="474" spans="1:171" ht="11.25" customHeight="1">
      <c r="AQ474" s="126"/>
      <c r="AR474" s="126"/>
      <c r="AS474" s="126"/>
      <c r="AT474" s="126"/>
      <c r="AU474" s="126"/>
      <c r="AV474" s="126"/>
      <c r="AW474" s="126"/>
      <c r="AX474" s="126"/>
      <c r="AY474" s="126"/>
      <c r="AZ474" s="126"/>
      <c r="BA474" s="126"/>
      <c r="BB474" s="126"/>
      <c r="BC474" s="126"/>
      <c r="CG474" s="126"/>
      <c r="CH474" s="126"/>
      <c r="CI474" s="126"/>
      <c r="CJ474" s="126"/>
      <c r="CK474" s="126"/>
      <c r="CL474" s="126"/>
      <c r="CM474" s="126"/>
      <c r="CN474" s="126"/>
      <c r="CO474" s="126"/>
      <c r="CP474" s="126"/>
      <c r="CQ474" s="126"/>
      <c r="CR474" s="126"/>
      <c r="CS474" s="126"/>
    </row>
    <row r="475" spans="1:171" ht="11.25" customHeight="1" thickBot="1">
      <c r="AP475" s="2"/>
      <c r="AQ475" s="127"/>
      <c r="AR475" s="127"/>
      <c r="AS475" s="127"/>
      <c r="AT475" s="127"/>
      <c r="AU475" s="127"/>
      <c r="AV475" s="127"/>
      <c r="AW475" s="127"/>
      <c r="AX475" s="127"/>
      <c r="AY475" s="127"/>
      <c r="AZ475" s="127"/>
      <c r="BA475" s="127"/>
      <c r="BB475" s="127"/>
      <c r="BC475" s="127"/>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c r="CG475" s="127"/>
      <c r="CH475" s="127"/>
      <c r="CI475" s="127"/>
      <c r="CJ475" s="127"/>
      <c r="CK475" s="127"/>
      <c r="CL475" s="127"/>
      <c r="CM475" s="127"/>
      <c r="CN475" s="127"/>
      <c r="CO475" s="127"/>
      <c r="CP475" s="127"/>
      <c r="CQ475" s="127"/>
      <c r="CR475" s="127"/>
      <c r="CS475" s="127"/>
      <c r="CT475" s="40"/>
      <c r="CU475" s="40"/>
      <c r="CV475" s="40"/>
      <c r="CW475" s="40"/>
      <c r="CX475" s="40"/>
      <c r="CY475" s="40"/>
      <c r="CZ475" s="40"/>
      <c r="DA475" s="40"/>
      <c r="DB475" s="40"/>
      <c r="DC475" s="40"/>
      <c r="DD475" s="40"/>
      <c r="DE475" s="40"/>
      <c r="DF475" s="40"/>
      <c r="DG475" s="40"/>
      <c r="DH475" s="40"/>
      <c r="DI475" s="40"/>
      <c r="DJ475" s="40"/>
      <c r="DK475" s="40"/>
      <c r="DL475" s="40"/>
      <c r="DM475" s="40"/>
      <c r="DN475" s="40"/>
      <c r="DO475" s="40"/>
      <c r="DP475" s="40"/>
      <c r="DQ475" s="40"/>
      <c r="DR475" s="40"/>
      <c r="DS475" s="40"/>
      <c r="DT475" s="40"/>
      <c r="DU475" s="40"/>
      <c r="DV475" s="2"/>
      <c r="FL475" s="2"/>
      <c r="FM475" s="2"/>
      <c r="FN475" s="2"/>
      <c r="FO475" s="2"/>
    </row>
    <row r="476" spans="1:171" ht="11.25" customHeight="1" thickBo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154" t="str">
        <f>CONCATENATE($A460," ",$D460,","," ",$F458)</f>
        <v>Group: 8, Men's Singles</v>
      </c>
      <c r="AR476" s="155"/>
      <c r="AS476" s="155"/>
      <c r="AT476" s="155"/>
      <c r="AU476" s="155"/>
      <c r="AV476" s="155"/>
      <c r="AW476" s="155"/>
      <c r="AX476" s="155"/>
      <c r="AY476" s="155"/>
      <c r="AZ476" s="155"/>
      <c r="BA476" s="155"/>
      <c r="BB476" s="155"/>
      <c r="BC476" s="156"/>
      <c r="BD476" s="163">
        <f>A485</f>
        <v>3</v>
      </c>
      <c r="BE476" s="164"/>
      <c r="BF476" s="183" t="str">
        <f>C485</f>
        <v>C</v>
      </c>
      <c r="BG476" s="185" t="str">
        <f>IF(VLOOKUP($BF476,$A462:$C472,3,FALSE)=0,"",CONCATENATE(VLOOKUP(VLOOKUP($BF476,$A462:$C472,3,FALSE),Players!$C:$G,4,FALSE)," ",VLOOKUP($BF476,$A462:$C472,3,FALSE)," ",IF(ISERROR(VLOOKUP(VLOOKUP($BF476,$A462:$C472,3,FALSE),Players!$C:$G,5,FALSE)),"()",CONCATENATE("(",VLOOKUP(VLOOKUP($BF476,$A462:$C472,3,FALSE),Players!$C:$G,5,FALSE),")"))))</f>
        <v/>
      </c>
      <c r="BH476" s="186"/>
      <c r="BI476" s="186"/>
      <c r="BJ476" s="186"/>
      <c r="BK476" s="186"/>
      <c r="BL476" s="186"/>
      <c r="BM476" s="186"/>
      <c r="BN476" s="186"/>
      <c r="BO476" s="186"/>
      <c r="BP476" s="186"/>
      <c r="BQ476" s="186"/>
      <c r="BR476" s="186"/>
      <c r="BS476" s="186"/>
      <c r="BT476" s="186"/>
      <c r="BU476" s="187"/>
      <c r="BV476" s="170" t="str">
        <f>IF(D485&lt;&gt;"",D485,"")</f>
        <v/>
      </c>
      <c r="BW476" s="171"/>
      <c r="BX476" s="335" t="str">
        <f>IF(F485&lt;&gt;"",F485,"")</f>
        <v/>
      </c>
      <c r="BY476" s="171"/>
      <c r="BZ476" s="335" t="str">
        <f>IF(H485&lt;&gt;"",H485,"")</f>
        <v/>
      </c>
      <c r="CA476" s="171"/>
      <c r="CB476" s="335" t="str">
        <f>IF(J485&lt;&gt;"",J485,"")</f>
        <v/>
      </c>
      <c r="CC476" s="171"/>
      <c r="CD476" s="335" t="str">
        <f>IF(L485&lt;&gt;"",L485,"")</f>
        <v/>
      </c>
      <c r="CE476" s="337"/>
      <c r="CF476" s="174" t="str">
        <f>IF($CD476=$CD478,IF($CB476=$CB478,IF($BZ476&lt;&gt;"",IF($BZ476&gt;$BZ478,"W","L"),""),IF($CB476&gt;$CB478,"W","L")),IF($CD476&gt;$CD478,"W","L"))</f>
        <v/>
      </c>
      <c r="CG476" s="154" t="str">
        <f>CONCATENATE($A460," ",$D460,","," ",$F458)</f>
        <v>Group: 8, Men's Singles</v>
      </c>
      <c r="CH476" s="155"/>
      <c r="CI476" s="155"/>
      <c r="CJ476" s="155"/>
      <c r="CK476" s="155"/>
      <c r="CL476" s="155"/>
      <c r="CM476" s="155"/>
      <c r="CN476" s="155"/>
      <c r="CO476" s="155"/>
      <c r="CP476" s="155"/>
      <c r="CQ476" s="155"/>
      <c r="CR476" s="155"/>
      <c r="CS476" s="156"/>
      <c r="CT476" s="163">
        <f>O485</f>
        <v>10</v>
      </c>
      <c r="CU476" s="164"/>
      <c r="CV476" s="183" t="str">
        <f>Q485</f>
        <v>A</v>
      </c>
      <c r="CW476" s="185" t="str">
        <f>IF(VLOOKUP($CV476,$A462:$C472,3,FALSE)=0,"",CONCATENATE(VLOOKUP(VLOOKUP($CV476,$A462:$C472,3,FALSE),Players!$C:$G,4,FALSE)," ",VLOOKUP($CV476,$A462:$C472,3,FALSE)," ",IF(ISERROR(VLOOKUP(VLOOKUP($CV476,$A462:$C472,3,FALSE),Players!$C:$G,5,FALSE)),"()",CONCATENATE("(",VLOOKUP(VLOOKUP($CV476,$A462:$C472,3,FALSE),Players!$C:$G,5,FALSE),")"))))</f>
        <v/>
      </c>
      <c r="CX476" s="186"/>
      <c r="CY476" s="186"/>
      <c r="CZ476" s="186"/>
      <c r="DA476" s="186"/>
      <c r="DB476" s="186"/>
      <c r="DC476" s="186"/>
      <c r="DD476" s="186"/>
      <c r="DE476" s="186"/>
      <c r="DF476" s="186"/>
      <c r="DG476" s="186"/>
      <c r="DH476" s="186"/>
      <c r="DI476" s="186"/>
      <c r="DJ476" s="186"/>
      <c r="DK476" s="187"/>
      <c r="DL476" s="170" t="str">
        <f>IF(R485&lt;&gt;"",R485,"")</f>
        <v/>
      </c>
      <c r="DM476" s="171"/>
      <c r="DN476" s="335" t="str">
        <f>IF(T485&lt;&gt;"",T485,"")</f>
        <v/>
      </c>
      <c r="DO476" s="171"/>
      <c r="DP476" s="335" t="str">
        <f>IF(V485&lt;&gt;"",V485,"")</f>
        <v/>
      </c>
      <c r="DQ476" s="171"/>
      <c r="DR476" s="335" t="str">
        <f>IF(X485&lt;&gt;"",X485,"")</f>
        <v/>
      </c>
      <c r="DS476" s="171"/>
      <c r="DT476" s="335" t="str">
        <f>IF(Z485&lt;&gt;"",Z485,"")</f>
        <v/>
      </c>
      <c r="DU476" s="337"/>
      <c r="DV476" s="174" t="str">
        <f>IF($DT476=$DT478,IF($DR476=$DR478,IF($DP476&lt;&gt;"",IF($DP476&gt;$DP478,"W","L"),""),IF($DR476&gt;$DR478,"W","L")),IF($DT476&gt;$DT478,"W","L"))</f>
        <v/>
      </c>
      <c r="FL476" s="2"/>
      <c r="FM476" s="2"/>
      <c r="FN476" s="2"/>
      <c r="FO476" s="2"/>
    </row>
    <row r="477" spans="1:171" ht="11.25" customHeight="1">
      <c r="A477" s="170">
        <v>1</v>
      </c>
      <c r="B477" s="191"/>
      <c r="C477" s="183" t="str">
        <f>IF($D458="1P","A","A")</f>
        <v>A</v>
      </c>
      <c r="D477" s="197"/>
      <c r="E477" s="198"/>
      <c r="F477" s="197"/>
      <c r="G477" s="198"/>
      <c r="H477" s="197"/>
      <c r="I477" s="198"/>
      <c r="J477" s="197"/>
      <c r="K477" s="198"/>
      <c r="L477" s="197"/>
      <c r="M477" s="208"/>
      <c r="N477" s="69" t="str">
        <f>IF(CF456&lt;&gt;"",IF(CF456="W",IF(SUM(IF(D477&gt;D479,1,0),IF(F477&gt;F479,1,0),IF(H477&gt;H479,1,0),IF(J477&gt;J479,1,0),IF(L477&gt;L479,1,0))&lt;&gt;3,"E",""),""),"")</f>
        <v/>
      </c>
      <c r="O477" s="170">
        <v>8</v>
      </c>
      <c r="P477" s="191"/>
      <c r="Q477" s="183" t="str">
        <f>IF($D458="1P","C","B")</f>
        <v>B</v>
      </c>
      <c r="R477" s="197"/>
      <c r="S477" s="198"/>
      <c r="T477" s="197"/>
      <c r="U477" s="198"/>
      <c r="V477" s="197"/>
      <c r="W477" s="198"/>
      <c r="X477" s="197"/>
      <c r="Y477" s="198"/>
      <c r="Z477" s="197"/>
      <c r="AA477" s="208"/>
      <c r="AB477" s="69" t="str">
        <f>IF(DV456&lt;&gt;"",IF(DV456="W",IF(SUM(IF(R477&gt;R479,1,0),IF(T477&gt;T479,1,0),IF(V477&gt;V479,1,0),IF(X477&gt;X479,1,0),IF(Z477&gt;Z479,1,0))&lt;&gt;3,"E",""),""),"")</f>
        <v/>
      </c>
      <c r="AC477" s="170">
        <v>15</v>
      </c>
      <c r="AD477" s="191"/>
      <c r="AE477" s="183" t="str">
        <f>IF($D458="1P","D","B")</f>
        <v>B</v>
      </c>
      <c r="AF477" s="197"/>
      <c r="AG477" s="198"/>
      <c r="AH477" s="197"/>
      <c r="AI477" s="198"/>
      <c r="AJ477" s="197"/>
      <c r="AK477" s="198"/>
      <c r="AL477" s="197"/>
      <c r="AM477" s="198"/>
      <c r="AN477" s="197"/>
      <c r="AO477" s="208"/>
      <c r="AP477" s="69" t="str">
        <f>IF(FL456&lt;&gt;"",IF(FL456="W",IF(SUM(IF(AF477&gt;AF479,1,0),IF(AH477&gt;AH479,1,0),IF(AJ477&gt;AJ479,1,0),IF(AL477&gt;AL479,1,0),IF(AN477&gt;AN479,1,0))&lt;&gt;3,"E",""),""),"")</f>
        <v/>
      </c>
      <c r="AQ477" s="157"/>
      <c r="AR477" s="158"/>
      <c r="AS477" s="158"/>
      <c r="AT477" s="158"/>
      <c r="AU477" s="158"/>
      <c r="AV477" s="158"/>
      <c r="AW477" s="158"/>
      <c r="AX477" s="158"/>
      <c r="AY477" s="158"/>
      <c r="AZ477" s="158"/>
      <c r="BA477" s="158"/>
      <c r="BB477" s="158"/>
      <c r="BC477" s="159"/>
      <c r="BD477" s="165"/>
      <c r="BE477" s="166"/>
      <c r="BF477" s="184"/>
      <c r="BG477" s="188"/>
      <c r="BH477" s="189"/>
      <c r="BI477" s="189"/>
      <c r="BJ477" s="189"/>
      <c r="BK477" s="189"/>
      <c r="BL477" s="189"/>
      <c r="BM477" s="189"/>
      <c r="BN477" s="189"/>
      <c r="BO477" s="189"/>
      <c r="BP477" s="189"/>
      <c r="BQ477" s="189"/>
      <c r="BR477" s="189"/>
      <c r="BS477" s="189"/>
      <c r="BT477" s="189"/>
      <c r="BU477" s="190"/>
      <c r="BV477" s="172"/>
      <c r="BW477" s="173"/>
      <c r="BX477" s="336"/>
      <c r="BY477" s="173"/>
      <c r="BZ477" s="336"/>
      <c r="CA477" s="173"/>
      <c r="CB477" s="336"/>
      <c r="CC477" s="173"/>
      <c r="CD477" s="336"/>
      <c r="CE477" s="338"/>
      <c r="CF477" s="174"/>
      <c r="CG477" s="157"/>
      <c r="CH477" s="158"/>
      <c r="CI477" s="158"/>
      <c r="CJ477" s="158"/>
      <c r="CK477" s="158"/>
      <c r="CL477" s="158"/>
      <c r="CM477" s="158"/>
      <c r="CN477" s="158"/>
      <c r="CO477" s="158"/>
      <c r="CP477" s="158"/>
      <c r="CQ477" s="158"/>
      <c r="CR477" s="158"/>
      <c r="CS477" s="159"/>
      <c r="CT477" s="165"/>
      <c r="CU477" s="166"/>
      <c r="CV477" s="184"/>
      <c r="CW477" s="188"/>
      <c r="CX477" s="189"/>
      <c r="CY477" s="189"/>
      <c r="CZ477" s="189"/>
      <c r="DA477" s="189"/>
      <c r="DB477" s="189"/>
      <c r="DC477" s="189"/>
      <c r="DD477" s="189"/>
      <c r="DE477" s="189"/>
      <c r="DF477" s="189"/>
      <c r="DG477" s="189"/>
      <c r="DH477" s="189"/>
      <c r="DI477" s="189"/>
      <c r="DJ477" s="189"/>
      <c r="DK477" s="190"/>
      <c r="DL477" s="172"/>
      <c r="DM477" s="173"/>
      <c r="DN477" s="336"/>
      <c r="DO477" s="173"/>
      <c r="DP477" s="336"/>
      <c r="DQ477" s="173"/>
      <c r="DR477" s="336"/>
      <c r="DS477" s="173"/>
      <c r="DT477" s="336"/>
      <c r="DU477" s="338"/>
      <c r="DV477" s="174"/>
      <c r="FL477" s="3"/>
      <c r="FM477" s="3"/>
      <c r="FN477" s="3"/>
      <c r="FO477" s="3"/>
    </row>
    <row r="478" spans="1:171" ht="11.25" customHeight="1">
      <c r="A478" s="192"/>
      <c r="B478" s="193"/>
      <c r="C478" s="196"/>
      <c r="D478" s="199"/>
      <c r="E478" s="200"/>
      <c r="F478" s="199"/>
      <c r="G478" s="200"/>
      <c r="H478" s="199"/>
      <c r="I478" s="200"/>
      <c r="J478" s="199"/>
      <c r="K478" s="200"/>
      <c r="L478" s="199"/>
      <c r="M478" s="209"/>
      <c r="N478" s="69" t="str">
        <f>IF(CF456&lt;&gt;"",IF(ISERROR(AND(BV460="",BX460="",BZ460="",CB460="",CD460="")),"E",IF(AND(BV460="",BX460="",BZ460="",CB460="",CD460=""),"","E")),"")</f>
        <v/>
      </c>
      <c r="O478" s="192"/>
      <c r="P478" s="193"/>
      <c r="Q478" s="196"/>
      <c r="R478" s="199"/>
      <c r="S478" s="200"/>
      <c r="T478" s="199"/>
      <c r="U478" s="200"/>
      <c r="V478" s="199"/>
      <c r="W478" s="200"/>
      <c r="X478" s="199"/>
      <c r="Y478" s="200"/>
      <c r="Z478" s="199"/>
      <c r="AA478" s="209"/>
      <c r="AB478" s="69" t="str">
        <f>IF(DV456&lt;&gt;"",IF(ISERROR(AND(DL460="",DN460="",DP460="",DQ460="",DT460="")),"E",IF(AND(DL460="",DN460="",DP460="",DR460="",DT460=""),"","E")),"")</f>
        <v/>
      </c>
      <c r="AC478" s="192"/>
      <c r="AD478" s="193"/>
      <c r="AE478" s="196"/>
      <c r="AF478" s="199"/>
      <c r="AG478" s="200"/>
      <c r="AH478" s="199"/>
      <c r="AI478" s="200"/>
      <c r="AJ478" s="199"/>
      <c r="AK478" s="200"/>
      <c r="AL478" s="199"/>
      <c r="AM478" s="200"/>
      <c r="AN478" s="199"/>
      <c r="AO478" s="209"/>
      <c r="AP478" s="69" t="str">
        <f>IF(FL456&lt;&gt;"",IF(ISERROR(AND(FB460="",FD460="",FF460="",FH460="",FJ460="")),"E",IF(AND(FB460="",FD460="",FF460="",FH460="",FJ460=""),"","E")),"")</f>
        <v/>
      </c>
      <c r="AQ478" s="157"/>
      <c r="AR478" s="158"/>
      <c r="AS478" s="158"/>
      <c r="AT478" s="158"/>
      <c r="AU478" s="158"/>
      <c r="AV478" s="158"/>
      <c r="AW478" s="158"/>
      <c r="AX478" s="158"/>
      <c r="AY478" s="158"/>
      <c r="AZ478" s="158"/>
      <c r="BA478" s="158"/>
      <c r="BB478" s="158"/>
      <c r="BC478" s="159"/>
      <c r="BD478" s="165"/>
      <c r="BE478" s="166"/>
      <c r="BF478" s="175" t="str">
        <f>C487</f>
        <v>D</v>
      </c>
      <c r="BG478" s="177" t="str">
        <f>IF(VLOOKUP($BF478,$A462:$C472,3,FALSE)=0,"",CONCATENATE(VLOOKUP(VLOOKUP($BF478,$A462:$C472,3,FALSE),Players!$C:$G,4,FALSE)," ",VLOOKUP($BF478,$A462:$C472,3,FALSE)," ",IF(ISERROR(VLOOKUP(VLOOKUP($BF478,$A462:$C472,3,FALSE),Players!$C:$G,5,FALSE)),"()",CONCATENATE("(",VLOOKUP(VLOOKUP($BF478,$A462:$C472,3,FALSE),Players!$C:$G,5,FALSE),")"))))</f>
        <v/>
      </c>
      <c r="BH478" s="178"/>
      <c r="BI478" s="178"/>
      <c r="BJ478" s="178"/>
      <c r="BK478" s="178"/>
      <c r="BL478" s="178"/>
      <c r="BM478" s="178"/>
      <c r="BN478" s="178"/>
      <c r="BO478" s="178"/>
      <c r="BP478" s="178"/>
      <c r="BQ478" s="178"/>
      <c r="BR478" s="178"/>
      <c r="BS478" s="178"/>
      <c r="BT478" s="178"/>
      <c r="BU478" s="179"/>
      <c r="BV478" s="150" t="str">
        <f>IF(D487&lt;&gt;"",D487,"")</f>
        <v/>
      </c>
      <c r="BW478" s="151"/>
      <c r="BX478" s="288" t="str">
        <f>IF(F487&lt;&gt;"",F487,"")</f>
        <v/>
      </c>
      <c r="BY478" s="151"/>
      <c r="BZ478" s="288" t="str">
        <f>IF(H487&lt;&gt;"",H487,"")</f>
        <v/>
      </c>
      <c r="CA478" s="151"/>
      <c r="CB478" s="288" t="str">
        <f>IF(J487&lt;&gt;"",J487,"")</f>
        <v/>
      </c>
      <c r="CC478" s="151"/>
      <c r="CD478" s="288" t="str">
        <f>IF(L487&lt;&gt;"",L487,"")</f>
        <v/>
      </c>
      <c r="CE478" s="332"/>
      <c r="CF478" s="174" t="str">
        <f>IF($CF476&lt;&gt;"",IF(CF476="W","L","W"),"")</f>
        <v/>
      </c>
      <c r="CG478" s="157"/>
      <c r="CH478" s="158"/>
      <c r="CI478" s="158"/>
      <c r="CJ478" s="158"/>
      <c r="CK478" s="158"/>
      <c r="CL478" s="158"/>
      <c r="CM478" s="158"/>
      <c r="CN478" s="158"/>
      <c r="CO478" s="158"/>
      <c r="CP478" s="158"/>
      <c r="CQ478" s="158"/>
      <c r="CR478" s="158"/>
      <c r="CS478" s="159"/>
      <c r="CT478" s="165"/>
      <c r="CU478" s="166"/>
      <c r="CV478" s="175" t="str">
        <f>Q487</f>
        <v>B</v>
      </c>
      <c r="CW478" s="177" t="str">
        <f>IF(VLOOKUP($CV478,$A462:$C472,3,FALSE)=0,"",CONCATENATE(VLOOKUP(VLOOKUP($CV478,$A462:$C472,3,FALSE),Players!$C:$G,4,FALSE)," ",VLOOKUP($CV478,$A462:$C472,3,FALSE)," ",IF(ISERROR(VLOOKUP(VLOOKUP($CV478,$A462:$C472,3,FALSE),Players!$C:$G,5,FALSE)),"()",CONCATENATE("(",VLOOKUP(VLOOKUP($CV478,$A462:$C472,3,FALSE),Players!$C:$G,5,FALSE),")"))))</f>
        <v/>
      </c>
      <c r="CX478" s="178"/>
      <c r="CY478" s="178"/>
      <c r="CZ478" s="178"/>
      <c r="DA478" s="178"/>
      <c r="DB478" s="178"/>
      <c r="DC478" s="178"/>
      <c r="DD478" s="178"/>
      <c r="DE478" s="178"/>
      <c r="DF478" s="178"/>
      <c r="DG478" s="178"/>
      <c r="DH478" s="178"/>
      <c r="DI478" s="178"/>
      <c r="DJ478" s="178"/>
      <c r="DK478" s="179"/>
      <c r="DL478" s="150" t="str">
        <f>IF(R487&lt;&gt;"",R487,"")</f>
        <v/>
      </c>
      <c r="DM478" s="151"/>
      <c r="DN478" s="288" t="str">
        <f>IF(T487&lt;&gt;"",T487,"")</f>
        <v/>
      </c>
      <c r="DO478" s="151"/>
      <c r="DP478" s="288" t="str">
        <f>IF(V487&lt;&gt;"",V487,"")</f>
        <v/>
      </c>
      <c r="DQ478" s="151"/>
      <c r="DR478" s="288" t="str">
        <f>IF(X487&lt;&gt;"",X487,"")</f>
        <v/>
      </c>
      <c r="DS478" s="151"/>
      <c r="DT478" s="288" t="str">
        <f>IF(Z487&lt;&gt;"",Z487,"")</f>
        <v/>
      </c>
      <c r="DU478" s="332"/>
      <c r="DV478" s="174" t="str">
        <f>IF($DV476&lt;&gt;"",IF(DV476="W","L","W"),"")</f>
        <v/>
      </c>
      <c r="FL478" s="3"/>
      <c r="FM478" s="3"/>
      <c r="FN478" s="3"/>
      <c r="FO478" s="3"/>
    </row>
    <row r="479" spans="1:171" ht="11.25" customHeight="1" thickBot="1">
      <c r="A479" s="192"/>
      <c r="B479" s="193"/>
      <c r="C479" s="175" t="str">
        <f>IF($D458="1P","F","F")</f>
        <v>F</v>
      </c>
      <c r="D479" s="201"/>
      <c r="E479" s="202"/>
      <c r="F479" s="201"/>
      <c r="G479" s="202"/>
      <c r="H479" s="201"/>
      <c r="I479" s="202"/>
      <c r="J479" s="201"/>
      <c r="K479" s="202"/>
      <c r="L479" s="201"/>
      <c r="M479" s="205"/>
      <c r="N479" s="69" t="str">
        <f>IF(CF456&lt;&gt;"",IF(ISERROR(AND(BV460="",BX460="",BZ460="",CB460="",CD460="")),"E",IF(AND(BV460="",BX460="",BZ460="",CB460="",CD460=""),"","E")),"")</f>
        <v/>
      </c>
      <c r="O479" s="192"/>
      <c r="P479" s="193"/>
      <c r="Q479" s="175" t="str">
        <f>IF($D458="1P","E","D")</f>
        <v>D</v>
      </c>
      <c r="R479" s="201"/>
      <c r="S479" s="202"/>
      <c r="T479" s="201"/>
      <c r="U479" s="202"/>
      <c r="V479" s="201"/>
      <c r="W479" s="202"/>
      <c r="X479" s="201"/>
      <c r="Y479" s="202"/>
      <c r="Z479" s="201"/>
      <c r="AA479" s="205"/>
      <c r="AB479" s="69" t="str">
        <f>IF(DV456&lt;&gt;"",IF(ISERROR(AND(DL460="",DN460="",DP460="",DQ460="",DT460="")),"E",IF(AND(DL460="",DN460="",DP460="",DR460="",DT460=""),"","E")),"")</f>
        <v/>
      </c>
      <c r="AC479" s="192"/>
      <c r="AD479" s="193"/>
      <c r="AE479" s="175" t="str">
        <f>IF($D458="1P","E","C")</f>
        <v>C</v>
      </c>
      <c r="AF479" s="201"/>
      <c r="AG479" s="202"/>
      <c r="AH479" s="201"/>
      <c r="AI479" s="202"/>
      <c r="AJ479" s="201"/>
      <c r="AK479" s="202"/>
      <c r="AL479" s="201"/>
      <c r="AM479" s="202"/>
      <c r="AN479" s="201"/>
      <c r="AO479" s="205"/>
      <c r="AP479" s="69" t="str">
        <f>IF(FL456&lt;&gt;"",IF(ISERROR(AND(FB460="",FD460="",FF460="",FH460="",FJ460="")),"E",IF(AND(FB460="",FD460="",FF460="",FH460="",FJ460=""),"","E")),"")</f>
        <v/>
      </c>
      <c r="AQ479" s="160"/>
      <c r="AR479" s="161"/>
      <c r="AS479" s="161"/>
      <c r="AT479" s="161"/>
      <c r="AU479" s="161"/>
      <c r="AV479" s="161"/>
      <c r="AW479" s="161"/>
      <c r="AX479" s="161"/>
      <c r="AY479" s="161"/>
      <c r="AZ479" s="161"/>
      <c r="BA479" s="161"/>
      <c r="BB479" s="161"/>
      <c r="BC479" s="162"/>
      <c r="BD479" s="167"/>
      <c r="BE479" s="168"/>
      <c r="BF479" s="176"/>
      <c r="BG479" s="180"/>
      <c r="BH479" s="181"/>
      <c r="BI479" s="181"/>
      <c r="BJ479" s="181"/>
      <c r="BK479" s="181"/>
      <c r="BL479" s="181"/>
      <c r="BM479" s="181"/>
      <c r="BN479" s="181"/>
      <c r="BO479" s="181"/>
      <c r="BP479" s="181"/>
      <c r="BQ479" s="181"/>
      <c r="BR479" s="181"/>
      <c r="BS479" s="181"/>
      <c r="BT479" s="181"/>
      <c r="BU479" s="182"/>
      <c r="BV479" s="152"/>
      <c r="BW479" s="153"/>
      <c r="BX479" s="333"/>
      <c r="BY479" s="153"/>
      <c r="BZ479" s="333"/>
      <c r="CA479" s="153"/>
      <c r="CB479" s="333"/>
      <c r="CC479" s="153"/>
      <c r="CD479" s="333"/>
      <c r="CE479" s="334"/>
      <c r="CF479" s="341"/>
      <c r="CG479" s="160"/>
      <c r="CH479" s="161"/>
      <c r="CI479" s="161"/>
      <c r="CJ479" s="161"/>
      <c r="CK479" s="161"/>
      <c r="CL479" s="161"/>
      <c r="CM479" s="161"/>
      <c r="CN479" s="161"/>
      <c r="CO479" s="161"/>
      <c r="CP479" s="161"/>
      <c r="CQ479" s="161"/>
      <c r="CR479" s="161"/>
      <c r="CS479" s="162"/>
      <c r="CT479" s="167"/>
      <c r="CU479" s="168"/>
      <c r="CV479" s="176"/>
      <c r="CW479" s="180"/>
      <c r="CX479" s="181"/>
      <c r="CY479" s="181"/>
      <c r="CZ479" s="181"/>
      <c r="DA479" s="181"/>
      <c r="DB479" s="181"/>
      <c r="DC479" s="181"/>
      <c r="DD479" s="181"/>
      <c r="DE479" s="181"/>
      <c r="DF479" s="181"/>
      <c r="DG479" s="181"/>
      <c r="DH479" s="181"/>
      <c r="DI479" s="181"/>
      <c r="DJ479" s="181"/>
      <c r="DK479" s="182"/>
      <c r="DL479" s="152"/>
      <c r="DM479" s="153"/>
      <c r="DN479" s="333"/>
      <c r="DO479" s="153"/>
      <c r="DP479" s="333"/>
      <c r="DQ479" s="153"/>
      <c r="DR479" s="333"/>
      <c r="DS479" s="153"/>
      <c r="DT479" s="333"/>
      <c r="DU479" s="334"/>
      <c r="DV479" s="174"/>
      <c r="FL479" s="3"/>
      <c r="FM479" s="3"/>
      <c r="FN479" s="3"/>
      <c r="FO479" s="3"/>
    </row>
    <row r="480" spans="1:171" ht="11.25" customHeight="1" thickBot="1">
      <c r="A480" s="194"/>
      <c r="B480" s="195"/>
      <c r="C480" s="207"/>
      <c r="D480" s="203"/>
      <c r="E480" s="204"/>
      <c r="F480" s="203"/>
      <c r="G480" s="204"/>
      <c r="H480" s="203"/>
      <c r="I480" s="204"/>
      <c r="J480" s="203"/>
      <c r="K480" s="204"/>
      <c r="L480" s="203"/>
      <c r="M480" s="206"/>
      <c r="N480" s="69" t="str">
        <f>IF(CF458&lt;&gt;"",IF(CF458="W",IF(SUM(IF(D479&gt;D477,1,0),IF(F479&gt;F477,1,0),IF(H479&gt;H477,1,0),IF(J479&gt;J477,1,0),IF(L479&gt;L477,1,0))&lt;&gt;3,"E",""),""),"")</f>
        <v/>
      </c>
      <c r="O480" s="194"/>
      <c r="P480" s="195"/>
      <c r="Q480" s="207"/>
      <c r="R480" s="203"/>
      <c r="S480" s="204"/>
      <c r="T480" s="203"/>
      <c r="U480" s="204"/>
      <c r="V480" s="203"/>
      <c r="W480" s="204"/>
      <c r="X480" s="203"/>
      <c r="Y480" s="204"/>
      <c r="Z480" s="203"/>
      <c r="AA480" s="206"/>
      <c r="AB480" s="69" t="str">
        <f>IF(DV458&lt;&gt;"",IF(DV458="W",IF(SUM(IF(R479&gt;R477,1,0),IF(T479&gt;T477,1,0),IF(V479&gt;V477,1,0),IF(X479&gt;X477,1,0),IF(Z479&gt;Z477,1,0))&lt;&gt;3,"E",""),""),"")</f>
        <v/>
      </c>
      <c r="AC480" s="194"/>
      <c r="AD480" s="195"/>
      <c r="AE480" s="207"/>
      <c r="AF480" s="203"/>
      <c r="AG480" s="204"/>
      <c r="AH480" s="203"/>
      <c r="AI480" s="204"/>
      <c r="AJ480" s="203"/>
      <c r="AK480" s="204"/>
      <c r="AL480" s="203"/>
      <c r="AM480" s="204"/>
      <c r="AN480" s="203"/>
      <c r="AO480" s="206"/>
      <c r="AP480" s="69" t="str">
        <f>IF(FL458&lt;&gt;"",IF(FL458="W",IF(SUM(IF(AF479&gt;AF477,1,0),IF(AH479&gt;AH477,1,0),IF(AJ479&gt;AJ477,1,0),IF(AL479&gt;AL477,1,0),IF(AN479&gt;AN477,1,0))&lt;&gt;3,"E",""),""),"")</f>
        <v/>
      </c>
      <c r="AQ480" s="126"/>
      <c r="AR480" s="126"/>
      <c r="AS480" s="126"/>
      <c r="AT480" s="126"/>
      <c r="AU480" s="126"/>
      <c r="AV480" s="126"/>
      <c r="AW480" s="126"/>
      <c r="AX480" s="126"/>
      <c r="AY480" s="126"/>
      <c r="AZ480" s="126"/>
      <c r="BA480" s="126"/>
      <c r="BB480" s="126"/>
      <c r="BC480" s="126"/>
      <c r="BV480" s="169" t="str">
        <f>IF(CF476&lt;&gt;"",IF(AND(AND(BV476&gt;-1,BV478&gt;-1),OR(BV476&gt;10,BV478&gt;10),ABS(BV476-BV478)&gt;1,IF(OR(BV476&gt;11,BV478&gt;11),ABS(BV476-BV478)=2,TRUE),BV476=INT(BV476),BV478=INT(BV478)),"","Error"),"")</f>
        <v/>
      </c>
      <c r="BW480" s="169"/>
      <c r="BX480" s="169" t="str">
        <f>IF(CF476&lt;&gt;"",IF(AND(AND(BX476&gt;-1,BX478&gt;-1),OR(BX476&gt;10,BX478&gt;10),ABS(BX476-BX478)&gt;1,IF(OR(BX476&gt;11,BX478&gt;11),ABS(BX476-BX478)=2,TRUE),BX476=INT(BX476),BX478=INT(BX478)),"","Error"),"")</f>
        <v/>
      </c>
      <c r="BY480" s="169"/>
      <c r="BZ480" s="169" t="str">
        <f>IF(CF476&lt;&gt;"",IF(AND(AND(BZ476&gt;-1,BZ478&gt;-1),OR(BZ476&gt;10,BZ478&gt;10),ABS(BZ476-BZ478)&gt;1,IF(OR(BZ476&gt;11,BZ478&gt;11),ABS(BZ476-BZ478)=2,TRUE),BZ476=INT(BZ476),BZ478=INT(BZ478)),"","Error"),"")</f>
        <v/>
      </c>
      <c r="CA480" s="169"/>
      <c r="CB480" s="169" t="str">
        <f>IF(AND(CF476&lt;&gt;"",CB476&lt;&gt;""),IF(AND(AND(CB476&gt;-1,CB478&gt;-1),OR(CB476&gt;10,CB478&gt;10),ABS(CB476-CB478)&gt;1,IF(OR(CB476&gt;11,CB478&gt;11),ABS(CB476-CB478)=2,TRUE),CB476=INT(CB476),CB478=INT(CB478)),"","Error"),"")</f>
        <v/>
      </c>
      <c r="CC480" s="169"/>
      <c r="CD480" s="169" t="str">
        <f>IF(AND(CF476&lt;&gt;"",CD476&lt;&gt;""),IF(AND(AND(CD476&gt;-1,CD478&gt;-1),OR(CD476&gt;10,CD478&gt;10),ABS(CD476-CD478)&gt;1,IF(OR(CD476&gt;11,CD478&gt;11),ABS(CD476-CD478)=2,TRUE),CD476=INT(CD476),CD478=INT(CD478)),"","Error"),"")</f>
        <v/>
      </c>
      <c r="CE480" s="169"/>
      <c r="CG480" s="126"/>
      <c r="CH480" s="126"/>
      <c r="CI480" s="126"/>
      <c r="CJ480" s="126"/>
      <c r="CK480" s="126"/>
      <c r="CL480" s="126"/>
      <c r="CM480" s="126"/>
      <c r="CN480" s="126"/>
      <c r="CO480" s="126"/>
      <c r="CP480" s="126"/>
      <c r="CQ480" s="126"/>
      <c r="CR480" s="126"/>
      <c r="CS480" s="126"/>
      <c r="DL480" s="169" t="str">
        <f>IF(DV476&lt;&gt;"",IF(AND(AND(DL476&gt;-1,DL478&gt;-1),OR(DL476&gt;10,DL478&gt;10),ABS(DL476-DL478)&gt;1,IF(OR(DL476&gt;11,DL478&gt;11),ABS(DL476-DL478)=2,TRUE),DL476=INT(DL476),DL478=INT(DL478)),"","Error"),"")</f>
        <v/>
      </c>
      <c r="DM480" s="169"/>
      <c r="DN480" s="169" t="str">
        <f>IF(DV476&lt;&gt;"",IF(AND(AND(DN476&gt;-1,DN478&gt;-1),OR(DN476&gt;10,DN478&gt;10),ABS(DN476-DN478)&gt;1,IF(OR(DN476&gt;11,DN478&gt;11),ABS(DN476-DN478)=2,TRUE),DN476=INT(DN476),DN478=INT(DN478)),"","Error"),"")</f>
        <v/>
      </c>
      <c r="DO480" s="169"/>
      <c r="DP480" s="169" t="str">
        <f>IF(DV476&lt;&gt;"",IF(AND(AND(DP476&gt;-1,DP478&gt;-1),OR(DP476&gt;10,DP478&gt;10),ABS(DP476-DP478)&gt;1,IF(OR(DP476&gt;11,DP478&gt;11),ABS(DP476-DP478)=2,TRUE),DP476=INT(DP476),DP478=INT(DP478)),"","Error"),"")</f>
        <v/>
      </c>
      <c r="DQ480" s="169"/>
      <c r="DR480" s="169" t="str">
        <f>IF(AND(DV476&lt;&gt;"",DR476&lt;&gt;""),IF(AND(AND(DR476&gt;-1,DR478&gt;-1),OR(DR476&gt;10,DR478&gt;10),ABS(DR476-DR478)&gt;1,IF(OR(DR476&gt;11,DR478&gt;11),ABS(DR476-DR478)=2,TRUE),DR476=INT(DR476),DR478=INT(DR478)),"","Error"),"")</f>
        <v/>
      </c>
      <c r="DS480" s="169"/>
      <c r="DT480" s="169" t="str">
        <f>IF(AND(DV476&lt;&gt;"",DT476&lt;&gt;""),IF(AND(AND(DT476&gt;-1,DT478&gt;-1),OR(DT476&gt;10,DT478&gt;10),ABS(DT476-DT478)&gt;1,IF(OR(DT476&gt;11,DT478&gt;11),ABS(DT476-DT478)=2,TRUE),DT476=INT(DT476),DT478=INT(DT478)),"","Error"),"")</f>
        <v/>
      </c>
      <c r="DU480" s="169"/>
      <c r="DV480" s="3"/>
      <c r="FL480" s="3"/>
      <c r="FM480" s="3"/>
      <c r="FN480" s="3"/>
      <c r="FO480" s="3"/>
    </row>
    <row r="481" spans="1:171" ht="11.25" customHeight="1">
      <c r="A481" s="170">
        <v>2</v>
      </c>
      <c r="B481" s="191"/>
      <c r="C481" s="183" t="str">
        <f>IF($D458="1P","B","B")</f>
        <v>B</v>
      </c>
      <c r="D481" s="197"/>
      <c r="E481" s="198"/>
      <c r="F481" s="197"/>
      <c r="G481" s="198"/>
      <c r="H481" s="197"/>
      <c r="I481" s="198"/>
      <c r="J481" s="197"/>
      <c r="K481" s="198"/>
      <c r="L481" s="197"/>
      <c r="M481" s="208"/>
      <c r="N481" s="69" t="str">
        <f>IF(CF466&lt;&gt;"",IF(CF466="W",IF(SUM(IF(D481&gt;D483,1,0),IF(F481&gt;F483,1,0),IF(H481&gt;H483,1,0),IF(J481&gt;J483,1,0),IF(L481&gt;L483,1,0))&lt;&gt;3,"E",""),""),"")</f>
        <v/>
      </c>
      <c r="O481" s="170">
        <v>9</v>
      </c>
      <c r="P481" s="191"/>
      <c r="Q481" s="183" t="str">
        <f>IF($D458="1P","B","E")</f>
        <v>E</v>
      </c>
      <c r="R481" s="197"/>
      <c r="S481" s="198"/>
      <c r="T481" s="197"/>
      <c r="U481" s="198"/>
      <c r="V481" s="197"/>
      <c r="W481" s="198"/>
      <c r="X481" s="197"/>
      <c r="Y481" s="198"/>
      <c r="Z481" s="197"/>
      <c r="AA481" s="208"/>
      <c r="AB481" s="69" t="str">
        <f>IF(DV466&lt;&gt;"",IF(DV466="W",IF(SUM(IF(R481&gt;R483,1,0),IF(T481&gt;T483,1,0),IF(V481&gt;V483,1,0),IF(X481&gt;X483,1,0),IF(Z481&gt;Z483,1,0))&lt;&gt;3,"E",""),""),"")</f>
        <v/>
      </c>
      <c r="AP481" s="3"/>
      <c r="AQ481" s="126"/>
      <c r="AR481" s="126"/>
      <c r="AS481" s="126"/>
      <c r="AT481" s="126"/>
      <c r="AU481" s="126"/>
      <c r="AV481" s="126"/>
      <c r="AW481" s="126"/>
      <c r="AX481" s="126"/>
      <c r="AY481" s="126"/>
      <c r="AZ481" s="126"/>
      <c r="BA481" s="126"/>
      <c r="BB481" s="126"/>
      <c r="BC481" s="126"/>
      <c r="CG481" s="126"/>
      <c r="CH481" s="126"/>
      <c r="CI481" s="126"/>
      <c r="CJ481" s="126"/>
      <c r="CK481" s="126"/>
      <c r="CL481" s="126"/>
      <c r="CM481" s="126"/>
      <c r="CN481" s="126"/>
      <c r="CO481" s="126"/>
      <c r="CP481" s="126"/>
      <c r="CQ481" s="126"/>
      <c r="CR481" s="126"/>
      <c r="CS481" s="126"/>
      <c r="DV481" s="3"/>
      <c r="FL481" s="3"/>
      <c r="FM481" s="3"/>
      <c r="FN481" s="3"/>
      <c r="FO481" s="3"/>
    </row>
    <row r="482" spans="1:171" ht="11.25" customHeight="1">
      <c r="A482" s="192"/>
      <c r="B482" s="193"/>
      <c r="C482" s="196"/>
      <c r="D482" s="199"/>
      <c r="E482" s="200"/>
      <c r="F482" s="199"/>
      <c r="G482" s="200"/>
      <c r="H482" s="199"/>
      <c r="I482" s="200"/>
      <c r="J482" s="199"/>
      <c r="K482" s="200"/>
      <c r="L482" s="199"/>
      <c r="M482" s="209"/>
      <c r="N482" s="69" t="str">
        <f>IF(CF466&lt;&gt;"",IF(ISERROR(AND(BV470="",BX470="",BZ470="",CB470="",CD470="")),"E",IF(AND(BV470="",BX470="",BZ470="",CB470="",CD470=""),"","E")),"")</f>
        <v/>
      </c>
      <c r="O482" s="192"/>
      <c r="P482" s="193"/>
      <c r="Q482" s="196"/>
      <c r="R482" s="199"/>
      <c r="S482" s="200"/>
      <c r="T482" s="199"/>
      <c r="U482" s="200"/>
      <c r="V482" s="199"/>
      <c r="W482" s="200"/>
      <c r="X482" s="199"/>
      <c r="Y482" s="200"/>
      <c r="Z482" s="199"/>
      <c r="AA482" s="209"/>
      <c r="AB482" s="69" t="str">
        <f>IF(DV466&lt;&gt;"",IF(ISERROR(AND(DL470="",DN470="",DP470="",DQ470="",DT470="")),"E",IF(AND(DL470="",DN470="",DP470="",DR470="",DT470=""),"","E")),"")</f>
        <v/>
      </c>
      <c r="AP482" s="3"/>
      <c r="AQ482" s="127"/>
      <c r="AR482" s="127"/>
      <c r="AS482" s="127"/>
      <c r="AT482" s="127"/>
      <c r="AU482" s="127"/>
      <c r="AV482" s="127"/>
      <c r="AW482" s="127"/>
      <c r="AX482" s="127"/>
      <c r="AY482" s="127"/>
      <c r="AZ482" s="127"/>
      <c r="BA482" s="127"/>
      <c r="BB482" s="127"/>
      <c r="BC482" s="127"/>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3"/>
      <c r="CG482" s="127"/>
      <c r="CH482" s="127"/>
      <c r="CI482" s="127"/>
      <c r="CJ482" s="127"/>
      <c r="CK482" s="127"/>
      <c r="CL482" s="127"/>
      <c r="CM482" s="127"/>
      <c r="CN482" s="127"/>
      <c r="CO482" s="127"/>
      <c r="CP482" s="127"/>
      <c r="CQ482" s="127"/>
      <c r="CR482" s="127"/>
      <c r="CS482" s="127"/>
      <c r="CT482" s="40"/>
      <c r="CU482" s="40"/>
      <c r="CV482" s="40"/>
      <c r="CW482" s="40"/>
      <c r="CX482" s="40"/>
      <c r="CY482" s="40"/>
      <c r="CZ482" s="40"/>
      <c r="DA482" s="40"/>
      <c r="DB482" s="40"/>
      <c r="DC482" s="40"/>
      <c r="DD482" s="40"/>
      <c r="DE482" s="40"/>
      <c r="DF482" s="40"/>
      <c r="DG482" s="40"/>
      <c r="DH482" s="40"/>
      <c r="DI482" s="40"/>
      <c r="DJ482" s="40"/>
      <c r="DK482" s="40"/>
      <c r="DL482" s="40"/>
      <c r="DM482" s="40"/>
      <c r="DN482" s="40"/>
      <c r="DO482" s="40"/>
      <c r="DP482" s="40"/>
      <c r="DQ482" s="40"/>
      <c r="DR482" s="40"/>
      <c r="DS482" s="40"/>
      <c r="DT482" s="40"/>
      <c r="DU482" s="40"/>
      <c r="DV482" s="3"/>
      <c r="FL482" s="3"/>
      <c r="FM482" s="3"/>
      <c r="FN482" s="3"/>
      <c r="FO482" s="3"/>
    </row>
    <row r="483" spans="1:171" ht="11.25" customHeight="1">
      <c r="A483" s="192"/>
      <c r="B483" s="193"/>
      <c r="C483" s="175" t="str">
        <f>IF($D458="1P","E","E")</f>
        <v>E</v>
      </c>
      <c r="D483" s="201"/>
      <c r="E483" s="202"/>
      <c r="F483" s="201"/>
      <c r="G483" s="202"/>
      <c r="H483" s="201"/>
      <c r="I483" s="202"/>
      <c r="J483" s="201"/>
      <c r="K483" s="202"/>
      <c r="L483" s="201"/>
      <c r="M483" s="205"/>
      <c r="N483" s="69" t="str">
        <f>IF(CF466&lt;&gt;"",IF(ISERROR(AND(BV470="",BX470="",BZ470="",CB470="",CD470="")),"E",IF(AND(BV470="",BX470="",BZ470="",CB470="",CD470=""),"","E")),"")</f>
        <v/>
      </c>
      <c r="O483" s="192"/>
      <c r="P483" s="193"/>
      <c r="Q483" s="175" t="str">
        <f>IF($D458="1P","F","F")</f>
        <v>F</v>
      </c>
      <c r="R483" s="201"/>
      <c r="S483" s="202"/>
      <c r="T483" s="201"/>
      <c r="U483" s="202"/>
      <c r="V483" s="201"/>
      <c r="W483" s="202"/>
      <c r="X483" s="201"/>
      <c r="Y483" s="202"/>
      <c r="Z483" s="201"/>
      <c r="AA483" s="205"/>
      <c r="AB483" s="69" t="str">
        <f>IF(DV466&lt;&gt;"",IF(ISERROR(AND(DL470="",DN470="",DP470="",DQ470="",DT470="")),"E",IF(AND(DL470="",DN470="",DP470="",DR470="",DT470=""),"","E")),"")</f>
        <v/>
      </c>
      <c r="AP483" s="3"/>
      <c r="AQ483" s="128"/>
      <c r="AR483" s="128"/>
      <c r="AS483" s="128"/>
      <c r="AT483" s="128"/>
      <c r="AU483" s="128"/>
      <c r="AV483" s="128"/>
      <c r="AW483" s="128"/>
      <c r="AX483" s="128"/>
      <c r="AY483" s="128"/>
      <c r="AZ483" s="128"/>
      <c r="BA483" s="128"/>
      <c r="BB483" s="128"/>
      <c r="BC483" s="128"/>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3"/>
      <c r="CG483" s="128"/>
      <c r="CH483" s="128"/>
      <c r="CI483" s="128"/>
      <c r="CJ483" s="128"/>
      <c r="CK483" s="128"/>
      <c r="CL483" s="128"/>
      <c r="CM483" s="128"/>
      <c r="CN483" s="128"/>
      <c r="CO483" s="128"/>
      <c r="CP483" s="128"/>
      <c r="CQ483" s="128"/>
      <c r="CR483" s="128"/>
      <c r="CS483" s="128"/>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3"/>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3"/>
      <c r="FM483" s="3"/>
      <c r="FN483" s="3"/>
      <c r="FO483" s="3"/>
    </row>
    <row r="484" spans="1:171" ht="11.25" customHeight="1" thickBot="1">
      <c r="A484" s="194"/>
      <c r="B484" s="195"/>
      <c r="C484" s="207"/>
      <c r="D484" s="203"/>
      <c r="E484" s="204"/>
      <c r="F484" s="203"/>
      <c r="G484" s="204"/>
      <c r="H484" s="203"/>
      <c r="I484" s="204"/>
      <c r="J484" s="203"/>
      <c r="K484" s="204"/>
      <c r="L484" s="203"/>
      <c r="M484" s="206"/>
      <c r="N484" s="69" t="str">
        <f>IF(CF468&lt;&gt;"",IF(CF468="W",IF(SUM(IF(D483&gt;D481,1,0),IF(F483&gt;F481,1,0),IF(H483&gt;H481,1,0),IF(J483&gt;J481,1,0),IF(L483&gt;L481,1,0))&lt;&gt;3,"E",""),""),"")</f>
        <v/>
      </c>
      <c r="O484" s="194"/>
      <c r="P484" s="195"/>
      <c r="Q484" s="207"/>
      <c r="R484" s="203"/>
      <c r="S484" s="204"/>
      <c r="T484" s="203"/>
      <c r="U484" s="204"/>
      <c r="V484" s="203"/>
      <c r="W484" s="204"/>
      <c r="X484" s="203"/>
      <c r="Y484" s="204"/>
      <c r="Z484" s="203"/>
      <c r="AA484" s="206"/>
      <c r="AB484" s="69" t="str">
        <f>IF(DV468&lt;&gt;"",IF(DV468="W",IF(SUM(IF(R483&gt;R481,1,0),IF(T483&gt;T481,1,0),IF(V483&gt;V481,1,0),IF(X483&gt;X481,1,0),IF(Z483&gt;Z481,1,0))&lt;&gt;3,"E",""),""),"")</f>
        <v/>
      </c>
      <c r="AP484" s="3"/>
      <c r="AQ484" s="126"/>
      <c r="AR484" s="126"/>
      <c r="AS484" s="126"/>
      <c r="AT484" s="126"/>
      <c r="AU484" s="126"/>
      <c r="AV484" s="126"/>
      <c r="AW484" s="126"/>
      <c r="AX484" s="126"/>
      <c r="AY484" s="126"/>
      <c r="AZ484" s="126"/>
      <c r="BA484" s="126"/>
      <c r="BB484" s="126"/>
      <c r="BC484" s="126"/>
      <c r="CF484" s="3"/>
      <c r="CG484" s="126"/>
      <c r="CH484" s="126"/>
      <c r="CI484" s="126"/>
      <c r="CJ484" s="126"/>
      <c r="CK484" s="126"/>
      <c r="CL484" s="126"/>
      <c r="CM484" s="126"/>
      <c r="CN484" s="126"/>
      <c r="CO484" s="126"/>
      <c r="CP484" s="126"/>
      <c r="CQ484" s="126"/>
      <c r="CR484" s="126"/>
      <c r="CS484" s="126"/>
      <c r="DV484" s="3"/>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3"/>
      <c r="FM484" s="3"/>
      <c r="FN484" s="3"/>
      <c r="FO484" s="3"/>
    </row>
    <row r="485" spans="1:171" ht="11.25" customHeight="1" thickBot="1">
      <c r="A485" s="170">
        <v>3</v>
      </c>
      <c r="B485" s="191"/>
      <c r="C485" s="183" t="str">
        <f>IF($D458="1P","C","C")</f>
        <v>C</v>
      </c>
      <c r="D485" s="197"/>
      <c r="E485" s="198"/>
      <c r="F485" s="197"/>
      <c r="G485" s="198"/>
      <c r="H485" s="197"/>
      <c r="I485" s="198"/>
      <c r="J485" s="197"/>
      <c r="K485" s="198"/>
      <c r="L485" s="197"/>
      <c r="M485" s="208"/>
      <c r="N485" s="69" t="str">
        <f>IF(CF476&lt;&gt;"",IF(CF476="W",IF(SUM(IF(D485&gt;D487,1,0),IF(F485&gt;F487,1,0),IF(H485&gt;H487,1,0),IF(J485&gt;J487,1,0),IF(L485&gt;L487,1,0))&lt;&gt;3,"E",""),""),"")</f>
        <v/>
      </c>
      <c r="O485" s="170">
        <v>10</v>
      </c>
      <c r="P485" s="191"/>
      <c r="Q485" s="183" t="str">
        <f>IF($D458="1P","A","A")</f>
        <v>A</v>
      </c>
      <c r="R485" s="197"/>
      <c r="S485" s="198"/>
      <c r="T485" s="197"/>
      <c r="U485" s="198"/>
      <c r="V485" s="197"/>
      <c r="W485" s="198"/>
      <c r="X485" s="197"/>
      <c r="Y485" s="198"/>
      <c r="Z485" s="197"/>
      <c r="AA485" s="208"/>
      <c r="AB485" s="69" t="str">
        <f>IF(DV476&lt;&gt;"",IF(DV476="W",IF(SUM(IF(R485&gt;R487,1,0),IF(T485&gt;T487,1,0),IF(V485&gt;V487,1,0),IF(X485&gt;X487,1,0),IF(Z485&gt;Z487,1,0))&lt;&gt;3,"E",""),""),"")</f>
        <v/>
      </c>
      <c r="AP485" s="3"/>
      <c r="AQ485" s="127"/>
      <c r="AR485" s="127"/>
      <c r="AS485" s="127"/>
      <c r="AT485" s="127"/>
      <c r="AU485" s="127"/>
      <c r="AV485" s="127"/>
      <c r="AW485" s="127"/>
      <c r="AX485" s="127"/>
      <c r="AY485" s="127"/>
      <c r="AZ485" s="127"/>
      <c r="BA485" s="127"/>
      <c r="BB485" s="127"/>
      <c r="BC485" s="127"/>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3"/>
      <c r="CG485" s="127"/>
      <c r="CH485" s="127"/>
      <c r="CI485" s="127"/>
      <c r="CJ485" s="127"/>
      <c r="CK485" s="127"/>
      <c r="CL485" s="127"/>
      <c r="CM485" s="127"/>
      <c r="CN485" s="127"/>
      <c r="CO485" s="127"/>
      <c r="CP485" s="127"/>
      <c r="CQ485" s="127"/>
      <c r="CR485" s="127"/>
      <c r="CS485" s="127"/>
      <c r="CT485" s="40"/>
      <c r="CU485" s="40"/>
      <c r="CV485" s="40"/>
      <c r="CW485" s="40"/>
      <c r="CX485" s="40"/>
      <c r="CY485" s="40"/>
      <c r="CZ485" s="40"/>
      <c r="DA485" s="40"/>
      <c r="DB485" s="40"/>
      <c r="DC485" s="40"/>
      <c r="DD485" s="40"/>
      <c r="DE485" s="40"/>
      <c r="DF485" s="40"/>
      <c r="DG485" s="40"/>
      <c r="DH485" s="40"/>
      <c r="DI485" s="40"/>
      <c r="DJ485" s="40"/>
      <c r="DK485" s="40"/>
      <c r="DL485" s="40"/>
      <c r="DM485" s="40"/>
      <c r="DN485" s="40"/>
      <c r="DO485" s="40"/>
      <c r="DP485" s="40"/>
      <c r="DQ485" s="40"/>
      <c r="DR485" s="40"/>
      <c r="DS485" s="40"/>
      <c r="DT485" s="40"/>
      <c r="DU485" s="40"/>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row>
    <row r="486" spans="1:171" ht="11.25" customHeight="1">
      <c r="A486" s="192"/>
      <c r="B486" s="193"/>
      <c r="C486" s="196"/>
      <c r="D486" s="199"/>
      <c r="E486" s="200"/>
      <c r="F486" s="199"/>
      <c r="G486" s="200"/>
      <c r="H486" s="199"/>
      <c r="I486" s="200"/>
      <c r="J486" s="199"/>
      <c r="K486" s="200"/>
      <c r="L486" s="199"/>
      <c r="M486" s="209"/>
      <c r="N486" s="69" t="str">
        <f>IF(CF476&lt;&gt;"",IF(ISERROR(AND(BV480="",BX480="",BZ480="",CB480="",CD480="")),"E",IF(AND(BV480="",BX480="",BZ480="",CB480="",CD480=""),"","E")),"")</f>
        <v/>
      </c>
      <c r="O486" s="192"/>
      <c r="P486" s="193"/>
      <c r="Q486" s="196"/>
      <c r="R486" s="199"/>
      <c r="S486" s="200"/>
      <c r="T486" s="199"/>
      <c r="U486" s="200"/>
      <c r="V486" s="199"/>
      <c r="W486" s="200"/>
      <c r="X486" s="199"/>
      <c r="Y486" s="200"/>
      <c r="Z486" s="199"/>
      <c r="AA486" s="209"/>
      <c r="AB486" s="69" t="str">
        <f>IF(DV476&lt;&gt;"",IF(ISERROR(AND(DL480="",DN480="",DP480="",DQ480="",DT480="")),"E",IF(AND(DL480="",DN480="",DP480="",DR480="",DT480=""),"","E")),"")</f>
        <v/>
      </c>
      <c r="AP486" s="3"/>
      <c r="AQ486" s="154" t="str">
        <f>CONCATENATE($A460," ",$D460,","," ",$F458)</f>
        <v>Group: 8, Men's Singles</v>
      </c>
      <c r="AR486" s="155"/>
      <c r="AS486" s="155"/>
      <c r="AT486" s="155"/>
      <c r="AU486" s="155"/>
      <c r="AV486" s="155"/>
      <c r="AW486" s="155"/>
      <c r="AX486" s="155"/>
      <c r="AY486" s="155"/>
      <c r="AZ486" s="155"/>
      <c r="BA486" s="155"/>
      <c r="BB486" s="155"/>
      <c r="BC486" s="156"/>
      <c r="BD486" s="163">
        <f>A489</f>
        <v>4</v>
      </c>
      <c r="BE486" s="164"/>
      <c r="BF486" s="183" t="str">
        <f>C489</f>
        <v>A</v>
      </c>
      <c r="BG486" s="185" t="str">
        <f>IF(VLOOKUP($BF486,$A462:$C472,3,FALSE)=0,"",CONCATENATE(VLOOKUP(VLOOKUP($BF486,$A462:$C472,3,FALSE),Players!$C:$G,4,FALSE)," ",VLOOKUP($BF486,$A462:$C472,3,FALSE)," ",IF(ISERROR(VLOOKUP(VLOOKUP($BF486,$A462:$C472,3,FALSE),Players!$C:$G,5,FALSE)),"()",CONCATENATE("(",VLOOKUP(VLOOKUP($BF486,$A462:$C472,3,FALSE),Players!$C:$G,5,FALSE),")"))))</f>
        <v/>
      </c>
      <c r="BH486" s="186"/>
      <c r="BI486" s="186"/>
      <c r="BJ486" s="186"/>
      <c r="BK486" s="186"/>
      <c r="BL486" s="186"/>
      <c r="BM486" s="186"/>
      <c r="BN486" s="186"/>
      <c r="BO486" s="186"/>
      <c r="BP486" s="186"/>
      <c r="BQ486" s="186"/>
      <c r="BR486" s="186"/>
      <c r="BS486" s="186"/>
      <c r="BT486" s="186"/>
      <c r="BU486" s="187"/>
      <c r="BV486" s="170" t="str">
        <f>IF(D489&lt;&gt;"",D489,"")</f>
        <v/>
      </c>
      <c r="BW486" s="171"/>
      <c r="BX486" s="335" t="str">
        <f>IF(F489&lt;&gt;"",F489,"")</f>
        <v/>
      </c>
      <c r="BY486" s="171"/>
      <c r="BZ486" s="335" t="str">
        <f>IF(H489&lt;&gt;"",H489,"")</f>
        <v/>
      </c>
      <c r="CA486" s="171"/>
      <c r="CB486" s="335" t="str">
        <f>IF(J489&lt;&gt;"",J489,"")</f>
        <v/>
      </c>
      <c r="CC486" s="171"/>
      <c r="CD486" s="335" t="str">
        <f>IF(L489&lt;&gt;"",L489,"")</f>
        <v/>
      </c>
      <c r="CE486" s="337"/>
      <c r="CF486" s="174" t="str">
        <f>IF($CD486=$CD488,IF($CB486=$CB488,IF($BZ486&lt;&gt;"",IF($BZ486&gt;$BZ488,"W","L"),""),IF($CB486&gt;$CB488,"W","L")),IF($CD486&gt;$CD488,"W","L"))</f>
        <v/>
      </c>
      <c r="CG486" s="154" t="str">
        <f>CONCATENATE($A460," ",$D460,","," ",$F458)</f>
        <v>Group: 8, Men's Singles</v>
      </c>
      <c r="CH486" s="155"/>
      <c r="CI486" s="155"/>
      <c r="CJ486" s="155"/>
      <c r="CK486" s="155"/>
      <c r="CL486" s="155"/>
      <c r="CM486" s="155"/>
      <c r="CN486" s="155"/>
      <c r="CO486" s="155"/>
      <c r="CP486" s="155"/>
      <c r="CQ486" s="155"/>
      <c r="CR486" s="155"/>
      <c r="CS486" s="156"/>
      <c r="CT486" s="163">
        <f>O489</f>
        <v>11</v>
      </c>
      <c r="CU486" s="164"/>
      <c r="CV486" s="183" t="str">
        <f>Q489</f>
        <v>C</v>
      </c>
      <c r="CW486" s="185" t="str">
        <f>IF(VLOOKUP($CV486,$A462:$C472,3,FALSE)=0,"",CONCATENATE(VLOOKUP(VLOOKUP($CV486,$A462:$C472,3,FALSE),Players!$C:$G,4,FALSE)," ",VLOOKUP($CV486,$A462:$C472,3,FALSE)," ",IF(ISERROR(VLOOKUP(VLOOKUP($CV486,$A462:$C472,3,FALSE),Players!$C:$G,5,FALSE)),"()",CONCATENATE("(",VLOOKUP(VLOOKUP($CV486,$A462:$C472,3,FALSE),Players!$C:$G,5,FALSE),")"))))</f>
        <v/>
      </c>
      <c r="CX486" s="186"/>
      <c r="CY486" s="186"/>
      <c r="CZ486" s="186"/>
      <c r="DA486" s="186"/>
      <c r="DB486" s="186"/>
      <c r="DC486" s="186"/>
      <c r="DD486" s="186"/>
      <c r="DE486" s="186"/>
      <c r="DF486" s="186"/>
      <c r="DG486" s="186"/>
      <c r="DH486" s="186"/>
      <c r="DI486" s="186"/>
      <c r="DJ486" s="186"/>
      <c r="DK486" s="187"/>
      <c r="DL486" s="170" t="str">
        <f>IF(R489&lt;&gt;"",R489,"")</f>
        <v/>
      </c>
      <c r="DM486" s="171"/>
      <c r="DN486" s="335" t="str">
        <f>IF(T489&lt;&gt;"",T489,"")</f>
        <v/>
      </c>
      <c r="DO486" s="171"/>
      <c r="DP486" s="335" t="str">
        <f>IF(V489&lt;&gt;"",V489,"")</f>
        <v/>
      </c>
      <c r="DQ486" s="171"/>
      <c r="DR486" s="335" t="str">
        <f>IF(X489&lt;&gt;"",X489,"")</f>
        <v/>
      </c>
      <c r="DS486" s="171"/>
      <c r="DT486" s="335" t="str">
        <f>IF(Z489&lt;&gt;"",Z489,"")</f>
        <v/>
      </c>
      <c r="DU486" s="337"/>
      <c r="DV486" s="174" t="str">
        <f>IF($DT486=$DT488,IF($DR486=$DR488,IF($DP486&lt;&gt;"",IF($DP486&gt;$DP488,"W","L"),""),IF($DR486&gt;$DR488,"W","L")),IF($DT486&gt;$DT488,"W","L"))</f>
        <v/>
      </c>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row>
    <row r="487" spans="1:171" ht="11.25" customHeight="1">
      <c r="A487" s="192"/>
      <c r="B487" s="193"/>
      <c r="C487" s="175" t="str">
        <f>IF($D458="1P","D","D")</f>
        <v>D</v>
      </c>
      <c r="D487" s="201"/>
      <c r="E487" s="202"/>
      <c r="F487" s="201"/>
      <c r="G487" s="202"/>
      <c r="H487" s="201"/>
      <c r="I487" s="202"/>
      <c r="J487" s="201"/>
      <c r="K487" s="202"/>
      <c r="L487" s="201"/>
      <c r="M487" s="205"/>
      <c r="N487" s="69" t="str">
        <f>IF(CF476&lt;&gt;"",IF(ISERROR(AND(BV480="",BX480="",BZ480="",CB480="",CD480="")),"E",IF(AND(BV480="",BX480="",BZ480="",CB480="",CD480=""),"","E")),"")</f>
        <v/>
      </c>
      <c r="O487" s="192"/>
      <c r="P487" s="193"/>
      <c r="Q487" s="175" t="str">
        <f>IF($D458="1P","C","B")</f>
        <v>B</v>
      </c>
      <c r="R487" s="201"/>
      <c r="S487" s="202"/>
      <c r="T487" s="201"/>
      <c r="U487" s="202"/>
      <c r="V487" s="201"/>
      <c r="W487" s="202"/>
      <c r="X487" s="201"/>
      <c r="Y487" s="202"/>
      <c r="Z487" s="201"/>
      <c r="AA487" s="205"/>
      <c r="AB487" s="69" t="str">
        <f>IF(DV476&lt;&gt;"",IF(ISERROR(AND(DL480="",DN480="",DP480="",DQ480="",DT480="")),"E",IF(AND(DL480="",DN480="",DP480="",DR480="",DT480=""),"","E")),"")</f>
        <v/>
      </c>
      <c r="AP487" s="3"/>
      <c r="AQ487" s="157"/>
      <c r="AR487" s="158"/>
      <c r="AS487" s="158"/>
      <c r="AT487" s="158"/>
      <c r="AU487" s="158"/>
      <c r="AV487" s="158"/>
      <c r="AW487" s="158"/>
      <c r="AX487" s="158"/>
      <c r="AY487" s="158"/>
      <c r="AZ487" s="158"/>
      <c r="BA487" s="158"/>
      <c r="BB487" s="158"/>
      <c r="BC487" s="159"/>
      <c r="BD487" s="165"/>
      <c r="BE487" s="166"/>
      <c r="BF487" s="184"/>
      <c r="BG487" s="188"/>
      <c r="BH487" s="189"/>
      <c r="BI487" s="189"/>
      <c r="BJ487" s="189"/>
      <c r="BK487" s="189"/>
      <c r="BL487" s="189"/>
      <c r="BM487" s="189"/>
      <c r="BN487" s="189"/>
      <c r="BO487" s="189"/>
      <c r="BP487" s="189"/>
      <c r="BQ487" s="189"/>
      <c r="BR487" s="189"/>
      <c r="BS487" s="189"/>
      <c r="BT487" s="189"/>
      <c r="BU487" s="190"/>
      <c r="BV487" s="172"/>
      <c r="BW487" s="173"/>
      <c r="BX487" s="336"/>
      <c r="BY487" s="173"/>
      <c r="BZ487" s="336"/>
      <c r="CA487" s="173"/>
      <c r="CB487" s="336"/>
      <c r="CC487" s="173"/>
      <c r="CD487" s="336"/>
      <c r="CE487" s="338"/>
      <c r="CF487" s="174"/>
      <c r="CG487" s="157"/>
      <c r="CH487" s="158"/>
      <c r="CI487" s="158"/>
      <c r="CJ487" s="158"/>
      <c r="CK487" s="158"/>
      <c r="CL487" s="158"/>
      <c r="CM487" s="158"/>
      <c r="CN487" s="158"/>
      <c r="CO487" s="158"/>
      <c r="CP487" s="158"/>
      <c r="CQ487" s="158"/>
      <c r="CR487" s="158"/>
      <c r="CS487" s="159"/>
      <c r="CT487" s="165"/>
      <c r="CU487" s="166"/>
      <c r="CV487" s="184"/>
      <c r="CW487" s="188"/>
      <c r="CX487" s="189"/>
      <c r="CY487" s="189"/>
      <c r="CZ487" s="189"/>
      <c r="DA487" s="189"/>
      <c r="DB487" s="189"/>
      <c r="DC487" s="189"/>
      <c r="DD487" s="189"/>
      <c r="DE487" s="189"/>
      <c r="DF487" s="189"/>
      <c r="DG487" s="189"/>
      <c r="DH487" s="189"/>
      <c r="DI487" s="189"/>
      <c r="DJ487" s="189"/>
      <c r="DK487" s="190"/>
      <c r="DL487" s="172"/>
      <c r="DM487" s="173"/>
      <c r="DN487" s="336"/>
      <c r="DO487" s="173"/>
      <c r="DP487" s="336"/>
      <c r="DQ487" s="173"/>
      <c r="DR487" s="336"/>
      <c r="DS487" s="173"/>
      <c r="DT487" s="336"/>
      <c r="DU487" s="338"/>
      <c r="DV487" s="174"/>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row>
    <row r="488" spans="1:171" ht="11.25" customHeight="1" thickBot="1">
      <c r="A488" s="194"/>
      <c r="B488" s="195"/>
      <c r="C488" s="207"/>
      <c r="D488" s="203"/>
      <c r="E488" s="204"/>
      <c r="F488" s="203"/>
      <c r="G488" s="204"/>
      <c r="H488" s="203"/>
      <c r="I488" s="204"/>
      <c r="J488" s="203"/>
      <c r="K488" s="204"/>
      <c r="L488" s="203"/>
      <c r="M488" s="206"/>
      <c r="N488" s="69" t="str">
        <f>IF(CF478&lt;&gt;"",IF(CF478="W",IF(SUM(IF(D487&gt;D485,1,0),IF(F487&gt;F485,1,0),IF(H487&gt;H485,1,0),IF(J487&gt;J485,1,0),IF(L487&gt;L485,1,0))&lt;&gt;3,"E",""),""),"")</f>
        <v/>
      </c>
      <c r="O488" s="194"/>
      <c r="P488" s="195"/>
      <c r="Q488" s="207"/>
      <c r="R488" s="203"/>
      <c r="S488" s="204"/>
      <c r="T488" s="203"/>
      <c r="U488" s="204"/>
      <c r="V488" s="203"/>
      <c r="W488" s="204"/>
      <c r="X488" s="203"/>
      <c r="Y488" s="204"/>
      <c r="Z488" s="203"/>
      <c r="AA488" s="206"/>
      <c r="AB488" s="69" t="str">
        <f>IF(DV478&lt;&gt;"",IF(DV478="W",IF(SUM(IF(R487&gt;R485,1,0),IF(T487&gt;T485,1,0),IF(V487&gt;V485,1,0),IF(X487&gt;X485,1,0),IF(Z487&gt;Z485,1,0))&lt;&gt;3,"E",""),""),"")</f>
        <v/>
      </c>
      <c r="AP488" s="3"/>
      <c r="AQ488" s="157"/>
      <c r="AR488" s="158"/>
      <c r="AS488" s="158"/>
      <c r="AT488" s="158"/>
      <c r="AU488" s="158"/>
      <c r="AV488" s="158"/>
      <c r="AW488" s="158"/>
      <c r="AX488" s="158"/>
      <c r="AY488" s="158"/>
      <c r="AZ488" s="158"/>
      <c r="BA488" s="158"/>
      <c r="BB488" s="158"/>
      <c r="BC488" s="159"/>
      <c r="BD488" s="165"/>
      <c r="BE488" s="166"/>
      <c r="BF488" s="175" t="str">
        <f>C491</f>
        <v>D</v>
      </c>
      <c r="BG488" s="177" t="str">
        <f>IF(VLOOKUP($BF488,$A462:$C472,3,FALSE)=0,"",CONCATENATE(VLOOKUP(VLOOKUP($BF488,$A462:$C472,3,FALSE),Players!$C:$G,4,FALSE)," ",VLOOKUP($BF488,$A462:$C472,3,FALSE)," ",IF(ISERROR(VLOOKUP(VLOOKUP($BF488,$A462:$C472,3,FALSE),Players!$C:$G,5,FALSE)),"()",CONCATENATE("(",VLOOKUP(VLOOKUP($BF488,$A462:$C472,3,FALSE),Players!$C:$G,5,FALSE),")"))))</f>
        <v/>
      </c>
      <c r="BH488" s="178"/>
      <c r="BI488" s="178"/>
      <c r="BJ488" s="178"/>
      <c r="BK488" s="178"/>
      <c r="BL488" s="178"/>
      <c r="BM488" s="178"/>
      <c r="BN488" s="178"/>
      <c r="BO488" s="178"/>
      <c r="BP488" s="178"/>
      <c r="BQ488" s="178"/>
      <c r="BR488" s="178"/>
      <c r="BS488" s="178"/>
      <c r="BT488" s="178"/>
      <c r="BU488" s="179"/>
      <c r="BV488" s="150" t="str">
        <f>IF(D491&lt;&gt;"",D491,"")</f>
        <v/>
      </c>
      <c r="BW488" s="151"/>
      <c r="BX488" s="288" t="str">
        <f>IF(F491&lt;&gt;"",F491,"")</f>
        <v/>
      </c>
      <c r="BY488" s="151"/>
      <c r="BZ488" s="288" t="str">
        <f>IF(H491&lt;&gt;"",H491,"")</f>
        <v/>
      </c>
      <c r="CA488" s="151"/>
      <c r="CB488" s="288" t="str">
        <f>IF(J491&lt;&gt;"",J491,"")</f>
        <v/>
      </c>
      <c r="CC488" s="151"/>
      <c r="CD488" s="288" t="str">
        <f>IF(L491&lt;&gt;"",L491,"")</f>
        <v/>
      </c>
      <c r="CE488" s="332"/>
      <c r="CF488" s="174" t="str">
        <f>IF($CF486&lt;&gt;"",IF(CF486="W","L","W"),"")</f>
        <v/>
      </c>
      <c r="CG488" s="157"/>
      <c r="CH488" s="158"/>
      <c r="CI488" s="158"/>
      <c r="CJ488" s="158"/>
      <c r="CK488" s="158"/>
      <c r="CL488" s="158"/>
      <c r="CM488" s="158"/>
      <c r="CN488" s="158"/>
      <c r="CO488" s="158"/>
      <c r="CP488" s="158"/>
      <c r="CQ488" s="158"/>
      <c r="CR488" s="158"/>
      <c r="CS488" s="159"/>
      <c r="CT488" s="165"/>
      <c r="CU488" s="166"/>
      <c r="CV488" s="175" t="str">
        <f>Q491</f>
        <v>F</v>
      </c>
      <c r="CW488" s="177" t="str">
        <f>IF(VLOOKUP($CV488,$A462:$C472,3,FALSE)=0,"",CONCATENATE(VLOOKUP(VLOOKUP($CV488,$A462:$C472,3,FALSE),Players!$C:$G,4,FALSE)," ",VLOOKUP($CV488,$A462:$C472,3,FALSE)," ",IF(ISERROR(VLOOKUP(VLOOKUP($CV488,$A462:$C472,3,FALSE),Players!$C:$G,5,FALSE)),"()",CONCATENATE("(",VLOOKUP(VLOOKUP($CV488,$A462:$C472,3,FALSE),Players!$C:$G,5,FALSE),")"))))</f>
        <v/>
      </c>
      <c r="CX488" s="178"/>
      <c r="CY488" s="178"/>
      <c r="CZ488" s="178"/>
      <c r="DA488" s="178"/>
      <c r="DB488" s="178"/>
      <c r="DC488" s="178"/>
      <c r="DD488" s="178"/>
      <c r="DE488" s="178"/>
      <c r="DF488" s="178"/>
      <c r="DG488" s="178"/>
      <c r="DH488" s="178"/>
      <c r="DI488" s="178"/>
      <c r="DJ488" s="178"/>
      <c r="DK488" s="179"/>
      <c r="DL488" s="150" t="str">
        <f>IF(R491&lt;&gt;"",R491,"")</f>
        <v/>
      </c>
      <c r="DM488" s="151"/>
      <c r="DN488" s="288" t="str">
        <f>IF(T491&lt;&gt;"",T491,"")</f>
        <v/>
      </c>
      <c r="DO488" s="151"/>
      <c r="DP488" s="288" t="str">
        <f>IF(V491&lt;&gt;"",V491,"")</f>
        <v/>
      </c>
      <c r="DQ488" s="151"/>
      <c r="DR488" s="288" t="str">
        <f>IF(X491&lt;&gt;"",X491,"")</f>
        <v/>
      </c>
      <c r="DS488" s="151"/>
      <c r="DT488" s="288" t="str">
        <f>IF(Z491&lt;&gt;"",Z491,"")</f>
        <v/>
      </c>
      <c r="DU488" s="332"/>
      <c r="DV488" s="174" t="str">
        <f>IF($DV486&lt;&gt;"",IF(DV486="W","L","W"),"")</f>
        <v/>
      </c>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row>
    <row r="489" spans="1:171" ht="11.25" customHeight="1" thickBot="1">
      <c r="A489" s="170">
        <v>4</v>
      </c>
      <c r="B489" s="191"/>
      <c r="C489" s="183" t="str">
        <f>IF($D458="1P","A","A")</f>
        <v>A</v>
      </c>
      <c r="D489" s="197"/>
      <c r="E489" s="198"/>
      <c r="F489" s="197"/>
      <c r="G489" s="198"/>
      <c r="H489" s="197"/>
      <c r="I489" s="198"/>
      <c r="J489" s="197"/>
      <c r="K489" s="198"/>
      <c r="L489" s="197"/>
      <c r="M489" s="208"/>
      <c r="N489" s="69" t="str">
        <f>IF(CF486&lt;&gt;"",IF(CF486="W",IF(SUM(IF(D489&gt;D491,1,0),IF(F489&gt;F491,1,0),IF(H489&gt;H491,1,0),IF(J489&gt;J491,1,0),IF(L489&gt;L491,1,0))&lt;&gt;3,"E",""),""),"")</f>
        <v/>
      </c>
      <c r="O489" s="170">
        <v>11</v>
      </c>
      <c r="P489" s="191"/>
      <c r="Q489" s="183" t="str">
        <f>IF($D458="1P","B","C")</f>
        <v>C</v>
      </c>
      <c r="R489" s="197"/>
      <c r="S489" s="198"/>
      <c r="T489" s="197"/>
      <c r="U489" s="198"/>
      <c r="V489" s="197"/>
      <c r="W489" s="198"/>
      <c r="X489" s="197"/>
      <c r="Y489" s="198"/>
      <c r="Z489" s="197"/>
      <c r="AA489" s="208"/>
      <c r="AB489" s="69" t="str">
        <f>IF(DV486&lt;&gt;"",IF(DV486="W",IF(SUM(IF(R489&gt;R491,1,0),IF(T489&gt;T491,1,0),IF(V489&gt;V491,1,0),IF(X489&gt;X491,1,0),IF(Z489&gt;Z491,1,0))&lt;&gt;3,"E",""),""),"")</f>
        <v/>
      </c>
      <c r="AP489" s="3"/>
      <c r="AQ489" s="160"/>
      <c r="AR489" s="161"/>
      <c r="AS489" s="161"/>
      <c r="AT489" s="161"/>
      <c r="AU489" s="161"/>
      <c r="AV489" s="161"/>
      <c r="AW489" s="161"/>
      <c r="AX489" s="161"/>
      <c r="AY489" s="161"/>
      <c r="AZ489" s="161"/>
      <c r="BA489" s="161"/>
      <c r="BB489" s="161"/>
      <c r="BC489" s="162"/>
      <c r="BD489" s="167"/>
      <c r="BE489" s="168"/>
      <c r="BF489" s="176"/>
      <c r="BG489" s="180"/>
      <c r="BH489" s="181"/>
      <c r="BI489" s="181"/>
      <c r="BJ489" s="181"/>
      <c r="BK489" s="181"/>
      <c r="BL489" s="181"/>
      <c r="BM489" s="181"/>
      <c r="BN489" s="181"/>
      <c r="BO489" s="181"/>
      <c r="BP489" s="181"/>
      <c r="BQ489" s="181"/>
      <c r="BR489" s="181"/>
      <c r="BS489" s="181"/>
      <c r="BT489" s="181"/>
      <c r="BU489" s="182"/>
      <c r="BV489" s="152"/>
      <c r="BW489" s="153"/>
      <c r="BX489" s="333"/>
      <c r="BY489" s="153"/>
      <c r="BZ489" s="333"/>
      <c r="CA489" s="153"/>
      <c r="CB489" s="333"/>
      <c r="CC489" s="153"/>
      <c r="CD489" s="333"/>
      <c r="CE489" s="334"/>
      <c r="CF489" s="341"/>
      <c r="CG489" s="160"/>
      <c r="CH489" s="161"/>
      <c r="CI489" s="161"/>
      <c r="CJ489" s="161"/>
      <c r="CK489" s="161"/>
      <c r="CL489" s="161"/>
      <c r="CM489" s="161"/>
      <c r="CN489" s="161"/>
      <c r="CO489" s="161"/>
      <c r="CP489" s="161"/>
      <c r="CQ489" s="161"/>
      <c r="CR489" s="161"/>
      <c r="CS489" s="162"/>
      <c r="CT489" s="167"/>
      <c r="CU489" s="168"/>
      <c r="CV489" s="176"/>
      <c r="CW489" s="180"/>
      <c r="CX489" s="181"/>
      <c r="CY489" s="181"/>
      <c r="CZ489" s="181"/>
      <c r="DA489" s="181"/>
      <c r="DB489" s="181"/>
      <c r="DC489" s="181"/>
      <c r="DD489" s="181"/>
      <c r="DE489" s="181"/>
      <c r="DF489" s="181"/>
      <c r="DG489" s="181"/>
      <c r="DH489" s="181"/>
      <c r="DI489" s="181"/>
      <c r="DJ489" s="181"/>
      <c r="DK489" s="182"/>
      <c r="DL489" s="152"/>
      <c r="DM489" s="153"/>
      <c r="DN489" s="333"/>
      <c r="DO489" s="153"/>
      <c r="DP489" s="333"/>
      <c r="DQ489" s="153"/>
      <c r="DR489" s="333"/>
      <c r="DS489" s="153"/>
      <c r="DT489" s="333"/>
      <c r="DU489" s="334"/>
      <c r="DV489" s="174"/>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row>
    <row r="490" spans="1:171" ht="11.25" customHeight="1">
      <c r="A490" s="192"/>
      <c r="B490" s="193"/>
      <c r="C490" s="196"/>
      <c r="D490" s="199"/>
      <c r="E490" s="200"/>
      <c r="F490" s="199"/>
      <c r="G490" s="200"/>
      <c r="H490" s="199"/>
      <c r="I490" s="200"/>
      <c r="J490" s="199"/>
      <c r="K490" s="200"/>
      <c r="L490" s="199"/>
      <c r="M490" s="209"/>
      <c r="N490" s="69" t="str">
        <f>IF(CF486&lt;&gt;"",IF(ISERROR(AND(BV490="",BX490="",BZ490="",CB490="",CD490="")),"E",IF(AND(BV490="",BX490="",BZ490="",CB490="",CD490=""),"","E")),"")</f>
        <v/>
      </c>
      <c r="O490" s="192"/>
      <c r="P490" s="193"/>
      <c r="Q490" s="196"/>
      <c r="R490" s="199"/>
      <c r="S490" s="200"/>
      <c r="T490" s="199"/>
      <c r="U490" s="200"/>
      <c r="V490" s="199"/>
      <c r="W490" s="200"/>
      <c r="X490" s="199"/>
      <c r="Y490" s="200"/>
      <c r="Z490" s="199"/>
      <c r="AA490" s="209"/>
      <c r="AB490" s="69" t="str">
        <f>IF(DV486&lt;&gt;"",IF(ISERROR(AND(DL490="",DN490="",DP490="",DQ490="",DT490="")),"E",IF(AND(DL490="",DN490="",DP490="",DR490="",DT490=""),"","E")),"")</f>
        <v/>
      </c>
      <c r="AP490" s="3"/>
      <c r="AQ490" s="126"/>
      <c r="AR490" s="126"/>
      <c r="AS490" s="126"/>
      <c r="AT490" s="126"/>
      <c r="AU490" s="126"/>
      <c r="AV490" s="126"/>
      <c r="AW490" s="126"/>
      <c r="AX490" s="126"/>
      <c r="AY490" s="126"/>
      <c r="AZ490" s="126"/>
      <c r="BA490" s="126"/>
      <c r="BB490" s="126"/>
      <c r="BC490" s="126"/>
      <c r="BV490" s="169" t="str">
        <f>IF(CF486&lt;&gt;"",IF(AND(AND(BV486&gt;-1,BV488&gt;-1),OR(BV486&gt;10,BV488&gt;10),ABS(BV486-BV488)&gt;1,IF(OR(BV486&gt;11,BV488&gt;11),ABS(BV486-BV488)=2,TRUE),BV486=INT(BV486),BV488=INT(BV488)),"","Error"),"")</f>
        <v/>
      </c>
      <c r="BW490" s="169"/>
      <c r="BX490" s="169" t="str">
        <f>IF(CF486&lt;&gt;"",IF(AND(AND(BX486&gt;-1,BX488&gt;-1),OR(BX486&gt;10,BX488&gt;10),ABS(BX486-BX488)&gt;1,IF(OR(BX486&gt;11,BX488&gt;11),ABS(BX486-BX488)=2,TRUE),BX486=INT(BX486),BX488=INT(BX488)),"","Error"),"")</f>
        <v/>
      </c>
      <c r="BY490" s="169"/>
      <c r="BZ490" s="169" t="str">
        <f>IF(CF486&lt;&gt;"",IF(AND(AND(BZ486&gt;-1,BZ488&gt;-1),OR(BZ486&gt;10,BZ488&gt;10),ABS(BZ486-BZ488)&gt;1,IF(OR(BZ486&gt;11,BZ488&gt;11),ABS(BZ486-BZ488)=2,TRUE),BZ486=INT(BZ486),BZ488=INT(BZ488)),"","Error"),"")</f>
        <v/>
      </c>
      <c r="CA490" s="169"/>
      <c r="CB490" s="169" t="str">
        <f>IF(AND(CF486&lt;&gt;"",CB486&lt;&gt;""),IF(AND(AND(CB486&gt;-1,CB488&gt;-1),OR(CB486&gt;10,CB488&gt;10),ABS(CB486-CB488)&gt;1,IF(OR(CB486&gt;11,CB488&gt;11),ABS(CB486-CB488)=2,TRUE),CB486=INT(CB486),CB488=INT(CB488)),"","Error"),"")</f>
        <v/>
      </c>
      <c r="CC490" s="169"/>
      <c r="CD490" s="169" t="str">
        <f>IF(AND(CF486&lt;&gt;"",CD486&lt;&gt;""),IF(AND(AND(CD486&gt;-1,CD488&gt;-1),OR(CD486&gt;10,CD488&gt;10),ABS(CD486-CD488)&gt;1,IF(OR(CD486&gt;11,CD488&gt;11),ABS(CD486-CD488)=2,TRUE),CD486=INT(CD486),CD488=INT(CD488)),"","Error"),"")</f>
        <v/>
      </c>
      <c r="CE490" s="169"/>
      <c r="CF490" s="3"/>
      <c r="CG490" s="126"/>
      <c r="CH490" s="126"/>
      <c r="CI490" s="126"/>
      <c r="CJ490" s="126"/>
      <c r="CK490" s="126"/>
      <c r="CL490" s="126"/>
      <c r="CM490" s="126"/>
      <c r="CN490" s="126"/>
      <c r="CO490" s="126"/>
      <c r="CP490" s="126"/>
      <c r="CQ490" s="126"/>
      <c r="CR490" s="126"/>
      <c r="CS490" s="126"/>
      <c r="DL490" s="169" t="str">
        <f>IF(DV486&lt;&gt;"",IF(AND(AND(DL486&gt;-1,DL488&gt;-1),OR(DL486&gt;10,DL488&gt;10),ABS(DL486-DL488)&gt;1,IF(OR(DL486&gt;11,DL488&gt;11),ABS(DL486-DL488)=2,TRUE),DL486=INT(DL486),DL488=INT(DL488)),"","Error"),"")</f>
        <v/>
      </c>
      <c r="DM490" s="169"/>
      <c r="DN490" s="169" t="str">
        <f>IF(DV486&lt;&gt;"",IF(AND(AND(DN486&gt;-1,DN488&gt;-1),OR(DN486&gt;10,DN488&gt;10),ABS(DN486-DN488)&gt;1,IF(OR(DN486&gt;11,DN488&gt;11),ABS(DN486-DN488)=2,TRUE),DN486=INT(DN486),DN488=INT(DN488)),"","Error"),"")</f>
        <v/>
      </c>
      <c r="DO490" s="169"/>
      <c r="DP490" s="169" t="str">
        <f>IF(DV486&lt;&gt;"",IF(AND(AND(DP486&gt;-1,DP488&gt;-1),OR(DP486&gt;10,DP488&gt;10),ABS(DP486-DP488)&gt;1,IF(OR(DP486&gt;11,DP488&gt;11),ABS(DP486-DP488)=2,TRUE),DP486=INT(DP486),DP488=INT(DP488)),"","Error"),"")</f>
        <v/>
      </c>
      <c r="DQ490" s="169"/>
      <c r="DR490" s="169" t="str">
        <f>IF(AND(DV486&lt;&gt;"",DR486&lt;&gt;""),IF(AND(AND(DR486&gt;-1,DR488&gt;-1),OR(DR486&gt;10,DR488&gt;10),ABS(DR486-DR488)&gt;1,IF(OR(DR486&gt;11,DR488&gt;11),ABS(DR486-DR488)=2,TRUE),DR486=INT(DR486),DR488=INT(DR488)),"","Error"),"")</f>
        <v/>
      </c>
      <c r="DS490" s="169"/>
      <c r="DT490" s="169" t="str">
        <f>IF(AND(DV486&lt;&gt;"",DT486&lt;&gt;""),IF(AND(AND(DT486&gt;-1,DT488&gt;-1),OR(DT486&gt;10,DT488&gt;10),ABS(DT486-DT488)&gt;1,IF(OR(DT486&gt;11,DT488&gt;11),ABS(DT486-DT488)=2,TRUE),DT486=INT(DT486),DT488=INT(DT488)),"","Error"),"")</f>
        <v/>
      </c>
      <c r="DU490" s="169"/>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row>
    <row r="491" spans="1:171" ht="11.25" customHeight="1">
      <c r="A491" s="192"/>
      <c r="B491" s="193"/>
      <c r="C491" s="175" t="str">
        <f>IF($D458="1P","E","D")</f>
        <v>D</v>
      </c>
      <c r="D491" s="201"/>
      <c r="E491" s="202"/>
      <c r="F491" s="201"/>
      <c r="G491" s="202"/>
      <c r="H491" s="201"/>
      <c r="I491" s="202"/>
      <c r="J491" s="201"/>
      <c r="K491" s="202"/>
      <c r="L491" s="201"/>
      <c r="M491" s="205"/>
      <c r="N491" s="69" t="str">
        <f>IF(CF486&lt;&gt;"",IF(ISERROR(AND(BV490="",BX490="",BZ490="",CB490="",CD490="")),"E",IF(AND(BV490="",BX490="",BZ490="",CB490="",CD490=""),"","E")),"")</f>
        <v/>
      </c>
      <c r="O491" s="192"/>
      <c r="P491" s="193"/>
      <c r="Q491" s="175" t="str">
        <f>IF($D458="1P","D","F")</f>
        <v>F</v>
      </c>
      <c r="R491" s="201"/>
      <c r="S491" s="202"/>
      <c r="T491" s="201"/>
      <c r="U491" s="202"/>
      <c r="V491" s="201"/>
      <c r="W491" s="202"/>
      <c r="X491" s="201"/>
      <c r="Y491" s="202"/>
      <c r="Z491" s="201"/>
      <c r="AA491" s="205"/>
      <c r="AB491" s="69" t="str">
        <f>IF(DV486&lt;&gt;"",IF(ISERROR(AND(DL490="",DN490="",DP490="",DQ490="",DT490="")),"E",IF(AND(DL490="",DN490="",DP490="",DR490="",DT490=""),"","E")),"")</f>
        <v/>
      </c>
      <c r="AP491" s="3"/>
      <c r="AQ491" s="126"/>
      <c r="AR491" s="126"/>
      <c r="AS491" s="126"/>
      <c r="AT491" s="126"/>
      <c r="AU491" s="126"/>
      <c r="AV491" s="126"/>
      <c r="AW491" s="126"/>
      <c r="AX491" s="126"/>
      <c r="AY491" s="126"/>
      <c r="AZ491" s="126"/>
      <c r="BA491" s="126"/>
      <c r="BB491" s="126"/>
      <c r="BC491" s="126"/>
      <c r="CF491" s="3"/>
      <c r="CG491" s="126"/>
      <c r="CH491" s="126"/>
      <c r="CI491" s="126"/>
      <c r="CJ491" s="126"/>
      <c r="CK491" s="126"/>
      <c r="CL491" s="126"/>
      <c r="CM491" s="126"/>
      <c r="CN491" s="126"/>
      <c r="CO491" s="126"/>
      <c r="CP491" s="126"/>
      <c r="CQ491" s="126"/>
      <c r="CR491" s="126"/>
      <c r="CS491" s="126"/>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row>
    <row r="492" spans="1:171" ht="11.25" customHeight="1" thickBot="1">
      <c r="A492" s="194"/>
      <c r="B492" s="195"/>
      <c r="C492" s="207"/>
      <c r="D492" s="203"/>
      <c r="E492" s="204"/>
      <c r="F492" s="203"/>
      <c r="G492" s="204"/>
      <c r="H492" s="203"/>
      <c r="I492" s="204"/>
      <c r="J492" s="203"/>
      <c r="K492" s="204"/>
      <c r="L492" s="203"/>
      <c r="M492" s="206"/>
      <c r="N492" s="69" t="str">
        <f>IF(CF488&lt;&gt;"",IF(CF488="W",IF(SUM(IF(D491&gt;D489,1,0),IF(F491&gt;F489,1,0),IF(H491&gt;H489,1,0),IF(J491&gt;J489,1,0),IF(L491&gt;L489,1,0))&lt;&gt;3,"E",""),""),"")</f>
        <v/>
      </c>
      <c r="O492" s="194"/>
      <c r="P492" s="195"/>
      <c r="Q492" s="207"/>
      <c r="R492" s="203"/>
      <c r="S492" s="204"/>
      <c r="T492" s="203"/>
      <c r="U492" s="204"/>
      <c r="V492" s="203"/>
      <c r="W492" s="204"/>
      <c r="X492" s="203"/>
      <c r="Y492" s="204"/>
      <c r="Z492" s="203"/>
      <c r="AA492" s="206"/>
      <c r="AB492" s="69" t="str">
        <f>IF(DV488&lt;&gt;"",IF(DV488="W",IF(SUM(IF(R491&gt;R489,1,0),IF(T491&gt;T489,1,0),IF(V491&gt;V489,1,0),IF(X491&gt;X489,1,0),IF(Z491&gt;Z489,1,0))&lt;&gt;3,"E",""),""),"")</f>
        <v/>
      </c>
      <c r="AP492" s="3"/>
      <c r="AQ492" s="127"/>
      <c r="AR492" s="127"/>
      <c r="AS492" s="127"/>
      <c r="AT492" s="127"/>
      <c r="AU492" s="127"/>
      <c r="AV492" s="127"/>
      <c r="AW492" s="127"/>
      <c r="AX492" s="127"/>
      <c r="AY492" s="127"/>
      <c r="AZ492" s="127"/>
      <c r="BA492" s="127"/>
      <c r="BB492" s="127"/>
      <c r="BC492" s="127"/>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3"/>
      <c r="CG492" s="127"/>
      <c r="CH492" s="127"/>
      <c r="CI492" s="127"/>
      <c r="CJ492" s="127"/>
      <c r="CK492" s="127"/>
      <c r="CL492" s="127"/>
      <c r="CM492" s="127"/>
      <c r="CN492" s="127"/>
      <c r="CO492" s="127"/>
      <c r="CP492" s="127"/>
      <c r="CQ492" s="127"/>
      <c r="CR492" s="127"/>
      <c r="CS492" s="127"/>
      <c r="CT492" s="40"/>
      <c r="CU492" s="40"/>
      <c r="CV492" s="40"/>
      <c r="CW492" s="40"/>
      <c r="CX492" s="40"/>
      <c r="CY492" s="40"/>
      <c r="CZ492" s="40"/>
      <c r="DA492" s="40"/>
      <c r="DB492" s="40"/>
      <c r="DC492" s="40"/>
      <c r="DD492" s="40"/>
      <c r="DE492" s="40"/>
      <c r="DF492" s="40"/>
      <c r="DG492" s="40"/>
      <c r="DH492" s="40"/>
      <c r="DI492" s="40"/>
      <c r="DJ492" s="40"/>
      <c r="DK492" s="40"/>
      <c r="DL492" s="40"/>
      <c r="DM492" s="40"/>
      <c r="DN492" s="40"/>
      <c r="DO492" s="40"/>
      <c r="DP492" s="40"/>
      <c r="DQ492" s="40"/>
      <c r="DR492" s="40"/>
      <c r="DS492" s="40"/>
      <c r="DT492" s="40"/>
      <c r="DU492" s="40"/>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row>
    <row r="493" spans="1:171" ht="11.25" customHeight="1">
      <c r="A493" s="170">
        <v>5</v>
      </c>
      <c r="B493" s="191"/>
      <c r="C493" s="183" t="str">
        <f>IF($D458="1P","D","C")</f>
        <v>C</v>
      </c>
      <c r="D493" s="197"/>
      <c r="E493" s="198"/>
      <c r="F493" s="197"/>
      <c r="G493" s="198"/>
      <c r="H493" s="197"/>
      <c r="I493" s="198"/>
      <c r="J493" s="197"/>
      <c r="K493" s="198"/>
      <c r="L493" s="197"/>
      <c r="M493" s="208"/>
      <c r="N493" s="69" t="str">
        <f>IF(CF496&lt;&gt;"",IF(CF496="W",IF(SUM(IF(D493&gt;D495,1,0),IF(F493&gt;F495,1,0),IF(H493&gt;H495,1,0),IF(J493&gt;J495,1,0),IF(L493&gt;L495,1,0))&lt;&gt;3,"E",""),""),"")</f>
        <v/>
      </c>
      <c r="O493" s="170">
        <v>12</v>
      </c>
      <c r="P493" s="191"/>
      <c r="Q493" s="183" t="str">
        <f>IF($D458="1P","E","D")</f>
        <v>D</v>
      </c>
      <c r="R493" s="197"/>
      <c r="S493" s="198"/>
      <c r="T493" s="197"/>
      <c r="U493" s="198"/>
      <c r="V493" s="197"/>
      <c r="W493" s="198"/>
      <c r="X493" s="197"/>
      <c r="Y493" s="198"/>
      <c r="Z493" s="197"/>
      <c r="AA493" s="208"/>
      <c r="AB493" s="69" t="str">
        <f>IF(DV496&lt;&gt;"",IF(DV496="W",IF(SUM(IF(R493&gt;R495,1,0),IF(T493&gt;T495,1,0),IF(V493&gt;V495,1,0),IF(X493&gt;X495,1,0),IF(Z493&gt;Z495,1,0))&lt;&gt;3,"E",""),""),"")</f>
        <v/>
      </c>
      <c r="AP493" s="3"/>
      <c r="AQ493" s="128"/>
      <c r="AR493" s="128"/>
      <c r="AS493" s="128"/>
      <c r="AT493" s="128"/>
      <c r="AU493" s="128"/>
      <c r="AV493" s="128"/>
      <c r="AW493" s="128"/>
      <c r="AX493" s="128"/>
      <c r="AY493" s="128"/>
      <c r="AZ493" s="128"/>
      <c r="BA493" s="128"/>
      <c r="BB493" s="128"/>
      <c r="BC493" s="128"/>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3"/>
      <c r="CG493" s="128"/>
      <c r="CH493" s="128"/>
      <c r="CI493" s="128"/>
      <c r="CJ493" s="128"/>
      <c r="CK493" s="128"/>
      <c r="CL493" s="128"/>
      <c r="CM493" s="128"/>
      <c r="CN493" s="128"/>
      <c r="CO493" s="128"/>
      <c r="CP493" s="128"/>
      <c r="CQ493" s="128"/>
      <c r="CR493" s="128"/>
      <c r="CS493" s="128"/>
      <c r="CT493" s="41"/>
      <c r="CU493" s="41"/>
      <c r="CV493" s="41"/>
      <c r="CW493" s="41"/>
      <c r="CX493" s="41"/>
      <c r="CY493" s="41"/>
      <c r="CZ493" s="41"/>
      <c r="DA493" s="41"/>
      <c r="DB493" s="41"/>
      <c r="DC493" s="41"/>
      <c r="DD493" s="41"/>
      <c r="DE493" s="41"/>
      <c r="DF493" s="41"/>
      <c r="DG493" s="41"/>
      <c r="DH493" s="41"/>
      <c r="DI493" s="41"/>
      <c r="DJ493" s="41"/>
      <c r="DK493" s="41"/>
      <c r="DL493" s="41"/>
      <c r="DM493" s="41"/>
      <c r="DN493" s="41"/>
      <c r="DO493" s="41"/>
      <c r="DP493" s="41"/>
      <c r="DQ493" s="41"/>
      <c r="DR493" s="41"/>
      <c r="DS493" s="41"/>
      <c r="DT493" s="41"/>
      <c r="DU493" s="41"/>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row>
    <row r="494" spans="1:171" ht="11.25" customHeight="1">
      <c r="A494" s="192"/>
      <c r="B494" s="193"/>
      <c r="C494" s="196"/>
      <c r="D494" s="199"/>
      <c r="E494" s="200"/>
      <c r="F494" s="199"/>
      <c r="G494" s="200"/>
      <c r="H494" s="199"/>
      <c r="I494" s="200"/>
      <c r="J494" s="199"/>
      <c r="K494" s="200"/>
      <c r="L494" s="199"/>
      <c r="M494" s="209"/>
      <c r="N494" s="69" t="str">
        <f>IF(CF496&lt;&gt;"",IF(ISERROR(AND(BV500="",BX500="",BZ500="",CB500="",CD500="")),"E",IF(AND(BV500="",BX500="",BZ500="",CB500="",CD500=""),"","E")),"")</f>
        <v/>
      </c>
      <c r="O494" s="192"/>
      <c r="P494" s="193"/>
      <c r="Q494" s="196"/>
      <c r="R494" s="199"/>
      <c r="S494" s="200"/>
      <c r="T494" s="199"/>
      <c r="U494" s="200"/>
      <c r="V494" s="199"/>
      <c r="W494" s="200"/>
      <c r="X494" s="199"/>
      <c r="Y494" s="200"/>
      <c r="Z494" s="199"/>
      <c r="AA494" s="209"/>
      <c r="AB494" s="69" t="str">
        <f>IF(DV496&lt;&gt;"",IF(ISERROR(AND(DL500="",DN500="",DP500="",DQ500="",DT500="")),"E",IF(AND(DL500="",DN500="",DP500="",DR500="",DT500=""),"","E")),"")</f>
        <v/>
      </c>
      <c r="AP494" s="3"/>
      <c r="AQ494" s="126"/>
      <c r="AR494" s="126"/>
      <c r="AS494" s="126"/>
      <c r="AT494" s="126"/>
      <c r="AU494" s="126"/>
      <c r="AV494" s="126"/>
      <c r="AW494" s="126"/>
      <c r="AX494" s="126"/>
      <c r="AY494" s="126"/>
      <c r="AZ494" s="126"/>
      <c r="BA494" s="126"/>
      <c r="BB494" s="126"/>
      <c r="BC494" s="126"/>
      <c r="CF494" s="3"/>
      <c r="CG494" s="126"/>
      <c r="CH494" s="126"/>
      <c r="CI494" s="126"/>
      <c r="CJ494" s="126"/>
      <c r="CK494" s="126"/>
      <c r="CL494" s="126"/>
      <c r="CM494" s="126"/>
      <c r="CN494" s="126"/>
      <c r="CO494" s="126"/>
      <c r="CP494" s="126"/>
      <c r="CQ494" s="126"/>
      <c r="CR494" s="126"/>
      <c r="CS494" s="126"/>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row>
    <row r="495" spans="1:171" ht="11.25" customHeight="1" thickBot="1">
      <c r="A495" s="192"/>
      <c r="B495" s="193"/>
      <c r="C495" s="175" t="str">
        <f>IF($D458="1P","F","E")</f>
        <v>E</v>
      </c>
      <c r="D495" s="201"/>
      <c r="E495" s="202"/>
      <c r="F495" s="201"/>
      <c r="G495" s="202"/>
      <c r="H495" s="201"/>
      <c r="I495" s="202"/>
      <c r="J495" s="201"/>
      <c r="K495" s="202"/>
      <c r="L495" s="201"/>
      <c r="M495" s="205"/>
      <c r="N495" s="69" t="str">
        <f>IF(CF496&lt;&gt;"",IF(ISERROR(AND(BV500="",BX500="",BZ500="",CB500="",CD500="")),"E",IF(AND(BV500="",BX500="",BZ500="",CB500="",CD500=""),"","E")),"")</f>
        <v/>
      </c>
      <c r="O495" s="192"/>
      <c r="P495" s="193"/>
      <c r="Q495" s="175" t="str">
        <f>IF($D458="1P","F","E")</f>
        <v>E</v>
      </c>
      <c r="R495" s="201"/>
      <c r="S495" s="202"/>
      <c r="T495" s="201"/>
      <c r="U495" s="202"/>
      <c r="V495" s="201"/>
      <c r="W495" s="202"/>
      <c r="X495" s="201"/>
      <c r="Y495" s="202"/>
      <c r="Z495" s="201"/>
      <c r="AA495" s="205"/>
      <c r="AB495" s="69" t="str">
        <f>IF(DV496&lt;&gt;"",IF(ISERROR(AND(DL500="",DN500="",DP500="",DQ500="",DT500="")),"E",IF(AND(DL500="",DN500="",DP500="",DR500="",DT500=""),"","E")),"")</f>
        <v/>
      </c>
      <c r="AP495" s="3"/>
      <c r="AQ495" s="127"/>
      <c r="AR495" s="127"/>
      <c r="AS495" s="127"/>
      <c r="AT495" s="127"/>
      <c r="AU495" s="127"/>
      <c r="AV495" s="127"/>
      <c r="AW495" s="127"/>
      <c r="AX495" s="127"/>
      <c r="AY495" s="127"/>
      <c r="AZ495" s="127"/>
      <c r="BA495" s="127"/>
      <c r="BB495" s="127"/>
      <c r="BC495" s="127"/>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3"/>
      <c r="CG495" s="127"/>
      <c r="CH495" s="127"/>
      <c r="CI495" s="127"/>
      <c r="CJ495" s="127"/>
      <c r="CK495" s="127"/>
      <c r="CL495" s="127"/>
      <c r="CM495" s="127"/>
      <c r="CN495" s="127"/>
      <c r="CO495" s="127"/>
      <c r="CP495" s="127"/>
      <c r="CQ495" s="127"/>
      <c r="CR495" s="127"/>
      <c r="CS495" s="127"/>
      <c r="CT495" s="40"/>
      <c r="CU495" s="40"/>
      <c r="CV495" s="40"/>
      <c r="CW495" s="40"/>
      <c r="CX495" s="40"/>
      <c r="CY495" s="40"/>
      <c r="CZ495" s="40"/>
      <c r="DA495" s="40"/>
      <c r="DB495" s="40"/>
      <c r="DC495" s="40"/>
      <c r="DD495" s="40"/>
      <c r="DE495" s="40"/>
      <c r="DF495" s="40"/>
      <c r="DG495" s="40"/>
      <c r="DH495" s="40"/>
      <c r="DI495" s="40"/>
      <c r="DJ495" s="40"/>
      <c r="DK495" s="40"/>
      <c r="DL495" s="40"/>
      <c r="DM495" s="40"/>
      <c r="DN495" s="40"/>
      <c r="DO495" s="40"/>
      <c r="DP495" s="40"/>
      <c r="DQ495" s="40"/>
      <c r="DR495" s="40"/>
      <c r="DS495" s="40"/>
      <c r="DT495" s="40"/>
      <c r="DU495" s="40"/>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row>
    <row r="496" spans="1:171" ht="11.25" customHeight="1" thickBot="1">
      <c r="A496" s="194"/>
      <c r="B496" s="195"/>
      <c r="C496" s="207"/>
      <c r="D496" s="203"/>
      <c r="E496" s="204"/>
      <c r="F496" s="203"/>
      <c r="G496" s="204"/>
      <c r="H496" s="203"/>
      <c r="I496" s="204"/>
      <c r="J496" s="203"/>
      <c r="K496" s="204"/>
      <c r="L496" s="203"/>
      <c r="M496" s="206"/>
      <c r="N496" s="69" t="str">
        <f>IF(CF498&lt;&gt;"",IF(CF498="W",IF(SUM(IF(D495&gt;D493,1,0),IF(F495&gt;F493,1,0),IF(H495&gt;H493,1,0),IF(J495&gt;J493,1,0),IF(L495&gt;L493,1,0))&lt;&gt;3,"E",""),""),"")</f>
        <v/>
      </c>
      <c r="O496" s="194"/>
      <c r="P496" s="195"/>
      <c r="Q496" s="207"/>
      <c r="R496" s="203"/>
      <c r="S496" s="204"/>
      <c r="T496" s="203"/>
      <c r="U496" s="204"/>
      <c r="V496" s="203"/>
      <c r="W496" s="204"/>
      <c r="X496" s="203"/>
      <c r="Y496" s="204"/>
      <c r="Z496" s="203"/>
      <c r="AA496" s="206"/>
      <c r="AB496" s="69" t="str">
        <f>IF(DV498&lt;&gt;"",IF(DV498="W",IF(SUM(IF(R495&gt;R493,1,0),IF(T495&gt;T493,1,0),IF(V495&gt;V493,1,0),IF(X495&gt;X493,1,0),IF(Z495&gt;Z493,1,0))&lt;&gt;3,"E",""),""),"")</f>
        <v/>
      </c>
      <c r="AP496" s="3"/>
      <c r="AQ496" s="154" t="str">
        <f>CONCATENATE($A460," ",$D460,","," ",$F458)</f>
        <v>Group: 8, Men's Singles</v>
      </c>
      <c r="AR496" s="155"/>
      <c r="AS496" s="155"/>
      <c r="AT496" s="155"/>
      <c r="AU496" s="155"/>
      <c r="AV496" s="155"/>
      <c r="AW496" s="155"/>
      <c r="AX496" s="155"/>
      <c r="AY496" s="155"/>
      <c r="AZ496" s="155"/>
      <c r="BA496" s="155"/>
      <c r="BB496" s="155"/>
      <c r="BC496" s="156"/>
      <c r="BD496" s="163">
        <f>A493</f>
        <v>5</v>
      </c>
      <c r="BE496" s="164"/>
      <c r="BF496" s="183" t="str">
        <f>C493</f>
        <v>C</v>
      </c>
      <c r="BG496" s="185" t="str">
        <f>IF(VLOOKUP($BF496,$A462:$C472,3,FALSE)=0,"",CONCATENATE(VLOOKUP(VLOOKUP($BF496,$A462:$C472,3,FALSE),Players!$C:$G,4,FALSE)," ",VLOOKUP($BF496,$A462:$C472,3,FALSE)," ",IF(ISERROR(VLOOKUP(VLOOKUP($BF496,$A462:$C472,3,FALSE),Players!$C:$G,5,FALSE)),"()",CONCATENATE("(",VLOOKUP(VLOOKUP($BF496,$A462:$C472,3,FALSE),Players!$C:$G,5,FALSE),")"))))</f>
        <v/>
      </c>
      <c r="BH496" s="186"/>
      <c r="BI496" s="186"/>
      <c r="BJ496" s="186"/>
      <c r="BK496" s="186"/>
      <c r="BL496" s="186"/>
      <c r="BM496" s="186"/>
      <c r="BN496" s="186"/>
      <c r="BO496" s="186"/>
      <c r="BP496" s="186"/>
      <c r="BQ496" s="186"/>
      <c r="BR496" s="186"/>
      <c r="BS496" s="186"/>
      <c r="BT496" s="186"/>
      <c r="BU496" s="187"/>
      <c r="BV496" s="170" t="str">
        <f>IF(D493&lt;&gt;"",D493,"")</f>
        <v/>
      </c>
      <c r="BW496" s="171"/>
      <c r="BX496" s="335" t="str">
        <f>IF(F493&lt;&gt;"",F493,"")</f>
        <v/>
      </c>
      <c r="BY496" s="171"/>
      <c r="BZ496" s="335" t="str">
        <f>IF(H493&lt;&gt;"",H493,"")</f>
        <v/>
      </c>
      <c r="CA496" s="171"/>
      <c r="CB496" s="335" t="str">
        <f>IF(J493&lt;&gt;"",J493,"")</f>
        <v/>
      </c>
      <c r="CC496" s="171"/>
      <c r="CD496" s="335" t="str">
        <f>IF(L493&lt;&gt;"",L493,"")</f>
        <v/>
      </c>
      <c r="CE496" s="337"/>
      <c r="CF496" s="174" t="str">
        <f>IF($CD496=$CD498,IF($CB496=$CB498,IF($BZ496&lt;&gt;"",IF($BZ496&gt;$BZ498,"W","L"),""),IF($CB496&gt;$CB498,"W","L")),IF($CD496&gt;$CD498,"W","L"))</f>
        <v/>
      </c>
      <c r="CG496" s="154" t="str">
        <f>CONCATENATE($A460," ",$D460,","," ",$F458)</f>
        <v>Group: 8, Men's Singles</v>
      </c>
      <c r="CH496" s="155"/>
      <c r="CI496" s="155"/>
      <c r="CJ496" s="155"/>
      <c r="CK496" s="155"/>
      <c r="CL496" s="155"/>
      <c r="CM496" s="155"/>
      <c r="CN496" s="155"/>
      <c r="CO496" s="155"/>
      <c r="CP496" s="155"/>
      <c r="CQ496" s="155"/>
      <c r="CR496" s="155"/>
      <c r="CS496" s="156"/>
      <c r="CT496" s="163">
        <f>O493</f>
        <v>12</v>
      </c>
      <c r="CU496" s="164"/>
      <c r="CV496" s="183" t="str">
        <f>Q493</f>
        <v>D</v>
      </c>
      <c r="CW496" s="185" t="str">
        <f>IF(VLOOKUP($CV496,$A462:$C472,3,FALSE)=0,"",CONCATENATE(VLOOKUP(VLOOKUP($CV496,$A462:$C472,3,FALSE),Players!$C:$G,4,FALSE)," ",VLOOKUP($CV496,$A462:$C472,3,FALSE)," ",IF(ISERROR(VLOOKUP(VLOOKUP($CV496,$A462:$C472,3,FALSE),Players!$C:$G,5,FALSE)),"()",CONCATENATE("(",VLOOKUP(VLOOKUP($CV496,$A462:$C472,3,FALSE),Players!$C:$G,5,FALSE),")"))))</f>
        <v/>
      </c>
      <c r="CX496" s="186"/>
      <c r="CY496" s="186"/>
      <c r="CZ496" s="186"/>
      <c r="DA496" s="186"/>
      <c r="DB496" s="186"/>
      <c r="DC496" s="186"/>
      <c r="DD496" s="186"/>
      <c r="DE496" s="186"/>
      <c r="DF496" s="186"/>
      <c r="DG496" s="186"/>
      <c r="DH496" s="186"/>
      <c r="DI496" s="186"/>
      <c r="DJ496" s="186"/>
      <c r="DK496" s="187"/>
      <c r="DL496" s="170" t="str">
        <f>IF(R493&lt;&gt;"",R493,"")</f>
        <v/>
      </c>
      <c r="DM496" s="171"/>
      <c r="DN496" s="335" t="str">
        <f>IF(T493&lt;&gt;"",T493,"")</f>
        <v/>
      </c>
      <c r="DO496" s="171"/>
      <c r="DP496" s="335" t="str">
        <f>IF(V493&lt;&gt;"",V493,"")</f>
        <v/>
      </c>
      <c r="DQ496" s="171"/>
      <c r="DR496" s="335" t="str">
        <f>IF(X493&lt;&gt;"",X493,"")</f>
        <v/>
      </c>
      <c r="DS496" s="171"/>
      <c r="DT496" s="335" t="str">
        <f>IF(Z493&lt;&gt;"",Z493,"")</f>
        <v/>
      </c>
      <c r="DU496" s="337"/>
      <c r="DV496" s="174" t="str">
        <f>IF($DT496=$DT498,IF($DR496=$DR498,IF($DP496&lt;&gt;"",IF($DP496&gt;$DP498,"W","L"),""),IF($DR496&gt;$DR498,"W","L")),IF($DT496&gt;$DT498,"W","L"))</f>
        <v/>
      </c>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row>
    <row r="497" spans="1:171" ht="11.25" customHeight="1">
      <c r="A497" s="170">
        <v>6</v>
      </c>
      <c r="B497" s="191"/>
      <c r="C497" s="183" t="str">
        <f>IF($D458="1P","B","B")</f>
        <v>B</v>
      </c>
      <c r="D497" s="197"/>
      <c r="E497" s="198"/>
      <c r="F497" s="197"/>
      <c r="G497" s="198"/>
      <c r="H497" s="197"/>
      <c r="I497" s="198"/>
      <c r="J497" s="197"/>
      <c r="K497" s="198"/>
      <c r="L497" s="197"/>
      <c r="M497" s="208"/>
      <c r="N497" s="69" t="str">
        <f>IF(CF506&lt;&gt;"",IF(CF506="W",IF(SUM(IF(D497&gt;D499,1,0),IF(F497&gt;F499,1,0),IF(H497&gt;H499,1,0),IF(J497&gt;J499,1,0),IF(L497&gt;L499,1,0))&lt;&gt;3,"E",""),""),"")</f>
        <v/>
      </c>
      <c r="O497" s="170">
        <v>13</v>
      </c>
      <c r="P497" s="191"/>
      <c r="Q497" s="183" t="str">
        <f>IF($D458="1P","A","A")</f>
        <v>A</v>
      </c>
      <c r="R497" s="197"/>
      <c r="S497" s="198"/>
      <c r="T497" s="197"/>
      <c r="U497" s="198"/>
      <c r="V497" s="197"/>
      <c r="W497" s="198"/>
      <c r="X497" s="197"/>
      <c r="Y497" s="198"/>
      <c r="Z497" s="197"/>
      <c r="AA497" s="208"/>
      <c r="AB497" s="69" t="str">
        <f>IF(DV506&lt;&gt;"",IF(DV506="W",IF(SUM(IF(R497&gt;R499,1,0),IF(T497&gt;T499,1,0),IF(V497&gt;V499,1,0),IF(X497&gt;X499,1,0),IF(Z497&gt;Z499,1,0))&lt;&gt;3,"E",""),""),"")</f>
        <v/>
      </c>
      <c r="AP497" s="3"/>
      <c r="AQ497" s="157"/>
      <c r="AR497" s="158"/>
      <c r="AS497" s="158"/>
      <c r="AT497" s="158"/>
      <c r="AU497" s="158"/>
      <c r="AV497" s="158"/>
      <c r="AW497" s="158"/>
      <c r="AX497" s="158"/>
      <c r="AY497" s="158"/>
      <c r="AZ497" s="158"/>
      <c r="BA497" s="158"/>
      <c r="BB497" s="158"/>
      <c r="BC497" s="159"/>
      <c r="BD497" s="165"/>
      <c r="BE497" s="166"/>
      <c r="BF497" s="184"/>
      <c r="BG497" s="188"/>
      <c r="BH497" s="189"/>
      <c r="BI497" s="189"/>
      <c r="BJ497" s="189"/>
      <c r="BK497" s="189"/>
      <c r="BL497" s="189"/>
      <c r="BM497" s="189"/>
      <c r="BN497" s="189"/>
      <c r="BO497" s="189"/>
      <c r="BP497" s="189"/>
      <c r="BQ497" s="189"/>
      <c r="BR497" s="189"/>
      <c r="BS497" s="189"/>
      <c r="BT497" s="189"/>
      <c r="BU497" s="190"/>
      <c r="BV497" s="172"/>
      <c r="BW497" s="173"/>
      <c r="BX497" s="336"/>
      <c r="BY497" s="173"/>
      <c r="BZ497" s="336"/>
      <c r="CA497" s="173"/>
      <c r="CB497" s="336"/>
      <c r="CC497" s="173"/>
      <c r="CD497" s="336"/>
      <c r="CE497" s="338"/>
      <c r="CF497" s="174"/>
      <c r="CG497" s="157"/>
      <c r="CH497" s="158"/>
      <c r="CI497" s="158"/>
      <c r="CJ497" s="158"/>
      <c r="CK497" s="158"/>
      <c r="CL497" s="158"/>
      <c r="CM497" s="158"/>
      <c r="CN497" s="158"/>
      <c r="CO497" s="158"/>
      <c r="CP497" s="158"/>
      <c r="CQ497" s="158"/>
      <c r="CR497" s="158"/>
      <c r="CS497" s="159"/>
      <c r="CT497" s="165"/>
      <c r="CU497" s="166"/>
      <c r="CV497" s="184"/>
      <c r="CW497" s="188"/>
      <c r="CX497" s="189"/>
      <c r="CY497" s="189"/>
      <c r="CZ497" s="189"/>
      <c r="DA497" s="189"/>
      <c r="DB497" s="189"/>
      <c r="DC497" s="189"/>
      <c r="DD497" s="189"/>
      <c r="DE497" s="189"/>
      <c r="DF497" s="189"/>
      <c r="DG497" s="189"/>
      <c r="DH497" s="189"/>
      <c r="DI497" s="189"/>
      <c r="DJ497" s="189"/>
      <c r="DK497" s="190"/>
      <c r="DL497" s="172"/>
      <c r="DM497" s="173"/>
      <c r="DN497" s="336"/>
      <c r="DO497" s="173"/>
      <c r="DP497" s="336"/>
      <c r="DQ497" s="173"/>
      <c r="DR497" s="336"/>
      <c r="DS497" s="173"/>
      <c r="DT497" s="336"/>
      <c r="DU497" s="338"/>
      <c r="DV497" s="174"/>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row>
    <row r="498" spans="1:171" ht="11.25" customHeight="1">
      <c r="A498" s="192"/>
      <c r="B498" s="193"/>
      <c r="C498" s="196"/>
      <c r="D498" s="199"/>
      <c r="E498" s="200"/>
      <c r="F498" s="199"/>
      <c r="G498" s="200"/>
      <c r="H498" s="199"/>
      <c r="I498" s="200"/>
      <c r="J498" s="199"/>
      <c r="K498" s="200"/>
      <c r="L498" s="199"/>
      <c r="M498" s="209"/>
      <c r="N498" s="69" t="str">
        <f>IF(CF506&lt;&gt;"",IF(ISERROR(AND(BV510="",BX510="",BZ510="",CB510="",CD510="")),"E",IF(AND(BV510="",BX510="",BZ510="",CB510="",CD510=""),"","E")),"")</f>
        <v/>
      </c>
      <c r="O498" s="192"/>
      <c r="P498" s="193"/>
      <c r="Q498" s="196"/>
      <c r="R498" s="199"/>
      <c r="S498" s="200"/>
      <c r="T498" s="199"/>
      <c r="U498" s="200"/>
      <c r="V498" s="199"/>
      <c r="W498" s="200"/>
      <c r="X498" s="199"/>
      <c r="Y498" s="200"/>
      <c r="Z498" s="199"/>
      <c r="AA498" s="209"/>
      <c r="AB498" s="69" t="str">
        <f>IF(DV506&lt;&gt;"",IF(ISERROR(AND(DL510="",DN510="",DP510="",DQ510="",DT510="")),"E",IF(AND(DL510="",DN510="",DP510="",DR510="",DT510=""),"","E")),"")</f>
        <v/>
      </c>
      <c r="AP498" s="3"/>
      <c r="AQ498" s="157"/>
      <c r="AR498" s="158"/>
      <c r="AS498" s="158"/>
      <c r="AT498" s="158"/>
      <c r="AU498" s="158"/>
      <c r="AV498" s="158"/>
      <c r="AW498" s="158"/>
      <c r="AX498" s="158"/>
      <c r="AY498" s="158"/>
      <c r="AZ498" s="158"/>
      <c r="BA498" s="158"/>
      <c r="BB498" s="158"/>
      <c r="BC498" s="159"/>
      <c r="BD498" s="165"/>
      <c r="BE498" s="166"/>
      <c r="BF498" s="175" t="str">
        <f>C495</f>
        <v>E</v>
      </c>
      <c r="BG498" s="177" t="str">
        <f>IF(VLOOKUP($BF498,$A462:$C472,3,FALSE)=0,"",CONCATENATE(VLOOKUP(VLOOKUP($BF498,$A462:$C472,3,FALSE),Players!$C:$G,4,FALSE)," ",VLOOKUP($BF498,$A462:$C472,3,FALSE)," ",IF(ISERROR(VLOOKUP(VLOOKUP($BF498,$A462:$C472,3,FALSE),Players!$C:$G,5,FALSE)),"()",CONCATENATE("(",VLOOKUP(VLOOKUP($BF498,$A462:$C472,3,FALSE),Players!$C:$G,5,FALSE),")"))))</f>
        <v/>
      </c>
      <c r="BH498" s="178"/>
      <c r="BI498" s="178"/>
      <c r="BJ498" s="178"/>
      <c r="BK498" s="178"/>
      <c r="BL498" s="178"/>
      <c r="BM498" s="178"/>
      <c r="BN498" s="178"/>
      <c r="BO498" s="178"/>
      <c r="BP498" s="178"/>
      <c r="BQ498" s="178"/>
      <c r="BR498" s="178"/>
      <c r="BS498" s="178"/>
      <c r="BT498" s="178"/>
      <c r="BU498" s="179"/>
      <c r="BV498" s="150" t="str">
        <f>IF(D495&lt;&gt;"",D495,"")</f>
        <v/>
      </c>
      <c r="BW498" s="151"/>
      <c r="BX498" s="288" t="str">
        <f>IF(F495&lt;&gt;"",F495,"")</f>
        <v/>
      </c>
      <c r="BY498" s="151"/>
      <c r="BZ498" s="288" t="str">
        <f>IF(H495&lt;&gt;"",H495,"")</f>
        <v/>
      </c>
      <c r="CA498" s="151"/>
      <c r="CB498" s="288" t="str">
        <f>IF(J495&lt;&gt;"",J495,"")</f>
        <v/>
      </c>
      <c r="CC498" s="151"/>
      <c r="CD498" s="288" t="str">
        <f>IF(L495&lt;&gt;"",L495,"")</f>
        <v/>
      </c>
      <c r="CE498" s="332"/>
      <c r="CF498" s="174" t="str">
        <f>IF($CF496&lt;&gt;"",IF(CF496="W","L","W"),"")</f>
        <v/>
      </c>
      <c r="CG498" s="157"/>
      <c r="CH498" s="158"/>
      <c r="CI498" s="158"/>
      <c r="CJ498" s="158"/>
      <c r="CK498" s="158"/>
      <c r="CL498" s="158"/>
      <c r="CM498" s="158"/>
      <c r="CN498" s="158"/>
      <c r="CO498" s="158"/>
      <c r="CP498" s="158"/>
      <c r="CQ498" s="158"/>
      <c r="CR498" s="158"/>
      <c r="CS498" s="159"/>
      <c r="CT498" s="165"/>
      <c r="CU498" s="166"/>
      <c r="CV498" s="175" t="str">
        <f>Q495</f>
        <v>E</v>
      </c>
      <c r="CW498" s="177" t="str">
        <f>IF(VLOOKUP($CV498,$A462:$C472,3,FALSE)=0,"",CONCATENATE(VLOOKUP(VLOOKUP($CV498,$A462:$C472,3,FALSE),Players!$C:$G,4,FALSE)," ",VLOOKUP($CV498,$A462:$C472,3,FALSE)," ",IF(ISERROR(VLOOKUP(VLOOKUP($CV498,$A462:$C472,3,FALSE),Players!$C:$G,5,FALSE)),"()",CONCATENATE("(",VLOOKUP(VLOOKUP($CV498,$A462:$C472,3,FALSE),Players!$C:$G,5,FALSE),")"))))</f>
        <v/>
      </c>
      <c r="CX498" s="178"/>
      <c r="CY498" s="178"/>
      <c r="CZ498" s="178"/>
      <c r="DA498" s="178"/>
      <c r="DB498" s="178"/>
      <c r="DC498" s="178"/>
      <c r="DD498" s="178"/>
      <c r="DE498" s="178"/>
      <c r="DF498" s="178"/>
      <c r="DG498" s="178"/>
      <c r="DH498" s="178"/>
      <c r="DI498" s="178"/>
      <c r="DJ498" s="178"/>
      <c r="DK498" s="179"/>
      <c r="DL498" s="150" t="str">
        <f>IF(R495&lt;&gt;"",R495,"")</f>
        <v/>
      </c>
      <c r="DM498" s="151"/>
      <c r="DN498" s="288" t="str">
        <f>IF(T495&lt;&gt;"",T495,"")</f>
        <v/>
      </c>
      <c r="DO498" s="151"/>
      <c r="DP498" s="288" t="str">
        <f>IF(V495&lt;&gt;"",V495,"")</f>
        <v/>
      </c>
      <c r="DQ498" s="151"/>
      <c r="DR498" s="288" t="str">
        <f>IF(X495&lt;&gt;"",X495,"")</f>
        <v/>
      </c>
      <c r="DS498" s="151"/>
      <c r="DT498" s="288" t="str">
        <f>IF(Z495&lt;&gt;"",Z495,"")</f>
        <v/>
      </c>
      <c r="DU498" s="332"/>
      <c r="DV498" s="174" t="str">
        <f>IF($DV496&lt;&gt;"",IF(DV496="W","L","W"),"")</f>
        <v/>
      </c>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row>
    <row r="499" spans="1:171" ht="11.25" customHeight="1" thickBot="1">
      <c r="A499" s="192"/>
      <c r="B499" s="193"/>
      <c r="C499" s="175" t="str">
        <f>IF($D458="1P","C","F")</f>
        <v>F</v>
      </c>
      <c r="D499" s="201"/>
      <c r="E499" s="202"/>
      <c r="F499" s="201"/>
      <c r="G499" s="202"/>
      <c r="H499" s="201"/>
      <c r="I499" s="202"/>
      <c r="J499" s="201"/>
      <c r="K499" s="202"/>
      <c r="L499" s="201"/>
      <c r="M499" s="205"/>
      <c r="N499" s="69" t="str">
        <f>IF(CF506&lt;&gt;"",IF(ISERROR(AND(BV510="",BX510="",BZ510="",CB510="",CD510="")),"E",IF(AND(BV510="",BX510="",BZ510="",CB510="",CD510=""),"","E")),"")</f>
        <v/>
      </c>
      <c r="O499" s="192"/>
      <c r="P499" s="193"/>
      <c r="Q499" s="175" t="str">
        <f>IF($D458="1P","B","E")</f>
        <v>E</v>
      </c>
      <c r="R499" s="201"/>
      <c r="S499" s="202"/>
      <c r="T499" s="201"/>
      <c r="U499" s="202"/>
      <c r="V499" s="201"/>
      <c r="W499" s="202"/>
      <c r="X499" s="201"/>
      <c r="Y499" s="202"/>
      <c r="Z499" s="201"/>
      <c r="AA499" s="205"/>
      <c r="AB499" s="69" t="str">
        <f>IF(DV506&lt;&gt;"",IF(ISERROR(AND(DL510="",DN510="",DP510="",DQ510="",DT510="")),"E",IF(AND(DL510="",DN510="",DP510="",DR510="",DT510=""),"","E")),"")</f>
        <v/>
      </c>
      <c r="AP499" s="3"/>
      <c r="AQ499" s="160"/>
      <c r="AR499" s="161"/>
      <c r="AS499" s="161"/>
      <c r="AT499" s="161"/>
      <c r="AU499" s="161"/>
      <c r="AV499" s="161"/>
      <c r="AW499" s="161"/>
      <c r="AX499" s="161"/>
      <c r="AY499" s="161"/>
      <c r="AZ499" s="161"/>
      <c r="BA499" s="161"/>
      <c r="BB499" s="161"/>
      <c r="BC499" s="162"/>
      <c r="BD499" s="167"/>
      <c r="BE499" s="168"/>
      <c r="BF499" s="176"/>
      <c r="BG499" s="180"/>
      <c r="BH499" s="181"/>
      <c r="BI499" s="181"/>
      <c r="BJ499" s="181"/>
      <c r="BK499" s="181"/>
      <c r="BL499" s="181"/>
      <c r="BM499" s="181"/>
      <c r="BN499" s="181"/>
      <c r="BO499" s="181"/>
      <c r="BP499" s="181"/>
      <c r="BQ499" s="181"/>
      <c r="BR499" s="181"/>
      <c r="BS499" s="181"/>
      <c r="BT499" s="181"/>
      <c r="BU499" s="182"/>
      <c r="BV499" s="152"/>
      <c r="BW499" s="153"/>
      <c r="BX499" s="333"/>
      <c r="BY499" s="153"/>
      <c r="BZ499" s="333"/>
      <c r="CA499" s="153"/>
      <c r="CB499" s="333"/>
      <c r="CC499" s="153"/>
      <c r="CD499" s="333"/>
      <c r="CE499" s="334"/>
      <c r="CF499" s="341"/>
      <c r="CG499" s="160"/>
      <c r="CH499" s="161"/>
      <c r="CI499" s="161"/>
      <c r="CJ499" s="161"/>
      <c r="CK499" s="161"/>
      <c r="CL499" s="161"/>
      <c r="CM499" s="161"/>
      <c r="CN499" s="161"/>
      <c r="CO499" s="161"/>
      <c r="CP499" s="161"/>
      <c r="CQ499" s="161"/>
      <c r="CR499" s="161"/>
      <c r="CS499" s="162"/>
      <c r="CT499" s="167"/>
      <c r="CU499" s="168"/>
      <c r="CV499" s="176"/>
      <c r="CW499" s="180"/>
      <c r="CX499" s="181"/>
      <c r="CY499" s="181"/>
      <c r="CZ499" s="181"/>
      <c r="DA499" s="181"/>
      <c r="DB499" s="181"/>
      <c r="DC499" s="181"/>
      <c r="DD499" s="181"/>
      <c r="DE499" s="181"/>
      <c r="DF499" s="181"/>
      <c r="DG499" s="181"/>
      <c r="DH499" s="181"/>
      <c r="DI499" s="181"/>
      <c r="DJ499" s="181"/>
      <c r="DK499" s="182"/>
      <c r="DL499" s="152"/>
      <c r="DM499" s="153"/>
      <c r="DN499" s="333"/>
      <c r="DO499" s="153"/>
      <c r="DP499" s="333"/>
      <c r="DQ499" s="153"/>
      <c r="DR499" s="333"/>
      <c r="DS499" s="153"/>
      <c r="DT499" s="333"/>
      <c r="DU499" s="334"/>
      <c r="DV499" s="174"/>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row>
    <row r="500" spans="1:171" ht="11.25" customHeight="1" thickBot="1">
      <c r="A500" s="194"/>
      <c r="B500" s="195"/>
      <c r="C500" s="207"/>
      <c r="D500" s="203"/>
      <c r="E500" s="204"/>
      <c r="F500" s="203"/>
      <c r="G500" s="204"/>
      <c r="H500" s="203"/>
      <c r="I500" s="204"/>
      <c r="J500" s="203"/>
      <c r="K500" s="204"/>
      <c r="L500" s="203"/>
      <c r="M500" s="206"/>
      <c r="N500" s="69" t="str">
        <f>IF(CF508&lt;&gt;"",IF(CF508="W",IF(SUM(IF(D499&gt;D497,1,0),IF(F499&gt;F497,1,0),IF(H499&gt;H497,1,0),IF(J499&gt;J497,1,0),IF(L499&gt;L497,1,0))&lt;&gt;3,"E",""),""),"")</f>
        <v/>
      </c>
      <c r="O500" s="194"/>
      <c r="P500" s="195"/>
      <c r="Q500" s="207"/>
      <c r="R500" s="203"/>
      <c r="S500" s="204"/>
      <c r="T500" s="203"/>
      <c r="U500" s="204"/>
      <c r="V500" s="203"/>
      <c r="W500" s="204"/>
      <c r="X500" s="203"/>
      <c r="Y500" s="204"/>
      <c r="Z500" s="203"/>
      <c r="AA500" s="206"/>
      <c r="AB500" s="69" t="str">
        <f>IF(DV508&lt;&gt;"",IF(DV508="W",IF(SUM(IF(R499&gt;R497,1,0),IF(T499&gt;T497,1,0),IF(V499&gt;V497,1,0),IF(X499&gt;X497,1,0),IF(Z499&gt;Z497,1,0))&lt;&gt;3,"E",""),""),"")</f>
        <v/>
      </c>
      <c r="AP500" s="3"/>
      <c r="AQ500" s="126"/>
      <c r="AR500" s="126"/>
      <c r="AS500" s="126"/>
      <c r="AT500" s="126"/>
      <c r="AU500" s="126"/>
      <c r="AV500" s="126"/>
      <c r="AW500" s="126"/>
      <c r="AX500" s="126"/>
      <c r="AY500" s="126"/>
      <c r="AZ500" s="126"/>
      <c r="BA500" s="126"/>
      <c r="BB500" s="126"/>
      <c r="BC500" s="126"/>
      <c r="BV500" s="169" t="str">
        <f>IF(CF496&lt;&gt;"",IF(AND(AND(BV496&gt;-1,BV498&gt;-1),OR(BV496&gt;10,BV498&gt;10),ABS(BV496-BV498)&gt;1,IF(OR(BV496&gt;11,BV498&gt;11),ABS(BV496-BV498)=2,TRUE),BV496=INT(BV496),BV498=INT(BV498)),"","Error"),"")</f>
        <v/>
      </c>
      <c r="BW500" s="169"/>
      <c r="BX500" s="169" t="str">
        <f>IF(CF496&lt;&gt;"",IF(AND(AND(BX496&gt;-1,BX498&gt;-1),OR(BX496&gt;10,BX498&gt;10),ABS(BX496-BX498)&gt;1,IF(OR(BX496&gt;11,BX498&gt;11),ABS(BX496-BX498)=2,TRUE),BX496=INT(BX496),BX498=INT(BX498)),"","Error"),"")</f>
        <v/>
      </c>
      <c r="BY500" s="169"/>
      <c r="BZ500" s="169" t="str">
        <f>IF(CF496&lt;&gt;"",IF(AND(AND(BZ496&gt;-1,BZ498&gt;-1),OR(BZ496&gt;10,BZ498&gt;10),ABS(BZ496-BZ498)&gt;1,IF(OR(BZ496&gt;11,BZ498&gt;11),ABS(BZ496-BZ498)=2,TRUE),BZ496=INT(BZ496),BZ498=INT(BZ498)),"","Error"),"")</f>
        <v/>
      </c>
      <c r="CA500" s="169"/>
      <c r="CB500" s="169" t="str">
        <f>IF(AND(CF496&lt;&gt;"",CB496&lt;&gt;""),IF(AND(AND(CB496&gt;-1,CB498&gt;-1),OR(CB496&gt;10,CB498&gt;10),ABS(CB496-CB498)&gt;1,IF(OR(CB496&gt;11,CB498&gt;11),ABS(CB496-CB498)=2,TRUE),CB496=INT(CB496),CB498=INT(CB498)),"","Error"),"")</f>
        <v/>
      </c>
      <c r="CC500" s="169"/>
      <c r="CD500" s="169" t="str">
        <f>IF(AND(CF496&lt;&gt;"",CD496&lt;&gt;""),IF(AND(AND(CD496&gt;-1,CD498&gt;-1),OR(CD496&gt;10,CD498&gt;10),ABS(CD496-CD498)&gt;1,IF(OR(CD496&gt;11,CD498&gt;11),ABS(CD496-CD498)=2,TRUE),CD496=INT(CD496),CD498=INT(CD498)),"","Error"),"")</f>
        <v/>
      </c>
      <c r="CE500" s="169"/>
      <c r="CF500" s="3"/>
      <c r="CG500" s="126"/>
      <c r="CH500" s="126"/>
      <c r="CI500" s="126"/>
      <c r="CJ500" s="126"/>
      <c r="CK500" s="126"/>
      <c r="CL500" s="126"/>
      <c r="CM500" s="126"/>
      <c r="CN500" s="126"/>
      <c r="CO500" s="126"/>
      <c r="CP500" s="126"/>
      <c r="CQ500" s="126"/>
      <c r="CR500" s="126"/>
      <c r="CS500" s="126"/>
      <c r="DL500" s="169" t="str">
        <f>IF(DV496&lt;&gt;"",IF(AND(AND(DL496&gt;-1,DL498&gt;-1),OR(DL496&gt;10,DL498&gt;10),ABS(DL496-DL498)&gt;1,IF(OR(DL496&gt;11,DL498&gt;11),ABS(DL496-DL498)=2,TRUE),DL496=INT(DL496),DL498=INT(DL498)),"","Error"),"")</f>
        <v/>
      </c>
      <c r="DM500" s="169"/>
      <c r="DN500" s="169" t="str">
        <f>IF(DV496&lt;&gt;"",IF(AND(AND(DN496&gt;-1,DN498&gt;-1),OR(DN496&gt;10,DN498&gt;10),ABS(DN496-DN498)&gt;1,IF(OR(DN496&gt;11,DN498&gt;11),ABS(DN496-DN498)=2,TRUE),DN496=INT(DN496),DN498=INT(DN498)),"","Error"),"")</f>
        <v/>
      </c>
      <c r="DO500" s="169"/>
      <c r="DP500" s="169" t="str">
        <f>IF(DV496&lt;&gt;"",IF(AND(AND(DP496&gt;-1,DP498&gt;-1),OR(DP496&gt;10,DP498&gt;10),ABS(DP496-DP498)&gt;1,IF(OR(DP496&gt;11,DP498&gt;11),ABS(DP496-DP498)=2,TRUE),DP496=INT(DP496),DP498=INT(DP498)),"","Error"),"")</f>
        <v/>
      </c>
      <c r="DQ500" s="169"/>
      <c r="DR500" s="169" t="str">
        <f>IF(AND(DV496&lt;&gt;"",DR496&lt;&gt;""),IF(AND(AND(DR496&gt;-1,DR498&gt;-1),OR(DR496&gt;10,DR498&gt;10),ABS(DR496-DR498)&gt;1,IF(OR(DR496&gt;11,DR498&gt;11),ABS(DR496-DR498)=2,TRUE),DR496=INT(DR496),DR498=INT(DR498)),"","Error"),"")</f>
        <v/>
      </c>
      <c r="DS500" s="169"/>
      <c r="DT500" s="169" t="str">
        <f>IF(AND(DV496&lt;&gt;"",DT496&lt;&gt;""),IF(AND(AND(DT496&gt;-1,DT498&gt;-1),OR(DT496&gt;10,DT498&gt;10),ABS(DT496-DT498)&gt;1,IF(OR(DT496&gt;11,DT498&gt;11),ABS(DT496-DT498)=2,TRUE),DT496=INT(DT496),DT498=INT(DT498)),"","Error"),"")</f>
        <v/>
      </c>
      <c r="DU500" s="169"/>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row>
    <row r="501" spans="1:171" ht="11.25" customHeight="1">
      <c r="A501" s="170">
        <v>7</v>
      </c>
      <c r="B501" s="191"/>
      <c r="C501" s="183" t="str">
        <f>IF($D458="1P","A","A")</f>
        <v>A</v>
      </c>
      <c r="D501" s="197"/>
      <c r="E501" s="198"/>
      <c r="F501" s="197"/>
      <c r="G501" s="198"/>
      <c r="H501" s="197"/>
      <c r="I501" s="198"/>
      <c r="J501" s="197"/>
      <c r="K501" s="198"/>
      <c r="L501" s="197"/>
      <c r="M501" s="208"/>
      <c r="N501" s="69" t="str">
        <f>IF(CF516&lt;&gt;"",IF(CF516="W",IF(SUM(IF(D501&gt;D503,1,0),IF(F501&gt;F503,1,0),IF(H501&gt;H503,1,0),IF(J501&gt;J503,1,0),IF(L501&gt;L503,1,0))&lt;&gt;3,"E",""),""),"")</f>
        <v/>
      </c>
      <c r="O501" s="170">
        <v>14</v>
      </c>
      <c r="P501" s="191"/>
      <c r="Q501" s="183" t="str">
        <f>IF($D458="1P","C","D")</f>
        <v>D</v>
      </c>
      <c r="R501" s="197"/>
      <c r="S501" s="198"/>
      <c r="T501" s="197"/>
      <c r="U501" s="198"/>
      <c r="V501" s="197"/>
      <c r="W501" s="198"/>
      <c r="X501" s="197"/>
      <c r="Y501" s="198"/>
      <c r="Z501" s="197"/>
      <c r="AA501" s="208"/>
      <c r="AB501" s="69" t="str">
        <f>IF(DV516&lt;&gt;"",IF(DV516="W",IF(SUM(IF(R501&gt;R503,1,0),IF(T501&gt;T503,1,0),IF(V501&gt;V503,1,0),IF(X501&gt;X503,1,0),IF(Z501&gt;Z503,1,0))&lt;&gt;3,"E",""),""),"")</f>
        <v/>
      </c>
      <c r="AP501" s="3"/>
      <c r="AQ501" s="126"/>
      <c r="AR501" s="126"/>
      <c r="AS501" s="126"/>
      <c r="AT501" s="126"/>
      <c r="AU501" s="126"/>
      <c r="AV501" s="126"/>
      <c r="AW501" s="126"/>
      <c r="AX501" s="126"/>
      <c r="AY501" s="126"/>
      <c r="AZ501" s="126"/>
      <c r="BA501" s="126"/>
      <c r="BB501" s="126"/>
      <c r="BC501" s="126"/>
      <c r="CF501" s="3"/>
      <c r="CG501" s="126"/>
      <c r="CH501" s="126"/>
      <c r="CI501" s="126"/>
      <c r="CJ501" s="126"/>
      <c r="CK501" s="126"/>
      <c r="CL501" s="126"/>
      <c r="CM501" s="126"/>
      <c r="CN501" s="126"/>
      <c r="CO501" s="126"/>
      <c r="CP501" s="126"/>
      <c r="CQ501" s="126"/>
      <c r="CR501" s="126"/>
      <c r="CS501" s="126"/>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row>
    <row r="502" spans="1:171" ht="11.25" customHeight="1">
      <c r="A502" s="192"/>
      <c r="B502" s="193"/>
      <c r="C502" s="196"/>
      <c r="D502" s="199"/>
      <c r="E502" s="200"/>
      <c r="F502" s="199"/>
      <c r="G502" s="200"/>
      <c r="H502" s="199"/>
      <c r="I502" s="200"/>
      <c r="J502" s="199"/>
      <c r="K502" s="200"/>
      <c r="L502" s="199"/>
      <c r="M502" s="209"/>
      <c r="N502" s="69" t="str">
        <f>IF(CF516&lt;&gt;"",IF(ISERROR(AND(BV520="",BX520="",BZ520="",CB520="",CD520="")),"E",IF(AND(BV520="",BX520="",BZ520="",CB520="",CD520=""),"","E")),"")</f>
        <v/>
      </c>
      <c r="O502" s="192"/>
      <c r="P502" s="193"/>
      <c r="Q502" s="196"/>
      <c r="R502" s="199"/>
      <c r="S502" s="200"/>
      <c r="T502" s="199"/>
      <c r="U502" s="200"/>
      <c r="V502" s="199"/>
      <c r="W502" s="200"/>
      <c r="X502" s="199"/>
      <c r="Y502" s="200"/>
      <c r="Z502" s="199"/>
      <c r="AA502" s="209"/>
      <c r="AB502" s="69" t="str">
        <f>IF(DV516&lt;&gt;"",IF(ISERROR(AND(DL520="",DN520="",DP520="",DQ520="",DT520="")),"E",IF(AND(DL520="",DN520="",DP520="",DR520="",DT520=""),"","E")),"")</f>
        <v/>
      </c>
      <c r="AP502" s="3"/>
      <c r="AQ502" s="127"/>
      <c r="AR502" s="127"/>
      <c r="AS502" s="127"/>
      <c r="AT502" s="127"/>
      <c r="AU502" s="127"/>
      <c r="AV502" s="127"/>
      <c r="AW502" s="127"/>
      <c r="AX502" s="127"/>
      <c r="AY502" s="127"/>
      <c r="AZ502" s="127"/>
      <c r="BA502" s="127"/>
      <c r="BB502" s="127"/>
      <c r="BC502" s="127"/>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3"/>
      <c r="CG502" s="127"/>
      <c r="CH502" s="127"/>
      <c r="CI502" s="127"/>
      <c r="CJ502" s="127"/>
      <c r="CK502" s="127"/>
      <c r="CL502" s="127"/>
      <c r="CM502" s="127"/>
      <c r="CN502" s="127"/>
      <c r="CO502" s="127"/>
      <c r="CP502" s="127"/>
      <c r="CQ502" s="127"/>
      <c r="CR502" s="127"/>
      <c r="CS502" s="127"/>
      <c r="CT502" s="40"/>
      <c r="CU502" s="40"/>
      <c r="CV502" s="40"/>
      <c r="CW502" s="40"/>
      <c r="CX502" s="40"/>
      <c r="CY502" s="40"/>
      <c r="CZ502" s="40"/>
      <c r="DA502" s="40"/>
      <c r="DB502" s="40"/>
      <c r="DC502" s="40"/>
      <c r="DD502" s="40"/>
      <c r="DE502" s="40"/>
      <c r="DF502" s="40"/>
      <c r="DG502" s="40"/>
      <c r="DH502" s="40"/>
      <c r="DI502" s="40"/>
      <c r="DJ502" s="40"/>
      <c r="DK502" s="40"/>
      <c r="DL502" s="40"/>
      <c r="DM502" s="40"/>
      <c r="DN502" s="40"/>
      <c r="DO502" s="40"/>
      <c r="DP502" s="40"/>
      <c r="DQ502" s="40"/>
      <c r="DR502" s="40"/>
      <c r="DS502" s="40"/>
      <c r="DT502" s="40"/>
      <c r="DU502" s="40"/>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row>
    <row r="503" spans="1:171" ht="11.25" customHeight="1">
      <c r="A503" s="192"/>
      <c r="B503" s="193"/>
      <c r="C503" s="175" t="str">
        <f>IF($D458="1P","D","C")</f>
        <v>C</v>
      </c>
      <c r="D503" s="201"/>
      <c r="E503" s="202"/>
      <c r="F503" s="201"/>
      <c r="G503" s="202"/>
      <c r="H503" s="201"/>
      <c r="I503" s="202"/>
      <c r="J503" s="201"/>
      <c r="K503" s="202"/>
      <c r="L503" s="201"/>
      <c r="M503" s="205"/>
      <c r="N503" s="69" t="str">
        <f>IF(CF516&lt;&gt;"",IF(ISERROR(AND(BV520="",BX520="",BZ520="",CB520="",CD520="")),"E",IF(AND(BV520="",BX520="",BZ520="",CB520="",CD520=""),"","E")),"")</f>
        <v/>
      </c>
      <c r="O503" s="192"/>
      <c r="P503" s="193"/>
      <c r="Q503" s="175" t="str">
        <f>IF($D458="1P","F","F")</f>
        <v>F</v>
      </c>
      <c r="R503" s="201"/>
      <c r="S503" s="202"/>
      <c r="T503" s="201"/>
      <c r="U503" s="202"/>
      <c r="V503" s="201"/>
      <c r="W503" s="202"/>
      <c r="X503" s="201"/>
      <c r="Y503" s="202"/>
      <c r="Z503" s="201"/>
      <c r="AA503" s="205"/>
      <c r="AB503" s="69" t="str">
        <f>IF(DV516&lt;&gt;"",IF(ISERROR(AND(DL520="",DN520="",DP520="",DQ520="",DT520="")),"E",IF(AND(DL520="",DN520="",DP520="",DR520="",DT520=""),"","E")),"")</f>
        <v/>
      </c>
      <c r="AP503" s="3"/>
      <c r="AQ503" s="128"/>
      <c r="AR503" s="128"/>
      <c r="AS503" s="128"/>
      <c r="AT503" s="128"/>
      <c r="AU503" s="128"/>
      <c r="AV503" s="128"/>
      <c r="AW503" s="128"/>
      <c r="AX503" s="128"/>
      <c r="AY503" s="128"/>
      <c r="AZ503" s="128"/>
      <c r="BA503" s="128"/>
      <c r="BB503" s="128"/>
      <c r="BC503" s="128"/>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3"/>
      <c r="CG503" s="128"/>
      <c r="CH503" s="128"/>
      <c r="CI503" s="128"/>
      <c r="CJ503" s="128"/>
      <c r="CK503" s="128"/>
      <c r="CL503" s="128"/>
      <c r="CM503" s="128"/>
      <c r="CN503" s="128"/>
      <c r="CO503" s="128"/>
      <c r="CP503" s="128"/>
      <c r="CQ503" s="128"/>
      <c r="CR503" s="128"/>
      <c r="CS503" s="128"/>
      <c r="CT503" s="41"/>
      <c r="CU503" s="41"/>
      <c r="CV503" s="41"/>
      <c r="CW503" s="41"/>
      <c r="CX503" s="41"/>
      <c r="CY503" s="41"/>
      <c r="CZ503" s="41"/>
      <c r="DA503" s="41"/>
      <c r="DB503" s="41"/>
      <c r="DC503" s="41"/>
      <c r="DD503" s="41"/>
      <c r="DE503" s="41"/>
      <c r="DF503" s="41"/>
      <c r="DG503" s="41"/>
      <c r="DH503" s="41"/>
      <c r="DI503" s="41"/>
      <c r="DJ503" s="41"/>
      <c r="DK503" s="41"/>
      <c r="DL503" s="41"/>
      <c r="DM503" s="41"/>
      <c r="DN503" s="41"/>
      <c r="DO503" s="41"/>
      <c r="DP503" s="41"/>
      <c r="DQ503" s="41"/>
      <c r="DR503" s="41"/>
      <c r="DS503" s="41"/>
      <c r="DT503" s="41"/>
      <c r="DU503" s="41"/>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row>
    <row r="504" spans="1:171" ht="11.25" customHeight="1" thickBot="1">
      <c r="A504" s="194"/>
      <c r="B504" s="195"/>
      <c r="C504" s="207"/>
      <c r="D504" s="203"/>
      <c r="E504" s="204"/>
      <c r="F504" s="203"/>
      <c r="G504" s="204"/>
      <c r="H504" s="203"/>
      <c r="I504" s="204"/>
      <c r="J504" s="203"/>
      <c r="K504" s="204"/>
      <c r="L504" s="203"/>
      <c r="M504" s="206"/>
      <c r="N504" s="69" t="str">
        <f>IF(CF518&lt;&gt;"",IF(CF518="W",IF(SUM(IF(D503&gt;D501,1,0),IF(F503&gt;F501,1,0),IF(H503&gt;H501,1,0),IF(J503&gt;J501,1,0),IF(L503&gt;L501,1,0))&lt;&gt;3,"E",""),""),"")</f>
        <v/>
      </c>
      <c r="O504" s="194"/>
      <c r="P504" s="195"/>
      <c r="Q504" s="207"/>
      <c r="R504" s="203"/>
      <c r="S504" s="204"/>
      <c r="T504" s="203"/>
      <c r="U504" s="204"/>
      <c r="V504" s="203"/>
      <c r="W504" s="204"/>
      <c r="X504" s="203"/>
      <c r="Y504" s="204"/>
      <c r="Z504" s="203"/>
      <c r="AA504" s="206"/>
      <c r="AB504" s="69" t="str">
        <f>IF(DV518&lt;&gt;"",IF(DV518="W",IF(SUM(IF(R503&gt;R501,1,0),IF(T503&gt;T501,1,0),IF(V503&gt;V501,1,0),IF(X503&gt;X501,1,0),IF(Z503&gt;Z501,1,0))&lt;&gt;3,"E",""),""),"")</f>
        <v/>
      </c>
      <c r="AP504" s="3"/>
      <c r="AQ504" s="126"/>
      <c r="AR504" s="126"/>
      <c r="AS504" s="126"/>
      <c r="AT504" s="126"/>
      <c r="AU504" s="126"/>
      <c r="AV504" s="126"/>
      <c r="AW504" s="126"/>
      <c r="AX504" s="126"/>
      <c r="AY504" s="126"/>
      <c r="AZ504" s="126"/>
      <c r="BA504" s="126"/>
      <c r="BB504" s="126"/>
      <c r="BC504" s="126"/>
      <c r="CF504" s="3"/>
      <c r="CG504" s="126"/>
      <c r="CH504" s="126"/>
      <c r="CI504" s="126"/>
      <c r="CJ504" s="126"/>
      <c r="CK504" s="126"/>
      <c r="CL504" s="126"/>
      <c r="CM504" s="126"/>
      <c r="CN504" s="126"/>
      <c r="CO504" s="126"/>
      <c r="CP504" s="126"/>
      <c r="CQ504" s="126"/>
      <c r="CR504" s="126"/>
      <c r="CS504" s="126"/>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row>
    <row r="505" spans="1:171" ht="11.25" customHeight="1" thickBot="1">
      <c r="A505" s="3"/>
      <c r="B505" s="3"/>
      <c r="C505" s="3"/>
      <c r="D505" s="3"/>
      <c r="E505" s="3"/>
      <c r="F505" s="3"/>
      <c r="G505" s="3"/>
      <c r="H505" s="3"/>
      <c r="I505" s="3"/>
      <c r="J505" s="3"/>
      <c r="K505" s="3"/>
      <c r="L505" s="3"/>
      <c r="M505" s="3"/>
      <c r="N505" s="3"/>
      <c r="O505" s="3"/>
      <c r="P505" s="3"/>
      <c r="Q505" s="3"/>
      <c r="R505" s="3"/>
      <c r="S505" s="3"/>
      <c r="T505" s="3"/>
      <c r="U505" s="3"/>
      <c r="V505" s="3"/>
      <c r="W505" s="3"/>
      <c r="X505" s="43"/>
      <c r="Y505" s="43"/>
      <c r="Z505" s="43"/>
      <c r="AA505" s="43"/>
      <c r="AB505" s="43"/>
      <c r="AP505" s="3"/>
      <c r="AQ505" s="127"/>
      <c r="AR505" s="127"/>
      <c r="AS505" s="127"/>
      <c r="AT505" s="127"/>
      <c r="AU505" s="127"/>
      <c r="AV505" s="127"/>
      <c r="AW505" s="127"/>
      <c r="AX505" s="127"/>
      <c r="AY505" s="127"/>
      <c r="AZ505" s="127"/>
      <c r="BA505" s="127"/>
      <c r="BB505" s="127"/>
      <c r="BC505" s="127"/>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3"/>
      <c r="CG505" s="127"/>
      <c r="CH505" s="127"/>
      <c r="CI505" s="127"/>
      <c r="CJ505" s="127"/>
      <c r="CK505" s="127"/>
      <c r="CL505" s="127"/>
      <c r="CM505" s="127"/>
      <c r="CN505" s="127"/>
      <c r="CO505" s="127"/>
      <c r="CP505" s="127"/>
      <c r="CQ505" s="127"/>
      <c r="CR505" s="127"/>
      <c r="CS505" s="127"/>
      <c r="CT505" s="40"/>
      <c r="CU505" s="40"/>
      <c r="CV505" s="40"/>
      <c r="CW505" s="40"/>
      <c r="CX505" s="40"/>
      <c r="CY505" s="40"/>
      <c r="CZ505" s="40"/>
      <c r="DA505" s="40"/>
      <c r="DB505" s="40"/>
      <c r="DC505" s="40"/>
      <c r="DD505" s="40"/>
      <c r="DE505" s="40"/>
      <c r="DF505" s="40"/>
      <c r="DG505" s="40"/>
      <c r="DH505" s="40"/>
      <c r="DI505" s="40"/>
      <c r="DJ505" s="40"/>
      <c r="DK505" s="40"/>
      <c r="DL505" s="40"/>
      <c r="DM505" s="40"/>
      <c r="DN505" s="40"/>
      <c r="DO505" s="40"/>
      <c r="DP505" s="40"/>
      <c r="DQ505" s="40"/>
      <c r="DR505" s="40"/>
      <c r="DS505" s="40"/>
      <c r="DT505" s="40"/>
      <c r="DU505" s="40"/>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row>
    <row r="506" spans="1:171" ht="11.25" customHeight="1">
      <c r="A506" s="42"/>
      <c r="B506" s="42"/>
      <c r="C506" s="42"/>
      <c r="D506" s="42"/>
      <c r="E506" s="42"/>
      <c r="F506" s="43"/>
      <c r="G506" s="43"/>
      <c r="H506" s="43"/>
      <c r="I506" s="43"/>
      <c r="J506" s="43"/>
      <c r="K506" s="43"/>
      <c r="L506" s="43"/>
      <c r="M506" s="43"/>
      <c r="N506" s="43"/>
      <c r="O506" s="43"/>
      <c r="P506" s="43"/>
      <c r="Q506" s="43"/>
      <c r="R506" s="43"/>
      <c r="S506" s="43"/>
      <c r="T506" s="43"/>
      <c r="U506" s="43"/>
      <c r="V506" s="43"/>
      <c r="W506" s="43"/>
      <c r="AA506" s="42"/>
      <c r="AB506" s="42"/>
      <c r="AP506" s="3"/>
      <c r="AQ506" s="154" t="str">
        <f>CONCATENATE($A460," ",$D460,","," ",$F458)</f>
        <v>Group: 8, Men's Singles</v>
      </c>
      <c r="AR506" s="155"/>
      <c r="AS506" s="155"/>
      <c r="AT506" s="155"/>
      <c r="AU506" s="155"/>
      <c r="AV506" s="155"/>
      <c r="AW506" s="155"/>
      <c r="AX506" s="155"/>
      <c r="AY506" s="155"/>
      <c r="AZ506" s="155"/>
      <c r="BA506" s="155"/>
      <c r="BB506" s="155"/>
      <c r="BC506" s="156"/>
      <c r="BD506" s="163">
        <f>A497</f>
        <v>6</v>
      </c>
      <c r="BE506" s="164"/>
      <c r="BF506" s="183" t="str">
        <f>C497</f>
        <v>B</v>
      </c>
      <c r="BG506" s="185" t="str">
        <f>IF(VLOOKUP($BF506,$A462:$C472,3,FALSE)=0,"",CONCATENATE(VLOOKUP(VLOOKUP($BF506,$A462:$C472,3,FALSE),Players!$C:$G,4,FALSE)," ",VLOOKUP($BF506,$A462:$C472,3,FALSE)," ",IF(ISERROR(VLOOKUP(VLOOKUP($BF506,$A462:$C472,3,FALSE),Players!$C:$G,5,FALSE)),"()",CONCATENATE("(",VLOOKUP(VLOOKUP($BF506,$A462:$C472,3,FALSE),Players!$C:$G,5,FALSE),")"))))</f>
        <v/>
      </c>
      <c r="BH506" s="186"/>
      <c r="BI506" s="186"/>
      <c r="BJ506" s="186"/>
      <c r="BK506" s="186"/>
      <c r="BL506" s="186"/>
      <c r="BM506" s="186"/>
      <c r="BN506" s="186"/>
      <c r="BO506" s="186"/>
      <c r="BP506" s="186"/>
      <c r="BQ506" s="186"/>
      <c r="BR506" s="186"/>
      <c r="BS506" s="186"/>
      <c r="BT506" s="186"/>
      <c r="BU506" s="187"/>
      <c r="BV506" s="170" t="str">
        <f>IF(D497&lt;&gt;"",D497,"")</f>
        <v/>
      </c>
      <c r="BW506" s="171"/>
      <c r="BX506" s="335" t="str">
        <f>IF(F497&lt;&gt;"",F497,"")</f>
        <v/>
      </c>
      <c r="BY506" s="171"/>
      <c r="BZ506" s="335" t="str">
        <f>IF(H497&lt;&gt;"",H497,"")</f>
        <v/>
      </c>
      <c r="CA506" s="171"/>
      <c r="CB506" s="335" t="str">
        <f>IF(J497&lt;&gt;"",J497,"")</f>
        <v/>
      </c>
      <c r="CC506" s="171"/>
      <c r="CD506" s="335" t="str">
        <f>IF(L497&lt;&gt;"",L497,"")</f>
        <v/>
      </c>
      <c r="CE506" s="337"/>
      <c r="CF506" s="174" t="str">
        <f>IF($CD506=$CD508,IF($CB506=$CB508,IF($BZ506&lt;&gt;"",IF($BZ506&gt;$BZ508,"W","L"),""),IF($CB506&gt;$CB508,"W","L")),IF($CD506&gt;$CD508,"W","L"))</f>
        <v/>
      </c>
      <c r="CG506" s="154" t="str">
        <f>CONCATENATE($A460," ",$D460,","," ",$F458)</f>
        <v>Group: 8, Men's Singles</v>
      </c>
      <c r="CH506" s="155"/>
      <c r="CI506" s="155"/>
      <c r="CJ506" s="155"/>
      <c r="CK506" s="155"/>
      <c r="CL506" s="155"/>
      <c r="CM506" s="155"/>
      <c r="CN506" s="155"/>
      <c r="CO506" s="155"/>
      <c r="CP506" s="155"/>
      <c r="CQ506" s="155"/>
      <c r="CR506" s="155"/>
      <c r="CS506" s="156"/>
      <c r="CT506" s="163">
        <f>O497</f>
        <v>13</v>
      </c>
      <c r="CU506" s="164"/>
      <c r="CV506" s="183" t="str">
        <f>Q497</f>
        <v>A</v>
      </c>
      <c r="CW506" s="185" t="str">
        <f>IF(VLOOKUP($CV506,$A462:$C472,3,FALSE)=0,"",CONCATENATE(VLOOKUP(VLOOKUP($CV506,$A462:$C472,3,FALSE),Players!$C:$G,4,FALSE)," ",VLOOKUP($CV506,$A462:$C472,3,FALSE)," ",IF(ISERROR(VLOOKUP(VLOOKUP($CV506,$A462:$C472,3,FALSE),Players!$C:$G,5,FALSE)),"()",CONCATENATE("(",VLOOKUP(VLOOKUP($CV506,$A462:$C472,3,FALSE),Players!$C:$G,5,FALSE),")"))))</f>
        <v/>
      </c>
      <c r="CX506" s="186"/>
      <c r="CY506" s="186"/>
      <c r="CZ506" s="186"/>
      <c r="DA506" s="186"/>
      <c r="DB506" s="186"/>
      <c r="DC506" s="186"/>
      <c r="DD506" s="186"/>
      <c r="DE506" s="186"/>
      <c r="DF506" s="186"/>
      <c r="DG506" s="186"/>
      <c r="DH506" s="186"/>
      <c r="DI506" s="186"/>
      <c r="DJ506" s="186"/>
      <c r="DK506" s="187"/>
      <c r="DL506" s="170" t="str">
        <f>IF(R497&lt;&gt;"",R497,"")</f>
        <v/>
      </c>
      <c r="DM506" s="171"/>
      <c r="DN506" s="335" t="str">
        <f>IF(T497&lt;&gt;"",T497,"")</f>
        <v/>
      </c>
      <c r="DO506" s="171"/>
      <c r="DP506" s="335" t="str">
        <f>IF(V497&lt;&gt;"",V497,"")</f>
        <v/>
      </c>
      <c r="DQ506" s="171"/>
      <c r="DR506" s="335" t="str">
        <f>IF(X497&lt;&gt;"",X497,"")</f>
        <v/>
      </c>
      <c r="DS506" s="171"/>
      <c r="DT506" s="335" t="str">
        <f>IF(Z497&lt;&gt;"",Z497,"")</f>
        <v/>
      </c>
      <c r="DU506" s="337"/>
      <c r="DV506" s="174" t="str">
        <f>IF($DT506=$DT508,IF($DR506=$DR508,IF($DP506&lt;&gt;"",IF($DP506&gt;$DP508,"W","L"),""),IF($DR506&gt;$DR508,"W","L")),IF($DT506&gt;$DT508,"W","L"))</f>
        <v/>
      </c>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row>
    <row r="507" spans="1:171" ht="11.25" customHeight="1">
      <c r="C507" s="44"/>
      <c r="D507" s="44"/>
      <c r="N507" s="43"/>
      <c r="O507" s="43"/>
      <c r="P507" s="43"/>
      <c r="Q507" s="43"/>
      <c r="R507" s="43"/>
      <c r="S507" s="43"/>
      <c r="T507" s="43"/>
      <c r="U507" s="43"/>
      <c r="V507" s="43"/>
      <c r="W507" s="43"/>
      <c r="X507" s="43"/>
      <c r="Y507" s="43"/>
      <c r="Z507" s="43"/>
      <c r="AA507" s="43"/>
      <c r="AB507" s="43"/>
      <c r="AP507" s="3"/>
      <c r="AQ507" s="157"/>
      <c r="AR507" s="158"/>
      <c r="AS507" s="158"/>
      <c r="AT507" s="158"/>
      <c r="AU507" s="158"/>
      <c r="AV507" s="158"/>
      <c r="AW507" s="158"/>
      <c r="AX507" s="158"/>
      <c r="AY507" s="158"/>
      <c r="AZ507" s="158"/>
      <c r="BA507" s="158"/>
      <c r="BB507" s="158"/>
      <c r="BC507" s="159"/>
      <c r="BD507" s="165"/>
      <c r="BE507" s="166"/>
      <c r="BF507" s="184"/>
      <c r="BG507" s="188"/>
      <c r="BH507" s="189"/>
      <c r="BI507" s="189"/>
      <c r="BJ507" s="189"/>
      <c r="BK507" s="189"/>
      <c r="BL507" s="189"/>
      <c r="BM507" s="189"/>
      <c r="BN507" s="189"/>
      <c r="BO507" s="189"/>
      <c r="BP507" s="189"/>
      <c r="BQ507" s="189"/>
      <c r="BR507" s="189"/>
      <c r="BS507" s="189"/>
      <c r="BT507" s="189"/>
      <c r="BU507" s="190"/>
      <c r="BV507" s="172"/>
      <c r="BW507" s="173"/>
      <c r="BX507" s="336"/>
      <c r="BY507" s="173"/>
      <c r="BZ507" s="336"/>
      <c r="CA507" s="173"/>
      <c r="CB507" s="336"/>
      <c r="CC507" s="173"/>
      <c r="CD507" s="336"/>
      <c r="CE507" s="338"/>
      <c r="CF507" s="174"/>
      <c r="CG507" s="157"/>
      <c r="CH507" s="158"/>
      <c r="CI507" s="158"/>
      <c r="CJ507" s="158"/>
      <c r="CK507" s="158"/>
      <c r="CL507" s="158"/>
      <c r="CM507" s="158"/>
      <c r="CN507" s="158"/>
      <c r="CO507" s="158"/>
      <c r="CP507" s="158"/>
      <c r="CQ507" s="158"/>
      <c r="CR507" s="158"/>
      <c r="CS507" s="159"/>
      <c r="CT507" s="165"/>
      <c r="CU507" s="166"/>
      <c r="CV507" s="184"/>
      <c r="CW507" s="188"/>
      <c r="CX507" s="189"/>
      <c r="CY507" s="189"/>
      <c r="CZ507" s="189"/>
      <c r="DA507" s="189"/>
      <c r="DB507" s="189"/>
      <c r="DC507" s="189"/>
      <c r="DD507" s="189"/>
      <c r="DE507" s="189"/>
      <c r="DF507" s="189"/>
      <c r="DG507" s="189"/>
      <c r="DH507" s="189"/>
      <c r="DI507" s="189"/>
      <c r="DJ507" s="189"/>
      <c r="DK507" s="190"/>
      <c r="DL507" s="172"/>
      <c r="DM507" s="173"/>
      <c r="DN507" s="336"/>
      <c r="DO507" s="173"/>
      <c r="DP507" s="336"/>
      <c r="DQ507" s="173"/>
      <c r="DR507" s="336"/>
      <c r="DS507" s="173"/>
      <c r="DT507" s="336"/>
      <c r="DU507" s="338"/>
      <c r="DV507" s="174"/>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row>
    <row r="508" spans="1:171" ht="11.25" customHeight="1">
      <c r="A508" s="2"/>
      <c r="J508" s="43"/>
      <c r="K508" s="43"/>
      <c r="L508" s="43"/>
      <c r="M508" s="43"/>
      <c r="R508" s="42"/>
      <c r="S508" s="42"/>
      <c r="W508" s="42"/>
      <c r="AA508" s="42"/>
      <c r="AB508" s="42"/>
      <c r="AP508" s="3"/>
      <c r="AQ508" s="157"/>
      <c r="AR508" s="158"/>
      <c r="AS508" s="158"/>
      <c r="AT508" s="158"/>
      <c r="AU508" s="158"/>
      <c r="AV508" s="158"/>
      <c r="AW508" s="158"/>
      <c r="AX508" s="158"/>
      <c r="AY508" s="158"/>
      <c r="AZ508" s="158"/>
      <c r="BA508" s="158"/>
      <c r="BB508" s="158"/>
      <c r="BC508" s="159"/>
      <c r="BD508" s="165"/>
      <c r="BE508" s="166"/>
      <c r="BF508" s="175" t="str">
        <f>C499</f>
        <v>F</v>
      </c>
      <c r="BG508" s="177" t="str">
        <f>IF(VLOOKUP($BF508,$A462:$C472,3,FALSE)=0,"",CONCATENATE(VLOOKUP(VLOOKUP($BF508,$A462:$C472,3,FALSE),Players!$C:$G,4,FALSE)," ",VLOOKUP($BF508,$A462:$C472,3,FALSE)," ",IF(ISERROR(VLOOKUP(VLOOKUP($BF508,$A462:$C472,3,FALSE),Players!$C:$G,5,FALSE)),"()",CONCATENATE("(",VLOOKUP(VLOOKUP($BF508,$A462:$C472,3,FALSE),Players!$C:$G,5,FALSE),")"))))</f>
        <v/>
      </c>
      <c r="BH508" s="178"/>
      <c r="BI508" s="178"/>
      <c r="BJ508" s="178"/>
      <c r="BK508" s="178"/>
      <c r="BL508" s="178"/>
      <c r="BM508" s="178"/>
      <c r="BN508" s="178"/>
      <c r="BO508" s="178"/>
      <c r="BP508" s="178"/>
      <c r="BQ508" s="178"/>
      <c r="BR508" s="178"/>
      <c r="BS508" s="178"/>
      <c r="BT508" s="178"/>
      <c r="BU508" s="179"/>
      <c r="BV508" s="150" t="str">
        <f>IF(D499&lt;&gt;"",D499,"")</f>
        <v/>
      </c>
      <c r="BW508" s="151"/>
      <c r="BX508" s="288" t="str">
        <f>IF(F499&lt;&gt;"",F499,"")</f>
        <v/>
      </c>
      <c r="BY508" s="151"/>
      <c r="BZ508" s="288" t="str">
        <f>IF(H499&lt;&gt;"",H499,"")</f>
        <v/>
      </c>
      <c r="CA508" s="151"/>
      <c r="CB508" s="288" t="str">
        <f>IF(J499&lt;&gt;"",J499,"")</f>
        <v/>
      </c>
      <c r="CC508" s="151"/>
      <c r="CD508" s="288" t="str">
        <f>IF(L499&lt;&gt;"",L499,"")</f>
        <v/>
      </c>
      <c r="CE508" s="332"/>
      <c r="CF508" s="174" t="str">
        <f>IF($CF506&lt;&gt;"",IF(CF506="W","L","W"),"")</f>
        <v/>
      </c>
      <c r="CG508" s="157"/>
      <c r="CH508" s="158"/>
      <c r="CI508" s="158"/>
      <c r="CJ508" s="158"/>
      <c r="CK508" s="158"/>
      <c r="CL508" s="158"/>
      <c r="CM508" s="158"/>
      <c r="CN508" s="158"/>
      <c r="CO508" s="158"/>
      <c r="CP508" s="158"/>
      <c r="CQ508" s="158"/>
      <c r="CR508" s="158"/>
      <c r="CS508" s="159"/>
      <c r="CT508" s="165"/>
      <c r="CU508" s="166"/>
      <c r="CV508" s="175" t="str">
        <f>Q499</f>
        <v>E</v>
      </c>
      <c r="CW508" s="177" t="str">
        <f>IF(VLOOKUP($CV508,$A462:$C472,3,FALSE)=0,"",CONCATENATE(VLOOKUP(VLOOKUP($CV508,$A462:$C472,3,FALSE),Players!$C:$G,4,FALSE)," ",VLOOKUP($CV508,$A462:$C472,3,FALSE)," ",IF(ISERROR(VLOOKUP(VLOOKUP($CV508,$A462:$C472,3,FALSE),Players!$C:$G,5,FALSE)),"()",CONCATENATE("(",VLOOKUP(VLOOKUP($CV508,$A462:$C472,3,FALSE),Players!$C:$G,5,FALSE),")"))))</f>
        <v/>
      </c>
      <c r="CX508" s="178"/>
      <c r="CY508" s="178"/>
      <c r="CZ508" s="178"/>
      <c r="DA508" s="178"/>
      <c r="DB508" s="178"/>
      <c r="DC508" s="178"/>
      <c r="DD508" s="178"/>
      <c r="DE508" s="178"/>
      <c r="DF508" s="178"/>
      <c r="DG508" s="178"/>
      <c r="DH508" s="178"/>
      <c r="DI508" s="178"/>
      <c r="DJ508" s="178"/>
      <c r="DK508" s="179"/>
      <c r="DL508" s="150" t="str">
        <f>IF(R499&lt;&gt;"",R499,"")</f>
        <v/>
      </c>
      <c r="DM508" s="151"/>
      <c r="DN508" s="288" t="str">
        <f>IF(T499&lt;&gt;"",T499,"")</f>
        <v/>
      </c>
      <c r="DO508" s="151"/>
      <c r="DP508" s="288" t="str">
        <f>IF(V499&lt;&gt;"",V499,"")</f>
        <v/>
      </c>
      <c r="DQ508" s="151"/>
      <c r="DR508" s="288" t="str">
        <f>IF(X499&lt;&gt;"",X499,"")</f>
        <v/>
      </c>
      <c r="DS508" s="151"/>
      <c r="DT508" s="288" t="str">
        <f>IF(Z499&lt;&gt;"",Z499,"")</f>
        <v/>
      </c>
      <c r="DU508" s="332"/>
      <c r="DV508" s="174" t="str">
        <f>IF($DV506&lt;&gt;"",IF(DV506="W","L","W"),"")</f>
        <v/>
      </c>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row>
    <row r="509" spans="1:171" ht="11.25" customHeight="1" thickBot="1">
      <c r="A509" s="42"/>
      <c r="R509" s="42"/>
      <c r="S509" s="42"/>
      <c r="W509" s="42"/>
      <c r="X509" s="43"/>
      <c r="Y509" s="43"/>
      <c r="Z509" s="43"/>
      <c r="AA509" s="43"/>
      <c r="AB509" s="43"/>
      <c r="AP509" s="3"/>
      <c r="AQ509" s="160"/>
      <c r="AR509" s="161"/>
      <c r="AS509" s="161"/>
      <c r="AT509" s="161"/>
      <c r="AU509" s="161"/>
      <c r="AV509" s="161"/>
      <c r="AW509" s="161"/>
      <c r="AX509" s="161"/>
      <c r="AY509" s="161"/>
      <c r="AZ509" s="161"/>
      <c r="BA509" s="161"/>
      <c r="BB509" s="161"/>
      <c r="BC509" s="162"/>
      <c r="BD509" s="167"/>
      <c r="BE509" s="168"/>
      <c r="BF509" s="176"/>
      <c r="BG509" s="180"/>
      <c r="BH509" s="181"/>
      <c r="BI509" s="181"/>
      <c r="BJ509" s="181"/>
      <c r="BK509" s="181"/>
      <c r="BL509" s="181"/>
      <c r="BM509" s="181"/>
      <c r="BN509" s="181"/>
      <c r="BO509" s="181"/>
      <c r="BP509" s="181"/>
      <c r="BQ509" s="181"/>
      <c r="BR509" s="181"/>
      <c r="BS509" s="181"/>
      <c r="BT509" s="181"/>
      <c r="BU509" s="182"/>
      <c r="BV509" s="152"/>
      <c r="BW509" s="153"/>
      <c r="BX509" s="333"/>
      <c r="BY509" s="153"/>
      <c r="BZ509" s="333"/>
      <c r="CA509" s="153"/>
      <c r="CB509" s="333"/>
      <c r="CC509" s="153"/>
      <c r="CD509" s="333"/>
      <c r="CE509" s="334"/>
      <c r="CF509" s="341"/>
      <c r="CG509" s="160"/>
      <c r="CH509" s="161"/>
      <c r="CI509" s="161"/>
      <c r="CJ509" s="161"/>
      <c r="CK509" s="161"/>
      <c r="CL509" s="161"/>
      <c r="CM509" s="161"/>
      <c r="CN509" s="161"/>
      <c r="CO509" s="161"/>
      <c r="CP509" s="161"/>
      <c r="CQ509" s="161"/>
      <c r="CR509" s="161"/>
      <c r="CS509" s="162"/>
      <c r="CT509" s="167"/>
      <c r="CU509" s="168"/>
      <c r="CV509" s="176"/>
      <c r="CW509" s="180"/>
      <c r="CX509" s="181"/>
      <c r="CY509" s="181"/>
      <c r="CZ509" s="181"/>
      <c r="DA509" s="181"/>
      <c r="DB509" s="181"/>
      <c r="DC509" s="181"/>
      <c r="DD509" s="181"/>
      <c r="DE509" s="181"/>
      <c r="DF509" s="181"/>
      <c r="DG509" s="181"/>
      <c r="DH509" s="181"/>
      <c r="DI509" s="181"/>
      <c r="DJ509" s="181"/>
      <c r="DK509" s="182"/>
      <c r="DL509" s="152"/>
      <c r="DM509" s="153"/>
      <c r="DN509" s="333"/>
      <c r="DO509" s="153"/>
      <c r="DP509" s="333"/>
      <c r="DQ509" s="153"/>
      <c r="DR509" s="333"/>
      <c r="DS509" s="153"/>
      <c r="DT509" s="333"/>
      <c r="DU509" s="334"/>
      <c r="DV509" s="174"/>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row>
    <row r="510" spans="1:171" ht="11.25" customHeight="1">
      <c r="A510" s="42"/>
      <c r="R510" s="42"/>
      <c r="S510" s="42"/>
      <c r="W510" s="42"/>
      <c r="AA510" s="42"/>
      <c r="AB510" s="42"/>
      <c r="AP510" s="3"/>
      <c r="AQ510" s="126"/>
      <c r="AR510" s="126"/>
      <c r="AS510" s="126"/>
      <c r="AT510" s="126"/>
      <c r="AU510" s="126"/>
      <c r="AV510" s="126"/>
      <c r="AW510" s="126"/>
      <c r="AX510" s="126"/>
      <c r="AY510" s="126"/>
      <c r="AZ510" s="126"/>
      <c r="BA510" s="126"/>
      <c r="BB510" s="126"/>
      <c r="BC510" s="126"/>
      <c r="BV510" s="169" t="str">
        <f>IF(CF506&lt;&gt;"",IF(AND(AND(BV506&gt;-1,BV508&gt;-1),OR(BV506&gt;10,BV508&gt;10),ABS(BV506-BV508)&gt;1,IF(OR(BV506&gt;11,BV508&gt;11),ABS(BV506-BV508)=2,TRUE),BV506=INT(BV506),BV508=INT(BV508)),"","Error"),"")</f>
        <v/>
      </c>
      <c r="BW510" s="169"/>
      <c r="BX510" s="169" t="str">
        <f>IF(CF506&lt;&gt;"",IF(AND(AND(BX506&gt;-1,BX508&gt;-1),OR(BX506&gt;10,BX508&gt;10),ABS(BX506-BX508)&gt;1,IF(OR(BX506&gt;11,BX508&gt;11),ABS(BX506-BX508)=2,TRUE),BX506=INT(BX506),BX508=INT(BX508)),"","Error"),"")</f>
        <v/>
      </c>
      <c r="BY510" s="169"/>
      <c r="BZ510" s="169" t="str">
        <f>IF(CF506&lt;&gt;"",IF(AND(AND(BZ506&gt;-1,BZ508&gt;-1),OR(BZ506&gt;10,BZ508&gt;10),ABS(BZ506-BZ508)&gt;1,IF(OR(BZ506&gt;11,BZ508&gt;11),ABS(BZ506-BZ508)=2,TRUE),BZ506=INT(BZ506),BZ508=INT(BZ508)),"","Error"),"")</f>
        <v/>
      </c>
      <c r="CA510" s="169"/>
      <c r="CB510" s="169" t="str">
        <f>IF(AND(CF506&lt;&gt;"",CB506&lt;&gt;""),IF(AND(AND(CB506&gt;-1,CB508&gt;-1),OR(CB506&gt;10,CB508&gt;10),ABS(CB506-CB508)&gt;1,IF(OR(CB506&gt;11,CB508&gt;11),ABS(CB506-CB508)=2,TRUE),CB506=INT(CB506),CB508=INT(CB508)),"","Error"),"")</f>
        <v/>
      </c>
      <c r="CC510" s="169"/>
      <c r="CD510" s="169" t="str">
        <f>IF(AND(CF506&lt;&gt;"",CD506&lt;&gt;""),IF(AND(AND(CD506&gt;-1,CD508&gt;-1),OR(CD506&gt;10,CD508&gt;10),ABS(CD506-CD508)&gt;1,IF(OR(CD506&gt;11,CD508&gt;11),ABS(CD506-CD508)=2,TRUE),CD506=INT(CD506),CD508=INT(CD508)),"","Error"),"")</f>
        <v/>
      </c>
      <c r="CE510" s="169"/>
      <c r="CF510" s="3"/>
      <c r="CG510" s="126"/>
      <c r="CH510" s="126"/>
      <c r="CI510" s="126"/>
      <c r="CJ510" s="126"/>
      <c r="CK510" s="126"/>
      <c r="CL510" s="126"/>
      <c r="CM510" s="126"/>
      <c r="CN510" s="126"/>
      <c r="CO510" s="126"/>
      <c r="CP510" s="126"/>
      <c r="CQ510" s="126"/>
      <c r="CR510" s="126"/>
      <c r="CS510" s="126"/>
      <c r="DL510" s="169" t="str">
        <f>IF(DV506&lt;&gt;"",IF(AND(AND(DL506&gt;-1,DL508&gt;-1),OR(DL506&gt;10,DL508&gt;10),ABS(DL506-DL508)&gt;1,IF(OR(DL506&gt;11,DL508&gt;11),ABS(DL506-DL508)=2,TRUE),DL506=INT(DL506),DL508=INT(DL508)),"","Error"),"")</f>
        <v/>
      </c>
      <c r="DM510" s="169"/>
      <c r="DN510" s="169" t="str">
        <f>IF(DV506&lt;&gt;"",IF(AND(AND(DN506&gt;-1,DN508&gt;-1),OR(DN506&gt;10,DN508&gt;10),ABS(DN506-DN508)&gt;1,IF(OR(DN506&gt;11,DN508&gt;11),ABS(DN506-DN508)=2,TRUE),DN506=INT(DN506),DN508=INT(DN508)),"","Error"),"")</f>
        <v/>
      </c>
      <c r="DO510" s="169"/>
      <c r="DP510" s="169" t="str">
        <f>IF(DV506&lt;&gt;"",IF(AND(AND(DP506&gt;-1,DP508&gt;-1),OR(DP506&gt;10,DP508&gt;10),ABS(DP506-DP508)&gt;1,IF(OR(DP506&gt;11,DP508&gt;11),ABS(DP506-DP508)=2,TRUE),DP506=INT(DP506),DP508=INT(DP508)),"","Error"),"")</f>
        <v/>
      </c>
      <c r="DQ510" s="169"/>
      <c r="DR510" s="169" t="str">
        <f>IF(AND(DV506&lt;&gt;"",DR506&lt;&gt;""),IF(AND(AND(DR506&gt;-1,DR508&gt;-1),OR(DR506&gt;10,DR508&gt;10),ABS(DR506-DR508)&gt;1,IF(OR(DR506&gt;11,DR508&gt;11),ABS(DR506-DR508)=2,TRUE),DR506=INT(DR506),DR508=INT(DR508)),"","Error"),"")</f>
        <v/>
      </c>
      <c r="DS510" s="169"/>
      <c r="DT510" s="169" t="str">
        <f>IF(AND(DV506&lt;&gt;"",DT506&lt;&gt;""),IF(AND(AND(DT506&gt;-1,DT508&gt;-1),OR(DT506&gt;10,DT508&gt;10),ABS(DT506-DT508)&gt;1,IF(OR(DT506&gt;11,DT508&gt;11),ABS(DT506-DT508)=2,TRUE),DT506=INT(DT506),DT508=INT(DT508)),"","Error"),"")</f>
        <v/>
      </c>
      <c r="DU510" s="169"/>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row>
    <row r="511" spans="1:171" ht="11.25" customHeight="1">
      <c r="C511" s="44"/>
      <c r="D511" s="44"/>
      <c r="R511" s="42"/>
      <c r="S511" s="42"/>
      <c r="W511" s="42"/>
      <c r="X511" s="43"/>
      <c r="Y511" s="43"/>
      <c r="Z511" s="43"/>
      <c r="AA511" s="43"/>
      <c r="AB511" s="43"/>
      <c r="AP511" s="3"/>
      <c r="AQ511" s="126"/>
      <c r="AR511" s="126"/>
      <c r="AS511" s="126"/>
      <c r="AT511" s="126"/>
      <c r="AU511" s="126"/>
      <c r="AV511" s="126"/>
      <c r="AW511" s="126"/>
      <c r="AX511" s="126"/>
      <c r="AY511" s="126"/>
      <c r="AZ511" s="126"/>
      <c r="BA511" s="126"/>
      <c r="BB511" s="126"/>
      <c r="BC511" s="126"/>
      <c r="CF511" s="3"/>
      <c r="CG511" s="126"/>
      <c r="CH511" s="126"/>
      <c r="CI511" s="126"/>
      <c r="CJ511" s="126"/>
      <c r="CK511" s="126"/>
      <c r="CL511" s="126"/>
      <c r="CM511" s="126"/>
      <c r="CN511" s="126"/>
      <c r="CO511" s="126"/>
      <c r="CP511" s="126"/>
      <c r="CQ511" s="126"/>
      <c r="CR511" s="126"/>
      <c r="CS511" s="126"/>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row>
    <row r="512" spans="1:171" ht="11.25" customHeight="1">
      <c r="A512" s="2"/>
      <c r="J512" s="43"/>
      <c r="K512" s="43"/>
      <c r="L512" s="43"/>
      <c r="M512" s="43"/>
      <c r="N512" s="43"/>
      <c r="O512" s="43"/>
      <c r="P512" s="43"/>
      <c r="Q512" s="43"/>
      <c r="R512" s="42"/>
      <c r="S512" s="42"/>
      <c r="T512" s="43"/>
      <c r="U512" s="43"/>
      <c r="V512" s="43"/>
      <c r="W512" s="42"/>
      <c r="AA512" s="42"/>
      <c r="AB512" s="42"/>
      <c r="AP512" s="3"/>
      <c r="AQ512" s="127"/>
      <c r="AR512" s="127"/>
      <c r="AS512" s="127"/>
      <c r="AT512" s="127"/>
      <c r="AU512" s="127"/>
      <c r="AV512" s="127"/>
      <c r="AW512" s="127"/>
      <c r="AX512" s="127"/>
      <c r="AY512" s="127"/>
      <c r="AZ512" s="127"/>
      <c r="BA512" s="127"/>
      <c r="BB512" s="127"/>
      <c r="BC512" s="127"/>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3"/>
      <c r="CG512" s="127"/>
      <c r="CH512" s="127"/>
      <c r="CI512" s="127"/>
      <c r="CJ512" s="127"/>
      <c r="CK512" s="127"/>
      <c r="CL512" s="127"/>
      <c r="CM512" s="127"/>
      <c r="CN512" s="127"/>
      <c r="CO512" s="127"/>
      <c r="CP512" s="127"/>
      <c r="CQ512" s="127"/>
      <c r="CR512" s="127"/>
      <c r="CS512" s="127"/>
      <c r="CT512" s="40"/>
      <c r="CU512" s="40"/>
      <c r="CV512" s="40"/>
      <c r="CW512" s="40"/>
      <c r="CX512" s="40"/>
      <c r="CY512" s="40"/>
      <c r="CZ512" s="40"/>
      <c r="DA512" s="40"/>
      <c r="DB512" s="40"/>
      <c r="DC512" s="40"/>
      <c r="DD512" s="40"/>
      <c r="DE512" s="40"/>
      <c r="DF512" s="40"/>
      <c r="DG512" s="40"/>
      <c r="DH512" s="40"/>
      <c r="DI512" s="40"/>
      <c r="DJ512" s="40"/>
      <c r="DK512" s="40"/>
      <c r="DL512" s="40"/>
      <c r="DM512" s="40"/>
      <c r="DN512" s="40"/>
      <c r="DO512" s="40"/>
      <c r="DP512" s="40"/>
      <c r="DQ512" s="40"/>
      <c r="DR512" s="40"/>
      <c r="DS512" s="40"/>
      <c r="DT512" s="40"/>
      <c r="DU512" s="40"/>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row>
    <row r="513" spans="1:171" ht="11.25" customHeight="1">
      <c r="A513" s="42"/>
      <c r="R513" s="42"/>
      <c r="S513" s="42"/>
      <c r="W513" s="42"/>
      <c r="X513" s="43"/>
      <c r="Y513" s="43"/>
      <c r="Z513" s="43"/>
      <c r="AA513" s="43"/>
      <c r="AB513" s="43"/>
      <c r="AP513" s="3"/>
      <c r="AQ513" s="128"/>
      <c r="AR513" s="128"/>
      <c r="AS513" s="128"/>
      <c r="AT513" s="128"/>
      <c r="AU513" s="128"/>
      <c r="AV513" s="128"/>
      <c r="AW513" s="128"/>
      <c r="AX513" s="128"/>
      <c r="AY513" s="128"/>
      <c r="AZ513" s="128"/>
      <c r="BA513" s="128"/>
      <c r="BB513" s="128"/>
      <c r="BC513" s="128"/>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3"/>
      <c r="CG513" s="128"/>
      <c r="CH513" s="128"/>
      <c r="CI513" s="128"/>
      <c r="CJ513" s="128"/>
      <c r="CK513" s="128"/>
      <c r="CL513" s="128"/>
      <c r="CM513" s="128"/>
      <c r="CN513" s="128"/>
      <c r="CO513" s="128"/>
      <c r="CP513" s="128"/>
      <c r="CQ513" s="128"/>
      <c r="CR513" s="128"/>
      <c r="CS513" s="128"/>
      <c r="CT513" s="41"/>
      <c r="CU513" s="41"/>
      <c r="CV513" s="41"/>
      <c r="CW513" s="41"/>
      <c r="CX513" s="41"/>
      <c r="CY513" s="41"/>
      <c r="CZ513" s="41"/>
      <c r="DA513" s="41"/>
      <c r="DB513" s="41"/>
      <c r="DC513" s="41"/>
      <c r="DD513" s="41"/>
      <c r="DE513" s="41"/>
      <c r="DF513" s="41"/>
      <c r="DG513" s="41"/>
      <c r="DH513" s="41"/>
      <c r="DI513" s="41"/>
      <c r="DJ513" s="41"/>
      <c r="DK513" s="41"/>
      <c r="DL513" s="41"/>
      <c r="DM513" s="41"/>
      <c r="DN513" s="41"/>
      <c r="DO513" s="41"/>
      <c r="DP513" s="41"/>
      <c r="DQ513" s="41"/>
      <c r="DR513" s="41"/>
      <c r="DS513" s="41"/>
      <c r="DT513" s="41"/>
      <c r="DU513" s="41"/>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row>
    <row r="514" spans="1:171" ht="11.25" customHeight="1">
      <c r="A514" s="42"/>
      <c r="R514" s="42"/>
      <c r="S514" s="42"/>
      <c r="W514" s="42"/>
      <c r="AA514" s="42"/>
      <c r="AB514" s="42"/>
      <c r="AP514" s="3"/>
      <c r="AQ514" s="126"/>
      <c r="AR514" s="126"/>
      <c r="AS514" s="126"/>
      <c r="AT514" s="126"/>
      <c r="AU514" s="126"/>
      <c r="AV514" s="126"/>
      <c r="AW514" s="126"/>
      <c r="AX514" s="126"/>
      <c r="AY514" s="126"/>
      <c r="AZ514" s="126"/>
      <c r="BA514" s="126"/>
      <c r="BB514" s="126"/>
      <c r="BC514" s="126"/>
      <c r="CF514" s="3"/>
      <c r="CG514" s="126"/>
      <c r="CH514" s="126"/>
      <c r="CI514" s="126"/>
      <c r="CJ514" s="126"/>
      <c r="CK514" s="126"/>
      <c r="CL514" s="126"/>
      <c r="CM514" s="126"/>
      <c r="CN514" s="126"/>
      <c r="CO514" s="126"/>
      <c r="CP514" s="126"/>
      <c r="CQ514" s="126"/>
      <c r="CR514" s="126"/>
      <c r="CS514" s="126"/>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row>
    <row r="515" spans="1:171" ht="11.25" customHeight="1" thickBot="1">
      <c r="A515" s="42"/>
      <c r="R515" s="42"/>
      <c r="S515" s="42"/>
      <c r="W515" s="42"/>
      <c r="X515" s="43"/>
      <c r="Y515" s="43"/>
      <c r="Z515" s="43"/>
      <c r="AA515" s="43"/>
      <c r="AB515" s="43"/>
      <c r="AP515" s="3"/>
      <c r="AQ515" s="127"/>
      <c r="AR515" s="127"/>
      <c r="AS515" s="127"/>
      <c r="AT515" s="127"/>
      <c r="AU515" s="127"/>
      <c r="AV515" s="127"/>
      <c r="AW515" s="127"/>
      <c r="AX515" s="127"/>
      <c r="AY515" s="127"/>
      <c r="AZ515" s="127"/>
      <c r="BA515" s="127"/>
      <c r="BB515" s="127"/>
      <c r="BC515" s="127"/>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3"/>
      <c r="CG515" s="127"/>
      <c r="CH515" s="127"/>
      <c r="CI515" s="127"/>
      <c r="CJ515" s="127"/>
      <c r="CK515" s="127"/>
      <c r="CL515" s="127"/>
      <c r="CM515" s="127"/>
      <c r="CN515" s="127"/>
      <c r="CO515" s="127"/>
      <c r="CP515" s="127"/>
      <c r="CQ515" s="127"/>
      <c r="CR515" s="127"/>
      <c r="CS515" s="127"/>
      <c r="CT515" s="40"/>
      <c r="CU515" s="40"/>
      <c r="CV515" s="40"/>
      <c r="CW515" s="40"/>
      <c r="CX515" s="40"/>
      <c r="CY515" s="40"/>
      <c r="CZ515" s="40"/>
      <c r="DA515" s="40"/>
      <c r="DB515" s="40"/>
      <c r="DC515" s="40"/>
      <c r="DD515" s="40"/>
      <c r="DE515" s="40"/>
      <c r="DF515" s="40"/>
      <c r="DG515" s="40"/>
      <c r="DH515" s="40"/>
      <c r="DI515" s="40"/>
      <c r="DJ515" s="40"/>
      <c r="DK515" s="40"/>
      <c r="DL515" s="40"/>
      <c r="DM515" s="40"/>
      <c r="DN515" s="40"/>
      <c r="DO515" s="40"/>
      <c r="DP515" s="40"/>
      <c r="DQ515" s="40"/>
      <c r="DR515" s="40"/>
      <c r="DS515" s="40"/>
      <c r="DT515" s="40"/>
      <c r="DU515" s="40"/>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row>
    <row r="516" spans="1:171" ht="11.25" customHeight="1">
      <c r="A516" s="2"/>
      <c r="R516" s="42"/>
      <c r="S516" s="42"/>
      <c r="W516" s="42"/>
      <c r="AA516" s="42"/>
      <c r="AB516" s="42"/>
      <c r="AP516" s="3"/>
      <c r="AQ516" s="154" t="str">
        <f>CONCATENATE($A460," ",$D460,","," ",$F458)</f>
        <v>Group: 8, Men's Singles</v>
      </c>
      <c r="AR516" s="155"/>
      <c r="AS516" s="155"/>
      <c r="AT516" s="155"/>
      <c r="AU516" s="155"/>
      <c r="AV516" s="155"/>
      <c r="AW516" s="155"/>
      <c r="AX516" s="155"/>
      <c r="AY516" s="155"/>
      <c r="AZ516" s="155"/>
      <c r="BA516" s="155"/>
      <c r="BB516" s="155"/>
      <c r="BC516" s="156"/>
      <c r="BD516" s="163">
        <f>A501</f>
        <v>7</v>
      </c>
      <c r="BE516" s="164"/>
      <c r="BF516" s="183" t="str">
        <f>C501</f>
        <v>A</v>
      </c>
      <c r="BG516" s="185" t="str">
        <f>IF(VLOOKUP($BF516,$A462:$C472,3,FALSE)=0,"",CONCATENATE(VLOOKUP(VLOOKUP($BF516,$A462:$C472,3,FALSE),Players!$C:$G,4,FALSE)," ",VLOOKUP($BF516,$A462:$C472,3,FALSE)," ",IF(ISERROR(VLOOKUP(VLOOKUP($BF516,$A462:$C472,3,FALSE),Players!$C:$G,5,FALSE)),"()",CONCATENATE("(",VLOOKUP(VLOOKUP($BF516,$A462:$C472,3,FALSE),Players!$C:$G,5,FALSE),")"))))</f>
        <v/>
      </c>
      <c r="BH516" s="186"/>
      <c r="BI516" s="186"/>
      <c r="BJ516" s="186"/>
      <c r="BK516" s="186"/>
      <c r="BL516" s="186"/>
      <c r="BM516" s="186"/>
      <c r="BN516" s="186"/>
      <c r="BO516" s="186"/>
      <c r="BP516" s="186"/>
      <c r="BQ516" s="186"/>
      <c r="BR516" s="186"/>
      <c r="BS516" s="186"/>
      <c r="BT516" s="186"/>
      <c r="BU516" s="187"/>
      <c r="BV516" s="170" t="str">
        <f>IF(D501&lt;&gt;"",D501,"")</f>
        <v/>
      </c>
      <c r="BW516" s="171"/>
      <c r="BX516" s="335" t="str">
        <f>IF(F501&lt;&gt;"",F501,"")</f>
        <v/>
      </c>
      <c r="BY516" s="171"/>
      <c r="BZ516" s="335" t="str">
        <f>IF(H501&lt;&gt;"",H501,"")</f>
        <v/>
      </c>
      <c r="CA516" s="171"/>
      <c r="CB516" s="335" t="str">
        <f>IF(J501&lt;&gt;"",J501,"")</f>
        <v/>
      </c>
      <c r="CC516" s="171"/>
      <c r="CD516" s="335" t="str">
        <f>IF(L501&lt;&gt;"",L501,"")</f>
        <v/>
      </c>
      <c r="CE516" s="337"/>
      <c r="CF516" s="174" t="str">
        <f>IF($CD516=$CD518,IF($CB516=$CB518,IF($BZ516&lt;&gt;"",IF($BZ516&gt;$BZ518,"W","L"),""),IF($CB516&gt;$CB518,"W","L")),IF($CD516&gt;$CD518,"W","L"))</f>
        <v/>
      </c>
      <c r="CG516" s="154" t="str">
        <f>CONCATENATE($A460," ",$D460,","," ",$F458)</f>
        <v>Group: 8, Men's Singles</v>
      </c>
      <c r="CH516" s="155"/>
      <c r="CI516" s="155"/>
      <c r="CJ516" s="155"/>
      <c r="CK516" s="155"/>
      <c r="CL516" s="155"/>
      <c r="CM516" s="155"/>
      <c r="CN516" s="155"/>
      <c r="CO516" s="155"/>
      <c r="CP516" s="155"/>
      <c r="CQ516" s="155"/>
      <c r="CR516" s="155"/>
      <c r="CS516" s="156"/>
      <c r="CT516" s="163">
        <f>O501</f>
        <v>14</v>
      </c>
      <c r="CU516" s="164"/>
      <c r="CV516" s="183" t="str">
        <f>Q501</f>
        <v>D</v>
      </c>
      <c r="CW516" s="185" t="str">
        <f>IF(VLOOKUP($CV516,$A462:$C472,3,FALSE)=0,"",CONCATENATE(VLOOKUP(VLOOKUP($CV516,$A462:$C472,3,FALSE),Players!$C:$G,4,FALSE)," ",VLOOKUP($CV516,$A462:$C472,3,FALSE)," ",IF(ISERROR(VLOOKUP(VLOOKUP($CV516,$A462:$C472,3,FALSE),Players!$C:$G,5,FALSE)),"()",CONCATENATE("(",VLOOKUP(VLOOKUP($CV516,$A462:$C472,3,FALSE),Players!$C:$G,5,FALSE),")"))))</f>
        <v/>
      </c>
      <c r="CX516" s="186"/>
      <c r="CY516" s="186"/>
      <c r="CZ516" s="186"/>
      <c r="DA516" s="186"/>
      <c r="DB516" s="186"/>
      <c r="DC516" s="186"/>
      <c r="DD516" s="186"/>
      <c r="DE516" s="186"/>
      <c r="DF516" s="186"/>
      <c r="DG516" s="186"/>
      <c r="DH516" s="186"/>
      <c r="DI516" s="186"/>
      <c r="DJ516" s="186"/>
      <c r="DK516" s="187"/>
      <c r="DL516" s="170" t="str">
        <f>IF(R501&lt;&gt;"",R501,"")</f>
        <v/>
      </c>
      <c r="DM516" s="171"/>
      <c r="DN516" s="335" t="str">
        <f>IF(T501&lt;&gt;"",T501,"")</f>
        <v/>
      </c>
      <c r="DO516" s="171"/>
      <c r="DP516" s="335" t="str">
        <f>IF(V501&lt;&gt;"",V501,"")</f>
        <v/>
      </c>
      <c r="DQ516" s="171"/>
      <c r="DR516" s="335" t="str">
        <f>IF(X501&lt;&gt;"",X501,"")</f>
        <v/>
      </c>
      <c r="DS516" s="171"/>
      <c r="DT516" s="335" t="str">
        <f>IF(Z501&lt;&gt;"",Z501,"")</f>
        <v/>
      </c>
      <c r="DU516" s="337"/>
      <c r="DV516" s="174" t="str">
        <f>IF($DT516=$DT518,IF($DR516=$DR518,IF($DP516&lt;&gt;"",IF($DP516&gt;$DP518,"W","L"),""),IF($DR516&gt;$DR518,"W","L")),IF($DT516&gt;$DT518,"W","L"))</f>
        <v/>
      </c>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row>
    <row r="517" spans="1:171" ht="11.25" customHeight="1">
      <c r="R517" s="42"/>
      <c r="S517" s="42"/>
      <c r="W517" s="42"/>
      <c r="X517" s="43"/>
      <c r="Y517" s="43"/>
      <c r="Z517" s="43"/>
      <c r="AA517" s="43"/>
      <c r="AB517" s="43"/>
      <c r="AC517" s="43"/>
      <c r="AD517" s="43"/>
      <c r="AE517" s="43"/>
      <c r="AF517" s="43"/>
      <c r="AG517" s="43"/>
      <c r="AH517" s="43"/>
      <c r="AI517" s="43"/>
      <c r="AJ517" s="43"/>
      <c r="AK517" s="43"/>
      <c r="AL517" s="43"/>
      <c r="AM517" s="43"/>
      <c r="AN517" s="3"/>
      <c r="AO517" s="3"/>
      <c r="AP517" s="3"/>
      <c r="AQ517" s="157"/>
      <c r="AR517" s="158"/>
      <c r="AS517" s="158"/>
      <c r="AT517" s="158"/>
      <c r="AU517" s="158"/>
      <c r="AV517" s="158"/>
      <c r="AW517" s="158"/>
      <c r="AX517" s="158"/>
      <c r="AY517" s="158"/>
      <c r="AZ517" s="158"/>
      <c r="BA517" s="158"/>
      <c r="BB517" s="158"/>
      <c r="BC517" s="159"/>
      <c r="BD517" s="165"/>
      <c r="BE517" s="166"/>
      <c r="BF517" s="184"/>
      <c r="BG517" s="188"/>
      <c r="BH517" s="189"/>
      <c r="BI517" s="189"/>
      <c r="BJ517" s="189"/>
      <c r="BK517" s="189"/>
      <c r="BL517" s="189"/>
      <c r="BM517" s="189"/>
      <c r="BN517" s="189"/>
      <c r="BO517" s="189"/>
      <c r="BP517" s="189"/>
      <c r="BQ517" s="189"/>
      <c r="BR517" s="189"/>
      <c r="BS517" s="189"/>
      <c r="BT517" s="189"/>
      <c r="BU517" s="190"/>
      <c r="BV517" s="172"/>
      <c r="BW517" s="173"/>
      <c r="BX517" s="336"/>
      <c r="BY517" s="173"/>
      <c r="BZ517" s="336"/>
      <c r="CA517" s="173"/>
      <c r="CB517" s="336"/>
      <c r="CC517" s="173"/>
      <c r="CD517" s="336"/>
      <c r="CE517" s="338"/>
      <c r="CF517" s="174"/>
      <c r="CG517" s="157"/>
      <c r="CH517" s="158"/>
      <c r="CI517" s="158"/>
      <c r="CJ517" s="158"/>
      <c r="CK517" s="158"/>
      <c r="CL517" s="158"/>
      <c r="CM517" s="158"/>
      <c r="CN517" s="158"/>
      <c r="CO517" s="158"/>
      <c r="CP517" s="158"/>
      <c r="CQ517" s="158"/>
      <c r="CR517" s="158"/>
      <c r="CS517" s="159"/>
      <c r="CT517" s="165"/>
      <c r="CU517" s="166"/>
      <c r="CV517" s="184"/>
      <c r="CW517" s="188"/>
      <c r="CX517" s="189"/>
      <c r="CY517" s="189"/>
      <c r="CZ517" s="189"/>
      <c r="DA517" s="189"/>
      <c r="DB517" s="189"/>
      <c r="DC517" s="189"/>
      <c r="DD517" s="189"/>
      <c r="DE517" s="189"/>
      <c r="DF517" s="189"/>
      <c r="DG517" s="189"/>
      <c r="DH517" s="189"/>
      <c r="DI517" s="189"/>
      <c r="DJ517" s="189"/>
      <c r="DK517" s="190"/>
      <c r="DL517" s="172"/>
      <c r="DM517" s="173"/>
      <c r="DN517" s="336"/>
      <c r="DO517" s="173"/>
      <c r="DP517" s="336"/>
      <c r="DQ517" s="173"/>
      <c r="DR517" s="336"/>
      <c r="DS517" s="173"/>
      <c r="DT517" s="336"/>
      <c r="DU517" s="338"/>
      <c r="DV517" s="174"/>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row>
    <row r="518" spans="1:171" ht="11.25" customHeight="1">
      <c r="A518" s="2"/>
      <c r="R518" s="42"/>
      <c r="S518" s="42"/>
      <c r="W518" s="42"/>
      <c r="AA518" s="42"/>
      <c r="AB518" s="42"/>
      <c r="AI518" s="42"/>
      <c r="AJ518" s="42"/>
      <c r="AN518" s="3"/>
      <c r="AO518" s="3"/>
      <c r="AP518" s="3"/>
      <c r="AQ518" s="157"/>
      <c r="AR518" s="158"/>
      <c r="AS518" s="158"/>
      <c r="AT518" s="158"/>
      <c r="AU518" s="158"/>
      <c r="AV518" s="158"/>
      <c r="AW518" s="158"/>
      <c r="AX518" s="158"/>
      <c r="AY518" s="158"/>
      <c r="AZ518" s="158"/>
      <c r="BA518" s="158"/>
      <c r="BB518" s="158"/>
      <c r="BC518" s="159"/>
      <c r="BD518" s="165"/>
      <c r="BE518" s="166"/>
      <c r="BF518" s="175" t="str">
        <f>C503</f>
        <v>C</v>
      </c>
      <c r="BG518" s="177" t="str">
        <f>IF(VLOOKUP($BF518,$A462:$C472,3,FALSE)=0,"",CONCATENATE(VLOOKUP(VLOOKUP($BF518,$A462:$C472,3,FALSE),Players!$C:$G,4,FALSE)," ",VLOOKUP($BF518,$A462:$C472,3,FALSE)," ",IF(ISERROR(VLOOKUP(VLOOKUP($BF518,$A462:$C472,3,FALSE),Players!$C:$G,5,FALSE)),"()",CONCATENATE("(",VLOOKUP(VLOOKUP($BF518,$A462:$C472,3,FALSE),Players!$C:$G,5,FALSE),")"))))</f>
        <v/>
      </c>
      <c r="BH518" s="178"/>
      <c r="BI518" s="178"/>
      <c r="BJ518" s="178"/>
      <c r="BK518" s="178"/>
      <c r="BL518" s="178"/>
      <c r="BM518" s="178"/>
      <c r="BN518" s="178"/>
      <c r="BO518" s="178"/>
      <c r="BP518" s="178"/>
      <c r="BQ518" s="178"/>
      <c r="BR518" s="178"/>
      <c r="BS518" s="178"/>
      <c r="BT518" s="178"/>
      <c r="BU518" s="179"/>
      <c r="BV518" s="150" t="str">
        <f>IF(D503&lt;&gt;"",D503,"")</f>
        <v/>
      </c>
      <c r="BW518" s="151"/>
      <c r="BX518" s="288" t="str">
        <f>IF(F503&lt;&gt;"",F503,"")</f>
        <v/>
      </c>
      <c r="BY518" s="151"/>
      <c r="BZ518" s="288" t="str">
        <f>IF(H503&lt;&gt;"",H503,"")</f>
        <v/>
      </c>
      <c r="CA518" s="151"/>
      <c r="CB518" s="288" t="str">
        <f>IF(J503&lt;&gt;"",J503,"")</f>
        <v/>
      </c>
      <c r="CC518" s="151"/>
      <c r="CD518" s="288" t="str">
        <f>IF(L503&lt;&gt;"",L503,"")</f>
        <v/>
      </c>
      <c r="CE518" s="332"/>
      <c r="CF518" s="174" t="str">
        <f>IF($CF516&lt;&gt;"",IF(CF516="W","L","W"),"")</f>
        <v/>
      </c>
      <c r="CG518" s="157"/>
      <c r="CH518" s="158"/>
      <c r="CI518" s="158"/>
      <c r="CJ518" s="158"/>
      <c r="CK518" s="158"/>
      <c r="CL518" s="158"/>
      <c r="CM518" s="158"/>
      <c r="CN518" s="158"/>
      <c r="CO518" s="158"/>
      <c r="CP518" s="158"/>
      <c r="CQ518" s="158"/>
      <c r="CR518" s="158"/>
      <c r="CS518" s="159"/>
      <c r="CT518" s="165"/>
      <c r="CU518" s="166"/>
      <c r="CV518" s="175" t="str">
        <f>Q503</f>
        <v>F</v>
      </c>
      <c r="CW518" s="177" t="str">
        <f>IF(VLOOKUP($CV518,$A462:$C472,3,FALSE)=0,"",CONCATENATE(VLOOKUP(VLOOKUP($CV518,$A462:$C472,3,FALSE),Players!$C:$G,4,FALSE)," ",VLOOKUP($CV518,$A462:$C472,3,FALSE)," ",IF(ISERROR(VLOOKUP(VLOOKUP($CV518,$A462:$C472,3,FALSE),Players!$C:$G,5,FALSE)),"()",CONCATENATE("(",VLOOKUP(VLOOKUP($CV518,$A462:$C472,3,FALSE),Players!$C:$G,5,FALSE),")"))))</f>
        <v/>
      </c>
      <c r="CX518" s="178"/>
      <c r="CY518" s="178"/>
      <c r="CZ518" s="178"/>
      <c r="DA518" s="178"/>
      <c r="DB518" s="178"/>
      <c r="DC518" s="178"/>
      <c r="DD518" s="178"/>
      <c r="DE518" s="178"/>
      <c r="DF518" s="178"/>
      <c r="DG518" s="178"/>
      <c r="DH518" s="178"/>
      <c r="DI518" s="178"/>
      <c r="DJ518" s="178"/>
      <c r="DK518" s="179"/>
      <c r="DL518" s="150" t="str">
        <f>IF(R503&lt;&gt;"",R503,"")</f>
        <v/>
      </c>
      <c r="DM518" s="151"/>
      <c r="DN518" s="288" t="str">
        <f>IF(T503&lt;&gt;"",T503,"")</f>
        <v/>
      </c>
      <c r="DO518" s="151"/>
      <c r="DP518" s="288" t="str">
        <f>IF(V503&lt;&gt;"",V503,"")</f>
        <v/>
      </c>
      <c r="DQ518" s="151"/>
      <c r="DR518" s="288" t="str">
        <f>IF(X503&lt;&gt;"",X503,"")</f>
        <v/>
      </c>
      <c r="DS518" s="151"/>
      <c r="DT518" s="288" t="str">
        <f>IF(Z503&lt;&gt;"",Z503,"")</f>
        <v/>
      </c>
      <c r="DU518" s="332"/>
      <c r="DV518" s="174" t="str">
        <f>IF($DV516&lt;&gt;"",IF(DV516="W","L","W"),"")</f>
        <v/>
      </c>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row>
    <row r="519" spans="1:171" ht="11.25" customHeight="1" thickBot="1">
      <c r="A519" s="2"/>
      <c r="R519" s="42"/>
      <c r="S519" s="42"/>
      <c r="W519" s="42"/>
      <c r="X519" s="43"/>
      <c r="Y519" s="43"/>
      <c r="Z519" s="43"/>
      <c r="AA519" s="43"/>
      <c r="AB519" s="43"/>
      <c r="AC519" s="43"/>
      <c r="AD519" s="43"/>
      <c r="AE519" s="43"/>
      <c r="AF519" s="43"/>
      <c r="AG519" s="43"/>
      <c r="AH519" s="43"/>
      <c r="AI519" s="43"/>
      <c r="AJ519" s="43"/>
      <c r="AK519" s="43"/>
      <c r="AL519" s="43"/>
      <c r="AM519" s="43"/>
      <c r="AN519" s="3"/>
      <c r="AO519" s="3"/>
      <c r="AP519" s="3"/>
      <c r="AQ519" s="160"/>
      <c r="AR519" s="161"/>
      <c r="AS519" s="161"/>
      <c r="AT519" s="161"/>
      <c r="AU519" s="161"/>
      <c r="AV519" s="161"/>
      <c r="AW519" s="161"/>
      <c r="AX519" s="161"/>
      <c r="AY519" s="161"/>
      <c r="AZ519" s="161"/>
      <c r="BA519" s="161"/>
      <c r="BB519" s="161"/>
      <c r="BC519" s="162"/>
      <c r="BD519" s="167"/>
      <c r="BE519" s="168"/>
      <c r="BF519" s="176"/>
      <c r="BG519" s="180"/>
      <c r="BH519" s="181"/>
      <c r="BI519" s="181"/>
      <c r="BJ519" s="181"/>
      <c r="BK519" s="181"/>
      <c r="BL519" s="181"/>
      <c r="BM519" s="181"/>
      <c r="BN519" s="181"/>
      <c r="BO519" s="181"/>
      <c r="BP519" s="181"/>
      <c r="BQ519" s="181"/>
      <c r="BR519" s="181"/>
      <c r="BS519" s="181"/>
      <c r="BT519" s="181"/>
      <c r="BU519" s="182"/>
      <c r="BV519" s="152"/>
      <c r="BW519" s="153"/>
      <c r="BX519" s="333"/>
      <c r="BY519" s="153"/>
      <c r="BZ519" s="333"/>
      <c r="CA519" s="153"/>
      <c r="CB519" s="333"/>
      <c r="CC519" s="153"/>
      <c r="CD519" s="333"/>
      <c r="CE519" s="334"/>
      <c r="CF519" s="341"/>
      <c r="CG519" s="160"/>
      <c r="CH519" s="161"/>
      <c r="CI519" s="161"/>
      <c r="CJ519" s="161"/>
      <c r="CK519" s="161"/>
      <c r="CL519" s="161"/>
      <c r="CM519" s="161"/>
      <c r="CN519" s="161"/>
      <c r="CO519" s="161"/>
      <c r="CP519" s="161"/>
      <c r="CQ519" s="161"/>
      <c r="CR519" s="161"/>
      <c r="CS519" s="162"/>
      <c r="CT519" s="167"/>
      <c r="CU519" s="168"/>
      <c r="CV519" s="176"/>
      <c r="CW519" s="180"/>
      <c r="CX519" s="181"/>
      <c r="CY519" s="181"/>
      <c r="CZ519" s="181"/>
      <c r="DA519" s="181"/>
      <c r="DB519" s="181"/>
      <c r="DC519" s="181"/>
      <c r="DD519" s="181"/>
      <c r="DE519" s="181"/>
      <c r="DF519" s="181"/>
      <c r="DG519" s="181"/>
      <c r="DH519" s="181"/>
      <c r="DI519" s="181"/>
      <c r="DJ519" s="181"/>
      <c r="DK519" s="182"/>
      <c r="DL519" s="152"/>
      <c r="DM519" s="153"/>
      <c r="DN519" s="333"/>
      <c r="DO519" s="153"/>
      <c r="DP519" s="333"/>
      <c r="DQ519" s="153"/>
      <c r="DR519" s="333"/>
      <c r="DS519" s="153"/>
      <c r="DT519" s="333"/>
      <c r="DU519" s="334"/>
      <c r="DV519" s="174"/>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row>
    <row r="520" spans="1:171" ht="11.25" customHeight="1">
      <c r="A520" s="2"/>
      <c r="R520" s="42"/>
      <c r="S520" s="42"/>
      <c r="W520" s="42"/>
      <c r="AA520" s="42"/>
      <c r="AB520" s="42"/>
      <c r="AI520" s="42"/>
      <c r="AJ520" s="42"/>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169" t="str">
        <f>IF(CF516&lt;&gt;"",IF(AND(AND(BV516&gt;-1,BV518&gt;-1),OR(BV516&gt;10,BV518&gt;10),ABS(BV516-BV518)&gt;1,IF(OR(BV516&gt;11,BV518&gt;11),ABS(BV516-BV518)=2,TRUE),BV516=INT(BV516),BV518=INT(BV518)),"","Error"),"")</f>
        <v/>
      </c>
      <c r="BW520" s="169"/>
      <c r="BX520" s="169" t="str">
        <f>IF(CF516&lt;&gt;"",IF(AND(AND(BX516&gt;-1,BX518&gt;-1),OR(BX516&gt;10,BX518&gt;10),ABS(BX516-BX518)&gt;1,IF(OR(BX516&gt;11,BX518&gt;11),ABS(BX516-BX518)=2,TRUE),BX516=INT(BX516),BX518=INT(BX518)),"","Error"),"")</f>
        <v/>
      </c>
      <c r="BY520" s="169"/>
      <c r="BZ520" s="169" t="str">
        <f>IF(CF516&lt;&gt;"",IF(AND(AND(BZ516&gt;-1,BZ518&gt;-1),OR(BZ516&gt;10,BZ518&gt;10),ABS(BZ516-BZ518)&gt;1,IF(OR(BZ516&gt;11,BZ518&gt;11),ABS(BZ516-BZ518)=2,TRUE),BZ516=INT(BZ516),BZ518=INT(BZ518)),"","Error"),"")</f>
        <v/>
      </c>
      <c r="CA520" s="169"/>
      <c r="CB520" s="169" t="str">
        <f>IF(AND(CF516&lt;&gt;"",CB516&lt;&gt;""),IF(AND(AND(CB516&gt;-1,CB518&gt;-1),OR(CB516&gt;10,CB518&gt;10),ABS(CB516-CB518)&gt;1,IF(OR(CB516&gt;11,CB518&gt;11),ABS(CB516-CB518)=2,TRUE),CB516=INT(CB516),CB518=INT(CB518)),"","Error"),"")</f>
        <v/>
      </c>
      <c r="CC520" s="169"/>
      <c r="CD520" s="169" t="str">
        <f>IF(AND(CF516&lt;&gt;"",CD516&lt;&gt;""),IF(AND(AND(CD516&gt;-1,CD518&gt;-1),OR(CD516&gt;10,CD518&gt;10),ABS(CD516-CD518)&gt;1,IF(OR(CD516&gt;11,CD518&gt;11),ABS(CD516-CD518)=2,TRUE),CD516=INT(CD516),CD518=INT(CD518)),"","Error"),"")</f>
        <v/>
      </c>
      <c r="CE520" s="169"/>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169" t="str">
        <f>IF(DV516&lt;&gt;"",IF(AND(AND(DL516&gt;-1,DL518&gt;-1),OR(DL516&gt;10,DL518&gt;10),ABS(DL516-DL518)&gt;1,IF(OR(DL516&gt;11,DL518&gt;11),ABS(DL516-DL518)=2,TRUE),DL516=INT(DL516),DL518=INT(DL518)),"","Error"),"")</f>
        <v/>
      </c>
      <c r="DM520" s="169"/>
      <c r="DN520" s="169" t="str">
        <f>IF(DV516&lt;&gt;"",IF(AND(AND(DN516&gt;-1,DN518&gt;-1),OR(DN516&gt;10,DN518&gt;10),ABS(DN516-DN518)&gt;1,IF(OR(DN516&gt;11,DN518&gt;11),ABS(DN516-DN518)=2,TRUE),DN516=INT(DN516),DN518=INT(DN518)),"","Error"),"")</f>
        <v/>
      </c>
      <c r="DO520" s="169"/>
      <c r="DP520" s="169" t="str">
        <f>IF(DV516&lt;&gt;"",IF(AND(AND(DP516&gt;-1,DP518&gt;-1),OR(DP516&gt;10,DP518&gt;10),ABS(DP516-DP518)&gt;1,IF(OR(DP516&gt;11,DP518&gt;11),ABS(DP516-DP518)=2,TRUE),DP516=INT(DP516),DP518=INT(DP518)),"","Error"),"")</f>
        <v/>
      </c>
      <c r="DQ520" s="169"/>
      <c r="DR520" s="169" t="str">
        <f>IF(AND(DV516&lt;&gt;"",DR516&lt;&gt;""),IF(AND(AND(DR516&gt;-1,DR518&gt;-1),OR(DR516&gt;10,DR518&gt;10),ABS(DR516-DR518)&gt;1,IF(OR(DR516&gt;11,DR518&gt;11),ABS(DR516-DR518)=2,TRUE),DR516=INT(DR516),DR518=INT(DR518)),"","Error"),"")</f>
        <v/>
      </c>
      <c r="DS520" s="169"/>
      <c r="DT520" s="169" t="str">
        <f>IF(AND(DV516&lt;&gt;"",DT516&lt;&gt;""),IF(AND(AND(DT516&gt;-1,DT518&gt;-1),OR(DT516&gt;10,DT518&gt;10),ABS(DT516-DT518)&gt;1,IF(OR(DT516&gt;11,DT518&gt;11),ABS(DT516-DT518)=2,TRUE),DT516=INT(DT516),DT518=INT(DT518)),"","Error"),"")</f>
        <v/>
      </c>
      <c r="DU520" s="169"/>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row>
  </sheetData>
  <sheetProtection sheet="1" objects="1" scenarios="1"/>
  <mergeCells count="4976">
    <mergeCell ref="DL476:DM477"/>
    <mergeCell ref="DN476:DO477"/>
    <mergeCell ref="DP476:DQ477"/>
    <mergeCell ref="DV506:DV507"/>
    <mergeCell ref="CT476:CU479"/>
    <mergeCell ref="DT476:DU477"/>
    <mergeCell ref="DR476:DS477"/>
    <mergeCell ref="DL488:DM489"/>
    <mergeCell ref="DN488:DO489"/>
    <mergeCell ref="DP488:DQ489"/>
    <mergeCell ref="DR488:DS489"/>
    <mergeCell ref="DT488:DU489"/>
    <mergeCell ref="DR486:DS487"/>
    <mergeCell ref="I330:M331"/>
    <mergeCell ref="N330:Y331"/>
    <mergeCell ref="I395:M396"/>
    <mergeCell ref="N395:Y396"/>
    <mergeCell ref="I460:M461"/>
    <mergeCell ref="N460:Y461"/>
    <mergeCell ref="DL415:DM415"/>
    <mergeCell ref="DR421:DS422"/>
    <mergeCell ref="DT421:DU422"/>
    <mergeCell ref="CW423:DK424"/>
    <mergeCell ref="CG421:CS424"/>
    <mergeCell ref="CT421:CU424"/>
    <mergeCell ref="CV421:CV422"/>
    <mergeCell ref="DV421:DV422"/>
    <mergeCell ref="CF423:CF424"/>
    <mergeCell ref="DV423:DV424"/>
    <mergeCell ref="DV431:DV432"/>
    <mergeCell ref="CF433:CF434"/>
    <mergeCell ref="DV433:DV434"/>
    <mergeCell ref="N5:Y6"/>
    <mergeCell ref="I70:M71"/>
    <mergeCell ref="N70:Y71"/>
    <mergeCell ref="I135:M136"/>
    <mergeCell ref="N135:Y136"/>
    <mergeCell ref="I200:M201"/>
    <mergeCell ref="N200:Y201"/>
    <mergeCell ref="DV486:DV487"/>
    <mergeCell ref="CF488:CF489"/>
    <mergeCell ref="DV488:DV489"/>
    <mergeCell ref="CF496:CF497"/>
    <mergeCell ref="DV496:DV497"/>
    <mergeCell ref="CF498:CF499"/>
    <mergeCell ref="DV498:DV499"/>
    <mergeCell ref="DL486:DM487"/>
    <mergeCell ref="DN486:DO487"/>
    <mergeCell ref="DP486:DQ487"/>
    <mergeCell ref="X32:Y33"/>
    <mergeCell ref="DV466:DV467"/>
    <mergeCell ref="CF468:CF469"/>
    <mergeCell ref="DV476:DV477"/>
    <mergeCell ref="CF478:CF479"/>
    <mergeCell ref="DV478:DV479"/>
    <mergeCell ref="CW466:DK467"/>
    <mergeCell ref="CV468:CV469"/>
    <mergeCell ref="CW468:DK469"/>
    <mergeCell ref="CG476:CS479"/>
    <mergeCell ref="DL425:DM425"/>
    <mergeCell ref="DN425:DO425"/>
    <mergeCell ref="DP425:DQ425"/>
    <mergeCell ref="DR425:DS425"/>
    <mergeCell ref="DT425:DU425"/>
    <mergeCell ref="DV508:DV509"/>
    <mergeCell ref="CF516:CF517"/>
    <mergeCell ref="DV516:DV517"/>
    <mergeCell ref="CF518:CF519"/>
    <mergeCell ref="DV518:DV519"/>
    <mergeCell ref="CW506:DK507"/>
    <mergeCell ref="DL506:DM507"/>
    <mergeCell ref="DN506:DO507"/>
    <mergeCell ref="CW441:DK442"/>
    <mergeCell ref="DL441:DM442"/>
    <mergeCell ref="DN441:DO442"/>
    <mergeCell ref="DP441:DQ442"/>
    <mergeCell ref="CW451:DK452"/>
    <mergeCell ref="DL451:DM452"/>
    <mergeCell ref="DN451:DO452"/>
    <mergeCell ref="DP451:DQ452"/>
    <mergeCell ref="DL445:DM445"/>
    <mergeCell ref="DN445:DO445"/>
    <mergeCell ref="CW488:DK489"/>
    <mergeCell ref="CG486:CS489"/>
    <mergeCell ref="CT486:CU489"/>
    <mergeCell ref="CV486:CV487"/>
    <mergeCell ref="CG496:CS499"/>
    <mergeCell ref="DL496:DM497"/>
    <mergeCell ref="DN496:DO497"/>
    <mergeCell ref="DP496:DQ497"/>
    <mergeCell ref="DR496:DS497"/>
    <mergeCell ref="DT496:DU497"/>
    <mergeCell ref="CT496:CU499"/>
    <mergeCell ref="CV496:CV497"/>
    <mergeCell ref="DT486:DU487"/>
    <mergeCell ref="CV476:CV477"/>
    <mergeCell ref="FL456:FL457"/>
    <mergeCell ref="CF458:CF459"/>
    <mergeCell ref="DV458:DV459"/>
    <mergeCell ref="FL458:FL459"/>
    <mergeCell ref="CG456:CS459"/>
    <mergeCell ref="CT456:CU459"/>
    <mergeCell ref="CV456:CV457"/>
    <mergeCell ref="CV458:CV459"/>
    <mergeCell ref="FJ456:FK457"/>
    <mergeCell ref="FH458:FI459"/>
    <mergeCell ref="DV441:DV442"/>
    <mergeCell ref="CF443:CF444"/>
    <mergeCell ref="DV443:DV444"/>
    <mergeCell ref="CF451:CF452"/>
    <mergeCell ref="DV451:DV452"/>
    <mergeCell ref="CF453:CF454"/>
    <mergeCell ref="DV453:DV454"/>
    <mergeCell ref="DT443:DU444"/>
    <mergeCell ref="DL443:DM444"/>
    <mergeCell ref="DN443:DO444"/>
    <mergeCell ref="DT453:DU454"/>
    <mergeCell ref="DT451:DU452"/>
    <mergeCell ref="FD458:FE459"/>
    <mergeCell ref="CW453:DK454"/>
    <mergeCell ref="DL453:DM454"/>
    <mergeCell ref="DP456:DQ457"/>
    <mergeCell ref="DR456:DS457"/>
    <mergeCell ref="DN453:DO454"/>
    <mergeCell ref="DP453:DQ454"/>
    <mergeCell ref="DR453:DS454"/>
    <mergeCell ref="DR445:DS445"/>
    <mergeCell ref="EL458:EL459"/>
    <mergeCell ref="DN413:DO414"/>
    <mergeCell ref="DP413:DQ414"/>
    <mergeCell ref="DL405:DM405"/>
    <mergeCell ref="DL421:DM422"/>
    <mergeCell ref="DN421:DO422"/>
    <mergeCell ref="DP421:DQ422"/>
    <mergeCell ref="DV401:DV402"/>
    <mergeCell ref="CF403:CF404"/>
    <mergeCell ref="DV403:DV404"/>
    <mergeCell ref="CF411:CF412"/>
    <mergeCell ref="DV411:DV412"/>
    <mergeCell ref="CF413:CF414"/>
    <mergeCell ref="DV413:DV414"/>
    <mergeCell ref="CW401:DK402"/>
    <mergeCell ref="CV403:CV404"/>
    <mergeCell ref="CW403:DK404"/>
    <mergeCell ref="DR401:DS402"/>
    <mergeCell ref="DT401:DU402"/>
    <mergeCell ref="DP403:DQ404"/>
    <mergeCell ref="DR403:DS404"/>
    <mergeCell ref="DP401:DQ402"/>
    <mergeCell ref="CV413:CV414"/>
    <mergeCell ref="CW413:DK414"/>
    <mergeCell ref="DL413:DM414"/>
    <mergeCell ref="DN405:DO405"/>
    <mergeCell ref="DP405:DQ405"/>
    <mergeCell ref="DR405:DS405"/>
    <mergeCell ref="DT405:DU405"/>
    <mergeCell ref="DT403:DU404"/>
    <mergeCell ref="DL356:DM357"/>
    <mergeCell ref="DN356:DO357"/>
    <mergeCell ref="DP356:DQ357"/>
    <mergeCell ref="CV423:CV424"/>
    <mergeCell ref="CW421:DK422"/>
    <mergeCell ref="CF421:CF422"/>
    <mergeCell ref="DP433:DQ434"/>
    <mergeCell ref="DL433:DM434"/>
    <mergeCell ref="DL423:DM424"/>
    <mergeCell ref="DN423:DO424"/>
    <mergeCell ref="DN380:DO380"/>
    <mergeCell ref="DP380:DQ380"/>
    <mergeCell ref="DR380:DS380"/>
    <mergeCell ref="DT380:DU380"/>
    <mergeCell ref="FL391:FL392"/>
    <mergeCell ref="CF393:CF394"/>
    <mergeCell ref="DV393:DV394"/>
    <mergeCell ref="FL393:FL394"/>
    <mergeCell ref="CG391:CS394"/>
    <mergeCell ref="CT391:CU394"/>
    <mergeCell ref="CV391:CV392"/>
    <mergeCell ref="CV393:CV394"/>
    <mergeCell ref="DV388:DV389"/>
    <mergeCell ref="DP423:DQ424"/>
    <mergeCell ref="DR423:DS424"/>
    <mergeCell ref="DT423:DU424"/>
    <mergeCell ref="DN415:DO415"/>
    <mergeCell ref="DP415:DQ415"/>
    <mergeCell ref="DR415:DS415"/>
    <mergeCell ref="DT415:DU415"/>
    <mergeCell ref="DT413:DU414"/>
    <mergeCell ref="DR411:DS412"/>
    <mergeCell ref="DL360:DM360"/>
    <mergeCell ref="DN360:DO360"/>
    <mergeCell ref="DP360:DQ360"/>
    <mergeCell ref="DV391:DV392"/>
    <mergeCell ref="DL390:DM390"/>
    <mergeCell ref="DN390:DO390"/>
    <mergeCell ref="DP390:DQ390"/>
    <mergeCell ref="DR390:DS390"/>
    <mergeCell ref="EM391:FA392"/>
    <mergeCell ref="FB391:FC392"/>
    <mergeCell ref="FD391:FE392"/>
    <mergeCell ref="FF391:FG392"/>
    <mergeCell ref="EL391:EL392"/>
    <mergeCell ref="FD393:FE394"/>
    <mergeCell ref="DT358:DU359"/>
    <mergeCell ref="DV376:DV377"/>
    <mergeCell ref="CF378:CF379"/>
    <mergeCell ref="DV378:DV379"/>
    <mergeCell ref="CF386:CF387"/>
    <mergeCell ref="DV386:DV387"/>
    <mergeCell ref="CW358:DK359"/>
    <mergeCell ref="CG356:CS359"/>
    <mergeCell ref="CT356:CU359"/>
    <mergeCell ref="CV356:CV357"/>
    <mergeCell ref="DN358:DO359"/>
    <mergeCell ref="DP358:DQ359"/>
    <mergeCell ref="DV356:DV357"/>
    <mergeCell ref="CF358:CF359"/>
    <mergeCell ref="DV358:DV359"/>
    <mergeCell ref="CF366:CF367"/>
    <mergeCell ref="DV366:DV367"/>
    <mergeCell ref="DV368:DV369"/>
    <mergeCell ref="EM326:FA327"/>
    <mergeCell ref="FB326:FC327"/>
    <mergeCell ref="FD326:FE327"/>
    <mergeCell ref="CW368:DK369"/>
    <mergeCell ref="DR368:DS369"/>
    <mergeCell ref="DT368:DU369"/>
    <mergeCell ref="CW386:DK387"/>
    <mergeCell ref="DL386:DM387"/>
    <mergeCell ref="DN386:DO387"/>
    <mergeCell ref="DP386:DQ387"/>
    <mergeCell ref="DT360:DU360"/>
    <mergeCell ref="DL358:DM359"/>
    <mergeCell ref="DL380:DM380"/>
    <mergeCell ref="DV346:DV347"/>
    <mergeCell ref="CF348:CF349"/>
    <mergeCell ref="DV348:DV349"/>
    <mergeCell ref="CG366:CS369"/>
    <mergeCell ref="DR376:DS377"/>
    <mergeCell ref="DT376:DU377"/>
    <mergeCell ref="DR378:DS379"/>
    <mergeCell ref="DT378:DU379"/>
    <mergeCell ref="DL378:DM379"/>
    <mergeCell ref="DN378:DO379"/>
    <mergeCell ref="DR346:DS347"/>
    <mergeCell ref="CT366:CU369"/>
    <mergeCell ref="CV366:CV367"/>
    <mergeCell ref="CW366:DK367"/>
    <mergeCell ref="CV368:CV369"/>
    <mergeCell ref="DR370:DS370"/>
    <mergeCell ref="DT370:DU370"/>
    <mergeCell ref="DR350:DS350"/>
    <mergeCell ref="DT350:DU350"/>
    <mergeCell ref="DT323:DU324"/>
    <mergeCell ref="DN321:DO322"/>
    <mergeCell ref="DP321:DQ322"/>
    <mergeCell ref="DL315:DM315"/>
    <mergeCell ref="DN315:DO315"/>
    <mergeCell ref="DR323:DS324"/>
    <mergeCell ref="CW313:DK314"/>
    <mergeCell ref="DV336:DV337"/>
    <mergeCell ref="CF338:CF339"/>
    <mergeCell ref="DV338:DV339"/>
    <mergeCell ref="FL326:FL327"/>
    <mergeCell ref="CF328:CF329"/>
    <mergeCell ref="DV328:DV329"/>
    <mergeCell ref="FL328:FL329"/>
    <mergeCell ref="CG326:CS329"/>
    <mergeCell ref="CT326:CU329"/>
    <mergeCell ref="CV326:CV327"/>
    <mergeCell ref="CV328:CV329"/>
    <mergeCell ref="FJ326:FK327"/>
    <mergeCell ref="FH328:FI329"/>
    <mergeCell ref="DV321:DV322"/>
    <mergeCell ref="CF323:CF324"/>
    <mergeCell ref="DV323:DV324"/>
    <mergeCell ref="DT313:DU314"/>
    <mergeCell ref="DL313:DM314"/>
    <mergeCell ref="DN313:DO314"/>
    <mergeCell ref="CW321:DK322"/>
    <mergeCell ref="DL321:DM322"/>
    <mergeCell ref="CW323:DK324"/>
    <mergeCell ref="DL323:DM324"/>
    <mergeCell ref="DP315:DQ315"/>
    <mergeCell ref="EL326:EL327"/>
    <mergeCell ref="CW301:DK302"/>
    <mergeCell ref="CV303:CV304"/>
    <mergeCell ref="DL295:DM295"/>
    <mergeCell ref="DN295:DO295"/>
    <mergeCell ref="DP295:DQ295"/>
    <mergeCell ref="DV291:DV292"/>
    <mergeCell ref="FF326:FG327"/>
    <mergeCell ref="FF328:FG329"/>
    <mergeCell ref="FH326:FI327"/>
    <mergeCell ref="FJ328:FK329"/>
    <mergeCell ref="DV311:DV312"/>
    <mergeCell ref="CF313:CF314"/>
    <mergeCell ref="DV313:DV314"/>
    <mergeCell ref="CW311:DK312"/>
    <mergeCell ref="DL311:DM312"/>
    <mergeCell ref="DN311:DO312"/>
    <mergeCell ref="DP311:DQ312"/>
    <mergeCell ref="DP313:DQ314"/>
    <mergeCell ref="CW328:DK329"/>
    <mergeCell ref="CF301:CF302"/>
    <mergeCell ref="DV301:DV302"/>
    <mergeCell ref="CF303:CF304"/>
    <mergeCell ref="DV303:DV304"/>
    <mergeCell ref="DN305:DO305"/>
    <mergeCell ref="DP305:DQ305"/>
    <mergeCell ref="DR305:DS305"/>
    <mergeCell ref="DT305:DU305"/>
    <mergeCell ref="DT311:DU312"/>
    <mergeCell ref="DR311:DS312"/>
    <mergeCell ref="DR315:DS315"/>
    <mergeCell ref="DT315:DU315"/>
    <mergeCell ref="DR313:DS314"/>
    <mergeCell ref="CF293:CF294"/>
    <mergeCell ref="DV293:DV294"/>
    <mergeCell ref="DL293:DM294"/>
    <mergeCell ref="DN293:DO294"/>
    <mergeCell ref="DP293:DQ294"/>
    <mergeCell ref="DR293:DS294"/>
    <mergeCell ref="DT293:DU294"/>
    <mergeCell ref="CV293:CV294"/>
    <mergeCell ref="CW291:DK292"/>
    <mergeCell ref="CF291:CF292"/>
    <mergeCell ref="CG301:CS304"/>
    <mergeCell ref="DV271:DV272"/>
    <mergeCell ref="CF273:CF274"/>
    <mergeCell ref="DV273:DV274"/>
    <mergeCell ref="CF281:CF282"/>
    <mergeCell ref="DV281:DV282"/>
    <mergeCell ref="CT281:CU284"/>
    <mergeCell ref="DT281:DU282"/>
    <mergeCell ref="DR281:DS282"/>
    <mergeCell ref="DR295:DS295"/>
    <mergeCell ref="DT295:DU295"/>
    <mergeCell ref="DL291:DM292"/>
    <mergeCell ref="DN291:DO292"/>
    <mergeCell ref="DP291:DQ292"/>
    <mergeCell ref="CW293:DK294"/>
    <mergeCell ref="CG291:CS294"/>
    <mergeCell ref="CT291:CU294"/>
    <mergeCell ref="DL301:DM302"/>
    <mergeCell ref="DN301:DO302"/>
    <mergeCell ref="DP301:DQ302"/>
    <mergeCell ref="DR301:DS302"/>
    <mergeCell ref="DT301:DU302"/>
    <mergeCell ref="DR291:DS292"/>
    <mergeCell ref="DT291:DU292"/>
    <mergeCell ref="DR283:DS284"/>
    <mergeCell ref="DR285:DS285"/>
    <mergeCell ref="DT285:DU285"/>
    <mergeCell ref="CV291:CV292"/>
    <mergeCell ref="DL275:DM275"/>
    <mergeCell ref="DN275:DO275"/>
    <mergeCell ref="DV283:DV284"/>
    <mergeCell ref="DN283:DO284"/>
    <mergeCell ref="DP283:DQ284"/>
    <mergeCell ref="CW281:DK282"/>
    <mergeCell ref="DL281:DM282"/>
    <mergeCell ref="FL261:FL262"/>
    <mergeCell ref="CF263:CF264"/>
    <mergeCell ref="DV263:DV264"/>
    <mergeCell ref="FL263:FL264"/>
    <mergeCell ref="CG261:CS264"/>
    <mergeCell ref="CT261:CU264"/>
    <mergeCell ref="CV261:CV262"/>
    <mergeCell ref="CV263:CV264"/>
    <mergeCell ref="FF261:FG262"/>
    <mergeCell ref="FD263:FE264"/>
    <mergeCell ref="DP281:DQ282"/>
    <mergeCell ref="DP285:DQ285"/>
    <mergeCell ref="DT283:DU284"/>
    <mergeCell ref="DP275:DQ275"/>
    <mergeCell ref="DR275:DS275"/>
    <mergeCell ref="DT275:DU275"/>
    <mergeCell ref="DL261:DM262"/>
    <mergeCell ref="CW263:DK264"/>
    <mergeCell ref="DV261:DV262"/>
    <mergeCell ref="DV246:DV247"/>
    <mergeCell ref="CF248:CF249"/>
    <mergeCell ref="DV248:DV249"/>
    <mergeCell ref="CF256:CF257"/>
    <mergeCell ref="DV256:DV257"/>
    <mergeCell ref="CF258:CF259"/>
    <mergeCell ref="DV258:DV259"/>
    <mergeCell ref="DT248:DU249"/>
    <mergeCell ref="DL248:DM249"/>
    <mergeCell ref="DN248:DO249"/>
    <mergeCell ref="CW256:DK257"/>
    <mergeCell ref="DL256:DM257"/>
    <mergeCell ref="DN256:DO257"/>
    <mergeCell ref="DP256:DQ257"/>
    <mergeCell ref="EM261:FA262"/>
    <mergeCell ref="FB261:FC262"/>
    <mergeCell ref="FD261:FE262"/>
    <mergeCell ref="DR246:DS247"/>
    <mergeCell ref="CT256:CU259"/>
    <mergeCell ref="CV256:CV257"/>
    <mergeCell ref="DP258:DQ259"/>
    <mergeCell ref="EL261:EL262"/>
    <mergeCell ref="DR258:DS259"/>
    <mergeCell ref="DT258:DU259"/>
    <mergeCell ref="CW258:DK259"/>
    <mergeCell ref="DL258:DM259"/>
    <mergeCell ref="DT261:DU262"/>
    <mergeCell ref="DN250:DO250"/>
    <mergeCell ref="DP250:DQ250"/>
    <mergeCell ref="DR250:DS250"/>
    <mergeCell ref="DT250:DU250"/>
    <mergeCell ref="CF261:CF262"/>
    <mergeCell ref="DT216:DU217"/>
    <mergeCell ref="DR216:DS217"/>
    <mergeCell ref="DL228:DM229"/>
    <mergeCell ref="DN228:DO229"/>
    <mergeCell ref="DP228:DQ229"/>
    <mergeCell ref="DR228:DS229"/>
    <mergeCell ref="DT228:DU229"/>
    <mergeCell ref="DR226:DS227"/>
    <mergeCell ref="DT226:DU227"/>
    <mergeCell ref="DV226:DV227"/>
    <mergeCell ref="CF228:CF229"/>
    <mergeCell ref="DV228:DV229"/>
    <mergeCell ref="CF236:CF237"/>
    <mergeCell ref="DV236:DV237"/>
    <mergeCell ref="CF238:CF239"/>
    <mergeCell ref="DV238:DV239"/>
    <mergeCell ref="DL226:DM227"/>
    <mergeCell ref="DN226:DO227"/>
    <mergeCell ref="DP226:DQ227"/>
    <mergeCell ref="CW228:DK229"/>
    <mergeCell ref="CG226:CS229"/>
    <mergeCell ref="CT226:CU229"/>
    <mergeCell ref="CV226:CV227"/>
    <mergeCell ref="CG236:CS239"/>
    <mergeCell ref="DL236:DM237"/>
    <mergeCell ref="DN236:DO237"/>
    <mergeCell ref="DP236:DQ237"/>
    <mergeCell ref="DR236:DS237"/>
    <mergeCell ref="DT236:DU237"/>
    <mergeCell ref="CT236:CU239"/>
    <mergeCell ref="CV236:CV237"/>
    <mergeCell ref="CW236:DK237"/>
    <mergeCell ref="DV208:DV209"/>
    <mergeCell ref="CF216:CF217"/>
    <mergeCell ref="DV216:DV217"/>
    <mergeCell ref="CF218:CF219"/>
    <mergeCell ref="DV218:DV219"/>
    <mergeCell ref="CW206:DK207"/>
    <mergeCell ref="CV208:CV209"/>
    <mergeCell ref="CW208:DK209"/>
    <mergeCell ref="CG216:CS219"/>
    <mergeCell ref="CT216:CU219"/>
    <mergeCell ref="FD198:FE199"/>
    <mergeCell ref="EM198:FA199"/>
    <mergeCell ref="DT191:DU192"/>
    <mergeCell ref="DT193:DU194"/>
    <mergeCell ref="FD196:FE197"/>
    <mergeCell ref="DV206:DV207"/>
    <mergeCell ref="CW183:DK184"/>
    <mergeCell ref="CT191:CU194"/>
    <mergeCell ref="CV191:CV192"/>
    <mergeCell ref="DP183:DQ184"/>
    <mergeCell ref="DN196:DO197"/>
    <mergeCell ref="DP196:DQ197"/>
    <mergeCell ref="DR206:DS207"/>
    <mergeCell ref="DT206:DU207"/>
    <mergeCell ref="CT206:CU209"/>
    <mergeCell ref="CV206:CV207"/>
    <mergeCell ref="DN206:DO207"/>
    <mergeCell ref="DN208:DO209"/>
    <mergeCell ref="DL210:DM210"/>
    <mergeCell ref="DN210:DO210"/>
    <mergeCell ref="DP210:DQ210"/>
    <mergeCell ref="DR210:DS210"/>
    <mergeCell ref="FL196:FL197"/>
    <mergeCell ref="CF198:CF199"/>
    <mergeCell ref="DV198:DV199"/>
    <mergeCell ref="FL198:FL199"/>
    <mergeCell ref="CG196:CS199"/>
    <mergeCell ref="CT196:CU199"/>
    <mergeCell ref="CV196:CV197"/>
    <mergeCell ref="CV198:CV199"/>
    <mergeCell ref="FJ196:FK197"/>
    <mergeCell ref="FH198:FI199"/>
    <mergeCell ref="DV181:DV182"/>
    <mergeCell ref="CF183:CF184"/>
    <mergeCell ref="DV183:DV184"/>
    <mergeCell ref="CF191:CF192"/>
    <mergeCell ref="DV191:DV192"/>
    <mergeCell ref="CF193:CF194"/>
    <mergeCell ref="DV193:DV194"/>
    <mergeCell ref="DT183:DU184"/>
    <mergeCell ref="DL183:DM184"/>
    <mergeCell ref="DN183:DO184"/>
    <mergeCell ref="CW181:DK182"/>
    <mergeCell ref="DL181:DM182"/>
    <mergeCell ref="DN181:DO182"/>
    <mergeCell ref="DP181:DQ182"/>
    <mergeCell ref="CW191:DK192"/>
    <mergeCell ref="DL191:DM192"/>
    <mergeCell ref="DN191:DO192"/>
    <mergeCell ref="DP191:DQ192"/>
    <mergeCell ref="DL185:DM185"/>
    <mergeCell ref="CG191:CS194"/>
    <mergeCell ref="DR193:DS194"/>
    <mergeCell ref="DR191:DS192"/>
    <mergeCell ref="DV161:DV162"/>
    <mergeCell ref="CF163:CF164"/>
    <mergeCell ref="DV163:DV164"/>
    <mergeCell ref="CF171:CF172"/>
    <mergeCell ref="DV171:DV172"/>
    <mergeCell ref="CV153:CV154"/>
    <mergeCell ref="CW153:DK154"/>
    <mergeCell ref="DL153:DM154"/>
    <mergeCell ref="CW161:DK162"/>
    <mergeCell ref="CF161:CF162"/>
    <mergeCell ref="DT143:DU144"/>
    <mergeCell ref="DN151:DO152"/>
    <mergeCell ref="DP151:DQ152"/>
    <mergeCell ref="DL151:DM152"/>
    <mergeCell ref="DR153:DS154"/>
    <mergeCell ref="DP143:DQ144"/>
    <mergeCell ref="DR143:DS144"/>
    <mergeCell ref="CW163:DK164"/>
    <mergeCell ref="CG161:CS164"/>
    <mergeCell ref="CT161:CU164"/>
    <mergeCell ref="CV161:CV162"/>
    <mergeCell ref="CV151:CV152"/>
    <mergeCell ref="CW151:DK152"/>
    <mergeCell ref="CV163:CV164"/>
    <mergeCell ref="CF173:CF174"/>
    <mergeCell ref="DV173:DV174"/>
    <mergeCell ref="DL161:DM162"/>
    <mergeCell ref="DN161:DO162"/>
    <mergeCell ref="DP161:DQ162"/>
    <mergeCell ref="DV141:DV142"/>
    <mergeCell ref="CF143:CF144"/>
    <mergeCell ref="DV143:DV144"/>
    <mergeCell ref="CF151:CF152"/>
    <mergeCell ref="DV151:DV152"/>
    <mergeCell ref="CF153:CF154"/>
    <mergeCell ref="DV153:DV154"/>
    <mergeCell ref="CW141:DK142"/>
    <mergeCell ref="CV143:CV144"/>
    <mergeCell ref="CW143:DK144"/>
    <mergeCell ref="DR130:DS130"/>
    <mergeCell ref="DT130:DU130"/>
    <mergeCell ref="DN143:DO144"/>
    <mergeCell ref="DR141:DS142"/>
    <mergeCell ref="DT141:DU142"/>
    <mergeCell ref="CF141:CF142"/>
    <mergeCell ref="DL171:DM172"/>
    <mergeCell ref="DN171:DO172"/>
    <mergeCell ref="DP171:DQ172"/>
    <mergeCell ref="DR171:DS172"/>
    <mergeCell ref="DT171:DU172"/>
    <mergeCell ref="CT171:CU174"/>
    <mergeCell ref="CV171:CV172"/>
    <mergeCell ref="CW171:DK172"/>
    <mergeCell ref="CV173:CV174"/>
    <mergeCell ref="CW173:DK174"/>
    <mergeCell ref="DL173:DM174"/>
    <mergeCell ref="DL120:DM120"/>
    <mergeCell ref="DN120:DO120"/>
    <mergeCell ref="DP120:DQ120"/>
    <mergeCell ref="DR120:DS120"/>
    <mergeCell ref="DT120:DU120"/>
    <mergeCell ref="FL131:FL132"/>
    <mergeCell ref="CF133:CF134"/>
    <mergeCell ref="DV133:DV134"/>
    <mergeCell ref="FL133:FL134"/>
    <mergeCell ref="CG131:CS134"/>
    <mergeCell ref="CT131:CU134"/>
    <mergeCell ref="CV131:CV132"/>
    <mergeCell ref="CV133:CV134"/>
    <mergeCell ref="CF128:CF129"/>
    <mergeCell ref="DV128:DV129"/>
    <mergeCell ref="DT118:DU119"/>
    <mergeCell ref="DL118:DM119"/>
    <mergeCell ref="DN118:DO119"/>
    <mergeCell ref="CF131:CF132"/>
    <mergeCell ref="DV131:DV132"/>
    <mergeCell ref="DL130:DM130"/>
    <mergeCell ref="DN130:DO130"/>
    <mergeCell ref="DP130:DQ130"/>
    <mergeCell ref="CW126:DK127"/>
    <mergeCell ref="DL126:DM127"/>
    <mergeCell ref="DN126:DO127"/>
    <mergeCell ref="DP126:DQ127"/>
    <mergeCell ref="EM131:FA132"/>
    <mergeCell ref="FB131:FC132"/>
    <mergeCell ref="FD131:FE132"/>
    <mergeCell ref="FF131:FG132"/>
    <mergeCell ref="EL131:EL132"/>
    <mergeCell ref="CF1:CF2"/>
    <mergeCell ref="CF3:CF4"/>
    <mergeCell ref="CF11:CF12"/>
    <mergeCell ref="DR98:DS99"/>
    <mergeCell ref="DT98:DU99"/>
    <mergeCell ref="DV116:DV117"/>
    <mergeCell ref="CF118:CF119"/>
    <mergeCell ref="DV118:DV119"/>
    <mergeCell ref="CF126:CF127"/>
    <mergeCell ref="DV126:DV127"/>
    <mergeCell ref="DT78:DU79"/>
    <mergeCell ref="DR76:DS77"/>
    <mergeCell ref="DT76:DU77"/>
    <mergeCell ref="CT86:CU89"/>
    <mergeCell ref="CT106:CU109"/>
    <mergeCell ref="CV106:CV107"/>
    <mergeCell ref="CW106:DK107"/>
    <mergeCell ref="CV108:CV109"/>
    <mergeCell ref="DN98:DO99"/>
    <mergeCell ref="DP98:DQ99"/>
    <mergeCell ref="DV96:DV97"/>
    <mergeCell ref="CF98:CF99"/>
    <mergeCell ref="DV98:DV99"/>
    <mergeCell ref="CF106:CF107"/>
    <mergeCell ref="DV106:DV107"/>
    <mergeCell ref="CF108:CF109"/>
    <mergeCell ref="DV108:DV109"/>
    <mergeCell ref="DL96:DM97"/>
    <mergeCell ref="DN96:DO97"/>
    <mergeCell ref="DP96:DQ97"/>
    <mergeCell ref="DV76:DV77"/>
    <mergeCell ref="CF78:CF79"/>
    <mergeCell ref="DV88:DV89"/>
    <mergeCell ref="CW76:DK77"/>
    <mergeCell ref="CV78:CV79"/>
    <mergeCell ref="CW78:DK79"/>
    <mergeCell ref="DL1:DM2"/>
    <mergeCell ref="DL3:DM4"/>
    <mergeCell ref="DL11:DM12"/>
    <mergeCell ref="CG31:CS34"/>
    <mergeCell ref="DV1:DV2"/>
    <mergeCell ref="DV3:DV4"/>
    <mergeCell ref="DV11:DV12"/>
    <mergeCell ref="DV13:DV14"/>
    <mergeCell ref="CW3:DK4"/>
    <mergeCell ref="CT31:CU34"/>
    <mergeCell ref="DN1:DO2"/>
    <mergeCell ref="DP1:DQ2"/>
    <mergeCell ref="DR1:DS2"/>
    <mergeCell ref="DT1:DU2"/>
    <mergeCell ref="DN3:DO4"/>
    <mergeCell ref="DP3:DQ4"/>
    <mergeCell ref="DR3:DS4"/>
    <mergeCell ref="DT3:DU4"/>
    <mergeCell ref="CG51:CS54"/>
    <mergeCell ref="CT51:CU54"/>
    <mergeCell ref="DV78:DV79"/>
    <mergeCell ref="DV86:DV87"/>
    <mergeCell ref="CG41:CS44"/>
    <mergeCell ref="CT41:CU44"/>
    <mergeCell ref="CV41:CV42"/>
    <mergeCell ref="CW41:DK42"/>
    <mergeCell ref="DL70:DM70"/>
    <mergeCell ref="CG76:CS79"/>
    <mergeCell ref="FL1:FL2"/>
    <mergeCell ref="FL3:FL4"/>
    <mergeCell ref="CF66:CF67"/>
    <mergeCell ref="DV66:DV67"/>
    <mergeCell ref="FL66:FL67"/>
    <mergeCell ref="CF68:CF69"/>
    <mergeCell ref="DV68:DV69"/>
    <mergeCell ref="FL68:FL69"/>
    <mergeCell ref="DV41:DV42"/>
    <mergeCell ref="DV43:DV44"/>
    <mergeCell ref="CF41:CF42"/>
    <mergeCell ref="CF43:CF44"/>
    <mergeCell ref="DP33:DQ34"/>
    <mergeCell ref="DR33:DS34"/>
    <mergeCell ref="DT33:DU34"/>
    <mergeCell ref="DL31:DM32"/>
    <mergeCell ref="CV31:CV32"/>
    <mergeCell ref="CW31:DK32"/>
    <mergeCell ref="CV33:CV34"/>
    <mergeCell ref="CW33:DK34"/>
    <mergeCell ref="CF21:CF22"/>
    <mergeCell ref="CF23:CF24"/>
    <mergeCell ref="DV31:DV32"/>
    <mergeCell ref="DV33:DV34"/>
    <mergeCell ref="CF31:CF32"/>
    <mergeCell ref="CF33:CF34"/>
    <mergeCell ref="DV21:DV22"/>
    <mergeCell ref="DV23:DV24"/>
    <mergeCell ref="DV51:DV52"/>
    <mergeCell ref="DV53:DV54"/>
    <mergeCell ref="DV61:DV62"/>
    <mergeCell ref="DV63:DV64"/>
    <mergeCell ref="BD21:BE24"/>
    <mergeCell ref="BF21:BF22"/>
    <mergeCell ref="BZ21:CA22"/>
    <mergeCell ref="CB21:CC22"/>
    <mergeCell ref="BX21:BY22"/>
    <mergeCell ref="BV21:BW22"/>
    <mergeCell ref="BF23:BF24"/>
    <mergeCell ref="AN9:AO10"/>
    <mergeCell ref="AB9:AC10"/>
    <mergeCell ref="AD9:AE10"/>
    <mergeCell ref="AF9:AG10"/>
    <mergeCell ref="AJ9:AK10"/>
    <mergeCell ref="F3:AG4"/>
    <mergeCell ref="AN5:AO6"/>
    <mergeCell ref="Z7:AA8"/>
    <mergeCell ref="C9:Y10"/>
    <mergeCell ref="I5:M6"/>
    <mergeCell ref="D5:E6"/>
    <mergeCell ref="F5:H6"/>
    <mergeCell ref="A5:C6"/>
    <mergeCell ref="A13:B14"/>
    <mergeCell ref="C13:Y14"/>
    <mergeCell ref="C11:Y12"/>
    <mergeCell ref="A9:B10"/>
    <mergeCell ref="C7:Y8"/>
    <mergeCell ref="AL5:AM6"/>
    <mergeCell ref="Z5:AA6"/>
    <mergeCell ref="AB5:AC6"/>
    <mergeCell ref="AH5:AI6"/>
    <mergeCell ref="AJ5:AK6"/>
    <mergeCell ref="Z9:AA10"/>
    <mergeCell ref="AH7:AI8"/>
    <mergeCell ref="CF13:CF14"/>
    <mergeCell ref="BD11:BE14"/>
    <mergeCell ref="BF11:BF12"/>
    <mergeCell ref="BG11:BU12"/>
    <mergeCell ref="BF13:BF14"/>
    <mergeCell ref="AN11:AO12"/>
    <mergeCell ref="AB11:AC12"/>
    <mergeCell ref="AD11:AE12"/>
    <mergeCell ref="AF11:AG12"/>
    <mergeCell ref="AJ11:AK12"/>
    <mergeCell ref="AH11:AI12"/>
    <mergeCell ref="AN13:AO14"/>
    <mergeCell ref="AB13:AC14"/>
    <mergeCell ref="AD13:AE14"/>
    <mergeCell ref="AF13:AG14"/>
    <mergeCell ref="AL17:AM18"/>
    <mergeCell ref="AN17:AO18"/>
    <mergeCell ref="AB15:AC16"/>
    <mergeCell ref="AD15:AE16"/>
    <mergeCell ref="AL13:AM14"/>
    <mergeCell ref="AL11:AM12"/>
    <mergeCell ref="BG13:BU14"/>
    <mergeCell ref="CB15:CC15"/>
    <mergeCell ref="CD15:CE15"/>
    <mergeCell ref="AB17:AC18"/>
    <mergeCell ref="Z34:AA35"/>
    <mergeCell ref="A34:B37"/>
    <mergeCell ref="C34:C35"/>
    <mergeCell ref="AH9:AI10"/>
    <mergeCell ref="AB7:AC8"/>
    <mergeCell ref="AD5:AE6"/>
    <mergeCell ref="AF5:AG6"/>
    <mergeCell ref="AF7:AG8"/>
    <mergeCell ref="AJ7:AK8"/>
    <mergeCell ref="AL7:AM8"/>
    <mergeCell ref="AN7:AO8"/>
    <mergeCell ref="AD7:AE8"/>
    <mergeCell ref="Z30:AA31"/>
    <mergeCell ref="AF15:AG16"/>
    <mergeCell ref="AJ15:AK16"/>
    <mergeCell ref="AH15:AI16"/>
    <mergeCell ref="AL15:AM16"/>
    <mergeCell ref="A7:B8"/>
    <mergeCell ref="C15:Y16"/>
    <mergeCell ref="AL9:AM10"/>
    <mergeCell ref="X26:Y27"/>
    <mergeCell ref="X30:Y31"/>
    <mergeCell ref="A26:B29"/>
    <mergeCell ref="C26:C27"/>
    <mergeCell ref="D26:E27"/>
    <mergeCell ref="C28:C29"/>
    <mergeCell ref="D28:E29"/>
    <mergeCell ref="H30:I31"/>
    <mergeCell ref="Q28:Q29"/>
    <mergeCell ref="R28:S29"/>
    <mergeCell ref="T28:U29"/>
    <mergeCell ref="V28:W29"/>
    <mergeCell ref="Z48:AA49"/>
    <mergeCell ref="Q36:Q37"/>
    <mergeCell ref="T38:U39"/>
    <mergeCell ref="J34:K35"/>
    <mergeCell ref="L34:M35"/>
    <mergeCell ref="O34:P37"/>
    <mergeCell ref="D32:E33"/>
    <mergeCell ref="F32:G33"/>
    <mergeCell ref="H32:I33"/>
    <mergeCell ref="J32:K33"/>
    <mergeCell ref="Q32:Q33"/>
    <mergeCell ref="R32:S33"/>
    <mergeCell ref="A38:B41"/>
    <mergeCell ref="AJ13:AK14"/>
    <mergeCell ref="AH13:AI14"/>
    <mergeCell ref="A11:B12"/>
    <mergeCell ref="AQ11:BC14"/>
    <mergeCell ref="A30:B33"/>
    <mergeCell ref="C30:C31"/>
    <mergeCell ref="D30:E31"/>
    <mergeCell ref="F30:G31"/>
    <mergeCell ref="C32:C33"/>
    <mergeCell ref="D36:E37"/>
    <mergeCell ref="F36:G37"/>
    <mergeCell ref="H36:I37"/>
    <mergeCell ref="J40:K41"/>
    <mergeCell ref="L40:M41"/>
    <mergeCell ref="R40:S41"/>
    <mergeCell ref="L36:M37"/>
    <mergeCell ref="X34:Y35"/>
    <mergeCell ref="R34:S35"/>
    <mergeCell ref="T34:U35"/>
    <mergeCell ref="F44:G45"/>
    <mergeCell ref="H44:I45"/>
    <mergeCell ref="J44:K45"/>
    <mergeCell ref="L44:M45"/>
    <mergeCell ref="L46:M47"/>
    <mergeCell ref="C40:C41"/>
    <mergeCell ref="D40:E41"/>
    <mergeCell ref="F40:G41"/>
    <mergeCell ref="H40:I41"/>
    <mergeCell ref="D48:E49"/>
    <mergeCell ref="Q48:Q49"/>
    <mergeCell ref="Q46:Q47"/>
    <mergeCell ref="Q44:Q45"/>
    <mergeCell ref="Q42:Q43"/>
    <mergeCell ref="O46:P49"/>
    <mergeCell ref="F48:G49"/>
    <mergeCell ref="F46:G47"/>
    <mergeCell ref="H46:I47"/>
    <mergeCell ref="J46:K47"/>
    <mergeCell ref="A46:B49"/>
    <mergeCell ref="C46:C47"/>
    <mergeCell ref="D46:E47"/>
    <mergeCell ref="A42:B45"/>
    <mergeCell ref="C42:C43"/>
    <mergeCell ref="D42:E43"/>
    <mergeCell ref="C44:C45"/>
    <mergeCell ref="D44:E45"/>
    <mergeCell ref="C48:C49"/>
    <mergeCell ref="H48:I49"/>
    <mergeCell ref="J48:K49"/>
    <mergeCell ref="L48:M49"/>
    <mergeCell ref="T40:U41"/>
    <mergeCell ref="X44:Y45"/>
    <mergeCell ref="Z44:AA45"/>
    <mergeCell ref="X42:Y43"/>
    <mergeCell ref="Z46:AA47"/>
    <mergeCell ref="X46:Y47"/>
    <mergeCell ref="X48:Y49"/>
    <mergeCell ref="O38:P41"/>
    <mergeCell ref="Q40:Q41"/>
    <mergeCell ref="T48:U49"/>
    <mergeCell ref="V48:W49"/>
    <mergeCell ref="R48:S49"/>
    <mergeCell ref="R46:S47"/>
    <mergeCell ref="T46:U47"/>
    <mergeCell ref="V46:W47"/>
    <mergeCell ref="V44:W45"/>
    <mergeCell ref="R44:S45"/>
    <mergeCell ref="T44:U45"/>
    <mergeCell ref="O42:P45"/>
    <mergeCell ref="L42:M43"/>
    <mergeCell ref="C38:C39"/>
    <mergeCell ref="D38:E39"/>
    <mergeCell ref="Q38:Q39"/>
    <mergeCell ref="Z42:AA43"/>
    <mergeCell ref="T42:U43"/>
    <mergeCell ref="V42:W43"/>
    <mergeCell ref="F38:G39"/>
    <mergeCell ref="Z38:AA39"/>
    <mergeCell ref="X40:Y41"/>
    <mergeCell ref="Z40:AA41"/>
    <mergeCell ref="F42:G43"/>
    <mergeCell ref="O26:P29"/>
    <mergeCell ref="H42:I43"/>
    <mergeCell ref="J42:K43"/>
    <mergeCell ref="H38:I39"/>
    <mergeCell ref="J38:K39"/>
    <mergeCell ref="L38:M39"/>
    <mergeCell ref="J36:K37"/>
    <mergeCell ref="F28:G29"/>
    <mergeCell ref="H28:I29"/>
    <mergeCell ref="J26:K27"/>
    <mergeCell ref="L26:M27"/>
    <mergeCell ref="J28:K29"/>
    <mergeCell ref="D34:E35"/>
    <mergeCell ref="X36:Y37"/>
    <mergeCell ref="Z36:AA37"/>
    <mergeCell ref="Q34:Q35"/>
    <mergeCell ref="R36:S37"/>
    <mergeCell ref="T36:U37"/>
    <mergeCell ref="C36:C37"/>
    <mergeCell ref="V34:W35"/>
    <mergeCell ref="X38:Y39"/>
    <mergeCell ref="R38:S39"/>
    <mergeCell ref="R42:S43"/>
    <mergeCell ref="T32:U33"/>
    <mergeCell ref="F34:G35"/>
    <mergeCell ref="H34:I35"/>
    <mergeCell ref="V40:W41"/>
    <mergeCell ref="V38:W39"/>
    <mergeCell ref="F26:G27"/>
    <mergeCell ref="H26:I27"/>
    <mergeCell ref="J30:K31"/>
    <mergeCell ref="L30:M31"/>
    <mergeCell ref="L32:M33"/>
    <mergeCell ref="H24:I25"/>
    <mergeCell ref="O22:P25"/>
    <mergeCell ref="O30:P33"/>
    <mergeCell ref="V36:W37"/>
    <mergeCell ref="R26:S27"/>
    <mergeCell ref="V26:W27"/>
    <mergeCell ref="L28:M29"/>
    <mergeCell ref="Q22:Q23"/>
    <mergeCell ref="R22:S23"/>
    <mergeCell ref="T22:U23"/>
    <mergeCell ref="V22:W23"/>
    <mergeCell ref="Z32:AA33"/>
    <mergeCell ref="Q30:Q31"/>
    <mergeCell ref="R30:S31"/>
    <mergeCell ref="T30:U31"/>
    <mergeCell ref="V30:W31"/>
    <mergeCell ref="Q26:Q27"/>
    <mergeCell ref="T26:U27"/>
    <mergeCell ref="Z26:AA27"/>
    <mergeCell ref="X28:Y29"/>
    <mergeCell ref="Z28:AA29"/>
    <mergeCell ref="Z22:AA23"/>
    <mergeCell ref="AE24:AE25"/>
    <mergeCell ref="AH24:AI25"/>
    <mergeCell ref="AJ24:AK25"/>
    <mergeCell ref="AL24:AM25"/>
    <mergeCell ref="AN24:AO25"/>
    <mergeCell ref="AL22:AM23"/>
    <mergeCell ref="AF22:AG23"/>
    <mergeCell ref="AH22:AI23"/>
    <mergeCell ref="AJ22:AK23"/>
    <mergeCell ref="V32:W33"/>
    <mergeCell ref="C17:Y18"/>
    <mergeCell ref="A17:B18"/>
    <mergeCell ref="AD17:AE18"/>
    <mergeCell ref="AF17:AG18"/>
    <mergeCell ref="AJ17:AK18"/>
    <mergeCell ref="AH17:AI18"/>
    <mergeCell ref="Z13:AA14"/>
    <mergeCell ref="L22:M23"/>
    <mergeCell ref="Z15:AA16"/>
    <mergeCell ref="A15:B16"/>
    <mergeCell ref="AN22:AO23"/>
    <mergeCell ref="A22:B25"/>
    <mergeCell ref="C22:C23"/>
    <mergeCell ref="C24:C25"/>
    <mergeCell ref="D24:E25"/>
    <mergeCell ref="D22:E23"/>
    <mergeCell ref="X24:Y25"/>
    <mergeCell ref="Z24:AA25"/>
    <mergeCell ref="AF24:AG25"/>
    <mergeCell ref="Q24:Q25"/>
    <mergeCell ref="R24:S25"/>
    <mergeCell ref="T24:U25"/>
    <mergeCell ref="V24:W25"/>
    <mergeCell ref="X22:Y23"/>
    <mergeCell ref="J24:K25"/>
    <mergeCell ref="L24:M25"/>
    <mergeCell ref="F24:G25"/>
    <mergeCell ref="AK1:AO2"/>
    <mergeCell ref="AK3:AO4"/>
    <mergeCell ref="AH1:AJ2"/>
    <mergeCell ref="AH3:AJ4"/>
    <mergeCell ref="AQ21:BC24"/>
    <mergeCell ref="A1:E2"/>
    <mergeCell ref="F1:AG2"/>
    <mergeCell ref="J22:K23"/>
    <mergeCell ref="F22:G23"/>
    <mergeCell ref="H22:I23"/>
    <mergeCell ref="BV25:BW25"/>
    <mergeCell ref="BX25:BY25"/>
    <mergeCell ref="BZ25:CA25"/>
    <mergeCell ref="CB25:CC25"/>
    <mergeCell ref="CD25:CE25"/>
    <mergeCell ref="AQ1:BC4"/>
    <mergeCell ref="BD1:BE4"/>
    <mergeCell ref="BF1:BF2"/>
    <mergeCell ref="BG1:BU2"/>
    <mergeCell ref="BG3:BU4"/>
    <mergeCell ref="CD3:CE4"/>
    <mergeCell ref="BV1:BW2"/>
    <mergeCell ref="CD11:CE12"/>
    <mergeCell ref="CD21:CE22"/>
    <mergeCell ref="CD13:CE14"/>
    <mergeCell ref="BV13:BW14"/>
    <mergeCell ref="CB11:CC12"/>
    <mergeCell ref="BZ13:CA14"/>
    <mergeCell ref="BV11:BW12"/>
    <mergeCell ref="BX11:BY12"/>
    <mergeCell ref="Z17:AA18"/>
    <mergeCell ref="AN15:AO16"/>
    <mergeCell ref="BG21:BU22"/>
    <mergeCell ref="BZ3:CA4"/>
    <mergeCell ref="AC22:AD25"/>
    <mergeCell ref="AE22:AE23"/>
    <mergeCell ref="Z11:AA12"/>
    <mergeCell ref="BG23:BU24"/>
    <mergeCell ref="BX13:BY14"/>
    <mergeCell ref="CG11:CS14"/>
    <mergeCell ref="CT11:CU14"/>
    <mergeCell ref="CV11:CV12"/>
    <mergeCell ref="CW11:DK12"/>
    <mergeCell ref="CV1:CV2"/>
    <mergeCell ref="CW1:DK2"/>
    <mergeCell ref="CV3:CV4"/>
    <mergeCell ref="CB13:CC14"/>
    <mergeCell ref="CB3:CC4"/>
    <mergeCell ref="BV35:BW35"/>
    <mergeCell ref="BF3:BF4"/>
    <mergeCell ref="CG1:CS4"/>
    <mergeCell ref="CT1:CU4"/>
    <mergeCell ref="BX1:BY2"/>
    <mergeCell ref="BZ1:CA2"/>
    <mergeCell ref="CB1:CC2"/>
    <mergeCell ref="CD1:CE2"/>
    <mergeCell ref="BV3:BW4"/>
    <mergeCell ref="BX3:BY4"/>
    <mergeCell ref="AQ31:BC34"/>
    <mergeCell ref="BD31:BE34"/>
    <mergeCell ref="BF31:BF32"/>
    <mergeCell ref="BG31:BU32"/>
    <mergeCell ref="BF33:BF34"/>
    <mergeCell ref="BG33:BU34"/>
    <mergeCell ref="CD31:CE32"/>
    <mergeCell ref="BV33:BW34"/>
    <mergeCell ref="BX33:BY34"/>
    <mergeCell ref="BZ33:CA34"/>
    <mergeCell ref="CB33:CC34"/>
    <mergeCell ref="CD33:CE34"/>
    <mergeCell ref="BV31:BW32"/>
    <mergeCell ref="BX31:BY32"/>
    <mergeCell ref="BZ31:CA32"/>
    <mergeCell ref="CB31:CC32"/>
    <mergeCell ref="AQ41:BC44"/>
    <mergeCell ref="BD41:BE44"/>
    <mergeCell ref="BF41:BF42"/>
    <mergeCell ref="BG41:BU42"/>
    <mergeCell ref="BF43:BF44"/>
    <mergeCell ref="BG43:BU44"/>
    <mergeCell ref="BV43:BW44"/>
    <mergeCell ref="BX43:BY44"/>
    <mergeCell ref="BZ43:CA44"/>
    <mergeCell ref="CB43:CC44"/>
    <mergeCell ref="CD43:CE44"/>
    <mergeCell ref="BV41:BW42"/>
    <mergeCell ref="BX41:BY42"/>
    <mergeCell ref="BZ41:CA42"/>
    <mergeCell ref="CB41:CC42"/>
    <mergeCell ref="CD41:CE42"/>
    <mergeCell ref="CB51:CC52"/>
    <mergeCell ref="AQ51:BC54"/>
    <mergeCell ref="BD51:BE54"/>
    <mergeCell ref="BF51:BF52"/>
    <mergeCell ref="BG51:BU52"/>
    <mergeCell ref="BF53:BF54"/>
    <mergeCell ref="BG53:BU54"/>
    <mergeCell ref="BG63:BU64"/>
    <mergeCell ref="CD51:CE52"/>
    <mergeCell ref="BV53:BW54"/>
    <mergeCell ref="BX53:BY54"/>
    <mergeCell ref="BZ53:CA54"/>
    <mergeCell ref="CB53:CC54"/>
    <mergeCell ref="CD53:CE54"/>
    <mergeCell ref="BV51:BW52"/>
    <mergeCell ref="BX51:BY52"/>
    <mergeCell ref="BZ51:CA52"/>
    <mergeCell ref="AQ61:BC64"/>
    <mergeCell ref="BD61:BE64"/>
    <mergeCell ref="BF61:BF62"/>
    <mergeCell ref="BG61:BU62"/>
    <mergeCell ref="BF63:BF64"/>
    <mergeCell ref="CF61:CF62"/>
    <mergeCell ref="CF63:CF64"/>
    <mergeCell ref="CF51:CF52"/>
    <mergeCell ref="CF53:CF54"/>
    <mergeCell ref="CV51:CV52"/>
    <mergeCell ref="CW51:DK52"/>
    <mergeCell ref="CV53:CV54"/>
    <mergeCell ref="CW53:DK54"/>
    <mergeCell ref="DT51:DU52"/>
    <mergeCell ref="DL53:DM54"/>
    <mergeCell ref="DN53:DO54"/>
    <mergeCell ref="DP53:DQ54"/>
    <mergeCell ref="DR53:DS54"/>
    <mergeCell ref="DT53:DU54"/>
    <mergeCell ref="DL15:DM15"/>
    <mergeCell ref="DN15:DO15"/>
    <mergeCell ref="DP15:DQ15"/>
    <mergeCell ref="DR15:DS15"/>
    <mergeCell ref="DT15:DU15"/>
    <mergeCell ref="CG21:CS24"/>
    <mergeCell ref="CT21:CU24"/>
    <mergeCell ref="CV21:CV22"/>
    <mergeCell ref="CW21:DK22"/>
    <mergeCell ref="DL21:DM22"/>
    <mergeCell ref="DN21:DO22"/>
    <mergeCell ref="CV23:CV24"/>
    <mergeCell ref="CW23:DK24"/>
    <mergeCell ref="DL23:DM24"/>
    <mergeCell ref="DN23:DO24"/>
    <mergeCell ref="DP23:DQ24"/>
    <mergeCell ref="DR23:DS24"/>
    <mergeCell ref="DL5:DM5"/>
    <mergeCell ref="DN5:DO5"/>
    <mergeCell ref="DP5:DQ5"/>
    <mergeCell ref="DR5:DS5"/>
    <mergeCell ref="DT5:DU5"/>
    <mergeCell ref="CV43:CV44"/>
    <mergeCell ref="CW43:DK44"/>
    <mergeCell ref="DT41:DU42"/>
    <mergeCell ref="DL43:DM44"/>
    <mergeCell ref="DN43:DO44"/>
    <mergeCell ref="DP43:DQ44"/>
    <mergeCell ref="DR43:DS44"/>
    <mergeCell ref="DT43:DU44"/>
    <mergeCell ref="DL41:DM42"/>
    <mergeCell ref="DN41:DO42"/>
    <mergeCell ref="DP41:DQ42"/>
    <mergeCell ref="DR41:DS42"/>
    <mergeCell ref="CV13:CV14"/>
    <mergeCell ref="CW13:DK14"/>
    <mergeCell ref="DL13:DM14"/>
    <mergeCell ref="DN13:DO14"/>
    <mergeCell ref="F66:AG67"/>
    <mergeCell ref="AH66:AJ67"/>
    <mergeCell ref="AK66:AO67"/>
    <mergeCell ref="BX66:BY67"/>
    <mergeCell ref="BZ66:CA67"/>
    <mergeCell ref="BF66:BF67"/>
    <mergeCell ref="BG66:BU67"/>
    <mergeCell ref="CG66:CS69"/>
    <mergeCell ref="CT66:CU69"/>
    <mergeCell ref="CV66:CV67"/>
    <mergeCell ref="CV68:CV69"/>
    <mergeCell ref="CW66:DK67"/>
    <mergeCell ref="DL66:DM67"/>
    <mergeCell ref="FD66:FE67"/>
    <mergeCell ref="FF66:FG67"/>
    <mergeCell ref="FH66:FI67"/>
    <mergeCell ref="DN66:DO67"/>
    <mergeCell ref="DP66:DQ67"/>
    <mergeCell ref="DR66:DS67"/>
    <mergeCell ref="DT66:DU67"/>
    <mergeCell ref="DW66:EI69"/>
    <mergeCell ref="BG68:BU69"/>
    <mergeCell ref="BV68:BW69"/>
    <mergeCell ref="AQ66:BC69"/>
    <mergeCell ref="BD66:BE69"/>
    <mergeCell ref="FH68:FI69"/>
    <mergeCell ref="BX68:BY69"/>
    <mergeCell ref="BZ68:CA69"/>
    <mergeCell ref="CB68:CC69"/>
    <mergeCell ref="CD68:CE69"/>
    <mergeCell ref="FJ1:FK2"/>
    <mergeCell ref="EL3:EL4"/>
    <mergeCell ref="EM3:FA4"/>
    <mergeCell ref="FB3:FC4"/>
    <mergeCell ref="FD3:FE4"/>
    <mergeCell ref="FF3:FG4"/>
    <mergeCell ref="FH3:FI4"/>
    <mergeCell ref="FJ3:FK4"/>
    <mergeCell ref="FB1:FC2"/>
    <mergeCell ref="FD1:FE2"/>
    <mergeCell ref="CG61:CS64"/>
    <mergeCell ref="CT61:CU64"/>
    <mergeCell ref="CV61:CV62"/>
    <mergeCell ref="CW61:DK62"/>
    <mergeCell ref="CV63:CV64"/>
    <mergeCell ref="CW63:DK64"/>
    <mergeCell ref="DT61:DU62"/>
    <mergeCell ref="DL63:DM64"/>
    <mergeCell ref="DN63:DO64"/>
    <mergeCell ref="DP63:DQ64"/>
    <mergeCell ref="DR63:DS64"/>
    <mergeCell ref="DT63:DU64"/>
    <mergeCell ref="DL61:DM62"/>
    <mergeCell ref="FF1:FG2"/>
    <mergeCell ref="FH1:FI2"/>
    <mergeCell ref="DW1:EI4"/>
    <mergeCell ref="EJ1:EK4"/>
    <mergeCell ref="EL1:EL2"/>
    <mergeCell ref="EM1:FA2"/>
    <mergeCell ref="DL45:DM45"/>
    <mergeCell ref="DN45:DO45"/>
    <mergeCell ref="DP45:DQ45"/>
    <mergeCell ref="AD70:AE71"/>
    <mergeCell ref="AF70:AG71"/>
    <mergeCell ref="AH70:AI71"/>
    <mergeCell ref="EL68:EL69"/>
    <mergeCell ref="EM68:FA69"/>
    <mergeCell ref="CW68:DK69"/>
    <mergeCell ref="DL68:DM69"/>
    <mergeCell ref="EJ66:EK69"/>
    <mergeCell ref="EM66:FA67"/>
    <mergeCell ref="AH72:AI73"/>
    <mergeCell ref="AJ70:AK71"/>
    <mergeCell ref="AL70:AM71"/>
    <mergeCell ref="AN70:AO71"/>
    <mergeCell ref="FJ68:FK69"/>
    <mergeCell ref="A70:C71"/>
    <mergeCell ref="D70:E71"/>
    <mergeCell ref="F70:H71"/>
    <mergeCell ref="Z70:AA71"/>
    <mergeCell ref="AB70:AC71"/>
    <mergeCell ref="DR68:DS69"/>
    <mergeCell ref="DT68:DU69"/>
    <mergeCell ref="FB66:FC67"/>
    <mergeCell ref="BV66:BW67"/>
    <mergeCell ref="FJ66:FK67"/>
    <mergeCell ref="F68:AG69"/>
    <mergeCell ref="AH68:AJ69"/>
    <mergeCell ref="AK68:AO69"/>
    <mergeCell ref="BF68:BF69"/>
    <mergeCell ref="EL66:EL67"/>
    <mergeCell ref="FD68:FE69"/>
    <mergeCell ref="FF68:FG69"/>
    <mergeCell ref="A66:E67"/>
    <mergeCell ref="AL74:AM75"/>
    <mergeCell ref="AJ72:AK73"/>
    <mergeCell ref="AL72:AM73"/>
    <mergeCell ref="AN72:AO73"/>
    <mergeCell ref="A72:B73"/>
    <mergeCell ref="C72:Y73"/>
    <mergeCell ref="Z72:AA73"/>
    <mergeCell ref="AB72:AC73"/>
    <mergeCell ref="AD72:AE73"/>
    <mergeCell ref="AF72:AG73"/>
    <mergeCell ref="AN80:AO81"/>
    <mergeCell ref="AN74:AO75"/>
    <mergeCell ref="A74:B75"/>
    <mergeCell ref="C74:Y75"/>
    <mergeCell ref="Z74:AA75"/>
    <mergeCell ref="AB74:AC75"/>
    <mergeCell ref="AD74:AE75"/>
    <mergeCell ref="AF74:AG75"/>
    <mergeCell ref="AH74:AI75"/>
    <mergeCell ref="AJ74:AK75"/>
    <mergeCell ref="A76:B77"/>
    <mergeCell ref="C76:Y77"/>
    <mergeCell ref="Z76:AA77"/>
    <mergeCell ref="AB76:AC77"/>
    <mergeCell ref="AD76:AE77"/>
    <mergeCell ref="AH80:AI81"/>
    <mergeCell ref="A78:B79"/>
    <mergeCell ref="C78:Y79"/>
    <mergeCell ref="Z78:AA79"/>
    <mergeCell ref="AB78:AC79"/>
    <mergeCell ref="AD78:AE79"/>
    <mergeCell ref="AF78:AG79"/>
    <mergeCell ref="A80:B81"/>
    <mergeCell ref="C80:Y81"/>
    <mergeCell ref="Z80:AA81"/>
    <mergeCell ref="AB80:AC81"/>
    <mergeCell ref="AD80:AE81"/>
    <mergeCell ref="AF80:AG81"/>
    <mergeCell ref="AF76:AG77"/>
    <mergeCell ref="AH76:AI77"/>
    <mergeCell ref="AJ76:AK77"/>
    <mergeCell ref="AL76:AM77"/>
    <mergeCell ref="AH78:AI79"/>
    <mergeCell ref="CT76:CU79"/>
    <mergeCell ref="CB78:CC79"/>
    <mergeCell ref="CD78:CE79"/>
    <mergeCell ref="DN76:DO77"/>
    <mergeCell ref="DN78:DO79"/>
    <mergeCell ref="BF78:BF79"/>
    <mergeCell ref="BG78:BU79"/>
    <mergeCell ref="BV78:BW79"/>
    <mergeCell ref="AQ76:BC79"/>
    <mergeCell ref="DL76:DM77"/>
    <mergeCell ref="DL78:DM79"/>
    <mergeCell ref="CF76:CF77"/>
    <mergeCell ref="BZ78:CA79"/>
    <mergeCell ref="BF76:BF77"/>
    <mergeCell ref="BX76:BY77"/>
    <mergeCell ref="BG76:BU77"/>
    <mergeCell ref="BV76:BW77"/>
    <mergeCell ref="CF88:CF89"/>
    <mergeCell ref="CF86:CF87"/>
    <mergeCell ref="BX78:BY79"/>
    <mergeCell ref="AN76:AO77"/>
    <mergeCell ref="DR78:DS79"/>
    <mergeCell ref="AJ78:AK79"/>
    <mergeCell ref="AL78:AM79"/>
    <mergeCell ref="AN78:AO79"/>
    <mergeCell ref="BD76:BE79"/>
    <mergeCell ref="DP76:DQ77"/>
    <mergeCell ref="CV76:CV77"/>
    <mergeCell ref="CV88:CV89"/>
    <mergeCell ref="CW88:DK89"/>
    <mergeCell ref="DL88:DM89"/>
    <mergeCell ref="BV86:BW87"/>
    <mergeCell ref="BX86:BY87"/>
    <mergeCell ref="CB76:CC77"/>
    <mergeCell ref="CD76:CE77"/>
    <mergeCell ref="DR86:DS87"/>
    <mergeCell ref="CB86:CC87"/>
    <mergeCell ref="CD86:CE87"/>
    <mergeCell ref="CG86:CS89"/>
    <mergeCell ref="CD88:CE89"/>
    <mergeCell ref="CB88:CC89"/>
    <mergeCell ref="DN88:DO89"/>
    <mergeCell ref="AJ80:AK81"/>
    <mergeCell ref="AL80:AM81"/>
    <mergeCell ref="DP88:DQ89"/>
    <mergeCell ref="CV86:CV87"/>
    <mergeCell ref="CW86:DK87"/>
    <mergeCell ref="DL86:DM87"/>
    <mergeCell ref="DN86:DO87"/>
    <mergeCell ref="A82:B83"/>
    <mergeCell ref="C82:Y83"/>
    <mergeCell ref="Z82:AA83"/>
    <mergeCell ref="AB82:AC83"/>
    <mergeCell ref="AD82:AE83"/>
    <mergeCell ref="AF82:AG83"/>
    <mergeCell ref="BF88:BF89"/>
    <mergeCell ref="AN82:AO83"/>
    <mergeCell ref="V89:W90"/>
    <mergeCell ref="X89:Y90"/>
    <mergeCell ref="Z89:AA90"/>
    <mergeCell ref="AE87:AE88"/>
    <mergeCell ref="AH82:AI83"/>
    <mergeCell ref="AJ82:AK83"/>
    <mergeCell ref="AL82:AM83"/>
    <mergeCell ref="V87:W88"/>
    <mergeCell ref="BG88:BU89"/>
    <mergeCell ref="BG86:BU87"/>
    <mergeCell ref="A87:B90"/>
    <mergeCell ref="C87:C88"/>
    <mergeCell ref="D87:E88"/>
    <mergeCell ref="F87:G88"/>
    <mergeCell ref="X87:Y88"/>
    <mergeCell ref="BD86:BE89"/>
    <mergeCell ref="BF86:BF87"/>
    <mergeCell ref="L89:M90"/>
    <mergeCell ref="C89:C90"/>
    <mergeCell ref="D89:E90"/>
    <mergeCell ref="F89:G90"/>
    <mergeCell ref="H89:I90"/>
    <mergeCell ref="J89:K90"/>
    <mergeCell ref="DP86:DQ87"/>
    <mergeCell ref="BZ86:CA87"/>
    <mergeCell ref="H87:I88"/>
    <mergeCell ref="J87:K88"/>
    <mergeCell ref="L87:M88"/>
    <mergeCell ref="O87:P90"/>
    <mergeCell ref="Q87:Q88"/>
    <mergeCell ref="CB90:CC90"/>
    <mergeCell ref="CD90:CE90"/>
    <mergeCell ref="AJ89:AK90"/>
    <mergeCell ref="AL89:AM90"/>
    <mergeCell ref="V93:W94"/>
    <mergeCell ref="R87:S88"/>
    <mergeCell ref="T87:U88"/>
    <mergeCell ref="R89:S90"/>
    <mergeCell ref="T89:U90"/>
    <mergeCell ref="AJ87:AK88"/>
    <mergeCell ref="AL87:AM88"/>
    <mergeCell ref="AN87:AO88"/>
    <mergeCell ref="AC87:AD90"/>
    <mergeCell ref="AF89:AG90"/>
    <mergeCell ref="AN89:AO90"/>
    <mergeCell ref="AH89:AI90"/>
    <mergeCell ref="AQ86:BC89"/>
    <mergeCell ref="H93:I94"/>
    <mergeCell ref="Q89:Q90"/>
    <mergeCell ref="AE89:AE90"/>
    <mergeCell ref="V91:W92"/>
    <mergeCell ref="T93:U94"/>
    <mergeCell ref="Z87:AA88"/>
    <mergeCell ref="AF87:AG88"/>
    <mergeCell ref="AH87:AI88"/>
    <mergeCell ref="L97:M98"/>
    <mergeCell ref="Q97:Q98"/>
    <mergeCell ref="X93:Y94"/>
    <mergeCell ref="R97:S98"/>
    <mergeCell ref="T97:U98"/>
    <mergeCell ref="V97:W98"/>
    <mergeCell ref="X91:Y92"/>
    <mergeCell ref="Z91:AA92"/>
    <mergeCell ref="Q93:Q94"/>
    <mergeCell ref="R93:S94"/>
    <mergeCell ref="L91:M92"/>
    <mergeCell ref="O91:P94"/>
    <mergeCell ref="Q91:Q92"/>
    <mergeCell ref="R91:S92"/>
    <mergeCell ref="T91:U92"/>
    <mergeCell ref="L93:M94"/>
    <mergeCell ref="C97:C98"/>
    <mergeCell ref="D97:E98"/>
    <mergeCell ref="C95:C96"/>
    <mergeCell ref="D95:E96"/>
    <mergeCell ref="F95:G96"/>
    <mergeCell ref="J91:K92"/>
    <mergeCell ref="C93:C94"/>
    <mergeCell ref="F97:G98"/>
    <mergeCell ref="H97:I98"/>
    <mergeCell ref="A91:B94"/>
    <mergeCell ref="C91:C92"/>
    <mergeCell ref="D91:E92"/>
    <mergeCell ref="F91:G92"/>
    <mergeCell ref="H91:I92"/>
    <mergeCell ref="H95:I96"/>
    <mergeCell ref="J97:K98"/>
    <mergeCell ref="BZ100:CA100"/>
    <mergeCell ref="Z93:AA94"/>
    <mergeCell ref="J93:K94"/>
    <mergeCell ref="L95:M96"/>
    <mergeCell ref="D93:E94"/>
    <mergeCell ref="F93:G94"/>
    <mergeCell ref="V99:W100"/>
    <mergeCell ref="X99:Y100"/>
    <mergeCell ref="BV100:BW100"/>
    <mergeCell ref="J95:K96"/>
    <mergeCell ref="J99:K100"/>
    <mergeCell ref="L99:M100"/>
    <mergeCell ref="O99:P102"/>
    <mergeCell ref="Q99:Q100"/>
    <mergeCell ref="X97:Y98"/>
    <mergeCell ref="T95:U96"/>
    <mergeCell ref="V95:W96"/>
    <mergeCell ref="X95:Y96"/>
    <mergeCell ref="R99:S100"/>
    <mergeCell ref="Z99:AA100"/>
    <mergeCell ref="BG96:BU97"/>
    <mergeCell ref="BG98:BU99"/>
    <mergeCell ref="BV96:BW97"/>
    <mergeCell ref="BV98:BW99"/>
    <mergeCell ref="BX98:BY99"/>
    <mergeCell ref="BX96:BY97"/>
    <mergeCell ref="BX100:BY100"/>
    <mergeCell ref="O95:P98"/>
    <mergeCell ref="Q95:Q96"/>
    <mergeCell ref="R95:S96"/>
    <mergeCell ref="Z95:AA96"/>
    <mergeCell ref="BZ96:CA97"/>
    <mergeCell ref="Z97:AA98"/>
    <mergeCell ref="CB98:CC99"/>
    <mergeCell ref="CB96:CC97"/>
    <mergeCell ref="BZ98:CA99"/>
    <mergeCell ref="AQ96:BC99"/>
    <mergeCell ref="BD96:BE99"/>
    <mergeCell ref="BF96:BF97"/>
    <mergeCell ref="BF98:BF99"/>
    <mergeCell ref="CW98:DK99"/>
    <mergeCell ref="CG96:CS99"/>
    <mergeCell ref="CT96:CU99"/>
    <mergeCell ref="CV96:CV97"/>
    <mergeCell ref="CD98:CE99"/>
    <mergeCell ref="CV98:CV99"/>
    <mergeCell ref="CD96:CE97"/>
    <mergeCell ref="CW96:DK97"/>
    <mergeCell ref="CF96:CF97"/>
    <mergeCell ref="A99:B102"/>
    <mergeCell ref="C99:C100"/>
    <mergeCell ref="D99:E100"/>
    <mergeCell ref="F99:G100"/>
    <mergeCell ref="H99:I100"/>
    <mergeCell ref="T99:U100"/>
    <mergeCell ref="T101:U102"/>
    <mergeCell ref="X101:Y102"/>
    <mergeCell ref="V101:W102"/>
    <mergeCell ref="V105:W106"/>
    <mergeCell ref="X105:Y106"/>
    <mergeCell ref="Z105:AA106"/>
    <mergeCell ref="A107:B110"/>
    <mergeCell ref="C107:C108"/>
    <mergeCell ref="D107:E108"/>
    <mergeCell ref="F107:G108"/>
    <mergeCell ref="H107:I108"/>
    <mergeCell ref="A103:B106"/>
    <mergeCell ref="O103:P106"/>
    <mergeCell ref="Q103:Q104"/>
    <mergeCell ref="R103:S104"/>
    <mergeCell ref="T103:U104"/>
    <mergeCell ref="R105:S106"/>
    <mergeCell ref="T105:U106"/>
    <mergeCell ref="Q101:Q102"/>
    <mergeCell ref="R101:S102"/>
    <mergeCell ref="Z103:AA104"/>
    <mergeCell ref="C105:C106"/>
    <mergeCell ref="D105:E106"/>
    <mergeCell ref="F105:G106"/>
    <mergeCell ref="R109:S110"/>
    <mergeCell ref="L109:M110"/>
    <mergeCell ref="Q109:Q110"/>
    <mergeCell ref="DP108:DQ109"/>
    <mergeCell ref="V109:W110"/>
    <mergeCell ref="X109:Y110"/>
    <mergeCell ref="Z109:AA110"/>
    <mergeCell ref="BG108:BU109"/>
    <mergeCell ref="CW108:DK109"/>
    <mergeCell ref="DL110:DM110"/>
    <mergeCell ref="V107:W108"/>
    <mergeCell ref="DR108:DS109"/>
    <mergeCell ref="H105:I106"/>
    <mergeCell ref="J105:K106"/>
    <mergeCell ref="L105:M106"/>
    <mergeCell ref="Q105:Q106"/>
    <mergeCell ref="C101:C102"/>
    <mergeCell ref="D101:E102"/>
    <mergeCell ref="F101:G102"/>
    <mergeCell ref="H101:I102"/>
    <mergeCell ref="J101:K102"/>
    <mergeCell ref="L101:M102"/>
    <mergeCell ref="C103:C104"/>
    <mergeCell ref="D103:E104"/>
    <mergeCell ref="F103:G104"/>
    <mergeCell ref="H103:I104"/>
    <mergeCell ref="J103:K104"/>
    <mergeCell ref="L103:M104"/>
    <mergeCell ref="DN106:DO107"/>
    <mergeCell ref="V103:W104"/>
    <mergeCell ref="X103:Y104"/>
    <mergeCell ref="Z101:AA102"/>
    <mergeCell ref="DT108:DU109"/>
    <mergeCell ref="C109:C110"/>
    <mergeCell ref="D109:E110"/>
    <mergeCell ref="F109:G110"/>
    <mergeCell ref="H109:I110"/>
    <mergeCell ref="J109:K110"/>
    <mergeCell ref="T109:U110"/>
    <mergeCell ref="DL108:DM109"/>
    <mergeCell ref="DN108:DO109"/>
    <mergeCell ref="CB106:CC107"/>
    <mergeCell ref="CD106:CE107"/>
    <mergeCell ref="BF106:BF107"/>
    <mergeCell ref="BF108:BF109"/>
    <mergeCell ref="BV108:BW109"/>
    <mergeCell ref="BX108:BY109"/>
    <mergeCell ref="BZ108:CA109"/>
    <mergeCell ref="BG106:BU107"/>
    <mergeCell ref="BV106:BW107"/>
    <mergeCell ref="DP106:DQ107"/>
    <mergeCell ref="DR106:DS107"/>
    <mergeCell ref="CG106:CS109"/>
    <mergeCell ref="CB108:CC109"/>
    <mergeCell ref="X107:Y108"/>
    <mergeCell ref="Z107:AA108"/>
    <mergeCell ref="AQ106:BC109"/>
    <mergeCell ref="BD106:BE109"/>
    <mergeCell ref="J107:K108"/>
    <mergeCell ref="L107:M108"/>
    <mergeCell ref="O107:P110"/>
    <mergeCell ref="Q107:Q108"/>
    <mergeCell ref="R107:S108"/>
    <mergeCell ref="T107:U108"/>
    <mergeCell ref="F111:G112"/>
    <mergeCell ref="H111:I112"/>
    <mergeCell ref="J111:K112"/>
    <mergeCell ref="AQ116:BC119"/>
    <mergeCell ref="BD116:BE119"/>
    <mergeCell ref="BF116:BF117"/>
    <mergeCell ref="X111:Y112"/>
    <mergeCell ref="Z111:AA112"/>
    <mergeCell ref="L111:M112"/>
    <mergeCell ref="O111:P114"/>
    <mergeCell ref="Q111:Q112"/>
    <mergeCell ref="R111:S112"/>
    <mergeCell ref="T111:U112"/>
    <mergeCell ref="V111:W112"/>
    <mergeCell ref="Q113:Q114"/>
    <mergeCell ref="R113:S114"/>
    <mergeCell ref="T113:U114"/>
    <mergeCell ref="L113:M114"/>
    <mergeCell ref="V113:W114"/>
    <mergeCell ref="X113:Y114"/>
    <mergeCell ref="Z113:AA114"/>
    <mergeCell ref="DR126:DS127"/>
    <mergeCell ref="DT126:DU127"/>
    <mergeCell ref="BV120:BW120"/>
    <mergeCell ref="BX120:BY120"/>
    <mergeCell ref="BZ120:CA120"/>
    <mergeCell ref="CB120:CC120"/>
    <mergeCell ref="C113:C114"/>
    <mergeCell ref="D113:E114"/>
    <mergeCell ref="F113:G114"/>
    <mergeCell ref="H113:I114"/>
    <mergeCell ref="J113:K114"/>
    <mergeCell ref="DR116:DS117"/>
    <mergeCell ref="BZ116:CA117"/>
    <mergeCell ref="CB116:CC117"/>
    <mergeCell ref="CD116:CE117"/>
    <mergeCell ref="CG116:CS119"/>
    <mergeCell ref="CT116:CU119"/>
    <mergeCell ref="CV116:CV117"/>
    <mergeCell ref="BZ118:CA119"/>
    <mergeCell ref="CF116:CF117"/>
    <mergeCell ref="CV118:CV119"/>
    <mergeCell ref="CW116:DK117"/>
    <mergeCell ref="DL116:DM117"/>
    <mergeCell ref="DN116:DO117"/>
    <mergeCell ref="DP116:DQ117"/>
    <mergeCell ref="BG116:BU117"/>
    <mergeCell ref="BV116:BW117"/>
    <mergeCell ref="BX116:BY117"/>
    <mergeCell ref="BF118:BF119"/>
    <mergeCell ref="BG118:BU119"/>
    <mergeCell ref="BV118:BW119"/>
    <mergeCell ref="BX118:BY119"/>
    <mergeCell ref="A131:E132"/>
    <mergeCell ref="F131:AG132"/>
    <mergeCell ref="AH131:AJ132"/>
    <mergeCell ref="AK131:AO132"/>
    <mergeCell ref="BX131:BY132"/>
    <mergeCell ref="BZ131:CA132"/>
    <mergeCell ref="BF131:BF132"/>
    <mergeCell ref="BG131:BU132"/>
    <mergeCell ref="BV131:BW132"/>
    <mergeCell ref="AQ131:BC134"/>
    <mergeCell ref="CW131:DK132"/>
    <mergeCell ref="DL131:DM132"/>
    <mergeCell ref="F133:AG134"/>
    <mergeCell ref="AH133:AJ134"/>
    <mergeCell ref="AK133:AO134"/>
    <mergeCell ref="BF133:BF134"/>
    <mergeCell ref="DT116:DU117"/>
    <mergeCell ref="CD126:CE127"/>
    <mergeCell ref="CG126:CS129"/>
    <mergeCell ref="DR118:DS119"/>
    <mergeCell ref="CB118:CC119"/>
    <mergeCell ref="CD118:CE119"/>
    <mergeCell ref="CW118:DK119"/>
    <mergeCell ref="CT126:CU129"/>
    <mergeCell ref="CV126:CV127"/>
    <mergeCell ref="DP118:DQ119"/>
    <mergeCell ref="AQ126:BC129"/>
    <mergeCell ref="BD126:BE129"/>
    <mergeCell ref="BF126:BF127"/>
    <mergeCell ref="BG126:BU127"/>
    <mergeCell ref="BF128:BF129"/>
    <mergeCell ref="BG128:BU129"/>
    <mergeCell ref="CW133:DK134"/>
    <mergeCell ref="AJ135:AK136"/>
    <mergeCell ref="AL135:AM136"/>
    <mergeCell ref="AN135:AO136"/>
    <mergeCell ref="EJ131:EK134"/>
    <mergeCell ref="DL133:DM134"/>
    <mergeCell ref="DR133:DS134"/>
    <mergeCell ref="DT133:DU134"/>
    <mergeCell ref="DN133:DO134"/>
    <mergeCell ref="DP133:DQ134"/>
    <mergeCell ref="DW131:EI134"/>
    <mergeCell ref="CB131:CC132"/>
    <mergeCell ref="BZ128:CA129"/>
    <mergeCell ref="CB128:CC129"/>
    <mergeCell ref="CD131:CE132"/>
    <mergeCell ref="DR128:DS129"/>
    <mergeCell ref="DT128:DU129"/>
    <mergeCell ref="CW128:DK129"/>
    <mergeCell ref="DL128:DM129"/>
    <mergeCell ref="BV128:BW129"/>
    <mergeCell ref="BX128:BY129"/>
    <mergeCell ref="CV128:CV129"/>
    <mergeCell ref="DN128:DO129"/>
    <mergeCell ref="DP128:DQ129"/>
    <mergeCell ref="CD128:CE129"/>
    <mergeCell ref="A135:C136"/>
    <mergeCell ref="D135:E136"/>
    <mergeCell ref="F135:H136"/>
    <mergeCell ref="Z135:AA136"/>
    <mergeCell ref="AB135:AC136"/>
    <mergeCell ref="FB133:FC134"/>
    <mergeCell ref="BG133:BU134"/>
    <mergeCell ref="BV133:BW134"/>
    <mergeCell ref="BV135:BW135"/>
    <mergeCell ref="BD131:BE134"/>
    <mergeCell ref="AJ137:AK138"/>
    <mergeCell ref="AL137:AM138"/>
    <mergeCell ref="AN137:AO138"/>
    <mergeCell ref="A137:B138"/>
    <mergeCell ref="C137:Y138"/>
    <mergeCell ref="Z137:AA138"/>
    <mergeCell ref="AB137:AC138"/>
    <mergeCell ref="AD137:AE138"/>
    <mergeCell ref="AF137:AG138"/>
    <mergeCell ref="AH137:AI138"/>
    <mergeCell ref="DN131:DO132"/>
    <mergeCell ref="DP131:DQ132"/>
    <mergeCell ref="DR131:DS132"/>
    <mergeCell ref="DT131:DU132"/>
    <mergeCell ref="AD135:AE136"/>
    <mergeCell ref="AF135:AG136"/>
    <mergeCell ref="AH135:AI136"/>
    <mergeCell ref="EL133:EL134"/>
    <mergeCell ref="EM133:FA134"/>
    <mergeCell ref="BX133:BY134"/>
    <mergeCell ref="BZ133:CA134"/>
    <mergeCell ref="CB133:CC134"/>
    <mergeCell ref="AN139:AO140"/>
    <mergeCell ref="A139:B140"/>
    <mergeCell ref="C139:Y140"/>
    <mergeCell ref="Z139:AA140"/>
    <mergeCell ref="AB139:AC140"/>
    <mergeCell ref="AD139:AE140"/>
    <mergeCell ref="AF139:AG140"/>
    <mergeCell ref="AH139:AI140"/>
    <mergeCell ref="AJ139:AK140"/>
    <mergeCell ref="AL139:AM140"/>
    <mergeCell ref="AH141:AI142"/>
    <mergeCell ref="AJ141:AK142"/>
    <mergeCell ref="AL141:AM142"/>
    <mergeCell ref="AN141:AO142"/>
    <mergeCell ref="AH143:AI144"/>
    <mergeCell ref="A141:B142"/>
    <mergeCell ref="C141:Y142"/>
    <mergeCell ref="Z141:AA142"/>
    <mergeCell ref="AB141:AC142"/>
    <mergeCell ref="AD141:AE142"/>
    <mergeCell ref="A143:B144"/>
    <mergeCell ref="AJ143:AK144"/>
    <mergeCell ref="AL143:AM144"/>
    <mergeCell ref="AN143:AO144"/>
    <mergeCell ref="BD141:BE144"/>
    <mergeCell ref="DP141:DQ142"/>
    <mergeCell ref="CV141:CV142"/>
    <mergeCell ref="DN141:DO142"/>
    <mergeCell ref="BZ143:CA144"/>
    <mergeCell ref="BF141:BF142"/>
    <mergeCell ref="BG141:BU142"/>
    <mergeCell ref="BV141:BW142"/>
    <mergeCell ref="BF143:BF144"/>
    <mergeCell ref="BG143:BU144"/>
    <mergeCell ref="C143:Y144"/>
    <mergeCell ref="Z143:AA144"/>
    <mergeCell ref="AB143:AC144"/>
    <mergeCell ref="AD143:AE144"/>
    <mergeCell ref="AF143:AG144"/>
    <mergeCell ref="DL141:DM142"/>
    <mergeCell ref="DL143:DM144"/>
    <mergeCell ref="AQ141:BC144"/>
    <mergeCell ref="AF141:AG142"/>
    <mergeCell ref="CG141:CS144"/>
    <mergeCell ref="CT141:CU144"/>
    <mergeCell ref="F162:G163"/>
    <mergeCell ref="H162:I163"/>
    <mergeCell ref="J162:K163"/>
    <mergeCell ref="BD151:BE154"/>
    <mergeCell ref="BF151:BF152"/>
    <mergeCell ref="AE154:AE155"/>
    <mergeCell ref="AN147:AO148"/>
    <mergeCell ref="AN154:AO155"/>
    <mergeCell ref="AH154:AI155"/>
    <mergeCell ref="A145:B146"/>
    <mergeCell ref="C145:Y146"/>
    <mergeCell ref="Z145:AA146"/>
    <mergeCell ref="AB145:AC146"/>
    <mergeCell ref="AD145:AE146"/>
    <mergeCell ref="AF145:AG146"/>
    <mergeCell ref="AH145:AI146"/>
    <mergeCell ref="Q154:Q155"/>
    <mergeCell ref="AN145:AO146"/>
    <mergeCell ref="A156:B159"/>
    <mergeCell ref="C156:C157"/>
    <mergeCell ref="D156:E157"/>
    <mergeCell ref="F156:G157"/>
    <mergeCell ref="H156:I157"/>
    <mergeCell ref="AJ145:AK146"/>
    <mergeCell ref="AL145:AM146"/>
    <mergeCell ref="AF147:AG148"/>
    <mergeCell ref="AH147:AI148"/>
    <mergeCell ref="AJ147:AK148"/>
    <mergeCell ref="AL147:AM148"/>
    <mergeCell ref="V154:W155"/>
    <mergeCell ref="X154:Y155"/>
    <mergeCell ref="Z154:AA155"/>
    <mergeCell ref="D158:E159"/>
    <mergeCell ref="F158:G159"/>
    <mergeCell ref="H158:I159"/>
    <mergeCell ref="DT153:DU154"/>
    <mergeCell ref="C154:C155"/>
    <mergeCell ref="D154:E155"/>
    <mergeCell ref="F154:G155"/>
    <mergeCell ref="H154:I155"/>
    <mergeCell ref="J154:K155"/>
    <mergeCell ref="L154:M155"/>
    <mergeCell ref="V156:W157"/>
    <mergeCell ref="T158:U159"/>
    <mergeCell ref="V158:W159"/>
    <mergeCell ref="Z158:AA159"/>
    <mergeCell ref="Z156:AA157"/>
    <mergeCell ref="DP155:DQ155"/>
    <mergeCell ref="DR155:DS155"/>
    <mergeCell ref="DT155:DU155"/>
    <mergeCell ref="DN153:DO154"/>
    <mergeCell ref="DP153:DQ154"/>
    <mergeCell ref="F152:G153"/>
    <mergeCell ref="AF152:AG153"/>
    <mergeCell ref="AH152:AI153"/>
    <mergeCell ref="AJ152:AK153"/>
    <mergeCell ref="AL152:AM153"/>
    <mergeCell ref="CG151:CS154"/>
    <mergeCell ref="CT151:CU154"/>
    <mergeCell ref="DT151:DU152"/>
    <mergeCell ref="DR151:DS152"/>
    <mergeCell ref="Q158:Q159"/>
    <mergeCell ref="R158:S159"/>
    <mergeCell ref="L156:M157"/>
    <mergeCell ref="A147:B148"/>
    <mergeCell ref="C147:Y148"/>
    <mergeCell ref="Z147:AA148"/>
    <mergeCell ref="AB147:AC148"/>
    <mergeCell ref="AD147:AE148"/>
    <mergeCell ref="CD153:CE154"/>
    <mergeCell ref="CB153:CC154"/>
    <mergeCell ref="BV153:BW154"/>
    <mergeCell ref="BX153:BY154"/>
    <mergeCell ref="BZ153:CA154"/>
    <mergeCell ref="T152:U153"/>
    <mergeCell ref="A152:B155"/>
    <mergeCell ref="C152:C153"/>
    <mergeCell ref="AF154:AG155"/>
    <mergeCell ref="AJ154:AK155"/>
    <mergeCell ref="Z152:AA153"/>
    <mergeCell ref="D152:E153"/>
    <mergeCell ref="AE152:AE153"/>
    <mergeCell ref="V152:W153"/>
    <mergeCell ref="X152:Y153"/>
    <mergeCell ref="L152:M153"/>
    <mergeCell ref="O152:P155"/>
    <mergeCell ref="Q152:Q153"/>
    <mergeCell ref="R152:S153"/>
    <mergeCell ref="O156:P159"/>
    <mergeCell ref="BZ151:CA152"/>
    <mergeCell ref="CB151:CC152"/>
    <mergeCell ref="CD151:CE152"/>
    <mergeCell ref="AC152:AD155"/>
    <mergeCell ref="H152:I153"/>
    <mergeCell ref="J152:K153"/>
    <mergeCell ref="AN152:AO153"/>
    <mergeCell ref="BF153:BF154"/>
    <mergeCell ref="AL154:AM155"/>
    <mergeCell ref="AQ151:BC154"/>
    <mergeCell ref="Q160:Q161"/>
    <mergeCell ref="R160:S161"/>
    <mergeCell ref="T160:U161"/>
    <mergeCell ref="V160:W161"/>
    <mergeCell ref="X160:Y161"/>
    <mergeCell ref="BD161:BE164"/>
    <mergeCell ref="BF161:BF162"/>
    <mergeCell ref="Z160:AA161"/>
    <mergeCell ref="H160:I161"/>
    <mergeCell ref="J160:K161"/>
    <mergeCell ref="Q156:Q157"/>
    <mergeCell ref="R156:S157"/>
    <mergeCell ref="T156:U157"/>
    <mergeCell ref="A164:B167"/>
    <mergeCell ref="C164:C165"/>
    <mergeCell ref="D164:E165"/>
    <mergeCell ref="F164:G165"/>
    <mergeCell ref="H164:I165"/>
    <mergeCell ref="F168:G169"/>
    <mergeCell ref="H168:I169"/>
    <mergeCell ref="J168:K169"/>
    <mergeCell ref="AQ161:BC164"/>
    <mergeCell ref="BG153:BU154"/>
    <mergeCell ref="BG151:BU152"/>
    <mergeCell ref="R154:S155"/>
    <mergeCell ref="T154:U155"/>
    <mergeCell ref="Z162:AA163"/>
    <mergeCell ref="A160:B163"/>
    <mergeCell ref="C160:C161"/>
    <mergeCell ref="Z164:AA165"/>
    <mergeCell ref="BG161:BU162"/>
    <mergeCell ref="BG163:BU164"/>
    <mergeCell ref="J156:K157"/>
    <mergeCell ref="C158:C159"/>
    <mergeCell ref="J158:K159"/>
    <mergeCell ref="L158:M159"/>
    <mergeCell ref="L160:M161"/>
    <mergeCell ref="L162:M163"/>
    <mergeCell ref="Q162:Q163"/>
    <mergeCell ref="X158:Y159"/>
    <mergeCell ref="R162:S163"/>
    <mergeCell ref="T162:U163"/>
    <mergeCell ref="V162:W163"/>
    <mergeCell ref="X162:Y163"/>
    <mergeCell ref="X156:Y157"/>
    <mergeCell ref="X168:Y169"/>
    <mergeCell ref="Z168:AA169"/>
    <mergeCell ref="C170:C171"/>
    <mergeCell ref="D170:E171"/>
    <mergeCell ref="F170:G171"/>
    <mergeCell ref="H170:I171"/>
    <mergeCell ref="J170:K171"/>
    <mergeCell ref="CB171:CC172"/>
    <mergeCell ref="Q168:Q169"/>
    <mergeCell ref="X166:Y167"/>
    <mergeCell ref="Z166:AA167"/>
    <mergeCell ref="C168:C169"/>
    <mergeCell ref="D168:E169"/>
    <mergeCell ref="C162:C163"/>
    <mergeCell ref="O160:P163"/>
    <mergeCell ref="R168:S169"/>
    <mergeCell ref="T168:U169"/>
    <mergeCell ref="R170:S171"/>
    <mergeCell ref="T170:U171"/>
    <mergeCell ref="L168:M169"/>
    <mergeCell ref="H166:I167"/>
    <mergeCell ref="J166:K167"/>
    <mergeCell ref="L166:M167"/>
    <mergeCell ref="Q166:Q167"/>
    <mergeCell ref="R166:S167"/>
    <mergeCell ref="BV161:BW162"/>
    <mergeCell ref="BV163:BW164"/>
    <mergeCell ref="BX163:BY164"/>
    <mergeCell ref="BX161:BY162"/>
    <mergeCell ref="D160:E161"/>
    <mergeCell ref="F160:G161"/>
    <mergeCell ref="D162:E163"/>
    <mergeCell ref="V174:W175"/>
    <mergeCell ref="X174:Y175"/>
    <mergeCell ref="Z174:AA175"/>
    <mergeCell ref="BG173:BU174"/>
    <mergeCell ref="BV173:BW174"/>
    <mergeCell ref="C174:C175"/>
    <mergeCell ref="D174:E175"/>
    <mergeCell ref="F174:G175"/>
    <mergeCell ref="H174:I175"/>
    <mergeCell ref="J174:K175"/>
    <mergeCell ref="L170:M171"/>
    <mergeCell ref="Q170:Q171"/>
    <mergeCell ref="O168:P171"/>
    <mergeCell ref="CB163:CC164"/>
    <mergeCell ref="BZ163:CA164"/>
    <mergeCell ref="BF163:BF164"/>
    <mergeCell ref="V166:W167"/>
    <mergeCell ref="J164:K165"/>
    <mergeCell ref="L164:M165"/>
    <mergeCell ref="O164:P167"/>
    <mergeCell ref="Q164:Q165"/>
    <mergeCell ref="R164:S165"/>
    <mergeCell ref="T164:U165"/>
    <mergeCell ref="T166:U167"/>
    <mergeCell ref="V164:W165"/>
    <mergeCell ref="X164:Y165"/>
    <mergeCell ref="C166:C167"/>
    <mergeCell ref="D166:E167"/>
    <mergeCell ref="F166:G167"/>
    <mergeCell ref="X172:Y173"/>
    <mergeCell ref="Z172:AA173"/>
    <mergeCell ref="V168:W169"/>
    <mergeCell ref="A172:B175"/>
    <mergeCell ref="C172:C173"/>
    <mergeCell ref="D172:E173"/>
    <mergeCell ref="F172:G173"/>
    <mergeCell ref="H172:I173"/>
    <mergeCell ref="CG171:CS174"/>
    <mergeCell ref="CB173:CC174"/>
    <mergeCell ref="CD173:CE174"/>
    <mergeCell ref="BV171:BW172"/>
    <mergeCell ref="BX171:BY172"/>
    <mergeCell ref="J172:K173"/>
    <mergeCell ref="L172:M173"/>
    <mergeCell ref="O172:P175"/>
    <mergeCell ref="Q172:Q173"/>
    <mergeCell ref="R172:S173"/>
    <mergeCell ref="T172:U173"/>
    <mergeCell ref="R174:S175"/>
    <mergeCell ref="T174:U175"/>
    <mergeCell ref="BG171:BU172"/>
    <mergeCell ref="Q174:Q175"/>
    <mergeCell ref="BZ173:CA174"/>
    <mergeCell ref="A168:B171"/>
    <mergeCell ref="CD171:CE172"/>
    <mergeCell ref="BF171:BF172"/>
    <mergeCell ref="BF173:BF174"/>
    <mergeCell ref="V170:W171"/>
    <mergeCell ref="X170:Y171"/>
    <mergeCell ref="Z170:AA171"/>
    <mergeCell ref="AQ171:BC174"/>
    <mergeCell ref="BD171:BE174"/>
    <mergeCell ref="V172:W173"/>
    <mergeCell ref="L174:M175"/>
    <mergeCell ref="A176:B179"/>
    <mergeCell ref="C176:C177"/>
    <mergeCell ref="D176:E177"/>
    <mergeCell ref="F176:G177"/>
    <mergeCell ref="H176:I177"/>
    <mergeCell ref="J176:K177"/>
    <mergeCell ref="L176:M177"/>
    <mergeCell ref="O176:P179"/>
    <mergeCell ref="Q176:Q177"/>
    <mergeCell ref="R176:S177"/>
    <mergeCell ref="T176:U177"/>
    <mergeCell ref="V176:W177"/>
    <mergeCell ref="Q178:Q179"/>
    <mergeCell ref="R178:S179"/>
    <mergeCell ref="T178:U179"/>
    <mergeCell ref="L178:M179"/>
    <mergeCell ref="V178:W179"/>
    <mergeCell ref="X178:Y179"/>
    <mergeCell ref="Z178:AA179"/>
    <mergeCell ref="C178:C179"/>
    <mergeCell ref="D178:E179"/>
    <mergeCell ref="F178:G179"/>
    <mergeCell ref="H178:I179"/>
    <mergeCell ref="J178:K179"/>
    <mergeCell ref="BF183:BF184"/>
    <mergeCell ref="BG183:BU184"/>
    <mergeCell ref="BV183:BW184"/>
    <mergeCell ref="BX183:BY184"/>
    <mergeCell ref="X176:Y177"/>
    <mergeCell ref="Z176:AA177"/>
    <mergeCell ref="CV193:CV194"/>
    <mergeCell ref="DN193:DO194"/>
    <mergeCell ref="DP193:DQ194"/>
    <mergeCell ref="CW193:DK194"/>
    <mergeCell ref="DL193:DM194"/>
    <mergeCell ref="AQ181:BC184"/>
    <mergeCell ref="BD181:BE184"/>
    <mergeCell ref="BF181:BF182"/>
    <mergeCell ref="BG181:BU182"/>
    <mergeCell ref="BV181:BW182"/>
    <mergeCell ref="DN185:DO185"/>
    <mergeCell ref="BZ181:CA182"/>
    <mergeCell ref="CB181:CC182"/>
    <mergeCell ref="CD181:CE182"/>
    <mergeCell ref="CG181:CS184"/>
    <mergeCell ref="CT181:CU184"/>
    <mergeCell ref="CV181:CV182"/>
    <mergeCell ref="BZ183:CA184"/>
    <mergeCell ref="CF181:CF182"/>
    <mergeCell ref="CV183:CV184"/>
    <mergeCell ref="DP185:DQ185"/>
    <mergeCell ref="BV191:BW192"/>
    <mergeCell ref="BX191:BY192"/>
    <mergeCell ref="CD195:CE195"/>
    <mergeCell ref="CB196:CC197"/>
    <mergeCell ref="BZ193:CA194"/>
    <mergeCell ref="A196:E197"/>
    <mergeCell ref="F196:AG197"/>
    <mergeCell ref="AH196:AJ197"/>
    <mergeCell ref="AK196:AO197"/>
    <mergeCell ref="BX196:BY197"/>
    <mergeCell ref="BZ196:CA197"/>
    <mergeCell ref="AQ196:BC199"/>
    <mergeCell ref="F198:AG199"/>
    <mergeCell ref="AH198:AJ199"/>
    <mergeCell ref="AK198:AO199"/>
    <mergeCell ref="AQ191:BC194"/>
    <mergeCell ref="BD191:BE194"/>
    <mergeCell ref="BF191:BF192"/>
    <mergeCell ref="BG191:BU192"/>
    <mergeCell ref="BF193:BF194"/>
    <mergeCell ref="BG193:BU194"/>
    <mergeCell ref="CB191:CC192"/>
    <mergeCell ref="BV193:BW194"/>
    <mergeCell ref="BX193:BY194"/>
    <mergeCell ref="CD191:CE192"/>
    <mergeCell ref="CB193:CC194"/>
    <mergeCell ref="CD193:CE194"/>
    <mergeCell ref="BZ191:CA192"/>
    <mergeCell ref="BV195:BW195"/>
    <mergeCell ref="BX195:BY195"/>
    <mergeCell ref="BZ195:CA195"/>
    <mergeCell ref="CB195:CC195"/>
    <mergeCell ref="EM196:FA197"/>
    <mergeCell ref="FB196:FC197"/>
    <mergeCell ref="BF196:BF197"/>
    <mergeCell ref="BG196:BU197"/>
    <mergeCell ref="DN200:DO200"/>
    <mergeCell ref="DP200:DQ200"/>
    <mergeCell ref="DR200:DS200"/>
    <mergeCell ref="BV196:BW197"/>
    <mergeCell ref="CD196:CE197"/>
    <mergeCell ref="DR196:DS197"/>
    <mergeCell ref="AD200:AE201"/>
    <mergeCell ref="AF200:AG201"/>
    <mergeCell ref="AH200:AI201"/>
    <mergeCell ref="EL198:EL199"/>
    <mergeCell ref="CW198:DK199"/>
    <mergeCell ref="BD196:BE199"/>
    <mergeCell ref="EL196:EL197"/>
    <mergeCell ref="AN200:AO201"/>
    <mergeCell ref="DW196:EI199"/>
    <mergeCell ref="CW196:DK197"/>
    <mergeCell ref="DL196:DM197"/>
    <mergeCell ref="DV196:DV197"/>
    <mergeCell ref="EJ196:EK199"/>
    <mergeCell ref="DL198:DM199"/>
    <mergeCell ref="BF198:BF199"/>
    <mergeCell ref="DT196:DU197"/>
    <mergeCell ref="CF196:CF197"/>
    <mergeCell ref="A200:C201"/>
    <mergeCell ref="D200:E201"/>
    <mergeCell ref="F200:H201"/>
    <mergeCell ref="Z200:AA201"/>
    <mergeCell ref="AB200:AC201"/>
    <mergeCell ref="FB198:FC199"/>
    <mergeCell ref="BG198:BU199"/>
    <mergeCell ref="DL200:DM200"/>
    <mergeCell ref="AJ200:AK201"/>
    <mergeCell ref="AL200:AM201"/>
    <mergeCell ref="AJ202:AK203"/>
    <mergeCell ref="AL202:AM203"/>
    <mergeCell ref="AN202:AO203"/>
    <mergeCell ref="A202:B203"/>
    <mergeCell ref="C202:Y203"/>
    <mergeCell ref="Z202:AA203"/>
    <mergeCell ref="AB202:AC203"/>
    <mergeCell ref="AD202:AE203"/>
    <mergeCell ref="AF202:AG203"/>
    <mergeCell ref="AH202:AI203"/>
    <mergeCell ref="CD198:CE199"/>
    <mergeCell ref="BV198:BW199"/>
    <mergeCell ref="DT198:DU199"/>
    <mergeCell ref="DN198:DO199"/>
    <mergeCell ref="FB200:FC200"/>
    <mergeCell ref="AN204:AO205"/>
    <mergeCell ref="A204:B205"/>
    <mergeCell ref="C204:Y205"/>
    <mergeCell ref="Z204:AA205"/>
    <mergeCell ref="AB204:AC205"/>
    <mergeCell ref="AD204:AE205"/>
    <mergeCell ref="AF204:AG205"/>
    <mergeCell ref="AH204:AI205"/>
    <mergeCell ref="AJ204:AK205"/>
    <mergeCell ref="AL204:AM205"/>
    <mergeCell ref="AH208:AI209"/>
    <mergeCell ref="A206:B207"/>
    <mergeCell ref="C206:Y207"/>
    <mergeCell ref="Z206:AA207"/>
    <mergeCell ref="AB206:AC207"/>
    <mergeCell ref="AD206:AE207"/>
    <mergeCell ref="BV206:BW207"/>
    <mergeCell ref="BF208:BF209"/>
    <mergeCell ref="BG208:BU209"/>
    <mergeCell ref="BV208:BW209"/>
    <mergeCell ref="AQ206:BC209"/>
    <mergeCell ref="AF206:AG207"/>
    <mergeCell ref="AH206:AI207"/>
    <mergeCell ref="AJ206:AK207"/>
    <mergeCell ref="AL206:AM207"/>
    <mergeCell ref="AN206:AO207"/>
    <mergeCell ref="CB208:CC209"/>
    <mergeCell ref="CD208:CE209"/>
    <mergeCell ref="CF206:CF207"/>
    <mergeCell ref="CF208:CF209"/>
    <mergeCell ref="CG206:CS209"/>
    <mergeCell ref="C208:Y209"/>
    <mergeCell ref="Z208:AA209"/>
    <mergeCell ref="AB208:AC209"/>
    <mergeCell ref="AD208:AE209"/>
    <mergeCell ref="AF208:AG209"/>
    <mergeCell ref="DL206:DM207"/>
    <mergeCell ref="DL208:DM209"/>
    <mergeCell ref="BZ208:CA209"/>
    <mergeCell ref="BF206:BF207"/>
    <mergeCell ref="BG206:BU207"/>
    <mergeCell ref="DT208:DU209"/>
    <mergeCell ref="A210:B211"/>
    <mergeCell ref="C210:Y211"/>
    <mergeCell ref="Z210:AA211"/>
    <mergeCell ref="AB210:AC211"/>
    <mergeCell ref="AD210:AE211"/>
    <mergeCell ref="AF210:AG211"/>
    <mergeCell ref="AH210:AI211"/>
    <mergeCell ref="BX208:BY209"/>
    <mergeCell ref="A208:B209"/>
    <mergeCell ref="DP208:DQ209"/>
    <mergeCell ref="DR208:DS209"/>
    <mergeCell ref="AJ208:AK209"/>
    <mergeCell ref="AL208:AM209"/>
    <mergeCell ref="AN208:AO209"/>
    <mergeCell ref="BD206:BE209"/>
    <mergeCell ref="DP206:DQ207"/>
    <mergeCell ref="L217:M218"/>
    <mergeCell ref="O217:P220"/>
    <mergeCell ref="Q217:Q218"/>
    <mergeCell ref="AJ210:AK211"/>
    <mergeCell ref="AL210:AM211"/>
    <mergeCell ref="AN210:AO211"/>
    <mergeCell ref="A217:B220"/>
    <mergeCell ref="C217:C218"/>
    <mergeCell ref="D217:E218"/>
    <mergeCell ref="F217:G218"/>
    <mergeCell ref="H217:I218"/>
    <mergeCell ref="J217:K218"/>
    <mergeCell ref="V219:W220"/>
    <mergeCell ref="X219:Y220"/>
    <mergeCell ref="Z219:AA220"/>
    <mergeCell ref="AE217:AE218"/>
    <mergeCell ref="R217:S218"/>
    <mergeCell ref="T217:U218"/>
    <mergeCell ref="R219:S220"/>
    <mergeCell ref="T219:U220"/>
    <mergeCell ref="V217:W218"/>
    <mergeCell ref="X217:Y218"/>
    <mergeCell ref="AN212:AO213"/>
    <mergeCell ref="A212:B213"/>
    <mergeCell ref="C212:Y213"/>
    <mergeCell ref="Z212:AA213"/>
    <mergeCell ref="AB212:AC213"/>
    <mergeCell ref="AD212:AE213"/>
    <mergeCell ref="AF212:AG213"/>
    <mergeCell ref="AH212:AI213"/>
    <mergeCell ref="AJ212:AK213"/>
    <mergeCell ref="AL212:AM213"/>
    <mergeCell ref="BG218:BU219"/>
    <mergeCell ref="BG216:BU217"/>
    <mergeCell ref="BV216:BW217"/>
    <mergeCell ref="BX216:BY217"/>
    <mergeCell ref="CB216:CC217"/>
    <mergeCell ref="CD216:CE217"/>
    <mergeCell ref="CD218:CE219"/>
    <mergeCell ref="CB218:CC219"/>
    <mergeCell ref="DN218:DO219"/>
    <mergeCell ref="DP218:DQ219"/>
    <mergeCell ref="AC217:AD220"/>
    <mergeCell ref="CV216:CV217"/>
    <mergeCell ref="CW216:DK217"/>
    <mergeCell ref="DL216:DM217"/>
    <mergeCell ref="DN216:DO217"/>
    <mergeCell ref="DP216:DQ217"/>
    <mergeCell ref="BZ216:CA217"/>
    <mergeCell ref="AQ216:BC219"/>
    <mergeCell ref="BD216:BE219"/>
    <mergeCell ref="BF216:BF217"/>
    <mergeCell ref="AF217:AG218"/>
    <mergeCell ref="AH217:AI218"/>
    <mergeCell ref="AJ217:AK218"/>
    <mergeCell ref="AL217:AM218"/>
    <mergeCell ref="AN217:AO218"/>
    <mergeCell ref="BF218:BF219"/>
    <mergeCell ref="AL219:AM220"/>
    <mergeCell ref="Q219:Q220"/>
    <mergeCell ref="AE219:AE220"/>
    <mergeCell ref="AF219:AG220"/>
    <mergeCell ref="CV218:CV219"/>
    <mergeCell ref="CW218:DK219"/>
    <mergeCell ref="DL218:DM219"/>
    <mergeCell ref="AN219:AO220"/>
    <mergeCell ref="AH219:AI220"/>
    <mergeCell ref="AJ219:AK220"/>
    <mergeCell ref="Z217:AA218"/>
    <mergeCell ref="D223:E224"/>
    <mergeCell ref="F223:G224"/>
    <mergeCell ref="H223:I224"/>
    <mergeCell ref="DT218:DU219"/>
    <mergeCell ref="C219:C220"/>
    <mergeCell ref="D219:E220"/>
    <mergeCell ref="F219:G220"/>
    <mergeCell ref="H219:I220"/>
    <mergeCell ref="J219:K220"/>
    <mergeCell ref="L219:M220"/>
    <mergeCell ref="V221:W222"/>
    <mergeCell ref="T223:U224"/>
    <mergeCell ref="V223:W224"/>
    <mergeCell ref="Z223:AA224"/>
    <mergeCell ref="Z221:AA222"/>
    <mergeCell ref="DR218:DS219"/>
    <mergeCell ref="DL220:DM220"/>
    <mergeCell ref="DN220:DO220"/>
    <mergeCell ref="DP220:DQ220"/>
    <mergeCell ref="DR220:DS220"/>
    <mergeCell ref="DT220:DU220"/>
    <mergeCell ref="BV218:BW219"/>
    <mergeCell ref="A221:B224"/>
    <mergeCell ref="C221:C222"/>
    <mergeCell ref="D221:E222"/>
    <mergeCell ref="F221:G222"/>
    <mergeCell ref="H221:I222"/>
    <mergeCell ref="J221:K222"/>
    <mergeCell ref="C223:C224"/>
    <mergeCell ref="J223:K224"/>
    <mergeCell ref="L223:M224"/>
    <mergeCell ref="L225:M226"/>
    <mergeCell ref="L227:M228"/>
    <mergeCell ref="Q227:Q228"/>
    <mergeCell ref="X223:Y224"/>
    <mergeCell ref="R227:S228"/>
    <mergeCell ref="T227:U228"/>
    <mergeCell ref="V227:W228"/>
    <mergeCell ref="X227:Y228"/>
    <mergeCell ref="X221:Y222"/>
    <mergeCell ref="Q223:Q224"/>
    <mergeCell ref="R223:S224"/>
    <mergeCell ref="L221:M222"/>
    <mergeCell ref="O221:P224"/>
    <mergeCell ref="Q221:Q222"/>
    <mergeCell ref="R221:S222"/>
    <mergeCell ref="T221:U222"/>
    <mergeCell ref="AQ226:BC229"/>
    <mergeCell ref="BD226:BE229"/>
    <mergeCell ref="BF226:BF227"/>
    <mergeCell ref="BF228:BF229"/>
    <mergeCell ref="BX226:BY227"/>
    <mergeCell ref="A225:B228"/>
    <mergeCell ref="C225:C226"/>
    <mergeCell ref="D225:E226"/>
    <mergeCell ref="F225:G226"/>
    <mergeCell ref="H225:I226"/>
    <mergeCell ref="J225:K226"/>
    <mergeCell ref="R225:S226"/>
    <mergeCell ref="Z225:AA226"/>
    <mergeCell ref="BZ226:CA227"/>
    <mergeCell ref="Z227:AA228"/>
    <mergeCell ref="Z229:AA230"/>
    <mergeCell ref="BG226:BU227"/>
    <mergeCell ref="BG228:BU229"/>
    <mergeCell ref="BV226:BW227"/>
    <mergeCell ref="BV228:BW229"/>
    <mergeCell ref="BX228:BY229"/>
    <mergeCell ref="C227:C228"/>
    <mergeCell ref="V229:W230"/>
    <mergeCell ref="X229:Y230"/>
    <mergeCell ref="CV228:CV229"/>
    <mergeCell ref="CD226:CE227"/>
    <mergeCell ref="CW226:DK227"/>
    <mergeCell ref="CF226:CF227"/>
    <mergeCell ref="T229:U230"/>
    <mergeCell ref="T231:U232"/>
    <mergeCell ref="A229:B232"/>
    <mergeCell ref="C229:C230"/>
    <mergeCell ref="D229:E230"/>
    <mergeCell ref="F229:G230"/>
    <mergeCell ref="H229:I230"/>
    <mergeCell ref="R231:S232"/>
    <mergeCell ref="J229:K230"/>
    <mergeCell ref="L229:M230"/>
    <mergeCell ref="O229:P232"/>
    <mergeCell ref="Q229:Q230"/>
    <mergeCell ref="R229:S230"/>
    <mergeCell ref="V231:W232"/>
    <mergeCell ref="X231:Y232"/>
    <mergeCell ref="Z231:AA232"/>
    <mergeCell ref="D227:E228"/>
    <mergeCell ref="F227:G228"/>
    <mergeCell ref="H227:I228"/>
    <mergeCell ref="J227:K228"/>
    <mergeCell ref="O225:P228"/>
    <mergeCell ref="Q225:Q226"/>
    <mergeCell ref="T225:U226"/>
    <mergeCell ref="V225:W226"/>
    <mergeCell ref="X225:Y226"/>
    <mergeCell ref="CB228:CC229"/>
    <mergeCell ref="CB226:CC227"/>
    <mergeCell ref="BZ228:CA229"/>
    <mergeCell ref="C231:C232"/>
    <mergeCell ref="D231:E232"/>
    <mergeCell ref="F231:G232"/>
    <mergeCell ref="H231:I232"/>
    <mergeCell ref="J231:K232"/>
    <mergeCell ref="L231:M232"/>
    <mergeCell ref="Q231:Q232"/>
    <mergeCell ref="A233:B236"/>
    <mergeCell ref="C233:C234"/>
    <mergeCell ref="D233:E234"/>
    <mergeCell ref="F233:G234"/>
    <mergeCell ref="H233:I234"/>
    <mergeCell ref="J233:K234"/>
    <mergeCell ref="Q235:Q236"/>
    <mergeCell ref="O233:P236"/>
    <mergeCell ref="Q233:Q234"/>
    <mergeCell ref="R233:S234"/>
    <mergeCell ref="A237:B240"/>
    <mergeCell ref="C237:C238"/>
    <mergeCell ref="D237:E238"/>
    <mergeCell ref="F237:G238"/>
    <mergeCell ref="H237:I238"/>
    <mergeCell ref="CB238:CC239"/>
    <mergeCell ref="CD238:CE239"/>
    <mergeCell ref="BV236:BW237"/>
    <mergeCell ref="BX236:BY237"/>
    <mergeCell ref="BG236:BU237"/>
    <mergeCell ref="L233:M234"/>
    <mergeCell ref="CV238:CV239"/>
    <mergeCell ref="J237:K238"/>
    <mergeCell ref="L237:M238"/>
    <mergeCell ref="O237:P240"/>
    <mergeCell ref="Q237:Q238"/>
    <mergeCell ref="R237:S238"/>
    <mergeCell ref="T237:U238"/>
    <mergeCell ref="R239:S240"/>
    <mergeCell ref="T239:U240"/>
    <mergeCell ref="T233:U234"/>
    <mergeCell ref="R235:S236"/>
    <mergeCell ref="T235:U236"/>
    <mergeCell ref="C235:C236"/>
    <mergeCell ref="D235:E236"/>
    <mergeCell ref="F235:G236"/>
    <mergeCell ref="H235:I236"/>
    <mergeCell ref="J235:K236"/>
    <mergeCell ref="L235:M236"/>
    <mergeCell ref="V233:W234"/>
    <mergeCell ref="X233:Y234"/>
    <mergeCell ref="Z233:AA234"/>
    <mergeCell ref="V239:W240"/>
    <mergeCell ref="X239:Y240"/>
    <mergeCell ref="Z239:AA240"/>
    <mergeCell ref="BG238:BU239"/>
    <mergeCell ref="BV238:BW239"/>
    <mergeCell ref="BX238:BY239"/>
    <mergeCell ref="CW238:DK239"/>
    <mergeCell ref="V237:W238"/>
    <mergeCell ref="X237:Y238"/>
    <mergeCell ref="Z237:AA238"/>
    <mergeCell ref="C239:C240"/>
    <mergeCell ref="D239:E240"/>
    <mergeCell ref="F239:G240"/>
    <mergeCell ref="H239:I240"/>
    <mergeCell ref="J239:K240"/>
    <mergeCell ref="L239:M240"/>
    <mergeCell ref="Q239:Q240"/>
    <mergeCell ref="BZ238:CA239"/>
    <mergeCell ref="BZ236:CA237"/>
    <mergeCell ref="CB236:CC237"/>
    <mergeCell ref="CD236:CE237"/>
    <mergeCell ref="BF236:BF237"/>
    <mergeCell ref="BF238:BF239"/>
    <mergeCell ref="V235:W236"/>
    <mergeCell ref="X235:Y236"/>
    <mergeCell ref="Z235:AA236"/>
    <mergeCell ref="AQ236:BC239"/>
    <mergeCell ref="BD236:BE239"/>
    <mergeCell ref="AQ256:BC259"/>
    <mergeCell ref="BD256:BE259"/>
    <mergeCell ref="BF256:BF257"/>
    <mergeCell ref="BG256:BU257"/>
    <mergeCell ref="BF258:BF259"/>
    <mergeCell ref="BG258:BU259"/>
    <mergeCell ref="BV256:BW257"/>
    <mergeCell ref="BX256:BY257"/>
    <mergeCell ref="A241:B244"/>
    <mergeCell ref="C241:C242"/>
    <mergeCell ref="D241:E242"/>
    <mergeCell ref="F241:G242"/>
    <mergeCell ref="H241:I242"/>
    <mergeCell ref="J241:K242"/>
    <mergeCell ref="L241:M242"/>
    <mergeCell ref="O241:P244"/>
    <mergeCell ref="Q241:Q242"/>
    <mergeCell ref="R241:S242"/>
    <mergeCell ref="T241:U242"/>
    <mergeCell ref="V241:W242"/>
    <mergeCell ref="Q243:Q244"/>
    <mergeCell ref="R243:S244"/>
    <mergeCell ref="T243:U244"/>
    <mergeCell ref="L243:M244"/>
    <mergeCell ref="X241:Y242"/>
    <mergeCell ref="Z241:AA242"/>
    <mergeCell ref="V243:W244"/>
    <mergeCell ref="X243:Y244"/>
    <mergeCell ref="Z243:AA244"/>
    <mergeCell ref="C243:C244"/>
    <mergeCell ref="D243:E244"/>
    <mergeCell ref="F243:G244"/>
    <mergeCell ref="BZ246:CA247"/>
    <mergeCell ref="CB246:CC247"/>
    <mergeCell ref="CD246:CE247"/>
    <mergeCell ref="CG246:CS249"/>
    <mergeCell ref="CT246:CU249"/>
    <mergeCell ref="CV246:CV247"/>
    <mergeCell ref="BZ248:CA249"/>
    <mergeCell ref="CF246:CF247"/>
    <mergeCell ref="CV248:CV249"/>
    <mergeCell ref="DP248:DQ249"/>
    <mergeCell ref="CW246:DK247"/>
    <mergeCell ref="DL246:DM247"/>
    <mergeCell ref="DN246:DO247"/>
    <mergeCell ref="DP246:DQ247"/>
    <mergeCell ref="CB248:CC249"/>
    <mergeCell ref="CD248:CE249"/>
    <mergeCell ref="H243:I244"/>
    <mergeCell ref="J243:K244"/>
    <mergeCell ref="AQ246:BC249"/>
    <mergeCell ref="BD246:BE249"/>
    <mergeCell ref="BF246:BF247"/>
    <mergeCell ref="BG246:BU247"/>
    <mergeCell ref="BV246:BW247"/>
    <mergeCell ref="BX246:BY247"/>
    <mergeCell ref="BF248:BF249"/>
    <mergeCell ref="BG248:BU249"/>
    <mergeCell ref="BV248:BW249"/>
    <mergeCell ref="BX248:BY249"/>
    <mergeCell ref="BV258:BW259"/>
    <mergeCell ref="BX258:BY259"/>
    <mergeCell ref="CV258:CV259"/>
    <mergeCell ref="DN258:DO259"/>
    <mergeCell ref="CW248:DK249"/>
    <mergeCell ref="CB256:CC257"/>
    <mergeCell ref="BV260:BW260"/>
    <mergeCell ref="BX260:BY260"/>
    <mergeCell ref="BZ260:CA260"/>
    <mergeCell ref="CB260:CC260"/>
    <mergeCell ref="CD260:CE260"/>
    <mergeCell ref="BZ256:CA257"/>
    <mergeCell ref="CD256:CE257"/>
    <mergeCell ref="CG256:CS259"/>
    <mergeCell ref="DN261:DO262"/>
    <mergeCell ref="DP261:DQ262"/>
    <mergeCell ref="DR261:DS262"/>
    <mergeCell ref="CB261:CC262"/>
    <mergeCell ref="CD258:CE259"/>
    <mergeCell ref="BZ258:CA259"/>
    <mergeCell ref="CB258:CC259"/>
    <mergeCell ref="BV250:BW250"/>
    <mergeCell ref="BX250:BY250"/>
    <mergeCell ref="BZ250:CA250"/>
    <mergeCell ref="CB250:CC250"/>
    <mergeCell ref="CD250:CE250"/>
    <mergeCell ref="AH265:AI266"/>
    <mergeCell ref="EL263:EL264"/>
    <mergeCell ref="EM263:FA264"/>
    <mergeCell ref="BX263:BY264"/>
    <mergeCell ref="BZ263:CA264"/>
    <mergeCell ref="CB263:CC264"/>
    <mergeCell ref="CD263:CE264"/>
    <mergeCell ref="AJ265:AK266"/>
    <mergeCell ref="AL265:AM266"/>
    <mergeCell ref="AN265:AO266"/>
    <mergeCell ref="EJ261:EK264"/>
    <mergeCell ref="DL263:DM264"/>
    <mergeCell ref="DR263:DS264"/>
    <mergeCell ref="DT263:DU264"/>
    <mergeCell ref="DN263:DO264"/>
    <mergeCell ref="DP263:DQ264"/>
    <mergeCell ref="CW261:DK262"/>
    <mergeCell ref="CD261:CE262"/>
    <mergeCell ref="DW261:EI264"/>
    <mergeCell ref="BZ261:CA262"/>
    <mergeCell ref="BF261:BF262"/>
    <mergeCell ref="BG261:BU262"/>
    <mergeCell ref="BV261:BW262"/>
    <mergeCell ref="AQ261:BC264"/>
    <mergeCell ref="A265:C266"/>
    <mergeCell ref="D265:E266"/>
    <mergeCell ref="F265:H266"/>
    <mergeCell ref="Z265:AA266"/>
    <mergeCell ref="AB265:AC266"/>
    <mergeCell ref="FB263:FC264"/>
    <mergeCell ref="BG263:BU264"/>
    <mergeCell ref="BV263:BW264"/>
    <mergeCell ref="BV265:BW265"/>
    <mergeCell ref="BD261:BE264"/>
    <mergeCell ref="CB265:CC265"/>
    <mergeCell ref="CD265:CE265"/>
    <mergeCell ref="DL265:DM265"/>
    <mergeCell ref="DN265:DO265"/>
    <mergeCell ref="DP265:DQ265"/>
    <mergeCell ref="DR265:DS265"/>
    <mergeCell ref="DT265:DU265"/>
    <mergeCell ref="A261:E262"/>
    <mergeCell ref="F261:AG262"/>
    <mergeCell ref="AH261:AJ262"/>
    <mergeCell ref="AK261:AO262"/>
    <mergeCell ref="BX261:BY262"/>
    <mergeCell ref="F263:AG264"/>
    <mergeCell ref="BX265:BY265"/>
    <mergeCell ref="BZ265:CA265"/>
    <mergeCell ref="AH263:AJ264"/>
    <mergeCell ref="AK263:AO264"/>
    <mergeCell ref="BF263:BF264"/>
    <mergeCell ref="I265:M266"/>
    <mergeCell ref="N265:Y266"/>
    <mergeCell ref="AD265:AE266"/>
    <mergeCell ref="AF265:AG266"/>
    <mergeCell ref="AN267:AO268"/>
    <mergeCell ref="A267:B268"/>
    <mergeCell ref="C267:Y268"/>
    <mergeCell ref="Z267:AA268"/>
    <mergeCell ref="AB267:AC268"/>
    <mergeCell ref="AD267:AE268"/>
    <mergeCell ref="AF267:AG268"/>
    <mergeCell ref="AH267:AI268"/>
    <mergeCell ref="AD269:AE270"/>
    <mergeCell ref="AF269:AG270"/>
    <mergeCell ref="AH269:AI270"/>
    <mergeCell ref="AJ269:AK270"/>
    <mergeCell ref="AL269:AM270"/>
    <mergeCell ref="AJ267:AK268"/>
    <mergeCell ref="AL267:AM268"/>
    <mergeCell ref="A271:B272"/>
    <mergeCell ref="C271:Y272"/>
    <mergeCell ref="Z271:AA272"/>
    <mergeCell ref="AB271:AC272"/>
    <mergeCell ref="AD271:AE272"/>
    <mergeCell ref="AN269:AO270"/>
    <mergeCell ref="A269:B270"/>
    <mergeCell ref="C269:Y270"/>
    <mergeCell ref="Z269:AA270"/>
    <mergeCell ref="AB269:AC270"/>
    <mergeCell ref="AQ271:BC274"/>
    <mergeCell ref="AF271:AG272"/>
    <mergeCell ref="AH271:AI272"/>
    <mergeCell ref="AJ271:AK272"/>
    <mergeCell ref="AL271:AM272"/>
    <mergeCell ref="AN271:AO272"/>
    <mergeCell ref="AH273:AI274"/>
    <mergeCell ref="A273:B274"/>
    <mergeCell ref="C273:Y274"/>
    <mergeCell ref="Z273:AA274"/>
    <mergeCell ref="AB273:AC274"/>
    <mergeCell ref="AD273:AE274"/>
    <mergeCell ref="AF273:AG274"/>
    <mergeCell ref="BV271:BW272"/>
    <mergeCell ref="BF273:BF274"/>
    <mergeCell ref="BG273:BU274"/>
    <mergeCell ref="BV273:BW274"/>
    <mergeCell ref="DN273:DO274"/>
    <mergeCell ref="DR271:DS272"/>
    <mergeCell ref="DT271:DU272"/>
    <mergeCell ref="CB273:CC274"/>
    <mergeCell ref="CD273:CE274"/>
    <mergeCell ref="CF271:CF272"/>
    <mergeCell ref="CW271:DK272"/>
    <mergeCell ref="CV273:CV274"/>
    <mergeCell ref="CW273:DK274"/>
    <mergeCell ref="CG271:CS274"/>
    <mergeCell ref="CT271:CU274"/>
    <mergeCell ref="DP273:DQ274"/>
    <mergeCell ref="DR273:DS274"/>
    <mergeCell ref="DT273:DU274"/>
    <mergeCell ref="A275:B276"/>
    <mergeCell ref="C275:Y276"/>
    <mergeCell ref="Z275:AA276"/>
    <mergeCell ref="AB275:AC276"/>
    <mergeCell ref="AD275:AE276"/>
    <mergeCell ref="AF275:AG276"/>
    <mergeCell ref="AJ273:AK274"/>
    <mergeCell ref="AL273:AM274"/>
    <mergeCell ref="AN273:AO274"/>
    <mergeCell ref="BD271:BE274"/>
    <mergeCell ref="DP271:DQ272"/>
    <mergeCell ref="CV271:CV272"/>
    <mergeCell ref="BX273:BY274"/>
    <mergeCell ref="DL271:DM272"/>
    <mergeCell ref="DN271:DO272"/>
    <mergeCell ref="DL273:DM274"/>
    <mergeCell ref="BV275:BW275"/>
    <mergeCell ref="BX275:BY275"/>
    <mergeCell ref="BZ275:CA275"/>
    <mergeCell ref="CB275:CC275"/>
    <mergeCell ref="CD275:CE275"/>
    <mergeCell ref="BX271:BY272"/>
    <mergeCell ref="BZ271:CA272"/>
    <mergeCell ref="CB271:CC272"/>
    <mergeCell ref="CD271:CE272"/>
    <mergeCell ref="BZ273:CA274"/>
    <mergeCell ref="AJ275:AK276"/>
    <mergeCell ref="AL275:AM276"/>
    <mergeCell ref="AN275:AO276"/>
    <mergeCell ref="AH275:AI276"/>
    <mergeCell ref="BF271:BF272"/>
    <mergeCell ref="BG271:BU272"/>
    <mergeCell ref="A282:B285"/>
    <mergeCell ref="C282:C283"/>
    <mergeCell ref="D282:E283"/>
    <mergeCell ref="F282:G283"/>
    <mergeCell ref="H282:I283"/>
    <mergeCell ref="J282:K283"/>
    <mergeCell ref="R282:S283"/>
    <mergeCell ref="T282:U283"/>
    <mergeCell ref="R284:S285"/>
    <mergeCell ref="T284:U285"/>
    <mergeCell ref="V282:W283"/>
    <mergeCell ref="X282:Y283"/>
    <mergeCell ref="AH277:AI278"/>
    <mergeCell ref="AJ277:AK278"/>
    <mergeCell ref="AL277:AM278"/>
    <mergeCell ref="V284:W285"/>
    <mergeCell ref="X284:Y285"/>
    <mergeCell ref="Z284:AA285"/>
    <mergeCell ref="AE282:AE283"/>
    <mergeCell ref="AN277:AO278"/>
    <mergeCell ref="A277:B278"/>
    <mergeCell ref="C277:Y278"/>
    <mergeCell ref="Z277:AA278"/>
    <mergeCell ref="AB277:AC278"/>
    <mergeCell ref="AD277:AE278"/>
    <mergeCell ref="AF277:AG278"/>
    <mergeCell ref="AN284:AO285"/>
    <mergeCell ref="AH284:AI285"/>
    <mergeCell ref="DN281:DO282"/>
    <mergeCell ref="BZ281:CA282"/>
    <mergeCell ref="AQ281:BC284"/>
    <mergeCell ref="BD281:BE284"/>
    <mergeCell ref="BF281:BF282"/>
    <mergeCell ref="CB281:CC282"/>
    <mergeCell ref="CD281:CE282"/>
    <mergeCell ref="DL283:DM284"/>
    <mergeCell ref="CV283:CV284"/>
    <mergeCell ref="CW283:DK284"/>
    <mergeCell ref="BF283:BF284"/>
    <mergeCell ref="CV281:CV282"/>
    <mergeCell ref="DL285:DM285"/>
    <mergeCell ref="DN285:DO285"/>
    <mergeCell ref="BG281:BU282"/>
    <mergeCell ref="BV281:BW282"/>
    <mergeCell ref="BX281:BY282"/>
    <mergeCell ref="BV283:BW284"/>
    <mergeCell ref="BX283:BY284"/>
    <mergeCell ref="BZ283:CA284"/>
    <mergeCell ref="BG283:BU284"/>
    <mergeCell ref="CF283:CF284"/>
    <mergeCell ref="BV285:BW285"/>
    <mergeCell ref="BX285:BY285"/>
    <mergeCell ref="BZ285:CA285"/>
    <mergeCell ref="CB285:CC285"/>
    <mergeCell ref="CD285:CE285"/>
    <mergeCell ref="CD283:CE284"/>
    <mergeCell ref="CB283:CC284"/>
    <mergeCell ref="CG281:CS284"/>
    <mergeCell ref="C288:C289"/>
    <mergeCell ref="D288:E289"/>
    <mergeCell ref="F288:G289"/>
    <mergeCell ref="H288:I289"/>
    <mergeCell ref="C284:C285"/>
    <mergeCell ref="D284:E285"/>
    <mergeCell ref="F284:G285"/>
    <mergeCell ref="H284:I285"/>
    <mergeCell ref="J284:K285"/>
    <mergeCell ref="AJ284:AK285"/>
    <mergeCell ref="Z282:AA283"/>
    <mergeCell ref="AF282:AG283"/>
    <mergeCell ref="AH282:AI283"/>
    <mergeCell ref="AJ282:AK283"/>
    <mergeCell ref="AL282:AM283"/>
    <mergeCell ref="AN282:AO283"/>
    <mergeCell ref="L284:M285"/>
    <mergeCell ref="Q284:Q285"/>
    <mergeCell ref="AE284:AE285"/>
    <mergeCell ref="AF284:AG285"/>
    <mergeCell ref="AL284:AM285"/>
    <mergeCell ref="AC282:AD285"/>
    <mergeCell ref="L282:M283"/>
    <mergeCell ref="O282:P285"/>
    <mergeCell ref="Q282:Q283"/>
    <mergeCell ref="A286:B289"/>
    <mergeCell ref="C286:C287"/>
    <mergeCell ref="D286:E287"/>
    <mergeCell ref="F286:G287"/>
    <mergeCell ref="H286:I287"/>
    <mergeCell ref="J286:K287"/>
    <mergeCell ref="L290:M291"/>
    <mergeCell ref="L292:M293"/>
    <mergeCell ref="Q292:Q293"/>
    <mergeCell ref="X288:Y289"/>
    <mergeCell ref="R292:S293"/>
    <mergeCell ref="T292:U293"/>
    <mergeCell ref="V292:W293"/>
    <mergeCell ref="X292:Y293"/>
    <mergeCell ref="T288:U289"/>
    <mergeCell ref="V288:W289"/>
    <mergeCell ref="L286:M287"/>
    <mergeCell ref="O286:P289"/>
    <mergeCell ref="Q286:Q287"/>
    <mergeCell ref="R286:S287"/>
    <mergeCell ref="T286:U287"/>
    <mergeCell ref="J288:K289"/>
    <mergeCell ref="L288:M289"/>
    <mergeCell ref="T294:U295"/>
    <mergeCell ref="T296:U297"/>
    <mergeCell ref="Z288:AA289"/>
    <mergeCell ref="X286:Y287"/>
    <mergeCell ref="Z286:AA287"/>
    <mergeCell ref="Q288:Q289"/>
    <mergeCell ref="R288:S289"/>
    <mergeCell ref="V286:W287"/>
    <mergeCell ref="R296:S297"/>
    <mergeCell ref="J294:K295"/>
    <mergeCell ref="L294:M295"/>
    <mergeCell ref="O294:P297"/>
    <mergeCell ref="Q294:Q295"/>
    <mergeCell ref="R294:S295"/>
    <mergeCell ref="T290:U291"/>
    <mergeCell ref="D296:E297"/>
    <mergeCell ref="F296:G297"/>
    <mergeCell ref="H296:I297"/>
    <mergeCell ref="J296:K297"/>
    <mergeCell ref="L296:M297"/>
    <mergeCell ref="Q296:Q297"/>
    <mergeCell ref="O290:P293"/>
    <mergeCell ref="Q290:Q291"/>
    <mergeCell ref="R290:S291"/>
    <mergeCell ref="Z290:AA291"/>
    <mergeCell ref="A294:B297"/>
    <mergeCell ref="C294:C295"/>
    <mergeCell ref="D294:E295"/>
    <mergeCell ref="F294:G295"/>
    <mergeCell ref="H294:I295"/>
    <mergeCell ref="C292:C293"/>
    <mergeCell ref="D292:E293"/>
    <mergeCell ref="F292:G293"/>
    <mergeCell ref="H292:I293"/>
    <mergeCell ref="C296:C297"/>
    <mergeCell ref="A290:B293"/>
    <mergeCell ref="C290:C291"/>
    <mergeCell ref="D290:E291"/>
    <mergeCell ref="F290:G291"/>
    <mergeCell ref="H290:I291"/>
    <mergeCell ref="J290:K291"/>
    <mergeCell ref="J292:K293"/>
    <mergeCell ref="CD295:CE295"/>
    <mergeCell ref="V294:W295"/>
    <mergeCell ref="X294:Y295"/>
    <mergeCell ref="BZ291:CA292"/>
    <mergeCell ref="Z292:AA293"/>
    <mergeCell ref="Z294:AA295"/>
    <mergeCell ref="BG291:BU292"/>
    <mergeCell ref="BG293:BU294"/>
    <mergeCell ref="BV291:BW292"/>
    <mergeCell ref="V296:W297"/>
    <mergeCell ref="X296:Y297"/>
    <mergeCell ref="Z296:AA297"/>
    <mergeCell ref="BV295:BW295"/>
    <mergeCell ref="BX295:BY295"/>
    <mergeCell ref="BZ295:CA295"/>
    <mergeCell ref="CB291:CC292"/>
    <mergeCell ref="BZ293:CA294"/>
    <mergeCell ref="AQ291:BC294"/>
    <mergeCell ref="BD291:BE294"/>
    <mergeCell ref="BF291:BF292"/>
    <mergeCell ref="BF293:BF294"/>
    <mergeCell ref="BV293:BW294"/>
    <mergeCell ref="BX293:BY294"/>
    <mergeCell ref="BX291:BY292"/>
    <mergeCell ref="CD293:CE294"/>
    <mergeCell ref="CD291:CE292"/>
    <mergeCell ref="V290:W291"/>
    <mergeCell ref="X290:Y291"/>
    <mergeCell ref="CB293:CC294"/>
    <mergeCell ref="CB295:CC295"/>
    <mergeCell ref="D298:E299"/>
    <mergeCell ref="F298:G299"/>
    <mergeCell ref="H298:I299"/>
    <mergeCell ref="J298:K299"/>
    <mergeCell ref="Q300:Q301"/>
    <mergeCell ref="O298:P301"/>
    <mergeCell ref="Q298:Q299"/>
    <mergeCell ref="R298:S299"/>
    <mergeCell ref="T298:U299"/>
    <mergeCell ref="R300:S301"/>
    <mergeCell ref="T300:U301"/>
    <mergeCell ref="C300:C301"/>
    <mergeCell ref="D300:E301"/>
    <mergeCell ref="F300:G301"/>
    <mergeCell ref="H300:I301"/>
    <mergeCell ref="J300:K301"/>
    <mergeCell ref="L300:M301"/>
    <mergeCell ref="L298:M299"/>
    <mergeCell ref="V298:W299"/>
    <mergeCell ref="X298:Y299"/>
    <mergeCell ref="Z298:AA299"/>
    <mergeCell ref="BZ301:CA302"/>
    <mergeCell ref="CB301:CC302"/>
    <mergeCell ref="CD301:CE302"/>
    <mergeCell ref="BF301:BF302"/>
    <mergeCell ref="BF303:BF304"/>
    <mergeCell ref="V300:W301"/>
    <mergeCell ref="X300:Y301"/>
    <mergeCell ref="Z300:AA301"/>
    <mergeCell ref="AQ301:BC304"/>
    <mergeCell ref="BD301:BE304"/>
    <mergeCell ref="A302:B305"/>
    <mergeCell ref="C302:C303"/>
    <mergeCell ref="D302:E303"/>
    <mergeCell ref="F302:G303"/>
    <mergeCell ref="H302:I303"/>
    <mergeCell ref="CB303:CC304"/>
    <mergeCell ref="CD303:CE304"/>
    <mergeCell ref="BV301:BW302"/>
    <mergeCell ref="BX301:BY302"/>
    <mergeCell ref="BG301:BU302"/>
    <mergeCell ref="J302:K303"/>
    <mergeCell ref="L302:M303"/>
    <mergeCell ref="O302:P305"/>
    <mergeCell ref="Q302:Q303"/>
    <mergeCell ref="R302:S303"/>
    <mergeCell ref="T302:U303"/>
    <mergeCell ref="A298:B301"/>
    <mergeCell ref="C298:C299"/>
    <mergeCell ref="R304:S305"/>
    <mergeCell ref="T304:U305"/>
    <mergeCell ref="DL303:DM304"/>
    <mergeCell ref="DN303:DO304"/>
    <mergeCell ref="DP303:DQ304"/>
    <mergeCell ref="V304:W305"/>
    <mergeCell ref="X304:Y305"/>
    <mergeCell ref="Z304:AA305"/>
    <mergeCell ref="BG303:BU304"/>
    <mergeCell ref="BV303:BW304"/>
    <mergeCell ref="BX303:BY304"/>
    <mergeCell ref="CW303:DK304"/>
    <mergeCell ref="DR303:DS304"/>
    <mergeCell ref="DT303:DU304"/>
    <mergeCell ref="C304:C305"/>
    <mergeCell ref="D304:E305"/>
    <mergeCell ref="F304:G305"/>
    <mergeCell ref="H304:I305"/>
    <mergeCell ref="J304:K305"/>
    <mergeCell ref="L304:M305"/>
    <mergeCell ref="Q304:Q305"/>
    <mergeCell ref="BZ303:CA304"/>
    <mergeCell ref="BV305:BW305"/>
    <mergeCell ref="BX305:BY305"/>
    <mergeCell ref="BZ305:CA305"/>
    <mergeCell ref="CB305:CC305"/>
    <mergeCell ref="CD305:CE305"/>
    <mergeCell ref="V302:W303"/>
    <mergeCell ref="X302:Y303"/>
    <mergeCell ref="Z302:AA303"/>
    <mergeCell ref="CT301:CU304"/>
    <mergeCell ref="CV301:CV302"/>
    <mergeCell ref="DL305:DM305"/>
    <mergeCell ref="A306:B309"/>
    <mergeCell ref="C306:C307"/>
    <mergeCell ref="D306:E307"/>
    <mergeCell ref="F306:G307"/>
    <mergeCell ref="H306:I307"/>
    <mergeCell ref="J306:K307"/>
    <mergeCell ref="AQ321:BC324"/>
    <mergeCell ref="BD321:BE324"/>
    <mergeCell ref="BF321:BF322"/>
    <mergeCell ref="BG321:BU322"/>
    <mergeCell ref="BF323:BF324"/>
    <mergeCell ref="BG323:BU324"/>
    <mergeCell ref="L306:M307"/>
    <mergeCell ref="O306:P309"/>
    <mergeCell ref="Q306:Q307"/>
    <mergeCell ref="R306:S307"/>
    <mergeCell ref="T306:U307"/>
    <mergeCell ref="V306:W307"/>
    <mergeCell ref="Q308:Q309"/>
    <mergeCell ref="R308:S309"/>
    <mergeCell ref="T308:U309"/>
    <mergeCell ref="L308:M309"/>
    <mergeCell ref="X306:Y307"/>
    <mergeCell ref="Z306:AA307"/>
    <mergeCell ref="V308:W309"/>
    <mergeCell ref="X308:Y309"/>
    <mergeCell ref="Z308:AA309"/>
    <mergeCell ref="C308:C309"/>
    <mergeCell ref="D308:E309"/>
    <mergeCell ref="F308:G309"/>
    <mergeCell ref="H308:I309"/>
    <mergeCell ref="J308:K309"/>
    <mergeCell ref="CD321:CE322"/>
    <mergeCell ref="CG321:CS324"/>
    <mergeCell ref="CF321:CF322"/>
    <mergeCell ref="CD311:CE312"/>
    <mergeCell ref="CG311:CS314"/>
    <mergeCell ref="CT311:CU314"/>
    <mergeCell ref="CV311:CV312"/>
    <mergeCell ref="BZ313:CA314"/>
    <mergeCell ref="CF311:CF312"/>
    <mergeCell ref="CV313:CV314"/>
    <mergeCell ref="CB313:CC314"/>
    <mergeCell ref="CD313:CE314"/>
    <mergeCell ref="BF313:BF314"/>
    <mergeCell ref="BG313:BU314"/>
    <mergeCell ref="BV313:BW314"/>
    <mergeCell ref="BX313:BY314"/>
    <mergeCell ref="BZ311:CA312"/>
    <mergeCell ref="CB311:CC312"/>
    <mergeCell ref="CV321:CV322"/>
    <mergeCell ref="CD323:CE324"/>
    <mergeCell ref="A326:E327"/>
    <mergeCell ref="F326:AG327"/>
    <mergeCell ref="AH326:AJ327"/>
    <mergeCell ref="AK326:AO327"/>
    <mergeCell ref="BX326:BY327"/>
    <mergeCell ref="BZ326:CA327"/>
    <mergeCell ref="AQ326:BC329"/>
    <mergeCell ref="BZ321:CA322"/>
    <mergeCell ref="CD325:CE325"/>
    <mergeCell ref="AQ311:BC314"/>
    <mergeCell ref="BD311:BE314"/>
    <mergeCell ref="BF311:BF312"/>
    <mergeCell ref="BG311:BU312"/>
    <mergeCell ref="BV311:BW312"/>
    <mergeCell ref="BX311:BY312"/>
    <mergeCell ref="BZ325:CA325"/>
    <mergeCell ref="CB325:CC325"/>
    <mergeCell ref="BV321:BW322"/>
    <mergeCell ref="BX321:BY322"/>
    <mergeCell ref="BF326:BF327"/>
    <mergeCell ref="BG326:BU327"/>
    <mergeCell ref="BV326:BW327"/>
    <mergeCell ref="BV325:BW325"/>
    <mergeCell ref="BX325:BY325"/>
    <mergeCell ref="BV315:BW315"/>
    <mergeCell ref="BX315:BY315"/>
    <mergeCell ref="BZ315:CA315"/>
    <mergeCell ref="CB315:CC315"/>
    <mergeCell ref="CD315:CE315"/>
    <mergeCell ref="CB321:CC322"/>
    <mergeCell ref="BV323:BW324"/>
    <mergeCell ref="BX323:BY324"/>
    <mergeCell ref="BD326:BE329"/>
    <mergeCell ref="AL330:AM331"/>
    <mergeCell ref="AN330:AO331"/>
    <mergeCell ref="FD328:FE329"/>
    <mergeCell ref="DW326:EI329"/>
    <mergeCell ref="CW326:DK327"/>
    <mergeCell ref="DL326:DM327"/>
    <mergeCell ref="DV326:DV327"/>
    <mergeCell ref="EJ326:EK329"/>
    <mergeCell ref="DL328:DM329"/>
    <mergeCell ref="BF328:BF329"/>
    <mergeCell ref="F328:AG329"/>
    <mergeCell ref="AH328:AJ329"/>
    <mergeCell ref="AK328:AO329"/>
    <mergeCell ref="DR321:DS322"/>
    <mergeCell ref="DT321:DU322"/>
    <mergeCell ref="CB326:CC327"/>
    <mergeCell ref="BZ323:CA324"/>
    <mergeCell ref="CB323:CC324"/>
    <mergeCell ref="CD326:CE327"/>
    <mergeCell ref="DN326:DO327"/>
    <mergeCell ref="DR328:DS329"/>
    <mergeCell ref="DT328:DU329"/>
    <mergeCell ref="DN328:DO329"/>
    <mergeCell ref="CF326:CF327"/>
    <mergeCell ref="CT321:CU324"/>
    <mergeCell ref="DP326:DQ327"/>
    <mergeCell ref="DR326:DS327"/>
    <mergeCell ref="CV323:CV324"/>
    <mergeCell ref="DN323:DO324"/>
    <mergeCell ref="DP323:DQ324"/>
    <mergeCell ref="DN330:DO330"/>
    <mergeCell ref="A330:C331"/>
    <mergeCell ref="D330:E331"/>
    <mergeCell ref="F330:H331"/>
    <mergeCell ref="Z330:AA331"/>
    <mergeCell ref="AB330:AC331"/>
    <mergeCell ref="FB328:FC329"/>
    <mergeCell ref="BG328:BU329"/>
    <mergeCell ref="DL330:DM330"/>
    <mergeCell ref="AJ330:AK331"/>
    <mergeCell ref="AN332:AO333"/>
    <mergeCell ref="A332:B333"/>
    <mergeCell ref="C332:Y333"/>
    <mergeCell ref="Z332:AA333"/>
    <mergeCell ref="AB332:AC333"/>
    <mergeCell ref="AD332:AE333"/>
    <mergeCell ref="AF332:AG333"/>
    <mergeCell ref="AH332:AI333"/>
    <mergeCell ref="BV330:BW330"/>
    <mergeCell ref="BX330:BY330"/>
    <mergeCell ref="BZ330:CA330"/>
    <mergeCell ref="CB330:CC330"/>
    <mergeCell ref="CD330:CE330"/>
    <mergeCell ref="BZ328:CA329"/>
    <mergeCell ref="CB328:CC329"/>
    <mergeCell ref="CD328:CE329"/>
    <mergeCell ref="BV328:BW329"/>
    <mergeCell ref="AD330:AE331"/>
    <mergeCell ref="AF330:AG331"/>
    <mergeCell ref="AH330:AI331"/>
    <mergeCell ref="EL328:EL329"/>
    <mergeCell ref="EM328:FA329"/>
    <mergeCell ref="BX328:BY329"/>
    <mergeCell ref="AJ332:AK333"/>
    <mergeCell ref="AL332:AM333"/>
    <mergeCell ref="A336:B337"/>
    <mergeCell ref="C336:Y337"/>
    <mergeCell ref="Z336:AA337"/>
    <mergeCell ref="AB336:AC337"/>
    <mergeCell ref="AD336:AE337"/>
    <mergeCell ref="AN334:AO335"/>
    <mergeCell ref="A334:B335"/>
    <mergeCell ref="C334:Y335"/>
    <mergeCell ref="Z334:AA335"/>
    <mergeCell ref="AB334:AC335"/>
    <mergeCell ref="AF336:AG337"/>
    <mergeCell ref="AH336:AI337"/>
    <mergeCell ref="AJ336:AK337"/>
    <mergeCell ref="AL336:AM337"/>
    <mergeCell ref="AN336:AO337"/>
    <mergeCell ref="BV336:BW337"/>
    <mergeCell ref="BF338:BF339"/>
    <mergeCell ref="BG338:BU339"/>
    <mergeCell ref="BV338:BW339"/>
    <mergeCell ref="AQ336:BC339"/>
    <mergeCell ref="DR336:DS337"/>
    <mergeCell ref="DT336:DU337"/>
    <mergeCell ref="BX336:BY337"/>
    <mergeCell ref="BZ336:CA337"/>
    <mergeCell ref="CB336:CC337"/>
    <mergeCell ref="CD336:CE337"/>
    <mergeCell ref="CG336:CS339"/>
    <mergeCell ref="CT336:CU339"/>
    <mergeCell ref="CB338:CC339"/>
    <mergeCell ref="CD338:CE339"/>
    <mergeCell ref="AD334:AE335"/>
    <mergeCell ref="AF334:AG335"/>
    <mergeCell ref="AH334:AI335"/>
    <mergeCell ref="AJ334:AK335"/>
    <mergeCell ref="AL334:AM335"/>
    <mergeCell ref="CW336:DK337"/>
    <mergeCell ref="CV338:CV339"/>
    <mergeCell ref="CW338:DK339"/>
    <mergeCell ref="C338:Y339"/>
    <mergeCell ref="Z338:AA339"/>
    <mergeCell ref="AB338:AC339"/>
    <mergeCell ref="AD338:AE339"/>
    <mergeCell ref="AF338:AG339"/>
    <mergeCell ref="DL336:DM337"/>
    <mergeCell ref="DL338:DM339"/>
    <mergeCell ref="CF336:CF337"/>
    <mergeCell ref="BZ338:CA339"/>
    <mergeCell ref="BF336:BF337"/>
    <mergeCell ref="DT338:DU339"/>
    <mergeCell ref="A340:B341"/>
    <mergeCell ref="C340:Y341"/>
    <mergeCell ref="Z340:AA341"/>
    <mergeCell ref="AB340:AC341"/>
    <mergeCell ref="AD340:AE341"/>
    <mergeCell ref="AF340:AG341"/>
    <mergeCell ref="AH340:AI341"/>
    <mergeCell ref="BX338:BY339"/>
    <mergeCell ref="A338:B339"/>
    <mergeCell ref="DP338:DQ339"/>
    <mergeCell ref="DR338:DS339"/>
    <mergeCell ref="AJ338:AK339"/>
    <mergeCell ref="AL338:AM339"/>
    <mergeCell ref="AN338:AO339"/>
    <mergeCell ref="BD336:BE339"/>
    <mergeCell ref="DP336:DQ337"/>
    <mergeCell ref="CV336:CV337"/>
    <mergeCell ref="DN336:DO337"/>
    <mergeCell ref="DN338:DO339"/>
    <mergeCell ref="AH338:AI339"/>
    <mergeCell ref="BG336:BU337"/>
    <mergeCell ref="L347:M348"/>
    <mergeCell ref="O347:P350"/>
    <mergeCell ref="Q347:Q348"/>
    <mergeCell ref="AJ340:AK341"/>
    <mergeCell ref="AL340:AM341"/>
    <mergeCell ref="AN340:AO341"/>
    <mergeCell ref="A347:B350"/>
    <mergeCell ref="C347:C348"/>
    <mergeCell ref="D347:E348"/>
    <mergeCell ref="F347:G348"/>
    <mergeCell ref="H347:I348"/>
    <mergeCell ref="J347:K348"/>
    <mergeCell ref="V349:W350"/>
    <mergeCell ref="X349:Y350"/>
    <mergeCell ref="Z349:AA350"/>
    <mergeCell ref="AE347:AE348"/>
    <mergeCell ref="R347:S348"/>
    <mergeCell ref="T347:U348"/>
    <mergeCell ref="R349:S350"/>
    <mergeCell ref="T349:U350"/>
    <mergeCell ref="V347:W348"/>
    <mergeCell ref="X347:Y348"/>
    <mergeCell ref="AN342:AO343"/>
    <mergeCell ref="A342:B343"/>
    <mergeCell ref="C342:Y343"/>
    <mergeCell ref="Z342:AA343"/>
    <mergeCell ref="AB342:AC343"/>
    <mergeCell ref="AD342:AE343"/>
    <mergeCell ref="AF342:AG343"/>
    <mergeCell ref="AH342:AI343"/>
    <mergeCell ref="AJ342:AK343"/>
    <mergeCell ref="AL342:AM343"/>
    <mergeCell ref="CB346:CC347"/>
    <mergeCell ref="CD346:CE347"/>
    <mergeCell ref="CD348:CE349"/>
    <mergeCell ref="CB348:CC349"/>
    <mergeCell ref="DN348:DO349"/>
    <mergeCell ref="DP348:DQ349"/>
    <mergeCell ref="CF346:CF347"/>
    <mergeCell ref="AC347:AD350"/>
    <mergeCell ref="CV346:CV347"/>
    <mergeCell ref="CW346:DK347"/>
    <mergeCell ref="DL346:DM347"/>
    <mergeCell ref="DN346:DO347"/>
    <mergeCell ref="DP346:DQ347"/>
    <mergeCell ref="BZ346:CA347"/>
    <mergeCell ref="AQ346:BC349"/>
    <mergeCell ref="BD346:BE349"/>
    <mergeCell ref="BF346:BF347"/>
    <mergeCell ref="AF347:AG348"/>
    <mergeCell ref="AH347:AI348"/>
    <mergeCell ref="AJ347:AK348"/>
    <mergeCell ref="AL347:AM348"/>
    <mergeCell ref="AN347:AO348"/>
    <mergeCell ref="BF348:BF349"/>
    <mergeCell ref="AL349:AM350"/>
    <mergeCell ref="CG346:CS349"/>
    <mergeCell ref="CT346:CU349"/>
    <mergeCell ref="DL350:DM350"/>
    <mergeCell ref="DN350:DO350"/>
    <mergeCell ref="DP350:DQ350"/>
    <mergeCell ref="Q349:Q350"/>
    <mergeCell ref="AE349:AE350"/>
    <mergeCell ref="AF349:AG350"/>
    <mergeCell ref="CV348:CV349"/>
    <mergeCell ref="CW348:DK349"/>
    <mergeCell ref="DL348:DM349"/>
    <mergeCell ref="AN349:AO350"/>
    <mergeCell ref="AH349:AI350"/>
    <mergeCell ref="AJ349:AK350"/>
    <mergeCell ref="Z347:AA348"/>
    <mergeCell ref="D353:E354"/>
    <mergeCell ref="F353:G354"/>
    <mergeCell ref="H353:I354"/>
    <mergeCell ref="DT348:DU349"/>
    <mergeCell ref="C349:C350"/>
    <mergeCell ref="D349:E350"/>
    <mergeCell ref="F349:G350"/>
    <mergeCell ref="H349:I350"/>
    <mergeCell ref="J349:K350"/>
    <mergeCell ref="L349:M350"/>
    <mergeCell ref="V351:W352"/>
    <mergeCell ref="T353:U354"/>
    <mergeCell ref="V353:W354"/>
    <mergeCell ref="Z353:AA354"/>
    <mergeCell ref="Z351:AA352"/>
    <mergeCell ref="BV348:BW349"/>
    <mergeCell ref="BX348:BY349"/>
    <mergeCell ref="BZ348:CA349"/>
    <mergeCell ref="BG348:BU349"/>
    <mergeCell ref="BG346:BU347"/>
    <mergeCell ref="BV346:BW347"/>
    <mergeCell ref="BX346:BY347"/>
    <mergeCell ref="A351:B354"/>
    <mergeCell ref="C351:C352"/>
    <mergeCell ref="D351:E352"/>
    <mergeCell ref="F351:G352"/>
    <mergeCell ref="H351:I352"/>
    <mergeCell ref="J351:K352"/>
    <mergeCell ref="C353:C354"/>
    <mergeCell ref="J353:K354"/>
    <mergeCell ref="L353:M354"/>
    <mergeCell ref="L355:M356"/>
    <mergeCell ref="L357:M358"/>
    <mergeCell ref="Q357:Q358"/>
    <mergeCell ref="X353:Y354"/>
    <mergeCell ref="R357:S358"/>
    <mergeCell ref="T357:U358"/>
    <mergeCell ref="V357:W358"/>
    <mergeCell ref="X357:Y358"/>
    <mergeCell ref="X351:Y352"/>
    <mergeCell ref="Q353:Q354"/>
    <mergeCell ref="R353:S354"/>
    <mergeCell ref="L351:M352"/>
    <mergeCell ref="O351:P354"/>
    <mergeCell ref="Q351:Q352"/>
    <mergeCell ref="R351:S352"/>
    <mergeCell ref="T351:U352"/>
    <mergeCell ref="A355:B358"/>
    <mergeCell ref="C355:C356"/>
    <mergeCell ref="D355:E356"/>
    <mergeCell ref="F355:G356"/>
    <mergeCell ref="H355:I356"/>
    <mergeCell ref="J355:K356"/>
    <mergeCell ref="BZ356:CA357"/>
    <mergeCell ref="Z357:AA358"/>
    <mergeCell ref="Z359:AA360"/>
    <mergeCell ref="BG356:BU357"/>
    <mergeCell ref="BG358:BU359"/>
    <mergeCell ref="BV356:BW357"/>
    <mergeCell ref="BV358:BW359"/>
    <mergeCell ref="BX358:BY359"/>
    <mergeCell ref="BX356:BY357"/>
    <mergeCell ref="CD360:CE360"/>
    <mergeCell ref="C357:C358"/>
    <mergeCell ref="D357:E358"/>
    <mergeCell ref="F357:G358"/>
    <mergeCell ref="H357:I358"/>
    <mergeCell ref="J357:K358"/>
    <mergeCell ref="O355:P358"/>
    <mergeCell ref="Q355:Q356"/>
    <mergeCell ref="R355:S356"/>
    <mergeCell ref="Z355:AA356"/>
    <mergeCell ref="CD358:CE359"/>
    <mergeCell ref="X363:Y364"/>
    <mergeCell ref="Z361:AA362"/>
    <mergeCell ref="BV360:BW360"/>
    <mergeCell ref="BX360:BY360"/>
    <mergeCell ref="BZ360:CA360"/>
    <mergeCell ref="CB360:CC360"/>
    <mergeCell ref="CD356:CE357"/>
    <mergeCell ref="CW356:DK357"/>
    <mergeCell ref="CF356:CF357"/>
    <mergeCell ref="T355:U356"/>
    <mergeCell ref="V355:W356"/>
    <mergeCell ref="X355:Y356"/>
    <mergeCell ref="CB356:CC357"/>
    <mergeCell ref="AQ356:BC359"/>
    <mergeCell ref="BD356:BE359"/>
    <mergeCell ref="BF356:BF357"/>
    <mergeCell ref="A359:B362"/>
    <mergeCell ref="C359:C360"/>
    <mergeCell ref="D359:E360"/>
    <mergeCell ref="F359:G360"/>
    <mergeCell ref="H359:I360"/>
    <mergeCell ref="CV358:CV359"/>
    <mergeCell ref="CB358:CC359"/>
    <mergeCell ref="BZ358:CA359"/>
    <mergeCell ref="BF358:BF359"/>
    <mergeCell ref="V361:W362"/>
    <mergeCell ref="J359:K360"/>
    <mergeCell ref="L359:M360"/>
    <mergeCell ref="O359:P362"/>
    <mergeCell ref="Q359:Q360"/>
    <mergeCell ref="R359:S360"/>
    <mergeCell ref="T359:U360"/>
    <mergeCell ref="CB368:CC369"/>
    <mergeCell ref="CD368:CE369"/>
    <mergeCell ref="BV366:BW367"/>
    <mergeCell ref="BX366:BY367"/>
    <mergeCell ref="T361:U362"/>
    <mergeCell ref="V359:W360"/>
    <mergeCell ref="X359:Y360"/>
    <mergeCell ref="C361:C362"/>
    <mergeCell ref="D361:E362"/>
    <mergeCell ref="F361:G362"/>
    <mergeCell ref="H361:I362"/>
    <mergeCell ref="J361:K362"/>
    <mergeCell ref="L361:M362"/>
    <mergeCell ref="Q361:Q362"/>
    <mergeCell ref="R361:S362"/>
    <mergeCell ref="A363:B366"/>
    <mergeCell ref="C363:C364"/>
    <mergeCell ref="D363:E364"/>
    <mergeCell ref="F363:G364"/>
    <mergeCell ref="H363:I364"/>
    <mergeCell ref="J363:K364"/>
    <mergeCell ref="L365:M366"/>
    <mergeCell ref="Q365:Q366"/>
    <mergeCell ref="O363:P366"/>
    <mergeCell ref="Q363:Q364"/>
    <mergeCell ref="R363:S364"/>
    <mergeCell ref="T363:U364"/>
    <mergeCell ref="R365:S366"/>
    <mergeCell ref="T365:U366"/>
    <mergeCell ref="L363:M364"/>
    <mergeCell ref="X361:Y362"/>
    <mergeCell ref="V363:W364"/>
    <mergeCell ref="DN368:DO369"/>
    <mergeCell ref="DP368:DQ369"/>
    <mergeCell ref="V369:W370"/>
    <mergeCell ref="X367:Y368"/>
    <mergeCell ref="Z367:AA368"/>
    <mergeCell ref="BZ368:CA369"/>
    <mergeCell ref="BZ366:CA367"/>
    <mergeCell ref="CF368:CF369"/>
    <mergeCell ref="DL370:DM370"/>
    <mergeCell ref="DN370:DO370"/>
    <mergeCell ref="DP370:DQ370"/>
    <mergeCell ref="Z363:AA364"/>
    <mergeCell ref="C365:C366"/>
    <mergeCell ref="D365:E366"/>
    <mergeCell ref="F365:G366"/>
    <mergeCell ref="H365:I366"/>
    <mergeCell ref="J365:K366"/>
    <mergeCell ref="CB366:CC367"/>
    <mergeCell ref="CD366:CE367"/>
    <mergeCell ref="BF366:BF367"/>
    <mergeCell ref="BF368:BF369"/>
    <mergeCell ref="V365:W366"/>
    <mergeCell ref="X365:Y366"/>
    <mergeCell ref="Z365:AA366"/>
    <mergeCell ref="AQ366:BC369"/>
    <mergeCell ref="BD366:BE369"/>
    <mergeCell ref="V367:W368"/>
    <mergeCell ref="X369:Y370"/>
    <mergeCell ref="Z369:AA370"/>
    <mergeCell ref="BG368:BU369"/>
    <mergeCell ref="BV368:BW369"/>
    <mergeCell ref="BX368:BY369"/>
    <mergeCell ref="C371:C372"/>
    <mergeCell ref="D371:E372"/>
    <mergeCell ref="F371:G372"/>
    <mergeCell ref="H371:I372"/>
    <mergeCell ref="J371:K372"/>
    <mergeCell ref="L371:M372"/>
    <mergeCell ref="O371:P374"/>
    <mergeCell ref="Q371:Q372"/>
    <mergeCell ref="R371:S372"/>
    <mergeCell ref="T371:U372"/>
    <mergeCell ref="V371:W372"/>
    <mergeCell ref="Q373:Q374"/>
    <mergeCell ref="R373:S374"/>
    <mergeCell ref="T373:U374"/>
    <mergeCell ref="L373:M374"/>
    <mergeCell ref="X371:Y372"/>
    <mergeCell ref="BG366:BU367"/>
    <mergeCell ref="J367:K368"/>
    <mergeCell ref="L367:M368"/>
    <mergeCell ref="O367:P370"/>
    <mergeCell ref="Q367:Q368"/>
    <mergeCell ref="R367:S368"/>
    <mergeCell ref="T367:U368"/>
    <mergeCell ref="R369:S370"/>
    <mergeCell ref="T369:U370"/>
    <mergeCell ref="C369:C370"/>
    <mergeCell ref="D369:E370"/>
    <mergeCell ref="F369:G370"/>
    <mergeCell ref="H369:I370"/>
    <mergeCell ref="J369:K370"/>
    <mergeCell ref="L369:M370"/>
    <mergeCell ref="Q369:Q370"/>
    <mergeCell ref="BX386:BY387"/>
    <mergeCell ref="BZ386:CA387"/>
    <mergeCell ref="CD386:CE387"/>
    <mergeCell ref="CG386:CS389"/>
    <mergeCell ref="CB378:CC379"/>
    <mergeCell ref="CD378:CE379"/>
    <mergeCell ref="CW378:DK379"/>
    <mergeCell ref="Z371:AA372"/>
    <mergeCell ref="V373:W374"/>
    <mergeCell ref="X373:Y374"/>
    <mergeCell ref="Z373:AA374"/>
    <mergeCell ref="C373:C374"/>
    <mergeCell ref="D373:E374"/>
    <mergeCell ref="F373:G374"/>
    <mergeCell ref="H373:I374"/>
    <mergeCell ref="J373:K374"/>
    <mergeCell ref="A367:B370"/>
    <mergeCell ref="C367:C368"/>
    <mergeCell ref="D367:E368"/>
    <mergeCell ref="F367:G368"/>
    <mergeCell ref="H367:I368"/>
    <mergeCell ref="BV376:BW377"/>
    <mergeCell ref="BX376:BY377"/>
    <mergeCell ref="BF378:BF379"/>
    <mergeCell ref="BG378:BU379"/>
    <mergeCell ref="BV378:BW379"/>
    <mergeCell ref="BX378:BY379"/>
    <mergeCell ref="AQ376:BC379"/>
    <mergeCell ref="BD376:BE379"/>
    <mergeCell ref="BF376:BF377"/>
    <mergeCell ref="BG376:BU377"/>
    <mergeCell ref="A371:B374"/>
    <mergeCell ref="CV388:CV389"/>
    <mergeCell ref="DN388:DO389"/>
    <mergeCell ref="DP388:DQ389"/>
    <mergeCell ref="CD388:CE389"/>
    <mergeCell ref="CT386:CU389"/>
    <mergeCell ref="CV386:CV387"/>
    <mergeCell ref="CF388:CF389"/>
    <mergeCell ref="DR386:DS387"/>
    <mergeCell ref="DT386:DU387"/>
    <mergeCell ref="CB386:CC387"/>
    <mergeCell ref="BZ376:CA377"/>
    <mergeCell ref="CB376:CC377"/>
    <mergeCell ref="CD376:CE377"/>
    <mergeCell ref="CG376:CS379"/>
    <mergeCell ref="CT376:CU379"/>
    <mergeCell ref="CV376:CV377"/>
    <mergeCell ref="BZ378:CA379"/>
    <mergeCell ref="CF376:CF377"/>
    <mergeCell ref="CV378:CV379"/>
    <mergeCell ref="DP378:DQ379"/>
    <mergeCell ref="CW376:DK377"/>
    <mergeCell ref="DL376:DM377"/>
    <mergeCell ref="DN376:DO377"/>
    <mergeCell ref="DP376:DQ377"/>
    <mergeCell ref="A391:E392"/>
    <mergeCell ref="F391:AG392"/>
    <mergeCell ref="AH391:AJ392"/>
    <mergeCell ref="AK391:AO392"/>
    <mergeCell ref="BX391:BY392"/>
    <mergeCell ref="BZ391:CA392"/>
    <mergeCell ref="BF391:BF392"/>
    <mergeCell ref="BG391:BU392"/>
    <mergeCell ref="BV391:BW392"/>
    <mergeCell ref="AQ391:BC394"/>
    <mergeCell ref="CW391:DK392"/>
    <mergeCell ref="DL391:DM392"/>
    <mergeCell ref="F393:AG394"/>
    <mergeCell ref="AH393:AJ394"/>
    <mergeCell ref="AK393:AO394"/>
    <mergeCell ref="BF393:BF394"/>
    <mergeCell ref="DN391:DO392"/>
    <mergeCell ref="CF391:CF392"/>
    <mergeCell ref="AL395:AM396"/>
    <mergeCell ref="AN395:AO396"/>
    <mergeCell ref="EJ391:EK394"/>
    <mergeCell ref="DL393:DM394"/>
    <mergeCell ref="DR393:DS394"/>
    <mergeCell ref="DT393:DU394"/>
    <mergeCell ref="DN393:DO394"/>
    <mergeCell ref="DP393:DQ394"/>
    <mergeCell ref="DW391:EI394"/>
    <mergeCell ref="CB391:CC392"/>
    <mergeCell ref="BZ388:CA389"/>
    <mergeCell ref="CB388:CC389"/>
    <mergeCell ref="CD391:CE392"/>
    <mergeCell ref="DR388:DS389"/>
    <mergeCell ref="DT388:DU389"/>
    <mergeCell ref="CW388:DK389"/>
    <mergeCell ref="DL388:DM389"/>
    <mergeCell ref="DP391:DQ392"/>
    <mergeCell ref="DR391:DS392"/>
    <mergeCell ref="DT391:DU392"/>
    <mergeCell ref="BZ390:CA390"/>
    <mergeCell ref="CB390:CC390"/>
    <mergeCell ref="CD390:CE390"/>
    <mergeCell ref="DT390:DU390"/>
    <mergeCell ref="AQ386:BC389"/>
    <mergeCell ref="BD386:BE389"/>
    <mergeCell ref="BF386:BF387"/>
    <mergeCell ref="BG386:BU387"/>
    <mergeCell ref="BF388:BF389"/>
    <mergeCell ref="BG388:BU389"/>
    <mergeCell ref="BV388:BW389"/>
    <mergeCell ref="BX388:BY389"/>
    <mergeCell ref="A395:C396"/>
    <mergeCell ref="D395:E396"/>
    <mergeCell ref="F395:H396"/>
    <mergeCell ref="Z395:AA396"/>
    <mergeCell ref="AB395:AC396"/>
    <mergeCell ref="FB393:FC394"/>
    <mergeCell ref="BG393:BU394"/>
    <mergeCell ref="BV393:BW394"/>
    <mergeCell ref="A393:C394"/>
    <mergeCell ref="BD391:BE394"/>
    <mergeCell ref="AN397:AO398"/>
    <mergeCell ref="A397:B398"/>
    <mergeCell ref="C397:Y398"/>
    <mergeCell ref="Z397:AA398"/>
    <mergeCell ref="AB397:AC398"/>
    <mergeCell ref="AD397:AE398"/>
    <mergeCell ref="AF397:AG398"/>
    <mergeCell ref="AH397:AI398"/>
    <mergeCell ref="BZ395:CA395"/>
    <mergeCell ref="CB395:CC395"/>
    <mergeCell ref="CD395:CE395"/>
    <mergeCell ref="AD395:AE396"/>
    <mergeCell ref="AF395:AG396"/>
    <mergeCell ref="AH395:AI396"/>
    <mergeCell ref="EL393:EL394"/>
    <mergeCell ref="EM393:FA394"/>
    <mergeCell ref="BX393:BY394"/>
    <mergeCell ref="BZ393:CA394"/>
    <mergeCell ref="CB393:CC394"/>
    <mergeCell ref="CD393:CE394"/>
    <mergeCell ref="CW393:DK394"/>
    <mergeCell ref="AJ395:AK396"/>
    <mergeCell ref="AD399:AE400"/>
    <mergeCell ref="AF399:AG400"/>
    <mergeCell ref="AH399:AI400"/>
    <mergeCell ref="AJ399:AK400"/>
    <mergeCell ref="AL399:AM400"/>
    <mergeCell ref="AJ397:AK398"/>
    <mergeCell ref="AL397:AM398"/>
    <mergeCell ref="A401:B402"/>
    <mergeCell ref="C401:Y402"/>
    <mergeCell ref="Z401:AA402"/>
    <mergeCell ref="AB401:AC402"/>
    <mergeCell ref="AD401:AE402"/>
    <mergeCell ref="AN399:AO400"/>
    <mergeCell ref="A399:B400"/>
    <mergeCell ref="C399:Y400"/>
    <mergeCell ref="Z399:AA400"/>
    <mergeCell ref="AB399:AC400"/>
    <mergeCell ref="AQ401:BC404"/>
    <mergeCell ref="AF401:AG402"/>
    <mergeCell ref="AH401:AI402"/>
    <mergeCell ref="AJ401:AK402"/>
    <mergeCell ref="AL401:AM402"/>
    <mergeCell ref="AN401:AO402"/>
    <mergeCell ref="AH403:AI404"/>
    <mergeCell ref="BZ403:CA404"/>
    <mergeCell ref="BF401:BF402"/>
    <mergeCell ref="BG401:BU402"/>
    <mergeCell ref="BV401:BW402"/>
    <mergeCell ref="BF403:BF404"/>
    <mergeCell ref="BG403:BU404"/>
    <mergeCell ref="BV403:BW404"/>
    <mergeCell ref="DN401:DO402"/>
    <mergeCell ref="DL403:DM404"/>
    <mergeCell ref="DN403:DO404"/>
    <mergeCell ref="BX401:BY402"/>
    <mergeCell ref="BZ401:CA402"/>
    <mergeCell ref="CB401:CC402"/>
    <mergeCell ref="CD401:CE402"/>
    <mergeCell ref="CG401:CS404"/>
    <mergeCell ref="C403:Y404"/>
    <mergeCell ref="Z403:AA404"/>
    <mergeCell ref="AB403:AC404"/>
    <mergeCell ref="AD403:AE404"/>
    <mergeCell ref="AF403:AG404"/>
    <mergeCell ref="DL401:DM402"/>
    <mergeCell ref="CT401:CU404"/>
    <mergeCell ref="CB403:CC404"/>
    <mergeCell ref="CD403:CE404"/>
    <mergeCell ref="CF401:CF402"/>
    <mergeCell ref="CV401:CV402"/>
    <mergeCell ref="A405:B406"/>
    <mergeCell ref="C405:Y406"/>
    <mergeCell ref="Z405:AA406"/>
    <mergeCell ref="AB405:AC406"/>
    <mergeCell ref="AD405:AE406"/>
    <mergeCell ref="AF405:AG406"/>
    <mergeCell ref="AH405:AI406"/>
    <mergeCell ref="BX403:BY404"/>
    <mergeCell ref="A403:B404"/>
    <mergeCell ref="AJ405:AK406"/>
    <mergeCell ref="AL405:AM406"/>
    <mergeCell ref="AN405:AO406"/>
    <mergeCell ref="AJ403:AK404"/>
    <mergeCell ref="AL403:AM404"/>
    <mergeCell ref="AN403:AO404"/>
    <mergeCell ref="BD401:BE404"/>
    <mergeCell ref="BV405:BW405"/>
    <mergeCell ref="BX405:BY405"/>
    <mergeCell ref="BZ405:CA405"/>
    <mergeCell ref="CB405:CC405"/>
    <mergeCell ref="CD405:CE405"/>
    <mergeCell ref="AN407:AO408"/>
    <mergeCell ref="A407:B408"/>
    <mergeCell ref="C407:Y408"/>
    <mergeCell ref="Z407:AA408"/>
    <mergeCell ref="AB407:AC408"/>
    <mergeCell ref="AD407:AE408"/>
    <mergeCell ref="AF407:AG408"/>
    <mergeCell ref="AH407:AI408"/>
    <mergeCell ref="AJ407:AK408"/>
    <mergeCell ref="AL407:AM408"/>
    <mergeCell ref="DR413:DS414"/>
    <mergeCell ref="BV413:BW414"/>
    <mergeCell ref="BX413:BY414"/>
    <mergeCell ref="BZ413:CA414"/>
    <mergeCell ref="BG413:BU414"/>
    <mergeCell ref="BG411:BU412"/>
    <mergeCell ref="BV411:BW412"/>
    <mergeCell ref="BX411:BY412"/>
    <mergeCell ref="CB411:CC412"/>
    <mergeCell ref="CD411:CE412"/>
    <mergeCell ref="CG411:CS414"/>
    <mergeCell ref="CT411:CU414"/>
    <mergeCell ref="CD413:CE414"/>
    <mergeCell ref="CB413:CC414"/>
    <mergeCell ref="Q412:Q413"/>
    <mergeCell ref="CV411:CV412"/>
    <mergeCell ref="CW411:DK412"/>
    <mergeCell ref="DL411:DM412"/>
    <mergeCell ref="DN411:DO412"/>
    <mergeCell ref="DP411:DQ412"/>
    <mergeCell ref="BZ411:CA412"/>
    <mergeCell ref="AQ411:BC414"/>
    <mergeCell ref="BD411:BE414"/>
    <mergeCell ref="BF411:BF412"/>
    <mergeCell ref="X412:Y413"/>
    <mergeCell ref="DT411:DU412"/>
    <mergeCell ref="A412:B415"/>
    <mergeCell ref="C412:C413"/>
    <mergeCell ref="D412:E413"/>
    <mergeCell ref="F412:G413"/>
    <mergeCell ref="H412:I413"/>
    <mergeCell ref="J412:K413"/>
    <mergeCell ref="L412:M413"/>
    <mergeCell ref="O412:P415"/>
    <mergeCell ref="AC412:AD415"/>
    <mergeCell ref="V414:W415"/>
    <mergeCell ref="X414:Y415"/>
    <mergeCell ref="Z414:AA415"/>
    <mergeCell ref="AE412:AE413"/>
    <mergeCell ref="R412:S413"/>
    <mergeCell ref="T412:U413"/>
    <mergeCell ref="R414:S415"/>
    <mergeCell ref="T414:U415"/>
    <mergeCell ref="V412:W413"/>
    <mergeCell ref="AF412:AG413"/>
    <mergeCell ref="AH412:AI413"/>
    <mergeCell ref="AJ412:AK413"/>
    <mergeCell ref="AL412:AM413"/>
    <mergeCell ref="AN412:AO413"/>
    <mergeCell ref="BF413:BF414"/>
    <mergeCell ref="AL414:AM415"/>
    <mergeCell ref="Q414:Q415"/>
    <mergeCell ref="AE414:AE415"/>
    <mergeCell ref="AF414:AG415"/>
    <mergeCell ref="Z418:AA419"/>
    <mergeCell ref="X416:Y417"/>
    <mergeCell ref="Z416:AA417"/>
    <mergeCell ref="Q418:Q419"/>
    <mergeCell ref="R418:S419"/>
    <mergeCell ref="L416:M417"/>
    <mergeCell ref="O416:P419"/>
    <mergeCell ref="Q416:Q417"/>
    <mergeCell ref="R416:S417"/>
    <mergeCell ref="Q420:Q421"/>
    <mergeCell ref="R420:S421"/>
    <mergeCell ref="Z420:AA421"/>
    <mergeCell ref="AN414:AO415"/>
    <mergeCell ref="AH414:AI415"/>
    <mergeCell ref="AJ414:AK415"/>
    <mergeCell ref="Z412:AA413"/>
    <mergeCell ref="C414:C415"/>
    <mergeCell ref="D414:E415"/>
    <mergeCell ref="F414:G415"/>
    <mergeCell ref="H414:I415"/>
    <mergeCell ref="J414:K415"/>
    <mergeCell ref="L414:M415"/>
    <mergeCell ref="C416:C417"/>
    <mergeCell ref="D416:E417"/>
    <mergeCell ref="F416:G417"/>
    <mergeCell ref="H416:I417"/>
    <mergeCell ref="J416:K417"/>
    <mergeCell ref="C418:C419"/>
    <mergeCell ref="D418:E419"/>
    <mergeCell ref="F418:G419"/>
    <mergeCell ref="H418:I419"/>
    <mergeCell ref="X418:Y419"/>
    <mergeCell ref="C422:C423"/>
    <mergeCell ref="D422:E423"/>
    <mergeCell ref="F422:G423"/>
    <mergeCell ref="H422:I423"/>
    <mergeCell ref="J422:K423"/>
    <mergeCell ref="O420:P423"/>
    <mergeCell ref="C420:C421"/>
    <mergeCell ref="D420:E421"/>
    <mergeCell ref="F420:G421"/>
    <mergeCell ref="H420:I421"/>
    <mergeCell ref="R422:S423"/>
    <mergeCell ref="T422:U423"/>
    <mergeCell ref="V422:W423"/>
    <mergeCell ref="X422:Y423"/>
    <mergeCell ref="V416:W417"/>
    <mergeCell ref="T418:U419"/>
    <mergeCell ref="V418:W419"/>
    <mergeCell ref="T416:U417"/>
    <mergeCell ref="J418:K419"/>
    <mergeCell ref="L418:M419"/>
    <mergeCell ref="L420:M421"/>
    <mergeCell ref="L422:M423"/>
    <mergeCell ref="Q422:Q423"/>
    <mergeCell ref="J420:K421"/>
    <mergeCell ref="Z426:AA427"/>
    <mergeCell ref="BZ425:CA425"/>
    <mergeCell ref="CB425:CC425"/>
    <mergeCell ref="CD425:CE425"/>
    <mergeCell ref="T420:U421"/>
    <mergeCell ref="V420:W421"/>
    <mergeCell ref="X420:Y421"/>
    <mergeCell ref="CB423:CC424"/>
    <mergeCell ref="CB421:CC422"/>
    <mergeCell ref="BZ423:CA424"/>
    <mergeCell ref="AQ421:BC424"/>
    <mergeCell ref="BD421:BE424"/>
    <mergeCell ref="BF421:BF422"/>
    <mergeCell ref="BF423:BF424"/>
    <mergeCell ref="X430:Y431"/>
    <mergeCell ref="CD423:CE424"/>
    <mergeCell ref="CD421:CE422"/>
    <mergeCell ref="BX423:BY424"/>
    <mergeCell ref="BX421:BY422"/>
    <mergeCell ref="T424:U425"/>
    <mergeCell ref="T426:U427"/>
    <mergeCell ref="BV431:BW432"/>
    <mergeCell ref="BZ421:CA422"/>
    <mergeCell ref="Z422:AA423"/>
    <mergeCell ref="Z424:AA425"/>
    <mergeCell ref="BG421:BU422"/>
    <mergeCell ref="BG423:BU424"/>
    <mergeCell ref="BV421:BW422"/>
    <mergeCell ref="BV423:BW424"/>
    <mergeCell ref="AQ431:BC434"/>
    <mergeCell ref="BD431:BE434"/>
    <mergeCell ref="V432:W433"/>
    <mergeCell ref="A424:B427"/>
    <mergeCell ref="C424:C425"/>
    <mergeCell ref="D424:E425"/>
    <mergeCell ref="F424:G425"/>
    <mergeCell ref="H424:I425"/>
    <mergeCell ref="R426:S427"/>
    <mergeCell ref="J424:K425"/>
    <mergeCell ref="L424:M425"/>
    <mergeCell ref="O424:P427"/>
    <mergeCell ref="Q424:Q425"/>
    <mergeCell ref="R424:S425"/>
    <mergeCell ref="L428:M429"/>
    <mergeCell ref="V424:W425"/>
    <mergeCell ref="X424:Y425"/>
    <mergeCell ref="C426:C427"/>
    <mergeCell ref="D426:E427"/>
    <mergeCell ref="F426:G427"/>
    <mergeCell ref="H426:I427"/>
    <mergeCell ref="J426:K427"/>
    <mergeCell ref="L426:M427"/>
    <mergeCell ref="Q426:Q427"/>
    <mergeCell ref="A428:B431"/>
    <mergeCell ref="C428:C429"/>
    <mergeCell ref="D428:E429"/>
    <mergeCell ref="F428:G429"/>
    <mergeCell ref="H428:I429"/>
    <mergeCell ref="J428:K429"/>
    <mergeCell ref="V426:W427"/>
    <mergeCell ref="X426:Y427"/>
    <mergeCell ref="O428:P431"/>
    <mergeCell ref="Q428:Q429"/>
    <mergeCell ref="R428:S429"/>
    <mergeCell ref="T428:U429"/>
    <mergeCell ref="R430:S431"/>
    <mergeCell ref="T430:U431"/>
    <mergeCell ref="V428:W429"/>
    <mergeCell ref="X428:Y429"/>
    <mergeCell ref="Z428:AA429"/>
    <mergeCell ref="C430:C431"/>
    <mergeCell ref="D430:E431"/>
    <mergeCell ref="F430:G431"/>
    <mergeCell ref="H430:I431"/>
    <mergeCell ref="J430:K431"/>
    <mergeCell ref="L430:M431"/>
    <mergeCell ref="Q430:Q431"/>
    <mergeCell ref="J432:K433"/>
    <mergeCell ref="L432:M433"/>
    <mergeCell ref="O432:P435"/>
    <mergeCell ref="Q432:Q433"/>
    <mergeCell ref="R432:S433"/>
    <mergeCell ref="Q434:Q435"/>
    <mergeCell ref="T432:U433"/>
    <mergeCell ref="R434:S435"/>
    <mergeCell ref="D432:E433"/>
    <mergeCell ref="Z430:AA431"/>
    <mergeCell ref="BZ435:CA435"/>
    <mergeCell ref="CV453:CV454"/>
    <mergeCell ref="CB441:CC442"/>
    <mergeCell ref="X432:Y433"/>
    <mergeCell ref="Z432:AA433"/>
    <mergeCell ref="Z434:AA435"/>
    <mergeCell ref="V430:W431"/>
    <mergeCell ref="CD431:CE432"/>
    <mergeCell ref="BX431:BY432"/>
    <mergeCell ref="BF431:BF432"/>
    <mergeCell ref="CT431:CU434"/>
    <mergeCell ref="CV431:CV432"/>
    <mergeCell ref="CW431:DK432"/>
    <mergeCell ref="CV433:CV434"/>
    <mergeCell ref="CG431:CS434"/>
    <mergeCell ref="CB433:CC434"/>
    <mergeCell ref="CD433:CE434"/>
    <mergeCell ref="CW433:DK434"/>
    <mergeCell ref="BG431:BU432"/>
    <mergeCell ref="BZ433:CA434"/>
    <mergeCell ref="CB435:CC435"/>
    <mergeCell ref="BX435:BY435"/>
    <mergeCell ref="BX433:BY434"/>
    <mergeCell ref="BZ431:CA432"/>
    <mergeCell ref="CB431:CC432"/>
    <mergeCell ref="CD435:CE435"/>
    <mergeCell ref="CF431:CF432"/>
    <mergeCell ref="AQ441:BC444"/>
    <mergeCell ref="CV443:CV444"/>
    <mergeCell ref="CV441:CV442"/>
    <mergeCell ref="F436:G437"/>
    <mergeCell ref="H436:I437"/>
    <mergeCell ref="J436:K437"/>
    <mergeCell ref="BV435:BW435"/>
    <mergeCell ref="T434:U435"/>
    <mergeCell ref="BF433:BF434"/>
    <mergeCell ref="L436:M437"/>
    <mergeCell ref="O436:P439"/>
    <mergeCell ref="BG433:BU434"/>
    <mergeCell ref="BV433:BW434"/>
    <mergeCell ref="Q436:Q437"/>
    <mergeCell ref="R436:S437"/>
    <mergeCell ref="T436:U437"/>
    <mergeCell ref="V436:W437"/>
    <mergeCell ref="Q438:Q439"/>
    <mergeCell ref="X436:Y437"/>
    <mergeCell ref="Z436:AA437"/>
    <mergeCell ref="V438:W439"/>
    <mergeCell ref="X438:Y439"/>
    <mergeCell ref="Z438:AA439"/>
    <mergeCell ref="V434:W435"/>
    <mergeCell ref="X434:Y435"/>
    <mergeCell ref="F434:G435"/>
    <mergeCell ref="H434:I435"/>
    <mergeCell ref="J434:K435"/>
    <mergeCell ref="L434:M435"/>
    <mergeCell ref="F432:G433"/>
    <mergeCell ref="H432:I433"/>
    <mergeCell ref="F438:G439"/>
    <mergeCell ref="H438:I439"/>
    <mergeCell ref="J438:K439"/>
    <mergeCell ref="R438:S439"/>
    <mergeCell ref="T438:U439"/>
    <mergeCell ref="L438:M439"/>
    <mergeCell ref="CW443:DK444"/>
    <mergeCell ref="CT451:CU454"/>
    <mergeCell ref="CV451:CV452"/>
    <mergeCell ref="DP443:DQ444"/>
    <mergeCell ref="CD453:CE454"/>
    <mergeCell ref="DP445:DQ445"/>
    <mergeCell ref="AQ451:BC454"/>
    <mergeCell ref="BD451:BE454"/>
    <mergeCell ref="BF451:BF452"/>
    <mergeCell ref="BG451:BU452"/>
    <mergeCell ref="BF453:BF454"/>
    <mergeCell ref="BG441:BU442"/>
    <mergeCell ref="BV441:BW442"/>
    <mergeCell ref="BX441:BY442"/>
    <mergeCell ref="BF443:BF444"/>
    <mergeCell ref="BG443:BU444"/>
    <mergeCell ref="BV443:BW444"/>
    <mergeCell ref="BX443:BY444"/>
    <mergeCell ref="BZ441:CA442"/>
    <mergeCell ref="CB451:CC452"/>
    <mergeCell ref="BV453:BW454"/>
    <mergeCell ref="BX453:BY454"/>
    <mergeCell ref="CD451:CE452"/>
    <mergeCell ref="CG451:CS454"/>
    <mergeCell ref="CT441:CU444"/>
    <mergeCell ref="BX445:BY445"/>
    <mergeCell ref="BZ445:CA445"/>
    <mergeCell ref="BV445:BW445"/>
    <mergeCell ref="BZ443:CA444"/>
    <mergeCell ref="CF441:CF442"/>
    <mergeCell ref="CD455:CE455"/>
    <mergeCell ref="BG456:BU457"/>
    <mergeCell ref="BV456:BW457"/>
    <mergeCell ref="BV455:BW455"/>
    <mergeCell ref="BX455:BY455"/>
    <mergeCell ref="CD441:CE442"/>
    <mergeCell ref="CG441:CS444"/>
    <mergeCell ref="CB453:CC454"/>
    <mergeCell ref="CD456:CE457"/>
    <mergeCell ref="BG453:BU454"/>
    <mergeCell ref="AD460:AE461"/>
    <mergeCell ref="AF460:AG461"/>
    <mergeCell ref="AH460:AI461"/>
    <mergeCell ref="F456:AG457"/>
    <mergeCell ref="AH456:AJ457"/>
    <mergeCell ref="F458:AG459"/>
    <mergeCell ref="AH458:AJ459"/>
    <mergeCell ref="CB445:CC445"/>
    <mergeCell ref="CD445:CE445"/>
    <mergeCell ref="CB443:CC444"/>
    <mergeCell ref="CD443:CE444"/>
    <mergeCell ref="BD441:BE444"/>
    <mergeCell ref="BF441:BF442"/>
    <mergeCell ref="EM458:FA459"/>
    <mergeCell ref="BX458:BY459"/>
    <mergeCell ref="CW458:DK459"/>
    <mergeCell ref="AN460:AO461"/>
    <mergeCell ref="DW456:EI459"/>
    <mergeCell ref="CW456:DK457"/>
    <mergeCell ref="DL456:DM457"/>
    <mergeCell ref="DV456:DV457"/>
    <mergeCell ref="EJ456:EK459"/>
    <mergeCell ref="DL458:DM459"/>
    <mergeCell ref="BF458:BF459"/>
    <mergeCell ref="DT456:DU457"/>
    <mergeCell ref="CB456:CC457"/>
    <mergeCell ref="BZ458:CA459"/>
    <mergeCell ref="CB458:CC459"/>
    <mergeCell ref="CD458:CE459"/>
    <mergeCell ref="BV458:BW459"/>
    <mergeCell ref="AK456:AO457"/>
    <mergeCell ref="BX456:BY457"/>
    <mergeCell ref="BZ456:CA457"/>
    <mergeCell ref="AQ456:BC459"/>
    <mergeCell ref="AK458:AO459"/>
    <mergeCell ref="BF456:BF457"/>
    <mergeCell ref="DN456:DO457"/>
    <mergeCell ref="A460:C461"/>
    <mergeCell ref="D460:E461"/>
    <mergeCell ref="F460:H461"/>
    <mergeCell ref="Z460:AA461"/>
    <mergeCell ref="AB460:AC461"/>
    <mergeCell ref="FB458:FC459"/>
    <mergeCell ref="BG458:BU459"/>
    <mergeCell ref="DL460:DM460"/>
    <mergeCell ref="AJ460:AK461"/>
    <mergeCell ref="AL460:AM461"/>
    <mergeCell ref="DV468:DV469"/>
    <mergeCell ref="CF466:CF467"/>
    <mergeCell ref="BZ455:CA455"/>
    <mergeCell ref="CB455:CC455"/>
    <mergeCell ref="CF456:CF457"/>
    <mergeCell ref="BV451:BW452"/>
    <mergeCell ref="BX451:BY452"/>
    <mergeCell ref="BZ451:CA452"/>
    <mergeCell ref="DR451:DS452"/>
    <mergeCell ref="BZ453:CA454"/>
    <mergeCell ref="AJ462:AK463"/>
    <mergeCell ref="AL462:AM463"/>
    <mergeCell ref="AN462:AO463"/>
    <mergeCell ref="A462:B463"/>
    <mergeCell ref="C462:Y463"/>
    <mergeCell ref="Z462:AA463"/>
    <mergeCell ref="AB462:AC463"/>
    <mergeCell ref="AD462:AE463"/>
    <mergeCell ref="AF462:AG463"/>
    <mergeCell ref="AH462:AI463"/>
    <mergeCell ref="AB464:AC465"/>
    <mergeCell ref="AD464:AE465"/>
    <mergeCell ref="AF464:AG465"/>
    <mergeCell ref="AH464:AI465"/>
    <mergeCell ref="AJ464:AK465"/>
    <mergeCell ref="AL464:AM465"/>
    <mergeCell ref="FD456:FE457"/>
    <mergeCell ref="A466:B467"/>
    <mergeCell ref="C466:Y467"/>
    <mergeCell ref="Z466:AA467"/>
    <mergeCell ref="AB466:AC467"/>
    <mergeCell ref="AD466:AE467"/>
    <mergeCell ref="AN464:AO465"/>
    <mergeCell ref="A464:B465"/>
    <mergeCell ref="C464:Y465"/>
    <mergeCell ref="Z464:AA465"/>
    <mergeCell ref="DN460:DO460"/>
    <mergeCell ref="DP460:DQ460"/>
    <mergeCell ref="DR460:DS460"/>
    <mergeCell ref="DT460:DU460"/>
    <mergeCell ref="EM456:FA457"/>
    <mergeCell ref="FB456:FC457"/>
    <mergeCell ref="BD466:BE469"/>
    <mergeCell ref="DP466:DQ467"/>
    <mergeCell ref="CV466:CV467"/>
    <mergeCell ref="DT468:DU469"/>
    <mergeCell ref="DR466:DS467"/>
    <mergeCell ref="DT466:DU467"/>
    <mergeCell ref="CG466:CS469"/>
    <mergeCell ref="CT466:CU469"/>
    <mergeCell ref="BD456:BE459"/>
    <mergeCell ref="EL456:EL457"/>
    <mergeCell ref="CB468:CC469"/>
    <mergeCell ref="CD468:CE469"/>
    <mergeCell ref="AJ470:AK471"/>
    <mergeCell ref="AL470:AM471"/>
    <mergeCell ref="AN470:AO471"/>
    <mergeCell ref="DP468:DQ469"/>
    <mergeCell ref="DR468:DS469"/>
    <mergeCell ref="AJ468:AK469"/>
    <mergeCell ref="AL468:AM469"/>
    <mergeCell ref="AN468:AO469"/>
    <mergeCell ref="AQ466:BC469"/>
    <mergeCell ref="AF466:AG467"/>
    <mergeCell ref="AH466:AI467"/>
    <mergeCell ref="AJ466:AK467"/>
    <mergeCell ref="AL466:AM467"/>
    <mergeCell ref="AN466:AO467"/>
    <mergeCell ref="AH468:AI469"/>
    <mergeCell ref="BZ468:CA469"/>
    <mergeCell ref="BF466:BF467"/>
    <mergeCell ref="BG466:BU467"/>
    <mergeCell ref="BV466:BW467"/>
    <mergeCell ref="BF468:BF469"/>
    <mergeCell ref="BG468:BU469"/>
    <mergeCell ref="BV468:BW469"/>
    <mergeCell ref="AF468:AG469"/>
    <mergeCell ref="DL466:DM467"/>
    <mergeCell ref="DN466:DO467"/>
    <mergeCell ref="DL468:DM469"/>
    <mergeCell ref="DN468:DO469"/>
    <mergeCell ref="BV470:BW470"/>
    <mergeCell ref="BX470:BY470"/>
    <mergeCell ref="BZ470:CA470"/>
    <mergeCell ref="CB470:CC470"/>
    <mergeCell ref="CD470:CE470"/>
    <mergeCell ref="AB470:AC471"/>
    <mergeCell ref="AD470:AE471"/>
    <mergeCell ref="AF470:AG471"/>
    <mergeCell ref="AH470:AI471"/>
    <mergeCell ref="BX468:BY469"/>
    <mergeCell ref="A468:B469"/>
    <mergeCell ref="C468:Y469"/>
    <mergeCell ref="Z468:AA469"/>
    <mergeCell ref="AB468:AC469"/>
    <mergeCell ref="AD468:AE469"/>
    <mergeCell ref="L477:M478"/>
    <mergeCell ref="O477:P480"/>
    <mergeCell ref="Q477:Q478"/>
    <mergeCell ref="A470:B471"/>
    <mergeCell ref="C470:Y471"/>
    <mergeCell ref="Z470:AA471"/>
    <mergeCell ref="A477:B480"/>
    <mergeCell ref="C477:C478"/>
    <mergeCell ref="D477:E478"/>
    <mergeCell ref="F477:G478"/>
    <mergeCell ref="H477:I478"/>
    <mergeCell ref="J477:K478"/>
    <mergeCell ref="R477:S478"/>
    <mergeCell ref="T477:U478"/>
    <mergeCell ref="R479:S480"/>
    <mergeCell ref="T479:U480"/>
    <mergeCell ref="V477:W478"/>
    <mergeCell ref="X477:Y478"/>
    <mergeCell ref="AJ472:AK473"/>
    <mergeCell ref="AL472:AM473"/>
    <mergeCell ref="V479:W480"/>
    <mergeCell ref="X479:Y480"/>
    <mergeCell ref="DL478:DM479"/>
    <mergeCell ref="AN479:AO480"/>
    <mergeCell ref="AH479:AI480"/>
    <mergeCell ref="AJ479:AK480"/>
    <mergeCell ref="Z477:AA478"/>
    <mergeCell ref="D483:E484"/>
    <mergeCell ref="F483:G484"/>
    <mergeCell ref="H483:I484"/>
    <mergeCell ref="DT478:DU479"/>
    <mergeCell ref="BZ476:CA477"/>
    <mergeCell ref="Z479:AA480"/>
    <mergeCell ref="AE477:AE478"/>
    <mergeCell ref="BX476:BY477"/>
    <mergeCell ref="CF476:CF477"/>
    <mergeCell ref="AN472:AO473"/>
    <mergeCell ref="A472:B473"/>
    <mergeCell ref="C472:Y473"/>
    <mergeCell ref="Z472:AA473"/>
    <mergeCell ref="AB472:AC473"/>
    <mergeCell ref="AD472:AE473"/>
    <mergeCell ref="AF472:AG473"/>
    <mergeCell ref="AH472:AI473"/>
    <mergeCell ref="DN478:DO479"/>
    <mergeCell ref="DP478:DQ479"/>
    <mergeCell ref="BV478:BW479"/>
    <mergeCell ref="BX478:BY479"/>
    <mergeCell ref="BZ478:CA479"/>
    <mergeCell ref="BG478:BU479"/>
    <mergeCell ref="AC477:AD480"/>
    <mergeCell ref="AQ476:BC479"/>
    <mergeCell ref="BD476:BE479"/>
    <mergeCell ref="BF476:BF477"/>
    <mergeCell ref="AN477:AO478"/>
    <mergeCell ref="BF478:BF479"/>
    <mergeCell ref="AL479:AM480"/>
    <mergeCell ref="Q479:Q480"/>
    <mergeCell ref="AE479:AE480"/>
    <mergeCell ref="AF479:AG480"/>
    <mergeCell ref="CV478:CV479"/>
    <mergeCell ref="CW478:DK479"/>
    <mergeCell ref="CB476:CC477"/>
    <mergeCell ref="CD476:CE477"/>
    <mergeCell ref="CD478:CE479"/>
    <mergeCell ref="CB478:CC479"/>
    <mergeCell ref="BG476:BU477"/>
    <mergeCell ref="BV476:BW477"/>
    <mergeCell ref="AF477:AG478"/>
    <mergeCell ref="AH477:AI478"/>
    <mergeCell ref="AJ477:AK478"/>
    <mergeCell ref="AL477:AM478"/>
    <mergeCell ref="CW476:DK477"/>
    <mergeCell ref="C479:C480"/>
    <mergeCell ref="D479:E480"/>
    <mergeCell ref="F479:G480"/>
    <mergeCell ref="H479:I480"/>
    <mergeCell ref="J479:K480"/>
    <mergeCell ref="L479:M480"/>
    <mergeCell ref="V481:W482"/>
    <mergeCell ref="T483:U484"/>
    <mergeCell ref="V483:W484"/>
    <mergeCell ref="A481:B484"/>
    <mergeCell ref="C481:C482"/>
    <mergeCell ref="D481:E482"/>
    <mergeCell ref="F481:G482"/>
    <mergeCell ref="H481:I482"/>
    <mergeCell ref="J481:K482"/>
    <mergeCell ref="C483:C484"/>
    <mergeCell ref="J483:K484"/>
    <mergeCell ref="L483:M484"/>
    <mergeCell ref="L485:M486"/>
    <mergeCell ref="L487:M488"/>
    <mergeCell ref="Q487:Q488"/>
    <mergeCell ref="V489:W490"/>
    <mergeCell ref="X489:Y490"/>
    <mergeCell ref="R487:S488"/>
    <mergeCell ref="T487:U488"/>
    <mergeCell ref="V487:W488"/>
    <mergeCell ref="X487:Y488"/>
    <mergeCell ref="Z483:AA484"/>
    <mergeCell ref="X481:Y482"/>
    <mergeCell ref="Z481:AA482"/>
    <mergeCell ref="Q483:Q484"/>
    <mergeCell ref="R483:S484"/>
    <mergeCell ref="L481:M482"/>
    <mergeCell ref="O481:P484"/>
    <mergeCell ref="Q481:Q482"/>
    <mergeCell ref="R481:S482"/>
    <mergeCell ref="T481:U482"/>
    <mergeCell ref="X483:Y484"/>
    <mergeCell ref="H487:I488"/>
    <mergeCell ref="J487:K488"/>
    <mergeCell ref="O485:P488"/>
    <mergeCell ref="Q485:Q486"/>
    <mergeCell ref="T485:U486"/>
    <mergeCell ref="V485:W486"/>
    <mergeCell ref="X485:Y486"/>
    <mergeCell ref="CB488:CC489"/>
    <mergeCell ref="CB486:CC487"/>
    <mergeCell ref="BZ488:CA489"/>
    <mergeCell ref="AQ486:BC489"/>
    <mergeCell ref="BD486:BE489"/>
    <mergeCell ref="BF486:BF487"/>
    <mergeCell ref="BF488:BF489"/>
    <mergeCell ref="BX486:BY487"/>
    <mergeCell ref="A485:B488"/>
    <mergeCell ref="C485:C486"/>
    <mergeCell ref="D485:E486"/>
    <mergeCell ref="F485:G486"/>
    <mergeCell ref="H485:I486"/>
    <mergeCell ref="J485:K486"/>
    <mergeCell ref="R485:S486"/>
    <mergeCell ref="Z485:AA486"/>
    <mergeCell ref="BZ486:CA487"/>
    <mergeCell ref="Z487:AA488"/>
    <mergeCell ref="Z489:AA490"/>
    <mergeCell ref="BG486:BU487"/>
    <mergeCell ref="BG488:BU489"/>
    <mergeCell ref="BV486:BW487"/>
    <mergeCell ref="BV488:BW489"/>
    <mergeCell ref="BX488:BY489"/>
    <mergeCell ref="C487:C488"/>
    <mergeCell ref="A493:B496"/>
    <mergeCell ref="C493:C494"/>
    <mergeCell ref="D493:E494"/>
    <mergeCell ref="F493:G494"/>
    <mergeCell ref="H493:I494"/>
    <mergeCell ref="J493:K494"/>
    <mergeCell ref="Q495:Q496"/>
    <mergeCell ref="O493:P496"/>
    <mergeCell ref="Q493:Q494"/>
    <mergeCell ref="R493:S494"/>
    <mergeCell ref="CV488:CV489"/>
    <mergeCell ref="CD486:CE487"/>
    <mergeCell ref="CW486:DK487"/>
    <mergeCell ref="CF486:CF487"/>
    <mergeCell ref="T489:U490"/>
    <mergeCell ref="T491:U492"/>
    <mergeCell ref="A489:B492"/>
    <mergeCell ref="C489:C490"/>
    <mergeCell ref="D489:E490"/>
    <mergeCell ref="F489:G490"/>
    <mergeCell ref="H489:I490"/>
    <mergeCell ref="R491:S492"/>
    <mergeCell ref="J489:K490"/>
    <mergeCell ref="L489:M490"/>
    <mergeCell ref="O489:P492"/>
    <mergeCell ref="Q489:Q490"/>
    <mergeCell ref="R489:S490"/>
    <mergeCell ref="V491:W492"/>
    <mergeCell ref="X491:Y492"/>
    <mergeCell ref="Z491:AA492"/>
    <mergeCell ref="D487:E488"/>
    <mergeCell ref="F487:G488"/>
    <mergeCell ref="Z493:AA494"/>
    <mergeCell ref="BZ496:CA497"/>
    <mergeCell ref="CB496:CC497"/>
    <mergeCell ref="CD496:CE497"/>
    <mergeCell ref="BF496:BF497"/>
    <mergeCell ref="BF498:BF499"/>
    <mergeCell ref="V495:W496"/>
    <mergeCell ref="X495:Y496"/>
    <mergeCell ref="Z495:AA496"/>
    <mergeCell ref="AQ496:BC499"/>
    <mergeCell ref="BD496:BE499"/>
    <mergeCell ref="C491:C492"/>
    <mergeCell ref="D491:E492"/>
    <mergeCell ref="F491:G492"/>
    <mergeCell ref="H491:I492"/>
    <mergeCell ref="J491:K492"/>
    <mergeCell ref="L491:M492"/>
    <mergeCell ref="Q491:Q492"/>
    <mergeCell ref="A497:B500"/>
    <mergeCell ref="C497:C498"/>
    <mergeCell ref="D497:E498"/>
    <mergeCell ref="F497:G498"/>
    <mergeCell ref="H497:I498"/>
    <mergeCell ref="CB498:CC499"/>
    <mergeCell ref="CD498:CE499"/>
    <mergeCell ref="BV496:BW497"/>
    <mergeCell ref="BX496:BY497"/>
    <mergeCell ref="BG496:BU497"/>
    <mergeCell ref="L493:M494"/>
    <mergeCell ref="CW496:DK497"/>
    <mergeCell ref="CV498:CV499"/>
    <mergeCell ref="J497:K498"/>
    <mergeCell ref="L497:M498"/>
    <mergeCell ref="O497:P500"/>
    <mergeCell ref="Q497:Q498"/>
    <mergeCell ref="R497:S498"/>
    <mergeCell ref="T497:U498"/>
    <mergeCell ref="R499:S500"/>
    <mergeCell ref="T499:U500"/>
    <mergeCell ref="T493:U494"/>
    <mergeCell ref="R495:S496"/>
    <mergeCell ref="T495:U496"/>
    <mergeCell ref="C495:C496"/>
    <mergeCell ref="D495:E496"/>
    <mergeCell ref="F495:G496"/>
    <mergeCell ref="H495:I496"/>
    <mergeCell ref="J495:K496"/>
    <mergeCell ref="L495:M496"/>
    <mergeCell ref="V493:W494"/>
    <mergeCell ref="X493:Y494"/>
    <mergeCell ref="DL498:DM499"/>
    <mergeCell ref="DN498:DO499"/>
    <mergeCell ref="DP498:DQ499"/>
    <mergeCell ref="V499:W500"/>
    <mergeCell ref="X499:Y500"/>
    <mergeCell ref="Z499:AA500"/>
    <mergeCell ref="BG498:BU499"/>
    <mergeCell ref="BV498:BW499"/>
    <mergeCell ref="BX498:BY499"/>
    <mergeCell ref="CW498:DK499"/>
    <mergeCell ref="V497:W498"/>
    <mergeCell ref="X497:Y498"/>
    <mergeCell ref="Z497:AA498"/>
    <mergeCell ref="C499:C500"/>
    <mergeCell ref="D499:E500"/>
    <mergeCell ref="F499:G500"/>
    <mergeCell ref="H499:I500"/>
    <mergeCell ref="J499:K500"/>
    <mergeCell ref="L499:M500"/>
    <mergeCell ref="Q499:Q500"/>
    <mergeCell ref="BZ498:CA499"/>
    <mergeCell ref="A501:B504"/>
    <mergeCell ref="C501:C502"/>
    <mergeCell ref="D501:E502"/>
    <mergeCell ref="F501:G502"/>
    <mergeCell ref="H501:I502"/>
    <mergeCell ref="J501:K502"/>
    <mergeCell ref="L501:M502"/>
    <mergeCell ref="O501:P504"/>
    <mergeCell ref="Q501:Q502"/>
    <mergeCell ref="R501:S502"/>
    <mergeCell ref="T501:U502"/>
    <mergeCell ref="V501:W502"/>
    <mergeCell ref="Q503:Q504"/>
    <mergeCell ref="R503:S504"/>
    <mergeCell ref="T503:U504"/>
    <mergeCell ref="L503:M504"/>
    <mergeCell ref="V503:W504"/>
    <mergeCell ref="X503:Y504"/>
    <mergeCell ref="Z503:AA504"/>
    <mergeCell ref="C503:C504"/>
    <mergeCell ref="D503:E504"/>
    <mergeCell ref="F503:G504"/>
    <mergeCell ref="BZ506:CA507"/>
    <mergeCell ref="CB506:CC507"/>
    <mergeCell ref="CD506:CE507"/>
    <mergeCell ref="H503:I504"/>
    <mergeCell ref="J503:K504"/>
    <mergeCell ref="BX506:BY507"/>
    <mergeCell ref="BF508:BF509"/>
    <mergeCell ref="BG508:BU509"/>
    <mergeCell ref="BV508:BW509"/>
    <mergeCell ref="BX508:BY509"/>
    <mergeCell ref="X501:Y502"/>
    <mergeCell ref="Z501:AA502"/>
    <mergeCell ref="CG506:CS509"/>
    <mergeCell ref="CT506:CU509"/>
    <mergeCell ref="CV506:CV507"/>
    <mergeCell ref="BZ508:CA509"/>
    <mergeCell ref="CF506:CF507"/>
    <mergeCell ref="AQ506:BC509"/>
    <mergeCell ref="BD506:BE509"/>
    <mergeCell ref="BF506:BF507"/>
    <mergeCell ref="BG506:BU507"/>
    <mergeCell ref="BV506:BW507"/>
    <mergeCell ref="CF508:CF509"/>
    <mergeCell ref="CB508:CC509"/>
    <mergeCell ref="CD508:CE509"/>
    <mergeCell ref="CV508:CV509"/>
    <mergeCell ref="CW508:DK509"/>
    <mergeCell ref="DT508:DU509"/>
    <mergeCell ref="DL508:DM509"/>
    <mergeCell ref="CW516:DK517"/>
    <mergeCell ref="DL516:DM517"/>
    <mergeCell ref="AQ516:BC519"/>
    <mergeCell ref="BD516:BE519"/>
    <mergeCell ref="BF516:BF517"/>
    <mergeCell ref="BG516:BU517"/>
    <mergeCell ref="BF518:BF519"/>
    <mergeCell ref="BG518:BU519"/>
    <mergeCell ref="BV516:BW517"/>
    <mergeCell ref="BX516:BY517"/>
    <mergeCell ref="CV516:CV517"/>
    <mergeCell ref="CD518:CE519"/>
    <mergeCell ref="CV518:CV519"/>
    <mergeCell ref="BZ516:CA517"/>
    <mergeCell ref="CB516:CC517"/>
    <mergeCell ref="BV518:BW519"/>
    <mergeCell ref="BX518:BY519"/>
    <mergeCell ref="BZ518:CA519"/>
    <mergeCell ref="CB518:CC519"/>
    <mergeCell ref="A420:B423"/>
    <mergeCell ref="A416:B419"/>
    <mergeCell ref="CW518:DK519"/>
    <mergeCell ref="DL518:DM519"/>
    <mergeCell ref="DN518:DO519"/>
    <mergeCell ref="DN516:DO517"/>
    <mergeCell ref="CD516:CE517"/>
    <mergeCell ref="CG516:CS519"/>
    <mergeCell ref="CT516:CU519"/>
    <mergeCell ref="A95:B98"/>
    <mergeCell ref="A456:E457"/>
    <mergeCell ref="C438:C439"/>
    <mergeCell ref="D438:E439"/>
    <mergeCell ref="C436:C437"/>
    <mergeCell ref="D436:E437"/>
    <mergeCell ref="C434:C435"/>
    <mergeCell ref="D434:E435"/>
    <mergeCell ref="A432:B435"/>
    <mergeCell ref="C432:C433"/>
    <mergeCell ref="A436:B439"/>
    <mergeCell ref="CB100:CC100"/>
    <mergeCell ref="CD100:CE100"/>
    <mergeCell ref="CB110:CC110"/>
    <mergeCell ref="CD110:CE110"/>
    <mergeCell ref="CD108:CE109"/>
    <mergeCell ref="CD130:CE130"/>
    <mergeCell ref="BZ141:CA142"/>
    <mergeCell ref="CB141:CC142"/>
    <mergeCell ref="CD141:CE142"/>
    <mergeCell ref="CB143:CC144"/>
    <mergeCell ref="CD143:CE144"/>
    <mergeCell ref="BX141:BY142"/>
    <mergeCell ref="A3:C4"/>
    <mergeCell ref="D3:E4"/>
    <mergeCell ref="A68:C69"/>
    <mergeCell ref="D68:E69"/>
    <mergeCell ref="A133:C134"/>
    <mergeCell ref="D133:E134"/>
    <mergeCell ref="A111:B114"/>
    <mergeCell ref="C111:C112"/>
    <mergeCell ref="D111:E112"/>
    <mergeCell ref="BZ11:CA12"/>
    <mergeCell ref="D393:E394"/>
    <mergeCell ref="A458:C459"/>
    <mergeCell ref="D458:E459"/>
    <mergeCell ref="A198:C199"/>
    <mergeCell ref="D198:E199"/>
    <mergeCell ref="A263:C264"/>
    <mergeCell ref="D263:E264"/>
    <mergeCell ref="A328:C329"/>
    <mergeCell ref="D328:E329"/>
    <mergeCell ref="BX15:BY15"/>
    <mergeCell ref="BZ15:CA15"/>
    <mergeCell ref="BV23:BW24"/>
    <mergeCell ref="BX23:BY24"/>
    <mergeCell ref="BZ23:CA24"/>
    <mergeCell ref="BV90:BW90"/>
    <mergeCell ref="BX90:BY90"/>
    <mergeCell ref="BZ90:CA90"/>
    <mergeCell ref="BV110:BW110"/>
    <mergeCell ref="BX110:BY110"/>
    <mergeCell ref="BZ110:CA110"/>
    <mergeCell ref="BX106:BY107"/>
    <mergeCell ref="BZ106:CA107"/>
    <mergeCell ref="CB23:CC24"/>
    <mergeCell ref="CD23:CE24"/>
    <mergeCell ref="BX35:BY35"/>
    <mergeCell ref="BZ35:CA35"/>
    <mergeCell ref="CB35:CC35"/>
    <mergeCell ref="CD35:CE35"/>
    <mergeCell ref="BV5:BW5"/>
    <mergeCell ref="BX5:BY5"/>
    <mergeCell ref="BZ5:CA5"/>
    <mergeCell ref="CB5:CC5"/>
    <mergeCell ref="CD5:CE5"/>
    <mergeCell ref="BV15:BW15"/>
    <mergeCell ref="CD61:CE62"/>
    <mergeCell ref="BV63:BW64"/>
    <mergeCell ref="BX63:BY64"/>
    <mergeCell ref="BZ63:CA64"/>
    <mergeCell ref="CB63:CC64"/>
    <mergeCell ref="CD63:CE64"/>
    <mergeCell ref="BV61:BW62"/>
    <mergeCell ref="BX61:BY62"/>
    <mergeCell ref="BZ61:CA62"/>
    <mergeCell ref="CB61:CC62"/>
    <mergeCell ref="BV45:BW45"/>
    <mergeCell ref="BX45:BY45"/>
    <mergeCell ref="BZ45:CA45"/>
    <mergeCell ref="CB45:CC45"/>
    <mergeCell ref="CD45:CE45"/>
    <mergeCell ref="BV55:BW55"/>
    <mergeCell ref="BX55:BY55"/>
    <mergeCell ref="BZ55:CA55"/>
    <mergeCell ref="CB55:CC55"/>
    <mergeCell ref="CD55:CE55"/>
    <mergeCell ref="CB65:CC65"/>
    <mergeCell ref="CD65:CE65"/>
    <mergeCell ref="BV70:BW70"/>
    <mergeCell ref="BX70:BY70"/>
    <mergeCell ref="BZ70:CA70"/>
    <mergeCell ref="CB70:CC70"/>
    <mergeCell ref="CD70:CE70"/>
    <mergeCell ref="CB66:CC67"/>
    <mergeCell ref="CD66:CE67"/>
    <mergeCell ref="BV88:BW89"/>
    <mergeCell ref="BX88:BY89"/>
    <mergeCell ref="BZ88:CA89"/>
    <mergeCell ref="BV65:BW65"/>
    <mergeCell ref="BX65:BY65"/>
    <mergeCell ref="BZ65:CA65"/>
    <mergeCell ref="BZ76:CA77"/>
    <mergeCell ref="BV80:BW80"/>
    <mergeCell ref="BX80:BY80"/>
    <mergeCell ref="BZ80:CA80"/>
    <mergeCell ref="CB80:CC80"/>
    <mergeCell ref="CD80:CE80"/>
    <mergeCell ref="CD120:CE120"/>
    <mergeCell ref="BV130:BW130"/>
    <mergeCell ref="BX130:BY130"/>
    <mergeCell ref="BZ130:CA130"/>
    <mergeCell ref="CB130:CC130"/>
    <mergeCell ref="CD163:CE164"/>
    <mergeCell ref="BX135:BY135"/>
    <mergeCell ref="BZ135:CA135"/>
    <mergeCell ref="CB135:CC135"/>
    <mergeCell ref="CD135:CE135"/>
    <mergeCell ref="BV145:BW145"/>
    <mergeCell ref="BX145:BY145"/>
    <mergeCell ref="BZ145:CA145"/>
    <mergeCell ref="CB145:CC145"/>
    <mergeCell ref="CD145:CE145"/>
    <mergeCell ref="BV165:BW165"/>
    <mergeCell ref="BX165:BY165"/>
    <mergeCell ref="BZ165:CA165"/>
    <mergeCell ref="CB165:CC165"/>
    <mergeCell ref="CD165:CE165"/>
    <mergeCell ref="CD161:CE162"/>
    <mergeCell ref="BZ161:CA162"/>
    <mergeCell ref="BV143:BW144"/>
    <mergeCell ref="CD133:CE134"/>
    <mergeCell ref="CB126:CC127"/>
    <mergeCell ref="BV126:BW127"/>
    <mergeCell ref="BX126:BY127"/>
    <mergeCell ref="BZ126:CA127"/>
    <mergeCell ref="CB161:CC162"/>
    <mergeCell ref="BV151:BW152"/>
    <mergeCell ref="BX151:BY152"/>
    <mergeCell ref="BX143:BY144"/>
    <mergeCell ref="CD183:CE184"/>
    <mergeCell ref="CB183:CC184"/>
    <mergeCell ref="BX181:BY182"/>
    <mergeCell ref="BX173:BY174"/>
    <mergeCell ref="BZ171:CA172"/>
    <mergeCell ref="BV185:BW185"/>
    <mergeCell ref="BX185:BY185"/>
    <mergeCell ref="BZ185:CA185"/>
    <mergeCell ref="CB185:CC185"/>
    <mergeCell ref="CD185:CE185"/>
    <mergeCell ref="BV155:BW155"/>
    <mergeCell ref="BX155:BY155"/>
    <mergeCell ref="BZ155:CA155"/>
    <mergeCell ref="CB155:CC155"/>
    <mergeCell ref="CD155:CE155"/>
    <mergeCell ref="BX206:BY207"/>
    <mergeCell ref="BZ206:CA207"/>
    <mergeCell ref="CB206:CC207"/>
    <mergeCell ref="CD206:CE207"/>
    <mergeCell ref="BX198:BY199"/>
    <mergeCell ref="BV175:BW175"/>
    <mergeCell ref="BX175:BY175"/>
    <mergeCell ref="BZ175:CA175"/>
    <mergeCell ref="CB175:CC175"/>
    <mergeCell ref="CD175:CE175"/>
    <mergeCell ref="BV200:BW200"/>
    <mergeCell ref="BX200:BY200"/>
    <mergeCell ref="BZ200:CA200"/>
    <mergeCell ref="CB200:CC200"/>
    <mergeCell ref="CD200:CE200"/>
    <mergeCell ref="BZ198:CA199"/>
    <mergeCell ref="CB198:CC199"/>
    <mergeCell ref="BV210:BW210"/>
    <mergeCell ref="BX210:BY210"/>
    <mergeCell ref="BZ210:CA210"/>
    <mergeCell ref="CB210:CC210"/>
    <mergeCell ref="CD210:CE210"/>
    <mergeCell ref="BV220:BW220"/>
    <mergeCell ref="BX220:BY220"/>
    <mergeCell ref="BZ220:CA220"/>
    <mergeCell ref="CB220:CC220"/>
    <mergeCell ref="CD220:CE220"/>
    <mergeCell ref="BV230:BW230"/>
    <mergeCell ref="BX230:BY230"/>
    <mergeCell ref="BZ230:CA230"/>
    <mergeCell ref="CB230:CC230"/>
    <mergeCell ref="CD230:CE230"/>
    <mergeCell ref="BV240:BW240"/>
    <mergeCell ref="BX240:BY240"/>
    <mergeCell ref="BZ240:CA240"/>
    <mergeCell ref="CB240:CC240"/>
    <mergeCell ref="CD240:CE240"/>
    <mergeCell ref="CD228:CE229"/>
    <mergeCell ref="BX218:BY219"/>
    <mergeCell ref="BZ218:CA219"/>
    <mergeCell ref="BV340:BW340"/>
    <mergeCell ref="BX340:BY340"/>
    <mergeCell ref="BZ340:CA340"/>
    <mergeCell ref="CB340:CC340"/>
    <mergeCell ref="CD340:CE340"/>
    <mergeCell ref="BV350:BW350"/>
    <mergeCell ref="BX350:BY350"/>
    <mergeCell ref="BZ350:CA350"/>
    <mergeCell ref="CB350:CC350"/>
    <mergeCell ref="CD350:CE350"/>
    <mergeCell ref="CD415:CE415"/>
    <mergeCell ref="BV425:BW425"/>
    <mergeCell ref="BX425:BY425"/>
    <mergeCell ref="BV370:BW370"/>
    <mergeCell ref="BX370:BY370"/>
    <mergeCell ref="BZ370:CA370"/>
    <mergeCell ref="CB370:CC370"/>
    <mergeCell ref="CD370:CE370"/>
    <mergeCell ref="BV395:BW395"/>
    <mergeCell ref="BX395:BY395"/>
    <mergeCell ref="BV415:BW415"/>
    <mergeCell ref="BX415:BY415"/>
    <mergeCell ref="BZ415:CA415"/>
    <mergeCell ref="CB415:CC415"/>
    <mergeCell ref="BV380:BW380"/>
    <mergeCell ref="BX380:BY380"/>
    <mergeCell ref="BZ380:CA380"/>
    <mergeCell ref="CB380:CC380"/>
    <mergeCell ref="CD380:CE380"/>
    <mergeCell ref="BV390:BW390"/>
    <mergeCell ref="BX390:BY390"/>
    <mergeCell ref="BV386:BW387"/>
    <mergeCell ref="BX466:BY467"/>
    <mergeCell ref="BZ466:CA467"/>
    <mergeCell ref="CB466:CC467"/>
    <mergeCell ref="CD466:CE467"/>
    <mergeCell ref="BV480:BW480"/>
    <mergeCell ref="BX480:BY480"/>
    <mergeCell ref="BZ480:CA480"/>
    <mergeCell ref="CB480:CC480"/>
    <mergeCell ref="CD480:CE480"/>
    <mergeCell ref="BV460:BW460"/>
    <mergeCell ref="BX460:BY460"/>
    <mergeCell ref="BZ460:CA460"/>
    <mergeCell ref="CB460:CC460"/>
    <mergeCell ref="CD460:CE460"/>
    <mergeCell ref="BV500:BW500"/>
    <mergeCell ref="BX500:BY500"/>
    <mergeCell ref="BZ500:CA500"/>
    <mergeCell ref="CB500:CC500"/>
    <mergeCell ref="CD500:CE500"/>
    <mergeCell ref="CD488:CE489"/>
    <mergeCell ref="BV520:BW520"/>
    <mergeCell ref="BX520:BY520"/>
    <mergeCell ref="BZ520:CA520"/>
    <mergeCell ref="CB520:CC520"/>
    <mergeCell ref="CD520:CE520"/>
    <mergeCell ref="BV490:BW490"/>
    <mergeCell ref="BX490:BY490"/>
    <mergeCell ref="BZ490:CA490"/>
    <mergeCell ref="CB490:CC490"/>
    <mergeCell ref="CD490:CE490"/>
    <mergeCell ref="DR518:DS519"/>
    <mergeCell ref="DT518:DU519"/>
    <mergeCell ref="DN508:DO509"/>
    <mergeCell ref="DP508:DQ509"/>
    <mergeCell ref="BV510:BW510"/>
    <mergeCell ref="BX510:BY510"/>
    <mergeCell ref="BZ510:CA510"/>
    <mergeCell ref="CB510:CC510"/>
    <mergeCell ref="CD510:CE510"/>
    <mergeCell ref="DP518:DQ519"/>
    <mergeCell ref="DL510:DM510"/>
    <mergeCell ref="DN510:DO510"/>
    <mergeCell ref="DP510:DQ510"/>
    <mergeCell ref="DR510:DS510"/>
    <mergeCell ref="DT510:DU510"/>
    <mergeCell ref="DR516:DS517"/>
    <mergeCell ref="DT516:DU517"/>
    <mergeCell ref="DP516:DQ517"/>
    <mergeCell ref="DL490:DM490"/>
    <mergeCell ref="DN490:DO490"/>
    <mergeCell ref="DP490:DQ490"/>
    <mergeCell ref="DR490:DS490"/>
    <mergeCell ref="DT490:DU490"/>
    <mergeCell ref="DL520:DM520"/>
    <mergeCell ref="DN520:DO520"/>
    <mergeCell ref="DP520:DQ520"/>
    <mergeCell ref="DR520:DS520"/>
    <mergeCell ref="DT520:DU520"/>
    <mergeCell ref="DT470:DU470"/>
    <mergeCell ref="DR458:DS459"/>
    <mergeCell ref="DT458:DU459"/>
    <mergeCell ref="DN458:DO459"/>
    <mergeCell ref="DR478:DS479"/>
    <mergeCell ref="DL500:DM500"/>
    <mergeCell ref="DN500:DO500"/>
    <mergeCell ref="DP500:DQ500"/>
    <mergeCell ref="DR500:DS500"/>
    <mergeCell ref="DT500:DU500"/>
    <mergeCell ref="DP458:DQ459"/>
    <mergeCell ref="DL480:DM480"/>
    <mergeCell ref="DN480:DO480"/>
    <mergeCell ref="DP480:DQ480"/>
    <mergeCell ref="DR480:DS480"/>
    <mergeCell ref="DT480:DU480"/>
    <mergeCell ref="DL470:DM470"/>
    <mergeCell ref="DN470:DO470"/>
    <mergeCell ref="DP470:DQ470"/>
    <mergeCell ref="DR470:DS470"/>
    <mergeCell ref="DP506:DQ507"/>
    <mergeCell ref="DR506:DS507"/>
    <mergeCell ref="DT506:DU507"/>
    <mergeCell ref="DR508:DS509"/>
    <mergeCell ref="DR498:DS499"/>
    <mergeCell ref="DT498:DU499"/>
    <mergeCell ref="DL455:DM455"/>
    <mergeCell ref="DN455:DO455"/>
    <mergeCell ref="DP455:DQ455"/>
    <mergeCell ref="DR455:DS455"/>
    <mergeCell ref="DT455:DU455"/>
    <mergeCell ref="DL431:DM432"/>
    <mergeCell ref="DN431:DO432"/>
    <mergeCell ref="DP431:DQ432"/>
    <mergeCell ref="DR431:DS432"/>
    <mergeCell ref="DT431:DU432"/>
    <mergeCell ref="DT433:DU434"/>
    <mergeCell ref="DR433:DS434"/>
    <mergeCell ref="DN433:DO434"/>
    <mergeCell ref="DT445:DU445"/>
    <mergeCell ref="DL435:DM435"/>
    <mergeCell ref="DN435:DO435"/>
    <mergeCell ref="DP435:DQ435"/>
    <mergeCell ref="DR435:DS435"/>
    <mergeCell ref="DT435:DU435"/>
    <mergeCell ref="DT441:DU442"/>
    <mergeCell ref="DR441:DS442"/>
    <mergeCell ref="DR443:DS444"/>
    <mergeCell ref="DR360:DS360"/>
    <mergeCell ref="DL395:DM395"/>
    <mergeCell ref="DN395:DO395"/>
    <mergeCell ref="DP395:DQ395"/>
    <mergeCell ref="DR395:DS395"/>
    <mergeCell ref="DT395:DU395"/>
    <mergeCell ref="DR358:DS359"/>
    <mergeCell ref="DL366:DM367"/>
    <mergeCell ref="DN366:DO367"/>
    <mergeCell ref="DP366:DQ367"/>
    <mergeCell ref="DR366:DS367"/>
    <mergeCell ref="DT366:DU367"/>
    <mergeCell ref="DP330:DQ330"/>
    <mergeCell ref="DR330:DS330"/>
    <mergeCell ref="DT330:DU330"/>
    <mergeCell ref="DL325:DM325"/>
    <mergeCell ref="DN325:DO325"/>
    <mergeCell ref="DP325:DQ325"/>
    <mergeCell ref="DR325:DS325"/>
    <mergeCell ref="DT325:DU325"/>
    <mergeCell ref="DP328:DQ329"/>
    <mergeCell ref="DR356:DS357"/>
    <mergeCell ref="DT356:DU357"/>
    <mergeCell ref="DR348:DS349"/>
    <mergeCell ref="DT326:DU327"/>
    <mergeCell ref="DL340:DM340"/>
    <mergeCell ref="DN340:DO340"/>
    <mergeCell ref="DP340:DQ340"/>
    <mergeCell ref="DR340:DS340"/>
    <mergeCell ref="DT340:DU340"/>
    <mergeCell ref="DT346:DU347"/>
    <mergeCell ref="DL368:DM369"/>
    <mergeCell ref="DN230:DO230"/>
    <mergeCell ref="DP230:DQ230"/>
    <mergeCell ref="DR230:DS230"/>
    <mergeCell ref="DT230:DU230"/>
    <mergeCell ref="DL260:DM260"/>
    <mergeCell ref="DN260:DO260"/>
    <mergeCell ref="DP260:DQ260"/>
    <mergeCell ref="DR260:DS260"/>
    <mergeCell ref="DT260:DU260"/>
    <mergeCell ref="DL250:DM250"/>
    <mergeCell ref="DL240:DM240"/>
    <mergeCell ref="DN240:DO240"/>
    <mergeCell ref="DP240:DQ240"/>
    <mergeCell ref="DR240:DS240"/>
    <mergeCell ref="DT240:DU240"/>
    <mergeCell ref="DL230:DM230"/>
    <mergeCell ref="DT246:DU247"/>
    <mergeCell ref="DR248:DS249"/>
    <mergeCell ref="DR238:DS239"/>
    <mergeCell ref="DT238:DU239"/>
    <mergeCell ref="DL238:DM239"/>
    <mergeCell ref="DN238:DO239"/>
    <mergeCell ref="DP238:DQ239"/>
    <mergeCell ref="DR256:DS257"/>
    <mergeCell ref="DT256:DU257"/>
    <mergeCell ref="DT210:DU210"/>
    <mergeCell ref="DR161:DS162"/>
    <mergeCell ref="DT161:DU162"/>
    <mergeCell ref="DT200:DU200"/>
    <mergeCell ref="DL195:DM195"/>
    <mergeCell ref="DN195:DO195"/>
    <mergeCell ref="DP195:DQ195"/>
    <mergeCell ref="DR195:DS195"/>
    <mergeCell ref="DT195:DU195"/>
    <mergeCell ref="DP198:DQ199"/>
    <mergeCell ref="DR198:DS199"/>
    <mergeCell ref="DT181:DU182"/>
    <mergeCell ref="DR181:DS182"/>
    <mergeCell ref="DR183:DS184"/>
    <mergeCell ref="DL163:DM164"/>
    <mergeCell ref="DN163:DO164"/>
    <mergeCell ref="DP163:DQ164"/>
    <mergeCell ref="DR163:DS164"/>
    <mergeCell ref="DT163:DU164"/>
    <mergeCell ref="DR173:DS174"/>
    <mergeCell ref="DT173:DU174"/>
    <mergeCell ref="DR185:DS185"/>
    <mergeCell ref="DT185:DU185"/>
    <mergeCell ref="DL175:DM175"/>
    <mergeCell ref="DN175:DO175"/>
    <mergeCell ref="DP175:DQ175"/>
    <mergeCell ref="DR175:DS175"/>
    <mergeCell ref="DT175:DU175"/>
    <mergeCell ref="DN173:DO174"/>
    <mergeCell ref="DP173:DQ174"/>
    <mergeCell ref="DL165:DM165"/>
    <mergeCell ref="DN165:DO165"/>
    <mergeCell ref="DR100:DS100"/>
    <mergeCell ref="DT100:DU100"/>
    <mergeCell ref="DL106:DM107"/>
    <mergeCell ref="DT106:DU107"/>
    <mergeCell ref="DL98:DM99"/>
    <mergeCell ref="DP165:DQ165"/>
    <mergeCell ref="DR165:DS165"/>
    <mergeCell ref="DT165:DU165"/>
    <mergeCell ref="DL155:DM155"/>
    <mergeCell ref="DN155:DO155"/>
    <mergeCell ref="DL80:DM80"/>
    <mergeCell ref="DN80:DO80"/>
    <mergeCell ref="DP80:DQ80"/>
    <mergeCell ref="DR80:DS80"/>
    <mergeCell ref="DT80:DU80"/>
    <mergeCell ref="DN110:DO110"/>
    <mergeCell ref="DP110:DQ110"/>
    <mergeCell ref="DR110:DS110"/>
    <mergeCell ref="DT110:DU110"/>
    <mergeCell ref="DL100:DM100"/>
    <mergeCell ref="DP135:DQ135"/>
    <mergeCell ref="DR135:DS135"/>
    <mergeCell ref="DT135:DU135"/>
    <mergeCell ref="DL90:DM90"/>
    <mergeCell ref="DN90:DO90"/>
    <mergeCell ref="DP90:DQ90"/>
    <mergeCell ref="DR90:DS90"/>
    <mergeCell ref="DT90:DU90"/>
    <mergeCell ref="DN100:DO100"/>
    <mergeCell ref="DP100:DQ100"/>
    <mergeCell ref="DR88:DS89"/>
    <mergeCell ref="DT86:DU87"/>
    <mergeCell ref="DP78:DQ79"/>
    <mergeCell ref="DL145:DM145"/>
    <mergeCell ref="DN145:DO145"/>
    <mergeCell ref="DP145:DQ145"/>
    <mergeCell ref="DR145:DS145"/>
    <mergeCell ref="DT145:DU145"/>
    <mergeCell ref="DL135:DM135"/>
    <mergeCell ref="DN135:DO135"/>
    <mergeCell ref="DR65:DS65"/>
    <mergeCell ref="DT65:DU65"/>
    <mergeCell ref="DP68:DQ69"/>
    <mergeCell ref="DP61:DQ62"/>
    <mergeCell ref="DR61:DS62"/>
    <mergeCell ref="DL51:DM52"/>
    <mergeCell ref="DN51:DO52"/>
    <mergeCell ref="DP51:DQ52"/>
    <mergeCell ref="DR51:DS52"/>
    <mergeCell ref="DN68:DO69"/>
    <mergeCell ref="DN70:DO70"/>
    <mergeCell ref="DP70:DQ70"/>
    <mergeCell ref="DR70:DS70"/>
    <mergeCell ref="DT70:DU70"/>
    <mergeCell ref="DL65:DM65"/>
    <mergeCell ref="DR96:DS97"/>
    <mergeCell ref="DT96:DU97"/>
    <mergeCell ref="DT88:DU89"/>
    <mergeCell ref="DL55:DM55"/>
    <mergeCell ref="DN55:DO55"/>
    <mergeCell ref="DP55:DQ55"/>
    <mergeCell ref="DR55:DS55"/>
    <mergeCell ref="DT55:DU55"/>
    <mergeCell ref="DN65:DO65"/>
    <mergeCell ref="DP65:DQ65"/>
    <mergeCell ref="DT23:DU24"/>
    <mergeCell ref="DN11:DO12"/>
    <mergeCell ref="DP11:DQ12"/>
    <mergeCell ref="DR11:DS12"/>
    <mergeCell ref="DT11:DU12"/>
    <mergeCell ref="DT31:DU32"/>
    <mergeCell ref="DT13:DU14"/>
    <mergeCell ref="DP21:DQ22"/>
    <mergeCell ref="DR21:DS22"/>
    <mergeCell ref="DT21:DU22"/>
    <mergeCell ref="DR25:DS25"/>
    <mergeCell ref="DT25:DU25"/>
    <mergeCell ref="DN31:DO32"/>
    <mergeCell ref="DP31:DQ32"/>
    <mergeCell ref="DR31:DS32"/>
    <mergeCell ref="DL35:DM35"/>
    <mergeCell ref="DN35:DO35"/>
    <mergeCell ref="DP35:DQ35"/>
    <mergeCell ref="DL33:DM34"/>
    <mergeCell ref="DN33:DO34"/>
    <mergeCell ref="DR35:DS35"/>
    <mergeCell ref="DT35:DU35"/>
    <mergeCell ref="DL25:DM25"/>
    <mergeCell ref="DN25:DO25"/>
    <mergeCell ref="DP25:DQ25"/>
    <mergeCell ref="DN61:DO62"/>
    <mergeCell ref="DP13:DQ14"/>
    <mergeCell ref="DR13:DS14"/>
    <mergeCell ref="DR45:DS45"/>
    <mergeCell ref="DT45:DU45"/>
    <mergeCell ref="FJ395:FK395"/>
    <mergeCell ref="FJ198:FK199"/>
    <mergeCell ref="FH196:FI197"/>
    <mergeCell ref="FF196:FG197"/>
    <mergeCell ref="FF198:FG199"/>
    <mergeCell ref="FJ133:FK134"/>
    <mergeCell ref="FJ131:FK132"/>
    <mergeCell ref="FF133:FG134"/>
    <mergeCell ref="FH133:FI134"/>
    <mergeCell ref="FH131:FI132"/>
    <mergeCell ref="FB5:FC5"/>
    <mergeCell ref="FD5:FE5"/>
    <mergeCell ref="FF5:FG5"/>
    <mergeCell ref="FH5:FI5"/>
    <mergeCell ref="FJ5:FK5"/>
    <mergeCell ref="FB70:FC70"/>
    <mergeCell ref="FD70:FE70"/>
    <mergeCell ref="FF70:FG70"/>
    <mergeCell ref="FH70:FI70"/>
    <mergeCell ref="FJ70:FK70"/>
    <mergeCell ref="FB135:FC135"/>
    <mergeCell ref="FD135:FE135"/>
    <mergeCell ref="FF135:FG135"/>
    <mergeCell ref="FH135:FI135"/>
    <mergeCell ref="FJ135:FK135"/>
    <mergeCell ref="FD133:FE134"/>
    <mergeCell ref="FB68:FC69"/>
    <mergeCell ref="FJ263:FK264"/>
    <mergeCell ref="FJ261:FK262"/>
    <mergeCell ref="FF263:FG264"/>
    <mergeCell ref="FH263:FI264"/>
    <mergeCell ref="FH261:FI262"/>
    <mergeCell ref="FB460:FC460"/>
    <mergeCell ref="FD460:FE460"/>
    <mergeCell ref="FF460:FG460"/>
    <mergeCell ref="FH460:FI460"/>
    <mergeCell ref="FJ460:FK460"/>
    <mergeCell ref="FD200:FE200"/>
    <mergeCell ref="FF200:FG200"/>
    <mergeCell ref="FH200:FI200"/>
    <mergeCell ref="FJ200:FK200"/>
    <mergeCell ref="FJ458:FK459"/>
    <mergeCell ref="FH456:FI457"/>
    <mergeCell ref="FF456:FG457"/>
    <mergeCell ref="FF458:FG459"/>
    <mergeCell ref="FJ393:FK394"/>
    <mergeCell ref="FJ391:FK392"/>
    <mergeCell ref="FF393:FG394"/>
    <mergeCell ref="FH393:FI394"/>
    <mergeCell ref="FH391:FI392"/>
    <mergeCell ref="FB265:FC265"/>
    <mergeCell ref="FD265:FE265"/>
    <mergeCell ref="FF265:FG265"/>
    <mergeCell ref="FH265:FI265"/>
    <mergeCell ref="FJ265:FK265"/>
    <mergeCell ref="FB330:FC330"/>
    <mergeCell ref="FD330:FE330"/>
    <mergeCell ref="FF330:FG330"/>
    <mergeCell ref="FH330:FI330"/>
    <mergeCell ref="FJ330:FK330"/>
    <mergeCell ref="FB395:FC395"/>
    <mergeCell ref="FD395:FE395"/>
    <mergeCell ref="FF395:FG395"/>
    <mergeCell ref="FH395:FI395"/>
  </mergeCells>
  <phoneticPr fontId="0" type="noConversion"/>
  <dataValidations count="2">
    <dataValidation type="list" allowBlank="1" showInputMessage="1" showErrorMessage="1" sqref="C7:Y18 C332:Y343 C397:Y408 C72:Y83 C137:Y148 C202:Y213 C267:Y278 C462:Y473" xr:uid="{00000000-0002-0000-0300-000000000000}">
      <formula1>MAlphaList</formula1>
    </dataValidation>
    <dataValidation type="custom" allowBlank="1" showInputMessage="1" showErrorMessage="1" errorTitle="Number of Players Advancing" error="Valid values are &quot;1P&quot; or &quot;2P&quot;" promptTitle="Number of Players Advancing" prompt="Enter either &quot;1P&quot; or &quot;2P&quot;" sqref="D3:E4 D393:E394 D68:E69 D133:E134 D198:E199 D263:E264 D328:E329 D458:E459" xr:uid="{00000000-0002-0000-0300-000001000000}">
      <formula1>OR($D3="1P",$D3="2P")</formula1>
    </dataValidation>
  </dataValidations>
  <pageMargins left="0.5" right="0.5" top="0.5" bottom="0.5" header="0.5" footer="0.5"/>
  <pageSetup pageOrder="overThenDown" orientation="portrait"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rgb="FFFF0000"/>
  </sheetPr>
  <dimension ref="A1:FN520"/>
  <sheetViews>
    <sheetView zoomScaleNormal="100" workbookViewId="0">
      <selection activeCell="C7" sqref="C7:W8"/>
    </sheetView>
  </sheetViews>
  <sheetFormatPr defaultColWidth="2.33203125" defaultRowHeight="11.25" customHeight="1"/>
  <cols>
    <col min="1" max="2" width="2.33203125" style="1"/>
    <col min="3" max="3" width="2.88671875" style="1" bestFit="1" customWidth="1"/>
    <col min="4" max="16" width="2.33203125" style="1"/>
    <col min="17" max="17" width="2.88671875" style="1" bestFit="1" customWidth="1"/>
    <col min="18" max="30" width="2.33203125" style="1"/>
    <col min="31" max="31" width="2.88671875" style="1" bestFit="1" customWidth="1"/>
    <col min="32" max="16384" width="2.33203125" style="1"/>
  </cols>
  <sheetData>
    <row r="1" spans="1:168" ht="11.25" customHeight="1">
      <c r="A1" s="259" t="s">
        <v>9</v>
      </c>
      <c r="B1" s="260"/>
      <c r="C1" s="260"/>
      <c r="D1" s="260"/>
      <c r="E1" s="260"/>
      <c r="F1" s="300" t="str">
        <f>Players!$C$1</f>
        <v>Enter Division Name</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2" t="s">
        <v>10</v>
      </c>
      <c r="AI1" s="303"/>
      <c r="AJ1" s="303"/>
      <c r="AK1" s="306" t="str">
        <f>Players!$G$1</f>
        <v>Enter Date</v>
      </c>
      <c r="AL1" s="307"/>
      <c r="AM1" s="307"/>
      <c r="AN1" s="307"/>
      <c r="AO1" s="308"/>
      <c r="AQ1" s="154" t="str">
        <f>CONCATENATE($A5," ",$D5,","," ",$F3)</f>
        <v>Group: 1, Men's Singles</v>
      </c>
      <c r="AR1" s="155"/>
      <c r="AS1" s="155"/>
      <c r="AT1" s="155"/>
      <c r="AU1" s="155"/>
      <c r="AV1" s="155"/>
      <c r="AW1" s="155"/>
      <c r="AX1" s="155"/>
      <c r="AY1" s="155"/>
      <c r="AZ1" s="155"/>
      <c r="BA1" s="155"/>
      <c r="BB1" s="155"/>
      <c r="BC1" s="156"/>
      <c r="BD1" s="163">
        <f>A22</f>
        <v>1</v>
      </c>
      <c r="BE1" s="164"/>
      <c r="BF1" s="183" t="str">
        <f>C22</f>
        <v>B</v>
      </c>
      <c r="BG1" s="185" t="str">
        <f>IF(VLOOKUP($BF1,$A7:$C19,3,FALSE)=0,"",CONCATENATE(VLOOKUP(VLOOKUP($BF1,$A7:$C19,3,FALSE),Players!$C:$G,4,FALSE)," ",VLOOKUP($BF1,$A7:$C19,3,FALSE)," ",IF(ISERROR(VLOOKUP(VLOOKUP($BF1,$A7:$C19,3,FALSE),Players!$C:$G,5,FALSE)),"()",CONCATENATE("(",VLOOKUP(VLOOKUP($BF1,$A7:$C19,3,FALSE),Players!$C:$G,5,FALSE),")"))))</f>
        <v/>
      </c>
      <c r="BH1" s="186"/>
      <c r="BI1" s="186"/>
      <c r="BJ1" s="186"/>
      <c r="BK1" s="186"/>
      <c r="BL1" s="186"/>
      <c r="BM1" s="186"/>
      <c r="BN1" s="186"/>
      <c r="BO1" s="186"/>
      <c r="BP1" s="186"/>
      <c r="BQ1" s="186"/>
      <c r="BR1" s="186"/>
      <c r="BS1" s="186"/>
      <c r="BT1" s="186"/>
      <c r="BU1" s="187"/>
      <c r="BV1" s="170" t="str">
        <f>IF(D22&lt;&gt;"",D22,"")</f>
        <v/>
      </c>
      <c r="BW1" s="171"/>
      <c r="BX1" s="335" t="str">
        <f>IF(F22&lt;&gt;"",F22,"")</f>
        <v/>
      </c>
      <c r="BY1" s="171"/>
      <c r="BZ1" s="335" t="str">
        <f>IF(H22&lt;&gt;"",H22,"")</f>
        <v/>
      </c>
      <c r="CA1" s="171"/>
      <c r="CB1" s="335" t="str">
        <f>IF(J22&lt;&gt;"",J22,"")</f>
        <v/>
      </c>
      <c r="CC1" s="171"/>
      <c r="CD1" s="335" t="str">
        <f>IF(L22&lt;&gt;"",L22,"")</f>
        <v/>
      </c>
      <c r="CE1" s="337"/>
      <c r="CF1" s="174" t="str">
        <f>IF($CD1=$CD3,IF($CB1=$CB3,IF($BZ1&lt;&gt;"",IF($BZ1&gt;$BZ3,"W","L"),""),IF($CB1&gt;$CB3,"W","L")),IF($CD1&gt;$CD3,"W","L"))</f>
        <v/>
      </c>
      <c r="CG1" s="154" t="str">
        <f>CONCATENATE($A5," ",$D5,","," ",$F3)</f>
        <v>Group: 1, Men's Singles</v>
      </c>
      <c r="CH1" s="155"/>
      <c r="CI1" s="155"/>
      <c r="CJ1" s="155"/>
      <c r="CK1" s="155"/>
      <c r="CL1" s="155"/>
      <c r="CM1" s="155"/>
      <c r="CN1" s="155"/>
      <c r="CO1" s="155"/>
      <c r="CP1" s="155"/>
      <c r="CQ1" s="155"/>
      <c r="CR1" s="155"/>
      <c r="CS1" s="156"/>
      <c r="CT1" s="163">
        <f>O22</f>
        <v>8</v>
      </c>
      <c r="CU1" s="164"/>
      <c r="CV1" s="183" t="str">
        <f>Q22</f>
        <v>D</v>
      </c>
      <c r="CW1" s="185" t="str">
        <f>IF(VLOOKUP($CV1,$A7:$C19,3,FALSE)=0,"",CONCATENATE(VLOOKUP(VLOOKUP($CV1,$A7:$C19,3,FALSE),Players!$C:$G,4,FALSE)," ",VLOOKUP($CV1,$A7:$C19,3,FALSE)," ",IF(ISERROR(VLOOKUP(VLOOKUP($CV1,$A7:$C19,3,FALSE),Players!$C:$G,5,FALSE)),"()",CONCATENATE("(",VLOOKUP(VLOOKUP($CV1,$A7:$C19,3,FALSE),Players!$C:$G,5,FALSE),")"))))</f>
        <v/>
      </c>
      <c r="CX1" s="186"/>
      <c r="CY1" s="186"/>
      <c r="CZ1" s="186"/>
      <c r="DA1" s="186"/>
      <c r="DB1" s="186"/>
      <c r="DC1" s="186"/>
      <c r="DD1" s="186"/>
      <c r="DE1" s="186"/>
      <c r="DF1" s="186"/>
      <c r="DG1" s="186"/>
      <c r="DH1" s="186"/>
      <c r="DI1" s="186"/>
      <c r="DJ1" s="186"/>
      <c r="DK1" s="187"/>
      <c r="DL1" s="170" t="str">
        <f>IF(R22&lt;&gt;"",R22,"")</f>
        <v/>
      </c>
      <c r="DM1" s="171"/>
      <c r="DN1" s="335" t="str">
        <f>IF(T22&lt;&gt;"",T22,"")</f>
        <v/>
      </c>
      <c r="DO1" s="171"/>
      <c r="DP1" s="335" t="str">
        <f>IF(V22&lt;&gt;"",V22,"")</f>
        <v/>
      </c>
      <c r="DQ1" s="171"/>
      <c r="DR1" s="335" t="str">
        <f>IF(X22&lt;&gt;"",X22,"")</f>
        <v/>
      </c>
      <c r="DS1" s="171"/>
      <c r="DT1" s="335" t="str">
        <f>IF(Z22&lt;&gt;"",Z22,"")</f>
        <v/>
      </c>
      <c r="DU1" s="337"/>
      <c r="DV1" s="174" t="str">
        <f>IF($DT1=$DT3,IF($DR1=$DR3,IF($DP1&lt;&gt;"",IF($DP1&gt;$DP3,"W","L"),""),IF($DR1&gt;$DR3,"W","L")),IF($DT1&gt;$DT3,"W","L"))</f>
        <v/>
      </c>
      <c r="DW1" s="154" t="str">
        <f>CONCATENATE($A5," ",$D5,","," ",$F3)</f>
        <v>Group: 1, Men's Singles</v>
      </c>
      <c r="DX1" s="155"/>
      <c r="DY1" s="155"/>
      <c r="DZ1" s="155"/>
      <c r="EA1" s="155"/>
      <c r="EB1" s="155"/>
      <c r="EC1" s="155"/>
      <c r="ED1" s="155"/>
      <c r="EE1" s="155"/>
      <c r="EF1" s="155"/>
      <c r="EG1" s="155"/>
      <c r="EH1" s="155"/>
      <c r="EI1" s="156"/>
      <c r="EJ1" s="163">
        <f>AC22</f>
        <v>15</v>
      </c>
      <c r="EK1" s="164"/>
      <c r="EL1" s="183" t="str">
        <f>AE22</f>
        <v>F</v>
      </c>
      <c r="EM1" s="185" t="str">
        <f>IF(VLOOKUP($EL1,$A7:$C19,3,FALSE)=0,"",CONCATENATE(VLOOKUP(VLOOKUP($EL1,$A7:$C19,3,FALSE),Players!$C:$G,4,FALSE)," ",VLOOKUP($EL1,$A7:$C19,3,FALSE)," ",IF(ISERROR(VLOOKUP(VLOOKUP($EL1,$A7:$C19,3,FALSE),Players!$C:$G,5,FALSE)),"()",CONCATENATE("(",VLOOKUP(VLOOKUP($EL1,$A7:$C19,3,FALSE),Players!$C:$G,5,FALSE),")"))))</f>
        <v/>
      </c>
      <c r="EN1" s="186"/>
      <c r="EO1" s="186"/>
      <c r="EP1" s="186"/>
      <c r="EQ1" s="186"/>
      <c r="ER1" s="186"/>
      <c r="ES1" s="186"/>
      <c r="ET1" s="186"/>
      <c r="EU1" s="186"/>
      <c r="EV1" s="186"/>
      <c r="EW1" s="186"/>
      <c r="EX1" s="186"/>
      <c r="EY1" s="186"/>
      <c r="EZ1" s="186"/>
      <c r="FA1" s="187"/>
      <c r="FB1" s="170" t="str">
        <f>IF(AF22&lt;&gt;"",AF22,"")</f>
        <v/>
      </c>
      <c r="FC1" s="171"/>
      <c r="FD1" s="335" t="str">
        <f>IF(AH22&lt;&gt;"",AH22,"")</f>
        <v/>
      </c>
      <c r="FE1" s="171"/>
      <c r="FF1" s="335" t="str">
        <f>IF(AJ22&lt;&gt;"",AJ22,"")</f>
        <v/>
      </c>
      <c r="FG1" s="171"/>
      <c r="FH1" s="335" t="str">
        <f>IF(AL22&lt;&gt;"",AL22,"")</f>
        <v/>
      </c>
      <c r="FI1" s="171"/>
      <c r="FJ1" s="335" t="str">
        <f>IF(AN22&lt;&gt;"",AN22,"")</f>
        <v/>
      </c>
      <c r="FK1" s="337"/>
      <c r="FL1" s="174" t="str">
        <f>IF($FJ1=$FJ3,IF($FH1=$FH3,IF($FF1&lt;&gt;"",IF($FF1&gt;$FF3,"W","L"),""),IF($FH1&gt;$FH3,"W","L")),IF($FJ1&gt;$FJ3,"W","L"))</f>
        <v/>
      </c>
    </row>
    <row r="2" spans="1:168" ht="11.25" customHeight="1">
      <c r="A2" s="261"/>
      <c r="B2" s="262"/>
      <c r="C2" s="262"/>
      <c r="D2" s="262"/>
      <c r="E2" s="26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304"/>
      <c r="AI2" s="305"/>
      <c r="AJ2" s="305"/>
      <c r="AK2" s="309"/>
      <c r="AL2" s="309"/>
      <c r="AM2" s="309"/>
      <c r="AN2" s="309"/>
      <c r="AO2" s="310"/>
      <c r="AQ2" s="157"/>
      <c r="AR2" s="158"/>
      <c r="AS2" s="158"/>
      <c r="AT2" s="158"/>
      <c r="AU2" s="158"/>
      <c r="AV2" s="158"/>
      <c r="AW2" s="158"/>
      <c r="AX2" s="158"/>
      <c r="AY2" s="158"/>
      <c r="AZ2" s="158"/>
      <c r="BA2" s="158"/>
      <c r="BB2" s="158"/>
      <c r="BC2" s="159"/>
      <c r="BD2" s="165"/>
      <c r="BE2" s="166"/>
      <c r="BF2" s="184"/>
      <c r="BG2" s="188"/>
      <c r="BH2" s="189"/>
      <c r="BI2" s="189"/>
      <c r="BJ2" s="189"/>
      <c r="BK2" s="189"/>
      <c r="BL2" s="189"/>
      <c r="BM2" s="189"/>
      <c r="BN2" s="189"/>
      <c r="BO2" s="189"/>
      <c r="BP2" s="189"/>
      <c r="BQ2" s="189"/>
      <c r="BR2" s="189"/>
      <c r="BS2" s="189"/>
      <c r="BT2" s="189"/>
      <c r="BU2" s="190"/>
      <c r="BV2" s="172"/>
      <c r="BW2" s="173"/>
      <c r="BX2" s="336"/>
      <c r="BY2" s="173"/>
      <c r="BZ2" s="336"/>
      <c r="CA2" s="173"/>
      <c r="CB2" s="336"/>
      <c r="CC2" s="173"/>
      <c r="CD2" s="336"/>
      <c r="CE2" s="338"/>
      <c r="CF2" s="174"/>
      <c r="CG2" s="157"/>
      <c r="CH2" s="158"/>
      <c r="CI2" s="158"/>
      <c r="CJ2" s="158"/>
      <c r="CK2" s="158"/>
      <c r="CL2" s="158"/>
      <c r="CM2" s="158"/>
      <c r="CN2" s="158"/>
      <c r="CO2" s="158"/>
      <c r="CP2" s="158"/>
      <c r="CQ2" s="158"/>
      <c r="CR2" s="158"/>
      <c r="CS2" s="159"/>
      <c r="CT2" s="165"/>
      <c r="CU2" s="166"/>
      <c r="CV2" s="184"/>
      <c r="CW2" s="188"/>
      <c r="CX2" s="189"/>
      <c r="CY2" s="189"/>
      <c r="CZ2" s="189"/>
      <c r="DA2" s="189"/>
      <c r="DB2" s="189"/>
      <c r="DC2" s="189"/>
      <c r="DD2" s="189"/>
      <c r="DE2" s="189"/>
      <c r="DF2" s="189"/>
      <c r="DG2" s="189"/>
      <c r="DH2" s="189"/>
      <c r="DI2" s="189"/>
      <c r="DJ2" s="189"/>
      <c r="DK2" s="190"/>
      <c r="DL2" s="172"/>
      <c r="DM2" s="173"/>
      <c r="DN2" s="336"/>
      <c r="DO2" s="173"/>
      <c r="DP2" s="336"/>
      <c r="DQ2" s="173"/>
      <c r="DR2" s="336"/>
      <c r="DS2" s="173"/>
      <c r="DT2" s="336"/>
      <c r="DU2" s="338"/>
      <c r="DV2" s="174"/>
      <c r="DW2" s="157"/>
      <c r="DX2" s="158"/>
      <c r="DY2" s="158"/>
      <c r="DZ2" s="158"/>
      <c r="EA2" s="158"/>
      <c r="EB2" s="158"/>
      <c r="EC2" s="158"/>
      <c r="ED2" s="158"/>
      <c r="EE2" s="158"/>
      <c r="EF2" s="158"/>
      <c r="EG2" s="158"/>
      <c r="EH2" s="158"/>
      <c r="EI2" s="159"/>
      <c r="EJ2" s="165"/>
      <c r="EK2" s="166"/>
      <c r="EL2" s="184"/>
      <c r="EM2" s="188"/>
      <c r="EN2" s="189"/>
      <c r="EO2" s="189"/>
      <c r="EP2" s="189"/>
      <c r="EQ2" s="189"/>
      <c r="ER2" s="189"/>
      <c r="ES2" s="189"/>
      <c r="ET2" s="189"/>
      <c r="EU2" s="189"/>
      <c r="EV2" s="189"/>
      <c r="EW2" s="189"/>
      <c r="EX2" s="189"/>
      <c r="EY2" s="189"/>
      <c r="EZ2" s="189"/>
      <c r="FA2" s="190"/>
      <c r="FB2" s="172"/>
      <c r="FC2" s="173"/>
      <c r="FD2" s="336"/>
      <c r="FE2" s="173"/>
      <c r="FF2" s="336"/>
      <c r="FG2" s="173"/>
      <c r="FH2" s="336"/>
      <c r="FI2" s="173"/>
      <c r="FJ2" s="336"/>
      <c r="FK2" s="338"/>
      <c r="FL2" s="174"/>
    </row>
    <row r="3" spans="1:168" ht="11.25" customHeight="1">
      <c r="A3" s="266" t="s">
        <v>11</v>
      </c>
      <c r="B3" s="267"/>
      <c r="C3" s="267"/>
      <c r="D3" s="277" t="s">
        <v>12</v>
      </c>
      <c r="E3" s="278"/>
      <c r="F3" s="280" t="str">
        <f>Players!$A$3</f>
        <v>Men's Singles</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302" t="s">
        <v>13</v>
      </c>
      <c r="AI3" s="303"/>
      <c r="AJ3" s="303"/>
      <c r="AK3" s="328" t="s">
        <v>51</v>
      </c>
      <c r="AL3" s="328"/>
      <c r="AM3" s="328"/>
      <c r="AN3" s="328"/>
      <c r="AO3" s="329"/>
      <c r="AQ3" s="157"/>
      <c r="AR3" s="158"/>
      <c r="AS3" s="158"/>
      <c r="AT3" s="158"/>
      <c r="AU3" s="158"/>
      <c r="AV3" s="158"/>
      <c r="AW3" s="158"/>
      <c r="AX3" s="158"/>
      <c r="AY3" s="158"/>
      <c r="AZ3" s="158"/>
      <c r="BA3" s="158"/>
      <c r="BB3" s="158"/>
      <c r="BC3" s="159"/>
      <c r="BD3" s="165"/>
      <c r="BE3" s="166"/>
      <c r="BF3" s="175" t="str">
        <f>C24</f>
        <v>G</v>
      </c>
      <c r="BG3" s="177" t="str">
        <f>IF(VLOOKUP($BF3,$A7:$C19,3,FALSE)=0,"",CONCATENATE(VLOOKUP(VLOOKUP($BF3,$A7:$C19,3,FALSE),Players!$C:$G,4,FALSE)," ",VLOOKUP($BF3,$A7:$C19,3,FALSE)," ",IF(ISERROR(VLOOKUP(VLOOKUP($BF3,$A7:$C19,3,FALSE),Players!$C:$G,5,FALSE)),"()",CONCATENATE("(",VLOOKUP(VLOOKUP($BF3,$A7:$C19,3,FALSE),Players!$C:$G,5,FALSE),")"))))</f>
        <v/>
      </c>
      <c r="BH3" s="178"/>
      <c r="BI3" s="178"/>
      <c r="BJ3" s="178"/>
      <c r="BK3" s="178"/>
      <c r="BL3" s="178"/>
      <c r="BM3" s="178"/>
      <c r="BN3" s="178"/>
      <c r="BO3" s="178"/>
      <c r="BP3" s="178"/>
      <c r="BQ3" s="178"/>
      <c r="BR3" s="178"/>
      <c r="BS3" s="178"/>
      <c r="BT3" s="178"/>
      <c r="BU3" s="179"/>
      <c r="BV3" s="150" t="str">
        <f>IF(D24&lt;&gt;"",D24,"")</f>
        <v/>
      </c>
      <c r="BW3" s="151"/>
      <c r="BX3" s="288" t="str">
        <f>IF(F24&lt;&gt;"",F24,"")</f>
        <v/>
      </c>
      <c r="BY3" s="151"/>
      <c r="BZ3" s="288" t="str">
        <f>IF(H24&lt;&gt;"",H24,"")</f>
        <v/>
      </c>
      <c r="CA3" s="151"/>
      <c r="CB3" s="288" t="str">
        <f>IF(J24&lt;&gt;"",J24,"")</f>
        <v/>
      </c>
      <c r="CC3" s="151"/>
      <c r="CD3" s="288" t="str">
        <f>IF(L24&lt;&gt;"",L24,"")</f>
        <v/>
      </c>
      <c r="CE3" s="332"/>
      <c r="CF3" s="174" t="str">
        <f>IF($CF1&lt;&gt;"",IF(CF1="W","L","W"),"")</f>
        <v/>
      </c>
      <c r="CG3" s="157"/>
      <c r="CH3" s="158"/>
      <c r="CI3" s="158"/>
      <c r="CJ3" s="158"/>
      <c r="CK3" s="158"/>
      <c r="CL3" s="158"/>
      <c r="CM3" s="158"/>
      <c r="CN3" s="158"/>
      <c r="CO3" s="158"/>
      <c r="CP3" s="158"/>
      <c r="CQ3" s="158"/>
      <c r="CR3" s="158"/>
      <c r="CS3" s="159"/>
      <c r="CT3" s="165"/>
      <c r="CU3" s="166"/>
      <c r="CV3" s="175" t="str">
        <f>Q24</f>
        <v>F</v>
      </c>
      <c r="CW3" s="177" t="str">
        <f>IF(VLOOKUP($CV3,$A7:$C19,3,FALSE)=0,"",CONCATENATE(VLOOKUP(VLOOKUP($CV3,$A7:$C19,3,FALSE),Players!$C:$G,4,FALSE)," ",VLOOKUP($CV3,$A7:$C19,3,FALSE)," ",IF(ISERROR(VLOOKUP(VLOOKUP($CV3,$A7:$C19,3,FALSE),Players!$C:$G,5,FALSE)),"()",CONCATENATE("(",VLOOKUP(VLOOKUP($CV3,$A7:$C19,3,FALSE),Players!$C:$G,5,FALSE),")"))))</f>
        <v/>
      </c>
      <c r="CX3" s="178"/>
      <c r="CY3" s="178"/>
      <c r="CZ3" s="178"/>
      <c r="DA3" s="178"/>
      <c r="DB3" s="178"/>
      <c r="DC3" s="178"/>
      <c r="DD3" s="178"/>
      <c r="DE3" s="178"/>
      <c r="DF3" s="178"/>
      <c r="DG3" s="178"/>
      <c r="DH3" s="178"/>
      <c r="DI3" s="178"/>
      <c r="DJ3" s="178"/>
      <c r="DK3" s="179"/>
      <c r="DL3" s="150" t="str">
        <f>IF(R24&lt;&gt;"",R24,"")</f>
        <v/>
      </c>
      <c r="DM3" s="151"/>
      <c r="DN3" s="288" t="str">
        <f>IF(T24&lt;&gt;"",T24,"")</f>
        <v/>
      </c>
      <c r="DO3" s="151"/>
      <c r="DP3" s="288" t="str">
        <f>IF(V24&lt;&gt;"",V24,"")</f>
        <v/>
      </c>
      <c r="DQ3" s="151"/>
      <c r="DR3" s="288" t="str">
        <f>IF(X24&lt;&gt;"",X24,"")</f>
        <v/>
      </c>
      <c r="DS3" s="151"/>
      <c r="DT3" s="288" t="str">
        <f>IF(Z24&lt;&gt;"",Z24,"")</f>
        <v/>
      </c>
      <c r="DU3" s="332"/>
      <c r="DV3" s="174" t="str">
        <f>IF($DV1&lt;&gt;"",IF(DV1="W","L","W"),"")</f>
        <v/>
      </c>
      <c r="DW3" s="157"/>
      <c r="DX3" s="158"/>
      <c r="DY3" s="158"/>
      <c r="DZ3" s="158"/>
      <c r="EA3" s="158"/>
      <c r="EB3" s="158"/>
      <c r="EC3" s="158"/>
      <c r="ED3" s="158"/>
      <c r="EE3" s="158"/>
      <c r="EF3" s="158"/>
      <c r="EG3" s="158"/>
      <c r="EH3" s="158"/>
      <c r="EI3" s="159"/>
      <c r="EJ3" s="165"/>
      <c r="EK3" s="166"/>
      <c r="EL3" s="175" t="str">
        <f>AE24</f>
        <v>G</v>
      </c>
      <c r="EM3" s="177" t="str">
        <f>IF(VLOOKUP($EL3,$A7:$C19,3,FALSE)=0,"",CONCATENATE(VLOOKUP(VLOOKUP($EL3,$A7:$C19,3,FALSE),Players!$C:$G,4,FALSE)," ",VLOOKUP($EL3,$A7:$C19,3,FALSE)," ",IF(ISERROR(VLOOKUP(VLOOKUP($EL3,$A7:$C19,3,FALSE),Players!$C:$G,5,FALSE)),"()",CONCATENATE("(",VLOOKUP(VLOOKUP($EL3,$A7:$C19,3,FALSE),Players!$C:$G,5,FALSE),")"))))</f>
        <v/>
      </c>
      <c r="EN3" s="178"/>
      <c r="EO3" s="178"/>
      <c r="EP3" s="178"/>
      <c r="EQ3" s="178"/>
      <c r="ER3" s="178"/>
      <c r="ES3" s="178"/>
      <c r="ET3" s="178"/>
      <c r="EU3" s="178"/>
      <c r="EV3" s="178"/>
      <c r="EW3" s="178"/>
      <c r="EX3" s="178"/>
      <c r="EY3" s="178"/>
      <c r="EZ3" s="178"/>
      <c r="FA3" s="179"/>
      <c r="FB3" s="150" t="str">
        <f>IF(AF24&lt;&gt;"",AF24,"")</f>
        <v/>
      </c>
      <c r="FC3" s="151"/>
      <c r="FD3" s="288" t="str">
        <f>IF(AH24&lt;&gt;"",AH24,"")</f>
        <v/>
      </c>
      <c r="FE3" s="151"/>
      <c r="FF3" s="288" t="str">
        <f>IF(AJ24&lt;&gt;"",AJ24,"")</f>
        <v/>
      </c>
      <c r="FG3" s="151"/>
      <c r="FH3" s="288" t="str">
        <f>IF(AL24&lt;&gt;"",AL24,"")</f>
        <v/>
      </c>
      <c r="FI3" s="151"/>
      <c r="FJ3" s="288" t="str">
        <f>IF(AN24&lt;&gt;"",AN24,"")</f>
        <v/>
      </c>
      <c r="FK3" s="332"/>
      <c r="FL3" s="174" t="str">
        <f>IF($FL1&lt;&gt;"",IF(FL1="W","L","W"),"")</f>
        <v/>
      </c>
    </row>
    <row r="4" spans="1:168" ht="11.25" customHeight="1" thickBot="1">
      <c r="A4" s="275"/>
      <c r="B4" s="276"/>
      <c r="C4" s="276"/>
      <c r="D4" s="279"/>
      <c r="E4" s="279"/>
      <c r="F4" s="282"/>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304"/>
      <c r="AI4" s="305"/>
      <c r="AJ4" s="305"/>
      <c r="AK4" s="330"/>
      <c r="AL4" s="330"/>
      <c r="AM4" s="330"/>
      <c r="AN4" s="330"/>
      <c r="AO4" s="331"/>
      <c r="AQ4" s="160"/>
      <c r="AR4" s="161"/>
      <c r="AS4" s="161"/>
      <c r="AT4" s="161"/>
      <c r="AU4" s="161"/>
      <c r="AV4" s="161"/>
      <c r="AW4" s="161"/>
      <c r="AX4" s="161"/>
      <c r="AY4" s="161"/>
      <c r="AZ4" s="161"/>
      <c r="BA4" s="161"/>
      <c r="BB4" s="161"/>
      <c r="BC4" s="162"/>
      <c r="BD4" s="167"/>
      <c r="BE4" s="168"/>
      <c r="BF4" s="176"/>
      <c r="BG4" s="180"/>
      <c r="BH4" s="181"/>
      <c r="BI4" s="181"/>
      <c r="BJ4" s="181"/>
      <c r="BK4" s="181"/>
      <c r="BL4" s="181"/>
      <c r="BM4" s="181"/>
      <c r="BN4" s="181"/>
      <c r="BO4" s="181"/>
      <c r="BP4" s="181"/>
      <c r="BQ4" s="181"/>
      <c r="BR4" s="181"/>
      <c r="BS4" s="181"/>
      <c r="BT4" s="181"/>
      <c r="BU4" s="182"/>
      <c r="BV4" s="152"/>
      <c r="BW4" s="153"/>
      <c r="BX4" s="333"/>
      <c r="BY4" s="153"/>
      <c r="BZ4" s="333"/>
      <c r="CA4" s="153"/>
      <c r="CB4" s="333"/>
      <c r="CC4" s="153"/>
      <c r="CD4" s="333"/>
      <c r="CE4" s="334"/>
      <c r="CF4" s="174"/>
      <c r="CG4" s="160"/>
      <c r="CH4" s="161"/>
      <c r="CI4" s="161"/>
      <c r="CJ4" s="161"/>
      <c r="CK4" s="161"/>
      <c r="CL4" s="161"/>
      <c r="CM4" s="161"/>
      <c r="CN4" s="161"/>
      <c r="CO4" s="161"/>
      <c r="CP4" s="161"/>
      <c r="CQ4" s="161"/>
      <c r="CR4" s="161"/>
      <c r="CS4" s="162"/>
      <c r="CT4" s="167"/>
      <c r="CU4" s="168"/>
      <c r="CV4" s="176"/>
      <c r="CW4" s="180"/>
      <c r="CX4" s="181"/>
      <c r="CY4" s="181"/>
      <c r="CZ4" s="181"/>
      <c r="DA4" s="181"/>
      <c r="DB4" s="181"/>
      <c r="DC4" s="181"/>
      <c r="DD4" s="181"/>
      <c r="DE4" s="181"/>
      <c r="DF4" s="181"/>
      <c r="DG4" s="181"/>
      <c r="DH4" s="181"/>
      <c r="DI4" s="181"/>
      <c r="DJ4" s="181"/>
      <c r="DK4" s="182"/>
      <c r="DL4" s="152"/>
      <c r="DM4" s="153"/>
      <c r="DN4" s="333"/>
      <c r="DO4" s="153"/>
      <c r="DP4" s="333"/>
      <c r="DQ4" s="153"/>
      <c r="DR4" s="333"/>
      <c r="DS4" s="153"/>
      <c r="DT4" s="333"/>
      <c r="DU4" s="334"/>
      <c r="DV4" s="174"/>
      <c r="DW4" s="160"/>
      <c r="DX4" s="161"/>
      <c r="DY4" s="161"/>
      <c r="DZ4" s="161"/>
      <c r="EA4" s="161"/>
      <c r="EB4" s="161"/>
      <c r="EC4" s="161"/>
      <c r="ED4" s="161"/>
      <c r="EE4" s="161"/>
      <c r="EF4" s="161"/>
      <c r="EG4" s="161"/>
      <c r="EH4" s="161"/>
      <c r="EI4" s="162"/>
      <c r="EJ4" s="167"/>
      <c r="EK4" s="168"/>
      <c r="EL4" s="176"/>
      <c r="EM4" s="180"/>
      <c r="EN4" s="181"/>
      <c r="EO4" s="181"/>
      <c r="EP4" s="181"/>
      <c r="EQ4" s="181"/>
      <c r="ER4" s="181"/>
      <c r="ES4" s="181"/>
      <c r="ET4" s="181"/>
      <c r="EU4" s="181"/>
      <c r="EV4" s="181"/>
      <c r="EW4" s="181"/>
      <c r="EX4" s="181"/>
      <c r="EY4" s="181"/>
      <c r="EZ4" s="181"/>
      <c r="FA4" s="182"/>
      <c r="FB4" s="152"/>
      <c r="FC4" s="153"/>
      <c r="FD4" s="333"/>
      <c r="FE4" s="153"/>
      <c r="FF4" s="333"/>
      <c r="FG4" s="153"/>
      <c r="FH4" s="333"/>
      <c r="FI4" s="153"/>
      <c r="FJ4" s="333"/>
      <c r="FK4" s="334"/>
      <c r="FL4" s="174"/>
    </row>
    <row r="5" spans="1:168" ht="11.25" customHeight="1">
      <c r="A5" s="259" t="s">
        <v>15</v>
      </c>
      <c r="B5" s="260"/>
      <c r="C5" s="260"/>
      <c r="D5" s="264">
        <v>1</v>
      </c>
      <c r="E5" s="264"/>
      <c r="F5" s="266" t="s">
        <v>16</v>
      </c>
      <c r="G5" s="267"/>
      <c r="H5" s="267"/>
      <c r="I5" s="283"/>
      <c r="J5" s="284"/>
      <c r="K5" s="284"/>
      <c r="L5" s="284"/>
      <c r="M5" s="284"/>
      <c r="N5" s="264"/>
      <c r="O5" s="264"/>
      <c r="P5" s="264"/>
      <c r="Q5" s="264"/>
      <c r="R5" s="264"/>
      <c r="S5" s="264"/>
      <c r="T5" s="264"/>
      <c r="U5" s="264"/>
      <c r="V5" s="264"/>
      <c r="W5" s="325"/>
      <c r="X5" s="150" t="s">
        <v>17</v>
      </c>
      <c r="Y5" s="270"/>
      <c r="Z5" s="288" t="s">
        <v>18</v>
      </c>
      <c r="AA5" s="270"/>
      <c r="AB5" s="288" t="s">
        <v>19</v>
      </c>
      <c r="AC5" s="270"/>
      <c r="AD5" s="288" t="s">
        <v>20</v>
      </c>
      <c r="AE5" s="270"/>
      <c r="AF5" s="288" t="s">
        <v>43</v>
      </c>
      <c r="AG5" s="270"/>
      <c r="AH5" s="288" t="s">
        <v>52</v>
      </c>
      <c r="AI5" s="270"/>
      <c r="AJ5" s="288" t="s">
        <v>60</v>
      </c>
      <c r="AK5" s="368"/>
      <c r="AL5" s="292" t="s">
        <v>21</v>
      </c>
      <c r="AM5" s="293"/>
      <c r="AN5" s="296" t="s">
        <v>22</v>
      </c>
      <c r="AO5" s="297"/>
      <c r="AQ5" s="126"/>
      <c r="AR5" s="126"/>
      <c r="AS5" s="126"/>
      <c r="AT5" s="126"/>
      <c r="AU5" s="126"/>
      <c r="AV5" s="126"/>
      <c r="AW5" s="126"/>
      <c r="AX5" s="126"/>
      <c r="AY5" s="126"/>
      <c r="AZ5" s="126"/>
      <c r="BA5" s="126"/>
      <c r="BB5" s="126"/>
      <c r="BC5" s="126"/>
      <c r="BV5" s="169" t="str">
        <f>IF(CF1&lt;&gt;"",IF(AND(AND(BV1&gt;-1,BV3&gt;-1),OR(BV1&gt;10,BV3&gt;10),ABS(BV1-BV3)&gt;1,IF(OR(BV1&gt;11,BV3&gt;11),ABS(BV1-BV3)=2,TRUE),BV1=INT(BV1),BV3=INT(BV3)),"","Error"),"")</f>
        <v/>
      </c>
      <c r="BW5" s="169"/>
      <c r="BX5" s="169" t="str">
        <f>IF(CF1&lt;&gt;"",IF(AND(AND(BX1&gt;-1,BX3&gt;-1),OR(BX1&gt;10,BX3&gt;10),ABS(BX1-BX3)&gt;1,IF(OR(BX1&gt;11,BX3&gt;11),ABS(BX1-BX3)=2,TRUE),BX1=INT(BX1),BX3=INT(BX3)),"","Error"),"")</f>
        <v/>
      </c>
      <c r="BY5" s="169"/>
      <c r="BZ5" s="169" t="str">
        <f>IF(CF1&lt;&gt;"",IF(AND(AND(BZ1&gt;-1,BZ3&gt;-1),OR(BZ1&gt;10,BZ3&gt;10),ABS(BZ1-BZ3)&gt;1,IF(OR(BZ1&gt;11,BZ3&gt;11),ABS(BZ1-BZ3)=2,TRUE),BZ1=INT(BZ1),BZ3=INT(BZ3)),"","Error"),"")</f>
        <v/>
      </c>
      <c r="CA5" s="169"/>
      <c r="CB5" s="169" t="str">
        <f>IF(AND(CF1&lt;&gt;"",CB1&lt;&gt;""),IF(AND(AND(CB1&gt;-1,CB3&gt;-1),OR(CB1&gt;10,CB3&gt;10),ABS(CB1-CB3)&gt;1,IF(OR(CB1&gt;11,CB3&gt;11),ABS(CB1-CB3)=2,TRUE),CB1=INT(CB1),CB3=INT(CB3)),"","Error"),"")</f>
        <v/>
      </c>
      <c r="CC5" s="169"/>
      <c r="CD5" s="169" t="str">
        <f>IF(AND(CF1&lt;&gt;"",CD1&lt;&gt;""),IF(AND(AND(CD1&gt;-1,CD3&gt;-1),OR(CD1&gt;10,CD3&gt;10),ABS(CD1-CD3)&gt;1,IF(OR(CD1&gt;11,CD3&gt;11),ABS(CD1-CD3)=2,TRUE),CD1=INT(CD1),CD3=INT(CD3)),"","Error"),"")</f>
        <v/>
      </c>
      <c r="CE5" s="169"/>
      <c r="CG5" s="126"/>
      <c r="CH5" s="126"/>
      <c r="CI5" s="126"/>
      <c r="CJ5" s="126"/>
      <c r="CK5" s="126"/>
      <c r="CL5" s="126"/>
      <c r="CM5" s="126"/>
      <c r="CN5" s="126"/>
      <c r="CO5" s="126"/>
      <c r="CP5" s="126"/>
      <c r="CQ5" s="126"/>
      <c r="CR5" s="126"/>
      <c r="CS5" s="126"/>
      <c r="DL5" s="169" t="str">
        <f>IF(DV1&lt;&gt;"",IF(AND(AND(DL1&gt;-1,DL3&gt;-1),OR(DL1&gt;10,DL3&gt;10),ABS(DL1-DL3)&gt;1,IF(OR(DL1&gt;11,DL3&gt;11),ABS(DL1-DL3)=2,TRUE),DL1=INT(DL1),DL3=INT(DL3)),"","Error"),"")</f>
        <v/>
      </c>
      <c r="DM5" s="169"/>
      <c r="DN5" s="169" t="str">
        <f>IF(DV1&lt;&gt;"",IF(AND(AND(DN1&gt;-1,DN3&gt;-1),OR(DN1&gt;10,DN3&gt;10),ABS(DN1-DN3)&gt;1,IF(OR(DN1&gt;11,DN3&gt;11),ABS(DN1-DN3)=2,TRUE),DN1=INT(DN1),DN3=INT(DN3)),"","Error"),"")</f>
        <v/>
      </c>
      <c r="DO5" s="169"/>
      <c r="DP5" s="169" t="str">
        <f>IF(DV1&lt;&gt;"",IF(AND(AND(DP1&gt;-1,DP3&gt;-1),OR(DP1&gt;10,DP3&gt;10),ABS(DP1-DP3)&gt;1,IF(OR(DP1&gt;11,DP3&gt;11),ABS(DP1-DP3)=2,TRUE),DP1=INT(DP1),DP3=INT(DP3)),"","Error"),"")</f>
        <v/>
      </c>
      <c r="DQ5" s="169"/>
      <c r="DR5" s="169" t="str">
        <f>IF(AND(DV1&lt;&gt;"",DR1&lt;&gt;""),IF(AND(AND(DR1&gt;-1,DR3&gt;-1),OR(DR1&gt;10,DR3&gt;10),ABS(DR1-DR3)&gt;1,IF(OR(DR1&gt;11,DR3&gt;11),ABS(DR1-DR3)=2,TRUE),DR1=INT(DR1),DR3=INT(DR3)),"","Error"),"")</f>
        <v/>
      </c>
      <c r="DS5" s="169"/>
      <c r="DT5" s="169" t="str">
        <f>IF(AND(DV1&lt;&gt;"",DT1&lt;&gt;""),IF(AND(AND(DT1&gt;-1,DT3&gt;-1),OR(DT1&gt;10,DT3&gt;10),ABS(DT1-DT3)&gt;1,IF(OR(DT1&gt;11,DT3&gt;11),ABS(DT1-DT3)=2,TRUE),DT1=INT(DT1),DT3=INT(DT3)),"","Error"),"")</f>
        <v/>
      </c>
      <c r="DU5" s="169"/>
      <c r="DW5" s="126"/>
      <c r="DX5" s="126"/>
      <c r="DY5" s="126"/>
      <c r="DZ5" s="126"/>
      <c r="EA5" s="126"/>
      <c r="EB5" s="126"/>
      <c r="EC5" s="126"/>
      <c r="ED5" s="126"/>
      <c r="EE5" s="126"/>
      <c r="EF5" s="126"/>
      <c r="EG5" s="126"/>
      <c r="EH5" s="126"/>
      <c r="EI5" s="126"/>
      <c r="FB5" s="169" t="str">
        <f>IF(FL1&lt;&gt;"",IF(AND(AND(FB1&gt;-1,FB3&gt;-1),OR(FB1&gt;10,FB3&gt;10),ABS(FB1-FB3)&gt;1,IF(OR(FB1&gt;11,FB3&gt;11),ABS(FB1-FB3)=2,TRUE),FB1=INT(FB1),FB3=INT(FB3)),"","Error"),"")</f>
        <v/>
      </c>
      <c r="FC5" s="169"/>
      <c r="FD5" s="169" t="str">
        <f>IF(FL1&lt;&gt;"",IF(AND(AND(FD1&gt;-1,FD3&gt;-1),OR(FD1&gt;10,FD3&gt;10),ABS(FD1-FD3)&gt;1,IF(OR(FD1&gt;11,FD3&gt;11),ABS(FD1-FD3)=2,TRUE),FD1=INT(FD1),FD3=INT(FD3)),"","Error"),"")</f>
        <v/>
      </c>
      <c r="FE5" s="169"/>
      <c r="FF5" s="169" t="str">
        <f>IF(FL1&lt;&gt;"",IF(AND(AND(FF1&gt;-1,FF3&gt;-1),OR(FF1&gt;10,FF3&gt;10),ABS(FF1-FF3)&gt;1,IF(OR(FF1&gt;11,FF3&gt;11),ABS(FF1-FF3)=2,TRUE),FF1=INT(FF1),FF3=INT(FF3)),"","Error"),"")</f>
        <v/>
      </c>
      <c r="FG5" s="169"/>
      <c r="FH5" s="169" t="str">
        <f>IF(AND(FL1&lt;&gt;"",FH1&lt;&gt;""),IF(AND(AND(FH1&gt;-1,FH3&gt;-1),OR(FH1&gt;10,FH3&gt;10),ABS(FH1-FH3)&gt;1,IF(OR(FH1&gt;11,FH3&gt;11),ABS(FH1-FH3)=2,TRUE),FH1=INT(FH1),FH3=INT(FH3)),"","Error"),"")</f>
        <v/>
      </c>
      <c r="FI5" s="169"/>
      <c r="FJ5" s="169" t="str">
        <f>IF(AND(FL1&lt;&gt;"",FJ1&lt;&gt;""),IF(AND(AND(FJ1&gt;-1,FJ3&gt;-1),OR(FJ1&gt;10,FJ3&gt;10),ABS(FJ1-FJ3)&gt;1,IF(OR(FJ1&gt;11,FJ3&gt;11),ABS(FJ1-FJ3)=2,TRUE),FJ1=INT(FJ1),FJ3=INT(FJ3)),"","Error"),"")</f>
        <v/>
      </c>
      <c r="FK5" s="169"/>
    </row>
    <row r="6" spans="1:168" ht="11.25" customHeight="1" thickBot="1">
      <c r="A6" s="261"/>
      <c r="B6" s="262"/>
      <c r="C6" s="262"/>
      <c r="D6" s="326"/>
      <c r="E6" s="326"/>
      <c r="F6" s="275"/>
      <c r="G6" s="276"/>
      <c r="H6" s="276"/>
      <c r="I6" s="286"/>
      <c r="J6" s="286"/>
      <c r="K6" s="286"/>
      <c r="L6" s="286"/>
      <c r="M6" s="286"/>
      <c r="N6" s="326"/>
      <c r="O6" s="326"/>
      <c r="P6" s="326"/>
      <c r="Q6" s="326"/>
      <c r="R6" s="326"/>
      <c r="S6" s="326"/>
      <c r="T6" s="326"/>
      <c r="U6" s="326"/>
      <c r="V6" s="326"/>
      <c r="W6" s="327"/>
      <c r="X6" s="194"/>
      <c r="Y6" s="195"/>
      <c r="Z6" s="289"/>
      <c r="AA6" s="195"/>
      <c r="AB6" s="289"/>
      <c r="AC6" s="195"/>
      <c r="AD6" s="289"/>
      <c r="AE6" s="195"/>
      <c r="AF6" s="289"/>
      <c r="AG6" s="195"/>
      <c r="AH6" s="289"/>
      <c r="AI6" s="195"/>
      <c r="AJ6" s="289"/>
      <c r="AK6" s="369"/>
      <c r="AL6" s="294"/>
      <c r="AM6" s="295"/>
      <c r="AN6" s="298"/>
      <c r="AO6" s="299"/>
      <c r="AQ6" s="126"/>
      <c r="AR6" s="126"/>
      <c r="AS6" s="126"/>
      <c r="AT6" s="126"/>
      <c r="AU6" s="126"/>
      <c r="AV6" s="126"/>
      <c r="AW6" s="126"/>
      <c r="AX6" s="126"/>
      <c r="AY6" s="126"/>
      <c r="AZ6" s="126"/>
      <c r="BA6" s="126"/>
      <c r="BB6" s="126"/>
      <c r="BC6" s="126"/>
      <c r="CG6" s="126"/>
      <c r="CH6" s="126"/>
      <c r="CI6" s="126"/>
      <c r="CJ6" s="126"/>
      <c r="CK6" s="126"/>
      <c r="CL6" s="126"/>
      <c r="CM6" s="126"/>
      <c r="CN6" s="126"/>
      <c r="CO6" s="126"/>
      <c r="CP6" s="126"/>
      <c r="CQ6" s="126"/>
      <c r="CR6" s="126"/>
      <c r="CS6" s="126"/>
      <c r="DW6" s="126"/>
      <c r="DX6" s="126"/>
      <c r="DY6" s="126"/>
      <c r="DZ6" s="126"/>
      <c r="EA6" s="126"/>
      <c r="EB6" s="126"/>
      <c r="EC6" s="126"/>
      <c r="ED6" s="126"/>
      <c r="EE6" s="126"/>
      <c r="EF6" s="126"/>
      <c r="EG6" s="126"/>
      <c r="EH6" s="126"/>
      <c r="EI6" s="126"/>
    </row>
    <row r="7" spans="1:168" ht="11.25" customHeight="1">
      <c r="A7" s="210" t="str">
        <f>X5</f>
        <v>A</v>
      </c>
      <c r="B7" s="211"/>
      <c r="C7" s="357"/>
      <c r="D7" s="343"/>
      <c r="E7" s="343"/>
      <c r="F7" s="343"/>
      <c r="G7" s="343"/>
      <c r="H7" s="343"/>
      <c r="I7" s="343"/>
      <c r="J7" s="343"/>
      <c r="K7" s="343"/>
      <c r="L7" s="343"/>
      <c r="M7" s="215"/>
      <c r="N7" s="215"/>
      <c r="O7" s="215"/>
      <c r="P7" s="343"/>
      <c r="Q7" s="343"/>
      <c r="R7" s="343"/>
      <c r="S7" s="343"/>
      <c r="T7" s="343"/>
      <c r="U7" s="343"/>
      <c r="V7" s="343"/>
      <c r="W7" s="344"/>
      <c r="X7" s="365"/>
      <c r="Y7" s="366"/>
      <c r="Z7" s="252" t="str">
        <f>IF($D3="1P",IF(AN38=AN40,IF(AL38=AL40,IF(AJ38&lt;&gt;"",IF(AJ38&gt;AJ40,"W","L"),""),IF(AL38&gt;AL40,"W","L")),IF(AN38&gt;AN40,"W","L")),IF(AN26=AN28,IF(AL26=AL28,IF(AJ26&lt;&gt;"",IF(AJ26&gt;AJ28,"W","L"),""),IF(AL26&gt;AL28,"W","L")),IF(AN26&gt;AN28,"W","L")))</f>
        <v/>
      </c>
      <c r="AA7" s="253"/>
      <c r="AB7" s="252" t="str">
        <f>IF($D3="1P",IF(AN26=AN28,IF(AL26=AL28,IF(AJ26&lt;&gt;"",IF(AJ26&gt;AJ28,"W","L"),""),IF(AL26&gt;AL28,"W","L")),IF(AN26&gt;AN28,"W","L")),IF(Z42=Z44,IF(X42=X44,IF(V42&lt;&gt;"",IF(V42&gt;V44,"W","L"),""),IF(X42&gt;X44,"W","L")),IF(Z42&gt;Z44,"W","L")))</f>
        <v/>
      </c>
      <c r="AC7" s="253"/>
      <c r="AD7" s="252" t="str">
        <f>IF($D3="1P",IF(Z42=Z44,IF(X42=X44,IF(V42&lt;&gt;"",IF(V42&gt;V44,"W","L"),""),IF(X42&gt;X44,"W","L")),IF(Z42&gt;Z44,"W","L")),IF(Z30=Z32,IF(X30=X32,IF(V30&lt;&gt;"",IF(V30&gt;V32,"W","L"),""),IF(X30&gt;X32,"W","L")),IF(Z30&gt;Z32,"W","L")))</f>
        <v/>
      </c>
      <c r="AE7" s="253"/>
      <c r="AF7" s="252" t="str">
        <f>IF($D3="1P",IF(Z30=Z32,IF(X30=X32,IF(V30&lt;&gt;"",IF(V30&gt;V32,"W","L"),""),IF(X30&gt;X32,"W","L")),IF(Z30&gt;Z32,"W","L")),IF(L46=L48,IF(J46=J48,IF(H46&lt;&gt;"",IF(H46&gt;H48,"W","L"),""),IF(J46&gt;J373,"W","L")),IF(L46&gt;L48,"W","L")))</f>
        <v/>
      </c>
      <c r="AG7" s="253"/>
      <c r="AH7" s="252" t="str">
        <f>IF($D3="1P",IF(L46=L48,IF(J46=J48,IF(H46&lt;&gt;"",IF(H46&gt;H48,"W","L"),""),IF(J46&gt;J48,"W","L")),IF(L46&gt;L48,"W","L")),IF(AN38=AN40,IF(AL38=AL40,IF(AJ38&lt;&gt;"",IF(AJ38&gt;AJ40,"W","L"),""),IF(AL38&gt;AL40,"W","L")),IF(AN38&gt;AN40,"W","L")))</f>
        <v/>
      </c>
      <c r="AI7" s="253"/>
      <c r="AJ7" s="252" t="str">
        <f>IF($D3="1P",IF(L34=L36,IF(J34=J36,IF(H34&lt;&gt;"",IF(H34&gt;H36,"W","L"),""),IF(J34&gt;J36,"W","L")),IF(L34&gt;L36,"W","L")),IF(L34=L36,IF(J34=J36,IF(H34&lt;&gt;"",IF(H34&gt;H36,"W","L"),""),IF(J34&gt;J36,"W","L")),IF(L34&gt;L36,"W","L")))</f>
        <v/>
      </c>
      <c r="AK7" s="253"/>
      <c r="AL7" s="254" t="str">
        <f>IF(OR(COUNTIF(X7:AJ7,"W"),COUNTIF(X7:AJ7,"L")),COUNTIF(X7:AJ7,"W")*2+COUNTIF(X7:AJ7,"L"),"")</f>
        <v/>
      </c>
      <c r="AM7" s="255"/>
      <c r="AN7" s="256" t="str">
        <f>IF(AL7&lt;&gt;"",RANK(AL7,AL7:AL19,0),"")</f>
        <v/>
      </c>
      <c r="AO7" s="257"/>
      <c r="AQ7" s="127"/>
      <c r="AR7" s="127"/>
      <c r="AS7" s="127"/>
      <c r="AT7" s="127"/>
      <c r="AU7" s="127"/>
      <c r="AV7" s="127"/>
      <c r="AW7" s="127"/>
      <c r="AX7" s="127"/>
      <c r="AY7" s="127"/>
      <c r="AZ7" s="127"/>
      <c r="BA7" s="127"/>
      <c r="BB7" s="127"/>
      <c r="BC7" s="127"/>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127"/>
      <c r="CH7" s="127"/>
      <c r="CI7" s="127"/>
      <c r="CJ7" s="127"/>
      <c r="CK7" s="127"/>
      <c r="CL7" s="127"/>
      <c r="CM7" s="127"/>
      <c r="CN7" s="127"/>
      <c r="CO7" s="127"/>
      <c r="CP7" s="127"/>
      <c r="CQ7" s="127"/>
      <c r="CR7" s="127"/>
      <c r="CS7" s="127"/>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W7" s="127"/>
      <c r="DX7" s="127"/>
      <c r="DY7" s="127"/>
      <c r="DZ7" s="127"/>
      <c r="EA7" s="127"/>
      <c r="EB7" s="127"/>
      <c r="EC7" s="127"/>
      <c r="ED7" s="127"/>
      <c r="EE7" s="127"/>
      <c r="EF7" s="127"/>
      <c r="EG7" s="127"/>
      <c r="EH7" s="127"/>
      <c r="EI7" s="127"/>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row>
    <row r="8" spans="1:168" ht="11.25" customHeight="1">
      <c r="A8" s="212"/>
      <c r="B8" s="213"/>
      <c r="C8" s="218"/>
      <c r="D8" s="218"/>
      <c r="E8" s="218"/>
      <c r="F8" s="218"/>
      <c r="G8" s="218"/>
      <c r="H8" s="218"/>
      <c r="I8" s="218"/>
      <c r="J8" s="218"/>
      <c r="K8" s="218"/>
      <c r="L8" s="218"/>
      <c r="M8" s="218"/>
      <c r="N8" s="218"/>
      <c r="O8" s="218"/>
      <c r="P8" s="218"/>
      <c r="Q8" s="218"/>
      <c r="R8" s="218"/>
      <c r="S8" s="218"/>
      <c r="T8" s="218"/>
      <c r="U8" s="218"/>
      <c r="V8" s="218"/>
      <c r="W8" s="219"/>
      <c r="X8" s="367"/>
      <c r="Y8" s="364"/>
      <c r="Z8" s="234"/>
      <c r="AA8" s="233"/>
      <c r="AB8" s="224"/>
      <c r="AC8" s="225"/>
      <c r="AD8" s="234"/>
      <c r="AE8" s="233"/>
      <c r="AF8" s="234"/>
      <c r="AG8" s="233"/>
      <c r="AH8" s="234"/>
      <c r="AI8" s="233"/>
      <c r="AJ8" s="234"/>
      <c r="AK8" s="233"/>
      <c r="AL8" s="241"/>
      <c r="AM8" s="240"/>
      <c r="AN8" s="258"/>
      <c r="AO8" s="243"/>
      <c r="AQ8" s="128"/>
      <c r="AR8" s="128"/>
      <c r="AS8" s="128"/>
      <c r="AT8" s="128"/>
      <c r="AU8" s="128"/>
      <c r="AV8" s="128"/>
      <c r="AW8" s="128"/>
      <c r="AX8" s="128"/>
      <c r="AY8" s="128"/>
      <c r="AZ8" s="128"/>
      <c r="BA8" s="128"/>
      <c r="BB8" s="128"/>
      <c r="BC8" s="128"/>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128"/>
      <c r="CH8" s="128"/>
      <c r="CI8" s="128"/>
      <c r="CJ8" s="128"/>
      <c r="CK8" s="128"/>
      <c r="CL8" s="128"/>
      <c r="CM8" s="128"/>
      <c r="CN8" s="128"/>
      <c r="CO8" s="128"/>
      <c r="CP8" s="128"/>
      <c r="CQ8" s="128"/>
      <c r="CR8" s="128"/>
      <c r="CS8" s="128"/>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W8" s="128"/>
      <c r="DX8" s="128"/>
      <c r="DY8" s="128"/>
      <c r="DZ8" s="128"/>
      <c r="EA8" s="128"/>
      <c r="EB8" s="128"/>
      <c r="EC8" s="128"/>
      <c r="ED8" s="128"/>
      <c r="EE8" s="128"/>
      <c r="EF8" s="128"/>
      <c r="EG8" s="128"/>
      <c r="EH8" s="128"/>
      <c r="EI8" s="128"/>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row>
    <row r="9" spans="1:168" ht="11.25" customHeight="1">
      <c r="A9" s="210" t="str">
        <f>Z5</f>
        <v>B</v>
      </c>
      <c r="B9" s="211"/>
      <c r="C9" s="357"/>
      <c r="D9" s="343"/>
      <c r="E9" s="343"/>
      <c r="F9" s="343"/>
      <c r="G9" s="343"/>
      <c r="H9" s="343"/>
      <c r="I9" s="343"/>
      <c r="J9" s="343"/>
      <c r="K9" s="343"/>
      <c r="L9" s="343"/>
      <c r="M9" s="215"/>
      <c r="N9" s="215"/>
      <c r="O9" s="215"/>
      <c r="P9" s="343"/>
      <c r="Q9" s="343"/>
      <c r="R9" s="343"/>
      <c r="S9" s="343"/>
      <c r="T9" s="343"/>
      <c r="U9" s="343"/>
      <c r="V9" s="343"/>
      <c r="W9" s="344"/>
      <c r="X9" s="220" t="str">
        <f>IF(Z7&lt;&gt;"",IF(Z7="W","L","W"),"")</f>
        <v/>
      </c>
      <c r="Y9" s="221"/>
      <c r="Z9" s="228"/>
      <c r="AA9" s="362"/>
      <c r="AB9" s="227" t="str">
        <f>IF($D3="1P",IF(Z26=Z28,IF(X26=X28,IF(V26&lt;&gt;"",IF(V26&gt;V28,"W","L"),""),IF(X26&gt;X28,"W","L")),IF(Z26&gt;Z28,"W","L")),IF(AN46=AN48,IF(AL46=AL48,IF(AJ46&lt;&gt;"",IF(AJ46&gt;AJ48,"W","L"),""),IF(AL46&gt;AL48,"W","L")),IF(AN46&gt;AN48,"W","L")))</f>
        <v/>
      </c>
      <c r="AC9" s="221"/>
      <c r="AD9" s="227" t="str">
        <f>IF($D3="1P",IF(AN30=AN32,IF(AL30=AL32,IF(AJ30&lt;&gt;"",IF(AJ30&gt;AJ32,"W","L"),""),IF(AL30&gt;AL32,"W","L")),IF(AN30&gt;AN32,"W","L")),IF(Z46=Z48,IF(X46=X48,IF(V46&lt;&gt;"",IF(V46&gt;V48,"W","L"),""),IF(X46&gt;X48,"W","L")),IF(Z46&gt;Z48,"W","L")))</f>
        <v/>
      </c>
      <c r="AE9" s="221"/>
      <c r="AF9" s="227" t="str">
        <f>IF($D3="1P",IF(L38=L40,IF(J38=J40,IF(H38&lt;&gt;"",IF(H38&gt;H40,"W","L"),""),IF(J38&gt;J40,"W","L")),IF(L38&gt;L40,"W","L")),IF(L38=L40,IF(J38=J40,IF(H38&lt;&gt;"",IF(H38&gt;H40,"W","L"),""),IF(J38&gt;J40,"W","L")),IF(L38&gt;L40,"W","L")))</f>
        <v/>
      </c>
      <c r="AG9" s="221"/>
      <c r="AH9" s="227" t="str">
        <f>IF($D3="1P",IF(AN22=AN24,IF(AL22=AL24,IF(AJ22&lt;&gt;"",IF(AJ22&gt;AJ24,"W","L"),""),IF(AL22&gt;AL24,"W","L")),IF(AN22&gt;AN24,"W","L")),IF(Z38=Z40,IF(X38=X40,IF(V38&lt;&gt;"",IF(V38&gt;V40,"W","L"),""),IF(X38&gt;X40,"W","L")),IF(Z38&gt;Z40,"W","L")))</f>
        <v/>
      </c>
      <c r="AI9" s="221"/>
      <c r="AJ9" s="227" t="str">
        <f>IF($D3="1P",IF(L22=L24,IF(J22=J24,IF(H22&lt;&gt;"",IF(H22&gt;H24,"W","L"),""),IF(J22&gt;J24,"W","L")),IF(L22&gt;L44,"W","L")),IF(L22=L24,IF(J22=J24,IF(H22&lt;&gt;"",IF(H22&gt;H24,"W","L"),""),IF(J22&gt;J24,"W","L")),IF(L22&gt;L24,"W","L")))</f>
        <v/>
      </c>
      <c r="AK9" s="221"/>
      <c r="AL9" s="239" t="str">
        <f>IF(OR(COUNTIF(X9:AJ9,"W"),COUNTIF(X9:AJ9,"L")),COUNTIF(X9:AJ9,"W")*2+COUNTIF(X9:AJ9,"L"),"")</f>
        <v/>
      </c>
      <c r="AM9" s="240"/>
      <c r="AN9" s="242" t="str">
        <f>IF(AL9&lt;&gt;"",RANK(AL9,AL7:AL19,0),"")</f>
        <v/>
      </c>
      <c r="AO9" s="243"/>
      <c r="AQ9" s="126"/>
      <c r="AR9" s="126"/>
      <c r="AS9" s="126"/>
      <c r="AT9" s="126"/>
      <c r="AU9" s="126"/>
      <c r="AV9" s="126"/>
      <c r="AW9" s="126"/>
      <c r="AX9" s="126"/>
      <c r="AY9" s="126"/>
      <c r="AZ9" s="126"/>
      <c r="BA9" s="126"/>
      <c r="BB9" s="126"/>
      <c r="BC9" s="126"/>
      <c r="CG9" s="126"/>
      <c r="CH9" s="126"/>
      <c r="CI9" s="126"/>
      <c r="CJ9" s="126"/>
      <c r="CK9" s="126"/>
      <c r="CL9" s="126"/>
      <c r="CM9" s="126"/>
      <c r="CN9" s="126"/>
      <c r="CO9" s="126"/>
      <c r="CP9" s="126"/>
      <c r="CQ9" s="126"/>
      <c r="CR9" s="126"/>
      <c r="CS9" s="126"/>
      <c r="DW9" s="126"/>
      <c r="DX9" s="126"/>
      <c r="DY9" s="126"/>
      <c r="DZ9" s="126"/>
      <c r="EA9" s="126"/>
      <c r="EB9" s="126"/>
      <c r="EC9" s="126"/>
      <c r="ED9" s="126"/>
      <c r="EE9" s="126"/>
      <c r="EF9" s="126"/>
      <c r="EG9" s="126"/>
      <c r="EH9" s="126"/>
      <c r="EI9" s="126"/>
    </row>
    <row r="10" spans="1:168" ht="11.25" customHeight="1" thickBot="1">
      <c r="A10" s="212"/>
      <c r="B10" s="213"/>
      <c r="C10" s="218"/>
      <c r="D10" s="218"/>
      <c r="E10" s="218"/>
      <c r="F10" s="218"/>
      <c r="G10" s="218"/>
      <c r="H10" s="218"/>
      <c r="I10" s="218"/>
      <c r="J10" s="218"/>
      <c r="K10" s="218"/>
      <c r="L10" s="218"/>
      <c r="M10" s="218"/>
      <c r="N10" s="218"/>
      <c r="O10" s="218"/>
      <c r="P10" s="218"/>
      <c r="Q10" s="218"/>
      <c r="R10" s="218"/>
      <c r="S10" s="218"/>
      <c r="T10" s="218"/>
      <c r="U10" s="218"/>
      <c r="V10" s="218"/>
      <c r="W10" s="219"/>
      <c r="X10" s="232"/>
      <c r="Y10" s="233"/>
      <c r="Z10" s="363"/>
      <c r="AA10" s="364"/>
      <c r="AB10" s="234"/>
      <c r="AC10" s="233"/>
      <c r="AD10" s="234"/>
      <c r="AE10" s="233"/>
      <c r="AF10" s="234"/>
      <c r="AG10" s="233"/>
      <c r="AH10" s="234"/>
      <c r="AI10" s="233"/>
      <c r="AJ10" s="234"/>
      <c r="AK10" s="233"/>
      <c r="AL10" s="241"/>
      <c r="AM10" s="240"/>
      <c r="AN10" s="258"/>
      <c r="AO10" s="243"/>
      <c r="AQ10" s="127"/>
      <c r="AR10" s="127"/>
      <c r="AS10" s="127"/>
      <c r="AT10" s="127"/>
      <c r="AU10" s="127"/>
      <c r="AV10" s="127"/>
      <c r="AW10" s="127"/>
      <c r="AX10" s="127"/>
      <c r="AY10" s="127"/>
      <c r="AZ10" s="127"/>
      <c r="BA10" s="127"/>
      <c r="BB10" s="127"/>
      <c r="BC10" s="127"/>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G10" s="127"/>
      <c r="CH10" s="127"/>
      <c r="CI10" s="127"/>
      <c r="CJ10" s="127"/>
      <c r="CK10" s="127"/>
      <c r="CL10" s="127"/>
      <c r="CM10" s="127"/>
      <c r="CN10" s="127"/>
      <c r="CO10" s="127"/>
      <c r="CP10" s="127"/>
      <c r="CQ10" s="127"/>
      <c r="CR10" s="127"/>
      <c r="CS10" s="127"/>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W10" s="127"/>
      <c r="DX10" s="127"/>
      <c r="DY10" s="127"/>
      <c r="DZ10" s="127"/>
      <c r="EA10" s="127"/>
      <c r="EB10" s="127"/>
      <c r="EC10" s="127"/>
      <c r="ED10" s="127"/>
      <c r="EE10" s="127"/>
      <c r="EF10" s="127"/>
      <c r="EG10" s="127"/>
      <c r="EH10" s="127"/>
      <c r="EI10" s="127"/>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row>
    <row r="11" spans="1:168" ht="11.25" customHeight="1">
      <c r="A11" s="210" t="str">
        <f>AB5</f>
        <v>C</v>
      </c>
      <c r="B11" s="211"/>
      <c r="C11" s="357"/>
      <c r="D11" s="343"/>
      <c r="E11" s="343"/>
      <c r="F11" s="343"/>
      <c r="G11" s="343"/>
      <c r="H11" s="343"/>
      <c r="I11" s="343"/>
      <c r="J11" s="343"/>
      <c r="K11" s="343"/>
      <c r="L11" s="343"/>
      <c r="M11" s="215"/>
      <c r="N11" s="215"/>
      <c r="O11" s="215"/>
      <c r="P11" s="343"/>
      <c r="Q11" s="343"/>
      <c r="R11" s="343"/>
      <c r="S11" s="343"/>
      <c r="T11" s="343"/>
      <c r="U11" s="343"/>
      <c r="V11" s="343"/>
      <c r="W11" s="344"/>
      <c r="X11" s="220" t="str">
        <f>IF(AB7&lt;&gt;"",IF(AB7="W","L","W"),"")</f>
        <v/>
      </c>
      <c r="Y11" s="360"/>
      <c r="Z11" s="227" t="str">
        <f>IF(AB9&lt;&gt;"",IF(AB9="W","L","W"),"")</f>
        <v/>
      </c>
      <c r="AA11" s="221"/>
      <c r="AB11" s="228"/>
      <c r="AC11" s="362"/>
      <c r="AD11" s="227" t="str">
        <f>IF($D3="1P",IF(L42=L44,IF(J42=J44,IF(H42&lt;&gt;"",IF(H42&gt;H44,"W","L"),""),IF(J42&gt;J44,"W","L")),IF(L42&gt;L44,"W","L")),IF(L42=L44,IF(J42=J44,IF(H42&lt;&gt;"",IF(H42&gt;H44,"W","L"),""),IF(J42&gt;J44,"W","L")),IF(L42&gt;L44,"W","L")))</f>
        <v/>
      </c>
      <c r="AE11" s="221"/>
      <c r="AF11" s="227" t="str">
        <f>IF($D3="1P",IF(Z46=Z48,IF(X46=X48,IF(V46&lt;&gt;"",IF(V46&gt;V48,"W","L"),""),IF(X46&gt;X48,"W","L")),IF(Z46&gt;Z48,"W","L")),IF(Z34=Z36,IF(X34=X36,IF(V34&lt;&gt;"",IF(V34&gt;V36,"W","L"),""),IF(X34&gt;X36,"W","L")),IF(Z34&gt;Z36,"W","L")))</f>
        <v/>
      </c>
      <c r="AG11" s="221"/>
      <c r="AH11" s="227" t="str">
        <f>IF($D3="1P",IF(L26=L28,IF(J26=J28,IF(H26&lt;&gt;"",IF(H26&gt;H28,"W","L"),""),IF(J26&gt;J28,"W","L")),IF(L26&gt;L28,"W","L")),IF(L26=L28,IF(J26=J28,IF(H26&lt;&gt;"",IF(H26&gt;H28,"W","L"),""),IF(J26&gt;J28,"W","L")),IF(L26&gt;L28,"W","L")))</f>
        <v/>
      </c>
      <c r="AI11" s="221"/>
      <c r="AJ11" s="227" t="str">
        <f>IF($D3="1P",IF(Z38=Z40,IF(X38=X40,IF(V38&lt;&gt;"",IF(V38&gt;V40,"W","L"),""),IF(X38&gt;X40,"W","L")),IF(Z38&gt;Z40,"W","L")),IF(Z26=Z28,IF(X26=X28,IF(V26&lt;&gt;"",IF(V26&gt;V28,"W","L"),""),IF(X26&gt;X28,"W","L")),IF(Z26&gt;Z28,"W","L")))</f>
        <v/>
      </c>
      <c r="AK11" s="221"/>
      <c r="AL11" s="239" t="str">
        <f>IF(OR(COUNTIF(X11:AJ11,"W"),COUNTIF(X11:AJ11,"L")),COUNTIF(X11:AJ11,"W")*2+COUNTIF(X11:AJ11,"L"),"")</f>
        <v/>
      </c>
      <c r="AM11" s="240"/>
      <c r="AN11" s="242" t="str">
        <f>IF(AL11&lt;&gt;"",RANK(AL11,AL7:AL19,0),"")</f>
        <v/>
      </c>
      <c r="AO11" s="243"/>
      <c r="AQ11" s="154" t="str">
        <f>CONCATENATE($A5," ",$D5,","," ",$F3)</f>
        <v>Group: 1, Men's Singles</v>
      </c>
      <c r="AR11" s="155"/>
      <c r="AS11" s="155"/>
      <c r="AT11" s="155"/>
      <c r="AU11" s="155"/>
      <c r="AV11" s="155"/>
      <c r="AW11" s="155"/>
      <c r="AX11" s="155"/>
      <c r="AY11" s="155"/>
      <c r="AZ11" s="155"/>
      <c r="BA11" s="155"/>
      <c r="BB11" s="155"/>
      <c r="BC11" s="156"/>
      <c r="BD11" s="163">
        <f>A26</f>
        <v>2</v>
      </c>
      <c r="BE11" s="164"/>
      <c r="BF11" s="183" t="str">
        <f>C26</f>
        <v>C</v>
      </c>
      <c r="BG11" s="185" t="str">
        <f>IF(VLOOKUP($BF11,$A7:$C19,3,FALSE)=0,"",CONCATENATE(VLOOKUP(VLOOKUP($BF11,$A7:$C19,3,FALSE),Players!$C:$G,4,FALSE)," ",VLOOKUP($BF11,$A7:$C19,3,FALSE)," ",IF(ISERROR(VLOOKUP(VLOOKUP($BF11,$A7:$C19,3,FALSE),Players!$C:$G,5,FALSE)),"()",CONCATENATE("(",VLOOKUP(VLOOKUP($BF11,$A7:$C19,3,FALSE),Players!$C:$G,5,FALSE),")"))))</f>
        <v/>
      </c>
      <c r="BH11" s="186"/>
      <c r="BI11" s="186"/>
      <c r="BJ11" s="186"/>
      <c r="BK11" s="186"/>
      <c r="BL11" s="186"/>
      <c r="BM11" s="186"/>
      <c r="BN11" s="186"/>
      <c r="BO11" s="186"/>
      <c r="BP11" s="186"/>
      <c r="BQ11" s="186"/>
      <c r="BR11" s="186"/>
      <c r="BS11" s="186"/>
      <c r="BT11" s="186"/>
      <c r="BU11" s="187"/>
      <c r="BV11" s="170" t="str">
        <f>IF(D26&lt;&gt;"",D26,"")</f>
        <v/>
      </c>
      <c r="BW11" s="171"/>
      <c r="BX11" s="335" t="str">
        <f>IF(F26&lt;&gt;"",F26,"")</f>
        <v/>
      </c>
      <c r="BY11" s="171"/>
      <c r="BZ11" s="335" t="str">
        <f>IF(H26&lt;&gt;"",H26,"")</f>
        <v/>
      </c>
      <c r="CA11" s="171"/>
      <c r="CB11" s="335" t="str">
        <f>IF(J26&lt;&gt;"",J26,"")</f>
        <v/>
      </c>
      <c r="CC11" s="171"/>
      <c r="CD11" s="335" t="str">
        <f>IF(L26&lt;&gt;"",L26,"")</f>
        <v/>
      </c>
      <c r="CE11" s="337"/>
      <c r="CF11" s="174" t="str">
        <f>IF($CD11=$CD13,IF($CB11=$CB13,IF($BZ11&lt;&gt;"",IF($BZ11&gt;$BZ13,"W","L"),""),IF($CB11&gt;$CB13,"W","L")),IF($CD11&gt;$CD13,"W","L"))</f>
        <v/>
      </c>
      <c r="CG11" s="154" t="str">
        <f>CONCATENATE($A5," ",$D5,","," ",$F3)</f>
        <v>Group: 1, Men's Singles</v>
      </c>
      <c r="CH11" s="155"/>
      <c r="CI11" s="155"/>
      <c r="CJ11" s="155"/>
      <c r="CK11" s="155"/>
      <c r="CL11" s="155"/>
      <c r="CM11" s="155"/>
      <c r="CN11" s="155"/>
      <c r="CO11" s="155"/>
      <c r="CP11" s="155"/>
      <c r="CQ11" s="155"/>
      <c r="CR11" s="155"/>
      <c r="CS11" s="156"/>
      <c r="CT11" s="163">
        <f>O26</f>
        <v>9</v>
      </c>
      <c r="CU11" s="164"/>
      <c r="CV11" s="183" t="str">
        <f>Q26</f>
        <v>C</v>
      </c>
      <c r="CW11" s="185" t="str">
        <f>IF(VLOOKUP($CV11,$A7:$C19,3,FALSE)=0,"",CONCATENATE(VLOOKUP(VLOOKUP($CV11,$A7:$C19,3,FALSE),Players!$C:$G,4,FALSE)," ",VLOOKUP($CV11,$A7:$C19,3,FALSE)," ",IF(ISERROR(VLOOKUP(VLOOKUP($CV11,$A7:$C19,3,FALSE),Players!$C:$G,5,FALSE)),"()",CONCATENATE("(",VLOOKUP(VLOOKUP($CV11,$A7:$C19,3,FALSE),Players!$C:$G,5,FALSE),")"))))</f>
        <v/>
      </c>
      <c r="CX11" s="186"/>
      <c r="CY11" s="186"/>
      <c r="CZ11" s="186"/>
      <c r="DA11" s="186"/>
      <c r="DB11" s="186"/>
      <c r="DC11" s="186"/>
      <c r="DD11" s="186"/>
      <c r="DE11" s="186"/>
      <c r="DF11" s="186"/>
      <c r="DG11" s="186"/>
      <c r="DH11" s="186"/>
      <c r="DI11" s="186"/>
      <c r="DJ11" s="186"/>
      <c r="DK11" s="187"/>
      <c r="DL11" s="170" t="str">
        <f>IF(R26&lt;&gt;"",R26,"")</f>
        <v/>
      </c>
      <c r="DM11" s="171"/>
      <c r="DN11" s="335" t="str">
        <f>IF(T26&lt;&gt;"",T26,"")</f>
        <v/>
      </c>
      <c r="DO11" s="171"/>
      <c r="DP11" s="335" t="str">
        <f>IF(V26&lt;&gt;"",V26,"")</f>
        <v/>
      </c>
      <c r="DQ11" s="171"/>
      <c r="DR11" s="335" t="str">
        <f>IF(X26&lt;&gt;"",X26,"")</f>
        <v/>
      </c>
      <c r="DS11" s="171"/>
      <c r="DT11" s="335" t="str">
        <f>IF(Z26&lt;&gt;"",Z26,"")</f>
        <v/>
      </c>
      <c r="DU11" s="337"/>
      <c r="DV11" s="174" t="str">
        <f>IF($DT11=$DT13,IF($DR11=$DR13,IF($DP11&lt;&gt;"",IF($DP11&gt;$DP13,"W","L"),""),IF($DR11&gt;$DR13,"W","L")),IF($DT11&gt;$DT13,"W","L"))</f>
        <v/>
      </c>
      <c r="DW11" s="154" t="str">
        <f>CONCATENATE($A5," ",$D5,","," ",$F3)</f>
        <v>Group: 1, Men's Singles</v>
      </c>
      <c r="DX11" s="155"/>
      <c r="DY11" s="155"/>
      <c r="DZ11" s="155"/>
      <c r="EA11" s="155"/>
      <c r="EB11" s="155"/>
      <c r="EC11" s="155"/>
      <c r="ED11" s="155"/>
      <c r="EE11" s="155"/>
      <c r="EF11" s="155"/>
      <c r="EG11" s="155"/>
      <c r="EH11" s="155"/>
      <c r="EI11" s="156"/>
      <c r="EJ11" s="163">
        <f>AC26</f>
        <v>16</v>
      </c>
      <c r="EK11" s="164"/>
      <c r="EL11" s="183" t="str">
        <f>AE26</f>
        <v>A</v>
      </c>
      <c r="EM11" s="185" t="str">
        <f>IF(VLOOKUP($EL11,$A7:$C19,3,FALSE)=0,"",CONCATENATE(VLOOKUP(VLOOKUP($EL11,$A7:$C19,3,FALSE),Players!$C:$G,4,FALSE)," ",VLOOKUP($EL11,$A7:$C19,3,FALSE)," ",IF(ISERROR(VLOOKUP(VLOOKUP($EL11,$A7:$C19,3,FALSE),Players!$C:$G,5,FALSE)),"()",CONCATENATE("(",VLOOKUP(VLOOKUP($EL11,$A7:$C19,3,FALSE),Players!$C:$G,5,FALSE),")"))))</f>
        <v/>
      </c>
      <c r="EN11" s="186"/>
      <c r="EO11" s="186"/>
      <c r="EP11" s="186"/>
      <c r="EQ11" s="186"/>
      <c r="ER11" s="186"/>
      <c r="ES11" s="186"/>
      <c r="ET11" s="186"/>
      <c r="EU11" s="186"/>
      <c r="EV11" s="186"/>
      <c r="EW11" s="186"/>
      <c r="EX11" s="186"/>
      <c r="EY11" s="186"/>
      <c r="EZ11" s="186"/>
      <c r="FA11" s="187"/>
      <c r="FB11" s="170" t="str">
        <f>IF(AF26&lt;&gt;"",AF26,"")</f>
        <v/>
      </c>
      <c r="FC11" s="171"/>
      <c r="FD11" s="335" t="str">
        <f>IF(AH26&lt;&gt;"",AH26,"")</f>
        <v/>
      </c>
      <c r="FE11" s="171"/>
      <c r="FF11" s="335" t="str">
        <f>IF(AJ26&lt;&gt;"",AJ26,"")</f>
        <v/>
      </c>
      <c r="FG11" s="171"/>
      <c r="FH11" s="335" t="str">
        <f>IF(AL26&lt;&gt;"",AL26,"")</f>
        <v/>
      </c>
      <c r="FI11" s="171"/>
      <c r="FJ11" s="335" t="str">
        <f>IF(AN26&lt;&gt;"",AN26,"")</f>
        <v/>
      </c>
      <c r="FK11" s="337"/>
      <c r="FL11" s="174" t="str">
        <f>IF($FJ11=$FJ13,IF($FH11=$FH13,IF($FF11&lt;&gt;"",IF($FF11&gt;$FF13,"W","L"),""),IF($FH11&gt;$FH13,"W","L")),IF($FJ11&gt;$FJ13,"W","L"))</f>
        <v/>
      </c>
    </row>
    <row r="12" spans="1:168" ht="11.25" customHeight="1">
      <c r="A12" s="212"/>
      <c r="B12" s="213"/>
      <c r="C12" s="218"/>
      <c r="D12" s="218"/>
      <c r="E12" s="218"/>
      <c r="F12" s="218"/>
      <c r="G12" s="218"/>
      <c r="H12" s="218"/>
      <c r="I12" s="218"/>
      <c r="J12" s="218"/>
      <c r="K12" s="218"/>
      <c r="L12" s="218"/>
      <c r="M12" s="218"/>
      <c r="N12" s="218"/>
      <c r="O12" s="218"/>
      <c r="P12" s="218"/>
      <c r="Q12" s="218"/>
      <c r="R12" s="218"/>
      <c r="S12" s="218"/>
      <c r="T12" s="218"/>
      <c r="U12" s="218"/>
      <c r="V12" s="218"/>
      <c r="W12" s="219"/>
      <c r="X12" s="232"/>
      <c r="Y12" s="361"/>
      <c r="Z12" s="234"/>
      <c r="AA12" s="233"/>
      <c r="AB12" s="363"/>
      <c r="AC12" s="364"/>
      <c r="AD12" s="234"/>
      <c r="AE12" s="233"/>
      <c r="AF12" s="234"/>
      <c r="AG12" s="233"/>
      <c r="AH12" s="234"/>
      <c r="AI12" s="233"/>
      <c r="AJ12" s="234"/>
      <c r="AK12" s="233"/>
      <c r="AL12" s="241"/>
      <c r="AM12" s="240"/>
      <c r="AN12" s="258"/>
      <c r="AO12" s="243"/>
      <c r="AQ12" s="157"/>
      <c r="AR12" s="158"/>
      <c r="AS12" s="158"/>
      <c r="AT12" s="158"/>
      <c r="AU12" s="158"/>
      <c r="AV12" s="158"/>
      <c r="AW12" s="158"/>
      <c r="AX12" s="158"/>
      <c r="AY12" s="158"/>
      <c r="AZ12" s="158"/>
      <c r="BA12" s="158"/>
      <c r="BB12" s="158"/>
      <c r="BC12" s="159"/>
      <c r="BD12" s="165"/>
      <c r="BE12" s="166"/>
      <c r="BF12" s="184"/>
      <c r="BG12" s="188"/>
      <c r="BH12" s="189"/>
      <c r="BI12" s="189"/>
      <c r="BJ12" s="189"/>
      <c r="BK12" s="189"/>
      <c r="BL12" s="189"/>
      <c r="BM12" s="189"/>
      <c r="BN12" s="189"/>
      <c r="BO12" s="189"/>
      <c r="BP12" s="189"/>
      <c r="BQ12" s="189"/>
      <c r="BR12" s="189"/>
      <c r="BS12" s="189"/>
      <c r="BT12" s="189"/>
      <c r="BU12" s="190"/>
      <c r="BV12" s="172"/>
      <c r="BW12" s="173"/>
      <c r="BX12" s="336"/>
      <c r="BY12" s="173"/>
      <c r="BZ12" s="336"/>
      <c r="CA12" s="173"/>
      <c r="CB12" s="336"/>
      <c r="CC12" s="173"/>
      <c r="CD12" s="336"/>
      <c r="CE12" s="338"/>
      <c r="CF12" s="174"/>
      <c r="CG12" s="157"/>
      <c r="CH12" s="158"/>
      <c r="CI12" s="158"/>
      <c r="CJ12" s="158"/>
      <c r="CK12" s="158"/>
      <c r="CL12" s="158"/>
      <c r="CM12" s="158"/>
      <c r="CN12" s="158"/>
      <c r="CO12" s="158"/>
      <c r="CP12" s="158"/>
      <c r="CQ12" s="158"/>
      <c r="CR12" s="158"/>
      <c r="CS12" s="159"/>
      <c r="CT12" s="165"/>
      <c r="CU12" s="166"/>
      <c r="CV12" s="184"/>
      <c r="CW12" s="188"/>
      <c r="CX12" s="189"/>
      <c r="CY12" s="189"/>
      <c r="CZ12" s="189"/>
      <c r="DA12" s="189"/>
      <c r="DB12" s="189"/>
      <c r="DC12" s="189"/>
      <c r="DD12" s="189"/>
      <c r="DE12" s="189"/>
      <c r="DF12" s="189"/>
      <c r="DG12" s="189"/>
      <c r="DH12" s="189"/>
      <c r="DI12" s="189"/>
      <c r="DJ12" s="189"/>
      <c r="DK12" s="190"/>
      <c r="DL12" s="172"/>
      <c r="DM12" s="173"/>
      <c r="DN12" s="336"/>
      <c r="DO12" s="173"/>
      <c r="DP12" s="336"/>
      <c r="DQ12" s="173"/>
      <c r="DR12" s="336"/>
      <c r="DS12" s="173"/>
      <c r="DT12" s="336"/>
      <c r="DU12" s="338"/>
      <c r="DV12" s="174"/>
      <c r="DW12" s="157"/>
      <c r="DX12" s="158"/>
      <c r="DY12" s="158"/>
      <c r="DZ12" s="158"/>
      <c r="EA12" s="158"/>
      <c r="EB12" s="158"/>
      <c r="EC12" s="158"/>
      <c r="ED12" s="158"/>
      <c r="EE12" s="158"/>
      <c r="EF12" s="158"/>
      <c r="EG12" s="158"/>
      <c r="EH12" s="158"/>
      <c r="EI12" s="159"/>
      <c r="EJ12" s="165"/>
      <c r="EK12" s="166"/>
      <c r="EL12" s="184"/>
      <c r="EM12" s="188"/>
      <c r="EN12" s="189"/>
      <c r="EO12" s="189"/>
      <c r="EP12" s="189"/>
      <c r="EQ12" s="189"/>
      <c r="ER12" s="189"/>
      <c r="ES12" s="189"/>
      <c r="ET12" s="189"/>
      <c r="EU12" s="189"/>
      <c r="EV12" s="189"/>
      <c r="EW12" s="189"/>
      <c r="EX12" s="189"/>
      <c r="EY12" s="189"/>
      <c r="EZ12" s="189"/>
      <c r="FA12" s="190"/>
      <c r="FB12" s="172"/>
      <c r="FC12" s="173"/>
      <c r="FD12" s="336"/>
      <c r="FE12" s="173"/>
      <c r="FF12" s="336"/>
      <c r="FG12" s="173"/>
      <c r="FH12" s="336"/>
      <c r="FI12" s="173"/>
      <c r="FJ12" s="336"/>
      <c r="FK12" s="338"/>
      <c r="FL12" s="174"/>
    </row>
    <row r="13" spans="1:168" ht="11.25" customHeight="1">
      <c r="A13" s="210" t="str">
        <f>AD5</f>
        <v>D</v>
      </c>
      <c r="B13" s="211"/>
      <c r="C13" s="357"/>
      <c r="D13" s="343"/>
      <c r="E13" s="343"/>
      <c r="F13" s="343"/>
      <c r="G13" s="343"/>
      <c r="H13" s="343"/>
      <c r="I13" s="343"/>
      <c r="J13" s="343"/>
      <c r="K13" s="343"/>
      <c r="L13" s="343"/>
      <c r="M13" s="215"/>
      <c r="N13" s="215"/>
      <c r="O13" s="215"/>
      <c r="P13" s="343"/>
      <c r="Q13" s="343"/>
      <c r="R13" s="343"/>
      <c r="S13" s="343"/>
      <c r="T13" s="343"/>
      <c r="U13" s="343"/>
      <c r="V13" s="343"/>
      <c r="W13" s="344"/>
      <c r="X13" s="220" t="str">
        <f>IF(AD7&lt;&gt;"",IF(AD7="W","L","W"),"")</f>
        <v/>
      </c>
      <c r="Y13" s="221"/>
      <c r="Z13" s="227" t="str">
        <f>IF(AD9&lt;&gt;"",IF(AD9="W","L","W"),"")</f>
        <v/>
      </c>
      <c r="AA13" s="221"/>
      <c r="AB13" s="227" t="str">
        <f>IF(AD11&lt;&gt;"",IF(AD11="W","L","W"),"")</f>
        <v/>
      </c>
      <c r="AC13" s="221"/>
      <c r="AD13" s="228"/>
      <c r="AE13" s="362"/>
      <c r="AF13" s="227" t="str">
        <f>IF($D3="1P",IF(L30=L32,IF(J30=J32,IF(H30&lt;&gt;"",IF(H30&gt;H32,"W","L"),""),IF(J30&gt;J32,"W","L")),IF(L30&gt;L32,"W","L")),IF(L30=L32,IF(J30=J32,IF(H30&lt;&gt;"",IF(H30&gt;H32,"W","L"),""),IF(J30&gt;J32,"W","L")),IF(L30&gt;L32,"W","L")))</f>
        <v/>
      </c>
      <c r="AG13" s="221"/>
      <c r="AH13" s="227" t="str">
        <f>IF($D3="1P",IF(Z34=Z36,IF(X34=X36,IF(V34&lt;&gt;"",IF(V34&gt;V36,"W","L"),""),IF(X34&gt;X36,"W","L")),IF(Z34&gt;Z36,"W","L")),IF(Z22=Z24,IF(X22=X24,IF(V22&lt;&gt;"",IF(V22&gt;V24,"W","L"),""),IF(X22&gt;X24,"W","L")),IF(Z22&gt;Z24,"W","L")))</f>
        <v/>
      </c>
      <c r="AI13" s="221"/>
      <c r="AJ13" s="227" t="str">
        <f>IF($D3="1P",IF(AN42=AN44,IF(AL42=AL44,IF(AJ42&lt;&gt;"",IF(AJ42&gt;AJ44,"W","L"),""),IF(AL42&gt;AL44,"W","L")),IF(AN42&gt;AN44,"W","L")),IF(AN30=AN32,IF(AL30=AL32,IF(AJ30&lt;&gt;"",IF(AJ30&gt;AJ32,"W","L"),""),IF(AL30&gt;AL32,"W","L")),IF(AN30&gt;AN32,"W","L")))</f>
        <v/>
      </c>
      <c r="AK13" s="221"/>
      <c r="AL13" s="239" t="str">
        <f>IF(OR(COUNTIF(X13:AJ13,"W"),COUNTIF(X13:AJ13,"L")),COUNTIF(X13:AJ13,"W")*2+COUNTIF(X13:AJ13,"L"),"")</f>
        <v/>
      </c>
      <c r="AM13" s="240"/>
      <c r="AN13" s="242" t="str">
        <f>IF(AL13&lt;&gt;"",RANK(AL13,AL7:AL19,0),"")</f>
        <v/>
      </c>
      <c r="AO13" s="243"/>
      <c r="AQ13" s="157"/>
      <c r="AR13" s="158"/>
      <c r="AS13" s="158"/>
      <c r="AT13" s="158"/>
      <c r="AU13" s="158"/>
      <c r="AV13" s="158"/>
      <c r="AW13" s="158"/>
      <c r="AX13" s="158"/>
      <c r="AY13" s="158"/>
      <c r="AZ13" s="158"/>
      <c r="BA13" s="158"/>
      <c r="BB13" s="158"/>
      <c r="BC13" s="159"/>
      <c r="BD13" s="165"/>
      <c r="BE13" s="166"/>
      <c r="BF13" s="175" t="str">
        <f>C28</f>
        <v>F</v>
      </c>
      <c r="BG13" s="177" t="str">
        <f>IF(VLOOKUP($BF13,$A7:$C19,3,FALSE)=0,"",CONCATENATE(VLOOKUP(VLOOKUP($BF13,$A7:$C19,3,FALSE),Players!$C:$G,4,FALSE)," ",VLOOKUP($BF13,$A7:$C19,3,FALSE)," ",IF(ISERROR(VLOOKUP(VLOOKUP($BF13,$A7:$C19,3,FALSE),Players!$C:$G,5,FALSE)),"()",CONCATENATE("(",VLOOKUP(VLOOKUP($BF13,$A7:$C19,3,FALSE),Players!$C:$G,5,FALSE),")"))))</f>
        <v/>
      </c>
      <c r="BH13" s="178"/>
      <c r="BI13" s="178"/>
      <c r="BJ13" s="178"/>
      <c r="BK13" s="178"/>
      <c r="BL13" s="178"/>
      <c r="BM13" s="178"/>
      <c r="BN13" s="178"/>
      <c r="BO13" s="178"/>
      <c r="BP13" s="178"/>
      <c r="BQ13" s="178"/>
      <c r="BR13" s="178"/>
      <c r="BS13" s="178"/>
      <c r="BT13" s="178"/>
      <c r="BU13" s="179"/>
      <c r="BV13" s="150" t="str">
        <f>IF(D28&lt;&gt;"",D28,"")</f>
        <v/>
      </c>
      <c r="BW13" s="151"/>
      <c r="BX13" s="288" t="str">
        <f>IF(F28&lt;&gt;"",F28,"")</f>
        <v/>
      </c>
      <c r="BY13" s="151"/>
      <c r="BZ13" s="288" t="str">
        <f>IF(H28&lt;&gt;"",H28,"")</f>
        <v/>
      </c>
      <c r="CA13" s="151"/>
      <c r="CB13" s="288" t="str">
        <f>IF(J28&lt;&gt;"",J28,"")</f>
        <v/>
      </c>
      <c r="CC13" s="151"/>
      <c r="CD13" s="288" t="str">
        <f>IF(L28&lt;&gt;"",L28,"")</f>
        <v/>
      </c>
      <c r="CE13" s="332"/>
      <c r="CF13" s="174" t="str">
        <f>IF($CF11&lt;&gt;"",IF(CF11="W","L","W"),"")</f>
        <v/>
      </c>
      <c r="CG13" s="157"/>
      <c r="CH13" s="158"/>
      <c r="CI13" s="158"/>
      <c r="CJ13" s="158"/>
      <c r="CK13" s="158"/>
      <c r="CL13" s="158"/>
      <c r="CM13" s="158"/>
      <c r="CN13" s="158"/>
      <c r="CO13" s="158"/>
      <c r="CP13" s="158"/>
      <c r="CQ13" s="158"/>
      <c r="CR13" s="158"/>
      <c r="CS13" s="159"/>
      <c r="CT13" s="165"/>
      <c r="CU13" s="166"/>
      <c r="CV13" s="175" t="str">
        <f>Q28</f>
        <v>G</v>
      </c>
      <c r="CW13" s="177" t="str">
        <f>IF(VLOOKUP($CV13,$A7:$C19,3,FALSE)=0,"",CONCATENATE(VLOOKUP(VLOOKUP($CV13,$A7:$C19,3,FALSE),Players!$C:$G,4,FALSE)," ",VLOOKUP($CV13,$A7:$C19,3,FALSE)," ",IF(ISERROR(VLOOKUP(VLOOKUP($CV13,$A7:$C19,3,FALSE),Players!$C:$G,5,FALSE)),"()",CONCATENATE("(",VLOOKUP(VLOOKUP($CV13,$A7:$C19,3,FALSE),Players!$C:$G,5,FALSE),")"))))</f>
        <v/>
      </c>
      <c r="CX13" s="178"/>
      <c r="CY13" s="178"/>
      <c r="CZ13" s="178"/>
      <c r="DA13" s="178"/>
      <c r="DB13" s="178"/>
      <c r="DC13" s="178"/>
      <c r="DD13" s="178"/>
      <c r="DE13" s="178"/>
      <c r="DF13" s="178"/>
      <c r="DG13" s="178"/>
      <c r="DH13" s="178"/>
      <c r="DI13" s="178"/>
      <c r="DJ13" s="178"/>
      <c r="DK13" s="179"/>
      <c r="DL13" s="150" t="str">
        <f>IF(R28&lt;&gt;"",R28,"")</f>
        <v/>
      </c>
      <c r="DM13" s="151"/>
      <c r="DN13" s="288" t="str">
        <f>IF(T28&lt;&gt;"",T28,"")</f>
        <v/>
      </c>
      <c r="DO13" s="151"/>
      <c r="DP13" s="288" t="str">
        <f>IF(V28&lt;&gt;"",V28,"")</f>
        <v/>
      </c>
      <c r="DQ13" s="151"/>
      <c r="DR13" s="288" t="str">
        <f>IF(X28&lt;&gt;"",X28,"")</f>
        <v/>
      </c>
      <c r="DS13" s="151"/>
      <c r="DT13" s="288" t="str">
        <f>IF(Z28&lt;&gt;"",Z28,"")</f>
        <v/>
      </c>
      <c r="DU13" s="332"/>
      <c r="DV13" s="174" t="str">
        <f>IF($DV11&lt;&gt;"",IF(DV11="W","L","W"),"")</f>
        <v/>
      </c>
      <c r="DW13" s="157"/>
      <c r="DX13" s="158"/>
      <c r="DY13" s="158"/>
      <c r="DZ13" s="158"/>
      <c r="EA13" s="158"/>
      <c r="EB13" s="158"/>
      <c r="EC13" s="158"/>
      <c r="ED13" s="158"/>
      <c r="EE13" s="158"/>
      <c r="EF13" s="158"/>
      <c r="EG13" s="158"/>
      <c r="EH13" s="158"/>
      <c r="EI13" s="159"/>
      <c r="EJ13" s="165"/>
      <c r="EK13" s="166"/>
      <c r="EL13" s="175" t="str">
        <f>AE28</f>
        <v>B</v>
      </c>
      <c r="EM13" s="177" t="str">
        <f>IF(VLOOKUP($EL13,$A7:$C19,3,FALSE)=0,"",CONCATENATE(VLOOKUP(VLOOKUP($EL13,$A7:$C19,3,FALSE),Players!$C:$G,4,FALSE)," ",VLOOKUP($EL13,$A7:$C19,3,FALSE)," ",IF(ISERROR(VLOOKUP(VLOOKUP($EL13,$A7:$C19,3,FALSE),Players!$C:$G,5,FALSE)),"()",CONCATENATE("(",VLOOKUP(VLOOKUP($EL13,$A7:$C19,3,FALSE),Players!$C:$G,5,FALSE),")"))))</f>
        <v/>
      </c>
      <c r="EN13" s="178"/>
      <c r="EO13" s="178"/>
      <c r="EP13" s="178"/>
      <c r="EQ13" s="178"/>
      <c r="ER13" s="178"/>
      <c r="ES13" s="178"/>
      <c r="ET13" s="178"/>
      <c r="EU13" s="178"/>
      <c r="EV13" s="178"/>
      <c r="EW13" s="178"/>
      <c r="EX13" s="178"/>
      <c r="EY13" s="178"/>
      <c r="EZ13" s="178"/>
      <c r="FA13" s="179"/>
      <c r="FB13" s="150" t="str">
        <f>IF(AF28&lt;&gt;"",AF28,"")</f>
        <v/>
      </c>
      <c r="FC13" s="151"/>
      <c r="FD13" s="288" t="str">
        <f>IF(AH28&lt;&gt;"",AH28,"")</f>
        <v/>
      </c>
      <c r="FE13" s="151"/>
      <c r="FF13" s="288" t="str">
        <f>IF(AJ28&lt;&gt;"",AJ28,"")</f>
        <v/>
      </c>
      <c r="FG13" s="151"/>
      <c r="FH13" s="288" t="str">
        <f>IF(AL28&lt;&gt;"",AL28,"")</f>
        <v/>
      </c>
      <c r="FI13" s="151"/>
      <c r="FJ13" s="288" t="str">
        <f>IF(AN28&lt;&gt;"",AN28,"")</f>
        <v/>
      </c>
      <c r="FK13" s="332"/>
      <c r="FL13" s="174" t="str">
        <f>IF($FL11&lt;&gt;"",IF(FL11="W","L","W"),"")</f>
        <v/>
      </c>
    </row>
    <row r="14" spans="1:168" ht="11.25" customHeight="1" thickBot="1">
      <c r="A14" s="212"/>
      <c r="B14" s="213"/>
      <c r="C14" s="218"/>
      <c r="D14" s="218"/>
      <c r="E14" s="218"/>
      <c r="F14" s="218"/>
      <c r="G14" s="218"/>
      <c r="H14" s="218"/>
      <c r="I14" s="218"/>
      <c r="J14" s="218"/>
      <c r="K14" s="218"/>
      <c r="L14" s="218"/>
      <c r="M14" s="218"/>
      <c r="N14" s="218"/>
      <c r="O14" s="218"/>
      <c r="P14" s="218"/>
      <c r="Q14" s="218"/>
      <c r="R14" s="218"/>
      <c r="S14" s="218"/>
      <c r="T14" s="218"/>
      <c r="U14" s="218"/>
      <c r="V14" s="218"/>
      <c r="W14" s="219"/>
      <c r="X14" s="232"/>
      <c r="Y14" s="233"/>
      <c r="Z14" s="234"/>
      <c r="AA14" s="233"/>
      <c r="AB14" s="234"/>
      <c r="AC14" s="233"/>
      <c r="AD14" s="363"/>
      <c r="AE14" s="364"/>
      <c r="AF14" s="234"/>
      <c r="AG14" s="233"/>
      <c r="AH14" s="234"/>
      <c r="AI14" s="233"/>
      <c r="AJ14" s="234"/>
      <c r="AK14" s="233"/>
      <c r="AL14" s="241"/>
      <c r="AM14" s="240"/>
      <c r="AN14" s="258"/>
      <c r="AO14" s="243"/>
      <c r="AQ14" s="160"/>
      <c r="AR14" s="161"/>
      <c r="AS14" s="161"/>
      <c r="AT14" s="161"/>
      <c r="AU14" s="161"/>
      <c r="AV14" s="161"/>
      <c r="AW14" s="161"/>
      <c r="AX14" s="161"/>
      <c r="AY14" s="161"/>
      <c r="AZ14" s="161"/>
      <c r="BA14" s="161"/>
      <c r="BB14" s="161"/>
      <c r="BC14" s="162"/>
      <c r="BD14" s="167"/>
      <c r="BE14" s="168"/>
      <c r="BF14" s="176"/>
      <c r="BG14" s="180"/>
      <c r="BH14" s="181"/>
      <c r="BI14" s="181"/>
      <c r="BJ14" s="181"/>
      <c r="BK14" s="181"/>
      <c r="BL14" s="181"/>
      <c r="BM14" s="181"/>
      <c r="BN14" s="181"/>
      <c r="BO14" s="181"/>
      <c r="BP14" s="181"/>
      <c r="BQ14" s="181"/>
      <c r="BR14" s="181"/>
      <c r="BS14" s="181"/>
      <c r="BT14" s="181"/>
      <c r="BU14" s="182"/>
      <c r="BV14" s="152"/>
      <c r="BW14" s="153"/>
      <c r="BX14" s="333"/>
      <c r="BY14" s="153"/>
      <c r="BZ14" s="333"/>
      <c r="CA14" s="153"/>
      <c r="CB14" s="333"/>
      <c r="CC14" s="153"/>
      <c r="CD14" s="333"/>
      <c r="CE14" s="334"/>
      <c r="CF14" s="349"/>
      <c r="CG14" s="160"/>
      <c r="CH14" s="161"/>
      <c r="CI14" s="161"/>
      <c r="CJ14" s="161"/>
      <c r="CK14" s="161"/>
      <c r="CL14" s="161"/>
      <c r="CM14" s="161"/>
      <c r="CN14" s="161"/>
      <c r="CO14" s="161"/>
      <c r="CP14" s="161"/>
      <c r="CQ14" s="161"/>
      <c r="CR14" s="161"/>
      <c r="CS14" s="162"/>
      <c r="CT14" s="167"/>
      <c r="CU14" s="168"/>
      <c r="CV14" s="176"/>
      <c r="CW14" s="180"/>
      <c r="CX14" s="181"/>
      <c r="CY14" s="181"/>
      <c r="CZ14" s="181"/>
      <c r="DA14" s="181"/>
      <c r="DB14" s="181"/>
      <c r="DC14" s="181"/>
      <c r="DD14" s="181"/>
      <c r="DE14" s="181"/>
      <c r="DF14" s="181"/>
      <c r="DG14" s="181"/>
      <c r="DH14" s="181"/>
      <c r="DI14" s="181"/>
      <c r="DJ14" s="181"/>
      <c r="DK14" s="182"/>
      <c r="DL14" s="152"/>
      <c r="DM14" s="153"/>
      <c r="DN14" s="333"/>
      <c r="DO14" s="153"/>
      <c r="DP14" s="333"/>
      <c r="DQ14" s="153"/>
      <c r="DR14" s="333"/>
      <c r="DS14" s="153"/>
      <c r="DT14" s="333"/>
      <c r="DU14" s="334"/>
      <c r="DV14" s="174"/>
      <c r="DW14" s="160"/>
      <c r="DX14" s="161"/>
      <c r="DY14" s="161"/>
      <c r="DZ14" s="161"/>
      <c r="EA14" s="161"/>
      <c r="EB14" s="161"/>
      <c r="EC14" s="161"/>
      <c r="ED14" s="161"/>
      <c r="EE14" s="161"/>
      <c r="EF14" s="161"/>
      <c r="EG14" s="161"/>
      <c r="EH14" s="161"/>
      <c r="EI14" s="162"/>
      <c r="EJ14" s="167"/>
      <c r="EK14" s="168"/>
      <c r="EL14" s="176"/>
      <c r="EM14" s="180"/>
      <c r="EN14" s="181"/>
      <c r="EO14" s="181"/>
      <c r="EP14" s="181"/>
      <c r="EQ14" s="181"/>
      <c r="ER14" s="181"/>
      <c r="ES14" s="181"/>
      <c r="ET14" s="181"/>
      <c r="EU14" s="181"/>
      <c r="EV14" s="181"/>
      <c r="EW14" s="181"/>
      <c r="EX14" s="181"/>
      <c r="EY14" s="181"/>
      <c r="EZ14" s="181"/>
      <c r="FA14" s="182"/>
      <c r="FB14" s="152"/>
      <c r="FC14" s="153"/>
      <c r="FD14" s="333"/>
      <c r="FE14" s="153"/>
      <c r="FF14" s="333"/>
      <c r="FG14" s="153"/>
      <c r="FH14" s="333"/>
      <c r="FI14" s="153"/>
      <c r="FJ14" s="333"/>
      <c r="FK14" s="334"/>
      <c r="FL14" s="174"/>
    </row>
    <row r="15" spans="1:168" ht="11.25" customHeight="1">
      <c r="A15" s="210" t="str">
        <f>AF5</f>
        <v>E</v>
      </c>
      <c r="B15" s="211"/>
      <c r="C15" s="357"/>
      <c r="D15" s="343"/>
      <c r="E15" s="343"/>
      <c r="F15" s="343"/>
      <c r="G15" s="343"/>
      <c r="H15" s="343"/>
      <c r="I15" s="343"/>
      <c r="J15" s="343"/>
      <c r="K15" s="343"/>
      <c r="L15" s="343"/>
      <c r="M15" s="215"/>
      <c r="N15" s="215"/>
      <c r="O15" s="215"/>
      <c r="P15" s="343"/>
      <c r="Q15" s="343"/>
      <c r="R15" s="343"/>
      <c r="S15" s="343"/>
      <c r="T15" s="343"/>
      <c r="U15" s="343"/>
      <c r="V15" s="343"/>
      <c r="W15" s="344"/>
      <c r="X15" s="220" t="str">
        <f>IF(AF7&lt;&gt;"",IF(AF7="W","L","W"),"")</f>
        <v/>
      </c>
      <c r="Y15" s="221"/>
      <c r="Z15" s="227" t="str">
        <f>IF(AF9&lt;&gt;"",IF(AF9="W","L","W"),"")</f>
        <v/>
      </c>
      <c r="AA15" s="221"/>
      <c r="AB15" s="227" t="str">
        <f>IF(AF11&lt;&gt;"",IF(AF11="W","L","W"),"")</f>
        <v/>
      </c>
      <c r="AC15" s="221"/>
      <c r="AD15" s="227" t="str">
        <f>IF(AF13&lt;&gt;"",IF(AF13="W","L","W"),"")</f>
        <v/>
      </c>
      <c r="AE15" s="221"/>
      <c r="AF15" s="228"/>
      <c r="AG15" s="362"/>
      <c r="AH15" s="227" t="str">
        <f>IF($D3="1P",IF(AN46=AN48,IF(AL46=AL48,IF(AJ46&lt;&gt;"",IF(AJ46&gt;AJ48,"W","L"),""),IF(AL46&gt;AL48,"W","L")),IF(AN46&gt;AN48,"W","L")),IF(AN34=AN36,IF(AL34=AL36,IF(AJ34&lt;&gt;"",IF(AJ34&gt;AJ36,"W","L"),""),IF(AL34&gt;AL36,"W","L")),IF(AN34&gt;AN36,"W","L")))</f>
        <v/>
      </c>
      <c r="AI15" s="221"/>
      <c r="AJ15" s="227" t="str">
        <f>IF($D3="1P",IF(Z22=Z24,IF(X22=X24,IF(V22&lt;&gt;"",IF(V22&gt;V24,"W","L"),""),IF(X22&gt;X24,"W","L")),IF(Z22&gt;Z24,"W","L")),IF(AN42=AN44,IF(AL42=AL44,IF(AJ42&lt;&gt;"",IF(AJ42&gt;AJ44,"W","L"),""),IF(AL42&gt;AL44,"W","L")),IF(AN42&gt;AN44,"W","L")))</f>
        <v/>
      </c>
      <c r="AK15" s="221"/>
      <c r="AL15" s="239" t="str">
        <f>IF(OR(COUNTIF(X15:AJ15,"W"),COUNTIF(X15:AJ15,"L")),COUNTIF(X15:AJ15,"W")*2+COUNTIF(X15:AJ15,"L"),"")</f>
        <v/>
      </c>
      <c r="AM15" s="240"/>
      <c r="AN15" s="242" t="str">
        <f>IF(AL15&lt;&gt;"",RANK(AL15,AL7:AL19,0),"")</f>
        <v/>
      </c>
      <c r="AO15" s="243"/>
      <c r="AQ15" s="126"/>
      <c r="AR15" s="126"/>
      <c r="AS15" s="126"/>
      <c r="AT15" s="126"/>
      <c r="AU15" s="126"/>
      <c r="AV15" s="126"/>
      <c r="AW15" s="126"/>
      <c r="AX15" s="126"/>
      <c r="AY15" s="126"/>
      <c r="AZ15" s="126"/>
      <c r="BA15" s="126"/>
      <c r="BB15" s="126"/>
      <c r="BC15" s="126"/>
      <c r="BV15" s="169" t="str">
        <f>IF(CF11&lt;&gt;"",IF(AND(AND(BV11&gt;-1,BV13&gt;-1),OR(BV11&gt;10,BV13&gt;10),ABS(BV11-BV13)&gt;1,IF(OR(BV11&gt;11,BV13&gt;11),ABS(BV11-BV13)=2,TRUE),BV11=INT(BV11),BV13=INT(BV13)),"","Error"),"")</f>
        <v/>
      </c>
      <c r="BW15" s="169"/>
      <c r="BX15" s="169" t="str">
        <f>IF(CF11&lt;&gt;"",IF(AND(AND(BX11&gt;-1,BX13&gt;-1),OR(BX11&gt;10,BX13&gt;10),ABS(BX11-BX13)&gt;1,IF(OR(BX11&gt;11,BX13&gt;11),ABS(BX11-BX13)=2,TRUE),BX11=INT(BX11),BX13=INT(BX13)),"","Error"),"")</f>
        <v/>
      </c>
      <c r="BY15" s="169"/>
      <c r="BZ15" s="169" t="str">
        <f>IF(CF11&lt;&gt;"",IF(AND(AND(BZ11&gt;-1,BZ13&gt;-1),OR(BZ11&gt;10,BZ13&gt;10),ABS(BZ11-BZ13)&gt;1,IF(OR(BZ11&gt;11,BZ13&gt;11),ABS(BZ11-BZ13)=2,TRUE),BZ11=INT(BZ11),BZ13=INT(BZ13)),"","Error"),"")</f>
        <v/>
      </c>
      <c r="CA15" s="169"/>
      <c r="CB15" s="169" t="str">
        <f>IF(AND(CF11&lt;&gt;"",CB11&lt;&gt;""),IF(AND(AND(CB11&gt;-1,CB13&gt;-1),OR(CB11&gt;10,CB13&gt;10),ABS(CB11-CB13)&gt;1,IF(OR(CB11&gt;11,CB13&gt;11),ABS(CB11-CB13)=2,TRUE),CB11=INT(CB11),CB13=INT(CB13)),"","Error"),"")</f>
        <v/>
      </c>
      <c r="CC15" s="169"/>
      <c r="CD15" s="169" t="str">
        <f>IF(AND(CF11&lt;&gt;"",CD11&lt;&gt;""),IF(AND(AND(CD11&gt;-1,CD13&gt;-1),OR(CD11&gt;10,CD13&gt;10),ABS(CD11-CD13)&gt;1,IF(OR(CD11&gt;11,CD13&gt;11),ABS(CD11-CD13)=2,TRUE),CD11=INT(CD11),CD13=INT(CD13)),"","Error"),"")</f>
        <v/>
      </c>
      <c r="CE15" s="169"/>
      <c r="CG15" s="126"/>
      <c r="CH15" s="126"/>
      <c r="CI15" s="126"/>
      <c r="CJ15" s="126"/>
      <c r="CK15" s="126"/>
      <c r="CL15" s="126"/>
      <c r="CM15" s="126"/>
      <c r="CN15" s="126"/>
      <c r="CO15" s="126"/>
      <c r="CP15" s="126"/>
      <c r="CQ15" s="126"/>
      <c r="CR15" s="126"/>
      <c r="CS15" s="126"/>
      <c r="DL15" s="169" t="str">
        <f>IF(DV11&lt;&gt;"",IF(AND(AND(DL11&gt;-1,DL13&gt;-1),OR(DL11&gt;10,DL13&gt;10),ABS(DL11-DL13)&gt;1,IF(OR(DL11&gt;11,DL13&gt;11),ABS(DL11-DL13)=2,TRUE),DL11=INT(DL11),DL13=INT(DL13)),"","Error"),"")</f>
        <v/>
      </c>
      <c r="DM15" s="169"/>
      <c r="DN15" s="169" t="str">
        <f>IF(DV11&lt;&gt;"",IF(AND(AND(DN11&gt;-1,DN13&gt;-1),OR(DN11&gt;10,DN13&gt;10),ABS(DN11-DN13)&gt;1,IF(OR(DN11&gt;11,DN13&gt;11),ABS(DN11-DN13)=2,TRUE),DN11=INT(DN11),DN13=INT(DN13)),"","Error"),"")</f>
        <v/>
      </c>
      <c r="DO15" s="169"/>
      <c r="DP15" s="169" t="str">
        <f>IF(DV11&lt;&gt;"",IF(AND(AND(DP11&gt;-1,DP13&gt;-1),OR(DP11&gt;10,DP13&gt;10),ABS(DP11-DP13)&gt;1,IF(OR(DP11&gt;11,DP13&gt;11),ABS(DP11-DP13)=2,TRUE),DP11=INT(DP11),DP13=INT(DP13)),"","Error"),"")</f>
        <v/>
      </c>
      <c r="DQ15" s="169"/>
      <c r="DR15" s="169" t="str">
        <f>IF(AND(DV11&lt;&gt;"",DR11&lt;&gt;""),IF(AND(AND(DR11&gt;-1,DR13&gt;-1),OR(DR11&gt;10,DR13&gt;10),ABS(DR11-DR13)&gt;1,IF(OR(DR11&gt;11,DR13&gt;11),ABS(DR11-DR13)=2,TRUE),DR11=INT(DR11),DR13=INT(DR13)),"","Error"),"")</f>
        <v/>
      </c>
      <c r="DS15" s="169"/>
      <c r="DT15" s="169" t="str">
        <f>IF(AND(DV11&lt;&gt;"",DT11&lt;&gt;""),IF(AND(AND(DT11&gt;-1,DT13&gt;-1),OR(DT11&gt;10,DT13&gt;10),ABS(DT11-DT13)&gt;1,IF(OR(DT11&gt;11,DT13&gt;11),ABS(DT11-DT13)=2,TRUE),DT11=INT(DT11),DT13=INT(DT13)),"","Error"),"")</f>
        <v/>
      </c>
      <c r="DU15" s="169"/>
      <c r="DW15" s="126"/>
      <c r="DX15" s="126"/>
      <c r="DY15" s="126"/>
      <c r="DZ15" s="126"/>
      <c r="EA15" s="126"/>
      <c r="EB15" s="126"/>
      <c r="EC15" s="126"/>
      <c r="ED15" s="126"/>
      <c r="EE15" s="126"/>
      <c r="EF15" s="126"/>
      <c r="EG15" s="126"/>
      <c r="EH15" s="126"/>
      <c r="EI15" s="126"/>
      <c r="FB15" s="169" t="str">
        <f>IF(FL11&lt;&gt;"",IF(AND(AND(FB11&gt;-1,FB13&gt;-1),OR(FB11&gt;10,FB13&gt;10),ABS(FB11-FB13)&gt;1,IF(OR(FB11&gt;11,FB13&gt;11),ABS(FB11-FB13)=2,TRUE),FB11=INT(FB11),FB13=INT(FB13)),"","Error"),"")</f>
        <v/>
      </c>
      <c r="FC15" s="169"/>
      <c r="FD15" s="169" t="str">
        <f>IF(FL11&lt;&gt;"",IF(AND(AND(FD11&gt;-1,FD13&gt;-1),OR(FD11&gt;10,FD13&gt;10),ABS(FD11-FD13)&gt;1,IF(OR(FD11&gt;11,FD13&gt;11),ABS(FD11-FD13)=2,TRUE),FD11=INT(FD11),FD13=INT(FD13)),"","Error"),"")</f>
        <v/>
      </c>
      <c r="FE15" s="169"/>
      <c r="FF15" s="169" t="str">
        <f>IF(FL11&lt;&gt;"",IF(AND(AND(FF11&gt;-1,FF13&gt;-1),OR(FF11&gt;10,FF13&gt;10),ABS(FF11-FF13)&gt;1,IF(OR(FF11&gt;11,FF13&gt;11),ABS(FF11-FF13)=2,TRUE),FF11=INT(FF11),FF13=INT(FF13)),"","Error"),"")</f>
        <v/>
      </c>
      <c r="FG15" s="169"/>
      <c r="FH15" s="169" t="str">
        <f>IF(AND(FL11&lt;&gt;"",FH11&lt;&gt;""),IF(AND(AND(FH11&gt;-1,FH13&gt;-1),OR(FH11&gt;10,FH13&gt;10),ABS(FH11-FH13)&gt;1,IF(OR(FH11&gt;11,FH13&gt;11),ABS(FH11-FH13)=2,TRUE),FH11=INT(FH11),FH13=INT(FH13)),"","Error"),"")</f>
        <v/>
      </c>
      <c r="FI15" s="169"/>
      <c r="FJ15" s="169" t="str">
        <f>IF(AND(FL11&lt;&gt;"",FJ11&lt;&gt;""),IF(AND(AND(FJ11&gt;-1,FJ13&gt;-1),OR(FJ11&gt;10,FJ13&gt;10),ABS(FJ11-FJ13)&gt;1,IF(OR(FJ11&gt;11,FJ13&gt;11),ABS(FJ11-FJ13)=2,TRUE),FJ11=INT(FJ11),FJ13=INT(FJ13)),"","Error"),"")</f>
        <v/>
      </c>
      <c r="FK15" s="169"/>
    </row>
    <row r="16" spans="1:168" ht="11.25" customHeight="1">
      <c r="A16" s="212"/>
      <c r="B16" s="213"/>
      <c r="C16" s="218"/>
      <c r="D16" s="218"/>
      <c r="E16" s="218"/>
      <c r="F16" s="218"/>
      <c r="G16" s="218"/>
      <c r="H16" s="218"/>
      <c r="I16" s="218"/>
      <c r="J16" s="218"/>
      <c r="K16" s="218"/>
      <c r="L16" s="218"/>
      <c r="M16" s="218"/>
      <c r="N16" s="218"/>
      <c r="O16" s="218"/>
      <c r="P16" s="218"/>
      <c r="Q16" s="218"/>
      <c r="R16" s="218"/>
      <c r="S16" s="218"/>
      <c r="T16" s="218"/>
      <c r="U16" s="218"/>
      <c r="V16" s="218"/>
      <c r="W16" s="219"/>
      <c r="X16" s="232"/>
      <c r="Y16" s="233"/>
      <c r="Z16" s="234"/>
      <c r="AA16" s="233"/>
      <c r="AB16" s="234"/>
      <c r="AC16" s="233"/>
      <c r="AD16" s="234"/>
      <c r="AE16" s="233"/>
      <c r="AF16" s="363"/>
      <c r="AG16" s="364"/>
      <c r="AH16" s="234"/>
      <c r="AI16" s="233"/>
      <c r="AJ16" s="234"/>
      <c r="AK16" s="233"/>
      <c r="AL16" s="241"/>
      <c r="AM16" s="240"/>
      <c r="AN16" s="258"/>
      <c r="AO16" s="243"/>
      <c r="AQ16" s="126"/>
      <c r="AR16" s="126"/>
      <c r="AS16" s="126"/>
      <c r="AT16" s="126"/>
      <c r="AU16" s="126"/>
      <c r="AV16" s="126"/>
      <c r="AW16" s="126"/>
      <c r="AX16" s="126"/>
      <c r="AY16" s="126"/>
      <c r="AZ16" s="126"/>
      <c r="BA16" s="126"/>
      <c r="BB16" s="126"/>
      <c r="BC16" s="126"/>
      <c r="CG16" s="126"/>
      <c r="CH16" s="126"/>
      <c r="CI16" s="126"/>
      <c r="CJ16" s="126"/>
      <c r="CK16" s="126"/>
      <c r="CL16" s="126"/>
      <c r="CM16" s="126"/>
      <c r="CN16" s="126"/>
      <c r="CO16" s="126"/>
      <c r="CP16" s="126"/>
      <c r="CQ16" s="126"/>
      <c r="CR16" s="126"/>
      <c r="CS16" s="126"/>
      <c r="DW16" s="126"/>
      <c r="DX16" s="126"/>
      <c r="DY16" s="126"/>
      <c r="DZ16" s="126"/>
      <c r="EA16" s="126"/>
      <c r="EB16" s="126"/>
      <c r="EC16" s="126"/>
      <c r="ED16" s="126"/>
      <c r="EE16" s="126"/>
      <c r="EF16" s="126"/>
      <c r="EG16" s="126"/>
      <c r="EH16" s="126"/>
      <c r="EI16" s="126"/>
    </row>
    <row r="17" spans="1:168" ht="11.25" customHeight="1">
      <c r="A17" s="210" t="str">
        <f>AH5</f>
        <v>F</v>
      </c>
      <c r="B17" s="211"/>
      <c r="C17" s="357"/>
      <c r="D17" s="343"/>
      <c r="E17" s="343"/>
      <c r="F17" s="343"/>
      <c r="G17" s="343"/>
      <c r="H17" s="343"/>
      <c r="I17" s="343"/>
      <c r="J17" s="343"/>
      <c r="K17" s="343"/>
      <c r="L17" s="343"/>
      <c r="M17" s="215"/>
      <c r="N17" s="215"/>
      <c r="O17" s="215"/>
      <c r="P17" s="343"/>
      <c r="Q17" s="343"/>
      <c r="R17" s="343"/>
      <c r="S17" s="343"/>
      <c r="T17" s="343"/>
      <c r="U17" s="343"/>
      <c r="V17" s="343"/>
      <c r="W17" s="344"/>
      <c r="X17" s="220" t="str">
        <f>IF(AH7&lt;&gt;"",IF(AH7="W","L","W"),"")</f>
        <v/>
      </c>
      <c r="Y17" s="221"/>
      <c r="Z17" s="227" t="str">
        <f>IF(AH9&lt;&gt;"",IF(AH9="W","L","W"),"")</f>
        <v/>
      </c>
      <c r="AA17" s="221"/>
      <c r="AB17" s="227" t="str">
        <f>IF(AH11&lt;&gt;"",IF(AH11="W","L","W"),"")</f>
        <v/>
      </c>
      <c r="AC17" s="221"/>
      <c r="AD17" s="227" t="str">
        <f>IF(AH13&lt;&gt;"",IF(AH13="W","L","W"),"")</f>
        <v/>
      </c>
      <c r="AE17" s="221"/>
      <c r="AF17" s="227" t="str">
        <f>IF(AH15&lt;&gt;"",IF(AH15="W","L","W"),"")</f>
        <v/>
      </c>
      <c r="AG17" s="221"/>
      <c r="AH17" s="228"/>
      <c r="AI17" s="229"/>
      <c r="AJ17" s="227" t="str">
        <f>IF($D3="1P",IF(AN34=AN36,IF(AL34=AL36,IF(AJ34&lt;&gt;"",IF(AJ34&gt;AJ36,"W","L"),""),IF(AL34&gt;AL36,"W","L")),IF(AN34&gt;AN36,"W","L")),IF(AN22=AN24,IF(AL22=AL24,IF(AJ22&lt;&gt;"",IF(AJ22&gt;AJ24,"W","L"),""),IF(AL22&gt;AL24,"W","L")),IF(AN22&gt;AN24,"W","L")))</f>
        <v/>
      </c>
      <c r="AK17" s="221"/>
      <c r="AL17" s="353" t="str">
        <f>IF(OR(COUNTIF(X17:AJ17,"W"),COUNTIF(X17:AJ17,"L")),COUNTIF(X17:AJ17,"W")*2+COUNTIF(X17:AJ17,"L"),"")</f>
        <v/>
      </c>
      <c r="AM17" s="354"/>
      <c r="AN17" s="355" t="str">
        <f>IF(AL17&lt;&gt;"",RANK(AL17,AL7:AL19,0),"")</f>
        <v/>
      </c>
      <c r="AO17" s="356"/>
      <c r="AQ17" s="127"/>
      <c r="AR17" s="127"/>
      <c r="AS17" s="127"/>
      <c r="AT17" s="127"/>
      <c r="AU17" s="127"/>
      <c r="AV17" s="127"/>
      <c r="AW17" s="127"/>
      <c r="AX17" s="127"/>
      <c r="AY17" s="127"/>
      <c r="AZ17" s="127"/>
      <c r="BA17" s="127"/>
      <c r="BB17" s="127"/>
      <c r="BC17" s="127"/>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G17" s="127"/>
      <c r="CH17" s="127"/>
      <c r="CI17" s="127"/>
      <c r="CJ17" s="127"/>
      <c r="CK17" s="127"/>
      <c r="CL17" s="127"/>
      <c r="CM17" s="127"/>
      <c r="CN17" s="127"/>
      <c r="CO17" s="127"/>
      <c r="CP17" s="127"/>
      <c r="CQ17" s="127"/>
      <c r="CR17" s="127"/>
      <c r="CS17" s="127"/>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W17" s="127"/>
      <c r="DX17" s="127"/>
      <c r="DY17" s="127"/>
      <c r="DZ17" s="127"/>
      <c r="EA17" s="127"/>
      <c r="EB17" s="127"/>
      <c r="EC17" s="127"/>
      <c r="ED17" s="127"/>
      <c r="EE17" s="127"/>
      <c r="EF17" s="127"/>
      <c r="EG17" s="127"/>
      <c r="EH17" s="127"/>
      <c r="EI17" s="127"/>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row>
    <row r="18" spans="1:168" ht="11.25" customHeight="1">
      <c r="A18" s="212"/>
      <c r="B18" s="213"/>
      <c r="C18" s="218"/>
      <c r="D18" s="218"/>
      <c r="E18" s="218"/>
      <c r="F18" s="218"/>
      <c r="G18" s="218"/>
      <c r="H18" s="218"/>
      <c r="I18" s="218"/>
      <c r="J18" s="218"/>
      <c r="K18" s="218"/>
      <c r="L18" s="218"/>
      <c r="M18" s="218"/>
      <c r="N18" s="218"/>
      <c r="O18" s="218"/>
      <c r="P18" s="218"/>
      <c r="Q18" s="218"/>
      <c r="R18" s="218"/>
      <c r="S18" s="218"/>
      <c r="T18" s="218"/>
      <c r="U18" s="218"/>
      <c r="V18" s="218"/>
      <c r="W18" s="219"/>
      <c r="X18" s="232"/>
      <c r="Y18" s="233"/>
      <c r="Z18" s="234"/>
      <c r="AA18" s="233"/>
      <c r="AB18" s="234"/>
      <c r="AC18" s="233"/>
      <c r="AD18" s="234"/>
      <c r="AE18" s="233"/>
      <c r="AF18" s="234"/>
      <c r="AG18" s="233"/>
      <c r="AH18" s="235"/>
      <c r="AI18" s="236"/>
      <c r="AJ18" s="234"/>
      <c r="AK18" s="233"/>
      <c r="AL18" s="358"/>
      <c r="AM18" s="359"/>
      <c r="AN18" s="258"/>
      <c r="AO18" s="243"/>
      <c r="AQ18" s="128"/>
      <c r="AR18" s="128"/>
      <c r="AS18" s="128"/>
      <c r="AT18" s="128"/>
      <c r="AU18" s="128"/>
      <c r="AV18" s="128"/>
      <c r="AW18" s="128"/>
      <c r="AX18" s="128"/>
      <c r="AY18" s="128"/>
      <c r="AZ18" s="128"/>
      <c r="BA18" s="128"/>
      <c r="BB18" s="128"/>
      <c r="BC18" s="128"/>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G18" s="128"/>
      <c r="CH18" s="128"/>
      <c r="CI18" s="128"/>
      <c r="CJ18" s="128"/>
      <c r="CK18" s="128"/>
      <c r="CL18" s="128"/>
      <c r="CM18" s="128"/>
      <c r="CN18" s="128"/>
      <c r="CO18" s="128"/>
      <c r="CP18" s="128"/>
      <c r="CQ18" s="128"/>
      <c r="CR18" s="128"/>
      <c r="CS18" s="128"/>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W18" s="128"/>
      <c r="DX18" s="128"/>
      <c r="DY18" s="128"/>
      <c r="DZ18" s="128"/>
      <c r="EA18" s="128"/>
      <c r="EB18" s="128"/>
      <c r="EC18" s="128"/>
      <c r="ED18" s="128"/>
      <c r="EE18" s="128"/>
      <c r="EF18" s="128"/>
      <c r="EG18" s="128"/>
      <c r="EH18" s="128"/>
      <c r="EI18" s="128"/>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row>
    <row r="19" spans="1:168" ht="11.25" customHeight="1">
      <c r="A19" s="210" t="str">
        <f>AJ5</f>
        <v>G</v>
      </c>
      <c r="B19" s="211"/>
      <c r="C19" s="357"/>
      <c r="D19" s="343"/>
      <c r="E19" s="343"/>
      <c r="F19" s="343"/>
      <c r="G19" s="343"/>
      <c r="H19" s="343"/>
      <c r="I19" s="343"/>
      <c r="J19" s="343"/>
      <c r="K19" s="343"/>
      <c r="L19" s="343"/>
      <c r="M19" s="215"/>
      <c r="N19" s="215"/>
      <c r="O19" s="215"/>
      <c r="P19" s="343"/>
      <c r="Q19" s="343"/>
      <c r="R19" s="343"/>
      <c r="S19" s="343"/>
      <c r="T19" s="343"/>
      <c r="U19" s="343"/>
      <c r="V19" s="343"/>
      <c r="W19" s="344"/>
      <c r="X19" s="220" t="str">
        <f>IF(AJ7&lt;&gt;"",IF(AJ7="W","L","W"),"")</f>
        <v/>
      </c>
      <c r="Y19" s="221"/>
      <c r="Z19" s="227" t="str">
        <f>IF(AJ9&lt;&gt;"",IF(AJ9="W","L","W"),"")</f>
        <v/>
      </c>
      <c r="AA19" s="221"/>
      <c r="AB19" s="227" t="str">
        <f>IF(AJ11&lt;&gt;"",IF(AJ11="W","L","W"),"")</f>
        <v/>
      </c>
      <c r="AC19" s="221"/>
      <c r="AD19" s="227" t="str">
        <f>IF(AJ13&lt;&gt;"",IF(AJ13="W","L","W"),"")</f>
        <v/>
      </c>
      <c r="AE19" s="221"/>
      <c r="AF19" s="227" t="str">
        <f>IF(AJ15&lt;&gt;"",IF(AJ15="W","L","W"),"")</f>
        <v/>
      </c>
      <c r="AG19" s="221"/>
      <c r="AH19" s="227" t="str">
        <f>IF(AJ17&lt;&gt;"",IF(AJ17="W","L","W"),"")</f>
        <v/>
      </c>
      <c r="AI19" s="221"/>
      <c r="AJ19" s="228"/>
      <c r="AK19" s="351"/>
      <c r="AL19" s="353" t="str">
        <f>IF(OR(COUNTIF(X19:AJ19,"W"),COUNTIF(X19:AJ19,"L")),COUNTIF(X19:AJ19,"W")*2+COUNTIF(X19:AJ19,"L"),"")</f>
        <v/>
      </c>
      <c r="AM19" s="354"/>
      <c r="AN19" s="355" t="str">
        <f>IF(AL19&lt;&gt;"",RANK(AL19,AL7:AL19,0),"")</f>
        <v/>
      </c>
      <c r="AO19" s="356"/>
      <c r="AQ19" s="126"/>
      <c r="AR19" s="126"/>
      <c r="AS19" s="126"/>
      <c r="AT19" s="126"/>
      <c r="AU19" s="126"/>
      <c r="AV19" s="126"/>
      <c r="AW19" s="126"/>
      <c r="AX19" s="126"/>
      <c r="AY19" s="126"/>
      <c r="AZ19" s="126"/>
      <c r="BA19" s="126"/>
      <c r="BB19" s="126"/>
      <c r="BC19" s="126"/>
      <c r="CG19" s="126"/>
      <c r="CH19" s="126"/>
      <c r="CI19" s="126"/>
      <c r="CJ19" s="126"/>
      <c r="CK19" s="126"/>
      <c r="CL19" s="126"/>
      <c r="CM19" s="126"/>
      <c r="CN19" s="126"/>
      <c r="CO19" s="126"/>
      <c r="CP19" s="126"/>
      <c r="CQ19" s="126"/>
      <c r="CR19" s="126"/>
      <c r="CS19" s="126"/>
      <c r="DW19" s="126"/>
      <c r="DX19" s="126"/>
      <c r="DY19" s="126"/>
      <c r="DZ19" s="126"/>
      <c r="EA19" s="126"/>
      <c r="EB19" s="126"/>
      <c r="EC19" s="126"/>
      <c r="ED19" s="126"/>
      <c r="EE19" s="126"/>
      <c r="EF19" s="126"/>
      <c r="EG19" s="126"/>
      <c r="EH19" s="126"/>
      <c r="EI19" s="126"/>
    </row>
    <row r="20" spans="1:168" s="2" customFormat="1" ht="11.25" customHeight="1" thickBot="1">
      <c r="A20" s="212"/>
      <c r="B20" s="213"/>
      <c r="C20" s="218"/>
      <c r="D20" s="218"/>
      <c r="E20" s="218"/>
      <c r="F20" s="218"/>
      <c r="G20" s="218"/>
      <c r="H20" s="218"/>
      <c r="I20" s="218"/>
      <c r="J20" s="218"/>
      <c r="K20" s="218"/>
      <c r="L20" s="218"/>
      <c r="M20" s="218"/>
      <c r="N20" s="218"/>
      <c r="O20" s="218"/>
      <c r="P20" s="218"/>
      <c r="Q20" s="218"/>
      <c r="R20" s="218"/>
      <c r="S20" s="218"/>
      <c r="T20" s="218"/>
      <c r="U20" s="218"/>
      <c r="V20" s="218"/>
      <c r="W20" s="219"/>
      <c r="X20" s="222"/>
      <c r="Y20" s="223"/>
      <c r="Z20" s="226"/>
      <c r="AA20" s="223"/>
      <c r="AB20" s="226"/>
      <c r="AC20" s="223"/>
      <c r="AD20" s="226"/>
      <c r="AE20" s="223"/>
      <c r="AF20" s="226"/>
      <c r="AG20" s="223"/>
      <c r="AH20" s="226"/>
      <c r="AI20" s="223"/>
      <c r="AJ20" s="230"/>
      <c r="AK20" s="352"/>
      <c r="AL20" s="347"/>
      <c r="AM20" s="348"/>
      <c r="AN20" s="248"/>
      <c r="AO20" s="249"/>
      <c r="AQ20" s="127"/>
      <c r="AR20" s="127"/>
      <c r="AS20" s="127"/>
      <c r="AT20" s="127"/>
      <c r="AU20" s="127"/>
      <c r="AV20" s="127"/>
      <c r="AW20" s="127"/>
      <c r="AX20" s="127"/>
      <c r="AY20" s="127"/>
      <c r="AZ20" s="127"/>
      <c r="BA20" s="127"/>
      <c r="BB20" s="127"/>
      <c r="BC20" s="127"/>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1"/>
      <c r="CG20" s="127"/>
      <c r="CH20" s="127"/>
      <c r="CI20" s="127"/>
      <c r="CJ20" s="127"/>
      <c r="CK20" s="127"/>
      <c r="CL20" s="127"/>
      <c r="CM20" s="127"/>
      <c r="CN20" s="127"/>
      <c r="CO20" s="127"/>
      <c r="CP20" s="127"/>
      <c r="CQ20" s="127"/>
      <c r="CR20" s="127"/>
      <c r="CS20" s="127"/>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W20" s="127"/>
      <c r="DX20" s="127"/>
      <c r="DY20" s="127"/>
      <c r="DZ20" s="127"/>
      <c r="EA20" s="127"/>
      <c r="EB20" s="127"/>
      <c r="EC20" s="127"/>
      <c r="ED20" s="127"/>
      <c r="EE20" s="127"/>
      <c r="EF20" s="127"/>
      <c r="EG20" s="127"/>
      <c r="EH20" s="127"/>
      <c r="EI20" s="127"/>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row>
    <row r="21" spans="1:168" s="2" customFormat="1" ht="11.25" customHeight="1" thickBot="1">
      <c r="AQ21" s="154" t="str">
        <f>CONCATENATE($A5," ",$D5,","," ",$F3)</f>
        <v>Group: 1, Men's Singles</v>
      </c>
      <c r="AR21" s="155"/>
      <c r="AS21" s="155"/>
      <c r="AT21" s="155"/>
      <c r="AU21" s="155"/>
      <c r="AV21" s="155"/>
      <c r="AW21" s="155"/>
      <c r="AX21" s="155"/>
      <c r="AY21" s="155"/>
      <c r="AZ21" s="155"/>
      <c r="BA21" s="155"/>
      <c r="BB21" s="155"/>
      <c r="BC21" s="156"/>
      <c r="BD21" s="163">
        <f>A30</f>
        <v>3</v>
      </c>
      <c r="BE21" s="164"/>
      <c r="BF21" s="183" t="str">
        <f>C30</f>
        <v>D</v>
      </c>
      <c r="BG21" s="185" t="str">
        <f>IF(VLOOKUP($BF21,$A7:$C19,3,FALSE)=0,"",CONCATENATE(VLOOKUP(VLOOKUP($BF21,$A7:$C19,3,FALSE),Players!$C:$G,4,FALSE)," ",VLOOKUP($BF21,$A7:$C19,3,FALSE)," ",IF(ISERROR(VLOOKUP(VLOOKUP($BF21,$A7:$C19,3,FALSE),Players!$C:$G,5,FALSE)),"()",CONCATENATE("(",VLOOKUP(VLOOKUP($BF21,$A7:$C19,3,FALSE),Players!$C:$G,5,FALSE),")"))))</f>
        <v/>
      </c>
      <c r="BH21" s="186"/>
      <c r="BI21" s="186"/>
      <c r="BJ21" s="186"/>
      <c r="BK21" s="186"/>
      <c r="BL21" s="186"/>
      <c r="BM21" s="186"/>
      <c r="BN21" s="186"/>
      <c r="BO21" s="186"/>
      <c r="BP21" s="186"/>
      <c r="BQ21" s="186"/>
      <c r="BR21" s="186"/>
      <c r="BS21" s="186"/>
      <c r="BT21" s="186"/>
      <c r="BU21" s="187"/>
      <c r="BV21" s="170" t="str">
        <f>IF(D30&lt;&gt;"",D30,"")</f>
        <v/>
      </c>
      <c r="BW21" s="171"/>
      <c r="BX21" s="335" t="str">
        <f>IF(F30&lt;&gt;"",F30,"")</f>
        <v/>
      </c>
      <c r="BY21" s="171"/>
      <c r="BZ21" s="335" t="str">
        <f>IF(H30&lt;&gt;"",H30,"")</f>
        <v/>
      </c>
      <c r="CA21" s="171"/>
      <c r="CB21" s="335" t="str">
        <f>IF(J30&lt;&gt;"",J30,"")</f>
        <v/>
      </c>
      <c r="CC21" s="171"/>
      <c r="CD21" s="335" t="str">
        <f>IF(L30&lt;&gt;"",L30,"")</f>
        <v/>
      </c>
      <c r="CE21" s="337"/>
      <c r="CF21" s="174" t="str">
        <f>IF($CD21=$CD23,IF($CB21=$CB23,IF($BZ21&lt;&gt;"",IF($BZ21&gt;$BZ23,"W","L"),""),IF($CB21&gt;$CB23,"W","L")),IF($CD21&gt;$CD23,"W","L"))</f>
        <v/>
      </c>
      <c r="CG21" s="154" t="str">
        <f>CONCATENATE($A5," ",$D5,","," ",$F3)</f>
        <v>Group: 1, Men's Singles</v>
      </c>
      <c r="CH21" s="155"/>
      <c r="CI21" s="155"/>
      <c r="CJ21" s="155"/>
      <c r="CK21" s="155"/>
      <c r="CL21" s="155"/>
      <c r="CM21" s="155"/>
      <c r="CN21" s="155"/>
      <c r="CO21" s="155"/>
      <c r="CP21" s="155"/>
      <c r="CQ21" s="155"/>
      <c r="CR21" s="155"/>
      <c r="CS21" s="156"/>
      <c r="CT21" s="163">
        <f>O30</f>
        <v>10</v>
      </c>
      <c r="CU21" s="164"/>
      <c r="CV21" s="183" t="str">
        <f>Q30</f>
        <v>A</v>
      </c>
      <c r="CW21" s="185" t="str">
        <f>IF(VLOOKUP($CV21,$A7:$C19,3,FALSE)=0,"",CONCATENATE(VLOOKUP(VLOOKUP($CV21,$A7:$C19,3,FALSE),Players!$C:$G,4,FALSE)," ",VLOOKUP($CV21,$A7:$C19,3,FALSE)," ",IF(ISERROR(VLOOKUP(VLOOKUP($CV21,$A7:$C19,3,FALSE),Players!$C:$G,5,FALSE)),"()",CONCATENATE("(",VLOOKUP(VLOOKUP($CV21,$A7:$C19,3,FALSE),Players!$C:$G,5,FALSE),")"))))</f>
        <v/>
      </c>
      <c r="CX21" s="186"/>
      <c r="CY21" s="186"/>
      <c r="CZ21" s="186"/>
      <c r="DA21" s="186"/>
      <c r="DB21" s="186"/>
      <c r="DC21" s="186"/>
      <c r="DD21" s="186"/>
      <c r="DE21" s="186"/>
      <c r="DF21" s="186"/>
      <c r="DG21" s="186"/>
      <c r="DH21" s="186"/>
      <c r="DI21" s="186"/>
      <c r="DJ21" s="186"/>
      <c r="DK21" s="187"/>
      <c r="DL21" s="170" t="str">
        <f>IF(R30&lt;&gt;"",R30,"")</f>
        <v/>
      </c>
      <c r="DM21" s="171"/>
      <c r="DN21" s="335" t="str">
        <f>IF(T30&lt;&gt;"",T30,"")</f>
        <v/>
      </c>
      <c r="DO21" s="171"/>
      <c r="DP21" s="335" t="str">
        <f>IF(V30&lt;&gt;"",V30,"")</f>
        <v/>
      </c>
      <c r="DQ21" s="171"/>
      <c r="DR21" s="335" t="str">
        <f>IF(X30&lt;&gt;"",X30,"")</f>
        <v/>
      </c>
      <c r="DS21" s="171"/>
      <c r="DT21" s="335" t="str">
        <f>IF(Z30&lt;&gt;"",Z30,"")</f>
        <v/>
      </c>
      <c r="DU21" s="337"/>
      <c r="DV21" s="174" t="str">
        <f>IF($DT21=$DT23,IF($DR21=$DR23,IF($DP21&lt;&gt;"",IF($DP21&gt;$DP23,"W","L"),""),IF($DR21&gt;$DR23,"W","L")),IF($DT21&gt;$DT23,"W","L"))</f>
        <v/>
      </c>
      <c r="DW21" s="154" t="str">
        <f>CONCATENATE($A5," ",$D5,","," ",$F3)</f>
        <v>Group: 1, Men's Singles</v>
      </c>
      <c r="DX21" s="155"/>
      <c r="DY21" s="155"/>
      <c r="DZ21" s="155"/>
      <c r="EA21" s="155"/>
      <c r="EB21" s="155"/>
      <c r="EC21" s="155"/>
      <c r="ED21" s="155"/>
      <c r="EE21" s="155"/>
      <c r="EF21" s="155"/>
      <c r="EG21" s="155"/>
      <c r="EH21" s="155"/>
      <c r="EI21" s="156"/>
      <c r="EJ21" s="163">
        <f>AC30</f>
        <v>17</v>
      </c>
      <c r="EK21" s="164"/>
      <c r="EL21" s="183" t="str">
        <f>AE30</f>
        <v>D</v>
      </c>
      <c r="EM21" s="185" t="str">
        <f>IF(VLOOKUP($EL21,$A7:$C19,3,FALSE)=0,"",CONCATENATE(VLOOKUP(VLOOKUP($EL21,$A7:$C19,3,FALSE),Players!$C:$G,4,FALSE)," ",VLOOKUP($EL21,$A7:$C19,3,FALSE)," ",IF(ISERROR(VLOOKUP(VLOOKUP($EL21,$A7:$C19,3,FALSE),Players!$C:$G,5,FALSE)),"()",CONCATENATE("(",VLOOKUP(VLOOKUP($EL21,$A7:$C19,3,FALSE),Players!$C:$G,5,FALSE),")"))))</f>
        <v/>
      </c>
      <c r="EN21" s="186"/>
      <c r="EO21" s="186"/>
      <c r="EP21" s="186"/>
      <c r="EQ21" s="186"/>
      <c r="ER21" s="186"/>
      <c r="ES21" s="186"/>
      <c r="ET21" s="186"/>
      <c r="EU21" s="186"/>
      <c r="EV21" s="186"/>
      <c r="EW21" s="186"/>
      <c r="EX21" s="186"/>
      <c r="EY21" s="186"/>
      <c r="EZ21" s="186"/>
      <c r="FA21" s="187"/>
      <c r="FB21" s="170" t="str">
        <f>IF(AF30&lt;&gt;"",AF30,"")</f>
        <v/>
      </c>
      <c r="FC21" s="171"/>
      <c r="FD21" s="335" t="str">
        <f>IF(AH30&lt;&gt;"",AH30,"")</f>
        <v/>
      </c>
      <c r="FE21" s="171"/>
      <c r="FF21" s="335" t="str">
        <f>IF(AJ30&lt;&gt;"",AJ30,"")</f>
        <v/>
      </c>
      <c r="FG21" s="171"/>
      <c r="FH21" s="335" t="str">
        <f>IF(AL30&lt;&gt;"",AL30,"")</f>
        <v/>
      </c>
      <c r="FI21" s="171"/>
      <c r="FJ21" s="335" t="str">
        <f>IF(AN30&lt;&gt;"",AN30,"")</f>
        <v/>
      </c>
      <c r="FK21" s="337"/>
      <c r="FL21" s="174" t="str">
        <f>IF($FJ21=$FJ23,IF($FH21=$FH23,IF($FF21&lt;&gt;"",IF($FF21&gt;$FF23,"W","L"),""),IF($FH21&gt;$FH23,"W","L")),IF($FJ21&gt;$FJ23,"W","L"))</f>
        <v/>
      </c>
    </row>
    <row r="22" spans="1:168" s="3" customFormat="1" ht="11.25" customHeight="1">
      <c r="A22" s="170">
        <v>1</v>
      </c>
      <c r="B22" s="191"/>
      <c r="C22" s="183" t="str">
        <f>IF($D3="1P","B","B")</f>
        <v>B</v>
      </c>
      <c r="D22" s="197"/>
      <c r="E22" s="198"/>
      <c r="F22" s="197"/>
      <c r="G22" s="198"/>
      <c r="H22" s="197"/>
      <c r="I22" s="198"/>
      <c r="J22" s="197"/>
      <c r="K22" s="198"/>
      <c r="L22" s="197"/>
      <c r="M22" s="208"/>
      <c r="N22" s="69" t="str">
        <f>IF(CF1&lt;&gt;"",IF(CF1="W",IF(SUM(IF(D22&gt;D24,1,0),IF(F22&gt;F24,1,0),IF(H22&gt;H24,1,0),IF(J22&gt;J24,1,0),IF(L22&gt;L24,1,0))&lt;&gt;3,"E",""),""),"")</f>
        <v/>
      </c>
      <c r="O22" s="170">
        <v>8</v>
      </c>
      <c r="P22" s="191"/>
      <c r="Q22" s="183" t="str">
        <f>IF($D3="1P","E","D")</f>
        <v>D</v>
      </c>
      <c r="R22" s="197"/>
      <c r="S22" s="198"/>
      <c r="T22" s="197"/>
      <c r="U22" s="198"/>
      <c r="V22" s="197"/>
      <c r="W22" s="198"/>
      <c r="X22" s="197"/>
      <c r="Y22" s="198"/>
      <c r="Z22" s="197"/>
      <c r="AA22" s="208"/>
      <c r="AB22" s="69" t="str">
        <f>IF(DV1&lt;&gt;"",IF(DV1="W",IF(SUM(IF(R22&gt;R24,1,0),IF(T22&gt;T24,1,0),IF(V22&gt;V24,1,0),IF(X22&gt;X24,1,0),IF(Z22&gt;Z24,1,0))&lt;&gt;3,"E",""),""),"")</f>
        <v/>
      </c>
      <c r="AC22" s="170">
        <v>15</v>
      </c>
      <c r="AD22" s="191"/>
      <c r="AE22" s="183" t="str">
        <f>IF($D3="1P","B","F")</f>
        <v>F</v>
      </c>
      <c r="AF22" s="197"/>
      <c r="AG22" s="198"/>
      <c r="AH22" s="197"/>
      <c r="AI22" s="198"/>
      <c r="AJ22" s="197"/>
      <c r="AK22" s="198"/>
      <c r="AL22" s="197"/>
      <c r="AM22" s="198"/>
      <c r="AN22" s="197"/>
      <c r="AO22" s="208"/>
      <c r="AP22" s="69" t="str">
        <f>IF(FL1&lt;&gt;"",IF(FL1="W",IF(SUM(IF(AF22&gt;AF24,1,0),IF(AH22&gt;AH24,1,0),IF(AJ22&gt;AJ24,1,0),IF(AL22&gt;AL24,1,0),IF(AN22&gt;AN24,1,0))&lt;&gt;3,"E",""),""),"")</f>
        <v/>
      </c>
      <c r="AQ22" s="157"/>
      <c r="AR22" s="158"/>
      <c r="AS22" s="158"/>
      <c r="AT22" s="158"/>
      <c r="AU22" s="158"/>
      <c r="AV22" s="158"/>
      <c r="AW22" s="158"/>
      <c r="AX22" s="158"/>
      <c r="AY22" s="158"/>
      <c r="AZ22" s="158"/>
      <c r="BA22" s="158"/>
      <c r="BB22" s="158"/>
      <c r="BC22" s="159"/>
      <c r="BD22" s="165"/>
      <c r="BE22" s="166"/>
      <c r="BF22" s="184"/>
      <c r="BG22" s="188"/>
      <c r="BH22" s="189"/>
      <c r="BI22" s="189"/>
      <c r="BJ22" s="189"/>
      <c r="BK22" s="189"/>
      <c r="BL22" s="189"/>
      <c r="BM22" s="189"/>
      <c r="BN22" s="189"/>
      <c r="BO22" s="189"/>
      <c r="BP22" s="189"/>
      <c r="BQ22" s="189"/>
      <c r="BR22" s="189"/>
      <c r="BS22" s="189"/>
      <c r="BT22" s="189"/>
      <c r="BU22" s="190"/>
      <c r="BV22" s="172"/>
      <c r="BW22" s="173"/>
      <c r="BX22" s="336"/>
      <c r="BY22" s="173"/>
      <c r="BZ22" s="336"/>
      <c r="CA22" s="173"/>
      <c r="CB22" s="336"/>
      <c r="CC22" s="173"/>
      <c r="CD22" s="336"/>
      <c r="CE22" s="338"/>
      <c r="CF22" s="174"/>
      <c r="CG22" s="157"/>
      <c r="CH22" s="158"/>
      <c r="CI22" s="158"/>
      <c r="CJ22" s="158"/>
      <c r="CK22" s="158"/>
      <c r="CL22" s="158"/>
      <c r="CM22" s="158"/>
      <c r="CN22" s="158"/>
      <c r="CO22" s="158"/>
      <c r="CP22" s="158"/>
      <c r="CQ22" s="158"/>
      <c r="CR22" s="158"/>
      <c r="CS22" s="159"/>
      <c r="CT22" s="165"/>
      <c r="CU22" s="166"/>
      <c r="CV22" s="184"/>
      <c r="CW22" s="188"/>
      <c r="CX22" s="189"/>
      <c r="CY22" s="189"/>
      <c r="CZ22" s="189"/>
      <c r="DA22" s="189"/>
      <c r="DB22" s="189"/>
      <c r="DC22" s="189"/>
      <c r="DD22" s="189"/>
      <c r="DE22" s="189"/>
      <c r="DF22" s="189"/>
      <c r="DG22" s="189"/>
      <c r="DH22" s="189"/>
      <c r="DI22" s="189"/>
      <c r="DJ22" s="189"/>
      <c r="DK22" s="190"/>
      <c r="DL22" s="172"/>
      <c r="DM22" s="173"/>
      <c r="DN22" s="336"/>
      <c r="DO22" s="173"/>
      <c r="DP22" s="336"/>
      <c r="DQ22" s="173"/>
      <c r="DR22" s="336"/>
      <c r="DS22" s="173"/>
      <c r="DT22" s="336"/>
      <c r="DU22" s="338"/>
      <c r="DV22" s="174"/>
      <c r="DW22" s="157"/>
      <c r="DX22" s="158"/>
      <c r="DY22" s="158"/>
      <c r="DZ22" s="158"/>
      <c r="EA22" s="158"/>
      <c r="EB22" s="158"/>
      <c r="EC22" s="158"/>
      <c r="ED22" s="158"/>
      <c r="EE22" s="158"/>
      <c r="EF22" s="158"/>
      <c r="EG22" s="158"/>
      <c r="EH22" s="158"/>
      <c r="EI22" s="159"/>
      <c r="EJ22" s="165"/>
      <c r="EK22" s="166"/>
      <c r="EL22" s="184"/>
      <c r="EM22" s="188"/>
      <c r="EN22" s="189"/>
      <c r="EO22" s="189"/>
      <c r="EP22" s="189"/>
      <c r="EQ22" s="189"/>
      <c r="ER22" s="189"/>
      <c r="ES22" s="189"/>
      <c r="ET22" s="189"/>
      <c r="EU22" s="189"/>
      <c r="EV22" s="189"/>
      <c r="EW22" s="189"/>
      <c r="EX22" s="189"/>
      <c r="EY22" s="189"/>
      <c r="EZ22" s="189"/>
      <c r="FA22" s="190"/>
      <c r="FB22" s="172"/>
      <c r="FC22" s="173"/>
      <c r="FD22" s="336"/>
      <c r="FE22" s="173"/>
      <c r="FF22" s="336"/>
      <c r="FG22" s="173"/>
      <c r="FH22" s="336"/>
      <c r="FI22" s="173"/>
      <c r="FJ22" s="336"/>
      <c r="FK22" s="338"/>
      <c r="FL22" s="174"/>
    </row>
    <row r="23" spans="1:168" s="3" customFormat="1" ht="11.25" customHeight="1">
      <c r="A23" s="192"/>
      <c r="B23" s="193"/>
      <c r="C23" s="196"/>
      <c r="D23" s="199"/>
      <c r="E23" s="200"/>
      <c r="F23" s="199"/>
      <c r="G23" s="200"/>
      <c r="H23" s="199"/>
      <c r="I23" s="200"/>
      <c r="J23" s="199"/>
      <c r="K23" s="200"/>
      <c r="L23" s="199"/>
      <c r="M23" s="209"/>
      <c r="N23" s="69" t="str">
        <f>IF(CF1&lt;&gt;"",IF(ISERROR(AND(BV5="",BX5="",BZ5="",CB5="",CD5="")),"E",IF(AND(BV5="",BX5="",BZ5="",CB5="",CD5=""),"","E")),"")</f>
        <v/>
      </c>
      <c r="O23" s="192"/>
      <c r="P23" s="193"/>
      <c r="Q23" s="196"/>
      <c r="R23" s="199"/>
      <c r="S23" s="200"/>
      <c r="T23" s="199"/>
      <c r="U23" s="200"/>
      <c r="V23" s="199"/>
      <c r="W23" s="200"/>
      <c r="X23" s="199"/>
      <c r="Y23" s="200"/>
      <c r="Z23" s="199"/>
      <c r="AA23" s="209"/>
      <c r="AB23" s="69" t="str">
        <f>IF(DV1&lt;&gt;"",IF(ISERROR(AND(DL5="",DN5="",DP5="",DQ5="",DT5="")),"E",IF(AND(DL5="",DN5="",DP5="",DR5="",DT5=""),"","E")),"")</f>
        <v/>
      </c>
      <c r="AC23" s="192"/>
      <c r="AD23" s="193"/>
      <c r="AE23" s="196"/>
      <c r="AF23" s="199"/>
      <c r="AG23" s="200"/>
      <c r="AH23" s="199"/>
      <c r="AI23" s="200"/>
      <c r="AJ23" s="199"/>
      <c r="AK23" s="200"/>
      <c r="AL23" s="199"/>
      <c r="AM23" s="200"/>
      <c r="AN23" s="199"/>
      <c r="AO23" s="209"/>
      <c r="AP23" s="69" t="str">
        <f>IF(FL1&lt;&gt;"",IF(ISERROR(AND(FB5="",FD5="",FF5="",FH5="",FJ5="")),"E",IF(AND(FB5="",FD5="",FF5="",FH5="",FJ5=""),"","E")),"")</f>
        <v/>
      </c>
      <c r="AQ23" s="157"/>
      <c r="AR23" s="158"/>
      <c r="AS23" s="158"/>
      <c r="AT23" s="158"/>
      <c r="AU23" s="158"/>
      <c r="AV23" s="158"/>
      <c r="AW23" s="158"/>
      <c r="AX23" s="158"/>
      <c r="AY23" s="158"/>
      <c r="AZ23" s="158"/>
      <c r="BA23" s="158"/>
      <c r="BB23" s="158"/>
      <c r="BC23" s="159"/>
      <c r="BD23" s="165"/>
      <c r="BE23" s="166"/>
      <c r="BF23" s="175" t="str">
        <f>C32</f>
        <v>E</v>
      </c>
      <c r="BG23" s="177" t="str">
        <f>IF(VLOOKUP($BF23,$A7:$C19,3,FALSE)=0,"",CONCATENATE(VLOOKUP(VLOOKUP($BF23,$A7:$C19,3,FALSE),Players!$C:$G,4,FALSE)," ",VLOOKUP($BF23,$A7:$C19,3,FALSE)," ",IF(ISERROR(VLOOKUP(VLOOKUP($BF23,$A7:$C19,3,FALSE),Players!$C:$G,5,FALSE)),"()",CONCATENATE("(",VLOOKUP(VLOOKUP($BF23,$A7:$C19,3,FALSE),Players!$C:$G,5,FALSE),")"))))</f>
        <v/>
      </c>
      <c r="BH23" s="178"/>
      <c r="BI23" s="178"/>
      <c r="BJ23" s="178"/>
      <c r="BK23" s="178"/>
      <c r="BL23" s="178"/>
      <c r="BM23" s="178"/>
      <c r="BN23" s="178"/>
      <c r="BO23" s="178"/>
      <c r="BP23" s="178"/>
      <c r="BQ23" s="178"/>
      <c r="BR23" s="178"/>
      <c r="BS23" s="178"/>
      <c r="BT23" s="178"/>
      <c r="BU23" s="179"/>
      <c r="BV23" s="150" t="str">
        <f>IF(D32&lt;&gt;"",D32,"")</f>
        <v/>
      </c>
      <c r="BW23" s="151"/>
      <c r="BX23" s="288" t="str">
        <f>IF(F32&lt;&gt;"",F32,"")</f>
        <v/>
      </c>
      <c r="BY23" s="151"/>
      <c r="BZ23" s="288" t="str">
        <f>IF(H32&lt;&gt;"",H32,"")</f>
        <v/>
      </c>
      <c r="CA23" s="151"/>
      <c r="CB23" s="288" t="str">
        <f>IF(J32&lt;&gt;"",J32,"")</f>
        <v/>
      </c>
      <c r="CC23" s="151"/>
      <c r="CD23" s="288" t="str">
        <f>IF(L32&lt;&gt;"",L32,"")</f>
        <v/>
      </c>
      <c r="CE23" s="332"/>
      <c r="CF23" s="174" t="str">
        <f>IF($CF21&lt;&gt;"",IF(CF21="W","L","W"),"")</f>
        <v/>
      </c>
      <c r="CG23" s="157"/>
      <c r="CH23" s="158"/>
      <c r="CI23" s="158"/>
      <c r="CJ23" s="158"/>
      <c r="CK23" s="158"/>
      <c r="CL23" s="158"/>
      <c r="CM23" s="158"/>
      <c r="CN23" s="158"/>
      <c r="CO23" s="158"/>
      <c r="CP23" s="158"/>
      <c r="CQ23" s="158"/>
      <c r="CR23" s="158"/>
      <c r="CS23" s="159"/>
      <c r="CT23" s="165"/>
      <c r="CU23" s="166"/>
      <c r="CV23" s="175" t="str">
        <f>Q32</f>
        <v>D</v>
      </c>
      <c r="CW23" s="177" t="str">
        <f>IF(VLOOKUP($CV23,$A7:$C19,3,FALSE)=0,"",CONCATENATE(VLOOKUP(VLOOKUP($CV23,$A7:$C19,3,FALSE),Players!$C:$G,4,FALSE)," ",VLOOKUP($CV23,$A7:$C19,3,FALSE)," ",IF(ISERROR(VLOOKUP(VLOOKUP($CV23,$A7:$C19,3,FALSE),Players!$C:$G,5,FALSE)),"()",CONCATENATE("(",VLOOKUP(VLOOKUP($CV23,$A7:$C19,3,FALSE),Players!$C:$G,5,FALSE),")"))))</f>
        <v/>
      </c>
      <c r="CX23" s="178"/>
      <c r="CY23" s="178"/>
      <c r="CZ23" s="178"/>
      <c r="DA23" s="178"/>
      <c r="DB23" s="178"/>
      <c r="DC23" s="178"/>
      <c r="DD23" s="178"/>
      <c r="DE23" s="178"/>
      <c r="DF23" s="178"/>
      <c r="DG23" s="178"/>
      <c r="DH23" s="178"/>
      <c r="DI23" s="178"/>
      <c r="DJ23" s="178"/>
      <c r="DK23" s="179"/>
      <c r="DL23" s="150" t="str">
        <f>IF(R32&lt;&gt;"",R32,"")</f>
        <v/>
      </c>
      <c r="DM23" s="151"/>
      <c r="DN23" s="288" t="str">
        <f>IF(T32&lt;&gt;"",T32,"")</f>
        <v/>
      </c>
      <c r="DO23" s="151"/>
      <c r="DP23" s="288" t="str">
        <f>IF(V32&lt;&gt;"",V32,"")</f>
        <v/>
      </c>
      <c r="DQ23" s="151"/>
      <c r="DR23" s="288" t="str">
        <f>IF(X32&lt;&gt;"",X32,"")</f>
        <v/>
      </c>
      <c r="DS23" s="151"/>
      <c r="DT23" s="288" t="str">
        <f>IF(Z32&lt;&gt;"",Z32,"")</f>
        <v/>
      </c>
      <c r="DU23" s="332"/>
      <c r="DV23" s="174" t="str">
        <f>IF($DV21&lt;&gt;"",IF(DV21="W","L","W"),"")</f>
        <v/>
      </c>
      <c r="DW23" s="157"/>
      <c r="DX23" s="158"/>
      <c r="DY23" s="158"/>
      <c r="DZ23" s="158"/>
      <c r="EA23" s="158"/>
      <c r="EB23" s="158"/>
      <c r="EC23" s="158"/>
      <c r="ED23" s="158"/>
      <c r="EE23" s="158"/>
      <c r="EF23" s="158"/>
      <c r="EG23" s="158"/>
      <c r="EH23" s="158"/>
      <c r="EI23" s="159"/>
      <c r="EJ23" s="165"/>
      <c r="EK23" s="166"/>
      <c r="EL23" s="175" t="str">
        <f>AE32</f>
        <v>G</v>
      </c>
      <c r="EM23" s="177" t="str">
        <f>IF(VLOOKUP($EL23,$A7:$C19,3,FALSE)=0,"",CONCATENATE(VLOOKUP(VLOOKUP($EL23,$A7:$C19,3,FALSE),Players!$C:$G,4,FALSE)," ",VLOOKUP($EL23,$A7:$C19,3,FALSE)," ",IF(ISERROR(VLOOKUP(VLOOKUP($EL23,$A7:$C19,3,FALSE),Players!$C:$G,5,FALSE)),"()",CONCATENATE("(",VLOOKUP(VLOOKUP($EL23,$A7:$C19,3,FALSE),Players!$C:$G,5,FALSE),")"))))</f>
        <v/>
      </c>
      <c r="EN23" s="178"/>
      <c r="EO23" s="178"/>
      <c r="EP23" s="178"/>
      <c r="EQ23" s="178"/>
      <c r="ER23" s="178"/>
      <c r="ES23" s="178"/>
      <c r="ET23" s="178"/>
      <c r="EU23" s="178"/>
      <c r="EV23" s="178"/>
      <c r="EW23" s="178"/>
      <c r="EX23" s="178"/>
      <c r="EY23" s="178"/>
      <c r="EZ23" s="178"/>
      <c r="FA23" s="179"/>
      <c r="FB23" s="150" t="str">
        <f>IF(AF32&lt;&gt;"",AF32,"")</f>
        <v/>
      </c>
      <c r="FC23" s="151"/>
      <c r="FD23" s="288" t="str">
        <f>IF(AH32&lt;&gt;"",AH32,"")</f>
        <v/>
      </c>
      <c r="FE23" s="151"/>
      <c r="FF23" s="288" t="str">
        <f>IF(AJ32&lt;&gt;"",AJ32,"")</f>
        <v/>
      </c>
      <c r="FG23" s="151"/>
      <c r="FH23" s="288" t="str">
        <f>IF(AL32&lt;&gt;"",AL32,"")</f>
        <v/>
      </c>
      <c r="FI23" s="151"/>
      <c r="FJ23" s="288" t="str">
        <f>IF(AN32&lt;&gt;"",AN32,"")</f>
        <v/>
      </c>
      <c r="FK23" s="332"/>
      <c r="FL23" s="174" t="str">
        <f>IF($FL21&lt;&gt;"",IF(FL21="W","L","W"),"")</f>
        <v/>
      </c>
    </row>
    <row r="24" spans="1:168" s="3" customFormat="1" ht="11.25" customHeight="1" thickBot="1">
      <c r="A24" s="192"/>
      <c r="B24" s="193"/>
      <c r="C24" s="175" t="str">
        <f>IF($D3="1P","G","G")</f>
        <v>G</v>
      </c>
      <c r="D24" s="201"/>
      <c r="E24" s="202"/>
      <c r="F24" s="201"/>
      <c r="G24" s="202"/>
      <c r="H24" s="201"/>
      <c r="I24" s="202"/>
      <c r="J24" s="201"/>
      <c r="K24" s="202"/>
      <c r="L24" s="201"/>
      <c r="M24" s="205"/>
      <c r="N24" s="69" t="str">
        <f>IF(CF1&lt;&gt;"",IF(ISERROR(AND(BV5="",BX5="",BZ5="",CB5="",CD5="")),"E",IF(AND(BV5="",BX5="",BZ5="",CB5="",CD5=""),"","E")),"")</f>
        <v/>
      </c>
      <c r="O24" s="192"/>
      <c r="P24" s="193"/>
      <c r="Q24" s="350" t="str">
        <f>IF($D3="1P","G","F")</f>
        <v>F</v>
      </c>
      <c r="R24" s="201"/>
      <c r="S24" s="202"/>
      <c r="T24" s="201"/>
      <c r="U24" s="202"/>
      <c r="V24" s="201"/>
      <c r="W24" s="202"/>
      <c r="X24" s="201"/>
      <c r="Y24" s="202"/>
      <c r="Z24" s="201"/>
      <c r="AA24" s="205"/>
      <c r="AB24" s="69" t="str">
        <f>IF(DV1&lt;&gt;"",IF(ISERROR(AND(DL5="",DN5="",DP5="",DQ5="",DT5="")),"E",IF(AND(DL5="",DN5="",DP5="",DR5="",DT5=""),"","E")),"")</f>
        <v/>
      </c>
      <c r="AC24" s="192"/>
      <c r="AD24" s="193"/>
      <c r="AE24" s="175" t="str">
        <f>IF($D3="1P","F","G")</f>
        <v>G</v>
      </c>
      <c r="AF24" s="201"/>
      <c r="AG24" s="202"/>
      <c r="AH24" s="201"/>
      <c r="AI24" s="202"/>
      <c r="AJ24" s="201"/>
      <c r="AK24" s="202"/>
      <c r="AL24" s="201"/>
      <c r="AM24" s="202"/>
      <c r="AN24" s="201"/>
      <c r="AO24" s="205"/>
      <c r="AP24" s="69" t="str">
        <f>IF(FL1&lt;&gt;"",IF(ISERROR(AND(FB5="",FD5="",FF5="",FH5="",FJ5="")),"E",IF(AND(FB5="",FD5="",FF5="",FH5="",FJ5=""),"","E")),"")</f>
        <v/>
      </c>
      <c r="AQ24" s="160"/>
      <c r="AR24" s="161"/>
      <c r="AS24" s="161"/>
      <c r="AT24" s="161"/>
      <c r="AU24" s="161"/>
      <c r="AV24" s="161"/>
      <c r="AW24" s="161"/>
      <c r="AX24" s="161"/>
      <c r="AY24" s="161"/>
      <c r="AZ24" s="161"/>
      <c r="BA24" s="161"/>
      <c r="BB24" s="161"/>
      <c r="BC24" s="162"/>
      <c r="BD24" s="167"/>
      <c r="BE24" s="168"/>
      <c r="BF24" s="176"/>
      <c r="BG24" s="180"/>
      <c r="BH24" s="181"/>
      <c r="BI24" s="181"/>
      <c r="BJ24" s="181"/>
      <c r="BK24" s="181"/>
      <c r="BL24" s="181"/>
      <c r="BM24" s="181"/>
      <c r="BN24" s="181"/>
      <c r="BO24" s="181"/>
      <c r="BP24" s="181"/>
      <c r="BQ24" s="181"/>
      <c r="BR24" s="181"/>
      <c r="BS24" s="181"/>
      <c r="BT24" s="181"/>
      <c r="BU24" s="182"/>
      <c r="BV24" s="152"/>
      <c r="BW24" s="153"/>
      <c r="BX24" s="333"/>
      <c r="BY24" s="153"/>
      <c r="BZ24" s="333"/>
      <c r="CA24" s="153"/>
      <c r="CB24" s="333"/>
      <c r="CC24" s="153"/>
      <c r="CD24" s="333"/>
      <c r="CE24" s="334"/>
      <c r="CF24" s="174"/>
      <c r="CG24" s="160"/>
      <c r="CH24" s="161"/>
      <c r="CI24" s="161"/>
      <c r="CJ24" s="161"/>
      <c r="CK24" s="161"/>
      <c r="CL24" s="161"/>
      <c r="CM24" s="161"/>
      <c r="CN24" s="161"/>
      <c r="CO24" s="161"/>
      <c r="CP24" s="161"/>
      <c r="CQ24" s="161"/>
      <c r="CR24" s="161"/>
      <c r="CS24" s="162"/>
      <c r="CT24" s="167"/>
      <c r="CU24" s="168"/>
      <c r="CV24" s="176"/>
      <c r="CW24" s="180"/>
      <c r="CX24" s="181"/>
      <c r="CY24" s="181"/>
      <c r="CZ24" s="181"/>
      <c r="DA24" s="181"/>
      <c r="DB24" s="181"/>
      <c r="DC24" s="181"/>
      <c r="DD24" s="181"/>
      <c r="DE24" s="181"/>
      <c r="DF24" s="181"/>
      <c r="DG24" s="181"/>
      <c r="DH24" s="181"/>
      <c r="DI24" s="181"/>
      <c r="DJ24" s="181"/>
      <c r="DK24" s="182"/>
      <c r="DL24" s="152"/>
      <c r="DM24" s="153"/>
      <c r="DN24" s="333"/>
      <c r="DO24" s="153"/>
      <c r="DP24" s="333"/>
      <c r="DQ24" s="153"/>
      <c r="DR24" s="333"/>
      <c r="DS24" s="153"/>
      <c r="DT24" s="333"/>
      <c r="DU24" s="334"/>
      <c r="DV24" s="174"/>
      <c r="DW24" s="160"/>
      <c r="DX24" s="161"/>
      <c r="DY24" s="161"/>
      <c r="DZ24" s="161"/>
      <c r="EA24" s="161"/>
      <c r="EB24" s="161"/>
      <c r="EC24" s="161"/>
      <c r="ED24" s="161"/>
      <c r="EE24" s="161"/>
      <c r="EF24" s="161"/>
      <c r="EG24" s="161"/>
      <c r="EH24" s="161"/>
      <c r="EI24" s="162"/>
      <c r="EJ24" s="167"/>
      <c r="EK24" s="168"/>
      <c r="EL24" s="176"/>
      <c r="EM24" s="180"/>
      <c r="EN24" s="181"/>
      <c r="EO24" s="181"/>
      <c r="EP24" s="181"/>
      <c r="EQ24" s="181"/>
      <c r="ER24" s="181"/>
      <c r="ES24" s="181"/>
      <c r="ET24" s="181"/>
      <c r="EU24" s="181"/>
      <c r="EV24" s="181"/>
      <c r="EW24" s="181"/>
      <c r="EX24" s="181"/>
      <c r="EY24" s="181"/>
      <c r="EZ24" s="181"/>
      <c r="FA24" s="182"/>
      <c r="FB24" s="152"/>
      <c r="FC24" s="153"/>
      <c r="FD24" s="333"/>
      <c r="FE24" s="153"/>
      <c r="FF24" s="333"/>
      <c r="FG24" s="153"/>
      <c r="FH24" s="333"/>
      <c r="FI24" s="153"/>
      <c r="FJ24" s="333"/>
      <c r="FK24" s="334"/>
      <c r="FL24" s="174"/>
    </row>
    <row r="25" spans="1:168" s="3" customFormat="1" ht="11.25" customHeight="1" thickBot="1">
      <c r="A25" s="194"/>
      <c r="B25" s="195"/>
      <c r="C25" s="207"/>
      <c r="D25" s="203"/>
      <c r="E25" s="204"/>
      <c r="F25" s="203"/>
      <c r="G25" s="204"/>
      <c r="H25" s="203"/>
      <c r="I25" s="204"/>
      <c r="J25" s="203"/>
      <c r="K25" s="204"/>
      <c r="L25" s="203"/>
      <c r="M25" s="206"/>
      <c r="N25" s="69" t="str">
        <f>IF(CF3&lt;&gt;"",IF(CF3="W",IF(SUM(IF(D24&gt;D22,1,0),IF(F24&gt;F22,1,0),IF(H24&gt;H22,1,0),IF(J24&gt;J22,1,0),IF(L24&gt;L22,1,0))&lt;&gt;3,"E",""),""),"")</f>
        <v/>
      </c>
      <c r="O25" s="194"/>
      <c r="P25" s="195"/>
      <c r="Q25" s="207"/>
      <c r="R25" s="203"/>
      <c r="S25" s="204"/>
      <c r="T25" s="203"/>
      <c r="U25" s="204"/>
      <c r="V25" s="203"/>
      <c r="W25" s="204"/>
      <c r="X25" s="203"/>
      <c r="Y25" s="204"/>
      <c r="Z25" s="203"/>
      <c r="AA25" s="206"/>
      <c r="AB25" s="69" t="str">
        <f>IF(DV3&lt;&gt;"",IF(DV3="W",IF(SUM(IF(R24&gt;R22,1,0),IF(T24&gt;T22,1,0),IF(V24&gt;V22,1,0),IF(X24&gt;X22,1,0),IF(Z24&gt;Z22,1,0))&lt;&gt;3,"E",""),""),"")</f>
        <v/>
      </c>
      <c r="AC25" s="194"/>
      <c r="AD25" s="195"/>
      <c r="AE25" s="207"/>
      <c r="AF25" s="203"/>
      <c r="AG25" s="204"/>
      <c r="AH25" s="203"/>
      <c r="AI25" s="204"/>
      <c r="AJ25" s="203"/>
      <c r="AK25" s="204"/>
      <c r="AL25" s="203"/>
      <c r="AM25" s="204"/>
      <c r="AN25" s="203"/>
      <c r="AO25" s="206"/>
      <c r="AP25" s="69" t="str">
        <f>IF(FL3&lt;&gt;"",IF(FL3="W",IF(SUM(IF(AF24&gt;AF22,1,0),IF(AH24&gt;AH22,1,0),IF(AJ24&gt;AJ22,1,0),IF(AL24&gt;AL22,1,0),IF(AN24&gt;AN22,1,0))&lt;&gt;3,"E",""),""),"")</f>
        <v/>
      </c>
      <c r="AQ25" s="126"/>
      <c r="AR25" s="126"/>
      <c r="AS25" s="126"/>
      <c r="AT25" s="126"/>
      <c r="AU25" s="126"/>
      <c r="AV25" s="126"/>
      <c r="AW25" s="126"/>
      <c r="AX25" s="126"/>
      <c r="AY25" s="126"/>
      <c r="AZ25" s="126"/>
      <c r="BA25" s="126"/>
      <c r="BB25" s="126"/>
      <c r="BC25" s="126"/>
      <c r="BD25" s="1"/>
      <c r="BE25" s="1"/>
      <c r="BF25" s="1"/>
      <c r="BG25" s="1"/>
      <c r="BH25" s="1"/>
      <c r="BI25" s="1"/>
      <c r="BJ25" s="1"/>
      <c r="BK25" s="1"/>
      <c r="BL25" s="1"/>
      <c r="BM25" s="1"/>
      <c r="BN25" s="1"/>
      <c r="BO25" s="1"/>
      <c r="BP25" s="1"/>
      <c r="BQ25" s="1"/>
      <c r="BR25" s="1"/>
      <c r="BS25" s="1"/>
      <c r="BT25" s="1"/>
      <c r="BU25" s="1"/>
      <c r="BV25" s="169" t="str">
        <f>IF(CF21&lt;&gt;"",IF(AND(AND(BV21&gt;-1,BV23&gt;-1),OR(BV21&gt;10,BV23&gt;10),ABS(BV21-BV23)&gt;1,IF(OR(BV21&gt;11,BV23&gt;11),ABS(BV21-BV23)=2,TRUE),BV21=INT(BV21),BV23=INT(BV23)),"","Error"),"")</f>
        <v/>
      </c>
      <c r="BW25" s="169"/>
      <c r="BX25" s="169" t="str">
        <f>IF(CF21&lt;&gt;"",IF(AND(AND(BX21&gt;-1,BX23&gt;-1),OR(BX21&gt;10,BX23&gt;10),ABS(BX21-BX23)&gt;1,IF(OR(BX21&gt;11,BX23&gt;11),ABS(BX21-BX23)=2,TRUE),BX21=INT(BX21),BX23=INT(BX23)),"","Error"),"")</f>
        <v/>
      </c>
      <c r="BY25" s="169"/>
      <c r="BZ25" s="169" t="str">
        <f>IF(CF21&lt;&gt;"",IF(AND(AND(BZ21&gt;-1,BZ23&gt;-1),OR(BZ21&gt;10,BZ23&gt;10),ABS(BZ21-BZ23)&gt;1,IF(OR(BZ21&gt;11,BZ23&gt;11),ABS(BZ21-BZ23)=2,TRUE),BZ21=INT(BZ21),BZ23=INT(BZ23)),"","Error"),"")</f>
        <v/>
      </c>
      <c r="CA25" s="169"/>
      <c r="CB25" s="169" t="str">
        <f>IF(AND(CF21&lt;&gt;"",CB21&lt;&gt;""),IF(AND(AND(CB21&gt;-1,CB23&gt;-1),OR(CB21&gt;10,CB23&gt;10),ABS(CB21-CB23)&gt;1,IF(OR(CB21&gt;11,CB23&gt;11),ABS(CB21-CB23)=2,TRUE),CB21=INT(CB21),CB23=INT(CB23)),"","Error"),"")</f>
        <v/>
      </c>
      <c r="CC25" s="169"/>
      <c r="CD25" s="169" t="str">
        <f>IF(AND(CF21&lt;&gt;"",CD21&lt;&gt;""),IF(AND(AND(CD21&gt;-1,CD23&gt;-1),OR(CD21&gt;10,CD23&gt;10),ABS(CD21-CD23)&gt;1,IF(OR(CD21&gt;11,CD23&gt;11),ABS(CD21-CD23)=2,TRUE),CD21=INT(CD21),CD23=INT(CD23)),"","Error"),"")</f>
        <v/>
      </c>
      <c r="CE25" s="169"/>
      <c r="CF25" s="1"/>
      <c r="CG25" s="126"/>
      <c r="CH25" s="126"/>
      <c r="CI25" s="126"/>
      <c r="CJ25" s="126"/>
      <c r="CK25" s="126"/>
      <c r="CL25" s="126"/>
      <c r="CM25" s="126"/>
      <c r="CN25" s="126"/>
      <c r="CO25" s="126"/>
      <c r="CP25" s="126"/>
      <c r="CQ25" s="126"/>
      <c r="CR25" s="126"/>
      <c r="CS25" s="126"/>
      <c r="CT25" s="1"/>
      <c r="CU25" s="1"/>
      <c r="CV25" s="1"/>
      <c r="CW25" s="1"/>
      <c r="CX25" s="1"/>
      <c r="CY25" s="1"/>
      <c r="CZ25" s="1"/>
      <c r="DA25" s="1"/>
      <c r="DB25" s="1"/>
      <c r="DC25" s="1"/>
      <c r="DD25" s="1"/>
      <c r="DE25" s="1"/>
      <c r="DF25" s="1"/>
      <c r="DG25" s="1"/>
      <c r="DH25" s="1"/>
      <c r="DI25" s="1"/>
      <c r="DJ25" s="1"/>
      <c r="DK25" s="1"/>
      <c r="DL25" s="169" t="str">
        <f>IF(DV21&lt;&gt;"",IF(AND(AND(DL21&gt;-1,DL23&gt;-1),OR(DL21&gt;10,DL23&gt;10),ABS(DL21-DL23)&gt;1,IF(OR(DL21&gt;11,DL23&gt;11),ABS(DL21-DL23)=2,TRUE),DL21=INT(DL21),DL23=INT(DL23)),"","Error"),"")</f>
        <v/>
      </c>
      <c r="DM25" s="169"/>
      <c r="DN25" s="169" t="str">
        <f>IF(DV21&lt;&gt;"",IF(AND(AND(DN21&gt;-1,DN23&gt;-1),OR(DN21&gt;10,DN23&gt;10),ABS(DN21-DN23)&gt;1,IF(OR(DN21&gt;11,DN23&gt;11),ABS(DN21-DN23)=2,TRUE),DN21=INT(DN21),DN23=INT(DN23)),"","Error"),"")</f>
        <v/>
      </c>
      <c r="DO25" s="169"/>
      <c r="DP25" s="169" t="str">
        <f>IF(DV21&lt;&gt;"",IF(AND(AND(DP21&gt;-1,DP23&gt;-1),OR(DP21&gt;10,DP23&gt;10),ABS(DP21-DP23)&gt;1,IF(OR(DP21&gt;11,DP23&gt;11),ABS(DP21-DP23)=2,TRUE),DP21=INT(DP21),DP23=INT(DP23)),"","Error"),"")</f>
        <v/>
      </c>
      <c r="DQ25" s="169"/>
      <c r="DR25" s="169" t="str">
        <f>IF(AND(DV21&lt;&gt;"",DR21&lt;&gt;""),IF(AND(AND(DR21&gt;-1,DR23&gt;-1),OR(DR21&gt;10,DR23&gt;10),ABS(DR21-DR23)&gt;1,IF(OR(DR21&gt;11,DR23&gt;11),ABS(DR21-DR23)=2,TRUE),DR21=INT(DR21),DR23=INT(DR23)),"","Error"),"")</f>
        <v/>
      </c>
      <c r="DS25" s="169"/>
      <c r="DT25" s="169" t="str">
        <f>IF(AND(DV21&lt;&gt;"",DT21&lt;&gt;""),IF(AND(AND(DT21&gt;-1,DT23&gt;-1),OR(DT21&gt;10,DT23&gt;10),ABS(DT21-DT23)&gt;1,IF(OR(DT21&gt;11,DT23&gt;11),ABS(DT21-DT23)=2,TRUE),DT21=INT(DT21),DT23=INT(DT23)),"","Error"),"")</f>
        <v/>
      </c>
      <c r="DU25" s="169"/>
      <c r="DW25" s="126"/>
      <c r="DX25" s="126"/>
      <c r="DY25" s="126"/>
      <c r="DZ25" s="126"/>
      <c r="EA25" s="126"/>
      <c r="EB25" s="126"/>
      <c r="EC25" s="126"/>
      <c r="ED25" s="126"/>
      <c r="EE25" s="126"/>
      <c r="EF25" s="126"/>
      <c r="EG25" s="126"/>
      <c r="EH25" s="126"/>
      <c r="EI25" s="126"/>
      <c r="EJ25" s="1"/>
      <c r="EK25" s="1"/>
      <c r="EL25" s="1"/>
      <c r="EM25" s="1"/>
      <c r="EN25" s="1"/>
      <c r="EO25" s="1"/>
      <c r="EP25" s="1"/>
      <c r="EQ25" s="1"/>
      <c r="ER25" s="1"/>
      <c r="ES25" s="1"/>
      <c r="ET25" s="1"/>
      <c r="EU25" s="1"/>
      <c r="EV25" s="1"/>
      <c r="EW25" s="1"/>
      <c r="EX25" s="1"/>
      <c r="EY25" s="1"/>
      <c r="EZ25" s="1"/>
      <c r="FA25" s="1"/>
      <c r="FB25" s="169" t="str">
        <f>IF(FL21&lt;&gt;"",IF(AND(AND(FB21&gt;-1,FB23&gt;-1),OR(FB21&gt;10,FB23&gt;10),ABS(FB21-FB23)&gt;1,IF(OR(FB21&gt;11,FB23&gt;11),ABS(FB21-FB23)=2,TRUE),FB21=INT(FB21),FB23=INT(FB23)),"","Error"),"")</f>
        <v/>
      </c>
      <c r="FC25" s="169"/>
      <c r="FD25" s="169" t="str">
        <f>IF(FL21&lt;&gt;"",IF(AND(AND(FD21&gt;-1,FD23&gt;-1),OR(FD21&gt;10,FD23&gt;10),ABS(FD21-FD23)&gt;1,IF(OR(FD21&gt;11,FD23&gt;11),ABS(FD21-FD23)=2,TRUE),FD21=INT(FD21),FD23=INT(FD23)),"","Error"),"")</f>
        <v/>
      </c>
      <c r="FE25" s="169"/>
      <c r="FF25" s="169" t="str">
        <f>IF(FL21&lt;&gt;"",IF(AND(AND(FF21&gt;-1,FF23&gt;-1),OR(FF21&gt;10,FF23&gt;10),ABS(FF21-FF23)&gt;1,IF(OR(FF21&gt;11,FF23&gt;11),ABS(FF21-FF23)=2,TRUE),FF21=INT(FF21),FF23=INT(FF23)),"","Error"),"")</f>
        <v/>
      </c>
      <c r="FG25" s="169"/>
      <c r="FH25" s="169" t="str">
        <f>IF(AND(FL21&lt;&gt;"",FH21&lt;&gt;""),IF(AND(AND(FH21&gt;-1,FH23&gt;-1),OR(FH21&gt;10,FH23&gt;10),ABS(FH21-FH23)&gt;1,IF(OR(FH21&gt;11,FH23&gt;11),ABS(FH21-FH23)=2,TRUE),FH21=INT(FH21),FH23=INT(FH23)),"","Error"),"")</f>
        <v/>
      </c>
      <c r="FI25" s="169"/>
      <c r="FJ25" s="169" t="str">
        <f>IF(AND(FL21&lt;&gt;"",FJ21&lt;&gt;""),IF(AND(AND(FJ21&gt;-1,FJ23&gt;-1),OR(FJ21&gt;10,FJ23&gt;10),ABS(FJ21-FJ23)&gt;1,IF(OR(FJ21&gt;11,FJ23&gt;11),ABS(FJ21-FJ23)=2,TRUE),FJ21=INT(FJ21),FJ23=INT(FJ23)),"","Error"),"")</f>
        <v/>
      </c>
      <c r="FK25" s="169"/>
    </row>
    <row r="26" spans="1:168" s="3" customFormat="1" ht="11.25" customHeight="1">
      <c r="A26" s="170">
        <v>2</v>
      </c>
      <c r="B26" s="191"/>
      <c r="C26" s="183" t="str">
        <f>IF($D3="1P","C","C")</f>
        <v>C</v>
      </c>
      <c r="D26" s="197"/>
      <c r="E26" s="198"/>
      <c r="F26" s="197"/>
      <c r="G26" s="198"/>
      <c r="H26" s="197"/>
      <c r="I26" s="198"/>
      <c r="J26" s="197"/>
      <c r="K26" s="198"/>
      <c r="L26" s="197"/>
      <c r="M26" s="208"/>
      <c r="N26" s="69" t="str">
        <f>IF(CF11&lt;&gt;"",IF(CF11="W",IF(SUM(IF(D26&gt;D28,1,0),IF(F26&gt;F28,1,0),IF(H26&gt;H28,1,0),IF(J26&gt;J28,1,0),IF(L26&gt;L28,1,0))&lt;&gt;3,"E",""),""),"")</f>
        <v/>
      </c>
      <c r="O26" s="170">
        <v>9</v>
      </c>
      <c r="P26" s="191"/>
      <c r="Q26" s="183" t="str">
        <f>IF($D3="1P","B","C")</f>
        <v>C</v>
      </c>
      <c r="R26" s="197"/>
      <c r="S26" s="198"/>
      <c r="T26" s="197"/>
      <c r="U26" s="198"/>
      <c r="V26" s="197"/>
      <c r="W26" s="198"/>
      <c r="X26" s="197"/>
      <c r="Y26" s="198"/>
      <c r="Z26" s="197"/>
      <c r="AA26" s="208"/>
      <c r="AB26" s="69" t="str">
        <f>IF(DV11&lt;&gt;"",IF(DV11="W",IF(SUM(IF(R26&gt;R28,1,0),IF(T26&gt;T28,1,0),IF(V26&gt;V28,1,0),IF(X26&gt;X28,1,0),IF(Z26&gt;Z28,1,0))&lt;&gt;3,"E",""),""),"")</f>
        <v/>
      </c>
      <c r="AC26" s="170">
        <v>16</v>
      </c>
      <c r="AD26" s="191"/>
      <c r="AE26" s="183" t="str">
        <f>IF($D3="1P","A","A")</f>
        <v>A</v>
      </c>
      <c r="AF26" s="197"/>
      <c r="AG26" s="198"/>
      <c r="AH26" s="197"/>
      <c r="AI26" s="198"/>
      <c r="AJ26" s="197"/>
      <c r="AK26" s="198"/>
      <c r="AL26" s="197"/>
      <c r="AM26" s="198"/>
      <c r="AN26" s="197"/>
      <c r="AO26" s="208"/>
      <c r="AP26" s="69" t="str">
        <f>IF(FL11&lt;&gt;"",IF(FL11="W",IF(SUM(IF(AF26&gt;AF28,1,0),IF(AH26&gt;AH28,1,0),IF(AJ26&gt;AJ28,1,0),IF(AL26&gt;AL28,1,0),IF(AN26&gt;AN28,1,0))&lt;&gt;3,"E",""),""),"")</f>
        <v/>
      </c>
      <c r="AQ26" s="126"/>
      <c r="AR26" s="126"/>
      <c r="AS26" s="126"/>
      <c r="AT26" s="126"/>
      <c r="AU26" s="126"/>
      <c r="AV26" s="126"/>
      <c r="AW26" s="126"/>
      <c r="AX26" s="126"/>
      <c r="AY26" s="126"/>
      <c r="AZ26" s="126"/>
      <c r="BA26" s="126"/>
      <c r="BB26" s="126"/>
      <c r="BC26" s="126"/>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26"/>
      <c r="CH26" s="126"/>
      <c r="CI26" s="126"/>
      <c r="CJ26" s="126"/>
      <c r="CK26" s="126"/>
      <c r="CL26" s="126"/>
      <c r="CM26" s="126"/>
      <c r="CN26" s="126"/>
      <c r="CO26" s="126"/>
      <c r="CP26" s="126"/>
      <c r="CQ26" s="126"/>
      <c r="CR26" s="126"/>
      <c r="CS26" s="126"/>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W26" s="126"/>
      <c r="DX26" s="126"/>
      <c r="DY26" s="126"/>
      <c r="DZ26" s="126"/>
      <c r="EA26" s="126"/>
      <c r="EB26" s="126"/>
      <c r="EC26" s="126"/>
      <c r="ED26" s="126"/>
      <c r="EE26" s="126"/>
      <c r="EF26" s="126"/>
      <c r="EG26" s="126"/>
      <c r="EH26" s="126"/>
      <c r="EI26" s="126"/>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row>
    <row r="27" spans="1:168" s="3" customFormat="1" ht="11.25" customHeight="1">
      <c r="A27" s="192"/>
      <c r="B27" s="193"/>
      <c r="C27" s="196"/>
      <c r="D27" s="199"/>
      <c r="E27" s="200"/>
      <c r="F27" s="199"/>
      <c r="G27" s="200"/>
      <c r="H27" s="199"/>
      <c r="I27" s="200"/>
      <c r="J27" s="199"/>
      <c r="K27" s="200"/>
      <c r="L27" s="199"/>
      <c r="M27" s="209"/>
      <c r="N27" s="69" t="str">
        <f>IF(CF11&lt;&gt;"",IF(ISERROR(AND(BV15="",BX15="",BZ15="",CB15="",CD15="")),"E",IF(AND(BV15="",BX15="",BZ15="",CB15="",CD15=""),"","E")),"")</f>
        <v/>
      </c>
      <c r="O27" s="192"/>
      <c r="P27" s="193"/>
      <c r="Q27" s="196"/>
      <c r="R27" s="199"/>
      <c r="S27" s="200"/>
      <c r="T27" s="199"/>
      <c r="U27" s="200"/>
      <c r="V27" s="199"/>
      <c r="W27" s="200"/>
      <c r="X27" s="199"/>
      <c r="Y27" s="200"/>
      <c r="Z27" s="199"/>
      <c r="AA27" s="209"/>
      <c r="AB27" s="69" t="str">
        <f>IF(DV11&lt;&gt;"",IF(ISERROR(AND(DL15="",DN15="",DP15="",DQ15="",DT15="")),"E",IF(AND(DL15="",DN15="",DP15="",DR15="",DT15=""),"","E")),"")</f>
        <v/>
      </c>
      <c r="AC27" s="192"/>
      <c r="AD27" s="193"/>
      <c r="AE27" s="196"/>
      <c r="AF27" s="199"/>
      <c r="AG27" s="200"/>
      <c r="AH27" s="199"/>
      <c r="AI27" s="200"/>
      <c r="AJ27" s="199"/>
      <c r="AK27" s="200"/>
      <c r="AL27" s="199"/>
      <c r="AM27" s="200"/>
      <c r="AN27" s="199"/>
      <c r="AO27" s="209"/>
      <c r="AP27" s="69" t="str">
        <f>IF(FL11&lt;&gt;"",IF(ISERROR(AND(FB15="",FD15="",FF15="",FH15="",FJ15="")),"E",IF(AND(FB15="",FD15="",FF15="",FH15="",FJ15=""),"","E")),"")</f>
        <v/>
      </c>
      <c r="AQ27" s="127"/>
      <c r="AR27" s="127"/>
      <c r="AS27" s="127"/>
      <c r="AT27" s="127"/>
      <c r="AU27" s="127"/>
      <c r="AV27" s="127"/>
      <c r="AW27" s="127"/>
      <c r="AX27" s="127"/>
      <c r="AY27" s="127"/>
      <c r="AZ27" s="127"/>
      <c r="BA27" s="127"/>
      <c r="BB27" s="127"/>
      <c r="BC27" s="127"/>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G27" s="127"/>
      <c r="CH27" s="127"/>
      <c r="CI27" s="127"/>
      <c r="CJ27" s="127"/>
      <c r="CK27" s="127"/>
      <c r="CL27" s="127"/>
      <c r="CM27" s="127"/>
      <c r="CN27" s="127"/>
      <c r="CO27" s="127"/>
      <c r="CP27" s="127"/>
      <c r="CQ27" s="127"/>
      <c r="CR27" s="127"/>
      <c r="CS27" s="127"/>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W27" s="127"/>
      <c r="DX27" s="127"/>
      <c r="DY27" s="127"/>
      <c r="DZ27" s="127"/>
      <c r="EA27" s="127"/>
      <c r="EB27" s="127"/>
      <c r="EC27" s="127"/>
      <c r="ED27" s="127"/>
      <c r="EE27" s="127"/>
      <c r="EF27" s="127"/>
      <c r="EG27" s="127"/>
      <c r="EH27" s="127"/>
      <c r="EI27" s="127"/>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row>
    <row r="28" spans="1:168" s="3" customFormat="1" ht="11.25" customHeight="1">
      <c r="A28" s="192"/>
      <c r="B28" s="193"/>
      <c r="C28" s="175" t="str">
        <f>IF($D3="1P","F","F")</f>
        <v>F</v>
      </c>
      <c r="D28" s="201"/>
      <c r="E28" s="202"/>
      <c r="F28" s="201"/>
      <c r="G28" s="202"/>
      <c r="H28" s="201"/>
      <c r="I28" s="202"/>
      <c r="J28" s="201"/>
      <c r="K28" s="202"/>
      <c r="L28" s="201"/>
      <c r="M28" s="205"/>
      <c r="N28" s="69" t="str">
        <f>IF(CF11&lt;&gt;"",IF(ISERROR(AND(BV15="",BX15="",BZ15="",CB15="",CD15="")),"E",IF(AND(BV15="",BX15="",BZ15="",CB15="",CD15=""),"","E")),"")</f>
        <v/>
      </c>
      <c r="O28" s="192"/>
      <c r="P28" s="193"/>
      <c r="Q28" s="175" t="str">
        <f>IF($D3="1P","C","G")</f>
        <v>G</v>
      </c>
      <c r="R28" s="201"/>
      <c r="S28" s="202"/>
      <c r="T28" s="201"/>
      <c r="U28" s="202"/>
      <c r="V28" s="201"/>
      <c r="W28" s="202"/>
      <c r="X28" s="201"/>
      <c r="Y28" s="202"/>
      <c r="Z28" s="201"/>
      <c r="AA28" s="205"/>
      <c r="AB28" s="69" t="str">
        <f>IF(DV11&lt;&gt;"",IF(ISERROR(AND(DL15="",DN15="",DP15="",DQ15="",DT15="")),"E",IF(AND(DL15="",DN15="",DP15="",DR15="",DT15=""),"","E")),"")</f>
        <v/>
      </c>
      <c r="AC28" s="192"/>
      <c r="AD28" s="193"/>
      <c r="AE28" s="175" t="str">
        <f>IF($D3="1P","C","B")</f>
        <v>B</v>
      </c>
      <c r="AF28" s="201"/>
      <c r="AG28" s="202"/>
      <c r="AH28" s="201"/>
      <c r="AI28" s="202"/>
      <c r="AJ28" s="201"/>
      <c r="AK28" s="202"/>
      <c r="AL28" s="201"/>
      <c r="AM28" s="202"/>
      <c r="AN28" s="201"/>
      <c r="AO28" s="205"/>
      <c r="AP28" s="69" t="str">
        <f>IF(FL11&lt;&gt;"",IF(ISERROR(AND(FB15="",FD15="",FF15="",FH15="",FJ15="")),"E",IF(AND(FB15="",FD15="",FF15="",FH15="",FJ15=""),"","E")),"")</f>
        <v/>
      </c>
      <c r="AQ28" s="128"/>
      <c r="AR28" s="128"/>
      <c r="AS28" s="128"/>
      <c r="AT28" s="128"/>
      <c r="AU28" s="128"/>
      <c r="AV28" s="128"/>
      <c r="AW28" s="128"/>
      <c r="AX28" s="128"/>
      <c r="AY28" s="128"/>
      <c r="AZ28" s="128"/>
      <c r="BA28" s="128"/>
      <c r="BB28" s="128"/>
      <c r="BC28" s="128"/>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G28" s="128"/>
      <c r="CH28" s="128"/>
      <c r="CI28" s="128"/>
      <c r="CJ28" s="128"/>
      <c r="CK28" s="128"/>
      <c r="CL28" s="128"/>
      <c r="CM28" s="128"/>
      <c r="CN28" s="128"/>
      <c r="CO28" s="128"/>
      <c r="CP28" s="128"/>
      <c r="CQ28" s="128"/>
      <c r="CR28" s="128"/>
      <c r="CS28" s="128"/>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W28" s="128"/>
      <c r="DX28" s="128"/>
      <c r="DY28" s="128"/>
      <c r="DZ28" s="128"/>
      <c r="EA28" s="128"/>
      <c r="EB28" s="128"/>
      <c r="EC28" s="128"/>
      <c r="ED28" s="128"/>
      <c r="EE28" s="128"/>
      <c r="EF28" s="128"/>
      <c r="EG28" s="128"/>
      <c r="EH28" s="128"/>
      <c r="EI28" s="128"/>
      <c r="EJ28" s="41"/>
      <c r="EK28" s="41"/>
      <c r="EL28" s="41"/>
      <c r="EM28" s="41"/>
      <c r="EN28" s="41"/>
      <c r="EO28" s="41"/>
      <c r="EP28" s="41"/>
      <c r="EQ28" s="41"/>
      <c r="ER28" s="41"/>
      <c r="ES28" s="41"/>
      <c r="ET28" s="41"/>
      <c r="EU28" s="41"/>
      <c r="EV28" s="41"/>
      <c r="EW28" s="41"/>
      <c r="EX28" s="41"/>
      <c r="EY28" s="41"/>
      <c r="EZ28" s="41"/>
      <c r="FA28" s="41"/>
      <c r="FB28" s="41"/>
      <c r="FC28" s="41"/>
      <c r="FD28" s="41"/>
      <c r="FE28" s="41"/>
      <c r="FF28" s="41"/>
      <c r="FG28" s="41"/>
      <c r="FH28" s="41"/>
      <c r="FI28" s="41"/>
      <c r="FJ28" s="41"/>
      <c r="FK28" s="41"/>
    </row>
    <row r="29" spans="1:168" s="3" customFormat="1" ht="11.25" customHeight="1" thickBot="1">
      <c r="A29" s="194"/>
      <c r="B29" s="195"/>
      <c r="C29" s="207"/>
      <c r="D29" s="203"/>
      <c r="E29" s="204"/>
      <c r="F29" s="203"/>
      <c r="G29" s="204"/>
      <c r="H29" s="203"/>
      <c r="I29" s="204"/>
      <c r="J29" s="203"/>
      <c r="K29" s="204"/>
      <c r="L29" s="203"/>
      <c r="M29" s="206"/>
      <c r="N29" s="69" t="str">
        <f>IF(CF13&lt;&gt;"",IF(CF13="W",IF(SUM(IF(D28&gt;D26,1,0),IF(F28&gt;F26,1,0),IF(H28&gt;H26,1,0),IF(J28&gt;J26,1,0),IF(L28&gt;L26,1,0))&lt;&gt;3,"E",""),""),"")</f>
        <v/>
      </c>
      <c r="O29" s="194"/>
      <c r="P29" s="195"/>
      <c r="Q29" s="207"/>
      <c r="R29" s="203"/>
      <c r="S29" s="204"/>
      <c r="T29" s="203"/>
      <c r="U29" s="204"/>
      <c r="V29" s="203"/>
      <c r="W29" s="204"/>
      <c r="X29" s="203"/>
      <c r="Y29" s="204"/>
      <c r="Z29" s="203"/>
      <c r="AA29" s="206"/>
      <c r="AB29" s="69" t="str">
        <f>IF(DV13&lt;&gt;"",IF(DV13="W",IF(SUM(IF(R28&gt;R26,1,0),IF(T28&gt;T26,1,0),IF(V28&gt;V26,1,0),IF(X28&gt;X26,1,0),IF(Z28&gt;Z26,1,0))&lt;&gt;3,"E",""),""),"")</f>
        <v/>
      </c>
      <c r="AC29" s="194"/>
      <c r="AD29" s="195"/>
      <c r="AE29" s="207"/>
      <c r="AF29" s="203"/>
      <c r="AG29" s="204"/>
      <c r="AH29" s="203"/>
      <c r="AI29" s="204"/>
      <c r="AJ29" s="203"/>
      <c r="AK29" s="204"/>
      <c r="AL29" s="203"/>
      <c r="AM29" s="204"/>
      <c r="AN29" s="203"/>
      <c r="AO29" s="206"/>
      <c r="AP29" s="69" t="str">
        <f>IF(FL13&lt;&gt;"",IF(FL13="W",IF(SUM(IF(AF28&gt;AF26,1,0),IF(AH28&gt;AH26,1,0),IF(AJ28&gt;AJ26,1,0),IF(AL28&gt;AL26,1,0),IF(AN28&gt;AN26,1,0))&lt;&gt;3,"E",""),""),"")</f>
        <v/>
      </c>
      <c r="AQ29" s="126"/>
      <c r="AR29" s="126"/>
      <c r="AS29" s="126"/>
      <c r="AT29" s="126"/>
      <c r="AU29" s="126"/>
      <c r="AV29" s="126"/>
      <c r="AW29" s="126"/>
      <c r="AX29" s="126"/>
      <c r="AY29" s="126"/>
      <c r="AZ29" s="126"/>
      <c r="BA29" s="126"/>
      <c r="BB29" s="126"/>
      <c r="BC29" s="126"/>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G29" s="126"/>
      <c r="CH29" s="126"/>
      <c r="CI29" s="126"/>
      <c r="CJ29" s="126"/>
      <c r="CK29" s="126"/>
      <c r="CL29" s="126"/>
      <c r="CM29" s="126"/>
      <c r="CN29" s="126"/>
      <c r="CO29" s="126"/>
      <c r="CP29" s="126"/>
      <c r="CQ29" s="126"/>
      <c r="CR29" s="126"/>
      <c r="CS29" s="126"/>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W29" s="126"/>
      <c r="DX29" s="126"/>
      <c r="DY29" s="126"/>
      <c r="DZ29" s="126"/>
      <c r="EA29" s="126"/>
      <c r="EB29" s="126"/>
      <c r="EC29" s="126"/>
      <c r="ED29" s="126"/>
      <c r="EE29" s="126"/>
      <c r="EF29" s="126"/>
      <c r="EG29" s="126"/>
      <c r="EH29" s="126"/>
      <c r="EI29" s="126"/>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row>
    <row r="30" spans="1:168" s="3" customFormat="1" ht="11.25" customHeight="1" thickBot="1">
      <c r="A30" s="170">
        <v>3</v>
      </c>
      <c r="B30" s="191"/>
      <c r="C30" s="183" t="str">
        <f>IF($D3="1P","D","D")</f>
        <v>D</v>
      </c>
      <c r="D30" s="197"/>
      <c r="E30" s="198"/>
      <c r="F30" s="197"/>
      <c r="G30" s="198"/>
      <c r="H30" s="197"/>
      <c r="I30" s="198"/>
      <c r="J30" s="197"/>
      <c r="K30" s="198"/>
      <c r="L30" s="197"/>
      <c r="M30" s="208"/>
      <c r="N30" s="69" t="str">
        <f>IF(CF21&lt;&gt;"",IF(CF21="W",IF(SUM(IF(D30&gt;D32,1,0),IF(F30&gt;F32,1,0),IF(H30&gt;H32,1,0),IF(J30&gt;J32,1,0),IF(L30&gt;L32,1,0))&lt;&gt;3,"E",""),""),"")</f>
        <v/>
      </c>
      <c r="O30" s="170">
        <v>10</v>
      </c>
      <c r="P30" s="191"/>
      <c r="Q30" s="183" t="str">
        <f>IF($D3="1P","A","A")</f>
        <v>A</v>
      </c>
      <c r="R30" s="197"/>
      <c r="S30" s="198"/>
      <c r="T30" s="197"/>
      <c r="U30" s="198"/>
      <c r="V30" s="197"/>
      <c r="W30" s="198"/>
      <c r="X30" s="197"/>
      <c r="Y30" s="198"/>
      <c r="Z30" s="197"/>
      <c r="AA30" s="208"/>
      <c r="AB30" s="69" t="str">
        <f>IF(DV21&lt;&gt;"",IF(DV21="W",IF(SUM(IF(R30&gt;R32,1,0),IF(T30&gt;T32,1,0),IF(V30&gt;V32,1,0),IF(X30&gt;X32,1,0),IF(Z30&gt;Z32,1,0))&lt;&gt;3,"E",""),""),"")</f>
        <v/>
      </c>
      <c r="AC30" s="170">
        <v>17</v>
      </c>
      <c r="AD30" s="191"/>
      <c r="AE30" s="183" t="str">
        <f>IF($D3="1P","B","D")</f>
        <v>D</v>
      </c>
      <c r="AF30" s="197"/>
      <c r="AG30" s="198"/>
      <c r="AH30" s="197"/>
      <c r="AI30" s="198"/>
      <c r="AJ30" s="197"/>
      <c r="AK30" s="198"/>
      <c r="AL30" s="197"/>
      <c r="AM30" s="198"/>
      <c r="AN30" s="197"/>
      <c r="AO30" s="208"/>
      <c r="AP30" s="69" t="str">
        <f>IF(FL21&lt;&gt;"",IF(FL21="W",IF(SUM(IF(AF30&gt;AF32,1,0),IF(AH30&gt;AH32,1,0),IF(AJ30&gt;AJ32,1,0),IF(AL30&gt;AL32,1,0),IF(AN30&gt;AN32,1,0))&lt;&gt;3,"E",""),""),"")</f>
        <v/>
      </c>
      <c r="AQ30" s="127"/>
      <c r="AR30" s="127"/>
      <c r="AS30" s="127"/>
      <c r="AT30" s="127"/>
      <c r="AU30" s="127"/>
      <c r="AV30" s="127"/>
      <c r="AW30" s="127"/>
      <c r="AX30" s="127"/>
      <c r="AY30" s="127"/>
      <c r="AZ30" s="127"/>
      <c r="BA30" s="127"/>
      <c r="BB30" s="127"/>
      <c r="BC30" s="127"/>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G30" s="127"/>
      <c r="CH30" s="127"/>
      <c r="CI30" s="127"/>
      <c r="CJ30" s="127"/>
      <c r="CK30" s="127"/>
      <c r="CL30" s="127"/>
      <c r="CM30" s="127"/>
      <c r="CN30" s="127"/>
      <c r="CO30" s="127"/>
      <c r="CP30" s="127"/>
      <c r="CQ30" s="127"/>
      <c r="CR30" s="127"/>
      <c r="CS30" s="127"/>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W30" s="127"/>
      <c r="DX30" s="127"/>
      <c r="DY30" s="127"/>
      <c r="DZ30" s="127"/>
      <c r="EA30" s="127"/>
      <c r="EB30" s="127"/>
      <c r="EC30" s="127"/>
      <c r="ED30" s="127"/>
      <c r="EE30" s="127"/>
      <c r="EF30" s="127"/>
      <c r="EG30" s="127"/>
      <c r="EH30" s="127"/>
      <c r="EI30" s="127"/>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row>
    <row r="31" spans="1:168" s="3" customFormat="1" ht="11.25" customHeight="1">
      <c r="A31" s="192"/>
      <c r="B31" s="193"/>
      <c r="C31" s="196"/>
      <c r="D31" s="199"/>
      <c r="E31" s="200"/>
      <c r="F31" s="199"/>
      <c r="G31" s="200"/>
      <c r="H31" s="199"/>
      <c r="I31" s="200"/>
      <c r="J31" s="199"/>
      <c r="K31" s="200"/>
      <c r="L31" s="199"/>
      <c r="M31" s="209"/>
      <c r="N31" s="69" t="str">
        <f>IF(CF21&lt;&gt;"",IF(ISERROR(AND(BV25="",BX25="",BZ25="",CB25="",CD25="")),"E",IF(AND(BV25="",BX25="",BZ25="",CB25="",CD25=""),"","E")),"")</f>
        <v/>
      </c>
      <c r="O31" s="192"/>
      <c r="P31" s="193"/>
      <c r="Q31" s="196"/>
      <c r="R31" s="199"/>
      <c r="S31" s="200"/>
      <c r="T31" s="199"/>
      <c r="U31" s="200"/>
      <c r="V31" s="199"/>
      <c r="W31" s="200"/>
      <c r="X31" s="199"/>
      <c r="Y31" s="200"/>
      <c r="Z31" s="199"/>
      <c r="AA31" s="209"/>
      <c r="AB31" s="69" t="str">
        <f>IF(DV21&lt;&gt;"",IF(ISERROR(AND(DL25="",DN25="",DP25="",DQ25="",DT25="")),"E",IF(AND(DL25="",DN25="",DP25="",DR25="",DT25=""),"","E")),"")</f>
        <v/>
      </c>
      <c r="AC31" s="192"/>
      <c r="AD31" s="193"/>
      <c r="AE31" s="196"/>
      <c r="AF31" s="199"/>
      <c r="AG31" s="200"/>
      <c r="AH31" s="199"/>
      <c r="AI31" s="200"/>
      <c r="AJ31" s="199"/>
      <c r="AK31" s="200"/>
      <c r="AL31" s="199"/>
      <c r="AM31" s="200"/>
      <c r="AN31" s="199"/>
      <c r="AO31" s="209"/>
      <c r="AP31" s="69" t="str">
        <f>IF(FL21&lt;&gt;"",IF(ISERROR(AND(FB25="",FD25="",FF25="",FH25="",FJ25="")),"E",IF(AND(FB25="",FD25="",FF25="",FH25="",FJ25=""),"","E")),"")</f>
        <v/>
      </c>
      <c r="AQ31" s="154" t="str">
        <f>CONCATENATE($A5," ",$D5,","," ",$F3)</f>
        <v>Group: 1, Men's Singles</v>
      </c>
      <c r="AR31" s="155"/>
      <c r="AS31" s="155"/>
      <c r="AT31" s="155"/>
      <c r="AU31" s="155"/>
      <c r="AV31" s="155"/>
      <c r="AW31" s="155"/>
      <c r="AX31" s="155"/>
      <c r="AY31" s="155"/>
      <c r="AZ31" s="155"/>
      <c r="BA31" s="155"/>
      <c r="BB31" s="155"/>
      <c r="BC31" s="156"/>
      <c r="BD31" s="163">
        <f>A34</f>
        <v>4</v>
      </c>
      <c r="BE31" s="164"/>
      <c r="BF31" s="183" t="str">
        <f>C34</f>
        <v>A</v>
      </c>
      <c r="BG31" s="185" t="str">
        <f>IF(VLOOKUP($BF31,$A7:$C19,3,FALSE)=0,"",CONCATENATE(VLOOKUP(VLOOKUP($BF31,$A7:$C19,3,FALSE),Players!$C:$G,4,FALSE)," ",VLOOKUP($BF31,$A7:$C19,3,FALSE)," ",IF(ISERROR(VLOOKUP(VLOOKUP($BF31,$A7:$C19,3,FALSE),Players!$C:$G,5,FALSE)),"()",CONCATENATE("(",VLOOKUP(VLOOKUP($BF31,$A7:$C19,3,FALSE),Players!$C:$G,5,FALSE),")"))))</f>
        <v/>
      </c>
      <c r="BH31" s="186"/>
      <c r="BI31" s="186"/>
      <c r="BJ31" s="186"/>
      <c r="BK31" s="186"/>
      <c r="BL31" s="186"/>
      <c r="BM31" s="186"/>
      <c r="BN31" s="186"/>
      <c r="BO31" s="186"/>
      <c r="BP31" s="186"/>
      <c r="BQ31" s="186"/>
      <c r="BR31" s="186"/>
      <c r="BS31" s="186"/>
      <c r="BT31" s="186"/>
      <c r="BU31" s="187"/>
      <c r="BV31" s="170" t="str">
        <f>IF(D34&lt;&gt;"",D34,"")</f>
        <v/>
      </c>
      <c r="BW31" s="171"/>
      <c r="BX31" s="335" t="str">
        <f>IF(F34&lt;&gt;"",F34,"")</f>
        <v/>
      </c>
      <c r="BY31" s="171"/>
      <c r="BZ31" s="335" t="str">
        <f>IF(H34&lt;&gt;"",H34,"")</f>
        <v/>
      </c>
      <c r="CA31" s="171"/>
      <c r="CB31" s="335" t="str">
        <f>IF(J34&lt;&gt;"",J34,"")</f>
        <v/>
      </c>
      <c r="CC31" s="171"/>
      <c r="CD31" s="335" t="str">
        <f>IF(L34&lt;&gt;"",L34,"")</f>
        <v/>
      </c>
      <c r="CE31" s="337"/>
      <c r="CF31" s="174" t="str">
        <f>IF($CD31=$CD33,IF($CB31=$CB33,IF($BZ31&lt;&gt;"",IF($BZ31&gt;$BZ33,"W","L"),""),IF($CB31&gt;$CB33,"W","L")),IF($CD31&gt;$CD33,"W","L"))</f>
        <v/>
      </c>
      <c r="CG31" s="154" t="str">
        <f>CONCATENATE($A5," ",$D5,","," ",$F3)</f>
        <v>Group: 1, Men's Singles</v>
      </c>
      <c r="CH31" s="155"/>
      <c r="CI31" s="155"/>
      <c r="CJ31" s="155"/>
      <c r="CK31" s="155"/>
      <c r="CL31" s="155"/>
      <c r="CM31" s="155"/>
      <c r="CN31" s="155"/>
      <c r="CO31" s="155"/>
      <c r="CP31" s="155"/>
      <c r="CQ31" s="155"/>
      <c r="CR31" s="155"/>
      <c r="CS31" s="156"/>
      <c r="CT31" s="163">
        <f>O34</f>
        <v>11</v>
      </c>
      <c r="CU31" s="164"/>
      <c r="CV31" s="183" t="str">
        <f>Q34</f>
        <v>C</v>
      </c>
      <c r="CW31" s="185" t="str">
        <f>IF(VLOOKUP($CV31,$A7:$C19,3,FALSE)=0,"",CONCATENATE(VLOOKUP(VLOOKUP($CV31,$A7:$C19,3,FALSE),Players!$C:$G,4,FALSE)," ",VLOOKUP($CV31,$A7:$C19,3,FALSE)," ",IF(ISERROR(VLOOKUP(VLOOKUP($CV31,$A7:$C19,3,FALSE),Players!$C:$G,5,FALSE)),"()",CONCATENATE("(",VLOOKUP(VLOOKUP($CV31,$A7:$C19,3,FALSE),Players!$C:$G,5,FALSE),")"))))</f>
        <v/>
      </c>
      <c r="CX31" s="186"/>
      <c r="CY31" s="186"/>
      <c r="CZ31" s="186"/>
      <c r="DA31" s="186"/>
      <c r="DB31" s="186"/>
      <c r="DC31" s="186"/>
      <c r="DD31" s="186"/>
      <c r="DE31" s="186"/>
      <c r="DF31" s="186"/>
      <c r="DG31" s="186"/>
      <c r="DH31" s="186"/>
      <c r="DI31" s="186"/>
      <c r="DJ31" s="186"/>
      <c r="DK31" s="187"/>
      <c r="DL31" s="170" t="str">
        <f>IF(R34&lt;&gt;"",R34,"")</f>
        <v/>
      </c>
      <c r="DM31" s="171"/>
      <c r="DN31" s="335" t="str">
        <f>IF(T34&lt;&gt;"",T34,"")</f>
        <v/>
      </c>
      <c r="DO31" s="171"/>
      <c r="DP31" s="335" t="str">
        <f>IF(V34&lt;&gt;"",V34,"")</f>
        <v/>
      </c>
      <c r="DQ31" s="171"/>
      <c r="DR31" s="335" t="str">
        <f>IF(X34&lt;&gt;"",X34,"")</f>
        <v/>
      </c>
      <c r="DS31" s="171"/>
      <c r="DT31" s="335" t="str">
        <f>IF(Z34&lt;&gt;"",Z34,"")</f>
        <v/>
      </c>
      <c r="DU31" s="337"/>
      <c r="DV31" s="174" t="str">
        <f>IF($DT31=$DT33,IF($DR31=$DR33,IF($DP31&lt;&gt;"",IF($DP31&gt;$DP33,"W","L"),""),IF($DR31&gt;$DR33,"W","L")),IF($DT31&gt;$DT33,"W","L"))</f>
        <v/>
      </c>
      <c r="DW31" s="154" t="str">
        <f>CONCATENATE($A5," ",$D5,","," ",$F3)</f>
        <v>Group: 1, Men's Singles</v>
      </c>
      <c r="DX31" s="155"/>
      <c r="DY31" s="155"/>
      <c r="DZ31" s="155"/>
      <c r="EA31" s="155"/>
      <c r="EB31" s="155"/>
      <c r="EC31" s="155"/>
      <c r="ED31" s="155"/>
      <c r="EE31" s="155"/>
      <c r="EF31" s="155"/>
      <c r="EG31" s="155"/>
      <c r="EH31" s="155"/>
      <c r="EI31" s="156"/>
      <c r="EJ31" s="163">
        <f>AC34</f>
        <v>18</v>
      </c>
      <c r="EK31" s="164"/>
      <c r="EL31" s="183" t="str">
        <f>AE34</f>
        <v>E</v>
      </c>
      <c r="EM31" s="185" t="str">
        <f>IF(VLOOKUP($EL31,$A7:$C19,3,FALSE)=0,"",CONCATENATE(VLOOKUP(VLOOKUP($EL31,$A7:$C19,3,FALSE),Players!$C:$G,4,FALSE)," ",VLOOKUP($EL31,$A7:$C19,3,FALSE)," ",IF(ISERROR(VLOOKUP(VLOOKUP($EL31,$A7:$C19,3,FALSE),Players!$C:$G,5,FALSE)),"()",CONCATENATE("(",VLOOKUP(VLOOKUP($EL31,$A7:$C19,3,FALSE),Players!$C:$G,5,FALSE),")"))))</f>
        <v/>
      </c>
      <c r="EN31" s="186"/>
      <c r="EO31" s="186"/>
      <c r="EP31" s="186"/>
      <c r="EQ31" s="186"/>
      <c r="ER31" s="186"/>
      <c r="ES31" s="186"/>
      <c r="ET31" s="186"/>
      <c r="EU31" s="186"/>
      <c r="EV31" s="186"/>
      <c r="EW31" s="186"/>
      <c r="EX31" s="186"/>
      <c r="EY31" s="186"/>
      <c r="EZ31" s="186"/>
      <c r="FA31" s="187"/>
      <c r="FB31" s="170" t="str">
        <f>IF(AF34&lt;&gt;"",AF34,"")</f>
        <v/>
      </c>
      <c r="FC31" s="171"/>
      <c r="FD31" s="335" t="str">
        <f>IF(AH34&lt;&gt;"",AH34,"")</f>
        <v/>
      </c>
      <c r="FE31" s="171"/>
      <c r="FF31" s="335" t="str">
        <f>IF(AJ34&lt;&gt;"",AJ34,"")</f>
        <v/>
      </c>
      <c r="FG31" s="171"/>
      <c r="FH31" s="335" t="str">
        <f>IF(AL34&lt;&gt;"",AL34,"")</f>
        <v/>
      </c>
      <c r="FI31" s="171"/>
      <c r="FJ31" s="335" t="str">
        <f>IF(AN34&lt;&gt;"",AN34,"")</f>
        <v/>
      </c>
      <c r="FK31" s="337"/>
      <c r="FL31" s="174" t="str">
        <f>IF($FJ31=$FJ33,IF($FH31=$FH33,IF($FF31&lt;&gt;"",IF($FF31&gt;$FF33,"W","L"),""),IF($FH31&gt;$FH33,"W","L")),IF($FJ31&gt;$FJ33,"W","L"))</f>
        <v/>
      </c>
    </row>
    <row r="32" spans="1:168" s="3" customFormat="1" ht="11.25" customHeight="1">
      <c r="A32" s="192"/>
      <c r="B32" s="193"/>
      <c r="C32" s="175" t="str">
        <f>IF($D3="1P","E","E")</f>
        <v>E</v>
      </c>
      <c r="D32" s="201"/>
      <c r="E32" s="202"/>
      <c r="F32" s="201"/>
      <c r="G32" s="202"/>
      <c r="H32" s="201"/>
      <c r="I32" s="202"/>
      <c r="J32" s="201"/>
      <c r="K32" s="202"/>
      <c r="L32" s="201"/>
      <c r="M32" s="205"/>
      <c r="N32" s="69" t="str">
        <f>IF(CF21&lt;&gt;"",IF(ISERROR(AND(BV25="",BX25="",BZ25="",CB25="",CD25="")),"E",IF(AND(BV25="",BX25="",BZ25="",CB25="",CD25=""),"","E")),"")</f>
        <v/>
      </c>
      <c r="O32" s="192"/>
      <c r="P32" s="193"/>
      <c r="Q32" s="175" t="str">
        <f>IF($D3="1P","E","D")</f>
        <v>D</v>
      </c>
      <c r="R32" s="201"/>
      <c r="S32" s="202"/>
      <c r="T32" s="201"/>
      <c r="U32" s="202"/>
      <c r="V32" s="201"/>
      <c r="W32" s="202"/>
      <c r="X32" s="201"/>
      <c r="Y32" s="202"/>
      <c r="Z32" s="201"/>
      <c r="AA32" s="205"/>
      <c r="AB32" s="69" t="str">
        <f>IF(DV21&lt;&gt;"",IF(ISERROR(AND(DL25="",DN25="",DP25="",DQ25="",DT25="")),"E",IF(AND(DL25="",DN25="",DP25="",DR25="",DT25=""),"","E")),"")</f>
        <v/>
      </c>
      <c r="AC32" s="192"/>
      <c r="AD32" s="193"/>
      <c r="AE32" s="175" t="str">
        <f>IF($D3="1P","D","G")</f>
        <v>G</v>
      </c>
      <c r="AF32" s="201"/>
      <c r="AG32" s="202"/>
      <c r="AH32" s="201"/>
      <c r="AI32" s="202"/>
      <c r="AJ32" s="201"/>
      <c r="AK32" s="202"/>
      <c r="AL32" s="201"/>
      <c r="AM32" s="202"/>
      <c r="AN32" s="201"/>
      <c r="AO32" s="205"/>
      <c r="AP32" s="69" t="str">
        <f>IF(FL21&lt;&gt;"",IF(ISERROR(AND(FB25="",FD25="",FF25="",FH25="",FJ25="")),"E",IF(AND(FB25="",FD25="",FF25="",FH25="",FJ25=""),"","E")),"")</f>
        <v/>
      </c>
      <c r="AQ32" s="157"/>
      <c r="AR32" s="158"/>
      <c r="AS32" s="158"/>
      <c r="AT32" s="158"/>
      <c r="AU32" s="158"/>
      <c r="AV32" s="158"/>
      <c r="AW32" s="158"/>
      <c r="AX32" s="158"/>
      <c r="AY32" s="158"/>
      <c r="AZ32" s="158"/>
      <c r="BA32" s="158"/>
      <c r="BB32" s="158"/>
      <c r="BC32" s="159"/>
      <c r="BD32" s="165"/>
      <c r="BE32" s="166"/>
      <c r="BF32" s="184"/>
      <c r="BG32" s="188"/>
      <c r="BH32" s="189"/>
      <c r="BI32" s="189"/>
      <c r="BJ32" s="189"/>
      <c r="BK32" s="189"/>
      <c r="BL32" s="189"/>
      <c r="BM32" s="189"/>
      <c r="BN32" s="189"/>
      <c r="BO32" s="189"/>
      <c r="BP32" s="189"/>
      <c r="BQ32" s="189"/>
      <c r="BR32" s="189"/>
      <c r="BS32" s="189"/>
      <c r="BT32" s="189"/>
      <c r="BU32" s="190"/>
      <c r="BV32" s="172"/>
      <c r="BW32" s="173"/>
      <c r="BX32" s="336"/>
      <c r="BY32" s="173"/>
      <c r="BZ32" s="336"/>
      <c r="CA32" s="173"/>
      <c r="CB32" s="336"/>
      <c r="CC32" s="173"/>
      <c r="CD32" s="336"/>
      <c r="CE32" s="338"/>
      <c r="CF32" s="174"/>
      <c r="CG32" s="157"/>
      <c r="CH32" s="158"/>
      <c r="CI32" s="158"/>
      <c r="CJ32" s="158"/>
      <c r="CK32" s="158"/>
      <c r="CL32" s="158"/>
      <c r="CM32" s="158"/>
      <c r="CN32" s="158"/>
      <c r="CO32" s="158"/>
      <c r="CP32" s="158"/>
      <c r="CQ32" s="158"/>
      <c r="CR32" s="158"/>
      <c r="CS32" s="159"/>
      <c r="CT32" s="165"/>
      <c r="CU32" s="166"/>
      <c r="CV32" s="184"/>
      <c r="CW32" s="188"/>
      <c r="CX32" s="189"/>
      <c r="CY32" s="189"/>
      <c r="CZ32" s="189"/>
      <c r="DA32" s="189"/>
      <c r="DB32" s="189"/>
      <c r="DC32" s="189"/>
      <c r="DD32" s="189"/>
      <c r="DE32" s="189"/>
      <c r="DF32" s="189"/>
      <c r="DG32" s="189"/>
      <c r="DH32" s="189"/>
      <c r="DI32" s="189"/>
      <c r="DJ32" s="189"/>
      <c r="DK32" s="190"/>
      <c r="DL32" s="172"/>
      <c r="DM32" s="173"/>
      <c r="DN32" s="336"/>
      <c r="DO32" s="173"/>
      <c r="DP32" s="336"/>
      <c r="DQ32" s="173"/>
      <c r="DR32" s="336"/>
      <c r="DS32" s="173"/>
      <c r="DT32" s="336"/>
      <c r="DU32" s="338"/>
      <c r="DV32" s="174"/>
      <c r="DW32" s="157"/>
      <c r="DX32" s="158"/>
      <c r="DY32" s="158"/>
      <c r="DZ32" s="158"/>
      <c r="EA32" s="158"/>
      <c r="EB32" s="158"/>
      <c r="EC32" s="158"/>
      <c r="ED32" s="158"/>
      <c r="EE32" s="158"/>
      <c r="EF32" s="158"/>
      <c r="EG32" s="158"/>
      <c r="EH32" s="158"/>
      <c r="EI32" s="159"/>
      <c r="EJ32" s="165"/>
      <c r="EK32" s="166"/>
      <c r="EL32" s="184"/>
      <c r="EM32" s="188"/>
      <c r="EN32" s="189"/>
      <c r="EO32" s="189"/>
      <c r="EP32" s="189"/>
      <c r="EQ32" s="189"/>
      <c r="ER32" s="189"/>
      <c r="ES32" s="189"/>
      <c r="ET32" s="189"/>
      <c r="EU32" s="189"/>
      <c r="EV32" s="189"/>
      <c r="EW32" s="189"/>
      <c r="EX32" s="189"/>
      <c r="EY32" s="189"/>
      <c r="EZ32" s="189"/>
      <c r="FA32" s="190"/>
      <c r="FB32" s="172"/>
      <c r="FC32" s="173"/>
      <c r="FD32" s="336"/>
      <c r="FE32" s="173"/>
      <c r="FF32" s="336"/>
      <c r="FG32" s="173"/>
      <c r="FH32" s="336"/>
      <c r="FI32" s="173"/>
      <c r="FJ32" s="336"/>
      <c r="FK32" s="338"/>
      <c r="FL32" s="174"/>
    </row>
    <row r="33" spans="1:168" s="3" customFormat="1" ht="11.25" customHeight="1" thickBot="1">
      <c r="A33" s="194"/>
      <c r="B33" s="195"/>
      <c r="C33" s="207"/>
      <c r="D33" s="203"/>
      <c r="E33" s="204"/>
      <c r="F33" s="203"/>
      <c r="G33" s="204"/>
      <c r="H33" s="203"/>
      <c r="I33" s="204"/>
      <c r="J33" s="203"/>
      <c r="K33" s="204"/>
      <c r="L33" s="203"/>
      <c r="M33" s="206"/>
      <c r="N33" s="69" t="str">
        <f>IF(CF23&lt;&gt;"",IF(CF23="W",IF(SUM(IF(D32&gt;D30,1,0),IF(F32&gt;F30,1,0),IF(H32&gt;H30,1,0),IF(J32&gt;J30,1,0),IF(L32&gt;L30,1,0))&lt;&gt;3,"E",""),""),"")</f>
        <v/>
      </c>
      <c r="O33" s="194"/>
      <c r="P33" s="195"/>
      <c r="Q33" s="207"/>
      <c r="R33" s="203"/>
      <c r="S33" s="204"/>
      <c r="T33" s="203"/>
      <c r="U33" s="204"/>
      <c r="V33" s="203"/>
      <c r="W33" s="204"/>
      <c r="X33" s="203"/>
      <c r="Y33" s="204"/>
      <c r="Z33" s="203"/>
      <c r="AA33" s="206"/>
      <c r="AB33" s="69" t="str">
        <f>IF(DV23&lt;&gt;"",IF(DV23="W",IF(SUM(IF(R32&gt;R30,1,0),IF(T32&gt;T30,1,0),IF(V32&gt;V30,1,0),IF(X32&gt;X30,1,0),IF(Z32&gt;Z30,1,0))&lt;&gt;3,"E",""),""),"")</f>
        <v/>
      </c>
      <c r="AC33" s="194"/>
      <c r="AD33" s="195"/>
      <c r="AE33" s="207"/>
      <c r="AF33" s="203"/>
      <c r="AG33" s="204"/>
      <c r="AH33" s="203"/>
      <c r="AI33" s="204"/>
      <c r="AJ33" s="203"/>
      <c r="AK33" s="204"/>
      <c r="AL33" s="203"/>
      <c r="AM33" s="204"/>
      <c r="AN33" s="203"/>
      <c r="AO33" s="206"/>
      <c r="AP33" s="69" t="str">
        <f>IF(FL23&lt;&gt;"",IF(FL23="W",IF(SUM(IF(AF32&gt;AF30,1,0),IF(AH32&gt;AH30,1,0),IF(AJ32&gt;AJ30,1,0),IF(AL32&gt;AL30,1,0),IF(AN32&gt;AN30,1,0))&lt;&gt;3,"E",""),""),"")</f>
        <v/>
      </c>
      <c r="AQ33" s="157"/>
      <c r="AR33" s="158"/>
      <c r="AS33" s="158"/>
      <c r="AT33" s="158"/>
      <c r="AU33" s="158"/>
      <c r="AV33" s="158"/>
      <c r="AW33" s="158"/>
      <c r="AX33" s="158"/>
      <c r="AY33" s="158"/>
      <c r="AZ33" s="158"/>
      <c r="BA33" s="158"/>
      <c r="BB33" s="158"/>
      <c r="BC33" s="159"/>
      <c r="BD33" s="165"/>
      <c r="BE33" s="166"/>
      <c r="BF33" s="175" t="str">
        <f>C36</f>
        <v>G</v>
      </c>
      <c r="BG33" s="177" t="str">
        <f>IF(VLOOKUP($BF33,$A7:$C19,3,FALSE)=0,"",CONCATENATE(VLOOKUP(VLOOKUP($BF33,$A7:$C19,3,FALSE),Players!$C:$G,4,FALSE)," ",VLOOKUP($BF33,$A7:$C19,3,FALSE)," ",IF(ISERROR(VLOOKUP(VLOOKUP($BF33,$A7:$C19,3,FALSE),Players!$C:$G,5,FALSE)),"()",CONCATENATE("(",VLOOKUP(VLOOKUP($BF33,$A7:$C19,3,FALSE),Players!$C:$G,5,FALSE),")"))))</f>
        <v/>
      </c>
      <c r="BH33" s="178"/>
      <c r="BI33" s="178"/>
      <c r="BJ33" s="178"/>
      <c r="BK33" s="178"/>
      <c r="BL33" s="178"/>
      <c r="BM33" s="178"/>
      <c r="BN33" s="178"/>
      <c r="BO33" s="178"/>
      <c r="BP33" s="178"/>
      <c r="BQ33" s="178"/>
      <c r="BR33" s="178"/>
      <c r="BS33" s="178"/>
      <c r="BT33" s="178"/>
      <c r="BU33" s="179"/>
      <c r="BV33" s="150" t="str">
        <f>IF(D36&lt;&gt;"",D36,"")</f>
        <v/>
      </c>
      <c r="BW33" s="151"/>
      <c r="BX33" s="288" t="str">
        <f>IF(F36&lt;&gt;"",F36,"")</f>
        <v/>
      </c>
      <c r="BY33" s="151"/>
      <c r="BZ33" s="288" t="str">
        <f>IF(H36&lt;&gt;"",H36,"")</f>
        <v/>
      </c>
      <c r="CA33" s="151"/>
      <c r="CB33" s="288" t="str">
        <f>IF(J36&lt;&gt;"",J36,"")</f>
        <v/>
      </c>
      <c r="CC33" s="151"/>
      <c r="CD33" s="288" t="str">
        <f>IF(L36&lt;&gt;"",L36,"")</f>
        <v/>
      </c>
      <c r="CE33" s="332"/>
      <c r="CF33" s="174" t="str">
        <f>IF($CF31&lt;&gt;"",IF(CF31="W","L","W"),"")</f>
        <v/>
      </c>
      <c r="CG33" s="157"/>
      <c r="CH33" s="158"/>
      <c r="CI33" s="158"/>
      <c r="CJ33" s="158"/>
      <c r="CK33" s="158"/>
      <c r="CL33" s="158"/>
      <c r="CM33" s="158"/>
      <c r="CN33" s="158"/>
      <c r="CO33" s="158"/>
      <c r="CP33" s="158"/>
      <c r="CQ33" s="158"/>
      <c r="CR33" s="158"/>
      <c r="CS33" s="159"/>
      <c r="CT33" s="165"/>
      <c r="CU33" s="166"/>
      <c r="CV33" s="175" t="str">
        <f>Q36</f>
        <v>E</v>
      </c>
      <c r="CW33" s="177" t="str">
        <f>IF(VLOOKUP($CV33,$A7:$C19,3,FALSE)=0,"",CONCATENATE(VLOOKUP(VLOOKUP($CV33,$A7:$C19,3,FALSE),Players!$C:$G,4,FALSE)," ",VLOOKUP($CV33,$A7:$C19,3,FALSE)," ",IF(ISERROR(VLOOKUP(VLOOKUP($CV33,$A7:$C19,3,FALSE),Players!$C:$G,5,FALSE)),"()",CONCATENATE("(",VLOOKUP(VLOOKUP($CV33,$A7:$C19,3,FALSE),Players!$C:$G,5,FALSE),")"))))</f>
        <v/>
      </c>
      <c r="CX33" s="178"/>
      <c r="CY33" s="178"/>
      <c r="CZ33" s="178"/>
      <c r="DA33" s="178"/>
      <c r="DB33" s="178"/>
      <c r="DC33" s="178"/>
      <c r="DD33" s="178"/>
      <c r="DE33" s="178"/>
      <c r="DF33" s="178"/>
      <c r="DG33" s="178"/>
      <c r="DH33" s="178"/>
      <c r="DI33" s="178"/>
      <c r="DJ33" s="178"/>
      <c r="DK33" s="179"/>
      <c r="DL33" s="150" t="str">
        <f>IF(R36&lt;&gt;"",R36,"")</f>
        <v/>
      </c>
      <c r="DM33" s="151"/>
      <c r="DN33" s="288" t="str">
        <f>IF(T36&lt;&gt;"",T36,"")</f>
        <v/>
      </c>
      <c r="DO33" s="151"/>
      <c r="DP33" s="288" t="str">
        <f>IF(V36&lt;&gt;"",V36,"")</f>
        <v/>
      </c>
      <c r="DQ33" s="151"/>
      <c r="DR33" s="288" t="str">
        <f>IF(X36&lt;&gt;"",X36,"")</f>
        <v/>
      </c>
      <c r="DS33" s="151"/>
      <c r="DT33" s="288" t="str">
        <f>IF(Z36&lt;&gt;"",Z36,"")</f>
        <v/>
      </c>
      <c r="DU33" s="332"/>
      <c r="DV33" s="174" t="str">
        <f>IF($DV31&lt;&gt;"",IF(DV31="W","L","W"),"")</f>
        <v/>
      </c>
      <c r="DW33" s="157"/>
      <c r="DX33" s="158"/>
      <c r="DY33" s="158"/>
      <c r="DZ33" s="158"/>
      <c r="EA33" s="158"/>
      <c r="EB33" s="158"/>
      <c r="EC33" s="158"/>
      <c r="ED33" s="158"/>
      <c r="EE33" s="158"/>
      <c r="EF33" s="158"/>
      <c r="EG33" s="158"/>
      <c r="EH33" s="158"/>
      <c r="EI33" s="159"/>
      <c r="EJ33" s="165"/>
      <c r="EK33" s="166"/>
      <c r="EL33" s="175" t="str">
        <f>AE36</f>
        <v>F</v>
      </c>
      <c r="EM33" s="177" t="str">
        <f>IF(VLOOKUP($EL33,$A7:$C19,3,FALSE)=0,"",CONCATENATE(VLOOKUP(VLOOKUP($EL33,$A7:$C19,3,FALSE),Players!$C:$G,4,FALSE)," ",VLOOKUP($EL33,$A7:$C19,3,FALSE)," ",IF(ISERROR(VLOOKUP(VLOOKUP($EL33,$A7:$C19,3,FALSE),Players!$C:$G,5,FALSE)),"()",CONCATENATE("(",VLOOKUP(VLOOKUP($EL33,$A7:$C19,3,FALSE),Players!$C:$G,5,FALSE),")"))))</f>
        <v/>
      </c>
      <c r="EN33" s="178"/>
      <c r="EO33" s="178"/>
      <c r="EP33" s="178"/>
      <c r="EQ33" s="178"/>
      <c r="ER33" s="178"/>
      <c r="ES33" s="178"/>
      <c r="ET33" s="178"/>
      <c r="EU33" s="178"/>
      <c r="EV33" s="178"/>
      <c r="EW33" s="178"/>
      <c r="EX33" s="178"/>
      <c r="EY33" s="178"/>
      <c r="EZ33" s="178"/>
      <c r="FA33" s="179"/>
      <c r="FB33" s="150" t="str">
        <f>IF(AF36&lt;&gt;"",AF36,"")</f>
        <v/>
      </c>
      <c r="FC33" s="151"/>
      <c r="FD33" s="288" t="str">
        <f>IF(AH36&lt;&gt;"",AH36,"")</f>
        <v/>
      </c>
      <c r="FE33" s="151"/>
      <c r="FF33" s="288" t="str">
        <f>IF(AJ36&lt;&gt;"",AJ36,"")</f>
        <v/>
      </c>
      <c r="FG33" s="151"/>
      <c r="FH33" s="288" t="str">
        <f>IF(AL36&lt;&gt;"",AL36,"")</f>
        <v/>
      </c>
      <c r="FI33" s="151"/>
      <c r="FJ33" s="288" t="str">
        <f>IF(AN36&lt;&gt;"",AN36,"")</f>
        <v/>
      </c>
      <c r="FK33" s="332"/>
      <c r="FL33" s="174" t="str">
        <f>IF($FL31&lt;&gt;"",IF(FL31="W","L","W"),"")</f>
        <v/>
      </c>
    </row>
    <row r="34" spans="1:168" s="3" customFormat="1" ht="11.25" customHeight="1" thickBot="1">
      <c r="A34" s="170">
        <v>4</v>
      </c>
      <c r="B34" s="191"/>
      <c r="C34" s="183" t="str">
        <f>IF($D3="1P","A","A")</f>
        <v>A</v>
      </c>
      <c r="D34" s="197"/>
      <c r="E34" s="198"/>
      <c r="F34" s="197"/>
      <c r="G34" s="198"/>
      <c r="H34" s="197"/>
      <c r="I34" s="198"/>
      <c r="J34" s="197"/>
      <c r="K34" s="198"/>
      <c r="L34" s="197"/>
      <c r="M34" s="208"/>
      <c r="N34" s="69" t="str">
        <f>IF(CF31&lt;&gt;"",IF(CF31="W",IF(SUM(IF(D34&gt;D36,1,0),IF(F34&gt;F36,1,0),IF(H34&gt;H36,1,0),IF(J34&gt;J36,1,0),IF(L34&gt;L36,1,0))&lt;&gt;3,"E",""),""),"")</f>
        <v/>
      </c>
      <c r="O34" s="170">
        <v>11</v>
      </c>
      <c r="P34" s="191"/>
      <c r="Q34" s="183" t="str">
        <f>IF($D3="1P","D","C")</f>
        <v>C</v>
      </c>
      <c r="R34" s="197"/>
      <c r="S34" s="198"/>
      <c r="T34" s="197"/>
      <c r="U34" s="198"/>
      <c r="V34" s="197"/>
      <c r="W34" s="198"/>
      <c r="X34" s="197"/>
      <c r="Y34" s="198"/>
      <c r="Z34" s="197"/>
      <c r="AA34" s="208"/>
      <c r="AB34" s="69" t="str">
        <f>IF(DV31&lt;&gt;"",IF(DV31="W",IF(SUM(IF(R34&gt;R36,1,0),IF(T34&gt;T36,1,0),IF(V34&gt;V36,1,0),IF(X34&gt;X36,1,0),IF(Z34&gt;Z36,1,0))&lt;&gt;3,"E",""),""),"")</f>
        <v/>
      </c>
      <c r="AC34" s="170">
        <v>18</v>
      </c>
      <c r="AD34" s="191"/>
      <c r="AE34" s="183" t="str">
        <f>IF($D3="1P","F","E")</f>
        <v>E</v>
      </c>
      <c r="AF34" s="197"/>
      <c r="AG34" s="198"/>
      <c r="AH34" s="197"/>
      <c r="AI34" s="198"/>
      <c r="AJ34" s="197"/>
      <c r="AK34" s="198"/>
      <c r="AL34" s="197"/>
      <c r="AM34" s="198"/>
      <c r="AN34" s="197"/>
      <c r="AO34" s="208"/>
      <c r="AP34" s="69" t="str">
        <f>IF(FL31&lt;&gt;"",IF(FL31="W",IF(SUM(IF(AF34&gt;AF36,1,0),IF(AH34&gt;AH36,1,0),IF(AJ34&gt;AJ36,1,0),IF(AL34&gt;AL36,1,0),IF(AN34&gt;AN36,1,0))&lt;&gt;3,"E",""),""),"")</f>
        <v/>
      </c>
      <c r="AQ34" s="160"/>
      <c r="AR34" s="161"/>
      <c r="AS34" s="161"/>
      <c r="AT34" s="161"/>
      <c r="AU34" s="161"/>
      <c r="AV34" s="161"/>
      <c r="AW34" s="161"/>
      <c r="AX34" s="161"/>
      <c r="AY34" s="161"/>
      <c r="AZ34" s="161"/>
      <c r="BA34" s="161"/>
      <c r="BB34" s="161"/>
      <c r="BC34" s="162"/>
      <c r="BD34" s="167"/>
      <c r="BE34" s="168"/>
      <c r="BF34" s="176"/>
      <c r="BG34" s="180"/>
      <c r="BH34" s="181"/>
      <c r="BI34" s="181"/>
      <c r="BJ34" s="181"/>
      <c r="BK34" s="181"/>
      <c r="BL34" s="181"/>
      <c r="BM34" s="181"/>
      <c r="BN34" s="181"/>
      <c r="BO34" s="181"/>
      <c r="BP34" s="181"/>
      <c r="BQ34" s="181"/>
      <c r="BR34" s="181"/>
      <c r="BS34" s="181"/>
      <c r="BT34" s="181"/>
      <c r="BU34" s="182"/>
      <c r="BV34" s="152"/>
      <c r="BW34" s="153"/>
      <c r="BX34" s="333"/>
      <c r="BY34" s="153"/>
      <c r="BZ34" s="333"/>
      <c r="CA34" s="153"/>
      <c r="CB34" s="333"/>
      <c r="CC34" s="153"/>
      <c r="CD34" s="333"/>
      <c r="CE34" s="334"/>
      <c r="CF34" s="174"/>
      <c r="CG34" s="160"/>
      <c r="CH34" s="161"/>
      <c r="CI34" s="161"/>
      <c r="CJ34" s="161"/>
      <c r="CK34" s="161"/>
      <c r="CL34" s="161"/>
      <c r="CM34" s="161"/>
      <c r="CN34" s="161"/>
      <c r="CO34" s="161"/>
      <c r="CP34" s="161"/>
      <c r="CQ34" s="161"/>
      <c r="CR34" s="161"/>
      <c r="CS34" s="162"/>
      <c r="CT34" s="167"/>
      <c r="CU34" s="168"/>
      <c r="CV34" s="176"/>
      <c r="CW34" s="180"/>
      <c r="CX34" s="181"/>
      <c r="CY34" s="181"/>
      <c r="CZ34" s="181"/>
      <c r="DA34" s="181"/>
      <c r="DB34" s="181"/>
      <c r="DC34" s="181"/>
      <c r="DD34" s="181"/>
      <c r="DE34" s="181"/>
      <c r="DF34" s="181"/>
      <c r="DG34" s="181"/>
      <c r="DH34" s="181"/>
      <c r="DI34" s="181"/>
      <c r="DJ34" s="181"/>
      <c r="DK34" s="182"/>
      <c r="DL34" s="152"/>
      <c r="DM34" s="153"/>
      <c r="DN34" s="333"/>
      <c r="DO34" s="153"/>
      <c r="DP34" s="333"/>
      <c r="DQ34" s="153"/>
      <c r="DR34" s="333"/>
      <c r="DS34" s="153"/>
      <c r="DT34" s="333"/>
      <c r="DU34" s="334"/>
      <c r="DV34" s="174"/>
      <c r="DW34" s="160"/>
      <c r="DX34" s="161"/>
      <c r="DY34" s="161"/>
      <c r="DZ34" s="161"/>
      <c r="EA34" s="161"/>
      <c r="EB34" s="161"/>
      <c r="EC34" s="161"/>
      <c r="ED34" s="161"/>
      <c r="EE34" s="161"/>
      <c r="EF34" s="161"/>
      <c r="EG34" s="161"/>
      <c r="EH34" s="161"/>
      <c r="EI34" s="162"/>
      <c r="EJ34" s="167"/>
      <c r="EK34" s="168"/>
      <c r="EL34" s="176"/>
      <c r="EM34" s="180"/>
      <c r="EN34" s="181"/>
      <c r="EO34" s="181"/>
      <c r="EP34" s="181"/>
      <c r="EQ34" s="181"/>
      <c r="ER34" s="181"/>
      <c r="ES34" s="181"/>
      <c r="ET34" s="181"/>
      <c r="EU34" s="181"/>
      <c r="EV34" s="181"/>
      <c r="EW34" s="181"/>
      <c r="EX34" s="181"/>
      <c r="EY34" s="181"/>
      <c r="EZ34" s="181"/>
      <c r="FA34" s="182"/>
      <c r="FB34" s="152"/>
      <c r="FC34" s="153"/>
      <c r="FD34" s="333"/>
      <c r="FE34" s="153"/>
      <c r="FF34" s="333"/>
      <c r="FG34" s="153"/>
      <c r="FH34" s="333"/>
      <c r="FI34" s="153"/>
      <c r="FJ34" s="333"/>
      <c r="FK34" s="334"/>
      <c r="FL34" s="174"/>
    </row>
    <row r="35" spans="1:168" s="3" customFormat="1" ht="11.25" customHeight="1">
      <c r="A35" s="192"/>
      <c r="B35" s="193"/>
      <c r="C35" s="196"/>
      <c r="D35" s="199"/>
      <c r="E35" s="200"/>
      <c r="F35" s="199"/>
      <c r="G35" s="200"/>
      <c r="H35" s="199"/>
      <c r="I35" s="200"/>
      <c r="J35" s="199"/>
      <c r="K35" s="200"/>
      <c r="L35" s="199"/>
      <c r="M35" s="209"/>
      <c r="N35" s="69" t="str">
        <f>IF(CF31&lt;&gt;"",IF(ISERROR(AND(BV35="",BX35="",BZ35="",CB35="",CD35="")),"E",IF(AND(BV35="",BX35="",BZ35="",CB35="",CD35=""),"","E")),"")</f>
        <v/>
      </c>
      <c r="O35" s="192"/>
      <c r="P35" s="193"/>
      <c r="Q35" s="196"/>
      <c r="R35" s="199"/>
      <c r="S35" s="200"/>
      <c r="T35" s="199"/>
      <c r="U35" s="200"/>
      <c r="V35" s="199"/>
      <c r="W35" s="200"/>
      <c r="X35" s="199"/>
      <c r="Y35" s="200"/>
      <c r="Z35" s="199"/>
      <c r="AA35" s="209"/>
      <c r="AB35" s="69" t="str">
        <f>IF(DV31&lt;&gt;"",IF(ISERROR(AND(DL35="",DN35="",DP35="",DQ35="",DT35="")),"E",IF(AND(DL35="",DN35="",DP35="",DR35="",DT35=""),"","E")),"")</f>
        <v/>
      </c>
      <c r="AC35" s="192"/>
      <c r="AD35" s="193"/>
      <c r="AE35" s="196"/>
      <c r="AF35" s="199"/>
      <c r="AG35" s="200"/>
      <c r="AH35" s="199"/>
      <c r="AI35" s="200"/>
      <c r="AJ35" s="199"/>
      <c r="AK35" s="200"/>
      <c r="AL35" s="199"/>
      <c r="AM35" s="200"/>
      <c r="AN35" s="199"/>
      <c r="AO35" s="209"/>
      <c r="AP35" s="69" t="str">
        <f>IF(FL31&lt;&gt;"",IF(ISERROR(AND(FB35="",FD35="",FF35="",FH35="",FJ35="")),"E",IF(AND(FB35="",FD35="",FF35="",FH35="",FJ35=""),"","E")),"")</f>
        <v/>
      </c>
      <c r="AQ35" s="126"/>
      <c r="AR35" s="126"/>
      <c r="AS35" s="126"/>
      <c r="AT35" s="126"/>
      <c r="AU35" s="126"/>
      <c r="AV35" s="126"/>
      <c r="AW35" s="126"/>
      <c r="AX35" s="126"/>
      <c r="AY35" s="126"/>
      <c r="AZ35" s="126"/>
      <c r="BA35" s="126"/>
      <c r="BB35" s="126"/>
      <c r="BC35" s="126"/>
      <c r="BD35" s="1"/>
      <c r="BE35" s="1"/>
      <c r="BF35" s="1"/>
      <c r="BG35" s="1"/>
      <c r="BH35" s="1"/>
      <c r="BI35" s="1"/>
      <c r="BJ35" s="1"/>
      <c r="BK35" s="1"/>
      <c r="BL35" s="1"/>
      <c r="BM35" s="1"/>
      <c r="BN35" s="1"/>
      <c r="BO35" s="1"/>
      <c r="BP35" s="1"/>
      <c r="BQ35" s="1"/>
      <c r="BR35" s="1"/>
      <c r="BS35" s="1"/>
      <c r="BT35" s="1"/>
      <c r="BU35" s="1"/>
      <c r="BV35" s="169" t="str">
        <f>IF(CF31&lt;&gt;"",IF(AND(AND(BV31&gt;-1,BV33&gt;-1),OR(BV31&gt;10,BV33&gt;10),ABS(BV31-BV33)&gt;1,IF(OR(BV31&gt;11,BV33&gt;11),ABS(BV31-BV33)=2,TRUE),BV31=INT(BV31),BV33=INT(BV33)),"","Error"),"")</f>
        <v/>
      </c>
      <c r="BW35" s="169"/>
      <c r="BX35" s="169" t="str">
        <f>IF(CF31&lt;&gt;"",IF(AND(AND(BX31&gt;-1,BX33&gt;-1),OR(BX31&gt;10,BX33&gt;10),ABS(BX31-BX33)&gt;1,IF(OR(BX31&gt;11,BX33&gt;11),ABS(BX31-BX33)=2,TRUE),BX31=INT(BX31),BX33=INT(BX33)),"","Error"),"")</f>
        <v/>
      </c>
      <c r="BY35" s="169"/>
      <c r="BZ35" s="169" t="str">
        <f>IF(CF31&lt;&gt;"",IF(AND(AND(BZ31&gt;-1,BZ33&gt;-1),OR(BZ31&gt;10,BZ33&gt;10),ABS(BZ31-BZ33)&gt;1,IF(OR(BZ31&gt;11,BZ33&gt;11),ABS(BZ31-BZ33)=2,TRUE),BZ31=INT(BZ31),BZ33=INT(BZ33)),"","Error"),"")</f>
        <v/>
      </c>
      <c r="CA35" s="169"/>
      <c r="CB35" s="169" t="str">
        <f>IF(AND(CF31&lt;&gt;"",CB31&lt;&gt;""),IF(AND(AND(CB31&gt;-1,CB33&gt;-1),OR(CB31&gt;10,CB33&gt;10),ABS(CB31-CB33)&gt;1,IF(OR(CB31&gt;11,CB33&gt;11),ABS(CB31-CB33)=2,TRUE),CB31=INT(CB31),CB33=INT(CB33)),"","Error"),"")</f>
        <v/>
      </c>
      <c r="CC35" s="169"/>
      <c r="CD35" s="169" t="str">
        <f>IF(AND(CF31&lt;&gt;"",CD31&lt;&gt;""),IF(AND(AND(CD31&gt;-1,CD33&gt;-1),OR(CD31&gt;10,CD33&gt;10),ABS(CD31-CD33)&gt;1,IF(OR(CD31&gt;11,CD33&gt;11),ABS(CD31-CD33)=2,TRUE),CD31=INT(CD31),CD33=INT(CD33)),"","Error"),"")</f>
        <v/>
      </c>
      <c r="CE35" s="169"/>
      <c r="CG35" s="126"/>
      <c r="CH35" s="126"/>
      <c r="CI35" s="126"/>
      <c r="CJ35" s="126"/>
      <c r="CK35" s="126"/>
      <c r="CL35" s="126"/>
      <c r="CM35" s="126"/>
      <c r="CN35" s="126"/>
      <c r="CO35" s="126"/>
      <c r="CP35" s="126"/>
      <c r="CQ35" s="126"/>
      <c r="CR35" s="126"/>
      <c r="CS35" s="126"/>
      <c r="CT35" s="1"/>
      <c r="CU35" s="1"/>
      <c r="CV35" s="1"/>
      <c r="CW35" s="1"/>
      <c r="CX35" s="1"/>
      <c r="CY35" s="1"/>
      <c r="CZ35" s="1"/>
      <c r="DA35" s="1"/>
      <c r="DB35" s="1"/>
      <c r="DC35" s="1"/>
      <c r="DD35" s="1"/>
      <c r="DE35" s="1"/>
      <c r="DF35" s="1"/>
      <c r="DG35" s="1"/>
      <c r="DH35" s="1"/>
      <c r="DI35" s="1"/>
      <c r="DJ35" s="1"/>
      <c r="DK35" s="1"/>
      <c r="DL35" s="169" t="str">
        <f>IF(DV31&lt;&gt;"",IF(AND(AND(DL31&gt;-1,DL33&gt;-1),OR(DL31&gt;10,DL33&gt;10),ABS(DL31-DL33)&gt;1,IF(OR(DL31&gt;11,DL33&gt;11),ABS(DL31-DL33)=2,TRUE),DL31=INT(DL31),DL33=INT(DL33)),"","Error"),"")</f>
        <v/>
      </c>
      <c r="DM35" s="169"/>
      <c r="DN35" s="169" t="str">
        <f>IF(DV31&lt;&gt;"",IF(AND(AND(DN31&gt;-1,DN33&gt;-1),OR(DN31&gt;10,DN33&gt;10),ABS(DN31-DN33)&gt;1,IF(OR(DN31&gt;11,DN33&gt;11),ABS(DN31-DN33)=2,TRUE),DN31=INT(DN31),DN33=INT(DN33)),"","Error"),"")</f>
        <v/>
      </c>
      <c r="DO35" s="169"/>
      <c r="DP35" s="169" t="str">
        <f>IF(DV31&lt;&gt;"",IF(AND(AND(DP31&gt;-1,DP33&gt;-1),OR(DP31&gt;10,DP33&gt;10),ABS(DP31-DP33)&gt;1,IF(OR(DP31&gt;11,DP33&gt;11),ABS(DP31-DP33)=2,TRUE),DP31=INT(DP31),DP33=INT(DP33)),"","Error"),"")</f>
        <v/>
      </c>
      <c r="DQ35" s="169"/>
      <c r="DR35" s="169" t="str">
        <f>IF(AND(DV31&lt;&gt;"",DR31&lt;&gt;""),IF(AND(AND(DR31&gt;-1,DR33&gt;-1),OR(DR31&gt;10,DR33&gt;10),ABS(DR31-DR33)&gt;1,IF(OR(DR31&gt;11,DR33&gt;11),ABS(DR31-DR33)=2,TRUE),DR31=INT(DR31),DR33=INT(DR33)),"","Error"),"")</f>
        <v/>
      </c>
      <c r="DS35" s="169"/>
      <c r="DT35" s="169" t="str">
        <f>IF(AND(DV31&lt;&gt;"",DT31&lt;&gt;""),IF(AND(AND(DT31&gt;-1,DT33&gt;-1),OR(DT31&gt;10,DT33&gt;10),ABS(DT31-DT33)&gt;1,IF(OR(DT31&gt;11,DT33&gt;11),ABS(DT31-DT33)=2,TRUE),DT31=INT(DT31),DT33=INT(DT33)),"","Error"),"")</f>
        <v/>
      </c>
      <c r="DU35" s="169"/>
      <c r="DW35" s="126"/>
      <c r="DX35" s="126"/>
      <c r="DY35" s="126"/>
      <c r="DZ35" s="126"/>
      <c r="EA35" s="126"/>
      <c r="EB35" s="126"/>
      <c r="EC35" s="126"/>
      <c r="ED35" s="126"/>
      <c r="EE35" s="126"/>
      <c r="EF35" s="126"/>
      <c r="EG35" s="126"/>
      <c r="EH35" s="126"/>
      <c r="EI35" s="126"/>
      <c r="EJ35" s="1"/>
      <c r="EK35" s="1"/>
      <c r="EL35" s="1"/>
      <c r="EM35" s="1"/>
      <c r="EN35" s="1"/>
      <c r="EO35" s="1"/>
      <c r="EP35" s="1"/>
      <c r="EQ35" s="1"/>
      <c r="ER35" s="1"/>
      <c r="ES35" s="1"/>
      <c r="ET35" s="1"/>
      <c r="EU35" s="1"/>
      <c r="EV35" s="1"/>
      <c r="EW35" s="1"/>
      <c r="EX35" s="1"/>
      <c r="EY35" s="1"/>
      <c r="EZ35" s="1"/>
      <c r="FA35" s="1"/>
      <c r="FB35" s="169" t="str">
        <f>IF(FL31&lt;&gt;"",IF(AND(AND(FB31&gt;-1,FB33&gt;-1),OR(FB31&gt;10,FB33&gt;10),ABS(FB31-FB33)&gt;1,IF(OR(FB31&gt;11,FB33&gt;11),ABS(FB31-FB33)=2,TRUE),FB31=INT(FB31),FB33=INT(FB33)),"","Error"),"")</f>
        <v/>
      </c>
      <c r="FC35" s="169"/>
      <c r="FD35" s="169" t="str">
        <f>IF(FL31&lt;&gt;"",IF(AND(AND(FD31&gt;-1,FD33&gt;-1),OR(FD31&gt;10,FD33&gt;10),ABS(FD31-FD33)&gt;1,IF(OR(FD31&gt;11,FD33&gt;11),ABS(FD31-FD33)=2,TRUE),FD31=INT(FD31),FD33=INT(FD33)),"","Error"),"")</f>
        <v/>
      </c>
      <c r="FE35" s="169"/>
      <c r="FF35" s="169" t="str">
        <f>IF(FL31&lt;&gt;"",IF(AND(AND(FF31&gt;-1,FF33&gt;-1),OR(FF31&gt;10,FF33&gt;10),ABS(FF31-FF33)&gt;1,IF(OR(FF31&gt;11,FF33&gt;11),ABS(FF31-FF33)=2,TRUE),FF31=INT(FF31),FF33=INT(FF33)),"","Error"),"")</f>
        <v/>
      </c>
      <c r="FG35" s="169"/>
      <c r="FH35" s="169" t="str">
        <f>IF(AND(FL31&lt;&gt;"",FH31&lt;&gt;""),IF(AND(AND(FH31&gt;-1,FH33&gt;-1),OR(FH31&gt;10,FH33&gt;10),ABS(FH31-FH33)&gt;1,IF(OR(FH31&gt;11,FH33&gt;11),ABS(FH31-FH33)=2,TRUE),FH31=INT(FH31),FH33=INT(FH33)),"","Error"),"")</f>
        <v/>
      </c>
      <c r="FI35" s="169"/>
      <c r="FJ35" s="169" t="str">
        <f>IF(AND(FL31&lt;&gt;"",FJ31&lt;&gt;""),IF(AND(AND(FJ31&gt;-1,FJ33&gt;-1),OR(FJ31&gt;10,FJ33&gt;10),ABS(FJ31-FJ33)&gt;1,IF(OR(FJ31&gt;11,FJ33&gt;11),ABS(FJ31-FJ33)=2,TRUE),FJ31=INT(FJ31),FJ33=INT(FJ33)),"","Error"),"")</f>
        <v/>
      </c>
      <c r="FK35" s="169"/>
    </row>
    <row r="36" spans="1:168" s="3" customFormat="1" ht="11.25" customHeight="1">
      <c r="A36" s="192"/>
      <c r="B36" s="193"/>
      <c r="C36" s="175" t="str">
        <f>IF($D3="1P","G","G")</f>
        <v>G</v>
      </c>
      <c r="D36" s="201"/>
      <c r="E36" s="202"/>
      <c r="F36" s="201"/>
      <c r="G36" s="202"/>
      <c r="H36" s="201"/>
      <c r="I36" s="202"/>
      <c r="J36" s="201"/>
      <c r="K36" s="202"/>
      <c r="L36" s="201"/>
      <c r="M36" s="205"/>
      <c r="N36" s="69" t="str">
        <f>IF(CF31&lt;&gt;"",IF(ISERROR(AND(BV35="",BX35="",BZ35="",CB35="",CD35="")),"E",IF(AND(BV35="",BX35="",BZ35="",CB35="",CD35=""),"","E")),"")</f>
        <v/>
      </c>
      <c r="O36" s="192"/>
      <c r="P36" s="193"/>
      <c r="Q36" s="175" t="str">
        <f>IF($D3="1P","F","E")</f>
        <v>E</v>
      </c>
      <c r="R36" s="201"/>
      <c r="S36" s="202"/>
      <c r="T36" s="201"/>
      <c r="U36" s="202"/>
      <c r="V36" s="201"/>
      <c r="W36" s="202"/>
      <c r="X36" s="201"/>
      <c r="Y36" s="202"/>
      <c r="Z36" s="201"/>
      <c r="AA36" s="205"/>
      <c r="AB36" s="69" t="str">
        <f>IF(DV31&lt;&gt;"",IF(ISERROR(AND(DL35="",DN35="",DP35="",DQ35="",DT35="")),"E",IF(AND(DL35="",DN35="",DP35="",DR35="",DT35=""),"","E")),"")</f>
        <v/>
      </c>
      <c r="AC36" s="192"/>
      <c r="AD36" s="193"/>
      <c r="AE36" s="175" t="str">
        <f>IF($D3="1P","G","F")</f>
        <v>F</v>
      </c>
      <c r="AF36" s="201"/>
      <c r="AG36" s="202"/>
      <c r="AH36" s="201"/>
      <c r="AI36" s="202"/>
      <c r="AJ36" s="201"/>
      <c r="AK36" s="202"/>
      <c r="AL36" s="201"/>
      <c r="AM36" s="202"/>
      <c r="AN36" s="201"/>
      <c r="AO36" s="205"/>
      <c r="AP36" s="69" t="str">
        <f>IF(FL31&lt;&gt;"",IF(ISERROR(AND(FB35="",FD35="",FF35="",FH35="",FJ35="")),"E",IF(AND(FB35="",FD35="",FF35="",FH35="",FJ35=""),"","E")),"")</f>
        <v/>
      </c>
      <c r="AQ36" s="126"/>
      <c r="AR36" s="126"/>
      <c r="AS36" s="126"/>
      <c r="AT36" s="126"/>
      <c r="AU36" s="126"/>
      <c r="AV36" s="126"/>
      <c r="AW36" s="126"/>
      <c r="AX36" s="126"/>
      <c r="AY36" s="126"/>
      <c r="AZ36" s="126"/>
      <c r="BA36" s="126"/>
      <c r="BB36" s="126"/>
      <c r="BC36" s="126"/>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G36" s="126"/>
      <c r="CH36" s="126"/>
      <c r="CI36" s="126"/>
      <c r="CJ36" s="126"/>
      <c r="CK36" s="126"/>
      <c r="CL36" s="126"/>
      <c r="CM36" s="126"/>
      <c r="CN36" s="126"/>
      <c r="CO36" s="126"/>
      <c r="CP36" s="126"/>
      <c r="CQ36" s="126"/>
      <c r="CR36" s="126"/>
      <c r="CS36" s="126"/>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W36" s="126"/>
      <c r="DX36" s="126"/>
      <c r="DY36" s="126"/>
      <c r="DZ36" s="126"/>
      <c r="EA36" s="126"/>
      <c r="EB36" s="126"/>
      <c r="EC36" s="126"/>
      <c r="ED36" s="126"/>
      <c r="EE36" s="126"/>
      <c r="EF36" s="126"/>
      <c r="EG36" s="126"/>
      <c r="EH36" s="126"/>
      <c r="EI36" s="126"/>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row>
    <row r="37" spans="1:168" s="3" customFormat="1" ht="11.25" customHeight="1" thickBot="1">
      <c r="A37" s="194"/>
      <c r="B37" s="195"/>
      <c r="C37" s="207"/>
      <c r="D37" s="203"/>
      <c r="E37" s="204"/>
      <c r="F37" s="203"/>
      <c r="G37" s="204"/>
      <c r="H37" s="203"/>
      <c r="I37" s="204"/>
      <c r="J37" s="203"/>
      <c r="K37" s="204"/>
      <c r="L37" s="203"/>
      <c r="M37" s="206"/>
      <c r="N37" s="69" t="str">
        <f>IF(CF33&lt;&gt;"",IF(CF33="W",IF(SUM(IF(D36&gt;D34,1,0),IF(F36&gt;F34,1,0),IF(H36&gt;H34,1,0),IF(J36&gt;J34,1,0),IF(L36&gt;L34,1,0))&lt;&gt;3,"E",""),""),"")</f>
        <v/>
      </c>
      <c r="O37" s="194"/>
      <c r="P37" s="195"/>
      <c r="Q37" s="207"/>
      <c r="R37" s="203"/>
      <c r="S37" s="204"/>
      <c r="T37" s="203"/>
      <c r="U37" s="204"/>
      <c r="V37" s="203"/>
      <c r="W37" s="204"/>
      <c r="X37" s="203"/>
      <c r="Y37" s="204"/>
      <c r="Z37" s="203"/>
      <c r="AA37" s="206"/>
      <c r="AB37" s="69" t="str">
        <f>IF(DV33&lt;&gt;"",IF(DV33="W",IF(SUM(IF(R36&gt;R34,1,0),IF(T36&gt;T34,1,0),IF(V36&gt;V34,1,0),IF(X36&gt;X34,1,0),IF(Z36&gt;Z34,1,0))&lt;&gt;3,"E",""),""),"")</f>
        <v/>
      </c>
      <c r="AC37" s="194"/>
      <c r="AD37" s="195"/>
      <c r="AE37" s="207"/>
      <c r="AF37" s="203"/>
      <c r="AG37" s="204"/>
      <c r="AH37" s="203"/>
      <c r="AI37" s="204"/>
      <c r="AJ37" s="203"/>
      <c r="AK37" s="204"/>
      <c r="AL37" s="203"/>
      <c r="AM37" s="204"/>
      <c r="AN37" s="203"/>
      <c r="AO37" s="206"/>
      <c r="AP37" s="69" t="str">
        <f>IF(FL33&lt;&gt;"",IF(FL33="W",IF(SUM(IF(AF36&gt;AF34,1,0),IF(AH36&gt;AH34,1,0),IF(AJ36&gt;AJ34,1,0),IF(AL36&gt;AL34,1,0),IF(AN36&gt;AN34,1,0))&lt;&gt;3,"E",""),""),"")</f>
        <v/>
      </c>
      <c r="AQ37" s="127"/>
      <c r="AR37" s="127"/>
      <c r="AS37" s="127"/>
      <c r="AT37" s="127"/>
      <c r="AU37" s="127"/>
      <c r="AV37" s="127"/>
      <c r="AW37" s="127"/>
      <c r="AX37" s="127"/>
      <c r="AY37" s="127"/>
      <c r="AZ37" s="127"/>
      <c r="BA37" s="127"/>
      <c r="BB37" s="127"/>
      <c r="BC37" s="127"/>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G37" s="127"/>
      <c r="CH37" s="127"/>
      <c r="CI37" s="127"/>
      <c r="CJ37" s="127"/>
      <c r="CK37" s="127"/>
      <c r="CL37" s="127"/>
      <c r="CM37" s="127"/>
      <c r="CN37" s="127"/>
      <c r="CO37" s="127"/>
      <c r="CP37" s="127"/>
      <c r="CQ37" s="127"/>
      <c r="CR37" s="127"/>
      <c r="CS37" s="127"/>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W37" s="127"/>
      <c r="DX37" s="127"/>
      <c r="DY37" s="127"/>
      <c r="DZ37" s="127"/>
      <c r="EA37" s="127"/>
      <c r="EB37" s="127"/>
      <c r="EC37" s="127"/>
      <c r="ED37" s="127"/>
      <c r="EE37" s="127"/>
      <c r="EF37" s="127"/>
      <c r="EG37" s="127"/>
      <c r="EH37" s="127"/>
      <c r="EI37" s="127"/>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row>
    <row r="38" spans="1:168" s="3" customFormat="1" ht="11.25" customHeight="1">
      <c r="A38" s="170">
        <v>5</v>
      </c>
      <c r="B38" s="191"/>
      <c r="C38" s="183" t="str">
        <f>IF($D3="1P","B","B")</f>
        <v>B</v>
      </c>
      <c r="D38" s="197"/>
      <c r="E38" s="198"/>
      <c r="F38" s="197"/>
      <c r="G38" s="198"/>
      <c r="H38" s="197"/>
      <c r="I38" s="198"/>
      <c r="J38" s="197"/>
      <c r="K38" s="198"/>
      <c r="L38" s="197"/>
      <c r="M38" s="208"/>
      <c r="N38" s="69" t="str">
        <f>IF(CF41&lt;&gt;"",IF(CF41="W",IF(SUM(IF(D38&gt;D40,1,0),IF(F38&gt;F40,1,0),IF(H38&gt;H40,1,0),IF(J38&gt;J40,1,0),IF(L38&gt;L40,1,0))&lt;&gt;3,"E",""),""),"")</f>
        <v/>
      </c>
      <c r="O38" s="170">
        <v>12</v>
      </c>
      <c r="P38" s="191"/>
      <c r="Q38" s="183" t="str">
        <f>IF($D3="1P","C","B")</f>
        <v>B</v>
      </c>
      <c r="R38" s="197"/>
      <c r="S38" s="198"/>
      <c r="T38" s="197"/>
      <c r="U38" s="198"/>
      <c r="V38" s="197"/>
      <c r="W38" s="198"/>
      <c r="X38" s="197"/>
      <c r="Y38" s="198"/>
      <c r="Z38" s="197"/>
      <c r="AA38" s="208"/>
      <c r="AB38" s="69" t="str">
        <f>IF(DV41&lt;&gt;"",IF(DV41="W",IF(SUM(IF(R38&gt;R40,1,0),IF(T38&gt;T40,1,0),IF(V38&gt;V40,1,0),IF(X38&gt;X40,1,0),IF(Z38&gt;Z40,1,0))&lt;&gt;3,"E",""),""),"")</f>
        <v/>
      </c>
      <c r="AC38" s="170">
        <v>19</v>
      </c>
      <c r="AD38" s="191"/>
      <c r="AE38" s="183" t="str">
        <f>IF($D3="1P","A","A")</f>
        <v>A</v>
      </c>
      <c r="AF38" s="197"/>
      <c r="AG38" s="198"/>
      <c r="AH38" s="197"/>
      <c r="AI38" s="198"/>
      <c r="AJ38" s="197"/>
      <c r="AK38" s="198"/>
      <c r="AL38" s="197"/>
      <c r="AM38" s="198"/>
      <c r="AN38" s="197"/>
      <c r="AO38" s="208"/>
      <c r="AP38" s="69" t="str">
        <f>IF(FL41&lt;&gt;"",IF(FL41="W",IF(SUM(IF(AF38&gt;AF40,1,0),IF(AH38&gt;AH40,1,0),IF(AJ38&gt;AJ40,1,0),IF(AL38&gt;AL40,1,0),IF(AN38&gt;AN40,1,0))&lt;&gt;3,"E",""),""),"")</f>
        <v/>
      </c>
      <c r="AQ38" s="128"/>
      <c r="AR38" s="128"/>
      <c r="AS38" s="128"/>
      <c r="AT38" s="128"/>
      <c r="AU38" s="128"/>
      <c r="AV38" s="128"/>
      <c r="AW38" s="128"/>
      <c r="AX38" s="128"/>
      <c r="AY38" s="128"/>
      <c r="AZ38" s="128"/>
      <c r="BA38" s="128"/>
      <c r="BB38" s="128"/>
      <c r="BC38" s="128"/>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G38" s="128"/>
      <c r="CH38" s="128"/>
      <c r="CI38" s="128"/>
      <c r="CJ38" s="128"/>
      <c r="CK38" s="128"/>
      <c r="CL38" s="128"/>
      <c r="CM38" s="128"/>
      <c r="CN38" s="128"/>
      <c r="CO38" s="128"/>
      <c r="CP38" s="128"/>
      <c r="CQ38" s="128"/>
      <c r="CR38" s="128"/>
      <c r="CS38" s="128"/>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W38" s="128"/>
      <c r="DX38" s="128"/>
      <c r="DY38" s="128"/>
      <c r="DZ38" s="128"/>
      <c r="EA38" s="128"/>
      <c r="EB38" s="128"/>
      <c r="EC38" s="128"/>
      <c r="ED38" s="128"/>
      <c r="EE38" s="128"/>
      <c r="EF38" s="128"/>
      <c r="EG38" s="128"/>
      <c r="EH38" s="128"/>
      <c r="EI38" s="128"/>
      <c r="EJ38" s="41"/>
      <c r="EK38" s="41"/>
      <c r="EL38" s="41"/>
      <c r="EM38" s="41"/>
      <c r="EN38" s="41"/>
      <c r="EO38" s="41"/>
      <c r="EP38" s="41"/>
      <c r="EQ38" s="41"/>
      <c r="ER38" s="41"/>
      <c r="ES38" s="41"/>
      <c r="ET38" s="41"/>
      <c r="EU38" s="41"/>
      <c r="EV38" s="41"/>
      <c r="EW38" s="41"/>
      <c r="EX38" s="41"/>
      <c r="EY38" s="41"/>
      <c r="EZ38" s="41"/>
      <c r="FA38" s="41"/>
      <c r="FB38" s="41"/>
      <c r="FC38" s="41"/>
      <c r="FD38" s="41"/>
      <c r="FE38" s="41"/>
      <c r="FF38" s="41"/>
      <c r="FG38" s="41"/>
      <c r="FH38" s="41"/>
      <c r="FI38" s="41"/>
      <c r="FJ38" s="41"/>
      <c r="FK38" s="41"/>
    </row>
    <row r="39" spans="1:168" s="3" customFormat="1" ht="11.25" customHeight="1">
      <c r="A39" s="192"/>
      <c r="B39" s="193"/>
      <c r="C39" s="196"/>
      <c r="D39" s="199"/>
      <c r="E39" s="200"/>
      <c r="F39" s="199"/>
      <c r="G39" s="200"/>
      <c r="H39" s="199"/>
      <c r="I39" s="200"/>
      <c r="J39" s="199"/>
      <c r="K39" s="200"/>
      <c r="L39" s="199"/>
      <c r="M39" s="209"/>
      <c r="N39" s="69" t="str">
        <f>IF(CF41&lt;&gt;"",IF(ISERROR(AND(BV45="",BX45="",BZ45="",CB45="",CD45="")),"E",IF(AND(BV45="",BX45="",BZ45="",CB45="",CD45=""),"","E")),"")</f>
        <v/>
      </c>
      <c r="O39" s="192"/>
      <c r="P39" s="193"/>
      <c r="Q39" s="196"/>
      <c r="R39" s="199"/>
      <c r="S39" s="200"/>
      <c r="T39" s="199"/>
      <c r="U39" s="200"/>
      <c r="V39" s="199"/>
      <c r="W39" s="200"/>
      <c r="X39" s="199"/>
      <c r="Y39" s="200"/>
      <c r="Z39" s="199"/>
      <c r="AA39" s="209"/>
      <c r="AB39" s="69" t="str">
        <f>IF(DV41&lt;&gt;"",IF(ISERROR(AND(DL45="",DN45="",DP45="",DQ45="",DT45="")),"E",IF(AND(DL45="",DN45="",DP45="",DR45="",DT45=""),"","E")),"")</f>
        <v/>
      </c>
      <c r="AC39" s="192"/>
      <c r="AD39" s="193"/>
      <c r="AE39" s="196"/>
      <c r="AF39" s="199"/>
      <c r="AG39" s="200"/>
      <c r="AH39" s="199"/>
      <c r="AI39" s="200"/>
      <c r="AJ39" s="199"/>
      <c r="AK39" s="200"/>
      <c r="AL39" s="199"/>
      <c r="AM39" s="200"/>
      <c r="AN39" s="199"/>
      <c r="AO39" s="209"/>
      <c r="AP39" s="69" t="str">
        <f>IF(FL41&lt;&gt;"",IF(ISERROR(AND(FB45="",FD45="",FF45="",FH45="",FJ45="")),"E",IF(AND(FB45="",FD45="",FF45="",FH45="",FJ45=""),"","E")),"")</f>
        <v/>
      </c>
      <c r="AQ39" s="126"/>
      <c r="AR39" s="126"/>
      <c r="AS39" s="126"/>
      <c r="AT39" s="126"/>
      <c r="AU39" s="126"/>
      <c r="AV39" s="126"/>
      <c r="AW39" s="126"/>
      <c r="AX39" s="126"/>
      <c r="AY39" s="126"/>
      <c r="AZ39" s="126"/>
      <c r="BA39" s="126"/>
      <c r="BB39" s="126"/>
      <c r="BC39" s="126"/>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G39" s="126"/>
      <c r="CH39" s="126"/>
      <c r="CI39" s="126"/>
      <c r="CJ39" s="126"/>
      <c r="CK39" s="126"/>
      <c r="CL39" s="126"/>
      <c r="CM39" s="126"/>
      <c r="CN39" s="126"/>
      <c r="CO39" s="126"/>
      <c r="CP39" s="126"/>
      <c r="CQ39" s="126"/>
      <c r="CR39" s="126"/>
      <c r="CS39" s="126"/>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W39" s="126"/>
      <c r="DX39" s="126"/>
      <c r="DY39" s="126"/>
      <c r="DZ39" s="126"/>
      <c r="EA39" s="126"/>
      <c r="EB39" s="126"/>
      <c r="EC39" s="126"/>
      <c r="ED39" s="126"/>
      <c r="EE39" s="126"/>
      <c r="EF39" s="126"/>
      <c r="EG39" s="126"/>
      <c r="EH39" s="126"/>
      <c r="EI39" s="126"/>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row>
    <row r="40" spans="1:168" s="3" customFormat="1" ht="11.25" customHeight="1" thickBot="1">
      <c r="A40" s="192"/>
      <c r="B40" s="193"/>
      <c r="C40" s="175" t="str">
        <f>IF($D3="1P","E","E")</f>
        <v>E</v>
      </c>
      <c r="D40" s="201"/>
      <c r="E40" s="202"/>
      <c r="F40" s="201"/>
      <c r="G40" s="202"/>
      <c r="H40" s="201"/>
      <c r="I40" s="202"/>
      <c r="J40" s="201"/>
      <c r="K40" s="202"/>
      <c r="L40" s="201"/>
      <c r="M40" s="205"/>
      <c r="N40" s="69" t="str">
        <f>IF(CF41&lt;&gt;"",IF(ISERROR(AND(BV45="",BX45="",BZ45="",CB45="",CD45="")),"E",IF(AND(BV45="",BX45="",BZ45="",CB45="",CD45=""),"","E")),"")</f>
        <v/>
      </c>
      <c r="O40" s="192"/>
      <c r="P40" s="193"/>
      <c r="Q40" s="175" t="str">
        <f>IF($D3="1P","G","F")</f>
        <v>F</v>
      </c>
      <c r="R40" s="201"/>
      <c r="S40" s="202"/>
      <c r="T40" s="201"/>
      <c r="U40" s="202"/>
      <c r="V40" s="201"/>
      <c r="W40" s="202"/>
      <c r="X40" s="201"/>
      <c r="Y40" s="202"/>
      <c r="Z40" s="201"/>
      <c r="AA40" s="205"/>
      <c r="AB40" s="69" t="str">
        <f>IF(DV41&lt;&gt;"",IF(ISERROR(AND(DL45="",DN45="",DP45="",DQ45="",DT45="")),"E",IF(AND(DL45="",DN45="",DP45="",DR45="",DT45=""),"","E")),"")</f>
        <v/>
      </c>
      <c r="AC40" s="192"/>
      <c r="AD40" s="193"/>
      <c r="AE40" s="175" t="str">
        <f>IF($D3="1P","B","F")</f>
        <v>F</v>
      </c>
      <c r="AF40" s="201"/>
      <c r="AG40" s="202"/>
      <c r="AH40" s="201"/>
      <c r="AI40" s="202"/>
      <c r="AJ40" s="201"/>
      <c r="AK40" s="202"/>
      <c r="AL40" s="201"/>
      <c r="AM40" s="202"/>
      <c r="AN40" s="201"/>
      <c r="AO40" s="205"/>
      <c r="AP40" s="69" t="str">
        <f>IF(FL41&lt;&gt;"",IF(ISERROR(AND(FB45="",FD45="",FF45="",FH45="",FJ45="")),"E",IF(AND(FB45="",FD45="",FF45="",FH45="",FJ45=""),"","E")),"")</f>
        <v/>
      </c>
      <c r="AQ40" s="127"/>
      <c r="AR40" s="127"/>
      <c r="AS40" s="127"/>
      <c r="AT40" s="127"/>
      <c r="AU40" s="127"/>
      <c r="AV40" s="127"/>
      <c r="AW40" s="127"/>
      <c r="AX40" s="127"/>
      <c r="AY40" s="127"/>
      <c r="AZ40" s="127"/>
      <c r="BA40" s="127"/>
      <c r="BB40" s="127"/>
      <c r="BC40" s="127"/>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G40" s="127"/>
      <c r="CH40" s="127"/>
      <c r="CI40" s="127"/>
      <c r="CJ40" s="127"/>
      <c r="CK40" s="127"/>
      <c r="CL40" s="127"/>
      <c r="CM40" s="127"/>
      <c r="CN40" s="127"/>
      <c r="CO40" s="127"/>
      <c r="CP40" s="127"/>
      <c r="CQ40" s="127"/>
      <c r="CR40" s="127"/>
      <c r="CS40" s="127"/>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W40" s="127"/>
      <c r="DX40" s="127"/>
      <c r="DY40" s="127"/>
      <c r="DZ40" s="127"/>
      <c r="EA40" s="127"/>
      <c r="EB40" s="127"/>
      <c r="EC40" s="127"/>
      <c r="ED40" s="127"/>
      <c r="EE40" s="127"/>
      <c r="EF40" s="127"/>
      <c r="EG40" s="127"/>
      <c r="EH40" s="127"/>
      <c r="EI40" s="127"/>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row>
    <row r="41" spans="1:168" s="3" customFormat="1" ht="11.25" customHeight="1" thickBot="1">
      <c r="A41" s="194"/>
      <c r="B41" s="195"/>
      <c r="C41" s="207"/>
      <c r="D41" s="203"/>
      <c r="E41" s="204"/>
      <c r="F41" s="203"/>
      <c r="G41" s="204"/>
      <c r="H41" s="203"/>
      <c r="I41" s="204"/>
      <c r="J41" s="203"/>
      <c r="K41" s="204"/>
      <c r="L41" s="203"/>
      <c r="M41" s="206"/>
      <c r="N41" s="69" t="str">
        <f>IF(CF43&lt;&gt;"",IF(CF43="W",IF(SUM(IF(D40&gt;D38,1,0),IF(F40&gt;F38,1,0),IF(H40&gt;H38,1,0),IF(J40&gt;J38,1,0),IF(L40&gt;L38,1,0))&lt;&gt;3,"E",""),""),"")</f>
        <v/>
      </c>
      <c r="O41" s="194"/>
      <c r="P41" s="195"/>
      <c r="Q41" s="207"/>
      <c r="R41" s="203"/>
      <c r="S41" s="204"/>
      <c r="T41" s="203"/>
      <c r="U41" s="204"/>
      <c r="V41" s="203"/>
      <c r="W41" s="204"/>
      <c r="X41" s="203"/>
      <c r="Y41" s="204"/>
      <c r="Z41" s="203"/>
      <c r="AA41" s="206"/>
      <c r="AB41" s="69" t="str">
        <f>IF(DV43&lt;&gt;"",IF(DV43="W",IF(SUM(IF(R40&gt;R38,1,0),IF(T40&gt;T38,1,0),IF(V40&gt;V38,1,0),IF(X40&gt;X38,1,0),IF(Z40&gt;Z38,1,0))&lt;&gt;3,"E",""),""),"")</f>
        <v/>
      </c>
      <c r="AC41" s="194"/>
      <c r="AD41" s="195"/>
      <c r="AE41" s="207"/>
      <c r="AF41" s="203"/>
      <c r="AG41" s="204"/>
      <c r="AH41" s="203"/>
      <c r="AI41" s="204"/>
      <c r="AJ41" s="203"/>
      <c r="AK41" s="204"/>
      <c r="AL41" s="203"/>
      <c r="AM41" s="204"/>
      <c r="AN41" s="203"/>
      <c r="AO41" s="206"/>
      <c r="AP41" s="69" t="str">
        <f>IF(FL43&lt;&gt;"",IF(FL43="W",IF(SUM(IF(AF40&gt;AF38,1,0),IF(AH40&gt;AH38,1,0),IF(AJ40&gt;AJ38,1,0),IF(AL40&gt;AL38,1,0),IF(AN40&gt;AN38,1,0))&lt;&gt;3,"E",""),""),"")</f>
        <v/>
      </c>
      <c r="AQ41" s="154" t="str">
        <f>CONCATENATE($A5," ",$D5,","," ",$F3)</f>
        <v>Group: 1, Men's Singles</v>
      </c>
      <c r="AR41" s="155"/>
      <c r="AS41" s="155"/>
      <c r="AT41" s="155"/>
      <c r="AU41" s="155"/>
      <c r="AV41" s="155"/>
      <c r="AW41" s="155"/>
      <c r="AX41" s="155"/>
      <c r="AY41" s="155"/>
      <c r="AZ41" s="155"/>
      <c r="BA41" s="155"/>
      <c r="BB41" s="155"/>
      <c r="BC41" s="156"/>
      <c r="BD41" s="163">
        <f>A38</f>
        <v>5</v>
      </c>
      <c r="BE41" s="164"/>
      <c r="BF41" s="183" t="str">
        <f>C38</f>
        <v>B</v>
      </c>
      <c r="BG41" s="185" t="str">
        <f>IF(VLOOKUP($BF41,$A7:$C19,3,FALSE)=0,"",CONCATENATE(VLOOKUP(VLOOKUP($BF41,$A7:$C19,3,FALSE),Players!$C:$G,4,FALSE)," ",VLOOKUP($BF41,$A7:$C19,3,FALSE)," ",IF(ISERROR(VLOOKUP(VLOOKUP($BF41,$A7:$C19,3,FALSE),Players!$C:$G,5,FALSE)),"()",CONCATENATE("(",VLOOKUP(VLOOKUP($BF41,$A7:$C19,3,FALSE),Players!$C:$G,5,FALSE),")"))))</f>
        <v/>
      </c>
      <c r="BH41" s="186"/>
      <c r="BI41" s="186"/>
      <c r="BJ41" s="186"/>
      <c r="BK41" s="186"/>
      <c r="BL41" s="186"/>
      <c r="BM41" s="186"/>
      <c r="BN41" s="186"/>
      <c r="BO41" s="186"/>
      <c r="BP41" s="186"/>
      <c r="BQ41" s="186"/>
      <c r="BR41" s="186"/>
      <c r="BS41" s="186"/>
      <c r="BT41" s="186"/>
      <c r="BU41" s="187"/>
      <c r="BV41" s="170" t="str">
        <f>IF(D38&lt;&gt;"",D38,"")</f>
        <v/>
      </c>
      <c r="BW41" s="171"/>
      <c r="BX41" s="335" t="str">
        <f>IF(F38&lt;&gt;"",F38,"")</f>
        <v/>
      </c>
      <c r="BY41" s="171"/>
      <c r="BZ41" s="335" t="str">
        <f>IF(H38&lt;&gt;"",H38,"")</f>
        <v/>
      </c>
      <c r="CA41" s="171"/>
      <c r="CB41" s="335" t="str">
        <f>IF(J38&lt;&gt;"",J38,"")</f>
        <v/>
      </c>
      <c r="CC41" s="171"/>
      <c r="CD41" s="335" t="str">
        <f>IF(L38&lt;&gt;"",L38,"")</f>
        <v/>
      </c>
      <c r="CE41" s="337"/>
      <c r="CF41" s="174" t="str">
        <f>IF($CD41=$CD43,IF($CB41=$CB43,IF($BZ41&lt;&gt;"",IF($BZ41&gt;$BZ43,"W","L"),""),IF($CB41&gt;$CB43,"W","L")),IF($CD41&gt;$CD43,"W","L"))</f>
        <v/>
      </c>
      <c r="CG41" s="154" t="str">
        <f>CONCATENATE($A5," ",$D5,","," ",$F3)</f>
        <v>Group: 1, Men's Singles</v>
      </c>
      <c r="CH41" s="155"/>
      <c r="CI41" s="155"/>
      <c r="CJ41" s="155"/>
      <c r="CK41" s="155"/>
      <c r="CL41" s="155"/>
      <c r="CM41" s="155"/>
      <c r="CN41" s="155"/>
      <c r="CO41" s="155"/>
      <c r="CP41" s="155"/>
      <c r="CQ41" s="155"/>
      <c r="CR41" s="155"/>
      <c r="CS41" s="156"/>
      <c r="CT41" s="163">
        <f>O38</f>
        <v>12</v>
      </c>
      <c r="CU41" s="164"/>
      <c r="CV41" s="183" t="str">
        <f>Q38</f>
        <v>B</v>
      </c>
      <c r="CW41" s="185" t="str">
        <f>IF(VLOOKUP($CV41,$A7:$C19,3,FALSE)=0,"",CONCATENATE(VLOOKUP(VLOOKUP($CV41,$A7:$C19,3,FALSE),Players!$C:$G,4,FALSE)," ",VLOOKUP($CV41,$A7:$C19,3,FALSE)," ",IF(ISERROR(VLOOKUP(VLOOKUP($CV41,$A7:$C19,3,FALSE),Players!$C:$G,5,FALSE)),"()",CONCATENATE("(",VLOOKUP(VLOOKUP($CV41,$A7:$C19,3,FALSE),Players!$C:$G,5,FALSE),")"))))</f>
        <v/>
      </c>
      <c r="CX41" s="186"/>
      <c r="CY41" s="186"/>
      <c r="CZ41" s="186"/>
      <c r="DA41" s="186"/>
      <c r="DB41" s="186"/>
      <c r="DC41" s="186"/>
      <c r="DD41" s="186"/>
      <c r="DE41" s="186"/>
      <c r="DF41" s="186"/>
      <c r="DG41" s="186"/>
      <c r="DH41" s="186"/>
      <c r="DI41" s="186"/>
      <c r="DJ41" s="186"/>
      <c r="DK41" s="187"/>
      <c r="DL41" s="170" t="str">
        <f>IF(R38&lt;&gt;"",R38,"")</f>
        <v/>
      </c>
      <c r="DM41" s="171"/>
      <c r="DN41" s="335" t="str">
        <f>IF(T38&lt;&gt;"",T38,"")</f>
        <v/>
      </c>
      <c r="DO41" s="171"/>
      <c r="DP41" s="335" t="str">
        <f>IF(V38&lt;&gt;"",V38,"")</f>
        <v/>
      </c>
      <c r="DQ41" s="171"/>
      <c r="DR41" s="335" t="str">
        <f>IF(X38&lt;&gt;"",X38,"")</f>
        <v/>
      </c>
      <c r="DS41" s="171"/>
      <c r="DT41" s="335" t="str">
        <f>IF(Z38&lt;&gt;"",Z38,"")</f>
        <v/>
      </c>
      <c r="DU41" s="337"/>
      <c r="DV41" s="174" t="str">
        <f>IF($DT41=$DT43,IF($DR41=$DR43,IF($DP41&lt;&gt;"",IF($DP41&gt;$DP43,"W","L"),""),IF($DR41&gt;$DR43,"W","L")),IF($DT41&gt;$DT43,"W","L"))</f>
        <v/>
      </c>
      <c r="DW41" s="154" t="str">
        <f>CONCATENATE($A5," ",$D5,","," ",$F3)</f>
        <v>Group: 1, Men's Singles</v>
      </c>
      <c r="DX41" s="155"/>
      <c r="DY41" s="155"/>
      <c r="DZ41" s="155"/>
      <c r="EA41" s="155"/>
      <c r="EB41" s="155"/>
      <c r="EC41" s="155"/>
      <c r="ED41" s="155"/>
      <c r="EE41" s="155"/>
      <c r="EF41" s="155"/>
      <c r="EG41" s="155"/>
      <c r="EH41" s="155"/>
      <c r="EI41" s="156"/>
      <c r="EJ41" s="163">
        <f>AC38</f>
        <v>19</v>
      </c>
      <c r="EK41" s="164"/>
      <c r="EL41" s="183" t="str">
        <f>AE38</f>
        <v>A</v>
      </c>
      <c r="EM41" s="185" t="str">
        <f>IF(VLOOKUP($EL41,$A7:$C19,3,FALSE)=0,"",CONCATENATE(VLOOKUP(VLOOKUP($EL41,$A7:$C19,3,FALSE),Players!$C:$G,4,FALSE)," ",VLOOKUP($EL41,$A7:$C19,3,FALSE)," ",IF(ISERROR(VLOOKUP(VLOOKUP($EL41,$A7:$C19,3,FALSE),Players!$C:$G,5,FALSE)),"()",CONCATENATE("(",VLOOKUP(VLOOKUP($EL41,$A7:$C19,3,FALSE),Players!$C:$G,5,FALSE),")"))))</f>
        <v/>
      </c>
      <c r="EN41" s="186"/>
      <c r="EO41" s="186"/>
      <c r="EP41" s="186"/>
      <c r="EQ41" s="186"/>
      <c r="ER41" s="186"/>
      <c r="ES41" s="186"/>
      <c r="ET41" s="186"/>
      <c r="EU41" s="186"/>
      <c r="EV41" s="186"/>
      <c r="EW41" s="186"/>
      <c r="EX41" s="186"/>
      <c r="EY41" s="186"/>
      <c r="EZ41" s="186"/>
      <c r="FA41" s="187"/>
      <c r="FB41" s="170" t="str">
        <f>IF(AF38&lt;&gt;"",AF38,"")</f>
        <v/>
      </c>
      <c r="FC41" s="171"/>
      <c r="FD41" s="335" t="str">
        <f>IF(AH38&lt;&gt;"",AH38,"")</f>
        <v/>
      </c>
      <c r="FE41" s="171"/>
      <c r="FF41" s="335" t="str">
        <f>IF(AJ38&lt;&gt;"",AJ38,"")</f>
        <v/>
      </c>
      <c r="FG41" s="171"/>
      <c r="FH41" s="335" t="str">
        <f>IF(AL38&lt;&gt;"",AL38,"")</f>
        <v/>
      </c>
      <c r="FI41" s="171"/>
      <c r="FJ41" s="335" t="str">
        <f>IF(AN38&lt;&gt;"",AN38,"")</f>
        <v/>
      </c>
      <c r="FK41" s="337"/>
      <c r="FL41" s="174" t="str">
        <f>IF($FJ41=$FJ43,IF($FH41=$FH43,IF($FF41&lt;&gt;"",IF($FF41&gt;$FF43,"W","L"),""),IF($FH41&gt;$FH43,"W","L")),IF($FJ41&gt;$FJ43,"W","L"))</f>
        <v/>
      </c>
    </row>
    <row r="42" spans="1:168" s="3" customFormat="1" ht="11.25" customHeight="1">
      <c r="A42" s="170">
        <v>6</v>
      </c>
      <c r="B42" s="191"/>
      <c r="C42" s="183" t="str">
        <f>IF($D3="1P","C","C")</f>
        <v>C</v>
      </c>
      <c r="D42" s="197"/>
      <c r="E42" s="198"/>
      <c r="F42" s="197"/>
      <c r="G42" s="198"/>
      <c r="H42" s="197"/>
      <c r="I42" s="198"/>
      <c r="J42" s="197"/>
      <c r="K42" s="198"/>
      <c r="L42" s="197"/>
      <c r="M42" s="208"/>
      <c r="N42" s="69" t="str">
        <f>IF(CF51&lt;&gt;"",IF(CF51="W",IF(SUM(IF(D42&gt;D44,1,0),IF(F42&gt;F44,1,0),IF(H42&gt;H44,1,0),IF(J42&gt;J44,1,0),IF(L42&gt;L44,1,0))&lt;&gt;3,"E",""),""),"")</f>
        <v/>
      </c>
      <c r="O42" s="170">
        <v>13</v>
      </c>
      <c r="P42" s="191"/>
      <c r="Q42" s="183" t="str">
        <f>IF($D3="1P","A","A")</f>
        <v>A</v>
      </c>
      <c r="R42" s="197"/>
      <c r="S42" s="198"/>
      <c r="T42" s="197"/>
      <c r="U42" s="198"/>
      <c r="V42" s="197"/>
      <c r="W42" s="198"/>
      <c r="X42" s="197"/>
      <c r="Y42" s="198"/>
      <c r="Z42" s="197"/>
      <c r="AA42" s="208"/>
      <c r="AB42" s="69" t="str">
        <f>IF(DV51&lt;&gt;"",IF(DV51="W",IF(SUM(IF(R42&gt;R44,1,0),IF(T42&gt;T44,1,0),IF(V42&gt;V44,1,0),IF(X42&gt;X44,1,0),IF(Z42&gt;Z44,1,0))&lt;&gt;3,"E",""),""),"")</f>
        <v/>
      </c>
      <c r="AC42" s="170">
        <v>20</v>
      </c>
      <c r="AD42" s="191"/>
      <c r="AE42" s="183" t="str">
        <f>IF($D3="1P","D","E")</f>
        <v>E</v>
      </c>
      <c r="AF42" s="197"/>
      <c r="AG42" s="198"/>
      <c r="AH42" s="197"/>
      <c r="AI42" s="198"/>
      <c r="AJ42" s="197"/>
      <c r="AK42" s="198"/>
      <c r="AL42" s="197"/>
      <c r="AM42" s="198"/>
      <c r="AN42" s="197"/>
      <c r="AO42" s="208"/>
      <c r="AP42" s="69" t="str">
        <f>IF(FL51&lt;&gt;"",IF(FL51="W",IF(SUM(IF(AF42&gt;AF44,1,0),IF(AH42&gt;AH44,1,0),IF(AJ42&gt;AJ44,1,0),IF(AL42&gt;AL44,1,0),IF(AN42&gt;AN44,1,0))&lt;&gt;3,"E",""),""),"")</f>
        <v/>
      </c>
      <c r="AQ42" s="157"/>
      <c r="AR42" s="158"/>
      <c r="AS42" s="158"/>
      <c r="AT42" s="158"/>
      <c r="AU42" s="158"/>
      <c r="AV42" s="158"/>
      <c r="AW42" s="158"/>
      <c r="AX42" s="158"/>
      <c r="AY42" s="158"/>
      <c r="AZ42" s="158"/>
      <c r="BA42" s="158"/>
      <c r="BB42" s="158"/>
      <c r="BC42" s="159"/>
      <c r="BD42" s="165"/>
      <c r="BE42" s="166"/>
      <c r="BF42" s="184"/>
      <c r="BG42" s="188"/>
      <c r="BH42" s="189"/>
      <c r="BI42" s="189"/>
      <c r="BJ42" s="189"/>
      <c r="BK42" s="189"/>
      <c r="BL42" s="189"/>
      <c r="BM42" s="189"/>
      <c r="BN42" s="189"/>
      <c r="BO42" s="189"/>
      <c r="BP42" s="189"/>
      <c r="BQ42" s="189"/>
      <c r="BR42" s="189"/>
      <c r="BS42" s="189"/>
      <c r="BT42" s="189"/>
      <c r="BU42" s="190"/>
      <c r="BV42" s="172"/>
      <c r="BW42" s="173"/>
      <c r="BX42" s="336"/>
      <c r="BY42" s="173"/>
      <c r="BZ42" s="336"/>
      <c r="CA42" s="173"/>
      <c r="CB42" s="336"/>
      <c r="CC42" s="173"/>
      <c r="CD42" s="336"/>
      <c r="CE42" s="338"/>
      <c r="CF42" s="174"/>
      <c r="CG42" s="157"/>
      <c r="CH42" s="158"/>
      <c r="CI42" s="158"/>
      <c r="CJ42" s="158"/>
      <c r="CK42" s="158"/>
      <c r="CL42" s="158"/>
      <c r="CM42" s="158"/>
      <c r="CN42" s="158"/>
      <c r="CO42" s="158"/>
      <c r="CP42" s="158"/>
      <c r="CQ42" s="158"/>
      <c r="CR42" s="158"/>
      <c r="CS42" s="159"/>
      <c r="CT42" s="165"/>
      <c r="CU42" s="166"/>
      <c r="CV42" s="184"/>
      <c r="CW42" s="188"/>
      <c r="CX42" s="189"/>
      <c r="CY42" s="189"/>
      <c r="CZ42" s="189"/>
      <c r="DA42" s="189"/>
      <c r="DB42" s="189"/>
      <c r="DC42" s="189"/>
      <c r="DD42" s="189"/>
      <c r="DE42" s="189"/>
      <c r="DF42" s="189"/>
      <c r="DG42" s="189"/>
      <c r="DH42" s="189"/>
      <c r="DI42" s="189"/>
      <c r="DJ42" s="189"/>
      <c r="DK42" s="190"/>
      <c r="DL42" s="172"/>
      <c r="DM42" s="173"/>
      <c r="DN42" s="336"/>
      <c r="DO42" s="173"/>
      <c r="DP42" s="336"/>
      <c r="DQ42" s="173"/>
      <c r="DR42" s="336"/>
      <c r="DS42" s="173"/>
      <c r="DT42" s="336"/>
      <c r="DU42" s="338"/>
      <c r="DV42" s="174"/>
      <c r="DW42" s="157"/>
      <c r="DX42" s="158"/>
      <c r="DY42" s="158"/>
      <c r="DZ42" s="158"/>
      <c r="EA42" s="158"/>
      <c r="EB42" s="158"/>
      <c r="EC42" s="158"/>
      <c r="ED42" s="158"/>
      <c r="EE42" s="158"/>
      <c r="EF42" s="158"/>
      <c r="EG42" s="158"/>
      <c r="EH42" s="158"/>
      <c r="EI42" s="159"/>
      <c r="EJ42" s="165"/>
      <c r="EK42" s="166"/>
      <c r="EL42" s="184"/>
      <c r="EM42" s="188"/>
      <c r="EN42" s="189"/>
      <c r="EO42" s="189"/>
      <c r="EP42" s="189"/>
      <c r="EQ42" s="189"/>
      <c r="ER42" s="189"/>
      <c r="ES42" s="189"/>
      <c r="ET42" s="189"/>
      <c r="EU42" s="189"/>
      <c r="EV42" s="189"/>
      <c r="EW42" s="189"/>
      <c r="EX42" s="189"/>
      <c r="EY42" s="189"/>
      <c r="EZ42" s="189"/>
      <c r="FA42" s="190"/>
      <c r="FB42" s="172"/>
      <c r="FC42" s="173"/>
      <c r="FD42" s="336"/>
      <c r="FE42" s="173"/>
      <c r="FF42" s="336"/>
      <c r="FG42" s="173"/>
      <c r="FH42" s="336"/>
      <c r="FI42" s="173"/>
      <c r="FJ42" s="336"/>
      <c r="FK42" s="338"/>
      <c r="FL42" s="174"/>
    </row>
    <row r="43" spans="1:168" s="3" customFormat="1" ht="11.25" customHeight="1">
      <c r="A43" s="192"/>
      <c r="B43" s="193"/>
      <c r="C43" s="196"/>
      <c r="D43" s="199"/>
      <c r="E43" s="200"/>
      <c r="F43" s="199"/>
      <c r="G43" s="200"/>
      <c r="H43" s="199"/>
      <c r="I43" s="200"/>
      <c r="J43" s="199"/>
      <c r="K43" s="200"/>
      <c r="L43" s="199"/>
      <c r="M43" s="209"/>
      <c r="N43" s="69" t="str">
        <f>IF(CF51&lt;&gt;"",IF(ISERROR(AND(BV55="",BX55="",BZ55="",CB55="",CD55="")),"E",IF(AND(BV55="",BX55="",BZ55="",CB55="",CD55=""),"","E")),"")</f>
        <v/>
      </c>
      <c r="O43" s="192"/>
      <c r="P43" s="193"/>
      <c r="Q43" s="196"/>
      <c r="R43" s="199"/>
      <c r="S43" s="200"/>
      <c r="T43" s="199"/>
      <c r="U43" s="200"/>
      <c r="V43" s="199"/>
      <c r="W43" s="200"/>
      <c r="X43" s="199"/>
      <c r="Y43" s="200"/>
      <c r="Z43" s="199"/>
      <c r="AA43" s="209"/>
      <c r="AB43" s="69" t="str">
        <f>IF(DV51&lt;&gt;"",IF(ISERROR(AND(DL55="",DN55="",DP55="",DQ55="",DT55="")),"E",IF(AND(DL55="",DN55="",DP55="",DR55="",DT55=""),"","E")),"")</f>
        <v/>
      </c>
      <c r="AC43" s="192"/>
      <c r="AD43" s="193"/>
      <c r="AE43" s="196"/>
      <c r="AF43" s="199"/>
      <c r="AG43" s="200"/>
      <c r="AH43" s="199"/>
      <c r="AI43" s="200"/>
      <c r="AJ43" s="199"/>
      <c r="AK43" s="200"/>
      <c r="AL43" s="199"/>
      <c r="AM43" s="200"/>
      <c r="AN43" s="199"/>
      <c r="AO43" s="209"/>
      <c r="AP43" s="69" t="str">
        <f>IF(FL51&lt;&gt;"",IF(ISERROR(AND(FB55="",FD55="",FF55="",FH55="",FJ55="")),"E",IF(AND(FB55="",FD55="",FF55="",FH55="",FJ55=""),"","E")),"")</f>
        <v/>
      </c>
      <c r="AQ43" s="157"/>
      <c r="AR43" s="158"/>
      <c r="AS43" s="158"/>
      <c r="AT43" s="158"/>
      <c r="AU43" s="158"/>
      <c r="AV43" s="158"/>
      <c r="AW43" s="158"/>
      <c r="AX43" s="158"/>
      <c r="AY43" s="158"/>
      <c r="AZ43" s="158"/>
      <c r="BA43" s="158"/>
      <c r="BB43" s="158"/>
      <c r="BC43" s="159"/>
      <c r="BD43" s="165"/>
      <c r="BE43" s="166"/>
      <c r="BF43" s="175" t="str">
        <f>C40</f>
        <v>E</v>
      </c>
      <c r="BG43" s="177" t="str">
        <f>IF(VLOOKUP($BF43,$A7:$C19,3,FALSE)=0,"",CONCATENATE(VLOOKUP(VLOOKUP($BF43,$A7:$C19,3,FALSE),Players!$C:$G,4,FALSE)," ",VLOOKUP($BF43,$A7:$C19,3,FALSE)," ",IF(ISERROR(VLOOKUP(VLOOKUP($BF43,$A7:$C19,3,FALSE),Players!$C:$G,5,FALSE)),"()",CONCATENATE("(",VLOOKUP(VLOOKUP($BF43,$A7:$C19,3,FALSE),Players!$C:$G,5,FALSE),")"))))</f>
        <v/>
      </c>
      <c r="BH43" s="178"/>
      <c r="BI43" s="178"/>
      <c r="BJ43" s="178"/>
      <c r="BK43" s="178"/>
      <c r="BL43" s="178"/>
      <c r="BM43" s="178"/>
      <c r="BN43" s="178"/>
      <c r="BO43" s="178"/>
      <c r="BP43" s="178"/>
      <c r="BQ43" s="178"/>
      <c r="BR43" s="178"/>
      <c r="BS43" s="178"/>
      <c r="BT43" s="178"/>
      <c r="BU43" s="179"/>
      <c r="BV43" s="150" t="str">
        <f>IF(D40&lt;&gt;"",D40,"")</f>
        <v/>
      </c>
      <c r="BW43" s="151"/>
      <c r="BX43" s="288" t="str">
        <f>IF(F40&lt;&gt;"",F40,"")</f>
        <v/>
      </c>
      <c r="BY43" s="151"/>
      <c r="BZ43" s="288" t="str">
        <f>IF(H40&lt;&gt;"",H40,"")</f>
        <v/>
      </c>
      <c r="CA43" s="151"/>
      <c r="CB43" s="288" t="str">
        <f>IF(J40&lt;&gt;"",J40,"")</f>
        <v/>
      </c>
      <c r="CC43" s="151"/>
      <c r="CD43" s="288" t="str">
        <f>IF(L40&lt;&gt;"",L40,"")</f>
        <v/>
      </c>
      <c r="CE43" s="332"/>
      <c r="CF43" s="174" t="str">
        <f>IF($CF41&lt;&gt;"",IF(CF41="W","L","W"),"")</f>
        <v/>
      </c>
      <c r="CG43" s="157"/>
      <c r="CH43" s="158"/>
      <c r="CI43" s="158"/>
      <c r="CJ43" s="158"/>
      <c r="CK43" s="158"/>
      <c r="CL43" s="158"/>
      <c r="CM43" s="158"/>
      <c r="CN43" s="158"/>
      <c r="CO43" s="158"/>
      <c r="CP43" s="158"/>
      <c r="CQ43" s="158"/>
      <c r="CR43" s="158"/>
      <c r="CS43" s="159"/>
      <c r="CT43" s="165"/>
      <c r="CU43" s="166"/>
      <c r="CV43" s="175" t="str">
        <f>Q40</f>
        <v>F</v>
      </c>
      <c r="CW43" s="177" t="str">
        <f>IF(VLOOKUP($CV43,$A7:$C19,3,FALSE)=0,"",CONCATENATE(VLOOKUP(VLOOKUP($CV43,$A7:$C19,3,FALSE),Players!$C:$G,4,FALSE)," ",VLOOKUP($CV43,$A7:$C19,3,FALSE)," ",IF(ISERROR(VLOOKUP(VLOOKUP($CV43,$A7:$C19,3,FALSE),Players!$C:$G,5,FALSE)),"()",CONCATENATE("(",VLOOKUP(VLOOKUP($CV43,$A7:$C19,3,FALSE),Players!$C:$G,5,FALSE),")"))))</f>
        <v/>
      </c>
      <c r="CX43" s="178"/>
      <c r="CY43" s="178"/>
      <c r="CZ43" s="178"/>
      <c r="DA43" s="178"/>
      <c r="DB43" s="178"/>
      <c r="DC43" s="178"/>
      <c r="DD43" s="178"/>
      <c r="DE43" s="178"/>
      <c r="DF43" s="178"/>
      <c r="DG43" s="178"/>
      <c r="DH43" s="178"/>
      <c r="DI43" s="178"/>
      <c r="DJ43" s="178"/>
      <c r="DK43" s="179"/>
      <c r="DL43" s="150" t="str">
        <f>IF(R40&lt;&gt;"",R40,"")</f>
        <v/>
      </c>
      <c r="DM43" s="151"/>
      <c r="DN43" s="288" t="str">
        <f>IF(T40&lt;&gt;"",T40,"")</f>
        <v/>
      </c>
      <c r="DO43" s="151"/>
      <c r="DP43" s="288" t="str">
        <f>IF(V40&lt;&gt;"",V40,"")</f>
        <v/>
      </c>
      <c r="DQ43" s="151"/>
      <c r="DR43" s="288" t="str">
        <f>IF(X40&lt;&gt;"",X40,"")</f>
        <v/>
      </c>
      <c r="DS43" s="151"/>
      <c r="DT43" s="288" t="str">
        <f>IF(Z40&lt;&gt;"",Z40,"")</f>
        <v/>
      </c>
      <c r="DU43" s="332"/>
      <c r="DV43" s="174" t="str">
        <f>IF($DV41&lt;&gt;"",IF(DV41="W","L","W"),"")</f>
        <v/>
      </c>
      <c r="DW43" s="157"/>
      <c r="DX43" s="158"/>
      <c r="DY43" s="158"/>
      <c r="DZ43" s="158"/>
      <c r="EA43" s="158"/>
      <c r="EB43" s="158"/>
      <c r="EC43" s="158"/>
      <c r="ED43" s="158"/>
      <c r="EE43" s="158"/>
      <c r="EF43" s="158"/>
      <c r="EG43" s="158"/>
      <c r="EH43" s="158"/>
      <c r="EI43" s="159"/>
      <c r="EJ43" s="165"/>
      <c r="EK43" s="166"/>
      <c r="EL43" s="175" t="str">
        <f>AE40</f>
        <v>F</v>
      </c>
      <c r="EM43" s="177" t="str">
        <f>IF(VLOOKUP($EL43,$A7:$C19,3,FALSE)=0,"",CONCATENATE(VLOOKUP(VLOOKUP($EL43,$A7:$C19,3,FALSE),Players!$C:$G,4,FALSE)," ",VLOOKUP($EL43,$A7:$C19,3,FALSE)," ",IF(ISERROR(VLOOKUP(VLOOKUP($EL43,$A7:$C19,3,FALSE),Players!$C:$G,5,FALSE)),"()",CONCATENATE("(",VLOOKUP(VLOOKUP($EL43,$A7:$C19,3,FALSE),Players!$C:$G,5,FALSE),")"))))</f>
        <v/>
      </c>
      <c r="EN43" s="178"/>
      <c r="EO43" s="178"/>
      <c r="EP43" s="178"/>
      <c r="EQ43" s="178"/>
      <c r="ER43" s="178"/>
      <c r="ES43" s="178"/>
      <c r="ET43" s="178"/>
      <c r="EU43" s="178"/>
      <c r="EV43" s="178"/>
      <c r="EW43" s="178"/>
      <c r="EX43" s="178"/>
      <c r="EY43" s="178"/>
      <c r="EZ43" s="178"/>
      <c r="FA43" s="179"/>
      <c r="FB43" s="150" t="str">
        <f>IF(AF40&lt;&gt;"",AF40,"")</f>
        <v/>
      </c>
      <c r="FC43" s="151"/>
      <c r="FD43" s="288" t="str">
        <f>IF(AH40&lt;&gt;"",AH40,"")</f>
        <v/>
      </c>
      <c r="FE43" s="151"/>
      <c r="FF43" s="288" t="str">
        <f>IF(AJ40&lt;&gt;"",AJ40,"")</f>
        <v/>
      </c>
      <c r="FG43" s="151"/>
      <c r="FH43" s="288" t="str">
        <f>IF(AL40&lt;&gt;"",AL40,"")</f>
        <v/>
      </c>
      <c r="FI43" s="151"/>
      <c r="FJ43" s="288" t="str">
        <f>IF(AN40&lt;&gt;"",AN40,"")</f>
        <v/>
      </c>
      <c r="FK43" s="332"/>
      <c r="FL43" s="174" t="str">
        <f>IF($FL41&lt;&gt;"",IF(FL41="W","L","W"),"")</f>
        <v/>
      </c>
    </row>
    <row r="44" spans="1:168" s="3" customFormat="1" ht="11.25" customHeight="1" thickBot="1">
      <c r="A44" s="192"/>
      <c r="B44" s="193"/>
      <c r="C44" s="175" t="str">
        <f>IF($D3="1P","D","D")</f>
        <v>D</v>
      </c>
      <c r="D44" s="201"/>
      <c r="E44" s="202"/>
      <c r="F44" s="201"/>
      <c r="G44" s="202"/>
      <c r="H44" s="201"/>
      <c r="I44" s="202"/>
      <c r="J44" s="201"/>
      <c r="K44" s="202"/>
      <c r="L44" s="201"/>
      <c r="M44" s="205"/>
      <c r="N44" s="69" t="str">
        <f>IF(CF51&lt;&gt;"",IF(ISERROR(AND(BV55="",BX55="",BZ55="",CB55="",CD55="")),"E",IF(AND(BV55="",BX55="",BZ55="",CB55="",CD55=""),"","E")),"")</f>
        <v/>
      </c>
      <c r="O44" s="192"/>
      <c r="P44" s="193"/>
      <c r="Q44" s="175" t="str">
        <f>IF($D3="1P","D","C")</f>
        <v>C</v>
      </c>
      <c r="R44" s="201"/>
      <c r="S44" s="202"/>
      <c r="T44" s="201"/>
      <c r="U44" s="202"/>
      <c r="V44" s="201"/>
      <c r="W44" s="202"/>
      <c r="X44" s="201"/>
      <c r="Y44" s="202"/>
      <c r="Z44" s="201"/>
      <c r="AA44" s="205"/>
      <c r="AB44" s="69" t="str">
        <f>IF(DV51&lt;&gt;"",IF(ISERROR(AND(DL55="",DN55="",DP55="",DQ55="",DT55="")),"E",IF(AND(DL55="",DN55="",DP55="",DR55="",DT55=""),"","E")),"")</f>
        <v/>
      </c>
      <c r="AC44" s="192"/>
      <c r="AD44" s="193"/>
      <c r="AE44" s="175" t="str">
        <f>IF($D3="1P","G","G")</f>
        <v>G</v>
      </c>
      <c r="AF44" s="201"/>
      <c r="AG44" s="202"/>
      <c r="AH44" s="201"/>
      <c r="AI44" s="202"/>
      <c r="AJ44" s="201"/>
      <c r="AK44" s="202"/>
      <c r="AL44" s="201"/>
      <c r="AM44" s="202"/>
      <c r="AN44" s="201"/>
      <c r="AO44" s="205"/>
      <c r="AP44" s="69" t="str">
        <f>IF(FL51&lt;&gt;"",IF(ISERROR(AND(FB55="",FD55="",FF55="",FH55="",FJ55="")),"E",IF(AND(FB55="",FD55="",FF55="",FH55="",FJ55=""),"","E")),"")</f>
        <v/>
      </c>
      <c r="AQ44" s="160"/>
      <c r="AR44" s="161"/>
      <c r="AS44" s="161"/>
      <c r="AT44" s="161"/>
      <c r="AU44" s="161"/>
      <c r="AV44" s="161"/>
      <c r="AW44" s="161"/>
      <c r="AX44" s="161"/>
      <c r="AY44" s="161"/>
      <c r="AZ44" s="161"/>
      <c r="BA44" s="161"/>
      <c r="BB44" s="161"/>
      <c r="BC44" s="162"/>
      <c r="BD44" s="167"/>
      <c r="BE44" s="168"/>
      <c r="BF44" s="176"/>
      <c r="BG44" s="180"/>
      <c r="BH44" s="181"/>
      <c r="BI44" s="181"/>
      <c r="BJ44" s="181"/>
      <c r="BK44" s="181"/>
      <c r="BL44" s="181"/>
      <c r="BM44" s="181"/>
      <c r="BN44" s="181"/>
      <c r="BO44" s="181"/>
      <c r="BP44" s="181"/>
      <c r="BQ44" s="181"/>
      <c r="BR44" s="181"/>
      <c r="BS44" s="181"/>
      <c r="BT44" s="181"/>
      <c r="BU44" s="182"/>
      <c r="BV44" s="152"/>
      <c r="BW44" s="153"/>
      <c r="BX44" s="333"/>
      <c r="BY44" s="153"/>
      <c r="BZ44" s="333"/>
      <c r="CA44" s="153"/>
      <c r="CB44" s="333"/>
      <c r="CC44" s="153"/>
      <c r="CD44" s="333"/>
      <c r="CE44" s="334"/>
      <c r="CF44" s="174"/>
      <c r="CG44" s="160"/>
      <c r="CH44" s="161"/>
      <c r="CI44" s="161"/>
      <c r="CJ44" s="161"/>
      <c r="CK44" s="161"/>
      <c r="CL44" s="161"/>
      <c r="CM44" s="161"/>
      <c r="CN44" s="161"/>
      <c r="CO44" s="161"/>
      <c r="CP44" s="161"/>
      <c r="CQ44" s="161"/>
      <c r="CR44" s="161"/>
      <c r="CS44" s="162"/>
      <c r="CT44" s="167"/>
      <c r="CU44" s="168"/>
      <c r="CV44" s="176"/>
      <c r="CW44" s="180"/>
      <c r="CX44" s="181"/>
      <c r="CY44" s="181"/>
      <c r="CZ44" s="181"/>
      <c r="DA44" s="181"/>
      <c r="DB44" s="181"/>
      <c r="DC44" s="181"/>
      <c r="DD44" s="181"/>
      <c r="DE44" s="181"/>
      <c r="DF44" s="181"/>
      <c r="DG44" s="181"/>
      <c r="DH44" s="181"/>
      <c r="DI44" s="181"/>
      <c r="DJ44" s="181"/>
      <c r="DK44" s="182"/>
      <c r="DL44" s="152"/>
      <c r="DM44" s="153"/>
      <c r="DN44" s="333"/>
      <c r="DO44" s="153"/>
      <c r="DP44" s="333"/>
      <c r="DQ44" s="153"/>
      <c r="DR44" s="333"/>
      <c r="DS44" s="153"/>
      <c r="DT44" s="333"/>
      <c r="DU44" s="334"/>
      <c r="DV44" s="174"/>
      <c r="DW44" s="160"/>
      <c r="DX44" s="161"/>
      <c r="DY44" s="161"/>
      <c r="DZ44" s="161"/>
      <c r="EA44" s="161"/>
      <c r="EB44" s="161"/>
      <c r="EC44" s="161"/>
      <c r="ED44" s="161"/>
      <c r="EE44" s="161"/>
      <c r="EF44" s="161"/>
      <c r="EG44" s="161"/>
      <c r="EH44" s="161"/>
      <c r="EI44" s="162"/>
      <c r="EJ44" s="167"/>
      <c r="EK44" s="168"/>
      <c r="EL44" s="176"/>
      <c r="EM44" s="180"/>
      <c r="EN44" s="181"/>
      <c r="EO44" s="181"/>
      <c r="EP44" s="181"/>
      <c r="EQ44" s="181"/>
      <c r="ER44" s="181"/>
      <c r="ES44" s="181"/>
      <c r="ET44" s="181"/>
      <c r="EU44" s="181"/>
      <c r="EV44" s="181"/>
      <c r="EW44" s="181"/>
      <c r="EX44" s="181"/>
      <c r="EY44" s="181"/>
      <c r="EZ44" s="181"/>
      <c r="FA44" s="182"/>
      <c r="FB44" s="152"/>
      <c r="FC44" s="153"/>
      <c r="FD44" s="333"/>
      <c r="FE44" s="153"/>
      <c r="FF44" s="333"/>
      <c r="FG44" s="153"/>
      <c r="FH44" s="333"/>
      <c r="FI44" s="153"/>
      <c r="FJ44" s="333"/>
      <c r="FK44" s="334"/>
      <c r="FL44" s="174"/>
    </row>
    <row r="45" spans="1:168" s="3" customFormat="1" ht="11.25" customHeight="1" thickBot="1">
      <c r="A45" s="194"/>
      <c r="B45" s="195"/>
      <c r="C45" s="207"/>
      <c r="D45" s="203"/>
      <c r="E45" s="204"/>
      <c r="F45" s="203"/>
      <c r="G45" s="204"/>
      <c r="H45" s="203"/>
      <c r="I45" s="204"/>
      <c r="J45" s="203"/>
      <c r="K45" s="204"/>
      <c r="L45" s="203"/>
      <c r="M45" s="206"/>
      <c r="N45" s="69" t="str">
        <f>IF(CF53&lt;&gt;"",IF(CF53="W",IF(SUM(IF(D44&gt;D42,1,0),IF(F44&gt;F42,1,0),IF(H44&gt;H42,1,0),IF(J44&gt;J42,1,0),IF(L44&gt;L42,1,0))&lt;&gt;3,"E",""),""),"")</f>
        <v/>
      </c>
      <c r="O45" s="194"/>
      <c r="P45" s="195"/>
      <c r="Q45" s="207"/>
      <c r="R45" s="203"/>
      <c r="S45" s="204"/>
      <c r="T45" s="203"/>
      <c r="U45" s="204"/>
      <c r="V45" s="203"/>
      <c r="W45" s="204"/>
      <c r="X45" s="203"/>
      <c r="Y45" s="204"/>
      <c r="Z45" s="203"/>
      <c r="AA45" s="206"/>
      <c r="AB45" s="69" t="str">
        <f>IF(DV53&lt;&gt;"",IF(DV53="W",IF(SUM(IF(R44&gt;R42,1,0),IF(T44&gt;T42,1,0),IF(V44&gt;V42,1,0),IF(X44&gt;X42,1,0),IF(Z44&gt;Z42,1,0))&lt;&gt;3,"E",""),""),"")</f>
        <v/>
      </c>
      <c r="AC45" s="194"/>
      <c r="AD45" s="195"/>
      <c r="AE45" s="207"/>
      <c r="AF45" s="203"/>
      <c r="AG45" s="204"/>
      <c r="AH45" s="203"/>
      <c r="AI45" s="204"/>
      <c r="AJ45" s="203"/>
      <c r="AK45" s="204"/>
      <c r="AL45" s="203"/>
      <c r="AM45" s="204"/>
      <c r="AN45" s="203"/>
      <c r="AO45" s="206"/>
      <c r="AP45" s="69" t="str">
        <f>IF(FL53&lt;&gt;"",IF(FL53="W",IF(SUM(IF(AF44&gt;AF42,1,0),IF(AH44&gt;AH42,1,0),IF(AJ44&gt;AJ42,1,0),IF(AL44&gt;AL42,1,0),IF(AN44&gt;AN42,1,0))&lt;&gt;3,"E",""),""),"")</f>
        <v/>
      </c>
      <c r="AQ45" s="126"/>
      <c r="AR45" s="126"/>
      <c r="AS45" s="126"/>
      <c r="AT45" s="126"/>
      <c r="AU45" s="126"/>
      <c r="AV45" s="126"/>
      <c r="AW45" s="126"/>
      <c r="AX45" s="126"/>
      <c r="AY45" s="126"/>
      <c r="AZ45" s="126"/>
      <c r="BA45" s="126"/>
      <c r="BB45" s="126"/>
      <c r="BC45" s="126"/>
      <c r="BD45" s="1"/>
      <c r="BE45" s="1"/>
      <c r="BF45" s="1"/>
      <c r="BG45" s="1"/>
      <c r="BH45" s="1"/>
      <c r="BI45" s="1"/>
      <c r="BJ45" s="1"/>
      <c r="BK45" s="1"/>
      <c r="BL45" s="1"/>
      <c r="BM45" s="1"/>
      <c r="BN45" s="1"/>
      <c r="BO45" s="1"/>
      <c r="BP45" s="1"/>
      <c r="BQ45" s="1"/>
      <c r="BR45" s="1"/>
      <c r="BS45" s="1"/>
      <c r="BT45" s="1"/>
      <c r="BU45" s="1"/>
      <c r="BV45" s="169" t="str">
        <f>IF(CF41&lt;&gt;"",IF(AND(AND(BV41&gt;-1,BV43&gt;-1),OR(BV41&gt;10,BV43&gt;10),ABS(BV41-BV43)&gt;1,IF(OR(BV41&gt;11,BV43&gt;11),ABS(BV41-BV43)=2,TRUE),BV41=INT(BV41),BV43=INT(BV43)),"","Error"),"")</f>
        <v/>
      </c>
      <c r="BW45" s="169"/>
      <c r="BX45" s="169" t="str">
        <f>IF(CF41&lt;&gt;"",IF(AND(AND(BX41&gt;-1,BX43&gt;-1),OR(BX41&gt;10,BX43&gt;10),ABS(BX41-BX43)&gt;1,IF(OR(BX41&gt;11,BX43&gt;11),ABS(BX41-BX43)=2,TRUE),BX41=INT(BX41),BX43=INT(BX43)),"","Error"),"")</f>
        <v/>
      </c>
      <c r="BY45" s="169"/>
      <c r="BZ45" s="169" t="str">
        <f>IF(CF41&lt;&gt;"",IF(AND(AND(BZ41&gt;-1,BZ43&gt;-1),OR(BZ41&gt;10,BZ43&gt;10),ABS(BZ41-BZ43)&gt;1,IF(OR(BZ41&gt;11,BZ43&gt;11),ABS(BZ41-BZ43)=2,TRUE),BZ41=INT(BZ41),BZ43=INT(BZ43)),"","Error"),"")</f>
        <v/>
      </c>
      <c r="CA45" s="169"/>
      <c r="CB45" s="169" t="str">
        <f>IF(AND(CF41&lt;&gt;"",CB41&lt;&gt;""),IF(AND(AND(CB41&gt;-1,CB43&gt;-1),OR(CB41&gt;10,CB43&gt;10),ABS(CB41-CB43)&gt;1,IF(OR(CB41&gt;11,CB43&gt;11),ABS(CB41-CB43)=2,TRUE),CB41=INT(CB41),CB43=INT(CB43)),"","Error"),"")</f>
        <v/>
      </c>
      <c r="CC45" s="169"/>
      <c r="CD45" s="169" t="str">
        <f>IF(AND(CF41&lt;&gt;"",CD41&lt;&gt;""),IF(AND(AND(CD41&gt;-1,CD43&gt;-1),OR(CD41&gt;10,CD43&gt;10),ABS(CD41-CD43)&gt;1,IF(OR(CD41&gt;11,CD43&gt;11),ABS(CD41-CD43)=2,TRUE),CD41=INT(CD41),CD43=INT(CD43)),"","Error"),"")</f>
        <v/>
      </c>
      <c r="CE45" s="169"/>
      <c r="CG45" s="126"/>
      <c r="CH45" s="126"/>
      <c r="CI45" s="126"/>
      <c r="CJ45" s="126"/>
      <c r="CK45" s="126"/>
      <c r="CL45" s="126"/>
      <c r="CM45" s="126"/>
      <c r="CN45" s="126"/>
      <c r="CO45" s="126"/>
      <c r="CP45" s="126"/>
      <c r="CQ45" s="126"/>
      <c r="CR45" s="126"/>
      <c r="CS45" s="126"/>
      <c r="CT45" s="1"/>
      <c r="CU45" s="1"/>
      <c r="CV45" s="1"/>
      <c r="CW45" s="1"/>
      <c r="CX45" s="1"/>
      <c r="CY45" s="1"/>
      <c r="CZ45" s="1"/>
      <c r="DA45" s="1"/>
      <c r="DB45" s="1"/>
      <c r="DC45" s="1"/>
      <c r="DD45" s="1"/>
      <c r="DE45" s="1"/>
      <c r="DF45" s="1"/>
      <c r="DG45" s="1"/>
      <c r="DH45" s="1"/>
      <c r="DI45" s="1"/>
      <c r="DJ45" s="1"/>
      <c r="DK45" s="1"/>
      <c r="DL45" s="169" t="str">
        <f>IF(DV41&lt;&gt;"",IF(AND(AND(DL41&gt;-1,DL43&gt;-1),OR(DL41&gt;10,DL43&gt;10),ABS(DL41-DL43)&gt;1,IF(OR(DL41&gt;11,DL43&gt;11),ABS(DL41-DL43)=2,TRUE),DL41=INT(DL41),DL43=INT(DL43)),"","Error"),"")</f>
        <v/>
      </c>
      <c r="DM45" s="169"/>
      <c r="DN45" s="169" t="str">
        <f>IF(DV41&lt;&gt;"",IF(AND(AND(DN41&gt;-1,DN43&gt;-1),OR(DN41&gt;10,DN43&gt;10),ABS(DN41-DN43)&gt;1,IF(OR(DN41&gt;11,DN43&gt;11),ABS(DN41-DN43)=2,TRUE),DN41=INT(DN41),DN43=INT(DN43)),"","Error"),"")</f>
        <v/>
      </c>
      <c r="DO45" s="169"/>
      <c r="DP45" s="169" t="str">
        <f>IF(DV41&lt;&gt;"",IF(AND(AND(DP41&gt;-1,DP43&gt;-1),OR(DP41&gt;10,DP43&gt;10),ABS(DP41-DP43)&gt;1,IF(OR(DP41&gt;11,DP43&gt;11),ABS(DP41-DP43)=2,TRUE),DP41=INT(DP41),DP43=INT(DP43)),"","Error"),"")</f>
        <v/>
      </c>
      <c r="DQ45" s="169"/>
      <c r="DR45" s="169" t="str">
        <f>IF(AND(DV41&lt;&gt;"",DR41&lt;&gt;""),IF(AND(AND(DR41&gt;-1,DR43&gt;-1),OR(DR41&gt;10,DR43&gt;10),ABS(DR41-DR43)&gt;1,IF(OR(DR41&gt;11,DR43&gt;11),ABS(DR41-DR43)=2,TRUE),DR41=INT(DR41),DR43=INT(DR43)),"","Error"),"")</f>
        <v/>
      </c>
      <c r="DS45" s="169"/>
      <c r="DT45" s="169" t="str">
        <f>IF(AND(DV41&lt;&gt;"",DT41&lt;&gt;""),IF(AND(AND(DT41&gt;-1,DT43&gt;-1),OR(DT41&gt;10,DT43&gt;10),ABS(DT41-DT43)&gt;1,IF(OR(DT41&gt;11,DT43&gt;11),ABS(DT41-DT43)=2,TRUE),DT41=INT(DT41),DT43=INT(DT43)),"","Error"),"")</f>
        <v/>
      </c>
      <c r="DU45" s="169"/>
      <c r="DW45" s="126"/>
      <c r="DX45" s="126"/>
      <c r="DY45" s="126"/>
      <c r="DZ45" s="126"/>
      <c r="EA45" s="126"/>
      <c r="EB45" s="126"/>
      <c r="EC45" s="126"/>
      <c r="ED45" s="126"/>
      <c r="EE45" s="126"/>
      <c r="EF45" s="126"/>
      <c r="EG45" s="126"/>
      <c r="EH45" s="126"/>
      <c r="EI45" s="126"/>
      <c r="EJ45" s="1"/>
      <c r="EK45" s="1"/>
      <c r="EL45" s="1"/>
      <c r="EM45" s="1"/>
      <c r="EN45" s="1"/>
      <c r="EO45" s="1"/>
      <c r="EP45" s="1"/>
      <c r="EQ45" s="1"/>
      <c r="ER45" s="1"/>
      <c r="ES45" s="1"/>
      <c r="ET45" s="1"/>
      <c r="EU45" s="1"/>
      <c r="EV45" s="1"/>
      <c r="EW45" s="1"/>
      <c r="EX45" s="1"/>
      <c r="EY45" s="1"/>
      <c r="EZ45" s="1"/>
      <c r="FA45" s="1"/>
      <c r="FB45" s="169" t="str">
        <f>IF(FL41&lt;&gt;"",IF(AND(AND(FB41&gt;-1,FB43&gt;-1),OR(FB41&gt;10,FB43&gt;10),ABS(FB41-FB43)&gt;1,IF(OR(FB41&gt;11,FB43&gt;11),ABS(FB41-FB43)=2,TRUE),FB41=INT(FB41),FB43=INT(FB43)),"","Error"),"")</f>
        <v/>
      </c>
      <c r="FC45" s="169"/>
      <c r="FD45" s="169" t="str">
        <f>IF(FL41&lt;&gt;"",IF(AND(AND(FD41&gt;-1,FD43&gt;-1),OR(FD41&gt;10,FD43&gt;10),ABS(FD41-FD43)&gt;1,IF(OR(FD41&gt;11,FD43&gt;11),ABS(FD41-FD43)=2,TRUE),FD41=INT(FD41),FD43=INT(FD43)),"","Error"),"")</f>
        <v/>
      </c>
      <c r="FE45" s="169"/>
      <c r="FF45" s="169" t="str">
        <f>IF(FL41&lt;&gt;"",IF(AND(AND(FF41&gt;-1,FF43&gt;-1),OR(FF41&gt;10,FF43&gt;10),ABS(FF41-FF43)&gt;1,IF(OR(FF41&gt;11,FF43&gt;11),ABS(FF41-FF43)=2,TRUE),FF41=INT(FF41),FF43=INT(FF43)),"","Error"),"")</f>
        <v/>
      </c>
      <c r="FG45" s="169"/>
      <c r="FH45" s="169" t="str">
        <f>IF(AND(FL41&lt;&gt;"",FH41&lt;&gt;""),IF(AND(AND(FH41&gt;-1,FH43&gt;-1),OR(FH41&gt;10,FH43&gt;10),ABS(FH41-FH43)&gt;1,IF(OR(FH41&gt;11,FH43&gt;11),ABS(FH41-FH43)=2,TRUE),FH41=INT(FH41),FH43=INT(FH43)),"","Error"),"")</f>
        <v/>
      </c>
      <c r="FI45" s="169"/>
      <c r="FJ45" s="169" t="str">
        <f>IF(AND(FL41&lt;&gt;"",FJ41&lt;&gt;""),IF(AND(AND(FJ41&gt;-1,FJ43&gt;-1),OR(FJ41&gt;10,FJ43&gt;10),ABS(FJ41-FJ43)&gt;1,IF(OR(FJ41&gt;11,FJ43&gt;11),ABS(FJ41-FJ43)=2,TRUE),FJ41=INT(FJ41),FJ43=INT(FJ43)),"","Error"),"")</f>
        <v/>
      </c>
      <c r="FK45" s="169"/>
    </row>
    <row r="46" spans="1:168" s="3" customFormat="1" ht="11.25" customHeight="1">
      <c r="A46" s="170">
        <v>7</v>
      </c>
      <c r="B46" s="191"/>
      <c r="C46" s="183" t="str">
        <f>IF($D3="1P","A","A")</f>
        <v>A</v>
      </c>
      <c r="D46" s="197"/>
      <c r="E46" s="198"/>
      <c r="F46" s="197"/>
      <c r="G46" s="198"/>
      <c r="H46" s="197"/>
      <c r="I46" s="198"/>
      <c r="J46" s="197"/>
      <c r="K46" s="198"/>
      <c r="L46" s="197"/>
      <c r="M46" s="208"/>
      <c r="N46" s="69" t="str">
        <f>IF(CF61&lt;&gt;"",IF(CF61="W",IF(SUM(IF(D46&gt;D48,1,0),IF(F46&gt;F48,1,0),IF(H46&gt;H48,1,0),IF(J46&gt;J48,1,0),IF(L46&gt;L48,1,0))&lt;&gt;3,"E",""),""),"")</f>
        <v/>
      </c>
      <c r="O46" s="170">
        <v>14</v>
      </c>
      <c r="P46" s="191"/>
      <c r="Q46" s="183" t="str">
        <f>IF($D3="1P","C","B")</f>
        <v>B</v>
      </c>
      <c r="R46" s="197"/>
      <c r="S46" s="198"/>
      <c r="T46" s="197"/>
      <c r="U46" s="198"/>
      <c r="V46" s="197"/>
      <c r="W46" s="198"/>
      <c r="X46" s="197"/>
      <c r="Y46" s="198"/>
      <c r="Z46" s="197"/>
      <c r="AA46" s="208"/>
      <c r="AB46" s="69" t="str">
        <f>IF(DV61&lt;&gt;"",IF(DV61="W",IF(SUM(IF(R46&gt;R48,1,0),IF(T46&gt;T48,1,0),IF(V46&gt;V48,1,0),IF(X46&gt;X48,1,0),IF(Z46&gt;Z48,1,0))&lt;&gt;3,"E",""),""),"")</f>
        <v/>
      </c>
      <c r="AC46" s="170">
        <v>21</v>
      </c>
      <c r="AD46" s="191"/>
      <c r="AE46" s="183" t="str">
        <f>IF($D3="1P","E","B")</f>
        <v>B</v>
      </c>
      <c r="AF46" s="197"/>
      <c r="AG46" s="198"/>
      <c r="AH46" s="197"/>
      <c r="AI46" s="198"/>
      <c r="AJ46" s="197"/>
      <c r="AK46" s="198"/>
      <c r="AL46" s="197"/>
      <c r="AM46" s="198"/>
      <c r="AN46" s="197"/>
      <c r="AO46" s="208"/>
      <c r="AP46" s="69" t="str">
        <f>IF(FL61&lt;&gt;"",IF(FL61="W",IF(SUM(IF(AF46&gt;AF48,1,0),IF(AH46&gt;AH48,1,0),IF(AJ46&gt;AJ48,1,0),IF(AL46&gt;AL48,1,0),IF(AN46&gt;AN48,1,0))&lt;&gt;3,"E",""),""),"")</f>
        <v/>
      </c>
      <c r="AQ46" s="126"/>
      <c r="AR46" s="126"/>
      <c r="AS46" s="126"/>
      <c r="AT46" s="126"/>
      <c r="AU46" s="126"/>
      <c r="AV46" s="126"/>
      <c r="AW46" s="126"/>
      <c r="AX46" s="126"/>
      <c r="AY46" s="126"/>
      <c r="AZ46" s="126"/>
      <c r="BA46" s="126"/>
      <c r="BB46" s="126"/>
      <c r="BC46" s="126"/>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G46" s="126"/>
      <c r="CH46" s="126"/>
      <c r="CI46" s="126"/>
      <c r="CJ46" s="126"/>
      <c r="CK46" s="126"/>
      <c r="CL46" s="126"/>
      <c r="CM46" s="126"/>
      <c r="CN46" s="126"/>
      <c r="CO46" s="126"/>
      <c r="CP46" s="126"/>
      <c r="CQ46" s="126"/>
      <c r="CR46" s="126"/>
      <c r="CS46" s="126"/>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W46" s="126"/>
      <c r="DX46" s="126"/>
      <c r="DY46" s="126"/>
      <c r="DZ46" s="126"/>
      <c r="EA46" s="126"/>
      <c r="EB46" s="126"/>
      <c r="EC46" s="126"/>
      <c r="ED46" s="126"/>
      <c r="EE46" s="126"/>
      <c r="EF46" s="126"/>
      <c r="EG46" s="126"/>
      <c r="EH46" s="126"/>
      <c r="EI46" s="126"/>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row>
    <row r="47" spans="1:168" s="3" customFormat="1" ht="11.25" customHeight="1">
      <c r="A47" s="192"/>
      <c r="B47" s="193"/>
      <c r="C47" s="196"/>
      <c r="D47" s="199"/>
      <c r="E47" s="200"/>
      <c r="F47" s="199"/>
      <c r="G47" s="200"/>
      <c r="H47" s="199"/>
      <c r="I47" s="200"/>
      <c r="J47" s="199"/>
      <c r="K47" s="200"/>
      <c r="L47" s="199"/>
      <c r="M47" s="209"/>
      <c r="N47" s="69" t="str">
        <f>IF(CF61&lt;&gt;"",IF(ISERROR(AND(BV65="",BX65="",BZ65="",CB65="",CD65="")),"E",IF(AND(BV65="",BX65="",BZ65="",CB65="",CD65=""),"","E")),"")</f>
        <v/>
      </c>
      <c r="O47" s="192"/>
      <c r="P47" s="193"/>
      <c r="Q47" s="196"/>
      <c r="R47" s="199"/>
      <c r="S47" s="200"/>
      <c r="T47" s="199"/>
      <c r="U47" s="200"/>
      <c r="V47" s="199"/>
      <c r="W47" s="200"/>
      <c r="X47" s="199"/>
      <c r="Y47" s="200"/>
      <c r="Z47" s="199"/>
      <c r="AA47" s="209"/>
      <c r="AB47" s="69" t="str">
        <f>IF(DV61&lt;&gt;"",IF(ISERROR(AND(DL65="",DN65="",DP65="",DQ65="",DT65="")),"E",IF(AND(DL65="",DN65="",DP65="",DR65="",DT65=""),"","E")),"")</f>
        <v/>
      </c>
      <c r="AC47" s="192"/>
      <c r="AD47" s="193"/>
      <c r="AE47" s="196"/>
      <c r="AF47" s="199"/>
      <c r="AG47" s="200"/>
      <c r="AH47" s="199"/>
      <c r="AI47" s="200"/>
      <c r="AJ47" s="199"/>
      <c r="AK47" s="200"/>
      <c r="AL47" s="199"/>
      <c r="AM47" s="200"/>
      <c r="AN47" s="199"/>
      <c r="AO47" s="209"/>
      <c r="AP47" s="69" t="str">
        <f>IF(FL61&lt;&gt;"",IF(ISERROR(AND(FB65="",FD65="",FF65="",FH65="",FJ65="")),"E",IF(AND(FB65="",FD65="",FF65="",FH65="",FJ65=""),"","E")),"")</f>
        <v/>
      </c>
      <c r="AQ47" s="127"/>
      <c r="AR47" s="127"/>
      <c r="AS47" s="127"/>
      <c r="AT47" s="127"/>
      <c r="AU47" s="127"/>
      <c r="AV47" s="127"/>
      <c r="AW47" s="127"/>
      <c r="AX47" s="127"/>
      <c r="AY47" s="127"/>
      <c r="AZ47" s="127"/>
      <c r="BA47" s="127"/>
      <c r="BB47" s="127"/>
      <c r="BC47" s="127"/>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G47" s="127"/>
      <c r="CH47" s="127"/>
      <c r="CI47" s="127"/>
      <c r="CJ47" s="127"/>
      <c r="CK47" s="127"/>
      <c r="CL47" s="127"/>
      <c r="CM47" s="127"/>
      <c r="CN47" s="127"/>
      <c r="CO47" s="127"/>
      <c r="CP47" s="127"/>
      <c r="CQ47" s="127"/>
      <c r="CR47" s="127"/>
      <c r="CS47" s="127"/>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W47" s="127"/>
      <c r="DX47" s="127"/>
      <c r="DY47" s="127"/>
      <c r="DZ47" s="127"/>
      <c r="EA47" s="127"/>
      <c r="EB47" s="127"/>
      <c r="EC47" s="127"/>
      <c r="ED47" s="127"/>
      <c r="EE47" s="127"/>
      <c r="EF47" s="127"/>
      <c r="EG47" s="127"/>
      <c r="EH47" s="127"/>
      <c r="EI47" s="127"/>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row>
    <row r="48" spans="1:168" s="3" customFormat="1" ht="11.25" customHeight="1">
      <c r="A48" s="192"/>
      <c r="B48" s="193"/>
      <c r="C48" s="175" t="str">
        <f>IF($D3="1P","F","E")</f>
        <v>E</v>
      </c>
      <c r="D48" s="201"/>
      <c r="E48" s="202"/>
      <c r="F48" s="201"/>
      <c r="G48" s="202"/>
      <c r="H48" s="201"/>
      <c r="I48" s="202"/>
      <c r="J48" s="201"/>
      <c r="K48" s="202"/>
      <c r="L48" s="201"/>
      <c r="M48" s="205"/>
      <c r="N48" s="69" t="str">
        <f>IF(CF61&lt;&gt;"",IF(ISERROR(AND(BV65="",BX65="",BZ65="",CB65="",CD65="")),"E",IF(AND(BV65="",BX65="",BZ65="",CB65="",CD65=""),"","E")),"")</f>
        <v/>
      </c>
      <c r="O48" s="192"/>
      <c r="P48" s="193"/>
      <c r="Q48" s="175" t="str">
        <f>IF($D3="1P","E","D")</f>
        <v>D</v>
      </c>
      <c r="R48" s="201"/>
      <c r="S48" s="202"/>
      <c r="T48" s="201"/>
      <c r="U48" s="202"/>
      <c r="V48" s="201"/>
      <c r="W48" s="202"/>
      <c r="X48" s="201"/>
      <c r="Y48" s="202"/>
      <c r="Z48" s="201"/>
      <c r="AA48" s="205"/>
      <c r="AB48" s="69" t="str">
        <f>IF(DV61&lt;&gt;"",IF(ISERROR(AND(DL65="",DN65="",DP65="",DQ65="",DT65="")),"E",IF(AND(DL65="",DN65="",DP65="",DR65="",DT65=""),"","E")),"")</f>
        <v/>
      </c>
      <c r="AC48" s="192"/>
      <c r="AD48" s="193"/>
      <c r="AE48" s="175" t="str">
        <f>IF($D3="1P","F","C")</f>
        <v>C</v>
      </c>
      <c r="AF48" s="201"/>
      <c r="AG48" s="202"/>
      <c r="AH48" s="201"/>
      <c r="AI48" s="202"/>
      <c r="AJ48" s="201"/>
      <c r="AK48" s="202"/>
      <c r="AL48" s="201"/>
      <c r="AM48" s="202"/>
      <c r="AN48" s="201"/>
      <c r="AO48" s="205"/>
      <c r="AP48" s="69" t="str">
        <f>IF(FL61&lt;&gt;"",IF(ISERROR(AND(FB65="",FD65="",FF65="",FH65="",FJ65="")),"E",IF(AND(FB65="",FD65="",FF65="",FH65="",FJ65=""),"","E")),"")</f>
        <v/>
      </c>
      <c r="AQ48" s="128"/>
      <c r="AR48" s="128"/>
      <c r="AS48" s="128"/>
      <c r="AT48" s="128"/>
      <c r="AU48" s="128"/>
      <c r="AV48" s="128"/>
      <c r="AW48" s="128"/>
      <c r="AX48" s="128"/>
      <c r="AY48" s="128"/>
      <c r="AZ48" s="128"/>
      <c r="BA48" s="128"/>
      <c r="BB48" s="128"/>
      <c r="BC48" s="128"/>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G48" s="128"/>
      <c r="CH48" s="128"/>
      <c r="CI48" s="128"/>
      <c r="CJ48" s="128"/>
      <c r="CK48" s="128"/>
      <c r="CL48" s="128"/>
      <c r="CM48" s="128"/>
      <c r="CN48" s="128"/>
      <c r="CO48" s="128"/>
      <c r="CP48" s="128"/>
      <c r="CQ48" s="128"/>
      <c r="CR48" s="128"/>
      <c r="CS48" s="128"/>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W48" s="128"/>
      <c r="DX48" s="128"/>
      <c r="DY48" s="128"/>
      <c r="DZ48" s="128"/>
      <c r="EA48" s="128"/>
      <c r="EB48" s="128"/>
      <c r="EC48" s="128"/>
      <c r="ED48" s="128"/>
      <c r="EE48" s="128"/>
      <c r="EF48" s="128"/>
      <c r="EG48" s="128"/>
      <c r="EH48" s="128"/>
      <c r="EI48" s="128"/>
      <c r="EJ48" s="41"/>
      <c r="EK48" s="41"/>
      <c r="EL48" s="41"/>
      <c r="EM48" s="41"/>
      <c r="EN48" s="41"/>
      <c r="EO48" s="41"/>
      <c r="EP48" s="41"/>
      <c r="EQ48" s="41"/>
      <c r="ER48" s="41"/>
      <c r="ES48" s="41"/>
      <c r="ET48" s="41"/>
      <c r="EU48" s="41"/>
      <c r="EV48" s="41"/>
      <c r="EW48" s="41"/>
      <c r="EX48" s="41"/>
      <c r="EY48" s="41"/>
      <c r="EZ48" s="41"/>
      <c r="FA48" s="41"/>
      <c r="FB48" s="41"/>
      <c r="FC48" s="41"/>
      <c r="FD48" s="41"/>
      <c r="FE48" s="41"/>
      <c r="FF48" s="41"/>
      <c r="FG48" s="41"/>
      <c r="FH48" s="41"/>
      <c r="FI48" s="41"/>
      <c r="FJ48" s="41"/>
      <c r="FK48" s="41"/>
    </row>
    <row r="49" spans="1:168" s="3" customFormat="1" ht="11.25" customHeight="1" thickBot="1">
      <c r="A49" s="194"/>
      <c r="B49" s="195"/>
      <c r="C49" s="207"/>
      <c r="D49" s="203"/>
      <c r="E49" s="204"/>
      <c r="F49" s="203"/>
      <c r="G49" s="204"/>
      <c r="H49" s="203"/>
      <c r="I49" s="204"/>
      <c r="J49" s="203"/>
      <c r="K49" s="204"/>
      <c r="L49" s="203"/>
      <c r="M49" s="206"/>
      <c r="N49" s="69" t="str">
        <f>IF(CF63&lt;&gt;"",IF(CF63="W",IF(SUM(IF(D48&gt;D46,1,0),IF(F48&gt;F46,1,0),IF(H48&gt;H46,1,0),IF(J48&gt;J46,1,0),IF(L48&gt;L46,1,0))&lt;&gt;3,"E",""),""),"")</f>
        <v/>
      </c>
      <c r="O49" s="194"/>
      <c r="P49" s="195"/>
      <c r="Q49" s="207"/>
      <c r="R49" s="203"/>
      <c r="S49" s="204"/>
      <c r="T49" s="203"/>
      <c r="U49" s="204"/>
      <c r="V49" s="203"/>
      <c r="W49" s="204"/>
      <c r="X49" s="203"/>
      <c r="Y49" s="204"/>
      <c r="Z49" s="203"/>
      <c r="AA49" s="206"/>
      <c r="AB49" s="69" t="str">
        <f>IF(DV63&lt;&gt;"",IF(DV63="W",IF(SUM(IF(R48&gt;R46,1,0),IF(T48&gt;T46,1,0),IF(V48&gt;V46,1,0),IF(X48&gt;X46,1,0),IF(Z48&gt;Z46,1,0))&lt;&gt;3,"E",""),""),"")</f>
        <v/>
      </c>
      <c r="AC49" s="194"/>
      <c r="AD49" s="195"/>
      <c r="AE49" s="207"/>
      <c r="AF49" s="203"/>
      <c r="AG49" s="204"/>
      <c r="AH49" s="203"/>
      <c r="AI49" s="204"/>
      <c r="AJ49" s="203"/>
      <c r="AK49" s="204"/>
      <c r="AL49" s="203"/>
      <c r="AM49" s="204"/>
      <c r="AN49" s="203"/>
      <c r="AO49" s="206"/>
      <c r="AP49" s="69" t="str">
        <f>IF(FL63&lt;&gt;"",IF(FL63="W",IF(SUM(IF(AF48&gt;AF46,1,0),IF(AH48&gt;AH46,1,0),IF(AJ48&gt;AJ46,1,0),IF(AL48&gt;AL46,1,0),IF(AN48&gt;AN46,1,0))&lt;&gt;3,"E",""),""),"")</f>
        <v/>
      </c>
      <c r="AQ49" s="126"/>
      <c r="AR49" s="126"/>
      <c r="AS49" s="126"/>
      <c r="AT49" s="126"/>
      <c r="AU49" s="126"/>
      <c r="AV49" s="126"/>
      <c r="AW49" s="126"/>
      <c r="AX49" s="126"/>
      <c r="AY49" s="126"/>
      <c r="AZ49" s="126"/>
      <c r="BA49" s="126"/>
      <c r="BB49" s="126"/>
      <c r="BC49" s="126"/>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G49" s="126"/>
      <c r="CH49" s="126"/>
      <c r="CI49" s="126"/>
      <c r="CJ49" s="126"/>
      <c r="CK49" s="126"/>
      <c r="CL49" s="126"/>
      <c r="CM49" s="126"/>
      <c r="CN49" s="126"/>
      <c r="CO49" s="126"/>
      <c r="CP49" s="126"/>
      <c r="CQ49" s="126"/>
      <c r="CR49" s="126"/>
      <c r="CS49" s="126"/>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W49" s="126"/>
      <c r="DX49" s="126"/>
      <c r="DY49" s="126"/>
      <c r="DZ49" s="126"/>
      <c r="EA49" s="126"/>
      <c r="EB49" s="126"/>
      <c r="EC49" s="126"/>
      <c r="ED49" s="126"/>
      <c r="EE49" s="126"/>
      <c r="EF49" s="126"/>
      <c r="EG49" s="126"/>
      <c r="EH49" s="126"/>
      <c r="EI49" s="126"/>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row>
    <row r="50" spans="1:168" s="3" customFormat="1" ht="11.25" customHeight="1" thickBot="1">
      <c r="X50" s="43"/>
      <c r="Y50" s="43"/>
      <c r="Z50" s="43"/>
      <c r="AA50" s="43"/>
      <c r="AB50" s="43"/>
      <c r="AC50" s="43"/>
      <c r="AD50" s="43"/>
      <c r="AE50" s="43"/>
      <c r="AF50" s="43"/>
      <c r="AG50" s="43"/>
      <c r="AH50" s="43"/>
      <c r="AI50" s="43"/>
      <c r="AJ50" s="43"/>
      <c r="AK50" s="43"/>
      <c r="AL50" s="43"/>
      <c r="AM50" s="43"/>
      <c r="AQ50" s="127"/>
      <c r="AR50" s="127"/>
      <c r="AS50" s="127"/>
      <c r="AT50" s="127"/>
      <c r="AU50" s="127"/>
      <c r="AV50" s="127"/>
      <c r="AW50" s="127"/>
      <c r="AX50" s="127"/>
      <c r="AY50" s="127"/>
      <c r="AZ50" s="127"/>
      <c r="BA50" s="127"/>
      <c r="BB50" s="127"/>
      <c r="BC50" s="127"/>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G50" s="127"/>
      <c r="CH50" s="127"/>
      <c r="CI50" s="127"/>
      <c r="CJ50" s="127"/>
      <c r="CK50" s="127"/>
      <c r="CL50" s="127"/>
      <c r="CM50" s="127"/>
      <c r="CN50" s="127"/>
      <c r="CO50" s="127"/>
      <c r="CP50" s="127"/>
      <c r="CQ50" s="127"/>
      <c r="CR50" s="127"/>
      <c r="CS50" s="127"/>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W50" s="127"/>
      <c r="DX50" s="127"/>
      <c r="DY50" s="127"/>
      <c r="DZ50" s="127"/>
      <c r="EA50" s="127"/>
      <c r="EB50" s="127"/>
      <c r="EC50" s="127"/>
      <c r="ED50" s="127"/>
      <c r="EE50" s="127"/>
      <c r="EF50" s="127"/>
      <c r="EG50" s="127"/>
      <c r="EH50" s="127"/>
      <c r="EI50" s="127"/>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row>
    <row r="51" spans="1:168" s="3" customFormat="1" ht="11.25" customHeight="1">
      <c r="A51" s="42"/>
      <c r="B51" s="42"/>
      <c r="C51" s="42"/>
      <c r="D51" s="42"/>
      <c r="E51" s="42"/>
      <c r="F51" s="43"/>
      <c r="G51" s="43"/>
      <c r="H51" s="43"/>
      <c r="I51" s="43"/>
      <c r="J51" s="43"/>
      <c r="K51" s="43"/>
      <c r="L51" s="43"/>
      <c r="M51" s="43"/>
      <c r="N51" s="43"/>
      <c r="O51" s="43"/>
      <c r="P51" s="43"/>
      <c r="Q51" s="43"/>
      <c r="R51" s="43"/>
      <c r="S51" s="43"/>
      <c r="T51" s="43"/>
      <c r="U51" s="43"/>
      <c r="V51" s="43"/>
      <c r="W51" s="43"/>
      <c r="X51" s="1"/>
      <c r="Y51" s="1"/>
      <c r="Z51" s="1"/>
      <c r="AA51" s="42"/>
      <c r="AB51" s="42"/>
      <c r="AC51" s="1"/>
      <c r="AD51" s="1"/>
      <c r="AE51" s="1"/>
      <c r="AF51" s="1"/>
      <c r="AG51" s="1"/>
      <c r="AH51" s="1"/>
      <c r="AI51" s="42"/>
      <c r="AJ51" s="42"/>
      <c r="AK51" s="1"/>
      <c r="AL51" s="1"/>
      <c r="AM51" s="1"/>
      <c r="AQ51" s="154" t="str">
        <f>CONCATENATE($A5," ",$D5,","," ",$F3)</f>
        <v>Group: 1, Men's Singles</v>
      </c>
      <c r="AR51" s="155"/>
      <c r="AS51" s="155"/>
      <c r="AT51" s="155"/>
      <c r="AU51" s="155"/>
      <c r="AV51" s="155"/>
      <c r="AW51" s="155"/>
      <c r="AX51" s="155"/>
      <c r="AY51" s="155"/>
      <c r="AZ51" s="155"/>
      <c r="BA51" s="155"/>
      <c r="BB51" s="155"/>
      <c r="BC51" s="156"/>
      <c r="BD51" s="163">
        <f>A42</f>
        <v>6</v>
      </c>
      <c r="BE51" s="164"/>
      <c r="BF51" s="183" t="str">
        <f>C42</f>
        <v>C</v>
      </c>
      <c r="BG51" s="185" t="str">
        <f>IF(VLOOKUP($BF51,$A7:$C19,3,FALSE)=0,"",CONCATENATE(VLOOKUP(VLOOKUP($BF51,$A7:$C19,3,FALSE),Players!$C:$G,4,FALSE)," ",VLOOKUP($BF51,$A7:$C19,3,FALSE)," ",IF(ISERROR(VLOOKUP(VLOOKUP($BF51,$A7:$C19,3,FALSE),Players!$C:$G,5,FALSE)),"()",CONCATENATE("(",VLOOKUP(VLOOKUP($BF51,$A7:$C19,3,FALSE),Players!$C:$G,5,FALSE),")"))))</f>
        <v/>
      </c>
      <c r="BH51" s="186"/>
      <c r="BI51" s="186"/>
      <c r="BJ51" s="186"/>
      <c r="BK51" s="186"/>
      <c r="BL51" s="186"/>
      <c r="BM51" s="186"/>
      <c r="BN51" s="186"/>
      <c r="BO51" s="186"/>
      <c r="BP51" s="186"/>
      <c r="BQ51" s="186"/>
      <c r="BR51" s="186"/>
      <c r="BS51" s="186"/>
      <c r="BT51" s="186"/>
      <c r="BU51" s="187"/>
      <c r="BV51" s="170" t="str">
        <f>IF(D42&lt;&gt;"",D42,"")</f>
        <v/>
      </c>
      <c r="BW51" s="171"/>
      <c r="BX51" s="335" t="str">
        <f>IF(F42&lt;&gt;"",F42,"")</f>
        <v/>
      </c>
      <c r="BY51" s="171"/>
      <c r="BZ51" s="335" t="str">
        <f>IF(H42&lt;&gt;"",H42,"")</f>
        <v/>
      </c>
      <c r="CA51" s="171"/>
      <c r="CB51" s="335" t="str">
        <f>IF(J42&lt;&gt;"",J42,"")</f>
        <v/>
      </c>
      <c r="CC51" s="171"/>
      <c r="CD51" s="335" t="str">
        <f>IF(L42&lt;&gt;"",L42,"")</f>
        <v/>
      </c>
      <c r="CE51" s="337"/>
      <c r="CF51" s="174" t="str">
        <f>IF($CD51=$CD53,IF($CB51=$CB53,IF($BZ51&lt;&gt;"",IF($BZ51&gt;$BZ53,"W","L"),""),IF($CB51&gt;$CB53,"W","L")),IF($CD51&gt;$CD53,"W","L"))</f>
        <v/>
      </c>
      <c r="CG51" s="154" t="str">
        <f>CONCATENATE($A5," ",$D5,","," ",$F3)</f>
        <v>Group: 1, Men's Singles</v>
      </c>
      <c r="CH51" s="155"/>
      <c r="CI51" s="155"/>
      <c r="CJ51" s="155"/>
      <c r="CK51" s="155"/>
      <c r="CL51" s="155"/>
      <c r="CM51" s="155"/>
      <c r="CN51" s="155"/>
      <c r="CO51" s="155"/>
      <c r="CP51" s="155"/>
      <c r="CQ51" s="155"/>
      <c r="CR51" s="155"/>
      <c r="CS51" s="156"/>
      <c r="CT51" s="163">
        <f>O42</f>
        <v>13</v>
      </c>
      <c r="CU51" s="164"/>
      <c r="CV51" s="183" t="str">
        <f>Q42</f>
        <v>A</v>
      </c>
      <c r="CW51" s="185" t="str">
        <f>IF(VLOOKUP($CV51,$A7:$C19,3,FALSE)=0,"",CONCATENATE(VLOOKUP(VLOOKUP($CV51,$A7:$C19,3,FALSE),Players!$C:$G,4,FALSE)," ",VLOOKUP($CV51,$A7:$C19,3,FALSE)," ",IF(ISERROR(VLOOKUP(VLOOKUP($CV51,$A7:$C19,3,FALSE),Players!$C:$G,5,FALSE)),"()",CONCATENATE("(",VLOOKUP(VLOOKUP($CV51,$A7:$C19,3,FALSE),Players!$C:$G,5,FALSE),")"))))</f>
        <v/>
      </c>
      <c r="CX51" s="186"/>
      <c r="CY51" s="186"/>
      <c r="CZ51" s="186"/>
      <c r="DA51" s="186"/>
      <c r="DB51" s="186"/>
      <c r="DC51" s="186"/>
      <c r="DD51" s="186"/>
      <c r="DE51" s="186"/>
      <c r="DF51" s="186"/>
      <c r="DG51" s="186"/>
      <c r="DH51" s="186"/>
      <c r="DI51" s="186"/>
      <c r="DJ51" s="186"/>
      <c r="DK51" s="187"/>
      <c r="DL51" s="170" t="str">
        <f>IF(R42&lt;&gt;"",R42,"")</f>
        <v/>
      </c>
      <c r="DM51" s="171"/>
      <c r="DN51" s="335" t="str">
        <f>IF(T42&lt;&gt;"",T42,"")</f>
        <v/>
      </c>
      <c r="DO51" s="171"/>
      <c r="DP51" s="335" t="str">
        <f>IF(V42&lt;&gt;"",V42,"")</f>
        <v/>
      </c>
      <c r="DQ51" s="171"/>
      <c r="DR51" s="335" t="str">
        <f>IF(X42&lt;&gt;"",X42,"")</f>
        <v/>
      </c>
      <c r="DS51" s="171"/>
      <c r="DT51" s="335" t="str">
        <f>IF(Z42&lt;&gt;"",Z42,"")</f>
        <v/>
      </c>
      <c r="DU51" s="337"/>
      <c r="DV51" s="174" t="str">
        <f>IF($DT51=$DT53,IF($DR51=$DR53,IF($DP51&lt;&gt;"",IF($DP51&gt;$DP53,"W","L"),""),IF($DR51&gt;$DR53,"W","L")),IF($DT51&gt;$DT53,"W","L"))</f>
        <v/>
      </c>
      <c r="DW51" s="154" t="str">
        <f>CONCATENATE($A5," ",$D5,","," ",$F3)</f>
        <v>Group: 1, Men's Singles</v>
      </c>
      <c r="DX51" s="155"/>
      <c r="DY51" s="155"/>
      <c r="DZ51" s="155"/>
      <c r="EA51" s="155"/>
      <c r="EB51" s="155"/>
      <c r="EC51" s="155"/>
      <c r="ED51" s="155"/>
      <c r="EE51" s="155"/>
      <c r="EF51" s="155"/>
      <c r="EG51" s="155"/>
      <c r="EH51" s="155"/>
      <c r="EI51" s="156"/>
      <c r="EJ51" s="163">
        <f>AC42</f>
        <v>20</v>
      </c>
      <c r="EK51" s="164"/>
      <c r="EL51" s="183" t="str">
        <f>AE42</f>
        <v>E</v>
      </c>
      <c r="EM51" s="185" t="str">
        <f>IF(VLOOKUP($EL51,$A7:$C19,3,FALSE)=0,"",CONCATENATE(VLOOKUP(VLOOKUP($EL51,$A7:$C19,3,FALSE),Players!$C:$G,4,FALSE)," ",VLOOKUP($EL51,$A7:$C19,3,FALSE)," ",IF(ISERROR(VLOOKUP(VLOOKUP($EL51,$A7:$C19,3,FALSE),Players!$C:$G,5,FALSE)),"()",CONCATENATE("(",VLOOKUP(VLOOKUP($EL51,$A7:$C19,3,FALSE),Players!$C:$G,5,FALSE),")"))))</f>
        <v/>
      </c>
      <c r="EN51" s="186"/>
      <c r="EO51" s="186"/>
      <c r="EP51" s="186"/>
      <c r="EQ51" s="186"/>
      <c r="ER51" s="186"/>
      <c r="ES51" s="186"/>
      <c r="ET51" s="186"/>
      <c r="EU51" s="186"/>
      <c r="EV51" s="186"/>
      <c r="EW51" s="186"/>
      <c r="EX51" s="186"/>
      <c r="EY51" s="186"/>
      <c r="EZ51" s="186"/>
      <c r="FA51" s="187"/>
      <c r="FB51" s="170" t="str">
        <f>IF(AF42&lt;&gt;"",AF42,"")</f>
        <v/>
      </c>
      <c r="FC51" s="171"/>
      <c r="FD51" s="335" t="str">
        <f>IF(AH42&lt;&gt;"",AH42,"")</f>
        <v/>
      </c>
      <c r="FE51" s="171"/>
      <c r="FF51" s="335" t="str">
        <f>IF(AJ42&lt;&gt;"",AJ42,"")</f>
        <v/>
      </c>
      <c r="FG51" s="171"/>
      <c r="FH51" s="335" t="str">
        <f>IF(AL42&lt;&gt;"",AL42,"")</f>
        <v/>
      </c>
      <c r="FI51" s="171"/>
      <c r="FJ51" s="335" t="str">
        <f>IF(AN42&lt;&gt;"",AN42,"")</f>
        <v/>
      </c>
      <c r="FK51" s="337"/>
      <c r="FL51" s="174" t="str">
        <f>IF($FJ51=$FJ53,IF($FH51=$FH53,IF($FF51&lt;&gt;"",IF($FF51&gt;$FF53,"W","L"),""),IF($FH51&gt;$FH53,"W","L")),IF($FJ51&gt;$FJ53,"W","L"))</f>
        <v/>
      </c>
    </row>
    <row r="52" spans="1:168" s="3" customFormat="1" ht="11.25" customHeight="1">
      <c r="A52" s="1"/>
      <c r="B52" s="1"/>
      <c r="C52" s="44"/>
      <c r="D52" s="44"/>
      <c r="E52" s="1"/>
      <c r="F52" s="1"/>
      <c r="G52" s="1"/>
      <c r="H52" s="1"/>
      <c r="I52" s="1"/>
      <c r="J52" s="1"/>
      <c r="K52" s="1"/>
      <c r="L52" s="1"/>
      <c r="M52" s="1"/>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Q52" s="157"/>
      <c r="AR52" s="158"/>
      <c r="AS52" s="158"/>
      <c r="AT52" s="158"/>
      <c r="AU52" s="158"/>
      <c r="AV52" s="158"/>
      <c r="AW52" s="158"/>
      <c r="AX52" s="158"/>
      <c r="AY52" s="158"/>
      <c r="AZ52" s="158"/>
      <c r="BA52" s="158"/>
      <c r="BB52" s="158"/>
      <c r="BC52" s="159"/>
      <c r="BD52" s="165"/>
      <c r="BE52" s="166"/>
      <c r="BF52" s="184"/>
      <c r="BG52" s="188"/>
      <c r="BH52" s="189"/>
      <c r="BI52" s="189"/>
      <c r="BJ52" s="189"/>
      <c r="BK52" s="189"/>
      <c r="BL52" s="189"/>
      <c r="BM52" s="189"/>
      <c r="BN52" s="189"/>
      <c r="BO52" s="189"/>
      <c r="BP52" s="189"/>
      <c r="BQ52" s="189"/>
      <c r="BR52" s="189"/>
      <c r="BS52" s="189"/>
      <c r="BT52" s="189"/>
      <c r="BU52" s="190"/>
      <c r="BV52" s="172"/>
      <c r="BW52" s="173"/>
      <c r="BX52" s="336"/>
      <c r="BY52" s="173"/>
      <c r="BZ52" s="336"/>
      <c r="CA52" s="173"/>
      <c r="CB52" s="336"/>
      <c r="CC52" s="173"/>
      <c r="CD52" s="336"/>
      <c r="CE52" s="338"/>
      <c r="CF52" s="174"/>
      <c r="CG52" s="157"/>
      <c r="CH52" s="158"/>
      <c r="CI52" s="158"/>
      <c r="CJ52" s="158"/>
      <c r="CK52" s="158"/>
      <c r="CL52" s="158"/>
      <c r="CM52" s="158"/>
      <c r="CN52" s="158"/>
      <c r="CO52" s="158"/>
      <c r="CP52" s="158"/>
      <c r="CQ52" s="158"/>
      <c r="CR52" s="158"/>
      <c r="CS52" s="159"/>
      <c r="CT52" s="165"/>
      <c r="CU52" s="166"/>
      <c r="CV52" s="184"/>
      <c r="CW52" s="188"/>
      <c r="CX52" s="189"/>
      <c r="CY52" s="189"/>
      <c r="CZ52" s="189"/>
      <c r="DA52" s="189"/>
      <c r="DB52" s="189"/>
      <c r="DC52" s="189"/>
      <c r="DD52" s="189"/>
      <c r="DE52" s="189"/>
      <c r="DF52" s="189"/>
      <c r="DG52" s="189"/>
      <c r="DH52" s="189"/>
      <c r="DI52" s="189"/>
      <c r="DJ52" s="189"/>
      <c r="DK52" s="190"/>
      <c r="DL52" s="172"/>
      <c r="DM52" s="173"/>
      <c r="DN52" s="336"/>
      <c r="DO52" s="173"/>
      <c r="DP52" s="336"/>
      <c r="DQ52" s="173"/>
      <c r="DR52" s="336"/>
      <c r="DS52" s="173"/>
      <c r="DT52" s="336"/>
      <c r="DU52" s="338"/>
      <c r="DV52" s="174"/>
      <c r="DW52" s="157"/>
      <c r="DX52" s="158"/>
      <c r="DY52" s="158"/>
      <c r="DZ52" s="158"/>
      <c r="EA52" s="158"/>
      <c r="EB52" s="158"/>
      <c r="EC52" s="158"/>
      <c r="ED52" s="158"/>
      <c r="EE52" s="158"/>
      <c r="EF52" s="158"/>
      <c r="EG52" s="158"/>
      <c r="EH52" s="158"/>
      <c r="EI52" s="159"/>
      <c r="EJ52" s="165"/>
      <c r="EK52" s="166"/>
      <c r="EL52" s="184"/>
      <c r="EM52" s="188"/>
      <c r="EN52" s="189"/>
      <c r="EO52" s="189"/>
      <c r="EP52" s="189"/>
      <c r="EQ52" s="189"/>
      <c r="ER52" s="189"/>
      <c r="ES52" s="189"/>
      <c r="ET52" s="189"/>
      <c r="EU52" s="189"/>
      <c r="EV52" s="189"/>
      <c r="EW52" s="189"/>
      <c r="EX52" s="189"/>
      <c r="EY52" s="189"/>
      <c r="EZ52" s="189"/>
      <c r="FA52" s="190"/>
      <c r="FB52" s="172"/>
      <c r="FC52" s="173"/>
      <c r="FD52" s="336"/>
      <c r="FE52" s="173"/>
      <c r="FF52" s="336"/>
      <c r="FG52" s="173"/>
      <c r="FH52" s="336"/>
      <c r="FI52" s="173"/>
      <c r="FJ52" s="336"/>
      <c r="FK52" s="338"/>
      <c r="FL52" s="174"/>
    </row>
    <row r="53" spans="1:168" s="3" customFormat="1" ht="11.25" customHeight="1">
      <c r="A53" s="2"/>
      <c r="B53" s="1"/>
      <c r="C53" s="1"/>
      <c r="D53" s="1"/>
      <c r="E53" s="1"/>
      <c r="F53" s="1"/>
      <c r="G53" s="1"/>
      <c r="H53" s="1"/>
      <c r="I53" s="1"/>
      <c r="J53" s="43"/>
      <c r="K53" s="43"/>
      <c r="L53" s="43"/>
      <c r="M53" s="43"/>
      <c r="N53" s="1"/>
      <c r="O53" s="1"/>
      <c r="P53" s="1"/>
      <c r="Q53" s="1"/>
      <c r="R53" s="42"/>
      <c r="S53" s="42"/>
      <c r="T53" s="1"/>
      <c r="U53" s="1"/>
      <c r="V53" s="1"/>
      <c r="W53" s="42"/>
      <c r="X53" s="1"/>
      <c r="Y53" s="1"/>
      <c r="Z53" s="1"/>
      <c r="AA53" s="42"/>
      <c r="AB53" s="42"/>
      <c r="AC53" s="1"/>
      <c r="AD53" s="1"/>
      <c r="AE53" s="1"/>
      <c r="AF53" s="1"/>
      <c r="AG53" s="1"/>
      <c r="AH53" s="1"/>
      <c r="AI53" s="42"/>
      <c r="AJ53" s="42"/>
      <c r="AK53" s="1"/>
      <c r="AL53" s="1"/>
      <c r="AM53" s="1"/>
      <c r="AQ53" s="157"/>
      <c r="AR53" s="158"/>
      <c r="AS53" s="158"/>
      <c r="AT53" s="158"/>
      <c r="AU53" s="158"/>
      <c r="AV53" s="158"/>
      <c r="AW53" s="158"/>
      <c r="AX53" s="158"/>
      <c r="AY53" s="158"/>
      <c r="AZ53" s="158"/>
      <c r="BA53" s="158"/>
      <c r="BB53" s="158"/>
      <c r="BC53" s="159"/>
      <c r="BD53" s="165"/>
      <c r="BE53" s="166"/>
      <c r="BF53" s="175" t="str">
        <f>C44</f>
        <v>D</v>
      </c>
      <c r="BG53" s="177" t="str">
        <f>IF(VLOOKUP($BF53,$A7:$C19,3,FALSE)=0,"",CONCATENATE(VLOOKUP(VLOOKUP($BF53,$A7:$C19,3,FALSE),Players!$C:$G,4,FALSE)," ",VLOOKUP($BF53,$A7:$C19,3,FALSE)," ",IF(ISERROR(VLOOKUP(VLOOKUP($BF53,$A7:$C19,3,FALSE),Players!$C:$G,5,FALSE)),"()",CONCATENATE("(",VLOOKUP(VLOOKUP($BF53,$A7:$C19,3,FALSE),Players!$C:$G,5,FALSE),")"))))</f>
        <v/>
      </c>
      <c r="BH53" s="178"/>
      <c r="BI53" s="178"/>
      <c r="BJ53" s="178"/>
      <c r="BK53" s="178"/>
      <c r="BL53" s="178"/>
      <c r="BM53" s="178"/>
      <c r="BN53" s="178"/>
      <c r="BO53" s="178"/>
      <c r="BP53" s="178"/>
      <c r="BQ53" s="178"/>
      <c r="BR53" s="178"/>
      <c r="BS53" s="178"/>
      <c r="BT53" s="178"/>
      <c r="BU53" s="179"/>
      <c r="BV53" s="150" t="str">
        <f>IF(D44&lt;&gt;"",D44,"")</f>
        <v/>
      </c>
      <c r="BW53" s="151"/>
      <c r="BX53" s="288" t="str">
        <f>IF(F44&lt;&gt;"",F44,"")</f>
        <v/>
      </c>
      <c r="BY53" s="151"/>
      <c r="BZ53" s="288" t="str">
        <f>IF(H44&lt;&gt;"",H44,"")</f>
        <v/>
      </c>
      <c r="CA53" s="151"/>
      <c r="CB53" s="288" t="str">
        <f>IF(J44&lt;&gt;"",J44,"")</f>
        <v/>
      </c>
      <c r="CC53" s="151"/>
      <c r="CD53" s="288" t="str">
        <f>IF(L44&lt;&gt;"",L44,"")</f>
        <v/>
      </c>
      <c r="CE53" s="332"/>
      <c r="CF53" s="174" t="str">
        <f>IF($CF51&lt;&gt;"",IF(CF51="W","L","W"),"")</f>
        <v/>
      </c>
      <c r="CG53" s="157"/>
      <c r="CH53" s="158"/>
      <c r="CI53" s="158"/>
      <c r="CJ53" s="158"/>
      <c r="CK53" s="158"/>
      <c r="CL53" s="158"/>
      <c r="CM53" s="158"/>
      <c r="CN53" s="158"/>
      <c r="CO53" s="158"/>
      <c r="CP53" s="158"/>
      <c r="CQ53" s="158"/>
      <c r="CR53" s="158"/>
      <c r="CS53" s="159"/>
      <c r="CT53" s="165"/>
      <c r="CU53" s="166"/>
      <c r="CV53" s="175" t="str">
        <f>Q44</f>
        <v>C</v>
      </c>
      <c r="CW53" s="177" t="str">
        <f>IF(VLOOKUP($CV53,$A7:$C19,3,FALSE)=0,"",CONCATENATE(VLOOKUP(VLOOKUP($CV53,$A7:$C19,3,FALSE),Players!$C:$G,4,FALSE)," ",VLOOKUP($CV53,$A7:$C19,3,FALSE)," ",IF(ISERROR(VLOOKUP(VLOOKUP($CV53,$A7:$C19,3,FALSE),Players!$C:$G,5,FALSE)),"()",CONCATENATE("(",VLOOKUP(VLOOKUP($CV53,$A7:$C19,3,FALSE),Players!$C:$G,5,FALSE),")"))))</f>
        <v/>
      </c>
      <c r="CX53" s="178"/>
      <c r="CY53" s="178"/>
      <c r="CZ53" s="178"/>
      <c r="DA53" s="178"/>
      <c r="DB53" s="178"/>
      <c r="DC53" s="178"/>
      <c r="DD53" s="178"/>
      <c r="DE53" s="178"/>
      <c r="DF53" s="178"/>
      <c r="DG53" s="178"/>
      <c r="DH53" s="178"/>
      <c r="DI53" s="178"/>
      <c r="DJ53" s="178"/>
      <c r="DK53" s="179"/>
      <c r="DL53" s="150" t="str">
        <f>IF(R44&lt;&gt;"",R44,"")</f>
        <v/>
      </c>
      <c r="DM53" s="151"/>
      <c r="DN53" s="288" t="str">
        <f>IF(T44&lt;&gt;"",T44,"")</f>
        <v/>
      </c>
      <c r="DO53" s="151"/>
      <c r="DP53" s="288" t="str">
        <f>IF(V44&lt;&gt;"",V44,"")</f>
        <v/>
      </c>
      <c r="DQ53" s="151"/>
      <c r="DR53" s="288" t="str">
        <f>IF(X44&lt;&gt;"",X44,"")</f>
        <v/>
      </c>
      <c r="DS53" s="151"/>
      <c r="DT53" s="288" t="str">
        <f>IF(Z44&lt;&gt;"",Z44,"")</f>
        <v/>
      </c>
      <c r="DU53" s="332"/>
      <c r="DV53" s="174" t="str">
        <f>IF($DV51&lt;&gt;"",IF(DV51="W","L","W"),"")</f>
        <v/>
      </c>
      <c r="DW53" s="157"/>
      <c r="DX53" s="158"/>
      <c r="DY53" s="158"/>
      <c r="DZ53" s="158"/>
      <c r="EA53" s="158"/>
      <c r="EB53" s="158"/>
      <c r="EC53" s="158"/>
      <c r="ED53" s="158"/>
      <c r="EE53" s="158"/>
      <c r="EF53" s="158"/>
      <c r="EG53" s="158"/>
      <c r="EH53" s="158"/>
      <c r="EI53" s="159"/>
      <c r="EJ53" s="165"/>
      <c r="EK53" s="166"/>
      <c r="EL53" s="175" t="str">
        <f>AE44</f>
        <v>G</v>
      </c>
      <c r="EM53" s="177" t="str">
        <f>IF(VLOOKUP($EL53,$A7:$C19,3,FALSE)=0,"",CONCATENATE(VLOOKUP(VLOOKUP($EL53,$A7:$C19,3,FALSE),Players!$C:$G,4,FALSE)," ",VLOOKUP($EL53,$A7:$C19,3,FALSE)," ",IF(ISERROR(VLOOKUP(VLOOKUP($EL53,$A7:$C19,3,FALSE),Players!$C:$G,5,FALSE)),"()",CONCATENATE("(",VLOOKUP(VLOOKUP($EL53,$A7:$C19,3,FALSE),Players!$C:$G,5,FALSE),")"))))</f>
        <v/>
      </c>
      <c r="EN53" s="178"/>
      <c r="EO53" s="178"/>
      <c r="EP53" s="178"/>
      <c r="EQ53" s="178"/>
      <c r="ER53" s="178"/>
      <c r="ES53" s="178"/>
      <c r="ET53" s="178"/>
      <c r="EU53" s="178"/>
      <c r="EV53" s="178"/>
      <c r="EW53" s="178"/>
      <c r="EX53" s="178"/>
      <c r="EY53" s="178"/>
      <c r="EZ53" s="178"/>
      <c r="FA53" s="179"/>
      <c r="FB53" s="150" t="str">
        <f>IF(AF44&lt;&gt;"",AF44,"")</f>
        <v/>
      </c>
      <c r="FC53" s="151"/>
      <c r="FD53" s="288" t="str">
        <f>IF(AH44&lt;&gt;"",AH44,"")</f>
        <v/>
      </c>
      <c r="FE53" s="151"/>
      <c r="FF53" s="288" t="str">
        <f>IF(AJ44&lt;&gt;"",AJ44,"")</f>
        <v/>
      </c>
      <c r="FG53" s="151"/>
      <c r="FH53" s="288" t="str">
        <f>IF(AL44&lt;&gt;"",AL44,"")</f>
        <v/>
      </c>
      <c r="FI53" s="151"/>
      <c r="FJ53" s="288" t="str">
        <f>IF(AN44&lt;&gt;"",AN44,"")</f>
        <v/>
      </c>
      <c r="FK53" s="332"/>
      <c r="FL53" s="174" t="str">
        <f>IF($FL51&lt;&gt;"",IF(FL51="W","L","W"),"")</f>
        <v/>
      </c>
    </row>
    <row r="54" spans="1:168" s="3" customFormat="1" ht="11.25" customHeight="1" thickBot="1">
      <c r="A54" s="42"/>
      <c r="B54" s="1"/>
      <c r="C54" s="1"/>
      <c r="D54" s="1"/>
      <c r="E54" s="1"/>
      <c r="F54" s="1"/>
      <c r="G54" s="1"/>
      <c r="H54" s="1"/>
      <c r="I54" s="1"/>
      <c r="J54" s="1"/>
      <c r="K54" s="1"/>
      <c r="L54" s="1"/>
      <c r="M54" s="1"/>
      <c r="N54" s="1"/>
      <c r="O54" s="1"/>
      <c r="P54" s="1"/>
      <c r="Q54" s="1"/>
      <c r="R54" s="42"/>
      <c r="S54" s="42"/>
      <c r="T54" s="1"/>
      <c r="U54" s="1"/>
      <c r="V54" s="1"/>
      <c r="W54" s="42"/>
      <c r="X54" s="43"/>
      <c r="Y54" s="43"/>
      <c r="Z54" s="43"/>
      <c r="AA54" s="43"/>
      <c r="AB54" s="43"/>
      <c r="AC54" s="43"/>
      <c r="AD54" s="43"/>
      <c r="AE54" s="43"/>
      <c r="AF54" s="43"/>
      <c r="AG54" s="43"/>
      <c r="AH54" s="43"/>
      <c r="AI54" s="43"/>
      <c r="AJ54" s="43"/>
      <c r="AK54" s="43"/>
      <c r="AL54" s="43"/>
      <c r="AM54" s="43"/>
      <c r="AQ54" s="160"/>
      <c r="AR54" s="161"/>
      <c r="AS54" s="161"/>
      <c r="AT54" s="161"/>
      <c r="AU54" s="161"/>
      <c r="AV54" s="161"/>
      <c r="AW54" s="161"/>
      <c r="AX54" s="161"/>
      <c r="AY54" s="161"/>
      <c r="AZ54" s="161"/>
      <c r="BA54" s="161"/>
      <c r="BB54" s="161"/>
      <c r="BC54" s="162"/>
      <c r="BD54" s="167"/>
      <c r="BE54" s="168"/>
      <c r="BF54" s="176"/>
      <c r="BG54" s="180"/>
      <c r="BH54" s="181"/>
      <c r="BI54" s="181"/>
      <c r="BJ54" s="181"/>
      <c r="BK54" s="181"/>
      <c r="BL54" s="181"/>
      <c r="BM54" s="181"/>
      <c r="BN54" s="181"/>
      <c r="BO54" s="181"/>
      <c r="BP54" s="181"/>
      <c r="BQ54" s="181"/>
      <c r="BR54" s="181"/>
      <c r="BS54" s="181"/>
      <c r="BT54" s="181"/>
      <c r="BU54" s="182"/>
      <c r="BV54" s="152"/>
      <c r="BW54" s="153"/>
      <c r="BX54" s="333"/>
      <c r="BY54" s="153"/>
      <c r="BZ54" s="333"/>
      <c r="CA54" s="153"/>
      <c r="CB54" s="333"/>
      <c r="CC54" s="153"/>
      <c r="CD54" s="333"/>
      <c r="CE54" s="334"/>
      <c r="CF54" s="174"/>
      <c r="CG54" s="160"/>
      <c r="CH54" s="161"/>
      <c r="CI54" s="161"/>
      <c r="CJ54" s="161"/>
      <c r="CK54" s="161"/>
      <c r="CL54" s="161"/>
      <c r="CM54" s="161"/>
      <c r="CN54" s="161"/>
      <c r="CO54" s="161"/>
      <c r="CP54" s="161"/>
      <c r="CQ54" s="161"/>
      <c r="CR54" s="161"/>
      <c r="CS54" s="162"/>
      <c r="CT54" s="167"/>
      <c r="CU54" s="168"/>
      <c r="CV54" s="176"/>
      <c r="CW54" s="180"/>
      <c r="CX54" s="181"/>
      <c r="CY54" s="181"/>
      <c r="CZ54" s="181"/>
      <c r="DA54" s="181"/>
      <c r="DB54" s="181"/>
      <c r="DC54" s="181"/>
      <c r="DD54" s="181"/>
      <c r="DE54" s="181"/>
      <c r="DF54" s="181"/>
      <c r="DG54" s="181"/>
      <c r="DH54" s="181"/>
      <c r="DI54" s="181"/>
      <c r="DJ54" s="181"/>
      <c r="DK54" s="182"/>
      <c r="DL54" s="152"/>
      <c r="DM54" s="153"/>
      <c r="DN54" s="333"/>
      <c r="DO54" s="153"/>
      <c r="DP54" s="333"/>
      <c r="DQ54" s="153"/>
      <c r="DR54" s="333"/>
      <c r="DS54" s="153"/>
      <c r="DT54" s="333"/>
      <c r="DU54" s="334"/>
      <c r="DV54" s="174"/>
      <c r="DW54" s="160"/>
      <c r="DX54" s="161"/>
      <c r="DY54" s="161"/>
      <c r="DZ54" s="161"/>
      <c r="EA54" s="161"/>
      <c r="EB54" s="161"/>
      <c r="EC54" s="161"/>
      <c r="ED54" s="161"/>
      <c r="EE54" s="161"/>
      <c r="EF54" s="161"/>
      <c r="EG54" s="161"/>
      <c r="EH54" s="161"/>
      <c r="EI54" s="162"/>
      <c r="EJ54" s="167"/>
      <c r="EK54" s="168"/>
      <c r="EL54" s="176"/>
      <c r="EM54" s="180"/>
      <c r="EN54" s="181"/>
      <c r="EO54" s="181"/>
      <c r="EP54" s="181"/>
      <c r="EQ54" s="181"/>
      <c r="ER54" s="181"/>
      <c r="ES54" s="181"/>
      <c r="ET54" s="181"/>
      <c r="EU54" s="181"/>
      <c r="EV54" s="181"/>
      <c r="EW54" s="181"/>
      <c r="EX54" s="181"/>
      <c r="EY54" s="181"/>
      <c r="EZ54" s="181"/>
      <c r="FA54" s="182"/>
      <c r="FB54" s="152"/>
      <c r="FC54" s="153"/>
      <c r="FD54" s="333"/>
      <c r="FE54" s="153"/>
      <c r="FF54" s="333"/>
      <c r="FG54" s="153"/>
      <c r="FH54" s="333"/>
      <c r="FI54" s="153"/>
      <c r="FJ54" s="333"/>
      <c r="FK54" s="334"/>
      <c r="FL54" s="174"/>
    </row>
    <row r="55" spans="1:168" s="3" customFormat="1" ht="11.25" customHeight="1">
      <c r="A55" s="42"/>
      <c r="B55" s="1"/>
      <c r="C55" s="1"/>
      <c r="D55" s="1"/>
      <c r="E55" s="1"/>
      <c r="F55" s="1"/>
      <c r="G55" s="1"/>
      <c r="H55" s="1"/>
      <c r="I55" s="1"/>
      <c r="J55" s="1"/>
      <c r="K55" s="1"/>
      <c r="L55" s="1"/>
      <c r="M55" s="1"/>
      <c r="N55" s="1"/>
      <c r="O55" s="1"/>
      <c r="P55" s="1"/>
      <c r="Q55" s="1"/>
      <c r="R55" s="42"/>
      <c r="S55" s="42"/>
      <c r="T55" s="1"/>
      <c r="U55" s="1"/>
      <c r="V55" s="1"/>
      <c r="W55" s="42"/>
      <c r="X55" s="1"/>
      <c r="Y55" s="1"/>
      <c r="Z55" s="1"/>
      <c r="AA55" s="42"/>
      <c r="AB55" s="42"/>
      <c r="AC55" s="1"/>
      <c r="AD55" s="1"/>
      <c r="AE55" s="1"/>
      <c r="AF55" s="1"/>
      <c r="AG55" s="1"/>
      <c r="AH55" s="1"/>
      <c r="AI55" s="42"/>
      <c r="AJ55" s="42"/>
      <c r="AK55" s="1"/>
      <c r="AL55" s="1"/>
      <c r="AM55" s="1"/>
      <c r="AQ55" s="126"/>
      <c r="AR55" s="126"/>
      <c r="AS55" s="126"/>
      <c r="AT55" s="126"/>
      <c r="AU55" s="126"/>
      <c r="AV55" s="126"/>
      <c r="AW55" s="126"/>
      <c r="AX55" s="126"/>
      <c r="AY55" s="126"/>
      <c r="AZ55" s="126"/>
      <c r="BA55" s="126"/>
      <c r="BB55" s="126"/>
      <c r="BC55" s="126"/>
      <c r="BD55" s="1"/>
      <c r="BE55" s="1"/>
      <c r="BF55" s="1"/>
      <c r="BG55" s="1"/>
      <c r="BH55" s="1"/>
      <c r="BI55" s="1"/>
      <c r="BJ55" s="1"/>
      <c r="BK55" s="1"/>
      <c r="BL55" s="1"/>
      <c r="BM55" s="1"/>
      <c r="BN55" s="1"/>
      <c r="BO55" s="1"/>
      <c r="BP55" s="1"/>
      <c r="BQ55" s="1"/>
      <c r="BR55" s="1"/>
      <c r="BS55" s="1"/>
      <c r="BT55" s="1"/>
      <c r="BU55" s="1"/>
      <c r="BV55" s="169" t="str">
        <f>IF(CF51&lt;&gt;"",IF(AND(AND(BV51&gt;-1,BV53&gt;-1),OR(BV51&gt;10,BV53&gt;10),ABS(BV51-BV53)&gt;1,IF(OR(BV51&gt;11,BV53&gt;11),ABS(BV51-BV53)=2,TRUE),BV51=INT(BV51),BV53=INT(BV53)),"","Error"),"")</f>
        <v/>
      </c>
      <c r="BW55" s="169"/>
      <c r="BX55" s="169" t="str">
        <f>IF(CF51&lt;&gt;"",IF(AND(AND(BX51&gt;-1,BX53&gt;-1),OR(BX51&gt;10,BX53&gt;10),ABS(BX51-BX53)&gt;1,IF(OR(BX51&gt;11,BX53&gt;11),ABS(BX51-BX53)=2,TRUE),BX51=INT(BX51),BX53=INT(BX53)),"","Error"),"")</f>
        <v/>
      </c>
      <c r="BY55" s="169"/>
      <c r="BZ55" s="169" t="str">
        <f>IF(CF51&lt;&gt;"",IF(AND(AND(BZ51&gt;-1,BZ53&gt;-1),OR(BZ51&gt;10,BZ53&gt;10),ABS(BZ51-BZ53)&gt;1,IF(OR(BZ51&gt;11,BZ53&gt;11),ABS(BZ51-BZ53)=2,TRUE),BZ51=INT(BZ51),BZ53=INT(BZ53)),"","Error"),"")</f>
        <v/>
      </c>
      <c r="CA55" s="169"/>
      <c r="CB55" s="169" t="str">
        <f>IF(AND(CF51&lt;&gt;"",CB51&lt;&gt;""),IF(AND(AND(CB51&gt;-1,CB53&gt;-1),OR(CB51&gt;10,CB53&gt;10),ABS(CB51-CB53)&gt;1,IF(OR(CB51&gt;11,CB53&gt;11),ABS(CB51-CB53)=2,TRUE),CB51=INT(CB51),CB53=INT(CB53)),"","Error"),"")</f>
        <v/>
      </c>
      <c r="CC55" s="169"/>
      <c r="CD55" s="169" t="str">
        <f>IF(AND(CF51&lt;&gt;"",CD51&lt;&gt;""),IF(AND(AND(CD51&gt;-1,CD53&gt;-1),OR(CD51&gt;10,CD53&gt;10),ABS(CD51-CD53)&gt;1,IF(OR(CD51&gt;11,CD53&gt;11),ABS(CD51-CD53)=2,TRUE),CD51=INT(CD51),CD53=INT(CD53)),"","Error"),"")</f>
        <v/>
      </c>
      <c r="CE55" s="169"/>
      <c r="CG55" s="126"/>
      <c r="CH55" s="126"/>
      <c r="CI55" s="126"/>
      <c r="CJ55" s="126"/>
      <c r="CK55" s="126"/>
      <c r="CL55" s="126"/>
      <c r="CM55" s="126"/>
      <c r="CN55" s="126"/>
      <c r="CO55" s="126"/>
      <c r="CP55" s="126"/>
      <c r="CQ55" s="126"/>
      <c r="CR55" s="126"/>
      <c r="CS55" s="126"/>
      <c r="CT55" s="1"/>
      <c r="CU55" s="1"/>
      <c r="CV55" s="1"/>
      <c r="CW55" s="1"/>
      <c r="CX55" s="1"/>
      <c r="CY55" s="1"/>
      <c r="CZ55" s="1"/>
      <c r="DA55" s="1"/>
      <c r="DB55" s="1"/>
      <c r="DC55" s="1"/>
      <c r="DD55" s="1"/>
      <c r="DE55" s="1"/>
      <c r="DF55" s="1"/>
      <c r="DG55" s="1"/>
      <c r="DH55" s="1"/>
      <c r="DI55" s="1"/>
      <c r="DJ55" s="1"/>
      <c r="DK55" s="1"/>
      <c r="DL55" s="169" t="str">
        <f>IF(DV51&lt;&gt;"",IF(AND(AND(DL51&gt;-1,DL53&gt;-1),OR(DL51&gt;10,DL53&gt;10),ABS(DL51-DL53)&gt;1,IF(OR(DL51&gt;11,DL53&gt;11),ABS(DL51-DL53)=2,TRUE),DL51=INT(DL51),DL53=INT(DL53)),"","Error"),"")</f>
        <v/>
      </c>
      <c r="DM55" s="169"/>
      <c r="DN55" s="169" t="str">
        <f>IF(DV51&lt;&gt;"",IF(AND(AND(DN51&gt;-1,DN53&gt;-1),OR(DN51&gt;10,DN53&gt;10),ABS(DN51-DN53)&gt;1,IF(OR(DN51&gt;11,DN53&gt;11),ABS(DN51-DN53)=2,TRUE),DN51=INT(DN51),DN53=INT(DN53)),"","Error"),"")</f>
        <v/>
      </c>
      <c r="DO55" s="169"/>
      <c r="DP55" s="169" t="str">
        <f>IF(DV51&lt;&gt;"",IF(AND(AND(DP51&gt;-1,DP53&gt;-1),OR(DP51&gt;10,DP53&gt;10),ABS(DP51-DP53)&gt;1,IF(OR(DP51&gt;11,DP53&gt;11),ABS(DP51-DP53)=2,TRUE),DP51=INT(DP51),DP53=INT(DP53)),"","Error"),"")</f>
        <v/>
      </c>
      <c r="DQ55" s="169"/>
      <c r="DR55" s="169" t="str">
        <f>IF(AND(DV51&lt;&gt;"",DR51&lt;&gt;""),IF(AND(AND(DR51&gt;-1,DR53&gt;-1),OR(DR51&gt;10,DR53&gt;10),ABS(DR51-DR53)&gt;1,IF(OR(DR51&gt;11,DR53&gt;11),ABS(DR51-DR53)=2,TRUE),DR51=INT(DR51),DR53=INT(DR53)),"","Error"),"")</f>
        <v/>
      </c>
      <c r="DS55" s="169"/>
      <c r="DT55" s="169" t="str">
        <f>IF(AND(DV51&lt;&gt;"",DT51&lt;&gt;""),IF(AND(AND(DT51&gt;-1,DT53&gt;-1),OR(DT51&gt;10,DT53&gt;10),ABS(DT51-DT53)&gt;1,IF(OR(DT51&gt;11,DT53&gt;11),ABS(DT51-DT53)=2,TRUE),DT51=INT(DT51),DT53=INT(DT53)),"","Error"),"")</f>
        <v/>
      </c>
      <c r="DU55" s="169"/>
      <c r="DW55" s="126"/>
      <c r="DX55" s="126"/>
      <c r="DY55" s="126"/>
      <c r="DZ55" s="126"/>
      <c r="EA55" s="126"/>
      <c r="EB55" s="126"/>
      <c r="EC55" s="126"/>
      <c r="ED55" s="126"/>
      <c r="EE55" s="126"/>
      <c r="EF55" s="126"/>
      <c r="EG55" s="126"/>
      <c r="EH55" s="126"/>
      <c r="EI55" s="126"/>
      <c r="EJ55" s="1"/>
      <c r="EK55" s="1"/>
      <c r="EL55" s="1"/>
      <c r="EM55" s="1"/>
      <c r="EN55" s="1"/>
      <c r="EO55" s="1"/>
      <c r="EP55" s="1"/>
      <c r="EQ55" s="1"/>
      <c r="ER55" s="1"/>
      <c r="ES55" s="1"/>
      <c r="ET55" s="1"/>
      <c r="EU55" s="1"/>
      <c r="EV55" s="1"/>
      <c r="EW55" s="1"/>
      <c r="EX55" s="1"/>
      <c r="EY55" s="1"/>
      <c r="EZ55" s="1"/>
      <c r="FA55" s="1"/>
      <c r="FB55" s="169" t="str">
        <f>IF(FL51&lt;&gt;"",IF(AND(AND(FB51&gt;-1,FB53&gt;-1),OR(FB51&gt;10,FB53&gt;10),ABS(FB51-FB53)&gt;1,IF(OR(FB51&gt;11,FB53&gt;11),ABS(FB51-FB53)=2,TRUE),FB51=INT(FB51),FB53=INT(FB53)),"","Error"),"")</f>
        <v/>
      </c>
      <c r="FC55" s="169"/>
      <c r="FD55" s="169" t="str">
        <f>IF(FL51&lt;&gt;"",IF(AND(AND(FD51&gt;-1,FD53&gt;-1),OR(FD51&gt;10,FD53&gt;10),ABS(FD51-FD53)&gt;1,IF(OR(FD51&gt;11,FD53&gt;11),ABS(FD51-FD53)=2,TRUE),FD51=INT(FD51),FD53=INT(FD53)),"","Error"),"")</f>
        <v/>
      </c>
      <c r="FE55" s="169"/>
      <c r="FF55" s="169" t="str">
        <f>IF(FL51&lt;&gt;"",IF(AND(AND(FF51&gt;-1,FF53&gt;-1),OR(FF51&gt;10,FF53&gt;10),ABS(FF51-FF53)&gt;1,IF(OR(FF51&gt;11,FF53&gt;11),ABS(FF51-FF53)=2,TRUE),FF51=INT(FF51),FF53=INT(FF53)),"","Error"),"")</f>
        <v/>
      </c>
      <c r="FG55" s="169"/>
      <c r="FH55" s="169" t="str">
        <f>IF(AND(FL51&lt;&gt;"",FH51&lt;&gt;""),IF(AND(AND(FH51&gt;-1,FH53&gt;-1),OR(FH51&gt;10,FH53&gt;10),ABS(FH51-FH53)&gt;1,IF(OR(FH51&gt;11,FH53&gt;11),ABS(FH51-FH53)=2,TRUE),FH51=INT(FH51),FH53=INT(FH53)),"","Error"),"")</f>
        <v/>
      </c>
      <c r="FI55" s="169"/>
      <c r="FJ55" s="169" t="str">
        <f>IF(AND(FL51&lt;&gt;"",FJ51&lt;&gt;""),IF(AND(AND(FJ51&gt;-1,FJ53&gt;-1),OR(FJ51&gt;10,FJ53&gt;10),ABS(FJ51-FJ53)&gt;1,IF(OR(FJ51&gt;11,FJ53&gt;11),ABS(FJ51-FJ53)=2,TRUE),FJ51=INT(FJ51),FJ53=INT(FJ53)),"","Error"),"")</f>
        <v/>
      </c>
      <c r="FK55" s="169"/>
    </row>
    <row r="56" spans="1:168" s="3" customFormat="1" ht="11.25" customHeight="1">
      <c r="A56" s="1"/>
      <c r="B56" s="1"/>
      <c r="C56" s="44"/>
      <c r="D56" s="44"/>
      <c r="E56" s="1"/>
      <c r="F56" s="1"/>
      <c r="G56" s="1"/>
      <c r="H56" s="1"/>
      <c r="I56" s="1"/>
      <c r="J56" s="1"/>
      <c r="K56" s="1"/>
      <c r="L56" s="1"/>
      <c r="M56" s="1"/>
      <c r="N56" s="1"/>
      <c r="O56" s="1"/>
      <c r="P56" s="1"/>
      <c r="Q56" s="1"/>
      <c r="R56" s="42"/>
      <c r="S56" s="42"/>
      <c r="T56" s="1"/>
      <c r="U56" s="1"/>
      <c r="V56" s="1"/>
      <c r="W56" s="42"/>
      <c r="X56" s="43"/>
      <c r="Y56" s="43"/>
      <c r="Z56" s="43"/>
      <c r="AA56" s="43"/>
      <c r="AB56" s="43"/>
      <c r="AC56" s="43"/>
      <c r="AD56" s="43"/>
      <c r="AE56" s="43"/>
      <c r="AF56" s="43"/>
      <c r="AG56" s="43"/>
      <c r="AH56" s="43"/>
      <c r="AI56" s="43"/>
      <c r="AJ56" s="43"/>
      <c r="AK56" s="43"/>
      <c r="AL56" s="43"/>
      <c r="AM56" s="43"/>
      <c r="AQ56" s="126"/>
      <c r="AR56" s="126"/>
      <c r="AS56" s="126"/>
      <c r="AT56" s="126"/>
      <c r="AU56" s="126"/>
      <c r="AV56" s="126"/>
      <c r="AW56" s="126"/>
      <c r="AX56" s="126"/>
      <c r="AY56" s="126"/>
      <c r="AZ56" s="126"/>
      <c r="BA56" s="126"/>
      <c r="BB56" s="126"/>
      <c r="BC56" s="126"/>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G56" s="126"/>
      <c r="CH56" s="126"/>
      <c r="CI56" s="126"/>
      <c r="CJ56" s="126"/>
      <c r="CK56" s="126"/>
      <c r="CL56" s="126"/>
      <c r="CM56" s="126"/>
      <c r="CN56" s="126"/>
      <c r="CO56" s="126"/>
      <c r="CP56" s="126"/>
      <c r="CQ56" s="126"/>
      <c r="CR56" s="126"/>
      <c r="CS56" s="126"/>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W56" s="126"/>
      <c r="DX56" s="126"/>
      <c r="DY56" s="126"/>
      <c r="DZ56" s="126"/>
      <c r="EA56" s="126"/>
      <c r="EB56" s="126"/>
      <c r="EC56" s="126"/>
      <c r="ED56" s="126"/>
      <c r="EE56" s="126"/>
      <c r="EF56" s="126"/>
      <c r="EG56" s="126"/>
      <c r="EH56" s="126"/>
      <c r="EI56" s="126"/>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row>
    <row r="57" spans="1:168" s="3" customFormat="1" ht="11.25" customHeight="1">
      <c r="A57" s="2"/>
      <c r="B57" s="1"/>
      <c r="C57" s="1"/>
      <c r="D57" s="1"/>
      <c r="E57" s="1"/>
      <c r="F57" s="1"/>
      <c r="G57" s="1"/>
      <c r="H57" s="1"/>
      <c r="I57" s="1"/>
      <c r="J57" s="43"/>
      <c r="K57" s="43"/>
      <c r="L57" s="43"/>
      <c r="M57" s="43"/>
      <c r="N57" s="43"/>
      <c r="O57" s="43"/>
      <c r="P57" s="43"/>
      <c r="Q57" s="43"/>
      <c r="R57" s="42"/>
      <c r="S57" s="42"/>
      <c r="T57" s="43"/>
      <c r="U57" s="43"/>
      <c r="V57" s="43"/>
      <c r="W57" s="42"/>
      <c r="X57" s="1"/>
      <c r="Y57" s="1"/>
      <c r="Z57" s="1"/>
      <c r="AA57" s="42"/>
      <c r="AB57" s="42"/>
      <c r="AC57" s="1"/>
      <c r="AD57" s="1"/>
      <c r="AE57" s="1"/>
      <c r="AF57" s="1"/>
      <c r="AG57" s="1"/>
      <c r="AH57" s="1"/>
      <c r="AI57" s="42"/>
      <c r="AJ57" s="42"/>
      <c r="AK57" s="1"/>
      <c r="AL57" s="1"/>
      <c r="AM57" s="1"/>
      <c r="AQ57" s="127"/>
      <c r="AR57" s="127"/>
      <c r="AS57" s="127"/>
      <c r="AT57" s="127"/>
      <c r="AU57" s="127"/>
      <c r="AV57" s="127"/>
      <c r="AW57" s="127"/>
      <c r="AX57" s="127"/>
      <c r="AY57" s="127"/>
      <c r="AZ57" s="127"/>
      <c r="BA57" s="127"/>
      <c r="BB57" s="127"/>
      <c r="BC57" s="127"/>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G57" s="127"/>
      <c r="CH57" s="127"/>
      <c r="CI57" s="127"/>
      <c r="CJ57" s="127"/>
      <c r="CK57" s="127"/>
      <c r="CL57" s="127"/>
      <c r="CM57" s="127"/>
      <c r="CN57" s="127"/>
      <c r="CO57" s="127"/>
      <c r="CP57" s="127"/>
      <c r="CQ57" s="127"/>
      <c r="CR57" s="127"/>
      <c r="CS57" s="127"/>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W57" s="127"/>
      <c r="DX57" s="127"/>
      <c r="DY57" s="127"/>
      <c r="DZ57" s="127"/>
      <c r="EA57" s="127"/>
      <c r="EB57" s="127"/>
      <c r="EC57" s="127"/>
      <c r="ED57" s="127"/>
      <c r="EE57" s="127"/>
      <c r="EF57" s="127"/>
      <c r="EG57" s="127"/>
      <c r="EH57" s="127"/>
      <c r="EI57" s="127"/>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row>
    <row r="58" spans="1:168" s="3" customFormat="1" ht="11.25" customHeight="1">
      <c r="A58" s="42"/>
      <c r="B58" s="1"/>
      <c r="C58" s="1"/>
      <c r="D58" s="1"/>
      <c r="E58" s="1"/>
      <c r="F58" s="1"/>
      <c r="G58" s="1"/>
      <c r="H58" s="1"/>
      <c r="I58" s="1"/>
      <c r="J58" s="1"/>
      <c r="K58" s="1"/>
      <c r="L58" s="1"/>
      <c r="M58" s="1"/>
      <c r="N58" s="1"/>
      <c r="O58" s="1"/>
      <c r="P58" s="1"/>
      <c r="Q58" s="1"/>
      <c r="R58" s="42"/>
      <c r="S58" s="42"/>
      <c r="T58" s="1"/>
      <c r="U58" s="1"/>
      <c r="V58" s="1"/>
      <c r="W58" s="42"/>
      <c r="X58" s="43"/>
      <c r="Y58" s="43"/>
      <c r="Z58" s="43"/>
      <c r="AA58" s="43"/>
      <c r="AB58" s="43"/>
      <c r="AC58" s="43"/>
      <c r="AD58" s="43"/>
      <c r="AE58" s="43"/>
      <c r="AF58" s="43"/>
      <c r="AG58" s="43"/>
      <c r="AH58" s="43"/>
      <c r="AI58" s="43"/>
      <c r="AJ58" s="43"/>
      <c r="AK58" s="43"/>
      <c r="AL58" s="43"/>
      <c r="AM58" s="43"/>
      <c r="AQ58" s="128"/>
      <c r="AR58" s="128"/>
      <c r="AS58" s="128"/>
      <c r="AT58" s="128"/>
      <c r="AU58" s="128"/>
      <c r="AV58" s="128"/>
      <c r="AW58" s="128"/>
      <c r="AX58" s="128"/>
      <c r="AY58" s="128"/>
      <c r="AZ58" s="128"/>
      <c r="BA58" s="128"/>
      <c r="BB58" s="128"/>
      <c r="BC58" s="128"/>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G58" s="128"/>
      <c r="CH58" s="128"/>
      <c r="CI58" s="128"/>
      <c r="CJ58" s="128"/>
      <c r="CK58" s="128"/>
      <c r="CL58" s="128"/>
      <c r="CM58" s="128"/>
      <c r="CN58" s="128"/>
      <c r="CO58" s="128"/>
      <c r="CP58" s="128"/>
      <c r="CQ58" s="128"/>
      <c r="CR58" s="128"/>
      <c r="CS58" s="128"/>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W58" s="128"/>
      <c r="DX58" s="128"/>
      <c r="DY58" s="128"/>
      <c r="DZ58" s="128"/>
      <c r="EA58" s="128"/>
      <c r="EB58" s="128"/>
      <c r="EC58" s="128"/>
      <c r="ED58" s="128"/>
      <c r="EE58" s="128"/>
      <c r="EF58" s="128"/>
      <c r="EG58" s="128"/>
      <c r="EH58" s="128"/>
      <c r="EI58" s="128"/>
      <c r="EJ58" s="41"/>
      <c r="EK58" s="41"/>
      <c r="EL58" s="41"/>
      <c r="EM58" s="41"/>
      <c r="EN58" s="41"/>
      <c r="EO58" s="41"/>
      <c r="EP58" s="41"/>
      <c r="EQ58" s="41"/>
      <c r="ER58" s="41"/>
      <c r="ES58" s="41"/>
      <c r="ET58" s="41"/>
      <c r="EU58" s="41"/>
      <c r="EV58" s="41"/>
      <c r="EW58" s="41"/>
      <c r="EX58" s="41"/>
      <c r="EY58" s="41"/>
      <c r="EZ58" s="41"/>
      <c r="FA58" s="41"/>
      <c r="FB58" s="41"/>
      <c r="FC58" s="41"/>
      <c r="FD58" s="41"/>
      <c r="FE58" s="41"/>
      <c r="FF58" s="41"/>
      <c r="FG58" s="41"/>
      <c r="FH58" s="41"/>
      <c r="FI58" s="41"/>
      <c r="FJ58" s="41"/>
      <c r="FK58" s="41"/>
    </row>
    <row r="59" spans="1:168" s="3" customFormat="1" ht="11.25" customHeight="1">
      <c r="A59" s="42"/>
      <c r="B59" s="1"/>
      <c r="C59" s="1"/>
      <c r="D59" s="1"/>
      <c r="E59" s="1"/>
      <c r="F59" s="1"/>
      <c r="G59" s="1"/>
      <c r="H59" s="1"/>
      <c r="I59" s="1"/>
      <c r="J59" s="1"/>
      <c r="K59" s="1"/>
      <c r="L59" s="1"/>
      <c r="M59" s="1"/>
      <c r="N59" s="1"/>
      <c r="O59" s="1"/>
      <c r="P59" s="1"/>
      <c r="Q59" s="1"/>
      <c r="R59" s="42"/>
      <c r="S59" s="42"/>
      <c r="T59" s="1"/>
      <c r="U59" s="1"/>
      <c r="V59" s="1"/>
      <c r="W59" s="42"/>
      <c r="X59" s="1"/>
      <c r="Y59" s="1"/>
      <c r="Z59" s="1"/>
      <c r="AA59" s="42"/>
      <c r="AB59" s="42"/>
      <c r="AC59" s="1"/>
      <c r="AD59" s="1"/>
      <c r="AE59" s="1"/>
      <c r="AF59" s="1"/>
      <c r="AG59" s="1"/>
      <c r="AH59" s="1"/>
      <c r="AI59" s="42"/>
      <c r="AJ59" s="42"/>
      <c r="AK59" s="1"/>
      <c r="AL59" s="1"/>
      <c r="AM59" s="1"/>
      <c r="AQ59" s="126"/>
      <c r="AR59" s="126"/>
      <c r="AS59" s="126"/>
      <c r="AT59" s="126"/>
      <c r="AU59" s="126"/>
      <c r="AV59" s="126"/>
      <c r="AW59" s="126"/>
      <c r="AX59" s="126"/>
      <c r="AY59" s="126"/>
      <c r="AZ59" s="126"/>
      <c r="BA59" s="126"/>
      <c r="BB59" s="126"/>
      <c r="BC59" s="126"/>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G59" s="126"/>
      <c r="CH59" s="126"/>
      <c r="CI59" s="126"/>
      <c r="CJ59" s="126"/>
      <c r="CK59" s="126"/>
      <c r="CL59" s="126"/>
      <c r="CM59" s="126"/>
      <c r="CN59" s="126"/>
      <c r="CO59" s="126"/>
      <c r="CP59" s="126"/>
      <c r="CQ59" s="126"/>
      <c r="CR59" s="126"/>
      <c r="CS59" s="126"/>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W59" s="126"/>
      <c r="DX59" s="126"/>
      <c r="DY59" s="126"/>
      <c r="DZ59" s="126"/>
      <c r="EA59" s="126"/>
      <c r="EB59" s="126"/>
      <c r="EC59" s="126"/>
      <c r="ED59" s="126"/>
      <c r="EE59" s="126"/>
      <c r="EF59" s="126"/>
      <c r="EG59" s="126"/>
      <c r="EH59" s="126"/>
      <c r="EI59" s="126"/>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row>
    <row r="60" spans="1:168" s="3" customFormat="1" ht="11.25" customHeight="1" thickBot="1">
      <c r="A60" s="42"/>
      <c r="B60" s="1"/>
      <c r="C60" s="1"/>
      <c r="D60" s="1"/>
      <c r="E60" s="1"/>
      <c r="F60" s="1"/>
      <c r="G60" s="1"/>
      <c r="H60" s="1"/>
      <c r="I60" s="1"/>
      <c r="J60" s="1"/>
      <c r="K60" s="1"/>
      <c r="L60" s="1"/>
      <c r="M60" s="1"/>
      <c r="N60" s="1"/>
      <c r="O60" s="1"/>
      <c r="P60" s="1"/>
      <c r="Q60" s="1"/>
      <c r="R60" s="42"/>
      <c r="S60" s="42"/>
      <c r="T60" s="1"/>
      <c r="U60" s="1"/>
      <c r="V60" s="1"/>
      <c r="W60" s="42"/>
      <c r="X60" s="43"/>
      <c r="Y60" s="43"/>
      <c r="Z60" s="43"/>
      <c r="AA60" s="43"/>
      <c r="AB60" s="43"/>
      <c r="AC60" s="43"/>
      <c r="AD60" s="43"/>
      <c r="AE60" s="43"/>
      <c r="AF60" s="43"/>
      <c r="AG60" s="43"/>
      <c r="AH60" s="43"/>
      <c r="AI60" s="43"/>
      <c r="AJ60" s="43"/>
      <c r="AK60" s="43"/>
      <c r="AL60" s="43"/>
      <c r="AM60" s="43"/>
      <c r="AQ60" s="127"/>
      <c r="AR60" s="127"/>
      <c r="AS60" s="127"/>
      <c r="AT60" s="127"/>
      <c r="AU60" s="127"/>
      <c r="AV60" s="127"/>
      <c r="AW60" s="127"/>
      <c r="AX60" s="127"/>
      <c r="AY60" s="127"/>
      <c r="AZ60" s="127"/>
      <c r="BA60" s="127"/>
      <c r="BB60" s="127"/>
      <c r="BC60" s="127"/>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G60" s="127"/>
      <c r="CH60" s="127"/>
      <c r="CI60" s="127"/>
      <c r="CJ60" s="127"/>
      <c r="CK60" s="127"/>
      <c r="CL60" s="127"/>
      <c r="CM60" s="127"/>
      <c r="CN60" s="127"/>
      <c r="CO60" s="127"/>
      <c r="CP60" s="127"/>
      <c r="CQ60" s="127"/>
      <c r="CR60" s="127"/>
      <c r="CS60" s="127"/>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W60" s="127"/>
      <c r="DX60" s="127"/>
      <c r="DY60" s="127"/>
      <c r="DZ60" s="127"/>
      <c r="EA60" s="127"/>
      <c r="EB60" s="127"/>
      <c r="EC60" s="127"/>
      <c r="ED60" s="127"/>
      <c r="EE60" s="127"/>
      <c r="EF60" s="127"/>
      <c r="EG60" s="127"/>
      <c r="EH60" s="127"/>
      <c r="EI60" s="127"/>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row>
    <row r="61" spans="1:168" s="3" customFormat="1" ht="11.25" customHeight="1">
      <c r="A61" s="2"/>
      <c r="B61" s="1"/>
      <c r="C61" s="1"/>
      <c r="D61" s="1"/>
      <c r="E61" s="1"/>
      <c r="F61" s="1"/>
      <c r="G61" s="1"/>
      <c r="H61" s="1"/>
      <c r="I61" s="1"/>
      <c r="J61" s="1"/>
      <c r="K61" s="1"/>
      <c r="L61" s="1"/>
      <c r="M61" s="1"/>
      <c r="N61" s="1"/>
      <c r="O61" s="1"/>
      <c r="P61" s="1"/>
      <c r="Q61" s="1"/>
      <c r="R61" s="42"/>
      <c r="S61" s="42"/>
      <c r="T61" s="1"/>
      <c r="U61" s="1"/>
      <c r="V61" s="1"/>
      <c r="W61" s="42"/>
      <c r="X61" s="1"/>
      <c r="Y61" s="1"/>
      <c r="Z61" s="1"/>
      <c r="AA61" s="42"/>
      <c r="AB61" s="42"/>
      <c r="AC61" s="1"/>
      <c r="AD61" s="1"/>
      <c r="AE61" s="1"/>
      <c r="AF61" s="1"/>
      <c r="AG61" s="1"/>
      <c r="AH61" s="1"/>
      <c r="AI61" s="42"/>
      <c r="AJ61" s="42"/>
      <c r="AK61" s="1"/>
      <c r="AL61" s="1"/>
      <c r="AM61" s="1"/>
      <c r="AQ61" s="154" t="str">
        <f>CONCATENATE($A5," ",$D5,","," ",$F3)</f>
        <v>Group: 1, Men's Singles</v>
      </c>
      <c r="AR61" s="155"/>
      <c r="AS61" s="155"/>
      <c r="AT61" s="155"/>
      <c r="AU61" s="155"/>
      <c r="AV61" s="155"/>
      <c r="AW61" s="155"/>
      <c r="AX61" s="155"/>
      <c r="AY61" s="155"/>
      <c r="AZ61" s="155"/>
      <c r="BA61" s="155"/>
      <c r="BB61" s="155"/>
      <c r="BC61" s="156"/>
      <c r="BD61" s="163">
        <f>A46</f>
        <v>7</v>
      </c>
      <c r="BE61" s="164"/>
      <c r="BF61" s="183" t="str">
        <f>C46</f>
        <v>A</v>
      </c>
      <c r="BG61" s="185" t="str">
        <f>IF(VLOOKUP($BF61,$A7:$C19,3,FALSE)=0,"",CONCATENATE(VLOOKUP(VLOOKUP($BF61,$A7:$C19,3,FALSE),Players!$C:$G,4,FALSE)," ",VLOOKUP($BF61,$A7:$C19,3,FALSE)," ",IF(ISERROR(VLOOKUP(VLOOKUP($BF61,$A7:$C19,3,FALSE),Players!$C:$G,5,FALSE)),"()",CONCATENATE("(",VLOOKUP(VLOOKUP($BF61,$A7:$C19,3,FALSE),Players!$C:$G,5,FALSE),")"))))</f>
        <v/>
      </c>
      <c r="BH61" s="186"/>
      <c r="BI61" s="186"/>
      <c r="BJ61" s="186"/>
      <c r="BK61" s="186"/>
      <c r="BL61" s="186"/>
      <c r="BM61" s="186"/>
      <c r="BN61" s="186"/>
      <c r="BO61" s="186"/>
      <c r="BP61" s="186"/>
      <c r="BQ61" s="186"/>
      <c r="BR61" s="186"/>
      <c r="BS61" s="186"/>
      <c r="BT61" s="186"/>
      <c r="BU61" s="187"/>
      <c r="BV61" s="170" t="str">
        <f>IF(D46&lt;&gt;"",D46,"")</f>
        <v/>
      </c>
      <c r="BW61" s="171"/>
      <c r="BX61" s="335" t="str">
        <f>IF(F46&lt;&gt;"",F46,"")</f>
        <v/>
      </c>
      <c r="BY61" s="171"/>
      <c r="BZ61" s="335" t="str">
        <f>IF(H46&lt;&gt;"",H46,"")</f>
        <v/>
      </c>
      <c r="CA61" s="171"/>
      <c r="CB61" s="335" t="str">
        <f>IF(J46&lt;&gt;"",J46,"")</f>
        <v/>
      </c>
      <c r="CC61" s="171"/>
      <c r="CD61" s="335" t="str">
        <f>IF(L46&lt;&gt;"",L46,"")</f>
        <v/>
      </c>
      <c r="CE61" s="337"/>
      <c r="CF61" s="174" t="str">
        <f>IF($CD61=$CD63,IF($CB61=$CB63,IF($BZ61&lt;&gt;"",IF($BZ61&gt;$BZ63,"W","L"),""),IF($CB61&gt;$CB63,"W","L")),IF($CD61&gt;$CD63,"W","L"))</f>
        <v/>
      </c>
      <c r="CG61" s="154" t="str">
        <f>CONCATENATE($A5," ",$D5,","," ",$F3)</f>
        <v>Group: 1, Men's Singles</v>
      </c>
      <c r="CH61" s="155"/>
      <c r="CI61" s="155"/>
      <c r="CJ61" s="155"/>
      <c r="CK61" s="155"/>
      <c r="CL61" s="155"/>
      <c r="CM61" s="155"/>
      <c r="CN61" s="155"/>
      <c r="CO61" s="155"/>
      <c r="CP61" s="155"/>
      <c r="CQ61" s="155"/>
      <c r="CR61" s="155"/>
      <c r="CS61" s="156"/>
      <c r="CT61" s="163">
        <f>O46</f>
        <v>14</v>
      </c>
      <c r="CU61" s="164"/>
      <c r="CV61" s="183" t="str">
        <f>Q46</f>
        <v>B</v>
      </c>
      <c r="CW61" s="185" t="str">
        <f>IF(VLOOKUP($CV61,$A7:$C19,3,FALSE)=0,"",CONCATENATE(VLOOKUP(VLOOKUP($CV61,$A7:$C19,3,FALSE),Players!$C:$G,4,FALSE)," ",VLOOKUP($CV61,$A7:$C19,3,FALSE)," ",IF(ISERROR(VLOOKUP(VLOOKUP($CV61,$A7:$C19,3,FALSE),Players!$C:$G,5,FALSE)),"()",CONCATENATE("(",VLOOKUP(VLOOKUP($CV61,$A7:$C19,3,FALSE),Players!$C:$G,5,FALSE),")"))))</f>
        <v/>
      </c>
      <c r="CX61" s="186"/>
      <c r="CY61" s="186"/>
      <c r="CZ61" s="186"/>
      <c r="DA61" s="186"/>
      <c r="DB61" s="186"/>
      <c r="DC61" s="186"/>
      <c r="DD61" s="186"/>
      <c r="DE61" s="186"/>
      <c r="DF61" s="186"/>
      <c r="DG61" s="186"/>
      <c r="DH61" s="186"/>
      <c r="DI61" s="186"/>
      <c r="DJ61" s="186"/>
      <c r="DK61" s="187"/>
      <c r="DL61" s="170" t="str">
        <f>IF(R46&lt;&gt;"",R46,"")</f>
        <v/>
      </c>
      <c r="DM61" s="171"/>
      <c r="DN61" s="335" t="str">
        <f>IF(T46&lt;&gt;"",T46,"")</f>
        <v/>
      </c>
      <c r="DO61" s="171"/>
      <c r="DP61" s="335" t="str">
        <f>IF(V46&lt;&gt;"",V46,"")</f>
        <v/>
      </c>
      <c r="DQ61" s="171"/>
      <c r="DR61" s="335" t="str">
        <f>IF(X46&lt;&gt;"",X46,"")</f>
        <v/>
      </c>
      <c r="DS61" s="171"/>
      <c r="DT61" s="335" t="str">
        <f>IF(Z46&lt;&gt;"",Z46,"")</f>
        <v/>
      </c>
      <c r="DU61" s="337"/>
      <c r="DV61" s="174" t="str">
        <f>IF($DT61=$DT63,IF($DR61=$DR63,IF($DP61&lt;&gt;"",IF($DP61&gt;$DP63,"W","L"),""),IF($DR61&gt;$DR63,"W","L")),IF($DT61&gt;$DT63,"W","L"))</f>
        <v/>
      </c>
      <c r="DW61" s="154" t="str">
        <f>CONCATENATE($A5," ",$D5,","," ",$F3)</f>
        <v>Group: 1, Men's Singles</v>
      </c>
      <c r="DX61" s="155"/>
      <c r="DY61" s="155"/>
      <c r="DZ61" s="155"/>
      <c r="EA61" s="155"/>
      <c r="EB61" s="155"/>
      <c r="EC61" s="155"/>
      <c r="ED61" s="155"/>
      <c r="EE61" s="155"/>
      <c r="EF61" s="155"/>
      <c r="EG61" s="155"/>
      <c r="EH61" s="155"/>
      <c r="EI61" s="156"/>
      <c r="EJ61" s="163">
        <f>AC46</f>
        <v>21</v>
      </c>
      <c r="EK61" s="164"/>
      <c r="EL61" s="183" t="str">
        <f>AE46</f>
        <v>B</v>
      </c>
      <c r="EM61" s="185" t="str">
        <f>IF(VLOOKUP($EL61,$A7:$C19,3,FALSE)=0,"",CONCATENATE(VLOOKUP(VLOOKUP($EL61,$A7:$C19,3,FALSE),Players!$C:$G,4,FALSE)," ",VLOOKUP($EL61,$A7:$C19,3,FALSE)," ",IF(ISERROR(VLOOKUP(VLOOKUP($EL61,$A7:$C19,3,FALSE),Players!$C:$G,5,FALSE)),"()",CONCATENATE("(",VLOOKUP(VLOOKUP($EL61,$A7:$C19,3,FALSE),Players!$C:$G,5,FALSE),")"))))</f>
        <v/>
      </c>
      <c r="EN61" s="186"/>
      <c r="EO61" s="186"/>
      <c r="EP61" s="186"/>
      <c r="EQ61" s="186"/>
      <c r="ER61" s="186"/>
      <c r="ES61" s="186"/>
      <c r="ET61" s="186"/>
      <c r="EU61" s="186"/>
      <c r="EV61" s="186"/>
      <c r="EW61" s="186"/>
      <c r="EX61" s="186"/>
      <c r="EY61" s="186"/>
      <c r="EZ61" s="186"/>
      <c r="FA61" s="187"/>
      <c r="FB61" s="170" t="str">
        <f>IF(AF46&lt;&gt;"",AF46,"")</f>
        <v/>
      </c>
      <c r="FC61" s="171"/>
      <c r="FD61" s="335" t="str">
        <f>IF(AH46&lt;&gt;"",AH46,"")</f>
        <v/>
      </c>
      <c r="FE61" s="171"/>
      <c r="FF61" s="335" t="str">
        <f>IF(AJ46&lt;&gt;"",AJ46,"")</f>
        <v/>
      </c>
      <c r="FG61" s="171"/>
      <c r="FH61" s="335" t="str">
        <f>IF(AL46&lt;&gt;"",AL46,"")</f>
        <v/>
      </c>
      <c r="FI61" s="171"/>
      <c r="FJ61" s="335" t="str">
        <f>IF(AN46&lt;&gt;"",AN46,"")</f>
        <v/>
      </c>
      <c r="FK61" s="337"/>
      <c r="FL61" s="174" t="str">
        <f>IF($FJ61=$FJ63,IF($FH61=$FH63,IF($FF61&lt;&gt;"",IF($FF61&gt;$FF63,"W","L"),""),IF($FH61&gt;$FH63,"W","L")),IF($FJ61&gt;$FJ63,"W","L"))</f>
        <v/>
      </c>
    </row>
    <row r="62" spans="1:168" s="3" customFormat="1" ht="11.25" customHeight="1">
      <c r="A62" s="1"/>
      <c r="B62" s="1"/>
      <c r="C62" s="1"/>
      <c r="D62" s="1"/>
      <c r="E62" s="1"/>
      <c r="F62" s="1"/>
      <c r="G62" s="1"/>
      <c r="H62" s="1"/>
      <c r="I62" s="1"/>
      <c r="J62" s="1"/>
      <c r="K62" s="1"/>
      <c r="L62" s="1"/>
      <c r="M62" s="1"/>
      <c r="N62" s="1"/>
      <c r="O62" s="1"/>
      <c r="P62" s="1"/>
      <c r="Q62" s="1"/>
      <c r="R62" s="42"/>
      <c r="S62" s="42"/>
      <c r="T62" s="1"/>
      <c r="U62" s="1"/>
      <c r="V62" s="1"/>
      <c r="W62" s="42"/>
      <c r="X62" s="43"/>
      <c r="Y62" s="43"/>
      <c r="Z62" s="43"/>
      <c r="AA62" s="43"/>
      <c r="AB62" s="43"/>
      <c r="AC62" s="43"/>
      <c r="AD62" s="43"/>
      <c r="AE62" s="43"/>
      <c r="AF62" s="43"/>
      <c r="AG62" s="43"/>
      <c r="AH62" s="43"/>
      <c r="AI62" s="43"/>
      <c r="AJ62" s="43"/>
      <c r="AK62" s="43"/>
      <c r="AL62" s="43"/>
      <c r="AM62" s="43"/>
      <c r="AQ62" s="157"/>
      <c r="AR62" s="158"/>
      <c r="AS62" s="158"/>
      <c r="AT62" s="158"/>
      <c r="AU62" s="158"/>
      <c r="AV62" s="158"/>
      <c r="AW62" s="158"/>
      <c r="AX62" s="158"/>
      <c r="AY62" s="158"/>
      <c r="AZ62" s="158"/>
      <c r="BA62" s="158"/>
      <c r="BB62" s="158"/>
      <c r="BC62" s="159"/>
      <c r="BD62" s="165"/>
      <c r="BE62" s="166"/>
      <c r="BF62" s="184"/>
      <c r="BG62" s="188"/>
      <c r="BH62" s="189"/>
      <c r="BI62" s="189"/>
      <c r="BJ62" s="189"/>
      <c r="BK62" s="189"/>
      <c r="BL62" s="189"/>
      <c r="BM62" s="189"/>
      <c r="BN62" s="189"/>
      <c r="BO62" s="189"/>
      <c r="BP62" s="189"/>
      <c r="BQ62" s="189"/>
      <c r="BR62" s="189"/>
      <c r="BS62" s="189"/>
      <c r="BT62" s="189"/>
      <c r="BU62" s="190"/>
      <c r="BV62" s="172"/>
      <c r="BW62" s="173"/>
      <c r="BX62" s="336"/>
      <c r="BY62" s="173"/>
      <c r="BZ62" s="336"/>
      <c r="CA62" s="173"/>
      <c r="CB62" s="336"/>
      <c r="CC62" s="173"/>
      <c r="CD62" s="336"/>
      <c r="CE62" s="338"/>
      <c r="CF62" s="174"/>
      <c r="CG62" s="157"/>
      <c r="CH62" s="158"/>
      <c r="CI62" s="158"/>
      <c r="CJ62" s="158"/>
      <c r="CK62" s="158"/>
      <c r="CL62" s="158"/>
      <c r="CM62" s="158"/>
      <c r="CN62" s="158"/>
      <c r="CO62" s="158"/>
      <c r="CP62" s="158"/>
      <c r="CQ62" s="158"/>
      <c r="CR62" s="158"/>
      <c r="CS62" s="159"/>
      <c r="CT62" s="165"/>
      <c r="CU62" s="166"/>
      <c r="CV62" s="184"/>
      <c r="CW62" s="188"/>
      <c r="CX62" s="189"/>
      <c r="CY62" s="189"/>
      <c r="CZ62" s="189"/>
      <c r="DA62" s="189"/>
      <c r="DB62" s="189"/>
      <c r="DC62" s="189"/>
      <c r="DD62" s="189"/>
      <c r="DE62" s="189"/>
      <c r="DF62" s="189"/>
      <c r="DG62" s="189"/>
      <c r="DH62" s="189"/>
      <c r="DI62" s="189"/>
      <c r="DJ62" s="189"/>
      <c r="DK62" s="190"/>
      <c r="DL62" s="172"/>
      <c r="DM62" s="173"/>
      <c r="DN62" s="336"/>
      <c r="DO62" s="173"/>
      <c r="DP62" s="336"/>
      <c r="DQ62" s="173"/>
      <c r="DR62" s="336"/>
      <c r="DS62" s="173"/>
      <c r="DT62" s="336"/>
      <c r="DU62" s="338"/>
      <c r="DV62" s="174"/>
      <c r="DW62" s="157"/>
      <c r="DX62" s="158"/>
      <c r="DY62" s="158"/>
      <c r="DZ62" s="158"/>
      <c r="EA62" s="158"/>
      <c r="EB62" s="158"/>
      <c r="EC62" s="158"/>
      <c r="ED62" s="158"/>
      <c r="EE62" s="158"/>
      <c r="EF62" s="158"/>
      <c r="EG62" s="158"/>
      <c r="EH62" s="158"/>
      <c r="EI62" s="159"/>
      <c r="EJ62" s="165"/>
      <c r="EK62" s="166"/>
      <c r="EL62" s="184"/>
      <c r="EM62" s="188"/>
      <c r="EN62" s="189"/>
      <c r="EO62" s="189"/>
      <c r="EP62" s="189"/>
      <c r="EQ62" s="189"/>
      <c r="ER62" s="189"/>
      <c r="ES62" s="189"/>
      <c r="ET62" s="189"/>
      <c r="EU62" s="189"/>
      <c r="EV62" s="189"/>
      <c r="EW62" s="189"/>
      <c r="EX62" s="189"/>
      <c r="EY62" s="189"/>
      <c r="EZ62" s="189"/>
      <c r="FA62" s="190"/>
      <c r="FB62" s="172"/>
      <c r="FC62" s="173"/>
      <c r="FD62" s="336"/>
      <c r="FE62" s="173"/>
      <c r="FF62" s="336"/>
      <c r="FG62" s="173"/>
      <c r="FH62" s="336"/>
      <c r="FI62" s="173"/>
      <c r="FJ62" s="336"/>
      <c r="FK62" s="338"/>
      <c r="FL62" s="174"/>
    </row>
    <row r="63" spans="1:168" s="3" customFormat="1" ht="11.25" customHeight="1">
      <c r="A63" s="2"/>
      <c r="B63" s="1"/>
      <c r="C63" s="1"/>
      <c r="D63" s="1"/>
      <c r="E63" s="1"/>
      <c r="F63" s="1"/>
      <c r="G63" s="1"/>
      <c r="H63" s="1"/>
      <c r="I63" s="1"/>
      <c r="J63" s="1"/>
      <c r="K63" s="1"/>
      <c r="L63" s="1"/>
      <c r="M63" s="1"/>
      <c r="N63" s="1"/>
      <c r="O63" s="1"/>
      <c r="P63" s="1"/>
      <c r="Q63" s="1"/>
      <c r="R63" s="42"/>
      <c r="S63" s="42"/>
      <c r="T63" s="1"/>
      <c r="U63" s="1"/>
      <c r="V63" s="1"/>
      <c r="W63" s="42"/>
      <c r="X63" s="1"/>
      <c r="Y63" s="1"/>
      <c r="Z63" s="1"/>
      <c r="AA63" s="42"/>
      <c r="AB63" s="42"/>
      <c r="AC63" s="1"/>
      <c r="AD63" s="1"/>
      <c r="AE63" s="1"/>
      <c r="AF63" s="1"/>
      <c r="AG63" s="1"/>
      <c r="AH63" s="1"/>
      <c r="AI63" s="42"/>
      <c r="AJ63" s="42"/>
      <c r="AK63" s="1"/>
      <c r="AL63" s="1"/>
      <c r="AM63" s="1"/>
      <c r="AQ63" s="157"/>
      <c r="AR63" s="158"/>
      <c r="AS63" s="158"/>
      <c r="AT63" s="158"/>
      <c r="AU63" s="158"/>
      <c r="AV63" s="158"/>
      <c r="AW63" s="158"/>
      <c r="AX63" s="158"/>
      <c r="AY63" s="158"/>
      <c r="AZ63" s="158"/>
      <c r="BA63" s="158"/>
      <c r="BB63" s="158"/>
      <c r="BC63" s="159"/>
      <c r="BD63" s="165"/>
      <c r="BE63" s="166"/>
      <c r="BF63" s="175" t="str">
        <f>C48</f>
        <v>E</v>
      </c>
      <c r="BG63" s="177" t="str">
        <f>IF(VLOOKUP($BF63,$A7:$C19,3,FALSE)=0,"",CONCATENATE(VLOOKUP(VLOOKUP($BF63,$A7:$C19,3,FALSE),Players!$C:$G,4,FALSE)," ",VLOOKUP($BF63,$A7:$C19,3,FALSE)," ",IF(ISERROR(VLOOKUP(VLOOKUP($BF63,$A7:$C19,3,FALSE),Players!$C:$G,5,FALSE)),"()",CONCATENATE("(",VLOOKUP(VLOOKUP($BF63,$A7:$C19,3,FALSE),Players!$C:$G,5,FALSE),")"))))</f>
        <v/>
      </c>
      <c r="BH63" s="178"/>
      <c r="BI63" s="178"/>
      <c r="BJ63" s="178"/>
      <c r="BK63" s="178"/>
      <c r="BL63" s="178"/>
      <c r="BM63" s="178"/>
      <c r="BN63" s="178"/>
      <c r="BO63" s="178"/>
      <c r="BP63" s="178"/>
      <c r="BQ63" s="178"/>
      <c r="BR63" s="178"/>
      <c r="BS63" s="178"/>
      <c r="BT63" s="178"/>
      <c r="BU63" s="179"/>
      <c r="BV63" s="150" t="str">
        <f>IF(D48&lt;&gt;"",D48,"")</f>
        <v/>
      </c>
      <c r="BW63" s="151"/>
      <c r="BX63" s="288" t="str">
        <f>IF(F48&lt;&gt;"",F48,"")</f>
        <v/>
      </c>
      <c r="BY63" s="151"/>
      <c r="BZ63" s="288" t="str">
        <f>IF(H48&lt;&gt;"",H48,"")</f>
        <v/>
      </c>
      <c r="CA63" s="151"/>
      <c r="CB63" s="288" t="str">
        <f>IF(J48&lt;&gt;"",J48,"")</f>
        <v/>
      </c>
      <c r="CC63" s="151"/>
      <c r="CD63" s="288" t="str">
        <f>IF(L48&lt;&gt;"",L48,"")</f>
        <v/>
      </c>
      <c r="CE63" s="332"/>
      <c r="CF63" s="174" t="str">
        <f>IF($CF61&lt;&gt;"",IF(CF61="W","L","W"),"")</f>
        <v/>
      </c>
      <c r="CG63" s="157"/>
      <c r="CH63" s="158"/>
      <c r="CI63" s="158"/>
      <c r="CJ63" s="158"/>
      <c r="CK63" s="158"/>
      <c r="CL63" s="158"/>
      <c r="CM63" s="158"/>
      <c r="CN63" s="158"/>
      <c r="CO63" s="158"/>
      <c r="CP63" s="158"/>
      <c r="CQ63" s="158"/>
      <c r="CR63" s="158"/>
      <c r="CS63" s="159"/>
      <c r="CT63" s="165"/>
      <c r="CU63" s="166"/>
      <c r="CV63" s="175" t="str">
        <f>Q48</f>
        <v>D</v>
      </c>
      <c r="CW63" s="177" t="str">
        <f>IF(VLOOKUP($CV63,$A7:$C19,3,FALSE)=0,"",CONCATENATE(VLOOKUP(VLOOKUP($CV63,$A7:$C19,3,FALSE),Players!$C:$G,4,FALSE)," ",VLOOKUP($CV63,$A7:$C19,3,FALSE)," ",IF(ISERROR(VLOOKUP(VLOOKUP($CV63,$A7:$C19,3,FALSE),Players!$C:$G,5,FALSE)),"()",CONCATENATE("(",VLOOKUP(VLOOKUP($CV63,$A7:$C19,3,FALSE),Players!$C:$G,5,FALSE),")"))))</f>
        <v/>
      </c>
      <c r="CX63" s="178"/>
      <c r="CY63" s="178"/>
      <c r="CZ63" s="178"/>
      <c r="DA63" s="178"/>
      <c r="DB63" s="178"/>
      <c r="DC63" s="178"/>
      <c r="DD63" s="178"/>
      <c r="DE63" s="178"/>
      <c r="DF63" s="178"/>
      <c r="DG63" s="178"/>
      <c r="DH63" s="178"/>
      <c r="DI63" s="178"/>
      <c r="DJ63" s="178"/>
      <c r="DK63" s="179"/>
      <c r="DL63" s="150" t="str">
        <f>IF(R48&lt;&gt;"",R48,"")</f>
        <v/>
      </c>
      <c r="DM63" s="151"/>
      <c r="DN63" s="288" t="str">
        <f>IF(T48&lt;&gt;"",T48,"")</f>
        <v/>
      </c>
      <c r="DO63" s="151"/>
      <c r="DP63" s="288" t="str">
        <f>IF(V48&lt;&gt;"",V48,"")</f>
        <v/>
      </c>
      <c r="DQ63" s="151"/>
      <c r="DR63" s="288" t="str">
        <f>IF(X48&lt;&gt;"",X48,"")</f>
        <v/>
      </c>
      <c r="DS63" s="151"/>
      <c r="DT63" s="288" t="str">
        <f>IF(Z48&lt;&gt;"",Z48,"")</f>
        <v/>
      </c>
      <c r="DU63" s="332"/>
      <c r="DV63" s="174" t="str">
        <f>IF($DV61&lt;&gt;"",IF(DV61="W","L","W"),"")</f>
        <v/>
      </c>
      <c r="DW63" s="157"/>
      <c r="DX63" s="158"/>
      <c r="DY63" s="158"/>
      <c r="DZ63" s="158"/>
      <c r="EA63" s="158"/>
      <c r="EB63" s="158"/>
      <c r="EC63" s="158"/>
      <c r="ED63" s="158"/>
      <c r="EE63" s="158"/>
      <c r="EF63" s="158"/>
      <c r="EG63" s="158"/>
      <c r="EH63" s="158"/>
      <c r="EI63" s="159"/>
      <c r="EJ63" s="165"/>
      <c r="EK63" s="166"/>
      <c r="EL63" s="175" t="str">
        <f>AE48</f>
        <v>C</v>
      </c>
      <c r="EM63" s="177" t="str">
        <f>IF(VLOOKUP($EL63,$A7:$C19,3,FALSE)=0,"",CONCATENATE(VLOOKUP(VLOOKUP($EL63,$A7:$C19,3,FALSE),Players!$C:$G,4,FALSE)," ",VLOOKUP($EL63,$A7:$C19,3,FALSE)," ",IF(ISERROR(VLOOKUP(VLOOKUP($EL63,$A7:$C19,3,FALSE),Players!$C:$G,5,FALSE)),"()",CONCATENATE("(",VLOOKUP(VLOOKUP($EL63,$A7:$C19,3,FALSE),Players!$C:$G,5,FALSE),")"))))</f>
        <v/>
      </c>
      <c r="EN63" s="178"/>
      <c r="EO63" s="178"/>
      <c r="EP63" s="178"/>
      <c r="EQ63" s="178"/>
      <c r="ER63" s="178"/>
      <c r="ES63" s="178"/>
      <c r="ET63" s="178"/>
      <c r="EU63" s="178"/>
      <c r="EV63" s="178"/>
      <c r="EW63" s="178"/>
      <c r="EX63" s="178"/>
      <c r="EY63" s="178"/>
      <c r="EZ63" s="178"/>
      <c r="FA63" s="179"/>
      <c r="FB63" s="150" t="str">
        <f>IF(AF48&lt;&gt;"",AF48,"")</f>
        <v/>
      </c>
      <c r="FC63" s="151"/>
      <c r="FD63" s="288" t="str">
        <f>IF(AH48&lt;&gt;"",AH48,"")</f>
        <v/>
      </c>
      <c r="FE63" s="151"/>
      <c r="FF63" s="288" t="str">
        <f>IF(AJ48&lt;&gt;"",AJ48,"")</f>
        <v/>
      </c>
      <c r="FG63" s="151"/>
      <c r="FH63" s="288" t="str">
        <f>IF(AL48&lt;&gt;"",AL48,"")</f>
        <v/>
      </c>
      <c r="FI63" s="151"/>
      <c r="FJ63" s="288" t="str">
        <f>IF(AN48&lt;&gt;"",AN48,"")</f>
        <v/>
      </c>
      <c r="FK63" s="332"/>
      <c r="FL63" s="174" t="str">
        <f>IF($FL61&lt;&gt;"",IF(FL61="W","L","W"),"")</f>
        <v/>
      </c>
    </row>
    <row r="64" spans="1:168" s="3" customFormat="1" ht="11.25" customHeight="1" thickBot="1">
      <c r="A64" s="2"/>
      <c r="B64" s="1"/>
      <c r="C64" s="1"/>
      <c r="D64" s="1"/>
      <c r="E64" s="1"/>
      <c r="F64" s="1"/>
      <c r="G64" s="1"/>
      <c r="H64" s="1"/>
      <c r="I64" s="1"/>
      <c r="J64" s="1"/>
      <c r="K64" s="1"/>
      <c r="L64" s="1"/>
      <c r="M64" s="1"/>
      <c r="N64" s="1"/>
      <c r="O64" s="1"/>
      <c r="P64" s="1"/>
      <c r="Q64" s="1"/>
      <c r="R64" s="42"/>
      <c r="S64" s="42"/>
      <c r="T64" s="1"/>
      <c r="U64" s="1"/>
      <c r="V64" s="1"/>
      <c r="W64" s="42"/>
      <c r="X64" s="43"/>
      <c r="Y64" s="43"/>
      <c r="Z64" s="43"/>
      <c r="AA64" s="43"/>
      <c r="AB64" s="43"/>
      <c r="AC64" s="43"/>
      <c r="AD64" s="43"/>
      <c r="AE64" s="43"/>
      <c r="AF64" s="43"/>
      <c r="AG64" s="43"/>
      <c r="AH64" s="43"/>
      <c r="AI64" s="43"/>
      <c r="AJ64" s="43"/>
      <c r="AK64" s="43"/>
      <c r="AL64" s="43"/>
      <c r="AM64" s="43"/>
      <c r="AQ64" s="160"/>
      <c r="AR64" s="161"/>
      <c r="AS64" s="161"/>
      <c r="AT64" s="161"/>
      <c r="AU64" s="161"/>
      <c r="AV64" s="161"/>
      <c r="AW64" s="161"/>
      <c r="AX64" s="161"/>
      <c r="AY64" s="161"/>
      <c r="AZ64" s="161"/>
      <c r="BA64" s="161"/>
      <c r="BB64" s="161"/>
      <c r="BC64" s="162"/>
      <c r="BD64" s="167"/>
      <c r="BE64" s="168"/>
      <c r="BF64" s="176"/>
      <c r="BG64" s="180"/>
      <c r="BH64" s="181"/>
      <c r="BI64" s="181"/>
      <c r="BJ64" s="181"/>
      <c r="BK64" s="181"/>
      <c r="BL64" s="181"/>
      <c r="BM64" s="181"/>
      <c r="BN64" s="181"/>
      <c r="BO64" s="181"/>
      <c r="BP64" s="181"/>
      <c r="BQ64" s="181"/>
      <c r="BR64" s="181"/>
      <c r="BS64" s="181"/>
      <c r="BT64" s="181"/>
      <c r="BU64" s="182"/>
      <c r="BV64" s="152"/>
      <c r="BW64" s="153"/>
      <c r="BX64" s="333"/>
      <c r="BY64" s="153"/>
      <c r="BZ64" s="333"/>
      <c r="CA64" s="153"/>
      <c r="CB64" s="333"/>
      <c r="CC64" s="153"/>
      <c r="CD64" s="333"/>
      <c r="CE64" s="334"/>
      <c r="CF64" s="174"/>
      <c r="CG64" s="160"/>
      <c r="CH64" s="161"/>
      <c r="CI64" s="161"/>
      <c r="CJ64" s="161"/>
      <c r="CK64" s="161"/>
      <c r="CL64" s="161"/>
      <c r="CM64" s="161"/>
      <c r="CN64" s="161"/>
      <c r="CO64" s="161"/>
      <c r="CP64" s="161"/>
      <c r="CQ64" s="161"/>
      <c r="CR64" s="161"/>
      <c r="CS64" s="162"/>
      <c r="CT64" s="167"/>
      <c r="CU64" s="168"/>
      <c r="CV64" s="176"/>
      <c r="CW64" s="180"/>
      <c r="CX64" s="181"/>
      <c r="CY64" s="181"/>
      <c r="CZ64" s="181"/>
      <c r="DA64" s="181"/>
      <c r="DB64" s="181"/>
      <c r="DC64" s="181"/>
      <c r="DD64" s="181"/>
      <c r="DE64" s="181"/>
      <c r="DF64" s="181"/>
      <c r="DG64" s="181"/>
      <c r="DH64" s="181"/>
      <c r="DI64" s="181"/>
      <c r="DJ64" s="181"/>
      <c r="DK64" s="182"/>
      <c r="DL64" s="152"/>
      <c r="DM64" s="153"/>
      <c r="DN64" s="333"/>
      <c r="DO64" s="153"/>
      <c r="DP64" s="333"/>
      <c r="DQ64" s="153"/>
      <c r="DR64" s="333"/>
      <c r="DS64" s="153"/>
      <c r="DT64" s="333"/>
      <c r="DU64" s="334"/>
      <c r="DV64" s="174"/>
      <c r="DW64" s="160"/>
      <c r="DX64" s="161"/>
      <c r="DY64" s="161"/>
      <c r="DZ64" s="161"/>
      <c r="EA64" s="161"/>
      <c r="EB64" s="161"/>
      <c r="EC64" s="161"/>
      <c r="ED64" s="161"/>
      <c r="EE64" s="161"/>
      <c r="EF64" s="161"/>
      <c r="EG64" s="161"/>
      <c r="EH64" s="161"/>
      <c r="EI64" s="162"/>
      <c r="EJ64" s="167"/>
      <c r="EK64" s="168"/>
      <c r="EL64" s="176"/>
      <c r="EM64" s="180"/>
      <c r="EN64" s="181"/>
      <c r="EO64" s="181"/>
      <c r="EP64" s="181"/>
      <c r="EQ64" s="181"/>
      <c r="ER64" s="181"/>
      <c r="ES64" s="181"/>
      <c r="ET64" s="181"/>
      <c r="EU64" s="181"/>
      <c r="EV64" s="181"/>
      <c r="EW64" s="181"/>
      <c r="EX64" s="181"/>
      <c r="EY64" s="181"/>
      <c r="EZ64" s="181"/>
      <c r="FA64" s="182"/>
      <c r="FB64" s="152"/>
      <c r="FC64" s="153"/>
      <c r="FD64" s="333"/>
      <c r="FE64" s="153"/>
      <c r="FF64" s="333"/>
      <c r="FG64" s="153"/>
      <c r="FH64" s="333"/>
      <c r="FI64" s="153"/>
      <c r="FJ64" s="333"/>
      <c r="FK64" s="334"/>
      <c r="FL64" s="174"/>
    </row>
    <row r="65" spans="1:168" s="3" customFormat="1" ht="11.25" customHeight="1" thickBot="1">
      <c r="A65" s="2"/>
      <c r="B65" s="1"/>
      <c r="C65" s="1"/>
      <c r="D65" s="1"/>
      <c r="E65" s="1"/>
      <c r="F65" s="1"/>
      <c r="G65" s="1"/>
      <c r="H65" s="1"/>
      <c r="I65" s="1"/>
      <c r="J65" s="1"/>
      <c r="K65" s="1"/>
      <c r="L65" s="1"/>
      <c r="M65" s="1"/>
      <c r="N65" s="1"/>
      <c r="O65" s="1"/>
      <c r="P65" s="1"/>
      <c r="Q65" s="1"/>
      <c r="R65" s="42"/>
      <c r="S65" s="42"/>
      <c r="T65" s="1"/>
      <c r="U65" s="1"/>
      <c r="V65" s="1"/>
      <c r="W65" s="42"/>
      <c r="X65" s="1"/>
      <c r="Y65" s="1"/>
      <c r="Z65" s="1"/>
      <c r="AA65" s="42"/>
      <c r="AB65" s="42"/>
      <c r="AC65" s="1"/>
      <c r="AD65" s="1"/>
      <c r="AE65" s="1"/>
      <c r="AF65" s="1"/>
      <c r="AG65" s="1"/>
      <c r="AH65" s="1"/>
      <c r="AI65" s="42"/>
      <c r="AJ65" s="42"/>
      <c r="AK65" s="1"/>
      <c r="AL65" s="1"/>
      <c r="AM65" s="1"/>
      <c r="AQ65" s="129"/>
      <c r="AR65" s="129"/>
      <c r="AS65" s="129"/>
      <c r="AT65" s="129"/>
      <c r="AU65" s="129"/>
      <c r="AV65" s="129"/>
      <c r="AW65" s="129"/>
      <c r="AX65" s="129"/>
      <c r="AY65" s="129"/>
      <c r="AZ65" s="129"/>
      <c r="BA65" s="129"/>
      <c r="BB65" s="129"/>
      <c r="BC65" s="129"/>
      <c r="BV65" s="169" t="str">
        <f>IF(CF61&lt;&gt;"",IF(AND(AND(BV61&gt;-1,BV63&gt;-1),OR(BV61&gt;10,BV63&gt;10),ABS(BV61-BV63)&gt;1,IF(OR(BV61&gt;11,BV63&gt;11),ABS(BV61-BV63)=2,TRUE),BV61=INT(BV61),BV63=INT(BV63)),"","Error"),"")</f>
        <v/>
      </c>
      <c r="BW65" s="169"/>
      <c r="BX65" s="169" t="str">
        <f>IF(CF61&lt;&gt;"",IF(AND(AND(BX61&gt;-1,BX63&gt;-1),OR(BX61&gt;10,BX63&gt;10),ABS(BX61-BX63)&gt;1,IF(OR(BX61&gt;11,BX63&gt;11),ABS(BX61-BX63)=2,TRUE),BX61=INT(BX61),BX63=INT(BX63)),"","Error"),"")</f>
        <v/>
      </c>
      <c r="BY65" s="169"/>
      <c r="BZ65" s="169" t="str">
        <f>IF(CF61&lt;&gt;"",IF(AND(AND(BZ61&gt;-1,BZ63&gt;-1),OR(BZ61&gt;10,BZ63&gt;10),ABS(BZ61-BZ63)&gt;1,IF(OR(BZ61&gt;11,BZ63&gt;11),ABS(BZ61-BZ63)=2,TRUE),BZ61=INT(BZ61),BZ63=INT(BZ63)),"","Error"),"")</f>
        <v/>
      </c>
      <c r="CA65" s="169"/>
      <c r="CB65" s="169" t="str">
        <f>IF(AND(CF61&lt;&gt;"",CB61&lt;&gt;""),IF(AND(AND(CB61&gt;-1,CB63&gt;-1),OR(CB61&gt;10,CB63&gt;10),ABS(CB61-CB63)&gt;1,IF(OR(CB61&gt;11,CB63&gt;11),ABS(CB61-CB63)=2,TRUE),CB61=INT(CB61),CB63=INT(CB63)),"","Error"),"")</f>
        <v/>
      </c>
      <c r="CC65" s="169"/>
      <c r="CD65" s="169" t="str">
        <f>IF(AND(CF61&lt;&gt;"",CD61&lt;&gt;""),IF(AND(AND(CD61&gt;-1,CD63&gt;-1),OR(CD61&gt;10,CD63&gt;10),ABS(CD61-CD63)&gt;1,IF(OR(CD61&gt;11,CD63&gt;11),ABS(CD61-CD63)=2,TRUE),CD61=INT(CD61),CD63=INT(CD63)),"","Error"),"")</f>
        <v/>
      </c>
      <c r="CE65" s="169"/>
      <c r="CG65" s="129"/>
      <c r="CH65" s="129"/>
      <c r="CI65" s="129"/>
      <c r="CJ65" s="129"/>
      <c r="CK65" s="129"/>
      <c r="CL65" s="129"/>
      <c r="CM65" s="129"/>
      <c r="CN65" s="129"/>
      <c r="CO65" s="129"/>
      <c r="CP65" s="129"/>
      <c r="CQ65" s="129"/>
      <c r="CR65" s="129"/>
      <c r="CS65" s="129"/>
      <c r="DL65" s="169" t="str">
        <f>IF(DV61&lt;&gt;"",IF(AND(AND(DL61&gt;-1,DL63&gt;-1),OR(DL61&gt;10,DL63&gt;10),ABS(DL61-DL63)&gt;1,IF(OR(DL61&gt;11,DL63&gt;11),ABS(DL61-DL63)=2,TRUE),DL61=INT(DL61),DL63=INT(DL63)),"","Error"),"")</f>
        <v/>
      </c>
      <c r="DM65" s="169"/>
      <c r="DN65" s="169" t="str">
        <f>IF(DV61&lt;&gt;"",IF(AND(AND(DN61&gt;-1,DN63&gt;-1),OR(DN61&gt;10,DN63&gt;10),ABS(DN61-DN63)&gt;1,IF(OR(DN61&gt;11,DN63&gt;11),ABS(DN61-DN63)=2,TRUE),DN61=INT(DN61),DN63=INT(DN63)),"","Error"),"")</f>
        <v/>
      </c>
      <c r="DO65" s="169"/>
      <c r="DP65" s="169" t="str">
        <f>IF(DV61&lt;&gt;"",IF(AND(AND(DP61&gt;-1,DP63&gt;-1),OR(DP61&gt;10,DP63&gt;10),ABS(DP61-DP63)&gt;1,IF(OR(DP61&gt;11,DP63&gt;11),ABS(DP61-DP63)=2,TRUE),DP61=INT(DP61),DP63=INT(DP63)),"","Error"),"")</f>
        <v/>
      </c>
      <c r="DQ65" s="169"/>
      <c r="DR65" s="169" t="str">
        <f>IF(AND(DV61&lt;&gt;"",DR61&lt;&gt;""),IF(AND(AND(DR61&gt;-1,DR63&gt;-1),OR(DR61&gt;10,DR63&gt;10),ABS(DR61-DR63)&gt;1,IF(OR(DR61&gt;11,DR63&gt;11),ABS(DR61-DR63)=2,TRUE),DR61=INT(DR61),DR63=INT(DR63)),"","Error"),"")</f>
        <v/>
      </c>
      <c r="DS65" s="169"/>
      <c r="DT65" s="169" t="str">
        <f>IF(AND(DV61&lt;&gt;"",DT61&lt;&gt;""),IF(AND(AND(DT61&gt;-1,DT63&gt;-1),OR(DT61&gt;10,DT63&gt;10),ABS(DT61-DT63)&gt;1,IF(OR(DT61&gt;11,DT63&gt;11),ABS(DT61-DT63)=2,TRUE),DT61=INT(DT61),DT63=INT(DT63)),"","Error"),"")</f>
        <v/>
      </c>
      <c r="DU65" s="169"/>
      <c r="DW65" s="129"/>
      <c r="DX65" s="129"/>
      <c r="DY65" s="129"/>
      <c r="DZ65" s="129"/>
      <c r="EA65" s="129"/>
      <c r="EB65" s="129"/>
      <c r="EC65" s="129"/>
      <c r="ED65" s="129"/>
      <c r="EE65" s="129"/>
      <c r="EF65" s="129"/>
      <c r="EG65" s="129"/>
      <c r="EH65" s="129"/>
      <c r="EI65" s="129"/>
      <c r="FB65" s="169" t="str">
        <f>IF(FL61&lt;&gt;"",IF(AND(AND(FB61&gt;-1,FB63&gt;-1),OR(FB61&gt;10,FB63&gt;10),ABS(FB61-FB63)&gt;1,IF(OR(FB61&gt;11,FB63&gt;11),ABS(FB61-FB63)=2,TRUE),FB61=INT(FB61),FB63=INT(FB63)),"","Error"),"")</f>
        <v/>
      </c>
      <c r="FC65" s="169"/>
      <c r="FD65" s="169" t="str">
        <f>IF(FL61&lt;&gt;"",IF(AND(AND(FD61&gt;-1,FD63&gt;-1),OR(FD61&gt;10,FD63&gt;10),ABS(FD61-FD63)&gt;1,IF(OR(FD61&gt;11,FD63&gt;11),ABS(FD61-FD63)=2,TRUE),FD61=INT(FD61),FD63=INT(FD63)),"","Error"),"")</f>
        <v/>
      </c>
      <c r="FE65" s="169"/>
      <c r="FF65" s="169" t="str">
        <f>IF(FL61&lt;&gt;"",IF(AND(AND(FF61&gt;-1,FF63&gt;-1),OR(FF61&gt;10,FF63&gt;10),ABS(FF61-FF63)&gt;1,IF(OR(FF61&gt;11,FF63&gt;11),ABS(FF61-FF63)=2,TRUE),FF61=INT(FF61),FF63=INT(FF63)),"","Error"),"")</f>
        <v/>
      </c>
      <c r="FG65" s="169"/>
      <c r="FH65" s="169" t="str">
        <f>IF(AND(FL61&lt;&gt;"",FH61&lt;&gt;""),IF(AND(AND(FH61&gt;-1,FH63&gt;-1),OR(FH61&gt;10,FH63&gt;10),ABS(FH61-FH63)&gt;1,IF(OR(FH61&gt;11,FH63&gt;11),ABS(FH61-FH63)=2,TRUE),FH61=INT(FH61),FH63=INT(FH63)),"","Error"),"")</f>
        <v/>
      </c>
      <c r="FI65" s="169"/>
      <c r="FJ65" s="169" t="str">
        <f>IF(AND(FL61&lt;&gt;"",FJ61&lt;&gt;""),IF(AND(AND(FJ61&gt;-1,FJ63&gt;-1),OR(FJ61&gt;10,FJ63&gt;10),ABS(FJ61-FJ63)&gt;1,IF(OR(FJ61&gt;11,FJ63&gt;11),ABS(FJ61-FJ63)=2,TRUE),FJ61=INT(FJ61),FJ63=INT(FJ63)),"","Error"),"")</f>
        <v/>
      </c>
      <c r="FK65" s="169"/>
    </row>
    <row r="66" spans="1:168" ht="11.25" customHeight="1">
      <c r="A66" s="259" t="s">
        <v>9</v>
      </c>
      <c r="B66" s="260"/>
      <c r="C66" s="260"/>
      <c r="D66" s="260"/>
      <c r="E66" s="260"/>
      <c r="F66" s="300" t="str">
        <f>Players!$C$1</f>
        <v>Enter Division Name</v>
      </c>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2" t="s">
        <v>10</v>
      </c>
      <c r="AI66" s="303"/>
      <c r="AJ66" s="303"/>
      <c r="AK66" s="306" t="str">
        <f>Players!$G$1</f>
        <v>Enter Date</v>
      </c>
      <c r="AL66" s="307"/>
      <c r="AM66" s="307"/>
      <c r="AN66" s="307"/>
      <c r="AO66" s="308"/>
      <c r="AQ66" s="154" t="str">
        <f>CONCATENATE($A70," ",$D70,","," ",$F68)</f>
        <v>Group: 2, Men's Singles</v>
      </c>
      <c r="AR66" s="155"/>
      <c r="AS66" s="155"/>
      <c r="AT66" s="155"/>
      <c r="AU66" s="155"/>
      <c r="AV66" s="155"/>
      <c r="AW66" s="155"/>
      <c r="AX66" s="155"/>
      <c r="AY66" s="155"/>
      <c r="AZ66" s="155"/>
      <c r="BA66" s="155"/>
      <c r="BB66" s="155"/>
      <c r="BC66" s="156"/>
      <c r="BD66" s="163">
        <f>A87</f>
        <v>1</v>
      </c>
      <c r="BE66" s="164"/>
      <c r="BF66" s="183" t="str">
        <f>C87</f>
        <v>B</v>
      </c>
      <c r="BG66" s="185" t="str">
        <f>IF(VLOOKUP($BF66,$A72:$C84,3,FALSE)=0,"",CONCATENATE(VLOOKUP(VLOOKUP($BF66,$A72:$C84,3,FALSE),Players!$C:$G,4,FALSE)," ",VLOOKUP($BF66,$A72:$C84,3,FALSE)," ",IF(ISERROR(VLOOKUP(VLOOKUP($BF66,$A72:$C84,3,FALSE),Players!$C:$G,5,FALSE)),"()",CONCATENATE("(",VLOOKUP(VLOOKUP($BF66,$A72:$C84,3,FALSE),Players!$C:$G,5,FALSE),")"))))</f>
        <v/>
      </c>
      <c r="BH66" s="186"/>
      <c r="BI66" s="186"/>
      <c r="BJ66" s="186"/>
      <c r="BK66" s="186"/>
      <c r="BL66" s="186"/>
      <c r="BM66" s="186"/>
      <c r="BN66" s="186"/>
      <c r="BO66" s="186"/>
      <c r="BP66" s="186"/>
      <c r="BQ66" s="186"/>
      <c r="BR66" s="186"/>
      <c r="BS66" s="186"/>
      <c r="BT66" s="186"/>
      <c r="BU66" s="187"/>
      <c r="BV66" s="170" t="str">
        <f>IF(D87&lt;&gt;"",D87,"")</f>
        <v/>
      </c>
      <c r="BW66" s="171"/>
      <c r="BX66" s="335" t="str">
        <f>IF(F87&lt;&gt;"",F87,"")</f>
        <v/>
      </c>
      <c r="BY66" s="171"/>
      <c r="BZ66" s="335" t="str">
        <f>IF(H87&lt;&gt;"",H87,"")</f>
        <v/>
      </c>
      <c r="CA66" s="171"/>
      <c r="CB66" s="335" t="str">
        <f>IF(J87&lt;&gt;"",J87,"")</f>
        <v/>
      </c>
      <c r="CC66" s="171"/>
      <c r="CD66" s="335" t="str">
        <f>IF(L87&lt;&gt;"",L87,"")</f>
        <v/>
      </c>
      <c r="CE66" s="337"/>
      <c r="CF66" s="174" t="str">
        <f>IF($CD66=$CD68,IF($CB66=$CB68,IF($BZ66&lt;&gt;"",IF($BZ66&gt;$BZ68,"W","L"),""),IF($CB66&gt;$CB68,"W","L")),IF($CD66&gt;$CD68,"W","L"))</f>
        <v/>
      </c>
      <c r="CG66" s="154" t="str">
        <f>CONCATENATE($A70," ",$D70,","," ",$F68)</f>
        <v>Group: 2, Men's Singles</v>
      </c>
      <c r="CH66" s="155"/>
      <c r="CI66" s="155"/>
      <c r="CJ66" s="155"/>
      <c r="CK66" s="155"/>
      <c r="CL66" s="155"/>
      <c r="CM66" s="155"/>
      <c r="CN66" s="155"/>
      <c r="CO66" s="155"/>
      <c r="CP66" s="155"/>
      <c r="CQ66" s="155"/>
      <c r="CR66" s="155"/>
      <c r="CS66" s="156"/>
      <c r="CT66" s="163">
        <f>O87</f>
        <v>8</v>
      </c>
      <c r="CU66" s="164"/>
      <c r="CV66" s="183" t="str">
        <f>Q87</f>
        <v>D</v>
      </c>
      <c r="CW66" s="185" t="str">
        <f>IF(VLOOKUP($CV66,$A72:$C84,3,FALSE)=0,"",CONCATENATE(VLOOKUP(VLOOKUP($CV66,$A72:$C84,3,FALSE),Players!$C:$G,4,FALSE)," ",VLOOKUP($CV66,$A72:$C84,3,FALSE)," ",IF(ISERROR(VLOOKUP(VLOOKUP($CV66,$A72:$C84,3,FALSE),Players!$C:$G,5,FALSE)),"()",CONCATENATE("(",VLOOKUP(VLOOKUP($CV66,$A72:$C84,3,FALSE),Players!$C:$G,5,FALSE),")"))))</f>
        <v/>
      </c>
      <c r="CX66" s="186"/>
      <c r="CY66" s="186"/>
      <c r="CZ66" s="186"/>
      <c r="DA66" s="186"/>
      <c r="DB66" s="186"/>
      <c r="DC66" s="186"/>
      <c r="DD66" s="186"/>
      <c r="DE66" s="186"/>
      <c r="DF66" s="186"/>
      <c r="DG66" s="186"/>
      <c r="DH66" s="186"/>
      <c r="DI66" s="186"/>
      <c r="DJ66" s="186"/>
      <c r="DK66" s="187"/>
      <c r="DL66" s="170" t="str">
        <f>IF(R87&lt;&gt;"",R87,"")</f>
        <v/>
      </c>
      <c r="DM66" s="171"/>
      <c r="DN66" s="335" t="str">
        <f>IF(T87&lt;&gt;"",T87,"")</f>
        <v/>
      </c>
      <c r="DO66" s="171"/>
      <c r="DP66" s="335" t="str">
        <f>IF(V87&lt;&gt;"",V87,"")</f>
        <v/>
      </c>
      <c r="DQ66" s="171"/>
      <c r="DR66" s="335" t="str">
        <f>IF(X87&lt;&gt;"",X87,"")</f>
        <v/>
      </c>
      <c r="DS66" s="171"/>
      <c r="DT66" s="335" t="str">
        <f>IF(Z87&lt;&gt;"",Z87,"")</f>
        <v/>
      </c>
      <c r="DU66" s="337"/>
      <c r="DV66" s="174" t="str">
        <f>IF($DT66=$DT68,IF($DR66=$DR68,IF($DP66&lt;&gt;"",IF($DP66&gt;$DP68,"W","L"),""),IF($DR66&gt;$DR68,"W","L")),IF($DT66&gt;$DT68,"W","L"))</f>
        <v/>
      </c>
      <c r="DW66" s="154" t="str">
        <f>CONCATENATE($A70," ",$D70,","," ",$F68)</f>
        <v>Group: 2, Men's Singles</v>
      </c>
      <c r="DX66" s="155"/>
      <c r="DY66" s="155"/>
      <c r="DZ66" s="155"/>
      <c r="EA66" s="155"/>
      <c r="EB66" s="155"/>
      <c r="EC66" s="155"/>
      <c r="ED66" s="155"/>
      <c r="EE66" s="155"/>
      <c r="EF66" s="155"/>
      <c r="EG66" s="155"/>
      <c r="EH66" s="155"/>
      <c r="EI66" s="156"/>
      <c r="EJ66" s="163">
        <f>AC87</f>
        <v>15</v>
      </c>
      <c r="EK66" s="164"/>
      <c r="EL66" s="183" t="str">
        <f>AE87</f>
        <v>F</v>
      </c>
      <c r="EM66" s="185" t="str">
        <f>IF(VLOOKUP($EL66,$A72:$C84,3,FALSE)=0,"",CONCATENATE(VLOOKUP(VLOOKUP($EL66,$A72:$C84,3,FALSE),Players!$C:$G,4,FALSE)," ",VLOOKUP($EL66,$A72:$C84,3,FALSE)," ",IF(ISERROR(VLOOKUP(VLOOKUP($EL66,$A72:$C84,3,FALSE),Players!$C:$G,5,FALSE)),"()",CONCATENATE("(",VLOOKUP(VLOOKUP($EL66,$A72:$C84,3,FALSE),Players!$C:$G,5,FALSE),")"))))</f>
        <v/>
      </c>
      <c r="EN66" s="186"/>
      <c r="EO66" s="186"/>
      <c r="EP66" s="186"/>
      <c r="EQ66" s="186"/>
      <c r="ER66" s="186"/>
      <c r="ES66" s="186"/>
      <c r="ET66" s="186"/>
      <c r="EU66" s="186"/>
      <c r="EV66" s="186"/>
      <c r="EW66" s="186"/>
      <c r="EX66" s="186"/>
      <c r="EY66" s="186"/>
      <c r="EZ66" s="186"/>
      <c r="FA66" s="187"/>
      <c r="FB66" s="170" t="str">
        <f>IF(AF87&lt;&gt;"",AF87,"")</f>
        <v/>
      </c>
      <c r="FC66" s="171"/>
      <c r="FD66" s="335" t="str">
        <f>IF(AH87&lt;&gt;"",AH87,"")</f>
        <v/>
      </c>
      <c r="FE66" s="171"/>
      <c r="FF66" s="335" t="str">
        <f>IF(AJ87&lt;&gt;"",AJ87,"")</f>
        <v/>
      </c>
      <c r="FG66" s="171"/>
      <c r="FH66" s="335" t="str">
        <f>IF(AL87&lt;&gt;"",AL87,"")</f>
        <v/>
      </c>
      <c r="FI66" s="171"/>
      <c r="FJ66" s="335" t="str">
        <f>IF(AN87&lt;&gt;"",AN87,"")</f>
        <v/>
      </c>
      <c r="FK66" s="337"/>
      <c r="FL66" s="174" t="str">
        <f>IF($FJ66=$FJ68,IF($FH66=$FH68,IF($FF66&lt;&gt;"",IF($FF66&gt;$FF68,"W","L"),""),IF($FH66&gt;$FH68,"W","L")),IF($FJ66&gt;$FJ68,"W","L"))</f>
        <v/>
      </c>
    </row>
    <row r="67" spans="1:168" ht="11.25" customHeight="1">
      <c r="A67" s="261"/>
      <c r="B67" s="262"/>
      <c r="C67" s="262"/>
      <c r="D67" s="262"/>
      <c r="E67" s="26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304"/>
      <c r="AI67" s="305"/>
      <c r="AJ67" s="305"/>
      <c r="AK67" s="309"/>
      <c r="AL67" s="309"/>
      <c r="AM67" s="309"/>
      <c r="AN67" s="309"/>
      <c r="AO67" s="310"/>
      <c r="AQ67" s="157"/>
      <c r="AR67" s="158"/>
      <c r="AS67" s="158"/>
      <c r="AT67" s="158"/>
      <c r="AU67" s="158"/>
      <c r="AV67" s="158"/>
      <c r="AW67" s="158"/>
      <c r="AX67" s="158"/>
      <c r="AY67" s="158"/>
      <c r="AZ67" s="158"/>
      <c r="BA67" s="158"/>
      <c r="BB67" s="158"/>
      <c r="BC67" s="159"/>
      <c r="BD67" s="165"/>
      <c r="BE67" s="166"/>
      <c r="BF67" s="184"/>
      <c r="BG67" s="188"/>
      <c r="BH67" s="189"/>
      <c r="BI67" s="189"/>
      <c r="BJ67" s="189"/>
      <c r="BK67" s="189"/>
      <c r="BL67" s="189"/>
      <c r="BM67" s="189"/>
      <c r="BN67" s="189"/>
      <c r="BO67" s="189"/>
      <c r="BP67" s="189"/>
      <c r="BQ67" s="189"/>
      <c r="BR67" s="189"/>
      <c r="BS67" s="189"/>
      <c r="BT67" s="189"/>
      <c r="BU67" s="190"/>
      <c r="BV67" s="172"/>
      <c r="BW67" s="173"/>
      <c r="BX67" s="336"/>
      <c r="BY67" s="173"/>
      <c r="BZ67" s="336"/>
      <c r="CA67" s="173"/>
      <c r="CB67" s="336"/>
      <c r="CC67" s="173"/>
      <c r="CD67" s="336"/>
      <c r="CE67" s="338"/>
      <c r="CF67" s="174"/>
      <c r="CG67" s="157"/>
      <c r="CH67" s="158"/>
      <c r="CI67" s="158"/>
      <c r="CJ67" s="158"/>
      <c r="CK67" s="158"/>
      <c r="CL67" s="158"/>
      <c r="CM67" s="158"/>
      <c r="CN67" s="158"/>
      <c r="CO67" s="158"/>
      <c r="CP67" s="158"/>
      <c r="CQ67" s="158"/>
      <c r="CR67" s="158"/>
      <c r="CS67" s="159"/>
      <c r="CT67" s="165"/>
      <c r="CU67" s="166"/>
      <c r="CV67" s="184"/>
      <c r="CW67" s="188"/>
      <c r="CX67" s="189"/>
      <c r="CY67" s="189"/>
      <c r="CZ67" s="189"/>
      <c r="DA67" s="189"/>
      <c r="DB67" s="189"/>
      <c r="DC67" s="189"/>
      <c r="DD67" s="189"/>
      <c r="DE67" s="189"/>
      <c r="DF67" s="189"/>
      <c r="DG67" s="189"/>
      <c r="DH67" s="189"/>
      <c r="DI67" s="189"/>
      <c r="DJ67" s="189"/>
      <c r="DK67" s="190"/>
      <c r="DL67" s="172"/>
      <c r="DM67" s="173"/>
      <c r="DN67" s="336"/>
      <c r="DO67" s="173"/>
      <c r="DP67" s="336"/>
      <c r="DQ67" s="173"/>
      <c r="DR67" s="336"/>
      <c r="DS67" s="173"/>
      <c r="DT67" s="336"/>
      <c r="DU67" s="338"/>
      <c r="DV67" s="174"/>
      <c r="DW67" s="157"/>
      <c r="DX67" s="158"/>
      <c r="DY67" s="158"/>
      <c r="DZ67" s="158"/>
      <c r="EA67" s="158"/>
      <c r="EB67" s="158"/>
      <c r="EC67" s="158"/>
      <c r="ED67" s="158"/>
      <c r="EE67" s="158"/>
      <c r="EF67" s="158"/>
      <c r="EG67" s="158"/>
      <c r="EH67" s="158"/>
      <c r="EI67" s="159"/>
      <c r="EJ67" s="165"/>
      <c r="EK67" s="166"/>
      <c r="EL67" s="184"/>
      <c r="EM67" s="188"/>
      <c r="EN67" s="189"/>
      <c r="EO67" s="189"/>
      <c r="EP67" s="189"/>
      <c r="EQ67" s="189"/>
      <c r="ER67" s="189"/>
      <c r="ES67" s="189"/>
      <c r="ET67" s="189"/>
      <c r="EU67" s="189"/>
      <c r="EV67" s="189"/>
      <c r="EW67" s="189"/>
      <c r="EX67" s="189"/>
      <c r="EY67" s="189"/>
      <c r="EZ67" s="189"/>
      <c r="FA67" s="190"/>
      <c r="FB67" s="172"/>
      <c r="FC67" s="173"/>
      <c r="FD67" s="336"/>
      <c r="FE67" s="173"/>
      <c r="FF67" s="336"/>
      <c r="FG67" s="173"/>
      <c r="FH67" s="336"/>
      <c r="FI67" s="173"/>
      <c r="FJ67" s="336"/>
      <c r="FK67" s="338"/>
      <c r="FL67" s="174"/>
    </row>
    <row r="68" spans="1:168" ht="11.25" customHeight="1">
      <c r="A68" s="266" t="s">
        <v>11</v>
      </c>
      <c r="B68" s="267"/>
      <c r="C68" s="267"/>
      <c r="D68" s="277" t="s">
        <v>12</v>
      </c>
      <c r="E68" s="278"/>
      <c r="F68" s="280" t="str">
        <f>Players!$A$3</f>
        <v>Men's Singles</v>
      </c>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302" t="s">
        <v>13</v>
      </c>
      <c r="AI68" s="303"/>
      <c r="AJ68" s="303"/>
      <c r="AK68" s="328" t="s">
        <v>53</v>
      </c>
      <c r="AL68" s="328"/>
      <c r="AM68" s="328"/>
      <c r="AN68" s="328"/>
      <c r="AO68" s="329"/>
      <c r="AQ68" s="157"/>
      <c r="AR68" s="158"/>
      <c r="AS68" s="158"/>
      <c r="AT68" s="158"/>
      <c r="AU68" s="158"/>
      <c r="AV68" s="158"/>
      <c r="AW68" s="158"/>
      <c r="AX68" s="158"/>
      <c r="AY68" s="158"/>
      <c r="AZ68" s="158"/>
      <c r="BA68" s="158"/>
      <c r="BB68" s="158"/>
      <c r="BC68" s="159"/>
      <c r="BD68" s="165"/>
      <c r="BE68" s="166"/>
      <c r="BF68" s="175" t="str">
        <f>C89</f>
        <v>G</v>
      </c>
      <c r="BG68" s="177" t="str">
        <f>IF(VLOOKUP($BF68,$A72:$C84,3,FALSE)=0,"",CONCATENATE(VLOOKUP(VLOOKUP($BF68,$A72:$C84,3,FALSE),Players!$C:$G,4,FALSE)," ",VLOOKUP($BF68,$A72:$C84,3,FALSE)," ",IF(ISERROR(VLOOKUP(VLOOKUP($BF68,$A72:$C84,3,FALSE),Players!$C:$G,5,FALSE)),"()",CONCATENATE("(",VLOOKUP(VLOOKUP($BF68,$A72:$C84,3,FALSE),Players!$C:$G,5,FALSE),")"))))</f>
        <v/>
      </c>
      <c r="BH68" s="178"/>
      <c r="BI68" s="178"/>
      <c r="BJ68" s="178"/>
      <c r="BK68" s="178"/>
      <c r="BL68" s="178"/>
      <c r="BM68" s="178"/>
      <c r="BN68" s="178"/>
      <c r="BO68" s="178"/>
      <c r="BP68" s="178"/>
      <c r="BQ68" s="178"/>
      <c r="BR68" s="178"/>
      <c r="BS68" s="178"/>
      <c r="BT68" s="178"/>
      <c r="BU68" s="179"/>
      <c r="BV68" s="150" t="str">
        <f>IF(D89&lt;&gt;"",D89,"")</f>
        <v/>
      </c>
      <c r="BW68" s="151"/>
      <c r="BX68" s="288" t="str">
        <f>IF(F89&lt;&gt;"",F89,"")</f>
        <v/>
      </c>
      <c r="BY68" s="151"/>
      <c r="BZ68" s="288" t="str">
        <f>IF(H89&lt;&gt;"",H89,"")</f>
        <v/>
      </c>
      <c r="CA68" s="151"/>
      <c r="CB68" s="288" t="str">
        <f>IF(J89&lt;&gt;"",J89,"")</f>
        <v/>
      </c>
      <c r="CC68" s="151"/>
      <c r="CD68" s="288" t="str">
        <f>IF(L89&lt;&gt;"",L89,"")</f>
        <v/>
      </c>
      <c r="CE68" s="332"/>
      <c r="CF68" s="174" t="str">
        <f>IF($CF66&lt;&gt;"",IF(CF66="W","L","W"),"")</f>
        <v/>
      </c>
      <c r="CG68" s="157"/>
      <c r="CH68" s="158"/>
      <c r="CI68" s="158"/>
      <c r="CJ68" s="158"/>
      <c r="CK68" s="158"/>
      <c r="CL68" s="158"/>
      <c r="CM68" s="158"/>
      <c r="CN68" s="158"/>
      <c r="CO68" s="158"/>
      <c r="CP68" s="158"/>
      <c r="CQ68" s="158"/>
      <c r="CR68" s="158"/>
      <c r="CS68" s="159"/>
      <c r="CT68" s="165"/>
      <c r="CU68" s="166"/>
      <c r="CV68" s="175" t="str">
        <f>Q89</f>
        <v>F</v>
      </c>
      <c r="CW68" s="177" t="str">
        <f>IF(VLOOKUP($CV68,$A72:$C84,3,FALSE)=0,"",CONCATENATE(VLOOKUP(VLOOKUP($CV68,$A72:$C84,3,FALSE),Players!$C:$G,4,FALSE)," ",VLOOKUP($CV68,$A72:$C84,3,FALSE)," ",IF(ISERROR(VLOOKUP(VLOOKUP($CV68,$A72:$C84,3,FALSE),Players!$C:$G,5,FALSE)),"()",CONCATENATE("(",VLOOKUP(VLOOKUP($CV68,$A72:$C84,3,FALSE),Players!$C:$G,5,FALSE),")"))))</f>
        <v/>
      </c>
      <c r="CX68" s="178"/>
      <c r="CY68" s="178"/>
      <c r="CZ68" s="178"/>
      <c r="DA68" s="178"/>
      <c r="DB68" s="178"/>
      <c r="DC68" s="178"/>
      <c r="DD68" s="178"/>
      <c r="DE68" s="178"/>
      <c r="DF68" s="178"/>
      <c r="DG68" s="178"/>
      <c r="DH68" s="178"/>
      <c r="DI68" s="178"/>
      <c r="DJ68" s="178"/>
      <c r="DK68" s="179"/>
      <c r="DL68" s="150" t="str">
        <f>IF(R89&lt;&gt;"",R89,"")</f>
        <v/>
      </c>
      <c r="DM68" s="151"/>
      <c r="DN68" s="288" t="str">
        <f>IF(T89&lt;&gt;"",T89,"")</f>
        <v/>
      </c>
      <c r="DO68" s="151"/>
      <c r="DP68" s="288" t="str">
        <f>IF(V89&lt;&gt;"",V89,"")</f>
        <v/>
      </c>
      <c r="DQ68" s="151"/>
      <c r="DR68" s="288" t="str">
        <f>IF(X89&lt;&gt;"",X89,"")</f>
        <v/>
      </c>
      <c r="DS68" s="151"/>
      <c r="DT68" s="288" t="str">
        <f>IF(Z89&lt;&gt;"",Z89,"")</f>
        <v/>
      </c>
      <c r="DU68" s="332"/>
      <c r="DV68" s="174" t="str">
        <f>IF($DV66&lt;&gt;"",IF(DV66="W","L","W"),"")</f>
        <v/>
      </c>
      <c r="DW68" s="157"/>
      <c r="DX68" s="158"/>
      <c r="DY68" s="158"/>
      <c r="DZ68" s="158"/>
      <c r="EA68" s="158"/>
      <c r="EB68" s="158"/>
      <c r="EC68" s="158"/>
      <c r="ED68" s="158"/>
      <c r="EE68" s="158"/>
      <c r="EF68" s="158"/>
      <c r="EG68" s="158"/>
      <c r="EH68" s="158"/>
      <c r="EI68" s="159"/>
      <c r="EJ68" s="165"/>
      <c r="EK68" s="166"/>
      <c r="EL68" s="175" t="str">
        <f>AE89</f>
        <v>G</v>
      </c>
      <c r="EM68" s="177" t="str">
        <f>IF(VLOOKUP($EL68,$A72:$C84,3,FALSE)=0,"",CONCATENATE(VLOOKUP(VLOOKUP($EL68,$A72:$C84,3,FALSE),Players!$C:$G,4,FALSE)," ",VLOOKUP($EL68,$A72:$C84,3,FALSE)," ",IF(ISERROR(VLOOKUP(VLOOKUP($EL68,$A72:$C84,3,FALSE),Players!$C:$G,5,FALSE)),"()",CONCATENATE("(",VLOOKUP(VLOOKUP($EL68,$A72:$C84,3,FALSE),Players!$C:$G,5,FALSE),")"))))</f>
        <v/>
      </c>
      <c r="EN68" s="178"/>
      <c r="EO68" s="178"/>
      <c r="EP68" s="178"/>
      <c r="EQ68" s="178"/>
      <c r="ER68" s="178"/>
      <c r="ES68" s="178"/>
      <c r="ET68" s="178"/>
      <c r="EU68" s="178"/>
      <c r="EV68" s="178"/>
      <c r="EW68" s="178"/>
      <c r="EX68" s="178"/>
      <c r="EY68" s="178"/>
      <c r="EZ68" s="178"/>
      <c r="FA68" s="179"/>
      <c r="FB68" s="150" t="str">
        <f>IF(AF89&lt;&gt;"",AF89,"")</f>
        <v/>
      </c>
      <c r="FC68" s="151"/>
      <c r="FD68" s="288" t="str">
        <f>IF(AH89&lt;&gt;"",AH89,"")</f>
        <v/>
      </c>
      <c r="FE68" s="151"/>
      <c r="FF68" s="288" t="str">
        <f>IF(AJ89&lt;&gt;"",AJ89,"")</f>
        <v/>
      </c>
      <c r="FG68" s="151"/>
      <c r="FH68" s="288" t="str">
        <f>IF(AL89&lt;&gt;"",AL89,"")</f>
        <v/>
      </c>
      <c r="FI68" s="151"/>
      <c r="FJ68" s="288" t="str">
        <f>IF(AN89&lt;&gt;"",AN89,"")</f>
        <v/>
      </c>
      <c r="FK68" s="332"/>
      <c r="FL68" s="174" t="str">
        <f>IF($FL66&lt;&gt;"",IF(FL66="W","L","W"),"")</f>
        <v/>
      </c>
    </row>
    <row r="69" spans="1:168" ht="11.25" customHeight="1" thickBot="1">
      <c r="A69" s="275"/>
      <c r="B69" s="276"/>
      <c r="C69" s="276"/>
      <c r="D69" s="279"/>
      <c r="E69" s="279"/>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304"/>
      <c r="AI69" s="305"/>
      <c r="AJ69" s="305"/>
      <c r="AK69" s="330"/>
      <c r="AL69" s="330"/>
      <c r="AM69" s="330"/>
      <c r="AN69" s="330"/>
      <c r="AO69" s="331"/>
      <c r="AQ69" s="160"/>
      <c r="AR69" s="161"/>
      <c r="AS69" s="161"/>
      <c r="AT69" s="161"/>
      <c r="AU69" s="161"/>
      <c r="AV69" s="161"/>
      <c r="AW69" s="161"/>
      <c r="AX69" s="161"/>
      <c r="AY69" s="161"/>
      <c r="AZ69" s="161"/>
      <c r="BA69" s="161"/>
      <c r="BB69" s="161"/>
      <c r="BC69" s="162"/>
      <c r="BD69" s="167"/>
      <c r="BE69" s="168"/>
      <c r="BF69" s="176"/>
      <c r="BG69" s="180"/>
      <c r="BH69" s="181"/>
      <c r="BI69" s="181"/>
      <c r="BJ69" s="181"/>
      <c r="BK69" s="181"/>
      <c r="BL69" s="181"/>
      <c r="BM69" s="181"/>
      <c r="BN69" s="181"/>
      <c r="BO69" s="181"/>
      <c r="BP69" s="181"/>
      <c r="BQ69" s="181"/>
      <c r="BR69" s="181"/>
      <c r="BS69" s="181"/>
      <c r="BT69" s="181"/>
      <c r="BU69" s="182"/>
      <c r="BV69" s="152"/>
      <c r="BW69" s="153"/>
      <c r="BX69" s="333"/>
      <c r="BY69" s="153"/>
      <c r="BZ69" s="333"/>
      <c r="CA69" s="153"/>
      <c r="CB69" s="333"/>
      <c r="CC69" s="153"/>
      <c r="CD69" s="333"/>
      <c r="CE69" s="334"/>
      <c r="CF69" s="174"/>
      <c r="CG69" s="160"/>
      <c r="CH69" s="161"/>
      <c r="CI69" s="161"/>
      <c r="CJ69" s="161"/>
      <c r="CK69" s="161"/>
      <c r="CL69" s="161"/>
      <c r="CM69" s="161"/>
      <c r="CN69" s="161"/>
      <c r="CO69" s="161"/>
      <c r="CP69" s="161"/>
      <c r="CQ69" s="161"/>
      <c r="CR69" s="161"/>
      <c r="CS69" s="162"/>
      <c r="CT69" s="167"/>
      <c r="CU69" s="168"/>
      <c r="CV69" s="176"/>
      <c r="CW69" s="180"/>
      <c r="CX69" s="181"/>
      <c r="CY69" s="181"/>
      <c r="CZ69" s="181"/>
      <c r="DA69" s="181"/>
      <c r="DB69" s="181"/>
      <c r="DC69" s="181"/>
      <c r="DD69" s="181"/>
      <c r="DE69" s="181"/>
      <c r="DF69" s="181"/>
      <c r="DG69" s="181"/>
      <c r="DH69" s="181"/>
      <c r="DI69" s="181"/>
      <c r="DJ69" s="181"/>
      <c r="DK69" s="182"/>
      <c r="DL69" s="152"/>
      <c r="DM69" s="153"/>
      <c r="DN69" s="333"/>
      <c r="DO69" s="153"/>
      <c r="DP69" s="333"/>
      <c r="DQ69" s="153"/>
      <c r="DR69" s="333"/>
      <c r="DS69" s="153"/>
      <c r="DT69" s="333"/>
      <c r="DU69" s="334"/>
      <c r="DV69" s="174"/>
      <c r="DW69" s="160"/>
      <c r="DX69" s="161"/>
      <c r="DY69" s="161"/>
      <c r="DZ69" s="161"/>
      <c r="EA69" s="161"/>
      <c r="EB69" s="161"/>
      <c r="EC69" s="161"/>
      <c r="ED69" s="161"/>
      <c r="EE69" s="161"/>
      <c r="EF69" s="161"/>
      <c r="EG69" s="161"/>
      <c r="EH69" s="161"/>
      <c r="EI69" s="162"/>
      <c r="EJ69" s="167"/>
      <c r="EK69" s="168"/>
      <c r="EL69" s="176"/>
      <c r="EM69" s="180"/>
      <c r="EN69" s="181"/>
      <c r="EO69" s="181"/>
      <c r="EP69" s="181"/>
      <c r="EQ69" s="181"/>
      <c r="ER69" s="181"/>
      <c r="ES69" s="181"/>
      <c r="ET69" s="181"/>
      <c r="EU69" s="181"/>
      <c r="EV69" s="181"/>
      <c r="EW69" s="181"/>
      <c r="EX69" s="181"/>
      <c r="EY69" s="181"/>
      <c r="EZ69" s="181"/>
      <c r="FA69" s="182"/>
      <c r="FB69" s="152"/>
      <c r="FC69" s="153"/>
      <c r="FD69" s="333"/>
      <c r="FE69" s="153"/>
      <c r="FF69" s="333"/>
      <c r="FG69" s="153"/>
      <c r="FH69" s="333"/>
      <c r="FI69" s="153"/>
      <c r="FJ69" s="333"/>
      <c r="FK69" s="334"/>
      <c r="FL69" s="174"/>
    </row>
    <row r="70" spans="1:168" ht="11.25" customHeight="1">
      <c r="A70" s="259" t="s">
        <v>15</v>
      </c>
      <c r="B70" s="260"/>
      <c r="C70" s="260"/>
      <c r="D70" s="264">
        <v>2</v>
      </c>
      <c r="E70" s="264"/>
      <c r="F70" s="266" t="s">
        <v>16</v>
      </c>
      <c r="G70" s="267"/>
      <c r="H70" s="267"/>
      <c r="I70" s="283"/>
      <c r="J70" s="284"/>
      <c r="K70" s="284"/>
      <c r="L70" s="284"/>
      <c r="M70" s="284"/>
      <c r="N70" s="264"/>
      <c r="O70" s="264"/>
      <c r="P70" s="264"/>
      <c r="Q70" s="264"/>
      <c r="R70" s="264"/>
      <c r="S70" s="264"/>
      <c r="T70" s="264"/>
      <c r="U70" s="264"/>
      <c r="V70" s="264"/>
      <c r="W70" s="325"/>
      <c r="X70" s="150" t="s">
        <v>17</v>
      </c>
      <c r="Y70" s="270"/>
      <c r="Z70" s="288" t="s">
        <v>18</v>
      </c>
      <c r="AA70" s="270"/>
      <c r="AB70" s="288" t="s">
        <v>19</v>
      </c>
      <c r="AC70" s="270"/>
      <c r="AD70" s="288" t="s">
        <v>20</v>
      </c>
      <c r="AE70" s="270"/>
      <c r="AF70" s="288" t="s">
        <v>43</v>
      </c>
      <c r="AG70" s="270"/>
      <c r="AH70" s="288" t="s">
        <v>52</v>
      </c>
      <c r="AI70" s="270"/>
      <c r="AJ70" s="288" t="s">
        <v>60</v>
      </c>
      <c r="AK70" s="368"/>
      <c r="AL70" s="292" t="s">
        <v>21</v>
      </c>
      <c r="AM70" s="293"/>
      <c r="AN70" s="296" t="s">
        <v>22</v>
      </c>
      <c r="AO70" s="297"/>
      <c r="AQ70" s="126"/>
      <c r="AR70" s="126"/>
      <c r="AS70" s="126"/>
      <c r="AT70" s="126"/>
      <c r="AU70" s="126"/>
      <c r="AV70" s="126"/>
      <c r="AW70" s="126"/>
      <c r="AX70" s="126"/>
      <c r="AY70" s="126"/>
      <c r="AZ70" s="126"/>
      <c r="BA70" s="126"/>
      <c r="BB70" s="126"/>
      <c r="BC70" s="126"/>
      <c r="BV70" s="169" t="str">
        <f>IF(CF66&lt;&gt;"",IF(AND(AND(BV66&gt;-1,BV68&gt;-1),OR(BV66&gt;10,BV68&gt;10),ABS(BV66-BV68)&gt;1,IF(OR(BV66&gt;11,BV68&gt;11),ABS(BV66-BV68)=2,TRUE),BV66=INT(BV66),BV68=INT(BV68)),"","Error"),"")</f>
        <v/>
      </c>
      <c r="BW70" s="169"/>
      <c r="BX70" s="169" t="str">
        <f>IF(CF66&lt;&gt;"",IF(AND(AND(BX66&gt;-1,BX68&gt;-1),OR(BX66&gt;10,BX68&gt;10),ABS(BX66-BX68)&gt;1,IF(OR(BX66&gt;11,BX68&gt;11),ABS(BX66-BX68)=2,TRUE),BX66=INT(BX66),BX68=INT(BX68)),"","Error"),"")</f>
        <v/>
      </c>
      <c r="BY70" s="169"/>
      <c r="BZ70" s="169" t="str">
        <f>IF(CF66&lt;&gt;"",IF(AND(AND(BZ66&gt;-1,BZ68&gt;-1),OR(BZ66&gt;10,BZ68&gt;10),ABS(BZ66-BZ68)&gt;1,IF(OR(BZ66&gt;11,BZ68&gt;11),ABS(BZ66-BZ68)=2,TRUE),BZ66=INT(BZ66),BZ68=INT(BZ68)),"","Error"),"")</f>
        <v/>
      </c>
      <c r="CA70" s="169"/>
      <c r="CB70" s="169" t="str">
        <f>IF(AND(CF66&lt;&gt;"",CB66&lt;&gt;""),IF(AND(AND(CB66&gt;-1,CB68&gt;-1),OR(CB66&gt;10,CB68&gt;10),ABS(CB66-CB68)&gt;1,IF(OR(CB66&gt;11,CB68&gt;11),ABS(CB66-CB68)=2,TRUE),CB66=INT(CB66),CB68=INT(CB68)),"","Error"),"")</f>
        <v/>
      </c>
      <c r="CC70" s="169"/>
      <c r="CD70" s="169" t="str">
        <f>IF(AND(CF66&lt;&gt;"",CD66&lt;&gt;""),IF(AND(AND(CD66&gt;-1,CD68&gt;-1),OR(CD66&gt;10,CD68&gt;10),ABS(CD66-CD68)&gt;1,IF(OR(CD66&gt;11,CD68&gt;11),ABS(CD66-CD68)=2,TRUE),CD66=INT(CD66),CD68=INT(CD68)),"","Error"),"")</f>
        <v/>
      </c>
      <c r="CE70" s="169"/>
      <c r="CG70" s="126"/>
      <c r="CH70" s="126"/>
      <c r="CI70" s="126"/>
      <c r="CJ70" s="126"/>
      <c r="CK70" s="126"/>
      <c r="CL70" s="126"/>
      <c r="CM70" s="126"/>
      <c r="CN70" s="126"/>
      <c r="CO70" s="126"/>
      <c r="CP70" s="126"/>
      <c r="CQ70" s="126"/>
      <c r="CR70" s="126"/>
      <c r="CS70" s="126"/>
      <c r="DL70" s="169" t="str">
        <f>IF(DV66&lt;&gt;"",IF(AND(AND(DL66&gt;-1,DL68&gt;-1),OR(DL66&gt;10,DL68&gt;10),ABS(DL66-DL68)&gt;1,IF(OR(DL66&gt;11,DL68&gt;11),ABS(DL66-DL68)=2,TRUE),DL66=INT(DL66),DL68=INT(DL68)),"","Error"),"")</f>
        <v/>
      </c>
      <c r="DM70" s="169"/>
      <c r="DN70" s="169" t="str">
        <f>IF(DV66&lt;&gt;"",IF(AND(AND(DN66&gt;-1,DN68&gt;-1),OR(DN66&gt;10,DN68&gt;10),ABS(DN66-DN68)&gt;1,IF(OR(DN66&gt;11,DN68&gt;11),ABS(DN66-DN68)=2,TRUE),DN66=INT(DN66),DN68=INT(DN68)),"","Error"),"")</f>
        <v/>
      </c>
      <c r="DO70" s="169"/>
      <c r="DP70" s="169" t="str">
        <f>IF(DV66&lt;&gt;"",IF(AND(AND(DP66&gt;-1,DP68&gt;-1),OR(DP66&gt;10,DP68&gt;10),ABS(DP66-DP68)&gt;1,IF(OR(DP66&gt;11,DP68&gt;11),ABS(DP66-DP68)=2,TRUE),DP66=INT(DP66),DP68=INT(DP68)),"","Error"),"")</f>
        <v/>
      </c>
      <c r="DQ70" s="169"/>
      <c r="DR70" s="169" t="str">
        <f>IF(AND(DV66&lt;&gt;"",DR66&lt;&gt;""),IF(AND(AND(DR66&gt;-1,DR68&gt;-1),OR(DR66&gt;10,DR68&gt;10),ABS(DR66-DR68)&gt;1,IF(OR(DR66&gt;11,DR68&gt;11),ABS(DR66-DR68)=2,TRUE),DR66=INT(DR66),DR68=INT(DR68)),"","Error"),"")</f>
        <v/>
      </c>
      <c r="DS70" s="169"/>
      <c r="DT70" s="169" t="str">
        <f>IF(AND(DV66&lt;&gt;"",DT66&lt;&gt;""),IF(AND(AND(DT66&gt;-1,DT68&gt;-1),OR(DT66&gt;10,DT68&gt;10),ABS(DT66-DT68)&gt;1,IF(OR(DT66&gt;11,DT68&gt;11),ABS(DT66-DT68)=2,TRUE),DT66=INT(DT66),DT68=INT(DT68)),"","Error"),"")</f>
        <v/>
      </c>
      <c r="DU70" s="169"/>
      <c r="DW70" s="126"/>
      <c r="DX70" s="126"/>
      <c r="DY70" s="126"/>
      <c r="DZ70" s="126"/>
      <c r="EA70" s="126"/>
      <c r="EB70" s="126"/>
      <c r="EC70" s="126"/>
      <c r="ED70" s="126"/>
      <c r="EE70" s="126"/>
      <c r="EF70" s="126"/>
      <c r="EG70" s="126"/>
      <c r="EH70" s="126"/>
      <c r="EI70" s="126"/>
      <c r="FB70" s="169" t="str">
        <f>IF(FL66&lt;&gt;"",IF(AND(AND(FB66&gt;-1,FB68&gt;-1),OR(FB66&gt;10,FB68&gt;10),ABS(FB66-FB68)&gt;1,IF(OR(FB66&gt;11,FB68&gt;11),ABS(FB66-FB68)=2,TRUE),FB66=INT(FB66),FB68=INT(FB68)),"","Error"),"")</f>
        <v/>
      </c>
      <c r="FC70" s="169"/>
      <c r="FD70" s="169" t="str">
        <f>IF(FL66&lt;&gt;"",IF(AND(AND(FD66&gt;-1,FD68&gt;-1),OR(FD66&gt;10,FD68&gt;10),ABS(FD66-FD68)&gt;1,IF(OR(FD66&gt;11,FD68&gt;11),ABS(FD66-FD68)=2,TRUE),FD66=INT(FD66),FD68=INT(FD68)),"","Error"),"")</f>
        <v/>
      </c>
      <c r="FE70" s="169"/>
      <c r="FF70" s="169" t="str">
        <f>IF(FL66&lt;&gt;"",IF(AND(AND(FF66&gt;-1,FF68&gt;-1),OR(FF66&gt;10,FF68&gt;10),ABS(FF66-FF68)&gt;1,IF(OR(FF66&gt;11,FF68&gt;11),ABS(FF66-FF68)=2,TRUE),FF66=INT(FF66),FF68=INT(FF68)),"","Error"),"")</f>
        <v/>
      </c>
      <c r="FG70" s="169"/>
      <c r="FH70" s="169" t="str">
        <f>IF(AND(FL66&lt;&gt;"",FH66&lt;&gt;""),IF(AND(AND(FH66&gt;-1,FH68&gt;-1),OR(FH66&gt;10,FH68&gt;10),ABS(FH66-FH68)&gt;1,IF(OR(FH66&gt;11,FH68&gt;11),ABS(FH66-FH68)=2,TRUE),FH66=INT(FH66),FH68=INT(FH68)),"","Error"),"")</f>
        <v/>
      </c>
      <c r="FI70" s="169"/>
      <c r="FJ70" s="169" t="str">
        <f>IF(AND(FL66&lt;&gt;"",FJ66&lt;&gt;""),IF(AND(AND(FJ66&gt;-1,FJ68&gt;-1),OR(FJ66&gt;10,FJ68&gt;10),ABS(FJ66-FJ68)&gt;1,IF(OR(FJ66&gt;11,FJ68&gt;11),ABS(FJ66-FJ68)=2,TRUE),FJ66=INT(FJ66),FJ68=INT(FJ68)),"","Error"),"")</f>
        <v/>
      </c>
      <c r="FK70" s="169"/>
    </row>
    <row r="71" spans="1:168" ht="11.25" customHeight="1" thickBot="1">
      <c r="A71" s="261"/>
      <c r="B71" s="262"/>
      <c r="C71" s="262"/>
      <c r="D71" s="326"/>
      <c r="E71" s="326"/>
      <c r="F71" s="275"/>
      <c r="G71" s="276"/>
      <c r="H71" s="276"/>
      <c r="I71" s="286"/>
      <c r="J71" s="286"/>
      <c r="K71" s="286"/>
      <c r="L71" s="286"/>
      <c r="M71" s="286"/>
      <c r="N71" s="326"/>
      <c r="O71" s="326"/>
      <c r="P71" s="326"/>
      <c r="Q71" s="326"/>
      <c r="R71" s="326"/>
      <c r="S71" s="326"/>
      <c r="T71" s="326"/>
      <c r="U71" s="326"/>
      <c r="V71" s="326"/>
      <c r="W71" s="327"/>
      <c r="X71" s="194"/>
      <c r="Y71" s="195"/>
      <c r="Z71" s="289"/>
      <c r="AA71" s="195"/>
      <c r="AB71" s="289"/>
      <c r="AC71" s="195"/>
      <c r="AD71" s="289"/>
      <c r="AE71" s="195"/>
      <c r="AF71" s="289"/>
      <c r="AG71" s="195"/>
      <c r="AH71" s="289"/>
      <c r="AI71" s="195"/>
      <c r="AJ71" s="289"/>
      <c r="AK71" s="369"/>
      <c r="AL71" s="294"/>
      <c r="AM71" s="295"/>
      <c r="AN71" s="298"/>
      <c r="AO71" s="299"/>
      <c r="AQ71" s="126"/>
      <c r="AR71" s="126"/>
      <c r="AS71" s="126"/>
      <c r="AT71" s="126"/>
      <c r="AU71" s="126"/>
      <c r="AV71" s="126"/>
      <c r="AW71" s="126"/>
      <c r="AX71" s="126"/>
      <c r="AY71" s="126"/>
      <c r="AZ71" s="126"/>
      <c r="BA71" s="126"/>
      <c r="BB71" s="126"/>
      <c r="BC71" s="126"/>
      <c r="CG71" s="126"/>
      <c r="CH71" s="126"/>
      <c r="CI71" s="126"/>
      <c r="CJ71" s="126"/>
      <c r="CK71" s="126"/>
      <c r="CL71" s="126"/>
      <c r="CM71" s="126"/>
      <c r="CN71" s="126"/>
      <c r="CO71" s="126"/>
      <c r="CP71" s="126"/>
      <c r="CQ71" s="126"/>
      <c r="CR71" s="126"/>
      <c r="CS71" s="126"/>
      <c r="DW71" s="126"/>
      <c r="DX71" s="126"/>
      <c r="DY71" s="126"/>
      <c r="DZ71" s="126"/>
      <c r="EA71" s="126"/>
      <c r="EB71" s="126"/>
      <c r="EC71" s="126"/>
      <c r="ED71" s="126"/>
      <c r="EE71" s="126"/>
      <c r="EF71" s="126"/>
      <c r="EG71" s="126"/>
      <c r="EH71" s="126"/>
      <c r="EI71" s="126"/>
    </row>
    <row r="72" spans="1:168" ht="11.25" customHeight="1">
      <c r="A72" s="210" t="str">
        <f>X70</f>
        <v>A</v>
      </c>
      <c r="B72" s="211"/>
      <c r="C72" s="357"/>
      <c r="D72" s="343"/>
      <c r="E72" s="343"/>
      <c r="F72" s="343"/>
      <c r="G72" s="343"/>
      <c r="H72" s="343"/>
      <c r="I72" s="343"/>
      <c r="J72" s="343"/>
      <c r="K72" s="343"/>
      <c r="L72" s="343"/>
      <c r="M72" s="215"/>
      <c r="N72" s="215"/>
      <c r="O72" s="215"/>
      <c r="P72" s="343"/>
      <c r="Q72" s="343"/>
      <c r="R72" s="343"/>
      <c r="S72" s="343"/>
      <c r="T72" s="343"/>
      <c r="U72" s="343"/>
      <c r="V72" s="343"/>
      <c r="W72" s="344"/>
      <c r="X72" s="365"/>
      <c r="Y72" s="366"/>
      <c r="Z72" s="252" t="str">
        <f>IF($D68="1P",IF(AN103=AN105,IF(AL103=AL105,IF(AJ103&lt;&gt;"",IF(AJ103&gt;AJ105,"W","L"),""),IF(AL103&gt;AL105,"W","L")),IF(AN103&gt;AN105,"W","L")),IF(AN91=AN93,IF(AL91=AL93,IF(AJ91&lt;&gt;"",IF(AJ91&gt;AJ93,"W","L"),""),IF(AL91&gt;AL93,"W","L")),IF(AN91&gt;AN93,"W","L")))</f>
        <v/>
      </c>
      <c r="AA72" s="253"/>
      <c r="AB72" s="252" t="str">
        <f>IF($D68="1P",IF(AN91=AN93,IF(AL91=AL93,IF(AJ91&lt;&gt;"",IF(AJ91&gt;AJ93,"W","L"),""),IF(AL91&gt;AL93,"W","L")),IF(AN91&gt;AN93,"W","L")),IF(Z107=Z109,IF(X107=X109,IF(V107&lt;&gt;"",IF(V107&gt;V109,"W","L"),""),IF(X107&gt;X109,"W","L")),IF(Z107&gt;Z109,"W","L")))</f>
        <v/>
      </c>
      <c r="AC72" s="253"/>
      <c r="AD72" s="252" t="str">
        <f>IF($D68="1P",IF(Z107=Z109,IF(X107=X109,IF(V107&lt;&gt;"",IF(V107&gt;V109,"W","L"),""),IF(X107&gt;X109,"W","L")),IF(Z107&gt;Z109,"W","L")),IF(Z95=Z97,IF(X95=X97,IF(V95&lt;&gt;"",IF(V95&gt;V97,"W","L"),""),IF(X95&gt;X97,"W","L")),IF(Z95&gt;Z97,"W","L")))</f>
        <v/>
      </c>
      <c r="AE72" s="253"/>
      <c r="AF72" s="252" t="str">
        <f>IF($D68="1P",IF(Z95=Z97,IF(X95=X97,IF(V95&lt;&gt;"",IF(V95&gt;V97,"W","L"),""),IF(X95&gt;X97,"W","L")),IF(Z95&gt;Z97,"W","L")),IF(L111=L113,IF(J111=J113,IF(H111&lt;&gt;"",IF(H111&gt;H113,"W","L"),""),IF(J111&gt;J438,"W","L")),IF(L111&gt;L113,"W","L")))</f>
        <v/>
      </c>
      <c r="AG72" s="253"/>
      <c r="AH72" s="252" t="str">
        <f>IF($D68="1P",IF(L111=L113,IF(J111=J113,IF(H111&lt;&gt;"",IF(H111&gt;H113,"W","L"),""),IF(J111&gt;J113,"W","L")),IF(L111&gt;L113,"W","L")),IF(AN103=AN105,IF(AL103=AL105,IF(AJ103&lt;&gt;"",IF(AJ103&gt;AJ105,"W","L"),""),IF(AL103&gt;AL105,"W","L")),IF(AN103&gt;AN105,"W","L")))</f>
        <v/>
      </c>
      <c r="AI72" s="253"/>
      <c r="AJ72" s="252" t="str">
        <f>IF($D68="1P",IF(L99=L101,IF(J99=J101,IF(H99&lt;&gt;"",IF(H99&gt;H101,"W","L"),""),IF(J99&gt;J101,"W","L")),IF(L99&gt;L101,"W","L")),IF(L99=L101,IF(J99=J101,IF(H99&lt;&gt;"",IF(H99&gt;H101,"W","L"),""),IF(J99&gt;J101,"W","L")),IF(L99&gt;L101,"W","L")))</f>
        <v/>
      </c>
      <c r="AK72" s="253"/>
      <c r="AL72" s="254" t="str">
        <f>IF(OR(COUNTIF(X72:AJ72,"W"),COUNTIF(X72:AJ72,"L")),COUNTIF(X72:AJ72,"W")*2+COUNTIF(X72:AJ72,"L"),"")</f>
        <v/>
      </c>
      <c r="AM72" s="255"/>
      <c r="AN72" s="256" t="str">
        <f>IF(AL72&lt;&gt;"",RANK(AL72,AL72:AL84,0),"")</f>
        <v/>
      </c>
      <c r="AO72" s="257"/>
      <c r="AQ72" s="127"/>
      <c r="AR72" s="127"/>
      <c r="AS72" s="127"/>
      <c r="AT72" s="127"/>
      <c r="AU72" s="127"/>
      <c r="AV72" s="127"/>
      <c r="AW72" s="127"/>
      <c r="AX72" s="127"/>
      <c r="AY72" s="127"/>
      <c r="AZ72" s="127"/>
      <c r="BA72" s="127"/>
      <c r="BB72" s="127"/>
      <c r="BC72" s="127"/>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127"/>
      <c r="CH72" s="127"/>
      <c r="CI72" s="127"/>
      <c r="CJ72" s="127"/>
      <c r="CK72" s="127"/>
      <c r="CL72" s="127"/>
      <c r="CM72" s="127"/>
      <c r="CN72" s="127"/>
      <c r="CO72" s="127"/>
      <c r="CP72" s="127"/>
      <c r="CQ72" s="127"/>
      <c r="CR72" s="127"/>
      <c r="CS72" s="127"/>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W72" s="127"/>
      <c r="DX72" s="127"/>
      <c r="DY72" s="127"/>
      <c r="DZ72" s="127"/>
      <c r="EA72" s="127"/>
      <c r="EB72" s="127"/>
      <c r="EC72" s="127"/>
      <c r="ED72" s="127"/>
      <c r="EE72" s="127"/>
      <c r="EF72" s="127"/>
      <c r="EG72" s="127"/>
      <c r="EH72" s="127"/>
      <c r="EI72" s="127"/>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row>
    <row r="73" spans="1:168" ht="11.25" customHeight="1">
      <c r="A73" s="212"/>
      <c r="B73" s="213"/>
      <c r="C73" s="218"/>
      <c r="D73" s="218"/>
      <c r="E73" s="218"/>
      <c r="F73" s="218"/>
      <c r="G73" s="218"/>
      <c r="H73" s="218"/>
      <c r="I73" s="218"/>
      <c r="J73" s="218"/>
      <c r="K73" s="218"/>
      <c r="L73" s="218"/>
      <c r="M73" s="218"/>
      <c r="N73" s="218"/>
      <c r="O73" s="218"/>
      <c r="P73" s="218"/>
      <c r="Q73" s="218"/>
      <c r="R73" s="218"/>
      <c r="S73" s="218"/>
      <c r="T73" s="218"/>
      <c r="U73" s="218"/>
      <c r="V73" s="218"/>
      <c r="W73" s="219"/>
      <c r="X73" s="367"/>
      <c r="Y73" s="364"/>
      <c r="Z73" s="234"/>
      <c r="AA73" s="233"/>
      <c r="AB73" s="224"/>
      <c r="AC73" s="225"/>
      <c r="AD73" s="234"/>
      <c r="AE73" s="233"/>
      <c r="AF73" s="234"/>
      <c r="AG73" s="233"/>
      <c r="AH73" s="234"/>
      <c r="AI73" s="233"/>
      <c r="AJ73" s="234"/>
      <c r="AK73" s="233"/>
      <c r="AL73" s="241"/>
      <c r="AM73" s="240"/>
      <c r="AN73" s="258"/>
      <c r="AO73" s="243"/>
      <c r="AQ73" s="128"/>
      <c r="AR73" s="128"/>
      <c r="AS73" s="128"/>
      <c r="AT73" s="128"/>
      <c r="AU73" s="128"/>
      <c r="AV73" s="128"/>
      <c r="AW73" s="128"/>
      <c r="AX73" s="128"/>
      <c r="AY73" s="128"/>
      <c r="AZ73" s="128"/>
      <c r="BA73" s="128"/>
      <c r="BB73" s="128"/>
      <c r="BC73" s="128"/>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128"/>
      <c r="CH73" s="128"/>
      <c r="CI73" s="128"/>
      <c r="CJ73" s="128"/>
      <c r="CK73" s="128"/>
      <c r="CL73" s="128"/>
      <c r="CM73" s="128"/>
      <c r="CN73" s="128"/>
      <c r="CO73" s="128"/>
      <c r="CP73" s="128"/>
      <c r="CQ73" s="128"/>
      <c r="CR73" s="128"/>
      <c r="CS73" s="128"/>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W73" s="128"/>
      <c r="DX73" s="128"/>
      <c r="DY73" s="128"/>
      <c r="DZ73" s="128"/>
      <c r="EA73" s="128"/>
      <c r="EB73" s="128"/>
      <c r="EC73" s="128"/>
      <c r="ED73" s="128"/>
      <c r="EE73" s="128"/>
      <c r="EF73" s="128"/>
      <c r="EG73" s="128"/>
      <c r="EH73" s="128"/>
      <c r="EI73" s="128"/>
      <c r="EJ73" s="41"/>
      <c r="EK73" s="41"/>
      <c r="EL73" s="41"/>
      <c r="EM73" s="41"/>
      <c r="EN73" s="41"/>
      <c r="EO73" s="41"/>
      <c r="EP73" s="41"/>
      <c r="EQ73" s="41"/>
      <c r="ER73" s="41"/>
      <c r="ES73" s="41"/>
      <c r="ET73" s="41"/>
      <c r="EU73" s="41"/>
      <c r="EV73" s="41"/>
      <c r="EW73" s="41"/>
      <c r="EX73" s="41"/>
      <c r="EY73" s="41"/>
      <c r="EZ73" s="41"/>
      <c r="FA73" s="41"/>
      <c r="FB73" s="41"/>
      <c r="FC73" s="41"/>
      <c r="FD73" s="41"/>
      <c r="FE73" s="41"/>
      <c r="FF73" s="41"/>
      <c r="FG73" s="41"/>
      <c r="FH73" s="41"/>
      <c r="FI73" s="41"/>
      <c r="FJ73" s="41"/>
      <c r="FK73" s="41"/>
    </row>
    <row r="74" spans="1:168" ht="11.25" customHeight="1">
      <c r="A74" s="210" t="str">
        <f>Z70</f>
        <v>B</v>
      </c>
      <c r="B74" s="211"/>
      <c r="C74" s="357"/>
      <c r="D74" s="343"/>
      <c r="E74" s="343"/>
      <c r="F74" s="343"/>
      <c r="G74" s="343"/>
      <c r="H74" s="343"/>
      <c r="I74" s="343"/>
      <c r="J74" s="343"/>
      <c r="K74" s="343"/>
      <c r="L74" s="343"/>
      <c r="M74" s="215"/>
      <c r="N74" s="215"/>
      <c r="O74" s="215"/>
      <c r="P74" s="343"/>
      <c r="Q74" s="343"/>
      <c r="R74" s="343"/>
      <c r="S74" s="343"/>
      <c r="T74" s="343"/>
      <c r="U74" s="343"/>
      <c r="V74" s="343"/>
      <c r="W74" s="344"/>
      <c r="X74" s="220" t="str">
        <f>IF(Z72&lt;&gt;"",IF(Z72="W","L","W"),"")</f>
        <v/>
      </c>
      <c r="Y74" s="221"/>
      <c r="Z74" s="228"/>
      <c r="AA74" s="362"/>
      <c r="AB74" s="227" t="str">
        <f>IF($D68="1P",IF(Z91=Z93,IF(X91=X93,IF(V91&lt;&gt;"",IF(V91&gt;V93,"W","L"),""),IF(X91&gt;X93,"W","L")),IF(Z91&gt;Z93,"W","L")),IF(AN111=AN113,IF(AL111=AL113,IF(AJ111&lt;&gt;"",IF(AJ111&gt;AJ113,"W","L"),""),IF(AL111&gt;AL113,"W","L")),IF(AN111&gt;AN113,"W","L")))</f>
        <v/>
      </c>
      <c r="AC74" s="221"/>
      <c r="AD74" s="227" t="str">
        <f>IF($D68="1P",IF(AN95=AN97,IF(AL95=AL97,IF(AJ95&lt;&gt;"",IF(AJ95&gt;AJ97,"W","L"),""),IF(AL95&gt;AL97,"W","L")),IF(AN95&gt;AN97,"W","L")),IF(Z111=Z113,IF(X111=X113,IF(V111&lt;&gt;"",IF(V111&gt;V113,"W","L"),""),IF(X111&gt;X113,"W","L")),IF(Z111&gt;Z113,"W","L")))</f>
        <v/>
      </c>
      <c r="AE74" s="221"/>
      <c r="AF74" s="227" t="str">
        <f>IF($D68="1P",IF(L103=L105,IF(J103=J105,IF(H103&lt;&gt;"",IF(H103&gt;H105,"W","L"),""),IF(J103&gt;J105,"W","L")),IF(L103&gt;L105,"W","L")),IF(L103=L105,IF(J103=J105,IF(H103&lt;&gt;"",IF(H103&gt;H105,"W","L"),""),IF(J103&gt;J105,"W","L")),IF(L103&gt;L105,"W","L")))</f>
        <v/>
      </c>
      <c r="AG74" s="221"/>
      <c r="AH74" s="227" t="str">
        <f>IF($D68="1P",IF(AN87=AN89,IF(AL87=AL89,IF(AJ87&lt;&gt;"",IF(AJ87&gt;AJ89,"W","L"),""),IF(AL87&gt;AL89,"W","L")),IF(AN87&gt;AN89,"W","L")),IF(Z103=Z105,IF(X103=X105,IF(V103&lt;&gt;"",IF(V103&gt;V105,"W","L"),""),IF(X103&gt;X105,"W","L")),IF(Z103&gt;Z105,"W","L")))</f>
        <v/>
      </c>
      <c r="AI74" s="221"/>
      <c r="AJ74" s="227" t="str">
        <f>IF($D68="1P",IF(L87=L89,IF(J87=J89,IF(H87&lt;&gt;"",IF(H87&gt;H89,"W","L"),""),IF(J87&gt;J89,"W","L")),IF(L87&gt;L109,"W","L")),IF(L87=L89,IF(J87=J89,IF(H87&lt;&gt;"",IF(H87&gt;H89,"W","L"),""),IF(J87&gt;J89,"W","L")),IF(L87&gt;L89,"W","L")))</f>
        <v/>
      </c>
      <c r="AK74" s="221"/>
      <c r="AL74" s="239" t="str">
        <f>IF(OR(COUNTIF(X74:AJ74,"W"),COUNTIF(X74:AJ74,"L")),COUNTIF(X74:AJ74,"W")*2+COUNTIF(X74:AJ74,"L"),"")</f>
        <v/>
      </c>
      <c r="AM74" s="240"/>
      <c r="AN74" s="242" t="str">
        <f>IF(AL74&lt;&gt;"",RANK(AL74,AL72:AL84,0),"")</f>
        <v/>
      </c>
      <c r="AO74" s="243"/>
      <c r="AQ74" s="126"/>
      <c r="AR74" s="126"/>
      <c r="AS74" s="126"/>
      <c r="AT74" s="126"/>
      <c r="AU74" s="126"/>
      <c r="AV74" s="126"/>
      <c r="AW74" s="126"/>
      <c r="AX74" s="126"/>
      <c r="AY74" s="126"/>
      <c r="AZ74" s="126"/>
      <c r="BA74" s="126"/>
      <c r="BB74" s="126"/>
      <c r="BC74" s="126"/>
      <c r="CG74" s="126"/>
      <c r="CH74" s="126"/>
      <c r="CI74" s="126"/>
      <c r="CJ74" s="126"/>
      <c r="CK74" s="126"/>
      <c r="CL74" s="126"/>
      <c r="CM74" s="126"/>
      <c r="CN74" s="126"/>
      <c r="CO74" s="126"/>
      <c r="CP74" s="126"/>
      <c r="CQ74" s="126"/>
      <c r="CR74" s="126"/>
      <c r="CS74" s="126"/>
      <c r="DW74" s="126"/>
      <c r="DX74" s="126"/>
      <c r="DY74" s="126"/>
      <c r="DZ74" s="126"/>
      <c r="EA74" s="126"/>
      <c r="EB74" s="126"/>
      <c r="EC74" s="126"/>
      <c r="ED74" s="126"/>
      <c r="EE74" s="126"/>
      <c r="EF74" s="126"/>
      <c r="EG74" s="126"/>
      <c r="EH74" s="126"/>
      <c r="EI74" s="126"/>
    </row>
    <row r="75" spans="1:168" ht="11.25" customHeight="1" thickBot="1">
      <c r="A75" s="212"/>
      <c r="B75" s="213"/>
      <c r="C75" s="218"/>
      <c r="D75" s="218"/>
      <c r="E75" s="218"/>
      <c r="F75" s="218"/>
      <c r="G75" s="218"/>
      <c r="H75" s="218"/>
      <c r="I75" s="218"/>
      <c r="J75" s="218"/>
      <c r="K75" s="218"/>
      <c r="L75" s="218"/>
      <c r="M75" s="218"/>
      <c r="N75" s="218"/>
      <c r="O75" s="218"/>
      <c r="P75" s="218"/>
      <c r="Q75" s="218"/>
      <c r="R75" s="218"/>
      <c r="S75" s="218"/>
      <c r="T75" s="218"/>
      <c r="U75" s="218"/>
      <c r="V75" s="218"/>
      <c r="W75" s="219"/>
      <c r="X75" s="232"/>
      <c r="Y75" s="233"/>
      <c r="Z75" s="363"/>
      <c r="AA75" s="364"/>
      <c r="AB75" s="234"/>
      <c r="AC75" s="233"/>
      <c r="AD75" s="234"/>
      <c r="AE75" s="233"/>
      <c r="AF75" s="234"/>
      <c r="AG75" s="233"/>
      <c r="AH75" s="234"/>
      <c r="AI75" s="233"/>
      <c r="AJ75" s="234"/>
      <c r="AK75" s="233"/>
      <c r="AL75" s="241"/>
      <c r="AM75" s="240"/>
      <c r="AN75" s="258"/>
      <c r="AO75" s="243"/>
      <c r="AQ75" s="127"/>
      <c r="AR75" s="127"/>
      <c r="AS75" s="127"/>
      <c r="AT75" s="127"/>
      <c r="AU75" s="127"/>
      <c r="AV75" s="127"/>
      <c r="AW75" s="127"/>
      <c r="AX75" s="127"/>
      <c r="AY75" s="127"/>
      <c r="AZ75" s="127"/>
      <c r="BA75" s="127"/>
      <c r="BB75" s="127"/>
      <c r="BC75" s="127"/>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G75" s="127"/>
      <c r="CH75" s="127"/>
      <c r="CI75" s="127"/>
      <c r="CJ75" s="127"/>
      <c r="CK75" s="127"/>
      <c r="CL75" s="127"/>
      <c r="CM75" s="127"/>
      <c r="CN75" s="127"/>
      <c r="CO75" s="127"/>
      <c r="CP75" s="127"/>
      <c r="CQ75" s="127"/>
      <c r="CR75" s="127"/>
      <c r="CS75" s="127"/>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W75" s="127"/>
      <c r="DX75" s="127"/>
      <c r="DY75" s="127"/>
      <c r="DZ75" s="127"/>
      <c r="EA75" s="127"/>
      <c r="EB75" s="127"/>
      <c r="EC75" s="127"/>
      <c r="ED75" s="127"/>
      <c r="EE75" s="127"/>
      <c r="EF75" s="127"/>
      <c r="EG75" s="127"/>
      <c r="EH75" s="127"/>
      <c r="EI75" s="127"/>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row>
    <row r="76" spans="1:168" ht="11.25" customHeight="1">
      <c r="A76" s="210" t="str">
        <f>AB70</f>
        <v>C</v>
      </c>
      <c r="B76" s="211"/>
      <c r="C76" s="357"/>
      <c r="D76" s="343"/>
      <c r="E76" s="343"/>
      <c r="F76" s="343"/>
      <c r="G76" s="343"/>
      <c r="H76" s="343"/>
      <c r="I76" s="343"/>
      <c r="J76" s="343"/>
      <c r="K76" s="343"/>
      <c r="L76" s="343"/>
      <c r="M76" s="215"/>
      <c r="N76" s="215"/>
      <c r="O76" s="215"/>
      <c r="P76" s="343"/>
      <c r="Q76" s="343"/>
      <c r="R76" s="343"/>
      <c r="S76" s="343"/>
      <c r="T76" s="343"/>
      <c r="U76" s="343"/>
      <c r="V76" s="343"/>
      <c r="W76" s="344"/>
      <c r="X76" s="220" t="str">
        <f>IF(AB72&lt;&gt;"",IF(AB72="W","L","W"),"")</f>
        <v/>
      </c>
      <c r="Y76" s="360"/>
      <c r="Z76" s="227" t="str">
        <f>IF(AB74&lt;&gt;"",IF(AB74="W","L","W"),"")</f>
        <v/>
      </c>
      <c r="AA76" s="221"/>
      <c r="AB76" s="228"/>
      <c r="AC76" s="362"/>
      <c r="AD76" s="227" t="str">
        <f>IF($D68="1P",IF(L107=L109,IF(J107=J109,IF(H107&lt;&gt;"",IF(H107&gt;H109,"W","L"),""),IF(J107&gt;J109,"W","L")),IF(L107&gt;L109,"W","L")),IF(L107=L109,IF(J107=J109,IF(H107&lt;&gt;"",IF(H107&gt;H109,"W","L"),""),IF(J107&gt;J109,"W","L")),IF(L107&gt;L109,"W","L")))</f>
        <v/>
      </c>
      <c r="AE76" s="221"/>
      <c r="AF76" s="227" t="str">
        <f>IF($D68="1P",IF(Z111=Z113,IF(X111=X113,IF(V111&lt;&gt;"",IF(V111&gt;V113,"W","L"),""),IF(X111&gt;X113,"W","L")),IF(Z111&gt;Z113,"W","L")),IF(Z99=Z101,IF(X99=X101,IF(V99&lt;&gt;"",IF(V99&gt;V101,"W","L"),""),IF(X99&gt;X101,"W","L")),IF(Z99&gt;Z101,"W","L")))</f>
        <v/>
      </c>
      <c r="AG76" s="221"/>
      <c r="AH76" s="227" t="str">
        <f>IF($D68="1P",IF(L91=L93,IF(J91=J93,IF(H91&lt;&gt;"",IF(H91&gt;H93,"W","L"),""),IF(J91&gt;J93,"W","L")),IF(L91&gt;L93,"W","L")),IF(L91=L93,IF(J91=J93,IF(H91&lt;&gt;"",IF(H91&gt;H93,"W","L"),""),IF(J91&gt;J93,"W","L")),IF(L91&gt;L93,"W","L")))</f>
        <v/>
      </c>
      <c r="AI76" s="221"/>
      <c r="AJ76" s="227" t="str">
        <f>IF($D68="1P",IF(Z103=Z105,IF(X103=X105,IF(V103&lt;&gt;"",IF(V103&gt;V105,"W","L"),""),IF(X103&gt;X105,"W","L")),IF(Z103&gt;Z105,"W","L")),IF(Z91=Z93,IF(X91=X93,IF(V91&lt;&gt;"",IF(V91&gt;V93,"W","L"),""),IF(X91&gt;X93,"W","L")),IF(Z91&gt;Z93,"W","L")))</f>
        <v/>
      </c>
      <c r="AK76" s="221"/>
      <c r="AL76" s="239" t="str">
        <f>IF(OR(COUNTIF(X76:AJ76,"W"),COUNTIF(X76:AJ76,"L")),COUNTIF(X76:AJ76,"W")*2+COUNTIF(X76:AJ76,"L"),"")</f>
        <v/>
      </c>
      <c r="AM76" s="240"/>
      <c r="AN76" s="242" t="str">
        <f>IF(AL76&lt;&gt;"",RANK(AL76,AL72:AL84,0),"")</f>
        <v/>
      </c>
      <c r="AO76" s="243"/>
      <c r="AQ76" s="154" t="str">
        <f>CONCATENATE($A70," ",$D70,","," ",$F68)</f>
        <v>Group: 2, Men's Singles</v>
      </c>
      <c r="AR76" s="155"/>
      <c r="AS76" s="155"/>
      <c r="AT76" s="155"/>
      <c r="AU76" s="155"/>
      <c r="AV76" s="155"/>
      <c r="AW76" s="155"/>
      <c r="AX76" s="155"/>
      <c r="AY76" s="155"/>
      <c r="AZ76" s="155"/>
      <c r="BA76" s="155"/>
      <c r="BB76" s="155"/>
      <c r="BC76" s="156"/>
      <c r="BD76" s="163">
        <f>A91</f>
        <v>2</v>
      </c>
      <c r="BE76" s="164"/>
      <c r="BF76" s="183" t="str">
        <f>C91</f>
        <v>C</v>
      </c>
      <c r="BG76" s="185" t="str">
        <f>IF(VLOOKUP($BF76,$A72:$C84,3,FALSE)=0,"",CONCATENATE(VLOOKUP(VLOOKUP($BF76,$A72:$C84,3,FALSE),Players!$C:$G,4,FALSE)," ",VLOOKUP($BF76,$A72:$C84,3,FALSE)," ",IF(ISERROR(VLOOKUP(VLOOKUP($BF76,$A72:$C84,3,FALSE),Players!$C:$G,5,FALSE)),"()",CONCATENATE("(",VLOOKUP(VLOOKUP($BF76,$A72:$C84,3,FALSE),Players!$C:$G,5,FALSE),")"))))</f>
        <v/>
      </c>
      <c r="BH76" s="186"/>
      <c r="BI76" s="186"/>
      <c r="BJ76" s="186"/>
      <c r="BK76" s="186"/>
      <c r="BL76" s="186"/>
      <c r="BM76" s="186"/>
      <c r="BN76" s="186"/>
      <c r="BO76" s="186"/>
      <c r="BP76" s="186"/>
      <c r="BQ76" s="186"/>
      <c r="BR76" s="186"/>
      <c r="BS76" s="186"/>
      <c r="BT76" s="186"/>
      <c r="BU76" s="187"/>
      <c r="BV76" s="170" t="str">
        <f>IF(D91&lt;&gt;"",D91,"")</f>
        <v/>
      </c>
      <c r="BW76" s="171"/>
      <c r="BX76" s="335" t="str">
        <f>IF(F91&lt;&gt;"",F91,"")</f>
        <v/>
      </c>
      <c r="BY76" s="171"/>
      <c r="BZ76" s="335" t="str">
        <f>IF(H91&lt;&gt;"",H91,"")</f>
        <v/>
      </c>
      <c r="CA76" s="171"/>
      <c r="CB76" s="335" t="str">
        <f>IF(J91&lt;&gt;"",J91,"")</f>
        <v/>
      </c>
      <c r="CC76" s="171"/>
      <c r="CD76" s="335" t="str">
        <f>IF(L91&lt;&gt;"",L91,"")</f>
        <v/>
      </c>
      <c r="CE76" s="337"/>
      <c r="CF76" s="174" t="str">
        <f>IF($CD76=$CD78,IF($CB76=$CB78,IF($BZ76&lt;&gt;"",IF($BZ76&gt;$BZ78,"W","L"),""),IF($CB76&gt;$CB78,"W","L")),IF($CD76&gt;$CD78,"W","L"))</f>
        <v/>
      </c>
      <c r="CG76" s="154" t="str">
        <f>CONCATENATE($A70," ",$D70,","," ",$F68)</f>
        <v>Group: 2, Men's Singles</v>
      </c>
      <c r="CH76" s="155"/>
      <c r="CI76" s="155"/>
      <c r="CJ76" s="155"/>
      <c r="CK76" s="155"/>
      <c r="CL76" s="155"/>
      <c r="CM76" s="155"/>
      <c r="CN76" s="155"/>
      <c r="CO76" s="155"/>
      <c r="CP76" s="155"/>
      <c r="CQ76" s="155"/>
      <c r="CR76" s="155"/>
      <c r="CS76" s="156"/>
      <c r="CT76" s="163">
        <f>O91</f>
        <v>9</v>
      </c>
      <c r="CU76" s="164"/>
      <c r="CV76" s="183" t="str">
        <f>Q91</f>
        <v>C</v>
      </c>
      <c r="CW76" s="185" t="str">
        <f>IF(VLOOKUP($CV76,$A72:$C84,3,FALSE)=0,"",CONCATENATE(VLOOKUP(VLOOKUP($CV76,$A72:$C84,3,FALSE),Players!$C:$G,4,FALSE)," ",VLOOKUP($CV76,$A72:$C84,3,FALSE)," ",IF(ISERROR(VLOOKUP(VLOOKUP($CV76,$A72:$C84,3,FALSE),Players!$C:$G,5,FALSE)),"()",CONCATENATE("(",VLOOKUP(VLOOKUP($CV76,$A72:$C84,3,FALSE),Players!$C:$G,5,FALSE),")"))))</f>
        <v/>
      </c>
      <c r="CX76" s="186"/>
      <c r="CY76" s="186"/>
      <c r="CZ76" s="186"/>
      <c r="DA76" s="186"/>
      <c r="DB76" s="186"/>
      <c r="DC76" s="186"/>
      <c r="DD76" s="186"/>
      <c r="DE76" s="186"/>
      <c r="DF76" s="186"/>
      <c r="DG76" s="186"/>
      <c r="DH76" s="186"/>
      <c r="DI76" s="186"/>
      <c r="DJ76" s="186"/>
      <c r="DK76" s="187"/>
      <c r="DL76" s="170" t="str">
        <f>IF(R91&lt;&gt;"",R91,"")</f>
        <v/>
      </c>
      <c r="DM76" s="171"/>
      <c r="DN76" s="335" t="str">
        <f>IF(T91&lt;&gt;"",T91,"")</f>
        <v/>
      </c>
      <c r="DO76" s="171"/>
      <c r="DP76" s="335" t="str">
        <f>IF(V91&lt;&gt;"",V91,"")</f>
        <v/>
      </c>
      <c r="DQ76" s="171"/>
      <c r="DR76" s="335" t="str">
        <f>IF(X91&lt;&gt;"",X91,"")</f>
        <v/>
      </c>
      <c r="DS76" s="171"/>
      <c r="DT76" s="335" t="str">
        <f>IF(Z91&lt;&gt;"",Z91,"")</f>
        <v/>
      </c>
      <c r="DU76" s="337"/>
      <c r="DV76" s="174" t="str">
        <f>IF($DT76=$DT78,IF($DR76=$DR78,IF($DP76&lt;&gt;"",IF($DP76&gt;$DP78,"W","L"),""),IF($DR76&gt;$DR78,"W","L")),IF($DT76&gt;$DT78,"W","L"))</f>
        <v/>
      </c>
      <c r="DW76" s="154" t="str">
        <f>CONCATENATE($A70," ",$D70,","," ",$F68)</f>
        <v>Group: 2, Men's Singles</v>
      </c>
      <c r="DX76" s="155"/>
      <c r="DY76" s="155"/>
      <c r="DZ76" s="155"/>
      <c r="EA76" s="155"/>
      <c r="EB76" s="155"/>
      <c r="EC76" s="155"/>
      <c r="ED76" s="155"/>
      <c r="EE76" s="155"/>
      <c r="EF76" s="155"/>
      <c r="EG76" s="155"/>
      <c r="EH76" s="155"/>
      <c r="EI76" s="156"/>
      <c r="EJ76" s="163">
        <f>AC91</f>
        <v>16</v>
      </c>
      <c r="EK76" s="164"/>
      <c r="EL76" s="183" t="str">
        <f>AE91</f>
        <v>A</v>
      </c>
      <c r="EM76" s="185" t="str">
        <f>IF(VLOOKUP($EL76,$A72:$C84,3,FALSE)=0,"",CONCATENATE(VLOOKUP(VLOOKUP($EL76,$A72:$C84,3,FALSE),Players!$C:$G,4,FALSE)," ",VLOOKUP($EL76,$A72:$C84,3,FALSE)," ",IF(ISERROR(VLOOKUP(VLOOKUP($EL76,$A72:$C84,3,FALSE),Players!$C:$G,5,FALSE)),"()",CONCATENATE("(",VLOOKUP(VLOOKUP($EL76,$A72:$C84,3,FALSE),Players!$C:$G,5,FALSE),")"))))</f>
        <v/>
      </c>
      <c r="EN76" s="186"/>
      <c r="EO76" s="186"/>
      <c r="EP76" s="186"/>
      <c r="EQ76" s="186"/>
      <c r="ER76" s="186"/>
      <c r="ES76" s="186"/>
      <c r="ET76" s="186"/>
      <c r="EU76" s="186"/>
      <c r="EV76" s="186"/>
      <c r="EW76" s="186"/>
      <c r="EX76" s="186"/>
      <c r="EY76" s="186"/>
      <c r="EZ76" s="186"/>
      <c r="FA76" s="187"/>
      <c r="FB76" s="170" t="str">
        <f>IF(AF91&lt;&gt;"",AF91,"")</f>
        <v/>
      </c>
      <c r="FC76" s="171"/>
      <c r="FD76" s="335" t="str">
        <f>IF(AH91&lt;&gt;"",AH91,"")</f>
        <v/>
      </c>
      <c r="FE76" s="171"/>
      <c r="FF76" s="335" t="str">
        <f>IF(AJ91&lt;&gt;"",AJ91,"")</f>
        <v/>
      </c>
      <c r="FG76" s="171"/>
      <c r="FH76" s="335" t="str">
        <f>IF(AL91&lt;&gt;"",AL91,"")</f>
        <v/>
      </c>
      <c r="FI76" s="171"/>
      <c r="FJ76" s="335" t="str">
        <f>IF(AN91&lt;&gt;"",AN91,"")</f>
        <v/>
      </c>
      <c r="FK76" s="337"/>
      <c r="FL76" s="174" t="str">
        <f>IF($FJ76=$FJ78,IF($FH76=$FH78,IF($FF76&lt;&gt;"",IF($FF76&gt;$FF78,"W","L"),""),IF($FH76&gt;$FH78,"W","L")),IF($FJ76&gt;$FJ78,"W","L"))</f>
        <v/>
      </c>
    </row>
    <row r="77" spans="1:168" ht="11.25" customHeight="1">
      <c r="A77" s="212"/>
      <c r="B77" s="213"/>
      <c r="C77" s="218"/>
      <c r="D77" s="218"/>
      <c r="E77" s="218"/>
      <c r="F77" s="218"/>
      <c r="G77" s="218"/>
      <c r="H77" s="218"/>
      <c r="I77" s="218"/>
      <c r="J77" s="218"/>
      <c r="K77" s="218"/>
      <c r="L77" s="218"/>
      <c r="M77" s="218"/>
      <c r="N77" s="218"/>
      <c r="O77" s="218"/>
      <c r="P77" s="218"/>
      <c r="Q77" s="218"/>
      <c r="R77" s="218"/>
      <c r="S77" s="218"/>
      <c r="T77" s="218"/>
      <c r="U77" s="218"/>
      <c r="V77" s="218"/>
      <c r="W77" s="219"/>
      <c r="X77" s="232"/>
      <c r="Y77" s="361"/>
      <c r="Z77" s="234"/>
      <c r="AA77" s="233"/>
      <c r="AB77" s="363"/>
      <c r="AC77" s="364"/>
      <c r="AD77" s="234"/>
      <c r="AE77" s="233"/>
      <c r="AF77" s="234"/>
      <c r="AG77" s="233"/>
      <c r="AH77" s="234"/>
      <c r="AI77" s="233"/>
      <c r="AJ77" s="234"/>
      <c r="AK77" s="233"/>
      <c r="AL77" s="241"/>
      <c r="AM77" s="240"/>
      <c r="AN77" s="258"/>
      <c r="AO77" s="243"/>
      <c r="AQ77" s="157"/>
      <c r="AR77" s="158"/>
      <c r="AS77" s="158"/>
      <c r="AT77" s="158"/>
      <c r="AU77" s="158"/>
      <c r="AV77" s="158"/>
      <c r="AW77" s="158"/>
      <c r="AX77" s="158"/>
      <c r="AY77" s="158"/>
      <c r="AZ77" s="158"/>
      <c r="BA77" s="158"/>
      <c r="BB77" s="158"/>
      <c r="BC77" s="159"/>
      <c r="BD77" s="165"/>
      <c r="BE77" s="166"/>
      <c r="BF77" s="184"/>
      <c r="BG77" s="188"/>
      <c r="BH77" s="189"/>
      <c r="BI77" s="189"/>
      <c r="BJ77" s="189"/>
      <c r="BK77" s="189"/>
      <c r="BL77" s="189"/>
      <c r="BM77" s="189"/>
      <c r="BN77" s="189"/>
      <c r="BO77" s="189"/>
      <c r="BP77" s="189"/>
      <c r="BQ77" s="189"/>
      <c r="BR77" s="189"/>
      <c r="BS77" s="189"/>
      <c r="BT77" s="189"/>
      <c r="BU77" s="190"/>
      <c r="BV77" s="172"/>
      <c r="BW77" s="173"/>
      <c r="BX77" s="336"/>
      <c r="BY77" s="173"/>
      <c r="BZ77" s="336"/>
      <c r="CA77" s="173"/>
      <c r="CB77" s="336"/>
      <c r="CC77" s="173"/>
      <c r="CD77" s="336"/>
      <c r="CE77" s="338"/>
      <c r="CF77" s="174"/>
      <c r="CG77" s="157"/>
      <c r="CH77" s="158"/>
      <c r="CI77" s="158"/>
      <c r="CJ77" s="158"/>
      <c r="CK77" s="158"/>
      <c r="CL77" s="158"/>
      <c r="CM77" s="158"/>
      <c r="CN77" s="158"/>
      <c r="CO77" s="158"/>
      <c r="CP77" s="158"/>
      <c r="CQ77" s="158"/>
      <c r="CR77" s="158"/>
      <c r="CS77" s="159"/>
      <c r="CT77" s="165"/>
      <c r="CU77" s="166"/>
      <c r="CV77" s="184"/>
      <c r="CW77" s="188"/>
      <c r="CX77" s="189"/>
      <c r="CY77" s="189"/>
      <c r="CZ77" s="189"/>
      <c r="DA77" s="189"/>
      <c r="DB77" s="189"/>
      <c r="DC77" s="189"/>
      <c r="DD77" s="189"/>
      <c r="DE77" s="189"/>
      <c r="DF77" s="189"/>
      <c r="DG77" s="189"/>
      <c r="DH77" s="189"/>
      <c r="DI77" s="189"/>
      <c r="DJ77" s="189"/>
      <c r="DK77" s="190"/>
      <c r="DL77" s="172"/>
      <c r="DM77" s="173"/>
      <c r="DN77" s="336"/>
      <c r="DO77" s="173"/>
      <c r="DP77" s="336"/>
      <c r="DQ77" s="173"/>
      <c r="DR77" s="336"/>
      <c r="DS77" s="173"/>
      <c r="DT77" s="336"/>
      <c r="DU77" s="338"/>
      <c r="DV77" s="174"/>
      <c r="DW77" s="157"/>
      <c r="DX77" s="158"/>
      <c r="DY77" s="158"/>
      <c r="DZ77" s="158"/>
      <c r="EA77" s="158"/>
      <c r="EB77" s="158"/>
      <c r="EC77" s="158"/>
      <c r="ED77" s="158"/>
      <c r="EE77" s="158"/>
      <c r="EF77" s="158"/>
      <c r="EG77" s="158"/>
      <c r="EH77" s="158"/>
      <c r="EI77" s="159"/>
      <c r="EJ77" s="165"/>
      <c r="EK77" s="166"/>
      <c r="EL77" s="184"/>
      <c r="EM77" s="188"/>
      <c r="EN77" s="189"/>
      <c r="EO77" s="189"/>
      <c r="EP77" s="189"/>
      <c r="EQ77" s="189"/>
      <c r="ER77" s="189"/>
      <c r="ES77" s="189"/>
      <c r="ET77" s="189"/>
      <c r="EU77" s="189"/>
      <c r="EV77" s="189"/>
      <c r="EW77" s="189"/>
      <c r="EX77" s="189"/>
      <c r="EY77" s="189"/>
      <c r="EZ77" s="189"/>
      <c r="FA77" s="190"/>
      <c r="FB77" s="172"/>
      <c r="FC77" s="173"/>
      <c r="FD77" s="336"/>
      <c r="FE77" s="173"/>
      <c r="FF77" s="336"/>
      <c r="FG77" s="173"/>
      <c r="FH77" s="336"/>
      <c r="FI77" s="173"/>
      <c r="FJ77" s="336"/>
      <c r="FK77" s="338"/>
      <c r="FL77" s="174"/>
    </row>
    <row r="78" spans="1:168" ht="11.25" customHeight="1">
      <c r="A78" s="210" t="str">
        <f>AD70</f>
        <v>D</v>
      </c>
      <c r="B78" s="211"/>
      <c r="C78" s="357"/>
      <c r="D78" s="343"/>
      <c r="E78" s="343"/>
      <c r="F78" s="343"/>
      <c r="G78" s="343"/>
      <c r="H78" s="343"/>
      <c r="I78" s="343"/>
      <c r="J78" s="343"/>
      <c r="K78" s="343"/>
      <c r="L78" s="343"/>
      <c r="M78" s="215"/>
      <c r="N78" s="215"/>
      <c r="O78" s="215"/>
      <c r="P78" s="343"/>
      <c r="Q78" s="343"/>
      <c r="R78" s="343"/>
      <c r="S78" s="343"/>
      <c r="T78" s="343"/>
      <c r="U78" s="343"/>
      <c r="V78" s="343"/>
      <c r="W78" s="344"/>
      <c r="X78" s="220" t="str">
        <f>IF(AD72&lt;&gt;"",IF(AD72="W","L","W"),"")</f>
        <v/>
      </c>
      <c r="Y78" s="221"/>
      <c r="Z78" s="227" t="str">
        <f>IF(AD74&lt;&gt;"",IF(AD74="W","L","W"),"")</f>
        <v/>
      </c>
      <c r="AA78" s="221"/>
      <c r="AB78" s="227" t="str">
        <f>IF(AD76&lt;&gt;"",IF(AD76="W","L","W"),"")</f>
        <v/>
      </c>
      <c r="AC78" s="221"/>
      <c r="AD78" s="228"/>
      <c r="AE78" s="362"/>
      <c r="AF78" s="227" t="str">
        <f>IF($D68="1P",IF(L95=L97,IF(J95=J97,IF(H95&lt;&gt;"",IF(H95&gt;H97,"W","L"),""),IF(J95&gt;J97,"W","L")),IF(L95&gt;L97,"W","L")),IF(L95=L97,IF(J95=J97,IF(H95&lt;&gt;"",IF(H95&gt;H97,"W","L"),""),IF(J95&gt;J97,"W","L")),IF(L95&gt;L97,"W","L")))</f>
        <v/>
      </c>
      <c r="AG78" s="221"/>
      <c r="AH78" s="227" t="str">
        <f>IF($D68="1P",IF(Z99=Z101,IF(X99=X101,IF(V99&lt;&gt;"",IF(V99&gt;V101,"W","L"),""),IF(X99&gt;X101,"W","L")),IF(Z99&gt;Z101,"W","L")),IF(Z87=Z89,IF(X87=X89,IF(V87&lt;&gt;"",IF(V87&gt;V89,"W","L"),""),IF(X87&gt;X89,"W","L")),IF(Z87&gt;Z89,"W","L")))</f>
        <v/>
      </c>
      <c r="AI78" s="221"/>
      <c r="AJ78" s="227" t="str">
        <f>IF($D68="1P",IF(AN107=AN109,IF(AL107=AL109,IF(AJ107&lt;&gt;"",IF(AJ107&gt;AJ109,"W","L"),""),IF(AL107&gt;AL109,"W","L")),IF(AN107&gt;AN109,"W","L")),IF(AN95=AN97,IF(AL95=AL97,IF(AJ95&lt;&gt;"",IF(AJ95&gt;AJ97,"W","L"),""),IF(AL95&gt;AL97,"W","L")),IF(AN95&gt;AN97,"W","L")))</f>
        <v/>
      </c>
      <c r="AK78" s="221"/>
      <c r="AL78" s="239" t="str">
        <f>IF(OR(COUNTIF(X78:AJ78,"W"),COUNTIF(X78:AJ78,"L")),COUNTIF(X78:AJ78,"W")*2+COUNTIF(X78:AJ78,"L"),"")</f>
        <v/>
      </c>
      <c r="AM78" s="240"/>
      <c r="AN78" s="242" t="str">
        <f>IF(AL78&lt;&gt;"",RANK(AL78,AL72:AL84,0),"")</f>
        <v/>
      </c>
      <c r="AO78" s="243"/>
      <c r="AQ78" s="157"/>
      <c r="AR78" s="158"/>
      <c r="AS78" s="158"/>
      <c r="AT78" s="158"/>
      <c r="AU78" s="158"/>
      <c r="AV78" s="158"/>
      <c r="AW78" s="158"/>
      <c r="AX78" s="158"/>
      <c r="AY78" s="158"/>
      <c r="AZ78" s="158"/>
      <c r="BA78" s="158"/>
      <c r="BB78" s="158"/>
      <c r="BC78" s="159"/>
      <c r="BD78" s="165"/>
      <c r="BE78" s="166"/>
      <c r="BF78" s="175" t="str">
        <f>C93</f>
        <v>F</v>
      </c>
      <c r="BG78" s="177" t="str">
        <f>IF(VLOOKUP($BF78,$A72:$C84,3,FALSE)=0,"",CONCATENATE(VLOOKUP(VLOOKUP($BF78,$A72:$C84,3,FALSE),Players!$C:$G,4,FALSE)," ",VLOOKUP($BF78,$A72:$C84,3,FALSE)," ",IF(ISERROR(VLOOKUP(VLOOKUP($BF78,$A72:$C84,3,FALSE),Players!$C:$G,5,FALSE)),"()",CONCATENATE("(",VLOOKUP(VLOOKUP($BF78,$A72:$C84,3,FALSE),Players!$C:$G,5,FALSE),")"))))</f>
        <v/>
      </c>
      <c r="BH78" s="178"/>
      <c r="BI78" s="178"/>
      <c r="BJ78" s="178"/>
      <c r="BK78" s="178"/>
      <c r="BL78" s="178"/>
      <c r="BM78" s="178"/>
      <c r="BN78" s="178"/>
      <c r="BO78" s="178"/>
      <c r="BP78" s="178"/>
      <c r="BQ78" s="178"/>
      <c r="BR78" s="178"/>
      <c r="BS78" s="178"/>
      <c r="BT78" s="178"/>
      <c r="BU78" s="179"/>
      <c r="BV78" s="150" t="str">
        <f>IF(D93&lt;&gt;"",D93,"")</f>
        <v/>
      </c>
      <c r="BW78" s="151"/>
      <c r="BX78" s="288" t="str">
        <f>IF(F93&lt;&gt;"",F93,"")</f>
        <v/>
      </c>
      <c r="BY78" s="151"/>
      <c r="BZ78" s="288" t="str">
        <f>IF(H93&lt;&gt;"",H93,"")</f>
        <v/>
      </c>
      <c r="CA78" s="151"/>
      <c r="CB78" s="288" t="str">
        <f>IF(J93&lt;&gt;"",J93,"")</f>
        <v/>
      </c>
      <c r="CC78" s="151"/>
      <c r="CD78" s="288" t="str">
        <f>IF(L93&lt;&gt;"",L93,"")</f>
        <v/>
      </c>
      <c r="CE78" s="332"/>
      <c r="CF78" s="174" t="str">
        <f>IF($CF76&lt;&gt;"",IF(CF76="W","L","W"),"")</f>
        <v/>
      </c>
      <c r="CG78" s="157"/>
      <c r="CH78" s="158"/>
      <c r="CI78" s="158"/>
      <c r="CJ78" s="158"/>
      <c r="CK78" s="158"/>
      <c r="CL78" s="158"/>
      <c r="CM78" s="158"/>
      <c r="CN78" s="158"/>
      <c r="CO78" s="158"/>
      <c r="CP78" s="158"/>
      <c r="CQ78" s="158"/>
      <c r="CR78" s="158"/>
      <c r="CS78" s="159"/>
      <c r="CT78" s="165"/>
      <c r="CU78" s="166"/>
      <c r="CV78" s="175" t="str">
        <f>Q93</f>
        <v>G</v>
      </c>
      <c r="CW78" s="177" t="str">
        <f>IF(VLOOKUP($CV78,$A72:$C84,3,FALSE)=0,"",CONCATENATE(VLOOKUP(VLOOKUP($CV78,$A72:$C84,3,FALSE),Players!$C:$G,4,FALSE)," ",VLOOKUP($CV78,$A72:$C84,3,FALSE)," ",IF(ISERROR(VLOOKUP(VLOOKUP($CV78,$A72:$C84,3,FALSE),Players!$C:$G,5,FALSE)),"()",CONCATENATE("(",VLOOKUP(VLOOKUP($CV78,$A72:$C84,3,FALSE),Players!$C:$G,5,FALSE),")"))))</f>
        <v/>
      </c>
      <c r="CX78" s="178"/>
      <c r="CY78" s="178"/>
      <c r="CZ78" s="178"/>
      <c r="DA78" s="178"/>
      <c r="DB78" s="178"/>
      <c r="DC78" s="178"/>
      <c r="DD78" s="178"/>
      <c r="DE78" s="178"/>
      <c r="DF78" s="178"/>
      <c r="DG78" s="178"/>
      <c r="DH78" s="178"/>
      <c r="DI78" s="178"/>
      <c r="DJ78" s="178"/>
      <c r="DK78" s="179"/>
      <c r="DL78" s="150" t="str">
        <f>IF(R93&lt;&gt;"",R93,"")</f>
        <v/>
      </c>
      <c r="DM78" s="151"/>
      <c r="DN78" s="288" t="str">
        <f>IF(T93&lt;&gt;"",T93,"")</f>
        <v/>
      </c>
      <c r="DO78" s="151"/>
      <c r="DP78" s="288" t="str">
        <f>IF(V93&lt;&gt;"",V93,"")</f>
        <v/>
      </c>
      <c r="DQ78" s="151"/>
      <c r="DR78" s="288" t="str">
        <f>IF(X93&lt;&gt;"",X93,"")</f>
        <v/>
      </c>
      <c r="DS78" s="151"/>
      <c r="DT78" s="288" t="str">
        <f>IF(Z93&lt;&gt;"",Z93,"")</f>
        <v/>
      </c>
      <c r="DU78" s="332"/>
      <c r="DV78" s="174" t="str">
        <f>IF($DV76&lt;&gt;"",IF(DV76="W","L","W"),"")</f>
        <v/>
      </c>
      <c r="DW78" s="157"/>
      <c r="DX78" s="158"/>
      <c r="DY78" s="158"/>
      <c r="DZ78" s="158"/>
      <c r="EA78" s="158"/>
      <c r="EB78" s="158"/>
      <c r="EC78" s="158"/>
      <c r="ED78" s="158"/>
      <c r="EE78" s="158"/>
      <c r="EF78" s="158"/>
      <c r="EG78" s="158"/>
      <c r="EH78" s="158"/>
      <c r="EI78" s="159"/>
      <c r="EJ78" s="165"/>
      <c r="EK78" s="166"/>
      <c r="EL78" s="175" t="str">
        <f>AE93</f>
        <v>B</v>
      </c>
      <c r="EM78" s="177" t="str">
        <f>IF(VLOOKUP($EL78,$A72:$C84,3,FALSE)=0,"",CONCATENATE(VLOOKUP(VLOOKUP($EL78,$A72:$C84,3,FALSE),Players!$C:$G,4,FALSE)," ",VLOOKUP($EL78,$A72:$C84,3,FALSE)," ",IF(ISERROR(VLOOKUP(VLOOKUP($EL78,$A72:$C84,3,FALSE),Players!$C:$G,5,FALSE)),"()",CONCATENATE("(",VLOOKUP(VLOOKUP($EL78,$A72:$C84,3,FALSE),Players!$C:$G,5,FALSE),")"))))</f>
        <v/>
      </c>
      <c r="EN78" s="178"/>
      <c r="EO78" s="178"/>
      <c r="EP78" s="178"/>
      <c r="EQ78" s="178"/>
      <c r="ER78" s="178"/>
      <c r="ES78" s="178"/>
      <c r="ET78" s="178"/>
      <c r="EU78" s="178"/>
      <c r="EV78" s="178"/>
      <c r="EW78" s="178"/>
      <c r="EX78" s="178"/>
      <c r="EY78" s="178"/>
      <c r="EZ78" s="178"/>
      <c r="FA78" s="179"/>
      <c r="FB78" s="150" t="str">
        <f>IF(AF93&lt;&gt;"",AF93,"")</f>
        <v/>
      </c>
      <c r="FC78" s="151"/>
      <c r="FD78" s="288" t="str">
        <f>IF(AH93&lt;&gt;"",AH93,"")</f>
        <v/>
      </c>
      <c r="FE78" s="151"/>
      <c r="FF78" s="288" t="str">
        <f>IF(AJ93&lt;&gt;"",AJ93,"")</f>
        <v/>
      </c>
      <c r="FG78" s="151"/>
      <c r="FH78" s="288" t="str">
        <f>IF(AL93&lt;&gt;"",AL93,"")</f>
        <v/>
      </c>
      <c r="FI78" s="151"/>
      <c r="FJ78" s="288" t="str">
        <f>IF(AN93&lt;&gt;"",AN93,"")</f>
        <v/>
      </c>
      <c r="FK78" s="332"/>
      <c r="FL78" s="174" t="str">
        <f>IF($FL76&lt;&gt;"",IF(FL76="W","L","W"),"")</f>
        <v/>
      </c>
    </row>
    <row r="79" spans="1:168" ht="11.25" customHeight="1" thickBot="1">
      <c r="A79" s="212"/>
      <c r="B79" s="213"/>
      <c r="C79" s="218"/>
      <c r="D79" s="218"/>
      <c r="E79" s="218"/>
      <c r="F79" s="218"/>
      <c r="G79" s="218"/>
      <c r="H79" s="218"/>
      <c r="I79" s="218"/>
      <c r="J79" s="218"/>
      <c r="K79" s="218"/>
      <c r="L79" s="218"/>
      <c r="M79" s="218"/>
      <c r="N79" s="218"/>
      <c r="O79" s="218"/>
      <c r="P79" s="218"/>
      <c r="Q79" s="218"/>
      <c r="R79" s="218"/>
      <c r="S79" s="218"/>
      <c r="T79" s="218"/>
      <c r="U79" s="218"/>
      <c r="V79" s="218"/>
      <c r="W79" s="219"/>
      <c r="X79" s="232"/>
      <c r="Y79" s="233"/>
      <c r="Z79" s="234"/>
      <c r="AA79" s="233"/>
      <c r="AB79" s="234"/>
      <c r="AC79" s="233"/>
      <c r="AD79" s="363"/>
      <c r="AE79" s="364"/>
      <c r="AF79" s="234"/>
      <c r="AG79" s="233"/>
      <c r="AH79" s="234"/>
      <c r="AI79" s="233"/>
      <c r="AJ79" s="234"/>
      <c r="AK79" s="233"/>
      <c r="AL79" s="241"/>
      <c r="AM79" s="240"/>
      <c r="AN79" s="258"/>
      <c r="AO79" s="243"/>
      <c r="AQ79" s="160"/>
      <c r="AR79" s="161"/>
      <c r="AS79" s="161"/>
      <c r="AT79" s="161"/>
      <c r="AU79" s="161"/>
      <c r="AV79" s="161"/>
      <c r="AW79" s="161"/>
      <c r="AX79" s="161"/>
      <c r="AY79" s="161"/>
      <c r="AZ79" s="161"/>
      <c r="BA79" s="161"/>
      <c r="BB79" s="161"/>
      <c r="BC79" s="162"/>
      <c r="BD79" s="167"/>
      <c r="BE79" s="168"/>
      <c r="BF79" s="176"/>
      <c r="BG79" s="180"/>
      <c r="BH79" s="181"/>
      <c r="BI79" s="181"/>
      <c r="BJ79" s="181"/>
      <c r="BK79" s="181"/>
      <c r="BL79" s="181"/>
      <c r="BM79" s="181"/>
      <c r="BN79" s="181"/>
      <c r="BO79" s="181"/>
      <c r="BP79" s="181"/>
      <c r="BQ79" s="181"/>
      <c r="BR79" s="181"/>
      <c r="BS79" s="181"/>
      <c r="BT79" s="181"/>
      <c r="BU79" s="182"/>
      <c r="BV79" s="152"/>
      <c r="BW79" s="153"/>
      <c r="BX79" s="333"/>
      <c r="BY79" s="153"/>
      <c r="BZ79" s="333"/>
      <c r="CA79" s="153"/>
      <c r="CB79" s="333"/>
      <c r="CC79" s="153"/>
      <c r="CD79" s="333"/>
      <c r="CE79" s="334"/>
      <c r="CF79" s="349"/>
      <c r="CG79" s="160"/>
      <c r="CH79" s="161"/>
      <c r="CI79" s="161"/>
      <c r="CJ79" s="161"/>
      <c r="CK79" s="161"/>
      <c r="CL79" s="161"/>
      <c r="CM79" s="161"/>
      <c r="CN79" s="161"/>
      <c r="CO79" s="161"/>
      <c r="CP79" s="161"/>
      <c r="CQ79" s="161"/>
      <c r="CR79" s="161"/>
      <c r="CS79" s="162"/>
      <c r="CT79" s="167"/>
      <c r="CU79" s="168"/>
      <c r="CV79" s="176"/>
      <c r="CW79" s="180"/>
      <c r="CX79" s="181"/>
      <c r="CY79" s="181"/>
      <c r="CZ79" s="181"/>
      <c r="DA79" s="181"/>
      <c r="DB79" s="181"/>
      <c r="DC79" s="181"/>
      <c r="DD79" s="181"/>
      <c r="DE79" s="181"/>
      <c r="DF79" s="181"/>
      <c r="DG79" s="181"/>
      <c r="DH79" s="181"/>
      <c r="DI79" s="181"/>
      <c r="DJ79" s="181"/>
      <c r="DK79" s="182"/>
      <c r="DL79" s="152"/>
      <c r="DM79" s="153"/>
      <c r="DN79" s="333"/>
      <c r="DO79" s="153"/>
      <c r="DP79" s="333"/>
      <c r="DQ79" s="153"/>
      <c r="DR79" s="333"/>
      <c r="DS79" s="153"/>
      <c r="DT79" s="333"/>
      <c r="DU79" s="334"/>
      <c r="DV79" s="174"/>
      <c r="DW79" s="160"/>
      <c r="DX79" s="161"/>
      <c r="DY79" s="161"/>
      <c r="DZ79" s="161"/>
      <c r="EA79" s="161"/>
      <c r="EB79" s="161"/>
      <c r="EC79" s="161"/>
      <c r="ED79" s="161"/>
      <c r="EE79" s="161"/>
      <c r="EF79" s="161"/>
      <c r="EG79" s="161"/>
      <c r="EH79" s="161"/>
      <c r="EI79" s="162"/>
      <c r="EJ79" s="167"/>
      <c r="EK79" s="168"/>
      <c r="EL79" s="176"/>
      <c r="EM79" s="180"/>
      <c r="EN79" s="181"/>
      <c r="EO79" s="181"/>
      <c r="EP79" s="181"/>
      <c r="EQ79" s="181"/>
      <c r="ER79" s="181"/>
      <c r="ES79" s="181"/>
      <c r="ET79" s="181"/>
      <c r="EU79" s="181"/>
      <c r="EV79" s="181"/>
      <c r="EW79" s="181"/>
      <c r="EX79" s="181"/>
      <c r="EY79" s="181"/>
      <c r="EZ79" s="181"/>
      <c r="FA79" s="182"/>
      <c r="FB79" s="152"/>
      <c r="FC79" s="153"/>
      <c r="FD79" s="333"/>
      <c r="FE79" s="153"/>
      <c r="FF79" s="333"/>
      <c r="FG79" s="153"/>
      <c r="FH79" s="333"/>
      <c r="FI79" s="153"/>
      <c r="FJ79" s="333"/>
      <c r="FK79" s="334"/>
      <c r="FL79" s="174"/>
    </row>
    <row r="80" spans="1:168" ht="11.25" customHeight="1">
      <c r="A80" s="210" t="str">
        <f>AF70</f>
        <v>E</v>
      </c>
      <c r="B80" s="211"/>
      <c r="C80" s="357"/>
      <c r="D80" s="343"/>
      <c r="E80" s="343"/>
      <c r="F80" s="343"/>
      <c r="G80" s="343"/>
      <c r="H80" s="343"/>
      <c r="I80" s="343"/>
      <c r="J80" s="343"/>
      <c r="K80" s="343"/>
      <c r="L80" s="343"/>
      <c r="M80" s="215"/>
      <c r="N80" s="215"/>
      <c r="O80" s="215"/>
      <c r="P80" s="343"/>
      <c r="Q80" s="343"/>
      <c r="R80" s="343"/>
      <c r="S80" s="343"/>
      <c r="T80" s="343"/>
      <c r="U80" s="343"/>
      <c r="V80" s="343"/>
      <c r="W80" s="344"/>
      <c r="X80" s="220" t="str">
        <f>IF(AF72&lt;&gt;"",IF(AF72="W","L","W"),"")</f>
        <v/>
      </c>
      <c r="Y80" s="221"/>
      <c r="Z80" s="227" t="str">
        <f>IF(AF74&lt;&gt;"",IF(AF74="W","L","W"),"")</f>
        <v/>
      </c>
      <c r="AA80" s="221"/>
      <c r="AB80" s="227" t="str">
        <f>IF(AF76&lt;&gt;"",IF(AF76="W","L","W"),"")</f>
        <v/>
      </c>
      <c r="AC80" s="221"/>
      <c r="AD80" s="227" t="str">
        <f>IF(AF78&lt;&gt;"",IF(AF78="W","L","W"),"")</f>
        <v/>
      </c>
      <c r="AE80" s="221"/>
      <c r="AF80" s="228"/>
      <c r="AG80" s="362"/>
      <c r="AH80" s="227" t="str">
        <f>IF($D68="1P",IF(AN111=AN113,IF(AL111=AL113,IF(AJ111&lt;&gt;"",IF(AJ111&gt;AJ113,"W","L"),""),IF(AL111&gt;AL113,"W","L")),IF(AN111&gt;AN113,"W","L")),IF(AN99=AN101,IF(AL99=AL101,IF(AJ99&lt;&gt;"",IF(AJ99&gt;AJ101,"W","L"),""),IF(AL99&gt;AL101,"W","L")),IF(AN99&gt;AN101,"W","L")))</f>
        <v/>
      </c>
      <c r="AI80" s="221"/>
      <c r="AJ80" s="227" t="str">
        <f>IF($D68="1P",IF(Z87=Z89,IF(X87=X89,IF(V87&lt;&gt;"",IF(V87&gt;V89,"W","L"),""),IF(X87&gt;X89,"W","L")),IF(Z87&gt;Z89,"W","L")),IF(AN107=AN109,IF(AL107=AL109,IF(AJ107&lt;&gt;"",IF(AJ107&gt;AJ109,"W","L"),""),IF(AL107&gt;AL109,"W","L")),IF(AN107&gt;AN109,"W","L")))</f>
        <v/>
      </c>
      <c r="AK80" s="221"/>
      <c r="AL80" s="239" t="str">
        <f>IF(OR(COUNTIF(X80:AJ80,"W"),COUNTIF(X80:AJ80,"L")),COUNTIF(X80:AJ80,"W")*2+COUNTIF(X80:AJ80,"L"),"")</f>
        <v/>
      </c>
      <c r="AM80" s="240"/>
      <c r="AN80" s="242" t="str">
        <f>IF(AL80&lt;&gt;"",RANK(AL80,AL72:AL84,0),"")</f>
        <v/>
      </c>
      <c r="AO80" s="243"/>
      <c r="AQ80" s="126"/>
      <c r="AR80" s="126"/>
      <c r="AS80" s="126"/>
      <c r="AT80" s="126"/>
      <c r="AU80" s="126"/>
      <c r="AV80" s="126"/>
      <c r="AW80" s="126"/>
      <c r="AX80" s="126"/>
      <c r="AY80" s="126"/>
      <c r="AZ80" s="126"/>
      <c r="BA80" s="126"/>
      <c r="BB80" s="126"/>
      <c r="BC80" s="126"/>
      <c r="BV80" s="169" t="str">
        <f>IF(CF76&lt;&gt;"",IF(AND(AND(BV76&gt;-1,BV78&gt;-1),OR(BV76&gt;10,BV78&gt;10),ABS(BV76-BV78)&gt;1,IF(OR(BV76&gt;11,BV78&gt;11),ABS(BV76-BV78)=2,TRUE),BV76=INT(BV76),BV78=INT(BV78)),"","Error"),"")</f>
        <v/>
      </c>
      <c r="BW80" s="169"/>
      <c r="BX80" s="169" t="str">
        <f>IF(CF76&lt;&gt;"",IF(AND(AND(BX76&gt;-1,BX78&gt;-1),OR(BX76&gt;10,BX78&gt;10),ABS(BX76-BX78)&gt;1,IF(OR(BX76&gt;11,BX78&gt;11),ABS(BX76-BX78)=2,TRUE),BX76=INT(BX76),BX78=INT(BX78)),"","Error"),"")</f>
        <v/>
      </c>
      <c r="BY80" s="169"/>
      <c r="BZ80" s="169" t="str">
        <f>IF(CF76&lt;&gt;"",IF(AND(AND(BZ76&gt;-1,BZ78&gt;-1),OR(BZ76&gt;10,BZ78&gt;10),ABS(BZ76-BZ78)&gt;1,IF(OR(BZ76&gt;11,BZ78&gt;11),ABS(BZ76-BZ78)=2,TRUE),BZ76=INT(BZ76),BZ78=INT(BZ78)),"","Error"),"")</f>
        <v/>
      </c>
      <c r="CA80" s="169"/>
      <c r="CB80" s="169" t="str">
        <f>IF(AND(CF76&lt;&gt;"",CB76&lt;&gt;""),IF(AND(AND(CB76&gt;-1,CB78&gt;-1),OR(CB76&gt;10,CB78&gt;10),ABS(CB76-CB78)&gt;1,IF(OR(CB76&gt;11,CB78&gt;11),ABS(CB76-CB78)=2,TRUE),CB76=INT(CB76),CB78=INT(CB78)),"","Error"),"")</f>
        <v/>
      </c>
      <c r="CC80" s="169"/>
      <c r="CD80" s="169" t="str">
        <f>IF(AND(CF76&lt;&gt;"",CD76&lt;&gt;""),IF(AND(AND(CD76&gt;-1,CD78&gt;-1),OR(CD76&gt;10,CD78&gt;10),ABS(CD76-CD78)&gt;1,IF(OR(CD76&gt;11,CD78&gt;11),ABS(CD76-CD78)=2,TRUE),CD76=INT(CD76),CD78=INT(CD78)),"","Error"),"")</f>
        <v/>
      </c>
      <c r="CE80" s="169"/>
      <c r="CG80" s="126"/>
      <c r="CH80" s="126"/>
      <c r="CI80" s="126"/>
      <c r="CJ80" s="126"/>
      <c r="CK80" s="126"/>
      <c r="CL80" s="126"/>
      <c r="CM80" s="126"/>
      <c r="CN80" s="126"/>
      <c r="CO80" s="126"/>
      <c r="CP80" s="126"/>
      <c r="CQ80" s="126"/>
      <c r="CR80" s="126"/>
      <c r="CS80" s="126"/>
      <c r="DL80" s="169" t="str">
        <f>IF(DV76&lt;&gt;"",IF(AND(AND(DL76&gt;-1,DL78&gt;-1),OR(DL76&gt;10,DL78&gt;10),ABS(DL76-DL78)&gt;1,IF(OR(DL76&gt;11,DL78&gt;11),ABS(DL76-DL78)=2,TRUE),DL76=INT(DL76),DL78=INT(DL78)),"","Error"),"")</f>
        <v/>
      </c>
      <c r="DM80" s="169"/>
      <c r="DN80" s="169" t="str">
        <f>IF(DV76&lt;&gt;"",IF(AND(AND(DN76&gt;-1,DN78&gt;-1),OR(DN76&gt;10,DN78&gt;10),ABS(DN76-DN78)&gt;1,IF(OR(DN76&gt;11,DN78&gt;11),ABS(DN76-DN78)=2,TRUE),DN76=INT(DN76),DN78=INT(DN78)),"","Error"),"")</f>
        <v/>
      </c>
      <c r="DO80" s="169"/>
      <c r="DP80" s="169" t="str">
        <f>IF(DV76&lt;&gt;"",IF(AND(AND(DP76&gt;-1,DP78&gt;-1),OR(DP76&gt;10,DP78&gt;10),ABS(DP76-DP78)&gt;1,IF(OR(DP76&gt;11,DP78&gt;11),ABS(DP76-DP78)=2,TRUE),DP76=INT(DP76),DP78=INT(DP78)),"","Error"),"")</f>
        <v/>
      </c>
      <c r="DQ80" s="169"/>
      <c r="DR80" s="169" t="str">
        <f>IF(AND(DV76&lt;&gt;"",DR76&lt;&gt;""),IF(AND(AND(DR76&gt;-1,DR78&gt;-1),OR(DR76&gt;10,DR78&gt;10),ABS(DR76-DR78)&gt;1,IF(OR(DR76&gt;11,DR78&gt;11),ABS(DR76-DR78)=2,TRUE),DR76=INT(DR76),DR78=INT(DR78)),"","Error"),"")</f>
        <v/>
      </c>
      <c r="DS80" s="169"/>
      <c r="DT80" s="169" t="str">
        <f>IF(AND(DV76&lt;&gt;"",DT76&lt;&gt;""),IF(AND(AND(DT76&gt;-1,DT78&gt;-1),OR(DT76&gt;10,DT78&gt;10),ABS(DT76-DT78)&gt;1,IF(OR(DT76&gt;11,DT78&gt;11),ABS(DT76-DT78)=2,TRUE),DT76=INT(DT76),DT78=INT(DT78)),"","Error"),"")</f>
        <v/>
      </c>
      <c r="DU80" s="169"/>
      <c r="DW80" s="126"/>
      <c r="DX80" s="126"/>
      <c r="DY80" s="126"/>
      <c r="DZ80" s="126"/>
      <c r="EA80" s="126"/>
      <c r="EB80" s="126"/>
      <c r="EC80" s="126"/>
      <c r="ED80" s="126"/>
      <c r="EE80" s="126"/>
      <c r="EF80" s="126"/>
      <c r="EG80" s="126"/>
      <c r="EH80" s="126"/>
      <c r="EI80" s="126"/>
      <c r="FB80" s="169" t="str">
        <f>IF(FL76&lt;&gt;"",IF(AND(AND(FB76&gt;-1,FB78&gt;-1),OR(FB76&gt;10,FB78&gt;10),ABS(FB76-FB78)&gt;1,IF(OR(FB76&gt;11,FB78&gt;11),ABS(FB76-FB78)=2,TRUE),FB76=INT(FB76),FB78=INT(FB78)),"","Error"),"")</f>
        <v/>
      </c>
      <c r="FC80" s="169"/>
      <c r="FD80" s="169" t="str">
        <f>IF(FL76&lt;&gt;"",IF(AND(AND(FD76&gt;-1,FD78&gt;-1),OR(FD76&gt;10,FD78&gt;10),ABS(FD76-FD78)&gt;1,IF(OR(FD76&gt;11,FD78&gt;11),ABS(FD76-FD78)=2,TRUE),FD76=INT(FD76),FD78=INT(FD78)),"","Error"),"")</f>
        <v/>
      </c>
      <c r="FE80" s="169"/>
      <c r="FF80" s="169" t="str">
        <f>IF(FL76&lt;&gt;"",IF(AND(AND(FF76&gt;-1,FF78&gt;-1),OR(FF76&gt;10,FF78&gt;10),ABS(FF76-FF78)&gt;1,IF(OR(FF76&gt;11,FF78&gt;11),ABS(FF76-FF78)=2,TRUE),FF76=INT(FF76),FF78=INT(FF78)),"","Error"),"")</f>
        <v/>
      </c>
      <c r="FG80" s="169"/>
      <c r="FH80" s="169" t="str">
        <f>IF(AND(FL76&lt;&gt;"",FH76&lt;&gt;""),IF(AND(AND(FH76&gt;-1,FH78&gt;-1),OR(FH76&gt;10,FH78&gt;10),ABS(FH76-FH78)&gt;1,IF(OR(FH76&gt;11,FH78&gt;11),ABS(FH76-FH78)=2,TRUE),FH76=INT(FH76),FH78=INT(FH78)),"","Error"),"")</f>
        <v/>
      </c>
      <c r="FI80" s="169"/>
      <c r="FJ80" s="169" t="str">
        <f>IF(AND(FL76&lt;&gt;"",FJ76&lt;&gt;""),IF(AND(AND(FJ76&gt;-1,FJ78&gt;-1),OR(FJ76&gt;10,FJ78&gt;10),ABS(FJ76-FJ78)&gt;1,IF(OR(FJ76&gt;11,FJ78&gt;11),ABS(FJ76-FJ78)=2,TRUE),FJ76=INT(FJ76),FJ78=INT(FJ78)),"","Error"),"")</f>
        <v/>
      </c>
      <c r="FK80" s="169"/>
    </row>
    <row r="81" spans="1:170" ht="11.25" customHeight="1">
      <c r="A81" s="212"/>
      <c r="B81" s="213"/>
      <c r="C81" s="218"/>
      <c r="D81" s="218"/>
      <c r="E81" s="218"/>
      <c r="F81" s="218"/>
      <c r="G81" s="218"/>
      <c r="H81" s="218"/>
      <c r="I81" s="218"/>
      <c r="J81" s="218"/>
      <c r="K81" s="218"/>
      <c r="L81" s="218"/>
      <c r="M81" s="218"/>
      <c r="N81" s="218"/>
      <c r="O81" s="218"/>
      <c r="P81" s="218"/>
      <c r="Q81" s="218"/>
      <c r="R81" s="218"/>
      <c r="S81" s="218"/>
      <c r="T81" s="218"/>
      <c r="U81" s="218"/>
      <c r="V81" s="218"/>
      <c r="W81" s="219"/>
      <c r="X81" s="232"/>
      <c r="Y81" s="233"/>
      <c r="Z81" s="234"/>
      <c r="AA81" s="233"/>
      <c r="AB81" s="234"/>
      <c r="AC81" s="233"/>
      <c r="AD81" s="234"/>
      <c r="AE81" s="233"/>
      <c r="AF81" s="363"/>
      <c r="AG81" s="364"/>
      <c r="AH81" s="234"/>
      <c r="AI81" s="233"/>
      <c r="AJ81" s="234"/>
      <c r="AK81" s="233"/>
      <c r="AL81" s="241"/>
      <c r="AM81" s="240"/>
      <c r="AN81" s="258"/>
      <c r="AO81" s="243"/>
      <c r="AQ81" s="126"/>
      <c r="AR81" s="126"/>
      <c r="AS81" s="126"/>
      <c r="AT81" s="126"/>
      <c r="AU81" s="126"/>
      <c r="AV81" s="126"/>
      <c r="AW81" s="126"/>
      <c r="AX81" s="126"/>
      <c r="AY81" s="126"/>
      <c r="AZ81" s="126"/>
      <c r="BA81" s="126"/>
      <c r="BB81" s="126"/>
      <c r="BC81" s="126"/>
      <c r="CG81" s="126"/>
      <c r="CH81" s="126"/>
      <c r="CI81" s="126"/>
      <c r="CJ81" s="126"/>
      <c r="CK81" s="126"/>
      <c r="CL81" s="126"/>
      <c r="CM81" s="126"/>
      <c r="CN81" s="126"/>
      <c r="CO81" s="126"/>
      <c r="CP81" s="126"/>
      <c r="CQ81" s="126"/>
      <c r="CR81" s="126"/>
      <c r="CS81" s="126"/>
      <c r="DW81" s="126"/>
      <c r="DX81" s="126"/>
      <c r="DY81" s="126"/>
      <c r="DZ81" s="126"/>
      <c r="EA81" s="126"/>
      <c r="EB81" s="126"/>
      <c r="EC81" s="126"/>
      <c r="ED81" s="126"/>
      <c r="EE81" s="126"/>
      <c r="EF81" s="126"/>
      <c r="EG81" s="126"/>
      <c r="EH81" s="126"/>
      <c r="EI81" s="126"/>
    </row>
    <row r="82" spans="1:170" ht="11.25" customHeight="1">
      <c r="A82" s="210" t="str">
        <f>AH70</f>
        <v>F</v>
      </c>
      <c r="B82" s="211"/>
      <c r="C82" s="357"/>
      <c r="D82" s="343"/>
      <c r="E82" s="343"/>
      <c r="F82" s="343"/>
      <c r="G82" s="343"/>
      <c r="H82" s="343"/>
      <c r="I82" s="343"/>
      <c r="J82" s="343"/>
      <c r="K82" s="343"/>
      <c r="L82" s="343"/>
      <c r="M82" s="215"/>
      <c r="N82" s="215"/>
      <c r="O82" s="215"/>
      <c r="P82" s="343"/>
      <c r="Q82" s="343"/>
      <c r="R82" s="343"/>
      <c r="S82" s="343"/>
      <c r="T82" s="343"/>
      <c r="U82" s="343"/>
      <c r="V82" s="343"/>
      <c r="W82" s="344"/>
      <c r="X82" s="220" t="str">
        <f>IF(AH72&lt;&gt;"",IF(AH72="W","L","W"),"")</f>
        <v/>
      </c>
      <c r="Y82" s="221"/>
      <c r="Z82" s="227" t="str">
        <f>IF(AH74&lt;&gt;"",IF(AH74="W","L","W"),"")</f>
        <v/>
      </c>
      <c r="AA82" s="221"/>
      <c r="AB82" s="227" t="str">
        <f>IF(AH76&lt;&gt;"",IF(AH76="W","L","W"),"")</f>
        <v/>
      </c>
      <c r="AC82" s="221"/>
      <c r="AD82" s="227" t="str">
        <f>IF(AH78&lt;&gt;"",IF(AH78="W","L","W"),"")</f>
        <v/>
      </c>
      <c r="AE82" s="221"/>
      <c r="AF82" s="227" t="str">
        <f>IF(AH80&lt;&gt;"",IF(AH80="W","L","W"),"")</f>
        <v/>
      </c>
      <c r="AG82" s="221"/>
      <c r="AH82" s="228"/>
      <c r="AI82" s="229"/>
      <c r="AJ82" s="227" t="str">
        <f>IF($D68="1P",IF(AN99=AN101,IF(AL99=AL101,IF(AJ99&lt;&gt;"",IF(AJ99&gt;AJ101,"W","L"),""),IF(AL99&gt;AL101,"W","L")),IF(AN99&gt;AN101,"W","L")),IF(AN87=AN89,IF(AL87=AL89,IF(AJ87&lt;&gt;"",IF(AJ87&gt;AJ89,"W","L"),""),IF(AL87&gt;AL89,"W","L")),IF(AN87&gt;AN89,"W","L")))</f>
        <v/>
      </c>
      <c r="AK82" s="221"/>
      <c r="AL82" s="353" t="str">
        <f>IF(OR(COUNTIF(X82:AJ82,"W"),COUNTIF(X82:AJ82,"L")),COUNTIF(X82:AJ82,"W")*2+COUNTIF(X82:AJ82,"L"),"")</f>
        <v/>
      </c>
      <c r="AM82" s="354"/>
      <c r="AN82" s="355" t="str">
        <f>IF(AL82&lt;&gt;"",RANK(AL82,AL72:AL84,0),"")</f>
        <v/>
      </c>
      <c r="AO82" s="356"/>
      <c r="AQ82" s="127"/>
      <c r="AR82" s="127"/>
      <c r="AS82" s="127"/>
      <c r="AT82" s="127"/>
      <c r="AU82" s="127"/>
      <c r="AV82" s="127"/>
      <c r="AW82" s="127"/>
      <c r="AX82" s="127"/>
      <c r="AY82" s="127"/>
      <c r="AZ82" s="127"/>
      <c r="BA82" s="127"/>
      <c r="BB82" s="127"/>
      <c r="BC82" s="127"/>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G82" s="127"/>
      <c r="CH82" s="127"/>
      <c r="CI82" s="127"/>
      <c r="CJ82" s="127"/>
      <c r="CK82" s="127"/>
      <c r="CL82" s="127"/>
      <c r="CM82" s="127"/>
      <c r="CN82" s="127"/>
      <c r="CO82" s="127"/>
      <c r="CP82" s="127"/>
      <c r="CQ82" s="127"/>
      <c r="CR82" s="127"/>
      <c r="CS82" s="127"/>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W82" s="127"/>
      <c r="DX82" s="127"/>
      <c r="DY82" s="127"/>
      <c r="DZ82" s="127"/>
      <c r="EA82" s="127"/>
      <c r="EB82" s="127"/>
      <c r="EC82" s="127"/>
      <c r="ED82" s="127"/>
      <c r="EE82" s="127"/>
      <c r="EF82" s="127"/>
      <c r="EG82" s="127"/>
      <c r="EH82" s="127"/>
      <c r="EI82" s="127"/>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row>
    <row r="83" spans="1:170" ht="11.25" customHeight="1">
      <c r="A83" s="212"/>
      <c r="B83" s="213"/>
      <c r="C83" s="218"/>
      <c r="D83" s="218"/>
      <c r="E83" s="218"/>
      <c r="F83" s="218"/>
      <c r="G83" s="218"/>
      <c r="H83" s="218"/>
      <c r="I83" s="218"/>
      <c r="J83" s="218"/>
      <c r="K83" s="218"/>
      <c r="L83" s="218"/>
      <c r="M83" s="218"/>
      <c r="N83" s="218"/>
      <c r="O83" s="218"/>
      <c r="P83" s="218"/>
      <c r="Q83" s="218"/>
      <c r="R83" s="218"/>
      <c r="S83" s="218"/>
      <c r="T83" s="218"/>
      <c r="U83" s="218"/>
      <c r="V83" s="218"/>
      <c r="W83" s="219"/>
      <c r="X83" s="232"/>
      <c r="Y83" s="233"/>
      <c r="Z83" s="234"/>
      <c r="AA83" s="233"/>
      <c r="AB83" s="234"/>
      <c r="AC83" s="233"/>
      <c r="AD83" s="234"/>
      <c r="AE83" s="233"/>
      <c r="AF83" s="234"/>
      <c r="AG83" s="233"/>
      <c r="AH83" s="235"/>
      <c r="AI83" s="236"/>
      <c r="AJ83" s="234"/>
      <c r="AK83" s="233"/>
      <c r="AL83" s="358"/>
      <c r="AM83" s="359"/>
      <c r="AN83" s="258"/>
      <c r="AO83" s="243"/>
      <c r="AQ83" s="128"/>
      <c r="AR83" s="128"/>
      <c r="AS83" s="128"/>
      <c r="AT83" s="128"/>
      <c r="AU83" s="128"/>
      <c r="AV83" s="128"/>
      <c r="AW83" s="128"/>
      <c r="AX83" s="128"/>
      <c r="AY83" s="128"/>
      <c r="AZ83" s="128"/>
      <c r="BA83" s="128"/>
      <c r="BB83" s="128"/>
      <c r="BC83" s="128"/>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G83" s="128"/>
      <c r="CH83" s="128"/>
      <c r="CI83" s="128"/>
      <c r="CJ83" s="128"/>
      <c r="CK83" s="128"/>
      <c r="CL83" s="128"/>
      <c r="CM83" s="128"/>
      <c r="CN83" s="128"/>
      <c r="CO83" s="128"/>
      <c r="CP83" s="128"/>
      <c r="CQ83" s="128"/>
      <c r="CR83" s="128"/>
      <c r="CS83" s="128"/>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c r="DW83" s="128"/>
      <c r="DX83" s="128"/>
      <c r="DY83" s="128"/>
      <c r="DZ83" s="128"/>
      <c r="EA83" s="128"/>
      <c r="EB83" s="128"/>
      <c r="EC83" s="128"/>
      <c r="ED83" s="128"/>
      <c r="EE83" s="128"/>
      <c r="EF83" s="128"/>
      <c r="EG83" s="128"/>
      <c r="EH83" s="128"/>
      <c r="EI83" s="128"/>
      <c r="EJ83" s="41"/>
      <c r="EK83" s="41"/>
      <c r="EL83" s="41"/>
      <c r="EM83" s="41"/>
      <c r="EN83" s="41"/>
      <c r="EO83" s="41"/>
      <c r="EP83" s="41"/>
      <c r="EQ83" s="41"/>
      <c r="ER83" s="41"/>
      <c r="ES83" s="41"/>
      <c r="ET83" s="41"/>
      <c r="EU83" s="41"/>
      <c r="EV83" s="41"/>
      <c r="EW83" s="41"/>
      <c r="EX83" s="41"/>
      <c r="EY83" s="41"/>
      <c r="EZ83" s="41"/>
      <c r="FA83" s="41"/>
      <c r="FB83" s="41"/>
      <c r="FC83" s="41"/>
      <c r="FD83" s="41"/>
      <c r="FE83" s="41"/>
      <c r="FF83" s="41"/>
      <c r="FG83" s="41"/>
      <c r="FH83" s="41"/>
      <c r="FI83" s="41"/>
      <c r="FJ83" s="41"/>
      <c r="FK83" s="41"/>
    </row>
    <row r="84" spans="1:170" ht="11.25" customHeight="1">
      <c r="A84" s="210" t="str">
        <f>AJ70</f>
        <v>G</v>
      </c>
      <c r="B84" s="211"/>
      <c r="C84" s="357"/>
      <c r="D84" s="343"/>
      <c r="E84" s="343"/>
      <c r="F84" s="343"/>
      <c r="G84" s="343"/>
      <c r="H84" s="343"/>
      <c r="I84" s="343"/>
      <c r="J84" s="343"/>
      <c r="K84" s="343"/>
      <c r="L84" s="343"/>
      <c r="M84" s="215"/>
      <c r="N84" s="215"/>
      <c r="O84" s="215"/>
      <c r="P84" s="343"/>
      <c r="Q84" s="343"/>
      <c r="R84" s="343"/>
      <c r="S84" s="343"/>
      <c r="T84" s="343"/>
      <c r="U84" s="343"/>
      <c r="V84" s="343"/>
      <c r="W84" s="344"/>
      <c r="X84" s="220" t="str">
        <f>IF(AJ72&lt;&gt;"",IF(AJ72="W","L","W"),"")</f>
        <v/>
      </c>
      <c r="Y84" s="221"/>
      <c r="Z84" s="227" t="str">
        <f>IF(AJ74&lt;&gt;"",IF(AJ74="W","L","W"),"")</f>
        <v/>
      </c>
      <c r="AA84" s="221"/>
      <c r="AB84" s="227" t="str">
        <f>IF(AJ76&lt;&gt;"",IF(AJ76="W","L","W"),"")</f>
        <v/>
      </c>
      <c r="AC84" s="221"/>
      <c r="AD84" s="227" t="str">
        <f>IF(AJ78&lt;&gt;"",IF(AJ78="W","L","W"),"")</f>
        <v/>
      </c>
      <c r="AE84" s="221"/>
      <c r="AF84" s="227" t="str">
        <f>IF(AJ80&lt;&gt;"",IF(AJ80="W","L","W"),"")</f>
        <v/>
      </c>
      <c r="AG84" s="221"/>
      <c r="AH84" s="227" t="str">
        <f>IF(AJ82&lt;&gt;"",IF(AJ82="W","L","W"),"")</f>
        <v/>
      </c>
      <c r="AI84" s="221"/>
      <c r="AJ84" s="228"/>
      <c r="AK84" s="351"/>
      <c r="AL84" s="353" t="str">
        <f>IF(OR(COUNTIF(X84:AJ84,"W"),COUNTIF(X84:AJ84,"L")),COUNTIF(X84:AJ84,"W")*2+COUNTIF(X84:AJ84,"L"),"")</f>
        <v/>
      </c>
      <c r="AM84" s="354"/>
      <c r="AN84" s="355" t="str">
        <f>IF(AL84&lt;&gt;"",RANK(AL84,AL72:AL84,0),"")</f>
        <v/>
      </c>
      <c r="AO84" s="356"/>
      <c r="AQ84" s="126"/>
      <c r="AR84" s="126"/>
      <c r="AS84" s="126"/>
      <c r="AT84" s="126"/>
      <c r="AU84" s="126"/>
      <c r="AV84" s="126"/>
      <c r="AW84" s="126"/>
      <c r="AX84" s="126"/>
      <c r="AY84" s="126"/>
      <c r="AZ84" s="126"/>
      <c r="BA84" s="126"/>
      <c r="BB84" s="126"/>
      <c r="BC84" s="126"/>
      <c r="CG84" s="126"/>
      <c r="CH84" s="126"/>
      <c r="CI84" s="126"/>
      <c r="CJ84" s="126"/>
      <c r="CK84" s="126"/>
      <c r="CL84" s="126"/>
      <c r="CM84" s="126"/>
      <c r="CN84" s="126"/>
      <c r="CO84" s="126"/>
      <c r="CP84" s="126"/>
      <c r="CQ84" s="126"/>
      <c r="CR84" s="126"/>
      <c r="CS84" s="126"/>
      <c r="DW84" s="126"/>
      <c r="DX84" s="126"/>
      <c r="DY84" s="126"/>
      <c r="DZ84" s="126"/>
      <c r="EA84" s="126"/>
      <c r="EB84" s="126"/>
      <c r="EC84" s="126"/>
      <c r="ED84" s="126"/>
      <c r="EE84" s="126"/>
      <c r="EF84" s="126"/>
      <c r="EG84" s="126"/>
      <c r="EH84" s="126"/>
      <c r="EI84" s="126"/>
    </row>
    <row r="85" spans="1:170" ht="11.25" customHeight="1" thickBot="1">
      <c r="A85" s="212"/>
      <c r="B85" s="213"/>
      <c r="C85" s="218"/>
      <c r="D85" s="218"/>
      <c r="E85" s="218"/>
      <c r="F85" s="218"/>
      <c r="G85" s="218"/>
      <c r="H85" s="218"/>
      <c r="I85" s="218"/>
      <c r="J85" s="218"/>
      <c r="K85" s="218"/>
      <c r="L85" s="218"/>
      <c r="M85" s="218"/>
      <c r="N85" s="218"/>
      <c r="O85" s="218"/>
      <c r="P85" s="218"/>
      <c r="Q85" s="218"/>
      <c r="R85" s="218"/>
      <c r="S85" s="218"/>
      <c r="T85" s="218"/>
      <c r="U85" s="218"/>
      <c r="V85" s="218"/>
      <c r="W85" s="219"/>
      <c r="X85" s="222"/>
      <c r="Y85" s="223"/>
      <c r="Z85" s="226"/>
      <c r="AA85" s="223"/>
      <c r="AB85" s="226"/>
      <c r="AC85" s="223"/>
      <c r="AD85" s="226"/>
      <c r="AE85" s="223"/>
      <c r="AF85" s="226"/>
      <c r="AG85" s="223"/>
      <c r="AH85" s="226"/>
      <c r="AI85" s="223"/>
      <c r="AJ85" s="230"/>
      <c r="AK85" s="352"/>
      <c r="AL85" s="347"/>
      <c r="AM85" s="348"/>
      <c r="AN85" s="248"/>
      <c r="AO85" s="249"/>
      <c r="AP85" s="2"/>
      <c r="AQ85" s="127"/>
      <c r="AR85" s="127"/>
      <c r="AS85" s="127"/>
      <c r="AT85" s="127"/>
      <c r="AU85" s="127"/>
      <c r="AV85" s="127"/>
      <c r="AW85" s="127"/>
      <c r="AX85" s="127"/>
      <c r="AY85" s="127"/>
      <c r="AZ85" s="127"/>
      <c r="BA85" s="127"/>
      <c r="BB85" s="127"/>
      <c r="BC85" s="127"/>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G85" s="127"/>
      <c r="CH85" s="127"/>
      <c r="CI85" s="127"/>
      <c r="CJ85" s="127"/>
      <c r="CK85" s="127"/>
      <c r="CL85" s="127"/>
      <c r="CM85" s="127"/>
      <c r="CN85" s="127"/>
      <c r="CO85" s="127"/>
      <c r="CP85" s="127"/>
      <c r="CQ85" s="127"/>
      <c r="CR85" s="127"/>
      <c r="CS85" s="127"/>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2"/>
      <c r="DW85" s="127"/>
      <c r="DX85" s="127"/>
      <c r="DY85" s="127"/>
      <c r="DZ85" s="127"/>
      <c r="EA85" s="127"/>
      <c r="EB85" s="127"/>
      <c r="EC85" s="127"/>
      <c r="ED85" s="127"/>
      <c r="EE85" s="127"/>
      <c r="EF85" s="127"/>
      <c r="EG85" s="127"/>
      <c r="EH85" s="127"/>
      <c r="EI85" s="127"/>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2"/>
      <c r="FM85" s="2"/>
      <c r="FN85" s="2"/>
    </row>
    <row r="86" spans="1:170" ht="11.25" customHeight="1" thickBo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154" t="str">
        <f>CONCATENATE($A70," ",$D70,","," ",$F68)</f>
        <v>Group: 2, Men's Singles</v>
      </c>
      <c r="AR86" s="155"/>
      <c r="AS86" s="155"/>
      <c r="AT86" s="155"/>
      <c r="AU86" s="155"/>
      <c r="AV86" s="155"/>
      <c r="AW86" s="155"/>
      <c r="AX86" s="155"/>
      <c r="AY86" s="155"/>
      <c r="AZ86" s="155"/>
      <c r="BA86" s="155"/>
      <c r="BB86" s="155"/>
      <c r="BC86" s="156"/>
      <c r="BD86" s="163">
        <f>A95</f>
        <v>3</v>
      </c>
      <c r="BE86" s="164"/>
      <c r="BF86" s="183" t="str">
        <f>C95</f>
        <v>D</v>
      </c>
      <c r="BG86" s="185" t="str">
        <f>IF(VLOOKUP($BF86,$A72:$C84,3,FALSE)=0,"",CONCATENATE(VLOOKUP(VLOOKUP($BF86,$A72:$C84,3,FALSE),Players!$C:$G,4,FALSE)," ",VLOOKUP($BF86,$A72:$C84,3,FALSE)," ",IF(ISERROR(VLOOKUP(VLOOKUP($BF86,$A72:$C84,3,FALSE),Players!$C:$G,5,FALSE)),"()",CONCATENATE("(",VLOOKUP(VLOOKUP($BF86,$A72:$C84,3,FALSE),Players!$C:$G,5,FALSE),")"))))</f>
        <v/>
      </c>
      <c r="BH86" s="186"/>
      <c r="BI86" s="186"/>
      <c r="BJ86" s="186"/>
      <c r="BK86" s="186"/>
      <c r="BL86" s="186"/>
      <c r="BM86" s="186"/>
      <c r="BN86" s="186"/>
      <c r="BO86" s="186"/>
      <c r="BP86" s="186"/>
      <c r="BQ86" s="186"/>
      <c r="BR86" s="186"/>
      <c r="BS86" s="186"/>
      <c r="BT86" s="186"/>
      <c r="BU86" s="187"/>
      <c r="BV86" s="170" t="str">
        <f>IF(D95&lt;&gt;"",D95,"")</f>
        <v/>
      </c>
      <c r="BW86" s="171"/>
      <c r="BX86" s="335" t="str">
        <f>IF(F95&lt;&gt;"",F95,"")</f>
        <v/>
      </c>
      <c r="BY86" s="171"/>
      <c r="BZ86" s="335" t="str">
        <f>IF(H95&lt;&gt;"",H95,"")</f>
        <v/>
      </c>
      <c r="CA86" s="171"/>
      <c r="CB86" s="335" t="str">
        <f>IF(J95&lt;&gt;"",J95,"")</f>
        <v/>
      </c>
      <c r="CC86" s="171"/>
      <c r="CD86" s="335" t="str">
        <f>IF(L95&lt;&gt;"",L95,"")</f>
        <v/>
      </c>
      <c r="CE86" s="337"/>
      <c r="CF86" s="174" t="str">
        <f>IF($CD86=$CD88,IF($CB86=$CB88,IF($BZ86&lt;&gt;"",IF($BZ86&gt;$BZ88,"W","L"),""),IF($CB86&gt;$CB88,"W","L")),IF($CD86&gt;$CD88,"W","L"))</f>
        <v/>
      </c>
      <c r="CG86" s="154" t="str">
        <f>CONCATENATE($A70," ",$D70,","," ",$F68)</f>
        <v>Group: 2, Men's Singles</v>
      </c>
      <c r="CH86" s="155"/>
      <c r="CI86" s="155"/>
      <c r="CJ86" s="155"/>
      <c r="CK86" s="155"/>
      <c r="CL86" s="155"/>
      <c r="CM86" s="155"/>
      <c r="CN86" s="155"/>
      <c r="CO86" s="155"/>
      <c r="CP86" s="155"/>
      <c r="CQ86" s="155"/>
      <c r="CR86" s="155"/>
      <c r="CS86" s="156"/>
      <c r="CT86" s="163">
        <f>O95</f>
        <v>10</v>
      </c>
      <c r="CU86" s="164"/>
      <c r="CV86" s="183" t="str">
        <f>Q95</f>
        <v>A</v>
      </c>
      <c r="CW86" s="185" t="str">
        <f>IF(VLOOKUP($CV86,$A72:$C84,3,FALSE)=0,"",CONCATENATE(VLOOKUP(VLOOKUP($CV86,$A72:$C84,3,FALSE),Players!$C:$G,4,FALSE)," ",VLOOKUP($CV86,$A72:$C84,3,FALSE)," ",IF(ISERROR(VLOOKUP(VLOOKUP($CV86,$A72:$C84,3,FALSE),Players!$C:$G,5,FALSE)),"()",CONCATENATE("(",VLOOKUP(VLOOKUP($CV86,$A72:$C84,3,FALSE),Players!$C:$G,5,FALSE),")"))))</f>
        <v/>
      </c>
      <c r="CX86" s="186"/>
      <c r="CY86" s="186"/>
      <c r="CZ86" s="186"/>
      <c r="DA86" s="186"/>
      <c r="DB86" s="186"/>
      <c r="DC86" s="186"/>
      <c r="DD86" s="186"/>
      <c r="DE86" s="186"/>
      <c r="DF86" s="186"/>
      <c r="DG86" s="186"/>
      <c r="DH86" s="186"/>
      <c r="DI86" s="186"/>
      <c r="DJ86" s="186"/>
      <c r="DK86" s="187"/>
      <c r="DL86" s="170" t="str">
        <f>IF(R95&lt;&gt;"",R95,"")</f>
        <v/>
      </c>
      <c r="DM86" s="171"/>
      <c r="DN86" s="335" t="str">
        <f>IF(T95&lt;&gt;"",T95,"")</f>
        <v/>
      </c>
      <c r="DO86" s="171"/>
      <c r="DP86" s="335" t="str">
        <f>IF(V95&lt;&gt;"",V95,"")</f>
        <v/>
      </c>
      <c r="DQ86" s="171"/>
      <c r="DR86" s="335" t="str">
        <f>IF(X95&lt;&gt;"",X95,"")</f>
        <v/>
      </c>
      <c r="DS86" s="171"/>
      <c r="DT86" s="335" t="str">
        <f>IF(Z95&lt;&gt;"",Z95,"")</f>
        <v/>
      </c>
      <c r="DU86" s="337"/>
      <c r="DV86" s="174" t="str">
        <f>IF($DT86=$DT88,IF($DR86=$DR88,IF($DP86&lt;&gt;"",IF($DP86&gt;$DP88,"W","L"),""),IF($DR86&gt;$DR88,"W","L")),IF($DT86&gt;$DT88,"W","L"))</f>
        <v/>
      </c>
      <c r="DW86" s="154" t="str">
        <f>CONCATENATE($A70," ",$D70,","," ",$F68)</f>
        <v>Group: 2, Men's Singles</v>
      </c>
      <c r="DX86" s="155"/>
      <c r="DY86" s="155"/>
      <c r="DZ86" s="155"/>
      <c r="EA86" s="155"/>
      <c r="EB86" s="155"/>
      <c r="EC86" s="155"/>
      <c r="ED86" s="155"/>
      <c r="EE86" s="155"/>
      <c r="EF86" s="155"/>
      <c r="EG86" s="155"/>
      <c r="EH86" s="155"/>
      <c r="EI86" s="156"/>
      <c r="EJ86" s="163">
        <f>AC95</f>
        <v>17</v>
      </c>
      <c r="EK86" s="164"/>
      <c r="EL86" s="183" t="str">
        <f>AE95</f>
        <v>D</v>
      </c>
      <c r="EM86" s="185" t="str">
        <f>IF(VLOOKUP($EL86,$A72:$C84,3,FALSE)=0,"",CONCATENATE(VLOOKUP(VLOOKUP($EL86,$A72:$C84,3,FALSE),Players!$C:$G,4,FALSE)," ",VLOOKUP($EL86,$A72:$C84,3,FALSE)," ",IF(ISERROR(VLOOKUP(VLOOKUP($EL86,$A72:$C84,3,FALSE),Players!$C:$G,5,FALSE)),"()",CONCATENATE("(",VLOOKUP(VLOOKUP($EL86,$A72:$C84,3,FALSE),Players!$C:$G,5,FALSE),")"))))</f>
        <v/>
      </c>
      <c r="EN86" s="186"/>
      <c r="EO86" s="186"/>
      <c r="EP86" s="186"/>
      <c r="EQ86" s="186"/>
      <c r="ER86" s="186"/>
      <c r="ES86" s="186"/>
      <c r="ET86" s="186"/>
      <c r="EU86" s="186"/>
      <c r="EV86" s="186"/>
      <c r="EW86" s="186"/>
      <c r="EX86" s="186"/>
      <c r="EY86" s="186"/>
      <c r="EZ86" s="186"/>
      <c r="FA86" s="187"/>
      <c r="FB86" s="170" t="str">
        <f>IF(AF95&lt;&gt;"",AF95,"")</f>
        <v/>
      </c>
      <c r="FC86" s="171"/>
      <c r="FD86" s="335" t="str">
        <f>IF(AH95&lt;&gt;"",AH95,"")</f>
        <v/>
      </c>
      <c r="FE86" s="171"/>
      <c r="FF86" s="335" t="str">
        <f>IF(AJ95&lt;&gt;"",AJ95,"")</f>
        <v/>
      </c>
      <c r="FG86" s="171"/>
      <c r="FH86" s="335" t="str">
        <f>IF(AL95&lt;&gt;"",AL95,"")</f>
        <v/>
      </c>
      <c r="FI86" s="171"/>
      <c r="FJ86" s="335" t="str">
        <f>IF(AN95&lt;&gt;"",AN95,"")</f>
        <v/>
      </c>
      <c r="FK86" s="337"/>
      <c r="FL86" s="174" t="str">
        <f>IF($FJ86=$FJ88,IF($FH86=$FH88,IF($FF86&lt;&gt;"",IF($FF86&gt;$FF88,"W","L"),""),IF($FH86&gt;$FH88,"W","L")),IF($FJ86&gt;$FJ88,"W","L"))</f>
        <v/>
      </c>
      <c r="FM86" s="2"/>
      <c r="FN86" s="2"/>
    </row>
    <row r="87" spans="1:170" ht="11.25" customHeight="1">
      <c r="A87" s="170">
        <v>1</v>
      </c>
      <c r="B87" s="191"/>
      <c r="C87" s="183" t="str">
        <f>IF($D68="1P","B","B")</f>
        <v>B</v>
      </c>
      <c r="D87" s="197"/>
      <c r="E87" s="198"/>
      <c r="F87" s="197"/>
      <c r="G87" s="198"/>
      <c r="H87" s="197"/>
      <c r="I87" s="198"/>
      <c r="J87" s="197"/>
      <c r="K87" s="198"/>
      <c r="L87" s="197"/>
      <c r="M87" s="208"/>
      <c r="N87" s="69" t="str">
        <f>IF(CF66&lt;&gt;"",IF(CF66="W",IF(SUM(IF(D87&gt;D89,1,0),IF(F87&gt;F89,1,0),IF(H87&gt;H89,1,0),IF(J87&gt;J89,1,0),IF(L87&gt;L89,1,0))&lt;&gt;3,"E",""),""),"")</f>
        <v/>
      </c>
      <c r="O87" s="170">
        <v>8</v>
      </c>
      <c r="P87" s="191"/>
      <c r="Q87" s="183" t="str">
        <f>IF($D68="1P","E","D")</f>
        <v>D</v>
      </c>
      <c r="R87" s="197"/>
      <c r="S87" s="198"/>
      <c r="T87" s="197"/>
      <c r="U87" s="198"/>
      <c r="V87" s="197"/>
      <c r="W87" s="198"/>
      <c r="X87" s="197"/>
      <c r="Y87" s="198"/>
      <c r="Z87" s="197"/>
      <c r="AA87" s="208"/>
      <c r="AB87" s="69" t="str">
        <f>IF(DV66&lt;&gt;"",IF(DV66="W",IF(SUM(IF(R87&gt;R89,1,0),IF(T87&gt;T89,1,0),IF(V87&gt;V89,1,0),IF(X87&gt;X89,1,0),IF(Z87&gt;Z89,1,0))&lt;&gt;3,"E",""),""),"")</f>
        <v/>
      </c>
      <c r="AC87" s="170">
        <v>15</v>
      </c>
      <c r="AD87" s="191"/>
      <c r="AE87" s="183" t="str">
        <f>IF($D68="1P","B","F")</f>
        <v>F</v>
      </c>
      <c r="AF87" s="197"/>
      <c r="AG87" s="198"/>
      <c r="AH87" s="197"/>
      <c r="AI87" s="198"/>
      <c r="AJ87" s="197"/>
      <c r="AK87" s="198"/>
      <c r="AL87" s="197"/>
      <c r="AM87" s="198"/>
      <c r="AN87" s="197"/>
      <c r="AO87" s="208"/>
      <c r="AP87" s="69" t="str">
        <f>IF(FL66&lt;&gt;"",IF(FL66="W",IF(SUM(IF(AF87&gt;AF89,1,0),IF(AH87&gt;AH89,1,0),IF(AJ87&gt;AJ89,1,0),IF(AL87&gt;AL89,1,0),IF(AN87&gt;AN89,1,0))&lt;&gt;3,"E",""),""),"")</f>
        <v/>
      </c>
      <c r="AQ87" s="157"/>
      <c r="AR87" s="158"/>
      <c r="AS87" s="158"/>
      <c r="AT87" s="158"/>
      <c r="AU87" s="158"/>
      <c r="AV87" s="158"/>
      <c r="AW87" s="158"/>
      <c r="AX87" s="158"/>
      <c r="AY87" s="158"/>
      <c r="AZ87" s="158"/>
      <c r="BA87" s="158"/>
      <c r="BB87" s="158"/>
      <c r="BC87" s="159"/>
      <c r="BD87" s="165"/>
      <c r="BE87" s="166"/>
      <c r="BF87" s="184"/>
      <c r="BG87" s="188"/>
      <c r="BH87" s="189"/>
      <c r="BI87" s="189"/>
      <c r="BJ87" s="189"/>
      <c r="BK87" s="189"/>
      <c r="BL87" s="189"/>
      <c r="BM87" s="189"/>
      <c r="BN87" s="189"/>
      <c r="BO87" s="189"/>
      <c r="BP87" s="189"/>
      <c r="BQ87" s="189"/>
      <c r="BR87" s="189"/>
      <c r="BS87" s="189"/>
      <c r="BT87" s="189"/>
      <c r="BU87" s="190"/>
      <c r="BV87" s="172"/>
      <c r="BW87" s="173"/>
      <c r="BX87" s="336"/>
      <c r="BY87" s="173"/>
      <c r="BZ87" s="336"/>
      <c r="CA87" s="173"/>
      <c r="CB87" s="336"/>
      <c r="CC87" s="173"/>
      <c r="CD87" s="336"/>
      <c r="CE87" s="338"/>
      <c r="CF87" s="174"/>
      <c r="CG87" s="157"/>
      <c r="CH87" s="158"/>
      <c r="CI87" s="158"/>
      <c r="CJ87" s="158"/>
      <c r="CK87" s="158"/>
      <c r="CL87" s="158"/>
      <c r="CM87" s="158"/>
      <c r="CN87" s="158"/>
      <c r="CO87" s="158"/>
      <c r="CP87" s="158"/>
      <c r="CQ87" s="158"/>
      <c r="CR87" s="158"/>
      <c r="CS87" s="159"/>
      <c r="CT87" s="165"/>
      <c r="CU87" s="166"/>
      <c r="CV87" s="184"/>
      <c r="CW87" s="188"/>
      <c r="CX87" s="189"/>
      <c r="CY87" s="189"/>
      <c r="CZ87" s="189"/>
      <c r="DA87" s="189"/>
      <c r="DB87" s="189"/>
      <c r="DC87" s="189"/>
      <c r="DD87" s="189"/>
      <c r="DE87" s="189"/>
      <c r="DF87" s="189"/>
      <c r="DG87" s="189"/>
      <c r="DH87" s="189"/>
      <c r="DI87" s="189"/>
      <c r="DJ87" s="189"/>
      <c r="DK87" s="190"/>
      <c r="DL87" s="172"/>
      <c r="DM87" s="173"/>
      <c r="DN87" s="336"/>
      <c r="DO87" s="173"/>
      <c r="DP87" s="336"/>
      <c r="DQ87" s="173"/>
      <c r="DR87" s="336"/>
      <c r="DS87" s="173"/>
      <c r="DT87" s="336"/>
      <c r="DU87" s="338"/>
      <c r="DV87" s="174"/>
      <c r="DW87" s="157"/>
      <c r="DX87" s="158"/>
      <c r="DY87" s="158"/>
      <c r="DZ87" s="158"/>
      <c r="EA87" s="158"/>
      <c r="EB87" s="158"/>
      <c r="EC87" s="158"/>
      <c r="ED87" s="158"/>
      <c r="EE87" s="158"/>
      <c r="EF87" s="158"/>
      <c r="EG87" s="158"/>
      <c r="EH87" s="158"/>
      <c r="EI87" s="159"/>
      <c r="EJ87" s="165"/>
      <c r="EK87" s="166"/>
      <c r="EL87" s="184"/>
      <c r="EM87" s="188"/>
      <c r="EN87" s="189"/>
      <c r="EO87" s="189"/>
      <c r="EP87" s="189"/>
      <c r="EQ87" s="189"/>
      <c r="ER87" s="189"/>
      <c r="ES87" s="189"/>
      <c r="ET87" s="189"/>
      <c r="EU87" s="189"/>
      <c r="EV87" s="189"/>
      <c r="EW87" s="189"/>
      <c r="EX87" s="189"/>
      <c r="EY87" s="189"/>
      <c r="EZ87" s="189"/>
      <c r="FA87" s="190"/>
      <c r="FB87" s="172"/>
      <c r="FC87" s="173"/>
      <c r="FD87" s="336"/>
      <c r="FE87" s="173"/>
      <c r="FF87" s="336"/>
      <c r="FG87" s="173"/>
      <c r="FH87" s="336"/>
      <c r="FI87" s="173"/>
      <c r="FJ87" s="336"/>
      <c r="FK87" s="338"/>
      <c r="FL87" s="174"/>
      <c r="FM87" s="3"/>
      <c r="FN87" s="3"/>
    </row>
    <row r="88" spans="1:170" ht="11.25" customHeight="1">
      <c r="A88" s="192"/>
      <c r="B88" s="193"/>
      <c r="C88" s="196"/>
      <c r="D88" s="199"/>
      <c r="E88" s="200"/>
      <c r="F88" s="199"/>
      <c r="G88" s="200"/>
      <c r="H88" s="199"/>
      <c r="I88" s="200"/>
      <c r="J88" s="199"/>
      <c r="K88" s="200"/>
      <c r="L88" s="199"/>
      <c r="M88" s="209"/>
      <c r="N88" s="69" t="str">
        <f>IF(CF66&lt;&gt;"",IF(ISERROR(AND(BV70="",BX70="",BZ70="",CB70="",CD70="")),"E",IF(AND(BV70="",BX70="",BZ70="",CB70="",CD70=""),"","E")),"")</f>
        <v/>
      </c>
      <c r="O88" s="192"/>
      <c r="P88" s="193"/>
      <c r="Q88" s="196"/>
      <c r="R88" s="199"/>
      <c r="S88" s="200"/>
      <c r="T88" s="199"/>
      <c r="U88" s="200"/>
      <c r="V88" s="199"/>
      <c r="W88" s="200"/>
      <c r="X88" s="199"/>
      <c r="Y88" s="200"/>
      <c r="Z88" s="199"/>
      <c r="AA88" s="209"/>
      <c r="AB88" s="69" t="str">
        <f>IF(DV66&lt;&gt;"",IF(ISERROR(AND(DL70="",DN70="",DP70="",DQ70="",DT70="")),"E",IF(AND(DL70="",DN70="",DP70="",DR70="",DT70=""),"","E")),"")</f>
        <v/>
      </c>
      <c r="AC88" s="192"/>
      <c r="AD88" s="193"/>
      <c r="AE88" s="196"/>
      <c r="AF88" s="199"/>
      <c r="AG88" s="200"/>
      <c r="AH88" s="199"/>
      <c r="AI88" s="200"/>
      <c r="AJ88" s="199"/>
      <c r="AK88" s="200"/>
      <c r="AL88" s="199"/>
      <c r="AM88" s="200"/>
      <c r="AN88" s="199"/>
      <c r="AO88" s="209"/>
      <c r="AP88" s="69" t="str">
        <f>IF(FL66&lt;&gt;"",IF(ISERROR(AND(FB70="",FD70="",FF70="",FH70="",FJ70="")),"E",IF(AND(FB70="",FD70="",FF70="",FH70="",FJ70=""),"","E")),"")</f>
        <v/>
      </c>
      <c r="AQ88" s="157"/>
      <c r="AR88" s="158"/>
      <c r="AS88" s="158"/>
      <c r="AT88" s="158"/>
      <c r="AU88" s="158"/>
      <c r="AV88" s="158"/>
      <c r="AW88" s="158"/>
      <c r="AX88" s="158"/>
      <c r="AY88" s="158"/>
      <c r="AZ88" s="158"/>
      <c r="BA88" s="158"/>
      <c r="BB88" s="158"/>
      <c r="BC88" s="159"/>
      <c r="BD88" s="165"/>
      <c r="BE88" s="166"/>
      <c r="BF88" s="175" t="str">
        <f>C97</f>
        <v>E</v>
      </c>
      <c r="BG88" s="177" t="str">
        <f>IF(VLOOKUP($BF88,$A72:$C84,3,FALSE)=0,"",CONCATENATE(VLOOKUP(VLOOKUP($BF88,$A72:$C84,3,FALSE),Players!$C:$G,4,FALSE)," ",VLOOKUP($BF88,$A72:$C84,3,FALSE)," ",IF(ISERROR(VLOOKUP(VLOOKUP($BF88,$A72:$C84,3,FALSE),Players!$C:$G,5,FALSE)),"()",CONCATENATE("(",VLOOKUP(VLOOKUP($BF88,$A72:$C84,3,FALSE),Players!$C:$G,5,FALSE),")"))))</f>
        <v/>
      </c>
      <c r="BH88" s="178"/>
      <c r="BI88" s="178"/>
      <c r="BJ88" s="178"/>
      <c r="BK88" s="178"/>
      <c r="BL88" s="178"/>
      <c r="BM88" s="178"/>
      <c r="BN88" s="178"/>
      <c r="BO88" s="178"/>
      <c r="BP88" s="178"/>
      <c r="BQ88" s="178"/>
      <c r="BR88" s="178"/>
      <c r="BS88" s="178"/>
      <c r="BT88" s="178"/>
      <c r="BU88" s="179"/>
      <c r="BV88" s="150" t="str">
        <f>IF(D97&lt;&gt;"",D97,"")</f>
        <v/>
      </c>
      <c r="BW88" s="151"/>
      <c r="BX88" s="288" t="str">
        <f>IF(F97&lt;&gt;"",F97,"")</f>
        <v/>
      </c>
      <c r="BY88" s="151"/>
      <c r="BZ88" s="288" t="str">
        <f>IF(H97&lt;&gt;"",H97,"")</f>
        <v/>
      </c>
      <c r="CA88" s="151"/>
      <c r="CB88" s="288" t="str">
        <f>IF(J97&lt;&gt;"",J97,"")</f>
        <v/>
      </c>
      <c r="CC88" s="151"/>
      <c r="CD88" s="288" t="str">
        <f>IF(L97&lt;&gt;"",L97,"")</f>
        <v/>
      </c>
      <c r="CE88" s="332"/>
      <c r="CF88" s="174" t="str">
        <f>IF($CF86&lt;&gt;"",IF(CF86="W","L","W"),"")</f>
        <v/>
      </c>
      <c r="CG88" s="157"/>
      <c r="CH88" s="158"/>
      <c r="CI88" s="158"/>
      <c r="CJ88" s="158"/>
      <c r="CK88" s="158"/>
      <c r="CL88" s="158"/>
      <c r="CM88" s="158"/>
      <c r="CN88" s="158"/>
      <c r="CO88" s="158"/>
      <c r="CP88" s="158"/>
      <c r="CQ88" s="158"/>
      <c r="CR88" s="158"/>
      <c r="CS88" s="159"/>
      <c r="CT88" s="165"/>
      <c r="CU88" s="166"/>
      <c r="CV88" s="175" t="str">
        <f>Q97</f>
        <v>D</v>
      </c>
      <c r="CW88" s="177" t="str">
        <f>IF(VLOOKUP($CV88,$A72:$C84,3,FALSE)=0,"",CONCATENATE(VLOOKUP(VLOOKUP($CV88,$A72:$C84,3,FALSE),Players!$C:$G,4,FALSE)," ",VLOOKUP($CV88,$A72:$C84,3,FALSE)," ",IF(ISERROR(VLOOKUP(VLOOKUP($CV88,$A72:$C84,3,FALSE),Players!$C:$G,5,FALSE)),"()",CONCATENATE("(",VLOOKUP(VLOOKUP($CV88,$A72:$C84,3,FALSE),Players!$C:$G,5,FALSE),")"))))</f>
        <v/>
      </c>
      <c r="CX88" s="178"/>
      <c r="CY88" s="178"/>
      <c r="CZ88" s="178"/>
      <c r="DA88" s="178"/>
      <c r="DB88" s="178"/>
      <c r="DC88" s="178"/>
      <c r="DD88" s="178"/>
      <c r="DE88" s="178"/>
      <c r="DF88" s="178"/>
      <c r="DG88" s="178"/>
      <c r="DH88" s="178"/>
      <c r="DI88" s="178"/>
      <c r="DJ88" s="178"/>
      <c r="DK88" s="179"/>
      <c r="DL88" s="150" t="str">
        <f>IF(R97&lt;&gt;"",R97,"")</f>
        <v/>
      </c>
      <c r="DM88" s="151"/>
      <c r="DN88" s="288" t="str">
        <f>IF(T97&lt;&gt;"",T97,"")</f>
        <v/>
      </c>
      <c r="DO88" s="151"/>
      <c r="DP88" s="288" t="str">
        <f>IF(V97&lt;&gt;"",V97,"")</f>
        <v/>
      </c>
      <c r="DQ88" s="151"/>
      <c r="DR88" s="288" t="str">
        <f>IF(X97&lt;&gt;"",X97,"")</f>
        <v/>
      </c>
      <c r="DS88" s="151"/>
      <c r="DT88" s="288" t="str">
        <f>IF(Z97&lt;&gt;"",Z97,"")</f>
        <v/>
      </c>
      <c r="DU88" s="332"/>
      <c r="DV88" s="174" t="str">
        <f>IF($DV86&lt;&gt;"",IF(DV86="W","L","W"),"")</f>
        <v/>
      </c>
      <c r="DW88" s="157"/>
      <c r="DX88" s="158"/>
      <c r="DY88" s="158"/>
      <c r="DZ88" s="158"/>
      <c r="EA88" s="158"/>
      <c r="EB88" s="158"/>
      <c r="EC88" s="158"/>
      <c r="ED88" s="158"/>
      <c r="EE88" s="158"/>
      <c r="EF88" s="158"/>
      <c r="EG88" s="158"/>
      <c r="EH88" s="158"/>
      <c r="EI88" s="159"/>
      <c r="EJ88" s="165"/>
      <c r="EK88" s="166"/>
      <c r="EL88" s="175" t="str">
        <f>AE97</f>
        <v>G</v>
      </c>
      <c r="EM88" s="177" t="str">
        <f>IF(VLOOKUP($EL88,$A72:$C84,3,FALSE)=0,"",CONCATENATE(VLOOKUP(VLOOKUP($EL88,$A72:$C84,3,FALSE),Players!$C:$G,4,FALSE)," ",VLOOKUP($EL88,$A72:$C84,3,FALSE)," ",IF(ISERROR(VLOOKUP(VLOOKUP($EL88,$A72:$C84,3,FALSE),Players!$C:$G,5,FALSE)),"()",CONCATENATE("(",VLOOKUP(VLOOKUP($EL88,$A72:$C84,3,FALSE),Players!$C:$G,5,FALSE),")"))))</f>
        <v/>
      </c>
      <c r="EN88" s="178"/>
      <c r="EO88" s="178"/>
      <c r="EP88" s="178"/>
      <c r="EQ88" s="178"/>
      <c r="ER88" s="178"/>
      <c r="ES88" s="178"/>
      <c r="ET88" s="178"/>
      <c r="EU88" s="178"/>
      <c r="EV88" s="178"/>
      <c r="EW88" s="178"/>
      <c r="EX88" s="178"/>
      <c r="EY88" s="178"/>
      <c r="EZ88" s="178"/>
      <c r="FA88" s="179"/>
      <c r="FB88" s="150" t="str">
        <f>IF(AF97&lt;&gt;"",AF97,"")</f>
        <v/>
      </c>
      <c r="FC88" s="151"/>
      <c r="FD88" s="288" t="str">
        <f>IF(AH97&lt;&gt;"",AH97,"")</f>
        <v/>
      </c>
      <c r="FE88" s="151"/>
      <c r="FF88" s="288" t="str">
        <f>IF(AJ97&lt;&gt;"",AJ97,"")</f>
        <v/>
      </c>
      <c r="FG88" s="151"/>
      <c r="FH88" s="288" t="str">
        <f>IF(AL97&lt;&gt;"",AL97,"")</f>
        <v/>
      </c>
      <c r="FI88" s="151"/>
      <c r="FJ88" s="288" t="str">
        <f>IF(AN97&lt;&gt;"",AN97,"")</f>
        <v/>
      </c>
      <c r="FK88" s="332"/>
      <c r="FL88" s="174" t="str">
        <f>IF($FL86&lt;&gt;"",IF(FL86="W","L","W"),"")</f>
        <v/>
      </c>
      <c r="FM88" s="3"/>
      <c r="FN88" s="3"/>
    </row>
    <row r="89" spans="1:170" ht="11.25" customHeight="1" thickBot="1">
      <c r="A89" s="192"/>
      <c r="B89" s="193"/>
      <c r="C89" s="175" t="str">
        <f>IF($D68="1P","G","G")</f>
        <v>G</v>
      </c>
      <c r="D89" s="201"/>
      <c r="E89" s="202"/>
      <c r="F89" s="201"/>
      <c r="G89" s="202"/>
      <c r="H89" s="201"/>
      <c r="I89" s="202"/>
      <c r="J89" s="201"/>
      <c r="K89" s="202"/>
      <c r="L89" s="201"/>
      <c r="M89" s="205"/>
      <c r="N89" s="69" t="str">
        <f>IF(CF66&lt;&gt;"",IF(ISERROR(AND(BV70="",BX70="",BZ70="",CB70="",CD70="")),"E",IF(AND(BV70="",BX70="",BZ70="",CB70="",CD70=""),"","E")),"")</f>
        <v/>
      </c>
      <c r="O89" s="192"/>
      <c r="P89" s="193"/>
      <c r="Q89" s="350" t="str">
        <f>IF($D68="1P","G","F")</f>
        <v>F</v>
      </c>
      <c r="R89" s="201"/>
      <c r="S89" s="202"/>
      <c r="T89" s="201"/>
      <c r="U89" s="202"/>
      <c r="V89" s="201"/>
      <c r="W89" s="202"/>
      <c r="X89" s="201"/>
      <c r="Y89" s="202"/>
      <c r="Z89" s="201"/>
      <c r="AA89" s="205"/>
      <c r="AB89" s="69" t="str">
        <f>IF(DV66&lt;&gt;"",IF(ISERROR(AND(DL70="",DN70="",DP70="",DQ70="",DT70="")),"E",IF(AND(DL70="",DN70="",DP70="",DR70="",DT70=""),"","E")),"")</f>
        <v/>
      </c>
      <c r="AC89" s="192"/>
      <c r="AD89" s="193"/>
      <c r="AE89" s="175" t="str">
        <f>IF($D68="1P","F","G")</f>
        <v>G</v>
      </c>
      <c r="AF89" s="201"/>
      <c r="AG89" s="202"/>
      <c r="AH89" s="201"/>
      <c r="AI89" s="202"/>
      <c r="AJ89" s="201"/>
      <c r="AK89" s="202"/>
      <c r="AL89" s="201"/>
      <c r="AM89" s="202"/>
      <c r="AN89" s="201"/>
      <c r="AO89" s="205"/>
      <c r="AP89" s="69" t="str">
        <f>IF(FL66&lt;&gt;"",IF(ISERROR(AND(FB70="",FD70="",FF70="",FH70="",FJ70="")),"E",IF(AND(FB70="",FD70="",FF70="",FH70="",FJ70=""),"","E")),"")</f>
        <v/>
      </c>
      <c r="AQ89" s="160"/>
      <c r="AR89" s="161"/>
      <c r="AS89" s="161"/>
      <c r="AT89" s="161"/>
      <c r="AU89" s="161"/>
      <c r="AV89" s="161"/>
      <c r="AW89" s="161"/>
      <c r="AX89" s="161"/>
      <c r="AY89" s="161"/>
      <c r="AZ89" s="161"/>
      <c r="BA89" s="161"/>
      <c r="BB89" s="161"/>
      <c r="BC89" s="162"/>
      <c r="BD89" s="167"/>
      <c r="BE89" s="168"/>
      <c r="BF89" s="176"/>
      <c r="BG89" s="180"/>
      <c r="BH89" s="181"/>
      <c r="BI89" s="181"/>
      <c r="BJ89" s="181"/>
      <c r="BK89" s="181"/>
      <c r="BL89" s="181"/>
      <c r="BM89" s="181"/>
      <c r="BN89" s="181"/>
      <c r="BO89" s="181"/>
      <c r="BP89" s="181"/>
      <c r="BQ89" s="181"/>
      <c r="BR89" s="181"/>
      <c r="BS89" s="181"/>
      <c r="BT89" s="181"/>
      <c r="BU89" s="182"/>
      <c r="BV89" s="152"/>
      <c r="BW89" s="153"/>
      <c r="BX89" s="333"/>
      <c r="BY89" s="153"/>
      <c r="BZ89" s="333"/>
      <c r="CA89" s="153"/>
      <c r="CB89" s="333"/>
      <c r="CC89" s="153"/>
      <c r="CD89" s="333"/>
      <c r="CE89" s="334"/>
      <c r="CF89" s="174"/>
      <c r="CG89" s="160"/>
      <c r="CH89" s="161"/>
      <c r="CI89" s="161"/>
      <c r="CJ89" s="161"/>
      <c r="CK89" s="161"/>
      <c r="CL89" s="161"/>
      <c r="CM89" s="161"/>
      <c r="CN89" s="161"/>
      <c r="CO89" s="161"/>
      <c r="CP89" s="161"/>
      <c r="CQ89" s="161"/>
      <c r="CR89" s="161"/>
      <c r="CS89" s="162"/>
      <c r="CT89" s="167"/>
      <c r="CU89" s="168"/>
      <c r="CV89" s="176"/>
      <c r="CW89" s="180"/>
      <c r="CX89" s="181"/>
      <c r="CY89" s="181"/>
      <c r="CZ89" s="181"/>
      <c r="DA89" s="181"/>
      <c r="DB89" s="181"/>
      <c r="DC89" s="181"/>
      <c r="DD89" s="181"/>
      <c r="DE89" s="181"/>
      <c r="DF89" s="181"/>
      <c r="DG89" s="181"/>
      <c r="DH89" s="181"/>
      <c r="DI89" s="181"/>
      <c r="DJ89" s="181"/>
      <c r="DK89" s="182"/>
      <c r="DL89" s="152"/>
      <c r="DM89" s="153"/>
      <c r="DN89" s="333"/>
      <c r="DO89" s="153"/>
      <c r="DP89" s="333"/>
      <c r="DQ89" s="153"/>
      <c r="DR89" s="333"/>
      <c r="DS89" s="153"/>
      <c r="DT89" s="333"/>
      <c r="DU89" s="334"/>
      <c r="DV89" s="174"/>
      <c r="DW89" s="160"/>
      <c r="DX89" s="161"/>
      <c r="DY89" s="161"/>
      <c r="DZ89" s="161"/>
      <c r="EA89" s="161"/>
      <c r="EB89" s="161"/>
      <c r="EC89" s="161"/>
      <c r="ED89" s="161"/>
      <c r="EE89" s="161"/>
      <c r="EF89" s="161"/>
      <c r="EG89" s="161"/>
      <c r="EH89" s="161"/>
      <c r="EI89" s="162"/>
      <c r="EJ89" s="167"/>
      <c r="EK89" s="168"/>
      <c r="EL89" s="176"/>
      <c r="EM89" s="180"/>
      <c r="EN89" s="181"/>
      <c r="EO89" s="181"/>
      <c r="EP89" s="181"/>
      <c r="EQ89" s="181"/>
      <c r="ER89" s="181"/>
      <c r="ES89" s="181"/>
      <c r="ET89" s="181"/>
      <c r="EU89" s="181"/>
      <c r="EV89" s="181"/>
      <c r="EW89" s="181"/>
      <c r="EX89" s="181"/>
      <c r="EY89" s="181"/>
      <c r="EZ89" s="181"/>
      <c r="FA89" s="182"/>
      <c r="FB89" s="152"/>
      <c r="FC89" s="153"/>
      <c r="FD89" s="333"/>
      <c r="FE89" s="153"/>
      <c r="FF89" s="333"/>
      <c r="FG89" s="153"/>
      <c r="FH89" s="333"/>
      <c r="FI89" s="153"/>
      <c r="FJ89" s="333"/>
      <c r="FK89" s="334"/>
      <c r="FL89" s="174"/>
      <c r="FM89" s="3"/>
      <c r="FN89" s="3"/>
    </row>
    <row r="90" spans="1:170" ht="11.25" customHeight="1" thickBot="1">
      <c r="A90" s="194"/>
      <c r="B90" s="195"/>
      <c r="C90" s="207"/>
      <c r="D90" s="203"/>
      <c r="E90" s="204"/>
      <c r="F90" s="203"/>
      <c r="G90" s="204"/>
      <c r="H90" s="203"/>
      <c r="I90" s="204"/>
      <c r="J90" s="203"/>
      <c r="K90" s="204"/>
      <c r="L90" s="203"/>
      <c r="M90" s="206"/>
      <c r="N90" s="69" t="str">
        <f>IF(CF68&lt;&gt;"",IF(CF68="W",IF(SUM(IF(D89&gt;D87,1,0),IF(F89&gt;F87,1,0),IF(H89&gt;H87,1,0),IF(J89&gt;J87,1,0),IF(L89&gt;L87,1,0))&lt;&gt;3,"E",""),""),"")</f>
        <v/>
      </c>
      <c r="O90" s="194"/>
      <c r="P90" s="195"/>
      <c r="Q90" s="207"/>
      <c r="R90" s="203"/>
      <c r="S90" s="204"/>
      <c r="T90" s="203"/>
      <c r="U90" s="204"/>
      <c r="V90" s="203"/>
      <c r="W90" s="204"/>
      <c r="X90" s="203"/>
      <c r="Y90" s="204"/>
      <c r="Z90" s="203"/>
      <c r="AA90" s="206"/>
      <c r="AB90" s="69" t="str">
        <f>IF(DV68&lt;&gt;"",IF(DV68="W",IF(SUM(IF(R89&gt;R87,1,0),IF(T89&gt;T87,1,0),IF(V89&gt;V87,1,0),IF(X89&gt;X87,1,0),IF(Z89&gt;Z87,1,0))&lt;&gt;3,"E",""),""),"")</f>
        <v/>
      </c>
      <c r="AC90" s="194"/>
      <c r="AD90" s="195"/>
      <c r="AE90" s="207"/>
      <c r="AF90" s="203"/>
      <c r="AG90" s="204"/>
      <c r="AH90" s="203"/>
      <c r="AI90" s="204"/>
      <c r="AJ90" s="203"/>
      <c r="AK90" s="204"/>
      <c r="AL90" s="203"/>
      <c r="AM90" s="204"/>
      <c r="AN90" s="203"/>
      <c r="AO90" s="206"/>
      <c r="AP90" s="69" t="str">
        <f>IF(FL68&lt;&gt;"",IF(FL68="W",IF(SUM(IF(AF89&gt;AF87,1,0),IF(AH89&gt;AH87,1,0),IF(AJ89&gt;AJ87,1,0),IF(AL89&gt;AL87,1,0),IF(AN89&gt;AN87,1,0))&lt;&gt;3,"E",""),""),"")</f>
        <v/>
      </c>
      <c r="AQ90" s="126"/>
      <c r="AR90" s="126"/>
      <c r="AS90" s="126"/>
      <c r="AT90" s="126"/>
      <c r="AU90" s="126"/>
      <c r="AV90" s="126"/>
      <c r="AW90" s="126"/>
      <c r="AX90" s="126"/>
      <c r="AY90" s="126"/>
      <c r="AZ90" s="126"/>
      <c r="BA90" s="126"/>
      <c r="BB90" s="126"/>
      <c r="BC90" s="126"/>
      <c r="BV90" s="169" t="str">
        <f>IF(CF86&lt;&gt;"",IF(AND(AND(BV86&gt;-1,BV88&gt;-1),OR(BV86&gt;10,BV88&gt;10),ABS(BV86-BV88)&gt;1,IF(OR(BV86&gt;11,BV88&gt;11),ABS(BV86-BV88)=2,TRUE),BV86=INT(BV86),BV88=INT(BV88)),"","Error"),"")</f>
        <v/>
      </c>
      <c r="BW90" s="169"/>
      <c r="BX90" s="169" t="str">
        <f>IF(CF86&lt;&gt;"",IF(AND(AND(BX86&gt;-1,BX88&gt;-1),OR(BX86&gt;10,BX88&gt;10),ABS(BX86-BX88)&gt;1,IF(OR(BX86&gt;11,BX88&gt;11),ABS(BX86-BX88)=2,TRUE),BX86=INT(BX86),BX88=INT(BX88)),"","Error"),"")</f>
        <v/>
      </c>
      <c r="BY90" s="169"/>
      <c r="BZ90" s="169" t="str">
        <f>IF(CF86&lt;&gt;"",IF(AND(AND(BZ86&gt;-1,BZ88&gt;-1),OR(BZ86&gt;10,BZ88&gt;10),ABS(BZ86-BZ88)&gt;1,IF(OR(BZ86&gt;11,BZ88&gt;11),ABS(BZ86-BZ88)=2,TRUE),BZ86=INT(BZ86),BZ88=INT(BZ88)),"","Error"),"")</f>
        <v/>
      </c>
      <c r="CA90" s="169"/>
      <c r="CB90" s="169" t="str">
        <f>IF(AND(CF86&lt;&gt;"",CB86&lt;&gt;""),IF(AND(AND(CB86&gt;-1,CB88&gt;-1),OR(CB86&gt;10,CB88&gt;10),ABS(CB86-CB88)&gt;1,IF(OR(CB86&gt;11,CB88&gt;11),ABS(CB86-CB88)=2,TRUE),CB86=INT(CB86),CB88=INT(CB88)),"","Error"),"")</f>
        <v/>
      </c>
      <c r="CC90" s="169"/>
      <c r="CD90" s="169" t="str">
        <f>IF(AND(CF86&lt;&gt;"",CD86&lt;&gt;""),IF(AND(AND(CD86&gt;-1,CD88&gt;-1),OR(CD86&gt;10,CD88&gt;10),ABS(CD86-CD88)&gt;1,IF(OR(CD86&gt;11,CD88&gt;11),ABS(CD86-CD88)=2,TRUE),CD86=INT(CD86),CD88=INT(CD88)),"","Error"),"")</f>
        <v/>
      </c>
      <c r="CE90" s="169"/>
      <c r="CG90" s="126"/>
      <c r="CH90" s="126"/>
      <c r="CI90" s="126"/>
      <c r="CJ90" s="126"/>
      <c r="CK90" s="126"/>
      <c r="CL90" s="126"/>
      <c r="CM90" s="126"/>
      <c r="CN90" s="126"/>
      <c r="CO90" s="126"/>
      <c r="CP90" s="126"/>
      <c r="CQ90" s="126"/>
      <c r="CR90" s="126"/>
      <c r="CS90" s="126"/>
      <c r="DL90" s="169" t="str">
        <f>IF(DV86&lt;&gt;"",IF(AND(AND(DL86&gt;-1,DL88&gt;-1),OR(DL86&gt;10,DL88&gt;10),ABS(DL86-DL88)&gt;1,IF(OR(DL86&gt;11,DL88&gt;11),ABS(DL86-DL88)=2,TRUE),DL86=INT(DL86),DL88=INT(DL88)),"","Error"),"")</f>
        <v/>
      </c>
      <c r="DM90" s="169"/>
      <c r="DN90" s="169" t="str">
        <f>IF(DV86&lt;&gt;"",IF(AND(AND(DN86&gt;-1,DN88&gt;-1),OR(DN86&gt;10,DN88&gt;10),ABS(DN86-DN88)&gt;1,IF(OR(DN86&gt;11,DN88&gt;11),ABS(DN86-DN88)=2,TRUE),DN86=INT(DN86),DN88=INT(DN88)),"","Error"),"")</f>
        <v/>
      </c>
      <c r="DO90" s="169"/>
      <c r="DP90" s="169" t="str">
        <f>IF(DV86&lt;&gt;"",IF(AND(AND(DP86&gt;-1,DP88&gt;-1),OR(DP86&gt;10,DP88&gt;10),ABS(DP86-DP88)&gt;1,IF(OR(DP86&gt;11,DP88&gt;11),ABS(DP86-DP88)=2,TRUE),DP86=INT(DP86),DP88=INT(DP88)),"","Error"),"")</f>
        <v/>
      </c>
      <c r="DQ90" s="169"/>
      <c r="DR90" s="169" t="str">
        <f>IF(AND(DV86&lt;&gt;"",DR86&lt;&gt;""),IF(AND(AND(DR86&gt;-1,DR88&gt;-1),OR(DR86&gt;10,DR88&gt;10),ABS(DR86-DR88)&gt;1,IF(OR(DR86&gt;11,DR88&gt;11),ABS(DR86-DR88)=2,TRUE),DR86=INT(DR86),DR88=INT(DR88)),"","Error"),"")</f>
        <v/>
      </c>
      <c r="DS90" s="169"/>
      <c r="DT90" s="169" t="str">
        <f>IF(AND(DV86&lt;&gt;"",DT86&lt;&gt;""),IF(AND(AND(DT86&gt;-1,DT88&gt;-1),OR(DT86&gt;10,DT88&gt;10),ABS(DT86-DT88)&gt;1,IF(OR(DT86&gt;11,DT88&gt;11),ABS(DT86-DT88)=2,TRUE),DT86=INT(DT86),DT88=INT(DT88)),"","Error"),"")</f>
        <v/>
      </c>
      <c r="DU90" s="169"/>
      <c r="DV90" s="3"/>
      <c r="DW90" s="126"/>
      <c r="DX90" s="126"/>
      <c r="DY90" s="126"/>
      <c r="DZ90" s="126"/>
      <c r="EA90" s="126"/>
      <c r="EB90" s="126"/>
      <c r="EC90" s="126"/>
      <c r="ED90" s="126"/>
      <c r="EE90" s="126"/>
      <c r="EF90" s="126"/>
      <c r="EG90" s="126"/>
      <c r="EH90" s="126"/>
      <c r="EI90" s="126"/>
      <c r="FB90" s="169" t="str">
        <f>IF(FL86&lt;&gt;"",IF(AND(AND(FB86&gt;-1,FB88&gt;-1),OR(FB86&gt;10,FB88&gt;10),ABS(FB86-FB88)&gt;1,IF(OR(FB86&gt;11,FB88&gt;11),ABS(FB86-FB88)=2,TRUE),FB86=INT(FB86),FB88=INT(FB88)),"","Error"),"")</f>
        <v/>
      </c>
      <c r="FC90" s="169"/>
      <c r="FD90" s="169" t="str">
        <f>IF(FL86&lt;&gt;"",IF(AND(AND(FD86&gt;-1,FD88&gt;-1),OR(FD86&gt;10,FD88&gt;10),ABS(FD86-FD88)&gt;1,IF(OR(FD86&gt;11,FD88&gt;11),ABS(FD86-FD88)=2,TRUE),FD86=INT(FD86),FD88=INT(FD88)),"","Error"),"")</f>
        <v/>
      </c>
      <c r="FE90" s="169"/>
      <c r="FF90" s="169" t="str">
        <f>IF(FL86&lt;&gt;"",IF(AND(AND(FF86&gt;-1,FF88&gt;-1),OR(FF86&gt;10,FF88&gt;10),ABS(FF86-FF88)&gt;1,IF(OR(FF86&gt;11,FF88&gt;11),ABS(FF86-FF88)=2,TRUE),FF86=INT(FF86),FF88=INT(FF88)),"","Error"),"")</f>
        <v/>
      </c>
      <c r="FG90" s="169"/>
      <c r="FH90" s="169" t="str">
        <f>IF(AND(FL86&lt;&gt;"",FH86&lt;&gt;""),IF(AND(AND(FH86&gt;-1,FH88&gt;-1),OR(FH86&gt;10,FH88&gt;10),ABS(FH86-FH88)&gt;1,IF(OR(FH86&gt;11,FH88&gt;11),ABS(FH86-FH88)=2,TRUE),FH86=INT(FH86),FH88=INT(FH88)),"","Error"),"")</f>
        <v/>
      </c>
      <c r="FI90" s="169"/>
      <c r="FJ90" s="169" t="str">
        <f>IF(AND(FL86&lt;&gt;"",FJ86&lt;&gt;""),IF(AND(AND(FJ86&gt;-1,FJ88&gt;-1),OR(FJ86&gt;10,FJ88&gt;10),ABS(FJ86-FJ88)&gt;1,IF(OR(FJ86&gt;11,FJ88&gt;11),ABS(FJ86-FJ88)=2,TRUE),FJ86=INT(FJ86),FJ88=INT(FJ88)),"","Error"),"")</f>
        <v/>
      </c>
      <c r="FK90" s="169"/>
      <c r="FL90" s="3"/>
      <c r="FM90" s="3"/>
      <c r="FN90" s="3"/>
    </row>
    <row r="91" spans="1:170" ht="11.25" customHeight="1">
      <c r="A91" s="170">
        <v>2</v>
      </c>
      <c r="B91" s="191"/>
      <c r="C91" s="183" t="str">
        <f>IF($D68="1P","C","C")</f>
        <v>C</v>
      </c>
      <c r="D91" s="197"/>
      <c r="E91" s="198"/>
      <c r="F91" s="197"/>
      <c r="G91" s="198"/>
      <c r="H91" s="197"/>
      <c r="I91" s="198"/>
      <c r="J91" s="197"/>
      <c r="K91" s="198"/>
      <c r="L91" s="197"/>
      <c r="M91" s="208"/>
      <c r="N91" s="69" t="str">
        <f>IF(CF76&lt;&gt;"",IF(CF76="W",IF(SUM(IF(D91&gt;D93,1,0),IF(F91&gt;F93,1,0),IF(H91&gt;H93,1,0),IF(J91&gt;J93,1,0),IF(L91&gt;L93,1,0))&lt;&gt;3,"E",""),""),"")</f>
        <v/>
      </c>
      <c r="O91" s="170">
        <v>9</v>
      </c>
      <c r="P91" s="191"/>
      <c r="Q91" s="183" t="str">
        <f>IF($D68="1P","B","C")</f>
        <v>C</v>
      </c>
      <c r="R91" s="197"/>
      <c r="S91" s="198"/>
      <c r="T91" s="197"/>
      <c r="U91" s="198"/>
      <c r="V91" s="197"/>
      <c r="W91" s="198"/>
      <c r="X91" s="197"/>
      <c r="Y91" s="198"/>
      <c r="Z91" s="197"/>
      <c r="AA91" s="208"/>
      <c r="AB91" s="69" t="str">
        <f>IF(DV76&lt;&gt;"",IF(DV76="W",IF(SUM(IF(R91&gt;R93,1,0),IF(T91&gt;T93,1,0),IF(V91&gt;V93,1,0),IF(X91&gt;X93,1,0),IF(Z91&gt;Z93,1,0))&lt;&gt;3,"E",""),""),"")</f>
        <v/>
      </c>
      <c r="AC91" s="170">
        <v>16</v>
      </c>
      <c r="AD91" s="191"/>
      <c r="AE91" s="183" t="str">
        <f>IF($D68="1P","A","A")</f>
        <v>A</v>
      </c>
      <c r="AF91" s="197"/>
      <c r="AG91" s="198"/>
      <c r="AH91" s="197"/>
      <c r="AI91" s="198"/>
      <c r="AJ91" s="197"/>
      <c r="AK91" s="198"/>
      <c r="AL91" s="197"/>
      <c r="AM91" s="198"/>
      <c r="AN91" s="197"/>
      <c r="AO91" s="208"/>
      <c r="AP91" s="69" t="str">
        <f>IF(FL76&lt;&gt;"",IF(FL76="W",IF(SUM(IF(AF91&gt;AF93,1,0),IF(AH91&gt;AH93,1,0),IF(AJ91&gt;AJ93,1,0),IF(AL91&gt;AL93,1,0),IF(AN91&gt;AN93,1,0))&lt;&gt;3,"E",""),""),"")</f>
        <v/>
      </c>
      <c r="AQ91" s="126"/>
      <c r="AR91" s="126"/>
      <c r="AS91" s="126"/>
      <c r="AT91" s="126"/>
      <c r="AU91" s="126"/>
      <c r="AV91" s="126"/>
      <c r="AW91" s="126"/>
      <c r="AX91" s="126"/>
      <c r="AY91" s="126"/>
      <c r="AZ91" s="126"/>
      <c r="BA91" s="126"/>
      <c r="BB91" s="126"/>
      <c r="BC91" s="126"/>
      <c r="CG91" s="126"/>
      <c r="CH91" s="126"/>
      <c r="CI91" s="126"/>
      <c r="CJ91" s="126"/>
      <c r="CK91" s="126"/>
      <c r="CL91" s="126"/>
      <c r="CM91" s="126"/>
      <c r="CN91" s="126"/>
      <c r="CO91" s="126"/>
      <c r="CP91" s="126"/>
      <c r="CQ91" s="126"/>
      <c r="CR91" s="126"/>
      <c r="CS91" s="126"/>
      <c r="DV91" s="3"/>
      <c r="DW91" s="126"/>
      <c r="DX91" s="126"/>
      <c r="DY91" s="126"/>
      <c r="DZ91" s="126"/>
      <c r="EA91" s="126"/>
      <c r="EB91" s="126"/>
      <c r="EC91" s="126"/>
      <c r="ED91" s="126"/>
      <c r="EE91" s="126"/>
      <c r="EF91" s="126"/>
      <c r="EG91" s="126"/>
      <c r="EH91" s="126"/>
      <c r="EI91" s="126"/>
      <c r="FL91" s="3"/>
      <c r="FM91" s="3"/>
      <c r="FN91" s="3"/>
    </row>
    <row r="92" spans="1:170" ht="11.25" customHeight="1">
      <c r="A92" s="192"/>
      <c r="B92" s="193"/>
      <c r="C92" s="196"/>
      <c r="D92" s="199"/>
      <c r="E92" s="200"/>
      <c r="F92" s="199"/>
      <c r="G92" s="200"/>
      <c r="H92" s="199"/>
      <c r="I92" s="200"/>
      <c r="J92" s="199"/>
      <c r="K92" s="200"/>
      <c r="L92" s="199"/>
      <c r="M92" s="209"/>
      <c r="N92" s="69" t="str">
        <f>IF(CF76&lt;&gt;"",IF(ISERROR(AND(BV80="",BX80="",BZ80="",CB80="",CD80="")),"E",IF(AND(BV80="",BX80="",BZ80="",CB80="",CD80=""),"","E")),"")</f>
        <v/>
      </c>
      <c r="O92" s="192"/>
      <c r="P92" s="193"/>
      <c r="Q92" s="196"/>
      <c r="R92" s="199"/>
      <c r="S92" s="200"/>
      <c r="T92" s="199"/>
      <c r="U92" s="200"/>
      <c r="V92" s="199"/>
      <c r="W92" s="200"/>
      <c r="X92" s="199"/>
      <c r="Y92" s="200"/>
      <c r="Z92" s="199"/>
      <c r="AA92" s="209"/>
      <c r="AB92" s="69" t="str">
        <f>IF(DV76&lt;&gt;"",IF(ISERROR(AND(DL80="",DN80="",DP80="",DQ80="",DT80="")),"E",IF(AND(DL80="",DN80="",DP80="",DR80="",DT80=""),"","E")),"")</f>
        <v/>
      </c>
      <c r="AC92" s="192"/>
      <c r="AD92" s="193"/>
      <c r="AE92" s="196"/>
      <c r="AF92" s="199"/>
      <c r="AG92" s="200"/>
      <c r="AH92" s="199"/>
      <c r="AI92" s="200"/>
      <c r="AJ92" s="199"/>
      <c r="AK92" s="200"/>
      <c r="AL92" s="199"/>
      <c r="AM92" s="200"/>
      <c r="AN92" s="199"/>
      <c r="AO92" s="209"/>
      <c r="AP92" s="69" t="str">
        <f>IF(FL76&lt;&gt;"",IF(ISERROR(AND(FB80="",FD80="",FF80="",FH80="",FJ80="")),"E",IF(AND(FB80="",FD80="",FF80="",FH80="",FJ80=""),"","E")),"")</f>
        <v/>
      </c>
      <c r="AQ92" s="127"/>
      <c r="AR92" s="127"/>
      <c r="AS92" s="127"/>
      <c r="AT92" s="127"/>
      <c r="AU92" s="127"/>
      <c r="AV92" s="127"/>
      <c r="AW92" s="127"/>
      <c r="AX92" s="127"/>
      <c r="AY92" s="127"/>
      <c r="AZ92" s="127"/>
      <c r="BA92" s="127"/>
      <c r="BB92" s="127"/>
      <c r="BC92" s="127"/>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3"/>
      <c r="CG92" s="127"/>
      <c r="CH92" s="127"/>
      <c r="CI92" s="127"/>
      <c r="CJ92" s="127"/>
      <c r="CK92" s="127"/>
      <c r="CL92" s="127"/>
      <c r="CM92" s="127"/>
      <c r="CN92" s="127"/>
      <c r="CO92" s="127"/>
      <c r="CP92" s="127"/>
      <c r="CQ92" s="127"/>
      <c r="CR92" s="127"/>
      <c r="CS92" s="127"/>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3"/>
      <c r="DW92" s="127"/>
      <c r="DX92" s="127"/>
      <c r="DY92" s="127"/>
      <c r="DZ92" s="127"/>
      <c r="EA92" s="127"/>
      <c r="EB92" s="127"/>
      <c r="EC92" s="127"/>
      <c r="ED92" s="127"/>
      <c r="EE92" s="127"/>
      <c r="EF92" s="127"/>
      <c r="EG92" s="127"/>
      <c r="EH92" s="127"/>
      <c r="EI92" s="127"/>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3"/>
      <c r="FM92" s="3"/>
      <c r="FN92" s="3"/>
    </row>
    <row r="93" spans="1:170" ht="11.25" customHeight="1">
      <c r="A93" s="192"/>
      <c r="B93" s="193"/>
      <c r="C93" s="175" t="str">
        <f>IF($D68="1P","F","F")</f>
        <v>F</v>
      </c>
      <c r="D93" s="201"/>
      <c r="E93" s="202"/>
      <c r="F93" s="201"/>
      <c r="G93" s="202"/>
      <c r="H93" s="201"/>
      <c r="I93" s="202"/>
      <c r="J93" s="201"/>
      <c r="K93" s="202"/>
      <c r="L93" s="201"/>
      <c r="M93" s="205"/>
      <c r="N93" s="69" t="str">
        <f>IF(CF76&lt;&gt;"",IF(ISERROR(AND(BV80="",BX80="",BZ80="",CB80="",CD80="")),"E",IF(AND(BV80="",BX80="",BZ80="",CB80="",CD80=""),"","E")),"")</f>
        <v/>
      </c>
      <c r="O93" s="192"/>
      <c r="P93" s="193"/>
      <c r="Q93" s="175" t="str">
        <f>IF($D68="1P","C","G")</f>
        <v>G</v>
      </c>
      <c r="R93" s="201"/>
      <c r="S93" s="202"/>
      <c r="T93" s="201"/>
      <c r="U93" s="202"/>
      <c r="V93" s="201"/>
      <c r="W93" s="202"/>
      <c r="X93" s="201"/>
      <c r="Y93" s="202"/>
      <c r="Z93" s="201"/>
      <c r="AA93" s="205"/>
      <c r="AB93" s="69" t="str">
        <f>IF(DV76&lt;&gt;"",IF(ISERROR(AND(DL80="",DN80="",DP80="",DQ80="",DT80="")),"E",IF(AND(DL80="",DN80="",DP80="",DR80="",DT80=""),"","E")),"")</f>
        <v/>
      </c>
      <c r="AC93" s="192"/>
      <c r="AD93" s="193"/>
      <c r="AE93" s="175" t="str">
        <f>IF($D68="1P","C","B")</f>
        <v>B</v>
      </c>
      <c r="AF93" s="201"/>
      <c r="AG93" s="202"/>
      <c r="AH93" s="201"/>
      <c r="AI93" s="202"/>
      <c r="AJ93" s="201"/>
      <c r="AK93" s="202"/>
      <c r="AL93" s="201"/>
      <c r="AM93" s="202"/>
      <c r="AN93" s="201"/>
      <c r="AO93" s="205"/>
      <c r="AP93" s="69" t="str">
        <f>IF(FL76&lt;&gt;"",IF(ISERROR(AND(FB80="",FD80="",FF80="",FH80="",FJ80="")),"E",IF(AND(FB80="",FD80="",FF80="",FH80="",FJ80=""),"","E")),"")</f>
        <v/>
      </c>
      <c r="AQ93" s="128"/>
      <c r="AR93" s="128"/>
      <c r="AS93" s="128"/>
      <c r="AT93" s="128"/>
      <c r="AU93" s="128"/>
      <c r="AV93" s="128"/>
      <c r="AW93" s="128"/>
      <c r="AX93" s="128"/>
      <c r="AY93" s="128"/>
      <c r="AZ93" s="128"/>
      <c r="BA93" s="128"/>
      <c r="BB93" s="128"/>
      <c r="BC93" s="128"/>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3"/>
      <c r="CG93" s="128"/>
      <c r="CH93" s="128"/>
      <c r="CI93" s="128"/>
      <c r="CJ93" s="128"/>
      <c r="CK93" s="128"/>
      <c r="CL93" s="128"/>
      <c r="CM93" s="128"/>
      <c r="CN93" s="128"/>
      <c r="CO93" s="128"/>
      <c r="CP93" s="128"/>
      <c r="CQ93" s="128"/>
      <c r="CR93" s="128"/>
      <c r="CS93" s="128"/>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3"/>
      <c r="DW93" s="128"/>
      <c r="DX93" s="128"/>
      <c r="DY93" s="128"/>
      <c r="DZ93" s="128"/>
      <c r="EA93" s="128"/>
      <c r="EB93" s="128"/>
      <c r="EC93" s="128"/>
      <c r="ED93" s="128"/>
      <c r="EE93" s="128"/>
      <c r="EF93" s="128"/>
      <c r="EG93" s="128"/>
      <c r="EH93" s="128"/>
      <c r="EI93" s="128"/>
      <c r="EJ93" s="41"/>
      <c r="EK93" s="41"/>
      <c r="EL93" s="41"/>
      <c r="EM93" s="41"/>
      <c r="EN93" s="41"/>
      <c r="EO93" s="41"/>
      <c r="EP93" s="41"/>
      <c r="EQ93" s="41"/>
      <c r="ER93" s="41"/>
      <c r="ES93" s="41"/>
      <c r="ET93" s="41"/>
      <c r="EU93" s="41"/>
      <c r="EV93" s="41"/>
      <c r="EW93" s="41"/>
      <c r="EX93" s="41"/>
      <c r="EY93" s="41"/>
      <c r="EZ93" s="41"/>
      <c r="FA93" s="41"/>
      <c r="FB93" s="41"/>
      <c r="FC93" s="41"/>
      <c r="FD93" s="41"/>
      <c r="FE93" s="41"/>
      <c r="FF93" s="41"/>
      <c r="FG93" s="41"/>
      <c r="FH93" s="41"/>
      <c r="FI93" s="41"/>
      <c r="FJ93" s="41"/>
      <c r="FK93" s="41"/>
      <c r="FL93" s="3"/>
      <c r="FM93" s="3"/>
      <c r="FN93" s="3"/>
    </row>
    <row r="94" spans="1:170" ht="11.25" customHeight="1" thickBot="1">
      <c r="A94" s="194"/>
      <c r="B94" s="195"/>
      <c r="C94" s="207"/>
      <c r="D94" s="203"/>
      <c r="E94" s="204"/>
      <c r="F94" s="203"/>
      <c r="G94" s="204"/>
      <c r="H94" s="203"/>
      <c r="I94" s="204"/>
      <c r="J94" s="203"/>
      <c r="K94" s="204"/>
      <c r="L94" s="203"/>
      <c r="M94" s="206"/>
      <c r="N94" s="69" t="str">
        <f>IF(CF78&lt;&gt;"",IF(CF78="W",IF(SUM(IF(D93&gt;D91,1,0),IF(F93&gt;F91,1,0),IF(H93&gt;H91,1,0),IF(J93&gt;J91,1,0),IF(L93&gt;L91,1,0))&lt;&gt;3,"E",""),""),"")</f>
        <v/>
      </c>
      <c r="O94" s="194"/>
      <c r="P94" s="195"/>
      <c r="Q94" s="207"/>
      <c r="R94" s="203"/>
      <c r="S94" s="204"/>
      <c r="T94" s="203"/>
      <c r="U94" s="204"/>
      <c r="V94" s="203"/>
      <c r="W94" s="204"/>
      <c r="X94" s="203"/>
      <c r="Y94" s="204"/>
      <c r="Z94" s="203"/>
      <c r="AA94" s="206"/>
      <c r="AB94" s="69" t="str">
        <f>IF(DV78&lt;&gt;"",IF(DV78="W",IF(SUM(IF(R93&gt;R91,1,0),IF(T93&gt;T91,1,0),IF(V93&gt;V91,1,0),IF(X93&gt;X91,1,0),IF(Z93&gt;Z91,1,0))&lt;&gt;3,"E",""),""),"")</f>
        <v/>
      </c>
      <c r="AC94" s="194"/>
      <c r="AD94" s="195"/>
      <c r="AE94" s="207"/>
      <c r="AF94" s="203"/>
      <c r="AG94" s="204"/>
      <c r="AH94" s="203"/>
      <c r="AI94" s="204"/>
      <c r="AJ94" s="203"/>
      <c r="AK94" s="204"/>
      <c r="AL94" s="203"/>
      <c r="AM94" s="204"/>
      <c r="AN94" s="203"/>
      <c r="AO94" s="206"/>
      <c r="AP94" s="69" t="str">
        <f>IF(FL78&lt;&gt;"",IF(FL78="W",IF(SUM(IF(AF93&gt;AF91,1,0),IF(AH93&gt;AH91,1,0),IF(AJ93&gt;AJ91,1,0),IF(AL93&gt;AL91,1,0),IF(AN93&gt;AN91,1,0))&lt;&gt;3,"E",""),""),"")</f>
        <v/>
      </c>
      <c r="AQ94" s="126"/>
      <c r="AR94" s="126"/>
      <c r="AS94" s="126"/>
      <c r="AT94" s="126"/>
      <c r="AU94" s="126"/>
      <c r="AV94" s="126"/>
      <c r="AW94" s="126"/>
      <c r="AX94" s="126"/>
      <c r="AY94" s="126"/>
      <c r="AZ94" s="126"/>
      <c r="BA94" s="126"/>
      <c r="BB94" s="126"/>
      <c r="BC94" s="126"/>
      <c r="CF94" s="3"/>
      <c r="CG94" s="126"/>
      <c r="CH94" s="126"/>
      <c r="CI94" s="126"/>
      <c r="CJ94" s="126"/>
      <c r="CK94" s="126"/>
      <c r="CL94" s="126"/>
      <c r="CM94" s="126"/>
      <c r="CN94" s="126"/>
      <c r="CO94" s="126"/>
      <c r="CP94" s="126"/>
      <c r="CQ94" s="126"/>
      <c r="CR94" s="126"/>
      <c r="CS94" s="126"/>
      <c r="DV94" s="3"/>
      <c r="DW94" s="126"/>
      <c r="DX94" s="126"/>
      <c r="DY94" s="126"/>
      <c r="DZ94" s="126"/>
      <c r="EA94" s="126"/>
      <c r="EB94" s="126"/>
      <c r="EC94" s="126"/>
      <c r="ED94" s="126"/>
      <c r="EE94" s="126"/>
      <c r="EF94" s="126"/>
      <c r="EG94" s="126"/>
      <c r="EH94" s="126"/>
      <c r="EI94" s="126"/>
      <c r="FL94" s="3"/>
      <c r="FM94" s="3"/>
      <c r="FN94" s="3"/>
    </row>
    <row r="95" spans="1:170" ht="11.25" customHeight="1" thickBot="1">
      <c r="A95" s="170">
        <v>3</v>
      </c>
      <c r="B95" s="191"/>
      <c r="C95" s="183" t="str">
        <f>IF($D68="1P","D","D")</f>
        <v>D</v>
      </c>
      <c r="D95" s="197"/>
      <c r="E95" s="198"/>
      <c r="F95" s="197"/>
      <c r="G95" s="198"/>
      <c r="H95" s="197"/>
      <c r="I95" s="198"/>
      <c r="J95" s="197"/>
      <c r="K95" s="198"/>
      <c r="L95" s="197"/>
      <c r="M95" s="208"/>
      <c r="N95" s="69" t="str">
        <f>IF(CF86&lt;&gt;"",IF(CF86="W",IF(SUM(IF(D95&gt;D97,1,0),IF(F95&gt;F97,1,0),IF(H95&gt;H97,1,0),IF(J95&gt;J97,1,0),IF(L95&gt;L97,1,0))&lt;&gt;3,"E",""),""),"")</f>
        <v/>
      </c>
      <c r="O95" s="170">
        <v>10</v>
      </c>
      <c r="P95" s="191"/>
      <c r="Q95" s="183" t="str">
        <f>IF($D68="1P","A","A")</f>
        <v>A</v>
      </c>
      <c r="R95" s="197"/>
      <c r="S95" s="198"/>
      <c r="T95" s="197"/>
      <c r="U95" s="198"/>
      <c r="V95" s="197"/>
      <c r="W95" s="198"/>
      <c r="X95" s="197"/>
      <c r="Y95" s="198"/>
      <c r="Z95" s="197"/>
      <c r="AA95" s="208"/>
      <c r="AB95" s="69" t="str">
        <f>IF(DV86&lt;&gt;"",IF(DV86="W",IF(SUM(IF(R95&gt;R97,1,0),IF(T95&gt;T97,1,0),IF(V95&gt;V97,1,0),IF(X95&gt;X97,1,0),IF(Z95&gt;Z97,1,0))&lt;&gt;3,"E",""),""),"")</f>
        <v/>
      </c>
      <c r="AC95" s="170">
        <v>17</v>
      </c>
      <c r="AD95" s="191"/>
      <c r="AE95" s="183" t="str">
        <f>IF($D68="1P","B","D")</f>
        <v>D</v>
      </c>
      <c r="AF95" s="197"/>
      <c r="AG95" s="198"/>
      <c r="AH95" s="197"/>
      <c r="AI95" s="198"/>
      <c r="AJ95" s="197"/>
      <c r="AK95" s="198"/>
      <c r="AL95" s="197"/>
      <c r="AM95" s="198"/>
      <c r="AN95" s="197"/>
      <c r="AO95" s="208"/>
      <c r="AP95" s="69" t="str">
        <f>IF(FL86&lt;&gt;"",IF(FL86="W",IF(SUM(IF(AF95&gt;AF97,1,0),IF(AH95&gt;AH97,1,0),IF(AJ95&gt;AJ97,1,0),IF(AL95&gt;AL97,1,0),IF(AN95&gt;AN97,1,0))&lt;&gt;3,"E",""),""),"")</f>
        <v/>
      </c>
      <c r="AQ95" s="127"/>
      <c r="AR95" s="127"/>
      <c r="AS95" s="127"/>
      <c r="AT95" s="127"/>
      <c r="AU95" s="127"/>
      <c r="AV95" s="127"/>
      <c r="AW95" s="127"/>
      <c r="AX95" s="127"/>
      <c r="AY95" s="127"/>
      <c r="AZ95" s="127"/>
      <c r="BA95" s="127"/>
      <c r="BB95" s="127"/>
      <c r="BC95" s="127"/>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3"/>
      <c r="CG95" s="127"/>
      <c r="CH95" s="127"/>
      <c r="CI95" s="127"/>
      <c r="CJ95" s="127"/>
      <c r="CK95" s="127"/>
      <c r="CL95" s="127"/>
      <c r="CM95" s="127"/>
      <c r="CN95" s="127"/>
      <c r="CO95" s="127"/>
      <c r="CP95" s="127"/>
      <c r="CQ95" s="127"/>
      <c r="CR95" s="127"/>
      <c r="CS95" s="127"/>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3"/>
      <c r="DW95" s="127"/>
      <c r="DX95" s="127"/>
      <c r="DY95" s="127"/>
      <c r="DZ95" s="127"/>
      <c r="EA95" s="127"/>
      <c r="EB95" s="127"/>
      <c r="EC95" s="127"/>
      <c r="ED95" s="127"/>
      <c r="EE95" s="127"/>
      <c r="EF95" s="127"/>
      <c r="EG95" s="127"/>
      <c r="EH95" s="127"/>
      <c r="EI95" s="127"/>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3"/>
      <c r="FM95" s="3"/>
      <c r="FN95" s="3"/>
    </row>
    <row r="96" spans="1:170" ht="11.25" customHeight="1">
      <c r="A96" s="192"/>
      <c r="B96" s="193"/>
      <c r="C96" s="196"/>
      <c r="D96" s="199"/>
      <c r="E96" s="200"/>
      <c r="F96" s="199"/>
      <c r="G96" s="200"/>
      <c r="H96" s="199"/>
      <c r="I96" s="200"/>
      <c r="J96" s="199"/>
      <c r="K96" s="200"/>
      <c r="L96" s="199"/>
      <c r="M96" s="209"/>
      <c r="N96" s="69" t="str">
        <f>IF(CF86&lt;&gt;"",IF(ISERROR(AND(BV90="",BX90="",BZ90="",CB90="",CD90="")),"E",IF(AND(BV90="",BX90="",BZ90="",CB90="",CD90=""),"","E")),"")</f>
        <v/>
      </c>
      <c r="O96" s="192"/>
      <c r="P96" s="193"/>
      <c r="Q96" s="196"/>
      <c r="R96" s="199"/>
      <c r="S96" s="200"/>
      <c r="T96" s="199"/>
      <c r="U96" s="200"/>
      <c r="V96" s="199"/>
      <c r="W96" s="200"/>
      <c r="X96" s="199"/>
      <c r="Y96" s="200"/>
      <c r="Z96" s="199"/>
      <c r="AA96" s="209"/>
      <c r="AB96" s="69" t="str">
        <f>IF(DV86&lt;&gt;"",IF(ISERROR(AND(DL90="",DN90="",DP90="",DQ90="",DT90="")),"E",IF(AND(DL90="",DN90="",DP90="",DR90="",DT90=""),"","E")),"")</f>
        <v/>
      </c>
      <c r="AC96" s="192"/>
      <c r="AD96" s="193"/>
      <c r="AE96" s="196"/>
      <c r="AF96" s="199"/>
      <c r="AG96" s="200"/>
      <c r="AH96" s="199"/>
      <c r="AI96" s="200"/>
      <c r="AJ96" s="199"/>
      <c r="AK96" s="200"/>
      <c r="AL96" s="199"/>
      <c r="AM96" s="200"/>
      <c r="AN96" s="199"/>
      <c r="AO96" s="209"/>
      <c r="AP96" s="69" t="str">
        <f>IF(FL86&lt;&gt;"",IF(ISERROR(AND(FB90="",FD90="",FF90="",FH90="",FJ90="")),"E",IF(AND(FB90="",FD90="",FF90="",FH90="",FJ90=""),"","E")),"")</f>
        <v/>
      </c>
      <c r="AQ96" s="154" t="str">
        <f>CONCATENATE($A70," ",$D70,","," ",$F68)</f>
        <v>Group: 2, Men's Singles</v>
      </c>
      <c r="AR96" s="155"/>
      <c r="AS96" s="155"/>
      <c r="AT96" s="155"/>
      <c r="AU96" s="155"/>
      <c r="AV96" s="155"/>
      <c r="AW96" s="155"/>
      <c r="AX96" s="155"/>
      <c r="AY96" s="155"/>
      <c r="AZ96" s="155"/>
      <c r="BA96" s="155"/>
      <c r="BB96" s="155"/>
      <c r="BC96" s="156"/>
      <c r="BD96" s="163">
        <f>A99</f>
        <v>4</v>
      </c>
      <c r="BE96" s="164"/>
      <c r="BF96" s="183" t="str">
        <f>C99</f>
        <v>A</v>
      </c>
      <c r="BG96" s="185" t="str">
        <f>IF(VLOOKUP($BF96,$A72:$C84,3,FALSE)=0,"",CONCATENATE(VLOOKUP(VLOOKUP($BF96,$A72:$C84,3,FALSE),Players!$C:$G,4,FALSE)," ",VLOOKUP($BF96,$A72:$C84,3,FALSE)," ",IF(ISERROR(VLOOKUP(VLOOKUP($BF96,$A72:$C84,3,FALSE),Players!$C:$G,5,FALSE)),"()",CONCATENATE("(",VLOOKUP(VLOOKUP($BF96,$A72:$C84,3,FALSE),Players!$C:$G,5,FALSE),")"))))</f>
        <v/>
      </c>
      <c r="BH96" s="186"/>
      <c r="BI96" s="186"/>
      <c r="BJ96" s="186"/>
      <c r="BK96" s="186"/>
      <c r="BL96" s="186"/>
      <c r="BM96" s="186"/>
      <c r="BN96" s="186"/>
      <c r="BO96" s="186"/>
      <c r="BP96" s="186"/>
      <c r="BQ96" s="186"/>
      <c r="BR96" s="186"/>
      <c r="BS96" s="186"/>
      <c r="BT96" s="186"/>
      <c r="BU96" s="187"/>
      <c r="BV96" s="170" t="str">
        <f>IF(D99&lt;&gt;"",D99,"")</f>
        <v/>
      </c>
      <c r="BW96" s="171"/>
      <c r="BX96" s="335" t="str">
        <f>IF(F99&lt;&gt;"",F99,"")</f>
        <v/>
      </c>
      <c r="BY96" s="171"/>
      <c r="BZ96" s="335" t="str">
        <f>IF(H99&lt;&gt;"",H99,"")</f>
        <v/>
      </c>
      <c r="CA96" s="171"/>
      <c r="CB96" s="335" t="str">
        <f>IF(J99&lt;&gt;"",J99,"")</f>
        <v/>
      </c>
      <c r="CC96" s="171"/>
      <c r="CD96" s="335" t="str">
        <f>IF(L99&lt;&gt;"",L99,"")</f>
        <v/>
      </c>
      <c r="CE96" s="337"/>
      <c r="CF96" s="174" t="str">
        <f>IF($CD96=$CD98,IF($CB96=$CB98,IF($BZ96&lt;&gt;"",IF($BZ96&gt;$BZ98,"W","L"),""),IF($CB96&gt;$CB98,"W","L")),IF($CD96&gt;$CD98,"W","L"))</f>
        <v/>
      </c>
      <c r="CG96" s="154" t="str">
        <f>CONCATENATE($A70," ",$D70,","," ",$F68)</f>
        <v>Group: 2, Men's Singles</v>
      </c>
      <c r="CH96" s="155"/>
      <c r="CI96" s="155"/>
      <c r="CJ96" s="155"/>
      <c r="CK96" s="155"/>
      <c r="CL96" s="155"/>
      <c r="CM96" s="155"/>
      <c r="CN96" s="155"/>
      <c r="CO96" s="155"/>
      <c r="CP96" s="155"/>
      <c r="CQ96" s="155"/>
      <c r="CR96" s="155"/>
      <c r="CS96" s="156"/>
      <c r="CT96" s="163">
        <f>O99</f>
        <v>11</v>
      </c>
      <c r="CU96" s="164"/>
      <c r="CV96" s="183" t="str">
        <f>Q99</f>
        <v>C</v>
      </c>
      <c r="CW96" s="185" t="str">
        <f>IF(VLOOKUP($CV96,$A72:$C84,3,FALSE)=0,"",CONCATENATE(VLOOKUP(VLOOKUP($CV96,$A72:$C84,3,FALSE),Players!$C:$G,4,FALSE)," ",VLOOKUP($CV96,$A72:$C84,3,FALSE)," ",IF(ISERROR(VLOOKUP(VLOOKUP($CV96,$A72:$C84,3,FALSE),Players!$C:$G,5,FALSE)),"()",CONCATENATE("(",VLOOKUP(VLOOKUP($CV96,$A72:$C84,3,FALSE),Players!$C:$G,5,FALSE),")"))))</f>
        <v/>
      </c>
      <c r="CX96" s="186"/>
      <c r="CY96" s="186"/>
      <c r="CZ96" s="186"/>
      <c r="DA96" s="186"/>
      <c r="DB96" s="186"/>
      <c r="DC96" s="186"/>
      <c r="DD96" s="186"/>
      <c r="DE96" s="186"/>
      <c r="DF96" s="186"/>
      <c r="DG96" s="186"/>
      <c r="DH96" s="186"/>
      <c r="DI96" s="186"/>
      <c r="DJ96" s="186"/>
      <c r="DK96" s="187"/>
      <c r="DL96" s="170" t="str">
        <f>IF(R99&lt;&gt;"",R99,"")</f>
        <v/>
      </c>
      <c r="DM96" s="171"/>
      <c r="DN96" s="335" t="str">
        <f>IF(T99&lt;&gt;"",T99,"")</f>
        <v/>
      </c>
      <c r="DO96" s="171"/>
      <c r="DP96" s="335" t="str">
        <f>IF(V99&lt;&gt;"",V99,"")</f>
        <v/>
      </c>
      <c r="DQ96" s="171"/>
      <c r="DR96" s="335" t="str">
        <f>IF(X99&lt;&gt;"",X99,"")</f>
        <v/>
      </c>
      <c r="DS96" s="171"/>
      <c r="DT96" s="335" t="str">
        <f>IF(Z99&lt;&gt;"",Z99,"")</f>
        <v/>
      </c>
      <c r="DU96" s="337"/>
      <c r="DV96" s="174" t="str">
        <f>IF($DT96=$DT98,IF($DR96=$DR98,IF($DP96&lt;&gt;"",IF($DP96&gt;$DP98,"W","L"),""),IF($DR96&gt;$DR98,"W","L")),IF($DT96&gt;$DT98,"W","L"))</f>
        <v/>
      </c>
      <c r="DW96" s="154" t="str">
        <f>CONCATENATE($A70," ",$D70,","," ",$F68)</f>
        <v>Group: 2, Men's Singles</v>
      </c>
      <c r="DX96" s="155"/>
      <c r="DY96" s="155"/>
      <c r="DZ96" s="155"/>
      <c r="EA96" s="155"/>
      <c r="EB96" s="155"/>
      <c r="EC96" s="155"/>
      <c r="ED96" s="155"/>
      <c r="EE96" s="155"/>
      <c r="EF96" s="155"/>
      <c r="EG96" s="155"/>
      <c r="EH96" s="155"/>
      <c r="EI96" s="156"/>
      <c r="EJ96" s="163">
        <f>AC99</f>
        <v>18</v>
      </c>
      <c r="EK96" s="164"/>
      <c r="EL96" s="183" t="str">
        <f>AE99</f>
        <v>E</v>
      </c>
      <c r="EM96" s="185" t="str">
        <f>IF(VLOOKUP($EL96,$A72:$C84,3,FALSE)=0,"",CONCATENATE(VLOOKUP(VLOOKUP($EL96,$A72:$C84,3,FALSE),Players!$C:$G,4,FALSE)," ",VLOOKUP($EL96,$A72:$C84,3,FALSE)," ",IF(ISERROR(VLOOKUP(VLOOKUP($EL96,$A72:$C84,3,FALSE),Players!$C:$G,5,FALSE)),"()",CONCATENATE("(",VLOOKUP(VLOOKUP($EL96,$A72:$C84,3,FALSE),Players!$C:$G,5,FALSE),")"))))</f>
        <v/>
      </c>
      <c r="EN96" s="186"/>
      <c r="EO96" s="186"/>
      <c r="EP96" s="186"/>
      <c r="EQ96" s="186"/>
      <c r="ER96" s="186"/>
      <c r="ES96" s="186"/>
      <c r="ET96" s="186"/>
      <c r="EU96" s="186"/>
      <c r="EV96" s="186"/>
      <c r="EW96" s="186"/>
      <c r="EX96" s="186"/>
      <c r="EY96" s="186"/>
      <c r="EZ96" s="186"/>
      <c r="FA96" s="187"/>
      <c r="FB96" s="170" t="str">
        <f>IF(AF99&lt;&gt;"",AF99,"")</f>
        <v/>
      </c>
      <c r="FC96" s="171"/>
      <c r="FD96" s="335" t="str">
        <f>IF(AH99&lt;&gt;"",AH99,"")</f>
        <v/>
      </c>
      <c r="FE96" s="171"/>
      <c r="FF96" s="335" t="str">
        <f>IF(AJ99&lt;&gt;"",AJ99,"")</f>
        <v/>
      </c>
      <c r="FG96" s="171"/>
      <c r="FH96" s="335" t="str">
        <f>IF(AL99&lt;&gt;"",AL99,"")</f>
        <v/>
      </c>
      <c r="FI96" s="171"/>
      <c r="FJ96" s="335" t="str">
        <f>IF(AN99&lt;&gt;"",AN99,"")</f>
        <v/>
      </c>
      <c r="FK96" s="337"/>
      <c r="FL96" s="174" t="str">
        <f>IF($FJ96=$FJ98,IF($FH96=$FH98,IF($FF96&lt;&gt;"",IF($FF96&gt;$FF98,"W","L"),""),IF($FH96&gt;$FH98,"W","L")),IF($FJ96&gt;$FJ98,"W","L"))</f>
        <v/>
      </c>
      <c r="FM96" s="3"/>
      <c r="FN96" s="3"/>
    </row>
    <row r="97" spans="1:170" ht="11.25" customHeight="1">
      <c r="A97" s="192"/>
      <c r="B97" s="193"/>
      <c r="C97" s="175" t="str">
        <f>IF($D68="1P","E","E")</f>
        <v>E</v>
      </c>
      <c r="D97" s="201"/>
      <c r="E97" s="202"/>
      <c r="F97" s="201"/>
      <c r="G97" s="202"/>
      <c r="H97" s="201"/>
      <c r="I97" s="202"/>
      <c r="J97" s="201"/>
      <c r="K97" s="202"/>
      <c r="L97" s="201"/>
      <c r="M97" s="205"/>
      <c r="N97" s="69" t="str">
        <f>IF(CF86&lt;&gt;"",IF(ISERROR(AND(BV90="",BX90="",BZ90="",CB90="",CD90="")),"E",IF(AND(BV90="",BX90="",BZ90="",CB90="",CD90=""),"","E")),"")</f>
        <v/>
      </c>
      <c r="O97" s="192"/>
      <c r="P97" s="193"/>
      <c r="Q97" s="175" t="str">
        <f>IF($D68="1P","E","D")</f>
        <v>D</v>
      </c>
      <c r="R97" s="201"/>
      <c r="S97" s="202"/>
      <c r="T97" s="201"/>
      <c r="U97" s="202"/>
      <c r="V97" s="201"/>
      <c r="W97" s="202"/>
      <c r="X97" s="201"/>
      <c r="Y97" s="202"/>
      <c r="Z97" s="201"/>
      <c r="AA97" s="205"/>
      <c r="AB97" s="69" t="str">
        <f>IF(DV86&lt;&gt;"",IF(ISERROR(AND(DL90="",DN90="",DP90="",DQ90="",DT90="")),"E",IF(AND(DL90="",DN90="",DP90="",DR90="",DT90=""),"","E")),"")</f>
        <v/>
      </c>
      <c r="AC97" s="192"/>
      <c r="AD97" s="193"/>
      <c r="AE97" s="175" t="str">
        <f>IF($D68="1P","D","G")</f>
        <v>G</v>
      </c>
      <c r="AF97" s="201"/>
      <c r="AG97" s="202"/>
      <c r="AH97" s="201"/>
      <c r="AI97" s="202"/>
      <c r="AJ97" s="201"/>
      <c r="AK97" s="202"/>
      <c r="AL97" s="201"/>
      <c r="AM97" s="202"/>
      <c r="AN97" s="201"/>
      <c r="AO97" s="205"/>
      <c r="AP97" s="69" t="str">
        <f>IF(FL86&lt;&gt;"",IF(ISERROR(AND(FB90="",FD90="",FF90="",FH90="",FJ90="")),"E",IF(AND(FB90="",FD90="",FF90="",FH90="",FJ90=""),"","E")),"")</f>
        <v/>
      </c>
      <c r="AQ97" s="157"/>
      <c r="AR97" s="158"/>
      <c r="AS97" s="158"/>
      <c r="AT97" s="158"/>
      <c r="AU97" s="158"/>
      <c r="AV97" s="158"/>
      <c r="AW97" s="158"/>
      <c r="AX97" s="158"/>
      <c r="AY97" s="158"/>
      <c r="AZ97" s="158"/>
      <c r="BA97" s="158"/>
      <c r="BB97" s="158"/>
      <c r="BC97" s="159"/>
      <c r="BD97" s="165"/>
      <c r="BE97" s="166"/>
      <c r="BF97" s="184"/>
      <c r="BG97" s="188"/>
      <c r="BH97" s="189"/>
      <c r="BI97" s="189"/>
      <c r="BJ97" s="189"/>
      <c r="BK97" s="189"/>
      <c r="BL97" s="189"/>
      <c r="BM97" s="189"/>
      <c r="BN97" s="189"/>
      <c r="BO97" s="189"/>
      <c r="BP97" s="189"/>
      <c r="BQ97" s="189"/>
      <c r="BR97" s="189"/>
      <c r="BS97" s="189"/>
      <c r="BT97" s="189"/>
      <c r="BU97" s="190"/>
      <c r="BV97" s="172"/>
      <c r="BW97" s="173"/>
      <c r="BX97" s="336"/>
      <c r="BY97" s="173"/>
      <c r="BZ97" s="336"/>
      <c r="CA97" s="173"/>
      <c r="CB97" s="336"/>
      <c r="CC97" s="173"/>
      <c r="CD97" s="336"/>
      <c r="CE97" s="338"/>
      <c r="CF97" s="174"/>
      <c r="CG97" s="157"/>
      <c r="CH97" s="158"/>
      <c r="CI97" s="158"/>
      <c r="CJ97" s="158"/>
      <c r="CK97" s="158"/>
      <c r="CL97" s="158"/>
      <c r="CM97" s="158"/>
      <c r="CN97" s="158"/>
      <c r="CO97" s="158"/>
      <c r="CP97" s="158"/>
      <c r="CQ97" s="158"/>
      <c r="CR97" s="158"/>
      <c r="CS97" s="159"/>
      <c r="CT97" s="165"/>
      <c r="CU97" s="166"/>
      <c r="CV97" s="184"/>
      <c r="CW97" s="188"/>
      <c r="CX97" s="189"/>
      <c r="CY97" s="189"/>
      <c r="CZ97" s="189"/>
      <c r="DA97" s="189"/>
      <c r="DB97" s="189"/>
      <c r="DC97" s="189"/>
      <c r="DD97" s="189"/>
      <c r="DE97" s="189"/>
      <c r="DF97" s="189"/>
      <c r="DG97" s="189"/>
      <c r="DH97" s="189"/>
      <c r="DI97" s="189"/>
      <c r="DJ97" s="189"/>
      <c r="DK97" s="190"/>
      <c r="DL97" s="172"/>
      <c r="DM97" s="173"/>
      <c r="DN97" s="336"/>
      <c r="DO97" s="173"/>
      <c r="DP97" s="336"/>
      <c r="DQ97" s="173"/>
      <c r="DR97" s="336"/>
      <c r="DS97" s="173"/>
      <c r="DT97" s="336"/>
      <c r="DU97" s="338"/>
      <c r="DV97" s="174"/>
      <c r="DW97" s="157"/>
      <c r="DX97" s="158"/>
      <c r="DY97" s="158"/>
      <c r="DZ97" s="158"/>
      <c r="EA97" s="158"/>
      <c r="EB97" s="158"/>
      <c r="EC97" s="158"/>
      <c r="ED97" s="158"/>
      <c r="EE97" s="158"/>
      <c r="EF97" s="158"/>
      <c r="EG97" s="158"/>
      <c r="EH97" s="158"/>
      <c r="EI97" s="159"/>
      <c r="EJ97" s="165"/>
      <c r="EK97" s="166"/>
      <c r="EL97" s="184"/>
      <c r="EM97" s="188"/>
      <c r="EN97" s="189"/>
      <c r="EO97" s="189"/>
      <c r="EP97" s="189"/>
      <c r="EQ97" s="189"/>
      <c r="ER97" s="189"/>
      <c r="ES97" s="189"/>
      <c r="ET97" s="189"/>
      <c r="EU97" s="189"/>
      <c r="EV97" s="189"/>
      <c r="EW97" s="189"/>
      <c r="EX97" s="189"/>
      <c r="EY97" s="189"/>
      <c r="EZ97" s="189"/>
      <c r="FA97" s="190"/>
      <c r="FB97" s="172"/>
      <c r="FC97" s="173"/>
      <c r="FD97" s="336"/>
      <c r="FE97" s="173"/>
      <c r="FF97" s="336"/>
      <c r="FG97" s="173"/>
      <c r="FH97" s="336"/>
      <c r="FI97" s="173"/>
      <c r="FJ97" s="336"/>
      <c r="FK97" s="338"/>
      <c r="FL97" s="174"/>
      <c r="FM97" s="3"/>
      <c r="FN97" s="3"/>
    </row>
    <row r="98" spans="1:170" ht="11.25" customHeight="1" thickBot="1">
      <c r="A98" s="194"/>
      <c r="B98" s="195"/>
      <c r="C98" s="207"/>
      <c r="D98" s="203"/>
      <c r="E98" s="204"/>
      <c r="F98" s="203"/>
      <c r="G98" s="204"/>
      <c r="H98" s="203"/>
      <c r="I98" s="204"/>
      <c r="J98" s="203"/>
      <c r="K98" s="204"/>
      <c r="L98" s="203"/>
      <c r="M98" s="206"/>
      <c r="N98" s="69" t="str">
        <f>IF(CF88&lt;&gt;"",IF(CF88="W",IF(SUM(IF(D97&gt;D95,1,0),IF(F97&gt;F95,1,0),IF(H97&gt;H95,1,0),IF(J97&gt;J95,1,0),IF(L97&gt;L95,1,0))&lt;&gt;3,"E",""),""),"")</f>
        <v/>
      </c>
      <c r="O98" s="194"/>
      <c r="P98" s="195"/>
      <c r="Q98" s="207"/>
      <c r="R98" s="203"/>
      <c r="S98" s="204"/>
      <c r="T98" s="203"/>
      <c r="U98" s="204"/>
      <c r="V98" s="203"/>
      <c r="W98" s="204"/>
      <c r="X98" s="203"/>
      <c r="Y98" s="204"/>
      <c r="Z98" s="203"/>
      <c r="AA98" s="206"/>
      <c r="AB98" s="69" t="str">
        <f>IF(DV88&lt;&gt;"",IF(DV88="W",IF(SUM(IF(R97&gt;R95,1,0),IF(T97&gt;T95,1,0),IF(V97&gt;V95,1,0),IF(X97&gt;X95,1,0),IF(Z97&gt;Z95,1,0))&lt;&gt;3,"E",""),""),"")</f>
        <v/>
      </c>
      <c r="AC98" s="194"/>
      <c r="AD98" s="195"/>
      <c r="AE98" s="207"/>
      <c r="AF98" s="203"/>
      <c r="AG98" s="204"/>
      <c r="AH98" s="203"/>
      <c r="AI98" s="204"/>
      <c r="AJ98" s="203"/>
      <c r="AK98" s="204"/>
      <c r="AL98" s="203"/>
      <c r="AM98" s="204"/>
      <c r="AN98" s="203"/>
      <c r="AO98" s="206"/>
      <c r="AP98" s="69" t="str">
        <f>IF(FL88&lt;&gt;"",IF(FL88="W",IF(SUM(IF(AF97&gt;AF95,1,0),IF(AH97&gt;AH95,1,0),IF(AJ97&gt;AJ95,1,0),IF(AL97&gt;AL95,1,0),IF(AN97&gt;AN95,1,0))&lt;&gt;3,"E",""),""),"")</f>
        <v/>
      </c>
      <c r="AQ98" s="157"/>
      <c r="AR98" s="158"/>
      <c r="AS98" s="158"/>
      <c r="AT98" s="158"/>
      <c r="AU98" s="158"/>
      <c r="AV98" s="158"/>
      <c r="AW98" s="158"/>
      <c r="AX98" s="158"/>
      <c r="AY98" s="158"/>
      <c r="AZ98" s="158"/>
      <c r="BA98" s="158"/>
      <c r="BB98" s="158"/>
      <c r="BC98" s="159"/>
      <c r="BD98" s="165"/>
      <c r="BE98" s="166"/>
      <c r="BF98" s="175" t="str">
        <f>C101</f>
        <v>G</v>
      </c>
      <c r="BG98" s="177" t="str">
        <f>IF(VLOOKUP($BF98,$A72:$C84,3,FALSE)=0,"",CONCATENATE(VLOOKUP(VLOOKUP($BF98,$A72:$C84,3,FALSE),Players!$C:$G,4,FALSE)," ",VLOOKUP($BF98,$A72:$C84,3,FALSE)," ",IF(ISERROR(VLOOKUP(VLOOKUP($BF98,$A72:$C84,3,FALSE),Players!$C:$G,5,FALSE)),"()",CONCATENATE("(",VLOOKUP(VLOOKUP($BF98,$A72:$C84,3,FALSE),Players!$C:$G,5,FALSE),")"))))</f>
        <v/>
      </c>
      <c r="BH98" s="178"/>
      <c r="BI98" s="178"/>
      <c r="BJ98" s="178"/>
      <c r="BK98" s="178"/>
      <c r="BL98" s="178"/>
      <c r="BM98" s="178"/>
      <c r="BN98" s="178"/>
      <c r="BO98" s="178"/>
      <c r="BP98" s="178"/>
      <c r="BQ98" s="178"/>
      <c r="BR98" s="178"/>
      <c r="BS98" s="178"/>
      <c r="BT98" s="178"/>
      <c r="BU98" s="179"/>
      <c r="BV98" s="150" t="str">
        <f>IF(D101&lt;&gt;"",D101,"")</f>
        <v/>
      </c>
      <c r="BW98" s="151"/>
      <c r="BX98" s="288" t="str">
        <f>IF(F101&lt;&gt;"",F101,"")</f>
        <v/>
      </c>
      <c r="BY98" s="151"/>
      <c r="BZ98" s="288" t="str">
        <f>IF(H101&lt;&gt;"",H101,"")</f>
        <v/>
      </c>
      <c r="CA98" s="151"/>
      <c r="CB98" s="288" t="str">
        <f>IF(J101&lt;&gt;"",J101,"")</f>
        <v/>
      </c>
      <c r="CC98" s="151"/>
      <c r="CD98" s="288" t="str">
        <f>IF(L101&lt;&gt;"",L101,"")</f>
        <v/>
      </c>
      <c r="CE98" s="332"/>
      <c r="CF98" s="174" t="str">
        <f>IF($CF96&lt;&gt;"",IF(CF96="W","L","W"),"")</f>
        <v/>
      </c>
      <c r="CG98" s="157"/>
      <c r="CH98" s="158"/>
      <c r="CI98" s="158"/>
      <c r="CJ98" s="158"/>
      <c r="CK98" s="158"/>
      <c r="CL98" s="158"/>
      <c r="CM98" s="158"/>
      <c r="CN98" s="158"/>
      <c r="CO98" s="158"/>
      <c r="CP98" s="158"/>
      <c r="CQ98" s="158"/>
      <c r="CR98" s="158"/>
      <c r="CS98" s="159"/>
      <c r="CT98" s="165"/>
      <c r="CU98" s="166"/>
      <c r="CV98" s="175" t="str">
        <f>Q101</f>
        <v>E</v>
      </c>
      <c r="CW98" s="177" t="str">
        <f>IF(VLOOKUP($CV98,$A72:$C84,3,FALSE)=0,"",CONCATENATE(VLOOKUP(VLOOKUP($CV98,$A72:$C84,3,FALSE),Players!$C:$G,4,FALSE)," ",VLOOKUP($CV98,$A72:$C84,3,FALSE)," ",IF(ISERROR(VLOOKUP(VLOOKUP($CV98,$A72:$C84,3,FALSE),Players!$C:$G,5,FALSE)),"()",CONCATENATE("(",VLOOKUP(VLOOKUP($CV98,$A72:$C84,3,FALSE),Players!$C:$G,5,FALSE),")"))))</f>
        <v/>
      </c>
      <c r="CX98" s="178"/>
      <c r="CY98" s="178"/>
      <c r="CZ98" s="178"/>
      <c r="DA98" s="178"/>
      <c r="DB98" s="178"/>
      <c r="DC98" s="178"/>
      <c r="DD98" s="178"/>
      <c r="DE98" s="178"/>
      <c r="DF98" s="178"/>
      <c r="DG98" s="178"/>
      <c r="DH98" s="178"/>
      <c r="DI98" s="178"/>
      <c r="DJ98" s="178"/>
      <c r="DK98" s="179"/>
      <c r="DL98" s="150" t="str">
        <f>IF(R101&lt;&gt;"",R101,"")</f>
        <v/>
      </c>
      <c r="DM98" s="151"/>
      <c r="DN98" s="288" t="str">
        <f>IF(T101&lt;&gt;"",T101,"")</f>
        <v/>
      </c>
      <c r="DO98" s="151"/>
      <c r="DP98" s="288" t="str">
        <f>IF(V101&lt;&gt;"",V101,"")</f>
        <v/>
      </c>
      <c r="DQ98" s="151"/>
      <c r="DR98" s="288" t="str">
        <f>IF(X101&lt;&gt;"",X101,"")</f>
        <v/>
      </c>
      <c r="DS98" s="151"/>
      <c r="DT98" s="288" t="str">
        <f>IF(Z101&lt;&gt;"",Z101,"")</f>
        <v/>
      </c>
      <c r="DU98" s="332"/>
      <c r="DV98" s="174" t="str">
        <f>IF($DV96&lt;&gt;"",IF(DV96="W","L","W"),"")</f>
        <v/>
      </c>
      <c r="DW98" s="157"/>
      <c r="DX98" s="158"/>
      <c r="DY98" s="158"/>
      <c r="DZ98" s="158"/>
      <c r="EA98" s="158"/>
      <c r="EB98" s="158"/>
      <c r="EC98" s="158"/>
      <c r="ED98" s="158"/>
      <c r="EE98" s="158"/>
      <c r="EF98" s="158"/>
      <c r="EG98" s="158"/>
      <c r="EH98" s="158"/>
      <c r="EI98" s="159"/>
      <c r="EJ98" s="165"/>
      <c r="EK98" s="166"/>
      <c r="EL98" s="175" t="str">
        <f>AE101</f>
        <v>F</v>
      </c>
      <c r="EM98" s="177" t="str">
        <f>IF(VLOOKUP($EL98,$A72:$C84,3,FALSE)=0,"",CONCATENATE(VLOOKUP(VLOOKUP($EL98,$A72:$C84,3,FALSE),Players!$C:$G,4,FALSE)," ",VLOOKUP($EL98,$A72:$C84,3,FALSE)," ",IF(ISERROR(VLOOKUP(VLOOKUP($EL98,$A72:$C84,3,FALSE),Players!$C:$G,5,FALSE)),"()",CONCATENATE("(",VLOOKUP(VLOOKUP($EL98,$A72:$C84,3,FALSE),Players!$C:$G,5,FALSE),")"))))</f>
        <v/>
      </c>
      <c r="EN98" s="178"/>
      <c r="EO98" s="178"/>
      <c r="EP98" s="178"/>
      <c r="EQ98" s="178"/>
      <c r="ER98" s="178"/>
      <c r="ES98" s="178"/>
      <c r="ET98" s="178"/>
      <c r="EU98" s="178"/>
      <c r="EV98" s="178"/>
      <c r="EW98" s="178"/>
      <c r="EX98" s="178"/>
      <c r="EY98" s="178"/>
      <c r="EZ98" s="178"/>
      <c r="FA98" s="179"/>
      <c r="FB98" s="150" t="str">
        <f>IF(AF101&lt;&gt;"",AF101,"")</f>
        <v/>
      </c>
      <c r="FC98" s="151"/>
      <c r="FD98" s="288" t="str">
        <f>IF(AH101&lt;&gt;"",AH101,"")</f>
        <v/>
      </c>
      <c r="FE98" s="151"/>
      <c r="FF98" s="288" t="str">
        <f>IF(AJ101&lt;&gt;"",AJ101,"")</f>
        <v/>
      </c>
      <c r="FG98" s="151"/>
      <c r="FH98" s="288" t="str">
        <f>IF(AL101&lt;&gt;"",AL101,"")</f>
        <v/>
      </c>
      <c r="FI98" s="151"/>
      <c r="FJ98" s="288" t="str">
        <f>IF(AN101&lt;&gt;"",AN101,"")</f>
        <v/>
      </c>
      <c r="FK98" s="332"/>
      <c r="FL98" s="174" t="str">
        <f>IF($FL96&lt;&gt;"",IF(FL96="W","L","W"),"")</f>
        <v/>
      </c>
      <c r="FM98" s="3"/>
      <c r="FN98" s="3"/>
    </row>
    <row r="99" spans="1:170" ht="11.25" customHeight="1" thickBot="1">
      <c r="A99" s="170">
        <v>4</v>
      </c>
      <c r="B99" s="191"/>
      <c r="C99" s="183" t="str">
        <f>IF($D68="1P","A","A")</f>
        <v>A</v>
      </c>
      <c r="D99" s="197"/>
      <c r="E99" s="198"/>
      <c r="F99" s="197"/>
      <c r="G99" s="198"/>
      <c r="H99" s="197"/>
      <c r="I99" s="198"/>
      <c r="J99" s="197"/>
      <c r="K99" s="198"/>
      <c r="L99" s="197"/>
      <c r="M99" s="208"/>
      <c r="N99" s="69" t="str">
        <f>IF(CF96&lt;&gt;"",IF(CF96="W",IF(SUM(IF(D99&gt;D101,1,0),IF(F99&gt;F101,1,0),IF(H99&gt;H101,1,0),IF(J99&gt;J101,1,0),IF(L99&gt;L101,1,0))&lt;&gt;3,"E",""),""),"")</f>
        <v/>
      </c>
      <c r="O99" s="170">
        <v>11</v>
      </c>
      <c r="P99" s="191"/>
      <c r="Q99" s="183" t="str">
        <f>IF($D68="1P","D","C")</f>
        <v>C</v>
      </c>
      <c r="R99" s="197"/>
      <c r="S99" s="198"/>
      <c r="T99" s="197"/>
      <c r="U99" s="198"/>
      <c r="V99" s="197"/>
      <c r="W99" s="198"/>
      <c r="X99" s="197"/>
      <c r="Y99" s="198"/>
      <c r="Z99" s="197"/>
      <c r="AA99" s="208"/>
      <c r="AB99" s="69" t="str">
        <f>IF(DV96&lt;&gt;"",IF(DV96="W",IF(SUM(IF(R99&gt;R101,1,0),IF(T99&gt;T101,1,0),IF(V99&gt;V101,1,0),IF(X99&gt;X101,1,0),IF(Z99&gt;Z101,1,0))&lt;&gt;3,"E",""),""),"")</f>
        <v/>
      </c>
      <c r="AC99" s="170">
        <v>18</v>
      </c>
      <c r="AD99" s="191"/>
      <c r="AE99" s="183" t="str">
        <f>IF($D68="1P","F","E")</f>
        <v>E</v>
      </c>
      <c r="AF99" s="197"/>
      <c r="AG99" s="198"/>
      <c r="AH99" s="197"/>
      <c r="AI99" s="198"/>
      <c r="AJ99" s="197"/>
      <c r="AK99" s="198"/>
      <c r="AL99" s="197"/>
      <c r="AM99" s="198"/>
      <c r="AN99" s="197"/>
      <c r="AO99" s="208"/>
      <c r="AP99" s="69" t="str">
        <f>IF(FL96&lt;&gt;"",IF(FL96="W",IF(SUM(IF(AF99&gt;AF101,1,0),IF(AH99&gt;AH101,1,0),IF(AJ99&gt;AJ101,1,0),IF(AL99&gt;AL101,1,0),IF(AN99&gt;AN101,1,0))&lt;&gt;3,"E",""),""),"")</f>
        <v/>
      </c>
      <c r="AQ99" s="160"/>
      <c r="AR99" s="161"/>
      <c r="AS99" s="161"/>
      <c r="AT99" s="161"/>
      <c r="AU99" s="161"/>
      <c r="AV99" s="161"/>
      <c r="AW99" s="161"/>
      <c r="AX99" s="161"/>
      <c r="AY99" s="161"/>
      <c r="AZ99" s="161"/>
      <c r="BA99" s="161"/>
      <c r="BB99" s="161"/>
      <c r="BC99" s="162"/>
      <c r="BD99" s="167"/>
      <c r="BE99" s="168"/>
      <c r="BF99" s="176"/>
      <c r="BG99" s="180"/>
      <c r="BH99" s="181"/>
      <c r="BI99" s="181"/>
      <c r="BJ99" s="181"/>
      <c r="BK99" s="181"/>
      <c r="BL99" s="181"/>
      <c r="BM99" s="181"/>
      <c r="BN99" s="181"/>
      <c r="BO99" s="181"/>
      <c r="BP99" s="181"/>
      <c r="BQ99" s="181"/>
      <c r="BR99" s="181"/>
      <c r="BS99" s="181"/>
      <c r="BT99" s="181"/>
      <c r="BU99" s="182"/>
      <c r="BV99" s="152"/>
      <c r="BW99" s="153"/>
      <c r="BX99" s="333"/>
      <c r="BY99" s="153"/>
      <c r="BZ99" s="333"/>
      <c r="CA99" s="153"/>
      <c r="CB99" s="333"/>
      <c r="CC99" s="153"/>
      <c r="CD99" s="333"/>
      <c r="CE99" s="334"/>
      <c r="CF99" s="174"/>
      <c r="CG99" s="160"/>
      <c r="CH99" s="161"/>
      <c r="CI99" s="161"/>
      <c r="CJ99" s="161"/>
      <c r="CK99" s="161"/>
      <c r="CL99" s="161"/>
      <c r="CM99" s="161"/>
      <c r="CN99" s="161"/>
      <c r="CO99" s="161"/>
      <c r="CP99" s="161"/>
      <c r="CQ99" s="161"/>
      <c r="CR99" s="161"/>
      <c r="CS99" s="162"/>
      <c r="CT99" s="167"/>
      <c r="CU99" s="168"/>
      <c r="CV99" s="176"/>
      <c r="CW99" s="180"/>
      <c r="CX99" s="181"/>
      <c r="CY99" s="181"/>
      <c r="CZ99" s="181"/>
      <c r="DA99" s="181"/>
      <c r="DB99" s="181"/>
      <c r="DC99" s="181"/>
      <c r="DD99" s="181"/>
      <c r="DE99" s="181"/>
      <c r="DF99" s="181"/>
      <c r="DG99" s="181"/>
      <c r="DH99" s="181"/>
      <c r="DI99" s="181"/>
      <c r="DJ99" s="181"/>
      <c r="DK99" s="182"/>
      <c r="DL99" s="152"/>
      <c r="DM99" s="153"/>
      <c r="DN99" s="333"/>
      <c r="DO99" s="153"/>
      <c r="DP99" s="333"/>
      <c r="DQ99" s="153"/>
      <c r="DR99" s="333"/>
      <c r="DS99" s="153"/>
      <c r="DT99" s="333"/>
      <c r="DU99" s="334"/>
      <c r="DV99" s="174"/>
      <c r="DW99" s="160"/>
      <c r="DX99" s="161"/>
      <c r="DY99" s="161"/>
      <c r="DZ99" s="161"/>
      <c r="EA99" s="161"/>
      <c r="EB99" s="161"/>
      <c r="EC99" s="161"/>
      <c r="ED99" s="161"/>
      <c r="EE99" s="161"/>
      <c r="EF99" s="161"/>
      <c r="EG99" s="161"/>
      <c r="EH99" s="161"/>
      <c r="EI99" s="162"/>
      <c r="EJ99" s="167"/>
      <c r="EK99" s="168"/>
      <c r="EL99" s="176"/>
      <c r="EM99" s="180"/>
      <c r="EN99" s="181"/>
      <c r="EO99" s="181"/>
      <c r="EP99" s="181"/>
      <c r="EQ99" s="181"/>
      <c r="ER99" s="181"/>
      <c r="ES99" s="181"/>
      <c r="ET99" s="181"/>
      <c r="EU99" s="181"/>
      <c r="EV99" s="181"/>
      <c r="EW99" s="181"/>
      <c r="EX99" s="181"/>
      <c r="EY99" s="181"/>
      <c r="EZ99" s="181"/>
      <c r="FA99" s="182"/>
      <c r="FB99" s="152"/>
      <c r="FC99" s="153"/>
      <c r="FD99" s="333"/>
      <c r="FE99" s="153"/>
      <c r="FF99" s="333"/>
      <c r="FG99" s="153"/>
      <c r="FH99" s="333"/>
      <c r="FI99" s="153"/>
      <c r="FJ99" s="333"/>
      <c r="FK99" s="334"/>
      <c r="FL99" s="174"/>
      <c r="FM99" s="3"/>
      <c r="FN99" s="3"/>
    </row>
    <row r="100" spans="1:170" ht="11.25" customHeight="1">
      <c r="A100" s="192"/>
      <c r="B100" s="193"/>
      <c r="C100" s="196"/>
      <c r="D100" s="199"/>
      <c r="E100" s="200"/>
      <c r="F100" s="199"/>
      <c r="G100" s="200"/>
      <c r="H100" s="199"/>
      <c r="I100" s="200"/>
      <c r="J100" s="199"/>
      <c r="K100" s="200"/>
      <c r="L100" s="199"/>
      <c r="M100" s="209"/>
      <c r="N100" s="69" t="str">
        <f>IF(CF96&lt;&gt;"",IF(ISERROR(AND(BV100="",BX100="",BZ100="",CB100="",CD100="")),"E",IF(AND(BV100="",BX100="",BZ100="",CB100="",CD100=""),"","E")),"")</f>
        <v/>
      </c>
      <c r="O100" s="192"/>
      <c r="P100" s="193"/>
      <c r="Q100" s="196"/>
      <c r="R100" s="199"/>
      <c r="S100" s="200"/>
      <c r="T100" s="199"/>
      <c r="U100" s="200"/>
      <c r="V100" s="199"/>
      <c r="W100" s="200"/>
      <c r="X100" s="199"/>
      <c r="Y100" s="200"/>
      <c r="Z100" s="199"/>
      <c r="AA100" s="209"/>
      <c r="AB100" s="69" t="str">
        <f>IF(DV96&lt;&gt;"",IF(ISERROR(AND(DL100="",DN100="",DP100="",DQ100="",DT100="")),"E",IF(AND(DL100="",DN100="",DP100="",DR100="",DT100=""),"","E")),"")</f>
        <v/>
      </c>
      <c r="AC100" s="192"/>
      <c r="AD100" s="193"/>
      <c r="AE100" s="196"/>
      <c r="AF100" s="199"/>
      <c r="AG100" s="200"/>
      <c r="AH100" s="199"/>
      <c r="AI100" s="200"/>
      <c r="AJ100" s="199"/>
      <c r="AK100" s="200"/>
      <c r="AL100" s="199"/>
      <c r="AM100" s="200"/>
      <c r="AN100" s="199"/>
      <c r="AO100" s="209"/>
      <c r="AP100" s="69" t="str">
        <f>IF(FL96&lt;&gt;"",IF(ISERROR(AND(FB100="",FD100="",FF100="",FH100="",FJ100="")),"E",IF(AND(FB100="",FD100="",FF100="",FH100="",FJ100=""),"","E")),"")</f>
        <v/>
      </c>
      <c r="AQ100" s="126"/>
      <c r="AR100" s="126"/>
      <c r="AS100" s="126"/>
      <c r="AT100" s="126"/>
      <c r="AU100" s="126"/>
      <c r="AV100" s="126"/>
      <c r="AW100" s="126"/>
      <c r="AX100" s="126"/>
      <c r="AY100" s="126"/>
      <c r="AZ100" s="126"/>
      <c r="BA100" s="126"/>
      <c r="BB100" s="126"/>
      <c r="BC100" s="126"/>
      <c r="BV100" s="169" t="str">
        <f>IF(CF96&lt;&gt;"",IF(AND(AND(BV96&gt;-1,BV98&gt;-1),OR(BV96&gt;10,BV98&gt;10),ABS(BV96-BV98)&gt;1,IF(OR(BV96&gt;11,BV98&gt;11),ABS(BV96-BV98)=2,TRUE),BV96=INT(BV96),BV98=INT(BV98)),"","Error"),"")</f>
        <v/>
      </c>
      <c r="BW100" s="169"/>
      <c r="BX100" s="169" t="str">
        <f>IF(CF96&lt;&gt;"",IF(AND(AND(BX96&gt;-1,BX98&gt;-1),OR(BX96&gt;10,BX98&gt;10),ABS(BX96-BX98)&gt;1,IF(OR(BX96&gt;11,BX98&gt;11),ABS(BX96-BX98)=2,TRUE),BX96=INT(BX96),BX98=INT(BX98)),"","Error"),"")</f>
        <v/>
      </c>
      <c r="BY100" s="169"/>
      <c r="BZ100" s="169" t="str">
        <f>IF(CF96&lt;&gt;"",IF(AND(AND(BZ96&gt;-1,BZ98&gt;-1),OR(BZ96&gt;10,BZ98&gt;10),ABS(BZ96-BZ98)&gt;1,IF(OR(BZ96&gt;11,BZ98&gt;11),ABS(BZ96-BZ98)=2,TRUE),BZ96=INT(BZ96),BZ98=INT(BZ98)),"","Error"),"")</f>
        <v/>
      </c>
      <c r="CA100" s="169"/>
      <c r="CB100" s="169" t="str">
        <f>IF(AND(CF96&lt;&gt;"",CB96&lt;&gt;""),IF(AND(AND(CB96&gt;-1,CB98&gt;-1),OR(CB96&gt;10,CB98&gt;10),ABS(CB96-CB98)&gt;1,IF(OR(CB96&gt;11,CB98&gt;11),ABS(CB96-CB98)=2,TRUE),CB96=INT(CB96),CB98=INT(CB98)),"","Error"),"")</f>
        <v/>
      </c>
      <c r="CC100" s="169"/>
      <c r="CD100" s="169" t="str">
        <f>IF(AND(CF96&lt;&gt;"",CD96&lt;&gt;""),IF(AND(AND(CD96&gt;-1,CD98&gt;-1),OR(CD96&gt;10,CD98&gt;10),ABS(CD96-CD98)&gt;1,IF(OR(CD96&gt;11,CD98&gt;11),ABS(CD96-CD98)=2,TRUE),CD96=INT(CD96),CD98=INT(CD98)),"","Error"),"")</f>
        <v/>
      </c>
      <c r="CE100" s="169"/>
      <c r="CF100" s="3"/>
      <c r="CG100" s="126"/>
      <c r="CH100" s="126"/>
      <c r="CI100" s="126"/>
      <c r="CJ100" s="126"/>
      <c r="CK100" s="126"/>
      <c r="CL100" s="126"/>
      <c r="CM100" s="126"/>
      <c r="CN100" s="126"/>
      <c r="CO100" s="126"/>
      <c r="CP100" s="126"/>
      <c r="CQ100" s="126"/>
      <c r="CR100" s="126"/>
      <c r="CS100" s="126"/>
      <c r="DL100" s="169" t="str">
        <f>IF(DV96&lt;&gt;"",IF(AND(AND(DL96&gt;-1,DL98&gt;-1),OR(DL96&gt;10,DL98&gt;10),ABS(DL96-DL98)&gt;1,IF(OR(DL96&gt;11,DL98&gt;11),ABS(DL96-DL98)=2,TRUE),DL96=INT(DL96),DL98=INT(DL98)),"","Error"),"")</f>
        <v/>
      </c>
      <c r="DM100" s="169"/>
      <c r="DN100" s="169" t="str">
        <f>IF(DV96&lt;&gt;"",IF(AND(AND(DN96&gt;-1,DN98&gt;-1),OR(DN96&gt;10,DN98&gt;10),ABS(DN96-DN98)&gt;1,IF(OR(DN96&gt;11,DN98&gt;11),ABS(DN96-DN98)=2,TRUE),DN96=INT(DN96),DN98=INT(DN98)),"","Error"),"")</f>
        <v/>
      </c>
      <c r="DO100" s="169"/>
      <c r="DP100" s="169" t="str">
        <f>IF(DV96&lt;&gt;"",IF(AND(AND(DP96&gt;-1,DP98&gt;-1),OR(DP96&gt;10,DP98&gt;10),ABS(DP96-DP98)&gt;1,IF(OR(DP96&gt;11,DP98&gt;11),ABS(DP96-DP98)=2,TRUE),DP96=INT(DP96),DP98=INT(DP98)),"","Error"),"")</f>
        <v/>
      </c>
      <c r="DQ100" s="169"/>
      <c r="DR100" s="169" t="str">
        <f>IF(AND(DV96&lt;&gt;"",DR96&lt;&gt;""),IF(AND(AND(DR96&gt;-1,DR98&gt;-1),OR(DR96&gt;10,DR98&gt;10),ABS(DR96-DR98)&gt;1,IF(OR(DR96&gt;11,DR98&gt;11),ABS(DR96-DR98)=2,TRUE),DR96=INT(DR96),DR98=INT(DR98)),"","Error"),"")</f>
        <v/>
      </c>
      <c r="DS100" s="169"/>
      <c r="DT100" s="169" t="str">
        <f>IF(AND(DV96&lt;&gt;"",DT96&lt;&gt;""),IF(AND(AND(DT96&gt;-1,DT98&gt;-1),OR(DT96&gt;10,DT98&gt;10),ABS(DT96-DT98)&gt;1,IF(OR(DT96&gt;11,DT98&gt;11),ABS(DT96-DT98)=2,TRUE),DT96=INT(DT96),DT98=INT(DT98)),"","Error"),"")</f>
        <v/>
      </c>
      <c r="DU100" s="169"/>
      <c r="DV100" s="3"/>
      <c r="DW100" s="126"/>
      <c r="DX100" s="126"/>
      <c r="DY100" s="126"/>
      <c r="DZ100" s="126"/>
      <c r="EA100" s="126"/>
      <c r="EB100" s="126"/>
      <c r="EC100" s="126"/>
      <c r="ED100" s="126"/>
      <c r="EE100" s="126"/>
      <c r="EF100" s="126"/>
      <c r="EG100" s="126"/>
      <c r="EH100" s="126"/>
      <c r="EI100" s="126"/>
      <c r="FB100" s="169" t="str">
        <f>IF(FL96&lt;&gt;"",IF(AND(AND(FB96&gt;-1,FB98&gt;-1),OR(FB96&gt;10,FB98&gt;10),ABS(FB96-FB98)&gt;1,IF(OR(FB96&gt;11,FB98&gt;11),ABS(FB96-FB98)=2,TRUE),FB96=INT(FB96),FB98=INT(FB98)),"","Error"),"")</f>
        <v/>
      </c>
      <c r="FC100" s="169"/>
      <c r="FD100" s="169" t="str">
        <f>IF(FL96&lt;&gt;"",IF(AND(AND(FD96&gt;-1,FD98&gt;-1),OR(FD96&gt;10,FD98&gt;10),ABS(FD96-FD98)&gt;1,IF(OR(FD96&gt;11,FD98&gt;11),ABS(FD96-FD98)=2,TRUE),FD96=INT(FD96),FD98=INT(FD98)),"","Error"),"")</f>
        <v/>
      </c>
      <c r="FE100" s="169"/>
      <c r="FF100" s="169" t="str">
        <f>IF(FL96&lt;&gt;"",IF(AND(AND(FF96&gt;-1,FF98&gt;-1),OR(FF96&gt;10,FF98&gt;10),ABS(FF96-FF98)&gt;1,IF(OR(FF96&gt;11,FF98&gt;11),ABS(FF96-FF98)=2,TRUE),FF96=INT(FF96),FF98=INT(FF98)),"","Error"),"")</f>
        <v/>
      </c>
      <c r="FG100" s="169"/>
      <c r="FH100" s="169" t="str">
        <f>IF(AND(FL96&lt;&gt;"",FH96&lt;&gt;""),IF(AND(AND(FH96&gt;-1,FH98&gt;-1),OR(FH96&gt;10,FH98&gt;10),ABS(FH96-FH98)&gt;1,IF(OR(FH96&gt;11,FH98&gt;11),ABS(FH96-FH98)=2,TRUE),FH96=INT(FH96),FH98=INT(FH98)),"","Error"),"")</f>
        <v/>
      </c>
      <c r="FI100" s="169"/>
      <c r="FJ100" s="169" t="str">
        <f>IF(AND(FL96&lt;&gt;"",FJ96&lt;&gt;""),IF(AND(AND(FJ96&gt;-1,FJ98&gt;-1),OR(FJ96&gt;10,FJ98&gt;10),ABS(FJ96-FJ98)&gt;1,IF(OR(FJ96&gt;11,FJ98&gt;11),ABS(FJ96-FJ98)=2,TRUE),FJ96=INT(FJ96),FJ98=INT(FJ98)),"","Error"),"")</f>
        <v/>
      </c>
      <c r="FK100" s="169"/>
      <c r="FL100" s="3"/>
      <c r="FM100" s="3"/>
      <c r="FN100" s="3"/>
    </row>
    <row r="101" spans="1:170" ht="11.25" customHeight="1">
      <c r="A101" s="192"/>
      <c r="B101" s="193"/>
      <c r="C101" s="175" t="str">
        <f>IF($D68="1P","G","G")</f>
        <v>G</v>
      </c>
      <c r="D101" s="201"/>
      <c r="E101" s="202"/>
      <c r="F101" s="201"/>
      <c r="G101" s="202"/>
      <c r="H101" s="201"/>
      <c r="I101" s="202"/>
      <c r="J101" s="201"/>
      <c r="K101" s="202"/>
      <c r="L101" s="201"/>
      <c r="M101" s="205"/>
      <c r="N101" s="69" t="str">
        <f>IF(CF96&lt;&gt;"",IF(ISERROR(AND(BV100="",BX100="",BZ100="",CB100="",CD100="")),"E",IF(AND(BV100="",BX100="",BZ100="",CB100="",CD100=""),"","E")),"")</f>
        <v/>
      </c>
      <c r="O101" s="192"/>
      <c r="P101" s="193"/>
      <c r="Q101" s="175" t="str">
        <f>IF($D68="1P","F","E")</f>
        <v>E</v>
      </c>
      <c r="R101" s="201"/>
      <c r="S101" s="202"/>
      <c r="T101" s="201"/>
      <c r="U101" s="202"/>
      <c r="V101" s="201"/>
      <c r="W101" s="202"/>
      <c r="X101" s="201"/>
      <c r="Y101" s="202"/>
      <c r="Z101" s="201"/>
      <c r="AA101" s="205"/>
      <c r="AB101" s="69" t="str">
        <f>IF(DV96&lt;&gt;"",IF(ISERROR(AND(DL100="",DN100="",DP100="",DQ100="",DT100="")),"E",IF(AND(DL100="",DN100="",DP100="",DR100="",DT100=""),"","E")),"")</f>
        <v/>
      </c>
      <c r="AC101" s="192"/>
      <c r="AD101" s="193"/>
      <c r="AE101" s="175" t="str">
        <f>IF($D68="1P","G","F")</f>
        <v>F</v>
      </c>
      <c r="AF101" s="201"/>
      <c r="AG101" s="202"/>
      <c r="AH101" s="201"/>
      <c r="AI101" s="202"/>
      <c r="AJ101" s="201"/>
      <c r="AK101" s="202"/>
      <c r="AL101" s="201"/>
      <c r="AM101" s="202"/>
      <c r="AN101" s="201"/>
      <c r="AO101" s="205"/>
      <c r="AP101" s="69" t="str">
        <f>IF(FL96&lt;&gt;"",IF(ISERROR(AND(FB100="",FD100="",FF100="",FH100="",FJ100="")),"E",IF(AND(FB100="",FD100="",FF100="",FH100="",FJ100=""),"","E")),"")</f>
        <v/>
      </c>
      <c r="AQ101" s="126"/>
      <c r="AR101" s="126"/>
      <c r="AS101" s="126"/>
      <c r="AT101" s="126"/>
      <c r="AU101" s="126"/>
      <c r="AV101" s="126"/>
      <c r="AW101" s="126"/>
      <c r="AX101" s="126"/>
      <c r="AY101" s="126"/>
      <c r="AZ101" s="126"/>
      <c r="BA101" s="126"/>
      <c r="BB101" s="126"/>
      <c r="BC101" s="126"/>
      <c r="CF101" s="3"/>
      <c r="CG101" s="126"/>
      <c r="CH101" s="126"/>
      <c r="CI101" s="126"/>
      <c r="CJ101" s="126"/>
      <c r="CK101" s="126"/>
      <c r="CL101" s="126"/>
      <c r="CM101" s="126"/>
      <c r="CN101" s="126"/>
      <c r="CO101" s="126"/>
      <c r="CP101" s="126"/>
      <c r="CQ101" s="126"/>
      <c r="CR101" s="126"/>
      <c r="CS101" s="126"/>
      <c r="DV101" s="3"/>
      <c r="DW101" s="126"/>
      <c r="DX101" s="126"/>
      <c r="DY101" s="126"/>
      <c r="DZ101" s="126"/>
      <c r="EA101" s="126"/>
      <c r="EB101" s="126"/>
      <c r="EC101" s="126"/>
      <c r="ED101" s="126"/>
      <c r="EE101" s="126"/>
      <c r="EF101" s="126"/>
      <c r="EG101" s="126"/>
      <c r="EH101" s="126"/>
      <c r="EI101" s="126"/>
      <c r="FL101" s="3"/>
      <c r="FM101" s="3"/>
      <c r="FN101" s="3"/>
    </row>
    <row r="102" spans="1:170" ht="11.25" customHeight="1" thickBot="1">
      <c r="A102" s="194"/>
      <c r="B102" s="195"/>
      <c r="C102" s="207"/>
      <c r="D102" s="203"/>
      <c r="E102" s="204"/>
      <c r="F102" s="203"/>
      <c r="G102" s="204"/>
      <c r="H102" s="203"/>
      <c r="I102" s="204"/>
      <c r="J102" s="203"/>
      <c r="K102" s="204"/>
      <c r="L102" s="203"/>
      <c r="M102" s="206"/>
      <c r="N102" s="69" t="str">
        <f>IF(CF98&lt;&gt;"",IF(CF98="W",IF(SUM(IF(D101&gt;D99,1,0),IF(F101&gt;F99,1,0),IF(H101&gt;H99,1,0),IF(J101&gt;J99,1,0),IF(L101&gt;L99,1,0))&lt;&gt;3,"E",""),""),"")</f>
        <v/>
      </c>
      <c r="O102" s="194"/>
      <c r="P102" s="195"/>
      <c r="Q102" s="207"/>
      <c r="R102" s="203"/>
      <c r="S102" s="204"/>
      <c r="T102" s="203"/>
      <c r="U102" s="204"/>
      <c r="V102" s="203"/>
      <c r="W102" s="204"/>
      <c r="X102" s="203"/>
      <c r="Y102" s="204"/>
      <c r="Z102" s="203"/>
      <c r="AA102" s="206"/>
      <c r="AB102" s="69" t="str">
        <f>IF(DV98&lt;&gt;"",IF(DV98="W",IF(SUM(IF(R101&gt;R99,1,0),IF(T101&gt;T99,1,0),IF(V101&gt;V99,1,0),IF(X101&gt;X99,1,0),IF(Z101&gt;Z99,1,0))&lt;&gt;3,"E",""),""),"")</f>
        <v/>
      </c>
      <c r="AC102" s="194"/>
      <c r="AD102" s="195"/>
      <c r="AE102" s="207"/>
      <c r="AF102" s="203"/>
      <c r="AG102" s="204"/>
      <c r="AH102" s="203"/>
      <c r="AI102" s="204"/>
      <c r="AJ102" s="203"/>
      <c r="AK102" s="204"/>
      <c r="AL102" s="203"/>
      <c r="AM102" s="204"/>
      <c r="AN102" s="203"/>
      <c r="AO102" s="206"/>
      <c r="AP102" s="69" t="str">
        <f>IF(FL98&lt;&gt;"",IF(FL98="W",IF(SUM(IF(AF101&gt;AF99,1,0),IF(AH101&gt;AH99,1,0),IF(AJ101&gt;AJ99,1,0),IF(AL101&gt;AL99,1,0),IF(AN101&gt;AN99,1,0))&lt;&gt;3,"E",""),""),"")</f>
        <v/>
      </c>
      <c r="AQ102" s="127"/>
      <c r="AR102" s="127"/>
      <c r="AS102" s="127"/>
      <c r="AT102" s="127"/>
      <c r="AU102" s="127"/>
      <c r="AV102" s="127"/>
      <c r="AW102" s="127"/>
      <c r="AX102" s="127"/>
      <c r="AY102" s="127"/>
      <c r="AZ102" s="127"/>
      <c r="BA102" s="127"/>
      <c r="BB102" s="127"/>
      <c r="BC102" s="127"/>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3"/>
      <c r="CG102" s="127"/>
      <c r="CH102" s="127"/>
      <c r="CI102" s="127"/>
      <c r="CJ102" s="127"/>
      <c r="CK102" s="127"/>
      <c r="CL102" s="127"/>
      <c r="CM102" s="127"/>
      <c r="CN102" s="127"/>
      <c r="CO102" s="127"/>
      <c r="CP102" s="127"/>
      <c r="CQ102" s="127"/>
      <c r="CR102" s="127"/>
      <c r="CS102" s="127"/>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3"/>
      <c r="DW102" s="127"/>
      <c r="DX102" s="127"/>
      <c r="DY102" s="127"/>
      <c r="DZ102" s="127"/>
      <c r="EA102" s="127"/>
      <c r="EB102" s="127"/>
      <c r="EC102" s="127"/>
      <c r="ED102" s="127"/>
      <c r="EE102" s="127"/>
      <c r="EF102" s="127"/>
      <c r="EG102" s="127"/>
      <c r="EH102" s="127"/>
      <c r="EI102" s="127"/>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3"/>
      <c r="FM102" s="3"/>
      <c r="FN102" s="3"/>
    </row>
    <row r="103" spans="1:170" ht="11.25" customHeight="1">
      <c r="A103" s="170">
        <v>5</v>
      </c>
      <c r="B103" s="191"/>
      <c r="C103" s="183" t="str">
        <f>IF($D68="1P","B","B")</f>
        <v>B</v>
      </c>
      <c r="D103" s="197"/>
      <c r="E103" s="198"/>
      <c r="F103" s="197"/>
      <c r="G103" s="198"/>
      <c r="H103" s="197"/>
      <c r="I103" s="198"/>
      <c r="J103" s="197"/>
      <c r="K103" s="198"/>
      <c r="L103" s="197"/>
      <c r="M103" s="208"/>
      <c r="N103" s="69" t="str">
        <f>IF(CF106&lt;&gt;"",IF(CF106="W",IF(SUM(IF(D103&gt;D105,1,0),IF(F103&gt;F105,1,0),IF(H103&gt;H105,1,0),IF(J103&gt;J105,1,0),IF(L103&gt;L105,1,0))&lt;&gt;3,"E",""),""),"")</f>
        <v/>
      </c>
      <c r="O103" s="170">
        <v>12</v>
      </c>
      <c r="P103" s="191"/>
      <c r="Q103" s="183" t="str">
        <f>IF($D68="1P","C","B")</f>
        <v>B</v>
      </c>
      <c r="R103" s="197"/>
      <c r="S103" s="198"/>
      <c r="T103" s="197"/>
      <c r="U103" s="198"/>
      <c r="V103" s="197"/>
      <c r="W103" s="198"/>
      <c r="X103" s="197"/>
      <c r="Y103" s="198"/>
      <c r="Z103" s="197"/>
      <c r="AA103" s="208"/>
      <c r="AB103" s="69" t="str">
        <f>IF(DV106&lt;&gt;"",IF(DV106="W",IF(SUM(IF(R103&gt;R105,1,0),IF(T103&gt;T105,1,0),IF(V103&gt;V105,1,0),IF(X103&gt;X105,1,0),IF(Z103&gt;Z105,1,0))&lt;&gt;3,"E",""),""),"")</f>
        <v/>
      </c>
      <c r="AC103" s="170">
        <v>19</v>
      </c>
      <c r="AD103" s="191"/>
      <c r="AE103" s="183" t="str">
        <f>IF($D68="1P","A","A")</f>
        <v>A</v>
      </c>
      <c r="AF103" s="197"/>
      <c r="AG103" s="198"/>
      <c r="AH103" s="197"/>
      <c r="AI103" s="198"/>
      <c r="AJ103" s="197"/>
      <c r="AK103" s="198"/>
      <c r="AL103" s="197"/>
      <c r="AM103" s="198"/>
      <c r="AN103" s="197"/>
      <c r="AO103" s="208"/>
      <c r="AP103" s="69" t="str">
        <f>IF(FL106&lt;&gt;"",IF(FL106="W",IF(SUM(IF(AF103&gt;AF105,1,0),IF(AH103&gt;AH105,1,0),IF(AJ103&gt;AJ105,1,0),IF(AL103&gt;AL105,1,0),IF(AN103&gt;AN105,1,0))&lt;&gt;3,"E",""),""),"")</f>
        <v/>
      </c>
      <c r="AQ103" s="128"/>
      <c r="AR103" s="128"/>
      <c r="AS103" s="128"/>
      <c r="AT103" s="128"/>
      <c r="AU103" s="128"/>
      <c r="AV103" s="128"/>
      <c r="AW103" s="128"/>
      <c r="AX103" s="128"/>
      <c r="AY103" s="128"/>
      <c r="AZ103" s="128"/>
      <c r="BA103" s="128"/>
      <c r="BB103" s="128"/>
      <c r="BC103" s="128"/>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3"/>
      <c r="CG103" s="128"/>
      <c r="CH103" s="128"/>
      <c r="CI103" s="128"/>
      <c r="CJ103" s="128"/>
      <c r="CK103" s="128"/>
      <c r="CL103" s="128"/>
      <c r="CM103" s="128"/>
      <c r="CN103" s="128"/>
      <c r="CO103" s="128"/>
      <c r="CP103" s="128"/>
      <c r="CQ103" s="128"/>
      <c r="CR103" s="128"/>
      <c r="CS103" s="128"/>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3"/>
      <c r="DW103" s="128"/>
      <c r="DX103" s="128"/>
      <c r="DY103" s="128"/>
      <c r="DZ103" s="128"/>
      <c r="EA103" s="128"/>
      <c r="EB103" s="128"/>
      <c r="EC103" s="128"/>
      <c r="ED103" s="128"/>
      <c r="EE103" s="128"/>
      <c r="EF103" s="128"/>
      <c r="EG103" s="128"/>
      <c r="EH103" s="128"/>
      <c r="EI103" s="128"/>
      <c r="EJ103" s="41"/>
      <c r="EK103" s="41"/>
      <c r="EL103" s="41"/>
      <c r="EM103" s="41"/>
      <c r="EN103" s="41"/>
      <c r="EO103" s="41"/>
      <c r="EP103" s="41"/>
      <c r="EQ103" s="41"/>
      <c r="ER103" s="41"/>
      <c r="ES103" s="41"/>
      <c r="ET103" s="41"/>
      <c r="EU103" s="41"/>
      <c r="EV103" s="41"/>
      <c r="EW103" s="41"/>
      <c r="EX103" s="41"/>
      <c r="EY103" s="41"/>
      <c r="EZ103" s="41"/>
      <c r="FA103" s="41"/>
      <c r="FB103" s="41"/>
      <c r="FC103" s="41"/>
      <c r="FD103" s="41"/>
      <c r="FE103" s="41"/>
      <c r="FF103" s="41"/>
      <c r="FG103" s="41"/>
      <c r="FH103" s="41"/>
      <c r="FI103" s="41"/>
      <c r="FJ103" s="41"/>
      <c r="FK103" s="41"/>
      <c r="FL103" s="3"/>
      <c r="FM103" s="3"/>
      <c r="FN103" s="3"/>
    </row>
    <row r="104" spans="1:170" ht="11.25" customHeight="1">
      <c r="A104" s="192"/>
      <c r="B104" s="193"/>
      <c r="C104" s="196"/>
      <c r="D104" s="199"/>
      <c r="E104" s="200"/>
      <c r="F104" s="199"/>
      <c r="G104" s="200"/>
      <c r="H104" s="199"/>
      <c r="I104" s="200"/>
      <c r="J104" s="199"/>
      <c r="K104" s="200"/>
      <c r="L104" s="199"/>
      <c r="M104" s="209"/>
      <c r="N104" s="69" t="str">
        <f>IF(CF106&lt;&gt;"",IF(ISERROR(AND(BV110="",BX110="",BZ110="",CB110="",CD110="")),"E",IF(AND(BV110="",BX110="",BZ110="",CB110="",CD110=""),"","E")),"")</f>
        <v/>
      </c>
      <c r="O104" s="192"/>
      <c r="P104" s="193"/>
      <c r="Q104" s="196"/>
      <c r="R104" s="199"/>
      <c r="S104" s="200"/>
      <c r="T104" s="199"/>
      <c r="U104" s="200"/>
      <c r="V104" s="199"/>
      <c r="W104" s="200"/>
      <c r="X104" s="199"/>
      <c r="Y104" s="200"/>
      <c r="Z104" s="199"/>
      <c r="AA104" s="209"/>
      <c r="AB104" s="69" t="str">
        <f>IF(DV106&lt;&gt;"",IF(ISERROR(AND(DL110="",DN110="",DP110="",DQ110="",DT110="")),"E",IF(AND(DL110="",DN110="",DP110="",DR110="",DT110=""),"","E")),"")</f>
        <v/>
      </c>
      <c r="AC104" s="192"/>
      <c r="AD104" s="193"/>
      <c r="AE104" s="196"/>
      <c r="AF104" s="199"/>
      <c r="AG104" s="200"/>
      <c r="AH104" s="199"/>
      <c r="AI104" s="200"/>
      <c r="AJ104" s="199"/>
      <c r="AK104" s="200"/>
      <c r="AL104" s="199"/>
      <c r="AM104" s="200"/>
      <c r="AN104" s="199"/>
      <c r="AO104" s="209"/>
      <c r="AP104" s="69" t="str">
        <f>IF(FL106&lt;&gt;"",IF(ISERROR(AND(FB110="",FD110="",FF110="",FH110="",FJ110="")),"E",IF(AND(FB110="",FD110="",FF110="",FH110="",FJ110=""),"","E")),"")</f>
        <v/>
      </c>
      <c r="AQ104" s="126"/>
      <c r="AR104" s="126"/>
      <c r="AS104" s="126"/>
      <c r="AT104" s="126"/>
      <c r="AU104" s="126"/>
      <c r="AV104" s="126"/>
      <c r="AW104" s="126"/>
      <c r="AX104" s="126"/>
      <c r="AY104" s="126"/>
      <c r="AZ104" s="126"/>
      <c r="BA104" s="126"/>
      <c r="BB104" s="126"/>
      <c r="BC104" s="126"/>
      <c r="CF104" s="3"/>
      <c r="CG104" s="126"/>
      <c r="CH104" s="126"/>
      <c r="CI104" s="126"/>
      <c r="CJ104" s="126"/>
      <c r="CK104" s="126"/>
      <c r="CL104" s="126"/>
      <c r="CM104" s="126"/>
      <c r="CN104" s="126"/>
      <c r="CO104" s="126"/>
      <c r="CP104" s="126"/>
      <c r="CQ104" s="126"/>
      <c r="CR104" s="126"/>
      <c r="CS104" s="126"/>
      <c r="DV104" s="3"/>
      <c r="DW104" s="126"/>
      <c r="DX104" s="126"/>
      <c r="DY104" s="126"/>
      <c r="DZ104" s="126"/>
      <c r="EA104" s="126"/>
      <c r="EB104" s="126"/>
      <c r="EC104" s="126"/>
      <c r="ED104" s="126"/>
      <c r="EE104" s="126"/>
      <c r="EF104" s="126"/>
      <c r="EG104" s="126"/>
      <c r="EH104" s="126"/>
      <c r="EI104" s="126"/>
      <c r="FL104" s="3"/>
      <c r="FM104" s="3"/>
      <c r="FN104" s="3"/>
    </row>
    <row r="105" spans="1:170" ht="11.25" customHeight="1" thickBot="1">
      <c r="A105" s="192"/>
      <c r="B105" s="193"/>
      <c r="C105" s="175" t="str">
        <f>IF($D68="1P","E","E")</f>
        <v>E</v>
      </c>
      <c r="D105" s="201"/>
      <c r="E105" s="202"/>
      <c r="F105" s="201"/>
      <c r="G105" s="202"/>
      <c r="H105" s="201"/>
      <c r="I105" s="202"/>
      <c r="J105" s="201"/>
      <c r="K105" s="202"/>
      <c r="L105" s="201"/>
      <c r="M105" s="205"/>
      <c r="N105" s="69" t="str">
        <f>IF(CF106&lt;&gt;"",IF(ISERROR(AND(BV110="",BX110="",BZ110="",CB110="",CD110="")),"E",IF(AND(BV110="",BX110="",BZ110="",CB110="",CD110=""),"","E")),"")</f>
        <v/>
      </c>
      <c r="O105" s="192"/>
      <c r="P105" s="193"/>
      <c r="Q105" s="175" t="str">
        <f>IF($D68="1P","G","F")</f>
        <v>F</v>
      </c>
      <c r="R105" s="201"/>
      <c r="S105" s="202"/>
      <c r="T105" s="201"/>
      <c r="U105" s="202"/>
      <c r="V105" s="201"/>
      <c r="W105" s="202"/>
      <c r="X105" s="201"/>
      <c r="Y105" s="202"/>
      <c r="Z105" s="201"/>
      <c r="AA105" s="205"/>
      <c r="AB105" s="69" t="str">
        <f>IF(DV106&lt;&gt;"",IF(ISERROR(AND(DL110="",DN110="",DP110="",DQ110="",DT110="")),"E",IF(AND(DL110="",DN110="",DP110="",DR110="",DT110=""),"","E")),"")</f>
        <v/>
      </c>
      <c r="AC105" s="192"/>
      <c r="AD105" s="193"/>
      <c r="AE105" s="175" t="str">
        <f>IF($D68="1P","B","F")</f>
        <v>F</v>
      </c>
      <c r="AF105" s="201"/>
      <c r="AG105" s="202"/>
      <c r="AH105" s="201"/>
      <c r="AI105" s="202"/>
      <c r="AJ105" s="201"/>
      <c r="AK105" s="202"/>
      <c r="AL105" s="201"/>
      <c r="AM105" s="202"/>
      <c r="AN105" s="201"/>
      <c r="AO105" s="205"/>
      <c r="AP105" s="69" t="str">
        <f>IF(FL106&lt;&gt;"",IF(ISERROR(AND(FB110="",FD110="",FF110="",FH110="",FJ110="")),"E",IF(AND(FB110="",FD110="",FF110="",FH110="",FJ110=""),"","E")),"")</f>
        <v/>
      </c>
      <c r="AQ105" s="127"/>
      <c r="AR105" s="127"/>
      <c r="AS105" s="127"/>
      <c r="AT105" s="127"/>
      <c r="AU105" s="127"/>
      <c r="AV105" s="127"/>
      <c r="AW105" s="127"/>
      <c r="AX105" s="127"/>
      <c r="AY105" s="127"/>
      <c r="AZ105" s="127"/>
      <c r="BA105" s="127"/>
      <c r="BB105" s="127"/>
      <c r="BC105" s="127"/>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3"/>
      <c r="CG105" s="127"/>
      <c r="CH105" s="127"/>
      <c r="CI105" s="127"/>
      <c r="CJ105" s="127"/>
      <c r="CK105" s="127"/>
      <c r="CL105" s="127"/>
      <c r="CM105" s="127"/>
      <c r="CN105" s="127"/>
      <c r="CO105" s="127"/>
      <c r="CP105" s="127"/>
      <c r="CQ105" s="127"/>
      <c r="CR105" s="127"/>
      <c r="CS105" s="127"/>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3"/>
      <c r="DW105" s="127"/>
      <c r="DX105" s="127"/>
      <c r="DY105" s="127"/>
      <c r="DZ105" s="127"/>
      <c r="EA105" s="127"/>
      <c r="EB105" s="127"/>
      <c r="EC105" s="127"/>
      <c r="ED105" s="127"/>
      <c r="EE105" s="127"/>
      <c r="EF105" s="127"/>
      <c r="EG105" s="127"/>
      <c r="EH105" s="127"/>
      <c r="EI105" s="127"/>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3"/>
      <c r="FM105" s="3"/>
      <c r="FN105" s="3"/>
    </row>
    <row r="106" spans="1:170" ht="11.25" customHeight="1" thickBot="1">
      <c r="A106" s="194"/>
      <c r="B106" s="195"/>
      <c r="C106" s="207"/>
      <c r="D106" s="203"/>
      <c r="E106" s="204"/>
      <c r="F106" s="203"/>
      <c r="G106" s="204"/>
      <c r="H106" s="203"/>
      <c r="I106" s="204"/>
      <c r="J106" s="203"/>
      <c r="K106" s="204"/>
      <c r="L106" s="203"/>
      <c r="M106" s="206"/>
      <c r="N106" s="69" t="str">
        <f>IF(CF108&lt;&gt;"",IF(CF108="W",IF(SUM(IF(D105&gt;D103,1,0),IF(F105&gt;F103,1,0),IF(H105&gt;H103,1,0),IF(J105&gt;J103,1,0),IF(L105&gt;L103,1,0))&lt;&gt;3,"E",""),""),"")</f>
        <v/>
      </c>
      <c r="O106" s="194"/>
      <c r="P106" s="195"/>
      <c r="Q106" s="207"/>
      <c r="R106" s="203"/>
      <c r="S106" s="204"/>
      <c r="T106" s="203"/>
      <c r="U106" s="204"/>
      <c r="V106" s="203"/>
      <c r="W106" s="204"/>
      <c r="X106" s="203"/>
      <c r="Y106" s="204"/>
      <c r="Z106" s="203"/>
      <c r="AA106" s="206"/>
      <c r="AB106" s="69" t="str">
        <f>IF(DV108&lt;&gt;"",IF(DV108="W",IF(SUM(IF(R105&gt;R103,1,0),IF(T105&gt;T103,1,0),IF(V105&gt;V103,1,0),IF(X105&gt;X103,1,0),IF(Z105&gt;Z103,1,0))&lt;&gt;3,"E",""),""),"")</f>
        <v/>
      </c>
      <c r="AC106" s="194"/>
      <c r="AD106" s="195"/>
      <c r="AE106" s="207"/>
      <c r="AF106" s="203"/>
      <c r="AG106" s="204"/>
      <c r="AH106" s="203"/>
      <c r="AI106" s="204"/>
      <c r="AJ106" s="203"/>
      <c r="AK106" s="204"/>
      <c r="AL106" s="203"/>
      <c r="AM106" s="204"/>
      <c r="AN106" s="203"/>
      <c r="AO106" s="206"/>
      <c r="AP106" s="69" t="str">
        <f>IF(FL108&lt;&gt;"",IF(FL108="W",IF(SUM(IF(AF105&gt;AF103,1,0),IF(AH105&gt;AH103,1,0),IF(AJ105&gt;AJ103,1,0),IF(AL105&gt;AL103,1,0),IF(AN105&gt;AN103,1,0))&lt;&gt;3,"E",""),""),"")</f>
        <v/>
      </c>
      <c r="AQ106" s="154" t="str">
        <f>CONCATENATE($A70," ",$D70,","," ",$F68)</f>
        <v>Group: 2, Men's Singles</v>
      </c>
      <c r="AR106" s="155"/>
      <c r="AS106" s="155"/>
      <c r="AT106" s="155"/>
      <c r="AU106" s="155"/>
      <c r="AV106" s="155"/>
      <c r="AW106" s="155"/>
      <c r="AX106" s="155"/>
      <c r="AY106" s="155"/>
      <c r="AZ106" s="155"/>
      <c r="BA106" s="155"/>
      <c r="BB106" s="155"/>
      <c r="BC106" s="156"/>
      <c r="BD106" s="163">
        <f>A103</f>
        <v>5</v>
      </c>
      <c r="BE106" s="164"/>
      <c r="BF106" s="183" t="str">
        <f>C103</f>
        <v>B</v>
      </c>
      <c r="BG106" s="185" t="str">
        <f>IF(VLOOKUP($BF106,$A72:$C84,3,FALSE)=0,"",CONCATENATE(VLOOKUP(VLOOKUP($BF106,$A72:$C84,3,FALSE),Players!$C:$G,4,FALSE)," ",VLOOKUP($BF106,$A72:$C84,3,FALSE)," ",IF(ISERROR(VLOOKUP(VLOOKUP($BF106,$A72:$C84,3,FALSE),Players!$C:$G,5,FALSE)),"()",CONCATENATE("(",VLOOKUP(VLOOKUP($BF106,$A72:$C84,3,FALSE),Players!$C:$G,5,FALSE),")"))))</f>
        <v/>
      </c>
      <c r="BH106" s="186"/>
      <c r="BI106" s="186"/>
      <c r="BJ106" s="186"/>
      <c r="BK106" s="186"/>
      <c r="BL106" s="186"/>
      <c r="BM106" s="186"/>
      <c r="BN106" s="186"/>
      <c r="BO106" s="186"/>
      <c r="BP106" s="186"/>
      <c r="BQ106" s="186"/>
      <c r="BR106" s="186"/>
      <c r="BS106" s="186"/>
      <c r="BT106" s="186"/>
      <c r="BU106" s="187"/>
      <c r="BV106" s="170" t="str">
        <f>IF(D103&lt;&gt;"",D103,"")</f>
        <v/>
      </c>
      <c r="BW106" s="171"/>
      <c r="BX106" s="335" t="str">
        <f>IF(F103&lt;&gt;"",F103,"")</f>
        <v/>
      </c>
      <c r="BY106" s="171"/>
      <c r="BZ106" s="335" t="str">
        <f>IF(H103&lt;&gt;"",H103,"")</f>
        <v/>
      </c>
      <c r="CA106" s="171"/>
      <c r="CB106" s="335" t="str">
        <f>IF(J103&lt;&gt;"",J103,"")</f>
        <v/>
      </c>
      <c r="CC106" s="171"/>
      <c r="CD106" s="335" t="str">
        <f>IF(L103&lt;&gt;"",L103,"")</f>
        <v/>
      </c>
      <c r="CE106" s="337"/>
      <c r="CF106" s="174" t="str">
        <f>IF($CD106=$CD108,IF($CB106=$CB108,IF($BZ106&lt;&gt;"",IF($BZ106&gt;$BZ108,"W","L"),""),IF($CB106&gt;$CB108,"W","L")),IF($CD106&gt;$CD108,"W","L"))</f>
        <v/>
      </c>
      <c r="CG106" s="154" t="str">
        <f>CONCATENATE($A70," ",$D70,","," ",$F68)</f>
        <v>Group: 2, Men's Singles</v>
      </c>
      <c r="CH106" s="155"/>
      <c r="CI106" s="155"/>
      <c r="CJ106" s="155"/>
      <c r="CK106" s="155"/>
      <c r="CL106" s="155"/>
      <c r="CM106" s="155"/>
      <c r="CN106" s="155"/>
      <c r="CO106" s="155"/>
      <c r="CP106" s="155"/>
      <c r="CQ106" s="155"/>
      <c r="CR106" s="155"/>
      <c r="CS106" s="156"/>
      <c r="CT106" s="163">
        <f>O103</f>
        <v>12</v>
      </c>
      <c r="CU106" s="164"/>
      <c r="CV106" s="183" t="str">
        <f>Q103</f>
        <v>B</v>
      </c>
      <c r="CW106" s="185" t="str">
        <f>IF(VLOOKUP($CV106,$A72:$C84,3,FALSE)=0,"",CONCATENATE(VLOOKUP(VLOOKUP($CV106,$A72:$C84,3,FALSE),Players!$C:$G,4,FALSE)," ",VLOOKUP($CV106,$A72:$C84,3,FALSE)," ",IF(ISERROR(VLOOKUP(VLOOKUP($CV106,$A72:$C84,3,FALSE),Players!$C:$G,5,FALSE)),"()",CONCATENATE("(",VLOOKUP(VLOOKUP($CV106,$A72:$C84,3,FALSE),Players!$C:$G,5,FALSE),")"))))</f>
        <v/>
      </c>
      <c r="CX106" s="186"/>
      <c r="CY106" s="186"/>
      <c r="CZ106" s="186"/>
      <c r="DA106" s="186"/>
      <c r="DB106" s="186"/>
      <c r="DC106" s="186"/>
      <c r="DD106" s="186"/>
      <c r="DE106" s="186"/>
      <c r="DF106" s="186"/>
      <c r="DG106" s="186"/>
      <c r="DH106" s="186"/>
      <c r="DI106" s="186"/>
      <c r="DJ106" s="186"/>
      <c r="DK106" s="187"/>
      <c r="DL106" s="170" t="str">
        <f>IF(R103&lt;&gt;"",R103,"")</f>
        <v/>
      </c>
      <c r="DM106" s="171"/>
      <c r="DN106" s="335" t="str">
        <f>IF(T103&lt;&gt;"",T103,"")</f>
        <v/>
      </c>
      <c r="DO106" s="171"/>
      <c r="DP106" s="335" t="str">
        <f>IF(V103&lt;&gt;"",V103,"")</f>
        <v/>
      </c>
      <c r="DQ106" s="171"/>
      <c r="DR106" s="335" t="str">
        <f>IF(X103&lt;&gt;"",X103,"")</f>
        <v/>
      </c>
      <c r="DS106" s="171"/>
      <c r="DT106" s="335" t="str">
        <f>IF(Z103&lt;&gt;"",Z103,"")</f>
        <v/>
      </c>
      <c r="DU106" s="337"/>
      <c r="DV106" s="174" t="str">
        <f>IF($DT106=$DT108,IF($DR106=$DR108,IF($DP106&lt;&gt;"",IF($DP106&gt;$DP108,"W","L"),""),IF($DR106&gt;$DR108,"W","L")),IF($DT106&gt;$DT108,"W","L"))</f>
        <v/>
      </c>
      <c r="DW106" s="154" t="str">
        <f>CONCATENATE($A70," ",$D70,","," ",$F68)</f>
        <v>Group: 2, Men's Singles</v>
      </c>
      <c r="DX106" s="155"/>
      <c r="DY106" s="155"/>
      <c r="DZ106" s="155"/>
      <c r="EA106" s="155"/>
      <c r="EB106" s="155"/>
      <c r="EC106" s="155"/>
      <c r="ED106" s="155"/>
      <c r="EE106" s="155"/>
      <c r="EF106" s="155"/>
      <c r="EG106" s="155"/>
      <c r="EH106" s="155"/>
      <c r="EI106" s="156"/>
      <c r="EJ106" s="163">
        <f>AC103</f>
        <v>19</v>
      </c>
      <c r="EK106" s="164"/>
      <c r="EL106" s="183" t="str">
        <f>AE103</f>
        <v>A</v>
      </c>
      <c r="EM106" s="185" t="str">
        <f>IF(VLOOKUP($EL106,$A72:$C84,3,FALSE)=0,"",CONCATENATE(VLOOKUP(VLOOKUP($EL106,$A72:$C84,3,FALSE),Players!$C:$G,4,FALSE)," ",VLOOKUP($EL106,$A72:$C84,3,FALSE)," ",IF(ISERROR(VLOOKUP(VLOOKUP($EL106,$A72:$C84,3,FALSE),Players!$C:$G,5,FALSE)),"()",CONCATENATE("(",VLOOKUP(VLOOKUP($EL106,$A72:$C84,3,FALSE),Players!$C:$G,5,FALSE),")"))))</f>
        <v/>
      </c>
      <c r="EN106" s="186"/>
      <c r="EO106" s="186"/>
      <c r="EP106" s="186"/>
      <c r="EQ106" s="186"/>
      <c r="ER106" s="186"/>
      <c r="ES106" s="186"/>
      <c r="ET106" s="186"/>
      <c r="EU106" s="186"/>
      <c r="EV106" s="186"/>
      <c r="EW106" s="186"/>
      <c r="EX106" s="186"/>
      <c r="EY106" s="186"/>
      <c r="EZ106" s="186"/>
      <c r="FA106" s="187"/>
      <c r="FB106" s="170" t="str">
        <f>IF(AF103&lt;&gt;"",AF103,"")</f>
        <v/>
      </c>
      <c r="FC106" s="171"/>
      <c r="FD106" s="335" t="str">
        <f>IF(AH103&lt;&gt;"",AH103,"")</f>
        <v/>
      </c>
      <c r="FE106" s="171"/>
      <c r="FF106" s="335" t="str">
        <f>IF(AJ103&lt;&gt;"",AJ103,"")</f>
        <v/>
      </c>
      <c r="FG106" s="171"/>
      <c r="FH106" s="335" t="str">
        <f>IF(AL103&lt;&gt;"",AL103,"")</f>
        <v/>
      </c>
      <c r="FI106" s="171"/>
      <c r="FJ106" s="335" t="str">
        <f>IF(AN103&lt;&gt;"",AN103,"")</f>
        <v/>
      </c>
      <c r="FK106" s="337"/>
      <c r="FL106" s="174" t="str">
        <f>IF($FJ106=$FJ108,IF($FH106=$FH108,IF($FF106&lt;&gt;"",IF($FF106&gt;$FF108,"W","L"),""),IF($FH106&gt;$FH108,"W","L")),IF($FJ106&gt;$FJ108,"W","L"))</f>
        <v/>
      </c>
      <c r="FM106" s="3"/>
      <c r="FN106" s="3"/>
    </row>
    <row r="107" spans="1:170" ht="11.25" customHeight="1">
      <c r="A107" s="170">
        <v>6</v>
      </c>
      <c r="B107" s="191"/>
      <c r="C107" s="183" t="str">
        <f>IF($D68="1P","C","C")</f>
        <v>C</v>
      </c>
      <c r="D107" s="197"/>
      <c r="E107" s="198"/>
      <c r="F107" s="197"/>
      <c r="G107" s="198"/>
      <c r="H107" s="197"/>
      <c r="I107" s="198"/>
      <c r="J107" s="197"/>
      <c r="K107" s="198"/>
      <c r="L107" s="197"/>
      <c r="M107" s="208"/>
      <c r="N107" s="69" t="str">
        <f>IF(CF116&lt;&gt;"",IF(CF116="W",IF(SUM(IF(D107&gt;D109,1,0),IF(F107&gt;F109,1,0),IF(H107&gt;H109,1,0),IF(J107&gt;J109,1,0),IF(L107&gt;L109,1,0))&lt;&gt;3,"E",""),""),"")</f>
        <v/>
      </c>
      <c r="O107" s="170">
        <v>13</v>
      </c>
      <c r="P107" s="191"/>
      <c r="Q107" s="183" t="str">
        <f>IF($D68="1P","A","A")</f>
        <v>A</v>
      </c>
      <c r="R107" s="197"/>
      <c r="S107" s="198"/>
      <c r="T107" s="197"/>
      <c r="U107" s="198"/>
      <c r="V107" s="197"/>
      <c r="W107" s="198"/>
      <c r="X107" s="197"/>
      <c r="Y107" s="198"/>
      <c r="Z107" s="197"/>
      <c r="AA107" s="208"/>
      <c r="AB107" s="69" t="str">
        <f>IF(DV116&lt;&gt;"",IF(DV116="W",IF(SUM(IF(R107&gt;R109,1,0),IF(T107&gt;T109,1,0),IF(V107&gt;V109,1,0),IF(X107&gt;X109,1,0),IF(Z107&gt;Z109,1,0))&lt;&gt;3,"E",""),""),"")</f>
        <v/>
      </c>
      <c r="AC107" s="170">
        <v>20</v>
      </c>
      <c r="AD107" s="191"/>
      <c r="AE107" s="183" t="str">
        <f>IF($D68="1P","D","E")</f>
        <v>E</v>
      </c>
      <c r="AF107" s="197"/>
      <c r="AG107" s="198"/>
      <c r="AH107" s="197"/>
      <c r="AI107" s="198"/>
      <c r="AJ107" s="197"/>
      <c r="AK107" s="198"/>
      <c r="AL107" s="197"/>
      <c r="AM107" s="198"/>
      <c r="AN107" s="197"/>
      <c r="AO107" s="208"/>
      <c r="AP107" s="69" t="str">
        <f>IF(FL116&lt;&gt;"",IF(FL116="W",IF(SUM(IF(AF107&gt;AF109,1,0),IF(AH107&gt;AH109,1,0),IF(AJ107&gt;AJ109,1,0),IF(AL107&gt;AL109,1,0),IF(AN107&gt;AN109,1,0))&lt;&gt;3,"E",""),""),"")</f>
        <v/>
      </c>
      <c r="AQ107" s="157"/>
      <c r="AR107" s="158"/>
      <c r="AS107" s="158"/>
      <c r="AT107" s="158"/>
      <c r="AU107" s="158"/>
      <c r="AV107" s="158"/>
      <c r="AW107" s="158"/>
      <c r="AX107" s="158"/>
      <c r="AY107" s="158"/>
      <c r="AZ107" s="158"/>
      <c r="BA107" s="158"/>
      <c r="BB107" s="158"/>
      <c r="BC107" s="159"/>
      <c r="BD107" s="165"/>
      <c r="BE107" s="166"/>
      <c r="BF107" s="184"/>
      <c r="BG107" s="188"/>
      <c r="BH107" s="189"/>
      <c r="BI107" s="189"/>
      <c r="BJ107" s="189"/>
      <c r="BK107" s="189"/>
      <c r="BL107" s="189"/>
      <c r="BM107" s="189"/>
      <c r="BN107" s="189"/>
      <c r="BO107" s="189"/>
      <c r="BP107" s="189"/>
      <c r="BQ107" s="189"/>
      <c r="BR107" s="189"/>
      <c r="BS107" s="189"/>
      <c r="BT107" s="189"/>
      <c r="BU107" s="190"/>
      <c r="BV107" s="172"/>
      <c r="BW107" s="173"/>
      <c r="BX107" s="336"/>
      <c r="BY107" s="173"/>
      <c r="BZ107" s="336"/>
      <c r="CA107" s="173"/>
      <c r="CB107" s="336"/>
      <c r="CC107" s="173"/>
      <c r="CD107" s="336"/>
      <c r="CE107" s="338"/>
      <c r="CF107" s="174"/>
      <c r="CG107" s="157"/>
      <c r="CH107" s="158"/>
      <c r="CI107" s="158"/>
      <c r="CJ107" s="158"/>
      <c r="CK107" s="158"/>
      <c r="CL107" s="158"/>
      <c r="CM107" s="158"/>
      <c r="CN107" s="158"/>
      <c r="CO107" s="158"/>
      <c r="CP107" s="158"/>
      <c r="CQ107" s="158"/>
      <c r="CR107" s="158"/>
      <c r="CS107" s="159"/>
      <c r="CT107" s="165"/>
      <c r="CU107" s="166"/>
      <c r="CV107" s="184"/>
      <c r="CW107" s="188"/>
      <c r="CX107" s="189"/>
      <c r="CY107" s="189"/>
      <c r="CZ107" s="189"/>
      <c r="DA107" s="189"/>
      <c r="DB107" s="189"/>
      <c r="DC107" s="189"/>
      <c r="DD107" s="189"/>
      <c r="DE107" s="189"/>
      <c r="DF107" s="189"/>
      <c r="DG107" s="189"/>
      <c r="DH107" s="189"/>
      <c r="DI107" s="189"/>
      <c r="DJ107" s="189"/>
      <c r="DK107" s="190"/>
      <c r="DL107" s="172"/>
      <c r="DM107" s="173"/>
      <c r="DN107" s="336"/>
      <c r="DO107" s="173"/>
      <c r="DP107" s="336"/>
      <c r="DQ107" s="173"/>
      <c r="DR107" s="336"/>
      <c r="DS107" s="173"/>
      <c r="DT107" s="336"/>
      <c r="DU107" s="338"/>
      <c r="DV107" s="174"/>
      <c r="DW107" s="157"/>
      <c r="DX107" s="158"/>
      <c r="DY107" s="158"/>
      <c r="DZ107" s="158"/>
      <c r="EA107" s="158"/>
      <c r="EB107" s="158"/>
      <c r="EC107" s="158"/>
      <c r="ED107" s="158"/>
      <c r="EE107" s="158"/>
      <c r="EF107" s="158"/>
      <c r="EG107" s="158"/>
      <c r="EH107" s="158"/>
      <c r="EI107" s="159"/>
      <c r="EJ107" s="165"/>
      <c r="EK107" s="166"/>
      <c r="EL107" s="184"/>
      <c r="EM107" s="188"/>
      <c r="EN107" s="189"/>
      <c r="EO107" s="189"/>
      <c r="EP107" s="189"/>
      <c r="EQ107" s="189"/>
      <c r="ER107" s="189"/>
      <c r="ES107" s="189"/>
      <c r="ET107" s="189"/>
      <c r="EU107" s="189"/>
      <c r="EV107" s="189"/>
      <c r="EW107" s="189"/>
      <c r="EX107" s="189"/>
      <c r="EY107" s="189"/>
      <c r="EZ107" s="189"/>
      <c r="FA107" s="190"/>
      <c r="FB107" s="172"/>
      <c r="FC107" s="173"/>
      <c r="FD107" s="336"/>
      <c r="FE107" s="173"/>
      <c r="FF107" s="336"/>
      <c r="FG107" s="173"/>
      <c r="FH107" s="336"/>
      <c r="FI107" s="173"/>
      <c r="FJ107" s="336"/>
      <c r="FK107" s="338"/>
      <c r="FL107" s="174"/>
      <c r="FM107" s="3"/>
      <c r="FN107" s="3"/>
    </row>
    <row r="108" spans="1:170" ht="11.25" customHeight="1">
      <c r="A108" s="192"/>
      <c r="B108" s="193"/>
      <c r="C108" s="196"/>
      <c r="D108" s="199"/>
      <c r="E108" s="200"/>
      <c r="F108" s="199"/>
      <c r="G108" s="200"/>
      <c r="H108" s="199"/>
      <c r="I108" s="200"/>
      <c r="J108" s="199"/>
      <c r="K108" s="200"/>
      <c r="L108" s="199"/>
      <c r="M108" s="209"/>
      <c r="N108" s="69" t="str">
        <f>IF(CF116&lt;&gt;"",IF(ISERROR(AND(BV120="",BX120="",BZ120="",CB120="",CD120="")),"E",IF(AND(BV120="",BX120="",BZ120="",CB120="",CD120=""),"","E")),"")</f>
        <v/>
      </c>
      <c r="O108" s="192"/>
      <c r="P108" s="193"/>
      <c r="Q108" s="196"/>
      <c r="R108" s="199"/>
      <c r="S108" s="200"/>
      <c r="T108" s="199"/>
      <c r="U108" s="200"/>
      <c r="V108" s="199"/>
      <c r="W108" s="200"/>
      <c r="X108" s="199"/>
      <c r="Y108" s="200"/>
      <c r="Z108" s="199"/>
      <c r="AA108" s="209"/>
      <c r="AB108" s="69" t="str">
        <f>IF(DV116&lt;&gt;"",IF(ISERROR(AND(DL120="",DN120="",DP120="",DQ120="",DT120="")),"E",IF(AND(DL120="",DN120="",DP120="",DR120="",DT120=""),"","E")),"")</f>
        <v/>
      </c>
      <c r="AC108" s="192"/>
      <c r="AD108" s="193"/>
      <c r="AE108" s="196"/>
      <c r="AF108" s="199"/>
      <c r="AG108" s="200"/>
      <c r="AH108" s="199"/>
      <c r="AI108" s="200"/>
      <c r="AJ108" s="199"/>
      <c r="AK108" s="200"/>
      <c r="AL108" s="199"/>
      <c r="AM108" s="200"/>
      <c r="AN108" s="199"/>
      <c r="AO108" s="209"/>
      <c r="AP108" s="69" t="str">
        <f>IF(FL116&lt;&gt;"",IF(ISERROR(AND(FB120="",FD120="",FF120="",FH120="",FJ120="")),"E",IF(AND(FB120="",FD120="",FF120="",FH120="",FJ120=""),"","E")),"")</f>
        <v/>
      </c>
      <c r="AQ108" s="157"/>
      <c r="AR108" s="158"/>
      <c r="AS108" s="158"/>
      <c r="AT108" s="158"/>
      <c r="AU108" s="158"/>
      <c r="AV108" s="158"/>
      <c r="AW108" s="158"/>
      <c r="AX108" s="158"/>
      <c r="AY108" s="158"/>
      <c r="AZ108" s="158"/>
      <c r="BA108" s="158"/>
      <c r="BB108" s="158"/>
      <c r="BC108" s="159"/>
      <c r="BD108" s="165"/>
      <c r="BE108" s="166"/>
      <c r="BF108" s="175" t="str">
        <f>C105</f>
        <v>E</v>
      </c>
      <c r="BG108" s="177" t="str">
        <f>IF(VLOOKUP($BF108,$A72:$C84,3,FALSE)=0,"",CONCATENATE(VLOOKUP(VLOOKUP($BF108,$A72:$C84,3,FALSE),Players!$C:$G,4,FALSE)," ",VLOOKUP($BF108,$A72:$C84,3,FALSE)," ",IF(ISERROR(VLOOKUP(VLOOKUP($BF108,$A72:$C84,3,FALSE),Players!$C:$G,5,FALSE)),"()",CONCATENATE("(",VLOOKUP(VLOOKUP($BF108,$A72:$C84,3,FALSE),Players!$C:$G,5,FALSE),")"))))</f>
        <v/>
      </c>
      <c r="BH108" s="178"/>
      <c r="BI108" s="178"/>
      <c r="BJ108" s="178"/>
      <c r="BK108" s="178"/>
      <c r="BL108" s="178"/>
      <c r="BM108" s="178"/>
      <c r="BN108" s="178"/>
      <c r="BO108" s="178"/>
      <c r="BP108" s="178"/>
      <c r="BQ108" s="178"/>
      <c r="BR108" s="178"/>
      <c r="BS108" s="178"/>
      <c r="BT108" s="178"/>
      <c r="BU108" s="179"/>
      <c r="BV108" s="150" t="str">
        <f>IF(D105&lt;&gt;"",D105,"")</f>
        <v/>
      </c>
      <c r="BW108" s="151"/>
      <c r="BX108" s="288" t="str">
        <f>IF(F105&lt;&gt;"",F105,"")</f>
        <v/>
      </c>
      <c r="BY108" s="151"/>
      <c r="BZ108" s="288" t="str">
        <f>IF(H105&lt;&gt;"",H105,"")</f>
        <v/>
      </c>
      <c r="CA108" s="151"/>
      <c r="CB108" s="288" t="str">
        <f>IF(J105&lt;&gt;"",J105,"")</f>
        <v/>
      </c>
      <c r="CC108" s="151"/>
      <c r="CD108" s="288" t="str">
        <f>IF(L105&lt;&gt;"",L105,"")</f>
        <v/>
      </c>
      <c r="CE108" s="332"/>
      <c r="CF108" s="174" t="str">
        <f>IF($CF106&lt;&gt;"",IF(CF106="W","L","W"),"")</f>
        <v/>
      </c>
      <c r="CG108" s="157"/>
      <c r="CH108" s="158"/>
      <c r="CI108" s="158"/>
      <c r="CJ108" s="158"/>
      <c r="CK108" s="158"/>
      <c r="CL108" s="158"/>
      <c r="CM108" s="158"/>
      <c r="CN108" s="158"/>
      <c r="CO108" s="158"/>
      <c r="CP108" s="158"/>
      <c r="CQ108" s="158"/>
      <c r="CR108" s="158"/>
      <c r="CS108" s="159"/>
      <c r="CT108" s="165"/>
      <c r="CU108" s="166"/>
      <c r="CV108" s="175" t="str">
        <f>Q105</f>
        <v>F</v>
      </c>
      <c r="CW108" s="177" t="str">
        <f>IF(VLOOKUP($CV108,$A72:$C84,3,FALSE)=0,"",CONCATENATE(VLOOKUP(VLOOKUP($CV108,$A72:$C84,3,FALSE),Players!$C:$G,4,FALSE)," ",VLOOKUP($CV108,$A72:$C84,3,FALSE)," ",IF(ISERROR(VLOOKUP(VLOOKUP($CV108,$A72:$C84,3,FALSE),Players!$C:$G,5,FALSE)),"()",CONCATENATE("(",VLOOKUP(VLOOKUP($CV108,$A72:$C84,3,FALSE),Players!$C:$G,5,FALSE),")"))))</f>
        <v/>
      </c>
      <c r="CX108" s="178"/>
      <c r="CY108" s="178"/>
      <c r="CZ108" s="178"/>
      <c r="DA108" s="178"/>
      <c r="DB108" s="178"/>
      <c r="DC108" s="178"/>
      <c r="DD108" s="178"/>
      <c r="DE108" s="178"/>
      <c r="DF108" s="178"/>
      <c r="DG108" s="178"/>
      <c r="DH108" s="178"/>
      <c r="DI108" s="178"/>
      <c r="DJ108" s="178"/>
      <c r="DK108" s="179"/>
      <c r="DL108" s="150" t="str">
        <f>IF(R105&lt;&gt;"",R105,"")</f>
        <v/>
      </c>
      <c r="DM108" s="151"/>
      <c r="DN108" s="288" t="str">
        <f>IF(T105&lt;&gt;"",T105,"")</f>
        <v/>
      </c>
      <c r="DO108" s="151"/>
      <c r="DP108" s="288" t="str">
        <f>IF(V105&lt;&gt;"",V105,"")</f>
        <v/>
      </c>
      <c r="DQ108" s="151"/>
      <c r="DR108" s="288" t="str">
        <f>IF(X105&lt;&gt;"",X105,"")</f>
        <v/>
      </c>
      <c r="DS108" s="151"/>
      <c r="DT108" s="288" t="str">
        <f>IF(Z105&lt;&gt;"",Z105,"")</f>
        <v/>
      </c>
      <c r="DU108" s="332"/>
      <c r="DV108" s="174" t="str">
        <f>IF($DV106&lt;&gt;"",IF(DV106="W","L","W"),"")</f>
        <v/>
      </c>
      <c r="DW108" s="157"/>
      <c r="DX108" s="158"/>
      <c r="DY108" s="158"/>
      <c r="DZ108" s="158"/>
      <c r="EA108" s="158"/>
      <c r="EB108" s="158"/>
      <c r="EC108" s="158"/>
      <c r="ED108" s="158"/>
      <c r="EE108" s="158"/>
      <c r="EF108" s="158"/>
      <c r="EG108" s="158"/>
      <c r="EH108" s="158"/>
      <c r="EI108" s="159"/>
      <c r="EJ108" s="165"/>
      <c r="EK108" s="166"/>
      <c r="EL108" s="175" t="str">
        <f>AE105</f>
        <v>F</v>
      </c>
      <c r="EM108" s="177" t="str">
        <f>IF(VLOOKUP($EL108,$A72:$C84,3,FALSE)=0,"",CONCATENATE(VLOOKUP(VLOOKUP($EL108,$A72:$C84,3,FALSE),Players!$C:$G,4,FALSE)," ",VLOOKUP($EL108,$A72:$C84,3,FALSE)," ",IF(ISERROR(VLOOKUP(VLOOKUP($EL108,$A72:$C84,3,FALSE),Players!$C:$G,5,FALSE)),"()",CONCATENATE("(",VLOOKUP(VLOOKUP($EL108,$A72:$C84,3,FALSE),Players!$C:$G,5,FALSE),")"))))</f>
        <v/>
      </c>
      <c r="EN108" s="178"/>
      <c r="EO108" s="178"/>
      <c r="EP108" s="178"/>
      <c r="EQ108" s="178"/>
      <c r="ER108" s="178"/>
      <c r="ES108" s="178"/>
      <c r="ET108" s="178"/>
      <c r="EU108" s="178"/>
      <c r="EV108" s="178"/>
      <c r="EW108" s="178"/>
      <c r="EX108" s="178"/>
      <c r="EY108" s="178"/>
      <c r="EZ108" s="178"/>
      <c r="FA108" s="179"/>
      <c r="FB108" s="150" t="str">
        <f>IF(AF105&lt;&gt;"",AF105,"")</f>
        <v/>
      </c>
      <c r="FC108" s="151"/>
      <c r="FD108" s="288" t="str">
        <f>IF(AH105&lt;&gt;"",AH105,"")</f>
        <v/>
      </c>
      <c r="FE108" s="151"/>
      <c r="FF108" s="288" t="str">
        <f>IF(AJ105&lt;&gt;"",AJ105,"")</f>
        <v/>
      </c>
      <c r="FG108" s="151"/>
      <c r="FH108" s="288" t="str">
        <f>IF(AL105&lt;&gt;"",AL105,"")</f>
        <v/>
      </c>
      <c r="FI108" s="151"/>
      <c r="FJ108" s="288" t="str">
        <f>IF(AN105&lt;&gt;"",AN105,"")</f>
        <v/>
      </c>
      <c r="FK108" s="332"/>
      <c r="FL108" s="174" t="str">
        <f>IF($FL106&lt;&gt;"",IF(FL106="W","L","W"),"")</f>
        <v/>
      </c>
      <c r="FM108" s="3"/>
      <c r="FN108" s="3"/>
    </row>
    <row r="109" spans="1:170" ht="11.25" customHeight="1" thickBot="1">
      <c r="A109" s="192"/>
      <c r="B109" s="193"/>
      <c r="C109" s="175" t="str">
        <f>IF($D68="1P","D","D")</f>
        <v>D</v>
      </c>
      <c r="D109" s="201"/>
      <c r="E109" s="202"/>
      <c r="F109" s="201"/>
      <c r="G109" s="202"/>
      <c r="H109" s="201"/>
      <c r="I109" s="202"/>
      <c r="J109" s="201"/>
      <c r="K109" s="202"/>
      <c r="L109" s="201"/>
      <c r="M109" s="205"/>
      <c r="N109" s="69" t="str">
        <f>IF(CF116&lt;&gt;"",IF(ISERROR(AND(BV120="",BX120="",BZ120="",CB120="",CD120="")),"E",IF(AND(BV120="",BX120="",BZ120="",CB120="",CD120=""),"","E")),"")</f>
        <v/>
      </c>
      <c r="O109" s="192"/>
      <c r="P109" s="193"/>
      <c r="Q109" s="175" t="str">
        <f>IF($D68="1P","D","C")</f>
        <v>C</v>
      </c>
      <c r="R109" s="201"/>
      <c r="S109" s="202"/>
      <c r="T109" s="201"/>
      <c r="U109" s="202"/>
      <c r="V109" s="201"/>
      <c r="W109" s="202"/>
      <c r="X109" s="201"/>
      <c r="Y109" s="202"/>
      <c r="Z109" s="201"/>
      <c r="AA109" s="205"/>
      <c r="AB109" s="69" t="str">
        <f>IF(DV116&lt;&gt;"",IF(ISERROR(AND(DL120="",DN120="",DP120="",DQ120="",DT120="")),"E",IF(AND(DL120="",DN120="",DP120="",DR120="",DT120=""),"","E")),"")</f>
        <v/>
      </c>
      <c r="AC109" s="192"/>
      <c r="AD109" s="193"/>
      <c r="AE109" s="175" t="str">
        <f>IF($D68="1P","G","G")</f>
        <v>G</v>
      </c>
      <c r="AF109" s="201"/>
      <c r="AG109" s="202"/>
      <c r="AH109" s="201"/>
      <c r="AI109" s="202"/>
      <c r="AJ109" s="201"/>
      <c r="AK109" s="202"/>
      <c r="AL109" s="201"/>
      <c r="AM109" s="202"/>
      <c r="AN109" s="201"/>
      <c r="AO109" s="205"/>
      <c r="AP109" s="69" t="str">
        <f>IF(FL116&lt;&gt;"",IF(ISERROR(AND(FB120="",FD120="",FF120="",FH120="",FJ120="")),"E",IF(AND(FB120="",FD120="",FF120="",FH120="",FJ120=""),"","E")),"")</f>
        <v/>
      </c>
      <c r="AQ109" s="160"/>
      <c r="AR109" s="161"/>
      <c r="AS109" s="161"/>
      <c r="AT109" s="161"/>
      <c r="AU109" s="161"/>
      <c r="AV109" s="161"/>
      <c r="AW109" s="161"/>
      <c r="AX109" s="161"/>
      <c r="AY109" s="161"/>
      <c r="AZ109" s="161"/>
      <c r="BA109" s="161"/>
      <c r="BB109" s="161"/>
      <c r="BC109" s="162"/>
      <c r="BD109" s="167"/>
      <c r="BE109" s="168"/>
      <c r="BF109" s="176"/>
      <c r="BG109" s="180"/>
      <c r="BH109" s="181"/>
      <c r="BI109" s="181"/>
      <c r="BJ109" s="181"/>
      <c r="BK109" s="181"/>
      <c r="BL109" s="181"/>
      <c r="BM109" s="181"/>
      <c r="BN109" s="181"/>
      <c r="BO109" s="181"/>
      <c r="BP109" s="181"/>
      <c r="BQ109" s="181"/>
      <c r="BR109" s="181"/>
      <c r="BS109" s="181"/>
      <c r="BT109" s="181"/>
      <c r="BU109" s="182"/>
      <c r="BV109" s="152"/>
      <c r="BW109" s="153"/>
      <c r="BX109" s="333"/>
      <c r="BY109" s="153"/>
      <c r="BZ109" s="333"/>
      <c r="CA109" s="153"/>
      <c r="CB109" s="333"/>
      <c r="CC109" s="153"/>
      <c r="CD109" s="333"/>
      <c r="CE109" s="334"/>
      <c r="CF109" s="174"/>
      <c r="CG109" s="160"/>
      <c r="CH109" s="161"/>
      <c r="CI109" s="161"/>
      <c r="CJ109" s="161"/>
      <c r="CK109" s="161"/>
      <c r="CL109" s="161"/>
      <c r="CM109" s="161"/>
      <c r="CN109" s="161"/>
      <c r="CO109" s="161"/>
      <c r="CP109" s="161"/>
      <c r="CQ109" s="161"/>
      <c r="CR109" s="161"/>
      <c r="CS109" s="162"/>
      <c r="CT109" s="167"/>
      <c r="CU109" s="168"/>
      <c r="CV109" s="176"/>
      <c r="CW109" s="180"/>
      <c r="CX109" s="181"/>
      <c r="CY109" s="181"/>
      <c r="CZ109" s="181"/>
      <c r="DA109" s="181"/>
      <c r="DB109" s="181"/>
      <c r="DC109" s="181"/>
      <c r="DD109" s="181"/>
      <c r="DE109" s="181"/>
      <c r="DF109" s="181"/>
      <c r="DG109" s="181"/>
      <c r="DH109" s="181"/>
      <c r="DI109" s="181"/>
      <c r="DJ109" s="181"/>
      <c r="DK109" s="182"/>
      <c r="DL109" s="152"/>
      <c r="DM109" s="153"/>
      <c r="DN109" s="333"/>
      <c r="DO109" s="153"/>
      <c r="DP109" s="333"/>
      <c r="DQ109" s="153"/>
      <c r="DR109" s="333"/>
      <c r="DS109" s="153"/>
      <c r="DT109" s="333"/>
      <c r="DU109" s="334"/>
      <c r="DV109" s="174"/>
      <c r="DW109" s="160"/>
      <c r="DX109" s="161"/>
      <c r="DY109" s="161"/>
      <c r="DZ109" s="161"/>
      <c r="EA109" s="161"/>
      <c r="EB109" s="161"/>
      <c r="EC109" s="161"/>
      <c r="ED109" s="161"/>
      <c r="EE109" s="161"/>
      <c r="EF109" s="161"/>
      <c r="EG109" s="161"/>
      <c r="EH109" s="161"/>
      <c r="EI109" s="162"/>
      <c r="EJ109" s="167"/>
      <c r="EK109" s="168"/>
      <c r="EL109" s="176"/>
      <c r="EM109" s="180"/>
      <c r="EN109" s="181"/>
      <c r="EO109" s="181"/>
      <c r="EP109" s="181"/>
      <c r="EQ109" s="181"/>
      <c r="ER109" s="181"/>
      <c r="ES109" s="181"/>
      <c r="ET109" s="181"/>
      <c r="EU109" s="181"/>
      <c r="EV109" s="181"/>
      <c r="EW109" s="181"/>
      <c r="EX109" s="181"/>
      <c r="EY109" s="181"/>
      <c r="EZ109" s="181"/>
      <c r="FA109" s="182"/>
      <c r="FB109" s="152"/>
      <c r="FC109" s="153"/>
      <c r="FD109" s="333"/>
      <c r="FE109" s="153"/>
      <c r="FF109" s="333"/>
      <c r="FG109" s="153"/>
      <c r="FH109" s="333"/>
      <c r="FI109" s="153"/>
      <c r="FJ109" s="333"/>
      <c r="FK109" s="334"/>
      <c r="FL109" s="174"/>
      <c r="FM109" s="3"/>
      <c r="FN109" s="3"/>
    </row>
    <row r="110" spans="1:170" ht="11.25" customHeight="1" thickBot="1">
      <c r="A110" s="194"/>
      <c r="B110" s="195"/>
      <c r="C110" s="207"/>
      <c r="D110" s="203"/>
      <c r="E110" s="204"/>
      <c r="F110" s="203"/>
      <c r="G110" s="204"/>
      <c r="H110" s="203"/>
      <c r="I110" s="204"/>
      <c r="J110" s="203"/>
      <c r="K110" s="204"/>
      <c r="L110" s="203"/>
      <c r="M110" s="206"/>
      <c r="N110" s="69" t="str">
        <f>IF(CF118&lt;&gt;"",IF(CF118="W",IF(SUM(IF(D109&gt;D107,1,0),IF(F109&gt;F107,1,0),IF(H109&gt;H107,1,0),IF(J109&gt;J107,1,0),IF(L109&gt;L107,1,0))&lt;&gt;3,"E",""),""),"")</f>
        <v/>
      </c>
      <c r="O110" s="194"/>
      <c r="P110" s="195"/>
      <c r="Q110" s="207"/>
      <c r="R110" s="203"/>
      <c r="S110" s="204"/>
      <c r="T110" s="203"/>
      <c r="U110" s="204"/>
      <c r="V110" s="203"/>
      <c r="W110" s="204"/>
      <c r="X110" s="203"/>
      <c r="Y110" s="204"/>
      <c r="Z110" s="203"/>
      <c r="AA110" s="206"/>
      <c r="AB110" s="69" t="str">
        <f>IF(DV118&lt;&gt;"",IF(DV118="W",IF(SUM(IF(R109&gt;R107,1,0),IF(T109&gt;T107,1,0),IF(V109&gt;V107,1,0),IF(X109&gt;X107,1,0),IF(Z109&gt;Z107,1,0))&lt;&gt;3,"E",""),""),"")</f>
        <v/>
      </c>
      <c r="AC110" s="194"/>
      <c r="AD110" s="195"/>
      <c r="AE110" s="207"/>
      <c r="AF110" s="203"/>
      <c r="AG110" s="204"/>
      <c r="AH110" s="203"/>
      <c r="AI110" s="204"/>
      <c r="AJ110" s="203"/>
      <c r="AK110" s="204"/>
      <c r="AL110" s="203"/>
      <c r="AM110" s="204"/>
      <c r="AN110" s="203"/>
      <c r="AO110" s="206"/>
      <c r="AP110" s="69" t="str">
        <f>IF(FL118&lt;&gt;"",IF(FL118="W",IF(SUM(IF(AF109&gt;AF107,1,0),IF(AH109&gt;AH107,1,0),IF(AJ109&gt;AJ107,1,0),IF(AL109&gt;AL107,1,0),IF(AN109&gt;AN107,1,0))&lt;&gt;3,"E",""),""),"")</f>
        <v/>
      </c>
      <c r="AQ110" s="126"/>
      <c r="AR110" s="126"/>
      <c r="AS110" s="126"/>
      <c r="AT110" s="126"/>
      <c r="AU110" s="126"/>
      <c r="AV110" s="126"/>
      <c r="AW110" s="126"/>
      <c r="AX110" s="126"/>
      <c r="AY110" s="126"/>
      <c r="AZ110" s="126"/>
      <c r="BA110" s="126"/>
      <c r="BB110" s="126"/>
      <c r="BC110" s="126"/>
      <c r="BV110" s="169" t="str">
        <f>IF(CF106&lt;&gt;"",IF(AND(AND(BV106&gt;-1,BV108&gt;-1),OR(BV106&gt;10,BV108&gt;10),ABS(BV106-BV108)&gt;1,IF(OR(BV106&gt;11,BV108&gt;11),ABS(BV106-BV108)=2,TRUE),BV106=INT(BV106),BV108=INT(BV108)),"","Error"),"")</f>
        <v/>
      </c>
      <c r="BW110" s="169"/>
      <c r="BX110" s="169" t="str">
        <f>IF(CF106&lt;&gt;"",IF(AND(AND(BX106&gt;-1,BX108&gt;-1),OR(BX106&gt;10,BX108&gt;10),ABS(BX106-BX108)&gt;1,IF(OR(BX106&gt;11,BX108&gt;11),ABS(BX106-BX108)=2,TRUE),BX106=INT(BX106),BX108=INT(BX108)),"","Error"),"")</f>
        <v/>
      </c>
      <c r="BY110" s="169"/>
      <c r="BZ110" s="169" t="str">
        <f>IF(CF106&lt;&gt;"",IF(AND(AND(BZ106&gt;-1,BZ108&gt;-1),OR(BZ106&gt;10,BZ108&gt;10),ABS(BZ106-BZ108)&gt;1,IF(OR(BZ106&gt;11,BZ108&gt;11),ABS(BZ106-BZ108)=2,TRUE),BZ106=INT(BZ106),BZ108=INT(BZ108)),"","Error"),"")</f>
        <v/>
      </c>
      <c r="CA110" s="169"/>
      <c r="CB110" s="169" t="str">
        <f>IF(AND(CF106&lt;&gt;"",CB106&lt;&gt;""),IF(AND(AND(CB106&gt;-1,CB108&gt;-1),OR(CB106&gt;10,CB108&gt;10),ABS(CB106-CB108)&gt;1,IF(OR(CB106&gt;11,CB108&gt;11),ABS(CB106-CB108)=2,TRUE),CB106=INT(CB106),CB108=INT(CB108)),"","Error"),"")</f>
        <v/>
      </c>
      <c r="CC110" s="169"/>
      <c r="CD110" s="169" t="str">
        <f>IF(AND(CF106&lt;&gt;"",CD106&lt;&gt;""),IF(AND(AND(CD106&gt;-1,CD108&gt;-1),OR(CD106&gt;10,CD108&gt;10),ABS(CD106-CD108)&gt;1,IF(OR(CD106&gt;11,CD108&gt;11),ABS(CD106-CD108)=2,TRUE),CD106=INT(CD106),CD108=INT(CD108)),"","Error"),"")</f>
        <v/>
      </c>
      <c r="CE110" s="169"/>
      <c r="CF110" s="3"/>
      <c r="CG110" s="126"/>
      <c r="CH110" s="126"/>
      <c r="CI110" s="126"/>
      <c r="CJ110" s="126"/>
      <c r="CK110" s="126"/>
      <c r="CL110" s="126"/>
      <c r="CM110" s="126"/>
      <c r="CN110" s="126"/>
      <c r="CO110" s="126"/>
      <c r="CP110" s="126"/>
      <c r="CQ110" s="126"/>
      <c r="CR110" s="126"/>
      <c r="CS110" s="126"/>
      <c r="DL110" s="169" t="str">
        <f>IF(DV106&lt;&gt;"",IF(AND(AND(DL106&gt;-1,DL108&gt;-1),OR(DL106&gt;10,DL108&gt;10),ABS(DL106-DL108)&gt;1,IF(OR(DL106&gt;11,DL108&gt;11),ABS(DL106-DL108)=2,TRUE),DL106=INT(DL106),DL108=INT(DL108)),"","Error"),"")</f>
        <v/>
      </c>
      <c r="DM110" s="169"/>
      <c r="DN110" s="169" t="str">
        <f>IF(DV106&lt;&gt;"",IF(AND(AND(DN106&gt;-1,DN108&gt;-1),OR(DN106&gt;10,DN108&gt;10),ABS(DN106-DN108)&gt;1,IF(OR(DN106&gt;11,DN108&gt;11),ABS(DN106-DN108)=2,TRUE),DN106=INT(DN106),DN108=INT(DN108)),"","Error"),"")</f>
        <v/>
      </c>
      <c r="DO110" s="169"/>
      <c r="DP110" s="169" t="str">
        <f>IF(DV106&lt;&gt;"",IF(AND(AND(DP106&gt;-1,DP108&gt;-1),OR(DP106&gt;10,DP108&gt;10),ABS(DP106-DP108)&gt;1,IF(OR(DP106&gt;11,DP108&gt;11),ABS(DP106-DP108)=2,TRUE),DP106=INT(DP106),DP108=INT(DP108)),"","Error"),"")</f>
        <v/>
      </c>
      <c r="DQ110" s="169"/>
      <c r="DR110" s="169" t="str">
        <f>IF(AND(DV106&lt;&gt;"",DR106&lt;&gt;""),IF(AND(AND(DR106&gt;-1,DR108&gt;-1),OR(DR106&gt;10,DR108&gt;10),ABS(DR106-DR108)&gt;1,IF(OR(DR106&gt;11,DR108&gt;11),ABS(DR106-DR108)=2,TRUE),DR106=INT(DR106),DR108=INT(DR108)),"","Error"),"")</f>
        <v/>
      </c>
      <c r="DS110" s="169"/>
      <c r="DT110" s="169" t="str">
        <f>IF(AND(DV106&lt;&gt;"",DT106&lt;&gt;""),IF(AND(AND(DT106&gt;-1,DT108&gt;-1),OR(DT106&gt;10,DT108&gt;10),ABS(DT106-DT108)&gt;1,IF(OR(DT106&gt;11,DT108&gt;11),ABS(DT106-DT108)=2,TRUE),DT106=INT(DT106),DT108=INT(DT108)),"","Error"),"")</f>
        <v/>
      </c>
      <c r="DU110" s="169"/>
      <c r="DV110" s="3"/>
      <c r="DW110" s="126"/>
      <c r="DX110" s="126"/>
      <c r="DY110" s="126"/>
      <c r="DZ110" s="126"/>
      <c r="EA110" s="126"/>
      <c r="EB110" s="126"/>
      <c r="EC110" s="126"/>
      <c r="ED110" s="126"/>
      <c r="EE110" s="126"/>
      <c r="EF110" s="126"/>
      <c r="EG110" s="126"/>
      <c r="EH110" s="126"/>
      <c r="EI110" s="126"/>
      <c r="FB110" s="169" t="str">
        <f>IF(FL106&lt;&gt;"",IF(AND(AND(FB106&gt;-1,FB108&gt;-1),OR(FB106&gt;10,FB108&gt;10),ABS(FB106-FB108)&gt;1,IF(OR(FB106&gt;11,FB108&gt;11),ABS(FB106-FB108)=2,TRUE),FB106=INT(FB106),FB108=INT(FB108)),"","Error"),"")</f>
        <v/>
      </c>
      <c r="FC110" s="169"/>
      <c r="FD110" s="169" t="str">
        <f>IF(FL106&lt;&gt;"",IF(AND(AND(FD106&gt;-1,FD108&gt;-1),OR(FD106&gt;10,FD108&gt;10),ABS(FD106-FD108)&gt;1,IF(OR(FD106&gt;11,FD108&gt;11),ABS(FD106-FD108)=2,TRUE),FD106=INT(FD106),FD108=INT(FD108)),"","Error"),"")</f>
        <v/>
      </c>
      <c r="FE110" s="169"/>
      <c r="FF110" s="169" t="str">
        <f>IF(FL106&lt;&gt;"",IF(AND(AND(FF106&gt;-1,FF108&gt;-1),OR(FF106&gt;10,FF108&gt;10),ABS(FF106-FF108)&gt;1,IF(OR(FF106&gt;11,FF108&gt;11),ABS(FF106-FF108)=2,TRUE),FF106=INT(FF106),FF108=INT(FF108)),"","Error"),"")</f>
        <v/>
      </c>
      <c r="FG110" s="169"/>
      <c r="FH110" s="169" t="str">
        <f>IF(AND(FL106&lt;&gt;"",FH106&lt;&gt;""),IF(AND(AND(FH106&gt;-1,FH108&gt;-1),OR(FH106&gt;10,FH108&gt;10),ABS(FH106-FH108)&gt;1,IF(OR(FH106&gt;11,FH108&gt;11),ABS(FH106-FH108)=2,TRUE),FH106=INT(FH106),FH108=INT(FH108)),"","Error"),"")</f>
        <v/>
      </c>
      <c r="FI110" s="169"/>
      <c r="FJ110" s="169" t="str">
        <f>IF(AND(FL106&lt;&gt;"",FJ106&lt;&gt;""),IF(AND(AND(FJ106&gt;-1,FJ108&gt;-1),OR(FJ106&gt;10,FJ108&gt;10),ABS(FJ106-FJ108)&gt;1,IF(OR(FJ106&gt;11,FJ108&gt;11),ABS(FJ106-FJ108)=2,TRUE),FJ106=INT(FJ106),FJ108=INT(FJ108)),"","Error"),"")</f>
        <v/>
      </c>
      <c r="FK110" s="169"/>
      <c r="FL110" s="3"/>
      <c r="FM110" s="3"/>
      <c r="FN110" s="3"/>
    </row>
    <row r="111" spans="1:170" ht="11.25" customHeight="1">
      <c r="A111" s="170">
        <v>7</v>
      </c>
      <c r="B111" s="191"/>
      <c r="C111" s="183" t="str">
        <f>IF($D68="1P","A","A")</f>
        <v>A</v>
      </c>
      <c r="D111" s="197"/>
      <c r="E111" s="198"/>
      <c r="F111" s="197"/>
      <c r="G111" s="198"/>
      <c r="H111" s="197"/>
      <c r="I111" s="198"/>
      <c r="J111" s="197"/>
      <c r="K111" s="198"/>
      <c r="L111" s="197"/>
      <c r="M111" s="208"/>
      <c r="N111" s="69" t="str">
        <f>IF(CF126&lt;&gt;"",IF(CF126="W",IF(SUM(IF(D111&gt;D113,1,0),IF(F111&gt;F113,1,0),IF(H111&gt;H113,1,0),IF(J111&gt;J113,1,0),IF(L111&gt;L113,1,0))&lt;&gt;3,"E",""),""),"")</f>
        <v/>
      </c>
      <c r="O111" s="170">
        <v>14</v>
      </c>
      <c r="P111" s="191"/>
      <c r="Q111" s="183" t="str">
        <f>IF($D68="1P","C","B")</f>
        <v>B</v>
      </c>
      <c r="R111" s="197"/>
      <c r="S111" s="198"/>
      <c r="T111" s="197"/>
      <c r="U111" s="198"/>
      <c r="V111" s="197"/>
      <c r="W111" s="198"/>
      <c r="X111" s="197"/>
      <c r="Y111" s="198"/>
      <c r="Z111" s="197"/>
      <c r="AA111" s="208"/>
      <c r="AB111" s="69" t="str">
        <f>IF(DV126&lt;&gt;"",IF(DV126="W",IF(SUM(IF(R111&gt;R113,1,0),IF(T111&gt;T113,1,0),IF(V111&gt;V113,1,0),IF(X111&gt;X113,1,0),IF(Z111&gt;Z113,1,0))&lt;&gt;3,"E",""),""),"")</f>
        <v/>
      </c>
      <c r="AC111" s="170">
        <v>21</v>
      </c>
      <c r="AD111" s="191"/>
      <c r="AE111" s="183" t="str">
        <f>IF($D68="1P","E","B")</f>
        <v>B</v>
      </c>
      <c r="AF111" s="197"/>
      <c r="AG111" s="198"/>
      <c r="AH111" s="197"/>
      <c r="AI111" s="198"/>
      <c r="AJ111" s="197"/>
      <c r="AK111" s="198"/>
      <c r="AL111" s="197"/>
      <c r="AM111" s="198"/>
      <c r="AN111" s="197"/>
      <c r="AO111" s="208"/>
      <c r="AP111" s="69" t="str">
        <f>IF(FL126&lt;&gt;"",IF(FL126="W",IF(SUM(IF(AF111&gt;AF113,1,0),IF(AH111&gt;AH113,1,0),IF(AJ111&gt;AJ113,1,0),IF(AL111&gt;AL113,1,0),IF(AN111&gt;AN113,1,0))&lt;&gt;3,"E",""),""),"")</f>
        <v/>
      </c>
      <c r="AQ111" s="126"/>
      <c r="AR111" s="126"/>
      <c r="AS111" s="126"/>
      <c r="AT111" s="126"/>
      <c r="AU111" s="126"/>
      <c r="AV111" s="126"/>
      <c r="AW111" s="126"/>
      <c r="AX111" s="126"/>
      <c r="AY111" s="126"/>
      <c r="AZ111" s="126"/>
      <c r="BA111" s="126"/>
      <c r="BB111" s="126"/>
      <c r="BC111" s="126"/>
      <c r="CF111" s="3"/>
      <c r="CG111" s="126"/>
      <c r="CH111" s="126"/>
      <c r="CI111" s="126"/>
      <c r="CJ111" s="126"/>
      <c r="CK111" s="126"/>
      <c r="CL111" s="126"/>
      <c r="CM111" s="126"/>
      <c r="CN111" s="126"/>
      <c r="CO111" s="126"/>
      <c r="CP111" s="126"/>
      <c r="CQ111" s="126"/>
      <c r="CR111" s="126"/>
      <c r="CS111" s="126"/>
      <c r="DV111" s="3"/>
      <c r="DW111" s="126"/>
      <c r="DX111" s="126"/>
      <c r="DY111" s="126"/>
      <c r="DZ111" s="126"/>
      <c r="EA111" s="126"/>
      <c r="EB111" s="126"/>
      <c r="EC111" s="126"/>
      <c r="ED111" s="126"/>
      <c r="EE111" s="126"/>
      <c r="EF111" s="126"/>
      <c r="EG111" s="126"/>
      <c r="EH111" s="126"/>
      <c r="EI111" s="126"/>
      <c r="FL111" s="3"/>
      <c r="FM111" s="3"/>
      <c r="FN111" s="3"/>
    </row>
    <row r="112" spans="1:170" ht="11.25" customHeight="1">
      <c r="A112" s="192"/>
      <c r="B112" s="193"/>
      <c r="C112" s="196"/>
      <c r="D112" s="199"/>
      <c r="E112" s="200"/>
      <c r="F112" s="199"/>
      <c r="G112" s="200"/>
      <c r="H112" s="199"/>
      <c r="I112" s="200"/>
      <c r="J112" s="199"/>
      <c r="K112" s="200"/>
      <c r="L112" s="199"/>
      <c r="M112" s="209"/>
      <c r="N112" s="69" t="str">
        <f>IF(CF126&lt;&gt;"",IF(ISERROR(AND(BV130="",BX130="",BZ130="",CB130="",CD130="")),"E",IF(AND(BV130="",BX130="",BZ130="",CB130="",CD130=""),"","E")),"")</f>
        <v/>
      </c>
      <c r="O112" s="192"/>
      <c r="P112" s="193"/>
      <c r="Q112" s="196"/>
      <c r="R112" s="199"/>
      <c r="S112" s="200"/>
      <c r="T112" s="199"/>
      <c r="U112" s="200"/>
      <c r="V112" s="199"/>
      <c r="W112" s="200"/>
      <c r="X112" s="199"/>
      <c r="Y112" s="200"/>
      <c r="Z112" s="199"/>
      <c r="AA112" s="209"/>
      <c r="AB112" s="69" t="str">
        <f>IF(DV126&lt;&gt;"",IF(ISERROR(AND(DL130="",DN130="",DP130="",DQ130="",DT130="")),"E",IF(AND(DL130="",DN130="",DP130="",DR130="",DT130=""),"","E")),"")</f>
        <v/>
      </c>
      <c r="AC112" s="192"/>
      <c r="AD112" s="193"/>
      <c r="AE112" s="196"/>
      <c r="AF112" s="199"/>
      <c r="AG112" s="200"/>
      <c r="AH112" s="199"/>
      <c r="AI112" s="200"/>
      <c r="AJ112" s="199"/>
      <c r="AK112" s="200"/>
      <c r="AL112" s="199"/>
      <c r="AM112" s="200"/>
      <c r="AN112" s="199"/>
      <c r="AO112" s="209"/>
      <c r="AP112" s="69" t="str">
        <f>IF(FL126&lt;&gt;"",IF(ISERROR(AND(FB130="",FD130="",FF130="",FH130="",FJ130="")),"E",IF(AND(FB130="",FD130="",FF130="",FH130="",FJ130=""),"","E")),"")</f>
        <v/>
      </c>
      <c r="AQ112" s="127"/>
      <c r="AR112" s="127"/>
      <c r="AS112" s="127"/>
      <c r="AT112" s="127"/>
      <c r="AU112" s="127"/>
      <c r="AV112" s="127"/>
      <c r="AW112" s="127"/>
      <c r="AX112" s="127"/>
      <c r="AY112" s="127"/>
      <c r="AZ112" s="127"/>
      <c r="BA112" s="127"/>
      <c r="BB112" s="127"/>
      <c r="BC112" s="127"/>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3"/>
      <c r="CG112" s="127"/>
      <c r="CH112" s="127"/>
      <c r="CI112" s="127"/>
      <c r="CJ112" s="127"/>
      <c r="CK112" s="127"/>
      <c r="CL112" s="127"/>
      <c r="CM112" s="127"/>
      <c r="CN112" s="127"/>
      <c r="CO112" s="127"/>
      <c r="CP112" s="127"/>
      <c r="CQ112" s="127"/>
      <c r="CR112" s="127"/>
      <c r="CS112" s="127"/>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3"/>
      <c r="DW112" s="127"/>
      <c r="DX112" s="127"/>
      <c r="DY112" s="127"/>
      <c r="DZ112" s="127"/>
      <c r="EA112" s="127"/>
      <c r="EB112" s="127"/>
      <c r="EC112" s="127"/>
      <c r="ED112" s="127"/>
      <c r="EE112" s="127"/>
      <c r="EF112" s="127"/>
      <c r="EG112" s="127"/>
      <c r="EH112" s="127"/>
      <c r="EI112" s="127"/>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3"/>
      <c r="FM112" s="3"/>
      <c r="FN112" s="3"/>
    </row>
    <row r="113" spans="1:170" ht="11.25" customHeight="1">
      <c r="A113" s="192"/>
      <c r="B113" s="193"/>
      <c r="C113" s="175" t="str">
        <f>IF($D68="1P","F","E")</f>
        <v>E</v>
      </c>
      <c r="D113" s="201"/>
      <c r="E113" s="202"/>
      <c r="F113" s="201"/>
      <c r="G113" s="202"/>
      <c r="H113" s="201"/>
      <c r="I113" s="202"/>
      <c r="J113" s="201"/>
      <c r="K113" s="202"/>
      <c r="L113" s="201"/>
      <c r="M113" s="205"/>
      <c r="N113" s="69" t="str">
        <f>IF(CF126&lt;&gt;"",IF(ISERROR(AND(BV130="",BX130="",BZ130="",CB130="",CD130="")),"E",IF(AND(BV130="",BX130="",BZ130="",CB130="",CD130=""),"","E")),"")</f>
        <v/>
      </c>
      <c r="O113" s="192"/>
      <c r="P113" s="193"/>
      <c r="Q113" s="175" t="str">
        <f>IF($D68="1P","E","D")</f>
        <v>D</v>
      </c>
      <c r="R113" s="201"/>
      <c r="S113" s="202"/>
      <c r="T113" s="201"/>
      <c r="U113" s="202"/>
      <c r="V113" s="201"/>
      <c r="W113" s="202"/>
      <c r="X113" s="201"/>
      <c r="Y113" s="202"/>
      <c r="Z113" s="201"/>
      <c r="AA113" s="205"/>
      <c r="AB113" s="69" t="str">
        <f>IF(DV126&lt;&gt;"",IF(ISERROR(AND(DL130="",DN130="",DP130="",DQ130="",DT130="")),"E",IF(AND(DL130="",DN130="",DP130="",DR130="",DT130=""),"","E")),"")</f>
        <v/>
      </c>
      <c r="AC113" s="192"/>
      <c r="AD113" s="193"/>
      <c r="AE113" s="175" t="str">
        <f>IF($D68="1P","F","C")</f>
        <v>C</v>
      </c>
      <c r="AF113" s="201"/>
      <c r="AG113" s="202"/>
      <c r="AH113" s="201"/>
      <c r="AI113" s="202"/>
      <c r="AJ113" s="201"/>
      <c r="AK113" s="202"/>
      <c r="AL113" s="201"/>
      <c r="AM113" s="202"/>
      <c r="AN113" s="201"/>
      <c r="AO113" s="205"/>
      <c r="AP113" s="69" t="str">
        <f>IF(FL126&lt;&gt;"",IF(ISERROR(AND(FB130="",FD130="",FF130="",FH130="",FJ130="")),"E",IF(AND(FB130="",FD130="",FF130="",FH130="",FJ130=""),"","E")),"")</f>
        <v/>
      </c>
      <c r="AQ113" s="128"/>
      <c r="AR113" s="128"/>
      <c r="AS113" s="128"/>
      <c r="AT113" s="128"/>
      <c r="AU113" s="128"/>
      <c r="AV113" s="128"/>
      <c r="AW113" s="128"/>
      <c r="AX113" s="128"/>
      <c r="AY113" s="128"/>
      <c r="AZ113" s="128"/>
      <c r="BA113" s="128"/>
      <c r="BB113" s="128"/>
      <c r="BC113" s="128"/>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3"/>
      <c r="CG113" s="128"/>
      <c r="CH113" s="128"/>
      <c r="CI113" s="128"/>
      <c r="CJ113" s="128"/>
      <c r="CK113" s="128"/>
      <c r="CL113" s="128"/>
      <c r="CM113" s="128"/>
      <c r="CN113" s="128"/>
      <c r="CO113" s="128"/>
      <c r="CP113" s="128"/>
      <c r="CQ113" s="128"/>
      <c r="CR113" s="128"/>
      <c r="CS113" s="128"/>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3"/>
      <c r="DW113" s="128"/>
      <c r="DX113" s="128"/>
      <c r="DY113" s="128"/>
      <c r="DZ113" s="128"/>
      <c r="EA113" s="128"/>
      <c r="EB113" s="128"/>
      <c r="EC113" s="128"/>
      <c r="ED113" s="128"/>
      <c r="EE113" s="128"/>
      <c r="EF113" s="128"/>
      <c r="EG113" s="128"/>
      <c r="EH113" s="128"/>
      <c r="EI113" s="128"/>
      <c r="EJ113" s="41"/>
      <c r="EK113" s="41"/>
      <c r="EL113" s="41"/>
      <c r="EM113" s="41"/>
      <c r="EN113" s="41"/>
      <c r="EO113" s="41"/>
      <c r="EP113" s="41"/>
      <c r="EQ113" s="41"/>
      <c r="ER113" s="41"/>
      <c r="ES113" s="41"/>
      <c r="ET113" s="41"/>
      <c r="EU113" s="41"/>
      <c r="EV113" s="41"/>
      <c r="EW113" s="41"/>
      <c r="EX113" s="41"/>
      <c r="EY113" s="41"/>
      <c r="EZ113" s="41"/>
      <c r="FA113" s="41"/>
      <c r="FB113" s="41"/>
      <c r="FC113" s="41"/>
      <c r="FD113" s="41"/>
      <c r="FE113" s="41"/>
      <c r="FF113" s="41"/>
      <c r="FG113" s="41"/>
      <c r="FH113" s="41"/>
      <c r="FI113" s="41"/>
      <c r="FJ113" s="41"/>
      <c r="FK113" s="41"/>
      <c r="FL113" s="3"/>
      <c r="FM113" s="3"/>
      <c r="FN113" s="3"/>
    </row>
    <row r="114" spans="1:170" ht="11.25" customHeight="1" thickBot="1">
      <c r="A114" s="194"/>
      <c r="B114" s="195"/>
      <c r="C114" s="207"/>
      <c r="D114" s="203"/>
      <c r="E114" s="204"/>
      <c r="F114" s="203"/>
      <c r="G114" s="204"/>
      <c r="H114" s="203"/>
      <c r="I114" s="204"/>
      <c r="J114" s="203"/>
      <c r="K114" s="204"/>
      <c r="L114" s="203"/>
      <c r="M114" s="206"/>
      <c r="N114" s="69" t="str">
        <f>IF(CF128&lt;&gt;"",IF(CF128="W",IF(SUM(IF(D113&gt;D111,1,0),IF(F113&gt;F111,1,0),IF(H113&gt;H111,1,0),IF(J113&gt;J111,1,0),IF(L113&gt;L111,1,0))&lt;&gt;3,"E",""),""),"")</f>
        <v/>
      </c>
      <c r="O114" s="194"/>
      <c r="P114" s="195"/>
      <c r="Q114" s="207"/>
      <c r="R114" s="203"/>
      <c r="S114" s="204"/>
      <c r="T114" s="203"/>
      <c r="U114" s="204"/>
      <c r="V114" s="203"/>
      <c r="W114" s="204"/>
      <c r="X114" s="203"/>
      <c r="Y114" s="204"/>
      <c r="Z114" s="203"/>
      <c r="AA114" s="206"/>
      <c r="AB114" s="69" t="str">
        <f>IF(DV128&lt;&gt;"",IF(DV128="W",IF(SUM(IF(R113&gt;R111,1,0),IF(T113&gt;T111,1,0),IF(V113&gt;V111,1,0),IF(X113&gt;X111,1,0),IF(Z113&gt;Z111,1,0))&lt;&gt;3,"E",""),""),"")</f>
        <v/>
      </c>
      <c r="AC114" s="194"/>
      <c r="AD114" s="195"/>
      <c r="AE114" s="207"/>
      <c r="AF114" s="203"/>
      <c r="AG114" s="204"/>
      <c r="AH114" s="203"/>
      <c r="AI114" s="204"/>
      <c r="AJ114" s="203"/>
      <c r="AK114" s="204"/>
      <c r="AL114" s="203"/>
      <c r="AM114" s="204"/>
      <c r="AN114" s="203"/>
      <c r="AO114" s="206"/>
      <c r="AP114" s="69" t="str">
        <f>IF(FL128&lt;&gt;"",IF(FL128="W",IF(SUM(IF(AF113&gt;AF111,1,0),IF(AH113&gt;AH111,1,0),IF(AJ113&gt;AJ111,1,0),IF(AL113&gt;AL111,1,0),IF(AN113&gt;AN111,1,0))&lt;&gt;3,"E",""),""),"")</f>
        <v/>
      </c>
      <c r="AQ114" s="126"/>
      <c r="AR114" s="126"/>
      <c r="AS114" s="126"/>
      <c r="AT114" s="126"/>
      <c r="AU114" s="126"/>
      <c r="AV114" s="126"/>
      <c r="AW114" s="126"/>
      <c r="AX114" s="126"/>
      <c r="AY114" s="126"/>
      <c r="AZ114" s="126"/>
      <c r="BA114" s="126"/>
      <c r="BB114" s="126"/>
      <c r="BC114" s="126"/>
      <c r="CF114" s="3"/>
      <c r="CG114" s="126"/>
      <c r="CH114" s="126"/>
      <c r="CI114" s="126"/>
      <c r="CJ114" s="126"/>
      <c r="CK114" s="126"/>
      <c r="CL114" s="126"/>
      <c r="CM114" s="126"/>
      <c r="CN114" s="126"/>
      <c r="CO114" s="126"/>
      <c r="CP114" s="126"/>
      <c r="CQ114" s="126"/>
      <c r="CR114" s="126"/>
      <c r="CS114" s="126"/>
      <c r="DV114" s="3"/>
      <c r="DW114" s="126"/>
      <c r="DX114" s="126"/>
      <c r="DY114" s="126"/>
      <c r="DZ114" s="126"/>
      <c r="EA114" s="126"/>
      <c r="EB114" s="126"/>
      <c r="EC114" s="126"/>
      <c r="ED114" s="126"/>
      <c r="EE114" s="126"/>
      <c r="EF114" s="126"/>
      <c r="EG114" s="126"/>
      <c r="EH114" s="126"/>
      <c r="EI114" s="126"/>
      <c r="FL114" s="3"/>
      <c r="FM114" s="3"/>
      <c r="FN114" s="3"/>
    </row>
    <row r="115" spans="1:170" ht="11.25" customHeight="1" thickBot="1">
      <c r="A115" s="3"/>
      <c r="B115" s="3"/>
      <c r="C115" s="3"/>
      <c r="D115" s="3"/>
      <c r="E115" s="3"/>
      <c r="F115" s="3"/>
      <c r="G115" s="3"/>
      <c r="H115" s="3"/>
      <c r="I115" s="3"/>
      <c r="J115" s="3"/>
      <c r="K115" s="3"/>
      <c r="L115" s="3"/>
      <c r="M115" s="3"/>
      <c r="N115" s="3"/>
      <c r="O115" s="3"/>
      <c r="P115" s="3"/>
      <c r="Q115" s="3"/>
      <c r="R115" s="3"/>
      <c r="S115" s="3"/>
      <c r="T115" s="3"/>
      <c r="U115" s="3"/>
      <c r="V115" s="3"/>
      <c r="W115" s="3"/>
      <c r="X115" s="43"/>
      <c r="Y115" s="43"/>
      <c r="Z115" s="43"/>
      <c r="AA115" s="43"/>
      <c r="AB115" s="43"/>
      <c r="AC115" s="43"/>
      <c r="AD115" s="43"/>
      <c r="AE115" s="43"/>
      <c r="AF115" s="43"/>
      <c r="AG115" s="43"/>
      <c r="AH115" s="43"/>
      <c r="AI115" s="43"/>
      <c r="AJ115" s="43"/>
      <c r="AK115" s="43"/>
      <c r="AL115" s="43"/>
      <c r="AM115" s="43"/>
      <c r="AN115" s="3"/>
      <c r="AO115" s="3"/>
      <c r="AP115" s="3"/>
      <c r="AQ115" s="127"/>
      <c r="AR115" s="127"/>
      <c r="AS115" s="127"/>
      <c r="AT115" s="127"/>
      <c r="AU115" s="127"/>
      <c r="AV115" s="127"/>
      <c r="AW115" s="127"/>
      <c r="AX115" s="127"/>
      <c r="AY115" s="127"/>
      <c r="AZ115" s="127"/>
      <c r="BA115" s="127"/>
      <c r="BB115" s="127"/>
      <c r="BC115" s="127"/>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3"/>
      <c r="CG115" s="127"/>
      <c r="CH115" s="127"/>
      <c r="CI115" s="127"/>
      <c r="CJ115" s="127"/>
      <c r="CK115" s="127"/>
      <c r="CL115" s="127"/>
      <c r="CM115" s="127"/>
      <c r="CN115" s="127"/>
      <c r="CO115" s="127"/>
      <c r="CP115" s="127"/>
      <c r="CQ115" s="127"/>
      <c r="CR115" s="127"/>
      <c r="CS115" s="127"/>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3"/>
      <c r="DW115" s="127"/>
      <c r="DX115" s="127"/>
      <c r="DY115" s="127"/>
      <c r="DZ115" s="127"/>
      <c r="EA115" s="127"/>
      <c r="EB115" s="127"/>
      <c r="EC115" s="127"/>
      <c r="ED115" s="127"/>
      <c r="EE115" s="127"/>
      <c r="EF115" s="127"/>
      <c r="EG115" s="127"/>
      <c r="EH115" s="127"/>
      <c r="EI115" s="127"/>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3"/>
      <c r="FM115" s="3"/>
      <c r="FN115" s="3"/>
    </row>
    <row r="116" spans="1:170" ht="11.25" customHeight="1">
      <c r="A116" s="42"/>
      <c r="B116" s="42"/>
      <c r="C116" s="42"/>
      <c r="D116" s="42"/>
      <c r="E116" s="42"/>
      <c r="F116" s="43"/>
      <c r="G116" s="43"/>
      <c r="H116" s="43"/>
      <c r="I116" s="43"/>
      <c r="J116" s="43"/>
      <c r="K116" s="43"/>
      <c r="L116" s="43"/>
      <c r="M116" s="43"/>
      <c r="N116" s="43"/>
      <c r="O116" s="43"/>
      <c r="P116" s="43"/>
      <c r="Q116" s="43"/>
      <c r="R116" s="43"/>
      <c r="S116" s="43"/>
      <c r="T116" s="43"/>
      <c r="U116" s="43"/>
      <c r="V116" s="43"/>
      <c r="W116" s="43"/>
      <c r="AA116" s="42"/>
      <c r="AB116" s="42"/>
      <c r="AI116" s="42"/>
      <c r="AJ116" s="42"/>
      <c r="AN116" s="3"/>
      <c r="AO116" s="3"/>
      <c r="AP116" s="3"/>
      <c r="AQ116" s="154" t="str">
        <f>CONCATENATE($A70," ",$D70,","," ",$F68)</f>
        <v>Group: 2, Men's Singles</v>
      </c>
      <c r="AR116" s="155"/>
      <c r="AS116" s="155"/>
      <c r="AT116" s="155"/>
      <c r="AU116" s="155"/>
      <c r="AV116" s="155"/>
      <c r="AW116" s="155"/>
      <c r="AX116" s="155"/>
      <c r="AY116" s="155"/>
      <c r="AZ116" s="155"/>
      <c r="BA116" s="155"/>
      <c r="BB116" s="155"/>
      <c r="BC116" s="156"/>
      <c r="BD116" s="163">
        <f>A107</f>
        <v>6</v>
      </c>
      <c r="BE116" s="164"/>
      <c r="BF116" s="183" t="str">
        <f>C107</f>
        <v>C</v>
      </c>
      <c r="BG116" s="185" t="str">
        <f>IF(VLOOKUP($BF116,$A72:$C84,3,FALSE)=0,"",CONCATENATE(VLOOKUP(VLOOKUP($BF116,$A72:$C84,3,FALSE),Players!$C:$G,4,FALSE)," ",VLOOKUP($BF116,$A72:$C84,3,FALSE)," ",IF(ISERROR(VLOOKUP(VLOOKUP($BF116,$A72:$C84,3,FALSE),Players!$C:$G,5,FALSE)),"()",CONCATENATE("(",VLOOKUP(VLOOKUP($BF116,$A72:$C84,3,FALSE),Players!$C:$G,5,FALSE),")"))))</f>
        <v/>
      </c>
      <c r="BH116" s="186"/>
      <c r="BI116" s="186"/>
      <c r="BJ116" s="186"/>
      <c r="BK116" s="186"/>
      <c r="BL116" s="186"/>
      <c r="BM116" s="186"/>
      <c r="BN116" s="186"/>
      <c r="BO116" s="186"/>
      <c r="BP116" s="186"/>
      <c r="BQ116" s="186"/>
      <c r="BR116" s="186"/>
      <c r="BS116" s="186"/>
      <c r="BT116" s="186"/>
      <c r="BU116" s="187"/>
      <c r="BV116" s="170" t="str">
        <f>IF(D107&lt;&gt;"",D107,"")</f>
        <v/>
      </c>
      <c r="BW116" s="171"/>
      <c r="BX116" s="335" t="str">
        <f>IF(F107&lt;&gt;"",F107,"")</f>
        <v/>
      </c>
      <c r="BY116" s="171"/>
      <c r="BZ116" s="335" t="str">
        <f>IF(H107&lt;&gt;"",H107,"")</f>
        <v/>
      </c>
      <c r="CA116" s="171"/>
      <c r="CB116" s="335" t="str">
        <f>IF(J107&lt;&gt;"",J107,"")</f>
        <v/>
      </c>
      <c r="CC116" s="171"/>
      <c r="CD116" s="335" t="str">
        <f>IF(L107&lt;&gt;"",L107,"")</f>
        <v/>
      </c>
      <c r="CE116" s="337"/>
      <c r="CF116" s="174" t="str">
        <f>IF($CD116=$CD118,IF($CB116=$CB118,IF($BZ116&lt;&gt;"",IF($BZ116&gt;$BZ118,"W","L"),""),IF($CB116&gt;$CB118,"W","L")),IF($CD116&gt;$CD118,"W","L"))</f>
        <v/>
      </c>
      <c r="CG116" s="154" t="str">
        <f>CONCATENATE($A70," ",$D70,","," ",$F68)</f>
        <v>Group: 2, Men's Singles</v>
      </c>
      <c r="CH116" s="155"/>
      <c r="CI116" s="155"/>
      <c r="CJ116" s="155"/>
      <c r="CK116" s="155"/>
      <c r="CL116" s="155"/>
      <c r="CM116" s="155"/>
      <c r="CN116" s="155"/>
      <c r="CO116" s="155"/>
      <c r="CP116" s="155"/>
      <c r="CQ116" s="155"/>
      <c r="CR116" s="155"/>
      <c r="CS116" s="156"/>
      <c r="CT116" s="163">
        <f>O107</f>
        <v>13</v>
      </c>
      <c r="CU116" s="164"/>
      <c r="CV116" s="183" t="str">
        <f>Q107</f>
        <v>A</v>
      </c>
      <c r="CW116" s="185" t="str">
        <f>IF(VLOOKUP($CV116,$A72:$C84,3,FALSE)=0,"",CONCATENATE(VLOOKUP(VLOOKUP($CV116,$A72:$C84,3,FALSE),Players!$C:$G,4,FALSE)," ",VLOOKUP($CV116,$A72:$C84,3,FALSE)," ",IF(ISERROR(VLOOKUP(VLOOKUP($CV116,$A72:$C84,3,FALSE),Players!$C:$G,5,FALSE)),"()",CONCATENATE("(",VLOOKUP(VLOOKUP($CV116,$A72:$C84,3,FALSE),Players!$C:$G,5,FALSE),")"))))</f>
        <v/>
      </c>
      <c r="CX116" s="186"/>
      <c r="CY116" s="186"/>
      <c r="CZ116" s="186"/>
      <c r="DA116" s="186"/>
      <c r="DB116" s="186"/>
      <c r="DC116" s="186"/>
      <c r="DD116" s="186"/>
      <c r="DE116" s="186"/>
      <c r="DF116" s="186"/>
      <c r="DG116" s="186"/>
      <c r="DH116" s="186"/>
      <c r="DI116" s="186"/>
      <c r="DJ116" s="186"/>
      <c r="DK116" s="187"/>
      <c r="DL116" s="170" t="str">
        <f>IF(R107&lt;&gt;"",R107,"")</f>
        <v/>
      </c>
      <c r="DM116" s="171"/>
      <c r="DN116" s="335" t="str">
        <f>IF(T107&lt;&gt;"",T107,"")</f>
        <v/>
      </c>
      <c r="DO116" s="171"/>
      <c r="DP116" s="335" t="str">
        <f>IF(V107&lt;&gt;"",V107,"")</f>
        <v/>
      </c>
      <c r="DQ116" s="171"/>
      <c r="DR116" s="335" t="str">
        <f>IF(X107&lt;&gt;"",X107,"")</f>
        <v/>
      </c>
      <c r="DS116" s="171"/>
      <c r="DT116" s="335" t="str">
        <f>IF(Z107&lt;&gt;"",Z107,"")</f>
        <v/>
      </c>
      <c r="DU116" s="337"/>
      <c r="DV116" s="174" t="str">
        <f>IF($DT116=$DT118,IF($DR116=$DR118,IF($DP116&lt;&gt;"",IF($DP116&gt;$DP118,"W","L"),""),IF($DR116&gt;$DR118,"W","L")),IF($DT116&gt;$DT118,"W","L"))</f>
        <v/>
      </c>
      <c r="DW116" s="154" t="str">
        <f>CONCATENATE($A70," ",$D70,","," ",$F68)</f>
        <v>Group: 2, Men's Singles</v>
      </c>
      <c r="DX116" s="155"/>
      <c r="DY116" s="155"/>
      <c r="DZ116" s="155"/>
      <c r="EA116" s="155"/>
      <c r="EB116" s="155"/>
      <c r="EC116" s="155"/>
      <c r="ED116" s="155"/>
      <c r="EE116" s="155"/>
      <c r="EF116" s="155"/>
      <c r="EG116" s="155"/>
      <c r="EH116" s="155"/>
      <c r="EI116" s="156"/>
      <c r="EJ116" s="163">
        <f>AC107</f>
        <v>20</v>
      </c>
      <c r="EK116" s="164"/>
      <c r="EL116" s="183" t="str">
        <f>AE107</f>
        <v>E</v>
      </c>
      <c r="EM116" s="185" t="str">
        <f>IF(VLOOKUP($EL116,$A72:$C84,3,FALSE)=0,"",CONCATENATE(VLOOKUP(VLOOKUP($EL116,$A72:$C84,3,FALSE),Players!$C:$G,4,FALSE)," ",VLOOKUP($EL116,$A72:$C84,3,FALSE)," ",IF(ISERROR(VLOOKUP(VLOOKUP($EL116,$A72:$C84,3,FALSE),Players!$C:$G,5,FALSE)),"()",CONCATENATE("(",VLOOKUP(VLOOKUP($EL116,$A72:$C84,3,FALSE),Players!$C:$G,5,FALSE),")"))))</f>
        <v/>
      </c>
      <c r="EN116" s="186"/>
      <c r="EO116" s="186"/>
      <c r="EP116" s="186"/>
      <c r="EQ116" s="186"/>
      <c r="ER116" s="186"/>
      <c r="ES116" s="186"/>
      <c r="ET116" s="186"/>
      <c r="EU116" s="186"/>
      <c r="EV116" s="186"/>
      <c r="EW116" s="186"/>
      <c r="EX116" s="186"/>
      <c r="EY116" s="186"/>
      <c r="EZ116" s="186"/>
      <c r="FA116" s="187"/>
      <c r="FB116" s="170" t="str">
        <f>IF(AF107&lt;&gt;"",AF107,"")</f>
        <v/>
      </c>
      <c r="FC116" s="171"/>
      <c r="FD116" s="335" t="str">
        <f>IF(AH107&lt;&gt;"",AH107,"")</f>
        <v/>
      </c>
      <c r="FE116" s="171"/>
      <c r="FF116" s="335" t="str">
        <f>IF(AJ107&lt;&gt;"",AJ107,"")</f>
        <v/>
      </c>
      <c r="FG116" s="171"/>
      <c r="FH116" s="335" t="str">
        <f>IF(AL107&lt;&gt;"",AL107,"")</f>
        <v/>
      </c>
      <c r="FI116" s="171"/>
      <c r="FJ116" s="335" t="str">
        <f>IF(AN107&lt;&gt;"",AN107,"")</f>
        <v/>
      </c>
      <c r="FK116" s="337"/>
      <c r="FL116" s="174" t="str">
        <f>IF($FJ116=$FJ118,IF($FH116=$FH118,IF($FF116&lt;&gt;"",IF($FF116&gt;$FF118,"W","L"),""),IF($FH116&gt;$FH118,"W","L")),IF($FJ116&gt;$FJ118,"W","L"))</f>
        <v/>
      </c>
      <c r="FM116" s="3"/>
      <c r="FN116" s="3"/>
    </row>
    <row r="117" spans="1:170" ht="11.25" customHeight="1">
      <c r="C117" s="44"/>
      <c r="D117" s="44"/>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3"/>
      <c r="AO117" s="3"/>
      <c r="AP117" s="3"/>
      <c r="AQ117" s="157"/>
      <c r="AR117" s="158"/>
      <c r="AS117" s="158"/>
      <c r="AT117" s="158"/>
      <c r="AU117" s="158"/>
      <c r="AV117" s="158"/>
      <c r="AW117" s="158"/>
      <c r="AX117" s="158"/>
      <c r="AY117" s="158"/>
      <c r="AZ117" s="158"/>
      <c r="BA117" s="158"/>
      <c r="BB117" s="158"/>
      <c r="BC117" s="159"/>
      <c r="BD117" s="165"/>
      <c r="BE117" s="166"/>
      <c r="BF117" s="184"/>
      <c r="BG117" s="188"/>
      <c r="BH117" s="189"/>
      <c r="BI117" s="189"/>
      <c r="BJ117" s="189"/>
      <c r="BK117" s="189"/>
      <c r="BL117" s="189"/>
      <c r="BM117" s="189"/>
      <c r="BN117" s="189"/>
      <c r="BO117" s="189"/>
      <c r="BP117" s="189"/>
      <c r="BQ117" s="189"/>
      <c r="BR117" s="189"/>
      <c r="BS117" s="189"/>
      <c r="BT117" s="189"/>
      <c r="BU117" s="190"/>
      <c r="BV117" s="172"/>
      <c r="BW117" s="173"/>
      <c r="BX117" s="336"/>
      <c r="BY117" s="173"/>
      <c r="BZ117" s="336"/>
      <c r="CA117" s="173"/>
      <c r="CB117" s="336"/>
      <c r="CC117" s="173"/>
      <c r="CD117" s="336"/>
      <c r="CE117" s="338"/>
      <c r="CF117" s="174"/>
      <c r="CG117" s="157"/>
      <c r="CH117" s="158"/>
      <c r="CI117" s="158"/>
      <c r="CJ117" s="158"/>
      <c r="CK117" s="158"/>
      <c r="CL117" s="158"/>
      <c r="CM117" s="158"/>
      <c r="CN117" s="158"/>
      <c r="CO117" s="158"/>
      <c r="CP117" s="158"/>
      <c r="CQ117" s="158"/>
      <c r="CR117" s="158"/>
      <c r="CS117" s="159"/>
      <c r="CT117" s="165"/>
      <c r="CU117" s="166"/>
      <c r="CV117" s="184"/>
      <c r="CW117" s="188"/>
      <c r="CX117" s="189"/>
      <c r="CY117" s="189"/>
      <c r="CZ117" s="189"/>
      <c r="DA117" s="189"/>
      <c r="DB117" s="189"/>
      <c r="DC117" s="189"/>
      <c r="DD117" s="189"/>
      <c r="DE117" s="189"/>
      <c r="DF117" s="189"/>
      <c r="DG117" s="189"/>
      <c r="DH117" s="189"/>
      <c r="DI117" s="189"/>
      <c r="DJ117" s="189"/>
      <c r="DK117" s="190"/>
      <c r="DL117" s="172"/>
      <c r="DM117" s="173"/>
      <c r="DN117" s="336"/>
      <c r="DO117" s="173"/>
      <c r="DP117" s="336"/>
      <c r="DQ117" s="173"/>
      <c r="DR117" s="336"/>
      <c r="DS117" s="173"/>
      <c r="DT117" s="336"/>
      <c r="DU117" s="338"/>
      <c r="DV117" s="174"/>
      <c r="DW117" s="157"/>
      <c r="DX117" s="158"/>
      <c r="DY117" s="158"/>
      <c r="DZ117" s="158"/>
      <c r="EA117" s="158"/>
      <c r="EB117" s="158"/>
      <c r="EC117" s="158"/>
      <c r="ED117" s="158"/>
      <c r="EE117" s="158"/>
      <c r="EF117" s="158"/>
      <c r="EG117" s="158"/>
      <c r="EH117" s="158"/>
      <c r="EI117" s="159"/>
      <c r="EJ117" s="165"/>
      <c r="EK117" s="166"/>
      <c r="EL117" s="184"/>
      <c r="EM117" s="188"/>
      <c r="EN117" s="189"/>
      <c r="EO117" s="189"/>
      <c r="EP117" s="189"/>
      <c r="EQ117" s="189"/>
      <c r="ER117" s="189"/>
      <c r="ES117" s="189"/>
      <c r="ET117" s="189"/>
      <c r="EU117" s="189"/>
      <c r="EV117" s="189"/>
      <c r="EW117" s="189"/>
      <c r="EX117" s="189"/>
      <c r="EY117" s="189"/>
      <c r="EZ117" s="189"/>
      <c r="FA117" s="190"/>
      <c r="FB117" s="172"/>
      <c r="FC117" s="173"/>
      <c r="FD117" s="336"/>
      <c r="FE117" s="173"/>
      <c r="FF117" s="336"/>
      <c r="FG117" s="173"/>
      <c r="FH117" s="336"/>
      <c r="FI117" s="173"/>
      <c r="FJ117" s="336"/>
      <c r="FK117" s="338"/>
      <c r="FL117" s="174"/>
      <c r="FM117" s="3"/>
      <c r="FN117" s="3"/>
    </row>
    <row r="118" spans="1:170" ht="11.25" customHeight="1">
      <c r="A118" s="2"/>
      <c r="J118" s="43"/>
      <c r="K118" s="43"/>
      <c r="L118" s="43"/>
      <c r="M118" s="43"/>
      <c r="R118" s="42"/>
      <c r="S118" s="42"/>
      <c r="W118" s="42"/>
      <c r="AA118" s="42"/>
      <c r="AB118" s="42"/>
      <c r="AI118" s="42"/>
      <c r="AJ118" s="42"/>
      <c r="AN118" s="3"/>
      <c r="AO118" s="3"/>
      <c r="AP118" s="3"/>
      <c r="AQ118" s="157"/>
      <c r="AR118" s="158"/>
      <c r="AS118" s="158"/>
      <c r="AT118" s="158"/>
      <c r="AU118" s="158"/>
      <c r="AV118" s="158"/>
      <c r="AW118" s="158"/>
      <c r="AX118" s="158"/>
      <c r="AY118" s="158"/>
      <c r="AZ118" s="158"/>
      <c r="BA118" s="158"/>
      <c r="BB118" s="158"/>
      <c r="BC118" s="159"/>
      <c r="BD118" s="165"/>
      <c r="BE118" s="166"/>
      <c r="BF118" s="175" t="str">
        <f>C109</f>
        <v>D</v>
      </c>
      <c r="BG118" s="177" t="str">
        <f>IF(VLOOKUP($BF118,$A72:$C84,3,FALSE)=0,"",CONCATENATE(VLOOKUP(VLOOKUP($BF118,$A72:$C84,3,FALSE),Players!$C:$G,4,FALSE)," ",VLOOKUP($BF118,$A72:$C84,3,FALSE)," ",IF(ISERROR(VLOOKUP(VLOOKUP($BF118,$A72:$C84,3,FALSE),Players!$C:$G,5,FALSE)),"()",CONCATENATE("(",VLOOKUP(VLOOKUP($BF118,$A72:$C84,3,FALSE),Players!$C:$G,5,FALSE),")"))))</f>
        <v/>
      </c>
      <c r="BH118" s="178"/>
      <c r="BI118" s="178"/>
      <c r="BJ118" s="178"/>
      <c r="BK118" s="178"/>
      <c r="BL118" s="178"/>
      <c r="BM118" s="178"/>
      <c r="BN118" s="178"/>
      <c r="BO118" s="178"/>
      <c r="BP118" s="178"/>
      <c r="BQ118" s="178"/>
      <c r="BR118" s="178"/>
      <c r="BS118" s="178"/>
      <c r="BT118" s="178"/>
      <c r="BU118" s="179"/>
      <c r="BV118" s="150" t="str">
        <f>IF(D109&lt;&gt;"",D109,"")</f>
        <v/>
      </c>
      <c r="BW118" s="151"/>
      <c r="BX118" s="288" t="str">
        <f>IF(F109&lt;&gt;"",F109,"")</f>
        <v/>
      </c>
      <c r="BY118" s="151"/>
      <c r="BZ118" s="288" t="str">
        <f>IF(H109&lt;&gt;"",H109,"")</f>
        <v/>
      </c>
      <c r="CA118" s="151"/>
      <c r="CB118" s="288" t="str">
        <f>IF(J109&lt;&gt;"",J109,"")</f>
        <v/>
      </c>
      <c r="CC118" s="151"/>
      <c r="CD118" s="288" t="str">
        <f>IF(L109&lt;&gt;"",L109,"")</f>
        <v/>
      </c>
      <c r="CE118" s="332"/>
      <c r="CF118" s="174" t="str">
        <f>IF($CF116&lt;&gt;"",IF(CF116="W","L","W"),"")</f>
        <v/>
      </c>
      <c r="CG118" s="157"/>
      <c r="CH118" s="158"/>
      <c r="CI118" s="158"/>
      <c r="CJ118" s="158"/>
      <c r="CK118" s="158"/>
      <c r="CL118" s="158"/>
      <c r="CM118" s="158"/>
      <c r="CN118" s="158"/>
      <c r="CO118" s="158"/>
      <c r="CP118" s="158"/>
      <c r="CQ118" s="158"/>
      <c r="CR118" s="158"/>
      <c r="CS118" s="159"/>
      <c r="CT118" s="165"/>
      <c r="CU118" s="166"/>
      <c r="CV118" s="175" t="str">
        <f>Q109</f>
        <v>C</v>
      </c>
      <c r="CW118" s="177" t="str">
        <f>IF(VLOOKUP($CV118,$A72:$C84,3,FALSE)=0,"",CONCATENATE(VLOOKUP(VLOOKUP($CV118,$A72:$C84,3,FALSE),Players!$C:$G,4,FALSE)," ",VLOOKUP($CV118,$A72:$C84,3,FALSE)," ",IF(ISERROR(VLOOKUP(VLOOKUP($CV118,$A72:$C84,3,FALSE),Players!$C:$G,5,FALSE)),"()",CONCATENATE("(",VLOOKUP(VLOOKUP($CV118,$A72:$C84,3,FALSE),Players!$C:$G,5,FALSE),")"))))</f>
        <v/>
      </c>
      <c r="CX118" s="178"/>
      <c r="CY118" s="178"/>
      <c r="CZ118" s="178"/>
      <c r="DA118" s="178"/>
      <c r="DB118" s="178"/>
      <c r="DC118" s="178"/>
      <c r="DD118" s="178"/>
      <c r="DE118" s="178"/>
      <c r="DF118" s="178"/>
      <c r="DG118" s="178"/>
      <c r="DH118" s="178"/>
      <c r="DI118" s="178"/>
      <c r="DJ118" s="178"/>
      <c r="DK118" s="179"/>
      <c r="DL118" s="150" t="str">
        <f>IF(R109&lt;&gt;"",R109,"")</f>
        <v/>
      </c>
      <c r="DM118" s="151"/>
      <c r="DN118" s="288" t="str">
        <f>IF(T109&lt;&gt;"",T109,"")</f>
        <v/>
      </c>
      <c r="DO118" s="151"/>
      <c r="DP118" s="288" t="str">
        <f>IF(V109&lt;&gt;"",V109,"")</f>
        <v/>
      </c>
      <c r="DQ118" s="151"/>
      <c r="DR118" s="288" t="str">
        <f>IF(X109&lt;&gt;"",X109,"")</f>
        <v/>
      </c>
      <c r="DS118" s="151"/>
      <c r="DT118" s="288" t="str">
        <f>IF(Z109&lt;&gt;"",Z109,"")</f>
        <v/>
      </c>
      <c r="DU118" s="332"/>
      <c r="DV118" s="174" t="str">
        <f>IF($DV116&lt;&gt;"",IF(DV116="W","L","W"),"")</f>
        <v/>
      </c>
      <c r="DW118" s="157"/>
      <c r="DX118" s="158"/>
      <c r="DY118" s="158"/>
      <c r="DZ118" s="158"/>
      <c r="EA118" s="158"/>
      <c r="EB118" s="158"/>
      <c r="EC118" s="158"/>
      <c r="ED118" s="158"/>
      <c r="EE118" s="158"/>
      <c r="EF118" s="158"/>
      <c r="EG118" s="158"/>
      <c r="EH118" s="158"/>
      <c r="EI118" s="159"/>
      <c r="EJ118" s="165"/>
      <c r="EK118" s="166"/>
      <c r="EL118" s="175" t="str">
        <f>AE109</f>
        <v>G</v>
      </c>
      <c r="EM118" s="177" t="str">
        <f>IF(VLOOKUP($EL118,$A72:$C84,3,FALSE)=0,"",CONCATENATE(VLOOKUP(VLOOKUP($EL118,$A72:$C84,3,FALSE),Players!$C:$G,4,FALSE)," ",VLOOKUP($EL118,$A72:$C84,3,FALSE)," ",IF(ISERROR(VLOOKUP(VLOOKUP($EL118,$A72:$C84,3,FALSE),Players!$C:$G,5,FALSE)),"()",CONCATENATE("(",VLOOKUP(VLOOKUP($EL118,$A72:$C84,3,FALSE),Players!$C:$G,5,FALSE),")"))))</f>
        <v/>
      </c>
      <c r="EN118" s="178"/>
      <c r="EO118" s="178"/>
      <c r="EP118" s="178"/>
      <c r="EQ118" s="178"/>
      <c r="ER118" s="178"/>
      <c r="ES118" s="178"/>
      <c r="ET118" s="178"/>
      <c r="EU118" s="178"/>
      <c r="EV118" s="178"/>
      <c r="EW118" s="178"/>
      <c r="EX118" s="178"/>
      <c r="EY118" s="178"/>
      <c r="EZ118" s="178"/>
      <c r="FA118" s="179"/>
      <c r="FB118" s="150" t="str">
        <f>IF(AF109&lt;&gt;"",AF109,"")</f>
        <v/>
      </c>
      <c r="FC118" s="151"/>
      <c r="FD118" s="288" t="str">
        <f>IF(AH109&lt;&gt;"",AH109,"")</f>
        <v/>
      </c>
      <c r="FE118" s="151"/>
      <c r="FF118" s="288" t="str">
        <f>IF(AJ109&lt;&gt;"",AJ109,"")</f>
        <v/>
      </c>
      <c r="FG118" s="151"/>
      <c r="FH118" s="288" t="str">
        <f>IF(AL109&lt;&gt;"",AL109,"")</f>
        <v/>
      </c>
      <c r="FI118" s="151"/>
      <c r="FJ118" s="288" t="str">
        <f>IF(AN109&lt;&gt;"",AN109,"")</f>
        <v/>
      </c>
      <c r="FK118" s="332"/>
      <c r="FL118" s="174" t="str">
        <f>IF($FL116&lt;&gt;"",IF(FL116="W","L","W"),"")</f>
        <v/>
      </c>
      <c r="FM118" s="3"/>
      <c r="FN118" s="3"/>
    </row>
    <row r="119" spans="1:170" ht="11.25" customHeight="1" thickBot="1">
      <c r="A119" s="42"/>
      <c r="R119" s="42"/>
      <c r="S119" s="42"/>
      <c r="W119" s="42"/>
      <c r="X119" s="43"/>
      <c r="Y119" s="43"/>
      <c r="Z119" s="43"/>
      <c r="AA119" s="43"/>
      <c r="AB119" s="43"/>
      <c r="AC119" s="43"/>
      <c r="AD119" s="43"/>
      <c r="AE119" s="43"/>
      <c r="AF119" s="43"/>
      <c r="AG119" s="43"/>
      <c r="AH119" s="43"/>
      <c r="AI119" s="43"/>
      <c r="AJ119" s="43"/>
      <c r="AK119" s="43"/>
      <c r="AL119" s="43"/>
      <c r="AM119" s="43"/>
      <c r="AN119" s="3"/>
      <c r="AO119" s="3"/>
      <c r="AP119" s="3"/>
      <c r="AQ119" s="160"/>
      <c r="AR119" s="161"/>
      <c r="AS119" s="161"/>
      <c r="AT119" s="161"/>
      <c r="AU119" s="161"/>
      <c r="AV119" s="161"/>
      <c r="AW119" s="161"/>
      <c r="AX119" s="161"/>
      <c r="AY119" s="161"/>
      <c r="AZ119" s="161"/>
      <c r="BA119" s="161"/>
      <c r="BB119" s="161"/>
      <c r="BC119" s="162"/>
      <c r="BD119" s="167"/>
      <c r="BE119" s="168"/>
      <c r="BF119" s="176"/>
      <c r="BG119" s="180"/>
      <c r="BH119" s="181"/>
      <c r="BI119" s="181"/>
      <c r="BJ119" s="181"/>
      <c r="BK119" s="181"/>
      <c r="BL119" s="181"/>
      <c r="BM119" s="181"/>
      <c r="BN119" s="181"/>
      <c r="BO119" s="181"/>
      <c r="BP119" s="181"/>
      <c r="BQ119" s="181"/>
      <c r="BR119" s="181"/>
      <c r="BS119" s="181"/>
      <c r="BT119" s="181"/>
      <c r="BU119" s="182"/>
      <c r="BV119" s="152"/>
      <c r="BW119" s="153"/>
      <c r="BX119" s="333"/>
      <c r="BY119" s="153"/>
      <c r="BZ119" s="333"/>
      <c r="CA119" s="153"/>
      <c r="CB119" s="333"/>
      <c r="CC119" s="153"/>
      <c r="CD119" s="333"/>
      <c r="CE119" s="334"/>
      <c r="CF119" s="174"/>
      <c r="CG119" s="160"/>
      <c r="CH119" s="161"/>
      <c r="CI119" s="161"/>
      <c r="CJ119" s="161"/>
      <c r="CK119" s="161"/>
      <c r="CL119" s="161"/>
      <c r="CM119" s="161"/>
      <c r="CN119" s="161"/>
      <c r="CO119" s="161"/>
      <c r="CP119" s="161"/>
      <c r="CQ119" s="161"/>
      <c r="CR119" s="161"/>
      <c r="CS119" s="162"/>
      <c r="CT119" s="167"/>
      <c r="CU119" s="168"/>
      <c r="CV119" s="176"/>
      <c r="CW119" s="180"/>
      <c r="CX119" s="181"/>
      <c r="CY119" s="181"/>
      <c r="CZ119" s="181"/>
      <c r="DA119" s="181"/>
      <c r="DB119" s="181"/>
      <c r="DC119" s="181"/>
      <c r="DD119" s="181"/>
      <c r="DE119" s="181"/>
      <c r="DF119" s="181"/>
      <c r="DG119" s="181"/>
      <c r="DH119" s="181"/>
      <c r="DI119" s="181"/>
      <c r="DJ119" s="181"/>
      <c r="DK119" s="182"/>
      <c r="DL119" s="152"/>
      <c r="DM119" s="153"/>
      <c r="DN119" s="333"/>
      <c r="DO119" s="153"/>
      <c r="DP119" s="333"/>
      <c r="DQ119" s="153"/>
      <c r="DR119" s="333"/>
      <c r="DS119" s="153"/>
      <c r="DT119" s="333"/>
      <c r="DU119" s="334"/>
      <c r="DV119" s="174"/>
      <c r="DW119" s="160"/>
      <c r="DX119" s="161"/>
      <c r="DY119" s="161"/>
      <c r="DZ119" s="161"/>
      <c r="EA119" s="161"/>
      <c r="EB119" s="161"/>
      <c r="EC119" s="161"/>
      <c r="ED119" s="161"/>
      <c r="EE119" s="161"/>
      <c r="EF119" s="161"/>
      <c r="EG119" s="161"/>
      <c r="EH119" s="161"/>
      <c r="EI119" s="162"/>
      <c r="EJ119" s="167"/>
      <c r="EK119" s="168"/>
      <c r="EL119" s="176"/>
      <c r="EM119" s="180"/>
      <c r="EN119" s="181"/>
      <c r="EO119" s="181"/>
      <c r="EP119" s="181"/>
      <c r="EQ119" s="181"/>
      <c r="ER119" s="181"/>
      <c r="ES119" s="181"/>
      <c r="ET119" s="181"/>
      <c r="EU119" s="181"/>
      <c r="EV119" s="181"/>
      <c r="EW119" s="181"/>
      <c r="EX119" s="181"/>
      <c r="EY119" s="181"/>
      <c r="EZ119" s="181"/>
      <c r="FA119" s="182"/>
      <c r="FB119" s="152"/>
      <c r="FC119" s="153"/>
      <c r="FD119" s="333"/>
      <c r="FE119" s="153"/>
      <c r="FF119" s="333"/>
      <c r="FG119" s="153"/>
      <c r="FH119" s="333"/>
      <c r="FI119" s="153"/>
      <c r="FJ119" s="333"/>
      <c r="FK119" s="334"/>
      <c r="FL119" s="174"/>
      <c r="FM119" s="3"/>
      <c r="FN119" s="3"/>
    </row>
    <row r="120" spans="1:170" ht="11.25" customHeight="1">
      <c r="A120" s="42"/>
      <c r="R120" s="42"/>
      <c r="S120" s="42"/>
      <c r="W120" s="42"/>
      <c r="AA120" s="42"/>
      <c r="AB120" s="42"/>
      <c r="AI120" s="42"/>
      <c r="AJ120" s="42"/>
      <c r="AN120" s="3"/>
      <c r="AO120" s="3"/>
      <c r="AP120" s="3"/>
      <c r="AQ120" s="126"/>
      <c r="AR120" s="126"/>
      <c r="AS120" s="126"/>
      <c r="AT120" s="126"/>
      <c r="AU120" s="126"/>
      <c r="AV120" s="126"/>
      <c r="AW120" s="126"/>
      <c r="AX120" s="126"/>
      <c r="AY120" s="126"/>
      <c r="AZ120" s="126"/>
      <c r="BA120" s="126"/>
      <c r="BB120" s="126"/>
      <c r="BC120" s="126"/>
      <c r="BV120" s="169" t="str">
        <f>IF(CF116&lt;&gt;"",IF(AND(AND(BV116&gt;-1,BV118&gt;-1),OR(BV116&gt;10,BV118&gt;10),ABS(BV116-BV118)&gt;1,IF(OR(BV116&gt;11,BV118&gt;11),ABS(BV116-BV118)=2,TRUE),BV116=INT(BV116),BV118=INT(BV118)),"","Error"),"")</f>
        <v/>
      </c>
      <c r="BW120" s="169"/>
      <c r="BX120" s="169" t="str">
        <f>IF(CF116&lt;&gt;"",IF(AND(AND(BX116&gt;-1,BX118&gt;-1),OR(BX116&gt;10,BX118&gt;10),ABS(BX116-BX118)&gt;1,IF(OR(BX116&gt;11,BX118&gt;11),ABS(BX116-BX118)=2,TRUE),BX116=INT(BX116),BX118=INT(BX118)),"","Error"),"")</f>
        <v/>
      </c>
      <c r="BY120" s="169"/>
      <c r="BZ120" s="169" t="str">
        <f>IF(CF116&lt;&gt;"",IF(AND(AND(BZ116&gt;-1,BZ118&gt;-1),OR(BZ116&gt;10,BZ118&gt;10),ABS(BZ116-BZ118)&gt;1,IF(OR(BZ116&gt;11,BZ118&gt;11),ABS(BZ116-BZ118)=2,TRUE),BZ116=INT(BZ116),BZ118=INT(BZ118)),"","Error"),"")</f>
        <v/>
      </c>
      <c r="CA120" s="169"/>
      <c r="CB120" s="169" t="str">
        <f>IF(AND(CF116&lt;&gt;"",CB116&lt;&gt;""),IF(AND(AND(CB116&gt;-1,CB118&gt;-1),OR(CB116&gt;10,CB118&gt;10),ABS(CB116-CB118)&gt;1,IF(OR(CB116&gt;11,CB118&gt;11),ABS(CB116-CB118)=2,TRUE),CB116=INT(CB116),CB118=INT(CB118)),"","Error"),"")</f>
        <v/>
      </c>
      <c r="CC120" s="169"/>
      <c r="CD120" s="169" t="str">
        <f>IF(AND(CF116&lt;&gt;"",CD116&lt;&gt;""),IF(AND(AND(CD116&gt;-1,CD118&gt;-1),OR(CD116&gt;10,CD118&gt;10),ABS(CD116-CD118)&gt;1,IF(OR(CD116&gt;11,CD118&gt;11),ABS(CD116-CD118)=2,TRUE),CD116=INT(CD116),CD118=INT(CD118)),"","Error"),"")</f>
        <v/>
      </c>
      <c r="CE120" s="169"/>
      <c r="CF120" s="3"/>
      <c r="CG120" s="126"/>
      <c r="CH120" s="126"/>
      <c r="CI120" s="126"/>
      <c r="CJ120" s="126"/>
      <c r="CK120" s="126"/>
      <c r="CL120" s="126"/>
      <c r="CM120" s="126"/>
      <c r="CN120" s="126"/>
      <c r="CO120" s="126"/>
      <c r="CP120" s="126"/>
      <c r="CQ120" s="126"/>
      <c r="CR120" s="126"/>
      <c r="CS120" s="126"/>
      <c r="DL120" s="169" t="str">
        <f>IF(DV116&lt;&gt;"",IF(AND(AND(DL116&gt;-1,DL118&gt;-1),OR(DL116&gt;10,DL118&gt;10),ABS(DL116-DL118)&gt;1,IF(OR(DL116&gt;11,DL118&gt;11),ABS(DL116-DL118)=2,TRUE),DL116=INT(DL116),DL118=INT(DL118)),"","Error"),"")</f>
        <v/>
      </c>
      <c r="DM120" s="169"/>
      <c r="DN120" s="169" t="str">
        <f>IF(DV116&lt;&gt;"",IF(AND(AND(DN116&gt;-1,DN118&gt;-1),OR(DN116&gt;10,DN118&gt;10),ABS(DN116-DN118)&gt;1,IF(OR(DN116&gt;11,DN118&gt;11),ABS(DN116-DN118)=2,TRUE),DN116=INT(DN116),DN118=INT(DN118)),"","Error"),"")</f>
        <v/>
      </c>
      <c r="DO120" s="169"/>
      <c r="DP120" s="169" t="str">
        <f>IF(DV116&lt;&gt;"",IF(AND(AND(DP116&gt;-1,DP118&gt;-1),OR(DP116&gt;10,DP118&gt;10),ABS(DP116-DP118)&gt;1,IF(OR(DP116&gt;11,DP118&gt;11),ABS(DP116-DP118)=2,TRUE),DP116=INT(DP116),DP118=INT(DP118)),"","Error"),"")</f>
        <v/>
      </c>
      <c r="DQ120" s="169"/>
      <c r="DR120" s="169" t="str">
        <f>IF(AND(DV116&lt;&gt;"",DR116&lt;&gt;""),IF(AND(AND(DR116&gt;-1,DR118&gt;-1),OR(DR116&gt;10,DR118&gt;10),ABS(DR116-DR118)&gt;1,IF(OR(DR116&gt;11,DR118&gt;11),ABS(DR116-DR118)=2,TRUE),DR116=INT(DR116),DR118=INT(DR118)),"","Error"),"")</f>
        <v/>
      </c>
      <c r="DS120" s="169"/>
      <c r="DT120" s="169" t="str">
        <f>IF(AND(DV116&lt;&gt;"",DT116&lt;&gt;""),IF(AND(AND(DT116&gt;-1,DT118&gt;-1),OR(DT116&gt;10,DT118&gt;10),ABS(DT116-DT118)&gt;1,IF(OR(DT116&gt;11,DT118&gt;11),ABS(DT116-DT118)=2,TRUE),DT116=INT(DT116),DT118=INT(DT118)),"","Error"),"")</f>
        <v/>
      </c>
      <c r="DU120" s="169"/>
      <c r="DV120" s="3"/>
      <c r="DW120" s="126"/>
      <c r="DX120" s="126"/>
      <c r="DY120" s="126"/>
      <c r="DZ120" s="126"/>
      <c r="EA120" s="126"/>
      <c r="EB120" s="126"/>
      <c r="EC120" s="126"/>
      <c r="ED120" s="126"/>
      <c r="EE120" s="126"/>
      <c r="EF120" s="126"/>
      <c r="EG120" s="126"/>
      <c r="EH120" s="126"/>
      <c r="EI120" s="126"/>
      <c r="FB120" s="169" t="str">
        <f>IF(FL116&lt;&gt;"",IF(AND(AND(FB116&gt;-1,FB118&gt;-1),OR(FB116&gt;10,FB118&gt;10),ABS(FB116-FB118)&gt;1,IF(OR(FB116&gt;11,FB118&gt;11),ABS(FB116-FB118)=2,TRUE),FB116=INT(FB116),FB118=INT(FB118)),"","Error"),"")</f>
        <v/>
      </c>
      <c r="FC120" s="169"/>
      <c r="FD120" s="169" t="str">
        <f>IF(FL116&lt;&gt;"",IF(AND(AND(FD116&gt;-1,FD118&gt;-1),OR(FD116&gt;10,FD118&gt;10),ABS(FD116-FD118)&gt;1,IF(OR(FD116&gt;11,FD118&gt;11),ABS(FD116-FD118)=2,TRUE),FD116=INT(FD116),FD118=INT(FD118)),"","Error"),"")</f>
        <v/>
      </c>
      <c r="FE120" s="169"/>
      <c r="FF120" s="169" t="str">
        <f>IF(FL116&lt;&gt;"",IF(AND(AND(FF116&gt;-1,FF118&gt;-1),OR(FF116&gt;10,FF118&gt;10),ABS(FF116-FF118)&gt;1,IF(OR(FF116&gt;11,FF118&gt;11),ABS(FF116-FF118)=2,TRUE),FF116=INT(FF116),FF118=INT(FF118)),"","Error"),"")</f>
        <v/>
      </c>
      <c r="FG120" s="169"/>
      <c r="FH120" s="169" t="str">
        <f>IF(AND(FL116&lt;&gt;"",FH116&lt;&gt;""),IF(AND(AND(FH116&gt;-1,FH118&gt;-1),OR(FH116&gt;10,FH118&gt;10),ABS(FH116-FH118)&gt;1,IF(OR(FH116&gt;11,FH118&gt;11),ABS(FH116-FH118)=2,TRUE),FH116=INT(FH116),FH118=INT(FH118)),"","Error"),"")</f>
        <v/>
      </c>
      <c r="FI120" s="169"/>
      <c r="FJ120" s="169" t="str">
        <f>IF(AND(FL116&lt;&gt;"",FJ116&lt;&gt;""),IF(AND(AND(FJ116&gt;-1,FJ118&gt;-1),OR(FJ116&gt;10,FJ118&gt;10),ABS(FJ116-FJ118)&gt;1,IF(OR(FJ116&gt;11,FJ118&gt;11),ABS(FJ116-FJ118)=2,TRUE),FJ116=INT(FJ116),FJ118=INT(FJ118)),"","Error"),"")</f>
        <v/>
      </c>
      <c r="FK120" s="169"/>
      <c r="FL120" s="3"/>
      <c r="FM120" s="3"/>
      <c r="FN120" s="3"/>
    </row>
    <row r="121" spans="1:170" ht="11.25" customHeight="1">
      <c r="C121" s="44"/>
      <c r="D121" s="44"/>
      <c r="R121" s="42"/>
      <c r="S121" s="42"/>
      <c r="W121" s="42"/>
      <c r="X121" s="43"/>
      <c r="Y121" s="43"/>
      <c r="Z121" s="43"/>
      <c r="AA121" s="43"/>
      <c r="AB121" s="43"/>
      <c r="AC121" s="43"/>
      <c r="AD121" s="43"/>
      <c r="AE121" s="43"/>
      <c r="AF121" s="43"/>
      <c r="AG121" s="43"/>
      <c r="AH121" s="43"/>
      <c r="AI121" s="43"/>
      <c r="AJ121" s="43"/>
      <c r="AK121" s="43"/>
      <c r="AL121" s="43"/>
      <c r="AM121" s="43"/>
      <c r="AN121" s="3"/>
      <c r="AO121" s="3"/>
      <c r="AP121" s="3"/>
      <c r="AQ121" s="126"/>
      <c r="AR121" s="126"/>
      <c r="AS121" s="126"/>
      <c r="AT121" s="126"/>
      <c r="AU121" s="126"/>
      <c r="AV121" s="126"/>
      <c r="AW121" s="126"/>
      <c r="AX121" s="126"/>
      <c r="AY121" s="126"/>
      <c r="AZ121" s="126"/>
      <c r="BA121" s="126"/>
      <c r="BB121" s="126"/>
      <c r="BC121" s="126"/>
      <c r="CF121" s="3"/>
      <c r="CG121" s="126"/>
      <c r="CH121" s="126"/>
      <c r="CI121" s="126"/>
      <c r="CJ121" s="126"/>
      <c r="CK121" s="126"/>
      <c r="CL121" s="126"/>
      <c r="CM121" s="126"/>
      <c r="CN121" s="126"/>
      <c r="CO121" s="126"/>
      <c r="CP121" s="126"/>
      <c r="CQ121" s="126"/>
      <c r="CR121" s="126"/>
      <c r="CS121" s="126"/>
      <c r="DV121" s="3"/>
      <c r="DW121" s="126"/>
      <c r="DX121" s="126"/>
      <c r="DY121" s="126"/>
      <c r="DZ121" s="126"/>
      <c r="EA121" s="126"/>
      <c r="EB121" s="126"/>
      <c r="EC121" s="126"/>
      <c r="ED121" s="126"/>
      <c r="EE121" s="126"/>
      <c r="EF121" s="126"/>
      <c r="EG121" s="126"/>
      <c r="EH121" s="126"/>
      <c r="EI121" s="126"/>
      <c r="FL121" s="3"/>
      <c r="FM121" s="3"/>
      <c r="FN121" s="3"/>
    </row>
    <row r="122" spans="1:170" ht="11.25" customHeight="1">
      <c r="A122" s="2"/>
      <c r="J122" s="43"/>
      <c r="K122" s="43"/>
      <c r="L122" s="43"/>
      <c r="M122" s="43"/>
      <c r="N122" s="43"/>
      <c r="O122" s="43"/>
      <c r="P122" s="43"/>
      <c r="Q122" s="43"/>
      <c r="R122" s="42"/>
      <c r="S122" s="42"/>
      <c r="T122" s="43"/>
      <c r="U122" s="43"/>
      <c r="V122" s="43"/>
      <c r="W122" s="42"/>
      <c r="AA122" s="42"/>
      <c r="AB122" s="42"/>
      <c r="AI122" s="42"/>
      <c r="AJ122" s="42"/>
      <c r="AN122" s="3"/>
      <c r="AO122" s="3"/>
      <c r="AP122" s="3"/>
      <c r="AQ122" s="127"/>
      <c r="AR122" s="127"/>
      <c r="AS122" s="127"/>
      <c r="AT122" s="127"/>
      <c r="AU122" s="127"/>
      <c r="AV122" s="127"/>
      <c r="AW122" s="127"/>
      <c r="AX122" s="127"/>
      <c r="AY122" s="127"/>
      <c r="AZ122" s="127"/>
      <c r="BA122" s="127"/>
      <c r="BB122" s="127"/>
      <c r="BC122" s="127"/>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3"/>
      <c r="CG122" s="127"/>
      <c r="CH122" s="127"/>
      <c r="CI122" s="127"/>
      <c r="CJ122" s="127"/>
      <c r="CK122" s="127"/>
      <c r="CL122" s="127"/>
      <c r="CM122" s="127"/>
      <c r="CN122" s="127"/>
      <c r="CO122" s="127"/>
      <c r="CP122" s="127"/>
      <c r="CQ122" s="127"/>
      <c r="CR122" s="127"/>
      <c r="CS122" s="127"/>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3"/>
      <c r="DW122" s="127"/>
      <c r="DX122" s="127"/>
      <c r="DY122" s="127"/>
      <c r="DZ122" s="127"/>
      <c r="EA122" s="127"/>
      <c r="EB122" s="127"/>
      <c r="EC122" s="127"/>
      <c r="ED122" s="127"/>
      <c r="EE122" s="127"/>
      <c r="EF122" s="127"/>
      <c r="EG122" s="127"/>
      <c r="EH122" s="127"/>
      <c r="EI122" s="127"/>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3"/>
      <c r="FM122" s="3"/>
      <c r="FN122" s="3"/>
    </row>
    <row r="123" spans="1:170" ht="11.25" customHeight="1">
      <c r="A123" s="42"/>
      <c r="R123" s="42"/>
      <c r="S123" s="42"/>
      <c r="W123" s="42"/>
      <c r="X123" s="43"/>
      <c r="Y123" s="43"/>
      <c r="Z123" s="43"/>
      <c r="AA123" s="43"/>
      <c r="AB123" s="43"/>
      <c r="AC123" s="43"/>
      <c r="AD123" s="43"/>
      <c r="AE123" s="43"/>
      <c r="AF123" s="43"/>
      <c r="AG123" s="43"/>
      <c r="AH123" s="43"/>
      <c r="AI123" s="43"/>
      <c r="AJ123" s="43"/>
      <c r="AK123" s="43"/>
      <c r="AL123" s="43"/>
      <c r="AM123" s="43"/>
      <c r="AN123" s="3"/>
      <c r="AO123" s="3"/>
      <c r="AP123" s="3"/>
      <c r="AQ123" s="128"/>
      <c r="AR123" s="128"/>
      <c r="AS123" s="128"/>
      <c r="AT123" s="128"/>
      <c r="AU123" s="128"/>
      <c r="AV123" s="128"/>
      <c r="AW123" s="128"/>
      <c r="AX123" s="128"/>
      <c r="AY123" s="128"/>
      <c r="AZ123" s="128"/>
      <c r="BA123" s="128"/>
      <c r="BB123" s="128"/>
      <c r="BC123" s="128"/>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3"/>
      <c r="CG123" s="128"/>
      <c r="CH123" s="128"/>
      <c r="CI123" s="128"/>
      <c r="CJ123" s="128"/>
      <c r="CK123" s="128"/>
      <c r="CL123" s="128"/>
      <c r="CM123" s="128"/>
      <c r="CN123" s="128"/>
      <c r="CO123" s="128"/>
      <c r="CP123" s="128"/>
      <c r="CQ123" s="128"/>
      <c r="CR123" s="128"/>
      <c r="CS123" s="128"/>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3"/>
      <c r="DW123" s="128"/>
      <c r="DX123" s="128"/>
      <c r="DY123" s="128"/>
      <c r="DZ123" s="128"/>
      <c r="EA123" s="128"/>
      <c r="EB123" s="128"/>
      <c r="EC123" s="128"/>
      <c r="ED123" s="128"/>
      <c r="EE123" s="128"/>
      <c r="EF123" s="128"/>
      <c r="EG123" s="128"/>
      <c r="EH123" s="128"/>
      <c r="EI123" s="128"/>
      <c r="EJ123" s="41"/>
      <c r="EK123" s="41"/>
      <c r="EL123" s="41"/>
      <c r="EM123" s="41"/>
      <c r="EN123" s="41"/>
      <c r="EO123" s="41"/>
      <c r="EP123" s="41"/>
      <c r="EQ123" s="41"/>
      <c r="ER123" s="41"/>
      <c r="ES123" s="41"/>
      <c r="ET123" s="41"/>
      <c r="EU123" s="41"/>
      <c r="EV123" s="41"/>
      <c r="EW123" s="41"/>
      <c r="EX123" s="41"/>
      <c r="EY123" s="41"/>
      <c r="EZ123" s="41"/>
      <c r="FA123" s="41"/>
      <c r="FB123" s="41"/>
      <c r="FC123" s="41"/>
      <c r="FD123" s="41"/>
      <c r="FE123" s="41"/>
      <c r="FF123" s="41"/>
      <c r="FG123" s="41"/>
      <c r="FH123" s="41"/>
      <c r="FI123" s="41"/>
      <c r="FJ123" s="41"/>
      <c r="FK123" s="41"/>
      <c r="FL123" s="3"/>
      <c r="FM123" s="3"/>
      <c r="FN123" s="3"/>
    </row>
    <row r="124" spans="1:170" ht="11.25" customHeight="1">
      <c r="A124" s="42"/>
      <c r="R124" s="42"/>
      <c r="S124" s="42"/>
      <c r="W124" s="42"/>
      <c r="AA124" s="42"/>
      <c r="AB124" s="42"/>
      <c r="AI124" s="42"/>
      <c r="AJ124" s="42"/>
      <c r="AN124" s="3"/>
      <c r="AO124" s="3"/>
      <c r="AP124" s="3"/>
      <c r="AQ124" s="126"/>
      <c r="AR124" s="126"/>
      <c r="AS124" s="126"/>
      <c r="AT124" s="126"/>
      <c r="AU124" s="126"/>
      <c r="AV124" s="126"/>
      <c r="AW124" s="126"/>
      <c r="AX124" s="126"/>
      <c r="AY124" s="126"/>
      <c r="AZ124" s="126"/>
      <c r="BA124" s="126"/>
      <c r="BB124" s="126"/>
      <c r="BC124" s="126"/>
      <c r="CF124" s="3"/>
      <c r="CG124" s="126"/>
      <c r="CH124" s="126"/>
      <c r="CI124" s="126"/>
      <c r="CJ124" s="126"/>
      <c r="CK124" s="126"/>
      <c r="CL124" s="126"/>
      <c r="CM124" s="126"/>
      <c r="CN124" s="126"/>
      <c r="CO124" s="126"/>
      <c r="CP124" s="126"/>
      <c r="CQ124" s="126"/>
      <c r="CR124" s="126"/>
      <c r="CS124" s="126"/>
      <c r="DV124" s="3"/>
      <c r="DW124" s="126"/>
      <c r="DX124" s="126"/>
      <c r="DY124" s="126"/>
      <c r="DZ124" s="126"/>
      <c r="EA124" s="126"/>
      <c r="EB124" s="126"/>
      <c r="EC124" s="126"/>
      <c r="ED124" s="126"/>
      <c r="EE124" s="126"/>
      <c r="EF124" s="126"/>
      <c r="EG124" s="126"/>
      <c r="EH124" s="126"/>
      <c r="EI124" s="126"/>
      <c r="FL124" s="3"/>
      <c r="FM124" s="3"/>
      <c r="FN124" s="3"/>
    </row>
    <row r="125" spans="1:170" ht="11.25" customHeight="1" thickBot="1">
      <c r="A125" s="42"/>
      <c r="R125" s="42"/>
      <c r="S125" s="42"/>
      <c r="W125" s="42"/>
      <c r="X125" s="43"/>
      <c r="Y125" s="43"/>
      <c r="Z125" s="43"/>
      <c r="AA125" s="43"/>
      <c r="AB125" s="43"/>
      <c r="AC125" s="43"/>
      <c r="AD125" s="43"/>
      <c r="AE125" s="43"/>
      <c r="AF125" s="43"/>
      <c r="AG125" s="43"/>
      <c r="AH125" s="43"/>
      <c r="AI125" s="43"/>
      <c r="AJ125" s="43"/>
      <c r="AK125" s="43"/>
      <c r="AL125" s="43"/>
      <c r="AM125" s="43"/>
      <c r="AN125" s="3"/>
      <c r="AO125" s="3"/>
      <c r="AP125" s="3"/>
      <c r="AQ125" s="127"/>
      <c r="AR125" s="127"/>
      <c r="AS125" s="127"/>
      <c r="AT125" s="127"/>
      <c r="AU125" s="127"/>
      <c r="AV125" s="127"/>
      <c r="AW125" s="127"/>
      <c r="AX125" s="127"/>
      <c r="AY125" s="127"/>
      <c r="AZ125" s="127"/>
      <c r="BA125" s="127"/>
      <c r="BB125" s="127"/>
      <c r="BC125" s="127"/>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3"/>
      <c r="CG125" s="127"/>
      <c r="CH125" s="127"/>
      <c r="CI125" s="127"/>
      <c r="CJ125" s="127"/>
      <c r="CK125" s="127"/>
      <c r="CL125" s="127"/>
      <c r="CM125" s="127"/>
      <c r="CN125" s="127"/>
      <c r="CO125" s="127"/>
      <c r="CP125" s="127"/>
      <c r="CQ125" s="127"/>
      <c r="CR125" s="127"/>
      <c r="CS125" s="127"/>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3"/>
      <c r="DW125" s="127"/>
      <c r="DX125" s="127"/>
      <c r="DY125" s="127"/>
      <c r="DZ125" s="127"/>
      <c r="EA125" s="127"/>
      <c r="EB125" s="127"/>
      <c r="EC125" s="127"/>
      <c r="ED125" s="127"/>
      <c r="EE125" s="127"/>
      <c r="EF125" s="127"/>
      <c r="EG125" s="127"/>
      <c r="EH125" s="127"/>
      <c r="EI125" s="127"/>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3"/>
      <c r="FM125" s="3"/>
      <c r="FN125" s="3"/>
    </row>
    <row r="126" spans="1:170" ht="11.25" customHeight="1">
      <c r="A126" s="2"/>
      <c r="R126" s="42"/>
      <c r="S126" s="42"/>
      <c r="W126" s="42"/>
      <c r="AA126" s="42"/>
      <c r="AB126" s="42"/>
      <c r="AI126" s="42"/>
      <c r="AJ126" s="42"/>
      <c r="AN126" s="3"/>
      <c r="AO126" s="3"/>
      <c r="AP126" s="3"/>
      <c r="AQ126" s="154" t="str">
        <f>CONCATENATE($A70," ",$D70,","," ",$F68)</f>
        <v>Group: 2, Men's Singles</v>
      </c>
      <c r="AR126" s="155"/>
      <c r="AS126" s="155"/>
      <c r="AT126" s="155"/>
      <c r="AU126" s="155"/>
      <c r="AV126" s="155"/>
      <c r="AW126" s="155"/>
      <c r="AX126" s="155"/>
      <c r="AY126" s="155"/>
      <c r="AZ126" s="155"/>
      <c r="BA126" s="155"/>
      <c r="BB126" s="155"/>
      <c r="BC126" s="156"/>
      <c r="BD126" s="163">
        <f>A111</f>
        <v>7</v>
      </c>
      <c r="BE126" s="164"/>
      <c r="BF126" s="183" t="str">
        <f>C111</f>
        <v>A</v>
      </c>
      <c r="BG126" s="185" t="str">
        <f>IF(VLOOKUP($BF126,$A72:$C84,3,FALSE)=0,"",CONCATENATE(VLOOKUP(VLOOKUP($BF126,$A72:$C84,3,FALSE),Players!$C:$G,4,FALSE)," ",VLOOKUP($BF126,$A72:$C84,3,FALSE)," ",IF(ISERROR(VLOOKUP(VLOOKUP($BF126,$A72:$C84,3,FALSE),Players!$C:$G,5,FALSE)),"()",CONCATENATE("(",VLOOKUP(VLOOKUP($BF126,$A72:$C84,3,FALSE),Players!$C:$G,5,FALSE),")"))))</f>
        <v/>
      </c>
      <c r="BH126" s="186"/>
      <c r="BI126" s="186"/>
      <c r="BJ126" s="186"/>
      <c r="BK126" s="186"/>
      <c r="BL126" s="186"/>
      <c r="BM126" s="186"/>
      <c r="BN126" s="186"/>
      <c r="BO126" s="186"/>
      <c r="BP126" s="186"/>
      <c r="BQ126" s="186"/>
      <c r="BR126" s="186"/>
      <c r="BS126" s="186"/>
      <c r="BT126" s="186"/>
      <c r="BU126" s="187"/>
      <c r="BV126" s="170" t="str">
        <f>IF(D111&lt;&gt;"",D111,"")</f>
        <v/>
      </c>
      <c r="BW126" s="171"/>
      <c r="BX126" s="335" t="str">
        <f>IF(F111&lt;&gt;"",F111,"")</f>
        <v/>
      </c>
      <c r="BY126" s="171"/>
      <c r="BZ126" s="335" t="str">
        <f>IF(H111&lt;&gt;"",H111,"")</f>
        <v/>
      </c>
      <c r="CA126" s="171"/>
      <c r="CB126" s="335" t="str">
        <f>IF(J111&lt;&gt;"",J111,"")</f>
        <v/>
      </c>
      <c r="CC126" s="171"/>
      <c r="CD126" s="335" t="str">
        <f>IF(L111&lt;&gt;"",L111,"")</f>
        <v/>
      </c>
      <c r="CE126" s="337"/>
      <c r="CF126" s="174" t="str">
        <f>IF($CD126=$CD128,IF($CB126=$CB128,IF($BZ126&lt;&gt;"",IF($BZ126&gt;$BZ128,"W","L"),""),IF($CB126&gt;$CB128,"W","L")),IF($CD126&gt;$CD128,"W","L"))</f>
        <v/>
      </c>
      <c r="CG126" s="154" t="str">
        <f>CONCATENATE($A70," ",$D70,","," ",$F68)</f>
        <v>Group: 2, Men's Singles</v>
      </c>
      <c r="CH126" s="155"/>
      <c r="CI126" s="155"/>
      <c r="CJ126" s="155"/>
      <c r="CK126" s="155"/>
      <c r="CL126" s="155"/>
      <c r="CM126" s="155"/>
      <c r="CN126" s="155"/>
      <c r="CO126" s="155"/>
      <c r="CP126" s="155"/>
      <c r="CQ126" s="155"/>
      <c r="CR126" s="155"/>
      <c r="CS126" s="156"/>
      <c r="CT126" s="163">
        <f>O111</f>
        <v>14</v>
      </c>
      <c r="CU126" s="164"/>
      <c r="CV126" s="183" t="str">
        <f>Q111</f>
        <v>B</v>
      </c>
      <c r="CW126" s="185" t="str">
        <f>IF(VLOOKUP($CV126,$A72:$C84,3,FALSE)=0,"",CONCATENATE(VLOOKUP(VLOOKUP($CV126,$A72:$C84,3,FALSE),Players!$C:$G,4,FALSE)," ",VLOOKUP($CV126,$A72:$C84,3,FALSE)," ",IF(ISERROR(VLOOKUP(VLOOKUP($CV126,$A72:$C84,3,FALSE),Players!$C:$G,5,FALSE)),"()",CONCATENATE("(",VLOOKUP(VLOOKUP($CV126,$A72:$C84,3,FALSE),Players!$C:$G,5,FALSE),")"))))</f>
        <v/>
      </c>
      <c r="CX126" s="186"/>
      <c r="CY126" s="186"/>
      <c r="CZ126" s="186"/>
      <c r="DA126" s="186"/>
      <c r="DB126" s="186"/>
      <c r="DC126" s="186"/>
      <c r="DD126" s="186"/>
      <c r="DE126" s="186"/>
      <c r="DF126" s="186"/>
      <c r="DG126" s="186"/>
      <c r="DH126" s="186"/>
      <c r="DI126" s="186"/>
      <c r="DJ126" s="186"/>
      <c r="DK126" s="187"/>
      <c r="DL126" s="170" t="str">
        <f>IF(R111&lt;&gt;"",R111,"")</f>
        <v/>
      </c>
      <c r="DM126" s="171"/>
      <c r="DN126" s="335" t="str">
        <f>IF(T111&lt;&gt;"",T111,"")</f>
        <v/>
      </c>
      <c r="DO126" s="171"/>
      <c r="DP126" s="335" t="str">
        <f>IF(V111&lt;&gt;"",V111,"")</f>
        <v/>
      </c>
      <c r="DQ126" s="171"/>
      <c r="DR126" s="335" t="str">
        <f>IF(X111&lt;&gt;"",X111,"")</f>
        <v/>
      </c>
      <c r="DS126" s="171"/>
      <c r="DT126" s="335" t="str">
        <f>IF(Z111&lt;&gt;"",Z111,"")</f>
        <v/>
      </c>
      <c r="DU126" s="337"/>
      <c r="DV126" s="174" t="str">
        <f>IF($DT126=$DT128,IF($DR126=$DR128,IF($DP126&lt;&gt;"",IF($DP126&gt;$DP128,"W","L"),""),IF($DR126&gt;$DR128,"W","L")),IF($DT126&gt;$DT128,"W","L"))</f>
        <v/>
      </c>
      <c r="DW126" s="154" t="str">
        <f>CONCATENATE($A70," ",$D70,","," ",$F68)</f>
        <v>Group: 2, Men's Singles</v>
      </c>
      <c r="DX126" s="155"/>
      <c r="DY126" s="155"/>
      <c r="DZ126" s="155"/>
      <c r="EA126" s="155"/>
      <c r="EB126" s="155"/>
      <c r="EC126" s="155"/>
      <c r="ED126" s="155"/>
      <c r="EE126" s="155"/>
      <c r="EF126" s="155"/>
      <c r="EG126" s="155"/>
      <c r="EH126" s="155"/>
      <c r="EI126" s="156"/>
      <c r="EJ126" s="163">
        <f>AC111</f>
        <v>21</v>
      </c>
      <c r="EK126" s="164"/>
      <c r="EL126" s="183" t="str">
        <f>AE111</f>
        <v>B</v>
      </c>
      <c r="EM126" s="185" t="str">
        <f>IF(VLOOKUP($EL126,$A72:$C84,3,FALSE)=0,"",CONCATENATE(VLOOKUP(VLOOKUP($EL126,$A72:$C84,3,FALSE),Players!$C:$G,4,FALSE)," ",VLOOKUP($EL126,$A72:$C84,3,FALSE)," ",IF(ISERROR(VLOOKUP(VLOOKUP($EL126,$A72:$C84,3,FALSE),Players!$C:$G,5,FALSE)),"()",CONCATENATE("(",VLOOKUP(VLOOKUP($EL126,$A72:$C84,3,FALSE),Players!$C:$G,5,FALSE),")"))))</f>
        <v/>
      </c>
      <c r="EN126" s="186"/>
      <c r="EO126" s="186"/>
      <c r="EP126" s="186"/>
      <c r="EQ126" s="186"/>
      <c r="ER126" s="186"/>
      <c r="ES126" s="186"/>
      <c r="ET126" s="186"/>
      <c r="EU126" s="186"/>
      <c r="EV126" s="186"/>
      <c r="EW126" s="186"/>
      <c r="EX126" s="186"/>
      <c r="EY126" s="186"/>
      <c r="EZ126" s="186"/>
      <c r="FA126" s="187"/>
      <c r="FB126" s="170" t="str">
        <f>IF(AF111&lt;&gt;"",AF111,"")</f>
        <v/>
      </c>
      <c r="FC126" s="171"/>
      <c r="FD126" s="335" t="str">
        <f>IF(AH111&lt;&gt;"",AH111,"")</f>
        <v/>
      </c>
      <c r="FE126" s="171"/>
      <c r="FF126" s="335" t="str">
        <f>IF(AJ111&lt;&gt;"",AJ111,"")</f>
        <v/>
      </c>
      <c r="FG126" s="171"/>
      <c r="FH126" s="335" t="str">
        <f>IF(AL111&lt;&gt;"",AL111,"")</f>
        <v/>
      </c>
      <c r="FI126" s="171"/>
      <c r="FJ126" s="335" t="str">
        <f>IF(AN111&lt;&gt;"",AN111,"")</f>
        <v/>
      </c>
      <c r="FK126" s="337"/>
      <c r="FL126" s="174" t="str">
        <f>IF($FJ126=$FJ128,IF($FH126=$FH128,IF($FF126&lt;&gt;"",IF($FF126&gt;$FF128,"W","L"),""),IF($FH126&gt;$FH128,"W","L")),IF($FJ126&gt;$FJ128,"W","L"))</f>
        <v/>
      </c>
      <c r="FM126" s="3"/>
      <c r="FN126" s="3"/>
    </row>
    <row r="127" spans="1:170" ht="11.25" customHeight="1">
      <c r="R127" s="42"/>
      <c r="S127" s="42"/>
      <c r="W127" s="42"/>
      <c r="X127" s="43"/>
      <c r="Y127" s="43"/>
      <c r="Z127" s="43"/>
      <c r="AA127" s="43"/>
      <c r="AB127" s="43"/>
      <c r="AC127" s="43"/>
      <c r="AD127" s="43"/>
      <c r="AE127" s="43"/>
      <c r="AF127" s="43"/>
      <c r="AG127" s="43"/>
      <c r="AH127" s="43"/>
      <c r="AI127" s="43"/>
      <c r="AJ127" s="43"/>
      <c r="AK127" s="43"/>
      <c r="AL127" s="43"/>
      <c r="AM127" s="43"/>
      <c r="AN127" s="3"/>
      <c r="AO127" s="3"/>
      <c r="AP127" s="3"/>
      <c r="AQ127" s="157"/>
      <c r="AR127" s="158"/>
      <c r="AS127" s="158"/>
      <c r="AT127" s="158"/>
      <c r="AU127" s="158"/>
      <c r="AV127" s="158"/>
      <c r="AW127" s="158"/>
      <c r="AX127" s="158"/>
      <c r="AY127" s="158"/>
      <c r="AZ127" s="158"/>
      <c r="BA127" s="158"/>
      <c r="BB127" s="158"/>
      <c r="BC127" s="159"/>
      <c r="BD127" s="165"/>
      <c r="BE127" s="166"/>
      <c r="BF127" s="184"/>
      <c r="BG127" s="188"/>
      <c r="BH127" s="189"/>
      <c r="BI127" s="189"/>
      <c r="BJ127" s="189"/>
      <c r="BK127" s="189"/>
      <c r="BL127" s="189"/>
      <c r="BM127" s="189"/>
      <c r="BN127" s="189"/>
      <c r="BO127" s="189"/>
      <c r="BP127" s="189"/>
      <c r="BQ127" s="189"/>
      <c r="BR127" s="189"/>
      <c r="BS127" s="189"/>
      <c r="BT127" s="189"/>
      <c r="BU127" s="190"/>
      <c r="BV127" s="172"/>
      <c r="BW127" s="173"/>
      <c r="BX127" s="336"/>
      <c r="BY127" s="173"/>
      <c r="BZ127" s="336"/>
      <c r="CA127" s="173"/>
      <c r="CB127" s="336"/>
      <c r="CC127" s="173"/>
      <c r="CD127" s="336"/>
      <c r="CE127" s="338"/>
      <c r="CF127" s="174"/>
      <c r="CG127" s="157"/>
      <c r="CH127" s="158"/>
      <c r="CI127" s="158"/>
      <c r="CJ127" s="158"/>
      <c r="CK127" s="158"/>
      <c r="CL127" s="158"/>
      <c r="CM127" s="158"/>
      <c r="CN127" s="158"/>
      <c r="CO127" s="158"/>
      <c r="CP127" s="158"/>
      <c r="CQ127" s="158"/>
      <c r="CR127" s="158"/>
      <c r="CS127" s="159"/>
      <c r="CT127" s="165"/>
      <c r="CU127" s="166"/>
      <c r="CV127" s="184"/>
      <c r="CW127" s="188"/>
      <c r="CX127" s="189"/>
      <c r="CY127" s="189"/>
      <c r="CZ127" s="189"/>
      <c r="DA127" s="189"/>
      <c r="DB127" s="189"/>
      <c r="DC127" s="189"/>
      <c r="DD127" s="189"/>
      <c r="DE127" s="189"/>
      <c r="DF127" s="189"/>
      <c r="DG127" s="189"/>
      <c r="DH127" s="189"/>
      <c r="DI127" s="189"/>
      <c r="DJ127" s="189"/>
      <c r="DK127" s="190"/>
      <c r="DL127" s="172"/>
      <c r="DM127" s="173"/>
      <c r="DN127" s="336"/>
      <c r="DO127" s="173"/>
      <c r="DP127" s="336"/>
      <c r="DQ127" s="173"/>
      <c r="DR127" s="336"/>
      <c r="DS127" s="173"/>
      <c r="DT127" s="336"/>
      <c r="DU127" s="338"/>
      <c r="DV127" s="174"/>
      <c r="DW127" s="157"/>
      <c r="DX127" s="158"/>
      <c r="DY127" s="158"/>
      <c r="DZ127" s="158"/>
      <c r="EA127" s="158"/>
      <c r="EB127" s="158"/>
      <c r="EC127" s="158"/>
      <c r="ED127" s="158"/>
      <c r="EE127" s="158"/>
      <c r="EF127" s="158"/>
      <c r="EG127" s="158"/>
      <c r="EH127" s="158"/>
      <c r="EI127" s="159"/>
      <c r="EJ127" s="165"/>
      <c r="EK127" s="166"/>
      <c r="EL127" s="184"/>
      <c r="EM127" s="188"/>
      <c r="EN127" s="189"/>
      <c r="EO127" s="189"/>
      <c r="EP127" s="189"/>
      <c r="EQ127" s="189"/>
      <c r="ER127" s="189"/>
      <c r="ES127" s="189"/>
      <c r="ET127" s="189"/>
      <c r="EU127" s="189"/>
      <c r="EV127" s="189"/>
      <c r="EW127" s="189"/>
      <c r="EX127" s="189"/>
      <c r="EY127" s="189"/>
      <c r="EZ127" s="189"/>
      <c r="FA127" s="190"/>
      <c r="FB127" s="172"/>
      <c r="FC127" s="173"/>
      <c r="FD127" s="336"/>
      <c r="FE127" s="173"/>
      <c r="FF127" s="336"/>
      <c r="FG127" s="173"/>
      <c r="FH127" s="336"/>
      <c r="FI127" s="173"/>
      <c r="FJ127" s="336"/>
      <c r="FK127" s="338"/>
      <c r="FL127" s="174"/>
      <c r="FM127" s="3"/>
      <c r="FN127" s="3"/>
    </row>
    <row r="128" spans="1:170" ht="11.25" customHeight="1">
      <c r="A128" s="2"/>
      <c r="R128" s="42"/>
      <c r="S128" s="42"/>
      <c r="W128" s="42"/>
      <c r="AA128" s="42"/>
      <c r="AB128" s="42"/>
      <c r="AI128" s="42"/>
      <c r="AJ128" s="42"/>
      <c r="AN128" s="3"/>
      <c r="AO128" s="3"/>
      <c r="AP128" s="3"/>
      <c r="AQ128" s="157"/>
      <c r="AR128" s="158"/>
      <c r="AS128" s="158"/>
      <c r="AT128" s="158"/>
      <c r="AU128" s="158"/>
      <c r="AV128" s="158"/>
      <c r="AW128" s="158"/>
      <c r="AX128" s="158"/>
      <c r="AY128" s="158"/>
      <c r="AZ128" s="158"/>
      <c r="BA128" s="158"/>
      <c r="BB128" s="158"/>
      <c r="BC128" s="159"/>
      <c r="BD128" s="165"/>
      <c r="BE128" s="166"/>
      <c r="BF128" s="175" t="str">
        <f>C113</f>
        <v>E</v>
      </c>
      <c r="BG128" s="177" t="str">
        <f>IF(VLOOKUP($BF128,$A72:$C84,3,FALSE)=0,"",CONCATENATE(VLOOKUP(VLOOKUP($BF128,$A72:$C84,3,FALSE),Players!$C:$G,4,FALSE)," ",VLOOKUP($BF128,$A72:$C84,3,FALSE)," ",IF(ISERROR(VLOOKUP(VLOOKUP($BF128,$A72:$C84,3,FALSE),Players!$C:$G,5,FALSE)),"()",CONCATENATE("(",VLOOKUP(VLOOKUP($BF128,$A72:$C84,3,FALSE),Players!$C:$G,5,FALSE),")"))))</f>
        <v/>
      </c>
      <c r="BH128" s="178"/>
      <c r="BI128" s="178"/>
      <c r="BJ128" s="178"/>
      <c r="BK128" s="178"/>
      <c r="BL128" s="178"/>
      <c r="BM128" s="178"/>
      <c r="BN128" s="178"/>
      <c r="BO128" s="178"/>
      <c r="BP128" s="178"/>
      <c r="BQ128" s="178"/>
      <c r="BR128" s="178"/>
      <c r="BS128" s="178"/>
      <c r="BT128" s="178"/>
      <c r="BU128" s="179"/>
      <c r="BV128" s="150" t="str">
        <f>IF(D113&lt;&gt;"",D113,"")</f>
        <v/>
      </c>
      <c r="BW128" s="151"/>
      <c r="BX128" s="288" t="str">
        <f>IF(F113&lt;&gt;"",F113,"")</f>
        <v/>
      </c>
      <c r="BY128" s="151"/>
      <c r="BZ128" s="288" t="str">
        <f>IF(H113&lt;&gt;"",H113,"")</f>
        <v/>
      </c>
      <c r="CA128" s="151"/>
      <c r="CB128" s="288" t="str">
        <f>IF(J113&lt;&gt;"",J113,"")</f>
        <v/>
      </c>
      <c r="CC128" s="151"/>
      <c r="CD128" s="288" t="str">
        <f>IF(L113&lt;&gt;"",L113,"")</f>
        <v/>
      </c>
      <c r="CE128" s="332"/>
      <c r="CF128" s="174" t="str">
        <f>IF($CF126&lt;&gt;"",IF(CF126="W","L","W"),"")</f>
        <v/>
      </c>
      <c r="CG128" s="157"/>
      <c r="CH128" s="158"/>
      <c r="CI128" s="158"/>
      <c r="CJ128" s="158"/>
      <c r="CK128" s="158"/>
      <c r="CL128" s="158"/>
      <c r="CM128" s="158"/>
      <c r="CN128" s="158"/>
      <c r="CO128" s="158"/>
      <c r="CP128" s="158"/>
      <c r="CQ128" s="158"/>
      <c r="CR128" s="158"/>
      <c r="CS128" s="159"/>
      <c r="CT128" s="165"/>
      <c r="CU128" s="166"/>
      <c r="CV128" s="175" t="str">
        <f>Q113</f>
        <v>D</v>
      </c>
      <c r="CW128" s="177" t="str">
        <f>IF(VLOOKUP($CV128,$A72:$C84,3,FALSE)=0,"",CONCATENATE(VLOOKUP(VLOOKUP($CV128,$A72:$C84,3,FALSE),Players!$C:$G,4,FALSE)," ",VLOOKUP($CV128,$A72:$C84,3,FALSE)," ",IF(ISERROR(VLOOKUP(VLOOKUP($CV128,$A72:$C84,3,FALSE),Players!$C:$G,5,FALSE)),"()",CONCATENATE("(",VLOOKUP(VLOOKUP($CV128,$A72:$C84,3,FALSE),Players!$C:$G,5,FALSE),")"))))</f>
        <v/>
      </c>
      <c r="CX128" s="178"/>
      <c r="CY128" s="178"/>
      <c r="CZ128" s="178"/>
      <c r="DA128" s="178"/>
      <c r="DB128" s="178"/>
      <c r="DC128" s="178"/>
      <c r="DD128" s="178"/>
      <c r="DE128" s="178"/>
      <c r="DF128" s="178"/>
      <c r="DG128" s="178"/>
      <c r="DH128" s="178"/>
      <c r="DI128" s="178"/>
      <c r="DJ128" s="178"/>
      <c r="DK128" s="179"/>
      <c r="DL128" s="150" t="str">
        <f>IF(R113&lt;&gt;"",R113,"")</f>
        <v/>
      </c>
      <c r="DM128" s="151"/>
      <c r="DN128" s="288" t="str">
        <f>IF(T113&lt;&gt;"",T113,"")</f>
        <v/>
      </c>
      <c r="DO128" s="151"/>
      <c r="DP128" s="288" t="str">
        <f>IF(V113&lt;&gt;"",V113,"")</f>
        <v/>
      </c>
      <c r="DQ128" s="151"/>
      <c r="DR128" s="288" t="str">
        <f>IF(X113&lt;&gt;"",X113,"")</f>
        <v/>
      </c>
      <c r="DS128" s="151"/>
      <c r="DT128" s="288" t="str">
        <f>IF(Z113&lt;&gt;"",Z113,"")</f>
        <v/>
      </c>
      <c r="DU128" s="332"/>
      <c r="DV128" s="174" t="str">
        <f>IF($DV126&lt;&gt;"",IF(DV126="W","L","W"),"")</f>
        <v/>
      </c>
      <c r="DW128" s="157"/>
      <c r="DX128" s="158"/>
      <c r="DY128" s="158"/>
      <c r="DZ128" s="158"/>
      <c r="EA128" s="158"/>
      <c r="EB128" s="158"/>
      <c r="EC128" s="158"/>
      <c r="ED128" s="158"/>
      <c r="EE128" s="158"/>
      <c r="EF128" s="158"/>
      <c r="EG128" s="158"/>
      <c r="EH128" s="158"/>
      <c r="EI128" s="159"/>
      <c r="EJ128" s="165"/>
      <c r="EK128" s="166"/>
      <c r="EL128" s="175" t="str">
        <f>AE113</f>
        <v>C</v>
      </c>
      <c r="EM128" s="177" t="str">
        <f>IF(VLOOKUP($EL128,$A72:$C84,3,FALSE)=0,"",CONCATENATE(VLOOKUP(VLOOKUP($EL128,$A72:$C84,3,FALSE),Players!$C:$G,4,FALSE)," ",VLOOKUP($EL128,$A72:$C84,3,FALSE)," ",IF(ISERROR(VLOOKUP(VLOOKUP($EL128,$A72:$C84,3,FALSE),Players!$C:$G,5,FALSE)),"()",CONCATENATE("(",VLOOKUP(VLOOKUP($EL128,$A72:$C84,3,FALSE),Players!$C:$G,5,FALSE),")"))))</f>
        <v/>
      </c>
      <c r="EN128" s="178"/>
      <c r="EO128" s="178"/>
      <c r="EP128" s="178"/>
      <c r="EQ128" s="178"/>
      <c r="ER128" s="178"/>
      <c r="ES128" s="178"/>
      <c r="ET128" s="178"/>
      <c r="EU128" s="178"/>
      <c r="EV128" s="178"/>
      <c r="EW128" s="178"/>
      <c r="EX128" s="178"/>
      <c r="EY128" s="178"/>
      <c r="EZ128" s="178"/>
      <c r="FA128" s="179"/>
      <c r="FB128" s="150" t="str">
        <f>IF(AF113&lt;&gt;"",AF113,"")</f>
        <v/>
      </c>
      <c r="FC128" s="151"/>
      <c r="FD128" s="288" t="str">
        <f>IF(AH113&lt;&gt;"",AH113,"")</f>
        <v/>
      </c>
      <c r="FE128" s="151"/>
      <c r="FF128" s="288" t="str">
        <f>IF(AJ113&lt;&gt;"",AJ113,"")</f>
        <v/>
      </c>
      <c r="FG128" s="151"/>
      <c r="FH128" s="288" t="str">
        <f>IF(AL113&lt;&gt;"",AL113,"")</f>
        <v/>
      </c>
      <c r="FI128" s="151"/>
      <c r="FJ128" s="288" t="str">
        <f>IF(AN113&lt;&gt;"",AN113,"")</f>
        <v/>
      </c>
      <c r="FK128" s="332"/>
      <c r="FL128" s="174" t="str">
        <f>IF($FL126&lt;&gt;"",IF(FL126="W","L","W"),"")</f>
        <v/>
      </c>
      <c r="FM128" s="3"/>
      <c r="FN128" s="3"/>
    </row>
    <row r="129" spans="1:170" ht="11.25" customHeight="1" thickBot="1">
      <c r="A129" s="2"/>
      <c r="R129" s="42"/>
      <c r="S129" s="42"/>
      <c r="W129" s="42"/>
      <c r="X129" s="43"/>
      <c r="Y129" s="43"/>
      <c r="Z129" s="43"/>
      <c r="AA129" s="43"/>
      <c r="AB129" s="43"/>
      <c r="AC129" s="43"/>
      <c r="AD129" s="43"/>
      <c r="AE129" s="43"/>
      <c r="AF129" s="43"/>
      <c r="AG129" s="43"/>
      <c r="AH129" s="43"/>
      <c r="AI129" s="43"/>
      <c r="AJ129" s="43"/>
      <c r="AK129" s="43"/>
      <c r="AL129" s="43"/>
      <c r="AM129" s="43"/>
      <c r="AN129" s="3"/>
      <c r="AO129" s="3"/>
      <c r="AP129" s="3"/>
      <c r="AQ129" s="160"/>
      <c r="AR129" s="161"/>
      <c r="AS129" s="161"/>
      <c r="AT129" s="161"/>
      <c r="AU129" s="161"/>
      <c r="AV129" s="161"/>
      <c r="AW129" s="161"/>
      <c r="AX129" s="161"/>
      <c r="AY129" s="161"/>
      <c r="AZ129" s="161"/>
      <c r="BA129" s="161"/>
      <c r="BB129" s="161"/>
      <c r="BC129" s="162"/>
      <c r="BD129" s="167"/>
      <c r="BE129" s="168"/>
      <c r="BF129" s="176"/>
      <c r="BG129" s="180"/>
      <c r="BH129" s="181"/>
      <c r="BI129" s="181"/>
      <c r="BJ129" s="181"/>
      <c r="BK129" s="181"/>
      <c r="BL129" s="181"/>
      <c r="BM129" s="181"/>
      <c r="BN129" s="181"/>
      <c r="BO129" s="181"/>
      <c r="BP129" s="181"/>
      <c r="BQ129" s="181"/>
      <c r="BR129" s="181"/>
      <c r="BS129" s="181"/>
      <c r="BT129" s="181"/>
      <c r="BU129" s="182"/>
      <c r="BV129" s="152"/>
      <c r="BW129" s="153"/>
      <c r="BX129" s="333"/>
      <c r="BY129" s="153"/>
      <c r="BZ129" s="333"/>
      <c r="CA129" s="153"/>
      <c r="CB129" s="333"/>
      <c r="CC129" s="153"/>
      <c r="CD129" s="333"/>
      <c r="CE129" s="334"/>
      <c r="CF129" s="174"/>
      <c r="CG129" s="160"/>
      <c r="CH129" s="161"/>
      <c r="CI129" s="161"/>
      <c r="CJ129" s="161"/>
      <c r="CK129" s="161"/>
      <c r="CL129" s="161"/>
      <c r="CM129" s="161"/>
      <c r="CN129" s="161"/>
      <c r="CO129" s="161"/>
      <c r="CP129" s="161"/>
      <c r="CQ129" s="161"/>
      <c r="CR129" s="161"/>
      <c r="CS129" s="162"/>
      <c r="CT129" s="167"/>
      <c r="CU129" s="168"/>
      <c r="CV129" s="176"/>
      <c r="CW129" s="180"/>
      <c r="CX129" s="181"/>
      <c r="CY129" s="181"/>
      <c r="CZ129" s="181"/>
      <c r="DA129" s="181"/>
      <c r="DB129" s="181"/>
      <c r="DC129" s="181"/>
      <c r="DD129" s="181"/>
      <c r="DE129" s="181"/>
      <c r="DF129" s="181"/>
      <c r="DG129" s="181"/>
      <c r="DH129" s="181"/>
      <c r="DI129" s="181"/>
      <c r="DJ129" s="181"/>
      <c r="DK129" s="182"/>
      <c r="DL129" s="152"/>
      <c r="DM129" s="153"/>
      <c r="DN129" s="333"/>
      <c r="DO129" s="153"/>
      <c r="DP129" s="333"/>
      <c r="DQ129" s="153"/>
      <c r="DR129" s="333"/>
      <c r="DS129" s="153"/>
      <c r="DT129" s="333"/>
      <c r="DU129" s="334"/>
      <c r="DV129" s="174"/>
      <c r="DW129" s="160"/>
      <c r="DX129" s="161"/>
      <c r="DY129" s="161"/>
      <c r="DZ129" s="161"/>
      <c r="EA129" s="161"/>
      <c r="EB129" s="161"/>
      <c r="EC129" s="161"/>
      <c r="ED129" s="161"/>
      <c r="EE129" s="161"/>
      <c r="EF129" s="161"/>
      <c r="EG129" s="161"/>
      <c r="EH129" s="161"/>
      <c r="EI129" s="162"/>
      <c r="EJ129" s="167"/>
      <c r="EK129" s="168"/>
      <c r="EL129" s="176"/>
      <c r="EM129" s="180"/>
      <c r="EN129" s="181"/>
      <c r="EO129" s="181"/>
      <c r="EP129" s="181"/>
      <c r="EQ129" s="181"/>
      <c r="ER129" s="181"/>
      <c r="ES129" s="181"/>
      <c r="ET129" s="181"/>
      <c r="EU129" s="181"/>
      <c r="EV129" s="181"/>
      <c r="EW129" s="181"/>
      <c r="EX129" s="181"/>
      <c r="EY129" s="181"/>
      <c r="EZ129" s="181"/>
      <c r="FA129" s="182"/>
      <c r="FB129" s="152"/>
      <c r="FC129" s="153"/>
      <c r="FD129" s="333"/>
      <c r="FE129" s="153"/>
      <c r="FF129" s="333"/>
      <c r="FG129" s="153"/>
      <c r="FH129" s="333"/>
      <c r="FI129" s="153"/>
      <c r="FJ129" s="333"/>
      <c r="FK129" s="334"/>
      <c r="FL129" s="174"/>
      <c r="FM129" s="3"/>
      <c r="FN129" s="3"/>
    </row>
    <row r="130" spans="1:170" ht="11.25" customHeight="1" thickBot="1">
      <c r="A130" s="2"/>
      <c r="R130" s="42"/>
      <c r="S130" s="42"/>
      <c r="W130" s="42"/>
      <c r="AA130" s="42"/>
      <c r="AB130" s="42"/>
      <c r="AI130" s="42"/>
      <c r="AJ130" s="42"/>
      <c r="AN130" s="3"/>
      <c r="AO130" s="3"/>
      <c r="AP130" s="3"/>
      <c r="AQ130" s="129"/>
      <c r="AR130" s="129"/>
      <c r="AS130" s="129"/>
      <c r="AT130" s="129"/>
      <c r="AU130" s="129"/>
      <c r="AV130" s="129"/>
      <c r="AW130" s="129"/>
      <c r="AX130" s="129"/>
      <c r="AY130" s="129"/>
      <c r="AZ130" s="129"/>
      <c r="BA130" s="129"/>
      <c r="BB130" s="129"/>
      <c r="BC130" s="129"/>
      <c r="BD130" s="3"/>
      <c r="BE130" s="3"/>
      <c r="BF130" s="3"/>
      <c r="BG130" s="3"/>
      <c r="BH130" s="3"/>
      <c r="BI130" s="3"/>
      <c r="BJ130" s="3"/>
      <c r="BK130" s="3"/>
      <c r="BL130" s="3"/>
      <c r="BM130" s="3"/>
      <c r="BN130" s="3"/>
      <c r="BO130" s="3"/>
      <c r="BP130" s="3"/>
      <c r="BQ130" s="3"/>
      <c r="BR130" s="3"/>
      <c r="BS130" s="3"/>
      <c r="BT130" s="3"/>
      <c r="BU130" s="3"/>
      <c r="BV130" s="169" t="str">
        <f>IF(CF126&lt;&gt;"",IF(AND(AND(BV126&gt;-1,BV128&gt;-1),OR(BV126&gt;10,BV128&gt;10),ABS(BV126-BV128)&gt;1,IF(OR(BV126&gt;11,BV128&gt;11),ABS(BV126-BV128)=2,TRUE),BV126=INT(BV126),BV128=INT(BV128)),"","Error"),"")</f>
        <v/>
      </c>
      <c r="BW130" s="169"/>
      <c r="BX130" s="169" t="str">
        <f>IF(CF126&lt;&gt;"",IF(AND(AND(BX126&gt;-1,BX128&gt;-1),OR(BX126&gt;10,BX128&gt;10),ABS(BX126-BX128)&gt;1,IF(OR(BX126&gt;11,BX128&gt;11),ABS(BX126-BX128)=2,TRUE),BX126=INT(BX126),BX128=INT(BX128)),"","Error"),"")</f>
        <v/>
      </c>
      <c r="BY130" s="169"/>
      <c r="BZ130" s="169" t="str">
        <f>IF(CF126&lt;&gt;"",IF(AND(AND(BZ126&gt;-1,BZ128&gt;-1),OR(BZ126&gt;10,BZ128&gt;10),ABS(BZ126-BZ128)&gt;1,IF(OR(BZ126&gt;11,BZ128&gt;11),ABS(BZ126-BZ128)=2,TRUE),BZ126=INT(BZ126),BZ128=INT(BZ128)),"","Error"),"")</f>
        <v/>
      </c>
      <c r="CA130" s="169"/>
      <c r="CB130" s="169" t="str">
        <f>IF(AND(CF126&lt;&gt;"",CB126&lt;&gt;""),IF(AND(AND(CB126&gt;-1,CB128&gt;-1),OR(CB126&gt;10,CB128&gt;10),ABS(CB126-CB128)&gt;1,IF(OR(CB126&gt;11,CB128&gt;11),ABS(CB126-CB128)=2,TRUE),CB126=INT(CB126),CB128=INT(CB128)),"","Error"),"")</f>
        <v/>
      </c>
      <c r="CC130" s="169"/>
      <c r="CD130" s="169" t="str">
        <f>IF(AND(CF126&lt;&gt;"",CD126&lt;&gt;""),IF(AND(AND(CD126&gt;-1,CD128&gt;-1),OR(CD126&gt;10,CD128&gt;10),ABS(CD126-CD128)&gt;1,IF(OR(CD126&gt;11,CD128&gt;11),ABS(CD126-CD128)=2,TRUE),CD126=INT(CD126),CD128=INT(CD128)),"","Error"),"")</f>
        <v/>
      </c>
      <c r="CE130" s="169"/>
      <c r="CF130" s="3"/>
      <c r="CG130" s="129"/>
      <c r="CH130" s="129"/>
      <c r="CI130" s="129"/>
      <c r="CJ130" s="129"/>
      <c r="CK130" s="129"/>
      <c r="CL130" s="129"/>
      <c r="CM130" s="129"/>
      <c r="CN130" s="129"/>
      <c r="CO130" s="129"/>
      <c r="CP130" s="129"/>
      <c r="CQ130" s="129"/>
      <c r="CR130" s="129"/>
      <c r="CS130" s="129"/>
      <c r="CT130" s="3"/>
      <c r="CU130" s="3"/>
      <c r="CV130" s="3"/>
      <c r="CW130" s="3"/>
      <c r="CX130" s="3"/>
      <c r="CY130" s="3"/>
      <c r="CZ130" s="3"/>
      <c r="DA130" s="3"/>
      <c r="DB130" s="3"/>
      <c r="DC130" s="3"/>
      <c r="DD130" s="3"/>
      <c r="DE130" s="3"/>
      <c r="DF130" s="3"/>
      <c r="DG130" s="3"/>
      <c r="DH130" s="3"/>
      <c r="DI130" s="3"/>
      <c r="DJ130" s="3"/>
      <c r="DK130" s="3"/>
      <c r="DL130" s="169" t="str">
        <f>IF(DV126&lt;&gt;"",IF(AND(AND(DL126&gt;-1,DL128&gt;-1),OR(DL126&gt;10,DL128&gt;10),ABS(DL126-DL128)&gt;1,IF(OR(DL126&gt;11,DL128&gt;11),ABS(DL126-DL128)=2,TRUE),DL126=INT(DL126),DL128=INT(DL128)),"","Error"),"")</f>
        <v/>
      </c>
      <c r="DM130" s="169"/>
      <c r="DN130" s="169" t="str">
        <f>IF(DV126&lt;&gt;"",IF(AND(AND(DN126&gt;-1,DN128&gt;-1),OR(DN126&gt;10,DN128&gt;10),ABS(DN126-DN128)&gt;1,IF(OR(DN126&gt;11,DN128&gt;11),ABS(DN126-DN128)=2,TRUE),DN126=INT(DN126),DN128=INT(DN128)),"","Error"),"")</f>
        <v/>
      </c>
      <c r="DO130" s="169"/>
      <c r="DP130" s="169" t="str">
        <f>IF(DV126&lt;&gt;"",IF(AND(AND(DP126&gt;-1,DP128&gt;-1),OR(DP126&gt;10,DP128&gt;10),ABS(DP126-DP128)&gt;1,IF(OR(DP126&gt;11,DP128&gt;11),ABS(DP126-DP128)=2,TRUE),DP126=INT(DP126),DP128=INT(DP128)),"","Error"),"")</f>
        <v/>
      </c>
      <c r="DQ130" s="169"/>
      <c r="DR130" s="169" t="str">
        <f>IF(AND(DV126&lt;&gt;"",DR126&lt;&gt;""),IF(AND(AND(DR126&gt;-1,DR128&gt;-1),OR(DR126&gt;10,DR128&gt;10),ABS(DR126-DR128)&gt;1,IF(OR(DR126&gt;11,DR128&gt;11),ABS(DR126-DR128)=2,TRUE),DR126=INT(DR126),DR128=INT(DR128)),"","Error"),"")</f>
        <v/>
      </c>
      <c r="DS130" s="169"/>
      <c r="DT130" s="169" t="str">
        <f>IF(AND(DV126&lt;&gt;"",DT126&lt;&gt;""),IF(AND(AND(DT126&gt;-1,DT128&gt;-1),OR(DT126&gt;10,DT128&gt;10),ABS(DT126-DT128)&gt;1,IF(OR(DT126&gt;11,DT128&gt;11),ABS(DT126-DT128)=2,TRUE),DT126=INT(DT126),DT128=INT(DT128)),"","Error"),"")</f>
        <v/>
      </c>
      <c r="DU130" s="169"/>
      <c r="DV130" s="3"/>
      <c r="DW130" s="129"/>
      <c r="DX130" s="129"/>
      <c r="DY130" s="129"/>
      <c r="DZ130" s="129"/>
      <c r="EA130" s="129"/>
      <c r="EB130" s="129"/>
      <c r="EC130" s="129"/>
      <c r="ED130" s="129"/>
      <c r="EE130" s="129"/>
      <c r="EF130" s="129"/>
      <c r="EG130" s="129"/>
      <c r="EH130" s="129"/>
      <c r="EI130" s="129"/>
      <c r="EJ130" s="3"/>
      <c r="EK130" s="3"/>
      <c r="EL130" s="3"/>
      <c r="EM130" s="3"/>
      <c r="EN130" s="3"/>
      <c r="EO130" s="3"/>
      <c r="EP130" s="3"/>
      <c r="EQ130" s="3"/>
      <c r="ER130" s="3"/>
      <c r="ES130" s="3"/>
      <c r="ET130" s="3"/>
      <c r="EU130" s="3"/>
      <c r="EV130" s="3"/>
      <c r="EW130" s="3"/>
      <c r="EX130" s="3"/>
      <c r="EY130" s="3"/>
      <c r="EZ130" s="3"/>
      <c r="FA130" s="3"/>
      <c r="FB130" s="169" t="str">
        <f>IF(FL126&lt;&gt;"",IF(AND(AND(FB126&gt;-1,FB128&gt;-1),OR(FB126&gt;10,FB128&gt;10),ABS(FB126-FB128)&gt;1,IF(OR(FB126&gt;11,FB128&gt;11),ABS(FB126-FB128)=2,TRUE),FB126=INT(FB126),FB128=INT(FB128)),"","Error"),"")</f>
        <v/>
      </c>
      <c r="FC130" s="169"/>
      <c r="FD130" s="169" t="str">
        <f>IF(FL126&lt;&gt;"",IF(AND(AND(FD126&gt;-1,FD128&gt;-1),OR(FD126&gt;10,FD128&gt;10),ABS(FD126-FD128)&gt;1,IF(OR(FD126&gt;11,FD128&gt;11),ABS(FD126-FD128)=2,TRUE),FD126=INT(FD126),FD128=INT(FD128)),"","Error"),"")</f>
        <v/>
      </c>
      <c r="FE130" s="169"/>
      <c r="FF130" s="169" t="str">
        <f>IF(FL126&lt;&gt;"",IF(AND(AND(FF126&gt;-1,FF128&gt;-1),OR(FF126&gt;10,FF128&gt;10),ABS(FF126-FF128)&gt;1,IF(OR(FF126&gt;11,FF128&gt;11),ABS(FF126-FF128)=2,TRUE),FF126=INT(FF126),FF128=INT(FF128)),"","Error"),"")</f>
        <v/>
      </c>
      <c r="FG130" s="169"/>
      <c r="FH130" s="169" t="str">
        <f>IF(AND(FL126&lt;&gt;"",FH126&lt;&gt;""),IF(AND(AND(FH126&gt;-1,FH128&gt;-1),OR(FH126&gt;10,FH128&gt;10),ABS(FH126-FH128)&gt;1,IF(OR(FH126&gt;11,FH128&gt;11),ABS(FH126-FH128)=2,TRUE),FH126=INT(FH126),FH128=INT(FH128)),"","Error"),"")</f>
        <v/>
      </c>
      <c r="FI130" s="169"/>
      <c r="FJ130" s="169" t="str">
        <f>IF(AND(FL126&lt;&gt;"",FJ126&lt;&gt;""),IF(AND(AND(FJ126&gt;-1,FJ128&gt;-1),OR(FJ126&gt;10,FJ128&gt;10),ABS(FJ126-FJ128)&gt;1,IF(OR(FJ126&gt;11,FJ128&gt;11),ABS(FJ126-FJ128)=2,TRUE),FJ126=INT(FJ126),FJ128=INT(FJ128)),"","Error"),"")</f>
        <v/>
      </c>
      <c r="FK130" s="169"/>
      <c r="FL130" s="3"/>
      <c r="FM130" s="3"/>
      <c r="FN130" s="3"/>
    </row>
    <row r="131" spans="1:170" ht="11.25" customHeight="1">
      <c r="A131" s="259" t="s">
        <v>9</v>
      </c>
      <c r="B131" s="260"/>
      <c r="C131" s="260"/>
      <c r="D131" s="260"/>
      <c r="E131" s="260"/>
      <c r="F131" s="300" t="str">
        <f>Players!$C$1</f>
        <v>Enter Division Name</v>
      </c>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301"/>
      <c r="AF131" s="301"/>
      <c r="AG131" s="301"/>
      <c r="AH131" s="302" t="s">
        <v>10</v>
      </c>
      <c r="AI131" s="303"/>
      <c r="AJ131" s="303"/>
      <c r="AK131" s="306" t="str">
        <f>Players!$G$1</f>
        <v>Enter Date</v>
      </c>
      <c r="AL131" s="307"/>
      <c r="AM131" s="307"/>
      <c r="AN131" s="307"/>
      <c r="AO131" s="308"/>
      <c r="AQ131" s="154" t="str">
        <f>CONCATENATE($A135," ",$D135,","," ",$F133)</f>
        <v>Group: 3, Men's Singles</v>
      </c>
      <c r="AR131" s="155"/>
      <c r="AS131" s="155"/>
      <c r="AT131" s="155"/>
      <c r="AU131" s="155"/>
      <c r="AV131" s="155"/>
      <c r="AW131" s="155"/>
      <c r="AX131" s="155"/>
      <c r="AY131" s="155"/>
      <c r="AZ131" s="155"/>
      <c r="BA131" s="155"/>
      <c r="BB131" s="155"/>
      <c r="BC131" s="156"/>
      <c r="BD131" s="163">
        <f>A152</f>
        <v>1</v>
      </c>
      <c r="BE131" s="164"/>
      <c r="BF131" s="183" t="str">
        <f>C152</f>
        <v>B</v>
      </c>
      <c r="BG131" s="185" t="str">
        <f>IF(VLOOKUP($BF131,$A137:$C149,3,FALSE)=0,"",CONCATENATE(VLOOKUP(VLOOKUP($BF131,$A137:$C149,3,FALSE),Players!$C:$G,4,FALSE)," ",VLOOKUP($BF131,$A137:$C149,3,FALSE)," ",IF(ISERROR(VLOOKUP(VLOOKUP($BF131,$A137:$C149,3,FALSE),Players!$C:$G,5,FALSE)),"()",CONCATENATE("(",VLOOKUP(VLOOKUP($BF131,$A137:$C149,3,FALSE),Players!$C:$G,5,FALSE),")"))))</f>
        <v/>
      </c>
      <c r="BH131" s="186"/>
      <c r="BI131" s="186"/>
      <c r="BJ131" s="186"/>
      <c r="BK131" s="186"/>
      <c r="BL131" s="186"/>
      <c r="BM131" s="186"/>
      <c r="BN131" s="186"/>
      <c r="BO131" s="186"/>
      <c r="BP131" s="186"/>
      <c r="BQ131" s="186"/>
      <c r="BR131" s="186"/>
      <c r="BS131" s="186"/>
      <c r="BT131" s="186"/>
      <c r="BU131" s="187"/>
      <c r="BV131" s="170" t="str">
        <f>IF(D152&lt;&gt;"",D152,"")</f>
        <v/>
      </c>
      <c r="BW131" s="171"/>
      <c r="BX131" s="335" t="str">
        <f>IF(F152&lt;&gt;"",F152,"")</f>
        <v/>
      </c>
      <c r="BY131" s="171"/>
      <c r="BZ131" s="335" t="str">
        <f>IF(H152&lt;&gt;"",H152,"")</f>
        <v/>
      </c>
      <c r="CA131" s="171"/>
      <c r="CB131" s="335" t="str">
        <f>IF(J152&lt;&gt;"",J152,"")</f>
        <v/>
      </c>
      <c r="CC131" s="171"/>
      <c r="CD131" s="335" t="str">
        <f>IF(L152&lt;&gt;"",L152,"")</f>
        <v/>
      </c>
      <c r="CE131" s="337"/>
      <c r="CF131" s="174" t="str">
        <f>IF($CD131=$CD133,IF($CB131=$CB133,IF($BZ131&lt;&gt;"",IF($BZ131&gt;$BZ133,"W","L"),""),IF($CB131&gt;$CB133,"W","L")),IF($CD131&gt;$CD133,"W","L"))</f>
        <v/>
      </c>
      <c r="CG131" s="154" t="str">
        <f>CONCATENATE($A135," ",$D135,","," ",$F133)</f>
        <v>Group: 3, Men's Singles</v>
      </c>
      <c r="CH131" s="155"/>
      <c r="CI131" s="155"/>
      <c r="CJ131" s="155"/>
      <c r="CK131" s="155"/>
      <c r="CL131" s="155"/>
      <c r="CM131" s="155"/>
      <c r="CN131" s="155"/>
      <c r="CO131" s="155"/>
      <c r="CP131" s="155"/>
      <c r="CQ131" s="155"/>
      <c r="CR131" s="155"/>
      <c r="CS131" s="156"/>
      <c r="CT131" s="163">
        <f>O152</f>
        <v>8</v>
      </c>
      <c r="CU131" s="164"/>
      <c r="CV131" s="183" t="str">
        <f>Q152</f>
        <v>D</v>
      </c>
      <c r="CW131" s="185" t="str">
        <f>IF(VLOOKUP($CV131,$A137:$C149,3,FALSE)=0,"",CONCATENATE(VLOOKUP(VLOOKUP($CV131,$A137:$C149,3,FALSE),Players!$C:$G,4,FALSE)," ",VLOOKUP($CV131,$A137:$C149,3,FALSE)," ",IF(ISERROR(VLOOKUP(VLOOKUP($CV131,$A137:$C149,3,FALSE),Players!$C:$G,5,FALSE)),"()",CONCATENATE("(",VLOOKUP(VLOOKUP($CV131,$A137:$C149,3,FALSE),Players!$C:$G,5,FALSE),")"))))</f>
        <v/>
      </c>
      <c r="CX131" s="186"/>
      <c r="CY131" s="186"/>
      <c r="CZ131" s="186"/>
      <c r="DA131" s="186"/>
      <c r="DB131" s="186"/>
      <c r="DC131" s="186"/>
      <c r="DD131" s="186"/>
      <c r="DE131" s="186"/>
      <c r="DF131" s="186"/>
      <c r="DG131" s="186"/>
      <c r="DH131" s="186"/>
      <c r="DI131" s="186"/>
      <c r="DJ131" s="186"/>
      <c r="DK131" s="187"/>
      <c r="DL131" s="170" t="str">
        <f>IF(R152&lt;&gt;"",R152,"")</f>
        <v/>
      </c>
      <c r="DM131" s="171"/>
      <c r="DN131" s="335" t="str">
        <f>IF(T152&lt;&gt;"",T152,"")</f>
        <v/>
      </c>
      <c r="DO131" s="171"/>
      <c r="DP131" s="335" t="str">
        <f>IF(V152&lt;&gt;"",V152,"")</f>
        <v/>
      </c>
      <c r="DQ131" s="171"/>
      <c r="DR131" s="335" t="str">
        <f>IF(X152&lt;&gt;"",X152,"")</f>
        <v/>
      </c>
      <c r="DS131" s="171"/>
      <c r="DT131" s="335" t="str">
        <f>IF(Z152&lt;&gt;"",Z152,"")</f>
        <v/>
      </c>
      <c r="DU131" s="337"/>
      <c r="DV131" s="174" t="str">
        <f>IF($DT131=$DT133,IF($DR131=$DR133,IF($DP131&lt;&gt;"",IF($DP131&gt;$DP133,"W","L"),""),IF($DR131&gt;$DR133,"W","L")),IF($DT131&gt;$DT133,"W","L"))</f>
        <v/>
      </c>
      <c r="DW131" s="154" t="str">
        <f>CONCATENATE($A135," ",$D135,","," ",$F133)</f>
        <v>Group: 3, Men's Singles</v>
      </c>
      <c r="DX131" s="155"/>
      <c r="DY131" s="155"/>
      <c r="DZ131" s="155"/>
      <c r="EA131" s="155"/>
      <c r="EB131" s="155"/>
      <c r="EC131" s="155"/>
      <c r="ED131" s="155"/>
      <c r="EE131" s="155"/>
      <c r="EF131" s="155"/>
      <c r="EG131" s="155"/>
      <c r="EH131" s="155"/>
      <c r="EI131" s="156"/>
      <c r="EJ131" s="163">
        <f>AC152</f>
        <v>15</v>
      </c>
      <c r="EK131" s="164"/>
      <c r="EL131" s="183" t="str">
        <f>AE152</f>
        <v>F</v>
      </c>
      <c r="EM131" s="185" t="str">
        <f>IF(VLOOKUP($EL131,$A137:$C149,3,FALSE)=0,"",CONCATENATE(VLOOKUP(VLOOKUP($EL131,$A137:$C149,3,FALSE),Players!$C:$G,4,FALSE)," ",VLOOKUP($EL131,$A137:$C149,3,FALSE)," ",IF(ISERROR(VLOOKUP(VLOOKUP($EL131,$A137:$C149,3,FALSE),Players!$C:$G,5,FALSE)),"()",CONCATENATE("(",VLOOKUP(VLOOKUP($EL131,$A137:$C149,3,FALSE),Players!$C:$G,5,FALSE),")"))))</f>
        <v/>
      </c>
      <c r="EN131" s="186"/>
      <c r="EO131" s="186"/>
      <c r="EP131" s="186"/>
      <c r="EQ131" s="186"/>
      <c r="ER131" s="186"/>
      <c r="ES131" s="186"/>
      <c r="ET131" s="186"/>
      <c r="EU131" s="186"/>
      <c r="EV131" s="186"/>
      <c r="EW131" s="186"/>
      <c r="EX131" s="186"/>
      <c r="EY131" s="186"/>
      <c r="EZ131" s="186"/>
      <c r="FA131" s="187"/>
      <c r="FB131" s="170" t="str">
        <f>IF(AF152&lt;&gt;"",AF152,"")</f>
        <v/>
      </c>
      <c r="FC131" s="171"/>
      <c r="FD131" s="335" t="str">
        <f>IF(AH152&lt;&gt;"",AH152,"")</f>
        <v/>
      </c>
      <c r="FE131" s="171"/>
      <c r="FF131" s="335" t="str">
        <f>IF(AJ152&lt;&gt;"",AJ152,"")</f>
        <v/>
      </c>
      <c r="FG131" s="171"/>
      <c r="FH131" s="335" t="str">
        <f>IF(AL152&lt;&gt;"",AL152,"")</f>
        <v/>
      </c>
      <c r="FI131" s="171"/>
      <c r="FJ131" s="335" t="str">
        <f>IF(AN152&lt;&gt;"",AN152,"")</f>
        <v/>
      </c>
      <c r="FK131" s="337"/>
      <c r="FL131" s="174" t="str">
        <f>IF($FJ131=$FJ133,IF($FH131=$FH133,IF($FF131&lt;&gt;"",IF($FF131&gt;$FF133,"W","L"),""),IF($FH131&gt;$FH133,"W","L")),IF($FJ131&gt;$FJ133,"W","L"))</f>
        <v/>
      </c>
    </row>
    <row r="132" spans="1:170" ht="11.25" customHeight="1">
      <c r="A132" s="261"/>
      <c r="B132" s="262"/>
      <c r="C132" s="262"/>
      <c r="D132" s="262"/>
      <c r="E132" s="26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82"/>
      <c r="AE132" s="282"/>
      <c r="AF132" s="282"/>
      <c r="AG132" s="282"/>
      <c r="AH132" s="304"/>
      <c r="AI132" s="305"/>
      <c r="AJ132" s="305"/>
      <c r="AK132" s="309"/>
      <c r="AL132" s="309"/>
      <c r="AM132" s="309"/>
      <c r="AN132" s="309"/>
      <c r="AO132" s="310"/>
      <c r="AQ132" s="157"/>
      <c r="AR132" s="158"/>
      <c r="AS132" s="158"/>
      <c r="AT132" s="158"/>
      <c r="AU132" s="158"/>
      <c r="AV132" s="158"/>
      <c r="AW132" s="158"/>
      <c r="AX132" s="158"/>
      <c r="AY132" s="158"/>
      <c r="AZ132" s="158"/>
      <c r="BA132" s="158"/>
      <c r="BB132" s="158"/>
      <c r="BC132" s="159"/>
      <c r="BD132" s="165"/>
      <c r="BE132" s="166"/>
      <c r="BF132" s="184"/>
      <c r="BG132" s="188"/>
      <c r="BH132" s="189"/>
      <c r="BI132" s="189"/>
      <c r="BJ132" s="189"/>
      <c r="BK132" s="189"/>
      <c r="BL132" s="189"/>
      <c r="BM132" s="189"/>
      <c r="BN132" s="189"/>
      <c r="BO132" s="189"/>
      <c r="BP132" s="189"/>
      <c r="BQ132" s="189"/>
      <c r="BR132" s="189"/>
      <c r="BS132" s="189"/>
      <c r="BT132" s="189"/>
      <c r="BU132" s="190"/>
      <c r="BV132" s="172"/>
      <c r="BW132" s="173"/>
      <c r="BX132" s="336"/>
      <c r="BY132" s="173"/>
      <c r="BZ132" s="336"/>
      <c r="CA132" s="173"/>
      <c r="CB132" s="336"/>
      <c r="CC132" s="173"/>
      <c r="CD132" s="336"/>
      <c r="CE132" s="338"/>
      <c r="CF132" s="174"/>
      <c r="CG132" s="157"/>
      <c r="CH132" s="158"/>
      <c r="CI132" s="158"/>
      <c r="CJ132" s="158"/>
      <c r="CK132" s="158"/>
      <c r="CL132" s="158"/>
      <c r="CM132" s="158"/>
      <c r="CN132" s="158"/>
      <c r="CO132" s="158"/>
      <c r="CP132" s="158"/>
      <c r="CQ132" s="158"/>
      <c r="CR132" s="158"/>
      <c r="CS132" s="159"/>
      <c r="CT132" s="165"/>
      <c r="CU132" s="166"/>
      <c r="CV132" s="184"/>
      <c r="CW132" s="188"/>
      <c r="CX132" s="189"/>
      <c r="CY132" s="189"/>
      <c r="CZ132" s="189"/>
      <c r="DA132" s="189"/>
      <c r="DB132" s="189"/>
      <c r="DC132" s="189"/>
      <c r="DD132" s="189"/>
      <c r="DE132" s="189"/>
      <c r="DF132" s="189"/>
      <c r="DG132" s="189"/>
      <c r="DH132" s="189"/>
      <c r="DI132" s="189"/>
      <c r="DJ132" s="189"/>
      <c r="DK132" s="190"/>
      <c r="DL132" s="172"/>
      <c r="DM132" s="173"/>
      <c r="DN132" s="336"/>
      <c r="DO132" s="173"/>
      <c r="DP132" s="336"/>
      <c r="DQ132" s="173"/>
      <c r="DR132" s="336"/>
      <c r="DS132" s="173"/>
      <c r="DT132" s="336"/>
      <c r="DU132" s="338"/>
      <c r="DV132" s="174"/>
      <c r="DW132" s="157"/>
      <c r="DX132" s="158"/>
      <c r="DY132" s="158"/>
      <c r="DZ132" s="158"/>
      <c r="EA132" s="158"/>
      <c r="EB132" s="158"/>
      <c r="EC132" s="158"/>
      <c r="ED132" s="158"/>
      <c r="EE132" s="158"/>
      <c r="EF132" s="158"/>
      <c r="EG132" s="158"/>
      <c r="EH132" s="158"/>
      <c r="EI132" s="159"/>
      <c r="EJ132" s="165"/>
      <c r="EK132" s="166"/>
      <c r="EL132" s="184"/>
      <c r="EM132" s="188"/>
      <c r="EN132" s="189"/>
      <c r="EO132" s="189"/>
      <c r="EP132" s="189"/>
      <c r="EQ132" s="189"/>
      <c r="ER132" s="189"/>
      <c r="ES132" s="189"/>
      <c r="ET132" s="189"/>
      <c r="EU132" s="189"/>
      <c r="EV132" s="189"/>
      <c r="EW132" s="189"/>
      <c r="EX132" s="189"/>
      <c r="EY132" s="189"/>
      <c r="EZ132" s="189"/>
      <c r="FA132" s="190"/>
      <c r="FB132" s="172"/>
      <c r="FC132" s="173"/>
      <c r="FD132" s="336"/>
      <c r="FE132" s="173"/>
      <c r="FF132" s="336"/>
      <c r="FG132" s="173"/>
      <c r="FH132" s="336"/>
      <c r="FI132" s="173"/>
      <c r="FJ132" s="336"/>
      <c r="FK132" s="338"/>
      <c r="FL132" s="174"/>
    </row>
    <row r="133" spans="1:170" ht="11.25" customHeight="1">
      <c r="A133" s="266" t="s">
        <v>11</v>
      </c>
      <c r="B133" s="267"/>
      <c r="C133" s="267"/>
      <c r="D133" s="277" t="s">
        <v>12</v>
      </c>
      <c r="E133" s="278"/>
      <c r="F133" s="280" t="str">
        <f>Players!$A$3</f>
        <v>Men's Singles</v>
      </c>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F133" s="281"/>
      <c r="AG133" s="281"/>
      <c r="AH133" s="302" t="s">
        <v>13</v>
      </c>
      <c r="AI133" s="303"/>
      <c r="AJ133" s="303"/>
      <c r="AK133" s="328" t="s">
        <v>54</v>
      </c>
      <c r="AL133" s="328"/>
      <c r="AM133" s="328"/>
      <c r="AN133" s="328"/>
      <c r="AO133" s="329"/>
      <c r="AQ133" s="157"/>
      <c r="AR133" s="158"/>
      <c r="AS133" s="158"/>
      <c r="AT133" s="158"/>
      <c r="AU133" s="158"/>
      <c r="AV133" s="158"/>
      <c r="AW133" s="158"/>
      <c r="AX133" s="158"/>
      <c r="AY133" s="158"/>
      <c r="AZ133" s="158"/>
      <c r="BA133" s="158"/>
      <c r="BB133" s="158"/>
      <c r="BC133" s="159"/>
      <c r="BD133" s="165"/>
      <c r="BE133" s="166"/>
      <c r="BF133" s="175" t="str">
        <f>C154</f>
        <v>G</v>
      </c>
      <c r="BG133" s="177" t="str">
        <f>IF(VLOOKUP($BF133,$A137:$C149,3,FALSE)=0,"",CONCATENATE(VLOOKUP(VLOOKUP($BF133,$A137:$C149,3,FALSE),Players!$C:$G,4,FALSE)," ",VLOOKUP($BF133,$A137:$C149,3,FALSE)," ",IF(ISERROR(VLOOKUP(VLOOKUP($BF133,$A137:$C149,3,FALSE),Players!$C:$G,5,FALSE)),"()",CONCATENATE("(",VLOOKUP(VLOOKUP($BF133,$A137:$C149,3,FALSE),Players!$C:$G,5,FALSE),")"))))</f>
        <v/>
      </c>
      <c r="BH133" s="178"/>
      <c r="BI133" s="178"/>
      <c r="BJ133" s="178"/>
      <c r="BK133" s="178"/>
      <c r="BL133" s="178"/>
      <c r="BM133" s="178"/>
      <c r="BN133" s="178"/>
      <c r="BO133" s="178"/>
      <c r="BP133" s="178"/>
      <c r="BQ133" s="178"/>
      <c r="BR133" s="178"/>
      <c r="BS133" s="178"/>
      <c r="BT133" s="178"/>
      <c r="BU133" s="179"/>
      <c r="BV133" s="150" t="str">
        <f>IF(D154&lt;&gt;"",D154,"")</f>
        <v/>
      </c>
      <c r="BW133" s="151"/>
      <c r="BX133" s="288" t="str">
        <f>IF(F154&lt;&gt;"",F154,"")</f>
        <v/>
      </c>
      <c r="BY133" s="151"/>
      <c r="BZ133" s="288" t="str">
        <f>IF(H154&lt;&gt;"",H154,"")</f>
        <v/>
      </c>
      <c r="CA133" s="151"/>
      <c r="CB133" s="288" t="str">
        <f>IF(J154&lt;&gt;"",J154,"")</f>
        <v/>
      </c>
      <c r="CC133" s="151"/>
      <c r="CD133" s="288" t="str">
        <f>IF(L154&lt;&gt;"",L154,"")</f>
        <v/>
      </c>
      <c r="CE133" s="332"/>
      <c r="CF133" s="174" t="str">
        <f>IF($CF131&lt;&gt;"",IF(CF131="W","L","W"),"")</f>
        <v/>
      </c>
      <c r="CG133" s="157"/>
      <c r="CH133" s="158"/>
      <c r="CI133" s="158"/>
      <c r="CJ133" s="158"/>
      <c r="CK133" s="158"/>
      <c r="CL133" s="158"/>
      <c r="CM133" s="158"/>
      <c r="CN133" s="158"/>
      <c r="CO133" s="158"/>
      <c r="CP133" s="158"/>
      <c r="CQ133" s="158"/>
      <c r="CR133" s="158"/>
      <c r="CS133" s="159"/>
      <c r="CT133" s="165"/>
      <c r="CU133" s="166"/>
      <c r="CV133" s="175" t="str">
        <f>Q154</f>
        <v>F</v>
      </c>
      <c r="CW133" s="177" t="str">
        <f>IF(VLOOKUP($CV133,$A137:$C149,3,FALSE)=0,"",CONCATENATE(VLOOKUP(VLOOKUP($CV133,$A137:$C149,3,FALSE),Players!$C:$G,4,FALSE)," ",VLOOKUP($CV133,$A137:$C149,3,FALSE)," ",IF(ISERROR(VLOOKUP(VLOOKUP($CV133,$A137:$C149,3,FALSE),Players!$C:$G,5,FALSE)),"()",CONCATENATE("(",VLOOKUP(VLOOKUP($CV133,$A137:$C149,3,FALSE),Players!$C:$G,5,FALSE),")"))))</f>
        <v/>
      </c>
      <c r="CX133" s="178"/>
      <c r="CY133" s="178"/>
      <c r="CZ133" s="178"/>
      <c r="DA133" s="178"/>
      <c r="DB133" s="178"/>
      <c r="DC133" s="178"/>
      <c r="DD133" s="178"/>
      <c r="DE133" s="178"/>
      <c r="DF133" s="178"/>
      <c r="DG133" s="178"/>
      <c r="DH133" s="178"/>
      <c r="DI133" s="178"/>
      <c r="DJ133" s="178"/>
      <c r="DK133" s="179"/>
      <c r="DL133" s="150" t="str">
        <f>IF(R154&lt;&gt;"",R154,"")</f>
        <v/>
      </c>
      <c r="DM133" s="151"/>
      <c r="DN133" s="288" t="str">
        <f>IF(T154&lt;&gt;"",T154,"")</f>
        <v/>
      </c>
      <c r="DO133" s="151"/>
      <c r="DP133" s="288" t="str">
        <f>IF(V154&lt;&gt;"",V154,"")</f>
        <v/>
      </c>
      <c r="DQ133" s="151"/>
      <c r="DR133" s="288" t="str">
        <f>IF(X154&lt;&gt;"",X154,"")</f>
        <v/>
      </c>
      <c r="DS133" s="151"/>
      <c r="DT133" s="288" t="str">
        <f>IF(Z154&lt;&gt;"",Z154,"")</f>
        <v/>
      </c>
      <c r="DU133" s="332"/>
      <c r="DV133" s="174" t="str">
        <f>IF($DV131&lt;&gt;"",IF(DV131="W","L","W"),"")</f>
        <v/>
      </c>
      <c r="DW133" s="157"/>
      <c r="DX133" s="158"/>
      <c r="DY133" s="158"/>
      <c r="DZ133" s="158"/>
      <c r="EA133" s="158"/>
      <c r="EB133" s="158"/>
      <c r="EC133" s="158"/>
      <c r="ED133" s="158"/>
      <c r="EE133" s="158"/>
      <c r="EF133" s="158"/>
      <c r="EG133" s="158"/>
      <c r="EH133" s="158"/>
      <c r="EI133" s="159"/>
      <c r="EJ133" s="165"/>
      <c r="EK133" s="166"/>
      <c r="EL133" s="175" t="str">
        <f>AE154</f>
        <v>G</v>
      </c>
      <c r="EM133" s="177" t="str">
        <f>IF(VLOOKUP($EL133,$A137:$C149,3,FALSE)=0,"",CONCATENATE(VLOOKUP(VLOOKUP($EL133,$A137:$C149,3,FALSE),Players!$C:$G,4,FALSE)," ",VLOOKUP($EL133,$A137:$C149,3,FALSE)," ",IF(ISERROR(VLOOKUP(VLOOKUP($EL133,$A137:$C149,3,FALSE),Players!$C:$G,5,FALSE)),"()",CONCATENATE("(",VLOOKUP(VLOOKUP($EL133,$A137:$C149,3,FALSE),Players!$C:$G,5,FALSE),")"))))</f>
        <v/>
      </c>
      <c r="EN133" s="178"/>
      <c r="EO133" s="178"/>
      <c r="EP133" s="178"/>
      <c r="EQ133" s="178"/>
      <c r="ER133" s="178"/>
      <c r="ES133" s="178"/>
      <c r="ET133" s="178"/>
      <c r="EU133" s="178"/>
      <c r="EV133" s="178"/>
      <c r="EW133" s="178"/>
      <c r="EX133" s="178"/>
      <c r="EY133" s="178"/>
      <c r="EZ133" s="178"/>
      <c r="FA133" s="179"/>
      <c r="FB133" s="150" t="str">
        <f>IF(AF154&lt;&gt;"",AF154,"")</f>
        <v/>
      </c>
      <c r="FC133" s="151"/>
      <c r="FD133" s="288" t="str">
        <f>IF(AH154&lt;&gt;"",AH154,"")</f>
        <v/>
      </c>
      <c r="FE133" s="151"/>
      <c r="FF133" s="288" t="str">
        <f>IF(AJ154&lt;&gt;"",AJ154,"")</f>
        <v/>
      </c>
      <c r="FG133" s="151"/>
      <c r="FH133" s="288" t="str">
        <f>IF(AL154&lt;&gt;"",AL154,"")</f>
        <v/>
      </c>
      <c r="FI133" s="151"/>
      <c r="FJ133" s="288" t="str">
        <f>IF(AN154&lt;&gt;"",AN154,"")</f>
        <v/>
      </c>
      <c r="FK133" s="332"/>
      <c r="FL133" s="174" t="str">
        <f>IF($FL131&lt;&gt;"",IF(FL131="W","L","W"),"")</f>
        <v/>
      </c>
    </row>
    <row r="134" spans="1:170" ht="11.25" customHeight="1" thickBot="1">
      <c r="A134" s="275"/>
      <c r="B134" s="276"/>
      <c r="C134" s="276"/>
      <c r="D134" s="279"/>
      <c r="E134" s="279"/>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82"/>
      <c r="AE134" s="282"/>
      <c r="AF134" s="282"/>
      <c r="AG134" s="282"/>
      <c r="AH134" s="304"/>
      <c r="AI134" s="305"/>
      <c r="AJ134" s="305"/>
      <c r="AK134" s="330"/>
      <c r="AL134" s="330"/>
      <c r="AM134" s="330"/>
      <c r="AN134" s="330"/>
      <c r="AO134" s="331"/>
      <c r="AQ134" s="160"/>
      <c r="AR134" s="161"/>
      <c r="AS134" s="161"/>
      <c r="AT134" s="161"/>
      <c r="AU134" s="161"/>
      <c r="AV134" s="161"/>
      <c r="AW134" s="161"/>
      <c r="AX134" s="161"/>
      <c r="AY134" s="161"/>
      <c r="AZ134" s="161"/>
      <c r="BA134" s="161"/>
      <c r="BB134" s="161"/>
      <c r="BC134" s="162"/>
      <c r="BD134" s="167"/>
      <c r="BE134" s="168"/>
      <c r="BF134" s="176"/>
      <c r="BG134" s="180"/>
      <c r="BH134" s="181"/>
      <c r="BI134" s="181"/>
      <c r="BJ134" s="181"/>
      <c r="BK134" s="181"/>
      <c r="BL134" s="181"/>
      <c r="BM134" s="181"/>
      <c r="BN134" s="181"/>
      <c r="BO134" s="181"/>
      <c r="BP134" s="181"/>
      <c r="BQ134" s="181"/>
      <c r="BR134" s="181"/>
      <c r="BS134" s="181"/>
      <c r="BT134" s="181"/>
      <c r="BU134" s="182"/>
      <c r="BV134" s="152"/>
      <c r="BW134" s="153"/>
      <c r="BX134" s="333"/>
      <c r="BY134" s="153"/>
      <c r="BZ134" s="333"/>
      <c r="CA134" s="153"/>
      <c r="CB134" s="333"/>
      <c r="CC134" s="153"/>
      <c r="CD134" s="333"/>
      <c r="CE134" s="334"/>
      <c r="CF134" s="174"/>
      <c r="CG134" s="160"/>
      <c r="CH134" s="161"/>
      <c r="CI134" s="161"/>
      <c r="CJ134" s="161"/>
      <c r="CK134" s="161"/>
      <c r="CL134" s="161"/>
      <c r="CM134" s="161"/>
      <c r="CN134" s="161"/>
      <c r="CO134" s="161"/>
      <c r="CP134" s="161"/>
      <c r="CQ134" s="161"/>
      <c r="CR134" s="161"/>
      <c r="CS134" s="162"/>
      <c r="CT134" s="167"/>
      <c r="CU134" s="168"/>
      <c r="CV134" s="176"/>
      <c r="CW134" s="180"/>
      <c r="CX134" s="181"/>
      <c r="CY134" s="181"/>
      <c r="CZ134" s="181"/>
      <c r="DA134" s="181"/>
      <c r="DB134" s="181"/>
      <c r="DC134" s="181"/>
      <c r="DD134" s="181"/>
      <c r="DE134" s="181"/>
      <c r="DF134" s="181"/>
      <c r="DG134" s="181"/>
      <c r="DH134" s="181"/>
      <c r="DI134" s="181"/>
      <c r="DJ134" s="181"/>
      <c r="DK134" s="182"/>
      <c r="DL134" s="152"/>
      <c r="DM134" s="153"/>
      <c r="DN134" s="333"/>
      <c r="DO134" s="153"/>
      <c r="DP134" s="333"/>
      <c r="DQ134" s="153"/>
      <c r="DR134" s="333"/>
      <c r="DS134" s="153"/>
      <c r="DT134" s="333"/>
      <c r="DU134" s="334"/>
      <c r="DV134" s="174"/>
      <c r="DW134" s="160"/>
      <c r="DX134" s="161"/>
      <c r="DY134" s="161"/>
      <c r="DZ134" s="161"/>
      <c r="EA134" s="161"/>
      <c r="EB134" s="161"/>
      <c r="EC134" s="161"/>
      <c r="ED134" s="161"/>
      <c r="EE134" s="161"/>
      <c r="EF134" s="161"/>
      <c r="EG134" s="161"/>
      <c r="EH134" s="161"/>
      <c r="EI134" s="162"/>
      <c r="EJ134" s="167"/>
      <c r="EK134" s="168"/>
      <c r="EL134" s="176"/>
      <c r="EM134" s="180"/>
      <c r="EN134" s="181"/>
      <c r="EO134" s="181"/>
      <c r="EP134" s="181"/>
      <c r="EQ134" s="181"/>
      <c r="ER134" s="181"/>
      <c r="ES134" s="181"/>
      <c r="ET134" s="181"/>
      <c r="EU134" s="181"/>
      <c r="EV134" s="181"/>
      <c r="EW134" s="181"/>
      <c r="EX134" s="181"/>
      <c r="EY134" s="181"/>
      <c r="EZ134" s="181"/>
      <c r="FA134" s="182"/>
      <c r="FB134" s="152"/>
      <c r="FC134" s="153"/>
      <c r="FD134" s="333"/>
      <c r="FE134" s="153"/>
      <c r="FF134" s="333"/>
      <c r="FG134" s="153"/>
      <c r="FH134" s="333"/>
      <c r="FI134" s="153"/>
      <c r="FJ134" s="333"/>
      <c r="FK134" s="334"/>
      <c r="FL134" s="174"/>
    </row>
    <row r="135" spans="1:170" ht="11.25" customHeight="1">
      <c r="A135" s="259" t="s">
        <v>15</v>
      </c>
      <c r="B135" s="260"/>
      <c r="C135" s="260"/>
      <c r="D135" s="264">
        <v>3</v>
      </c>
      <c r="E135" s="264"/>
      <c r="F135" s="266" t="s">
        <v>16</v>
      </c>
      <c r="G135" s="267"/>
      <c r="H135" s="267"/>
      <c r="I135" s="283"/>
      <c r="J135" s="284"/>
      <c r="K135" s="284"/>
      <c r="L135" s="284"/>
      <c r="M135" s="284"/>
      <c r="N135" s="264"/>
      <c r="O135" s="264"/>
      <c r="P135" s="264"/>
      <c r="Q135" s="264"/>
      <c r="R135" s="264"/>
      <c r="S135" s="264"/>
      <c r="T135" s="264"/>
      <c r="U135" s="264"/>
      <c r="V135" s="264"/>
      <c r="W135" s="325"/>
      <c r="X135" s="150" t="s">
        <v>17</v>
      </c>
      <c r="Y135" s="270"/>
      <c r="Z135" s="288" t="s">
        <v>18</v>
      </c>
      <c r="AA135" s="270"/>
      <c r="AB135" s="288" t="s">
        <v>19</v>
      </c>
      <c r="AC135" s="270"/>
      <c r="AD135" s="288" t="s">
        <v>20</v>
      </c>
      <c r="AE135" s="270"/>
      <c r="AF135" s="288" t="s">
        <v>43</v>
      </c>
      <c r="AG135" s="270"/>
      <c r="AH135" s="288" t="s">
        <v>52</v>
      </c>
      <c r="AI135" s="270"/>
      <c r="AJ135" s="288" t="s">
        <v>60</v>
      </c>
      <c r="AK135" s="368"/>
      <c r="AL135" s="292" t="s">
        <v>21</v>
      </c>
      <c r="AM135" s="293"/>
      <c r="AN135" s="296" t="s">
        <v>22</v>
      </c>
      <c r="AO135" s="297"/>
      <c r="AQ135" s="126"/>
      <c r="AR135" s="126"/>
      <c r="AS135" s="126"/>
      <c r="AT135" s="126"/>
      <c r="AU135" s="126"/>
      <c r="AV135" s="126"/>
      <c r="AW135" s="126"/>
      <c r="AX135" s="126"/>
      <c r="AY135" s="126"/>
      <c r="AZ135" s="126"/>
      <c r="BA135" s="126"/>
      <c r="BB135" s="126"/>
      <c r="BC135" s="126"/>
      <c r="BV135" s="169" t="str">
        <f>IF(CF131&lt;&gt;"",IF(AND(AND(BV131&gt;-1,BV133&gt;-1),OR(BV131&gt;10,BV133&gt;10),ABS(BV131-BV133)&gt;1,IF(OR(BV131&gt;11,BV133&gt;11),ABS(BV131-BV133)=2,TRUE),BV131=INT(BV131),BV133=INT(BV133)),"","Error"),"")</f>
        <v/>
      </c>
      <c r="BW135" s="169"/>
      <c r="BX135" s="169" t="str">
        <f>IF(CF131&lt;&gt;"",IF(AND(AND(BX131&gt;-1,BX133&gt;-1),OR(BX131&gt;10,BX133&gt;10),ABS(BX131-BX133)&gt;1,IF(OR(BX131&gt;11,BX133&gt;11),ABS(BX131-BX133)=2,TRUE),BX131=INT(BX131),BX133=INT(BX133)),"","Error"),"")</f>
        <v/>
      </c>
      <c r="BY135" s="169"/>
      <c r="BZ135" s="169" t="str">
        <f>IF(CF131&lt;&gt;"",IF(AND(AND(BZ131&gt;-1,BZ133&gt;-1),OR(BZ131&gt;10,BZ133&gt;10),ABS(BZ131-BZ133)&gt;1,IF(OR(BZ131&gt;11,BZ133&gt;11),ABS(BZ131-BZ133)=2,TRUE),BZ131=INT(BZ131),BZ133=INT(BZ133)),"","Error"),"")</f>
        <v/>
      </c>
      <c r="CA135" s="169"/>
      <c r="CB135" s="169" t="str">
        <f>IF(AND(CF131&lt;&gt;"",CB131&lt;&gt;""),IF(AND(AND(CB131&gt;-1,CB133&gt;-1),OR(CB131&gt;10,CB133&gt;10),ABS(CB131-CB133)&gt;1,IF(OR(CB131&gt;11,CB133&gt;11),ABS(CB131-CB133)=2,TRUE),CB131=INT(CB131),CB133=INT(CB133)),"","Error"),"")</f>
        <v/>
      </c>
      <c r="CC135" s="169"/>
      <c r="CD135" s="169" t="str">
        <f>IF(AND(CF131&lt;&gt;"",CD131&lt;&gt;""),IF(AND(AND(CD131&gt;-1,CD133&gt;-1),OR(CD131&gt;10,CD133&gt;10),ABS(CD131-CD133)&gt;1,IF(OR(CD131&gt;11,CD133&gt;11),ABS(CD131-CD133)=2,TRUE),CD131=INT(CD131),CD133=INT(CD133)),"","Error"),"")</f>
        <v/>
      </c>
      <c r="CE135" s="169"/>
      <c r="CG135" s="126"/>
      <c r="CH135" s="126"/>
      <c r="CI135" s="126"/>
      <c r="CJ135" s="126"/>
      <c r="CK135" s="126"/>
      <c r="CL135" s="126"/>
      <c r="CM135" s="126"/>
      <c r="CN135" s="126"/>
      <c r="CO135" s="126"/>
      <c r="CP135" s="126"/>
      <c r="CQ135" s="126"/>
      <c r="CR135" s="126"/>
      <c r="CS135" s="126"/>
      <c r="DL135" s="169" t="str">
        <f>IF(DV131&lt;&gt;"",IF(AND(AND(DL131&gt;-1,DL133&gt;-1),OR(DL131&gt;10,DL133&gt;10),ABS(DL131-DL133)&gt;1,IF(OR(DL131&gt;11,DL133&gt;11),ABS(DL131-DL133)=2,TRUE),DL131=INT(DL131),DL133=INT(DL133)),"","Error"),"")</f>
        <v/>
      </c>
      <c r="DM135" s="169"/>
      <c r="DN135" s="169" t="str">
        <f>IF(DV131&lt;&gt;"",IF(AND(AND(DN131&gt;-1,DN133&gt;-1),OR(DN131&gt;10,DN133&gt;10),ABS(DN131-DN133)&gt;1,IF(OR(DN131&gt;11,DN133&gt;11),ABS(DN131-DN133)=2,TRUE),DN131=INT(DN131),DN133=INT(DN133)),"","Error"),"")</f>
        <v/>
      </c>
      <c r="DO135" s="169"/>
      <c r="DP135" s="169" t="str">
        <f>IF(DV131&lt;&gt;"",IF(AND(AND(DP131&gt;-1,DP133&gt;-1),OR(DP131&gt;10,DP133&gt;10),ABS(DP131-DP133)&gt;1,IF(OR(DP131&gt;11,DP133&gt;11),ABS(DP131-DP133)=2,TRUE),DP131=INT(DP131),DP133=INT(DP133)),"","Error"),"")</f>
        <v/>
      </c>
      <c r="DQ135" s="169"/>
      <c r="DR135" s="169" t="str">
        <f>IF(AND(DV131&lt;&gt;"",DR131&lt;&gt;""),IF(AND(AND(DR131&gt;-1,DR133&gt;-1),OR(DR131&gt;10,DR133&gt;10),ABS(DR131-DR133)&gt;1,IF(OR(DR131&gt;11,DR133&gt;11),ABS(DR131-DR133)=2,TRUE),DR131=INT(DR131),DR133=INT(DR133)),"","Error"),"")</f>
        <v/>
      </c>
      <c r="DS135" s="169"/>
      <c r="DT135" s="169" t="str">
        <f>IF(AND(DV131&lt;&gt;"",DT131&lt;&gt;""),IF(AND(AND(DT131&gt;-1,DT133&gt;-1),OR(DT131&gt;10,DT133&gt;10),ABS(DT131-DT133)&gt;1,IF(OR(DT131&gt;11,DT133&gt;11),ABS(DT131-DT133)=2,TRUE),DT131=INT(DT131),DT133=INT(DT133)),"","Error"),"")</f>
        <v/>
      </c>
      <c r="DU135" s="169"/>
      <c r="DW135" s="126"/>
      <c r="DX135" s="126"/>
      <c r="DY135" s="126"/>
      <c r="DZ135" s="126"/>
      <c r="EA135" s="126"/>
      <c r="EB135" s="126"/>
      <c r="EC135" s="126"/>
      <c r="ED135" s="126"/>
      <c r="EE135" s="126"/>
      <c r="EF135" s="126"/>
      <c r="EG135" s="126"/>
      <c r="EH135" s="126"/>
      <c r="EI135" s="126"/>
      <c r="FB135" s="169" t="str">
        <f>IF(FL131&lt;&gt;"",IF(AND(AND(FB131&gt;-1,FB133&gt;-1),OR(FB131&gt;10,FB133&gt;10),ABS(FB131-FB133)&gt;1,IF(OR(FB131&gt;11,FB133&gt;11),ABS(FB131-FB133)=2,TRUE),FB131=INT(FB131),FB133=INT(FB133)),"","Error"),"")</f>
        <v/>
      </c>
      <c r="FC135" s="169"/>
      <c r="FD135" s="169" t="str">
        <f>IF(FL131&lt;&gt;"",IF(AND(AND(FD131&gt;-1,FD133&gt;-1),OR(FD131&gt;10,FD133&gt;10),ABS(FD131-FD133)&gt;1,IF(OR(FD131&gt;11,FD133&gt;11),ABS(FD131-FD133)=2,TRUE),FD131=INT(FD131),FD133=INT(FD133)),"","Error"),"")</f>
        <v/>
      </c>
      <c r="FE135" s="169"/>
      <c r="FF135" s="169" t="str">
        <f>IF(FL131&lt;&gt;"",IF(AND(AND(FF131&gt;-1,FF133&gt;-1),OR(FF131&gt;10,FF133&gt;10),ABS(FF131-FF133)&gt;1,IF(OR(FF131&gt;11,FF133&gt;11),ABS(FF131-FF133)=2,TRUE),FF131=INT(FF131),FF133=INT(FF133)),"","Error"),"")</f>
        <v/>
      </c>
      <c r="FG135" s="169"/>
      <c r="FH135" s="169" t="str">
        <f>IF(AND(FL131&lt;&gt;"",FH131&lt;&gt;""),IF(AND(AND(FH131&gt;-1,FH133&gt;-1),OR(FH131&gt;10,FH133&gt;10),ABS(FH131-FH133)&gt;1,IF(OR(FH131&gt;11,FH133&gt;11),ABS(FH131-FH133)=2,TRUE),FH131=INT(FH131),FH133=INT(FH133)),"","Error"),"")</f>
        <v/>
      </c>
      <c r="FI135" s="169"/>
      <c r="FJ135" s="169" t="str">
        <f>IF(AND(FL131&lt;&gt;"",FJ131&lt;&gt;""),IF(AND(AND(FJ131&gt;-1,FJ133&gt;-1),OR(FJ131&gt;10,FJ133&gt;10),ABS(FJ131-FJ133)&gt;1,IF(OR(FJ131&gt;11,FJ133&gt;11),ABS(FJ131-FJ133)=2,TRUE),FJ131=INT(FJ131),FJ133=INT(FJ133)),"","Error"),"")</f>
        <v/>
      </c>
      <c r="FK135" s="169"/>
    </row>
    <row r="136" spans="1:170" ht="11.25" customHeight="1" thickBot="1">
      <c r="A136" s="261"/>
      <c r="B136" s="262"/>
      <c r="C136" s="262"/>
      <c r="D136" s="326"/>
      <c r="E136" s="326"/>
      <c r="F136" s="275"/>
      <c r="G136" s="276"/>
      <c r="H136" s="276"/>
      <c r="I136" s="286"/>
      <c r="J136" s="286"/>
      <c r="K136" s="286"/>
      <c r="L136" s="286"/>
      <c r="M136" s="286"/>
      <c r="N136" s="326"/>
      <c r="O136" s="326"/>
      <c r="P136" s="326"/>
      <c r="Q136" s="326"/>
      <c r="R136" s="326"/>
      <c r="S136" s="326"/>
      <c r="T136" s="326"/>
      <c r="U136" s="326"/>
      <c r="V136" s="326"/>
      <c r="W136" s="327"/>
      <c r="X136" s="194"/>
      <c r="Y136" s="195"/>
      <c r="Z136" s="289"/>
      <c r="AA136" s="195"/>
      <c r="AB136" s="289"/>
      <c r="AC136" s="195"/>
      <c r="AD136" s="289"/>
      <c r="AE136" s="195"/>
      <c r="AF136" s="289"/>
      <c r="AG136" s="195"/>
      <c r="AH136" s="289"/>
      <c r="AI136" s="195"/>
      <c r="AJ136" s="289"/>
      <c r="AK136" s="369"/>
      <c r="AL136" s="294"/>
      <c r="AM136" s="295"/>
      <c r="AN136" s="298"/>
      <c r="AO136" s="299"/>
      <c r="AQ136" s="126"/>
      <c r="AR136" s="126"/>
      <c r="AS136" s="126"/>
      <c r="AT136" s="126"/>
      <c r="AU136" s="126"/>
      <c r="AV136" s="126"/>
      <c r="AW136" s="126"/>
      <c r="AX136" s="126"/>
      <c r="AY136" s="126"/>
      <c r="AZ136" s="126"/>
      <c r="BA136" s="126"/>
      <c r="BB136" s="126"/>
      <c r="BC136" s="126"/>
      <c r="CG136" s="126"/>
      <c r="CH136" s="126"/>
      <c r="CI136" s="126"/>
      <c r="CJ136" s="126"/>
      <c r="CK136" s="126"/>
      <c r="CL136" s="126"/>
      <c r="CM136" s="126"/>
      <c r="CN136" s="126"/>
      <c r="CO136" s="126"/>
      <c r="CP136" s="126"/>
      <c r="CQ136" s="126"/>
      <c r="CR136" s="126"/>
      <c r="CS136" s="126"/>
      <c r="DW136" s="126"/>
      <c r="DX136" s="126"/>
      <c r="DY136" s="126"/>
      <c r="DZ136" s="126"/>
      <c r="EA136" s="126"/>
      <c r="EB136" s="126"/>
      <c r="EC136" s="126"/>
      <c r="ED136" s="126"/>
      <c r="EE136" s="126"/>
      <c r="EF136" s="126"/>
      <c r="EG136" s="126"/>
      <c r="EH136" s="126"/>
      <c r="EI136" s="126"/>
    </row>
    <row r="137" spans="1:170" ht="11.25" customHeight="1">
      <c r="A137" s="210" t="str">
        <f>X135</f>
        <v>A</v>
      </c>
      <c r="B137" s="211"/>
      <c r="C137" s="357"/>
      <c r="D137" s="343"/>
      <c r="E137" s="343"/>
      <c r="F137" s="343"/>
      <c r="G137" s="343"/>
      <c r="H137" s="343"/>
      <c r="I137" s="343"/>
      <c r="J137" s="343"/>
      <c r="K137" s="343"/>
      <c r="L137" s="343"/>
      <c r="M137" s="215"/>
      <c r="N137" s="215"/>
      <c r="O137" s="215"/>
      <c r="P137" s="343"/>
      <c r="Q137" s="343"/>
      <c r="R137" s="343"/>
      <c r="S137" s="343"/>
      <c r="T137" s="343"/>
      <c r="U137" s="343"/>
      <c r="V137" s="343"/>
      <c r="W137" s="344"/>
      <c r="X137" s="365"/>
      <c r="Y137" s="366"/>
      <c r="Z137" s="252" t="str">
        <f>IF($D133="1P",IF(AN168=AN170,IF(AL168=AL170,IF(AJ168&lt;&gt;"",IF(AJ168&gt;AJ170,"W","L"),""),IF(AL168&gt;AL170,"W","L")),IF(AN168&gt;AN170,"W","L")),IF(AN156=AN158,IF(AL156=AL158,IF(AJ156&lt;&gt;"",IF(AJ156&gt;AJ158,"W","L"),""),IF(AL156&gt;AL158,"W","L")),IF(AN156&gt;AN158,"W","L")))</f>
        <v/>
      </c>
      <c r="AA137" s="253"/>
      <c r="AB137" s="252" t="str">
        <f>IF($D133="1P",IF(AN156=AN158,IF(AL156=AL158,IF(AJ156&lt;&gt;"",IF(AJ156&gt;AJ158,"W","L"),""),IF(AL156&gt;AL158,"W","L")),IF(AN156&gt;AN158,"W","L")),IF(Z172=Z174,IF(X172=X174,IF(V172&lt;&gt;"",IF(V172&gt;V174,"W","L"),""),IF(X172&gt;X174,"W","L")),IF(Z172&gt;Z174,"W","L")))</f>
        <v/>
      </c>
      <c r="AC137" s="253"/>
      <c r="AD137" s="252" t="str">
        <f>IF($D133="1P",IF(Z172=Z174,IF(X172=X174,IF(V172&lt;&gt;"",IF(V172&gt;V174,"W","L"),""),IF(X172&gt;X174,"W","L")),IF(Z172&gt;Z174,"W","L")),IF(Z160=Z162,IF(X160=X162,IF(V160&lt;&gt;"",IF(V160&gt;V162,"W","L"),""),IF(X160&gt;X162,"W","L")),IF(Z160&gt;Z162,"W","L")))</f>
        <v/>
      </c>
      <c r="AE137" s="253"/>
      <c r="AF137" s="252" t="str">
        <f>IF($D133="1P",IF(Z160=Z162,IF(X160=X162,IF(V160&lt;&gt;"",IF(V160&gt;V162,"W","L"),""),IF(X160&gt;X162,"W","L")),IF(Z160&gt;Z162,"W","L")),IF(L176=L178,IF(J176=J178,IF(H176&lt;&gt;"",IF(H176&gt;H178,"W","L"),""),IF(J176&gt;J503,"W","L")),IF(L176&gt;L178,"W","L")))</f>
        <v/>
      </c>
      <c r="AG137" s="253"/>
      <c r="AH137" s="252" t="str">
        <f>IF($D133="1P",IF(L176=L178,IF(J176=J178,IF(H176&lt;&gt;"",IF(H176&gt;H178,"W","L"),""),IF(J176&gt;J178,"W","L")),IF(L176&gt;L178,"W","L")),IF(AN168=AN170,IF(AL168=AL170,IF(AJ168&lt;&gt;"",IF(AJ168&gt;AJ170,"W","L"),""),IF(AL168&gt;AL170,"W","L")),IF(AN168&gt;AN170,"W","L")))</f>
        <v/>
      </c>
      <c r="AI137" s="253"/>
      <c r="AJ137" s="252" t="str">
        <f>IF($D133="1P",IF(L164=L166,IF(J164=J166,IF(H164&lt;&gt;"",IF(H164&gt;H166,"W","L"),""),IF(J164&gt;J166,"W","L")),IF(L164&gt;L166,"W","L")),IF(L164=L166,IF(J164=J166,IF(H164&lt;&gt;"",IF(H164&gt;H166,"W","L"),""),IF(J164&gt;J166,"W","L")),IF(L164&gt;L166,"W","L")))</f>
        <v/>
      </c>
      <c r="AK137" s="253"/>
      <c r="AL137" s="254" t="str">
        <f>IF(OR(COUNTIF(X137:AJ137,"W"),COUNTIF(X137:AJ137,"L")),COUNTIF(X137:AJ137,"W")*2+COUNTIF(X137:AJ137,"L"),"")</f>
        <v/>
      </c>
      <c r="AM137" s="255"/>
      <c r="AN137" s="256" t="str">
        <f>IF(AL137&lt;&gt;"",RANK(AL137,AL137:AL149,0),"")</f>
        <v/>
      </c>
      <c r="AO137" s="257"/>
      <c r="AQ137" s="127"/>
      <c r="AR137" s="127"/>
      <c r="AS137" s="127"/>
      <c r="AT137" s="127"/>
      <c r="AU137" s="127"/>
      <c r="AV137" s="127"/>
      <c r="AW137" s="127"/>
      <c r="AX137" s="127"/>
      <c r="AY137" s="127"/>
      <c r="AZ137" s="127"/>
      <c r="BA137" s="127"/>
      <c r="BB137" s="127"/>
      <c r="BC137" s="127"/>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127"/>
      <c r="CH137" s="127"/>
      <c r="CI137" s="127"/>
      <c r="CJ137" s="127"/>
      <c r="CK137" s="127"/>
      <c r="CL137" s="127"/>
      <c r="CM137" s="127"/>
      <c r="CN137" s="127"/>
      <c r="CO137" s="127"/>
      <c r="CP137" s="127"/>
      <c r="CQ137" s="127"/>
      <c r="CR137" s="127"/>
      <c r="CS137" s="127"/>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W137" s="127"/>
      <c r="DX137" s="127"/>
      <c r="DY137" s="127"/>
      <c r="DZ137" s="127"/>
      <c r="EA137" s="127"/>
      <c r="EB137" s="127"/>
      <c r="EC137" s="127"/>
      <c r="ED137" s="127"/>
      <c r="EE137" s="127"/>
      <c r="EF137" s="127"/>
      <c r="EG137" s="127"/>
      <c r="EH137" s="127"/>
      <c r="EI137" s="127"/>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row>
    <row r="138" spans="1:170" ht="11.25" customHeight="1">
      <c r="A138" s="212"/>
      <c r="B138" s="213"/>
      <c r="C138" s="218"/>
      <c r="D138" s="218"/>
      <c r="E138" s="218"/>
      <c r="F138" s="218"/>
      <c r="G138" s="218"/>
      <c r="H138" s="218"/>
      <c r="I138" s="218"/>
      <c r="J138" s="218"/>
      <c r="K138" s="218"/>
      <c r="L138" s="218"/>
      <c r="M138" s="218"/>
      <c r="N138" s="218"/>
      <c r="O138" s="218"/>
      <c r="P138" s="218"/>
      <c r="Q138" s="218"/>
      <c r="R138" s="218"/>
      <c r="S138" s="218"/>
      <c r="T138" s="218"/>
      <c r="U138" s="218"/>
      <c r="V138" s="218"/>
      <c r="W138" s="219"/>
      <c r="X138" s="367"/>
      <c r="Y138" s="364"/>
      <c r="Z138" s="234"/>
      <c r="AA138" s="233"/>
      <c r="AB138" s="224"/>
      <c r="AC138" s="225"/>
      <c r="AD138" s="234"/>
      <c r="AE138" s="233"/>
      <c r="AF138" s="234"/>
      <c r="AG138" s="233"/>
      <c r="AH138" s="234"/>
      <c r="AI138" s="233"/>
      <c r="AJ138" s="234"/>
      <c r="AK138" s="233"/>
      <c r="AL138" s="241"/>
      <c r="AM138" s="240"/>
      <c r="AN138" s="258"/>
      <c r="AO138" s="243"/>
      <c r="AQ138" s="128"/>
      <c r="AR138" s="128"/>
      <c r="AS138" s="128"/>
      <c r="AT138" s="128"/>
      <c r="AU138" s="128"/>
      <c r="AV138" s="128"/>
      <c r="AW138" s="128"/>
      <c r="AX138" s="128"/>
      <c r="AY138" s="128"/>
      <c r="AZ138" s="128"/>
      <c r="BA138" s="128"/>
      <c r="BB138" s="128"/>
      <c r="BC138" s="128"/>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128"/>
      <c r="CH138" s="128"/>
      <c r="CI138" s="128"/>
      <c r="CJ138" s="128"/>
      <c r="CK138" s="128"/>
      <c r="CL138" s="128"/>
      <c r="CM138" s="128"/>
      <c r="CN138" s="128"/>
      <c r="CO138" s="128"/>
      <c r="CP138" s="128"/>
      <c r="CQ138" s="128"/>
      <c r="CR138" s="128"/>
      <c r="CS138" s="128"/>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W138" s="128"/>
      <c r="DX138" s="128"/>
      <c r="DY138" s="128"/>
      <c r="DZ138" s="128"/>
      <c r="EA138" s="128"/>
      <c r="EB138" s="128"/>
      <c r="EC138" s="128"/>
      <c r="ED138" s="128"/>
      <c r="EE138" s="128"/>
      <c r="EF138" s="128"/>
      <c r="EG138" s="128"/>
      <c r="EH138" s="128"/>
      <c r="EI138" s="128"/>
      <c r="EJ138" s="41"/>
      <c r="EK138" s="41"/>
      <c r="EL138" s="41"/>
      <c r="EM138" s="41"/>
      <c r="EN138" s="41"/>
      <c r="EO138" s="41"/>
      <c r="EP138" s="41"/>
      <c r="EQ138" s="41"/>
      <c r="ER138" s="41"/>
      <c r="ES138" s="41"/>
      <c r="ET138" s="41"/>
      <c r="EU138" s="41"/>
      <c r="EV138" s="41"/>
      <c r="EW138" s="41"/>
      <c r="EX138" s="41"/>
      <c r="EY138" s="41"/>
      <c r="EZ138" s="41"/>
      <c r="FA138" s="41"/>
      <c r="FB138" s="41"/>
      <c r="FC138" s="41"/>
      <c r="FD138" s="41"/>
      <c r="FE138" s="41"/>
      <c r="FF138" s="41"/>
      <c r="FG138" s="41"/>
      <c r="FH138" s="41"/>
      <c r="FI138" s="41"/>
      <c r="FJ138" s="41"/>
      <c r="FK138" s="41"/>
    </row>
    <row r="139" spans="1:170" ht="11.25" customHeight="1">
      <c r="A139" s="210" t="str">
        <f>Z135</f>
        <v>B</v>
      </c>
      <c r="B139" s="211"/>
      <c r="C139" s="357"/>
      <c r="D139" s="343"/>
      <c r="E139" s="343"/>
      <c r="F139" s="343"/>
      <c r="G139" s="343"/>
      <c r="H139" s="343"/>
      <c r="I139" s="343"/>
      <c r="J139" s="343"/>
      <c r="K139" s="343"/>
      <c r="L139" s="343"/>
      <c r="M139" s="215"/>
      <c r="N139" s="215"/>
      <c r="O139" s="215"/>
      <c r="P139" s="343"/>
      <c r="Q139" s="343"/>
      <c r="R139" s="343"/>
      <c r="S139" s="343"/>
      <c r="T139" s="343"/>
      <c r="U139" s="343"/>
      <c r="V139" s="343"/>
      <c r="W139" s="344"/>
      <c r="X139" s="220" t="str">
        <f>IF(Z137&lt;&gt;"",IF(Z137="W","L","W"),"")</f>
        <v/>
      </c>
      <c r="Y139" s="221"/>
      <c r="Z139" s="228"/>
      <c r="AA139" s="362"/>
      <c r="AB139" s="227" t="str">
        <f>IF($D133="1P",IF(Z156=Z158,IF(X156=X158,IF(V156&lt;&gt;"",IF(V156&gt;V158,"W","L"),""),IF(X156&gt;X158,"W","L")),IF(Z156&gt;Z158,"W","L")),IF(AN176=AN178,IF(AL176=AL178,IF(AJ176&lt;&gt;"",IF(AJ176&gt;AJ178,"W","L"),""),IF(AL176&gt;AL178,"W","L")),IF(AN176&gt;AN178,"W","L")))</f>
        <v/>
      </c>
      <c r="AC139" s="221"/>
      <c r="AD139" s="227" t="str">
        <f>IF($D133="1P",IF(AN160=AN162,IF(AL160=AL162,IF(AJ160&lt;&gt;"",IF(AJ160&gt;AJ162,"W","L"),""),IF(AL160&gt;AL162,"W","L")),IF(AN160&gt;AN162,"W","L")),IF(Z176=Z178,IF(X176=X178,IF(V176&lt;&gt;"",IF(V176&gt;V178,"W","L"),""),IF(X176&gt;X178,"W","L")),IF(Z176&gt;Z178,"W","L")))</f>
        <v/>
      </c>
      <c r="AE139" s="221"/>
      <c r="AF139" s="227" t="str">
        <f>IF($D133="1P",IF(L168=L170,IF(J168=J170,IF(H168&lt;&gt;"",IF(H168&gt;H170,"W","L"),""),IF(J168&gt;J170,"W","L")),IF(L168&gt;L170,"W","L")),IF(L168=L170,IF(J168=J170,IF(H168&lt;&gt;"",IF(H168&gt;H170,"W","L"),""),IF(J168&gt;J170,"W","L")),IF(L168&gt;L170,"W","L")))</f>
        <v/>
      </c>
      <c r="AG139" s="221"/>
      <c r="AH139" s="227" t="str">
        <f>IF($D133="1P",IF(AN152=AN154,IF(AL152=AL154,IF(AJ152&lt;&gt;"",IF(AJ152&gt;AJ154,"W","L"),""),IF(AL152&gt;AL154,"W","L")),IF(AN152&gt;AN154,"W","L")),IF(Z168=Z170,IF(X168=X170,IF(V168&lt;&gt;"",IF(V168&gt;V170,"W","L"),""),IF(X168&gt;X170,"W","L")),IF(Z168&gt;Z170,"W","L")))</f>
        <v/>
      </c>
      <c r="AI139" s="221"/>
      <c r="AJ139" s="227" t="str">
        <f>IF($D133="1P",IF(L152=L154,IF(J152=J154,IF(H152&lt;&gt;"",IF(H152&gt;H154,"W","L"),""),IF(J152&gt;J154,"W","L")),IF(L152&gt;L174,"W","L")),IF(L152=L154,IF(J152=J154,IF(H152&lt;&gt;"",IF(H152&gt;H154,"W","L"),""),IF(J152&gt;J154,"W","L")),IF(L152&gt;L154,"W","L")))</f>
        <v/>
      </c>
      <c r="AK139" s="221"/>
      <c r="AL139" s="239" t="str">
        <f>IF(OR(COUNTIF(X139:AJ139,"W"),COUNTIF(X139:AJ139,"L")),COUNTIF(X139:AJ139,"W")*2+COUNTIF(X139:AJ139,"L"),"")</f>
        <v/>
      </c>
      <c r="AM139" s="240"/>
      <c r="AN139" s="242" t="str">
        <f>IF(AL139&lt;&gt;"",RANK(AL139,AL137:AL149,0),"")</f>
        <v/>
      </c>
      <c r="AO139" s="243"/>
      <c r="AQ139" s="126"/>
      <c r="AR139" s="126"/>
      <c r="AS139" s="126"/>
      <c r="AT139" s="126"/>
      <c r="AU139" s="126"/>
      <c r="AV139" s="126"/>
      <c r="AW139" s="126"/>
      <c r="AX139" s="126"/>
      <c r="AY139" s="126"/>
      <c r="AZ139" s="126"/>
      <c r="BA139" s="126"/>
      <c r="BB139" s="126"/>
      <c r="BC139" s="126"/>
      <c r="CG139" s="126"/>
      <c r="CH139" s="126"/>
      <c r="CI139" s="126"/>
      <c r="CJ139" s="126"/>
      <c r="CK139" s="126"/>
      <c r="CL139" s="126"/>
      <c r="CM139" s="126"/>
      <c r="CN139" s="126"/>
      <c r="CO139" s="126"/>
      <c r="CP139" s="126"/>
      <c r="CQ139" s="126"/>
      <c r="CR139" s="126"/>
      <c r="CS139" s="126"/>
      <c r="DW139" s="126"/>
      <c r="DX139" s="126"/>
      <c r="DY139" s="126"/>
      <c r="DZ139" s="126"/>
      <c r="EA139" s="126"/>
      <c r="EB139" s="126"/>
      <c r="EC139" s="126"/>
      <c r="ED139" s="126"/>
      <c r="EE139" s="126"/>
      <c r="EF139" s="126"/>
      <c r="EG139" s="126"/>
      <c r="EH139" s="126"/>
      <c r="EI139" s="126"/>
    </row>
    <row r="140" spans="1:170" ht="11.25" customHeight="1" thickBot="1">
      <c r="A140" s="212"/>
      <c r="B140" s="213"/>
      <c r="C140" s="218"/>
      <c r="D140" s="218"/>
      <c r="E140" s="218"/>
      <c r="F140" s="218"/>
      <c r="G140" s="218"/>
      <c r="H140" s="218"/>
      <c r="I140" s="218"/>
      <c r="J140" s="218"/>
      <c r="K140" s="218"/>
      <c r="L140" s="218"/>
      <c r="M140" s="218"/>
      <c r="N140" s="218"/>
      <c r="O140" s="218"/>
      <c r="P140" s="218"/>
      <c r="Q140" s="218"/>
      <c r="R140" s="218"/>
      <c r="S140" s="218"/>
      <c r="T140" s="218"/>
      <c r="U140" s="218"/>
      <c r="V140" s="218"/>
      <c r="W140" s="219"/>
      <c r="X140" s="232"/>
      <c r="Y140" s="233"/>
      <c r="Z140" s="363"/>
      <c r="AA140" s="364"/>
      <c r="AB140" s="234"/>
      <c r="AC140" s="233"/>
      <c r="AD140" s="234"/>
      <c r="AE140" s="233"/>
      <c r="AF140" s="234"/>
      <c r="AG140" s="233"/>
      <c r="AH140" s="234"/>
      <c r="AI140" s="233"/>
      <c r="AJ140" s="234"/>
      <c r="AK140" s="233"/>
      <c r="AL140" s="241"/>
      <c r="AM140" s="240"/>
      <c r="AN140" s="258"/>
      <c r="AO140" s="243"/>
      <c r="AQ140" s="127"/>
      <c r="AR140" s="127"/>
      <c r="AS140" s="127"/>
      <c r="AT140" s="127"/>
      <c r="AU140" s="127"/>
      <c r="AV140" s="127"/>
      <c r="AW140" s="127"/>
      <c r="AX140" s="127"/>
      <c r="AY140" s="127"/>
      <c r="AZ140" s="127"/>
      <c r="BA140" s="127"/>
      <c r="BB140" s="127"/>
      <c r="BC140" s="127"/>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G140" s="127"/>
      <c r="CH140" s="127"/>
      <c r="CI140" s="127"/>
      <c r="CJ140" s="127"/>
      <c r="CK140" s="127"/>
      <c r="CL140" s="127"/>
      <c r="CM140" s="127"/>
      <c r="CN140" s="127"/>
      <c r="CO140" s="127"/>
      <c r="CP140" s="127"/>
      <c r="CQ140" s="127"/>
      <c r="CR140" s="127"/>
      <c r="CS140" s="127"/>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W140" s="127"/>
      <c r="DX140" s="127"/>
      <c r="DY140" s="127"/>
      <c r="DZ140" s="127"/>
      <c r="EA140" s="127"/>
      <c r="EB140" s="127"/>
      <c r="EC140" s="127"/>
      <c r="ED140" s="127"/>
      <c r="EE140" s="127"/>
      <c r="EF140" s="127"/>
      <c r="EG140" s="127"/>
      <c r="EH140" s="127"/>
      <c r="EI140" s="127"/>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row>
    <row r="141" spans="1:170" ht="11.25" customHeight="1">
      <c r="A141" s="210" t="str">
        <f>AB135</f>
        <v>C</v>
      </c>
      <c r="B141" s="211"/>
      <c r="C141" s="357"/>
      <c r="D141" s="343"/>
      <c r="E141" s="343"/>
      <c r="F141" s="343"/>
      <c r="G141" s="343"/>
      <c r="H141" s="343"/>
      <c r="I141" s="343"/>
      <c r="J141" s="343"/>
      <c r="K141" s="343"/>
      <c r="L141" s="343"/>
      <c r="M141" s="215"/>
      <c r="N141" s="215"/>
      <c r="O141" s="215"/>
      <c r="P141" s="343"/>
      <c r="Q141" s="343"/>
      <c r="R141" s="343"/>
      <c r="S141" s="343"/>
      <c r="T141" s="343"/>
      <c r="U141" s="343"/>
      <c r="V141" s="343"/>
      <c r="W141" s="344"/>
      <c r="X141" s="220" t="str">
        <f>IF(AB137&lt;&gt;"",IF(AB137="W","L","W"),"")</f>
        <v/>
      </c>
      <c r="Y141" s="360"/>
      <c r="Z141" s="227" t="str">
        <f>IF(AB139&lt;&gt;"",IF(AB139="W","L","W"),"")</f>
        <v/>
      </c>
      <c r="AA141" s="221"/>
      <c r="AB141" s="228"/>
      <c r="AC141" s="362"/>
      <c r="AD141" s="227" t="str">
        <f>IF($D133="1P",IF(L172=L174,IF(J172=J174,IF(H172&lt;&gt;"",IF(H172&gt;H174,"W","L"),""),IF(J172&gt;J174,"W","L")),IF(L172&gt;L174,"W","L")),IF(L172=L174,IF(J172=J174,IF(H172&lt;&gt;"",IF(H172&gt;H174,"W","L"),""),IF(J172&gt;J174,"W","L")),IF(L172&gt;L174,"W","L")))</f>
        <v/>
      </c>
      <c r="AE141" s="221"/>
      <c r="AF141" s="227" t="str">
        <f>IF($D133="1P",IF(Z176=Z178,IF(X176=X178,IF(V176&lt;&gt;"",IF(V176&gt;V178,"W","L"),""),IF(X176&gt;X178,"W","L")),IF(Z176&gt;Z178,"W","L")),IF(Z164=Z166,IF(X164=X166,IF(V164&lt;&gt;"",IF(V164&gt;V166,"W","L"),""),IF(X164&gt;X166,"W","L")),IF(Z164&gt;Z166,"W","L")))</f>
        <v/>
      </c>
      <c r="AG141" s="221"/>
      <c r="AH141" s="227" t="str">
        <f>IF($D133="1P",IF(L156=L158,IF(J156=J158,IF(H156&lt;&gt;"",IF(H156&gt;H158,"W","L"),""),IF(J156&gt;J158,"W","L")),IF(L156&gt;L158,"W","L")),IF(L156=L158,IF(J156=J158,IF(H156&lt;&gt;"",IF(H156&gt;H158,"W","L"),""),IF(J156&gt;J158,"W","L")),IF(L156&gt;L158,"W","L")))</f>
        <v/>
      </c>
      <c r="AI141" s="221"/>
      <c r="AJ141" s="227" t="str">
        <f>IF($D133="1P",IF(Z168=Z170,IF(X168=X170,IF(V168&lt;&gt;"",IF(V168&gt;V170,"W","L"),""),IF(X168&gt;X170,"W","L")),IF(Z168&gt;Z170,"W","L")),IF(Z156=Z158,IF(X156=X158,IF(V156&lt;&gt;"",IF(V156&gt;V158,"W","L"),""),IF(X156&gt;X158,"W","L")),IF(Z156&gt;Z158,"W","L")))</f>
        <v/>
      </c>
      <c r="AK141" s="221"/>
      <c r="AL141" s="239" t="str">
        <f>IF(OR(COUNTIF(X141:AJ141,"W"),COUNTIF(X141:AJ141,"L")),COUNTIF(X141:AJ141,"W")*2+COUNTIF(X141:AJ141,"L"),"")</f>
        <v/>
      </c>
      <c r="AM141" s="240"/>
      <c r="AN141" s="242" t="str">
        <f>IF(AL141&lt;&gt;"",RANK(AL141,AL137:AL149,0),"")</f>
        <v/>
      </c>
      <c r="AO141" s="243"/>
      <c r="AQ141" s="154" t="str">
        <f>CONCATENATE($A135," ",$D135,","," ",$F133)</f>
        <v>Group: 3, Men's Singles</v>
      </c>
      <c r="AR141" s="155"/>
      <c r="AS141" s="155"/>
      <c r="AT141" s="155"/>
      <c r="AU141" s="155"/>
      <c r="AV141" s="155"/>
      <c r="AW141" s="155"/>
      <c r="AX141" s="155"/>
      <c r="AY141" s="155"/>
      <c r="AZ141" s="155"/>
      <c r="BA141" s="155"/>
      <c r="BB141" s="155"/>
      <c r="BC141" s="156"/>
      <c r="BD141" s="163">
        <f>A156</f>
        <v>2</v>
      </c>
      <c r="BE141" s="164"/>
      <c r="BF141" s="183" t="str">
        <f>C156</f>
        <v>C</v>
      </c>
      <c r="BG141" s="185" t="str">
        <f>IF(VLOOKUP($BF141,$A137:$C149,3,FALSE)=0,"",CONCATENATE(VLOOKUP(VLOOKUP($BF141,$A137:$C149,3,FALSE),Players!$C:$G,4,FALSE)," ",VLOOKUP($BF141,$A137:$C149,3,FALSE)," ",IF(ISERROR(VLOOKUP(VLOOKUP($BF141,$A137:$C149,3,FALSE),Players!$C:$G,5,FALSE)),"()",CONCATENATE("(",VLOOKUP(VLOOKUP($BF141,$A137:$C149,3,FALSE),Players!$C:$G,5,FALSE),")"))))</f>
        <v/>
      </c>
      <c r="BH141" s="186"/>
      <c r="BI141" s="186"/>
      <c r="BJ141" s="186"/>
      <c r="BK141" s="186"/>
      <c r="BL141" s="186"/>
      <c r="BM141" s="186"/>
      <c r="BN141" s="186"/>
      <c r="BO141" s="186"/>
      <c r="BP141" s="186"/>
      <c r="BQ141" s="186"/>
      <c r="BR141" s="186"/>
      <c r="BS141" s="186"/>
      <c r="BT141" s="186"/>
      <c r="BU141" s="187"/>
      <c r="BV141" s="170" t="str">
        <f>IF(D156&lt;&gt;"",D156,"")</f>
        <v/>
      </c>
      <c r="BW141" s="171"/>
      <c r="BX141" s="335" t="str">
        <f>IF(F156&lt;&gt;"",F156,"")</f>
        <v/>
      </c>
      <c r="BY141" s="171"/>
      <c r="BZ141" s="335" t="str">
        <f>IF(H156&lt;&gt;"",H156,"")</f>
        <v/>
      </c>
      <c r="CA141" s="171"/>
      <c r="CB141" s="335" t="str">
        <f>IF(J156&lt;&gt;"",J156,"")</f>
        <v/>
      </c>
      <c r="CC141" s="171"/>
      <c r="CD141" s="335" t="str">
        <f>IF(L156&lt;&gt;"",L156,"")</f>
        <v/>
      </c>
      <c r="CE141" s="337"/>
      <c r="CF141" s="174" t="str">
        <f>IF($CD141=$CD143,IF($CB141=$CB143,IF($BZ141&lt;&gt;"",IF($BZ141&gt;$BZ143,"W","L"),""),IF($CB141&gt;$CB143,"W","L")),IF($CD141&gt;$CD143,"W","L"))</f>
        <v/>
      </c>
      <c r="CG141" s="154" t="str">
        <f>CONCATENATE($A135," ",$D135,","," ",$F133)</f>
        <v>Group: 3, Men's Singles</v>
      </c>
      <c r="CH141" s="155"/>
      <c r="CI141" s="155"/>
      <c r="CJ141" s="155"/>
      <c r="CK141" s="155"/>
      <c r="CL141" s="155"/>
      <c r="CM141" s="155"/>
      <c r="CN141" s="155"/>
      <c r="CO141" s="155"/>
      <c r="CP141" s="155"/>
      <c r="CQ141" s="155"/>
      <c r="CR141" s="155"/>
      <c r="CS141" s="156"/>
      <c r="CT141" s="163">
        <f>O156</f>
        <v>9</v>
      </c>
      <c r="CU141" s="164"/>
      <c r="CV141" s="183" t="str">
        <f>Q156</f>
        <v>C</v>
      </c>
      <c r="CW141" s="185" t="str">
        <f>IF(VLOOKUP($CV141,$A137:$C149,3,FALSE)=0,"",CONCATENATE(VLOOKUP(VLOOKUP($CV141,$A137:$C149,3,FALSE),Players!$C:$G,4,FALSE)," ",VLOOKUP($CV141,$A137:$C149,3,FALSE)," ",IF(ISERROR(VLOOKUP(VLOOKUP($CV141,$A137:$C149,3,FALSE),Players!$C:$G,5,FALSE)),"()",CONCATENATE("(",VLOOKUP(VLOOKUP($CV141,$A137:$C149,3,FALSE),Players!$C:$G,5,FALSE),")"))))</f>
        <v/>
      </c>
      <c r="CX141" s="186"/>
      <c r="CY141" s="186"/>
      <c r="CZ141" s="186"/>
      <c r="DA141" s="186"/>
      <c r="DB141" s="186"/>
      <c r="DC141" s="186"/>
      <c r="DD141" s="186"/>
      <c r="DE141" s="186"/>
      <c r="DF141" s="186"/>
      <c r="DG141" s="186"/>
      <c r="DH141" s="186"/>
      <c r="DI141" s="186"/>
      <c r="DJ141" s="186"/>
      <c r="DK141" s="187"/>
      <c r="DL141" s="170" t="str">
        <f>IF(R156&lt;&gt;"",R156,"")</f>
        <v/>
      </c>
      <c r="DM141" s="171"/>
      <c r="DN141" s="335" t="str">
        <f>IF(T156&lt;&gt;"",T156,"")</f>
        <v/>
      </c>
      <c r="DO141" s="171"/>
      <c r="DP141" s="335" t="str">
        <f>IF(V156&lt;&gt;"",V156,"")</f>
        <v/>
      </c>
      <c r="DQ141" s="171"/>
      <c r="DR141" s="335" t="str">
        <f>IF(X156&lt;&gt;"",X156,"")</f>
        <v/>
      </c>
      <c r="DS141" s="171"/>
      <c r="DT141" s="335" t="str">
        <f>IF(Z156&lt;&gt;"",Z156,"")</f>
        <v/>
      </c>
      <c r="DU141" s="337"/>
      <c r="DV141" s="174" t="str">
        <f>IF($DT141=$DT143,IF($DR141=$DR143,IF($DP141&lt;&gt;"",IF($DP141&gt;$DP143,"W","L"),""),IF($DR141&gt;$DR143,"W","L")),IF($DT141&gt;$DT143,"W","L"))</f>
        <v/>
      </c>
      <c r="DW141" s="154" t="str">
        <f>CONCATENATE($A135," ",$D135,","," ",$F133)</f>
        <v>Group: 3, Men's Singles</v>
      </c>
      <c r="DX141" s="155"/>
      <c r="DY141" s="155"/>
      <c r="DZ141" s="155"/>
      <c r="EA141" s="155"/>
      <c r="EB141" s="155"/>
      <c r="EC141" s="155"/>
      <c r="ED141" s="155"/>
      <c r="EE141" s="155"/>
      <c r="EF141" s="155"/>
      <c r="EG141" s="155"/>
      <c r="EH141" s="155"/>
      <c r="EI141" s="156"/>
      <c r="EJ141" s="163">
        <f>AC156</f>
        <v>16</v>
      </c>
      <c r="EK141" s="164"/>
      <c r="EL141" s="183" t="str">
        <f>AE156</f>
        <v>A</v>
      </c>
      <c r="EM141" s="185" t="str">
        <f>IF(VLOOKUP($EL141,$A137:$C149,3,FALSE)=0,"",CONCATENATE(VLOOKUP(VLOOKUP($EL141,$A137:$C149,3,FALSE),Players!$C:$G,4,FALSE)," ",VLOOKUP($EL141,$A137:$C149,3,FALSE)," ",IF(ISERROR(VLOOKUP(VLOOKUP($EL141,$A137:$C149,3,FALSE),Players!$C:$G,5,FALSE)),"()",CONCATENATE("(",VLOOKUP(VLOOKUP($EL141,$A137:$C149,3,FALSE),Players!$C:$G,5,FALSE),")"))))</f>
        <v/>
      </c>
      <c r="EN141" s="186"/>
      <c r="EO141" s="186"/>
      <c r="EP141" s="186"/>
      <c r="EQ141" s="186"/>
      <c r="ER141" s="186"/>
      <c r="ES141" s="186"/>
      <c r="ET141" s="186"/>
      <c r="EU141" s="186"/>
      <c r="EV141" s="186"/>
      <c r="EW141" s="186"/>
      <c r="EX141" s="186"/>
      <c r="EY141" s="186"/>
      <c r="EZ141" s="186"/>
      <c r="FA141" s="187"/>
      <c r="FB141" s="170" t="str">
        <f>IF(AF156&lt;&gt;"",AF156,"")</f>
        <v/>
      </c>
      <c r="FC141" s="171"/>
      <c r="FD141" s="335" t="str">
        <f>IF(AH156&lt;&gt;"",AH156,"")</f>
        <v/>
      </c>
      <c r="FE141" s="171"/>
      <c r="FF141" s="335" t="str">
        <f>IF(AJ156&lt;&gt;"",AJ156,"")</f>
        <v/>
      </c>
      <c r="FG141" s="171"/>
      <c r="FH141" s="335" t="str">
        <f>IF(AL156&lt;&gt;"",AL156,"")</f>
        <v/>
      </c>
      <c r="FI141" s="171"/>
      <c r="FJ141" s="335" t="str">
        <f>IF(AN156&lt;&gt;"",AN156,"")</f>
        <v/>
      </c>
      <c r="FK141" s="337"/>
      <c r="FL141" s="174" t="str">
        <f>IF($FJ141=$FJ143,IF($FH141=$FH143,IF($FF141&lt;&gt;"",IF($FF141&gt;$FF143,"W","L"),""),IF($FH141&gt;$FH143,"W","L")),IF($FJ141&gt;$FJ143,"W","L"))</f>
        <v/>
      </c>
    </row>
    <row r="142" spans="1:170" ht="11.25" customHeight="1">
      <c r="A142" s="212"/>
      <c r="B142" s="213"/>
      <c r="C142" s="218"/>
      <c r="D142" s="218"/>
      <c r="E142" s="218"/>
      <c r="F142" s="218"/>
      <c r="G142" s="218"/>
      <c r="H142" s="218"/>
      <c r="I142" s="218"/>
      <c r="J142" s="218"/>
      <c r="K142" s="218"/>
      <c r="L142" s="218"/>
      <c r="M142" s="218"/>
      <c r="N142" s="218"/>
      <c r="O142" s="218"/>
      <c r="P142" s="218"/>
      <c r="Q142" s="218"/>
      <c r="R142" s="218"/>
      <c r="S142" s="218"/>
      <c r="T142" s="218"/>
      <c r="U142" s="218"/>
      <c r="V142" s="218"/>
      <c r="W142" s="219"/>
      <c r="X142" s="232"/>
      <c r="Y142" s="361"/>
      <c r="Z142" s="234"/>
      <c r="AA142" s="233"/>
      <c r="AB142" s="363"/>
      <c r="AC142" s="364"/>
      <c r="AD142" s="234"/>
      <c r="AE142" s="233"/>
      <c r="AF142" s="234"/>
      <c r="AG142" s="233"/>
      <c r="AH142" s="234"/>
      <c r="AI142" s="233"/>
      <c r="AJ142" s="234"/>
      <c r="AK142" s="233"/>
      <c r="AL142" s="241"/>
      <c r="AM142" s="240"/>
      <c r="AN142" s="258"/>
      <c r="AO142" s="243"/>
      <c r="AQ142" s="157"/>
      <c r="AR142" s="158"/>
      <c r="AS142" s="158"/>
      <c r="AT142" s="158"/>
      <c r="AU142" s="158"/>
      <c r="AV142" s="158"/>
      <c r="AW142" s="158"/>
      <c r="AX142" s="158"/>
      <c r="AY142" s="158"/>
      <c r="AZ142" s="158"/>
      <c r="BA142" s="158"/>
      <c r="BB142" s="158"/>
      <c r="BC142" s="159"/>
      <c r="BD142" s="165"/>
      <c r="BE142" s="166"/>
      <c r="BF142" s="184"/>
      <c r="BG142" s="188"/>
      <c r="BH142" s="189"/>
      <c r="BI142" s="189"/>
      <c r="BJ142" s="189"/>
      <c r="BK142" s="189"/>
      <c r="BL142" s="189"/>
      <c r="BM142" s="189"/>
      <c r="BN142" s="189"/>
      <c r="BO142" s="189"/>
      <c r="BP142" s="189"/>
      <c r="BQ142" s="189"/>
      <c r="BR142" s="189"/>
      <c r="BS142" s="189"/>
      <c r="BT142" s="189"/>
      <c r="BU142" s="190"/>
      <c r="BV142" s="172"/>
      <c r="BW142" s="173"/>
      <c r="BX142" s="336"/>
      <c r="BY142" s="173"/>
      <c r="BZ142" s="336"/>
      <c r="CA142" s="173"/>
      <c r="CB142" s="336"/>
      <c r="CC142" s="173"/>
      <c r="CD142" s="336"/>
      <c r="CE142" s="338"/>
      <c r="CF142" s="174"/>
      <c r="CG142" s="157"/>
      <c r="CH142" s="158"/>
      <c r="CI142" s="158"/>
      <c r="CJ142" s="158"/>
      <c r="CK142" s="158"/>
      <c r="CL142" s="158"/>
      <c r="CM142" s="158"/>
      <c r="CN142" s="158"/>
      <c r="CO142" s="158"/>
      <c r="CP142" s="158"/>
      <c r="CQ142" s="158"/>
      <c r="CR142" s="158"/>
      <c r="CS142" s="159"/>
      <c r="CT142" s="165"/>
      <c r="CU142" s="166"/>
      <c r="CV142" s="184"/>
      <c r="CW142" s="188"/>
      <c r="CX142" s="189"/>
      <c r="CY142" s="189"/>
      <c r="CZ142" s="189"/>
      <c r="DA142" s="189"/>
      <c r="DB142" s="189"/>
      <c r="DC142" s="189"/>
      <c r="DD142" s="189"/>
      <c r="DE142" s="189"/>
      <c r="DF142" s="189"/>
      <c r="DG142" s="189"/>
      <c r="DH142" s="189"/>
      <c r="DI142" s="189"/>
      <c r="DJ142" s="189"/>
      <c r="DK142" s="190"/>
      <c r="DL142" s="172"/>
      <c r="DM142" s="173"/>
      <c r="DN142" s="336"/>
      <c r="DO142" s="173"/>
      <c r="DP142" s="336"/>
      <c r="DQ142" s="173"/>
      <c r="DR142" s="336"/>
      <c r="DS142" s="173"/>
      <c r="DT142" s="336"/>
      <c r="DU142" s="338"/>
      <c r="DV142" s="174"/>
      <c r="DW142" s="157"/>
      <c r="DX142" s="158"/>
      <c r="DY142" s="158"/>
      <c r="DZ142" s="158"/>
      <c r="EA142" s="158"/>
      <c r="EB142" s="158"/>
      <c r="EC142" s="158"/>
      <c r="ED142" s="158"/>
      <c r="EE142" s="158"/>
      <c r="EF142" s="158"/>
      <c r="EG142" s="158"/>
      <c r="EH142" s="158"/>
      <c r="EI142" s="159"/>
      <c r="EJ142" s="165"/>
      <c r="EK142" s="166"/>
      <c r="EL142" s="184"/>
      <c r="EM142" s="188"/>
      <c r="EN142" s="189"/>
      <c r="EO142" s="189"/>
      <c r="EP142" s="189"/>
      <c r="EQ142" s="189"/>
      <c r="ER142" s="189"/>
      <c r="ES142" s="189"/>
      <c r="ET142" s="189"/>
      <c r="EU142" s="189"/>
      <c r="EV142" s="189"/>
      <c r="EW142" s="189"/>
      <c r="EX142" s="189"/>
      <c r="EY142" s="189"/>
      <c r="EZ142" s="189"/>
      <c r="FA142" s="190"/>
      <c r="FB142" s="172"/>
      <c r="FC142" s="173"/>
      <c r="FD142" s="336"/>
      <c r="FE142" s="173"/>
      <c r="FF142" s="336"/>
      <c r="FG142" s="173"/>
      <c r="FH142" s="336"/>
      <c r="FI142" s="173"/>
      <c r="FJ142" s="336"/>
      <c r="FK142" s="338"/>
      <c r="FL142" s="174"/>
    </row>
    <row r="143" spans="1:170" ht="11.25" customHeight="1">
      <c r="A143" s="210" t="str">
        <f>AD135</f>
        <v>D</v>
      </c>
      <c r="B143" s="211"/>
      <c r="C143" s="357"/>
      <c r="D143" s="343"/>
      <c r="E143" s="343"/>
      <c r="F143" s="343"/>
      <c r="G143" s="343"/>
      <c r="H143" s="343"/>
      <c r="I143" s="343"/>
      <c r="J143" s="343"/>
      <c r="K143" s="343"/>
      <c r="L143" s="343"/>
      <c r="M143" s="215"/>
      <c r="N143" s="215"/>
      <c r="O143" s="215"/>
      <c r="P143" s="343"/>
      <c r="Q143" s="343"/>
      <c r="R143" s="343"/>
      <c r="S143" s="343"/>
      <c r="T143" s="343"/>
      <c r="U143" s="343"/>
      <c r="V143" s="343"/>
      <c r="W143" s="344"/>
      <c r="X143" s="220" t="str">
        <f>IF(AD137&lt;&gt;"",IF(AD137="W","L","W"),"")</f>
        <v/>
      </c>
      <c r="Y143" s="221"/>
      <c r="Z143" s="227" t="str">
        <f>IF(AD139&lt;&gt;"",IF(AD139="W","L","W"),"")</f>
        <v/>
      </c>
      <c r="AA143" s="221"/>
      <c r="AB143" s="227" t="str">
        <f>IF(AD141&lt;&gt;"",IF(AD141="W","L","W"),"")</f>
        <v/>
      </c>
      <c r="AC143" s="221"/>
      <c r="AD143" s="228"/>
      <c r="AE143" s="362"/>
      <c r="AF143" s="227" t="str">
        <f>IF($D133="1P",IF(L160=L162,IF(J160=J162,IF(H160&lt;&gt;"",IF(H160&gt;H162,"W","L"),""),IF(J160&gt;J162,"W","L")),IF(L160&gt;L162,"W","L")),IF(L160=L162,IF(J160=J162,IF(H160&lt;&gt;"",IF(H160&gt;H162,"W","L"),""),IF(J160&gt;J162,"W","L")),IF(L160&gt;L162,"W","L")))</f>
        <v/>
      </c>
      <c r="AG143" s="221"/>
      <c r="AH143" s="227" t="str">
        <f>IF($D133="1P",IF(Z164=Z166,IF(X164=X166,IF(V164&lt;&gt;"",IF(V164&gt;V166,"W","L"),""),IF(X164&gt;X166,"W","L")),IF(Z164&gt;Z166,"W","L")),IF(Z152=Z154,IF(X152=X154,IF(V152&lt;&gt;"",IF(V152&gt;V154,"W","L"),""),IF(X152&gt;X154,"W","L")),IF(Z152&gt;Z154,"W","L")))</f>
        <v/>
      </c>
      <c r="AI143" s="221"/>
      <c r="AJ143" s="227" t="str">
        <f>IF($D133="1P",IF(AN172=AN174,IF(AL172=AL174,IF(AJ172&lt;&gt;"",IF(AJ172&gt;AJ174,"W","L"),""),IF(AL172&gt;AL174,"W","L")),IF(AN172&gt;AN174,"W","L")),IF(AN160=AN162,IF(AL160=AL162,IF(AJ160&lt;&gt;"",IF(AJ160&gt;AJ162,"W","L"),""),IF(AL160&gt;AL162,"W","L")),IF(AN160&gt;AN162,"W","L")))</f>
        <v/>
      </c>
      <c r="AK143" s="221"/>
      <c r="AL143" s="239" t="str">
        <f>IF(OR(COUNTIF(X143:AJ143,"W"),COUNTIF(X143:AJ143,"L")),COUNTIF(X143:AJ143,"W")*2+COUNTIF(X143:AJ143,"L"),"")</f>
        <v/>
      </c>
      <c r="AM143" s="240"/>
      <c r="AN143" s="242" t="str">
        <f>IF(AL143&lt;&gt;"",RANK(AL143,AL137:AL149,0),"")</f>
        <v/>
      </c>
      <c r="AO143" s="243"/>
      <c r="AQ143" s="157"/>
      <c r="AR143" s="158"/>
      <c r="AS143" s="158"/>
      <c r="AT143" s="158"/>
      <c r="AU143" s="158"/>
      <c r="AV143" s="158"/>
      <c r="AW143" s="158"/>
      <c r="AX143" s="158"/>
      <c r="AY143" s="158"/>
      <c r="AZ143" s="158"/>
      <c r="BA143" s="158"/>
      <c r="BB143" s="158"/>
      <c r="BC143" s="159"/>
      <c r="BD143" s="165"/>
      <c r="BE143" s="166"/>
      <c r="BF143" s="175" t="str">
        <f>C158</f>
        <v>F</v>
      </c>
      <c r="BG143" s="177" t="str">
        <f>IF(VLOOKUP($BF143,$A137:$C149,3,FALSE)=0,"",CONCATENATE(VLOOKUP(VLOOKUP($BF143,$A137:$C149,3,FALSE),Players!$C:$G,4,FALSE)," ",VLOOKUP($BF143,$A137:$C149,3,FALSE)," ",IF(ISERROR(VLOOKUP(VLOOKUP($BF143,$A137:$C149,3,FALSE),Players!$C:$G,5,FALSE)),"()",CONCATENATE("(",VLOOKUP(VLOOKUP($BF143,$A137:$C149,3,FALSE),Players!$C:$G,5,FALSE),")"))))</f>
        <v/>
      </c>
      <c r="BH143" s="178"/>
      <c r="BI143" s="178"/>
      <c r="BJ143" s="178"/>
      <c r="BK143" s="178"/>
      <c r="BL143" s="178"/>
      <c r="BM143" s="178"/>
      <c r="BN143" s="178"/>
      <c r="BO143" s="178"/>
      <c r="BP143" s="178"/>
      <c r="BQ143" s="178"/>
      <c r="BR143" s="178"/>
      <c r="BS143" s="178"/>
      <c r="BT143" s="178"/>
      <c r="BU143" s="179"/>
      <c r="BV143" s="150" t="str">
        <f>IF(D158&lt;&gt;"",D158,"")</f>
        <v/>
      </c>
      <c r="BW143" s="151"/>
      <c r="BX143" s="288" t="str">
        <f>IF(F158&lt;&gt;"",F158,"")</f>
        <v/>
      </c>
      <c r="BY143" s="151"/>
      <c r="BZ143" s="288" t="str">
        <f>IF(H158&lt;&gt;"",H158,"")</f>
        <v/>
      </c>
      <c r="CA143" s="151"/>
      <c r="CB143" s="288" t="str">
        <f>IF(J158&lt;&gt;"",J158,"")</f>
        <v/>
      </c>
      <c r="CC143" s="151"/>
      <c r="CD143" s="288" t="str">
        <f>IF(L158&lt;&gt;"",L158,"")</f>
        <v/>
      </c>
      <c r="CE143" s="332"/>
      <c r="CF143" s="174" t="str">
        <f>IF($CF141&lt;&gt;"",IF(CF141="W","L","W"),"")</f>
        <v/>
      </c>
      <c r="CG143" s="157"/>
      <c r="CH143" s="158"/>
      <c r="CI143" s="158"/>
      <c r="CJ143" s="158"/>
      <c r="CK143" s="158"/>
      <c r="CL143" s="158"/>
      <c r="CM143" s="158"/>
      <c r="CN143" s="158"/>
      <c r="CO143" s="158"/>
      <c r="CP143" s="158"/>
      <c r="CQ143" s="158"/>
      <c r="CR143" s="158"/>
      <c r="CS143" s="159"/>
      <c r="CT143" s="165"/>
      <c r="CU143" s="166"/>
      <c r="CV143" s="175" t="str">
        <f>Q158</f>
        <v>G</v>
      </c>
      <c r="CW143" s="177" t="str">
        <f>IF(VLOOKUP($CV143,$A137:$C149,3,FALSE)=0,"",CONCATENATE(VLOOKUP(VLOOKUP($CV143,$A137:$C149,3,FALSE),Players!$C:$G,4,FALSE)," ",VLOOKUP($CV143,$A137:$C149,3,FALSE)," ",IF(ISERROR(VLOOKUP(VLOOKUP($CV143,$A137:$C149,3,FALSE),Players!$C:$G,5,FALSE)),"()",CONCATENATE("(",VLOOKUP(VLOOKUP($CV143,$A137:$C149,3,FALSE),Players!$C:$G,5,FALSE),")"))))</f>
        <v/>
      </c>
      <c r="CX143" s="178"/>
      <c r="CY143" s="178"/>
      <c r="CZ143" s="178"/>
      <c r="DA143" s="178"/>
      <c r="DB143" s="178"/>
      <c r="DC143" s="178"/>
      <c r="DD143" s="178"/>
      <c r="DE143" s="178"/>
      <c r="DF143" s="178"/>
      <c r="DG143" s="178"/>
      <c r="DH143" s="178"/>
      <c r="DI143" s="178"/>
      <c r="DJ143" s="178"/>
      <c r="DK143" s="179"/>
      <c r="DL143" s="150" t="str">
        <f>IF(R158&lt;&gt;"",R158,"")</f>
        <v/>
      </c>
      <c r="DM143" s="151"/>
      <c r="DN143" s="288" t="str">
        <f>IF(T158&lt;&gt;"",T158,"")</f>
        <v/>
      </c>
      <c r="DO143" s="151"/>
      <c r="DP143" s="288" t="str">
        <f>IF(V158&lt;&gt;"",V158,"")</f>
        <v/>
      </c>
      <c r="DQ143" s="151"/>
      <c r="DR143" s="288" t="str">
        <f>IF(X158&lt;&gt;"",X158,"")</f>
        <v/>
      </c>
      <c r="DS143" s="151"/>
      <c r="DT143" s="288" t="str">
        <f>IF(Z158&lt;&gt;"",Z158,"")</f>
        <v/>
      </c>
      <c r="DU143" s="332"/>
      <c r="DV143" s="174" t="str">
        <f>IF($DV141&lt;&gt;"",IF(DV141="W","L","W"),"")</f>
        <v/>
      </c>
      <c r="DW143" s="157"/>
      <c r="DX143" s="158"/>
      <c r="DY143" s="158"/>
      <c r="DZ143" s="158"/>
      <c r="EA143" s="158"/>
      <c r="EB143" s="158"/>
      <c r="EC143" s="158"/>
      <c r="ED143" s="158"/>
      <c r="EE143" s="158"/>
      <c r="EF143" s="158"/>
      <c r="EG143" s="158"/>
      <c r="EH143" s="158"/>
      <c r="EI143" s="159"/>
      <c r="EJ143" s="165"/>
      <c r="EK143" s="166"/>
      <c r="EL143" s="175" t="str">
        <f>AE158</f>
        <v>B</v>
      </c>
      <c r="EM143" s="177" t="str">
        <f>IF(VLOOKUP($EL143,$A137:$C149,3,FALSE)=0,"",CONCATENATE(VLOOKUP(VLOOKUP($EL143,$A137:$C149,3,FALSE),Players!$C:$G,4,FALSE)," ",VLOOKUP($EL143,$A137:$C149,3,FALSE)," ",IF(ISERROR(VLOOKUP(VLOOKUP($EL143,$A137:$C149,3,FALSE),Players!$C:$G,5,FALSE)),"()",CONCATENATE("(",VLOOKUP(VLOOKUP($EL143,$A137:$C149,3,FALSE),Players!$C:$G,5,FALSE),")"))))</f>
        <v/>
      </c>
      <c r="EN143" s="178"/>
      <c r="EO143" s="178"/>
      <c r="EP143" s="178"/>
      <c r="EQ143" s="178"/>
      <c r="ER143" s="178"/>
      <c r="ES143" s="178"/>
      <c r="ET143" s="178"/>
      <c r="EU143" s="178"/>
      <c r="EV143" s="178"/>
      <c r="EW143" s="178"/>
      <c r="EX143" s="178"/>
      <c r="EY143" s="178"/>
      <c r="EZ143" s="178"/>
      <c r="FA143" s="179"/>
      <c r="FB143" s="150" t="str">
        <f>IF(AF158&lt;&gt;"",AF158,"")</f>
        <v/>
      </c>
      <c r="FC143" s="151"/>
      <c r="FD143" s="288" t="str">
        <f>IF(AH158&lt;&gt;"",AH158,"")</f>
        <v/>
      </c>
      <c r="FE143" s="151"/>
      <c r="FF143" s="288" t="str">
        <f>IF(AJ158&lt;&gt;"",AJ158,"")</f>
        <v/>
      </c>
      <c r="FG143" s="151"/>
      <c r="FH143" s="288" t="str">
        <f>IF(AL158&lt;&gt;"",AL158,"")</f>
        <v/>
      </c>
      <c r="FI143" s="151"/>
      <c r="FJ143" s="288" t="str">
        <f>IF(AN158&lt;&gt;"",AN158,"")</f>
        <v/>
      </c>
      <c r="FK143" s="332"/>
      <c r="FL143" s="174" t="str">
        <f>IF($FL141&lt;&gt;"",IF(FL141="W","L","W"),"")</f>
        <v/>
      </c>
    </row>
    <row r="144" spans="1:170" ht="11.25" customHeight="1" thickBot="1">
      <c r="A144" s="212"/>
      <c r="B144" s="213"/>
      <c r="C144" s="218"/>
      <c r="D144" s="218"/>
      <c r="E144" s="218"/>
      <c r="F144" s="218"/>
      <c r="G144" s="218"/>
      <c r="H144" s="218"/>
      <c r="I144" s="218"/>
      <c r="J144" s="218"/>
      <c r="K144" s="218"/>
      <c r="L144" s="218"/>
      <c r="M144" s="218"/>
      <c r="N144" s="218"/>
      <c r="O144" s="218"/>
      <c r="P144" s="218"/>
      <c r="Q144" s="218"/>
      <c r="R144" s="218"/>
      <c r="S144" s="218"/>
      <c r="T144" s="218"/>
      <c r="U144" s="218"/>
      <c r="V144" s="218"/>
      <c r="W144" s="219"/>
      <c r="X144" s="232"/>
      <c r="Y144" s="233"/>
      <c r="Z144" s="234"/>
      <c r="AA144" s="233"/>
      <c r="AB144" s="234"/>
      <c r="AC144" s="233"/>
      <c r="AD144" s="363"/>
      <c r="AE144" s="364"/>
      <c r="AF144" s="234"/>
      <c r="AG144" s="233"/>
      <c r="AH144" s="234"/>
      <c r="AI144" s="233"/>
      <c r="AJ144" s="234"/>
      <c r="AK144" s="233"/>
      <c r="AL144" s="241"/>
      <c r="AM144" s="240"/>
      <c r="AN144" s="258"/>
      <c r="AO144" s="243"/>
      <c r="AQ144" s="160"/>
      <c r="AR144" s="161"/>
      <c r="AS144" s="161"/>
      <c r="AT144" s="161"/>
      <c r="AU144" s="161"/>
      <c r="AV144" s="161"/>
      <c r="AW144" s="161"/>
      <c r="AX144" s="161"/>
      <c r="AY144" s="161"/>
      <c r="AZ144" s="161"/>
      <c r="BA144" s="161"/>
      <c r="BB144" s="161"/>
      <c r="BC144" s="162"/>
      <c r="BD144" s="167"/>
      <c r="BE144" s="168"/>
      <c r="BF144" s="176"/>
      <c r="BG144" s="180"/>
      <c r="BH144" s="181"/>
      <c r="BI144" s="181"/>
      <c r="BJ144" s="181"/>
      <c r="BK144" s="181"/>
      <c r="BL144" s="181"/>
      <c r="BM144" s="181"/>
      <c r="BN144" s="181"/>
      <c r="BO144" s="181"/>
      <c r="BP144" s="181"/>
      <c r="BQ144" s="181"/>
      <c r="BR144" s="181"/>
      <c r="BS144" s="181"/>
      <c r="BT144" s="181"/>
      <c r="BU144" s="182"/>
      <c r="BV144" s="152"/>
      <c r="BW144" s="153"/>
      <c r="BX144" s="333"/>
      <c r="BY144" s="153"/>
      <c r="BZ144" s="333"/>
      <c r="CA144" s="153"/>
      <c r="CB144" s="333"/>
      <c r="CC144" s="153"/>
      <c r="CD144" s="333"/>
      <c r="CE144" s="334"/>
      <c r="CF144" s="349"/>
      <c r="CG144" s="160"/>
      <c r="CH144" s="161"/>
      <c r="CI144" s="161"/>
      <c r="CJ144" s="161"/>
      <c r="CK144" s="161"/>
      <c r="CL144" s="161"/>
      <c r="CM144" s="161"/>
      <c r="CN144" s="161"/>
      <c r="CO144" s="161"/>
      <c r="CP144" s="161"/>
      <c r="CQ144" s="161"/>
      <c r="CR144" s="161"/>
      <c r="CS144" s="162"/>
      <c r="CT144" s="167"/>
      <c r="CU144" s="168"/>
      <c r="CV144" s="176"/>
      <c r="CW144" s="180"/>
      <c r="CX144" s="181"/>
      <c r="CY144" s="181"/>
      <c r="CZ144" s="181"/>
      <c r="DA144" s="181"/>
      <c r="DB144" s="181"/>
      <c r="DC144" s="181"/>
      <c r="DD144" s="181"/>
      <c r="DE144" s="181"/>
      <c r="DF144" s="181"/>
      <c r="DG144" s="181"/>
      <c r="DH144" s="181"/>
      <c r="DI144" s="181"/>
      <c r="DJ144" s="181"/>
      <c r="DK144" s="182"/>
      <c r="DL144" s="152"/>
      <c r="DM144" s="153"/>
      <c r="DN144" s="333"/>
      <c r="DO144" s="153"/>
      <c r="DP144" s="333"/>
      <c r="DQ144" s="153"/>
      <c r="DR144" s="333"/>
      <c r="DS144" s="153"/>
      <c r="DT144" s="333"/>
      <c r="DU144" s="334"/>
      <c r="DV144" s="174"/>
      <c r="DW144" s="160"/>
      <c r="DX144" s="161"/>
      <c r="DY144" s="161"/>
      <c r="DZ144" s="161"/>
      <c r="EA144" s="161"/>
      <c r="EB144" s="161"/>
      <c r="EC144" s="161"/>
      <c r="ED144" s="161"/>
      <c r="EE144" s="161"/>
      <c r="EF144" s="161"/>
      <c r="EG144" s="161"/>
      <c r="EH144" s="161"/>
      <c r="EI144" s="162"/>
      <c r="EJ144" s="167"/>
      <c r="EK144" s="168"/>
      <c r="EL144" s="176"/>
      <c r="EM144" s="180"/>
      <c r="EN144" s="181"/>
      <c r="EO144" s="181"/>
      <c r="EP144" s="181"/>
      <c r="EQ144" s="181"/>
      <c r="ER144" s="181"/>
      <c r="ES144" s="181"/>
      <c r="ET144" s="181"/>
      <c r="EU144" s="181"/>
      <c r="EV144" s="181"/>
      <c r="EW144" s="181"/>
      <c r="EX144" s="181"/>
      <c r="EY144" s="181"/>
      <c r="EZ144" s="181"/>
      <c r="FA144" s="182"/>
      <c r="FB144" s="152"/>
      <c r="FC144" s="153"/>
      <c r="FD144" s="333"/>
      <c r="FE144" s="153"/>
      <c r="FF144" s="333"/>
      <c r="FG144" s="153"/>
      <c r="FH144" s="333"/>
      <c r="FI144" s="153"/>
      <c r="FJ144" s="333"/>
      <c r="FK144" s="334"/>
      <c r="FL144" s="174"/>
    </row>
    <row r="145" spans="1:170" ht="11.25" customHeight="1">
      <c r="A145" s="210" t="str">
        <f>AF135</f>
        <v>E</v>
      </c>
      <c r="B145" s="211"/>
      <c r="C145" s="357"/>
      <c r="D145" s="343"/>
      <c r="E145" s="343"/>
      <c r="F145" s="343"/>
      <c r="G145" s="343"/>
      <c r="H145" s="343"/>
      <c r="I145" s="343"/>
      <c r="J145" s="343"/>
      <c r="K145" s="343"/>
      <c r="L145" s="343"/>
      <c r="M145" s="215"/>
      <c r="N145" s="215"/>
      <c r="O145" s="215"/>
      <c r="P145" s="343"/>
      <c r="Q145" s="343"/>
      <c r="R145" s="343"/>
      <c r="S145" s="343"/>
      <c r="T145" s="343"/>
      <c r="U145" s="343"/>
      <c r="V145" s="343"/>
      <c r="W145" s="344"/>
      <c r="X145" s="220" t="str">
        <f>IF(AF137&lt;&gt;"",IF(AF137="W","L","W"),"")</f>
        <v/>
      </c>
      <c r="Y145" s="221"/>
      <c r="Z145" s="227" t="str">
        <f>IF(AF139&lt;&gt;"",IF(AF139="W","L","W"),"")</f>
        <v/>
      </c>
      <c r="AA145" s="221"/>
      <c r="AB145" s="227" t="str">
        <f>IF(AF141&lt;&gt;"",IF(AF141="W","L","W"),"")</f>
        <v/>
      </c>
      <c r="AC145" s="221"/>
      <c r="AD145" s="227" t="str">
        <f>IF(AF143&lt;&gt;"",IF(AF143="W","L","W"),"")</f>
        <v/>
      </c>
      <c r="AE145" s="221"/>
      <c r="AF145" s="228"/>
      <c r="AG145" s="362"/>
      <c r="AH145" s="227" t="str">
        <f>IF($D133="1P",IF(AN176=AN178,IF(AL176=AL178,IF(AJ176&lt;&gt;"",IF(AJ176&gt;AJ178,"W","L"),""),IF(AL176&gt;AL178,"W","L")),IF(AN176&gt;AN178,"W","L")),IF(AN164=AN166,IF(AL164=AL166,IF(AJ164&lt;&gt;"",IF(AJ164&gt;AJ166,"W","L"),""),IF(AL164&gt;AL166,"W","L")),IF(AN164&gt;AN166,"W","L")))</f>
        <v/>
      </c>
      <c r="AI145" s="221"/>
      <c r="AJ145" s="227" t="str">
        <f>IF($D133="1P",IF(Z152=Z154,IF(X152=X154,IF(V152&lt;&gt;"",IF(V152&gt;V154,"W","L"),""),IF(X152&gt;X154,"W","L")),IF(Z152&gt;Z154,"W","L")),IF(AN172=AN174,IF(AL172=AL174,IF(AJ172&lt;&gt;"",IF(AJ172&gt;AJ174,"W","L"),""),IF(AL172&gt;AL174,"W","L")),IF(AN172&gt;AN174,"W","L")))</f>
        <v/>
      </c>
      <c r="AK145" s="221"/>
      <c r="AL145" s="239" t="str">
        <f>IF(OR(COUNTIF(X145:AJ145,"W"),COUNTIF(X145:AJ145,"L")),COUNTIF(X145:AJ145,"W")*2+COUNTIF(X145:AJ145,"L"),"")</f>
        <v/>
      </c>
      <c r="AM145" s="240"/>
      <c r="AN145" s="242" t="str">
        <f>IF(AL145&lt;&gt;"",RANK(AL145,AL137:AL149,0),"")</f>
        <v/>
      </c>
      <c r="AO145" s="243"/>
      <c r="AQ145" s="126"/>
      <c r="AR145" s="126"/>
      <c r="AS145" s="126"/>
      <c r="AT145" s="126"/>
      <c r="AU145" s="126"/>
      <c r="AV145" s="126"/>
      <c r="AW145" s="126"/>
      <c r="AX145" s="126"/>
      <c r="AY145" s="126"/>
      <c r="AZ145" s="126"/>
      <c r="BA145" s="126"/>
      <c r="BB145" s="126"/>
      <c r="BC145" s="126"/>
      <c r="BV145" s="169" t="str">
        <f>IF(CF141&lt;&gt;"",IF(AND(AND(BV141&gt;-1,BV143&gt;-1),OR(BV141&gt;10,BV143&gt;10),ABS(BV141-BV143)&gt;1,IF(OR(BV141&gt;11,BV143&gt;11),ABS(BV141-BV143)=2,TRUE),BV141=INT(BV141),BV143=INT(BV143)),"","Error"),"")</f>
        <v/>
      </c>
      <c r="BW145" s="169"/>
      <c r="BX145" s="169" t="str">
        <f>IF(CF141&lt;&gt;"",IF(AND(AND(BX141&gt;-1,BX143&gt;-1),OR(BX141&gt;10,BX143&gt;10),ABS(BX141-BX143)&gt;1,IF(OR(BX141&gt;11,BX143&gt;11),ABS(BX141-BX143)=2,TRUE),BX141=INT(BX141),BX143=INT(BX143)),"","Error"),"")</f>
        <v/>
      </c>
      <c r="BY145" s="169"/>
      <c r="BZ145" s="169" t="str">
        <f>IF(CF141&lt;&gt;"",IF(AND(AND(BZ141&gt;-1,BZ143&gt;-1),OR(BZ141&gt;10,BZ143&gt;10),ABS(BZ141-BZ143)&gt;1,IF(OR(BZ141&gt;11,BZ143&gt;11),ABS(BZ141-BZ143)=2,TRUE),BZ141=INT(BZ141),BZ143=INT(BZ143)),"","Error"),"")</f>
        <v/>
      </c>
      <c r="CA145" s="169"/>
      <c r="CB145" s="169" t="str">
        <f>IF(AND(CF141&lt;&gt;"",CB141&lt;&gt;""),IF(AND(AND(CB141&gt;-1,CB143&gt;-1),OR(CB141&gt;10,CB143&gt;10),ABS(CB141-CB143)&gt;1,IF(OR(CB141&gt;11,CB143&gt;11),ABS(CB141-CB143)=2,TRUE),CB141=INT(CB141),CB143=INT(CB143)),"","Error"),"")</f>
        <v/>
      </c>
      <c r="CC145" s="169"/>
      <c r="CD145" s="169" t="str">
        <f>IF(AND(CF141&lt;&gt;"",CD141&lt;&gt;""),IF(AND(AND(CD141&gt;-1,CD143&gt;-1),OR(CD141&gt;10,CD143&gt;10),ABS(CD141-CD143)&gt;1,IF(OR(CD141&gt;11,CD143&gt;11),ABS(CD141-CD143)=2,TRUE),CD141=INT(CD141),CD143=INT(CD143)),"","Error"),"")</f>
        <v/>
      </c>
      <c r="CE145" s="169"/>
      <c r="CG145" s="126"/>
      <c r="CH145" s="126"/>
      <c r="CI145" s="126"/>
      <c r="CJ145" s="126"/>
      <c r="CK145" s="126"/>
      <c r="CL145" s="126"/>
      <c r="CM145" s="126"/>
      <c r="CN145" s="126"/>
      <c r="CO145" s="126"/>
      <c r="CP145" s="126"/>
      <c r="CQ145" s="126"/>
      <c r="CR145" s="126"/>
      <c r="CS145" s="126"/>
      <c r="DL145" s="169" t="str">
        <f>IF(DV141&lt;&gt;"",IF(AND(AND(DL141&gt;-1,DL143&gt;-1),OR(DL141&gt;10,DL143&gt;10),ABS(DL141-DL143)&gt;1,IF(OR(DL141&gt;11,DL143&gt;11),ABS(DL141-DL143)=2,TRUE),DL141=INT(DL141),DL143=INT(DL143)),"","Error"),"")</f>
        <v/>
      </c>
      <c r="DM145" s="169"/>
      <c r="DN145" s="169" t="str">
        <f>IF(DV141&lt;&gt;"",IF(AND(AND(DN141&gt;-1,DN143&gt;-1),OR(DN141&gt;10,DN143&gt;10),ABS(DN141-DN143)&gt;1,IF(OR(DN141&gt;11,DN143&gt;11),ABS(DN141-DN143)=2,TRUE),DN141=INT(DN141),DN143=INT(DN143)),"","Error"),"")</f>
        <v/>
      </c>
      <c r="DO145" s="169"/>
      <c r="DP145" s="169" t="str">
        <f>IF(DV141&lt;&gt;"",IF(AND(AND(DP141&gt;-1,DP143&gt;-1),OR(DP141&gt;10,DP143&gt;10),ABS(DP141-DP143)&gt;1,IF(OR(DP141&gt;11,DP143&gt;11),ABS(DP141-DP143)=2,TRUE),DP141=INT(DP141),DP143=INT(DP143)),"","Error"),"")</f>
        <v/>
      </c>
      <c r="DQ145" s="169"/>
      <c r="DR145" s="169" t="str">
        <f>IF(AND(DV141&lt;&gt;"",DR141&lt;&gt;""),IF(AND(AND(DR141&gt;-1,DR143&gt;-1),OR(DR141&gt;10,DR143&gt;10),ABS(DR141-DR143)&gt;1,IF(OR(DR141&gt;11,DR143&gt;11),ABS(DR141-DR143)=2,TRUE),DR141=INT(DR141),DR143=INT(DR143)),"","Error"),"")</f>
        <v/>
      </c>
      <c r="DS145" s="169"/>
      <c r="DT145" s="169" t="str">
        <f>IF(AND(DV141&lt;&gt;"",DT141&lt;&gt;""),IF(AND(AND(DT141&gt;-1,DT143&gt;-1),OR(DT141&gt;10,DT143&gt;10),ABS(DT141-DT143)&gt;1,IF(OR(DT141&gt;11,DT143&gt;11),ABS(DT141-DT143)=2,TRUE),DT141=INT(DT141),DT143=INT(DT143)),"","Error"),"")</f>
        <v/>
      </c>
      <c r="DU145" s="169"/>
      <c r="DW145" s="126"/>
      <c r="DX145" s="126"/>
      <c r="DY145" s="126"/>
      <c r="DZ145" s="126"/>
      <c r="EA145" s="126"/>
      <c r="EB145" s="126"/>
      <c r="EC145" s="126"/>
      <c r="ED145" s="126"/>
      <c r="EE145" s="126"/>
      <c r="EF145" s="126"/>
      <c r="EG145" s="126"/>
      <c r="EH145" s="126"/>
      <c r="EI145" s="126"/>
      <c r="FB145" s="169" t="str">
        <f>IF(FL141&lt;&gt;"",IF(AND(AND(FB141&gt;-1,FB143&gt;-1),OR(FB141&gt;10,FB143&gt;10),ABS(FB141-FB143)&gt;1,IF(OR(FB141&gt;11,FB143&gt;11),ABS(FB141-FB143)=2,TRUE),FB141=INT(FB141),FB143=INT(FB143)),"","Error"),"")</f>
        <v/>
      </c>
      <c r="FC145" s="169"/>
      <c r="FD145" s="169" t="str">
        <f>IF(FL141&lt;&gt;"",IF(AND(AND(FD141&gt;-1,FD143&gt;-1),OR(FD141&gt;10,FD143&gt;10),ABS(FD141-FD143)&gt;1,IF(OR(FD141&gt;11,FD143&gt;11),ABS(FD141-FD143)=2,TRUE),FD141=INT(FD141),FD143=INT(FD143)),"","Error"),"")</f>
        <v/>
      </c>
      <c r="FE145" s="169"/>
      <c r="FF145" s="169" t="str">
        <f>IF(FL141&lt;&gt;"",IF(AND(AND(FF141&gt;-1,FF143&gt;-1),OR(FF141&gt;10,FF143&gt;10),ABS(FF141-FF143)&gt;1,IF(OR(FF141&gt;11,FF143&gt;11),ABS(FF141-FF143)=2,TRUE),FF141=INT(FF141),FF143=INT(FF143)),"","Error"),"")</f>
        <v/>
      </c>
      <c r="FG145" s="169"/>
      <c r="FH145" s="169" t="str">
        <f>IF(AND(FL141&lt;&gt;"",FH141&lt;&gt;""),IF(AND(AND(FH141&gt;-1,FH143&gt;-1),OR(FH141&gt;10,FH143&gt;10),ABS(FH141-FH143)&gt;1,IF(OR(FH141&gt;11,FH143&gt;11),ABS(FH141-FH143)=2,TRUE),FH141=INT(FH141),FH143=INT(FH143)),"","Error"),"")</f>
        <v/>
      </c>
      <c r="FI145" s="169"/>
      <c r="FJ145" s="169" t="str">
        <f>IF(AND(FL141&lt;&gt;"",FJ141&lt;&gt;""),IF(AND(AND(FJ141&gt;-1,FJ143&gt;-1),OR(FJ141&gt;10,FJ143&gt;10),ABS(FJ141-FJ143)&gt;1,IF(OR(FJ141&gt;11,FJ143&gt;11),ABS(FJ141-FJ143)=2,TRUE),FJ141=INT(FJ141),FJ143=INT(FJ143)),"","Error"),"")</f>
        <v/>
      </c>
      <c r="FK145" s="169"/>
    </row>
    <row r="146" spans="1:170" ht="11.25" customHeight="1">
      <c r="A146" s="212"/>
      <c r="B146" s="213"/>
      <c r="C146" s="218"/>
      <c r="D146" s="218"/>
      <c r="E146" s="218"/>
      <c r="F146" s="218"/>
      <c r="G146" s="218"/>
      <c r="H146" s="218"/>
      <c r="I146" s="218"/>
      <c r="J146" s="218"/>
      <c r="K146" s="218"/>
      <c r="L146" s="218"/>
      <c r="M146" s="218"/>
      <c r="N146" s="218"/>
      <c r="O146" s="218"/>
      <c r="P146" s="218"/>
      <c r="Q146" s="218"/>
      <c r="R146" s="218"/>
      <c r="S146" s="218"/>
      <c r="T146" s="218"/>
      <c r="U146" s="218"/>
      <c r="V146" s="218"/>
      <c r="W146" s="219"/>
      <c r="X146" s="232"/>
      <c r="Y146" s="233"/>
      <c r="Z146" s="234"/>
      <c r="AA146" s="233"/>
      <c r="AB146" s="234"/>
      <c r="AC146" s="233"/>
      <c r="AD146" s="234"/>
      <c r="AE146" s="233"/>
      <c r="AF146" s="363"/>
      <c r="AG146" s="364"/>
      <c r="AH146" s="234"/>
      <c r="AI146" s="233"/>
      <c r="AJ146" s="234"/>
      <c r="AK146" s="233"/>
      <c r="AL146" s="241"/>
      <c r="AM146" s="240"/>
      <c r="AN146" s="258"/>
      <c r="AO146" s="243"/>
      <c r="AQ146" s="126"/>
      <c r="AR146" s="126"/>
      <c r="AS146" s="126"/>
      <c r="AT146" s="126"/>
      <c r="AU146" s="126"/>
      <c r="AV146" s="126"/>
      <c r="AW146" s="126"/>
      <c r="AX146" s="126"/>
      <c r="AY146" s="126"/>
      <c r="AZ146" s="126"/>
      <c r="BA146" s="126"/>
      <c r="BB146" s="126"/>
      <c r="BC146" s="126"/>
      <c r="CG146" s="126"/>
      <c r="CH146" s="126"/>
      <c r="CI146" s="126"/>
      <c r="CJ146" s="126"/>
      <c r="CK146" s="126"/>
      <c r="CL146" s="126"/>
      <c r="CM146" s="126"/>
      <c r="CN146" s="126"/>
      <c r="CO146" s="126"/>
      <c r="CP146" s="126"/>
      <c r="CQ146" s="126"/>
      <c r="CR146" s="126"/>
      <c r="CS146" s="126"/>
      <c r="DW146" s="126"/>
      <c r="DX146" s="126"/>
      <c r="DY146" s="126"/>
      <c r="DZ146" s="126"/>
      <c r="EA146" s="126"/>
      <c r="EB146" s="126"/>
      <c r="EC146" s="126"/>
      <c r="ED146" s="126"/>
      <c r="EE146" s="126"/>
      <c r="EF146" s="126"/>
      <c r="EG146" s="126"/>
      <c r="EH146" s="126"/>
      <c r="EI146" s="126"/>
    </row>
    <row r="147" spans="1:170" ht="11.25" customHeight="1">
      <c r="A147" s="210" t="str">
        <f>AH135</f>
        <v>F</v>
      </c>
      <c r="B147" s="211"/>
      <c r="C147" s="357"/>
      <c r="D147" s="343"/>
      <c r="E147" s="343"/>
      <c r="F147" s="343"/>
      <c r="G147" s="343"/>
      <c r="H147" s="343"/>
      <c r="I147" s="343"/>
      <c r="J147" s="343"/>
      <c r="K147" s="343"/>
      <c r="L147" s="343"/>
      <c r="M147" s="215"/>
      <c r="N147" s="215"/>
      <c r="O147" s="215"/>
      <c r="P147" s="343"/>
      <c r="Q147" s="343"/>
      <c r="R147" s="343"/>
      <c r="S147" s="343"/>
      <c r="T147" s="343"/>
      <c r="U147" s="343"/>
      <c r="V147" s="343"/>
      <c r="W147" s="344"/>
      <c r="X147" s="220" t="str">
        <f>IF(AH137&lt;&gt;"",IF(AH137="W","L","W"),"")</f>
        <v/>
      </c>
      <c r="Y147" s="221"/>
      <c r="Z147" s="227" t="str">
        <f>IF(AH139&lt;&gt;"",IF(AH139="W","L","W"),"")</f>
        <v/>
      </c>
      <c r="AA147" s="221"/>
      <c r="AB147" s="227" t="str">
        <f>IF(AH141&lt;&gt;"",IF(AH141="W","L","W"),"")</f>
        <v/>
      </c>
      <c r="AC147" s="221"/>
      <c r="AD147" s="227" t="str">
        <f>IF(AH143&lt;&gt;"",IF(AH143="W","L","W"),"")</f>
        <v/>
      </c>
      <c r="AE147" s="221"/>
      <c r="AF147" s="227" t="str">
        <f>IF(AH145&lt;&gt;"",IF(AH145="W","L","W"),"")</f>
        <v/>
      </c>
      <c r="AG147" s="221"/>
      <c r="AH147" s="228"/>
      <c r="AI147" s="229"/>
      <c r="AJ147" s="227" t="str">
        <f>IF($D133="1P",IF(AN164=AN166,IF(AL164=AL166,IF(AJ164&lt;&gt;"",IF(AJ164&gt;AJ166,"W","L"),""),IF(AL164&gt;AL166,"W","L")),IF(AN164&gt;AN166,"W","L")),IF(AN152=AN154,IF(AL152=AL154,IF(AJ152&lt;&gt;"",IF(AJ152&gt;AJ154,"W","L"),""),IF(AL152&gt;AL154,"W","L")),IF(AN152&gt;AN154,"W","L")))</f>
        <v/>
      </c>
      <c r="AK147" s="221"/>
      <c r="AL147" s="353" t="str">
        <f>IF(OR(COUNTIF(X147:AJ147,"W"),COUNTIF(X147:AJ147,"L")),COUNTIF(X147:AJ147,"W")*2+COUNTIF(X147:AJ147,"L"),"")</f>
        <v/>
      </c>
      <c r="AM147" s="354"/>
      <c r="AN147" s="355" t="str">
        <f>IF(AL147&lt;&gt;"",RANK(AL147,AL137:AL149,0),"")</f>
        <v/>
      </c>
      <c r="AO147" s="356"/>
      <c r="AQ147" s="127"/>
      <c r="AR147" s="127"/>
      <c r="AS147" s="127"/>
      <c r="AT147" s="127"/>
      <c r="AU147" s="127"/>
      <c r="AV147" s="127"/>
      <c r="AW147" s="127"/>
      <c r="AX147" s="127"/>
      <c r="AY147" s="127"/>
      <c r="AZ147" s="127"/>
      <c r="BA147" s="127"/>
      <c r="BB147" s="127"/>
      <c r="BC147" s="127"/>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G147" s="127"/>
      <c r="CH147" s="127"/>
      <c r="CI147" s="127"/>
      <c r="CJ147" s="127"/>
      <c r="CK147" s="127"/>
      <c r="CL147" s="127"/>
      <c r="CM147" s="127"/>
      <c r="CN147" s="127"/>
      <c r="CO147" s="127"/>
      <c r="CP147" s="127"/>
      <c r="CQ147" s="127"/>
      <c r="CR147" s="127"/>
      <c r="CS147" s="127"/>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W147" s="127"/>
      <c r="DX147" s="127"/>
      <c r="DY147" s="127"/>
      <c r="DZ147" s="127"/>
      <c r="EA147" s="127"/>
      <c r="EB147" s="127"/>
      <c r="EC147" s="127"/>
      <c r="ED147" s="127"/>
      <c r="EE147" s="127"/>
      <c r="EF147" s="127"/>
      <c r="EG147" s="127"/>
      <c r="EH147" s="127"/>
      <c r="EI147" s="127"/>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row>
    <row r="148" spans="1:170" ht="11.25" customHeight="1">
      <c r="A148" s="212"/>
      <c r="B148" s="213"/>
      <c r="C148" s="218"/>
      <c r="D148" s="218"/>
      <c r="E148" s="218"/>
      <c r="F148" s="218"/>
      <c r="G148" s="218"/>
      <c r="H148" s="218"/>
      <c r="I148" s="218"/>
      <c r="J148" s="218"/>
      <c r="K148" s="218"/>
      <c r="L148" s="218"/>
      <c r="M148" s="218"/>
      <c r="N148" s="218"/>
      <c r="O148" s="218"/>
      <c r="P148" s="218"/>
      <c r="Q148" s="218"/>
      <c r="R148" s="218"/>
      <c r="S148" s="218"/>
      <c r="T148" s="218"/>
      <c r="U148" s="218"/>
      <c r="V148" s="218"/>
      <c r="W148" s="219"/>
      <c r="X148" s="232"/>
      <c r="Y148" s="233"/>
      <c r="Z148" s="234"/>
      <c r="AA148" s="233"/>
      <c r="AB148" s="234"/>
      <c r="AC148" s="233"/>
      <c r="AD148" s="234"/>
      <c r="AE148" s="233"/>
      <c r="AF148" s="234"/>
      <c r="AG148" s="233"/>
      <c r="AH148" s="235"/>
      <c r="AI148" s="236"/>
      <c r="AJ148" s="234"/>
      <c r="AK148" s="233"/>
      <c r="AL148" s="358"/>
      <c r="AM148" s="359"/>
      <c r="AN148" s="258"/>
      <c r="AO148" s="243"/>
      <c r="AQ148" s="128"/>
      <c r="AR148" s="128"/>
      <c r="AS148" s="128"/>
      <c r="AT148" s="128"/>
      <c r="AU148" s="128"/>
      <c r="AV148" s="128"/>
      <c r="AW148" s="128"/>
      <c r="AX148" s="128"/>
      <c r="AY148" s="128"/>
      <c r="AZ148" s="128"/>
      <c r="BA148" s="128"/>
      <c r="BB148" s="128"/>
      <c r="BC148" s="128"/>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G148" s="128"/>
      <c r="CH148" s="128"/>
      <c r="CI148" s="128"/>
      <c r="CJ148" s="128"/>
      <c r="CK148" s="128"/>
      <c r="CL148" s="128"/>
      <c r="CM148" s="128"/>
      <c r="CN148" s="128"/>
      <c r="CO148" s="128"/>
      <c r="CP148" s="128"/>
      <c r="CQ148" s="128"/>
      <c r="CR148" s="128"/>
      <c r="CS148" s="128"/>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W148" s="128"/>
      <c r="DX148" s="128"/>
      <c r="DY148" s="128"/>
      <c r="DZ148" s="128"/>
      <c r="EA148" s="128"/>
      <c r="EB148" s="128"/>
      <c r="EC148" s="128"/>
      <c r="ED148" s="128"/>
      <c r="EE148" s="128"/>
      <c r="EF148" s="128"/>
      <c r="EG148" s="128"/>
      <c r="EH148" s="128"/>
      <c r="EI148" s="128"/>
      <c r="EJ148" s="41"/>
      <c r="EK148" s="41"/>
      <c r="EL148" s="41"/>
      <c r="EM148" s="41"/>
      <c r="EN148" s="41"/>
      <c r="EO148" s="41"/>
      <c r="EP148" s="41"/>
      <c r="EQ148" s="41"/>
      <c r="ER148" s="41"/>
      <c r="ES148" s="41"/>
      <c r="ET148" s="41"/>
      <c r="EU148" s="41"/>
      <c r="EV148" s="41"/>
      <c r="EW148" s="41"/>
      <c r="EX148" s="41"/>
      <c r="EY148" s="41"/>
      <c r="EZ148" s="41"/>
      <c r="FA148" s="41"/>
      <c r="FB148" s="41"/>
      <c r="FC148" s="41"/>
      <c r="FD148" s="41"/>
      <c r="FE148" s="41"/>
      <c r="FF148" s="41"/>
      <c r="FG148" s="41"/>
      <c r="FH148" s="41"/>
      <c r="FI148" s="41"/>
      <c r="FJ148" s="41"/>
      <c r="FK148" s="41"/>
    </row>
    <row r="149" spans="1:170" ht="11.25" customHeight="1">
      <c r="A149" s="210" t="str">
        <f>AJ135</f>
        <v>G</v>
      </c>
      <c r="B149" s="211"/>
      <c r="C149" s="357"/>
      <c r="D149" s="343"/>
      <c r="E149" s="343"/>
      <c r="F149" s="343"/>
      <c r="G149" s="343"/>
      <c r="H149" s="343"/>
      <c r="I149" s="343"/>
      <c r="J149" s="343"/>
      <c r="K149" s="343"/>
      <c r="L149" s="343"/>
      <c r="M149" s="215"/>
      <c r="N149" s="215"/>
      <c r="O149" s="215"/>
      <c r="P149" s="343"/>
      <c r="Q149" s="343"/>
      <c r="R149" s="343"/>
      <c r="S149" s="343"/>
      <c r="T149" s="343"/>
      <c r="U149" s="343"/>
      <c r="V149" s="343"/>
      <c r="W149" s="344"/>
      <c r="X149" s="220" t="str">
        <f>IF(AJ137&lt;&gt;"",IF(AJ137="W","L","W"),"")</f>
        <v/>
      </c>
      <c r="Y149" s="221"/>
      <c r="Z149" s="227" t="str">
        <f>IF(AJ139&lt;&gt;"",IF(AJ139="W","L","W"),"")</f>
        <v/>
      </c>
      <c r="AA149" s="221"/>
      <c r="AB149" s="227" t="str">
        <f>IF(AJ141&lt;&gt;"",IF(AJ141="W","L","W"),"")</f>
        <v/>
      </c>
      <c r="AC149" s="221"/>
      <c r="AD149" s="227" t="str">
        <f>IF(AJ143&lt;&gt;"",IF(AJ143="W","L","W"),"")</f>
        <v/>
      </c>
      <c r="AE149" s="221"/>
      <c r="AF149" s="227" t="str">
        <f>IF(AJ145&lt;&gt;"",IF(AJ145="W","L","W"),"")</f>
        <v/>
      </c>
      <c r="AG149" s="221"/>
      <c r="AH149" s="227" t="str">
        <f>IF(AJ147&lt;&gt;"",IF(AJ147="W","L","W"),"")</f>
        <v/>
      </c>
      <c r="AI149" s="221"/>
      <c r="AJ149" s="228"/>
      <c r="AK149" s="351"/>
      <c r="AL149" s="353" t="str">
        <f>IF(OR(COUNTIF(X149:AJ149,"W"),COUNTIF(X149:AJ149,"L")),COUNTIF(X149:AJ149,"W")*2+COUNTIF(X149:AJ149,"L"),"")</f>
        <v/>
      </c>
      <c r="AM149" s="354"/>
      <c r="AN149" s="355" t="str">
        <f>IF(AL149&lt;&gt;"",RANK(AL149,AL137:AL149,0),"")</f>
        <v/>
      </c>
      <c r="AO149" s="356"/>
      <c r="AQ149" s="126"/>
      <c r="AR149" s="126"/>
      <c r="AS149" s="126"/>
      <c r="AT149" s="126"/>
      <c r="AU149" s="126"/>
      <c r="AV149" s="126"/>
      <c r="AW149" s="126"/>
      <c r="AX149" s="126"/>
      <c r="AY149" s="126"/>
      <c r="AZ149" s="126"/>
      <c r="BA149" s="126"/>
      <c r="BB149" s="126"/>
      <c r="BC149" s="126"/>
      <c r="CG149" s="126"/>
      <c r="CH149" s="126"/>
      <c r="CI149" s="126"/>
      <c r="CJ149" s="126"/>
      <c r="CK149" s="126"/>
      <c r="CL149" s="126"/>
      <c r="CM149" s="126"/>
      <c r="CN149" s="126"/>
      <c r="CO149" s="126"/>
      <c r="CP149" s="126"/>
      <c r="CQ149" s="126"/>
      <c r="CR149" s="126"/>
      <c r="CS149" s="126"/>
      <c r="DW149" s="126"/>
      <c r="DX149" s="126"/>
      <c r="DY149" s="126"/>
      <c r="DZ149" s="126"/>
      <c r="EA149" s="126"/>
      <c r="EB149" s="126"/>
      <c r="EC149" s="126"/>
      <c r="ED149" s="126"/>
      <c r="EE149" s="126"/>
      <c r="EF149" s="126"/>
      <c r="EG149" s="126"/>
      <c r="EH149" s="126"/>
      <c r="EI149" s="126"/>
    </row>
    <row r="150" spans="1:170" ht="11.25" customHeight="1" thickBot="1">
      <c r="A150" s="212"/>
      <c r="B150" s="213"/>
      <c r="C150" s="218"/>
      <c r="D150" s="218"/>
      <c r="E150" s="218"/>
      <c r="F150" s="218"/>
      <c r="G150" s="218"/>
      <c r="H150" s="218"/>
      <c r="I150" s="218"/>
      <c r="J150" s="218"/>
      <c r="K150" s="218"/>
      <c r="L150" s="218"/>
      <c r="M150" s="218"/>
      <c r="N150" s="218"/>
      <c r="O150" s="218"/>
      <c r="P150" s="218"/>
      <c r="Q150" s="218"/>
      <c r="R150" s="218"/>
      <c r="S150" s="218"/>
      <c r="T150" s="218"/>
      <c r="U150" s="218"/>
      <c r="V150" s="218"/>
      <c r="W150" s="219"/>
      <c r="X150" s="222"/>
      <c r="Y150" s="223"/>
      <c r="Z150" s="226"/>
      <c r="AA150" s="223"/>
      <c r="AB150" s="226"/>
      <c r="AC150" s="223"/>
      <c r="AD150" s="226"/>
      <c r="AE150" s="223"/>
      <c r="AF150" s="226"/>
      <c r="AG150" s="223"/>
      <c r="AH150" s="226"/>
      <c r="AI150" s="223"/>
      <c r="AJ150" s="230"/>
      <c r="AK150" s="352"/>
      <c r="AL150" s="347"/>
      <c r="AM150" s="348"/>
      <c r="AN150" s="248"/>
      <c r="AO150" s="249"/>
      <c r="AP150" s="2"/>
      <c r="AQ150" s="127"/>
      <c r="AR150" s="127"/>
      <c r="AS150" s="127"/>
      <c r="AT150" s="127"/>
      <c r="AU150" s="127"/>
      <c r="AV150" s="127"/>
      <c r="AW150" s="127"/>
      <c r="AX150" s="127"/>
      <c r="AY150" s="127"/>
      <c r="AZ150" s="127"/>
      <c r="BA150" s="127"/>
      <c r="BB150" s="127"/>
      <c r="BC150" s="127"/>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G150" s="127"/>
      <c r="CH150" s="127"/>
      <c r="CI150" s="127"/>
      <c r="CJ150" s="127"/>
      <c r="CK150" s="127"/>
      <c r="CL150" s="127"/>
      <c r="CM150" s="127"/>
      <c r="CN150" s="127"/>
      <c r="CO150" s="127"/>
      <c r="CP150" s="127"/>
      <c r="CQ150" s="127"/>
      <c r="CR150" s="127"/>
      <c r="CS150" s="127"/>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2"/>
      <c r="DW150" s="127"/>
      <c r="DX150" s="127"/>
      <c r="DY150" s="127"/>
      <c r="DZ150" s="127"/>
      <c r="EA150" s="127"/>
      <c r="EB150" s="127"/>
      <c r="EC150" s="127"/>
      <c r="ED150" s="127"/>
      <c r="EE150" s="127"/>
      <c r="EF150" s="127"/>
      <c r="EG150" s="127"/>
      <c r="EH150" s="127"/>
      <c r="EI150" s="127"/>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2"/>
      <c r="FM150" s="2"/>
      <c r="FN150" s="2"/>
    </row>
    <row r="151" spans="1:170" ht="11.25" customHeight="1" thickBo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54" t="str">
        <f>CONCATENATE($A135," ",$D135,","," ",$F133)</f>
        <v>Group: 3, Men's Singles</v>
      </c>
      <c r="AR151" s="155"/>
      <c r="AS151" s="155"/>
      <c r="AT151" s="155"/>
      <c r="AU151" s="155"/>
      <c r="AV151" s="155"/>
      <c r="AW151" s="155"/>
      <c r="AX151" s="155"/>
      <c r="AY151" s="155"/>
      <c r="AZ151" s="155"/>
      <c r="BA151" s="155"/>
      <c r="BB151" s="155"/>
      <c r="BC151" s="156"/>
      <c r="BD151" s="163">
        <f>A160</f>
        <v>3</v>
      </c>
      <c r="BE151" s="164"/>
      <c r="BF151" s="183" t="str">
        <f>C160</f>
        <v>D</v>
      </c>
      <c r="BG151" s="185" t="str">
        <f>IF(VLOOKUP($BF151,$A137:$C149,3,FALSE)=0,"",CONCATENATE(VLOOKUP(VLOOKUP($BF151,$A137:$C149,3,FALSE),Players!$C:$G,4,FALSE)," ",VLOOKUP($BF151,$A137:$C149,3,FALSE)," ",IF(ISERROR(VLOOKUP(VLOOKUP($BF151,$A137:$C149,3,FALSE),Players!$C:$G,5,FALSE)),"()",CONCATENATE("(",VLOOKUP(VLOOKUP($BF151,$A137:$C149,3,FALSE),Players!$C:$G,5,FALSE),")"))))</f>
        <v/>
      </c>
      <c r="BH151" s="186"/>
      <c r="BI151" s="186"/>
      <c r="BJ151" s="186"/>
      <c r="BK151" s="186"/>
      <c r="BL151" s="186"/>
      <c r="BM151" s="186"/>
      <c r="BN151" s="186"/>
      <c r="BO151" s="186"/>
      <c r="BP151" s="186"/>
      <c r="BQ151" s="186"/>
      <c r="BR151" s="186"/>
      <c r="BS151" s="186"/>
      <c r="BT151" s="186"/>
      <c r="BU151" s="187"/>
      <c r="BV151" s="170" t="str">
        <f>IF(D160&lt;&gt;"",D160,"")</f>
        <v/>
      </c>
      <c r="BW151" s="171"/>
      <c r="BX151" s="335" t="str">
        <f>IF(F160&lt;&gt;"",F160,"")</f>
        <v/>
      </c>
      <c r="BY151" s="171"/>
      <c r="BZ151" s="335" t="str">
        <f>IF(H160&lt;&gt;"",H160,"")</f>
        <v/>
      </c>
      <c r="CA151" s="171"/>
      <c r="CB151" s="335" t="str">
        <f>IF(J160&lt;&gt;"",J160,"")</f>
        <v/>
      </c>
      <c r="CC151" s="171"/>
      <c r="CD151" s="335" t="str">
        <f>IF(L160&lt;&gt;"",L160,"")</f>
        <v/>
      </c>
      <c r="CE151" s="337"/>
      <c r="CF151" s="174" t="str">
        <f>IF($CD151=$CD153,IF($CB151=$CB153,IF($BZ151&lt;&gt;"",IF($BZ151&gt;$BZ153,"W","L"),""),IF($CB151&gt;$CB153,"W","L")),IF($CD151&gt;$CD153,"W","L"))</f>
        <v/>
      </c>
      <c r="CG151" s="154" t="str">
        <f>CONCATENATE($A135," ",$D135,","," ",$F133)</f>
        <v>Group: 3, Men's Singles</v>
      </c>
      <c r="CH151" s="155"/>
      <c r="CI151" s="155"/>
      <c r="CJ151" s="155"/>
      <c r="CK151" s="155"/>
      <c r="CL151" s="155"/>
      <c r="CM151" s="155"/>
      <c r="CN151" s="155"/>
      <c r="CO151" s="155"/>
      <c r="CP151" s="155"/>
      <c r="CQ151" s="155"/>
      <c r="CR151" s="155"/>
      <c r="CS151" s="156"/>
      <c r="CT151" s="163">
        <f>O160</f>
        <v>10</v>
      </c>
      <c r="CU151" s="164"/>
      <c r="CV151" s="183" t="str">
        <f>Q160</f>
        <v>A</v>
      </c>
      <c r="CW151" s="185" t="str">
        <f>IF(VLOOKUP($CV151,$A137:$C149,3,FALSE)=0,"",CONCATENATE(VLOOKUP(VLOOKUP($CV151,$A137:$C149,3,FALSE),Players!$C:$G,4,FALSE)," ",VLOOKUP($CV151,$A137:$C149,3,FALSE)," ",IF(ISERROR(VLOOKUP(VLOOKUP($CV151,$A137:$C149,3,FALSE),Players!$C:$G,5,FALSE)),"()",CONCATENATE("(",VLOOKUP(VLOOKUP($CV151,$A137:$C149,3,FALSE),Players!$C:$G,5,FALSE),")"))))</f>
        <v/>
      </c>
      <c r="CX151" s="186"/>
      <c r="CY151" s="186"/>
      <c r="CZ151" s="186"/>
      <c r="DA151" s="186"/>
      <c r="DB151" s="186"/>
      <c r="DC151" s="186"/>
      <c r="DD151" s="186"/>
      <c r="DE151" s="186"/>
      <c r="DF151" s="186"/>
      <c r="DG151" s="186"/>
      <c r="DH151" s="186"/>
      <c r="DI151" s="186"/>
      <c r="DJ151" s="186"/>
      <c r="DK151" s="187"/>
      <c r="DL151" s="170" t="str">
        <f>IF(R160&lt;&gt;"",R160,"")</f>
        <v/>
      </c>
      <c r="DM151" s="171"/>
      <c r="DN151" s="335" t="str">
        <f>IF(T160&lt;&gt;"",T160,"")</f>
        <v/>
      </c>
      <c r="DO151" s="171"/>
      <c r="DP151" s="335" t="str">
        <f>IF(V160&lt;&gt;"",V160,"")</f>
        <v/>
      </c>
      <c r="DQ151" s="171"/>
      <c r="DR151" s="335" t="str">
        <f>IF(X160&lt;&gt;"",X160,"")</f>
        <v/>
      </c>
      <c r="DS151" s="171"/>
      <c r="DT151" s="335" t="str">
        <f>IF(Z160&lt;&gt;"",Z160,"")</f>
        <v/>
      </c>
      <c r="DU151" s="337"/>
      <c r="DV151" s="174" t="str">
        <f>IF($DT151=$DT153,IF($DR151=$DR153,IF($DP151&lt;&gt;"",IF($DP151&gt;$DP153,"W","L"),""),IF($DR151&gt;$DR153,"W","L")),IF($DT151&gt;$DT153,"W","L"))</f>
        <v/>
      </c>
      <c r="DW151" s="154" t="str">
        <f>CONCATENATE($A135," ",$D135,","," ",$F133)</f>
        <v>Group: 3, Men's Singles</v>
      </c>
      <c r="DX151" s="155"/>
      <c r="DY151" s="155"/>
      <c r="DZ151" s="155"/>
      <c r="EA151" s="155"/>
      <c r="EB151" s="155"/>
      <c r="EC151" s="155"/>
      <c r="ED151" s="155"/>
      <c r="EE151" s="155"/>
      <c r="EF151" s="155"/>
      <c r="EG151" s="155"/>
      <c r="EH151" s="155"/>
      <c r="EI151" s="156"/>
      <c r="EJ151" s="163">
        <f>AC160</f>
        <v>17</v>
      </c>
      <c r="EK151" s="164"/>
      <c r="EL151" s="183" t="str">
        <f>AE160</f>
        <v>D</v>
      </c>
      <c r="EM151" s="185" t="str">
        <f>IF(VLOOKUP($EL151,$A137:$C149,3,FALSE)=0,"",CONCATENATE(VLOOKUP(VLOOKUP($EL151,$A137:$C149,3,FALSE),Players!$C:$G,4,FALSE)," ",VLOOKUP($EL151,$A137:$C149,3,FALSE)," ",IF(ISERROR(VLOOKUP(VLOOKUP($EL151,$A137:$C149,3,FALSE),Players!$C:$G,5,FALSE)),"()",CONCATENATE("(",VLOOKUP(VLOOKUP($EL151,$A137:$C149,3,FALSE),Players!$C:$G,5,FALSE),")"))))</f>
        <v/>
      </c>
      <c r="EN151" s="186"/>
      <c r="EO151" s="186"/>
      <c r="EP151" s="186"/>
      <c r="EQ151" s="186"/>
      <c r="ER151" s="186"/>
      <c r="ES151" s="186"/>
      <c r="ET151" s="186"/>
      <c r="EU151" s="186"/>
      <c r="EV151" s="186"/>
      <c r="EW151" s="186"/>
      <c r="EX151" s="186"/>
      <c r="EY151" s="186"/>
      <c r="EZ151" s="186"/>
      <c r="FA151" s="187"/>
      <c r="FB151" s="170" t="str">
        <f>IF(AF160&lt;&gt;"",AF160,"")</f>
        <v/>
      </c>
      <c r="FC151" s="171"/>
      <c r="FD151" s="335" t="str">
        <f>IF(AH160&lt;&gt;"",AH160,"")</f>
        <v/>
      </c>
      <c r="FE151" s="171"/>
      <c r="FF151" s="335" t="str">
        <f>IF(AJ160&lt;&gt;"",AJ160,"")</f>
        <v/>
      </c>
      <c r="FG151" s="171"/>
      <c r="FH151" s="335" t="str">
        <f>IF(AL160&lt;&gt;"",AL160,"")</f>
        <v/>
      </c>
      <c r="FI151" s="171"/>
      <c r="FJ151" s="335" t="str">
        <f>IF(AN160&lt;&gt;"",AN160,"")</f>
        <v/>
      </c>
      <c r="FK151" s="337"/>
      <c r="FL151" s="174" t="str">
        <f>IF($FJ151=$FJ153,IF($FH151=$FH153,IF($FF151&lt;&gt;"",IF($FF151&gt;$FF153,"W","L"),""),IF($FH151&gt;$FH153,"W","L")),IF($FJ151&gt;$FJ153,"W","L"))</f>
        <v/>
      </c>
      <c r="FM151" s="2"/>
      <c r="FN151" s="2"/>
    </row>
    <row r="152" spans="1:170" ht="11.25" customHeight="1">
      <c r="A152" s="170">
        <v>1</v>
      </c>
      <c r="B152" s="191"/>
      <c r="C152" s="183" t="str">
        <f>IF($D133="1P","B","B")</f>
        <v>B</v>
      </c>
      <c r="D152" s="197"/>
      <c r="E152" s="198"/>
      <c r="F152" s="197"/>
      <c r="G152" s="198"/>
      <c r="H152" s="197"/>
      <c r="I152" s="198"/>
      <c r="J152" s="197"/>
      <c r="K152" s="198"/>
      <c r="L152" s="197"/>
      <c r="M152" s="208"/>
      <c r="N152" s="69" t="str">
        <f>IF(CF131&lt;&gt;"",IF(CF131="W",IF(SUM(IF(D152&gt;D154,1,0),IF(F152&gt;F154,1,0),IF(H152&gt;H154,1,0),IF(J152&gt;J154,1,0),IF(L152&gt;L154,1,0))&lt;&gt;3,"E",""),""),"")</f>
        <v/>
      </c>
      <c r="O152" s="170">
        <v>8</v>
      </c>
      <c r="P152" s="191"/>
      <c r="Q152" s="183" t="str">
        <f>IF($D133="1P","E","D")</f>
        <v>D</v>
      </c>
      <c r="R152" s="197"/>
      <c r="S152" s="198"/>
      <c r="T152" s="197"/>
      <c r="U152" s="198"/>
      <c r="V152" s="197"/>
      <c r="W152" s="198"/>
      <c r="X152" s="197"/>
      <c r="Y152" s="198"/>
      <c r="Z152" s="197"/>
      <c r="AA152" s="208"/>
      <c r="AB152" s="69" t="str">
        <f>IF(DV131&lt;&gt;"",IF(DV131="W",IF(SUM(IF(R152&gt;R154,1,0),IF(T152&gt;T154,1,0),IF(V152&gt;V154,1,0),IF(X152&gt;X154,1,0),IF(Z152&gt;Z154,1,0))&lt;&gt;3,"E",""),""),"")</f>
        <v/>
      </c>
      <c r="AC152" s="170">
        <v>15</v>
      </c>
      <c r="AD152" s="191"/>
      <c r="AE152" s="183" t="str">
        <f>IF($D133="1P","B","F")</f>
        <v>F</v>
      </c>
      <c r="AF152" s="197"/>
      <c r="AG152" s="198"/>
      <c r="AH152" s="197"/>
      <c r="AI152" s="198"/>
      <c r="AJ152" s="197"/>
      <c r="AK152" s="198"/>
      <c r="AL152" s="197"/>
      <c r="AM152" s="198"/>
      <c r="AN152" s="197"/>
      <c r="AO152" s="208"/>
      <c r="AP152" s="69" t="str">
        <f>IF(FL131&lt;&gt;"",IF(FL131="W",IF(SUM(IF(AF152&gt;AF154,1,0),IF(AH152&gt;AH154,1,0),IF(AJ152&gt;AJ154,1,0),IF(AL152&gt;AL154,1,0),IF(AN152&gt;AN154,1,0))&lt;&gt;3,"E",""),""),"")</f>
        <v/>
      </c>
      <c r="AQ152" s="157"/>
      <c r="AR152" s="158"/>
      <c r="AS152" s="158"/>
      <c r="AT152" s="158"/>
      <c r="AU152" s="158"/>
      <c r="AV152" s="158"/>
      <c r="AW152" s="158"/>
      <c r="AX152" s="158"/>
      <c r="AY152" s="158"/>
      <c r="AZ152" s="158"/>
      <c r="BA152" s="158"/>
      <c r="BB152" s="158"/>
      <c r="BC152" s="159"/>
      <c r="BD152" s="165"/>
      <c r="BE152" s="166"/>
      <c r="BF152" s="184"/>
      <c r="BG152" s="188"/>
      <c r="BH152" s="189"/>
      <c r="BI152" s="189"/>
      <c r="BJ152" s="189"/>
      <c r="BK152" s="189"/>
      <c r="BL152" s="189"/>
      <c r="BM152" s="189"/>
      <c r="BN152" s="189"/>
      <c r="BO152" s="189"/>
      <c r="BP152" s="189"/>
      <c r="BQ152" s="189"/>
      <c r="BR152" s="189"/>
      <c r="BS152" s="189"/>
      <c r="BT152" s="189"/>
      <c r="BU152" s="190"/>
      <c r="BV152" s="172"/>
      <c r="BW152" s="173"/>
      <c r="BX152" s="336"/>
      <c r="BY152" s="173"/>
      <c r="BZ152" s="336"/>
      <c r="CA152" s="173"/>
      <c r="CB152" s="336"/>
      <c r="CC152" s="173"/>
      <c r="CD152" s="336"/>
      <c r="CE152" s="338"/>
      <c r="CF152" s="174"/>
      <c r="CG152" s="157"/>
      <c r="CH152" s="158"/>
      <c r="CI152" s="158"/>
      <c r="CJ152" s="158"/>
      <c r="CK152" s="158"/>
      <c r="CL152" s="158"/>
      <c r="CM152" s="158"/>
      <c r="CN152" s="158"/>
      <c r="CO152" s="158"/>
      <c r="CP152" s="158"/>
      <c r="CQ152" s="158"/>
      <c r="CR152" s="158"/>
      <c r="CS152" s="159"/>
      <c r="CT152" s="165"/>
      <c r="CU152" s="166"/>
      <c r="CV152" s="184"/>
      <c r="CW152" s="188"/>
      <c r="CX152" s="189"/>
      <c r="CY152" s="189"/>
      <c r="CZ152" s="189"/>
      <c r="DA152" s="189"/>
      <c r="DB152" s="189"/>
      <c r="DC152" s="189"/>
      <c r="DD152" s="189"/>
      <c r="DE152" s="189"/>
      <c r="DF152" s="189"/>
      <c r="DG152" s="189"/>
      <c r="DH152" s="189"/>
      <c r="DI152" s="189"/>
      <c r="DJ152" s="189"/>
      <c r="DK152" s="190"/>
      <c r="DL152" s="172"/>
      <c r="DM152" s="173"/>
      <c r="DN152" s="336"/>
      <c r="DO152" s="173"/>
      <c r="DP152" s="336"/>
      <c r="DQ152" s="173"/>
      <c r="DR152" s="336"/>
      <c r="DS152" s="173"/>
      <c r="DT152" s="336"/>
      <c r="DU152" s="338"/>
      <c r="DV152" s="174"/>
      <c r="DW152" s="157"/>
      <c r="DX152" s="158"/>
      <c r="DY152" s="158"/>
      <c r="DZ152" s="158"/>
      <c r="EA152" s="158"/>
      <c r="EB152" s="158"/>
      <c r="EC152" s="158"/>
      <c r="ED152" s="158"/>
      <c r="EE152" s="158"/>
      <c r="EF152" s="158"/>
      <c r="EG152" s="158"/>
      <c r="EH152" s="158"/>
      <c r="EI152" s="159"/>
      <c r="EJ152" s="165"/>
      <c r="EK152" s="166"/>
      <c r="EL152" s="184"/>
      <c r="EM152" s="188"/>
      <c r="EN152" s="189"/>
      <c r="EO152" s="189"/>
      <c r="EP152" s="189"/>
      <c r="EQ152" s="189"/>
      <c r="ER152" s="189"/>
      <c r="ES152" s="189"/>
      <c r="ET152" s="189"/>
      <c r="EU152" s="189"/>
      <c r="EV152" s="189"/>
      <c r="EW152" s="189"/>
      <c r="EX152" s="189"/>
      <c r="EY152" s="189"/>
      <c r="EZ152" s="189"/>
      <c r="FA152" s="190"/>
      <c r="FB152" s="172"/>
      <c r="FC152" s="173"/>
      <c r="FD152" s="336"/>
      <c r="FE152" s="173"/>
      <c r="FF152" s="336"/>
      <c r="FG152" s="173"/>
      <c r="FH152" s="336"/>
      <c r="FI152" s="173"/>
      <c r="FJ152" s="336"/>
      <c r="FK152" s="338"/>
      <c r="FL152" s="174"/>
      <c r="FM152" s="3"/>
      <c r="FN152" s="3"/>
    </row>
    <row r="153" spans="1:170" ht="11.25" customHeight="1">
      <c r="A153" s="192"/>
      <c r="B153" s="193"/>
      <c r="C153" s="196"/>
      <c r="D153" s="199"/>
      <c r="E153" s="200"/>
      <c r="F153" s="199"/>
      <c r="G153" s="200"/>
      <c r="H153" s="199"/>
      <c r="I153" s="200"/>
      <c r="J153" s="199"/>
      <c r="K153" s="200"/>
      <c r="L153" s="199"/>
      <c r="M153" s="209"/>
      <c r="N153" s="69" t="str">
        <f>IF(CF131&lt;&gt;"",IF(ISERROR(AND(BV135="",BX135="",BZ135="",CB135="",CD135="")),"E",IF(AND(BV135="",BX135="",BZ135="",CB135="",CD135=""),"","E")),"")</f>
        <v/>
      </c>
      <c r="O153" s="192"/>
      <c r="P153" s="193"/>
      <c r="Q153" s="196"/>
      <c r="R153" s="199"/>
      <c r="S153" s="200"/>
      <c r="T153" s="199"/>
      <c r="U153" s="200"/>
      <c r="V153" s="199"/>
      <c r="W153" s="200"/>
      <c r="X153" s="199"/>
      <c r="Y153" s="200"/>
      <c r="Z153" s="199"/>
      <c r="AA153" s="209"/>
      <c r="AB153" s="69" t="str">
        <f>IF(DV131&lt;&gt;"",IF(ISERROR(AND(DL135="",DN135="",DP135="",DQ135="",DT135="")),"E",IF(AND(DL135="",DN135="",DP135="",DR135="",DT135=""),"","E")),"")</f>
        <v/>
      </c>
      <c r="AC153" s="192"/>
      <c r="AD153" s="193"/>
      <c r="AE153" s="196"/>
      <c r="AF153" s="199"/>
      <c r="AG153" s="200"/>
      <c r="AH153" s="199"/>
      <c r="AI153" s="200"/>
      <c r="AJ153" s="199"/>
      <c r="AK153" s="200"/>
      <c r="AL153" s="199"/>
      <c r="AM153" s="200"/>
      <c r="AN153" s="199"/>
      <c r="AO153" s="209"/>
      <c r="AP153" s="69" t="str">
        <f>IF(FL131&lt;&gt;"",IF(ISERROR(AND(FB135="",FD135="",FF135="",FH135="",FJ135="")),"E",IF(AND(FB135="",FD135="",FF135="",FH135="",FJ135=""),"","E")),"")</f>
        <v/>
      </c>
      <c r="AQ153" s="157"/>
      <c r="AR153" s="158"/>
      <c r="AS153" s="158"/>
      <c r="AT153" s="158"/>
      <c r="AU153" s="158"/>
      <c r="AV153" s="158"/>
      <c r="AW153" s="158"/>
      <c r="AX153" s="158"/>
      <c r="AY153" s="158"/>
      <c r="AZ153" s="158"/>
      <c r="BA153" s="158"/>
      <c r="BB153" s="158"/>
      <c r="BC153" s="159"/>
      <c r="BD153" s="165"/>
      <c r="BE153" s="166"/>
      <c r="BF153" s="175" t="str">
        <f>C162</f>
        <v>E</v>
      </c>
      <c r="BG153" s="177" t="str">
        <f>IF(VLOOKUP($BF153,$A137:$C149,3,FALSE)=0,"",CONCATENATE(VLOOKUP(VLOOKUP($BF153,$A137:$C149,3,FALSE),Players!$C:$G,4,FALSE)," ",VLOOKUP($BF153,$A137:$C149,3,FALSE)," ",IF(ISERROR(VLOOKUP(VLOOKUP($BF153,$A137:$C149,3,FALSE),Players!$C:$G,5,FALSE)),"()",CONCATENATE("(",VLOOKUP(VLOOKUP($BF153,$A137:$C149,3,FALSE),Players!$C:$G,5,FALSE),")"))))</f>
        <v/>
      </c>
      <c r="BH153" s="178"/>
      <c r="BI153" s="178"/>
      <c r="BJ153" s="178"/>
      <c r="BK153" s="178"/>
      <c r="BL153" s="178"/>
      <c r="BM153" s="178"/>
      <c r="BN153" s="178"/>
      <c r="BO153" s="178"/>
      <c r="BP153" s="178"/>
      <c r="BQ153" s="178"/>
      <c r="BR153" s="178"/>
      <c r="BS153" s="178"/>
      <c r="BT153" s="178"/>
      <c r="BU153" s="179"/>
      <c r="BV153" s="150" t="str">
        <f>IF(D162&lt;&gt;"",D162,"")</f>
        <v/>
      </c>
      <c r="BW153" s="151"/>
      <c r="BX153" s="288" t="str">
        <f>IF(F162&lt;&gt;"",F162,"")</f>
        <v/>
      </c>
      <c r="BY153" s="151"/>
      <c r="BZ153" s="288" t="str">
        <f>IF(H162&lt;&gt;"",H162,"")</f>
        <v/>
      </c>
      <c r="CA153" s="151"/>
      <c r="CB153" s="288" t="str">
        <f>IF(J162&lt;&gt;"",J162,"")</f>
        <v/>
      </c>
      <c r="CC153" s="151"/>
      <c r="CD153" s="288" t="str">
        <f>IF(L162&lt;&gt;"",L162,"")</f>
        <v/>
      </c>
      <c r="CE153" s="332"/>
      <c r="CF153" s="174" t="str">
        <f>IF($CF151&lt;&gt;"",IF(CF151="W","L","W"),"")</f>
        <v/>
      </c>
      <c r="CG153" s="157"/>
      <c r="CH153" s="158"/>
      <c r="CI153" s="158"/>
      <c r="CJ153" s="158"/>
      <c r="CK153" s="158"/>
      <c r="CL153" s="158"/>
      <c r="CM153" s="158"/>
      <c r="CN153" s="158"/>
      <c r="CO153" s="158"/>
      <c r="CP153" s="158"/>
      <c r="CQ153" s="158"/>
      <c r="CR153" s="158"/>
      <c r="CS153" s="159"/>
      <c r="CT153" s="165"/>
      <c r="CU153" s="166"/>
      <c r="CV153" s="175" t="str">
        <f>Q162</f>
        <v>D</v>
      </c>
      <c r="CW153" s="177" t="str">
        <f>IF(VLOOKUP($CV153,$A137:$C149,3,FALSE)=0,"",CONCATENATE(VLOOKUP(VLOOKUP($CV153,$A137:$C149,3,FALSE),Players!$C:$G,4,FALSE)," ",VLOOKUP($CV153,$A137:$C149,3,FALSE)," ",IF(ISERROR(VLOOKUP(VLOOKUP($CV153,$A137:$C149,3,FALSE),Players!$C:$G,5,FALSE)),"()",CONCATENATE("(",VLOOKUP(VLOOKUP($CV153,$A137:$C149,3,FALSE),Players!$C:$G,5,FALSE),")"))))</f>
        <v/>
      </c>
      <c r="CX153" s="178"/>
      <c r="CY153" s="178"/>
      <c r="CZ153" s="178"/>
      <c r="DA153" s="178"/>
      <c r="DB153" s="178"/>
      <c r="DC153" s="178"/>
      <c r="DD153" s="178"/>
      <c r="DE153" s="178"/>
      <c r="DF153" s="178"/>
      <c r="DG153" s="178"/>
      <c r="DH153" s="178"/>
      <c r="DI153" s="178"/>
      <c r="DJ153" s="178"/>
      <c r="DK153" s="179"/>
      <c r="DL153" s="150" t="str">
        <f>IF(R162&lt;&gt;"",R162,"")</f>
        <v/>
      </c>
      <c r="DM153" s="151"/>
      <c r="DN153" s="288" t="str">
        <f>IF(T162&lt;&gt;"",T162,"")</f>
        <v/>
      </c>
      <c r="DO153" s="151"/>
      <c r="DP153" s="288" t="str">
        <f>IF(V162&lt;&gt;"",V162,"")</f>
        <v/>
      </c>
      <c r="DQ153" s="151"/>
      <c r="DR153" s="288" t="str">
        <f>IF(X162&lt;&gt;"",X162,"")</f>
        <v/>
      </c>
      <c r="DS153" s="151"/>
      <c r="DT153" s="288" t="str">
        <f>IF(Z162&lt;&gt;"",Z162,"")</f>
        <v/>
      </c>
      <c r="DU153" s="332"/>
      <c r="DV153" s="174" t="str">
        <f>IF($DV151&lt;&gt;"",IF(DV151="W","L","W"),"")</f>
        <v/>
      </c>
      <c r="DW153" s="157"/>
      <c r="DX153" s="158"/>
      <c r="DY153" s="158"/>
      <c r="DZ153" s="158"/>
      <c r="EA153" s="158"/>
      <c r="EB153" s="158"/>
      <c r="EC153" s="158"/>
      <c r="ED153" s="158"/>
      <c r="EE153" s="158"/>
      <c r="EF153" s="158"/>
      <c r="EG153" s="158"/>
      <c r="EH153" s="158"/>
      <c r="EI153" s="159"/>
      <c r="EJ153" s="165"/>
      <c r="EK153" s="166"/>
      <c r="EL153" s="175" t="str">
        <f>AE162</f>
        <v>G</v>
      </c>
      <c r="EM153" s="177" t="str">
        <f>IF(VLOOKUP($EL153,$A137:$C149,3,FALSE)=0,"",CONCATENATE(VLOOKUP(VLOOKUP($EL153,$A137:$C149,3,FALSE),Players!$C:$G,4,FALSE)," ",VLOOKUP($EL153,$A137:$C149,3,FALSE)," ",IF(ISERROR(VLOOKUP(VLOOKUP($EL153,$A137:$C149,3,FALSE),Players!$C:$G,5,FALSE)),"()",CONCATENATE("(",VLOOKUP(VLOOKUP($EL153,$A137:$C149,3,FALSE),Players!$C:$G,5,FALSE),")"))))</f>
        <v/>
      </c>
      <c r="EN153" s="178"/>
      <c r="EO153" s="178"/>
      <c r="EP153" s="178"/>
      <c r="EQ153" s="178"/>
      <c r="ER153" s="178"/>
      <c r="ES153" s="178"/>
      <c r="ET153" s="178"/>
      <c r="EU153" s="178"/>
      <c r="EV153" s="178"/>
      <c r="EW153" s="178"/>
      <c r="EX153" s="178"/>
      <c r="EY153" s="178"/>
      <c r="EZ153" s="178"/>
      <c r="FA153" s="179"/>
      <c r="FB153" s="150" t="str">
        <f>IF(AF162&lt;&gt;"",AF162,"")</f>
        <v/>
      </c>
      <c r="FC153" s="151"/>
      <c r="FD153" s="288" t="str">
        <f>IF(AH162&lt;&gt;"",AH162,"")</f>
        <v/>
      </c>
      <c r="FE153" s="151"/>
      <c r="FF153" s="288" t="str">
        <f>IF(AJ162&lt;&gt;"",AJ162,"")</f>
        <v/>
      </c>
      <c r="FG153" s="151"/>
      <c r="FH153" s="288" t="str">
        <f>IF(AL162&lt;&gt;"",AL162,"")</f>
        <v/>
      </c>
      <c r="FI153" s="151"/>
      <c r="FJ153" s="288" t="str">
        <f>IF(AN162&lt;&gt;"",AN162,"")</f>
        <v/>
      </c>
      <c r="FK153" s="332"/>
      <c r="FL153" s="174" t="str">
        <f>IF($FL151&lt;&gt;"",IF(FL151="W","L","W"),"")</f>
        <v/>
      </c>
      <c r="FM153" s="3"/>
      <c r="FN153" s="3"/>
    </row>
    <row r="154" spans="1:170" ht="11.25" customHeight="1" thickBot="1">
      <c r="A154" s="192"/>
      <c r="B154" s="193"/>
      <c r="C154" s="175" t="str">
        <f>IF($D133="1P","G","G")</f>
        <v>G</v>
      </c>
      <c r="D154" s="201"/>
      <c r="E154" s="202"/>
      <c r="F154" s="201"/>
      <c r="G154" s="202"/>
      <c r="H154" s="201"/>
      <c r="I154" s="202"/>
      <c r="J154" s="201"/>
      <c r="K154" s="202"/>
      <c r="L154" s="201"/>
      <c r="M154" s="205"/>
      <c r="N154" s="69" t="str">
        <f>IF(CF131&lt;&gt;"",IF(ISERROR(AND(BV135="",BX135="",BZ135="",CB135="",CD135="")),"E",IF(AND(BV135="",BX135="",BZ135="",CB135="",CD135=""),"","E")),"")</f>
        <v/>
      </c>
      <c r="O154" s="192"/>
      <c r="P154" s="193"/>
      <c r="Q154" s="350" t="str">
        <f>IF($D133="1P","G","F")</f>
        <v>F</v>
      </c>
      <c r="R154" s="201"/>
      <c r="S154" s="202"/>
      <c r="T154" s="201"/>
      <c r="U154" s="202"/>
      <c r="V154" s="201"/>
      <c r="W154" s="202"/>
      <c r="X154" s="201"/>
      <c r="Y154" s="202"/>
      <c r="Z154" s="201"/>
      <c r="AA154" s="205"/>
      <c r="AB154" s="69" t="str">
        <f>IF(DV131&lt;&gt;"",IF(ISERROR(AND(DL135="",DN135="",DP135="",DQ135="",DT135="")),"E",IF(AND(DL135="",DN135="",DP135="",DR135="",DT135=""),"","E")),"")</f>
        <v/>
      </c>
      <c r="AC154" s="192"/>
      <c r="AD154" s="193"/>
      <c r="AE154" s="175" t="str">
        <f>IF($D133="1P","F","G")</f>
        <v>G</v>
      </c>
      <c r="AF154" s="201"/>
      <c r="AG154" s="202"/>
      <c r="AH154" s="201"/>
      <c r="AI154" s="202"/>
      <c r="AJ154" s="201"/>
      <c r="AK154" s="202"/>
      <c r="AL154" s="201"/>
      <c r="AM154" s="202"/>
      <c r="AN154" s="201"/>
      <c r="AO154" s="205"/>
      <c r="AP154" s="69" t="str">
        <f>IF(FL131&lt;&gt;"",IF(ISERROR(AND(FB135="",FD135="",FF135="",FH135="",FJ135="")),"E",IF(AND(FB135="",FD135="",FF135="",FH135="",FJ135=""),"","E")),"")</f>
        <v/>
      </c>
      <c r="AQ154" s="160"/>
      <c r="AR154" s="161"/>
      <c r="AS154" s="161"/>
      <c r="AT154" s="161"/>
      <c r="AU154" s="161"/>
      <c r="AV154" s="161"/>
      <c r="AW154" s="161"/>
      <c r="AX154" s="161"/>
      <c r="AY154" s="161"/>
      <c r="AZ154" s="161"/>
      <c r="BA154" s="161"/>
      <c r="BB154" s="161"/>
      <c r="BC154" s="162"/>
      <c r="BD154" s="167"/>
      <c r="BE154" s="168"/>
      <c r="BF154" s="176"/>
      <c r="BG154" s="180"/>
      <c r="BH154" s="181"/>
      <c r="BI154" s="181"/>
      <c r="BJ154" s="181"/>
      <c r="BK154" s="181"/>
      <c r="BL154" s="181"/>
      <c r="BM154" s="181"/>
      <c r="BN154" s="181"/>
      <c r="BO154" s="181"/>
      <c r="BP154" s="181"/>
      <c r="BQ154" s="181"/>
      <c r="BR154" s="181"/>
      <c r="BS154" s="181"/>
      <c r="BT154" s="181"/>
      <c r="BU154" s="182"/>
      <c r="BV154" s="152"/>
      <c r="BW154" s="153"/>
      <c r="BX154" s="333"/>
      <c r="BY154" s="153"/>
      <c r="BZ154" s="333"/>
      <c r="CA154" s="153"/>
      <c r="CB154" s="333"/>
      <c r="CC154" s="153"/>
      <c r="CD154" s="333"/>
      <c r="CE154" s="334"/>
      <c r="CF154" s="174"/>
      <c r="CG154" s="160"/>
      <c r="CH154" s="161"/>
      <c r="CI154" s="161"/>
      <c r="CJ154" s="161"/>
      <c r="CK154" s="161"/>
      <c r="CL154" s="161"/>
      <c r="CM154" s="161"/>
      <c r="CN154" s="161"/>
      <c r="CO154" s="161"/>
      <c r="CP154" s="161"/>
      <c r="CQ154" s="161"/>
      <c r="CR154" s="161"/>
      <c r="CS154" s="162"/>
      <c r="CT154" s="167"/>
      <c r="CU154" s="168"/>
      <c r="CV154" s="176"/>
      <c r="CW154" s="180"/>
      <c r="CX154" s="181"/>
      <c r="CY154" s="181"/>
      <c r="CZ154" s="181"/>
      <c r="DA154" s="181"/>
      <c r="DB154" s="181"/>
      <c r="DC154" s="181"/>
      <c r="DD154" s="181"/>
      <c r="DE154" s="181"/>
      <c r="DF154" s="181"/>
      <c r="DG154" s="181"/>
      <c r="DH154" s="181"/>
      <c r="DI154" s="181"/>
      <c r="DJ154" s="181"/>
      <c r="DK154" s="182"/>
      <c r="DL154" s="152"/>
      <c r="DM154" s="153"/>
      <c r="DN154" s="333"/>
      <c r="DO154" s="153"/>
      <c r="DP154" s="333"/>
      <c r="DQ154" s="153"/>
      <c r="DR154" s="333"/>
      <c r="DS154" s="153"/>
      <c r="DT154" s="333"/>
      <c r="DU154" s="334"/>
      <c r="DV154" s="174"/>
      <c r="DW154" s="160"/>
      <c r="DX154" s="161"/>
      <c r="DY154" s="161"/>
      <c r="DZ154" s="161"/>
      <c r="EA154" s="161"/>
      <c r="EB154" s="161"/>
      <c r="EC154" s="161"/>
      <c r="ED154" s="161"/>
      <c r="EE154" s="161"/>
      <c r="EF154" s="161"/>
      <c r="EG154" s="161"/>
      <c r="EH154" s="161"/>
      <c r="EI154" s="162"/>
      <c r="EJ154" s="167"/>
      <c r="EK154" s="168"/>
      <c r="EL154" s="176"/>
      <c r="EM154" s="180"/>
      <c r="EN154" s="181"/>
      <c r="EO154" s="181"/>
      <c r="EP154" s="181"/>
      <c r="EQ154" s="181"/>
      <c r="ER154" s="181"/>
      <c r="ES154" s="181"/>
      <c r="ET154" s="181"/>
      <c r="EU154" s="181"/>
      <c r="EV154" s="181"/>
      <c r="EW154" s="181"/>
      <c r="EX154" s="181"/>
      <c r="EY154" s="181"/>
      <c r="EZ154" s="181"/>
      <c r="FA154" s="182"/>
      <c r="FB154" s="152"/>
      <c r="FC154" s="153"/>
      <c r="FD154" s="333"/>
      <c r="FE154" s="153"/>
      <c r="FF154" s="333"/>
      <c r="FG154" s="153"/>
      <c r="FH154" s="333"/>
      <c r="FI154" s="153"/>
      <c r="FJ154" s="333"/>
      <c r="FK154" s="334"/>
      <c r="FL154" s="174"/>
      <c r="FM154" s="3"/>
      <c r="FN154" s="3"/>
    </row>
    <row r="155" spans="1:170" ht="11.25" customHeight="1" thickBot="1">
      <c r="A155" s="194"/>
      <c r="B155" s="195"/>
      <c r="C155" s="207"/>
      <c r="D155" s="203"/>
      <c r="E155" s="204"/>
      <c r="F155" s="203"/>
      <c r="G155" s="204"/>
      <c r="H155" s="203"/>
      <c r="I155" s="204"/>
      <c r="J155" s="203"/>
      <c r="K155" s="204"/>
      <c r="L155" s="203"/>
      <c r="M155" s="206"/>
      <c r="N155" s="69" t="str">
        <f>IF(CF133&lt;&gt;"",IF(CF133="W",IF(SUM(IF(D154&gt;D152,1,0),IF(F154&gt;F152,1,0),IF(H154&gt;H152,1,0),IF(J154&gt;J152,1,0),IF(L154&gt;L152,1,0))&lt;&gt;3,"E",""),""),"")</f>
        <v/>
      </c>
      <c r="O155" s="194"/>
      <c r="P155" s="195"/>
      <c r="Q155" s="207"/>
      <c r="R155" s="203"/>
      <c r="S155" s="204"/>
      <c r="T155" s="203"/>
      <c r="U155" s="204"/>
      <c r="V155" s="203"/>
      <c r="W155" s="204"/>
      <c r="X155" s="203"/>
      <c r="Y155" s="204"/>
      <c r="Z155" s="203"/>
      <c r="AA155" s="206"/>
      <c r="AB155" s="69" t="str">
        <f>IF(DV133&lt;&gt;"",IF(DV133="W",IF(SUM(IF(R154&gt;R152,1,0),IF(T154&gt;T152,1,0),IF(V154&gt;V152,1,0),IF(X154&gt;X152,1,0),IF(Z154&gt;Z152,1,0))&lt;&gt;3,"E",""),""),"")</f>
        <v/>
      </c>
      <c r="AC155" s="194"/>
      <c r="AD155" s="195"/>
      <c r="AE155" s="207"/>
      <c r="AF155" s="203"/>
      <c r="AG155" s="204"/>
      <c r="AH155" s="203"/>
      <c r="AI155" s="204"/>
      <c r="AJ155" s="203"/>
      <c r="AK155" s="204"/>
      <c r="AL155" s="203"/>
      <c r="AM155" s="204"/>
      <c r="AN155" s="203"/>
      <c r="AO155" s="206"/>
      <c r="AP155" s="69" t="str">
        <f>IF(FL133&lt;&gt;"",IF(FL133="W",IF(SUM(IF(AF154&gt;AF152,1,0),IF(AH154&gt;AH152,1,0),IF(AJ154&gt;AJ152,1,0),IF(AL154&gt;AL152,1,0),IF(AN154&gt;AN152,1,0))&lt;&gt;3,"E",""),""),"")</f>
        <v/>
      </c>
      <c r="AQ155" s="126"/>
      <c r="AR155" s="126"/>
      <c r="AS155" s="126"/>
      <c r="AT155" s="126"/>
      <c r="AU155" s="126"/>
      <c r="AV155" s="126"/>
      <c r="AW155" s="126"/>
      <c r="AX155" s="126"/>
      <c r="AY155" s="126"/>
      <c r="AZ155" s="126"/>
      <c r="BA155" s="126"/>
      <c r="BB155" s="126"/>
      <c r="BC155" s="126"/>
      <c r="BV155" s="169" t="str">
        <f>IF(CF151&lt;&gt;"",IF(AND(AND(BV151&gt;-1,BV153&gt;-1),OR(BV151&gt;10,BV153&gt;10),ABS(BV151-BV153)&gt;1,IF(OR(BV151&gt;11,BV153&gt;11),ABS(BV151-BV153)=2,TRUE),BV151=INT(BV151),BV153=INT(BV153)),"","Error"),"")</f>
        <v/>
      </c>
      <c r="BW155" s="169"/>
      <c r="BX155" s="169" t="str">
        <f>IF(CF151&lt;&gt;"",IF(AND(AND(BX151&gt;-1,BX153&gt;-1),OR(BX151&gt;10,BX153&gt;10),ABS(BX151-BX153)&gt;1,IF(OR(BX151&gt;11,BX153&gt;11),ABS(BX151-BX153)=2,TRUE),BX151=INT(BX151),BX153=INT(BX153)),"","Error"),"")</f>
        <v/>
      </c>
      <c r="BY155" s="169"/>
      <c r="BZ155" s="169" t="str">
        <f>IF(CF151&lt;&gt;"",IF(AND(AND(BZ151&gt;-1,BZ153&gt;-1),OR(BZ151&gt;10,BZ153&gt;10),ABS(BZ151-BZ153)&gt;1,IF(OR(BZ151&gt;11,BZ153&gt;11),ABS(BZ151-BZ153)=2,TRUE),BZ151=INT(BZ151),BZ153=INT(BZ153)),"","Error"),"")</f>
        <v/>
      </c>
      <c r="CA155" s="169"/>
      <c r="CB155" s="169" t="str">
        <f>IF(AND(CF151&lt;&gt;"",CB151&lt;&gt;""),IF(AND(AND(CB151&gt;-1,CB153&gt;-1),OR(CB151&gt;10,CB153&gt;10),ABS(CB151-CB153)&gt;1,IF(OR(CB151&gt;11,CB153&gt;11),ABS(CB151-CB153)=2,TRUE),CB151=INT(CB151),CB153=INT(CB153)),"","Error"),"")</f>
        <v/>
      </c>
      <c r="CC155" s="169"/>
      <c r="CD155" s="169" t="str">
        <f>IF(AND(CF151&lt;&gt;"",CD151&lt;&gt;""),IF(AND(AND(CD151&gt;-1,CD153&gt;-1),OR(CD151&gt;10,CD153&gt;10),ABS(CD151-CD153)&gt;1,IF(OR(CD151&gt;11,CD153&gt;11),ABS(CD151-CD153)=2,TRUE),CD151=INT(CD151),CD153=INT(CD153)),"","Error"),"")</f>
        <v/>
      </c>
      <c r="CE155" s="169"/>
      <c r="CG155" s="126"/>
      <c r="CH155" s="126"/>
      <c r="CI155" s="126"/>
      <c r="CJ155" s="126"/>
      <c r="CK155" s="126"/>
      <c r="CL155" s="126"/>
      <c r="CM155" s="126"/>
      <c r="CN155" s="126"/>
      <c r="CO155" s="126"/>
      <c r="CP155" s="126"/>
      <c r="CQ155" s="126"/>
      <c r="CR155" s="126"/>
      <c r="CS155" s="126"/>
      <c r="DL155" s="169" t="str">
        <f>IF(DV151&lt;&gt;"",IF(AND(AND(DL151&gt;-1,DL153&gt;-1),OR(DL151&gt;10,DL153&gt;10),ABS(DL151-DL153)&gt;1,IF(OR(DL151&gt;11,DL153&gt;11),ABS(DL151-DL153)=2,TRUE),DL151=INT(DL151),DL153=INT(DL153)),"","Error"),"")</f>
        <v/>
      </c>
      <c r="DM155" s="169"/>
      <c r="DN155" s="169" t="str">
        <f>IF(DV151&lt;&gt;"",IF(AND(AND(DN151&gt;-1,DN153&gt;-1),OR(DN151&gt;10,DN153&gt;10),ABS(DN151-DN153)&gt;1,IF(OR(DN151&gt;11,DN153&gt;11),ABS(DN151-DN153)=2,TRUE),DN151=INT(DN151),DN153=INT(DN153)),"","Error"),"")</f>
        <v/>
      </c>
      <c r="DO155" s="169"/>
      <c r="DP155" s="169" t="str">
        <f>IF(DV151&lt;&gt;"",IF(AND(AND(DP151&gt;-1,DP153&gt;-1),OR(DP151&gt;10,DP153&gt;10),ABS(DP151-DP153)&gt;1,IF(OR(DP151&gt;11,DP153&gt;11),ABS(DP151-DP153)=2,TRUE),DP151=INT(DP151),DP153=INT(DP153)),"","Error"),"")</f>
        <v/>
      </c>
      <c r="DQ155" s="169"/>
      <c r="DR155" s="169" t="str">
        <f>IF(AND(DV151&lt;&gt;"",DR151&lt;&gt;""),IF(AND(AND(DR151&gt;-1,DR153&gt;-1),OR(DR151&gt;10,DR153&gt;10),ABS(DR151-DR153)&gt;1,IF(OR(DR151&gt;11,DR153&gt;11),ABS(DR151-DR153)=2,TRUE),DR151=INT(DR151),DR153=INT(DR153)),"","Error"),"")</f>
        <v/>
      </c>
      <c r="DS155" s="169"/>
      <c r="DT155" s="169" t="str">
        <f>IF(AND(DV151&lt;&gt;"",DT151&lt;&gt;""),IF(AND(AND(DT151&gt;-1,DT153&gt;-1),OR(DT151&gt;10,DT153&gt;10),ABS(DT151-DT153)&gt;1,IF(OR(DT151&gt;11,DT153&gt;11),ABS(DT151-DT153)=2,TRUE),DT151=INT(DT151),DT153=INT(DT153)),"","Error"),"")</f>
        <v/>
      </c>
      <c r="DU155" s="169"/>
      <c r="DV155" s="3"/>
      <c r="DW155" s="126"/>
      <c r="DX155" s="126"/>
      <c r="DY155" s="126"/>
      <c r="DZ155" s="126"/>
      <c r="EA155" s="126"/>
      <c r="EB155" s="126"/>
      <c r="EC155" s="126"/>
      <c r="ED155" s="126"/>
      <c r="EE155" s="126"/>
      <c r="EF155" s="126"/>
      <c r="EG155" s="126"/>
      <c r="EH155" s="126"/>
      <c r="EI155" s="126"/>
      <c r="FB155" s="169" t="str">
        <f>IF(FL151&lt;&gt;"",IF(AND(AND(FB151&gt;-1,FB153&gt;-1),OR(FB151&gt;10,FB153&gt;10),ABS(FB151-FB153)&gt;1,IF(OR(FB151&gt;11,FB153&gt;11),ABS(FB151-FB153)=2,TRUE),FB151=INT(FB151),FB153=INT(FB153)),"","Error"),"")</f>
        <v/>
      </c>
      <c r="FC155" s="169"/>
      <c r="FD155" s="169" t="str">
        <f>IF(FL151&lt;&gt;"",IF(AND(AND(FD151&gt;-1,FD153&gt;-1),OR(FD151&gt;10,FD153&gt;10),ABS(FD151-FD153)&gt;1,IF(OR(FD151&gt;11,FD153&gt;11),ABS(FD151-FD153)=2,TRUE),FD151=INT(FD151),FD153=INT(FD153)),"","Error"),"")</f>
        <v/>
      </c>
      <c r="FE155" s="169"/>
      <c r="FF155" s="169" t="str">
        <f>IF(FL151&lt;&gt;"",IF(AND(AND(FF151&gt;-1,FF153&gt;-1),OR(FF151&gt;10,FF153&gt;10),ABS(FF151-FF153)&gt;1,IF(OR(FF151&gt;11,FF153&gt;11),ABS(FF151-FF153)=2,TRUE),FF151=INT(FF151),FF153=INT(FF153)),"","Error"),"")</f>
        <v/>
      </c>
      <c r="FG155" s="169"/>
      <c r="FH155" s="169" t="str">
        <f>IF(AND(FL151&lt;&gt;"",FH151&lt;&gt;""),IF(AND(AND(FH151&gt;-1,FH153&gt;-1),OR(FH151&gt;10,FH153&gt;10),ABS(FH151-FH153)&gt;1,IF(OR(FH151&gt;11,FH153&gt;11),ABS(FH151-FH153)=2,TRUE),FH151=INT(FH151),FH153=INT(FH153)),"","Error"),"")</f>
        <v/>
      </c>
      <c r="FI155" s="169"/>
      <c r="FJ155" s="169" t="str">
        <f>IF(AND(FL151&lt;&gt;"",FJ151&lt;&gt;""),IF(AND(AND(FJ151&gt;-1,FJ153&gt;-1),OR(FJ151&gt;10,FJ153&gt;10),ABS(FJ151-FJ153)&gt;1,IF(OR(FJ151&gt;11,FJ153&gt;11),ABS(FJ151-FJ153)=2,TRUE),FJ151=INT(FJ151),FJ153=INT(FJ153)),"","Error"),"")</f>
        <v/>
      </c>
      <c r="FK155" s="169"/>
      <c r="FL155" s="3"/>
      <c r="FM155" s="3"/>
      <c r="FN155" s="3"/>
    </row>
    <row r="156" spans="1:170" ht="11.25" customHeight="1">
      <c r="A156" s="170">
        <v>2</v>
      </c>
      <c r="B156" s="191"/>
      <c r="C156" s="183" t="str">
        <f>IF($D133="1P","C","C")</f>
        <v>C</v>
      </c>
      <c r="D156" s="197"/>
      <c r="E156" s="198"/>
      <c r="F156" s="197"/>
      <c r="G156" s="198"/>
      <c r="H156" s="197"/>
      <c r="I156" s="198"/>
      <c r="J156" s="197"/>
      <c r="K156" s="198"/>
      <c r="L156" s="197"/>
      <c r="M156" s="208"/>
      <c r="N156" s="69" t="str">
        <f>IF(CF141&lt;&gt;"",IF(CF141="W",IF(SUM(IF(D156&gt;D158,1,0),IF(F156&gt;F158,1,0),IF(H156&gt;H158,1,0),IF(J156&gt;J158,1,0),IF(L156&gt;L158,1,0))&lt;&gt;3,"E",""),""),"")</f>
        <v/>
      </c>
      <c r="O156" s="170">
        <v>9</v>
      </c>
      <c r="P156" s="191"/>
      <c r="Q156" s="183" t="str">
        <f>IF($D133="1P","B","C")</f>
        <v>C</v>
      </c>
      <c r="R156" s="197"/>
      <c r="S156" s="198"/>
      <c r="T156" s="197"/>
      <c r="U156" s="198"/>
      <c r="V156" s="197"/>
      <c r="W156" s="198"/>
      <c r="X156" s="197"/>
      <c r="Y156" s="198"/>
      <c r="Z156" s="197"/>
      <c r="AA156" s="208"/>
      <c r="AB156" s="69" t="str">
        <f>IF(DV141&lt;&gt;"",IF(DV141="W",IF(SUM(IF(R156&gt;R158,1,0),IF(T156&gt;T158,1,0),IF(V156&gt;V158,1,0),IF(X156&gt;X158,1,0),IF(Z156&gt;Z158,1,0))&lt;&gt;3,"E",""),""),"")</f>
        <v/>
      </c>
      <c r="AC156" s="170">
        <v>16</v>
      </c>
      <c r="AD156" s="191"/>
      <c r="AE156" s="183" t="str">
        <f>IF($D133="1P","A","A")</f>
        <v>A</v>
      </c>
      <c r="AF156" s="197"/>
      <c r="AG156" s="198"/>
      <c r="AH156" s="197"/>
      <c r="AI156" s="198"/>
      <c r="AJ156" s="197"/>
      <c r="AK156" s="198"/>
      <c r="AL156" s="197"/>
      <c r="AM156" s="198"/>
      <c r="AN156" s="197"/>
      <c r="AO156" s="208"/>
      <c r="AP156" s="69" t="str">
        <f>IF(FL141&lt;&gt;"",IF(FL141="W",IF(SUM(IF(AF156&gt;AF158,1,0),IF(AH156&gt;AH158,1,0),IF(AJ156&gt;AJ158,1,0),IF(AL156&gt;AL158,1,0),IF(AN156&gt;AN158,1,0))&lt;&gt;3,"E",""),""),"")</f>
        <v/>
      </c>
      <c r="AQ156" s="126"/>
      <c r="AR156" s="126"/>
      <c r="AS156" s="126"/>
      <c r="AT156" s="126"/>
      <c r="AU156" s="126"/>
      <c r="AV156" s="126"/>
      <c r="AW156" s="126"/>
      <c r="AX156" s="126"/>
      <c r="AY156" s="126"/>
      <c r="AZ156" s="126"/>
      <c r="BA156" s="126"/>
      <c r="BB156" s="126"/>
      <c r="BC156" s="126"/>
      <c r="CG156" s="126"/>
      <c r="CH156" s="126"/>
      <c r="CI156" s="126"/>
      <c r="CJ156" s="126"/>
      <c r="CK156" s="126"/>
      <c r="CL156" s="126"/>
      <c r="CM156" s="126"/>
      <c r="CN156" s="126"/>
      <c r="CO156" s="126"/>
      <c r="CP156" s="126"/>
      <c r="CQ156" s="126"/>
      <c r="CR156" s="126"/>
      <c r="CS156" s="126"/>
      <c r="DV156" s="3"/>
      <c r="DW156" s="126"/>
      <c r="DX156" s="126"/>
      <c r="DY156" s="126"/>
      <c r="DZ156" s="126"/>
      <c r="EA156" s="126"/>
      <c r="EB156" s="126"/>
      <c r="EC156" s="126"/>
      <c r="ED156" s="126"/>
      <c r="EE156" s="126"/>
      <c r="EF156" s="126"/>
      <c r="EG156" s="126"/>
      <c r="EH156" s="126"/>
      <c r="EI156" s="126"/>
      <c r="FL156" s="3"/>
      <c r="FM156" s="3"/>
      <c r="FN156" s="3"/>
    </row>
    <row r="157" spans="1:170" ht="11.25" customHeight="1">
      <c r="A157" s="192"/>
      <c r="B157" s="193"/>
      <c r="C157" s="196"/>
      <c r="D157" s="199"/>
      <c r="E157" s="200"/>
      <c r="F157" s="199"/>
      <c r="G157" s="200"/>
      <c r="H157" s="199"/>
      <c r="I157" s="200"/>
      <c r="J157" s="199"/>
      <c r="K157" s="200"/>
      <c r="L157" s="199"/>
      <c r="M157" s="209"/>
      <c r="N157" s="69" t="str">
        <f>IF(CF141&lt;&gt;"",IF(ISERROR(AND(BV145="",BX145="",BZ145="",CB145="",CD145="")),"E",IF(AND(BV145="",BX145="",BZ145="",CB145="",CD145=""),"","E")),"")</f>
        <v/>
      </c>
      <c r="O157" s="192"/>
      <c r="P157" s="193"/>
      <c r="Q157" s="196"/>
      <c r="R157" s="199"/>
      <c r="S157" s="200"/>
      <c r="T157" s="199"/>
      <c r="U157" s="200"/>
      <c r="V157" s="199"/>
      <c r="W157" s="200"/>
      <c r="X157" s="199"/>
      <c r="Y157" s="200"/>
      <c r="Z157" s="199"/>
      <c r="AA157" s="209"/>
      <c r="AB157" s="69" t="str">
        <f>IF(DV141&lt;&gt;"",IF(ISERROR(AND(DL145="",DN145="",DP145="",DQ145="",DT145="")),"E",IF(AND(DL145="",DN145="",DP145="",DR145="",DT145=""),"","E")),"")</f>
        <v/>
      </c>
      <c r="AC157" s="192"/>
      <c r="AD157" s="193"/>
      <c r="AE157" s="196"/>
      <c r="AF157" s="199"/>
      <c r="AG157" s="200"/>
      <c r="AH157" s="199"/>
      <c r="AI157" s="200"/>
      <c r="AJ157" s="199"/>
      <c r="AK157" s="200"/>
      <c r="AL157" s="199"/>
      <c r="AM157" s="200"/>
      <c r="AN157" s="199"/>
      <c r="AO157" s="209"/>
      <c r="AP157" s="69" t="str">
        <f>IF(FL141&lt;&gt;"",IF(ISERROR(AND(FB145="",FD145="",FF145="",FH145="",FJ145="")),"E",IF(AND(FB145="",FD145="",FF145="",FH145="",FJ145=""),"","E")),"")</f>
        <v/>
      </c>
      <c r="AQ157" s="127"/>
      <c r="AR157" s="127"/>
      <c r="AS157" s="127"/>
      <c r="AT157" s="127"/>
      <c r="AU157" s="127"/>
      <c r="AV157" s="127"/>
      <c r="AW157" s="127"/>
      <c r="AX157" s="127"/>
      <c r="AY157" s="127"/>
      <c r="AZ157" s="127"/>
      <c r="BA157" s="127"/>
      <c r="BB157" s="127"/>
      <c r="BC157" s="127"/>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3"/>
      <c r="CG157" s="127"/>
      <c r="CH157" s="127"/>
      <c r="CI157" s="127"/>
      <c r="CJ157" s="127"/>
      <c r="CK157" s="127"/>
      <c r="CL157" s="127"/>
      <c r="CM157" s="127"/>
      <c r="CN157" s="127"/>
      <c r="CO157" s="127"/>
      <c r="CP157" s="127"/>
      <c r="CQ157" s="127"/>
      <c r="CR157" s="127"/>
      <c r="CS157" s="127"/>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3"/>
      <c r="DW157" s="127"/>
      <c r="DX157" s="127"/>
      <c r="DY157" s="127"/>
      <c r="DZ157" s="127"/>
      <c r="EA157" s="127"/>
      <c r="EB157" s="127"/>
      <c r="EC157" s="127"/>
      <c r="ED157" s="127"/>
      <c r="EE157" s="127"/>
      <c r="EF157" s="127"/>
      <c r="EG157" s="127"/>
      <c r="EH157" s="127"/>
      <c r="EI157" s="127"/>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3"/>
      <c r="FM157" s="3"/>
      <c r="FN157" s="3"/>
    </row>
    <row r="158" spans="1:170" ht="11.25" customHeight="1">
      <c r="A158" s="192"/>
      <c r="B158" s="193"/>
      <c r="C158" s="175" t="str">
        <f>IF($D133="1P","F","F")</f>
        <v>F</v>
      </c>
      <c r="D158" s="201"/>
      <c r="E158" s="202"/>
      <c r="F158" s="201"/>
      <c r="G158" s="202"/>
      <c r="H158" s="201"/>
      <c r="I158" s="202"/>
      <c r="J158" s="201"/>
      <c r="K158" s="202"/>
      <c r="L158" s="201"/>
      <c r="M158" s="205"/>
      <c r="N158" s="69" t="str">
        <f>IF(CF141&lt;&gt;"",IF(ISERROR(AND(BV145="",BX145="",BZ145="",CB145="",CD145="")),"E",IF(AND(BV145="",BX145="",BZ145="",CB145="",CD145=""),"","E")),"")</f>
        <v/>
      </c>
      <c r="O158" s="192"/>
      <c r="P158" s="193"/>
      <c r="Q158" s="175" t="str">
        <f>IF($D133="1P","C","G")</f>
        <v>G</v>
      </c>
      <c r="R158" s="201"/>
      <c r="S158" s="202"/>
      <c r="T158" s="201"/>
      <c r="U158" s="202"/>
      <c r="V158" s="201"/>
      <c r="W158" s="202"/>
      <c r="X158" s="201"/>
      <c r="Y158" s="202"/>
      <c r="Z158" s="201"/>
      <c r="AA158" s="205"/>
      <c r="AB158" s="69" t="str">
        <f>IF(DV141&lt;&gt;"",IF(ISERROR(AND(DL145="",DN145="",DP145="",DQ145="",DT145="")),"E",IF(AND(DL145="",DN145="",DP145="",DR145="",DT145=""),"","E")),"")</f>
        <v/>
      </c>
      <c r="AC158" s="192"/>
      <c r="AD158" s="193"/>
      <c r="AE158" s="175" t="str">
        <f>IF($D133="1P","C","B")</f>
        <v>B</v>
      </c>
      <c r="AF158" s="201"/>
      <c r="AG158" s="202"/>
      <c r="AH158" s="201"/>
      <c r="AI158" s="202"/>
      <c r="AJ158" s="201"/>
      <c r="AK158" s="202"/>
      <c r="AL158" s="201"/>
      <c r="AM158" s="202"/>
      <c r="AN158" s="201"/>
      <c r="AO158" s="205"/>
      <c r="AP158" s="69" t="str">
        <f>IF(FL141&lt;&gt;"",IF(ISERROR(AND(FB145="",FD145="",FF145="",FH145="",FJ145="")),"E",IF(AND(FB145="",FD145="",FF145="",FH145="",FJ145=""),"","E")),"")</f>
        <v/>
      </c>
      <c r="AQ158" s="128"/>
      <c r="AR158" s="128"/>
      <c r="AS158" s="128"/>
      <c r="AT158" s="128"/>
      <c r="AU158" s="128"/>
      <c r="AV158" s="128"/>
      <c r="AW158" s="128"/>
      <c r="AX158" s="128"/>
      <c r="AY158" s="128"/>
      <c r="AZ158" s="128"/>
      <c r="BA158" s="128"/>
      <c r="BB158" s="128"/>
      <c r="BC158" s="128"/>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3"/>
      <c r="CG158" s="128"/>
      <c r="CH158" s="128"/>
      <c r="CI158" s="128"/>
      <c r="CJ158" s="128"/>
      <c r="CK158" s="128"/>
      <c r="CL158" s="128"/>
      <c r="CM158" s="128"/>
      <c r="CN158" s="128"/>
      <c r="CO158" s="128"/>
      <c r="CP158" s="128"/>
      <c r="CQ158" s="128"/>
      <c r="CR158" s="128"/>
      <c r="CS158" s="128"/>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3"/>
      <c r="DW158" s="128"/>
      <c r="DX158" s="128"/>
      <c r="DY158" s="128"/>
      <c r="DZ158" s="128"/>
      <c r="EA158" s="128"/>
      <c r="EB158" s="128"/>
      <c r="EC158" s="128"/>
      <c r="ED158" s="128"/>
      <c r="EE158" s="128"/>
      <c r="EF158" s="128"/>
      <c r="EG158" s="128"/>
      <c r="EH158" s="128"/>
      <c r="EI158" s="128"/>
      <c r="EJ158" s="41"/>
      <c r="EK158" s="41"/>
      <c r="EL158" s="41"/>
      <c r="EM158" s="41"/>
      <c r="EN158" s="41"/>
      <c r="EO158" s="41"/>
      <c r="EP158" s="41"/>
      <c r="EQ158" s="41"/>
      <c r="ER158" s="41"/>
      <c r="ES158" s="41"/>
      <c r="ET158" s="41"/>
      <c r="EU158" s="41"/>
      <c r="EV158" s="41"/>
      <c r="EW158" s="41"/>
      <c r="EX158" s="41"/>
      <c r="EY158" s="41"/>
      <c r="EZ158" s="41"/>
      <c r="FA158" s="41"/>
      <c r="FB158" s="41"/>
      <c r="FC158" s="41"/>
      <c r="FD158" s="41"/>
      <c r="FE158" s="41"/>
      <c r="FF158" s="41"/>
      <c r="FG158" s="41"/>
      <c r="FH158" s="41"/>
      <c r="FI158" s="41"/>
      <c r="FJ158" s="41"/>
      <c r="FK158" s="41"/>
      <c r="FL158" s="3"/>
      <c r="FM158" s="3"/>
      <c r="FN158" s="3"/>
    </row>
    <row r="159" spans="1:170" ht="11.25" customHeight="1" thickBot="1">
      <c r="A159" s="194"/>
      <c r="B159" s="195"/>
      <c r="C159" s="207"/>
      <c r="D159" s="203"/>
      <c r="E159" s="204"/>
      <c r="F159" s="203"/>
      <c r="G159" s="204"/>
      <c r="H159" s="203"/>
      <c r="I159" s="204"/>
      <c r="J159" s="203"/>
      <c r="K159" s="204"/>
      <c r="L159" s="203"/>
      <c r="M159" s="206"/>
      <c r="N159" s="69" t="str">
        <f>IF(CF143&lt;&gt;"",IF(CF143="W",IF(SUM(IF(D158&gt;D156,1,0),IF(F158&gt;F156,1,0),IF(H158&gt;H156,1,0),IF(J158&gt;J156,1,0),IF(L158&gt;L156,1,0))&lt;&gt;3,"E",""),""),"")</f>
        <v/>
      </c>
      <c r="O159" s="194"/>
      <c r="P159" s="195"/>
      <c r="Q159" s="207"/>
      <c r="R159" s="203"/>
      <c r="S159" s="204"/>
      <c r="T159" s="203"/>
      <c r="U159" s="204"/>
      <c r="V159" s="203"/>
      <c r="W159" s="204"/>
      <c r="X159" s="203"/>
      <c r="Y159" s="204"/>
      <c r="Z159" s="203"/>
      <c r="AA159" s="206"/>
      <c r="AB159" s="69" t="str">
        <f>IF(DV143&lt;&gt;"",IF(DV143="W",IF(SUM(IF(R158&gt;R156,1,0),IF(T158&gt;T156,1,0),IF(V158&gt;V156,1,0),IF(X158&gt;X156,1,0),IF(Z158&gt;Z156,1,0))&lt;&gt;3,"E",""),""),"")</f>
        <v/>
      </c>
      <c r="AC159" s="194"/>
      <c r="AD159" s="195"/>
      <c r="AE159" s="207"/>
      <c r="AF159" s="203"/>
      <c r="AG159" s="204"/>
      <c r="AH159" s="203"/>
      <c r="AI159" s="204"/>
      <c r="AJ159" s="203"/>
      <c r="AK159" s="204"/>
      <c r="AL159" s="203"/>
      <c r="AM159" s="204"/>
      <c r="AN159" s="203"/>
      <c r="AO159" s="206"/>
      <c r="AP159" s="69" t="str">
        <f>IF(FL143&lt;&gt;"",IF(FL143="W",IF(SUM(IF(AF158&gt;AF156,1,0),IF(AH158&gt;AH156,1,0),IF(AJ158&gt;AJ156,1,0),IF(AL158&gt;AL156,1,0),IF(AN158&gt;AN156,1,0))&lt;&gt;3,"E",""),""),"")</f>
        <v/>
      </c>
      <c r="AQ159" s="126"/>
      <c r="AR159" s="126"/>
      <c r="AS159" s="126"/>
      <c r="AT159" s="126"/>
      <c r="AU159" s="126"/>
      <c r="AV159" s="126"/>
      <c r="AW159" s="126"/>
      <c r="AX159" s="126"/>
      <c r="AY159" s="126"/>
      <c r="AZ159" s="126"/>
      <c r="BA159" s="126"/>
      <c r="BB159" s="126"/>
      <c r="BC159" s="126"/>
      <c r="CF159" s="3"/>
      <c r="CG159" s="126"/>
      <c r="CH159" s="126"/>
      <c r="CI159" s="126"/>
      <c r="CJ159" s="126"/>
      <c r="CK159" s="126"/>
      <c r="CL159" s="126"/>
      <c r="CM159" s="126"/>
      <c r="CN159" s="126"/>
      <c r="CO159" s="126"/>
      <c r="CP159" s="126"/>
      <c r="CQ159" s="126"/>
      <c r="CR159" s="126"/>
      <c r="CS159" s="126"/>
      <c r="DV159" s="3"/>
      <c r="DW159" s="126"/>
      <c r="DX159" s="126"/>
      <c r="DY159" s="126"/>
      <c r="DZ159" s="126"/>
      <c r="EA159" s="126"/>
      <c r="EB159" s="126"/>
      <c r="EC159" s="126"/>
      <c r="ED159" s="126"/>
      <c r="EE159" s="126"/>
      <c r="EF159" s="126"/>
      <c r="EG159" s="126"/>
      <c r="EH159" s="126"/>
      <c r="EI159" s="126"/>
      <c r="FL159" s="3"/>
      <c r="FM159" s="3"/>
      <c r="FN159" s="3"/>
    </row>
    <row r="160" spans="1:170" ht="11.25" customHeight="1" thickBot="1">
      <c r="A160" s="170">
        <v>3</v>
      </c>
      <c r="B160" s="191"/>
      <c r="C160" s="183" t="str">
        <f>IF($D133="1P","D","D")</f>
        <v>D</v>
      </c>
      <c r="D160" s="197"/>
      <c r="E160" s="198"/>
      <c r="F160" s="197"/>
      <c r="G160" s="198"/>
      <c r="H160" s="197"/>
      <c r="I160" s="198"/>
      <c r="J160" s="197"/>
      <c r="K160" s="198"/>
      <c r="L160" s="197"/>
      <c r="M160" s="208"/>
      <c r="N160" s="69" t="str">
        <f>IF(CF151&lt;&gt;"",IF(CF151="W",IF(SUM(IF(D160&gt;D162,1,0),IF(F160&gt;F162,1,0),IF(H160&gt;H162,1,0),IF(J160&gt;J162,1,0),IF(L160&gt;L162,1,0))&lt;&gt;3,"E",""),""),"")</f>
        <v/>
      </c>
      <c r="O160" s="170">
        <v>10</v>
      </c>
      <c r="P160" s="191"/>
      <c r="Q160" s="183" t="str">
        <f>IF($D133="1P","A","A")</f>
        <v>A</v>
      </c>
      <c r="R160" s="197"/>
      <c r="S160" s="198"/>
      <c r="T160" s="197"/>
      <c r="U160" s="198"/>
      <c r="V160" s="197"/>
      <c r="W160" s="198"/>
      <c r="X160" s="197"/>
      <c r="Y160" s="198"/>
      <c r="Z160" s="197"/>
      <c r="AA160" s="208"/>
      <c r="AB160" s="69" t="str">
        <f>IF(DV151&lt;&gt;"",IF(DV151="W",IF(SUM(IF(R160&gt;R162,1,0),IF(T160&gt;T162,1,0),IF(V160&gt;V162,1,0),IF(X160&gt;X162,1,0),IF(Z160&gt;Z162,1,0))&lt;&gt;3,"E",""),""),"")</f>
        <v/>
      </c>
      <c r="AC160" s="170">
        <v>17</v>
      </c>
      <c r="AD160" s="191"/>
      <c r="AE160" s="183" t="str">
        <f>IF($D133="1P","B","D")</f>
        <v>D</v>
      </c>
      <c r="AF160" s="197"/>
      <c r="AG160" s="198"/>
      <c r="AH160" s="197"/>
      <c r="AI160" s="198"/>
      <c r="AJ160" s="197"/>
      <c r="AK160" s="198"/>
      <c r="AL160" s="197"/>
      <c r="AM160" s="198"/>
      <c r="AN160" s="197"/>
      <c r="AO160" s="208"/>
      <c r="AP160" s="69" t="str">
        <f>IF(FL151&lt;&gt;"",IF(FL151="W",IF(SUM(IF(AF160&gt;AF162,1,0),IF(AH160&gt;AH162,1,0),IF(AJ160&gt;AJ162,1,0),IF(AL160&gt;AL162,1,0),IF(AN160&gt;AN162,1,0))&lt;&gt;3,"E",""),""),"")</f>
        <v/>
      </c>
      <c r="AQ160" s="127"/>
      <c r="AR160" s="127"/>
      <c r="AS160" s="127"/>
      <c r="AT160" s="127"/>
      <c r="AU160" s="127"/>
      <c r="AV160" s="127"/>
      <c r="AW160" s="127"/>
      <c r="AX160" s="127"/>
      <c r="AY160" s="127"/>
      <c r="AZ160" s="127"/>
      <c r="BA160" s="127"/>
      <c r="BB160" s="127"/>
      <c r="BC160" s="127"/>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3"/>
      <c r="CG160" s="127"/>
      <c r="CH160" s="127"/>
      <c r="CI160" s="127"/>
      <c r="CJ160" s="127"/>
      <c r="CK160" s="127"/>
      <c r="CL160" s="127"/>
      <c r="CM160" s="127"/>
      <c r="CN160" s="127"/>
      <c r="CO160" s="127"/>
      <c r="CP160" s="127"/>
      <c r="CQ160" s="127"/>
      <c r="CR160" s="127"/>
      <c r="CS160" s="127"/>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3"/>
      <c r="DW160" s="127"/>
      <c r="DX160" s="127"/>
      <c r="DY160" s="127"/>
      <c r="DZ160" s="127"/>
      <c r="EA160" s="127"/>
      <c r="EB160" s="127"/>
      <c r="EC160" s="127"/>
      <c r="ED160" s="127"/>
      <c r="EE160" s="127"/>
      <c r="EF160" s="127"/>
      <c r="EG160" s="127"/>
      <c r="EH160" s="127"/>
      <c r="EI160" s="127"/>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3"/>
      <c r="FM160" s="3"/>
      <c r="FN160" s="3"/>
    </row>
    <row r="161" spans="1:170" ht="11.25" customHeight="1">
      <c r="A161" s="192"/>
      <c r="B161" s="193"/>
      <c r="C161" s="196"/>
      <c r="D161" s="199"/>
      <c r="E161" s="200"/>
      <c r="F161" s="199"/>
      <c r="G161" s="200"/>
      <c r="H161" s="199"/>
      <c r="I161" s="200"/>
      <c r="J161" s="199"/>
      <c r="K161" s="200"/>
      <c r="L161" s="199"/>
      <c r="M161" s="209"/>
      <c r="N161" s="69" t="str">
        <f>IF(CF151&lt;&gt;"",IF(ISERROR(AND(BV155="",BX155="",BZ155="",CB155="",CD155="")),"E",IF(AND(BV155="",BX155="",BZ155="",CB155="",CD155=""),"","E")),"")</f>
        <v/>
      </c>
      <c r="O161" s="192"/>
      <c r="P161" s="193"/>
      <c r="Q161" s="196"/>
      <c r="R161" s="199"/>
      <c r="S161" s="200"/>
      <c r="T161" s="199"/>
      <c r="U161" s="200"/>
      <c r="V161" s="199"/>
      <c r="W161" s="200"/>
      <c r="X161" s="199"/>
      <c r="Y161" s="200"/>
      <c r="Z161" s="199"/>
      <c r="AA161" s="209"/>
      <c r="AB161" s="69" t="str">
        <f>IF(DV151&lt;&gt;"",IF(ISERROR(AND(DL155="",DN155="",DP155="",DQ155="",DT155="")),"E",IF(AND(DL155="",DN155="",DP155="",DR155="",DT155=""),"","E")),"")</f>
        <v/>
      </c>
      <c r="AC161" s="192"/>
      <c r="AD161" s="193"/>
      <c r="AE161" s="196"/>
      <c r="AF161" s="199"/>
      <c r="AG161" s="200"/>
      <c r="AH161" s="199"/>
      <c r="AI161" s="200"/>
      <c r="AJ161" s="199"/>
      <c r="AK161" s="200"/>
      <c r="AL161" s="199"/>
      <c r="AM161" s="200"/>
      <c r="AN161" s="199"/>
      <c r="AO161" s="209"/>
      <c r="AP161" s="69" t="str">
        <f>IF(FL151&lt;&gt;"",IF(ISERROR(AND(FB155="",FD155="",FF155="",FH155="",FJ155="")),"E",IF(AND(FB155="",FD155="",FF155="",FH155="",FJ155=""),"","E")),"")</f>
        <v/>
      </c>
      <c r="AQ161" s="154" t="str">
        <f>CONCATENATE($A135," ",$D135,","," ",$F133)</f>
        <v>Group: 3, Men's Singles</v>
      </c>
      <c r="AR161" s="155"/>
      <c r="AS161" s="155"/>
      <c r="AT161" s="155"/>
      <c r="AU161" s="155"/>
      <c r="AV161" s="155"/>
      <c r="AW161" s="155"/>
      <c r="AX161" s="155"/>
      <c r="AY161" s="155"/>
      <c r="AZ161" s="155"/>
      <c r="BA161" s="155"/>
      <c r="BB161" s="155"/>
      <c r="BC161" s="156"/>
      <c r="BD161" s="163">
        <f>A164</f>
        <v>4</v>
      </c>
      <c r="BE161" s="164"/>
      <c r="BF161" s="183" t="str">
        <f>C164</f>
        <v>A</v>
      </c>
      <c r="BG161" s="185" t="str">
        <f>IF(VLOOKUP($BF161,$A137:$C149,3,FALSE)=0,"",CONCATENATE(VLOOKUP(VLOOKUP($BF161,$A137:$C149,3,FALSE),Players!$C:$G,4,FALSE)," ",VLOOKUP($BF161,$A137:$C149,3,FALSE)," ",IF(ISERROR(VLOOKUP(VLOOKUP($BF161,$A137:$C149,3,FALSE),Players!$C:$G,5,FALSE)),"()",CONCATENATE("(",VLOOKUP(VLOOKUP($BF161,$A137:$C149,3,FALSE),Players!$C:$G,5,FALSE),")"))))</f>
        <v/>
      </c>
      <c r="BH161" s="186"/>
      <c r="BI161" s="186"/>
      <c r="BJ161" s="186"/>
      <c r="BK161" s="186"/>
      <c r="BL161" s="186"/>
      <c r="BM161" s="186"/>
      <c r="BN161" s="186"/>
      <c r="BO161" s="186"/>
      <c r="BP161" s="186"/>
      <c r="BQ161" s="186"/>
      <c r="BR161" s="186"/>
      <c r="BS161" s="186"/>
      <c r="BT161" s="186"/>
      <c r="BU161" s="187"/>
      <c r="BV161" s="170" t="str">
        <f>IF(D164&lt;&gt;"",D164,"")</f>
        <v/>
      </c>
      <c r="BW161" s="171"/>
      <c r="BX161" s="335" t="str">
        <f>IF(F164&lt;&gt;"",F164,"")</f>
        <v/>
      </c>
      <c r="BY161" s="171"/>
      <c r="BZ161" s="335" t="str">
        <f>IF(H164&lt;&gt;"",H164,"")</f>
        <v/>
      </c>
      <c r="CA161" s="171"/>
      <c r="CB161" s="335" t="str">
        <f>IF(J164&lt;&gt;"",J164,"")</f>
        <v/>
      </c>
      <c r="CC161" s="171"/>
      <c r="CD161" s="335" t="str">
        <f>IF(L164&lt;&gt;"",L164,"")</f>
        <v/>
      </c>
      <c r="CE161" s="337"/>
      <c r="CF161" s="174" t="str">
        <f>IF($CD161=$CD163,IF($CB161=$CB163,IF($BZ161&lt;&gt;"",IF($BZ161&gt;$BZ163,"W","L"),""),IF($CB161&gt;$CB163,"W","L")),IF($CD161&gt;$CD163,"W","L"))</f>
        <v/>
      </c>
      <c r="CG161" s="154" t="str">
        <f>CONCATENATE($A135," ",$D135,","," ",$F133)</f>
        <v>Group: 3, Men's Singles</v>
      </c>
      <c r="CH161" s="155"/>
      <c r="CI161" s="155"/>
      <c r="CJ161" s="155"/>
      <c r="CK161" s="155"/>
      <c r="CL161" s="155"/>
      <c r="CM161" s="155"/>
      <c r="CN161" s="155"/>
      <c r="CO161" s="155"/>
      <c r="CP161" s="155"/>
      <c r="CQ161" s="155"/>
      <c r="CR161" s="155"/>
      <c r="CS161" s="156"/>
      <c r="CT161" s="163">
        <f>O164</f>
        <v>11</v>
      </c>
      <c r="CU161" s="164"/>
      <c r="CV161" s="183" t="str">
        <f>Q164</f>
        <v>C</v>
      </c>
      <c r="CW161" s="185" t="str">
        <f>IF(VLOOKUP($CV161,$A137:$C149,3,FALSE)=0,"",CONCATENATE(VLOOKUP(VLOOKUP($CV161,$A137:$C149,3,FALSE),Players!$C:$G,4,FALSE)," ",VLOOKUP($CV161,$A137:$C149,3,FALSE)," ",IF(ISERROR(VLOOKUP(VLOOKUP($CV161,$A137:$C149,3,FALSE),Players!$C:$G,5,FALSE)),"()",CONCATENATE("(",VLOOKUP(VLOOKUP($CV161,$A137:$C149,3,FALSE),Players!$C:$G,5,FALSE),")"))))</f>
        <v/>
      </c>
      <c r="CX161" s="186"/>
      <c r="CY161" s="186"/>
      <c r="CZ161" s="186"/>
      <c r="DA161" s="186"/>
      <c r="DB161" s="186"/>
      <c r="DC161" s="186"/>
      <c r="DD161" s="186"/>
      <c r="DE161" s="186"/>
      <c r="DF161" s="186"/>
      <c r="DG161" s="186"/>
      <c r="DH161" s="186"/>
      <c r="DI161" s="186"/>
      <c r="DJ161" s="186"/>
      <c r="DK161" s="187"/>
      <c r="DL161" s="170" t="str">
        <f>IF(R164&lt;&gt;"",R164,"")</f>
        <v/>
      </c>
      <c r="DM161" s="171"/>
      <c r="DN161" s="335" t="str">
        <f>IF(T164&lt;&gt;"",T164,"")</f>
        <v/>
      </c>
      <c r="DO161" s="171"/>
      <c r="DP161" s="335" t="str">
        <f>IF(V164&lt;&gt;"",V164,"")</f>
        <v/>
      </c>
      <c r="DQ161" s="171"/>
      <c r="DR161" s="335" t="str">
        <f>IF(X164&lt;&gt;"",X164,"")</f>
        <v/>
      </c>
      <c r="DS161" s="171"/>
      <c r="DT161" s="335" t="str">
        <f>IF(Z164&lt;&gt;"",Z164,"")</f>
        <v/>
      </c>
      <c r="DU161" s="337"/>
      <c r="DV161" s="174" t="str">
        <f>IF($DT161=$DT163,IF($DR161=$DR163,IF($DP161&lt;&gt;"",IF($DP161&gt;$DP163,"W","L"),""),IF($DR161&gt;$DR163,"W","L")),IF($DT161&gt;$DT163,"W","L"))</f>
        <v/>
      </c>
      <c r="DW161" s="154" t="str">
        <f>CONCATENATE($A135," ",$D135,","," ",$F133)</f>
        <v>Group: 3, Men's Singles</v>
      </c>
      <c r="DX161" s="155"/>
      <c r="DY161" s="155"/>
      <c r="DZ161" s="155"/>
      <c r="EA161" s="155"/>
      <c r="EB161" s="155"/>
      <c r="EC161" s="155"/>
      <c r="ED161" s="155"/>
      <c r="EE161" s="155"/>
      <c r="EF161" s="155"/>
      <c r="EG161" s="155"/>
      <c r="EH161" s="155"/>
      <c r="EI161" s="156"/>
      <c r="EJ161" s="163">
        <f>AC164</f>
        <v>18</v>
      </c>
      <c r="EK161" s="164"/>
      <c r="EL161" s="183" t="str">
        <f>AE164</f>
        <v>E</v>
      </c>
      <c r="EM161" s="185" t="str">
        <f>IF(VLOOKUP($EL161,$A137:$C149,3,FALSE)=0,"",CONCATENATE(VLOOKUP(VLOOKUP($EL161,$A137:$C149,3,FALSE),Players!$C:$G,4,FALSE)," ",VLOOKUP($EL161,$A137:$C149,3,FALSE)," ",IF(ISERROR(VLOOKUP(VLOOKUP($EL161,$A137:$C149,3,FALSE),Players!$C:$G,5,FALSE)),"()",CONCATENATE("(",VLOOKUP(VLOOKUP($EL161,$A137:$C149,3,FALSE),Players!$C:$G,5,FALSE),")"))))</f>
        <v/>
      </c>
      <c r="EN161" s="186"/>
      <c r="EO161" s="186"/>
      <c r="EP161" s="186"/>
      <c r="EQ161" s="186"/>
      <c r="ER161" s="186"/>
      <c r="ES161" s="186"/>
      <c r="ET161" s="186"/>
      <c r="EU161" s="186"/>
      <c r="EV161" s="186"/>
      <c r="EW161" s="186"/>
      <c r="EX161" s="186"/>
      <c r="EY161" s="186"/>
      <c r="EZ161" s="186"/>
      <c r="FA161" s="187"/>
      <c r="FB161" s="170" t="str">
        <f>IF(AF164&lt;&gt;"",AF164,"")</f>
        <v/>
      </c>
      <c r="FC161" s="171"/>
      <c r="FD161" s="335" t="str">
        <f>IF(AH164&lt;&gt;"",AH164,"")</f>
        <v/>
      </c>
      <c r="FE161" s="171"/>
      <c r="FF161" s="335" t="str">
        <f>IF(AJ164&lt;&gt;"",AJ164,"")</f>
        <v/>
      </c>
      <c r="FG161" s="171"/>
      <c r="FH161" s="335" t="str">
        <f>IF(AL164&lt;&gt;"",AL164,"")</f>
        <v/>
      </c>
      <c r="FI161" s="171"/>
      <c r="FJ161" s="335" t="str">
        <f>IF(AN164&lt;&gt;"",AN164,"")</f>
        <v/>
      </c>
      <c r="FK161" s="337"/>
      <c r="FL161" s="174" t="str">
        <f>IF($FJ161=$FJ163,IF($FH161=$FH163,IF($FF161&lt;&gt;"",IF($FF161&gt;$FF163,"W","L"),""),IF($FH161&gt;$FH163,"W","L")),IF($FJ161&gt;$FJ163,"W","L"))</f>
        <v/>
      </c>
      <c r="FM161" s="3"/>
      <c r="FN161" s="3"/>
    </row>
    <row r="162" spans="1:170" ht="11.25" customHeight="1">
      <c r="A162" s="192"/>
      <c r="B162" s="193"/>
      <c r="C162" s="175" t="str">
        <f>IF($D133="1P","E","E")</f>
        <v>E</v>
      </c>
      <c r="D162" s="201"/>
      <c r="E162" s="202"/>
      <c r="F162" s="201"/>
      <c r="G162" s="202"/>
      <c r="H162" s="201"/>
      <c r="I162" s="202"/>
      <c r="J162" s="201"/>
      <c r="K162" s="202"/>
      <c r="L162" s="201"/>
      <c r="M162" s="205"/>
      <c r="N162" s="69" t="str">
        <f>IF(CF151&lt;&gt;"",IF(ISERROR(AND(BV155="",BX155="",BZ155="",CB155="",CD155="")),"E",IF(AND(BV155="",BX155="",BZ155="",CB155="",CD155=""),"","E")),"")</f>
        <v/>
      </c>
      <c r="O162" s="192"/>
      <c r="P162" s="193"/>
      <c r="Q162" s="175" t="str">
        <f>IF($D133="1P","E","D")</f>
        <v>D</v>
      </c>
      <c r="R162" s="201"/>
      <c r="S162" s="202"/>
      <c r="T162" s="201"/>
      <c r="U162" s="202"/>
      <c r="V162" s="201"/>
      <c r="W162" s="202"/>
      <c r="X162" s="201"/>
      <c r="Y162" s="202"/>
      <c r="Z162" s="201"/>
      <c r="AA162" s="205"/>
      <c r="AB162" s="69" t="str">
        <f>IF(DV151&lt;&gt;"",IF(ISERROR(AND(DL155="",DN155="",DP155="",DQ155="",DT155="")),"E",IF(AND(DL155="",DN155="",DP155="",DR155="",DT155=""),"","E")),"")</f>
        <v/>
      </c>
      <c r="AC162" s="192"/>
      <c r="AD162" s="193"/>
      <c r="AE162" s="175" t="str">
        <f>IF($D133="1P","D","G")</f>
        <v>G</v>
      </c>
      <c r="AF162" s="201"/>
      <c r="AG162" s="202"/>
      <c r="AH162" s="201"/>
      <c r="AI162" s="202"/>
      <c r="AJ162" s="201"/>
      <c r="AK162" s="202"/>
      <c r="AL162" s="201"/>
      <c r="AM162" s="202"/>
      <c r="AN162" s="201"/>
      <c r="AO162" s="205"/>
      <c r="AP162" s="69" t="str">
        <f>IF(FL151&lt;&gt;"",IF(ISERROR(AND(FB155="",FD155="",FF155="",FH155="",FJ155="")),"E",IF(AND(FB155="",FD155="",FF155="",FH155="",FJ155=""),"","E")),"")</f>
        <v/>
      </c>
      <c r="AQ162" s="157"/>
      <c r="AR162" s="158"/>
      <c r="AS162" s="158"/>
      <c r="AT162" s="158"/>
      <c r="AU162" s="158"/>
      <c r="AV162" s="158"/>
      <c r="AW162" s="158"/>
      <c r="AX162" s="158"/>
      <c r="AY162" s="158"/>
      <c r="AZ162" s="158"/>
      <c r="BA162" s="158"/>
      <c r="BB162" s="158"/>
      <c r="BC162" s="159"/>
      <c r="BD162" s="165"/>
      <c r="BE162" s="166"/>
      <c r="BF162" s="184"/>
      <c r="BG162" s="188"/>
      <c r="BH162" s="189"/>
      <c r="BI162" s="189"/>
      <c r="BJ162" s="189"/>
      <c r="BK162" s="189"/>
      <c r="BL162" s="189"/>
      <c r="BM162" s="189"/>
      <c r="BN162" s="189"/>
      <c r="BO162" s="189"/>
      <c r="BP162" s="189"/>
      <c r="BQ162" s="189"/>
      <c r="BR162" s="189"/>
      <c r="BS162" s="189"/>
      <c r="BT162" s="189"/>
      <c r="BU162" s="190"/>
      <c r="BV162" s="172"/>
      <c r="BW162" s="173"/>
      <c r="BX162" s="336"/>
      <c r="BY162" s="173"/>
      <c r="BZ162" s="336"/>
      <c r="CA162" s="173"/>
      <c r="CB162" s="336"/>
      <c r="CC162" s="173"/>
      <c r="CD162" s="336"/>
      <c r="CE162" s="338"/>
      <c r="CF162" s="174"/>
      <c r="CG162" s="157"/>
      <c r="CH162" s="158"/>
      <c r="CI162" s="158"/>
      <c r="CJ162" s="158"/>
      <c r="CK162" s="158"/>
      <c r="CL162" s="158"/>
      <c r="CM162" s="158"/>
      <c r="CN162" s="158"/>
      <c r="CO162" s="158"/>
      <c r="CP162" s="158"/>
      <c r="CQ162" s="158"/>
      <c r="CR162" s="158"/>
      <c r="CS162" s="159"/>
      <c r="CT162" s="165"/>
      <c r="CU162" s="166"/>
      <c r="CV162" s="184"/>
      <c r="CW162" s="188"/>
      <c r="CX162" s="189"/>
      <c r="CY162" s="189"/>
      <c r="CZ162" s="189"/>
      <c r="DA162" s="189"/>
      <c r="DB162" s="189"/>
      <c r="DC162" s="189"/>
      <c r="DD162" s="189"/>
      <c r="DE162" s="189"/>
      <c r="DF162" s="189"/>
      <c r="DG162" s="189"/>
      <c r="DH162" s="189"/>
      <c r="DI162" s="189"/>
      <c r="DJ162" s="189"/>
      <c r="DK162" s="190"/>
      <c r="DL162" s="172"/>
      <c r="DM162" s="173"/>
      <c r="DN162" s="336"/>
      <c r="DO162" s="173"/>
      <c r="DP162" s="336"/>
      <c r="DQ162" s="173"/>
      <c r="DR162" s="336"/>
      <c r="DS162" s="173"/>
      <c r="DT162" s="336"/>
      <c r="DU162" s="338"/>
      <c r="DV162" s="174"/>
      <c r="DW162" s="157"/>
      <c r="DX162" s="158"/>
      <c r="DY162" s="158"/>
      <c r="DZ162" s="158"/>
      <c r="EA162" s="158"/>
      <c r="EB162" s="158"/>
      <c r="EC162" s="158"/>
      <c r="ED162" s="158"/>
      <c r="EE162" s="158"/>
      <c r="EF162" s="158"/>
      <c r="EG162" s="158"/>
      <c r="EH162" s="158"/>
      <c r="EI162" s="159"/>
      <c r="EJ162" s="165"/>
      <c r="EK162" s="166"/>
      <c r="EL162" s="184"/>
      <c r="EM162" s="188"/>
      <c r="EN162" s="189"/>
      <c r="EO162" s="189"/>
      <c r="EP162" s="189"/>
      <c r="EQ162" s="189"/>
      <c r="ER162" s="189"/>
      <c r="ES162" s="189"/>
      <c r="ET162" s="189"/>
      <c r="EU162" s="189"/>
      <c r="EV162" s="189"/>
      <c r="EW162" s="189"/>
      <c r="EX162" s="189"/>
      <c r="EY162" s="189"/>
      <c r="EZ162" s="189"/>
      <c r="FA162" s="190"/>
      <c r="FB162" s="172"/>
      <c r="FC162" s="173"/>
      <c r="FD162" s="336"/>
      <c r="FE162" s="173"/>
      <c r="FF162" s="336"/>
      <c r="FG162" s="173"/>
      <c r="FH162" s="336"/>
      <c r="FI162" s="173"/>
      <c r="FJ162" s="336"/>
      <c r="FK162" s="338"/>
      <c r="FL162" s="174"/>
      <c r="FM162" s="3"/>
      <c r="FN162" s="3"/>
    </row>
    <row r="163" spans="1:170" ht="11.25" customHeight="1" thickBot="1">
      <c r="A163" s="194"/>
      <c r="B163" s="195"/>
      <c r="C163" s="207"/>
      <c r="D163" s="203"/>
      <c r="E163" s="204"/>
      <c r="F163" s="203"/>
      <c r="G163" s="204"/>
      <c r="H163" s="203"/>
      <c r="I163" s="204"/>
      <c r="J163" s="203"/>
      <c r="K163" s="204"/>
      <c r="L163" s="203"/>
      <c r="M163" s="206"/>
      <c r="N163" s="69" t="str">
        <f>IF(CF153&lt;&gt;"",IF(CF153="W",IF(SUM(IF(D162&gt;D160,1,0),IF(F162&gt;F160,1,0),IF(H162&gt;H160,1,0),IF(J162&gt;J160,1,0),IF(L162&gt;L160,1,0))&lt;&gt;3,"E",""),""),"")</f>
        <v/>
      </c>
      <c r="O163" s="194"/>
      <c r="P163" s="195"/>
      <c r="Q163" s="207"/>
      <c r="R163" s="203"/>
      <c r="S163" s="204"/>
      <c r="T163" s="203"/>
      <c r="U163" s="204"/>
      <c r="V163" s="203"/>
      <c r="W163" s="204"/>
      <c r="X163" s="203"/>
      <c r="Y163" s="204"/>
      <c r="Z163" s="203"/>
      <c r="AA163" s="206"/>
      <c r="AB163" s="69" t="str">
        <f>IF(DV153&lt;&gt;"",IF(DV153="W",IF(SUM(IF(R162&gt;R160,1,0),IF(T162&gt;T160,1,0),IF(V162&gt;V160,1,0),IF(X162&gt;X160,1,0),IF(Z162&gt;Z160,1,0))&lt;&gt;3,"E",""),""),"")</f>
        <v/>
      </c>
      <c r="AC163" s="194"/>
      <c r="AD163" s="195"/>
      <c r="AE163" s="207"/>
      <c r="AF163" s="203"/>
      <c r="AG163" s="204"/>
      <c r="AH163" s="203"/>
      <c r="AI163" s="204"/>
      <c r="AJ163" s="203"/>
      <c r="AK163" s="204"/>
      <c r="AL163" s="203"/>
      <c r="AM163" s="204"/>
      <c r="AN163" s="203"/>
      <c r="AO163" s="206"/>
      <c r="AP163" s="69" t="str">
        <f>IF(FL153&lt;&gt;"",IF(FL153="W",IF(SUM(IF(AF162&gt;AF160,1,0),IF(AH162&gt;AH160,1,0),IF(AJ162&gt;AJ160,1,0),IF(AL162&gt;AL160,1,0),IF(AN162&gt;AN160,1,0))&lt;&gt;3,"E",""),""),"")</f>
        <v/>
      </c>
      <c r="AQ163" s="157"/>
      <c r="AR163" s="158"/>
      <c r="AS163" s="158"/>
      <c r="AT163" s="158"/>
      <c r="AU163" s="158"/>
      <c r="AV163" s="158"/>
      <c r="AW163" s="158"/>
      <c r="AX163" s="158"/>
      <c r="AY163" s="158"/>
      <c r="AZ163" s="158"/>
      <c r="BA163" s="158"/>
      <c r="BB163" s="158"/>
      <c r="BC163" s="159"/>
      <c r="BD163" s="165"/>
      <c r="BE163" s="166"/>
      <c r="BF163" s="175" t="str">
        <f>C166</f>
        <v>G</v>
      </c>
      <c r="BG163" s="177" t="str">
        <f>IF(VLOOKUP($BF163,$A137:$C149,3,FALSE)=0,"",CONCATENATE(VLOOKUP(VLOOKUP($BF163,$A137:$C149,3,FALSE),Players!$C:$G,4,FALSE)," ",VLOOKUP($BF163,$A137:$C149,3,FALSE)," ",IF(ISERROR(VLOOKUP(VLOOKUP($BF163,$A137:$C149,3,FALSE),Players!$C:$G,5,FALSE)),"()",CONCATENATE("(",VLOOKUP(VLOOKUP($BF163,$A137:$C149,3,FALSE),Players!$C:$G,5,FALSE),")"))))</f>
        <v/>
      </c>
      <c r="BH163" s="178"/>
      <c r="BI163" s="178"/>
      <c r="BJ163" s="178"/>
      <c r="BK163" s="178"/>
      <c r="BL163" s="178"/>
      <c r="BM163" s="178"/>
      <c r="BN163" s="178"/>
      <c r="BO163" s="178"/>
      <c r="BP163" s="178"/>
      <c r="BQ163" s="178"/>
      <c r="BR163" s="178"/>
      <c r="BS163" s="178"/>
      <c r="BT163" s="178"/>
      <c r="BU163" s="179"/>
      <c r="BV163" s="150" t="str">
        <f>IF(D166&lt;&gt;"",D166,"")</f>
        <v/>
      </c>
      <c r="BW163" s="151"/>
      <c r="BX163" s="288" t="str">
        <f>IF(F166&lt;&gt;"",F166,"")</f>
        <v/>
      </c>
      <c r="BY163" s="151"/>
      <c r="BZ163" s="288" t="str">
        <f>IF(H166&lt;&gt;"",H166,"")</f>
        <v/>
      </c>
      <c r="CA163" s="151"/>
      <c r="CB163" s="288" t="str">
        <f>IF(J166&lt;&gt;"",J166,"")</f>
        <v/>
      </c>
      <c r="CC163" s="151"/>
      <c r="CD163" s="288" t="str">
        <f>IF(L166&lt;&gt;"",L166,"")</f>
        <v/>
      </c>
      <c r="CE163" s="332"/>
      <c r="CF163" s="174" t="str">
        <f>IF($CF161&lt;&gt;"",IF(CF161="W","L","W"),"")</f>
        <v/>
      </c>
      <c r="CG163" s="157"/>
      <c r="CH163" s="158"/>
      <c r="CI163" s="158"/>
      <c r="CJ163" s="158"/>
      <c r="CK163" s="158"/>
      <c r="CL163" s="158"/>
      <c r="CM163" s="158"/>
      <c r="CN163" s="158"/>
      <c r="CO163" s="158"/>
      <c r="CP163" s="158"/>
      <c r="CQ163" s="158"/>
      <c r="CR163" s="158"/>
      <c r="CS163" s="159"/>
      <c r="CT163" s="165"/>
      <c r="CU163" s="166"/>
      <c r="CV163" s="175" t="str">
        <f>Q166</f>
        <v>E</v>
      </c>
      <c r="CW163" s="177" t="str">
        <f>IF(VLOOKUP($CV163,$A137:$C149,3,FALSE)=0,"",CONCATENATE(VLOOKUP(VLOOKUP($CV163,$A137:$C149,3,FALSE),Players!$C:$G,4,FALSE)," ",VLOOKUP($CV163,$A137:$C149,3,FALSE)," ",IF(ISERROR(VLOOKUP(VLOOKUP($CV163,$A137:$C149,3,FALSE),Players!$C:$G,5,FALSE)),"()",CONCATENATE("(",VLOOKUP(VLOOKUP($CV163,$A137:$C149,3,FALSE),Players!$C:$G,5,FALSE),")"))))</f>
        <v/>
      </c>
      <c r="CX163" s="178"/>
      <c r="CY163" s="178"/>
      <c r="CZ163" s="178"/>
      <c r="DA163" s="178"/>
      <c r="DB163" s="178"/>
      <c r="DC163" s="178"/>
      <c r="DD163" s="178"/>
      <c r="DE163" s="178"/>
      <c r="DF163" s="178"/>
      <c r="DG163" s="178"/>
      <c r="DH163" s="178"/>
      <c r="DI163" s="178"/>
      <c r="DJ163" s="178"/>
      <c r="DK163" s="179"/>
      <c r="DL163" s="150" t="str">
        <f>IF(R166&lt;&gt;"",R166,"")</f>
        <v/>
      </c>
      <c r="DM163" s="151"/>
      <c r="DN163" s="288" t="str">
        <f>IF(T166&lt;&gt;"",T166,"")</f>
        <v/>
      </c>
      <c r="DO163" s="151"/>
      <c r="DP163" s="288" t="str">
        <f>IF(V166&lt;&gt;"",V166,"")</f>
        <v/>
      </c>
      <c r="DQ163" s="151"/>
      <c r="DR163" s="288" t="str">
        <f>IF(X166&lt;&gt;"",X166,"")</f>
        <v/>
      </c>
      <c r="DS163" s="151"/>
      <c r="DT163" s="288" t="str">
        <f>IF(Z166&lt;&gt;"",Z166,"")</f>
        <v/>
      </c>
      <c r="DU163" s="332"/>
      <c r="DV163" s="174" t="str">
        <f>IF($DV161&lt;&gt;"",IF(DV161="W","L","W"),"")</f>
        <v/>
      </c>
      <c r="DW163" s="157"/>
      <c r="DX163" s="158"/>
      <c r="DY163" s="158"/>
      <c r="DZ163" s="158"/>
      <c r="EA163" s="158"/>
      <c r="EB163" s="158"/>
      <c r="EC163" s="158"/>
      <c r="ED163" s="158"/>
      <c r="EE163" s="158"/>
      <c r="EF163" s="158"/>
      <c r="EG163" s="158"/>
      <c r="EH163" s="158"/>
      <c r="EI163" s="159"/>
      <c r="EJ163" s="165"/>
      <c r="EK163" s="166"/>
      <c r="EL163" s="175" t="str">
        <f>AE166</f>
        <v>F</v>
      </c>
      <c r="EM163" s="177" t="str">
        <f>IF(VLOOKUP($EL163,$A137:$C149,3,FALSE)=0,"",CONCATENATE(VLOOKUP(VLOOKUP($EL163,$A137:$C149,3,FALSE),Players!$C:$G,4,FALSE)," ",VLOOKUP($EL163,$A137:$C149,3,FALSE)," ",IF(ISERROR(VLOOKUP(VLOOKUP($EL163,$A137:$C149,3,FALSE),Players!$C:$G,5,FALSE)),"()",CONCATENATE("(",VLOOKUP(VLOOKUP($EL163,$A137:$C149,3,FALSE),Players!$C:$G,5,FALSE),")"))))</f>
        <v/>
      </c>
      <c r="EN163" s="178"/>
      <c r="EO163" s="178"/>
      <c r="EP163" s="178"/>
      <c r="EQ163" s="178"/>
      <c r="ER163" s="178"/>
      <c r="ES163" s="178"/>
      <c r="ET163" s="178"/>
      <c r="EU163" s="178"/>
      <c r="EV163" s="178"/>
      <c r="EW163" s="178"/>
      <c r="EX163" s="178"/>
      <c r="EY163" s="178"/>
      <c r="EZ163" s="178"/>
      <c r="FA163" s="179"/>
      <c r="FB163" s="150" t="str">
        <f>IF(AF166&lt;&gt;"",AF166,"")</f>
        <v/>
      </c>
      <c r="FC163" s="151"/>
      <c r="FD163" s="288" t="str">
        <f>IF(AH166&lt;&gt;"",AH166,"")</f>
        <v/>
      </c>
      <c r="FE163" s="151"/>
      <c r="FF163" s="288" t="str">
        <f>IF(AJ166&lt;&gt;"",AJ166,"")</f>
        <v/>
      </c>
      <c r="FG163" s="151"/>
      <c r="FH163" s="288" t="str">
        <f>IF(AL166&lt;&gt;"",AL166,"")</f>
        <v/>
      </c>
      <c r="FI163" s="151"/>
      <c r="FJ163" s="288" t="str">
        <f>IF(AN166&lt;&gt;"",AN166,"")</f>
        <v/>
      </c>
      <c r="FK163" s="332"/>
      <c r="FL163" s="174" t="str">
        <f>IF($FL161&lt;&gt;"",IF(FL161="W","L","W"),"")</f>
        <v/>
      </c>
      <c r="FM163" s="3"/>
      <c r="FN163" s="3"/>
    </row>
    <row r="164" spans="1:170" ht="11.25" customHeight="1" thickBot="1">
      <c r="A164" s="170">
        <v>4</v>
      </c>
      <c r="B164" s="191"/>
      <c r="C164" s="183" t="str">
        <f>IF($D133="1P","A","A")</f>
        <v>A</v>
      </c>
      <c r="D164" s="197"/>
      <c r="E164" s="198"/>
      <c r="F164" s="197"/>
      <c r="G164" s="198"/>
      <c r="H164" s="197"/>
      <c r="I164" s="198"/>
      <c r="J164" s="197"/>
      <c r="K164" s="198"/>
      <c r="L164" s="197"/>
      <c r="M164" s="208"/>
      <c r="N164" s="69" t="str">
        <f>IF(CF161&lt;&gt;"",IF(CF161="W",IF(SUM(IF(D164&gt;D166,1,0),IF(F164&gt;F166,1,0),IF(H164&gt;H166,1,0),IF(J164&gt;J166,1,0),IF(L164&gt;L166,1,0))&lt;&gt;3,"E",""),""),"")</f>
        <v/>
      </c>
      <c r="O164" s="170">
        <v>11</v>
      </c>
      <c r="P164" s="191"/>
      <c r="Q164" s="183" t="str">
        <f>IF($D133="1P","D","C")</f>
        <v>C</v>
      </c>
      <c r="R164" s="197"/>
      <c r="S164" s="198"/>
      <c r="T164" s="197"/>
      <c r="U164" s="198"/>
      <c r="V164" s="197"/>
      <c r="W164" s="198"/>
      <c r="X164" s="197"/>
      <c r="Y164" s="198"/>
      <c r="Z164" s="197"/>
      <c r="AA164" s="208"/>
      <c r="AB164" s="69" t="str">
        <f>IF(DV161&lt;&gt;"",IF(DV161="W",IF(SUM(IF(R164&gt;R166,1,0),IF(T164&gt;T166,1,0),IF(V164&gt;V166,1,0),IF(X164&gt;X166,1,0),IF(Z164&gt;Z166,1,0))&lt;&gt;3,"E",""),""),"")</f>
        <v/>
      </c>
      <c r="AC164" s="170">
        <v>18</v>
      </c>
      <c r="AD164" s="191"/>
      <c r="AE164" s="183" t="str">
        <f>IF($D133="1P","F","E")</f>
        <v>E</v>
      </c>
      <c r="AF164" s="197"/>
      <c r="AG164" s="198"/>
      <c r="AH164" s="197"/>
      <c r="AI164" s="198"/>
      <c r="AJ164" s="197"/>
      <c r="AK164" s="198"/>
      <c r="AL164" s="197"/>
      <c r="AM164" s="198"/>
      <c r="AN164" s="197"/>
      <c r="AO164" s="208"/>
      <c r="AP164" s="69" t="str">
        <f>IF(FL161&lt;&gt;"",IF(FL161="W",IF(SUM(IF(AF164&gt;AF166,1,0),IF(AH164&gt;AH166,1,0),IF(AJ164&gt;AJ166,1,0),IF(AL164&gt;AL166,1,0),IF(AN164&gt;AN166,1,0))&lt;&gt;3,"E",""),""),"")</f>
        <v/>
      </c>
      <c r="AQ164" s="160"/>
      <c r="AR164" s="161"/>
      <c r="AS164" s="161"/>
      <c r="AT164" s="161"/>
      <c r="AU164" s="161"/>
      <c r="AV164" s="161"/>
      <c r="AW164" s="161"/>
      <c r="AX164" s="161"/>
      <c r="AY164" s="161"/>
      <c r="AZ164" s="161"/>
      <c r="BA164" s="161"/>
      <c r="BB164" s="161"/>
      <c r="BC164" s="162"/>
      <c r="BD164" s="167"/>
      <c r="BE164" s="168"/>
      <c r="BF164" s="176"/>
      <c r="BG164" s="180"/>
      <c r="BH164" s="181"/>
      <c r="BI164" s="181"/>
      <c r="BJ164" s="181"/>
      <c r="BK164" s="181"/>
      <c r="BL164" s="181"/>
      <c r="BM164" s="181"/>
      <c r="BN164" s="181"/>
      <c r="BO164" s="181"/>
      <c r="BP164" s="181"/>
      <c r="BQ164" s="181"/>
      <c r="BR164" s="181"/>
      <c r="BS164" s="181"/>
      <c r="BT164" s="181"/>
      <c r="BU164" s="182"/>
      <c r="BV164" s="152"/>
      <c r="BW164" s="153"/>
      <c r="BX164" s="333"/>
      <c r="BY164" s="153"/>
      <c r="BZ164" s="333"/>
      <c r="CA164" s="153"/>
      <c r="CB164" s="333"/>
      <c r="CC164" s="153"/>
      <c r="CD164" s="333"/>
      <c r="CE164" s="334"/>
      <c r="CF164" s="174"/>
      <c r="CG164" s="160"/>
      <c r="CH164" s="161"/>
      <c r="CI164" s="161"/>
      <c r="CJ164" s="161"/>
      <c r="CK164" s="161"/>
      <c r="CL164" s="161"/>
      <c r="CM164" s="161"/>
      <c r="CN164" s="161"/>
      <c r="CO164" s="161"/>
      <c r="CP164" s="161"/>
      <c r="CQ164" s="161"/>
      <c r="CR164" s="161"/>
      <c r="CS164" s="162"/>
      <c r="CT164" s="167"/>
      <c r="CU164" s="168"/>
      <c r="CV164" s="176"/>
      <c r="CW164" s="180"/>
      <c r="CX164" s="181"/>
      <c r="CY164" s="181"/>
      <c r="CZ164" s="181"/>
      <c r="DA164" s="181"/>
      <c r="DB164" s="181"/>
      <c r="DC164" s="181"/>
      <c r="DD164" s="181"/>
      <c r="DE164" s="181"/>
      <c r="DF164" s="181"/>
      <c r="DG164" s="181"/>
      <c r="DH164" s="181"/>
      <c r="DI164" s="181"/>
      <c r="DJ164" s="181"/>
      <c r="DK164" s="182"/>
      <c r="DL164" s="152"/>
      <c r="DM164" s="153"/>
      <c r="DN164" s="333"/>
      <c r="DO164" s="153"/>
      <c r="DP164" s="333"/>
      <c r="DQ164" s="153"/>
      <c r="DR164" s="333"/>
      <c r="DS164" s="153"/>
      <c r="DT164" s="333"/>
      <c r="DU164" s="334"/>
      <c r="DV164" s="174"/>
      <c r="DW164" s="160"/>
      <c r="DX164" s="161"/>
      <c r="DY164" s="161"/>
      <c r="DZ164" s="161"/>
      <c r="EA164" s="161"/>
      <c r="EB164" s="161"/>
      <c r="EC164" s="161"/>
      <c r="ED164" s="161"/>
      <c r="EE164" s="161"/>
      <c r="EF164" s="161"/>
      <c r="EG164" s="161"/>
      <c r="EH164" s="161"/>
      <c r="EI164" s="162"/>
      <c r="EJ164" s="167"/>
      <c r="EK164" s="168"/>
      <c r="EL164" s="176"/>
      <c r="EM164" s="180"/>
      <c r="EN164" s="181"/>
      <c r="EO164" s="181"/>
      <c r="EP164" s="181"/>
      <c r="EQ164" s="181"/>
      <c r="ER164" s="181"/>
      <c r="ES164" s="181"/>
      <c r="ET164" s="181"/>
      <c r="EU164" s="181"/>
      <c r="EV164" s="181"/>
      <c r="EW164" s="181"/>
      <c r="EX164" s="181"/>
      <c r="EY164" s="181"/>
      <c r="EZ164" s="181"/>
      <c r="FA164" s="182"/>
      <c r="FB164" s="152"/>
      <c r="FC164" s="153"/>
      <c r="FD164" s="333"/>
      <c r="FE164" s="153"/>
      <c r="FF164" s="333"/>
      <c r="FG164" s="153"/>
      <c r="FH164" s="333"/>
      <c r="FI164" s="153"/>
      <c r="FJ164" s="333"/>
      <c r="FK164" s="334"/>
      <c r="FL164" s="174"/>
      <c r="FM164" s="3"/>
      <c r="FN164" s="3"/>
    </row>
    <row r="165" spans="1:170" ht="11.25" customHeight="1">
      <c r="A165" s="192"/>
      <c r="B165" s="193"/>
      <c r="C165" s="196"/>
      <c r="D165" s="199"/>
      <c r="E165" s="200"/>
      <c r="F165" s="199"/>
      <c r="G165" s="200"/>
      <c r="H165" s="199"/>
      <c r="I165" s="200"/>
      <c r="J165" s="199"/>
      <c r="K165" s="200"/>
      <c r="L165" s="199"/>
      <c r="M165" s="209"/>
      <c r="N165" s="69" t="str">
        <f>IF(CF161&lt;&gt;"",IF(ISERROR(AND(BV165="",BX165="",BZ165="",CB165="",CD165="")),"E",IF(AND(BV165="",BX165="",BZ165="",CB165="",CD165=""),"","E")),"")</f>
        <v/>
      </c>
      <c r="O165" s="192"/>
      <c r="P165" s="193"/>
      <c r="Q165" s="196"/>
      <c r="R165" s="199"/>
      <c r="S165" s="200"/>
      <c r="T165" s="199"/>
      <c r="U165" s="200"/>
      <c r="V165" s="199"/>
      <c r="W165" s="200"/>
      <c r="X165" s="199"/>
      <c r="Y165" s="200"/>
      <c r="Z165" s="199"/>
      <c r="AA165" s="209"/>
      <c r="AB165" s="69" t="str">
        <f>IF(DV161&lt;&gt;"",IF(ISERROR(AND(DL165="",DN165="",DP165="",DQ165="",DT165="")),"E",IF(AND(DL165="",DN165="",DP165="",DR165="",DT165=""),"","E")),"")</f>
        <v/>
      </c>
      <c r="AC165" s="192"/>
      <c r="AD165" s="193"/>
      <c r="AE165" s="196"/>
      <c r="AF165" s="199"/>
      <c r="AG165" s="200"/>
      <c r="AH165" s="199"/>
      <c r="AI165" s="200"/>
      <c r="AJ165" s="199"/>
      <c r="AK165" s="200"/>
      <c r="AL165" s="199"/>
      <c r="AM165" s="200"/>
      <c r="AN165" s="199"/>
      <c r="AO165" s="209"/>
      <c r="AP165" s="69" t="str">
        <f>IF(FL161&lt;&gt;"",IF(ISERROR(AND(FB165="",FD165="",FF165="",FH165="",FJ165="")),"E",IF(AND(FB165="",FD165="",FF165="",FH165="",FJ165=""),"","E")),"")</f>
        <v/>
      </c>
      <c r="AQ165" s="126"/>
      <c r="AR165" s="126"/>
      <c r="AS165" s="126"/>
      <c r="AT165" s="126"/>
      <c r="AU165" s="126"/>
      <c r="AV165" s="126"/>
      <c r="AW165" s="126"/>
      <c r="AX165" s="126"/>
      <c r="AY165" s="126"/>
      <c r="AZ165" s="126"/>
      <c r="BA165" s="126"/>
      <c r="BB165" s="126"/>
      <c r="BC165" s="126"/>
      <c r="BV165" s="169" t="str">
        <f>IF(CF161&lt;&gt;"",IF(AND(AND(BV161&gt;-1,BV163&gt;-1),OR(BV161&gt;10,BV163&gt;10),ABS(BV161-BV163)&gt;1,IF(OR(BV161&gt;11,BV163&gt;11),ABS(BV161-BV163)=2,TRUE),BV161=INT(BV161),BV163=INT(BV163)),"","Error"),"")</f>
        <v/>
      </c>
      <c r="BW165" s="169"/>
      <c r="BX165" s="169" t="str">
        <f>IF(CF161&lt;&gt;"",IF(AND(AND(BX161&gt;-1,BX163&gt;-1),OR(BX161&gt;10,BX163&gt;10),ABS(BX161-BX163)&gt;1,IF(OR(BX161&gt;11,BX163&gt;11),ABS(BX161-BX163)=2,TRUE),BX161=INT(BX161),BX163=INT(BX163)),"","Error"),"")</f>
        <v/>
      </c>
      <c r="BY165" s="169"/>
      <c r="BZ165" s="169" t="str">
        <f>IF(CF161&lt;&gt;"",IF(AND(AND(BZ161&gt;-1,BZ163&gt;-1),OR(BZ161&gt;10,BZ163&gt;10),ABS(BZ161-BZ163)&gt;1,IF(OR(BZ161&gt;11,BZ163&gt;11),ABS(BZ161-BZ163)=2,TRUE),BZ161=INT(BZ161),BZ163=INT(BZ163)),"","Error"),"")</f>
        <v/>
      </c>
      <c r="CA165" s="169"/>
      <c r="CB165" s="169" t="str">
        <f>IF(AND(CF161&lt;&gt;"",CB161&lt;&gt;""),IF(AND(AND(CB161&gt;-1,CB163&gt;-1),OR(CB161&gt;10,CB163&gt;10),ABS(CB161-CB163)&gt;1,IF(OR(CB161&gt;11,CB163&gt;11),ABS(CB161-CB163)=2,TRUE),CB161=INT(CB161),CB163=INT(CB163)),"","Error"),"")</f>
        <v/>
      </c>
      <c r="CC165" s="169"/>
      <c r="CD165" s="169" t="str">
        <f>IF(AND(CF161&lt;&gt;"",CD161&lt;&gt;""),IF(AND(AND(CD161&gt;-1,CD163&gt;-1),OR(CD161&gt;10,CD163&gt;10),ABS(CD161-CD163)&gt;1,IF(OR(CD161&gt;11,CD163&gt;11),ABS(CD161-CD163)=2,TRUE),CD161=INT(CD161),CD163=INT(CD163)),"","Error"),"")</f>
        <v/>
      </c>
      <c r="CE165" s="169"/>
      <c r="CF165" s="3"/>
      <c r="CG165" s="126"/>
      <c r="CH165" s="126"/>
      <c r="CI165" s="126"/>
      <c r="CJ165" s="126"/>
      <c r="CK165" s="126"/>
      <c r="CL165" s="126"/>
      <c r="CM165" s="126"/>
      <c r="CN165" s="126"/>
      <c r="CO165" s="126"/>
      <c r="CP165" s="126"/>
      <c r="CQ165" s="126"/>
      <c r="CR165" s="126"/>
      <c r="CS165" s="126"/>
      <c r="DL165" s="169" t="str">
        <f>IF(DV161&lt;&gt;"",IF(AND(AND(DL161&gt;-1,DL163&gt;-1),OR(DL161&gt;10,DL163&gt;10),ABS(DL161-DL163)&gt;1,IF(OR(DL161&gt;11,DL163&gt;11),ABS(DL161-DL163)=2,TRUE),DL161=INT(DL161),DL163=INT(DL163)),"","Error"),"")</f>
        <v/>
      </c>
      <c r="DM165" s="169"/>
      <c r="DN165" s="169" t="str">
        <f>IF(DV161&lt;&gt;"",IF(AND(AND(DN161&gt;-1,DN163&gt;-1),OR(DN161&gt;10,DN163&gt;10),ABS(DN161-DN163)&gt;1,IF(OR(DN161&gt;11,DN163&gt;11),ABS(DN161-DN163)=2,TRUE),DN161=INT(DN161),DN163=INT(DN163)),"","Error"),"")</f>
        <v/>
      </c>
      <c r="DO165" s="169"/>
      <c r="DP165" s="169" t="str">
        <f>IF(DV161&lt;&gt;"",IF(AND(AND(DP161&gt;-1,DP163&gt;-1),OR(DP161&gt;10,DP163&gt;10),ABS(DP161-DP163)&gt;1,IF(OR(DP161&gt;11,DP163&gt;11),ABS(DP161-DP163)=2,TRUE),DP161=INT(DP161),DP163=INT(DP163)),"","Error"),"")</f>
        <v/>
      </c>
      <c r="DQ165" s="169"/>
      <c r="DR165" s="169" t="str">
        <f>IF(AND(DV161&lt;&gt;"",DR161&lt;&gt;""),IF(AND(AND(DR161&gt;-1,DR163&gt;-1),OR(DR161&gt;10,DR163&gt;10),ABS(DR161-DR163)&gt;1,IF(OR(DR161&gt;11,DR163&gt;11),ABS(DR161-DR163)=2,TRUE),DR161=INT(DR161),DR163=INT(DR163)),"","Error"),"")</f>
        <v/>
      </c>
      <c r="DS165" s="169"/>
      <c r="DT165" s="169" t="str">
        <f>IF(AND(DV161&lt;&gt;"",DT161&lt;&gt;""),IF(AND(AND(DT161&gt;-1,DT163&gt;-1),OR(DT161&gt;10,DT163&gt;10),ABS(DT161-DT163)&gt;1,IF(OR(DT161&gt;11,DT163&gt;11),ABS(DT161-DT163)=2,TRUE),DT161=INT(DT161),DT163=INT(DT163)),"","Error"),"")</f>
        <v/>
      </c>
      <c r="DU165" s="169"/>
      <c r="DV165" s="3"/>
      <c r="DW165" s="126"/>
      <c r="DX165" s="126"/>
      <c r="DY165" s="126"/>
      <c r="DZ165" s="126"/>
      <c r="EA165" s="126"/>
      <c r="EB165" s="126"/>
      <c r="EC165" s="126"/>
      <c r="ED165" s="126"/>
      <c r="EE165" s="126"/>
      <c r="EF165" s="126"/>
      <c r="EG165" s="126"/>
      <c r="EH165" s="126"/>
      <c r="EI165" s="126"/>
      <c r="FB165" s="169" t="str">
        <f>IF(FL161&lt;&gt;"",IF(AND(AND(FB161&gt;-1,FB163&gt;-1),OR(FB161&gt;10,FB163&gt;10),ABS(FB161-FB163)&gt;1,IF(OR(FB161&gt;11,FB163&gt;11),ABS(FB161-FB163)=2,TRUE),FB161=INT(FB161),FB163=INT(FB163)),"","Error"),"")</f>
        <v/>
      </c>
      <c r="FC165" s="169"/>
      <c r="FD165" s="169" t="str">
        <f>IF(FL161&lt;&gt;"",IF(AND(AND(FD161&gt;-1,FD163&gt;-1),OR(FD161&gt;10,FD163&gt;10),ABS(FD161-FD163)&gt;1,IF(OR(FD161&gt;11,FD163&gt;11),ABS(FD161-FD163)=2,TRUE),FD161=INT(FD161),FD163=INT(FD163)),"","Error"),"")</f>
        <v/>
      </c>
      <c r="FE165" s="169"/>
      <c r="FF165" s="169" t="str">
        <f>IF(FL161&lt;&gt;"",IF(AND(AND(FF161&gt;-1,FF163&gt;-1),OR(FF161&gt;10,FF163&gt;10),ABS(FF161-FF163)&gt;1,IF(OR(FF161&gt;11,FF163&gt;11),ABS(FF161-FF163)=2,TRUE),FF161=INT(FF161),FF163=INT(FF163)),"","Error"),"")</f>
        <v/>
      </c>
      <c r="FG165" s="169"/>
      <c r="FH165" s="169" t="str">
        <f>IF(AND(FL161&lt;&gt;"",FH161&lt;&gt;""),IF(AND(AND(FH161&gt;-1,FH163&gt;-1),OR(FH161&gt;10,FH163&gt;10),ABS(FH161-FH163)&gt;1,IF(OR(FH161&gt;11,FH163&gt;11),ABS(FH161-FH163)=2,TRUE),FH161=INT(FH161),FH163=INT(FH163)),"","Error"),"")</f>
        <v/>
      </c>
      <c r="FI165" s="169"/>
      <c r="FJ165" s="169" t="str">
        <f>IF(AND(FL161&lt;&gt;"",FJ161&lt;&gt;""),IF(AND(AND(FJ161&gt;-1,FJ163&gt;-1),OR(FJ161&gt;10,FJ163&gt;10),ABS(FJ161-FJ163)&gt;1,IF(OR(FJ161&gt;11,FJ163&gt;11),ABS(FJ161-FJ163)=2,TRUE),FJ161=INT(FJ161),FJ163=INT(FJ163)),"","Error"),"")</f>
        <v/>
      </c>
      <c r="FK165" s="169"/>
      <c r="FL165" s="3"/>
      <c r="FM165" s="3"/>
      <c r="FN165" s="3"/>
    </row>
    <row r="166" spans="1:170" ht="11.25" customHeight="1">
      <c r="A166" s="192"/>
      <c r="B166" s="193"/>
      <c r="C166" s="175" t="str">
        <f>IF($D133="1P","G","G")</f>
        <v>G</v>
      </c>
      <c r="D166" s="201"/>
      <c r="E166" s="202"/>
      <c r="F166" s="201"/>
      <c r="G166" s="202"/>
      <c r="H166" s="201"/>
      <c r="I166" s="202"/>
      <c r="J166" s="201"/>
      <c r="K166" s="202"/>
      <c r="L166" s="201"/>
      <c r="M166" s="205"/>
      <c r="N166" s="69" t="str">
        <f>IF(CF161&lt;&gt;"",IF(ISERROR(AND(BV165="",BX165="",BZ165="",CB165="",CD165="")),"E",IF(AND(BV165="",BX165="",BZ165="",CB165="",CD165=""),"","E")),"")</f>
        <v/>
      </c>
      <c r="O166" s="192"/>
      <c r="P166" s="193"/>
      <c r="Q166" s="175" t="str">
        <f>IF($D133="1P","F","E")</f>
        <v>E</v>
      </c>
      <c r="R166" s="201"/>
      <c r="S166" s="202"/>
      <c r="T166" s="201"/>
      <c r="U166" s="202"/>
      <c r="V166" s="201"/>
      <c r="W166" s="202"/>
      <c r="X166" s="201"/>
      <c r="Y166" s="202"/>
      <c r="Z166" s="201"/>
      <c r="AA166" s="205"/>
      <c r="AB166" s="69" t="str">
        <f>IF(DV161&lt;&gt;"",IF(ISERROR(AND(DL165="",DN165="",DP165="",DQ165="",DT165="")),"E",IF(AND(DL165="",DN165="",DP165="",DR165="",DT165=""),"","E")),"")</f>
        <v/>
      </c>
      <c r="AC166" s="192"/>
      <c r="AD166" s="193"/>
      <c r="AE166" s="175" t="str">
        <f>IF($D133="1P","G","F")</f>
        <v>F</v>
      </c>
      <c r="AF166" s="201"/>
      <c r="AG166" s="202"/>
      <c r="AH166" s="201"/>
      <c r="AI166" s="202"/>
      <c r="AJ166" s="201"/>
      <c r="AK166" s="202"/>
      <c r="AL166" s="201"/>
      <c r="AM166" s="202"/>
      <c r="AN166" s="201"/>
      <c r="AO166" s="205"/>
      <c r="AP166" s="69" t="str">
        <f>IF(FL161&lt;&gt;"",IF(ISERROR(AND(FB165="",FD165="",FF165="",FH165="",FJ165="")),"E",IF(AND(FB165="",FD165="",FF165="",FH165="",FJ165=""),"","E")),"")</f>
        <v/>
      </c>
      <c r="AQ166" s="126"/>
      <c r="AR166" s="126"/>
      <c r="AS166" s="126"/>
      <c r="AT166" s="126"/>
      <c r="AU166" s="126"/>
      <c r="AV166" s="126"/>
      <c r="AW166" s="126"/>
      <c r="AX166" s="126"/>
      <c r="AY166" s="126"/>
      <c r="AZ166" s="126"/>
      <c r="BA166" s="126"/>
      <c r="BB166" s="126"/>
      <c r="BC166" s="126"/>
      <c r="CF166" s="3"/>
      <c r="CG166" s="126"/>
      <c r="CH166" s="126"/>
      <c r="CI166" s="126"/>
      <c r="CJ166" s="126"/>
      <c r="CK166" s="126"/>
      <c r="CL166" s="126"/>
      <c r="CM166" s="126"/>
      <c r="CN166" s="126"/>
      <c r="CO166" s="126"/>
      <c r="CP166" s="126"/>
      <c r="CQ166" s="126"/>
      <c r="CR166" s="126"/>
      <c r="CS166" s="126"/>
      <c r="DV166" s="3"/>
      <c r="DW166" s="126"/>
      <c r="DX166" s="126"/>
      <c r="DY166" s="126"/>
      <c r="DZ166" s="126"/>
      <c r="EA166" s="126"/>
      <c r="EB166" s="126"/>
      <c r="EC166" s="126"/>
      <c r="ED166" s="126"/>
      <c r="EE166" s="126"/>
      <c r="EF166" s="126"/>
      <c r="EG166" s="126"/>
      <c r="EH166" s="126"/>
      <c r="EI166" s="126"/>
      <c r="FL166" s="3"/>
      <c r="FM166" s="3"/>
      <c r="FN166" s="3"/>
    </row>
    <row r="167" spans="1:170" ht="11.25" customHeight="1" thickBot="1">
      <c r="A167" s="194"/>
      <c r="B167" s="195"/>
      <c r="C167" s="207"/>
      <c r="D167" s="203"/>
      <c r="E167" s="204"/>
      <c r="F167" s="203"/>
      <c r="G167" s="204"/>
      <c r="H167" s="203"/>
      <c r="I167" s="204"/>
      <c r="J167" s="203"/>
      <c r="K167" s="204"/>
      <c r="L167" s="203"/>
      <c r="M167" s="206"/>
      <c r="N167" s="69" t="str">
        <f>IF(CF163&lt;&gt;"",IF(CF163="W",IF(SUM(IF(D166&gt;D164,1,0),IF(F166&gt;F164,1,0),IF(H166&gt;H164,1,0),IF(J166&gt;J164,1,0),IF(L166&gt;L164,1,0))&lt;&gt;3,"E",""),""),"")</f>
        <v/>
      </c>
      <c r="O167" s="194"/>
      <c r="P167" s="195"/>
      <c r="Q167" s="207"/>
      <c r="R167" s="203"/>
      <c r="S167" s="204"/>
      <c r="T167" s="203"/>
      <c r="U167" s="204"/>
      <c r="V167" s="203"/>
      <c r="W167" s="204"/>
      <c r="X167" s="203"/>
      <c r="Y167" s="204"/>
      <c r="Z167" s="203"/>
      <c r="AA167" s="206"/>
      <c r="AB167" s="69" t="str">
        <f>IF(DV163&lt;&gt;"",IF(DV163="W",IF(SUM(IF(R166&gt;R164,1,0),IF(T166&gt;T164,1,0),IF(V166&gt;V164,1,0),IF(X166&gt;X164,1,0),IF(Z166&gt;Z164,1,0))&lt;&gt;3,"E",""),""),"")</f>
        <v/>
      </c>
      <c r="AC167" s="194"/>
      <c r="AD167" s="195"/>
      <c r="AE167" s="207"/>
      <c r="AF167" s="203"/>
      <c r="AG167" s="204"/>
      <c r="AH167" s="203"/>
      <c r="AI167" s="204"/>
      <c r="AJ167" s="203"/>
      <c r="AK167" s="204"/>
      <c r="AL167" s="203"/>
      <c r="AM167" s="204"/>
      <c r="AN167" s="203"/>
      <c r="AO167" s="206"/>
      <c r="AP167" s="69" t="str">
        <f>IF(FL163&lt;&gt;"",IF(FL163="W",IF(SUM(IF(AF166&gt;AF164,1,0),IF(AH166&gt;AH164,1,0),IF(AJ166&gt;AJ164,1,0),IF(AL166&gt;AL164,1,0),IF(AN166&gt;AN164,1,0))&lt;&gt;3,"E",""),""),"")</f>
        <v/>
      </c>
      <c r="AQ167" s="127"/>
      <c r="AR167" s="127"/>
      <c r="AS167" s="127"/>
      <c r="AT167" s="127"/>
      <c r="AU167" s="127"/>
      <c r="AV167" s="127"/>
      <c r="AW167" s="127"/>
      <c r="AX167" s="127"/>
      <c r="AY167" s="127"/>
      <c r="AZ167" s="127"/>
      <c r="BA167" s="127"/>
      <c r="BB167" s="127"/>
      <c r="BC167" s="127"/>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3"/>
      <c r="CG167" s="127"/>
      <c r="CH167" s="127"/>
      <c r="CI167" s="127"/>
      <c r="CJ167" s="127"/>
      <c r="CK167" s="127"/>
      <c r="CL167" s="127"/>
      <c r="CM167" s="127"/>
      <c r="CN167" s="127"/>
      <c r="CO167" s="127"/>
      <c r="CP167" s="127"/>
      <c r="CQ167" s="127"/>
      <c r="CR167" s="127"/>
      <c r="CS167" s="127"/>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3"/>
      <c r="DW167" s="127"/>
      <c r="DX167" s="127"/>
      <c r="DY167" s="127"/>
      <c r="DZ167" s="127"/>
      <c r="EA167" s="127"/>
      <c r="EB167" s="127"/>
      <c r="EC167" s="127"/>
      <c r="ED167" s="127"/>
      <c r="EE167" s="127"/>
      <c r="EF167" s="127"/>
      <c r="EG167" s="127"/>
      <c r="EH167" s="127"/>
      <c r="EI167" s="127"/>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3"/>
      <c r="FM167" s="3"/>
      <c r="FN167" s="3"/>
    </row>
    <row r="168" spans="1:170" ht="11.25" customHeight="1">
      <c r="A168" s="170">
        <v>5</v>
      </c>
      <c r="B168" s="191"/>
      <c r="C168" s="183" t="str">
        <f>IF($D133="1P","B","B")</f>
        <v>B</v>
      </c>
      <c r="D168" s="197"/>
      <c r="E168" s="198"/>
      <c r="F168" s="197"/>
      <c r="G168" s="198"/>
      <c r="H168" s="197"/>
      <c r="I168" s="198"/>
      <c r="J168" s="197"/>
      <c r="K168" s="198"/>
      <c r="L168" s="197"/>
      <c r="M168" s="208"/>
      <c r="N168" s="69" t="str">
        <f>IF(CF171&lt;&gt;"",IF(CF171="W",IF(SUM(IF(D168&gt;D170,1,0),IF(F168&gt;F170,1,0),IF(H168&gt;H170,1,0),IF(J168&gt;J170,1,0),IF(L168&gt;L170,1,0))&lt;&gt;3,"E",""),""),"")</f>
        <v/>
      </c>
      <c r="O168" s="170">
        <v>12</v>
      </c>
      <c r="P168" s="191"/>
      <c r="Q168" s="183" t="str">
        <f>IF($D133="1P","C","B")</f>
        <v>B</v>
      </c>
      <c r="R168" s="197"/>
      <c r="S168" s="198"/>
      <c r="T168" s="197"/>
      <c r="U168" s="198"/>
      <c r="V168" s="197"/>
      <c r="W168" s="198"/>
      <c r="X168" s="197"/>
      <c r="Y168" s="198"/>
      <c r="Z168" s="197"/>
      <c r="AA168" s="208"/>
      <c r="AB168" s="69" t="str">
        <f>IF(DV171&lt;&gt;"",IF(DV171="W",IF(SUM(IF(R168&gt;R170,1,0),IF(T168&gt;T170,1,0),IF(V168&gt;V170,1,0),IF(X168&gt;X170,1,0),IF(Z168&gt;Z170,1,0))&lt;&gt;3,"E",""),""),"")</f>
        <v/>
      </c>
      <c r="AC168" s="170">
        <v>19</v>
      </c>
      <c r="AD168" s="191"/>
      <c r="AE168" s="183" t="str">
        <f>IF($D133="1P","A","A")</f>
        <v>A</v>
      </c>
      <c r="AF168" s="197"/>
      <c r="AG168" s="198"/>
      <c r="AH168" s="197"/>
      <c r="AI168" s="198"/>
      <c r="AJ168" s="197"/>
      <c r="AK168" s="198"/>
      <c r="AL168" s="197"/>
      <c r="AM168" s="198"/>
      <c r="AN168" s="197"/>
      <c r="AO168" s="208"/>
      <c r="AP168" s="69" t="str">
        <f>IF(FL171&lt;&gt;"",IF(FL171="W",IF(SUM(IF(AF168&gt;AF170,1,0),IF(AH168&gt;AH170,1,0),IF(AJ168&gt;AJ170,1,0),IF(AL168&gt;AL170,1,0),IF(AN168&gt;AN170,1,0))&lt;&gt;3,"E",""),""),"")</f>
        <v/>
      </c>
      <c r="AQ168" s="128"/>
      <c r="AR168" s="128"/>
      <c r="AS168" s="128"/>
      <c r="AT168" s="128"/>
      <c r="AU168" s="128"/>
      <c r="AV168" s="128"/>
      <c r="AW168" s="128"/>
      <c r="AX168" s="128"/>
      <c r="AY168" s="128"/>
      <c r="AZ168" s="128"/>
      <c r="BA168" s="128"/>
      <c r="BB168" s="128"/>
      <c r="BC168" s="128"/>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3"/>
      <c r="CG168" s="128"/>
      <c r="CH168" s="128"/>
      <c r="CI168" s="128"/>
      <c r="CJ168" s="128"/>
      <c r="CK168" s="128"/>
      <c r="CL168" s="128"/>
      <c r="CM168" s="128"/>
      <c r="CN168" s="128"/>
      <c r="CO168" s="128"/>
      <c r="CP168" s="128"/>
      <c r="CQ168" s="128"/>
      <c r="CR168" s="128"/>
      <c r="CS168" s="128"/>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3"/>
      <c r="DW168" s="128"/>
      <c r="DX168" s="128"/>
      <c r="DY168" s="128"/>
      <c r="DZ168" s="128"/>
      <c r="EA168" s="128"/>
      <c r="EB168" s="128"/>
      <c r="EC168" s="128"/>
      <c r="ED168" s="128"/>
      <c r="EE168" s="128"/>
      <c r="EF168" s="128"/>
      <c r="EG168" s="128"/>
      <c r="EH168" s="128"/>
      <c r="EI168" s="128"/>
      <c r="EJ168" s="41"/>
      <c r="EK168" s="41"/>
      <c r="EL168" s="41"/>
      <c r="EM168" s="41"/>
      <c r="EN168" s="41"/>
      <c r="EO168" s="41"/>
      <c r="EP168" s="41"/>
      <c r="EQ168" s="41"/>
      <c r="ER168" s="41"/>
      <c r="ES168" s="41"/>
      <c r="ET168" s="41"/>
      <c r="EU168" s="41"/>
      <c r="EV168" s="41"/>
      <c r="EW168" s="41"/>
      <c r="EX168" s="41"/>
      <c r="EY168" s="41"/>
      <c r="EZ168" s="41"/>
      <c r="FA168" s="41"/>
      <c r="FB168" s="41"/>
      <c r="FC168" s="41"/>
      <c r="FD168" s="41"/>
      <c r="FE168" s="41"/>
      <c r="FF168" s="41"/>
      <c r="FG168" s="41"/>
      <c r="FH168" s="41"/>
      <c r="FI168" s="41"/>
      <c r="FJ168" s="41"/>
      <c r="FK168" s="41"/>
      <c r="FL168" s="3"/>
      <c r="FM168" s="3"/>
      <c r="FN168" s="3"/>
    </row>
    <row r="169" spans="1:170" ht="11.25" customHeight="1">
      <c r="A169" s="192"/>
      <c r="B169" s="193"/>
      <c r="C169" s="196"/>
      <c r="D169" s="199"/>
      <c r="E169" s="200"/>
      <c r="F169" s="199"/>
      <c r="G169" s="200"/>
      <c r="H169" s="199"/>
      <c r="I169" s="200"/>
      <c r="J169" s="199"/>
      <c r="K169" s="200"/>
      <c r="L169" s="199"/>
      <c r="M169" s="209"/>
      <c r="N169" s="69" t="str">
        <f>IF(CF171&lt;&gt;"",IF(ISERROR(AND(BV175="",BX175="",BZ175="",CB175="",CD175="")),"E",IF(AND(BV175="",BX175="",BZ175="",CB175="",CD175=""),"","E")),"")</f>
        <v/>
      </c>
      <c r="O169" s="192"/>
      <c r="P169" s="193"/>
      <c r="Q169" s="196"/>
      <c r="R169" s="199"/>
      <c r="S169" s="200"/>
      <c r="T169" s="199"/>
      <c r="U169" s="200"/>
      <c r="V169" s="199"/>
      <c r="W169" s="200"/>
      <c r="X169" s="199"/>
      <c r="Y169" s="200"/>
      <c r="Z169" s="199"/>
      <c r="AA169" s="209"/>
      <c r="AB169" s="69" t="str">
        <f>IF(DV171&lt;&gt;"",IF(ISERROR(AND(DL175="",DN175="",DP175="",DQ175="",DT175="")),"E",IF(AND(DL175="",DN175="",DP175="",DR175="",DT175=""),"","E")),"")</f>
        <v/>
      </c>
      <c r="AC169" s="192"/>
      <c r="AD169" s="193"/>
      <c r="AE169" s="196"/>
      <c r="AF169" s="199"/>
      <c r="AG169" s="200"/>
      <c r="AH169" s="199"/>
      <c r="AI169" s="200"/>
      <c r="AJ169" s="199"/>
      <c r="AK169" s="200"/>
      <c r="AL169" s="199"/>
      <c r="AM169" s="200"/>
      <c r="AN169" s="199"/>
      <c r="AO169" s="209"/>
      <c r="AP169" s="69" t="str">
        <f>IF(FL171&lt;&gt;"",IF(ISERROR(AND(FB175="",FD175="",FF175="",FH175="",FJ175="")),"E",IF(AND(FB175="",FD175="",FF175="",FH175="",FJ175=""),"","E")),"")</f>
        <v/>
      </c>
      <c r="AQ169" s="126"/>
      <c r="AR169" s="126"/>
      <c r="AS169" s="126"/>
      <c r="AT169" s="126"/>
      <c r="AU169" s="126"/>
      <c r="AV169" s="126"/>
      <c r="AW169" s="126"/>
      <c r="AX169" s="126"/>
      <c r="AY169" s="126"/>
      <c r="AZ169" s="126"/>
      <c r="BA169" s="126"/>
      <c r="BB169" s="126"/>
      <c r="BC169" s="126"/>
      <c r="CF169" s="3"/>
      <c r="CG169" s="126"/>
      <c r="CH169" s="126"/>
      <c r="CI169" s="126"/>
      <c r="CJ169" s="126"/>
      <c r="CK169" s="126"/>
      <c r="CL169" s="126"/>
      <c r="CM169" s="126"/>
      <c r="CN169" s="126"/>
      <c r="CO169" s="126"/>
      <c r="CP169" s="126"/>
      <c r="CQ169" s="126"/>
      <c r="CR169" s="126"/>
      <c r="CS169" s="126"/>
      <c r="DV169" s="3"/>
      <c r="DW169" s="126"/>
      <c r="DX169" s="126"/>
      <c r="DY169" s="126"/>
      <c r="DZ169" s="126"/>
      <c r="EA169" s="126"/>
      <c r="EB169" s="126"/>
      <c r="EC169" s="126"/>
      <c r="ED169" s="126"/>
      <c r="EE169" s="126"/>
      <c r="EF169" s="126"/>
      <c r="EG169" s="126"/>
      <c r="EH169" s="126"/>
      <c r="EI169" s="126"/>
      <c r="FL169" s="3"/>
      <c r="FM169" s="3"/>
      <c r="FN169" s="3"/>
    </row>
    <row r="170" spans="1:170" ht="11.25" customHeight="1" thickBot="1">
      <c r="A170" s="192"/>
      <c r="B170" s="193"/>
      <c r="C170" s="175" t="str">
        <f>IF($D133="1P","E","E")</f>
        <v>E</v>
      </c>
      <c r="D170" s="201"/>
      <c r="E170" s="202"/>
      <c r="F170" s="201"/>
      <c r="G170" s="202"/>
      <c r="H170" s="201"/>
      <c r="I170" s="202"/>
      <c r="J170" s="201"/>
      <c r="K170" s="202"/>
      <c r="L170" s="201"/>
      <c r="M170" s="205"/>
      <c r="N170" s="69" t="str">
        <f>IF(CF171&lt;&gt;"",IF(ISERROR(AND(BV175="",BX175="",BZ175="",CB175="",CD175="")),"E",IF(AND(BV175="",BX175="",BZ175="",CB175="",CD175=""),"","E")),"")</f>
        <v/>
      </c>
      <c r="O170" s="192"/>
      <c r="P170" s="193"/>
      <c r="Q170" s="175" t="str">
        <f>IF($D133="1P","G","F")</f>
        <v>F</v>
      </c>
      <c r="R170" s="201"/>
      <c r="S170" s="202"/>
      <c r="T170" s="201"/>
      <c r="U170" s="202"/>
      <c r="V170" s="201"/>
      <c r="W170" s="202"/>
      <c r="X170" s="201"/>
      <c r="Y170" s="202"/>
      <c r="Z170" s="201"/>
      <c r="AA170" s="205"/>
      <c r="AB170" s="69" t="str">
        <f>IF(DV171&lt;&gt;"",IF(ISERROR(AND(DL175="",DN175="",DP175="",DQ175="",DT175="")),"E",IF(AND(DL175="",DN175="",DP175="",DR175="",DT175=""),"","E")),"")</f>
        <v/>
      </c>
      <c r="AC170" s="192"/>
      <c r="AD170" s="193"/>
      <c r="AE170" s="175" t="str">
        <f>IF($D133="1P","B","F")</f>
        <v>F</v>
      </c>
      <c r="AF170" s="201"/>
      <c r="AG170" s="202"/>
      <c r="AH170" s="201"/>
      <c r="AI170" s="202"/>
      <c r="AJ170" s="201"/>
      <c r="AK170" s="202"/>
      <c r="AL170" s="201"/>
      <c r="AM170" s="202"/>
      <c r="AN170" s="201"/>
      <c r="AO170" s="205"/>
      <c r="AP170" s="69" t="str">
        <f>IF(FL171&lt;&gt;"",IF(ISERROR(AND(FB175="",FD175="",FF175="",FH175="",FJ175="")),"E",IF(AND(FB175="",FD175="",FF175="",FH175="",FJ175=""),"","E")),"")</f>
        <v/>
      </c>
      <c r="AQ170" s="127"/>
      <c r="AR170" s="127"/>
      <c r="AS170" s="127"/>
      <c r="AT170" s="127"/>
      <c r="AU170" s="127"/>
      <c r="AV170" s="127"/>
      <c r="AW170" s="127"/>
      <c r="AX170" s="127"/>
      <c r="AY170" s="127"/>
      <c r="AZ170" s="127"/>
      <c r="BA170" s="127"/>
      <c r="BB170" s="127"/>
      <c r="BC170" s="127"/>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3"/>
      <c r="CG170" s="127"/>
      <c r="CH170" s="127"/>
      <c r="CI170" s="127"/>
      <c r="CJ170" s="127"/>
      <c r="CK170" s="127"/>
      <c r="CL170" s="127"/>
      <c r="CM170" s="127"/>
      <c r="CN170" s="127"/>
      <c r="CO170" s="127"/>
      <c r="CP170" s="127"/>
      <c r="CQ170" s="127"/>
      <c r="CR170" s="127"/>
      <c r="CS170" s="127"/>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3"/>
      <c r="DW170" s="127"/>
      <c r="DX170" s="127"/>
      <c r="DY170" s="127"/>
      <c r="DZ170" s="127"/>
      <c r="EA170" s="127"/>
      <c r="EB170" s="127"/>
      <c r="EC170" s="127"/>
      <c r="ED170" s="127"/>
      <c r="EE170" s="127"/>
      <c r="EF170" s="127"/>
      <c r="EG170" s="127"/>
      <c r="EH170" s="127"/>
      <c r="EI170" s="127"/>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3"/>
      <c r="FM170" s="3"/>
      <c r="FN170" s="3"/>
    </row>
    <row r="171" spans="1:170" ht="11.25" customHeight="1" thickBot="1">
      <c r="A171" s="194"/>
      <c r="B171" s="195"/>
      <c r="C171" s="207"/>
      <c r="D171" s="203"/>
      <c r="E171" s="204"/>
      <c r="F171" s="203"/>
      <c r="G171" s="204"/>
      <c r="H171" s="203"/>
      <c r="I171" s="204"/>
      <c r="J171" s="203"/>
      <c r="K171" s="204"/>
      <c r="L171" s="203"/>
      <c r="M171" s="206"/>
      <c r="N171" s="69" t="str">
        <f>IF(CF173&lt;&gt;"",IF(CF173="W",IF(SUM(IF(D170&gt;D168,1,0),IF(F170&gt;F168,1,0),IF(H170&gt;H168,1,0),IF(J170&gt;J168,1,0),IF(L170&gt;L168,1,0))&lt;&gt;3,"E",""),""),"")</f>
        <v/>
      </c>
      <c r="O171" s="194"/>
      <c r="P171" s="195"/>
      <c r="Q171" s="207"/>
      <c r="R171" s="203"/>
      <c r="S171" s="204"/>
      <c r="T171" s="203"/>
      <c r="U171" s="204"/>
      <c r="V171" s="203"/>
      <c r="W171" s="204"/>
      <c r="X171" s="203"/>
      <c r="Y171" s="204"/>
      <c r="Z171" s="203"/>
      <c r="AA171" s="206"/>
      <c r="AB171" s="69" t="str">
        <f>IF(DV173&lt;&gt;"",IF(DV173="W",IF(SUM(IF(R170&gt;R168,1,0),IF(T170&gt;T168,1,0),IF(V170&gt;V168,1,0),IF(X170&gt;X168,1,0),IF(Z170&gt;Z168,1,0))&lt;&gt;3,"E",""),""),"")</f>
        <v/>
      </c>
      <c r="AC171" s="194"/>
      <c r="AD171" s="195"/>
      <c r="AE171" s="207"/>
      <c r="AF171" s="203"/>
      <c r="AG171" s="204"/>
      <c r="AH171" s="203"/>
      <c r="AI171" s="204"/>
      <c r="AJ171" s="203"/>
      <c r="AK171" s="204"/>
      <c r="AL171" s="203"/>
      <c r="AM171" s="204"/>
      <c r="AN171" s="203"/>
      <c r="AO171" s="206"/>
      <c r="AP171" s="69" t="str">
        <f>IF(FL173&lt;&gt;"",IF(FL173="W",IF(SUM(IF(AF170&gt;AF168,1,0),IF(AH170&gt;AH168,1,0),IF(AJ170&gt;AJ168,1,0),IF(AL170&gt;AL168,1,0),IF(AN170&gt;AN168,1,0))&lt;&gt;3,"E",""),""),"")</f>
        <v/>
      </c>
      <c r="AQ171" s="154" t="str">
        <f>CONCATENATE($A135," ",$D135,","," ",$F133)</f>
        <v>Group: 3, Men's Singles</v>
      </c>
      <c r="AR171" s="155"/>
      <c r="AS171" s="155"/>
      <c r="AT171" s="155"/>
      <c r="AU171" s="155"/>
      <c r="AV171" s="155"/>
      <c r="AW171" s="155"/>
      <c r="AX171" s="155"/>
      <c r="AY171" s="155"/>
      <c r="AZ171" s="155"/>
      <c r="BA171" s="155"/>
      <c r="BB171" s="155"/>
      <c r="BC171" s="156"/>
      <c r="BD171" s="163">
        <f>A168</f>
        <v>5</v>
      </c>
      <c r="BE171" s="164"/>
      <c r="BF171" s="183" t="str">
        <f>C168</f>
        <v>B</v>
      </c>
      <c r="BG171" s="185" t="str">
        <f>IF(VLOOKUP($BF171,$A137:$C149,3,FALSE)=0,"",CONCATENATE(VLOOKUP(VLOOKUP($BF171,$A137:$C149,3,FALSE),Players!$C:$G,4,FALSE)," ",VLOOKUP($BF171,$A137:$C149,3,FALSE)," ",IF(ISERROR(VLOOKUP(VLOOKUP($BF171,$A137:$C149,3,FALSE),Players!$C:$G,5,FALSE)),"()",CONCATENATE("(",VLOOKUP(VLOOKUP($BF171,$A137:$C149,3,FALSE),Players!$C:$G,5,FALSE),")"))))</f>
        <v/>
      </c>
      <c r="BH171" s="186"/>
      <c r="BI171" s="186"/>
      <c r="BJ171" s="186"/>
      <c r="BK171" s="186"/>
      <c r="BL171" s="186"/>
      <c r="BM171" s="186"/>
      <c r="BN171" s="186"/>
      <c r="BO171" s="186"/>
      <c r="BP171" s="186"/>
      <c r="BQ171" s="186"/>
      <c r="BR171" s="186"/>
      <c r="BS171" s="186"/>
      <c r="BT171" s="186"/>
      <c r="BU171" s="187"/>
      <c r="BV171" s="170" t="str">
        <f>IF(D168&lt;&gt;"",D168,"")</f>
        <v/>
      </c>
      <c r="BW171" s="171"/>
      <c r="BX171" s="335" t="str">
        <f>IF(F168&lt;&gt;"",F168,"")</f>
        <v/>
      </c>
      <c r="BY171" s="171"/>
      <c r="BZ171" s="335" t="str">
        <f>IF(H168&lt;&gt;"",H168,"")</f>
        <v/>
      </c>
      <c r="CA171" s="171"/>
      <c r="CB171" s="335" t="str">
        <f>IF(J168&lt;&gt;"",J168,"")</f>
        <v/>
      </c>
      <c r="CC171" s="171"/>
      <c r="CD171" s="335" t="str">
        <f>IF(L168&lt;&gt;"",L168,"")</f>
        <v/>
      </c>
      <c r="CE171" s="337"/>
      <c r="CF171" s="174" t="str">
        <f>IF($CD171=$CD173,IF($CB171=$CB173,IF($BZ171&lt;&gt;"",IF($BZ171&gt;$BZ173,"W","L"),""),IF($CB171&gt;$CB173,"W","L")),IF($CD171&gt;$CD173,"W","L"))</f>
        <v/>
      </c>
      <c r="CG171" s="154" t="str">
        <f>CONCATENATE($A135," ",$D135,","," ",$F133)</f>
        <v>Group: 3, Men's Singles</v>
      </c>
      <c r="CH171" s="155"/>
      <c r="CI171" s="155"/>
      <c r="CJ171" s="155"/>
      <c r="CK171" s="155"/>
      <c r="CL171" s="155"/>
      <c r="CM171" s="155"/>
      <c r="CN171" s="155"/>
      <c r="CO171" s="155"/>
      <c r="CP171" s="155"/>
      <c r="CQ171" s="155"/>
      <c r="CR171" s="155"/>
      <c r="CS171" s="156"/>
      <c r="CT171" s="163">
        <f>O168</f>
        <v>12</v>
      </c>
      <c r="CU171" s="164"/>
      <c r="CV171" s="183" t="str">
        <f>Q168</f>
        <v>B</v>
      </c>
      <c r="CW171" s="185" t="str">
        <f>IF(VLOOKUP($CV171,$A137:$C149,3,FALSE)=0,"",CONCATENATE(VLOOKUP(VLOOKUP($CV171,$A137:$C149,3,FALSE),Players!$C:$G,4,FALSE)," ",VLOOKUP($CV171,$A137:$C149,3,FALSE)," ",IF(ISERROR(VLOOKUP(VLOOKUP($CV171,$A137:$C149,3,FALSE),Players!$C:$G,5,FALSE)),"()",CONCATENATE("(",VLOOKUP(VLOOKUP($CV171,$A137:$C149,3,FALSE),Players!$C:$G,5,FALSE),")"))))</f>
        <v/>
      </c>
      <c r="CX171" s="186"/>
      <c r="CY171" s="186"/>
      <c r="CZ171" s="186"/>
      <c r="DA171" s="186"/>
      <c r="DB171" s="186"/>
      <c r="DC171" s="186"/>
      <c r="DD171" s="186"/>
      <c r="DE171" s="186"/>
      <c r="DF171" s="186"/>
      <c r="DG171" s="186"/>
      <c r="DH171" s="186"/>
      <c r="DI171" s="186"/>
      <c r="DJ171" s="186"/>
      <c r="DK171" s="187"/>
      <c r="DL171" s="170" t="str">
        <f>IF(R168&lt;&gt;"",R168,"")</f>
        <v/>
      </c>
      <c r="DM171" s="171"/>
      <c r="DN171" s="335" t="str">
        <f>IF(T168&lt;&gt;"",T168,"")</f>
        <v/>
      </c>
      <c r="DO171" s="171"/>
      <c r="DP171" s="335" t="str">
        <f>IF(V168&lt;&gt;"",V168,"")</f>
        <v/>
      </c>
      <c r="DQ171" s="171"/>
      <c r="DR171" s="335" t="str">
        <f>IF(X168&lt;&gt;"",X168,"")</f>
        <v/>
      </c>
      <c r="DS171" s="171"/>
      <c r="DT171" s="335" t="str">
        <f>IF(Z168&lt;&gt;"",Z168,"")</f>
        <v/>
      </c>
      <c r="DU171" s="337"/>
      <c r="DV171" s="174" t="str">
        <f>IF($DT171=$DT173,IF($DR171=$DR173,IF($DP171&lt;&gt;"",IF($DP171&gt;$DP173,"W","L"),""),IF($DR171&gt;$DR173,"W","L")),IF($DT171&gt;$DT173,"W","L"))</f>
        <v/>
      </c>
      <c r="DW171" s="154" t="str">
        <f>CONCATENATE($A135," ",$D135,","," ",$F133)</f>
        <v>Group: 3, Men's Singles</v>
      </c>
      <c r="DX171" s="155"/>
      <c r="DY171" s="155"/>
      <c r="DZ171" s="155"/>
      <c r="EA171" s="155"/>
      <c r="EB171" s="155"/>
      <c r="EC171" s="155"/>
      <c r="ED171" s="155"/>
      <c r="EE171" s="155"/>
      <c r="EF171" s="155"/>
      <c r="EG171" s="155"/>
      <c r="EH171" s="155"/>
      <c r="EI171" s="156"/>
      <c r="EJ171" s="163">
        <f>AC168</f>
        <v>19</v>
      </c>
      <c r="EK171" s="164"/>
      <c r="EL171" s="183" t="str">
        <f>AE168</f>
        <v>A</v>
      </c>
      <c r="EM171" s="185" t="str">
        <f>IF(VLOOKUP($EL171,$A137:$C149,3,FALSE)=0,"",CONCATENATE(VLOOKUP(VLOOKUP($EL171,$A137:$C149,3,FALSE),Players!$C:$G,4,FALSE)," ",VLOOKUP($EL171,$A137:$C149,3,FALSE)," ",IF(ISERROR(VLOOKUP(VLOOKUP($EL171,$A137:$C149,3,FALSE),Players!$C:$G,5,FALSE)),"()",CONCATENATE("(",VLOOKUP(VLOOKUP($EL171,$A137:$C149,3,FALSE),Players!$C:$G,5,FALSE),")"))))</f>
        <v/>
      </c>
      <c r="EN171" s="186"/>
      <c r="EO171" s="186"/>
      <c r="EP171" s="186"/>
      <c r="EQ171" s="186"/>
      <c r="ER171" s="186"/>
      <c r="ES171" s="186"/>
      <c r="ET171" s="186"/>
      <c r="EU171" s="186"/>
      <c r="EV171" s="186"/>
      <c r="EW171" s="186"/>
      <c r="EX171" s="186"/>
      <c r="EY171" s="186"/>
      <c r="EZ171" s="186"/>
      <c r="FA171" s="187"/>
      <c r="FB171" s="170" t="str">
        <f>IF(AF168&lt;&gt;"",AF168,"")</f>
        <v/>
      </c>
      <c r="FC171" s="171"/>
      <c r="FD171" s="335" t="str">
        <f>IF(AH168&lt;&gt;"",AH168,"")</f>
        <v/>
      </c>
      <c r="FE171" s="171"/>
      <c r="FF171" s="335" t="str">
        <f>IF(AJ168&lt;&gt;"",AJ168,"")</f>
        <v/>
      </c>
      <c r="FG171" s="171"/>
      <c r="FH171" s="335" t="str">
        <f>IF(AL168&lt;&gt;"",AL168,"")</f>
        <v/>
      </c>
      <c r="FI171" s="171"/>
      <c r="FJ171" s="335" t="str">
        <f>IF(AN168&lt;&gt;"",AN168,"")</f>
        <v/>
      </c>
      <c r="FK171" s="337"/>
      <c r="FL171" s="174" t="str">
        <f>IF($FJ171=$FJ173,IF($FH171=$FH173,IF($FF171&lt;&gt;"",IF($FF171&gt;$FF173,"W","L"),""),IF($FH171&gt;$FH173,"W","L")),IF($FJ171&gt;$FJ173,"W","L"))</f>
        <v/>
      </c>
      <c r="FM171" s="3"/>
      <c r="FN171" s="3"/>
    </row>
    <row r="172" spans="1:170" ht="11.25" customHeight="1">
      <c r="A172" s="170">
        <v>6</v>
      </c>
      <c r="B172" s="191"/>
      <c r="C172" s="183" t="str">
        <f>IF($D133="1P","C","C")</f>
        <v>C</v>
      </c>
      <c r="D172" s="197"/>
      <c r="E172" s="198"/>
      <c r="F172" s="197"/>
      <c r="G172" s="198"/>
      <c r="H172" s="197"/>
      <c r="I172" s="198"/>
      <c r="J172" s="197"/>
      <c r="K172" s="198"/>
      <c r="L172" s="197"/>
      <c r="M172" s="208"/>
      <c r="N172" s="69" t="str">
        <f>IF(CF181&lt;&gt;"",IF(CF181="W",IF(SUM(IF(D172&gt;D174,1,0),IF(F172&gt;F174,1,0),IF(H172&gt;H174,1,0),IF(J172&gt;J174,1,0),IF(L172&gt;L174,1,0))&lt;&gt;3,"E",""),""),"")</f>
        <v/>
      </c>
      <c r="O172" s="170">
        <v>13</v>
      </c>
      <c r="P172" s="191"/>
      <c r="Q172" s="183" t="str">
        <f>IF($D133="1P","A","A")</f>
        <v>A</v>
      </c>
      <c r="R172" s="197"/>
      <c r="S172" s="198"/>
      <c r="T172" s="197"/>
      <c r="U172" s="198"/>
      <c r="V172" s="197"/>
      <c r="W172" s="198"/>
      <c r="X172" s="197"/>
      <c r="Y172" s="198"/>
      <c r="Z172" s="197"/>
      <c r="AA172" s="208"/>
      <c r="AB172" s="69" t="str">
        <f>IF(DV181&lt;&gt;"",IF(DV181="W",IF(SUM(IF(R172&gt;R174,1,0),IF(T172&gt;T174,1,0),IF(V172&gt;V174,1,0),IF(X172&gt;X174,1,0),IF(Z172&gt;Z174,1,0))&lt;&gt;3,"E",""),""),"")</f>
        <v/>
      </c>
      <c r="AC172" s="170">
        <v>20</v>
      </c>
      <c r="AD172" s="191"/>
      <c r="AE172" s="183" t="str">
        <f>IF($D133="1P","D","E")</f>
        <v>E</v>
      </c>
      <c r="AF172" s="197"/>
      <c r="AG172" s="198"/>
      <c r="AH172" s="197"/>
      <c r="AI172" s="198"/>
      <c r="AJ172" s="197"/>
      <c r="AK172" s="198"/>
      <c r="AL172" s="197"/>
      <c r="AM172" s="198"/>
      <c r="AN172" s="197"/>
      <c r="AO172" s="208"/>
      <c r="AP172" s="69" t="str">
        <f>IF(FL181&lt;&gt;"",IF(FL181="W",IF(SUM(IF(AF172&gt;AF174,1,0),IF(AH172&gt;AH174,1,0),IF(AJ172&gt;AJ174,1,0),IF(AL172&gt;AL174,1,0),IF(AN172&gt;AN174,1,0))&lt;&gt;3,"E",""),""),"")</f>
        <v/>
      </c>
      <c r="AQ172" s="157"/>
      <c r="AR172" s="158"/>
      <c r="AS172" s="158"/>
      <c r="AT172" s="158"/>
      <c r="AU172" s="158"/>
      <c r="AV172" s="158"/>
      <c r="AW172" s="158"/>
      <c r="AX172" s="158"/>
      <c r="AY172" s="158"/>
      <c r="AZ172" s="158"/>
      <c r="BA172" s="158"/>
      <c r="BB172" s="158"/>
      <c r="BC172" s="159"/>
      <c r="BD172" s="165"/>
      <c r="BE172" s="166"/>
      <c r="BF172" s="184"/>
      <c r="BG172" s="188"/>
      <c r="BH172" s="189"/>
      <c r="BI172" s="189"/>
      <c r="BJ172" s="189"/>
      <c r="BK172" s="189"/>
      <c r="BL172" s="189"/>
      <c r="BM172" s="189"/>
      <c r="BN172" s="189"/>
      <c r="BO172" s="189"/>
      <c r="BP172" s="189"/>
      <c r="BQ172" s="189"/>
      <c r="BR172" s="189"/>
      <c r="BS172" s="189"/>
      <c r="BT172" s="189"/>
      <c r="BU172" s="190"/>
      <c r="BV172" s="172"/>
      <c r="BW172" s="173"/>
      <c r="BX172" s="336"/>
      <c r="BY172" s="173"/>
      <c r="BZ172" s="336"/>
      <c r="CA172" s="173"/>
      <c r="CB172" s="336"/>
      <c r="CC172" s="173"/>
      <c r="CD172" s="336"/>
      <c r="CE172" s="338"/>
      <c r="CF172" s="174"/>
      <c r="CG172" s="157"/>
      <c r="CH172" s="158"/>
      <c r="CI172" s="158"/>
      <c r="CJ172" s="158"/>
      <c r="CK172" s="158"/>
      <c r="CL172" s="158"/>
      <c r="CM172" s="158"/>
      <c r="CN172" s="158"/>
      <c r="CO172" s="158"/>
      <c r="CP172" s="158"/>
      <c r="CQ172" s="158"/>
      <c r="CR172" s="158"/>
      <c r="CS172" s="159"/>
      <c r="CT172" s="165"/>
      <c r="CU172" s="166"/>
      <c r="CV172" s="184"/>
      <c r="CW172" s="188"/>
      <c r="CX172" s="189"/>
      <c r="CY172" s="189"/>
      <c r="CZ172" s="189"/>
      <c r="DA172" s="189"/>
      <c r="DB172" s="189"/>
      <c r="DC172" s="189"/>
      <c r="DD172" s="189"/>
      <c r="DE172" s="189"/>
      <c r="DF172" s="189"/>
      <c r="DG172" s="189"/>
      <c r="DH172" s="189"/>
      <c r="DI172" s="189"/>
      <c r="DJ172" s="189"/>
      <c r="DK172" s="190"/>
      <c r="DL172" s="172"/>
      <c r="DM172" s="173"/>
      <c r="DN172" s="336"/>
      <c r="DO172" s="173"/>
      <c r="DP172" s="336"/>
      <c r="DQ172" s="173"/>
      <c r="DR172" s="336"/>
      <c r="DS172" s="173"/>
      <c r="DT172" s="336"/>
      <c r="DU172" s="338"/>
      <c r="DV172" s="174"/>
      <c r="DW172" s="157"/>
      <c r="DX172" s="158"/>
      <c r="DY172" s="158"/>
      <c r="DZ172" s="158"/>
      <c r="EA172" s="158"/>
      <c r="EB172" s="158"/>
      <c r="EC172" s="158"/>
      <c r="ED172" s="158"/>
      <c r="EE172" s="158"/>
      <c r="EF172" s="158"/>
      <c r="EG172" s="158"/>
      <c r="EH172" s="158"/>
      <c r="EI172" s="159"/>
      <c r="EJ172" s="165"/>
      <c r="EK172" s="166"/>
      <c r="EL172" s="184"/>
      <c r="EM172" s="188"/>
      <c r="EN172" s="189"/>
      <c r="EO172" s="189"/>
      <c r="EP172" s="189"/>
      <c r="EQ172" s="189"/>
      <c r="ER172" s="189"/>
      <c r="ES172" s="189"/>
      <c r="ET172" s="189"/>
      <c r="EU172" s="189"/>
      <c r="EV172" s="189"/>
      <c r="EW172" s="189"/>
      <c r="EX172" s="189"/>
      <c r="EY172" s="189"/>
      <c r="EZ172" s="189"/>
      <c r="FA172" s="190"/>
      <c r="FB172" s="172"/>
      <c r="FC172" s="173"/>
      <c r="FD172" s="336"/>
      <c r="FE172" s="173"/>
      <c r="FF172" s="336"/>
      <c r="FG172" s="173"/>
      <c r="FH172" s="336"/>
      <c r="FI172" s="173"/>
      <c r="FJ172" s="336"/>
      <c r="FK172" s="338"/>
      <c r="FL172" s="174"/>
      <c r="FM172" s="3"/>
      <c r="FN172" s="3"/>
    </row>
    <row r="173" spans="1:170" ht="11.25" customHeight="1">
      <c r="A173" s="192"/>
      <c r="B173" s="193"/>
      <c r="C173" s="196"/>
      <c r="D173" s="199"/>
      <c r="E173" s="200"/>
      <c r="F173" s="199"/>
      <c r="G173" s="200"/>
      <c r="H173" s="199"/>
      <c r="I173" s="200"/>
      <c r="J173" s="199"/>
      <c r="K173" s="200"/>
      <c r="L173" s="199"/>
      <c r="M173" s="209"/>
      <c r="N173" s="69" t="str">
        <f>IF(CF181&lt;&gt;"",IF(ISERROR(AND(BV185="",BX185="",BZ185="",CB185="",CD185="")),"E",IF(AND(BV185="",BX185="",BZ185="",CB185="",CD185=""),"","E")),"")</f>
        <v/>
      </c>
      <c r="O173" s="192"/>
      <c r="P173" s="193"/>
      <c r="Q173" s="196"/>
      <c r="R173" s="199"/>
      <c r="S173" s="200"/>
      <c r="T173" s="199"/>
      <c r="U173" s="200"/>
      <c r="V173" s="199"/>
      <c r="W173" s="200"/>
      <c r="X173" s="199"/>
      <c r="Y173" s="200"/>
      <c r="Z173" s="199"/>
      <c r="AA173" s="209"/>
      <c r="AB173" s="69" t="str">
        <f>IF(DV181&lt;&gt;"",IF(ISERROR(AND(DL185="",DN185="",DP185="",DQ185="",DT185="")),"E",IF(AND(DL185="",DN185="",DP185="",DR185="",DT185=""),"","E")),"")</f>
        <v/>
      </c>
      <c r="AC173" s="192"/>
      <c r="AD173" s="193"/>
      <c r="AE173" s="196"/>
      <c r="AF173" s="199"/>
      <c r="AG173" s="200"/>
      <c r="AH173" s="199"/>
      <c r="AI173" s="200"/>
      <c r="AJ173" s="199"/>
      <c r="AK173" s="200"/>
      <c r="AL173" s="199"/>
      <c r="AM173" s="200"/>
      <c r="AN173" s="199"/>
      <c r="AO173" s="209"/>
      <c r="AP173" s="69" t="str">
        <f>IF(FL181&lt;&gt;"",IF(ISERROR(AND(FB185="",FD185="",FF185="",FH185="",FJ185="")),"E",IF(AND(FB185="",FD185="",FF185="",FH185="",FJ185=""),"","E")),"")</f>
        <v/>
      </c>
      <c r="AQ173" s="157"/>
      <c r="AR173" s="158"/>
      <c r="AS173" s="158"/>
      <c r="AT173" s="158"/>
      <c r="AU173" s="158"/>
      <c r="AV173" s="158"/>
      <c r="AW173" s="158"/>
      <c r="AX173" s="158"/>
      <c r="AY173" s="158"/>
      <c r="AZ173" s="158"/>
      <c r="BA173" s="158"/>
      <c r="BB173" s="158"/>
      <c r="BC173" s="159"/>
      <c r="BD173" s="165"/>
      <c r="BE173" s="166"/>
      <c r="BF173" s="175" t="str">
        <f>C170</f>
        <v>E</v>
      </c>
      <c r="BG173" s="177" t="str">
        <f>IF(VLOOKUP($BF173,$A137:$C149,3,FALSE)=0,"",CONCATENATE(VLOOKUP(VLOOKUP($BF173,$A137:$C149,3,FALSE),Players!$C:$G,4,FALSE)," ",VLOOKUP($BF173,$A137:$C149,3,FALSE)," ",IF(ISERROR(VLOOKUP(VLOOKUP($BF173,$A137:$C149,3,FALSE),Players!$C:$G,5,FALSE)),"()",CONCATENATE("(",VLOOKUP(VLOOKUP($BF173,$A137:$C149,3,FALSE),Players!$C:$G,5,FALSE),")"))))</f>
        <v/>
      </c>
      <c r="BH173" s="178"/>
      <c r="BI173" s="178"/>
      <c r="BJ173" s="178"/>
      <c r="BK173" s="178"/>
      <c r="BL173" s="178"/>
      <c r="BM173" s="178"/>
      <c r="BN173" s="178"/>
      <c r="BO173" s="178"/>
      <c r="BP173" s="178"/>
      <c r="BQ173" s="178"/>
      <c r="BR173" s="178"/>
      <c r="BS173" s="178"/>
      <c r="BT173" s="178"/>
      <c r="BU173" s="179"/>
      <c r="BV173" s="150" t="str">
        <f>IF(D170&lt;&gt;"",D170,"")</f>
        <v/>
      </c>
      <c r="BW173" s="151"/>
      <c r="BX173" s="288" t="str">
        <f>IF(F170&lt;&gt;"",F170,"")</f>
        <v/>
      </c>
      <c r="BY173" s="151"/>
      <c r="BZ173" s="288" t="str">
        <f>IF(H170&lt;&gt;"",H170,"")</f>
        <v/>
      </c>
      <c r="CA173" s="151"/>
      <c r="CB173" s="288" t="str">
        <f>IF(J170&lt;&gt;"",J170,"")</f>
        <v/>
      </c>
      <c r="CC173" s="151"/>
      <c r="CD173" s="288" t="str">
        <f>IF(L170&lt;&gt;"",L170,"")</f>
        <v/>
      </c>
      <c r="CE173" s="332"/>
      <c r="CF173" s="174" t="str">
        <f>IF($CF171&lt;&gt;"",IF(CF171="W","L","W"),"")</f>
        <v/>
      </c>
      <c r="CG173" s="157"/>
      <c r="CH173" s="158"/>
      <c r="CI173" s="158"/>
      <c r="CJ173" s="158"/>
      <c r="CK173" s="158"/>
      <c r="CL173" s="158"/>
      <c r="CM173" s="158"/>
      <c r="CN173" s="158"/>
      <c r="CO173" s="158"/>
      <c r="CP173" s="158"/>
      <c r="CQ173" s="158"/>
      <c r="CR173" s="158"/>
      <c r="CS173" s="159"/>
      <c r="CT173" s="165"/>
      <c r="CU173" s="166"/>
      <c r="CV173" s="175" t="str">
        <f>Q170</f>
        <v>F</v>
      </c>
      <c r="CW173" s="177" t="str">
        <f>IF(VLOOKUP($CV173,$A137:$C149,3,FALSE)=0,"",CONCATENATE(VLOOKUP(VLOOKUP($CV173,$A137:$C149,3,FALSE),Players!$C:$G,4,FALSE)," ",VLOOKUP($CV173,$A137:$C149,3,FALSE)," ",IF(ISERROR(VLOOKUP(VLOOKUP($CV173,$A137:$C149,3,FALSE),Players!$C:$G,5,FALSE)),"()",CONCATENATE("(",VLOOKUP(VLOOKUP($CV173,$A137:$C149,3,FALSE),Players!$C:$G,5,FALSE),")"))))</f>
        <v/>
      </c>
      <c r="CX173" s="178"/>
      <c r="CY173" s="178"/>
      <c r="CZ173" s="178"/>
      <c r="DA173" s="178"/>
      <c r="DB173" s="178"/>
      <c r="DC173" s="178"/>
      <c r="DD173" s="178"/>
      <c r="DE173" s="178"/>
      <c r="DF173" s="178"/>
      <c r="DG173" s="178"/>
      <c r="DH173" s="178"/>
      <c r="DI173" s="178"/>
      <c r="DJ173" s="178"/>
      <c r="DK173" s="179"/>
      <c r="DL173" s="150" t="str">
        <f>IF(R170&lt;&gt;"",R170,"")</f>
        <v/>
      </c>
      <c r="DM173" s="151"/>
      <c r="DN173" s="288" t="str">
        <f>IF(T170&lt;&gt;"",T170,"")</f>
        <v/>
      </c>
      <c r="DO173" s="151"/>
      <c r="DP173" s="288" t="str">
        <f>IF(V170&lt;&gt;"",V170,"")</f>
        <v/>
      </c>
      <c r="DQ173" s="151"/>
      <c r="DR173" s="288" t="str">
        <f>IF(X170&lt;&gt;"",X170,"")</f>
        <v/>
      </c>
      <c r="DS173" s="151"/>
      <c r="DT173" s="288" t="str">
        <f>IF(Z170&lt;&gt;"",Z170,"")</f>
        <v/>
      </c>
      <c r="DU173" s="332"/>
      <c r="DV173" s="174" t="str">
        <f>IF($DV171&lt;&gt;"",IF(DV171="W","L","W"),"")</f>
        <v/>
      </c>
      <c r="DW173" s="157"/>
      <c r="DX173" s="158"/>
      <c r="DY173" s="158"/>
      <c r="DZ173" s="158"/>
      <c r="EA173" s="158"/>
      <c r="EB173" s="158"/>
      <c r="EC173" s="158"/>
      <c r="ED173" s="158"/>
      <c r="EE173" s="158"/>
      <c r="EF173" s="158"/>
      <c r="EG173" s="158"/>
      <c r="EH173" s="158"/>
      <c r="EI173" s="159"/>
      <c r="EJ173" s="165"/>
      <c r="EK173" s="166"/>
      <c r="EL173" s="175" t="str">
        <f>AE170</f>
        <v>F</v>
      </c>
      <c r="EM173" s="177" t="str">
        <f>IF(VLOOKUP($EL173,$A137:$C149,3,FALSE)=0,"",CONCATENATE(VLOOKUP(VLOOKUP($EL173,$A137:$C149,3,FALSE),Players!$C:$G,4,FALSE)," ",VLOOKUP($EL173,$A137:$C149,3,FALSE)," ",IF(ISERROR(VLOOKUP(VLOOKUP($EL173,$A137:$C149,3,FALSE),Players!$C:$G,5,FALSE)),"()",CONCATENATE("(",VLOOKUP(VLOOKUP($EL173,$A137:$C149,3,FALSE),Players!$C:$G,5,FALSE),")"))))</f>
        <v/>
      </c>
      <c r="EN173" s="178"/>
      <c r="EO173" s="178"/>
      <c r="EP173" s="178"/>
      <c r="EQ173" s="178"/>
      <c r="ER173" s="178"/>
      <c r="ES173" s="178"/>
      <c r="ET173" s="178"/>
      <c r="EU173" s="178"/>
      <c r="EV173" s="178"/>
      <c r="EW173" s="178"/>
      <c r="EX173" s="178"/>
      <c r="EY173" s="178"/>
      <c r="EZ173" s="178"/>
      <c r="FA173" s="179"/>
      <c r="FB173" s="150" t="str">
        <f>IF(AF170&lt;&gt;"",AF170,"")</f>
        <v/>
      </c>
      <c r="FC173" s="151"/>
      <c r="FD173" s="288" t="str">
        <f>IF(AH170&lt;&gt;"",AH170,"")</f>
        <v/>
      </c>
      <c r="FE173" s="151"/>
      <c r="FF173" s="288" t="str">
        <f>IF(AJ170&lt;&gt;"",AJ170,"")</f>
        <v/>
      </c>
      <c r="FG173" s="151"/>
      <c r="FH173" s="288" t="str">
        <f>IF(AL170&lt;&gt;"",AL170,"")</f>
        <v/>
      </c>
      <c r="FI173" s="151"/>
      <c r="FJ173" s="288" t="str">
        <f>IF(AN170&lt;&gt;"",AN170,"")</f>
        <v/>
      </c>
      <c r="FK173" s="332"/>
      <c r="FL173" s="174" t="str">
        <f>IF($FL171&lt;&gt;"",IF(FL171="W","L","W"),"")</f>
        <v/>
      </c>
      <c r="FM173" s="3"/>
      <c r="FN173" s="3"/>
    </row>
    <row r="174" spans="1:170" ht="11.25" customHeight="1" thickBot="1">
      <c r="A174" s="192"/>
      <c r="B174" s="193"/>
      <c r="C174" s="175" t="str">
        <f>IF($D133="1P","D","D")</f>
        <v>D</v>
      </c>
      <c r="D174" s="201"/>
      <c r="E174" s="202"/>
      <c r="F174" s="201"/>
      <c r="G174" s="202"/>
      <c r="H174" s="201"/>
      <c r="I174" s="202"/>
      <c r="J174" s="201"/>
      <c r="K174" s="202"/>
      <c r="L174" s="201"/>
      <c r="M174" s="205"/>
      <c r="N174" s="69" t="str">
        <f>IF(CF181&lt;&gt;"",IF(ISERROR(AND(BV185="",BX185="",BZ185="",CB185="",CD185="")),"E",IF(AND(BV185="",BX185="",BZ185="",CB185="",CD185=""),"","E")),"")</f>
        <v/>
      </c>
      <c r="O174" s="192"/>
      <c r="P174" s="193"/>
      <c r="Q174" s="175" t="str">
        <f>IF($D133="1P","D","C")</f>
        <v>C</v>
      </c>
      <c r="R174" s="201"/>
      <c r="S174" s="202"/>
      <c r="T174" s="201"/>
      <c r="U174" s="202"/>
      <c r="V174" s="201"/>
      <c r="W174" s="202"/>
      <c r="X174" s="201"/>
      <c r="Y174" s="202"/>
      <c r="Z174" s="201"/>
      <c r="AA174" s="205"/>
      <c r="AB174" s="69" t="str">
        <f>IF(DV181&lt;&gt;"",IF(ISERROR(AND(DL185="",DN185="",DP185="",DQ185="",DT185="")),"E",IF(AND(DL185="",DN185="",DP185="",DR185="",DT185=""),"","E")),"")</f>
        <v/>
      </c>
      <c r="AC174" s="192"/>
      <c r="AD174" s="193"/>
      <c r="AE174" s="175" t="str">
        <f>IF($D133="1P","G","G")</f>
        <v>G</v>
      </c>
      <c r="AF174" s="201"/>
      <c r="AG174" s="202"/>
      <c r="AH174" s="201"/>
      <c r="AI174" s="202"/>
      <c r="AJ174" s="201"/>
      <c r="AK174" s="202"/>
      <c r="AL174" s="201"/>
      <c r="AM174" s="202"/>
      <c r="AN174" s="201"/>
      <c r="AO174" s="205"/>
      <c r="AP174" s="69" t="str">
        <f>IF(FL181&lt;&gt;"",IF(ISERROR(AND(FB185="",FD185="",FF185="",FH185="",FJ185="")),"E",IF(AND(FB185="",FD185="",FF185="",FH185="",FJ185=""),"","E")),"")</f>
        <v/>
      </c>
      <c r="AQ174" s="160"/>
      <c r="AR174" s="161"/>
      <c r="AS174" s="161"/>
      <c r="AT174" s="161"/>
      <c r="AU174" s="161"/>
      <c r="AV174" s="161"/>
      <c r="AW174" s="161"/>
      <c r="AX174" s="161"/>
      <c r="AY174" s="161"/>
      <c r="AZ174" s="161"/>
      <c r="BA174" s="161"/>
      <c r="BB174" s="161"/>
      <c r="BC174" s="162"/>
      <c r="BD174" s="167"/>
      <c r="BE174" s="168"/>
      <c r="BF174" s="176"/>
      <c r="BG174" s="180"/>
      <c r="BH174" s="181"/>
      <c r="BI174" s="181"/>
      <c r="BJ174" s="181"/>
      <c r="BK174" s="181"/>
      <c r="BL174" s="181"/>
      <c r="BM174" s="181"/>
      <c r="BN174" s="181"/>
      <c r="BO174" s="181"/>
      <c r="BP174" s="181"/>
      <c r="BQ174" s="181"/>
      <c r="BR174" s="181"/>
      <c r="BS174" s="181"/>
      <c r="BT174" s="181"/>
      <c r="BU174" s="182"/>
      <c r="BV174" s="152"/>
      <c r="BW174" s="153"/>
      <c r="BX174" s="333"/>
      <c r="BY174" s="153"/>
      <c r="BZ174" s="333"/>
      <c r="CA174" s="153"/>
      <c r="CB174" s="333"/>
      <c r="CC174" s="153"/>
      <c r="CD174" s="333"/>
      <c r="CE174" s="334"/>
      <c r="CF174" s="174"/>
      <c r="CG174" s="160"/>
      <c r="CH174" s="161"/>
      <c r="CI174" s="161"/>
      <c r="CJ174" s="161"/>
      <c r="CK174" s="161"/>
      <c r="CL174" s="161"/>
      <c r="CM174" s="161"/>
      <c r="CN174" s="161"/>
      <c r="CO174" s="161"/>
      <c r="CP174" s="161"/>
      <c r="CQ174" s="161"/>
      <c r="CR174" s="161"/>
      <c r="CS174" s="162"/>
      <c r="CT174" s="167"/>
      <c r="CU174" s="168"/>
      <c r="CV174" s="176"/>
      <c r="CW174" s="180"/>
      <c r="CX174" s="181"/>
      <c r="CY174" s="181"/>
      <c r="CZ174" s="181"/>
      <c r="DA174" s="181"/>
      <c r="DB174" s="181"/>
      <c r="DC174" s="181"/>
      <c r="DD174" s="181"/>
      <c r="DE174" s="181"/>
      <c r="DF174" s="181"/>
      <c r="DG174" s="181"/>
      <c r="DH174" s="181"/>
      <c r="DI174" s="181"/>
      <c r="DJ174" s="181"/>
      <c r="DK174" s="182"/>
      <c r="DL174" s="152"/>
      <c r="DM174" s="153"/>
      <c r="DN174" s="333"/>
      <c r="DO174" s="153"/>
      <c r="DP174" s="333"/>
      <c r="DQ174" s="153"/>
      <c r="DR174" s="333"/>
      <c r="DS174" s="153"/>
      <c r="DT174" s="333"/>
      <c r="DU174" s="334"/>
      <c r="DV174" s="174"/>
      <c r="DW174" s="160"/>
      <c r="DX174" s="161"/>
      <c r="DY174" s="161"/>
      <c r="DZ174" s="161"/>
      <c r="EA174" s="161"/>
      <c r="EB174" s="161"/>
      <c r="EC174" s="161"/>
      <c r="ED174" s="161"/>
      <c r="EE174" s="161"/>
      <c r="EF174" s="161"/>
      <c r="EG174" s="161"/>
      <c r="EH174" s="161"/>
      <c r="EI174" s="162"/>
      <c r="EJ174" s="167"/>
      <c r="EK174" s="168"/>
      <c r="EL174" s="176"/>
      <c r="EM174" s="180"/>
      <c r="EN174" s="181"/>
      <c r="EO174" s="181"/>
      <c r="EP174" s="181"/>
      <c r="EQ174" s="181"/>
      <c r="ER174" s="181"/>
      <c r="ES174" s="181"/>
      <c r="ET174" s="181"/>
      <c r="EU174" s="181"/>
      <c r="EV174" s="181"/>
      <c r="EW174" s="181"/>
      <c r="EX174" s="181"/>
      <c r="EY174" s="181"/>
      <c r="EZ174" s="181"/>
      <c r="FA174" s="182"/>
      <c r="FB174" s="152"/>
      <c r="FC174" s="153"/>
      <c r="FD174" s="333"/>
      <c r="FE174" s="153"/>
      <c r="FF174" s="333"/>
      <c r="FG174" s="153"/>
      <c r="FH174" s="333"/>
      <c r="FI174" s="153"/>
      <c r="FJ174" s="333"/>
      <c r="FK174" s="334"/>
      <c r="FL174" s="174"/>
      <c r="FM174" s="3"/>
      <c r="FN174" s="3"/>
    </row>
    <row r="175" spans="1:170" ht="11.25" customHeight="1" thickBot="1">
      <c r="A175" s="194"/>
      <c r="B175" s="195"/>
      <c r="C175" s="207"/>
      <c r="D175" s="203"/>
      <c r="E175" s="204"/>
      <c r="F175" s="203"/>
      <c r="G175" s="204"/>
      <c r="H175" s="203"/>
      <c r="I175" s="204"/>
      <c r="J175" s="203"/>
      <c r="K175" s="204"/>
      <c r="L175" s="203"/>
      <c r="M175" s="206"/>
      <c r="N175" s="69" t="str">
        <f>IF(CF183&lt;&gt;"",IF(CF183="W",IF(SUM(IF(D174&gt;D172,1,0),IF(F174&gt;F172,1,0),IF(H174&gt;H172,1,0),IF(J174&gt;J172,1,0),IF(L174&gt;L172,1,0))&lt;&gt;3,"E",""),""),"")</f>
        <v/>
      </c>
      <c r="O175" s="194"/>
      <c r="P175" s="195"/>
      <c r="Q175" s="207"/>
      <c r="R175" s="203"/>
      <c r="S175" s="204"/>
      <c r="T175" s="203"/>
      <c r="U175" s="204"/>
      <c r="V175" s="203"/>
      <c r="W175" s="204"/>
      <c r="X175" s="203"/>
      <c r="Y175" s="204"/>
      <c r="Z175" s="203"/>
      <c r="AA175" s="206"/>
      <c r="AB175" s="69" t="str">
        <f>IF(DV183&lt;&gt;"",IF(DV183="W",IF(SUM(IF(R174&gt;R172,1,0),IF(T174&gt;T172,1,0),IF(V174&gt;V172,1,0),IF(X174&gt;X172,1,0),IF(Z174&gt;Z172,1,0))&lt;&gt;3,"E",""),""),"")</f>
        <v/>
      </c>
      <c r="AC175" s="194"/>
      <c r="AD175" s="195"/>
      <c r="AE175" s="207"/>
      <c r="AF175" s="203"/>
      <c r="AG175" s="204"/>
      <c r="AH175" s="203"/>
      <c r="AI175" s="204"/>
      <c r="AJ175" s="203"/>
      <c r="AK175" s="204"/>
      <c r="AL175" s="203"/>
      <c r="AM175" s="204"/>
      <c r="AN175" s="203"/>
      <c r="AO175" s="206"/>
      <c r="AP175" s="69" t="str">
        <f>IF(FL183&lt;&gt;"",IF(FL183="W",IF(SUM(IF(AF174&gt;AF172,1,0),IF(AH174&gt;AH172,1,0),IF(AJ174&gt;AJ172,1,0),IF(AL174&gt;AL172,1,0),IF(AN174&gt;AN172,1,0))&lt;&gt;3,"E",""),""),"")</f>
        <v/>
      </c>
      <c r="AQ175" s="126"/>
      <c r="AR175" s="126"/>
      <c r="AS175" s="126"/>
      <c r="AT175" s="126"/>
      <c r="AU175" s="126"/>
      <c r="AV175" s="126"/>
      <c r="AW175" s="126"/>
      <c r="AX175" s="126"/>
      <c r="AY175" s="126"/>
      <c r="AZ175" s="126"/>
      <c r="BA175" s="126"/>
      <c r="BB175" s="126"/>
      <c r="BC175" s="126"/>
      <c r="BV175" s="169" t="str">
        <f>IF(CF171&lt;&gt;"",IF(AND(AND(BV171&gt;-1,BV173&gt;-1),OR(BV171&gt;10,BV173&gt;10),ABS(BV171-BV173)&gt;1,IF(OR(BV171&gt;11,BV173&gt;11),ABS(BV171-BV173)=2,TRUE),BV171=INT(BV171),BV173=INT(BV173)),"","Error"),"")</f>
        <v/>
      </c>
      <c r="BW175" s="169"/>
      <c r="BX175" s="169" t="str">
        <f>IF(CF171&lt;&gt;"",IF(AND(AND(BX171&gt;-1,BX173&gt;-1),OR(BX171&gt;10,BX173&gt;10),ABS(BX171-BX173)&gt;1,IF(OR(BX171&gt;11,BX173&gt;11),ABS(BX171-BX173)=2,TRUE),BX171=INT(BX171),BX173=INT(BX173)),"","Error"),"")</f>
        <v/>
      </c>
      <c r="BY175" s="169"/>
      <c r="BZ175" s="169" t="str">
        <f>IF(CF171&lt;&gt;"",IF(AND(AND(BZ171&gt;-1,BZ173&gt;-1),OR(BZ171&gt;10,BZ173&gt;10),ABS(BZ171-BZ173)&gt;1,IF(OR(BZ171&gt;11,BZ173&gt;11),ABS(BZ171-BZ173)=2,TRUE),BZ171=INT(BZ171),BZ173=INT(BZ173)),"","Error"),"")</f>
        <v/>
      </c>
      <c r="CA175" s="169"/>
      <c r="CB175" s="169" t="str">
        <f>IF(AND(CF171&lt;&gt;"",CB171&lt;&gt;""),IF(AND(AND(CB171&gt;-1,CB173&gt;-1),OR(CB171&gt;10,CB173&gt;10),ABS(CB171-CB173)&gt;1,IF(OR(CB171&gt;11,CB173&gt;11),ABS(CB171-CB173)=2,TRUE),CB171=INT(CB171),CB173=INT(CB173)),"","Error"),"")</f>
        <v/>
      </c>
      <c r="CC175" s="169"/>
      <c r="CD175" s="169" t="str">
        <f>IF(AND(CF171&lt;&gt;"",CD171&lt;&gt;""),IF(AND(AND(CD171&gt;-1,CD173&gt;-1),OR(CD171&gt;10,CD173&gt;10),ABS(CD171-CD173)&gt;1,IF(OR(CD171&gt;11,CD173&gt;11),ABS(CD171-CD173)=2,TRUE),CD171=INT(CD171),CD173=INT(CD173)),"","Error"),"")</f>
        <v/>
      </c>
      <c r="CE175" s="169"/>
      <c r="CF175" s="3"/>
      <c r="CG175" s="126"/>
      <c r="CH175" s="126"/>
      <c r="CI175" s="126"/>
      <c r="CJ175" s="126"/>
      <c r="CK175" s="126"/>
      <c r="CL175" s="126"/>
      <c r="CM175" s="126"/>
      <c r="CN175" s="126"/>
      <c r="CO175" s="126"/>
      <c r="CP175" s="126"/>
      <c r="CQ175" s="126"/>
      <c r="CR175" s="126"/>
      <c r="CS175" s="126"/>
      <c r="DL175" s="169" t="str">
        <f>IF(DV171&lt;&gt;"",IF(AND(AND(DL171&gt;-1,DL173&gt;-1),OR(DL171&gt;10,DL173&gt;10),ABS(DL171-DL173)&gt;1,IF(OR(DL171&gt;11,DL173&gt;11),ABS(DL171-DL173)=2,TRUE),DL171=INT(DL171),DL173=INT(DL173)),"","Error"),"")</f>
        <v/>
      </c>
      <c r="DM175" s="169"/>
      <c r="DN175" s="169" t="str">
        <f>IF(DV171&lt;&gt;"",IF(AND(AND(DN171&gt;-1,DN173&gt;-1),OR(DN171&gt;10,DN173&gt;10),ABS(DN171-DN173)&gt;1,IF(OR(DN171&gt;11,DN173&gt;11),ABS(DN171-DN173)=2,TRUE),DN171=INT(DN171),DN173=INT(DN173)),"","Error"),"")</f>
        <v/>
      </c>
      <c r="DO175" s="169"/>
      <c r="DP175" s="169" t="str">
        <f>IF(DV171&lt;&gt;"",IF(AND(AND(DP171&gt;-1,DP173&gt;-1),OR(DP171&gt;10,DP173&gt;10),ABS(DP171-DP173)&gt;1,IF(OR(DP171&gt;11,DP173&gt;11),ABS(DP171-DP173)=2,TRUE),DP171=INT(DP171),DP173=INT(DP173)),"","Error"),"")</f>
        <v/>
      </c>
      <c r="DQ175" s="169"/>
      <c r="DR175" s="169" t="str">
        <f>IF(AND(DV171&lt;&gt;"",DR171&lt;&gt;""),IF(AND(AND(DR171&gt;-1,DR173&gt;-1),OR(DR171&gt;10,DR173&gt;10),ABS(DR171-DR173)&gt;1,IF(OR(DR171&gt;11,DR173&gt;11),ABS(DR171-DR173)=2,TRUE),DR171=INT(DR171),DR173=INT(DR173)),"","Error"),"")</f>
        <v/>
      </c>
      <c r="DS175" s="169"/>
      <c r="DT175" s="169" t="str">
        <f>IF(AND(DV171&lt;&gt;"",DT171&lt;&gt;""),IF(AND(AND(DT171&gt;-1,DT173&gt;-1),OR(DT171&gt;10,DT173&gt;10),ABS(DT171-DT173)&gt;1,IF(OR(DT171&gt;11,DT173&gt;11),ABS(DT171-DT173)=2,TRUE),DT171=INT(DT171),DT173=INT(DT173)),"","Error"),"")</f>
        <v/>
      </c>
      <c r="DU175" s="169"/>
      <c r="DV175" s="3"/>
      <c r="DW175" s="126"/>
      <c r="DX175" s="126"/>
      <c r="DY175" s="126"/>
      <c r="DZ175" s="126"/>
      <c r="EA175" s="126"/>
      <c r="EB175" s="126"/>
      <c r="EC175" s="126"/>
      <c r="ED175" s="126"/>
      <c r="EE175" s="126"/>
      <c r="EF175" s="126"/>
      <c r="EG175" s="126"/>
      <c r="EH175" s="126"/>
      <c r="EI175" s="126"/>
      <c r="FB175" s="169" t="str">
        <f>IF(FL171&lt;&gt;"",IF(AND(AND(FB171&gt;-1,FB173&gt;-1),OR(FB171&gt;10,FB173&gt;10),ABS(FB171-FB173)&gt;1,IF(OR(FB171&gt;11,FB173&gt;11),ABS(FB171-FB173)=2,TRUE),FB171=INT(FB171),FB173=INT(FB173)),"","Error"),"")</f>
        <v/>
      </c>
      <c r="FC175" s="169"/>
      <c r="FD175" s="169" t="str">
        <f>IF(FL171&lt;&gt;"",IF(AND(AND(FD171&gt;-1,FD173&gt;-1),OR(FD171&gt;10,FD173&gt;10),ABS(FD171-FD173)&gt;1,IF(OR(FD171&gt;11,FD173&gt;11),ABS(FD171-FD173)=2,TRUE),FD171=INT(FD171),FD173=INT(FD173)),"","Error"),"")</f>
        <v/>
      </c>
      <c r="FE175" s="169"/>
      <c r="FF175" s="169" t="str">
        <f>IF(FL171&lt;&gt;"",IF(AND(AND(FF171&gt;-1,FF173&gt;-1),OR(FF171&gt;10,FF173&gt;10),ABS(FF171-FF173)&gt;1,IF(OR(FF171&gt;11,FF173&gt;11),ABS(FF171-FF173)=2,TRUE),FF171=INT(FF171),FF173=INT(FF173)),"","Error"),"")</f>
        <v/>
      </c>
      <c r="FG175" s="169"/>
      <c r="FH175" s="169" t="str">
        <f>IF(AND(FL171&lt;&gt;"",FH171&lt;&gt;""),IF(AND(AND(FH171&gt;-1,FH173&gt;-1),OR(FH171&gt;10,FH173&gt;10),ABS(FH171-FH173)&gt;1,IF(OR(FH171&gt;11,FH173&gt;11),ABS(FH171-FH173)=2,TRUE),FH171=INT(FH171),FH173=INT(FH173)),"","Error"),"")</f>
        <v/>
      </c>
      <c r="FI175" s="169"/>
      <c r="FJ175" s="169" t="str">
        <f>IF(AND(FL171&lt;&gt;"",FJ171&lt;&gt;""),IF(AND(AND(FJ171&gt;-1,FJ173&gt;-1),OR(FJ171&gt;10,FJ173&gt;10),ABS(FJ171-FJ173)&gt;1,IF(OR(FJ171&gt;11,FJ173&gt;11),ABS(FJ171-FJ173)=2,TRUE),FJ171=INT(FJ171),FJ173=INT(FJ173)),"","Error"),"")</f>
        <v/>
      </c>
      <c r="FK175" s="169"/>
      <c r="FL175" s="3"/>
      <c r="FM175" s="3"/>
      <c r="FN175" s="3"/>
    </row>
    <row r="176" spans="1:170" ht="11.25" customHeight="1">
      <c r="A176" s="170">
        <v>7</v>
      </c>
      <c r="B176" s="191"/>
      <c r="C176" s="183" t="str">
        <f>IF($D133="1P","A","A")</f>
        <v>A</v>
      </c>
      <c r="D176" s="197"/>
      <c r="E176" s="198"/>
      <c r="F176" s="197"/>
      <c r="G176" s="198"/>
      <c r="H176" s="197"/>
      <c r="I176" s="198"/>
      <c r="J176" s="197"/>
      <c r="K176" s="198"/>
      <c r="L176" s="197"/>
      <c r="M176" s="208"/>
      <c r="N176" s="69" t="str">
        <f>IF(CF191&lt;&gt;"",IF(CF191="W",IF(SUM(IF(D176&gt;D178,1,0),IF(F176&gt;F178,1,0),IF(H176&gt;H178,1,0),IF(J176&gt;J178,1,0),IF(L176&gt;L178,1,0))&lt;&gt;3,"E",""),""),"")</f>
        <v/>
      </c>
      <c r="O176" s="170">
        <v>14</v>
      </c>
      <c r="P176" s="191"/>
      <c r="Q176" s="183" t="str">
        <f>IF($D133="1P","C","B")</f>
        <v>B</v>
      </c>
      <c r="R176" s="197"/>
      <c r="S176" s="198"/>
      <c r="T176" s="197"/>
      <c r="U176" s="198"/>
      <c r="V176" s="197"/>
      <c r="W176" s="198"/>
      <c r="X176" s="197"/>
      <c r="Y176" s="198"/>
      <c r="Z176" s="197"/>
      <c r="AA176" s="208"/>
      <c r="AB176" s="69" t="str">
        <f>IF(DV191&lt;&gt;"",IF(DV191="W",IF(SUM(IF(R176&gt;R178,1,0),IF(T176&gt;T178,1,0),IF(V176&gt;V178,1,0),IF(X176&gt;X178,1,0),IF(Z176&gt;Z178,1,0))&lt;&gt;3,"E",""),""),"")</f>
        <v/>
      </c>
      <c r="AC176" s="170">
        <v>21</v>
      </c>
      <c r="AD176" s="191"/>
      <c r="AE176" s="183" t="str">
        <f>IF($D133="1P","E","B")</f>
        <v>B</v>
      </c>
      <c r="AF176" s="197"/>
      <c r="AG176" s="198"/>
      <c r="AH176" s="197"/>
      <c r="AI176" s="198"/>
      <c r="AJ176" s="197"/>
      <c r="AK176" s="198"/>
      <c r="AL176" s="197"/>
      <c r="AM176" s="198"/>
      <c r="AN176" s="197"/>
      <c r="AO176" s="208"/>
      <c r="AP176" s="69" t="str">
        <f>IF(FL191&lt;&gt;"",IF(FL191="W",IF(SUM(IF(AF176&gt;AF178,1,0),IF(AH176&gt;AH178,1,0),IF(AJ176&gt;AJ178,1,0),IF(AL176&gt;AL178,1,0),IF(AN176&gt;AN178,1,0))&lt;&gt;3,"E",""),""),"")</f>
        <v/>
      </c>
      <c r="AQ176" s="126"/>
      <c r="AR176" s="126"/>
      <c r="AS176" s="126"/>
      <c r="AT176" s="126"/>
      <c r="AU176" s="126"/>
      <c r="AV176" s="126"/>
      <c r="AW176" s="126"/>
      <c r="AX176" s="126"/>
      <c r="AY176" s="126"/>
      <c r="AZ176" s="126"/>
      <c r="BA176" s="126"/>
      <c r="BB176" s="126"/>
      <c r="BC176" s="126"/>
      <c r="CF176" s="3"/>
      <c r="CG176" s="126"/>
      <c r="CH176" s="126"/>
      <c r="CI176" s="126"/>
      <c r="CJ176" s="126"/>
      <c r="CK176" s="126"/>
      <c r="CL176" s="126"/>
      <c r="CM176" s="126"/>
      <c r="CN176" s="126"/>
      <c r="CO176" s="126"/>
      <c r="CP176" s="126"/>
      <c r="CQ176" s="126"/>
      <c r="CR176" s="126"/>
      <c r="CS176" s="126"/>
      <c r="DV176" s="3"/>
      <c r="DW176" s="126"/>
      <c r="DX176" s="126"/>
      <c r="DY176" s="126"/>
      <c r="DZ176" s="126"/>
      <c r="EA176" s="126"/>
      <c r="EB176" s="126"/>
      <c r="EC176" s="126"/>
      <c r="ED176" s="126"/>
      <c r="EE176" s="126"/>
      <c r="EF176" s="126"/>
      <c r="EG176" s="126"/>
      <c r="EH176" s="126"/>
      <c r="EI176" s="126"/>
      <c r="FL176" s="3"/>
      <c r="FM176" s="3"/>
      <c r="FN176" s="3"/>
    </row>
    <row r="177" spans="1:170" ht="11.25" customHeight="1">
      <c r="A177" s="192"/>
      <c r="B177" s="193"/>
      <c r="C177" s="196"/>
      <c r="D177" s="199"/>
      <c r="E177" s="200"/>
      <c r="F177" s="199"/>
      <c r="G177" s="200"/>
      <c r="H177" s="199"/>
      <c r="I177" s="200"/>
      <c r="J177" s="199"/>
      <c r="K177" s="200"/>
      <c r="L177" s="199"/>
      <c r="M177" s="209"/>
      <c r="N177" s="69" t="str">
        <f>IF(CF191&lt;&gt;"",IF(ISERROR(AND(BV195="",BX195="",BZ195="",CB195="",CD195="")),"E",IF(AND(BV195="",BX195="",BZ195="",CB195="",CD195=""),"","E")),"")</f>
        <v/>
      </c>
      <c r="O177" s="192"/>
      <c r="P177" s="193"/>
      <c r="Q177" s="196"/>
      <c r="R177" s="199"/>
      <c r="S177" s="200"/>
      <c r="T177" s="199"/>
      <c r="U177" s="200"/>
      <c r="V177" s="199"/>
      <c r="W177" s="200"/>
      <c r="X177" s="199"/>
      <c r="Y177" s="200"/>
      <c r="Z177" s="199"/>
      <c r="AA177" s="209"/>
      <c r="AB177" s="69" t="str">
        <f>IF(DV191&lt;&gt;"",IF(ISERROR(AND(DL195="",DN195="",DP195="",DQ195="",DT195="")),"E",IF(AND(DL195="",DN195="",DP195="",DR195="",DT195=""),"","E")),"")</f>
        <v/>
      </c>
      <c r="AC177" s="192"/>
      <c r="AD177" s="193"/>
      <c r="AE177" s="196"/>
      <c r="AF177" s="199"/>
      <c r="AG177" s="200"/>
      <c r="AH177" s="199"/>
      <c r="AI177" s="200"/>
      <c r="AJ177" s="199"/>
      <c r="AK177" s="200"/>
      <c r="AL177" s="199"/>
      <c r="AM177" s="200"/>
      <c r="AN177" s="199"/>
      <c r="AO177" s="209"/>
      <c r="AP177" s="69" t="str">
        <f>IF(FL191&lt;&gt;"",IF(ISERROR(AND(FB195="",FD195="",FF195="",FH195="",FJ195="")),"E",IF(AND(FB195="",FD195="",FF195="",FH195="",FJ195=""),"","E")),"")</f>
        <v/>
      </c>
      <c r="AQ177" s="127"/>
      <c r="AR177" s="127"/>
      <c r="AS177" s="127"/>
      <c r="AT177" s="127"/>
      <c r="AU177" s="127"/>
      <c r="AV177" s="127"/>
      <c r="AW177" s="127"/>
      <c r="AX177" s="127"/>
      <c r="AY177" s="127"/>
      <c r="AZ177" s="127"/>
      <c r="BA177" s="127"/>
      <c r="BB177" s="127"/>
      <c r="BC177" s="127"/>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3"/>
      <c r="CG177" s="127"/>
      <c r="CH177" s="127"/>
      <c r="CI177" s="127"/>
      <c r="CJ177" s="127"/>
      <c r="CK177" s="127"/>
      <c r="CL177" s="127"/>
      <c r="CM177" s="127"/>
      <c r="CN177" s="127"/>
      <c r="CO177" s="127"/>
      <c r="CP177" s="127"/>
      <c r="CQ177" s="127"/>
      <c r="CR177" s="127"/>
      <c r="CS177" s="127"/>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3"/>
      <c r="DW177" s="127"/>
      <c r="DX177" s="127"/>
      <c r="DY177" s="127"/>
      <c r="DZ177" s="127"/>
      <c r="EA177" s="127"/>
      <c r="EB177" s="127"/>
      <c r="EC177" s="127"/>
      <c r="ED177" s="127"/>
      <c r="EE177" s="127"/>
      <c r="EF177" s="127"/>
      <c r="EG177" s="127"/>
      <c r="EH177" s="127"/>
      <c r="EI177" s="127"/>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3"/>
      <c r="FM177" s="3"/>
      <c r="FN177" s="3"/>
    </row>
    <row r="178" spans="1:170" ht="11.25" customHeight="1">
      <c r="A178" s="192"/>
      <c r="B178" s="193"/>
      <c r="C178" s="175" t="str">
        <f>IF($D133="1P","F","E")</f>
        <v>E</v>
      </c>
      <c r="D178" s="201"/>
      <c r="E178" s="202"/>
      <c r="F178" s="201"/>
      <c r="G178" s="202"/>
      <c r="H178" s="201"/>
      <c r="I178" s="202"/>
      <c r="J178" s="201"/>
      <c r="K178" s="202"/>
      <c r="L178" s="201"/>
      <c r="M178" s="205"/>
      <c r="N178" s="69" t="str">
        <f>IF(CF191&lt;&gt;"",IF(ISERROR(AND(BV195="",BX195="",BZ195="",CB195="",CD195="")),"E",IF(AND(BV195="",BX195="",BZ195="",CB195="",CD195=""),"","E")),"")</f>
        <v/>
      </c>
      <c r="O178" s="192"/>
      <c r="P178" s="193"/>
      <c r="Q178" s="175" t="str">
        <f>IF($D133="1P","E","D")</f>
        <v>D</v>
      </c>
      <c r="R178" s="201"/>
      <c r="S178" s="202"/>
      <c r="T178" s="201"/>
      <c r="U178" s="202"/>
      <c r="V178" s="201"/>
      <c r="W178" s="202"/>
      <c r="X178" s="201"/>
      <c r="Y178" s="202"/>
      <c r="Z178" s="201"/>
      <c r="AA178" s="205"/>
      <c r="AB178" s="69" t="str">
        <f>IF(DV191&lt;&gt;"",IF(ISERROR(AND(DL195="",DN195="",DP195="",DQ195="",DT195="")),"E",IF(AND(DL195="",DN195="",DP195="",DR195="",DT195=""),"","E")),"")</f>
        <v/>
      </c>
      <c r="AC178" s="192"/>
      <c r="AD178" s="193"/>
      <c r="AE178" s="175" t="str">
        <f>IF($D133="1P","F","C")</f>
        <v>C</v>
      </c>
      <c r="AF178" s="201"/>
      <c r="AG178" s="202"/>
      <c r="AH178" s="201"/>
      <c r="AI178" s="202"/>
      <c r="AJ178" s="201"/>
      <c r="AK178" s="202"/>
      <c r="AL178" s="201"/>
      <c r="AM178" s="202"/>
      <c r="AN178" s="201"/>
      <c r="AO178" s="205"/>
      <c r="AP178" s="69" t="str">
        <f>IF(FL191&lt;&gt;"",IF(ISERROR(AND(FB195="",FD195="",FF195="",FH195="",FJ195="")),"E",IF(AND(FB195="",FD195="",FF195="",FH195="",FJ195=""),"","E")),"")</f>
        <v/>
      </c>
      <c r="AQ178" s="128"/>
      <c r="AR178" s="128"/>
      <c r="AS178" s="128"/>
      <c r="AT178" s="128"/>
      <c r="AU178" s="128"/>
      <c r="AV178" s="128"/>
      <c r="AW178" s="128"/>
      <c r="AX178" s="128"/>
      <c r="AY178" s="128"/>
      <c r="AZ178" s="128"/>
      <c r="BA178" s="128"/>
      <c r="BB178" s="128"/>
      <c r="BC178" s="128"/>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3"/>
      <c r="CG178" s="128"/>
      <c r="CH178" s="128"/>
      <c r="CI178" s="128"/>
      <c r="CJ178" s="128"/>
      <c r="CK178" s="128"/>
      <c r="CL178" s="128"/>
      <c r="CM178" s="128"/>
      <c r="CN178" s="128"/>
      <c r="CO178" s="128"/>
      <c r="CP178" s="128"/>
      <c r="CQ178" s="128"/>
      <c r="CR178" s="128"/>
      <c r="CS178" s="128"/>
      <c r="CT178" s="41"/>
      <c r="CU178" s="41"/>
      <c r="CV178" s="41"/>
      <c r="CW178" s="41"/>
      <c r="CX178" s="41"/>
      <c r="CY178" s="41"/>
      <c r="CZ178" s="41"/>
      <c r="DA178" s="41"/>
      <c r="DB178" s="41"/>
      <c r="DC178" s="41"/>
      <c r="DD178" s="41"/>
      <c r="DE178" s="41"/>
      <c r="DF178" s="41"/>
      <c r="DG178" s="41"/>
      <c r="DH178" s="41"/>
      <c r="DI178" s="41"/>
      <c r="DJ178" s="41"/>
      <c r="DK178" s="41"/>
      <c r="DL178" s="41"/>
      <c r="DM178" s="41"/>
      <c r="DN178" s="41"/>
      <c r="DO178" s="41"/>
      <c r="DP178" s="41"/>
      <c r="DQ178" s="41"/>
      <c r="DR178" s="41"/>
      <c r="DS178" s="41"/>
      <c r="DT178" s="41"/>
      <c r="DU178" s="41"/>
      <c r="DV178" s="3"/>
      <c r="DW178" s="128"/>
      <c r="DX178" s="128"/>
      <c r="DY178" s="128"/>
      <c r="DZ178" s="128"/>
      <c r="EA178" s="128"/>
      <c r="EB178" s="128"/>
      <c r="EC178" s="128"/>
      <c r="ED178" s="128"/>
      <c r="EE178" s="128"/>
      <c r="EF178" s="128"/>
      <c r="EG178" s="128"/>
      <c r="EH178" s="128"/>
      <c r="EI178" s="128"/>
      <c r="EJ178" s="41"/>
      <c r="EK178" s="41"/>
      <c r="EL178" s="41"/>
      <c r="EM178" s="41"/>
      <c r="EN178" s="41"/>
      <c r="EO178" s="41"/>
      <c r="EP178" s="41"/>
      <c r="EQ178" s="41"/>
      <c r="ER178" s="41"/>
      <c r="ES178" s="41"/>
      <c r="ET178" s="41"/>
      <c r="EU178" s="41"/>
      <c r="EV178" s="41"/>
      <c r="EW178" s="41"/>
      <c r="EX178" s="41"/>
      <c r="EY178" s="41"/>
      <c r="EZ178" s="41"/>
      <c r="FA178" s="41"/>
      <c r="FB178" s="41"/>
      <c r="FC178" s="41"/>
      <c r="FD178" s="41"/>
      <c r="FE178" s="41"/>
      <c r="FF178" s="41"/>
      <c r="FG178" s="41"/>
      <c r="FH178" s="41"/>
      <c r="FI178" s="41"/>
      <c r="FJ178" s="41"/>
      <c r="FK178" s="41"/>
      <c r="FL178" s="3"/>
      <c r="FM178" s="3"/>
      <c r="FN178" s="3"/>
    </row>
    <row r="179" spans="1:170" ht="11.25" customHeight="1" thickBot="1">
      <c r="A179" s="194"/>
      <c r="B179" s="195"/>
      <c r="C179" s="207"/>
      <c r="D179" s="203"/>
      <c r="E179" s="204"/>
      <c r="F179" s="203"/>
      <c r="G179" s="204"/>
      <c r="H179" s="203"/>
      <c r="I179" s="204"/>
      <c r="J179" s="203"/>
      <c r="K179" s="204"/>
      <c r="L179" s="203"/>
      <c r="M179" s="206"/>
      <c r="N179" s="69" t="str">
        <f>IF(CF193&lt;&gt;"",IF(CF193="W",IF(SUM(IF(D178&gt;D176,1,0),IF(F178&gt;F176,1,0),IF(H178&gt;H176,1,0),IF(J178&gt;J176,1,0),IF(L178&gt;L176,1,0))&lt;&gt;3,"E",""),""),"")</f>
        <v/>
      </c>
      <c r="O179" s="194"/>
      <c r="P179" s="195"/>
      <c r="Q179" s="207"/>
      <c r="R179" s="203"/>
      <c r="S179" s="204"/>
      <c r="T179" s="203"/>
      <c r="U179" s="204"/>
      <c r="V179" s="203"/>
      <c r="W179" s="204"/>
      <c r="X179" s="203"/>
      <c r="Y179" s="204"/>
      <c r="Z179" s="203"/>
      <c r="AA179" s="206"/>
      <c r="AB179" s="69" t="str">
        <f>IF(DV193&lt;&gt;"",IF(DV193="W",IF(SUM(IF(R178&gt;R176,1,0),IF(T178&gt;T176,1,0),IF(V178&gt;V176,1,0),IF(X178&gt;X176,1,0),IF(Z178&gt;Z176,1,0))&lt;&gt;3,"E",""),""),"")</f>
        <v/>
      </c>
      <c r="AC179" s="194"/>
      <c r="AD179" s="195"/>
      <c r="AE179" s="207"/>
      <c r="AF179" s="203"/>
      <c r="AG179" s="204"/>
      <c r="AH179" s="203"/>
      <c r="AI179" s="204"/>
      <c r="AJ179" s="203"/>
      <c r="AK179" s="204"/>
      <c r="AL179" s="203"/>
      <c r="AM179" s="204"/>
      <c r="AN179" s="203"/>
      <c r="AO179" s="206"/>
      <c r="AP179" s="69" t="str">
        <f>IF(FL193&lt;&gt;"",IF(FL193="W",IF(SUM(IF(AF178&gt;AF176,1,0),IF(AH178&gt;AH176,1,0),IF(AJ178&gt;AJ176,1,0),IF(AL178&gt;AL176,1,0),IF(AN178&gt;AN176,1,0))&lt;&gt;3,"E",""),""),"")</f>
        <v/>
      </c>
      <c r="AQ179" s="126"/>
      <c r="AR179" s="126"/>
      <c r="AS179" s="126"/>
      <c r="AT179" s="126"/>
      <c r="AU179" s="126"/>
      <c r="AV179" s="126"/>
      <c r="AW179" s="126"/>
      <c r="AX179" s="126"/>
      <c r="AY179" s="126"/>
      <c r="AZ179" s="126"/>
      <c r="BA179" s="126"/>
      <c r="BB179" s="126"/>
      <c r="BC179" s="126"/>
      <c r="CF179" s="3"/>
      <c r="CG179" s="126"/>
      <c r="CH179" s="126"/>
      <c r="CI179" s="126"/>
      <c r="CJ179" s="126"/>
      <c r="CK179" s="126"/>
      <c r="CL179" s="126"/>
      <c r="CM179" s="126"/>
      <c r="CN179" s="126"/>
      <c r="CO179" s="126"/>
      <c r="CP179" s="126"/>
      <c r="CQ179" s="126"/>
      <c r="CR179" s="126"/>
      <c r="CS179" s="126"/>
      <c r="DV179" s="3"/>
      <c r="DW179" s="126"/>
      <c r="DX179" s="126"/>
      <c r="DY179" s="126"/>
      <c r="DZ179" s="126"/>
      <c r="EA179" s="126"/>
      <c r="EB179" s="126"/>
      <c r="EC179" s="126"/>
      <c r="ED179" s="126"/>
      <c r="EE179" s="126"/>
      <c r="EF179" s="126"/>
      <c r="EG179" s="126"/>
      <c r="EH179" s="126"/>
      <c r="EI179" s="126"/>
      <c r="FL179" s="3"/>
      <c r="FM179" s="3"/>
      <c r="FN179" s="3"/>
    </row>
    <row r="180" spans="1:170" ht="11.25" customHeight="1" thickBot="1">
      <c r="A180" s="3"/>
      <c r="B180" s="3"/>
      <c r="C180" s="3"/>
      <c r="D180" s="3"/>
      <c r="E180" s="3"/>
      <c r="F180" s="3"/>
      <c r="G180" s="3"/>
      <c r="H180" s="3"/>
      <c r="I180" s="3"/>
      <c r="J180" s="3"/>
      <c r="K180" s="3"/>
      <c r="L180" s="3"/>
      <c r="M180" s="3"/>
      <c r="N180" s="3"/>
      <c r="O180" s="3"/>
      <c r="P180" s="3"/>
      <c r="Q180" s="3"/>
      <c r="R180" s="3"/>
      <c r="S180" s="3"/>
      <c r="T180" s="3"/>
      <c r="U180" s="3"/>
      <c r="V180" s="3"/>
      <c r="W180" s="3"/>
      <c r="X180" s="43"/>
      <c r="Y180" s="43"/>
      <c r="Z180" s="43"/>
      <c r="AA180" s="43"/>
      <c r="AB180" s="43"/>
      <c r="AC180" s="43"/>
      <c r="AD180" s="43"/>
      <c r="AE180" s="43"/>
      <c r="AF180" s="43"/>
      <c r="AG180" s="43"/>
      <c r="AH180" s="43"/>
      <c r="AI180" s="43"/>
      <c r="AJ180" s="43"/>
      <c r="AK180" s="43"/>
      <c r="AL180" s="43"/>
      <c r="AM180" s="43"/>
      <c r="AN180" s="3"/>
      <c r="AO180" s="3"/>
      <c r="AP180" s="3"/>
      <c r="AQ180" s="127"/>
      <c r="AR180" s="127"/>
      <c r="AS180" s="127"/>
      <c r="AT180" s="127"/>
      <c r="AU180" s="127"/>
      <c r="AV180" s="127"/>
      <c r="AW180" s="127"/>
      <c r="AX180" s="127"/>
      <c r="AY180" s="127"/>
      <c r="AZ180" s="127"/>
      <c r="BA180" s="127"/>
      <c r="BB180" s="127"/>
      <c r="BC180" s="127"/>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3"/>
      <c r="CG180" s="127"/>
      <c r="CH180" s="127"/>
      <c r="CI180" s="127"/>
      <c r="CJ180" s="127"/>
      <c r="CK180" s="127"/>
      <c r="CL180" s="127"/>
      <c r="CM180" s="127"/>
      <c r="CN180" s="127"/>
      <c r="CO180" s="127"/>
      <c r="CP180" s="127"/>
      <c r="CQ180" s="127"/>
      <c r="CR180" s="127"/>
      <c r="CS180" s="127"/>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3"/>
      <c r="DW180" s="127"/>
      <c r="DX180" s="127"/>
      <c r="DY180" s="127"/>
      <c r="DZ180" s="127"/>
      <c r="EA180" s="127"/>
      <c r="EB180" s="127"/>
      <c r="EC180" s="127"/>
      <c r="ED180" s="127"/>
      <c r="EE180" s="127"/>
      <c r="EF180" s="127"/>
      <c r="EG180" s="127"/>
      <c r="EH180" s="127"/>
      <c r="EI180" s="127"/>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3"/>
      <c r="FM180" s="3"/>
      <c r="FN180" s="3"/>
    </row>
    <row r="181" spans="1:170" ht="11.25" customHeight="1">
      <c r="A181" s="42"/>
      <c r="B181" s="42"/>
      <c r="C181" s="42"/>
      <c r="D181" s="42"/>
      <c r="E181" s="42"/>
      <c r="F181" s="43"/>
      <c r="G181" s="43"/>
      <c r="H181" s="43"/>
      <c r="I181" s="43"/>
      <c r="J181" s="43"/>
      <c r="K181" s="43"/>
      <c r="L181" s="43"/>
      <c r="M181" s="43"/>
      <c r="N181" s="43"/>
      <c r="O181" s="43"/>
      <c r="P181" s="43"/>
      <c r="Q181" s="43"/>
      <c r="R181" s="43"/>
      <c r="S181" s="43"/>
      <c r="T181" s="43"/>
      <c r="U181" s="43"/>
      <c r="V181" s="43"/>
      <c r="W181" s="43"/>
      <c r="AA181" s="42"/>
      <c r="AB181" s="42"/>
      <c r="AI181" s="42"/>
      <c r="AJ181" s="42"/>
      <c r="AN181" s="3"/>
      <c r="AO181" s="3"/>
      <c r="AP181" s="3"/>
      <c r="AQ181" s="154" t="str">
        <f>CONCATENATE($A135," ",$D135,","," ",$F133)</f>
        <v>Group: 3, Men's Singles</v>
      </c>
      <c r="AR181" s="155"/>
      <c r="AS181" s="155"/>
      <c r="AT181" s="155"/>
      <c r="AU181" s="155"/>
      <c r="AV181" s="155"/>
      <c r="AW181" s="155"/>
      <c r="AX181" s="155"/>
      <c r="AY181" s="155"/>
      <c r="AZ181" s="155"/>
      <c r="BA181" s="155"/>
      <c r="BB181" s="155"/>
      <c r="BC181" s="156"/>
      <c r="BD181" s="163">
        <f>A172</f>
        <v>6</v>
      </c>
      <c r="BE181" s="164"/>
      <c r="BF181" s="183" t="str">
        <f>C172</f>
        <v>C</v>
      </c>
      <c r="BG181" s="185" t="str">
        <f>IF(VLOOKUP($BF181,$A137:$C149,3,FALSE)=0,"",CONCATENATE(VLOOKUP(VLOOKUP($BF181,$A137:$C149,3,FALSE),Players!$C:$G,4,FALSE)," ",VLOOKUP($BF181,$A137:$C149,3,FALSE)," ",IF(ISERROR(VLOOKUP(VLOOKUP($BF181,$A137:$C149,3,FALSE),Players!$C:$G,5,FALSE)),"()",CONCATENATE("(",VLOOKUP(VLOOKUP($BF181,$A137:$C149,3,FALSE),Players!$C:$G,5,FALSE),")"))))</f>
        <v/>
      </c>
      <c r="BH181" s="186"/>
      <c r="BI181" s="186"/>
      <c r="BJ181" s="186"/>
      <c r="BK181" s="186"/>
      <c r="BL181" s="186"/>
      <c r="BM181" s="186"/>
      <c r="BN181" s="186"/>
      <c r="BO181" s="186"/>
      <c r="BP181" s="186"/>
      <c r="BQ181" s="186"/>
      <c r="BR181" s="186"/>
      <c r="BS181" s="186"/>
      <c r="BT181" s="186"/>
      <c r="BU181" s="187"/>
      <c r="BV181" s="170" t="str">
        <f>IF(D172&lt;&gt;"",D172,"")</f>
        <v/>
      </c>
      <c r="BW181" s="171"/>
      <c r="BX181" s="335" t="str">
        <f>IF(F172&lt;&gt;"",F172,"")</f>
        <v/>
      </c>
      <c r="BY181" s="171"/>
      <c r="BZ181" s="335" t="str">
        <f>IF(H172&lt;&gt;"",H172,"")</f>
        <v/>
      </c>
      <c r="CA181" s="171"/>
      <c r="CB181" s="335" t="str">
        <f>IF(J172&lt;&gt;"",J172,"")</f>
        <v/>
      </c>
      <c r="CC181" s="171"/>
      <c r="CD181" s="335" t="str">
        <f>IF(L172&lt;&gt;"",L172,"")</f>
        <v/>
      </c>
      <c r="CE181" s="337"/>
      <c r="CF181" s="174" t="str">
        <f>IF($CD181=$CD183,IF($CB181=$CB183,IF($BZ181&lt;&gt;"",IF($BZ181&gt;$BZ183,"W","L"),""),IF($CB181&gt;$CB183,"W","L")),IF($CD181&gt;$CD183,"W","L"))</f>
        <v/>
      </c>
      <c r="CG181" s="154" t="str">
        <f>CONCATENATE($A135," ",$D135,","," ",$F133)</f>
        <v>Group: 3, Men's Singles</v>
      </c>
      <c r="CH181" s="155"/>
      <c r="CI181" s="155"/>
      <c r="CJ181" s="155"/>
      <c r="CK181" s="155"/>
      <c r="CL181" s="155"/>
      <c r="CM181" s="155"/>
      <c r="CN181" s="155"/>
      <c r="CO181" s="155"/>
      <c r="CP181" s="155"/>
      <c r="CQ181" s="155"/>
      <c r="CR181" s="155"/>
      <c r="CS181" s="156"/>
      <c r="CT181" s="163">
        <f>O172</f>
        <v>13</v>
      </c>
      <c r="CU181" s="164"/>
      <c r="CV181" s="183" t="str">
        <f>Q172</f>
        <v>A</v>
      </c>
      <c r="CW181" s="185" t="str">
        <f>IF(VLOOKUP($CV181,$A137:$C149,3,FALSE)=0,"",CONCATENATE(VLOOKUP(VLOOKUP($CV181,$A137:$C149,3,FALSE),Players!$C:$G,4,FALSE)," ",VLOOKUP($CV181,$A137:$C149,3,FALSE)," ",IF(ISERROR(VLOOKUP(VLOOKUP($CV181,$A137:$C149,3,FALSE),Players!$C:$G,5,FALSE)),"()",CONCATENATE("(",VLOOKUP(VLOOKUP($CV181,$A137:$C149,3,FALSE),Players!$C:$G,5,FALSE),")"))))</f>
        <v/>
      </c>
      <c r="CX181" s="186"/>
      <c r="CY181" s="186"/>
      <c r="CZ181" s="186"/>
      <c r="DA181" s="186"/>
      <c r="DB181" s="186"/>
      <c r="DC181" s="186"/>
      <c r="DD181" s="186"/>
      <c r="DE181" s="186"/>
      <c r="DF181" s="186"/>
      <c r="DG181" s="186"/>
      <c r="DH181" s="186"/>
      <c r="DI181" s="186"/>
      <c r="DJ181" s="186"/>
      <c r="DK181" s="187"/>
      <c r="DL181" s="170" t="str">
        <f>IF(R172&lt;&gt;"",R172,"")</f>
        <v/>
      </c>
      <c r="DM181" s="171"/>
      <c r="DN181" s="335" t="str">
        <f>IF(T172&lt;&gt;"",T172,"")</f>
        <v/>
      </c>
      <c r="DO181" s="171"/>
      <c r="DP181" s="335" t="str">
        <f>IF(V172&lt;&gt;"",V172,"")</f>
        <v/>
      </c>
      <c r="DQ181" s="171"/>
      <c r="DR181" s="335" t="str">
        <f>IF(X172&lt;&gt;"",X172,"")</f>
        <v/>
      </c>
      <c r="DS181" s="171"/>
      <c r="DT181" s="335" t="str">
        <f>IF(Z172&lt;&gt;"",Z172,"")</f>
        <v/>
      </c>
      <c r="DU181" s="337"/>
      <c r="DV181" s="174" t="str">
        <f>IF($DT181=$DT183,IF($DR181=$DR183,IF($DP181&lt;&gt;"",IF($DP181&gt;$DP183,"W","L"),""),IF($DR181&gt;$DR183,"W","L")),IF($DT181&gt;$DT183,"W","L"))</f>
        <v/>
      </c>
      <c r="DW181" s="154" t="str">
        <f>CONCATENATE($A135," ",$D135,","," ",$F133)</f>
        <v>Group: 3, Men's Singles</v>
      </c>
      <c r="DX181" s="155"/>
      <c r="DY181" s="155"/>
      <c r="DZ181" s="155"/>
      <c r="EA181" s="155"/>
      <c r="EB181" s="155"/>
      <c r="EC181" s="155"/>
      <c r="ED181" s="155"/>
      <c r="EE181" s="155"/>
      <c r="EF181" s="155"/>
      <c r="EG181" s="155"/>
      <c r="EH181" s="155"/>
      <c r="EI181" s="156"/>
      <c r="EJ181" s="163">
        <f>AC172</f>
        <v>20</v>
      </c>
      <c r="EK181" s="164"/>
      <c r="EL181" s="183" t="str">
        <f>AE172</f>
        <v>E</v>
      </c>
      <c r="EM181" s="185" t="str">
        <f>IF(VLOOKUP($EL181,$A137:$C149,3,FALSE)=0,"",CONCATENATE(VLOOKUP(VLOOKUP($EL181,$A137:$C149,3,FALSE),Players!$C:$G,4,FALSE)," ",VLOOKUP($EL181,$A137:$C149,3,FALSE)," ",IF(ISERROR(VLOOKUP(VLOOKUP($EL181,$A137:$C149,3,FALSE),Players!$C:$G,5,FALSE)),"()",CONCATENATE("(",VLOOKUP(VLOOKUP($EL181,$A137:$C149,3,FALSE),Players!$C:$G,5,FALSE),")"))))</f>
        <v/>
      </c>
      <c r="EN181" s="186"/>
      <c r="EO181" s="186"/>
      <c r="EP181" s="186"/>
      <c r="EQ181" s="186"/>
      <c r="ER181" s="186"/>
      <c r="ES181" s="186"/>
      <c r="ET181" s="186"/>
      <c r="EU181" s="186"/>
      <c r="EV181" s="186"/>
      <c r="EW181" s="186"/>
      <c r="EX181" s="186"/>
      <c r="EY181" s="186"/>
      <c r="EZ181" s="186"/>
      <c r="FA181" s="187"/>
      <c r="FB181" s="170" t="str">
        <f>IF(AF172&lt;&gt;"",AF172,"")</f>
        <v/>
      </c>
      <c r="FC181" s="171"/>
      <c r="FD181" s="335" t="str">
        <f>IF(AH172&lt;&gt;"",AH172,"")</f>
        <v/>
      </c>
      <c r="FE181" s="171"/>
      <c r="FF181" s="335" t="str">
        <f>IF(AJ172&lt;&gt;"",AJ172,"")</f>
        <v/>
      </c>
      <c r="FG181" s="171"/>
      <c r="FH181" s="335" t="str">
        <f>IF(AL172&lt;&gt;"",AL172,"")</f>
        <v/>
      </c>
      <c r="FI181" s="171"/>
      <c r="FJ181" s="335" t="str">
        <f>IF(AN172&lt;&gt;"",AN172,"")</f>
        <v/>
      </c>
      <c r="FK181" s="337"/>
      <c r="FL181" s="174" t="str">
        <f>IF($FJ181=$FJ183,IF($FH181=$FH183,IF($FF181&lt;&gt;"",IF($FF181&gt;$FF183,"W","L"),""),IF($FH181&gt;$FH183,"W","L")),IF($FJ181&gt;$FJ183,"W","L"))</f>
        <v/>
      </c>
      <c r="FM181" s="3"/>
      <c r="FN181" s="3"/>
    </row>
    <row r="182" spans="1:170" ht="11.25" customHeight="1">
      <c r="C182" s="44"/>
      <c r="D182" s="44"/>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3"/>
      <c r="AO182" s="3"/>
      <c r="AP182" s="3"/>
      <c r="AQ182" s="157"/>
      <c r="AR182" s="158"/>
      <c r="AS182" s="158"/>
      <c r="AT182" s="158"/>
      <c r="AU182" s="158"/>
      <c r="AV182" s="158"/>
      <c r="AW182" s="158"/>
      <c r="AX182" s="158"/>
      <c r="AY182" s="158"/>
      <c r="AZ182" s="158"/>
      <c r="BA182" s="158"/>
      <c r="BB182" s="158"/>
      <c r="BC182" s="159"/>
      <c r="BD182" s="165"/>
      <c r="BE182" s="166"/>
      <c r="BF182" s="184"/>
      <c r="BG182" s="188"/>
      <c r="BH182" s="189"/>
      <c r="BI182" s="189"/>
      <c r="BJ182" s="189"/>
      <c r="BK182" s="189"/>
      <c r="BL182" s="189"/>
      <c r="BM182" s="189"/>
      <c r="BN182" s="189"/>
      <c r="BO182" s="189"/>
      <c r="BP182" s="189"/>
      <c r="BQ182" s="189"/>
      <c r="BR182" s="189"/>
      <c r="BS182" s="189"/>
      <c r="BT182" s="189"/>
      <c r="BU182" s="190"/>
      <c r="BV182" s="172"/>
      <c r="BW182" s="173"/>
      <c r="BX182" s="336"/>
      <c r="BY182" s="173"/>
      <c r="BZ182" s="336"/>
      <c r="CA182" s="173"/>
      <c r="CB182" s="336"/>
      <c r="CC182" s="173"/>
      <c r="CD182" s="336"/>
      <c r="CE182" s="338"/>
      <c r="CF182" s="174"/>
      <c r="CG182" s="157"/>
      <c r="CH182" s="158"/>
      <c r="CI182" s="158"/>
      <c r="CJ182" s="158"/>
      <c r="CK182" s="158"/>
      <c r="CL182" s="158"/>
      <c r="CM182" s="158"/>
      <c r="CN182" s="158"/>
      <c r="CO182" s="158"/>
      <c r="CP182" s="158"/>
      <c r="CQ182" s="158"/>
      <c r="CR182" s="158"/>
      <c r="CS182" s="159"/>
      <c r="CT182" s="165"/>
      <c r="CU182" s="166"/>
      <c r="CV182" s="184"/>
      <c r="CW182" s="188"/>
      <c r="CX182" s="189"/>
      <c r="CY182" s="189"/>
      <c r="CZ182" s="189"/>
      <c r="DA182" s="189"/>
      <c r="DB182" s="189"/>
      <c r="DC182" s="189"/>
      <c r="DD182" s="189"/>
      <c r="DE182" s="189"/>
      <c r="DF182" s="189"/>
      <c r="DG182" s="189"/>
      <c r="DH182" s="189"/>
      <c r="DI182" s="189"/>
      <c r="DJ182" s="189"/>
      <c r="DK182" s="190"/>
      <c r="DL182" s="172"/>
      <c r="DM182" s="173"/>
      <c r="DN182" s="336"/>
      <c r="DO182" s="173"/>
      <c r="DP182" s="336"/>
      <c r="DQ182" s="173"/>
      <c r="DR182" s="336"/>
      <c r="DS182" s="173"/>
      <c r="DT182" s="336"/>
      <c r="DU182" s="338"/>
      <c r="DV182" s="174"/>
      <c r="DW182" s="157"/>
      <c r="DX182" s="158"/>
      <c r="DY182" s="158"/>
      <c r="DZ182" s="158"/>
      <c r="EA182" s="158"/>
      <c r="EB182" s="158"/>
      <c r="EC182" s="158"/>
      <c r="ED182" s="158"/>
      <c r="EE182" s="158"/>
      <c r="EF182" s="158"/>
      <c r="EG182" s="158"/>
      <c r="EH182" s="158"/>
      <c r="EI182" s="159"/>
      <c r="EJ182" s="165"/>
      <c r="EK182" s="166"/>
      <c r="EL182" s="184"/>
      <c r="EM182" s="188"/>
      <c r="EN182" s="189"/>
      <c r="EO182" s="189"/>
      <c r="EP182" s="189"/>
      <c r="EQ182" s="189"/>
      <c r="ER182" s="189"/>
      <c r="ES182" s="189"/>
      <c r="ET182" s="189"/>
      <c r="EU182" s="189"/>
      <c r="EV182" s="189"/>
      <c r="EW182" s="189"/>
      <c r="EX182" s="189"/>
      <c r="EY182" s="189"/>
      <c r="EZ182" s="189"/>
      <c r="FA182" s="190"/>
      <c r="FB182" s="172"/>
      <c r="FC182" s="173"/>
      <c r="FD182" s="336"/>
      <c r="FE182" s="173"/>
      <c r="FF182" s="336"/>
      <c r="FG182" s="173"/>
      <c r="FH182" s="336"/>
      <c r="FI182" s="173"/>
      <c r="FJ182" s="336"/>
      <c r="FK182" s="338"/>
      <c r="FL182" s="174"/>
      <c r="FM182" s="3"/>
      <c r="FN182" s="3"/>
    </row>
    <row r="183" spans="1:170" ht="11.25" customHeight="1">
      <c r="A183" s="2"/>
      <c r="J183" s="43"/>
      <c r="K183" s="43"/>
      <c r="L183" s="43"/>
      <c r="M183" s="43"/>
      <c r="R183" s="42"/>
      <c r="S183" s="42"/>
      <c r="W183" s="42"/>
      <c r="AA183" s="42"/>
      <c r="AB183" s="42"/>
      <c r="AI183" s="42"/>
      <c r="AJ183" s="42"/>
      <c r="AN183" s="3"/>
      <c r="AO183" s="3"/>
      <c r="AP183" s="3"/>
      <c r="AQ183" s="157"/>
      <c r="AR183" s="158"/>
      <c r="AS183" s="158"/>
      <c r="AT183" s="158"/>
      <c r="AU183" s="158"/>
      <c r="AV183" s="158"/>
      <c r="AW183" s="158"/>
      <c r="AX183" s="158"/>
      <c r="AY183" s="158"/>
      <c r="AZ183" s="158"/>
      <c r="BA183" s="158"/>
      <c r="BB183" s="158"/>
      <c r="BC183" s="159"/>
      <c r="BD183" s="165"/>
      <c r="BE183" s="166"/>
      <c r="BF183" s="175" t="str">
        <f>C174</f>
        <v>D</v>
      </c>
      <c r="BG183" s="177" t="str">
        <f>IF(VLOOKUP($BF183,$A137:$C149,3,FALSE)=0,"",CONCATENATE(VLOOKUP(VLOOKUP($BF183,$A137:$C149,3,FALSE),Players!$C:$G,4,FALSE)," ",VLOOKUP($BF183,$A137:$C149,3,FALSE)," ",IF(ISERROR(VLOOKUP(VLOOKUP($BF183,$A137:$C149,3,FALSE),Players!$C:$G,5,FALSE)),"()",CONCATENATE("(",VLOOKUP(VLOOKUP($BF183,$A137:$C149,3,FALSE),Players!$C:$G,5,FALSE),")"))))</f>
        <v/>
      </c>
      <c r="BH183" s="178"/>
      <c r="BI183" s="178"/>
      <c r="BJ183" s="178"/>
      <c r="BK183" s="178"/>
      <c r="BL183" s="178"/>
      <c r="BM183" s="178"/>
      <c r="BN183" s="178"/>
      <c r="BO183" s="178"/>
      <c r="BP183" s="178"/>
      <c r="BQ183" s="178"/>
      <c r="BR183" s="178"/>
      <c r="BS183" s="178"/>
      <c r="BT183" s="178"/>
      <c r="BU183" s="179"/>
      <c r="BV183" s="150" t="str">
        <f>IF(D174&lt;&gt;"",D174,"")</f>
        <v/>
      </c>
      <c r="BW183" s="151"/>
      <c r="BX183" s="288" t="str">
        <f>IF(F174&lt;&gt;"",F174,"")</f>
        <v/>
      </c>
      <c r="BY183" s="151"/>
      <c r="BZ183" s="288" t="str">
        <f>IF(H174&lt;&gt;"",H174,"")</f>
        <v/>
      </c>
      <c r="CA183" s="151"/>
      <c r="CB183" s="288" t="str">
        <f>IF(J174&lt;&gt;"",J174,"")</f>
        <v/>
      </c>
      <c r="CC183" s="151"/>
      <c r="CD183" s="288" t="str">
        <f>IF(L174&lt;&gt;"",L174,"")</f>
        <v/>
      </c>
      <c r="CE183" s="332"/>
      <c r="CF183" s="174" t="str">
        <f>IF($CF181&lt;&gt;"",IF(CF181="W","L","W"),"")</f>
        <v/>
      </c>
      <c r="CG183" s="157"/>
      <c r="CH183" s="158"/>
      <c r="CI183" s="158"/>
      <c r="CJ183" s="158"/>
      <c r="CK183" s="158"/>
      <c r="CL183" s="158"/>
      <c r="CM183" s="158"/>
      <c r="CN183" s="158"/>
      <c r="CO183" s="158"/>
      <c r="CP183" s="158"/>
      <c r="CQ183" s="158"/>
      <c r="CR183" s="158"/>
      <c r="CS183" s="159"/>
      <c r="CT183" s="165"/>
      <c r="CU183" s="166"/>
      <c r="CV183" s="175" t="str">
        <f>Q174</f>
        <v>C</v>
      </c>
      <c r="CW183" s="177" t="str">
        <f>IF(VLOOKUP($CV183,$A137:$C149,3,FALSE)=0,"",CONCATENATE(VLOOKUP(VLOOKUP($CV183,$A137:$C149,3,FALSE),Players!$C:$G,4,FALSE)," ",VLOOKUP($CV183,$A137:$C149,3,FALSE)," ",IF(ISERROR(VLOOKUP(VLOOKUP($CV183,$A137:$C149,3,FALSE),Players!$C:$G,5,FALSE)),"()",CONCATENATE("(",VLOOKUP(VLOOKUP($CV183,$A137:$C149,3,FALSE),Players!$C:$G,5,FALSE),")"))))</f>
        <v/>
      </c>
      <c r="CX183" s="178"/>
      <c r="CY183" s="178"/>
      <c r="CZ183" s="178"/>
      <c r="DA183" s="178"/>
      <c r="DB183" s="178"/>
      <c r="DC183" s="178"/>
      <c r="DD183" s="178"/>
      <c r="DE183" s="178"/>
      <c r="DF183" s="178"/>
      <c r="DG183" s="178"/>
      <c r="DH183" s="178"/>
      <c r="DI183" s="178"/>
      <c r="DJ183" s="178"/>
      <c r="DK183" s="179"/>
      <c r="DL183" s="150" t="str">
        <f>IF(R174&lt;&gt;"",R174,"")</f>
        <v/>
      </c>
      <c r="DM183" s="151"/>
      <c r="DN183" s="288" t="str">
        <f>IF(T174&lt;&gt;"",T174,"")</f>
        <v/>
      </c>
      <c r="DO183" s="151"/>
      <c r="DP183" s="288" t="str">
        <f>IF(V174&lt;&gt;"",V174,"")</f>
        <v/>
      </c>
      <c r="DQ183" s="151"/>
      <c r="DR183" s="288" t="str">
        <f>IF(X174&lt;&gt;"",X174,"")</f>
        <v/>
      </c>
      <c r="DS183" s="151"/>
      <c r="DT183" s="288" t="str">
        <f>IF(Z174&lt;&gt;"",Z174,"")</f>
        <v/>
      </c>
      <c r="DU183" s="332"/>
      <c r="DV183" s="174" t="str">
        <f>IF($DV181&lt;&gt;"",IF(DV181="W","L","W"),"")</f>
        <v/>
      </c>
      <c r="DW183" s="157"/>
      <c r="DX183" s="158"/>
      <c r="DY183" s="158"/>
      <c r="DZ183" s="158"/>
      <c r="EA183" s="158"/>
      <c r="EB183" s="158"/>
      <c r="EC183" s="158"/>
      <c r="ED183" s="158"/>
      <c r="EE183" s="158"/>
      <c r="EF183" s="158"/>
      <c r="EG183" s="158"/>
      <c r="EH183" s="158"/>
      <c r="EI183" s="159"/>
      <c r="EJ183" s="165"/>
      <c r="EK183" s="166"/>
      <c r="EL183" s="175" t="str">
        <f>AE174</f>
        <v>G</v>
      </c>
      <c r="EM183" s="177" t="str">
        <f>IF(VLOOKUP($EL183,$A137:$C149,3,FALSE)=0,"",CONCATENATE(VLOOKUP(VLOOKUP($EL183,$A137:$C149,3,FALSE),Players!$C:$G,4,FALSE)," ",VLOOKUP($EL183,$A137:$C149,3,FALSE)," ",IF(ISERROR(VLOOKUP(VLOOKUP($EL183,$A137:$C149,3,FALSE),Players!$C:$G,5,FALSE)),"()",CONCATENATE("(",VLOOKUP(VLOOKUP($EL183,$A137:$C149,3,FALSE),Players!$C:$G,5,FALSE),")"))))</f>
        <v/>
      </c>
      <c r="EN183" s="178"/>
      <c r="EO183" s="178"/>
      <c r="EP183" s="178"/>
      <c r="EQ183" s="178"/>
      <c r="ER183" s="178"/>
      <c r="ES183" s="178"/>
      <c r="ET183" s="178"/>
      <c r="EU183" s="178"/>
      <c r="EV183" s="178"/>
      <c r="EW183" s="178"/>
      <c r="EX183" s="178"/>
      <c r="EY183" s="178"/>
      <c r="EZ183" s="178"/>
      <c r="FA183" s="179"/>
      <c r="FB183" s="150" t="str">
        <f>IF(AF174&lt;&gt;"",AF174,"")</f>
        <v/>
      </c>
      <c r="FC183" s="151"/>
      <c r="FD183" s="288" t="str">
        <f>IF(AH174&lt;&gt;"",AH174,"")</f>
        <v/>
      </c>
      <c r="FE183" s="151"/>
      <c r="FF183" s="288" t="str">
        <f>IF(AJ174&lt;&gt;"",AJ174,"")</f>
        <v/>
      </c>
      <c r="FG183" s="151"/>
      <c r="FH183" s="288" t="str">
        <f>IF(AL174&lt;&gt;"",AL174,"")</f>
        <v/>
      </c>
      <c r="FI183" s="151"/>
      <c r="FJ183" s="288" t="str">
        <f>IF(AN174&lt;&gt;"",AN174,"")</f>
        <v/>
      </c>
      <c r="FK183" s="332"/>
      <c r="FL183" s="174" t="str">
        <f>IF($FL181&lt;&gt;"",IF(FL181="W","L","W"),"")</f>
        <v/>
      </c>
      <c r="FM183" s="3"/>
      <c r="FN183" s="3"/>
    </row>
    <row r="184" spans="1:170" ht="11.25" customHeight="1" thickBot="1">
      <c r="A184" s="42"/>
      <c r="R184" s="42"/>
      <c r="S184" s="42"/>
      <c r="W184" s="42"/>
      <c r="X184" s="43"/>
      <c r="Y184" s="43"/>
      <c r="Z184" s="43"/>
      <c r="AA184" s="43"/>
      <c r="AB184" s="43"/>
      <c r="AC184" s="43"/>
      <c r="AD184" s="43"/>
      <c r="AE184" s="43"/>
      <c r="AF184" s="43"/>
      <c r="AG184" s="43"/>
      <c r="AH184" s="43"/>
      <c r="AI184" s="43"/>
      <c r="AJ184" s="43"/>
      <c r="AK184" s="43"/>
      <c r="AL184" s="43"/>
      <c r="AM184" s="43"/>
      <c r="AN184" s="3"/>
      <c r="AO184" s="3"/>
      <c r="AP184" s="3"/>
      <c r="AQ184" s="160"/>
      <c r="AR184" s="161"/>
      <c r="AS184" s="161"/>
      <c r="AT184" s="161"/>
      <c r="AU184" s="161"/>
      <c r="AV184" s="161"/>
      <c r="AW184" s="161"/>
      <c r="AX184" s="161"/>
      <c r="AY184" s="161"/>
      <c r="AZ184" s="161"/>
      <c r="BA184" s="161"/>
      <c r="BB184" s="161"/>
      <c r="BC184" s="162"/>
      <c r="BD184" s="167"/>
      <c r="BE184" s="168"/>
      <c r="BF184" s="176"/>
      <c r="BG184" s="180"/>
      <c r="BH184" s="181"/>
      <c r="BI184" s="181"/>
      <c r="BJ184" s="181"/>
      <c r="BK184" s="181"/>
      <c r="BL184" s="181"/>
      <c r="BM184" s="181"/>
      <c r="BN184" s="181"/>
      <c r="BO184" s="181"/>
      <c r="BP184" s="181"/>
      <c r="BQ184" s="181"/>
      <c r="BR184" s="181"/>
      <c r="BS184" s="181"/>
      <c r="BT184" s="181"/>
      <c r="BU184" s="182"/>
      <c r="BV184" s="152"/>
      <c r="BW184" s="153"/>
      <c r="BX184" s="333"/>
      <c r="BY184" s="153"/>
      <c r="BZ184" s="333"/>
      <c r="CA184" s="153"/>
      <c r="CB184" s="333"/>
      <c r="CC184" s="153"/>
      <c r="CD184" s="333"/>
      <c r="CE184" s="334"/>
      <c r="CF184" s="174"/>
      <c r="CG184" s="160"/>
      <c r="CH184" s="161"/>
      <c r="CI184" s="161"/>
      <c r="CJ184" s="161"/>
      <c r="CK184" s="161"/>
      <c r="CL184" s="161"/>
      <c r="CM184" s="161"/>
      <c r="CN184" s="161"/>
      <c r="CO184" s="161"/>
      <c r="CP184" s="161"/>
      <c r="CQ184" s="161"/>
      <c r="CR184" s="161"/>
      <c r="CS184" s="162"/>
      <c r="CT184" s="167"/>
      <c r="CU184" s="168"/>
      <c r="CV184" s="176"/>
      <c r="CW184" s="180"/>
      <c r="CX184" s="181"/>
      <c r="CY184" s="181"/>
      <c r="CZ184" s="181"/>
      <c r="DA184" s="181"/>
      <c r="DB184" s="181"/>
      <c r="DC184" s="181"/>
      <c r="DD184" s="181"/>
      <c r="DE184" s="181"/>
      <c r="DF184" s="181"/>
      <c r="DG184" s="181"/>
      <c r="DH184" s="181"/>
      <c r="DI184" s="181"/>
      <c r="DJ184" s="181"/>
      <c r="DK184" s="182"/>
      <c r="DL184" s="152"/>
      <c r="DM184" s="153"/>
      <c r="DN184" s="333"/>
      <c r="DO184" s="153"/>
      <c r="DP184" s="333"/>
      <c r="DQ184" s="153"/>
      <c r="DR184" s="333"/>
      <c r="DS184" s="153"/>
      <c r="DT184" s="333"/>
      <c r="DU184" s="334"/>
      <c r="DV184" s="174"/>
      <c r="DW184" s="160"/>
      <c r="DX184" s="161"/>
      <c r="DY184" s="161"/>
      <c r="DZ184" s="161"/>
      <c r="EA184" s="161"/>
      <c r="EB184" s="161"/>
      <c r="EC184" s="161"/>
      <c r="ED184" s="161"/>
      <c r="EE184" s="161"/>
      <c r="EF184" s="161"/>
      <c r="EG184" s="161"/>
      <c r="EH184" s="161"/>
      <c r="EI184" s="162"/>
      <c r="EJ184" s="167"/>
      <c r="EK184" s="168"/>
      <c r="EL184" s="176"/>
      <c r="EM184" s="180"/>
      <c r="EN184" s="181"/>
      <c r="EO184" s="181"/>
      <c r="EP184" s="181"/>
      <c r="EQ184" s="181"/>
      <c r="ER184" s="181"/>
      <c r="ES184" s="181"/>
      <c r="ET184" s="181"/>
      <c r="EU184" s="181"/>
      <c r="EV184" s="181"/>
      <c r="EW184" s="181"/>
      <c r="EX184" s="181"/>
      <c r="EY184" s="181"/>
      <c r="EZ184" s="181"/>
      <c r="FA184" s="182"/>
      <c r="FB184" s="152"/>
      <c r="FC184" s="153"/>
      <c r="FD184" s="333"/>
      <c r="FE184" s="153"/>
      <c r="FF184" s="333"/>
      <c r="FG184" s="153"/>
      <c r="FH184" s="333"/>
      <c r="FI184" s="153"/>
      <c r="FJ184" s="333"/>
      <c r="FK184" s="334"/>
      <c r="FL184" s="174"/>
      <c r="FM184" s="3"/>
      <c r="FN184" s="3"/>
    </row>
    <row r="185" spans="1:170" ht="11.25" customHeight="1">
      <c r="A185" s="42"/>
      <c r="R185" s="42"/>
      <c r="S185" s="42"/>
      <c r="W185" s="42"/>
      <c r="AA185" s="42"/>
      <c r="AB185" s="42"/>
      <c r="AI185" s="42"/>
      <c r="AJ185" s="42"/>
      <c r="AN185" s="3"/>
      <c r="AO185" s="3"/>
      <c r="AP185" s="3"/>
      <c r="AQ185" s="126"/>
      <c r="AR185" s="126"/>
      <c r="AS185" s="126"/>
      <c r="AT185" s="126"/>
      <c r="AU185" s="126"/>
      <c r="AV185" s="126"/>
      <c r="AW185" s="126"/>
      <c r="AX185" s="126"/>
      <c r="AY185" s="126"/>
      <c r="AZ185" s="126"/>
      <c r="BA185" s="126"/>
      <c r="BB185" s="126"/>
      <c r="BC185" s="126"/>
      <c r="BV185" s="169" t="str">
        <f>IF(CF181&lt;&gt;"",IF(AND(AND(BV181&gt;-1,BV183&gt;-1),OR(BV181&gt;10,BV183&gt;10),ABS(BV181-BV183)&gt;1,IF(OR(BV181&gt;11,BV183&gt;11),ABS(BV181-BV183)=2,TRUE),BV181=INT(BV181),BV183=INT(BV183)),"","Error"),"")</f>
        <v/>
      </c>
      <c r="BW185" s="169"/>
      <c r="BX185" s="169" t="str">
        <f>IF(CF181&lt;&gt;"",IF(AND(AND(BX181&gt;-1,BX183&gt;-1),OR(BX181&gt;10,BX183&gt;10),ABS(BX181-BX183)&gt;1,IF(OR(BX181&gt;11,BX183&gt;11),ABS(BX181-BX183)=2,TRUE),BX181=INT(BX181),BX183=INT(BX183)),"","Error"),"")</f>
        <v/>
      </c>
      <c r="BY185" s="169"/>
      <c r="BZ185" s="169" t="str">
        <f>IF(CF181&lt;&gt;"",IF(AND(AND(BZ181&gt;-1,BZ183&gt;-1),OR(BZ181&gt;10,BZ183&gt;10),ABS(BZ181-BZ183)&gt;1,IF(OR(BZ181&gt;11,BZ183&gt;11),ABS(BZ181-BZ183)=2,TRUE),BZ181=INT(BZ181),BZ183=INT(BZ183)),"","Error"),"")</f>
        <v/>
      </c>
      <c r="CA185" s="169"/>
      <c r="CB185" s="169" t="str">
        <f>IF(AND(CF181&lt;&gt;"",CB181&lt;&gt;""),IF(AND(AND(CB181&gt;-1,CB183&gt;-1),OR(CB181&gt;10,CB183&gt;10),ABS(CB181-CB183)&gt;1,IF(OR(CB181&gt;11,CB183&gt;11),ABS(CB181-CB183)=2,TRUE),CB181=INT(CB181),CB183=INT(CB183)),"","Error"),"")</f>
        <v/>
      </c>
      <c r="CC185" s="169"/>
      <c r="CD185" s="169" t="str">
        <f>IF(AND(CF181&lt;&gt;"",CD181&lt;&gt;""),IF(AND(AND(CD181&gt;-1,CD183&gt;-1),OR(CD181&gt;10,CD183&gt;10),ABS(CD181-CD183)&gt;1,IF(OR(CD181&gt;11,CD183&gt;11),ABS(CD181-CD183)=2,TRUE),CD181=INT(CD181),CD183=INT(CD183)),"","Error"),"")</f>
        <v/>
      </c>
      <c r="CE185" s="169"/>
      <c r="CF185" s="3"/>
      <c r="CG185" s="126"/>
      <c r="CH185" s="126"/>
      <c r="CI185" s="126"/>
      <c r="CJ185" s="126"/>
      <c r="CK185" s="126"/>
      <c r="CL185" s="126"/>
      <c r="CM185" s="126"/>
      <c r="CN185" s="126"/>
      <c r="CO185" s="126"/>
      <c r="CP185" s="126"/>
      <c r="CQ185" s="126"/>
      <c r="CR185" s="126"/>
      <c r="CS185" s="126"/>
      <c r="DL185" s="169" t="str">
        <f>IF(DV181&lt;&gt;"",IF(AND(AND(DL181&gt;-1,DL183&gt;-1),OR(DL181&gt;10,DL183&gt;10),ABS(DL181-DL183)&gt;1,IF(OR(DL181&gt;11,DL183&gt;11),ABS(DL181-DL183)=2,TRUE),DL181=INT(DL181),DL183=INT(DL183)),"","Error"),"")</f>
        <v/>
      </c>
      <c r="DM185" s="169"/>
      <c r="DN185" s="169" t="str">
        <f>IF(DV181&lt;&gt;"",IF(AND(AND(DN181&gt;-1,DN183&gt;-1),OR(DN181&gt;10,DN183&gt;10),ABS(DN181-DN183)&gt;1,IF(OR(DN181&gt;11,DN183&gt;11),ABS(DN181-DN183)=2,TRUE),DN181=INT(DN181),DN183=INT(DN183)),"","Error"),"")</f>
        <v/>
      </c>
      <c r="DO185" s="169"/>
      <c r="DP185" s="169" t="str">
        <f>IF(DV181&lt;&gt;"",IF(AND(AND(DP181&gt;-1,DP183&gt;-1),OR(DP181&gt;10,DP183&gt;10),ABS(DP181-DP183)&gt;1,IF(OR(DP181&gt;11,DP183&gt;11),ABS(DP181-DP183)=2,TRUE),DP181=INT(DP181),DP183=INT(DP183)),"","Error"),"")</f>
        <v/>
      </c>
      <c r="DQ185" s="169"/>
      <c r="DR185" s="169" t="str">
        <f>IF(AND(DV181&lt;&gt;"",DR181&lt;&gt;""),IF(AND(AND(DR181&gt;-1,DR183&gt;-1),OR(DR181&gt;10,DR183&gt;10),ABS(DR181-DR183)&gt;1,IF(OR(DR181&gt;11,DR183&gt;11),ABS(DR181-DR183)=2,TRUE),DR181=INT(DR181),DR183=INT(DR183)),"","Error"),"")</f>
        <v/>
      </c>
      <c r="DS185" s="169"/>
      <c r="DT185" s="169" t="str">
        <f>IF(AND(DV181&lt;&gt;"",DT181&lt;&gt;""),IF(AND(AND(DT181&gt;-1,DT183&gt;-1),OR(DT181&gt;10,DT183&gt;10),ABS(DT181-DT183)&gt;1,IF(OR(DT181&gt;11,DT183&gt;11),ABS(DT181-DT183)=2,TRUE),DT181=INT(DT181),DT183=INT(DT183)),"","Error"),"")</f>
        <v/>
      </c>
      <c r="DU185" s="169"/>
      <c r="DV185" s="3"/>
      <c r="DW185" s="126"/>
      <c r="DX185" s="126"/>
      <c r="DY185" s="126"/>
      <c r="DZ185" s="126"/>
      <c r="EA185" s="126"/>
      <c r="EB185" s="126"/>
      <c r="EC185" s="126"/>
      <c r="ED185" s="126"/>
      <c r="EE185" s="126"/>
      <c r="EF185" s="126"/>
      <c r="EG185" s="126"/>
      <c r="EH185" s="126"/>
      <c r="EI185" s="126"/>
      <c r="FB185" s="169" t="str">
        <f>IF(FL181&lt;&gt;"",IF(AND(AND(FB181&gt;-1,FB183&gt;-1),OR(FB181&gt;10,FB183&gt;10),ABS(FB181-FB183)&gt;1,IF(OR(FB181&gt;11,FB183&gt;11),ABS(FB181-FB183)=2,TRUE),FB181=INT(FB181),FB183=INT(FB183)),"","Error"),"")</f>
        <v/>
      </c>
      <c r="FC185" s="169"/>
      <c r="FD185" s="169" t="str">
        <f>IF(FL181&lt;&gt;"",IF(AND(AND(FD181&gt;-1,FD183&gt;-1),OR(FD181&gt;10,FD183&gt;10),ABS(FD181-FD183)&gt;1,IF(OR(FD181&gt;11,FD183&gt;11),ABS(FD181-FD183)=2,TRUE),FD181=INT(FD181),FD183=INT(FD183)),"","Error"),"")</f>
        <v/>
      </c>
      <c r="FE185" s="169"/>
      <c r="FF185" s="169" t="str">
        <f>IF(FL181&lt;&gt;"",IF(AND(AND(FF181&gt;-1,FF183&gt;-1),OR(FF181&gt;10,FF183&gt;10),ABS(FF181-FF183)&gt;1,IF(OR(FF181&gt;11,FF183&gt;11),ABS(FF181-FF183)=2,TRUE),FF181=INT(FF181),FF183=INT(FF183)),"","Error"),"")</f>
        <v/>
      </c>
      <c r="FG185" s="169"/>
      <c r="FH185" s="169" t="str">
        <f>IF(AND(FL181&lt;&gt;"",FH181&lt;&gt;""),IF(AND(AND(FH181&gt;-1,FH183&gt;-1),OR(FH181&gt;10,FH183&gt;10),ABS(FH181-FH183)&gt;1,IF(OR(FH181&gt;11,FH183&gt;11),ABS(FH181-FH183)=2,TRUE),FH181=INT(FH181),FH183=INT(FH183)),"","Error"),"")</f>
        <v/>
      </c>
      <c r="FI185" s="169"/>
      <c r="FJ185" s="169" t="str">
        <f>IF(AND(FL181&lt;&gt;"",FJ181&lt;&gt;""),IF(AND(AND(FJ181&gt;-1,FJ183&gt;-1),OR(FJ181&gt;10,FJ183&gt;10),ABS(FJ181-FJ183)&gt;1,IF(OR(FJ181&gt;11,FJ183&gt;11),ABS(FJ181-FJ183)=2,TRUE),FJ181=INT(FJ181),FJ183=INT(FJ183)),"","Error"),"")</f>
        <v/>
      </c>
      <c r="FK185" s="169"/>
      <c r="FL185" s="3"/>
      <c r="FM185" s="3"/>
      <c r="FN185" s="3"/>
    </row>
    <row r="186" spans="1:170" ht="11.25" customHeight="1">
      <c r="C186" s="44"/>
      <c r="D186" s="44"/>
      <c r="R186" s="42"/>
      <c r="S186" s="42"/>
      <c r="W186" s="42"/>
      <c r="X186" s="43"/>
      <c r="Y186" s="43"/>
      <c r="Z186" s="43"/>
      <c r="AA186" s="43"/>
      <c r="AB186" s="43"/>
      <c r="AC186" s="43"/>
      <c r="AD186" s="43"/>
      <c r="AE186" s="43"/>
      <c r="AF186" s="43"/>
      <c r="AG186" s="43"/>
      <c r="AH186" s="43"/>
      <c r="AI186" s="43"/>
      <c r="AJ186" s="43"/>
      <c r="AK186" s="43"/>
      <c r="AL186" s="43"/>
      <c r="AM186" s="43"/>
      <c r="AN186" s="3"/>
      <c r="AO186" s="3"/>
      <c r="AP186" s="3"/>
      <c r="AQ186" s="126"/>
      <c r="AR186" s="126"/>
      <c r="AS186" s="126"/>
      <c r="AT186" s="126"/>
      <c r="AU186" s="126"/>
      <c r="AV186" s="126"/>
      <c r="AW186" s="126"/>
      <c r="AX186" s="126"/>
      <c r="AY186" s="126"/>
      <c r="AZ186" s="126"/>
      <c r="BA186" s="126"/>
      <c r="BB186" s="126"/>
      <c r="BC186" s="126"/>
      <c r="CF186" s="3"/>
      <c r="CG186" s="126"/>
      <c r="CH186" s="126"/>
      <c r="CI186" s="126"/>
      <c r="CJ186" s="126"/>
      <c r="CK186" s="126"/>
      <c r="CL186" s="126"/>
      <c r="CM186" s="126"/>
      <c r="CN186" s="126"/>
      <c r="CO186" s="126"/>
      <c r="CP186" s="126"/>
      <c r="CQ186" s="126"/>
      <c r="CR186" s="126"/>
      <c r="CS186" s="126"/>
      <c r="DV186" s="3"/>
      <c r="DW186" s="126"/>
      <c r="DX186" s="126"/>
      <c r="DY186" s="126"/>
      <c r="DZ186" s="126"/>
      <c r="EA186" s="126"/>
      <c r="EB186" s="126"/>
      <c r="EC186" s="126"/>
      <c r="ED186" s="126"/>
      <c r="EE186" s="126"/>
      <c r="EF186" s="126"/>
      <c r="EG186" s="126"/>
      <c r="EH186" s="126"/>
      <c r="EI186" s="126"/>
      <c r="FL186" s="3"/>
      <c r="FM186" s="3"/>
      <c r="FN186" s="3"/>
    </row>
    <row r="187" spans="1:170" ht="11.25" customHeight="1">
      <c r="A187" s="2"/>
      <c r="J187" s="43"/>
      <c r="K187" s="43"/>
      <c r="L187" s="43"/>
      <c r="M187" s="43"/>
      <c r="N187" s="43"/>
      <c r="O187" s="43"/>
      <c r="P187" s="43"/>
      <c r="Q187" s="43"/>
      <c r="R187" s="42"/>
      <c r="S187" s="42"/>
      <c r="T187" s="43"/>
      <c r="U187" s="43"/>
      <c r="V187" s="43"/>
      <c r="W187" s="42"/>
      <c r="AA187" s="42"/>
      <c r="AB187" s="42"/>
      <c r="AI187" s="42"/>
      <c r="AJ187" s="42"/>
      <c r="AN187" s="3"/>
      <c r="AO187" s="3"/>
      <c r="AP187" s="3"/>
      <c r="AQ187" s="127"/>
      <c r="AR187" s="127"/>
      <c r="AS187" s="127"/>
      <c r="AT187" s="127"/>
      <c r="AU187" s="127"/>
      <c r="AV187" s="127"/>
      <c r="AW187" s="127"/>
      <c r="AX187" s="127"/>
      <c r="AY187" s="127"/>
      <c r="AZ187" s="127"/>
      <c r="BA187" s="127"/>
      <c r="BB187" s="127"/>
      <c r="BC187" s="127"/>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3"/>
      <c r="CG187" s="127"/>
      <c r="CH187" s="127"/>
      <c r="CI187" s="127"/>
      <c r="CJ187" s="127"/>
      <c r="CK187" s="127"/>
      <c r="CL187" s="127"/>
      <c r="CM187" s="127"/>
      <c r="CN187" s="127"/>
      <c r="CO187" s="127"/>
      <c r="CP187" s="127"/>
      <c r="CQ187" s="127"/>
      <c r="CR187" s="127"/>
      <c r="CS187" s="127"/>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3"/>
      <c r="DW187" s="127"/>
      <c r="DX187" s="127"/>
      <c r="DY187" s="127"/>
      <c r="DZ187" s="127"/>
      <c r="EA187" s="127"/>
      <c r="EB187" s="127"/>
      <c r="EC187" s="127"/>
      <c r="ED187" s="127"/>
      <c r="EE187" s="127"/>
      <c r="EF187" s="127"/>
      <c r="EG187" s="127"/>
      <c r="EH187" s="127"/>
      <c r="EI187" s="127"/>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3"/>
      <c r="FM187" s="3"/>
      <c r="FN187" s="3"/>
    </row>
    <row r="188" spans="1:170" ht="11.25" customHeight="1">
      <c r="A188" s="42"/>
      <c r="R188" s="42"/>
      <c r="S188" s="42"/>
      <c r="W188" s="42"/>
      <c r="X188" s="43"/>
      <c r="Y188" s="43"/>
      <c r="Z188" s="43"/>
      <c r="AA188" s="43"/>
      <c r="AB188" s="43"/>
      <c r="AC188" s="43"/>
      <c r="AD188" s="43"/>
      <c r="AE188" s="43"/>
      <c r="AF188" s="43"/>
      <c r="AG188" s="43"/>
      <c r="AH188" s="43"/>
      <c r="AI188" s="43"/>
      <c r="AJ188" s="43"/>
      <c r="AK188" s="43"/>
      <c r="AL188" s="43"/>
      <c r="AM188" s="43"/>
      <c r="AN188" s="3"/>
      <c r="AO188" s="3"/>
      <c r="AP188" s="3"/>
      <c r="AQ188" s="128"/>
      <c r="AR188" s="128"/>
      <c r="AS188" s="128"/>
      <c r="AT188" s="128"/>
      <c r="AU188" s="128"/>
      <c r="AV188" s="128"/>
      <c r="AW188" s="128"/>
      <c r="AX188" s="128"/>
      <c r="AY188" s="128"/>
      <c r="AZ188" s="128"/>
      <c r="BA188" s="128"/>
      <c r="BB188" s="128"/>
      <c r="BC188" s="128"/>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3"/>
      <c r="CG188" s="128"/>
      <c r="CH188" s="128"/>
      <c r="CI188" s="128"/>
      <c r="CJ188" s="128"/>
      <c r="CK188" s="128"/>
      <c r="CL188" s="128"/>
      <c r="CM188" s="128"/>
      <c r="CN188" s="128"/>
      <c r="CO188" s="128"/>
      <c r="CP188" s="128"/>
      <c r="CQ188" s="128"/>
      <c r="CR188" s="128"/>
      <c r="CS188" s="128"/>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3"/>
      <c r="DW188" s="128"/>
      <c r="DX188" s="128"/>
      <c r="DY188" s="128"/>
      <c r="DZ188" s="128"/>
      <c r="EA188" s="128"/>
      <c r="EB188" s="128"/>
      <c r="EC188" s="128"/>
      <c r="ED188" s="128"/>
      <c r="EE188" s="128"/>
      <c r="EF188" s="128"/>
      <c r="EG188" s="128"/>
      <c r="EH188" s="128"/>
      <c r="EI188" s="128"/>
      <c r="EJ188" s="41"/>
      <c r="EK188" s="41"/>
      <c r="EL188" s="41"/>
      <c r="EM188" s="41"/>
      <c r="EN188" s="41"/>
      <c r="EO188" s="41"/>
      <c r="EP188" s="41"/>
      <c r="EQ188" s="41"/>
      <c r="ER188" s="41"/>
      <c r="ES188" s="41"/>
      <c r="ET188" s="41"/>
      <c r="EU188" s="41"/>
      <c r="EV188" s="41"/>
      <c r="EW188" s="41"/>
      <c r="EX188" s="41"/>
      <c r="EY188" s="41"/>
      <c r="EZ188" s="41"/>
      <c r="FA188" s="41"/>
      <c r="FB188" s="41"/>
      <c r="FC188" s="41"/>
      <c r="FD188" s="41"/>
      <c r="FE188" s="41"/>
      <c r="FF188" s="41"/>
      <c r="FG188" s="41"/>
      <c r="FH188" s="41"/>
      <c r="FI188" s="41"/>
      <c r="FJ188" s="41"/>
      <c r="FK188" s="41"/>
      <c r="FL188" s="3"/>
      <c r="FM188" s="3"/>
      <c r="FN188" s="3"/>
    </row>
    <row r="189" spans="1:170" ht="11.25" customHeight="1">
      <c r="A189" s="42"/>
      <c r="R189" s="42"/>
      <c r="S189" s="42"/>
      <c r="W189" s="42"/>
      <c r="AA189" s="42"/>
      <c r="AB189" s="42"/>
      <c r="AI189" s="42"/>
      <c r="AJ189" s="42"/>
      <c r="AN189" s="3"/>
      <c r="AO189" s="3"/>
      <c r="AP189" s="3"/>
      <c r="AQ189" s="126"/>
      <c r="AR189" s="126"/>
      <c r="AS189" s="126"/>
      <c r="AT189" s="126"/>
      <c r="AU189" s="126"/>
      <c r="AV189" s="126"/>
      <c r="AW189" s="126"/>
      <c r="AX189" s="126"/>
      <c r="AY189" s="126"/>
      <c r="AZ189" s="126"/>
      <c r="BA189" s="126"/>
      <c r="BB189" s="126"/>
      <c r="BC189" s="126"/>
      <c r="CF189" s="3"/>
      <c r="CG189" s="126"/>
      <c r="CH189" s="126"/>
      <c r="CI189" s="126"/>
      <c r="CJ189" s="126"/>
      <c r="CK189" s="126"/>
      <c r="CL189" s="126"/>
      <c r="CM189" s="126"/>
      <c r="CN189" s="126"/>
      <c r="CO189" s="126"/>
      <c r="CP189" s="126"/>
      <c r="CQ189" s="126"/>
      <c r="CR189" s="126"/>
      <c r="CS189" s="126"/>
      <c r="DV189" s="3"/>
      <c r="DW189" s="126"/>
      <c r="DX189" s="126"/>
      <c r="DY189" s="126"/>
      <c r="DZ189" s="126"/>
      <c r="EA189" s="126"/>
      <c r="EB189" s="126"/>
      <c r="EC189" s="126"/>
      <c r="ED189" s="126"/>
      <c r="EE189" s="126"/>
      <c r="EF189" s="126"/>
      <c r="EG189" s="126"/>
      <c r="EH189" s="126"/>
      <c r="EI189" s="126"/>
      <c r="FL189" s="3"/>
      <c r="FM189" s="3"/>
      <c r="FN189" s="3"/>
    </row>
    <row r="190" spans="1:170" ht="11.25" customHeight="1" thickBot="1">
      <c r="A190" s="42"/>
      <c r="R190" s="42"/>
      <c r="S190" s="42"/>
      <c r="W190" s="42"/>
      <c r="X190" s="43"/>
      <c r="Y190" s="43"/>
      <c r="Z190" s="43"/>
      <c r="AA190" s="43"/>
      <c r="AB190" s="43"/>
      <c r="AC190" s="43"/>
      <c r="AD190" s="43"/>
      <c r="AE190" s="43"/>
      <c r="AF190" s="43"/>
      <c r="AG190" s="43"/>
      <c r="AH190" s="43"/>
      <c r="AI190" s="43"/>
      <c r="AJ190" s="43"/>
      <c r="AK190" s="43"/>
      <c r="AL190" s="43"/>
      <c r="AM190" s="43"/>
      <c r="AN190" s="3"/>
      <c r="AO190" s="3"/>
      <c r="AP190" s="3"/>
      <c r="AQ190" s="127"/>
      <c r="AR190" s="127"/>
      <c r="AS190" s="127"/>
      <c r="AT190" s="127"/>
      <c r="AU190" s="127"/>
      <c r="AV190" s="127"/>
      <c r="AW190" s="127"/>
      <c r="AX190" s="127"/>
      <c r="AY190" s="127"/>
      <c r="AZ190" s="127"/>
      <c r="BA190" s="127"/>
      <c r="BB190" s="127"/>
      <c r="BC190" s="127"/>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3"/>
      <c r="CG190" s="127"/>
      <c r="CH190" s="127"/>
      <c r="CI190" s="127"/>
      <c r="CJ190" s="127"/>
      <c r="CK190" s="127"/>
      <c r="CL190" s="127"/>
      <c r="CM190" s="127"/>
      <c r="CN190" s="127"/>
      <c r="CO190" s="127"/>
      <c r="CP190" s="127"/>
      <c r="CQ190" s="127"/>
      <c r="CR190" s="127"/>
      <c r="CS190" s="127"/>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3"/>
      <c r="DW190" s="127"/>
      <c r="DX190" s="127"/>
      <c r="DY190" s="127"/>
      <c r="DZ190" s="127"/>
      <c r="EA190" s="127"/>
      <c r="EB190" s="127"/>
      <c r="EC190" s="127"/>
      <c r="ED190" s="127"/>
      <c r="EE190" s="127"/>
      <c r="EF190" s="127"/>
      <c r="EG190" s="127"/>
      <c r="EH190" s="127"/>
      <c r="EI190" s="127"/>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3"/>
      <c r="FM190" s="3"/>
      <c r="FN190" s="3"/>
    </row>
    <row r="191" spans="1:170" ht="11.25" customHeight="1">
      <c r="A191" s="2"/>
      <c r="R191" s="42"/>
      <c r="S191" s="42"/>
      <c r="W191" s="42"/>
      <c r="AA191" s="42"/>
      <c r="AB191" s="42"/>
      <c r="AI191" s="42"/>
      <c r="AJ191" s="42"/>
      <c r="AN191" s="3"/>
      <c r="AO191" s="3"/>
      <c r="AP191" s="3"/>
      <c r="AQ191" s="154" t="str">
        <f>CONCATENATE($A135," ",$D135,","," ",$F133)</f>
        <v>Group: 3, Men's Singles</v>
      </c>
      <c r="AR191" s="155"/>
      <c r="AS191" s="155"/>
      <c r="AT191" s="155"/>
      <c r="AU191" s="155"/>
      <c r="AV191" s="155"/>
      <c r="AW191" s="155"/>
      <c r="AX191" s="155"/>
      <c r="AY191" s="155"/>
      <c r="AZ191" s="155"/>
      <c r="BA191" s="155"/>
      <c r="BB191" s="155"/>
      <c r="BC191" s="156"/>
      <c r="BD191" s="163">
        <f>A176</f>
        <v>7</v>
      </c>
      <c r="BE191" s="164"/>
      <c r="BF191" s="183" t="str">
        <f>C176</f>
        <v>A</v>
      </c>
      <c r="BG191" s="185" t="str">
        <f>IF(VLOOKUP($BF191,$A137:$C149,3,FALSE)=0,"",CONCATENATE(VLOOKUP(VLOOKUP($BF191,$A137:$C149,3,FALSE),Players!$C:$G,4,FALSE)," ",VLOOKUP($BF191,$A137:$C149,3,FALSE)," ",IF(ISERROR(VLOOKUP(VLOOKUP($BF191,$A137:$C149,3,FALSE),Players!$C:$G,5,FALSE)),"()",CONCATENATE("(",VLOOKUP(VLOOKUP($BF191,$A137:$C149,3,FALSE),Players!$C:$G,5,FALSE),")"))))</f>
        <v/>
      </c>
      <c r="BH191" s="186"/>
      <c r="BI191" s="186"/>
      <c r="BJ191" s="186"/>
      <c r="BK191" s="186"/>
      <c r="BL191" s="186"/>
      <c r="BM191" s="186"/>
      <c r="BN191" s="186"/>
      <c r="BO191" s="186"/>
      <c r="BP191" s="186"/>
      <c r="BQ191" s="186"/>
      <c r="BR191" s="186"/>
      <c r="BS191" s="186"/>
      <c r="BT191" s="186"/>
      <c r="BU191" s="187"/>
      <c r="BV191" s="170" t="str">
        <f>IF(D176&lt;&gt;"",D176,"")</f>
        <v/>
      </c>
      <c r="BW191" s="171"/>
      <c r="BX191" s="335" t="str">
        <f>IF(F176&lt;&gt;"",F176,"")</f>
        <v/>
      </c>
      <c r="BY191" s="171"/>
      <c r="BZ191" s="335" t="str">
        <f>IF(H176&lt;&gt;"",H176,"")</f>
        <v/>
      </c>
      <c r="CA191" s="171"/>
      <c r="CB191" s="335" t="str">
        <f>IF(J176&lt;&gt;"",J176,"")</f>
        <v/>
      </c>
      <c r="CC191" s="171"/>
      <c r="CD191" s="335" t="str">
        <f>IF(L176&lt;&gt;"",L176,"")</f>
        <v/>
      </c>
      <c r="CE191" s="337"/>
      <c r="CF191" s="174" t="str">
        <f>IF($CD191=$CD193,IF($CB191=$CB193,IF($BZ191&lt;&gt;"",IF($BZ191&gt;$BZ193,"W","L"),""),IF($CB191&gt;$CB193,"W","L")),IF($CD191&gt;$CD193,"W","L"))</f>
        <v/>
      </c>
      <c r="CG191" s="154" t="str">
        <f>CONCATENATE($A135," ",$D135,","," ",$F133)</f>
        <v>Group: 3, Men's Singles</v>
      </c>
      <c r="CH191" s="155"/>
      <c r="CI191" s="155"/>
      <c r="CJ191" s="155"/>
      <c r="CK191" s="155"/>
      <c r="CL191" s="155"/>
      <c r="CM191" s="155"/>
      <c r="CN191" s="155"/>
      <c r="CO191" s="155"/>
      <c r="CP191" s="155"/>
      <c r="CQ191" s="155"/>
      <c r="CR191" s="155"/>
      <c r="CS191" s="156"/>
      <c r="CT191" s="163">
        <f>O176</f>
        <v>14</v>
      </c>
      <c r="CU191" s="164"/>
      <c r="CV191" s="183" t="str">
        <f>Q176</f>
        <v>B</v>
      </c>
      <c r="CW191" s="185" t="str">
        <f>IF(VLOOKUP($CV191,$A137:$C149,3,FALSE)=0,"",CONCATENATE(VLOOKUP(VLOOKUP($CV191,$A137:$C149,3,FALSE),Players!$C:$G,4,FALSE)," ",VLOOKUP($CV191,$A137:$C149,3,FALSE)," ",IF(ISERROR(VLOOKUP(VLOOKUP($CV191,$A137:$C149,3,FALSE),Players!$C:$G,5,FALSE)),"()",CONCATENATE("(",VLOOKUP(VLOOKUP($CV191,$A137:$C149,3,FALSE),Players!$C:$G,5,FALSE),")"))))</f>
        <v/>
      </c>
      <c r="CX191" s="186"/>
      <c r="CY191" s="186"/>
      <c r="CZ191" s="186"/>
      <c r="DA191" s="186"/>
      <c r="DB191" s="186"/>
      <c r="DC191" s="186"/>
      <c r="DD191" s="186"/>
      <c r="DE191" s="186"/>
      <c r="DF191" s="186"/>
      <c r="DG191" s="186"/>
      <c r="DH191" s="186"/>
      <c r="DI191" s="186"/>
      <c r="DJ191" s="186"/>
      <c r="DK191" s="187"/>
      <c r="DL191" s="170" t="str">
        <f>IF(R176&lt;&gt;"",R176,"")</f>
        <v/>
      </c>
      <c r="DM191" s="171"/>
      <c r="DN191" s="335" t="str">
        <f>IF(T176&lt;&gt;"",T176,"")</f>
        <v/>
      </c>
      <c r="DO191" s="171"/>
      <c r="DP191" s="335" t="str">
        <f>IF(V176&lt;&gt;"",V176,"")</f>
        <v/>
      </c>
      <c r="DQ191" s="171"/>
      <c r="DR191" s="335" t="str">
        <f>IF(X176&lt;&gt;"",X176,"")</f>
        <v/>
      </c>
      <c r="DS191" s="171"/>
      <c r="DT191" s="335" t="str">
        <f>IF(Z176&lt;&gt;"",Z176,"")</f>
        <v/>
      </c>
      <c r="DU191" s="337"/>
      <c r="DV191" s="174" t="str">
        <f>IF($DT191=$DT193,IF($DR191=$DR193,IF($DP191&lt;&gt;"",IF($DP191&gt;$DP193,"W","L"),""),IF($DR191&gt;$DR193,"W","L")),IF($DT191&gt;$DT193,"W","L"))</f>
        <v/>
      </c>
      <c r="DW191" s="154" t="str">
        <f>CONCATENATE($A135," ",$D135,","," ",$F133)</f>
        <v>Group: 3, Men's Singles</v>
      </c>
      <c r="DX191" s="155"/>
      <c r="DY191" s="155"/>
      <c r="DZ191" s="155"/>
      <c r="EA191" s="155"/>
      <c r="EB191" s="155"/>
      <c r="EC191" s="155"/>
      <c r="ED191" s="155"/>
      <c r="EE191" s="155"/>
      <c r="EF191" s="155"/>
      <c r="EG191" s="155"/>
      <c r="EH191" s="155"/>
      <c r="EI191" s="156"/>
      <c r="EJ191" s="163">
        <f>AC176</f>
        <v>21</v>
      </c>
      <c r="EK191" s="164"/>
      <c r="EL191" s="183" t="str">
        <f>AE176</f>
        <v>B</v>
      </c>
      <c r="EM191" s="185" t="str">
        <f>IF(VLOOKUP($EL191,$A137:$C149,3,FALSE)=0,"",CONCATENATE(VLOOKUP(VLOOKUP($EL191,$A137:$C149,3,FALSE),Players!$C:$G,4,FALSE)," ",VLOOKUP($EL191,$A137:$C149,3,FALSE)," ",IF(ISERROR(VLOOKUP(VLOOKUP($EL191,$A137:$C149,3,FALSE),Players!$C:$G,5,FALSE)),"()",CONCATENATE("(",VLOOKUP(VLOOKUP($EL191,$A137:$C149,3,FALSE),Players!$C:$G,5,FALSE),")"))))</f>
        <v/>
      </c>
      <c r="EN191" s="186"/>
      <c r="EO191" s="186"/>
      <c r="EP191" s="186"/>
      <c r="EQ191" s="186"/>
      <c r="ER191" s="186"/>
      <c r="ES191" s="186"/>
      <c r="ET191" s="186"/>
      <c r="EU191" s="186"/>
      <c r="EV191" s="186"/>
      <c r="EW191" s="186"/>
      <c r="EX191" s="186"/>
      <c r="EY191" s="186"/>
      <c r="EZ191" s="186"/>
      <c r="FA191" s="187"/>
      <c r="FB191" s="170" t="str">
        <f>IF(AF176&lt;&gt;"",AF176,"")</f>
        <v/>
      </c>
      <c r="FC191" s="171"/>
      <c r="FD191" s="335" t="str">
        <f>IF(AH176&lt;&gt;"",AH176,"")</f>
        <v/>
      </c>
      <c r="FE191" s="171"/>
      <c r="FF191" s="335" t="str">
        <f>IF(AJ176&lt;&gt;"",AJ176,"")</f>
        <v/>
      </c>
      <c r="FG191" s="171"/>
      <c r="FH191" s="335" t="str">
        <f>IF(AL176&lt;&gt;"",AL176,"")</f>
        <v/>
      </c>
      <c r="FI191" s="171"/>
      <c r="FJ191" s="335" t="str">
        <f>IF(AN176&lt;&gt;"",AN176,"")</f>
        <v/>
      </c>
      <c r="FK191" s="337"/>
      <c r="FL191" s="174" t="str">
        <f>IF($FJ191=$FJ193,IF($FH191=$FH193,IF($FF191&lt;&gt;"",IF($FF191&gt;$FF193,"W","L"),""),IF($FH191&gt;$FH193,"W","L")),IF($FJ191&gt;$FJ193,"W","L"))</f>
        <v/>
      </c>
      <c r="FM191" s="3"/>
      <c r="FN191" s="3"/>
    </row>
    <row r="192" spans="1:170" ht="11.25" customHeight="1">
      <c r="R192" s="42"/>
      <c r="S192" s="42"/>
      <c r="W192" s="42"/>
      <c r="X192" s="43"/>
      <c r="Y192" s="43"/>
      <c r="Z192" s="43"/>
      <c r="AA192" s="43"/>
      <c r="AB192" s="43"/>
      <c r="AC192" s="43"/>
      <c r="AD192" s="43"/>
      <c r="AE192" s="43"/>
      <c r="AF192" s="43"/>
      <c r="AG192" s="43"/>
      <c r="AH192" s="43"/>
      <c r="AI192" s="43"/>
      <c r="AJ192" s="43"/>
      <c r="AK192" s="43"/>
      <c r="AL192" s="43"/>
      <c r="AM192" s="43"/>
      <c r="AN192" s="3"/>
      <c r="AO192" s="3"/>
      <c r="AP192" s="3"/>
      <c r="AQ192" s="157"/>
      <c r="AR192" s="158"/>
      <c r="AS192" s="158"/>
      <c r="AT192" s="158"/>
      <c r="AU192" s="158"/>
      <c r="AV192" s="158"/>
      <c r="AW192" s="158"/>
      <c r="AX192" s="158"/>
      <c r="AY192" s="158"/>
      <c r="AZ192" s="158"/>
      <c r="BA192" s="158"/>
      <c r="BB192" s="158"/>
      <c r="BC192" s="159"/>
      <c r="BD192" s="165"/>
      <c r="BE192" s="166"/>
      <c r="BF192" s="184"/>
      <c r="BG192" s="188"/>
      <c r="BH192" s="189"/>
      <c r="BI192" s="189"/>
      <c r="BJ192" s="189"/>
      <c r="BK192" s="189"/>
      <c r="BL192" s="189"/>
      <c r="BM192" s="189"/>
      <c r="BN192" s="189"/>
      <c r="BO192" s="189"/>
      <c r="BP192" s="189"/>
      <c r="BQ192" s="189"/>
      <c r="BR192" s="189"/>
      <c r="BS192" s="189"/>
      <c r="BT192" s="189"/>
      <c r="BU192" s="190"/>
      <c r="BV192" s="172"/>
      <c r="BW192" s="173"/>
      <c r="BX192" s="336"/>
      <c r="BY192" s="173"/>
      <c r="BZ192" s="336"/>
      <c r="CA192" s="173"/>
      <c r="CB192" s="336"/>
      <c r="CC192" s="173"/>
      <c r="CD192" s="336"/>
      <c r="CE192" s="338"/>
      <c r="CF192" s="174"/>
      <c r="CG192" s="157"/>
      <c r="CH192" s="158"/>
      <c r="CI192" s="158"/>
      <c r="CJ192" s="158"/>
      <c r="CK192" s="158"/>
      <c r="CL192" s="158"/>
      <c r="CM192" s="158"/>
      <c r="CN192" s="158"/>
      <c r="CO192" s="158"/>
      <c r="CP192" s="158"/>
      <c r="CQ192" s="158"/>
      <c r="CR192" s="158"/>
      <c r="CS192" s="159"/>
      <c r="CT192" s="165"/>
      <c r="CU192" s="166"/>
      <c r="CV192" s="184"/>
      <c r="CW192" s="188"/>
      <c r="CX192" s="189"/>
      <c r="CY192" s="189"/>
      <c r="CZ192" s="189"/>
      <c r="DA192" s="189"/>
      <c r="DB192" s="189"/>
      <c r="DC192" s="189"/>
      <c r="DD192" s="189"/>
      <c r="DE192" s="189"/>
      <c r="DF192" s="189"/>
      <c r="DG192" s="189"/>
      <c r="DH192" s="189"/>
      <c r="DI192" s="189"/>
      <c r="DJ192" s="189"/>
      <c r="DK192" s="190"/>
      <c r="DL192" s="172"/>
      <c r="DM192" s="173"/>
      <c r="DN192" s="336"/>
      <c r="DO192" s="173"/>
      <c r="DP192" s="336"/>
      <c r="DQ192" s="173"/>
      <c r="DR192" s="336"/>
      <c r="DS192" s="173"/>
      <c r="DT192" s="336"/>
      <c r="DU192" s="338"/>
      <c r="DV192" s="174"/>
      <c r="DW192" s="157"/>
      <c r="DX192" s="158"/>
      <c r="DY192" s="158"/>
      <c r="DZ192" s="158"/>
      <c r="EA192" s="158"/>
      <c r="EB192" s="158"/>
      <c r="EC192" s="158"/>
      <c r="ED192" s="158"/>
      <c r="EE192" s="158"/>
      <c r="EF192" s="158"/>
      <c r="EG192" s="158"/>
      <c r="EH192" s="158"/>
      <c r="EI192" s="159"/>
      <c r="EJ192" s="165"/>
      <c r="EK192" s="166"/>
      <c r="EL192" s="184"/>
      <c r="EM192" s="188"/>
      <c r="EN192" s="189"/>
      <c r="EO192" s="189"/>
      <c r="EP192" s="189"/>
      <c r="EQ192" s="189"/>
      <c r="ER192" s="189"/>
      <c r="ES192" s="189"/>
      <c r="ET192" s="189"/>
      <c r="EU192" s="189"/>
      <c r="EV192" s="189"/>
      <c r="EW192" s="189"/>
      <c r="EX192" s="189"/>
      <c r="EY192" s="189"/>
      <c r="EZ192" s="189"/>
      <c r="FA192" s="190"/>
      <c r="FB192" s="172"/>
      <c r="FC192" s="173"/>
      <c r="FD192" s="336"/>
      <c r="FE192" s="173"/>
      <c r="FF192" s="336"/>
      <c r="FG192" s="173"/>
      <c r="FH192" s="336"/>
      <c r="FI192" s="173"/>
      <c r="FJ192" s="336"/>
      <c r="FK192" s="338"/>
      <c r="FL192" s="174"/>
      <c r="FM192" s="3"/>
      <c r="FN192" s="3"/>
    </row>
    <row r="193" spans="1:170" ht="11.25" customHeight="1">
      <c r="A193" s="2"/>
      <c r="R193" s="42"/>
      <c r="S193" s="42"/>
      <c r="W193" s="42"/>
      <c r="AA193" s="42"/>
      <c r="AB193" s="42"/>
      <c r="AI193" s="42"/>
      <c r="AJ193" s="42"/>
      <c r="AN193" s="3"/>
      <c r="AO193" s="3"/>
      <c r="AP193" s="3"/>
      <c r="AQ193" s="157"/>
      <c r="AR193" s="158"/>
      <c r="AS193" s="158"/>
      <c r="AT193" s="158"/>
      <c r="AU193" s="158"/>
      <c r="AV193" s="158"/>
      <c r="AW193" s="158"/>
      <c r="AX193" s="158"/>
      <c r="AY193" s="158"/>
      <c r="AZ193" s="158"/>
      <c r="BA193" s="158"/>
      <c r="BB193" s="158"/>
      <c r="BC193" s="159"/>
      <c r="BD193" s="165"/>
      <c r="BE193" s="166"/>
      <c r="BF193" s="175" t="str">
        <f>C178</f>
        <v>E</v>
      </c>
      <c r="BG193" s="177" t="str">
        <f>IF(VLOOKUP($BF193,$A137:$C149,3,FALSE)=0,"",CONCATENATE(VLOOKUP(VLOOKUP($BF193,$A137:$C149,3,FALSE),Players!$C:$G,4,FALSE)," ",VLOOKUP($BF193,$A137:$C149,3,FALSE)," ",IF(ISERROR(VLOOKUP(VLOOKUP($BF193,$A137:$C149,3,FALSE),Players!$C:$G,5,FALSE)),"()",CONCATENATE("(",VLOOKUP(VLOOKUP($BF193,$A137:$C149,3,FALSE),Players!$C:$G,5,FALSE),")"))))</f>
        <v/>
      </c>
      <c r="BH193" s="178"/>
      <c r="BI193" s="178"/>
      <c r="BJ193" s="178"/>
      <c r="BK193" s="178"/>
      <c r="BL193" s="178"/>
      <c r="BM193" s="178"/>
      <c r="BN193" s="178"/>
      <c r="BO193" s="178"/>
      <c r="BP193" s="178"/>
      <c r="BQ193" s="178"/>
      <c r="BR193" s="178"/>
      <c r="BS193" s="178"/>
      <c r="BT193" s="178"/>
      <c r="BU193" s="179"/>
      <c r="BV193" s="150" t="str">
        <f>IF(D178&lt;&gt;"",D178,"")</f>
        <v/>
      </c>
      <c r="BW193" s="151"/>
      <c r="BX193" s="288" t="str">
        <f>IF(F178&lt;&gt;"",F178,"")</f>
        <v/>
      </c>
      <c r="BY193" s="151"/>
      <c r="BZ193" s="288" t="str">
        <f>IF(H178&lt;&gt;"",H178,"")</f>
        <v/>
      </c>
      <c r="CA193" s="151"/>
      <c r="CB193" s="288" t="str">
        <f>IF(J178&lt;&gt;"",J178,"")</f>
        <v/>
      </c>
      <c r="CC193" s="151"/>
      <c r="CD193" s="288" t="str">
        <f>IF(L178&lt;&gt;"",L178,"")</f>
        <v/>
      </c>
      <c r="CE193" s="332"/>
      <c r="CF193" s="174" t="str">
        <f>IF($CF191&lt;&gt;"",IF(CF191="W","L","W"),"")</f>
        <v/>
      </c>
      <c r="CG193" s="157"/>
      <c r="CH193" s="158"/>
      <c r="CI193" s="158"/>
      <c r="CJ193" s="158"/>
      <c r="CK193" s="158"/>
      <c r="CL193" s="158"/>
      <c r="CM193" s="158"/>
      <c r="CN193" s="158"/>
      <c r="CO193" s="158"/>
      <c r="CP193" s="158"/>
      <c r="CQ193" s="158"/>
      <c r="CR193" s="158"/>
      <c r="CS193" s="159"/>
      <c r="CT193" s="165"/>
      <c r="CU193" s="166"/>
      <c r="CV193" s="175" t="str">
        <f>Q178</f>
        <v>D</v>
      </c>
      <c r="CW193" s="177" t="str">
        <f>IF(VLOOKUP($CV193,$A137:$C149,3,FALSE)=0,"",CONCATENATE(VLOOKUP(VLOOKUP($CV193,$A137:$C149,3,FALSE),Players!$C:$G,4,FALSE)," ",VLOOKUP($CV193,$A137:$C149,3,FALSE)," ",IF(ISERROR(VLOOKUP(VLOOKUP($CV193,$A137:$C149,3,FALSE),Players!$C:$G,5,FALSE)),"()",CONCATENATE("(",VLOOKUP(VLOOKUP($CV193,$A137:$C149,3,FALSE),Players!$C:$G,5,FALSE),")"))))</f>
        <v/>
      </c>
      <c r="CX193" s="178"/>
      <c r="CY193" s="178"/>
      <c r="CZ193" s="178"/>
      <c r="DA193" s="178"/>
      <c r="DB193" s="178"/>
      <c r="DC193" s="178"/>
      <c r="DD193" s="178"/>
      <c r="DE193" s="178"/>
      <c r="DF193" s="178"/>
      <c r="DG193" s="178"/>
      <c r="DH193" s="178"/>
      <c r="DI193" s="178"/>
      <c r="DJ193" s="178"/>
      <c r="DK193" s="179"/>
      <c r="DL193" s="150" t="str">
        <f>IF(R178&lt;&gt;"",R178,"")</f>
        <v/>
      </c>
      <c r="DM193" s="151"/>
      <c r="DN193" s="288" t="str">
        <f>IF(T178&lt;&gt;"",T178,"")</f>
        <v/>
      </c>
      <c r="DO193" s="151"/>
      <c r="DP193" s="288" t="str">
        <f>IF(V178&lt;&gt;"",V178,"")</f>
        <v/>
      </c>
      <c r="DQ193" s="151"/>
      <c r="DR193" s="288" t="str">
        <f>IF(X178&lt;&gt;"",X178,"")</f>
        <v/>
      </c>
      <c r="DS193" s="151"/>
      <c r="DT193" s="288" t="str">
        <f>IF(Z178&lt;&gt;"",Z178,"")</f>
        <v/>
      </c>
      <c r="DU193" s="332"/>
      <c r="DV193" s="174" t="str">
        <f>IF($DV191&lt;&gt;"",IF(DV191="W","L","W"),"")</f>
        <v/>
      </c>
      <c r="DW193" s="157"/>
      <c r="DX193" s="158"/>
      <c r="DY193" s="158"/>
      <c r="DZ193" s="158"/>
      <c r="EA193" s="158"/>
      <c r="EB193" s="158"/>
      <c r="EC193" s="158"/>
      <c r="ED193" s="158"/>
      <c r="EE193" s="158"/>
      <c r="EF193" s="158"/>
      <c r="EG193" s="158"/>
      <c r="EH193" s="158"/>
      <c r="EI193" s="159"/>
      <c r="EJ193" s="165"/>
      <c r="EK193" s="166"/>
      <c r="EL193" s="175" t="str">
        <f>AE178</f>
        <v>C</v>
      </c>
      <c r="EM193" s="177" t="str">
        <f>IF(VLOOKUP($EL193,$A137:$C149,3,FALSE)=0,"",CONCATENATE(VLOOKUP(VLOOKUP($EL193,$A137:$C149,3,FALSE),Players!$C:$G,4,FALSE)," ",VLOOKUP($EL193,$A137:$C149,3,FALSE)," ",IF(ISERROR(VLOOKUP(VLOOKUP($EL193,$A137:$C149,3,FALSE),Players!$C:$G,5,FALSE)),"()",CONCATENATE("(",VLOOKUP(VLOOKUP($EL193,$A137:$C149,3,FALSE),Players!$C:$G,5,FALSE),")"))))</f>
        <v/>
      </c>
      <c r="EN193" s="178"/>
      <c r="EO193" s="178"/>
      <c r="EP193" s="178"/>
      <c r="EQ193" s="178"/>
      <c r="ER193" s="178"/>
      <c r="ES193" s="178"/>
      <c r="ET193" s="178"/>
      <c r="EU193" s="178"/>
      <c r="EV193" s="178"/>
      <c r="EW193" s="178"/>
      <c r="EX193" s="178"/>
      <c r="EY193" s="178"/>
      <c r="EZ193" s="178"/>
      <c r="FA193" s="179"/>
      <c r="FB193" s="150" t="str">
        <f>IF(AF178&lt;&gt;"",AF178,"")</f>
        <v/>
      </c>
      <c r="FC193" s="151"/>
      <c r="FD193" s="288" t="str">
        <f>IF(AH178&lt;&gt;"",AH178,"")</f>
        <v/>
      </c>
      <c r="FE193" s="151"/>
      <c r="FF193" s="288" t="str">
        <f>IF(AJ178&lt;&gt;"",AJ178,"")</f>
        <v/>
      </c>
      <c r="FG193" s="151"/>
      <c r="FH193" s="288" t="str">
        <f>IF(AL178&lt;&gt;"",AL178,"")</f>
        <v/>
      </c>
      <c r="FI193" s="151"/>
      <c r="FJ193" s="288" t="str">
        <f>IF(AN178&lt;&gt;"",AN178,"")</f>
        <v/>
      </c>
      <c r="FK193" s="332"/>
      <c r="FL193" s="174" t="str">
        <f>IF($FL191&lt;&gt;"",IF(FL191="W","L","W"),"")</f>
        <v/>
      </c>
      <c r="FM193" s="3"/>
      <c r="FN193" s="3"/>
    </row>
    <row r="194" spans="1:170" ht="11.25" customHeight="1" thickBot="1">
      <c r="A194" s="2"/>
      <c r="R194" s="42"/>
      <c r="S194" s="42"/>
      <c r="W194" s="42"/>
      <c r="X194" s="43"/>
      <c r="Y194" s="43"/>
      <c r="Z194" s="43"/>
      <c r="AA194" s="43"/>
      <c r="AB194" s="43"/>
      <c r="AC194" s="43"/>
      <c r="AD194" s="43"/>
      <c r="AE194" s="43"/>
      <c r="AF194" s="43"/>
      <c r="AG194" s="43"/>
      <c r="AH194" s="43"/>
      <c r="AI194" s="43"/>
      <c r="AJ194" s="43"/>
      <c r="AK194" s="43"/>
      <c r="AL194" s="43"/>
      <c r="AM194" s="43"/>
      <c r="AN194" s="3"/>
      <c r="AO194" s="3"/>
      <c r="AP194" s="3"/>
      <c r="AQ194" s="160"/>
      <c r="AR194" s="161"/>
      <c r="AS194" s="161"/>
      <c r="AT194" s="161"/>
      <c r="AU194" s="161"/>
      <c r="AV194" s="161"/>
      <c r="AW194" s="161"/>
      <c r="AX194" s="161"/>
      <c r="AY194" s="161"/>
      <c r="AZ194" s="161"/>
      <c r="BA194" s="161"/>
      <c r="BB194" s="161"/>
      <c r="BC194" s="162"/>
      <c r="BD194" s="167"/>
      <c r="BE194" s="168"/>
      <c r="BF194" s="176"/>
      <c r="BG194" s="180"/>
      <c r="BH194" s="181"/>
      <c r="BI194" s="181"/>
      <c r="BJ194" s="181"/>
      <c r="BK194" s="181"/>
      <c r="BL194" s="181"/>
      <c r="BM194" s="181"/>
      <c r="BN194" s="181"/>
      <c r="BO194" s="181"/>
      <c r="BP194" s="181"/>
      <c r="BQ194" s="181"/>
      <c r="BR194" s="181"/>
      <c r="BS194" s="181"/>
      <c r="BT194" s="181"/>
      <c r="BU194" s="182"/>
      <c r="BV194" s="152"/>
      <c r="BW194" s="153"/>
      <c r="BX194" s="333"/>
      <c r="BY194" s="153"/>
      <c r="BZ194" s="333"/>
      <c r="CA194" s="153"/>
      <c r="CB194" s="333"/>
      <c r="CC194" s="153"/>
      <c r="CD194" s="333"/>
      <c r="CE194" s="334"/>
      <c r="CF194" s="174"/>
      <c r="CG194" s="160"/>
      <c r="CH194" s="161"/>
      <c r="CI194" s="161"/>
      <c r="CJ194" s="161"/>
      <c r="CK194" s="161"/>
      <c r="CL194" s="161"/>
      <c r="CM194" s="161"/>
      <c r="CN194" s="161"/>
      <c r="CO194" s="161"/>
      <c r="CP194" s="161"/>
      <c r="CQ194" s="161"/>
      <c r="CR194" s="161"/>
      <c r="CS194" s="162"/>
      <c r="CT194" s="167"/>
      <c r="CU194" s="168"/>
      <c r="CV194" s="176"/>
      <c r="CW194" s="180"/>
      <c r="CX194" s="181"/>
      <c r="CY194" s="181"/>
      <c r="CZ194" s="181"/>
      <c r="DA194" s="181"/>
      <c r="DB194" s="181"/>
      <c r="DC194" s="181"/>
      <c r="DD194" s="181"/>
      <c r="DE194" s="181"/>
      <c r="DF194" s="181"/>
      <c r="DG194" s="181"/>
      <c r="DH194" s="181"/>
      <c r="DI194" s="181"/>
      <c r="DJ194" s="181"/>
      <c r="DK194" s="182"/>
      <c r="DL194" s="152"/>
      <c r="DM194" s="153"/>
      <c r="DN194" s="333"/>
      <c r="DO194" s="153"/>
      <c r="DP194" s="333"/>
      <c r="DQ194" s="153"/>
      <c r="DR194" s="333"/>
      <c r="DS194" s="153"/>
      <c r="DT194" s="333"/>
      <c r="DU194" s="334"/>
      <c r="DV194" s="174"/>
      <c r="DW194" s="160"/>
      <c r="DX194" s="161"/>
      <c r="DY194" s="161"/>
      <c r="DZ194" s="161"/>
      <c r="EA194" s="161"/>
      <c r="EB194" s="161"/>
      <c r="EC194" s="161"/>
      <c r="ED194" s="161"/>
      <c r="EE194" s="161"/>
      <c r="EF194" s="161"/>
      <c r="EG194" s="161"/>
      <c r="EH194" s="161"/>
      <c r="EI194" s="162"/>
      <c r="EJ194" s="167"/>
      <c r="EK194" s="168"/>
      <c r="EL194" s="176"/>
      <c r="EM194" s="180"/>
      <c r="EN194" s="181"/>
      <c r="EO194" s="181"/>
      <c r="EP194" s="181"/>
      <c r="EQ194" s="181"/>
      <c r="ER194" s="181"/>
      <c r="ES194" s="181"/>
      <c r="ET194" s="181"/>
      <c r="EU194" s="181"/>
      <c r="EV194" s="181"/>
      <c r="EW194" s="181"/>
      <c r="EX194" s="181"/>
      <c r="EY194" s="181"/>
      <c r="EZ194" s="181"/>
      <c r="FA194" s="182"/>
      <c r="FB194" s="152"/>
      <c r="FC194" s="153"/>
      <c r="FD194" s="333"/>
      <c r="FE194" s="153"/>
      <c r="FF194" s="333"/>
      <c r="FG194" s="153"/>
      <c r="FH194" s="333"/>
      <c r="FI194" s="153"/>
      <c r="FJ194" s="333"/>
      <c r="FK194" s="334"/>
      <c r="FL194" s="174"/>
      <c r="FM194" s="3"/>
      <c r="FN194" s="3"/>
    </row>
    <row r="195" spans="1:170" ht="11.25" customHeight="1" thickBot="1">
      <c r="A195" s="2"/>
      <c r="R195" s="42"/>
      <c r="S195" s="42"/>
      <c r="W195" s="42"/>
      <c r="AA195" s="42"/>
      <c r="AB195" s="42"/>
      <c r="AI195" s="42"/>
      <c r="AJ195" s="42"/>
      <c r="AN195" s="3"/>
      <c r="AO195" s="3"/>
      <c r="AP195" s="3"/>
      <c r="AQ195" s="129"/>
      <c r="AR195" s="129"/>
      <c r="AS195" s="129"/>
      <c r="AT195" s="129"/>
      <c r="AU195" s="129"/>
      <c r="AV195" s="129"/>
      <c r="AW195" s="129"/>
      <c r="AX195" s="129"/>
      <c r="AY195" s="129"/>
      <c r="AZ195" s="129"/>
      <c r="BA195" s="129"/>
      <c r="BB195" s="129"/>
      <c r="BC195" s="129"/>
      <c r="BD195" s="3"/>
      <c r="BE195" s="3"/>
      <c r="BF195" s="3"/>
      <c r="BG195" s="3"/>
      <c r="BH195" s="3"/>
      <c r="BI195" s="3"/>
      <c r="BJ195" s="3"/>
      <c r="BK195" s="3"/>
      <c r="BL195" s="3"/>
      <c r="BM195" s="3"/>
      <c r="BN195" s="3"/>
      <c r="BO195" s="3"/>
      <c r="BP195" s="3"/>
      <c r="BQ195" s="3"/>
      <c r="BR195" s="3"/>
      <c r="BS195" s="3"/>
      <c r="BT195" s="3"/>
      <c r="BU195" s="3"/>
      <c r="BV195" s="169" t="str">
        <f>IF(CF191&lt;&gt;"",IF(AND(AND(BV191&gt;-1,BV193&gt;-1),OR(BV191&gt;10,BV193&gt;10),ABS(BV191-BV193)&gt;1,IF(OR(BV191&gt;11,BV193&gt;11),ABS(BV191-BV193)=2,TRUE),BV191=INT(BV191),BV193=INT(BV193)),"","Error"),"")</f>
        <v/>
      </c>
      <c r="BW195" s="169"/>
      <c r="BX195" s="169" t="str">
        <f>IF(CF191&lt;&gt;"",IF(AND(AND(BX191&gt;-1,BX193&gt;-1),OR(BX191&gt;10,BX193&gt;10),ABS(BX191-BX193)&gt;1,IF(OR(BX191&gt;11,BX193&gt;11),ABS(BX191-BX193)=2,TRUE),BX191=INT(BX191),BX193=INT(BX193)),"","Error"),"")</f>
        <v/>
      </c>
      <c r="BY195" s="169"/>
      <c r="BZ195" s="169" t="str">
        <f>IF(CF191&lt;&gt;"",IF(AND(AND(BZ191&gt;-1,BZ193&gt;-1),OR(BZ191&gt;10,BZ193&gt;10),ABS(BZ191-BZ193)&gt;1,IF(OR(BZ191&gt;11,BZ193&gt;11),ABS(BZ191-BZ193)=2,TRUE),BZ191=INT(BZ191),BZ193=INT(BZ193)),"","Error"),"")</f>
        <v/>
      </c>
      <c r="CA195" s="169"/>
      <c r="CB195" s="169" t="str">
        <f>IF(AND(CF191&lt;&gt;"",CB191&lt;&gt;""),IF(AND(AND(CB191&gt;-1,CB193&gt;-1),OR(CB191&gt;10,CB193&gt;10),ABS(CB191-CB193)&gt;1,IF(OR(CB191&gt;11,CB193&gt;11),ABS(CB191-CB193)=2,TRUE),CB191=INT(CB191),CB193=INT(CB193)),"","Error"),"")</f>
        <v/>
      </c>
      <c r="CC195" s="169"/>
      <c r="CD195" s="169" t="str">
        <f>IF(AND(CF191&lt;&gt;"",CD191&lt;&gt;""),IF(AND(AND(CD191&gt;-1,CD193&gt;-1),OR(CD191&gt;10,CD193&gt;10),ABS(CD191-CD193)&gt;1,IF(OR(CD191&gt;11,CD193&gt;11),ABS(CD191-CD193)=2,TRUE),CD191=INT(CD191),CD193=INT(CD193)),"","Error"),"")</f>
        <v/>
      </c>
      <c r="CE195" s="169"/>
      <c r="CF195" s="3"/>
      <c r="CG195" s="129"/>
      <c r="CH195" s="129"/>
      <c r="CI195" s="129"/>
      <c r="CJ195" s="129"/>
      <c r="CK195" s="129"/>
      <c r="CL195" s="129"/>
      <c r="CM195" s="129"/>
      <c r="CN195" s="129"/>
      <c r="CO195" s="129"/>
      <c r="CP195" s="129"/>
      <c r="CQ195" s="129"/>
      <c r="CR195" s="129"/>
      <c r="CS195" s="129"/>
      <c r="CT195" s="3"/>
      <c r="CU195" s="3"/>
      <c r="CV195" s="3"/>
      <c r="CW195" s="3"/>
      <c r="CX195" s="3"/>
      <c r="CY195" s="3"/>
      <c r="CZ195" s="3"/>
      <c r="DA195" s="3"/>
      <c r="DB195" s="3"/>
      <c r="DC195" s="3"/>
      <c r="DD195" s="3"/>
      <c r="DE195" s="3"/>
      <c r="DF195" s="3"/>
      <c r="DG195" s="3"/>
      <c r="DH195" s="3"/>
      <c r="DI195" s="3"/>
      <c r="DJ195" s="3"/>
      <c r="DK195" s="3"/>
      <c r="DL195" s="169" t="str">
        <f>IF(DV191&lt;&gt;"",IF(AND(AND(DL191&gt;-1,DL193&gt;-1),OR(DL191&gt;10,DL193&gt;10),ABS(DL191-DL193)&gt;1,IF(OR(DL191&gt;11,DL193&gt;11),ABS(DL191-DL193)=2,TRUE),DL191=INT(DL191),DL193=INT(DL193)),"","Error"),"")</f>
        <v/>
      </c>
      <c r="DM195" s="169"/>
      <c r="DN195" s="169" t="str">
        <f>IF(DV191&lt;&gt;"",IF(AND(AND(DN191&gt;-1,DN193&gt;-1),OR(DN191&gt;10,DN193&gt;10),ABS(DN191-DN193)&gt;1,IF(OR(DN191&gt;11,DN193&gt;11),ABS(DN191-DN193)=2,TRUE),DN191=INT(DN191),DN193=INT(DN193)),"","Error"),"")</f>
        <v/>
      </c>
      <c r="DO195" s="169"/>
      <c r="DP195" s="169" t="str">
        <f>IF(DV191&lt;&gt;"",IF(AND(AND(DP191&gt;-1,DP193&gt;-1),OR(DP191&gt;10,DP193&gt;10),ABS(DP191-DP193)&gt;1,IF(OR(DP191&gt;11,DP193&gt;11),ABS(DP191-DP193)=2,TRUE),DP191=INT(DP191),DP193=INT(DP193)),"","Error"),"")</f>
        <v/>
      </c>
      <c r="DQ195" s="169"/>
      <c r="DR195" s="169" t="str">
        <f>IF(AND(DV191&lt;&gt;"",DR191&lt;&gt;""),IF(AND(AND(DR191&gt;-1,DR193&gt;-1),OR(DR191&gt;10,DR193&gt;10),ABS(DR191-DR193)&gt;1,IF(OR(DR191&gt;11,DR193&gt;11),ABS(DR191-DR193)=2,TRUE),DR191=INT(DR191),DR193=INT(DR193)),"","Error"),"")</f>
        <v/>
      </c>
      <c r="DS195" s="169"/>
      <c r="DT195" s="169" t="str">
        <f>IF(AND(DV191&lt;&gt;"",DT191&lt;&gt;""),IF(AND(AND(DT191&gt;-1,DT193&gt;-1),OR(DT191&gt;10,DT193&gt;10),ABS(DT191-DT193)&gt;1,IF(OR(DT191&gt;11,DT193&gt;11),ABS(DT191-DT193)=2,TRUE),DT191=INT(DT191),DT193=INT(DT193)),"","Error"),"")</f>
        <v/>
      </c>
      <c r="DU195" s="169"/>
      <c r="DV195" s="3"/>
      <c r="DW195" s="129"/>
      <c r="DX195" s="129"/>
      <c r="DY195" s="129"/>
      <c r="DZ195" s="129"/>
      <c r="EA195" s="129"/>
      <c r="EB195" s="129"/>
      <c r="EC195" s="129"/>
      <c r="ED195" s="129"/>
      <c r="EE195" s="129"/>
      <c r="EF195" s="129"/>
      <c r="EG195" s="129"/>
      <c r="EH195" s="129"/>
      <c r="EI195" s="129"/>
      <c r="EJ195" s="3"/>
      <c r="EK195" s="3"/>
      <c r="EL195" s="3"/>
      <c r="EM195" s="3"/>
      <c r="EN195" s="3"/>
      <c r="EO195" s="3"/>
      <c r="EP195" s="3"/>
      <c r="EQ195" s="3"/>
      <c r="ER195" s="3"/>
      <c r="ES195" s="3"/>
      <c r="ET195" s="3"/>
      <c r="EU195" s="3"/>
      <c r="EV195" s="3"/>
      <c r="EW195" s="3"/>
      <c r="EX195" s="3"/>
      <c r="EY195" s="3"/>
      <c r="EZ195" s="3"/>
      <c r="FA195" s="3"/>
      <c r="FB195" s="169" t="str">
        <f>IF(FL191&lt;&gt;"",IF(AND(AND(FB191&gt;-1,FB193&gt;-1),OR(FB191&gt;10,FB193&gt;10),ABS(FB191-FB193)&gt;1,IF(OR(FB191&gt;11,FB193&gt;11),ABS(FB191-FB193)=2,TRUE),FB191=INT(FB191),FB193=INT(FB193)),"","Error"),"")</f>
        <v/>
      </c>
      <c r="FC195" s="169"/>
      <c r="FD195" s="169" t="str">
        <f>IF(FL191&lt;&gt;"",IF(AND(AND(FD191&gt;-1,FD193&gt;-1),OR(FD191&gt;10,FD193&gt;10),ABS(FD191-FD193)&gt;1,IF(OR(FD191&gt;11,FD193&gt;11),ABS(FD191-FD193)=2,TRUE),FD191=INT(FD191),FD193=INT(FD193)),"","Error"),"")</f>
        <v/>
      </c>
      <c r="FE195" s="169"/>
      <c r="FF195" s="169" t="str">
        <f>IF(FL191&lt;&gt;"",IF(AND(AND(FF191&gt;-1,FF193&gt;-1),OR(FF191&gt;10,FF193&gt;10),ABS(FF191-FF193)&gt;1,IF(OR(FF191&gt;11,FF193&gt;11),ABS(FF191-FF193)=2,TRUE),FF191=INT(FF191),FF193=INT(FF193)),"","Error"),"")</f>
        <v/>
      </c>
      <c r="FG195" s="169"/>
      <c r="FH195" s="169" t="str">
        <f>IF(AND(FL191&lt;&gt;"",FH191&lt;&gt;""),IF(AND(AND(FH191&gt;-1,FH193&gt;-1),OR(FH191&gt;10,FH193&gt;10),ABS(FH191-FH193)&gt;1,IF(OR(FH191&gt;11,FH193&gt;11),ABS(FH191-FH193)=2,TRUE),FH191=INT(FH191),FH193=INT(FH193)),"","Error"),"")</f>
        <v/>
      </c>
      <c r="FI195" s="169"/>
      <c r="FJ195" s="169" t="str">
        <f>IF(AND(FL191&lt;&gt;"",FJ191&lt;&gt;""),IF(AND(AND(FJ191&gt;-1,FJ193&gt;-1),OR(FJ191&gt;10,FJ193&gt;10),ABS(FJ191-FJ193)&gt;1,IF(OR(FJ191&gt;11,FJ193&gt;11),ABS(FJ191-FJ193)=2,TRUE),FJ191=INT(FJ191),FJ193=INT(FJ193)),"","Error"),"")</f>
        <v/>
      </c>
      <c r="FK195" s="169"/>
      <c r="FL195" s="3"/>
      <c r="FM195" s="3"/>
      <c r="FN195" s="3"/>
    </row>
    <row r="196" spans="1:170" ht="11.25" customHeight="1">
      <c r="A196" s="259" t="s">
        <v>9</v>
      </c>
      <c r="B196" s="260"/>
      <c r="C196" s="260"/>
      <c r="D196" s="260"/>
      <c r="E196" s="260"/>
      <c r="F196" s="300" t="str">
        <f>Players!$C$1</f>
        <v>Enter Division Name</v>
      </c>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c r="AE196" s="301"/>
      <c r="AF196" s="301"/>
      <c r="AG196" s="301"/>
      <c r="AH196" s="302" t="s">
        <v>10</v>
      </c>
      <c r="AI196" s="303"/>
      <c r="AJ196" s="303"/>
      <c r="AK196" s="306" t="str">
        <f>Players!$G$1</f>
        <v>Enter Date</v>
      </c>
      <c r="AL196" s="307"/>
      <c r="AM196" s="307"/>
      <c r="AN196" s="307"/>
      <c r="AO196" s="308"/>
      <c r="AQ196" s="154" t="str">
        <f>CONCATENATE($A200," ",$D200,","," ",$F198)</f>
        <v>Group: 4, Men's Singles</v>
      </c>
      <c r="AR196" s="155"/>
      <c r="AS196" s="155"/>
      <c r="AT196" s="155"/>
      <c r="AU196" s="155"/>
      <c r="AV196" s="155"/>
      <c r="AW196" s="155"/>
      <c r="AX196" s="155"/>
      <c r="AY196" s="155"/>
      <c r="AZ196" s="155"/>
      <c r="BA196" s="155"/>
      <c r="BB196" s="155"/>
      <c r="BC196" s="156"/>
      <c r="BD196" s="163">
        <f>A217</f>
        <v>1</v>
      </c>
      <c r="BE196" s="164"/>
      <c r="BF196" s="183" t="str">
        <f>C217</f>
        <v>B</v>
      </c>
      <c r="BG196" s="185" t="str">
        <f>IF(VLOOKUP($BF196,$A202:$C214,3,FALSE)=0,"",CONCATENATE(VLOOKUP(VLOOKUP($BF196,$A202:$C214,3,FALSE),Players!$C:$G,4,FALSE)," ",VLOOKUP($BF196,$A202:$C214,3,FALSE)," ",IF(ISERROR(VLOOKUP(VLOOKUP($BF196,$A202:$C214,3,FALSE),Players!$C:$G,5,FALSE)),"()",CONCATENATE("(",VLOOKUP(VLOOKUP($BF196,$A202:$C214,3,FALSE),Players!$C:$G,5,FALSE),")"))))</f>
        <v/>
      </c>
      <c r="BH196" s="186"/>
      <c r="BI196" s="186"/>
      <c r="BJ196" s="186"/>
      <c r="BK196" s="186"/>
      <c r="BL196" s="186"/>
      <c r="BM196" s="186"/>
      <c r="BN196" s="186"/>
      <c r="BO196" s="186"/>
      <c r="BP196" s="186"/>
      <c r="BQ196" s="186"/>
      <c r="BR196" s="186"/>
      <c r="BS196" s="186"/>
      <c r="BT196" s="186"/>
      <c r="BU196" s="187"/>
      <c r="BV196" s="170" t="str">
        <f>IF(D217&lt;&gt;"",D217,"")</f>
        <v/>
      </c>
      <c r="BW196" s="171"/>
      <c r="BX196" s="335" t="str">
        <f>IF(F217&lt;&gt;"",F217,"")</f>
        <v/>
      </c>
      <c r="BY196" s="171"/>
      <c r="BZ196" s="335" t="str">
        <f>IF(H217&lt;&gt;"",H217,"")</f>
        <v/>
      </c>
      <c r="CA196" s="171"/>
      <c r="CB196" s="335" t="str">
        <f>IF(J217&lt;&gt;"",J217,"")</f>
        <v/>
      </c>
      <c r="CC196" s="171"/>
      <c r="CD196" s="335" t="str">
        <f>IF(L217&lt;&gt;"",L217,"")</f>
        <v/>
      </c>
      <c r="CE196" s="337"/>
      <c r="CF196" s="174" t="str">
        <f>IF($CD196=$CD198,IF($CB196=$CB198,IF($BZ196&lt;&gt;"",IF($BZ196&gt;$BZ198,"W","L"),""),IF($CB196&gt;$CB198,"W","L")),IF($CD196&gt;$CD198,"W","L"))</f>
        <v/>
      </c>
      <c r="CG196" s="154" t="str">
        <f>CONCATENATE($A200," ",$D200,","," ",$F198)</f>
        <v>Group: 4, Men's Singles</v>
      </c>
      <c r="CH196" s="155"/>
      <c r="CI196" s="155"/>
      <c r="CJ196" s="155"/>
      <c r="CK196" s="155"/>
      <c r="CL196" s="155"/>
      <c r="CM196" s="155"/>
      <c r="CN196" s="155"/>
      <c r="CO196" s="155"/>
      <c r="CP196" s="155"/>
      <c r="CQ196" s="155"/>
      <c r="CR196" s="155"/>
      <c r="CS196" s="156"/>
      <c r="CT196" s="163">
        <f>O217</f>
        <v>8</v>
      </c>
      <c r="CU196" s="164"/>
      <c r="CV196" s="183" t="str">
        <f>Q217</f>
        <v>D</v>
      </c>
      <c r="CW196" s="185" t="str">
        <f>IF(VLOOKUP($CV196,$A202:$C214,3,FALSE)=0,"",CONCATENATE(VLOOKUP(VLOOKUP($CV196,$A202:$C214,3,FALSE),Players!$C:$G,4,FALSE)," ",VLOOKUP($CV196,$A202:$C214,3,FALSE)," ",IF(ISERROR(VLOOKUP(VLOOKUP($CV196,$A202:$C214,3,FALSE),Players!$C:$G,5,FALSE)),"()",CONCATENATE("(",VLOOKUP(VLOOKUP($CV196,$A202:$C214,3,FALSE),Players!$C:$G,5,FALSE),")"))))</f>
        <v/>
      </c>
      <c r="CX196" s="186"/>
      <c r="CY196" s="186"/>
      <c r="CZ196" s="186"/>
      <c r="DA196" s="186"/>
      <c r="DB196" s="186"/>
      <c r="DC196" s="186"/>
      <c r="DD196" s="186"/>
      <c r="DE196" s="186"/>
      <c r="DF196" s="186"/>
      <c r="DG196" s="186"/>
      <c r="DH196" s="186"/>
      <c r="DI196" s="186"/>
      <c r="DJ196" s="186"/>
      <c r="DK196" s="187"/>
      <c r="DL196" s="170" t="str">
        <f>IF(R217&lt;&gt;"",R217,"")</f>
        <v/>
      </c>
      <c r="DM196" s="171"/>
      <c r="DN196" s="335" t="str">
        <f>IF(T217&lt;&gt;"",T217,"")</f>
        <v/>
      </c>
      <c r="DO196" s="171"/>
      <c r="DP196" s="335" t="str">
        <f>IF(V217&lt;&gt;"",V217,"")</f>
        <v/>
      </c>
      <c r="DQ196" s="171"/>
      <c r="DR196" s="335" t="str">
        <f>IF(X217&lt;&gt;"",X217,"")</f>
        <v/>
      </c>
      <c r="DS196" s="171"/>
      <c r="DT196" s="335" t="str">
        <f>IF(Z217&lt;&gt;"",Z217,"")</f>
        <v/>
      </c>
      <c r="DU196" s="337"/>
      <c r="DV196" s="174" t="str">
        <f>IF($DT196=$DT198,IF($DR196=$DR198,IF($DP196&lt;&gt;"",IF($DP196&gt;$DP198,"W","L"),""),IF($DR196&gt;$DR198,"W","L")),IF($DT196&gt;$DT198,"W","L"))</f>
        <v/>
      </c>
      <c r="DW196" s="154" t="str">
        <f>CONCATENATE($A200," ",$D200,","," ",$F198)</f>
        <v>Group: 4, Men's Singles</v>
      </c>
      <c r="DX196" s="155"/>
      <c r="DY196" s="155"/>
      <c r="DZ196" s="155"/>
      <c r="EA196" s="155"/>
      <c r="EB196" s="155"/>
      <c r="EC196" s="155"/>
      <c r="ED196" s="155"/>
      <c r="EE196" s="155"/>
      <c r="EF196" s="155"/>
      <c r="EG196" s="155"/>
      <c r="EH196" s="155"/>
      <c r="EI196" s="156"/>
      <c r="EJ196" s="163">
        <f>AC217</f>
        <v>15</v>
      </c>
      <c r="EK196" s="164"/>
      <c r="EL196" s="183" t="str">
        <f>AE217</f>
        <v>F</v>
      </c>
      <c r="EM196" s="185" t="str">
        <f>IF(VLOOKUP($EL196,$A202:$C214,3,FALSE)=0,"",CONCATENATE(VLOOKUP(VLOOKUP($EL196,$A202:$C214,3,FALSE),Players!$C:$G,4,FALSE)," ",VLOOKUP($EL196,$A202:$C214,3,FALSE)," ",IF(ISERROR(VLOOKUP(VLOOKUP($EL196,$A202:$C214,3,FALSE),Players!$C:$G,5,FALSE)),"()",CONCATENATE("(",VLOOKUP(VLOOKUP($EL196,$A202:$C214,3,FALSE),Players!$C:$G,5,FALSE),")"))))</f>
        <v/>
      </c>
      <c r="EN196" s="186"/>
      <c r="EO196" s="186"/>
      <c r="EP196" s="186"/>
      <c r="EQ196" s="186"/>
      <c r="ER196" s="186"/>
      <c r="ES196" s="186"/>
      <c r="ET196" s="186"/>
      <c r="EU196" s="186"/>
      <c r="EV196" s="186"/>
      <c r="EW196" s="186"/>
      <c r="EX196" s="186"/>
      <c r="EY196" s="186"/>
      <c r="EZ196" s="186"/>
      <c r="FA196" s="187"/>
      <c r="FB196" s="170" t="str">
        <f>IF(AF217&lt;&gt;"",AF217,"")</f>
        <v/>
      </c>
      <c r="FC196" s="171"/>
      <c r="FD196" s="335" t="str">
        <f>IF(AH217&lt;&gt;"",AH217,"")</f>
        <v/>
      </c>
      <c r="FE196" s="171"/>
      <c r="FF196" s="335" t="str">
        <f>IF(AJ217&lt;&gt;"",AJ217,"")</f>
        <v/>
      </c>
      <c r="FG196" s="171"/>
      <c r="FH196" s="335" t="str">
        <f>IF(AL217&lt;&gt;"",AL217,"")</f>
        <v/>
      </c>
      <c r="FI196" s="171"/>
      <c r="FJ196" s="335" t="str">
        <f>IF(AN217&lt;&gt;"",AN217,"")</f>
        <v/>
      </c>
      <c r="FK196" s="337"/>
      <c r="FL196" s="174" t="str">
        <f>IF($FJ196=$FJ198,IF($FH196=$FH198,IF($FF196&lt;&gt;"",IF($FF196&gt;$FF198,"W","L"),""),IF($FH196&gt;$FH198,"W","L")),IF($FJ196&gt;$FJ198,"W","L"))</f>
        <v/>
      </c>
    </row>
    <row r="197" spans="1:170" ht="11.25" customHeight="1">
      <c r="A197" s="261"/>
      <c r="B197" s="262"/>
      <c r="C197" s="262"/>
      <c r="D197" s="262"/>
      <c r="E197" s="26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304"/>
      <c r="AI197" s="305"/>
      <c r="AJ197" s="305"/>
      <c r="AK197" s="309"/>
      <c r="AL197" s="309"/>
      <c r="AM197" s="309"/>
      <c r="AN197" s="309"/>
      <c r="AO197" s="310"/>
      <c r="AQ197" s="157"/>
      <c r="AR197" s="158"/>
      <c r="AS197" s="158"/>
      <c r="AT197" s="158"/>
      <c r="AU197" s="158"/>
      <c r="AV197" s="158"/>
      <c r="AW197" s="158"/>
      <c r="AX197" s="158"/>
      <c r="AY197" s="158"/>
      <c r="AZ197" s="158"/>
      <c r="BA197" s="158"/>
      <c r="BB197" s="158"/>
      <c r="BC197" s="159"/>
      <c r="BD197" s="165"/>
      <c r="BE197" s="166"/>
      <c r="BF197" s="184"/>
      <c r="BG197" s="188"/>
      <c r="BH197" s="189"/>
      <c r="BI197" s="189"/>
      <c r="BJ197" s="189"/>
      <c r="BK197" s="189"/>
      <c r="BL197" s="189"/>
      <c r="BM197" s="189"/>
      <c r="BN197" s="189"/>
      <c r="BO197" s="189"/>
      <c r="BP197" s="189"/>
      <c r="BQ197" s="189"/>
      <c r="BR197" s="189"/>
      <c r="BS197" s="189"/>
      <c r="BT197" s="189"/>
      <c r="BU197" s="190"/>
      <c r="BV197" s="172"/>
      <c r="BW197" s="173"/>
      <c r="BX197" s="336"/>
      <c r="BY197" s="173"/>
      <c r="BZ197" s="336"/>
      <c r="CA197" s="173"/>
      <c r="CB197" s="336"/>
      <c r="CC197" s="173"/>
      <c r="CD197" s="336"/>
      <c r="CE197" s="338"/>
      <c r="CF197" s="174"/>
      <c r="CG197" s="157"/>
      <c r="CH197" s="158"/>
      <c r="CI197" s="158"/>
      <c r="CJ197" s="158"/>
      <c r="CK197" s="158"/>
      <c r="CL197" s="158"/>
      <c r="CM197" s="158"/>
      <c r="CN197" s="158"/>
      <c r="CO197" s="158"/>
      <c r="CP197" s="158"/>
      <c r="CQ197" s="158"/>
      <c r="CR197" s="158"/>
      <c r="CS197" s="159"/>
      <c r="CT197" s="165"/>
      <c r="CU197" s="166"/>
      <c r="CV197" s="184"/>
      <c r="CW197" s="188"/>
      <c r="CX197" s="189"/>
      <c r="CY197" s="189"/>
      <c r="CZ197" s="189"/>
      <c r="DA197" s="189"/>
      <c r="DB197" s="189"/>
      <c r="DC197" s="189"/>
      <c r="DD197" s="189"/>
      <c r="DE197" s="189"/>
      <c r="DF197" s="189"/>
      <c r="DG197" s="189"/>
      <c r="DH197" s="189"/>
      <c r="DI197" s="189"/>
      <c r="DJ197" s="189"/>
      <c r="DK197" s="190"/>
      <c r="DL197" s="172"/>
      <c r="DM197" s="173"/>
      <c r="DN197" s="336"/>
      <c r="DO197" s="173"/>
      <c r="DP197" s="336"/>
      <c r="DQ197" s="173"/>
      <c r="DR197" s="336"/>
      <c r="DS197" s="173"/>
      <c r="DT197" s="336"/>
      <c r="DU197" s="338"/>
      <c r="DV197" s="174"/>
      <c r="DW197" s="157"/>
      <c r="DX197" s="158"/>
      <c r="DY197" s="158"/>
      <c r="DZ197" s="158"/>
      <c r="EA197" s="158"/>
      <c r="EB197" s="158"/>
      <c r="EC197" s="158"/>
      <c r="ED197" s="158"/>
      <c r="EE197" s="158"/>
      <c r="EF197" s="158"/>
      <c r="EG197" s="158"/>
      <c r="EH197" s="158"/>
      <c r="EI197" s="159"/>
      <c r="EJ197" s="165"/>
      <c r="EK197" s="166"/>
      <c r="EL197" s="184"/>
      <c r="EM197" s="188"/>
      <c r="EN197" s="189"/>
      <c r="EO197" s="189"/>
      <c r="EP197" s="189"/>
      <c r="EQ197" s="189"/>
      <c r="ER197" s="189"/>
      <c r="ES197" s="189"/>
      <c r="ET197" s="189"/>
      <c r="EU197" s="189"/>
      <c r="EV197" s="189"/>
      <c r="EW197" s="189"/>
      <c r="EX197" s="189"/>
      <c r="EY197" s="189"/>
      <c r="EZ197" s="189"/>
      <c r="FA197" s="190"/>
      <c r="FB197" s="172"/>
      <c r="FC197" s="173"/>
      <c r="FD197" s="336"/>
      <c r="FE197" s="173"/>
      <c r="FF197" s="336"/>
      <c r="FG197" s="173"/>
      <c r="FH197" s="336"/>
      <c r="FI197" s="173"/>
      <c r="FJ197" s="336"/>
      <c r="FK197" s="338"/>
      <c r="FL197" s="174"/>
    </row>
    <row r="198" spans="1:170" ht="11.25" customHeight="1">
      <c r="A198" s="266" t="s">
        <v>11</v>
      </c>
      <c r="B198" s="267"/>
      <c r="C198" s="267"/>
      <c r="D198" s="277" t="s">
        <v>12</v>
      </c>
      <c r="E198" s="278"/>
      <c r="F198" s="280" t="str">
        <f>Players!$A$3</f>
        <v>Men's Singles</v>
      </c>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81"/>
      <c r="AE198" s="281"/>
      <c r="AF198" s="281"/>
      <c r="AG198" s="281"/>
      <c r="AH198" s="302" t="s">
        <v>13</v>
      </c>
      <c r="AI198" s="303"/>
      <c r="AJ198" s="303"/>
      <c r="AK198" s="328" t="s">
        <v>55</v>
      </c>
      <c r="AL198" s="328"/>
      <c r="AM198" s="328"/>
      <c r="AN198" s="328"/>
      <c r="AO198" s="329"/>
      <c r="AQ198" s="157"/>
      <c r="AR198" s="158"/>
      <c r="AS198" s="158"/>
      <c r="AT198" s="158"/>
      <c r="AU198" s="158"/>
      <c r="AV198" s="158"/>
      <c r="AW198" s="158"/>
      <c r="AX198" s="158"/>
      <c r="AY198" s="158"/>
      <c r="AZ198" s="158"/>
      <c r="BA198" s="158"/>
      <c r="BB198" s="158"/>
      <c r="BC198" s="159"/>
      <c r="BD198" s="165"/>
      <c r="BE198" s="166"/>
      <c r="BF198" s="175" t="str">
        <f>C219</f>
        <v>G</v>
      </c>
      <c r="BG198" s="177" t="str">
        <f>IF(VLOOKUP($BF198,$A202:$C214,3,FALSE)=0,"",CONCATENATE(VLOOKUP(VLOOKUP($BF198,$A202:$C214,3,FALSE),Players!$C:$G,4,FALSE)," ",VLOOKUP($BF198,$A202:$C214,3,FALSE)," ",IF(ISERROR(VLOOKUP(VLOOKUP($BF198,$A202:$C214,3,FALSE),Players!$C:$G,5,FALSE)),"()",CONCATENATE("(",VLOOKUP(VLOOKUP($BF198,$A202:$C214,3,FALSE),Players!$C:$G,5,FALSE),")"))))</f>
        <v/>
      </c>
      <c r="BH198" s="178"/>
      <c r="BI198" s="178"/>
      <c r="BJ198" s="178"/>
      <c r="BK198" s="178"/>
      <c r="BL198" s="178"/>
      <c r="BM198" s="178"/>
      <c r="BN198" s="178"/>
      <c r="BO198" s="178"/>
      <c r="BP198" s="178"/>
      <c r="BQ198" s="178"/>
      <c r="BR198" s="178"/>
      <c r="BS198" s="178"/>
      <c r="BT198" s="178"/>
      <c r="BU198" s="179"/>
      <c r="BV198" s="150" t="str">
        <f>IF(D219&lt;&gt;"",D219,"")</f>
        <v/>
      </c>
      <c r="BW198" s="151"/>
      <c r="BX198" s="288" t="str">
        <f>IF(F219&lt;&gt;"",F219,"")</f>
        <v/>
      </c>
      <c r="BY198" s="151"/>
      <c r="BZ198" s="288" t="str">
        <f>IF(H219&lt;&gt;"",H219,"")</f>
        <v/>
      </c>
      <c r="CA198" s="151"/>
      <c r="CB198" s="288" t="str">
        <f>IF(J219&lt;&gt;"",J219,"")</f>
        <v/>
      </c>
      <c r="CC198" s="151"/>
      <c r="CD198" s="288" t="str">
        <f>IF(L219&lt;&gt;"",L219,"")</f>
        <v/>
      </c>
      <c r="CE198" s="332"/>
      <c r="CF198" s="174" t="str">
        <f>IF($CF196&lt;&gt;"",IF(CF196="W","L","W"),"")</f>
        <v/>
      </c>
      <c r="CG198" s="157"/>
      <c r="CH198" s="158"/>
      <c r="CI198" s="158"/>
      <c r="CJ198" s="158"/>
      <c r="CK198" s="158"/>
      <c r="CL198" s="158"/>
      <c r="CM198" s="158"/>
      <c r="CN198" s="158"/>
      <c r="CO198" s="158"/>
      <c r="CP198" s="158"/>
      <c r="CQ198" s="158"/>
      <c r="CR198" s="158"/>
      <c r="CS198" s="159"/>
      <c r="CT198" s="165"/>
      <c r="CU198" s="166"/>
      <c r="CV198" s="175" t="str">
        <f>Q219</f>
        <v>F</v>
      </c>
      <c r="CW198" s="177" t="str">
        <f>IF(VLOOKUP($CV198,$A202:$C214,3,FALSE)=0,"",CONCATENATE(VLOOKUP(VLOOKUP($CV198,$A202:$C214,3,FALSE),Players!$C:$G,4,FALSE)," ",VLOOKUP($CV198,$A202:$C214,3,FALSE)," ",IF(ISERROR(VLOOKUP(VLOOKUP($CV198,$A202:$C214,3,FALSE),Players!$C:$G,5,FALSE)),"()",CONCATENATE("(",VLOOKUP(VLOOKUP($CV198,$A202:$C214,3,FALSE),Players!$C:$G,5,FALSE),")"))))</f>
        <v/>
      </c>
      <c r="CX198" s="178"/>
      <c r="CY198" s="178"/>
      <c r="CZ198" s="178"/>
      <c r="DA198" s="178"/>
      <c r="DB198" s="178"/>
      <c r="DC198" s="178"/>
      <c r="DD198" s="178"/>
      <c r="DE198" s="178"/>
      <c r="DF198" s="178"/>
      <c r="DG198" s="178"/>
      <c r="DH198" s="178"/>
      <c r="DI198" s="178"/>
      <c r="DJ198" s="178"/>
      <c r="DK198" s="179"/>
      <c r="DL198" s="150" t="str">
        <f>IF(R219&lt;&gt;"",R219,"")</f>
        <v/>
      </c>
      <c r="DM198" s="151"/>
      <c r="DN198" s="288" t="str">
        <f>IF(T219&lt;&gt;"",T219,"")</f>
        <v/>
      </c>
      <c r="DO198" s="151"/>
      <c r="DP198" s="288" t="str">
        <f>IF(V219&lt;&gt;"",V219,"")</f>
        <v/>
      </c>
      <c r="DQ198" s="151"/>
      <c r="DR198" s="288" t="str">
        <f>IF(X219&lt;&gt;"",X219,"")</f>
        <v/>
      </c>
      <c r="DS198" s="151"/>
      <c r="DT198" s="288" t="str">
        <f>IF(Z219&lt;&gt;"",Z219,"")</f>
        <v/>
      </c>
      <c r="DU198" s="332"/>
      <c r="DV198" s="174" t="str">
        <f>IF($DV196&lt;&gt;"",IF(DV196="W","L","W"),"")</f>
        <v/>
      </c>
      <c r="DW198" s="157"/>
      <c r="DX198" s="158"/>
      <c r="DY198" s="158"/>
      <c r="DZ198" s="158"/>
      <c r="EA198" s="158"/>
      <c r="EB198" s="158"/>
      <c r="EC198" s="158"/>
      <c r="ED198" s="158"/>
      <c r="EE198" s="158"/>
      <c r="EF198" s="158"/>
      <c r="EG198" s="158"/>
      <c r="EH198" s="158"/>
      <c r="EI198" s="159"/>
      <c r="EJ198" s="165"/>
      <c r="EK198" s="166"/>
      <c r="EL198" s="175" t="str">
        <f>AE219</f>
        <v>G</v>
      </c>
      <c r="EM198" s="177" t="str">
        <f>IF(VLOOKUP($EL198,$A202:$C214,3,FALSE)=0,"",CONCATENATE(VLOOKUP(VLOOKUP($EL198,$A202:$C214,3,FALSE),Players!$C:$G,4,FALSE)," ",VLOOKUP($EL198,$A202:$C214,3,FALSE)," ",IF(ISERROR(VLOOKUP(VLOOKUP($EL198,$A202:$C214,3,FALSE),Players!$C:$G,5,FALSE)),"()",CONCATENATE("(",VLOOKUP(VLOOKUP($EL198,$A202:$C214,3,FALSE),Players!$C:$G,5,FALSE),")"))))</f>
        <v/>
      </c>
      <c r="EN198" s="178"/>
      <c r="EO198" s="178"/>
      <c r="EP198" s="178"/>
      <c r="EQ198" s="178"/>
      <c r="ER198" s="178"/>
      <c r="ES198" s="178"/>
      <c r="ET198" s="178"/>
      <c r="EU198" s="178"/>
      <c r="EV198" s="178"/>
      <c r="EW198" s="178"/>
      <c r="EX198" s="178"/>
      <c r="EY198" s="178"/>
      <c r="EZ198" s="178"/>
      <c r="FA198" s="179"/>
      <c r="FB198" s="150" t="str">
        <f>IF(AF219&lt;&gt;"",AF219,"")</f>
        <v/>
      </c>
      <c r="FC198" s="151"/>
      <c r="FD198" s="288" t="str">
        <f>IF(AH219&lt;&gt;"",AH219,"")</f>
        <v/>
      </c>
      <c r="FE198" s="151"/>
      <c r="FF198" s="288" t="str">
        <f>IF(AJ219&lt;&gt;"",AJ219,"")</f>
        <v/>
      </c>
      <c r="FG198" s="151"/>
      <c r="FH198" s="288" t="str">
        <f>IF(AL219&lt;&gt;"",AL219,"")</f>
        <v/>
      </c>
      <c r="FI198" s="151"/>
      <c r="FJ198" s="288" t="str">
        <f>IF(AN219&lt;&gt;"",AN219,"")</f>
        <v/>
      </c>
      <c r="FK198" s="332"/>
      <c r="FL198" s="174" t="str">
        <f>IF($FL196&lt;&gt;"",IF(FL196="W","L","W"),"")</f>
        <v/>
      </c>
    </row>
    <row r="199" spans="1:170" ht="11.25" customHeight="1" thickBot="1">
      <c r="A199" s="275"/>
      <c r="B199" s="276"/>
      <c r="C199" s="276"/>
      <c r="D199" s="279"/>
      <c r="E199" s="279"/>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304"/>
      <c r="AI199" s="305"/>
      <c r="AJ199" s="305"/>
      <c r="AK199" s="330"/>
      <c r="AL199" s="330"/>
      <c r="AM199" s="330"/>
      <c r="AN199" s="330"/>
      <c r="AO199" s="331"/>
      <c r="AQ199" s="160"/>
      <c r="AR199" s="161"/>
      <c r="AS199" s="161"/>
      <c r="AT199" s="161"/>
      <c r="AU199" s="161"/>
      <c r="AV199" s="161"/>
      <c r="AW199" s="161"/>
      <c r="AX199" s="161"/>
      <c r="AY199" s="161"/>
      <c r="AZ199" s="161"/>
      <c r="BA199" s="161"/>
      <c r="BB199" s="161"/>
      <c r="BC199" s="162"/>
      <c r="BD199" s="167"/>
      <c r="BE199" s="168"/>
      <c r="BF199" s="176"/>
      <c r="BG199" s="180"/>
      <c r="BH199" s="181"/>
      <c r="BI199" s="181"/>
      <c r="BJ199" s="181"/>
      <c r="BK199" s="181"/>
      <c r="BL199" s="181"/>
      <c r="BM199" s="181"/>
      <c r="BN199" s="181"/>
      <c r="BO199" s="181"/>
      <c r="BP199" s="181"/>
      <c r="BQ199" s="181"/>
      <c r="BR199" s="181"/>
      <c r="BS199" s="181"/>
      <c r="BT199" s="181"/>
      <c r="BU199" s="182"/>
      <c r="BV199" s="152"/>
      <c r="BW199" s="153"/>
      <c r="BX199" s="333"/>
      <c r="BY199" s="153"/>
      <c r="BZ199" s="333"/>
      <c r="CA199" s="153"/>
      <c r="CB199" s="333"/>
      <c r="CC199" s="153"/>
      <c r="CD199" s="333"/>
      <c r="CE199" s="334"/>
      <c r="CF199" s="174"/>
      <c r="CG199" s="160"/>
      <c r="CH199" s="161"/>
      <c r="CI199" s="161"/>
      <c r="CJ199" s="161"/>
      <c r="CK199" s="161"/>
      <c r="CL199" s="161"/>
      <c r="CM199" s="161"/>
      <c r="CN199" s="161"/>
      <c r="CO199" s="161"/>
      <c r="CP199" s="161"/>
      <c r="CQ199" s="161"/>
      <c r="CR199" s="161"/>
      <c r="CS199" s="162"/>
      <c r="CT199" s="167"/>
      <c r="CU199" s="168"/>
      <c r="CV199" s="176"/>
      <c r="CW199" s="180"/>
      <c r="CX199" s="181"/>
      <c r="CY199" s="181"/>
      <c r="CZ199" s="181"/>
      <c r="DA199" s="181"/>
      <c r="DB199" s="181"/>
      <c r="DC199" s="181"/>
      <c r="DD199" s="181"/>
      <c r="DE199" s="181"/>
      <c r="DF199" s="181"/>
      <c r="DG199" s="181"/>
      <c r="DH199" s="181"/>
      <c r="DI199" s="181"/>
      <c r="DJ199" s="181"/>
      <c r="DK199" s="182"/>
      <c r="DL199" s="152"/>
      <c r="DM199" s="153"/>
      <c r="DN199" s="333"/>
      <c r="DO199" s="153"/>
      <c r="DP199" s="333"/>
      <c r="DQ199" s="153"/>
      <c r="DR199" s="333"/>
      <c r="DS199" s="153"/>
      <c r="DT199" s="333"/>
      <c r="DU199" s="334"/>
      <c r="DV199" s="174"/>
      <c r="DW199" s="160"/>
      <c r="DX199" s="161"/>
      <c r="DY199" s="161"/>
      <c r="DZ199" s="161"/>
      <c r="EA199" s="161"/>
      <c r="EB199" s="161"/>
      <c r="EC199" s="161"/>
      <c r="ED199" s="161"/>
      <c r="EE199" s="161"/>
      <c r="EF199" s="161"/>
      <c r="EG199" s="161"/>
      <c r="EH199" s="161"/>
      <c r="EI199" s="162"/>
      <c r="EJ199" s="167"/>
      <c r="EK199" s="168"/>
      <c r="EL199" s="176"/>
      <c r="EM199" s="180"/>
      <c r="EN199" s="181"/>
      <c r="EO199" s="181"/>
      <c r="EP199" s="181"/>
      <c r="EQ199" s="181"/>
      <c r="ER199" s="181"/>
      <c r="ES199" s="181"/>
      <c r="ET199" s="181"/>
      <c r="EU199" s="181"/>
      <c r="EV199" s="181"/>
      <c r="EW199" s="181"/>
      <c r="EX199" s="181"/>
      <c r="EY199" s="181"/>
      <c r="EZ199" s="181"/>
      <c r="FA199" s="182"/>
      <c r="FB199" s="152"/>
      <c r="FC199" s="153"/>
      <c r="FD199" s="333"/>
      <c r="FE199" s="153"/>
      <c r="FF199" s="333"/>
      <c r="FG199" s="153"/>
      <c r="FH199" s="333"/>
      <c r="FI199" s="153"/>
      <c r="FJ199" s="333"/>
      <c r="FK199" s="334"/>
      <c r="FL199" s="174"/>
    </row>
    <row r="200" spans="1:170" ht="11.25" customHeight="1">
      <c r="A200" s="259" t="s">
        <v>15</v>
      </c>
      <c r="B200" s="260"/>
      <c r="C200" s="260"/>
      <c r="D200" s="264">
        <v>4</v>
      </c>
      <c r="E200" s="264"/>
      <c r="F200" s="266" t="s">
        <v>16</v>
      </c>
      <c r="G200" s="267"/>
      <c r="H200" s="267"/>
      <c r="I200" s="283"/>
      <c r="J200" s="284"/>
      <c r="K200" s="284"/>
      <c r="L200" s="284"/>
      <c r="M200" s="284"/>
      <c r="N200" s="264"/>
      <c r="O200" s="264"/>
      <c r="P200" s="264"/>
      <c r="Q200" s="264"/>
      <c r="R200" s="264"/>
      <c r="S200" s="264"/>
      <c r="T200" s="264"/>
      <c r="U200" s="264"/>
      <c r="V200" s="264"/>
      <c r="W200" s="325"/>
      <c r="X200" s="150" t="s">
        <v>17</v>
      </c>
      <c r="Y200" s="270"/>
      <c r="Z200" s="288" t="s">
        <v>18</v>
      </c>
      <c r="AA200" s="270"/>
      <c r="AB200" s="288" t="s">
        <v>19</v>
      </c>
      <c r="AC200" s="270"/>
      <c r="AD200" s="288" t="s">
        <v>20</v>
      </c>
      <c r="AE200" s="270"/>
      <c r="AF200" s="288" t="s">
        <v>43</v>
      </c>
      <c r="AG200" s="270"/>
      <c r="AH200" s="288" t="s">
        <v>52</v>
      </c>
      <c r="AI200" s="270"/>
      <c r="AJ200" s="288" t="s">
        <v>60</v>
      </c>
      <c r="AK200" s="368"/>
      <c r="AL200" s="292" t="s">
        <v>21</v>
      </c>
      <c r="AM200" s="293"/>
      <c r="AN200" s="296" t="s">
        <v>22</v>
      </c>
      <c r="AO200" s="297"/>
      <c r="AQ200" s="126"/>
      <c r="AR200" s="126"/>
      <c r="AS200" s="126"/>
      <c r="AT200" s="126"/>
      <c r="AU200" s="126"/>
      <c r="AV200" s="126"/>
      <c r="AW200" s="126"/>
      <c r="AX200" s="126"/>
      <c r="AY200" s="126"/>
      <c r="AZ200" s="126"/>
      <c r="BA200" s="126"/>
      <c r="BB200" s="126"/>
      <c r="BC200" s="126"/>
      <c r="BV200" s="169" t="str">
        <f>IF(CF196&lt;&gt;"",IF(AND(AND(BV196&gt;-1,BV198&gt;-1),OR(BV196&gt;10,BV198&gt;10),ABS(BV196-BV198)&gt;1,IF(OR(BV196&gt;11,BV198&gt;11),ABS(BV196-BV198)=2,TRUE),BV196=INT(BV196),BV198=INT(BV198)),"","Error"),"")</f>
        <v/>
      </c>
      <c r="BW200" s="169"/>
      <c r="BX200" s="169" t="str">
        <f>IF(CF196&lt;&gt;"",IF(AND(AND(BX196&gt;-1,BX198&gt;-1),OR(BX196&gt;10,BX198&gt;10),ABS(BX196-BX198)&gt;1,IF(OR(BX196&gt;11,BX198&gt;11),ABS(BX196-BX198)=2,TRUE),BX196=INT(BX196),BX198=INT(BX198)),"","Error"),"")</f>
        <v/>
      </c>
      <c r="BY200" s="169"/>
      <c r="BZ200" s="169" t="str">
        <f>IF(CF196&lt;&gt;"",IF(AND(AND(BZ196&gt;-1,BZ198&gt;-1),OR(BZ196&gt;10,BZ198&gt;10),ABS(BZ196-BZ198)&gt;1,IF(OR(BZ196&gt;11,BZ198&gt;11),ABS(BZ196-BZ198)=2,TRUE),BZ196=INT(BZ196),BZ198=INT(BZ198)),"","Error"),"")</f>
        <v/>
      </c>
      <c r="CA200" s="169"/>
      <c r="CB200" s="169" t="str">
        <f>IF(AND(CF196&lt;&gt;"",CB196&lt;&gt;""),IF(AND(AND(CB196&gt;-1,CB198&gt;-1),OR(CB196&gt;10,CB198&gt;10),ABS(CB196-CB198)&gt;1,IF(OR(CB196&gt;11,CB198&gt;11),ABS(CB196-CB198)=2,TRUE),CB196=INT(CB196),CB198=INT(CB198)),"","Error"),"")</f>
        <v/>
      </c>
      <c r="CC200" s="169"/>
      <c r="CD200" s="169" t="str">
        <f>IF(AND(CF196&lt;&gt;"",CD196&lt;&gt;""),IF(AND(AND(CD196&gt;-1,CD198&gt;-1),OR(CD196&gt;10,CD198&gt;10),ABS(CD196-CD198)&gt;1,IF(OR(CD196&gt;11,CD198&gt;11),ABS(CD196-CD198)=2,TRUE),CD196=INT(CD196),CD198=INT(CD198)),"","Error"),"")</f>
        <v/>
      </c>
      <c r="CE200" s="169"/>
      <c r="CG200" s="126"/>
      <c r="CH200" s="126"/>
      <c r="CI200" s="126"/>
      <c r="CJ200" s="126"/>
      <c r="CK200" s="126"/>
      <c r="CL200" s="126"/>
      <c r="CM200" s="126"/>
      <c r="CN200" s="126"/>
      <c r="CO200" s="126"/>
      <c r="CP200" s="126"/>
      <c r="CQ200" s="126"/>
      <c r="CR200" s="126"/>
      <c r="CS200" s="126"/>
      <c r="DL200" s="169" t="str">
        <f>IF(DV196&lt;&gt;"",IF(AND(AND(DL196&gt;-1,DL198&gt;-1),OR(DL196&gt;10,DL198&gt;10),ABS(DL196-DL198)&gt;1,IF(OR(DL196&gt;11,DL198&gt;11),ABS(DL196-DL198)=2,TRUE),DL196=INT(DL196),DL198=INT(DL198)),"","Error"),"")</f>
        <v/>
      </c>
      <c r="DM200" s="169"/>
      <c r="DN200" s="169" t="str">
        <f>IF(DV196&lt;&gt;"",IF(AND(AND(DN196&gt;-1,DN198&gt;-1),OR(DN196&gt;10,DN198&gt;10),ABS(DN196-DN198)&gt;1,IF(OR(DN196&gt;11,DN198&gt;11),ABS(DN196-DN198)=2,TRUE),DN196=INT(DN196),DN198=INT(DN198)),"","Error"),"")</f>
        <v/>
      </c>
      <c r="DO200" s="169"/>
      <c r="DP200" s="169" t="str">
        <f>IF(DV196&lt;&gt;"",IF(AND(AND(DP196&gt;-1,DP198&gt;-1),OR(DP196&gt;10,DP198&gt;10),ABS(DP196-DP198)&gt;1,IF(OR(DP196&gt;11,DP198&gt;11),ABS(DP196-DP198)=2,TRUE),DP196=INT(DP196),DP198=INT(DP198)),"","Error"),"")</f>
        <v/>
      </c>
      <c r="DQ200" s="169"/>
      <c r="DR200" s="169" t="str">
        <f>IF(AND(DV196&lt;&gt;"",DR196&lt;&gt;""),IF(AND(AND(DR196&gt;-1,DR198&gt;-1),OR(DR196&gt;10,DR198&gt;10),ABS(DR196-DR198)&gt;1,IF(OR(DR196&gt;11,DR198&gt;11),ABS(DR196-DR198)=2,TRUE),DR196=INT(DR196),DR198=INT(DR198)),"","Error"),"")</f>
        <v/>
      </c>
      <c r="DS200" s="169"/>
      <c r="DT200" s="169" t="str">
        <f>IF(AND(DV196&lt;&gt;"",DT196&lt;&gt;""),IF(AND(AND(DT196&gt;-1,DT198&gt;-1),OR(DT196&gt;10,DT198&gt;10),ABS(DT196-DT198)&gt;1,IF(OR(DT196&gt;11,DT198&gt;11),ABS(DT196-DT198)=2,TRUE),DT196=INT(DT196),DT198=INT(DT198)),"","Error"),"")</f>
        <v/>
      </c>
      <c r="DU200" s="169"/>
      <c r="DW200" s="126"/>
      <c r="DX200" s="126"/>
      <c r="DY200" s="126"/>
      <c r="DZ200" s="126"/>
      <c r="EA200" s="126"/>
      <c r="EB200" s="126"/>
      <c r="EC200" s="126"/>
      <c r="ED200" s="126"/>
      <c r="EE200" s="126"/>
      <c r="EF200" s="126"/>
      <c r="EG200" s="126"/>
      <c r="EH200" s="126"/>
      <c r="EI200" s="126"/>
      <c r="FB200" s="169" t="str">
        <f>IF(FL196&lt;&gt;"",IF(AND(AND(FB196&gt;-1,FB198&gt;-1),OR(FB196&gt;10,FB198&gt;10),ABS(FB196-FB198)&gt;1,IF(OR(FB196&gt;11,FB198&gt;11),ABS(FB196-FB198)=2,TRUE),FB196=INT(FB196),FB198=INT(FB198)),"","Error"),"")</f>
        <v/>
      </c>
      <c r="FC200" s="169"/>
      <c r="FD200" s="169" t="str">
        <f>IF(FL196&lt;&gt;"",IF(AND(AND(FD196&gt;-1,FD198&gt;-1),OR(FD196&gt;10,FD198&gt;10),ABS(FD196-FD198)&gt;1,IF(OR(FD196&gt;11,FD198&gt;11),ABS(FD196-FD198)=2,TRUE),FD196=INT(FD196),FD198=INT(FD198)),"","Error"),"")</f>
        <v/>
      </c>
      <c r="FE200" s="169"/>
      <c r="FF200" s="169" t="str">
        <f>IF(FL196&lt;&gt;"",IF(AND(AND(FF196&gt;-1,FF198&gt;-1),OR(FF196&gt;10,FF198&gt;10),ABS(FF196-FF198)&gt;1,IF(OR(FF196&gt;11,FF198&gt;11),ABS(FF196-FF198)=2,TRUE),FF196=INT(FF196),FF198=INT(FF198)),"","Error"),"")</f>
        <v/>
      </c>
      <c r="FG200" s="169"/>
      <c r="FH200" s="169" t="str">
        <f>IF(AND(FL196&lt;&gt;"",FH196&lt;&gt;""),IF(AND(AND(FH196&gt;-1,FH198&gt;-1),OR(FH196&gt;10,FH198&gt;10),ABS(FH196-FH198)&gt;1,IF(OR(FH196&gt;11,FH198&gt;11),ABS(FH196-FH198)=2,TRUE),FH196=INT(FH196),FH198=INT(FH198)),"","Error"),"")</f>
        <v/>
      </c>
      <c r="FI200" s="169"/>
      <c r="FJ200" s="169" t="str">
        <f>IF(AND(FL196&lt;&gt;"",FJ196&lt;&gt;""),IF(AND(AND(FJ196&gt;-1,FJ198&gt;-1),OR(FJ196&gt;10,FJ198&gt;10),ABS(FJ196-FJ198)&gt;1,IF(OR(FJ196&gt;11,FJ198&gt;11),ABS(FJ196-FJ198)=2,TRUE),FJ196=INT(FJ196),FJ198=INT(FJ198)),"","Error"),"")</f>
        <v/>
      </c>
      <c r="FK200" s="169"/>
    </row>
    <row r="201" spans="1:170" ht="11.25" customHeight="1" thickBot="1">
      <c r="A201" s="261"/>
      <c r="B201" s="262"/>
      <c r="C201" s="262"/>
      <c r="D201" s="326"/>
      <c r="E201" s="326"/>
      <c r="F201" s="275"/>
      <c r="G201" s="276"/>
      <c r="H201" s="276"/>
      <c r="I201" s="286"/>
      <c r="J201" s="286"/>
      <c r="K201" s="286"/>
      <c r="L201" s="286"/>
      <c r="M201" s="286"/>
      <c r="N201" s="326"/>
      <c r="O201" s="326"/>
      <c r="P201" s="326"/>
      <c r="Q201" s="326"/>
      <c r="R201" s="326"/>
      <c r="S201" s="326"/>
      <c r="T201" s="326"/>
      <c r="U201" s="326"/>
      <c r="V201" s="326"/>
      <c r="W201" s="327"/>
      <c r="X201" s="194"/>
      <c r="Y201" s="195"/>
      <c r="Z201" s="289"/>
      <c r="AA201" s="195"/>
      <c r="AB201" s="289"/>
      <c r="AC201" s="195"/>
      <c r="AD201" s="289"/>
      <c r="AE201" s="195"/>
      <c r="AF201" s="289"/>
      <c r="AG201" s="195"/>
      <c r="AH201" s="289"/>
      <c r="AI201" s="195"/>
      <c r="AJ201" s="289"/>
      <c r="AK201" s="369"/>
      <c r="AL201" s="294"/>
      <c r="AM201" s="295"/>
      <c r="AN201" s="298"/>
      <c r="AO201" s="299"/>
      <c r="AQ201" s="126"/>
      <c r="AR201" s="126"/>
      <c r="AS201" s="126"/>
      <c r="AT201" s="126"/>
      <c r="AU201" s="126"/>
      <c r="AV201" s="126"/>
      <c r="AW201" s="126"/>
      <c r="AX201" s="126"/>
      <c r="AY201" s="126"/>
      <c r="AZ201" s="126"/>
      <c r="BA201" s="126"/>
      <c r="BB201" s="126"/>
      <c r="BC201" s="126"/>
      <c r="CG201" s="126"/>
      <c r="CH201" s="126"/>
      <c r="CI201" s="126"/>
      <c r="CJ201" s="126"/>
      <c r="CK201" s="126"/>
      <c r="CL201" s="126"/>
      <c r="CM201" s="126"/>
      <c r="CN201" s="126"/>
      <c r="CO201" s="126"/>
      <c r="CP201" s="126"/>
      <c r="CQ201" s="126"/>
      <c r="CR201" s="126"/>
      <c r="CS201" s="126"/>
      <c r="DW201" s="126"/>
      <c r="DX201" s="126"/>
      <c r="DY201" s="126"/>
      <c r="DZ201" s="126"/>
      <c r="EA201" s="126"/>
      <c r="EB201" s="126"/>
      <c r="EC201" s="126"/>
      <c r="ED201" s="126"/>
      <c r="EE201" s="126"/>
      <c r="EF201" s="126"/>
      <c r="EG201" s="126"/>
      <c r="EH201" s="126"/>
      <c r="EI201" s="126"/>
    </row>
    <row r="202" spans="1:170" ht="11.25" customHeight="1">
      <c r="A202" s="210" t="str">
        <f>X200</f>
        <v>A</v>
      </c>
      <c r="B202" s="211"/>
      <c r="C202" s="357"/>
      <c r="D202" s="343"/>
      <c r="E202" s="343"/>
      <c r="F202" s="343"/>
      <c r="G202" s="343"/>
      <c r="H202" s="343"/>
      <c r="I202" s="343"/>
      <c r="J202" s="343"/>
      <c r="K202" s="343"/>
      <c r="L202" s="343"/>
      <c r="M202" s="215"/>
      <c r="N202" s="215"/>
      <c r="O202" s="215"/>
      <c r="P202" s="343"/>
      <c r="Q202" s="343"/>
      <c r="R202" s="343"/>
      <c r="S202" s="343"/>
      <c r="T202" s="343"/>
      <c r="U202" s="343"/>
      <c r="V202" s="343"/>
      <c r="W202" s="344"/>
      <c r="X202" s="365"/>
      <c r="Y202" s="366"/>
      <c r="Z202" s="252" t="str">
        <f>IF($D198="1P",IF(AN233=AN235,IF(AL233=AL235,IF(AJ233&lt;&gt;"",IF(AJ233&gt;AJ235,"W","L"),""),IF(AL233&gt;AL235,"W","L")),IF(AN233&gt;AN235,"W","L")),IF(AN221=AN223,IF(AL221=AL223,IF(AJ221&lt;&gt;"",IF(AJ221&gt;AJ223,"W","L"),""),IF(AL221&gt;AL223,"W","L")),IF(AN221&gt;AN223,"W","L")))</f>
        <v/>
      </c>
      <c r="AA202" s="253"/>
      <c r="AB202" s="252" t="str">
        <f>IF($D198="1P",IF(AN221=AN223,IF(AL221=AL223,IF(AJ221&lt;&gt;"",IF(AJ221&gt;AJ223,"W","L"),""),IF(AL221&gt;AL223,"W","L")),IF(AN221&gt;AN223,"W","L")),IF(Z237=Z239,IF(X237=X239,IF(V237&lt;&gt;"",IF(V237&gt;V239,"W","L"),""),IF(X237&gt;X239,"W","L")),IF(Z237&gt;Z239,"W","L")))</f>
        <v/>
      </c>
      <c r="AC202" s="253"/>
      <c r="AD202" s="252" t="str">
        <f>IF($D198="1P",IF(Z237=Z239,IF(X237=X239,IF(V237&lt;&gt;"",IF(V237&gt;V239,"W","L"),""),IF(X237&gt;X239,"W","L")),IF(Z237&gt;Z239,"W","L")),IF(Z225=Z227,IF(X225=X227,IF(V225&lt;&gt;"",IF(V225&gt;V227,"W","L"),""),IF(X225&gt;X227,"W","L")),IF(Z225&gt;Z227,"W","L")))</f>
        <v/>
      </c>
      <c r="AE202" s="253"/>
      <c r="AF202" s="252" t="str">
        <f>IF($D198="1P",IF(Z225=Z227,IF(X225=X227,IF(V225&lt;&gt;"",IF(V225&gt;V227,"W","L"),""),IF(X225&gt;X227,"W","L")),IF(Z225&gt;Z227,"W","L")),IF(L241=L243,IF(J241=J243,IF(H241&lt;&gt;"",IF(H241&gt;H243,"W","L"),""),IF(J241&gt;J568,"W","L")),IF(L241&gt;L243,"W","L")))</f>
        <v/>
      </c>
      <c r="AG202" s="253"/>
      <c r="AH202" s="252" t="str">
        <f>IF($D198="1P",IF(L241=L243,IF(J241=J243,IF(H241&lt;&gt;"",IF(H241&gt;H243,"W","L"),""),IF(J241&gt;J243,"W","L")),IF(L241&gt;L243,"W","L")),IF(AN233=AN235,IF(AL233=AL235,IF(AJ233&lt;&gt;"",IF(AJ233&gt;AJ235,"W","L"),""),IF(AL233&gt;AL235,"W","L")),IF(AN233&gt;AN235,"W","L")))</f>
        <v/>
      </c>
      <c r="AI202" s="253"/>
      <c r="AJ202" s="252" t="str">
        <f>IF($D198="1P",IF(L229=L231,IF(J229=J231,IF(H229&lt;&gt;"",IF(H229&gt;H231,"W","L"),""),IF(J229&gt;J231,"W","L")),IF(L229&gt;L231,"W","L")),IF(L229=L231,IF(J229=J231,IF(H229&lt;&gt;"",IF(H229&gt;H231,"W","L"),""),IF(J229&gt;J231,"W","L")),IF(L229&gt;L231,"W","L")))</f>
        <v/>
      </c>
      <c r="AK202" s="253"/>
      <c r="AL202" s="254" t="str">
        <f>IF(OR(COUNTIF(X202:AJ202,"W"),COUNTIF(X202:AJ202,"L")),COUNTIF(X202:AJ202,"W")*2+COUNTIF(X202:AJ202,"L"),"")</f>
        <v/>
      </c>
      <c r="AM202" s="255"/>
      <c r="AN202" s="256" t="str">
        <f>IF(AL202&lt;&gt;"",RANK(AL202,AL202:AL214,0),"")</f>
        <v/>
      </c>
      <c r="AO202" s="257"/>
      <c r="AQ202" s="127"/>
      <c r="AR202" s="127"/>
      <c r="AS202" s="127"/>
      <c r="AT202" s="127"/>
      <c r="AU202" s="127"/>
      <c r="AV202" s="127"/>
      <c r="AW202" s="127"/>
      <c r="AX202" s="127"/>
      <c r="AY202" s="127"/>
      <c r="AZ202" s="127"/>
      <c r="BA202" s="127"/>
      <c r="BB202" s="127"/>
      <c r="BC202" s="127"/>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127"/>
      <c r="CH202" s="127"/>
      <c r="CI202" s="127"/>
      <c r="CJ202" s="127"/>
      <c r="CK202" s="127"/>
      <c r="CL202" s="127"/>
      <c r="CM202" s="127"/>
      <c r="CN202" s="127"/>
      <c r="CO202" s="127"/>
      <c r="CP202" s="127"/>
      <c r="CQ202" s="127"/>
      <c r="CR202" s="127"/>
      <c r="CS202" s="127"/>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W202" s="127"/>
      <c r="DX202" s="127"/>
      <c r="DY202" s="127"/>
      <c r="DZ202" s="127"/>
      <c r="EA202" s="127"/>
      <c r="EB202" s="127"/>
      <c r="EC202" s="127"/>
      <c r="ED202" s="127"/>
      <c r="EE202" s="127"/>
      <c r="EF202" s="127"/>
      <c r="EG202" s="127"/>
      <c r="EH202" s="127"/>
      <c r="EI202" s="127"/>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row>
    <row r="203" spans="1:170" ht="11.25" customHeight="1">
      <c r="A203" s="212"/>
      <c r="B203" s="213"/>
      <c r="C203" s="218"/>
      <c r="D203" s="218"/>
      <c r="E203" s="218"/>
      <c r="F203" s="218"/>
      <c r="G203" s="218"/>
      <c r="H203" s="218"/>
      <c r="I203" s="218"/>
      <c r="J203" s="218"/>
      <c r="K203" s="218"/>
      <c r="L203" s="218"/>
      <c r="M203" s="218"/>
      <c r="N203" s="218"/>
      <c r="O203" s="218"/>
      <c r="P203" s="218"/>
      <c r="Q203" s="218"/>
      <c r="R203" s="218"/>
      <c r="S203" s="218"/>
      <c r="T203" s="218"/>
      <c r="U203" s="218"/>
      <c r="V203" s="218"/>
      <c r="W203" s="219"/>
      <c r="X203" s="367"/>
      <c r="Y203" s="364"/>
      <c r="Z203" s="234"/>
      <c r="AA203" s="233"/>
      <c r="AB203" s="224"/>
      <c r="AC203" s="225"/>
      <c r="AD203" s="234"/>
      <c r="AE203" s="233"/>
      <c r="AF203" s="234"/>
      <c r="AG203" s="233"/>
      <c r="AH203" s="234"/>
      <c r="AI203" s="233"/>
      <c r="AJ203" s="234"/>
      <c r="AK203" s="233"/>
      <c r="AL203" s="241"/>
      <c r="AM203" s="240"/>
      <c r="AN203" s="258"/>
      <c r="AO203" s="243"/>
      <c r="AQ203" s="128"/>
      <c r="AR203" s="128"/>
      <c r="AS203" s="128"/>
      <c r="AT203" s="128"/>
      <c r="AU203" s="128"/>
      <c r="AV203" s="128"/>
      <c r="AW203" s="128"/>
      <c r="AX203" s="128"/>
      <c r="AY203" s="128"/>
      <c r="AZ203" s="128"/>
      <c r="BA203" s="128"/>
      <c r="BB203" s="128"/>
      <c r="BC203" s="128"/>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128"/>
      <c r="CH203" s="128"/>
      <c r="CI203" s="128"/>
      <c r="CJ203" s="128"/>
      <c r="CK203" s="128"/>
      <c r="CL203" s="128"/>
      <c r="CM203" s="128"/>
      <c r="CN203" s="128"/>
      <c r="CO203" s="128"/>
      <c r="CP203" s="128"/>
      <c r="CQ203" s="128"/>
      <c r="CR203" s="128"/>
      <c r="CS203" s="128"/>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W203" s="128"/>
      <c r="DX203" s="128"/>
      <c r="DY203" s="128"/>
      <c r="DZ203" s="128"/>
      <c r="EA203" s="128"/>
      <c r="EB203" s="128"/>
      <c r="EC203" s="128"/>
      <c r="ED203" s="128"/>
      <c r="EE203" s="128"/>
      <c r="EF203" s="128"/>
      <c r="EG203" s="128"/>
      <c r="EH203" s="128"/>
      <c r="EI203" s="128"/>
      <c r="EJ203" s="41"/>
      <c r="EK203" s="41"/>
      <c r="EL203" s="41"/>
      <c r="EM203" s="41"/>
      <c r="EN203" s="41"/>
      <c r="EO203" s="41"/>
      <c r="EP203" s="41"/>
      <c r="EQ203" s="41"/>
      <c r="ER203" s="41"/>
      <c r="ES203" s="41"/>
      <c r="ET203" s="41"/>
      <c r="EU203" s="41"/>
      <c r="EV203" s="41"/>
      <c r="EW203" s="41"/>
      <c r="EX203" s="41"/>
      <c r="EY203" s="41"/>
      <c r="EZ203" s="41"/>
      <c r="FA203" s="41"/>
      <c r="FB203" s="41"/>
      <c r="FC203" s="41"/>
      <c r="FD203" s="41"/>
      <c r="FE203" s="41"/>
      <c r="FF203" s="41"/>
      <c r="FG203" s="41"/>
      <c r="FH203" s="41"/>
      <c r="FI203" s="41"/>
      <c r="FJ203" s="41"/>
      <c r="FK203" s="41"/>
    </row>
    <row r="204" spans="1:170" ht="11.25" customHeight="1">
      <c r="A204" s="210" t="str">
        <f>Z200</f>
        <v>B</v>
      </c>
      <c r="B204" s="211"/>
      <c r="C204" s="357"/>
      <c r="D204" s="343"/>
      <c r="E204" s="343"/>
      <c r="F204" s="343"/>
      <c r="G204" s="343"/>
      <c r="H204" s="343"/>
      <c r="I204" s="343"/>
      <c r="J204" s="343"/>
      <c r="K204" s="343"/>
      <c r="L204" s="343"/>
      <c r="M204" s="215"/>
      <c r="N204" s="215"/>
      <c r="O204" s="215"/>
      <c r="P204" s="343"/>
      <c r="Q204" s="343"/>
      <c r="R204" s="343"/>
      <c r="S204" s="343"/>
      <c r="T204" s="343"/>
      <c r="U204" s="343"/>
      <c r="V204" s="343"/>
      <c r="W204" s="344"/>
      <c r="X204" s="220" t="str">
        <f>IF(Z202&lt;&gt;"",IF(Z202="W","L","W"),"")</f>
        <v/>
      </c>
      <c r="Y204" s="221"/>
      <c r="Z204" s="228"/>
      <c r="AA204" s="362"/>
      <c r="AB204" s="227" t="str">
        <f>IF($D198="1P",IF(Z221=Z223,IF(X221=X223,IF(V221&lt;&gt;"",IF(V221&gt;V223,"W","L"),""),IF(X221&gt;X223,"W","L")),IF(Z221&gt;Z223,"W","L")),IF(AN241=AN243,IF(AL241=AL243,IF(AJ241&lt;&gt;"",IF(AJ241&gt;AJ243,"W","L"),""),IF(AL241&gt;AL243,"W","L")),IF(AN241&gt;AN243,"W","L")))</f>
        <v/>
      </c>
      <c r="AC204" s="221"/>
      <c r="AD204" s="227" t="str">
        <f>IF($D198="1P",IF(AN225=AN227,IF(AL225=AL227,IF(AJ225&lt;&gt;"",IF(AJ225&gt;AJ227,"W","L"),""),IF(AL225&gt;AL227,"W","L")),IF(AN225&gt;AN227,"W","L")),IF(Z241=Z243,IF(X241=X243,IF(V241&lt;&gt;"",IF(V241&gt;V243,"W","L"),""),IF(X241&gt;X243,"W","L")),IF(Z241&gt;Z243,"W","L")))</f>
        <v/>
      </c>
      <c r="AE204" s="221"/>
      <c r="AF204" s="227" t="str">
        <f>IF($D198="1P",IF(L233=L235,IF(J233=J235,IF(H233&lt;&gt;"",IF(H233&gt;H235,"W","L"),""),IF(J233&gt;J235,"W","L")),IF(L233&gt;L235,"W","L")),IF(L233=L235,IF(J233=J235,IF(H233&lt;&gt;"",IF(H233&gt;H235,"W","L"),""),IF(J233&gt;J235,"W","L")),IF(L233&gt;L235,"W","L")))</f>
        <v/>
      </c>
      <c r="AG204" s="221"/>
      <c r="AH204" s="227" t="str">
        <f>IF($D198="1P",IF(AN217=AN219,IF(AL217=AL219,IF(AJ217&lt;&gt;"",IF(AJ217&gt;AJ219,"W","L"),""),IF(AL217&gt;AL219,"W","L")),IF(AN217&gt;AN219,"W","L")),IF(Z233=Z235,IF(X233=X235,IF(V233&lt;&gt;"",IF(V233&gt;V235,"W","L"),""),IF(X233&gt;X235,"W","L")),IF(Z233&gt;Z235,"W","L")))</f>
        <v/>
      </c>
      <c r="AI204" s="221"/>
      <c r="AJ204" s="227" t="str">
        <f>IF($D198="1P",IF(L217=L219,IF(J217=J219,IF(H217&lt;&gt;"",IF(H217&gt;H219,"W","L"),""),IF(J217&gt;J219,"W","L")),IF(L217&gt;L239,"W","L")),IF(L217=L219,IF(J217=J219,IF(H217&lt;&gt;"",IF(H217&gt;H219,"W","L"),""),IF(J217&gt;J219,"W","L")),IF(L217&gt;L219,"W","L")))</f>
        <v/>
      </c>
      <c r="AK204" s="221"/>
      <c r="AL204" s="239" t="str">
        <f>IF(OR(COUNTIF(X204:AJ204,"W"),COUNTIF(X204:AJ204,"L")),COUNTIF(X204:AJ204,"W")*2+COUNTIF(X204:AJ204,"L"),"")</f>
        <v/>
      </c>
      <c r="AM204" s="240"/>
      <c r="AN204" s="242" t="str">
        <f>IF(AL204&lt;&gt;"",RANK(AL204,AL202:AL214,0),"")</f>
        <v/>
      </c>
      <c r="AO204" s="243"/>
      <c r="AQ204" s="126"/>
      <c r="AR204" s="126"/>
      <c r="AS204" s="126"/>
      <c r="AT204" s="126"/>
      <c r="AU204" s="126"/>
      <c r="AV204" s="126"/>
      <c r="AW204" s="126"/>
      <c r="AX204" s="126"/>
      <c r="AY204" s="126"/>
      <c r="AZ204" s="126"/>
      <c r="BA204" s="126"/>
      <c r="BB204" s="126"/>
      <c r="BC204" s="126"/>
      <c r="CG204" s="126"/>
      <c r="CH204" s="126"/>
      <c r="CI204" s="126"/>
      <c r="CJ204" s="126"/>
      <c r="CK204" s="126"/>
      <c r="CL204" s="126"/>
      <c r="CM204" s="126"/>
      <c r="CN204" s="126"/>
      <c r="CO204" s="126"/>
      <c r="CP204" s="126"/>
      <c r="CQ204" s="126"/>
      <c r="CR204" s="126"/>
      <c r="CS204" s="126"/>
      <c r="DW204" s="126"/>
      <c r="DX204" s="126"/>
      <c r="DY204" s="126"/>
      <c r="DZ204" s="126"/>
      <c r="EA204" s="126"/>
      <c r="EB204" s="126"/>
      <c r="EC204" s="126"/>
      <c r="ED204" s="126"/>
      <c r="EE204" s="126"/>
      <c r="EF204" s="126"/>
      <c r="EG204" s="126"/>
      <c r="EH204" s="126"/>
      <c r="EI204" s="126"/>
    </row>
    <row r="205" spans="1:170" ht="11.25" customHeight="1" thickBot="1">
      <c r="A205" s="212"/>
      <c r="B205" s="213"/>
      <c r="C205" s="218"/>
      <c r="D205" s="218"/>
      <c r="E205" s="218"/>
      <c r="F205" s="218"/>
      <c r="G205" s="218"/>
      <c r="H205" s="218"/>
      <c r="I205" s="218"/>
      <c r="J205" s="218"/>
      <c r="K205" s="218"/>
      <c r="L205" s="218"/>
      <c r="M205" s="218"/>
      <c r="N205" s="218"/>
      <c r="O205" s="218"/>
      <c r="P205" s="218"/>
      <c r="Q205" s="218"/>
      <c r="R205" s="218"/>
      <c r="S205" s="218"/>
      <c r="T205" s="218"/>
      <c r="U205" s="218"/>
      <c r="V205" s="218"/>
      <c r="W205" s="219"/>
      <c r="X205" s="232"/>
      <c r="Y205" s="233"/>
      <c r="Z205" s="363"/>
      <c r="AA205" s="364"/>
      <c r="AB205" s="234"/>
      <c r="AC205" s="233"/>
      <c r="AD205" s="234"/>
      <c r="AE205" s="233"/>
      <c r="AF205" s="234"/>
      <c r="AG205" s="233"/>
      <c r="AH205" s="234"/>
      <c r="AI205" s="233"/>
      <c r="AJ205" s="234"/>
      <c r="AK205" s="233"/>
      <c r="AL205" s="241"/>
      <c r="AM205" s="240"/>
      <c r="AN205" s="258"/>
      <c r="AO205" s="243"/>
      <c r="AQ205" s="127"/>
      <c r="AR205" s="127"/>
      <c r="AS205" s="127"/>
      <c r="AT205" s="127"/>
      <c r="AU205" s="127"/>
      <c r="AV205" s="127"/>
      <c r="AW205" s="127"/>
      <c r="AX205" s="127"/>
      <c r="AY205" s="127"/>
      <c r="AZ205" s="127"/>
      <c r="BA205" s="127"/>
      <c r="BB205" s="127"/>
      <c r="BC205" s="127"/>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G205" s="127"/>
      <c r="CH205" s="127"/>
      <c r="CI205" s="127"/>
      <c r="CJ205" s="127"/>
      <c r="CK205" s="127"/>
      <c r="CL205" s="127"/>
      <c r="CM205" s="127"/>
      <c r="CN205" s="127"/>
      <c r="CO205" s="127"/>
      <c r="CP205" s="127"/>
      <c r="CQ205" s="127"/>
      <c r="CR205" s="127"/>
      <c r="CS205" s="127"/>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W205" s="127"/>
      <c r="DX205" s="127"/>
      <c r="DY205" s="127"/>
      <c r="DZ205" s="127"/>
      <c r="EA205" s="127"/>
      <c r="EB205" s="127"/>
      <c r="EC205" s="127"/>
      <c r="ED205" s="127"/>
      <c r="EE205" s="127"/>
      <c r="EF205" s="127"/>
      <c r="EG205" s="127"/>
      <c r="EH205" s="127"/>
      <c r="EI205" s="127"/>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row>
    <row r="206" spans="1:170" ht="11.25" customHeight="1">
      <c r="A206" s="210" t="str">
        <f>AB200</f>
        <v>C</v>
      </c>
      <c r="B206" s="211"/>
      <c r="C206" s="357"/>
      <c r="D206" s="343"/>
      <c r="E206" s="343"/>
      <c r="F206" s="343"/>
      <c r="G206" s="343"/>
      <c r="H206" s="343"/>
      <c r="I206" s="343"/>
      <c r="J206" s="343"/>
      <c r="K206" s="343"/>
      <c r="L206" s="343"/>
      <c r="M206" s="215"/>
      <c r="N206" s="215"/>
      <c r="O206" s="215"/>
      <c r="P206" s="343"/>
      <c r="Q206" s="343"/>
      <c r="R206" s="343"/>
      <c r="S206" s="343"/>
      <c r="T206" s="343"/>
      <c r="U206" s="343"/>
      <c r="V206" s="343"/>
      <c r="W206" s="344"/>
      <c r="X206" s="220" t="str">
        <f>IF(AB202&lt;&gt;"",IF(AB202="W","L","W"),"")</f>
        <v/>
      </c>
      <c r="Y206" s="360"/>
      <c r="Z206" s="227" t="str">
        <f>IF(AB204&lt;&gt;"",IF(AB204="W","L","W"),"")</f>
        <v/>
      </c>
      <c r="AA206" s="221"/>
      <c r="AB206" s="228"/>
      <c r="AC206" s="362"/>
      <c r="AD206" s="227" t="str">
        <f>IF($D198="1P",IF(L237=L239,IF(J237=J239,IF(H237&lt;&gt;"",IF(H237&gt;H239,"W","L"),""),IF(J237&gt;J239,"W","L")),IF(L237&gt;L239,"W","L")),IF(L237=L239,IF(J237=J239,IF(H237&lt;&gt;"",IF(H237&gt;H239,"W","L"),""),IF(J237&gt;J239,"W","L")),IF(L237&gt;L239,"W","L")))</f>
        <v/>
      </c>
      <c r="AE206" s="221"/>
      <c r="AF206" s="227" t="str">
        <f>IF($D198="1P",IF(Z241=Z243,IF(X241=X243,IF(V241&lt;&gt;"",IF(V241&gt;V243,"W","L"),""),IF(X241&gt;X243,"W","L")),IF(Z241&gt;Z243,"W","L")),IF(Z229=Z231,IF(X229=X231,IF(V229&lt;&gt;"",IF(V229&gt;V231,"W","L"),""),IF(X229&gt;X231,"W","L")),IF(Z229&gt;Z231,"W","L")))</f>
        <v/>
      </c>
      <c r="AG206" s="221"/>
      <c r="AH206" s="227" t="str">
        <f>IF($D198="1P",IF(L221=L223,IF(J221=J223,IF(H221&lt;&gt;"",IF(H221&gt;H223,"W","L"),""),IF(J221&gt;J223,"W","L")),IF(L221&gt;L223,"W","L")),IF(L221=L223,IF(J221=J223,IF(H221&lt;&gt;"",IF(H221&gt;H223,"W","L"),""),IF(J221&gt;J223,"W","L")),IF(L221&gt;L223,"W","L")))</f>
        <v/>
      </c>
      <c r="AI206" s="221"/>
      <c r="AJ206" s="227" t="str">
        <f>IF($D198="1P",IF(Z233=Z235,IF(X233=X235,IF(V233&lt;&gt;"",IF(V233&gt;V235,"W","L"),""),IF(X233&gt;X235,"W","L")),IF(Z233&gt;Z235,"W","L")),IF(Z221=Z223,IF(X221=X223,IF(V221&lt;&gt;"",IF(V221&gt;V223,"W","L"),""),IF(X221&gt;X223,"W","L")),IF(Z221&gt;Z223,"W","L")))</f>
        <v/>
      </c>
      <c r="AK206" s="221"/>
      <c r="AL206" s="239" t="str">
        <f>IF(OR(COUNTIF(X206:AJ206,"W"),COUNTIF(X206:AJ206,"L")),COUNTIF(X206:AJ206,"W")*2+COUNTIF(X206:AJ206,"L"),"")</f>
        <v/>
      </c>
      <c r="AM206" s="240"/>
      <c r="AN206" s="242" t="str">
        <f>IF(AL206&lt;&gt;"",RANK(AL206,AL202:AL214,0),"")</f>
        <v/>
      </c>
      <c r="AO206" s="243"/>
      <c r="AQ206" s="154" t="str">
        <f>CONCATENATE($A200," ",$D200,","," ",$F198)</f>
        <v>Group: 4, Men's Singles</v>
      </c>
      <c r="AR206" s="155"/>
      <c r="AS206" s="155"/>
      <c r="AT206" s="155"/>
      <c r="AU206" s="155"/>
      <c r="AV206" s="155"/>
      <c r="AW206" s="155"/>
      <c r="AX206" s="155"/>
      <c r="AY206" s="155"/>
      <c r="AZ206" s="155"/>
      <c r="BA206" s="155"/>
      <c r="BB206" s="155"/>
      <c r="BC206" s="156"/>
      <c r="BD206" s="163">
        <f>A221</f>
        <v>2</v>
      </c>
      <c r="BE206" s="164"/>
      <c r="BF206" s="183" t="str">
        <f>C221</f>
        <v>C</v>
      </c>
      <c r="BG206" s="185" t="str">
        <f>IF(VLOOKUP($BF206,$A202:$C214,3,FALSE)=0,"",CONCATENATE(VLOOKUP(VLOOKUP($BF206,$A202:$C214,3,FALSE),Players!$C:$G,4,FALSE)," ",VLOOKUP($BF206,$A202:$C214,3,FALSE)," ",IF(ISERROR(VLOOKUP(VLOOKUP($BF206,$A202:$C214,3,FALSE),Players!$C:$G,5,FALSE)),"()",CONCATENATE("(",VLOOKUP(VLOOKUP($BF206,$A202:$C214,3,FALSE),Players!$C:$G,5,FALSE),")"))))</f>
        <v/>
      </c>
      <c r="BH206" s="186"/>
      <c r="BI206" s="186"/>
      <c r="BJ206" s="186"/>
      <c r="BK206" s="186"/>
      <c r="BL206" s="186"/>
      <c r="BM206" s="186"/>
      <c r="BN206" s="186"/>
      <c r="BO206" s="186"/>
      <c r="BP206" s="186"/>
      <c r="BQ206" s="186"/>
      <c r="BR206" s="186"/>
      <c r="BS206" s="186"/>
      <c r="BT206" s="186"/>
      <c r="BU206" s="187"/>
      <c r="BV206" s="170" t="str">
        <f>IF(D221&lt;&gt;"",D221,"")</f>
        <v/>
      </c>
      <c r="BW206" s="171"/>
      <c r="BX206" s="335" t="str">
        <f>IF(F221&lt;&gt;"",F221,"")</f>
        <v/>
      </c>
      <c r="BY206" s="171"/>
      <c r="BZ206" s="335" t="str">
        <f>IF(H221&lt;&gt;"",H221,"")</f>
        <v/>
      </c>
      <c r="CA206" s="171"/>
      <c r="CB206" s="335" t="str">
        <f>IF(J221&lt;&gt;"",J221,"")</f>
        <v/>
      </c>
      <c r="CC206" s="171"/>
      <c r="CD206" s="335" t="str">
        <f>IF(L221&lt;&gt;"",L221,"")</f>
        <v/>
      </c>
      <c r="CE206" s="337"/>
      <c r="CF206" s="174" t="str">
        <f>IF($CD206=$CD208,IF($CB206=$CB208,IF($BZ206&lt;&gt;"",IF($BZ206&gt;$BZ208,"W","L"),""),IF($CB206&gt;$CB208,"W","L")),IF($CD206&gt;$CD208,"W","L"))</f>
        <v/>
      </c>
      <c r="CG206" s="154" t="str">
        <f>CONCATENATE($A200," ",$D200,","," ",$F198)</f>
        <v>Group: 4, Men's Singles</v>
      </c>
      <c r="CH206" s="155"/>
      <c r="CI206" s="155"/>
      <c r="CJ206" s="155"/>
      <c r="CK206" s="155"/>
      <c r="CL206" s="155"/>
      <c r="CM206" s="155"/>
      <c r="CN206" s="155"/>
      <c r="CO206" s="155"/>
      <c r="CP206" s="155"/>
      <c r="CQ206" s="155"/>
      <c r="CR206" s="155"/>
      <c r="CS206" s="156"/>
      <c r="CT206" s="163">
        <f>O221</f>
        <v>9</v>
      </c>
      <c r="CU206" s="164"/>
      <c r="CV206" s="183" t="str">
        <f>Q221</f>
        <v>C</v>
      </c>
      <c r="CW206" s="185" t="str">
        <f>IF(VLOOKUP($CV206,$A202:$C214,3,FALSE)=0,"",CONCATENATE(VLOOKUP(VLOOKUP($CV206,$A202:$C214,3,FALSE),Players!$C:$G,4,FALSE)," ",VLOOKUP($CV206,$A202:$C214,3,FALSE)," ",IF(ISERROR(VLOOKUP(VLOOKUP($CV206,$A202:$C214,3,FALSE),Players!$C:$G,5,FALSE)),"()",CONCATENATE("(",VLOOKUP(VLOOKUP($CV206,$A202:$C214,3,FALSE),Players!$C:$G,5,FALSE),")"))))</f>
        <v/>
      </c>
      <c r="CX206" s="186"/>
      <c r="CY206" s="186"/>
      <c r="CZ206" s="186"/>
      <c r="DA206" s="186"/>
      <c r="DB206" s="186"/>
      <c r="DC206" s="186"/>
      <c r="DD206" s="186"/>
      <c r="DE206" s="186"/>
      <c r="DF206" s="186"/>
      <c r="DG206" s="186"/>
      <c r="DH206" s="186"/>
      <c r="DI206" s="186"/>
      <c r="DJ206" s="186"/>
      <c r="DK206" s="187"/>
      <c r="DL206" s="170" t="str">
        <f>IF(R221&lt;&gt;"",R221,"")</f>
        <v/>
      </c>
      <c r="DM206" s="171"/>
      <c r="DN206" s="335" t="str">
        <f>IF(T221&lt;&gt;"",T221,"")</f>
        <v/>
      </c>
      <c r="DO206" s="171"/>
      <c r="DP206" s="335" t="str">
        <f>IF(V221&lt;&gt;"",V221,"")</f>
        <v/>
      </c>
      <c r="DQ206" s="171"/>
      <c r="DR206" s="335" t="str">
        <f>IF(X221&lt;&gt;"",X221,"")</f>
        <v/>
      </c>
      <c r="DS206" s="171"/>
      <c r="DT206" s="335" t="str">
        <f>IF(Z221&lt;&gt;"",Z221,"")</f>
        <v/>
      </c>
      <c r="DU206" s="337"/>
      <c r="DV206" s="174" t="str">
        <f>IF($DT206=$DT208,IF($DR206=$DR208,IF($DP206&lt;&gt;"",IF($DP206&gt;$DP208,"W","L"),""),IF($DR206&gt;$DR208,"W","L")),IF($DT206&gt;$DT208,"W","L"))</f>
        <v/>
      </c>
      <c r="DW206" s="154" t="str">
        <f>CONCATENATE($A200," ",$D200,","," ",$F198)</f>
        <v>Group: 4, Men's Singles</v>
      </c>
      <c r="DX206" s="155"/>
      <c r="DY206" s="155"/>
      <c r="DZ206" s="155"/>
      <c r="EA206" s="155"/>
      <c r="EB206" s="155"/>
      <c r="EC206" s="155"/>
      <c r="ED206" s="155"/>
      <c r="EE206" s="155"/>
      <c r="EF206" s="155"/>
      <c r="EG206" s="155"/>
      <c r="EH206" s="155"/>
      <c r="EI206" s="156"/>
      <c r="EJ206" s="163">
        <f>AC221</f>
        <v>16</v>
      </c>
      <c r="EK206" s="164"/>
      <c r="EL206" s="183" t="str">
        <f>AE221</f>
        <v>A</v>
      </c>
      <c r="EM206" s="185" t="str">
        <f>IF(VLOOKUP($EL206,$A202:$C214,3,FALSE)=0,"",CONCATENATE(VLOOKUP(VLOOKUP($EL206,$A202:$C214,3,FALSE),Players!$C:$G,4,FALSE)," ",VLOOKUP($EL206,$A202:$C214,3,FALSE)," ",IF(ISERROR(VLOOKUP(VLOOKUP($EL206,$A202:$C214,3,FALSE),Players!$C:$G,5,FALSE)),"()",CONCATENATE("(",VLOOKUP(VLOOKUP($EL206,$A202:$C214,3,FALSE),Players!$C:$G,5,FALSE),")"))))</f>
        <v/>
      </c>
      <c r="EN206" s="186"/>
      <c r="EO206" s="186"/>
      <c r="EP206" s="186"/>
      <c r="EQ206" s="186"/>
      <c r="ER206" s="186"/>
      <c r="ES206" s="186"/>
      <c r="ET206" s="186"/>
      <c r="EU206" s="186"/>
      <c r="EV206" s="186"/>
      <c r="EW206" s="186"/>
      <c r="EX206" s="186"/>
      <c r="EY206" s="186"/>
      <c r="EZ206" s="186"/>
      <c r="FA206" s="187"/>
      <c r="FB206" s="170" t="str">
        <f>IF(AF221&lt;&gt;"",AF221,"")</f>
        <v/>
      </c>
      <c r="FC206" s="171"/>
      <c r="FD206" s="335" t="str">
        <f>IF(AH221&lt;&gt;"",AH221,"")</f>
        <v/>
      </c>
      <c r="FE206" s="171"/>
      <c r="FF206" s="335" t="str">
        <f>IF(AJ221&lt;&gt;"",AJ221,"")</f>
        <v/>
      </c>
      <c r="FG206" s="171"/>
      <c r="FH206" s="335" t="str">
        <f>IF(AL221&lt;&gt;"",AL221,"")</f>
        <v/>
      </c>
      <c r="FI206" s="171"/>
      <c r="FJ206" s="335" t="str">
        <f>IF(AN221&lt;&gt;"",AN221,"")</f>
        <v/>
      </c>
      <c r="FK206" s="337"/>
      <c r="FL206" s="174" t="str">
        <f>IF($FJ206=$FJ208,IF($FH206=$FH208,IF($FF206&lt;&gt;"",IF($FF206&gt;$FF208,"W","L"),""),IF($FH206&gt;$FH208,"W","L")),IF($FJ206&gt;$FJ208,"W","L"))</f>
        <v/>
      </c>
    </row>
    <row r="207" spans="1:170" ht="11.25" customHeight="1">
      <c r="A207" s="212"/>
      <c r="B207" s="213"/>
      <c r="C207" s="218"/>
      <c r="D207" s="218"/>
      <c r="E207" s="218"/>
      <c r="F207" s="218"/>
      <c r="G207" s="218"/>
      <c r="H207" s="218"/>
      <c r="I207" s="218"/>
      <c r="J207" s="218"/>
      <c r="K207" s="218"/>
      <c r="L207" s="218"/>
      <c r="M207" s="218"/>
      <c r="N207" s="218"/>
      <c r="O207" s="218"/>
      <c r="P207" s="218"/>
      <c r="Q207" s="218"/>
      <c r="R207" s="218"/>
      <c r="S207" s="218"/>
      <c r="T207" s="218"/>
      <c r="U207" s="218"/>
      <c r="V207" s="218"/>
      <c r="W207" s="219"/>
      <c r="X207" s="232"/>
      <c r="Y207" s="361"/>
      <c r="Z207" s="234"/>
      <c r="AA207" s="233"/>
      <c r="AB207" s="363"/>
      <c r="AC207" s="364"/>
      <c r="AD207" s="234"/>
      <c r="AE207" s="233"/>
      <c r="AF207" s="234"/>
      <c r="AG207" s="233"/>
      <c r="AH207" s="234"/>
      <c r="AI207" s="233"/>
      <c r="AJ207" s="234"/>
      <c r="AK207" s="233"/>
      <c r="AL207" s="241"/>
      <c r="AM207" s="240"/>
      <c r="AN207" s="258"/>
      <c r="AO207" s="243"/>
      <c r="AQ207" s="157"/>
      <c r="AR207" s="158"/>
      <c r="AS207" s="158"/>
      <c r="AT207" s="158"/>
      <c r="AU207" s="158"/>
      <c r="AV207" s="158"/>
      <c r="AW207" s="158"/>
      <c r="AX207" s="158"/>
      <c r="AY207" s="158"/>
      <c r="AZ207" s="158"/>
      <c r="BA207" s="158"/>
      <c r="BB207" s="158"/>
      <c r="BC207" s="159"/>
      <c r="BD207" s="165"/>
      <c r="BE207" s="166"/>
      <c r="BF207" s="184"/>
      <c r="BG207" s="188"/>
      <c r="BH207" s="189"/>
      <c r="BI207" s="189"/>
      <c r="BJ207" s="189"/>
      <c r="BK207" s="189"/>
      <c r="BL207" s="189"/>
      <c r="BM207" s="189"/>
      <c r="BN207" s="189"/>
      <c r="BO207" s="189"/>
      <c r="BP207" s="189"/>
      <c r="BQ207" s="189"/>
      <c r="BR207" s="189"/>
      <c r="BS207" s="189"/>
      <c r="BT207" s="189"/>
      <c r="BU207" s="190"/>
      <c r="BV207" s="172"/>
      <c r="BW207" s="173"/>
      <c r="BX207" s="336"/>
      <c r="BY207" s="173"/>
      <c r="BZ207" s="336"/>
      <c r="CA207" s="173"/>
      <c r="CB207" s="336"/>
      <c r="CC207" s="173"/>
      <c r="CD207" s="336"/>
      <c r="CE207" s="338"/>
      <c r="CF207" s="174"/>
      <c r="CG207" s="157"/>
      <c r="CH207" s="158"/>
      <c r="CI207" s="158"/>
      <c r="CJ207" s="158"/>
      <c r="CK207" s="158"/>
      <c r="CL207" s="158"/>
      <c r="CM207" s="158"/>
      <c r="CN207" s="158"/>
      <c r="CO207" s="158"/>
      <c r="CP207" s="158"/>
      <c r="CQ207" s="158"/>
      <c r="CR207" s="158"/>
      <c r="CS207" s="159"/>
      <c r="CT207" s="165"/>
      <c r="CU207" s="166"/>
      <c r="CV207" s="184"/>
      <c r="CW207" s="188"/>
      <c r="CX207" s="189"/>
      <c r="CY207" s="189"/>
      <c r="CZ207" s="189"/>
      <c r="DA207" s="189"/>
      <c r="DB207" s="189"/>
      <c r="DC207" s="189"/>
      <c r="DD207" s="189"/>
      <c r="DE207" s="189"/>
      <c r="DF207" s="189"/>
      <c r="DG207" s="189"/>
      <c r="DH207" s="189"/>
      <c r="DI207" s="189"/>
      <c r="DJ207" s="189"/>
      <c r="DK207" s="190"/>
      <c r="DL207" s="172"/>
      <c r="DM207" s="173"/>
      <c r="DN207" s="336"/>
      <c r="DO207" s="173"/>
      <c r="DP207" s="336"/>
      <c r="DQ207" s="173"/>
      <c r="DR207" s="336"/>
      <c r="DS207" s="173"/>
      <c r="DT207" s="336"/>
      <c r="DU207" s="338"/>
      <c r="DV207" s="174"/>
      <c r="DW207" s="157"/>
      <c r="DX207" s="158"/>
      <c r="DY207" s="158"/>
      <c r="DZ207" s="158"/>
      <c r="EA207" s="158"/>
      <c r="EB207" s="158"/>
      <c r="EC207" s="158"/>
      <c r="ED207" s="158"/>
      <c r="EE207" s="158"/>
      <c r="EF207" s="158"/>
      <c r="EG207" s="158"/>
      <c r="EH207" s="158"/>
      <c r="EI207" s="159"/>
      <c r="EJ207" s="165"/>
      <c r="EK207" s="166"/>
      <c r="EL207" s="184"/>
      <c r="EM207" s="188"/>
      <c r="EN207" s="189"/>
      <c r="EO207" s="189"/>
      <c r="EP207" s="189"/>
      <c r="EQ207" s="189"/>
      <c r="ER207" s="189"/>
      <c r="ES207" s="189"/>
      <c r="ET207" s="189"/>
      <c r="EU207" s="189"/>
      <c r="EV207" s="189"/>
      <c r="EW207" s="189"/>
      <c r="EX207" s="189"/>
      <c r="EY207" s="189"/>
      <c r="EZ207" s="189"/>
      <c r="FA207" s="190"/>
      <c r="FB207" s="172"/>
      <c r="FC207" s="173"/>
      <c r="FD207" s="336"/>
      <c r="FE207" s="173"/>
      <c r="FF207" s="336"/>
      <c r="FG207" s="173"/>
      <c r="FH207" s="336"/>
      <c r="FI207" s="173"/>
      <c r="FJ207" s="336"/>
      <c r="FK207" s="338"/>
      <c r="FL207" s="174"/>
    </row>
    <row r="208" spans="1:170" ht="11.25" customHeight="1">
      <c r="A208" s="210" t="str">
        <f>AD200</f>
        <v>D</v>
      </c>
      <c r="B208" s="211"/>
      <c r="C208" s="357"/>
      <c r="D208" s="343"/>
      <c r="E208" s="343"/>
      <c r="F208" s="343"/>
      <c r="G208" s="343"/>
      <c r="H208" s="343"/>
      <c r="I208" s="343"/>
      <c r="J208" s="343"/>
      <c r="K208" s="343"/>
      <c r="L208" s="343"/>
      <c r="M208" s="215"/>
      <c r="N208" s="215"/>
      <c r="O208" s="215"/>
      <c r="P208" s="343"/>
      <c r="Q208" s="343"/>
      <c r="R208" s="343"/>
      <c r="S208" s="343"/>
      <c r="T208" s="343"/>
      <c r="U208" s="343"/>
      <c r="V208" s="343"/>
      <c r="W208" s="344"/>
      <c r="X208" s="220" t="str">
        <f>IF(AD202&lt;&gt;"",IF(AD202="W","L","W"),"")</f>
        <v/>
      </c>
      <c r="Y208" s="221"/>
      <c r="Z208" s="227" t="str">
        <f>IF(AD204&lt;&gt;"",IF(AD204="W","L","W"),"")</f>
        <v/>
      </c>
      <c r="AA208" s="221"/>
      <c r="AB208" s="227" t="str">
        <f>IF(AD206&lt;&gt;"",IF(AD206="W","L","W"),"")</f>
        <v/>
      </c>
      <c r="AC208" s="221"/>
      <c r="AD208" s="228"/>
      <c r="AE208" s="362"/>
      <c r="AF208" s="227" t="str">
        <f>IF($D198="1P",IF(L225=L227,IF(J225=J227,IF(H225&lt;&gt;"",IF(H225&gt;H227,"W","L"),""),IF(J225&gt;J227,"W","L")),IF(L225&gt;L227,"W","L")),IF(L225=L227,IF(J225=J227,IF(H225&lt;&gt;"",IF(H225&gt;H227,"W","L"),""),IF(J225&gt;J227,"W","L")),IF(L225&gt;L227,"W","L")))</f>
        <v/>
      </c>
      <c r="AG208" s="221"/>
      <c r="AH208" s="227" t="str">
        <f>IF($D198="1P",IF(Z229=Z231,IF(X229=X231,IF(V229&lt;&gt;"",IF(V229&gt;V231,"W","L"),""),IF(X229&gt;X231,"W","L")),IF(Z229&gt;Z231,"W","L")),IF(Z217=Z219,IF(X217=X219,IF(V217&lt;&gt;"",IF(V217&gt;V219,"W","L"),""),IF(X217&gt;X219,"W","L")),IF(Z217&gt;Z219,"W","L")))</f>
        <v/>
      </c>
      <c r="AI208" s="221"/>
      <c r="AJ208" s="227" t="str">
        <f>IF($D198="1P",IF(AN237=AN239,IF(AL237=AL239,IF(AJ237&lt;&gt;"",IF(AJ237&gt;AJ239,"W","L"),""),IF(AL237&gt;AL239,"W","L")),IF(AN237&gt;AN239,"W","L")),IF(AN225=AN227,IF(AL225=AL227,IF(AJ225&lt;&gt;"",IF(AJ225&gt;AJ227,"W","L"),""),IF(AL225&gt;AL227,"W","L")),IF(AN225&gt;AN227,"W","L")))</f>
        <v/>
      </c>
      <c r="AK208" s="221"/>
      <c r="AL208" s="239" t="str">
        <f>IF(OR(COUNTIF(X208:AJ208,"W"),COUNTIF(X208:AJ208,"L")),COUNTIF(X208:AJ208,"W")*2+COUNTIF(X208:AJ208,"L"),"")</f>
        <v/>
      </c>
      <c r="AM208" s="240"/>
      <c r="AN208" s="242" t="str">
        <f>IF(AL208&lt;&gt;"",RANK(AL208,AL202:AL214,0),"")</f>
        <v/>
      </c>
      <c r="AO208" s="243"/>
      <c r="AQ208" s="157"/>
      <c r="AR208" s="158"/>
      <c r="AS208" s="158"/>
      <c r="AT208" s="158"/>
      <c r="AU208" s="158"/>
      <c r="AV208" s="158"/>
      <c r="AW208" s="158"/>
      <c r="AX208" s="158"/>
      <c r="AY208" s="158"/>
      <c r="AZ208" s="158"/>
      <c r="BA208" s="158"/>
      <c r="BB208" s="158"/>
      <c r="BC208" s="159"/>
      <c r="BD208" s="165"/>
      <c r="BE208" s="166"/>
      <c r="BF208" s="175" t="str">
        <f>C223</f>
        <v>F</v>
      </c>
      <c r="BG208" s="177" t="str">
        <f>IF(VLOOKUP($BF208,$A202:$C214,3,FALSE)=0,"",CONCATENATE(VLOOKUP(VLOOKUP($BF208,$A202:$C214,3,FALSE),Players!$C:$G,4,FALSE)," ",VLOOKUP($BF208,$A202:$C214,3,FALSE)," ",IF(ISERROR(VLOOKUP(VLOOKUP($BF208,$A202:$C214,3,FALSE),Players!$C:$G,5,FALSE)),"()",CONCATENATE("(",VLOOKUP(VLOOKUP($BF208,$A202:$C214,3,FALSE),Players!$C:$G,5,FALSE),")"))))</f>
        <v/>
      </c>
      <c r="BH208" s="178"/>
      <c r="BI208" s="178"/>
      <c r="BJ208" s="178"/>
      <c r="BK208" s="178"/>
      <c r="BL208" s="178"/>
      <c r="BM208" s="178"/>
      <c r="BN208" s="178"/>
      <c r="BO208" s="178"/>
      <c r="BP208" s="178"/>
      <c r="BQ208" s="178"/>
      <c r="BR208" s="178"/>
      <c r="BS208" s="178"/>
      <c r="BT208" s="178"/>
      <c r="BU208" s="179"/>
      <c r="BV208" s="150" t="str">
        <f>IF(D223&lt;&gt;"",D223,"")</f>
        <v/>
      </c>
      <c r="BW208" s="151"/>
      <c r="BX208" s="288" t="str">
        <f>IF(F223&lt;&gt;"",F223,"")</f>
        <v/>
      </c>
      <c r="BY208" s="151"/>
      <c r="BZ208" s="288" t="str">
        <f>IF(H223&lt;&gt;"",H223,"")</f>
        <v/>
      </c>
      <c r="CA208" s="151"/>
      <c r="CB208" s="288" t="str">
        <f>IF(J223&lt;&gt;"",J223,"")</f>
        <v/>
      </c>
      <c r="CC208" s="151"/>
      <c r="CD208" s="288" t="str">
        <f>IF(L223&lt;&gt;"",L223,"")</f>
        <v/>
      </c>
      <c r="CE208" s="332"/>
      <c r="CF208" s="174" t="str">
        <f>IF($CF206&lt;&gt;"",IF(CF206="W","L","W"),"")</f>
        <v/>
      </c>
      <c r="CG208" s="157"/>
      <c r="CH208" s="158"/>
      <c r="CI208" s="158"/>
      <c r="CJ208" s="158"/>
      <c r="CK208" s="158"/>
      <c r="CL208" s="158"/>
      <c r="CM208" s="158"/>
      <c r="CN208" s="158"/>
      <c r="CO208" s="158"/>
      <c r="CP208" s="158"/>
      <c r="CQ208" s="158"/>
      <c r="CR208" s="158"/>
      <c r="CS208" s="159"/>
      <c r="CT208" s="165"/>
      <c r="CU208" s="166"/>
      <c r="CV208" s="175" t="str">
        <f>Q223</f>
        <v>G</v>
      </c>
      <c r="CW208" s="177" t="str">
        <f>IF(VLOOKUP($CV208,$A202:$C214,3,FALSE)=0,"",CONCATENATE(VLOOKUP(VLOOKUP($CV208,$A202:$C214,3,FALSE),Players!$C:$G,4,FALSE)," ",VLOOKUP($CV208,$A202:$C214,3,FALSE)," ",IF(ISERROR(VLOOKUP(VLOOKUP($CV208,$A202:$C214,3,FALSE),Players!$C:$G,5,FALSE)),"()",CONCATENATE("(",VLOOKUP(VLOOKUP($CV208,$A202:$C214,3,FALSE),Players!$C:$G,5,FALSE),")"))))</f>
        <v/>
      </c>
      <c r="CX208" s="178"/>
      <c r="CY208" s="178"/>
      <c r="CZ208" s="178"/>
      <c r="DA208" s="178"/>
      <c r="DB208" s="178"/>
      <c r="DC208" s="178"/>
      <c r="DD208" s="178"/>
      <c r="DE208" s="178"/>
      <c r="DF208" s="178"/>
      <c r="DG208" s="178"/>
      <c r="DH208" s="178"/>
      <c r="DI208" s="178"/>
      <c r="DJ208" s="178"/>
      <c r="DK208" s="179"/>
      <c r="DL208" s="150" t="str">
        <f>IF(R223&lt;&gt;"",R223,"")</f>
        <v/>
      </c>
      <c r="DM208" s="151"/>
      <c r="DN208" s="288" t="str">
        <f>IF(T223&lt;&gt;"",T223,"")</f>
        <v/>
      </c>
      <c r="DO208" s="151"/>
      <c r="DP208" s="288" t="str">
        <f>IF(V223&lt;&gt;"",V223,"")</f>
        <v/>
      </c>
      <c r="DQ208" s="151"/>
      <c r="DR208" s="288" t="str">
        <f>IF(X223&lt;&gt;"",X223,"")</f>
        <v/>
      </c>
      <c r="DS208" s="151"/>
      <c r="DT208" s="288" t="str">
        <f>IF(Z223&lt;&gt;"",Z223,"")</f>
        <v/>
      </c>
      <c r="DU208" s="332"/>
      <c r="DV208" s="174" t="str">
        <f>IF($DV206&lt;&gt;"",IF(DV206="W","L","W"),"")</f>
        <v/>
      </c>
      <c r="DW208" s="157"/>
      <c r="DX208" s="158"/>
      <c r="DY208" s="158"/>
      <c r="DZ208" s="158"/>
      <c r="EA208" s="158"/>
      <c r="EB208" s="158"/>
      <c r="EC208" s="158"/>
      <c r="ED208" s="158"/>
      <c r="EE208" s="158"/>
      <c r="EF208" s="158"/>
      <c r="EG208" s="158"/>
      <c r="EH208" s="158"/>
      <c r="EI208" s="159"/>
      <c r="EJ208" s="165"/>
      <c r="EK208" s="166"/>
      <c r="EL208" s="175" t="str">
        <f>AE223</f>
        <v>B</v>
      </c>
      <c r="EM208" s="177" t="str">
        <f>IF(VLOOKUP($EL208,$A202:$C214,3,FALSE)=0,"",CONCATENATE(VLOOKUP(VLOOKUP($EL208,$A202:$C214,3,FALSE),Players!$C:$G,4,FALSE)," ",VLOOKUP($EL208,$A202:$C214,3,FALSE)," ",IF(ISERROR(VLOOKUP(VLOOKUP($EL208,$A202:$C214,3,FALSE),Players!$C:$G,5,FALSE)),"()",CONCATENATE("(",VLOOKUP(VLOOKUP($EL208,$A202:$C214,3,FALSE),Players!$C:$G,5,FALSE),")"))))</f>
        <v/>
      </c>
      <c r="EN208" s="178"/>
      <c r="EO208" s="178"/>
      <c r="EP208" s="178"/>
      <c r="EQ208" s="178"/>
      <c r="ER208" s="178"/>
      <c r="ES208" s="178"/>
      <c r="ET208" s="178"/>
      <c r="EU208" s="178"/>
      <c r="EV208" s="178"/>
      <c r="EW208" s="178"/>
      <c r="EX208" s="178"/>
      <c r="EY208" s="178"/>
      <c r="EZ208" s="178"/>
      <c r="FA208" s="179"/>
      <c r="FB208" s="150" t="str">
        <f>IF(AF223&lt;&gt;"",AF223,"")</f>
        <v/>
      </c>
      <c r="FC208" s="151"/>
      <c r="FD208" s="288" t="str">
        <f>IF(AH223&lt;&gt;"",AH223,"")</f>
        <v/>
      </c>
      <c r="FE208" s="151"/>
      <c r="FF208" s="288" t="str">
        <f>IF(AJ223&lt;&gt;"",AJ223,"")</f>
        <v/>
      </c>
      <c r="FG208" s="151"/>
      <c r="FH208" s="288" t="str">
        <f>IF(AL223&lt;&gt;"",AL223,"")</f>
        <v/>
      </c>
      <c r="FI208" s="151"/>
      <c r="FJ208" s="288" t="str">
        <f>IF(AN223&lt;&gt;"",AN223,"")</f>
        <v/>
      </c>
      <c r="FK208" s="332"/>
      <c r="FL208" s="174" t="str">
        <f>IF($FL206&lt;&gt;"",IF(FL206="W","L","W"),"")</f>
        <v/>
      </c>
    </row>
    <row r="209" spans="1:170" ht="11.25" customHeight="1" thickBot="1">
      <c r="A209" s="212"/>
      <c r="B209" s="213"/>
      <c r="C209" s="218"/>
      <c r="D209" s="218"/>
      <c r="E209" s="218"/>
      <c r="F209" s="218"/>
      <c r="G209" s="218"/>
      <c r="H209" s="218"/>
      <c r="I209" s="218"/>
      <c r="J209" s="218"/>
      <c r="K209" s="218"/>
      <c r="L209" s="218"/>
      <c r="M209" s="218"/>
      <c r="N209" s="218"/>
      <c r="O209" s="218"/>
      <c r="P209" s="218"/>
      <c r="Q209" s="218"/>
      <c r="R209" s="218"/>
      <c r="S209" s="218"/>
      <c r="T209" s="218"/>
      <c r="U209" s="218"/>
      <c r="V209" s="218"/>
      <c r="W209" s="219"/>
      <c r="X209" s="232"/>
      <c r="Y209" s="233"/>
      <c r="Z209" s="234"/>
      <c r="AA209" s="233"/>
      <c r="AB209" s="234"/>
      <c r="AC209" s="233"/>
      <c r="AD209" s="363"/>
      <c r="AE209" s="364"/>
      <c r="AF209" s="234"/>
      <c r="AG209" s="233"/>
      <c r="AH209" s="234"/>
      <c r="AI209" s="233"/>
      <c r="AJ209" s="234"/>
      <c r="AK209" s="233"/>
      <c r="AL209" s="241"/>
      <c r="AM209" s="240"/>
      <c r="AN209" s="258"/>
      <c r="AO209" s="243"/>
      <c r="AQ209" s="160"/>
      <c r="AR209" s="161"/>
      <c r="AS209" s="161"/>
      <c r="AT209" s="161"/>
      <c r="AU209" s="161"/>
      <c r="AV209" s="161"/>
      <c r="AW209" s="161"/>
      <c r="AX209" s="161"/>
      <c r="AY209" s="161"/>
      <c r="AZ209" s="161"/>
      <c r="BA209" s="161"/>
      <c r="BB209" s="161"/>
      <c r="BC209" s="162"/>
      <c r="BD209" s="167"/>
      <c r="BE209" s="168"/>
      <c r="BF209" s="176"/>
      <c r="BG209" s="180"/>
      <c r="BH209" s="181"/>
      <c r="BI209" s="181"/>
      <c r="BJ209" s="181"/>
      <c r="BK209" s="181"/>
      <c r="BL209" s="181"/>
      <c r="BM209" s="181"/>
      <c r="BN209" s="181"/>
      <c r="BO209" s="181"/>
      <c r="BP209" s="181"/>
      <c r="BQ209" s="181"/>
      <c r="BR209" s="181"/>
      <c r="BS209" s="181"/>
      <c r="BT209" s="181"/>
      <c r="BU209" s="182"/>
      <c r="BV209" s="152"/>
      <c r="BW209" s="153"/>
      <c r="BX209" s="333"/>
      <c r="BY209" s="153"/>
      <c r="BZ209" s="333"/>
      <c r="CA209" s="153"/>
      <c r="CB209" s="333"/>
      <c r="CC209" s="153"/>
      <c r="CD209" s="333"/>
      <c r="CE209" s="334"/>
      <c r="CF209" s="349"/>
      <c r="CG209" s="160"/>
      <c r="CH209" s="161"/>
      <c r="CI209" s="161"/>
      <c r="CJ209" s="161"/>
      <c r="CK209" s="161"/>
      <c r="CL209" s="161"/>
      <c r="CM209" s="161"/>
      <c r="CN209" s="161"/>
      <c r="CO209" s="161"/>
      <c r="CP209" s="161"/>
      <c r="CQ209" s="161"/>
      <c r="CR209" s="161"/>
      <c r="CS209" s="162"/>
      <c r="CT209" s="167"/>
      <c r="CU209" s="168"/>
      <c r="CV209" s="176"/>
      <c r="CW209" s="180"/>
      <c r="CX209" s="181"/>
      <c r="CY209" s="181"/>
      <c r="CZ209" s="181"/>
      <c r="DA209" s="181"/>
      <c r="DB209" s="181"/>
      <c r="DC209" s="181"/>
      <c r="DD209" s="181"/>
      <c r="DE209" s="181"/>
      <c r="DF209" s="181"/>
      <c r="DG209" s="181"/>
      <c r="DH209" s="181"/>
      <c r="DI209" s="181"/>
      <c r="DJ209" s="181"/>
      <c r="DK209" s="182"/>
      <c r="DL209" s="152"/>
      <c r="DM209" s="153"/>
      <c r="DN209" s="333"/>
      <c r="DO209" s="153"/>
      <c r="DP209" s="333"/>
      <c r="DQ209" s="153"/>
      <c r="DR209" s="333"/>
      <c r="DS209" s="153"/>
      <c r="DT209" s="333"/>
      <c r="DU209" s="334"/>
      <c r="DV209" s="174"/>
      <c r="DW209" s="160"/>
      <c r="DX209" s="161"/>
      <c r="DY209" s="161"/>
      <c r="DZ209" s="161"/>
      <c r="EA209" s="161"/>
      <c r="EB209" s="161"/>
      <c r="EC209" s="161"/>
      <c r="ED209" s="161"/>
      <c r="EE209" s="161"/>
      <c r="EF209" s="161"/>
      <c r="EG209" s="161"/>
      <c r="EH209" s="161"/>
      <c r="EI209" s="162"/>
      <c r="EJ209" s="167"/>
      <c r="EK209" s="168"/>
      <c r="EL209" s="176"/>
      <c r="EM209" s="180"/>
      <c r="EN209" s="181"/>
      <c r="EO209" s="181"/>
      <c r="EP209" s="181"/>
      <c r="EQ209" s="181"/>
      <c r="ER209" s="181"/>
      <c r="ES209" s="181"/>
      <c r="ET209" s="181"/>
      <c r="EU209" s="181"/>
      <c r="EV209" s="181"/>
      <c r="EW209" s="181"/>
      <c r="EX209" s="181"/>
      <c r="EY209" s="181"/>
      <c r="EZ209" s="181"/>
      <c r="FA209" s="182"/>
      <c r="FB209" s="152"/>
      <c r="FC209" s="153"/>
      <c r="FD209" s="333"/>
      <c r="FE209" s="153"/>
      <c r="FF209" s="333"/>
      <c r="FG209" s="153"/>
      <c r="FH209" s="333"/>
      <c r="FI209" s="153"/>
      <c r="FJ209" s="333"/>
      <c r="FK209" s="334"/>
      <c r="FL209" s="174"/>
    </row>
    <row r="210" spans="1:170" ht="11.25" customHeight="1">
      <c r="A210" s="210" t="str">
        <f>AF200</f>
        <v>E</v>
      </c>
      <c r="B210" s="211"/>
      <c r="C210" s="357"/>
      <c r="D210" s="343"/>
      <c r="E210" s="343"/>
      <c r="F210" s="343"/>
      <c r="G210" s="343"/>
      <c r="H210" s="343"/>
      <c r="I210" s="343"/>
      <c r="J210" s="343"/>
      <c r="K210" s="343"/>
      <c r="L210" s="343"/>
      <c r="M210" s="215"/>
      <c r="N210" s="215"/>
      <c r="O210" s="215"/>
      <c r="P210" s="343"/>
      <c r="Q210" s="343"/>
      <c r="R210" s="343"/>
      <c r="S210" s="343"/>
      <c r="T210" s="343"/>
      <c r="U210" s="343"/>
      <c r="V210" s="343"/>
      <c r="W210" s="344"/>
      <c r="X210" s="220" t="str">
        <f>IF(AF202&lt;&gt;"",IF(AF202="W","L","W"),"")</f>
        <v/>
      </c>
      <c r="Y210" s="221"/>
      <c r="Z210" s="227" t="str">
        <f>IF(AF204&lt;&gt;"",IF(AF204="W","L","W"),"")</f>
        <v/>
      </c>
      <c r="AA210" s="221"/>
      <c r="AB210" s="227" t="str">
        <f>IF(AF206&lt;&gt;"",IF(AF206="W","L","W"),"")</f>
        <v/>
      </c>
      <c r="AC210" s="221"/>
      <c r="AD210" s="227" t="str">
        <f>IF(AF208&lt;&gt;"",IF(AF208="W","L","W"),"")</f>
        <v/>
      </c>
      <c r="AE210" s="221"/>
      <c r="AF210" s="228"/>
      <c r="AG210" s="362"/>
      <c r="AH210" s="227" t="str">
        <f>IF($D198="1P",IF(AN241=AN243,IF(AL241=AL243,IF(AJ241&lt;&gt;"",IF(AJ241&gt;AJ243,"W","L"),""),IF(AL241&gt;AL243,"W","L")),IF(AN241&gt;AN243,"W","L")),IF(AN229=AN231,IF(AL229=AL231,IF(AJ229&lt;&gt;"",IF(AJ229&gt;AJ231,"W","L"),""),IF(AL229&gt;AL231,"W","L")),IF(AN229&gt;AN231,"W","L")))</f>
        <v/>
      </c>
      <c r="AI210" s="221"/>
      <c r="AJ210" s="227" t="str">
        <f>IF($D198="1P",IF(Z217=Z219,IF(X217=X219,IF(V217&lt;&gt;"",IF(V217&gt;V219,"W","L"),""),IF(X217&gt;X219,"W","L")),IF(Z217&gt;Z219,"W","L")),IF(AN237=AN239,IF(AL237=AL239,IF(AJ237&lt;&gt;"",IF(AJ237&gt;AJ239,"W","L"),""),IF(AL237&gt;AL239,"W","L")),IF(AN237&gt;AN239,"W","L")))</f>
        <v/>
      </c>
      <c r="AK210" s="221"/>
      <c r="AL210" s="239" t="str">
        <f>IF(OR(COUNTIF(X210:AJ210,"W"),COUNTIF(X210:AJ210,"L")),COUNTIF(X210:AJ210,"W")*2+COUNTIF(X210:AJ210,"L"),"")</f>
        <v/>
      </c>
      <c r="AM210" s="240"/>
      <c r="AN210" s="242" t="str">
        <f>IF(AL210&lt;&gt;"",RANK(AL210,AL202:AL214,0),"")</f>
        <v/>
      </c>
      <c r="AO210" s="243"/>
      <c r="AQ210" s="126"/>
      <c r="AR210" s="126"/>
      <c r="AS210" s="126"/>
      <c r="AT210" s="126"/>
      <c r="AU210" s="126"/>
      <c r="AV210" s="126"/>
      <c r="AW210" s="126"/>
      <c r="AX210" s="126"/>
      <c r="AY210" s="126"/>
      <c r="AZ210" s="126"/>
      <c r="BA210" s="126"/>
      <c r="BB210" s="126"/>
      <c r="BC210" s="126"/>
      <c r="BV210" s="169" t="str">
        <f>IF(CF206&lt;&gt;"",IF(AND(AND(BV206&gt;-1,BV208&gt;-1),OR(BV206&gt;10,BV208&gt;10),ABS(BV206-BV208)&gt;1,IF(OR(BV206&gt;11,BV208&gt;11),ABS(BV206-BV208)=2,TRUE),BV206=INT(BV206),BV208=INT(BV208)),"","Error"),"")</f>
        <v/>
      </c>
      <c r="BW210" s="169"/>
      <c r="BX210" s="169" t="str">
        <f>IF(CF206&lt;&gt;"",IF(AND(AND(BX206&gt;-1,BX208&gt;-1),OR(BX206&gt;10,BX208&gt;10),ABS(BX206-BX208)&gt;1,IF(OR(BX206&gt;11,BX208&gt;11),ABS(BX206-BX208)=2,TRUE),BX206=INT(BX206),BX208=INT(BX208)),"","Error"),"")</f>
        <v/>
      </c>
      <c r="BY210" s="169"/>
      <c r="BZ210" s="169" t="str">
        <f>IF(CF206&lt;&gt;"",IF(AND(AND(BZ206&gt;-1,BZ208&gt;-1),OR(BZ206&gt;10,BZ208&gt;10),ABS(BZ206-BZ208)&gt;1,IF(OR(BZ206&gt;11,BZ208&gt;11),ABS(BZ206-BZ208)=2,TRUE),BZ206=INT(BZ206),BZ208=INT(BZ208)),"","Error"),"")</f>
        <v/>
      </c>
      <c r="CA210" s="169"/>
      <c r="CB210" s="169" t="str">
        <f>IF(AND(CF206&lt;&gt;"",CB206&lt;&gt;""),IF(AND(AND(CB206&gt;-1,CB208&gt;-1),OR(CB206&gt;10,CB208&gt;10),ABS(CB206-CB208)&gt;1,IF(OR(CB206&gt;11,CB208&gt;11),ABS(CB206-CB208)=2,TRUE),CB206=INT(CB206),CB208=INT(CB208)),"","Error"),"")</f>
        <v/>
      </c>
      <c r="CC210" s="169"/>
      <c r="CD210" s="169" t="str">
        <f>IF(AND(CF206&lt;&gt;"",CD206&lt;&gt;""),IF(AND(AND(CD206&gt;-1,CD208&gt;-1),OR(CD206&gt;10,CD208&gt;10),ABS(CD206-CD208)&gt;1,IF(OR(CD206&gt;11,CD208&gt;11),ABS(CD206-CD208)=2,TRUE),CD206=INT(CD206),CD208=INT(CD208)),"","Error"),"")</f>
        <v/>
      </c>
      <c r="CE210" s="169"/>
      <c r="CG210" s="126"/>
      <c r="CH210" s="126"/>
      <c r="CI210" s="126"/>
      <c r="CJ210" s="126"/>
      <c r="CK210" s="126"/>
      <c r="CL210" s="126"/>
      <c r="CM210" s="126"/>
      <c r="CN210" s="126"/>
      <c r="CO210" s="126"/>
      <c r="CP210" s="126"/>
      <c r="CQ210" s="126"/>
      <c r="CR210" s="126"/>
      <c r="CS210" s="126"/>
      <c r="DL210" s="169" t="str">
        <f>IF(DV206&lt;&gt;"",IF(AND(AND(DL206&gt;-1,DL208&gt;-1),OR(DL206&gt;10,DL208&gt;10),ABS(DL206-DL208)&gt;1,IF(OR(DL206&gt;11,DL208&gt;11),ABS(DL206-DL208)=2,TRUE),DL206=INT(DL206),DL208=INT(DL208)),"","Error"),"")</f>
        <v/>
      </c>
      <c r="DM210" s="169"/>
      <c r="DN210" s="169" t="str">
        <f>IF(DV206&lt;&gt;"",IF(AND(AND(DN206&gt;-1,DN208&gt;-1),OR(DN206&gt;10,DN208&gt;10),ABS(DN206-DN208)&gt;1,IF(OR(DN206&gt;11,DN208&gt;11),ABS(DN206-DN208)=2,TRUE),DN206=INT(DN206),DN208=INT(DN208)),"","Error"),"")</f>
        <v/>
      </c>
      <c r="DO210" s="169"/>
      <c r="DP210" s="169" t="str">
        <f>IF(DV206&lt;&gt;"",IF(AND(AND(DP206&gt;-1,DP208&gt;-1),OR(DP206&gt;10,DP208&gt;10),ABS(DP206-DP208)&gt;1,IF(OR(DP206&gt;11,DP208&gt;11),ABS(DP206-DP208)=2,TRUE),DP206=INT(DP206),DP208=INT(DP208)),"","Error"),"")</f>
        <v/>
      </c>
      <c r="DQ210" s="169"/>
      <c r="DR210" s="169" t="str">
        <f>IF(AND(DV206&lt;&gt;"",DR206&lt;&gt;""),IF(AND(AND(DR206&gt;-1,DR208&gt;-1),OR(DR206&gt;10,DR208&gt;10),ABS(DR206-DR208)&gt;1,IF(OR(DR206&gt;11,DR208&gt;11),ABS(DR206-DR208)=2,TRUE),DR206=INT(DR206),DR208=INT(DR208)),"","Error"),"")</f>
        <v/>
      </c>
      <c r="DS210" s="169"/>
      <c r="DT210" s="169" t="str">
        <f>IF(AND(DV206&lt;&gt;"",DT206&lt;&gt;""),IF(AND(AND(DT206&gt;-1,DT208&gt;-1),OR(DT206&gt;10,DT208&gt;10),ABS(DT206-DT208)&gt;1,IF(OR(DT206&gt;11,DT208&gt;11),ABS(DT206-DT208)=2,TRUE),DT206=INT(DT206),DT208=INT(DT208)),"","Error"),"")</f>
        <v/>
      </c>
      <c r="DU210" s="169"/>
      <c r="DW210" s="126"/>
      <c r="DX210" s="126"/>
      <c r="DY210" s="126"/>
      <c r="DZ210" s="126"/>
      <c r="EA210" s="126"/>
      <c r="EB210" s="126"/>
      <c r="EC210" s="126"/>
      <c r="ED210" s="126"/>
      <c r="EE210" s="126"/>
      <c r="EF210" s="126"/>
      <c r="EG210" s="126"/>
      <c r="EH210" s="126"/>
      <c r="EI210" s="126"/>
      <c r="FB210" s="169" t="str">
        <f>IF(FL206&lt;&gt;"",IF(AND(AND(FB206&gt;-1,FB208&gt;-1),OR(FB206&gt;10,FB208&gt;10),ABS(FB206-FB208)&gt;1,IF(OR(FB206&gt;11,FB208&gt;11),ABS(FB206-FB208)=2,TRUE),FB206=INT(FB206),FB208=INT(FB208)),"","Error"),"")</f>
        <v/>
      </c>
      <c r="FC210" s="169"/>
      <c r="FD210" s="169" t="str">
        <f>IF(FL206&lt;&gt;"",IF(AND(AND(FD206&gt;-1,FD208&gt;-1),OR(FD206&gt;10,FD208&gt;10),ABS(FD206-FD208)&gt;1,IF(OR(FD206&gt;11,FD208&gt;11),ABS(FD206-FD208)=2,TRUE),FD206=INT(FD206),FD208=INT(FD208)),"","Error"),"")</f>
        <v/>
      </c>
      <c r="FE210" s="169"/>
      <c r="FF210" s="169" t="str">
        <f>IF(FL206&lt;&gt;"",IF(AND(AND(FF206&gt;-1,FF208&gt;-1),OR(FF206&gt;10,FF208&gt;10),ABS(FF206-FF208)&gt;1,IF(OR(FF206&gt;11,FF208&gt;11),ABS(FF206-FF208)=2,TRUE),FF206=INT(FF206),FF208=INT(FF208)),"","Error"),"")</f>
        <v/>
      </c>
      <c r="FG210" s="169"/>
      <c r="FH210" s="169" t="str">
        <f>IF(AND(FL206&lt;&gt;"",FH206&lt;&gt;""),IF(AND(AND(FH206&gt;-1,FH208&gt;-1),OR(FH206&gt;10,FH208&gt;10),ABS(FH206-FH208)&gt;1,IF(OR(FH206&gt;11,FH208&gt;11),ABS(FH206-FH208)=2,TRUE),FH206=INT(FH206),FH208=INT(FH208)),"","Error"),"")</f>
        <v/>
      </c>
      <c r="FI210" s="169"/>
      <c r="FJ210" s="169" t="str">
        <f>IF(AND(FL206&lt;&gt;"",FJ206&lt;&gt;""),IF(AND(AND(FJ206&gt;-1,FJ208&gt;-1),OR(FJ206&gt;10,FJ208&gt;10),ABS(FJ206-FJ208)&gt;1,IF(OR(FJ206&gt;11,FJ208&gt;11),ABS(FJ206-FJ208)=2,TRUE),FJ206=INT(FJ206),FJ208=INT(FJ208)),"","Error"),"")</f>
        <v/>
      </c>
      <c r="FK210" s="169"/>
    </row>
    <row r="211" spans="1:170" ht="11.25" customHeight="1">
      <c r="A211" s="212"/>
      <c r="B211" s="213"/>
      <c r="C211" s="218"/>
      <c r="D211" s="218"/>
      <c r="E211" s="218"/>
      <c r="F211" s="218"/>
      <c r="G211" s="218"/>
      <c r="H211" s="218"/>
      <c r="I211" s="218"/>
      <c r="J211" s="218"/>
      <c r="K211" s="218"/>
      <c r="L211" s="218"/>
      <c r="M211" s="218"/>
      <c r="N211" s="218"/>
      <c r="O211" s="218"/>
      <c r="P211" s="218"/>
      <c r="Q211" s="218"/>
      <c r="R211" s="218"/>
      <c r="S211" s="218"/>
      <c r="T211" s="218"/>
      <c r="U211" s="218"/>
      <c r="V211" s="218"/>
      <c r="W211" s="219"/>
      <c r="X211" s="232"/>
      <c r="Y211" s="233"/>
      <c r="Z211" s="234"/>
      <c r="AA211" s="233"/>
      <c r="AB211" s="234"/>
      <c r="AC211" s="233"/>
      <c r="AD211" s="234"/>
      <c r="AE211" s="233"/>
      <c r="AF211" s="363"/>
      <c r="AG211" s="364"/>
      <c r="AH211" s="234"/>
      <c r="AI211" s="233"/>
      <c r="AJ211" s="234"/>
      <c r="AK211" s="233"/>
      <c r="AL211" s="241"/>
      <c r="AM211" s="240"/>
      <c r="AN211" s="258"/>
      <c r="AO211" s="243"/>
      <c r="AQ211" s="126"/>
      <c r="AR211" s="126"/>
      <c r="AS211" s="126"/>
      <c r="AT211" s="126"/>
      <c r="AU211" s="126"/>
      <c r="AV211" s="126"/>
      <c r="AW211" s="126"/>
      <c r="AX211" s="126"/>
      <c r="AY211" s="126"/>
      <c r="AZ211" s="126"/>
      <c r="BA211" s="126"/>
      <c r="BB211" s="126"/>
      <c r="BC211" s="126"/>
      <c r="CG211" s="126"/>
      <c r="CH211" s="126"/>
      <c r="CI211" s="126"/>
      <c r="CJ211" s="126"/>
      <c r="CK211" s="126"/>
      <c r="CL211" s="126"/>
      <c r="CM211" s="126"/>
      <c r="CN211" s="126"/>
      <c r="CO211" s="126"/>
      <c r="CP211" s="126"/>
      <c r="CQ211" s="126"/>
      <c r="CR211" s="126"/>
      <c r="CS211" s="126"/>
      <c r="DW211" s="126"/>
      <c r="DX211" s="126"/>
      <c r="DY211" s="126"/>
      <c r="DZ211" s="126"/>
      <c r="EA211" s="126"/>
      <c r="EB211" s="126"/>
      <c r="EC211" s="126"/>
      <c r="ED211" s="126"/>
      <c r="EE211" s="126"/>
      <c r="EF211" s="126"/>
      <c r="EG211" s="126"/>
      <c r="EH211" s="126"/>
      <c r="EI211" s="126"/>
    </row>
    <row r="212" spans="1:170" ht="11.25" customHeight="1">
      <c r="A212" s="210" t="str">
        <f>AH200</f>
        <v>F</v>
      </c>
      <c r="B212" s="211"/>
      <c r="C212" s="357"/>
      <c r="D212" s="343"/>
      <c r="E212" s="343"/>
      <c r="F212" s="343"/>
      <c r="G212" s="343"/>
      <c r="H212" s="343"/>
      <c r="I212" s="343"/>
      <c r="J212" s="343"/>
      <c r="K212" s="343"/>
      <c r="L212" s="343"/>
      <c r="M212" s="215"/>
      <c r="N212" s="215"/>
      <c r="O212" s="215"/>
      <c r="P212" s="343"/>
      <c r="Q212" s="343"/>
      <c r="R212" s="343"/>
      <c r="S212" s="343"/>
      <c r="T212" s="343"/>
      <c r="U212" s="343"/>
      <c r="V212" s="343"/>
      <c r="W212" s="344"/>
      <c r="X212" s="220" t="str">
        <f>IF(AH202&lt;&gt;"",IF(AH202="W","L","W"),"")</f>
        <v/>
      </c>
      <c r="Y212" s="221"/>
      <c r="Z212" s="227" t="str">
        <f>IF(AH204&lt;&gt;"",IF(AH204="W","L","W"),"")</f>
        <v/>
      </c>
      <c r="AA212" s="221"/>
      <c r="AB212" s="227" t="str">
        <f>IF(AH206&lt;&gt;"",IF(AH206="W","L","W"),"")</f>
        <v/>
      </c>
      <c r="AC212" s="221"/>
      <c r="AD212" s="227" t="str">
        <f>IF(AH208&lt;&gt;"",IF(AH208="W","L","W"),"")</f>
        <v/>
      </c>
      <c r="AE212" s="221"/>
      <c r="AF212" s="227" t="str">
        <f>IF(AH210&lt;&gt;"",IF(AH210="W","L","W"),"")</f>
        <v/>
      </c>
      <c r="AG212" s="221"/>
      <c r="AH212" s="228"/>
      <c r="AI212" s="229"/>
      <c r="AJ212" s="227" t="str">
        <f>IF($D198="1P",IF(AN229=AN231,IF(AL229=AL231,IF(AJ229&lt;&gt;"",IF(AJ229&gt;AJ231,"W","L"),""),IF(AL229&gt;AL231,"W","L")),IF(AN229&gt;AN231,"W","L")),IF(AN217=AN219,IF(AL217=AL219,IF(AJ217&lt;&gt;"",IF(AJ217&gt;AJ219,"W","L"),""),IF(AL217&gt;AL219,"W","L")),IF(AN217&gt;AN219,"W","L")))</f>
        <v/>
      </c>
      <c r="AK212" s="221"/>
      <c r="AL212" s="353" t="str">
        <f>IF(OR(COUNTIF(X212:AJ212,"W"),COUNTIF(X212:AJ212,"L")),COUNTIF(X212:AJ212,"W")*2+COUNTIF(X212:AJ212,"L"),"")</f>
        <v/>
      </c>
      <c r="AM212" s="354"/>
      <c r="AN212" s="355" t="str">
        <f>IF(AL212&lt;&gt;"",RANK(AL212,AL202:AL214,0),"")</f>
        <v/>
      </c>
      <c r="AO212" s="356"/>
      <c r="AQ212" s="127"/>
      <c r="AR212" s="127"/>
      <c r="AS212" s="127"/>
      <c r="AT212" s="127"/>
      <c r="AU212" s="127"/>
      <c r="AV212" s="127"/>
      <c r="AW212" s="127"/>
      <c r="AX212" s="127"/>
      <c r="AY212" s="127"/>
      <c r="AZ212" s="127"/>
      <c r="BA212" s="127"/>
      <c r="BB212" s="127"/>
      <c r="BC212" s="127"/>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G212" s="127"/>
      <c r="CH212" s="127"/>
      <c r="CI212" s="127"/>
      <c r="CJ212" s="127"/>
      <c r="CK212" s="127"/>
      <c r="CL212" s="127"/>
      <c r="CM212" s="127"/>
      <c r="CN212" s="127"/>
      <c r="CO212" s="127"/>
      <c r="CP212" s="127"/>
      <c r="CQ212" s="127"/>
      <c r="CR212" s="127"/>
      <c r="CS212" s="127"/>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W212" s="127"/>
      <c r="DX212" s="127"/>
      <c r="DY212" s="127"/>
      <c r="DZ212" s="127"/>
      <c r="EA212" s="127"/>
      <c r="EB212" s="127"/>
      <c r="EC212" s="127"/>
      <c r="ED212" s="127"/>
      <c r="EE212" s="127"/>
      <c r="EF212" s="127"/>
      <c r="EG212" s="127"/>
      <c r="EH212" s="127"/>
      <c r="EI212" s="127"/>
      <c r="EJ212" s="40"/>
      <c r="EK212" s="40"/>
      <c r="EL212" s="40"/>
      <c r="EM212" s="40"/>
      <c r="EN212" s="40"/>
      <c r="EO212" s="40"/>
      <c r="EP212" s="40"/>
      <c r="EQ212" s="40"/>
      <c r="ER212" s="40"/>
      <c r="ES212" s="40"/>
      <c r="ET212" s="40"/>
      <c r="EU212" s="40"/>
      <c r="EV212" s="40"/>
      <c r="EW212" s="40"/>
      <c r="EX212" s="40"/>
      <c r="EY212" s="40"/>
      <c r="EZ212" s="40"/>
      <c r="FA212" s="40"/>
      <c r="FB212" s="40"/>
      <c r="FC212" s="40"/>
      <c r="FD212" s="40"/>
      <c r="FE212" s="40"/>
      <c r="FF212" s="40"/>
      <c r="FG212" s="40"/>
      <c r="FH212" s="40"/>
      <c r="FI212" s="40"/>
      <c r="FJ212" s="40"/>
      <c r="FK212" s="40"/>
    </row>
    <row r="213" spans="1:170" ht="11.25" customHeight="1">
      <c r="A213" s="212"/>
      <c r="B213" s="213"/>
      <c r="C213" s="218"/>
      <c r="D213" s="218"/>
      <c r="E213" s="218"/>
      <c r="F213" s="218"/>
      <c r="G213" s="218"/>
      <c r="H213" s="218"/>
      <c r="I213" s="218"/>
      <c r="J213" s="218"/>
      <c r="K213" s="218"/>
      <c r="L213" s="218"/>
      <c r="M213" s="218"/>
      <c r="N213" s="218"/>
      <c r="O213" s="218"/>
      <c r="P213" s="218"/>
      <c r="Q213" s="218"/>
      <c r="R213" s="218"/>
      <c r="S213" s="218"/>
      <c r="T213" s="218"/>
      <c r="U213" s="218"/>
      <c r="V213" s="218"/>
      <c r="W213" s="219"/>
      <c r="X213" s="232"/>
      <c r="Y213" s="233"/>
      <c r="Z213" s="234"/>
      <c r="AA213" s="233"/>
      <c r="AB213" s="234"/>
      <c r="AC213" s="233"/>
      <c r="AD213" s="234"/>
      <c r="AE213" s="233"/>
      <c r="AF213" s="234"/>
      <c r="AG213" s="233"/>
      <c r="AH213" s="235"/>
      <c r="AI213" s="236"/>
      <c r="AJ213" s="234"/>
      <c r="AK213" s="233"/>
      <c r="AL213" s="358"/>
      <c r="AM213" s="359"/>
      <c r="AN213" s="258"/>
      <c r="AO213" s="243"/>
      <c r="AQ213" s="128"/>
      <c r="AR213" s="128"/>
      <c r="AS213" s="128"/>
      <c r="AT213" s="128"/>
      <c r="AU213" s="128"/>
      <c r="AV213" s="128"/>
      <c r="AW213" s="128"/>
      <c r="AX213" s="128"/>
      <c r="AY213" s="128"/>
      <c r="AZ213" s="128"/>
      <c r="BA213" s="128"/>
      <c r="BB213" s="128"/>
      <c r="BC213" s="128"/>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G213" s="128"/>
      <c r="CH213" s="128"/>
      <c r="CI213" s="128"/>
      <c r="CJ213" s="128"/>
      <c r="CK213" s="128"/>
      <c r="CL213" s="128"/>
      <c r="CM213" s="128"/>
      <c r="CN213" s="128"/>
      <c r="CO213" s="128"/>
      <c r="CP213" s="128"/>
      <c r="CQ213" s="128"/>
      <c r="CR213" s="128"/>
      <c r="CS213" s="128"/>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c r="DW213" s="128"/>
      <c r="DX213" s="128"/>
      <c r="DY213" s="128"/>
      <c r="DZ213" s="128"/>
      <c r="EA213" s="128"/>
      <c r="EB213" s="128"/>
      <c r="EC213" s="128"/>
      <c r="ED213" s="128"/>
      <c r="EE213" s="128"/>
      <c r="EF213" s="128"/>
      <c r="EG213" s="128"/>
      <c r="EH213" s="128"/>
      <c r="EI213" s="128"/>
      <c r="EJ213" s="41"/>
      <c r="EK213" s="41"/>
      <c r="EL213" s="41"/>
      <c r="EM213" s="41"/>
      <c r="EN213" s="41"/>
      <c r="EO213" s="41"/>
      <c r="EP213" s="41"/>
      <c r="EQ213" s="41"/>
      <c r="ER213" s="41"/>
      <c r="ES213" s="41"/>
      <c r="ET213" s="41"/>
      <c r="EU213" s="41"/>
      <c r="EV213" s="41"/>
      <c r="EW213" s="41"/>
      <c r="EX213" s="41"/>
      <c r="EY213" s="41"/>
      <c r="EZ213" s="41"/>
      <c r="FA213" s="41"/>
      <c r="FB213" s="41"/>
      <c r="FC213" s="41"/>
      <c r="FD213" s="41"/>
      <c r="FE213" s="41"/>
      <c r="FF213" s="41"/>
      <c r="FG213" s="41"/>
      <c r="FH213" s="41"/>
      <c r="FI213" s="41"/>
      <c r="FJ213" s="41"/>
      <c r="FK213" s="41"/>
    </row>
    <row r="214" spans="1:170" ht="11.25" customHeight="1">
      <c r="A214" s="210" t="str">
        <f>AJ200</f>
        <v>G</v>
      </c>
      <c r="B214" s="211"/>
      <c r="C214" s="357"/>
      <c r="D214" s="343"/>
      <c r="E214" s="343"/>
      <c r="F214" s="343"/>
      <c r="G214" s="343"/>
      <c r="H214" s="343"/>
      <c r="I214" s="343"/>
      <c r="J214" s="343"/>
      <c r="K214" s="343"/>
      <c r="L214" s="343"/>
      <c r="M214" s="215"/>
      <c r="N214" s="215"/>
      <c r="O214" s="215"/>
      <c r="P214" s="343"/>
      <c r="Q214" s="343"/>
      <c r="R214" s="343"/>
      <c r="S214" s="343"/>
      <c r="T214" s="343"/>
      <c r="U214" s="343"/>
      <c r="V214" s="343"/>
      <c r="W214" s="344"/>
      <c r="X214" s="220" t="str">
        <f>IF(AJ202&lt;&gt;"",IF(AJ202="W","L","W"),"")</f>
        <v/>
      </c>
      <c r="Y214" s="221"/>
      <c r="Z214" s="227" t="str">
        <f>IF(AJ204&lt;&gt;"",IF(AJ204="W","L","W"),"")</f>
        <v/>
      </c>
      <c r="AA214" s="221"/>
      <c r="AB214" s="227" t="str">
        <f>IF(AJ206&lt;&gt;"",IF(AJ206="W","L","W"),"")</f>
        <v/>
      </c>
      <c r="AC214" s="221"/>
      <c r="AD214" s="227" t="str">
        <f>IF(AJ208&lt;&gt;"",IF(AJ208="W","L","W"),"")</f>
        <v/>
      </c>
      <c r="AE214" s="221"/>
      <c r="AF214" s="227" t="str">
        <f>IF(AJ210&lt;&gt;"",IF(AJ210="W","L","W"),"")</f>
        <v/>
      </c>
      <c r="AG214" s="221"/>
      <c r="AH214" s="227" t="str">
        <f>IF(AJ212&lt;&gt;"",IF(AJ212="W","L","W"),"")</f>
        <v/>
      </c>
      <c r="AI214" s="221"/>
      <c r="AJ214" s="228"/>
      <c r="AK214" s="351"/>
      <c r="AL214" s="353" t="str">
        <f>IF(OR(COUNTIF(X214:AJ214,"W"),COUNTIF(X214:AJ214,"L")),COUNTIF(X214:AJ214,"W")*2+COUNTIF(X214:AJ214,"L"),"")</f>
        <v/>
      </c>
      <c r="AM214" s="354"/>
      <c r="AN214" s="355" t="str">
        <f>IF(AL214&lt;&gt;"",RANK(AL214,AL202:AL214,0),"")</f>
        <v/>
      </c>
      <c r="AO214" s="356"/>
      <c r="AQ214" s="126"/>
      <c r="AR214" s="126"/>
      <c r="AS214" s="126"/>
      <c r="AT214" s="126"/>
      <c r="AU214" s="126"/>
      <c r="AV214" s="126"/>
      <c r="AW214" s="126"/>
      <c r="AX214" s="126"/>
      <c r="AY214" s="126"/>
      <c r="AZ214" s="126"/>
      <c r="BA214" s="126"/>
      <c r="BB214" s="126"/>
      <c r="BC214" s="126"/>
      <c r="CG214" s="126"/>
      <c r="CH214" s="126"/>
      <c r="CI214" s="126"/>
      <c r="CJ214" s="126"/>
      <c r="CK214" s="126"/>
      <c r="CL214" s="126"/>
      <c r="CM214" s="126"/>
      <c r="CN214" s="126"/>
      <c r="CO214" s="126"/>
      <c r="CP214" s="126"/>
      <c r="CQ214" s="126"/>
      <c r="CR214" s="126"/>
      <c r="CS214" s="126"/>
      <c r="DW214" s="126"/>
      <c r="DX214" s="126"/>
      <c r="DY214" s="126"/>
      <c r="DZ214" s="126"/>
      <c r="EA214" s="126"/>
      <c r="EB214" s="126"/>
      <c r="EC214" s="126"/>
      <c r="ED214" s="126"/>
      <c r="EE214" s="126"/>
      <c r="EF214" s="126"/>
      <c r="EG214" s="126"/>
      <c r="EH214" s="126"/>
      <c r="EI214" s="126"/>
    </row>
    <row r="215" spans="1:170" ht="11.25" customHeight="1" thickBot="1">
      <c r="A215" s="212"/>
      <c r="B215" s="213"/>
      <c r="C215" s="218"/>
      <c r="D215" s="218"/>
      <c r="E215" s="218"/>
      <c r="F215" s="218"/>
      <c r="G215" s="218"/>
      <c r="H215" s="218"/>
      <c r="I215" s="218"/>
      <c r="J215" s="218"/>
      <c r="K215" s="218"/>
      <c r="L215" s="218"/>
      <c r="M215" s="218"/>
      <c r="N215" s="218"/>
      <c r="O215" s="218"/>
      <c r="P215" s="218"/>
      <c r="Q215" s="218"/>
      <c r="R215" s="218"/>
      <c r="S215" s="218"/>
      <c r="T215" s="218"/>
      <c r="U215" s="218"/>
      <c r="V215" s="218"/>
      <c r="W215" s="219"/>
      <c r="X215" s="222"/>
      <c r="Y215" s="223"/>
      <c r="Z215" s="226"/>
      <c r="AA215" s="223"/>
      <c r="AB215" s="226"/>
      <c r="AC215" s="223"/>
      <c r="AD215" s="226"/>
      <c r="AE215" s="223"/>
      <c r="AF215" s="226"/>
      <c r="AG215" s="223"/>
      <c r="AH215" s="226"/>
      <c r="AI215" s="223"/>
      <c r="AJ215" s="230"/>
      <c r="AK215" s="352"/>
      <c r="AL215" s="347"/>
      <c r="AM215" s="348"/>
      <c r="AN215" s="248"/>
      <c r="AO215" s="249"/>
      <c r="AP215" s="2"/>
      <c r="AQ215" s="127"/>
      <c r="AR215" s="127"/>
      <c r="AS215" s="127"/>
      <c r="AT215" s="127"/>
      <c r="AU215" s="127"/>
      <c r="AV215" s="127"/>
      <c r="AW215" s="127"/>
      <c r="AX215" s="127"/>
      <c r="AY215" s="127"/>
      <c r="AZ215" s="127"/>
      <c r="BA215" s="127"/>
      <c r="BB215" s="127"/>
      <c r="BC215" s="127"/>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G215" s="127"/>
      <c r="CH215" s="127"/>
      <c r="CI215" s="127"/>
      <c r="CJ215" s="127"/>
      <c r="CK215" s="127"/>
      <c r="CL215" s="127"/>
      <c r="CM215" s="127"/>
      <c r="CN215" s="127"/>
      <c r="CO215" s="127"/>
      <c r="CP215" s="127"/>
      <c r="CQ215" s="127"/>
      <c r="CR215" s="127"/>
      <c r="CS215" s="127"/>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2"/>
      <c r="DW215" s="127"/>
      <c r="DX215" s="127"/>
      <c r="DY215" s="127"/>
      <c r="DZ215" s="127"/>
      <c r="EA215" s="127"/>
      <c r="EB215" s="127"/>
      <c r="EC215" s="127"/>
      <c r="ED215" s="127"/>
      <c r="EE215" s="127"/>
      <c r="EF215" s="127"/>
      <c r="EG215" s="127"/>
      <c r="EH215" s="127"/>
      <c r="EI215" s="127"/>
      <c r="EJ215" s="40"/>
      <c r="EK215" s="40"/>
      <c r="EL215" s="40"/>
      <c r="EM215" s="40"/>
      <c r="EN215" s="40"/>
      <c r="EO215" s="40"/>
      <c r="EP215" s="40"/>
      <c r="EQ215" s="40"/>
      <c r="ER215" s="40"/>
      <c r="ES215" s="40"/>
      <c r="ET215" s="40"/>
      <c r="EU215" s="40"/>
      <c r="EV215" s="40"/>
      <c r="EW215" s="40"/>
      <c r="EX215" s="40"/>
      <c r="EY215" s="40"/>
      <c r="EZ215" s="40"/>
      <c r="FA215" s="40"/>
      <c r="FB215" s="40"/>
      <c r="FC215" s="40"/>
      <c r="FD215" s="40"/>
      <c r="FE215" s="40"/>
      <c r="FF215" s="40"/>
      <c r="FG215" s="40"/>
      <c r="FH215" s="40"/>
      <c r="FI215" s="40"/>
      <c r="FJ215" s="40"/>
      <c r="FK215" s="40"/>
      <c r="FL215" s="2"/>
      <c r="FM215" s="2"/>
      <c r="FN215" s="2"/>
    </row>
    <row r="216" spans="1:170" ht="11.25" customHeight="1" thickBo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154" t="str">
        <f>CONCATENATE($A200," ",$D200,","," ",$F198)</f>
        <v>Group: 4, Men's Singles</v>
      </c>
      <c r="AR216" s="155"/>
      <c r="AS216" s="155"/>
      <c r="AT216" s="155"/>
      <c r="AU216" s="155"/>
      <c r="AV216" s="155"/>
      <c r="AW216" s="155"/>
      <c r="AX216" s="155"/>
      <c r="AY216" s="155"/>
      <c r="AZ216" s="155"/>
      <c r="BA216" s="155"/>
      <c r="BB216" s="155"/>
      <c r="BC216" s="156"/>
      <c r="BD216" s="163">
        <f>A225</f>
        <v>3</v>
      </c>
      <c r="BE216" s="164"/>
      <c r="BF216" s="183" t="str">
        <f>C225</f>
        <v>D</v>
      </c>
      <c r="BG216" s="185" t="str">
        <f>IF(VLOOKUP($BF216,$A202:$C214,3,FALSE)=0,"",CONCATENATE(VLOOKUP(VLOOKUP($BF216,$A202:$C214,3,FALSE),Players!$C:$G,4,FALSE)," ",VLOOKUP($BF216,$A202:$C214,3,FALSE)," ",IF(ISERROR(VLOOKUP(VLOOKUP($BF216,$A202:$C214,3,FALSE),Players!$C:$G,5,FALSE)),"()",CONCATENATE("(",VLOOKUP(VLOOKUP($BF216,$A202:$C214,3,FALSE),Players!$C:$G,5,FALSE),")"))))</f>
        <v/>
      </c>
      <c r="BH216" s="186"/>
      <c r="BI216" s="186"/>
      <c r="BJ216" s="186"/>
      <c r="BK216" s="186"/>
      <c r="BL216" s="186"/>
      <c r="BM216" s="186"/>
      <c r="BN216" s="186"/>
      <c r="BO216" s="186"/>
      <c r="BP216" s="186"/>
      <c r="BQ216" s="186"/>
      <c r="BR216" s="186"/>
      <c r="BS216" s="186"/>
      <c r="BT216" s="186"/>
      <c r="BU216" s="187"/>
      <c r="BV216" s="170" t="str">
        <f>IF(D225&lt;&gt;"",D225,"")</f>
        <v/>
      </c>
      <c r="BW216" s="171"/>
      <c r="BX216" s="335" t="str">
        <f>IF(F225&lt;&gt;"",F225,"")</f>
        <v/>
      </c>
      <c r="BY216" s="171"/>
      <c r="BZ216" s="335" t="str">
        <f>IF(H225&lt;&gt;"",H225,"")</f>
        <v/>
      </c>
      <c r="CA216" s="171"/>
      <c r="CB216" s="335" t="str">
        <f>IF(J225&lt;&gt;"",J225,"")</f>
        <v/>
      </c>
      <c r="CC216" s="171"/>
      <c r="CD216" s="335" t="str">
        <f>IF(L225&lt;&gt;"",L225,"")</f>
        <v/>
      </c>
      <c r="CE216" s="337"/>
      <c r="CF216" s="174" t="str">
        <f>IF($CD216=$CD218,IF($CB216=$CB218,IF($BZ216&lt;&gt;"",IF($BZ216&gt;$BZ218,"W","L"),""),IF($CB216&gt;$CB218,"W","L")),IF($CD216&gt;$CD218,"W","L"))</f>
        <v/>
      </c>
      <c r="CG216" s="154" t="str">
        <f>CONCATENATE($A200," ",$D200,","," ",$F198)</f>
        <v>Group: 4, Men's Singles</v>
      </c>
      <c r="CH216" s="155"/>
      <c r="CI216" s="155"/>
      <c r="CJ216" s="155"/>
      <c r="CK216" s="155"/>
      <c r="CL216" s="155"/>
      <c r="CM216" s="155"/>
      <c r="CN216" s="155"/>
      <c r="CO216" s="155"/>
      <c r="CP216" s="155"/>
      <c r="CQ216" s="155"/>
      <c r="CR216" s="155"/>
      <c r="CS216" s="156"/>
      <c r="CT216" s="163">
        <f>O225</f>
        <v>10</v>
      </c>
      <c r="CU216" s="164"/>
      <c r="CV216" s="183" t="str">
        <f>Q225</f>
        <v>A</v>
      </c>
      <c r="CW216" s="185" t="str">
        <f>IF(VLOOKUP($CV216,$A202:$C214,3,FALSE)=0,"",CONCATENATE(VLOOKUP(VLOOKUP($CV216,$A202:$C214,3,FALSE),Players!$C:$G,4,FALSE)," ",VLOOKUP($CV216,$A202:$C214,3,FALSE)," ",IF(ISERROR(VLOOKUP(VLOOKUP($CV216,$A202:$C214,3,FALSE),Players!$C:$G,5,FALSE)),"()",CONCATENATE("(",VLOOKUP(VLOOKUP($CV216,$A202:$C214,3,FALSE),Players!$C:$G,5,FALSE),")"))))</f>
        <v/>
      </c>
      <c r="CX216" s="186"/>
      <c r="CY216" s="186"/>
      <c r="CZ216" s="186"/>
      <c r="DA216" s="186"/>
      <c r="DB216" s="186"/>
      <c r="DC216" s="186"/>
      <c r="DD216" s="186"/>
      <c r="DE216" s="186"/>
      <c r="DF216" s="186"/>
      <c r="DG216" s="186"/>
      <c r="DH216" s="186"/>
      <c r="DI216" s="186"/>
      <c r="DJ216" s="186"/>
      <c r="DK216" s="187"/>
      <c r="DL216" s="170" t="str">
        <f>IF(R225&lt;&gt;"",R225,"")</f>
        <v/>
      </c>
      <c r="DM216" s="171"/>
      <c r="DN216" s="335" t="str">
        <f>IF(T225&lt;&gt;"",T225,"")</f>
        <v/>
      </c>
      <c r="DO216" s="171"/>
      <c r="DP216" s="335" t="str">
        <f>IF(V225&lt;&gt;"",V225,"")</f>
        <v/>
      </c>
      <c r="DQ216" s="171"/>
      <c r="DR216" s="335" t="str">
        <f>IF(X225&lt;&gt;"",X225,"")</f>
        <v/>
      </c>
      <c r="DS216" s="171"/>
      <c r="DT216" s="335" t="str">
        <f>IF(Z225&lt;&gt;"",Z225,"")</f>
        <v/>
      </c>
      <c r="DU216" s="337"/>
      <c r="DV216" s="174" t="str">
        <f>IF($DT216=$DT218,IF($DR216=$DR218,IF($DP216&lt;&gt;"",IF($DP216&gt;$DP218,"W","L"),""),IF($DR216&gt;$DR218,"W","L")),IF($DT216&gt;$DT218,"W","L"))</f>
        <v/>
      </c>
      <c r="DW216" s="154" t="str">
        <f>CONCATENATE($A200," ",$D200,","," ",$F198)</f>
        <v>Group: 4, Men's Singles</v>
      </c>
      <c r="DX216" s="155"/>
      <c r="DY216" s="155"/>
      <c r="DZ216" s="155"/>
      <c r="EA216" s="155"/>
      <c r="EB216" s="155"/>
      <c r="EC216" s="155"/>
      <c r="ED216" s="155"/>
      <c r="EE216" s="155"/>
      <c r="EF216" s="155"/>
      <c r="EG216" s="155"/>
      <c r="EH216" s="155"/>
      <c r="EI216" s="156"/>
      <c r="EJ216" s="163">
        <f>AC225</f>
        <v>17</v>
      </c>
      <c r="EK216" s="164"/>
      <c r="EL216" s="183" t="str">
        <f>AE225</f>
        <v>D</v>
      </c>
      <c r="EM216" s="185" t="str">
        <f>IF(VLOOKUP($EL216,$A202:$C214,3,FALSE)=0,"",CONCATENATE(VLOOKUP(VLOOKUP($EL216,$A202:$C214,3,FALSE),Players!$C:$G,4,FALSE)," ",VLOOKUP($EL216,$A202:$C214,3,FALSE)," ",IF(ISERROR(VLOOKUP(VLOOKUP($EL216,$A202:$C214,3,FALSE),Players!$C:$G,5,FALSE)),"()",CONCATENATE("(",VLOOKUP(VLOOKUP($EL216,$A202:$C214,3,FALSE),Players!$C:$G,5,FALSE),")"))))</f>
        <v/>
      </c>
      <c r="EN216" s="186"/>
      <c r="EO216" s="186"/>
      <c r="EP216" s="186"/>
      <c r="EQ216" s="186"/>
      <c r="ER216" s="186"/>
      <c r="ES216" s="186"/>
      <c r="ET216" s="186"/>
      <c r="EU216" s="186"/>
      <c r="EV216" s="186"/>
      <c r="EW216" s="186"/>
      <c r="EX216" s="186"/>
      <c r="EY216" s="186"/>
      <c r="EZ216" s="186"/>
      <c r="FA216" s="187"/>
      <c r="FB216" s="170" t="str">
        <f>IF(AF225&lt;&gt;"",AF225,"")</f>
        <v/>
      </c>
      <c r="FC216" s="171"/>
      <c r="FD216" s="335" t="str">
        <f>IF(AH225&lt;&gt;"",AH225,"")</f>
        <v/>
      </c>
      <c r="FE216" s="171"/>
      <c r="FF216" s="335" t="str">
        <f>IF(AJ225&lt;&gt;"",AJ225,"")</f>
        <v/>
      </c>
      <c r="FG216" s="171"/>
      <c r="FH216" s="335" t="str">
        <f>IF(AL225&lt;&gt;"",AL225,"")</f>
        <v/>
      </c>
      <c r="FI216" s="171"/>
      <c r="FJ216" s="335" t="str">
        <f>IF(AN225&lt;&gt;"",AN225,"")</f>
        <v/>
      </c>
      <c r="FK216" s="337"/>
      <c r="FL216" s="174" t="str">
        <f>IF($FJ216=$FJ218,IF($FH216=$FH218,IF($FF216&lt;&gt;"",IF($FF216&gt;$FF218,"W","L"),""),IF($FH216&gt;$FH218,"W","L")),IF($FJ216&gt;$FJ218,"W","L"))</f>
        <v/>
      </c>
      <c r="FM216" s="2"/>
      <c r="FN216" s="2"/>
    </row>
    <row r="217" spans="1:170" ht="11.25" customHeight="1">
      <c r="A217" s="170">
        <v>1</v>
      </c>
      <c r="B217" s="191"/>
      <c r="C217" s="183" t="str">
        <f>IF($D198="1P","B","B")</f>
        <v>B</v>
      </c>
      <c r="D217" s="197"/>
      <c r="E217" s="198"/>
      <c r="F217" s="197"/>
      <c r="G217" s="198"/>
      <c r="H217" s="197"/>
      <c r="I217" s="198"/>
      <c r="J217" s="197"/>
      <c r="K217" s="198"/>
      <c r="L217" s="197"/>
      <c r="M217" s="208"/>
      <c r="N217" s="69" t="str">
        <f>IF(CF196&lt;&gt;"",IF(CF196="W",IF(SUM(IF(D217&gt;D219,1,0),IF(F217&gt;F219,1,0),IF(H217&gt;H219,1,0),IF(J217&gt;J219,1,0),IF(L217&gt;L219,1,0))&lt;&gt;3,"E",""),""),"")</f>
        <v/>
      </c>
      <c r="O217" s="170">
        <v>8</v>
      </c>
      <c r="P217" s="191"/>
      <c r="Q217" s="183" t="str">
        <f>IF($D198="1P","E","D")</f>
        <v>D</v>
      </c>
      <c r="R217" s="197"/>
      <c r="S217" s="198"/>
      <c r="T217" s="197"/>
      <c r="U217" s="198"/>
      <c r="V217" s="197"/>
      <c r="W217" s="198"/>
      <c r="X217" s="197"/>
      <c r="Y217" s="198"/>
      <c r="Z217" s="197"/>
      <c r="AA217" s="208"/>
      <c r="AB217" s="69" t="str">
        <f>IF(DV196&lt;&gt;"",IF(DV196="W",IF(SUM(IF(R217&gt;R219,1,0),IF(T217&gt;T219,1,0),IF(V217&gt;V219,1,0),IF(X217&gt;X219,1,0),IF(Z217&gt;Z219,1,0))&lt;&gt;3,"E",""),""),"")</f>
        <v/>
      </c>
      <c r="AC217" s="170">
        <v>15</v>
      </c>
      <c r="AD217" s="191"/>
      <c r="AE217" s="183" t="str">
        <f>IF($D198="1P","B","F")</f>
        <v>F</v>
      </c>
      <c r="AF217" s="197"/>
      <c r="AG217" s="198"/>
      <c r="AH217" s="197"/>
      <c r="AI217" s="198"/>
      <c r="AJ217" s="197"/>
      <c r="AK217" s="198"/>
      <c r="AL217" s="197"/>
      <c r="AM217" s="198"/>
      <c r="AN217" s="197"/>
      <c r="AO217" s="208"/>
      <c r="AP217" s="69" t="str">
        <f>IF(FL196&lt;&gt;"",IF(FL196="W",IF(SUM(IF(AF217&gt;AF219,1,0),IF(AH217&gt;AH219,1,0),IF(AJ217&gt;AJ219,1,0),IF(AL217&gt;AL219,1,0),IF(AN217&gt;AN219,1,0))&lt;&gt;3,"E",""),""),"")</f>
        <v/>
      </c>
      <c r="AQ217" s="157"/>
      <c r="AR217" s="158"/>
      <c r="AS217" s="158"/>
      <c r="AT217" s="158"/>
      <c r="AU217" s="158"/>
      <c r="AV217" s="158"/>
      <c r="AW217" s="158"/>
      <c r="AX217" s="158"/>
      <c r="AY217" s="158"/>
      <c r="AZ217" s="158"/>
      <c r="BA217" s="158"/>
      <c r="BB217" s="158"/>
      <c r="BC217" s="159"/>
      <c r="BD217" s="165"/>
      <c r="BE217" s="166"/>
      <c r="BF217" s="184"/>
      <c r="BG217" s="188"/>
      <c r="BH217" s="189"/>
      <c r="BI217" s="189"/>
      <c r="BJ217" s="189"/>
      <c r="BK217" s="189"/>
      <c r="BL217" s="189"/>
      <c r="BM217" s="189"/>
      <c r="BN217" s="189"/>
      <c r="BO217" s="189"/>
      <c r="BP217" s="189"/>
      <c r="BQ217" s="189"/>
      <c r="BR217" s="189"/>
      <c r="BS217" s="189"/>
      <c r="BT217" s="189"/>
      <c r="BU217" s="190"/>
      <c r="BV217" s="172"/>
      <c r="BW217" s="173"/>
      <c r="BX217" s="336"/>
      <c r="BY217" s="173"/>
      <c r="BZ217" s="336"/>
      <c r="CA217" s="173"/>
      <c r="CB217" s="336"/>
      <c r="CC217" s="173"/>
      <c r="CD217" s="336"/>
      <c r="CE217" s="338"/>
      <c r="CF217" s="174"/>
      <c r="CG217" s="157"/>
      <c r="CH217" s="158"/>
      <c r="CI217" s="158"/>
      <c r="CJ217" s="158"/>
      <c r="CK217" s="158"/>
      <c r="CL217" s="158"/>
      <c r="CM217" s="158"/>
      <c r="CN217" s="158"/>
      <c r="CO217" s="158"/>
      <c r="CP217" s="158"/>
      <c r="CQ217" s="158"/>
      <c r="CR217" s="158"/>
      <c r="CS217" s="159"/>
      <c r="CT217" s="165"/>
      <c r="CU217" s="166"/>
      <c r="CV217" s="184"/>
      <c r="CW217" s="188"/>
      <c r="CX217" s="189"/>
      <c r="CY217" s="189"/>
      <c r="CZ217" s="189"/>
      <c r="DA217" s="189"/>
      <c r="DB217" s="189"/>
      <c r="DC217" s="189"/>
      <c r="DD217" s="189"/>
      <c r="DE217" s="189"/>
      <c r="DF217" s="189"/>
      <c r="DG217" s="189"/>
      <c r="DH217" s="189"/>
      <c r="DI217" s="189"/>
      <c r="DJ217" s="189"/>
      <c r="DK217" s="190"/>
      <c r="DL217" s="172"/>
      <c r="DM217" s="173"/>
      <c r="DN217" s="336"/>
      <c r="DO217" s="173"/>
      <c r="DP217" s="336"/>
      <c r="DQ217" s="173"/>
      <c r="DR217" s="336"/>
      <c r="DS217" s="173"/>
      <c r="DT217" s="336"/>
      <c r="DU217" s="338"/>
      <c r="DV217" s="174"/>
      <c r="DW217" s="157"/>
      <c r="DX217" s="158"/>
      <c r="DY217" s="158"/>
      <c r="DZ217" s="158"/>
      <c r="EA217" s="158"/>
      <c r="EB217" s="158"/>
      <c r="EC217" s="158"/>
      <c r="ED217" s="158"/>
      <c r="EE217" s="158"/>
      <c r="EF217" s="158"/>
      <c r="EG217" s="158"/>
      <c r="EH217" s="158"/>
      <c r="EI217" s="159"/>
      <c r="EJ217" s="165"/>
      <c r="EK217" s="166"/>
      <c r="EL217" s="184"/>
      <c r="EM217" s="188"/>
      <c r="EN217" s="189"/>
      <c r="EO217" s="189"/>
      <c r="EP217" s="189"/>
      <c r="EQ217" s="189"/>
      <c r="ER217" s="189"/>
      <c r="ES217" s="189"/>
      <c r="ET217" s="189"/>
      <c r="EU217" s="189"/>
      <c r="EV217" s="189"/>
      <c r="EW217" s="189"/>
      <c r="EX217" s="189"/>
      <c r="EY217" s="189"/>
      <c r="EZ217" s="189"/>
      <c r="FA217" s="190"/>
      <c r="FB217" s="172"/>
      <c r="FC217" s="173"/>
      <c r="FD217" s="336"/>
      <c r="FE217" s="173"/>
      <c r="FF217" s="336"/>
      <c r="FG217" s="173"/>
      <c r="FH217" s="336"/>
      <c r="FI217" s="173"/>
      <c r="FJ217" s="336"/>
      <c r="FK217" s="338"/>
      <c r="FL217" s="174"/>
      <c r="FM217" s="3"/>
      <c r="FN217" s="3"/>
    </row>
    <row r="218" spans="1:170" ht="11.25" customHeight="1">
      <c r="A218" s="192"/>
      <c r="B218" s="193"/>
      <c r="C218" s="196"/>
      <c r="D218" s="199"/>
      <c r="E218" s="200"/>
      <c r="F218" s="199"/>
      <c r="G218" s="200"/>
      <c r="H218" s="199"/>
      <c r="I218" s="200"/>
      <c r="J218" s="199"/>
      <c r="K218" s="200"/>
      <c r="L218" s="199"/>
      <c r="M218" s="209"/>
      <c r="N218" s="69" t="str">
        <f>IF(CF196&lt;&gt;"",IF(ISERROR(AND(BV200="",BX200="",BZ200="",CB200="",CD200="")),"E",IF(AND(BV200="",BX200="",BZ200="",CB200="",CD200=""),"","E")),"")</f>
        <v/>
      </c>
      <c r="O218" s="192"/>
      <c r="P218" s="193"/>
      <c r="Q218" s="196"/>
      <c r="R218" s="199"/>
      <c r="S218" s="200"/>
      <c r="T218" s="199"/>
      <c r="U218" s="200"/>
      <c r="V218" s="199"/>
      <c r="W218" s="200"/>
      <c r="X218" s="199"/>
      <c r="Y218" s="200"/>
      <c r="Z218" s="199"/>
      <c r="AA218" s="209"/>
      <c r="AB218" s="69" t="str">
        <f>IF(DV196&lt;&gt;"",IF(ISERROR(AND(DL200="",DN200="",DP200="",DQ200="",DT200="")),"E",IF(AND(DL200="",DN200="",DP200="",DR200="",DT200=""),"","E")),"")</f>
        <v/>
      </c>
      <c r="AC218" s="192"/>
      <c r="AD218" s="193"/>
      <c r="AE218" s="196"/>
      <c r="AF218" s="199"/>
      <c r="AG218" s="200"/>
      <c r="AH218" s="199"/>
      <c r="AI218" s="200"/>
      <c r="AJ218" s="199"/>
      <c r="AK218" s="200"/>
      <c r="AL218" s="199"/>
      <c r="AM218" s="200"/>
      <c r="AN218" s="199"/>
      <c r="AO218" s="209"/>
      <c r="AP218" s="69" t="str">
        <f>IF(FL196&lt;&gt;"",IF(ISERROR(AND(FB200="",FD200="",FF200="",FH200="",FJ200="")),"E",IF(AND(FB200="",FD200="",FF200="",FH200="",FJ200=""),"","E")),"")</f>
        <v/>
      </c>
      <c r="AQ218" s="157"/>
      <c r="AR218" s="158"/>
      <c r="AS218" s="158"/>
      <c r="AT218" s="158"/>
      <c r="AU218" s="158"/>
      <c r="AV218" s="158"/>
      <c r="AW218" s="158"/>
      <c r="AX218" s="158"/>
      <c r="AY218" s="158"/>
      <c r="AZ218" s="158"/>
      <c r="BA218" s="158"/>
      <c r="BB218" s="158"/>
      <c r="BC218" s="159"/>
      <c r="BD218" s="165"/>
      <c r="BE218" s="166"/>
      <c r="BF218" s="175" t="str">
        <f>C227</f>
        <v>E</v>
      </c>
      <c r="BG218" s="177" t="str">
        <f>IF(VLOOKUP($BF218,$A202:$C214,3,FALSE)=0,"",CONCATENATE(VLOOKUP(VLOOKUP($BF218,$A202:$C214,3,FALSE),Players!$C:$G,4,FALSE)," ",VLOOKUP($BF218,$A202:$C214,3,FALSE)," ",IF(ISERROR(VLOOKUP(VLOOKUP($BF218,$A202:$C214,3,FALSE),Players!$C:$G,5,FALSE)),"()",CONCATENATE("(",VLOOKUP(VLOOKUP($BF218,$A202:$C214,3,FALSE),Players!$C:$G,5,FALSE),")"))))</f>
        <v/>
      </c>
      <c r="BH218" s="178"/>
      <c r="BI218" s="178"/>
      <c r="BJ218" s="178"/>
      <c r="BK218" s="178"/>
      <c r="BL218" s="178"/>
      <c r="BM218" s="178"/>
      <c r="BN218" s="178"/>
      <c r="BO218" s="178"/>
      <c r="BP218" s="178"/>
      <c r="BQ218" s="178"/>
      <c r="BR218" s="178"/>
      <c r="BS218" s="178"/>
      <c r="BT218" s="178"/>
      <c r="BU218" s="179"/>
      <c r="BV218" s="150" t="str">
        <f>IF(D227&lt;&gt;"",D227,"")</f>
        <v/>
      </c>
      <c r="BW218" s="151"/>
      <c r="BX218" s="288" t="str">
        <f>IF(F227&lt;&gt;"",F227,"")</f>
        <v/>
      </c>
      <c r="BY218" s="151"/>
      <c r="BZ218" s="288" t="str">
        <f>IF(H227&lt;&gt;"",H227,"")</f>
        <v/>
      </c>
      <c r="CA218" s="151"/>
      <c r="CB218" s="288" t="str">
        <f>IF(J227&lt;&gt;"",J227,"")</f>
        <v/>
      </c>
      <c r="CC218" s="151"/>
      <c r="CD218" s="288" t="str">
        <f>IF(L227&lt;&gt;"",L227,"")</f>
        <v/>
      </c>
      <c r="CE218" s="332"/>
      <c r="CF218" s="174" t="str">
        <f>IF($CF216&lt;&gt;"",IF(CF216="W","L","W"),"")</f>
        <v/>
      </c>
      <c r="CG218" s="157"/>
      <c r="CH218" s="158"/>
      <c r="CI218" s="158"/>
      <c r="CJ218" s="158"/>
      <c r="CK218" s="158"/>
      <c r="CL218" s="158"/>
      <c r="CM218" s="158"/>
      <c r="CN218" s="158"/>
      <c r="CO218" s="158"/>
      <c r="CP218" s="158"/>
      <c r="CQ218" s="158"/>
      <c r="CR218" s="158"/>
      <c r="CS218" s="159"/>
      <c r="CT218" s="165"/>
      <c r="CU218" s="166"/>
      <c r="CV218" s="175" t="str">
        <f>Q227</f>
        <v>D</v>
      </c>
      <c r="CW218" s="177" t="str">
        <f>IF(VLOOKUP($CV218,$A202:$C214,3,FALSE)=0,"",CONCATENATE(VLOOKUP(VLOOKUP($CV218,$A202:$C214,3,FALSE),Players!$C:$G,4,FALSE)," ",VLOOKUP($CV218,$A202:$C214,3,FALSE)," ",IF(ISERROR(VLOOKUP(VLOOKUP($CV218,$A202:$C214,3,FALSE),Players!$C:$G,5,FALSE)),"()",CONCATENATE("(",VLOOKUP(VLOOKUP($CV218,$A202:$C214,3,FALSE),Players!$C:$G,5,FALSE),")"))))</f>
        <v/>
      </c>
      <c r="CX218" s="178"/>
      <c r="CY218" s="178"/>
      <c r="CZ218" s="178"/>
      <c r="DA218" s="178"/>
      <c r="DB218" s="178"/>
      <c r="DC218" s="178"/>
      <c r="DD218" s="178"/>
      <c r="DE218" s="178"/>
      <c r="DF218" s="178"/>
      <c r="DG218" s="178"/>
      <c r="DH218" s="178"/>
      <c r="DI218" s="178"/>
      <c r="DJ218" s="178"/>
      <c r="DK218" s="179"/>
      <c r="DL218" s="150" t="str">
        <f>IF(R227&lt;&gt;"",R227,"")</f>
        <v/>
      </c>
      <c r="DM218" s="151"/>
      <c r="DN218" s="288" t="str">
        <f>IF(T227&lt;&gt;"",T227,"")</f>
        <v/>
      </c>
      <c r="DO218" s="151"/>
      <c r="DP218" s="288" t="str">
        <f>IF(V227&lt;&gt;"",V227,"")</f>
        <v/>
      </c>
      <c r="DQ218" s="151"/>
      <c r="DR218" s="288" t="str">
        <f>IF(X227&lt;&gt;"",X227,"")</f>
        <v/>
      </c>
      <c r="DS218" s="151"/>
      <c r="DT218" s="288" t="str">
        <f>IF(Z227&lt;&gt;"",Z227,"")</f>
        <v/>
      </c>
      <c r="DU218" s="332"/>
      <c r="DV218" s="174" t="str">
        <f>IF($DV216&lt;&gt;"",IF(DV216="W","L","W"),"")</f>
        <v/>
      </c>
      <c r="DW218" s="157"/>
      <c r="DX218" s="158"/>
      <c r="DY218" s="158"/>
      <c r="DZ218" s="158"/>
      <c r="EA218" s="158"/>
      <c r="EB218" s="158"/>
      <c r="EC218" s="158"/>
      <c r="ED218" s="158"/>
      <c r="EE218" s="158"/>
      <c r="EF218" s="158"/>
      <c r="EG218" s="158"/>
      <c r="EH218" s="158"/>
      <c r="EI218" s="159"/>
      <c r="EJ218" s="165"/>
      <c r="EK218" s="166"/>
      <c r="EL218" s="175" t="str">
        <f>AE227</f>
        <v>G</v>
      </c>
      <c r="EM218" s="177" t="str">
        <f>IF(VLOOKUP($EL218,$A202:$C214,3,FALSE)=0,"",CONCATENATE(VLOOKUP(VLOOKUP($EL218,$A202:$C214,3,FALSE),Players!$C:$G,4,FALSE)," ",VLOOKUP($EL218,$A202:$C214,3,FALSE)," ",IF(ISERROR(VLOOKUP(VLOOKUP($EL218,$A202:$C214,3,FALSE),Players!$C:$G,5,FALSE)),"()",CONCATENATE("(",VLOOKUP(VLOOKUP($EL218,$A202:$C214,3,FALSE),Players!$C:$G,5,FALSE),")"))))</f>
        <v/>
      </c>
      <c r="EN218" s="178"/>
      <c r="EO218" s="178"/>
      <c r="EP218" s="178"/>
      <c r="EQ218" s="178"/>
      <c r="ER218" s="178"/>
      <c r="ES218" s="178"/>
      <c r="ET218" s="178"/>
      <c r="EU218" s="178"/>
      <c r="EV218" s="178"/>
      <c r="EW218" s="178"/>
      <c r="EX218" s="178"/>
      <c r="EY218" s="178"/>
      <c r="EZ218" s="178"/>
      <c r="FA218" s="179"/>
      <c r="FB218" s="150" t="str">
        <f>IF(AF227&lt;&gt;"",AF227,"")</f>
        <v/>
      </c>
      <c r="FC218" s="151"/>
      <c r="FD218" s="288" t="str">
        <f>IF(AH227&lt;&gt;"",AH227,"")</f>
        <v/>
      </c>
      <c r="FE218" s="151"/>
      <c r="FF218" s="288" t="str">
        <f>IF(AJ227&lt;&gt;"",AJ227,"")</f>
        <v/>
      </c>
      <c r="FG218" s="151"/>
      <c r="FH218" s="288" t="str">
        <f>IF(AL227&lt;&gt;"",AL227,"")</f>
        <v/>
      </c>
      <c r="FI218" s="151"/>
      <c r="FJ218" s="288" t="str">
        <f>IF(AN227&lt;&gt;"",AN227,"")</f>
        <v/>
      </c>
      <c r="FK218" s="332"/>
      <c r="FL218" s="174" t="str">
        <f>IF($FL216&lt;&gt;"",IF(FL216="W","L","W"),"")</f>
        <v/>
      </c>
      <c r="FM218" s="3"/>
      <c r="FN218" s="3"/>
    </row>
    <row r="219" spans="1:170" ht="11.25" customHeight="1" thickBot="1">
      <c r="A219" s="192"/>
      <c r="B219" s="193"/>
      <c r="C219" s="175" t="str">
        <f>IF($D198="1P","G","G")</f>
        <v>G</v>
      </c>
      <c r="D219" s="201"/>
      <c r="E219" s="202"/>
      <c r="F219" s="201"/>
      <c r="G219" s="202"/>
      <c r="H219" s="201"/>
      <c r="I219" s="202"/>
      <c r="J219" s="201"/>
      <c r="K219" s="202"/>
      <c r="L219" s="201"/>
      <c r="M219" s="205"/>
      <c r="N219" s="69" t="str">
        <f>IF(CF196&lt;&gt;"",IF(ISERROR(AND(BV200="",BX200="",BZ200="",CB200="",CD200="")),"E",IF(AND(BV200="",BX200="",BZ200="",CB200="",CD200=""),"","E")),"")</f>
        <v/>
      </c>
      <c r="O219" s="192"/>
      <c r="P219" s="193"/>
      <c r="Q219" s="350" t="str">
        <f>IF($D198="1P","G","F")</f>
        <v>F</v>
      </c>
      <c r="R219" s="201"/>
      <c r="S219" s="202"/>
      <c r="T219" s="201"/>
      <c r="U219" s="202"/>
      <c r="V219" s="201"/>
      <c r="W219" s="202"/>
      <c r="X219" s="201"/>
      <c r="Y219" s="202"/>
      <c r="Z219" s="201"/>
      <c r="AA219" s="205"/>
      <c r="AB219" s="69" t="str">
        <f>IF(DV196&lt;&gt;"",IF(ISERROR(AND(DL200="",DN200="",DP200="",DQ200="",DT200="")),"E",IF(AND(DL200="",DN200="",DP200="",DR200="",DT200=""),"","E")),"")</f>
        <v/>
      </c>
      <c r="AC219" s="192"/>
      <c r="AD219" s="193"/>
      <c r="AE219" s="175" t="str">
        <f>IF($D198="1P","F","G")</f>
        <v>G</v>
      </c>
      <c r="AF219" s="201"/>
      <c r="AG219" s="202"/>
      <c r="AH219" s="201"/>
      <c r="AI219" s="202"/>
      <c r="AJ219" s="201"/>
      <c r="AK219" s="202"/>
      <c r="AL219" s="201"/>
      <c r="AM219" s="202"/>
      <c r="AN219" s="201"/>
      <c r="AO219" s="205"/>
      <c r="AP219" s="69" t="str">
        <f>IF(FL196&lt;&gt;"",IF(ISERROR(AND(FB200="",FD200="",FF200="",FH200="",FJ200="")),"E",IF(AND(FB200="",FD200="",FF200="",FH200="",FJ200=""),"","E")),"")</f>
        <v/>
      </c>
      <c r="AQ219" s="160"/>
      <c r="AR219" s="161"/>
      <c r="AS219" s="161"/>
      <c r="AT219" s="161"/>
      <c r="AU219" s="161"/>
      <c r="AV219" s="161"/>
      <c r="AW219" s="161"/>
      <c r="AX219" s="161"/>
      <c r="AY219" s="161"/>
      <c r="AZ219" s="161"/>
      <c r="BA219" s="161"/>
      <c r="BB219" s="161"/>
      <c r="BC219" s="162"/>
      <c r="BD219" s="167"/>
      <c r="BE219" s="168"/>
      <c r="BF219" s="176"/>
      <c r="BG219" s="180"/>
      <c r="BH219" s="181"/>
      <c r="BI219" s="181"/>
      <c r="BJ219" s="181"/>
      <c r="BK219" s="181"/>
      <c r="BL219" s="181"/>
      <c r="BM219" s="181"/>
      <c r="BN219" s="181"/>
      <c r="BO219" s="181"/>
      <c r="BP219" s="181"/>
      <c r="BQ219" s="181"/>
      <c r="BR219" s="181"/>
      <c r="BS219" s="181"/>
      <c r="BT219" s="181"/>
      <c r="BU219" s="182"/>
      <c r="BV219" s="152"/>
      <c r="BW219" s="153"/>
      <c r="BX219" s="333"/>
      <c r="BY219" s="153"/>
      <c r="BZ219" s="333"/>
      <c r="CA219" s="153"/>
      <c r="CB219" s="333"/>
      <c r="CC219" s="153"/>
      <c r="CD219" s="333"/>
      <c r="CE219" s="334"/>
      <c r="CF219" s="174"/>
      <c r="CG219" s="160"/>
      <c r="CH219" s="161"/>
      <c r="CI219" s="161"/>
      <c r="CJ219" s="161"/>
      <c r="CK219" s="161"/>
      <c r="CL219" s="161"/>
      <c r="CM219" s="161"/>
      <c r="CN219" s="161"/>
      <c r="CO219" s="161"/>
      <c r="CP219" s="161"/>
      <c r="CQ219" s="161"/>
      <c r="CR219" s="161"/>
      <c r="CS219" s="162"/>
      <c r="CT219" s="167"/>
      <c r="CU219" s="168"/>
      <c r="CV219" s="176"/>
      <c r="CW219" s="180"/>
      <c r="CX219" s="181"/>
      <c r="CY219" s="181"/>
      <c r="CZ219" s="181"/>
      <c r="DA219" s="181"/>
      <c r="DB219" s="181"/>
      <c r="DC219" s="181"/>
      <c r="DD219" s="181"/>
      <c r="DE219" s="181"/>
      <c r="DF219" s="181"/>
      <c r="DG219" s="181"/>
      <c r="DH219" s="181"/>
      <c r="DI219" s="181"/>
      <c r="DJ219" s="181"/>
      <c r="DK219" s="182"/>
      <c r="DL219" s="152"/>
      <c r="DM219" s="153"/>
      <c r="DN219" s="333"/>
      <c r="DO219" s="153"/>
      <c r="DP219" s="333"/>
      <c r="DQ219" s="153"/>
      <c r="DR219" s="333"/>
      <c r="DS219" s="153"/>
      <c r="DT219" s="333"/>
      <c r="DU219" s="334"/>
      <c r="DV219" s="174"/>
      <c r="DW219" s="160"/>
      <c r="DX219" s="161"/>
      <c r="DY219" s="161"/>
      <c r="DZ219" s="161"/>
      <c r="EA219" s="161"/>
      <c r="EB219" s="161"/>
      <c r="EC219" s="161"/>
      <c r="ED219" s="161"/>
      <c r="EE219" s="161"/>
      <c r="EF219" s="161"/>
      <c r="EG219" s="161"/>
      <c r="EH219" s="161"/>
      <c r="EI219" s="162"/>
      <c r="EJ219" s="167"/>
      <c r="EK219" s="168"/>
      <c r="EL219" s="176"/>
      <c r="EM219" s="180"/>
      <c r="EN219" s="181"/>
      <c r="EO219" s="181"/>
      <c r="EP219" s="181"/>
      <c r="EQ219" s="181"/>
      <c r="ER219" s="181"/>
      <c r="ES219" s="181"/>
      <c r="ET219" s="181"/>
      <c r="EU219" s="181"/>
      <c r="EV219" s="181"/>
      <c r="EW219" s="181"/>
      <c r="EX219" s="181"/>
      <c r="EY219" s="181"/>
      <c r="EZ219" s="181"/>
      <c r="FA219" s="182"/>
      <c r="FB219" s="152"/>
      <c r="FC219" s="153"/>
      <c r="FD219" s="333"/>
      <c r="FE219" s="153"/>
      <c r="FF219" s="333"/>
      <c r="FG219" s="153"/>
      <c r="FH219" s="333"/>
      <c r="FI219" s="153"/>
      <c r="FJ219" s="333"/>
      <c r="FK219" s="334"/>
      <c r="FL219" s="174"/>
      <c r="FM219" s="3"/>
      <c r="FN219" s="3"/>
    </row>
    <row r="220" spans="1:170" ht="11.25" customHeight="1" thickBot="1">
      <c r="A220" s="194"/>
      <c r="B220" s="195"/>
      <c r="C220" s="207"/>
      <c r="D220" s="203"/>
      <c r="E220" s="204"/>
      <c r="F220" s="203"/>
      <c r="G220" s="204"/>
      <c r="H220" s="203"/>
      <c r="I220" s="204"/>
      <c r="J220" s="203"/>
      <c r="K220" s="204"/>
      <c r="L220" s="203"/>
      <c r="M220" s="206"/>
      <c r="N220" s="69" t="str">
        <f>IF(CF198&lt;&gt;"",IF(CF198="W",IF(SUM(IF(D219&gt;D217,1,0),IF(F219&gt;F217,1,0),IF(H219&gt;H217,1,0),IF(J219&gt;J217,1,0),IF(L219&gt;L217,1,0))&lt;&gt;3,"E",""),""),"")</f>
        <v/>
      </c>
      <c r="O220" s="194"/>
      <c r="P220" s="195"/>
      <c r="Q220" s="207"/>
      <c r="R220" s="203"/>
      <c r="S220" s="204"/>
      <c r="T220" s="203"/>
      <c r="U220" s="204"/>
      <c r="V220" s="203"/>
      <c r="W220" s="204"/>
      <c r="X220" s="203"/>
      <c r="Y220" s="204"/>
      <c r="Z220" s="203"/>
      <c r="AA220" s="206"/>
      <c r="AB220" s="69" t="str">
        <f>IF(DV198&lt;&gt;"",IF(DV198="W",IF(SUM(IF(R219&gt;R217,1,0),IF(T219&gt;T217,1,0),IF(V219&gt;V217,1,0),IF(X219&gt;X217,1,0),IF(Z219&gt;Z217,1,0))&lt;&gt;3,"E",""),""),"")</f>
        <v/>
      </c>
      <c r="AC220" s="194"/>
      <c r="AD220" s="195"/>
      <c r="AE220" s="207"/>
      <c r="AF220" s="203"/>
      <c r="AG220" s="204"/>
      <c r="AH220" s="203"/>
      <c r="AI220" s="204"/>
      <c r="AJ220" s="203"/>
      <c r="AK220" s="204"/>
      <c r="AL220" s="203"/>
      <c r="AM220" s="204"/>
      <c r="AN220" s="203"/>
      <c r="AO220" s="206"/>
      <c r="AP220" s="69" t="str">
        <f>IF(FL198&lt;&gt;"",IF(FL198="W",IF(SUM(IF(AF219&gt;AF217,1,0),IF(AH219&gt;AH217,1,0),IF(AJ219&gt;AJ217,1,0),IF(AL219&gt;AL217,1,0),IF(AN219&gt;AN217,1,0))&lt;&gt;3,"E",""),""),"")</f>
        <v/>
      </c>
      <c r="AQ220" s="126"/>
      <c r="AR220" s="126"/>
      <c r="AS220" s="126"/>
      <c r="AT220" s="126"/>
      <c r="AU220" s="126"/>
      <c r="AV220" s="126"/>
      <c r="AW220" s="126"/>
      <c r="AX220" s="126"/>
      <c r="AY220" s="126"/>
      <c r="AZ220" s="126"/>
      <c r="BA220" s="126"/>
      <c r="BB220" s="126"/>
      <c r="BC220" s="126"/>
      <c r="BV220" s="169" t="str">
        <f>IF(CF216&lt;&gt;"",IF(AND(AND(BV216&gt;-1,BV218&gt;-1),OR(BV216&gt;10,BV218&gt;10),ABS(BV216-BV218)&gt;1,IF(OR(BV216&gt;11,BV218&gt;11),ABS(BV216-BV218)=2,TRUE),BV216=INT(BV216),BV218=INT(BV218)),"","Error"),"")</f>
        <v/>
      </c>
      <c r="BW220" s="169"/>
      <c r="BX220" s="169" t="str">
        <f>IF(CF216&lt;&gt;"",IF(AND(AND(BX216&gt;-1,BX218&gt;-1),OR(BX216&gt;10,BX218&gt;10),ABS(BX216-BX218)&gt;1,IF(OR(BX216&gt;11,BX218&gt;11),ABS(BX216-BX218)=2,TRUE),BX216=INT(BX216),BX218=INT(BX218)),"","Error"),"")</f>
        <v/>
      </c>
      <c r="BY220" s="169"/>
      <c r="BZ220" s="169" t="str">
        <f>IF(CF216&lt;&gt;"",IF(AND(AND(BZ216&gt;-1,BZ218&gt;-1),OR(BZ216&gt;10,BZ218&gt;10),ABS(BZ216-BZ218)&gt;1,IF(OR(BZ216&gt;11,BZ218&gt;11),ABS(BZ216-BZ218)=2,TRUE),BZ216=INT(BZ216),BZ218=INT(BZ218)),"","Error"),"")</f>
        <v/>
      </c>
      <c r="CA220" s="169"/>
      <c r="CB220" s="169" t="str">
        <f>IF(AND(CF216&lt;&gt;"",CB216&lt;&gt;""),IF(AND(AND(CB216&gt;-1,CB218&gt;-1),OR(CB216&gt;10,CB218&gt;10),ABS(CB216-CB218)&gt;1,IF(OR(CB216&gt;11,CB218&gt;11),ABS(CB216-CB218)=2,TRUE),CB216=INT(CB216),CB218=INT(CB218)),"","Error"),"")</f>
        <v/>
      </c>
      <c r="CC220" s="169"/>
      <c r="CD220" s="169" t="str">
        <f>IF(AND(CF216&lt;&gt;"",CD216&lt;&gt;""),IF(AND(AND(CD216&gt;-1,CD218&gt;-1),OR(CD216&gt;10,CD218&gt;10),ABS(CD216-CD218)&gt;1,IF(OR(CD216&gt;11,CD218&gt;11),ABS(CD216-CD218)=2,TRUE),CD216=INT(CD216),CD218=INT(CD218)),"","Error"),"")</f>
        <v/>
      </c>
      <c r="CE220" s="169"/>
      <c r="CG220" s="126"/>
      <c r="CH220" s="126"/>
      <c r="CI220" s="126"/>
      <c r="CJ220" s="126"/>
      <c r="CK220" s="126"/>
      <c r="CL220" s="126"/>
      <c r="CM220" s="126"/>
      <c r="CN220" s="126"/>
      <c r="CO220" s="126"/>
      <c r="CP220" s="126"/>
      <c r="CQ220" s="126"/>
      <c r="CR220" s="126"/>
      <c r="CS220" s="126"/>
      <c r="DL220" s="169" t="str">
        <f>IF(DV216&lt;&gt;"",IF(AND(AND(DL216&gt;-1,DL218&gt;-1),OR(DL216&gt;10,DL218&gt;10),ABS(DL216-DL218)&gt;1,IF(OR(DL216&gt;11,DL218&gt;11),ABS(DL216-DL218)=2,TRUE),DL216=INT(DL216),DL218=INT(DL218)),"","Error"),"")</f>
        <v/>
      </c>
      <c r="DM220" s="169"/>
      <c r="DN220" s="169" t="str">
        <f>IF(DV216&lt;&gt;"",IF(AND(AND(DN216&gt;-1,DN218&gt;-1),OR(DN216&gt;10,DN218&gt;10),ABS(DN216-DN218)&gt;1,IF(OR(DN216&gt;11,DN218&gt;11),ABS(DN216-DN218)=2,TRUE),DN216=INT(DN216),DN218=INT(DN218)),"","Error"),"")</f>
        <v/>
      </c>
      <c r="DO220" s="169"/>
      <c r="DP220" s="169" t="str">
        <f>IF(DV216&lt;&gt;"",IF(AND(AND(DP216&gt;-1,DP218&gt;-1),OR(DP216&gt;10,DP218&gt;10),ABS(DP216-DP218)&gt;1,IF(OR(DP216&gt;11,DP218&gt;11),ABS(DP216-DP218)=2,TRUE),DP216=INT(DP216),DP218=INT(DP218)),"","Error"),"")</f>
        <v/>
      </c>
      <c r="DQ220" s="169"/>
      <c r="DR220" s="169" t="str">
        <f>IF(AND(DV216&lt;&gt;"",DR216&lt;&gt;""),IF(AND(AND(DR216&gt;-1,DR218&gt;-1),OR(DR216&gt;10,DR218&gt;10),ABS(DR216-DR218)&gt;1,IF(OR(DR216&gt;11,DR218&gt;11),ABS(DR216-DR218)=2,TRUE),DR216=INT(DR216),DR218=INT(DR218)),"","Error"),"")</f>
        <v/>
      </c>
      <c r="DS220" s="169"/>
      <c r="DT220" s="169" t="str">
        <f>IF(AND(DV216&lt;&gt;"",DT216&lt;&gt;""),IF(AND(AND(DT216&gt;-1,DT218&gt;-1),OR(DT216&gt;10,DT218&gt;10),ABS(DT216-DT218)&gt;1,IF(OR(DT216&gt;11,DT218&gt;11),ABS(DT216-DT218)=2,TRUE),DT216=INT(DT216),DT218=INT(DT218)),"","Error"),"")</f>
        <v/>
      </c>
      <c r="DU220" s="169"/>
      <c r="DV220" s="3"/>
      <c r="DW220" s="126"/>
      <c r="DX220" s="126"/>
      <c r="DY220" s="126"/>
      <c r="DZ220" s="126"/>
      <c r="EA220" s="126"/>
      <c r="EB220" s="126"/>
      <c r="EC220" s="126"/>
      <c r="ED220" s="126"/>
      <c r="EE220" s="126"/>
      <c r="EF220" s="126"/>
      <c r="EG220" s="126"/>
      <c r="EH220" s="126"/>
      <c r="EI220" s="126"/>
      <c r="FB220" s="169" t="str">
        <f>IF(FL216&lt;&gt;"",IF(AND(AND(FB216&gt;-1,FB218&gt;-1),OR(FB216&gt;10,FB218&gt;10),ABS(FB216-FB218)&gt;1,IF(OR(FB216&gt;11,FB218&gt;11),ABS(FB216-FB218)=2,TRUE),FB216=INT(FB216),FB218=INT(FB218)),"","Error"),"")</f>
        <v/>
      </c>
      <c r="FC220" s="169"/>
      <c r="FD220" s="169" t="str">
        <f>IF(FL216&lt;&gt;"",IF(AND(AND(FD216&gt;-1,FD218&gt;-1),OR(FD216&gt;10,FD218&gt;10),ABS(FD216-FD218)&gt;1,IF(OR(FD216&gt;11,FD218&gt;11),ABS(FD216-FD218)=2,TRUE),FD216=INT(FD216),FD218=INT(FD218)),"","Error"),"")</f>
        <v/>
      </c>
      <c r="FE220" s="169"/>
      <c r="FF220" s="169" t="str">
        <f>IF(FL216&lt;&gt;"",IF(AND(AND(FF216&gt;-1,FF218&gt;-1),OR(FF216&gt;10,FF218&gt;10),ABS(FF216-FF218)&gt;1,IF(OR(FF216&gt;11,FF218&gt;11),ABS(FF216-FF218)=2,TRUE),FF216=INT(FF216),FF218=INT(FF218)),"","Error"),"")</f>
        <v/>
      </c>
      <c r="FG220" s="169"/>
      <c r="FH220" s="169" t="str">
        <f>IF(AND(FL216&lt;&gt;"",FH216&lt;&gt;""),IF(AND(AND(FH216&gt;-1,FH218&gt;-1),OR(FH216&gt;10,FH218&gt;10),ABS(FH216-FH218)&gt;1,IF(OR(FH216&gt;11,FH218&gt;11),ABS(FH216-FH218)=2,TRUE),FH216=INT(FH216),FH218=INT(FH218)),"","Error"),"")</f>
        <v/>
      </c>
      <c r="FI220" s="169"/>
      <c r="FJ220" s="169" t="str">
        <f>IF(AND(FL216&lt;&gt;"",FJ216&lt;&gt;""),IF(AND(AND(FJ216&gt;-1,FJ218&gt;-1),OR(FJ216&gt;10,FJ218&gt;10),ABS(FJ216-FJ218)&gt;1,IF(OR(FJ216&gt;11,FJ218&gt;11),ABS(FJ216-FJ218)=2,TRUE),FJ216=INT(FJ216),FJ218=INT(FJ218)),"","Error"),"")</f>
        <v/>
      </c>
      <c r="FK220" s="169"/>
      <c r="FL220" s="3"/>
      <c r="FM220" s="3"/>
      <c r="FN220" s="3"/>
    </row>
    <row r="221" spans="1:170" ht="11.25" customHeight="1">
      <c r="A221" s="170">
        <v>2</v>
      </c>
      <c r="B221" s="191"/>
      <c r="C221" s="183" t="str">
        <f>IF($D198="1P","C","C")</f>
        <v>C</v>
      </c>
      <c r="D221" s="197"/>
      <c r="E221" s="198"/>
      <c r="F221" s="197"/>
      <c r="G221" s="198"/>
      <c r="H221" s="197"/>
      <c r="I221" s="198"/>
      <c r="J221" s="197"/>
      <c r="K221" s="198"/>
      <c r="L221" s="197"/>
      <c r="M221" s="208"/>
      <c r="N221" s="69" t="str">
        <f>IF(CF206&lt;&gt;"",IF(CF206="W",IF(SUM(IF(D221&gt;D223,1,0),IF(F221&gt;F223,1,0),IF(H221&gt;H223,1,0),IF(J221&gt;J223,1,0),IF(L221&gt;L223,1,0))&lt;&gt;3,"E",""),""),"")</f>
        <v/>
      </c>
      <c r="O221" s="170">
        <v>9</v>
      </c>
      <c r="P221" s="191"/>
      <c r="Q221" s="183" t="str">
        <f>IF($D198="1P","B","C")</f>
        <v>C</v>
      </c>
      <c r="R221" s="197"/>
      <c r="S221" s="198"/>
      <c r="T221" s="197"/>
      <c r="U221" s="198"/>
      <c r="V221" s="197"/>
      <c r="W221" s="198"/>
      <c r="X221" s="197"/>
      <c r="Y221" s="198"/>
      <c r="Z221" s="197"/>
      <c r="AA221" s="208"/>
      <c r="AB221" s="69" t="str">
        <f>IF(DV206&lt;&gt;"",IF(DV206="W",IF(SUM(IF(R221&gt;R223,1,0),IF(T221&gt;T223,1,0),IF(V221&gt;V223,1,0),IF(X221&gt;X223,1,0),IF(Z221&gt;Z223,1,0))&lt;&gt;3,"E",""),""),"")</f>
        <v/>
      </c>
      <c r="AC221" s="170">
        <v>16</v>
      </c>
      <c r="AD221" s="191"/>
      <c r="AE221" s="183" t="str">
        <f>IF($D198="1P","A","A")</f>
        <v>A</v>
      </c>
      <c r="AF221" s="197"/>
      <c r="AG221" s="198"/>
      <c r="AH221" s="197"/>
      <c r="AI221" s="198"/>
      <c r="AJ221" s="197"/>
      <c r="AK221" s="198"/>
      <c r="AL221" s="197"/>
      <c r="AM221" s="198"/>
      <c r="AN221" s="197"/>
      <c r="AO221" s="208"/>
      <c r="AP221" s="69" t="str">
        <f>IF(FL206&lt;&gt;"",IF(FL206="W",IF(SUM(IF(AF221&gt;AF223,1,0),IF(AH221&gt;AH223,1,0),IF(AJ221&gt;AJ223,1,0),IF(AL221&gt;AL223,1,0),IF(AN221&gt;AN223,1,0))&lt;&gt;3,"E",""),""),"")</f>
        <v/>
      </c>
      <c r="AQ221" s="126"/>
      <c r="AR221" s="126"/>
      <c r="AS221" s="126"/>
      <c r="AT221" s="126"/>
      <c r="AU221" s="126"/>
      <c r="AV221" s="126"/>
      <c r="AW221" s="126"/>
      <c r="AX221" s="126"/>
      <c r="AY221" s="126"/>
      <c r="AZ221" s="126"/>
      <c r="BA221" s="126"/>
      <c r="BB221" s="126"/>
      <c r="BC221" s="126"/>
      <c r="CG221" s="126"/>
      <c r="CH221" s="126"/>
      <c r="CI221" s="126"/>
      <c r="CJ221" s="126"/>
      <c r="CK221" s="126"/>
      <c r="CL221" s="126"/>
      <c r="CM221" s="126"/>
      <c r="CN221" s="126"/>
      <c r="CO221" s="126"/>
      <c r="CP221" s="126"/>
      <c r="CQ221" s="126"/>
      <c r="CR221" s="126"/>
      <c r="CS221" s="126"/>
      <c r="DV221" s="3"/>
      <c r="DW221" s="126"/>
      <c r="DX221" s="126"/>
      <c r="DY221" s="126"/>
      <c r="DZ221" s="126"/>
      <c r="EA221" s="126"/>
      <c r="EB221" s="126"/>
      <c r="EC221" s="126"/>
      <c r="ED221" s="126"/>
      <c r="EE221" s="126"/>
      <c r="EF221" s="126"/>
      <c r="EG221" s="126"/>
      <c r="EH221" s="126"/>
      <c r="EI221" s="126"/>
      <c r="FL221" s="3"/>
      <c r="FM221" s="3"/>
      <c r="FN221" s="3"/>
    </row>
    <row r="222" spans="1:170" ht="11.25" customHeight="1">
      <c r="A222" s="192"/>
      <c r="B222" s="193"/>
      <c r="C222" s="196"/>
      <c r="D222" s="199"/>
      <c r="E222" s="200"/>
      <c r="F222" s="199"/>
      <c r="G222" s="200"/>
      <c r="H222" s="199"/>
      <c r="I222" s="200"/>
      <c r="J222" s="199"/>
      <c r="K222" s="200"/>
      <c r="L222" s="199"/>
      <c r="M222" s="209"/>
      <c r="N222" s="69" t="str">
        <f>IF(CF206&lt;&gt;"",IF(ISERROR(AND(BV210="",BX210="",BZ210="",CB210="",CD210="")),"E",IF(AND(BV210="",BX210="",BZ210="",CB210="",CD210=""),"","E")),"")</f>
        <v/>
      </c>
      <c r="O222" s="192"/>
      <c r="P222" s="193"/>
      <c r="Q222" s="196"/>
      <c r="R222" s="199"/>
      <c r="S222" s="200"/>
      <c r="T222" s="199"/>
      <c r="U222" s="200"/>
      <c r="V222" s="199"/>
      <c r="W222" s="200"/>
      <c r="X222" s="199"/>
      <c r="Y222" s="200"/>
      <c r="Z222" s="199"/>
      <c r="AA222" s="209"/>
      <c r="AB222" s="69" t="str">
        <f>IF(DV206&lt;&gt;"",IF(ISERROR(AND(DL210="",DN210="",DP210="",DQ210="",DT210="")),"E",IF(AND(DL210="",DN210="",DP210="",DR210="",DT210=""),"","E")),"")</f>
        <v/>
      </c>
      <c r="AC222" s="192"/>
      <c r="AD222" s="193"/>
      <c r="AE222" s="196"/>
      <c r="AF222" s="199"/>
      <c r="AG222" s="200"/>
      <c r="AH222" s="199"/>
      <c r="AI222" s="200"/>
      <c r="AJ222" s="199"/>
      <c r="AK222" s="200"/>
      <c r="AL222" s="199"/>
      <c r="AM222" s="200"/>
      <c r="AN222" s="199"/>
      <c r="AO222" s="209"/>
      <c r="AP222" s="69" t="str">
        <f>IF(FL206&lt;&gt;"",IF(ISERROR(AND(FB210="",FD210="",FF210="",FH210="",FJ210="")),"E",IF(AND(FB210="",FD210="",FF210="",FH210="",FJ210=""),"","E")),"")</f>
        <v/>
      </c>
      <c r="AQ222" s="127"/>
      <c r="AR222" s="127"/>
      <c r="AS222" s="127"/>
      <c r="AT222" s="127"/>
      <c r="AU222" s="127"/>
      <c r="AV222" s="127"/>
      <c r="AW222" s="127"/>
      <c r="AX222" s="127"/>
      <c r="AY222" s="127"/>
      <c r="AZ222" s="127"/>
      <c r="BA222" s="127"/>
      <c r="BB222" s="127"/>
      <c r="BC222" s="127"/>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3"/>
      <c r="CG222" s="127"/>
      <c r="CH222" s="127"/>
      <c r="CI222" s="127"/>
      <c r="CJ222" s="127"/>
      <c r="CK222" s="127"/>
      <c r="CL222" s="127"/>
      <c r="CM222" s="127"/>
      <c r="CN222" s="127"/>
      <c r="CO222" s="127"/>
      <c r="CP222" s="127"/>
      <c r="CQ222" s="127"/>
      <c r="CR222" s="127"/>
      <c r="CS222" s="127"/>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3"/>
      <c r="DW222" s="127"/>
      <c r="DX222" s="127"/>
      <c r="DY222" s="127"/>
      <c r="DZ222" s="127"/>
      <c r="EA222" s="127"/>
      <c r="EB222" s="127"/>
      <c r="EC222" s="127"/>
      <c r="ED222" s="127"/>
      <c r="EE222" s="127"/>
      <c r="EF222" s="127"/>
      <c r="EG222" s="127"/>
      <c r="EH222" s="127"/>
      <c r="EI222" s="127"/>
      <c r="EJ222" s="40"/>
      <c r="EK222" s="40"/>
      <c r="EL222" s="40"/>
      <c r="EM222" s="40"/>
      <c r="EN222" s="40"/>
      <c r="EO222" s="40"/>
      <c r="EP222" s="40"/>
      <c r="EQ222" s="40"/>
      <c r="ER222" s="40"/>
      <c r="ES222" s="40"/>
      <c r="ET222" s="40"/>
      <c r="EU222" s="40"/>
      <c r="EV222" s="40"/>
      <c r="EW222" s="40"/>
      <c r="EX222" s="40"/>
      <c r="EY222" s="40"/>
      <c r="EZ222" s="40"/>
      <c r="FA222" s="40"/>
      <c r="FB222" s="40"/>
      <c r="FC222" s="40"/>
      <c r="FD222" s="40"/>
      <c r="FE222" s="40"/>
      <c r="FF222" s="40"/>
      <c r="FG222" s="40"/>
      <c r="FH222" s="40"/>
      <c r="FI222" s="40"/>
      <c r="FJ222" s="40"/>
      <c r="FK222" s="40"/>
      <c r="FL222" s="3"/>
      <c r="FM222" s="3"/>
      <c r="FN222" s="3"/>
    </row>
    <row r="223" spans="1:170" ht="11.25" customHeight="1">
      <c r="A223" s="192"/>
      <c r="B223" s="193"/>
      <c r="C223" s="175" t="str">
        <f>IF($D198="1P","F","F")</f>
        <v>F</v>
      </c>
      <c r="D223" s="201"/>
      <c r="E223" s="202"/>
      <c r="F223" s="201"/>
      <c r="G223" s="202"/>
      <c r="H223" s="201"/>
      <c r="I223" s="202"/>
      <c r="J223" s="201"/>
      <c r="K223" s="202"/>
      <c r="L223" s="201"/>
      <c r="M223" s="205"/>
      <c r="N223" s="69" t="str">
        <f>IF(CF206&lt;&gt;"",IF(ISERROR(AND(BV210="",BX210="",BZ210="",CB210="",CD210="")),"E",IF(AND(BV210="",BX210="",BZ210="",CB210="",CD210=""),"","E")),"")</f>
        <v/>
      </c>
      <c r="O223" s="192"/>
      <c r="P223" s="193"/>
      <c r="Q223" s="175" t="str">
        <f>IF($D198="1P","C","G")</f>
        <v>G</v>
      </c>
      <c r="R223" s="201"/>
      <c r="S223" s="202"/>
      <c r="T223" s="201"/>
      <c r="U223" s="202"/>
      <c r="V223" s="201"/>
      <c r="W223" s="202"/>
      <c r="X223" s="201"/>
      <c r="Y223" s="202"/>
      <c r="Z223" s="201"/>
      <c r="AA223" s="205"/>
      <c r="AB223" s="69" t="str">
        <f>IF(DV206&lt;&gt;"",IF(ISERROR(AND(DL210="",DN210="",DP210="",DQ210="",DT210="")),"E",IF(AND(DL210="",DN210="",DP210="",DR210="",DT210=""),"","E")),"")</f>
        <v/>
      </c>
      <c r="AC223" s="192"/>
      <c r="AD223" s="193"/>
      <c r="AE223" s="175" t="str">
        <f>IF($D198="1P","C","B")</f>
        <v>B</v>
      </c>
      <c r="AF223" s="201"/>
      <c r="AG223" s="202"/>
      <c r="AH223" s="201"/>
      <c r="AI223" s="202"/>
      <c r="AJ223" s="201"/>
      <c r="AK223" s="202"/>
      <c r="AL223" s="201"/>
      <c r="AM223" s="202"/>
      <c r="AN223" s="201"/>
      <c r="AO223" s="205"/>
      <c r="AP223" s="69" t="str">
        <f>IF(FL206&lt;&gt;"",IF(ISERROR(AND(FB210="",FD210="",FF210="",FH210="",FJ210="")),"E",IF(AND(FB210="",FD210="",FF210="",FH210="",FJ210=""),"","E")),"")</f>
        <v/>
      </c>
      <c r="AQ223" s="128"/>
      <c r="AR223" s="128"/>
      <c r="AS223" s="128"/>
      <c r="AT223" s="128"/>
      <c r="AU223" s="128"/>
      <c r="AV223" s="128"/>
      <c r="AW223" s="128"/>
      <c r="AX223" s="128"/>
      <c r="AY223" s="128"/>
      <c r="AZ223" s="128"/>
      <c r="BA223" s="128"/>
      <c r="BB223" s="128"/>
      <c r="BC223" s="128"/>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3"/>
      <c r="CG223" s="128"/>
      <c r="CH223" s="128"/>
      <c r="CI223" s="128"/>
      <c r="CJ223" s="128"/>
      <c r="CK223" s="128"/>
      <c r="CL223" s="128"/>
      <c r="CM223" s="128"/>
      <c r="CN223" s="128"/>
      <c r="CO223" s="128"/>
      <c r="CP223" s="128"/>
      <c r="CQ223" s="128"/>
      <c r="CR223" s="128"/>
      <c r="CS223" s="128"/>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3"/>
      <c r="DW223" s="128"/>
      <c r="DX223" s="128"/>
      <c r="DY223" s="128"/>
      <c r="DZ223" s="128"/>
      <c r="EA223" s="128"/>
      <c r="EB223" s="128"/>
      <c r="EC223" s="128"/>
      <c r="ED223" s="128"/>
      <c r="EE223" s="128"/>
      <c r="EF223" s="128"/>
      <c r="EG223" s="128"/>
      <c r="EH223" s="128"/>
      <c r="EI223" s="128"/>
      <c r="EJ223" s="41"/>
      <c r="EK223" s="41"/>
      <c r="EL223" s="41"/>
      <c r="EM223" s="41"/>
      <c r="EN223" s="41"/>
      <c r="EO223" s="41"/>
      <c r="EP223" s="41"/>
      <c r="EQ223" s="41"/>
      <c r="ER223" s="41"/>
      <c r="ES223" s="41"/>
      <c r="ET223" s="41"/>
      <c r="EU223" s="41"/>
      <c r="EV223" s="41"/>
      <c r="EW223" s="41"/>
      <c r="EX223" s="41"/>
      <c r="EY223" s="41"/>
      <c r="EZ223" s="41"/>
      <c r="FA223" s="41"/>
      <c r="FB223" s="41"/>
      <c r="FC223" s="41"/>
      <c r="FD223" s="41"/>
      <c r="FE223" s="41"/>
      <c r="FF223" s="41"/>
      <c r="FG223" s="41"/>
      <c r="FH223" s="41"/>
      <c r="FI223" s="41"/>
      <c r="FJ223" s="41"/>
      <c r="FK223" s="41"/>
      <c r="FL223" s="3"/>
      <c r="FM223" s="3"/>
      <c r="FN223" s="3"/>
    </row>
    <row r="224" spans="1:170" ht="11.25" customHeight="1" thickBot="1">
      <c r="A224" s="194"/>
      <c r="B224" s="195"/>
      <c r="C224" s="207"/>
      <c r="D224" s="203"/>
      <c r="E224" s="204"/>
      <c r="F224" s="203"/>
      <c r="G224" s="204"/>
      <c r="H224" s="203"/>
      <c r="I224" s="204"/>
      <c r="J224" s="203"/>
      <c r="K224" s="204"/>
      <c r="L224" s="203"/>
      <c r="M224" s="206"/>
      <c r="N224" s="69" t="str">
        <f>IF(CF208&lt;&gt;"",IF(CF208="W",IF(SUM(IF(D223&gt;D221,1,0),IF(F223&gt;F221,1,0),IF(H223&gt;H221,1,0),IF(J223&gt;J221,1,0),IF(L223&gt;L221,1,0))&lt;&gt;3,"E",""),""),"")</f>
        <v/>
      </c>
      <c r="O224" s="194"/>
      <c r="P224" s="195"/>
      <c r="Q224" s="207"/>
      <c r="R224" s="203"/>
      <c r="S224" s="204"/>
      <c r="T224" s="203"/>
      <c r="U224" s="204"/>
      <c r="V224" s="203"/>
      <c r="W224" s="204"/>
      <c r="X224" s="203"/>
      <c r="Y224" s="204"/>
      <c r="Z224" s="203"/>
      <c r="AA224" s="206"/>
      <c r="AB224" s="69" t="str">
        <f>IF(DV208&lt;&gt;"",IF(DV208="W",IF(SUM(IF(R223&gt;R221,1,0),IF(T223&gt;T221,1,0),IF(V223&gt;V221,1,0),IF(X223&gt;X221,1,0),IF(Z223&gt;Z221,1,0))&lt;&gt;3,"E",""),""),"")</f>
        <v/>
      </c>
      <c r="AC224" s="194"/>
      <c r="AD224" s="195"/>
      <c r="AE224" s="207"/>
      <c r="AF224" s="203"/>
      <c r="AG224" s="204"/>
      <c r="AH224" s="203"/>
      <c r="AI224" s="204"/>
      <c r="AJ224" s="203"/>
      <c r="AK224" s="204"/>
      <c r="AL224" s="203"/>
      <c r="AM224" s="204"/>
      <c r="AN224" s="203"/>
      <c r="AO224" s="206"/>
      <c r="AP224" s="69" t="str">
        <f>IF(FL208&lt;&gt;"",IF(FL208="W",IF(SUM(IF(AF223&gt;AF221,1,0),IF(AH223&gt;AH221,1,0),IF(AJ223&gt;AJ221,1,0),IF(AL223&gt;AL221,1,0),IF(AN223&gt;AN221,1,0))&lt;&gt;3,"E",""),""),"")</f>
        <v/>
      </c>
      <c r="AQ224" s="126"/>
      <c r="AR224" s="126"/>
      <c r="AS224" s="126"/>
      <c r="AT224" s="126"/>
      <c r="AU224" s="126"/>
      <c r="AV224" s="126"/>
      <c r="AW224" s="126"/>
      <c r="AX224" s="126"/>
      <c r="AY224" s="126"/>
      <c r="AZ224" s="126"/>
      <c r="BA224" s="126"/>
      <c r="BB224" s="126"/>
      <c r="BC224" s="126"/>
      <c r="CF224" s="3"/>
      <c r="CG224" s="126"/>
      <c r="CH224" s="126"/>
      <c r="CI224" s="126"/>
      <c r="CJ224" s="126"/>
      <c r="CK224" s="126"/>
      <c r="CL224" s="126"/>
      <c r="CM224" s="126"/>
      <c r="CN224" s="126"/>
      <c r="CO224" s="126"/>
      <c r="CP224" s="126"/>
      <c r="CQ224" s="126"/>
      <c r="CR224" s="126"/>
      <c r="CS224" s="126"/>
      <c r="DV224" s="3"/>
      <c r="DW224" s="126"/>
      <c r="DX224" s="126"/>
      <c r="DY224" s="126"/>
      <c r="DZ224" s="126"/>
      <c r="EA224" s="126"/>
      <c r="EB224" s="126"/>
      <c r="EC224" s="126"/>
      <c r="ED224" s="126"/>
      <c r="EE224" s="126"/>
      <c r="EF224" s="126"/>
      <c r="EG224" s="126"/>
      <c r="EH224" s="126"/>
      <c r="EI224" s="126"/>
      <c r="FL224" s="3"/>
      <c r="FM224" s="3"/>
      <c r="FN224" s="3"/>
    </row>
    <row r="225" spans="1:170" ht="11.25" customHeight="1" thickBot="1">
      <c r="A225" s="170">
        <v>3</v>
      </c>
      <c r="B225" s="191"/>
      <c r="C225" s="183" t="str">
        <f>IF($D198="1P","D","D")</f>
        <v>D</v>
      </c>
      <c r="D225" s="197"/>
      <c r="E225" s="198"/>
      <c r="F225" s="197"/>
      <c r="G225" s="198"/>
      <c r="H225" s="197"/>
      <c r="I225" s="198"/>
      <c r="J225" s="197"/>
      <c r="K225" s="198"/>
      <c r="L225" s="197"/>
      <c r="M225" s="208"/>
      <c r="N225" s="69" t="str">
        <f>IF(CF216&lt;&gt;"",IF(CF216="W",IF(SUM(IF(D225&gt;D227,1,0),IF(F225&gt;F227,1,0),IF(H225&gt;H227,1,0),IF(J225&gt;J227,1,0),IF(L225&gt;L227,1,0))&lt;&gt;3,"E",""),""),"")</f>
        <v/>
      </c>
      <c r="O225" s="170">
        <v>10</v>
      </c>
      <c r="P225" s="191"/>
      <c r="Q225" s="183" t="str">
        <f>IF($D198="1P","A","A")</f>
        <v>A</v>
      </c>
      <c r="R225" s="197"/>
      <c r="S225" s="198"/>
      <c r="T225" s="197"/>
      <c r="U225" s="198"/>
      <c r="V225" s="197"/>
      <c r="W225" s="198"/>
      <c r="X225" s="197"/>
      <c r="Y225" s="198"/>
      <c r="Z225" s="197"/>
      <c r="AA225" s="208"/>
      <c r="AB225" s="69" t="str">
        <f>IF(DV216&lt;&gt;"",IF(DV216="W",IF(SUM(IF(R225&gt;R227,1,0),IF(T225&gt;T227,1,0),IF(V225&gt;V227,1,0),IF(X225&gt;X227,1,0),IF(Z225&gt;Z227,1,0))&lt;&gt;3,"E",""),""),"")</f>
        <v/>
      </c>
      <c r="AC225" s="170">
        <v>17</v>
      </c>
      <c r="AD225" s="191"/>
      <c r="AE225" s="183" t="str">
        <f>IF($D198="1P","B","D")</f>
        <v>D</v>
      </c>
      <c r="AF225" s="197"/>
      <c r="AG225" s="198"/>
      <c r="AH225" s="197"/>
      <c r="AI225" s="198"/>
      <c r="AJ225" s="197"/>
      <c r="AK225" s="198"/>
      <c r="AL225" s="197"/>
      <c r="AM225" s="198"/>
      <c r="AN225" s="197"/>
      <c r="AO225" s="208"/>
      <c r="AP225" s="69" t="str">
        <f>IF(FL216&lt;&gt;"",IF(FL216="W",IF(SUM(IF(AF225&gt;AF227,1,0),IF(AH225&gt;AH227,1,0),IF(AJ225&gt;AJ227,1,0),IF(AL225&gt;AL227,1,0),IF(AN225&gt;AN227,1,0))&lt;&gt;3,"E",""),""),"")</f>
        <v/>
      </c>
      <c r="AQ225" s="127"/>
      <c r="AR225" s="127"/>
      <c r="AS225" s="127"/>
      <c r="AT225" s="127"/>
      <c r="AU225" s="127"/>
      <c r="AV225" s="127"/>
      <c r="AW225" s="127"/>
      <c r="AX225" s="127"/>
      <c r="AY225" s="127"/>
      <c r="AZ225" s="127"/>
      <c r="BA225" s="127"/>
      <c r="BB225" s="127"/>
      <c r="BC225" s="127"/>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3"/>
      <c r="CG225" s="127"/>
      <c r="CH225" s="127"/>
      <c r="CI225" s="127"/>
      <c r="CJ225" s="127"/>
      <c r="CK225" s="127"/>
      <c r="CL225" s="127"/>
      <c r="CM225" s="127"/>
      <c r="CN225" s="127"/>
      <c r="CO225" s="127"/>
      <c r="CP225" s="127"/>
      <c r="CQ225" s="127"/>
      <c r="CR225" s="127"/>
      <c r="CS225" s="127"/>
      <c r="CT225" s="40"/>
      <c r="CU225" s="40"/>
      <c r="CV225" s="40"/>
      <c r="CW225" s="40"/>
      <c r="CX225" s="40"/>
      <c r="CY225" s="40"/>
      <c r="CZ225" s="40"/>
      <c r="DA225" s="40"/>
      <c r="DB225" s="40"/>
      <c r="DC225" s="40"/>
      <c r="DD225" s="40"/>
      <c r="DE225" s="40"/>
      <c r="DF225" s="40"/>
      <c r="DG225" s="40"/>
      <c r="DH225" s="40"/>
      <c r="DI225" s="40"/>
      <c r="DJ225" s="40"/>
      <c r="DK225" s="40"/>
      <c r="DL225" s="40"/>
      <c r="DM225" s="40"/>
      <c r="DN225" s="40"/>
      <c r="DO225" s="40"/>
      <c r="DP225" s="40"/>
      <c r="DQ225" s="40"/>
      <c r="DR225" s="40"/>
      <c r="DS225" s="40"/>
      <c r="DT225" s="40"/>
      <c r="DU225" s="40"/>
      <c r="DV225" s="3"/>
      <c r="DW225" s="127"/>
      <c r="DX225" s="127"/>
      <c r="DY225" s="127"/>
      <c r="DZ225" s="127"/>
      <c r="EA225" s="127"/>
      <c r="EB225" s="127"/>
      <c r="EC225" s="127"/>
      <c r="ED225" s="127"/>
      <c r="EE225" s="127"/>
      <c r="EF225" s="127"/>
      <c r="EG225" s="127"/>
      <c r="EH225" s="127"/>
      <c r="EI225" s="127"/>
      <c r="EJ225" s="40"/>
      <c r="EK225" s="40"/>
      <c r="EL225" s="40"/>
      <c r="EM225" s="40"/>
      <c r="EN225" s="40"/>
      <c r="EO225" s="40"/>
      <c r="EP225" s="40"/>
      <c r="EQ225" s="40"/>
      <c r="ER225" s="40"/>
      <c r="ES225" s="40"/>
      <c r="ET225" s="40"/>
      <c r="EU225" s="40"/>
      <c r="EV225" s="40"/>
      <c r="EW225" s="40"/>
      <c r="EX225" s="40"/>
      <c r="EY225" s="40"/>
      <c r="EZ225" s="40"/>
      <c r="FA225" s="40"/>
      <c r="FB225" s="40"/>
      <c r="FC225" s="40"/>
      <c r="FD225" s="40"/>
      <c r="FE225" s="40"/>
      <c r="FF225" s="40"/>
      <c r="FG225" s="40"/>
      <c r="FH225" s="40"/>
      <c r="FI225" s="40"/>
      <c r="FJ225" s="40"/>
      <c r="FK225" s="40"/>
      <c r="FL225" s="3"/>
      <c r="FM225" s="3"/>
      <c r="FN225" s="3"/>
    </row>
    <row r="226" spans="1:170" ht="11.25" customHeight="1">
      <c r="A226" s="192"/>
      <c r="B226" s="193"/>
      <c r="C226" s="196"/>
      <c r="D226" s="199"/>
      <c r="E226" s="200"/>
      <c r="F226" s="199"/>
      <c r="G226" s="200"/>
      <c r="H226" s="199"/>
      <c r="I226" s="200"/>
      <c r="J226" s="199"/>
      <c r="K226" s="200"/>
      <c r="L226" s="199"/>
      <c r="M226" s="209"/>
      <c r="N226" s="69" t="str">
        <f>IF(CF216&lt;&gt;"",IF(ISERROR(AND(BV220="",BX220="",BZ220="",CB220="",CD220="")),"E",IF(AND(BV220="",BX220="",BZ220="",CB220="",CD220=""),"","E")),"")</f>
        <v/>
      </c>
      <c r="O226" s="192"/>
      <c r="P226" s="193"/>
      <c r="Q226" s="196"/>
      <c r="R226" s="199"/>
      <c r="S226" s="200"/>
      <c r="T226" s="199"/>
      <c r="U226" s="200"/>
      <c r="V226" s="199"/>
      <c r="W226" s="200"/>
      <c r="X226" s="199"/>
      <c r="Y226" s="200"/>
      <c r="Z226" s="199"/>
      <c r="AA226" s="209"/>
      <c r="AB226" s="69" t="str">
        <f>IF(DV216&lt;&gt;"",IF(ISERROR(AND(DL220="",DN220="",DP220="",DQ220="",DT220="")),"E",IF(AND(DL220="",DN220="",DP220="",DR220="",DT220=""),"","E")),"")</f>
        <v/>
      </c>
      <c r="AC226" s="192"/>
      <c r="AD226" s="193"/>
      <c r="AE226" s="196"/>
      <c r="AF226" s="199"/>
      <c r="AG226" s="200"/>
      <c r="AH226" s="199"/>
      <c r="AI226" s="200"/>
      <c r="AJ226" s="199"/>
      <c r="AK226" s="200"/>
      <c r="AL226" s="199"/>
      <c r="AM226" s="200"/>
      <c r="AN226" s="199"/>
      <c r="AO226" s="209"/>
      <c r="AP226" s="69" t="str">
        <f>IF(FL216&lt;&gt;"",IF(ISERROR(AND(FB220="",FD220="",FF220="",FH220="",FJ220="")),"E",IF(AND(FB220="",FD220="",FF220="",FH220="",FJ220=""),"","E")),"")</f>
        <v/>
      </c>
      <c r="AQ226" s="154" t="str">
        <f>CONCATENATE($A200," ",$D200,","," ",$F198)</f>
        <v>Group: 4, Men's Singles</v>
      </c>
      <c r="AR226" s="155"/>
      <c r="AS226" s="155"/>
      <c r="AT226" s="155"/>
      <c r="AU226" s="155"/>
      <c r="AV226" s="155"/>
      <c r="AW226" s="155"/>
      <c r="AX226" s="155"/>
      <c r="AY226" s="155"/>
      <c r="AZ226" s="155"/>
      <c r="BA226" s="155"/>
      <c r="BB226" s="155"/>
      <c r="BC226" s="156"/>
      <c r="BD226" s="163">
        <f>A229</f>
        <v>4</v>
      </c>
      <c r="BE226" s="164"/>
      <c r="BF226" s="183" t="str">
        <f>C229</f>
        <v>A</v>
      </c>
      <c r="BG226" s="185" t="str">
        <f>IF(VLOOKUP($BF226,$A202:$C214,3,FALSE)=0,"",CONCATENATE(VLOOKUP(VLOOKUP($BF226,$A202:$C214,3,FALSE),Players!$C:$G,4,FALSE)," ",VLOOKUP($BF226,$A202:$C214,3,FALSE)," ",IF(ISERROR(VLOOKUP(VLOOKUP($BF226,$A202:$C214,3,FALSE),Players!$C:$G,5,FALSE)),"()",CONCATENATE("(",VLOOKUP(VLOOKUP($BF226,$A202:$C214,3,FALSE),Players!$C:$G,5,FALSE),")"))))</f>
        <v/>
      </c>
      <c r="BH226" s="186"/>
      <c r="BI226" s="186"/>
      <c r="BJ226" s="186"/>
      <c r="BK226" s="186"/>
      <c r="BL226" s="186"/>
      <c r="BM226" s="186"/>
      <c r="BN226" s="186"/>
      <c r="BO226" s="186"/>
      <c r="BP226" s="186"/>
      <c r="BQ226" s="186"/>
      <c r="BR226" s="186"/>
      <c r="BS226" s="186"/>
      <c r="BT226" s="186"/>
      <c r="BU226" s="187"/>
      <c r="BV226" s="170" t="str">
        <f>IF(D229&lt;&gt;"",D229,"")</f>
        <v/>
      </c>
      <c r="BW226" s="171"/>
      <c r="BX226" s="335" t="str">
        <f>IF(F229&lt;&gt;"",F229,"")</f>
        <v/>
      </c>
      <c r="BY226" s="171"/>
      <c r="BZ226" s="335" t="str">
        <f>IF(H229&lt;&gt;"",H229,"")</f>
        <v/>
      </c>
      <c r="CA226" s="171"/>
      <c r="CB226" s="335" t="str">
        <f>IF(J229&lt;&gt;"",J229,"")</f>
        <v/>
      </c>
      <c r="CC226" s="171"/>
      <c r="CD226" s="335" t="str">
        <f>IF(L229&lt;&gt;"",L229,"")</f>
        <v/>
      </c>
      <c r="CE226" s="337"/>
      <c r="CF226" s="174" t="str">
        <f>IF($CD226=$CD228,IF($CB226=$CB228,IF($BZ226&lt;&gt;"",IF($BZ226&gt;$BZ228,"W","L"),""),IF($CB226&gt;$CB228,"W","L")),IF($CD226&gt;$CD228,"W","L"))</f>
        <v/>
      </c>
      <c r="CG226" s="154" t="str">
        <f>CONCATENATE($A200," ",$D200,","," ",$F198)</f>
        <v>Group: 4, Men's Singles</v>
      </c>
      <c r="CH226" s="155"/>
      <c r="CI226" s="155"/>
      <c r="CJ226" s="155"/>
      <c r="CK226" s="155"/>
      <c r="CL226" s="155"/>
      <c r="CM226" s="155"/>
      <c r="CN226" s="155"/>
      <c r="CO226" s="155"/>
      <c r="CP226" s="155"/>
      <c r="CQ226" s="155"/>
      <c r="CR226" s="155"/>
      <c r="CS226" s="156"/>
      <c r="CT226" s="163">
        <f>O229</f>
        <v>11</v>
      </c>
      <c r="CU226" s="164"/>
      <c r="CV226" s="183" t="str">
        <f>Q229</f>
        <v>C</v>
      </c>
      <c r="CW226" s="185" t="str">
        <f>IF(VLOOKUP($CV226,$A202:$C214,3,FALSE)=0,"",CONCATENATE(VLOOKUP(VLOOKUP($CV226,$A202:$C214,3,FALSE),Players!$C:$G,4,FALSE)," ",VLOOKUP($CV226,$A202:$C214,3,FALSE)," ",IF(ISERROR(VLOOKUP(VLOOKUP($CV226,$A202:$C214,3,FALSE),Players!$C:$G,5,FALSE)),"()",CONCATENATE("(",VLOOKUP(VLOOKUP($CV226,$A202:$C214,3,FALSE),Players!$C:$G,5,FALSE),")"))))</f>
        <v/>
      </c>
      <c r="CX226" s="186"/>
      <c r="CY226" s="186"/>
      <c r="CZ226" s="186"/>
      <c r="DA226" s="186"/>
      <c r="DB226" s="186"/>
      <c r="DC226" s="186"/>
      <c r="DD226" s="186"/>
      <c r="DE226" s="186"/>
      <c r="DF226" s="186"/>
      <c r="DG226" s="186"/>
      <c r="DH226" s="186"/>
      <c r="DI226" s="186"/>
      <c r="DJ226" s="186"/>
      <c r="DK226" s="187"/>
      <c r="DL226" s="170" t="str">
        <f>IF(R229&lt;&gt;"",R229,"")</f>
        <v/>
      </c>
      <c r="DM226" s="171"/>
      <c r="DN226" s="335" t="str">
        <f>IF(T229&lt;&gt;"",T229,"")</f>
        <v/>
      </c>
      <c r="DO226" s="171"/>
      <c r="DP226" s="335" t="str">
        <f>IF(V229&lt;&gt;"",V229,"")</f>
        <v/>
      </c>
      <c r="DQ226" s="171"/>
      <c r="DR226" s="335" t="str">
        <f>IF(X229&lt;&gt;"",X229,"")</f>
        <v/>
      </c>
      <c r="DS226" s="171"/>
      <c r="DT226" s="335" t="str">
        <f>IF(Z229&lt;&gt;"",Z229,"")</f>
        <v/>
      </c>
      <c r="DU226" s="337"/>
      <c r="DV226" s="174" t="str">
        <f>IF($DT226=$DT228,IF($DR226=$DR228,IF($DP226&lt;&gt;"",IF($DP226&gt;$DP228,"W","L"),""),IF($DR226&gt;$DR228,"W","L")),IF($DT226&gt;$DT228,"W","L"))</f>
        <v/>
      </c>
      <c r="DW226" s="154" t="str">
        <f>CONCATENATE($A200," ",$D200,","," ",$F198)</f>
        <v>Group: 4, Men's Singles</v>
      </c>
      <c r="DX226" s="155"/>
      <c r="DY226" s="155"/>
      <c r="DZ226" s="155"/>
      <c r="EA226" s="155"/>
      <c r="EB226" s="155"/>
      <c r="EC226" s="155"/>
      <c r="ED226" s="155"/>
      <c r="EE226" s="155"/>
      <c r="EF226" s="155"/>
      <c r="EG226" s="155"/>
      <c r="EH226" s="155"/>
      <c r="EI226" s="156"/>
      <c r="EJ226" s="163">
        <f>AC229</f>
        <v>18</v>
      </c>
      <c r="EK226" s="164"/>
      <c r="EL226" s="183" t="str">
        <f>AE229</f>
        <v>E</v>
      </c>
      <c r="EM226" s="185" t="str">
        <f>IF(VLOOKUP($EL226,$A202:$C214,3,FALSE)=0,"",CONCATENATE(VLOOKUP(VLOOKUP($EL226,$A202:$C214,3,FALSE),Players!$C:$G,4,FALSE)," ",VLOOKUP($EL226,$A202:$C214,3,FALSE)," ",IF(ISERROR(VLOOKUP(VLOOKUP($EL226,$A202:$C214,3,FALSE),Players!$C:$G,5,FALSE)),"()",CONCATENATE("(",VLOOKUP(VLOOKUP($EL226,$A202:$C214,3,FALSE),Players!$C:$G,5,FALSE),")"))))</f>
        <v/>
      </c>
      <c r="EN226" s="186"/>
      <c r="EO226" s="186"/>
      <c r="EP226" s="186"/>
      <c r="EQ226" s="186"/>
      <c r="ER226" s="186"/>
      <c r="ES226" s="186"/>
      <c r="ET226" s="186"/>
      <c r="EU226" s="186"/>
      <c r="EV226" s="186"/>
      <c r="EW226" s="186"/>
      <c r="EX226" s="186"/>
      <c r="EY226" s="186"/>
      <c r="EZ226" s="186"/>
      <c r="FA226" s="187"/>
      <c r="FB226" s="170" t="str">
        <f>IF(AF229&lt;&gt;"",AF229,"")</f>
        <v/>
      </c>
      <c r="FC226" s="171"/>
      <c r="FD226" s="335" t="str">
        <f>IF(AH229&lt;&gt;"",AH229,"")</f>
        <v/>
      </c>
      <c r="FE226" s="171"/>
      <c r="FF226" s="335" t="str">
        <f>IF(AJ229&lt;&gt;"",AJ229,"")</f>
        <v/>
      </c>
      <c r="FG226" s="171"/>
      <c r="FH226" s="335" t="str">
        <f>IF(AL229&lt;&gt;"",AL229,"")</f>
        <v/>
      </c>
      <c r="FI226" s="171"/>
      <c r="FJ226" s="335" t="str">
        <f>IF(AN229&lt;&gt;"",AN229,"")</f>
        <v/>
      </c>
      <c r="FK226" s="337"/>
      <c r="FL226" s="174" t="str">
        <f>IF($FJ226=$FJ228,IF($FH226=$FH228,IF($FF226&lt;&gt;"",IF($FF226&gt;$FF228,"W","L"),""),IF($FH226&gt;$FH228,"W","L")),IF($FJ226&gt;$FJ228,"W","L"))</f>
        <v/>
      </c>
      <c r="FM226" s="3"/>
      <c r="FN226" s="3"/>
    </row>
    <row r="227" spans="1:170" ht="11.25" customHeight="1">
      <c r="A227" s="192"/>
      <c r="B227" s="193"/>
      <c r="C227" s="175" t="str">
        <f>IF($D198="1P","E","E")</f>
        <v>E</v>
      </c>
      <c r="D227" s="201"/>
      <c r="E227" s="202"/>
      <c r="F227" s="201"/>
      <c r="G227" s="202"/>
      <c r="H227" s="201"/>
      <c r="I227" s="202"/>
      <c r="J227" s="201"/>
      <c r="K227" s="202"/>
      <c r="L227" s="201"/>
      <c r="M227" s="205"/>
      <c r="N227" s="69" t="str">
        <f>IF(CF216&lt;&gt;"",IF(ISERROR(AND(BV220="",BX220="",BZ220="",CB220="",CD220="")),"E",IF(AND(BV220="",BX220="",BZ220="",CB220="",CD220=""),"","E")),"")</f>
        <v/>
      </c>
      <c r="O227" s="192"/>
      <c r="P227" s="193"/>
      <c r="Q227" s="175" t="str">
        <f>IF($D198="1P","E","D")</f>
        <v>D</v>
      </c>
      <c r="R227" s="201"/>
      <c r="S227" s="202"/>
      <c r="T227" s="201"/>
      <c r="U227" s="202"/>
      <c r="V227" s="201"/>
      <c r="W227" s="202"/>
      <c r="X227" s="201"/>
      <c r="Y227" s="202"/>
      <c r="Z227" s="201"/>
      <c r="AA227" s="205"/>
      <c r="AB227" s="69" t="str">
        <f>IF(DV216&lt;&gt;"",IF(ISERROR(AND(DL220="",DN220="",DP220="",DQ220="",DT220="")),"E",IF(AND(DL220="",DN220="",DP220="",DR220="",DT220=""),"","E")),"")</f>
        <v/>
      </c>
      <c r="AC227" s="192"/>
      <c r="AD227" s="193"/>
      <c r="AE227" s="175" t="str">
        <f>IF($D198="1P","D","G")</f>
        <v>G</v>
      </c>
      <c r="AF227" s="201"/>
      <c r="AG227" s="202"/>
      <c r="AH227" s="201"/>
      <c r="AI227" s="202"/>
      <c r="AJ227" s="201"/>
      <c r="AK227" s="202"/>
      <c r="AL227" s="201"/>
      <c r="AM227" s="202"/>
      <c r="AN227" s="201"/>
      <c r="AO227" s="205"/>
      <c r="AP227" s="69" t="str">
        <f>IF(FL216&lt;&gt;"",IF(ISERROR(AND(FB220="",FD220="",FF220="",FH220="",FJ220="")),"E",IF(AND(FB220="",FD220="",FF220="",FH220="",FJ220=""),"","E")),"")</f>
        <v/>
      </c>
      <c r="AQ227" s="157"/>
      <c r="AR227" s="158"/>
      <c r="AS227" s="158"/>
      <c r="AT227" s="158"/>
      <c r="AU227" s="158"/>
      <c r="AV227" s="158"/>
      <c r="AW227" s="158"/>
      <c r="AX227" s="158"/>
      <c r="AY227" s="158"/>
      <c r="AZ227" s="158"/>
      <c r="BA227" s="158"/>
      <c r="BB227" s="158"/>
      <c r="BC227" s="159"/>
      <c r="BD227" s="165"/>
      <c r="BE227" s="166"/>
      <c r="BF227" s="184"/>
      <c r="BG227" s="188"/>
      <c r="BH227" s="189"/>
      <c r="BI227" s="189"/>
      <c r="BJ227" s="189"/>
      <c r="BK227" s="189"/>
      <c r="BL227" s="189"/>
      <c r="BM227" s="189"/>
      <c r="BN227" s="189"/>
      <c r="BO227" s="189"/>
      <c r="BP227" s="189"/>
      <c r="BQ227" s="189"/>
      <c r="BR227" s="189"/>
      <c r="BS227" s="189"/>
      <c r="BT227" s="189"/>
      <c r="BU227" s="190"/>
      <c r="BV227" s="172"/>
      <c r="BW227" s="173"/>
      <c r="BX227" s="336"/>
      <c r="BY227" s="173"/>
      <c r="BZ227" s="336"/>
      <c r="CA227" s="173"/>
      <c r="CB227" s="336"/>
      <c r="CC227" s="173"/>
      <c r="CD227" s="336"/>
      <c r="CE227" s="338"/>
      <c r="CF227" s="174"/>
      <c r="CG227" s="157"/>
      <c r="CH227" s="158"/>
      <c r="CI227" s="158"/>
      <c r="CJ227" s="158"/>
      <c r="CK227" s="158"/>
      <c r="CL227" s="158"/>
      <c r="CM227" s="158"/>
      <c r="CN227" s="158"/>
      <c r="CO227" s="158"/>
      <c r="CP227" s="158"/>
      <c r="CQ227" s="158"/>
      <c r="CR227" s="158"/>
      <c r="CS227" s="159"/>
      <c r="CT227" s="165"/>
      <c r="CU227" s="166"/>
      <c r="CV227" s="184"/>
      <c r="CW227" s="188"/>
      <c r="CX227" s="189"/>
      <c r="CY227" s="189"/>
      <c r="CZ227" s="189"/>
      <c r="DA227" s="189"/>
      <c r="DB227" s="189"/>
      <c r="DC227" s="189"/>
      <c r="DD227" s="189"/>
      <c r="DE227" s="189"/>
      <c r="DF227" s="189"/>
      <c r="DG227" s="189"/>
      <c r="DH227" s="189"/>
      <c r="DI227" s="189"/>
      <c r="DJ227" s="189"/>
      <c r="DK227" s="190"/>
      <c r="DL227" s="172"/>
      <c r="DM227" s="173"/>
      <c r="DN227" s="336"/>
      <c r="DO227" s="173"/>
      <c r="DP227" s="336"/>
      <c r="DQ227" s="173"/>
      <c r="DR227" s="336"/>
      <c r="DS227" s="173"/>
      <c r="DT227" s="336"/>
      <c r="DU227" s="338"/>
      <c r="DV227" s="174"/>
      <c r="DW227" s="157"/>
      <c r="DX227" s="158"/>
      <c r="DY227" s="158"/>
      <c r="DZ227" s="158"/>
      <c r="EA227" s="158"/>
      <c r="EB227" s="158"/>
      <c r="EC227" s="158"/>
      <c r="ED227" s="158"/>
      <c r="EE227" s="158"/>
      <c r="EF227" s="158"/>
      <c r="EG227" s="158"/>
      <c r="EH227" s="158"/>
      <c r="EI227" s="159"/>
      <c r="EJ227" s="165"/>
      <c r="EK227" s="166"/>
      <c r="EL227" s="184"/>
      <c r="EM227" s="188"/>
      <c r="EN227" s="189"/>
      <c r="EO227" s="189"/>
      <c r="EP227" s="189"/>
      <c r="EQ227" s="189"/>
      <c r="ER227" s="189"/>
      <c r="ES227" s="189"/>
      <c r="ET227" s="189"/>
      <c r="EU227" s="189"/>
      <c r="EV227" s="189"/>
      <c r="EW227" s="189"/>
      <c r="EX227" s="189"/>
      <c r="EY227" s="189"/>
      <c r="EZ227" s="189"/>
      <c r="FA227" s="190"/>
      <c r="FB227" s="172"/>
      <c r="FC227" s="173"/>
      <c r="FD227" s="336"/>
      <c r="FE227" s="173"/>
      <c r="FF227" s="336"/>
      <c r="FG227" s="173"/>
      <c r="FH227" s="336"/>
      <c r="FI227" s="173"/>
      <c r="FJ227" s="336"/>
      <c r="FK227" s="338"/>
      <c r="FL227" s="174"/>
      <c r="FM227" s="3"/>
      <c r="FN227" s="3"/>
    </row>
    <row r="228" spans="1:170" ht="11.25" customHeight="1" thickBot="1">
      <c r="A228" s="194"/>
      <c r="B228" s="195"/>
      <c r="C228" s="207"/>
      <c r="D228" s="203"/>
      <c r="E228" s="204"/>
      <c r="F228" s="203"/>
      <c r="G228" s="204"/>
      <c r="H228" s="203"/>
      <c r="I228" s="204"/>
      <c r="J228" s="203"/>
      <c r="K228" s="204"/>
      <c r="L228" s="203"/>
      <c r="M228" s="206"/>
      <c r="N228" s="69" t="str">
        <f>IF(CF218&lt;&gt;"",IF(CF218="W",IF(SUM(IF(D227&gt;D225,1,0),IF(F227&gt;F225,1,0),IF(H227&gt;H225,1,0),IF(J227&gt;J225,1,0),IF(L227&gt;L225,1,0))&lt;&gt;3,"E",""),""),"")</f>
        <v/>
      </c>
      <c r="O228" s="194"/>
      <c r="P228" s="195"/>
      <c r="Q228" s="207"/>
      <c r="R228" s="203"/>
      <c r="S228" s="204"/>
      <c r="T228" s="203"/>
      <c r="U228" s="204"/>
      <c r="V228" s="203"/>
      <c r="W228" s="204"/>
      <c r="X228" s="203"/>
      <c r="Y228" s="204"/>
      <c r="Z228" s="203"/>
      <c r="AA228" s="206"/>
      <c r="AB228" s="69" t="str">
        <f>IF(DV218&lt;&gt;"",IF(DV218="W",IF(SUM(IF(R227&gt;R225,1,0),IF(T227&gt;T225,1,0),IF(V227&gt;V225,1,0),IF(X227&gt;X225,1,0),IF(Z227&gt;Z225,1,0))&lt;&gt;3,"E",""),""),"")</f>
        <v/>
      </c>
      <c r="AC228" s="194"/>
      <c r="AD228" s="195"/>
      <c r="AE228" s="207"/>
      <c r="AF228" s="203"/>
      <c r="AG228" s="204"/>
      <c r="AH228" s="203"/>
      <c r="AI228" s="204"/>
      <c r="AJ228" s="203"/>
      <c r="AK228" s="204"/>
      <c r="AL228" s="203"/>
      <c r="AM228" s="204"/>
      <c r="AN228" s="203"/>
      <c r="AO228" s="206"/>
      <c r="AP228" s="69" t="str">
        <f>IF(FL218&lt;&gt;"",IF(FL218="W",IF(SUM(IF(AF227&gt;AF225,1,0),IF(AH227&gt;AH225,1,0),IF(AJ227&gt;AJ225,1,0),IF(AL227&gt;AL225,1,0),IF(AN227&gt;AN225,1,0))&lt;&gt;3,"E",""),""),"")</f>
        <v/>
      </c>
      <c r="AQ228" s="157"/>
      <c r="AR228" s="158"/>
      <c r="AS228" s="158"/>
      <c r="AT228" s="158"/>
      <c r="AU228" s="158"/>
      <c r="AV228" s="158"/>
      <c r="AW228" s="158"/>
      <c r="AX228" s="158"/>
      <c r="AY228" s="158"/>
      <c r="AZ228" s="158"/>
      <c r="BA228" s="158"/>
      <c r="BB228" s="158"/>
      <c r="BC228" s="159"/>
      <c r="BD228" s="165"/>
      <c r="BE228" s="166"/>
      <c r="BF228" s="175" t="str">
        <f>C231</f>
        <v>G</v>
      </c>
      <c r="BG228" s="177" t="str">
        <f>IF(VLOOKUP($BF228,$A202:$C214,3,FALSE)=0,"",CONCATENATE(VLOOKUP(VLOOKUP($BF228,$A202:$C214,3,FALSE),Players!$C:$G,4,FALSE)," ",VLOOKUP($BF228,$A202:$C214,3,FALSE)," ",IF(ISERROR(VLOOKUP(VLOOKUP($BF228,$A202:$C214,3,FALSE),Players!$C:$G,5,FALSE)),"()",CONCATENATE("(",VLOOKUP(VLOOKUP($BF228,$A202:$C214,3,FALSE),Players!$C:$G,5,FALSE),")"))))</f>
        <v/>
      </c>
      <c r="BH228" s="178"/>
      <c r="BI228" s="178"/>
      <c r="BJ228" s="178"/>
      <c r="BK228" s="178"/>
      <c r="BL228" s="178"/>
      <c r="BM228" s="178"/>
      <c r="BN228" s="178"/>
      <c r="BO228" s="178"/>
      <c r="BP228" s="178"/>
      <c r="BQ228" s="178"/>
      <c r="BR228" s="178"/>
      <c r="BS228" s="178"/>
      <c r="BT228" s="178"/>
      <c r="BU228" s="179"/>
      <c r="BV228" s="150" t="str">
        <f>IF(D231&lt;&gt;"",D231,"")</f>
        <v/>
      </c>
      <c r="BW228" s="151"/>
      <c r="BX228" s="288" t="str">
        <f>IF(F231&lt;&gt;"",F231,"")</f>
        <v/>
      </c>
      <c r="BY228" s="151"/>
      <c r="BZ228" s="288" t="str">
        <f>IF(H231&lt;&gt;"",H231,"")</f>
        <v/>
      </c>
      <c r="CA228" s="151"/>
      <c r="CB228" s="288" t="str">
        <f>IF(J231&lt;&gt;"",J231,"")</f>
        <v/>
      </c>
      <c r="CC228" s="151"/>
      <c r="CD228" s="288" t="str">
        <f>IF(L231&lt;&gt;"",L231,"")</f>
        <v/>
      </c>
      <c r="CE228" s="332"/>
      <c r="CF228" s="174" t="str">
        <f>IF($CF226&lt;&gt;"",IF(CF226="W","L","W"),"")</f>
        <v/>
      </c>
      <c r="CG228" s="157"/>
      <c r="CH228" s="158"/>
      <c r="CI228" s="158"/>
      <c r="CJ228" s="158"/>
      <c r="CK228" s="158"/>
      <c r="CL228" s="158"/>
      <c r="CM228" s="158"/>
      <c r="CN228" s="158"/>
      <c r="CO228" s="158"/>
      <c r="CP228" s="158"/>
      <c r="CQ228" s="158"/>
      <c r="CR228" s="158"/>
      <c r="CS228" s="159"/>
      <c r="CT228" s="165"/>
      <c r="CU228" s="166"/>
      <c r="CV228" s="175" t="str">
        <f>Q231</f>
        <v>E</v>
      </c>
      <c r="CW228" s="177" t="str">
        <f>IF(VLOOKUP($CV228,$A202:$C214,3,FALSE)=0,"",CONCATENATE(VLOOKUP(VLOOKUP($CV228,$A202:$C214,3,FALSE),Players!$C:$G,4,FALSE)," ",VLOOKUP($CV228,$A202:$C214,3,FALSE)," ",IF(ISERROR(VLOOKUP(VLOOKUP($CV228,$A202:$C214,3,FALSE),Players!$C:$G,5,FALSE)),"()",CONCATENATE("(",VLOOKUP(VLOOKUP($CV228,$A202:$C214,3,FALSE),Players!$C:$G,5,FALSE),")"))))</f>
        <v/>
      </c>
      <c r="CX228" s="178"/>
      <c r="CY228" s="178"/>
      <c r="CZ228" s="178"/>
      <c r="DA228" s="178"/>
      <c r="DB228" s="178"/>
      <c r="DC228" s="178"/>
      <c r="DD228" s="178"/>
      <c r="DE228" s="178"/>
      <c r="DF228" s="178"/>
      <c r="DG228" s="178"/>
      <c r="DH228" s="178"/>
      <c r="DI228" s="178"/>
      <c r="DJ228" s="178"/>
      <c r="DK228" s="179"/>
      <c r="DL228" s="150" t="str">
        <f>IF(R231&lt;&gt;"",R231,"")</f>
        <v/>
      </c>
      <c r="DM228" s="151"/>
      <c r="DN228" s="288" t="str">
        <f>IF(T231&lt;&gt;"",T231,"")</f>
        <v/>
      </c>
      <c r="DO228" s="151"/>
      <c r="DP228" s="288" t="str">
        <f>IF(V231&lt;&gt;"",V231,"")</f>
        <v/>
      </c>
      <c r="DQ228" s="151"/>
      <c r="DR228" s="288" t="str">
        <f>IF(X231&lt;&gt;"",X231,"")</f>
        <v/>
      </c>
      <c r="DS228" s="151"/>
      <c r="DT228" s="288" t="str">
        <f>IF(Z231&lt;&gt;"",Z231,"")</f>
        <v/>
      </c>
      <c r="DU228" s="332"/>
      <c r="DV228" s="174" t="str">
        <f>IF($DV226&lt;&gt;"",IF(DV226="W","L","W"),"")</f>
        <v/>
      </c>
      <c r="DW228" s="157"/>
      <c r="DX228" s="158"/>
      <c r="DY228" s="158"/>
      <c r="DZ228" s="158"/>
      <c r="EA228" s="158"/>
      <c r="EB228" s="158"/>
      <c r="EC228" s="158"/>
      <c r="ED228" s="158"/>
      <c r="EE228" s="158"/>
      <c r="EF228" s="158"/>
      <c r="EG228" s="158"/>
      <c r="EH228" s="158"/>
      <c r="EI228" s="159"/>
      <c r="EJ228" s="165"/>
      <c r="EK228" s="166"/>
      <c r="EL228" s="175" t="str">
        <f>AE231</f>
        <v>F</v>
      </c>
      <c r="EM228" s="177" t="str">
        <f>IF(VLOOKUP($EL228,$A202:$C214,3,FALSE)=0,"",CONCATENATE(VLOOKUP(VLOOKUP($EL228,$A202:$C214,3,FALSE),Players!$C:$G,4,FALSE)," ",VLOOKUP($EL228,$A202:$C214,3,FALSE)," ",IF(ISERROR(VLOOKUP(VLOOKUP($EL228,$A202:$C214,3,FALSE),Players!$C:$G,5,FALSE)),"()",CONCATENATE("(",VLOOKUP(VLOOKUP($EL228,$A202:$C214,3,FALSE),Players!$C:$G,5,FALSE),")"))))</f>
        <v/>
      </c>
      <c r="EN228" s="178"/>
      <c r="EO228" s="178"/>
      <c r="EP228" s="178"/>
      <c r="EQ228" s="178"/>
      <c r="ER228" s="178"/>
      <c r="ES228" s="178"/>
      <c r="ET228" s="178"/>
      <c r="EU228" s="178"/>
      <c r="EV228" s="178"/>
      <c r="EW228" s="178"/>
      <c r="EX228" s="178"/>
      <c r="EY228" s="178"/>
      <c r="EZ228" s="178"/>
      <c r="FA228" s="179"/>
      <c r="FB228" s="150" t="str">
        <f>IF(AF231&lt;&gt;"",AF231,"")</f>
        <v/>
      </c>
      <c r="FC228" s="151"/>
      <c r="FD228" s="288" t="str">
        <f>IF(AH231&lt;&gt;"",AH231,"")</f>
        <v/>
      </c>
      <c r="FE228" s="151"/>
      <c r="FF228" s="288" t="str">
        <f>IF(AJ231&lt;&gt;"",AJ231,"")</f>
        <v/>
      </c>
      <c r="FG228" s="151"/>
      <c r="FH228" s="288" t="str">
        <f>IF(AL231&lt;&gt;"",AL231,"")</f>
        <v/>
      </c>
      <c r="FI228" s="151"/>
      <c r="FJ228" s="288" t="str">
        <f>IF(AN231&lt;&gt;"",AN231,"")</f>
        <v/>
      </c>
      <c r="FK228" s="332"/>
      <c r="FL228" s="174" t="str">
        <f>IF($FL226&lt;&gt;"",IF(FL226="W","L","W"),"")</f>
        <v/>
      </c>
      <c r="FM228" s="3"/>
      <c r="FN228" s="3"/>
    </row>
    <row r="229" spans="1:170" ht="11.25" customHeight="1" thickBot="1">
      <c r="A229" s="170">
        <v>4</v>
      </c>
      <c r="B229" s="191"/>
      <c r="C229" s="183" t="str">
        <f>IF($D198="1P","A","A")</f>
        <v>A</v>
      </c>
      <c r="D229" s="197"/>
      <c r="E229" s="198"/>
      <c r="F229" s="197"/>
      <c r="G229" s="198"/>
      <c r="H229" s="197"/>
      <c r="I229" s="198"/>
      <c r="J229" s="197"/>
      <c r="K229" s="198"/>
      <c r="L229" s="197"/>
      <c r="M229" s="208"/>
      <c r="N229" s="69" t="str">
        <f>IF(CF226&lt;&gt;"",IF(CF226="W",IF(SUM(IF(D229&gt;D231,1,0),IF(F229&gt;F231,1,0),IF(H229&gt;H231,1,0),IF(J229&gt;J231,1,0),IF(L229&gt;L231,1,0))&lt;&gt;3,"E",""),""),"")</f>
        <v/>
      </c>
      <c r="O229" s="170">
        <v>11</v>
      </c>
      <c r="P229" s="191"/>
      <c r="Q229" s="183" t="str">
        <f>IF($D198="1P","D","C")</f>
        <v>C</v>
      </c>
      <c r="R229" s="197"/>
      <c r="S229" s="198"/>
      <c r="T229" s="197"/>
      <c r="U229" s="198"/>
      <c r="V229" s="197"/>
      <c r="W229" s="198"/>
      <c r="X229" s="197"/>
      <c r="Y229" s="198"/>
      <c r="Z229" s="197"/>
      <c r="AA229" s="208"/>
      <c r="AB229" s="69" t="str">
        <f>IF(DV226&lt;&gt;"",IF(DV226="W",IF(SUM(IF(R229&gt;R231,1,0),IF(T229&gt;T231,1,0),IF(V229&gt;V231,1,0),IF(X229&gt;X231,1,0),IF(Z229&gt;Z231,1,0))&lt;&gt;3,"E",""),""),"")</f>
        <v/>
      </c>
      <c r="AC229" s="170">
        <v>18</v>
      </c>
      <c r="AD229" s="191"/>
      <c r="AE229" s="183" t="str">
        <f>IF($D198="1P","F","E")</f>
        <v>E</v>
      </c>
      <c r="AF229" s="197"/>
      <c r="AG229" s="198"/>
      <c r="AH229" s="197"/>
      <c r="AI229" s="198"/>
      <c r="AJ229" s="197"/>
      <c r="AK229" s="198"/>
      <c r="AL229" s="197"/>
      <c r="AM229" s="198"/>
      <c r="AN229" s="197"/>
      <c r="AO229" s="208"/>
      <c r="AP229" s="69" t="str">
        <f>IF(FL226&lt;&gt;"",IF(FL226="W",IF(SUM(IF(AF229&gt;AF231,1,0),IF(AH229&gt;AH231,1,0),IF(AJ229&gt;AJ231,1,0),IF(AL229&gt;AL231,1,0),IF(AN229&gt;AN231,1,0))&lt;&gt;3,"E",""),""),"")</f>
        <v/>
      </c>
      <c r="AQ229" s="160"/>
      <c r="AR229" s="161"/>
      <c r="AS229" s="161"/>
      <c r="AT229" s="161"/>
      <c r="AU229" s="161"/>
      <c r="AV229" s="161"/>
      <c r="AW229" s="161"/>
      <c r="AX229" s="161"/>
      <c r="AY229" s="161"/>
      <c r="AZ229" s="161"/>
      <c r="BA229" s="161"/>
      <c r="BB229" s="161"/>
      <c r="BC229" s="162"/>
      <c r="BD229" s="167"/>
      <c r="BE229" s="168"/>
      <c r="BF229" s="176"/>
      <c r="BG229" s="180"/>
      <c r="BH229" s="181"/>
      <c r="BI229" s="181"/>
      <c r="BJ229" s="181"/>
      <c r="BK229" s="181"/>
      <c r="BL229" s="181"/>
      <c r="BM229" s="181"/>
      <c r="BN229" s="181"/>
      <c r="BO229" s="181"/>
      <c r="BP229" s="181"/>
      <c r="BQ229" s="181"/>
      <c r="BR229" s="181"/>
      <c r="BS229" s="181"/>
      <c r="BT229" s="181"/>
      <c r="BU229" s="182"/>
      <c r="BV229" s="152"/>
      <c r="BW229" s="153"/>
      <c r="BX229" s="333"/>
      <c r="BY229" s="153"/>
      <c r="BZ229" s="333"/>
      <c r="CA229" s="153"/>
      <c r="CB229" s="333"/>
      <c r="CC229" s="153"/>
      <c r="CD229" s="333"/>
      <c r="CE229" s="334"/>
      <c r="CF229" s="174"/>
      <c r="CG229" s="160"/>
      <c r="CH229" s="161"/>
      <c r="CI229" s="161"/>
      <c r="CJ229" s="161"/>
      <c r="CK229" s="161"/>
      <c r="CL229" s="161"/>
      <c r="CM229" s="161"/>
      <c r="CN229" s="161"/>
      <c r="CO229" s="161"/>
      <c r="CP229" s="161"/>
      <c r="CQ229" s="161"/>
      <c r="CR229" s="161"/>
      <c r="CS229" s="162"/>
      <c r="CT229" s="167"/>
      <c r="CU229" s="168"/>
      <c r="CV229" s="176"/>
      <c r="CW229" s="180"/>
      <c r="CX229" s="181"/>
      <c r="CY229" s="181"/>
      <c r="CZ229" s="181"/>
      <c r="DA229" s="181"/>
      <c r="DB229" s="181"/>
      <c r="DC229" s="181"/>
      <c r="DD229" s="181"/>
      <c r="DE229" s="181"/>
      <c r="DF229" s="181"/>
      <c r="DG229" s="181"/>
      <c r="DH229" s="181"/>
      <c r="DI229" s="181"/>
      <c r="DJ229" s="181"/>
      <c r="DK229" s="182"/>
      <c r="DL229" s="152"/>
      <c r="DM229" s="153"/>
      <c r="DN229" s="333"/>
      <c r="DO229" s="153"/>
      <c r="DP229" s="333"/>
      <c r="DQ229" s="153"/>
      <c r="DR229" s="333"/>
      <c r="DS229" s="153"/>
      <c r="DT229" s="333"/>
      <c r="DU229" s="334"/>
      <c r="DV229" s="174"/>
      <c r="DW229" s="160"/>
      <c r="DX229" s="161"/>
      <c r="DY229" s="161"/>
      <c r="DZ229" s="161"/>
      <c r="EA229" s="161"/>
      <c r="EB229" s="161"/>
      <c r="EC229" s="161"/>
      <c r="ED229" s="161"/>
      <c r="EE229" s="161"/>
      <c r="EF229" s="161"/>
      <c r="EG229" s="161"/>
      <c r="EH229" s="161"/>
      <c r="EI229" s="162"/>
      <c r="EJ229" s="167"/>
      <c r="EK229" s="168"/>
      <c r="EL229" s="176"/>
      <c r="EM229" s="180"/>
      <c r="EN229" s="181"/>
      <c r="EO229" s="181"/>
      <c r="EP229" s="181"/>
      <c r="EQ229" s="181"/>
      <c r="ER229" s="181"/>
      <c r="ES229" s="181"/>
      <c r="ET229" s="181"/>
      <c r="EU229" s="181"/>
      <c r="EV229" s="181"/>
      <c r="EW229" s="181"/>
      <c r="EX229" s="181"/>
      <c r="EY229" s="181"/>
      <c r="EZ229" s="181"/>
      <c r="FA229" s="182"/>
      <c r="FB229" s="152"/>
      <c r="FC229" s="153"/>
      <c r="FD229" s="333"/>
      <c r="FE229" s="153"/>
      <c r="FF229" s="333"/>
      <c r="FG229" s="153"/>
      <c r="FH229" s="333"/>
      <c r="FI229" s="153"/>
      <c r="FJ229" s="333"/>
      <c r="FK229" s="334"/>
      <c r="FL229" s="174"/>
      <c r="FM229" s="3"/>
      <c r="FN229" s="3"/>
    </row>
    <row r="230" spans="1:170" ht="11.25" customHeight="1">
      <c r="A230" s="192"/>
      <c r="B230" s="193"/>
      <c r="C230" s="196"/>
      <c r="D230" s="199"/>
      <c r="E230" s="200"/>
      <c r="F230" s="199"/>
      <c r="G230" s="200"/>
      <c r="H230" s="199"/>
      <c r="I230" s="200"/>
      <c r="J230" s="199"/>
      <c r="K230" s="200"/>
      <c r="L230" s="199"/>
      <c r="M230" s="209"/>
      <c r="N230" s="69" t="str">
        <f>IF(CF226&lt;&gt;"",IF(ISERROR(AND(BV230="",BX230="",BZ230="",CB230="",CD230="")),"E",IF(AND(BV230="",BX230="",BZ230="",CB230="",CD230=""),"","E")),"")</f>
        <v/>
      </c>
      <c r="O230" s="192"/>
      <c r="P230" s="193"/>
      <c r="Q230" s="196"/>
      <c r="R230" s="199"/>
      <c r="S230" s="200"/>
      <c r="T230" s="199"/>
      <c r="U230" s="200"/>
      <c r="V230" s="199"/>
      <c r="W230" s="200"/>
      <c r="X230" s="199"/>
      <c r="Y230" s="200"/>
      <c r="Z230" s="199"/>
      <c r="AA230" s="209"/>
      <c r="AB230" s="69" t="str">
        <f>IF(DV226&lt;&gt;"",IF(ISERROR(AND(DL230="",DN230="",DP230="",DQ230="",DT230="")),"E",IF(AND(DL230="",DN230="",DP230="",DR230="",DT230=""),"","E")),"")</f>
        <v/>
      </c>
      <c r="AC230" s="192"/>
      <c r="AD230" s="193"/>
      <c r="AE230" s="196"/>
      <c r="AF230" s="199"/>
      <c r="AG230" s="200"/>
      <c r="AH230" s="199"/>
      <c r="AI230" s="200"/>
      <c r="AJ230" s="199"/>
      <c r="AK230" s="200"/>
      <c r="AL230" s="199"/>
      <c r="AM230" s="200"/>
      <c r="AN230" s="199"/>
      <c r="AO230" s="209"/>
      <c r="AP230" s="69" t="str">
        <f>IF(FL226&lt;&gt;"",IF(ISERROR(AND(FB230="",FD230="",FF230="",FH230="",FJ230="")),"E",IF(AND(FB230="",FD230="",FF230="",FH230="",FJ230=""),"","E")),"")</f>
        <v/>
      </c>
      <c r="AQ230" s="126"/>
      <c r="AR230" s="126"/>
      <c r="AS230" s="126"/>
      <c r="AT230" s="126"/>
      <c r="AU230" s="126"/>
      <c r="AV230" s="126"/>
      <c r="AW230" s="126"/>
      <c r="AX230" s="126"/>
      <c r="AY230" s="126"/>
      <c r="AZ230" s="126"/>
      <c r="BA230" s="126"/>
      <c r="BB230" s="126"/>
      <c r="BC230" s="126"/>
      <c r="BV230" s="169" t="str">
        <f>IF(CF226&lt;&gt;"",IF(AND(AND(BV226&gt;-1,BV228&gt;-1),OR(BV226&gt;10,BV228&gt;10),ABS(BV226-BV228)&gt;1,IF(OR(BV226&gt;11,BV228&gt;11),ABS(BV226-BV228)=2,TRUE),BV226=INT(BV226),BV228=INT(BV228)),"","Error"),"")</f>
        <v/>
      </c>
      <c r="BW230" s="169"/>
      <c r="BX230" s="169" t="str">
        <f>IF(CF226&lt;&gt;"",IF(AND(AND(BX226&gt;-1,BX228&gt;-1),OR(BX226&gt;10,BX228&gt;10),ABS(BX226-BX228)&gt;1,IF(OR(BX226&gt;11,BX228&gt;11),ABS(BX226-BX228)=2,TRUE),BX226=INT(BX226),BX228=INT(BX228)),"","Error"),"")</f>
        <v/>
      </c>
      <c r="BY230" s="169"/>
      <c r="BZ230" s="169" t="str">
        <f>IF(CF226&lt;&gt;"",IF(AND(AND(BZ226&gt;-1,BZ228&gt;-1),OR(BZ226&gt;10,BZ228&gt;10),ABS(BZ226-BZ228)&gt;1,IF(OR(BZ226&gt;11,BZ228&gt;11),ABS(BZ226-BZ228)=2,TRUE),BZ226=INT(BZ226),BZ228=INT(BZ228)),"","Error"),"")</f>
        <v/>
      </c>
      <c r="CA230" s="169"/>
      <c r="CB230" s="169" t="str">
        <f>IF(AND(CF226&lt;&gt;"",CB226&lt;&gt;""),IF(AND(AND(CB226&gt;-1,CB228&gt;-1),OR(CB226&gt;10,CB228&gt;10),ABS(CB226-CB228)&gt;1,IF(OR(CB226&gt;11,CB228&gt;11),ABS(CB226-CB228)=2,TRUE),CB226=INT(CB226),CB228=INT(CB228)),"","Error"),"")</f>
        <v/>
      </c>
      <c r="CC230" s="169"/>
      <c r="CD230" s="169" t="str">
        <f>IF(AND(CF226&lt;&gt;"",CD226&lt;&gt;""),IF(AND(AND(CD226&gt;-1,CD228&gt;-1),OR(CD226&gt;10,CD228&gt;10),ABS(CD226-CD228)&gt;1,IF(OR(CD226&gt;11,CD228&gt;11),ABS(CD226-CD228)=2,TRUE),CD226=INT(CD226),CD228=INT(CD228)),"","Error"),"")</f>
        <v/>
      </c>
      <c r="CE230" s="169"/>
      <c r="CF230" s="3"/>
      <c r="CG230" s="126"/>
      <c r="CH230" s="126"/>
      <c r="CI230" s="126"/>
      <c r="CJ230" s="126"/>
      <c r="CK230" s="126"/>
      <c r="CL230" s="126"/>
      <c r="CM230" s="126"/>
      <c r="CN230" s="126"/>
      <c r="CO230" s="126"/>
      <c r="CP230" s="126"/>
      <c r="CQ230" s="126"/>
      <c r="CR230" s="126"/>
      <c r="CS230" s="126"/>
      <c r="DL230" s="169" t="str">
        <f>IF(DV226&lt;&gt;"",IF(AND(AND(DL226&gt;-1,DL228&gt;-1),OR(DL226&gt;10,DL228&gt;10),ABS(DL226-DL228)&gt;1,IF(OR(DL226&gt;11,DL228&gt;11),ABS(DL226-DL228)=2,TRUE),DL226=INT(DL226),DL228=INT(DL228)),"","Error"),"")</f>
        <v/>
      </c>
      <c r="DM230" s="169"/>
      <c r="DN230" s="169" t="str">
        <f>IF(DV226&lt;&gt;"",IF(AND(AND(DN226&gt;-1,DN228&gt;-1),OR(DN226&gt;10,DN228&gt;10),ABS(DN226-DN228)&gt;1,IF(OR(DN226&gt;11,DN228&gt;11),ABS(DN226-DN228)=2,TRUE),DN226=INT(DN226),DN228=INT(DN228)),"","Error"),"")</f>
        <v/>
      </c>
      <c r="DO230" s="169"/>
      <c r="DP230" s="169" t="str">
        <f>IF(DV226&lt;&gt;"",IF(AND(AND(DP226&gt;-1,DP228&gt;-1),OR(DP226&gt;10,DP228&gt;10),ABS(DP226-DP228)&gt;1,IF(OR(DP226&gt;11,DP228&gt;11),ABS(DP226-DP228)=2,TRUE),DP226=INT(DP226),DP228=INT(DP228)),"","Error"),"")</f>
        <v/>
      </c>
      <c r="DQ230" s="169"/>
      <c r="DR230" s="169" t="str">
        <f>IF(AND(DV226&lt;&gt;"",DR226&lt;&gt;""),IF(AND(AND(DR226&gt;-1,DR228&gt;-1),OR(DR226&gt;10,DR228&gt;10),ABS(DR226-DR228)&gt;1,IF(OR(DR226&gt;11,DR228&gt;11),ABS(DR226-DR228)=2,TRUE),DR226=INT(DR226),DR228=INT(DR228)),"","Error"),"")</f>
        <v/>
      </c>
      <c r="DS230" s="169"/>
      <c r="DT230" s="169" t="str">
        <f>IF(AND(DV226&lt;&gt;"",DT226&lt;&gt;""),IF(AND(AND(DT226&gt;-1,DT228&gt;-1),OR(DT226&gt;10,DT228&gt;10),ABS(DT226-DT228)&gt;1,IF(OR(DT226&gt;11,DT228&gt;11),ABS(DT226-DT228)=2,TRUE),DT226=INT(DT226),DT228=INT(DT228)),"","Error"),"")</f>
        <v/>
      </c>
      <c r="DU230" s="169"/>
      <c r="DV230" s="3"/>
      <c r="DW230" s="126"/>
      <c r="DX230" s="126"/>
      <c r="DY230" s="126"/>
      <c r="DZ230" s="126"/>
      <c r="EA230" s="126"/>
      <c r="EB230" s="126"/>
      <c r="EC230" s="126"/>
      <c r="ED230" s="126"/>
      <c r="EE230" s="126"/>
      <c r="EF230" s="126"/>
      <c r="EG230" s="126"/>
      <c r="EH230" s="126"/>
      <c r="EI230" s="126"/>
      <c r="FB230" s="169" t="str">
        <f>IF(FL226&lt;&gt;"",IF(AND(AND(FB226&gt;-1,FB228&gt;-1),OR(FB226&gt;10,FB228&gt;10),ABS(FB226-FB228)&gt;1,IF(OR(FB226&gt;11,FB228&gt;11),ABS(FB226-FB228)=2,TRUE),FB226=INT(FB226),FB228=INT(FB228)),"","Error"),"")</f>
        <v/>
      </c>
      <c r="FC230" s="169"/>
      <c r="FD230" s="169" t="str">
        <f>IF(FL226&lt;&gt;"",IF(AND(AND(FD226&gt;-1,FD228&gt;-1),OR(FD226&gt;10,FD228&gt;10),ABS(FD226-FD228)&gt;1,IF(OR(FD226&gt;11,FD228&gt;11),ABS(FD226-FD228)=2,TRUE),FD226=INT(FD226),FD228=INT(FD228)),"","Error"),"")</f>
        <v/>
      </c>
      <c r="FE230" s="169"/>
      <c r="FF230" s="169" t="str">
        <f>IF(FL226&lt;&gt;"",IF(AND(AND(FF226&gt;-1,FF228&gt;-1),OR(FF226&gt;10,FF228&gt;10),ABS(FF226-FF228)&gt;1,IF(OR(FF226&gt;11,FF228&gt;11),ABS(FF226-FF228)=2,TRUE),FF226=INT(FF226),FF228=INT(FF228)),"","Error"),"")</f>
        <v/>
      </c>
      <c r="FG230" s="169"/>
      <c r="FH230" s="169" t="str">
        <f>IF(AND(FL226&lt;&gt;"",FH226&lt;&gt;""),IF(AND(AND(FH226&gt;-1,FH228&gt;-1),OR(FH226&gt;10,FH228&gt;10),ABS(FH226-FH228)&gt;1,IF(OR(FH226&gt;11,FH228&gt;11),ABS(FH226-FH228)=2,TRUE),FH226=INT(FH226),FH228=INT(FH228)),"","Error"),"")</f>
        <v/>
      </c>
      <c r="FI230" s="169"/>
      <c r="FJ230" s="169" t="str">
        <f>IF(AND(FL226&lt;&gt;"",FJ226&lt;&gt;""),IF(AND(AND(FJ226&gt;-1,FJ228&gt;-1),OR(FJ226&gt;10,FJ228&gt;10),ABS(FJ226-FJ228)&gt;1,IF(OR(FJ226&gt;11,FJ228&gt;11),ABS(FJ226-FJ228)=2,TRUE),FJ226=INT(FJ226),FJ228=INT(FJ228)),"","Error"),"")</f>
        <v/>
      </c>
      <c r="FK230" s="169"/>
      <c r="FL230" s="3"/>
      <c r="FM230" s="3"/>
      <c r="FN230" s="3"/>
    </row>
    <row r="231" spans="1:170" ht="11.25" customHeight="1">
      <c r="A231" s="192"/>
      <c r="B231" s="193"/>
      <c r="C231" s="175" t="str">
        <f>IF($D198="1P","G","G")</f>
        <v>G</v>
      </c>
      <c r="D231" s="201"/>
      <c r="E231" s="202"/>
      <c r="F231" s="201"/>
      <c r="G231" s="202"/>
      <c r="H231" s="201"/>
      <c r="I231" s="202"/>
      <c r="J231" s="201"/>
      <c r="K231" s="202"/>
      <c r="L231" s="201"/>
      <c r="M231" s="205"/>
      <c r="N231" s="69" t="str">
        <f>IF(CF226&lt;&gt;"",IF(ISERROR(AND(BV230="",BX230="",BZ230="",CB230="",CD230="")),"E",IF(AND(BV230="",BX230="",BZ230="",CB230="",CD230=""),"","E")),"")</f>
        <v/>
      </c>
      <c r="O231" s="192"/>
      <c r="P231" s="193"/>
      <c r="Q231" s="175" t="str">
        <f>IF($D198="1P","F","E")</f>
        <v>E</v>
      </c>
      <c r="R231" s="201"/>
      <c r="S231" s="202"/>
      <c r="T231" s="201"/>
      <c r="U231" s="202"/>
      <c r="V231" s="201"/>
      <c r="W231" s="202"/>
      <c r="X231" s="201"/>
      <c r="Y231" s="202"/>
      <c r="Z231" s="201"/>
      <c r="AA231" s="205"/>
      <c r="AB231" s="69" t="str">
        <f>IF(DV226&lt;&gt;"",IF(ISERROR(AND(DL230="",DN230="",DP230="",DQ230="",DT230="")),"E",IF(AND(DL230="",DN230="",DP230="",DR230="",DT230=""),"","E")),"")</f>
        <v/>
      </c>
      <c r="AC231" s="192"/>
      <c r="AD231" s="193"/>
      <c r="AE231" s="175" t="str">
        <f>IF($D198="1P","G","F")</f>
        <v>F</v>
      </c>
      <c r="AF231" s="201"/>
      <c r="AG231" s="202"/>
      <c r="AH231" s="201"/>
      <c r="AI231" s="202"/>
      <c r="AJ231" s="201"/>
      <c r="AK231" s="202"/>
      <c r="AL231" s="201"/>
      <c r="AM231" s="202"/>
      <c r="AN231" s="201"/>
      <c r="AO231" s="205"/>
      <c r="AP231" s="69" t="str">
        <f>IF(FL226&lt;&gt;"",IF(ISERROR(AND(FB230="",FD230="",FF230="",FH230="",FJ230="")),"E",IF(AND(FB230="",FD230="",FF230="",FH230="",FJ230=""),"","E")),"")</f>
        <v/>
      </c>
      <c r="AQ231" s="126"/>
      <c r="AR231" s="126"/>
      <c r="AS231" s="126"/>
      <c r="AT231" s="126"/>
      <c r="AU231" s="126"/>
      <c r="AV231" s="126"/>
      <c r="AW231" s="126"/>
      <c r="AX231" s="126"/>
      <c r="AY231" s="126"/>
      <c r="AZ231" s="126"/>
      <c r="BA231" s="126"/>
      <c r="BB231" s="126"/>
      <c r="BC231" s="126"/>
      <c r="CF231" s="3"/>
      <c r="CG231" s="126"/>
      <c r="CH231" s="126"/>
      <c r="CI231" s="126"/>
      <c r="CJ231" s="126"/>
      <c r="CK231" s="126"/>
      <c r="CL231" s="126"/>
      <c r="CM231" s="126"/>
      <c r="CN231" s="126"/>
      <c r="CO231" s="126"/>
      <c r="CP231" s="126"/>
      <c r="CQ231" s="126"/>
      <c r="CR231" s="126"/>
      <c r="CS231" s="126"/>
      <c r="DV231" s="3"/>
      <c r="DW231" s="126"/>
      <c r="DX231" s="126"/>
      <c r="DY231" s="126"/>
      <c r="DZ231" s="126"/>
      <c r="EA231" s="126"/>
      <c r="EB231" s="126"/>
      <c r="EC231" s="126"/>
      <c r="ED231" s="126"/>
      <c r="EE231" s="126"/>
      <c r="EF231" s="126"/>
      <c r="EG231" s="126"/>
      <c r="EH231" s="126"/>
      <c r="EI231" s="126"/>
      <c r="FL231" s="3"/>
      <c r="FM231" s="3"/>
      <c r="FN231" s="3"/>
    </row>
    <row r="232" spans="1:170" ht="11.25" customHeight="1" thickBot="1">
      <c r="A232" s="194"/>
      <c r="B232" s="195"/>
      <c r="C232" s="207"/>
      <c r="D232" s="203"/>
      <c r="E232" s="204"/>
      <c r="F232" s="203"/>
      <c r="G232" s="204"/>
      <c r="H232" s="203"/>
      <c r="I232" s="204"/>
      <c r="J232" s="203"/>
      <c r="K232" s="204"/>
      <c r="L232" s="203"/>
      <c r="M232" s="206"/>
      <c r="N232" s="69" t="str">
        <f>IF(CF228&lt;&gt;"",IF(CF228="W",IF(SUM(IF(D231&gt;D229,1,0),IF(F231&gt;F229,1,0),IF(H231&gt;H229,1,0),IF(J231&gt;J229,1,0),IF(L231&gt;L229,1,0))&lt;&gt;3,"E",""),""),"")</f>
        <v/>
      </c>
      <c r="O232" s="194"/>
      <c r="P232" s="195"/>
      <c r="Q232" s="207"/>
      <c r="R232" s="203"/>
      <c r="S232" s="204"/>
      <c r="T232" s="203"/>
      <c r="U232" s="204"/>
      <c r="V232" s="203"/>
      <c r="W232" s="204"/>
      <c r="X232" s="203"/>
      <c r="Y232" s="204"/>
      <c r="Z232" s="203"/>
      <c r="AA232" s="206"/>
      <c r="AB232" s="69" t="str">
        <f>IF(DV228&lt;&gt;"",IF(DV228="W",IF(SUM(IF(R231&gt;R229,1,0),IF(T231&gt;T229,1,0),IF(V231&gt;V229,1,0),IF(X231&gt;X229,1,0),IF(Z231&gt;Z229,1,0))&lt;&gt;3,"E",""),""),"")</f>
        <v/>
      </c>
      <c r="AC232" s="194"/>
      <c r="AD232" s="195"/>
      <c r="AE232" s="207"/>
      <c r="AF232" s="203"/>
      <c r="AG232" s="204"/>
      <c r="AH232" s="203"/>
      <c r="AI232" s="204"/>
      <c r="AJ232" s="203"/>
      <c r="AK232" s="204"/>
      <c r="AL232" s="203"/>
      <c r="AM232" s="204"/>
      <c r="AN232" s="203"/>
      <c r="AO232" s="206"/>
      <c r="AP232" s="69" t="str">
        <f>IF(FL228&lt;&gt;"",IF(FL228="W",IF(SUM(IF(AF231&gt;AF229,1,0),IF(AH231&gt;AH229,1,0),IF(AJ231&gt;AJ229,1,0),IF(AL231&gt;AL229,1,0),IF(AN231&gt;AN229,1,0))&lt;&gt;3,"E",""),""),"")</f>
        <v/>
      </c>
      <c r="AQ232" s="127"/>
      <c r="AR232" s="127"/>
      <c r="AS232" s="127"/>
      <c r="AT232" s="127"/>
      <c r="AU232" s="127"/>
      <c r="AV232" s="127"/>
      <c r="AW232" s="127"/>
      <c r="AX232" s="127"/>
      <c r="AY232" s="127"/>
      <c r="AZ232" s="127"/>
      <c r="BA232" s="127"/>
      <c r="BB232" s="127"/>
      <c r="BC232" s="127"/>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3"/>
      <c r="CG232" s="127"/>
      <c r="CH232" s="127"/>
      <c r="CI232" s="127"/>
      <c r="CJ232" s="127"/>
      <c r="CK232" s="127"/>
      <c r="CL232" s="127"/>
      <c r="CM232" s="127"/>
      <c r="CN232" s="127"/>
      <c r="CO232" s="127"/>
      <c r="CP232" s="127"/>
      <c r="CQ232" s="127"/>
      <c r="CR232" s="127"/>
      <c r="CS232" s="127"/>
      <c r="CT232" s="40"/>
      <c r="CU232" s="40"/>
      <c r="CV232" s="40"/>
      <c r="CW232" s="40"/>
      <c r="CX232" s="40"/>
      <c r="CY232" s="40"/>
      <c r="CZ232" s="40"/>
      <c r="DA232" s="40"/>
      <c r="DB232" s="40"/>
      <c r="DC232" s="40"/>
      <c r="DD232" s="40"/>
      <c r="DE232" s="40"/>
      <c r="DF232" s="40"/>
      <c r="DG232" s="40"/>
      <c r="DH232" s="40"/>
      <c r="DI232" s="40"/>
      <c r="DJ232" s="40"/>
      <c r="DK232" s="40"/>
      <c r="DL232" s="40"/>
      <c r="DM232" s="40"/>
      <c r="DN232" s="40"/>
      <c r="DO232" s="40"/>
      <c r="DP232" s="40"/>
      <c r="DQ232" s="40"/>
      <c r="DR232" s="40"/>
      <c r="DS232" s="40"/>
      <c r="DT232" s="40"/>
      <c r="DU232" s="40"/>
      <c r="DV232" s="3"/>
      <c r="DW232" s="127"/>
      <c r="DX232" s="127"/>
      <c r="DY232" s="127"/>
      <c r="DZ232" s="127"/>
      <c r="EA232" s="127"/>
      <c r="EB232" s="127"/>
      <c r="EC232" s="127"/>
      <c r="ED232" s="127"/>
      <c r="EE232" s="127"/>
      <c r="EF232" s="127"/>
      <c r="EG232" s="127"/>
      <c r="EH232" s="127"/>
      <c r="EI232" s="127"/>
      <c r="EJ232" s="40"/>
      <c r="EK232" s="40"/>
      <c r="EL232" s="40"/>
      <c r="EM232" s="40"/>
      <c r="EN232" s="40"/>
      <c r="EO232" s="40"/>
      <c r="EP232" s="40"/>
      <c r="EQ232" s="40"/>
      <c r="ER232" s="40"/>
      <c r="ES232" s="40"/>
      <c r="ET232" s="40"/>
      <c r="EU232" s="40"/>
      <c r="EV232" s="40"/>
      <c r="EW232" s="40"/>
      <c r="EX232" s="40"/>
      <c r="EY232" s="40"/>
      <c r="EZ232" s="40"/>
      <c r="FA232" s="40"/>
      <c r="FB232" s="40"/>
      <c r="FC232" s="40"/>
      <c r="FD232" s="40"/>
      <c r="FE232" s="40"/>
      <c r="FF232" s="40"/>
      <c r="FG232" s="40"/>
      <c r="FH232" s="40"/>
      <c r="FI232" s="40"/>
      <c r="FJ232" s="40"/>
      <c r="FK232" s="40"/>
      <c r="FL232" s="3"/>
      <c r="FM232" s="3"/>
      <c r="FN232" s="3"/>
    </row>
    <row r="233" spans="1:170" ht="11.25" customHeight="1">
      <c r="A233" s="170">
        <v>5</v>
      </c>
      <c r="B233" s="191"/>
      <c r="C233" s="183" t="str">
        <f>IF($D198="1P","B","B")</f>
        <v>B</v>
      </c>
      <c r="D233" s="197"/>
      <c r="E233" s="198"/>
      <c r="F233" s="197"/>
      <c r="G233" s="198"/>
      <c r="H233" s="197"/>
      <c r="I233" s="198"/>
      <c r="J233" s="197"/>
      <c r="K233" s="198"/>
      <c r="L233" s="197"/>
      <c r="M233" s="208"/>
      <c r="N233" s="69" t="str">
        <f>IF(CF236&lt;&gt;"",IF(CF236="W",IF(SUM(IF(D233&gt;D235,1,0),IF(F233&gt;F235,1,0),IF(H233&gt;H235,1,0),IF(J233&gt;J235,1,0),IF(L233&gt;L235,1,0))&lt;&gt;3,"E",""),""),"")</f>
        <v/>
      </c>
      <c r="O233" s="170">
        <v>12</v>
      </c>
      <c r="P233" s="191"/>
      <c r="Q233" s="183" t="str">
        <f>IF($D198="1P","C","B")</f>
        <v>B</v>
      </c>
      <c r="R233" s="197"/>
      <c r="S233" s="198"/>
      <c r="T233" s="197"/>
      <c r="U233" s="198"/>
      <c r="V233" s="197"/>
      <c r="W233" s="198"/>
      <c r="X233" s="197"/>
      <c r="Y233" s="198"/>
      <c r="Z233" s="197"/>
      <c r="AA233" s="208"/>
      <c r="AB233" s="69" t="str">
        <f>IF(DV236&lt;&gt;"",IF(DV236="W",IF(SUM(IF(R233&gt;R235,1,0),IF(T233&gt;T235,1,0),IF(V233&gt;V235,1,0),IF(X233&gt;X235,1,0),IF(Z233&gt;Z235,1,0))&lt;&gt;3,"E",""),""),"")</f>
        <v/>
      </c>
      <c r="AC233" s="170">
        <v>19</v>
      </c>
      <c r="AD233" s="191"/>
      <c r="AE233" s="183" t="str">
        <f>IF($D198="1P","A","A")</f>
        <v>A</v>
      </c>
      <c r="AF233" s="197"/>
      <c r="AG233" s="198"/>
      <c r="AH233" s="197"/>
      <c r="AI233" s="198"/>
      <c r="AJ233" s="197"/>
      <c r="AK233" s="198"/>
      <c r="AL233" s="197"/>
      <c r="AM233" s="198"/>
      <c r="AN233" s="197"/>
      <c r="AO233" s="208"/>
      <c r="AP233" s="69" t="str">
        <f>IF(FL236&lt;&gt;"",IF(FL236="W",IF(SUM(IF(AF233&gt;AF235,1,0),IF(AH233&gt;AH235,1,0),IF(AJ233&gt;AJ235,1,0),IF(AL233&gt;AL235,1,0),IF(AN233&gt;AN235,1,0))&lt;&gt;3,"E",""),""),"")</f>
        <v/>
      </c>
      <c r="AQ233" s="128"/>
      <c r="AR233" s="128"/>
      <c r="AS233" s="128"/>
      <c r="AT233" s="128"/>
      <c r="AU233" s="128"/>
      <c r="AV233" s="128"/>
      <c r="AW233" s="128"/>
      <c r="AX233" s="128"/>
      <c r="AY233" s="128"/>
      <c r="AZ233" s="128"/>
      <c r="BA233" s="128"/>
      <c r="BB233" s="128"/>
      <c r="BC233" s="128"/>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3"/>
      <c r="CG233" s="128"/>
      <c r="CH233" s="128"/>
      <c r="CI233" s="128"/>
      <c r="CJ233" s="128"/>
      <c r="CK233" s="128"/>
      <c r="CL233" s="128"/>
      <c r="CM233" s="128"/>
      <c r="CN233" s="128"/>
      <c r="CO233" s="128"/>
      <c r="CP233" s="128"/>
      <c r="CQ233" s="128"/>
      <c r="CR233" s="128"/>
      <c r="CS233" s="128"/>
      <c r="CT233" s="41"/>
      <c r="CU233" s="41"/>
      <c r="CV233" s="41"/>
      <c r="CW233" s="41"/>
      <c r="CX233" s="41"/>
      <c r="CY233" s="41"/>
      <c r="CZ233" s="41"/>
      <c r="DA233" s="41"/>
      <c r="DB233" s="41"/>
      <c r="DC233" s="41"/>
      <c r="DD233" s="41"/>
      <c r="DE233" s="41"/>
      <c r="DF233" s="41"/>
      <c r="DG233" s="41"/>
      <c r="DH233" s="41"/>
      <c r="DI233" s="41"/>
      <c r="DJ233" s="41"/>
      <c r="DK233" s="41"/>
      <c r="DL233" s="41"/>
      <c r="DM233" s="41"/>
      <c r="DN233" s="41"/>
      <c r="DO233" s="41"/>
      <c r="DP233" s="41"/>
      <c r="DQ233" s="41"/>
      <c r="DR233" s="41"/>
      <c r="DS233" s="41"/>
      <c r="DT233" s="41"/>
      <c r="DU233" s="41"/>
      <c r="DV233" s="3"/>
      <c r="DW233" s="128"/>
      <c r="DX233" s="128"/>
      <c r="DY233" s="128"/>
      <c r="DZ233" s="128"/>
      <c r="EA233" s="128"/>
      <c r="EB233" s="128"/>
      <c r="EC233" s="128"/>
      <c r="ED233" s="128"/>
      <c r="EE233" s="128"/>
      <c r="EF233" s="128"/>
      <c r="EG233" s="128"/>
      <c r="EH233" s="128"/>
      <c r="EI233" s="128"/>
      <c r="EJ233" s="41"/>
      <c r="EK233" s="41"/>
      <c r="EL233" s="41"/>
      <c r="EM233" s="41"/>
      <c r="EN233" s="41"/>
      <c r="EO233" s="41"/>
      <c r="EP233" s="41"/>
      <c r="EQ233" s="41"/>
      <c r="ER233" s="41"/>
      <c r="ES233" s="41"/>
      <c r="ET233" s="41"/>
      <c r="EU233" s="41"/>
      <c r="EV233" s="41"/>
      <c r="EW233" s="41"/>
      <c r="EX233" s="41"/>
      <c r="EY233" s="41"/>
      <c r="EZ233" s="41"/>
      <c r="FA233" s="41"/>
      <c r="FB233" s="41"/>
      <c r="FC233" s="41"/>
      <c r="FD233" s="41"/>
      <c r="FE233" s="41"/>
      <c r="FF233" s="41"/>
      <c r="FG233" s="41"/>
      <c r="FH233" s="41"/>
      <c r="FI233" s="41"/>
      <c r="FJ233" s="41"/>
      <c r="FK233" s="41"/>
      <c r="FL233" s="3"/>
      <c r="FM233" s="3"/>
      <c r="FN233" s="3"/>
    </row>
    <row r="234" spans="1:170" ht="11.25" customHeight="1">
      <c r="A234" s="192"/>
      <c r="B234" s="193"/>
      <c r="C234" s="196"/>
      <c r="D234" s="199"/>
      <c r="E234" s="200"/>
      <c r="F234" s="199"/>
      <c r="G234" s="200"/>
      <c r="H234" s="199"/>
      <c r="I234" s="200"/>
      <c r="J234" s="199"/>
      <c r="K234" s="200"/>
      <c r="L234" s="199"/>
      <c r="M234" s="209"/>
      <c r="N234" s="69" t="str">
        <f>IF(CF236&lt;&gt;"",IF(ISERROR(AND(BV240="",BX240="",BZ240="",CB240="",CD240="")),"E",IF(AND(BV240="",BX240="",BZ240="",CB240="",CD240=""),"","E")),"")</f>
        <v/>
      </c>
      <c r="O234" s="192"/>
      <c r="P234" s="193"/>
      <c r="Q234" s="196"/>
      <c r="R234" s="199"/>
      <c r="S234" s="200"/>
      <c r="T234" s="199"/>
      <c r="U234" s="200"/>
      <c r="V234" s="199"/>
      <c r="W234" s="200"/>
      <c r="X234" s="199"/>
      <c r="Y234" s="200"/>
      <c r="Z234" s="199"/>
      <c r="AA234" s="209"/>
      <c r="AB234" s="69" t="str">
        <f>IF(DV236&lt;&gt;"",IF(ISERROR(AND(DL240="",DN240="",DP240="",DQ240="",DT240="")),"E",IF(AND(DL240="",DN240="",DP240="",DR240="",DT240=""),"","E")),"")</f>
        <v/>
      </c>
      <c r="AC234" s="192"/>
      <c r="AD234" s="193"/>
      <c r="AE234" s="196"/>
      <c r="AF234" s="199"/>
      <c r="AG234" s="200"/>
      <c r="AH234" s="199"/>
      <c r="AI234" s="200"/>
      <c r="AJ234" s="199"/>
      <c r="AK234" s="200"/>
      <c r="AL234" s="199"/>
      <c r="AM234" s="200"/>
      <c r="AN234" s="199"/>
      <c r="AO234" s="209"/>
      <c r="AP234" s="69" t="str">
        <f>IF(FL236&lt;&gt;"",IF(ISERROR(AND(FB240="",FD240="",FF240="",FH240="",FJ240="")),"E",IF(AND(FB240="",FD240="",FF240="",FH240="",FJ240=""),"","E")),"")</f>
        <v/>
      </c>
      <c r="AQ234" s="126"/>
      <c r="AR234" s="126"/>
      <c r="AS234" s="126"/>
      <c r="AT234" s="126"/>
      <c r="AU234" s="126"/>
      <c r="AV234" s="126"/>
      <c r="AW234" s="126"/>
      <c r="AX234" s="126"/>
      <c r="AY234" s="126"/>
      <c r="AZ234" s="126"/>
      <c r="BA234" s="126"/>
      <c r="BB234" s="126"/>
      <c r="BC234" s="126"/>
      <c r="CF234" s="3"/>
      <c r="CG234" s="126"/>
      <c r="CH234" s="126"/>
      <c r="CI234" s="126"/>
      <c r="CJ234" s="126"/>
      <c r="CK234" s="126"/>
      <c r="CL234" s="126"/>
      <c r="CM234" s="126"/>
      <c r="CN234" s="126"/>
      <c r="CO234" s="126"/>
      <c r="CP234" s="126"/>
      <c r="CQ234" s="126"/>
      <c r="CR234" s="126"/>
      <c r="CS234" s="126"/>
      <c r="DV234" s="3"/>
      <c r="DW234" s="126"/>
      <c r="DX234" s="126"/>
      <c r="DY234" s="126"/>
      <c r="DZ234" s="126"/>
      <c r="EA234" s="126"/>
      <c r="EB234" s="126"/>
      <c r="EC234" s="126"/>
      <c r="ED234" s="126"/>
      <c r="EE234" s="126"/>
      <c r="EF234" s="126"/>
      <c r="EG234" s="126"/>
      <c r="EH234" s="126"/>
      <c r="EI234" s="126"/>
      <c r="FL234" s="3"/>
      <c r="FM234" s="3"/>
      <c r="FN234" s="3"/>
    </row>
    <row r="235" spans="1:170" ht="11.25" customHeight="1" thickBot="1">
      <c r="A235" s="192"/>
      <c r="B235" s="193"/>
      <c r="C235" s="175" t="str">
        <f>IF($D198="1P","E","E")</f>
        <v>E</v>
      </c>
      <c r="D235" s="201"/>
      <c r="E235" s="202"/>
      <c r="F235" s="201"/>
      <c r="G235" s="202"/>
      <c r="H235" s="201"/>
      <c r="I235" s="202"/>
      <c r="J235" s="201"/>
      <c r="K235" s="202"/>
      <c r="L235" s="201"/>
      <c r="M235" s="205"/>
      <c r="N235" s="69" t="str">
        <f>IF(CF236&lt;&gt;"",IF(ISERROR(AND(BV240="",BX240="",BZ240="",CB240="",CD240="")),"E",IF(AND(BV240="",BX240="",BZ240="",CB240="",CD240=""),"","E")),"")</f>
        <v/>
      </c>
      <c r="O235" s="192"/>
      <c r="P235" s="193"/>
      <c r="Q235" s="175" t="str">
        <f>IF($D198="1P","G","F")</f>
        <v>F</v>
      </c>
      <c r="R235" s="201"/>
      <c r="S235" s="202"/>
      <c r="T235" s="201"/>
      <c r="U235" s="202"/>
      <c r="V235" s="201"/>
      <c r="W235" s="202"/>
      <c r="X235" s="201"/>
      <c r="Y235" s="202"/>
      <c r="Z235" s="201"/>
      <c r="AA235" s="205"/>
      <c r="AB235" s="69" t="str">
        <f>IF(DV236&lt;&gt;"",IF(ISERROR(AND(DL240="",DN240="",DP240="",DQ240="",DT240="")),"E",IF(AND(DL240="",DN240="",DP240="",DR240="",DT240=""),"","E")),"")</f>
        <v/>
      </c>
      <c r="AC235" s="192"/>
      <c r="AD235" s="193"/>
      <c r="AE235" s="175" t="str">
        <f>IF($D198="1P","B","F")</f>
        <v>F</v>
      </c>
      <c r="AF235" s="201"/>
      <c r="AG235" s="202"/>
      <c r="AH235" s="201"/>
      <c r="AI235" s="202"/>
      <c r="AJ235" s="201"/>
      <c r="AK235" s="202"/>
      <c r="AL235" s="201"/>
      <c r="AM235" s="202"/>
      <c r="AN235" s="201"/>
      <c r="AO235" s="205"/>
      <c r="AP235" s="69" t="str">
        <f>IF(FL236&lt;&gt;"",IF(ISERROR(AND(FB240="",FD240="",FF240="",FH240="",FJ240="")),"E",IF(AND(FB240="",FD240="",FF240="",FH240="",FJ240=""),"","E")),"")</f>
        <v/>
      </c>
      <c r="AQ235" s="127"/>
      <c r="AR235" s="127"/>
      <c r="AS235" s="127"/>
      <c r="AT235" s="127"/>
      <c r="AU235" s="127"/>
      <c r="AV235" s="127"/>
      <c r="AW235" s="127"/>
      <c r="AX235" s="127"/>
      <c r="AY235" s="127"/>
      <c r="AZ235" s="127"/>
      <c r="BA235" s="127"/>
      <c r="BB235" s="127"/>
      <c r="BC235" s="127"/>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3"/>
      <c r="CG235" s="127"/>
      <c r="CH235" s="127"/>
      <c r="CI235" s="127"/>
      <c r="CJ235" s="127"/>
      <c r="CK235" s="127"/>
      <c r="CL235" s="127"/>
      <c r="CM235" s="127"/>
      <c r="CN235" s="127"/>
      <c r="CO235" s="127"/>
      <c r="CP235" s="127"/>
      <c r="CQ235" s="127"/>
      <c r="CR235" s="127"/>
      <c r="CS235" s="127"/>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c r="DV235" s="3"/>
      <c r="DW235" s="127"/>
      <c r="DX235" s="127"/>
      <c r="DY235" s="127"/>
      <c r="DZ235" s="127"/>
      <c r="EA235" s="127"/>
      <c r="EB235" s="127"/>
      <c r="EC235" s="127"/>
      <c r="ED235" s="127"/>
      <c r="EE235" s="127"/>
      <c r="EF235" s="127"/>
      <c r="EG235" s="127"/>
      <c r="EH235" s="127"/>
      <c r="EI235" s="127"/>
      <c r="EJ235" s="40"/>
      <c r="EK235" s="40"/>
      <c r="EL235" s="40"/>
      <c r="EM235" s="40"/>
      <c r="EN235" s="40"/>
      <c r="EO235" s="40"/>
      <c r="EP235" s="40"/>
      <c r="EQ235" s="40"/>
      <c r="ER235" s="40"/>
      <c r="ES235" s="40"/>
      <c r="ET235" s="40"/>
      <c r="EU235" s="40"/>
      <c r="EV235" s="40"/>
      <c r="EW235" s="40"/>
      <c r="EX235" s="40"/>
      <c r="EY235" s="40"/>
      <c r="EZ235" s="40"/>
      <c r="FA235" s="40"/>
      <c r="FB235" s="40"/>
      <c r="FC235" s="40"/>
      <c r="FD235" s="40"/>
      <c r="FE235" s="40"/>
      <c r="FF235" s="40"/>
      <c r="FG235" s="40"/>
      <c r="FH235" s="40"/>
      <c r="FI235" s="40"/>
      <c r="FJ235" s="40"/>
      <c r="FK235" s="40"/>
      <c r="FL235" s="3"/>
      <c r="FM235" s="3"/>
      <c r="FN235" s="3"/>
    </row>
    <row r="236" spans="1:170" ht="11.25" customHeight="1" thickBot="1">
      <c r="A236" s="194"/>
      <c r="B236" s="195"/>
      <c r="C236" s="207"/>
      <c r="D236" s="203"/>
      <c r="E236" s="204"/>
      <c r="F236" s="203"/>
      <c r="G236" s="204"/>
      <c r="H236" s="203"/>
      <c r="I236" s="204"/>
      <c r="J236" s="203"/>
      <c r="K236" s="204"/>
      <c r="L236" s="203"/>
      <c r="M236" s="206"/>
      <c r="N236" s="69" t="str">
        <f>IF(CF238&lt;&gt;"",IF(CF238="W",IF(SUM(IF(D235&gt;D233,1,0),IF(F235&gt;F233,1,0),IF(H235&gt;H233,1,0),IF(J235&gt;J233,1,0),IF(L235&gt;L233,1,0))&lt;&gt;3,"E",""),""),"")</f>
        <v/>
      </c>
      <c r="O236" s="194"/>
      <c r="P236" s="195"/>
      <c r="Q236" s="207"/>
      <c r="R236" s="203"/>
      <c r="S236" s="204"/>
      <c r="T236" s="203"/>
      <c r="U236" s="204"/>
      <c r="V236" s="203"/>
      <c r="W236" s="204"/>
      <c r="X236" s="203"/>
      <c r="Y236" s="204"/>
      <c r="Z236" s="203"/>
      <c r="AA236" s="206"/>
      <c r="AB236" s="69" t="str">
        <f>IF(DV238&lt;&gt;"",IF(DV238="W",IF(SUM(IF(R235&gt;R233,1,0),IF(T235&gt;T233,1,0),IF(V235&gt;V233,1,0),IF(X235&gt;X233,1,0),IF(Z235&gt;Z233,1,0))&lt;&gt;3,"E",""),""),"")</f>
        <v/>
      </c>
      <c r="AC236" s="194"/>
      <c r="AD236" s="195"/>
      <c r="AE236" s="207"/>
      <c r="AF236" s="203"/>
      <c r="AG236" s="204"/>
      <c r="AH236" s="203"/>
      <c r="AI236" s="204"/>
      <c r="AJ236" s="203"/>
      <c r="AK236" s="204"/>
      <c r="AL236" s="203"/>
      <c r="AM236" s="204"/>
      <c r="AN236" s="203"/>
      <c r="AO236" s="206"/>
      <c r="AP236" s="69" t="str">
        <f>IF(FL238&lt;&gt;"",IF(FL238="W",IF(SUM(IF(AF235&gt;AF233,1,0),IF(AH235&gt;AH233,1,0),IF(AJ235&gt;AJ233,1,0),IF(AL235&gt;AL233,1,0),IF(AN235&gt;AN233,1,0))&lt;&gt;3,"E",""),""),"")</f>
        <v/>
      </c>
      <c r="AQ236" s="154" t="str">
        <f>CONCATENATE($A200," ",$D200,","," ",$F198)</f>
        <v>Group: 4, Men's Singles</v>
      </c>
      <c r="AR236" s="155"/>
      <c r="AS236" s="155"/>
      <c r="AT236" s="155"/>
      <c r="AU236" s="155"/>
      <c r="AV236" s="155"/>
      <c r="AW236" s="155"/>
      <c r="AX236" s="155"/>
      <c r="AY236" s="155"/>
      <c r="AZ236" s="155"/>
      <c r="BA236" s="155"/>
      <c r="BB236" s="155"/>
      <c r="BC236" s="156"/>
      <c r="BD236" s="163">
        <f>A233</f>
        <v>5</v>
      </c>
      <c r="BE236" s="164"/>
      <c r="BF236" s="183" t="str">
        <f>C233</f>
        <v>B</v>
      </c>
      <c r="BG236" s="185" t="str">
        <f>IF(VLOOKUP($BF236,$A202:$C214,3,FALSE)=0,"",CONCATENATE(VLOOKUP(VLOOKUP($BF236,$A202:$C214,3,FALSE),Players!$C:$G,4,FALSE)," ",VLOOKUP($BF236,$A202:$C214,3,FALSE)," ",IF(ISERROR(VLOOKUP(VLOOKUP($BF236,$A202:$C214,3,FALSE),Players!$C:$G,5,FALSE)),"()",CONCATENATE("(",VLOOKUP(VLOOKUP($BF236,$A202:$C214,3,FALSE),Players!$C:$G,5,FALSE),")"))))</f>
        <v/>
      </c>
      <c r="BH236" s="186"/>
      <c r="BI236" s="186"/>
      <c r="BJ236" s="186"/>
      <c r="BK236" s="186"/>
      <c r="BL236" s="186"/>
      <c r="BM236" s="186"/>
      <c r="BN236" s="186"/>
      <c r="BO236" s="186"/>
      <c r="BP236" s="186"/>
      <c r="BQ236" s="186"/>
      <c r="BR236" s="186"/>
      <c r="BS236" s="186"/>
      <c r="BT236" s="186"/>
      <c r="BU236" s="187"/>
      <c r="BV236" s="170" t="str">
        <f>IF(D233&lt;&gt;"",D233,"")</f>
        <v/>
      </c>
      <c r="BW236" s="171"/>
      <c r="BX236" s="335" t="str">
        <f>IF(F233&lt;&gt;"",F233,"")</f>
        <v/>
      </c>
      <c r="BY236" s="171"/>
      <c r="BZ236" s="335" t="str">
        <f>IF(H233&lt;&gt;"",H233,"")</f>
        <v/>
      </c>
      <c r="CA236" s="171"/>
      <c r="CB236" s="335" t="str">
        <f>IF(J233&lt;&gt;"",J233,"")</f>
        <v/>
      </c>
      <c r="CC236" s="171"/>
      <c r="CD236" s="335" t="str">
        <f>IF(L233&lt;&gt;"",L233,"")</f>
        <v/>
      </c>
      <c r="CE236" s="337"/>
      <c r="CF236" s="174" t="str">
        <f>IF($CD236=$CD238,IF($CB236=$CB238,IF($BZ236&lt;&gt;"",IF($BZ236&gt;$BZ238,"W","L"),""),IF($CB236&gt;$CB238,"W","L")),IF($CD236&gt;$CD238,"W","L"))</f>
        <v/>
      </c>
      <c r="CG236" s="154" t="str">
        <f>CONCATENATE($A200," ",$D200,","," ",$F198)</f>
        <v>Group: 4, Men's Singles</v>
      </c>
      <c r="CH236" s="155"/>
      <c r="CI236" s="155"/>
      <c r="CJ236" s="155"/>
      <c r="CK236" s="155"/>
      <c r="CL236" s="155"/>
      <c r="CM236" s="155"/>
      <c r="CN236" s="155"/>
      <c r="CO236" s="155"/>
      <c r="CP236" s="155"/>
      <c r="CQ236" s="155"/>
      <c r="CR236" s="155"/>
      <c r="CS236" s="156"/>
      <c r="CT236" s="163">
        <f>O233</f>
        <v>12</v>
      </c>
      <c r="CU236" s="164"/>
      <c r="CV236" s="183" t="str">
        <f>Q233</f>
        <v>B</v>
      </c>
      <c r="CW236" s="185" t="str">
        <f>IF(VLOOKUP($CV236,$A202:$C214,3,FALSE)=0,"",CONCATENATE(VLOOKUP(VLOOKUP($CV236,$A202:$C214,3,FALSE),Players!$C:$G,4,FALSE)," ",VLOOKUP($CV236,$A202:$C214,3,FALSE)," ",IF(ISERROR(VLOOKUP(VLOOKUP($CV236,$A202:$C214,3,FALSE),Players!$C:$G,5,FALSE)),"()",CONCATENATE("(",VLOOKUP(VLOOKUP($CV236,$A202:$C214,3,FALSE),Players!$C:$G,5,FALSE),")"))))</f>
        <v/>
      </c>
      <c r="CX236" s="186"/>
      <c r="CY236" s="186"/>
      <c r="CZ236" s="186"/>
      <c r="DA236" s="186"/>
      <c r="DB236" s="186"/>
      <c r="DC236" s="186"/>
      <c r="DD236" s="186"/>
      <c r="DE236" s="186"/>
      <c r="DF236" s="186"/>
      <c r="DG236" s="186"/>
      <c r="DH236" s="186"/>
      <c r="DI236" s="186"/>
      <c r="DJ236" s="186"/>
      <c r="DK236" s="187"/>
      <c r="DL236" s="170" t="str">
        <f>IF(R233&lt;&gt;"",R233,"")</f>
        <v/>
      </c>
      <c r="DM236" s="171"/>
      <c r="DN236" s="335" t="str">
        <f>IF(T233&lt;&gt;"",T233,"")</f>
        <v/>
      </c>
      <c r="DO236" s="171"/>
      <c r="DP236" s="335" t="str">
        <f>IF(V233&lt;&gt;"",V233,"")</f>
        <v/>
      </c>
      <c r="DQ236" s="171"/>
      <c r="DR236" s="335" t="str">
        <f>IF(X233&lt;&gt;"",X233,"")</f>
        <v/>
      </c>
      <c r="DS236" s="171"/>
      <c r="DT236" s="335" t="str">
        <f>IF(Z233&lt;&gt;"",Z233,"")</f>
        <v/>
      </c>
      <c r="DU236" s="337"/>
      <c r="DV236" s="174" t="str">
        <f>IF($DT236=$DT238,IF($DR236=$DR238,IF($DP236&lt;&gt;"",IF($DP236&gt;$DP238,"W","L"),""),IF($DR236&gt;$DR238,"W","L")),IF($DT236&gt;$DT238,"W","L"))</f>
        <v/>
      </c>
      <c r="DW236" s="154" t="str">
        <f>CONCATENATE($A200," ",$D200,","," ",$F198)</f>
        <v>Group: 4, Men's Singles</v>
      </c>
      <c r="DX236" s="155"/>
      <c r="DY236" s="155"/>
      <c r="DZ236" s="155"/>
      <c r="EA236" s="155"/>
      <c r="EB236" s="155"/>
      <c r="EC236" s="155"/>
      <c r="ED236" s="155"/>
      <c r="EE236" s="155"/>
      <c r="EF236" s="155"/>
      <c r="EG236" s="155"/>
      <c r="EH236" s="155"/>
      <c r="EI236" s="156"/>
      <c r="EJ236" s="163">
        <f>AC233</f>
        <v>19</v>
      </c>
      <c r="EK236" s="164"/>
      <c r="EL236" s="183" t="str">
        <f>AE233</f>
        <v>A</v>
      </c>
      <c r="EM236" s="185" t="str">
        <f>IF(VLOOKUP($EL236,$A202:$C214,3,FALSE)=0,"",CONCATENATE(VLOOKUP(VLOOKUP($EL236,$A202:$C214,3,FALSE),Players!$C:$G,4,FALSE)," ",VLOOKUP($EL236,$A202:$C214,3,FALSE)," ",IF(ISERROR(VLOOKUP(VLOOKUP($EL236,$A202:$C214,3,FALSE),Players!$C:$G,5,FALSE)),"()",CONCATENATE("(",VLOOKUP(VLOOKUP($EL236,$A202:$C214,3,FALSE),Players!$C:$G,5,FALSE),")"))))</f>
        <v/>
      </c>
      <c r="EN236" s="186"/>
      <c r="EO236" s="186"/>
      <c r="EP236" s="186"/>
      <c r="EQ236" s="186"/>
      <c r="ER236" s="186"/>
      <c r="ES236" s="186"/>
      <c r="ET236" s="186"/>
      <c r="EU236" s="186"/>
      <c r="EV236" s="186"/>
      <c r="EW236" s="186"/>
      <c r="EX236" s="186"/>
      <c r="EY236" s="186"/>
      <c r="EZ236" s="186"/>
      <c r="FA236" s="187"/>
      <c r="FB236" s="170" t="str">
        <f>IF(AF233&lt;&gt;"",AF233,"")</f>
        <v/>
      </c>
      <c r="FC236" s="171"/>
      <c r="FD236" s="335" t="str">
        <f>IF(AH233&lt;&gt;"",AH233,"")</f>
        <v/>
      </c>
      <c r="FE236" s="171"/>
      <c r="FF236" s="335" t="str">
        <f>IF(AJ233&lt;&gt;"",AJ233,"")</f>
        <v/>
      </c>
      <c r="FG236" s="171"/>
      <c r="FH236" s="335" t="str">
        <f>IF(AL233&lt;&gt;"",AL233,"")</f>
        <v/>
      </c>
      <c r="FI236" s="171"/>
      <c r="FJ236" s="335" t="str">
        <f>IF(AN233&lt;&gt;"",AN233,"")</f>
        <v/>
      </c>
      <c r="FK236" s="337"/>
      <c r="FL236" s="174" t="str">
        <f>IF($FJ236=$FJ238,IF($FH236=$FH238,IF($FF236&lt;&gt;"",IF($FF236&gt;$FF238,"W","L"),""),IF($FH236&gt;$FH238,"W","L")),IF($FJ236&gt;$FJ238,"W","L"))</f>
        <v/>
      </c>
      <c r="FM236" s="3"/>
      <c r="FN236" s="3"/>
    </row>
    <row r="237" spans="1:170" ht="11.25" customHeight="1">
      <c r="A237" s="170">
        <v>6</v>
      </c>
      <c r="B237" s="191"/>
      <c r="C237" s="183" t="str">
        <f>IF($D198="1P","C","C")</f>
        <v>C</v>
      </c>
      <c r="D237" s="197"/>
      <c r="E237" s="198"/>
      <c r="F237" s="197"/>
      <c r="G237" s="198"/>
      <c r="H237" s="197"/>
      <c r="I237" s="198"/>
      <c r="J237" s="197"/>
      <c r="K237" s="198"/>
      <c r="L237" s="197"/>
      <c r="M237" s="208"/>
      <c r="N237" s="69" t="str">
        <f>IF(CF246&lt;&gt;"",IF(CF246="W",IF(SUM(IF(D237&gt;D239,1,0),IF(F237&gt;F239,1,0),IF(H237&gt;H239,1,0),IF(J237&gt;J239,1,0),IF(L237&gt;L239,1,0))&lt;&gt;3,"E",""),""),"")</f>
        <v/>
      </c>
      <c r="O237" s="170">
        <v>13</v>
      </c>
      <c r="P237" s="191"/>
      <c r="Q237" s="183" t="str">
        <f>IF($D198="1P","A","A")</f>
        <v>A</v>
      </c>
      <c r="R237" s="197"/>
      <c r="S237" s="198"/>
      <c r="T237" s="197"/>
      <c r="U237" s="198"/>
      <c r="V237" s="197"/>
      <c r="W237" s="198"/>
      <c r="X237" s="197"/>
      <c r="Y237" s="198"/>
      <c r="Z237" s="197"/>
      <c r="AA237" s="208"/>
      <c r="AB237" s="69" t="str">
        <f>IF(DV246&lt;&gt;"",IF(DV246="W",IF(SUM(IF(R237&gt;R239,1,0),IF(T237&gt;T239,1,0),IF(V237&gt;V239,1,0),IF(X237&gt;X239,1,0),IF(Z237&gt;Z239,1,0))&lt;&gt;3,"E",""),""),"")</f>
        <v/>
      </c>
      <c r="AC237" s="170">
        <v>20</v>
      </c>
      <c r="AD237" s="191"/>
      <c r="AE237" s="183" t="str">
        <f>IF($D198="1P","D","E")</f>
        <v>E</v>
      </c>
      <c r="AF237" s="197"/>
      <c r="AG237" s="198"/>
      <c r="AH237" s="197"/>
      <c r="AI237" s="198"/>
      <c r="AJ237" s="197"/>
      <c r="AK237" s="198"/>
      <c r="AL237" s="197"/>
      <c r="AM237" s="198"/>
      <c r="AN237" s="197"/>
      <c r="AO237" s="208"/>
      <c r="AP237" s="69" t="str">
        <f>IF(FL246&lt;&gt;"",IF(FL246="W",IF(SUM(IF(AF237&gt;AF239,1,0),IF(AH237&gt;AH239,1,0),IF(AJ237&gt;AJ239,1,0),IF(AL237&gt;AL239,1,0),IF(AN237&gt;AN239,1,0))&lt;&gt;3,"E",""),""),"")</f>
        <v/>
      </c>
      <c r="AQ237" s="157"/>
      <c r="AR237" s="158"/>
      <c r="AS237" s="158"/>
      <c r="AT237" s="158"/>
      <c r="AU237" s="158"/>
      <c r="AV237" s="158"/>
      <c r="AW237" s="158"/>
      <c r="AX237" s="158"/>
      <c r="AY237" s="158"/>
      <c r="AZ237" s="158"/>
      <c r="BA237" s="158"/>
      <c r="BB237" s="158"/>
      <c r="BC237" s="159"/>
      <c r="BD237" s="165"/>
      <c r="BE237" s="166"/>
      <c r="BF237" s="184"/>
      <c r="BG237" s="188"/>
      <c r="BH237" s="189"/>
      <c r="BI237" s="189"/>
      <c r="BJ237" s="189"/>
      <c r="BK237" s="189"/>
      <c r="BL237" s="189"/>
      <c r="BM237" s="189"/>
      <c r="BN237" s="189"/>
      <c r="BO237" s="189"/>
      <c r="BP237" s="189"/>
      <c r="BQ237" s="189"/>
      <c r="BR237" s="189"/>
      <c r="BS237" s="189"/>
      <c r="BT237" s="189"/>
      <c r="BU237" s="190"/>
      <c r="BV237" s="172"/>
      <c r="BW237" s="173"/>
      <c r="BX237" s="336"/>
      <c r="BY237" s="173"/>
      <c r="BZ237" s="336"/>
      <c r="CA237" s="173"/>
      <c r="CB237" s="336"/>
      <c r="CC237" s="173"/>
      <c r="CD237" s="336"/>
      <c r="CE237" s="338"/>
      <c r="CF237" s="174"/>
      <c r="CG237" s="157"/>
      <c r="CH237" s="158"/>
      <c r="CI237" s="158"/>
      <c r="CJ237" s="158"/>
      <c r="CK237" s="158"/>
      <c r="CL237" s="158"/>
      <c r="CM237" s="158"/>
      <c r="CN237" s="158"/>
      <c r="CO237" s="158"/>
      <c r="CP237" s="158"/>
      <c r="CQ237" s="158"/>
      <c r="CR237" s="158"/>
      <c r="CS237" s="159"/>
      <c r="CT237" s="165"/>
      <c r="CU237" s="166"/>
      <c r="CV237" s="184"/>
      <c r="CW237" s="188"/>
      <c r="CX237" s="189"/>
      <c r="CY237" s="189"/>
      <c r="CZ237" s="189"/>
      <c r="DA237" s="189"/>
      <c r="DB237" s="189"/>
      <c r="DC237" s="189"/>
      <c r="DD237" s="189"/>
      <c r="DE237" s="189"/>
      <c r="DF237" s="189"/>
      <c r="DG237" s="189"/>
      <c r="DH237" s="189"/>
      <c r="DI237" s="189"/>
      <c r="DJ237" s="189"/>
      <c r="DK237" s="190"/>
      <c r="DL237" s="172"/>
      <c r="DM237" s="173"/>
      <c r="DN237" s="336"/>
      <c r="DO237" s="173"/>
      <c r="DP237" s="336"/>
      <c r="DQ237" s="173"/>
      <c r="DR237" s="336"/>
      <c r="DS237" s="173"/>
      <c r="DT237" s="336"/>
      <c r="DU237" s="338"/>
      <c r="DV237" s="174"/>
      <c r="DW237" s="157"/>
      <c r="DX237" s="158"/>
      <c r="DY237" s="158"/>
      <c r="DZ237" s="158"/>
      <c r="EA237" s="158"/>
      <c r="EB237" s="158"/>
      <c r="EC237" s="158"/>
      <c r="ED237" s="158"/>
      <c r="EE237" s="158"/>
      <c r="EF237" s="158"/>
      <c r="EG237" s="158"/>
      <c r="EH237" s="158"/>
      <c r="EI237" s="159"/>
      <c r="EJ237" s="165"/>
      <c r="EK237" s="166"/>
      <c r="EL237" s="184"/>
      <c r="EM237" s="188"/>
      <c r="EN237" s="189"/>
      <c r="EO237" s="189"/>
      <c r="EP237" s="189"/>
      <c r="EQ237" s="189"/>
      <c r="ER237" s="189"/>
      <c r="ES237" s="189"/>
      <c r="ET237" s="189"/>
      <c r="EU237" s="189"/>
      <c r="EV237" s="189"/>
      <c r="EW237" s="189"/>
      <c r="EX237" s="189"/>
      <c r="EY237" s="189"/>
      <c r="EZ237" s="189"/>
      <c r="FA237" s="190"/>
      <c r="FB237" s="172"/>
      <c r="FC237" s="173"/>
      <c r="FD237" s="336"/>
      <c r="FE237" s="173"/>
      <c r="FF237" s="336"/>
      <c r="FG237" s="173"/>
      <c r="FH237" s="336"/>
      <c r="FI237" s="173"/>
      <c r="FJ237" s="336"/>
      <c r="FK237" s="338"/>
      <c r="FL237" s="174"/>
      <c r="FM237" s="3"/>
      <c r="FN237" s="3"/>
    </row>
    <row r="238" spans="1:170" ht="11.25" customHeight="1">
      <c r="A238" s="192"/>
      <c r="B238" s="193"/>
      <c r="C238" s="196"/>
      <c r="D238" s="199"/>
      <c r="E238" s="200"/>
      <c r="F238" s="199"/>
      <c r="G238" s="200"/>
      <c r="H238" s="199"/>
      <c r="I238" s="200"/>
      <c r="J238" s="199"/>
      <c r="K238" s="200"/>
      <c r="L238" s="199"/>
      <c r="M238" s="209"/>
      <c r="N238" s="69" t="str">
        <f>IF(CF246&lt;&gt;"",IF(ISERROR(AND(BV250="",BX250="",BZ250="",CB250="",CD250="")),"E",IF(AND(BV250="",BX250="",BZ250="",CB250="",CD250=""),"","E")),"")</f>
        <v/>
      </c>
      <c r="O238" s="192"/>
      <c r="P238" s="193"/>
      <c r="Q238" s="196"/>
      <c r="R238" s="199"/>
      <c r="S238" s="200"/>
      <c r="T238" s="199"/>
      <c r="U238" s="200"/>
      <c r="V238" s="199"/>
      <c r="W238" s="200"/>
      <c r="X238" s="199"/>
      <c r="Y238" s="200"/>
      <c r="Z238" s="199"/>
      <c r="AA238" s="209"/>
      <c r="AB238" s="69" t="str">
        <f>IF(DV246&lt;&gt;"",IF(ISERROR(AND(DL250="",DN250="",DP250="",DQ250="",DT250="")),"E",IF(AND(DL250="",DN250="",DP250="",DR250="",DT250=""),"","E")),"")</f>
        <v/>
      </c>
      <c r="AC238" s="192"/>
      <c r="AD238" s="193"/>
      <c r="AE238" s="196"/>
      <c r="AF238" s="199"/>
      <c r="AG238" s="200"/>
      <c r="AH238" s="199"/>
      <c r="AI238" s="200"/>
      <c r="AJ238" s="199"/>
      <c r="AK238" s="200"/>
      <c r="AL238" s="199"/>
      <c r="AM238" s="200"/>
      <c r="AN238" s="199"/>
      <c r="AO238" s="209"/>
      <c r="AP238" s="69" t="str">
        <f>IF(FL246&lt;&gt;"",IF(ISERROR(AND(FB250="",FD250="",FF250="",FH250="",FJ250="")),"E",IF(AND(FB250="",FD250="",FF250="",FH250="",FJ250=""),"","E")),"")</f>
        <v/>
      </c>
      <c r="AQ238" s="157"/>
      <c r="AR238" s="158"/>
      <c r="AS238" s="158"/>
      <c r="AT238" s="158"/>
      <c r="AU238" s="158"/>
      <c r="AV238" s="158"/>
      <c r="AW238" s="158"/>
      <c r="AX238" s="158"/>
      <c r="AY238" s="158"/>
      <c r="AZ238" s="158"/>
      <c r="BA238" s="158"/>
      <c r="BB238" s="158"/>
      <c r="BC238" s="159"/>
      <c r="BD238" s="165"/>
      <c r="BE238" s="166"/>
      <c r="BF238" s="175" t="str">
        <f>C235</f>
        <v>E</v>
      </c>
      <c r="BG238" s="177" t="str">
        <f>IF(VLOOKUP($BF238,$A202:$C214,3,FALSE)=0,"",CONCATENATE(VLOOKUP(VLOOKUP($BF238,$A202:$C214,3,FALSE),Players!$C:$G,4,FALSE)," ",VLOOKUP($BF238,$A202:$C214,3,FALSE)," ",IF(ISERROR(VLOOKUP(VLOOKUP($BF238,$A202:$C214,3,FALSE),Players!$C:$G,5,FALSE)),"()",CONCATENATE("(",VLOOKUP(VLOOKUP($BF238,$A202:$C214,3,FALSE),Players!$C:$G,5,FALSE),")"))))</f>
        <v/>
      </c>
      <c r="BH238" s="178"/>
      <c r="BI238" s="178"/>
      <c r="BJ238" s="178"/>
      <c r="BK238" s="178"/>
      <c r="BL238" s="178"/>
      <c r="BM238" s="178"/>
      <c r="BN238" s="178"/>
      <c r="BO238" s="178"/>
      <c r="BP238" s="178"/>
      <c r="BQ238" s="178"/>
      <c r="BR238" s="178"/>
      <c r="BS238" s="178"/>
      <c r="BT238" s="178"/>
      <c r="BU238" s="179"/>
      <c r="BV238" s="150" t="str">
        <f>IF(D235&lt;&gt;"",D235,"")</f>
        <v/>
      </c>
      <c r="BW238" s="151"/>
      <c r="BX238" s="288" t="str">
        <f>IF(F235&lt;&gt;"",F235,"")</f>
        <v/>
      </c>
      <c r="BY238" s="151"/>
      <c r="BZ238" s="288" t="str">
        <f>IF(H235&lt;&gt;"",H235,"")</f>
        <v/>
      </c>
      <c r="CA238" s="151"/>
      <c r="CB238" s="288" t="str">
        <f>IF(J235&lt;&gt;"",J235,"")</f>
        <v/>
      </c>
      <c r="CC238" s="151"/>
      <c r="CD238" s="288" t="str">
        <f>IF(L235&lt;&gt;"",L235,"")</f>
        <v/>
      </c>
      <c r="CE238" s="332"/>
      <c r="CF238" s="174" t="str">
        <f>IF($CF236&lt;&gt;"",IF(CF236="W","L","W"),"")</f>
        <v/>
      </c>
      <c r="CG238" s="157"/>
      <c r="CH238" s="158"/>
      <c r="CI238" s="158"/>
      <c r="CJ238" s="158"/>
      <c r="CK238" s="158"/>
      <c r="CL238" s="158"/>
      <c r="CM238" s="158"/>
      <c r="CN238" s="158"/>
      <c r="CO238" s="158"/>
      <c r="CP238" s="158"/>
      <c r="CQ238" s="158"/>
      <c r="CR238" s="158"/>
      <c r="CS238" s="159"/>
      <c r="CT238" s="165"/>
      <c r="CU238" s="166"/>
      <c r="CV238" s="175" t="str">
        <f>Q235</f>
        <v>F</v>
      </c>
      <c r="CW238" s="177" t="str">
        <f>IF(VLOOKUP($CV238,$A202:$C214,3,FALSE)=0,"",CONCATENATE(VLOOKUP(VLOOKUP($CV238,$A202:$C214,3,FALSE),Players!$C:$G,4,FALSE)," ",VLOOKUP($CV238,$A202:$C214,3,FALSE)," ",IF(ISERROR(VLOOKUP(VLOOKUP($CV238,$A202:$C214,3,FALSE),Players!$C:$G,5,FALSE)),"()",CONCATENATE("(",VLOOKUP(VLOOKUP($CV238,$A202:$C214,3,FALSE),Players!$C:$G,5,FALSE),")"))))</f>
        <v/>
      </c>
      <c r="CX238" s="178"/>
      <c r="CY238" s="178"/>
      <c r="CZ238" s="178"/>
      <c r="DA238" s="178"/>
      <c r="DB238" s="178"/>
      <c r="DC238" s="178"/>
      <c r="DD238" s="178"/>
      <c r="DE238" s="178"/>
      <c r="DF238" s="178"/>
      <c r="DG238" s="178"/>
      <c r="DH238" s="178"/>
      <c r="DI238" s="178"/>
      <c r="DJ238" s="178"/>
      <c r="DK238" s="179"/>
      <c r="DL238" s="150" t="str">
        <f>IF(R235&lt;&gt;"",R235,"")</f>
        <v/>
      </c>
      <c r="DM238" s="151"/>
      <c r="DN238" s="288" t="str">
        <f>IF(T235&lt;&gt;"",T235,"")</f>
        <v/>
      </c>
      <c r="DO238" s="151"/>
      <c r="DP238" s="288" t="str">
        <f>IF(V235&lt;&gt;"",V235,"")</f>
        <v/>
      </c>
      <c r="DQ238" s="151"/>
      <c r="DR238" s="288" t="str">
        <f>IF(X235&lt;&gt;"",X235,"")</f>
        <v/>
      </c>
      <c r="DS238" s="151"/>
      <c r="DT238" s="288" t="str">
        <f>IF(Z235&lt;&gt;"",Z235,"")</f>
        <v/>
      </c>
      <c r="DU238" s="332"/>
      <c r="DV238" s="174" t="str">
        <f>IF($DV236&lt;&gt;"",IF(DV236="W","L","W"),"")</f>
        <v/>
      </c>
      <c r="DW238" s="157"/>
      <c r="DX238" s="158"/>
      <c r="DY238" s="158"/>
      <c r="DZ238" s="158"/>
      <c r="EA238" s="158"/>
      <c r="EB238" s="158"/>
      <c r="EC238" s="158"/>
      <c r="ED238" s="158"/>
      <c r="EE238" s="158"/>
      <c r="EF238" s="158"/>
      <c r="EG238" s="158"/>
      <c r="EH238" s="158"/>
      <c r="EI238" s="159"/>
      <c r="EJ238" s="165"/>
      <c r="EK238" s="166"/>
      <c r="EL238" s="175" t="str">
        <f>AE235</f>
        <v>F</v>
      </c>
      <c r="EM238" s="177" t="str">
        <f>IF(VLOOKUP($EL238,$A202:$C214,3,FALSE)=0,"",CONCATENATE(VLOOKUP(VLOOKUP($EL238,$A202:$C214,3,FALSE),Players!$C:$G,4,FALSE)," ",VLOOKUP($EL238,$A202:$C214,3,FALSE)," ",IF(ISERROR(VLOOKUP(VLOOKUP($EL238,$A202:$C214,3,FALSE),Players!$C:$G,5,FALSE)),"()",CONCATENATE("(",VLOOKUP(VLOOKUP($EL238,$A202:$C214,3,FALSE),Players!$C:$G,5,FALSE),")"))))</f>
        <v/>
      </c>
      <c r="EN238" s="178"/>
      <c r="EO238" s="178"/>
      <c r="EP238" s="178"/>
      <c r="EQ238" s="178"/>
      <c r="ER238" s="178"/>
      <c r="ES238" s="178"/>
      <c r="ET238" s="178"/>
      <c r="EU238" s="178"/>
      <c r="EV238" s="178"/>
      <c r="EW238" s="178"/>
      <c r="EX238" s="178"/>
      <c r="EY238" s="178"/>
      <c r="EZ238" s="178"/>
      <c r="FA238" s="179"/>
      <c r="FB238" s="150" t="str">
        <f>IF(AF235&lt;&gt;"",AF235,"")</f>
        <v/>
      </c>
      <c r="FC238" s="151"/>
      <c r="FD238" s="288" t="str">
        <f>IF(AH235&lt;&gt;"",AH235,"")</f>
        <v/>
      </c>
      <c r="FE238" s="151"/>
      <c r="FF238" s="288" t="str">
        <f>IF(AJ235&lt;&gt;"",AJ235,"")</f>
        <v/>
      </c>
      <c r="FG238" s="151"/>
      <c r="FH238" s="288" t="str">
        <f>IF(AL235&lt;&gt;"",AL235,"")</f>
        <v/>
      </c>
      <c r="FI238" s="151"/>
      <c r="FJ238" s="288" t="str">
        <f>IF(AN235&lt;&gt;"",AN235,"")</f>
        <v/>
      </c>
      <c r="FK238" s="332"/>
      <c r="FL238" s="174" t="str">
        <f>IF($FL236&lt;&gt;"",IF(FL236="W","L","W"),"")</f>
        <v/>
      </c>
      <c r="FM238" s="3"/>
      <c r="FN238" s="3"/>
    </row>
    <row r="239" spans="1:170" ht="11.25" customHeight="1" thickBot="1">
      <c r="A239" s="192"/>
      <c r="B239" s="193"/>
      <c r="C239" s="175" t="str">
        <f>IF($D198="1P","D","D")</f>
        <v>D</v>
      </c>
      <c r="D239" s="201"/>
      <c r="E239" s="202"/>
      <c r="F239" s="201"/>
      <c r="G239" s="202"/>
      <c r="H239" s="201"/>
      <c r="I239" s="202"/>
      <c r="J239" s="201"/>
      <c r="K239" s="202"/>
      <c r="L239" s="201"/>
      <c r="M239" s="205"/>
      <c r="N239" s="69" t="str">
        <f>IF(CF246&lt;&gt;"",IF(ISERROR(AND(BV250="",BX250="",BZ250="",CB250="",CD250="")),"E",IF(AND(BV250="",BX250="",BZ250="",CB250="",CD250=""),"","E")),"")</f>
        <v/>
      </c>
      <c r="O239" s="192"/>
      <c r="P239" s="193"/>
      <c r="Q239" s="175" t="str">
        <f>IF($D198="1P","D","C")</f>
        <v>C</v>
      </c>
      <c r="R239" s="201"/>
      <c r="S239" s="202"/>
      <c r="T239" s="201"/>
      <c r="U239" s="202"/>
      <c r="V239" s="201"/>
      <c r="W239" s="202"/>
      <c r="X239" s="201"/>
      <c r="Y239" s="202"/>
      <c r="Z239" s="201"/>
      <c r="AA239" s="205"/>
      <c r="AB239" s="69" t="str">
        <f>IF(DV246&lt;&gt;"",IF(ISERROR(AND(DL250="",DN250="",DP250="",DQ250="",DT250="")),"E",IF(AND(DL250="",DN250="",DP250="",DR250="",DT250=""),"","E")),"")</f>
        <v/>
      </c>
      <c r="AC239" s="192"/>
      <c r="AD239" s="193"/>
      <c r="AE239" s="175" t="str">
        <f>IF($D198="1P","G","G")</f>
        <v>G</v>
      </c>
      <c r="AF239" s="201"/>
      <c r="AG239" s="202"/>
      <c r="AH239" s="201"/>
      <c r="AI239" s="202"/>
      <c r="AJ239" s="201"/>
      <c r="AK239" s="202"/>
      <c r="AL239" s="201"/>
      <c r="AM239" s="202"/>
      <c r="AN239" s="201"/>
      <c r="AO239" s="205"/>
      <c r="AP239" s="69" t="str">
        <f>IF(FL246&lt;&gt;"",IF(ISERROR(AND(FB250="",FD250="",FF250="",FH250="",FJ250="")),"E",IF(AND(FB250="",FD250="",FF250="",FH250="",FJ250=""),"","E")),"")</f>
        <v/>
      </c>
      <c r="AQ239" s="160"/>
      <c r="AR239" s="161"/>
      <c r="AS239" s="161"/>
      <c r="AT239" s="161"/>
      <c r="AU239" s="161"/>
      <c r="AV239" s="161"/>
      <c r="AW239" s="161"/>
      <c r="AX239" s="161"/>
      <c r="AY239" s="161"/>
      <c r="AZ239" s="161"/>
      <c r="BA239" s="161"/>
      <c r="BB239" s="161"/>
      <c r="BC239" s="162"/>
      <c r="BD239" s="167"/>
      <c r="BE239" s="168"/>
      <c r="BF239" s="176"/>
      <c r="BG239" s="180"/>
      <c r="BH239" s="181"/>
      <c r="BI239" s="181"/>
      <c r="BJ239" s="181"/>
      <c r="BK239" s="181"/>
      <c r="BL239" s="181"/>
      <c r="BM239" s="181"/>
      <c r="BN239" s="181"/>
      <c r="BO239" s="181"/>
      <c r="BP239" s="181"/>
      <c r="BQ239" s="181"/>
      <c r="BR239" s="181"/>
      <c r="BS239" s="181"/>
      <c r="BT239" s="181"/>
      <c r="BU239" s="182"/>
      <c r="BV239" s="152"/>
      <c r="BW239" s="153"/>
      <c r="BX239" s="333"/>
      <c r="BY239" s="153"/>
      <c r="BZ239" s="333"/>
      <c r="CA239" s="153"/>
      <c r="CB239" s="333"/>
      <c r="CC239" s="153"/>
      <c r="CD239" s="333"/>
      <c r="CE239" s="334"/>
      <c r="CF239" s="174"/>
      <c r="CG239" s="160"/>
      <c r="CH239" s="161"/>
      <c r="CI239" s="161"/>
      <c r="CJ239" s="161"/>
      <c r="CK239" s="161"/>
      <c r="CL239" s="161"/>
      <c r="CM239" s="161"/>
      <c r="CN239" s="161"/>
      <c r="CO239" s="161"/>
      <c r="CP239" s="161"/>
      <c r="CQ239" s="161"/>
      <c r="CR239" s="161"/>
      <c r="CS239" s="162"/>
      <c r="CT239" s="167"/>
      <c r="CU239" s="168"/>
      <c r="CV239" s="176"/>
      <c r="CW239" s="180"/>
      <c r="CX239" s="181"/>
      <c r="CY239" s="181"/>
      <c r="CZ239" s="181"/>
      <c r="DA239" s="181"/>
      <c r="DB239" s="181"/>
      <c r="DC239" s="181"/>
      <c r="DD239" s="181"/>
      <c r="DE239" s="181"/>
      <c r="DF239" s="181"/>
      <c r="DG239" s="181"/>
      <c r="DH239" s="181"/>
      <c r="DI239" s="181"/>
      <c r="DJ239" s="181"/>
      <c r="DK239" s="182"/>
      <c r="DL239" s="152"/>
      <c r="DM239" s="153"/>
      <c r="DN239" s="333"/>
      <c r="DO239" s="153"/>
      <c r="DP239" s="333"/>
      <c r="DQ239" s="153"/>
      <c r="DR239" s="333"/>
      <c r="DS239" s="153"/>
      <c r="DT239" s="333"/>
      <c r="DU239" s="334"/>
      <c r="DV239" s="174"/>
      <c r="DW239" s="160"/>
      <c r="DX239" s="161"/>
      <c r="DY239" s="161"/>
      <c r="DZ239" s="161"/>
      <c r="EA239" s="161"/>
      <c r="EB239" s="161"/>
      <c r="EC239" s="161"/>
      <c r="ED239" s="161"/>
      <c r="EE239" s="161"/>
      <c r="EF239" s="161"/>
      <c r="EG239" s="161"/>
      <c r="EH239" s="161"/>
      <c r="EI239" s="162"/>
      <c r="EJ239" s="167"/>
      <c r="EK239" s="168"/>
      <c r="EL239" s="176"/>
      <c r="EM239" s="180"/>
      <c r="EN239" s="181"/>
      <c r="EO239" s="181"/>
      <c r="EP239" s="181"/>
      <c r="EQ239" s="181"/>
      <c r="ER239" s="181"/>
      <c r="ES239" s="181"/>
      <c r="ET239" s="181"/>
      <c r="EU239" s="181"/>
      <c r="EV239" s="181"/>
      <c r="EW239" s="181"/>
      <c r="EX239" s="181"/>
      <c r="EY239" s="181"/>
      <c r="EZ239" s="181"/>
      <c r="FA239" s="182"/>
      <c r="FB239" s="152"/>
      <c r="FC239" s="153"/>
      <c r="FD239" s="333"/>
      <c r="FE239" s="153"/>
      <c r="FF239" s="333"/>
      <c r="FG239" s="153"/>
      <c r="FH239" s="333"/>
      <c r="FI239" s="153"/>
      <c r="FJ239" s="333"/>
      <c r="FK239" s="334"/>
      <c r="FL239" s="174"/>
      <c r="FM239" s="3"/>
      <c r="FN239" s="3"/>
    </row>
    <row r="240" spans="1:170" ht="11.25" customHeight="1" thickBot="1">
      <c r="A240" s="194"/>
      <c r="B240" s="195"/>
      <c r="C240" s="207"/>
      <c r="D240" s="203"/>
      <c r="E240" s="204"/>
      <c r="F240" s="203"/>
      <c r="G240" s="204"/>
      <c r="H240" s="203"/>
      <c r="I240" s="204"/>
      <c r="J240" s="203"/>
      <c r="K240" s="204"/>
      <c r="L240" s="203"/>
      <c r="M240" s="206"/>
      <c r="N240" s="69" t="str">
        <f>IF(CF248&lt;&gt;"",IF(CF248="W",IF(SUM(IF(D239&gt;D237,1,0),IF(F239&gt;F237,1,0),IF(H239&gt;H237,1,0),IF(J239&gt;J237,1,0),IF(L239&gt;L237,1,0))&lt;&gt;3,"E",""),""),"")</f>
        <v/>
      </c>
      <c r="O240" s="194"/>
      <c r="P240" s="195"/>
      <c r="Q240" s="207"/>
      <c r="R240" s="203"/>
      <c r="S240" s="204"/>
      <c r="T240" s="203"/>
      <c r="U240" s="204"/>
      <c r="V240" s="203"/>
      <c r="W240" s="204"/>
      <c r="X240" s="203"/>
      <c r="Y240" s="204"/>
      <c r="Z240" s="203"/>
      <c r="AA240" s="206"/>
      <c r="AB240" s="69" t="str">
        <f>IF(DV248&lt;&gt;"",IF(DV248="W",IF(SUM(IF(R239&gt;R237,1,0),IF(T239&gt;T237,1,0),IF(V239&gt;V237,1,0),IF(X239&gt;X237,1,0),IF(Z239&gt;Z237,1,0))&lt;&gt;3,"E",""),""),"")</f>
        <v/>
      </c>
      <c r="AC240" s="194"/>
      <c r="AD240" s="195"/>
      <c r="AE240" s="207"/>
      <c r="AF240" s="203"/>
      <c r="AG240" s="204"/>
      <c r="AH240" s="203"/>
      <c r="AI240" s="204"/>
      <c r="AJ240" s="203"/>
      <c r="AK240" s="204"/>
      <c r="AL240" s="203"/>
      <c r="AM240" s="204"/>
      <c r="AN240" s="203"/>
      <c r="AO240" s="206"/>
      <c r="AP240" s="69" t="str">
        <f>IF(FL248&lt;&gt;"",IF(FL248="W",IF(SUM(IF(AF239&gt;AF237,1,0),IF(AH239&gt;AH237,1,0),IF(AJ239&gt;AJ237,1,0),IF(AL239&gt;AL237,1,0),IF(AN239&gt;AN237,1,0))&lt;&gt;3,"E",""),""),"")</f>
        <v/>
      </c>
      <c r="AQ240" s="126"/>
      <c r="AR240" s="126"/>
      <c r="AS240" s="126"/>
      <c r="AT240" s="126"/>
      <c r="AU240" s="126"/>
      <c r="AV240" s="126"/>
      <c r="AW240" s="126"/>
      <c r="AX240" s="126"/>
      <c r="AY240" s="126"/>
      <c r="AZ240" s="126"/>
      <c r="BA240" s="126"/>
      <c r="BB240" s="126"/>
      <c r="BC240" s="126"/>
      <c r="BV240" s="169" t="str">
        <f>IF(CF236&lt;&gt;"",IF(AND(AND(BV236&gt;-1,BV238&gt;-1),OR(BV236&gt;10,BV238&gt;10),ABS(BV236-BV238)&gt;1,IF(OR(BV236&gt;11,BV238&gt;11),ABS(BV236-BV238)=2,TRUE),BV236=INT(BV236),BV238=INT(BV238)),"","Error"),"")</f>
        <v/>
      </c>
      <c r="BW240" s="169"/>
      <c r="BX240" s="169" t="str">
        <f>IF(CF236&lt;&gt;"",IF(AND(AND(BX236&gt;-1,BX238&gt;-1),OR(BX236&gt;10,BX238&gt;10),ABS(BX236-BX238)&gt;1,IF(OR(BX236&gt;11,BX238&gt;11),ABS(BX236-BX238)=2,TRUE),BX236=INT(BX236),BX238=INT(BX238)),"","Error"),"")</f>
        <v/>
      </c>
      <c r="BY240" s="169"/>
      <c r="BZ240" s="169" t="str">
        <f>IF(CF236&lt;&gt;"",IF(AND(AND(BZ236&gt;-1,BZ238&gt;-1),OR(BZ236&gt;10,BZ238&gt;10),ABS(BZ236-BZ238)&gt;1,IF(OR(BZ236&gt;11,BZ238&gt;11),ABS(BZ236-BZ238)=2,TRUE),BZ236=INT(BZ236),BZ238=INT(BZ238)),"","Error"),"")</f>
        <v/>
      </c>
      <c r="CA240" s="169"/>
      <c r="CB240" s="169" t="str">
        <f>IF(AND(CF236&lt;&gt;"",CB236&lt;&gt;""),IF(AND(AND(CB236&gt;-1,CB238&gt;-1),OR(CB236&gt;10,CB238&gt;10),ABS(CB236-CB238)&gt;1,IF(OR(CB236&gt;11,CB238&gt;11),ABS(CB236-CB238)=2,TRUE),CB236=INT(CB236),CB238=INT(CB238)),"","Error"),"")</f>
        <v/>
      </c>
      <c r="CC240" s="169"/>
      <c r="CD240" s="169" t="str">
        <f>IF(AND(CF236&lt;&gt;"",CD236&lt;&gt;""),IF(AND(AND(CD236&gt;-1,CD238&gt;-1),OR(CD236&gt;10,CD238&gt;10),ABS(CD236-CD238)&gt;1,IF(OR(CD236&gt;11,CD238&gt;11),ABS(CD236-CD238)=2,TRUE),CD236=INT(CD236),CD238=INT(CD238)),"","Error"),"")</f>
        <v/>
      </c>
      <c r="CE240" s="169"/>
      <c r="CF240" s="3"/>
      <c r="CG240" s="126"/>
      <c r="CH240" s="126"/>
      <c r="CI240" s="126"/>
      <c r="CJ240" s="126"/>
      <c r="CK240" s="126"/>
      <c r="CL240" s="126"/>
      <c r="CM240" s="126"/>
      <c r="CN240" s="126"/>
      <c r="CO240" s="126"/>
      <c r="CP240" s="126"/>
      <c r="CQ240" s="126"/>
      <c r="CR240" s="126"/>
      <c r="CS240" s="126"/>
      <c r="DL240" s="169" t="str">
        <f>IF(DV236&lt;&gt;"",IF(AND(AND(DL236&gt;-1,DL238&gt;-1),OR(DL236&gt;10,DL238&gt;10),ABS(DL236-DL238)&gt;1,IF(OR(DL236&gt;11,DL238&gt;11),ABS(DL236-DL238)=2,TRUE),DL236=INT(DL236),DL238=INT(DL238)),"","Error"),"")</f>
        <v/>
      </c>
      <c r="DM240" s="169"/>
      <c r="DN240" s="169" t="str">
        <f>IF(DV236&lt;&gt;"",IF(AND(AND(DN236&gt;-1,DN238&gt;-1),OR(DN236&gt;10,DN238&gt;10),ABS(DN236-DN238)&gt;1,IF(OR(DN236&gt;11,DN238&gt;11),ABS(DN236-DN238)=2,TRUE),DN236=INT(DN236),DN238=INT(DN238)),"","Error"),"")</f>
        <v/>
      </c>
      <c r="DO240" s="169"/>
      <c r="DP240" s="169" t="str">
        <f>IF(DV236&lt;&gt;"",IF(AND(AND(DP236&gt;-1,DP238&gt;-1),OR(DP236&gt;10,DP238&gt;10),ABS(DP236-DP238)&gt;1,IF(OR(DP236&gt;11,DP238&gt;11),ABS(DP236-DP238)=2,TRUE),DP236=INT(DP236),DP238=INT(DP238)),"","Error"),"")</f>
        <v/>
      </c>
      <c r="DQ240" s="169"/>
      <c r="DR240" s="169" t="str">
        <f>IF(AND(DV236&lt;&gt;"",DR236&lt;&gt;""),IF(AND(AND(DR236&gt;-1,DR238&gt;-1),OR(DR236&gt;10,DR238&gt;10),ABS(DR236-DR238)&gt;1,IF(OR(DR236&gt;11,DR238&gt;11),ABS(DR236-DR238)=2,TRUE),DR236=INT(DR236),DR238=INT(DR238)),"","Error"),"")</f>
        <v/>
      </c>
      <c r="DS240" s="169"/>
      <c r="DT240" s="169" t="str">
        <f>IF(AND(DV236&lt;&gt;"",DT236&lt;&gt;""),IF(AND(AND(DT236&gt;-1,DT238&gt;-1),OR(DT236&gt;10,DT238&gt;10),ABS(DT236-DT238)&gt;1,IF(OR(DT236&gt;11,DT238&gt;11),ABS(DT236-DT238)=2,TRUE),DT236=INT(DT236),DT238=INT(DT238)),"","Error"),"")</f>
        <v/>
      </c>
      <c r="DU240" s="169"/>
      <c r="DV240" s="3"/>
      <c r="DW240" s="126"/>
      <c r="DX240" s="126"/>
      <c r="DY240" s="126"/>
      <c r="DZ240" s="126"/>
      <c r="EA240" s="126"/>
      <c r="EB240" s="126"/>
      <c r="EC240" s="126"/>
      <c r="ED240" s="126"/>
      <c r="EE240" s="126"/>
      <c r="EF240" s="126"/>
      <c r="EG240" s="126"/>
      <c r="EH240" s="126"/>
      <c r="EI240" s="126"/>
      <c r="FB240" s="169" t="str">
        <f>IF(FL236&lt;&gt;"",IF(AND(AND(FB236&gt;-1,FB238&gt;-1),OR(FB236&gt;10,FB238&gt;10),ABS(FB236-FB238)&gt;1,IF(OR(FB236&gt;11,FB238&gt;11),ABS(FB236-FB238)=2,TRUE),FB236=INT(FB236),FB238=INT(FB238)),"","Error"),"")</f>
        <v/>
      </c>
      <c r="FC240" s="169"/>
      <c r="FD240" s="169" t="str">
        <f>IF(FL236&lt;&gt;"",IF(AND(AND(FD236&gt;-1,FD238&gt;-1),OR(FD236&gt;10,FD238&gt;10),ABS(FD236-FD238)&gt;1,IF(OR(FD236&gt;11,FD238&gt;11),ABS(FD236-FD238)=2,TRUE),FD236=INT(FD236),FD238=INT(FD238)),"","Error"),"")</f>
        <v/>
      </c>
      <c r="FE240" s="169"/>
      <c r="FF240" s="169" t="str">
        <f>IF(FL236&lt;&gt;"",IF(AND(AND(FF236&gt;-1,FF238&gt;-1),OR(FF236&gt;10,FF238&gt;10),ABS(FF236-FF238)&gt;1,IF(OR(FF236&gt;11,FF238&gt;11),ABS(FF236-FF238)=2,TRUE),FF236=INT(FF236),FF238=INT(FF238)),"","Error"),"")</f>
        <v/>
      </c>
      <c r="FG240" s="169"/>
      <c r="FH240" s="169" t="str">
        <f>IF(AND(FL236&lt;&gt;"",FH236&lt;&gt;""),IF(AND(AND(FH236&gt;-1,FH238&gt;-1),OR(FH236&gt;10,FH238&gt;10),ABS(FH236-FH238)&gt;1,IF(OR(FH236&gt;11,FH238&gt;11),ABS(FH236-FH238)=2,TRUE),FH236=INT(FH236),FH238=INT(FH238)),"","Error"),"")</f>
        <v/>
      </c>
      <c r="FI240" s="169"/>
      <c r="FJ240" s="169" t="str">
        <f>IF(AND(FL236&lt;&gt;"",FJ236&lt;&gt;""),IF(AND(AND(FJ236&gt;-1,FJ238&gt;-1),OR(FJ236&gt;10,FJ238&gt;10),ABS(FJ236-FJ238)&gt;1,IF(OR(FJ236&gt;11,FJ238&gt;11),ABS(FJ236-FJ238)=2,TRUE),FJ236=INT(FJ236),FJ238=INT(FJ238)),"","Error"),"")</f>
        <v/>
      </c>
      <c r="FK240" s="169"/>
      <c r="FL240" s="3"/>
      <c r="FM240" s="3"/>
      <c r="FN240" s="3"/>
    </row>
    <row r="241" spans="1:170" ht="11.25" customHeight="1">
      <c r="A241" s="170">
        <v>7</v>
      </c>
      <c r="B241" s="191"/>
      <c r="C241" s="183" t="str">
        <f>IF($D198="1P","A","A")</f>
        <v>A</v>
      </c>
      <c r="D241" s="197"/>
      <c r="E241" s="198"/>
      <c r="F241" s="197"/>
      <c r="G241" s="198"/>
      <c r="H241" s="197"/>
      <c r="I241" s="198"/>
      <c r="J241" s="197"/>
      <c r="K241" s="198"/>
      <c r="L241" s="197"/>
      <c r="M241" s="208"/>
      <c r="N241" s="69" t="str">
        <f>IF(CF256&lt;&gt;"",IF(CF256="W",IF(SUM(IF(D241&gt;D243,1,0),IF(F241&gt;F243,1,0),IF(H241&gt;H243,1,0),IF(J241&gt;J243,1,0),IF(L241&gt;L243,1,0))&lt;&gt;3,"E",""),""),"")</f>
        <v/>
      </c>
      <c r="O241" s="170">
        <v>14</v>
      </c>
      <c r="P241" s="191"/>
      <c r="Q241" s="183" t="str">
        <f>IF($D198="1P","C","B")</f>
        <v>B</v>
      </c>
      <c r="R241" s="197"/>
      <c r="S241" s="198"/>
      <c r="T241" s="197"/>
      <c r="U241" s="198"/>
      <c r="V241" s="197"/>
      <c r="W241" s="198"/>
      <c r="X241" s="197"/>
      <c r="Y241" s="198"/>
      <c r="Z241" s="197"/>
      <c r="AA241" s="208"/>
      <c r="AB241" s="69" t="str">
        <f>IF(DV256&lt;&gt;"",IF(DV256="W",IF(SUM(IF(R241&gt;R243,1,0),IF(T241&gt;T243,1,0),IF(V241&gt;V243,1,0),IF(X241&gt;X243,1,0),IF(Z241&gt;Z243,1,0))&lt;&gt;3,"E",""),""),"")</f>
        <v/>
      </c>
      <c r="AC241" s="170">
        <v>21</v>
      </c>
      <c r="AD241" s="191"/>
      <c r="AE241" s="183" t="str">
        <f>IF($D198="1P","E","B")</f>
        <v>B</v>
      </c>
      <c r="AF241" s="197"/>
      <c r="AG241" s="198"/>
      <c r="AH241" s="197"/>
      <c r="AI241" s="198"/>
      <c r="AJ241" s="197"/>
      <c r="AK241" s="198"/>
      <c r="AL241" s="197"/>
      <c r="AM241" s="198"/>
      <c r="AN241" s="197"/>
      <c r="AO241" s="208"/>
      <c r="AP241" s="69" t="str">
        <f>IF(FL256&lt;&gt;"",IF(FL256="W",IF(SUM(IF(AF241&gt;AF243,1,0),IF(AH241&gt;AH243,1,0),IF(AJ241&gt;AJ243,1,0),IF(AL241&gt;AL243,1,0),IF(AN241&gt;AN243,1,0))&lt;&gt;3,"E",""),""),"")</f>
        <v/>
      </c>
      <c r="AQ241" s="126"/>
      <c r="AR241" s="126"/>
      <c r="AS241" s="126"/>
      <c r="AT241" s="126"/>
      <c r="AU241" s="126"/>
      <c r="AV241" s="126"/>
      <c r="AW241" s="126"/>
      <c r="AX241" s="126"/>
      <c r="AY241" s="126"/>
      <c r="AZ241" s="126"/>
      <c r="BA241" s="126"/>
      <c r="BB241" s="126"/>
      <c r="BC241" s="126"/>
      <c r="CF241" s="3"/>
      <c r="CG241" s="126"/>
      <c r="CH241" s="126"/>
      <c r="CI241" s="126"/>
      <c r="CJ241" s="126"/>
      <c r="CK241" s="126"/>
      <c r="CL241" s="126"/>
      <c r="CM241" s="126"/>
      <c r="CN241" s="126"/>
      <c r="CO241" s="126"/>
      <c r="CP241" s="126"/>
      <c r="CQ241" s="126"/>
      <c r="CR241" s="126"/>
      <c r="CS241" s="126"/>
      <c r="DV241" s="3"/>
      <c r="DW241" s="126"/>
      <c r="DX241" s="126"/>
      <c r="DY241" s="126"/>
      <c r="DZ241" s="126"/>
      <c r="EA241" s="126"/>
      <c r="EB241" s="126"/>
      <c r="EC241" s="126"/>
      <c r="ED241" s="126"/>
      <c r="EE241" s="126"/>
      <c r="EF241" s="126"/>
      <c r="EG241" s="126"/>
      <c r="EH241" s="126"/>
      <c r="EI241" s="126"/>
      <c r="FL241" s="3"/>
      <c r="FM241" s="3"/>
      <c r="FN241" s="3"/>
    </row>
    <row r="242" spans="1:170" ht="11.25" customHeight="1">
      <c r="A242" s="192"/>
      <c r="B242" s="193"/>
      <c r="C242" s="196"/>
      <c r="D242" s="199"/>
      <c r="E242" s="200"/>
      <c r="F242" s="199"/>
      <c r="G242" s="200"/>
      <c r="H242" s="199"/>
      <c r="I242" s="200"/>
      <c r="J242" s="199"/>
      <c r="K242" s="200"/>
      <c r="L242" s="199"/>
      <c r="M242" s="209"/>
      <c r="N242" s="69" t="str">
        <f>IF(CF256&lt;&gt;"",IF(ISERROR(AND(BV260="",BX260="",BZ260="",CB260="",CD260="")),"E",IF(AND(BV260="",BX260="",BZ260="",CB260="",CD260=""),"","E")),"")</f>
        <v/>
      </c>
      <c r="O242" s="192"/>
      <c r="P242" s="193"/>
      <c r="Q242" s="196"/>
      <c r="R242" s="199"/>
      <c r="S242" s="200"/>
      <c r="T242" s="199"/>
      <c r="U242" s="200"/>
      <c r="V242" s="199"/>
      <c r="W242" s="200"/>
      <c r="X242" s="199"/>
      <c r="Y242" s="200"/>
      <c r="Z242" s="199"/>
      <c r="AA242" s="209"/>
      <c r="AB242" s="69" t="str">
        <f>IF(DV256&lt;&gt;"",IF(ISERROR(AND(DL260="",DN260="",DP260="",DQ260="",DT260="")),"E",IF(AND(DL260="",DN260="",DP260="",DR260="",DT260=""),"","E")),"")</f>
        <v/>
      </c>
      <c r="AC242" s="192"/>
      <c r="AD242" s="193"/>
      <c r="AE242" s="196"/>
      <c r="AF242" s="199"/>
      <c r="AG242" s="200"/>
      <c r="AH242" s="199"/>
      <c r="AI242" s="200"/>
      <c r="AJ242" s="199"/>
      <c r="AK242" s="200"/>
      <c r="AL242" s="199"/>
      <c r="AM242" s="200"/>
      <c r="AN242" s="199"/>
      <c r="AO242" s="209"/>
      <c r="AP242" s="69" t="str">
        <f>IF(FL256&lt;&gt;"",IF(ISERROR(AND(FB260="",FD260="",FF260="",FH260="",FJ260="")),"E",IF(AND(FB260="",FD260="",FF260="",FH260="",FJ260=""),"","E")),"")</f>
        <v/>
      </c>
      <c r="AQ242" s="127"/>
      <c r="AR242" s="127"/>
      <c r="AS242" s="127"/>
      <c r="AT242" s="127"/>
      <c r="AU242" s="127"/>
      <c r="AV242" s="127"/>
      <c r="AW242" s="127"/>
      <c r="AX242" s="127"/>
      <c r="AY242" s="127"/>
      <c r="AZ242" s="127"/>
      <c r="BA242" s="127"/>
      <c r="BB242" s="127"/>
      <c r="BC242" s="127"/>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3"/>
      <c r="CG242" s="127"/>
      <c r="CH242" s="127"/>
      <c r="CI242" s="127"/>
      <c r="CJ242" s="127"/>
      <c r="CK242" s="127"/>
      <c r="CL242" s="127"/>
      <c r="CM242" s="127"/>
      <c r="CN242" s="127"/>
      <c r="CO242" s="127"/>
      <c r="CP242" s="127"/>
      <c r="CQ242" s="127"/>
      <c r="CR242" s="127"/>
      <c r="CS242" s="127"/>
      <c r="CT242" s="40"/>
      <c r="CU242" s="40"/>
      <c r="CV242" s="40"/>
      <c r="CW242" s="40"/>
      <c r="CX242" s="40"/>
      <c r="CY242" s="40"/>
      <c r="CZ242" s="40"/>
      <c r="DA242" s="40"/>
      <c r="DB242" s="40"/>
      <c r="DC242" s="40"/>
      <c r="DD242" s="40"/>
      <c r="DE242" s="40"/>
      <c r="DF242" s="40"/>
      <c r="DG242" s="40"/>
      <c r="DH242" s="40"/>
      <c r="DI242" s="40"/>
      <c r="DJ242" s="40"/>
      <c r="DK242" s="40"/>
      <c r="DL242" s="40"/>
      <c r="DM242" s="40"/>
      <c r="DN242" s="40"/>
      <c r="DO242" s="40"/>
      <c r="DP242" s="40"/>
      <c r="DQ242" s="40"/>
      <c r="DR242" s="40"/>
      <c r="DS242" s="40"/>
      <c r="DT242" s="40"/>
      <c r="DU242" s="40"/>
      <c r="DV242" s="3"/>
      <c r="DW242" s="127"/>
      <c r="DX242" s="127"/>
      <c r="DY242" s="127"/>
      <c r="DZ242" s="127"/>
      <c r="EA242" s="127"/>
      <c r="EB242" s="127"/>
      <c r="EC242" s="127"/>
      <c r="ED242" s="127"/>
      <c r="EE242" s="127"/>
      <c r="EF242" s="127"/>
      <c r="EG242" s="127"/>
      <c r="EH242" s="127"/>
      <c r="EI242" s="127"/>
      <c r="EJ242" s="40"/>
      <c r="EK242" s="40"/>
      <c r="EL242" s="40"/>
      <c r="EM242" s="40"/>
      <c r="EN242" s="40"/>
      <c r="EO242" s="40"/>
      <c r="EP242" s="40"/>
      <c r="EQ242" s="40"/>
      <c r="ER242" s="40"/>
      <c r="ES242" s="40"/>
      <c r="ET242" s="40"/>
      <c r="EU242" s="40"/>
      <c r="EV242" s="40"/>
      <c r="EW242" s="40"/>
      <c r="EX242" s="40"/>
      <c r="EY242" s="40"/>
      <c r="EZ242" s="40"/>
      <c r="FA242" s="40"/>
      <c r="FB242" s="40"/>
      <c r="FC242" s="40"/>
      <c r="FD242" s="40"/>
      <c r="FE242" s="40"/>
      <c r="FF242" s="40"/>
      <c r="FG242" s="40"/>
      <c r="FH242" s="40"/>
      <c r="FI242" s="40"/>
      <c r="FJ242" s="40"/>
      <c r="FK242" s="40"/>
      <c r="FL242" s="3"/>
      <c r="FM242" s="3"/>
      <c r="FN242" s="3"/>
    </row>
    <row r="243" spans="1:170" ht="11.25" customHeight="1">
      <c r="A243" s="192"/>
      <c r="B243" s="193"/>
      <c r="C243" s="175" t="str">
        <f>IF($D198="1P","F","E")</f>
        <v>E</v>
      </c>
      <c r="D243" s="201"/>
      <c r="E243" s="202"/>
      <c r="F243" s="201"/>
      <c r="G243" s="202"/>
      <c r="H243" s="201"/>
      <c r="I243" s="202"/>
      <c r="J243" s="201"/>
      <c r="K243" s="202"/>
      <c r="L243" s="201"/>
      <c r="M243" s="205"/>
      <c r="N243" s="69" t="str">
        <f>IF(CF256&lt;&gt;"",IF(ISERROR(AND(BV260="",BX260="",BZ260="",CB260="",CD260="")),"E",IF(AND(BV260="",BX260="",BZ260="",CB260="",CD260=""),"","E")),"")</f>
        <v/>
      </c>
      <c r="O243" s="192"/>
      <c r="P243" s="193"/>
      <c r="Q243" s="175" t="str">
        <f>IF($D198="1P","E","D")</f>
        <v>D</v>
      </c>
      <c r="R243" s="201"/>
      <c r="S243" s="202"/>
      <c r="T243" s="201"/>
      <c r="U243" s="202"/>
      <c r="V243" s="201"/>
      <c r="W243" s="202"/>
      <c r="X243" s="201"/>
      <c r="Y243" s="202"/>
      <c r="Z243" s="201"/>
      <c r="AA243" s="205"/>
      <c r="AB243" s="69" t="str">
        <f>IF(DV256&lt;&gt;"",IF(ISERROR(AND(DL260="",DN260="",DP260="",DQ260="",DT260="")),"E",IF(AND(DL260="",DN260="",DP260="",DR260="",DT260=""),"","E")),"")</f>
        <v/>
      </c>
      <c r="AC243" s="192"/>
      <c r="AD243" s="193"/>
      <c r="AE243" s="175" t="str">
        <f>IF($D198="1P","F","C")</f>
        <v>C</v>
      </c>
      <c r="AF243" s="201"/>
      <c r="AG243" s="202"/>
      <c r="AH243" s="201"/>
      <c r="AI243" s="202"/>
      <c r="AJ243" s="201"/>
      <c r="AK243" s="202"/>
      <c r="AL243" s="201"/>
      <c r="AM243" s="202"/>
      <c r="AN243" s="201"/>
      <c r="AO243" s="205"/>
      <c r="AP243" s="69" t="str">
        <f>IF(FL256&lt;&gt;"",IF(ISERROR(AND(FB260="",FD260="",FF260="",FH260="",FJ260="")),"E",IF(AND(FB260="",FD260="",FF260="",FH260="",FJ260=""),"","E")),"")</f>
        <v/>
      </c>
      <c r="AQ243" s="128"/>
      <c r="AR243" s="128"/>
      <c r="AS243" s="128"/>
      <c r="AT243" s="128"/>
      <c r="AU243" s="128"/>
      <c r="AV243" s="128"/>
      <c r="AW243" s="128"/>
      <c r="AX243" s="128"/>
      <c r="AY243" s="128"/>
      <c r="AZ243" s="128"/>
      <c r="BA243" s="128"/>
      <c r="BB243" s="128"/>
      <c r="BC243" s="128"/>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3"/>
      <c r="CG243" s="128"/>
      <c r="CH243" s="128"/>
      <c r="CI243" s="128"/>
      <c r="CJ243" s="128"/>
      <c r="CK243" s="128"/>
      <c r="CL243" s="128"/>
      <c r="CM243" s="128"/>
      <c r="CN243" s="128"/>
      <c r="CO243" s="128"/>
      <c r="CP243" s="128"/>
      <c r="CQ243" s="128"/>
      <c r="CR243" s="128"/>
      <c r="CS243" s="128"/>
      <c r="CT243" s="41"/>
      <c r="CU243" s="41"/>
      <c r="CV243" s="41"/>
      <c r="CW243" s="41"/>
      <c r="CX243" s="41"/>
      <c r="CY243" s="41"/>
      <c r="CZ243" s="41"/>
      <c r="DA243" s="41"/>
      <c r="DB243" s="41"/>
      <c r="DC243" s="41"/>
      <c r="DD243" s="41"/>
      <c r="DE243" s="41"/>
      <c r="DF243" s="41"/>
      <c r="DG243" s="41"/>
      <c r="DH243" s="41"/>
      <c r="DI243" s="41"/>
      <c r="DJ243" s="41"/>
      <c r="DK243" s="41"/>
      <c r="DL243" s="41"/>
      <c r="DM243" s="41"/>
      <c r="DN243" s="41"/>
      <c r="DO243" s="41"/>
      <c r="DP243" s="41"/>
      <c r="DQ243" s="41"/>
      <c r="DR243" s="41"/>
      <c r="DS243" s="41"/>
      <c r="DT243" s="41"/>
      <c r="DU243" s="41"/>
      <c r="DV243" s="3"/>
      <c r="DW243" s="128"/>
      <c r="DX243" s="128"/>
      <c r="DY243" s="128"/>
      <c r="DZ243" s="128"/>
      <c r="EA243" s="128"/>
      <c r="EB243" s="128"/>
      <c r="EC243" s="128"/>
      <c r="ED243" s="128"/>
      <c r="EE243" s="128"/>
      <c r="EF243" s="128"/>
      <c r="EG243" s="128"/>
      <c r="EH243" s="128"/>
      <c r="EI243" s="128"/>
      <c r="EJ243" s="41"/>
      <c r="EK243" s="41"/>
      <c r="EL243" s="41"/>
      <c r="EM243" s="41"/>
      <c r="EN243" s="41"/>
      <c r="EO243" s="41"/>
      <c r="EP243" s="41"/>
      <c r="EQ243" s="41"/>
      <c r="ER243" s="41"/>
      <c r="ES243" s="41"/>
      <c r="ET243" s="41"/>
      <c r="EU243" s="41"/>
      <c r="EV243" s="41"/>
      <c r="EW243" s="41"/>
      <c r="EX243" s="41"/>
      <c r="EY243" s="41"/>
      <c r="EZ243" s="41"/>
      <c r="FA243" s="41"/>
      <c r="FB243" s="41"/>
      <c r="FC243" s="41"/>
      <c r="FD243" s="41"/>
      <c r="FE243" s="41"/>
      <c r="FF243" s="41"/>
      <c r="FG243" s="41"/>
      <c r="FH243" s="41"/>
      <c r="FI243" s="41"/>
      <c r="FJ243" s="41"/>
      <c r="FK243" s="41"/>
      <c r="FL243" s="3"/>
      <c r="FM243" s="3"/>
      <c r="FN243" s="3"/>
    </row>
    <row r="244" spans="1:170" ht="11.25" customHeight="1" thickBot="1">
      <c r="A244" s="194"/>
      <c r="B244" s="195"/>
      <c r="C244" s="207"/>
      <c r="D244" s="203"/>
      <c r="E244" s="204"/>
      <c r="F244" s="203"/>
      <c r="G244" s="204"/>
      <c r="H244" s="203"/>
      <c r="I244" s="204"/>
      <c r="J244" s="203"/>
      <c r="K244" s="204"/>
      <c r="L244" s="203"/>
      <c r="M244" s="206"/>
      <c r="N244" s="69" t="str">
        <f>IF(CF258&lt;&gt;"",IF(CF258="W",IF(SUM(IF(D243&gt;D241,1,0),IF(F243&gt;F241,1,0),IF(H243&gt;H241,1,0),IF(J243&gt;J241,1,0),IF(L243&gt;L241,1,0))&lt;&gt;3,"E",""),""),"")</f>
        <v/>
      </c>
      <c r="O244" s="194"/>
      <c r="P244" s="195"/>
      <c r="Q244" s="207"/>
      <c r="R244" s="203"/>
      <c r="S244" s="204"/>
      <c r="T244" s="203"/>
      <c r="U244" s="204"/>
      <c r="V244" s="203"/>
      <c r="W244" s="204"/>
      <c r="X244" s="203"/>
      <c r="Y244" s="204"/>
      <c r="Z244" s="203"/>
      <c r="AA244" s="206"/>
      <c r="AB244" s="69" t="str">
        <f>IF(DV258&lt;&gt;"",IF(DV258="W",IF(SUM(IF(R243&gt;R241,1,0),IF(T243&gt;T241,1,0),IF(V243&gt;V241,1,0),IF(X243&gt;X241,1,0),IF(Z243&gt;Z241,1,0))&lt;&gt;3,"E",""),""),"")</f>
        <v/>
      </c>
      <c r="AC244" s="194"/>
      <c r="AD244" s="195"/>
      <c r="AE244" s="207"/>
      <c r="AF244" s="203"/>
      <c r="AG244" s="204"/>
      <c r="AH244" s="203"/>
      <c r="AI244" s="204"/>
      <c r="AJ244" s="203"/>
      <c r="AK244" s="204"/>
      <c r="AL244" s="203"/>
      <c r="AM244" s="204"/>
      <c r="AN244" s="203"/>
      <c r="AO244" s="206"/>
      <c r="AP244" s="69" t="str">
        <f>IF(FL258&lt;&gt;"",IF(FL258="W",IF(SUM(IF(AF243&gt;AF241,1,0),IF(AH243&gt;AH241,1,0),IF(AJ243&gt;AJ241,1,0),IF(AL243&gt;AL241,1,0),IF(AN243&gt;AN241,1,0))&lt;&gt;3,"E",""),""),"")</f>
        <v/>
      </c>
      <c r="AQ244" s="126"/>
      <c r="AR244" s="126"/>
      <c r="AS244" s="126"/>
      <c r="AT244" s="126"/>
      <c r="AU244" s="126"/>
      <c r="AV244" s="126"/>
      <c r="AW244" s="126"/>
      <c r="AX244" s="126"/>
      <c r="AY244" s="126"/>
      <c r="AZ244" s="126"/>
      <c r="BA244" s="126"/>
      <c r="BB244" s="126"/>
      <c r="BC244" s="126"/>
      <c r="CF244" s="3"/>
      <c r="CG244" s="126"/>
      <c r="CH244" s="126"/>
      <c r="CI244" s="126"/>
      <c r="CJ244" s="126"/>
      <c r="CK244" s="126"/>
      <c r="CL244" s="126"/>
      <c r="CM244" s="126"/>
      <c r="CN244" s="126"/>
      <c r="CO244" s="126"/>
      <c r="CP244" s="126"/>
      <c r="CQ244" s="126"/>
      <c r="CR244" s="126"/>
      <c r="CS244" s="126"/>
      <c r="DV244" s="3"/>
      <c r="DW244" s="126"/>
      <c r="DX244" s="126"/>
      <c r="DY244" s="126"/>
      <c r="DZ244" s="126"/>
      <c r="EA244" s="126"/>
      <c r="EB244" s="126"/>
      <c r="EC244" s="126"/>
      <c r="ED244" s="126"/>
      <c r="EE244" s="126"/>
      <c r="EF244" s="126"/>
      <c r="EG244" s="126"/>
      <c r="EH244" s="126"/>
      <c r="EI244" s="126"/>
      <c r="FL244" s="3"/>
      <c r="FM244" s="3"/>
      <c r="FN244" s="3"/>
    </row>
    <row r="245" spans="1:170" ht="11.25" customHeight="1" thickBot="1">
      <c r="A245" s="3"/>
      <c r="B245" s="3"/>
      <c r="C245" s="3"/>
      <c r="D245" s="3"/>
      <c r="E245" s="3"/>
      <c r="F245" s="3"/>
      <c r="G245" s="3"/>
      <c r="H245" s="3"/>
      <c r="I245" s="3"/>
      <c r="J245" s="3"/>
      <c r="K245" s="3"/>
      <c r="L245" s="3"/>
      <c r="M245" s="3"/>
      <c r="N245" s="3"/>
      <c r="O245" s="3"/>
      <c r="P245" s="3"/>
      <c r="Q245" s="3"/>
      <c r="R245" s="3"/>
      <c r="S245" s="3"/>
      <c r="T245" s="3"/>
      <c r="U245" s="3"/>
      <c r="V245" s="3"/>
      <c r="W245" s="3"/>
      <c r="X245" s="43"/>
      <c r="Y245" s="43"/>
      <c r="Z245" s="43"/>
      <c r="AA245" s="43"/>
      <c r="AB245" s="43"/>
      <c r="AC245" s="43"/>
      <c r="AD245" s="43"/>
      <c r="AE245" s="43"/>
      <c r="AF245" s="43"/>
      <c r="AG245" s="43"/>
      <c r="AH245" s="43"/>
      <c r="AI245" s="43"/>
      <c r="AJ245" s="43"/>
      <c r="AK245" s="43"/>
      <c r="AL245" s="43"/>
      <c r="AM245" s="43"/>
      <c r="AN245" s="3"/>
      <c r="AO245" s="3"/>
      <c r="AP245" s="3"/>
      <c r="AQ245" s="127"/>
      <c r="AR245" s="127"/>
      <c r="AS245" s="127"/>
      <c r="AT245" s="127"/>
      <c r="AU245" s="127"/>
      <c r="AV245" s="127"/>
      <c r="AW245" s="127"/>
      <c r="AX245" s="127"/>
      <c r="AY245" s="127"/>
      <c r="AZ245" s="127"/>
      <c r="BA245" s="127"/>
      <c r="BB245" s="127"/>
      <c r="BC245" s="127"/>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3"/>
      <c r="CG245" s="127"/>
      <c r="CH245" s="127"/>
      <c r="CI245" s="127"/>
      <c r="CJ245" s="127"/>
      <c r="CK245" s="127"/>
      <c r="CL245" s="127"/>
      <c r="CM245" s="127"/>
      <c r="CN245" s="127"/>
      <c r="CO245" s="127"/>
      <c r="CP245" s="127"/>
      <c r="CQ245" s="127"/>
      <c r="CR245" s="127"/>
      <c r="CS245" s="127"/>
      <c r="CT245" s="40"/>
      <c r="CU245" s="40"/>
      <c r="CV245" s="40"/>
      <c r="CW245" s="40"/>
      <c r="CX245" s="40"/>
      <c r="CY245" s="40"/>
      <c r="CZ245" s="40"/>
      <c r="DA245" s="40"/>
      <c r="DB245" s="40"/>
      <c r="DC245" s="40"/>
      <c r="DD245" s="40"/>
      <c r="DE245" s="40"/>
      <c r="DF245" s="40"/>
      <c r="DG245" s="40"/>
      <c r="DH245" s="40"/>
      <c r="DI245" s="40"/>
      <c r="DJ245" s="40"/>
      <c r="DK245" s="40"/>
      <c r="DL245" s="40"/>
      <c r="DM245" s="40"/>
      <c r="DN245" s="40"/>
      <c r="DO245" s="40"/>
      <c r="DP245" s="40"/>
      <c r="DQ245" s="40"/>
      <c r="DR245" s="40"/>
      <c r="DS245" s="40"/>
      <c r="DT245" s="40"/>
      <c r="DU245" s="40"/>
      <c r="DV245" s="3"/>
      <c r="DW245" s="127"/>
      <c r="DX245" s="127"/>
      <c r="DY245" s="127"/>
      <c r="DZ245" s="127"/>
      <c r="EA245" s="127"/>
      <c r="EB245" s="127"/>
      <c r="EC245" s="127"/>
      <c r="ED245" s="127"/>
      <c r="EE245" s="127"/>
      <c r="EF245" s="127"/>
      <c r="EG245" s="127"/>
      <c r="EH245" s="127"/>
      <c r="EI245" s="127"/>
      <c r="EJ245" s="40"/>
      <c r="EK245" s="40"/>
      <c r="EL245" s="40"/>
      <c r="EM245" s="40"/>
      <c r="EN245" s="40"/>
      <c r="EO245" s="40"/>
      <c r="EP245" s="40"/>
      <c r="EQ245" s="40"/>
      <c r="ER245" s="40"/>
      <c r="ES245" s="40"/>
      <c r="ET245" s="40"/>
      <c r="EU245" s="40"/>
      <c r="EV245" s="40"/>
      <c r="EW245" s="40"/>
      <c r="EX245" s="40"/>
      <c r="EY245" s="40"/>
      <c r="EZ245" s="40"/>
      <c r="FA245" s="40"/>
      <c r="FB245" s="40"/>
      <c r="FC245" s="40"/>
      <c r="FD245" s="40"/>
      <c r="FE245" s="40"/>
      <c r="FF245" s="40"/>
      <c r="FG245" s="40"/>
      <c r="FH245" s="40"/>
      <c r="FI245" s="40"/>
      <c r="FJ245" s="40"/>
      <c r="FK245" s="40"/>
      <c r="FL245" s="3"/>
      <c r="FM245" s="3"/>
      <c r="FN245" s="3"/>
    </row>
    <row r="246" spans="1:170" ht="11.25" customHeight="1">
      <c r="A246" s="42"/>
      <c r="B246" s="42"/>
      <c r="C246" s="42"/>
      <c r="D246" s="42"/>
      <c r="E246" s="42"/>
      <c r="F246" s="43"/>
      <c r="G246" s="43"/>
      <c r="H246" s="43"/>
      <c r="I246" s="43"/>
      <c r="J246" s="43"/>
      <c r="K246" s="43"/>
      <c r="L246" s="43"/>
      <c r="M246" s="43"/>
      <c r="N246" s="43"/>
      <c r="O246" s="43"/>
      <c r="P246" s="43"/>
      <c r="Q246" s="43"/>
      <c r="R246" s="43"/>
      <c r="S246" s="43"/>
      <c r="T246" s="43"/>
      <c r="U246" s="43"/>
      <c r="V246" s="43"/>
      <c r="W246" s="43"/>
      <c r="AA246" s="42"/>
      <c r="AB246" s="42"/>
      <c r="AI246" s="42"/>
      <c r="AJ246" s="42"/>
      <c r="AN246" s="3"/>
      <c r="AO246" s="3"/>
      <c r="AP246" s="3"/>
      <c r="AQ246" s="154" t="str">
        <f>CONCATENATE($A200," ",$D200,","," ",$F198)</f>
        <v>Group: 4, Men's Singles</v>
      </c>
      <c r="AR246" s="155"/>
      <c r="AS246" s="155"/>
      <c r="AT246" s="155"/>
      <c r="AU246" s="155"/>
      <c r="AV246" s="155"/>
      <c r="AW246" s="155"/>
      <c r="AX246" s="155"/>
      <c r="AY246" s="155"/>
      <c r="AZ246" s="155"/>
      <c r="BA246" s="155"/>
      <c r="BB246" s="155"/>
      <c r="BC246" s="156"/>
      <c r="BD246" s="163">
        <f>A237</f>
        <v>6</v>
      </c>
      <c r="BE246" s="164"/>
      <c r="BF246" s="183" t="str">
        <f>C237</f>
        <v>C</v>
      </c>
      <c r="BG246" s="185" t="str">
        <f>IF(VLOOKUP($BF246,$A202:$C214,3,FALSE)=0,"",CONCATENATE(VLOOKUP(VLOOKUP($BF246,$A202:$C214,3,FALSE),Players!$C:$G,4,FALSE)," ",VLOOKUP($BF246,$A202:$C214,3,FALSE)," ",IF(ISERROR(VLOOKUP(VLOOKUP($BF246,$A202:$C214,3,FALSE),Players!$C:$G,5,FALSE)),"()",CONCATENATE("(",VLOOKUP(VLOOKUP($BF246,$A202:$C214,3,FALSE),Players!$C:$G,5,FALSE),")"))))</f>
        <v/>
      </c>
      <c r="BH246" s="186"/>
      <c r="BI246" s="186"/>
      <c r="BJ246" s="186"/>
      <c r="BK246" s="186"/>
      <c r="BL246" s="186"/>
      <c r="BM246" s="186"/>
      <c r="BN246" s="186"/>
      <c r="BO246" s="186"/>
      <c r="BP246" s="186"/>
      <c r="BQ246" s="186"/>
      <c r="BR246" s="186"/>
      <c r="BS246" s="186"/>
      <c r="BT246" s="186"/>
      <c r="BU246" s="187"/>
      <c r="BV246" s="170" t="str">
        <f>IF(D237&lt;&gt;"",D237,"")</f>
        <v/>
      </c>
      <c r="BW246" s="171"/>
      <c r="BX246" s="335" t="str">
        <f>IF(F237&lt;&gt;"",F237,"")</f>
        <v/>
      </c>
      <c r="BY246" s="171"/>
      <c r="BZ246" s="335" t="str">
        <f>IF(H237&lt;&gt;"",H237,"")</f>
        <v/>
      </c>
      <c r="CA246" s="171"/>
      <c r="CB246" s="335" t="str">
        <f>IF(J237&lt;&gt;"",J237,"")</f>
        <v/>
      </c>
      <c r="CC246" s="171"/>
      <c r="CD246" s="335" t="str">
        <f>IF(L237&lt;&gt;"",L237,"")</f>
        <v/>
      </c>
      <c r="CE246" s="337"/>
      <c r="CF246" s="174" t="str">
        <f>IF($CD246=$CD248,IF($CB246=$CB248,IF($BZ246&lt;&gt;"",IF($BZ246&gt;$BZ248,"W","L"),""),IF($CB246&gt;$CB248,"W","L")),IF($CD246&gt;$CD248,"W","L"))</f>
        <v/>
      </c>
      <c r="CG246" s="154" t="str">
        <f>CONCATENATE($A200," ",$D200,","," ",$F198)</f>
        <v>Group: 4, Men's Singles</v>
      </c>
      <c r="CH246" s="155"/>
      <c r="CI246" s="155"/>
      <c r="CJ246" s="155"/>
      <c r="CK246" s="155"/>
      <c r="CL246" s="155"/>
      <c r="CM246" s="155"/>
      <c r="CN246" s="155"/>
      <c r="CO246" s="155"/>
      <c r="CP246" s="155"/>
      <c r="CQ246" s="155"/>
      <c r="CR246" s="155"/>
      <c r="CS246" s="156"/>
      <c r="CT246" s="163">
        <f>O237</f>
        <v>13</v>
      </c>
      <c r="CU246" s="164"/>
      <c r="CV246" s="183" t="str">
        <f>Q237</f>
        <v>A</v>
      </c>
      <c r="CW246" s="185" t="str">
        <f>IF(VLOOKUP($CV246,$A202:$C214,3,FALSE)=0,"",CONCATENATE(VLOOKUP(VLOOKUP($CV246,$A202:$C214,3,FALSE),Players!$C:$G,4,FALSE)," ",VLOOKUP($CV246,$A202:$C214,3,FALSE)," ",IF(ISERROR(VLOOKUP(VLOOKUP($CV246,$A202:$C214,3,FALSE),Players!$C:$G,5,FALSE)),"()",CONCATENATE("(",VLOOKUP(VLOOKUP($CV246,$A202:$C214,3,FALSE),Players!$C:$G,5,FALSE),")"))))</f>
        <v/>
      </c>
      <c r="CX246" s="186"/>
      <c r="CY246" s="186"/>
      <c r="CZ246" s="186"/>
      <c r="DA246" s="186"/>
      <c r="DB246" s="186"/>
      <c r="DC246" s="186"/>
      <c r="DD246" s="186"/>
      <c r="DE246" s="186"/>
      <c r="DF246" s="186"/>
      <c r="DG246" s="186"/>
      <c r="DH246" s="186"/>
      <c r="DI246" s="186"/>
      <c r="DJ246" s="186"/>
      <c r="DK246" s="187"/>
      <c r="DL246" s="170" t="str">
        <f>IF(R237&lt;&gt;"",R237,"")</f>
        <v/>
      </c>
      <c r="DM246" s="171"/>
      <c r="DN246" s="335" t="str">
        <f>IF(T237&lt;&gt;"",T237,"")</f>
        <v/>
      </c>
      <c r="DO246" s="171"/>
      <c r="DP246" s="335" t="str">
        <f>IF(V237&lt;&gt;"",V237,"")</f>
        <v/>
      </c>
      <c r="DQ246" s="171"/>
      <c r="DR246" s="335" t="str">
        <f>IF(X237&lt;&gt;"",X237,"")</f>
        <v/>
      </c>
      <c r="DS246" s="171"/>
      <c r="DT246" s="335" t="str">
        <f>IF(Z237&lt;&gt;"",Z237,"")</f>
        <v/>
      </c>
      <c r="DU246" s="337"/>
      <c r="DV246" s="174" t="str">
        <f>IF($DT246=$DT248,IF($DR246=$DR248,IF($DP246&lt;&gt;"",IF($DP246&gt;$DP248,"W","L"),""),IF($DR246&gt;$DR248,"W","L")),IF($DT246&gt;$DT248,"W","L"))</f>
        <v/>
      </c>
      <c r="DW246" s="154" t="str">
        <f>CONCATENATE($A200," ",$D200,","," ",$F198)</f>
        <v>Group: 4, Men's Singles</v>
      </c>
      <c r="DX246" s="155"/>
      <c r="DY246" s="155"/>
      <c r="DZ246" s="155"/>
      <c r="EA246" s="155"/>
      <c r="EB246" s="155"/>
      <c r="EC246" s="155"/>
      <c r="ED246" s="155"/>
      <c r="EE246" s="155"/>
      <c r="EF246" s="155"/>
      <c r="EG246" s="155"/>
      <c r="EH246" s="155"/>
      <c r="EI246" s="156"/>
      <c r="EJ246" s="163">
        <f>AC237</f>
        <v>20</v>
      </c>
      <c r="EK246" s="164"/>
      <c r="EL246" s="183" t="str">
        <f>AE237</f>
        <v>E</v>
      </c>
      <c r="EM246" s="185" t="str">
        <f>IF(VLOOKUP($EL246,$A202:$C214,3,FALSE)=0,"",CONCATENATE(VLOOKUP(VLOOKUP($EL246,$A202:$C214,3,FALSE),Players!$C:$G,4,FALSE)," ",VLOOKUP($EL246,$A202:$C214,3,FALSE)," ",IF(ISERROR(VLOOKUP(VLOOKUP($EL246,$A202:$C214,3,FALSE),Players!$C:$G,5,FALSE)),"()",CONCATENATE("(",VLOOKUP(VLOOKUP($EL246,$A202:$C214,3,FALSE),Players!$C:$G,5,FALSE),")"))))</f>
        <v/>
      </c>
      <c r="EN246" s="186"/>
      <c r="EO246" s="186"/>
      <c r="EP246" s="186"/>
      <c r="EQ246" s="186"/>
      <c r="ER246" s="186"/>
      <c r="ES246" s="186"/>
      <c r="ET246" s="186"/>
      <c r="EU246" s="186"/>
      <c r="EV246" s="186"/>
      <c r="EW246" s="186"/>
      <c r="EX246" s="186"/>
      <c r="EY246" s="186"/>
      <c r="EZ246" s="186"/>
      <c r="FA246" s="187"/>
      <c r="FB246" s="170" t="str">
        <f>IF(AF237&lt;&gt;"",AF237,"")</f>
        <v/>
      </c>
      <c r="FC246" s="171"/>
      <c r="FD246" s="335" t="str">
        <f>IF(AH237&lt;&gt;"",AH237,"")</f>
        <v/>
      </c>
      <c r="FE246" s="171"/>
      <c r="FF246" s="335" t="str">
        <f>IF(AJ237&lt;&gt;"",AJ237,"")</f>
        <v/>
      </c>
      <c r="FG246" s="171"/>
      <c r="FH246" s="335" t="str">
        <f>IF(AL237&lt;&gt;"",AL237,"")</f>
        <v/>
      </c>
      <c r="FI246" s="171"/>
      <c r="FJ246" s="335" t="str">
        <f>IF(AN237&lt;&gt;"",AN237,"")</f>
        <v/>
      </c>
      <c r="FK246" s="337"/>
      <c r="FL246" s="174" t="str">
        <f>IF($FJ246=$FJ248,IF($FH246=$FH248,IF($FF246&lt;&gt;"",IF($FF246&gt;$FF248,"W","L"),""),IF($FH246&gt;$FH248,"W","L")),IF($FJ246&gt;$FJ248,"W","L"))</f>
        <v/>
      </c>
      <c r="FM246" s="3"/>
      <c r="FN246" s="3"/>
    </row>
    <row r="247" spans="1:170" ht="11.25" customHeight="1">
      <c r="C247" s="44"/>
      <c r="D247" s="44"/>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3"/>
      <c r="AO247" s="3"/>
      <c r="AP247" s="3"/>
      <c r="AQ247" s="157"/>
      <c r="AR247" s="158"/>
      <c r="AS247" s="158"/>
      <c r="AT247" s="158"/>
      <c r="AU247" s="158"/>
      <c r="AV247" s="158"/>
      <c r="AW247" s="158"/>
      <c r="AX247" s="158"/>
      <c r="AY247" s="158"/>
      <c r="AZ247" s="158"/>
      <c r="BA247" s="158"/>
      <c r="BB247" s="158"/>
      <c r="BC247" s="159"/>
      <c r="BD247" s="165"/>
      <c r="BE247" s="166"/>
      <c r="BF247" s="184"/>
      <c r="BG247" s="188"/>
      <c r="BH247" s="189"/>
      <c r="BI247" s="189"/>
      <c r="BJ247" s="189"/>
      <c r="BK247" s="189"/>
      <c r="BL247" s="189"/>
      <c r="BM247" s="189"/>
      <c r="BN247" s="189"/>
      <c r="BO247" s="189"/>
      <c r="BP247" s="189"/>
      <c r="BQ247" s="189"/>
      <c r="BR247" s="189"/>
      <c r="BS247" s="189"/>
      <c r="BT247" s="189"/>
      <c r="BU247" s="190"/>
      <c r="BV247" s="172"/>
      <c r="BW247" s="173"/>
      <c r="BX247" s="336"/>
      <c r="BY247" s="173"/>
      <c r="BZ247" s="336"/>
      <c r="CA247" s="173"/>
      <c r="CB247" s="336"/>
      <c r="CC247" s="173"/>
      <c r="CD247" s="336"/>
      <c r="CE247" s="338"/>
      <c r="CF247" s="174"/>
      <c r="CG247" s="157"/>
      <c r="CH247" s="158"/>
      <c r="CI247" s="158"/>
      <c r="CJ247" s="158"/>
      <c r="CK247" s="158"/>
      <c r="CL247" s="158"/>
      <c r="CM247" s="158"/>
      <c r="CN247" s="158"/>
      <c r="CO247" s="158"/>
      <c r="CP247" s="158"/>
      <c r="CQ247" s="158"/>
      <c r="CR247" s="158"/>
      <c r="CS247" s="159"/>
      <c r="CT247" s="165"/>
      <c r="CU247" s="166"/>
      <c r="CV247" s="184"/>
      <c r="CW247" s="188"/>
      <c r="CX247" s="189"/>
      <c r="CY247" s="189"/>
      <c r="CZ247" s="189"/>
      <c r="DA247" s="189"/>
      <c r="DB247" s="189"/>
      <c r="DC247" s="189"/>
      <c r="DD247" s="189"/>
      <c r="DE247" s="189"/>
      <c r="DF247" s="189"/>
      <c r="DG247" s="189"/>
      <c r="DH247" s="189"/>
      <c r="DI247" s="189"/>
      <c r="DJ247" s="189"/>
      <c r="DK247" s="190"/>
      <c r="DL247" s="172"/>
      <c r="DM247" s="173"/>
      <c r="DN247" s="336"/>
      <c r="DO247" s="173"/>
      <c r="DP247" s="336"/>
      <c r="DQ247" s="173"/>
      <c r="DR247" s="336"/>
      <c r="DS247" s="173"/>
      <c r="DT247" s="336"/>
      <c r="DU247" s="338"/>
      <c r="DV247" s="174"/>
      <c r="DW247" s="157"/>
      <c r="DX247" s="158"/>
      <c r="DY247" s="158"/>
      <c r="DZ247" s="158"/>
      <c r="EA247" s="158"/>
      <c r="EB247" s="158"/>
      <c r="EC247" s="158"/>
      <c r="ED247" s="158"/>
      <c r="EE247" s="158"/>
      <c r="EF247" s="158"/>
      <c r="EG247" s="158"/>
      <c r="EH247" s="158"/>
      <c r="EI247" s="159"/>
      <c r="EJ247" s="165"/>
      <c r="EK247" s="166"/>
      <c r="EL247" s="184"/>
      <c r="EM247" s="188"/>
      <c r="EN247" s="189"/>
      <c r="EO247" s="189"/>
      <c r="EP247" s="189"/>
      <c r="EQ247" s="189"/>
      <c r="ER247" s="189"/>
      <c r="ES247" s="189"/>
      <c r="ET247" s="189"/>
      <c r="EU247" s="189"/>
      <c r="EV247" s="189"/>
      <c r="EW247" s="189"/>
      <c r="EX247" s="189"/>
      <c r="EY247" s="189"/>
      <c r="EZ247" s="189"/>
      <c r="FA247" s="190"/>
      <c r="FB247" s="172"/>
      <c r="FC247" s="173"/>
      <c r="FD247" s="336"/>
      <c r="FE247" s="173"/>
      <c r="FF247" s="336"/>
      <c r="FG247" s="173"/>
      <c r="FH247" s="336"/>
      <c r="FI247" s="173"/>
      <c r="FJ247" s="336"/>
      <c r="FK247" s="338"/>
      <c r="FL247" s="174"/>
      <c r="FM247" s="3"/>
      <c r="FN247" s="3"/>
    </row>
    <row r="248" spans="1:170" ht="11.25" customHeight="1">
      <c r="A248" s="2"/>
      <c r="J248" s="43"/>
      <c r="K248" s="43"/>
      <c r="L248" s="43"/>
      <c r="M248" s="43"/>
      <c r="R248" s="42"/>
      <c r="S248" s="42"/>
      <c r="W248" s="42"/>
      <c r="AA248" s="42"/>
      <c r="AB248" s="42"/>
      <c r="AI248" s="42"/>
      <c r="AJ248" s="42"/>
      <c r="AN248" s="3"/>
      <c r="AO248" s="3"/>
      <c r="AP248" s="3"/>
      <c r="AQ248" s="157"/>
      <c r="AR248" s="158"/>
      <c r="AS248" s="158"/>
      <c r="AT248" s="158"/>
      <c r="AU248" s="158"/>
      <c r="AV248" s="158"/>
      <c r="AW248" s="158"/>
      <c r="AX248" s="158"/>
      <c r="AY248" s="158"/>
      <c r="AZ248" s="158"/>
      <c r="BA248" s="158"/>
      <c r="BB248" s="158"/>
      <c r="BC248" s="159"/>
      <c r="BD248" s="165"/>
      <c r="BE248" s="166"/>
      <c r="BF248" s="175" t="str">
        <f>C239</f>
        <v>D</v>
      </c>
      <c r="BG248" s="177" t="str">
        <f>IF(VLOOKUP($BF248,$A202:$C214,3,FALSE)=0,"",CONCATENATE(VLOOKUP(VLOOKUP($BF248,$A202:$C214,3,FALSE),Players!$C:$G,4,FALSE)," ",VLOOKUP($BF248,$A202:$C214,3,FALSE)," ",IF(ISERROR(VLOOKUP(VLOOKUP($BF248,$A202:$C214,3,FALSE),Players!$C:$G,5,FALSE)),"()",CONCATENATE("(",VLOOKUP(VLOOKUP($BF248,$A202:$C214,3,FALSE),Players!$C:$G,5,FALSE),")"))))</f>
        <v/>
      </c>
      <c r="BH248" s="178"/>
      <c r="BI248" s="178"/>
      <c r="BJ248" s="178"/>
      <c r="BK248" s="178"/>
      <c r="BL248" s="178"/>
      <c r="BM248" s="178"/>
      <c r="BN248" s="178"/>
      <c r="BO248" s="178"/>
      <c r="BP248" s="178"/>
      <c r="BQ248" s="178"/>
      <c r="BR248" s="178"/>
      <c r="BS248" s="178"/>
      <c r="BT248" s="178"/>
      <c r="BU248" s="179"/>
      <c r="BV248" s="150" t="str">
        <f>IF(D239&lt;&gt;"",D239,"")</f>
        <v/>
      </c>
      <c r="BW248" s="151"/>
      <c r="BX248" s="288" t="str">
        <f>IF(F239&lt;&gt;"",F239,"")</f>
        <v/>
      </c>
      <c r="BY248" s="151"/>
      <c r="BZ248" s="288" t="str">
        <f>IF(H239&lt;&gt;"",H239,"")</f>
        <v/>
      </c>
      <c r="CA248" s="151"/>
      <c r="CB248" s="288" t="str">
        <f>IF(J239&lt;&gt;"",J239,"")</f>
        <v/>
      </c>
      <c r="CC248" s="151"/>
      <c r="CD248" s="288" t="str">
        <f>IF(L239&lt;&gt;"",L239,"")</f>
        <v/>
      </c>
      <c r="CE248" s="332"/>
      <c r="CF248" s="174" t="str">
        <f>IF($CF246&lt;&gt;"",IF(CF246="W","L","W"),"")</f>
        <v/>
      </c>
      <c r="CG248" s="157"/>
      <c r="CH248" s="158"/>
      <c r="CI248" s="158"/>
      <c r="CJ248" s="158"/>
      <c r="CK248" s="158"/>
      <c r="CL248" s="158"/>
      <c r="CM248" s="158"/>
      <c r="CN248" s="158"/>
      <c r="CO248" s="158"/>
      <c r="CP248" s="158"/>
      <c r="CQ248" s="158"/>
      <c r="CR248" s="158"/>
      <c r="CS248" s="159"/>
      <c r="CT248" s="165"/>
      <c r="CU248" s="166"/>
      <c r="CV248" s="175" t="str">
        <f>Q239</f>
        <v>C</v>
      </c>
      <c r="CW248" s="177" t="str">
        <f>IF(VLOOKUP($CV248,$A202:$C214,3,FALSE)=0,"",CONCATENATE(VLOOKUP(VLOOKUP($CV248,$A202:$C214,3,FALSE),Players!$C:$G,4,FALSE)," ",VLOOKUP($CV248,$A202:$C214,3,FALSE)," ",IF(ISERROR(VLOOKUP(VLOOKUP($CV248,$A202:$C214,3,FALSE),Players!$C:$G,5,FALSE)),"()",CONCATENATE("(",VLOOKUP(VLOOKUP($CV248,$A202:$C214,3,FALSE),Players!$C:$G,5,FALSE),")"))))</f>
        <v/>
      </c>
      <c r="CX248" s="178"/>
      <c r="CY248" s="178"/>
      <c r="CZ248" s="178"/>
      <c r="DA248" s="178"/>
      <c r="DB248" s="178"/>
      <c r="DC248" s="178"/>
      <c r="DD248" s="178"/>
      <c r="DE248" s="178"/>
      <c r="DF248" s="178"/>
      <c r="DG248" s="178"/>
      <c r="DH248" s="178"/>
      <c r="DI248" s="178"/>
      <c r="DJ248" s="178"/>
      <c r="DK248" s="179"/>
      <c r="DL248" s="150" t="str">
        <f>IF(R239&lt;&gt;"",R239,"")</f>
        <v/>
      </c>
      <c r="DM248" s="151"/>
      <c r="DN248" s="288" t="str">
        <f>IF(T239&lt;&gt;"",T239,"")</f>
        <v/>
      </c>
      <c r="DO248" s="151"/>
      <c r="DP248" s="288" t="str">
        <f>IF(V239&lt;&gt;"",V239,"")</f>
        <v/>
      </c>
      <c r="DQ248" s="151"/>
      <c r="DR248" s="288" t="str">
        <f>IF(X239&lt;&gt;"",X239,"")</f>
        <v/>
      </c>
      <c r="DS248" s="151"/>
      <c r="DT248" s="288" t="str">
        <f>IF(Z239&lt;&gt;"",Z239,"")</f>
        <v/>
      </c>
      <c r="DU248" s="332"/>
      <c r="DV248" s="174" t="str">
        <f>IF($DV246&lt;&gt;"",IF(DV246="W","L","W"),"")</f>
        <v/>
      </c>
      <c r="DW248" s="157"/>
      <c r="DX248" s="158"/>
      <c r="DY248" s="158"/>
      <c r="DZ248" s="158"/>
      <c r="EA248" s="158"/>
      <c r="EB248" s="158"/>
      <c r="EC248" s="158"/>
      <c r="ED248" s="158"/>
      <c r="EE248" s="158"/>
      <c r="EF248" s="158"/>
      <c r="EG248" s="158"/>
      <c r="EH248" s="158"/>
      <c r="EI248" s="159"/>
      <c r="EJ248" s="165"/>
      <c r="EK248" s="166"/>
      <c r="EL248" s="175" t="str">
        <f>AE239</f>
        <v>G</v>
      </c>
      <c r="EM248" s="177" t="str">
        <f>IF(VLOOKUP($EL248,$A202:$C214,3,FALSE)=0,"",CONCATENATE(VLOOKUP(VLOOKUP($EL248,$A202:$C214,3,FALSE),Players!$C:$G,4,FALSE)," ",VLOOKUP($EL248,$A202:$C214,3,FALSE)," ",IF(ISERROR(VLOOKUP(VLOOKUP($EL248,$A202:$C214,3,FALSE),Players!$C:$G,5,FALSE)),"()",CONCATENATE("(",VLOOKUP(VLOOKUP($EL248,$A202:$C214,3,FALSE),Players!$C:$G,5,FALSE),")"))))</f>
        <v/>
      </c>
      <c r="EN248" s="178"/>
      <c r="EO248" s="178"/>
      <c r="EP248" s="178"/>
      <c r="EQ248" s="178"/>
      <c r="ER248" s="178"/>
      <c r="ES248" s="178"/>
      <c r="ET248" s="178"/>
      <c r="EU248" s="178"/>
      <c r="EV248" s="178"/>
      <c r="EW248" s="178"/>
      <c r="EX248" s="178"/>
      <c r="EY248" s="178"/>
      <c r="EZ248" s="178"/>
      <c r="FA248" s="179"/>
      <c r="FB248" s="150" t="str">
        <f>IF(AF239&lt;&gt;"",AF239,"")</f>
        <v/>
      </c>
      <c r="FC248" s="151"/>
      <c r="FD248" s="288" t="str">
        <f>IF(AH239&lt;&gt;"",AH239,"")</f>
        <v/>
      </c>
      <c r="FE248" s="151"/>
      <c r="FF248" s="288" t="str">
        <f>IF(AJ239&lt;&gt;"",AJ239,"")</f>
        <v/>
      </c>
      <c r="FG248" s="151"/>
      <c r="FH248" s="288" t="str">
        <f>IF(AL239&lt;&gt;"",AL239,"")</f>
        <v/>
      </c>
      <c r="FI248" s="151"/>
      <c r="FJ248" s="288" t="str">
        <f>IF(AN239&lt;&gt;"",AN239,"")</f>
        <v/>
      </c>
      <c r="FK248" s="332"/>
      <c r="FL248" s="174" t="str">
        <f>IF($FL246&lt;&gt;"",IF(FL246="W","L","W"),"")</f>
        <v/>
      </c>
      <c r="FM248" s="3"/>
      <c r="FN248" s="3"/>
    </row>
    <row r="249" spans="1:170" ht="11.25" customHeight="1" thickBot="1">
      <c r="A249" s="42"/>
      <c r="R249" s="42"/>
      <c r="S249" s="42"/>
      <c r="W249" s="42"/>
      <c r="X249" s="43"/>
      <c r="Y249" s="43"/>
      <c r="Z249" s="43"/>
      <c r="AA249" s="43"/>
      <c r="AB249" s="43"/>
      <c r="AC249" s="43"/>
      <c r="AD249" s="43"/>
      <c r="AE249" s="43"/>
      <c r="AF249" s="43"/>
      <c r="AG249" s="43"/>
      <c r="AH249" s="43"/>
      <c r="AI249" s="43"/>
      <c r="AJ249" s="43"/>
      <c r="AK249" s="43"/>
      <c r="AL249" s="43"/>
      <c r="AM249" s="43"/>
      <c r="AN249" s="3"/>
      <c r="AO249" s="3"/>
      <c r="AP249" s="3"/>
      <c r="AQ249" s="160"/>
      <c r="AR249" s="161"/>
      <c r="AS249" s="161"/>
      <c r="AT249" s="161"/>
      <c r="AU249" s="161"/>
      <c r="AV249" s="161"/>
      <c r="AW249" s="161"/>
      <c r="AX249" s="161"/>
      <c r="AY249" s="161"/>
      <c r="AZ249" s="161"/>
      <c r="BA249" s="161"/>
      <c r="BB249" s="161"/>
      <c r="BC249" s="162"/>
      <c r="BD249" s="167"/>
      <c r="BE249" s="168"/>
      <c r="BF249" s="176"/>
      <c r="BG249" s="180"/>
      <c r="BH249" s="181"/>
      <c r="BI249" s="181"/>
      <c r="BJ249" s="181"/>
      <c r="BK249" s="181"/>
      <c r="BL249" s="181"/>
      <c r="BM249" s="181"/>
      <c r="BN249" s="181"/>
      <c r="BO249" s="181"/>
      <c r="BP249" s="181"/>
      <c r="BQ249" s="181"/>
      <c r="BR249" s="181"/>
      <c r="BS249" s="181"/>
      <c r="BT249" s="181"/>
      <c r="BU249" s="182"/>
      <c r="BV249" s="152"/>
      <c r="BW249" s="153"/>
      <c r="BX249" s="333"/>
      <c r="BY249" s="153"/>
      <c r="BZ249" s="333"/>
      <c r="CA249" s="153"/>
      <c r="CB249" s="333"/>
      <c r="CC249" s="153"/>
      <c r="CD249" s="333"/>
      <c r="CE249" s="334"/>
      <c r="CF249" s="174"/>
      <c r="CG249" s="160"/>
      <c r="CH249" s="161"/>
      <c r="CI249" s="161"/>
      <c r="CJ249" s="161"/>
      <c r="CK249" s="161"/>
      <c r="CL249" s="161"/>
      <c r="CM249" s="161"/>
      <c r="CN249" s="161"/>
      <c r="CO249" s="161"/>
      <c r="CP249" s="161"/>
      <c r="CQ249" s="161"/>
      <c r="CR249" s="161"/>
      <c r="CS249" s="162"/>
      <c r="CT249" s="167"/>
      <c r="CU249" s="168"/>
      <c r="CV249" s="176"/>
      <c r="CW249" s="180"/>
      <c r="CX249" s="181"/>
      <c r="CY249" s="181"/>
      <c r="CZ249" s="181"/>
      <c r="DA249" s="181"/>
      <c r="DB249" s="181"/>
      <c r="DC249" s="181"/>
      <c r="DD249" s="181"/>
      <c r="DE249" s="181"/>
      <c r="DF249" s="181"/>
      <c r="DG249" s="181"/>
      <c r="DH249" s="181"/>
      <c r="DI249" s="181"/>
      <c r="DJ249" s="181"/>
      <c r="DK249" s="182"/>
      <c r="DL249" s="152"/>
      <c r="DM249" s="153"/>
      <c r="DN249" s="333"/>
      <c r="DO249" s="153"/>
      <c r="DP249" s="333"/>
      <c r="DQ249" s="153"/>
      <c r="DR249" s="333"/>
      <c r="DS249" s="153"/>
      <c r="DT249" s="333"/>
      <c r="DU249" s="334"/>
      <c r="DV249" s="174"/>
      <c r="DW249" s="160"/>
      <c r="DX249" s="161"/>
      <c r="DY249" s="161"/>
      <c r="DZ249" s="161"/>
      <c r="EA249" s="161"/>
      <c r="EB249" s="161"/>
      <c r="EC249" s="161"/>
      <c r="ED249" s="161"/>
      <c r="EE249" s="161"/>
      <c r="EF249" s="161"/>
      <c r="EG249" s="161"/>
      <c r="EH249" s="161"/>
      <c r="EI249" s="162"/>
      <c r="EJ249" s="167"/>
      <c r="EK249" s="168"/>
      <c r="EL249" s="176"/>
      <c r="EM249" s="180"/>
      <c r="EN249" s="181"/>
      <c r="EO249" s="181"/>
      <c r="EP249" s="181"/>
      <c r="EQ249" s="181"/>
      <c r="ER249" s="181"/>
      <c r="ES249" s="181"/>
      <c r="ET249" s="181"/>
      <c r="EU249" s="181"/>
      <c r="EV249" s="181"/>
      <c r="EW249" s="181"/>
      <c r="EX249" s="181"/>
      <c r="EY249" s="181"/>
      <c r="EZ249" s="181"/>
      <c r="FA249" s="182"/>
      <c r="FB249" s="152"/>
      <c r="FC249" s="153"/>
      <c r="FD249" s="333"/>
      <c r="FE249" s="153"/>
      <c r="FF249" s="333"/>
      <c r="FG249" s="153"/>
      <c r="FH249" s="333"/>
      <c r="FI249" s="153"/>
      <c r="FJ249" s="333"/>
      <c r="FK249" s="334"/>
      <c r="FL249" s="174"/>
      <c r="FM249" s="3"/>
      <c r="FN249" s="3"/>
    </row>
    <row r="250" spans="1:170" ht="11.25" customHeight="1">
      <c r="A250" s="42"/>
      <c r="R250" s="42"/>
      <c r="S250" s="42"/>
      <c r="W250" s="42"/>
      <c r="AA250" s="42"/>
      <c r="AB250" s="42"/>
      <c r="AI250" s="42"/>
      <c r="AJ250" s="42"/>
      <c r="AN250" s="3"/>
      <c r="AO250" s="3"/>
      <c r="AP250" s="3"/>
      <c r="AQ250" s="126"/>
      <c r="AR250" s="126"/>
      <c r="AS250" s="126"/>
      <c r="AT250" s="126"/>
      <c r="AU250" s="126"/>
      <c r="AV250" s="126"/>
      <c r="AW250" s="126"/>
      <c r="AX250" s="126"/>
      <c r="AY250" s="126"/>
      <c r="AZ250" s="126"/>
      <c r="BA250" s="126"/>
      <c r="BB250" s="126"/>
      <c r="BC250" s="126"/>
      <c r="BV250" s="169" t="str">
        <f>IF(CF246&lt;&gt;"",IF(AND(AND(BV246&gt;-1,BV248&gt;-1),OR(BV246&gt;10,BV248&gt;10),ABS(BV246-BV248)&gt;1,IF(OR(BV246&gt;11,BV248&gt;11),ABS(BV246-BV248)=2,TRUE),BV246=INT(BV246),BV248=INT(BV248)),"","Error"),"")</f>
        <v/>
      </c>
      <c r="BW250" s="169"/>
      <c r="BX250" s="169" t="str">
        <f>IF(CF246&lt;&gt;"",IF(AND(AND(BX246&gt;-1,BX248&gt;-1),OR(BX246&gt;10,BX248&gt;10),ABS(BX246-BX248)&gt;1,IF(OR(BX246&gt;11,BX248&gt;11),ABS(BX246-BX248)=2,TRUE),BX246=INT(BX246),BX248=INT(BX248)),"","Error"),"")</f>
        <v/>
      </c>
      <c r="BY250" s="169"/>
      <c r="BZ250" s="169" t="str">
        <f>IF(CF246&lt;&gt;"",IF(AND(AND(BZ246&gt;-1,BZ248&gt;-1),OR(BZ246&gt;10,BZ248&gt;10),ABS(BZ246-BZ248)&gt;1,IF(OR(BZ246&gt;11,BZ248&gt;11),ABS(BZ246-BZ248)=2,TRUE),BZ246=INT(BZ246),BZ248=INT(BZ248)),"","Error"),"")</f>
        <v/>
      </c>
      <c r="CA250" s="169"/>
      <c r="CB250" s="169" t="str">
        <f>IF(AND(CF246&lt;&gt;"",CB246&lt;&gt;""),IF(AND(AND(CB246&gt;-1,CB248&gt;-1),OR(CB246&gt;10,CB248&gt;10),ABS(CB246-CB248)&gt;1,IF(OR(CB246&gt;11,CB248&gt;11),ABS(CB246-CB248)=2,TRUE),CB246=INT(CB246),CB248=INT(CB248)),"","Error"),"")</f>
        <v/>
      </c>
      <c r="CC250" s="169"/>
      <c r="CD250" s="169" t="str">
        <f>IF(AND(CF246&lt;&gt;"",CD246&lt;&gt;""),IF(AND(AND(CD246&gt;-1,CD248&gt;-1),OR(CD246&gt;10,CD248&gt;10),ABS(CD246-CD248)&gt;1,IF(OR(CD246&gt;11,CD248&gt;11),ABS(CD246-CD248)=2,TRUE),CD246=INT(CD246),CD248=INT(CD248)),"","Error"),"")</f>
        <v/>
      </c>
      <c r="CE250" s="169"/>
      <c r="CF250" s="3"/>
      <c r="CG250" s="126"/>
      <c r="CH250" s="126"/>
      <c r="CI250" s="126"/>
      <c r="CJ250" s="126"/>
      <c r="CK250" s="126"/>
      <c r="CL250" s="126"/>
      <c r="CM250" s="126"/>
      <c r="CN250" s="126"/>
      <c r="CO250" s="126"/>
      <c r="CP250" s="126"/>
      <c r="CQ250" s="126"/>
      <c r="CR250" s="126"/>
      <c r="CS250" s="126"/>
      <c r="DL250" s="169" t="str">
        <f>IF(DV246&lt;&gt;"",IF(AND(AND(DL246&gt;-1,DL248&gt;-1),OR(DL246&gt;10,DL248&gt;10),ABS(DL246-DL248)&gt;1,IF(OR(DL246&gt;11,DL248&gt;11),ABS(DL246-DL248)=2,TRUE),DL246=INT(DL246),DL248=INT(DL248)),"","Error"),"")</f>
        <v/>
      </c>
      <c r="DM250" s="169"/>
      <c r="DN250" s="169" t="str">
        <f>IF(DV246&lt;&gt;"",IF(AND(AND(DN246&gt;-1,DN248&gt;-1),OR(DN246&gt;10,DN248&gt;10),ABS(DN246-DN248)&gt;1,IF(OR(DN246&gt;11,DN248&gt;11),ABS(DN246-DN248)=2,TRUE),DN246=INT(DN246),DN248=INT(DN248)),"","Error"),"")</f>
        <v/>
      </c>
      <c r="DO250" s="169"/>
      <c r="DP250" s="169" t="str">
        <f>IF(DV246&lt;&gt;"",IF(AND(AND(DP246&gt;-1,DP248&gt;-1),OR(DP246&gt;10,DP248&gt;10),ABS(DP246-DP248)&gt;1,IF(OR(DP246&gt;11,DP248&gt;11),ABS(DP246-DP248)=2,TRUE),DP246=INT(DP246),DP248=INT(DP248)),"","Error"),"")</f>
        <v/>
      </c>
      <c r="DQ250" s="169"/>
      <c r="DR250" s="169" t="str">
        <f>IF(AND(DV246&lt;&gt;"",DR246&lt;&gt;""),IF(AND(AND(DR246&gt;-1,DR248&gt;-1),OR(DR246&gt;10,DR248&gt;10),ABS(DR246-DR248)&gt;1,IF(OR(DR246&gt;11,DR248&gt;11),ABS(DR246-DR248)=2,TRUE),DR246=INT(DR246),DR248=INT(DR248)),"","Error"),"")</f>
        <v/>
      </c>
      <c r="DS250" s="169"/>
      <c r="DT250" s="169" t="str">
        <f>IF(AND(DV246&lt;&gt;"",DT246&lt;&gt;""),IF(AND(AND(DT246&gt;-1,DT248&gt;-1),OR(DT246&gt;10,DT248&gt;10),ABS(DT246-DT248)&gt;1,IF(OR(DT246&gt;11,DT248&gt;11),ABS(DT246-DT248)=2,TRUE),DT246=INT(DT246),DT248=INT(DT248)),"","Error"),"")</f>
        <v/>
      </c>
      <c r="DU250" s="169"/>
      <c r="DV250" s="3"/>
      <c r="DW250" s="126"/>
      <c r="DX250" s="126"/>
      <c r="DY250" s="126"/>
      <c r="DZ250" s="126"/>
      <c r="EA250" s="126"/>
      <c r="EB250" s="126"/>
      <c r="EC250" s="126"/>
      <c r="ED250" s="126"/>
      <c r="EE250" s="126"/>
      <c r="EF250" s="126"/>
      <c r="EG250" s="126"/>
      <c r="EH250" s="126"/>
      <c r="EI250" s="126"/>
      <c r="FB250" s="169" t="str">
        <f>IF(FL246&lt;&gt;"",IF(AND(AND(FB246&gt;-1,FB248&gt;-1),OR(FB246&gt;10,FB248&gt;10),ABS(FB246-FB248)&gt;1,IF(OR(FB246&gt;11,FB248&gt;11),ABS(FB246-FB248)=2,TRUE),FB246=INT(FB246),FB248=INT(FB248)),"","Error"),"")</f>
        <v/>
      </c>
      <c r="FC250" s="169"/>
      <c r="FD250" s="169" t="str">
        <f>IF(FL246&lt;&gt;"",IF(AND(AND(FD246&gt;-1,FD248&gt;-1),OR(FD246&gt;10,FD248&gt;10),ABS(FD246-FD248)&gt;1,IF(OR(FD246&gt;11,FD248&gt;11),ABS(FD246-FD248)=2,TRUE),FD246=INT(FD246),FD248=INT(FD248)),"","Error"),"")</f>
        <v/>
      </c>
      <c r="FE250" s="169"/>
      <c r="FF250" s="169" t="str">
        <f>IF(FL246&lt;&gt;"",IF(AND(AND(FF246&gt;-1,FF248&gt;-1),OR(FF246&gt;10,FF248&gt;10),ABS(FF246-FF248)&gt;1,IF(OR(FF246&gt;11,FF248&gt;11),ABS(FF246-FF248)=2,TRUE),FF246=INT(FF246),FF248=INT(FF248)),"","Error"),"")</f>
        <v/>
      </c>
      <c r="FG250" s="169"/>
      <c r="FH250" s="169" t="str">
        <f>IF(AND(FL246&lt;&gt;"",FH246&lt;&gt;""),IF(AND(AND(FH246&gt;-1,FH248&gt;-1),OR(FH246&gt;10,FH248&gt;10),ABS(FH246-FH248)&gt;1,IF(OR(FH246&gt;11,FH248&gt;11),ABS(FH246-FH248)=2,TRUE),FH246=INT(FH246),FH248=INT(FH248)),"","Error"),"")</f>
        <v/>
      </c>
      <c r="FI250" s="169"/>
      <c r="FJ250" s="169" t="str">
        <f>IF(AND(FL246&lt;&gt;"",FJ246&lt;&gt;""),IF(AND(AND(FJ246&gt;-1,FJ248&gt;-1),OR(FJ246&gt;10,FJ248&gt;10),ABS(FJ246-FJ248)&gt;1,IF(OR(FJ246&gt;11,FJ248&gt;11),ABS(FJ246-FJ248)=2,TRUE),FJ246=INT(FJ246),FJ248=INT(FJ248)),"","Error"),"")</f>
        <v/>
      </c>
      <c r="FK250" s="169"/>
      <c r="FL250" s="3"/>
      <c r="FM250" s="3"/>
      <c r="FN250" s="3"/>
    </row>
    <row r="251" spans="1:170" ht="11.25" customHeight="1">
      <c r="C251" s="44"/>
      <c r="D251" s="44"/>
      <c r="R251" s="42"/>
      <c r="S251" s="42"/>
      <c r="W251" s="42"/>
      <c r="X251" s="43"/>
      <c r="Y251" s="43"/>
      <c r="Z251" s="43"/>
      <c r="AA251" s="43"/>
      <c r="AB251" s="43"/>
      <c r="AC251" s="43"/>
      <c r="AD251" s="43"/>
      <c r="AE251" s="43"/>
      <c r="AF251" s="43"/>
      <c r="AG251" s="43"/>
      <c r="AH251" s="43"/>
      <c r="AI251" s="43"/>
      <c r="AJ251" s="43"/>
      <c r="AK251" s="43"/>
      <c r="AL251" s="43"/>
      <c r="AM251" s="43"/>
      <c r="AN251" s="3"/>
      <c r="AO251" s="3"/>
      <c r="AP251" s="3"/>
      <c r="AQ251" s="126"/>
      <c r="AR251" s="126"/>
      <c r="AS251" s="126"/>
      <c r="AT251" s="126"/>
      <c r="AU251" s="126"/>
      <c r="AV251" s="126"/>
      <c r="AW251" s="126"/>
      <c r="AX251" s="126"/>
      <c r="AY251" s="126"/>
      <c r="AZ251" s="126"/>
      <c r="BA251" s="126"/>
      <c r="BB251" s="126"/>
      <c r="BC251" s="126"/>
      <c r="CF251" s="3"/>
      <c r="CG251" s="126"/>
      <c r="CH251" s="126"/>
      <c r="CI251" s="126"/>
      <c r="CJ251" s="126"/>
      <c r="CK251" s="126"/>
      <c r="CL251" s="126"/>
      <c r="CM251" s="126"/>
      <c r="CN251" s="126"/>
      <c r="CO251" s="126"/>
      <c r="CP251" s="126"/>
      <c r="CQ251" s="126"/>
      <c r="CR251" s="126"/>
      <c r="CS251" s="126"/>
      <c r="DV251" s="3"/>
      <c r="DW251" s="126"/>
      <c r="DX251" s="126"/>
      <c r="DY251" s="126"/>
      <c r="DZ251" s="126"/>
      <c r="EA251" s="126"/>
      <c r="EB251" s="126"/>
      <c r="EC251" s="126"/>
      <c r="ED251" s="126"/>
      <c r="EE251" s="126"/>
      <c r="EF251" s="126"/>
      <c r="EG251" s="126"/>
      <c r="EH251" s="126"/>
      <c r="EI251" s="126"/>
      <c r="FL251" s="3"/>
      <c r="FM251" s="3"/>
      <c r="FN251" s="3"/>
    </row>
    <row r="252" spans="1:170" ht="11.25" customHeight="1">
      <c r="A252" s="2"/>
      <c r="J252" s="43"/>
      <c r="K252" s="43"/>
      <c r="L252" s="43"/>
      <c r="M252" s="43"/>
      <c r="N252" s="43"/>
      <c r="O252" s="43"/>
      <c r="P252" s="43"/>
      <c r="Q252" s="43"/>
      <c r="R252" s="42"/>
      <c r="S252" s="42"/>
      <c r="T252" s="43"/>
      <c r="U252" s="43"/>
      <c r="V252" s="43"/>
      <c r="W252" s="42"/>
      <c r="AA252" s="42"/>
      <c r="AB252" s="42"/>
      <c r="AI252" s="42"/>
      <c r="AJ252" s="42"/>
      <c r="AN252" s="3"/>
      <c r="AO252" s="3"/>
      <c r="AP252" s="3"/>
      <c r="AQ252" s="127"/>
      <c r="AR252" s="127"/>
      <c r="AS252" s="127"/>
      <c r="AT252" s="127"/>
      <c r="AU252" s="127"/>
      <c r="AV252" s="127"/>
      <c r="AW252" s="127"/>
      <c r="AX252" s="127"/>
      <c r="AY252" s="127"/>
      <c r="AZ252" s="127"/>
      <c r="BA252" s="127"/>
      <c r="BB252" s="127"/>
      <c r="BC252" s="127"/>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3"/>
      <c r="CG252" s="127"/>
      <c r="CH252" s="127"/>
      <c r="CI252" s="127"/>
      <c r="CJ252" s="127"/>
      <c r="CK252" s="127"/>
      <c r="CL252" s="127"/>
      <c r="CM252" s="127"/>
      <c r="CN252" s="127"/>
      <c r="CO252" s="127"/>
      <c r="CP252" s="127"/>
      <c r="CQ252" s="127"/>
      <c r="CR252" s="127"/>
      <c r="CS252" s="127"/>
      <c r="CT252" s="40"/>
      <c r="CU252" s="40"/>
      <c r="CV252" s="40"/>
      <c r="CW252" s="40"/>
      <c r="CX252" s="40"/>
      <c r="CY252" s="40"/>
      <c r="CZ252" s="40"/>
      <c r="DA252" s="40"/>
      <c r="DB252" s="40"/>
      <c r="DC252" s="40"/>
      <c r="DD252" s="40"/>
      <c r="DE252" s="40"/>
      <c r="DF252" s="40"/>
      <c r="DG252" s="40"/>
      <c r="DH252" s="40"/>
      <c r="DI252" s="40"/>
      <c r="DJ252" s="40"/>
      <c r="DK252" s="40"/>
      <c r="DL252" s="40"/>
      <c r="DM252" s="40"/>
      <c r="DN252" s="40"/>
      <c r="DO252" s="40"/>
      <c r="DP252" s="40"/>
      <c r="DQ252" s="40"/>
      <c r="DR252" s="40"/>
      <c r="DS252" s="40"/>
      <c r="DT252" s="40"/>
      <c r="DU252" s="40"/>
      <c r="DV252" s="3"/>
      <c r="DW252" s="127"/>
      <c r="DX252" s="127"/>
      <c r="DY252" s="127"/>
      <c r="DZ252" s="127"/>
      <c r="EA252" s="127"/>
      <c r="EB252" s="127"/>
      <c r="EC252" s="127"/>
      <c r="ED252" s="127"/>
      <c r="EE252" s="127"/>
      <c r="EF252" s="127"/>
      <c r="EG252" s="127"/>
      <c r="EH252" s="127"/>
      <c r="EI252" s="127"/>
      <c r="EJ252" s="40"/>
      <c r="EK252" s="40"/>
      <c r="EL252" s="40"/>
      <c r="EM252" s="40"/>
      <c r="EN252" s="40"/>
      <c r="EO252" s="40"/>
      <c r="EP252" s="40"/>
      <c r="EQ252" s="40"/>
      <c r="ER252" s="40"/>
      <c r="ES252" s="40"/>
      <c r="ET252" s="40"/>
      <c r="EU252" s="40"/>
      <c r="EV252" s="40"/>
      <c r="EW252" s="40"/>
      <c r="EX252" s="40"/>
      <c r="EY252" s="40"/>
      <c r="EZ252" s="40"/>
      <c r="FA252" s="40"/>
      <c r="FB252" s="40"/>
      <c r="FC252" s="40"/>
      <c r="FD252" s="40"/>
      <c r="FE252" s="40"/>
      <c r="FF252" s="40"/>
      <c r="FG252" s="40"/>
      <c r="FH252" s="40"/>
      <c r="FI252" s="40"/>
      <c r="FJ252" s="40"/>
      <c r="FK252" s="40"/>
      <c r="FL252" s="3"/>
      <c r="FM252" s="3"/>
      <c r="FN252" s="3"/>
    </row>
    <row r="253" spans="1:170" ht="11.25" customHeight="1">
      <c r="A253" s="42"/>
      <c r="R253" s="42"/>
      <c r="S253" s="42"/>
      <c r="W253" s="42"/>
      <c r="X253" s="43"/>
      <c r="Y253" s="43"/>
      <c r="Z253" s="43"/>
      <c r="AA253" s="43"/>
      <c r="AB253" s="43"/>
      <c r="AC253" s="43"/>
      <c r="AD253" s="43"/>
      <c r="AE253" s="43"/>
      <c r="AF253" s="43"/>
      <c r="AG253" s="43"/>
      <c r="AH253" s="43"/>
      <c r="AI253" s="43"/>
      <c r="AJ253" s="43"/>
      <c r="AK253" s="43"/>
      <c r="AL253" s="43"/>
      <c r="AM253" s="43"/>
      <c r="AN253" s="3"/>
      <c r="AO253" s="3"/>
      <c r="AP253" s="3"/>
      <c r="AQ253" s="128"/>
      <c r="AR253" s="128"/>
      <c r="AS253" s="128"/>
      <c r="AT253" s="128"/>
      <c r="AU253" s="128"/>
      <c r="AV253" s="128"/>
      <c r="AW253" s="128"/>
      <c r="AX253" s="128"/>
      <c r="AY253" s="128"/>
      <c r="AZ253" s="128"/>
      <c r="BA253" s="128"/>
      <c r="BB253" s="128"/>
      <c r="BC253" s="128"/>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3"/>
      <c r="CG253" s="128"/>
      <c r="CH253" s="128"/>
      <c r="CI253" s="128"/>
      <c r="CJ253" s="128"/>
      <c r="CK253" s="128"/>
      <c r="CL253" s="128"/>
      <c r="CM253" s="128"/>
      <c r="CN253" s="128"/>
      <c r="CO253" s="128"/>
      <c r="CP253" s="128"/>
      <c r="CQ253" s="128"/>
      <c r="CR253" s="128"/>
      <c r="CS253" s="128"/>
      <c r="CT253" s="41"/>
      <c r="CU253" s="41"/>
      <c r="CV253" s="41"/>
      <c r="CW253" s="41"/>
      <c r="CX253" s="41"/>
      <c r="CY253" s="41"/>
      <c r="CZ253" s="41"/>
      <c r="DA253" s="41"/>
      <c r="DB253" s="41"/>
      <c r="DC253" s="41"/>
      <c r="DD253" s="41"/>
      <c r="DE253" s="41"/>
      <c r="DF253" s="41"/>
      <c r="DG253" s="41"/>
      <c r="DH253" s="41"/>
      <c r="DI253" s="41"/>
      <c r="DJ253" s="41"/>
      <c r="DK253" s="41"/>
      <c r="DL253" s="41"/>
      <c r="DM253" s="41"/>
      <c r="DN253" s="41"/>
      <c r="DO253" s="41"/>
      <c r="DP253" s="41"/>
      <c r="DQ253" s="41"/>
      <c r="DR253" s="41"/>
      <c r="DS253" s="41"/>
      <c r="DT253" s="41"/>
      <c r="DU253" s="41"/>
      <c r="DV253" s="3"/>
      <c r="DW253" s="128"/>
      <c r="DX253" s="128"/>
      <c r="DY253" s="128"/>
      <c r="DZ253" s="128"/>
      <c r="EA253" s="128"/>
      <c r="EB253" s="128"/>
      <c r="EC253" s="128"/>
      <c r="ED253" s="128"/>
      <c r="EE253" s="128"/>
      <c r="EF253" s="128"/>
      <c r="EG253" s="128"/>
      <c r="EH253" s="128"/>
      <c r="EI253" s="128"/>
      <c r="EJ253" s="41"/>
      <c r="EK253" s="41"/>
      <c r="EL253" s="41"/>
      <c r="EM253" s="41"/>
      <c r="EN253" s="41"/>
      <c r="EO253" s="41"/>
      <c r="EP253" s="41"/>
      <c r="EQ253" s="41"/>
      <c r="ER253" s="41"/>
      <c r="ES253" s="41"/>
      <c r="ET253" s="41"/>
      <c r="EU253" s="41"/>
      <c r="EV253" s="41"/>
      <c r="EW253" s="41"/>
      <c r="EX253" s="41"/>
      <c r="EY253" s="41"/>
      <c r="EZ253" s="41"/>
      <c r="FA253" s="41"/>
      <c r="FB253" s="41"/>
      <c r="FC253" s="41"/>
      <c r="FD253" s="41"/>
      <c r="FE253" s="41"/>
      <c r="FF253" s="41"/>
      <c r="FG253" s="41"/>
      <c r="FH253" s="41"/>
      <c r="FI253" s="41"/>
      <c r="FJ253" s="41"/>
      <c r="FK253" s="41"/>
      <c r="FL253" s="3"/>
      <c r="FM253" s="3"/>
      <c r="FN253" s="3"/>
    </row>
    <row r="254" spans="1:170" ht="11.25" customHeight="1">
      <c r="A254" s="42"/>
      <c r="R254" s="42"/>
      <c r="S254" s="42"/>
      <c r="W254" s="42"/>
      <c r="AA254" s="42"/>
      <c r="AB254" s="42"/>
      <c r="AI254" s="42"/>
      <c r="AJ254" s="42"/>
      <c r="AN254" s="3"/>
      <c r="AO254" s="3"/>
      <c r="AP254" s="3"/>
      <c r="AQ254" s="126"/>
      <c r="AR254" s="126"/>
      <c r="AS254" s="126"/>
      <c r="AT254" s="126"/>
      <c r="AU254" s="126"/>
      <c r="AV254" s="126"/>
      <c r="AW254" s="126"/>
      <c r="AX254" s="126"/>
      <c r="AY254" s="126"/>
      <c r="AZ254" s="126"/>
      <c r="BA254" s="126"/>
      <c r="BB254" s="126"/>
      <c r="BC254" s="126"/>
      <c r="CF254" s="3"/>
      <c r="CG254" s="126"/>
      <c r="CH254" s="126"/>
      <c r="CI254" s="126"/>
      <c r="CJ254" s="126"/>
      <c r="CK254" s="126"/>
      <c r="CL254" s="126"/>
      <c r="CM254" s="126"/>
      <c r="CN254" s="126"/>
      <c r="CO254" s="126"/>
      <c r="CP254" s="126"/>
      <c r="CQ254" s="126"/>
      <c r="CR254" s="126"/>
      <c r="CS254" s="126"/>
      <c r="DV254" s="3"/>
      <c r="DW254" s="126"/>
      <c r="DX254" s="126"/>
      <c r="DY254" s="126"/>
      <c r="DZ254" s="126"/>
      <c r="EA254" s="126"/>
      <c r="EB254" s="126"/>
      <c r="EC254" s="126"/>
      <c r="ED254" s="126"/>
      <c r="EE254" s="126"/>
      <c r="EF254" s="126"/>
      <c r="EG254" s="126"/>
      <c r="EH254" s="126"/>
      <c r="EI254" s="126"/>
      <c r="FL254" s="3"/>
      <c r="FM254" s="3"/>
      <c r="FN254" s="3"/>
    </row>
    <row r="255" spans="1:170" ht="11.25" customHeight="1" thickBot="1">
      <c r="A255" s="42"/>
      <c r="R255" s="42"/>
      <c r="S255" s="42"/>
      <c r="W255" s="42"/>
      <c r="X255" s="43"/>
      <c r="Y255" s="43"/>
      <c r="Z255" s="43"/>
      <c r="AA255" s="43"/>
      <c r="AB255" s="43"/>
      <c r="AC255" s="43"/>
      <c r="AD255" s="43"/>
      <c r="AE255" s="43"/>
      <c r="AF255" s="43"/>
      <c r="AG255" s="43"/>
      <c r="AH255" s="43"/>
      <c r="AI255" s="43"/>
      <c r="AJ255" s="43"/>
      <c r="AK255" s="43"/>
      <c r="AL255" s="43"/>
      <c r="AM255" s="43"/>
      <c r="AN255" s="3"/>
      <c r="AO255" s="3"/>
      <c r="AP255" s="3"/>
      <c r="AQ255" s="127"/>
      <c r="AR255" s="127"/>
      <c r="AS255" s="127"/>
      <c r="AT255" s="127"/>
      <c r="AU255" s="127"/>
      <c r="AV255" s="127"/>
      <c r="AW255" s="127"/>
      <c r="AX255" s="127"/>
      <c r="AY255" s="127"/>
      <c r="AZ255" s="127"/>
      <c r="BA255" s="127"/>
      <c r="BB255" s="127"/>
      <c r="BC255" s="127"/>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3"/>
      <c r="CG255" s="127"/>
      <c r="CH255" s="127"/>
      <c r="CI255" s="127"/>
      <c r="CJ255" s="127"/>
      <c r="CK255" s="127"/>
      <c r="CL255" s="127"/>
      <c r="CM255" s="127"/>
      <c r="CN255" s="127"/>
      <c r="CO255" s="127"/>
      <c r="CP255" s="127"/>
      <c r="CQ255" s="127"/>
      <c r="CR255" s="127"/>
      <c r="CS255" s="127"/>
      <c r="CT255" s="40"/>
      <c r="CU255" s="40"/>
      <c r="CV255" s="40"/>
      <c r="CW255" s="40"/>
      <c r="CX255" s="40"/>
      <c r="CY255" s="40"/>
      <c r="CZ255" s="40"/>
      <c r="DA255" s="40"/>
      <c r="DB255" s="40"/>
      <c r="DC255" s="40"/>
      <c r="DD255" s="40"/>
      <c r="DE255" s="40"/>
      <c r="DF255" s="40"/>
      <c r="DG255" s="40"/>
      <c r="DH255" s="40"/>
      <c r="DI255" s="40"/>
      <c r="DJ255" s="40"/>
      <c r="DK255" s="40"/>
      <c r="DL255" s="40"/>
      <c r="DM255" s="40"/>
      <c r="DN255" s="40"/>
      <c r="DO255" s="40"/>
      <c r="DP255" s="40"/>
      <c r="DQ255" s="40"/>
      <c r="DR255" s="40"/>
      <c r="DS255" s="40"/>
      <c r="DT255" s="40"/>
      <c r="DU255" s="40"/>
      <c r="DV255" s="3"/>
      <c r="DW255" s="127"/>
      <c r="DX255" s="127"/>
      <c r="DY255" s="127"/>
      <c r="DZ255" s="127"/>
      <c r="EA255" s="127"/>
      <c r="EB255" s="127"/>
      <c r="EC255" s="127"/>
      <c r="ED255" s="127"/>
      <c r="EE255" s="127"/>
      <c r="EF255" s="127"/>
      <c r="EG255" s="127"/>
      <c r="EH255" s="127"/>
      <c r="EI255" s="127"/>
      <c r="EJ255" s="40"/>
      <c r="EK255" s="40"/>
      <c r="EL255" s="40"/>
      <c r="EM255" s="40"/>
      <c r="EN255" s="40"/>
      <c r="EO255" s="40"/>
      <c r="EP255" s="40"/>
      <c r="EQ255" s="40"/>
      <c r="ER255" s="40"/>
      <c r="ES255" s="40"/>
      <c r="ET255" s="40"/>
      <c r="EU255" s="40"/>
      <c r="EV255" s="40"/>
      <c r="EW255" s="40"/>
      <c r="EX255" s="40"/>
      <c r="EY255" s="40"/>
      <c r="EZ255" s="40"/>
      <c r="FA255" s="40"/>
      <c r="FB255" s="40"/>
      <c r="FC255" s="40"/>
      <c r="FD255" s="40"/>
      <c r="FE255" s="40"/>
      <c r="FF255" s="40"/>
      <c r="FG255" s="40"/>
      <c r="FH255" s="40"/>
      <c r="FI255" s="40"/>
      <c r="FJ255" s="40"/>
      <c r="FK255" s="40"/>
      <c r="FL255" s="3"/>
      <c r="FM255" s="3"/>
      <c r="FN255" s="3"/>
    </row>
    <row r="256" spans="1:170" ht="11.25" customHeight="1">
      <c r="A256" s="2"/>
      <c r="R256" s="42"/>
      <c r="S256" s="42"/>
      <c r="W256" s="42"/>
      <c r="AA256" s="42"/>
      <c r="AB256" s="42"/>
      <c r="AI256" s="42"/>
      <c r="AJ256" s="42"/>
      <c r="AN256" s="3"/>
      <c r="AO256" s="3"/>
      <c r="AP256" s="3"/>
      <c r="AQ256" s="154" t="str">
        <f>CONCATENATE($A200," ",$D200,","," ",$F198)</f>
        <v>Group: 4, Men's Singles</v>
      </c>
      <c r="AR256" s="155"/>
      <c r="AS256" s="155"/>
      <c r="AT256" s="155"/>
      <c r="AU256" s="155"/>
      <c r="AV256" s="155"/>
      <c r="AW256" s="155"/>
      <c r="AX256" s="155"/>
      <c r="AY256" s="155"/>
      <c r="AZ256" s="155"/>
      <c r="BA256" s="155"/>
      <c r="BB256" s="155"/>
      <c r="BC256" s="156"/>
      <c r="BD256" s="163">
        <f>A241</f>
        <v>7</v>
      </c>
      <c r="BE256" s="164"/>
      <c r="BF256" s="183" t="str">
        <f>C241</f>
        <v>A</v>
      </c>
      <c r="BG256" s="185" t="str">
        <f>IF(VLOOKUP($BF256,$A202:$C214,3,FALSE)=0,"",CONCATENATE(VLOOKUP(VLOOKUP($BF256,$A202:$C214,3,FALSE),Players!$C:$G,4,FALSE)," ",VLOOKUP($BF256,$A202:$C214,3,FALSE)," ",IF(ISERROR(VLOOKUP(VLOOKUP($BF256,$A202:$C214,3,FALSE),Players!$C:$G,5,FALSE)),"()",CONCATENATE("(",VLOOKUP(VLOOKUP($BF256,$A202:$C214,3,FALSE),Players!$C:$G,5,FALSE),")"))))</f>
        <v/>
      </c>
      <c r="BH256" s="186"/>
      <c r="BI256" s="186"/>
      <c r="BJ256" s="186"/>
      <c r="BK256" s="186"/>
      <c r="BL256" s="186"/>
      <c r="BM256" s="186"/>
      <c r="BN256" s="186"/>
      <c r="BO256" s="186"/>
      <c r="BP256" s="186"/>
      <c r="BQ256" s="186"/>
      <c r="BR256" s="186"/>
      <c r="BS256" s="186"/>
      <c r="BT256" s="186"/>
      <c r="BU256" s="187"/>
      <c r="BV256" s="170" t="str">
        <f>IF(D241&lt;&gt;"",D241,"")</f>
        <v/>
      </c>
      <c r="BW256" s="171"/>
      <c r="BX256" s="335" t="str">
        <f>IF(F241&lt;&gt;"",F241,"")</f>
        <v/>
      </c>
      <c r="BY256" s="171"/>
      <c r="BZ256" s="335" t="str">
        <f>IF(H241&lt;&gt;"",H241,"")</f>
        <v/>
      </c>
      <c r="CA256" s="171"/>
      <c r="CB256" s="335" t="str">
        <f>IF(J241&lt;&gt;"",J241,"")</f>
        <v/>
      </c>
      <c r="CC256" s="171"/>
      <c r="CD256" s="335" t="str">
        <f>IF(L241&lt;&gt;"",L241,"")</f>
        <v/>
      </c>
      <c r="CE256" s="337"/>
      <c r="CF256" s="174" t="str">
        <f>IF($CD256=$CD258,IF($CB256=$CB258,IF($BZ256&lt;&gt;"",IF($BZ256&gt;$BZ258,"W","L"),""),IF($CB256&gt;$CB258,"W","L")),IF($CD256&gt;$CD258,"W","L"))</f>
        <v/>
      </c>
      <c r="CG256" s="154" t="str">
        <f>CONCATENATE($A200," ",$D200,","," ",$F198)</f>
        <v>Group: 4, Men's Singles</v>
      </c>
      <c r="CH256" s="155"/>
      <c r="CI256" s="155"/>
      <c r="CJ256" s="155"/>
      <c r="CK256" s="155"/>
      <c r="CL256" s="155"/>
      <c r="CM256" s="155"/>
      <c r="CN256" s="155"/>
      <c r="CO256" s="155"/>
      <c r="CP256" s="155"/>
      <c r="CQ256" s="155"/>
      <c r="CR256" s="155"/>
      <c r="CS256" s="156"/>
      <c r="CT256" s="163">
        <f>O241</f>
        <v>14</v>
      </c>
      <c r="CU256" s="164"/>
      <c r="CV256" s="183" t="str">
        <f>Q241</f>
        <v>B</v>
      </c>
      <c r="CW256" s="185" t="str">
        <f>IF(VLOOKUP($CV256,$A202:$C214,3,FALSE)=0,"",CONCATENATE(VLOOKUP(VLOOKUP($CV256,$A202:$C214,3,FALSE),Players!$C:$G,4,FALSE)," ",VLOOKUP($CV256,$A202:$C214,3,FALSE)," ",IF(ISERROR(VLOOKUP(VLOOKUP($CV256,$A202:$C214,3,FALSE),Players!$C:$G,5,FALSE)),"()",CONCATENATE("(",VLOOKUP(VLOOKUP($CV256,$A202:$C214,3,FALSE),Players!$C:$G,5,FALSE),")"))))</f>
        <v/>
      </c>
      <c r="CX256" s="186"/>
      <c r="CY256" s="186"/>
      <c r="CZ256" s="186"/>
      <c r="DA256" s="186"/>
      <c r="DB256" s="186"/>
      <c r="DC256" s="186"/>
      <c r="DD256" s="186"/>
      <c r="DE256" s="186"/>
      <c r="DF256" s="186"/>
      <c r="DG256" s="186"/>
      <c r="DH256" s="186"/>
      <c r="DI256" s="186"/>
      <c r="DJ256" s="186"/>
      <c r="DK256" s="187"/>
      <c r="DL256" s="170" t="str">
        <f>IF(R241&lt;&gt;"",R241,"")</f>
        <v/>
      </c>
      <c r="DM256" s="171"/>
      <c r="DN256" s="335" t="str">
        <f>IF(T241&lt;&gt;"",T241,"")</f>
        <v/>
      </c>
      <c r="DO256" s="171"/>
      <c r="DP256" s="335" t="str">
        <f>IF(V241&lt;&gt;"",V241,"")</f>
        <v/>
      </c>
      <c r="DQ256" s="171"/>
      <c r="DR256" s="335" t="str">
        <f>IF(X241&lt;&gt;"",X241,"")</f>
        <v/>
      </c>
      <c r="DS256" s="171"/>
      <c r="DT256" s="335" t="str">
        <f>IF(Z241&lt;&gt;"",Z241,"")</f>
        <v/>
      </c>
      <c r="DU256" s="337"/>
      <c r="DV256" s="174" t="str">
        <f>IF($DT256=$DT258,IF($DR256=$DR258,IF($DP256&lt;&gt;"",IF($DP256&gt;$DP258,"W","L"),""),IF($DR256&gt;$DR258,"W","L")),IF($DT256&gt;$DT258,"W","L"))</f>
        <v/>
      </c>
      <c r="DW256" s="154" t="str">
        <f>CONCATENATE($A200," ",$D200,","," ",$F198)</f>
        <v>Group: 4, Men's Singles</v>
      </c>
      <c r="DX256" s="155"/>
      <c r="DY256" s="155"/>
      <c r="DZ256" s="155"/>
      <c r="EA256" s="155"/>
      <c r="EB256" s="155"/>
      <c r="EC256" s="155"/>
      <c r="ED256" s="155"/>
      <c r="EE256" s="155"/>
      <c r="EF256" s="155"/>
      <c r="EG256" s="155"/>
      <c r="EH256" s="155"/>
      <c r="EI256" s="156"/>
      <c r="EJ256" s="163">
        <f>AC241</f>
        <v>21</v>
      </c>
      <c r="EK256" s="164"/>
      <c r="EL256" s="183" t="str">
        <f>AE241</f>
        <v>B</v>
      </c>
      <c r="EM256" s="185" t="str">
        <f>IF(VLOOKUP($EL256,$A202:$C214,3,FALSE)=0,"",CONCATENATE(VLOOKUP(VLOOKUP($EL256,$A202:$C214,3,FALSE),Players!$C:$G,4,FALSE)," ",VLOOKUP($EL256,$A202:$C214,3,FALSE)," ",IF(ISERROR(VLOOKUP(VLOOKUP($EL256,$A202:$C214,3,FALSE),Players!$C:$G,5,FALSE)),"()",CONCATENATE("(",VLOOKUP(VLOOKUP($EL256,$A202:$C214,3,FALSE),Players!$C:$G,5,FALSE),")"))))</f>
        <v/>
      </c>
      <c r="EN256" s="186"/>
      <c r="EO256" s="186"/>
      <c r="EP256" s="186"/>
      <c r="EQ256" s="186"/>
      <c r="ER256" s="186"/>
      <c r="ES256" s="186"/>
      <c r="ET256" s="186"/>
      <c r="EU256" s="186"/>
      <c r="EV256" s="186"/>
      <c r="EW256" s="186"/>
      <c r="EX256" s="186"/>
      <c r="EY256" s="186"/>
      <c r="EZ256" s="186"/>
      <c r="FA256" s="187"/>
      <c r="FB256" s="170" t="str">
        <f>IF(AF241&lt;&gt;"",AF241,"")</f>
        <v/>
      </c>
      <c r="FC256" s="171"/>
      <c r="FD256" s="335" t="str">
        <f>IF(AH241&lt;&gt;"",AH241,"")</f>
        <v/>
      </c>
      <c r="FE256" s="171"/>
      <c r="FF256" s="335" t="str">
        <f>IF(AJ241&lt;&gt;"",AJ241,"")</f>
        <v/>
      </c>
      <c r="FG256" s="171"/>
      <c r="FH256" s="335" t="str">
        <f>IF(AL241&lt;&gt;"",AL241,"")</f>
        <v/>
      </c>
      <c r="FI256" s="171"/>
      <c r="FJ256" s="335" t="str">
        <f>IF(AN241&lt;&gt;"",AN241,"")</f>
        <v/>
      </c>
      <c r="FK256" s="337"/>
      <c r="FL256" s="174" t="str">
        <f>IF($FJ256=$FJ258,IF($FH256=$FH258,IF($FF256&lt;&gt;"",IF($FF256&gt;$FF258,"W","L"),""),IF($FH256&gt;$FH258,"W","L")),IF($FJ256&gt;$FJ258,"W","L"))</f>
        <v/>
      </c>
      <c r="FM256" s="3"/>
      <c r="FN256" s="3"/>
    </row>
    <row r="257" spans="1:170" ht="11.25" customHeight="1">
      <c r="R257" s="42"/>
      <c r="S257" s="42"/>
      <c r="W257" s="42"/>
      <c r="X257" s="43"/>
      <c r="Y257" s="43"/>
      <c r="Z257" s="43"/>
      <c r="AA257" s="43"/>
      <c r="AB257" s="43"/>
      <c r="AC257" s="43"/>
      <c r="AD257" s="43"/>
      <c r="AE257" s="43"/>
      <c r="AF257" s="43"/>
      <c r="AG257" s="43"/>
      <c r="AH257" s="43"/>
      <c r="AI257" s="43"/>
      <c r="AJ257" s="43"/>
      <c r="AK257" s="43"/>
      <c r="AL257" s="43"/>
      <c r="AM257" s="43"/>
      <c r="AN257" s="3"/>
      <c r="AO257" s="3"/>
      <c r="AP257" s="3"/>
      <c r="AQ257" s="157"/>
      <c r="AR257" s="158"/>
      <c r="AS257" s="158"/>
      <c r="AT257" s="158"/>
      <c r="AU257" s="158"/>
      <c r="AV257" s="158"/>
      <c r="AW257" s="158"/>
      <c r="AX257" s="158"/>
      <c r="AY257" s="158"/>
      <c r="AZ257" s="158"/>
      <c r="BA257" s="158"/>
      <c r="BB257" s="158"/>
      <c r="BC257" s="159"/>
      <c r="BD257" s="165"/>
      <c r="BE257" s="166"/>
      <c r="BF257" s="184"/>
      <c r="BG257" s="188"/>
      <c r="BH257" s="189"/>
      <c r="BI257" s="189"/>
      <c r="BJ257" s="189"/>
      <c r="BK257" s="189"/>
      <c r="BL257" s="189"/>
      <c r="BM257" s="189"/>
      <c r="BN257" s="189"/>
      <c r="BO257" s="189"/>
      <c r="BP257" s="189"/>
      <c r="BQ257" s="189"/>
      <c r="BR257" s="189"/>
      <c r="BS257" s="189"/>
      <c r="BT257" s="189"/>
      <c r="BU257" s="190"/>
      <c r="BV257" s="172"/>
      <c r="BW257" s="173"/>
      <c r="BX257" s="336"/>
      <c r="BY257" s="173"/>
      <c r="BZ257" s="336"/>
      <c r="CA257" s="173"/>
      <c r="CB257" s="336"/>
      <c r="CC257" s="173"/>
      <c r="CD257" s="336"/>
      <c r="CE257" s="338"/>
      <c r="CF257" s="174"/>
      <c r="CG257" s="157"/>
      <c r="CH257" s="158"/>
      <c r="CI257" s="158"/>
      <c r="CJ257" s="158"/>
      <c r="CK257" s="158"/>
      <c r="CL257" s="158"/>
      <c r="CM257" s="158"/>
      <c r="CN257" s="158"/>
      <c r="CO257" s="158"/>
      <c r="CP257" s="158"/>
      <c r="CQ257" s="158"/>
      <c r="CR257" s="158"/>
      <c r="CS257" s="159"/>
      <c r="CT257" s="165"/>
      <c r="CU257" s="166"/>
      <c r="CV257" s="184"/>
      <c r="CW257" s="188"/>
      <c r="CX257" s="189"/>
      <c r="CY257" s="189"/>
      <c r="CZ257" s="189"/>
      <c r="DA257" s="189"/>
      <c r="DB257" s="189"/>
      <c r="DC257" s="189"/>
      <c r="DD257" s="189"/>
      <c r="DE257" s="189"/>
      <c r="DF257" s="189"/>
      <c r="DG257" s="189"/>
      <c r="DH257" s="189"/>
      <c r="DI257" s="189"/>
      <c r="DJ257" s="189"/>
      <c r="DK257" s="190"/>
      <c r="DL257" s="172"/>
      <c r="DM257" s="173"/>
      <c r="DN257" s="336"/>
      <c r="DO257" s="173"/>
      <c r="DP257" s="336"/>
      <c r="DQ257" s="173"/>
      <c r="DR257" s="336"/>
      <c r="DS257" s="173"/>
      <c r="DT257" s="336"/>
      <c r="DU257" s="338"/>
      <c r="DV257" s="174"/>
      <c r="DW257" s="157"/>
      <c r="DX257" s="158"/>
      <c r="DY257" s="158"/>
      <c r="DZ257" s="158"/>
      <c r="EA257" s="158"/>
      <c r="EB257" s="158"/>
      <c r="EC257" s="158"/>
      <c r="ED257" s="158"/>
      <c r="EE257" s="158"/>
      <c r="EF257" s="158"/>
      <c r="EG257" s="158"/>
      <c r="EH257" s="158"/>
      <c r="EI257" s="159"/>
      <c r="EJ257" s="165"/>
      <c r="EK257" s="166"/>
      <c r="EL257" s="184"/>
      <c r="EM257" s="188"/>
      <c r="EN257" s="189"/>
      <c r="EO257" s="189"/>
      <c r="EP257" s="189"/>
      <c r="EQ257" s="189"/>
      <c r="ER257" s="189"/>
      <c r="ES257" s="189"/>
      <c r="ET257" s="189"/>
      <c r="EU257" s="189"/>
      <c r="EV257" s="189"/>
      <c r="EW257" s="189"/>
      <c r="EX257" s="189"/>
      <c r="EY257" s="189"/>
      <c r="EZ257" s="189"/>
      <c r="FA257" s="190"/>
      <c r="FB257" s="172"/>
      <c r="FC257" s="173"/>
      <c r="FD257" s="336"/>
      <c r="FE257" s="173"/>
      <c r="FF257" s="336"/>
      <c r="FG257" s="173"/>
      <c r="FH257" s="336"/>
      <c r="FI257" s="173"/>
      <c r="FJ257" s="336"/>
      <c r="FK257" s="338"/>
      <c r="FL257" s="174"/>
      <c r="FM257" s="3"/>
      <c r="FN257" s="3"/>
    </row>
    <row r="258" spans="1:170" ht="11.25" customHeight="1">
      <c r="A258" s="2"/>
      <c r="R258" s="42"/>
      <c r="S258" s="42"/>
      <c r="W258" s="42"/>
      <c r="AA258" s="42"/>
      <c r="AB258" s="42"/>
      <c r="AI258" s="42"/>
      <c r="AJ258" s="42"/>
      <c r="AN258" s="3"/>
      <c r="AO258" s="3"/>
      <c r="AP258" s="3"/>
      <c r="AQ258" s="157"/>
      <c r="AR258" s="158"/>
      <c r="AS258" s="158"/>
      <c r="AT258" s="158"/>
      <c r="AU258" s="158"/>
      <c r="AV258" s="158"/>
      <c r="AW258" s="158"/>
      <c r="AX258" s="158"/>
      <c r="AY258" s="158"/>
      <c r="AZ258" s="158"/>
      <c r="BA258" s="158"/>
      <c r="BB258" s="158"/>
      <c r="BC258" s="159"/>
      <c r="BD258" s="165"/>
      <c r="BE258" s="166"/>
      <c r="BF258" s="175" t="str">
        <f>C243</f>
        <v>E</v>
      </c>
      <c r="BG258" s="177" t="str">
        <f>IF(VLOOKUP($BF258,$A202:$C214,3,FALSE)=0,"",CONCATENATE(VLOOKUP(VLOOKUP($BF258,$A202:$C214,3,FALSE),Players!$C:$G,4,FALSE)," ",VLOOKUP($BF258,$A202:$C214,3,FALSE)," ",IF(ISERROR(VLOOKUP(VLOOKUP($BF258,$A202:$C214,3,FALSE),Players!$C:$G,5,FALSE)),"()",CONCATENATE("(",VLOOKUP(VLOOKUP($BF258,$A202:$C214,3,FALSE),Players!$C:$G,5,FALSE),")"))))</f>
        <v/>
      </c>
      <c r="BH258" s="178"/>
      <c r="BI258" s="178"/>
      <c r="BJ258" s="178"/>
      <c r="BK258" s="178"/>
      <c r="BL258" s="178"/>
      <c r="BM258" s="178"/>
      <c r="BN258" s="178"/>
      <c r="BO258" s="178"/>
      <c r="BP258" s="178"/>
      <c r="BQ258" s="178"/>
      <c r="BR258" s="178"/>
      <c r="BS258" s="178"/>
      <c r="BT258" s="178"/>
      <c r="BU258" s="179"/>
      <c r="BV258" s="150" t="str">
        <f>IF(D243&lt;&gt;"",D243,"")</f>
        <v/>
      </c>
      <c r="BW258" s="151"/>
      <c r="BX258" s="288" t="str">
        <f>IF(F243&lt;&gt;"",F243,"")</f>
        <v/>
      </c>
      <c r="BY258" s="151"/>
      <c r="BZ258" s="288" t="str">
        <f>IF(H243&lt;&gt;"",H243,"")</f>
        <v/>
      </c>
      <c r="CA258" s="151"/>
      <c r="CB258" s="288" t="str">
        <f>IF(J243&lt;&gt;"",J243,"")</f>
        <v/>
      </c>
      <c r="CC258" s="151"/>
      <c r="CD258" s="288" t="str">
        <f>IF(L243&lt;&gt;"",L243,"")</f>
        <v/>
      </c>
      <c r="CE258" s="332"/>
      <c r="CF258" s="174" t="str">
        <f>IF($CF256&lt;&gt;"",IF(CF256="W","L","W"),"")</f>
        <v/>
      </c>
      <c r="CG258" s="157"/>
      <c r="CH258" s="158"/>
      <c r="CI258" s="158"/>
      <c r="CJ258" s="158"/>
      <c r="CK258" s="158"/>
      <c r="CL258" s="158"/>
      <c r="CM258" s="158"/>
      <c r="CN258" s="158"/>
      <c r="CO258" s="158"/>
      <c r="CP258" s="158"/>
      <c r="CQ258" s="158"/>
      <c r="CR258" s="158"/>
      <c r="CS258" s="159"/>
      <c r="CT258" s="165"/>
      <c r="CU258" s="166"/>
      <c r="CV258" s="175" t="str">
        <f>Q243</f>
        <v>D</v>
      </c>
      <c r="CW258" s="177" t="str">
        <f>IF(VLOOKUP($CV258,$A202:$C214,3,FALSE)=0,"",CONCATENATE(VLOOKUP(VLOOKUP($CV258,$A202:$C214,3,FALSE),Players!$C:$G,4,FALSE)," ",VLOOKUP($CV258,$A202:$C214,3,FALSE)," ",IF(ISERROR(VLOOKUP(VLOOKUP($CV258,$A202:$C214,3,FALSE),Players!$C:$G,5,FALSE)),"()",CONCATENATE("(",VLOOKUP(VLOOKUP($CV258,$A202:$C214,3,FALSE),Players!$C:$G,5,FALSE),")"))))</f>
        <v/>
      </c>
      <c r="CX258" s="178"/>
      <c r="CY258" s="178"/>
      <c r="CZ258" s="178"/>
      <c r="DA258" s="178"/>
      <c r="DB258" s="178"/>
      <c r="DC258" s="178"/>
      <c r="DD258" s="178"/>
      <c r="DE258" s="178"/>
      <c r="DF258" s="178"/>
      <c r="DG258" s="178"/>
      <c r="DH258" s="178"/>
      <c r="DI258" s="178"/>
      <c r="DJ258" s="178"/>
      <c r="DK258" s="179"/>
      <c r="DL258" s="150" t="str">
        <f>IF(R243&lt;&gt;"",R243,"")</f>
        <v/>
      </c>
      <c r="DM258" s="151"/>
      <c r="DN258" s="288" t="str">
        <f>IF(T243&lt;&gt;"",T243,"")</f>
        <v/>
      </c>
      <c r="DO258" s="151"/>
      <c r="DP258" s="288" t="str">
        <f>IF(V243&lt;&gt;"",V243,"")</f>
        <v/>
      </c>
      <c r="DQ258" s="151"/>
      <c r="DR258" s="288" t="str">
        <f>IF(X243&lt;&gt;"",X243,"")</f>
        <v/>
      </c>
      <c r="DS258" s="151"/>
      <c r="DT258" s="288" t="str">
        <f>IF(Z243&lt;&gt;"",Z243,"")</f>
        <v/>
      </c>
      <c r="DU258" s="332"/>
      <c r="DV258" s="174" t="str">
        <f>IF($DV256&lt;&gt;"",IF(DV256="W","L","W"),"")</f>
        <v/>
      </c>
      <c r="DW258" s="157"/>
      <c r="DX258" s="158"/>
      <c r="DY258" s="158"/>
      <c r="DZ258" s="158"/>
      <c r="EA258" s="158"/>
      <c r="EB258" s="158"/>
      <c r="EC258" s="158"/>
      <c r="ED258" s="158"/>
      <c r="EE258" s="158"/>
      <c r="EF258" s="158"/>
      <c r="EG258" s="158"/>
      <c r="EH258" s="158"/>
      <c r="EI258" s="159"/>
      <c r="EJ258" s="165"/>
      <c r="EK258" s="166"/>
      <c r="EL258" s="175" t="str">
        <f>AE243</f>
        <v>C</v>
      </c>
      <c r="EM258" s="177" t="str">
        <f>IF(VLOOKUP($EL258,$A202:$C214,3,FALSE)=0,"",CONCATENATE(VLOOKUP(VLOOKUP($EL258,$A202:$C214,3,FALSE),Players!$C:$G,4,FALSE)," ",VLOOKUP($EL258,$A202:$C214,3,FALSE)," ",IF(ISERROR(VLOOKUP(VLOOKUP($EL258,$A202:$C214,3,FALSE),Players!$C:$G,5,FALSE)),"()",CONCATENATE("(",VLOOKUP(VLOOKUP($EL258,$A202:$C214,3,FALSE),Players!$C:$G,5,FALSE),")"))))</f>
        <v/>
      </c>
      <c r="EN258" s="178"/>
      <c r="EO258" s="178"/>
      <c r="EP258" s="178"/>
      <c r="EQ258" s="178"/>
      <c r="ER258" s="178"/>
      <c r="ES258" s="178"/>
      <c r="ET258" s="178"/>
      <c r="EU258" s="178"/>
      <c r="EV258" s="178"/>
      <c r="EW258" s="178"/>
      <c r="EX258" s="178"/>
      <c r="EY258" s="178"/>
      <c r="EZ258" s="178"/>
      <c r="FA258" s="179"/>
      <c r="FB258" s="150" t="str">
        <f>IF(AF243&lt;&gt;"",AF243,"")</f>
        <v/>
      </c>
      <c r="FC258" s="151"/>
      <c r="FD258" s="288" t="str">
        <f>IF(AH243&lt;&gt;"",AH243,"")</f>
        <v/>
      </c>
      <c r="FE258" s="151"/>
      <c r="FF258" s="288" t="str">
        <f>IF(AJ243&lt;&gt;"",AJ243,"")</f>
        <v/>
      </c>
      <c r="FG258" s="151"/>
      <c r="FH258" s="288" t="str">
        <f>IF(AL243&lt;&gt;"",AL243,"")</f>
        <v/>
      </c>
      <c r="FI258" s="151"/>
      <c r="FJ258" s="288" t="str">
        <f>IF(AN243&lt;&gt;"",AN243,"")</f>
        <v/>
      </c>
      <c r="FK258" s="332"/>
      <c r="FL258" s="174" t="str">
        <f>IF($FL256&lt;&gt;"",IF(FL256="W","L","W"),"")</f>
        <v/>
      </c>
      <c r="FM258" s="3"/>
      <c r="FN258" s="3"/>
    </row>
    <row r="259" spans="1:170" ht="11.25" customHeight="1" thickBot="1">
      <c r="A259" s="2"/>
      <c r="R259" s="42"/>
      <c r="S259" s="42"/>
      <c r="W259" s="42"/>
      <c r="X259" s="43"/>
      <c r="Y259" s="43"/>
      <c r="Z259" s="43"/>
      <c r="AA259" s="43"/>
      <c r="AB259" s="43"/>
      <c r="AC259" s="43"/>
      <c r="AD259" s="43"/>
      <c r="AE259" s="43"/>
      <c r="AF259" s="43"/>
      <c r="AG259" s="43"/>
      <c r="AH259" s="43"/>
      <c r="AI259" s="43"/>
      <c r="AJ259" s="43"/>
      <c r="AK259" s="43"/>
      <c r="AL259" s="43"/>
      <c r="AM259" s="43"/>
      <c r="AN259" s="3"/>
      <c r="AO259" s="3"/>
      <c r="AP259" s="3"/>
      <c r="AQ259" s="160"/>
      <c r="AR259" s="161"/>
      <c r="AS259" s="161"/>
      <c r="AT259" s="161"/>
      <c r="AU259" s="161"/>
      <c r="AV259" s="161"/>
      <c r="AW259" s="161"/>
      <c r="AX259" s="161"/>
      <c r="AY259" s="161"/>
      <c r="AZ259" s="161"/>
      <c r="BA259" s="161"/>
      <c r="BB259" s="161"/>
      <c r="BC259" s="162"/>
      <c r="BD259" s="167"/>
      <c r="BE259" s="168"/>
      <c r="BF259" s="176"/>
      <c r="BG259" s="180"/>
      <c r="BH259" s="181"/>
      <c r="BI259" s="181"/>
      <c r="BJ259" s="181"/>
      <c r="BK259" s="181"/>
      <c r="BL259" s="181"/>
      <c r="BM259" s="181"/>
      <c r="BN259" s="181"/>
      <c r="BO259" s="181"/>
      <c r="BP259" s="181"/>
      <c r="BQ259" s="181"/>
      <c r="BR259" s="181"/>
      <c r="BS259" s="181"/>
      <c r="BT259" s="181"/>
      <c r="BU259" s="182"/>
      <c r="BV259" s="152"/>
      <c r="BW259" s="153"/>
      <c r="BX259" s="333"/>
      <c r="BY259" s="153"/>
      <c r="BZ259" s="333"/>
      <c r="CA259" s="153"/>
      <c r="CB259" s="333"/>
      <c r="CC259" s="153"/>
      <c r="CD259" s="333"/>
      <c r="CE259" s="334"/>
      <c r="CF259" s="174"/>
      <c r="CG259" s="160"/>
      <c r="CH259" s="161"/>
      <c r="CI259" s="161"/>
      <c r="CJ259" s="161"/>
      <c r="CK259" s="161"/>
      <c r="CL259" s="161"/>
      <c r="CM259" s="161"/>
      <c r="CN259" s="161"/>
      <c r="CO259" s="161"/>
      <c r="CP259" s="161"/>
      <c r="CQ259" s="161"/>
      <c r="CR259" s="161"/>
      <c r="CS259" s="162"/>
      <c r="CT259" s="167"/>
      <c r="CU259" s="168"/>
      <c r="CV259" s="176"/>
      <c r="CW259" s="180"/>
      <c r="CX259" s="181"/>
      <c r="CY259" s="181"/>
      <c r="CZ259" s="181"/>
      <c r="DA259" s="181"/>
      <c r="DB259" s="181"/>
      <c r="DC259" s="181"/>
      <c r="DD259" s="181"/>
      <c r="DE259" s="181"/>
      <c r="DF259" s="181"/>
      <c r="DG259" s="181"/>
      <c r="DH259" s="181"/>
      <c r="DI259" s="181"/>
      <c r="DJ259" s="181"/>
      <c r="DK259" s="182"/>
      <c r="DL259" s="152"/>
      <c r="DM259" s="153"/>
      <c r="DN259" s="333"/>
      <c r="DO259" s="153"/>
      <c r="DP259" s="333"/>
      <c r="DQ259" s="153"/>
      <c r="DR259" s="333"/>
      <c r="DS259" s="153"/>
      <c r="DT259" s="333"/>
      <c r="DU259" s="334"/>
      <c r="DV259" s="174"/>
      <c r="DW259" s="160"/>
      <c r="DX259" s="161"/>
      <c r="DY259" s="161"/>
      <c r="DZ259" s="161"/>
      <c r="EA259" s="161"/>
      <c r="EB259" s="161"/>
      <c r="EC259" s="161"/>
      <c r="ED259" s="161"/>
      <c r="EE259" s="161"/>
      <c r="EF259" s="161"/>
      <c r="EG259" s="161"/>
      <c r="EH259" s="161"/>
      <c r="EI259" s="162"/>
      <c r="EJ259" s="167"/>
      <c r="EK259" s="168"/>
      <c r="EL259" s="176"/>
      <c r="EM259" s="180"/>
      <c r="EN259" s="181"/>
      <c r="EO259" s="181"/>
      <c r="EP259" s="181"/>
      <c r="EQ259" s="181"/>
      <c r="ER259" s="181"/>
      <c r="ES259" s="181"/>
      <c r="ET259" s="181"/>
      <c r="EU259" s="181"/>
      <c r="EV259" s="181"/>
      <c r="EW259" s="181"/>
      <c r="EX259" s="181"/>
      <c r="EY259" s="181"/>
      <c r="EZ259" s="181"/>
      <c r="FA259" s="182"/>
      <c r="FB259" s="152"/>
      <c r="FC259" s="153"/>
      <c r="FD259" s="333"/>
      <c r="FE259" s="153"/>
      <c r="FF259" s="333"/>
      <c r="FG259" s="153"/>
      <c r="FH259" s="333"/>
      <c r="FI259" s="153"/>
      <c r="FJ259" s="333"/>
      <c r="FK259" s="334"/>
      <c r="FL259" s="174"/>
      <c r="FM259" s="3"/>
      <c r="FN259" s="3"/>
    </row>
    <row r="260" spans="1:170" ht="11.25" customHeight="1" thickBot="1">
      <c r="A260" s="2"/>
      <c r="R260" s="42"/>
      <c r="S260" s="42"/>
      <c r="W260" s="42"/>
      <c r="AA260" s="42"/>
      <c r="AB260" s="42"/>
      <c r="AI260" s="42"/>
      <c r="AJ260" s="42"/>
      <c r="AN260" s="3"/>
      <c r="AO260" s="3"/>
      <c r="AP260" s="3"/>
      <c r="AQ260" s="129"/>
      <c r="AR260" s="129"/>
      <c r="AS260" s="129"/>
      <c r="AT260" s="129"/>
      <c r="AU260" s="129"/>
      <c r="AV260" s="129"/>
      <c r="AW260" s="129"/>
      <c r="AX260" s="129"/>
      <c r="AY260" s="129"/>
      <c r="AZ260" s="129"/>
      <c r="BA260" s="129"/>
      <c r="BB260" s="129"/>
      <c r="BC260" s="129"/>
      <c r="BD260" s="3"/>
      <c r="BE260" s="3"/>
      <c r="BF260" s="3"/>
      <c r="BG260" s="3"/>
      <c r="BH260" s="3"/>
      <c r="BI260" s="3"/>
      <c r="BJ260" s="3"/>
      <c r="BK260" s="3"/>
      <c r="BL260" s="3"/>
      <c r="BM260" s="3"/>
      <c r="BN260" s="3"/>
      <c r="BO260" s="3"/>
      <c r="BP260" s="3"/>
      <c r="BQ260" s="3"/>
      <c r="BR260" s="3"/>
      <c r="BS260" s="3"/>
      <c r="BT260" s="3"/>
      <c r="BU260" s="3"/>
      <c r="BV260" s="169" t="str">
        <f>IF(CF256&lt;&gt;"",IF(AND(AND(BV256&gt;-1,BV258&gt;-1),OR(BV256&gt;10,BV258&gt;10),ABS(BV256-BV258)&gt;1,IF(OR(BV256&gt;11,BV258&gt;11),ABS(BV256-BV258)=2,TRUE),BV256=INT(BV256),BV258=INT(BV258)),"","Error"),"")</f>
        <v/>
      </c>
      <c r="BW260" s="169"/>
      <c r="BX260" s="169" t="str">
        <f>IF(CF256&lt;&gt;"",IF(AND(AND(BX256&gt;-1,BX258&gt;-1),OR(BX256&gt;10,BX258&gt;10),ABS(BX256-BX258)&gt;1,IF(OR(BX256&gt;11,BX258&gt;11),ABS(BX256-BX258)=2,TRUE),BX256=INT(BX256),BX258=INT(BX258)),"","Error"),"")</f>
        <v/>
      </c>
      <c r="BY260" s="169"/>
      <c r="BZ260" s="169" t="str">
        <f>IF(CF256&lt;&gt;"",IF(AND(AND(BZ256&gt;-1,BZ258&gt;-1),OR(BZ256&gt;10,BZ258&gt;10),ABS(BZ256-BZ258)&gt;1,IF(OR(BZ256&gt;11,BZ258&gt;11),ABS(BZ256-BZ258)=2,TRUE),BZ256=INT(BZ256),BZ258=INT(BZ258)),"","Error"),"")</f>
        <v/>
      </c>
      <c r="CA260" s="169"/>
      <c r="CB260" s="169" t="str">
        <f>IF(AND(CF256&lt;&gt;"",CB256&lt;&gt;""),IF(AND(AND(CB256&gt;-1,CB258&gt;-1),OR(CB256&gt;10,CB258&gt;10),ABS(CB256-CB258)&gt;1,IF(OR(CB256&gt;11,CB258&gt;11),ABS(CB256-CB258)=2,TRUE),CB256=INT(CB256),CB258=INT(CB258)),"","Error"),"")</f>
        <v/>
      </c>
      <c r="CC260" s="169"/>
      <c r="CD260" s="169" t="str">
        <f>IF(AND(CF256&lt;&gt;"",CD256&lt;&gt;""),IF(AND(AND(CD256&gt;-1,CD258&gt;-1),OR(CD256&gt;10,CD258&gt;10),ABS(CD256-CD258)&gt;1,IF(OR(CD256&gt;11,CD258&gt;11),ABS(CD256-CD258)=2,TRUE),CD256=INT(CD256),CD258=INT(CD258)),"","Error"),"")</f>
        <v/>
      </c>
      <c r="CE260" s="169"/>
      <c r="CF260" s="3"/>
      <c r="CG260" s="129"/>
      <c r="CH260" s="129"/>
      <c r="CI260" s="129"/>
      <c r="CJ260" s="129"/>
      <c r="CK260" s="129"/>
      <c r="CL260" s="129"/>
      <c r="CM260" s="129"/>
      <c r="CN260" s="129"/>
      <c r="CO260" s="129"/>
      <c r="CP260" s="129"/>
      <c r="CQ260" s="129"/>
      <c r="CR260" s="129"/>
      <c r="CS260" s="129"/>
      <c r="CT260" s="3"/>
      <c r="CU260" s="3"/>
      <c r="CV260" s="3"/>
      <c r="CW260" s="3"/>
      <c r="CX260" s="3"/>
      <c r="CY260" s="3"/>
      <c r="CZ260" s="3"/>
      <c r="DA260" s="3"/>
      <c r="DB260" s="3"/>
      <c r="DC260" s="3"/>
      <c r="DD260" s="3"/>
      <c r="DE260" s="3"/>
      <c r="DF260" s="3"/>
      <c r="DG260" s="3"/>
      <c r="DH260" s="3"/>
      <c r="DI260" s="3"/>
      <c r="DJ260" s="3"/>
      <c r="DK260" s="3"/>
      <c r="DL260" s="169" t="str">
        <f>IF(DV256&lt;&gt;"",IF(AND(AND(DL256&gt;-1,DL258&gt;-1),OR(DL256&gt;10,DL258&gt;10),ABS(DL256-DL258)&gt;1,IF(OR(DL256&gt;11,DL258&gt;11),ABS(DL256-DL258)=2,TRUE),DL256=INT(DL256),DL258=INT(DL258)),"","Error"),"")</f>
        <v/>
      </c>
      <c r="DM260" s="169"/>
      <c r="DN260" s="169" t="str">
        <f>IF(DV256&lt;&gt;"",IF(AND(AND(DN256&gt;-1,DN258&gt;-1),OR(DN256&gt;10,DN258&gt;10),ABS(DN256-DN258)&gt;1,IF(OR(DN256&gt;11,DN258&gt;11),ABS(DN256-DN258)=2,TRUE),DN256=INT(DN256),DN258=INT(DN258)),"","Error"),"")</f>
        <v/>
      </c>
      <c r="DO260" s="169"/>
      <c r="DP260" s="169" t="str">
        <f>IF(DV256&lt;&gt;"",IF(AND(AND(DP256&gt;-1,DP258&gt;-1),OR(DP256&gt;10,DP258&gt;10),ABS(DP256-DP258)&gt;1,IF(OR(DP256&gt;11,DP258&gt;11),ABS(DP256-DP258)=2,TRUE),DP256=INT(DP256),DP258=INT(DP258)),"","Error"),"")</f>
        <v/>
      </c>
      <c r="DQ260" s="169"/>
      <c r="DR260" s="169" t="str">
        <f>IF(AND(DV256&lt;&gt;"",DR256&lt;&gt;""),IF(AND(AND(DR256&gt;-1,DR258&gt;-1),OR(DR256&gt;10,DR258&gt;10),ABS(DR256-DR258)&gt;1,IF(OR(DR256&gt;11,DR258&gt;11),ABS(DR256-DR258)=2,TRUE),DR256=INT(DR256),DR258=INT(DR258)),"","Error"),"")</f>
        <v/>
      </c>
      <c r="DS260" s="169"/>
      <c r="DT260" s="169" t="str">
        <f>IF(AND(DV256&lt;&gt;"",DT256&lt;&gt;""),IF(AND(AND(DT256&gt;-1,DT258&gt;-1),OR(DT256&gt;10,DT258&gt;10),ABS(DT256-DT258)&gt;1,IF(OR(DT256&gt;11,DT258&gt;11),ABS(DT256-DT258)=2,TRUE),DT256=INT(DT256),DT258=INT(DT258)),"","Error"),"")</f>
        <v/>
      </c>
      <c r="DU260" s="169"/>
      <c r="DV260" s="3"/>
      <c r="DW260" s="129"/>
      <c r="DX260" s="129"/>
      <c r="DY260" s="129"/>
      <c r="DZ260" s="129"/>
      <c r="EA260" s="129"/>
      <c r="EB260" s="129"/>
      <c r="EC260" s="129"/>
      <c r="ED260" s="129"/>
      <c r="EE260" s="129"/>
      <c r="EF260" s="129"/>
      <c r="EG260" s="129"/>
      <c r="EH260" s="129"/>
      <c r="EI260" s="129"/>
      <c r="EJ260" s="3"/>
      <c r="EK260" s="3"/>
      <c r="EL260" s="3"/>
      <c r="EM260" s="3"/>
      <c r="EN260" s="3"/>
      <c r="EO260" s="3"/>
      <c r="EP260" s="3"/>
      <c r="EQ260" s="3"/>
      <c r="ER260" s="3"/>
      <c r="ES260" s="3"/>
      <c r="ET260" s="3"/>
      <c r="EU260" s="3"/>
      <c r="EV260" s="3"/>
      <c r="EW260" s="3"/>
      <c r="EX260" s="3"/>
      <c r="EY260" s="3"/>
      <c r="EZ260" s="3"/>
      <c r="FA260" s="3"/>
      <c r="FB260" s="169" t="str">
        <f>IF(FL256&lt;&gt;"",IF(AND(AND(FB256&gt;-1,FB258&gt;-1),OR(FB256&gt;10,FB258&gt;10),ABS(FB256-FB258)&gt;1,IF(OR(FB256&gt;11,FB258&gt;11),ABS(FB256-FB258)=2,TRUE),FB256=INT(FB256),FB258=INT(FB258)),"","Error"),"")</f>
        <v/>
      </c>
      <c r="FC260" s="169"/>
      <c r="FD260" s="169" t="str">
        <f>IF(FL256&lt;&gt;"",IF(AND(AND(FD256&gt;-1,FD258&gt;-1),OR(FD256&gt;10,FD258&gt;10),ABS(FD256-FD258)&gt;1,IF(OR(FD256&gt;11,FD258&gt;11),ABS(FD256-FD258)=2,TRUE),FD256=INT(FD256),FD258=INT(FD258)),"","Error"),"")</f>
        <v/>
      </c>
      <c r="FE260" s="169"/>
      <c r="FF260" s="169" t="str">
        <f>IF(FL256&lt;&gt;"",IF(AND(AND(FF256&gt;-1,FF258&gt;-1),OR(FF256&gt;10,FF258&gt;10),ABS(FF256-FF258)&gt;1,IF(OR(FF256&gt;11,FF258&gt;11),ABS(FF256-FF258)=2,TRUE),FF256=INT(FF256),FF258=INT(FF258)),"","Error"),"")</f>
        <v/>
      </c>
      <c r="FG260" s="169"/>
      <c r="FH260" s="169" t="str">
        <f>IF(AND(FL256&lt;&gt;"",FH256&lt;&gt;""),IF(AND(AND(FH256&gt;-1,FH258&gt;-1),OR(FH256&gt;10,FH258&gt;10),ABS(FH256-FH258)&gt;1,IF(OR(FH256&gt;11,FH258&gt;11),ABS(FH256-FH258)=2,TRUE),FH256=INT(FH256),FH258=INT(FH258)),"","Error"),"")</f>
        <v/>
      </c>
      <c r="FI260" s="169"/>
      <c r="FJ260" s="169" t="str">
        <f>IF(AND(FL256&lt;&gt;"",FJ256&lt;&gt;""),IF(AND(AND(FJ256&gt;-1,FJ258&gt;-1),OR(FJ256&gt;10,FJ258&gt;10),ABS(FJ256-FJ258)&gt;1,IF(OR(FJ256&gt;11,FJ258&gt;11),ABS(FJ256-FJ258)=2,TRUE),FJ256=INT(FJ256),FJ258=INT(FJ258)),"","Error"),"")</f>
        <v/>
      </c>
      <c r="FK260" s="169"/>
      <c r="FL260" s="3"/>
      <c r="FM260" s="3"/>
      <c r="FN260" s="3"/>
    </row>
    <row r="261" spans="1:170" ht="11.25" customHeight="1">
      <c r="A261" s="259" t="s">
        <v>9</v>
      </c>
      <c r="B261" s="260"/>
      <c r="C261" s="260"/>
      <c r="D261" s="260"/>
      <c r="E261" s="260"/>
      <c r="F261" s="300" t="str">
        <f>Players!$C$1</f>
        <v>Enter Division Name</v>
      </c>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c r="AE261" s="301"/>
      <c r="AF261" s="301"/>
      <c r="AG261" s="301"/>
      <c r="AH261" s="302" t="s">
        <v>10</v>
      </c>
      <c r="AI261" s="303"/>
      <c r="AJ261" s="303"/>
      <c r="AK261" s="306" t="str">
        <f>Players!$G$1</f>
        <v>Enter Date</v>
      </c>
      <c r="AL261" s="307"/>
      <c r="AM261" s="307"/>
      <c r="AN261" s="307"/>
      <c r="AO261" s="308"/>
      <c r="AQ261" s="154" t="str">
        <f>CONCATENATE($A265," ",$D265,","," ",$F263)</f>
        <v>Group: 5, Men's Singles</v>
      </c>
      <c r="AR261" s="155"/>
      <c r="AS261" s="155"/>
      <c r="AT261" s="155"/>
      <c r="AU261" s="155"/>
      <c r="AV261" s="155"/>
      <c r="AW261" s="155"/>
      <c r="AX261" s="155"/>
      <c r="AY261" s="155"/>
      <c r="AZ261" s="155"/>
      <c r="BA261" s="155"/>
      <c r="BB261" s="155"/>
      <c r="BC261" s="156"/>
      <c r="BD261" s="163">
        <f>A282</f>
        <v>1</v>
      </c>
      <c r="BE261" s="164"/>
      <c r="BF261" s="183" t="str">
        <f>C282</f>
        <v>B</v>
      </c>
      <c r="BG261" s="185" t="str">
        <f>IF(VLOOKUP($BF261,$A267:$C279,3,FALSE)=0,"",CONCATENATE(VLOOKUP(VLOOKUP($BF261,$A267:$C279,3,FALSE),Players!$C:$G,4,FALSE)," ",VLOOKUP($BF261,$A267:$C279,3,FALSE)," ",IF(ISERROR(VLOOKUP(VLOOKUP($BF261,$A267:$C279,3,FALSE),Players!$C:$G,5,FALSE)),"()",CONCATENATE("(",VLOOKUP(VLOOKUP($BF261,$A267:$C279,3,FALSE),Players!$C:$G,5,FALSE),")"))))</f>
        <v/>
      </c>
      <c r="BH261" s="186"/>
      <c r="BI261" s="186"/>
      <c r="BJ261" s="186"/>
      <c r="BK261" s="186"/>
      <c r="BL261" s="186"/>
      <c r="BM261" s="186"/>
      <c r="BN261" s="186"/>
      <c r="BO261" s="186"/>
      <c r="BP261" s="186"/>
      <c r="BQ261" s="186"/>
      <c r="BR261" s="186"/>
      <c r="BS261" s="186"/>
      <c r="BT261" s="186"/>
      <c r="BU261" s="187"/>
      <c r="BV261" s="170" t="str">
        <f>IF(D282&lt;&gt;"",D282,"")</f>
        <v/>
      </c>
      <c r="BW261" s="171"/>
      <c r="BX261" s="335" t="str">
        <f>IF(F282&lt;&gt;"",F282,"")</f>
        <v/>
      </c>
      <c r="BY261" s="171"/>
      <c r="BZ261" s="335" t="str">
        <f>IF(H282&lt;&gt;"",H282,"")</f>
        <v/>
      </c>
      <c r="CA261" s="171"/>
      <c r="CB261" s="335" t="str">
        <f>IF(J282&lt;&gt;"",J282,"")</f>
        <v/>
      </c>
      <c r="CC261" s="171"/>
      <c r="CD261" s="335" t="str">
        <f>IF(L282&lt;&gt;"",L282,"")</f>
        <v/>
      </c>
      <c r="CE261" s="337"/>
      <c r="CF261" s="174" t="str">
        <f>IF($CD261=$CD263,IF($CB261=$CB263,IF($BZ261&lt;&gt;"",IF($BZ261&gt;$BZ263,"W","L"),""),IF($CB261&gt;$CB263,"W","L")),IF($CD261&gt;$CD263,"W","L"))</f>
        <v/>
      </c>
      <c r="CG261" s="154" t="str">
        <f>CONCATENATE($A265," ",$D265,","," ",$F263)</f>
        <v>Group: 5, Men's Singles</v>
      </c>
      <c r="CH261" s="155"/>
      <c r="CI261" s="155"/>
      <c r="CJ261" s="155"/>
      <c r="CK261" s="155"/>
      <c r="CL261" s="155"/>
      <c r="CM261" s="155"/>
      <c r="CN261" s="155"/>
      <c r="CO261" s="155"/>
      <c r="CP261" s="155"/>
      <c r="CQ261" s="155"/>
      <c r="CR261" s="155"/>
      <c r="CS261" s="156"/>
      <c r="CT261" s="163">
        <f>O282</f>
        <v>8</v>
      </c>
      <c r="CU261" s="164"/>
      <c r="CV261" s="183" t="str">
        <f>Q282</f>
        <v>D</v>
      </c>
      <c r="CW261" s="185" t="str">
        <f>IF(VLOOKUP($CV261,$A267:$C279,3,FALSE)=0,"",CONCATENATE(VLOOKUP(VLOOKUP($CV261,$A267:$C279,3,FALSE),Players!$C:$G,4,FALSE)," ",VLOOKUP($CV261,$A267:$C279,3,FALSE)," ",IF(ISERROR(VLOOKUP(VLOOKUP($CV261,$A267:$C279,3,FALSE),Players!$C:$G,5,FALSE)),"()",CONCATENATE("(",VLOOKUP(VLOOKUP($CV261,$A267:$C279,3,FALSE),Players!$C:$G,5,FALSE),")"))))</f>
        <v/>
      </c>
      <c r="CX261" s="186"/>
      <c r="CY261" s="186"/>
      <c r="CZ261" s="186"/>
      <c r="DA261" s="186"/>
      <c r="DB261" s="186"/>
      <c r="DC261" s="186"/>
      <c r="DD261" s="186"/>
      <c r="DE261" s="186"/>
      <c r="DF261" s="186"/>
      <c r="DG261" s="186"/>
      <c r="DH261" s="186"/>
      <c r="DI261" s="186"/>
      <c r="DJ261" s="186"/>
      <c r="DK261" s="187"/>
      <c r="DL261" s="170" t="str">
        <f>IF(R282&lt;&gt;"",R282,"")</f>
        <v/>
      </c>
      <c r="DM261" s="171"/>
      <c r="DN261" s="335" t="str">
        <f>IF(T282&lt;&gt;"",T282,"")</f>
        <v/>
      </c>
      <c r="DO261" s="171"/>
      <c r="DP261" s="335" t="str">
        <f>IF(V282&lt;&gt;"",V282,"")</f>
        <v/>
      </c>
      <c r="DQ261" s="171"/>
      <c r="DR261" s="335" t="str">
        <f>IF(X282&lt;&gt;"",X282,"")</f>
        <v/>
      </c>
      <c r="DS261" s="171"/>
      <c r="DT261" s="335" t="str">
        <f>IF(Z282&lt;&gt;"",Z282,"")</f>
        <v/>
      </c>
      <c r="DU261" s="337"/>
      <c r="DV261" s="174" t="str">
        <f>IF($DT261=$DT263,IF($DR261=$DR263,IF($DP261&lt;&gt;"",IF($DP261&gt;$DP263,"W","L"),""),IF($DR261&gt;$DR263,"W","L")),IF($DT261&gt;$DT263,"W","L"))</f>
        <v/>
      </c>
      <c r="DW261" s="154" t="str">
        <f>CONCATENATE($A265," ",$D265,","," ",$F263)</f>
        <v>Group: 5, Men's Singles</v>
      </c>
      <c r="DX261" s="155"/>
      <c r="DY261" s="155"/>
      <c r="DZ261" s="155"/>
      <c r="EA261" s="155"/>
      <c r="EB261" s="155"/>
      <c r="EC261" s="155"/>
      <c r="ED261" s="155"/>
      <c r="EE261" s="155"/>
      <c r="EF261" s="155"/>
      <c r="EG261" s="155"/>
      <c r="EH261" s="155"/>
      <c r="EI261" s="156"/>
      <c r="EJ261" s="163">
        <f>AC282</f>
        <v>15</v>
      </c>
      <c r="EK261" s="164"/>
      <c r="EL261" s="183" t="str">
        <f>AE282</f>
        <v>F</v>
      </c>
      <c r="EM261" s="185" t="str">
        <f>IF(VLOOKUP($EL261,$A267:$C279,3,FALSE)=0,"",CONCATENATE(VLOOKUP(VLOOKUP($EL261,$A267:$C279,3,FALSE),Players!$C:$G,4,FALSE)," ",VLOOKUP($EL261,$A267:$C279,3,FALSE)," ",IF(ISERROR(VLOOKUP(VLOOKUP($EL261,$A267:$C279,3,FALSE),Players!$C:$G,5,FALSE)),"()",CONCATENATE("(",VLOOKUP(VLOOKUP($EL261,$A267:$C279,3,FALSE),Players!$C:$G,5,FALSE),")"))))</f>
        <v/>
      </c>
      <c r="EN261" s="186"/>
      <c r="EO261" s="186"/>
      <c r="EP261" s="186"/>
      <c r="EQ261" s="186"/>
      <c r="ER261" s="186"/>
      <c r="ES261" s="186"/>
      <c r="ET261" s="186"/>
      <c r="EU261" s="186"/>
      <c r="EV261" s="186"/>
      <c r="EW261" s="186"/>
      <c r="EX261" s="186"/>
      <c r="EY261" s="186"/>
      <c r="EZ261" s="186"/>
      <c r="FA261" s="187"/>
      <c r="FB261" s="170" t="str">
        <f>IF(AF282&lt;&gt;"",AF282,"")</f>
        <v/>
      </c>
      <c r="FC261" s="171"/>
      <c r="FD261" s="335" t="str">
        <f>IF(AH282&lt;&gt;"",AH282,"")</f>
        <v/>
      </c>
      <c r="FE261" s="171"/>
      <c r="FF261" s="335" t="str">
        <f>IF(AJ282&lt;&gt;"",AJ282,"")</f>
        <v/>
      </c>
      <c r="FG261" s="171"/>
      <c r="FH261" s="335" t="str">
        <f>IF(AL282&lt;&gt;"",AL282,"")</f>
        <v/>
      </c>
      <c r="FI261" s="171"/>
      <c r="FJ261" s="335" t="str">
        <f>IF(AN282&lt;&gt;"",AN282,"")</f>
        <v/>
      </c>
      <c r="FK261" s="337"/>
      <c r="FL261" s="174" t="str">
        <f>IF($FJ261=$FJ263,IF($FH261=$FH263,IF($FF261&lt;&gt;"",IF($FF261&gt;$FF263,"W","L"),""),IF($FH261&gt;$FH263,"W","L")),IF($FJ261&gt;$FJ263,"W","L"))</f>
        <v/>
      </c>
    </row>
    <row r="262" spans="1:170" ht="11.25" customHeight="1">
      <c r="A262" s="261"/>
      <c r="B262" s="262"/>
      <c r="C262" s="262"/>
      <c r="D262" s="262"/>
      <c r="E262" s="26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304"/>
      <c r="AI262" s="305"/>
      <c r="AJ262" s="305"/>
      <c r="AK262" s="309"/>
      <c r="AL262" s="309"/>
      <c r="AM262" s="309"/>
      <c r="AN262" s="309"/>
      <c r="AO262" s="310"/>
      <c r="AQ262" s="157"/>
      <c r="AR262" s="158"/>
      <c r="AS262" s="158"/>
      <c r="AT262" s="158"/>
      <c r="AU262" s="158"/>
      <c r="AV262" s="158"/>
      <c r="AW262" s="158"/>
      <c r="AX262" s="158"/>
      <c r="AY262" s="158"/>
      <c r="AZ262" s="158"/>
      <c r="BA262" s="158"/>
      <c r="BB262" s="158"/>
      <c r="BC262" s="159"/>
      <c r="BD262" s="165"/>
      <c r="BE262" s="166"/>
      <c r="BF262" s="184"/>
      <c r="BG262" s="188"/>
      <c r="BH262" s="189"/>
      <c r="BI262" s="189"/>
      <c r="BJ262" s="189"/>
      <c r="BK262" s="189"/>
      <c r="BL262" s="189"/>
      <c r="BM262" s="189"/>
      <c r="BN262" s="189"/>
      <c r="BO262" s="189"/>
      <c r="BP262" s="189"/>
      <c r="BQ262" s="189"/>
      <c r="BR262" s="189"/>
      <c r="BS262" s="189"/>
      <c r="BT262" s="189"/>
      <c r="BU262" s="190"/>
      <c r="BV262" s="172"/>
      <c r="BW262" s="173"/>
      <c r="BX262" s="336"/>
      <c r="BY262" s="173"/>
      <c r="BZ262" s="336"/>
      <c r="CA262" s="173"/>
      <c r="CB262" s="336"/>
      <c r="CC262" s="173"/>
      <c r="CD262" s="336"/>
      <c r="CE262" s="338"/>
      <c r="CF262" s="174"/>
      <c r="CG262" s="157"/>
      <c r="CH262" s="158"/>
      <c r="CI262" s="158"/>
      <c r="CJ262" s="158"/>
      <c r="CK262" s="158"/>
      <c r="CL262" s="158"/>
      <c r="CM262" s="158"/>
      <c r="CN262" s="158"/>
      <c r="CO262" s="158"/>
      <c r="CP262" s="158"/>
      <c r="CQ262" s="158"/>
      <c r="CR262" s="158"/>
      <c r="CS262" s="159"/>
      <c r="CT262" s="165"/>
      <c r="CU262" s="166"/>
      <c r="CV262" s="184"/>
      <c r="CW262" s="188"/>
      <c r="CX262" s="189"/>
      <c r="CY262" s="189"/>
      <c r="CZ262" s="189"/>
      <c r="DA262" s="189"/>
      <c r="DB262" s="189"/>
      <c r="DC262" s="189"/>
      <c r="DD262" s="189"/>
      <c r="DE262" s="189"/>
      <c r="DF262" s="189"/>
      <c r="DG262" s="189"/>
      <c r="DH262" s="189"/>
      <c r="DI262" s="189"/>
      <c r="DJ262" s="189"/>
      <c r="DK262" s="190"/>
      <c r="DL262" s="172"/>
      <c r="DM262" s="173"/>
      <c r="DN262" s="336"/>
      <c r="DO262" s="173"/>
      <c r="DP262" s="336"/>
      <c r="DQ262" s="173"/>
      <c r="DR262" s="336"/>
      <c r="DS262" s="173"/>
      <c r="DT262" s="336"/>
      <c r="DU262" s="338"/>
      <c r="DV262" s="174"/>
      <c r="DW262" s="157"/>
      <c r="DX262" s="158"/>
      <c r="DY262" s="158"/>
      <c r="DZ262" s="158"/>
      <c r="EA262" s="158"/>
      <c r="EB262" s="158"/>
      <c r="EC262" s="158"/>
      <c r="ED262" s="158"/>
      <c r="EE262" s="158"/>
      <c r="EF262" s="158"/>
      <c r="EG262" s="158"/>
      <c r="EH262" s="158"/>
      <c r="EI262" s="159"/>
      <c r="EJ262" s="165"/>
      <c r="EK262" s="166"/>
      <c r="EL262" s="184"/>
      <c r="EM262" s="188"/>
      <c r="EN262" s="189"/>
      <c r="EO262" s="189"/>
      <c r="EP262" s="189"/>
      <c r="EQ262" s="189"/>
      <c r="ER262" s="189"/>
      <c r="ES262" s="189"/>
      <c r="ET262" s="189"/>
      <c r="EU262" s="189"/>
      <c r="EV262" s="189"/>
      <c r="EW262" s="189"/>
      <c r="EX262" s="189"/>
      <c r="EY262" s="189"/>
      <c r="EZ262" s="189"/>
      <c r="FA262" s="190"/>
      <c r="FB262" s="172"/>
      <c r="FC262" s="173"/>
      <c r="FD262" s="336"/>
      <c r="FE262" s="173"/>
      <c r="FF262" s="336"/>
      <c r="FG262" s="173"/>
      <c r="FH262" s="336"/>
      <c r="FI262" s="173"/>
      <c r="FJ262" s="336"/>
      <c r="FK262" s="338"/>
      <c r="FL262" s="174"/>
    </row>
    <row r="263" spans="1:170" ht="11.25" customHeight="1">
      <c r="A263" s="266" t="s">
        <v>11</v>
      </c>
      <c r="B263" s="267"/>
      <c r="C263" s="267"/>
      <c r="D263" s="277" t="s">
        <v>12</v>
      </c>
      <c r="E263" s="278"/>
      <c r="F263" s="280" t="str">
        <f>Players!$A$3</f>
        <v>Men's Singles</v>
      </c>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281"/>
      <c r="AF263" s="281"/>
      <c r="AG263" s="281"/>
      <c r="AH263" s="302" t="s">
        <v>13</v>
      </c>
      <c r="AI263" s="303"/>
      <c r="AJ263" s="303"/>
      <c r="AK263" s="328" t="s">
        <v>56</v>
      </c>
      <c r="AL263" s="328"/>
      <c r="AM263" s="328"/>
      <c r="AN263" s="328"/>
      <c r="AO263" s="329"/>
      <c r="AQ263" s="157"/>
      <c r="AR263" s="158"/>
      <c r="AS263" s="158"/>
      <c r="AT263" s="158"/>
      <c r="AU263" s="158"/>
      <c r="AV263" s="158"/>
      <c r="AW263" s="158"/>
      <c r="AX263" s="158"/>
      <c r="AY263" s="158"/>
      <c r="AZ263" s="158"/>
      <c r="BA263" s="158"/>
      <c r="BB263" s="158"/>
      <c r="BC263" s="159"/>
      <c r="BD263" s="165"/>
      <c r="BE263" s="166"/>
      <c r="BF263" s="175" t="str">
        <f>C284</f>
        <v>G</v>
      </c>
      <c r="BG263" s="177" t="str">
        <f>IF(VLOOKUP($BF263,$A267:$C279,3,FALSE)=0,"",CONCATENATE(VLOOKUP(VLOOKUP($BF263,$A267:$C279,3,FALSE),Players!$C:$G,4,FALSE)," ",VLOOKUP($BF263,$A267:$C279,3,FALSE)," ",IF(ISERROR(VLOOKUP(VLOOKUP($BF263,$A267:$C279,3,FALSE),Players!$C:$G,5,FALSE)),"()",CONCATENATE("(",VLOOKUP(VLOOKUP($BF263,$A267:$C279,3,FALSE),Players!$C:$G,5,FALSE),")"))))</f>
        <v/>
      </c>
      <c r="BH263" s="178"/>
      <c r="BI263" s="178"/>
      <c r="BJ263" s="178"/>
      <c r="BK263" s="178"/>
      <c r="BL263" s="178"/>
      <c r="BM263" s="178"/>
      <c r="BN263" s="178"/>
      <c r="BO263" s="178"/>
      <c r="BP263" s="178"/>
      <c r="BQ263" s="178"/>
      <c r="BR263" s="178"/>
      <c r="BS263" s="178"/>
      <c r="BT263" s="178"/>
      <c r="BU263" s="179"/>
      <c r="BV263" s="150" t="str">
        <f>IF(D284&lt;&gt;"",D284,"")</f>
        <v/>
      </c>
      <c r="BW263" s="151"/>
      <c r="BX263" s="288" t="str">
        <f>IF(F284&lt;&gt;"",F284,"")</f>
        <v/>
      </c>
      <c r="BY263" s="151"/>
      <c r="BZ263" s="288" t="str">
        <f>IF(H284&lt;&gt;"",H284,"")</f>
        <v/>
      </c>
      <c r="CA263" s="151"/>
      <c r="CB263" s="288" t="str">
        <f>IF(J284&lt;&gt;"",J284,"")</f>
        <v/>
      </c>
      <c r="CC263" s="151"/>
      <c r="CD263" s="288" t="str">
        <f>IF(L284&lt;&gt;"",L284,"")</f>
        <v/>
      </c>
      <c r="CE263" s="332"/>
      <c r="CF263" s="174" t="str">
        <f>IF($CF261&lt;&gt;"",IF(CF261="W","L","W"),"")</f>
        <v/>
      </c>
      <c r="CG263" s="157"/>
      <c r="CH263" s="158"/>
      <c r="CI263" s="158"/>
      <c r="CJ263" s="158"/>
      <c r="CK263" s="158"/>
      <c r="CL263" s="158"/>
      <c r="CM263" s="158"/>
      <c r="CN263" s="158"/>
      <c r="CO263" s="158"/>
      <c r="CP263" s="158"/>
      <c r="CQ263" s="158"/>
      <c r="CR263" s="158"/>
      <c r="CS263" s="159"/>
      <c r="CT263" s="165"/>
      <c r="CU263" s="166"/>
      <c r="CV263" s="175" t="str">
        <f>Q284</f>
        <v>F</v>
      </c>
      <c r="CW263" s="177" t="str">
        <f>IF(VLOOKUP($CV263,$A267:$C279,3,FALSE)=0,"",CONCATENATE(VLOOKUP(VLOOKUP($CV263,$A267:$C279,3,FALSE),Players!$C:$G,4,FALSE)," ",VLOOKUP($CV263,$A267:$C279,3,FALSE)," ",IF(ISERROR(VLOOKUP(VLOOKUP($CV263,$A267:$C279,3,FALSE),Players!$C:$G,5,FALSE)),"()",CONCATENATE("(",VLOOKUP(VLOOKUP($CV263,$A267:$C279,3,FALSE),Players!$C:$G,5,FALSE),")"))))</f>
        <v/>
      </c>
      <c r="CX263" s="178"/>
      <c r="CY263" s="178"/>
      <c r="CZ263" s="178"/>
      <c r="DA263" s="178"/>
      <c r="DB263" s="178"/>
      <c r="DC263" s="178"/>
      <c r="DD263" s="178"/>
      <c r="DE263" s="178"/>
      <c r="DF263" s="178"/>
      <c r="DG263" s="178"/>
      <c r="DH263" s="178"/>
      <c r="DI263" s="178"/>
      <c r="DJ263" s="178"/>
      <c r="DK263" s="179"/>
      <c r="DL263" s="150" t="str">
        <f>IF(R284&lt;&gt;"",R284,"")</f>
        <v/>
      </c>
      <c r="DM263" s="151"/>
      <c r="DN263" s="288" t="str">
        <f>IF(T284&lt;&gt;"",T284,"")</f>
        <v/>
      </c>
      <c r="DO263" s="151"/>
      <c r="DP263" s="288" t="str">
        <f>IF(V284&lt;&gt;"",V284,"")</f>
        <v/>
      </c>
      <c r="DQ263" s="151"/>
      <c r="DR263" s="288" t="str">
        <f>IF(X284&lt;&gt;"",X284,"")</f>
        <v/>
      </c>
      <c r="DS263" s="151"/>
      <c r="DT263" s="288" t="str">
        <f>IF(Z284&lt;&gt;"",Z284,"")</f>
        <v/>
      </c>
      <c r="DU263" s="332"/>
      <c r="DV263" s="174" t="str">
        <f>IF($DV261&lt;&gt;"",IF(DV261="W","L","W"),"")</f>
        <v/>
      </c>
      <c r="DW263" s="157"/>
      <c r="DX263" s="158"/>
      <c r="DY263" s="158"/>
      <c r="DZ263" s="158"/>
      <c r="EA263" s="158"/>
      <c r="EB263" s="158"/>
      <c r="EC263" s="158"/>
      <c r="ED263" s="158"/>
      <c r="EE263" s="158"/>
      <c r="EF263" s="158"/>
      <c r="EG263" s="158"/>
      <c r="EH263" s="158"/>
      <c r="EI263" s="159"/>
      <c r="EJ263" s="165"/>
      <c r="EK263" s="166"/>
      <c r="EL263" s="175" t="str">
        <f>AE284</f>
        <v>G</v>
      </c>
      <c r="EM263" s="177" t="str">
        <f>IF(VLOOKUP($EL263,$A267:$C279,3,FALSE)=0,"",CONCATENATE(VLOOKUP(VLOOKUP($EL263,$A267:$C279,3,FALSE),Players!$C:$G,4,FALSE)," ",VLOOKUP($EL263,$A267:$C279,3,FALSE)," ",IF(ISERROR(VLOOKUP(VLOOKUP($EL263,$A267:$C279,3,FALSE),Players!$C:$G,5,FALSE)),"()",CONCATENATE("(",VLOOKUP(VLOOKUP($EL263,$A267:$C279,3,FALSE),Players!$C:$G,5,FALSE),")"))))</f>
        <v/>
      </c>
      <c r="EN263" s="178"/>
      <c r="EO263" s="178"/>
      <c r="EP263" s="178"/>
      <c r="EQ263" s="178"/>
      <c r="ER263" s="178"/>
      <c r="ES263" s="178"/>
      <c r="ET263" s="178"/>
      <c r="EU263" s="178"/>
      <c r="EV263" s="178"/>
      <c r="EW263" s="178"/>
      <c r="EX263" s="178"/>
      <c r="EY263" s="178"/>
      <c r="EZ263" s="178"/>
      <c r="FA263" s="179"/>
      <c r="FB263" s="150" t="str">
        <f>IF(AF284&lt;&gt;"",AF284,"")</f>
        <v/>
      </c>
      <c r="FC263" s="151"/>
      <c r="FD263" s="288" t="str">
        <f>IF(AH284&lt;&gt;"",AH284,"")</f>
        <v/>
      </c>
      <c r="FE263" s="151"/>
      <c r="FF263" s="288" t="str">
        <f>IF(AJ284&lt;&gt;"",AJ284,"")</f>
        <v/>
      </c>
      <c r="FG263" s="151"/>
      <c r="FH263" s="288" t="str">
        <f>IF(AL284&lt;&gt;"",AL284,"")</f>
        <v/>
      </c>
      <c r="FI263" s="151"/>
      <c r="FJ263" s="288" t="str">
        <f>IF(AN284&lt;&gt;"",AN284,"")</f>
        <v/>
      </c>
      <c r="FK263" s="332"/>
      <c r="FL263" s="174" t="str">
        <f>IF($FL261&lt;&gt;"",IF(FL261="W","L","W"),"")</f>
        <v/>
      </c>
    </row>
    <row r="264" spans="1:170" ht="11.25" customHeight="1" thickBot="1">
      <c r="A264" s="275"/>
      <c r="B264" s="276"/>
      <c r="C264" s="276"/>
      <c r="D264" s="279"/>
      <c r="E264" s="279"/>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304"/>
      <c r="AI264" s="305"/>
      <c r="AJ264" s="305"/>
      <c r="AK264" s="330"/>
      <c r="AL264" s="330"/>
      <c r="AM264" s="330"/>
      <c r="AN264" s="330"/>
      <c r="AO264" s="331"/>
      <c r="AQ264" s="160"/>
      <c r="AR264" s="161"/>
      <c r="AS264" s="161"/>
      <c r="AT264" s="161"/>
      <c r="AU264" s="161"/>
      <c r="AV264" s="161"/>
      <c r="AW264" s="161"/>
      <c r="AX264" s="161"/>
      <c r="AY264" s="161"/>
      <c r="AZ264" s="161"/>
      <c r="BA264" s="161"/>
      <c r="BB264" s="161"/>
      <c r="BC264" s="162"/>
      <c r="BD264" s="167"/>
      <c r="BE264" s="168"/>
      <c r="BF264" s="176"/>
      <c r="BG264" s="180"/>
      <c r="BH264" s="181"/>
      <c r="BI264" s="181"/>
      <c r="BJ264" s="181"/>
      <c r="BK264" s="181"/>
      <c r="BL264" s="181"/>
      <c r="BM264" s="181"/>
      <c r="BN264" s="181"/>
      <c r="BO264" s="181"/>
      <c r="BP264" s="181"/>
      <c r="BQ264" s="181"/>
      <c r="BR264" s="181"/>
      <c r="BS264" s="181"/>
      <c r="BT264" s="181"/>
      <c r="BU264" s="182"/>
      <c r="BV264" s="152"/>
      <c r="BW264" s="153"/>
      <c r="BX264" s="333"/>
      <c r="BY264" s="153"/>
      <c r="BZ264" s="333"/>
      <c r="CA264" s="153"/>
      <c r="CB264" s="333"/>
      <c r="CC264" s="153"/>
      <c r="CD264" s="333"/>
      <c r="CE264" s="334"/>
      <c r="CF264" s="174"/>
      <c r="CG264" s="160"/>
      <c r="CH264" s="161"/>
      <c r="CI264" s="161"/>
      <c r="CJ264" s="161"/>
      <c r="CK264" s="161"/>
      <c r="CL264" s="161"/>
      <c r="CM264" s="161"/>
      <c r="CN264" s="161"/>
      <c r="CO264" s="161"/>
      <c r="CP264" s="161"/>
      <c r="CQ264" s="161"/>
      <c r="CR264" s="161"/>
      <c r="CS264" s="162"/>
      <c r="CT264" s="167"/>
      <c r="CU264" s="168"/>
      <c r="CV264" s="176"/>
      <c r="CW264" s="180"/>
      <c r="CX264" s="181"/>
      <c r="CY264" s="181"/>
      <c r="CZ264" s="181"/>
      <c r="DA264" s="181"/>
      <c r="DB264" s="181"/>
      <c r="DC264" s="181"/>
      <c r="DD264" s="181"/>
      <c r="DE264" s="181"/>
      <c r="DF264" s="181"/>
      <c r="DG264" s="181"/>
      <c r="DH264" s="181"/>
      <c r="DI264" s="181"/>
      <c r="DJ264" s="181"/>
      <c r="DK264" s="182"/>
      <c r="DL264" s="152"/>
      <c r="DM264" s="153"/>
      <c r="DN264" s="333"/>
      <c r="DO264" s="153"/>
      <c r="DP264" s="333"/>
      <c r="DQ264" s="153"/>
      <c r="DR264" s="333"/>
      <c r="DS264" s="153"/>
      <c r="DT264" s="333"/>
      <c r="DU264" s="334"/>
      <c r="DV264" s="174"/>
      <c r="DW264" s="160"/>
      <c r="DX264" s="161"/>
      <c r="DY264" s="161"/>
      <c r="DZ264" s="161"/>
      <c r="EA264" s="161"/>
      <c r="EB264" s="161"/>
      <c r="EC264" s="161"/>
      <c r="ED264" s="161"/>
      <c r="EE264" s="161"/>
      <c r="EF264" s="161"/>
      <c r="EG264" s="161"/>
      <c r="EH264" s="161"/>
      <c r="EI264" s="162"/>
      <c r="EJ264" s="167"/>
      <c r="EK264" s="168"/>
      <c r="EL264" s="176"/>
      <c r="EM264" s="180"/>
      <c r="EN264" s="181"/>
      <c r="EO264" s="181"/>
      <c r="EP264" s="181"/>
      <c r="EQ264" s="181"/>
      <c r="ER264" s="181"/>
      <c r="ES264" s="181"/>
      <c r="ET264" s="181"/>
      <c r="EU264" s="181"/>
      <c r="EV264" s="181"/>
      <c r="EW264" s="181"/>
      <c r="EX264" s="181"/>
      <c r="EY264" s="181"/>
      <c r="EZ264" s="181"/>
      <c r="FA264" s="182"/>
      <c r="FB264" s="152"/>
      <c r="FC264" s="153"/>
      <c r="FD264" s="333"/>
      <c r="FE264" s="153"/>
      <c r="FF264" s="333"/>
      <c r="FG264" s="153"/>
      <c r="FH264" s="333"/>
      <c r="FI264" s="153"/>
      <c r="FJ264" s="333"/>
      <c r="FK264" s="334"/>
      <c r="FL264" s="174"/>
    </row>
    <row r="265" spans="1:170" ht="11.25" customHeight="1">
      <c r="A265" s="259" t="s">
        <v>15</v>
      </c>
      <c r="B265" s="260"/>
      <c r="C265" s="260"/>
      <c r="D265" s="264">
        <v>5</v>
      </c>
      <c r="E265" s="264"/>
      <c r="F265" s="266" t="s">
        <v>16</v>
      </c>
      <c r="G265" s="267"/>
      <c r="H265" s="267"/>
      <c r="I265" s="283"/>
      <c r="J265" s="284"/>
      <c r="K265" s="284"/>
      <c r="L265" s="284"/>
      <c r="M265" s="284"/>
      <c r="N265" s="264"/>
      <c r="O265" s="264"/>
      <c r="P265" s="264"/>
      <c r="Q265" s="264"/>
      <c r="R265" s="264"/>
      <c r="S265" s="264"/>
      <c r="T265" s="264"/>
      <c r="U265" s="264"/>
      <c r="V265" s="264"/>
      <c r="W265" s="325"/>
      <c r="X265" s="150" t="s">
        <v>17</v>
      </c>
      <c r="Y265" s="270"/>
      <c r="Z265" s="288" t="s">
        <v>18</v>
      </c>
      <c r="AA265" s="270"/>
      <c r="AB265" s="288" t="s">
        <v>19</v>
      </c>
      <c r="AC265" s="270"/>
      <c r="AD265" s="288" t="s">
        <v>20</v>
      </c>
      <c r="AE265" s="270"/>
      <c r="AF265" s="288" t="s">
        <v>43</v>
      </c>
      <c r="AG265" s="270"/>
      <c r="AH265" s="288" t="s">
        <v>52</v>
      </c>
      <c r="AI265" s="270"/>
      <c r="AJ265" s="288" t="s">
        <v>60</v>
      </c>
      <c r="AK265" s="368"/>
      <c r="AL265" s="292" t="s">
        <v>21</v>
      </c>
      <c r="AM265" s="293"/>
      <c r="AN265" s="296" t="s">
        <v>22</v>
      </c>
      <c r="AO265" s="297"/>
      <c r="AQ265" s="126"/>
      <c r="AR265" s="126"/>
      <c r="AS265" s="126"/>
      <c r="AT265" s="126"/>
      <c r="AU265" s="126"/>
      <c r="AV265" s="126"/>
      <c r="AW265" s="126"/>
      <c r="AX265" s="126"/>
      <c r="AY265" s="126"/>
      <c r="AZ265" s="126"/>
      <c r="BA265" s="126"/>
      <c r="BB265" s="126"/>
      <c r="BC265" s="126"/>
      <c r="BV265" s="169" t="str">
        <f>IF(CF261&lt;&gt;"",IF(AND(AND(BV261&gt;-1,BV263&gt;-1),OR(BV261&gt;10,BV263&gt;10),ABS(BV261-BV263)&gt;1,IF(OR(BV261&gt;11,BV263&gt;11),ABS(BV261-BV263)=2,TRUE),BV261=INT(BV261),BV263=INT(BV263)),"","Error"),"")</f>
        <v/>
      </c>
      <c r="BW265" s="169"/>
      <c r="BX265" s="169" t="str">
        <f>IF(CF261&lt;&gt;"",IF(AND(AND(BX261&gt;-1,BX263&gt;-1),OR(BX261&gt;10,BX263&gt;10),ABS(BX261-BX263)&gt;1,IF(OR(BX261&gt;11,BX263&gt;11),ABS(BX261-BX263)=2,TRUE),BX261=INT(BX261),BX263=INT(BX263)),"","Error"),"")</f>
        <v/>
      </c>
      <c r="BY265" s="169"/>
      <c r="BZ265" s="169" t="str">
        <f>IF(CF261&lt;&gt;"",IF(AND(AND(BZ261&gt;-1,BZ263&gt;-1),OR(BZ261&gt;10,BZ263&gt;10),ABS(BZ261-BZ263)&gt;1,IF(OR(BZ261&gt;11,BZ263&gt;11),ABS(BZ261-BZ263)=2,TRUE),BZ261=INT(BZ261),BZ263=INT(BZ263)),"","Error"),"")</f>
        <v/>
      </c>
      <c r="CA265" s="169"/>
      <c r="CB265" s="169" t="str">
        <f>IF(AND(CF261&lt;&gt;"",CB261&lt;&gt;""),IF(AND(AND(CB261&gt;-1,CB263&gt;-1),OR(CB261&gt;10,CB263&gt;10),ABS(CB261-CB263)&gt;1,IF(OR(CB261&gt;11,CB263&gt;11),ABS(CB261-CB263)=2,TRUE),CB261=INT(CB261),CB263=INT(CB263)),"","Error"),"")</f>
        <v/>
      </c>
      <c r="CC265" s="169"/>
      <c r="CD265" s="169" t="str">
        <f>IF(AND(CF261&lt;&gt;"",CD261&lt;&gt;""),IF(AND(AND(CD261&gt;-1,CD263&gt;-1),OR(CD261&gt;10,CD263&gt;10),ABS(CD261-CD263)&gt;1,IF(OR(CD261&gt;11,CD263&gt;11),ABS(CD261-CD263)=2,TRUE),CD261=INT(CD261),CD263=INT(CD263)),"","Error"),"")</f>
        <v/>
      </c>
      <c r="CE265" s="169"/>
      <c r="CG265" s="126"/>
      <c r="CH265" s="126"/>
      <c r="CI265" s="126"/>
      <c r="CJ265" s="126"/>
      <c r="CK265" s="126"/>
      <c r="CL265" s="126"/>
      <c r="CM265" s="126"/>
      <c r="CN265" s="126"/>
      <c r="CO265" s="126"/>
      <c r="CP265" s="126"/>
      <c r="CQ265" s="126"/>
      <c r="CR265" s="126"/>
      <c r="CS265" s="126"/>
      <c r="DL265" s="169" t="str">
        <f>IF(DV261&lt;&gt;"",IF(AND(AND(DL261&gt;-1,DL263&gt;-1),OR(DL261&gt;10,DL263&gt;10),ABS(DL261-DL263)&gt;1,IF(OR(DL261&gt;11,DL263&gt;11),ABS(DL261-DL263)=2,TRUE),DL261=INT(DL261),DL263=INT(DL263)),"","Error"),"")</f>
        <v/>
      </c>
      <c r="DM265" s="169"/>
      <c r="DN265" s="169" t="str">
        <f>IF(DV261&lt;&gt;"",IF(AND(AND(DN261&gt;-1,DN263&gt;-1),OR(DN261&gt;10,DN263&gt;10),ABS(DN261-DN263)&gt;1,IF(OR(DN261&gt;11,DN263&gt;11),ABS(DN261-DN263)=2,TRUE),DN261=INT(DN261),DN263=INT(DN263)),"","Error"),"")</f>
        <v/>
      </c>
      <c r="DO265" s="169"/>
      <c r="DP265" s="169" t="str">
        <f>IF(DV261&lt;&gt;"",IF(AND(AND(DP261&gt;-1,DP263&gt;-1),OR(DP261&gt;10,DP263&gt;10),ABS(DP261-DP263)&gt;1,IF(OR(DP261&gt;11,DP263&gt;11),ABS(DP261-DP263)=2,TRUE),DP261=INT(DP261),DP263=INT(DP263)),"","Error"),"")</f>
        <v/>
      </c>
      <c r="DQ265" s="169"/>
      <c r="DR265" s="169" t="str">
        <f>IF(AND(DV261&lt;&gt;"",DR261&lt;&gt;""),IF(AND(AND(DR261&gt;-1,DR263&gt;-1),OR(DR261&gt;10,DR263&gt;10),ABS(DR261-DR263)&gt;1,IF(OR(DR261&gt;11,DR263&gt;11),ABS(DR261-DR263)=2,TRUE),DR261=INT(DR261),DR263=INT(DR263)),"","Error"),"")</f>
        <v/>
      </c>
      <c r="DS265" s="169"/>
      <c r="DT265" s="169" t="str">
        <f>IF(AND(DV261&lt;&gt;"",DT261&lt;&gt;""),IF(AND(AND(DT261&gt;-1,DT263&gt;-1),OR(DT261&gt;10,DT263&gt;10),ABS(DT261-DT263)&gt;1,IF(OR(DT261&gt;11,DT263&gt;11),ABS(DT261-DT263)=2,TRUE),DT261=INT(DT261),DT263=INT(DT263)),"","Error"),"")</f>
        <v/>
      </c>
      <c r="DU265" s="169"/>
      <c r="DW265" s="126"/>
      <c r="DX265" s="126"/>
      <c r="DY265" s="126"/>
      <c r="DZ265" s="126"/>
      <c r="EA265" s="126"/>
      <c r="EB265" s="126"/>
      <c r="EC265" s="126"/>
      <c r="ED265" s="126"/>
      <c r="EE265" s="126"/>
      <c r="EF265" s="126"/>
      <c r="EG265" s="126"/>
      <c r="EH265" s="126"/>
      <c r="EI265" s="126"/>
      <c r="FB265" s="169" t="str">
        <f>IF(FL261&lt;&gt;"",IF(AND(AND(FB261&gt;-1,FB263&gt;-1),OR(FB261&gt;10,FB263&gt;10),ABS(FB261-FB263)&gt;1,IF(OR(FB261&gt;11,FB263&gt;11),ABS(FB261-FB263)=2,TRUE),FB261=INT(FB261),FB263=INT(FB263)),"","Error"),"")</f>
        <v/>
      </c>
      <c r="FC265" s="169"/>
      <c r="FD265" s="169" t="str">
        <f>IF(FL261&lt;&gt;"",IF(AND(AND(FD261&gt;-1,FD263&gt;-1),OR(FD261&gt;10,FD263&gt;10),ABS(FD261-FD263)&gt;1,IF(OR(FD261&gt;11,FD263&gt;11),ABS(FD261-FD263)=2,TRUE),FD261=INT(FD261),FD263=INT(FD263)),"","Error"),"")</f>
        <v/>
      </c>
      <c r="FE265" s="169"/>
      <c r="FF265" s="169" t="str">
        <f>IF(FL261&lt;&gt;"",IF(AND(AND(FF261&gt;-1,FF263&gt;-1),OR(FF261&gt;10,FF263&gt;10),ABS(FF261-FF263)&gt;1,IF(OR(FF261&gt;11,FF263&gt;11),ABS(FF261-FF263)=2,TRUE),FF261=INT(FF261),FF263=INT(FF263)),"","Error"),"")</f>
        <v/>
      </c>
      <c r="FG265" s="169"/>
      <c r="FH265" s="169" t="str">
        <f>IF(AND(FL261&lt;&gt;"",FH261&lt;&gt;""),IF(AND(AND(FH261&gt;-1,FH263&gt;-1),OR(FH261&gt;10,FH263&gt;10),ABS(FH261-FH263)&gt;1,IF(OR(FH261&gt;11,FH263&gt;11),ABS(FH261-FH263)=2,TRUE),FH261=INT(FH261),FH263=INT(FH263)),"","Error"),"")</f>
        <v/>
      </c>
      <c r="FI265" s="169"/>
      <c r="FJ265" s="169" t="str">
        <f>IF(AND(FL261&lt;&gt;"",FJ261&lt;&gt;""),IF(AND(AND(FJ261&gt;-1,FJ263&gt;-1),OR(FJ261&gt;10,FJ263&gt;10),ABS(FJ261-FJ263)&gt;1,IF(OR(FJ261&gt;11,FJ263&gt;11),ABS(FJ261-FJ263)=2,TRUE),FJ261=INT(FJ261),FJ263=INT(FJ263)),"","Error"),"")</f>
        <v/>
      </c>
      <c r="FK265" s="169"/>
    </row>
    <row r="266" spans="1:170" ht="11.25" customHeight="1" thickBot="1">
      <c r="A266" s="261"/>
      <c r="B266" s="262"/>
      <c r="C266" s="262"/>
      <c r="D266" s="326"/>
      <c r="E266" s="326"/>
      <c r="F266" s="275"/>
      <c r="G266" s="276"/>
      <c r="H266" s="276"/>
      <c r="I266" s="286"/>
      <c r="J266" s="286"/>
      <c r="K266" s="286"/>
      <c r="L266" s="286"/>
      <c r="M266" s="286"/>
      <c r="N266" s="326"/>
      <c r="O266" s="326"/>
      <c r="P266" s="326"/>
      <c r="Q266" s="326"/>
      <c r="R266" s="326"/>
      <c r="S266" s="326"/>
      <c r="T266" s="326"/>
      <c r="U266" s="326"/>
      <c r="V266" s="326"/>
      <c r="W266" s="327"/>
      <c r="X266" s="194"/>
      <c r="Y266" s="195"/>
      <c r="Z266" s="289"/>
      <c r="AA266" s="195"/>
      <c r="AB266" s="289"/>
      <c r="AC266" s="195"/>
      <c r="AD266" s="289"/>
      <c r="AE266" s="195"/>
      <c r="AF266" s="289"/>
      <c r="AG266" s="195"/>
      <c r="AH266" s="289"/>
      <c r="AI266" s="195"/>
      <c r="AJ266" s="289"/>
      <c r="AK266" s="369"/>
      <c r="AL266" s="294"/>
      <c r="AM266" s="295"/>
      <c r="AN266" s="298"/>
      <c r="AO266" s="299"/>
      <c r="AQ266" s="126"/>
      <c r="AR266" s="126"/>
      <c r="AS266" s="126"/>
      <c r="AT266" s="126"/>
      <c r="AU266" s="126"/>
      <c r="AV266" s="126"/>
      <c r="AW266" s="126"/>
      <c r="AX266" s="126"/>
      <c r="AY266" s="126"/>
      <c r="AZ266" s="126"/>
      <c r="BA266" s="126"/>
      <c r="BB266" s="126"/>
      <c r="BC266" s="126"/>
      <c r="CG266" s="126"/>
      <c r="CH266" s="126"/>
      <c r="CI266" s="126"/>
      <c r="CJ266" s="126"/>
      <c r="CK266" s="126"/>
      <c r="CL266" s="126"/>
      <c r="CM266" s="126"/>
      <c r="CN266" s="126"/>
      <c r="CO266" s="126"/>
      <c r="CP266" s="126"/>
      <c r="CQ266" s="126"/>
      <c r="CR266" s="126"/>
      <c r="CS266" s="126"/>
      <c r="DW266" s="126"/>
      <c r="DX266" s="126"/>
      <c r="DY266" s="126"/>
      <c r="DZ266" s="126"/>
      <c r="EA266" s="126"/>
      <c r="EB266" s="126"/>
      <c r="EC266" s="126"/>
      <c r="ED266" s="126"/>
      <c r="EE266" s="126"/>
      <c r="EF266" s="126"/>
      <c r="EG266" s="126"/>
      <c r="EH266" s="126"/>
      <c r="EI266" s="126"/>
    </row>
    <row r="267" spans="1:170" ht="11.25" customHeight="1">
      <c r="A267" s="210" t="str">
        <f>X265</f>
        <v>A</v>
      </c>
      <c r="B267" s="211"/>
      <c r="C267" s="357"/>
      <c r="D267" s="343"/>
      <c r="E267" s="343"/>
      <c r="F267" s="343"/>
      <c r="G267" s="343"/>
      <c r="H267" s="343"/>
      <c r="I267" s="343"/>
      <c r="J267" s="343"/>
      <c r="K267" s="343"/>
      <c r="L267" s="343"/>
      <c r="M267" s="215"/>
      <c r="N267" s="215"/>
      <c r="O267" s="215"/>
      <c r="P267" s="343"/>
      <c r="Q267" s="343"/>
      <c r="R267" s="343"/>
      <c r="S267" s="343"/>
      <c r="T267" s="343"/>
      <c r="U267" s="343"/>
      <c r="V267" s="343"/>
      <c r="W267" s="344"/>
      <c r="X267" s="365"/>
      <c r="Y267" s="366"/>
      <c r="Z267" s="252" t="str">
        <f>IF($D263="1P",IF(AN298=AN300,IF(AL298=AL300,IF(AJ298&lt;&gt;"",IF(AJ298&gt;AJ300,"W","L"),""),IF(AL298&gt;AL300,"W","L")),IF(AN298&gt;AN300,"W","L")),IF(AN286=AN288,IF(AL286=AL288,IF(AJ286&lt;&gt;"",IF(AJ286&gt;AJ288,"W","L"),""),IF(AL286&gt;AL288,"W","L")),IF(AN286&gt;AN288,"W","L")))</f>
        <v/>
      </c>
      <c r="AA267" s="253"/>
      <c r="AB267" s="252" t="str">
        <f>IF($D263="1P",IF(AN286=AN288,IF(AL286=AL288,IF(AJ286&lt;&gt;"",IF(AJ286&gt;AJ288,"W","L"),""),IF(AL286&gt;AL288,"W","L")),IF(AN286&gt;AN288,"W","L")),IF(Z302=Z304,IF(X302=X304,IF(V302&lt;&gt;"",IF(V302&gt;V304,"W","L"),""),IF(X302&gt;X304,"W","L")),IF(Z302&gt;Z304,"W","L")))</f>
        <v/>
      </c>
      <c r="AC267" s="253"/>
      <c r="AD267" s="252" t="str">
        <f>IF($D263="1P",IF(Z302=Z304,IF(X302=X304,IF(V302&lt;&gt;"",IF(V302&gt;V304,"W","L"),""),IF(X302&gt;X304,"W","L")),IF(Z302&gt;Z304,"W","L")),IF(Z290=Z292,IF(X290=X292,IF(V290&lt;&gt;"",IF(V290&gt;V292,"W","L"),""),IF(X290&gt;X292,"W","L")),IF(Z290&gt;Z292,"W","L")))</f>
        <v/>
      </c>
      <c r="AE267" s="253"/>
      <c r="AF267" s="252" t="str">
        <f>IF($D263="1P",IF(Z290=Z292,IF(X290=X292,IF(V290&lt;&gt;"",IF(V290&gt;V292,"W","L"),""),IF(X290&gt;X292,"W","L")),IF(Z290&gt;Z292,"W","L")),IF(L306=L308,IF(J306=J308,IF(H306&lt;&gt;"",IF(H306&gt;H308,"W","L"),""),IF(J306&gt;J633,"W","L")),IF(L306&gt;L308,"W","L")))</f>
        <v/>
      </c>
      <c r="AG267" s="253"/>
      <c r="AH267" s="252" t="str">
        <f>IF($D263="1P",IF(L306=L308,IF(J306=J308,IF(H306&lt;&gt;"",IF(H306&gt;H308,"W","L"),""),IF(J306&gt;J308,"W","L")),IF(L306&gt;L308,"W","L")),IF(AN298=AN300,IF(AL298=AL300,IF(AJ298&lt;&gt;"",IF(AJ298&gt;AJ300,"W","L"),""),IF(AL298&gt;AL300,"W","L")),IF(AN298&gt;AN300,"W","L")))</f>
        <v/>
      </c>
      <c r="AI267" s="253"/>
      <c r="AJ267" s="252" t="str">
        <f>IF($D263="1P",IF(L294=L296,IF(J294=J296,IF(H294&lt;&gt;"",IF(H294&gt;H296,"W","L"),""),IF(J294&gt;J296,"W","L")),IF(L294&gt;L296,"W","L")),IF(L294=L296,IF(J294=J296,IF(H294&lt;&gt;"",IF(H294&gt;H296,"W","L"),""),IF(J294&gt;J296,"W","L")),IF(L294&gt;L296,"W","L")))</f>
        <v/>
      </c>
      <c r="AK267" s="253"/>
      <c r="AL267" s="254" t="str">
        <f>IF(OR(COUNTIF(X267:AJ267,"W"),COUNTIF(X267:AJ267,"L")),COUNTIF(X267:AJ267,"W")*2+COUNTIF(X267:AJ267,"L"),"")</f>
        <v/>
      </c>
      <c r="AM267" s="255"/>
      <c r="AN267" s="256" t="str">
        <f>IF(AL267&lt;&gt;"",RANK(AL267,AL267:AL279,0),"")</f>
        <v/>
      </c>
      <c r="AO267" s="257"/>
      <c r="AQ267" s="127"/>
      <c r="AR267" s="127"/>
      <c r="AS267" s="127"/>
      <c r="AT267" s="127"/>
      <c r="AU267" s="127"/>
      <c r="AV267" s="127"/>
      <c r="AW267" s="127"/>
      <c r="AX267" s="127"/>
      <c r="AY267" s="127"/>
      <c r="AZ267" s="127"/>
      <c r="BA267" s="127"/>
      <c r="BB267" s="127"/>
      <c r="BC267" s="127"/>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127"/>
      <c r="CH267" s="127"/>
      <c r="CI267" s="127"/>
      <c r="CJ267" s="127"/>
      <c r="CK267" s="127"/>
      <c r="CL267" s="127"/>
      <c r="CM267" s="127"/>
      <c r="CN267" s="127"/>
      <c r="CO267" s="127"/>
      <c r="CP267" s="127"/>
      <c r="CQ267" s="127"/>
      <c r="CR267" s="127"/>
      <c r="CS267" s="127"/>
      <c r="CT267" s="40"/>
      <c r="CU267" s="40"/>
      <c r="CV267" s="40"/>
      <c r="CW267" s="40"/>
      <c r="CX267" s="40"/>
      <c r="CY267" s="40"/>
      <c r="CZ267" s="40"/>
      <c r="DA267" s="40"/>
      <c r="DB267" s="40"/>
      <c r="DC267" s="40"/>
      <c r="DD267" s="40"/>
      <c r="DE267" s="40"/>
      <c r="DF267" s="40"/>
      <c r="DG267" s="40"/>
      <c r="DH267" s="40"/>
      <c r="DI267" s="40"/>
      <c r="DJ267" s="40"/>
      <c r="DK267" s="40"/>
      <c r="DL267" s="40"/>
      <c r="DM267" s="40"/>
      <c r="DN267" s="40"/>
      <c r="DO267" s="40"/>
      <c r="DP267" s="40"/>
      <c r="DQ267" s="40"/>
      <c r="DR267" s="40"/>
      <c r="DS267" s="40"/>
      <c r="DT267" s="40"/>
      <c r="DU267" s="40"/>
      <c r="DW267" s="127"/>
      <c r="DX267" s="127"/>
      <c r="DY267" s="127"/>
      <c r="DZ267" s="127"/>
      <c r="EA267" s="127"/>
      <c r="EB267" s="127"/>
      <c r="EC267" s="127"/>
      <c r="ED267" s="127"/>
      <c r="EE267" s="127"/>
      <c r="EF267" s="127"/>
      <c r="EG267" s="127"/>
      <c r="EH267" s="127"/>
      <c r="EI267" s="127"/>
      <c r="EJ267" s="40"/>
      <c r="EK267" s="40"/>
      <c r="EL267" s="40"/>
      <c r="EM267" s="40"/>
      <c r="EN267" s="40"/>
      <c r="EO267" s="40"/>
      <c r="EP267" s="40"/>
      <c r="EQ267" s="40"/>
      <c r="ER267" s="40"/>
      <c r="ES267" s="40"/>
      <c r="ET267" s="40"/>
      <c r="EU267" s="40"/>
      <c r="EV267" s="40"/>
      <c r="EW267" s="40"/>
      <c r="EX267" s="40"/>
      <c r="EY267" s="40"/>
      <c r="EZ267" s="40"/>
      <c r="FA267" s="40"/>
      <c r="FB267" s="40"/>
      <c r="FC267" s="40"/>
      <c r="FD267" s="40"/>
      <c r="FE267" s="40"/>
      <c r="FF267" s="40"/>
      <c r="FG267" s="40"/>
      <c r="FH267" s="40"/>
      <c r="FI267" s="40"/>
      <c r="FJ267" s="40"/>
      <c r="FK267" s="40"/>
    </row>
    <row r="268" spans="1:170" ht="11.25" customHeight="1">
      <c r="A268" s="212"/>
      <c r="B268" s="213"/>
      <c r="C268" s="218"/>
      <c r="D268" s="218"/>
      <c r="E268" s="218"/>
      <c r="F268" s="218"/>
      <c r="G268" s="218"/>
      <c r="H268" s="218"/>
      <c r="I268" s="218"/>
      <c r="J268" s="218"/>
      <c r="K268" s="218"/>
      <c r="L268" s="218"/>
      <c r="M268" s="218"/>
      <c r="N268" s="218"/>
      <c r="O268" s="218"/>
      <c r="P268" s="218"/>
      <c r="Q268" s="218"/>
      <c r="R268" s="218"/>
      <c r="S268" s="218"/>
      <c r="T268" s="218"/>
      <c r="U268" s="218"/>
      <c r="V268" s="218"/>
      <c r="W268" s="219"/>
      <c r="X268" s="367"/>
      <c r="Y268" s="364"/>
      <c r="Z268" s="234"/>
      <c r="AA268" s="233"/>
      <c r="AB268" s="224"/>
      <c r="AC268" s="225"/>
      <c r="AD268" s="234"/>
      <c r="AE268" s="233"/>
      <c r="AF268" s="234"/>
      <c r="AG268" s="233"/>
      <c r="AH268" s="234"/>
      <c r="AI268" s="233"/>
      <c r="AJ268" s="234"/>
      <c r="AK268" s="233"/>
      <c r="AL268" s="241"/>
      <c r="AM268" s="240"/>
      <c r="AN268" s="258"/>
      <c r="AO268" s="243"/>
      <c r="AQ268" s="128"/>
      <c r="AR268" s="128"/>
      <c r="AS268" s="128"/>
      <c r="AT268" s="128"/>
      <c r="AU268" s="128"/>
      <c r="AV268" s="128"/>
      <c r="AW268" s="128"/>
      <c r="AX268" s="128"/>
      <c r="AY268" s="128"/>
      <c r="AZ268" s="128"/>
      <c r="BA268" s="128"/>
      <c r="BB268" s="128"/>
      <c r="BC268" s="128"/>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128"/>
      <c r="CH268" s="128"/>
      <c r="CI268" s="128"/>
      <c r="CJ268" s="128"/>
      <c r="CK268" s="128"/>
      <c r="CL268" s="128"/>
      <c r="CM268" s="128"/>
      <c r="CN268" s="128"/>
      <c r="CO268" s="128"/>
      <c r="CP268" s="128"/>
      <c r="CQ268" s="128"/>
      <c r="CR268" s="128"/>
      <c r="CS268" s="128"/>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c r="DW268" s="128"/>
      <c r="DX268" s="128"/>
      <c r="DY268" s="128"/>
      <c r="DZ268" s="128"/>
      <c r="EA268" s="128"/>
      <c r="EB268" s="128"/>
      <c r="EC268" s="128"/>
      <c r="ED268" s="128"/>
      <c r="EE268" s="128"/>
      <c r="EF268" s="128"/>
      <c r="EG268" s="128"/>
      <c r="EH268" s="128"/>
      <c r="EI268" s="128"/>
      <c r="EJ268" s="41"/>
      <c r="EK268" s="41"/>
      <c r="EL268" s="41"/>
      <c r="EM268" s="41"/>
      <c r="EN268" s="41"/>
      <c r="EO268" s="41"/>
      <c r="EP268" s="41"/>
      <c r="EQ268" s="41"/>
      <c r="ER268" s="41"/>
      <c r="ES268" s="41"/>
      <c r="ET268" s="41"/>
      <c r="EU268" s="41"/>
      <c r="EV268" s="41"/>
      <c r="EW268" s="41"/>
      <c r="EX268" s="41"/>
      <c r="EY268" s="41"/>
      <c r="EZ268" s="41"/>
      <c r="FA268" s="41"/>
      <c r="FB268" s="41"/>
      <c r="FC268" s="41"/>
      <c r="FD268" s="41"/>
      <c r="FE268" s="41"/>
      <c r="FF268" s="41"/>
      <c r="FG268" s="41"/>
      <c r="FH268" s="41"/>
      <c r="FI268" s="41"/>
      <c r="FJ268" s="41"/>
      <c r="FK268" s="41"/>
    </row>
    <row r="269" spans="1:170" ht="11.25" customHeight="1">
      <c r="A269" s="210" t="str">
        <f>Z265</f>
        <v>B</v>
      </c>
      <c r="B269" s="211"/>
      <c r="C269" s="357"/>
      <c r="D269" s="343"/>
      <c r="E269" s="343"/>
      <c r="F269" s="343"/>
      <c r="G269" s="343"/>
      <c r="H269" s="343"/>
      <c r="I269" s="343"/>
      <c r="J269" s="343"/>
      <c r="K269" s="343"/>
      <c r="L269" s="343"/>
      <c r="M269" s="215"/>
      <c r="N269" s="215"/>
      <c r="O269" s="215"/>
      <c r="P269" s="343"/>
      <c r="Q269" s="343"/>
      <c r="R269" s="343"/>
      <c r="S269" s="343"/>
      <c r="T269" s="343"/>
      <c r="U269" s="343"/>
      <c r="V269" s="343"/>
      <c r="W269" s="344"/>
      <c r="X269" s="220" t="str">
        <f>IF(Z267&lt;&gt;"",IF(Z267="W","L","W"),"")</f>
        <v/>
      </c>
      <c r="Y269" s="221"/>
      <c r="Z269" s="228"/>
      <c r="AA269" s="362"/>
      <c r="AB269" s="227" t="str">
        <f>IF($D263="1P",IF(Z286=Z288,IF(X286=X288,IF(V286&lt;&gt;"",IF(V286&gt;V288,"W","L"),""),IF(X286&gt;X288,"W","L")),IF(Z286&gt;Z288,"W","L")),IF(AN306=AN308,IF(AL306=AL308,IF(AJ306&lt;&gt;"",IF(AJ306&gt;AJ308,"W","L"),""),IF(AL306&gt;AL308,"W","L")),IF(AN306&gt;AN308,"W","L")))</f>
        <v/>
      </c>
      <c r="AC269" s="221"/>
      <c r="AD269" s="227" t="str">
        <f>IF($D263="1P",IF(AN290=AN292,IF(AL290=AL292,IF(AJ290&lt;&gt;"",IF(AJ290&gt;AJ292,"W","L"),""),IF(AL290&gt;AL292,"W","L")),IF(AN290&gt;AN292,"W","L")),IF(Z306=Z308,IF(X306=X308,IF(V306&lt;&gt;"",IF(V306&gt;V308,"W","L"),""),IF(X306&gt;X308,"W","L")),IF(Z306&gt;Z308,"W","L")))</f>
        <v/>
      </c>
      <c r="AE269" s="221"/>
      <c r="AF269" s="227" t="str">
        <f>IF($D263="1P",IF(L298=L300,IF(J298=J300,IF(H298&lt;&gt;"",IF(H298&gt;H300,"W","L"),""),IF(J298&gt;J300,"W","L")),IF(L298&gt;L300,"W","L")),IF(L298=L300,IF(J298=J300,IF(H298&lt;&gt;"",IF(H298&gt;H300,"W","L"),""),IF(J298&gt;J300,"W","L")),IF(L298&gt;L300,"W","L")))</f>
        <v/>
      </c>
      <c r="AG269" s="221"/>
      <c r="AH269" s="227" t="str">
        <f>IF($D263="1P",IF(AN282=AN284,IF(AL282=AL284,IF(AJ282&lt;&gt;"",IF(AJ282&gt;AJ284,"W","L"),""),IF(AL282&gt;AL284,"W","L")),IF(AN282&gt;AN284,"W","L")),IF(Z298=Z300,IF(X298=X300,IF(V298&lt;&gt;"",IF(V298&gt;V300,"W","L"),""),IF(X298&gt;X300,"W","L")),IF(Z298&gt;Z300,"W","L")))</f>
        <v/>
      </c>
      <c r="AI269" s="221"/>
      <c r="AJ269" s="227" t="str">
        <f>IF($D263="1P",IF(L282=L284,IF(J282=J284,IF(H282&lt;&gt;"",IF(H282&gt;H284,"W","L"),""),IF(J282&gt;J284,"W","L")),IF(L282&gt;L304,"W","L")),IF(L282=L284,IF(J282=J284,IF(H282&lt;&gt;"",IF(H282&gt;H284,"W","L"),""),IF(J282&gt;J284,"W","L")),IF(L282&gt;L284,"W","L")))</f>
        <v/>
      </c>
      <c r="AK269" s="221"/>
      <c r="AL269" s="239" t="str">
        <f>IF(OR(COUNTIF(X269:AJ269,"W"),COUNTIF(X269:AJ269,"L")),COUNTIF(X269:AJ269,"W")*2+COUNTIF(X269:AJ269,"L"),"")</f>
        <v/>
      </c>
      <c r="AM269" s="240"/>
      <c r="AN269" s="242" t="str">
        <f>IF(AL269&lt;&gt;"",RANK(AL269,AL267:AL279,0),"")</f>
        <v/>
      </c>
      <c r="AO269" s="243"/>
      <c r="AQ269" s="126"/>
      <c r="AR269" s="126"/>
      <c r="AS269" s="126"/>
      <c r="AT269" s="126"/>
      <c r="AU269" s="126"/>
      <c r="AV269" s="126"/>
      <c r="AW269" s="126"/>
      <c r="AX269" s="126"/>
      <c r="AY269" s="126"/>
      <c r="AZ269" s="126"/>
      <c r="BA269" s="126"/>
      <c r="BB269" s="126"/>
      <c r="BC269" s="126"/>
      <c r="CG269" s="126"/>
      <c r="CH269" s="126"/>
      <c r="CI269" s="126"/>
      <c r="CJ269" s="126"/>
      <c r="CK269" s="126"/>
      <c r="CL269" s="126"/>
      <c r="CM269" s="126"/>
      <c r="CN269" s="126"/>
      <c r="CO269" s="126"/>
      <c r="CP269" s="126"/>
      <c r="CQ269" s="126"/>
      <c r="CR269" s="126"/>
      <c r="CS269" s="126"/>
      <c r="DW269" s="126"/>
      <c r="DX269" s="126"/>
      <c r="DY269" s="126"/>
      <c r="DZ269" s="126"/>
      <c r="EA269" s="126"/>
      <c r="EB269" s="126"/>
      <c r="EC269" s="126"/>
      <c r="ED269" s="126"/>
      <c r="EE269" s="126"/>
      <c r="EF269" s="126"/>
      <c r="EG269" s="126"/>
      <c r="EH269" s="126"/>
      <c r="EI269" s="126"/>
    </row>
    <row r="270" spans="1:170" ht="11.25" customHeight="1" thickBot="1">
      <c r="A270" s="212"/>
      <c r="B270" s="213"/>
      <c r="C270" s="218"/>
      <c r="D270" s="218"/>
      <c r="E270" s="218"/>
      <c r="F270" s="218"/>
      <c r="G270" s="218"/>
      <c r="H270" s="218"/>
      <c r="I270" s="218"/>
      <c r="J270" s="218"/>
      <c r="K270" s="218"/>
      <c r="L270" s="218"/>
      <c r="M270" s="218"/>
      <c r="N270" s="218"/>
      <c r="O270" s="218"/>
      <c r="P270" s="218"/>
      <c r="Q270" s="218"/>
      <c r="R270" s="218"/>
      <c r="S270" s="218"/>
      <c r="T270" s="218"/>
      <c r="U270" s="218"/>
      <c r="V270" s="218"/>
      <c r="W270" s="219"/>
      <c r="X270" s="232"/>
      <c r="Y270" s="233"/>
      <c r="Z270" s="363"/>
      <c r="AA270" s="364"/>
      <c r="AB270" s="234"/>
      <c r="AC270" s="233"/>
      <c r="AD270" s="234"/>
      <c r="AE270" s="233"/>
      <c r="AF270" s="234"/>
      <c r="AG270" s="233"/>
      <c r="AH270" s="234"/>
      <c r="AI270" s="233"/>
      <c r="AJ270" s="234"/>
      <c r="AK270" s="233"/>
      <c r="AL270" s="241"/>
      <c r="AM270" s="240"/>
      <c r="AN270" s="258"/>
      <c r="AO270" s="243"/>
      <c r="AQ270" s="127"/>
      <c r="AR270" s="127"/>
      <c r="AS270" s="127"/>
      <c r="AT270" s="127"/>
      <c r="AU270" s="127"/>
      <c r="AV270" s="127"/>
      <c r="AW270" s="127"/>
      <c r="AX270" s="127"/>
      <c r="AY270" s="127"/>
      <c r="AZ270" s="127"/>
      <c r="BA270" s="127"/>
      <c r="BB270" s="127"/>
      <c r="BC270" s="127"/>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G270" s="127"/>
      <c r="CH270" s="127"/>
      <c r="CI270" s="127"/>
      <c r="CJ270" s="127"/>
      <c r="CK270" s="127"/>
      <c r="CL270" s="127"/>
      <c r="CM270" s="127"/>
      <c r="CN270" s="127"/>
      <c r="CO270" s="127"/>
      <c r="CP270" s="127"/>
      <c r="CQ270" s="127"/>
      <c r="CR270" s="127"/>
      <c r="CS270" s="127"/>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c r="DW270" s="127"/>
      <c r="DX270" s="127"/>
      <c r="DY270" s="127"/>
      <c r="DZ270" s="127"/>
      <c r="EA270" s="127"/>
      <c r="EB270" s="127"/>
      <c r="EC270" s="127"/>
      <c r="ED270" s="127"/>
      <c r="EE270" s="127"/>
      <c r="EF270" s="127"/>
      <c r="EG270" s="127"/>
      <c r="EH270" s="127"/>
      <c r="EI270" s="127"/>
      <c r="EJ270" s="40"/>
      <c r="EK270" s="40"/>
      <c r="EL270" s="40"/>
      <c r="EM270" s="40"/>
      <c r="EN270" s="40"/>
      <c r="EO270" s="40"/>
      <c r="EP270" s="40"/>
      <c r="EQ270" s="40"/>
      <c r="ER270" s="40"/>
      <c r="ES270" s="40"/>
      <c r="ET270" s="40"/>
      <c r="EU270" s="40"/>
      <c r="EV270" s="40"/>
      <c r="EW270" s="40"/>
      <c r="EX270" s="40"/>
      <c r="EY270" s="40"/>
      <c r="EZ270" s="40"/>
      <c r="FA270" s="40"/>
      <c r="FB270" s="40"/>
      <c r="FC270" s="40"/>
      <c r="FD270" s="40"/>
      <c r="FE270" s="40"/>
      <c r="FF270" s="40"/>
      <c r="FG270" s="40"/>
      <c r="FH270" s="40"/>
      <c r="FI270" s="40"/>
      <c r="FJ270" s="40"/>
      <c r="FK270" s="40"/>
    </row>
    <row r="271" spans="1:170" ht="11.25" customHeight="1">
      <c r="A271" s="210" t="str">
        <f>AB265</f>
        <v>C</v>
      </c>
      <c r="B271" s="211"/>
      <c r="C271" s="357"/>
      <c r="D271" s="343"/>
      <c r="E271" s="343"/>
      <c r="F271" s="343"/>
      <c r="G271" s="343"/>
      <c r="H271" s="343"/>
      <c r="I271" s="343"/>
      <c r="J271" s="343"/>
      <c r="K271" s="343"/>
      <c r="L271" s="343"/>
      <c r="M271" s="215"/>
      <c r="N271" s="215"/>
      <c r="O271" s="215"/>
      <c r="P271" s="343"/>
      <c r="Q271" s="343"/>
      <c r="R271" s="343"/>
      <c r="S271" s="343"/>
      <c r="T271" s="343"/>
      <c r="U271" s="343"/>
      <c r="V271" s="343"/>
      <c r="W271" s="344"/>
      <c r="X271" s="220" t="str">
        <f>IF(AB267&lt;&gt;"",IF(AB267="W","L","W"),"")</f>
        <v/>
      </c>
      <c r="Y271" s="360"/>
      <c r="Z271" s="227" t="str">
        <f>IF(AB269&lt;&gt;"",IF(AB269="W","L","W"),"")</f>
        <v/>
      </c>
      <c r="AA271" s="221"/>
      <c r="AB271" s="228"/>
      <c r="AC271" s="362"/>
      <c r="AD271" s="227" t="str">
        <f>IF($D263="1P",IF(L302=L304,IF(J302=J304,IF(H302&lt;&gt;"",IF(H302&gt;H304,"W","L"),""),IF(J302&gt;J304,"W","L")),IF(L302&gt;L304,"W","L")),IF(L302=L304,IF(J302=J304,IF(H302&lt;&gt;"",IF(H302&gt;H304,"W","L"),""),IF(J302&gt;J304,"W","L")),IF(L302&gt;L304,"W","L")))</f>
        <v/>
      </c>
      <c r="AE271" s="221"/>
      <c r="AF271" s="227" t="str">
        <f>IF($D263="1P",IF(Z306=Z308,IF(X306=X308,IF(V306&lt;&gt;"",IF(V306&gt;V308,"W","L"),""),IF(X306&gt;X308,"W","L")),IF(Z306&gt;Z308,"W","L")),IF(Z294=Z296,IF(X294=X296,IF(V294&lt;&gt;"",IF(V294&gt;V296,"W","L"),""),IF(X294&gt;X296,"W","L")),IF(Z294&gt;Z296,"W","L")))</f>
        <v/>
      </c>
      <c r="AG271" s="221"/>
      <c r="AH271" s="227" t="str">
        <f>IF($D263="1P",IF(L286=L288,IF(J286=J288,IF(H286&lt;&gt;"",IF(H286&gt;H288,"W","L"),""),IF(J286&gt;J288,"W","L")),IF(L286&gt;L288,"W","L")),IF(L286=L288,IF(J286=J288,IF(H286&lt;&gt;"",IF(H286&gt;H288,"W","L"),""),IF(J286&gt;J288,"W","L")),IF(L286&gt;L288,"W","L")))</f>
        <v/>
      </c>
      <c r="AI271" s="221"/>
      <c r="AJ271" s="227" t="str">
        <f>IF($D263="1P",IF(Z298=Z300,IF(X298=X300,IF(V298&lt;&gt;"",IF(V298&gt;V300,"W","L"),""),IF(X298&gt;X300,"W","L")),IF(Z298&gt;Z300,"W","L")),IF(Z286=Z288,IF(X286=X288,IF(V286&lt;&gt;"",IF(V286&gt;V288,"W","L"),""),IF(X286&gt;X288,"W","L")),IF(Z286&gt;Z288,"W","L")))</f>
        <v/>
      </c>
      <c r="AK271" s="221"/>
      <c r="AL271" s="239" t="str">
        <f>IF(OR(COUNTIF(X271:AJ271,"W"),COUNTIF(X271:AJ271,"L")),COUNTIF(X271:AJ271,"W")*2+COUNTIF(X271:AJ271,"L"),"")</f>
        <v/>
      </c>
      <c r="AM271" s="240"/>
      <c r="AN271" s="242" t="str">
        <f>IF(AL271&lt;&gt;"",RANK(AL271,AL267:AL279,0),"")</f>
        <v/>
      </c>
      <c r="AO271" s="243"/>
      <c r="AQ271" s="154" t="str">
        <f>CONCATENATE($A265," ",$D265,","," ",$F263)</f>
        <v>Group: 5, Men's Singles</v>
      </c>
      <c r="AR271" s="155"/>
      <c r="AS271" s="155"/>
      <c r="AT271" s="155"/>
      <c r="AU271" s="155"/>
      <c r="AV271" s="155"/>
      <c r="AW271" s="155"/>
      <c r="AX271" s="155"/>
      <c r="AY271" s="155"/>
      <c r="AZ271" s="155"/>
      <c r="BA271" s="155"/>
      <c r="BB271" s="155"/>
      <c r="BC271" s="156"/>
      <c r="BD271" s="163">
        <f>A286</f>
        <v>2</v>
      </c>
      <c r="BE271" s="164"/>
      <c r="BF271" s="183" t="str">
        <f>C286</f>
        <v>C</v>
      </c>
      <c r="BG271" s="185" t="str">
        <f>IF(VLOOKUP($BF271,$A267:$C279,3,FALSE)=0,"",CONCATENATE(VLOOKUP(VLOOKUP($BF271,$A267:$C279,3,FALSE),Players!$C:$G,4,FALSE)," ",VLOOKUP($BF271,$A267:$C279,3,FALSE)," ",IF(ISERROR(VLOOKUP(VLOOKUP($BF271,$A267:$C279,3,FALSE),Players!$C:$G,5,FALSE)),"()",CONCATENATE("(",VLOOKUP(VLOOKUP($BF271,$A267:$C279,3,FALSE),Players!$C:$G,5,FALSE),")"))))</f>
        <v/>
      </c>
      <c r="BH271" s="186"/>
      <c r="BI271" s="186"/>
      <c r="BJ271" s="186"/>
      <c r="BK271" s="186"/>
      <c r="BL271" s="186"/>
      <c r="BM271" s="186"/>
      <c r="BN271" s="186"/>
      <c r="BO271" s="186"/>
      <c r="BP271" s="186"/>
      <c r="BQ271" s="186"/>
      <c r="BR271" s="186"/>
      <c r="BS271" s="186"/>
      <c r="BT271" s="186"/>
      <c r="BU271" s="187"/>
      <c r="BV271" s="170" t="str">
        <f>IF(D286&lt;&gt;"",D286,"")</f>
        <v/>
      </c>
      <c r="BW271" s="171"/>
      <c r="BX271" s="335" t="str">
        <f>IF(F286&lt;&gt;"",F286,"")</f>
        <v/>
      </c>
      <c r="BY271" s="171"/>
      <c r="BZ271" s="335" t="str">
        <f>IF(H286&lt;&gt;"",H286,"")</f>
        <v/>
      </c>
      <c r="CA271" s="171"/>
      <c r="CB271" s="335" t="str">
        <f>IF(J286&lt;&gt;"",J286,"")</f>
        <v/>
      </c>
      <c r="CC271" s="171"/>
      <c r="CD271" s="335" t="str">
        <f>IF(L286&lt;&gt;"",L286,"")</f>
        <v/>
      </c>
      <c r="CE271" s="337"/>
      <c r="CF271" s="174" t="str">
        <f>IF($CD271=$CD273,IF($CB271=$CB273,IF($BZ271&lt;&gt;"",IF($BZ271&gt;$BZ273,"W","L"),""),IF($CB271&gt;$CB273,"W","L")),IF($CD271&gt;$CD273,"W","L"))</f>
        <v/>
      </c>
      <c r="CG271" s="154" t="str">
        <f>CONCATENATE($A265," ",$D265,","," ",$F263)</f>
        <v>Group: 5, Men's Singles</v>
      </c>
      <c r="CH271" s="155"/>
      <c r="CI271" s="155"/>
      <c r="CJ271" s="155"/>
      <c r="CK271" s="155"/>
      <c r="CL271" s="155"/>
      <c r="CM271" s="155"/>
      <c r="CN271" s="155"/>
      <c r="CO271" s="155"/>
      <c r="CP271" s="155"/>
      <c r="CQ271" s="155"/>
      <c r="CR271" s="155"/>
      <c r="CS271" s="156"/>
      <c r="CT271" s="163">
        <f>O286</f>
        <v>9</v>
      </c>
      <c r="CU271" s="164"/>
      <c r="CV271" s="183" t="str">
        <f>Q286</f>
        <v>C</v>
      </c>
      <c r="CW271" s="185" t="str">
        <f>IF(VLOOKUP($CV271,$A267:$C279,3,FALSE)=0,"",CONCATENATE(VLOOKUP(VLOOKUP($CV271,$A267:$C279,3,FALSE),Players!$C:$G,4,FALSE)," ",VLOOKUP($CV271,$A267:$C279,3,FALSE)," ",IF(ISERROR(VLOOKUP(VLOOKUP($CV271,$A267:$C279,3,FALSE),Players!$C:$G,5,FALSE)),"()",CONCATENATE("(",VLOOKUP(VLOOKUP($CV271,$A267:$C279,3,FALSE),Players!$C:$G,5,FALSE),")"))))</f>
        <v/>
      </c>
      <c r="CX271" s="186"/>
      <c r="CY271" s="186"/>
      <c r="CZ271" s="186"/>
      <c r="DA271" s="186"/>
      <c r="DB271" s="186"/>
      <c r="DC271" s="186"/>
      <c r="DD271" s="186"/>
      <c r="DE271" s="186"/>
      <c r="DF271" s="186"/>
      <c r="DG271" s="186"/>
      <c r="DH271" s="186"/>
      <c r="DI271" s="186"/>
      <c r="DJ271" s="186"/>
      <c r="DK271" s="187"/>
      <c r="DL271" s="170" t="str">
        <f>IF(R286&lt;&gt;"",R286,"")</f>
        <v/>
      </c>
      <c r="DM271" s="171"/>
      <c r="DN271" s="335" t="str">
        <f>IF(T286&lt;&gt;"",T286,"")</f>
        <v/>
      </c>
      <c r="DO271" s="171"/>
      <c r="DP271" s="335" t="str">
        <f>IF(V286&lt;&gt;"",V286,"")</f>
        <v/>
      </c>
      <c r="DQ271" s="171"/>
      <c r="DR271" s="335" t="str">
        <f>IF(X286&lt;&gt;"",X286,"")</f>
        <v/>
      </c>
      <c r="DS271" s="171"/>
      <c r="DT271" s="335" t="str">
        <f>IF(Z286&lt;&gt;"",Z286,"")</f>
        <v/>
      </c>
      <c r="DU271" s="337"/>
      <c r="DV271" s="174" t="str">
        <f>IF($DT271=$DT273,IF($DR271=$DR273,IF($DP271&lt;&gt;"",IF($DP271&gt;$DP273,"W","L"),""),IF($DR271&gt;$DR273,"W","L")),IF($DT271&gt;$DT273,"W","L"))</f>
        <v/>
      </c>
      <c r="DW271" s="154" t="str">
        <f>CONCATENATE($A265," ",$D265,","," ",$F263)</f>
        <v>Group: 5, Men's Singles</v>
      </c>
      <c r="DX271" s="155"/>
      <c r="DY271" s="155"/>
      <c r="DZ271" s="155"/>
      <c r="EA271" s="155"/>
      <c r="EB271" s="155"/>
      <c r="EC271" s="155"/>
      <c r="ED271" s="155"/>
      <c r="EE271" s="155"/>
      <c r="EF271" s="155"/>
      <c r="EG271" s="155"/>
      <c r="EH271" s="155"/>
      <c r="EI271" s="156"/>
      <c r="EJ271" s="163">
        <f>AC286</f>
        <v>16</v>
      </c>
      <c r="EK271" s="164"/>
      <c r="EL271" s="183" t="str">
        <f>AE286</f>
        <v>A</v>
      </c>
      <c r="EM271" s="185" t="str">
        <f>IF(VLOOKUP($EL271,$A267:$C279,3,FALSE)=0,"",CONCATENATE(VLOOKUP(VLOOKUP($EL271,$A267:$C279,3,FALSE),Players!$C:$G,4,FALSE)," ",VLOOKUP($EL271,$A267:$C279,3,FALSE)," ",IF(ISERROR(VLOOKUP(VLOOKUP($EL271,$A267:$C279,3,FALSE),Players!$C:$G,5,FALSE)),"()",CONCATENATE("(",VLOOKUP(VLOOKUP($EL271,$A267:$C279,3,FALSE),Players!$C:$G,5,FALSE),")"))))</f>
        <v/>
      </c>
      <c r="EN271" s="186"/>
      <c r="EO271" s="186"/>
      <c r="EP271" s="186"/>
      <c r="EQ271" s="186"/>
      <c r="ER271" s="186"/>
      <c r="ES271" s="186"/>
      <c r="ET271" s="186"/>
      <c r="EU271" s="186"/>
      <c r="EV271" s="186"/>
      <c r="EW271" s="186"/>
      <c r="EX271" s="186"/>
      <c r="EY271" s="186"/>
      <c r="EZ271" s="186"/>
      <c r="FA271" s="187"/>
      <c r="FB271" s="170" t="str">
        <f>IF(AF286&lt;&gt;"",AF286,"")</f>
        <v/>
      </c>
      <c r="FC271" s="171"/>
      <c r="FD271" s="335" t="str">
        <f>IF(AH286&lt;&gt;"",AH286,"")</f>
        <v/>
      </c>
      <c r="FE271" s="171"/>
      <c r="FF271" s="335" t="str">
        <f>IF(AJ286&lt;&gt;"",AJ286,"")</f>
        <v/>
      </c>
      <c r="FG271" s="171"/>
      <c r="FH271" s="335" t="str">
        <f>IF(AL286&lt;&gt;"",AL286,"")</f>
        <v/>
      </c>
      <c r="FI271" s="171"/>
      <c r="FJ271" s="335" t="str">
        <f>IF(AN286&lt;&gt;"",AN286,"")</f>
        <v/>
      </c>
      <c r="FK271" s="337"/>
      <c r="FL271" s="174" t="str">
        <f>IF($FJ271=$FJ273,IF($FH271=$FH273,IF($FF271&lt;&gt;"",IF($FF271&gt;$FF273,"W","L"),""),IF($FH271&gt;$FH273,"W","L")),IF($FJ271&gt;$FJ273,"W","L"))</f>
        <v/>
      </c>
    </row>
    <row r="272" spans="1:170" ht="11.25" customHeight="1">
      <c r="A272" s="212"/>
      <c r="B272" s="213"/>
      <c r="C272" s="218"/>
      <c r="D272" s="218"/>
      <c r="E272" s="218"/>
      <c r="F272" s="218"/>
      <c r="G272" s="218"/>
      <c r="H272" s="218"/>
      <c r="I272" s="218"/>
      <c r="J272" s="218"/>
      <c r="K272" s="218"/>
      <c r="L272" s="218"/>
      <c r="M272" s="218"/>
      <c r="N272" s="218"/>
      <c r="O272" s="218"/>
      <c r="P272" s="218"/>
      <c r="Q272" s="218"/>
      <c r="R272" s="218"/>
      <c r="S272" s="218"/>
      <c r="T272" s="218"/>
      <c r="U272" s="218"/>
      <c r="V272" s="218"/>
      <c r="W272" s="219"/>
      <c r="X272" s="232"/>
      <c r="Y272" s="361"/>
      <c r="Z272" s="234"/>
      <c r="AA272" s="233"/>
      <c r="AB272" s="363"/>
      <c r="AC272" s="364"/>
      <c r="AD272" s="234"/>
      <c r="AE272" s="233"/>
      <c r="AF272" s="234"/>
      <c r="AG272" s="233"/>
      <c r="AH272" s="234"/>
      <c r="AI272" s="233"/>
      <c r="AJ272" s="234"/>
      <c r="AK272" s="233"/>
      <c r="AL272" s="241"/>
      <c r="AM272" s="240"/>
      <c r="AN272" s="258"/>
      <c r="AO272" s="243"/>
      <c r="AQ272" s="157"/>
      <c r="AR272" s="158"/>
      <c r="AS272" s="158"/>
      <c r="AT272" s="158"/>
      <c r="AU272" s="158"/>
      <c r="AV272" s="158"/>
      <c r="AW272" s="158"/>
      <c r="AX272" s="158"/>
      <c r="AY272" s="158"/>
      <c r="AZ272" s="158"/>
      <c r="BA272" s="158"/>
      <c r="BB272" s="158"/>
      <c r="BC272" s="159"/>
      <c r="BD272" s="165"/>
      <c r="BE272" s="166"/>
      <c r="BF272" s="184"/>
      <c r="BG272" s="188"/>
      <c r="BH272" s="189"/>
      <c r="BI272" s="189"/>
      <c r="BJ272" s="189"/>
      <c r="BK272" s="189"/>
      <c r="BL272" s="189"/>
      <c r="BM272" s="189"/>
      <c r="BN272" s="189"/>
      <c r="BO272" s="189"/>
      <c r="BP272" s="189"/>
      <c r="BQ272" s="189"/>
      <c r="BR272" s="189"/>
      <c r="BS272" s="189"/>
      <c r="BT272" s="189"/>
      <c r="BU272" s="190"/>
      <c r="BV272" s="172"/>
      <c r="BW272" s="173"/>
      <c r="BX272" s="336"/>
      <c r="BY272" s="173"/>
      <c r="BZ272" s="336"/>
      <c r="CA272" s="173"/>
      <c r="CB272" s="336"/>
      <c r="CC272" s="173"/>
      <c r="CD272" s="336"/>
      <c r="CE272" s="338"/>
      <c r="CF272" s="174"/>
      <c r="CG272" s="157"/>
      <c r="CH272" s="158"/>
      <c r="CI272" s="158"/>
      <c r="CJ272" s="158"/>
      <c r="CK272" s="158"/>
      <c r="CL272" s="158"/>
      <c r="CM272" s="158"/>
      <c r="CN272" s="158"/>
      <c r="CO272" s="158"/>
      <c r="CP272" s="158"/>
      <c r="CQ272" s="158"/>
      <c r="CR272" s="158"/>
      <c r="CS272" s="159"/>
      <c r="CT272" s="165"/>
      <c r="CU272" s="166"/>
      <c r="CV272" s="184"/>
      <c r="CW272" s="188"/>
      <c r="CX272" s="189"/>
      <c r="CY272" s="189"/>
      <c r="CZ272" s="189"/>
      <c r="DA272" s="189"/>
      <c r="DB272" s="189"/>
      <c r="DC272" s="189"/>
      <c r="DD272" s="189"/>
      <c r="DE272" s="189"/>
      <c r="DF272" s="189"/>
      <c r="DG272" s="189"/>
      <c r="DH272" s="189"/>
      <c r="DI272" s="189"/>
      <c r="DJ272" s="189"/>
      <c r="DK272" s="190"/>
      <c r="DL272" s="172"/>
      <c r="DM272" s="173"/>
      <c r="DN272" s="336"/>
      <c r="DO272" s="173"/>
      <c r="DP272" s="336"/>
      <c r="DQ272" s="173"/>
      <c r="DR272" s="336"/>
      <c r="DS272" s="173"/>
      <c r="DT272" s="336"/>
      <c r="DU272" s="338"/>
      <c r="DV272" s="174"/>
      <c r="DW272" s="157"/>
      <c r="DX272" s="158"/>
      <c r="DY272" s="158"/>
      <c r="DZ272" s="158"/>
      <c r="EA272" s="158"/>
      <c r="EB272" s="158"/>
      <c r="EC272" s="158"/>
      <c r="ED272" s="158"/>
      <c r="EE272" s="158"/>
      <c r="EF272" s="158"/>
      <c r="EG272" s="158"/>
      <c r="EH272" s="158"/>
      <c r="EI272" s="159"/>
      <c r="EJ272" s="165"/>
      <c r="EK272" s="166"/>
      <c r="EL272" s="184"/>
      <c r="EM272" s="188"/>
      <c r="EN272" s="189"/>
      <c r="EO272" s="189"/>
      <c r="EP272" s="189"/>
      <c r="EQ272" s="189"/>
      <c r="ER272" s="189"/>
      <c r="ES272" s="189"/>
      <c r="ET272" s="189"/>
      <c r="EU272" s="189"/>
      <c r="EV272" s="189"/>
      <c r="EW272" s="189"/>
      <c r="EX272" s="189"/>
      <c r="EY272" s="189"/>
      <c r="EZ272" s="189"/>
      <c r="FA272" s="190"/>
      <c r="FB272" s="172"/>
      <c r="FC272" s="173"/>
      <c r="FD272" s="336"/>
      <c r="FE272" s="173"/>
      <c r="FF272" s="336"/>
      <c r="FG272" s="173"/>
      <c r="FH272" s="336"/>
      <c r="FI272" s="173"/>
      <c r="FJ272" s="336"/>
      <c r="FK272" s="338"/>
      <c r="FL272" s="174"/>
    </row>
    <row r="273" spans="1:170" ht="11.25" customHeight="1">
      <c r="A273" s="210" t="str">
        <f>AD265</f>
        <v>D</v>
      </c>
      <c r="B273" s="211"/>
      <c r="C273" s="357"/>
      <c r="D273" s="343"/>
      <c r="E273" s="343"/>
      <c r="F273" s="343"/>
      <c r="G273" s="343"/>
      <c r="H273" s="343"/>
      <c r="I273" s="343"/>
      <c r="J273" s="343"/>
      <c r="K273" s="343"/>
      <c r="L273" s="343"/>
      <c r="M273" s="215"/>
      <c r="N273" s="215"/>
      <c r="O273" s="215"/>
      <c r="P273" s="343"/>
      <c r="Q273" s="343"/>
      <c r="R273" s="343"/>
      <c r="S273" s="343"/>
      <c r="T273" s="343"/>
      <c r="U273" s="343"/>
      <c r="V273" s="343"/>
      <c r="W273" s="344"/>
      <c r="X273" s="220" t="str">
        <f>IF(AD267&lt;&gt;"",IF(AD267="W","L","W"),"")</f>
        <v/>
      </c>
      <c r="Y273" s="221"/>
      <c r="Z273" s="227" t="str">
        <f>IF(AD269&lt;&gt;"",IF(AD269="W","L","W"),"")</f>
        <v/>
      </c>
      <c r="AA273" s="221"/>
      <c r="AB273" s="227" t="str">
        <f>IF(AD271&lt;&gt;"",IF(AD271="W","L","W"),"")</f>
        <v/>
      </c>
      <c r="AC273" s="221"/>
      <c r="AD273" s="228"/>
      <c r="AE273" s="362"/>
      <c r="AF273" s="227" t="str">
        <f>IF($D263="1P",IF(L290=L292,IF(J290=J292,IF(H290&lt;&gt;"",IF(H290&gt;H292,"W","L"),""),IF(J290&gt;J292,"W","L")),IF(L290&gt;L292,"W","L")),IF(L290=L292,IF(J290=J292,IF(H290&lt;&gt;"",IF(H290&gt;H292,"W","L"),""),IF(J290&gt;J292,"W","L")),IF(L290&gt;L292,"W","L")))</f>
        <v/>
      </c>
      <c r="AG273" s="221"/>
      <c r="AH273" s="227" t="str">
        <f>IF($D263="1P",IF(Z294=Z296,IF(X294=X296,IF(V294&lt;&gt;"",IF(V294&gt;V296,"W","L"),""),IF(X294&gt;X296,"W","L")),IF(Z294&gt;Z296,"W","L")),IF(Z282=Z284,IF(X282=X284,IF(V282&lt;&gt;"",IF(V282&gt;V284,"W","L"),""),IF(X282&gt;X284,"W","L")),IF(Z282&gt;Z284,"W","L")))</f>
        <v/>
      </c>
      <c r="AI273" s="221"/>
      <c r="AJ273" s="227" t="str">
        <f>IF($D263="1P",IF(AN302=AN304,IF(AL302=AL304,IF(AJ302&lt;&gt;"",IF(AJ302&gt;AJ304,"W","L"),""),IF(AL302&gt;AL304,"W","L")),IF(AN302&gt;AN304,"W","L")),IF(AN290=AN292,IF(AL290=AL292,IF(AJ290&lt;&gt;"",IF(AJ290&gt;AJ292,"W","L"),""),IF(AL290&gt;AL292,"W","L")),IF(AN290&gt;AN292,"W","L")))</f>
        <v/>
      </c>
      <c r="AK273" s="221"/>
      <c r="AL273" s="239" t="str">
        <f>IF(OR(COUNTIF(X273:AJ273,"W"),COUNTIF(X273:AJ273,"L")),COUNTIF(X273:AJ273,"W")*2+COUNTIF(X273:AJ273,"L"),"")</f>
        <v/>
      </c>
      <c r="AM273" s="240"/>
      <c r="AN273" s="242" t="str">
        <f>IF(AL273&lt;&gt;"",RANK(AL273,AL267:AL279,0),"")</f>
        <v/>
      </c>
      <c r="AO273" s="243"/>
      <c r="AQ273" s="157"/>
      <c r="AR273" s="158"/>
      <c r="AS273" s="158"/>
      <c r="AT273" s="158"/>
      <c r="AU273" s="158"/>
      <c r="AV273" s="158"/>
      <c r="AW273" s="158"/>
      <c r="AX273" s="158"/>
      <c r="AY273" s="158"/>
      <c r="AZ273" s="158"/>
      <c r="BA273" s="158"/>
      <c r="BB273" s="158"/>
      <c r="BC273" s="159"/>
      <c r="BD273" s="165"/>
      <c r="BE273" s="166"/>
      <c r="BF273" s="175" t="str">
        <f>C288</f>
        <v>F</v>
      </c>
      <c r="BG273" s="177" t="str">
        <f>IF(VLOOKUP($BF273,$A267:$C279,3,FALSE)=0,"",CONCATENATE(VLOOKUP(VLOOKUP($BF273,$A267:$C279,3,FALSE),Players!$C:$G,4,FALSE)," ",VLOOKUP($BF273,$A267:$C279,3,FALSE)," ",IF(ISERROR(VLOOKUP(VLOOKUP($BF273,$A267:$C279,3,FALSE),Players!$C:$G,5,FALSE)),"()",CONCATENATE("(",VLOOKUP(VLOOKUP($BF273,$A267:$C279,3,FALSE),Players!$C:$G,5,FALSE),")"))))</f>
        <v/>
      </c>
      <c r="BH273" s="178"/>
      <c r="BI273" s="178"/>
      <c r="BJ273" s="178"/>
      <c r="BK273" s="178"/>
      <c r="BL273" s="178"/>
      <c r="BM273" s="178"/>
      <c r="BN273" s="178"/>
      <c r="BO273" s="178"/>
      <c r="BP273" s="178"/>
      <c r="BQ273" s="178"/>
      <c r="BR273" s="178"/>
      <c r="BS273" s="178"/>
      <c r="BT273" s="178"/>
      <c r="BU273" s="179"/>
      <c r="BV273" s="150" t="str">
        <f>IF(D288&lt;&gt;"",D288,"")</f>
        <v/>
      </c>
      <c r="BW273" s="151"/>
      <c r="BX273" s="288" t="str">
        <f>IF(F288&lt;&gt;"",F288,"")</f>
        <v/>
      </c>
      <c r="BY273" s="151"/>
      <c r="BZ273" s="288" t="str">
        <f>IF(H288&lt;&gt;"",H288,"")</f>
        <v/>
      </c>
      <c r="CA273" s="151"/>
      <c r="CB273" s="288" t="str">
        <f>IF(J288&lt;&gt;"",J288,"")</f>
        <v/>
      </c>
      <c r="CC273" s="151"/>
      <c r="CD273" s="288" t="str">
        <f>IF(L288&lt;&gt;"",L288,"")</f>
        <v/>
      </c>
      <c r="CE273" s="332"/>
      <c r="CF273" s="174" t="str">
        <f>IF($CF271&lt;&gt;"",IF(CF271="W","L","W"),"")</f>
        <v/>
      </c>
      <c r="CG273" s="157"/>
      <c r="CH273" s="158"/>
      <c r="CI273" s="158"/>
      <c r="CJ273" s="158"/>
      <c r="CK273" s="158"/>
      <c r="CL273" s="158"/>
      <c r="CM273" s="158"/>
      <c r="CN273" s="158"/>
      <c r="CO273" s="158"/>
      <c r="CP273" s="158"/>
      <c r="CQ273" s="158"/>
      <c r="CR273" s="158"/>
      <c r="CS273" s="159"/>
      <c r="CT273" s="165"/>
      <c r="CU273" s="166"/>
      <c r="CV273" s="175" t="str">
        <f>Q288</f>
        <v>G</v>
      </c>
      <c r="CW273" s="177" t="str">
        <f>IF(VLOOKUP($CV273,$A267:$C279,3,FALSE)=0,"",CONCATENATE(VLOOKUP(VLOOKUP($CV273,$A267:$C279,3,FALSE),Players!$C:$G,4,FALSE)," ",VLOOKUP($CV273,$A267:$C279,3,FALSE)," ",IF(ISERROR(VLOOKUP(VLOOKUP($CV273,$A267:$C279,3,FALSE),Players!$C:$G,5,FALSE)),"()",CONCATENATE("(",VLOOKUP(VLOOKUP($CV273,$A267:$C279,3,FALSE),Players!$C:$G,5,FALSE),")"))))</f>
        <v/>
      </c>
      <c r="CX273" s="178"/>
      <c r="CY273" s="178"/>
      <c r="CZ273" s="178"/>
      <c r="DA273" s="178"/>
      <c r="DB273" s="178"/>
      <c r="DC273" s="178"/>
      <c r="DD273" s="178"/>
      <c r="DE273" s="178"/>
      <c r="DF273" s="178"/>
      <c r="DG273" s="178"/>
      <c r="DH273" s="178"/>
      <c r="DI273" s="178"/>
      <c r="DJ273" s="178"/>
      <c r="DK273" s="179"/>
      <c r="DL273" s="150" t="str">
        <f>IF(R288&lt;&gt;"",R288,"")</f>
        <v/>
      </c>
      <c r="DM273" s="151"/>
      <c r="DN273" s="288" t="str">
        <f>IF(T288&lt;&gt;"",T288,"")</f>
        <v/>
      </c>
      <c r="DO273" s="151"/>
      <c r="DP273" s="288" t="str">
        <f>IF(V288&lt;&gt;"",V288,"")</f>
        <v/>
      </c>
      <c r="DQ273" s="151"/>
      <c r="DR273" s="288" t="str">
        <f>IF(X288&lt;&gt;"",X288,"")</f>
        <v/>
      </c>
      <c r="DS273" s="151"/>
      <c r="DT273" s="288" t="str">
        <f>IF(Z288&lt;&gt;"",Z288,"")</f>
        <v/>
      </c>
      <c r="DU273" s="332"/>
      <c r="DV273" s="174" t="str">
        <f>IF($DV271&lt;&gt;"",IF(DV271="W","L","W"),"")</f>
        <v/>
      </c>
      <c r="DW273" s="157"/>
      <c r="DX273" s="158"/>
      <c r="DY273" s="158"/>
      <c r="DZ273" s="158"/>
      <c r="EA273" s="158"/>
      <c r="EB273" s="158"/>
      <c r="EC273" s="158"/>
      <c r="ED273" s="158"/>
      <c r="EE273" s="158"/>
      <c r="EF273" s="158"/>
      <c r="EG273" s="158"/>
      <c r="EH273" s="158"/>
      <c r="EI273" s="159"/>
      <c r="EJ273" s="165"/>
      <c r="EK273" s="166"/>
      <c r="EL273" s="175" t="str">
        <f>AE288</f>
        <v>B</v>
      </c>
      <c r="EM273" s="177" t="str">
        <f>IF(VLOOKUP($EL273,$A267:$C279,3,FALSE)=0,"",CONCATENATE(VLOOKUP(VLOOKUP($EL273,$A267:$C279,3,FALSE),Players!$C:$G,4,FALSE)," ",VLOOKUP($EL273,$A267:$C279,3,FALSE)," ",IF(ISERROR(VLOOKUP(VLOOKUP($EL273,$A267:$C279,3,FALSE),Players!$C:$G,5,FALSE)),"()",CONCATENATE("(",VLOOKUP(VLOOKUP($EL273,$A267:$C279,3,FALSE),Players!$C:$G,5,FALSE),")"))))</f>
        <v/>
      </c>
      <c r="EN273" s="178"/>
      <c r="EO273" s="178"/>
      <c r="EP273" s="178"/>
      <c r="EQ273" s="178"/>
      <c r="ER273" s="178"/>
      <c r="ES273" s="178"/>
      <c r="ET273" s="178"/>
      <c r="EU273" s="178"/>
      <c r="EV273" s="178"/>
      <c r="EW273" s="178"/>
      <c r="EX273" s="178"/>
      <c r="EY273" s="178"/>
      <c r="EZ273" s="178"/>
      <c r="FA273" s="179"/>
      <c r="FB273" s="150" t="str">
        <f>IF(AF288&lt;&gt;"",AF288,"")</f>
        <v/>
      </c>
      <c r="FC273" s="151"/>
      <c r="FD273" s="288" t="str">
        <f>IF(AH288&lt;&gt;"",AH288,"")</f>
        <v/>
      </c>
      <c r="FE273" s="151"/>
      <c r="FF273" s="288" t="str">
        <f>IF(AJ288&lt;&gt;"",AJ288,"")</f>
        <v/>
      </c>
      <c r="FG273" s="151"/>
      <c r="FH273" s="288" t="str">
        <f>IF(AL288&lt;&gt;"",AL288,"")</f>
        <v/>
      </c>
      <c r="FI273" s="151"/>
      <c r="FJ273" s="288" t="str">
        <f>IF(AN288&lt;&gt;"",AN288,"")</f>
        <v/>
      </c>
      <c r="FK273" s="332"/>
      <c r="FL273" s="174" t="str">
        <f>IF($FL271&lt;&gt;"",IF(FL271="W","L","W"),"")</f>
        <v/>
      </c>
    </row>
    <row r="274" spans="1:170" ht="11.25" customHeight="1" thickBot="1">
      <c r="A274" s="212"/>
      <c r="B274" s="213"/>
      <c r="C274" s="218"/>
      <c r="D274" s="218"/>
      <c r="E274" s="218"/>
      <c r="F274" s="218"/>
      <c r="G274" s="218"/>
      <c r="H274" s="218"/>
      <c r="I274" s="218"/>
      <c r="J274" s="218"/>
      <c r="K274" s="218"/>
      <c r="L274" s="218"/>
      <c r="M274" s="218"/>
      <c r="N274" s="218"/>
      <c r="O274" s="218"/>
      <c r="P274" s="218"/>
      <c r="Q274" s="218"/>
      <c r="R274" s="218"/>
      <c r="S274" s="218"/>
      <c r="T274" s="218"/>
      <c r="U274" s="218"/>
      <c r="V274" s="218"/>
      <c r="W274" s="219"/>
      <c r="X274" s="232"/>
      <c r="Y274" s="233"/>
      <c r="Z274" s="234"/>
      <c r="AA274" s="233"/>
      <c r="AB274" s="234"/>
      <c r="AC274" s="233"/>
      <c r="AD274" s="363"/>
      <c r="AE274" s="364"/>
      <c r="AF274" s="234"/>
      <c r="AG274" s="233"/>
      <c r="AH274" s="234"/>
      <c r="AI274" s="233"/>
      <c r="AJ274" s="234"/>
      <c r="AK274" s="233"/>
      <c r="AL274" s="241"/>
      <c r="AM274" s="240"/>
      <c r="AN274" s="258"/>
      <c r="AO274" s="243"/>
      <c r="AQ274" s="160"/>
      <c r="AR274" s="161"/>
      <c r="AS274" s="161"/>
      <c r="AT274" s="161"/>
      <c r="AU274" s="161"/>
      <c r="AV274" s="161"/>
      <c r="AW274" s="161"/>
      <c r="AX274" s="161"/>
      <c r="AY274" s="161"/>
      <c r="AZ274" s="161"/>
      <c r="BA274" s="161"/>
      <c r="BB274" s="161"/>
      <c r="BC274" s="162"/>
      <c r="BD274" s="167"/>
      <c r="BE274" s="168"/>
      <c r="BF274" s="176"/>
      <c r="BG274" s="180"/>
      <c r="BH274" s="181"/>
      <c r="BI274" s="181"/>
      <c r="BJ274" s="181"/>
      <c r="BK274" s="181"/>
      <c r="BL274" s="181"/>
      <c r="BM274" s="181"/>
      <c r="BN274" s="181"/>
      <c r="BO274" s="181"/>
      <c r="BP274" s="181"/>
      <c r="BQ274" s="181"/>
      <c r="BR274" s="181"/>
      <c r="BS274" s="181"/>
      <c r="BT274" s="181"/>
      <c r="BU274" s="182"/>
      <c r="BV274" s="152"/>
      <c r="BW274" s="153"/>
      <c r="BX274" s="333"/>
      <c r="BY274" s="153"/>
      <c r="BZ274" s="333"/>
      <c r="CA274" s="153"/>
      <c r="CB274" s="333"/>
      <c r="CC274" s="153"/>
      <c r="CD274" s="333"/>
      <c r="CE274" s="334"/>
      <c r="CF274" s="349"/>
      <c r="CG274" s="160"/>
      <c r="CH274" s="161"/>
      <c r="CI274" s="161"/>
      <c r="CJ274" s="161"/>
      <c r="CK274" s="161"/>
      <c r="CL274" s="161"/>
      <c r="CM274" s="161"/>
      <c r="CN274" s="161"/>
      <c r="CO274" s="161"/>
      <c r="CP274" s="161"/>
      <c r="CQ274" s="161"/>
      <c r="CR274" s="161"/>
      <c r="CS274" s="162"/>
      <c r="CT274" s="167"/>
      <c r="CU274" s="168"/>
      <c r="CV274" s="176"/>
      <c r="CW274" s="180"/>
      <c r="CX274" s="181"/>
      <c r="CY274" s="181"/>
      <c r="CZ274" s="181"/>
      <c r="DA274" s="181"/>
      <c r="DB274" s="181"/>
      <c r="DC274" s="181"/>
      <c r="DD274" s="181"/>
      <c r="DE274" s="181"/>
      <c r="DF274" s="181"/>
      <c r="DG274" s="181"/>
      <c r="DH274" s="181"/>
      <c r="DI274" s="181"/>
      <c r="DJ274" s="181"/>
      <c r="DK274" s="182"/>
      <c r="DL274" s="152"/>
      <c r="DM274" s="153"/>
      <c r="DN274" s="333"/>
      <c r="DO274" s="153"/>
      <c r="DP274" s="333"/>
      <c r="DQ274" s="153"/>
      <c r="DR274" s="333"/>
      <c r="DS274" s="153"/>
      <c r="DT274" s="333"/>
      <c r="DU274" s="334"/>
      <c r="DV274" s="174"/>
      <c r="DW274" s="160"/>
      <c r="DX274" s="161"/>
      <c r="DY274" s="161"/>
      <c r="DZ274" s="161"/>
      <c r="EA274" s="161"/>
      <c r="EB274" s="161"/>
      <c r="EC274" s="161"/>
      <c r="ED274" s="161"/>
      <c r="EE274" s="161"/>
      <c r="EF274" s="161"/>
      <c r="EG274" s="161"/>
      <c r="EH274" s="161"/>
      <c r="EI274" s="162"/>
      <c r="EJ274" s="167"/>
      <c r="EK274" s="168"/>
      <c r="EL274" s="176"/>
      <c r="EM274" s="180"/>
      <c r="EN274" s="181"/>
      <c r="EO274" s="181"/>
      <c r="EP274" s="181"/>
      <c r="EQ274" s="181"/>
      <c r="ER274" s="181"/>
      <c r="ES274" s="181"/>
      <c r="ET274" s="181"/>
      <c r="EU274" s="181"/>
      <c r="EV274" s="181"/>
      <c r="EW274" s="181"/>
      <c r="EX274" s="181"/>
      <c r="EY274" s="181"/>
      <c r="EZ274" s="181"/>
      <c r="FA274" s="182"/>
      <c r="FB274" s="152"/>
      <c r="FC274" s="153"/>
      <c r="FD274" s="333"/>
      <c r="FE274" s="153"/>
      <c r="FF274" s="333"/>
      <c r="FG274" s="153"/>
      <c r="FH274" s="333"/>
      <c r="FI274" s="153"/>
      <c r="FJ274" s="333"/>
      <c r="FK274" s="334"/>
      <c r="FL274" s="174"/>
    </row>
    <row r="275" spans="1:170" ht="11.25" customHeight="1">
      <c r="A275" s="210" t="str">
        <f>AF265</f>
        <v>E</v>
      </c>
      <c r="B275" s="211"/>
      <c r="C275" s="357"/>
      <c r="D275" s="343"/>
      <c r="E275" s="343"/>
      <c r="F275" s="343"/>
      <c r="G275" s="343"/>
      <c r="H275" s="343"/>
      <c r="I275" s="343"/>
      <c r="J275" s="343"/>
      <c r="K275" s="343"/>
      <c r="L275" s="343"/>
      <c r="M275" s="215"/>
      <c r="N275" s="215"/>
      <c r="O275" s="215"/>
      <c r="P275" s="343"/>
      <c r="Q275" s="343"/>
      <c r="R275" s="343"/>
      <c r="S275" s="343"/>
      <c r="T275" s="343"/>
      <c r="U275" s="343"/>
      <c r="V275" s="343"/>
      <c r="W275" s="344"/>
      <c r="X275" s="220" t="str">
        <f>IF(AF267&lt;&gt;"",IF(AF267="W","L","W"),"")</f>
        <v/>
      </c>
      <c r="Y275" s="221"/>
      <c r="Z275" s="227" t="str">
        <f>IF(AF269&lt;&gt;"",IF(AF269="W","L","W"),"")</f>
        <v/>
      </c>
      <c r="AA275" s="221"/>
      <c r="AB275" s="227" t="str">
        <f>IF(AF271&lt;&gt;"",IF(AF271="W","L","W"),"")</f>
        <v/>
      </c>
      <c r="AC275" s="221"/>
      <c r="AD275" s="227" t="str">
        <f>IF(AF273&lt;&gt;"",IF(AF273="W","L","W"),"")</f>
        <v/>
      </c>
      <c r="AE275" s="221"/>
      <c r="AF275" s="228"/>
      <c r="AG275" s="362"/>
      <c r="AH275" s="227" t="str">
        <f>IF($D263="1P",IF(AN306=AN308,IF(AL306=AL308,IF(AJ306&lt;&gt;"",IF(AJ306&gt;AJ308,"W","L"),""),IF(AL306&gt;AL308,"W","L")),IF(AN306&gt;AN308,"W","L")),IF(AN294=AN296,IF(AL294=AL296,IF(AJ294&lt;&gt;"",IF(AJ294&gt;AJ296,"W","L"),""),IF(AL294&gt;AL296,"W","L")),IF(AN294&gt;AN296,"W","L")))</f>
        <v/>
      </c>
      <c r="AI275" s="221"/>
      <c r="AJ275" s="227" t="str">
        <f>IF($D263="1P",IF(Z282=Z284,IF(X282=X284,IF(V282&lt;&gt;"",IF(V282&gt;V284,"W","L"),""),IF(X282&gt;X284,"W","L")),IF(Z282&gt;Z284,"W","L")),IF(AN302=AN304,IF(AL302=AL304,IF(AJ302&lt;&gt;"",IF(AJ302&gt;AJ304,"W","L"),""),IF(AL302&gt;AL304,"W","L")),IF(AN302&gt;AN304,"W","L")))</f>
        <v/>
      </c>
      <c r="AK275" s="221"/>
      <c r="AL275" s="239" t="str">
        <f>IF(OR(COUNTIF(X275:AJ275,"W"),COUNTIF(X275:AJ275,"L")),COUNTIF(X275:AJ275,"W")*2+COUNTIF(X275:AJ275,"L"),"")</f>
        <v/>
      </c>
      <c r="AM275" s="240"/>
      <c r="AN275" s="242" t="str">
        <f>IF(AL275&lt;&gt;"",RANK(AL275,AL267:AL279,0),"")</f>
        <v/>
      </c>
      <c r="AO275" s="243"/>
      <c r="AQ275" s="126"/>
      <c r="AR275" s="126"/>
      <c r="AS275" s="126"/>
      <c r="AT275" s="126"/>
      <c r="AU275" s="126"/>
      <c r="AV275" s="126"/>
      <c r="AW275" s="126"/>
      <c r="AX275" s="126"/>
      <c r="AY275" s="126"/>
      <c r="AZ275" s="126"/>
      <c r="BA275" s="126"/>
      <c r="BB275" s="126"/>
      <c r="BC275" s="126"/>
      <c r="BV275" s="169" t="str">
        <f>IF(CF271&lt;&gt;"",IF(AND(AND(BV271&gt;-1,BV273&gt;-1),OR(BV271&gt;10,BV273&gt;10),ABS(BV271-BV273)&gt;1,IF(OR(BV271&gt;11,BV273&gt;11),ABS(BV271-BV273)=2,TRUE),BV271=INT(BV271),BV273=INT(BV273)),"","Error"),"")</f>
        <v/>
      </c>
      <c r="BW275" s="169"/>
      <c r="BX275" s="169" t="str">
        <f>IF(CF271&lt;&gt;"",IF(AND(AND(BX271&gt;-1,BX273&gt;-1),OR(BX271&gt;10,BX273&gt;10),ABS(BX271-BX273)&gt;1,IF(OR(BX271&gt;11,BX273&gt;11),ABS(BX271-BX273)=2,TRUE),BX271=INT(BX271),BX273=INT(BX273)),"","Error"),"")</f>
        <v/>
      </c>
      <c r="BY275" s="169"/>
      <c r="BZ275" s="169" t="str">
        <f>IF(CF271&lt;&gt;"",IF(AND(AND(BZ271&gt;-1,BZ273&gt;-1),OR(BZ271&gt;10,BZ273&gt;10),ABS(BZ271-BZ273)&gt;1,IF(OR(BZ271&gt;11,BZ273&gt;11),ABS(BZ271-BZ273)=2,TRUE),BZ271=INT(BZ271),BZ273=INT(BZ273)),"","Error"),"")</f>
        <v/>
      </c>
      <c r="CA275" s="169"/>
      <c r="CB275" s="169" t="str">
        <f>IF(AND(CF271&lt;&gt;"",CB271&lt;&gt;""),IF(AND(AND(CB271&gt;-1,CB273&gt;-1),OR(CB271&gt;10,CB273&gt;10),ABS(CB271-CB273)&gt;1,IF(OR(CB271&gt;11,CB273&gt;11),ABS(CB271-CB273)=2,TRUE),CB271=INT(CB271),CB273=INT(CB273)),"","Error"),"")</f>
        <v/>
      </c>
      <c r="CC275" s="169"/>
      <c r="CD275" s="169" t="str">
        <f>IF(AND(CF271&lt;&gt;"",CD271&lt;&gt;""),IF(AND(AND(CD271&gt;-1,CD273&gt;-1),OR(CD271&gt;10,CD273&gt;10),ABS(CD271-CD273)&gt;1,IF(OR(CD271&gt;11,CD273&gt;11),ABS(CD271-CD273)=2,TRUE),CD271=INT(CD271),CD273=INT(CD273)),"","Error"),"")</f>
        <v/>
      </c>
      <c r="CE275" s="169"/>
      <c r="CG275" s="126"/>
      <c r="CH275" s="126"/>
      <c r="CI275" s="126"/>
      <c r="CJ275" s="126"/>
      <c r="CK275" s="126"/>
      <c r="CL275" s="126"/>
      <c r="CM275" s="126"/>
      <c r="CN275" s="126"/>
      <c r="CO275" s="126"/>
      <c r="CP275" s="126"/>
      <c r="CQ275" s="126"/>
      <c r="CR275" s="126"/>
      <c r="CS275" s="126"/>
      <c r="DL275" s="169" t="str">
        <f>IF(DV271&lt;&gt;"",IF(AND(AND(DL271&gt;-1,DL273&gt;-1),OR(DL271&gt;10,DL273&gt;10),ABS(DL271-DL273)&gt;1,IF(OR(DL271&gt;11,DL273&gt;11),ABS(DL271-DL273)=2,TRUE),DL271=INT(DL271),DL273=INT(DL273)),"","Error"),"")</f>
        <v/>
      </c>
      <c r="DM275" s="169"/>
      <c r="DN275" s="169" t="str">
        <f>IF(DV271&lt;&gt;"",IF(AND(AND(DN271&gt;-1,DN273&gt;-1),OR(DN271&gt;10,DN273&gt;10),ABS(DN271-DN273)&gt;1,IF(OR(DN271&gt;11,DN273&gt;11),ABS(DN271-DN273)=2,TRUE),DN271=INT(DN271),DN273=INT(DN273)),"","Error"),"")</f>
        <v/>
      </c>
      <c r="DO275" s="169"/>
      <c r="DP275" s="169" t="str">
        <f>IF(DV271&lt;&gt;"",IF(AND(AND(DP271&gt;-1,DP273&gt;-1),OR(DP271&gt;10,DP273&gt;10),ABS(DP271-DP273)&gt;1,IF(OR(DP271&gt;11,DP273&gt;11),ABS(DP271-DP273)=2,TRUE),DP271=INT(DP271),DP273=INT(DP273)),"","Error"),"")</f>
        <v/>
      </c>
      <c r="DQ275" s="169"/>
      <c r="DR275" s="169" t="str">
        <f>IF(AND(DV271&lt;&gt;"",DR271&lt;&gt;""),IF(AND(AND(DR271&gt;-1,DR273&gt;-1),OR(DR271&gt;10,DR273&gt;10),ABS(DR271-DR273)&gt;1,IF(OR(DR271&gt;11,DR273&gt;11),ABS(DR271-DR273)=2,TRUE),DR271=INT(DR271),DR273=INT(DR273)),"","Error"),"")</f>
        <v/>
      </c>
      <c r="DS275" s="169"/>
      <c r="DT275" s="169" t="str">
        <f>IF(AND(DV271&lt;&gt;"",DT271&lt;&gt;""),IF(AND(AND(DT271&gt;-1,DT273&gt;-1),OR(DT271&gt;10,DT273&gt;10),ABS(DT271-DT273)&gt;1,IF(OR(DT271&gt;11,DT273&gt;11),ABS(DT271-DT273)=2,TRUE),DT271=INT(DT271),DT273=INT(DT273)),"","Error"),"")</f>
        <v/>
      </c>
      <c r="DU275" s="169"/>
      <c r="DW275" s="126"/>
      <c r="DX275" s="126"/>
      <c r="DY275" s="126"/>
      <c r="DZ275" s="126"/>
      <c r="EA275" s="126"/>
      <c r="EB275" s="126"/>
      <c r="EC275" s="126"/>
      <c r="ED275" s="126"/>
      <c r="EE275" s="126"/>
      <c r="EF275" s="126"/>
      <c r="EG275" s="126"/>
      <c r="EH275" s="126"/>
      <c r="EI275" s="126"/>
      <c r="FB275" s="169" t="str">
        <f>IF(FL271&lt;&gt;"",IF(AND(AND(FB271&gt;-1,FB273&gt;-1),OR(FB271&gt;10,FB273&gt;10),ABS(FB271-FB273)&gt;1,IF(OR(FB271&gt;11,FB273&gt;11),ABS(FB271-FB273)=2,TRUE),FB271=INT(FB271),FB273=INT(FB273)),"","Error"),"")</f>
        <v/>
      </c>
      <c r="FC275" s="169"/>
      <c r="FD275" s="169" t="str">
        <f>IF(FL271&lt;&gt;"",IF(AND(AND(FD271&gt;-1,FD273&gt;-1),OR(FD271&gt;10,FD273&gt;10),ABS(FD271-FD273)&gt;1,IF(OR(FD271&gt;11,FD273&gt;11),ABS(FD271-FD273)=2,TRUE),FD271=INT(FD271),FD273=INT(FD273)),"","Error"),"")</f>
        <v/>
      </c>
      <c r="FE275" s="169"/>
      <c r="FF275" s="169" t="str">
        <f>IF(FL271&lt;&gt;"",IF(AND(AND(FF271&gt;-1,FF273&gt;-1),OR(FF271&gt;10,FF273&gt;10),ABS(FF271-FF273)&gt;1,IF(OR(FF271&gt;11,FF273&gt;11),ABS(FF271-FF273)=2,TRUE),FF271=INT(FF271),FF273=INT(FF273)),"","Error"),"")</f>
        <v/>
      </c>
      <c r="FG275" s="169"/>
      <c r="FH275" s="169" t="str">
        <f>IF(AND(FL271&lt;&gt;"",FH271&lt;&gt;""),IF(AND(AND(FH271&gt;-1,FH273&gt;-1),OR(FH271&gt;10,FH273&gt;10),ABS(FH271-FH273)&gt;1,IF(OR(FH271&gt;11,FH273&gt;11),ABS(FH271-FH273)=2,TRUE),FH271=INT(FH271),FH273=INT(FH273)),"","Error"),"")</f>
        <v/>
      </c>
      <c r="FI275" s="169"/>
      <c r="FJ275" s="169" t="str">
        <f>IF(AND(FL271&lt;&gt;"",FJ271&lt;&gt;""),IF(AND(AND(FJ271&gt;-1,FJ273&gt;-1),OR(FJ271&gt;10,FJ273&gt;10),ABS(FJ271-FJ273)&gt;1,IF(OR(FJ271&gt;11,FJ273&gt;11),ABS(FJ271-FJ273)=2,TRUE),FJ271=INT(FJ271),FJ273=INT(FJ273)),"","Error"),"")</f>
        <v/>
      </c>
      <c r="FK275" s="169"/>
    </row>
    <row r="276" spans="1:170" ht="11.25" customHeight="1">
      <c r="A276" s="212"/>
      <c r="B276" s="213"/>
      <c r="C276" s="218"/>
      <c r="D276" s="218"/>
      <c r="E276" s="218"/>
      <c r="F276" s="218"/>
      <c r="G276" s="218"/>
      <c r="H276" s="218"/>
      <c r="I276" s="218"/>
      <c r="J276" s="218"/>
      <c r="K276" s="218"/>
      <c r="L276" s="218"/>
      <c r="M276" s="218"/>
      <c r="N276" s="218"/>
      <c r="O276" s="218"/>
      <c r="P276" s="218"/>
      <c r="Q276" s="218"/>
      <c r="R276" s="218"/>
      <c r="S276" s="218"/>
      <c r="T276" s="218"/>
      <c r="U276" s="218"/>
      <c r="V276" s="218"/>
      <c r="W276" s="219"/>
      <c r="X276" s="232"/>
      <c r="Y276" s="233"/>
      <c r="Z276" s="234"/>
      <c r="AA276" s="233"/>
      <c r="AB276" s="234"/>
      <c r="AC276" s="233"/>
      <c r="AD276" s="234"/>
      <c r="AE276" s="233"/>
      <c r="AF276" s="363"/>
      <c r="AG276" s="364"/>
      <c r="AH276" s="234"/>
      <c r="AI276" s="233"/>
      <c r="AJ276" s="234"/>
      <c r="AK276" s="233"/>
      <c r="AL276" s="241"/>
      <c r="AM276" s="240"/>
      <c r="AN276" s="258"/>
      <c r="AO276" s="243"/>
      <c r="AQ276" s="126"/>
      <c r="AR276" s="126"/>
      <c r="AS276" s="126"/>
      <c r="AT276" s="126"/>
      <c r="AU276" s="126"/>
      <c r="AV276" s="126"/>
      <c r="AW276" s="126"/>
      <c r="AX276" s="126"/>
      <c r="AY276" s="126"/>
      <c r="AZ276" s="126"/>
      <c r="BA276" s="126"/>
      <c r="BB276" s="126"/>
      <c r="BC276" s="126"/>
      <c r="CG276" s="126"/>
      <c r="CH276" s="126"/>
      <c r="CI276" s="126"/>
      <c r="CJ276" s="126"/>
      <c r="CK276" s="126"/>
      <c r="CL276" s="126"/>
      <c r="CM276" s="126"/>
      <c r="CN276" s="126"/>
      <c r="CO276" s="126"/>
      <c r="CP276" s="126"/>
      <c r="CQ276" s="126"/>
      <c r="CR276" s="126"/>
      <c r="CS276" s="126"/>
      <c r="DW276" s="126"/>
      <c r="DX276" s="126"/>
      <c r="DY276" s="126"/>
      <c r="DZ276" s="126"/>
      <c r="EA276" s="126"/>
      <c r="EB276" s="126"/>
      <c r="EC276" s="126"/>
      <c r="ED276" s="126"/>
      <c r="EE276" s="126"/>
      <c r="EF276" s="126"/>
      <c r="EG276" s="126"/>
      <c r="EH276" s="126"/>
      <c r="EI276" s="126"/>
    </row>
    <row r="277" spans="1:170" ht="11.25" customHeight="1">
      <c r="A277" s="210" t="str">
        <f>AH265</f>
        <v>F</v>
      </c>
      <c r="B277" s="211"/>
      <c r="C277" s="357"/>
      <c r="D277" s="343"/>
      <c r="E277" s="343"/>
      <c r="F277" s="343"/>
      <c r="G277" s="343"/>
      <c r="H277" s="343"/>
      <c r="I277" s="343"/>
      <c r="J277" s="343"/>
      <c r="K277" s="343"/>
      <c r="L277" s="343"/>
      <c r="M277" s="215"/>
      <c r="N277" s="215"/>
      <c r="O277" s="215"/>
      <c r="P277" s="343"/>
      <c r="Q277" s="343"/>
      <c r="R277" s="343"/>
      <c r="S277" s="343"/>
      <c r="T277" s="343"/>
      <c r="U277" s="343"/>
      <c r="V277" s="343"/>
      <c r="W277" s="344"/>
      <c r="X277" s="220" t="str">
        <f>IF(AH267&lt;&gt;"",IF(AH267="W","L","W"),"")</f>
        <v/>
      </c>
      <c r="Y277" s="221"/>
      <c r="Z277" s="227" t="str">
        <f>IF(AH269&lt;&gt;"",IF(AH269="W","L","W"),"")</f>
        <v/>
      </c>
      <c r="AA277" s="221"/>
      <c r="AB277" s="227" t="str">
        <f>IF(AH271&lt;&gt;"",IF(AH271="W","L","W"),"")</f>
        <v/>
      </c>
      <c r="AC277" s="221"/>
      <c r="AD277" s="227" t="str">
        <f>IF(AH273&lt;&gt;"",IF(AH273="W","L","W"),"")</f>
        <v/>
      </c>
      <c r="AE277" s="221"/>
      <c r="AF277" s="227" t="str">
        <f>IF(AH275&lt;&gt;"",IF(AH275="W","L","W"),"")</f>
        <v/>
      </c>
      <c r="AG277" s="221"/>
      <c r="AH277" s="228"/>
      <c r="AI277" s="229"/>
      <c r="AJ277" s="227" t="str">
        <f>IF($D263="1P",IF(AN294=AN296,IF(AL294=AL296,IF(AJ294&lt;&gt;"",IF(AJ294&gt;AJ296,"W","L"),""),IF(AL294&gt;AL296,"W","L")),IF(AN294&gt;AN296,"W","L")),IF(AN282=AN284,IF(AL282=AL284,IF(AJ282&lt;&gt;"",IF(AJ282&gt;AJ284,"W","L"),""),IF(AL282&gt;AL284,"W","L")),IF(AN282&gt;AN284,"W","L")))</f>
        <v/>
      </c>
      <c r="AK277" s="221"/>
      <c r="AL277" s="353" t="str">
        <f>IF(OR(COUNTIF(X277:AJ277,"W"),COUNTIF(X277:AJ277,"L")),COUNTIF(X277:AJ277,"W")*2+COUNTIF(X277:AJ277,"L"),"")</f>
        <v/>
      </c>
      <c r="AM277" s="354"/>
      <c r="AN277" s="355" t="str">
        <f>IF(AL277&lt;&gt;"",RANK(AL277,AL267:AL279,0),"")</f>
        <v/>
      </c>
      <c r="AO277" s="356"/>
      <c r="AQ277" s="127"/>
      <c r="AR277" s="127"/>
      <c r="AS277" s="127"/>
      <c r="AT277" s="127"/>
      <c r="AU277" s="127"/>
      <c r="AV277" s="127"/>
      <c r="AW277" s="127"/>
      <c r="AX277" s="127"/>
      <c r="AY277" s="127"/>
      <c r="AZ277" s="127"/>
      <c r="BA277" s="127"/>
      <c r="BB277" s="127"/>
      <c r="BC277" s="127"/>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G277" s="127"/>
      <c r="CH277" s="127"/>
      <c r="CI277" s="127"/>
      <c r="CJ277" s="127"/>
      <c r="CK277" s="127"/>
      <c r="CL277" s="127"/>
      <c r="CM277" s="127"/>
      <c r="CN277" s="127"/>
      <c r="CO277" s="127"/>
      <c r="CP277" s="127"/>
      <c r="CQ277" s="127"/>
      <c r="CR277" s="127"/>
      <c r="CS277" s="127"/>
      <c r="CT277" s="40"/>
      <c r="CU277" s="40"/>
      <c r="CV277" s="40"/>
      <c r="CW277" s="40"/>
      <c r="CX277" s="40"/>
      <c r="CY277" s="40"/>
      <c r="CZ277" s="40"/>
      <c r="DA277" s="40"/>
      <c r="DB277" s="40"/>
      <c r="DC277" s="40"/>
      <c r="DD277" s="40"/>
      <c r="DE277" s="40"/>
      <c r="DF277" s="40"/>
      <c r="DG277" s="40"/>
      <c r="DH277" s="40"/>
      <c r="DI277" s="40"/>
      <c r="DJ277" s="40"/>
      <c r="DK277" s="40"/>
      <c r="DL277" s="40"/>
      <c r="DM277" s="40"/>
      <c r="DN277" s="40"/>
      <c r="DO277" s="40"/>
      <c r="DP277" s="40"/>
      <c r="DQ277" s="40"/>
      <c r="DR277" s="40"/>
      <c r="DS277" s="40"/>
      <c r="DT277" s="40"/>
      <c r="DU277" s="40"/>
      <c r="DW277" s="127"/>
      <c r="DX277" s="127"/>
      <c r="DY277" s="127"/>
      <c r="DZ277" s="127"/>
      <c r="EA277" s="127"/>
      <c r="EB277" s="127"/>
      <c r="EC277" s="127"/>
      <c r="ED277" s="127"/>
      <c r="EE277" s="127"/>
      <c r="EF277" s="127"/>
      <c r="EG277" s="127"/>
      <c r="EH277" s="127"/>
      <c r="EI277" s="127"/>
      <c r="EJ277" s="40"/>
      <c r="EK277" s="40"/>
      <c r="EL277" s="40"/>
      <c r="EM277" s="40"/>
      <c r="EN277" s="40"/>
      <c r="EO277" s="40"/>
      <c r="EP277" s="40"/>
      <c r="EQ277" s="40"/>
      <c r="ER277" s="40"/>
      <c r="ES277" s="40"/>
      <c r="ET277" s="40"/>
      <c r="EU277" s="40"/>
      <c r="EV277" s="40"/>
      <c r="EW277" s="40"/>
      <c r="EX277" s="40"/>
      <c r="EY277" s="40"/>
      <c r="EZ277" s="40"/>
      <c r="FA277" s="40"/>
      <c r="FB277" s="40"/>
      <c r="FC277" s="40"/>
      <c r="FD277" s="40"/>
      <c r="FE277" s="40"/>
      <c r="FF277" s="40"/>
      <c r="FG277" s="40"/>
      <c r="FH277" s="40"/>
      <c r="FI277" s="40"/>
      <c r="FJ277" s="40"/>
      <c r="FK277" s="40"/>
    </row>
    <row r="278" spans="1:170" ht="11.25" customHeight="1">
      <c r="A278" s="212"/>
      <c r="B278" s="213"/>
      <c r="C278" s="218"/>
      <c r="D278" s="218"/>
      <c r="E278" s="218"/>
      <c r="F278" s="218"/>
      <c r="G278" s="218"/>
      <c r="H278" s="218"/>
      <c r="I278" s="218"/>
      <c r="J278" s="218"/>
      <c r="K278" s="218"/>
      <c r="L278" s="218"/>
      <c r="M278" s="218"/>
      <c r="N278" s="218"/>
      <c r="O278" s="218"/>
      <c r="P278" s="218"/>
      <c r="Q278" s="218"/>
      <c r="R278" s="218"/>
      <c r="S278" s="218"/>
      <c r="T278" s="218"/>
      <c r="U278" s="218"/>
      <c r="V278" s="218"/>
      <c r="W278" s="219"/>
      <c r="X278" s="232"/>
      <c r="Y278" s="233"/>
      <c r="Z278" s="234"/>
      <c r="AA278" s="233"/>
      <c r="AB278" s="234"/>
      <c r="AC278" s="233"/>
      <c r="AD278" s="234"/>
      <c r="AE278" s="233"/>
      <c r="AF278" s="234"/>
      <c r="AG278" s="233"/>
      <c r="AH278" s="235"/>
      <c r="AI278" s="236"/>
      <c r="AJ278" s="234"/>
      <c r="AK278" s="233"/>
      <c r="AL278" s="358"/>
      <c r="AM278" s="359"/>
      <c r="AN278" s="258"/>
      <c r="AO278" s="243"/>
      <c r="AQ278" s="128"/>
      <c r="AR278" s="128"/>
      <c r="AS278" s="128"/>
      <c r="AT278" s="128"/>
      <c r="AU278" s="128"/>
      <c r="AV278" s="128"/>
      <c r="AW278" s="128"/>
      <c r="AX278" s="128"/>
      <c r="AY278" s="128"/>
      <c r="AZ278" s="128"/>
      <c r="BA278" s="128"/>
      <c r="BB278" s="128"/>
      <c r="BC278" s="128"/>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G278" s="128"/>
      <c r="CH278" s="128"/>
      <c r="CI278" s="128"/>
      <c r="CJ278" s="128"/>
      <c r="CK278" s="128"/>
      <c r="CL278" s="128"/>
      <c r="CM278" s="128"/>
      <c r="CN278" s="128"/>
      <c r="CO278" s="128"/>
      <c r="CP278" s="128"/>
      <c r="CQ278" s="128"/>
      <c r="CR278" s="128"/>
      <c r="CS278" s="128"/>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W278" s="128"/>
      <c r="DX278" s="128"/>
      <c r="DY278" s="128"/>
      <c r="DZ278" s="128"/>
      <c r="EA278" s="128"/>
      <c r="EB278" s="128"/>
      <c r="EC278" s="128"/>
      <c r="ED278" s="128"/>
      <c r="EE278" s="128"/>
      <c r="EF278" s="128"/>
      <c r="EG278" s="128"/>
      <c r="EH278" s="128"/>
      <c r="EI278" s="128"/>
      <c r="EJ278" s="41"/>
      <c r="EK278" s="41"/>
      <c r="EL278" s="41"/>
      <c r="EM278" s="41"/>
      <c r="EN278" s="41"/>
      <c r="EO278" s="41"/>
      <c r="EP278" s="41"/>
      <c r="EQ278" s="41"/>
      <c r="ER278" s="41"/>
      <c r="ES278" s="41"/>
      <c r="ET278" s="41"/>
      <c r="EU278" s="41"/>
      <c r="EV278" s="41"/>
      <c r="EW278" s="41"/>
      <c r="EX278" s="41"/>
      <c r="EY278" s="41"/>
      <c r="EZ278" s="41"/>
      <c r="FA278" s="41"/>
      <c r="FB278" s="41"/>
      <c r="FC278" s="41"/>
      <c r="FD278" s="41"/>
      <c r="FE278" s="41"/>
      <c r="FF278" s="41"/>
      <c r="FG278" s="41"/>
      <c r="FH278" s="41"/>
      <c r="FI278" s="41"/>
      <c r="FJ278" s="41"/>
      <c r="FK278" s="41"/>
    </row>
    <row r="279" spans="1:170" ht="11.25" customHeight="1">
      <c r="A279" s="210" t="str">
        <f>AJ265</f>
        <v>G</v>
      </c>
      <c r="B279" s="211"/>
      <c r="C279" s="357"/>
      <c r="D279" s="343"/>
      <c r="E279" s="343"/>
      <c r="F279" s="343"/>
      <c r="G279" s="343"/>
      <c r="H279" s="343"/>
      <c r="I279" s="343"/>
      <c r="J279" s="343"/>
      <c r="K279" s="343"/>
      <c r="L279" s="343"/>
      <c r="M279" s="215"/>
      <c r="N279" s="215"/>
      <c r="O279" s="215"/>
      <c r="P279" s="343"/>
      <c r="Q279" s="343"/>
      <c r="R279" s="343"/>
      <c r="S279" s="343"/>
      <c r="T279" s="343"/>
      <c r="U279" s="343"/>
      <c r="V279" s="343"/>
      <c r="W279" s="344"/>
      <c r="X279" s="220" t="str">
        <f>IF(AJ267&lt;&gt;"",IF(AJ267="W","L","W"),"")</f>
        <v/>
      </c>
      <c r="Y279" s="221"/>
      <c r="Z279" s="227" t="str">
        <f>IF(AJ269&lt;&gt;"",IF(AJ269="W","L","W"),"")</f>
        <v/>
      </c>
      <c r="AA279" s="221"/>
      <c r="AB279" s="227" t="str">
        <f>IF(AJ271&lt;&gt;"",IF(AJ271="W","L","W"),"")</f>
        <v/>
      </c>
      <c r="AC279" s="221"/>
      <c r="AD279" s="227" t="str">
        <f>IF(AJ273&lt;&gt;"",IF(AJ273="W","L","W"),"")</f>
        <v/>
      </c>
      <c r="AE279" s="221"/>
      <c r="AF279" s="227" t="str">
        <f>IF(AJ275&lt;&gt;"",IF(AJ275="W","L","W"),"")</f>
        <v/>
      </c>
      <c r="AG279" s="221"/>
      <c r="AH279" s="227" t="str">
        <f>IF(AJ277&lt;&gt;"",IF(AJ277="W","L","W"),"")</f>
        <v/>
      </c>
      <c r="AI279" s="221"/>
      <c r="AJ279" s="228"/>
      <c r="AK279" s="351"/>
      <c r="AL279" s="353" t="str">
        <f>IF(OR(COUNTIF(X279:AJ279,"W"),COUNTIF(X279:AJ279,"L")),COUNTIF(X279:AJ279,"W")*2+COUNTIF(X279:AJ279,"L"),"")</f>
        <v/>
      </c>
      <c r="AM279" s="354"/>
      <c r="AN279" s="355" t="str">
        <f>IF(AL279&lt;&gt;"",RANK(AL279,AL267:AL279,0),"")</f>
        <v/>
      </c>
      <c r="AO279" s="356"/>
      <c r="AQ279" s="126"/>
      <c r="AR279" s="126"/>
      <c r="AS279" s="126"/>
      <c r="AT279" s="126"/>
      <c r="AU279" s="126"/>
      <c r="AV279" s="126"/>
      <c r="AW279" s="126"/>
      <c r="AX279" s="126"/>
      <c r="AY279" s="126"/>
      <c r="AZ279" s="126"/>
      <c r="BA279" s="126"/>
      <c r="BB279" s="126"/>
      <c r="BC279" s="126"/>
      <c r="CG279" s="126"/>
      <c r="CH279" s="126"/>
      <c r="CI279" s="126"/>
      <c r="CJ279" s="126"/>
      <c r="CK279" s="126"/>
      <c r="CL279" s="126"/>
      <c r="CM279" s="126"/>
      <c r="CN279" s="126"/>
      <c r="CO279" s="126"/>
      <c r="CP279" s="126"/>
      <c r="CQ279" s="126"/>
      <c r="CR279" s="126"/>
      <c r="CS279" s="126"/>
      <c r="DW279" s="126"/>
      <c r="DX279" s="126"/>
      <c r="DY279" s="126"/>
      <c r="DZ279" s="126"/>
      <c r="EA279" s="126"/>
      <c r="EB279" s="126"/>
      <c r="EC279" s="126"/>
      <c r="ED279" s="126"/>
      <c r="EE279" s="126"/>
      <c r="EF279" s="126"/>
      <c r="EG279" s="126"/>
      <c r="EH279" s="126"/>
      <c r="EI279" s="126"/>
    </row>
    <row r="280" spans="1:170" ht="11.25" customHeight="1" thickBot="1">
      <c r="A280" s="212"/>
      <c r="B280" s="213"/>
      <c r="C280" s="218"/>
      <c r="D280" s="218"/>
      <c r="E280" s="218"/>
      <c r="F280" s="218"/>
      <c r="G280" s="218"/>
      <c r="H280" s="218"/>
      <c r="I280" s="218"/>
      <c r="J280" s="218"/>
      <c r="K280" s="218"/>
      <c r="L280" s="218"/>
      <c r="M280" s="218"/>
      <c r="N280" s="218"/>
      <c r="O280" s="218"/>
      <c r="P280" s="218"/>
      <c r="Q280" s="218"/>
      <c r="R280" s="218"/>
      <c r="S280" s="218"/>
      <c r="T280" s="218"/>
      <c r="U280" s="218"/>
      <c r="V280" s="218"/>
      <c r="W280" s="219"/>
      <c r="X280" s="222"/>
      <c r="Y280" s="223"/>
      <c r="Z280" s="226"/>
      <c r="AA280" s="223"/>
      <c r="AB280" s="226"/>
      <c r="AC280" s="223"/>
      <c r="AD280" s="226"/>
      <c r="AE280" s="223"/>
      <c r="AF280" s="226"/>
      <c r="AG280" s="223"/>
      <c r="AH280" s="226"/>
      <c r="AI280" s="223"/>
      <c r="AJ280" s="230"/>
      <c r="AK280" s="352"/>
      <c r="AL280" s="347"/>
      <c r="AM280" s="348"/>
      <c r="AN280" s="248"/>
      <c r="AO280" s="249"/>
      <c r="AP280" s="2"/>
      <c r="AQ280" s="127"/>
      <c r="AR280" s="127"/>
      <c r="AS280" s="127"/>
      <c r="AT280" s="127"/>
      <c r="AU280" s="127"/>
      <c r="AV280" s="127"/>
      <c r="AW280" s="127"/>
      <c r="AX280" s="127"/>
      <c r="AY280" s="127"/>
      <c r="AZ280" s="127"/>
      <c r="BA280" s="127"/>
      <c r="BB280" s="127"/>
      <c r="BC280" s="127"/>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G280" s="127"/>
      <c r="CH280" s="127"/>
      <c r="CI280" s="127"/>
      <c r="CJ280" s="127"/>
      <c r="CK280" s="127"/>
      <c r="CL280" s="127"/>
      <c r="CM280" s="127"/>
      <c r="CN280" s="127"/>
      <c r="CO280" s="127"/>
      <c r="CP280" s="127"/>
      <c r="CQ280" s="127"/>
      <c r="CR280" s="127"/>
      <c r="CS280" s="127"/>
      <c r="CT280" s="40"/>
      <c r="CU280" s="40"/>
      <c r="CV280" s="40"/>
      <c r="CW280" s="40"/>
      <c r="CX280" s="40"/>
      <c r="CY280" s="40"/>
      <c r="CZ280" s="40"/>
      <c r="DA280" s="40"/>
      <c r="DB280" s="40"/>
      <c r="DC280" s="40"/>
      <c r="DD280" s="40"/>
      <c r="DE280" s="40"/>
      <c r="DF280" s="40"/>
      <c r="DG280" s="40"/>
      <c r="DH280" s="40"/>
      <c r="DI280" s="40"/>
      <c r="DJ280" s="40"/>
      <c r="DK280" s="40"/>
      <c r="DL280" s="40"/>
      <c r="DM280" s="40"/>
      <c r="DN280" s="40"/>
      <c r="DO280" s="40"/>
      <c r="DP280" s="40"/>
      <c r="DQ280" s="40"/>
      <c r="DR280" s="40"/>
      <c r="DS280" s="40"/>
      <c r="DT280" s="40"/>
      <c r="DU280" s="40"/>
      <c r="DV280" s="2"/>
      <c r="DW280" s="127"/>
      <c r="DX280" s="127"/>
      <c r="DY280" s="127"/>
      <c r="DZ280" s="127"/>
      <c r="EA280" s="127"/>
      <c r="EB280" s="127"/>
      <c r="EC280" s="127"/>
      <c r="ED280" s="127"/>
      <c r="EE280" s="127"/>
      <c r="EF280" s="127"/>
      <c r="EG280" s="127"/>
      <c r="EH280" s="127"/>
      <c r="EI280" s="127"/>
      <c r="EJ280" s="40"/>
      <c r="EK280" s="40"/>
      <c r="EL280" s="40"/>
      <c r="EM280" s="40"/>
      <c r="EN280" s="40"/>
      <c r="EO280" s="40"/>
      <c r="EP280" s="40"/>
      <c r="EQ280" s="40"/>
      <c r="ER280" s="40"/>
      <c r="ES280" s="40"/>
      <c r="ET280" s="40"/>
      <c r="EU280" s="40"/>
      <c r="EV280" s="40"/>
      <c r="EW280" s="40"/>
      <c r="EX280" s="40"/>
      <c r="EY280" s="40"/>
      <c r="EZ280" s="40"/>
      <c r="FA280" s="40"/>
      <c r="FB280" s="40"/>
      <c r="FC280" s="40"/>
      <c r="FD280" s="40"/>
      <c r="FE280" s="40"/>
      <c r="FF280" s="40"/>
      <c r="FG280" s="40"/>
      <c r="FH280" s="40"/>
      <c r="FI280" s="40"/>
      <c r="FJ280" s="40"/>
      <c r="FK280" s="40"/>
      <c r="FL280" s="2"/>
      <c r="FM280" s="2"/>
      <c r="FN280" s="2"/>
    </row>
    <row r="281" spans="1:170" ht="11.25" customHeight="1" thickBo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154" t="str">
        <f>CONCATENATE($A265," ",$D265,","," ",$F263)</f>
        <v>Group: 5, Men's Singles</v>
      </c>
      <c r="AR281" s="155"/>
      <c r="AS281" s="155"/>
      <c r="AT281" s="155"/>
      <c r="AU281" s="155"/>
      <c r="AV281" s="155"/>
      <c r="AW281" s="155"/>
      <c r="AX281" s="155"/>
      <c r="AY281" s="155"/>
      <c r="AZ281" s="155"/>
      <c r="BA281" s="155"/>
      <c r="BB281" s="155"/>
      <c r="BC281" s="156"/>
      <c r="BD281" s="163">
        <f>A290</f>
        <v>3</v>
      </c>
      <c r="BE281" s="164"/>
      <c r="BF281" s="183" t="str">
        <f>C290</f>
        <v>D</v>
      </c>
      <c r="BG281" s="185" t="str">
        <f>IF(VLOOKUP($BF281,$A267:$C279,3,FALSE)=0,"",CONCATENATE(VLOOKUP(VLOOKUP($BF281,$A267:$C279,3,FALSE),Players!$C:$G,4,FALSE)," ",VLOOKUP($BF281,$A267:$C279,3,FALSE)," ",IF(ISERROR(VLOOKUP(VLOOKUP($BF281,$A267:$C279,3,FALSE),Players!$C:$G,5,FALSE)),"()",CONCATENATE("(",VLOOKUP(VLOOKUP($BF281,$A267:$C279,3,FALSE),Players!$C:$G,5,FALSE),")"))))</f>
        <v/>
      </c>
      <c r="BH281" s="186"/>
      <c r="BI281" s="186"/>
      <c r="BJ281" s="186"/>
      <c r="BK281" s="186"/>
      <c r="BL281" s="186"/>
      <c r="BM281" s="186"/>
      <c r="BN281" s="186"/>
      <c r="BO281" s="186"/>
      <c r="BP281" s="186"/>
      <c r="BQ281" s="186"/>
      <c r="BR281" s="186"/>
      <c r="BS281" s="186"/>
      <c r="BT281" s="186"/>
      <c r="BU281" s="187"/>
      <c r="BV281" s="170" t="str">
        <f>IF(D290&lt;&gt;"",D290,"")</f>
        <v/>
      </c>
      <c r="BW281" s="171"/>
      <c r="BX281" s="335" t="str">
        <f>IF(F290&lt;&gt;"",F290,"")</f>
        <v/>
      </c>
      <c r="BY281" s="171"/>
      <c r="BZ281" s="335" t="str">
        <f>IF(H290&lt;&gt;"",H290,"")</f>
        <v/>
      </c>
      <c r="CA281" s="171"/>
      <c r="CB281" s="335" t="str">
        <f>IF(J290&lt;&gt;"",J290,"")</f>
        <v/>
      </c>
      <c r="CC281" s="171"/>
      <c r="CD281" s="335" t="str">
        <f>IF(L290&lt;&gt;"",L290,"")</f>
        <v/>
      </c>
      <c r="CE281" s="337"/>
      <c r="CF281" s="174" t="str">
        <f>IF($CD281=$CD283,IF($CB281=$CB283,IF($BZ281&lt;&gt;"",IF($BZ281&gt;$BZ283,"W","L"),""),IF($CB281&gt;$CB283,"W","L")),IF($CD281&gt;$CD283,"W","L"))</f>
        <v/>
      </c>
      <c r="CG281" s="154" t="str">
        <f>CONCATENATE($A265," ",$D265,","," ",$F263)</f>
        <v>Group: 5, Men's Singles</v>
      </c>
      <c r="CH281" s="155"/>
      <c r="CI281" s="155"/>
      <c r="CJ281" s="155"/>
      <c r="CK281" s="155"/>
      <c r="CL281" s="155"/>
      <c r="CM281" s="155"/>
      <c r="CN281" s="155"/>
      <c r="CO281" s="155"/>
      <c r="CP281" s="155"/>
      <c r="CQ281" s="155"/>
      <c r="CR281" s="155"/>
      <c r="CS281" s="156"/>
      <c r="CT281" s="163">
        <f>O290</f>
        <v>10</v>
      </c>
      <c r="CU281" s="164"/>
      <c r="CV281" s="183" t="str">
        <f>Q290</f>
        <v>A</v>
      </c>
      <c r="CW281" s="185" t="str">
        <f>IF(VLOOKUP($CV281,$A267:$C279,3,FALSE)=0,"",CONCATENATE(VLOOKUP(VLOOKUP($CV281,$A267:$C279,3,FALSE),Players!$C:$G,4,FALSE)," ",VLOOKUP($CV281,$A267:$C279,3,FALSE)," ",IF(ISERROR(VLOOKUP(VLOOKUP($CV281,$A267:$C279,3,FALSE),Players!$C:$G,5,FALSE)),"()",CONCATENATE("(",VLOOKUP(VLOOKUP($CV281,$A267:$C279,3,FALSE),Players!$C:$G,5,FALSE),")"))))</f>
        <v/>
      </c>
      <c r="CX281" s="186"/>
      <c r="CY281" s="186"/>
      <c r="CZ281" s="186"/>
      <c r="DA281" s="186"/>
      <c r="DB281" s="186"/>
      <c r="DC281" s="186"/>
      <c r="DD281" s="186"/>
      <c r="DE281" s="186"/>
      <c r="DF281" s="186"/>
      <c r="DG281" s="186"/>
      <c r="DH281" s="186"/>
      <c r="DI281" s="186"/>
      <c r="DJ281" s="186"/>
      <c r="DK281" s="187"/>
      <c r="DL281" s="170" t="str">
        <f>IF(R290&lt;&gt;"",R290,"")</f>
        <v/>
      </c>
      <c r="DM281" s="171"/>
      <c r="DN281" s="335" t="str">
        <f>IF(T290&lt;&gt;"",T290,"")</f>
        <v/>
      </c>
      <c r="DO281" s="171"/>
      <c r="DP281" s="335" t="str">
        <f>IF(V290&lt;&gt;"",V290,"")</f>
        <v/>
      </c>
      <c r="DQ281" s="171"/>
      <c r="DR281" s="335" t="str">
        <f>IF(X290&lt;&gt;"",X290,"")</f>
        <v/>
      </c>
      <c r="DS281" s="171"/>
      <c r="DT281" s="335" t="str">
        <f>IF(Z290&lt;&gt;"",Z290,"")</f>
        <v/>
      </c>
      <c r="DU281" s="337"/>
      <c r="DV281" s="174" t="str">
        <f>IF($DT281=$DT283,IF($DR281=$DR283,IF($DP281&lt;&gt;"",IF($DP281&gt;$DP283,"W","L"),""),IF($DR281&gt;$DR283,"W","L")),IF($DT281&gt;$DT283,"W","L"))</f>
        <v/>
      </c>
      <c r="DW281" s="154" t="str">
        <f>CONCATENATE($A265," ",$D265,","," ",$F263)</f>
        <v>Group: 5, Men's Singles</v>
      </c>
      <c r="DX281" s="155"/>
      <c r="DY281" s="155"/>
      <c r="DZ281" s="155"/>
      <c r="EA281" s="155"/>
      <c r="EB281" s="155"/>
      <c r="EC281" s="155"/>
      <c r="ED281" s="155"/>
      <c r="EE281" s="155"/>
      <c r="EF281" s="155"/>
      <c r="EG281" s="155"/>
      <c r="EH281" s="155"/>
      <c r="EI281" s="156"/>
      <c r="EJ281" s="163">
        <f>AC290</f>
        <v>17</v>
      </c>
      <c r="EK281" s="164"/>
      <c r="EL281" s="183" t="str">
        <f>AE290</f>
        <v>D</v>
      </c>
      <c r="EM281" s="185" t="str">
        <f>IF(VLOOKUP($EL281,$A267:$C279,3,FALSE)=0,"",CONCATENATE(VLOOKUP(VLOOKUP($EL281,$A267:$C279,3,FALSE),Players!$C:$G,4,FALSE)," ",VLOOKUP($EL281,$A267:$C279,3,FALSE)," ",IF(ISERROR(VLOOKUP(VLOOKUP($EL281,$A267:$C279,3,FALSE),Players!$C:$G,5,FALSE)),"()",CONCATENATE("(",VLOOKUP(VLOOKUP($EL281,$A267:$C279,3,FALSE),Players!$C:$G,5,FALSE),")"))))</f>
        <v/>
      </c>
      <c r="EN281" s="186"/>
      <c r="EO281" s="186"/>
      <c r="EP281" s="186"/>
      <c r="EQ281" s="186"/>
      <c r="ER281" s="186"/>
      <c r="ES281" s="186"/>
      <c r="ET281" s="186"/>
      <c r="EU281" s="186"/>
      <c r="EV281" s="186"/>
      <c r="EW281" s="186"/>
      <c r="EX281" s="186"/>
      <c r="EY281" s="186"/>
      <c r="EZ281" s="186"/>
      <c r="FA281" s="187"/>
      <c r="FB281" s="170" t="str">
        <f>IF(AF290&lt;&gt;"",AF290,"")</f>
        <v/>
      </c>
      <c r="FC281" s="171"/>
      <c r="FD281" s="335" t="str">
        <f>IF(AH290&lt;&gt;"",AH290,"")</f>
        <v/>
      </c>
      <c r="FE281" s="171"/>
      <c r="FF281" s="335" t="str">
        <f>IF(AJ290&lt;&gt;"",AJ290,"")</f>
        <v/>
      </c>
      <c r="FG281" s="171"/>
      <c r="FH281" s="335" t="str">
        <f>IF(AL290&lt;&gt;"",AL290,"")</f>
        <v/>
      </c>
      <c r="FI281" s="171"/>
      <c r="FJ281" s="335" t="str">
        <f>IF(AN290&lt;&gt;"",AN290,"")</f>
        <v/>
      </c>
      <c r="FK281" s="337"/>
      <c r="FL281" s="174" t="str">
        <f>IF($FJ281=$FJ283,IF($FH281=$FH283,IF($FF281&lt;&gt;"",IF($FF281&gt;$FF283,"W","L"),""),IF($FH281&gt;$FH283,"W","L")),IF($FJ281&gt;$FJ283,"W","L"))</f>
        <v/>
      </c>
      <c r="FM281" s="2"/>
      <c r="FN281" s="2"/>
    </row>
    <row r="282" spans="1:170" ht="11.25" customHeight="1">
      <c r="A282" s="170">
        <v>1</v>
      </c>
      <c r="B282" s="191"/>
      <c r="C282" s="183" t="str">
        <f>IF($D263="1P","B","B")</f>
        <v>B</v>
      </c>
      <c r="D282" s="197"/>
      <c r="E282" s="198"/>
      <c r="F282" s="197"/>
      <c r="G282" s="198"/>
      <c r="H282" s="197"/>
      <c r="I282" s="198"/>
      <c r="J282" s="197"/>
      <c r="K282" s="198"/>
      <c r="L282" s="197"/>
      <c r="M282" s="208"/>
      <c r="N282" s="69" t="str">
        <f>IF(CF261&lt;&gt;"",IF(CF261="W",IF(SUM(IF(D282&gt;D284,1,0),IF(F282&gt;F284,1,0),IF(H282&gt;H284,1,0),IF(J282&gt;J284,1,0),IF(L282&gt;L284,1,0))&lt;&gt;3,"E",""),""),"")</f>
        <v/>
      </c>
      <c r="O282" s="170">
        <v>8</v>
      </c>
      <c r="P282" s="191"/>
      <c r="Q282" s="183" t="str">
        <f>IF($D263="1P","E","D")</f>
        <v>D</v>
      </c>
      <c r="R282" s="197"/>
      <c r="S282" s="198"/>
      <c r="T282" s="197"/>
      <c r="U282" s="198"/>
      <c r="V282" s="197"/>
      <c r="W282" s="198"/>
      <c r="X282" s="197"/>
      <c r="Y282" s="198"/>
      <c r="Z282" s="197"/>
      <c r="AA282" s="208"/>
      <c r="AB282" s="69" t="str">
        <f>IF(DV261&lt;&gt;"",IF(DV261="W",IF(SUM(IF(R282&gt;R284,1,0),IF(T282&gt;T284,1,0),IF(V282&gt;V284,1,0),IF(X282&gt;X284,1,0),IF(Z282&gt;Z284,1,0))&lt;&gt;3,"E",""),""),"")</f>
        <v/>
      </c>
      <c r="AC282" s="170">
        <v>15</v>
      </c>
      <c r="AD282" s="191"/>
      <c r="AE282" s="183" t="str">
        <f>IF($D263="1P","B","F")</f>
        <v>F</v>
      </c>
      <c r="AF282" s="197"/>
      <c r="AG282" s="198"/>
      <c r="AH282" s="197"/>
      <c r="AI282" s="198"/>
      <c r="AJ282" s="197"/>
      <c r="AK282" s="198"/>
      <c r="AL282" s="197"/>
      <c r="AM282" s="198"/>
      <c r="AN282" s="197"/>
      <c r="AO282" s="208"/>
      <c r="AP282" s="69" t="str">
        <f>IF(FL261&lt;&gt;"",IF(FL261="W",IF(SUM(IF(AF282&gt;AF284,1,0),IF(AH282&gt;AH284,1,0),IF(AJ282&gt;AJ284,1,0),IF(AL282&gt;AL284,1,0),IF(AN282&gt;AN284,1,0))&lt;&gt;3,"E",""),""),"")</f>
        <v/>
      </c>
      <c r="AQ282" s="157"/>
      <c r="AR282" s="158"/>
      <c r="AS282" s="158"/>
      <c r="AT282" s="158"/>
      <c r="AU282" s="158"/>
      <c r="AV282" s="158"/>
      <c r="AW282" s="158"/>
      <c r="AX282" s="158"/>
      <c r="AY282" s="158"/>
      <c r="AZ282" s="158"/>
      <c r="BA282" s="158"/>
      <c r="BB282" s="158"/>
      <c r="BC282" s="159"/>
      <c r="BD282" s="165"/>
      <c r="BE282" s="166"/>
      <c r="BF282" s="184"/>
      <c r="BG282" s="188"/>
      <c r="BH282" s="189"/>
      <c r="BI282" s="189"/>
      <c r="BJ282" s="189"/>
      <c r="BK282" s="189"/>
      <c r="BL282" s="189"/>
      <c r="BM282" s="189"/>
      <c r="BN282" s="189"/>
      <c r="BO282" s="189"/>
      <c r="BP282" s="189"/>
      <c r="BQ282" s="189"/>
      <c r="BR282" s="189"/>
      <c r="BS282" s="189"/>
      <c r="BT282" s="189"/>
      <c r="BU282" s="190"/>
      <c r="BV282" s="172"/>
      <c r="BW282" s="173"/>
      <c r="BX282" s="336"/>
      <c r="BY282" s="173"/>
      <c r="BZ282" s="336"/>
      <c r="CA282" s="173"/>
      <c r="CB282" s="336"/>
      <c r="CC282" s="173"/>
      <c r="CD282" s="336"/>
      <c r="CE282" s="338"/>
      <c r="CF282" s="174"/>
      <c r="CG282" s="157"/>
      <c r="CH282" s="158"/>
      <c r="CI282" s="158"/>
      <c r="CJ282" s="158"/>
      <c r="CK282" s="158"/>
      <c r="CL282" s="158"/>
      <c r="CM282" s="158"/>
      <c r="CN282" s="158"/>
      <c r="CO282" s="158"/>
      <c r="CP282" s="158"/>
      <c r="CQ282" s="158"/>
      <c r="CR282" s="158"/>
      <c r="CS282" s="159"/>
      <c r="CT282" s="165"/>
      <c r="CU282" s="166"/>
      <c r="CV282" s="184"/>
      <c r="CW282" s="188"/>
      <c r="CX282" s="189"/>
      <c r="CY282" s="189"/>
      <c r="CZ282" s="189"/>
      <c r="DA282" s="189"/>
      <c r="DB282" s="189"/>
      <c r="DC282" s="189"/>
      <c r="DD282" s="189"/>
      <c r="DE282" s="189"/>
      <c r="DF282" s="189"/>
      <c r="DG282" s="189"/>
      <c r="DH282" s="189"/>
      <c r="DI282" s="189"/>
      <c r="DJ282" s="189"/>
      <c r="DK282" s="190"/>
      <c r="DL282" s="172"/>
      <c r="DM282" s="173"/>
      <c r="DN282" s="336"/>
      <c r="DO282" s="173"/>
      <c r="DP282" s="336"/>
      <c r="DQ282" s="173"/>
      <c r="DR282" s="336"/>
      <c r="DS282" s="173"/>
      <c r="DT282" s="336"/>
      <c r="DU282" s="338"/>
      <c r="DV282" s="174"/>
      <c r="DW282" s="157"/>
      <c r="DX282" s="158"/>
      <c r="DY282" s="158"/>
      <c r="DZ282" s="158"/>
      <c r="EA282" s="158"/>
      <c r="EB282" s="158"/>
      <c r="EC282" s="158"/>
      <c r="ED282" s="158"/>
      <c r="EE282" s="158"/>
      <c r="EF282" s="158"/>
      <c r="EG282" s="158"/>
      <c r="EH282" s="158"/>
      <c r="EI282" s="159"/>
      <c r="EJ282" s="165"/>
      <c r="EK282" s="166"/>
      <c r="EL282" s="184"/>
      <c r="EM282" s="188"/>
      <c r="EN282" s="189"/>
      <c r="EO282" s="189"/>
      <c r="EP282" s="189"/>
      <c r="EQ282" s="189"/>
      <c r="ER282" s="189"/>
      <c r="ES282" s="189"/>
      <c r="ET282" s="189"/>
      <c r="EU282" s="189"/>
      <c r="EV282" s="189"/>
      <c r="EW282" s="189"/>
      <c r="EX282" s="189"/>
      <c r="EY282" s="189"/>
      <c r="EZ282" s="189"/>
      <c r="FA282" s="190"/>
      <c r="FB282" s="172"/>
      <c r="FC282" s="173"/>
      <c r="FD282" s="336"/>
      <c r="FE282" s="173"/>
      <c r="FF282" s="336"/>
      <c r="FG282" s="173"/>
      <c r="FH282" s="336"/>
      <c r="FI282" s="173"/>
      <c r="FJ282" s="336"/>
      <c r="FK282" s="338"/>
      <c r="FL282" s="174"/>
      <c r="FM282" s="3"/>
      <c r="FN282" s="3"/>
    </row>
    <row r="283" spans="1:170" ht="11.25" customHeight="1">
      <c r="A283" s="192"/>
      <c r="B283" s="193"/>
      <c r="C283" s="196"/>
      <c r="D283" s="199"/>
      <c r="E283" s="200"/>
      <c r="F283" s="199"/>
      <c r="G283" s="200"/>
      <c r="H283" s="199"/>
      <c r="I283" s="200"/>
      <c r="J283" s="199"/>
      <c r="K283" s="200"/>
      <c r="L283" s="199"/>
      <c r="M283" s="209"/>
      <c r="N283" s="69" t="str">
        <f>IF(CF261&lt;&gt;"",IF(ISERROR(AND(BV265="",BX265="",BZ265="",CB265="",CD265="")),"E",IF(AND(BV265="",BX265="",BZ265="",CB265="",CD265=""),"","E")),"")</f>
        <v/>
      </c>
      <c r="O283" s="192"/>
      <c r="P283" s="193"/>
      <c r="Q283" s="196"/>
      <c r="R283" s="199"/>
      <c r="S283" s="200"/>
      <c r="T283" s="199"/>
      <c r="U283" s="200"/>
      <c r="V283" s="199"/>
      <c r="W283" s="200"/>
      <c r="X283" s="199"/>
      <c r="Y283" s="200"/>
      <c r="Z283" s="199"/>
      <c r="AA283" s="209"/>
      <c r="AB283" s="69" t="str">
        <f>IF(DV261&lt;&gt;"",IF(ISERROR(AND(DL265="",DN265="",DP265="",DQ265="",DT265="")),"E",IF(AND(DL265="",DN265="",DP265="",DR265="",DT265=""),"","E")),"")</f>
        <v/>
      </c>
      <c r="AC283" s="192"/>
      <c r="AD283" s="193"/>
      <c r="AE283" s="196"/>
      <c r="AF283" s="199"/>
      <c r="AG283" s="200"/>
      <c r="AH283" s="199"/>
      <c r="AI283" s="200"/>
      <c r="AJ283" s="199"/>
      <c r="AK283" s="200"/>
      <c r="AL283" s="199"/>
      <c r="AM283" s="200"/>
      <c r="AN283" s="199"/>
      <c r="AO283" s="209"/>
      <c r="AP283" s="69" t="str">
        <f>IF(FL261&lt;&gt;"",IF(ISERROR(AND(FB265="",FD265="",FF265="",FH265="",FJ265="")),"E",IF(AND(FB265="",FD265="",FF265="",FH265="",FJ265=""),"","E")),"")</f>
        <v/>
      </c>
      <c r="AQ283" s="157"/>
      <c r="AR283" s="158"/>
      <c r="AS283" s="158"/>
      <c r="AT283" s="158"/>
      <c r="AU283" s="158"/>
      <c r="AV283" s="158"/>
      <c r="AW283" s="158"/>
      <c r="AX283" s="158"/>
      <c r="AY283" s="158"/>
      <c r="AZ283" s="158"/>
      <c r="BA283" s="158"/>
      <c r="BB283" s="158"/>
      <c r="BC283" s="159"/>
      <c r="BD283" s="165"/>
      <c r="BE283" s="166"/>
      <c r="BF283" s="175" t="str">
        <f>C292</f>
        <v>E</v>
      </c>
      <c r="BG283" s="177" t="str">
        <f>IF(VLOOKUP($BF283,$A267:$C279,3,FALSE)=0,"",CONCATENATE(VLOOKUP(VLOOKUP($BF283,$A267:$C279,3,FALSE),Players!$C:$G,4,FALSE)," ",VLOOKUP($BF283,$A267:$C279,3,FALSE)," ",IF(ISERROR(VLOOKUP(VLOOKUP($BF283,$A267:$C279,3,FALSE),Players!$C:$G,5,FALSE)),"()",CONCATENATE("(",VLOOKUP(VLOOKUP($BF283,$A267:$C279,3,FALSE),Players!$C:$G,5,FALSE),")"))))</f>
        <v/>
      </c>
      <c r="BH283" s="178"/>
      <c r="BI283" s="178"/>
      <c r="BJ283" s="178"/>
      <c r="BK283" s="178"/>
      <c r="BL283" s="178"/>
      <c r="BM283" s="178"/>
      <c r="BN283" s="178"/>
      <c r="BO283" s="178"/>
      <c r="BP283" s="178"/>
      <c r="BQ283" s="178"/>
      <c r="BR283" s="178"/>
      <c r="BS283" s="178"/>
      <c r="BT283" s="178"/>
      <c r="BU283" s="179"/>
      <c r="BV283" s="150" t="str">
        <f>IF(D292&lt;&gt;"",D292,"")</f>
        <v/>
      </c>
      <c r="BW283" s="151"/>
      <c r="BX283" s="288" t="str">
        <f>IF(F292&lt;&gt;"",F292,"")</f>
        <v/>
      </c>
      <c r="BY283" s="151"/>
      <c r="BZ283" s="288" t="str">
        <f>IF(H292&lt;&gt;"",H292,"")</f>
        <v/>
      </c>
      <c r="CA283" s="151"/>
      <c r="CB283" s="288" t="str">
        <f>IF(J292&lt;&gt;"",J292,"")</f>
        <v/>
      </c>
      <c r="CC283" s="151"/>
      <c r="CD283" s="288" t="str">
        <f>IF(L292&lt;&gt;"",L292,"")</f>
        <v/>
      </c>
      <c r="CE283" s="332"/>
      <c r="CF283" s="174" t="str">
        <f>IF($CF281&lt;&gt;"",IF(CF281="W","L","W"),"")</f>
        <v/>
      </c>
      <c r="CG283" s="157"/>
      <c r="CH283" s="158"/>
      <c r="CI283" s="158"/>
      <c r="CJ283" s="158"/>
      <c r="CK283" s="158"/>
      <c r="CL283" s="158"/>
      <c r="CM283" s="158"/>
      <c r="CN283" s="158"/>
      <c r="CO283" s="158"/>
      <c r="CP283" s="158"/>
      <c r="CQ283" s="158"/>
      <c r="CR283" s="158"/>
      <c r="CS283" s="159"/>
      <c r="CT283" s="165"/>
      <c r="CU283" s="166"/>
      <c r="CV283" s="175" t="str">
        <f>Q292</f>
        <v>D</v>
      </c>
      <c r="CW283" s="177" t="str">
        <f>IF(VLOOKUP($CV283,$A267:$C279,3,FALSE)=0,"",CONCATENATE(VLOOKUP(VLOOKUP($CV283,$A267:$C279,3,FALSE),Players!$C:$G,4,FALSE)," ",VLOOKUP($CV283,$A267:$C279,3,FALSE)," ",IF(ISERROR(VLOOKUP(VLOOKUP($CV283,$A267:$C279,3,FALSE),Players!$C:$G,5,FALSE)),"()",CONCATENATE("(",VLOOKUP(VLOOKUP($CV283,$A267:$C279,3,FALSE),Players!$C:$G,5,FALSE),")"))))</f>
        <v/>
      </c>
      <c r="CX283" s="178"/>
      <c r="CY283" s="178"/>
      <c r="CZ283" s="178"/>
      <c r="DA283" s="178"/>
      <c r="DB283" s="178"/>
      <c r="DC283" s="178"/>
      <c r="DD283" s="178"/>
      <c r="DE283" s="178"/>
      <c r="DF283" s="178"/>
      <c r="DG283" s="178"/>
      <c r="DH283" s="178"/>
      <c r="DI283" s="178"/>
      <c r="DJ283" s="178"/>
      <c r="DK283" s="179"/>
      <c r="DL283" s="150" t="str">
        <f>IF(R292&lt;&gt;"",R292,"")</f>
        <v/>
      </c>
      <c r="DM283" s="151"/>
      <c r="DN283" s="288" t="str">
        <f>IF(T292&lt;&gt;"",T292,"")</f>
        <v/>
      </c>
      <c r="DO283" s="151"/>
      <c r="DP283" s="288" t="str">
        <f>IF(V292&lt;&gt;"",V292,"")</f>
        <v/>
      </c>
      <c r="DQ283" s="151"/>
      <c r="DR283" s="288" t="str">
        <f>IF(X292&lt;&gt;"",X292,"")</f>
        <v/>
      </c>
      <c r="DS283" s="151"/>
      <c r="DT283" s="288" t="str">
        <f>IF(Z292&lt;&gt;"",Z292,"")</f>
        <v/>
      </c>
      <c r="DU283" s="332"/>
      <c r="DV283" s="174" t="str">
        <f>IF($DV281&lt;&gt;"",IF(DV281="W","L","W"),"")</f>
        <v/>
      </c>
      <c r="DW283" s="157"/>
      <c r="DX283" s="158"/>
      <c r="DY283" s="158"/>
      <c r="DZ283" s="158"/>
      <c r="EA283" s="158"/>
      <c r="EB283" s="158"/>
      <c r="EC283" s="158"/>
      <c r="ED283" s="158"/>
      <c r="EE283" s="158"/>
      <c r="EF283" s="158"/>
      <c r="EG283" s="158"/>
      <c r="EH283" s="158"/>
      <c r="EI283" s="159"/>
      <c r="EJ283" s="165"/>
      <c r="EK283" s="166"/>
      <c r="EL283" s="175" t="str">
        <f>AE292</f>
        <v>G</v>
      </c>
      <c r="EM283" s="177" t="str">
        <f>IF(VLOOKUP($EL283,$A267:$C279,3,FALSE)=0,"",CONCATENATE(VLOOKUP(VLOOKUP($EL283,$A267:$C279,3,FALSE),Players!$C:$G,4,FALSE)," ",VLOOKUP($EL283,$A267:$C279,3,FALSE)," ",IF(ISERROR(VLOOKUP(VLOOKUP($EL283,$A267:$C279,3,FALSE),Players!$C:$G,5,FALSE)),"()",CONCATENATE("(",VLOOKUP(VLOOKUP($EL283,$A267:$C279,3,FALSE),Players!$C:$G,5,FALSE),")"))))</f>
        <v/>
      </c>
      <c r="EN283" s="178"/>
      <c r="EO283" s="178"/>
      <c r="EP283" s="178"/>
      <c r="EQ283" s="178"/>
      <c r="ER283" s="178"/>
      <c r="ES283" s="178"/>
      <c r="ET283" s="178"/>
      <c r="EU283" s="178"/>
      <c r="EV283" s="178"/>
      <c r="EW283" s="178"/>
      <c r="EX283" s="178"/>
      <c r="EY283" s="178"/>
      <c r="EZ283" s="178"/>
      <c r="FA283" s="179"/>
      <c r="FB283" s="150" t="str">
        <f>IF(AF292&lt;&gt;"",AF292,"")</f>
        <v/>
      </c>
      <c r="FC283" s="151"/>
      <c r="FD283" s="288" t="str">
        <f>IF(AH292&lt;&gt;"",AH292,"")</f>
        <v/>
      </c>
      <c r="FE283" s="151"/>
      <c r="FF283" s="288" t="str">
        <f>IF(AJ292&lt;&gt;"",AJ292,"")</f>
        <v/>
      </c>
      <c r="FG283" s="151"/>
      <c r="FH283" s="288" t="str">
        <f>IF(AL292&lt;&gt;"",AL292,"")</f>
        <v/>
      </c>
      <c r="FI283" s="151"/>
      <c r="FJ283" s="288" t="str">
        <f>IF(AN292&lt;&gt;"",AN292,"")</f>
        <v/>
      </c>
      <c r="FK283" s="332"/>
      <c r="FL283" s="174" t="str">
        <f>IF($FL281&lt;&gt;"",IF(FL281="W","L","W"),"")</f>
        <v/>
      </c>
      <c r="FM283" s="3"/>
      <c r="FN283" s="3"/>
    </row>
    <row r="284" spans="1:170" ht="11.25" customHeight="1" thickBot="1">
      <c r="A284" s="192"/>
      <c r="B284" s="193"/>
      <c r="C284" s="175" t="str">
        <f>IF($D263="1P","G","G")</f>
        <v>G</v>
      </c>
      <c r="D284" s="201"/>
      <c r="E284" s="202"/>
      <c r="F284" s="201"/>
      <c r="G284" s="202"/>
      <c r="H284" s="201"/>
      <c r="I284" s="202"/>
      <c r="J284" s="201"/>
      <c r="K284" s="202"/>
      <c r="L284" s="201"/>
      <c r="M284" s="205"/>
      <c r="N284" s="69" t="str">
        <f>IF(CF261&lt;&gt;"",IF(ISERROR(AND(BV265="",BX265="",BZ265="",CB265="",CD265="")),"E",IF(AND(BV265="",BX265="",BZ265="",CB265="",CD265=""),"","E")),"")</f>
        <v/>
      </c>
      <c r="O284" s="192"/>
      <c r="P284" s="193"/>
      <c r="Q284" s="350" t="str">
        <f>IF($D263="1P","G","F")</f>
        <v>F</v>
      </c>
      <c r="R284" s="201"/>
      <c r="S284" s="202"/>
      <c r="T284" s="201"/>
      <c r="U284" s="202"/>
      <c r="V284" s="201"/>
      <c r="W284" s="202"/>
      <c r="X284" s="201"/>
      <c r="Y284" s="202"/>
      <c r="Z284" s="201"/>
      <c r="AA284" s="205"/>
      <c r="AB284" s="69" t="str">
        <f>IF(DV261&lt;&gt;"",IF(ISERROR(AND(DL265="",DN265="",DP265="",DQ265="",DT265="")),"E",IF(AND(DL265="",DN265="",DP265="",DR265="",DT265=""),"","E")),"")</f>
        <v/>
      </c>
      <c r="AC284" s="192"/>
      <c r="AD284" s="193"/>
      <c r="AE284" s="175" t="str">
        <f>IF($D263="1P","F","G")</f>
        <v>G</v>
      </c>
      <c r="AF284" s="201"/>
      <c r="AG284" s="202"/>
      <c r="AH284" s="201"/>
      <c r="AI284" s="202"/>
      <c r="AJ284" s="201"/>
      <c r="AK284" s="202"/>
      <c r="AL284" s="201"/>
      <c r="AM284" s="202"/>
      <c r="AN284" s="201"/>
      <c r="AO284" s="205"/>
      <c r="AP284" s="69" t="str">
        <f>IF(FL261&lt;&gt;"",IF(ISERROR(AND(FB265="",FD265="",FF265="",FH265="",FJ265="")),"E",IF(AND(FB265="",FD265="",FF265="",FH265="",FJ265=""),"","E")),"")</f>
        <v/>
      </c>
      <c r="AQ284" s="160"/>
      <c r="AR284" s="161"/>
      <c r="AS284" s="161"/>
      <c r="AT284" s="161"/>
      <c r="AU284" s="161"/>
      <c r="AV284" s="161"/>
      <c r="AW284" s="161"/>
      <c r="AX284" s="161"/>
      <c r="AY284" s="161"/>
      <c r="AZ284" s="161"/>
      <c r="BA284" s="161"/>
      <c r="BB284" s="161"/>
      <c r="BC284" s="162"/>
      <c r="BD284" s="167"/>
      <c r="BE284" s="168"/>
      <c r="BF284" s="176"/>
      <c r="BG284" s="180"/>
      <c r="BH284" s="181"/>
      <c r="BI284" s="181"/>
      <c r="BJ284" s="181"/>
      <c r="BK284" s="181"/>
      <c r="BL284" s="181"/>
      <c r="BM284" s="181"/>
      <c r="BN284" s="181"/>
      <c r="BO284" s="181"/>
      <c r="BP284" s="181"/>
      <c r="BQ284" s="181"/>
      <c r="BR284" s="181"/>
      <c r="BS284" s="181"/>
      <c r="BT284" s="181"/>
      <c r="BU284" s="182"/>
      <c r="BV284" s="152"/>
      <c r="BW284" s="153"/>
      <c r="BX284" s="333"/>
      <c r="BY284" s="153"/>
      <c r="BZ284" s="333"/>
      <c r="CA284" s="153"/>
      <c r="CB284" s="333"/>
      <c r="CC284" s="153"/>
      <c r="CD284" s="333"/>
      <c r="CE284" s="334"/>
      <c r="CF284" s="174"/>
      <c r="CG284" s="160"/>
      <c r="CH284" s="161"/>
      <c r="CI284" s="161"/>
      <c r="CJ284" s="161"/>
      <c r="CK284" s="161"/>
      <c r="CL284" s="161"/>
      <c r="CM284" s="161"/>
      <c r="CN284" s="161"/>
      <c r="CO284" s="161"/>
      <c r="CP284" s="161"/>
      <c r="CQ284" s="161"/>
      <c r="CR284" s="161"/>
      <c r="CS284" s="162"/>
      <c r="CT284" s="167"/>
      <c r="CU284" s="168"/>
      <c r="CV284" s="176"/>
      <c r="CW284" s="180"/>
      <c r="CX284" s="181"/>
      <c r="CY284" s="181"/>
      <c r="CZ284" s="181"/>
      <c r="DA284" s="181"/>
      <c r="DB284" s="181"/>
      <c r="DC284" s="181"/>
      <c r="DD284" s="181"/>
      <c r="DE284" s="181"/>
      <c r="DF284" s="181"/>
      <c r="DG284" s="181"/>
      <c r="DH284" s="181"/>
      <c r="DI284" s="181"/>
      <c r="DJ284" s="181"/>
      <c r="DK284" s="182"/>
      <c r="DL284" s="152"/>
      <c r="DM284" s="153"/>
      <c r="DN284" s="333"/>
      <c r="DO284" s="153"/>
      <c r="DP284" s="333"/>
      <c r="DQ284" s="153"/>
      <c r="DR284" s="333"/>
      <c r="DS284" s="153"/>
      <c r="DT284" s="333"/>
      <c r="DU284" s="334"/>
      <c r="DV284" s="174"/>
      <c r="DW284" s="160"/>
      <c r="DX284" s="161"/>
      <c r="DY284" s="161"/>
      <c r="DZ284" s="161"/>
      <c r="EA284" s="161"/>
      <c r="EB284" s="161"/>
      <c r="EC284" s="161"/>
      <c r="ED284" s="161"/>
      <c r="EE284" s="161"/>
      <c r="EF284" s="161"/>
      <c r="EG284" s="161"/>
      <c r="EH284" s="161"/>
      <c r="EI284" s="162"/>
      <c r="EJ284" s="167"/>
      <c r="EK284" s="168"/>
      <c r="EL284" s="176"/>
      <c r="EM284" s="180"/>
      <c r="EN284" s="181"/>
      <c r="EO284" s="181"/>
      <c r="EP284" s="181"/>
      <c r="EQ284" s="181"/>
      <c r="ER284" s="181"/>
      <c r="ES284" s="181"/>
      <c r="ET284" s="181"/>
      <c r="EU284" s="181"/>
      <c r="EV284" s="181"/>
      <c r="EW284" s="181"/>
      <c r="EX284" s="181"/>
      <c r="EY284" s="181"/>
      <c r="EZ284" s="181"/>
      <c r="FA284" s="182"/>
      <c r="FB284" s="152"/>
      <c r="FC284" s="153"/>
      <c r="FD284" s="333"/>
      <c r="FE284" s="153"/>
      <c r="FF284" s="333"/>
      <c r="FG284" s="153"/>
      <c r="FH284" s="333"/>
      <c r="FI284" s="153"/>
      <c r="FJ284" s="333"/>
      <c r="FK284" s="334"/>
      <c r="FL284" s="174"/>
      <c r="FM284" s="3"/>
      <c r="FN284" s="3"/>
    </row>
    <row r="285" spans="1:170" ht="11.25" customHeight="1" thickBot="1">
      <c r="A285" s="194"/>
      <c r="B285" s="195"/>
      <c r="C285" s="207"/>
      <c r="D285" s="203"/>
      <c r="E285" s="204"/>
      <c r="F285" s="203"/>
      <c r="G285" s="204"/>
      <c r="H285" s="203"/>
      <c r="I285" s="204"/>
      <c r="J285" s="203"/>
      <c r="K285" s="204"/>
      <c r="L285" s="203"/>
      <c r="M285" s="206"/>
      <c r="N285" s="69" t="str">
        <f>IF(CF263&lt;&gt;"",IF(CF263="W",IF(SUM(IF(D284&gt;D282,1,0),IF(F284&gt;F282,1,0),IF(H284&gt;H282,1,0),IF(J284&gt;J282,1,0),IF(L284&gt;L282,1,0))&lt;&gt;3,"E",""),""),"")</f>
        <v/>
      </c>
      <c r="O285" s="194"/>
      <c r="P285" s="195"/>
      <c r="Q285" s="207"/>
      <c r="R285" s="203"/>
      <c r="S285" s="204"/>
      <c r="T285" s="203"/>
      <c r="U285" s="204"/>
      <c r="V285" s="203"/>
      <c r="W285" s="204"/>
      <c r="X285" s="203"/>
      <c r="Y285" s="204"/>
      <c r="Z285" s="203"/>
      <c r="AA285" s="206"/>
      <c r="AB285" s="69" t="str">
        <f>IF(DV263&lt;&gt;"",IF(DV263="W",IF(SUM(IF(R284&gt;R282,1,0),IF(T284&gt;T282,1,0),IF(V284&gt;V282,1,0),IF(X284&gt;X282,1,0),IF(Z284&gt;Z282,1,0))&lt;&gt;3,"E",""),""),"")</f>
        <v/>
      </c>
      <c r="AC285" s="194"/>
      <c r="AD285" s="195"/>
      <c r="AE285" s="207"/>
      <c r="AF285" s="203"/>
      <c r="AG285" s="204"/>
      <c r="AH285" s="203"/>
      <c r="AI285" s="204"/>
      <c r="AJ285" s="203"/>
      <c r="AK285" s="204"/>
      <c r="AL285" s="203"/>
      <c r="AM285" s="204"/>
      <c r="AN285" s="203"/>
      <c r="AO285" s="206"/>
      <c r="AP285" s="69" t="str">
        <f>IF(FL263&lt;&gt;"",IF(FL263="W",IF(SUM(IF(AF284&gt;AF282,1,0),IF(AH284&gt;AH282,1,0),IF(AJ284&gt;AJ282,1,0),IF(AL284&gt;AL282,1,0),IF(AN284&gt;AN282,1,0))&lt;&gt;3,"E",""),""),"")</f>
        <v/>
      </c>
      <c r="AQ285" s="126"/>
      <c r="AR285" s="126"/>
      <c r="AS285" s="126"/>
      <c r="AT285" s="126"/>
      <c r="AU285" s="126"/>
      <c r="AV285" s="126"/>
      <c r="AW285" s="126"/>
      <c r="AX285" s="126"/>
      <c r="AY285" s="126"/>
      <c r="AZ285" s="126"/>
      <c r="BA285" s="126"/>
      <c r="BB285" s="126"/>
      <c r="BC285" s="126"/>
      <c r="BV285" s="169" t="str">
        <f>IF(CF281&lt;&gt;"",IF(AND(AND(BV281&gt;-1,BV283&gt;-1),OR(BV281&gt;10,BV283&gt;10),ABS(BV281-BV283)&gt;1,IF(OR(BV281&gt;11,BV283&gt;11),ABS(BV281-BV283)=2,TRUE),BV281=INT(BV281),BV283=INT(BV283)),"","Error"),"")</f>
        <v/>
      </c>
      <c r="BW285" s="169"/>
      <c r="BX285" s="169" t="str">
        <f>IF(CF281&lt;&gt;"",IF(AND(AND(BX281&gt;-1,BX283&gt;-1),OR(BX281&gt;10,BX283&gt;10),ABS(BX281-BX283)&gt;1,IF(OR(BX281&gt;11,BX283&gt;11),ABS(BX281-BX283)=2,TRUE),BX281=INT(BX281),BX283=INT(BX283)),"","Error"),"")</f>
        <v/>
      </c>
      <c r="BY285" s="169"/>
      <c r="BZ285" s="169" t="str">
        <f>IF(CF281&lt;&gt;"",IF(AND(AND(BZ281&gt;-1,BZ283&gt;-1),OR(BZ281&gt;10,BZ283&gt;10),ABS(BZ281-BZ283)&gt;1,IF(OR(BZ281&gt;11,BZ283&gt;11),ABS(BZ281-BZ283)=2,TRUE),BZ281=INT(BZ281),BZ283=INT(BZ283)),"","Error"),"")</f>
        <v/>
      </c>
      <c r="CA285" s="169"/>
      <c r="CB285" s="169" t="str">
        <f>IF(AND(CF281&lt;&gt;"",CB281&lt;&gt;""),IF(AND(AND(CB281&gt;-1,CB283&gt;-1),OR(CB281&gt;10,CB283&gt;10),ABS(CB281-CB283)&gt;1,IF(OR(CB281&gt;11,CB283&gt;11),ABS(CB281-CB283)=2,TRUE),CB281=INT(CB281),CB283=INT(CB283)),"","Error"),"")</f>
        <v/>
      </c>
      <c r="CC285" s="169"/>
      <c r="CD285" s="169" t="str">
        <f>IF(AND(CF281&lt;&gt;"",CD281&lt;&gt;""),IF(AND(AND(CD281&gt;-1,CD283&gt;-1),OR(CD281&gt;10,CD283&gt;10),ABS(CD281-CD283)&gt;1,IF(OR(CD281&gt;11,CD283&gt;11),ABS(CD281-CD283)=2,TRUE),CD281=INT(CD281),CD283=INT(CD283)),"","Error"),"")</f>
        <v/>
      </c>
      <c r="CE285" s="169"/>
      <c r="CG285" s="126"/>
      <c r="CH285" s="126"/>
      <c r="CI285" s="126"/>
      <c r="CJ285" s="126"/>
      <c r="CK285" s="126"/>
      <c r="CL285" s="126"/>
      <c r="CM285" s="126"/>
      <c r="CN285" s="126"/>
      <c r="CO285" s="126"/>
      <c r="CP285" s="126"/>
      <c r="CQ285" s="126"/>
      <c r="CR285" s="126"/>
      <c r="CS285" s="126"/>
      <c r="DL285" s="169" t="str">
        <f>IF(DV281&lt;&gt;"",IF(AND(AND(DL281&gt;-1,DL283&gt;-1),OR(DL281&gt;10,DL283&gt;10),ABS(DL281-DL283)&gt;1,IF(OR(DL281&gt;11,DL283&gt;11),ABS(DL281-DL283)=2,TRUE),DL281=INT(DL281),DL283=INT(DL283)),"","Error"),"")</f>
        <v/>
      </c>
      <c r="DM285" s="169"/>
      <c r="DN285" s="169" t="str">
        <f>IF(DV281&lt;&gt;"",IF(AND(AND(DN281&gt;-1,DN283&gt;-1),OR(DN281&gt;10,DN283&gt;10),ABS(DN281-DN283)&gt;1,IF(OR(DN281&gt;11,DN283&gt;11),ABS(DN281-DN283)=2,TRUE),DN281=INT(DN281),DN283=INT(DN283)),"","Error"),"")</f>
        <v/>
      </c>
      <c r="DO285" s="169"/>
      <c r="DP285" s="169" t="str">
        <f>IF(DV281&lt;&gt;"",IF(AND(AND(DP281&gt;-1,DP283&gt;-1),OR(DP281&gt;10,DP283&gt;10),ABS(DP281-DP283)&gt;1,IF(OR(DP281&gt;11,DP283&gt;11),ABS(DP281-DP283)=2,TRUE),DP281=INT(DP281),DP283=INT(DP283)),"","Error"),"")</f>
        <v/>
      </c>
      <c r="DQ285" s="169"/>
      <c r="DR285" s="169" t="str">
        <f>IF(AND(DV281&lt;&gt;"",DR281&lt;&gt;""),IF(AND(AND(DR281&gt;-1,DR283&gt;-1),OR(DR281&gt;10,DR283&gt;10),ABS(DR281-DR283)&gt;1,IF(OR(DR281&gt;11,DR283&gt;11),ABS(DR281-DR283)=2,TRUE),DR281=INT(DR281),DR283=INT(DR283)),"","Error"),"")</f>
        <v/>
      </c>
      <c r="DS285" s="169"/>
      <c r="DT285" s="169" t="str">
        <f>IF(AND(DV281&lt;&gt;"",DT281&lt;&gt;""),IF(AND(AND(DT281&gt;-1,DT283&gt;-1),OR(DT281&gt;10,DT283&gt;10),ABS(DT281-DT283)&gt;1,IF(OR(DT281&gt;11,DT283&gt;11),ABS(DT281-DT283)=2,TRUE),DT281=INT(DT281),DT283=INT(DT283)),"","Error"),"")</f>
        <v/>
      </c>
      <c r="DU285" s="169"/>
      <c r="DV285" s="3"/>
      <c r="DW285" s="126"/>
      <c r="DX285" s="126"/>
      <c r="DY285" s="126"/>
      <c r="DZ285" s="126"/>
      <c r="EA285" s="126"/>
      <c r="EB285" s="126"/>
      <c r="EC285" s="126"/>
      <c r="ED285" s="126"/>
      <c r="EE285" s="126"/>
      <c r="EF285" s="126"/>
      <c r="EG285" s="126"/>
      <c r="EH285" s="126"/>
      <c r="EI285" s="126"/>
      <c r="FB285" s="169" t="str">
        <f>IF(FL281&lt;&gt;"",IF(AND(AND(FB281&gt;-1,FB283&gt;-1),OR(FB281&gt;10,FB283&gt;10),ABS(FB281-FB283)&gt;1,IF(OR(FB281&gt;11,FB283&gt;11),ABS(FB281-FB283)=2,TRUE),FB281=INT(FB281),FB283=INT(FB283)),"","Error"),"")</f>
        <v/>
      </c>
      <c r="FC285" s="169"/>
      <c r="FD285" s="169" t="str">
        <f>IF(FL281&lt;&gt;"",IF(AND(AND(FD281&gt;-1,FD283&gt;-1),OR(FD281&gt;10,FD283&gt;10),ABS(FD281-FD283)&gt;1,IF(OR(FD281&gt;11,FD283&gt;11),ABS(FD281-FD283)=2,TRUE),FD281=INT(FD281),FD283=INT(FD283)),"","Error"),"")</f>
        <v/>
      </c>
      <c r="FE285" s="169"/>
      <c r="FF285" s="169" t="str">
        <f>IF(FL281&lt;&gt;"",IF(AND(AND(FF281&gt;-1,FF283&gt;-1),OR(FF281&gt;10,FF283&gt;10),ABS(FF281-FF283)&gt;1,IF(OR(FF281&gt;11,FF283&gt;11),ABS(FF281-FF283)=2,TRUE),FF281=INT(FF281),FF283=INT(FF283)),"","Error"),"")</f>
        <v/>
      </c>
      <c r="FG285" s="169"/>
      <c r="FH285" s="169" t="str">
        <f>IF(AND(FL281&lt;&gt;"",FH281&lt;&gt;""),IF(AND(AND(FH281&gt;-1,FH283&gt;-1),OR(FH281&gt;10,FH283&gt;10),ABS(FH281-FH283)&gt;1,IF(OR(FH281&gt;11,FH283&gt;11),ABS(FH281-FH283)=2,TRUE),FH281=INT(FH281),FH283=INT(FH283)),"","Error"),"")</f>
        <v/>
      </c>
      <c r="FI285" s="169"/>
      <c r="FJ285" s="169" t="str">
        <f>IF(AND(FL281&lt;&gt;"",FJ281&lt;&gt;""),IF(AND(AND(FJ281&gt;-1,FJ283&gt;-1),OR(FJ281&gt;10,FJ283&gt;10),ABS(FJ281-FJ283)&gt;1,IF(OR(FJ281&gt;11,FJ283&gt;11),ABS(FJ281-FJ283)=2,TRUE),FJ281=INT(FJ281),FJ283=INT(FJ283)),"","Error"),"")</f>
        <v/>
      </c>
      <c r="FK285" s="169"/>
      <c r="FL285" s="3"/>
      <c r="FM285" s="3"/>
      <c r="FN285" s="3"/>
    </row>
    <row r="286" spans="1:170" ht="11.25" customHeight="1">
      <c r="A286" s="170">
        <v>2</v>
      </c>
      <c r="B286" s="191"/>
      <c r="C286" s="183" t="str">
        <f>IF($D263="1P","C","C")</f>
        <v>C</v>
      </c>
      <c r="D286" s="197"/>
      <c r="E286" s="198"/>
      <c r="F286" s="197"/>
      <c r="G286" s="198"/>
      <c r="H286" s="197"/>
      <c r="I286" s="198"/>
      <c r="J286" s="197"/>
      <c r="K286" s="198"/>
      <c r="L286" s="197"/>
      <c r="M286" s="208"/>
      <c r="N286" s="69" t="str">
        <f>IF(CF271&lt;&gt;"",IF(CF271="W",IF(SUM(IF(D286&gt;D288,1,0),IF(F286&gt;F288,1,0),IF(H286&gt;H288,1,0),IF(J286&gt;J288,1,0),IF(L286&gt;L288,1,0))&lt;&gt;3,"E",""),""),"")</f>
        <v/>
      </c>
      <c r="O286" s="170">
        <v>9</v>
      </c>
      <c r="P286" s="191"/>
      <c r="Q286" s="183" t="str">
        <f>IF($D263="1P","B","C")</f>
        <v>C</v>
      </c>
      <c r="R286" s="197"/>
      <c r="S286" s="198"/>
      <c r="T286" s="197"/>
      <c r="U286" s="198"/>
      <c r="V286" s="197"/>
      <c r="W286" s="198"/>
      <c r="X286" s="197"/>
      <c r="Y286" s="198"/>
      <c r="Z286" s="197"/>
      <c r="AA286" s="208"/>
      <c r="AB286" s="69" t="str">
        <f>IF(DV271&lt;&gt;"",IF(DV271="W",IF(SUM(IF(R286&gt;R288,1,0),IF(T286&gt;T288,1,0),IF(V286&gt;V288,1,0),IF(X286&gt;X288,1,0),IF(Z286&gt;Z288,1,0))&lt;&gt;3,"E",""),""),"")</f>
        <v/>
      </c>
      <c r="AC286" s="170">
        <v>16</v>
      </c>
      <c r="AD286" s="191"/>
      <c r="AE286" s="183" t="str">
        <f>IF($D263="1P","A","A")</f>
        <v>A</v>
      </c>
      <c r="AF286" s="197"/>
      <c r="AG286" s="198"/>
      <c r="AH286" s="197"/>
      <c r="AI286" s="198"/>
      <c r="AJ286" s="197"/>
      <c r="AK286" s="198"/>
      <c r="AL286" s="197"/>
      <c r="AM286" s="198"/>
      <c r="AN286" s="197"/>
      <c r="AO286" s="208"/>
      <c r="AP286" s="69" t="str">
        <f>IF(FL271&lt;&gt;"",IF(FL271="W",IF(SUM(IF(AF286&gt;AF288,1,0),IF(AH286&gt;AH288,1,0),IF(AJ286&gt;AJ288,1,0),IF(AL286&gt;AL288,1,0),IF(AN286&gt;AN288,1,0))&lt;&gt;3,"E",""),""),"")</f>
        <v/>
      </c>
      <c r="AQ286" s="126"/>
      <c r="AR286" s="126"/>
      <c r="AS286" s="126"/>
      <c r="AT286" s="126"/>
      <c r="AU286" s="126"/>
      <c r="AV286" s="126"/>
      <c r="AW286" s="126"/>
      <c r="AX286" s="126"/>
      <c r="AY286" s="126"/>
      <c r="AZ286" s="126"/>
      <c r="BA286" s="126"/>
      <c r="BB286" s="126"/>
      <c r="BC286" s="126"/>
      <c r="CG286" s="126"/>
      <c r="CH286" s="126"/>
      <c r="CI286" s="126"/>
      <c r="CJ286" s="126"/>
      <c r="CK286" s="126"/>
      <c r="CL286" s="126"/>
      <c r="CM286" s="126"/>
      <c r="CN286" s="126"/>
      <c r="CO286" s="126"/>
      <c r="CP286" s="126"/>
      <c r="CQ286" s="126"/>
      <c r="CR286" s="126"/>
      <c r="CS286" s="126"/>
      <c r="DV286" s="3"/>
      <c r="DW286" s="126"/>
      <c r="DX286" s="126"/>
      <c r="DY286" s="126"/>
      <c r="DZ286" s="126"/>
      <c r="EA286" s="126"/>
      <c r="EB286" s="126"/>
      <c r="EC286" s="126"/>
      <c r="ED286" s="126"/>
      <c r="EE286" s="126"/>
      <c r="EF286" s="126"/>
      <c r="EG286" s="126"/>
      <c r="EH286" s="126"/>
      <c r="EI286" s="126"/>
      <c r="FL286" s="3"/>
      <c r="FM286" s="3"/>
      <c r="FN286" s="3"/>
    </row>
    <row r="287" spans="1:170" ht="11.25" customHeight="1">
      <c r="A287" s="192"/>
      <c r="B287" s="193"/>
      <c r="C287" s="196"/>
      <c r="D287" s="199"/>
      <c r="E287" s="200"/>
      <c r="F287" s="199"/>
      <c r="G287" s="200"/>
      <c r="H287" s="199"/>
      <c r="I287" s="200"/>
      <c r="J287" s="199"/>
      <c r="K287" s="200"/>
      <c r="L287" s="199"/>
      <c r="M287" s="209"/>
      <c r="N287" s="69" t="str">
        <f>IF(CF271&lt;&gt;"",IF(ISERROR(AND(BV275="",BX275="",BZ275="",CB275="",CD275="")),"E",IF(AND(BV275="",BX275="",BZ275="",CB275="",CD275=""),"","E")),"")</f>
        <v/>
      </c>
      <c r="O287" s="192"/>
      <c r="P287" s="193"/>
      <c r="Q287" s="196"/>
      <c r="R287" s="199"/>
      <c r="S287" s="200"/>
      <c r="T287" s="199"/>
      <c r="U287" s="200"/>
      <c r="V287" s="199"/>
      <c r="W287" s="200"/>
      <c r="X287" s="199"/>
      <c r="Y287" s="200"/>
      <c r="Z287" s="199"/>
      <c r="AA287" s="209"/>
      <c r="AB287" s="69" t="str">
        <f>IF(DV271&lt;&gt;"",IF(ISERROR(AND(DL275="",DN275="",DP275="",DQ275="",DT275="")),"E",IF(AND(DL275="",DN275="",DP275="",DR275="",DT275=""),"","E")),"")</f>
        <v/>
      </c>
      <c r="AC287" s="192"/>
      <c r="AD287" s="193"/>
      <c r="AE287" s="196"/>
      <c r="AF287" s="199"/>
      <c r="AG287" s="200"/>
      <c r="AH287" s="199"/>
      <c r="AI287" s="200"/>
      <c r="AJ287" s="199"/>
      <c r="AK287" s="200"/>
      <c r="AL287" s="199"/>
      <c r="AM287" s="200"/>
      <c r="AN287" s="199"/>
      <c r="AO287" s="209"/>
      <c r="AP287" s="69" t="str">
        <f>IF(FL271&lt;&gt;"",IF(ISERROR(AND(FB275="",FD275="",FF275="",FH275="",FJ275="")),"E",IF(AND(FB275="",FD275="",FF275="",FH275="",FJ275=""),"","E")),"")</f>
        <v/>
      </c>
      <c r="AQ287" s="127"/>
      <c r="AR287" s="127"/>
      <c r="AS287" s="127"/>
      <c r="AT287" s="127"/>
      <c r="AU287" s="127"/>
      <c r="AV287" s="127"/>
      <c r="AW287" s="127"/>
      <c r="AX287" s="127"/>
      <c r="AY287" s="127"/>
      <c r="AZ287" s="127"/>
      <c r="BA287" s="127"/>
      <c r="BB287" s="127"/>
      <c r="BC287" s="127"/>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3"/>
      <c r="CG287" s="127"/>
      <c r="CH287" s="127"/>
      <c r="CI287" s="127"/>
      <c r="CJ287" s="127"/>
      <c r="CK287" s="127"/>
      <c r="CL287" s="127"/>
      <c r="CM287" s="127"/>
      <c r="CN287" s="127"/>
      <c r="CO287" s="127"/>
      <c r="CP287" s="127"/>
      <c r="CQ287" s="127"/>
      <c r="CR287" s="127"/>
      <c r="CS287" s="127"/>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3"/>
      <c r="DW287" s="127"/>
      <c r="DX287" s="127"/>
      <c r="DY287" s="127"/>
      <c r="DZ287" s="127"/>
      <c r="EA287" s="127"/>
      <c r="EB287" s="127"/>
      <c r="EC287" s="127"/>
      <c r="ED287" s="127"/>
      <c r="EE287" s="127"/>
      <c r="EF287" s="127"/>
      <c r="EG287" s="127"/>
      <c r="EH287" s="127"/>
      <c r="EI287" s="127"/>
      <c r="EJ287" s="40"/>
      <c r="EK287" s="40"/>
      <c r="EL287" s="40"/>
      <c r="EM287" s="40"/>
      <c r="EN287" s="40"/>
      <c r="EO287" s="40"/>
      <c r="EP287" s="40"/>
      <c r="EQ287" s="40"/>
      <c r="ER287" s="40"/>
      <c r="ES287" s="40"/>
      <c r="ET287" s="40"/>
      <c r="EU287" s="40"/>
      <c r="EV287" s="40"/>
      <c r="EW287" s="40"/>
      <c r="EX287" s="40"/>
      <c r="EY287" s="40"/>
      <c r="EZ287" s="40"/>
      <c r="FA287" s="40"/>
      <c r="FB287" s="40"/>
      <c r="FC287" s="40"/>
      <c r="FD287" s="40"/>
      <c r="FE287" s="40"/>
      <c r="FF287" s="40"/>
      <c r="FG287" s="40"/>
      <c r="FH287" s="40"/>
      <c r="FI287" s="40"/>
      <c r="FJ287" s="40"/>
      <c r="FK287" s="40"/>
      <c r="FL287" s="3"/>
      <c r="FM287" s="3"/>
      <c r="FN287" s="3"/>
    </row>
    <row r="288" spans="1:170" ht="11.25" customHeight="1">
      <c r="A288" s="192"/>
      <c r="B288" s="193"/>
      <c r="C288" s="175" t="str">
        <f>IF($D263="1P","F","F")</f>
        <v>F</v>
      </c>
      <c r="D288" s="201"/>
      <c r="E288" s="202"/>
      <c r="F288" s="201"/>
      <c r="G288" s="202"/>
      <c r="H288" s="201"/>
      <c r="I288" s="202"/>
      <c r="J288" s="201"/>
      <c r="K288" s="202"/>
      <c r="L288" s="201"/>
      <c r="M288" s="205"/>
      <c r="N288" s="69" t="str">
        <f>IF(CF271&lt;&gt;"",IF(ISERROR(AND(BV275="",BX275="",BZ275="",CB275="",CD275="")),"E",IF(AND(BV275="",BX275="",BZ275="",CB275="",CD275=""),"","E")),"")</f>
        <v/>
      </c>
      <c r="O288" s="192"/>
      <c r="P288" s="193"/>
      <c r="Q288" s="175" t="str">
        <f>IF($D263="1P","C","G")</f>
        <v>G</v>
      </c>
      <c r="R288" s="201"/>
      <c r="S288" s="202"/>
      <c r="T288" s="201"/>
      <c r="U288" s="202"/>
      <c r="V288" s="201"/>
      <c r="W288" s="202"/>
      <c r="X288" s="201"/>
      <c r="Y288" s="202"/>
      <c r="Z288" s="201"/>
      <c r="AA288" s="205"/>
      <c r="AB288" s="69" t="str">
        <f>IF(DV271&lt;&gt;"",IF(ISERROR(AND(DL275="",DN275="",DP275="",DQ275="",DT275="")),"E",IF(AND(DL275="",DN275="",DP275="",DR275="",DT275=""),"","E")),"")</f>
        <v/>
      </c>
      <c r="AC288" s="192"/>
      <c r="AD288" s="193"/>
      <c r="AE288" s="175" t="str">
        <f>IF($D263="1P","C","B")</f>
        <v>B</v>
      </c>
      <c r="AF288" s="201"/>
      <c r="AG288" s="202"/>
      <c r="AH288" s="201"/>
      <c r="AI288" s="202"/>
      <c r="AJ288" s="201"/>
      <c r="AK288" s="202"/>
      <c r="AL288" s="201"/>
      <c r="AM288" s="202"/>
      <c r="AN288" s="201"/>
      <c r="AO288" s="205"/>
      <c r="AP288" s="69" t="str">
        <f>IF(FL271&lt;&gt;"",IF(ISERROR(AND(FB275="",FD275="",FF275="",FH275="",FJ275="")),"E",IF(AND(FB275="",FD275="",FF275="",FH275="",FJ275=""),"","E")),"")</f>
        <v/>
      </c>
      <c r="AQ288" s="128"/>
      <c r="AR288" s="128"/>
      <c r="AS288" s="128"/>
      <c r="AT288" s="128"/>
      <c r="AU288" s="128"/>
      <c r="AV288" s="128"/>
      <c r="AW288" s="128"/>
      <c r="AX288" s="128"/>
      <c r="AY288" s="128"/>
      <c r="AZ288" s="128"/>
      <c r="BA288" s="128"/>
      <c r="BB288" s="128"/>
      <c r="BC288" s="128"/>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3"/>
      <c r="CG288" s="128"/>
      <c r="CH288" s="128"/>
      <c r="CI288" s="128"/>
      <c r="CJ288" s="128"/>
      <c r="CK288" s="128"/>
      <c r="CL288" s="128"/>
      <c r="CM288" s="128"/>
      <c r="CN288" s="128"/>
      <c r="CO288" s="128"/>
      <c r="CP288" s="128"/>
      <c r="CQ288" s="128"/>
      <c r="CR288" s="128"/>
      <c r="CS288" s="128"/>
      <c r="CT288" s="41"/>
      <c r="CU288" s="41"/>
      <c r="CV288" s="41"/>
      <c r="CW288" s="41"/>
      <c r="CX288" s="41"/>
      <c r="CY288" s="41"/>
      <c r="CZ288" s="41"/>
      <c r="DA288" s="41"/>
      <c r="DB288" s="41"/>
      <c r="DC288" s="41"/>
      <c r="DD288" s="41"/>
      <c r="DE288" s="41"/>
      <c r="DF288" s="41"/>
      <c r="DG288" s="41"/>
      <c r="DH288" s="41"/>
      <c r="DI288" s="41"/>
      <c r="DJ288" s="41"/>
      <c r="DK288" s="41"/>
      <c r="DL288" s="41"/>
      <c r="DM288" s="41"/>
      <c r="DN288" s="41"/>
      <c r="DO288" s="41"/>
      <c r="DP288" s="41"/>
      <c r="DQ288" s="41"/>
      <c r="DR288" s="41"/>
      <c r="DS288" s="41"/>
      <c r="DT288" s="41"/>
      <c r="DU288" s="41"/>
      <c r="DV288" s="3"/>
      <c r="DW288" s="128"/>
      <c r="DX288" s="128"/>
      <c r="DY288" s="128"/>
      <c r="DZ288" s="128"/>
      <c r="EA288" s="128"/>
      <c r="EB288" s="128"/>
      <c r="EC288" s="128"/>
      <c r="ED288" s="128"/>
      <c r="EE288" s="128"/>
      <c r="EF288" s="128"/>
      <c r="EG288" s="128"/>
      <c r="EH288" s="128"/>
      <c r="EI288" s="128"/>
      <c r="EJ288" s="41"/>
      <c r="EK288" s="41"/>
      <c r="EL288" s="41"/>
      <c r="EM288" s="41"/>
      <c r="EN288" s="41"/>
      <c r="EO288" s="41"/>
      <c r="EP288" s="41"/>
      <c r="EQ288" s="41"/>
      <c r="ER288" s="41"/>
      <c r="ES288" s="41"/>
      <c r="ET288" s="41"/>
      <c r="EU288" s="41"/>
      <c r="EV288" s="41"/>
      <c r="EW288" s="41"/>
      <c r="EX288" s="41"/>
      <c r="EY288" s="41"/>
      <c r="EZ288" s="41"/>
      <c r="FA288" s="41"/>
      <c r="FB288" s="41"/>
      <c r="FC288" s="41"/>
      <c r="FD288" s="41"/>
      <c r="FE288" s="41"/>
      <c r="FF288" s="41"/>
      <c r="FG288" s="41"/>
      <c r="FH288" s="41"/>
      <c r="FI288" s="41"/>
      <c r="FJ288" s="41"/>
      <c r="FK288" s="41"/>
      <c r="FL288" s="3"/>
      <c r="FM288" s="3"/>
      <c r="FN288" s="3"/>
    </row>
    <row r="289" spans="1:170" ht="11.25" customHeight="1" thickBot="1">
      <c r="A289" s="194"/>
      <c r="B289" s="195"/>
      <c r="C289" s="207"/>
      <c r="D289" s="203"/>
      <c r="E289" s="204"/>
      <c r="F289" s="203"/>
      <c r="G289" s="204"/>
      <c r="H289" s="203"/>
      <c r="I289" s="204"/>
      <c r="J289" s="203"/>
      <c r="K289" s="204"/>
      <c r="L289" s="203"/>
      <c r="M289" s="206"/>
      <c r="N289" s="69" t="str">
        <f>IF(CF273&lt;&gt;"",IF(CF273="W",IF(SUM(IF(D288&gt;D286,1,0),IF(F288&gt;F286,1,0),IF(H288&gt;H286,1,0),IF(J288&gt;J286,1,0),IF(L288&gt;L286,1,0))&lt;&gt;3,"E",""),""),"")</f>
        <v/>
      </c>
      <c r="O289" s="194"/>
      <c r="P289" s="195"/>
      <c r="Q289" s="207"/>
      <c r="R289" s="203"/>
      <c r="S289" s="204"/>
      <c r="T289" s="203"/>
      <c r="U289" s="204"/>
      <c r="V289" s="203"/>
      <c r="W289" s="204"/>
      <c r="X289" s="203"/>
      <c r="Y289" s="204"/>
      <c r="Z289" s="203"/>
      <c r="AA289" s="206"/>
      <c r="AB289" s="69" t="str">
        <f>IF(DV273&lt;&gt;"",IF(DV273="W",IF(SUM(IF(R288&gt;R286,1,0),IF(T288&gt;T286,1,0),IF(V288&gt;V286,1,0),IF(X288&gt;X286,1,0),IF(Z288&gt;Z286,1,0))&lt;&gt;3,"E",""),""),"")</f>
        <v/>
      </c>
      <c r="AC289" s="194"/>
      <c r="AD289" s="195"/>
      <c r="AE289" s="207"/>
      <c r="AF289" s="203"/>
      <c r="AG289" s="204"/>
      <c r="AH289" s="203"/>
      <c r="AI289" s="204"/>
      <c r="AJ289" s="203"/>
      <c r="AK289" s="204"/>
      <c r="AL289" s="203"/>
      <c r="AM289" s="204"/>
      <c r="AN289" s="203"/>
      <c r="AO289" s="206"/>
      <c r="AP289" s="69" t="str">
        <f>IF(FL273&lt;&gt;"",IF(FL273="W",IF(SUM(IF(AF288&gt;AF286,1,0),IF(AH288&gt;AH286,1,0),IF(AJ288&gt;AJ286,1,0),IF(AL288&gt;AL286,1,0),IF(AN288&gt;AN286,1,0))&lt;&gt;3,"E",""),""),"")</f>
        <v/>
      </c>
      <c r="AQ289" s="126"/>
      <c r="AR289" s="126"/>
      <c r="AS289" s="126"/>
      <c r="AT289" s="126"/>
      <c r="AU289" s="126"/>
      <c r="AV289" s="126"/>
      <c r="AW289" s="126"/>
      <c r="AX289" s="126"/>
      <c r="AY289" s="126"/>
      <c r="AZ289" s="126"/>
      <c r="BA289" s="126"/>
      <c r="BB289" s="126"/>
      <c r="BC289" s="126"/>
      <c r="CF289" s="3"/>
      <c r="CG289" s="126"/>
      <c r="CH289" s="126"/>
      <c r="CI289" s="126"/>
      <c r="CJ289" s="126"/>
      <c r="CK289" s="126"/>
      <c r="CL289" s="126"/>
      <c r="CM289" s="126"/>
      <c r="CN289" s="126"/>
      <c r="CO289" s="126"/>
      <c r="CP289" s="126"/>
      <c r="CQ289" s="126"/>
      <c r="CR289" s="126"/>
      <c r="CS289" s="126"/>
      <c r="DV289" s="3"/>
      <c r="DW289" s="126"/>
      <c r="DX289" s="126"/>
      <c r="DY289" s="126"/>
      <c r="DZ289" s="126"/>
      <c r="EA289" s="126"/>
      <c r="EB289" s="126"/>
      <c r="EC289" s="126"/>
      <c r="ED289" s="126"/>
      <c r="EE289" s="126"/>
      <c r="EF289" s="126"/>
      <c r="EG289" s="126"/>
      <c r="EH289" s="126"/>
      <c r="EI289" s="126"/>
      <c r="FL289" s="3"/>
      <c r="FM289" s="3"/>
      <c r="FN289" s="3"/>
    </row>
    <row r="290" spans="1:170" ht="11.25" customHeight="1" thickBot="1">
      <c r="A290" s="170">
        <v>3</v>
      </c>
      <c r="B290" s="191"/>
      <c r="C290" s="183" t="str">
        <f>IF($D263="1P","D","D")</f>
        <v>D</v>
      </c>
      <c r="D290" s="197"/>
      <c r="E290" s="198"/>
      <c r="F290" s="197"/>
      <c r="G290" s="198"/>
      <c r="H290" s="197"/>
      <c r="I290" s="198"/>
      <c r="J290" s="197"/>
      <c r="K290" s="198"/>
      <c r="L290" s="197"/>
      <c r="M290" s="208"/>
      <c r="N290" s="69" t="str">
        <f>IF(CF281&lt;&gt;"",IF(CF281="W",IF(SUM(IF(D290&gt;D292,1,0),IF(F290&gt;F292,1,0),IF(H290&gt;H292,1,0),IF(J290&gt;J292,1,0),IF(L290&gt;L292,1,0))&lt;&gt;3,"E",""),""),"")</f>
        <v/>
      </c>
      <c r="O290" s="170">
        <v>10</v>
      </c>
      <c r="P290" s="191"/>
      <c r="Q290" s="183" t="str">
        <f>IF($D263="1P","A","A")</f>
        <v>A</v>
      </c>
      <c r="R290" s="197"/>
      <c r="S290" s="198"/>
      <c r="T290" s="197"/>
      <c r="U290" s="198"/>
      <c r="V290" s="197"/>
      <c r="W290" s="198"/>
      <c r="X290" s="197"/>
      <c r="Y290" s="198"/>
      <c r="Z290" s="197"/>
      <c r="AA290" s="208"/>
      <c r="AB290" s="69" t="str">
        <f>IF(DV281&lt;&gt;"",IF(DV281="W",IF(SUM(IF(R290&gt;R292,1,0),IF(T290&gt;T292,1,0),IF(V290&gt;V292,1,0),IF(X290&gt;X292,1,0),IF(Z290&gt;Z292,1,0))&lt;&gt;3,"E",""),""),"")</f>
        <v/>
      </c>
      <c r="AC290" s="170">
        <v>17</v>
      </c>
      <c r="AD290" s="191"/>
      <c r="AE290" s="183" t="str">
        <f>IF($D263="1P","B","D")</f>
        <v>D</v>
      </c>
      <c r="AF290" s="197"/>
      <c r="AG290" s="198"/>
      <c r="AH290" s="197"/>
      <c r="AI290" s="198"/>
      <c r="AJ290" s="197"/>
      <c r="AK290" s="198"/>
      <c r="AL290" s="197"/>
      <c r="AM290" s="198"/>
      <c r="AN290" s="197"/>
      <c r="AO290" s="208"/>
      <c r="AP290" s="69" t="str">
        <f>IF(FL281&lt;&gt;"",IF(FL281="W",IF(SUM(IF(AF290&gt;AF292,1,0),IF(AH290&gt;AH292,1,0),IF(AJ290&gt;AJ292,1,0),IF(AL290&gt;AL292,1,0),IF(AN290&gt;AN292,1,0))&lt;&gt;3,"E",""),""),"")</f>
        <v/>
      </c>
      <c r="AQ290" s="127"/>
      <c r="AR290" s="127"/>
      <c r="AS290" s="127"/>
      <c r="AT290" s="127"/>
      <c r="AU290" s="127"/>
      <c r="AV290" s="127"/>
      <c r="AW290" s="127"/>
      <c r="AX290" s="127"/>
      <c r="AY290" s="127"/>
      <c r="AZ290" s="127"/>
      <c r="BA290" s="127"/>
      <c r="BB290" s="127"/>
      <c r="BC290" s="127"/>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3"/>
      <c r="CG290" s="127"/>
      <c r="CH290" s="127"/>
      <c r="CI290" s="127"/>
      <c r="CJ290" s="127"/>
      <c r="CK290" s="127"/>
      <c r="CL290" s="127"/>
      <c r="CM290" s="127"/>
      <c r="CN290" s="127"/>
      <c r="CO290" s="127"/>
      <c r="CP290" s="127"/>
      <c r="CQ290" s="127"/>
      <c r="CR290" s="127"/>
      <c r="CS290" s="127"/>
      <c r="CT290" s="40"/>
      <c r="CU290" s="40"/>
      <c r="CV290" s="40"/>
      <c r="CW290" s="40"/>
      <c r="CX290" s="40"/>
      <c r="CY290" s="40"/>
      <c r="CZ290" s="40"/>
      <c r="DA290" s="40"/>
      <c r="DB290" s="40"/>
      <c r="DC290" s="40"/>
      <c r="DD290" s="40"/>
      <c r="DE290" s="40"/>
      <c r="DF290" s="40"/>
      <c r="DG290" s="40"/>
      <c r="DH290" s="40"/>
      <c r="DI290" s="40"/>
      <c r="DJ290" s="40"/>
      <c r="DK290" s="40"/>
      <c r="DL290" s="40"/>
      <c r="DM290" s="40"/>
      <c r="DN290" s="40"/>
      <c r="DO290" s="40"/>
      <c r="DP290" s="40"/>
      <c r="DQ290" s="40"/>
      <c r="DR290" s="40"/>
      <c r="DS290" s="40"/>
      <c r="DT290" s="40"/>
      <c r="DU290" s="40"/>
      <c r="DV290" s="3"/>
      <c r="DW290" s="127"/>
      <c r="DX290" s="127"/>
      <c r="DY290" s="127"/>
      <c r="DZ290" s="127"/>
      <c r="EA290" s="127"/>
      <c r="EB290" s="127"/>
      <c r="EC290" s="127"/>
      <c r="ED290" s="127"/>
      <c r="EE290" s="127"/>
      <c r="EF290" s="127"/>
      <c r="EG290" s="127"/>
      <c r="EH290" s="127"/>
      <c r="EI290" s="127"/>
      <c r="EJ290" s="40"/>
      <c r="EK290" s="40"/>
      <c r="EL290" s="40"/>
      <c r="EM290" s="40"/>
      <c r="EN290" s="40"/>
      <c r="EO290" s="40"/>
      <c r="EP290" s="40"/>
      <c r="EQ290" s="40"/>
      <c r="ER290" s="40"/>
      <c r="ES290" s="40"/>
      <c r="ET290" s="40"/>
      <c r="EU290" s="40"/>
      <c r="EV290" s="40"/>
      <c r="EW290" s="40"/>
      <c r="EX290" s="40"/>
      <c r="EY290" s="40"/>
      <c r="EZ290" s="40"/>
      <c r="FA290" s="40"/>
      <c r="FB290" s="40"/>
      <c r="FC290" s="40"/>
      <c r="FD290" s="40"/>
      <c r="FE290" s="40"/>
      <c r="FF290" s="40"/>
      <c r="FG290" s="40"/>
      <c r="FH290" s="40"/>
      <c r="FI290" s="40"/>
      <c r="FJ290" s="40"/>
      <c r="FK290" s="40"/>
      <c r="FL290" s="3"/>
      <c r="FM290" s="3"/>
      <c r="FN290" s="3"/>
    </row>
    <row r="291" spans="1:170" ht="11.25" customHeight="1">
      <c r="A291" s="192"/>
      <c r="B291" s="193"/>
      <c r="C291" s="196"/>
      <c r="D291" s="199"/>
      <c r="E291" s="200"/>
      <c r="F291" s="199"/>
      <c r="G291" s="200"/>
      <c r="H291" s="199"/>
      <c r="I291" s="200"/>
      <c r="J291" s="199"/>
      <c r="K291" s="200"/>
      <c r="L291" s="199"/>
      <c r="M291" s="209"/>
      <c r="N291" s="69" t="str">
        <f>IF(CF281&lt;&gt;"",IF(ISERROR(AND(BV285="",BX285="",BZ285="",CB285="",CD285="")),"E",IF(AND(BV285="",BX285="",BZ285="",CB285="",CD285=""),"","E")),"")</f>
        <v/>
      </c>
      <c r="O291" s="192"/>
      <c r="P291" s="193"/>
      <c r="Q291" s="196"/>
      <c r="R291" s="199"/>
      <c r="S291" s="200"/>
      <c r="T291" s="199"/>
      <c r="U291" s="200"/>
      <c r="V291" s="199"/>
      <c r="W291" s="200"/>
      <c r="X291" s="199"/>
      <c r="Y291" s="200"/>
      <c r="Z291" s="199"/>
      <c r="AA291" s="209"/>
      <c r="AB291" s="69" t="str">
        <f>IF(DV281&lt;&gt;"",IF(ISERROR(AND(DL285="",DN285="",DP285="",DQ285="",DT285="")),"E",IF(AND(DL285="",DN285="",DP285="",DR285="",DT285=""),"","E")),"")</f>
        <v/>
      </c>
      <c r="AC291" s="192"/>
      <c r="AD291" s="193"/>
      <c r="AE291" s="196"/>
      <c r="AF291" s="199"/>
      <c r="AG291" s="200"/>
      <c r="AH291" s="199"/>
      <c r="AI291" s="200"/>
      <c r="AJ291" s="199"/>
      <c r="AK291" s="200"/>
      <c r="AL291" s="199"/>
      <c r="AM291" s="200"/>
      <c r="AN291" s="199"/>
      <c r="AO291" s="209"/>
      <c r="AP291" s="69" t="str">
        <f>IF(FL281&lt;&gt;"",IF(ISERROR(AND(FB285="",FD285="",FF285="",FH285="",FJ285="")),"E",IF(AND(FB285="",FD285="",FF285="",FH285="",FJ285=""),"","E")),"")</f>
        <v/>
      </c>
      <c r="AQ291" s="154" t="str">
        <f>CONCATENATE($A265," ",$D265,","," ",$F263)</f>
        <v>Group: 5, Men's Singles</v>
      </c>
      <c r="AR291" s="155"/>
      <c r="AS291" s="155"/>
      <c r="AT291" s="155"/>
      <c r="AU291" s="155"/>
      <c r="AV291" s="155"/>
      <c r="AW291" s="155"/>
      <c r="AX291" s="155"/>
      <c r="AY291" s="155"/>
      <c r="AZ291" s="155"/>
      <c r="BA291" s="155"/>
      <c r="BB291" s="155"/>
      <c r="BC291" s="156"/>
      <c r="BD291" s="163">
        <f>A294</f>
        <v>4</v>
      </c>
      <c r="BE291" s="164"/>
      <c r="BF291" s="183" t="str">
        <f>C294</f>
        <v>A</v>
      </c>
      <c r="BG291" s="185" t="str">
        <f>IF(VLOOKUP($BF291,$A267:$C279,3,FALSE)=0,"",CONCATENATE(VLOOKUP(VLOOKUP($BF291,$A267:$C279,3,FALSE),Players!$C:$G,4,FALSE)," ",VLOOKUP($BF291,$A267:$C279,3,FALSE)," ",IF(ISERROR(VLOOKUP(VLOOKUP($BF291,$A267:$C279,3,FALSE),Players!$C:$G,5,FALSE)),"()",CONCATENATE("(",VLOOKUP(VLOOKUP($BF291,$A267:$C279,3,FALSE),Players!$C:$G,5,FALSE),")"))))</f>
        <v/>
      </c>
      <c r="BH291" s="186"/>
      <c r="BI291" s="186"/>
      <c r="BJ291" s="186"/>
      <c r="BK291" s="186"/>
      <c r="BL291" s="186"/>
      <c r="BM291" s="186"/>
      <c r="BN291" s="186"/>
      <c r="BO291" s="186"/>
      <c r="BP291" s="186"/>
      <c r="BQ291" s="186"/>
      <c r="BR291" s="186"/>
      <c r="BS291" s="186"/>
      <c r="BT291" s="186"/>
      <c r="BU291" s="187"/>
      <c r="BV291" s="170" t="str">
        <f>IF(D294&lt;&gt;"",D294,"")</f>
        <v/>
      </c>
      <c r="BW291" s="171"/>
      <c r="BX291" s="335" t="str">
        <f>IF(F294&lt;&gt;"",F294,"")</f>
        <v/>
      </c>
      <c r="BY291" s="171"/>
      <c r="BZ291" s="335" t="str">
        <f>IF(H294&lt;&gt;"",H294,"")</f>
        <v/>
      </c>
      <c r="CA291" s="171"/>
      <c r="CB291" s="335" t="str">
        <f>IF(J294&lt;&gt;"",J294,"")</f>
        <v/>
      </c>
      <c r="CC291" s="171"/>
      <c r="CD291" s="335" t="str">
        <f>IF(L294&lt;&gt;"",L294,"")</f>
        <v/>
      </c>
      <c r="CE291" s="337"/>
      <c r="CF291" s="174" t="str">
        <f>IF($CD291=$CD293,IF($CB291=$CB293,IF($BZ291&lt;&gt;"",IF($BZ291&gt;$BZ293,"W","L"),""),IF($CB291&gt;$CB293,"W","L")),IF($CD291&gt;$CD293,"W","L"))</f>
        <v/>
      </c>
      <c r="CG291" s="154" t="str">
        <f>CONCATENATE($A265," ",$D265,","," ",$F263)</f>
        <v>Group: 5, Men's Singles</v>
      </c>
      <c r="CH291" s="155"/>
      <c r="CI291" s="155"/>
      <c r="CJ291" s="155"/>
      <c r="CK291" s="155"/>
      <c r="CL291" s="155"/>
      <c r="CM291" s="155"/>
      <c r="CN291" s="155"/>
      <c r="CO291" s="155"/>
      <c r="CP291" s="155"/>
      <c r="CQ291" s="155"/>
      <c r="CR291" s="155"/>
      <c r="CS291" s="156"/>
      <c r="CT291" s="163">
        <f>O294</f>
        <v>11</v>
      </c>
      <c r="CU291" s="164"/>
      <c r="CV291" s="183" t="str">
        <f>Q294</f>
        <v>C</v>
      </c>
      <c r="CW291" s="185" t="str">
        <f>IF(VLOOKUP($CV291,$A267:$C279,3,FALSE)=0,"",CONCATENATE(VLOOKUP(VLOOKUP($CV291,$A267:$C279,3,FALSE),Players!$C:$G,4,FALSE)," ",VLOOKUP($CV291,$A267:$C279,3,FALSE)," ",IF(ISERROR(VLOOKUP(VLOOKUP($CV291,$A267:$C279,3,FALSE),Players!$C:$G,5,FALSE)),"()",CONCATENATE("(",VLOOKUP(VLOOKUP($CV291,$A267:$C279,3,FALSE),Players!$C:$G,5,FALSE),")"))))</f>
        <v/>
      </c>
      <c r="CX291" s="186"/>
      <c r="CY291" s="186"/>
      <c r="CZ291" s="186"/>
      <c r="DA291" s="186"/>
      <c r="DB291" s="186"/>
      <c r="DC291" s="186"/>
      <c r="DD291" s="186"/>
      <c r="DE291" s="186"/>
      <c r="DF291" s="186"/>
      <c r="DG291" s="186"/>
      <c r="DH291" s="186"/>
      <c r="DI291" s="186"/>
      <c r="DJ291" s="186"/>
      <c r="DK291" s="187"/>
      <c r="DL291" s="170" t="str">
        <f>IF(R294&lt;&gt;"",R294,"")</f>
        <v/>
      </c>
      <c r="DM291" s="171"/>
      <c r="DN291" s="335" t="str">
        <f>IF(T294&lt;&gt;"",T294,"")</f>
        <v/>
      </c>
      <c r="DO291" s="171"/>
      <c r="DP291" s="335" t="str">
        <f>IF(V294&lt;&gt;"",V294,"")</f>
        <v/>
      </c>
      <c r="DQ291" s="171"/>
      <c r="DR291" s="335" t="str">
        <f>IF(X294&lt;&gt;"",X294,"")</f>
        <v/>
      </c>
      <c r="DS291" s="171"/>
      <c r="DT291" s="335" t="str">
        <f>IF(Z294&lt;&gt;"",Z294,"")</f>
        <v/>
      </c>
      <c r="DU291" s="337"/>
      <c r="DV291" s="174" t="str">
        <f>IF($DT291=$DT293,IF($DR291=$DR293,IF($DP291&lt;&gt;"",IF($DP291&gt;$DP293,"W","L"),""),IF($DR291&gt;$DR293,"W","L")),IF($DT291&gt;$DT293,"W","L"))</f>
        <v/>
      </c>
      <c r="DW291" s="154" t="str">
        <f>CONCATENATE($A265," ",$D265,","," ",$F263)</f>
        <v>Group: 5, Men's Singles</v>
      </c>
      <c r="DX291" s="155"/>
      <c r="DY291" s="155"/>
      <c r="DZ291" s="155"/>
      <c r="EA291" s="155"/>
      <c r="EB291" s="155"/>
      <c r="EC291" s="155"/>
      <c r="ED291" s="155"/>
      <c r="EE291" s="155"/>
      <c r="EF291" s="155"/>
      <c r="EG291" s="155"/>
      <c r="EH291" s="155"/>
      <c r="EI291" s="156"/>
      <c r="EJ291" s="163">
        <f>AC294</f>
        <v>18</v>
      </c>
      <c r="EK291" s="164"/>
      <c r="EL291" s="183" t="str">
        <f>AE294</f>
        <v>E</v>
      </c>
      <c r="EM291" s="185" t="str">
        <f>IF(VLOOKUP($EL291,$A267:$C279,3,FALSE)=0,"",CONCATENATE(VLOOKUP(VLOOKUP($EL291,$A267:$C279,3,FALSE),Players!$C:$G,4,FALSE)," ",VLOOKUP($EL291,$A267:$C279,3,FALSE)," ",IF(ISERROR(VLOOKUP(VLOOKUP($EL291,$A267:$C279,3,FALSE),Players!$C:$G,5,FALSE)),"()",CONCATENATE("(",VLOOKUP(VLOOKUP($EL291,$A267:$C279,3,FALSE),Players!$C:$G,5,FALSE),")"))))</f>
        <v/>
      </c>
      <c r="EN291" s="186"/>
      <c r="EO291" s="186"/>
      <c r="EP291" s="186"/>
      <c r="EQ291" s="186"/>
      <c r="ER291" s="186"/>
      <c r="ES291" s="186"/>
      <c r="ET291" s="186"/>
      <c r="EU291" s="186"/>
      <c r="EV291" s="186"/>
      <c r="EW291" s="186"/>
      <c r="EX291" s="186"/>
      <c r="EY291" s="186"/>
      <c r="EZ291" s="186"/>
      <c r="FA291" s="187"/>
      <c r="FB291" s="170" t="str">
        <f>IF(AF294&lt;&gt;"",AF294,"")</f>
        <v/>
      </c>
      <c r="FC291" s="171"/>
      <c r="FD291" s="335" t="str">
        <f>IF(AH294&lt;&gt;"",AH294,"")</f>
        <v/>
      </c>
      <c r="FE291" s="171"/>
      <c r="FF291" s="335" t="str">
        <f>IF(AJ294&lt;&gt;"",AJ294,"")</f>
        <v/>
      </c>
      <c r="FG291" s="171"/>
      <c r="FH291" s="335" t="str">
        <f>IF(AL294&lt;&gt;"",AL294,"")</f>
        <v/>
      </c>
      <c r="FI291" s="171"/>
      <c r="FJ291" s="335" t="str">
        <f>IF(AN294&lt;&gt;"",AN294,"")</f>
        <v/>
      </c>
      <c r="FK291" s="337"/>
      <c r="FL291" s="174" t="str">
        <f>IF($FJ291=$FJ293,IF($FH291=$FH293,IF($FF291&lt;&gt;"",IF($FF291&gt;$FF293,"W","L"),""),IF($FH291&gt;$FH293,"W","L")),IF($FJ291&gt;$FJ293,"W","L"))</f>
        <v/>
      </c>
      <c r="FM291" s="3"/>
      <c r="FN291" s="3"/>
    </row>
    <row r="292" spans="1:170" ht="11.25" customHeight="1">
      <c r="A292" s="192"/>
      <c r="B292" s="193"/>
      <c r="C292" s="175" t="str">
        <f>IF($D263="1P","E","E")</f>
        <v>E</v>
      </c>
      <c r="D292" s="201"/>
      <c r="E292" s="202"/>
      <c r="F292" s="201"/>
      <c r="G292" s="202"/>
      <c r="H292" s="201"/>
      <c r="I292" s="202"/>
      <c r="J292" s="201"/>
      <c r="K292" s="202"/>
      <c r="L292" s="201"/>
      <c r="M292" s="205"/>
      <c r="N292" s="69" t="str">
        <f>IF(CF281&lt;&gt;"",IF(ISERROR(AND(BV285="",BX285="",BZ285="",CB285="",CD285="")),"E",IF(AND(BV285="",BX285="",BZ285="",CB285="",CD285=""),"","E")),"")</f>
        <v/>
      </c>
      <c r="O292" s="192"/>
      <c r="P292" s="193"/>
      <c r="Q292" s="175" t="str">
        <f>IF($D263="1P","E","D")</f>
        <v>D</v>
      </c>
      <c r="R292" s="201"/>
      <c r="S292" s="202"/>
      <c r="T292" s="201"/>
      <c r="U292" s="202"/>
      <c r="V292" s="201"/>
      <c r="W292" s="202"/>
      <c r="X292" s="201"/>
      <c r="Y292" s="202"/>
      <c r="Z292" s="201"/>
      <c r="AA292" s="205"/>
      <c r="AB292" s="69" t="str">
        <f>IF(DV281&lt;&gt;"",IF(ISERROR(AND(DL285="",DN285="",DP285="",DQ285="",DT285="")),"E",IF(AND(DL285="",DN285="",DP285="",DR285="",DT285=""),"","E")),"")</f>
        <v/>
      </c>
      <c r="AC292" s="192"/>
      <c r="AD292" s="193"/>
      <c r="AE292" s="175" t="str">
        <f>IF($D263="1P","D","G")</f>
        <v>G</v>
      </c>
      <c r="AF292" s="201"/>
      <c r="AG292" s="202"/>
      <c r="AH292" s="201"/>
      <c r="AI292" s="202"/>
      <c r="AJ292" s="201"/>
      <c r="AK292" s="202"/>
      <c r="AL292" s="201"/>
      <c r="AM292" s="202"/>
      <c r="AN292" s="201"/>
      <c r="AO292" s="205"/>
      <c r="AP292" s="69" t="str">
        <f>IF(FL281&lt;&gt;"",IF(ISERROR(AND(FB285="",FD285="",FF285="",FH285="",FJ285="")),"E",IF(AND(FB285="",FD285="",FF285="",FH285="",FJ285=""),"","E")),"")</f>
        <v/>
      </c>
      <c r="AQ292" s="157"/>
      <c r="AR292" s="158"/>
      <c r="AS292" s="158"/>
      <c r="AT292" s="158"/>
      <c r="AU292" s="158"/>
      <c r="AV292" s="158"/>
      <c r="AW292" s="158"/>
      <c r="AX292" s="158"/>
      <c r="AY292" s="158"/>
      <c r="AZ292" s="158"/>
      <c r="BA292" s="158"/>
      <c r="BB292" s="158"/>
      <c r="BC292" s="159"/>
      <c r="BD292" s="165"/>
      <c r="BE292" s="166"/>
      <c r="BF292" s="184"/>
      <c r="BG292" s="188"/>
      <c r="BH292" s="189"/>
      <c r="BI292" s="189"/>
      <c r="BJ292" s="189"/>
      <c r="BK292" s="189"/>
      <c r="BL292" s="189"/>
      <c r="BM292" s="189"/>
      <c r="BN292" s="189"/>
      <c r="BO292" s="189"/>
      <c r="BP292" s="189"/>
      <c r="BQ292" s="189"/>
      <c r="BR292" s="189"/>
      <c r="BS292" s="189"/>
      <c r="BT292" s="189"/>
      <c r="BU292" s="190"/>
      <c r="BV292" s="172"/>
      <c r="BW292" s="173"/>
      <c r="BX292" s="336"/>
      <c r="BY292" s="173"/>
      <c r="BZ292" s="336"/>
      <c r="CA292" s="173"/>
      <c r="CB292" s="336"/>
      <c r="CC292" s="173"/>
      <c r="CD292" s="336"/>
      <c r="CE292" s="338"/>
      <c r="CF292" s="174"/>
      <c r="CG292" s="157"/>
      <c r="CH292" s="158"/>
      <c r="CI292" s="158"/>
      <c r="CJ292" s="158"/>
      <c r="CK292" s="158"/>
      <c r="CL292" s="158"/>
      <c r="CM292" s="158"/>
      <c r="CN292" s="158"/>
      <c r="CO292" s="158"/>
      <c r="CP292" s="158"/>
      <c r="CQ292" s="158"/>
      <c r="CR292" s="158"/>
      <c r="CS292" s="159"/>
      <c r="CT292" s="165"/>
      <c r="CU292" s="166"/>
      <c r="CV292" s="184"/>
      <c r="CW292" s="188"/>
      <c r="CX292" s="189"/>
      <c r="CY292" s="189"/>
      <c r="CZ292" s="189"/>
      <c r="DA292" s="189"/>
      <c r="DB292" s="189"/>
      <c r="DC292" s="189"/>
      <c r="DD292" s="189"/>
      <c r="DE292" s="189"/>
      <c r="DF292" s="189"/>
      <c r="DG292" s="189"/>
      <c r="DH292" s="189"/>
      <c r="DI292" s="189"/>
      <c r="DJ292" s="189"/>
      <c r="DK292" s="190"/>
      <c r="DL292" s="172"/>
      <c r="DM292" s="173"/>
      <c r="DN292" s="336"/>
      <c r="DO292" s="173"/>
      <c r="DP292" s="336"/>
      <c r="DQ292" s="173"/>
      <c r="DR292" s="336"/>
      <c r="DS292" s="173"/>
      <c r="DT292" s="336"/>
      <c r="DU292" s="338"/>
      <c r="DV292" s="174"/>
      <c r="DW292" s="157"/>
      <c r="DX292" s="158"/>
      <c r="DY292" s="158"/>
      <c r="DZ292" s="158"/>
      <c r="EA292" s="158"/>
      <c r="EB292" s="158"/>
      <c r="EC292" s="158"/>
      <c r="ED292" s="158"/>
      <c r="EE292" s="158"/>
      <c r="EF292" s="158"/>
      <c r="EG292" s="158"/>
      <c r="EH292" s="158"/>
      <c r="EI292" s="159"/>
      <c r="EJ292" s="165"/>
      <c r="EK292" s="166"/>
      <c r="EL292" s="184"/>
      <c r="EM292" s="188"/>
      <c r="EN292" s="189"/>
      <c r="EO292" s="189"/>
      <c r="EP292" s="189"/>
      <c r="EQ292" s="189"/>
      <c r="ER292" s="189"/>
      <c r="ES292" s="189"/>
      <c r="ET292" s="189"/>
      <c r="EU292" s="189"/>
      <c r="EV292" s="189"/>
      <c r="EW292" s="189"/>
      <c r="EX292" s="189"/>
      <c r="EY292" s="189"/>
      <c r="EZ292" s="189"/>
      <c r="FA292" s="190"/>
      <c r="FB292" s="172"/>
      <c r="FC292" s="173"/>
      <c r="FD292" s="336"/>
      <c r="FE292" s="173"/>
      <c r="FF292" s="336"/>
      <c r="FG292" s="173"/>
      <c r="FH292" s="336"/>
      <c r="FI292" s="173"/>
      <c r="FJ292" s="336"/>
      <c r="FK292" s="338"/>
      <c r="FL292" s="174"/>
      <c r="FM292" s="3"/>
      <c r="FN292" s="3"/>
    </row>
    <row r="293" spans="1:170" ht="11.25" customHeight="1" thickBot="1">
      <c r="A293" s="194"/>
      <c r="B293" s="195"/>
      <c r="C293" s="207"/>
      <c r="D293" s="203"/>
      <c r="E293" s="204"/>
      <c r="F293" s="203"/>
      <c r="G293" s="204"/>
      <c r="H293" s="203"/>
      <c r="I293" s="204"/>
      <c r="J293" s="203"/>
      <c r="K293" s="204"/>
      <c r="L293" s="203"/>
      <c r="M293" s="206"/>
      <c r="N293" s="69" t="str">
        <f>IF(CF283&lt;&gt;"",IF(CF283="W",IF(SUM(IF(D292&gt;D290,1,0),IF(F292&gt;F290,1,0),IF(H292&gt;H290,1,0),IF(J292&gt;J290,1,0),IF(L292&gt;L290,1,0))&lt;&gt;3,"E",""),""),"")</f>
        <v/>
      </c>
      <c r="O293" s="194"/>
      <c r="P293" s="195"/>
      <c r="Q293" s="207"/>
      <c r="R293" s="203"/>
      <c r="S293" s="204"/>
      <c r="T293" s="203"/>
      <c r="U293" s="204"/>
      <c r="V293" s="203"/>
      <c r="W293" s="204"/>
      <c r="X293" s="203"/>
      <c r="Y293" s="204"/>
      <c r="Z293" s="203"/>
      <c r="AA293" s="206"/>
      <c r="AB293" s="69" t="str">
        <f>IF(DV283&lt;&gt;"",IF(DV283="W",IF(SUM(IF(R292&gt;R290,1,0),IF(T292&gt;T290,1,0),IF(V292&gt;V290,1,0),IF(X292&gt;X290,1,0),IF(Z292&gt;Z290,1,0))&lt;&gt;3,"E",""),""),"")</f>
        <v/>
      </c>
      <c r="AC293" s="194"/>
      <c r="AD293" s="195"/>
      <c r="AE293" s="207"/>
      <c r="AF293" s="203"/>
      <c r="AG293" s="204"/>
      <c r="AH293" s="203"/>
      <c r="AI293" s="204"/>
      <c r="AJ293" s="203"/>
      <c r="AK293" s="204"/>
      <c r="AL293" s="203"/>
      <c r="AM293" s="204"/>
      <c r="AN293" s="203"/>
      <c r="AO293" s="206"/>
      <c r="AP293" s="69" t="str">
        <f>IF(FL283&lt;&gt;"",IF(FL283="W",IF(SUM(IF(AF292&gt;AF290,1,0),IF(AH292&gt;AH290,1,0),IF(AJ292&gt;AJ290,1,0),IF(AL292&gt;AL290,1,0),IF(AN292&gt;AN290,1,0))&lt;&gt;3,"E",""),""),"")</f>
        <v/>
      </c>
      <c r="AQ293" s="157"/>
      <c r="AR293" s="158"/>
      <c r="AS293" s="158"/>
      <c r="AT293" s="158"/>
      <c r="AU293" s="158"/>
      <c r="AV293" s="158"/>
      <c r="AW293" s="158"/>
      <c r="AX293" s="158"/>
      <c r="AY293" s="158"/>
      <c r="AZ293" s="158"/>
      <c r="BA293" s="158"/>
      <c r="BB293" s="158"/>
      <c r="BC293" s="159"/>
      <c r="BD293" s="165"/>
      <c r="BE293" s="166"/>
      <c r="BF293" s="175" t="str">
        <f>C296</f>
        <v>G</v>
      </c>
      <c r="BG293" s="177" t="str">
        <f>IF(VLOOKUP($BF293,$A267:$C279,3,FALSE)=0,"",CONCATENATE(VLOOKUP(VLOOKUP($BF293,$A267:$C279,3,FALSE),Players!$C:$G,4,FALSE)," ",VLOOKUP($BF293,$A267:$C279,3,FALSE)," ",IF(ISERROR(VLOOKUP(VLOOKUP($BF293,$A267:$C279,3,FALSE),Players!$C:$G,5,FALSE)),"()",CONCATENATE("(",VLOOKUP(VLOOKUP($BF293,$A267:$C279,3,FALSE),Players!$C:$G,5,FALSE),")"))))</f>
        <v/>
      </c>
      <c r="BH293" s="178"/>
      <c r="BI293" s="178"/>
      <c r="BJ293" s="178"/>
      <c r="BK293" s="178"/>
      <c r="BL293" s="178"/>
      <c r="BM293" s="178"/>
      <c r="BN293" s="178"/>
      <c r="BO293" s="178"/>
      <c r="BP293" s="178"/>
      <c r="BQ293" s="178"/>
      <c r="BR293" s="178"/>
      <c r="BS293" s="178"/>
      <c r="BT293" s="178"/>
      <c r="BU293" s="179"/>
      <c r="BV293" s="150" t="str">
        <f>IF(D296&lt;&gt;"",D296,"")</f>
        <v/>
      </c>
      <c r="BW293" s="151"/>
      <c r="BX293" s="288" t="str">
        <f>IF(F296&lt;&gt;"",F296,"")</f>
        <v/>
      </c>
      <c r="BY293" s="151"/>
      <c r="BZ293" s="288" t="str">
        <f>IF(H296&lt;&gt;"",H296,"")</f>
        <v/>
      </c>
      <c r="CA293" s="151"/>
      <c r="CB293" s="288" t="str">
        <f>IF(J296&lt;&gt;"",J296,"")</f>
        <v/>
      </c>
      <c r="CC293" s="151"/>
      <c r="CD293" s="288" t="str">
        <f>IF(L296&lt;&gt;"",L296,"")</f>
        <v/>
      </c>
      <c r="CE293" s="332"/>
      <c r="CF293" s="174" t="str">
        <f>IF($CF291&lt;&gt;"",IF(CF291="W","L","W"),"")</f>
        <v/>
      </c>
      <c r="CG293" s="157"/>
      <c r="CH293" s="158"/>
      <c r="CI293" s="158"/>
      <c r="CJ293" s="158"/>
      <c r="CK293" s="158"/>
      <c r="CL293" s="158"/>
      <c r="CM293" s="158"/>
      <c r="CN293" s="158"/>
      <c r="CO293" s="158"/>
      <c r="CP293" s="158"/>
      <c r="CQ293" s="158"/>
      <c r="CR293" s="158"/>
      <c r="CS293" s="159"/>
      <c r="CT293" s="165"/>
      <c r="CU293" s="166"/>
      <c r="CV293" s="175" t="str">
        <f>Q296</f>
        <v>E</v>
      </c>
      <c r="CW293" s="177" t="str">
        <f>IF(VLOOKUP($CV293,$A267:$C279,3,FALSE)=0,"",CONCATENATE(VLOOKUP(VLOOKUP($CV293,$A267:$C279,3,FALSE),Players!$C:$G,4,FALSE)," ",VLOOKUP($CV293,$A267:$C279,3,FALSE)," ",IF(ISERROR(VLOOKUP(VLOOKUP($CV293,$A267:$C279,3,FALSE),Players!$C:$G,5,FALSE)),"()",CONCATENATE("(",VLOOKUP(VLOOKUP($CV293,$A267:$C279,3,FALSE),Players!$C:$G,5,FALSE),")"))))</f>
        <v/>
      </c>
      <c r="CX293" s="178"/>
      <c r="CY293" s="178"/>
      <c r="CZ293" s="178"/>
      <c r="DA293" s="178"/>
      <c r="DB293" s="178"/>
      <c r="DC293" s="178"/>
      <c r="DD293" s="178"/>
      <c r="DE293" s="178"/>
      <c r="DF293" s="178"/>
      <c r="DG293" s="178"/>
      <c r="DH293" s="178"/>
      <c r="DI293" s="178"/>
      <c r="DJ293" s="178"/>
      <c r="DK293" s="179"/>
      <c r="DL293" s="150" t="str">
        <f>IF(R296&lt;&gt;"",R296,"")</f>
        <v/>
      </c>
      <c r="DM293" s="151"/>
      <c r="DN293" s="288" t="str">
        <f>IF(T296&lt;&gt;"",T296,"")</f>
        <v/>
      </c>
      <c r="DO293" s="151"/>
      <c r="DP293" s="288" t="str">
        <f>IF(V296&lt;&gt;"",V296,"")</f>
        <v/>
      </c>
      <c r="DQ293" s="151"/>
      <c r="DR293" s="288" t="str">
        <f>IF(X296&lt;&gt;"",X296,"")</f>
        <v/>
      </c>
      <c r="DS293" s="151"/>
      <c r="DT293" s="288" t="str">
        <f>IF(Z296&lt;&gt;"",Z296,"")</f>
        <v/>
      </c>
      <c r="DU293" s="332"/>
      <c r="DV293" s="174" t="str">
        <f>IF($DV291&lt;&gt;"",IF(DV291="W","L","W"),"")</f>
        <v/>
      </c>
      <c r="DW293" s="157"/>
      <c r="DX293" s="158"/>
      <c r="DY293" s="158"/>
      <c r="DZ293" s="158"/>
      <c r="EA293" s="158"/>
      <c r="EB293" s="158"/>
      <c r="EC293" s="158"/>
      <c r="ED293" s="158"/>
      <c r="EE293" s="158"/>
      <c r="EF293" s="158"/>
      <c r="EG293" s="158"/>
      <c r="EH293" s="158"/>
      <c r="EI293" s="159"/>
      <c r="EJ293" s="165"/>
      <c r="EK293" s="166"/>
      <c r="EL293" s="175" t="str">
        <f>AE296</f>
        <v>F</v>
      </c>
      <c r="EM293" s="177" t="str">
        <f>IF(VLOOKUP($EL293,$A267:$C279,3,FALSE)=0,"",CONCATENATE(VLOOKUP(VLOOKUP($EL293,$A267:$C279,3,FALSE),Players!$C:$G,4,FALSE)," ",VLOOKUP($EL293,$A267:$C279,3,FALSE)," ",IF(ISERROR(VLOOKUP(VLOOKUP($EL293,$A267:$C279,3,FALSE),Players!$C:$G,5,FALSE)),"()",CONCATENATE("(",VLOOKUP(VLOOKUP($EL293,$A267:$C279,3,FALSE),Players!$C:$G,5,FALSE),")"))))</f>
        <v/>
      </c>
      <c r="EN293" s="178"/>
      <c r="EO293" s="178"/>
      <c r="EP293" s="178"/>
      <c r="EQ293" s="178"/>
      <c r="ER293" s="178"/>
      <c r="ES293" s="178"/>
      <c r="ET293" s="178"/>
      <c r="EU293" s="178"/>
      <c r="EV293" s="178"/>
      <c r="EW293" s="178"/>
      <c r="EX293" s="178"/>
      <c r="EY293" s="178"/>
      <c r="EZ293" s="178"/>
      <c r="FA293" s="179"/>
      <c r="FB293" s="150" t="str">
        <f>IF(AF296&lt;&gt;"",AF296,"")</f>
        <v/>
      </c>
      <c r="FC293" s="151"/>
      <c r="FD293" s="288" t="str">
        <f>IF(AH296&lt;&gt;"",AH296,"")</f>
        <v/>
      </c>
      <c r="FE293" s="151"/>
      <c r="FF293" s="288" t="str">
        <f>IF(AJ296&lt;&gt;"",AJ296,"")</f>
        <v/>
      </c>
      <c r="FG293" s="151"/>
      <c r="FH293" s="288" t="str">
        <f>IF(AL296&lt;&gt;"",AL296,"")</f>
        <v/>
      </c>
      <c r="FI293" s="151"/>
      <c r="FJ293" s="288" t="str">
        <f>IF(AN296&lt;&gt;"",AN296,"")</f>
        <v/>
      </c>
      <c r="FK293" s="332"/>
      <c r="FL293" s="174" t="str">
        <f>IF($FL291&lt;&gt;"",IF(FL291="W","L","W"),"")</f>
        <v/>
      </c>
      <c r="FM293" s="3"/>
      <c r="FN293" s="3"/>
    </row>
    <row r="294" spans="1:170" ht="11.25" customHeight="1" thickBot="1">
      <c r="A294" s="170">
        <v>4</v>
      </c>
      <c r="B294" s="191"/>
      <c r="C294" s="183" t="str">
        <f>IF($D263="1P","A","A")</f>
        <v>A</v>
      </c>
      <c r="D294" s="197"/>
      <c r="E294" s="198"/>
      <c r="F294" s="197"/>
      <c r="G294" s="198"/>
      <c r="H294" s="197"/>
      <c r="I294" s="198"/>
      <c r="J294" s="197"/>
      <c r="K294" s="198"/>
      <c r="L294" s="197"/>
      <c r="M294" s="208"/>
      <c r="N294" s="69" t="str">
        <f>IF(CF291&lt;&gt;"",IF(CF291="W",IF(SUM(IF(D294&gt;D296,1,0),IF(F294&gt;F296,1,0),IF(H294&gt;H296,1,0),IF(J294&gt;J296,1,0),IF(L294&gt;L296,1,0))&lt;&gt;3,"E",""),""),"")</f>
        <v/>
      </c>
      <c r="O294" s="170">
        <v>11</v>
      </c>
      <c r="P294" s="191"/>
      <c r="Q294" s="183" t="str">
        <f>IF($D263="1P","D","C")</f>
        <v>C</v>
      </c>
      <c r="R294" s="197"/>
      <c r="S294" s="198"/>
      <c r="T294" s="197"/>
      <c r="U294" s="198"/>
      <c r="V294" s="197"/>
      <c r="W294" s="198"/>
      <c r="X294" s="197"/>
      <c r="Y294" s="198"/>
      <c r="Z294" s="197"/>
      <c r="AA294" s="208"/>
      <c r="AB294" s="69" t="str">
        <f>IF(DV291&lt;&gt;"",IF(DV291="W",IF(SUM(IF(R294&gt;R296,1,0),IF(T294&gt;T296,1,0),IF(V294&gt;V296,1,0),IF(X294&gt;X296,1,0),IF(Z294&gt;Z296,1,0))&lt;&gt;3,"E",""),""),"")</f>
        <v/>
      </c>
      <c r="AC294" s="170">
        <v>18</v>
      </c>
      <c r="AD294" s="191"/>
      <c r="AE294" s="183" t="str">
        <f>IF($D263="1P","F","E")</f>
        <v>E</v>
      </c>
      <c r="AF294" s="197"/>
      <c r="AG294" s="198"/>
      <c r="AH294" s="197"/>
      <c r="AI294" s="198"/>
      <c r="AJ294" s="197"/>
      <c r="AK294" s="198"/>
      <c r="AL294" s="197"/>
      <c r="AM294" s="198"/>
      <c r="AN294" s="197"/>
      <c r="AO294" s="208"/>
      <c r="AP294" s="69" t="str">
        <f>IF(FL291&lt;&gt;"",IF(FL291="W",IF(SUM(IF(AF294&gt;AF296,1,0),IF(AH294&gt;AH296,1,0),IF(AJ294&gt;AJ296,1,0),IF(AL294&gt;AL296,1,0),IF(AN294&gt;AN296,1,0))&lt;&gt;3,"E",""),""),"")</f>
        <v/>
      </c>
      <c r="AQ294" s="160"/>
      <c r="AR294" s="161"/>
      <c r="AS294" s="161"/>
      <c r="AT294" s="161"/>
      <c r="AU294" s="161"/>
      <c r="AV294" s="161"/>
      <c r="AW294" s="161"/>
      <c r="AX294" s="161"/>
      <c r="AY294" s="161"/>
      <c r="AZ294" s="161"/>
      <c r="BA294" s="161"/>
      <c r="BB294" s="161"/>
      <c r="BC294" s="162"/>
      <c r="BD294" s="167"/>
      <c r="BE294" s="168"/>
      <c r="BF294" s="176"/>
      <c r="BG294" s="180"/>
      <c r="BH294" s="181"/>
      <c r="BI294" s="181"/>
      <c r="BJ294" s="181"/>
      <c r="BK294" s="181"/>
      <c r="BL294" s="181"/>
      <c r="BM294" s="181"/>
      <c r="BN294" s="181"/>
      <c r="BO294" s="181"/>
      <c r="BP294" s="181"/>
      <c r="BQ294" s="181"/>
      <c r="BR294" s="181"/>
      <c r="BS294" s="181"/>
      <c r="BT294" s="181"/>
      <c r="BU294" s="182"/>
      <c r="BV294" s="152"/>
      <c r="BW294" s="153"/>
      <c r="BX294" s="333"/>
      <c r="BY294" s="153"/>
      <c r="BZ294" s="333"/>
      <c r="CA294" s="153"/>
      <c r="CB294" s="333"/>
      <c r="CC294" s="153"/>
      <c r="CD294" s="333"/>
      <c r="CE294" s="334"/>
      <c r="CF294" s="174"/>
      <c r="CG294" s="160"/>
      <c r="CH294" s="161"/>
      <c r="CI294" s="161"/>
      <c r="CJ294" s="161"/>
      <c r="CK294" s="161"/>
      <c r="CL294" s="161"/>
      <c r="CM294" s="161"/>
      <c r="CN294" s="161"/>
      <c r="CO294" s="161"/>
      <c r="CP294" s="161"/>
      <c r="CQ294" s="161"/>
      <c r="CR294" s="161"/>
      <c r="CS294" s="162"/>
      <c r="CT294" s="167"/>
      <c r="CU294" s="168"/>
      <c r="CV294" s="176"/>
      <c r="CW294" s="180"/>
      <c r="CX294" s="181"/>
      <c r="CY294" s="181"/>
      <c r="CZ294" s="181"/>
      <c r="DA294" s="181"/>
      <c r="DB294" s="181"/>
      <c r="DC294" s="181"/>
      <c r="DD294" s="181"/>
      <c r="DE294" s="181"/>
      <c r="DF294" s="181"/>
      <c r="DG294" s="181"/>
      <c r="DH294" s="181"/>
      <c r="DI294" s="181"/>
      <c r="DJ294" s="181"/>
      <c r="DK294" s="182"/>
      <c r="DL294" s="152"/>
      <c r="DM294" s="153"/>
      <c r="DN294" s="333"/>
      <c r="DO294" s="153"/>
      <c r="DP294" s="333"/>
      <c r="DQ294" s="153"/>
      <c r="DR294" s="333"/>
      <c r="DS294" s="153"/>
      <c r="DT294" s="333"/>
      <c r="DU294" s="334"/>
      <c r="DV294" s="174"/>
      <c r="DW294" s="160"/>
      <c r="DX294" s="161"/>
      <c r="DY294" s="161"/>
      <c r="DZ294" s="161"/>
      <c r="EA294" s="161"/>
      <c r="EB294" s="161"/>
      <c r="EC294" s="161"/>
      <c r="ED294" s="161"/>
      <c r="EE294" s="161"/>
      <c r="EF294" s="161"/>
      <c r="EG294" s="161"/>
      <c r="EH294" s="161"/>
      <c r="EI294" s="162"/>
      <c r="EJ294" s="167"/>
      <c r="EK294" s="168"/>
      <c r="EL294" s="176"/>
      <c r="EM294" s="180"/>
      <c r="EN294" s="181"/>
      <c r="EO294" s="181"/>
      <c r="EP294" s="181"/>
      <c r="EQ294" s="181"/>
      <c r="ER294" s="181"/>
      <c r="ES294" s="181"/>
      <c r="ET294" s="181"/>
      <c r="EU294" s="181"/>
      <c r="EV294" s="181"/>
      <c r="EW294" s="181"/>
      <c r="EX294" s="181"/>
      <c r="EY294" s="181"/>
      <c r="EZ294" s="181"/>
      <c r="FA294" s="182"/>
      <c r="FB294" s="152"/>
      <c r="FC294" s="153"/>
      <c r="FD294" s="333"/>
      <c r="FE294" s="153"/>
      <c r="FF294" s="333"/>
      <c r="FG294" s="153"/>
      <c r="FH294" s="333"/>
      <c r="FI294" s="153"/>
      <c r="FJ294" s="333"/>
      <c r="FK294" s="334"/>
      <c r="FL294" s="174"/>
      <c r="FM294" s="3"/>
      <c r="FN294" s="3"/>
    </row>
    <row r="295" spans="1:170" ht="11.25" customHeight="1">
      <c r="A295" s="192"/>
      <c r="B295" s="193"/>
      <c r="C295" s="196"/>
      <c r="D295" s="199"/>
      <c r="E295" s="200"/>
      <c r="F295" s="199"/>
      <c r="G295" s="200"/>
      <c r="H295" s="199"/>
      <c r="I295" s="200"/>
      <c r="J295" s="199"/>
      <c r="K295" s="200"/>
      <c r="L295" s="199"/>
      <c r="M295" s="209"/>
      <c r="N295" s="69" t="str">
        <f>IF(CF291&lt;&gt;"",IF(ISERROR(AND(BV295="",BX295="",BZ295="",CB295="",CD295="")),"E",IF(AND(BV295="",BX295="",BZ295="",CB295="",CD295=""),"","E")),"")</f>
        <v/>
      </c>
      <c r="O295" s="192"/>
      <c r="P295" s="193"/>
      <c r="Q295" s="196"/>
      <c r="R295" s="199"/>
      <c r="S295" s="200"/>
      <c r="T295" s="199"/>
      <c r="U295" s="200"/>
      <c r="V295" s="199"/>
      <c r="W295" s="200"/>
      <c r="X295" s="199"/>
      <c r="Y295" s="200"/>
      <c r="Z295" s="199"/>
      <c r="AA295" s="209"/>
      <c r="AB295" s="69" t="str">
        <f>IF(DV291&lt;&gt;"",IF(ISERROR(AND(DL295="",DN295="",DP295="",DQ295="",DT295="")),"E",IF(AND(DL295="",DN295="",DP295="",DR295="",DT295=""),"","E")),"")</f>
        <v/>
      </c>
      <c r="AC295" s="192"/>
      <c r="AD295" s="193"/>
      <c r="AE295" s="196"/>
      <c r="AF295" s="199"/>
      <c r="AG295" s="200"/>
      <c r="AH295" s="199"/>
      <c r="AI295" s="200"/>
      <c r="AJ295" s="199"/>
      <c r="AK295" s="200"/>
      <c r="AL295" s="199"/>
      <c r="AM295" s="200"/>
      <c r="AN295" s="199"/>
      <c r="AO295" s="209"/>
      <c r="AP295" s="69" t="str">
        <f>IF(FL291&lt;&gt;"",IF(ISERROR(AND(FB295="",FD295="",FF295="",FH295="",FJ295="")),"E",IF(AND(FB295="",FD295="",FF295="",FH295="",FJ295=""),"","E")),"")</f>
        <v/>
      </c>
      <c r="AQ295" s="126"/>
      <c r="AR295" s="126"/>
      <c r="AS295" s="126"/>
      <c r="AT295" s="126"/>
      <c r="AU295" s="126"/>
      <c r="AV295" s="126"/>
      <c r="AW295" s="126"/>
      <c r="AX295" s="126"/>
      <c r="AY295" s="126"/>
      <c r="AZ295" s="126"/>
      <c r="BA295" s="126"/>
      <c r="BB295" s="126"/>
      <c r="BC295" s="126"/>
      <c r="BV295" s="169" t="str">
        <f>IF(CF291&lt;&gt;"",IF(AND(AND(BV291&gt;-1,BV293&gt;-1),OR(BV291&gt;10,BV293&gt;10),ABS(BV291-BV293)&gt;1,IF(OR(BV291&gt;11,BV293&gt;11),ABS(BV291-BV293)=2,TRUE),BV291=INT(BV291),BV293=INT(BV293)),"","Error"),"")</f>
        <v/>
      </c>
      <c r="BW295" s="169"/>
      <c r="BX295" s="169" t="str">
        <f>IF(CF291&lt;&gt;"",IF(AND(AND(BX291&gt;-1,BX293&gt;-1),OR(BX291&gt;10,BX293&gt;10),ABS(BX291-BX293)&gt;1,IF(OR(BX291&gt;11,BX293&gt;11),ABS(BX291-BX293)=2,TRUE),BX291=INT(BX291),BX293=INT(BX293)),"","Error"),"")</f>
        <v/>
      </c>
      <c r="BY295" s="169"/>
      <c r="BZ295" s="169" t="str">
        <f>IF(CF291&lt;&gt;"",IF(AND(AND(BZ291&gt;-1,BZ293&gt;-1),OR(BZ291&gt;10,BZ293&gt;10),ABS(BZ291-BZ293)&gt;1,IF(OR(BZ291&gt;11,BZ293&gt;11),ABS(BZ291-BZ293)=2,TRUE),BZ291=INT(BZ291),BZ293=INT(BZ293)),"","Error"),"")</f>
        <v/>
      </c>
      <c r="CA295" s="169"/>
      <c r="CB295" s="169" t="str">
        <f>IF(AND(CF291&lt;&gt;"",CB291&lt;&gt;""),IF(AND(AND(CB291&gt;-1,CB293&gt;-1),OR(CB291&gt;10,CB293&gt;10),ABS(CB291-CB293)&gt;1,IF(OR(CB291&gt;11,CB293&gt;11),ABS(CB291-CB293)=2,TRUE),CB291=INT(CB291),CB293=INT(CB293)),"","Error"),"")</f>
        <v/>
      </c>
      <c r="CC295" s="169"/>
      <c r="CD295" s="169" t="str">
        <f>IF(AND(CF291&lt;&gt;"",CD291&lt;&gt;""),IF(AND(AND(CD291&gt;-1,CD293&gt;-1),OR(CD291&gt;10,CD293&gt;10),ABS(CD291-CD293)&gt;1,IF(OR(CD291&gt;11,CD293&gt;11),ABS(CD291-CD293)=2,TRUE),CD291=INT(CD291),CD293=INT(CD293)),"","Error"),"")</f>
        <v/>
      </c>
      <c r="CE295" s="169"/>
      <c r="CF295" s="3"/>
      <c r="CG295" s="126"/>
      <c r="CH295" s="126"/>
      <c r="CI295" s="126"/>
      <c r="CJ295" s="126"/>
      <c r="CK295" s="126"/>
      <c r="CL295" s="126"/>
      <c r="CM295" s="126"/>
      <c r="CN295" s="126"/>
      <c r="CO295" s="126"/>
      <c r="CP295" s="126"/>
      <c r="CQ295" s="126"/>
      <c r="CR295" s="126"/>
      <c r="CS295" s="126"/>
      <c r="DL295" s="169" t="str">
        <f>IF(DV291&lt;&gt;"",IF(AND(AND(DL291&gt;-1,DL293&gt;-1),OR(DL291&gt;10,DL293&gt;10),ABS(DL291-DL293)&gt;1,IF(OR(DL291&gt;11,DL293&gt;11),ABS(DL291-DL293)=2,TRUE),DL291=INT(DL291),DL293=INT(DL293)),"","Error"),"")</f>
        <v/>
      </c>
      <c r="DM295" s="169"/>
      <c r="DN295" s="169" t="str">
        <f>IF(DV291&lt;&gt;"",IF(AND(AND(DN291&gt;-1,DN293&gt;-1),OR(DN291&gt;10,DN293&gt;10),ABS(DN291-DN293)&gt;1,IF(OR(DN291&gt;11,DN293&gt;11),ABS(DN291-DN293)=2,TRUE),DN291=INT(DN291),DN293=INT(DN293)),"","Error"),"")</f>
        <v/>
      </c>
      <c r="DO295" s="169"/>
      <c r="DP295" s="169" t="str">
        <f>IF(DV291&lt;&gt;"",IF(AND(AND(DP291&gt;-1,DP293&gt;-1),OR(DP291&gt;10,DP293&gt;10),ABS(DP291-DP293)&gt;1,IF(OR(DP291&gt;11,DP293&gt;11),ABS(DP291-DP293)=2,TRUE),DP291=INT(DP291),DP293=INT(DP293)),"","Error"),"")</f>
        <v/>
      </c>
      <c r="DQ295" s="169"/>
      <c r="DR295" s="169" t="str">
        <f>IF(AND(DV291&lt;&gt;"",DR291&lt;&gt;""),IF(AND(AND(DR291&gt;-1,DR293&gt;-1),OR(DR291&gt;10,DR293&gt;10),ABS(DR291-DR293)&gt;1,IF(OR(DR291&gt;11,DR293&gt;11),ABS(DR291-DR293)=2,TRUE),DR291=INT(DR291),DR293=INT(DR293)),"","Error"),"")</f>
        <v/>
      </c>
      <c r="DS295" s="169"/>
      <c r="DT295" s="169" t="str">
        <f>IF(AND(DV291&lt;&gt;"",DT291&lt;&gt;""),IF(AND(AND(DT291&gt;-1,DT293&gt;-1),OR(DT291&gt;10,DT293&gt;10),ABS(DT291-DT293)&gt;1,IF(OR(DT291&gt;11,DT293&gt;11),ABS(DT291-DT293)=2,TRUE),DT291=INT(DT291),DT293=INT(DT293)),"","Error"),"")</f>
        <v/>
      </c>
      <c r="DU295" s="169"/>
      <c r="DV295" s="3"/>
      <c r="DW295" s="126"/>
      <c r="DX295" s="126"/>
      <c r="DY295" s="126"/>
      <c r="DZ295" s="126"/>
      <c r="EA295" s="126"/>
      <c r="EB295" s="126"/>
      <c r="EC295" s="126"/>
      <c r="ED295" s="126"/>
      <c r="EE295" s="126"/>
      <c r="EF295" s="126"/>
      <c r="EG295" s="126"/>
      <c r="EH295" s="126"/>
      <c r="EI295" s="126"/>
      <c r="FB295" s="169" t="str">
        <f>IF(FL291&lt;&gt;"",IF(AND(AND(FB291&gt;-1,FB293&gt;-1),OR(FB291&gt;10,FB293&gt;10),ABS(FB291-FB293)&gt;1,IF(OR(FB291&gt;11,FB293&gt;11),ABS(FB291-FB293)=2,TRUE),FB291=INT(FB291),FB293=INT(FB293)),"","Error"),"")</f>
        <v/>
      </c>
      <c r="FC295" s="169"/>
      <c r="FD295" s="169" t="str">
        <f>IF(FL291&lt;&gt;"",IF(AND(AND(FD291&gt;-1,FD293&gt;-1),OR(FD291&gt;10,FD293&gt;10),ABS(FD291-FD293)&gt;1,IF(OR(FD291&gt;11,FD293&gt;11),ABS(FD291-FD293)=2,TRUE),FD291=INT(FD291),FD293=INT(FD293)),"","Error"),"")</f>
        <v/>
      </c>
      <c r="FE295" s="169"/>
      <c r="FF295" s="169" t="str">
        <f>IF(FL291&lt;&gt;"",IF(AND(AND(FF291&gt;-1,FF293&gt;-1),OR(FF291&gt;10,FF293&gt;10),ABS(FF291-FF293)&gt;1,IF(OR(FF291&gt;11,FF293&gt;11),ABS(FF291-FF293)=2,TRUE),FF291=INT(FF291),FF293=INT(FF293)),"","Error"),"")</f>
        <v/>
      </c>
      <c r="FG295" s="169"/>
      <c r="FH295" s="169" t="str">
        <f>IF(AND(FL291&lt;&gt;"",FH291&lt;&gt;""),IF(AND(AND(FH291&gt;-1,FH293&gt;-1),OR(FH291&gt;10,FH293&gt;10),ABS(FH291-FH293)&gt;1,IF(OR(FH291&gt;11,FH293&gt;11),ABS(FH291-FH293)=2,TRUE),FH291=INT(FH291),FH293=INT(FH293)),"","Error"),"")</f>
        <v/>
      </c>
      <c r="FI295" s="169"/>
      <c r="FJ295" s="169" t="str">
        <f>IF(AND(FL291&lt;&gt;"",FJ291&lt;&gt;""),IF(AND(AND(FJ291&gt;-1,FJ293&gt;-1),OR(FJ291&gt;10,FJ293&gt;10),ABS(FJ291-FJ293)&gt;1,IF(OR(FJ291&gt;11,FJ293&gt;11),ABS(FJ291-FJ293)=2,TRUE),FJ291=INT(FJ291),FJ293=INT(FJ293)),"","Error"),"")</f>
        <v/>
      </c>
      <c r="FK295" s="169"/>
      <c r="FL295" s="3"/>
      <c r="FM295" s="3"/>
      <c r="FN295" s="3"/>
    </row>
    <row r="296" spans="1:170" ht="11.25" customHeight="1">
      <c r="A296" s="192"/>
      <c r="B296" s="193"/>
      <c r="C296" s="175" t="str">
        <f>IF($D263="1P","G","G")</f>
        <v>G</v>
      </c>
      <c r="D296" s="201"/>
      <c r="E296" s="202"/>
      <c r="F296" s="201"/>
      <c r="G296" s="202"/>
      <c r="H296" s="201"/>
      <c r="I296" s="202"/>
      <c r="J296" s="201"/>
      <c r="K296" s="202"/>
      <c r="L296" s="201"/>
      <c r="M296" s="205"/>
      <c r="N296" s="69" t="str">
        <f>IF(CF291&lt;&gt;"",IF(ISERROR(AND(BV295="",BX295="",BZ295="",CB295="",CD295="")),"E",IF(AND(BV295="",BX295="",BZ295="",CB295="",CD295=""),"","E")),"")</f>
        <v/>
      </c>
      <c r="O296" s="192"/>
      <c r="P296" s="193"/>
      <c r="Q296" s="175" t="str">
        <f>IF($D263="1P","F","E")</f>
        <v>E</v>
      </c>
      <c r="R296" s="201"/>
      <c r="S296" s="202"/>
      <c r="T296" s="201"/>
      <c r="U296" s="202"/>
      <c r="V296" s="201"/>
      <c r="W296" s="202"/>
      <c r="X296" s="201"/>
      <c r="Y296" s="202"/>
      <c r="Z296" s="201"/>
      <c r="AA296" s="205"/>
      <c r="AB296" s="69" t="str">
        <f>IF(DV291&lt;&gt;"",IF(ISERROR(AND(DL295="",DN295="",DP295="",DQ295="",DT295="")),"E",IF(AND(DL295="",DN295="",DP295="",DR295="",DT295=""),"","E")),"")</f>
        <v/>
      </c>
      <c r="AC296" s="192"/>
      <c r="AD296" s="193"/>
      <c r="AE296" s="175" t="str">
        <f>IF($D263="1P","G","F")</f>
        <v>F</v>
      </c>
      <c r="AF296" s="201"/>
      <c r="AG296" s="202"/>
      <c r="AH296" s="201"/>
      <c r="AI296" s="202"/>
      <c r="AJ296" s="201"/>
      <c r="AK296" s="202"/>
      <c r="AL296" s="201"/>
      <c r="AM296" s="202"/>
      <c r="AN296" s="201"/>
      <c r="AO296" s="205"/>
      <c r="AP296" s="69" t="str">
        <f>IF(FL291&lt;&gt;"",IF(ISERROR(AND(FB295="",FD295="",FF295="",FH295="",FJ295="")),"E",IF(AND(FB295="",FD295="",FF295="",FH295="",FJ295=""),"","E")),"")</f>
        <v/>
      </c>
      <c r="AQ296" s="126"/>
      <c r="AR296" s="126"/>
      <c r="AS296" s="126"/>
      <c r="AT296" s="126"/>
      <c r="AU296" s="126"/>
      <c r="AV296" s="126"/>
      <c r="AW296" s="126"/>
      <c r="AX296" s="126"/>
      <c r="AY296" s="126"/>
      <c r="AZ296" s="126"/>
      <c r="BA296" s="126"/>
      <c r="BB296" s="126"/>
      <c r="BC296" s="126"/>
      <c r="CF296" s="3"/>
      <c r="CG296" s="126"/>
      <c r="CH296" s="126"/>
      <c r="CI296" s="126"/>
      <c r="CJ296" s="126"/>
      <c r="CK296" s="126"/>
      <c r="CL296" s="126"/>
      <c r="CM296" s="126"/>
      <c r="CN296" s="126"/>
      <c r="CO296" s="126"/>
      <c r="CP296" s="126"/>
      <c r="CQ296" s="126"/>
      <c r="CR296" s="126"/>
      <c r="CS296" s="126"/>
      <c r="DV296" s="3"/>
      <c r="DW296" s="126"/>
      <c r="DX296" s="126"/>
      <c r="DY296" s="126"/>
      <c r="DZ296" s="126"/>
      <c r="EA296" s="126"/>
      <c r="EB296" s="126"/>
      <c r="EC296" s="126"/>
      <c r="ED296" s="126"/>
      <c r="EE296" s="126"/>
      <c r="EF296" s="126"/>
      <c r="EG296" s="126"/>
      <c r="EH296" s="126"/>
      <c r="EI296" s="126"/>
      <c r="FL296" s="3"/>
      <c r="FM296" s="3"/>
      <c r="FN296" s="3"/>
    </row>
    <row r="297" spans="1:170" ht="11.25" customHeight="1" thickBot="1">
      <c r="A297" s="194"/>
      <c r="B297" s="195"/>
      <c r="C297" s="207"/>
      <c r="D297" s="203"/>
      <c r="E297" s="204"/>
      <c r="F297" s="203"/>
      <c r="G297" s="204"/>
      <c r="H297" s="203"/>
      <c r="I297" s="204"/>
      <c r="J297" s="203"/>
      <c r="K297" s="204"/>
      <c r="L297" s="203"/>
      <c r="M297" s="206"/>
      <c r="N297" s="69" t="str">
        <f>IF(CF293&lt;&gt;"",IF(CF293="W",IF(SUM(IF(D296&gt;D294,1,0),IF(F296&gt;F294,1,0),IF(H296&gt;H294,1,0),IF(J296&gt;J294,1,0),IF(L296&gt;L294,1,0))&lt;&gt;3,"E",""),""),"")</f>
        <v/>
      </c>
      <c r="O297" s="194"/>
      <c r="P297" s="195"/>
      <c r="Q297" s="207"/>
      <c r="R297" s="203"/>
      <c r="S297" s="204"/>
      <c r="T297" s="203"/>
      <c r="U297" s="204"/>
      <c r="V297" s="203"/>
      <c r="W297" s="204"/>
      <c r="X297" s="203"/>
      <c r="Y297" s="204"/>
      <c r="Z297" s="203"/>
      <c r="AA297" s="206"/>
      <c r="AB297" s="69" t="str">
        <f>IF(DV293&lt;&gt;"",IF(DV293="W",IF(SUM(IF(R296&gt;R294,1,0),IF(T296&gt;T294,1,0),IF(V296&gt;V294,1,0),IF(X296&gt;X294,1,0),IF(Z296&gt;Z294,1,0))&lt;&gt;3,"E",""),""),"")</f>
        <v/>
      </c>
      <c r="AC297" s="194"/>
      <c r="AD297" s="195"/>
      <c r="AE297" s="207"/>
      <c r="AF297" s="203"/>
      <c r="AG297" s="204"/>
      <c r="AH297" s="203"/>
      <c r="AI297" s="204"/>
      <c r="AJ297" s="203"/>
      <c r="AK297" s="204"/>
      <c r="AL297" s="203"/>
      <c r="AM297" s="204"/>
      <c r="AN297" s="203"/>
      <c r="AO297" s="206"/>
      <c r="AP297" s="69" t="str">
        <f>IF(FL293&lt;&gt;"",IF(FL293="W",IF(SUM(IF(AF296&gt;AF294,1,0),IF(AH296&gt;AH294,1,0),IF(AJ296&gt;AJ294,1,0),IF(AL296&gt;AL294,1,0),IF(AN296&gt;AN294,1,0))&lt;&gt;3,"E",""),""),"")</f>
        <v/>
      </c>
      <c r="AQ297" s="127"/>
      <c r="AR297" s="127"/>
      <c r="AS297" s="127"/>
      <c r="AT297" s="127"/>
      <c r="AU297" s="127"/>
      <c r="AV297" s="127"/>
      <c r="AW297" s="127"/>
      <c r="AX297" s="127"/>
      <c r="AY297" s="127"/>
      <c r="AZ297" s="127"/>
      <c r="BA297" s="127"/>
      <c r="BB297" s="127"/>
      <c r="BC297" s="127"/>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3"/>
      <c r="CG297" s="127"/>
      <c r="CH297" s="127"/>
      <c r="CI297" s="127"/>
      <c r="CJ297" s="127"/>
      <c r="CK297" s="127"/>
      <c r="CL297" s="127"/>
      <c r="CM297" s="127"/>
      <c r="CN297" s="127"/>
      <c r="CO297" s="127"/>
      <c r="CP297" s="127"/>
      <c r="CQ297" s="127"/>
      <c r="CR297" s="127"/>
      <c r="CS297" s="127"/>
      <c r="CT297" s="40"/>
      <c r="CU297" s="40"/>
      <c r="CV297" s="40"/>
      <c r="CW297" s="40"/>
      <c r="CX297" s="40"/>
      <c r="CY297" s="40"/>
      <c r="CZ297" s="40"/>
      <c r="DA297" s="40"/>
      <c r="DB297" s="40"/>
      <c r="DC297" s="40"/>
      <c r="DD297" s="40"/>
      <c r="DE297" s="40"/>
      <c r="DF297" s="40"/>
      <c r="DG297" s="40"/>
      <c r="DH297" s="40"/>
      <c r="DI297" s="40"/>
      <c r="DJ297" s="40"/>
      <c r="DK297" s="40"/>
      <c r="DL297" s="40"/>
      <c r="DM297" s="40"/>
      <c r="DN297" s="40"/>
      <c r="DO297" s="40"/>
      <c r="DP297" s="40"/>
      <c r="DQ297" s="40"/>
      <c r="DR297" s="40"/>
      <c r="DS297" s="40"/>
      <c r="DT297" s="40"/>
      <c r="DU297" s="40"/>
      <c r="DV297" s="3"/>
      <c r="DW297" s="127"/>
      <c r="DX297" s="127"/>
      <c r="DY297" s="127"/>
      <c r="DZ297" s="127"/>
      <c r="EA297" s="127"/>
      <c r="EB297" s="127"/>
      <c r="EC297" s="127"/>
      <c r="ED297" s="127"/>
      <c r="EE297" s="127"/>
      <c r="EF297" s="127"/>
      <c r="EG297" s="127"/>
      <c r="EH297" s="127"/>
      <c r="EI297" s="127"/>
      <c r="EJ297" s="40"/>
      <c r="EK297" s="40"/>
      <c r="EL297" s="40"/>
      <c r="EM297" s="40"/>
      <c r="EN297" s="40"/>
      <c r="EO297" s="40"/>
      <c r="EP297" s="40"/>
      <c r="EQ297" s="40"/>
      <c r="ER297" s="40"/>
      <c r="ES297" s="40"/>
      <c r="ET297" s="40"/>
      <c r="EU297" s="40"/>
      <c r="EV297" s="40"/>
      <c r="EW297" s="40"/>
      <c r="EX297" s="40"/>
      <c r="EY297" s="40"/>
      <c r="EZ297" s="40"/>
      <c r="FA297" s="40"/>
      <c r="FB297" s="40"/>
      <c r="FC297" s="40"/>
      <c r="FD297" s="40"/>
      <c r="FE297" s="40"/>
      <c r="FF297" s="40"/>
      <c r="FG297" s="40"/>
      <c r="FH297" s="40"/>
      <c r="FI297" s="40"/>
      <c r="FJ297" s="40"/>
      <c r="FK297" s="40"/>
      <c r="FL297" s="3"/>
      <c r="FM297" s="3"/>
      <c r="FN297" s="3"/>
    </row>
    <row r="298" spans="1:170" ht="11.25" customHeight="1">
      <c r="A298" s="170">
        <v>5</v>
      </c>
      <c r="B298" s="191"/>
      <c r="C298" s="183" t="str">
        <f>IF($D263="1P","B","B")</f>
        <v>B</v>
      </c>
      <c r="D298" s="197"/>
      <c r="E298" s="198"/>
      <c r="F298" s="197"/>
      <c r="G298" s="198"/>
      <c r="H298" s="197"/>
      <c r="I298" s="198"/>
      <c r="J298" s="197"/>
      <c r="K298" s="198"/>
      <c r="L298" s="197"/>
      <c r="M298" s="208"/>
      <c r="N298" s="69" t="str">
        <f>IF(CF301&lt;&gt;"",IF(CF301="W",IF(SUM(IF(D298&gt;D300,1,0),IF(F298&gt;F300,1,0),IF(H298&gt;H300,1,0),IF(J298&gt;J300,1,0),IF(L298&gt;L300,1,0))&lt;&gt;3,"E",""),""),"")</f>
        <v/>
      </c>
      <c r="O298" s="170">
        <v>12</v>
      </c>
      <c r="P298" s="191"/>
      <c r="Q298" s="183" t="str">
        <f>IF($D263="1P","C","B")</f>
        <v>B</v>
      </c>
      <c r="R298" s="197"/>
      <c r="S298" s="198"/>
      <c r="T298" s="197"/>
      <c r="U298" s="198"/>
      <c r="V298" s="197"/>
      <c r="W298" s="198"/>
      <c r="X298" s="197"/>
      <c r="Y298" s="198"/>
      <c r="Z298" s="197"/>
      <c r="AA298" s="208"/>
      <c r="AB298" s="69" t="str">
        <f>IF(DV301&lt;&gt;"",IF(DV301="W",IF(SUM(IF(R298&gt;R300,1,0),IF(T298&gt;T300,1,0),IF(V298&gt;V300,1,0),IF(X298&gt;X300,1,0),IF(Z298&gt;Z300,1,0))&lt;&gt;3,"E",""),""),"")</f>
        <v/>
      </c>
      <c r="AC298" s="170">
        <v>19</v>
      </c>
      <c r="AD298" s="191"/>
      <c r="AE298" s="183" t="str">
        <f>IF($D263="1P","A","A")</f>
        <v>A</v>
      </c>
      <c r="AF298" s="197"/>
      <c r="AG298" s="198"/>
      <c r="AH298" s="197"/>
      <c r="AI298" s="198"/>
      <c r="AJ298" s="197"/>
      <c r="AK298" s="198"/>
      <c r="AL298" s="197"/>
      <c r="AM298" s="198"/>
      <c r="AN298" s="197"/>
      <c r="AO298" s="208"/>
      <c r="AP298" s="69" t="str">
        <f>IF(FL301&lt;&gt;"",IF(FL301="W",IF(SUM(IF(AF298&gt;AF300,1,0),IF(AH298&gt;AH300,1,0),IF(AJ298&gt;AJ300,1,0),IF(AL298&gt;AL300,1,0),IF(AN298&gt;AN300,1,0))&lt;&gt;3,"E",""),""),"")</f>
        <v/>
      </c>
      <c r="AQ298" s="128"/>
      <c r="AR298" s="128"/>
      <c r="AS298" s="128"/>
      <c r="AT298" s="128"/>
      <c r="AU298" s="128"/>
      <c r="AV298" s="128"/>
      <c r="AW298" s="128"/>
      <c r="AX298" s="128"/>
      <c r="AY298" s="128"/>
      <c r="AZ298" s="128"/>
      <c r="BA298" s="128"/>
      <c r="BB298" s="128"/>
      <c r="BC298" s="128"/>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3"/>
      <c r="CG298" s="128"/>
      <c r="CH298" s="128"/>
      <c r="CI298" s="128"/>
      <c r="CJ298" s="128"/>
      <c r="CK298" s="128"/>
      <c r="CL298" s="128"/>
      <c r="CM298" s="128"/>
      <c r="CN298" s="128"/>
      <c r="CO298" s="128"/>
      <c r="CP298" s="128"/>
      <c r="CQ298" s="128"/>
      <c r="CR298" s="128"/>
      <c r="CS298" s="128"/>
      <c r="CT298" s="41"/>
      <c r="CU298" s="41"/>
      <c r="CV298" s="41"/>
      <c r="CW298" s="41"/>
      <c r="CX298" s="41"/>
      <c r="CY298" s="41"/>
      <c r="CZ298" s="41"/>
      <c r="DA298" s="41"/>
      <c r="DB298" s="41"/>
      <c r="DC298" s="41"/>
      <c r="DD298" s="41"/>
      <c r="DE298" s="41"/>
      <c r="DF298" s="41"/>
      <c r="DG298" s="41"/>
      <c r="DH298" s="41"/>
      <c r="DI298" s="41"/>
      <c r="DJ298" s="41"/>
      <c r="DK298" s="41"/>
      <c r="DL298" s="41"/>
      <c r="DM298" s="41"/>
      <c r="DN298" s="41"/>
      <c r="DO298" s="41"/>
      <c r="DP298" s="41"/>
      <c r="DQ298" s="41"/>
      <c r="DR298" s="41"/>
      <c r="DS298" s="41"/>
      <c r="DT298" s="41"/>
      <c r="DU298" s="41"/>
      <c r="DV298" s="3"/>
      <c r="DW298" s="128"/>
      <c r="DX298" s="128"/>
      <c r="DY298" s="128"/>
      <c r="DZ298" s="128"/>
      <c r="EA298" s="128"/>
      <c r="EB298" s="128"/>
      <c r="EC298" s="128"/>
      <c r="ED298" s="128"/>
      <c r="EE298" s="128"/>
      <c r="EF298" s="128"/>
      <c r="EG298" s="128"/>
      <c r="EH298" s="128"/>
      <c r="EI298" s="128"/>
      <c r="EJ298" s="41"/>
      <c r="EK298" s="41"/>
      <c r="EL298" s="41"/>
      <c r="EM298" s="41"/>
      <c r="EN298" s="41"/>
      <c r="EO298" s="41"/>
      <c r="EP298" s="41"/>
      <c r="EQ298" s="41"/>
      <c r="ER298" s="41"/>
      <c r="ES298" s="41"/>
      <c r="ET298" s="41"/>
      <c r="EU298" s="41"/>
      <c r="EV298" s="41"/>
      <c r="EW298" s="41"/>
      <c r="EX298" s="41"/>
      <c r="EY298" s="41"/>
      <c r="EZ298" s="41"/>
      <c r="FA298" s="41"/>
      <c r="FB298" s="41"/>
      <c r="FC298" s="41"/>
      <c r="FD298" s="41"/>
      <c r="FE298" s="41"/>
      <c r="FF298" s="41"/>
      <c r="FG298" s="41"/>
      <c r="FH298" s="41"/>
      <c r="FI298" s="41"/>
      <c r="FJ298" s="41"/>
      <c r="FK298" s="41"/>
      <c r="FL298" s="3"/>
      <c r="FM298" s="3"/>
      <c r="FN298" s="3"/>
    </row>
    <row r="299" spans="1:170" ht="11.25" customHeight="1">
      <c r="A299" s="192"/>
      <c r="B299" s="193"/>
      <c r="C299" s="196"/>
      <c r="D299" s="199"/>
      <c r="E299" s="200"/>
      <c r="F299" s="199"/>
      <c r="G299" s="200"/>
      <c r="H299" s="199"/>
      <c r="I299" s="200"/>
      <c r="J299" s="199"/>
      <c r="K299" s="200"/>
      <c r="L299" s="199"/>
      <c r="M299" s="209"/>
      <c r="N299" s="69" t="str">
        <f>IF(CF301&lt;&gt;"",IF(ISERROR(AND(BV305="",BX305="",BZ305="",CB305="",CD305="")),"E",IF(AND(BV305="",BX305="",BZ305="",CB305="",CD305=""),"","E")),"")</f>
        <v/>
      </c>
      <c r="O299" s="192"/>
      <c r="P299" s="193"/>
      <c r="Q299" s="196"/>
      <c r="R299" s="199"/>
      <c r="S299" s="200"/>
      <c r="T299" s="199"/>
      <c r="U299" s="200"/>
      <c r="V299" s="199"/>
      <c r="W299" s="200"/>
      <c r="X299" s="199"/>
      <c r="Y299" s="200"/>
      <c r="Z299" s="199"/>
      <c r="AA299" s="209"/>
      <c r="AB299" s="69" t="str">
        <f>IF(DV301&lt;&gt;"",IF(ISERROR(AND(DL305="",DN305="",DP305="",DQ305="",DT305="")),"E",IF(AND(DL305="",DN305="",DP305="",DR305="",DT305=""),"","E")),"")</f>
        <v/>
      </c>
      <c r="AC299" s="192"/>
      <c r="AD299" s="193"/>
      <c r="AE299" s="196"/>
      <c r="AF299" s="199"/>
      <c r="AG299" s="200"/>
      <c r="AH299" s="199"/>
      <c r="AI299" s="200"/>
      <c r="AJ299" s="199"/>
      <c r="AK299" s="200"/>
      <c r="AL299" s="199"/>
      <c r="AM299" s="200"/>
      <c r="AN299" s="199"/>
      <c r="AO299" s="209"/>
      <c r="AP299" s="69" t="str">
        <f>IF(FL301&lt;&gt;"",IF(ISERROR(AND(FB305="",FD305="",FF305="",FH305="",FJ305="")),"E",IF(AND(FB305="",FD305="",FF305="",FH305="",FJ305=""),"","E")),"")</f>
        <v/>
      </c>
      <c r="AQ299" s="126"/>
      <c r="AR299" s="126"/>
      <c r="AS299" s="126"/>
      <c r="AT299" s="126"/>
      <c r="AU299" s="126"/>
      <c r="AV299" s="126"/>
      <c r="AW299" s="126"/>
      <c r="AX299" s="126"/>
      <c r="AY299" s="126"/>
      <c r="AZ299" s="126"/>
      <c r="BA299" s="126"/>
      <c r="BB299" s="126"/>
      <c r="BC299" s="126"/>
      <c r="CF299" s="3"/>
      <c r="CG299" s="126"/>
      <c r="CH299" s="126"/>
      <c r="CI299" s="126"/>
      <c r="CJ299" s="126"/>
      <c r="CK299" s="126"/>
      <c r="CL299" s="126"/>
      <c r="CM299" s="126"/>
      <c r="CN299" s="126"/>
      <c r="CO299" s="126"/>
      <c r="CP299" s="126"/>
      <c r="CQ299" s="126"/>
      <c r="CR299" s="126"/>
      <c r="CS299" s="126"/>
      <c r="DV299" s="3"/>
      <c r="DW299" s="126"/>
      <c r="DX299" s="126"/>
      <c r="DY299" s="126"/>
      <c r="DZ299" s="126"/>
      <c r="EA299" s="126"/>
      <c r="EB299" s="126"/>
      <c r="EC299" s="126"/>
      <c r="ED299" s="126"/>
      <c r="EE299" s="126"/>
      <c r="EF299" s="126"/>
      <c r="EG299" s="126"/>
      <c r="EH299" s="126"/>
      <c r="EI299" s="126"/>
      <c r="FL299" s="3"/>
      <c r="FM299" s="3"/>
      <c r="FN299" s="3"/>
    </row>
    <row r="300" spans="1:170" ht="11.25" customHeight="1" thickBot="1">
      <c r="A300" s="192"/>
      <c r="B300" s="193"/>
      <c r="C300" s="175" t="str">
        <f>IF($D263="1P","E","E")</f>
        <v>E</v>
      </c>
      <c r="D300" s="201"/>
      <c r="E300" s="202"/>
      <c r="F300" s="201"/>
      <c r="G300" s="202"/>
      <c r="H300" s="201"/>
      <c r="I300" s="202"/>
      <c r="J300" s="201"/>
      <c r="K300" s="202"/>
      <c r="L300" s="201"/>
      <c r="M300" s="205"/>
      <c r="N300" s="69" t="str">
        <f>IF(CF301&lt;&gt;"",IF(ISERROR(AND(BV305="",BX305="",BZ305="",CB305="",CD305="")),"E",IF(AND(BV305="",BX305="",BZ305="",CB305="",CD305=""),"","E")),"")</f>
        <v/>
      </c>
      <c r="O300" s="192"/>
      <c r="P300" s="193"/>
      <c r="Q300" s="175" t="str">
        <f>IF($D263="1P","G","F")</f>
        <v>F</v>
      </c>
      <c r="R300" s="201"/>
      <c r="S300" s="202"/>
      <c r="T300" s="201"/>
      <c r="U300" s="202"/>
      <c r="V300" s="201"/>
      <c r="W300" s="202"/>
      <c r="X300" s="201"/>
      <c r="Y300" s="202"/>
      <c r="Z300" s="201"/>
      <c r="AA300" s="205"/>
      <c r="AB300" s="69" t="str">
        <f>IF(DV301&lt;&gt;"",IF(ISERROR(AND(DL305="",DN305="",DP305="",DQ305="",DT305="")),"E",IF(AND(DL305="",DN305="",DP305="",DR305="",DT305=""),"","E")),"")</f>
        <v/>
      </c>
      <c r="AC300" s="192"/>
      <c r="AD300" s="193"/>
      <c r="AE300" s="175" t="str">
        <f>IF($D263="1P","B","F")</f>
        <v>F</v>
      </c>
      <c r="AF300" s="201"/>
      <c r="AG300" s="202"/>
      <c r="AH300" s="201"/>
      <c r="AI300" s="202"/>
      <c r="AJ300" s="201"/>
      <c r="AK300" s="202"/>
      <c r="AL300" s="201"/>
      <c r="AM300" s="202"/>
      <c r="AN300" s="201"/>
      <c r="AO300" s="205"/>
      <c r="AP300" s="69" t="str">
        <f>IF(FL301&lt;&gt;"",IF(ISERROR(AND(FB305="",FD305="",FF305="",FH305="",FJ305="")),"E",IF(AND(FB305="",FD305="",FF305="",FH305="",FJ305=""),"","E")),"")</f>
        <v/>
      </c>
      <c r="AQ300" s="127"/>
      <c r="AR300" s="127"/>
      <c r="AS300" s="127"/>
      <c r="AT300" s="127"/>
      <c r="AU300" s="127"/>
      <c r="AV300" s="127"/>
      <c r="AW300" s="127"/>
      <c r="AX300" s="127"/>
      <c r="AY300" s="127"/>
      <c r="AZ300" s="127"/>
      <c r="BA300" s="127"/>
      <c r="BB300" s="127"/>
      <c r="BC300" s="127"/>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3"/>
      <c r="CG300" s="127"/>
      <c r="CH300" s="127"/>
      <c r="CI300" s="127"/>
      <c r="CJ300" s="127"/>
      <c r="CK300" s="127"/>
      <c r="CL300" s="127"/>
      <c r="CM300" s="127"/>
      <c r="CN300" s="127"/>
      <c r="CO300" s="127"/>
      <c r="CP300" s="127"/>
      <c r="CQ300" s="127"/>
      <c r="CR300" s="127"/>
      <c r="CS300" s="127"/>
      <c r="CT300" s="40"/>
      <c r="CU300" s="40"/>
      <c r="CV300" s="40"/>
      <c r="CW300" s="40"/>
      <c r="CX300" s="40"/>
      <c r="CY300" s="40"/>
      <c r="CZ300" s="40"/>
      <c r="DA300" s="40"/>
      <c r="DB300" s="40"/>
      <c r="DC300" s="40"/>
      <c r="DD300" s="40"/>
      <c r="DE300" s="40"/>
      <c r="DF300" s="40"/>
      <c r="DG300" s="40"/>
      <c r="DH300" s="40"/>
      <c r="DI300" s="40"/>
      <c r="DJ300" s="40"/>
      <c r="DK300" s="40"/>
      <c r="DL300" s="40"/>
      <c r="DM300" s="40"/>
      <c r="DN300" s="40"/>
      <c r="DO300" s="40"/>
      <c r="DP300" s="40"/>
      <c r="DQ300" s="40"/>
      <c r="DR300" s="40"/>
      <c r="DS300" s="40"/>
      <c r="DT300" s="40"/>
      <c r="DU300" s="40"/>
      <c r="DV300" s="3"/>
      <c r="DW300" s="127"/>
      <c r="DX300" s="127"/>
      <c r="DY300" s="127"/>
      <c r="DZ300" s="127"/>
      <c r="EA300" s="127"/>
      <c r="EB300" s="127"/>
      <c r="EC300" s="127"/>
      <c r="ED300" s="127"/>
      <c r="EE300" s="127"/>
      <c r="EF300" s="127"/>
      <c r="EG300" s="127"/>
      <c r="EH300" s="127"/>
      <c r="EI300" s="127"/>
      <c r="EJ300" s="40"/>
      <c r="EK300" s="40"/>
      <c r="EL300" s="40"/>
      <c r="EM300" s="40"/>
      <c r="EN300" s="40"/>
      <c r="EO300" s="40"/>
      <c r="EP300" s="40"/>
      <c r="EQ300" s="40"/>
      <c r="ER300" s="40"/>
      <c r="ES300" s="40"/>
      <c r="ET300" s="40"/>
      <c r="EU300" s="40"/>
      <c r="EV300" s="40"/>
      <c r="EW300" s="40"/>
      <c r="EX300" s="40"/>
      <c r="EY300" s="40"/>
      <c r="EZ300" s="40"/>
      <c r="FA300" s="40"/>
      <c r="FB300" s="40"/>
      <c r="FC300" s="40"/>
      <c r="FD300" s="40"/>
      <c r="FE300" s="40"/>
      <c r="FF300" s="40"/>
      <c r="FG300" s="40"/>
      <c r="FH300" s="40"/>
      <c r="FI300" s="40"/>
      <c r="FJ300" s="40"/>
      <c r="FK300" s="40"/>
      <c r="FL300" s="3"/>
      <c r="FM300" s="3"/>
      <c r="FN300" s="3"/>
    </row>
    <row r="301" spans="1:170" ht="11.25" customHeight="1" thickBot="1">
      <c r="A301" s="194"/>
      <c r="B301" s="195"/>
      <c r="C301" s="207"/>
      <c r="D301" s="203"/>
      <c r="E301" s="204"/>
      <c r="F301" s="203"/>
      <c r="G301" s="204"/>
      <c r="H301" s="203"/>
      <c r="I301" s="204"/>
      <c r="J301" s="203"/>
      <c r="K301" s="204"/>
      <c r="L301" s="203"/>
      <c r="M301" s="206"/>
      <c r="N301" s="69" t="str">
        <f>IF(CF303&lt;&gt;"",IF(CF303="W",IF(SUM(IF(D300&gt;D298,1,0),IF(F300&gt;F298,1,0),IF(H300&gt;H298,1,0),IF(J300&gt;J298,1,0),IF(L300&gt;L298,1,0))&lt;&gt;3,"E",""),""),"")</f>
        <v/>
      </c>
      <c r="O301" s="194"/>
      <c r="P301" s="195"/>
      <c r="Q301" s="207"/>
      <c r="R301" s="203"/>
      <c r="S301" s="204"/>
      <c r="T301" s="203"/>
      <c r="U301" s="204"/>
      <c r="V301" s="203"/>
      <c r="W301" s="204"/>
      <c r="X301" s="203"/>
      <c r="Y301" s="204"/>
      <c r="Z301" s="203"/>
      <c r="AA301" s="206"/>
      <c r="AB301" s="69" t="str">
        <f>IF(DV303&lt;&gt;"",IF(DV303="W",IF(SUM(IF(R300&gt;R298,1,0),IF(T300&gt;T298,1,0),IF(V300&gt;V298,1,0),IF(X300&gt;X298,1,0),IF(Z300&gt;Z298,1,0))&lt;&gt;3,"E",""),""),"")</f>
        <v/>
      </c>
      <c r="AC301" s="194"/>
      <c r="AD301" s="195"/>
      <c r="AE301" s="207"/>
      <c r="AF301" s="203"/>
      <c r="AG301" s="204"/>
      <c r="AH301" s="203"/>
      <c r="AI301" s="204"/>
      <c r="AJ301" s="203"/>
      <c r="AK301" s="204"/>
      <c r="AL301" s="203"/>
      <c r="AM301" s="204"/>
      <c r="AN301" s="203"/>
      <c r="AO301" s="206"/>
      <c r="AP301" s="69" t="str">
        <f>IF(FL303&lt;&gt;"",IF(FL303="W",IF(SUM(IF(AF300&gt;AF298,1,0),IF(AH300&gt;AH298,1,0),IF(AJ300&gt;AJ298,1,0),IF(AL300&gt;AL298,1,0),IF(AN300&gt;AN298,1,0))&lt;&gt;3,"E",""),""),"")</f>
        <v/>
      </c>
      <c r="AQ301" s="154" t="str">
        <f>CONCATENATE($A265," ",$D265,","," ",$F263)</f>
        <v>Group: 5, Men's Singles</v>
      </c>
      <c r="AR301" s="155"/>
      <c r="AS301" s="155"/>
      <c r="AT301" s="155"/>
      <c r="AU301" s="155"/>
      <c r="AV301" s="155"/>
      <c r="AW301" s="155"/>
      <c r="AX301" s="155"/>
      <c r="AY301" s="155"/>
      <c r="AZ301" s="155"/>
      <c r="BA301" s="155"/>
      <c r="BB301" s="155"/>
      <c r="BC301" s="156"/>
      <c r="BD301" s="163">
        <f>A298</f>
        <v>5</v>
      </c>
      <c r="BE301" s="164"/>
      <c r="BF301" s="183" t="str">
        <f>C298</f>
        <v>B</v>
      </c>
      <c r="BG301" s="185" t="str">
        <f>IF(VLOOKUP($BF301,$A267:$C279,3,FALSE)=0,"",CONCATENATE(VLOOKUP(VLOOKUP($BF301,$A267:$C279,3,FALSE),Players!$C:$G,4,FALSE)," ",VLOOKUP($BF301,$A267:$C279,3,FALSE)," ",IF(ISERROR(VLOOKUP(VLOOKUP($BF301,$A267:$C279,3,FALSE),Players!$C:$G,5,FALSE)),"()",CONCATENATE("(",VLOOKUP(VLOOKUP($BF301,$A267:$C279,3,FALSE),Players!$C:$G,5,FALSE),")"))))</f>
        <v/>
      </c>
      <c r="BH301" s="186"/>
      <c r="BI301" s="186"/>
      <c r="BJ301" s="186"/>
      <c r="BK301" s="186"/>
      <c r="BL301" s="186"/>
      <c r="BM301" s="186"/>
      <c r="BN301" s="186"/>
      <c r="BO301" s="186"/>
      <c r="BP301" s="186"/>
      <c r="BQ301" s="186"/>
      <c r="BR301" s="186"/>
      <c r="BS301" s="186"/>
      <c r="BT301" s="186"/>
      <c r="BU301" s="187"/>
      <c r="BV301" s="170" t="str">
        <f>IF(D298&lt;&gt;"",D298,"")</f>
        <v/>
      </c>
      <c r="BW301" s="171"/>
      <c r="BX301" s="335" t="str">
        <f>IF(F298&lt;&gt;"",F298,"")</f>
        <v/>
      </c>
      <c r="BY301" s="171"/>
      <c r="BZ301" s="335" t="str">
        <f>IF(H298&lt;&gt;"",H298,"")</f>
        <v/>
      </c>
      <c r="CA301" s="171"/>
      <c r="CB301" s="335" t="str">
        <f>IF(J298&lt;&gt;"",J298,"")</f>
        <v/>
      </c>
      <c r="CC301" s="171"/>
      <c r="CD301" s="335" t="str">
        <f>IF(L298&lt;&gt;"",L298,"")</f>
        <v/>
      </c>
      <c r="CE301" s="337"/>
      <c r="CF301" s="174" t="str">
        <f>IF($CD301=$CD303,IF($CB301=$CB303,IF($BZ301&lt;&gt;"",IF($BZ301&gt;$BZ303,"W","L"),""),IF($CB301&gt;$CB303,"W","L")),IF($CD301&gt;$CD303,"W","L"))</f>
        <v/>
      </c>
      <c r="CG301" s="154" t="str">
        <f>CONCATENATE($A265," ",$D265,","," ",$F263)</f>
        <v>Group: 5, Men's Singles</v>
      </c>
      <c r="CH301" s="155"/>
      <c r="CI301" s="155"/>
      <c r="CJ301" s="155"/>
      <c r="CK301" s="155"/>
      <c r="CL301" s="155"/>
      <c r="CM301" s="155"/>
      <c r="CN301" s="155"/>
      <c r="CO301" s="155"/>
      <c r="CP301" s="155"/>
      <c r="CQ301" s="155"/>
      <c r="CR301" s="155"/>
      <c r="CS301" s="156"/>
      <c r="CT301" s="163">
        <f>O298</f>
        <v>12</v>
      </c>
      <c r="CU301" s="164"/>
      <c r="CV301" s="183" t="str">
        <f>Q298</f>
        <v>B</v>
      </c>
      <c r="CW301" s="185" t="str">
        <f>IF(VLOOKUP($CV301,$A267:$C279,3,FALSE)=0,"",CONCATENATE(VLOOKUP(VLOOKUP($CV301,$A267:$C279,3,FALSE),Players!$C:$G,4,FALSE)," ",VLOOKUP($CV301,$A267:$C279,3,FALSE)," ",IF(ISERROR(VLOOKUP(VLOOKUP($CV301,$A267:$C279,3,FALSE),Players!$C:$G,5,FALSE)),"()",CONCATENATE("(",VLOOKUP(VLOOKUP($CV301,$A267:$C279,3,FALSE),Players!$C:$G,5,FALSE),")"))))</f>
        <v/>
      </c>
      <c r="CX301" s="186"/>
      <c r="CY301" s="186"/>
      <c r="CZ301" s="186"/>
      <c r="DA301" s="186"/>
      <c r="DB301" s="186"/>
      <c r="DC301" s="186"/>
      <c r="DD301" s="186"/>
      <c r="DE301" s="186"/>
      <c r="DF301" s="186"/>
      <c r="DG301" s="186"/>
      <c r="DH301" s="186"/>
      <c r="DI301" s="186"/>
      <c r="DJ301" s="186"/>
      <c r="DK301" s="187"/>
      <c r="DL301" s="170" t="str">
        <f>IF(R298&lt;&gt;"",R298,"")</f>
        <v/>
      </c>
      <c r="DM301" s="171"/>
      <c r="DN301" s="335" t="str">
        <f>IF(T298&lt;&gt;"",T298,"")</f>
        <v/>
      </c>
      <c r="DO301" s="171"/>
      <c r="DP301" s="335" t="str">
        <f>IF(V298&lt;&gt;"",V298,"")</f>
        <v/>
      </c>
      <c r="DQ301" s="171"/>
      <c r="DR301" s="335" t="str">
        <f>IF(X298&lt;&gt;"",X298,"")</f>
        <v/>
      </c>
      <c r="DS301" s="171"/>
      <c r="DT301" s="335" t="str">
        <f>IF(Z298&lt;&gt;"",Z298,"")</f>
        <v/>
      </c>
      <c r="DU301" s="337"/>
      <c r="DV301" s="174" t="str">
        <f>IF($DT301=$DT303,IF($DR301=$DR303,IF($DP301&lt;&gt;"",IF($DP301&gt;$DP303,"W","L"),""),IF($DR301&gt;$DR303,"W","L")),IF($DT301&gt;$DT303,"W","L"))</f>
        <v/>
      </c>
      <c r="DW301" s="154" t="str">
        <f>CONCATENATE($A265," ",$D265,","," ",$F263)</f>
        <v>Group: 5, Men's Singles</v>
      </c>
      <c r="DX301" s="155"/>
      <c r="DY301" s="155"/>
      <c r="DZ301" s="155"/>
      <c r="EA301" s="155"/>
      <c r="EB301" s="155"/>
      <c r="EC301" s="155"/>
      <c r="ED301" s="155"/>
      <c r="EE301" s="155"/>
      <c r="EF301" s="155"/>
      <c r="EG301" s="155"/>
      <c r="EH301" s="155"/>
      <c r="EI301" s="156"/>
      <c r="EJ301" s="163">
        <f>AC298</f>
        <v>19</v>
      </c>
      <c r="EK301" s="164"/>
      <c r="EL301" s="183" t="str">
        <f>AE298</f>
        <v>A</v>
      </c>
      <c r="EM301" s="185" t="str">
        <f>IF(VLOOKUP($EL301,$A267:$C279,3,FALSE)=0,"",CONCATENATE(VLOOKUP(VLOOKUP($EL301,$A267:$C279,3,FALSE),Players!$C:$G,4,FALSE)," ",VLOOKUP($EL301,$A267:$C279,3,FALSE)," ",IF(ISERROR(VLOOKUP(VLOOKUP($EL301,$A267:$C279,3,FALSE),Players!$C:$G,5,FALSE)),"()",CONCATENATE("(",VLOOKUP(VLOOKUP($EL301,$A267:$C279,3,FALSE),Players!$C:$G,5,FALSE),")"))))</f>
        <v/>
      </c>
      <c r="EN301" s="186"/>
      <c r="EO301" s="186"/>
      <c r="EP301" s="186"/>
      <c r="EQ301" s="186"/>
      <c r="ER301" s="186"/>
      <c r="ES301" s="186"/>
      <c r="ET301" s="186"/>
      <c r="EU301" s="186"/>
      <c r="EV301" s="186"/>
      <c r="EW301" s="186"/>
      <c r="EX301" s="186"/>
      <c r="EY301" s="186"/>
      <c r="EZ301" s="186"/>
      <c r="FA301" s="187"/>
      <c r="FB301" s="170" t="str">
        <f>IF(AF298&lt;&gt;"",AF298,"")</f>
        <v/>
      </c>
      <c r="FC301" s="171"/>
      <c r="FD301" s="335" t="str">
        <f>IF(AH298&lt;&gt;"",AH298,"")</f>
        <v/>
      </c>
      <c r="FE301" s="171"/>
      <c r="FF301" s="335" t="str">
        <f>IF(AJ298&lt;&gt;"",AJ298,"")</f>
        <v/>
      </c>
      <c r="FG301" s="171"/>
      <c r="FH301" s="335" t="str">
        <f>IF(AL298&lt;&gt;"",AL298,"")</f>
        <v/>
      </c>
      <c r="FI301" s="171"/>
      <c r="FJ301" s="335" t="str">
        <f>IF(AN298&lt;&gt;"",AN298,"")</f>
        <v/>
      </c>
      <c r="FK301" s="337"/>
      <c r="FL301" s="174" t="str">
        <f>IF($FJ301=$FJ303,IF($FH301=$FH303,IF($FF301&lt;&gt;"",IF($FF301&gt;$FF303,"W","L"),""),IF($FH301&gt;$FH303,"W","L")),IF($FJ301&gt;$FJ303,"W","L"))</f>
        <v/>
      </c>
      <c r="FM301" s="3"/>
      <c r="FN301" s="3"/>
    </row>
    <row r="302" spans="1:170" ht="11.25" customHeight="1">
      <c r="A302" s="170">
        <v>6</v>
      </c>
      <c r="B302" s="191"/>
      <c r="C302" s="183" t="str">
        <f>IF($D263="1P","C","C")</f>
        <v>C</v>
      </c>
      <c r="D302" s="197"/>
      <c r="E302" s="198"/>
      <c r="F302" s="197"/>
      <c r="G302" s="198"/>
      <c r="H302" s="197"/>
      <c r="I302" s="198"/>
      <c r="J302" s="197"/>
      <c r="K302" s="198"/>
      <c r="L302" s="197"/>
      <c r="M302" s="208"/>
      <c r="N302" s="69" t="str">
        <f>IF(CF311&lt;&gt;"",IF(CF311="W",IF(SUM(IF(D302&gt;D304,1,0),IF(F302&gt;F304,1,0),IF(H302&gt;H304,1,0),IF(J302&gt;J304,1,0),IF(L302&gt;L304,1,0))&lt;&gt;3,"E",""),""),"")</f>
        <v/>
      </c>
      <c r="O302" s="170">
        <v>13</v>
      </c>
      <c r="P302" s="191"/>
      <c r="Q302" s="183" t="str">
        <f>IF($D263="1P","A","A")</f>
        <v>A</v>
      </c>
      <c r="R302" s="197"/>
      <c r="S302" s="198"/>
      <c r="T302" s="197"/>
      <c r="U302" s="198"/>
      <c r="V302" s="197"/>
      <c r="W302" s="198"/>
      <c r="X302" s="197"/>
      <c r="Y302" s="198"/>
      <c r="Z302" s="197"/>
      <c r="AA302" s="208"/>
      <c r="AB302" s="69" t="str">
        <f>IF(DV311&lt;&gt;"",IF(DV311="W",IF(SUM(IF(R302&gt;R304,1,0),IF(T302&gt;T304,1,0),IF(V302&gt;V304,1,0),IF(X302&gt;X304,1,0),IF(Z302&gt;Z304,1,0))&lt;&gt;3,"E",""),""),"")</f>
        <v/>
      </c>
      <c r="AC302" s="170">
        <v>20</v>
      </c>
      <c r="AD302" s="191"/>
      <c r="AE302" s="183" t="str">
        <f>IF($D263="1P","D","E")</f>
        <v>E</v>
      </c>
      <c r="AF302" s="197"/>
      <c r="AG302" s="198"/>
      <c r="AH302" s="197"/>
      <c r="AI302" s="198"/>
      <c r="AJ302" s="197"/>
      <c r="AK302" s="198"/>
      <c r="AL302" s="197"/>
      <c r="AM302" s="198"/>
      <c r="AN302" s="197"/>
      <c r="AO302" s="208"/>
      <c r="AP302" s="69" t="str">
        <f>IF(FL311&lt;&gt;"",IF(FL311="W",IF(SUM(IF(AF302&gt;AF304,1,0),IF(AH302&gt;AH304,1,0),IF(AJ302&gt;AJ304,1,0),IF(AL302&gt;AL304,1,0),IF(AN302&gt;AN304,1,0))&lt;&gt;3,"E",""),""),"")</f>
        <v/>
      </c>
      <c r="AQ302" s="157"/>
      <c r="AR302" s="158"/>
      <c r="AS302" s="158"/>
      <c r="AT302" s="158"/>
      <c r="AU302" s="158"/>
      <c r="AV302" s="158"/>
      <c r="AW302" s="158"/>
      <c r="AX302" s="158"/>
      <c r="AY302" s="158"/>
      <c r="AZ302" s="158"/>
      <c r="BA302" s="158"/>
      <c r="BB302" s="158"/>
      <c r="BC302" s="159"/>
      <c r="BD302" s="165"/>
      <c r="BE302" s="166"/>
      <c r="BF302" s="184"/>
      <c r="BG302" s="188"/>
      <c r="BH302" s="189"/>
      <c r="BI302" s="189"/>
      <c r="BJ302" s="189"/>
      <c r="BK302" s="189"/>
      <c r="BL302" s="189"/>
      <c r="BM302" s="189"/>
      <c r="BN302" s="189"/>
      <c r="BO302" s="189"/>
      <c r="BP302" s="189"/>
      <c r="BQ302" s="189"/>
      <c r="BR302" s="189"/>
      <c r="BS302" s="189"/>
      <c r="BT302" s="189"/>
      <c r="BU302" s="190"/>
      <c r="BV302" s="172"/>
      <c r="BW302" s="173"/>
      <c r="BX302" s="336"/>
      <c r="BY302" s="173"/>
      <c r="BZ302" s="336"/>
      <c r="CA302" s="173"/>
      <c r="CB302" s="336"/>
      <c r="CC302" s="173"/>
      <c r="CD302" s="336"/>
      <c r="CE302" s="338"/>
      <c r="CF302" s="174"/>
      <c r="CG302" s="157"/>
      <c r="CH302" s="158"/>
      <c r="CI302" s="158"/>
      <c r="CJ302" s="158"/>
      <c r="CK302" s="158"/>
      <c r="CL302" s="158"/>
      <c r="CM302" s="158"/>
      <c r="CN302" s="158"/>
      <c r="CO302" s="158"/>
      <c r="CP302" s="158"/>
      <c r="CQ302" s="158"/>
      <c r="CR302" s="158"/>
      <c r="CS302" s="159"/>
      <c r="CT302" s="165"/>
      <c r="CU302" s="166"/>
      <c r="CV302" s="184"/>
      <c r="CW302" s="188"/>
      <c r="CX302" s="189"/>
      <c r="CY302" s="189"/>
      <c r="CZ302" s="189"/>
      <c r="DA302" s="189"/>
      <c r="DB302" s="189"/>
      <c r="DC302" s="189"/>
      <c r="DD302" s="189"/>
      <c r="DE302" s="189"/>
      <c r="DF302" s="189"/>
      <c r="DG302" s="189"/>
      <c r="DH302" s="189"/>
      <c r="DI302" s="189"/>
      <c r="DJ302" s="189"/>
      <c r="DK302" s="190"/>
      <c r="DL302" s="172"/>
      <c r="DM302" s="173"/>
      <c r="DN302" s="336"/>
      <c r="DO302" s="173"/>
      <c r="DP302" s="336"/>
      <c r="DQ302" s="173"/>
      <c r="DR302" s="336"/>
      <c r="DS302" s="173"/>
      <c r="DT302" s="336"/>
      <c r="DU302" s="338"/>
      <c r="DV302" s="174"/>
      <c r="DW302" s="157"/>
      <c r="DX302" s="158"/>
      <c r="DY302" s="158"/>
      <c r="DZ302" s="158"/>
      <c r="EA302" s="158"/>
      <c r="EB302" s="158"/>
      <c r="EC302" s="158"/>
      <c r="ED302" s="158"/>
      <c r="EE302" s="158"/>
      <c r="EF302" s="158"/>
      <c r="EG302" s="158"/>
      <c r="EH302" s="158"/>
      <c r="EI302" s="159"/>
      <c r="EJ302" s="165"/>
      <c r="EK302" s="166"/>
      <c r="EL302" s="184"/>
      <c r="EM302" s="188"/>
      <c r="EN302" s="189"/>
      <c r="EO302" s="189"/>
      <c r="EP302" s="189"/>
      <c r="EQ302" s="189"/>
      <c r="ER302" s="189"/>
      <c r="ES302" s="189"/>
      <c r="ET302" s="189"/>
      <c r="EU302" s="189"/>
      <c r="EV302" s="189"/>
      <c r="EW302" s="189"/>
      <c r="EX302" s="189"/>
      <c r="EY302" s="189"/>
      <c r="EZ302" s="189"/>
      <c r="FA302" s="190"/>
      <c r="FB302" s="172"/>
      <c r="FC302" s="173"/>
      <c r="FD302" s="336"/>
      <c r="FE302" s="173"/>
      <c r="FF302" s="336"/>
      <c r="FG302" s="173"/>
      <c r="FH302" s="336"/>
      <c r="FI302" s="173"/>
      <c r="FJ302" s="336"/>
      <c r="FK302" s="338"/>
      <c r="FL302" s="174"/>
      <c r="FM302" s="3"/>
      <c r="FN302" s="3"/>
    </row>
    <row r="303" spans="1:170" ht="11.25" customHeight="1">
      <c r="A303" s="192"/>
      <c r="B303" s="193"/>
      <c r="C303" s="196"/>
      <c r="D303" s="199"/>
      <c r="E303" s="200"/>
      <c r="F303" s="199"/>
      <c r="G303" s="200"/>
      <c r="H303" s="199"/>
      <c r="I303" s="200"/>
      <c r="J303" s="199"/>
      <c r="K303" s="200"/>
      <c r="L303" s="199"/>
      <c r="M303" s="209"/>
      <c r="N303" s="69" t="str">
        <f>IF(CF311&lt;&gt;"",IF(ISERROR(AND(BV315="",BX315="",BZ315="",CB315="",CD315="")),"E",IF(AND(BV315="",BX315="",BZ315="",CB315="",CD315=""),"","E")),"")</f>
        <v/>
      </c>
      <c r="O303" s="192"/>
      <c r="P303" s="193"/>
      <c r="Q303" s="196"/>
      <c r="R303" s="199"/>
      <c r="S303" s="200"/>
      <c r="T303" s="199"/>
      <c r="U303" s="200"/>
      <c r="V303" s="199"/>
      <c r="W303" s="200"/>
      <c r="X303" s="199"/>
      <c r="Y303" s="200"/>
      <c r="Z303" s="199"/>
      <c r="AA303" s="209"/>
      <c r="AB303" s="69" t="str">
        <f>IF(DV311&lt;&gt;"",IF(ISERROR(AND(DL315="",DN315="",DP315="",DQ315="",DT315="")),"E",IF(AND(DL315="",DN315="",DP315="",DR315="",DT315=""),"","E")),"")</f>
        <v/>
      </c>
      <c r="AC303" s="192"/>
      <c r="AD303" s="193"/>
      <c r="AE303" s="196"/>
      <c r="AF303" s="199"/>
      <c r="AG303" s="200"/>
      <c r="AH303" s="199"/>
      <c r="AI303" s="200"/>
      <c r="AJ303" s="199"/>
      <c r="AK303" s="200"/>
      <c r="AL303" s="199"/>
      <c r="AM303" s="200"/>
      <c r="AN303" s="199"/>
      <c r="AO303" s="209"/>
      <c r="AP303" s="69" t="str">
        <f>IF(FL311&lt;&gt;"",IF(ISERROR(AND(FB315="",FD315="",FF315="",FH315="",FJ315="")),"E",IF(AND(FB315="",FD315="",FF315="",FH315="",FJ315=""),"","E")),"")</f>
        <v/>
      </c>
      <c r="AQ303" s="157"/>
      <c r="AR303" s="158"/>
      <c r="AS303" s="158"/>
      <c r="AT303" s="158"/>
      <c r="AU303" s="158"/>
      <c r="AV303" s="158"/>
      <c r="AW303" s="158"/>
      <c r="AX303" s="158"/>
      <c r="AY303" s="158"/>
      <c r="AZ303" s="158"/>
      <c r="BA303" s="158"/>
      <c r="BB303" s="158"/>
      <c r="BC303" s="159"/>
      <c r="BD303" s="165"/>
      <c r="BE303" s="166"/>
      <c r="BF303" s="175" t="str">
        <f>C300</f>
        <v>E</v>
      </c>
      <c r="BG303" s="177" t="str">
        <f>IF(VLOOKUP($BF303,$A267:$C279,3,FALSE)=0,"",CONCATENATE(VLOOKUP(VLOOKUP($BF303,$A267:$C279,3,FALSE),Players!$C:$G,4,FALSE)," ",VLOOKUP($BF303,$A267:$C279,3,FALSE)," ",IF(ISERROR(VLOOKUP(VLOOKUP($BF303,$A267:$C279,3,FALSE),Players!$C:$G,5,FALSE)),"()",CONCATENATE("(",VLOOKUP(VLOOKUP($BF303,$A267:$C279,3,FALSE),Players!$C:$G,5,FALSE),")"))))</f>
        <v/>
      </c>
      <c r="BH303" s="178"/>
      <c r="BI303" s="178"/>
      <c r="BJ303" s="178"/>
      <c r="BK303" s="178"/>
      <c r="BL303" s="178"/>
      <c r="BM303" s="178"/>
      <c r="BN303" s="178"/>
      <c r="BO303" s="178"/>
      <c r="BP303" s="178"/>
      <c r="BQ303" s="178"/>
      <c r="BR303" s="178"/>
      <c r="BS303" s="178"/>
      <c r="BT303" s="178"/>
      <c r="BU303" s="179"/>
      <c r="BV303" s="150" t="str">
        <f>IF(D300&lt;&gt;"",D300,"")</f>
        <v/>
      </c>
      <c r="BW303" s="151"/>
      <c r="BX303" s="288" t="str">
        <f>IF(F300&lt;&gt;"",F300,"")</f>
        <v/>
      </c>
      <c r="BY303" s="151"/>
      <c r="BZ303" s="288" t="str">
        <f>IF(H300&lt;&gt;"",H300,"")</f>
        <v/>
      </c>
      <c r="CA303" s="151"/>
      <c r="CB303" s="288" t="str">
        <f>IF(J300&lt;&gt;"",J300,"")</f>
        <v/>
      </c>
      <c r="CC303" s="151"/>
      <c r="CD303" s="288" t="str">
        <f>IF(L300&lt;&gt;"",L300,"")</f>
        <v/>
      </c>
      <c r="CE303" s="332"/>
      <c r="CF303" s="174" t="str">
        <f>IF($CF301&lt;&gt;"",IF(CF301="W","L","W"),"")</f>
        <v/>
      </c>
      <c r="CG303" s="157"/>
      <c r="CH303" s="158"/>
      <c r="CI303" s="158"/>
      <c r="CJ303" s="158"/>
      <c r="CK303" s="158"/>
      <c r="CL303" s="158"/>
      <c r="CM303" s="158"/>
      <c r="CN303" s="158"/>
      <c r="CO303" s="158"/>
      <c r="CP303" s="158"/>
      <c r="CQ303" s="158"/>
      <c r="CR303" s="158"/>
      <c r="CS303" s="159"/>
      <c r="CT303" s="165"/>
      <c r="CU303" s="166"/>
      <c r="CV303" s="175" t="str">
        <f>Q300</f>
        <v>F</v>
      </c>
      <c r="CW303" s="177" t="str">
        <f>IF(VLOOKUP($CV303,$A267:$C279,3,FALSE)=0,"",CONCATENATE(VLOOKUP(VLOOKUP($CV303,$A267:$C279,3,FALSE),Players!$C:$G,4,FALSE)," ",VLOOKUP($CV303,$A267:$C279,3,FALSE)," ",IF(ISERROR(VLOOKUP(VLOOKUP($CV303,$A267:$C279,3,FALSE),Players!$C:$G,5,FALSE)),"()",CONCATENATE("(",VLOOKUP(VLOOKUP($CV303,$A267:$C279,3,FALSE),Players!$C:$G,5,FALSE),")"))))</f>
        <v/>
      </c>
      <c r="CX303" s="178"/>
      <c r="CY303" s="178"/>
      <c r="CZ303" s="178"/>
      <c r="DA303" s="178"/>
      <c r="DB303" s="178"/>
      <c r="DC303" s="178"/>
      <c r="DD303" s="178"/>
      <c r="DE303" s="178"/>
      <c r="DF303" s="178"/>
      <c r="DG303" s="178"/>
      <c r="DH303" s="178"/>
      <c r="DI303" s="178"/>
      <c r="DJ303" s="178"/>
      <c r="DK303" s="179"/>
      <c r="DL303" s="150" t="str">
        <f>IF(R300&lt;&gt;"",R300,"")</f>
        <v/>
      </c>
      <c r="DM303" s="151"/>
      <c r="DN303" s="288" t="str">
        <f>IF(T300&lt;&gt;"",T300,"")</f>
        <v/>
      </c>
      <c r="DO303" s="151"/>
      <c r="DP303" s="288" t="str">
        <f>IF(V300&lt;&gt;"",V300,"")</f>
        <v/>
      </c>
      <c r="DQ303" s="151"/>
      <c r="DR303" s="288" t="str">
        <f>IF(X300&lt;&gt;"",X300,"")</f>
        <v/>
      </c>
      <c r="DS303" s="151"/>
      <c r="DT303" s="288" t="str">
        <f>IF(Z300&lt;&gt;"",Z300,"")</f>
        <v/>
      </c>
      <c r="DU303" s="332"/>
      <c r="DV303" s="174" t="str">
        <f>IF($DV301&lt;&gt;"",IF(DV301="W","L","W"),"")</f>
        <v/>
      </c>
      <c r="DW303" s="157"/>
      <c r="DX303" s="158"/>
      <c r="DY303" s="158"/>
      <c r="DZ303" s="158"/>
      <c r="EA303" s="158"/>
      <c r="EB303" s="158"/>
      <c r="EC303" s="158"/>
      <c r="ED303" s="158"/>
      <c r="EE303" s="158"/>
      <c r="EF303" s="158"/>
      <c r="EG303" s="158"/>
      <c r="EH303" s="158"/>
      <c r="EI303" s="159"/>
      <c r="EJ303" s="165"/>
      <c r="EK303" s="166"/>
      <c r="EL303" s="175" t="str">
        <f>AE300</f>
        <v>F</v>
      </c>
      <c r="EM303" s="177" t="str">
        <f>IF(VLOOKUP($EL303,$A267:$C279,3,FALSE)=0,"",CONCATENATE(VLOOKUP(VLOOKUP($EL303,$A267:$C279,3,FALSE),Players!$C:$G,4,FALSE)," ",VLOOKUP($EL303,$A267:$C279,3,FALSE)," ",IF(ISERROR(VLOOKUP(VLOOKUP($EL303,$A267:$C279,3,FALSE),Players!$C:$G,5,FALSE)),"()",CONCATENATE("(",VLOOKUP(VLOOKUP($EL303,$A267:$C279,3,FALSE),Players!$C:$G,5,FALSE),")"))))</f>
        <v/>
      </c>
      <c r="EN303" s="178"/>
      <c r="EO303" s="178"/>
      <c r="EP303" s="178"/>
      <c r="EQ303" s="178"/>
      <c r="ER303" s="178"/>
      <c r="ES303" s="178"/>
      <c r="ET303" s="178"/>
      <c r="EU303" s="178"/>
      <c r="EV303" s="178"/>
      <c r="EW303" s="178"/>
      <c r="EX303" s="178"/>
      <c r="EY303" s="178"/>
      <c r="EZ303" s="178"/>
      <c r="FA303" s="179"/>
      <c r="FB303" s="150" t="str">
        <f>IF(AF300&lt;&gt;"",AF300,"")</f>
        <v/>
      </c>
      <c r="FC303" s="151"/>
      <c r="FD303" s="288" t="str">
        <f>IF(AH300&lt;&gt;"",AH300,"")</f>
        <v/>
      </c>
      <c r="FE303" s="151"/>
      <c r="FF303" s="288" t="str">
        <f>IF(AJ300&lt;&gt;"",AJ300,"")</f>
        <v/>
      </c>
      <c r="FG303" s="151"/>
      <c r="FH303" s="288" t="str">
        <f>IF(AL300&lt;&gt;"",AL300,"")</f>
        <v/>
      </c>
      <c r="FI303" s="151"/>
      <c r="FJ303" s="288" t="str">
        <f>IF(AN300&lt;&gt;"",AN300,"")</f>
        <v/>
      </c>
      <c r="FK303" s="332"/>
      <c r="FL303" s="174" t="str">
        <f>IF($FL301&lt;&gt;"",IF(FL301="W","L","W"),"")</f>
        <v/>
      </c>
      <c r="FM303" s="3"/>
      <c r="FN303" s="3"/>
    </row>
    <row r="304" spans="1:170" ht="11.25" customHeight="1" thickBot="1">
      <c r="A304" s="192"/>
      <c r="B304" s="193"/>
      <c r="C304" s="175" t="str">
        <f>IF($D263="1P","D","D")</f>
        <v>D</v>
      </c>
      <c r="D304" s="201"/>
      <c r="E304" s="202"/>
      <c r="F304" s="201"/>
      <c r="G304" s="202"/>
      <c r="H304" s="201"/>
      <c r="I304" s="202"/>
      <c r="J304" s="201"/>
      <c r="K304" s="202"/>
      <c r="L304" s="201"/>
      <c r="M304" s="205"/>
      <c r="N304" s="69" t="str">
        <f>IF(CF311&lt;&gt;"",IF(ISERROR(AND(BV315="",BX315="",BZ315="",CB315="",CD315="")),"E",IF(AND(BV315="",BX315="",BZ315="",CB315="",CD315=""),"","E")),"")</f>
        <v/>
      </c>
      <c r="O304" s="192"/>
      <c r="P304" s="193"/>
      <c r="Q304" s="175" t="str">
        <f>IF($D263="1P","D","C")</f>
        <v>C</v>
      </c>
      <c r="R304" s="201"/>
      <c r="S304" s="202"/>
      <c r="T304" s="201"/>
      <c r="U304" s="202"/>
      <c r="V304" s="201"/>
      <c r="W304" s="202"/>
      <c r="X304" s="201"/>
      <c r="Y304" s="202"/>
      <c r="Z304" s="201"/>
      <c r="AA304" s="205"/>
      <c r="AB304" s="69" t="str">
        <f>IF(DV311&lt;&gt;"",IF(ISERROR(AND(DL315="",DN315="",DP315="",DQ315="",DT315="")),"E",IF(AND(DL315="",DN315="",DP315="",DR315="",DT315=""),"","E")),"")</f>
        <v/>
      </c>
      <c r="AC304" s="192"/>
      <c r="AD304" s="193"/>
      <c r="AE304" s="175" t="str">
        <f>IF($D263="1P","G","G")</f>
        <v>G</v>
      </c>
      <c r="AF304" s="201"/>
      <c r="AG304" s="202"/>
      <c r="AH304" s="201"/>
      <c r="AI304" s="202"/>
      <c r="AJ304" s="201"/>
      <c r="AK304" s="202"/>
      <c r="AL304" s="201"/>
      <c r="AM304" s="202"/>
      <c r="AN304" s="201"/>
      <c r="AO304" s="205"/>
      <c r="AP304" s="69" t="str">
        <f>IF(FL311&lt;&gt;"",IF(ISERROR(AND(FB315="",FD315="",FF315="",FH315="",FJ315="")),"E",IF(AND(FB315="",FD315="",FF315="",FH315="",FJ315=""),"","E")),"")</f>
        <v/>
      </c>
      <c r="AQ304" s="160"/>
      <c r="AR304" s="161"/>
      <c r="AS304" s="161"/>
      <c r="AT304" s="161"/>
      <c r="AU304" s="161"/>
      <c r="AV304" s="161"/>
      <c r="AW304" s="161"/>
      <c r="AX304" s="161"/>
      <c r="AY304" s="161"/>
      <c r="AZ304" s="161"/>
      <c r="BA304" s="161"/>
      <c r="BB304" s="161"/>
      <c r="BC304" s="162"/>
      <c r="BD304" s="167"/>
      <c r="BE304" s="168"/>
      <c r="BF304" s="176"/>
      <c r="BG304" s="180"/>
      <c r="BH304" s="181"/>
      <c r="BI304" s="181"/>
      <c r="BJ304" s="181"/>
      <c r="BK304" s="181"/>
      <c r="BL304" s="181"/>
      <c r="BM304" s="181"/>
      <c r="BN304" s="181"/>
      <c r="BO304" s="181"/>
      <c r="BP304" s="181"/>
      <c r="BQ304" s="181"/>
      <c r="BR304" s="181"/>
      <c r="BS304" s="181"/>
      <c r="BT304" s="181"/>
      <c r="BU304" s="182"/>
      <c r="BV304" s="152"/>
      <c r="BW304" s="153"/>
      <c r="BX304" s="333"/>
      <c r="BY304" s="153"/>
      <c r="BZ304" s="333"/>
      <c r="CA304" s="153"/>
      <c r="CB304" s="333"/>
      <c r="CC304" s="153"/>
      <c r="CD304" s="333"/>
      <c r="CE304" s="334"/>
      <c r="CF304" s="174"/>
      <c r="CG304" s="160"/>
      <c r="CH304" s="161"/>
      <c r="CI304" s="161"/>
      <c r="CJ304" s="161"/>
      <c r="CK304" s="161"/>
      <c r="CL304" s="161"/>
      <c r="CM304" s="161"/>
      <c r="CN304" s="161"/>
      <c r="CO304" s="161"/>
      <c r="CP304" s="161"/>
      <c r="CQ304" s="161"/>
      <c r="CR304" s="161"/>
      <c r="CS304" s="162"/>
      <c r="CT304" s="167"/>
      <c r="CU304" s="168"/>
      <c r="CV304" s="176"/>
      <c r="CW304" s="180"/>
      <c r="CX304" s="181"/>
      <c r="CY304" s="181"/>
      <c r="CZ304" s="181"/>
      <c r="DA304" s="181"/>
      <c r="DB304" s="181"/>
      <c r="DC304" s="181"/>
      <c r="DD304" s="181"/>
      <c r="DE304" s="181"/>
      <c r="DF304" s="181"/>
      <c r="DG304" s="181"/>
      <c r="DH304" s="181"/>
      <c r="DI304" s="181"/>
      <c r="DJ304" s="181"/>
      <c r="DK304" s="182"/>
      <c r="DL304" s="152"/>
      <c r="DM304" s="153"/>
      <c r="DN304" s="333"/>
      <c r="DO304" s="153"/>
      <c r="DP304" s="333"/>
      <c r="DQ304" s="153"/>
      <c r="DR304" s="333"/>
      <c r="DS304" s="153"/>
      <c r="DT304" s="333"/>
      <c r="DU304" s="334"/>
      <c r="DV304" s="174"/>
      <c r="DW304" s="160"/>
      <c r="DX304" s="161"/>
      <c r="DY304" s="161"/>
      <c r="DZ304" s="161"/>
      <c r="EA304" s="161"/>
      <c r="EB304" s="161"/>
      <c r="EC304" s="161"/>
      <c r="ED304" s="161"/>
      <c r="EE304" s="161"/>
      <c r="EF304" s="161"/>
      <c r="EG304" s="161"/>
      <c r="EH304" s="161"/>
      <c r="EI304" s="162"/>
      <c r="EJ304" s="167"/>
      <c r="EK304" s="168"/>
      <c r="EL304" s="176"/>
      <c r="EM304" s="180"/>
      <c r="EN304" s="181"/>
      <c r="EO304" s="181"/>
      <c r="EP304" s="181"/>
      <c r="EQ304" s="181"/>
      <c r="ER304" s="181"/>
      <c r="ES304" s="181"/>
      <c r="ET304" s="181"/>
      <c r="EU304" s="181"/>
      <c r="EV304" s="181"/>
      <c r="EW304" s="181"/>
      <c r="EX304" s="181"/>
      <c r="EY304" s="181"/>
      <c r="EZ304" s="181"/>
      <c r="FA304" s="182"/>
      <c r="FB304" s="152"/>
      <c r="FC304" s="153"/>
      <c r="FD304" s="333"/>
      <c r="FE304" s="153"/>
      <c r="FF304" s="333"/>
      <c r="FG304" s="153"/>
      <c r="FH304" s="333"/>
      <c r="FI304" s="153"/>
      <c r="FJ304" s="333"/>
      <c r="FK304" s="334"/>
      <c r="FL304" s="174"/>
      <c r="FM304" s="3"/>
      <c r="FN304" s="3"/>
    </row>
    <row r="305" spans="1:170" ht="11.25" customHeight="1" thickBot="1">
      <c r="A305" s="194"/>
      <c r="B305" s="195"/>
      <c r="C305" s="207"/>
      <c r="D305" s="203"/>
      <c r="E305" s="204"/>
      <c r="F305" s="203"/>
      <c r="G305" s="204"/>
      <c r="H305" s="203"/>
      <c r="I305" s="204"/>
      <c r="J305" s="203"/>
      <c r="K305" s="204"/>
      <c r="L305" s="203"/>
      <c r="M305" s="206"/>
      <c r="N305" s="69" t="str">
        <f>IF(CF313&lt;&gt;"",IF(CF313="W",IF(SUM(IF(D304&gt;D302,1,0),IF(F304&gt;F302,1,0),IF(H304&gt;H302,1,0),IF(J304&gt;J302,1,0),IF(L304&gt;L302,1,0))&lt;&gt;3,"E",""),""),"")</f>
        <v/>
      </c>
      <c r="O305" s="194"/>
      <c r="P305" s="195"/>
      <c r="Q305" s="207"/>
      <c r="R305" s="203"/>
      <c r="S305" s="204"/>
      <c r="T305" s="203"/>
      <c r="U305" s="204"/>
      <c r="V305" s="203"/>
      <c r="W305" s="204"/>
      <c r="X305" s="203"/>
      <c r="Y305" s="204"/>
      <c r="Z305" s="203"/>
      <c r="AA305" s="206"/>
      <c r="AB305" s="69" t="str">
        <f>IF(DV313&lt;&gt;"",IF(DV313="W",IF(SUM(IF(R304&gt;R302,1,0),IF(T304&gt;T302,1,0),IF(V304&gt;V302,1,0),IF(X304&gt;X302,1,0),IF(Z304&gt;Z302,1,0))&lt;&gt;3,"E",""),""),"")</f>
        <v/>
      </c>
      <c r="AC305" s="194"/>
      <c r="AD305" s="195"/>
      <c r="AE305" s="207"/>
      <c r="AF305" s="203"/>
      <c r="AG305" s="204"/>
      <c r="AH305" s="203"/>
      <c r="AI305" s="204"/>
      <c r="AJ305" s="203"/>
      <c r="AK305" s="204"/>
      <c r="AL305" s="203"/>
      <c r="AM305" s="204"/>
      <c r="AN305" s="203"/>
      <c r="AO305" s="206"/>
      <c r="AP305" s="69" t="str">
        <f>IF(FL313&lt;&gt;"",IF(FL313="W",IF(SUM(IF(AF304&gt;AF302,1,0),IF(AH304&gt;AH302,1,0),IF(AJ304&gt;AJ302,1,0),IF(AL304&gt;AL302,1,0),IF(AN304&gt;AN302,1,0))&lt;&gt;3,"E",""),""),"")</f>
        <v/>
      </c>
      <c r="AQ305" s="126"/>
      <c r="AR305" s="126"/>
      <c r="AS305" s="126"/>
      <c r="AT305" s="126"/>
      <c r="AU305" s="126"/>
      <c r="AV305" s="126"/>
      <c r="AW305" s="126"/>
      <c r="AX305" s="126"/>
      <c r="AY305" s="126"/>
      <c r="AZ305" s="126"/>
      <c r="BA305" s="126"/>
      <c r="BB305" s="126"/>
      <c r="BC305" s="126"/>
      <c r="BV305" s="169" t="str">
        <f>IF(CF301&lt;&gt;"",IF(AND(AND(BV301&gt;-1,BV303&gt;-1),OR(BV301&gt;10,BV303&gt;10),ABS(BV301-BV303)&gt;1,IF(OR(BV301&gt;11,BV303&gt;11),ABS(BV301-BV303)=2,TRUE),BV301=INT(BV301),BV303=INT(BV303)),"","Error"),"")</f>
        <v/>
      </c>
      <c r="BW305" s="169"/>
      <c r="BX305" s="169" t="str">
        <f>IF(CF301&lt;&gt;"",IF(AND(AND(BX301&gt;-1,BX303&gt;-1),OR(BX301&gt;10,BX303&gt;10),ABS(BX301-BX303)&gt;1,IF(OR(BX301&gt;11,BX303&gt;11),ABS(BX301-BX303)=2,TRUE),BX301=INT(BX301),BX303=INT(BX303)),"","Error"),"")</f>
        <v/>
      </c>
      <c r="BY305" s="169"/>
      <c r="BZ305" s="169" t="str">
        <f>IF(CF301&lt;&gt;"",IF(AND(AND(BZ301&gt;-1,BZ303&gt;-1),OR(BZ301&gt;10,BZ303&gt;10),ABS(BZ301-BZ303)&gt;1,IF(OR(BZ301&gt;11,BZ303&gt;11),ABS(BZ301-BZ303)=2,TRUE),BZ301=INT(BZ301),BZ303=INT(BZ303)),"","Error"),"")</f>
        <v/>
      </c>
      <c r="CA305" s="169"/>
      <c r="CB305" s="169" t="str">
        <f>IF(AND(CF301&lt;&gt;"",CB301&lt;&gt;""),IF(AND(AND(CB301&gt;-1,CB303&gt;-1),OR(CB301&gt;10,CB303&gt;10),ABS(CB301-CB303)&gt;1,IF(OR(CB301&gt;11,CB303&gt;11),ABS(CB301-CB303)=2,TRUE),CB301=INT(CB301),CB303=INT(CB303)),"","Error"),"")</f>
        <v/>
      </c>
      <c r="CC305" s="169"/>
      <c r="CD305" s="169" t="str">
        <f>IF(AND(CF301&lt;&gt;"",CD301&lt;&gt;""),IF(AND(AND(CD301&gt;-1,CD303&gt;-1),OR(CD301&gt;10,CD303&gt;10),ABS(CD301-CD303)&gt;1,IF(OR(CD301&gt;11,CD303&gt;11),ABS(CD301-CD303)=2,TRUE),CD301=INT(CD301),CD303=INT(CD303)),"","Error"),"")</f>
        <v/>
      </c>
      <c r="CE305" s="169"/>
      <c r="CF305" s="3"/>
      <c r="CG305" s="126"/>
      <c r="CH305" s="126"/>
      <c r="CI305" s="126"/>
      <c r="CJ305" s="126"/>
      <c r="CK305" s="126"/>
      <c r="CL305" s="126"/>
      <c r="CM305" s="126"/>
      <c r="CN305" s="126"/>
      <c r="CO305" s="126"/>
      <c r="CP305" s="126"/>
      <c r="CQ305" s="126"/>
      <c r="CR305" s="126"/>
      <c r="CS305" s="126"/>
      <c r="DL305" s="169" t="str">
        <f>IF(DV301&lt;&gt;"",IF(AND(AND(DL301&gt;-1,DL303&gt;-1),OR(DL301&gt;10,DL303&gt;10),ABS(DL301-DL303)&gt;1,IF(OR(DL301&gt;11,DL303&gt;11),ABS(DL301-DL303)=2,TRUE),DL301=INT(DL301),DL303=INT(DL303)),"","Error"),"")</f>
        <v/>
      </c>
      <c r="DM305" s="169"/>
      <c r="DN305" s="169" t="str">
        <f>IF(DV301&lt;&gt;"",IF(AND(AND(DN301&gt;-1,DN303&gt;-1),OR(DN301&gt;10,DN303&gt;10),ABS(DN301-DN303)&gt;1,IF(OR(DN301&gt;11,DN303&gt;11),ABS(DN301-DN303)=2,TRUE),DN301=INT(DN301),DN303=INT(DN303)),"","Error"),"")</f>
        <v/>
      </c>
      <c r="DO305" s="169"/>
      <c r="DP305" s="169" t="str">
        <f>IF(DV301&lt;&gt;"",IF(AND(AND(DP301&gt;-1,DP303&gt;-1),OR(DP301&gt;10,DP303&gt;10),ABS(DP301-DP303)&gt;1,IF(OR(DP301&gt;11,DP303&gt;11),ABS(DP301-DP303)=2,TRUE),DP301=INT(DP301),DP303=INT(DP303)),"","Error"),"")</f>
        <v/>
      </c>
      <c r="DQ305" s="169"/>
      <c r="DR305" s="169" t="str">
        <f>IF(AND(DV301&lt;&gt;"",DR301&lt;&gt;""),IF(AND(AND(DR301&gt;-1,DR303&gt;-1),OR(DR301&gt;10,DR303&gt;10),ABS(DR301-DR303)&gt;1,IF(OR(DR301&gt;11,DR303&gt;11),ABS(DR301-DR303)=2,TRUE),DR301=INT(DR301),DR303=INT(DR303)),"","Error"),"")</f>
        <v/>
      </c>
      <c r="DS305" s="169"/>
      <c r="DT305" s="169" t="str">
        <f>IF(AND(DV301&lt;&gt;"",DT301&lt;&gt;""),IF(AND(AND(DT301&gt;-1,DT303&gt;-1),OR(DT301&gt;10,DT303&gt;10),ABS(DT301-DT303)&gt;1,IF(OR(DT301&gt;11,DT303&gt;11),ABS(DT301-DT303)=2,TRUE),DT301=INT(DT301),DT303=INT(DT303)),"","Error"),"")</f>
        <v/>
      </c>
      <c r="DU305" s="169"/>
      <c r="DV305" s="3"/>
      <c r="DW305" s="126"/>
      <c r="DX305" s="126"/>
      <c r="DY305" s="126"/>
      <c r="DZ305" s="126"/>
      <c r="EA305" s="126"/>
      <c r="EB305" s="126"/>
      <c r="EC305" s="126"/>
      <c r="ED305" s="126"/>
      <c r="EE305" s="126"/>
      <c r="EF305" s="126"/>
      <c r="EG305" s="126"/>
      <c r="EH305" s="126"/>
      <c r="EI305" s="126"/>
      <c r="FB305" s="169" t="str">
        <f>IF(FL301&lt;&gt;"",IF(AND(AND(FB301&gt;-1,FB303&gt;-1),OR(FB301&gt;10,FB303&gt;10),ABS(FB301-FB303)&gt;1,IF(OR(FB301&gt;11,FB303&gt;11),ABS(FB301-FB303)=2,TRUE),FB301=INT(FB301),FB303=INT(FB303)),"","Error"),"")</f>
        <v/>
      </c>
      <c r="FC305" s="169"/>
      <c r="FD305" s="169" t="str">
        <f>IF(FL301&lt;&gt;"",IF(AND(AND(FD301&gt;-1,FD303&gt;-1),OR(FD301&gt;10,FD303&gt;10),ABS(FD301-FD303)&gt;1,IF(OR(FD301&gt;11,FD303&gt;11),ABS(FD301-FD303)=2,TRUE),FD301=INT(FD301),FD303=INT(FD303)),"","Error"),"")</f>
        <v/>
      </c>
      <c r="FE305" s="169"/>
      <c r="FF305" s="169" t="str">
        <f>IF(FL301&lt;&gt;"",IF(AND(AND(FF301&gt;-1,FF303&gt;-1),OR(FF301&gt;10,FF303&gt;10),ABS(FF301-FF303)&gt;1,IF(OR(FF301&gt;11,FF303&gt;11),ABS(FF301-FF303)=2,TRUE),FF301=INT(FF301),FF303=INT(FF303)),"","Error"),"")</f>
        <v/>
      </c>
      <c r="FG305" s="169"/>
      <c r="FH305" s="169" t="str">
        <f>IF(AND(FL301&lt;&gt;"",FH301&lt;&gt;""),IF(AND(AND(FH301&gt;-1,FH303&gt;-1),OR(FH301&gt;10,FH303&gt;10),ABS(FH301-FH303)&gt;1,IF(OR(FH301&gt;11,FH303&gt;11),ABS(FH301-FH303)=2,TRUE),FH301=INT(FH301),FH303=INT(FH303)),"","Error"),"")</f>
        <v/>
      </c>
      <c r="FI305" s="169"/>
      <c r="FJ305" s="169" t="str">
        <f>IF(AND(FL301&lt;&gt;"",FJ301&lt;&gt;""),IF(AND(AND(FJ301&gt;-1,FJ303&gt;-1),OR(FJ301&gt;10,FJ303&gt;10),ABS(FJ301-FJ303)&gt;1,IF(OR(FJ301&gt;11,FJ303&gt;11),ABS(FJ301-FJ303)=2,TRUE),FJ301=INT(FJ301),FJ303=INT(FJ303)),"","Error"),"")</f>
        <v/>
      </c>
      <c r="FK305" s="169"/>
      <c r="FL305" s="3"/>
      <c r="FM305" s="3"/>
      <c r="FN305" s="3"/>
    </row>
    <row r="306" spans="1:170" ht="11.25" customHeight="1">
      <c r="A306" s="170">
        <v>7</v>
      </c>
      <c r="B306" s="191"/>
      <c r="C306" s="183" t="str">
        <f>IF($D263="1P","A","A")</f>
        <v>A</v>
      </c>
      <c r="D306" s="197"/>
      <c r="E306" s="198"/>
      <c r="F306" s="197"/>
      <c r="G306" s="198"/>
      <c r="H306" s="197"/>
      <c r="I306" s="198"/>
      <c r="J306" s="197"/>
      <c r="K306" s="198"/>
      <c r="L306" s="197"/>
      <c r="M306" s="208"/>
      <c r="N306" s="69" t="str">
        <f>IF(CF321&lt;&gt;"",IF(CF321="W",IF(SUM(IF(D306&gt;D308,1,0),IF(F306&gt;F308,1,0),IF(H306&gt;H308,1,0),IF(J306&gt;J308,1,0),IF(L306&gt;L308,1,0))&lt;&gt;3,"E",""),""),"")</f>
        <v/>
      </c>
      <c r="O306" s="170">
        <v>14</v>
      </c>
      <c r="P306" s="191"/>
      <c r="Q306" s="183" t="str">
        <f>IF($D263="1P","C","B")</f>
        <v>B</v>
      </c>
      <c r="R306" s="197"/>
      <c r="S306" s="198"/>
      <c r="T306" s="197"/>
      <c r="U306" s="198"/>
      <c r="V306" s="197"/>
      <c r="W306" s="198"/>
      <c r="X306" s="197"/>
      <c r="Y306" s="198"/>
      <c r="Z306" s="197"/>
      <c r="AA306" s="208"/>
      <c r="AB306" s="69" t="str">
        <f>IF(DV321&lt;&gt;"",IF(DV321="W",IF(SUM(IF(R306&gt;R308,1,0),IF(T306&gt;T308,1,0),IF(V306&gt;V308,1,0),IF(X306&gt;X308,1,0),IF(Z306&gt;Z308,1,0))&lt;&gt;3,"E",""),""),"")</f>
        <v/>
      </c>
      <c r="AC306" s="170">
        <v>21</v>
      </c>
      <c r="AD306" s="191"/>
      <c r="AE306" s="183" t="str">
        <f>IF($D263="1P","E","B")</f>
        <v>B</v>
      </c>
      <c r="AF306" s="197"/>
      <c r="AG306" s="198"/>
      <c r="AH306" s="197"/>
      <c r="AI306" s="198"/>
      <c r="AJ306" s="197"/>
      <c r="AK306" s="198"/>
      <c r="AL306" s="197"/>
      <c r="AM306" s="198"/>
      <c r="AN306" s="197"/>
      <c r="AO306" s="208"/>
      <c r="AP306" s="69" t="str">
        <f>IF(FL321&lt;&gt;"",IF(FL321="W",IF(SUM(IF(AF306&gt;AF308,1,0),IF(AH306&gt;AH308,1,0),IF(AJ306&gt;AJ308,1,0),IF(AL306&gt;AL308,1,0),IF(AN306&gt;AN308,1,0))&lt;&gt;3,"E",""),""),"")</f>
        <v/>
      </c>
      <c r="AQ306" s="126"/>
      <c r="AR306" s="126"/>
      <c r="AS306" s="126"/>
      <c r="AT306" s="126"/>
      <c r="AU306" s="126"/>
      <c r="AV306" s="126"/>
      <c r="AW306" s="126"/>
      <c r="AX306" s="126"/>
      <c r="AY306" s="126"/>
      <c r="AZ306" s="126"/>
      <c r="BA306" s="126"/>
      <c r="BB306" s="126"/>
      <c r="BC306" s="126"/>
      <c r="CF306" s="3"/>
      <c r="CG306" s="126"/>
      <c r="CH306" s="126"/>
      <c r="CI306" s="126"/>
      <c r="CJ306" s="126"/>
      <c r="CK306" s="126"/>
      <c r="CL306" s="126"/>
      <c r="CM306" s="126"/>
      <c r="CN306" s="126"/>
      <c r="CO306" s="126"/>
      <c r="CP306" s="126"/>
      <c r="CQ306" s="126"/>
      <c r="CR306" s="126"/>
      <c r="CS306" s="126"/>
      <c r="DV306" s="3"/>
      <c r="DW306" s="126"/>
      <c r="DX306" s="126"/>
      <c r="DY306" s="126"/>
      <c r="DZ306" s="126"/>
      <c r="EA306" s="126"/>
      <c r="EB306" s="126"/>
      <c r="EC306" s="126"/>
      <c r="ED306" s="126"/>
      <c r="EE306" s="126"/>
      <c r="EF306" s="126"/>
      <c r="EG306" s="126"/>
      <c r="EH306" s="126"/>
      <c r="EI306" s="126"/>
      <c r="FL306" s="3"/>
      <c r="FM306" s="3"/>
      <c r="FN306" s="3"/>
    </row>
    <row r="307" spans="1:170" ht="11.25" customHeight="1">
      <c r="A307" s="192"/>
      <c r="B307" s="193"/>
      <c r="C307" s="196"/>
      <c r="D307" s="199"/>
      <c r="E307" s="200"/>
      <c r="F307" s="199"/>
      <c r="G307" s="200"/>
      <c r="H307" s="199"/>
      <c r="I307" s="200"/>
      <c r="J307" s="199"/>
      <c r="K307" s="200"/>
      <c r="L307" s="199"/>
      <c r="M307" s="209"/>
      <c r="N307" s="69" t="str">
        <f>IF(CF321&lt;&gt;"",IF(ISERROR(AND(BV325="",BX325="",BZ325="",CB325="",CD325="")),"E",IF(AND(BV325="",BX325="",BZ325="",CB325="",CD325=""),"","E")),"")</f>
        <v/>
      </c>
      <c r="O307" s="192"/>
      <c r="P307" s="193"/>
      <c r="Q307" s="196"/>
      <c r="R307" s="199"/>
      <c r="S307" s="200"/>
      <c r="T307" s="199"/>
      <c r="U307" s="200"/>
      <c r="V307" s="199"/>
      <c r="W307" s="200"/>
      <c r="X307" s="199"/>
      <c r="Y307" s="200"/>
      <c r="Z307" s="199"/>
      <c r="AA307" s="209"/>
      <c r="AB307" s="69" t="str">
        <f>IF(DV321&lt;&gt;"",IF(ISERROR(AND(DL325="",DN325="",DP325="",DQ325="",DT325="")),"E",IF(AND(DL325="",DN325="",DP325="",DR325="",DT325=""),"","E")),"")</f>
        <v/>
      </c>
      <c r="AC307" s="192"/>
      <c r="AD307" s="193"/>
      <c r="AE307" s="196"/>
      <c r="AF307" s="199"/>
      <c r="AG307" s="200"/>
      <c r="AH307" s="199"/>
      <c r="AI307" s="200"/>
      <c r="AJ307" s="199"/>
      <c r="AK307" s="200"/>
      <c r="AL307" s="199"/>
      <c r="AM307" s="200"/>
      <c r="AN307" s="199"/>
      <c r="AO307" s="209"/>
      <c r="AP307" s="69" t="str">
        <f>IF(FL321&lt;&gt;"",IF(ISERROR(AND(FB325="",FD325="",FF325="",FH325="",FJ325="")),"E",IF(AND(FB325="",FD325="",FF325="",FH325="",FJ325=""),"","E")),"")</f>
        <v/>
      </c>
      <c r="AQ307" s="127"/>
      <c r="AR307" s="127"/>
      <c r="AS307" s="127"/>
      <c r="AT307" s="127"/>
      <c r="AU307" s="127"/>
      <c r="AV307" s="127"/>
      <c r="AW307" s="127"/>
      <c r="AX307" s="127"/>
      <c r="AY307" s="127"/>
      <c r="AZ307" s="127"/>
      <c r="BA307" s="127"/>
      <c r="BB307" s="127"/>
      <c r="BC307" s="127"/>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3"/>
      <c r="CG307" s="127"/>
      <c r="CH307" s="127"/>
      <c r="CI307" s="127"/>
      <c r="CJ307" s="127"/>
      <c r="CK307" s="127"/>
      <c r="CL307" s="127"/>
      <c r="CM307" s="127"/>
      <c r="CN307" s="127"/>
      <c r="CO307" s="127"/>
      <c r="CP307" s="127"/>
      <c r="CQ307" s="127"/>
      <c r="CR307" s="127"/>
      <c r="CS307" s="127"/>
      <c r="CT307" s="40"/>
      <c r="CU307" s="40"/>
      <c r="CV307" s="40"/>
      <c r="CW307" s="40"/>
      <c r="CX307" s="40"/>
      <c r="CY307" s="40"/>
      <c r="CZ307" s="40"/>
      <c r="DA307" s="40"/>
      <c r="DB307" s="40"/>
      <c r="DC307" s="40"/>
      <c r="DD307" s="40"/>
      <c r="DE307" s="40"/>
      <c r="DF307" s="40"/>
      <c r="DG307" s="40"/>
      <c r="DH307" s="40"/>
      <c r="DI307" s="40"/>
      <c r="DJ307" s="40"/>
      <c r="DK307" s="40"/>
      <c r="DL307" s="40"/>
      <c r="DM307" s="40"/>
      <c r="DN307" s="40"/>
      <c r="DO307" s="40"/>
      <c r="DP307" s="40"/>
      <c r="DQ307" s="40"/>
      <c r="DR307" s="40"/>
      <c r="DS307" s="40"/>
      <c r="DT307" s="40"/>
      <c r="DU307" s="40"/>
      <c r="DV307" s="3"/>
      <c r="DW307" s="127"/>
      <c r="DX307" s="127"/>
      <c r="DY307" s="127"/>
      <c r="DZ307" s="127"/>
      <c r="EA307" s="127"/>
      <c r="EB307" s="127"/>
      <c r="EC307" s="127"/>
      <c r="ED307" s="127"/>
      <c r="EE307" s="127"/>
      <c r="EF307" s="127"/>
      <c r="EG307" s="127"/>
      <c r="EH307" s="127"/>
      <c r="EI307" s="127"/>
      <c r="EJ307" s="40"/>
      <c r="EK307" s="40"/>
      <c r="EL307" s="40"/>
      <c r="EM307" s="40"/>
      <c r="EN307" s="40"/>
      <c r="EO307" s="40"/>
      <c r="EP307" s="40"/>
      <c r="EQ307" s="40"/>
      <c r="ER307" s="40"/>
      <c r="ES307" s="40"/>
      <c r="ET307" s="40"/>
      <c r="EU307" s="40"/>
      <c r="EV307" s="40"/>
      <c r="EW307" s="40"/>
      <c r="EX307" s="40"/>
      <c r="EY307" s="40"/>
      <c r="EZ307" s="40"/>
      <c r="FA307" s="40"/>
      <c r="FB307" s="40"/>
      <c r="FC307" s="40"/>
      <c r="FD307" s="40"/>
      <c r="FE307" s="40"/>
      <c r="FF307" s="40"/>
      <c r="FG307" s="40"/>
      <c r="FH307" s="40"/>
      <c r="FI307" s="40"/>
      <c r="FJ307" s="40"/>
      <c r="FK307" s="40"/>
      <c r="FL307" s="3"/>
      <c r="FM307" s="3"/>
      <c r="FN307" s="3"/>
    </row>
    <row r="308" spans="1:170" ht="11.25" customHeight="1">
      <c r="A308" s="192"/>
      <c r="B308" s="193"/>
      <c r="C308" s="175" t="str">
        <f>IF($D263="1P","F","E")</f>
        <v>E</v>
      </c>
      <c r="D308" s="201"/>
      <c r="E308" s="202"/>
      <c r="F308" s="201"/>
      <c r="G308" s="202"/>
      <c r="H308" s="201"/>
      <c r="I308" s="202"/>
      <c r="J308" s="201"/>
      <c r="K308" s="202"/>
      <c r="L308" s="201"/>
      <c r="M308" s="205"/>
      <c r="N308" s="69" t="str">
        <f>IF(CF321&lt;&gt;"",IF(ISERROR(AND(BV325="",BX325="",BZ325="",CB325="",CD325="")),"E",IF(AND(BV325="",BX325="",BZ325="",CB325="",CD325=""),"","E")),"")</f>
        <v/>
      </c>
      <c r="O308" s="192"/>
      <c r="P308" s="193"/>
      <c r="Q308" s="175" t="str">
        <f>IF($D263="1P","E","D")</f>
        <v>D</v>
      </c>
      <c r="R308" s="201"/>
      <c r="S308" s="202"/>
      <c r="T308" s="201"/>
      <c r="U308" s="202"/>
      <c r="V308" s="201"/>
      <c r="W308" s="202"/>
      <c r="X308" s="201"/>
      <c r="Y308" s="202"/>
      <c r="Z308" s="201"/>
      <c r="AA308" s="205"/>
      <c r="AB308" s="69" t="str">
        <f>IF(DV321&lt;&gt;"",IF(ISERROR(AND(DL325="",DN325="",DP325="",DQ325="",DT325="")),"E",IF(AND(DL325="",DN325="",DP325="",DR325="",DT325=""),"","E")),"")</f>
        <v/>
      </c>
      <c r="AC308" s="192"/>
      <c r="AD308" s="193"/>
      <c r="AE308" s="175" t="str">
        <f>IF($D263="1P","F","C")</f>
        <v>C</v>
      </c>
      <c r="AF308" s="201"/>
      <c r="AG308" s="202"/>
      <c r="AH308" s="201"/>
      <c r="AI308" s="202"/>
      <c r="AJ308" s="201"/>
      <c r="AK308" s="202"/>
      <c r="AL308" s="201"/>
      <c r="AM308" s="202"/>
      <c r="AN308" s="201"/>
      <c r="AO308" s="205"/>
      <c r="AP308" s="69" t="str">
        <f>IF(FL321&lt;&gt;"",IF(ISERROR(AND(FB325="",FD325="",FF325="",FH325="",FJ325="")),"E",IF(AND(FB325="",FD325="",FF325="",FH325="",FJ325=""),"","E")),"")</f>
        <v/>
      </c>
      <c r="AQ308" s="128"/>
      <c r="AR308" s="128"/>
      <c r="AS308" s="128"/>
      <c r="AT308" s="128"/>
      <c r="AU308" s="128"/>
      <c r="AV308" s="128"/>
      <c r="AW308" s="128"/>
      <c r="AX308" s="128"/>
      <c r="AY308" s="128"/>
      <c r="AZ308" s="128"/>
      <c r="BA308" s="128"/>
      <c r="BB308" s="128"/>
      <c r="BC308" s="128"/>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3"/>
      <c r="CG308" s="128"/>
      <c r="CH308" s="128"/>
      <c r="CI308" s="128"/>
      <c r="CJ308" s="128"/>
      <c r="CK308" s="128"/>
      <c r="CL308" s="128"/>
      <c r="CM308" s="128"/>
      <c r="CN308" s="128"/>
      <c r="CO308" s="128"/>
      <c r="CP308" s="128"/>
      <c r="CQ308" s="128"/>
      <c r="CR308" s="128"/>
      <c r="CS308" s="128"/>
      <c r="CT308" s="41"/>
      <c r="CU308" s="41"/>
      <c r="CV308" s="41"/>
      <c r="CW308" s="41"/>
      <c r="CX308" s="41"/>
      <c r="CY308" s="41"/>
      <c r="CZ308" s="41"/>
      <c r="DA308" s="41"/>
      <c r="DB308" s="41"/>
      <c r="DC308" s="41"/>
      <c r="DD308" s="41"/>
      <c r="DE308" s="41"/>
      <c r="DF308" s="41"/>
      <c r="DG308" s="41"/>
      <c r="DH308" s="41"/>
      <c r="DI308" s="41"/>
      <c r="DJ308" s="41"/>
      <c r="DK308" s="41"/>
      <c r="DL308" s="41"/>
      <c r="DM308" s="41"/>
      <c r="DN308" s="41"/>
      <c r="DO308" s="41"/>
      <c r="DP308" s="41"/>
      <c r="DQ308" s="41"/>
      <c r="DR308" s="41"/>
      <c r="DS308" s="41"/>
      <c r="DT308" s="41"/>
      <c r="DU308" s="41"/>
      <c r="DV308" s="3"/>
      <c r="DW308" s="128"/>
      <c r="DX308" s="128"/>
      <c r="DY308" s="128"/>
      <c r="DZ308" s="128"/>
      <c r="EA308" s="128"/>
      <c r="EB308" s="128"/>
      <c r="EC308" s="128"/>
      <c r="ED308" s="128"/>
      <c r="EE308" s="128"/>
      <c r="EF308" s="128"/>
      <c r="EG308" s="128"/>
      <c r="EH308" s="128"/>
      <c r="EI308" s="128"/>
      <c r="EJ308" s="41"/>
      <c r="EK308" s="41"/>
      <c r="EL308" s="41"/>
      <c r="EM308" s="41"/>
      <c r="EN308" s="41"/>
      <c r="EO308" s="41"/>
      <c r="EP308" s="41"/>
      <c r="EQ308" s="41"/>
      <c r="ER308" s="41"/>
      <c r="ES308" s="41"/>
      <c r="ET308" s="41"/>
      <c r="EU308" s="41"/>
      <c r="EV308" s="41"/>
      <c r="EW308" s="41"/>
      <c r="EX308" s="41"/>
      <c r="EY308" s="41"/>
      <c r="EZ308" s="41"/>
      <c r="FA308" s="41"/>
      <c r="FB308" s="41"/>
      <c r="FC308" s="41"/>
      <c r="FD308" s="41"/>
      <c r="FE308" s="41"/>
      <c r="FF308" s="41"/>
      <c r="FG308" s="41"/>
      <c r="FH308" s="41"/>
      <c r="FI308" s="41"/>
      <c r="FJ308" s="41"/>
      <c r="FK308" s="41"/>
      <c r="FL308" s="3"/>
      <c r="FM308" s="3"/>
      <c r="FN308" s="3"/>
    </row>
    <row r="309" spans="1:170" ht="11.25" customHeight="1" thickBot="1">
      <c r="A309" s="194"/>
      <c r="B309" s="195"/>
      <c r="C309" s="207"/>
      <c r="D309" s="203"/>
      <c r="E309" s="204"/>
      <c r="F309" s="203"/>
      <c r="G309" s="204"/>
      <c r="H309" s="203"/>
      <c r="I309" s="204"/>
      <c r="J309" s="203"/>
      <c r="K309" s="204"/>
      <c r="L309" s="203"/>
      <c r="M309" s="206"/>
      <c r="N309" s="69" t="str">
        <f>IF(CF323&lt;&gt;"",IF(CF323="W",IF(SUM(IF(D308&gt;D306,1,0),IF(F308&gt;F306,1,0),IF(H308&gt;H306,1,0),IF(J308&gt;J306,1,0),IF(L308&gt;L306,1,0))&lt;&gt;3,"E",""),""),"")</f>
        <v/>
      </c>
      <c r="O309" s="194"/>
      <c r="P309" s="195"/>
      <c r="Q309" s="207"/>
      <c r="R309" s="203"/>
      <c r="S309" s="204"/>
      <c r="T309" s="203"/>
      <c r="U309" s="204"/>
      <c r="V309" s="203"/>
      <c r="W309" s="204"/>
      <c r="X309" s="203"/>
      <c r="Y309" s="204"/>
      <c r="Z309" s="203"/>
      <c r="AA309" s="206"/>
      <c r="AB309" s="69" t="str">
        <f>IF(DV323&lt;&gt;"",IF(DV323="W",IF(SUM(IF(R308&gt;R306,1,0),IF(T308&gt;T306,1,0),IF(V308&gt;V306,1,0),IF(X308&gt;X306,1,0),IF(Z308&gt;Z306,1,0))&lt;&gt;3,"E",""),""),"")</f>
        <v/>
      </c>
      <c r="AC309" s="194"/>
      <c r="AD309" s="195"/>
      <c r="AE309" s="207"/>
      <c r="AF309" s="203"/>
      <c r="AG309" s="204"/>
      <c r="AH309" s="203"/>
      <c r="AI309" s="204"/>
      <c r="AJ309" s="203"/>
      <c r="AK309" s="204"/>
      <c r="AL309" s="203"/>
      <c r="AM309" s="204"/>
      <c r="AN309" s="203"/>
      <c r="AO309" s="206"/>
      <c r="AP309" s="69" t="str">
        <f>IF(FL323&lt;&gt;"",IF(FL323="W",IF(SUM(IF(AF308&gt;AF306,1,0),IF(AH308&gt;AH306,1,0),IF(AJ308&gt;AJ306,1,0),IF(AL308&gt;AL306,1,0),IF(AN308&gt;AN306,1,0))&lt;&gt;3,"E",""),""),"")</f>
        <v/>
      </c>
      <c r="AQ309" s="126"/>
      <c r="AR309" s="126"/>
      <c r="AS309" s="126"/>
      <c r="AT309" s="126"/>
      <c r="AU309" s="126"/>
      <c r="AV309" s="126"/>
      <c r="AW309" s="126"/>
      <c r="AX309" s="126"/>
      <c r="AY309" s="126"/>
      <c r="AZ309" s="126"/>
      <c r="BA309" s="126"/>
      <c r="BB309" s="126"/>
      <c r="BC309" s="126"/>
      <c r="CF309" s="3"/>
      <c r="CG309" s="126"/>
      <c r="CH309" s="126"/>
      <c r="CI309" s="126"/>
      <c r="CJ309" s="126"/>
      <c r="CK309" s="126"/>
      <c r="CL309" s="126"/>
      <c r="CM309" s="126"/>
      <c r="CN309" s="126"/>
      <c r="CO309" s="126"/>
      <c r="CP309" s="126"/>
      <c r="CQ309" s="126"/>
      <c r="CR309" s="126"/>
      <c r="CS309" s="126"/>
      <c r="DV309" s="3"/>
      <c r="DW309" s="126"/>
      <c r="DX309" s="126"/>
      <c r="DY309" s="126"/>
      <c r="DZ309" s="126"/>
      <c r="EA309" s="126"/>
      <c r="EB309" s="126"/>
      <c r="EC309" s="126"/>
      <c r="ED309" s="126"/>
      <c r="EE309" s="126"/>
      <c r="EF309" s="126"/>
      <c r="EG309" s="126"/>
      <c r="EH309" s="126"/>
      <c r="EI309" s="126"/>
      <c r="FL309" s="3"/>
      <c r="FM309" s="3"/>
      <c r="FN309" s="3"/>
    </row>
    <row r="310" spans="1:170" ht="11.25" customHeight="1" thickBot="1">
      <c r="A310" s="3"/>
      <c r="B310" s="3"/>
      <c r="C310" s="3"/>
      <c r="D310" s="3"/>
      <c r="E310" s="3"/>
      <c r="F310" s="3"/>
      <c r="G310" s="3"/>
      <c r="H310" s="3"/>
      <c r="I310" s="3"/>
      <c r="J310" s="3"/>
      <c r="K310" s="3"/>
      <c r="L310" s="3"/>
      <c r="M310" s="3"/>
      <c r="N310" s="3"/>
      <c r="O310" s="3"/>
      <c r="P310" s="3"/>
      <c r="Q310" s="3"/>
      <c r="R310" s="3"/>
      <c r="S310" s="3"/>
      <c r="T310" s="3"/>
      <c r="U310" s="3"/>
      <c r="V310" s="3"/>
      <c r="W310" s="3"/>
      <c r="X310" s="43"/>
      <c r="Y310" s="43"/>
      <c r="Z310" s="43"/>
      <c r="AA310" s="43"/>
      <c r="AB310" s="43"/>
      <c r="AC310" s="43"/>
      <c r="AD310" s="43"/>
      <c r="AE310" s="43"/>
      <c r="AF310" s="43"/>
      <c r="AG310" s="43"/>
      <c r="AH310" s="43"/>
      <c r="AI310" s="43"/>
      <c r="AJ310" s="43"/>
      <c r="AK310" s="43"/>
      <c r="AL310" s="43"/>
      <c r="AM310" s="43"/>
      <c r="AN310" s="3"/>
      <c r="AO310" s="3"/>
      <c r="AP310" s="3"/>
      <c r="AQ310" s="127"/>
      <c r="AR310" s="127"/>
      <c r="AS310" s="127"/>
      <c r="AT310" s="127"/>
      <c r="AU310" s="127"/>
      <c r="AV310" s="127"/>
      <c r="AW310" s="127"/>
      <c r="AX310" s="127"/>
      <c r="AY310" s="127"/>
      <c r="AZ310" s="127"/>
      <c r="BA310" s="127"/>
      <c r="BB310" s="127"/>
      <c r="BC310" s="127"/>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3"/>
      <c r="CG310" s="127"/>
      <c r="CH310" s="127"/>
      <c r="CI310" s="127"/>
      <c r="CJ310" s="127"/>
      <c r="CK310" s="127"/>
      <c r="CL310" s="127"/>
      <c r="CM310" s="127"/>
      <c r="CN310" s="127"/>
      <c r="CO310" s="127"/>
      <c r="CP310" s="127"/>
      <c r="CQ310" s="127"/>
      <c r="CR310" s="127"/>
      <c r="CS310" s="127"/>
      <c r="CT310" s="40"/>
      <c r="CU310" s="40"/>
      <c r="CV310" s="40"/>
      <c r="CW310" s="40"/>
      <c r="CX310" s="40"/>
      <c r="CY310" s="40"/>
      <c r="CZ310" s="40"/>
      <c r="DA310" s="40"/>
      <c r="DB310" s="40"/>
      <c r="DC310" s="40"/>
      <c r="DD310" s="40"/>
      <c r="DE310" s="40"/>
      <c r="DF310" s="40"/>
      <c r="DG310" s="40"/>
      <c r="DH310" s="40"/>
      <c r="DI310" s="40"/>
      <c r="DJ310" s="40"/>
      <c r="DK310" s="40"/>
      <c r="DL310" s="40"/>
      <c r="DM310" s="40"/>
      <c r="DN310" s="40"/>
      <c r="DO310" s="40"/>
      <c r="DP310" s="40"/>
      <c r="DQ310" s="40"/>
      <c r="DR310" s="40"/>
      <c r="DS310" s="40"/>
      <c r="DT310" s="40"/>
      <c r="DU310" s="40"/>
      <c r="DV310" s="3"/>
      <c r="DW310" s="127"/>
      <c r="DX310" s="127"/>
      <c r="DY310" s="127"/>
      <c r="DZ310" s="127"/>
      <c r="EA310" s="127"/>
      <c r="EB310" s="127"/>
      <c r="EC310" s="127"/>
      <c r="ED310" s="127"/>
      <c r="EE310" s="127"/>
      <c r="EF310" s="127"/>
      <c r="EG310" s="127"/>
      <c r="EH310" s="127"/>
      <c r="EI310" s="127"/>
      <c r="EJ310" s="40"/>
      <c r="EK310" s="40"/>
      <c r="EL310" s="40"/>
      <c r="EM310" s="40"/>
      <c r="EN310" s="40"/>
      <c r="EO310" s="40"/>
      <c r="EP310" s="40"/>
      <c r="EQ310" s="40"/>
      <c r="ER310" s="40"/>
      <c r="ES310" s="40"/>
      <c r="ET310" s="40"/>
      <c r="EU310" s="40"/>
      <c r="EV310" s="40"/>
      <c r="EW310" s="40"/>
      <c r="EX310" s="40"/>
      <c r="EY310" s="40"/>
      <c r="EZ310" s="40"/>
      <c r="FA310" s="40"/>
      <c r="FB310" s="40"/>
      <c r="FC310" s="40"/>
      <c r="FD310" s="40"/>
      <c r="FE310" s="40"/>
      <c r="FF310" s="40"/>
      <c r="FG310" s="40"/>
      <c r="FH310" s="40"/>
      <c r="FI310" s="40"/>
      <c r="FJ310" s="40"/>
      <c r="FK310" s="40"/>
      <c r="FL310" s="3"/>
      <c r="FM310" s="3"/>
      <c r="FN310" s="3"/>
    </row>
    <row r="311" spans="1:170" ht="11.25" customHeight="1">
      <c r="A311" s="42"/>
      <c r="B311" s="42"/>
      <c r="C311" s="42"/>
      <c r="D311" s="42"/>
      <c r="E311" s="42"/>
      <c r="F311" s="43"/>
      <c r="G311" s="43"/>
      <c r="H311" s="43"/>
      <c r="I311" s="43"/>
      <c r="J311" s="43"/>
      <c r="K311" s="43"/>
      <c r="L311" s="43"/>
      <c r="M311" s="43"/>
      <c r="N311" s="43"/>
      <c r="O311" s="43"/>
      <c r="P311" s="43"/>
      <c r="Q311" s="43"/>
      <c r="R311" s="43"/>
      <c r="S311" s="43"/>
      <c r="T311" s="43"/>
      <c r="U311" s="43"/>
      <c r="V311" s="43"/>
      <c r="W311" s="43"/>
      <c r="AA311" s="42"/>
      <c r="AB311" s="42"/>
      <c r="AI311" s="42"/>
      <c r="AJ311" s="42"/>
      <c r="AN311" s="3"/>
      <c r="AO311" s="3"/>
      <c r="AP311" s="3"/>
      <c r="AQ311" s="154" t="str">
        <f>CONCATENATE($A265," ",$D265,","," ",$F263)</f>
        <v>Group: 5, Men's Singles</v>
      </c>
      <c r="AR311" s="155"/>
      <c r="AS311" s="155"/>
      <c r="AT311" s="155"/>
      <c r="AU311" s="155"/>
      <c r="AV311" s="155"/>
      <c r="AW311" s="155"/>
      <c r="AX311" s="155"/>
      <c r="AY311" s="155"/>
      <c r="AZ311" s="155"/>
      <c r="BA311" s="155"/>
      <c r="BB311" s="155"/>
      <c r="BC311" s="156"/>
      <c r="BD311" s="163">
        <f>A302</f>
        <v>6</v>
      </c>
      <c r="BE311" s="164"/>
      <c r="BF311" s="183" t="str">
        <f>C302</f>
        <v>C</v>
      </c>
      <c r="BG311" s="185" t="str">
        <f>IF(VLOOKUP($BF311,$A267:$C279,3,FALSE)=0,"",CONCATENATE(VLOOKUP(VLOOKUP($BF311,$A267:$C279,3,FALSE),Players!$C:$G,4,FALSE)," ",VLOOKUP($BF311,$A267:$C279,3,FALSE)," ",IF(ISERROR(VLOOKUP(VLOOKUP($BF311,$A267:$C279,3,FALSE),Players!$C:$G,5,FALSE)),"()",CONCATENATE("(",VLOOKUP(VLOOKUP($BF311,$A267:$C279,3,FALSE),Players!$C:$G,5,FALSE),")"))))</f>
        <v/>
      </c>
      <c r="BH311" s="186"/>
      <c r="BI311" s="186"/>
      <c r="BJ311" s="186"/>
      <c r="BK311" s="186"/>
      <c r="BL311" s="186"/>
      <c r="BM311" s="186"/>
      <c r="BN311" s="186"/>
      <c r="BO311" s="186"/>
      <c r="BP311" s="186"/>
      <c r="BQ311" s="186"/>
      <c r="BR311" s="186"/>
      <c r="BS311" s="186"/>
      <c r="BT311" s="186"/>
      <c r="BU311" s="187"/>
      <c r="BV311" s="170" t="str">
        <f>IF(D302&lt;&gt;"",D302,"")</f>
        <v/>
      </c>
      <c r="BW311" s="171"/>
      <c r="BX311" s="335" t="str">
        <f>IF(F302&lt;&gt;"",F302,"")</f>
        <v/>
      </c>
      <c r="BY311" s="171"/>
      <c r="BZ311" s="335" t="str">
        <f>IF(H302&lt;&gt;"",H302,"")</f>
        <v/>
      </c>
      <c r="CA311" s="171"/>
      <c r="CB311" s="335" t="str">
        <f>IF(J302&lt;&gt;"",J302,"")</f>
        <v/>
      </c>
      <c r="CC311" s="171"/>
      <c r="CD311" s="335" t="str">
        <f>IF(L302&lt;&gt;"",L302,"")</f>
        <v/>
      </c>
      <c r="CE311" s="337"/>
      <c r="CF311" s="174" t="str">
        <f>IF($CD311=$CD313,IF($CB311=$CB313,IF($BZ311&lt;&gt;"",IF($BZ311&gt;$BZ313,"W","L"),""),IF($CB311&gt;$CB313,"W","L")),IF($CD311&gt;$CD313,"W","L"))</f>
        <v/>
      </c>
      <c r="CG311" s="154" t="str">
        <f>CONCATENATE($A265," ",$D265,","," ",$F263)</f>
        <v>Group: 5, Men's Singles</v>
      </c>
      <c r="CH311" s="155"/>
      <c r="CI311" s="155"/>
      <c r="CJ311" s="155"/>
      <c r="CK311" s="155"/>
      <c r="CL311" s="155"/>
      <c r="CM311" s="155"/>
      <c r="CN311" s="155"/>
      <c r="CO311" s="155"/>
      <c r="CP311" s="155"/>
      <c r="CQ311" s="155"/>
      <c r="CR311" s="155"/>
      <c r="CS311" s="156"/>
      <c r="CT311" s="163">
        <f>O302</f>
        <v>13</v>
      </c>
      <c r="CU311" s="164"/>
      <c r="CV311" s="183" t="str">
        <f>Q302</f>
        <v>A</v>
      </c>
      <c r="CW311" s="185" t="str">
        <f>IF(VLOOKUP($CV311,$A267:$C279,3,FALSE)=0,"",CONCATENATE(VLOOKUP(VLOOKUP($CV311,$A267:$C279,3,FALSE),Players!$C:$G,4,FALSE)," ",VLOOKUP($CV311,$A267:$C279,3,FALSE)," ",IF(ISERROR(VLOOKUP(VLOOKUP($CV311,$A267:$C279,3,FALSE),Players!$C:$G,5,FALSE)),"()",CONCATENATE("(",VLOOKUP(VLOOKUP($CV311,$A267:$C279,3,FALSE),Players!$C:$G,5,FALSE),")"))))</f>
        <v/>
      </c>
      <c r="CX311" s="186"/>
      <c r="CY311" s="186"/>
      <c r="CZ311" s="186"/>
      <c r="DA311" s="186"/>
      <c r="DB311" s="186"/>
      <c r="DC311" s="186"/>
      <c r="DD311" s="186"/>
      <c r="DE311" s="186"/>
      <c r="DF311" s="186"/>
      <c r="DG311" s="186"/>
      <c r="DH311" s="186"/>
      <c r="DI311" s="186"/>
      <c r="DJ311" s="186"/>
      <c r="DK311" s="187"/>
      <c r="DL311" s="170" t="str">
        <f>IF(R302&lt;&gt;"",R302,"")</f>
        <v/>
      </c>
      <c r="DM311" s="171"/>
      <c r="DN311" s="335" t="str">
        <f>IF(T302&lt;&gt;"",T302,"")</f>
        <v/>
      </c>
      <c r="DO311" s="171"/>
      <c r="DP311" s="335" t="str">
        <f>IF(V302&lt;&gt;"",V302,"")</f>
        <v/>
      </c>
      <c r="DQ311" s="171"/>
      <c r="DR311" s="335" t="str">
        <f>IF(X302&lt;&gt;"",X302,"")</f>
        <v/>
      </c>
      <c r="DS311" s="171"/>
      <c r="DT311" s="335" t="str">
        <f>IF(Z302&lt;&gt;"",Z302,"")</f>
        <v/>
      </c>
      <c r="DU311" s="337"/>
      <c r="DV311" s="174" t="str">
        <f>IF($DT311=$DT313,IF($DR311=$DR313,IF($DP311&lt;&gt;"",IF($DP311&gt;$DP313,"W","L"),""),IF($DR311&gt;$DR313,"W","L")),IF($DT311&gt;$DT313,"W","L"))</f>
        <v/>
      </c>
      <c r="DW311" s="154" t="str">
        <f>CONCATENATE($A265," ",$D265,","," ",$F263)</f>
        <v>Group: 5, Men's Singles</v>
      </c>
      <c r="DX311" s="155"/>
      <c r="DY311" s="155"/>
      <c r="DZ311" s="155"/>
      <c r="EA311" s="155"/>
      <c r="EB311" s="155"/>
      <c r="EC311" s="155"/>
      <c r="ED311" s="155"/>
      <c r="EE311" s="155"/>
      <c r="EF311" s="155"/>
      <c r="EG311" s="155"/>
      <c r="EH311" s="155"/>
      <c r="EI311" s="156"/>
      <c r="EJ311" s="163">
        <f>AC302</f>
        <v>20</v>
      </c>
      <c r="EK311" s="164"/>
      <c r="EL311" s="183" t="str">
        <f>AE302</f>
        <v>E</v>
      </c>
      <c r="EM311" s="185" t="str">
        <f>IF(VLOOKUP($EL311,$A267:$C279,3,FALSE)=0,"",CONCATENATE(VLOOKUP(VLOOKUP($EL311,$A267:$C279,3,FALSE),Players!$C:$G,4,FALSE)," ",VLOOKUP($EL311,$A267:$C279,3,FALSE)," ",IF(ISERROR(VLOOKUP(VLOOKUP($EL311,$A267:$C279,3,FALSE),Players!$C:$G,5,FALSE)),"()",CONCATENATE("(",VLOOKUP(VLOOKUP($EL311,$A267:$C279,3,FALSE),Players!$C:$G,5,FALSE),")"))))</f>
        <v/>
      </c>
      <c r="EN311" s="186"/>
      <c r="EO311" s="186"/>
      <c r="EP311" s="186"/>
      <c r="EQ311" s="186"/>
      <c r="ER311" s="186"/>
      <c r="ES311" s="186"/>
      <c r="ET311" s="186"/>
      <c r="EU311" s="186"/>
      <c r="EV311" s="186"/>
      <c r="EW311" s="186"/>
      <c r="EX311" s="186"/>
      <c r="EY311" s="186"/>
      <c r="EZ311" s="186"/>
      <c r="FA311" s="187"/>
      <c r="FB311" s="170" t="str">
        <f>IF(AF302&lt;&gt;"",AF302,"")</f>
        <v/>
      </c>
      <c r="FC311" s="171"/>
      <c r="FD311" s="335" t="str">
        <f>IF(AH302&lt;&gt;"",AH302,"")</f>
        <v/>
      </c>
      <c r="FE311" s="171"/>
      <c r="FF311" s="335" t="str">
        <f>IF(AJ302&lt;&gt;"",AJ302,"")</f>
        <v/>
      </c>
      <c r="FG311" s="171"/>
      <c r="FH311" s="335" t="str">
        <f>IF(AL302&lt;&gt;"",AL302,"")</f>
        <v/>
      </c>
      <c r="FI311" s="171"/>
      <c r="FJ311" s="335" t="str">
        <f>IF(AN302&lt;&gt;"",AN302,"")</f>
        <v/>
      </c>
      <c r="FK311" s="337"/>
      <c r="FL311" s="174" t="str">
        <f>IF($FJ311=$FJ313,IF($FH311=$FH313,IF($FF311&lt;&gt;"",IF($FF311&gt;$FF313,"W","L"),""),IF($FH311&gt;$FH313,"W","L")),IF($FJ311&gt;$FJ313,"W","L"))</f>
        <v/>
      </c>
      <c r="FM311" s="3"/>
      <c r="FN311" s="3"/>
    </row>
    <row r="312" spans="1:170" ht="11.25" customHeight="1">
      <c r="C312" s="44"/>
      <c r="D312" s="44"/>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3"/>
      <c r="AO312" s="3"/>
      <c r="AP312" s="3"/>
      <c r="AQ312" s="157"/>
      <c r="AR312" s="158"/>
      <c r="AS312" s="158"/>
      <c r="AT312" s="158"/>
      <c r="AU312" s="158"/>
      <c r="AV312" s="158"/>
      <c r="AW312" s="158"/>
      <c r="AX312" s="158"/>
      <c r="AY312" s="158"/>
      <c r="AZ312" s="158"/>
      <c r="BA312" s="158"/>
      <c r="BB312" s="158"/>
      <c r="BC312" s="159"/>
      <c r="BD312" s="165"/>
      <c r="BE312" s="166"/>
      <c r="BF312" s="184"/>
      <c r="BG312" s="188"/>
      <c r="BH312" s="189"/>
      <c r="BI312" s="189"/>
      <c r="BJ312" s="189"/>
      <c r="BK312" s="189"/>
      <c r="BL312" s="189"/>
      <c r="BM312" s="189"/>
      <c r="BN312" s="189"/>
      <c r="BO312" s="189"/>
      <c r="BP312" s="189"/>
      <c r="BQ312" s="189"/>
      <c r="BR312" s="189"/>
      <c r="BS312" s="189"/>
      <c r="BT312" s="189"/>
      <c r="BU312" s="190"/>
      <c r="BV312" s="172"/>
      <c r="BW312" s="173"/>
      <c r="BX312" s="336"/>
      <c r="BY312" s="173"/>
      <c r="BZ312" s="336"/>
      <c r="CA312" s="173"/>
      <c r="CB312" s="336"/>
      <c r="CC312" s="173"/>
      <c r="CD312" s="336"/>
      <c r="CE312" s="338"/>
      <c r="CF312" s="174"/>
      <c r="CG312" s="157"/>
      <c r="CH312" s="158"/>
      <c r="CI312" s="158"/>
      <c r="CJ312" s="158"/>
      <c r="CK312" s="158"/>
      <c r="CL312" s="158"/>
      <c r="CM312" s="158"/>
      <c r="CN312" s="158"/>
      <c r="CO312" s="158"/>
      <c r="CP312" s="158"/>
      <c r="CQ312" s="158"/>
      <c r="CR312" s="158"/>
      <c r="CS312" s="159"/>
      <c r="CT312" s="165"/>
      <c r="CU312" s="166"/>
      <c r="CV312" s="184"/>
      <c r="CW312" s="188"/>
      <c r="CX312" s="189"/>
      <c r="CY312" s="189"/>
      <c r="CZ312" s="189"/>
      <c r="DA312" s="189"/>
      <c r="DB312" s="189"/>
      <c r="DC312" s="189"/>
      <c r="DD312" s="189"/>
      <c r="DE312" s="189"/>
      <c r="DF312" s="189"/>
      <c r="DG312" s="189"/>
      <c r="DH312" s="189"/>
      <c r="DI312" s="189"/>
      <c r="DJ312" s="189"/>
      <c r="DK312" s="190"/>
      <c r="DL312" s="172"/>
      <c r="DM312" s="173"/>
      <c r="DN312" s="336"/>
      <c r="DO312" s="173"/>
      <c r="DP312" s="336"/>
      <c r="DQ312" s="173"/>
      <c r="DR312" s="336"/>
      <c r="DS312" s="173"/>
      <c r="DT312" s="336"/>
      <c r="DU312" s="338"/>
      <c r="DV312" s="174"/>
      <c r="DW312" s="157"/>
      <c r="DX312" s="158"/>
      <c r="DY312" s="158"/>
      <c r="DZ312" s="158"/>
      <c r="EA312" s="158"/>
      <c r="EB312" s="158"/>
      <c r="EC312" s="158"/>
      <c r="ED312" s="158"/>
      <c r="EE312" s="158"/>
      <c r="EF312" s="158"/>
      <c r="EG312" s="158"/>
      <c r="EH312" s="158"/>
      <c r="EI312" s="159"/>
      <c r="EJ312" s="165"/>
      <c r="EK312" s="166"/>
      <c r="EL312" s="184"/>
      <c r="EM312" s="188"/>
      <c r="EN312" s="189"/>
      <c r="EO312" s="189"/>
      <c r="EP312" s="189"/>
      <c r="EQ312" s="189"/>
      <c r="ER312" s="189"/>
      <c r="ES312" s="189"/>
      <c r="ET312" s="189"/>
      <c r="EU312" s="189"/>
      <c r="EV312" s="189"/>
      <c r="EW312" s="189"/>
      <c r="EX312" s="189"/>
      <c r="EY312" s="189"/>
      <c r="EZ312" s="189"/>
      <c r="FA312" s="190"/>
      <c r="FB312" s="172"/>
      <c r="FC312" s="173"/>
      <c r="FD312" s="336"/>
      <c r="FE312" s="173"/>
      <c r="FF312" s="336"/>
      <c r="FG312" s="173"/>
      <c r="FH312" s="336"/>
      <c r="FI312" s="173"/>
      <c r="FJ312" s="336"/>
      <c r="FK312" s="338"/>
      <c r="FL312" s="174"/>
      <c r="FM312" s="3"/>
      <c r="FN312" s="3"/>
    </row>
    <row r="313" spans="1:170" ht="11.25" customHeight="1">
      <c r="A313" s="2"/>
      <c r="J313" s="43"/>
      <c r="K313" s="43"/>
      <c r="L313" s="43"/>
      <c r="M313" s="43"/>
      <c r="R313" s="42"/>
      <c r="S313" s="42"/>
      <c r="W313" s="42"/>
      <c r="AA313" s="42"/>
      <c r="AB313" s="42"/>
      <c r="AI313" s="42"/>
      <c r="AJ313" s="42"/>
      <c r="AN313" s="3"/>
      <c r="AO313" s="3"/>
      <c r="AP313" s="3"/>
      <c r="AQ313" s="157"/>
      <c r="AR313" s="158"/>
      <c r="AS313" s="158"/>
      <c r="AT313" s="158"/>
      <c r="AU313" s="158"/>
      <c r="AV313" s="158"/>
      <c r="AW313" s="158"/>
      <c r="AX313" s="158"/>
      <c r="AY313" s="158"/>
      <c r="AZ313" s="158"/>
      <c r="BA313" s="158"/>
      <c r="BB313" s="158"/>
      <c r="BC313" s="159"/>
      <c r="BD313" s="165"/>
      <c r="BE313" s="166"/>
      <c r="BF313" s="175" t="str">
        <f>C304</f>
        <v>D</v>
      </c>
      <c r="BG313" s="177" t="str">
        <f>IF(VLOOKUP($BF313,$A267:$C279,3,FALSE)=0,"",CONCATENATE(VLOOKUP(VLOOKUP($BF313,$A267:$C279,3,FALSE),Players!$C:$G,4,FALSE)," ",VLOOKUP($BF313,$A267:$C279,3,FALSE)," ",IF(ISERROR(VLOOKUP(VLOOKUP($BF313,$A267:$C279,3,FALSE),Players!$C:$G,5,FALSE)),"()",CONCATENATE("(",VLOOKUP(VLOOKUP($BF313,$A267:$C279,3,FALSE),Players!$C:$G,5,FALSE),")"))))</f>
        <v/>
      </c>
      <c r="BH313" s="178"/>
      <c r="BI313" s="178"/>
      <c r="BJ313" s="178"/>
      <c r="BK313" s="178"/>
      <c r="BL313" s="178"/>
      <c r="BM313" s="178"/>
      <c r="BN313" s="178"/>
      <c r="BO313" s="178"/>
      <c r="BP313" s="178"/>
      <c r="BQ313" s="178"/>
      <c r="BR313" s="178"/>
      <c r="BS313" s="178"/>
      <c r="BT313" s="178"/>
      <c r="BU313" s="179"/>
      <c r="BV313" s="150" t="str">
        <f>IF(D304&lt;&gt;"",D304,"")</f>
        <v/>
      </c>
      <c r="BW313" s="151"/>
      <c r="BX313" s="288" t="str">
        <f>IF(F304&lt;&gt;"",F304,"")</f>
        <v/>
      </c>
      <c r="BY313" s="151"/>
      <c r="BZ313" s="288" t="str">
        <f>IF(H304&lt;&gt;"",H304,"")</f>
        <v/>
      </c>
      <c r="CA313" s="151"/>
      <c r="CB313" s="288" t="str">
        <f>IF(J304&lt;&gt;"",J304,"")</f>
        <v/>
      </c>
      <c r="CC313" s="151"/>
      <c r="CD313" s="288" t="str">
        <f>IF(L304&lt;&gt;"",L304,"")</f>
        <v/>
      </c>
      <c r="CE313" s="332"/>
      <c r="CF313" s="174" t="str">
        <f>IF($CF311&lt;&gt;"",IF(CF311="W","L","W"),"")</f>
        <v/>
      </c>
      <c r="CG313" s="157"/>
      <c r="CH313" s="158"/>
      <c r="CI313" s="158"/>
      <c r="CJ313" s="158"/>
      <c r="CK313" s="158"/>
      <c r="CL313" s="158"/>
      <c r="CM313" s="158"/>
      <c r="CN313" s="158"/>
      <c r="CO313" s="158"/>
      <c r="CP313" s="158"/>
      <c r="CQ313" s="158"/>
      <c r="CR313" s="158"/>
      <c r="CS313" s="159"/>
      <c r="CT313" s="165"/>
      <c r="CU313" s="166"/>
      <c r="CV313" s="175" t="str">
        <f>Q304</f>
        <v>C</v>
      </c>
      <c r="CW313" s="177" t="str">
        <f>IF(VLOOKUP($CV313,$A267:$C279,3,FALSE)=0,"",CONCATENATE(VLOOKUP(VLOOKUP($CV313,$A267:$C279,3,FALSE),Players!$C:$G,4,FALSE)," ",VLOOKUP($CV313,$A267:$C279,3,FALSE)," ",IF(ISERROR(VLOOKUP(VLOOKUP($CV313,$A267:$C279,3,FALSE),Players!$C:$G,5,FALSE)),"()",CONCATENATE("(",VLOOKUP(VLOOKUP($CV313,$A267:$C279,3,FALSE),Players!$C:$G,5,FALSE),")"))))</f>
        <v/>
      </c>
      <c r="CX313" s="178"/>
      <c r="CY313" s="178"/>
      <c r="CZ313" s="178"/>
      <c r="DA313" s="178"/>
      <c r="DB313" s="178"/>
      <c r="DC313" s="178"/>
      <c r="DD313" s="178"/>
      <c r="DE313" s="178"/>
      <c r="DF313" s="178"/>
      <c r="DG313" s="178"/>
      <c r="DH313" s="178"/>
      <c r="DI313" s="178"/>
      <c r="DJ313" s="178"/>
      <c r="DK313" s="179"/>
      <c r="DL313" s="150" t="str">
        <f>IF(R304&lt;&gt;"",R304,"")</f>
        <v/>
      </c>
      <c r="DM313" s="151"/>
      <c r="DN313" s="288" t="str">
        <f>IF(T304&lt;&gt;"",T304,"")</f>
        <v/>
      </c>
      <c r="DO313" s="151"/>
      <c r="DP313" s="288" t="str">
        <f>IF(V304&lt;&gt;"",V304,"")</f>
        <v/>
      </c>
      <c r="DQ313" s="151"/>
      <c r="DR313" s="288" t="str">
        <f>IF(X304&lt;&gt;"",X304,"")</f>
        <v/>
      </c>
      <c r="DS313" s="151"/>
      <c r="DT313" s="288" t="str">
        <f>IF(Z304&lt;&gt;"",Z304,"")</f>
        <v/>
      </c>
      <c r="DU313" s="332"/>
      <c r="DV313" s="174" t="str">
        <f>IF($DV311&lt;&gt;"",IF(DV311="W","L","W"),"")</f>
        <v/>
      </c>
      <c r="DW313" s="157"/>
      <c r="DX313" s="158"/>
      <c r="DY313" s="158"/>
      <c r="DZ313" s="158"/>
      <c r="EA313" s="158"/>
      <c r="EB313" s="158"/>
      <c r="EC313" s="158"/>
      <c r="ED313" s="158"/>
      <c r="EE313" s="158"/>
      <c r="EF313" s="158"/>
      <c r="EG313" s="158"/>
      <c r="EH313" s="158"/>
      <c r="EI313" s="159"/>
      <c r="EJ313" s="165"/>
      <c r="EK313" s="166"/>
      <c r="EL313" s="175" t="str">
        <f>AE304</f>
        <v>G</v>
      </c>
      <c r="EM313" s="177" t="str">
        <f>IF(VLOOKUP($EL313,$A267:$C279,3,FALSE)=0,"",CONCATENATE(VLOOKUP(VLOOKUP($EL313,$A267:$C279,3,FALSE),Players!$C:$G,4,FALSE)," ",VLOOKUP($EL313,$A267:$C279,3,FALSE)," ",IF(ISERROR(VLOOKUP(VLOOKUP($EL313,$A267:$C279,3,FALSE),Players!$C:$G,5,FALSE)),"()",CONCATENATE("(",VLOOKUP(VLOOKUP($EL313,$A267:$C279,3,FALSE),Players!$C:$G,5,FALSE),")"))))</f>
        <v/>
      </c>
      <c r="EN313" s="178"/>
      <c r="EO313" s="178"/>
      <c r="EP313" s="178"/>
      <c r="EQ313" s="178"/>
      <c r="ER313" s="178"/>
      <c r="ES313" s="178"/>
      <c r="ET313" s="178"/>
      <c r="EU313" s="178"/>
      <c r="EV313" s="178"/>
      <c r="EW313" s="178"/>
      <c r="EX313" s="178"/>
      <c r="EY313" s="178"/>
      <c r="EZ313" s="178"/>
      <c r="FA313" s="179"/>
      <c r="FB313" s="150" t="str">
        <f>IF(AF304&lt;&gt;"",AF304,"")</f>
        <v/>
      </c>
      <c r="FC313" s="151"/>
      <c r="FD313" s="288" t="str">
        <f>IF(AH304&lt;&gt;"",AH304,"")</f>
        <v/>
      </c>
      <c r="FE313" s="151"/>
      <c r="FF313" s="288" t="str">
        <f>IF(AJ304&lt;&gt;"",AJ304,"")</f>
        <v/>
      </c>
      <c r="FG313" s="151"/>
      <c r="FH313" s="288" t="str">
        <f>IF(AL304&lt;&gt;"",AL304,"")</f>
        <v/>
      </c>
      <c r="FI313" s="151"/>
      <c r="FJ313" s="288" t="str">
        <f>IF(AN304&lt;&gt;"",AN304,"")</f>
        <v/>
      </c>
      <c r="FK313" s="332"/>
      <c r="FL313" s="174" t="str">
        <f>IF($FL311&lt;&gt;"",IF(FL311="W","L","W"),"")</f>
        <v/>
      </c>
      <c r="FM313" s="3"/>
      <c r="FN313" s="3"/>
    </row>
    <row r="314" spans="1:170" ht="11.25" customHeight="1" thickBot="1">
      <c r="A314" s="42"/>
      <c r="R314" s="42"/>
      <c r="S314" s="42"/>
      <c r="W314" s="42"/>
      <c r="X314" s="43"/>
      <c r="Y314" s="43"/>
      <c r="Z314" s="43"/>
      <c r="AA314" s="43"/>
      <c r="AB314" s="43"/>
      <c r="AC314" s="43"/>
      <c r="AD314" s="43"/>
      <c r="AE314" s="43"/>
      <c r="AF314" s="43"/>
      <c r="AG314" s="43"/>
      <c r="AH314" s="43"/>
      <c r="AI314" s="43"/>
      <c r="AJ314" s="43"/>
      <c r="AK314" s="43"/>
      <c r="AL314" s="43"/>
      <c r="AM314" s="43"/>
      <c r="AN314" s="3"/>
      <c r="AO314" s="3"/>
      <c r="AP314" s="3"/>
      <c r="AQ314" s="160"/>
      <c r="AR314" s="161"/>
      <c r="AS314" s="161"/>
      <c r="AT314" s="161"/>
      <c r="AU314" s="161"/>
      <c r="AV314" s="161"/>
      <c r="AW314" s="161"/>
      <c r="AX314" s="161"/>
      <c r="AY314" s="161"/>
      <c r="AZ314" s="161"/>
      <c r="BA314" s="161"/>
      <c r="BB314" s="161"/>
      <c r="BC314" s="162"/>
      <c r="BD314" s="167"/>
      <c r="BE314" s="168"/>
      <c r="BF314" s="176"/>
      <c r="BG314" s="180"/>
      <c r="BH314" s="181"/>
      <c r="BI314" s="181"/>
      <c r="BJ314" s="181"/>
      <c r="BK314" s="181"/>
      <c r="BL314" s="181"/>
      <c r="BM314" s="181"/>
      <c r="BN314" s="181"/>
      <c r="BO314" s="181"/>
      <c r="BP314" s="181"/>
      <c r="BQ314" s="181"/>
      <c r="BR314" s="181"/>
      <c r="BS314" s="181"/>
      <c r="BT314" s="181"/>
      <c r="BU314" s="182"/>
      <c r="BV314" s="152"/>
      <c r="BW314" s="153"/>
      <c r="BX314" s="333"/>
      <c r="BY314" s="153"/>
      <c r="BZ314" s="333"/>
      <c r="CA314" s="153"/>
      <c r="CB314" s="333"/>
      <c r="CC314" s="153"/>
      <c r="CD314" s="333"/>
      <c r="CE314" s="334"/>
      <c r="CF314" s="174"/>
      <c r="CG314" s="160"/>
      <c r="CH314" s="161"/>
      <c r="CI314" s="161"/>
      <c r="CJ314" s="161"/>
      <c r="CK314" s="161"/>
      <c r="CL314" s="161"/>
      <c r="CM314" s="161"/>
      <c r="CN314" s="161"/>
      <c r="CO314" s="161"/>
      <c r="CP314" s="161"/>
      <c r="CQ314" s="161"/>
      <c r="CR314" s="161"/>
      <c r="CS314" s="162"/>
      <c r="CT314" s="167"/>
      <c r="CU314" s="168"/>
      <c r="CV314" s="176"/>
      <c r="CW314" s="180"/>
      <c r="CX314" s="181"/>
      <c r="CY314" s="181"/>
      <c r="CZ314" s="181"/>
      <c r="DA314" s="181"/>
      <c r="DB314" s="181"/>
      <c r="DC314" s="181"/>
      <c r="DD314" s="181"/>
      <c r="DE314" s="181"/>
      <c r="DF314" s="181"/>
      <c r="DG314" s="181"/>
      <c r="DH314" s="181"/>
      <c r="DI314" s="181"/>
      <c r="DJ314" s="181"/>
      <c r="DK314" s="182"/>
      <c r="DL314" s="152"/>
      <c r="DM314" s="153"/>
      <c r="DN314" s="333"/>
      <c r="DO314" s="153"/>
      <c r="DP314" s="333"/>
      <c r="DQ314" s="153"/>
      <c r="DR314" s="333"/>
      <c r="DS314" s="153"/>
      <c r="DT314" s="333"/>
      <c r="DU314" s="334"/>
      <c r="DV314" s="174"/>
      <c r="DW314" s="160"/>
      <c r="DX314" s="161"/>
      <c r="DY314" s="161"/>
      <c r="DZ314" s="161"/>
      <c r="EA314" s="161"/>
      <c r="EB314" s="161"/>
      <c r="EC314" s="161"/>
      <c r="ED314" s="161"/>
      <c r="EE314" s="161"/>
      <c r="EF314" s="161"/>
      <c r="EG314" s="161"/>
      <c r="EH314" s="161"/>
      <c r="EI314" s="162"/>
      <c r="EJ314" s="167"/>
      <c r="EK314" s="168"/>
      <c r="EL314" s="176"/>
      <c r="EM314" s="180"/>
      <c r="EN314" s="181"/>
      <c r="EO314" s="181"/>
      <c r="EP314" s="181"/>
      <c r="EQ314" s="181"/>
      <c r="ER314" s="181"/>
      <c r="ES314" s="181"/>
      <c r="ET314" s="181"/>
      <c r="EU314" s="181"/>
      <c r="EV314" s="181"/>
      <c r="EW314" s="181"/>
      <c r="EX314" s="181"/>
      <c r="EY314" s="181"/>
      <c r="EZ314" s="181"/>
      <c r="FA314" s="182"/>
      <c r="FB314" s="152"/>
      <c r="FC314" s="153"/>
      <c r="FD314" s="333"/>
      <c r="FE314" s="153"/>
      <c r="FF314" s="333"/>
      <c r="FG314" s="153"/>
      <c r="FH314" s="333"/>
      <c r="FI314" s="153"/>
      <c r="FJ314" s="333"/>
      <c r="FK314" s="334"/>
      <c r="FL314" s="174"/>
      <c r="FM314" s="3"/>
      <c r="FN314" s="3"/>
    </row>
    <row r="315" spans="1:170" ht="11.25" customHeight="1">
      <c r="A315" s="42"/>
      <c r="R315" s="42"/>
      <c r="S315" s="42"/>
      <c r="W315" s="42"/>
      <c r="AA315" s="42"/>
      <c r="AB315" s="42"/>
      <c r="AI315" s="42"/>
      <c r="AJ315" s="42"/>
      <c r="AN315" s="3"/>
      <c r="AO315" s="3"/>
      <c r="AP315" s="3"/>
      <c r="AQ315" s="126"/>
      <c r="AR315" s="126"/>
      <c r="AS315" s="126"/>
      <c r="AT315" s="126"/>
      <c r="AU315" s="126"/>
      <c r="AV315" s="126"/>
      <c r="AW315" s="126"/>
      <c r="AX315" s="126"/>
      <c r="AY315" s="126"/>
      <c r="AZ315" s="126"/>
      <c r="BA315" s="126"/>
      <c r="BB315" s="126"/>
      <c r="BC315" s="126"/>
      <c r="BV315" s="169" t="str">
        <f>IF(CF311&lt;&gt;"",IF(AND(AND(BV311&gt;-1,BV313&gt;-1),OR(BV311&gt;10,BV313&gt;10),ABS(BV311-BV313)&gt;1,IF(OR(BV311&gt;11,BV313&gt;11),ABS(BV311-BV313)=2,TRUE),BV311=INT(BV311),BV313=INT(BV313)),"","Error"),"")</f>
        <v/>
      </c>
      <c r="BW315" s="169"/>
      <c r="BX315" s="169" t="str">
        <f>IF(CF311&lt;&gt;"",IF(AND(AND(BX311&gt;-1,BX313&gt;-1),OR(BX311&gt;10,BX313&gt;10),ABS(BX311-BX313)&gt;1,IF(OR(BX311&gt;11,BX313&gt;11),ABS(BX311-BX313)=2,TRUE),BX311=INT(BX311),BX313=INT(BX313)),"","Error"),"")</f>
        <v/>
      </c>
      <c r="BY315" s="169"/>
      <c r="BZ315" s="169" t="str">
        <f>IF(CF311&lt;&gt;"",IF(AND(AND(BZ311&gt;-1,BZ313&gt;-1),OR(BZ311&gt;10,BZ313&gt;10),ABS(BZ311-BZ313)&gt;1,IF(OR(BZ311&gt;11,BZ313&gt;11),ABS(BZ311-BZ313)=2,TRUE),BZ311=INT(BZ311),BZ313=INT(BZ313)),"","Error"),"")</f>
        <v/>
      </c>
      <c r="CA315" s="169"/>
      <c r="CB315" s="169" t="str">
        <f>IF(AND(CF311&lt;&gt;"",CB311&lt;&gt;""),IF(AND(AND(CB311&gt;-1,CB313&gt;-1),OR(CB311&gt;10,CB313&gt;10),ABS(CB311-CB313)&gt;1,IF(OR(CB311&gt;11,CB313&gt;11),ABS(CB311-CB313)=2,TRUE),CB311=INT(CB311),CB313=INT(CB313)),"","Error"),"")</f>
        <v/>
      </c>
      <c r="CC315" s="169"/>
      <c r="CD315" s="169" t="str">
        <f>IF(AND(CF311&lt;&gt;"",CD311&lt;&gt;""),IF(AND(AND(CD311&gt;-1,CD313&gt;-1),OR(CD311&gt;10,CD313&gt;10),ABS(CD311-CD313)&gt;1,IF(OR(CD311&gt;11,CD313&gt;11),ABS(CD311-CD313)=2,TRUE),CD311=INT(CD311),CD313=INT(CD313)),"","Error"),"")</f>
        <v/>
      </c>
      <c r="CE315" s="169"/>
      <c r="CF315" s="3"/>
      <c r="CG315" s="126"/>
      <c r="CH315" s="126"/>
      <c r="CI315" s="126"/>
      <c r="CJ315" s="126"/>
      <c r="CK315" s="126"/>
      <c r="CL315" s="126"/>
      <c r="CM315" s="126"/>
      <c r="CN315" s="126"/>
      <c r="CO315" s="126"/>
      <c r="CP315" s="126"/>
      <c r="CQ315" s="126"/>
      <c r="CR315" s="126"/>
      <c r="CS315" s="126"/>
      <c r="DL315" s="169" t="str">
        <f>IF(DV311&lt;&gt;"",IF(AND(AND(DL311&gt;-1,DL313&gt;-1),OR(DL311&gt;10,DL313&gt;10),ABS(DL311-DL313)&gt;1,IF(OR(DL311&gt;11,DL313&gt;11),ABS(DL311-DL313)=2,TRUE),DL311=INT(DL311),DL313=INT(DL313)),"","Error"),"")</f>
        <v/>
      </c>
      <c r="DM315" s="169"/>
      <c r="DN315" s="169" t="str">
        <f>IF(DV311&lt;&gt;"",IF(AND(AND(DN311&gt;-1,DN313&gt;-1),OR(DN311&gt;10,DN313&gt;10),ABS(DN311-DN313)&gt;1,IF(OR(DN311&gt;11,DN313&gt;11),ABS(DN311-DN313)=2,TRUE),DN311=INT(DN311),DN313=INT(DN313)),"","Error"),"")</f>
        <v/>
      </c>
      <c r="DO315" s="169"/>
      <c r="DP315" s="169" t="str">
        <f>IF(DV311&lt;&gt;"",IF(AND(AND(DP311&gt;-1,DP313&gt;-1),OR(DP311&gt;10,DP313&gt;10),ABS(DP311-DP313)&gt;1,IF(OR(DP311&gt;11,DP313&gt;11),ABS(DP311-DP313)=2,TRUE),DP311=INT(DP311),DP313=INT(DP313)),"","Error"),"")</f>
        <v/>
      </c>
      <c r="DQ315" s="169"/>
      <c r="DR315" s="169" t="str">
        <f>IF(AND(DV311&lt;&gt;"",DR311&lt;&gt;""),IF(AND(AND(DR311&gt;-1,DR313&gt;-1),OR(DR311&gt;10,DR313&gt;10),ABS(DR311-DR313)&gt;1,IF(OR(DR311&gt;11,DR313&gt;11),ABS(DR311-DR313)=2,TRUE),DR311=INT(DR311),DR313=INT(DR313)),"","Error"),"")</f>
        <v/>
      </c>
      <c r="DS315" s="169"/>
      <c r="DT315" s="169" t="str">
        <f>IF(AND(DV311&lt;&gt;"",DT311&lt;&gt;""),IF(AND(AND(DT311&gt;-1,DT313&gt;-1),OR(DT311&gt;10,DT313&gt;10),ABS(DT311-DT313)&gt;1,IF(OR(DT311&gt;11,DT313&gt;11),ABS(DT311-DT313)=2,TRUE),DT311=INT(DT311),DT313=INT(DT313)),"","Error"),"")</f>
        <v/>
      </c>
      <c r="DU315" s="169"/>
      <c r="DV315" s="3"/>
      <c r="DW315" s="126"/>
      <c r="DX315" s="126"/>
      <c r="DY315" s="126"/>
      <c r="DZ315" s="126"/>
      <c r="EA315" s="126"/>
      <c r="EB315" s="126"/>
      <c r="EC315" s="126"/>
      <c r="ED315" s="126"/>
      <c r="EE315" s="126"/>
      <c r="EF315" s="126"/>
      <c r="EG315" s="126"/>
      <c r="EH315" s="126"/>
      <c r="EI315" s="126"/>
      <c r="FB315" s="169" t="str">
        <f>IF(FL311&lt;&gt;"",IF(AND(AND(FB311&gt;-1,FB313&gt;-1),OR(FB311&gt;10,FB313&gt;10),ABS(FB311-FB313)&gt;1,IF(OR(FB311&gt;11,FB313&gt;11),ABS(FB311-FB313)=2,TRUE),FB311=INT(FB311),FB313=INT(FB313)),"","Error"),"")</f>
        <v/>
      </c>
      <c r="FC315" s="169"/>
      <c r="FD315" s="169" t="str">
        <f>IF(FL311&lt;&gt;"",IF(AND(AND(FD311&gt;-1,FD313&gt;-1),OR(FD311&gt;10,FD313&gt;10),ABS(FD311-FD313)&gt;1,IF(OR(FD311&gt;11,FD313&gt;11),ABS(FD311-FD313)=2,TRUE),FD311=INT(FD311),FD313=INT(FD313)),"","Error"),"")</f>
        <v/>
      </c>
      <c r="FE315" s="169"/>
      <c r="FF315" s="169" t="str">
        <f>IF(FL311&lt;&gt;"",IF(AND(AND(FF311&gt;-1,FF313&gt;-1),OR(FF311&gt;10,FF313&gt;10),ABS(FF311-FF313)&gt;1,IF(OR(FF311&gt;11,FF313&gt;11),ABS(FF311-FF313)=2,TRUE),FF311=INT(FF311),FF313=INT(FF313)),"","Error"),"")</f>
        <v/>
      </c>
      <c r="FG315" s="169"/>
      <c r="FH315" s="169" t="str">
        <f>IF(AND(FL311&lt;&gt;"",FH311&lt;&gt;""),IF(AND(AND(FH311&gt;-1,FH313&gt;-1),OR(FH311&gt;10,FH313&gt;10),ABS(FH311-FH313)&gt;1,IF(OR(FH311&gt;11,FH313&gt;11),ABS(FH311-FH313)=2,TRUE),FH311=INT(FH311),FH313=INT(FH313)),"","Error"),"")</f>
        <v/>
      </c>
      <c r="FI315" s="169"/>
      <c r="FJ315" s="169" t="str">
        <f>IF(AND(FL311&lt;&gt;"",FJ311&lt;&gt;""),IF(AND(AND(FJ311&gt;-1,FJ313&gt;-1),OR(FJ311&gt;10,FJ313&gt;10),ABS(FJ311-FJ313)&gt;1,IF(OR(FJ311&gt;11,FJ313&gt;11),ABS(FJ311-FJ313)=2,TRUE),FJ311=INT(FJ311),FJ313=INT(FJ313)),"","Error"),"")</f>
        <v/>
      </c>
      <c r="FK315" s="169"/>
      <c r="FL315" s="3"/>
      <c r="FM315" s="3"/>
      <c r="FN315" s="3"/>
    </row>
    <row r="316" spans="1:170" ht="11.25" customHeight="1">
      <c r="C316" s="44"/>
      <c r="D316" s="44"/>
      <c r="R316" s="42"/>
      <c r="S316" s="42"/>
      <c r="W316" s="42"/>
      <c r="X316" s="43"/>
      <c r="Y316" s="43"/>
      <c r="Z316" s="43"/>
      <c r="AA316" s="43"/>
      <c r="AB316" s="43"/>
      <c r="AC316" s="43"/>
      <c r="AD316" s="43"/>
      <c r="AE316" s="43"/>
      <c r="AF316" s="43"/>
      <c r="AG316" s="43"/>
      <c r="AH316" s="43"/>
      <c r="AI316" s="43"/>
      <c r="AJ316" s="43"/>
      <c r="AK316" s="43"/>
      <c r="AL316" s="43"/>
      <c r="AM316" s="43"/>
      <c r="AN316" s="3"/>
      <c r="AO316" s="3"/>
      <c r="AP316" s="3"/>
      <c r="AQ316" s="126"/>
      <c r="AR316" s="126"/>
      <c r="AS316" s="126"/>
      <c r="AT316" s="126"/>
      <c r="AU316" s="126"/>
      <c r="AV316" s="126"/>
      <c r="AW316" s="126"/>
      <c r="AX316" s="126"/>
      <c r="AY316" s="126"/>
      <c r="AZ316" s="126"/>
      <c r="BA316" s="126"/>
      <c r="BB316" s="126"/>
      <c r="BC316" s="126"/>
      <c r="CF316" s="3"/>
      <c r="CG316" s="126"/>
      <c r="CH316" s="126"/>
      <c r="CI316" s="126"/>
      <c r="CJ316" s="126"/>
      <c r="CK316" s="126"/>
      <c r="CL316" s="126"/>
      <c r="CM316" s="126"/>
      <c r="CN316" s="126"/>
      <c r="CO316" s="126"/>
      <c r="CP316" s="126"/>
      <c r="CQ316" s="126"/>
      <c r="CR316" s="126"/>
      <c r="CS316" s="126"/>
      <c r="DV316" s="3"/>
      <c r="DW316" s="126"/>
      <c r="DX316" s="126"/>
      <c r="DY316" s="126"/>
      <c r="DZ316" s="126"/>
      <c r="EA316" s="126"/>
      <c r="EB316" s="126"/>
      <c r="EC316" s="126"/>
      <c r="ED316" s="126"/>
      <c r="EE316" s="126"/>
      <c r="EF316" s="126"/>
      <c r="EG316" s="126"/>
      <c r="EH316" s="126"/>
      <c r="EI316" s="126"/>
      <c r="FL316" s="3"/>
      <c r="FM316" s="3"/>
      <c r="FN316" s="3"/>
    </row>
    <row r="317" spans="1:170" ht="11.25" customHeight="1">
      <c r="A317" s="2"/>
      <c r="J317" s="43"/>
      <c r="K317" s="43"/>
      <c r="L317" s="43"/>
      <c r="M317" s="43"/>
      <c r="N317" s="43"/>
      <c r="O317" s="43"/>
      <c r="P317" s="43"/>
      <c r="Q317" s="43"/>
      <c r="R317" s="42"/>
      <c r="S317" s="42"/>
      <c r="T317" s="43"/>
      <c r="U317" s="43"/>
      <c r="V317" s="43"/>
      <c r="W317" s="42"/>
      <c r="AA317" s="42"/>
      <c r="AB317" s="42"/>
      <c r="AI317" s="42"/>
      <c r="AJ317" s="42"/>
      <c r="AN317" s="3"/>
      <c r="AO317" s="3"/>
      <c r="AP317" s="3"/>
      <c r="AQ317" s="127"/>
      <c r="AR317" s="127"/>
      <c r="AS317" s="127"/>
      <c r="AT317" s="127"/>
      <c r="AU317" s="127"/>
      <c r="AV317" s="127"/>
      <c r="AW317" s="127"/>
      <c r="AX317" s="127"/>
      <c r="AY317" s="127"/>
      <c r="AZ317" s="127"/>
      <c r="BA317" s="127"/>
      <c r="BB317" s="127"/>
      <c r="BC317" s="127"/>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3"/>
      <c r="CG317" s="127"/>
      <c r="CH317" s="127"/>
      <c r="CI317" s="127"/>
      <c r="CJ317" s="127"/>
      <c r="CK317" s="127"/>
      <c r="CL317" s="127"/>
      <c r="CM317" s="127"/>
      <c r="CN317" s="127"/>
      <c r="CO317" s="127"/>
      <c r="CP317" s="127"/>
      <c r="CQ317" s="127"/>
      <c r="CR317" s="127"/>
      <c r="CS317" s="127"/>
      <c r="CT317" s="40"/>
      <c r="CU317" s="40"/>
      <c r="CV317" s="40"/>
      <c r="CW317" s="40"/>
      <c r="CX317" s="40"/>
      <c r="CY317" s="40"/>
      <c r="CZ317" s="40"/>
      <c r="DA317" s="40"/>
      <c r="DB317" s="40"/>
      <c r="DC317" s="40"/>
      <c r="DD317" s="40"/>
      <c r="DE317" s="40"/>
      <c r="DF317" s="40"/>
      <c r="DG317" s="40"/>
      <c r="DH317" s="40"/>
      <c r="DI317" s="40"/>
      <c r="DJ317" s="40"/>
      <c r="DK317" s="40"/>
      <c r="DL317" s="40"/>
      <c r="DM317" s="40"/>
      <c r="DN317" s="40"/>
      <c r="DO317" s="40"/>
      <c r="DP317" s="40"/>
      <c r="DQ317" s="40"/>
      <c r="DR317" s="40"/>
      <c r="DS317" s="40"/>
      <c r="DT317" s="40"/>
      <c r="DU317" s="40"/>
      <c r="DV317" s="3"/>
      <c r="DW317" s="127"/>
      <c r="DX317" s="127"/>
      <c r="DY317" s="127"/>
      <c r="DZ317" s="127"/>
      <c r="EA317" s="127"/>
      <c r="EB317" s="127"/>
      <c r="EC317" s="127"/>
      <c r="ED317" s="127"/>
      <c r="EE317" s="127"/>
      <c r="EF317" s="127"/>
      <c r="EG317" s="127"/>
      <c r="EH317" s="127"/>
      <c r="EI317" s="127"/>
      <c r="EJ317" s="40"/>
      <c r="EK317" s="40"/>
      <c r="EL317" s="40"/>
      <c r="EM317" s="40"/>
      <c r="EN317" s="40"/>
      <c r="EO317" s="40"/>
      <c r="EP317" s="40"/>
      <c r="EQ317" s="40"/>
      <c r="ER317" s="40"/>
      <c r="ES317" s="40"/>
      <c r="ET317" s="40"/>
      <c r="EU317" s="40"/>
      <c r="EV317" s="40"/>
      <c r="EW317" s="40"/>
      <c r="EX317" s="40"/>
      <c r="EY317" s="40"/>
      <c r="EZ317" s="40"/>
      <c r="FA317" s="40"/>
      <c r="FB317" s="40"/>
      <c r="FC317" s="40"/>
      <c r="FD317" s="40"/>
      <c r="FE317" s="40"/>
      <c r="FF317" s="40"/>
      <c r="FG317" s="40"/>
      <c r="FH317" s="40"/>
      <c r="FI317" s="40"/>
      <c r="FJ317" s="40"/>
      <c r="FK317" s="40"/>
      <c r="FL317" s="3"/>
      <c r="FM317" s="3"/>
      <c r="FN317" s="3"/>
    </row>
    <row r="318" spans="1:170" ht="11.25" customHeight="1">
      <c r="A318" s="42"/>
      <c r="R318" s="42"/>
      <c r="S318" s="42"/>
      <c r="W318" s="42"/>
      <c r="X318" s="43"/>
      <c r="Y318" s="43"/>
      <c r="Z318" s="43"/>
      <c r="AA318" s="43"/>
      <c r="AB318" s="43"/>
      <c r="AC318" s="43"/>
      <c r="AD318" s="43"/>
      <c r="AE318" s="43"/>
      <c r="AF318" s="43"/>
      <c r="AG318" s="43"/>
      <c r="AH318" s="43"/>
      <c r="AI318" s="43"/>
      <c r="AJ318" s="43"/>
      <c r="AK318" s="43"/>
      <c r="AL318" s="43"/>
      <c r="AM318" s="43"/>
      <c r="AN318" s="3"/>
      <c r="AO318" s="3"/>
      <c r="AP318" s="3"/>
      <c r="AQ318" s="128"/>
      <c r="AR318" s="128"/>
      <c r="AS318" s="128"/>
      <c r="AT318" s="128"/>
      <c r="AU318" s="128"/>
      <c r="AV318" s="128"/>
      <c r="AW318" s="128"/>
      <c r="AX318" s="128"/>
      <c r="AY318" s="128"/>
      <c r="AZ318" s="128"/>
      <c r="BA318" s="128"/>
      <c r="BB318" s="128"/>
      <c r="BC318" s="128"/>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3"/>
      <c r="CG318" s="128"/>
      <c r="CH318" s="128"/>
      <c r="CI318" s="128"/>
      <c r="CJ318" s="128"/>
      <c r="CK318" s="128"/>
      <c r="CL318" s="128"/>
      <c r="CM318" s="128"/>
      <c r="CN318" s="128"/>
      <c r="CO318" s="128"/>
      <c r="CP318" s="128"/>
      <c r="CQ318" s="128"/>
      <c r="CR318" s="128"/>
      <c r="CS318" s="128"/>
      <c r="CT318" s="41"/>
      <c r="CU318" s="41"/>
      <c r="CV318" s="41"/>
      <c r="CW318" s="41"/>
      <c r="CX318" s="41"/>
      <c r="CY318" s="41"/>
      <c r="CZ318" s="41"/>
      <c r="DA318" s="41"/>
      <c r="DB318" s="41"/>
      <c r="DC318" s="41"/>
      <c r="DD318" s="41"/>
      <c r="DE318" s="41"/>
      <c r="DF318" s="41"/>
      <c r="DG318" s="41"/>
      <c r="DH318" s="41"/>
      <c r="DI318" s="41"/>
      <c r="DJ318" s="41"/>
      <c r="DK318" s="41"/>
      <c r="DL318" s="41"/>
      <c r="DM318" s="41"/>
      <c r="DN318" s="41"/>
      <c r="DO318" s="41"/>
      <c r="DP318" s="41"/>
      <c r="DQ318" s="41"/>
      <c r="DR318" s="41"/>
      <c r="DS318" s="41"/>
      <c r="DT318" s="41"/>
      <c r="DU318" s="41"/>
      <c r="DV318" s="3"/>
      <c r="DW318" s="128"/>
      <c r="DX318" s="128"/>
      <c r="DY318" s="128"/>
      <c r="DZ318" s="128"/>
      <c r="EA318" s="128"/>
      <c r="EB318" s="128"/>
      <c r="EC318" s="128"/>
      <c r="ED318" s="128"/>
      <c r="EE318" s="128"/>
      <c r="EF318" s="128"/>
      <c r="EG318" s="128"/>
      <c r="EH318" s="128"/>
      <c r="EI318" s="128"/>
      <c r="EJ318" s="41"/>
      <c r="EK318" s="41"/>
      <c r="EL318" s="41"/>
      <c r="EM318" s="41"/>
      <c r="EN318" s="41"/>
      <c r="EO318" s="41"/>
      <c r="EP318" s="41"/>
      <c r="EQ318" s="41"/>
      <c r="ER318" s="41"/>
      <c r="ES318" s="41"/>
      <c r="ET318" s="41"/>
      <c r="EU318" s="41"/>
      <c r="EV318" s="41"/>
      <c r="EW318" s="41"/>
      <c r="EX318" s="41"/>
      <c r="EY318" s="41"/>
      <c r="EZ318" s="41"/>
      <c r="FA318" s="41"/>
      <c r="FB318" s="41"/>
      <c r="FC318" s="41"/>
      <c r="FD318" s="41"/>
      <c r="FE318" s="41"/>
      <c r="FF318" s="41"/>
      <c r="FG318" s="41"/>
      <c r="FH318" s="41"/>
      <c r="FI318" s="41"/>
      <c r="FJ318" s="41"/>
      <c r="FK318" s="41"/>
      <c r="FL318" s="3"/>
      <c r="FM318" s="3"/>
      <c r="FN318" s="3"/>
    </row>
    <row r="319" spans="1:170" ht="11.25" customHeight="1">
      <c r="A319" s="42"/>
      <c r="R319" s="42"/>
      <c r="S319" s="42"/>
      <c r="W319" s="42"/>
      <c r="AA319" s="42"/>
      <c r="AB319" s="42"/>
      <c r="AI319" s="42"/>
      <c r="AJ319" s="42"/>
      <c r="AN319" s="3"/>
      <c r="AO319" s="3"/>
      <c r="AP319" s="3"/>
      <c r="AQ319" s="126"/>
      <c r="AR319" s="126"/>
      <c r="AS319" s="126"/>
      <c r="AT319" s="126"/>
      <c r="AU319" s="126"/>
      <c r="AV319" s="126"/>
      <c r="AW319" s="126"/>
      <c r="AX319" s="126"/>
      <c r="AY319" s="126"/>
      <c r="AZ319" s="126"/>
      <c r="BA319" s="126"/>
      <c r="BB319" s="126"/>
      <c r="BC319" s="126"/>
      <c r="CF319" s="3"/>
      <c r="CG319" s="126"/>
      <c r="CH319" s="126"/>
      <c r="CI319" s="126"/>
      <c r="CJ319" s="126"/>
      <c r="CK319" s="126"/>
      <c r="CL319" s="126"/>
      <c r="CM319" s="126"/>
      <c r="CN319" s="126"/>
      <c r="CO319" s="126"/>
      <c r="CP319" s="126"/>
      <c r="CQ319" s="126"/>
      <c r="CR319" s="126"/>
      <c r="CS319" s="126"/>
      <c r="DV319" s="3"/>
      <c r="DW319" s="126"/>
      <c r="DX319" s="126"/>
      <c r="DY319" s="126"/>
      <c r="DZ319" s="126"/>
      <c r="EA319" s="126"/>
      <c r="EB319" s="126"/>
      <c r="EC319" s="126"/>
      <c r="ED319" s="126"/>
      <c r="EE319" s="126"/>
      <c r="EF319" s="126"/>
      <c r="EG319" s="126"/>
      <c r="EH319" s="126"/>
      <c r="EI319" s="126"/>
      <c r="FL319" s="3"/>
      <c r="FM319" s="3"/>
      <c r="FN319" s="3"/>
    </row>
    <row r="320" spans="1:170" ht="11.25" customHeight="1" thickBot="1">
      <c r="A320" s="42"/>
      <c r="R320" s="42"/>
      <c r="S320" s="42"/>
      <c r="W320" s="42"/>
      <c r="X320" s="43"/>
      <c r="Y320" s="43"/>
      <c r="Z320" s="43"/>
      <c r="AA320" s="43"/>
      <c r="AB320" s="43"/>
      <c r="AC320" s="43"/>
      <c r="AD320" s="43"/>
      <c r="AE320" s="43"/>
      <c r="AF320" s="43"/>
      <c r="AG320" s="43"/>
      <c r="AH320" s="43"/>
      <c r="AI320" s="43"/>
      <c r="AJ320" s="43"/>
      <c r="AK320" s="43"/>
      <c r="AL320" s="43"/>
      <c r="AM320" s="43"/>
      <c r="AN320" s="3"/>
      <c r="AO320" s="3"/>
      <c r="AP320" s="3"/>
      <c r="AQ320" s="127"/>
      <c r="AR320" s="127"/>
      <c r="AS320" s="127"/>
      <c r="AT320" s="127"/>
      <c r="AU320" s="127"/>
      <c r="AV320" s="127"/>
      <c r="AW320" s="127"/>
      <c r="AX320" s="127"/>
      <c r="AY320" s="127"/>
      <c r="AZ320" s="127"/>
      <c r="BA320" s="127"/>
      <c r="BB320" s="127"/>
      <c r="BC320" s="127"/>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3"/>
      <c r="CG320" s="127"/>
      <c r="CH320" s="127"/>
      <c r="CI320" s="127"/>
      <c r="CJ320" s="127"/>
      <c r="CK320" s="127"/>
      <c r="CL320" s="127"/>
      <c r="CM320" s="127"/>
      <c r="CN320" s="127"/>
      <c r="CO320" s="127"/>
      <c r="CP320" s="127"/>
      <c r="CQ320" s="127"/>
      <c r="CR320" s="127"/>
      <c r="CS320" s="127"/>
      <c r="CT320" s="40"/>
      <c r="CU320" s="40"/>
      <c r="CV320" s="40"/>
      <c r="CW320" s="40"/>
      <c r="CX320" s="40"/>
      <c r="CY320" s="40"/>
      <c r="CZ320" s="40"/>
      <c r="DA320" s="40"/>
      <c r="DB320" s="40"/>
      <c r="DC320" s="40"/>
      <c r="DD320" s="40"/>
      <c r="DE320" s="40"/>
      <c r="DF320" s="40"/>
      <c r="DG320" s="40"/>
      <c r="DH320" s="40"/>
      <c r="DI320" s="40"/>
      <c r="DJ320" s="40"/>
      <c r="DK320" s="40"/>
      <c r="DL320" s="40"/>
      <c r="DM320" s="40"/>
      <c r="DN320" s="40"/>
      <c r="DO320" s="40"/>
      <c r="DP320" s="40"/>
      <c r="DQ320" s="40"/>
      <c r="DR320" s="40"/>
      <c r="DS320" s="40"/>
      <c r="DT320" s="40"/>
      <c r="DU320" s="40"/>
      <c r="DV320" s="3"/>
      <c r="DW320" s="127"/>
      <c r="DX320" s="127"/>
      <c r="DY320" s="127"/>
      <c r="DZ320" s="127"/>
      <c r="EA320" s="127"/>
      <c r="EB320" s="127"/>
      <c r="EC320" s="127"/>
      <c r="ED320" s="127"/>
      <c r="EE320" s="127"/>
      <c r="EF320" s="127"/>
      <c r="EG320" s="127"/>
      <c r="EH320" s="127"/>
      <c r="EI320" s="127"/>
      <c r="EJ320" s="40"/>
      <c r="EK320" s="40"/>
      <c r="EL320" s="40"/>
      <c r="EM320" s="40"/>
      <c r="EN320" s="40"/>
      <c r="EO320" s="40"/>
      <c r="EP320" s="40"/>
      <c r="EQ320" s="40"/>
      <c r="ER320" s="40"/>
      <c r="ES320" s="40"/>
      <c r="ET320" s="40"/>
      <c r="EU320" s="40"/>
      <c r="EV320" s="40"/>
      <c r="EW320" s="40"/>
      <c r="EX320" s="40"/>
      <c r="EY320" s="40"/>
      <c r="EZ320" s="40"/>
      <c r="FA320" s="40"/>
      <c r="FB320" s="40"/>
      <c r="FC320" s="40"/>
      <c r="FD320" s="40"/>
      <c r="FE320" s="40"/>
      <c r="FF320" s="40"/>
      <c r="FG320" s="40"/>
      <c r="FH320" s="40"/>
      <c r="FI320" s="40"/>
      <c r="FJ320" s="40"/>
      <c r="FK320" s="40"/>
      <c r="FL320" s="3"/>
      <c r="FM320" s="3"/>
      <c r="FN320" s="3"/>
    </row>
    <row r="321" spans="1:170" ht="11.25" customHeight="1">
      <c r="A321" s="2"/>
      <c r="R321" s="42"/>
      <c r="S321" s="42"/>
      <c r="W321" s="42"/>
      <c r="AA321" s="42"/>
      <c r="AB321" s="42"/>
      <c r="AI321" s="42"/>
      <c r="AJ321" s="42"/>
      <c r="AN321" s="3"/>
      <c r="AO321" s="3"/>
      <c r="AP321" s="3"/>
      <c r="AQ321" s="154" t="str">
        <f>CONCATENATE($A265," ",$D265,","," ",$F263)</f>
        <v>Group: 5, Men's Singles</v>
      </c>
      <c r="AR321" s="155"/>
      <c r="AS321" s="155"/>
      <c r="AT321" s="155"/>
      <c r="AU321" s="155"/>
      <c r="AV321" s="155"/>
      <c r="AW321" s="155"/>
      <c r="AX321" s="155"/>
      <c r="AY321" s="155"/>
      <c r="AZ321" s="155"/>
      <c r="BA321" s="155"/>
      <c r="BB321" s="155"/>
      <c r="BC321" s="156"/>
      <c r="BD321" s="163">
        <f>A306</f>
        <v>7</v>
      </c>
      <c r="BE321" s="164"/>
      <c r="BF321" s="183" t="str">
        <f>C306</f>
        <v>A</v>
      </c>
      <c r="BG321" s="185" t="str">
        <f>IF(VLOOKUP($BF321,$A267:$C279,3,FALSE)=0,"",CONCATENATE(VLOOKUP(VLOOKUP($BF321,$A267:$C279,3,FALSE),Players!$C:$G,4,FALSE)," ",VLOOKUP($BF321,$A267:$C279,3,FALSE)," ",IF(ISERROR(VLOOKUP(VLOOKUP($BF321,$A267:$C279,3,FALSE),Players!$C:$G,5,FALSE)),"()",CONCATENATE("(",VLOOKUP(VLOOKUP($BF321,$A267:$C279,3,FALSE),Players!$C:$G,5,FALSE),")"))))</f>
        <v/>
      </c>
      <c r="BH321" s="186"/>
      <c r="BI321" s="186"/>
      <c r="BJ321" s="186"/>
      <c r="BK321" s="186"/>
      <c r="BL321" s="186"/>
      <c r="BM321" s="186"/>
      <c r="BN321" s="186"/>
      <c r="BO321" s="186"/>
      <c r="BP321" s="186"/>
      <c r="BQ321" s="186"/>
      <c r="BR321" s="186"/>
      <c r="BS321" s="186"/>
      <c r="BT321" s="186"/>
      <c r="BU321" s="187"/>
      <c r="BV321" s="170" t="str">
        <f>IF(D306&lt;&gt;"",D306,"")</f>
        <v/>
      </c>
      <c r="BW321" s="171"/>
      <c r="BX321" s="335" t="str">
        <f>IF(F306&lt;&gt;"",F306,"")</f>
        <v/>
      </c>
      <c r="BY321" s="171"/>
      <c r="BZ321" s="335" t="str">
        <f>IF(H306&lt;&gt;"",H306,"")</f>
        <v/>
      </c>
      <c r="CA321" s="171"/>
      <c r="CB321" s="335" t="str">
        <f>IF(J306&lt;&gt;"",J306,"")</f>
        <v/>
      </c>
      <c r="CC321" s="171"/>
      <c r="CD321" s="335" t="str">
        <f>IF(L306&lt;&gt;"",L306,"")</f>
        <v/>
      </c>
      <c r="CE321" s="337"/>
      <c r="CF321" s="174" t="str">
        <f>IF($CD321=$CD323,IF($CB321=$CB323,IF($BZ321&lt;&gt;"",IF($BZ321&gt;$BZ323,"W","L"),""),IF($CB321&gt;$CB323,"W","L")),IF($CD321&gt;$CD323,"W","L"))</f>
        <v/>
      </c>
      <c r="CG321" s="154" t="str">
        <f>CONCATENATE($A265," ",$D265,","," ",$F263)</f>
        <v>Group: 5, Men's Singles</v>
      </c>
      <c r="CH321" s="155"/>
      <c r="CI321" s="155"/>
      <c r="CJ321" s="155"/>
      <c r="CK321" s="155"/>
      <c r="CL321" s="155"/>
      <c r="CM321" s="155"/>
      <c r="CN321" s="155"/>
      <c r="CO321" s="155"/>
      <c r="CP321" s="155"/>
      <c r="CQ321" s="155"/>
      <c r="CR321" s="155"/>
      <c r="CS321" s="156"/>
      <c r="CT321" s="163">
        <f>O306</f>
        <v>14</v>
      </c>
      <c r="CU321" s="164"/>
      <c r="CV321" s="183" t="str">
        <f>Q306</f>
        <v>B</v>
      </c>
      <c r="CW321" s="185" t="str">
        <f>IF(VLOOKUP($CV321,$A267:$C279,3,FALSE)=0,"",CONCATENATE(VLOOKUP(VLOOKUP($CV321,$A267:$C279,3,FALSE),Players!$C:$G,4,FALSE)," ",VLOOKUP($CV321,$A267:$C279,3,FALSE)," ",IF(ISERROR(VLOOKUP(VLOOKUP($CV321,$A267:$C279,3,FALSE),Players!$C:$G,5,FALSE)),"()",CONCATENATE("(",VLOOKUP(VLOOKUP($CV321,$A267:$C279,3,FALSE),Players!$C:$G,5,FALSE),")"))))</f>
        <v/>
      </c>
      <c r="CX321" s="186"/>
      <c r="CY321" s="186"/>
      <c r="CZ321" s="186"/>
      <c r="DA321" s="186"/>
      <c r="DB321" s="186"/>
      <c r="DC321" s="186"/>
      <c r="DD321" s="186"/>
      <c r="DE321" s="186"/>
      <c r="DF321" s="186"/>
      <c r="DG321" s="186"/>
      <c r="DH321" s="186"/>
      <c r="DI321" s="186"/>
      <c r="DJ321" s="186"/>
      <c r="DK321" s="187"/>
      <c r="DL321" s="170" t="str">
        <f>IF(R306&lt;&gt;"",R306,"")</f>
        <v/>
      </c>
      <c r="DM321" s="171"/>
      <c r="DN321" s="335" t="str">
        <f>IF(T306&lt;&gt;"",T306,"")</f>
        <v/>
      </c>
      <c r="DO321" s="171"/>
      <c r="DP321" s="335" t="str">
        <f>IF(V306&lt;&gt;"",V306,"")</f>
        <v/>
      </c>
      <c r="DQ321" s="171"/>
      <c r="DR321" s="335" t="str">
        <f>IF(X306&lt;&gt;"",X306,"")</f>
        <v/>
      </c>
      <c r="DS321" s="171"/>
      <c r="DT321" s="335" t="str">
        <f>IF(Z306&lt;&gt;"",Z306,"")</f>
        <v/>
      </c>
      <c r="DU321" s="337"/>
      <c r="DV321" s="174" t="str">
        <f>IF($DT321=$DT323,IF($DR321=$DR323,IF($DP321&lt;&gt;"",IF($DP321&gt;$DP323,"W","L"),""),IF($DR321&gt;$DR323,"W","L")),IF($DT321&gt;$DT323,"W","L"))</f>
        <v/>
      </c>
      <c r="DW321" s="154" t="str">
        <f>CONCATENATE($A265," ",$D265,","," ",$F263)</f>
        <v>Group: 5, Men's Singles</v>
      </c>
      <c r="DX321" s="155"/>
      <c r="DY321" s="155"/>
      <c r="DZ321" s="155"/>
      <c r="EA321" s="155"/>
      <c r="EB321" s="155"/>
      <c r="EC321" s="155"/>
      <c r="ED321" s="155"/>
      <c r="EE321" s="155"/>
      <c r="EF321" s="155"/>
      <c r="EG321" s="155"/>
      <c r="EH321" s="155"/>
      <c r="EI321" s="156"/>
      <c r="EJ321" s="163">
        <f>AC306</f>
        <v>21</v>
      </c>
      <c r="EK321" s="164"/>
      <c r="EL321" s="183" t="str">
        <f>AE306</f>
        <v>B</v>
      </c>
      <c r="EM321" s="185" t="str">
        <f>IF(VLOOKUP($EL321,$A267:$C279,3,FALSE)=0,"",CONCATENATE(VLOOKUP(VLOOKUP($EL321,$A267:$C279,3,FALSE),Players!$C:$G,4,FALSE)," ",VLOOKUP($EL321,$A267:$C279,3,FALSE)," ",IF(ISERROR(VLOOKUP(VLOOKUP($EL321,$A267:$C279,3,FALSE),Players!$C:$G,5,FALSE)),"()",CONCATENATE("(",VLOOKUP(VLOOKUP($EL321,$A267:$C279,3,FALSE),Players!$C:$G,5,FALSE),")"))))</f>
        <v/>
      </c>
      <c r="EN321" s="186"/>
      <c r="EO321" s="186"/>
      <c r="EP321" s="186"/>
      <c r="EQ321" s="186"/>
      <c r="ER321" s="186"/>
      <c r="ES321" s="186"/>
      <c r="ET321" s="186"/>
      <c r="EU321" s="186"/>
      <c r="EV321" s="186"/>
      <c r="EW321" s="186"/>
      <c r="EX321" s="186"/>
      <c r="EY321" s="186"/>
      <c r="EZ321" s="186"/>
      <c r="FA321" s="187"/>
      <c r="FB321" s="170" t="str">
        <f>IF(AF306&lt;&gt;"",AF306,"")</f>
        <v/>
      </c>
      <c r="FC321" s="171"/>
      <c r="FD321" s="335" t="str">
        <f>IF(AH306&lt;&gt;"",AH306,"")</f>
        <v/>
      </c>
      <c r="FE321" s="171"/>
      <c r="FF321" s="335" t="str">
        <f>IF(AJ306&lt;&gt;"",AJ306,"")</f>
        <v/>
      </c>
      <c r="FG321" s="171"/>
      <c r="FH321" s="335" t="str">
        <f>IF(AL306&lt;&gt;"",AL306,"")</f>
        <v/>
      </c>
      <c r="FI321" s="171"/>
      <c r="FJ321" s="335" t="str">
        <f>IF(AN306&lt;&gt;"",AN306,"")</f>
        <v/>
      </c>
      <c r="FK321" s="337"/>
      <c r="FL321" s="174" t="str">
        <f>IF($FJ321=$FJ323,IF($FH321=$FH323,IF($FF321&lt;&gt;"",IF($FF321&gt;$FF323,"W","L"),""),IF($FH321&gt;$FH323,"W","L")),IF($FJ321&gt;$FJ323,"W","L"))</f>
        <v/>
      </c>
      <c r="FM321" s="3"/>
      <c r="FN321" s="3"/>
    </row>
    <row r="322" spans="1:170" ht="11.25" customHeight="1">
      <c r="R322" s="42"/>
      <c r="S322" s="42"/>
      <c r="W322" s="42"/>
      <c r="X322" s="43"/>
      <c r="Y322" s="43"/>
      <c r="Z322" s="43"/>
      <c r="AA322" s="43"/>
      <c r="AB322" s="43"/>
      <c r="AC322" s="43"/>
      <c r="AD322" s="43"/>
      <c r="AE322" s="43"/>
      <c r="AF322" s="43"/>
      <c r="AG322" s="43"/>
      <c r="AH322" s="43"/>
      <c r="AI322" s="43"/>
      <c r="AJ322" s="43"/>
      <c r="AK322" s="43"/>
      <c r="AL322" s="43"/>
      <c r="AM322" s="43"/>
      <c r="AN322" s="3"/>
      <c r="AO322" s="3"/>
      <c r="AP322" s="3"/>
      <c r="AQ322" s="157"/>
      <c r="AR322" s="158"/>
      <c r="AS322" s="158"/>
      <c r="AT322" s="158"/>
      <c r="AU322" s="158"/>
      <c r="AV322" s="158"/>
      <c r="AW322" s="158"/>
      <c r="AX322" s="158"/>
      <c r="AY322" s="158"/>
      <c r="AZ322" s="158"/>
      <c r="BA322" s="158"/>
      <c r="BB322" s="158"/>
      <c r="BC322" s="159"/>
      <c r="BD322" s="165"/>
      <c r="BE322" s="166"/>
      <c r="BF322" s="184"/>
      <c r="BG322" s="188"/>
      <c r="BH322" s="189"/>
      <c r="BI322" s="189"/>
      <c r="BJ322" s="189"/>
      <c r="BK322" s="189"/>
      <c r="BL322" s="189"/>
      <c r="BM322" s="189"/>
      <c r="BN322" s="189"/>
      <c r="BO322" s="189"/>
      <c r="BP322" s="189"/>
      <c r="BQ322" s="189"/>
      <c r="BR322" s="189"/>
      <c r="BS322" s="189"/>
      <c r="BT322" s="189"/>
      <c r="BU322" s="190"/>
      <c r="BV322" s="172"/>
      <c r="BW322" s="173"/>
      <c r="BX322" s="336"/>
      <c r="BY322" s="173"/>
      <c r="BZ322" s="336"/>
      <c r="CA322" s="173"/>
      <c r="CB322" s="336"/>
      <c r="CC322" s="173"/>
      <c r="CD322" s="336"/>
      <c r="CE322" s="338"/>
      <c r="CF322" s="174"/>
      <c r="CG322" s="157"/>
      <c r="CH322" s="158"/>
      <c r="CI322" s="158"/>
      <c r="CJ322" s="158"/>
      <c r="CK322" s="158"/>
      <c r="CL322" s="158"/>
      <c r="CM322" s="158"/>
      <c r="CN322" s="158"/>
      <c r="CO322" s="158"/>
      <c r="CP322" s="158"/>
      <c r="CQ322" s="158"/>
      <c r="CR322" s="158"/>
      <c r="CS322" s="159"/>
      <c r="CT322" s="165"/>
      <c r="CU322" s="166"/>
      <c r="CV322" s="184"/>
      <c r="CW322" s="188"/>
      <c r="CX322" s="189"/>
      <c r="CY322" s="189"/>
      <c r="CZ322" s="189"/>
      <c r="DA322" s="189"/>
      <c r="DB322" s="189"/>
      <c r="DC322" s="189"/>
      <c r="DD322" s="189"/>
      <c r="DE322" s="189"/>
      <c r="DF322" s="189"/>
      <c r="DG322" s="189"/>
      <c r="DH322" s="189"/>
      <c r="DI322" s="189"/>
      <c r="DJ322" s="189"/>
      <c r="DK322" s="190"/>
      <c r="DL322" s="172"/>
      <c r="DM322" s="173"/>
      <c r="DN322" s="336"/>
      <c r="DO322" s="173"/>
      <c r="DP322" s="336"/>
      <c r="DQ322" s="173"/>
      <c r="DR322" s="336"/>
      <c r="DS322" s="173"/>
      <c r="DT322" s="336"/>
      <c r="DU322" s="338"/>
      <c r="DV322" s="174"/>
      <c r="DW322" s="157"/>
      <c r="DX322" s="158"/>
      <c r="DY322" s="158"/>
      <c r="DZ322" s="158"/>
      <c r="EA322" s="158"/>
      <c r="EB322" s="158"/>
      <c r="EC322" s="158"/>
      <c r="ED322" s="158"/>
      <c r="EE322" s="158"/>
      <c r="EF322" s="158"/>
      <c r="EG322" s="158"/>
      <c r="EH322" s="158"/>
      <c r="EI322" s="159"/>
      <c r="EJ322" s="165"/>
      <c r="EK322" s="166"/>
      <c r="EL322" s="184"/>
      <c r="EM322" s="188"/>
      <c r="EN322" s="189"/>
      <c r="EO322" s="189"/>
      <c r="EP322" s="189"/>
      <c r="EQ322" s="189"/>
      <c r="ER322" s="189"/>
      <c r="ES322" s="189"/>
      <c r="ET322" s="189"/>
      <c r="EU322" s="189"/>
      <c r="EV322" s="189"/>
      <c r="EW322" s="189"/>
      <c r="EX322" s="189"/>
      <c r="EY322" s="189"/>
      <c r="EZ322" s="189"/>
      <c r="FA322" s="190"/>
      <c r="FB322" s="172"/>
      <c r="FC322" s="173"/>
      <c r="FD322" s="336"/>
      <c r="FE322" s="173"/>
      <c r="FF322" s="336"/>
      <c r="FG322" s="173"/>
      <c r="FH322" s="336"/>
      <c r="FI322" s="173"/>
      <c r="FJ322" s="336"/>
      <c r="FK322" s="338"/>
      <c r="FL322" s="174"/>
      <c r="FM322" s="3"/>
      <c r="FN322" s="3"/>
    </row>
    <row r="323" spans="1:170" ht="11.25" customHeight="1">
      <c r="A323" s="2"/>
      <c r="R323" s="42"/>
      <c r="S323" s="42"/>
      <c r="W323" s="42"/>
      <c r="AA323" s="42"/>
      <c r="AB323" s="42"/>
      <c r="AI323" s="42"/>
      <c r="AJ323" s="42"/>
      <c r="AN323" s="3"/>
      <c r="AO323" s="3"/>
      <c r="AP323" s="3"/>
      <c r="AQ323" s="157"/>
      <c r="AR323" s="158"/>
      <c r="AS323" s="158"/>
      <c r="AT323" s="158"/>
      <c r="AU323" s="158"/>
      <c r="AV323" s="158"/>
      <c r="AW323" s="158"/>
      <c r="AX323" s="158"/>
      <c r="AY323" s="158"/>
      <c r="AZ323" s="158"/>
      <c r="BA323" s="158"/>
      <c r="BB323" s="158"/>
      <c r="BC323" s="159"/>
      <c r="BD323" s="165"/>
      <c r="BE323" s="166"/>
      <c r="BF323" s="175" t="str">
        <f>C308</f>
        <v>E</v>
      </c>
      <c r="BG323" s="177" t="str">
        <f>IF(VLOOKUP($BF323,$A267:$C279,3,FALSE)=0,"",CONCATENATE(VLOOKUP(VLOOKUP($BF323,$A267:$C279,3,FALSE),Players!$C:$G,4,FALSE)," ",VLOOKUP($BF323,$A267:$C279,3,FALSE)," ",IF(ISERROR(VLOOKUP(VLOOKUP($BF323,$A267:$C279,3,FALSE),Players!$C:$G,5,FALSE)),"()",CONCATENATE("(",VLOOKUP(VLOOKUP($BF323,$A267:$C279,3,FALSE),Players!$C:$G,5,FALSE),")"))))</f>
        <v/>
      </c>
      <c r="BH323" s="178"/>
      <c r="BI323" s="178"/>
      <c r="BJ323" s="178"/>
      <c r="BK323" s="178"/>
      <c r="BL323" s="178"/>
      <c r="BM323" s="178"/>
      <c r="BN323" s="178"/>
      <c r="BO323" s="178"/>
      <c r="BP323" s="178"/>
      <c r="BQ323" s="178"/>
      <c r="BR323" s="178"/>
      <c r="BS323" s="178"/>
      <c r="BT323" s="178"/>
      <c r="BU323" s="179"/>
      <c r="BV323" s="150" t="str">
        <f>IF(D308&lt;&gt;"",D308,"")</f>
        <v/>
      </c>
      <c r="BW323" s="151"/>
      <c r="BX323" s="288" t="str">
        <f>IF(F308&lt;&gt;"",F308,"")</f>
        <v/>
      </c>
      <c r="BY323" s="151"/>
      <c r="BZ323" s="288" t="str">
        <f>IF(H308&lt;&gt;"",H308,"")</f>
        <v/>
      </c>
      <c r="CA323" s="151"/>
      <c r="CB323" s="288" t="str">
        <f>IF(J308&lt;&gt;"",J308,"")</f>
        <v/>
      </c>
      <c r="CC323" s="151"/>
      <c r="CD323" s="288" t="str">
        <f>IF(L308&lt;&gt;"",L308,"")</f>
        <v/>
      </c>
      <c r="CE323" s="332"/>
      <c r="CF323" s="174" t="str">
        <f>IF($CF321&lt;&gt;"",IF(CF321="W","L","W"),"")</f>
        <v/>
      </c>
      <c r="CG323" s="157"/>
      <c r="CH323" s="158"/>
      <c r="CI323" s="158"/>
      <c r="CJ323" s="158"/>
      <c r="CK323" s="158"/>
      <c r="CL323" s="158"/>
      <c r="CM323" s="158"/>
      <c r="CN323" s="158"/>
      <c r="CO323" s="158"/>
      <c r="CP323" s="158"/>
      <c r="CQ323" s="158"/>
      <c r="CR323" s="158"/>
      <c r="CS323" s="159"/>
      <c r="CT323" s="165"/>
      <c r="CU323" s="166"/>
      <c r="CV323" s="175" t="str">
        <f>Q308</f>
        <v>D</v>
      </c>
      <c r="CW323" s="177" t="str">
        <f>IF(VLOOKUP($CV323,$A267:$C279,3,FALSE)=0,"",CONCATENATE(VLOOKUP(VLOOKUP($CV323,$A267:$C279,3,FALSE),Players!$C:$G,4,FALSE)," ",VLOOKUP($CV323,$A267:$C279,3,FALSE)," ",IF(ISERROR(VLOOKUP(VLOOKUP($CV323,$A267:$C279,3,FALSE),Players!$C:$G,5,FALSE)),"()",CONCATENATE("(",VLOOKUP(VLOOKUP($CV323,$A267:$C279,3,FALSE),Players!$C:$G,5,FALSE),")"))))</f>
        <v/>
      </c>
      <c r="CX323" s="178"/>
      <c r="CY323" s="178"/>
      <c r="CZ323" s="178"/>
      <c r="DA323" s="178"/>
      <c r="DB323" s="178"/>
      <c r="DC323" s="178"/>
      <c r="DD323" s="178"/>
      <c r="DE323" s="178"/>
      <c r="DF323" s="178"/>
      <c r="DG323" s="178"/>
      <c r="DH323" s="178"/>
      <c r="DI323" s="178"/>
      <c r="DJ323" s="178"/>
      <c r="DK323" s="179"/>
      <c r="DL323" s="150" t="str">
        <f>IF(R308&lt;&gt;"",R308,"")</f>
        <v/>
      </c>
      <c r="DM323" s="151"/>
      <c r="DN323" s="288" t="str">
        <f>IF(T308&lt;&gt;"",T308,"")</f>
        <v/>
      </c>
      <c r="DO323" s="151"/>
      <c r="DP323" s="288" t="str">
        <f>IF(V308&lt;&gt;"",V308,"")</f>
        <v/>
      </c>
      <c r="DQ323" s="151"/>
      <c r="DR323" s="288" t="str">
        <f>IF(X308&lt;&gt;"",X308,"")</f>
        <v/>
      </c>
      <c r="DS323" s="151"/>
      <c r="DT323" s="288" t="str">
        <f>IF(Z308&lt;&gt;"",Z308,"")</f>
        <v/>
      </c>
      <c r="DU323" s="332"/>
      <c r="DV323" s="174" t="str">
        <f>IF($DV321&lt;&gt;"",IF(DV321="W","L","W"),"")</f>
        <v/>
      </c>
      <c r="DW323" s="157"/>
      <c r="DX323" s="158"/>
      <c r="DY323" s="158"/>
      <c r="DZ323" s="158"/>
      <c r="EA323" s="158"/>
      <c r="EB323" s="158"/>
      <c r="EC323" s="158"/>
      <c r="ED323" s="158"/>
      <c r="EE323" s="158"/>
      <c r="EF323" s="158"/>
      <c r="EG323" s="158"/>
      <c r="EH323" s="158"/>
      <c r="EI323" s="159"/>
      <c r="EJ323" s="165"/>
      <c r="EK323" s="166"/>
      <c r="EL323" s="175" t="str">
        <f>AE308</f>
        <v>C</v>
      </c>
      <c r="EM323" s="177" t="str">
        <f>IF(VLOOKUP($EL323,$A267:$C279,3,FALSE)=0,"",CONCATENATE(VLOOKUP(VLOOKUP($EL323,$A267:$C279,3,FALSE),Players!$C:$G,4,FALSE)," ",VLOOKUP($EL323,$A267:$C279,3,FALSE)," ",IF(ISERROR(VLOOKUP(VLOOKUP($EL323,$A267:$C279,3,FALSE),Players!$C:$G,5,FALSE)),"()",CONCATENATE("(",VLOOKUP(VLOOKUP($EL323,$A267:$C279,3,FALSE),Players!$C:$G,5,FALSE),")"))))</f>
        <v/>
      </c>
      <c r="EN323" s="178"/>
      <c r="EO323" s="178"/>
      <c r="EP323" s="178"/>
      <c r="EQ323" s="178"/>
      <c r="ER323" s="178"/>
      <c r="ES323" s="178"/>
      <c r="ET323" s="178"/>
      <c r="EU323" s="178"/>
      <c r="EV323" s="178"/>
      <c r="EW323" s="178"/>
      <c r="EX323" s="178"/>
      <c r="EY323" s="178"/>
      <c r="EZ323" s="178"/>
      <c r="FA323" s="179"/>
      <c r="FB323" s="150" t="str">
        <f>IF(AF308&lt;&gt;"",AF308,"")</f>
        <v/>
      </c>
      <c r="FC323" s="151"/>
      <c r="FD323" s="288" t="str">
        <f>IF(AH308&lt;&gt;"",AH308,"")</f>
        <v/>
      </c>
      <c r="FE323" s="151"/>
      <c r="FF323" s="288" t="str">
        <f>IF(AJ308&lt;&gt;"",AJ308,"")</f>
        <v/>
      </c>
      <c r="FG323" s="151"/>
      <c r="FH323" s="288" t="str">
        <f>IF(AL308&lt;&gt;"",AL308,"")</f>
        <v/>
      </c>
      <c r="FI323" s="151"/>
      <c r="FJ323" s="288" t="str">
        <f>IF(AN308&lt;&gt;"",AN308,"")</f>
        <v/>
      </c>
      <c r="FK323" s="332"/>
      <c r="FL323" s="174" t="str">
        <f>IF($FL321&lt;&gt;"",IF(FL321="W","L","W"),"")</f>
        <v/>
      </c>
      <c r="FM323" s="3"/>
      <c r="FN323" s="3"/>
    </row>
    <row r="324" spans="1:170" ht="11.25" customHeight="1" thickBot="1">
      <c r="A324" s="2"/>
      <c r="R324" s="42"/>
      <c r="S324" s="42"/>
      <c r="W324" s="42"/>
      <c r="X324" s="43"/>
      <c r="Y324" s="43"/>
      <c r="Z324" s="43"/>
      <c r="AA324" s="43"/>
      <c r="AB324" s="43"/>
      <c r="AC324" s="43"/>
      <c r="AD324" s="43"/>
      <c r="AE324" s="43"/>
      <c r="AF324" s="43"/>
      <c r="AG324" s="43"/>
      <c r="AH324" s="43"/>
      <c r="AI324" s="43"/>
      <c r="AJ324" s="43"/>
      <c r="AK324" s="43"/>
      <c r="AL324" s="43"/>
      <c r="AM324" s="43"/>
      <c r="AN324" s="3"/>
      <c r="AO324" s="3"/>
      <c r="AP324" s="3"/>
      <c r="AQ324" s="160"/>
      <c r="AR324" s="161"/>
      <c r="AS324" s="161"/>
      <c r="AT324" s="161"/>
      <c r="AU324" s="161"/>
      <c r="AV324" s="161"/>
      <c r="AW324" s="161"/>
      <c r="AX324" s="161"/>
      <c r="AY324" s="161"/>
      <c r="AZ324" s="161"/>
      <c r="BA324" s="161"/>
      <c r="BB324" s="161"/>
      <c r="BC324" s="162"/>
      <c r="BD324" s="167"/>
      <c r="BE324" s="168"/>
      <c r="BF324" s="176"/>
      <c r="BG324" s="180"/>
      <c r="BH324" s="181"/>
      <c r="BI324" s="181"/>
      <c r="BJ324" s="181"/>
      <c r="BK324" s="181"/>
      <c r="BL324" s="181"/>
      <c r="BM324" s="181"/>
      <c r="BN324" s="181"/>
      <c r="BO324" s="181"/>
      <c r="BP324" s="181"/>
      <c r="BQ324" s="181"/>
      <c r="BR324" s="181"/>
      <c r="BS324" s="181"/>
      <c r="BT324" s="181"/>
      <c r="BU324" s="182"/>
      <c r="BV324" s="152"/>
      <c r="BW324" s="153"/>
      <c r="BX324" s="333"/>
      <c r="BY324" s="153"/>
      <c r="BZ324" s="333"/>
      <c r="CA324" s="153"/>
      <c r="CB324" s="333"/>
      <c r="CC324" s="153"/>
      <c r="CD324" s="333"/>
      <c r="CE324" s="334"/>
      <c r="CF324" s="174"/>
      <c r="CG324" s="160"/>
      <c r="CH324" s="161"/>
      <c r="CI324" s="161"/>
      <c r="CJ324" s="161"/>
      <c r="CK324" s="161"/>
      <c r="CL324" s="161"/>
      <c r="CM324" s="161"/>
      <c r="CN324" s="161"/>
      <c r="CO324" s="161"/>
      <c r="CP324" s="161"/>
      <c r="CQ324" s="161"/>
      <c r="CR324" s="161"/>
      <c r="CS324" s="162"/>
      <c r="CT324" s="167"/>
      <c r="CU324" s="168"/>
      <c r="CV324" s="176"/>
      <c r="CW324" s="180"/>
      <c r="CX324" s="181"/>
      <c r="CY324" s="181"/>
      <c r="CZ324" s="181"/>
      <c r="DA324" s="181"/>
      <c r="DB324" s="181"/>
      <c r="DC324" s="181"/>
      <c r="DD324" s="181"/>
      <c r="DE324" s="181"/>
      <c r="DF324" s="181"/>
      <c r="DG324" s="181"/>
      <c r="DH324" s="181"/>
      <c r="DI324" s="181"/>
      <c r="DJ324" s="181"/>
      <c r="DK324" s="182"/>
      <c r="DL324" s="152"/>
      <c r="DM324" s="153"/>
      <c r="DN324" s="333"/>
      <c r="DO324" s="153"/>
      <c r="DP324" s="333"/>
      <c r="DQ324" s="153"/>
      <c r="DR324" s="333"/>
      <c r="DS324" s="153"/>
      <c r="DT324" s="333"/>
      <c r="DU324" s="334"/>
      <c r="DV324" s="174"/>
      <c r="DW324" s="160"/>
      <c r="DX324" s="161"/>
      <c r="DY324" s="161"/>
      <c r="DZ324" s="161"/>
      <c r="EA324" s="161"/>
      <c r="EB324" s="161"/>
      <c r="EC324" s="161"/>
      <c r="ED324" s="161"/>
      <c r="EE324" s="161"/>
      <c r="EF324" s="161"/>
      <c r="EG324" s="161"/>
      <c r="EH324" s="161"/>
      <c r="EI324" s="162"/>
      <c r="EJ324" s="167"/>
      <c r="EK324" s="168"/>
      <c r="EL324" s="176"/>
      <c r="EM324" s="180"/>
      <c r="EN324" s="181"/>
      <c r="EO324" s="181"/>
      <c r="EP324" s="181"/>
      <c r="EQ324" s="181"/>
      <c r="ER324" s="181"/>
      <c r="ES324" s="181"/>
      <c r="ET324" s="181"/>
      <c r="EU324" s="181"/>
      <c r="EV324" s="181"/>
      <c r="EW324" s="181"/>
      <c r="EX324" s="181"/>
      <c r="EY324" s="181"/>
      <c r="EZ324" s="181"/>
      <c r="FA324" s="182"/>
      <c r="FB324" s="152"/>
      <c r="FC324" s="153"/>
      <c r="FD324" s="333"/>
      <c r="FE324" s="153"/>
      <c r="FF324" s="333"/>
      <c r="FG324" s="153"/>
      <c r="FH324" s="333"/>
      <c r="FI324" s="153"/>
      <c r="FJ324" s="333"/>
      <c r="FK324" s="334"/>
      <c r="FL324" s="174"/>
      <c r="FM324" s="3"/>
      <c r="FN324" s="3"/>
    </row>
    <row r="325" spans="1:170" ht="11.25" customHeight="1" thickBot="1">
      <c r="A325" s="2"/>
      <c r="R325" s="42"/>
      <c r="S325" s="42"/>
      <c r="W325" s="42"/>
      <c r="AA325" s="42"/>
      <c r="AB325" s="42"/>
      <c r="AI325" s="42"/>
      <c r="AJ325" s="42"/>
      <c r="AN325" s="3"/>
      <c r="AO325" s="3"/>
      <c r="AP325" s="3"/>
      <c r="AQ325" s="129"/>
      <c r="AR325" s="129"/>
      <c r="AS325" s="129"/>
      <c r="AT325" s="129"/>
      <c r="AU325" s="129"/>
      <c r="AV325" s="129"/>
      <c r="AW325" s="129"/>
      <c r="AX325" s="129"/>
      <c r="AY325" s="129"/>
      <c r="AZ325" s="129"/>
      <c r="BA325" s="129"/>
      <c r="BB325" s="129"/>
      <c r="BC325" s="129"/>
      <c r="BD325" s="3"/>
      <c r="BE325" s="3"/>
      <c r="BF325" s="3"/>
      <c r="BG325" s="3"/>
      <c r="BH325" s="3"/>
      <c r="BI325" s="3"/>
      <c r="BJ325" s="3"/>
      <c r="BK325" s="3"/>
      <c r="BL325" s="3"/>
      <c r="BM325" s="3"/>
      <c r="BN325" s="3"/>
      <c r="BO325" s="3"/>
      <c r="BP325" s="3"/>
      <c r="BQ325" s="3"/>
      <c r="BR325" s="3"/>
      <c r="BS325" s="3"/>
      <c r="BT325" s="3"/>
      <c r="BU325" s="3"/>
      <c r="BV325" s="169" t="str">
        <f>IF(CF321&lt;&gt;"",IF(AND(AND(BV321&gt;-1,BV323&gt;-1),OR(BV321&gt;10,BV323&gt;10),ABS(BV321-BV323)&gt;1,IF(OR(BV321&gt;11,BV323&gt;11),ABS(BV321-BV323)=2,TRUE),BV321=INT(BV321),BV323=INT(BV323)),"","Error"),"")</f>
        <v/>
      </c>
      <c r="BW325" s="169"/>
      <c r="BX325" s="169" t="str">
        <f>IF(CF321&lt;&gt;"",IF(AND(AND(BX321&gt;-1,BX323&gt;-1),OR(BX321&gt;10,BX323&gt;10),ABS(BX321-BX323)&gt;1,IF(OR(BX321&gt;11,BX323&gt;11),ABS(BX321-BX323)=2,TRUE),BX321=INT(BX321),BX323=INT(BX323)),"","Error"),"")</f>
        <v/>
      </c>
      <c r="BY325" s="169"/>
      <c r="BZ325" s="169" t="str">
        <f>IF(CF321&lt;&gt;"",IF(AND(AND(BZ321&gt;-1,BZ323&gt;-1),OR(BZ321&gt;10,BZ323&gt;10),ABS(BZ321-BZ323)&gt;1,IF(OR(BZ321&gt;11,BZ323&gt;11),ABS(BZ321-BZ323)=2,TRUE),BZ321=INT(BZ321),BZ323=INT(BZ323)),"","Error"),"")</f>
        <v/>
      </c>
      <c r="CA325" s="169"/>
      <c r="CB325" s="169" t="str">
        <f>IF(AND(CF321&lt;&gt;"",CB321&lt;&gt;""),IF(AND(AND(CB321&gt;-1,CB323&gt;-1),OR(CB321&gt;10,CB323&gt;10),ABS(CB321-CB323)&gt;1,IF(OR(CB321&gt;11,CB323&gt;11),ABS(CB321-CB323)=2,TRUE),CB321=INT(CB321),CB323=INT(CB323)),"","Error"),"")</f>
        <v/>
      </c>
      <c r="CC325" s="169"/>
      <c r="CD325" s="169" t="str">
        <f>IF(AND(CF321&lt;&gt;"",CD321&lt;&gt;""),IF(AND(AND(CD321&gt;-1,CD323&gt;-1),OR(CD321&gt;10,CD323&gt;10),ABS(CD321-CD323)&gt;1,IF(OR(CD321&gt;11,CD323&gt;11),ABS(CD321-CD323)=2,TRUE),CD321=INT(CD321),CD323=INT(CD323)),"","Error"),"")</f>
        <v/>
      </c>
      <c r="CE325" s="169"/>
      <c r="CF325" s="3"/>
      <c r="CG325" s="129"/>
      <c r="CH325" s="129"/>
      <c r="CI325" s="129"/>
      <c r="CJ325" s="129"/>
      <c r="CK325" s="129"/>
      <c r="CL325" s="129"/>
      <c r="CM325" s="129"/>
      <c r="CN325" s="129"/>
      <c r="CO325" s="129"/>
      <c r="CP325" s="129"/>
      <c r="CQ325" s="129"/>
      <c r="CR325" s="129"/>
      <c r="CS325" s="129"/>
      <c r="CT325" s="3"/>
      <c r="CU325" s="3"/>
      <c r="CV325" s="3"/>
      <c r="CW325" s="3"/>
      <c r="CX325" s="3"/>
      <c r="CY325" s="3"/>
      <c r="CZ325" s="3"/>
      <c r="DA325" s="3"/>
      <c r="DB325" s="3"/>
      <c r="DC325" s="3"/>
      <c r="DD325" s="3"/>
      <c r="DE325" s="3"/>
      <c r="DF325" s="3"/>
      <c r="DG325" s="3"/>
      <c r="DH325" s="3"/>
      <c r="DI325" s="3"/>
      <c r="DJ325" s="3"/>
      <c r="DK325" s="3"/>
      <c r="DL325" s="169" t="str">
        <f>IF(DV321&lt;&gt;"",IF(AND(AND(DL321&gt;-1,DL323&gt;-1),OR(DL321&gt;10,DL323&gt;10),ABS(DL321-DL323)&gt;1,IF(OR(DL321&gt;11,DL323&gt;11),ABS(DL321-DL323)=2,TRUE),DL321=INT(DL321),DL323=INT(DL323)),"","Error"),"")</f>
        <v/>
      </c>
      <c r="DM325" s="169"/>
      <c r="DN325" s="169" t="str">
        <f>IF(DV321&lt;&gt;"",IF(AND(AND(DN321&gt;-1,DN323&gt;-1),OR(DN321&gt;10,DN323&gt;10),ABS(DN321-DN323)&gt;1,IF(OR(DN321&gt;11,DN323&gt;11),ABS(DN321-DN323)=2,TRUE),DN321=INT(DN321),DN323=INT(DN323)),"","Error"),"")</f>
        <v/>
      </c>
      <c r="DO325" s="169"/>
      <c r="DP325" s="169" t="str">
        <f>IF(DV321&lt;&gt;"",IF(AND(AND(DP321&gt;-1,DP323&gt;-1),OR(DP321&gt;10,DP323&gt;10),ABS(DP321-DP323)&gt;1,IF(OR(DP321&gt;11,DP323&gt;11),ABS(DP321-DP323)=2,TRUE),DP321=INT(DP321),DP323=INT(DP323)),"","Error"),"")</f>
        <v/>
      </c>
      <c r="DQ325" s="169"/>
      <c r="DR325" s="169" t="str">
        <f>IF(AND(DV321&lt;&gt;"",DR321&lt;&gt;""),IF(AND(AND(DR321&gt;-1,DR323&gt;-1),OR(DR321&gt;10,DR323&gt;10),ABS(DR321-DR323)&gt;1,IF(OR(DR321&gt;11,DR323&gt;11),ABS(DR321-DR323)=2,TRUE),DR321=INT(DR321),DR323=INT(DR323)),"","Error"),"")</f>
        <v/>
      </c>
      <c r="DS325" s="169"/>
      <c r="DT325" s="169" t="str">
        <f>IF(AND(DV321&lt;&gt;"",DT321&lt;&gt;""),IF(AND(AND(DT321&gt;-1,DT323&gt;-1),OR(DT321&gt;10,DT323&gt;10),ABS(DT321-DT323)&gt;1,IF(OR(DT321&gt;11,DT323&gt;11),ABS(DT321-DT323)=2,TRUE),DT321=INT(DT321),DT323=INT(DT323)),"","Error"),"")</f>
        <v/>
      </c>
      <c r="DU325" s="169"/>
      <c r="DV325" s="3"/>
      <c r="DW325" s="129"/>
      <c r="DX325" s="129"/>
      <c r="DY325" s="129"/>
      <c r="DZ325" s="129"/>
      <c r="EA325" s="129"/>
      <c r="EB325" s="129"/>
      <c r="EC325" s="129"/>
      <c r="ED325" s="129"/>
      <c r="EE325" s="129"/>
      <c r="EF325" s="129"/>
      <c r="EG325" s="129"/>
      <c r="EH325" s="129"/>
      <c r="EI325" s="129"/>
      <c r="EJ325" s="3"/>
      <c r="EK325" s="3"/>
      <c r="EL325" s="3"/>
      <c r="EM325" s="3"/>
      <c r="EN325" s="3"/>
      <c r="EO325" s="3"/>
      <c r="EP325" s="3"/>
      <c r="EQ325" s="3"/>
      <c r="ER325" s="3"/>
      <c r="ES325" s="3"/>
      <c r="ET325" s="3"/>
      <c r="EU325" s="3"/>
      <c r="EV325" s="3"/>
      <c r="EW325" s="3"/>
      <c r="EX325" s="3"/>
      <c r="EY325" s="3"/>
      <c r="EZ325" s="3"/>
      <c r="FA325" s="3"/>
      <c r="FB325" s="169" t="str">
        <f>IF(FL321&lt;&gt;"",IF(AND(AND(FB321&gt;-1,FB323&gt;-1),OR(FB321&gt;10,FB323&gt;10),ABS(FB321-FB323)&gt;1,IF(OR(FB321&gt;11,FB323&gt;11),ABS(FB321-FB323)=2,TRUE),FB321=INT(FB321),FB323=INT(FB323)),"","Error"),"")</f>
        <v/>
      </c>
      <c r="FC325" s="169"/>
      <c r="FD325" s="169" t="str">
        <f>IF(FL321&lt;&gt;"",IF(AND(AND(FD321&gt;-1,FD323&gt;-1),OR(FD321&gt;10,FD323&gt;10),ABS(FD321-FD323)&gt;1,IF(OR(FD321&gt;11,FD323&gt;11),ABS(FD321-FD323)=2,TRUE),FD321=INT(FD321),FD323=INT(FD323)),"","Error"),"")</f>
        <v/>
      </c>
      <c r="FE325" s="169"/>
      <c r="FF325" s="169" t="str">
        <f>IF(FL321&lt;&gt;"",IF(AND(AND(FF321&gt;-1,FF323&gt;-1),OR(FF321&gt;10,FF323&gt;10),ABS(FF321-FF323)&gt;1,IF(OR(FF321&gt;11,FF323&gt;11),ABS(FF321-FF323)=2,TRUE),FF321=INT(FF321),FF323=INT(FF323)),"","Error"),"")</f>
        <v/>
      </c>
      <c r="FG325" s="169"/>
      <c r="FH325" s="169" t="str">
        <f>IF(AND(FL321&lt;&gt;"",FH321&lt;&gt;""),IF(AND(AND(FH321&gt;-1,FH323&gt;-1),OR(FH321&gt;10,FH323&gt;10),ABS(FH321-FH323)&gt;1,IF(OR(FH321&gt;11,FH323&gt;11),ABS(FH321-FH323)=2,TRUE),FH321=INT(FH321),FH323=INT(FH323)),"","Error"),"")</f>
        <v/>
      </c>
      <c r="FI325" s="169"/>
      <c r="FJ325" s="169" t="str">
        <f>IF(AND(FL321&lt;&gt;"",FJ321&lt;&gt;""),IF(AND(AND(FJ321&gt;-1,FJ323&gt;-1),OR(FJ321&gt;10,FJ323&gt;10),ABS(FJ321-FJ323)&gt;1,IF(OR(FJ321&gt;11,FJ323&gt;11),ABS(FJ321-FJ323)=2,TRUE),FJ321=INT(FJ321),FJ323=INT(FJ323)),"","Error"),"")</f>
        <v/>
      </c>
      <c r="FK325" s="169"/>
      <c r="FL325" s="3"/>
      <c r="FM325" s="3"/>
      <c r="FN325" s="3"/>
    </row>
    <row r="326" spans="1:170" ht="11.25" customHeight="1">
      <c r="A326" s="259" t="s">
        <v>9</v>
      </c>
      <c r="B326" s="260"/>
      <c r="C326" s="260"/>
      <c r="D326" s="260"/>
      <c r="E326" s="260"/>
      <c r="F326" s="300" t="str">
        <f>Players!$C$1</f>
        <v>Enter Division Name</v>
      </c>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301"/>
      <c r="AF326" s="301"/>
      <c r="AG326" s="301"/>
      <c r="AH326" s="302" t="s">
        <v>10</v>
      </c>
      <c r="AI326" s="303"/>
      <c r="AJ326" s="303"/>
      <c r="AK326" s="306" t="str">
        <f>Players!$G$1</f>
        <v>Enter Date</v>
      </c>
      <c r="AL326" s="307"/>
      <c r="AM326" s="307"/>
      <c r="AN326" s="307"/>
      <c r="AO326" s="308"/>
      <c r="AQ326" s="154" t="str">
        <f>CONCATENATE($A330," ",$D330,","," ",$F328)</f>
        <v>Group: 6, Men's Singles</v>
      </c>
      <c r="AR326" s="155"/>
      <c r="AS326" s="155"/>
      <c r="AT326" s="155"/>
      <c r="AU326" s="155"/>
      <c r="AV326" s="155"/>
      <c r="AW326" s="155"/>
      <c r="AX326" s="155"/>
      <c r="AY326" s="155"/>
      <c r="AZ326" s="155"/>
      <c r="BA326" s="155"/>
      <c r="BB326" s="155"/>
      <c r="BC326" s="156"/>
      <c r="BD326" s="163">
        <f>A347</f>
        <v>1</v>
      </c>
      <c r="BE326" s="164"/>
      <c r="BF326" s="183" t="str">
        <f>C347</f>
        <v>B</v>
      </c>
      <c r="BG326" s="185" t="str">
        <f>IF(VLOOKUP($BF326,$A332:$C344,3,FALSE)=0,"",CONCATENATE(VLOOKUP(VLOOKUP($BF326,$A332:$C344,3,FALSE),Players!$C:$G,4,FALSE)," ",VLOOKUP($BF326,$A332:$C344,3,FALSE)," ",IF(ISERROR(VLOOKUP(VLOOKUP($BF326,$A332:$C344,3,FALSE),Players!$C:$G,5,FALSE)),"()",CONCATENATE("(",VLOOKUP(VLOOKUP($BF326,$A332:$C344,3,FALSE),Players!$C:$G,5,FALSE),")"))))</f>
        <v/>
      </c>
      <c r="BH326" s="186"/>
      <c r="BI326" s="186"/>
      <c r="BJ326" s="186"/>
      <c r="BK326" s="186"/>
      <c r="BL326" s="186"/>
      <c r="BM326" s="186"/>
      <c r="BN326" s="186"/>
      <c r="BO326" s="186"/>
      <c r="BP326" s="186"/>
      <c r="BQ326" s="186"/>
      <c r="BR326" s="186"/>
      <c r="BS326" s="186"/>
      <c r="BT326" s="186"/>
      <c r="BU326" s="187"/>
      <c r="BV326" s="170" t="str">
        <f>IF(D347&lt;&gt;"",D347,"")</f>
        <v/>
      </c>
      <c r="BW326" s="171"/>
      <c r="BX326" s="335" t="str">
        <f>IF(F347&lt;&gt;"",F347,"")</f>
        <v/>
      </c>
      <c r="BY326" s="171"/>
      <c r="BZ326" s="335" t="str">
        <f>IF(H347&lt;&gt;"",H347,"")</f>
        <v/>
      </c>
      <c r="CA326" s="171"/>
      <c r="CB326" s="335" t="str">
        <f>IF(J347&lt;&gt;"",J347,"")</f>
        <v/>
      </c>
      <c r="CC326" s="171"/>
      <c r="CD326" s="335" t="str">
        <f>IF(L347&lt;&gt;"",L347,"")</f>
        <v/>
      </c>
      <c r="CE326" s="337"/>
      <c r="CF326" s="174" t="str">
        <f>IF($CD326=$CD328,IF($CB326=$CB328,IF($BZ326&lt;&gt;"",IF($BZ326&gt;$BZ328,"W","L"),""),IF($CB326&gt;$CB328,"W","L")),IF($CD326&gt;$CD328,"W","L"))</f>
        <v/>
      </c>
      <c r="CG326" s="154" t="str">
        <f>CONCATENATE($A330," ",$D330,","," ",$F328)</f>
        <v>Group: 6, Men's Singles</v>
      </c>
      <c r="CH326" s="155"/>
      <c r="CI326" s="155"/>
      <c r="CJ326" s="155"/>
      <c r="CK326" s="155"/>
      <c r="CL326" s="155"/>
      <c r="CM326" s="155"/>
      <c r="CN326" s="155"/>
      <c r="CO326" s="155"/>
      <c r="CP326" s="155"/>
      <c r="CQ326" s="155"/>
      <c r="CR326" s="155"/>
      <c r="CS326" s="156"/>
      <c r="CT326" s="163">
        <f>O347</f>
        <v>8</v>
      </c>
      <c r="CU326" s="164"/>
      <c r="CV326" s="183" t="str">
        <f>Q347</f>
        <v>D</v>
      </c>
      <c r="CW326" s="185" t="str">
        <f>IF(VLOOKUP($CV326,$A332:$C344,3,FALSE)=0,"",CONCATENATE(VLOOKUP(VLOOKUP($CV326,$A332:$C344,3,FALSE),Players!$C:$G,4,FALSE)," ",VLOOKUP($CV326,$A332:$C344,3,FALSE)," ",IF(ISERROR(VLOOKUP(VLOOKUP($CV326,$A332:$C344,3,FALSE),Players!$C:$G,5,FALSE)),"()",CONCATENATE("(",VLOOKUP(VLOOKUP($CV326,$A332:$C344,3,FALSE),Players!$C:$G,5,FALSE),")"))))</f>
        <v/>
      </c>
      <c r="CX326" s="186"/>
      <c r="CY326" s="186"/>
      <c r="CZ326" s="186"/>
      <c r="DA326" s="186"/>
      <c r="DB326" s="186"/>
      <c r="DC326" s="186"/>
      <c r="DD326" s="186"/>
      <c r="DE326" s="186"/>
      <c r="DF326" s="186"/>
      <c r="DG326" s="186"/>
      <c r="DH326" s="186"/>
      <c r="DI326" s="186"/>
      <c r="DJ326" s="186"/>
      <c r="DK326" s="187"/>
      <c r="DL326" s="170" t="str">
        <f>IF(R347&lt;&gt;"",R347,"")</f>
        <v/>
      </c>
      <c r="DM326" s="171"/>
      <c r="DN326" s="335" t="str">
        <f>IF(T347&lt;&gt;"",T347,"")</f>
        <v/>
      </c>
      <c r="DO326" s="171"/>
      <c r="DP326" s="335" t="str">
        <f>IF(V347&lt;&gt;"",V347,"")</f>
        <v/>
      </c>
      <c r="DQ326" s="171"/>
      <c r="DR326" s="335" t="str">
        <f>IF(X347&lt;&gt;"",X347,"")</f>
        <v/>
      </c>
      <c r="DS326" s="171"/>
      <c r="DT326" s="335" t="str">
        <f>IF(Z347&lt;&gt;"",Z347,"")</f>
        <v/>
      </c>
      <c r="DU326" s="337"/>
      <c r="DV326" s="174" t="str">
        <f>IF($DT326=$DT328,IF($DR326=$DR328,IF($DP326&lt;&gt;"",IF($DP326&gt;$DP328,"W","L"),""),IF($DR326&gt;$DR328,"W","L")),IF($DT326&gt;$DT328,"W","L"))</f>
        <v/>
      </c>
      <c r="DW326" s="154" t="str">
        <f>CONCATENATE($A330," ",$D330,","," ",$F328)</f>
        <v>Group: 6, Men's Singles</v>
      </c>
      <c r="DX326" s="155"/>
      <c r="DY326" s="155"/>
      <c r="DZ326" s="155"/>
      <c r="EA326" s="155"/>
      <c r="EB326" s="155"/>
      <c r="EC326" s="155"/>
      <c r="ED326" s="155"/>
      <c r="EE326" s="155"/>
      <c r="EF326" s="155"/>
      <c r="EG326" s="155"/>
      <c r="EH326" s="155"/>
      <c r="EI326" s="156"/>
      <c r="EJ326" s="163">
        <f>AC347</f>
        <v>15</v>
      </c>
      <c r="EK326" s="164"/>
      <c r="EL326" s="183" t="str">
        <f>AE347</f>
        <v>F</v>
      </c>
      <c r="EM326" s="185" t="str">
        <f>IF(VLOOKUP($EL326,$A332:$C344,3,FALSE)=0,"",CONCATENATE(VLOOKUP(VLOOKUP($EL326,$A332:$C344,3,FALSE),Players!$C:$G,4,FALSE)," ",VLOOKUP($EL326,$A332:$C344,3,FALSE)," ",IF(ISERROR(VLOOKUP(VLOOKUP($EL326,$A332:$C344,3,FALSE),Players!$C:$G,5,FALSE)),"()",CONCATENATE("(",VLOOKUP(VLOOKUP($EL326,$A332:$C344,3,FALSE),Players!$C:$G,5,FALSE),")"))))</f>
        <v/>
      </c>
      <c r="EN326" s="186"/>
      <c r="EO326" s="186"/>
      <c r="EP326" s="186"/>
      <c r="EQ326" s="186"/>
      <c r="ER326" s="186"/>
      <c r="ES326" s="186"/>
      <c r="ET326" s="186"/>
      <c r="EU326" s="186"/>
      <c r="EV326" s="186"/>
      <c r="EW326" s="186"/>
      <c r="EX326" s="186"/>
      <c r="EY326" s="186"/>
      <c r="EZ326" s="186"/>
      <c r="FA326" s="187"/>
      <c r="FB326" s="170" t="str">
        <f>IF(AF347&lt;&gt;"",AF347,"")</f>
        <v/>
      </c>
      <c r="FC326" s="171"/>
      <c r="FD326" s="335" t="str">
        <f>IF(AH347&lt;&gt;"",AH347,"")</f>
        <v/>
      </c>
      <c r="FE326" s="171"/>
      <c r="FF326" s="335" t="str">
        <f>IF(AJ347&lt;&gt;"",AJ347,"")</f>
        <v/>
      </c>
      <c r="FG326" s="171"/>
      <c r="FH326" s="335" t="str">
        <f>IF(AL347&lt;&gt;"",AL347,"")</f>
        <v/>
      </c>
      <c r="FI326" s="171"/>
      <c r="FJ326" s="335" t="str">
        <f>IF(AN347&lt;&gt;"",AN347,"")</f>
        <v/>
      </c>
      <c r="FK326" s="337"/>
      <c r="FL326" s="174" t="str">
        <f>IF($FJ326=$FJ328,IF($FH326=$FH328,IF($FF326&lt;&gt;"",IF($FF326&gt;$FF328,"W","L"),""),IF($FH326&gt;$FH328,"W","L")),IF($FJ326&gt;$FJ328,"W","L"))</f>
        <v/>
      </c>
    </row>
    <row r="327" spans="1:170" ht="11.25" customHeight="1">
      <c r="A327" s="261"/>
      <c r="B327" s="262"/>
      <c r="C327" s="262"/>
      <c r="D327" s="262"/>
      <c r="E327" s="26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F327" s="282"/>
      <c r="AG327" s="282"/>
      <c r="AH327" s="304"/>
      <c r="AI327" s="305"/>
      <c r="AJ327" s="305"/>
      <c r="AK327" s="309"/>
      <c r="AL327" s="309"/>
      <c r="AM327" s="309"/>
      <c r="AN327" s="309"/>
      <c r="AO327" s="310"/>
      <c r="AQ327" s="157"/>
      <c r="AR327" s="158"/>
      <c r="AS327" s="158"/>
      <c r="AT327" s="158"/>
      <c r="AU327" s="158"/>
      <c r="AV327" s="158"/>
      <c r="AW327" s="158"/>
      <c r="AX327" s="158"/>
      <c r="AY327" s="158"/>
      <c r="AZ327" s="158"/>
      <c r="BA327" s="158"/>
      <c r="BB327" s="158"/>
      <c r="BC327" s="159"/>
      <c r="BD327" s="165"/>
      <c r="BE327" s="166"/>
      <c r="BF327" s="184"/>
      <c r="BG327" s="188"/>
      <c r="BH327" s="189"/>
      <c r="BI327" s="189"/>
      <c r="BJ327" s="189"/>
      <c r="BK327" s="189"/>
      <c r="BL327" s="189"/>
      <c r="BM327" s="189"/>
      <c r="BN327" s="189"/>
      <c r="BO327" s="189"/>
      <c r="BP327" s="189"/>
      <c r="BQ327" s="189"/>
      <c r="BR327" s="189"/>
      <c r="BS327" s="189"/>
      <c r="BT327" s="189"/>
      <c r="BU327" s="190"/>
      <c r="BV327" s="172"/>
      <c r="BW327" s="173"/>
      <c r="BX327" s="336"/>
      <c r="BY327" s="173"/>
      <c r="BZ327" s="336"/>
      <c r="CA327" s="173"/>
      <c r="CB327" s="336"/>
      <c r="CC327" s="173"/>
      <c r="CD327" s="336"/>
      <c r="CE327" s="338"/>
      <c r="CF327" s="174"/>
      <c r="CG327" s="157"/>
      <c r="CH327" s="158"/>
      <c r="CI327" s="158"/>
      <c r="CJ327" s="158"/>
      <c r="CK327" s="158"/>
      <c r="CL327" s="158"/>
      <c r="CM327" s="158"/>
      <c r="CN327" s="158"/>
      <c r="CO327" s="158"/>
      <c r="CP327" s="158"/>
      <c r="CQ327" s="158"/>
      <c r="CR327" s="158"/>
      <c r="CS327" s="159"/>
      <c r="CT327" s="165"/>
      <c r="CU327" s="166"/>
      <c r="CV327" s="184"/>
      <c r="CW327" s="188"/>
      <c r="CX327" s="189"/>
      <c r="CY327" s="189"/>
      <c r="CZ327" s="189"/>
      <c r="DA327" s="189"/>
      <c r="DB327" s="189"/>
      <c r="DC327" s="189"/>
      <c r="DD327" s="189"/>
      <c r="DE327" s="189"/>
      <c r="DF327" s="189"/>
      <c r="DG327" s="189"/>
      <c r="DH327" s="189"/>
      <c r="DI327" s="189"/>
      <c r="DJ327" s="189"/>
      <c r="DK327" s="190"/>
      <c r="DL327" s="172"/>
      <c r="DM327" s="173"/>
      <c r="DN327" s="336"/>
      <c r="DO327" s="173"/>
      <c r="DP327" s="336"/>
      <c r="DQ327" s="173"/>
      <c r="DR327" s="336"/>
      <c r="DS327" s="173"/>
      <c r="DT327" s="336"/>
      <c r="DU327" s="338"/>
      <c r="DV327" s="174"/>
      <c r="DW327" s="157"/>
      <c r="DX327" s="158"/>
      <c r="DY327" s="158"/>
      <c r="DZ327" s="158"/>
      <c r="EA327" s="158"/>
      <c r="EB327" s="158"/>
      <c r="EC327" s="158"/>
      <c r="ED327" s="158"/>
      <c r="EE327" s="158"/>
      <c r="EF327" s="158"/>
      <c r="EG327" s="158"/>
      <c r="EH327" s="158"/>
      <c r="EI327" s="159"/>
      <c r="EJ327" s="165"/>
      <c r="EK327" s="166"/>
      <c r="EL327" s="184"/>
      <c r="EM327" s="188"/>
      <c r="EN327" s="189"/>
      <c r="EO327" s="189"/>
      <c r="EP327" s="189"/>
      <c r="EQ327" s="189"/>
      <c r="ER327" s="189"/>
      <c r="ES327" s="189"/>
      <c r="ET327" s="189"/>
      <c r="EU327" s="189"/>
      <c r="EV327" s="189"/>
      <c r="EW327" s="189"/>
      <c r="EX327" s="189"/>
      <c r="EY327" s="189"/>
      <c r="EZ327" s="189"/>
      <c r="FA327" s="190"/>
      <c r="FB327" s="172"/>
      <c r="FC327" s="173"/>
      <c r="FD327" s="336"/>
      <c r="FE327" s="173"/>
      <c r="FF327" s="336"/>
      <c r="FG327" s="173"/>
      <c r="FH327" s="336"/>
      <c r="FI327" s="173"/>
      <c r="FJ327" s="336"/>
      <c r="FK327" s="338"/>
      <c r="FL327" s="174"/>
    </row>
    <row r="328" spans="1:170" ht="11.25" customHeight="1">
      <c r="A328" s="266" t="s">
        <v>11</v>
      </c>
      <c r="B328" s="267"/>
      <c r="C328" s="267"/>
      <c r="D328" s="277" t="s">
        <v>12</v>
      </c>
      <c r="E328" s="278"/>
      <c r="F328" s="280" t="str">
        <f>Players!$A$3</f>
        <v>Men's Singles</v>
      </c>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81"/>
      <c r="AE328" s="281"/>
      <c r="AF328" s="281"/>
      <c r="AG328" s="281"/>
      <c r="AH328" s="302" t="s">
        <v>13</v>
      </c>
      <c r="AI328" s="303"/>
      <c r="AJ328" s="303"/>
      <c r="AK328" s="328" t="s">
        <v>57</v>
      </c>
      <c r="AL328" s="328"/>
      <c r="AM328" s="328"/>
      <c r="AN328" s="328"/>
      <c r="AO328" s="329"/>
      <c r="AQ328" s="157"/>
      <c r="AR328" s="158"/>
      <c r="AS328" s="158"/>
      <c r="AT328" s="158"/>
      <c r="AU328" s="158"/>
      <c r="AV328" s="158"/>
      <c r="AW328" s="158"/>
      <c r="AX328" s="158"/>
      <c r="AY328" s="158"/>
      <c r="AZ328" s="158"/>
      <c r="BA328" s="158"/>
      <c r="BB328" s="158"/>
      <c r="BC328" s="159"/>
      <c r="BD328" s="165"/>
      <c r="BE328" s="166"/>
      <c r="BF328" s="175" t="str">
        <f>C349</f>
        <v>G</v>
      </c>
      <c r="BG328" s="177" t="str">
        <f>IF(VLOOKUP($BF328,$A332:$C344,3,FALSE)=0,"",CONCATENATE(VLOOKUP(VLOOKUP($BF328,$A332:$C344,3,FALSE),Players!$C:$G,4,FALSE)," ",VLOOKUP($BF328,$A332:$C344,3,FALSE)," ",IF(ISERROR(VLOOKUP(VLOOKUP($BF328,$A332:$C344,3,FALSE),Players!$C:$G,5,FALSE)),"()",CONCATENATE("(",VLOOKUP(VLOOKUP($BF328,$A332:$C344,3,FALSE),Players!$C:$G,5,FALSE),")"))))</f>
        <v/>
      </c>
      <c r="BH328" s="178"/>
      <c r="BI328" s="178"/>
      <c r="BJ328" s="178"/>
      <c r="BK328" s="178"/>
      <c r="BL328" s="178"/>
      <c r="BM328" s="178"/>
      <c r="BN328" s="178"/>
      <c r="BO328" s="178"/>
      <c r="BP328" s="178"/>
      <c r="BQ328" s="178"/>
      <c r="BR328" s="178"/>
      <c r="BS328" s="178"/>
      <c r="BT328" s="178"/>
      <c r="BU328" s="179"/>
      <c r="BV328" s="150" t="str">
        <f>IF(D349&lt;&gt;"",D349,"")</f>
        <v/>
      </c>
      <c r="BW328" s="151"/>
      <c r="BX328" s="288" t="str">
        <f>IF(F349&lt;&gt;"",F349,"")</f>
        <v/>
      </c>
      <c r="BY328" s="151"/>
      <c r="BZ328" s="288" t="str">
        <f>IF(H349&lt;&gt;"",H349,"")</f>
        <v/>
      </c>
      <c r="CA328" s="151"/>
      <c r="CB328" s="288" t="str">
        <f>IF(J349&lt;&gt;"",J349,"")</f>
        <v/>
      </c>
      <c r="CC328" s="151"/>
      <c r="CD328" s="288" t="str">
        <f>IF(L349&lt;&gt;"",L349,"")</f>
        <v/>
      </c>
      <c r="CE328" s="332"/>
      <c r="CF328" s="174" t="str">
        <f>IF($CF326&lt;&gt;"",IF(CF326="W","L","W"),"")</f>
        <v/>
      </c>
      <c r="CG328" s="157"/>
      <c r="CH328" s="158"/>
      <c r="CI328" s="158"/>
      <c r="CJ328" s="158"/>
      <c r="CK328" s="158"/>
      <c r="CL328" s="158"/>
      <c r="CM328" s="158"/>
      <c r="CN328" s="158"/>
      <c r="CO328" s="158"/>
      <c r="CP328" s="158"/>
      <c r="CQ328" s="158"/>
      <c r="CR328" s="158"/>
      <c r="CS328" s="159"/>
      <c r="CT328" s="165"/>
      <c r="CU328" s="166"/>
      <c r="CV328" s="175" t="str">
        <f>Q349</f>
        <v>F</v>
      </c>
      <c r="CW328" s="177" t="str">
        <f>IF(VLOOKUP($CV328,$A332:$C344,3,FALSE)=0,"",CONCATENATE(VLOOKUP(VLOOKUP($CV328,$A332:$C344,3,FALSE),Players!$C:$G,4,FALSE)," ",VLOOKUP($CV328,$A332:$C344,3,FALSE)," ",IF(ISERROR(VLOOKUP(VLOOKUP($CV328,$A332:$C344,3,FALSE),Players!$C:$G,5,FALSE)),"()",CONCATENATE("(",VLOOKUP(VLOOKUP($CV328,$A332:$C344,3,FALSE),Players!$C:$G,5,FALSE),")"))))</f>
        <v/>
      </c>
      <c r="CX328" s="178"/>
      <c r="CY328" s="178"/>
      <c r="CZ328" s="178"/>
      <c r="DA328" s="178"/>
      <c r="DB328" s="178"/>
      <c r="DC328" s="178"/>
      <c r="DD328" s="178"/>
      <c r="DE328" s="178"/>
      <c r="DF328" s="178"/>
      <c r="DG328" s="178"/>
      <c r="DH328" s="178"/>
      <c r="DI328" s="178"/>
      <c r="DJ328" s="178"/>
      <c r="DK328" s="179"/>
      <c r="DL328" s="150" t="str">
        <f>IF(R349&lt;&gt;"",R349,"")</f>
        <v/>
      </c>
      <c r="DM328" s="151"/>
      <c r="DN328" s="288" t="str">
        <f>IF(T349&lt;&gt;"",T349,"")</f>
        <v/>
      </c>
      <c r="DO328" s="151"/>
      <c r="DP328" s="288" t="str">
        <f>IF(V349&lt;&gt;"",V349,"")</f>
        <v/>
      </c>
      <c r="DQ328" s="151"/>
      <c r="DR328" s="288" t="str">
        <f>IF(X349&lt;&gt;"",X349,"")</f>
        <v/>
      </c>
      <c r="DS328" s="151"/>
      <c r="DT328" s="288" t="str">
        <f>IF(Z349&lt;&gt;"",Z349,"")</f>
        <v/>
      </c>
      <c r="DU328" s="332"/>
      <c r="DV328" s="174" t="str">
        <f>IF($DV326&lt;&gt;"",IF(DV326="W","L","W"),"")</f>
        <v/>
      </c>
      <c r="DW328" s="157"/>
      <c r="DX328" s="158"/>
      <c r="DY328" s="158"/>
      <c r="DZ328" s="158"/>
      <c r="EA328" s="158"/>
      <c r="EB328" s="158"/>
      <c r="EC328" s="158"/>
      <c r="ED328" s="158"/>
      <c r="EE328" s="158"/>
      <c r="EF328" s="158"/>
      <c r="EG328" s="158"/>
      <c r="EH328" s="158"/>
      <c r="EI328" s="159"/>
      <c r="EJ328" s="165"/>
      <c r="EK328" s="166"/>
      <c r="EL328" s="175" t="str">
        <f>AE349</f>
        <v>G</v>
      </c>
      <c r="EM328" s="177" t="str">
        <f>IF(VLOOKUP($EL328,$A332:$C344,3,FALSE)=0,"",CONCATENATE(VLOOKUP(VLOOKUP($EL328,$A332:$C344,3,FALSE),Players!$C:$G,4,FALSE)," ",VLOOKUP($EL328,$A332:$C344,3,FALSE)," ",IF(ISERROR(VLOOKUP(VLOOKUP($EL328,$A332:$C344,3,FALSE),Players!$C:$G,5,FALSE)),"()",CONCATENATE("(",VLOOKUP(VLOOKUP($EL328,$A332:$C344,3,FALSE),Players!$C:$G,5,FALSE),")"))))</f>
        <v/>
      </c>
      <c r="EN328" s="178"/>
      <c r="EO328" s="178"/>
      <c r="EP328" s="178"/>
      <c r="EQ328" s="178"/>
      <c r="ER328" s="178"/>
      <c r="ES328" s="178"/>
      <c r="ET328" s="178"/>
      <c r="EU328" s="178"/>
      <c r="EV328" s="178"/>
      <c r="EW328" s="178"/>
      <c r="EX328" s="178"/>
      <c r="EY328" s="178"/>
      <c r="EZ328" s="178"/>
      <c r="FA328" s="179"/>
      <c r="FB328" s="150" t="str">
        <f>IF(AF349&lt;&gt;"",AF349,"")</f>
        <v/>
      </c>
      <c r="FC328" s="151"/>
      <c r="FD328" s="288" t="str">
        <f>IF(AH349&lt;&gt;"",AH349,"")</f>
        <v/>
      </c>
      <c r="FE328" s="151"/>
      <c r="FF328" s="288" t="str">
        <f>IF(AJ349&lt;&gt;"",AJ349,"")</f>
        <v/>
      </c>
      <c r="FG328" s="151"/>
      <c r="FH328" s="288" t="str">
        <f>IF(AL349&lt;&gt;"",AL349,"")</f>
        <v/>
      </c>
      <c r="FI328" s="151"/>
      <c r="FJ328" s="288" t="str">
        <f>IF(AN349&lt;&gt;"",AN349,"")</f>
        <v/>
      </c>
      <c r="FK328" s="332"/>
      <c r="FL328" s="174" t="str">
        <f>IF($FL326&lt;&gt;"",IF(FL326="W","L","W"),"")</f>
        <v/>
      </c>
    </row>
    <row r="329" spans="1:170" ht="11.25" customHeight="1" thickBot="1">
      <c r="A329" s="275"/>
      <c r="B329" s="276"/>
      <c r="C329" s="276"/>
      <c r="D329" s="279"/>
      <c r="E329" s="279"/>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82"/>
      <c r="AE329" s="282"/>
      <c r="AF329" s="282"/>
      <c r="AG329" s="282"/>
      <c r="AH329" s="304"/>
      <c r="AI329" s="305"/>
      <c r="AJ329" s="305"/>
      <c r="AK329" s="330"/>
      <c r="AL329" s="330"/>
      <c r="AM329" s="330"/>
      <c r="AN329" s="330"/>
      <c r="AO329" s="331"/>
      <c r="AQ329" s="160"/>
      <c r="AR329" s="161"/>
      <c r="AS329" s="161"/>
      <c r="AT329" s="161"/>
      <c r="AU329" s="161"/>
      <c r="AV329" s="161"/>
      <c r="AW329" s="161"/>
      <c r="AX329" s="161"/>
      <c r="AY329" s="161"/>
      <c r="AZ329" s="161"/>
      <c r="BA329" s="161"/>
      <c r="BB329" s="161"/>
      <c r="BC329" s="162"/>
      <c r="BD329" s="167"/>
      <c r="BE329" s="168"/>
      <c r="BF329" s="176"/>
      <c r="BG329" s="180"/>
      <c r="BH329" s="181"/>
      <c r="BI329" s="181"/>
      <c r="BJ329" s="181"/>
      <c r="BK329" s="181"/>
      <c r="BL329" s="181"/>
      <c r="BM329" s="181"/>
      <c r="BN329" s="181"/>
      <c r="BO329" s="181"/>
      <c r="BP329" s="181"/>
      <c r="BQ329" s="181"/>
      <c r="BR329" s="181"/>
      <c r="BS329" s="181"/>
      <c r="BT329" s="181"/>
      <c r="BU329" s="182"/>
      <c r="BV329" s="152"/>
      <c r="BW329" s="153"/>
      <c r="BX329" s="333"/>
      <c r="BY329" s="153"/>
      <c r="BZ329" s="333"/>
      <c r="CA329" s="153"/>
      <c r="CB329" s="333"/>
      <c r="CC329" s="153"/>
      <c r="CD329" s="333"/>
      <c r="CE329" s="334"/>
      <c r="CF329" s="174"/>
      <c r="CG329" s="160"/>
      <c r="CH329" s="161"/>
      <c r="CI329" s="161"/>
      <c r="CJ329" s="161"/>
      <c r="CK329" s="161"/>
      <c r="CL329" s="161"/>
      <c r="CM329" s="161"/>
      <c r="CN329" s="161"/>
      <c r="CO329" s="161"/>
      <c r="CP329" s="161"/>
      <c r="CQ329" s="161"/>
      <c r="CR329" s="161"/>
      <c r="CS329" s="162"/>
      <c r="CT329" s="167"/>
      <c r="CU329" s="168"/>
      <c r="CV329" s="176"/>
      <c r="CW329" s="180"/>
      <c r="CX329" s="181"/>
      <c r="CY329" s="181"/>
      <c r="CZ329" s="181"/>
      <c r="DA329" s="181"/>
      <c r="DB329" s="181"/>
      <c r="DC329" s="181"/>
      <c r="DD329" s="181"/>
      <c r="DE329" s="181"/>
      <c r="DF329" s="181"/>
      <c r="DG329" s="181"/>
      <c r="DH329" s="181"/>
      <c r="DI329" s="181"/>
      <c r="DJ329" s="181"/>
      <c r="DK329" s="182"/>
      <c r="DL329" s="152"/>
      <c r="DM329" s="153"/>
      <c r="DN329" s="333"/>
      <c r="DO329" s="153"/>
      <c r="DP329" s="333"/>
      <c r="DQ329" s="153"/>
      <c r="DR329" s="333"/>
      <c r="DS329" s="153"/>
      <c r="DT329" s="333"/>
      <c r="DU329" s="334"/>
      <c r="DV329" s="174"/>
      <c r="DW329" s="160"/>
      <c r="DX329" s="161"/>
      <c r="DY329" s="161"/>
      <c r="DZ329" s="161"/>
      <c r="EA329" s="161"/>
      <c r="EB329" s="161"/>
      <c r="EC329" s="161"/>
      <c r="ED329" s="161"/>
      <c r="EE329" s="161"/>
      <c r="EF329" s="161"/>
      <c r="EG329" s="161"/>
      <c r="EH329" s="161"/>
      <c r="EI329" s="162"/>
      <c r="EJ329" s="167"/>
      <c r="EK329" s="168"/>
      <c r="EL329" s="176"/>
      <c r="EM329" s="180"/>
      <c r="EN329" s="181"/>
      <c r="EO329" s="181"/>
      <c r="EP329" s="181"/>
      <c r="EQ329" s="181"/>
      <c r="ER329" s="181"/>
      <c r="ES329" s="181"/>
      <c r="ET329" s="181"/>
      <c r="EU329" s="181"/>
      <c r="EV329" s="181"/>
      <c r="EW329" s="181"/>
      <c r="EX329" s="181"/>
      <c r="EY329" s="181"/>
      <c r="EZ329" s="181"/>
      <c r="FA329" s="182"/>
      <c r="FB329" s="152"/>
      <c r="FC329" s="153"/>
      <c r="FD329" s="333"/>
      <c r="FE329" s="153"/>
      <c r="FF329" s="333"/>
      <c r="FG329" s="153"/>
      <c r="FH329" s="333"/>
      <c r="FI329" s="153"/>
      <c r="FJ329" s="333"/>
      <c r="FK329" s="334"/>
      <c r="FL329" s="174"/>
    </row>
    <row r="330" spans="1:170" ht="11.25" customHeight="1">
      <c r="A330" s="259" t="s">
        <v>15</v>
      </c>
      <c r="B330" s="260"/>
      <c r="C330" s="260"/>
      <c r="D330" s="264">
        <v>6</v>
      </c>
      <c r="E330" s="264"/>
      <c r="F330" s="266" t="s">
        <v>16</v>
      </c>
      <c r="G330" s="267"/>
      <c r="H330" s="267"/>
      <c r="I330" s="283"/>
      <c r="J330" s="284"/>
      <c r="K330" s="284"/>
      <c r="L330" s="284"/>
      <c r="M330" s="284"/>
      <c r="N330" s="264"/>
      <c r="O330" s="264"/>
      <c r="P330" s="264"/>
      <c r="Q330" s="264"/>
      <c r="R330" s="264"/>
      <c r="S330" s="264"/>
      <c r="T330" s="264"/>
      <c r="U330" s="264"/>
      <c r="V330" s="264"/>
      <c r="W330" s="325"/>
      <c r="X330" s="150" t="s">
        <v>17</v>
      </c>
      <c r="Y330" s="270"/>
      <c r="Z330" s="288" t="s">
        <v>18</v>
      </c>
      <c r="AA330" s="270"/>
      <c r="AB330" s="288" t="s">
        <v>19</v>
      </c>
      <c r="AC330" s="270"/>
      <c r="AD330" s="288" t="s">
        <v>20</v>
      </c>
      <c r="AE330" s="270"/>
      <c r="AF330" s="288" t="s">
        <v>43</v>
      </c>
      <c r="AG330" s="270"/>
      <c r="AH330" s="288" t="s">
        <v>52</v>
      </c>
      <c r="AI330" s="270"/>
      <c r="AJ330" s="288" t="s">
        <v>60</v>
      </c>
      <c r="AK330" s="368"/>
      <c r="AL330" s="292" t="s">
        <v>21</v>
      </c>
      <c r="AM330" s="293"/>
      <c r="AN330" s="296" t="s">
        <v>22</v>
      </c>
      <c r="AO330" s="297"/>
      <c r="AQ330" s="126"/>
      <c r="AR330" s="126"/>
      <c r="AS330" s="126"/>
      <c r="AT330" s="126"/>
      <c r="AU330" s="126"/>
      <c r="AV330" s="126"/>
      <c r="AW330" s="126"/>
      <c r="AX330" s="126"/>
      <c r="AY330" s="126"/>
      <c r="AZ330" s="126"/>
      <c r="BA330" s="126"/>
      <c r="BB330" s="126"/>
      <c r="BC330" s="126"/>
      <c r="BV330" s="169" t="str">
        <f>IF(CF326&lt;&gt;"",IF(AND(AND(BV326&gt;-1,BV328&gt;-1),OR(BV326&gt;10,BV328&gt;10),ABS(BV326-BV328)&gt;1,IF(OR(BV326&gt;11,BV328&gt;11),ABS(BV326-BV328)=2,TRUE),BV326=INT(BV326),BV328=INT(BV328)),"","Error"),"")</f>
        <v/>
      </c>
      <c r="BW330" s="169"/>
      <c r="BX330" s="169" t="str">
        <f>IF(CF326&lt;&gt;"",IF(AND(AND(BX326&gt;-1,BX328&gt;-1),OR(BX326&gt;10,BX328&gt;10),ABS(BX326-BX328)&gt;1,IF(OR(BX326&gt;11,BX328&gt;11),ABS(BX326-BX328)=2,TRUE),BX326=INT(BX326),BX328=INT(BX328)),"","Error"),"")</f>
        <v/>
      </c>
      <c r="BY330" s="169"/>
      <c r="BZ330" s="169" t="str">
        <f>IF(CF326&lt;&gt;"",IF(AND(AND(BZ326&gt;-1,BZ328&gt;-1),OR(BZ326&gt;10,BZ328&gt;10),ABS(BZ326-BZ328)&gt;1,IF(OR(BZ326&gt;11,BZ328&gt;11),ABS(BZ326-BZ328)=2,TRUE),BZ326=INT(BZ326),BZ328=INT(BZ328)),"","Error"),"")</f>
        <v/>
      </c>
      <c r="CA330" s="169"/>
      <c r="CB330" s="169" t="str">
        <f>IF(AND(CF326&lt;&gt;"",CB326&lt;&gt;""),IF(AND(AND(CB326&gt;-1,CB328&gt;-1),OR(CB326&gt;10,CB328&gt;10),ABS(CB326-CB328)&gt;1,IF(OR(CB326&gt;11,CB328&gt;11),ABS(CB326-CB328)=2,TRUE),CB326=INT(CB326),CB328=INT(CB328)),"","Error"),"")</f>
        <v/>
      </c>
      <c r="CC330" s="169"/>
      <c r="CD330" s="169" t="str">
        <f>IF(AND(CF326&lt;&gt;"",CD326&lt;&gt;""),IF(AND(AND(CD326&gt;-1,CD328&gt;-1),OR(CD326&gt;10,CD328&gt;10),ABS(CD326-CD328)&gt;1,IF(OR(CD326&gt;11,CD328&gt;11),ABS(CD326-CD328)=2,TRUE),CD326=INT(CD326),CD328=INT(CD328)),"","Error"),"")</f>
        <v/>
      </c>
      <c r="CE330" s="169"/>
      <c r="CG330" s="126"/>
      <c r="CH330" s="126"/>
      <c r="CI330" s="126"/>
      <c r="CJ330" s="126"/>
      <c r="CK330" s="126"/>
      <c r="CL330" s="126"/>
      <c r="CM330" s="126"/>
      <c r="CN330" s="126"/>
      <c r="CO330" s="126"/>
      <c r="CP330" s="126"/>
      <c r="CQ330" s="126"/>
      <c r="CR330" s="126"/>
      <c r="CS330" s="126"/>
      <c r="DL330" s="169" t="str">
        <f>IF(DV326&lt;&gt;"",IF(AND(AND(DL326&gt;-1,DL328&gt;-1),OR(DL326&gt;10,DL328&gt;10),ABS(DL326-DL328)&gt;1,IF(OR(DL326&gt;11,DL328&gt;11),ABS(DL326-DL328)=2,TRUE),DL326=INT(DL326),DL328=INT(DL328)),"","Error"),"")</f>
        <v/>
      </c>
      <c r="DM330" s="169"/>
      <c r="DN330" s="169" t="str">
        <f>IF(DV326&lt;&gt;"",IF(AND(AND(DN326&gt;-1,DN328&gt;-1),OR(DN326&gt;10,DN328&gt;10),ABS(DN326-DN328)&gt;1,IF(OR(DN326&gt;11,DN328&gt;11),ABS(DN326-DN328)=2,TRUE),DN326=INT(DN326),DN328=INT(DN328)),"","Error"),"")</f>
        <v/>
      </c>
      <c r="DO330" s="169"/>
      <c r="DP330" s="169" t="str">
        <f>IF(DV326&lt;&gt;"",IF(AND(AND(DP326&gt;-1,DP328&gt;-1),OR(DP326&gt;10,DP328&gt;10),ABS(DP326-DP328)&gt;1,IF(OR(DP326&gt;11,DP328&gt;11),ABS(DP326-DP328)=2,TRUE),DP326=INT(DP326),DP328=INT(DP328)),"","Error"),"")</f>
        <v/>
      </c>
      <c r="DQ330" s="169"/>
      <c r="DR330" s="169" t="str">
        <f>IF(AND(DV326&lt;&gt;"",DR326&lt;&gt;""),IF(AND(AND(DR326&gt;-1,DR328&gt;-1),OR(DR326&gt;10,DR328&gt;10),ABS(DR326-DR328)&gt;1,IF(OR(DR326&gt;11,DR328&gt;11),ABS(DR326-DR328)=2,TRUE),DR326=INT(DR326),DR328=INT(DR328)),"","Error"),"")</f>
        <v/>
      </c>
      <c r="DS330" s="169"/>
      <c r="DT330" s="169" t="str">
        <f>IF(AND(DV326&lt;&gt;"",DT326&lt;&gt;""),IF(AND(AND(DT326&gt;-1,DT328&gt;-1),OR(DT326&gt;10,DT328&gt;10),ABS(DT326-DT328)&gt;1,IF(OR(DT326&gt;11,DT328&gt;11),ABS(DT326-DT328)=2,TRUE),DT326=INT(DT326),DT328=INT(DT328)),"","Error"),"")</f>
        <v/>
      </c>
      <c r="DU330" s="169"/>
      <c r="DW330" s="126"/>
      <c r="DX330" s="126"/>
      <c r="DY330" s="126"/>
      <c r="DZ330" s="126"/>
      <c r="EA330" s="126"/>
      <c r="EB330" s="126"/>
      <c r="EC330" s="126"/>
      <c r="ED330" s="126"/>
      <c r="EE330" s="126"/>
      <c r="EF330" s="126"/>
      <c r="EG330" s="126"/>
      <c r="EH330" s="126"/>
      <c r="EI330" s="126"/>
      <c r="FB330" s="169" t="str">
        <f>IF(FL326&lt;&gt;"",IF(AND(AND(FB326&gt;-1,FB328&gt;-1),OR(FB326&gt;10,FB328&gt;10),ABS(FB326-FB328)&gt;1,IF(OR(FB326&gt;11,FB328&gt;11),ABS(FB326-FB328)=2,TRUE),FB326=INT(FB326),FB328=INT(FB328)),"","Error"),"")</f>
        <v/>
      </c>
      <c r="FC330" s="169"/>
      <c r="FD330" s="169" t="str">
        <f>IF(FL326&lt;&gt;"",IF(AND(AND(FD326&gt;-1,FD328&gt;-1),OR(FD326&gt;10,FD328&gt;10),ABS(FD326-FD328)&gt;1,IF(OR(FD326&gt;11,FD328&gt;11),ABS(FD326-FD328)=2,TRUE),FD326=INT(FD326),FD328=INT(FD328)),"","Error"),"")</f>
        <v/>
      </c>
      <c r="FE330" s="169"/>
      <c r="FF330" s="169" t="str">
        <f>IF(FL326&lt;&gt;"",IF(AND(AND(FF326&gt;-1,FF328&gt;-1),OR(FF326&gt;10,FF328&gt;10),ABS(FF326-FF328)&gt;1,IF(OR(FF326&gt;11,FF328&gt;11),ABS(FF326-FF328)=2,TRUE),FF326=INT(FF326),FF328=INT(FF328)),"","Error"),"")</f>
        <v/>
      </c>
      <c r="FG330" s="169"/>
      <c r="FH330" s="169" t="str">
        <f>IF(AND(FL326&lt;&gt;"",FH326&lt;&gt;""),IF(AND(AND(FH326&gt;-1,FH328&gt;-1),OR(FH326&gt;10,FH328&gt;10),ABS(FH326-FH328)&gt;1,IF(OR(FH326&gt;11,FH328&gt;11),ABS(FH326-FH328)=2,TRUE),FH326=INT(FH326),FH328=INT(FH328)),"","Error"),"")</f>
        <v/>
      </c>
      <c r="FI330" s="169"/>
      <c r="FJ330" s="169" t="str">
        <f>IF(AND(FL326&lt;&gt;"",FJ326&lt;&gt;""),IF(AND(AND(FJ326&gt;-1,FJ328&gt;-1),OR(FJ326&gt;10,FJ328&gt;10),ABS(FJ326-FJ328)&gt;1,IF(OR(FJ326&gt;11,FJ328&gt;11),ABS(FJ326-FJ328)=2,TRUE),FJ326=INT(FJ326),FJ328=INT(FJ328)),"","Error"),"")</f>
        <v/>
      </c>
      <c r="FK330" s="169"/>
    </row>
    <row r="331" spans="1:170" ht="11.25" customHeight="1" thickBot="1">
      <c r="A331" s="261"/>
      <c r="B331" s="262"/>
      <c r="C331" s="262"/>
      <c r="D331" s="326"/>
      <c r="E331" s="326"/>
      <c r="F331" s="275"/>
      <c r="G331" s="276"/>
      <c r="H331" s="276"/>
      <c r="I331" s="286"/>
      <c r="J331" s="286"/>
      <c r="K331" s="286"/>
      <c r="L331" s="286"/>
      <c r="M331" s="286"/>
      <c r="N331" s="326"/>
      <c r="O331" s="326"/>
      <c r="P331" s="326"/>
      <c r="Q331" s="326"/>
      <c r="R331" s="326"/>
      <c r="S331" s="326"/>
      <c r="T331" s="326"/>
      <c r="U331" s="326"/>
      <c r="V331" s="326"/>
      <c r="W331" s="327"/>
      <c r="X331" s="194"/>
      <c r="Y331" s="195"/>
      <c r="Z331" s="289"/>
      <c r="AA331" s="195"/>
      <c r="AB331" s="289"/>
      <c r="AC331" s="195"/>
      <c r="AD331" s="289"/>
      <c r="AE331" s="195"/>
      <c r="AF331" s="289"/>
      <c r="AG331" s="195"/>
      <c r="AH331" s="289"/>
      <c r="AI331" s="195"/>
      <c r="AJ331" s="289"/>
      <c r="AK331" s="369"/>
      <c r="AL331" s="294"/>
      <c r="AM331" s="295"/>
      <c r="AN331" s="298"/>
      <c r="AO331" s="299"/>
      <c r="AQ331" s="126"/>
      <c r="AR331" s="126"/>
      <c r="AS331" s="126"/>
      <c r="AT331" s="126"/>
      <c r="AU331" s="126"/>
      <c r="AV331" s="126"/>
      <c r="AW331" s="126"/>
      <c r="AX331" s="126"/>
      <c r="AY331" s="126"/>
      <c r="AZ331" s="126"/>
      <c r="BA331" s="126"/>
      <c r="BB331" s="126"/>
      <c r="BC331" s="126"/>
      <c r="CG331" s="126"/>
      <c r="CH331" s="126"/>
      <c r="CI331" s="126"/>
      <c r="CJ331" s="126"/>
      <c r="CK331" s="126"/>
      <c r="CL331" s="126"/>
      <c r="CM331" s="126"/>
      <c r="CN331" s="126"/>
      <c r="CO331" s="126"/>
      <c r="CP331" s="126"/>
      <c r="CQ331" s="126"/>
      <c r="CR331" s="126"/>
      <c r="CS331" s="126"/>
      <c r="DW331" s="126"/>
      <c r="DX331" s="126"/>
      <c r="DY331" s="126"/>
      <c r="DZ331" s="126"/>
      <c r="EA331" s="126"/>
      <c r="EB331" s="126"/>
      <c r="EC331" s="126"/>
      <c r="ED331" s="126"/>
      <c r="EE331" s="126"/>
      <c r="EF331" s="126"/>
      <c r="EG331" s="126"/>
      <c r="EH331" s="126"/>
      <c r="EI331" s="126"/>
    </row>
    <row r="332" spans="1:170" ht="11.25" customHeight="1">
      <c r="A332" s="210" t="str">
        <f>X330</f>
        <v>A</v>
      </c>
      <c r="B332" s="211"/>
      <c r="C332" s="357"/>
      <c r="D332" s="343"/>
      <c r="E332" s="343"/>
      <c r="F332" s="343"/>
      <c r="G332" s="343"/>
      <c r="H332" s="343"/>
      <c r="I332" s="343"/>
      <c r="J332" s="343"/>
      <c r="K332" s="343"/>
      <c r="L332" s="343"/>
      <c r="M332" s="215"/>
      <c r="N332" s="215"/>
      <c r="O332" s="215"/>
      <c r="P332" s="343"/>
      <c r="Q332" s="343"/>
      <c r="R332" s="343"/>
      <c r="S332" s="343"/>
      <c r="T332" s="343"/>
      <c r="U332" s="343"/>
      <c r="V332" s="343"/>
      <c r="W332" s="344"/>
      <c r="X332" s="365"/>
      <c r="Y332" s="366"/>
      <c r="Z332" s="252" t="str">
        <f>IF($D328="1P",IF(AN363=AN365,IF(AL363=AL365,IF(AJ363&lt;&gt;"",IF(AJ363&gt;AJ365,"W","L"),""),IF(AL363&gt;AL365,"W","L")),IF(AN363&gt;AN365,"W","L")),IF(AN351=AN353,IF(AL351=AL353,IF(AJ351&lt;&gt;"",IF(AJ351&gt;AJ353,"W","L"),""),IF(AL351&gt;AL353,"W","L")),IF(AN351&gt;AN353,"W","L")))</f>
        <v/>
      </c>
      <c r="AA332" s="253"/>
      <c r="AB332" s="252" t="str">
        <f>IF($D328="1P",IF(AN351=AN353,IF(AL351=AL353,IF(AJ351&lt;&gt;"",IF(AJ351&gt;AJ353,"W","L"),""),IF(AL351&gt;AL353,"W","L")),IF(AN351&gt;AN353,"W","L")),IF(Z367=Z369,IF(X367=X369,IF(V367&lt;&gt;"",IF(V367&gt;V369,"W","L"),""),IF(X367&gt;X369,"W","L")),IF(Z367&gt;Z369,"W","L")))</f>
        <v/>
      </c>
      <c r="AC332" s="253"/>
      <c r="AD332" s="252" t="str">
        <f>IF($D328="1P",IF(Z367=Z369,IF(X367=X369,IF(V367&lt;&gt;"",IF(V367&gt;V369,"W","L"),""),IF(X367&gt;X369,"W","L")),IF(Z367&gt;Z369,"W","L")),IF(Z355=Z357,IF(X355=X357,IF(V355&lt;&gt;"",IF(V355&gt;V357,"W","L"),""),IF(X355&gt;X357,"W","L")),IF(Z355&gt;Z357,"W","L")))</f>
        <v/>
      </c>
      <c r="AE332" s="253"/>
      <c r="AF332" s="252" t="str">
        <f>IF($D328="1P",IF(Z355=Z357,IF(X355=X357,IF(V355&lt;&gt;"",IF(V355&gt;V357,"W","L"),""),IF(X355&gt;X357,"W","L")),IF(Z355&gt;Z357,"W","L")),IF(L371=L373,IF(J371=J373,IF(H371&lt;&gt;"",IF(H371&gt;H373,"W","L"),""),IF(J371&gt;J698,"W","L")),IF(L371&gt;L373,"W","L")))</f>
        <v/>
      </c>
      <c r="AG332" s="253"/>
      <c r="AH332" s="252" t="str">
        <f>IF($D328="1P",IF(L371=L373,IF(J371=J373,IF(H371&lt;&gt;"",IF(H371&gt;H373,"W","L"),""),IF(J371&gt;J373,"W","L")),IF(L371&gt;L373,"W","L")),IF(AN363=AN365,IF(AL363=AL365,IF(AJ363&lt;&gt;"",IF(AJ363&gt;AJ365,"W","L"),""),IF(AL363&gt;AL365,"W","L")),IF(AN363&gt;AN365,"W","L")))</f>
        <v/>
      </c>
      <c r="AI332" s="253"/>
      <c r="AJ332" s="252" t="str">
        <f>IF($D328="1P",IF(L359=L361,IF(J359=J361,IF(H359&lt;&gt;"",IF(H359&gt;H361,"W","L"),""),IF(J359&gt;J361,"W","L")),IF(L359&gt;L361,"W","L")),IF(L359=L361,IF(J359=J361,IF(H359&lt;&gt;"",IF(H359&gt;H361,"W","L"),""),IF(J359&gt;J361,"W","L")),IF(L359&gt;L361,"W","L")))</f>
        <v/>
      </c>
      <c r="AK332" s="253"/>
      <c r="AL332" s="254" t="str">
        <f>IF(OR(COUNTIF(X332:AJ332,"W"),COUNTIF(X332:AJ332,"L")),COUNTIF(X332:AJ332,"W")*2+COUNTIF(X332:AJ332,"L"),"")</f>
        <v/>
      </c>
      <c r="AM332" s="255"/>
      <c r="AN332" s="256" t="str">
        <f>IF(AL332&lt;&gt;"",RANK(AL332,AL332:AL344,0),"")</f>
        <v/>
      </c>
      <c r="AO332" s="257"/>
      <c r="AQ332" s="127"/>
      <c r="AR332" s="127"/>
      <c r="AS332" s="127"/>
      <c r="AT332" s="127"/>
      <c r="AU332" s="127"/>
      <c r="AV332" s="127"/>
      <c r="AW332" s="127"/>
      <c r="AX332" s="127"/>
      <c r="AY332" s="127"/>
      <c r="AZ332" s="127"/>
      <c r="BA332" s="127"/>
      <c r="BB332" s="127"/>
      <c r="BC332" s="127"/>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127"/>
      <c r="CH332" s="127"/>
      <c r="CI332" s="127"/>
      <c r="CJ332" s="127"/>
      <c r="CK332" s="127"/>
      <c r="CL332" s="127"/>
      <c r="CM332" s="127"/>
      <c r="CN332" s="127"/>
      <c r="CO332" s="127"/>
      <c r="CP332" s="127"/>
      <c r="CQ332" s="127"/>
      <c r="CR332" s="127"/>
      <c r="CS332" s="127"/>
      <c r="CT332" s="40"/>
      <c r="CU332" s="40"/>
      <c r="CV332" s="40"/>
      <c r="CW332" s="40"/>
      <c r="CX332" s="40"/>
      <c r="CY332" s="40"/>
      <c r="CZ332" s="40"/>
      <c r="DA332" s="40"/>
      <c r="DB332" s="40"/>
      <c r="DC332" s="40"/>
      <c r="DD332" s="40"/>
      <c r="DE332" s="40"/>
      <c r="DF332" s="40"/>
      <c r="DG332" s="40"/>
      <c r="DH332" s="40"/>
      <c r="DI332" s="40"/>
      <c r="DJ332" s="40"/>
      <c r="DK332" s="40"/>
      <c r="DL332" s="40"/>
      <c r="DM332" s="40"/>
      <c r="DN332" s="40"/>
      <c r="DO332" s="40"/>
      <c r="DP332" s="40"/>
      <c r="DQ332" s="40"/>
      <c r="DR332" s="40"/>
      <c r="DS332" s="40"/>
      <c r="DT332" s="40"/>
      <c r="DU332" s="40"/>
      <c r="DW332" s="127"/>
      <c r="DX332" s="127"/>
      <c r="DY332" s="127"/>
      <c r="DZ332" s="127"/>
      <c r="EA332" s="127"/>
      <c r="EB332" s="127"/>
      <c r="EC332" s="127"/>
      <c r="ED332" s="127"/>
      <c r="EE332" s="127"/>
      <c r="EF332" s="127"/>
      <c r="EG332" s="127"/>
      <c r="EH332" s="127"/>
      <c r="EI332" s="127"/>
      <c r="EJ332" s="40"/>
      <c r="EK332" s="40"/>
      <c r="EL332" s="40"/>
      <c r="EM332" s="40"/>
      <c r="EN332" s="40"/>
      <c r="EO332" s="40"/>
      <c r="EP332" s="40"/>
      <c r="EQ332" s="40"/>
      <c r="ER332" s="40"/>
      <c r="ES332" s="40"/>
      <c r="ET332" s="40"/>
      <c r="EU332" s="40"/>
      <c r="EV332" s="40"/>
      <c r="EW332" s="40"/>
      <c r="EX332" s="40"/>
      <c r="EY332" s="40"/>
      <c r="EZ332" s="40"/>
      <c r="FA332" s="40"/>
      <c r="FB332" s="40"/>
      <c r="FC332" s="40"/>
      <c r="FD332" s="40"/>
      <c r="FE332" s="40"/>
      <c r="FF332" s="40"/>
      <c r="FG332" s="40"/>
      <c r="FH332" s="40"/>
      <c r="FI332" s="40"/>
      <c r="FJ332" s="40"/>
      <c r="FK332" s="40"/>
    </row>
    <row r="333" spans="1:170" ht="11.25" customHeight="1">
      <c r="A333" s="212"/>
      <c r="B333" s="213"/>
      <c r="C333" s="218"/>
      <c r="D333" s="218"/>
      <c r="E333" s="218"/>
      <c r="F333" s="218"/>
      <c r="G333" s="218"/>
      <c r="H333" s="218"/>
      <c r="I333" s="218"/>
      <c r="J333" s="218"/>
      <c r="K333" s="218"/>
      <c r="L333" s="218"/>
      <c r="M333" s="218"/>
      <c r="N333" s="218"/>
      <c r="O333" s="218"/>
      <c r="P333" s="218"/>
      <c r="Q333" s="218"/>
      <c r="R333" s="218"/>
      <c r="S333" s="218"/>
      <c r="T333" s="218"/>
      <c r="U333" s="218"/>
      <c r="V333" s="218"/>
      <c r="W333" s="219"/>
      <c r="X333" s="367"/>
      <c r="Y333" s="364"/>
      <c r="Z333" s="234"/>
      <c r="AA333" s="233"/>
      <c r="AB333" s="224"/>
      <c r="AC333" s="225"/>
      <c r="AD333" s="234"/>
      <c r="AE333" s="233"/>
      <c r="AF333" s="234"/>
      <c r="AG333" s="233"/>
      <c r="AH333" s="234"/>
      <c r="AI333" s="233"/>
      <c r="AJ333" s="234"/>
      <c r="AK333" s="233"/>
      <c r="AL333" s="241"/>
      <c r="AM333" s="240"/>
      <c r="AN333" s="258"/>
      <c r="AO333" s="243"/>
      <c r="AQ333" s="128"/>
      <c r="AR333" s="128"/>
      <c r="AS333" s="128"/>
      <c r="AT333" s="128"/>
      <c r="AU333" s="128"/>
      <c r="AV333" s="128"/>
      <c r="AW333" s="128"/>
      <c r="AX333" s="128"/>
      <c r="AY333" s="128"/>
      <c r="AZ333" s="128"/>
      <c r="BA333" s="128"/>
      <c r="BB333" s="128"/>
      <c r="BC333" s="128"/>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c r="CG333" s="128"/>
      <c r="CH333" s="128"/>
      <c r="CI333" s="128"/>
      <c r="CJ333" s="128"/>
      <c r="CK333" s="128"/>
      <c r="CL333" s="128"/>
      <c r="CM333" s="128"/>
      <c r="CN333" s="128"/>
      <c r="CO333" s="128"/>
      <c r="CP333" s="128"/>
      <c r="CQ333" s="128"/>
      <c r="CR333" s="128"/>
      <c r="CS333" s="128"/>
      <c r="CT333" s="41"/>
      <c r="CU333" s="41"/>
      <c r="CV333" s="41"/>
      <c r="CW333" s="41"/>
      <c r="CX333" s="41"/>
      <c r="CY333" s="41"/>
      <c r="CZ333" s="41"/>
      <c r="DA333" s="41"/>
      <c r="DB333" s="41"/>
      <c r="DC333" s="41"/>
      <c r="DD333" s="41"/>
      <c r="DE333" s="41"/>
      <c r="DF333" s="41"/>
      <c r="DG333" s="41"/>
      <c r="DH333" s="41"/>
      <c r="DI333" s="41"/>
      <c r="DJ333" s="41"/>
      <c r="DK333" s="41"/>
      <c r="DL333" s="41"/>
      <c r="DM333" s="41"/>
      <c r="DN333" s="41"/>
      <c r="DO333" s="41"/>
      <c r="DP333" s="41"/>
      <c r="DQ333" s="41"/>
      <c r="DR333" s="41"/>
      <c r="DS333" s="41"/>
      <c r="DT333" s="41"/>
      <c r="DU333" s="41"/>
      <c r="DW333" s="128"/>
      <c r="DX333" s="128"/>
      <c r="DY333" s="128"/>
      <c r="DZ333" s="128"/>
      <c r="EA333" s="128"/>
      <c r="EB333" s="128"/>
      <c r="EC333" s="128"/>
      <c r="ED333" s="128"/>
      <c r="EE333" s="128"/>
      <c r="EF333" s="128"/>
      <c r="EG333" s="128"/>
      <c r="EH333" s="128"/>
      <c r="EI333" s="128"/>
      <c r="EJ333" s="41"/>
      <c r="EK333" s="41"/>
      <c r="EL333" s="41"/>
      <c r="EM333" s="41"/>
      <c r="EN333" s="41"/>
      <c r="EO333" s="41"/>
      <c r="EP333" s="41"/>
      <c r="EQ333" s="41"/>
      <c r="ER333" s="41"/>
      <c r="ES333" s="41"/>
      <c r="ET333" s="41"/>
      <c r="EU333" s="41"/>
      <c r="EV333" s="41"/>
      <c r="EW333" s="41"/>
      <c r="EX333" s="41"/>
      <c r="EY333" s="41"/>
      <c r="EZ333" s="41"/>
      <c r="FA333" s="41"/>
      <c r="FB333" s="41"/>
      <c r="FC333" s="41"/>
      <c r="FD333" s="41"/>
      <c r="FE333" s="41"/>
      <c r="FF333" s="41"/>
      <c r="FG333" s="41"/>
      <c r="FH333" s="41"/>
      <c r="FI333" s="41"/>
      <c r="FJ333" s="41"/>
      <c r="FK333" s="41"/>
    </row>
    <row r="334" spans="1:170" ht="11.25" customHeight="1">
      <c r="A334" s="210" t="str">
        <f>Z330</f>
        <v>B</v>
      </c>
      <c r="B334" s="211"/>
      <c r="C334" s="357"/>
      <c r="D334" s="343"/>
      <c r="E334" s="343"/>
      <c r="F334" s="343"/>
      <c r="G334" s="343"/>
      <c r="H334" s="343"/>
      <c r="I334" s="343"/>
      <c r="J334" s="343"/>
      <c r="K334" s="343"/>
      <c r="L334" s="343"/>
      <c r="M334" s="215"/>
      <c r="N334" s="215"/>
      <c r="O334" s="215"/>
      <c r="P334" s="343"/>
      <c r="Q334" s="343"/>
      <c r="R334" s="343"/>
      <c r="S334" s="343"/>
      <c r="T334" s="343"/>
      <c r="U334" s="343"/>
      <c r="V334" s="343"/>
      <c r="W334" s="344"/>
      <c r="X334" s="220" t="str">
        <f>IF(Z332&lt;&gt;"",IF(Z332="W","L","W"),"")</f>
        <v/>
      </c>
      <c r="Y334" s="221"/>
      <c r="Z334" s="228"/>
      <c r="AA334" s="362"/>
      <c r="AB334" s="227" t="str">
        <f>IF($D328="1P",IF(Z351=Z353,IF(X351=X353,IF(V351&lt;&gt;"",IF(V351&gt;V353,"W","L"),""),IF(X351&gt;X353,"W","L")),IF(Z351&gt;Z353,"W","L")),IF(AN371=AN373,IF(AL371=AL373,IF(AJ371&lt;&gt;"",IF(AJ371&gt;AJ373,"W","L"),""),IF(AL371&gt;AL373,"W","L")),IF(AN371&gt;AN373,"W","L")))</f>
        <v/>
      </c>
      <c r="AC334" s="221"/>
      <c r="AD334" s="227" t="str">
        <f>IF($D328="1P",IF(AN355=AN357,IF(AL355=AL357,IF(AJ355&lt;&gt;"",IF(AJ355&gt;AJ357,"W","L"),""),IF(AL355&gt;AL357,"W","L")),IF(AN355&gt;AN357,"W","L")),IF(Z371=Z373,IF(X371=X373,IF(V371&lt;&gt;"",IF(V371&gt;V373,"W","L"),""),IF(X371&gt;X373,"W","L")),IF(Z371&gt;Z373,"W","L")))</f>
        <v/>
      </c>
      <c r="AE334" s="221"/>
      <c r="AF334" s="227" t="str">
        <f>IF($D328="1P",IF(L363=L365,IF(J363=J365,IF(H363&lt;&gt;"",IF(H363&gt;H365,"W","L"),""),IF(J363&gt;J365,"W","L")),IF(L363&gt;L365,"W","L")),IF(L363=L365,IF(J363=J365,IF(H363&lt;&gt;"",IF(H363&gt;H365,"W","L"),""),IF(J363&gt;J365,"W","L")),IF(L363&gt;L365,"W","L")))</f>
        <v/>
      </c>
      <c r="AG334" s="221"/>
      <c r="AH334" s="227" t="str">
        <f>IF($D328="1P",IF(AN347=AN349,IF(AL347=AL349,IF(AJ347&lt;&gt;"",IF(AJ347&gt;AJ349,"W","L"),""),IF(AL347&gt;AL349,"W","L")),IF(AN347&gt;AN349,"W","L")),IF(Z363=Z365,IF(X363=X365,IF(V363&lt;&gt;"",IF(V363&gt;V365,"W","L"),""),IF(X363&gt;X365,"W","L")),IF(Z363&gt;Z365,"W","L")))</f>
        <v/>
      </c>
      <c r="AI334" s="221"/>
      <c r="AJ334" s="227" t="str">
        <f>IF($D328="1P",IF(L347=L349,IF(J347=J349,IF(H347&lt;&gt;"",IF(H347&gt;H349,"W","L"),""),IF(J347&gt;J349,"W","L")),IF(L347&gt;L369,"W","L")),IF(L347=L349,IF(J347=J349,IF(H347&lt;&gt;"",IF(H347&gt;H349,"W","L"),""),IF(J347&gt;J349,"W","L")),IF(L347&gt;L349,"W","L")))</f>
        <v/>
      </c>
      <c r="AK334" s="221"/>
      <c r="AL334" s="239" t="str">
        <f>IF(OR(COUNTIF(X334:AJ334,"W"),COUNTIF(X334:AJ334,"L")),COUNTIF(X334:AJ334,"W")*2+COUNTIF(X334:AJ334,"L"),"")</f>
        <v/>
      </c>
      <c r="AM334" s="240"/>
      <c r="AN334" s="242" t="str">
        <f>IF(AL334&lt;&gt;"",RANK(AL334,AL332:AL344,0),"")</f>
        <v/>
      </c>
      <c r="AO334" s="243"/>
      <c r="AQ334" s="126"/>
      <c r="AR334" s="126"/>
      <c r="AS334" s="126"/>
      <c r="AT334" s="126"/>
      <c r="AU334" s="126"/>
      <c r="AV334" s="126"/>
      <c r="AW334" s="126"/>
      <c r="AX334" s="126"/>
      <c r="AY334" s="126"/>
      <c r="AZ334" s="126"/>
      <c r="BA334" s="126"/>
      <c r="BB334" s="126"/>
      <c r="BC334" s="126"/>
      <c r="CG334" s="126"/>
      <c r="CH334" s="126"/>
      <c r="CI334" s="126"/>
      <c r="CJ334" s="126"/>
      <c r="CK334" s="126"/>
      <c r="CL334" s="126"/>
      <c r="CM334" s="126"/>
      <c r="CN334" s="126"/>
      <c r="CO334" s="126"/>
      <c r="CP334" s="126"/>
      <c r="CQ334" s="126"/>
      <c r="CR334" s="126"/>
      <c r="CS334" s="126"/>
      <c r="DW334" s="126"/>
      <c r="DX334" s="126"/>
      <c r="DY334" s="126"/>
      <c r="DZ334" s="126"/>
      <c r="EA334" s="126"/>
      <c r="EB334" s="126"/>
      <c r="EC334" s="126"/>
      <c r="ED334" s="126"/>
      <c r="EE334" s="126"/>
      <c r="EF334" s="126"/>
      <c r="EG334" s="126"/>
      <c r="EH334" s="126"/>
      <c r="EI334" s="126"/>
    </row>
    <row r="335" spans="1:170" ht="11.25" customHeight="1" thickBot="1">
      <c r="A335" s="212"/>
      <c r="B335" s="213"/>
      <c r="C335" s="218"/>
      <c r="D335" s="218"/>
      <c r="E335" s="218"/>
      <c r="F335" s="218"/>
      <c r="G335" s="218"/>
      <c r="H335" s="218"/>
      <c r="I335" s="218"/>
      <c r="J335" s="218"/>
      <c r="K335" s="218"/>
      <c r="L335" s="218"/>
      <c r="M335" s="218"/>
      <c r="N335" s="218"/>
      <c r="O335" s="218"/>
      <c r="P335" s="218"/>
      <c r="Q335" s="218"/>
      <c r="R335" s="218"/>
      <c r="S335" s="218"/>
      <c r="T335" s="218"/>
      <c r="U335" s="218"/>
      <c r="V335" s="218"/>
      <c r="W335" s="219"/>
      <c r="X335" s="232"/>
      <c r="Y335" s="233"/>
      <c r="Z335" s="363"/>
      <c r="AA335" s="364"/>
      <c r="AB335" s="234"/>
      <c r="AC335" s="233"/>
      <c r="AD335" s="234"/>
      <c r="AE335" s="233"/>
      <c r="AF335" s="234"/>
      <c r="AG335" s="233"/>
      <c r="AH335" s="234"/>
      <c r="AI335" s="233"/>
      <c r="AJ335" s="234"/>
      <c r="AK335" s="233"/>
      <c r="AL335" s="241"/>
      <c r="AM335" s="240"/>
      <c r="AN335" s="258"/>
      <c r="AO335" s="243"/>
      <c r="AQ335" s="127"/>
      <c r="AR335" s="127"/>
      <c r="AS335" s="127"/>
      <c r="AT335" s="127"/>
      <c r="AU335" s="127"/>
      <c r="AV335" s="127"/>
      <c r="AW335" s="127"/>
      <c r="AX335" s="127"/>
      <c r="AY335" s="127"/>
      <c r="AZ335" s="127"/>
      <c r="BA335" s="127"/>
      <c r="BB335" s="127"/>
      <c r="BC335" s="127"/>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G335" s="127"/>
      <c r="CH335" s="127"/>
      <c r="CI335" s="127"/>
      <c r="CJ335" s="127"/>
      <c r="CK335" s="127"/>
      <c r="CL335" s="127"/>
      <c r="CM335" s="127"/>
      <c r="CN335" s="127"/>
      <c r="CO335" s="127"/>
      <c r="CP335" s="127"/>
      <c r="CQ335" s="127"/>
      <c r="CR335" s="127"/>
      <c r="CS335" s="127"/>
      <c r="CT335" s="40"/>
      <c r="CU335" s="40"/>
      <c r="CV335" s="40"/>
      <c r="CW335" s="40"/>
      <c r="CX335" s="40"/>
      <c r="CY335" s="40"/>
      <c r="CZ335" s="40"/>
      <c r="DA335" s="40"/>
      <c r="DB335" s="40"/>
      <c r="DC335" s="40"/>
      <c r="DD335" s="40"/>
      <c r="DE335" s="40"/>
      <c r="DF335" s="40"/>
      <c r="DG335" s="40"/>
      <c r="DH335" s="40"/>
      <c r="DI335" s="40"/>
      <c r="DJ335" s="40"/>
      <c r="DK335" s="40"/>
      <c r="DL335" s="40"/>
      <c r="DM335" s="40"/>
      <c r="DN335" s="40"/>
      <c r="DO335" s="40"/>
      <c r="DP335" s="40"/>
      <c r="DQ335" s="40"/>
      <c r="DR335" s="40"/>
      <c r="DS335" s="40"/>
      <c r="DT335" s="40"/>
      <c r="DU335" s="40"/>
      <c r="DW335" s="127"/>
      <c r="DX335" s="127"/>
      <c r="DY335" s="127"/>
      <c r="DZ335" s="127"/>
      <c r="EA335" s="127"/>
      <c r="EB335" s="127"/>
      <c r="EC335" s="127"/>
      <c r="ED335" s="127"/>
      <c r="EE335" s="127"/>
      <c r="EF335" s="127"/>
      <c r="EG335" s="127"/>
      <c r="EH335" s="127"/>
      <c r="EI335" s="127"/>
      <c r="EJ335" s="40"/>
      <c r="EK335" s="40"/>
      <c r="EL335" s="40"/>
      <c r="EM335" s="40"/>
      <c r="EN335" s="40"/>
      <c r="EO335" s="40"/>
      <c r="EP335" s="40"/>
      <c r="EQ335" s="40"/>
      <c r="ER335" s="40"/>
      <c r="ES335" s="40"/>
      <c r="ET335" s="40"/>
      <c r="EU335" s="40"/>
      <c r="EV335" s="40"/>
      <c r="EW335" s="40"/>
      <c r="EX335" s="40"/>
      <c r="EY335" s="40"/>
      <c r="EZ335" s="40"/>
      <c r="FA335" s="40"/>
      <c r="FB335" s="40"/>
      <c r="FC335" s="40"/>
      <c r="FD335" s="40"/>
      <c r="FE335" s="40"/>
      <c r="FF335" s="40"/>
      <c r="FG335" s="40"/>
      <c r="FH335" s="40"/>
      <c r="FI335" s="40"/>
      <c r="FJ335" s="40"/>
      <c r="FK335" s="40"/>
    </row>
    <row r="336" spans="1:170" ht="11.25" customHeight="1">
      <c r="A336" s="210" t="str">
        <f>AB330</f>
        <v>C</v>
      </c>
      <c r="B336" s="211"/>
      <c r="C336" s="357"/>
      <c r="D336" s="343"/>
      <c r="E336" s="343"/>
      <c r="F336" s="343"/>
      <c r="G336" s="343"/>
      <c r="H336" s="343"/>
      <c r="I336" s="343"/>
      <c r="J336" s="343"/>
      <c r="K336" s="343"/>
      <c r="L336" s="343"/>
      <c r="M336" s="215"/>
      <c r="N336" s="215"/>
      <c r="O336" s="215"/>
      <c r="P336" s="343"/>
      <c r="Q336" s="343"/>
      <c r="R336" s="343"/>
      <c r="S336" s="343"/>
      <c r="T336" s="343"/>
      <c r="U336" s="343"/>
      <c r="V336" s="343"/>
      <c r="W336" s="344"/>
      <c r="X336" s="220" t="str">
        <f>IF(AB332&lt;&gt;"",IF(AB332="W","L","W"),"")</f>
        <v/>
      </c>
      <c r="Y336" s="360"/>
      <c r="Z336" s="227" t="str">
        <f>IF(AB334&lt;&gt;"",IF(AB334="W","L","W"),"")</f>
        <v/>
      </c>
      <c r="AA336" s="221"/>
      <c r="AB336" s="228"/>
      <c r="AC336" s="362"/>
      <c r="AD336" s="227" t="str">
        <f>IF($D328="1P",IF(L367=L369,IF(J367=J369,IF(H367&lt;&gt;"",IF(H367&gt;H369,"W","L"),""),IF(J367&gt;J369,"W","L")),IF(L367&gt;L369,"W","L")),IF(L367=L369,IF(J367=J369,IF(H367&lt;&gt;"",IF(H367&gt;H369,"W","L"),""),IF(J367&gt;J369,"W","L")),IF(L367&gt;L369,"W","L")))</f>
        <v/>
      </c>
      <c r="AE336" s="221"/>
      <c r="AF336" s="227" t="str">
        <f>IF($D328="1P",IF(Z371=Z373,IF(X371=X373,IF(V371&lt;&gt;"",IF(V371&gt;V373,"W","L"),""),IF(X371&gt;X373,"W","L")),IF(Z371&gt;Z373,"W","L")),IF(Z359=Z361,IF(X359=X361,IF(V359&lt;&gt;"",IF(V359&gt;V361,"W","L"),""),IF(X359&gt;X361,"W","L")),IF(Z359&gt;Z361,"W","L")))</f>
        <v/>
      </c>
      <c r="AG336" s="221"/>
      <c r="AH336" s="227" t="str">
        <f>IF($D328="1P",IF(L351=L353,IF(J351=J353,IF(H351&lt;&gt;"",IF(H351&gt;H353,"W","L"),""),IF(J351&gt;J353,"W","L")),IF(L351&gt;L353,"W","L")),IF(L351=L353,IF(J351=J353,IF(H351&lt;&gt;"",IF(H351&gt;H353,"W","L"),""),IF(J351&gt;J353,"W","L")),IF(L351&gt;L353,"W","L")))</f>
        <v/>
      </c>
      <c r="AI336" s="221"/>
      <c r="AJ336" s="227" t="str">
        <f>IF($D328="1P",IF(Z363=Z365,IF(X363=X365,IF(V363&lt;&gt;"",IF(V363&gt;V365,"W","L"),""),IF(X363&gt;X365,"W","L")),IF(Z363&gt;Z365,"W","L")),IF(Z351=Z353,IF(X351=X353,IF(V351&lt;&gt;"",IF(V351&gt;V353,"W","L"),""),IF(X351&gt;X353,"W","L")),IF(Z351&gt;Z353,"W","L")))</f>
        <v/>
      </c>
      <c r="AK336" s="221"/>
      <c r="AL336" s="239" t="str">
        <f>IF(OR(COUNTIF(X336:AJ336,"W"),COUNTIF(X336:AJ336,"L")),COUNTIF(X336:AJ336,"W")*2+COUNTIF(X336:AJ336,"L"),"")</f>
        <v/>
      </c>
      <c r="AM336" s="240"/>
      <c r="AN336" s="242" t="str">
        <f>IF(AL336&lt;&gt;"",RANK(AL336,AL332:AL344,0),"")</f>
        <v/>
      </c>
      <c r="AO336" s="243"/>
      <c r="AQ336" s="154" t="str">
        <f>CONCATENATE($A330," ",$D330,","," ",$F328)</f>
        <v>Group: 6, Men's Singles</v>
      </c>
      <c r="AR336" s="155"/>
      <c r="AS336" s="155"/>
      <c r="AT336" s="155"/>
      <c r="AU336" s="155"/>
      <c r="AV336" s="155"/>
      <c r="AW336" s="155"/>
      <c r="AX336" s="155"/>
      <c r="AY336" s="155"/>
      <c r="AZ336" s="155"/>
      <c r="BA336" s="155"/>
      <c r="BB336" s="155"/>
      <c r="BC336" s="156"/>
      <c r="BD336" s="163">
        <f>A351</f>
        <v>2</v>
      </c>
      <c r="BE336" s="164"/>
      <c r="BF336" s="183" t="str">
        <f>C351</f>
        <v>C</v>
      </c>
      <c r="BG336" s="185" t="str">
        <f>IF(VLOOKUP($BF336,$A332:$C344,3,FALSE)=0,"",CONCATENATE(VLOOKUP(VLOOKUP($BF336,$A332:$C344,3,FALSE),Players!$C:$G,4,FALSE)," ",VLOOKUP($BF336,$A332:$C344,3,FALSE)," ",IF(ISERROR(VLOOKUP(VLOOKUP($BF336,$A332:$C344,3,FALSE),Players!$C:$G,5,FALSE)),"()",CONCATENATE("(",VLOOKUP(VLOOKUP($BF336,$A332:$C344,3,FALSE),Players!$C:$G,5,FALSE),")"))))</f>
        <v/>
      </c>
      <c r="BH336" s="186"/>
      <c r="BI336" s="186"/>
      <c r="BJ336" s="186"/>
      <c r="BK336" s="186"/>
      <c r="BL336" s="186"/>
      <c r="BM336" s="186"/>
      <c r="BN336" s="186"/>
      <c r="BO336" s="186"/>
      <c r="BP336" s="186"/>
      <c r="BQ336" s="186"/>
      <c r="BR336" s="186"/>
      <c r="BS336" s="186"/>
      <c r="BT336" s="186"/>
      <c r="BU336" s="187"/>
      <c r="BV336" s="170" t="str">
        <f>IF(D351&lt;&gt;"",D351,"")</f>
        <v/>
      </c>
      <c r="BW336" s="171"/>
      <c r="BX336" s="335" t="str">
        <f>IF(F351&lt;&gt;"",F351,"")</f>
        <v/>
      </c>
      <c r="BY336" s="171"/>
      <c r="BZ336" s="335" t="str">
        <f>IF(H351&lt;&gt;"",H351,"")</f>
        <v/>
      </c>
      <c r="CA336" s="171"/>
      <c r="CB336" s="335" t="str">
        <f>IF(J351&lt;&gt;"",J351,"")</f>
        <v/>
      </c>
      <c r="CC336" s="171"/>
      <c r="CD336" s="335" t="str">
        <f>IF(L351&lt;&gt;"",L351,"")</f>
        <v/>
      </c>
      <c r="CE336" s="337"/>
      <c r="CF336" s="174" t="str">
        <f>IF($CD336=$CD338,IF($CB336=$CB338,IF($BZ336&lt;&gt;"",IF($BZ336&gt;$BZ338,"W","L"),""),IF($CB336&gt;$CB338,"W","L")),IF($CD336&gt;$CD338,"W","L"))</f>
        <v/>
      </c>
      <c r="CG336" s="154" t="str">
        <f>CONCATENATE($A330," ",$D330,","," ",$F328)</f>
        <v>Group: 6, Men's Singles</v>
      </c>
      <c r="CH336" s="155"/>
      <c r="CI336" s="155"/>
      <c r="CJ336" s="155"/>
      <c r="CK336" s="155"/>
      <c r="CL336" s="155"/>
      <c r="CM336" s="155"/>
      <c r="CN336" s="155"/>
      <c r="CO336" s="155"/>
      <c r="CP336" s="155"/>
      <c r="CQ336" s="155"/>
      <c r="CR336" s="155"/>
      <c r="CS336" s="156"/>
      <c r="CT336" s="163">
        <f>O351</f>
        <v>9</v>
      </c>
      <c r="CU336" s="164"/>
      <c r="CV336" s="183" t="str">
        <f>Q351</f>
        <v>C</v>
      </c>
      <c r="CW336" s="185" t="str">
        <f>IF(VLOOKUP($CV336,$A332:$C344,3,FALSE)=0,"",CONCATENATE(VLOOKUP(VLOOKUP($CV336,$A332:$C344,3,FALSE),Players!$C:$G,4,FALSE)," ",VLOOKUP($CV336,$A332:$C344,3,FALSE)," ",IF(ISERROR(VLOOKUP(VLOOKUP($CV336,$A332:$C344,3,FALSE),Players!$C:$G,5,FALSE)),"()",CONCATENATE("(",VLOOKUP(VLOOKUP($CV336,$A332:$C344,3,FALSE),Players!$C:$G,5,FALSE),")"))))</f>
        <v/>
      </c>
      <c r="CX336" s="186"/>
      <c r="CY336" s="186"/>
      <c r="CZ336" s="186"/>
      <c r="DA336" s="186"/>
      <c r="DB336" s="186"/>
      <c r="DC336" s="186"/>
      <c r="DD336" s="186"/>
      <c r="DE336" s="186"/>
      <c r="DF336" s="186"/>
      <c r="DG336" s="186"/>
      <c r="DH336" s="186"/>
      <c r="DI336" s="186"/>
      <c r="DJ336" s="186"/>
      <c r="DK336" s="187"/>
      <c r="DL336" s="170" t="str">
        <f>IF(R351&lt;&gt;"",R351,"")</f>
        <v/>
      </c>
      <c r="DM336" s="171"/>
      <c r="DN336" s="335" t="str">
        <f>IF(T351&lt;&gt;"",T351,"")</f>
        <v/>
      </c>
      <c r="DO336" s="171"/>
      <c r="DP336" s="335" t="str">
        <f>IF(V351&lt;&gt;"",V351,"")</f>
        <v/>
      </c>
      <c r="DQ336" s="171"/>
      <c r="DR336" s="335" t="str">
        <f>IF(X351&lt;&gt;"",X351,"")</f>
        <v/>
      </c>
      <c r="DS336" s="171"/>
      <c r="DT336" s="335" t="str">
        <f>IF(Z351&lt;&gt;"",Z351,"")</f>
        <v/>
      </c>
      <c r="DU336" s="337"/>
      <c r="DV336" s="174" t="str">
        <f>IF($DT336=$DT338,IF($DR336=$DR338,IF($DP336&lt;&gt;"",IF($DP336&gt;$DP338,"W","L"),""),IF($DR336&gt;$DR338,"W","L")),IF($DT336&gt;$DT338,"W","L"))</f>
        <v/>
      </c>
      <c r="DW336" s="154" t="str">
        <f>CONCATENATE($A330," ",$D330,","," ",$F328)</f>
        <v>Group: 6, Men's Singles</v>
      </c>
      <c r="DX336" s="155"/>
      <c r="DY336" s="155"/>
      <c r="DZ336" s="155"/>
      <c r="EA336" s="155"/>
      <c r="EB336" s="155"/>
      <c r="EC336" s="155"/>
      <c r="ED336" s="155"/>
      <c r="EE336" s="155"/>
      <c r="EF336" s="155"/>
      <c r="EG336" s="155"/>
      <c r="EH336" s="155"/>
      <c r="EI336" s="156"/>
      <c r="EJ336" s="163">
        <f>AC351</f>
        <v>16</v>
      </c>
      <c r="EK336" s="164"/>
      <c r="EL336" s="183" t="str">
        <f>AE351</f>
        <v>A</v>
      </c>
      <c r="EM336" s="185" t="str">
        <f>IF(VLOOKUP($EL336,$A332:$C344,3,FALSE)=0,"",CONCATENATE(VLOOKUP(VLOOKUP($EL336,$A332:$C344,3,FALSE),Players!$C:$G,4,FALSE)," ",VLOOKUP($EL336,$A332:$C344,3,FALSE)," ",IF(ISERROR(VLOOKUP(VLOOKUP($EL336,$A332:$C344,3,FALSE),Players!$C:$G,5,FALSE)),"()",CONCATENATE("(",VLOOKUP(VLOOKUP($EL336,$A332:$C344,3,FALSE),Players!$C:$G,5,FALSE),")"))))</f>
        <v/>
      </c>
      <c r="EN336" s="186"/>
      <c r="EO336" s="186"/>
      <c r="EP336" s="186"/>
      <c r="EQ336" s="186"/>
      <c r="ER336" s="186"/>
      <c r="ES336" s="186"/>
      <c r="ET336" s="186"/>
      <c r="EU336" s="186"/>
      <c r="EV336" s="186"/>
      <c r="EW336" s="186"/>
      <c r="EX336" s="186"/>
      <c r="EY336" s="186"/>
      <c r="EZ336" s="186"/>
      <c r="FA336" s="187"/>
      <c r="FB336" s="170" t="str">
        <f>IF(AF351&lt;&gt;"",AF351,"")</f>
        <v/>
      </c>
      <c r="FC336" s="171"/>
      <c r="FD336" s="335" t="str">
        <f>IF(AH351&lt;&gt;"",AH351,"")</f>
        <v/>
      </c>
      <c r="FE336" s="171"/>
      <c r="FF336" s="335" t="str">
        <f>IF(AJ351&lt;&gt;"",AJ351,"")</f>
        <v/>
      </c>
      <c r="FG336" s="171"/>
      <c r="FH336" s="335" t="str">
        <f>IF(AL351&lt;&gt;"",AL351,"")</f>
        <v/>
      </c>
      <c r="FI336" s="171"/>
      <c r="FJ336" s="335" t="str">
        <f>IF(AN351&lt;&gt;"",AN351,"")</f>
        <v/>
      </c>
      <c r="FK336" s="337"/>
      <c r="FL336" s="174" t="str">
        <f>IF($FJ336=$FJ338,IF($FH336=$FH338,IF($FF336&lt;&gt;"",IF($FF336&gt;$FF338,"W","L"),""),IF($FH336&gt;$FH338,"W","L")),IF($FJ336&gt;$FJ338,"W","L"))</f>
        <v/>
      </c>
    </row>
    <row r="337" spans="1:170" ht="11.25" customHeight="1">
      <c r="A337" s="212"/>
      <c r="B337" s="213"/>
      <c r="C337" s="218"/>
      <c r="D337" s="218"/>
      <c r="E337" s="218"/>
      <c r="F337" s="218"/>
      <c r="G337" s="218"/>
      <c r="H337" s="218"/>
      <c r="I337" s="218"/>
      <c r="J337" s="218"/>
      <c r="K337" s="218"/>
      <c r="L337" s="218"/>
      <c r="M337" s="218"/>
      <c r="N337" s="218"/>
      <c r="O337" s="218"/>
      <c r="P337" s="218"/>
      <c r="Q337" s="218"/>
      <c r="R337" s="218"/>
      <c r="S337" s="218"/>
      <c r="T337" s="218"/>
      <c r="U337" s="218"/>
      <c r="V337" s="218"/>
      <c r="W337" s="219"/>
      <c r="X337" s="232"/>
      <c r="Y337" s="361"/>
      <c r="Z337" s="234"/>
      <c r="AA337" s="233"/>
      <c r="AB337" s="363"/>
      <c r="AC337" s="364"/>
      <c r="AD337" s="234"/>
      <c r="AE337" s="233"/>
      <c r="AF337" s="234"/>
      <c r="AG337" s="233"/>
      <c r="AH337" s="234"/>
      <c r="AI337" s="233"/>
      <c r="AJ337" s="234"/>
      <c r="AK337" s="233"/>
      <c r="AL337" s="241"/>
      <c r="AM337" s="240"/>
      <c r="AN337" s="258"/>
      <c r="AO337" s="243"/>
      <c r="AQ337" s="157"/>
      <c r="AR337" s="158"/>
      <c r="AS337" s="158"/>
      <c r="AT337" s="158"/>
      <c r="AU337" s="158"/>
      <c r="AV337" s="158"/>
      <c r="AW337" s="158"/>
      <c r="AX337" s="158"/>
      <c r="AY337" s="158"/>
      <c r="AZ337" s="158"/>
      <c r="BA337" s="158"/>
      <c r="BB337" s="158"/>
      <c r="BC337" s="159"/>
      <c r="BD337" s="165"/>
      <c r="BE337" s="166"/>
      <c r="BF337" s="184"/>
      <c r="BG337" s="188"/>
      <c r="BH337" s="189"/>
      <c r="BI337" s="189"/>
      <c r="BJ337" s="189"/>
      <c r="BK337" s="189"/>
      <c r="BL337" s="189"/>
      <c r="BM337" s="189"/>
      <c r="BN337" s="189"/>
      <c r="BO337" s="189"/>
      <c r="BP337" s="189"/>
      <c r="BQ337" s="189"/>
      <c r="BR337" s="189"/>
      <c r="BS337" s="189"/>
      <c r="BT337" s="189"/>
      <c r="BU337" s="190"/>
      <c r="BV337" s="172"/>
      <c r="BW337" s="173"/>
      <c r="BX337" s="336"/>
      <c r="BY337" s="173"/>
      <c r="BZ337" s="336"/>
      <c r="CA337" s="173"/>
      <c r="CB337" s="336"/>
      <c r="CC337" s="173"/>
      <c r="CD337" s="336"/>
      <c r="CE337" s="338"/>
      <c r="CF337" s="174"/>
      <c r="CG337" s="157"/>
      <c r="CH337" s="158"/>
      <c r="CI337" s="158"/>
      <c r="CJ337" s="158"/>
      <c r="CK337" s="158"/>
      <c r="CL337" s="158"/>
      <c r="CM337" s="158"/>
      <c r="CN337" s="158"/>
      <c r="CO337" s="158"/>
      <c r="CP337" s="158"/>
      <c r="CQ337" s="158"/>
      <c r="CR337" s="158"/>
      <c r="CS337" s="159"/>
      <c r="CT337" s="165"/>
      <c r="CU337" s="166"/>
      <c r="CV337" s="184"/>
      <c r="CW337" s="188"/>
      <c r="CX337" s="189"/>
      <c r="CY337" s="189"/>
      <c r="CZ337" s="189"/>
      <c r="DA337" s="189"/>
      <c r="DB337" s="189"/>
      <c r="DC337" s="189"/>
      <c r="DD337" s="189"/>
      <c r="DE337" s="189"/>
      <c r="DF337" s="189"/>
      <c r="DG337" s="189"/>
      <c r="DH337" s="189"/>
      <c r="DI337" s="189"/>
      <c r="DJ337" s="189"/>
      <c r="DK337" s="190"/>
      <c r="DL337" s="172"/>
      <c r="DM337" s="173"/>
      <c r="DN337" s="336"/>
      <c r="DO337" s="173"/>
      <c r="DP337" s="336"/>
      <c r="DQ337" s="173"/>
      <c r="DR337" s="336"/>
      <c r="DS337" s="173"/>
      <c r="DT337" s="336"/>
      <c r="DU337" s="338"/>
      <c r="DV337" s="174"/>
      <c r="DW337" s="157"/>
      <c r="DX337" s="158"/>
      <c r="DY337" s="158"/>
      <c r="DZ337" s="158"/>
      <c r="EA337" s="158"/>
      <c r="EB337" s="158"/>
      <c r="EC337" s="158"/>
      <c r="ED337" s="158"/>
      <c r="EE337" s="158"/>
      <c r="EF337" s="158"/>
      <c r="EG337" s="158"/>
      <c r="EH337" s="158"/>
      <c r="EI337" s="159"/>
      <c r="EJ337" s="165"/>
      <c r="EK337" s="166"/>
      <c r="EL337" s="184"/>
      <c r="EM337" s="188"/>
      <c r="EN337" s="189"/>
      <c r="EO337" s="189"/>
      <c r="EP337" s="189"/>
      <c r="EQ337" s="189"/>
      <c r="ER337" s="189"/>
      <c r="ES337" s="189"/>
      <c r="ET337" s="189"/>
      <c r="EU337" s="189"/>
      <c r="EV337" s="189"/>
      <c r="EW337" s="189"/>
      <c r="EX337" s="189"/>
      <c r="EY337" s="189"/>
      <c r="EZ337" s="189"/>
      <c r="FA337" s="190"/>
      <c r="FB337" s="172"/>
      <c r="FC337" s="173"/>
      <c r="FD337" s="336"/>
      <c r="FE337" s="173"/>
      <c r="FF337" s="336"/>
      <c r="FG337" s="173"/>
      <c r="FH337" s="336"/>
      <c r="FI337" s="173"/>
      <c r="FJ337" s="336"/>
      <c r="FK337" s="338"/>
      <c r="FL337" s="174"/>
    </row>
    <row r="338" spans="1:170" ht="11.25" customHeight="1">
      <c r="A338" s="210" t="str">
        <f>AD330</f>
        <v>D</v>
      </c>
      <c r="B338" s="211"/>
      <c r="C338" s="357"/>
      <c r="D338" s="343"/>
      <c r="E338" s="343"/>
      <c r="F338" s="343"/>
      <c r="G338" s="343"/>
      <c r="H338" s="343"/>
      <c r="I338" s="343"/>
      <c r="J338" s="343"/>
      <c r="K338" s="343"/>
      <c r="L338" s="343"/>
      <c r="M338" s="215"/>
      <c r="N338" s="215"/>
      <c r="O338" s="215"/>
      <c r="P338" s="343"/>
      <c r="Q338" s="343"/>
      <c r="R338" s="343"/>
      <c r="S338" s="343"/>
      <c r="T338" s="343"/>
      <c r="U338" s="343"/>
      <c r="V338" s="343"/>
      <c r="W338" s="344"/>
      <c r="X338" s="220" t="str">
        <f>IF(AD332&lt;&gt;"",IF(AD332="W","L","W"),"")</f>
        <v/>
      </c>
      <c r="Y338" s="221"/>
      <c r="Z338" s="227" t="str">
        <f>IF(AD334&lt;&gt;"",IF(AD334="W","L","W"),"")</f>
        <v/>
      </c>
      <c r="AA338" s="221"/>
      <c r="AB338" s="227" t="str">
        <f>IF(AD336&lt;&gt;"",IF(AD336="W","L","W"),"")</f>
        <v/>
      </c>
      <c r="AC338" s="221"/>
      <c r="AD338" s="228"/>
      <c r="AE338" s="362"/>
      <c r="AF338" s="227" t="str">
        <f>IF($D328="1P",IF(L355=L357,IF(J355=J357,IF(H355&lt;&gt;"",IF(H355&gt;H357,"W","L"),""),IF(J355&gt;J357,"W","L")),IF(L355&gt;L357,"W","L")),IF(L355=L357,IF(J355=J357,IF(H355&lt;&gt;"",IF(H355&gt;H357,"W","L"),""),IF(J355&gt;J357,"W","L")),IF(L355&gt;L357,"W","L")))</f>
        <v/>
      </c>
      <c r="AG338" s="221"/>
      <c r="AH338" s="227" t="str">
        <f>IF($D328="1P",IF(Z359=Z361,IF(X359=X361,IF(V359&lt;&gt;"",IF(V359&gt;V361,"W","L"),""),IF(X359&gt;X361,"W","L")),IF(Z359&gt;Z361,"W","L")),IF(Z347=Z349,IF(X347=X349,IF(V347&lt;&gt;"",IF(V347&gt;V349,"W","L"),""),IF(X347&gt;X349,"W","L")),IF(Z347&gt;Z349,"W","L")))</f>
        <v/>
      </c>
      <c r="AI338" s="221"/>
      <c r="AJ338" s="227" t="str">
        <f>IF($D328="1P",IF(AN367=AN369,IF(AL367=AL369,IF(AJ367&lt;&gt;"",IF(AJ367&gt;AJ369,"W","L"),""),IF(AL367&gt;AL369,"W","L")),IF(AN367&gt;AN369,"W","L")),IF(AN355=AN357,IF(AL355=AL357,IF(AJ355&lt;&gt;"",IF(AJ355&gt;AJ357,"W","L"),""),IF(AL355&gt;AL357,"W","L")),IF(AN355&gt;AN357,"W","L")))</f>
        <v/>
      </c>
      <c r="AK338" s="221"/>
      <c r="AL338" s="239" t="str">
        <f>IF(OR(COUNTIF(X338:AJ338,"W"),COUNTIF(X338:AJ338,"L")),COUNTIF(X338:AJ338,"W")*2+COUNTIF(X338:AJ338,"L"),"")</f>
        <v/>
      </c>
      <c r="AM338" s="240"/>
      <c r="AN338" s="242" t="str">
        <f>IF(AL338&lt;&gt;"",RANK(AL338,AL332:AL344,0),"")</f>
        <v/>
      </c>
      <c r="AO338" s="243"/>
      <c r="AQ338" s="157"/>
      <c r="AR338" s="158"/>
      <c r="AS338" s="158"/>
      <c r="AT338" s="158"/>
      <c r="AU338" s="158"/>
      <c r="AV338" s="158"/>
      <c r="AW338" s="158"/>
      <c r="AX338" s="158"/>
      <c r="AY338" s="158"/>
      <c r="AZ338" s="158"/>
      <c r="BA338" s="158"/>
      <c r="BB338" s="158"/>
      <c r="BC338" s="159"/>
      <c r="BD338" s="165"/>
      <c r="BE338" s="166"/>
      <c r="BF338" s="175" t="str">
        <f>C353</f>
        <v>F</v>
      </c>
      <c r="BG338" s="177" t="str">
        <f>IF(VLOOKUP($BF338,$A332:$C344,3,FALSE)=0,"",CONCATENATE(VLOOKUP(VLOOKUP($BF338,$A332:$C344,3,FALSE),Players!$C:$G,4,FALSE)," ",VLOOKUP($BF338,$A332:$C344,3,FALSE)," ",IF(ISERROR(VLOOKUP(VLOOKUP($BF338,$A332:$C344,3,FALSE),Players!$C:$G,5,FALSE)),"()",CONCATENATE("(",VLOOKUP(VLOOKUP($BF338,$A332:$C344,3,FALSE),Players!$C:$G,5,FALSE),")"))))</f>
        <v/>
      </c>
      <c r="BH338" s="178"/>
      <c r="BI338" s="178"/>
      <c r="BJ338" s="178"/>
      <c r="BK338" s="178"/>
      <c r="BL338" s="178"/>
      <c r="BM338" s="178"/>
      <c r="BN338" s="178"/>
      <c r="BO338" s="178"/>
      <c r="BP338" s="178"/>
      <c r="BQ338" s="178"/>
      <c r="BR338" s="178"/>
      <c r="BS338" s="178"/>
      <c r="BT338" s="178"/>
      <c r="BU338" s="179"/>
      <c r="BV338" s="150" t="str">
        <f>IF(D353&lt;&gt;"",D353,"")</f>
        <v/>
      </c>
      <c r="BW338" s="151"/>
      <c r="BX338" s="288" t="str">
        <f>IF(F353&lt;&gt;"",F353,"")</f>
        <v/>
      </c>
      <c r="BY338" s="151"/>
      <c r="BZ338" s="288" t="str">
        <f>IF(H353&lt;&gt;"",H353,"")</f>
        <v/>
      </c>
      <c r="CA338" s="151"/>
      <c r="CB338" s="288" t="str">
        <f>IF(J353&lt;&gt;"",J353,"")</f>
        <v/>
      </c>
      <c r="CC338" s="151"/>
      <c r="CD338" s="288" t="str">
        <f>IF(L353&lt;&gt;"",L353,"")</f>
        <v/>
      </c>
      <c r="CE338" s="332"/>
      <c r="CF338" s="174" t="str">
        <f>IF($CF336&lt;&gt;"",IF(CF336="W","L","W"),"")</f>
        <v/>
      </c>
      <c r="CG338" s="157"/>
      <c r="CH338" s="158"/>
      <c r="CI338" s="158"/>
      <c r="CJ338" s="158"/>
      <c r="CK338" s="158"/>
      <c r="CL338" s="158"/>
      <c r="CM338" s="158"/>
      <c r="CN338" s="158"/>
      <c r="CO338" s="158"/>
      <c r="CP338" s="158"/>
      <c r="CQ338" s="158"/>
      <c r="CR338" s="158"/>
      <c r="CS338" s="159"/>
      <c r="CT338" s="165"/>
      <c r="CU338" s="166"/>
      <c r="CV338" s="175" t="str">
        <f>Q353</f>
        <v>G</v>
      </c>
      <c r="CW338" s="177" t="str">
        <f>IF(VLOOKUP($CV338,$A332:$C344,3,FALSE)=0,"",CONCATENATE(VLOOKUP(VLOOKUP($CV338,$A332:$C344,3,FALSE),Players!$C:$G,4,FALSE)," ",VLOOKUP($CV338,$A332:$C344,3,FALSE)," ",IF(ISERROR(VLOOKUP(VLOOKUP($CV338,$A332:$C344,3,FALSE),Players!$C:$G,5,FALSE)),"()",CONCATENATE("(",VLOOKUP(VLOOKUP($CV338,$A332:$C344,3,FALSE),Players!$C:$G,5,FALSE),")"))))</f>
        <v/>
      </c>
      <c r="CX338" s="178"/>
      <c r="CY338" s="178"/>
      <c r="CZ338" s="178"/>
      <c r="DA338" s="178"/>
      <c r="DB338" s="178"/>
      <c r="DC338" s="178"/>
      <c r="DD338" s="178"/>
      <c r="DE338" s="178"/>
      <c r="DF338" s="178"/>
      <c r="DG338" s="178"/>
      <c r="DH338" s="178"/>
      <c r="DI338" s="178"/>
      <c r="DJ338" s="178"/>
      <c r="DK338" s="179"/>
      <c r="DL338" s="150" t="str">
        <f>IF(R353&lt;&gt;"",R353,"")</f>
        <v/>
      </c>
      <c r="DM338" s="151"/>
      <c r="DN338" s="288" t="str">
        <f>IF(T353&lt;&gt;"",T353,"")</f>
        <v/>
      </c>
      <c r="DO338" s="151"/>
      <c r="DP338" s="288" t="str">
        <f>IF(V353&lt;&gt;"",V353,"")</f>
        <v/>
      </c>
      <c r="DQ338" s="151"/>
      <c r="DR338" s="288" t="str">
        <f>IF(X353&lt;&gt;"",X353,"")</f>
        <v/>
      </c>
      <c r="DS338" s="151"/>
      <c r="DT338" s="288" t="str">
        <f>IF(Z353&lt;&gt;"",Z353,"")</f>
        <v/>
      </c>
      <c r="DU338" s="332"/>
      <c r="DV338" s="174" t="str">
        <f>IF($DV336&lt;&gt;"",IF(DV336="W","L","W"),"")</f>
        <v/>
      </c>
      <c r="DW338" s="157"/>
      <c r="DX338" s="158"/>
      <c r="DY338" s="158"/>
      <c r="DZ338" s="158"/>
      <c r="EA338" s="158"/>
      <c r="EB338" s="158"/>
      <c r="EC338" s="158"/>
      <c r="ED338" s="158"/>
      <c r="EE338" s="158"/>
      <c r="EF338" s="158"/>
      <c r="EG338" s="158"/>
      <c r="EH338" s="158"/>
      <c r="EI338" s="159"/>
      <c r="EJ338" s="165"/>
      <c r="EK338" s="166"/>
      <c r="EL338" s="175" t="str">
        <f>AE353</f>
        <v>B</v>
      </c>
      <c r="EM338" s="177" t="str">
        <f>IF(VLOOKUP($EL338,$A332:$C344,3,FALSE)=0,"",CONCATENATE(VLOOKUP(VLOOKUP($EL338,$A332:$C344,3,FALSE),Players!$C:$G,4,FALSE)," ",VLOOKUP($EL338,$A332:$C344,3,FALSE)," ",IF(ISERROR(VLOOKUP(VLOOKUP($EL338,$A332:$C344,3,FALSE),Players!$C:$G,5,FALSE)),"()",CONCATENATE("(",VLOOKUP(VLOOKUP($EL338,$A332:$C344,3,FALSE),Players!$C:$G,5,FALSE),")"))))</f>
        <v/>
      </c>
      <c r="EN338" s="178"/>
      <c r="EO338" s="178"/>
      <c r="EP338" s="178"/>
      <c r="EQ338" s="178"/>
      <c r="ER338" s="178"/>
      <c r="ES338" s="178"/>
      <c r="ET338" s="178"/>
      <c r="EU338" s="178"/>
      <c r="EV338" s="178"/>
      <c r="EW338" s="178"/>
      <c r="EX338" s="178"/>
      <c r="EY338" s="178"/>
      <c r="EZ338" s="178"/>
      <c r="FA338" s="179"/>
      <c r="FB338" s="150" t="str">
        <f>IF(AF353&lt;&gt;"",AF353,"")</f>
        <v/>
      </c>
      <c r="FC338" s="151"/>
      <c r="FD338" s="288" t="str">
        <f>IF(AH353&lt;&gt;"",AH353,"")</f>
        <v/>
      </c>
      <c r="FE338" s="151"/>
      <c r="FF338" s="288" t="str">
        <f>IF(AJ353&lt;&gt;"",AJ353,"")</f>
        <v/>
      </c>
      <c r="FG338" s="151"/>
      <c r="FH338" s="288" t="str">
        <f>IF(AL353&lt;&gt;"",AL353,"")</f>
        <v/>
      </c>
      <c r="FI338" s="151"/>
      <c r="FJ338" s="288" t="str">
        <f>IF(AN353&lt;&gt;"",AN353,"")</f>
        <v/>
      </c>
      <c r="FK338" s="332"/>
      <c r="FL338" s="174" t="str">
        <f>IF($FL336&lt;&gt;"",IF(FL336="W","L","W"),"")</f>
        <v/>
      </c>
    </row>
    <row r="339" spans="1:170" ht="11.25" customHeight="1" thickBot="1">
      <c r="A339" s="212"/>
      <c r="B339" s="213"/>
      <c r="C339" s="218"/>
      <c r="D339" s="218"/>
      <c r="E339" s="218"/>
      <c r="F339" s="218"/>
      <c r="G339" s="218"/>
      <c r="H339" s="218"/>
      <c r="I339" s="218"/>
      <c r="J339" s="218"/>
      <c r="K339" s="218"/>
      <c r="L339" s="218"/>
      <c r="M339" s="218"/>
      <c r="N339" s="218"/>
      <c r="O339" s="218"/>
      <c r="P339" s="218"/>
      <c r="Q339" s="218"/>
      <c r="R339" s="218"/>
      <c r="S339" s="218"/>
      <c r="T339" s="218"/>
      <c r="U339" s="218"/>
      <c r="V339" s="218"/>
      <c r="W339" s="219"/>
      <c r="X339" s="232"/>
      <c r="Y339" s="233"/>
      <c r="Z339" s="234"/>
      <c r="AA339" s="233"/>
      <c r="AB339" s="234"/>
      <c r="AC339" s="233"/>
      <c r="AD339" s="363"/>
      <c r="AE339" s="364"/>
      <c r="AF339" s="234"/>
      <c r="AG339" s="233"/>
      <c r="AH339" s="234"/>
      <c r="AI339" s="233"/>
      <c r="AJ339" s="234"/>
      <c r="AK339" s="233"/>
      <c r="AL339" s="241"/>
      <c r="AM339" s="240"/>
      <c r="AN339" s="258"/>
      <c r="AO339" s="243"/>
      <c r="AQ339" s="160"/>
      <c r="AR339" s="161"/>
      <c r="AS339" s="161"/>
      <c r="AT339" s="161"/>
      <c r="AU339" s="161"/>
      <c r="AV339" s="161"/>
      <c r="AW339" s="161"/>
      <c r="AX339" s="161"/>
      <c r="AY339" s="161"/>
      <c r="AZ339" s="161"/>
      <c r="BA339" s="161"/>
      <c r="BB339" s="161"/>
      <c r="BC339" s="162"/>
      <c r="BD339" s="167"/>
      <c r="BE339" s="168"/>
      <c r="BF339" s="176"/>
      <c r="BG339" s="180"/>
      <c r="BH339" s="181"/>
      <c r="BI339" s="181"/>
      <c r="BJ339" s="181"/>
      <c r="BK339" s="181"/>
      <c r="BL339" s="181"/>
      <c r="BM339" s="181"/>
      <c r="BN339" s="181"/>
      <c r="BO339" s="181"/>
      <c r="BP339" s="181"/>
      <c r="BQ339" s="181"/>
      <c r="BR339" s="181"/>
      <c r="BS339" s="181"/>
      <c r="BT339" s="181"/>
      <c r="BU339" s="182"/>
      <c r="BV339" s="152"/>
      <c r="BW339" s="153"/>
      <c r="BX339" s="333"/>
      <c r="BY339" s="153"/>
      <c r="BZ339" s="333"/>
      <c r="CA339" s="153"/>
      <c r="CB339" s="333"/>
      <c r="CC339" s="153"/>
      <c r="CD339" s="333"/>
      <c r="CE339" s="334"/>
      <c r="CF339" s="349"/>
      <c r="CG339" s="160"/>
      <c r="CH339" s="161"/>
      <c r="CI339" s="161"/>
      <c r="CJ339" s="161"/>
      <c r="CK339" s="161"/>
      <c r="CL339" s="161"/>
      <c r="CM339" s="161"/>
      <c r="CN339" s="161"/>
      <c r="CO339" s="161"/>
      <c r="CP339" s="161"/>
      <c r="CQ339" s="161"/>
      <c r="CR339" s="161"/>
      <c r="CS339" s="162"/>
      <c r="CT339" s="167"/>
      <c r="CU339" s="168"/>
      <c r="CV339" s="176"/>
      <c r="CW339" s="180"/>
      <c r="CX339" s="181"/>
      <c r="CY339" s="181"/>
      <c r="CZ339" s="181"/>
      <c r="DA339" s="181"/>
      <c r="DB339" s="181"/>
      <c r="DC339" s="181"/>
      <c r="DD339" s="181"/>
      <c r="DE339" s="181"/>
      <c r="DF339" s="181"/>
      <c r="DG339" s="181"/>
      <c r="DH339" s="181"/>
      <c r="DI339" s="181"/>
      <c r="DJ339" s="181"/>
      <c r="DK339" s="182"/>
      <c r="DL339" s="152"/>
      <c r="DM339" s="153"/>
      <c r="DN339" s="333"/>
      <c r="DO339" s="153"/>
      <c r="DP339" s="333"/>
      <c r="DQ339" s="153"/>
      <c r="DR339" s="333"/>
      <c r="DS339" s="153"/>
      <c r="DT339" s="333"/>
      <c r="DU339" s="334"/>
      <c r="DV339" s="174"/>
      <c r="DW339" s="160"/>
      <c r="DX339" s="161"/>
      <c r="DY339" s="161"/>
      <c r="DZ339" s="161"/>
      <c r="EA339" s="161"/>
      <c r="EB339" s="161"/>
      <c r="EC339" s="161"/>
      <c r="ED339" s="161"/>
      <c r="EE339" s="161"/>
      <c r="EF339" s="161"/>
      <c r="EG339" s="161"/>
      <c r="EH339" s="161"/>
      <c r="EI339" s="162"/>
      <c r="EJ339" s="167"/>
      <c r="EK339" s="168"/>
      <c r="EL339" s="176"/>
      <c r="EM339" s="180"/>
      <c r="EN339" s="181"/>
      <c r="EO339" s="181"/>
      <c r="EP339" s="181"/>
      <c r="EQ339" s="181"/>
      <c r="ER339" s="181"/>
      <c r="ES339" s="181"/>
      <c r="ET339" s="181"/>
      <c r="EU339" s="181"/>
      <c r="EV339" s="181"/>
      <c r="EW339" s="181"/>
      <c r="EX339" s="181"/>
      <c r="EY339" s="181"/>
      <c r="EZ339" s="181"/>
      <c r="FA339" s="182"/>
      <c r="FB339" s="152"/>
      <c r="FC339" s="153"/>
      <c r="FD339" s="333"/>
      <c r="FE339" s="153"/>
      <c r="FF339" s="333"/>
      <c r="FG339" s="153"/>
      <c r="FH339" s="333"/>
      <c r="FI339" s="153"/>
      <c r="FJ339" s="333"/>
      <c r="FK339" s="334"/>
      <c r="FL339" s="174"/>
    </row>
    <row r="340" spans="1:170" ht="11.25" customHeight="1">
      <c r="A340" s="210" t="str">
        <f>AF330</f>
        <v>E</v>
      </c>
      <c r="B340" s="211"/>
      <c r="C340" s="357"/>
      <c r="D340" s="343"/>
      <c r="E340" s="343"/>
      <c r="F340" s="343"/>
      <c r="G340" s="343"/>
      <c r="H340" s="343"/>
      <c r="I340" s="343"/>
      <c r="J340" s="343"/>
      <c r="K340" s="343"/>
      <c r="L340" s="343"/>
      <c r="M340" s="215"/>
      <c r="N340" s="215"/>
      <c r="O340" s="215"/>
      <c r="P340" s="343"/>
      <c r="Q340" s="343"/>
      <c r="R340" s="343"/>
      <c r="S340" s="343"/>
      <c r="T340" s="343"/>
      <c r="U340" s="343"/>
      <c r="V340" s="343"/>
      <c r="W340" s="344"/>
      <c r="X340" s="220" t="str">
        <f>IF(AF332&lt;&gt;"",IF(AF332="W","L","W"),"")</f>
        <v/>
      </c>
      <c r="Y340" s="221"/>
      <c r="Z340" s="227" t="str">
        <f>IF(AF334&lt;&gt;"",IF(AF334="W","L","W"),"")</f>
        <v/>
      </c>
      <c r="AA340" s="221"/>
      <c r="AB340" s="227" t="str">
        <f>IF(AF336&lt;&gt;"",IF(AF336="W","L","W"),"")</f>
        <v/>
      </c>
      <c r="AC340" s="221"/>
      <c r="AD340" s="227" t="str">
        <f>IF(AF338&lt;&gt;"",IF(AF338="W","L","W"),"")</f>
        <v/>
      </c>
      <c r="AE340" s="221"/>
      <c r="AF340" s="228"/>
      <c r="AG340" s="362"/>
      <c r="AH340" s="227" t="str">
        <f>IF($D328="1P",IF(AN371=AN373,IF(AL371=AL373,IF(AJ371&lt;&gt;"",IF(AJ371&gt;AJ373,"W","L"),""),IF(AL371&gt;AL373,"W","L")),IF(AN371&gt;AN373,"W","L")),IF(AN359=AN361,IF(AL359=AL361,IF(AJ359&lt;&gt;"",IF(AJ359&gt;AJ361,"W","L"),""),IF(AL359&gt;AL361,"W","L")),IF(AN359&gt;AN361,"W","L")))</f>
        <v/>
      </c>
      <c r="AI340" s="221"/>
      <c r="AJ340" s="227" t="str">
        <f>IF($D328="1P",IF(Z347=Z349,IF(X347=X349,IF(V347&lt;&gt;"",IF(V347&gt;V349,"W","L"),""),IF(X347&gt;X349,"W","L")),IF(Z347&gt;Z349,"W","L")),IF(AN367=AN369,IF(AL367=AL369,IF(AJ367&lt;&gt;"",IF(AJ367&gt;AJ369,"W","L"),""),IF(AL367&gt;AL369,"W","L")),IF(AN367&gt;AN369,"W","L")))</f>
        <v/>
      </c>
      <c r="AK340" s="221"/>
      <c r="AL340" s="239" t="str">
        <f>IF(OR(COUNTIF(X340:AJ340,"W"),COUNTIF(X340:AJ340,"L")),COUNTIF(X340:AJ340,"W")*2+COUNTIF(X340:AJ340,"L"),"")</f>
        <v/>
      </c>
      <c r="AM340" s="240"/>
      <c r="AN340" s="242" t="str">
        <f>IF(AL340&lt;&gt;"",RANK(AL340,AL332:AL344,0),"")</f>
        <v/>
      </c>
      <c r="AO340" s="243"/>
      <c r="AQ340" s="126"/>
      <c r="AR340" s="126"/>
      <c r="AS340" s="126"/>
      <c r="AT340" s="126"/>
      <c r="AU340" s="126"/>
      <c r="AV340" s="126"/>
      <c r="AW340" s="126"/>
      <c r="AX340" s="126"/>
      <c r="AY340" s="126"/>
      <c r="AZ340" s="126"/>
      <c r="BA340" s="126"/>
      <c r="BB340" s="126"/>
      <c r="BC340" s="126"/>
      <c r="BV340" s="169" t="str">
        <f>IF(CF336&lt;&gt;"",IF(AND(AND(BV336&gt;-1,BV338&gt;-1),OR(BV336&gt;10,BV338&gt;10),ABS(BV336-BV338)&gt;1,IF(OR(BV336&gt;11,BV338&gt;11),ABS(BV336-BV338)=2,TRUE),BV336=INT(BV336),BV338=INT(BV338)),"","Error"),"")</f>
        <v/>
      </c>
      <c r="BW340" s="169"/>
      <c r="BX340" s="169" t="str">
        <f>IF(CF336&lt;&gt;"",IF(AND(AND(BX336&gt;-1,BX338&gt;-1),OR(BX336&gt;10,BX338&gt;10),ABS(BX336-BX338)&gt;1,IF(OR(BX336&gt;11,BX338&gt;11),ABS(BX336-BX338)=2,TRUE),BX336=INT(BX336),BX338=INT(BX338)),"","Error"),"")</f>
        <v/>
      </c>
      <c r="BY340" s="169"/>
      <c r="BZ340" s="169" t="str">
        <f>IF(CF336&lt;&gt;"",IF(AND(AND(BZ336&gt;-1,BZ338&gt;-1),OR(BZ336&gt;10,BZ338&gt;10),ABS(BZ336-BZ338)&gt;1,IF(OR(BZ336&gt;11,BZ338&gt;11),ABS(BZ336-BZ338)=2,TRUE),BZ336=INT(BZ336),BZ338=INT(BZ338)),"","Error"),"")</f>
        <v/>
      </c>
      <c r="CA340" s="169"/>
      <c r="CB340" s="169" t="str">
        <f>IF(AND(CF336&lt;&gt;"",CB336&lt;&gt;""),IF(AND(AND(CB336&gt;-1,CB338&gt;-1),OR(CB336&gt;10,CB338&gt;10),ABS(CB336-CB338)&gt;1,IF(OR(CB336&gt;11,CB338&gt;11),ABS(CB336-CB338)=2,TRUE),CB336=INT(CB336),CB338=INT(CB338)),"","Error"),"")</f>
        <v/>
      </c>
      <c r="CC340" s="169"/>
      <c r="CD340" s="169" t="str">
        <f>IF(AND(CF336&lt;&gt;"",CD336&lt;&gt;""),IF(AND(AND(CD336&gt;-1,CD338&gt;-1),OR(CD336&gt;10,CD338&gt;10),ABS(CD336-CD338)&gt;1,IF(OR(CD336&gt;11,CD338&gt;11),ABS(CD336-CD338)=2,TRUE),CD336=INT(CD336),CD338=INT(CD338)),"","Error"),"")</f>
        <v/>
      </c>
      <c r="CE340" s="169"/>
      <c r="CG340" s="126"/>
      <c r="CH340" s="126"/>
      <c r="CI340" s="126"/>
      <c r="CJ340" s="126"/>
      <c r="CK340" s="126"/>
      <c r="CL340" s="126"/>
      <c r="CM340" s="126"/>
      <c r="CN340" s="126"/>
      <c r="CO340" s="126"/>
      <c r="CP340" s="126"/>
      <c r="CQ340" s="126"/>
      <c r="CR340" s="126"/>
      <c r="CS340" s="126"/>
      <c r="DL340" s="169" t="str">
        <f>IF(DV336&lt;&gt;"",IF(AND(AND(DL336&gt;-1,DL338&gt;-1),OR(DL336&gt;10,DL338&gt;10),ABS(DL336-DL338)&gt;1,IF(OR(DL336&gt;11,DL338&gt;11),ABS(DL336-DL338)=2,TRUE),DL336=INT(DL336),DL338=INT(DL338)),"","Error"),"")</f>
        <v/>
      </c>
      <c r="DM340" s="169"/>
      <c r="DN340" s="169" t="str">
        <f>IF(DV336&lt;&gt;"",IF(AND(AND(DN336&gt;-1,DN338&gt;-1),OR(DN336&gt;10,DN338&gt;10),ABS(DN336-DN338)&gt;1,IF(OR(DN336&gt;11,DN338&gt;11),ABS(DN336-DN338)=2,TRUE),DN336=INT(DN336),DN338=INT(DN338)),"","Error"),"")</f>
        <v/>
      </c>
      <c r="DO340" s="169"/>
      <c r="DP340" s="169" t="str">
        <f>IF(DV336&lt;&gt;"",IF(AND(AND(DP336&gt;-1,DP338&gt;-1),OR(DP336&gt;10,DP338&gt;10),ABS(DP336-DP338)&gt;1,IF(OR(DP336&gt;11,DP338&gt;11),ABS(DP336-DP338)=2,TRUE),DP336=INT(DP336),DP338=INT(DP338)),"","Error"),"")</f>
        <v/>
      </c>
      <c r="DQ340" s="169"/>
      <c r="DR340" s="169" t="str">
        <f>IF(AND(DV336&lt;&gt;"",DR336&lt;&gt;""),IF(AND(AND(DR336&gt;-1,DR338&gt;-1),OR(DR336&gt;10,DR338&gt;10),ABS(DR336-DR338)&gt;1,IF(OR(DR336&gt;11,DR338&gt;11),ABS(DR336-DR338)=2,TRUE),DR336=INT(DR336),DR338=INT(DR338)),"","Error"),"")</f>
        <v/>
      </c>
      <c r="DS340" s="169"/>
      <c r="DT340" s="169" t="str">
        <f>IF(AND(DV336&lt;&gt;"",DT336&lt;&gt;""),IF(AND(AND(DT336&gt;-1,DT338&gt;-1),OR(DT336&gt;10,DT338&gt;10),ABS(DT336-DT338)&gt;1,IF(OR(DT336&gt;11,DT338&gt;11),ABS(DT336-DT338)=2,TRUE),DT336=INT(DT336),DT338=INT(DT338)),"","Error"),"")</f>
        <v/>
      </c>
      <c r="DU340" s="169"/>
      <c r="DW340" s="126"/>
      <c r="DX340" s="126"/>
      <c r="DY340" s="126"/>
      <c r="DZ340" s="126"/>
      <c r="EA340" s="126"/>
      <c r="EB340" s="126"/>
      <c r="EC340" s="126"/>
      <c r="ED340" s="126"/>
      <c r="EE340" s="126"/>
      <c r="EF340" s="126"/>
      <c r="EG340" s="126"/>
      <c r="EH340" s="126"/>
      <c r="EI340" s="126"/>
      <c r="FB340" s="169" t="str">
        <f>IF(FL336&lt;&gt;"",IF(AND(AND(FB336&gt;-1,FB338&gt;-1),OR(FB336&gt;10,FB338&gt;10),ABS(FB336-FB338)&gt;1,IF(OR(FB336&gt;11,FB338&gt;11),ABS(FB336-FB338)=2,TRUE),FB336=INT(FB336),FB338=INT(FB338)),"","Error"),"")</f>
        <v/>
      </c>
      <c r="FC340" s="169"/>
      <c r="FD340" s="169" t="str">
        <f>IF(FL336&lt;&gt;"",IF(AND(AND(FD336&gt;-1,FD338&gt;-1),OR(FD336&gt;10,FD338&gt;10),ABS(FD336-FD338)&gt;1,IF(OR(FD336&gt;11,FD338&gt;11),ABS(FD336-FD338)=2,TRUE),FD336=INT(FD336),FD338=INT(FD338)),"","Error"),"")</f>
        <v/>
      </c>
      <c r="FE340" s="169"/>
      <c r="FF340" s="169" t="str">
        <f>IF(FL336&lt;&gt;"",IF(AND(AND(FF336&gt;-1,FF338&gt;-1),OR(FF336&gt;10,FF338&gt;10),ABS(FF336-FF338)&gt;1,IF(OR(FF336&gt;11,FF338&gt;11),ABS(FF336-FF338)=2,TRUE),FF336=INT(FF336),FF338=INT(FF338)),"","Error"),"")</f>
        <v/>
      </c>
      <c r="FG340" s="169"/>
      <c r="FH340" s="169" t="str">
        <f>IF(AND(FL336&lt;&gt;"",FH336&lt;&gt;""),IF(AND(AND(FH336&gt;-1,FH338&gt;-1),OR(FH336&gt;10,FH338&gt;10),ABS(FH336-FH338)&gt;1,IF(OR(FH336&gt;11,FH338&gt;11),ABS(FH336-FH338)=2,TRUE),FH336=INT(FH336),FH338=INT(FH338)),"","Error"),"")</f>
        <v/>
      </c>
      <c r="FI340" s="169"/>
      <c r="FJ340" s="169" t="str">
        <f>IF(AND(FL336&lt;&gt;"",FJ336&lt;&gt;""),IF(AND(AND(FJ336&gt;-1,FJ338&gt;-1),OR(FJ336&gt;10,FJ338&gt;10),ABS(FJ336-FJ338)&gt;1,IF(OR(FJ336&gt;11,FJ338&gt;11),ABS(FJ336-FJ338)=2,TRUE),FJ336=INT(FJ336),FJ338=INT(FJ338)),"","Error"),"")</f>
        <v/>
      </c>
      <c r="FK340" s="169"/>
    </row>
    <row r="341" spans="1:170" ht="11.25" customHeight="1">
      <c r="A341" s="212"/>
      <c r="B341" s="213"/>
      <c r="C341" s="218"/>
      <c r="D341" s="218"/>
      <c r="E341" s="218"/>
      <c r="F341" s="218"/>
      <c r="G341" s="218"/>
      <c r="H341" s="218"/>
      <c r="I341" s="218"/>
      <c r="J341" s="218"/>
      <c r="K341" s="218"/>
      <c r="L341" s="218"/>
      <c r="M341" s="218"/>
      <c r="N341" s="218"/>
      <c r="O341" s="218"/>
      <c r="P341" s="218"/>
      <c r="Q341" s="218"/>
      <c r="R341" s="218"/>
      <c r="S341" s="218"/>
      <c r="T341" s="218"/>
      <c r="U341" s="218"/>
      <c r="V341" s="218"/>
      <c r="W341" s="219"/>
      <c r="X341" s="232"/>
      <c r="Y341" s="233"/>
      <c r="Z341" s="234"/>
      <c r="AA341" s="233"/>
      <c r="AB341" s="234"/>
      <c r="AC341" s="233"/>
      <c r="AD341" s="234"/>
      <c r="AE341" s="233"/>
      <c r="AF341" s="363"/>
      <c r="AG341" s="364"/>
      <c r="AH341" s="234"/>
      <c r="AI341" s="233"/>
      <c r="AJ341" s="234"/>
      <c r="AK341" s="233"/>
      <c r="AL341" s="241"/>
      <c r="AM341" s="240"/>
      <c r="AN341" s="258"/>
      <c r="AO341" s="243"/>
      <c r="AQ341" s="126"/>
      <c r="AR341" s="126"/>
      <c r="AS341" s="126"/>
      <c r="AT341" s="126"/>
      <c r="AU341" s="126"/>
      <c r="AV341" s="126"/>
      <c r="AW341" s="126"/>
      <c r="AX341" s="126"/>
      <c r="AY341" s="126"/>
      <c r="AZ341" s="126"/>
      <c r="BA341" s="126"/>
      <c r="BB341" s="126"/>
      <c r="BC341" s="126"/>
      <c r="CG341" s="126"/>
      <c r="CH341" s="126"/>
      <c r="CI341" s="126"/>
      <c r="CJ341" s="126"/>
      <c r="CK341" s="126"/>
      <c r="CL341" s="126"/>
      <c r="CM341" s="126"/>
      <c r="CN341" s="126"/>
      <c r="CO341" s="126"/>
      <c r="CP341" s="126"/>
      <c r="CQ341" s="126"/>
      <c r="CR341" s="126"/>
      <c r="CS341" s="126"/>
      <c r="DW341" s="126"/>
      <c r="DX341" s="126"/>
      <c r="DY341" s="126"/>
      <c r="DZ341" s="126"/>
      <c r="EA341" s="126"/>
      <c r="EB341" s="126"/>
      <c r="EC341" s="126"/>
      <c r="ED341" s="126"/>
      <c r="EE341" s="126"/>
      <c r="EF341" s="126"/>
      <c r="EG341" s="126"/>
      <c r="EH341" s="126"/>
      <c r="EI341" s="126"/>
    </row>
    <row r="342" spans="1:170" ht="11.25" customHeight="1">
      <c r="A342" s="210" t="str">
        <f>AH330</f>
        <v>F</v>
      </c>
      <c r="B342" s="211"/>
      <c r="C342" s="357"/>
      <c r="D342" s="343"/>
      <c r="E342" s="343"/>
      <c r="F342" s="343"/>
      <c r="G342" s="343"/>
      <c r="H342" s="343"/>
      <c r="I342" s="343"/>
      <c r="J342" s="343"/>
      <c r="K342" s="343"/>
      <c r="L342" s="343"/>
      <c r="M342" s="215"/>
      <c r="N342" s="215"/>
      <c r="O342" s="215"/>
      <c r="P342" s="343"/>
      <c r="Q342" s="343"/>
      <c r="R342" s="343"/>
      <c r="S342" s="343"/>
      <c r="T342" s="343"/>
      <c r="U342" s="343"/>
      <c r="V342" s="343"/>
      <c r="W342" s="344"/>
      <c r="X342" s="220" t="str">
        <f>IF(AH332&lt;&gt;"",IF(AH332="W","L","W"),"")</f>
        <v/>
      </c>
      <c r="Y342" s="221"/>
      <c r="Z342" s="227" t="str">
        <f>IF(AH334&lt;&gt;"",IF(AH334="W","L","W"),"")</f>
        <v/>
      </c>
      <c r="AA342" s="221"/>
      <c r="AB342" s="227" t="str">
        <f>IF(AH336&lt;&gt;"",IF(AH336="W","L","W"),"")</f>
        <v/>
      </c>
      <c r="AC342" s="221"/>
      <c r="AD342" s="227" t="str">
        <f>IF(AH338&lt;&gt;"",IF(AH338="W","L","W"),"")</f>
        <v/>
      </c>
      <c r="AE342" s="221"/>
      <c r="AF342" s="227" t="str">
        <f>IF(AH340&lt;&gt;"",IF(AH340="W","L","W"),"")</f>
        <v/>
      </c>
      <c r="AG342" s="221"/>
      <c r="AH342" s="228"/>
      <c r="AI342" s="229"/>
      <c r="AJ342" s="227" t="str">
        <f>IF($D328="1P",IF(AN359=AN361,IF(AL359=AL361,IF(AJ359&lt;&gt;"",IF(AJ359&gt;AJ361,"W","L"),""),IF(AL359&gt;AL361,"W","L")),IF(AN359&gt;AN361,"W","L")),IF(AN347=AN349,IF(AL347=AL349,IF(AJ347&lt;&gt;"",IF(AJ347&gt;AJ349,"W","L"),""),IF(AL347&gt;AL349,"W","L")),IF(AN347&gt;AN349,"W","L")))</f>
        <v/>
      </c>
      <c r="AK342" s="221"/>
      <c r="AL342" s="353" t="str">
        <f>IF(OR(COUNTIF(X342:AJ342,"W"),COUNTIF(X342:AJ342,"L")),COUNTIF(X342:AJ342,"W")*2+COUNTIF(X342:AJ342,"L"),"")</f>
        <v/>
      </c>
      <c r="AM342" s="354"/>
      <c r="AN342" s="355" t="str">
        <f>IF(AL342&lt;&gt;"",RANK(AL342,AL332:AL344,0),"")</f>
        <v/>
      </c>
      <c r="AO342" s="356"/>
      <c r="AQ342" s="127"/>
      <c r="AR342" s="127"/>
      <c r="AS342" s="127"/>
      <c r="AT342" s="127"/>
      <c r="AU342" s="127"/>
      <c r="AV342" s="127"/>
      <c r="AW342" s="127"/>
      <c r="AX342" s="127"/>
      <c r="AY342" s="127"/>
      <c r="AZ342" s="127"/>
      <c r="BA342" s="127"/>
      <c r="BB342" s="127"/>
      <c r="BC342" s="127"/>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G342" s="127"/>
      <c r="CH342" s="127"/>
      <c r="CI342" s="127"/>
      <c r="CJ342" s="127"/>
      <c r="CK342" s="127"/>
      <c r="CL342" s="127"/>
      <c r="CM342" s="127"/>
      <c r="CN342" s="127"/>
      <c r="CO342" s="127"/>
      <c r="CP342" s="127"/>
      <c r="CQ342" s="127"/>
      <c r="CR342" s="127"/>
      <c r="CS342" s="127"/>
      <c r="CT342" s="40"/>
      <c r="CU342" s="40"/>
      <c r="CV342" s="40"/>
      <c r="CW342" s="40"/>
      <c r="CX342" s="40"/>
      <c r="CY342" s="40"/>
      <c r="CZ342" s="40"/>
      <c r="DA342" s="40"/>
      <c r="DB342" s="40"/>
      <c r="DC342" s="40"/>
      <c r="DD342" s="40"/>
      <c r="DE342" s="40"/>
      <c r="DF342" s="40"/>
      <c r="DG342" s="40"/>
      <c r="DH342" s="40"/>
      <c r="DI342" s="40"/>
      <c r="DJ342" s="40"/>
      <c r="DK342" s="40"/>
      <c r="DL342" s="40"/>
      <c r="DM342" s="40"/>
      <c r="DN342" s="40"/>
      <c r="DO342" s="40"/>
      <c r="DP342" s="40"/>
      <c r="DQ342" s="40"/>
      <c r="DR342" s="40"/>
      <c r="DS342" s="40"/>
      <c r="DT342" s="40"/>
      <c r="DU342" s="40"/>
      <c r="DW342" s="127"/>
      <c r="DX342" s="127"/>
      <c r="DY342" s="127"/>
      <c r="DZ342" s="127"/>
      <c r="EA342" s="127"/>
      <c r="EB342" s="127"/>
      <c r="EC342" s="127"/>
      <c r="ED342" s="127"/>
      <c r="EE342" s="127"/>
      <c r="EF342" s="127"/>
      <c r="EG342" s="127"/>
      <c r="EH342" s="127"/>
      <c r="EI342" s="127"/>
      <c r="EJ342" s="40"/>
      <c r="EK342" s="40"/>
      <c r="EL342" s="40"/>
      <c r="EM342" s="40"/>
      <c r="EN342" s="40"/>
      <c r="EO342" s="40"/>
      <c r="EP342" s="40"/>
      <c r="EQ342" s="40"/>
      <c r="ER342" s="40"/>
      <c r="ES342" s="40"/>
      <c r="ET342" s="40"/>
      <c r="EU342" s="40"/>
      <c r="EV342" s="40"/>
      <c r="EW342" s="40"/>
      <c r="EX342" s="40"/>
      <c r="EY342" s="40"/>
      <c r="EZ342" s="40"/>
      <c r="FA342" s="40"/>
      <c r="FB342" s="40"/>
      <c r="FC342" s="40"/>
      <c r="FD342" s="40"/>
      <c r="FE342" s="40"/>
      <c r="FF342" s="40"/>
      <c r="FG342" s="40"/>
      <c r="FH342" s="40"/>
      <c r="FI342" s="40"/>
      <c r="FJ342" s="40"/>
      <c r="FK342" s="40"/>
    </row>
    <row r="343" spans="1:170" ht="11.25" customHeight="1">
      <c r="A343" s="212"/>
      <c r="B343" s="213"/>
      <c r="C343" s="218"/>
      <c r="D343" s="218"/>
      <c r="E343" s="218"/>
      <c r="F343" s="218"/>
      <c r="G343" s="218"/>
      <c r="H343" s="218"/>
      <c r="I343" s="218"/>
      <c r="J343" s="218"/>
      <c r="K343" s="218"/>
      <c r="L343" s="218"/>
      <c r="M343" s="218"/>
      <c r="N343" s="218"/>
      <c r="O343" s="218"/>
      <c r="P343" s="218"/>
      <c r="Q343" s="218"/>
      <c r="R343" s="218"/>
      <c r="S343" s="218"/>
      <c r="T343" s="218"/>
      <c r="U343" s="218"/>
      <c r="V343" s="218"/>
      <c r="W343" s="219"/>
      <c r="X343" s="232"/>
      <c r="Y343" s="233"/>
      <c r="Z343" s="234"/>
      <c r="AA343" s="233"/>
      <c r="AB343" s="234"/>
      <c r="AC343" s="233"/>
      <c r="AD343" s="234"/>
      <c r="AE343" s="233"/>
      <c r="AF343" s="234"/>
      <c r="AG343" s="233"/>
      <c r="AH343" s="235"/>
      <c r="AI343" s="236"/>
      <c r="AJ343" s="234"/>
      <c r="AK343" s="233"/>
      <c r="AL343" s="358"/>
      <c r="AM343" s="359"/>
      <c r="AN343" s="258"/>
      <c r="AO343" s="243"/>
      <c r="AQ343" s="128"/>
      <c r="AR343" s="128"/>
      <c r="AS343" s="128"/>
      <c r="AT343" s="128"/>
      <c r="AU343" s="128"/>
      <c r="AV343" s="128"/>
      <c r="AW343" s="128"/>
      <c r="AX343" s="128"/>
      <c r="AY343" s="128"/>
      <c r="AZ343" s="128"/>
      <c r="BA343" s="128"/>
      <c r="BB343" s="128"/>
      <c r="BC343" s="128"/>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G343" s="128"/>
      <c r="CH343" s="128"/>
      <c r="CI343" s="128"/>
      <c r="CJ343" s="128"/>
      <c r="CK343" s="128"/>
      <c r="CL343" s="128"/>
      <c r="CM343" s="128"/>
      <c r="CN343" s="128"/>
      <c r="CO343" s="128"/>
      <c r="CP343" s="128"/>
      <c r="CQ343" s="128"/>
      <c r="CR343" s="128"/>
      <c r="CS343" s="128"/>
      <c r="CT343" s="41"/>
      <c r="CU343" s="41"/>
      <c r="CV343" s="41"/>
      <c r="CW343" s="41"/>
      <c r="CX343" s="41"/>
      <c r="CY343" s="41"/>
      <c r="CZ343" s="41"/>
      <c r="DA343" s="41"/>
      <c r="DB343" s="41"/>
      <c r="DC343" s="41"/>
      <c r="DD343" s="41"/>
      <c r="DE343" s="41"/>
      <c r="DF343" s="41"/>
      <c r="DG343" s="41"/>
      <c r="DH343" s="41"/>
      <c r="DI343" s="41"/>
      <c r="DJ343" s="41"/>
      <c r="DK343" s="41"/>
      <c r="DL343" s="41"/>
      <c r="DM343" s="41"/>
      <c r="DN343" s="41"/>
      <c r="DO343" s="41"/>
      <c r="DP343" s="41"/>
      <c r="DQ343" s="41"/>
      <c r="DR343" s="41"/>
      <c r="DS343" s="41"/>
      <c r="DT343" s="41"/>
      <c r="DU343" s="41"/>
      <c r="DW343" s="128"/>
      <c r="DX343" s="128"/>
      <c r="DY343" s="128"/>
      <c r="DZ343" s="128"/>
      <c r="EA343" s="128"/>
      <c r="EB343" s="128"/>
      <c r="EC343" s="128"/>
      <c r="ED343" s="128"/>
      <c r="EE343" s="128"/>
      <c r="EF343" s="128"/>
      <c r="EG343" s="128"/>
      <c r="EH343" s="128"/>
      <c r="EI343" s="128"/>
      <c r="EJ343" s="41"/>
      <c r="EK343" s="41"/>
      <c r="EL343" s="41"/>
      <c r="EM343" s="41"/>
      <c r="EN343" s="41"/>
      <c r="EO343" s="41"/>
      <c r="EP343" s="41"/>
      <c r="EQ343" s="41"/>
      <c r="ER343" s="41"/>
      <c r="ES343" s="41"/>
      <c r="ET343" s="41"/>
      <c r="EU343" s="41"/>
      <c r="EV343" s="41"/>
      <c r="EW343" s="41"/>
      <c r="EX343" s="41"/>
      <c r="EY343" s="41"/>
      <c r="EZ343" s="41"/>
      <c r="FA343" s="41"/>
      <c r="FB343" s="41"/>
      <c r="FC343" s="41"/>
      <c r="FD343" s="41"/>
      <c r="FE343" s="41"/>
      <c r="FF343" s="41"/>
      <c r="FG343" s="41"/>
      <c r="FH343" s="41"/>
      <c r="FI343" s="41"/>
      <c r="FJ343" s="41"/>
      <c r="FK343" s="41"/>
    </row>
    <row r="344" spans="1:170" ht="11.25" customHeight="1">
      <c r="A344" s="210" t="str">
        <f>AJ330</f>
        <v>G</v>
      </c>
      <c r="B344" s="211"/>
      <c r="C344" s="357"/>
      <c r="D344" s="343"/>
      <c r="E344" s="343"/>
      <c r="F344" s="343"/>
      <c r="G344" s="343"/>
      <c r="H344" s="343"/>
      <c r="I344" s="343"/>
      <c r="J344" s="343"/>
      <c r="K344" s="343"/>
      <c r="L344" s="343"/>
      <c r="M344" s="215"/>
      <c r="N344" s="215"/>
      <c r="O344" s="215"/>
      <c r="P344" s="343"/>
      <c r="Q344" s="343"/>
      <c r="R344" s="343"/>
      <c r="S344" s="343"/>
      <c r="T344" s="343"/>
      <c r="U344" s="343"/>
      <c r="V344" s="343"/>
      <c r="W344" s="344"/>
      <c r="X344" s="220" t="str">
        <f>IF(AJ332&lt;&gt;"",IF(AJ332="W","L","W"),"")</f>
        <v/>
      </c>
      <c r="Y344" s="221"/>
      <c r="Z344" s="227" t="str">
        <f>IF(AJ334&lt;&gt;"",IF(AJ334="W","L","W"),"")</f>
        <v/>
      </c>
      <c r="AA344" s="221"/>
      <c r="AB344" s="227" t="str">
        <f>IF(AJ336&lt;&gt;"",IF(AJ336="W","L","W"),"")</f>
        <v/>
      </c>
      <c r="AC344" s="221"/>
      <c r="AD344" s="227" t="str">
        <f>IF(AJ338&lt;&gt;"",IF(AJ338="W","L","W"),"")</f>
        <v/>
      </c>
      <c r="AE344" s="221"/>
      <c r="AF344" s="227" t="str">
        <f>IF(AJ340&lt;&gt;"",IF(AJ340="W","L","W"),"")</f>
        <v/>
      </c>
      <c r="AG344" s="221"/>
      <c r="AH344" s="227" t="str">
        <f>IF(AJ342&lt;&gt;"",IF(AJ342="W","L","W"),"")</f>
        <v/>
      </c>
      <c r="AI344" s="221"/>
      <c r="AJ344" s="228"/>
      <c r="AK344" s="351"/>
      <c r="AL344" s="353" t="str">
        <f>IF(OR(COUNTIF(X344:AJ344,"W"),COUNTIF(X344:AJ344,"L")),COUNTIF(X344:AJ344,"W")*2+COUNTIF(X344:AJ344,"L"),"")</f>
        <v/>
      </c>
      <c r="AM344" s="354"/>
      <c r="AN344" s="355" t="str">
        <f>IF(AL344&lt;&gt;"",RANK(AL344,AL332:AL344,0),"")</f>
        <v/>
      </c>
      <c r="AO344" s="356"/>
      <c r="AQ344" s="126"/>
      <c r="AR344" s="126"/>
      <c r="AS344" s="126"/>
      <c r="AT344" s="126"/>
      <c r="AU344" s="126"/>
      <c r="AV344" s="126"/>
      <c r="AW344" s="126"/>
      <c r="AX344" s="126"/>
      <c r="AY344" s="126"/>
      <c r="AZ344" s="126"/>
      <c r="BA344" s="126"/>
      <c r="BB344" s="126"/>
      <c r="BC344" s="126"/>
      <c r="CG344" s="126"/>
      <c r="CH344" s="126"/>
      <c r="CI344" s="126"/>
      <c r="CJ344" s="126"/>
      <c r="CK344" s="126"/>
      <c r="CL344" s="126"/>
      <c r="CM344" s="126"/>
      <c r="CN344" s="126"/>
      <c r="CO344" s="126"/>
      <c r="CP344" s="126"/>
      <c r="CQ344" s="126"/>
      <c r="CR344" s="126"/>
      <c r="CS344" s="126"/>
      <c r="DW344" s="126"/>
      <c r="DX344" s="126"/>
      <c r="DY344" s="126"/>
      <c r="DZ344" s="126"/>
      <c r="EA344" s="126"/>
      <c r="EB344" s="126"/>
      <c r="EC344" s="126"/>
      <c r="ED344" s="126"/>
      <c r="EE344" s="126"/>
      <c r="EF344" s="126"/>
      <c r="EG344" s="126"/>
      <c r="EH344" s="126"/>
      <c r="EI344" s="126"/>
    </row>
    <row r="345" spans="1:170" ht="11.25" customHeight="1" thickBot="1">
      <c r="A345" s="212"/>
      <c r="B345" s="213"/>
      <c r="C345" s="218"/>
      <c r="D345" s="218"/>
      <c r="E345" s="218"/>
      <c r="F345" s="218"/>
      <c r="G345" s="218"/>
      <c r="H345" s="218"/>
      <c r="I345" s="218"/>
      <c r="J345" s="218"/>
      <c r="K345" s="218"/>
      <c r="L345" s="218"/>
      <c r="M345" s="218"/>
      <c r="N345" s="218"/>
      <c r="O345" s="218"/>
      <c r="P345" s="218"/>
      <c r="Q345" s="218"/>
      <c r="R345" s="218"/>
      <c r="S345" s="218"/>
      <c r="T345" s="218"/>
      <c r="U345" s="218"/>
      <c r="V345" s="218"/>
      <c r="W345" s="219"/>
      <c r="X345" s="222"/>
      <c r="Y345" s="223"/>
      <c r="Z345" s="226"/>
      <c r="AA345" s="223"/>
      <c r="AB345" s="226"/>
      <c r="AC345" s="223"/>
      <c r="AD345" s="226"/>
      <c r="AE345" s="223"/>
      <c r="AF345" s="226"/>
      <c r="AG345" s="223"/>
      <c r="AH345" s="226"/>
      <c r="AI345" s="223"/>
      <c r="AJ345" s="230"/>
      <c r="AK345" s="352"/>
      <c r="AL345" s="347"/>
      <c r="AM345" s="348"/>
      <c r="AN345" s="248"/>
      <c r="AO345" s="249"/>
      <c r="AP345" s="2"/>
      <c r="AQ345" s="127"/>
      <c r="AR345" s="127"/>
      <c r="AS345" s="127"/>
      <c r="AT345" s="127"/>
      <c r="AU345" s="127"/>
      <c r="AV345" s="127"/>
      <c r="AW345" s="127"/>
      <c r="AX345" s="127"/>
      <c r="AY345" s="127"/>
      <c r="AZ345" s="127"/>
      <c r="BA345" s="127"/>
      <c r="BB345" s="127"/>
      <c r="BC345" s="127"/>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G345" s="127"/>
      <c r="CH345" s="127"/>
      <c r="CI345" s="127"/>
      <c r="CJ345" s="127"/>
      <c r="CK345" s="127"/>
      <c r="CL345" s="127"/>
      <c r="CM345" s="127"/>
      <c r="CN345" s="127"/>
      <c r="CO345" s="127"/>
      <c r="CP345" s="127"/>
      <c r="CQ345" s="127"/>
      <c r="CR345" s="127"/>
      <c r="CS345" s="127"/>
      <c r="CT345" s="40"/>
      <c r="CU345" s="40"/>
      <c r="CV345" s="40"/>
      <c r="CW345" s="40"/>
      <c r="CX345" s="40"/>
      <c r="CY345" s="40"/>
      <c r="CZ345" s="40"/>
      <c r="DA345" s="40"/>
      <c r="DB345" s="40"/>
      <c r="DC345" s="40"/>
      <c r="DD345" s="40"/>
      <c r="DE345" s="40"/>
      <c r="DF345" s="40"/>
      <c r="DG345" s="40"/>
      <c r="DH345" s="40"/>
      <c r="DI345" s="40"/>
      <c r="DJ345" s="40"/>
      <c r="DK345" s="40"/>
      <c r="DL345" s="40"/>
      <c r="DM345" s="40"/>
      <c r="DN345" s="40"/>
      <c r="DO345" s="40"/>
      <c r="DP345" s="40"/>
      <c r="DQ345" s="40"/>
      <c r="DR345" s="40"/>
      <c r="DS345" s="40"/>
      <c r="DT345" s="40"/>
      <c r="DU345" s="40"/>
      <c r="DV345" s="2"/>
      <c r="DW345" s="127"/>
      <c r="DX345" s="127"/>
      <c r="DY345" s="127"/>
      <c r="DZ345" s="127"/>
      <c r="EA345" s="127"/>
      <c r="EB345" s="127"/>
      <c r="EC345" s="127"/>
      <c r="ED345" s="127"/>
      <c r="EE345" s="127"/>
      <c r="EF345" s="127"/>
      <c r="EG345" s="127"/>
      <c r="EH345" s="127"/>
      <c r="EI345" s="127"/>
      <c r="EJ345" s="40"/>
      <c r="EK345" s="40"/>
      <c r="EL345" s="40"/>
      <c r="EM345" s="40"/>
      <c r="EN345" s="40"/>
      <c r="EO345" s="40"/>
      <c r="EP345" s="40"/>
      <c r="EQ345" s="40"/>
      <c r="ER345" s="40"/>
      <c r="ES345" s="40"/>
      <c r="ET345" s="40"/>
      <c r="EU345" s="40"/>
      <c r="EV345" s="40"/>
      <c r="EW345" s="40"/>
      <c r="EX345" s="40"/>
      <c r="EY345" s="40"/>
      <c r="EZ345" s="40"/>
      <c r="FA345" s="40"/>
      <c r="FB345" s="40"/>
      <c r="FC345" s="40"/>
      <c r="FD345" s="40"/>
      <c r="FE345" s="40"/>
      <c r="FF345" s="40"/>
      <c r="FG345" s="40"/>
      <c r="FH345" s="40"/>
      <c r="FI345" s="40"/>
      <c r="FJ345" s="40"/>
      <c r="FK345" s="40"/>
      <c r="FL345" s="2"/>
      <c r="FM345" s="2"/>
      <c r="FN345" s="2"/>
    </row>
    <row r="346" spans="1:170" ht="11.25" customHeight="1" thickBo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154" t="str">
        <f>CONCATENATE($A330," ",$D330,","," ",$F328)</f>
        <v>Group: 6, Men's Singles</v>
      </c>
      <c r="AR346" s="155"/>
      <c r="AS346" s="155"/>
      <c r="AT346" s="155"/>
      <c r="AU346" s="155"/>
      <c r="AV346" s="155"/>
      <c r="AW346" s="155"/>
      <c r="AX346" s="155"/>
      <c r="AY346" s="155"/>
      <c r="AZ346" s="155"/>
      <c r="BA346" s="155"/>
      <c r="BB346" s="155"/>
      <c r="BC346" s="156"/>
      <c r="BD346" s="163">
        <f>A355</f>
        <v>3</v>
      </c>
      <c r="BE346" s="164"/>
      <c r="BF346" s="183" t="str">
        <f>C355</f>
        <v>D</v>
      </c>
      <c r="BG346" s="185" t="str">
        <f>IF(VLOOKUP($BF346,$A332:$C344,3,FALSE)=0,"",CONCATENATE(VLOOKUP(VLOOKUP($BF346,$A332:$C344,3,FALSE),Players!$C:$G,4,FALSE)," ",VLOOKUP($BF346,$A332:$C344,3,FALSE)," ",IF(ISERROR(VLOOKUP(VLOOKUP($BF346,$A332:$C344,3,FALSE),Players!$C:$G,5,FALSE)),"()",CONCATENATE("(",VLOOKUP(VLOOKUP($BF346,$A332:$C344,3,FALSE),Players!$C:$G,5,FALSE),")"))))</f>
        <v/>
      </c>
      <c r="BH346" s="186"/>
      <c r="BI346" s="186"/>
      <c r="BJ346" s="186"/>
      <c r="BK346" s="186"/>
      <c r="BL346" s="186"/>
      <c r="BM346" s="186"/>
      <c r="BN346" s="186"/>
      <c r="BO346" s="186"/>
      <c r="BP346" s="186"/>
      <c r="BQ346" s="186"/>
      <c r="BR346" s="186"/>
      <c r="BS346" s="186"/>
      <c r="BT346" s="186"/>
      <c r="BU346" s="187"/>
      <c r="BV346" s="170" t="str">
        <f>IF(D355&lt;&gt;"",D355,"")</f>
        <v/>
      </c>
      <c r="BW346" s="171"/>
      <c r="BX346" s="335" t="str">
        <f>IF(F355&lt;&gt;"",F355,"")</f>
        <v/>
      </c>
      <c r="BY346" s="171"/>
      <c r="BZ346" s="335" t="str">
        <f>IF(H355&lt;&gt;"",H355,"")</f>
        <v/>
      </c>
      <c r="CA346" s="171"/>
      <c r="CB346" s="335" t="str">
        <f>IF(J355&lt;&gt;"",J355,"")</f>
        <v/>
      </c>
      <c r="CC346" s="171"/>
      <c r="CD346" s="335" t="str">
        <f>IF(L355&lt;&gt;"",L355,"")</f>
        <v/>
      </c>
      <c r="CE346" s="337"/>
      <c r="CF346" s="174" t="str">
        <f>IF($CD346=$CD348,IF($CB346=$CB348,IF($BZ346&lt;&gt;"",IF($BZ346&gt;$BZ348,"W","L"),""),IF($CB346&gt;$CB348,"W","L")),IF($CD346&gt;$CD348,"W","L"))</f>
        <v/>
      </c>
      <c r="CG346" s="154" t="str">
        <f>CONCATENATE($A330," ",$D330,","," ",$F328)</f>
        <v>Group: 6, Men's Singles</v>
      </c>
      <c r="CH346" s="155"/>
      <c r="CI346" s="155"/>
      <c r="CJ346" s="155"/>
      <c r="CK346" s="155"/>
      <c r="CL346" s="155"/>
      <c r="CM346" s="155"/>
      <c r="CN346" s="155"/>
      <c r="CO346" s="155"/>
      <c r="CP346" s="155"/>
      <c r="CQ346" s="155"/>
      <c r="CR346" s="155"/>
      <c r="CS346" s="156"/>
      <c r="CT346" s="163">
        <f>O355</f>
        <v>10</v>
      </c>
      <c r="CU346" s="164"/>
      <c r="CV346" s="183" t="str">
        <f>Q355</f>
        <v>A</v>
      </c>
      <c r="CW346" s="185" t="str">
        <f>IF(VLOOKUP($CV346,$A332:$C344,3,FALSE)=0,"",CONCATENATE(VLOOKUP(VLOOKUP($CV346,$A332:$C344,3,FALSE),Players!$C:$G,4,FALSE)," ",VLOOKUP($CV346,$A332:$C344,3,FALSE)," ",IF(ISERROR(VLOOKUP(VLOOKUP($CV346,$A332:$C344,3,FALSE),Players!$C:$G,5,FALSE)),"()",CONCATENATE("(",VLOOKUP(VLOOKUP($CV346,$A332:$C344,3,FALSE),Players!$C:$G,5,FALSE),")"))))</f>
        <v/>
      </c>
      <c r="CX346" s="186"/>
      <c r="CY346" s="186"/>
      <c r="CZ346" s="186"/>
      <c r="DA346" s="186"/>
      <c r="DB346" s="186"/>
      <c r="DC346" s="186"/>
      <c r="DD346" s="186"/>
      <c r="DE346" s="186"/>
      <c r="DF346" s="186"/>
      <c r="DG346" s="186"/>
      <c r="DH346" s="186"/>
      <c r="DI346" s="186"/>
      <c r="DJ346" s="186"/>
      <c r="DK346" s="187"/>
      <c r="DL346" s="170" t="str">
        <f>IF(R355&lt;&gt;"",R355,"")</f>
        <v/>
      </c>
      <c r="DM346" s="171"/>
      <c r="DN346" s="335" t="str">
        <f>IF(T355&lt;&gt;"",T355,"")</f>
        <v/>
      </c>
      <c r="DO346" s="171"/>
      <c r="DP346" s="335" t="str">
        <f>IF(V355&lt;&gt;"",V355,"")</f>
        <v/>
      </c>
      <c r="DQ346" s="171"/>
      <c r="DR346" s="335" t="str">
        <f>IF(X355&lt;&gt;"",X355,"")</f>
        <v/>
      </c>
      <c r="DS346" s="171"/>
      <c r="DT346" s="335" t="str">
        <f>IF(Z355&lt;&gt;"",Z355,"")</f>
        <v/>
      </c>
      <c r="DU346" s="337"/>
      <c r="DV346" s="174" t="str">
        <f>IF($DT346=$DT348,IF($DR346=$DR348,IF($DP346&lt;&gt;"",IF($DP346&gt;$DP348,"W","L"),""),IF($DR346&gt;$DR348,"W","L")),IF($DT346&gt;$DT348,"W","L"))</f>
        <v/>
      </c>
      <c r="DW346" s="154" t="str">
        <f>CONCATENATE($A330," ",$D330,","," ",$F328)</f>
        <v>Group: 6, Men's Singles</v>
      </c>
      <c r="DX346" s="155"/>
      <c r="DY346" s="155"/>
      <c r="DZ346" s="155"/>
      <c r="EA346" s="155"/>
      <c r="EB346" s="155"/>
      <c r="EC346" s="155"/>
      <c r="ED346" s="155"/>
      <c r="EE346" s="155"/>
      <c r="EF346" s="155"/>
      <c r="EG346" s="155"/>
      <c r="EH346" s="155"/>
      <c r="EI346" s="156"/>
      <c r="EJ346" s="163">
        <f>AC355</f>
        <v>17</v>
      </c>
      <c r="EK346" s="164"/>
      <c r="EL346" s="183" t="str">
        <f>AE355</f>
        <v>D</v>
      </c>
      <c r="EM346" s="185" t="str">
        <f>IF(VLOOKUP($EL346,$A332:$C344,3,FALSE)=0,"",CONCATENATE(VLOOKUP(VLOOKUP($EL346,$A332:$C344,3,FALSE),Players!$C:$G,4,FALSE)," ",VLOOKUP($EL346,$A332:$C344,3,FALSE)," ",IF(ISERROR(VLOOKUP(VLOOKUP($EL346,$A332:$C344,3,FALSE),Players!$C:$G,5,FALSE)),"()",CONCATENATE("(",VLOOKUP(VLOOKUP($EL346,$A332:$C344,3,FALSE),Players!$C:$G,5,FALSE),")"))))</f>
        <v/>
      </c>
      <c r="EN346" s="186"/>
      <c r="EO346" s="186"/>
      <c r="EP346" s="186"/>
      <c r="EQ346" s="186"/>
      <c r="ER346" s="186"/>
      <c r="ES346" s="186"/>
      <c r="ET346" s="186"/>
      <c r="EU346" s="186"/>
      <c r="EV346" s="186"/>
      <c r="EW346" s="186"/>
      <c r="EX346" s="186"/>
      <c r="EY346" s="186"/>
      <c r="EZ346" s="186"/>
      <c r="FA346" s="187"/>
      <c r="FB346" s="170" t="str">
        <f>IF(AF355&lt;&gt;"",AF355,"")</f>
        <v/>
      </c>
      <c r="FC346" s="171"/>
      <c r="FD346" s="335" t="str">
        <f>IF(AH355&lt;&gt;"",AH355,"")</f>
        <v/>
      </c>
      <c r="FE346" s="171"/>
      <c r="FF346" s="335" t="str">
        <f>IF(AJ355&lt;&gt;"",AJ355,"")</f>
        <v/>
      </c>
      <c r="FG346" s="171"/>
      <c r="FH346" s="335" t="str">
        <f>IF(AL355&lt;&gt;"",AL355,"")</f>
        <v/>
      </c>
      <c r="FI346" s="171"/>
      <c r="FJ346" s="335" t="str">
        <f>IF(AN355&lt;&gt;"",AN355,"")</f>
        <v/>
      </c>
      <c r="FK346" s="337"/>
      <c r="FL346" s="174" t="str">
        <f>IF($FJ346=$FJ348,IF($FH346=$FH348,IF($FF346&lt;&gt;"",IF($FF346&gt;$FF348,"W","L"),""),IF($FH346&gt;$FH348,"W","L")),IF($FJ346&gt;$FJ348,"W","L"))</f>
        <v/>
      </c>
      <c r="FM346" s="2"/>
      <c r="FN346" s="2"/>
    </row>
    <row r="347" spans="1:170" ht="11.25" customHeight="1">
      <c r="A347" s="170">
        <v>1</v>
      </c>
      <c r="B347" s="191"/>
      <c r="C347" s="183" t="str">
        <f>IF($D328="1P","B","B")</f>
        <v>B</v>
      </c>
      <c r="D347" s="197"/>
      <c r="E347" s="198"/>
      <c r="F347" s="197"/>
      <c r="G347" s="198"/>
      <c r="H347" s="197"/>
      <c r="I347" s="198"/>
      <c r="J347" s="197"/>
      <c r="K347" s="198"/>
      <c r="L347" s="197"/>
      <c r="M347" s="208"/>
      <c r="N347" s="69" t="str">
        <f>IF(CF326&lt;&gt;"",IF(CF326="W",IF(SUM(IF(D347&gt;D349,1,0),IF(F347&gt;F349,1,0),IF(H347&gt;H349,1,0),IF(J347&gt;J349,1,0),IF(L347&gt;L349,1,0))&lt;&gt;3,"E",""),""),"")</f>
        <v/>
      </c>
      <c r="O347" s="170">
        <v>8</v>
      </c>
      <c r="P347" s="191"/>
      <c r="Q347" s="183" t="str">
        <f>IF($D328="1P","E","D")</f>
        <v>D</v>
      </c>
      <c r="R347" s="197"/>
      <c r="S347" s="198"/>
      <c r="T347" s="197"/>
      <c r="U347" s="198"/>
      <c r="V347" s="197"/>
      <c r="W347" s="198"/>
      <c r="X347" s="197"/>
      <c r="Y347" s="198"/>
      <c r="Z347" s="197"/>
      <c r="AA347" s="208"/>
      <c r="AB347" s="69" t="str">
        <f>IF(DV326&lt;&gt;"",IF(DV326="W",IF(SUM(IF(R347&gt;R349,1,0),IF(T347&gt;T349,1,0),IF(V347&gt;V349,1,0),IF(X347&gt;X349,1,0),IF(Z347&gt;Z349,1,0))&lt;&gt;3,"E",""),""),"")</f>
        <v/>
      </c>
      <c r="AC347" s="170">
        <v>15</v>
      </c>
      <c r="AD347" s="191"/>
      <c r="AE347" s="183" t="str">
        <f>IF($D328="1P","B","F")</f>
        <v>F</v>
      </c>
      <c r="AF347" s="197"/>
      <c r="AG347" s="198"/>
      <c r="AH347" s="197"/>
      <c r="AI347" s="198"/>
      <c r="AJ347" s="197"/>
      <c r="AK347" s="198"/>
      <c r="AL347" s="197"/>
      <c r="AM347" s="198"/>
      <c r="AN347" s="197"/>
      <c r="AO347" s="208"/>
      <c r="AP347" s="69" t="str">
        <f>IF(FL326&lt;&gt;"",IF(FL326="W",IF(SUM(IF(AF347&gt;AF349,1,0),IF(AH347&gt;AH349,1,0),IF(AJ347&gt;AJ349,1,0),IF(AL347&gt;AL349,1,0),IF(AN347&gt;AN349,1,0))&lt;&gt;3,"E",""),""),"")</f>
        <v/>
      </c>
      <c r="AQ347" s="157"/>
      <c r="AR347" s="158"/>
      <c r="AS347" s="158"/>
      <c r="AT347" s="158"/>
      <c r="AU347" s="158"/>
      <c r="AV347" s="158"/>
      <c r="AW347" s="158"/>
      <c r="AX347" s="158"/>
      <c r="AY347" s="158"/>
      <c r="AZ347" s="158"/>
      <c r="BA347" s="158"/>
      <c r="BB347" s="158"/>
      <c r="BC347" s="159"/>
      <c r="BD347" s="165"/>
      <c r="BE347" s="166"/>
      <c r="BF347" s="184"/>
      <c r="BG347" s="188"/>
      <c r="BH347" s="189"/>
      <c r="BI347" s="189"/>
      <c r="BJ347" s="189"/>
      <c r="BK347" s="189"/>
      <c r="BL347" s="189"/>
      <c r="BM347" s="189"/>
      <c r="BN347" s="189"/>
      <c r="BO347" s="189"/>
      <c r="BP347" s="189"/>
      <c r="BQ347" s="189"/>
      <c r="BR347" s="189"/>
      <c r="BS347" s="189"/>
      <c r="BT347" s="189"/>
      <c r="BU347" s="190"/>
      <c r="BV347" s="172"/>
      <c r="BW347" s="173"/>
      <c r="BX347" s="336"/>
      <c r="BY347" s="173"/>
      <c r="BZ347" s="336"/>
      <c r="CA347" s="173"/>
      <c r="CB347" s="336"/>
      <c r="CC347" s="173"/>
      <c r="CD347" s="336"/>
      <c r="CE347" s="338"/>
      <c r="CF347" s="174"/>
      <c r="CG347" s="157"/>
      <c r="CH347" s="158"/>
      <c r="CI347" s="158"/>
      <c r="CJ347" s="158"/>
      <c r="CK347" s="158"/>
      <c r="CL347" s="158"/>
      <c r="CM347" s="158"/>
      <c r="CN347" s="158"/>
      <c r="CO347" s="158"/>
      <c r="CP347" s="158"/>
      <c r="CQ347" s="158"/>
      <c r="CR347" s="158"/>
      <c r="CS347" s="159"/>
      <c r="CT347" s="165"/>
      <c r="CU347" s="166"/>
      <c r="CV347" s="184"/>
      <c r="CW347" s="188"/>
      <c r="CX347" s="189"/>
      <c r="CY347" s="189"/>
      <c r="CZ347" s="189"/>
      <c r="DA347" s="189"/>
      <c r="DB347" s="189"/>
      <c r="DC347" s="189"/>
      <c r="DD347" s="189"/>
      <c r="DE347" s="189"/>
      <c r="DF347" s="189"/>
      <c r="DG347" s="189"/>
      <c r="DH347" s="189"/>
      <c r="DI347" s="189"/>
      <c r="DJ347" s="189"/>
      <c r="DK347" s="190"/>
      <c r="DL347" s="172"/>
      <c r="DM347" s="173"/>
      <c r="DN347" s="336"/>
      <c r="DO347" s="173"/>
      <c r="DP347" s="336"/>
      <c r="DQ347" s="173"/>
      <c r="DR347" s="336"/>
      <c r="DS347" s="173"/>
      <c r="DT347" s="336"/>
      <c r="DU347" s="338"/>
      <c r="DV347" s="174"/>
      <c r="DW347" s="157"/>
      <c r="DX347" s="158"/>
      <c r="DY347" s="158"/>
      <c r="DZ347" s="158"/>
      <c r="EA347" s="158"/>
      <c r="EB347" s="158"/>
      <c r="EC347" s="158"/>
      <c r="ED347" s="158"/>
      <c r="EE347" s="158"/>
      <c r="EF347" s="158"/>
      <c r="EG347" s="158"/>
      <c r="EH347" s="158"/>
      <c r="EI347" s="159"/>
      <c r="EJ347" s="165"/>
      <c r="EK347" s="166"/>
      <c r="EL347" s="184"/>
      <c r="EM347" s="188"/>
      <c r="EN347" s="189"/>
      <c r="EO347" s="189"/>
      <c r="EP347" s="189"/>
      <c r="EQ347" s="189"/>
      <c r="ER347" s="189"/>
      <c r="ES347" s="189"/>
      <c r="ET347" s="189"/>
      <c r="EU347" s="189"/>
      <c r="EV347" s="189"/>
      <c r="EW347" s="189"/>
      <c r="EX347" s="189"/>
      <c r="EY347" s="189"/>
      <c r="EZ347" s="189"/>
      <c r="FA347" s="190"/>
      <c r="FB347" s="172"/>
      <c r="FC347" s="173"/>
      <c r="FD347" s="336"/>
      <c r="FE347" s="173"/>
      <c r="FF347" s="336"/>
      <c r="FG347" s="173"/>
      <c r="FH347" s="336"/>
      <c r="FI347" s="173"/>
      <c r="FJ347" s="336"/>
      <c r="FK347" s="338"/>
      <c r="FL347" s="174"/>
      <c r="FM347" s="3"/>
      <c r="FN347" s="3"/>
    </row>
    <row r="348" spans="1:170" ht="11.25" customHeight="1">
      <c r="A348" s="192"/>
      <c r="B348" s="193"/>
      <c r="C348" s="196"/>
      <c r="D348" s="199"/>
      <c r="E348" s="200"/>
      <c r="F348" s="199"/>
      <c r="G348" s="200"/>
      <c r="H348" s="199"/>
      <c r="I348" s="200"/>
      <c r="J348" s="199"/>
      <c r="K348" s="200"/>
      <c r="L348" s="199"/>
      <c r="M348" s="209"/>
      <c r="N348" s="69" t="str">
        <f>IF(CF326&lt;&gt;"",IF(ISERROR(AND(BV330="",BX330="",BZ330="",CB330="",CD330="")),"E",IF(AND(BV330="",BX330="",BZ330="",CB330="",CD330=""),"","E")),"")</f>
        <v/>
      </c>
      <c r="O348" s="192"/>
      <c r="P348" s="193"/>
      <c r="Q348" s="196"/>
      <c r="R348" s="199"/>
      <c r="S348" s="200"/>
      <c r="T348" s="199"/>
      <c r="U348" s="200"/>
      <c r="V348" s="199"/>
      <c r="W348" s="200"/>
      <c r="X348" s="199"/>
      <c r="Y348" s="200"/>
      <c r="Z348" s="199"/>
      <c r="AA348" s="209"/>
      <c r="AB348" s="69" t="str">
        <f>IF(DV326&lt;&gt;"",IF(ISERROR(AND(DL330="",DN330="",DP330="",DQ330="",DT330="")),"E",IF(AND(DL330="",DN330="",DP330="",DR330="",DT330=""),"","E")),"")</f>
        <v/>
      </c>
      <c r="AC348" s="192"/>
      <c r="AD348" s="193"/>
      <c r="AE348" s="196"/>
      <c r="AF348" s="199"/>
      <c r="AG348" s="200"/>
      <c r="AH348" s="199"/>
      <c r="AI348" s="200"/>
      <c r="AJ348" s="199"/>
      <c r="AK348" s="200"/>
      <c r="AL348" s="199"/>
      <c r="AM348" s="200"/>
      <c r="AN348" s="199"/>
      <c r="AO348" s="209"/>
      <c r="AP348" s="69" t="str">
        <f>IF(FL326&lt;&gt;"",IF(ISERROR(AND(FB330="",FD330="",FF330="",FH330="",FJ330="")),"E",IF(AND(FB330="",FD330="",FF330="",FH330="",FJ330=""),"","E")),"")</f>
        <v/>
      </c>
      <c r="AQ348" s="157"/>
      <c r="AR348" s="158"/>
      <c r="AS348" s="158"/>
      <c r="AT348" s="158"/>
      <c r="AU348" s="158"/>
      <c r="AV348" s="158"/>
      <c r="AW348" s="158"/>
      <c r="AX348" s="158"/>
      <c r="AY348" s="158"/>
      <c r="AZ348" s="158"/>
      <c r="BA348" s="158"/>
      <c r="BB348" s="158"/>
      <c r="BC348" s="159"/>
      <c r="BD348" s="165"/>
      <c r="BE348" s="166"/>
      <c r="BF348" s="175" t="str">
        <f>C357</f>
        <v>E</v>
      </c>
      <c r="BG348" s="177" t="str">
        <f>IF(VLOOKUP($BF348,$A332:$C344,3,FALSE)=0,"",CONCATENATE(VLOOKUP(VLOOKUP($BF348,$A332:$C344,3,FALSE),Players!$C:$G,4,FALSE)," ",VLOOKUP($BF348,$A332:$C344,3,FALSE)," ",IF(ISERROR(VLOOKUP(VLOOKUP($BF348,$A332:$C344,3,FALSE),Players!$C:$G,5,FALSE)),"()",CONCATENATE("(",VLOOKUP(VLOOKUP($BF348,$A332:$C344,3,FALSE),Players!$C:$G,5,FALSE),")"))))</f>
        <v/>
      </c>
      <c r="BH348" s="178"/>
      <c r="BI348" s="178"/>
      <c r="BJ348" s="178"/>
      <c r="BK348" s="178"/>
      <c r="BL348" s="178"/>
      <c r="BM348" s="178"/>
      <c r="BN348" s="178"/>
      <c r="BO348" s="178"/>
      <c r="BP348" s="178"/>
      <c r="BQ348" s="178"/>
      <c r="BR348" s="178"/>
      <c r="BS348" s="178"/>
      <c r="BT348" s="178"/>
      <c r="BU348" s="179"/>
      <c r="BV348" s="150" t="str">
        <f>IF(D357&lt;&gt;"",D357,"")</f>
        <v/>
      </c>
      <c r="BW348" s="151"/>
      <c r="BX348" s="288" t="str">
        <f>IF(F357&lt;&gt;"",F357,"")</f>
        <v/>
      </c>
      <c r="BY348" s="151"/>
      <c r="BZ348" s="288" t="str">
        <f>IF(H357&lt;&gt;"",H357,"")</f>
        <v/>
      </c>
      <c r="CA348" s="151"/>
      <c r="CB348" s="288" t="str">
        <f>IF(J357&lt;&gt;"",J357,"")</f>
        <v/>
      </c>
      <c r="CC348" s="151"/>
      <c r="CD348" s="288" t="str">
        <f>IF(L357&lt;&gt;"",L357,"")</f>
        <v/>
      </c>
      <c r="CE348" s="332"/>
      <c r="CF348" s="174" t="str">
        <f>IF($CF346&lt;&gt;"",IF(CF346="W","L","W"),"")</f>
        <v/>
      </c>
      <c r="CG348" s="157"/>
      <c r="CH348" s="158"/>
      <c r="CI348" s="158"/>
      <c r="CJ348" s="158"/>
      <c r="CK348" s="158"/>
      <c r="CL348" s="158"/>
      <c r="CM348" s="158"/>
      <c r="CN348" s="158"/>
      <c r="CO348" s="158"/>
      <c r="CP348" s="158"/>
      <c r="CQ348" s="158"/>
      <c r="CR348" s="158"/>
      <c r="CS348" s="159"/>
      <c r="CT348" s="165"/>
      <c r="CU348" s="166"/>
      <c r="CV348" s="175" t="str">
        <f>Q357</f>
        <v>D</v>
      </c>
      <c r="CW348" s="177" t="str">
        <f>IF(VLOOKUP($CV348,$A332:$C344,3,FALSE)=0,"",CONCATENATE(VLOOKUP(VLOOKUP($CV348,$A332:$C344,3,FALSE),Players!$C:$G,4,FALSE)," ",VLOOKUP($CV348,$A332:$C344,3,FALSE)," ",IF(ISERROR(VLOOKUP(VLOOKUP($CV348,$A332:$C344,3,FALSE),Players!$C:$G,5,FALSE)),"()",CONCATENATE("(",VLOOKUP(VLOOKUP($CV348,$A332:$C344,3,FALSE),Players!$C:$G,5,FALSE),")"))))</f>
        <v/>
      </c>
      <c r="CX348" s="178"/>
      <c r="CY348" s="178"/>
      <c r="CZ348" s="178"/>
      <c r="DA348" s="178"/>
      <c r="DB348" s="178"/>
      <c r="DC348" s="178"/>
      <c r="DD348" s="178"/>
      <c r="DE348" s="178"/>
      <c r="DF348" s="178"/>
      <c r="DG348" s="178"/>
      <c r="DH348" s="178"/>
      <c r="DI348" s="178"/>
      <c r="DJ348" s="178"/>
      <c r="DK348" s="179"/>
      <c r="DL348" s="150" t="str">
        <f>IF(R357&lt;&gt;"",R357,"")</f>
        <v/>
      </c>
      <c r="DM348" s="151"/>
      <c r="DN348" s="288" t="str">
        <f>IF(T357&lt;&gt;"",T357,"")</f>
        <v/>
      </c>
      <c r="DO348" s="151"/>
      <c r="DP348" s="288" t="str">
        <f>IF(V357&lt;&gt;"",V357,"")</f>
        <v/>
      </c>
      <c r="DQ348" s="151"/>
      <c r="DR348" s="288" t="str">
        <f>IF(X357&lt;&gt;"",X357,"")</f>
        <v/>
      </c>
      <c r="DS348" s="151"/>
      <c r="DT348" s="288" t="str">
        <f>IF(Z357&lt;&gt;"",Z357,"")</f>
        <v/>
      </c>
      <c r="DU348" s="332"/>
      <c r="DV348" s="174" t="str">
        <f>IF($DV346&lt;&gt;"",IF(DV346="W","L","W"),"")</f>
        <v/>
      </c>
      <c r="DW348" s="157"/>
      <c r="DX348" s="158"/>
      <c r="DY348" s="158"/>
      <c r="DZ348" s="158"/>
      <c r="EA348" s="158"/>
      <c r="EB348" s="158"/>
      <c r="EC348" s="158"/>
      <c r="ED348" s="158"/>
      <c r="EE348" s="158"/>
      <c r="EF348" s="158"/>
      <c r="EG348" s="158"/>
      <c r="EH348" s="158"/>
      <c r="EI348" s="159"/>
      <c r="EJ348" s="165"/>
      <c r="EK348" s="166"/>
      <c r="EL348" s="175" t="str">
        <f>AE357</f>
        <v>G</v>
      </c>
      <c r="EM348" s="177" t="str">
        <f>IF(VLOOKUP($EL348,$A332:$C344,3,FALSE)=0,"",CONCATENATE(VLOOKUP(VLOOKUP($EL348,$A332:$C344,3,FALSE),Players!$C:$G,4,FALSE)," ",VLOOKUP($EL348,$A332:$C344,3,FALSE)," ",IF(ISERROR(VLOOKUP(VLOOKUP($EL348,$A332:$C344,3,FALSE),Players!$C:$G,5,FALSE)),"()",CONCATENATE("(",VLOOKUP(VLOOKUP($EL348,$A332:$C344,3,FALSE),Players!$C:$G,5,FALSE),")"))))</f>
        <v/>
      </c>
      <c r="EN348" s="178"/>
      <c r="EO348" s="178"/>
      <c r="EP348" s="178"/>
      <c r="EQ348" s="178"/>
      <c r="ER348" s="178"/>
      <c r="ES348" s="178"/>
      <c r="ET348" s="178"/>
      <c r="EU348" s="178"/>
      <c r="EV348" s="178"/>
      <c r="EW348" s="178"/>
      <c r="EX348" s="178"/>
      <c r="EY348" s="178"/>
      <c r="EZ348" s="178"/>
      <c r="FA348" s="179"/>
      <c r="FB348" s="150" t="str">
        <f>IF(AF357&lt;&gt;"",AF357,"")</f>
        <v/>
      </c>
      <c r="FC348" s="151"/>
      <c r="FD348" s="288" t="str">
        <f>IF(AH357&lt;&gt;"",AH357,"")</f>
        <v/>
      </c>
      <c r="FE348" s="151"/>
      <c r="FF348" s="288" t="str">
        <f>IF(AJ357&lt;&gt;"",AJ357,"")</f>
        <v/>
      </c>
      <c r="FG348" s="151"/>
      <c r="FH348" s="288" t="str">
        <f>IF(AL357&lt;&gt;"",AL357,"")</f>
        <v/>
      </c>
      <c r="FI348" s="151"/>
      <c r="FJ348" s="288" t="str">
        <f>IF(AN357&lt;&gt;"",AN357,"")</f>
        <v/>
      </c>
      <c r="FK348" s="332"/>
      <c r="FL348" s="174" t="str">
        <f>IF($FL346&lt;&gt;"",IF(FL346="W","L","W"),"")</f>
        <v/>
      </c>
      <c r="FM348" s="3"/>
      <c r="FN348" s="3"/>
    </row>
    <row r="349" spans="1:170" ht="11.25" customHeight="1" thickBot="1">
      <c r="A349" s="192"/>
      <c r="B349" s="193"/>
      <c r="C349" s="175" t="str">
        <f>IF($D328="1P","G","G")</f>
        <v>G</v>
      </c>
      <c r="D349" s="201"/>
      <c r="E349" s="202"/>
      <c r="F349" s="201"/>
      <c r="G349" s="202"/>
      <c r="H349" s="201"/>
      <c r="I349" s="202"/>
      <c r="J349" s="201"/>
      <c r="K349" s="202"/>
      <c r="L349" s="201"/>
      <c r="M349" s="205"/>
      <c r="N349" s="69" t="str">
        <f>IF(CF326&lt;&gt;"",IF(ISERROR(AND(BV330="",BX330="",BZ330="",CB330="",CD330="")),"E",IF(AND(BV330="",BX330="",BZ330="",CB330="",CD330=""),"","E")),"")</f>
        <v/>
      </c>
      <c r="O349" s="192"/>
      <c r="P349" s="193"/>
      <c r="Q349" s="350" t="str">
        <f>IF($D328="1P","G","F")</f>
        <v>F</v>
      </c>
      <c r="R349" s="201"/>
      <c r="S349" s="202"/>
      <c r="T349" s="201"/>
      <c r="U349" s="202"/>
      <c r="V349" s="201"/>
      <c r="W349" s="202"/>
      <c r="X349" s="201"/>
      <c r="Y349" s="202"/>
      <c r="Z349" s="201"/>
      <c r="AA349" s="205"/>
      <c r="AB349" s="69" t="str">
        <f>IF(DV326&lt;&gt;"",IF(ISERROR(AND(DL330="",DN330="",DP330="",DQ330="",DT330="")),"E",IF(AND(DL330="",DN330="",DP330="",DR330="",DT330=""),"","E")),"")</f>
        <v/>
      </c>
      <c r="AC349" s="192"/>
      <c r="AD349" s="193"/>
      <c r="AE349" s="175" t="str">
        <f>IF($D328="1P","F","G")</f>
        <v>G</v>
      </c>
      <c r="AF349" s="201"/>
      <c r="AG349" s="202"/>
      <c r="AH349" s="201"/>
      <c r="AI349" s="202"/>
      <c r="AJ349" s="201"/>
      <c r="AK349" s="202"/>
      <c r="AL349" s="201"/>
      <c r="AM349" s="202"/>
      <c r="AN349" s="201"/>
      <c r="AO349" s="205"/>
      <c r="AP349" s="69" t="str">
        <f>IF(FL326&lt;&gt;"",IF(ISERROR(AND(FB330="",FD330="",FF330="",FH330="",FJ330="")),"E",IF(AND(FB330="",FD330="",FF330="",FH330="",FJ330=""),"","E")),"")</f>
        <v/>
      </c>
      <c r="AQ349" s="160"/>
      <c r="AR349" s="161"/>
      <c r="AS349" s="161"/>
      <c r="AT349" s="161"/>
      <c r="AU349" s="161"/>
      <c r="AV349" s="161"/>
      <c r="AW349" s="161"/>
      <c r="AX349" s="161"/>
      <c r="AY349" s="161"/>
      <c r="AZ349" s="161"/>
      <c r="BA349" s="161"/>
      <c r="BB349" s="161"/>
      <c r="BC349" s="162"/>
      <c r="BD349" s="167"/>
      <c r="BE349" s="168"/>
      <c r="BF349" s="176"/>
      <c r="BG349" s="180"/>
      <c r="BH349" s="181"/>
      <c r="BI349" s="181"/>
      <c r="BJ349" s="181"/>
      <c r="BK349" s="181"/>
      <c r="BL349" s="181"/>
      <c r="BM349" s="181"/>
      <c r="BN349" s="181"/>
      <c r="BO349" s="181"/>
      <c r="BP349" s="181"/>
      <c r="BQ349" s="181"/>
      <c r="BR349" s="181"/>
      <c r="BS349" s="181"/>
      <c r="BT349" s="181"/>
      <c r="BU349" s="182"/>
      <c r="BV349" s="152"/>
      <c r="BW349" s="153"/>
      <c r="BX349" s="333"/>
      <c r="BY349" s="153"/>
      <c r="BZ349" s="333"/>
      <c r="CA349" s="153"/>
      <c r="CB349" s="333"/>
      <c r="CC349" s="153"/>
      <c r="CD349" s="333"/>
      <c r="CE349" s="334"/>
      <c r="CF349" s="174"/>
      <c r="CG349" s="160"/>
      <c r="CH349" s="161"/>
      <c r="CI349" s="161"/>
      <c r="CJ349" s="161"/>
      <c r="CK349" s="161"/>
      <c r="CL349" s="161"/>
      <c r="CM349" s="161"/>
      <c r="CN349" s="161"/>
      <c r="CO349" s="161"/>
      <c r="CP349" s="161"/>
      <c r="CQ349" s="161"/>
      <c r="CR349" s="161"/>
      <c r="CS349" s="162"/>
      <c r="CT349" s="167"/>
      <c r="CU349" s="168"/>
      <c r="CV349" s="176"/>
      <c r="CW349" s="180"/>
      <c r="CX349" s="181"/>
      <c r="CY349" s="181"/>
      <c r="CZ349" s="181"/>
      <c r="DA349" s="181"/>
      <c r="DB349" s="181"/>
      <c r="DC349" s="181"/>
      <c r="DD349" s="181"/>
      <c r="DE349" s="181"/>
      <c r="DF349" s="181"/>
      <c r="DG349" s="181"/>
      <c r="DH349" s="181"/>
      <c r="DI349" s="181"/>
      <c r="DJ349" s="181"/>
      <c r="DK349" s="182"/>
      <c r="DL349" s="152"/>
      <c r="DM349" s="153"/>
      <c r="DN349" s="333"/>
      <c r="DO349" s="153"/>
      <c r="DP349" s="333"/>
      <c r="DQ349" s="153"/>
      <c r="DR349" s="333"/>
      <c r="DS349" s="153"/>
      <c r="DT349" s="333"/>
      <c r="DU349" s="334"/>
      <c r="DV349" s="174"/>
      <c r="DW349" s="160"/>
      <c r="DX349" s="161"/>
      <c r="DY349" s="161"/>
      <c r="DZ349" s="161"/>
      <c r="EA349" s="161"/>
      <c r="EB349" s="161"/>
      <c r="EC349" s="161"/>
      <c r="ED349" s="161"/>
      <c r="EE349" s="161"/>
      <c r="EF349" s="161"/>
      <c r="EG349" s="161"/>
      <c r="EH349" s="161"/>
      <c r="EI349" s="162"/>
      <c r="EJ349" s="167"/>
      <c r="EK349" s="168"/>
      <c r="EL349" s="176"/>
      <c r="EM349" s="180"/>
      <c r="EN349" s="181"/>
      <c r="EO349" s="181"/>
      <c r="EP349" s="181"/>
      <c r="EQ349" s="181"/>
      <c r="ER349" s="181"/>
      <c r="ES349" s="181"/>
      <c r="ET349" s="181"/>
      <c r="EU349" s="181"/>
      <c r="EV349" s="181"/>
      <c r="EW349" s="181"/>
      <c r="EX349" s="181"/>
      <c r="EY349" s="181"/>
      <c r="EZ349" s="181"/>
      <c r="FA349" s="182"/>
      <c r="FB349" s="152"/>
      <c r="FC349" s="153"/>
      <c r="FD349" s="333"/>
      <c r="FE349" s="153"/>
      <c r="FF349" s="333"/>
      <c r="FG349" s="153"/>
      <c r="FH349" s="333"/>
      <c r="FI349" s="153"/>
      <c r="FJ349" s="333"/>
      <c r="FK349" s="334"/>
      <c r="FL349" s="174"/>
      <c r="FM349" s="3"/>
      <c r="FN349" s="3"/>
    </row>
    <row r="350" spans="1:170" ht="11.25" customHeight="1" thickBot="1">
      <c r="A350" s="194"/>
      <c r="B350" s="195"/>
      <c r="C350" s="207"/>
      <c r="D350" s="203"/>
      <c r="E350" s="204"/>
      <c r="F350" s="203"/>
      <c r="G350" s="204"/>
      <c r="H350" s="203"/>
      <c r="I350" s="204"/>
      <c r="J350" s="203"/>
      <c r="K350" s="204"/>
      <c r="L350" s="203"/>
      <c r="M350" s="206"/>
      <c r="N350" s="69" t="str">
        <f>IF(CF328&lt;&gt;"",IF(CF328="W",IF(SUM(IF(D349&gt;D347,1,0),IF(F349&gt;F347,1,0),IF(H349&gt;H347,1,0),IF(J349&gt;J347,1,0),IF(L349&gt;L347,1,0))&lt;&gt;3,"E",""),""),"")</f>
        <v/>
      </c>
      <c r="O350" s="194"/>
      <c r="P350" s="195"/>
      <c r="Q350" s="207"/>
      <c r="R350" s="203"/>
      <c r="S350" s="204"/>
      <c r="T350" s="203"/>
      <c r="U350" s="204"/>
      <c r="V350" s="203"/>
      <c r="W350" s="204"/>
      <c r="X350" s="203"/>
      <c r="Y350" s="204"/>
      <c r="Z350" s="203"/>
      <c r="AA350" s="206"/>
      <c r="AB350" s="69" t="str">
        <f>IF(DV328&lt;&gt;"",IF(DV328="W",IF(SUM(IF(R349&gt;R347,1,0),IF(T349&gt;T347,1,0),IF(V349&gt;V347,1,0),IF(X349&gt;X347,1,0),IF(Z349&gt;Z347,1,0))&lt;&gt;3,"E",""),""),"")</f>
        <v/>
      </c>
      <c r="AC350" s="194"/>
      <c r="AD350" s="195"/>
      <c r="AE350" s="207"/>
      <c r="AF350" s="203"/>
      <c r="AG350" s="204"/>
      <c r="AH350" s="203"/>
      <c r="AI350" s="204"/>
      <c r="AJ350" s="203"/>
      <c r="AK350" s="204"/>
      <c r="AL350" s="203"/>
      <c r="AM350" s="204"/>
      <c r="AN350" s="203"/>
      <c r="AO350" s="206"/>
      <c r="AP350" s="69" t="str">
        <f>IF(FL328&lt;&gt;"",IF(FL328="W",IF(SUM(IF(AF349&gt;AF347,1,0),IF(AH349&gt;AH347,1,0),IF(AJ349&gt;AJ347,1,0),IF(AL349&gt;AL347,1,0),IF(AN349&gt;AN347,1,0))&lt;&gt;3,"E",""),""),"")</f>
        <v/>
      </c>
      <c r="AQ350" s="126"/>
      <c r="AR350" s="126"/>
      <c r="AS350" s="126"/>
      <c r="AT350" s="126"/>
      <c r="AU350" s="126"/>
      <c r="AV350" s="126"/>
      <c r="AW350" s="126"/>
      <c r="AX350" s="126"/>
      <c r="AY350" s="126"/>
      <c r="AZ350" s="126"/>
      <c r="BA350" s="126"/>
      <c r="BB350" s="126"/>
      <c r="BC350" s="126"/>
      <c r="BV350" s="169" t="str">
        <f>IF(CF346&lt;&gt;"",IF(AND(AND(BV346&gt;-1,BV348&gt;-1),OR(BV346&gt;10,BV348&gt;10),ABS(BV346-BV348)&gt;1,IF(OR(BV346&gt;11,BV348&gt;11),ABS(BV346-BV348)=2,TRUE),BV346=INT(BV346),BV348=INT(BV348)),"","Error"),"")</f>
        <v/>
      </c>
      <c r="BW350" s="169"/>
      <c r="BX350" s="169" t="str">
        <f>IF(CF346&lt;&gt;"",IF(AND(AND(BX346&gt;-1,BX348&gt;-1),OR(BX346&gt;10,BX348&gt;10),ABS(BX346-BX348)&gt;1,IF(OR(BX346&gt;11,BX348&gt;11),ABS(BX346-BX348)=2,TRUE),BX346=INT(BX346),BX348=INT(BX348)),"","Error"),"")</f>
        <v/>
      </c>
      <c r="BY350" s="169"/>
      <c r="BZ350" s="169" t="str">
        <f>IF(CF346&lt;&gt;"",IF(AND(AND(BZ346&gt;-1,BZ348&gt;-1),OR(BZ346&gt;10,BZ348&gt;10),ABS(BZ346-BZ348)&gt;1,IF(OR(BZ346&gt;11,BZ348&gt;11),ABS(BZ346-BZ348)=2,TRUE),BZ346=INT(BZ346),BZ348=INT(BZ348)),"","Error"),"")</f>
        <v/>
      </c>
      <c r="CA350" s="169"/>
      <c r="CB350" s="169" t="str">
        <f>IF(AND(CF346&lt;&gt;"",CB346&lt;&gt;""),IF(AND(AND(CB346&gt;-1,CB348&gt;-1),OR(CB346&gt;10,CB348&gt;10),ABS(CB346-CB348)&gt;1,IF(OR(CB346&gt;11,CB348&gt;11),ABS(CB346-CB348)=2,TRUE),CB346=INT(CB346),CB348=INT(CB348)),"","Error"),"")</f>
        <v/>
      </c>
      <c r="CC350" s="169"/>
      <c r="CD350" s="169" t="str">
        <f>IF(AND(CF346&lt;&gt;"",CD346&lt;&gt;""),IF(AND(AND(CD346&gt;-1,CD348&gt;-1),OR(CD346&gt;10,CD348&gt;10),ABS(CD346-CD348)&gt;1,IF(OR(CD346&gt;11,CD348&gt;11),ABS(CD346-CD348)=2,TRUE),CD346=INT(CD346),CD348=INT(CD348)),"","Error"),"")</f>
        <v/>
      </c>
      <c r="CE350" s="169"/>
      <c r="CG350" s="126"/>
      <c r="CH350" s="126"/>
      <c r="CI350" s="126"/>
      <c r="CJ350" s="126"/>
      <c r="CK350" s="126"/>
      <c r="CL350" s="126"/>
      <c r="CM350" s="126"/>
      <c r="CN350" s="126"/>
      <c r="CO350" s="126"/>
      <c r="CP350" s="126"/>
      <c r="CQ350" s="126"/>
      <c r="CR350" s="126"/>
      <c r="CS350" s="126"/>
      <c r="DL350" s="169" t="str">
        <f>IF(DV346&lt;&gt;"",IF(AND(AND(DL346&gt;-1,DL348&gt;-1),OR(DL346&gt;10,DL348&gt;10),ABS(DL346-DL348)&gt;1,IF(OR(DL346&gt;11,DL348&gt;11),ABS(DL346-DL348)=2,TRUE),DL346=INT(DL346),DL348=INT(DL348)),"","Error"),"")</f>
        <v/>
      </c>
      <c r="DM350" s="169"/>
      <c r="DN350" s="169" t="str">
        <f>IF(DV346&lt;&gt;"",IF(AND(AND(DN346&gt;-1,DN348&gt;-1),OR(DN346&gt;10,DN348&gt;10),ABS(DN346-DN348)&gt;1,IF(OR(DN346&gt;11,DN348&gt;11),ABS(DN346-DN348)=2,TRUE),DN346=INT(DN346),DN348=INT(DN348)),"","Error"),"")</f>
        <v/>
      </c>
      <c r="DO350" s="169"/>
      <c r="DP350" s="169" t="str">
        <f>IF(DV346&lt;&gt;"",IF(AND(AND(DP346&gt;-1,DP348&gt;-1),OR(DP346&gt;10,DP348&gt;10),ABS(DP346-DP348)&gt;1,IF(OR(DP346&gt;11,DP348&gt;11),ABS(DP346-DP348)=2,TRUE),DP346=INT(DP346),DP348=INT(DP348)),"","Error"),"")</f>
        <v/>
      </c>
      <c r="DQ350" s="169"/>
      <c r="DR350" s="169" t="str">
        <f>IF(AND(DV346&lt;&gt;"",DR346&lt;&gt;""),IF(AND(AND(DR346&gt;-1,DR348&gt;-1),OR(DR346&gt;10,DR348&gt;10),ABS(DR346-DR348)&gt;1,IF(OR(DR346&gt;11,DR348&gt;11),ABS(DR346-DR348)=2,TRUE),DR346=INT(DR346),DR348=INT(DR348)),"","Error"),"")</f>
        <v/>
      </c>
      <c r="DS350" s="169"/>
      <c r="DT350" s="169" t="str">
        <f>IF(AND(DV346&lt;&gt;"",DT346&lt;&gt;""),IF(AND(AND(DT346&gt;-1,DT348&gt;-1),OR(DT346&gt;10,DT348&gt;10),ABS(DT346-DT348)&gt;1,IF(OR(DT346&gt;11,DT348&gt;11),ABS(DT346-DT348)=2,TRUE),DT346=INT(DT346),DT348=INT(DT348)),"","Error"),"")</f>
        <v/>
      </c>
      <c r="DU350" s="169"/>
      <c r="DV350" s="3"/>
      <c r="DW350" s="126"/>
      <c r="DX350" s="126"/>
      <c r="DY350" s="126"/>
      <c r="DZ350" s="126"/>
      <c r="EA350" s="126"/>
      <c r="EB350" s="126"/>
      <c r="EC350" s="126"/>
      <c r="ED350" s="126"/>
      <c r="EE350" s="126"/>
      <c r="EF350" s="126"/>
      <c r="EG350" s="126"/>
      <c r="EH350" s="126"/>
      <c r="EI350" s="126"/>
      <c r="FB350" s="169" t="str">
        <f>IF(FL346&lt;&gt;"",IF(AND(AND(FB346&gt;-1,FB348&gt;-1),OR(FB346&gt;10,FB348&gt;10),ABS(FB346-FB348)&gt;1,IF(OR(FB346&gt;11,FB348&gt;11),ABS(FB346-FB348)=2,TRUE),FB346=INT(FB346),FB348=INT(FB348)),"","Error"),"")</f>
        <v/>
      </c>
      <c r="FC350" s="169"/>
      <c r="FD350" s="169" t="str">
        <f>IF(FL346&lt;&gt;"",IF(AND(AND(FD346&gt;-1,FD348&gt;-1),OR(FD346&gt;10,FD348&gt;10),ABS(FD346-FD348)&gt;1,IF(OR(FD346&gt;11,FD348&gt;11),ABS(FD346-FD348)=2,TRUE),FD346=INT(FD346),FD348=INT(FD348)),"","Error"),"")</f>
        <v/>
      </c>
      <c r="FE350" s="169"/>
      <c r="FF350" s="169" t="str">
        <f>IF(FL346&lt;&gt;"",IF(AND(AND(FF346&gt;-1,FF348&gt;-1),OR(FF346&gt;10,FF348&gt;10),ABS(FF346-FF348)&gt;1,IF(OR(FF346&gt;11,FF348&gt;11),ABS(FF346-FF348)=2,TRUE),FF346=INT(FF346),FF348=INT(FF348)),"","Error"),"")</f>
        <v/>
      </c>
      <c r="FG350" s="169"/>
      <c r="FH350" s="169" t="str">
        <f>IF(AND(FL346&lt;&gt;"",FH346&lt;&gt;""),IF(AND(AND(FH346&gt;-1,FH348&gt;-1),OR(FH346&gt;10,FH348&gt;10),ABS(FH346-FH348)&gt;1,IF(OR(FH346&gt;11,FH348&gt;11),ABS(FH346-FH348)=2,TRUE),FH346=INT(FH346),FH348=INT(FH348)),"","Error"),"")</f>
        <v/>
      </c>
      <c r="FI350" s="169"/>
      <c r="FJ350" s="169" t="str">
        <f>IF(AND(FL346&lt;&gt;"",FJ346&lt;&gt;""),IF(AND(AND(FJ346&gt;-1,FJ348&gt;-1),OR(FJ346&gt;10,FJ348&gt;10),ABS(FJ346-FJ348)&gt;1,IF(OR(FJ346&gt;11,FJ348&gt;11),ABS(FJ346-FJ348)=2,TRUE),FJ346=INT(FJ346),FJ348=INT(FJ348)),"","Error"),"")</f>
        <v/>
      </c>
      <c r="FK350" s="169"/>
      <c r="FL350" s="3"/>
      <c r="FM350" s="3"/>
      <c r="FN350" s="3"/>
    </row>
    <row r="351" spans="1:170" ht="11.25" customHeight="1">
      <c r="A351" s="170">
        <v>2</v>
      </c>
      <c r="B351" s="191"/>
      <c r="C351" s="183" t="str">
        <f>IF($D328="1P","C","C")</f>
        <v>C</v>
      </c>
      <c r="D351" s="197"/>
      <c r="E351" s="198"/>
      <c r="F351" s="197"/>
      <c r="G351" s="198"/>
      <c r="H351" s="197"/>
      <c r="I351" s="198"/>
      <c r="J351" s="197"/>
      <c r="K351" s="198"/>
      <c r="L351" s="197"/>
      <c r="M351" s="208"/>
      <c r="N351" s="69" t="str">
        <f>IF(CF336&lt;&gt;"",IF(CF336="W",IF(SUM(IF(D351&gt;D353,1,0),IF(F351&gt;F353,1,0),IF(H351&gt;H353,1,0),IF(J351&gt;J353,1,0),IF(L351&gt;L353,1,0))&lt;&gt;3,"E",""),""),"")</f>
        <v/>
      </c>
      <c r="O351" s="170">
        <v>9</v>
      </c>
      <c r="P351" s="191"/>
      <c r="Q351" s="183" t="str">
        <f>IF($D328="1P","B","C")</f>
        <v>C</v>
      </c>
      <c r="R351" s="197"/>
      <c r="S351" s="198"/>
      <c r="T351" s="197"/>
      <c r="U351" s="198"/>
      <c r="V351" s="197"/>
      <c r="W351" s="198"/>
      <c r="X351" s="197"/>
      <c r="Y351" s="198"/>
      <c r="Z351" s="197"/>
      <c r="AA351" s="208"/>
      <c r="AB351" s="69" t="str">
        <f>IF(DV336&lt;&gt;"",IF(DV336="W",IF(SUM(IF(R351&gt;R353,1,0),IF(T351&gt;T353,1,0),IF(V351&gt;V353,1,0),IF(X351&gt;X353,1,0),IF(Z351&gt;Z353,1,0))&lt;&gt;3,"E",""),""),"")</f>
        <v/>
      </c>
      <c r="AC351" s="170">
        <v>16</v>
      </c>
      <c r="AD351" s="191"/>
      <c r="AE351" s="183" t="str">
        <f>IF($D328="1P","A","A")</f>
        <v>A</v>
      </c>
      <c r="AF351" s="197"/>
      <c r="AG351" s="198"/>
      <c r="AH351" s="197"/>
      <c r="AI351" s="198"/>
      <c r="AJ351" s="197"/>
      <c r="AK351" s="198"/>
      <c r="AL351" s="197"/>
      <c r="AM351" s="198"/>
      <c r="AN351" s="197"/>
      <c r="AO351" s="208"/>
      <c r="AP351" s="69" t="str">
        <f>IF(FL336&lt;&gt;"",IF(FL336="W",IF(SUM(IF(AF351&gt;AF353,1,0),IF(AH351&gt;AH353,1,0),IF(AJ351&gt;AJ353,1,0),IF(AL351&gt;AL353,1,0),IF(AN351&gt;AN353,1,0))&lt;&gt;3,"E",""),""),"")</f>
        <v/>
      </c>
      <c r="AQ351" s="126"/>
      <c r="AR351" s="126"/>
      <c r="AS351" s="126"/>
      <c r="AT351" s="126"/>
      <c r="AU351" s="126"/>
      <c r="AV351" s="126"/>
      <c r="AW351" s="126"/>
      <c r="AX351" s="126"/>
      <c r="AY351" s="126"/>
      <c r="AZ351" s="126"/>
      <c r="BA351" s="126"/>
      <c r="BB351" s="126"/>
      <c r="BC351" s="126"/>
      <c r="CG351" s="126"/>
      <c r="CH351" s="126"/>
      <c r="CI351" s="126"/>
      <c r="CJ351" s="126"/>
      <c r="CK351" s="126"/>
      <c r="CL351" s="126"/>
      <c r="CM351" s="126"/>
      <c r="CN351" s="126"/>
      <c r="CO351" s="126"/>
      <c r="CP351" s="126"/>
      <c r="CQ351" s="126"/>
      <c r="CR351" s="126"/>
      <c r="CS351" s="126"/>
      <c r="DV351" s="3"/>
      <c r="DW351" s="126"/>
      <c r="DX351" s="126"/>
      <c r="DY351" s="126"/>
      <c r="DZ351" s="126"/>
      <c r="EA351" s="126"/>
      <c r="EB351" s="126"/>
      <c r="EC351" s="126"/>
      <c r="ED351" s="126"/>
      <c r="EE351" s="126"/>
      <c r="EF351" s="126"/>
      <c r="EG351" s="126"/>
      <c r="EH351" s="126"/>
      <c r="EI351" s="126"/>
      <c r="FL351" s="3"/>
      <c r="FM351" s="3"/>
      <c r="FN351" s="3"/>
    </row>
    <row r="352" spans="1:170" ht="11.25" customHeight="1">
      <c r="A352" s="192"/>
      <c r="B352" s="193"/>
      <c r="C352" s="196"/>
      <c r="D352" s="199"/>
      <c r="E352" s="200"/>
      <c r="F352" s="199"/>
      <c r="G352" s="200"/>
      <c r="H352" s="199"/>
      <c r="I352" s="200"/>
      <c r="J352" s="199"/>
      <c r="K352" s="200"/>
      <c r="L352" s="199"/>
      <c r="M352" s="209"/>
      <c r="N352" s="69" t="str">
        <f>IF(CF336&lt;&gt;"",IF(ISERROR(AND(BV340="",BX340="",BZ340="",CB340="",CD340="")),"E",IF(AND(BV340="",BX340="",BZ340="",CB340="",CD340=""),"","E")),"")</f>
        <v/>
      </c>
      <c r="O352" s="192"/>
      <c r="P352" s="193"/>
      <c r="Q352" s="196"/>
      <c r="R352" s="199"/>
      <c r="S352" s="200"/>
      <c r="T352" s="199"/>
      <c r="U352" s="200"/>
      <c r="V352" s="199"/>
      <c r="W352" s="200"/>
      <c r="X352" s="199"/>
      <c r="Y352" s="200"/>
      <c r="Z352" s="199"/>
      <c r="AA352" s="209"/>
      <c r="AB352" s="69" t="str">
        <f>IF(DV336&lt;&gt;"",IF(ISERROR(AND(DL340="",DN340="",DP340="",DQ340="",DT340="")),"E",IF(AND(DL340="",DN340="",DP340="",DR340="",DT340=""),"","E")),"")</f>
        <v/>
      </c>
      <c r="AC352" s="192"/>
      <c r="AD352" s="193"/>
      <c r="AE352" s="196"/>
      <c r="AF352" s="199"/>
      <c r="AG352" s="200"/>
      <c r="AH352" s="199"/>
      <c r="AI352" s="200"/>
      <c r="AJ352" s="199"/>
      <c r="AK352" s="200"/>
      <c r="AL352" s="199"/>
      <c r="AM352" s="200"/>
      <c r="AN352" s="199"/>
      <c r="AO352" s="209"/>
      <c r="AP352" s="69" t="str">
        <f>IF(FL336&lt;&gt;"",IF(ISERROR(AND(FB340="",FD340="",FF340="",FH340="",FJ340="")),"E",IF(AND(FB340="",FD340="",FF340="",FH340="",FJ340=""),"","E")),"")</f>
        <v/>
      </c>
      <c r="AQ352" s="127"/>
      <c r="AR352" s="127"/>
      <c r="AS352" s="127"/>
      <c r="AT352" s="127"/>
      <c r="AU352" s="127"/>
      <c r="AV352" s="127"/>
      <c r="AW352" s="127"/>
      <c r="AX352" s="127"/>
      <c r="AY352" s="127"/>
      <c r="AZ352" s="127"/>
      <c r="BA352" s="127"/>
      <c r="BB352" s="127"/>
      <c r="BC352" s="127"/>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3"/>
      <c r="CG352" s="127"/>
      <c r="CH352" s="127"/>
      <c r="CI352" s="127"/>
      <c r="CJ352" s="127"/>
      <c r="CK352" s="127"/>
      <c r="CL352" s="127"/>
      <c r="CM352" s="127"/>
      <c r="CN352" s="127"/>
      <c r="CO352" s="127"/>
      <c r="CP352" s="127"/>
      <c r="CQ352" s="127"/>
      <c r="CR352" s="127"/>
      <c r="CS352" s="127"/>
      <c r="CT352" s="40"/>
      <c r="CU352" s="40"/>
      <c r="CV352" s="40"/>
      <c r="CW352" s="40"/>
      <c r="CX352" s="40"/>
      <c r="CY352" s="40"/>
      <c r="CZ352" s="40"/>
      <c r="DA352" s="40"/>
      <c r="DB352" s="40"/>
      <c r="DC352" s="40"/>
      <c r="DD352" s="40"/>
      <c r="DE352" s="40"/>
      <c r="DF352" s="40"/>
      <c r="DG352" s="40"/>
      <c r="DH352" s="40"/>
      <c r="DI352" s="40"/>
      <c r="DJ352" s="40"/>
      <c r="DK352" s="40"/>
      <c r="DL352" s="40"/>
      <c r="DM352" s="40"/>
      <c r="DN352" s="40"/>
      <c r="DO352" s="40"/>
      <c r="DP352" s="40"/>
      <c r="DQ352" s="40"/>
      <c r="DR352" s="40"/>
      <c r="DS352" s="40"/>
      <c r="DT352" s="40"/>
      <c r="DU352" s="40"/>
      <c r="DV352" s="3"/>
      <c r="DW352" s="127"/>
      <c r="DX352" s="127"/>
      <c r="DY352" s="127"/>
      <c r="DZ352" s="127"/>
      <c r="EA352" s="127"/>
      <c r="EB352" s="127"/>
      <c r="EC352" s="127"/>
      <c r="ED352" s="127"/>
      <c r="EE352" s="127"/>
      <c r="EF352" s="127"/>
      <c r="EG352" s="127"/>
      <c r="EH352" s="127"/>
      <c r="EI352" s="127"/>
      <c r="EJ352" s="40"/>
      <c r="EK352" s="40"/>
      <c r="EL352" s="40"/>
      <c r="EM352" s="40"/>
      <c r="EN352" s="40"/>
      <c r="EO352" s="40"/>
      <c r="EP352" s="40"/>
      <c r="EQ352" s="40"/>
      <c r="ER352" s="40"/>
      <c r="ES352" s="40"/>
      <c r="ET352" s="40"/>
      <c r="EU352" s="40"/>
      <c r="EV352" s="40"/>
      <c r="EW352" s="40"/>
      <c r="EX352" s="40"/>
      <c r="EY352" s="40"/>
      <c r="EZ352" s="40"/>
      <c r="FA352" s="40"/>
      <c r="FB352" s="40"/>
      <c r="FC352" s="40"/>
      <c r="FD352" s="40"/>
      <c r="FE352" s="40"/>
      <c r="FF352" s="40"/>
      <c r="FG352" s="40"/>
      <c r="FH352" s="40"/>
      <c r="FI352" s="40"/>
      <c r="FJ352" s="40"/>
      <c r="FK352" s="40"/>
      <c r="FL352" s="3"/>
      <c r="FM352" s="3"/>
      <c r="FN352" s="3"/>
    </row>
    <row r="353" spans="1:170" ht="11.25" customHeight="1">
      <c r="A353" s="192"/>
      <c r="B353" s="193"/>
      <c r="C353" s="175" t="str">
        <f>IF($D328="1P","F","F")</f>
        <v>F</v>
      </c>
      <c r="D353" s="201"/>
      <c r="E353" s="202"/>
      <c r="F353" s="201"/>
      <c r="G353" s="202"/>
      <c r="H353" s="201"/>
      <c r="I353" s="202"/>
      <c r="J353" s="201"/>
      <c r="K353" s="202"/>
      <c r="L353" s="201"/>
      <c r="M353" s="205"/>
      <c r="N353" s="69" t="str">
        <f>IF(CF336&lt;&gt;"",IF(ISERROR(AND(BV340="",BX340="",BZ340="",CB340="",CD340="")),"E",IF(AND(BV340="",BX340="",BZ340="",CB340="",CD340=""),"","E")),"")</f>
        <v/>
      </c>
      <c r="O353" s="192"/>
      <c r="P353" s="193"/>
      <c r="Q353" s="175" t="str">
        <f>IF($D328="1P","C","G")</f>
        <v>G</v>
      </c>
      <c r="R353" s="201"/>
      <c r="S353" s="202"/>
      <c r="T353" s="201"/>
      <c r="U353" s="202"/>
      <c r="V353" s="201"/>
      <c r="W353" s="202"/>
      <c r="X353" s="201"/>
      <c r="Y353" s="202"/>
      <c r="Z353" s="201"/>
      <c r="AA353" s="205"/>
      <c r="AB353" s="69" t="str">
        <f>IF(DV336&lt;&gt;"",IF(ISERROR(AND(DL340="",DN340="",DP340="",DQ340="",DT340="")),"E",IF(AND(DL340="",DN340="",DP340="",DR340="",DT340=""),"","E")),"")</f>
        <v/>
      </c>
      <c r="AC353" s="192"/>
      <c r="AD353" s="193"/>
      <c r="AE353" s="175" t="str">
        <f>IF($D328="1P","C","B")</f>
        <v>B</v>
      </c>
      <c r="AF353" s="201"/>
      <c r="AG353" s="202"/>
      <c r="AH353" s="201"/>
      <c r="AI353" s="202"/>
      <c r="AJ353" s="201"/>
      <c r="AK353" s="202"/>
      <c r="AL353" s="201"/>
      <c r="AM353" s="202"/>
      <c r="AN353" s="201"/>
      <c r="AO353" s="205"/>
      <c r="AP353" s="69" t="str">
        <f>IF(FL336&lt;&gt;"",IF(ISERROR(AND(FB340="",FD340="",FF340="",FH340="",FJ340="")),"E",IF(AND(FB340="",FD340="",FF340="",FH340="",FJ340=""),"","E")),"")</f>
        <v/>
      </c>
      <c r="AQ353" s="128"/>
      <c r="AR353" s="128"/>
      <c r="AS353" s="128"/>
      <c r="AT353" s="128"/>
      <c r="AU353" s="128"/>
      <c r="AV353" s="128"/>
      <c r="AW353" s="128"/>
      <c r="AX353" s="128"/>
      <c r="AY353" s="128"/>
      <c r="AZ353" s="128"/>
      <c r="BA353" s="128"/>
      <c r="BB353" s="128"/>
      <c r="BC353" s="128"/>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3"/>
      <c r="CG353" s="128"/>
      <c r="CH353" s="128"/>
      <c r="CI353" s="128"/>
      <c r="CJ353" s="128"/>
      <c r="CK353" s="128"/>
      <c r="CL353" s="128"/>
      <c r="CM353" s="128"/>
      <c r="CN353" s="128"/>
      <c r="CO353" s="128"/>
      <c r="CP353" s="128"/>
      <c r="CQ353" s="128"/>
      <c r="CR353" s="128"/>
      <c r="CS353" s="128"/>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3"/>
      <c r="DW353" s="128"/>
      <c r="DX353" s="128"/>
      <c r="DY353" s="128"/>
      <c r="DZ353" s="128"/>
      <c r="EA353" s="128"/>
      <c r="EB353" s="128"/>
      <c r="EC353" s="128"/>
      <c r="ED353" s="128"/>
      <c r="EE353" s="128"/>
      <c r="EF353" s="128"/>
      <c r="EG353" s="128"/>
      <c r="EH353" s="128"/>
      <c r="EI353" s="128"/>
      <c r="EJ353" s="41"/>
      <c r="EK353" s="41"/>
      <c r="EL353" s="41"/>
      <c r="EM353" s="41"/>
      <c r="EN353" s="41"/>
      <c r="EO353" s="41"/>
      <c r="EP353" s="41"/>
      <c r="EQ353" s="41"/>
      <c r="ER353" s="41"/>
      <c r="ES353" s="41"/>
      <c r="ET353" s="41"/>
      <c r="EU353" s="41"/>
      <c r="EV353" s="41"/>
      <c r="EW353" s="41"/>
      <c r="EX353" s="41"/>
      <c r="EY353" s="41"/>
      <c r="EZ353" s="41"/>
      <c r="FA353" s="41"/>
      <c r="FB353" s="41"/>
      <c r="FC353" s="41"/>
      <c r="FD353" s="41"/>
      <c r="FE353" s="41"/>
      <c r="FF353" s="41"/>
      <c r="FG353" s="41"/>
      <c r="FH353" s="41"/>
      <c r="FI353" s="41"/>
      <c r="FJ353" s="41"/>
      <c r="FK353" s="41"/>
      <c r="FL353" s="3"/>
      <c r="FM353" s="3"/>
      <c r="FN353" s="3"/>
    </row>
    <row r="354" spans="1:170" ht="11.25" customHeight="1" thickBot="1">
      <c r="A354" s="194"/>
      <c r="B354" s="195"/>
      <c r="C354" s="207"/>
      <c r="D354" s="203"/>
      <c r="E354" s="204"/>
      <c r="F354" s="203"/>
      <c r="G354" s="204"/>
      <c r="H354" s="203"/>
      <c r="I354" s="204"/>
      <c r="J354" s="203"/>
      <c r="K354" s="204"/>
      <c r="L354" s="203"/>
      <c r="M354" s="206"/>
      <c r="N354" s="69" t="str">
        <f>IF(CF338&lt;&gt;"",IF(CF338="W",IF(SUM(IF(D353&gt;D351,1,0),IF(F353&gt;F351,1,0),IF(H353&gt;H351,1,0),IF(J353&gt;J351,1,0),IF(L353&gt;L351,1,0))&lt;&gt;3,"E",""),""),"")</f>
        <v/>
      </c>
      <c r="O354" s="194"/>
      <c r="P354" s="195"/>
      <c r="Q354" s="207"/>
      <c r="R354" s="203"/>
      <c r="S354" s="204"/>
      <c r="T354" s="203"/>
      <c r="U354" s="204"/>
      <c r="V354" s="203"/>
      <c r="W354" s="204"/>
      <c r="X354" s="203"/>
      <c r="Y354" s="204"/>
      <c r="Z354" s="203"/>
      <c r="AA354" s="206"/>
      <c r="AB354" s="69" t="str">
        <f>IF(DV338&lt;&gt;"",IF(DV338="W",IF(SUM(IF(R353&gt;R351,1,0),IF(T353&gt;T351,1,0),IF(V353&gt;V351,1,0),IF(X353&gt;X351,1,0),IF(Z353&gt;Z351,1,0))&lt;&gt;3,"E",""),""),"")</f>
        <v/>
      </c>
      <c r="AC354" s="194"/>
      <c r="AD354" s="195"/>
      <c r="AE354" s="207"/>
      <c r="AF354" s="203"/>
      <c r="AG354" s="204"/>
      <c r="AH354" s="203"/>
      <c r="AI354" s="204"/>
      <c r="AJ354" s="203"/>
      <c r="AK354" s="204"/>
      <c r="AL354" s="203"/>
      <c r="AM354" s="204"/>
      <c r="AN354" s="203"/>
      <c r="AO354" s="206"/>
      <c r="AP354" s="69" t="str">
        <f>IF(FL338&lt;&gt;"",IF(FL338="W",IF(SUM(IF(AF353&gt;AF351,1,0),IF(AH353&gt;AH351,1,0),IF(AJ353&gt;AJ351,1,0),IF(AL353&gt;AL351,1,0),IF(AN353&gt;AN351,1,0))&lt;&gt;3,"E",""),""),"")</f>
        <v/>
      </c>
      <c r="AQ354" s="126"/>
      <c r="AR354" s="126"/>
      <c r="AS354" s="126"/>
      <c r="AT354" s="126"/>
      <c r="AU354" s="126"/>
      <c r="AV354" s="126"/>
      <c r="AW354" s="126"/>
      <c r="AX354" s="126"/>
      <c r="AY354" s="126"/>
      <c r="AZ354" s="126"/>
      <c r="BA354" s="126"/>
      <c r="BB354" s="126"/>
      <c r="BC354" s="126"/>
      <c r="CF354" s="3"/>
      <c r="CG354" s="126"/>
      <c r="CH354" s="126"/>
      <c r="CI354" s="126"/>
      <c r="CJ354" s="126"/>
      <c r="CK354" s="126"/>
      <c r="CL354" s="126"/>
      <c r="CM354" s="126"/>
      <c r="CN354" s="126"/>
      <c r="CO354" s="126"/>
      <c r="CP354" s="126"/>
      <c r="CQ354" s="126"/>
      <c r="CR354" s="126"/>
      <c r="CS354" s="126"/>
      <c r="DV354" s="3"/>
      <c r="DW354" s="126"/>
      <c r="DX354" s="126"/>
      <c r="DY354" s="126"/>
      <c r="DZ354" s="126"/>
      <c r="EA354" s="126"/>
      <c r="EB354" s="126"/>
      <c r="EC354" s="126"/>
      <c r="ED354" s="126"/>
      <c r="EE354" s="126"/>
      <c r="EF354" s="126"/>
      <c r="EG354" s="126"/>
      <c r="EH354" s="126"/>
      <c r="EI354" s="126"/>
      <c r="FL354" s="3"/>
      <c r="FM354" s="3"/>
      <c r="FN354" s="3"/>
    </row>
    <row r="355" spans="1:170" ht="11.25" customHeight="1" thickBot="1">
      <c r="A355" s="170">
        <v>3</v>
      </c>
      <c r="B355" s="191"/>
      <c r="C355" s="183" t="str">
        <f>IF($D328="1P","D","D")</f>
        <v>D</v>
      </c>
      <c r="D355" s="197"/>
      <c r="E355" s="198"/>
      <c r="F355" s="197"/>
      <c r="G355" s="198"/>
      <c r="H355" s="197"/>
      <c r="I355" s="198"/>
      <c r="J355" s="197"/>
      <c r="K355" s="198"/>
      <c r="L355" s="197"/>
      <c r="M355" s="208"/>
      <c r="N355" s="69" t="str">
        <f>IF(CF346&lt;&gt;"",IF(CF346="W",IF(SUM(IF(D355&gt;D357,1,0),IF(F355&gt;F357,1,0),IF(H355&gt;H357,1,0),IF(J355&gt;J357,1,0),IF(L355&gt;L357,1,0))&lt;&gt;3,"E",""),""),"")</f>
        <v/>
      </c>
      <c r="O355" s="170">
        <v>10</v>
      </c>
      <c r="P355" s="191"/>
      <c r="Q355" s="183" t="str">
        <f>IF($D328="1P","A","A")</f>
        <v>A</v>
      </c>
      <c r="R355" s="197"/>
      <c r="S355" s="198"/>
      <c r="T355" s="197"/>
      <c r="U355" s="198"/>
      <c r="V355" s="197"/>
      <c r="W355" s="198"/>
      <c r="X355" s="197"/>
      <c r="Y355" s="198"/>
      <c r="Z355" s="197"/>
      <c r="AA355" s="208"/>
      <c r="AB355" s="69" t="str">
        <f>IF(DV346&lt;&gt;"",IF(DV346="W",IF(SUM(IF(R355&gt;R357,1,0),IF(T355&gt;T357,1,0),IF(V355&gt;V357,1,0),IF(X355&gt;X357,1,0),IF(Z355&gt;Z357,1,0))&lt;&gt;3,"E",""),""),"")</f>
        <v/>
      </c>
      <c r="AC355" s="170">
        <v>17</v>
      </c>
      <c r="AD355" s="191"/>
      <c r="AE355" s="183" t="str">
        <f>IF($D328="1P","B","D")</f>
        <v>D</v>
      </c>
      <c r="AF355" s="197"/>
      <c r="AG355" s="198"/>
      <c r="AH355" s="197"/>
      <c r="AI355" s="198"/>
      <c r="AJ355" s="197"/>
      <c r="AK355" s="198"/>
      <c r="AL355" s="197"/>
      <c r="AM355" s="198"/>
      <c r="AN355" s="197"/>
      <c r="AO355" s="208"/>
      <c r="AP355" s="69" t="str">
        <f>IF(FL346&lt;&gt;"",IF(FL346="W",IF(SUM(IF(AF355&gt;AF357,1,0),IF(AH355&gt;AH357,1,0),IF(AJ355&gt;AJ357,1,0),IF(AL355&gt;AL357,1,0),IF(AN355&gt;AN357,1,0))&lt;&gt;3,"E",""),""),"")</f>
        <v/>
      </c>
      <c r="AQ355" s="127"/>
      <c r="AR355" s="127"/>
      <c r="AS355" s="127"/>
      <c r="AT355" s="127"/>
      <c r="AU355" s="127"/>
      <c r="AV355" s="127"/>
      <c r="AW355" s="127"/>
      <c r="AX355" s="127"/>
      <c r="AY355" s="127"/>
      <c r="AZ355" s="127"/>
      <c r="BA355" s="127"/>
      <c r="BB355" s="127"/>
      <c r="BC355" s="127"/>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3"/>
      <c r="CG355" s="127"/>
      <c r="CH355" s="127"/>
      <c r="CI355" s="127"/>
      <c r="CJ355" s="127"/>
      <c r="CK355" s="127"/>
      <c r="CL355" s="127"/>
      <c r="CM355" s="127"/>
      <c r="CN355" s="127"/>
      <c r="CO355" s="127"/>
      <c r="CP355" s="127"/>
      <c r="CQ355" s="127"/>
      <c r="CR355" s="127"/>
      <c r="CS355" s="127"/>
      <c r="CT355" s="40"/>
      <c r="CU355" s="40"/>
      <c r="CV355" s="40"/>
      <c r="CW355" s="40"/>
      <c r="CX355" s="40"/>
      <c r="CY355" s="40"/>
      <c r="CZ355" s="40"/>
      <c r="DA355" s="40"/>
      <c r="DB355" s="40"/>
      <c r="DC355" s="40"/>
      <c r="DD355" s="40"/>
      <c r="DE355" s="40"/>
      <c r="DF355" s="40"/>
      <c r="DG355" s="40"/>
      <c r="DH355" s="40"/>
      <c r="DI355" s="40"/>
      <c r="DJ355" s="40"/>
      <c r="DK355" s="40"/>
      <c r="DL355" s="40"/>
      <c r="DM355" s="40"/>
      <c r="DN355" s="40"/>
      <c r="DO355" s="40"/>
      <c r="DP355" s="40"/>
      <c r="DQ355" s="40"/>
      <c r="DR355" s="40"/>
      <c r="DS355" s="40"/>
      <c r="DT355" s="40"/>
      <c r="DU355" s="40"/>
      <c r="DV355" s="3"/>
      <c r="DW355" s="127"/>
      <c r="DX355" s="127"/>
      <c r="DY355" s="127"/>
      <c r="DZ355" s="127"/>
      <c r="EA355" s="127"/>
      <c r="EB355" s="127"/>
      <c r="EC355" s="127"/>
      <c r="ED355" s="127"/>
      <c r="EE355" s="127"/>
      <c r="EF355" s="127"/>
      <c r="EG355" s="127"/>
      <c r="EH355" s="127"/>
      <c r="EI355" s="127"/>
      <c r="EJ355" s="40"/>
      <c r="EK355" s="40"/>
      <c r="EL355" s="40"/>
      <c r="EM355" s="40"/>
      <c r="EN355" s="40"/>
      <c r="EO355" s="40"/>
      <c r="EP355" s="40"/>
      <c r="EQ355" s="40"/>
      <c r="ER355" s="40"/>
      <c r="ES355" s="40"/>
      <c r="ET355" s="40"/>
      <c r="EU355" s="40"/>
      <c r="EV355" s="40"/>
      <c r="EW355" s="40"/>
      <c r="EX355" s="40"/>
      <c r="EY355" s="40"/>
      <c r="EZ355" s="40"/>
      <c r="FA355" s="40"/>
      <c r="FB355" s="40"/>
      <c r="FC355" s="40"/>
      <c r="FD355" s="40"/>
      <c r="FE355" s="40"/>
      <c r="FF355" s="40"/>
      <c r="FG355" s="40"/>
      <c r="FH355" s="40"/>
      <c r="FI355" s="40"/>
      <c r="FJ355" s="40"/>
      <c r="FK355" s="40"/>
      <c r="FL355" s="3"/>
      <c r="FM355" s="3"/>
      <c r="FN355" s="3"/>
    </row>
    <row r="356" spans="1:170" ht="11.25" customHeight="1">
      <c r="A356" s="192"/>
      <c r="B356" s="193"/>
      <c r="C356" s="196"/>
      <c r="D356" s="199"/>
      <c r="E356" s="200"/>
      <c r="F356" s="199"/>
      <c r="G356" s="200"/>
      <c r="H356" s="199"/>
      <c r="I356" s="200"/>
      <c r="J356" s="199"/>
      <c r="K356" s="200"/>
      <c r="L356" s="199"/>
      <c r="M356" s="209"/>
      <c r="N356" s="69" t="str">
        <f>IF(CF346&lt;&gt;"",IF(ISERROR(AND(BV350="",BX350="",BZ350="",CB350="",CD350="")),"E",IF(AND(BV350="",BX350="",BZ350="",CB350="",CD350=""),"","E")),"")</f>
        <v/>
      </c>
      <c r="O356" s="192"/>
      <c r="P356" s="193"/>
      <c r="Q356" s="196"/>
      <c r="R356" s="199"/>
      <c r="S356" s="200"/>
      <c r="T356" s="199"/>
      <c r="U356" s="200"/>
      <c r="V356" s="199"/>
      <c r="W356" s="200"/>
      <c r="X356" s="199"/>
      <c r="Y356" s="200"/>
      <c r="Z356" s="199"/>
      <c r="AA356" s="209"/>
      <c r="AB356" s="69" t="str">
        <f>IF(DV346&lt;&gt;"",IF(ISERROR(AND(DL350="",DN350="",DP350="",DQ350="",DT350="")),"E",IF(AND(DL350="",DN350="",DP350="",DR350="",DT350=""),"","E")),"")</f>
        <v/>
      </c>
      <c r="AC356" s="192"/>
      <c r="AD356" s="193"/>
      <c r="AE356" s="196"/>
      <c r="AF356" s="199"/>
      <c r="AG356" s="200"/>
      <c r="AH356" s="199"/>
      <c r="AI356" s="200"/>
      <c r="AJ356" s="199"/>
      <c r="AK356" s="200"/>
      <c r="AL356" s="199"/>
      <c r="AM356" s="200"/>
      <c r="AN356" s="199"/>
      <c r="AO356" s="209"/>
      <c r="AP356" s="69" t="str">
        <f>IF(FL346&lt;&gt;"",IF(ISERROR(AND(FB350="",FD350="",FF350="",FH350="",FJ350="")),"E",IF(AND(FB350="",FD350="",FF350="",FH350="",FJ350=""),"","E")),"")</f>
        <v/>
      </c>
      <c r="AQ356" s="154" t="str">
        <f>CONCATENATE($A330," ",$D330,","," ",$F328)</f>
        <v>Group: 6, Men's Singles</v>
      </c>
      <c r="AR356" s="155"/>
      <c r="AS356" s="155"/>
      <c r="AT356" s="155"/>
      <c r="AU356" s="155"/>
      <c r="AV356" s="155"/>
      <c r="AW356" s="155"/>
      <c r="AX356" s="155"/>
      <c r="AY356" s="155"/>
      <c r="AZ356" s="155"/>
      <c r="BA356" s="155"/>
      <c r="BB356" s="155"/>
      <c r="BC356" s="156"/>
      <c r="BD356" s="163">
        <f>A359</f>
        <v>4</v>
      </c>
      <c r="BE356" s="164"/>
      <c r="BF356" s="183" t="str">
        <f>C359</f>
        <v>A</v>
      </c>
      <c r="BG356" s="185" t="str">
        <f>IF(VLOOKUP($BF356,$A332:$C344,3,FALSE)=0,"",CONCATENATE(VLOOKUP(VLOOKUP($BF356,$A332:$C344,3,FALSE),Players!$C:$G,4,FALSE)," ",VLOOKUP($BF356,$A332:$C344,3,FALSE)," ",IF(ISERROR(VLOOKUP(VLOOKUP($BF356,$A332:$C344,3,FALSE),Players!$C:$G,5,FALSE)),"()",CONCATENATE("(",VLOOKUP(VLOOKUP($BF356,$A332:$C344,3,FALSE),Players!$C:$G,5,FALSE),")"))))</f>
        <v/>
      </c>
      <c r="BH356" s="186"/>
      <c r="BI356" s="186"/>
      <c r="BJ356" s="186"/>
      <c r="BK356" s="186"/>
      <c r="BL356" s="186"/>
      <c r="BM356" s="186"/>
      <c r="BN356" s="186"/>
      <c r="BO356" s="186"/>
      <c r="BP356" s="186"/>
      <c r="BQ356" s="186"/>
      <c r="BR356" s="186"/>
      <c r="BS356" s="186"/>
      <c r="BT356" s="186"/>
      <c r="BU356" s="187"/>
      <c r="BV356" s="170" t="str">
        <f>IF(D359&lt;&gt;"",D359,"")</f>
        <v/>
      </c>
      <c r="BW356" s="171"/>
      <c r="BX356" s="335" t="str">
        <f>IF(F359&lt;&gt;"",F359,"")</f>
        <v/>
      </c>
      <c r="BY356" s="171"/>
      <c r="BZ356" s="335" t="str">
        <f>IF(H359&lt;&gt;"",H359,"")</f>
        <v/>
      </c>
      <c r="CA356" s="171"/>
      <c r="CB356" s="335" t="str">
        <f>IF(J359&lt;&gt;"",J359,"")</f>
        <v/>
      </c>
      <c r="CC356" s="171"/>
      <c r="CD356" s="335" t="str">
        <f>IF(L359&lt;&gt;"",L359,"")</f>
        <v/>
      </c>
      <c r="CE356" s="337"/>
      <c r="CF356" s="174" t="str">
        <f>IF($CD356=$CD358,IF($CB356=$CB358,IF($BZ356&lt;&gt;"",IF($BZ356&gt;$BZ358,"W","L"),""),IF($CB356&gt;$CB358,"W","L")),IF($CD356&gt;$CD358,"W","L"))</f>
        <v/>
      </c>
      <c r="CG356" s="154" t="str">
        <f>CONCATENATE($A330," ",$D330,","," ",$F328)</f>
        <v>Group: 6, Men's Singles</v>
      </c>
      <c r="CH356" s="155"/>
      <c r="CI356" s="155"/>
      <c r="CJ356" s="155"/>
      <c r="CK356" s="155"/>
      <c r="CL356" s="155"/>
      <c r="CM356" s="155"/>
      <c r="CN356" s="155"/>
      <c r="CO356" s="155"/>
      <c r="CP356" s="155"/>
      <c r="CQ356" s="155"/>
      <c r="CR356" s="155"/>
      <c r="CS356" s="156"/>
      <c r="CT356" s="163">
        <f>O359</f>
        <v>11</v>
      </c>
      <c r="CU356" s="164"/>
      <c r="CV356" s="183" t="str">
        <f>Q359</f>
        <v>C</v>
      </c>
      <c r="CW356" s="185" t="str">
        <f>IF(VLOOKUP($CV356,$A332:$C344,3,FALSE)=0,"",CONCATENATE(VLOOKUP(VLOOKUP($CV356,$A332:$C344,3,FALSE),Players!$C:$G,4,FALSE)," ",VLOOKUP($CV356,$A332:$C344,3,FALSE)," ",IF(ISERROR(VLOOKUP(VLOOKUP($CV356,$A332:$C344,3,FALSE),Players!$C:$G,5,FALSE)),"()",CONCATENATE("(",VLOOKUP(VLOOKUP($CV356,$A332:$C344,3,FALSE),Players!$C:$G,5,FALSE),")"))))</f>
        <v/>
      </c>
      <c r="CX356" s="186"/>
      <c r="CY356" s="186"/>
      <c r="CZ356" s="186"/>
      <c r="DA356" s="186"/>
      <c r="DB356" s="186"/>
      <c r="DC356" s="186"/>
      <c r="DD356" s="186"/>
      <c r="DE356" s="186"/>
      <c r="DF356" s="186"/>
      <c r="DG356" s="186"/>
      <c r="DH356" s="186"/>
      <c r="DI356" s="186"/>
      <c r="DJ356" s="186"/>
      <c r="DK356" s="187"/>
      <c r="DL356" s="170" t="str">
        <f>IF(R359&lt;&gt;"",R359,"")</f>
        <v/>
      </c>
      <c r="DM356" s="171"/>
      <c r="DN356" s="335" t="str">
        <f>IF(T359&lt;&gt;"",T359,"")</f>
        <v/>
      </c>
      <c r="DO356" s="171"/>
      <c r="DP356" s="335" t="str">
        <f>IF(V359&lt;&gt;"",V359,"")</f>
        <v/>
      </c>
      <c r="DQ356" s="171"/>
      <c r="DR356" s="335" t="str">
        <f>IF(X359&lt;&gt;"",X359,"")</f>
        <v/>
      </c>
      <c r="DS356" s="171"/>
      <c r="DT356" s="335" t="str">
        <f>IF(Z359&lt;&gt;"",Z359,"")</f>
        <v/>
      </c>
      <c r="DU356" s="337"/>
      <c r="DV356" s="174" t="str">
        <f>IF($DT356=$DT358,IF($DR356=$DR358,IF($DP356&lt;&gt;"",IF($DP356&gt;$DP358,"W","L"),""),IF($DR356&gt;$DR358,"W","L")),IF($DT356&gt;$DT358,"W","L"))</f>
        <v/>
      </c>
      <c r="DW356" s="154" t="str">
        <f>CONCATENATE($A330," ",$D330,","," ",$F328)</f>
        <v>Group: 6, Men's Singles</v>
      </c>
      <c r="DX356" s="155"/>
      <c r="DY356" s="155"/>
      <c r="DZ356" s="155"/>
      <c r="EA356" s="155"/>
      <c r="EB356" s="155"/>
      <c r="EC356" s="155"/>
      <c r="ED356" s="155"/>
      <c r="EE356" s="155"/>
      <c r="EF356" s="155"/>
      <c r="EG356" s="155"/>
      <c r="EH356" s="155"/>
      <c r="EI356" s="156"/>
      <c r="EJ356" s="163">
        <f>AC359</f>
        <v>18</v>
      </c>
      <c r="EK356" s="164"/>
      <c r="EL356" s="183" t="str">
        <f>AE359</f>
        <v>E</v>
      </c>
      <c r="EM356" s="185" t="str">
        <f>IF(VLOOKUP($EL356,$A332:$C344,3,FALSE)=0,"",CONCATENATE(VLOOKUP(VLOOKUP($EL356,$A332:$C344,3,FALSE),Players!$C:$G,4,FALSE)," ",VLOOKUP($EL356,$A332:$C344,3,FALSE)," ",IF(ISERROR(VLOOKUP(VLOOKUP($EL356,$A332:$C344,3,FALSE),Players!$C:$G,5,FALSE)),"()",CONCATENATE("(",VLOOKUP(VLOOKUP($EL356,$A332:$C344,3,FALSE),Players!$C:$G,5,FALSE),")"))))</f>
        <v/>
      </c>
      <c r="EN356" s="186"/>
      <c r="EO356" s="186"/>
      <c r="EP356" s="186"/>
      <c r="EQ356" s="186"/>
      <c r="ER356" s="186"/>
      <c r="ES356" s="186"/>
      <c r="ET356" s="186"/>
      <c r="EU356" s="186"/>
      <c r="EV356" s="186"/>
      <c r="EW356" s="186"/>
      <c r="EX356" s="186"/>
      <c r="EY356" s="186"/>
      <c r="EZ356" s="186"/>
      <c r="FA356" s="187"/>
      <c r="FB356" s="170" t="str">
        <f>IF(AF359&lt;&gt;"",AF359,"")</f>
        <v/>
      </c>
      <c r="FC356" s="171"/>
      <c r="FD356" s="335" t="str">
        <f>IF(AH359&lt;&gt;"",AH359,"")</f>
        <v/>
      </c>
      <c r="FE356" s="171"/>
      <c r="FF356" s="335" t="str">
        <f>IF(AJ359&lt;&gt;"",AJ359,"")</f>
        <v/>
      </c>
      <c r="FG356" s="171"/>
      <c r="FH356" s="335" t="str">
        <f>IF(AL359&lt;&gt;"",AL359,"")</f>
        <v/>
      </c>
      <c r="FI356" s="171"/>
      <c r="FJ356" s="335" t="str">
        <f>IF(AN359&lt;&gt;"",AN359,"")</f>
        <v/>
      </c>
      <c r="FK356" s="337"/>
      <c r="FL356" s="174" t="str">
        <f>IF($FJ356=$FJ358,IF($FH356=$FH358,IF($FF356&lt;&gt;"",IF($FF356&gt;$FF358,"W","L"),""),IF($FH356&gt;$FH358,"W","L")),IF($FJ356&gt;$FJ358,"W","L"))</f>
        <v/>
      </c>
      <c r="FM356" s="3"/>
      <c r="FN356" s="3"/>
    </row>
    <row r="357" spans="1:170" ht="11.25" customHeight="1">
      <c r="A357" s="192"/>
      <c r="B357" s="193"/>
      <c r="C357" s="175" t="str">
        <f>IF($D328="1P","E","E")</f>
        <v>E</v>
      </c>
      <c r="D357" s="201"/>
      <c r="E357" s="202"/>
      <c r="F357" s="201"/>
      <c r="G357" s="202"/>
      <c r="H357" s="201"/>
      <c r="I357" s="202"/>
      <c r="J357" s="201"/>
      <c r="K357" s="202"/>
      <c r="L357" s="201"/>
      <c r="M357" s="205"/>
      <c r="N357" s="69" t="str">
        <f>IF(CF346&lt;&gt;"",IF(ISERROR(AND(BV350="",BX350="",BZ350="",CB350="",CD350="")),"E",IF(AND(BV350="",BX350="",BZ350="",CB350="",CD350=""),"","E")),"")</f>
        <v/>
      </c>
      <c r="O357" s="192"/>
      <c r="P357" s="193"/>
      <c r="Q357" s="175" t="str">
        <f>IF($D328="1P","E","D")</f>
        <v>D</v>
      </c>
      <c r="R357" s="201"/>
      <c r="S357" s="202"/>
      <c r="T357" s="201"/>
      <c r="U357" s="202"/>
      <c r="V357" s="201"/>
      <c r="W357" s="202"/>
      <c r="X357" s="201"/>
      <c r="Y357" s="202"/>
      <c r="Z357" s="201"/>
      <c r="AA357" s="205"/>
      <c r="AB357" s="69" t="str">
        <f>IF(DV346&lt;&gt;"",IF(ISERROR(AND(DL350="",DN350="",DP350="",DQ350="",DT350="")),"E",IF(AND(DL350="",DN350="",DP350="",DR350="",DT350=""),"","E")),"")</f>
        <v/>
      </c>
      <c r="AC357" s="192"/>
      <c r="AD357" s="193"/>
      <c r="AE357" s="175" t="str">
        <f>IF($D328="1P","D","G")</f>
        <v>G</v>
      </c>
      <c r="AF357" s="201"/>
      <c r="AG357" s="202"/>
      <c r="AH357" s="201"/>
      <c r="AI357" s="202"/>
      <c r="AJ357" s="201"/>
      <c r="AK357" s="202"/>
      <c r="AL357" s="201"/>
      <c r="AM357" s="202"/>
      <c r="AN357" s="201"/>
      <c r="AO357" s="205"/>
      <c r="AP357" s="69" t="str">
        <f>IF(FL346&lt;&gt;"",IF(ISERROR(AND(FB350="",FD350="",FF350="",FH350="",FJ350="")),"E",IF(AND(FB350="",FD350="",FF350="",FH350="",FJ350=""),"","E")),"")</f>
        <v/>
      </c>
      <c r="AQ357" s="157"/>
      <c r="AR357" s="158"/>
      <c r="AS357" s="158"/>
      <c r="AT357" s="158"/>
      <c r="AU357" s="158"/>
      <c r="AV357" s="158"/>
      <c r="AW357" s="158"/>
      <c r="AX357" s="158"/>
      <c r="AY357" s="158"/>
      <c r="AZ357" s="158"/>
      <c r="BA357" s="158"/>
      <c r="BB357" s="158"/>
      <c r="BC357" s="159"/>
      <c r="BD357" s="165"/>
      <c r="BE357" s="166"/>
      <c r="BF357" s="184"/>
      <c r="BG357" s="188"/>
      <c r="BH357" s="189"/>
      <c r="BI357" s="189"/>
      <c r="BJ357" s="189"/>
      <c r="BK357" s="189"/>
      <c r="BL357" s="189"/>
      <c r="BM357" s="189"/>
      <c r="BN357" s="189"/>
      <c r="BO357" s="189"/>
      <c r="BP357" s="189"/>
      <c r="BQ357" s="189"/>
      <c r="BR357" s="189"/>
      <c r="BS357" s="189"/>
      <c r="BT357" s="189"/>
      <c r="BU357" s="190"/>
      <c r="BV357" s="172"/>
      <c r="BW357" s="173"/>
      <c r="BX357" s="336"/>
      <c r="BY357" s="173"/>
      <c r="BZ357" s="336"/>
      <c r="CA357" s="173"/>
      <c r="CB357" s="336"/>
      <c r="CC357" s="173"/>
      <c r="CD357" s="336"/>
      <c r="CE357" s="338"/>
      <c r="CF357" s="174"/>
      <c r="CG357" s="157"/>
      <c r="CH357" s="158"/>
      <c r="CI357" s="158"/>
      <c r="CJ357" s="158"/>
      <c r="CK357" s="158"/>
      <c r="CL357" s="158"/>
      <c r="CM357" s="158"/>
      <c r="CN357" s="158"/>
      <c r="CO357" s="158"/>
      <c r="CP357" s="158"/>
      <c r="CQ357" s="158"/>
      <c r="CR357" s="158"/>
      <c r="CS357" s="159"/>
      <c r="CT357" s="165"/>
      <c r="CU357" s="166"/>
      <c r="CV357" s="184"/>
      <c r="CW357" s="188"/>
      <c r="CX357" s="189"/>
      <c r="CY357" s="189"/>
      <c r="CZ357" s="189"/>
      <c r="DA357" s="189"/>
      <c r="DB357" s="189"/>
      <c r="DC357" s="189"/>
      <c r="DD357" s="189"/>
      <c r="DE357" s="189"/>
      <c r="DF357" s="189"/>
      <c r="DG357" s="189"/>
      <c r="DH357" s="189"/>
      <c r="DI357" s="189"/>
      <c r="DJ357" s="189"/>
      <c r="DK357" s="190"/>
      <c r="DL357" s="172"/>
      <c r="DM357" s="173"/>
      <c r="DN357" s="336"/>
      <c r="DO357" s="173"/>
      <c r="DP357" s="336"/>
      <c r="DQ357" s="173"/>
      <c r="DR357" s="336"/>
      <c r="DS357" s="173"/>
      <c r="DT357" s="336"/>
      <c r="DU357" s="338"/>
      <c r="DV357" s="174"/>
      <c r="DW357" s="157"/>
      <c r="DX357" s="158"/>
      <c r="DY357" s="158"/>
      <c r="DZ357" s="158"/>
      <c r="EA357" s="158"/>
      <c r="EB357" s="158"/>
      <c r="EC357" s="158"/>
      <c r="ED357" s="158"/>
      <c r="EE357" s="158"/>
      <c r="EF357" s="158"/>
      <c r="EG357" s="158"/>
      <c r="EH357" s="158"/>
      <c r="EI357" s="159"/>
      <c r="EJ357" s="165"/>
      <c r="EK357" s="166"/>
      <c r="EL357" s="184"/>
      <c r="EM357" s="188"/>
      <c r="EN357" s="189"/>
      <c r="EO357" s="189"/>
      <c r="EP357" s="189"/>
      <c r="EQ357" s="189"/>
      <c r="ER357" s="189"/>
      <c r="ES357" s="189"/>
      <c r="ET357" s="189"/>
      <c r="EU357" s="189"/>
      <c r="EV357" s="189"/>
      <c r="EW357" s="189"/>
      <c r="EX357" s="189"/>
      <c r="EY357" s="189"/>
      <c r="EZ357" s="189"/>
      <c r="FA357" s="190"/>
      <c r="FB357" s="172"/>
      <c r="FC357" s="173"/>
      <c r="FD357" s="336"/>
      <c r="FE357" s="173"/>
      <c r="FF357" s="336"/>
      <c r="FG357" s="173"/>
      <c r="FH357" s="336"/>
      <c r="FI357" s="173"/>
      <c r="FJ357" s="336"/>
      <c r="FK357" s="338"/>
      <c r="FL357" s="174"/>
      <c r="FM357" s="3"/>
      <c r="FN357" s="3"/>
    </row>
    <row r="358" spans="1:170" ht="11.25" customHeight="1" thickBot="1">
      <c r="A358" s="194"/>
      <c r="B358" s="195"/>
      <c r="C358" s="207"/>
      <c r="D358" s="203"/>
      <c r="E358" s="204"/>
      <c r="F358" s="203"/>
      <c r="G358" s="204"/>
      <c r="H358" s="203"/>
      <c r="I358" s="204"/>
      <c r="J358" s="203"/>
      <c r="K358" s="204"/>
      <c r="L358" s="203"/>
      <c r="M358" s="206"/>
      <c r="N358" s="69" t="str">
        <f>IF(CF348&lt;&gt;"",IF(CF348="W",IF(SUM(IF(D357&gt;D355,1,0),IF(F357&gt;F355,1,0),IF(H357&gt;H355,1,0),IF(J357&gt;J355,1,0),IF(L357&gt;L355,1,0))&lt;&gt;3,"E",""),""),"")</f>
        <v/>
      </c>
      <c r="O358" s="194"/>
      <c r="P358" s="195"/>
      <c r="Q358" s="207"/>
      <c r="R358" s="203"/>
      <c r="S358" s="204"/>
      <c r="T358" s="203"/>
      <c r="U358" s="204"/>
      <c r="V358" s="203"/>
      <c r="W358" s="204"/>
      <c r="X358" s="203"/>
      <c r="Y358" s="204"/>
      <c r="Z358" s="203"/>
      <c r="AA358" s="206"/>
      <c r="AB358" s="69" t="str">
        <f>IF(DV348&lt;&gt;"",IF(DV348="W",IF(SUM(IF(R357&gt;R355,1,0),IF(T357&gt;T355,1,0),IF(V357&gt;V355,1,0),IF(X357&gt;X355,1,0),IF(Z357&gt;Z355,1,0))&lt;&gt;3,"E",""),""),"")</f>
        <v/>
      </c>
      <c r="AC358" s="194"/>
      <c r="AD358" s="195"/>
      <c r="AE358" s="207"/>
      <c r="AF358" s="203"/>
      <c r="AG358" s="204"/>
      <c r="AH358" s="203"/>
      <c r="AI358" s="204"/>
      <c r="AJ358" s="203"/>
      <c r="AK358" s="204"/>
      <c r="AL358" s="203"/>
      <c r="AM358" s="204"/>
      <c r="AN358" s="203"/>
      <c r="AO358" s="206"/>
      <c r="AP358" s="69" t="str">
        <f>IF(FL348&lt;&gt;"",IF(FL348="W",IF(SUM(IF(AF357&gt;AF355,1,0),IF(AH357&gt;AH355,1,0),IF(AJ357&gt;AJ355,1,0),IF(AL357&gt;AL355,1,0),IF(AN357&gt;AN355,1,0))&lt;&gt;3,"E",""),""),"")</f>
        <v/>
      </c>
      <c r="AQ358" s="157"/>
      <c r="AR358" s="158"/>
      <c r="AS358" s="158"/>
      <c r="AT358" s="158"/>
      <c r="AU358" s="158"/>
      <c r="AV358" s="158"/>
      <c r="AW358" s="158"/>
      <c r="AX358" s="158"/>
      <c r="AY358" s="158"/>
      <c r="AZ358" s="158"/>
      <c r="BA358" s="158"/>
      <c r="BB358" s="158"/>
      <c r="BC358" s="159"/>
      <c r="BD358" s="165"/>
      <c r="BE358" s="166"/>
      <c r="BF358" s="175" t="str">
        <f>C361</f>
        <v>G</v>
      </c>
      <c r="BG358" s="177" t="str">
        <f>IF(VLOOKUP($BF358,$A332:$C344,3,FALSE)=0,"",CONCATENATE(VLOOKUP(VLOOKUP($BF358,$A332:$C344,3,FALSE),Players!$C:$G,4,FALSE)," ",VLOOKUP($BF358,$A332:$C344,3,FALSE)," ",IF(ISERROR(VLOOKUP(VLOOKUP($BF358,$A332:$C344,3,FALSE),Players!$C:$G,5,FALSE)),"()",CONCATENATE("(",VLOOKUP(VLOOKUP($BF358,$A332:$C344,3,FALSE),Players!$C:$G,5,FALSE),")"))))</f>
        <v/>
      </c>
      <c r="BH358" s="178"/>
      <c r="BI358" s="178"/>
      <c r="BJ358" s="178"/>
      <c r="BK358" s="178"/>
      <c r="BL358" s="178"/>
      <c r="BM358" s="178"/>
      <c r="BN358" s="178"/>
      <c r="BO358" s="178"/>
      <c r="BP358" s="178"/>
      <c r="BQ358" s="178"/>
      <c r="BR358" s="178"/>
      <c r="BS358" s="178"/>
      <c r="BT358" s="178"/>
      <c r="BU358" s="179"/>
      <c r="BV358" s="150" t="str">
        <f>IF(D361&lt;&gt;"",D361,"")</f>
        <v/>
      </c>
      <c r="BW358" s="151"/>
      <c r="BX358" s="288" t="str">
        <f>IF(F361&lt;&gt;"",F361,"")</f>
        <v/>
      </c>
      <c r="BY358" s="151"/>
      <c r="BZ358" s="288" t="str">
        <f>IF(H361&lt;&gt;"",H361,"")</f>
        <v/>
      </c>
      <c r="CA358" s="151"/>
      <c r="CB358" s="288" t="str">
        <f>IF(J361&lt;&gt;"",J361,"")</f>
        <v/>
      </c>
      <c r="CC358" s="151"/>
      <c r="CD358" s="288" t="str">
        <f>IF(L361&lt;&gt;"",L361,"")</f>
        <v/>
      </c>
      <c r="CE358" s="332"/>
      <c r="CF358" s="174" t="str">
        <f>IF($CF356&lt;&gt;"",IF(CF356="W","L","W"),"")</f>
        <v/>
      </c>
      <c r="CG358" s="157"/>
      <c r="CH358" s="158"/>
      <c r="CI358" s="158"/>
      <c r="CJ358" s="158"/>
      <c r="CK358" s="158"/>
      <c r="CL358" s="158"/>
      <c r="CM358" s="158"/>
      <c r="CN358" s="158"/>
      <c r="CO358" s="158"/>
      <c r="CP358" s="158"/>
      <c r="CQ358" s="158"/>
      <c r="CR358" s="158"/>
      <c r="CS358" s="159"/>
      <c r="CT358" s="165"/>
      <c r="CU358" s="166"/>
      <c r="CV358" s="175" t="str">
        <f>Q361</f>
        <v>E</v>
      </c>
      <c r="CW358" s="177" t="str">
        <f>IF(VLOOKUP($CV358,$A332:$C344,3,FALSE)=0,"",CONCATENATE(VLOOKUP(VLOOKUP($CV358,$A332:$C344,3,FALSE),Players!$C:$G,4,FALSE)," ",VLOOKUP($CV358,$A332:$C344,3,FALSE)," ",IF(ISERROR(VLOOKUP(VLOOKUP($CV358,$A332:$C344,3,FALSE),Players!$C:$G,5,FALSE)),"()",CONCATENATE("(",VLOOKUP(VLOOKUP($CV358,$A332:$C344,3,FALSE),Players!$C:$G,5,FALSE),")"))))</f>
        <v/>
      </c>
      <c r="CX358" s="178"/>
      <c r="CY358" s="178"/>
      <c r="CZ358" s="178"/>
      <c r="DA358" s="178"/>
      <c r="DB358" s="178"/>
      <c r="DC358" s="178"/>
      <c r="DD358" s="178"/>
      <c r="DE358" s="178"/>
      <c r="DF358" s="178"/>
      <c r="DG358" s="178"/>
      <c r="DH358" s="178"/>
      <c r="DI358" s="178"/>
      <c r="DJ358" s="178"/>
      <c r="DK358" s="179"/>
      <c r="DL358" s="150" t="str">
        <f>IF(R361&lt;&gt;"",R361,"")</f>
        <v/>
      </c>
      <c r="DM358" s="151"/>
      <c r="DN358" s="288" t="str">
        <f>IF(T361&lt;&gt;"",T361,"")</f>
        <v/>
      </c>
      <c r="DO358" s="151"/>
      <c r="DP358" s="288" t="str">
        <f>IF(V361&lt;&gt;"",V361,"")</f>
        <v/>
      </c>
      <c r="DQ358" s="151"/>
      <c r="DR358" s="288" t="str">
        <f>IF(X361&lt;&gt;"",X361,"")</f>
        <v/>
      </c>
      <c r="DS358" s="151"/>
      <c r="DT358" s="288" t="str">
        <f>IF(Z361&lt;&gt;"",Z361,"")</f>
        <v/>
      </c>
      <c r="DU358" s="332"/>
      <c r="DV358" s="174" t="str">
        <f>IF($DV356&lt;&gt;"",IF(DV356="W","L","W"),"")</f>
        <v/>
      </c>
      <c r="DW358" s="157"/>
      <c r="DX358" s="158"/>
      <c r="DY358" s="158"/>
      <c r="DZ358" s="158"/>
      <c r="EA358" s="158"/>
      <c r="EB358" s="158"/>
      <c r="EC358" s="158"/>
      <c r="ED358" s="158"/>
      <c r="EE358" s="158"/>
      <c r="EF358" s="158"/>
      <c r="EG358" s="158"/>
      <c r="EH358" s="158"/>
      <c r="EI358" s="159"/>
      <c r="EJ358" s="165"/>
      <c r="EK358" s="166"/>
      <c r="EL358" s="175" t="str">
        <f>AE361</f>
        <v>F</v>
      </c>
      <c r="EM358" s="177" t="str">
        <f>IF(VLOOKUP($EL358,$A332:$C344,3,FALSE)=0,"",CONCATENATE(VLOOKUP(VLOOKUP($EL358,$A332:$C344,3,FALSE),Players!$C:$G,4,FALSE)," ",VLOOKUP($EL358,$A332:$C344,3,FALSE)," ",IF(ISERROR(VLOOKUP(VLOOKUP($EL358,$A332:$C344,3,FALSE),Players!$C:$G,5,FALSE)),"()",CONCATENATE("(",VLOOKUP(VLOOKUP($EL358,$A332:$C344,3,FALSE),Players!$C:$G,5,FALSE),")"))))</f>
        <v/>
      </c>
      <c r="EN358" s="178"/>
      <c r="EO358" s="178"/>
      <c r="EP358" s="178"/>
      <c r="EQ358" s="178"/>
      <c r="ER358" s="178"/>
      <c r="ES358" s="178"/>
      <c r="ET358" s="178"/>
      <c r="EU358" s="178"/>
      <c r="EV358" s="178"/>
      <c r="EW358" s="178"/>
      <c r="EX358" s="178"/>
      <c r="EY358" s="178"/>
      <c r="EZ358" s="178"/>
      <c r="FA358" s="179"/>
      <c r="FB358" s="150" t="str">
        <f>IF(AF361&lt;&gt;"",AF361,"")</f>
        <v/>
      </c>
      <c r="FC358" s="151"/>
      <c r="FD358" s="288" t="str">
        <f>IF(AH361&lt;&gt;"",AH361,"")</f>
        <v/>
      </c>
      <c r="FE358" s="151"/>
      <c r="FF358" s="288" t="str">
        <f>IF(AJ361&lt;&gt;"",AJ361,"")</f>
        <v/>
      </c>
      <c r="FG358" s="151"/>
      <c r="FH358" s="288" t="str">
        <f>IF(AL361&lt;&gt;"",AL361,"")</f>
        <v/>
      </c>
      <c r="FI358" s="151"/>
      <c r="FJ358" s="288" t="str">
        <f>IF(AN361&lt;&gt;"",AN361,"")</f>
        <v/>
      </c>
      <c r="FK358" s="332"/>
      <c r="FL358" s="174" t="str">
        <f>IF($FL356&lt;&gt;"",IF(FL356="W","L","W"),"")</f>
        <v/>
      </c>
      <c r="FM358" s="3"/>
      <c r="FN358" s="3"/>
    </row>
    <row r="359" spans="1:170" ht="11.25" customHeight="1" thickBot="1">
      <c r="A359" s="170">
        <v>4</v>
      </c>
      <c r="B359" s="191"/>
      <c r="C359" s="183" t="str">
        <f>IF($D328="1P","A","A")</f>
        <v>A</v>
      </c>
      <c r="D359" s="197"/>
      <c r="E359" s="198"/>
      <c r="F359" s="197"/>
      <c r="G359" s="198"/>
      <c r="H359" s="197"/>
      <c r="I359" s="198"/>
      <c r="J359" s="197"/>
      <c r="K359" s="198"/>
      <c r="L359" s="197"/>
      <c r="M359" s="208"/>
      <c r="N359" s="69" t="str">
        <f>IF(CF356&lt;&gt;"",IF(CF356="W",IF(SUM(IF(D359&gt;D361,1,0),IF(F359&gt;F361,1,0),IF(H359&gt;H361,1,0),IF(J359&gt;J361,1,0),IF(L359&gt;L361,1,0))&lt;&gt;3,"E",""),""),"")</f>
        <v/>
      </c>
      <c r="O359" s="170">
        <v>11</v>
      </c>
      <c r="P359" s="191"/>
      <c r="Q359" s="183" t="str">
        <f>IF($D328="1P","D","C")</f>
        <v>C</v>
      </c>
      <c r="R359" s="197"/>
      <c r="S359" s="198"/>
      <c r="T359" s="197"/>
      <c r="U359" s="198"/>
      <c r="V359" s="197"/>
      <c r="W359" s="198"/>
      <c r="X359" s="197"/>
      <c r="Y359" s="198"/>
      <c r="Z359" s="197"/>
      <c r="AA359" s="208"/>
      <c r="AB359" s="69" t="str">
        <f>IF(DV356&lt;&gt;"",IF(DV356="W",IF(SUM(IF(R359&gt;R361,1,0),IF(T359&gt;T361,1,0),IF(V359&gt;V361,1,0),IF(X359&gt;X361,1,0),IF(Z359&gt;Z361,1,0))&lt;&gt;3,"E",""),""),"")</f>
        <v/>
      </c>
      <c r="AC359" s="170">
        <v>18</v>
      </c>
      <c r="AD359" s="191"/>
      <c r="AE359" s="183" t="str">
        <f>IF($D328="1P","F","E")</f>
        <v>E</v>
      </c>
      <c r="AF359" s="197"/>
      <c r="AG359" s="198"/>
      <c r="AH359" s="197"/>
      <c r="AI359" s="198"/>
      <c r="AJ359" s="197"/>
      <c r="AK359" s="198"/>
      <c r="AL359" s="197"/>
      <c r="AM359" s="198"/>
      <c r="AN359" s="197"/>
      <c r="AO359" s="208"/>
      <c r="AP359" s="69" t="str">
        <f>IF(FL356&lt;&gt;"",IF(FL356="W",IF(SUM(IF(AF359&gt;AF361,1,0),IF(AH359&gt;AH361,1,0),IF(AJ359&gt;AJ361,1,0),IF(AL359&gt;AL361,1,0),IF(AN359&gt;AN361,1,0))&lt;&gt;3,"E",""),""),"")</f>
        <v/>
      </c>
      <c r="AQ359" s="160"/>
      <c r="AR359" s="161"/>
      <c r="AS359" s="161"/>
      <c r="AT359" s="161"/>
      <c r="AU359" s="161"/>
      <c r="AV359" s="161"/>
      <c r="AW359" s="161"/>
      <c r="AX359" s="161"/>
      <c r="AY359" s="161"/>
      <c r="AZ359" s="161"/>
      <c r="BA359" s="161"/>
      <c r="BB359" s="161"/>
      <c r="BC359" s="162"/>
      <c r="BD359" s="167"/>
      <c r="BE359" s="168"/>
      <c r="BF359" s="176"/>
      <c r="BG359" s="180"/>
      <c r="BH359" s="181"/>
      <c r="BI359" s="181"/>
      <c r="BJ359" s="181"/>
      <c r="BK359" s="181"/>
      <c r="BL359" s="181"/>
      <c r="BM359" s="181"/>
      <c r="BN359" s="181"/>
      <c r="BO359" s="181"/>
      <c r="BP359" s="181"/>
      <c r="BQ359" s="181"/>
      <c r="BR359" s="181"/>
      <c r="BS359" s="181"/>
      <c r="BT359" s="181"/>
      <c r="BU359" s="182"/>
      <c r="BV359" s="152"/>
      <c r="BW359" s="153"/>
      <c r="BX359" s="333"/>
      <c r="BY359" s="153"/>
      <c r="BZ359" s="333"/>
      <c r="CA359" s="153"/>
      <c r="CB359" s="333"/>
      <c r="CC359" s="153"/>
      <c r="CD359" s="333"/>
      <c r="CE359" s="334"/>
      <c r="CF359" s="174"/>
      <c r="CG359" s="160"/>
      <c r="CH359" s="161"/>
      <c r="CI359" s="161"/>
      <c r="CJ359" s="161"/>
      <c r="CK359" s="161"/>
      <c r="CL359" s="161"/>
      <c r="CM359" s="161"/>
      <c r="CN359" s="161"/>
      <c r="CO359" s="161"/>
      <c r="CP359" s="161"/>
      <c r="CQ359" s="161"/>
      <c r="CR359" s="161"/>
      <c r="CS359" s="162"/>
      <c r="CT359" s="167"/>
      <c r="CU359" s="168"/>
      <c r="CV359" s="176"/>
      <c r="CW359" s="180"/>
      <c r="CX359" s="181"/>
      <c r="CY359" s="181"/>
      <c r="CZ359" s="181"/>
      <c r="DA359" s="181"/>
      <c r="DB359" s="181"/>
      <c r="DC359" s="181"/>
      <c r="DD359" s="181"/>
      <c r="DE359" s="181"/>
      <c r="DF359" s="181"/>
      <c r="DG359" s="181"/>
      <c r="DH359" s="181"/>
      <c r="DI359" s="181"/>
      <c r="DJ359" s="181"/>
      <c r="DK359" s="182"/>
      <c r="DL359" s="152"/>
      <c r="DM359" s="153"/>
      <c r="DN359" s="333"/>
      <c r="DO359" s="153"/>
      <c r="DP359" s="333"/>
      <c r="DQ359" s="153"/>
      <c r="DR359" s="333"/>
      <c r="DS359" s="153"/>
      <c r="DT359" s="333"/>
      <c r="DU359" s="334"/>
      <c r="DV359" s="174"/>
      <c r="DW359" s="160"/>
      <c r="DX359" s="161"/>
      <c r="DY359" s="161"/>
      <c r="DZ359" s="161"/>
      <c r="EA359" s="161"/>
      <c r="EB359" s="161"/>
      <c r="EC359" s="161"/>
      <c r="ED359" s="161"/>
      <c r="EE359" s="161"/>
      <c r="EF359" s="161"/>
      <c r="EG359" s="161"/>
      <c r="EH359" s="161"/>
      <c r="EI359" s="162"/>
      <c r="EJ359" s="167"/>
      <c r="EK359" s="168"/>
      <c r="EL359" s="176"/>
      <c r="EM359" s="180"/>
      <c r="EN359" s="181"/>
      <c r="EO359" s="181"/>
      <c r="EP359" s="181"/>
      <c r="EQ359" s="181"/>
      <c r="ER359" s="181"/>
      <c r="ES359" s="181"/>
      <c r="ET359" s="181"/>
      <c r="EU359" s="181"/>
      <c r="EV359" s="181"/>
      <c r="EW359" s="181"/>
      <c r="EX359" s="181"/>
      <c r="EY359" s="181"/>
      <c r="EZ359" s="181"/>
      <c r="FA359" s="182"/>
      <c r="FB359" s="152"/>
      <c r="FC359" s="153"/>
      <c r="FD359" s="333"/>
      <c r="FE359" s="153"/>
      <c r="FF359" s="333"/>
      <c r="FG359" s="153"/>
      <c r="FH359" s="333"/>
      <c r="FI359" s="153"/>
      <c r="FJ359" s="333"/>
      <c r="FK359" s="334"/>
      <c r="FL359" s="174"/>
      <c r="FM359" s="3"/>
      <c r="FN359" s="3"/>
    </row>
    <row r="360" spans="1:170" ht="11.25" customHeight="1">
      <c r="A360" s="192"/>
      <c r="B360" s="193"/>
      <c r="C360" s="196"/>
      <c r="D360" s="199"/>
      <c r="E360" s="200"/>
      <c r="F360" s="199"/>
      <c r="G360" s="200"/>
      <c r="H360" s="199"/>
      <c r="I360" s="200"/>
      <c r="J360" s="199"/>
      <c r="K360" s="200"/>
      <c r="L360" s="199"/>
      <c r="M360" s="209"/>
      <c r="N360" s="69" t="str">
        <f>IF(CF356&lt;&gt;"",IF(ISERROR(AND(BV360="",BX360="",BZ360="",CB360="",CD360="")),"E",IF(AND(BV360="",BX360="",BZ360="",CB360="",CD360=""),"","E")),"")</f>
        <v/>
      </c>
      <c r="O360" s="192"/>
      <c r="P360" s="193"/>
      <c r="Q360" s="196"/>
      <c r="R360" s="199"/>
      <c r="S360" s="200"/>
      <c r="T360" s="199"/>
      <c r="U360" s="200"/>
      <c r="V360" s="199"/>
      <c r="W360" s="200"/>
      <c r="X360" s="199"/>
      <c r="Y360" s="200"/>
      <c r="Z360" s="199"/>
      <c r="AA360" s="209"/>
      <c r="AB360" s="69" t="str">
        <f>IF(DV356&lt;&gt;"",IF(ISERROR(AND(DL360="",DN360="",DP360="",DQ360="",DT360="")),"E",IF(AND(DL360="",DN360="",DP360="",DR360="",DT360=""),"","E")),"")</f>
        <v/>
      </c>
      <c r="AC360" s="192"/>
      <c r="AD360" s="193"/>
      <c r="AE360" s="196"/>
      <c r="AF360" s="199"/>
      <c r="AG360" s="200"/>
      <c r="AH360" s="199"/>
      <c r="AI360" s="200"/>
      <c r="AJ360" s="199"/>
      <c r="AK360" s="200"/>
      <c r="AL360" s="199"/>
      <c r="AM360" s="200"/>
      <c r="AN360" s="199"/>
      <c r="AO360" s="209"/>
      <c r="AP360" s="69" t="str">
        <f>IF(FL356&lt;&gt;"",IF(ISERROR(AND(FB360="",FD360="",FF360="",FH360="",FJ360="")),"E",IF(AND(FB360="",FD360="",FF360="",FH360="",FJ360=""),"","E")),"")</f>
        <v/>
      </c>
      <c r="AQ360" s="126"/>
      <c r="AR360" s="126"/>
      <c r="AS360" s="126"/>
      <c r="AT360" s="126"/>
      <c r="AU360" s="126"/>
      <c r="AV360" s="126"/>
      <c r="AW360" s="126"/>
      <c r="AX360" s="126"/>
      <c r="AY360" s="126"/>
      <c r="AZ360" s="126"/>
      <c r="BA360" s="126"/>
      <c r="BB360" s="126"/>
      <c r="BC360" s="126"/>
      <c r="BV360" s="169" t="str">
        <f>IF(CF356&lt;&gt;"",IF(AND(AND(BV356&gt;-1,BV358&gt;-1),OR(BV356&gt;10,BV358&gt;10),ABS(BV356-BV358)&gt;1,IF(OR(BV356&gt;11,BV358&gt;11),ABS(BV356-BV358)=2,TRUE),BV356=INT(BV356),BV358=INT(BV358)),"","Error"),"")</f>
        <v/>
      </c>
      <c r="BW360" s="169"/>
      <c r="BX360" s="169" t="str">
        <f>IF(CF356&lt;&gt;"",IF(AND(AND(BX356&gt;-1,BX358&gt;-1),OR(BX356&gt;10,BX358&gt;10),ABS(BX356-BX358)&gt;1,IF(OR(BX356&gt;11,BX358&gt;11),ABS(BX356-BX358)=2,TRUE),BX356=INT(BX356),BX358=INT(BX358)),"","Error"),"")</f>
        <v/>
      </c>
      <c r="BY360" s="169"/>
      <c r="BZ360" s="169" t="str">
        <f>IF(CF356&lt;&gt;"",IF(AND(AND(BZ356&gt;-1,BZ358&gt;-1),OR(BZ356&gt;10,BZ358&gt;10),ABS(BZ356-BZ358)&gt;1,IF(OR(BZ356&gt;11,BZ358&gt;11),ABS(BZ356-BZ358)=2,TRUE),BZ356=INT(BZ356),BZ358=INT(BZ358)),"","Error"),"")</f>
        <v/>
      </c>
      <c r="CA360" s="169"/>
      <c r="CB360" s="169" t="str">
        <f>IF(AND(CF356&lt;&gt;"",CB356&lt;&gt;""),IF(AND(AND(CB356&gt;-1,CB358&gt;-1),OR(CB356&gt;10,CB358&gt;10),ABS(CB356-CB358)&gt;1,IF(OR(CB356&gt;11,CB358&gt;11),ABS(CB356-CB358)=2,TRUE),CB356=INT(CB356),CB358=INT(CB358)),"","Error"),"")</f>
        <v/>
      </c>
      <c r="CC360" s="169"/>
      <c r="CD360" s="169" t="str">
        <f>IF(AND(CF356&lt;&gt;"",CD356&lt;&gt;""),IF(AND(AND(CD356&gt;-1,CD358&gt;-1),OR(CD356&gt;10,CD358&gt;10),ABS(CD356-CD358)&gt;1,IF(OR(CD356&gt;11,CD358&gt;11),ABS(CD356-CD358)=2,TRUE),CD356=INT(CD356),CD358=INT(CD358)),"","Error"),"")</f>
        <v/>
      </c>
      <c r="CE360" s="169"/>
      <c r="CF360" s="3"/>
      <c r="CG360" s="126"/>
      <c r="CH360" s="126"/>
      <c r="CI360" s="126"/>
      <c r="CJ360" s="126"/>
      <c r="CK360" s="126"/>
      <c r="CL360" s="126"/>
      <c r="CM360" s="126"/>
      <c r="CN360" s="126"/>
      <c r="CO360" s="126"/>
      <c r="CP360" s="126"/>
      <c r="CQ360" s="126"/>
      <c r="CR360" s="126"/>
      <c r="CS360" s="126"/>
      <c r="DL360" s="169" t="str">
        <f>IF(DV356&lt;&gt;"",IF(AND(AND(DL356&gt;-1,DL358&gt;-1),OR(DL356&gt;10,DL358&gt;10),ABS(DL356-DL358)&gt;1,IF(OR(DL356&gt;11,DL358&gt;11),ABS(DL356-DL358)=2,TRUE),DL356=INT(DL356),DL358=INT(DL358)),"","Error"),"")</f>
        <v/>
      </c>
      <c r="DM360" s="169"/>
      <c r="DN360" s="169" t="str">
        <f>IF(DV356&lt;&gt;"",IF(AND(AND(DN356&gt;-1,DN358&gt;-1),OR(DN356&gt;10,DN358&gt;10),ABS(DN356-DN358)&gt;1,IF(OR(DN356&gt;11,DN358&gt;11),ABS(DN356-DN358)=2,TRUE),DN356=INT(DN356),DN358=INT(DN358)),"","Error"),"")</f>
        <v/>
      </c>
      <c r="DO360" s="169"/>
      <c r="DP360" s="169" t="str">
        <f>IF(DV356&lt;&gt;"",IF(AND(AND(DP356&gt;-1,DP358&gt;-1),OR(DP356&gt;10,DP358&gt;10),ABS(DP356-DP358)&gt;1,IF(OR(DP356&gt;11,DP358&gt;11),ABS(DP356-DP358)=2,TRUE),DP356=INT(DP356),DP358=INT(DP358)),"","Error"),"")</f>
        <v/>
      </c>
      <c r="DQ360" s="169"/>
      <c r="DR360" s="169" t="str">
        <f>IF(AND(DV356&lt;&gt;"",DR356&lt;&gt;""),IF(AND(AND(DR356&gt;-1,DR358&gt;-1),OR(DR356&gt;10,DR358&gt;10),ABS(DR356-DR358)&gt;1,IF(OR(DR356&gt;11,DR358&gt;11),ABS(DR356-DR358)=2,TRUE),DR356=INT(DR356),DR358=INT(DR358)),"","Error"),"")</f>
        <v/>
      </c>
      <c r="DS360" s="169"/>
      <c r="DT360" s="169" t="str">
        <f>IF(AND(DV356&lt;&gt;"",DT356&lt;&gt;""),IF(AND(AND(DT356&gt;-1,DT358&gt;-1),OR(DT356&gt;10,DT358&gt;10),ABS(DT356-DT358)&gt;1,IF(OR(DT356&gt;11,DT358&gt;11),ABS(DT356-DT358)=2,TRUE),DT356=INT(DT356),DT358=INT(DT358)),"","Error"),"")</f>
        <v/>
      </c>
      <c r="DU360" s="169"/>
      <c r="DV360" s="3"/>
      <c r="DW360" s="126"/>
      <c r="DX360" s="126"/>
      <c r="DY360" s="126"/>
      <c r="DZ360" s="126"/>
      <c r="EA360" s="126"/>
      <c r="EB360" s="126"/>
      <c r="EC360" s="126"/>
      <c r="ED360" s="126"/>
      <c r="EE360" s="126"/>
      <c r="EF360" s="126"/>
      <c r="EG360" s="126"/>
      <c r="EH360" s="126"/>
      <c r="EI360" s="126"/>
      <c r="FB360" s="169" t="str">
        <f>IF(FL356&lt;&gt;"",IF(AND(AND(FB356&gt;-1,FB358&gt;-1),OR(FB356&gt;10,FB358&gt;10),ABS(FB356-FB358)&gt;1,IF(OR(FB356&gt;11,FB358&gt;11),ABS(FB356-FB358)=2,TRUE),FB356=INT(FB356),FB358=INT(FB358)),"","Error"),"")</f>
        <v/>
      </c>
      <c r="FC360" s="169"/>
      <c r="FD360" s="169" t="str">
        <f>IF(FL356&lt;&gt;"",IF(AND(AND(FD356&gt;-1,FD358&gt;-1),OR(FD356&gt;10,FD358&gt;10),ABS(FD356-FD358)&gt;1,IF(OR(FD356&gt;11,FD358&gt;11),ABS(FD356-FD358)=2,TRUE),FD356=INT(FD356),FD358=INT(FD358)),"","Error"),"")</f>
        <v/>
      </c>
      <c r="FE360" s="169"/>
      <c r="FF360" s="169" t="str">
        <f>IF(FL356&lt;&gt;"",IF(AND(AND(FF356&gt;-1,FF358&gt;-1),OR(FF356&gt;10,FF358&gt;10),ABS(FF356-FF358)&gt;1,IF(OR(FF356&gt;11,FF358&gt;11),ABS(FF356-FF358)=2,TRUE),FF356=INT(FF356),FF358=INT(FF358)),"","Error"),"")</f>
        <v/>
      </c>
      <c r="FG360" s="169"/>
      <c r="FH360" s="169" t="str">
        <f>IF(AND(FL356&lt;&gt;"",FH356&lt;&gt;""),IF(AND(AND(FH356&gt;-1,FH358&gt;-1),OR(FH356&gt;10,FH358&gt;10),ABS(FH356-FH358)&gt;1,IF(OR(FH356&gt;11,FH358&gt;11),ABS(FH356-FH358)=2,TRUE),FH356=INT(FH356),FH358=INT(FH358)),"","Error"),"")</f>
        <v/>
      </c>
      <c r="FI360" s="169"/>
      <c r="FJ360" s="169" t="str">
        <f>IF(AND(FL356&lt;&gt;"",FJ356&lt;&gt;""),IF(AND(AND(FJ356&gt;-1,FJ358&gt;-1),OR(FJ356&gt;10,FJ358&gt;10),ABS(FJ356-FJ358)&gt;1,IF(OR(FJ356&gt;11,FJ358&gt;11),ABS(FJ356-FJ358)=2,TRUE),FJ356=INT(FJ356),FJ358=INT(FJ358)),"","Error"),"")</f>
        <v/>
      </c>
      <c r="FK360" s="169"/>
      <c r="FL360" s="3"/>
      <c r="FM360" s="3"/>
      <c r="FN360" s="3"/>
    </row>
    <row r="361" spans="1:170" ht="11.25" customHeight="1">
      <c r="A361" s="192"/>
      <c r="B361" s="193"/>
      <c r="C361" s="175" t="str">
        <f>IF($D328="1P","G","G")</f>
        <v>G</v>
      </c>
      <c r="D361" s="201"/>
      <c r="E361" s="202"/>
      <c r="F361" s="201"/>
      <c r="G361" s="202"/>
      <c r="H361" s="201"/>
      <c r="I361" s="202"/>
      <c r="J361" s="201"/>
      <c r="K361" s="202"/>
      <c r="L361" s="201"/>
      <c r="M361" s="205"/>
      <c r="N361" s="69" t="str">
        <f>IF(CF356&lt;&gt;"",IF(ISERROR(AND(BV360="",BX360="",BZ360="",CB360="",CD360="")),"E",IF(AND(BV360="",BX360="",BZ360="",CB360="",CD360=""),"","E")),"")</f>
        <v/>
      </c>
      <c r="O361" s="192"/>
      <c r="P361" s="193"/>
      <c r="Q361" s="175" t="str">
        <f>IF($D328="1P","F","E")</f>
        <v>E</v>
      </c>
      <c r="R361" s="201"/>
      <c r="S361" s="202"/>
      <c r="T361" s="201"/>
      <c r="U361" s="202"/>
      <c r="V361" s="201"/>
      <c r="W361" s="202"/>
      <c r="X361" s="201"/>
      <c r="Y361" s="202"/>
      <c r="Z361" s="201"/>
      <c r="AA361" s="205"/>
      <c r="AB361" s="69" t="str">
        <f>IF(DV356&lt;&gt;"",IF(ISERROR(AND(DL360="",DN360="",DP360="",DQ360="",DT360="")),"E",IF(AND(DL360="",DN360="",DP360="",DR360="",DT360=""),"","E")),"")</f>
        <v/>
      </c>
      <c r="AC361" s="192"/>
      <c r="AD361" s="193"/>
      <c r="AE361" s="175" t="str">
        <f>IF($D328="1P","G","F")</f>
        <v>F</v>
      </c>
      <c r="AF361" s="201"/>
      <c r="AG361" s="202"/>
      <c r="AH361" s="201"/>
      <c r="AI361" s="202"/>
      <c r="AJ361" s="201"/>
      <c r="AK361" s="202"/>
      <c r="AL361" s="201"/>
      <c r="AM361" s="202"/>
      <c r="AN361" s="201"/>
      <c r="AO361" s="205"/>
      <c r="AP361" s="69" t="str">
        <f>IF(FL356&lt;&gt;"",IF(ISERROR(AND(FB360="",FD360="",FF360="",FH360="",FJ360="")),"E",IF(AND(FB360="",FD360="",FF360="",FH360="",FJ360=""),"","E")),"")</f>
        <v/>
      </c>
      <c r="AQ361" s="126"/>
      <c r="AR361" s="126"/>
      <c r="AS361" s="126"/>
      <c r="AT361" s="126"/>
      <c r="AU361" s="126"/>
      <c r="AV361" s="126"/>
      <c r="AW361" s="126"/>
      <c r="AX361" s="126"/>
      <c r="AY361" s="126"/>
      <c r="AZ361" s="126"/>
      <c r="BA361" s="126"/>
      <c r="BB361" s="126"/>
      <c r="BC361" s="126"/>
      <c r="CF361" s="3"/>
      <c r="CG361" s="126"/>
      <c r="CH361" s="126"/>
      <c r="CI361" s="126"/>
      <c r="CJ361" s="126"/>
      <c r="CK361" s="126"/>
      <c r="CL361" s="126"/>
      <c r="CM361" s="126"/>
      <c r="CN361" s="126"/>
      <c r="CO361" s="126"/>
      <c r="CP361" s="126"/>
      <c r="CQ361" s="126"/>
      <c r="CR361" s="126"/>
      <c r="CS361" s="126"/>
      <c r="DV361" s="3"/>
      <c r="DW361" s="126"/>
      <c r="DX361" s="126"/>
      <c r="DY361" s="126"/>
      <c r="DZ361" s="126"/>
      <c r="EA361" s="126"/>
      <c r="EB361" s="126"/>
      <c r="EC361" s="126"/>
      <c r="ED361" s="126"/>
      <c r="EE361" s="126"/>
      <c r="EF361" s="126"/>
      <c r="EG361" s="126"/>
      <c r="EH361" s="126"/>
      <c r="EI361" s="126"/>
      <c r="FL361" s="3"/>
      <c r="FM361" s="3"/>
      <c r="FN361" s="3"/>
    </row>
    <row r="362" spans="1:170" ht="11.25" customHeight="1" thickBot="1">
      <c r="A362" s="194"/>
      <c r="B362" s="195"/>
      <c r="C362" s="207"/>
      <c r="D362" s="203"/>
      <c r="E362" s="204"/>
      <c r="F362" s="203"/>
      <c r="G362" s="204"/>
      <c r="H362" s="203"/>
      <c r="I362" s="204"/>
      <c r="J362" s="203"/>
      <c r="K362" s="204"/>
      <c r="L362" s="203"/>
      <c r="M362" s="206"/>
      <c r="N362" s="69" t="str">
        <f>IF(CF358&lt;&gt;"",IF(CF358="W",IF(SUM(IF(D361&gt;D359,1,0),IF(F361&gt;F359,1,0),IF(H361&gt;H359,1,0),IF(J361&gt;J359,1,0),IF(L361&gt;L359,1,0))&lt;&gt;3,"E",""),""),"")</f>
        <v/>
      </c>
      <c r="O362" s="194"/>
      <c r="P362" s="195"/>
      <c r="Q362" s="207"/>
      <c r="R362" s="203"/>
      <c r="S362" s="204"/>
      <c r="T362" s="203"/>
      <c r="U362" s="204"/>
      <c r="V362" s="203"/>
      <c r="W362" s="204"/>
      <c r="X362" s="203"/>
      <c r="Y362" s="204"/>
      <c r="Z362" s="203"/>
      <c r="AA362" s="206"/>
      <c r="AB362" s="69" t="str">
        <f>IF(DV358&lt;&gt;"",IF(DV358="W",IF(SUM(IF(R361&gt;R359,1,0),IF(T361&gt;T359,1,0),IF(V361&gt;V359,1,0),IF(X361&gt;X359,1,0),IF(Z361&gt;Z359,1,0))&lt;&gt;3,"E",""),""),"")</f>
        <v/>
      </c>
      <c r="AC362" s="194"/>
      <c r="AD362" s="195"/>
      <c r="AE362" s="207"/>
      <c r="AF362" s="203"/>
      <c r="AG362" s="204"/>
      <c r="AH362" s="203"/>
      <c r="AI362" s="204"/>
      <c r="AJ362" s="203"/>
      <c r="AK362" s="204"/>
      <c r="AL362" s="203"/>
      <c r="AM362" s="204"/>
      <c r="AN362" s="203"/>
      <c r="AO362" s="206"/>
      <c r="AP362" s="69" t="str">
        <f>IF(FL358&lt;&gt;"",IF(FL358="W",IF(SUM(IF(AF361&gt;AF359,1,0),IF(AH361&gt;AH359,1,0),IF(AJ361&gt;AJ359,1,0),IF(AL361&gt;AL359,1,0),IF(AN361&gt;AN359,1,0))&lt;&gt;3,"E",""),""),"")</f>
        <v/>
      </c>
      <c r="AQ362" s="127"/>
      <c r="AR362" s="127"/>
      <c r="AS362" s="127"/>
      <c r="AT362" s="127"/>
      <c r="AU362" s="127"/>
      <c r="AV362" s="127"/>
      <c r="AW362" s="127"/>
      <c r="AX362" s="127"/>
      <c r="AY362" s="127"/>
      <c r="AZ362" s="127"/>
      <c r="BA362" s="127"/>
      <c r="BB362" s="127"/>
      <c r="BC362" s="127"/>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3"/>
      <c r="CG362" s="127"/>
      <c r="CH362" s="127"/>
      <c r="CI362" s="127"/>
      <c r="CJ362" s="127"/>
      <c r="CK362" s="127"/>
      <c r="CL362" s="127"/>
      <c r="CM362" s="127"/>
      <c r="CN362" s="127"/>
      <c r="CO362" s="127"/>
      <c r="CP362" s="127"/>
      <c r="CQ362" s="127"/>
      <c r="CR362" s="127"/>
      <c r="CS362" s="127"/>
      <c r="CT362" s="40"/>
      <c r="CU362" s="40"/>
      <c r="CV362" s="40"/>
      <c r="CW362" s="40"/>
      <c r="CX362" s="40"/>
      <c r="CY362" s="40"/>
      <c r="CZ362" s="40"/>
      <c r="DA362" s="40"/>
      <c r="DB362" s="40"/>
      <c r="DC362" s="40"/>
      <c r="DD362" s="40"/>
      <c r="DE362" s="40"/>
      <c r="DF362" s="40"/>
      <c r="DG362" s="40"/>
      <c r="DH362" s="40"/>
      <c r="DI362" s="40"/>
      <c r="DJ362" s="40"/>
      <c r="DK362" s="40"/>
      <c r="DL362" s="40"/>
      <c r="DM362" s="40"/>
      <c r="DN362" s="40"/>
      <c r="DO362" s="40"/>
      <c r="DP362" s="40"/>
      <c r="DQ362" s="40"/>
      <c r="DR362" s="40"/>
      <c r="DS362" s="40"/>
      <c r="DT362" s="40"/>
      <c r="DU362" s="40"/>
      <c r="DV362" s="3"/>
      <c r="DW362" s="127"/>
      <c r="DX362" s="127"/>
      <c r="DY362" s="127"/>
      <c r="DZ362" s="127"/>
      <c r="EA362" s="127"/>
      <c r="EB362" s="127"/>
      <c r="EC362" s="127"/>
      <c r="ED362" s="127"/>
      <c r="EE362" s="127"/>
      <c r="EF362" s="127"/>
      <c r="EG362" s="127"/>
      <c r="EH362" s="127"/>
      <c r="EI362" s="127"/>
      <c r="EJ362" s="40"/>
      <c r="EK362" s="40"/>
      <c r="EL362" s="40"/>
      <c r="EM362" s="40"/>
      <c r="EN362" s="40"/>
      <c r="EO362" s="40"/>
      <c r="EP362" s="40"/>
      <c r="EQ362" s="40"/>
      <c r="ER362" s="40"/>
      <c r="ES362" s="40"/>
      <c r="ET362" s="40"/>
      <c r="EU362" s="40"/>
      <c r="EV362" s="40"/>
      <c r="EW362" s="40"/>
      <c r="EX362" s="40"/>
      <c r="EY362" s="40"/>
      <c r="EZ362" s="40"/>
      <c r="FA362" s="40"/>
      <c r="FB362" s="40"/>
      <c r="FC362" s="40"/>
      <c r="FD362" s="40"/>
      <c r="FE362" s="40"/>
      <c r="FF362" s="40"/>
      <c r="FG362" s="40"/>
      <c r="FH362" s="40"/>
      <c r="FI362" s="40"/>
      <c r="FJ362" s="40"/>
      <c r="FK362" s="40"/>
      <c r="FL362" s="3"/>
      <c r="FM362" s="3"/>
      <c r="FN362" s="3"/>
    </row>
    <row r="363" spans="1:170" ht="11.25" customHeight="1">
      <c r="A363" s="170">
        <v>5</v>
      </c>
      <c r="B363" s="191"/>
      <c r="C363" s="183" t="str">
        <f>IF($D328="1P","B","B")</f>
        <v>B</v>
      </c>
      <c r="D363" s="197"/>
      <c r="E363" s="198"/>
      <c r="F363" s="197"/>
      <c r="G363" s="198"/>
      <c r="H363" s="197"/>
      <c r="I363" s="198"/>
      <c r="J363" s="197"/>
      <c r="K363" s="198"/>
      <c r="L363" s="197"/>
      <c r="M363" s="208"/>
      <c r="N363" s="69" t="str">
        <f>IF(CF366&lt;&gt;"",IF(CF366="W",IF(SUM(IF(D363&gt;D365,1,0),IF(F363&gt;F365,1,0),IF(H363&gt;H365,1,0),IF(J363&gt;J365,1,0),IF(L363&gt;L365,1,0))&lt;&gt;3,"E",""),""),"")</f>
        <v/>
      </c>
      <c r="O363" s="170">
        <v>12</v>
      </c>
      <c r="P363" s="191"/>
      <c r="Q363" s="183" t="str">
        <f>IF($D328="1P","C","B")</f>
        <v>B</v>
      </c>
      <c r="R363" s="197"/>
      <c r="S363" s="198"/>
      <c r="T363" s="197"/>
      <c r="U363" s="198"/>
      <c r="V363" s="197"/>
      <c r="W363" s="198"/>
      <c r="X363" s="197"/>
      <c r="Y363" s="198"/>
      <c r="Z363" s="197"/>
      <c r="AA363" s="208"/>
      <c r="AB363" s="69" t="str">
        <f>IF(DV366&lt;&gt;"",IF(DV366="W",IF(SUM(IF(R363&gt;R365,1,0),IF(T363&gt;T365,1,0),IF(V363&gt;V365,1,0),IF(X363&gt;X365,1,0),IF(Z363&gt;Z365,1,0))&lt;&gt;3,"E",""),""),"")</f>
        <v/>
      </c>
      <c r="AC363" s="170">
        <v>19</v>
      </c>
      <c r="AD363" s="191"/>
      <c r="AE363" s="183" t="str">
        <f>IF($D328="1P","A","A")</f>
        <v>A</v>
      </c>
      <c r="AF363" s="197"/>
      <c r="AG363" s="198"/>
      <c r="AH363" s="197"/>
      <c r="AI363" s="198"/>
      <c r="AJ363" s="197"/>
      <c r="AK363" s="198"/>
      <c r="AL363" s="197"/>
      <c r="AM363" s="198"/>
      <c r="AN363" s="197"/>
      <c r="AO363" s="208"/>
      <c r="AP363" s="69" t="str">
        <f>IF(FL366&lt;&gt;"",IF(FL366="W",IF(SUM(IF(AF363&gt;AF365,1,0),IF(AH363&gt;AH365,1,0),IF(AJ363&gt;AJ365,1,0),IF(AL363&gt;AL365,1,0),IF(AN363&gt;AN365,1,0))&lt;&gt;3,"E",""),""),"")</f>
        <v/>
      </c>
      <c r="AQ363" s="128"/>
      <c r="AR363" s="128"/>
      <c r="AS363" s="128"/>
      <c r="AT363" s="128"/>
      <c r="AU363" s="128"/>
      <c r="AV363" s="128"/>
      <c r="AW363" s="128"/>
      <c r="AX363" s="128"/>
      <c r="AY363" s="128"/>
      <c r="AZ363" s="128"/>
      <c r="BA363" s="128"/>
      <c r="BB363" s="128"/>
      <c r="BC363" s="128"/>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3"/>
      <c r="CG363" s="128"/>
      <c r="CH363" s="128"/>
      <c r="CI363" s="128"/>
      <c r="CJ363" s="128"/>
      <c r="CK363" s="128"/>
      <c r="CL363" s="128"/>
      <c r="CM363" s="128"/>
      <c r="CN363" s="128"/>
      <c r="CO363" s="128"/>
      <c r="CP363" s="128"/>
      <c r="CQ363" s="128"/>
      <c r="CR363" s="128"/>
      <c r="CS363" s="128"/>
      <c r="CT363" s="41"/>
      <c r="CU363" s="41"/>
      <c r="CV363" s="41"/>
      <c r="CW363" s="41"/>
      <c r="CX363" s="41"/>
      <c r="CY363" s="41"/>
      <c r="CZ363" s="41"/>
      <c r="DA363" s="41"/>
      <c r="DB363" s="41"/>
      <c r="DC363" s="41"/>
      <c r="DD363" s="41"/>
      <c r="DE363" s="41"/>
      <c r="DF363" s="41"/>
      <c r="DG363" s="41"/>
      <c r="DH363" s="41"/>
      <c r="DI363" s="41"/>
      <c r="DJ363" s="41"/>
      <c r="DK363" s="41"/>
      <c r="DL363" s="41"/>
      <c r="DM363" s="41"/>
      <c r="DN363" s="41"/>
      <c r="DO363" s="41"/>
      <c r="DP363" s="41"/>
      <c r="DQ363" s="41"/>
      <c r="DR363" s="41"/>
      <c r="DS363" s="41"/>
      <c r="DT363" s="41"/>
      <c r="DU363" s="41"/>
      <c r="DV363" s="3"/>
      <c r="DW363" s="128"/>
      <c r="DX363" s="128"/>
      <c r="DY363" s="128"/>
      <c r="DZ363" s="128"/>
      <c r="EA363" s="128"/>
      <c r="EB363" s="128"/>
      <c r="EC363" s="128"/>
      <c r="ED363" s="128"/>
      <c r="EE363" s="128"/>
      <c r="EF363" s="128"/>
      <c r="EG363" s="128"/>
      <c r="EH363" s="128"/>
      <c r="EI363" s="128"/>
      <c r="EJ363" s="41"/>
      <c r="EK363" s="41"/>
      <c r="EL363" s="41"/>
      <c r="EM363" s="41"/>
      <c r="EN363" s="41"/>
      <c r="EO363" s="41"/>
      <c r="EP363" s="41"/>
      <c r="EQ363" s="41"/>
      <c r="ER363" s="41"/>
      <c r="ES363" s="41"/>
      <c r="ET363" s="41"/>
      <c r="EU363" s="41"/>
      <c r="EV363" s="41"/>
      <c r="EW363" s="41"/>
      <c r="EX363" s="41"/>
      <c r="EY363" s="41"/>
      <c r="EZ363" s="41"/>
      <c r="FA363" s="41"/>
      <c r="FB363" s="41"/>
      <c r="FC363" s="41"/>
      <c r="FD363" s="41"/>
      <c r="FE363" s="41"/>
      <c r="FF363" s="41"/>
      <c r="FG363" s="41"/>
      <c r="FH363" s="41"/>
      <c r="FI363" s="41"/>
      <c r="FJ363" s="41"/>
      <c r="FK363" s="41"/>
      <c r="FL363" s="3"/>
      <c r="FM363" s="3"/>
      <c r="FN363" s="3"/>
    </row>
    <row r="364" spans="1:170" ht="11.25" customHeight="1">
      <c r="A364" s="192"/>
      <c r="B364" s="193"/>
      <c r="C364" s="196"/>
      <c r="D364" s="199"/>
      <c r="E364" s="200"/>
      <c r="F364" s="199"/>
      <c r="G364" s="200"/>
      <c r="H364" s="199"/>
      <c r="I364" s="200"/>
      <c r="J364" s="199"/>
      <c r="K364" s="200"/>
      <c r="L364" s="199"/>
      <c r="M364" s="209"/>
      <c r="N364" s="69" t="str">
        <f>IF(CF366&lt;&gt;"",IF(ISERROR(AND(BV370="",BX370="",BZ370="",CB370="",CD370="")),"E",IF(AND(BV370="",BX370="",BZ370="",CB370="",CD370=""),"","E")),"")</f>
        <v/>
      </c>
      <c r="O364" s="192"/>
      <c r="P364" s="193"/>
      <c r="Q364" s="196"/>
      <c r="R364" s="199"/>
      <c r="S364" s="200"/>
      <c r="T364" s="199"/>
      <c r="U364" s="200"/>
      <c r="V364" s="199"/>
      <c r="W364" s="200"/>
      <c r="X364" s="199"/>
      <c r="Y364" s="200"/>
      <c r="Z364" s="199"/>
      <c r="AA364" s="209"/>
      <c r="AB364" s="69" t="str">
        <f>IF(DV366&lt;&gt;"",IF(ISERROR(AND(DL370="",DN370="",DP370="",DQ370="",DT370="")),"E",IF(AND(DL370="",DN370="",DP370="",DR370="",DT370=""),"","E")),"")</f>
        <v/>
      </c>
      <c r="AC364" s="192"/>
      <c r="AD364" s="193"/>
      <c r="AE364" s="196"/>
      <c r="AF364" s="199"/>
      <c r="AG364" s="200"/>
      <c r="AH364" s="199"/>
      <c r="AI364" s="200"/>
      <c r="AJ364" s="199"/>
      <c r="AK364" s="200"/>
      <c r="AL364" s="199"/>
      <c r="AM364" s="200"/>
      <c r="AN364" s="199"/>
      <c r="AO364" s="209"/>
      <c r="AP364" s="69" t="str">
        <f>IF(FL366&lt;&gt;"",IF(ISERROR(AND(FB370="",FD370="",FF370="",FH370="",FJ370="")),"E",IF(AND(FB370="",FD370="",FF370="",FH370="",FJ370=""),"","E")),"")</f>
        <v/>
      </c>
      <c r="AQ364" s="126"/>
      <c r="AR364" s="126"/>
      <c r="AS364" s="126"/>
      <c r="AT364" s="126"/>
      <c r="AU364" s="126"/>
      <c r="AV364" s="126"/>
      <c r="AW364" s="126"/>
      <c r="AX364" s="126"/>
      <c r="AY364" s="126"/>
      <c r="AZ364" s="126"/>
      <c r="BA364" s="126"/>
      <c r="BB364" s="126"/>
      <c r="BC364" s="126"/>
      <c r="CF364" s="3"/>
      <c r="CG364" s="126"/>
      <c r="CH364" s="126"/>
      <c r="CI364" s="126"/>
      <c r="CJ364" s="126"/>
      <c r="CK364" s="126"/>
      <c r="CL364" s="126"/>
      <c r="CM364" s="126"/>
      <c r="CN364" s="126"/>
      <c r="CO364" s="126"/>
      <c r="CP364" s="126"/>
      <c r="CQ364" s="126"/>
      <c r="CR364" s="126"/>
      <c r="CS364" s="126"/>
      <c r="DV364" s="3"/>
      <c r="DW364" s="126"/>
      <c r="DX364" s="126"/>
      <c r="DY364" s="126"/>
      <c r="DZ364" s="126"/>
      <c r="EA364" s="126"/>
      <c r="EB364" s="126"/>
      <c r="EC364" s="126"/>
      <c r="ED364" s="126"/>
      <c r="EE364" s="126"/>
      <c r="EF364" s="126"/>
      <c r="EG364" s="126"/>
      <c r="EH364" s="126"/>
      <c r="EI364" s="126"/>
      <c r="FL364" s="3"/>
      <c r="FM364" s="3"/>
      <c r="FN364" s="3"/>
    </row>
    <row r="365" spans="1:170" ht="11.25" customHeight="1" thickBot="1">
      <c r="A365" s="192"/>
      <c r="B365" s="193"/>
      <c r="C365" s="175" t="str">
        <f>IF($D328="1P","E","E")</f>
        <v>E</v>
      </c>
      <c r="D365" s="201"/>
      <c r="E365" s="202"/>
      <c r="F365" s="201"/>
      <c r="G365" s="202"/>
      <c r="H365" s="201"/>
      <c r="I365" s="202"/>
      <c r="J365" s="201"/>
      <c r="K365" s="202"/>
      <c r="L365" s="201"/>
      <c r="M365" s="205"/>
      <c r="N365" s="69" t="str">
        <f>IF(CF366&lt;&gt;"",IF(ISERROR(AND(BV370="",BX370="",BZ370="",CB370="",CD370="")),"E",IF(AND(BV370="",BX370="",BZ370="",CB370="",CD370=""),"","E")),"")</f>
        <v/>
      </c>
      <c r="O365" s="192"/>
      <c r="P365" s="193"/>
      <c r="Q365" s="175" t="str">
        <f>IF($D328="1P","G","F")</f>
        <v>F</v>
      </c>
      <c r="R365" s="201"/>
      <c r="S365" s="202"/>
      <c r="T365" s="201"/>
      <c r="U365" s="202"/>
      <c r="V365" s="201"/>
      <c r="W365" s="202"/>
      <c r="X365" s="201"/>
      <c r="Y365" s="202"/>
      <c r="Z365" s="201"/>
      <c r="AA365" s="205"/>
      <c r="AB365" s="69" t="str">
        <f>IF(DV366&lt;&gt;"",IF(ISERROR(AND(DL370="",DN370="",DP370="",DQ370="",DT370="")),"E",IF(AND(DL370="",DN370="",DP370="",DR370="",DT370=""),"","E")),"")</f>
        <v/>
      </c>
      <c r="AC365" s="192"/>
      <c r="AD365" s="193"/>
      <c r="AE365" s="175" t="str">
        <f>IF($D328="1P","B","F")</f>
        <v>F</v>
      </c>
      <c r="AF365" s="201"/>
      <c r="AG365" s="202"/>
      <c r="AH365" s="201"/>
      <c r="AI365" s="202"/>
      <c r="AJ365" s="201"/>
      <c r="AK365" s="202"/>
      <c r="AL365" s="201"/>
      <c r="AM365" s="202"/>
      <c r="AN365" s="201"/>
      <c r="AO365" s="205"/>
      <c r="AP365" s="69" t="str">
        <f>IF(FL366&lt;&gt;"",IF(ISERROR(AND(FB370="",FD370="",FF370="",FH370="",FJ370="")),"E",IF(AND(FB370="",FD370="",FF370="",FH370="",FJ370=""),"","E")),"")</f>
        <v/>
      </c>
      <c r="AQ365" s="127"/>
      <c r="AR365" s="127"/>
      <c r="AS365" s="127"/>
      <c r="AT365" s="127"/>
      <c r="AU365" s="127"/>
      <c r="AV365" s="127"/>
      <c r="AW365" s="127"/>
      <c r="AX365" s="127"/>
      <c r="AY365" s="127"/>
      <c r="AZ365" s="127"/>
      <c r="BA365" s="127"/>
      <c r="BB365" s="127"/>
      <c r="BC365" s="127"/>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3"/>
      <c r="CG365" s="127"/>
      <c r="CH365" s="127"/>
      <c r="CI365" s="127"/>
      <c r="CJ365" s="127"/>
      <c r="CK365" s="127"/>
      <c r="CL365" s="127"/>
      <c r="CM365" s="127"/>
      <c r="CN365" s="127"/>
      <c r="CO365" s="127"/>
      <c r="CP365" s="127"/>
      <c r="CQ365" s="127"/>
      <c r="CR365" s="127"/>
      <c r="CS365" s="127"/>
      <c r="CT365" s="40"/>
      <c r="CU365" s="40"/>
      <c r="CV365" s="40"/>
      <c r="CW365" s="40"/>
      <c r="CX365" s="40"/>
      <c r="CY365" s="40"/>
      <c r="CZ365" s="40"/>
      <c r="DA365" s="40"/>
      <c r="DB365" s="40"/>
      <c r="DC365" s="40"/>
      <c r="DD365" s="40"/>
      <c r="DE365" s="40"/>
      <c r="DF365" s="40"/>
      <c r="DG365" s="40"/>
      <c r="DH365" s="40"/>
      <c r="DI365" s="40"/>
      <c r="DJ365" s="40"/>
      <c r="DK365" s="40"/>
      <c r="DL365" s="40"/>
      <c r="DM365" s="40"/>
      <c r="DN365" s="40"/>
      <c r="DO365" s="40"/>
      <c r="DP365" s="40"/>
      <c r="DQ365" s="40"/>
      <c r="DR365" s="40"/>
      <c r="DS365" s="40"/>
      <c r="DT365" s="40"/>
      <c r="DU365" s="40"/>
      <c r="DV365" s="3"/>
      <c r="DW365" s="127"/>
      <c r="DX365" s="127"/>
      <c r="DY365" s="127"/>
      <c r="DZ365" s="127"/>
      <c r="EA365" s="127"/>
      <c r="EB365" s="127"/>
      <c r="EC365" s="127"/>
      <c r="ED365" s="127"/>
      <c r="EE365" s="127"/>
      <c r="EF365" s="127"/>
      <c r="EG365" s="127"/>
      <c r="EH365" s="127"/>
      <c r="EI365" s="127"/>
      <c r="EJ365" s="40"/>
      <c r="EK365" s="40"/>
      <c r="EL365" s="40"/>
      <c r="EM365" s="40"/>
      <c r="EN365" s="40"/>
      <c r="EO365" s="40"/>
      <c r="EP365" s="40"/>
      <c r="EQ365" s="40"/>
      <c r="ER365" s="40"/>
      <c r="ES365" s="40"/>
      <c r="ET365" s="40"/>
      <c r="EU365" s="40"/>
      <c r="EV365" s="40"/>
      <c r="EW365" s="40"/>
      <c r="EX365" s="40"/>
      <c r="EY365" s="40"/>
      <c r="EZ365" s="40"/>
      <c r="FA365" s="40"/>
      <c r="FB365" s="40"/>
      <c r="FC365" s="40"/>
      <c r="FD365" s="40"/>
      <c r="FE365" s="40"/>
      <c r="FF365" s="40"/>
      <c r="FG365" s="40"/>
      <c r="FH365" s="40"/>
      <c r="FI365" s="40"/>
      <c r="FJ365" s="40"/>
      <c r="FK365" s="40"/>
      <c r="FL365" s="3"/>
      <c r="FM365" s="3"/>
      <c r="FN365" s="3"/>
    </row>
    <row r="366" spans="1:170" ht="11.25" customHeight="1" thickBot="1">
      <c r="A366" s="194"/>
      <c r="B366" s="195"/>
      <c r="C366" s="207"/>
      <c r="D366" s="203"/>
      <c r="E366" s="204"/>
      <c r="F366" s="203"/>
      <c r="G366" s="204"/>
      <c r="H366" s="203"/>
      <c r="I366" s="204"/>
      <c r="J366" s="203"/>
      <c r="K366" s="204"/>
      <c r="L366" s="203"/>
      <c r="M366" s="206"/>
      <c r="N366" s="69" t="str">
        <f>IF(CF368&lt;&gt;"",IF(CF368="W",IF(SUM(IF(D365&gt;D363,1,0),IF(F365&gt;F363,1,0),IF(H365&gt;H363,1,0),IF(J365&gt;J363,1,0),IF(L365&gt;L363,1,0))&lt;&gt;3,"E",""),""),"")</f>
        <v/>
      </c>
      <c r="O366" s="194"/>
      <c r="P366" s="195"/>
      <c r="Q366" s="207"/>
      <c r="R366" s="203"/>
      <c r="S366" s="204"/>
      <c r="T366" s="203"/>
      <c r="U366" s="204"/>
      <c r="V366" s="203"/>
      <c r="W366" s="204"/>
      <c r="X366" s="203"/>
      <c r="Y366" s="204"/>
      <c r="Z366" s="203"/>
      <c r="AA366" s="206"/>
      <c r="AB366" s="69" t="str">
        <f>IF(DV368&lt;&gt;"",IF(DV368="W",IF(SUM(IF(R365&gt;R363,1,0),IF(T365&gt;T363,1,0),IF(V365&gt;V363,1,0),IF(X365&gt;X363,1,0),IF(Z365&gt;Z363,1,0))&lt;&gt;3,"E",""),""),"")</f>
        <v/>
      </c>
      <c r="AC366" s="194"/>
      <c r="AD366" s="195"/>
      <c r="AE366" s="207"/>
      <c r="AF366" s="203"/>
      <c r="AG366" s="204"/>
      <c r="AH366" s="203"/>
      <c r="AI366" s="204"/>
      <c r="AJ366" s="203"/>
      <c r="AK366" s="204"/>
      <c r="AL366" s="203"/>
      <c r="AM366" s="204"/>
      <c r="AN366" s="203"/>
      <c r="AO366" s="206"/>
      <c r="AP366" s="69" t="str">
        <f>IF(FL368&lt;&gt;"",IF(FL368="W",IF(SUM(IF(AF365&gt;AF363,1,0),IF(AH365&gt;AH363,1,0),IF(AJ365&gt;AJ363,1,0),IF(AL365&gt;AL363,1,0),IF(AN365&gt;AN363,1,0))&lt;&gt;3,"E",""),""),"")</f>
        <v/>
      </c>
      <c r="AQ366" s="154" t="str">
        <f>CONCATENATE($A330," ",$D330,","," ",$F328)</f>
        <v>Group: 6, Men's Singles</v>
      </c>
      <c r="AR366" s="155"/>
      <c r="AS366" s="155"/>
      <c r="AT366" s="155"/>
      <c r="AU366" s="155"/>
      <c r="AV366" s="155"/>
      <c r="AW366" s="155"/>
      <c r="AX366" s="155"/>
      <c r="AY366" s="155"/>
      <c r="AZ366" s="155"/>
      <c r="BA366" s="155"/>
      <c r="BB366" s="155"/>
      <c r="BC366" s="156"/>
      <c r="BD366" s="163">
        <f>A363</f>
        <v>5</v>
      </c>
      <c r="BE366" s="164"/>
      <c r="BF366" s="183" t="str">
        <f>C363</f>
        <v>B</v>
      </c>
      <c r="BG366" s="185" t="str">
        <f>IF(VLOOKUP($BF366,$A332:$C344,3,FALSE)=0,"",CONCATENATE(VLOOKUP(VLOOKUP($BF366,$A332:$C344,3,FALSE),Players!$C:$G,4,FALSE)," ",VLOOKUP($BF366,$A332:$C344,3,FALSE)," ",IF(ISERROR(VLOOKUP(VLOOKUP($BF366,$A332:$C344,3,FALSE),Players!$C:$G,5,FALSE)),"()",CONCATENATE("(",VLOOKUP(VLOOKUP($BF366,$A332:$C344,3,FALSE),Players!$C:$G,5,FALSE),")"))))</f>
        <v/>
      </c>
      <c r="BH366" s="186"/>
      <c r="BI366" s="186"/>
      <c r="BJ366" s="186"/>
      <c r="BK366" s="186"/>
      <c r="BL366" s="186"/>
      <c r="BM366" s="186"/>
      <c r="BN366" s="186"/>
      <c r="BO366" s="186"/>
      <c r="BP366" s="186"/>
      <c r="BQ366" s="186"/>
      <c r="BR366" s="186"/>
      <c r="BS366" s="186"/>
      <c r="BT366" s="186"/>
      <c r="BU366" s="187"/>
      <c r="BV366" s="170" t="str">
        <f>IF(D363&lt;&gt;"",D363,"")</f>
        <v/>
      </c>
      <c r="BW366" s="171"/>
      <c r="BX366" s="335" t="str">
        <f>IF(F363&lt;&gt;"",F363,"")</f>
        <v/>
      </c>
      <c r="BY366" s="171"/>
      <c r="BZ366" s="335" t="str">
        <f>IF(H363&lt;&gt;"",H363,"")</f>
        <v/>
      </c>
      <c r="CA366" s="171"/>
      <c r="CB366" s="335" t="str">
        <f>IF(J363&lt;&gt;"",J363,"")</f>
        <v/>
      </c>
      <c r="CC366" s="171"/>
      <c r="CD366" s="335" t="str">
        <f>IF(L363&lt;&gt;"",L363,"")</f>
        <v/>
      </c>
      <c r="CE366" s="337"/>
      <c r="CF366" s="174" t="str">
        <f>IF($CD366=$CD368,IF($CB366=$CB368,IF($BZ366&lt;&gt;"",IF($BZ366&gt;$BZ368,"W","L"),""),IF($CB366&gt;$CB368,"W","L")),IF($CD366&gt;$CD368,"W","L"))</f>
        <v/>
      </c>
      <c r="CG366" s="154" t="str">
        <f>CONCATENATE($A330," ",$D330,","," ",$F328)</f>
        <v>Group: 6, Men's Singles</v>
      </c>
      <c r="CH366" s="155"/>
      <c r="CI366" s="155"/>
      <c r="CJ366" s="155"/>
      <c r="CK366" s="155"/>
      <c r="CL366" s="155"/>
      <c r="CM366" s="155"/>
      <c r="CN366" s="155"/>
      <c r="CO366" s="155"/>
      <c r="CP366" s="155"/>
      <c r="CQ366" s="155"/>
      <c r="CR366" s="155"/>
      <c r="CS366" s="156"/>
      <c r="CT366" s="163">
        <f>O363</f>
        <v>12</v>
      </c>
      <c r="CU366" s="164"/>
      <c r="CV366" s="183" t="str">
        <f>Q363</f>
        <v>B</v>
      </c>
      <c r="CW366" s="185" t="str">
        <f>IF(VLOOKUP($CV366,$A332:$C344,3,FALSE)=0,"",CONCATENATE(VLOOKUP(VLOOKUP($CV366,$A332:$C344,3,FALSE),Players!$C:$G,4,FALSE)," ",VLOOKUP($CV366,$A332:$C344,3,FALSE)," ",IF(ISERROR(VLOOKUP(VLOOKUP($CV366,$A332:$C344,3,FALSE),Players!$C:$G,5,FALSE)),"()",CONCATENATE("(",VLOOKUP(VLOOKUP($CV366,$A332:$C344,3,FALSE),Players!$C:$G,5,FALSE),")"))))</f>
        <v/>
      </c>
      <c r="CX366" s="186"/>
      <c r="CY366" s="186"/>
      <c r="CZ366" s="186"/>
      <c r="DA366" s="186"/>
      <c r="DB366" s="186"/>
      <c r="DC366" s="186"/>
      <c r="DD366" s="186"/>
      <c r="DE366" s="186"/>
      <c r="DF366" s="186"/>
      <c r="DG366" s="186"/>
      <c r="DH366" s="186"/>
      <c r="DI366" s="186"/>
      <c r="DJ366" s="186"/>
      <c r="DK366" s="187"/>
      <c r="DL366" s="170" t="str">
        <f>IF(R363&lt;&gt;"",R363,"")</f>
        <v/>
      </c>
      <c r="DM366" s="171"/>
      <c r="DN366" s="335" t="str">
        <f>IF(T363&lt;&gt;"",T363,"")</f>
        <v/>
      </c>
      <c r="DO366" s="171"/>
      <c r="DP366" s="335" t="str">
        <f>IF(V363&lt;&gt;"",V363,"")</f>
        <v/>
      </c>
      <c r="DQ366" s="171"/>
      <c r="DR366" s="335" t="str">
        <f>IF(X363&lt;&gt;"",X363,"")</f>
        <v/>
      </c>
      <c r="DS366" s="171"/>
      <c r="DT366" s="335" t="str">
        <f>IF(Z363&lt;&gt;"",Z363,"")</f>
        <v/>
      </c>
      <c r="DU366" s="337"/>
      <c r="DV366" s="174" t="str">
        <f>IF($DT366=$DT368,IF($DR366=$DR368,IF($DP366&lt;&gt;"",IF($DP366&gt;$DP368,"W","L"),""),IF($DR366&gt;$DR368,"W","L")),IF($DT366&gt;$DT368,"W","L"))</f>
        <v/>
      </c>
      <c r="DW366" s="154" t="str">
        <f>CONCATENATE($A330," ",$D330,","," ",$F328)</f>
        <v>Group: 6, Men's Singles</v>
      </c>
      <c r="DX366" s="155"/>
      <c r="DY366" s="155"/>
      <c r="DZ366" s="155"/>
      <c r="EA366" s="155"/>
      <c r="EB366" s="155"/>
      <c r="EC366" s="155"/>
      <c r="ED366" s="155"/>
      <c r="EE366" s="155"/>
      <c r="EF366" s="155"/>
      <c r="EG366" s="155"/>
      <c r="EH366" s="155"/>
      <c r="EI366" s="156"/>
      <c r="EJ366" s="163">
        <f>AC363</f>
        <v>19</v>
      </c>
      <c r="EK366" s="164"/>
      <c r="EL366" s="183" t="str">
        <f>AE363</f>
        <v>A</v>
      </c>
      <c r="EM366" s="185" t="str">
        <f>IF(VLOOKUP($EL366,$A332:$C344,3,FALSE)=0,"",CONCATENATE(VLOOKUP(VLOOKUP($EL366,$A332:$C344,3,FALSE),Players!$C:$G,4,FALSE)," ",VLOOKUP($EL366,$A332:$C344,3,FALSE)," ",IF(ISERROR(VLOOKUP(VLOOKUP($EL366,$A332:$C344,3,FALSE),Players!$C:$G,5,FALSE)),"()",CONCATENATE("(",VLOOKUP(VLOOKUP($EL366,$A332:$C344,3,FALSE),Players!$C:$G,5,FALSE),")"))))</f>
        <v/>
      </c>
      <c r="EN366" s="186"/>
      <c r="EO366" s="186"/>
      <c r="EP366" s="186"/>
      <c r="EQ366" s="186"/>
      <c r="ER366" s="186"/>
      <c r="ES366" s="186"/>
      <c r="ET366" s="186"/>
      <c r="EU366" s="186"/>
      <c r="EV366" s="186"/>
      <c r="EW366" s="186"/>
      <c r="EX366" s="186"/>
      <c r="EY366" s="186"/>
      <c r="EZ366" s="186"/>
      <c r="FA366" s="187"/>
      <c r="FB366" s="170" t="str">
        <f>IF(AF363&lt;&gt;"",AF363,"")</f>
        <v/>
      </c>
      <c r="FC366" s="171"/>
      <c r="FD366" s="335" t="str">
        <f>IF(AH363&lt;&gt;"",AH363,"")</f>
        <v/>
      </c>
      <c r="FE366" s="171"/>
      <c r="FF366" s="335" t="str">
        <f>IF(AJ363&lt;&gt;"",AJ363,"")</f>
        <v/>
      </c>
      <c r="FG366" s="171"/>
      <c r="FH366" s="335" t="str">
        <f>IF(AL363&lt;&gt;"",AL363,"")</f>
        <v/>
      </c>
      <c r="FI366" s="171"/>
      <c r="FJ366" s="335" t="str">
        <f>IF(AN363&lt;&gt;"",AN363,"")</f>
        <v/>
      </c>
      <c r="FK366" s="337"/>
      <c r="FL366" s="174" t="str">
        <f>IF($FJ366=$FJ368,IF($FH366=$FH368,IF($FF366&lt;&gt;"",IF($FF366&gt;$FF368,"W","L"),""),IF($FH366&gt;$FH368,"W","L")),IF($FJ366&gt;$FJ368,"W","L"))</f>
        <v/>
      </c>
      <c r="FM366" s="3"/>
      <c r="FN366" s="3"/>
    </row>
    <row r="367" spans="1:170" ht="11.25" customHeight="1">
      <c r="A367" s="170">
        <v>6</v>
      </c>
      <c r="B367" s="191"/>
      <c r="C367" s="183" t="str">
        <f>IF($D328="1P","C","C")</f>
        <v>C</v>
      </c>
      <c r="D367" s="197"/>
      <c r="E367" s="198"/>
      <c r="F367" s="197"/>
      <c r="G367" s="198"/>
      <c r="H367" s="197"/>
      <c r="I367" s="198"/>
      <c r="J367" s="197"/>
      <c r="K367" s="198"/>
      <c r="L367" s="197"/>
      <c r="M367" s="208"/>
      <c r="N367" s="69" t="str">
        <f>IF(CF376&lt;&gt;"",IF(CF376="W",IF(SUM(IF(D367&gt;D369,1,0),IF(F367&gt;F369,1,0),IF(H367&gt;H369,1,0),IF(J367&gt;J369,1,0),IF(L367&gt;L369,1,0))&lt;&gt;3,"E",""),""),"")</f>
        <v/>
      </c>
      <c r="O367" s="170">
        <v>13</v>
      </c>
      <c r="P367" s="191"/>
      <c r="Q367" s="183" t="str">
        <f>IF($D328="1P","A","A")</f>
        <v>A</v>
      </c>
      <c r="R367" s="197"/>
      <c r="S367" s="198"/>
      <c r="T367" s="197"/>
      <c r="U367" s="198"/>
      <c r="V367" s="197"/>
      <c r="W367" s="198"/>
      <c r="X367" s="197"/>
      <c r="Y367" s="198"/>
      <c r="Z367" s="197"/>
      <c r="AA367" s="208"/>
      <c r="AB367" s="69" t="str">
        <f>IF(DV376&lt;&gt;"",IF(DV376="W",IF(SUM(IF(R367&gt;R369,1,0),IF(T367&gt;T369,1,0),IF(V367&gt;V369,1,0),IF(X367&gt;X369,1,0),IF(Z367&gt;Z369,1,0))&lt;&gt;3,"E",""),""),"")</f>
        <v/>
      </c>
      <c r="AC367" s="170">
        <v>20</v>
      </c>
      <c r="AD367" s="191"/>
      <c r="AE367" s="183" t="str">
        <f>IF($D328="1P","D","E")</f>
        <v>E</v>
      </c>
      <c r="AF367" s="197"/>
      <c r="AG367" s="198"/>
      <c r="AH367" s="197"/>
      <c r="AI367" s="198"/>
      <c r="AJ367" s="197"/>
      <c r="AK367" s="198"/>
      <c r="AL367" s="197"/>
      <c r="AM367" s="198"/>
      <c r="AN367" s="197"/>
      <c r="AO367" s="208"/>
      <c r="AP367" s="69" t="str">
        <f>IF(FL376&lt;&gt;"",IF(FL376="W",IF(SUM(IF(AF367&gt;AF369,1,0),IF(AH367&gt;AH369,1,0),IF(AJ367&gt;AJ369,1,0),IF(AL367&gt;AL369,1,0),IF(AN367&gt;AN369,1,0))&lt;&gt;3,"E",""),""),"")</f>
        <v/>
      </c>
      <c r="AQ367" s="157"/>
      <c r="AR367" s="158"/>
      <c r="AS367" s="158"/>
      <c r="AT367" s="158"/>
      <c r="AU367" s="158"/>
      <c r="AV367" s="158"/>
      <c r="AW367" s="158"/>
      <c r="AX367" s="158"/>
      <c r="AY367" s="158"/>
      <c r="AZ367" s="158"/>
      <c r="BA367" s="158"/>
      <c r="BB367" s="158"/>
      <c r="BC367" s="159"/>
      <c r="BD367" s="165"/>
      <c r="BE367" s="166"/>
      <c r="BF367" s="184"/>
      <c r="BG367" s="188"/>
      <c r="BH367" s="189"/>
      <c r="BI367" s="189"/>
      <c r="BJ367" s="189"/>
      <c r="BK367" s="189"/>
      <c r="BL367" s="189"/>
      <c r="BM367" s="189"/>
      <c r="BN367" s="189"/>
      <c r="BO367" s="189"/>
      <c r="BP367" s="189"/>
      <c r="BQ367" s="189"/>
      <c r="BR367" s="189"/>
      <c r="BS367" s="189"/>
      <c r="BT367" s="189"/>
      <c r="BU367" s="190"/>
      <c r="BV367" s="172"/>
      <c r="BW367" s="173"/>
      <c r="BX367" s="336"/>
      <c r="BY367" s="173"/>
      <c r="BZ367" s="336"/>
      <c r="CA367" s="173"/>
      <c r="CB367" s="336"/>
      <c r="CC367" s="173"/>
      <c r="CD367" s="336"/>
      <c r="CE367" s="338"/>
      <c r="CF367" s="174"/>
      <c r="CG367" s="157"/>
      <c r="CH367" s="158"/>
      <c r="CI367" s="158"/>
      <c r="CJ367" s="158"/>
      <c r="CK367" s="158"/>
      <c r="CL367" s="158"/>
      <c r="CM367" s="158"/>
      <c r="CN367" s="158"/>
      <c r="CO367" s="158"/>
      <c r="CP367" s="158"/>
      <c r="CQ367" s="158"/>
      <c r="CR367" s="158"/>
      <c r="CS367" s="159"/>
      <c r="CT367" s="165"/>
      <c r="CU367" s="166"/>
      <c r="CV367" s="184"/>
      <c r="CW367" s="188"/>
      <c r="CX367" s="189"/>
      <c r="CY367" s="189"/>
      <c r="CZ367" s="189"/>
      <c r="DA367" s="189"/>
      <c r="DB367" s="189"/>
      <c r="DC367" s="189"/>
      <c r="DD367" s="189"/>
      <c r="DE367" s="189"/>
      <c r="DF367" s="189"/>
      <c r="DG367" s="189"/>
      <c r="DH367" s="189"/>
      <c r="DI367" s="189"/>
      <c r="DJ367" s="189"/>
      <c r="DK367" s="190"/>
      <c r="DL367" s="172"/>
      <c r="DM367" s="173"/>
      <c r="DN367" s="336"/>
      <c r="DO367" s="173"/>
      <c r="DP367" s="336"/>
      <c r="DQ367" s="173"/>
      <c r="DR367" s="336"/>
      <c r="DS367" s="173"/>
      <c r="DT367" s="336"/>
      <c r="DU367" s="338"/>
      <c r="DV367" s="174"/>
      <c r="DW367" s="157"/>
      <c r="DX367" s="158"/>
      <c r="DY367" s="158"/>
      <c r="DZ367" s="158"/>
      <c r="EA367" s="158"/>
      <c r="EB367" s="158"/>
      <c r="EC367" s="158"/>
      <c r="ED367" s="158"/>
      <c r="EE367" s="158"/>
      <c r="EF367" s="158"/>
      <c r="EG367" s="158"/>
      <c r="EH367" s="158"/>
      <c r="EI367" s="159"/>
      <c r="EJ367" s="165"/>
      <c r="EK367" s="166"/>
      <c r="EL367" s="184"/>
      <c r="EM367" s="188"/>
      <c r="EN367" s="189"/>
      <c r="EO367" s="189"/>
      <c r="EP367" s="189"/>
      <c r="EQ367" s="189"/>
      <c r="ER367" s="189"/>
      <c r="ES367" s="189"/>
      <c r="ET367" s="189"/>
      <c r="EU367" s="189"/>
      <c r="EV367" s="189"/>
      <c r="EW367" s="189"/>
      <c r="EX367" s="189"/>
      <c r="EY367" s="189"/>
      <c r="EZ367" s="189"/>
      <c r="FA367" s="190"/>
      <c r="FB367" s="172"/>
      <c r="FC367" s="173"/>
      <c r="FD367" s="336"/>
      <c r="FE367" s="173"/>
      <c r="FF367" s="336"/>
      <c r="FG367" s="173"/>
      <c r="FH367" s="336"/>
      <c r="FI367" s="173"/>
      <c r="FJ367" s="336"/>
      <c r="FK367" s="338"/>
      <c r="FL367" s="174"/>
      <c r="FM367" s="3"/>
      <c r="FN367" s="3"/>
    </row>
    <row r="368" spans="1:170" ht="11.25" customHeight="1">
      <c r="A368" s="192"/>
      <c r="B368" s="193"/>
      <c r="C368" s="196"/>
      <c r="D368" s="199"/>
      <c r="E368" s="200"/>
      <c r="F368" s="199"/>
      <c r="G368" s="200"/>
      <c r="H368" s="199"/>
      <c r="I368" s="200"/>
      <c r="J368" s="199"/>
      <c r="K368" s="200"/>
      <c r="L368" s="199"/>
      <c r="M368" s="209"/>
      <c r="N368" s="69" t="str">
        <f>IF(CF376&lt;&gt;"",IF(ISERROR(AND(BV380="",BX380="",BZ380="",CB380="",CD380="")),"E",IF(AND(BV380="",BX380="",BZ380="",CB380="",CD380=""),"","E")),"")</f>
        <v/>
      </c>
      <c r="O368" s="192"/>
      <c r="P368" s="193"/>
      <c r="Q368" s="196"/>
      <c r="R368" s="199"/>
      <c r="S368" s="200"/>
      <c r="T368" s="199"/>
      <c r="U368" s="200"/>
      <c r="V368" s="199"/>
      <c r="W368" s="200"/>
      <c r="X368" s="199"/>
      <c r="Y368" s="200"/>
      <c r="Z368" s="199"/>
      <c r="AA368" s="209"/>
      <c r="AB368" s="69" t="str">
        <f>IF(DV376&lt;&gt;"",IF(ISERROR(AND(DL380="",DN380="",DP380="",DQ380="",DT380="")),"E",IF(AND(DL380="",DN380="",DP380="",DR380="",DT380=""),"","E")),"")</f>
        <v/>
      </c>
      <c r="AC368" s="192"/>
      <c r="AD368" s="193"/>
      <c r="AE368" s="196"/>
      <c r="AF368" s="199"/>
      <c r="AG368" s="200"/>
      <c r="AH368" s="199"/>
      <c r="AI368" s="200"/>
      <c r="AJ368" s="199"/>
      <c r="AK368" s="200"/>
      <c r="AL368" s="199"/>
      <c r="AM368" s="200"/>
      <c r="AN368" s="199"/>
      <c r="AO368" s="209"/>
      <c r="AP368" s="69" t="str">
        <f>IF(FL376&lt;&gt;"",IF(ISERROR(AND(FB380="",FD380="",FF380="",FH380="",FJ380="")),"E",IF(AND(FB380="",FD380="",FF380="",FH380="",FJ380=""),"","E")),"")</f>
        <v/>
      </c>
      <c r="AQ368" s="157"/>
      <c r="AR368" s="158"/>
      <c r="AS368" s="158"/>
      <c r="AT368" s="158"/>
      <c r="AU368" s="158"/>
      <c r="AV368" s="158"/>
      <c r="AW368" s="158"/>
      <c r="AX368" s="158"/>
      <c r="AY368" s="158"/>
      <c r="AZ368" s="158"/>
      <c r="BA368" s="158"/>
      <c r="BB368" s="158"/>
      <c r="BC368" s="159"/>
      <c r="BD368" s="165"/>
      <c r="BE368" s="166"/>
      <c r="BF368" s="175" t="str">
        <f>C365</f>
        <v>E</v>
      </c>
      <c r="BG368" s="177" t="str">
        <f>IF(VLOOKUP($BF368,$A332:$C344,3,FALSE)=0,"",CONCATENATE(VLOOKUP(VLOOKUP($BF368,$A332:$C344,3,FALSE),Players!$C:$G,4,FALSE)," ",VLOOKUP($BF368,$A332:$C344,3,FALSE)," ",IF(ISERROR(VLOOKUP(VLOOKUP($BF368,$A332:$C344,3,FALSE),Players!$C:$G,5,FALSE)),"()",CONCATENATE("(",VLOOKUP(VLOOKUP($BF368,$A332:$C344,3,FALSE),Players!$C:$G,5,FALSE),")"))))</f>
        <v/>
      </c>
      <c r="BH368" s="178"/>
      <c r="BI368" s="178"/>
      <c r="BJ368" s="178"/>
      <c r="BK368" s="178"/>
      <c r="BL368" s="178"/>
      <c r="BM368" s="178"/>
      <c r="BN368" s="178"/>
      <c r="BO368" s="178"/>
      <c r="BP368" s="178"/>
      <c r="BQ368" s="178"/>
      <c r="BR368" s="178"/>
      <c r="BS368" s="178"/>
      <c r="BT368" s="178"/>
      <c r="BU368" s="179"/>
      <c r="BV368" s="150" t="str">
        <f>IF(D365&lt;&gt;"",D365,"")</f>
        <v/>
      </c>
      <c r="BW368" s="151"/>
      <c r="BX368" s="288" t="str">
        <f>IF(F365&lt;&gt;"",F365,"")</f>
        <v/>
      </c>
      <c r="BY368" s="151"/>
      <c r="BZ368" s="288" t="str">
        <f>IF(H365&lt;&gt;"",H365,"")</f>
        <v/>
      </c>
      <c r="CA368" s="151"/>
      <c r="CB368" s="288" t="str">
        <f>IF(J365&lt;&gt;"",J365,"")</f>
        <v/>
      </c>
      <c r="CC368" s="151"/>
      <c r="CD368" s="288" t="str">
        <f>IF(L365&lt;&gt;"",L365,"")</f>
        <v/>
      </c>
      <c r="CE368" s="332"/>
      <c r="CF368" s="174" t="str">
        <f>IF($CF366&lt;&gt;"",IF(CF366="W","L","W"),"")</f>
        <v/>
      </c>
      <c r="CG368" s="157"/>
      <c r="CH368" s="158"/>
      <c r="CI368" s="158"/>
      <c r="CJ368" s="158"/>
      <c r="CK368" s="158"/>
      <c r="CL368" s="158"/>
      <c r="CM368" s="158"/>
      <c r="CN368" s="158"/>
      <c r="CO368" s="158"/>
      <c r="CP368" s="158"/>
      <c r="CQ368" s="158"/>
      <c r="CR368" s="158"/>
      <c r="CS368" s="159"/>
      <c r="CT368" s="165"/>
      <c r="CU368" s="166"/>
      <c r="CV368" s="175" t="str">
        <f>Q365</f>
        <v>F</v>
      </c>
      <c r="CW368" s="177" t="str">
        <f>IF(VLOOKUP($CV368,$A332:$C344,3,FALSE)=0,"",CONCATENATE(VLOOKUP(VLOOKUP($CV368,$A332:$C344,3,FALSE),Players!$C:$G,4,FALSE)," ",VLOOKUP($CV368,$A332:$C344,3,FALSE)," ",IF(ISERROR(VLOOKUP(VLOOKUP($CV368,$A332:$C344,3,FALSE),Players!$C:$G,5,FALSE)),"()",CONCATENATE("(",VLOOKUP(VLOOKUP($CV368,$A332:$C344,3,FALSE),Players!$C:$G,5,FALSE),")"))))</f>
        <v/>
      </c>
      <c r="CX368" s="178"/>
      <c r="CY368" s="178"/>
      <c r="CZ368" s="178"/>
      <c r="DA368" s="178"/>
      <c r="DB368" s="178"/>
      <c r="DC368" s="178"/>
      <c r="DD368" s="178"/>
      <c r="DE368" s="178"/>
      <c r="DF368" s="178"/>
      <c r="DG368" s="178"/>
      <c r="DH368" s="178"/>
      <c r="DI368" s="178"/>
      <c r="DJ368" s="178"/>
      <c r="DK368" s="179"/>
      <c r="DL368" s="150" t="str">
        <f>IF(R365&lt;&gt;"",R365,"")</f>
        <v/>
      </c>
      <c r="DM368" s="151"/>
      <c r="DN368" s="288" t="str">
        <f>IF(T365&lt;&gt;"",T365,"")</f>
        <v/>
      </c>
      <c r="DO368" s="151"/>
      <c r="DP368" s="288" t="str">
        <f>IF(V365&lt;&gt;"",V365,"")</f>
        <v/>
      </c>
      <c r="DQ368" s="151"/>
      <c r="DR368" s="288" t="str">
        <f>IF(X365&lt;&gt;"",X365,"")</f>
        <v/>
      </c>
      <c r="DS368" s="151"/>
      <c r="DT368" s="288" t="str">
        <f>IF(Z365&lt;&gt;"",Z365,"")</f>
        <v/>
      </c>
      <c r="DU368" s="332"/>
      <c r="DV368" s="174" t="str">
        <f>IF($DV366&lt;&gt;"",IF(DV366="W","L","W"),"")</f>
        <v/>
      </c>
      <c r="DW368" s="157"/>
      <c r="DX368" s="158"/>
      <c r="DY368" s="158"/>
      <c r="DZ368" s="158"/>
      <c r="EA368" s="158"/>
      <c r="EB368" s="158"/>
      <c r="EC368" s="158"/>
      <c r="ED368" s="158"/>
      <c r="EE368" s="158"/>
      <c r="EF368" s="158"/>
      <c r="EG368" s="158"/>
      <c r="EH368" s="158"/>
      <c r="EI368" s="159"/>
      <c r="EJ368" s="165"/>
      <c r="EK368" s="166"/>
      <c r="EL368" s="175" t="str">
        <f>AE365</f>
        <v>F</v>
      </c>
      <c r="EM368" s="177" t="str">
        <f>IF(VLOOKUP($EL368,$A332:$C344,3,FALSE)=0,"",CONCATENATE(VLOOKUP(VLOOKUP($EL368,$A332:$C344,3,FALSE),Players!$C:$G,4,FALSE)," ",VLOOKUP($EL368,$A332:$C344,3,FALSE)," ",IF(ISERROR(VLOOKUP(VLOOKUP($EL368,$A332:$C344,3,FALSE),Players!$C:$G,5,FALSE)),"()",CONCATENATE("(",VLOOKUP(VLOOKUP($EL368,$A332:$C344,3,FALSE),Players!$C:$G,5,FALSE),")"))))</f>
        <v/>
      </c>
      <c r="EN368" s="178"/>
      <c r="EO368" s="178"/>
      <c r="EP368" s="178"/>
      <c r="EQ368" s="178"/>
      <c r="ER368" s="178"/>
      <c r="ES368" s="178"/>
      <c r="ET368" s="178"/>
      <c r="EU368" s="178"/>
      <c r="EV368" s="178"/>
      <c r="EW368" s="178"/>
      <c r="EX368" s="178"/>
      <c r="EY368" s="178"/>
      <c r="EZ368" s="178"/>
      <c r="FA368" s="179"/>
      <c r="FB368" s="150" t="str">
        <f>IF(AF365&lt;&gt;"",AF365,"")</f>
        <v/>
      </c>
      <c r="FC368" s="151"/>
      <c r="FD368" s="288" t="str">
        <f>IF(AH365&lt;&gt;"",AH365,"")</f>
        <v/>
      </c>
      <c r="FE368" s="151"/>
      <c r="FF368" s="288" t="str">
        <f>IF(AJ365&lt;&gt;"",AJ365,"")</f>
        <v/>
      </c>
      <c r="FG368" s="151"/>
      <c r="FH368" s="288" t="str">
        <f>IF(AL365&lt;&gt;"",AL365,"")</f>
        <v/>
      </c>
      <c r="FI368" s="151"/>
      <c r="FJ368" s="288" t="str">
        <f>IF(AN365&lt;&gt;"",AN365,"")</f>
        <v/>
      </c>
      <c r="FK368" s="332"/>
      <c r="FL368" s="174" t="str">
        <f>IF($FL366&lt;&gt;"",IF(FL366="W","L","W"),"")</f>
        <v/>
      </c>
      <c r="FM368" s="3"/>
      <c r="FN368" s="3"/>
    </row>
    <row r="369" spans="1:170" ht="11.25" customHeight="1" thickBot="1">
      <c r="A369" s="192"/>
      <c r="B369" s="193"/>
      <c r="C369" s="175" t="str">
        <f>IF($D328="1P","D","D")</f>
        <v>D</v>
      </c>
      <c r="D369" s="201"/>
      <c r="E369" s="202"/>
      <c r="F369" s="201"/>
      <c r="G369" s="202"/>
      <c r="H369" s="201"/>
      <c r="I369" s="202"/>
      <c r="J369" s="201"/>
      <c r="K369" s="202"/>
      <c r="L369" s="201"/>
      <c r="M369" s="205"/>
      <c r="N369" s="69" t="str">
        <f>IF(CF376&lt;&gt;"",IF(ISERROR(AND(BV380="",BX380="",BZ380="",CB380="",CD380="")),"E",IF(AND(BV380="",BX380="",BZ380="",CB380="",CD380=""),"","E")),"")</f>
        <v/>
      </c>
      <c r="O369" s="192"/>
      <c r="P369" s="193"/>
      <c r="Q369" s="175" t="str">
        <f>IF($D328="1P","D","C")</f>
        <v>C</v>
      </c>
      <c r="R369" s="201"/>
      <c r="S369" s="202"/>
      <c r="T369" s="201"/>
      <c r="U369" s="202"/>
      <c r="V369" s="201"/>
      <c r="W369" s="202"/>
      <c r="X369" s="201"/>
      <c r="Y369" s="202"/>
      <c r="Z369" s="201"/>
      <c r="AA369" s="205"/>
      <c r="AB369" s="69" t="str">
        <f>IF(DV376&lt;&gt;"",IF(ISERROR(AND(DL380="",DN380="",DP380="",DQ380="",DT380="")),"E",IF(AND(DL380="",DN380="",DP380="",DR380="",DT380=""),"","E")),"")</f>
        <v/>
      </c>
      <c r="AC369" s="192"/>
      <c r="AD369" s="193"/>
      <c r="AE369" s="175" t="str">
        <f>IF($D328="1P","G","G")</f>
        <v>G</v>
      </c>
      <c r="AF369" s="201"/>
      <c r="AG369" s="202"/>
      <c r="AH369" s="201"/>
      <c r="AI369" s="202"/>
      <c r="AJ369" s="201"/>
      <c r="AK369" s="202"/>
      <c r="AL369" s="201"/>
      <c r="AM369" s="202"/>
      <c r="AN369" s="201"/>
      <c r="AO369" s="205"/>
      <c r="AP369" s="69" t="str">
        <f>IF(FL376&lt;&gt;"",IF(ISERROR(AND(FB380="",FD380="",FF380="",FH380="",FJ380="")),"E",IF(AND(FB380="",FD380="",FF380="",FH380="",FJ380=""),"","E")),"")</f>
        <v/>
      </c>
      <c r="AQ369" s="160"/>
      <c r="AR369" s="161"/>
      <c r="AS369" s="161"/>
      <c r="AT369" s="161"/>
      <c r="AU369" s="161"/>
      <c r="AV369" s="161"/>
      <c r="AW369" s="161"/>
      <c r="AX369" s="161"/>
      <c r="AY369" s="161"/>
      <c r="AZ369" s="161"/>
      <c r="BA369" s="161"/>
      <c r="BB369" s="161"/>
      <c r="BC369" s="162"/>
      <c r="BD369" s="167"/>
      <c r="BE369" s="168"/>
      <c r="BF369" s="176"/>
      <c r="BG369" s="180"/>
      <c r="BH369" s="181"/>
      <c r="BI369" s="181"/>
      <c r="BJ369" s="181"/>
      <c r="BK369" s="181"/>
      <c r="BL369" s="181"/>
      <c r="BM369" s="181"/>
      <c r="BN369" s="181"/>
      <c r="BO369" s="181"/>
      <c r="BP369" s="181"/>
      <c r="BQ369" s="181"/>
      <c r="BR369" s="181"/>
      <c r="BS369" s="181"/>
      <c r="BT369" s="181"/>
      <c r="BU369" s="182"/>
      <c r="BV369" s="152"/>
      <c r="BW369" s="153"/>
      <c r="BX369" s="333"/>
      <c r="BY369" s="153"/>
      <c r="BZ369" s="333"/>
      <c r="CA369" s="153"/>
      <c r="CB369" s="333"/>
      <c r="CC369" s="153"/>
      <c r="CD369" s="333"/>
      <c r="CE369" s="334"/>
      <c r="CF369" s="174"/>
      <c r="CG369" s="160"/>
      <c r="CH369" s="161"/>
      <c r="CI369" s="161"/>
      <c r="CJ369" s="161"/>
      <c r="CK369" s="161"/>
      <c r="CL369" s="161"/>
      <c r="CM369" s="161"/>
      <c r="CN369" s="161"/>
      <c r="CO369" s="161"/>
      <c r="CP369" s="161"/>
      <c r="CQ369" s="161"/>
      <c r="CR369" s="161"/>
      <c r="CS369" s="162"/>
      <c r="CT369" s="167"/>
      <c r="CU369" s="168"/>
      <c r="CV369" s="176"/>
      <c r="CW369" s="180"/>
      <c r="CX369" s="181"/>
      <c r="CY369" s="181"/>
      <c r="CZ369" s="181"/>
      <c r="DA369" s="181"/>
      <c r="DB369" s="181"/>
      <c r="DC369" s="181"/>
      <c r="DD369" s="181"/>
      <c r="DE369" s="181"/>
      <c r="DF369" s="181"/>
      <c r="DG369" s="181"/>
      <c r="DH369" s="181"/>
      <c r="DI369" s="181"/>
      <c r="DJ369" s="181"/>
      <c r="DK369" s="182"/>
      <c r="DL369" s="152"/>
      <c r="DM369" s="153"/>
      <c r="DN369" s="333"/>
      <c r="DO369" s="153"/>
      <c r="DP369" s="333"/>
      <c r="DQ369" s="153"/>
      <c r="DR369" s="333"/>
      <c r="DS369" s="153"/>
      <c r="DT369" s="333"/>
      <c r="DU369" s="334"/>
      <c r="DV369" s="174"/>
      <c r="DW369" s="160"/>
      <c r="DX369" s="161"/>
      <c r="DY369" s="161"/>
      <c r="DZ369" s="161"/>
      <c r="EA369" s="161"/>
      <c r="EB369" s="161"/>
      <c r="EC369" s="161"/>
      <c r="ED369" s="161"/>
      <c r="EE369" s="161"/>
      <c r="EF369" s="161"/>
      <c r="EG369" s="161"/>
      <c r="EH369" s="161"/>
      <c r="EI369" s="162"/>
      <c r="EJ369" s="167"/>
      <c r="EK369" s="168"/>
      <c r="EL369" s="176"/>
      <c r="EM369" s="180"/>
      <c r="EN369" s="181"/>
      <c r="EO369" s="181"/>
      <c r="EP369" s="181"/>
      <c r="EQ369" s="181"/>
      <c r="ER369" s="181"/>
      <c r="ES369" s="181"/>
      <c r="ET369" s="181"/>
      <c r="EU369" s="181"/>
      <c r="EV369" s="181"/>
      <c r="EW369" s="181"/>
      <c r="EX369" s="181"/>
      <c r="EY369" s="181"/>
      <c r="EZ369" s="181"/>
      <c r="FA369" s="182"/>
      <c r="FB369" s="152"/>
      <c r="FC369" s="153"/>
      <c r="FD369" s="333"/>
      <c r="FE369" s="153"/>
      <c r="FF369" s="333"/>
      <c r="FG369" s="153"/>
      <c r="FH369" s="333"/>
      <c r="FI369" s="153"/>
      <c r="FJ369" s="333"/>
      <c r="FK369" s="334"/>
      <c r="FL369" s="174"/>
      <c r="FM369" s="3"/>
      <c r="FN369" s="3"/>
    </row>
    <row r="370" spans="1:170" ht="11.25" customHeight="1" thickBot="1">
      <c r="A370" s="194"/>
      <c r="B370" s="195"/>
      <c r="C370" s="207"/>
      <c r="D370" s="203"/>
      <c r="E370" s="204"/>
      <c r="F370" s="203"/>
      <c r="G370" s="204"/>
      <c r="H370" s="203"/>
      <c r="I370" s="204"/>
      <c r="J370" s="203"/>
      <c r="K370" s="204"/>
      <c r="L370" s="203"/>
      <c r="M370" s="206"/>
      <c r="N370" s="69" t="str">
        <f>IF(CF378&lt;&gt;"",IF(CF378="W",IF(SUM(IF(D369&gt;D367,1,0),IF(F369&gt;F367,1,0),IF(H369&gt;H367,1,0),IF(J369&gt;J367,1,0),IF(L369&gt;L367,1,0))&lt;&gt;3,"E",""),""),"")</f>
        <v/>
      </c>
      <c r="O370" s="194"/>
      <c r="P370" s="195"/>
      <c r="Q370" s="207"/>
      <c r="R370" s="203"/>
      <c r="S370" s="204"/>
      <c r="T370" s="203"/>
      <c r="U370" s="204"/>
      <c r="V370" s="203"/>
      <c r="W370" s="204"/>
      <c r="X370" s="203"/>
      <c r="Y370" s="204"/>
      <c r="Z370" s="203"/>
      <c r="AA370" s="206"/>
      <c r="AB370" s="69" t="str">
        <f>IF(DV378&lt;&gt;"",IF(DV378="W",IF(SUM(IF(R369&gt;R367,1,0),IF(T369&gt;T367,1,0),IF(V369&gt;V367,1,0),IF(X369&gt;X367,1,0),IF(Z369&gt;Z367,1,0))&lt;&gt;3,"E",""),""),"")</f>
        <v/>
      </c>
      <c r="AC370" s="194"/>
      <c r="AD370" s="195"/>
      <c r="AE370" s="207"/>
      <c r="AF370" s="203"/>
      <c r="AG370" s="204"/>
      <c r="AH370" s="203"/>
      <c r="AI370" s="204"/>
      <c r="AJ370" s="203"/>
      <c r="AK370" s="204"/>
      <c r="AL370" s="203"/>
      <c r="AM370" s="204"/>
      <c r="AN370" s="203"/>
      <c r="AO370" s="206"/>
      <c r="AP370" s="69" t="str">
        <f>IF(FL378&lt;&gt;"",IF(FL378="W",IF(SUM(IF(AF369&gt;AF367,1,0),IF(AH369&gt;AH367,1,0),IF(AJ369&gt;AJ367,1,0),IF(AL369&gt;AL367,1,0),IF(AN369&gt;AN367,1,0))&lt;&gt;3,"E",""),""),"")</f>
        <v/>
      </c>
      <c r="AQ370" s="126"/>
      <c r="AR370" s="126"/>
      <c r="AS370" s="126"/>
      <c r="AT370" s="126"/>
      <c r="AU370" s="126"/>
      <c r="AV370" s="126"/>
      <c r="AW370" s="126"/>
      <c r="AX370" s="126"/>
      <c r="AY370" s="126"/>
      <c r="AZ370" s="126"/>
      <c r="BA370" s="126"/>
      <c r="BB370" s="126"/>
      <c r="BC370" s="126"/>
      <c r="BV370" s="169" t="str">
        <f>IF(CF366&lt;&gt;"",IF(AND(AND(BV366&gt;-1,BV368&gt;-1),OR(BV366&gt;10,BV368&gt;10),ABS(BV366-BV368)&gt;1,IF(OR(BV366&gt;11,BV368&gt;11),ABS(BV366-BV368)=2,TRUE),BV366=INT(BV366),BV368=INT(BV368)),"","Error"),"")</f>
        <v/>
      </c>
      <c r="BW370" s="169"/>
      <c r="BX370" s="169" t="str">
        <f>IF(CF366&lt;&gt;"",IF(AND(AND(BX366&gt;-1,BX368&gt;-1),OR(BX366&gt;10,BX368&gt;10),ABS(BX366-BX368)&gt;1,IF(OR(BX366&gt;11,BX368&gt;11),ABS(BX366-BX368)=2,TRUE),BX366=INT(BX366),BX368=INT(BX368)),"","Error"),"")</f>
        <v/>
      </c>
      <c r="BY370" s="169"/>
      <c r="BZ370" s="169" t="str">
        <f>IF(CF366&lt;&gt;"",IF(AND(AND(BZ366&gt;-1,BZ368&gt;-1),OR(BZ366&gt;10,BZ368&gt;10),ABS(BZ366-BZ368)&gt;1,IF(OR(BZ366&gt;11,BZ368&gt;11),ABS(BZ366-BZ368)=2,TRUE),BZ366=INT(BZ366),BZ368=INT(BZ368)),"","Error"),"")</f>
        <v/>
      </c>
      <c r="CA370" s="169"/>
      <c r="CB370" s="169" t="str">
        <f>IF(AND(CF366&lt;&gt;"",CB366&lt;&gt;""),IF(AND(AND(CB366&gt;-1,CB368&gt;-1),OR(CB366&gt;10,CB368&gt;10),ABS(CB366-CB368)&gt;1,IF(OR(CB366&gt;11,CB368&gt;11),ABS(CB366-CB368)=2,TRUE),CB366=INT(CB366),CB368=INT(CB368)),"","Error"),"")</f>
        <v/>
      </c>
      <c r="CC370" s="169"/>
      <c r="CD370" s="169" t="str">
        <f>IF(AND(CF366&lt;&gt;"",CD366&lt;&gt;""),IF(AND(AND(CD366&gt;-1,CD368&gt;-1),OR(CD366&gt;10,CD368&gt;10),ABS(CD366-CD368)&gt;1,IF(OR(CD366&gt;11,CD368&gt;11),ABS(CD366-CD368)=2,TRUE),CD366=INT(CD366),CD368=INT(CD368)),"","Error"),"")</f>
        <v/>
      </c>
      <c r="CE370" s="169"/>
      <c r="CF370" s="3"/>
      <c r="CG370" s="126"/>
      <c r="CH370" s="126"/>
      <c r="CI370" s="126"/>
      <c r="CJ370" s="126"/>
      <c r="CK370" s="126"/>
      <c r="CL370" s="126"/>
      <c r="CM370" s="126"/>
      <c r="CN370" s="126"/>
      <c r="CO370" s="126"/>
      <c r="CP370" s="126"/>
      <c r="CQ370" s="126"/>
      <c r="CR370" s="126"/>
      <c r="CS370" s="126"/>
      <c r="DL370" s="169" t="str">
        <f>IF(DV366&lt;&gt;"",IF(AND(AND(DL366&gt;-1,DL368&gt;-1),OR(DL366&gt;10,DL368&gt;10),ABS(DL366-DL368)&gt;1,IF(OR(DL366&gt;11,DL368&gt;11),ABS(DL366-DL368)=2,TRUE),DL366=INT(DL366),DL368=INT(DL368)),"","Error"),"")</f>
        <v/>
      </c>
      <c r="DM370" s="169"/>
      <c r="DN370" s="169" t="str">
        <f>IF(DV366&lt;&gt;"",IF(AND(AND(DN366&gt;-1,DN368&gt;-1),OR(DN366&gt;10,DN368&gt;10),ABS(DN366-DN368)&gt;1,IF(OR(DN366&gt;11,DN368&gt;11),ABS(DN366-DN368)=2,TRUE),DN366=INT(DN366),DN368=INT(DN368)),"","Error"),"")</f>
        <v/>
      </c>
      <c r="DO370" s="169"/>
      <c r="DP370" s="169" t="str">
        <f>IF(DV366&lt;&gt;"",IF(AND(AND(DP366&gt;-1,DP368&gt;-1),OR(DP366&gt;10,DP368&gt;10),ABS(DP366-DP368)&gt;1,IF(OR(DP366&gt;11,DP368&gt;11),ABS(DP366-DP368)=2,TRUE),DP366=INT(DP366),DP368=INT(DP368)),"","Error"),"")</f>
        <v/>
      </c>
      <c r="DQ370" s="169"/>
      <c r="DR370" s="169" t="str">
        <f>IF(AND(DV366&lt;&gt;"",DR366&lt;&gt;""),IF(AND(AND(DR366&gt;-1,DR368&gt;-1),OR(DR366&gt;10,DR368&gt;10),ABS(DR366-DR368)&gt;1,IF(OR(DR366&gt;11,DR368&gt;11),ABS(DR366-DR368)=2,TRUE),DR366=INT(DR366),DR368=INT(DR368)),"","Error"),"")</f>
        <v/>
      </c>
      <c r="DS370" s="169"/>
      <c r="DT370" s="169" t="str">
        <f>IF(AND(DV366&lt;&gt;"",DT366&lt;&gt;""),IF(AND(AND(DT366&gt;-1,DT368&gt;-1),OR(DT366&gt;10,DT368&gt;10),ABS(DT366-DT368)&gt;1,IF(OR(DT366&gt;11,DT368&gt;11),ABS(DT366-DT368)=2,TRUE),DT366=INT(DT366),DT368=INT(DT368)),"","Error"),"")</f>
        <v/>
      </c>
      <c r="DU370" s="169"/>
      <c r="DV370" s="3"/>
      <c r="DW370" s="126"/>
      <c r="DX370" s="126"/>
      <c r="DY370" s="126"/>
      <c r="DZ370" s="126"/>
      <c r="EA370" s="126"/>
      <c r="EB370" s="126"/>
      <c r="EC370" s="126"/>
      <c r="ED370" s="126"/>
      <c r="EE370" s="126"/>
      <c r="EF370" s="126"/>
      <c r="EG370" s="126"/>
      <c r="EH370" s="126"/>
      <c r="EI370" s="126"/>
      <c r="FB370" s="169" t="str">
        <f>IF(FL366&lt;&gt;"",IF(AND(AND(FB366&gt;-1,FB368&gt;-1),OR(FB366&gt;10,FB368&gt;10),ABS(FB366-FB368)&gt;1,IF(OR(FB366&gt;11,FB368&gt;11),ABS(FB366-FB368)=2,TRUE),FB366=INT(FB366),FB368=INT(FB368)),"","Error"),"")</f>
        <v/>
      </c>
      <c r="FC370" s="169"/>
      <c r="FD370" s="169" t="str">
        <f>IF(FL366&lt;&gt;"",IF(AND(AND(FD366&gt;-1,FD368&gt;-1),OR(FD366&gt;10,FD368&gt;10),ABS(FD366-FD368)&gt;1,IF(OR(FD366&gt;11,FD368&gt;11),ABS(FD366-FD368)=2,TRUE),FD366=INT(FD366),FD368=INT(FD368)),"","Error"),"")</f>
        <v/>
      </c>
      <c r="FE370" s="169"/>
      <c r="FF370" s="169" t="str">
        <f>IF(FL366&lt;&gt;"",IF(AND(AND(FF366&gt;-1,FF368&gt;-1),OR(FF366&gt;10,FF368&gt;10),ABS(FF366-FF368)&gt;1,IF(OR(FF366&gt;11,FF368&gt;11),ABS(FF366-FF368)=2,TRUE),FF366=INT(FF366),FF368=INT(FF368)),"","Error"),"")</f>
        <v/>
      </c>
      <c r="FG370" s="169"/>
      <c r="FH370" s="169" t="str">
        <f>IF(AND(FL366&lt;&gt;"",FH366&lt;&gt;""),IF(AND(AND(FH366&gt;-1,FH368&gt;-1),OR(FH366&gt;10,FH368&gt;10),ABS(FH366-FH368)&gt;1,IF(OR(FH366&gt;11,FH368&gt;11),ABS(FH366-FH368)=2,TRUE),FH366=INT(FH366),FH368=INT(FH368)),"","Error"),"")</f>
        <v/>
      </c>
      <c r="FI370" s="169"/>
      <c r="FJ370" s="169" t="str">
        <f>IF(AND(FL366&lt;&gt;"",FJ366&lt;&gt;""),IF(AND(AND(FJ366&gt;-1,FJ368&gt;-1),OR(FJ366&gt;10,FJ368&gt;10),ABS(FJ366-FJ368)&gt;1,IF(OR(FJ366&gt;11,FJ368&gt;11),ABS(FJ366-FJ368)=2,TRUE),FJ366=INT(FJ366),FJ368=INT(FJ368)),"","Error"),"")</f>
        <v/>
      </c>
      <c r="FK370" s="169"/>
      <c r="FL370" s="3"/>
      <c r="FM370" s="3"/>
      <c r="FN370" s="3"/>
    </row>
    <row r="371" spans="1:170" ht="11.25" customHeight="1">
      <c r="A371" s="170">
        <v>7</v>
      </c>
      <c r="B371" s="191"/>
      <c r="C371" s="183" t="str">
        <f>IF($D328="1P","A","A")</f>
        <v>A</v>
      </c>
      <c r="D371" s="197"/>
      <c r="E371" s="198"/>
      <c r="F371" s="197"/>
      <c r="G371" s="198"/>
      <c r="H371" s="197"/>
      <c r="I371" s="198"/>
      <c r="J371" s="197"/>
      <c r="K371" s="198"/>
      <c r="L371" s="197"/>
      <c r="M371" s="208"/>
      <c r="N371" s="69" t="str">
        <f>IF(CF386&lt;&gt;"",IF(CF386="W",IF(SUM(IF(D371&gt;D373,1,0),IF(F371&gt;F373,1,0),IF(H371&gt;H373,1,0),IF(J371&gt;J373,1,0),IF(L371&gt;L373,1,0))&lt;&gt;3,"E",""),""),"")</f>
        <v/>
      </c>
      <c r="O371" s="170">
        <v>14</v>
      </c>
      <c r="P371" s="191"/>
      <c r="Q371" s="183" t="str">
        <f>IF($D328="1P","C","B")</f>
        <v>B</v>
      </c>
      <c r="R371" s="197"/>
      <c r="S371" s="198"/>
      <c r="T371" s="197"/>
      <c r="U371" s="198"/>
      <c r="V371" s="197"/>
      <c r="W371" s="198"/>
      <c r="X371" s="197"/>
      <c r="Y371" s="198"/>
      <c r="Z371" s="197"/>
      <c r="AA371" s="208"/>
      <c r="AB371" s="69" t="str">
        <f>IF(DV386&lt;&gt;"",IF(DV386="W",IF(SUM(IF(R371&gt;R373,1,0),IF(T371&gt;T373,1,0),IF(V371&gt;V373,1,0),IF(X371&gt;X373,1,0),IF(Z371&gt;Z373,1,0))&lt;&gt;3,"E",""),""),"")</f>
        <v/>
      </c>
      <c r="AC371" s="170">
        <v>21</v>
      </c>
      <c r="AD371" s="191"/>
      <c r="AE371" s="183" t="str">
        <f>IF($D328="1P","E","B")</f>
        <v>B</v>
      </c>
      <c r="AF371" s="197"/>
      <c r="AG371" s="198"/>
      <c r="AH371" s="197"/>
      <c r="AI371" s="198"/>
      <c r="AJ371" s="197"/>
      <c r="AK371" s="198"/>
      <c r="AL371" s="197"/>
      <c r="AM371" s="198"/>
      <c r="AN371" s="197"/>
      <c r="AO371" s="208"/>
      <c r="AP371" s="69" t="str">
        <f>IF(FL386&lt;&gt;"",IF(FL386="W",IF(SUM(IF(AF371&gt;AF373,1,0),IF(AH371&gt;AH373,1,0),IF(AJ371&gt;AJ373,1,0),IF(AL371&gt;AL373,1,0),IF(AN371&gt;AN373,1,0))&lt;&gt;3,"E",""),""),"")</f>
        <v/>
      </c>
      <c r="AQ371" s="126"/>
      <c r="AR371" s="126"/>
      <c r="AS371" s="126"/>
      <c r="AT371" s="126"/>
      <c r="AU371" s="126"/>
      <c r="AV371" s="126"/>
      <c r="AW371" s="126"/>
      <c r="AX371" s="126"/>
      <c r="AY371" s="126"/>
      <c r="AZ371" s="126"/>
      <c r="BA371" s="126"/>
      <c r="BB371" s="126"/>
      <c r="BC371" s="126"/>
      <c r="CF371" s="3"/>
      <c r="CG371" s="126"/>
      <c r="CH371" s="126"/>
      <c r="CI371" s="126"/>
      <c r="CJ371" s="126"/>
      <c r="CK371" s="126"/>
      <c r="CL371" s="126"/>
      <c r="CM371" s="126"/>
      <c r="CN371" s="126"/>
      <c r="CO371" s="126"/>
      <c r="CP371" s="126"/>
      <c r="CQ371" s="126"/>
      <c r="CR371" s="126"/>
      <c r="CS371" s="126"/>
      <c r="DV371" s="3"/>
      <c r="DW371" s="126"/>
      <c r="DX371" s="126"/>
      <c r="DY371" s="126"/>
      <c r="DZ371" s="126"/>
      <c r="EA371" s="126"/>
      <c r="EB371" s="126"/>
      <c r="EC371" s="126"/>
      <c r="ED371" s="126"/>
      <c r="EE371" s="126"/>
      <c r="EF371" s="126"/>
      <c r="EG371" s="126"/>
      <c r="EH371" s="126"/>
      <c r="EI371" s="126"/>
      <c r="FL371" s="3"/>
      <c r="FM371" s="3"/>
      <c r="FN371" s="3"/>
    </row>
    <row r="372" spans="1:170" ht="11.25" customHeight="1">
      <c r="A372" s="192"/>
      <c r="B372" s="193"/>
      <c r="C372" s="196"/>
      <c r="D372" s="199"/>
      <c r="E372" s="200"/>
      <c r="F372" s="199"/>
      <c r="G372" s="200"/>
      <c r="H372" s="199"/>
      <c r="I372" s="200"/>
      <c r="J372" s="199"/>
      <c r="K372" s="200"/>
      <c r="L372" s="199"/>
      <c r="M372" s="209"/>
      <c r="N372" s="69" t="str">
        <f>IF(CF386&lt;&gt;"",IF(ISERROR(AND(BV390="",BX390="",BZ390="",CB390="",CD390="")),"E",IF(AND(BV390="",BX390="",BZ390="",CB390="",CD390=""),"","E")),"")</f>
        <v/>
      </c>
      <c r="O372" s="192"/>
      <c r="P372" s="193"/>
      <c r="Q372" s="196"/>
      <c r="R372" s="199"/>
      <c r="S372" s="200"/>
      <c r="T372" s="199"/>
      <c r="U372" s="200"/>
      <c r="V372" s="199"/>
      <c r="W372" s="200"/>
      <c r="X372" s="199"/>
      <c r="Y372" s="200"/>
      <c r="Z372" s="199"/>
      <c r="AA372" s="209"/>
      <c r="AB372" s="69" t="str">
        <f>IF(DV386&lt;&gt;"",IF(ISERROR(AND(DL390="",DN390="",DP390="",DQ390="",DT390="")),"E",IF(AND(DL390="",DN390="",DP390="",DR390="",DT390=""),"","E")),"")</f>
        <v/>
      </c>
      <c r="AC372" s="192"/>
      <c r="AD372" s="193"/>
      <c r="AE372" s="196"/>
      <c r="AF372" s="199"/>
      <c r="AG372" s="200"/>
      <c r="AH372" s="199"/>
      <c r="AI372" s="200"/>
      <c r="AJ372" s="199"/>
      <c r="AK372" s="200"/>
      <c r="AL372" s="199"/>
      <c r="AM372" s="200"/>
      <c r="AN372" s="199"/>
      <c r="AO372" s="209"/>
      <c r="AP372" s="69" t="str">
        <f>IF(FL386&lt;&gt;"",IF(ISERROR(AND(FB390="",FD390="",FF390="",FH390="",FJ390="")),"E",IF(AND(FB390="",FD390="",FF390="",FH390="",FJ390=""),"","E")),"")</f>
        <v/>
      </c>
      <c r="AQ372" s="127"/>
      <c r="AR372" s="127"/>
      <c r="AS372" s="127"/>
      <c r="AT372" s="127"/>
      <c r="AU372" s="127"/>
      <c r="AV372" s="127"/>
      <c r="AW372" s="127"/>
      <c r="AX372" s="127"/>
      <c r="AY372" s="127"/>
      <c r="AZ372" s="127"/>
      <c r="BA372" s="127"/>
      <c r="BB372" s="127"/>
      <c r="BC372" s="127"/>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3"/>
      <c r="CG372" s="127"/>
      <c r="CH372" s="127"/>
      <c r="CI372" s="127"/>
      <c r="CJ372" s="127"/>
      <c r="CK372" s="127"/>
      <c r="CL372" s="127"/>
      <c r="CM372" s="127"/>
      <c r="CN372" s="127"/>
      <c r="CO372" s="127"/>
      <c r="CP372" s="127"/>
      <c r="CQ372" s="127"/>
      <c r="CR372" s="127"/>
      <c r="CS372" s="127"/>
      <c r="CT372" s="40"/>
      <c r="CU372" s="40"/>
      <c r="CV372" s="40"/>
      <c r="CW372" s="40"/>
      <c r="CX372" s="40"/>
      <c r="CY372" s="40"/>
      <c r="CZ372" s="40"/>
      <c r="DA372" s="40"/>
      <c r="DB372" s="40"/>
      <c r="DC372" s="40"/>
      <c r="DD372" s="40"/>
      <c r="DE372" s="40"/>
      <c r="DF372" s="40"/>
      <c r="DG372" s="40"/>
      <c r="DH372" s="40"/>
      <c r="DI372" s="40"/>
      <c r="DJ372" s="40"/>
      <c r="DK372" s="40"/>
      <c r="DL372" s="40"/>
      <c r="DM372" s="40"/>
      <c r="DN372" s="40"/>
      <c r="DO372" s="40"/>
      <c r="DP372" s="40"/>
      <c r="DQ372" s="40"/>
      <c r="DR372" s="40"/>
      <c r="DS372" s="40"/>
      <c r="DT372" s="40"/>
      <c r="DU372" s="40"/>
      <c r="DV372" s="3"/>
      <c r="DW372" s="127"/>
      <c r="DX372" s="127"/>
      <c r="DY372" s="127"/>
      <c r="DZ372" s="127"/>
      <c r="EA372" s="127"/>
      <c r="EB372" s="127"/>
      <c r="EC372" s="127"/>
      <c r="ED372" s="127"/>
      <c r="EE372" s="127"/>
      <c r="EF372" s="127"/>
      <c r="EG372" s="127"/>
      <c r="EH372" s="127"/>
      <c r="EI372" s="127"/>
      <c r="EJ372" s="40"/>
      <c r="EK372" s="40"/>
      <c r="EL372" s="40"/>
      <c r="EM372" s="40"/>
      <c r="EN372" s="40"/>
      <c r="EO372" s="40"/>
      <c r="EP372" s="40"/>
      <c r="EQ372" s="40"/>
      <c r="ER372" s="40"/>
      <c r="ES372" s="40"/>
      <c r="ET372" s="40"/>
      <c r="EU372" s="40"/>
      <c r="EV372" s="40"/>
      <c r="EW372" s="40"/>
      <c r="EX372" s="40"/>
      <c r="EY372" s="40"/>
      <c r="EZ372" s="40"/>
      <c r="FA372" s="40"/>
      <c r="FB372" s="40"/>
      <c r="FC372" s="40"/>
      <c r="FD372" s="40"/>
      <c r="FE372" s="40"/>
      <c r="FF372" s="40"/>
      <c r="FG372" s="40"/>
      <c r="FH372" s="40"/>
      <c r="FI372" s="40"/>
      <c r="FJ372" s="40"/>
      <c r="FK372" s="40"/>
      <c r="FL372" s="3"/>
      <c r="FM372" s="3"/>
      <c r="FN372" s="3"/>
    </row>
    <row r="373" spans="1:170" ht="11.25" customHeight="1">
      <c r="A373" s="192"/>
      <c r="B373" s="193"/>
      <c r="C373" s="175" t="str">
        <f>IF($D328="1P","F","E")</f>
        <v>E</v>
      </c>
      <c r="D373" s="201"/>
      <c r="E373" s="202"/>
      <c r="F373" s="201"/>
      <c r="G373" s="202"/>
      <c r="H373" s="201"/>
      <c r="I373" s="202"/>
      <c r="J373" s="201"/>
      <c r="K373" s="202"/>
      <c r="L373" s="201"/>
      <c r="M373" s="205"/>
      <c r="N373" s="69" t="str">
        <f>IF(CF386&lt;&gt;"",IF(ISERROR(AND(BV390="",BX390="",BZ390="",CB390="",CD390="")),"E",IF(AND(BV390="",BX390="",BZ390="",CB390="",CD390=""),"","E")),"")</f>
        <v/>
      </c>
      <c r="O373" s="192"/>
      <c r="P373" s="193"/>
      <c r="Q373" s="175" t="str">
        <f>IF($D328="1P","E","D")</f>
        <v>D</v>
      </c>
      <c r="R373" s="201"/>
      <c r="S373" s="202"/>
      <c r="T373" s="201"/>
      <c r="U373" s="202"/>
      <c r="V373" s="201"/>
      <c r="W373" s="202"/>
      <c r="X373" s="201"/>
      <c r="Y373" s="202"/>
      <c r="Z373" s="201"/>
      <c r="AA373" s="205"/>
      <c r="AB373" s="69" t="str">
        <f>IF(DV386&lt;&gt;"",IF(ISERROR(AND(DL390="",DN390="",DP390="",DQ390="",DT390="")),"E",IF(AND(DL390="",DN390="",DP390="",DR390="",DT390=""),"","E")),"")</f>
        <v/>
      </c>
      <c r="AC373" s="192"/>
      <c r="AD373" s="193"/>
      <c r="AE373" s="175" t="str">
        <f>IF($D328="1P","F","C")</f>
        <v>C</v>
      </c>
      <c r="AF373" s="201"/>
      <c r="AG373" s="202"/>
      <c r="AH373" s="201"/>
      <c r="AI373" s="202"/>
      <c r="AJ373" s="201"/>
      <c r="AK373" s="202"/>
      <c r="AL373" s="201"/>
      <c r="AM373" s="202"/>
      <c r="AN373" s="201"/>
      <c r="AO373" s="205"/>
      <c r="AP373" s="69" t="str">
        <f>IF(FL386&lt;&gt;"",IF(ISERROR(AND(FB390="",FD390="",FF390="",FH390="",FJ390="")),"E",IF(AND(FB390="",FD390="",FF390="",FH390="",FJ390=""),"","E")),"")</f>
        <v/>
      </c>
      <c r="AQ373" s="128"/>
      <c r="AR373" s="128"/>
      <c r="AS373" s="128"/>
      <c r="AT373" s="128"/>
      <c r="AU373" s="128"/>
      <c r="AV373" s="128"/>
      <c r="AW373" s="128"/>
      <c r="AX373" s="128"/>
      <c r="AY373" s="128"/>
      <c r="AZ373" s="128"/>
      <c r="BA373" s="128"/>
      <c r="BB373" s="128"/>
      <c r="BC373" s="128"/>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3"/>
      <c r="CG373" s="128"/>
      <c r="CH373" s="128"/>
      <c r="CI373" s="128"/>
      <c r="CJ373" s="128"/>
      <c r="CK373" s="128"/>
      <c r="CL373" s="128"/>
      <c r="CM373" s="128"/>
      <c r="CN373" s="128"/>
      <c r="CO373" s="128"/>
      <c r="CP373" s="128"/>
      <c r="CQ373" s="128"/>
      <c r="CR373" s="128"/>
      <c r="CS373" s="128"/>
      <c r="CT373" s="41"/>
      <c r="CU373" s="41"/>
      <c r="CV373" s="41"/>
      <c r="CW373" s="41"/>
      <c r="CX373" s="41"/>
      <c r="CY373" s="41"/>
      <c r="CZ373" s="41"/>
      <c r="DA373" s="41"/>
      <c r="DB373" s="41"/>
      <c r="DC373" s="41"/>
      <c r="DD373" s="41"/>
      <c r="DE373" s="41"/>
      <c r="DF373" s="41"/>
      <c r="DG373" s="41"/>
      <c r="DH373" s="41"/>
      <c r="DI373" s="41"/>
      <c r="DJ373" s="41"/>
      <c r="DK373" s="41"/>
      <c r="DL373" s="41"/>
      <c r="DM373" s="41"/>
      <c r="DN373" s="41"/>
      <c r="DO373" s="41"/>
      <c r="DP373" s="41"/>
      <c r="DQ373" s="41"/>
      <c r="DR373" s="41"/>
      <c r="DS373" s="41"/>
      <c r="DT373" s="41"/>
      <c r="DU373" s="41"/>
      <c r="DV373" s="3"/>
      <c r="DW373" s="128"/>
      <c r="DX373" s="128"/>
      <c r="DY373" s="128"/>
      <c r="DZ373" s="128"/>
      <c r="EA373" s="128"/>
      <c r="EB373" s="128"/>
      <c r="EC373" s="128"/>
      <c r="ED373" s="128"/>
      <c r="EE373" s="128"/>
      <c r="EF373" s="128"/>
      <c r="EG373" s="128"/>
      <c r="EH373" s="128"/>
      <c r="EI373" s="128"/>
      <c r="EJ373" s="41"/>
      <c r="EK373" s="41"/>
      <c r="EL373" s="41"/>
      <c r="EM373" s="41"/>
      <c r="EN373" s="41"/>
      <c r="EO373" s="41"/>
      <c r="EP373" s="41"/>
      <c r="EQ373" s="41"/>
      <c r="ER373" s="41"/>
      <c r="ES373" s="41"/>
      <c r="ET373" s="41"/>
      <c r="EU373" s="41"/>
      <c r="EV373" s="41"/>
      <c r="EW373" s="41"/>
      <c r="EX373" s="41"/>
      <c r="EY373" s="41"/>
      <c r="EZ373" s="41"/>
      <c r="FA373" s="41"/>
      <c r="FB373" s="41"/>
      <c r="FC373" s="41"/>
      <c r="FD373" s="41"/>
      <c r="FE373" s="41"/>
      <c r="FF373" s="41"/>
      <c r="FG373" s="41"/>
      <c r="FH373" s="41"/>
      <c r="FI373" s="41"/>
      <c r="FJ373" s="41"/>
      <c r="FK373" s="41"/>
      <c r="FL373" s="3"/>
      <c r="FM373" s="3"/>
      <c r="FN373" s="3"/>
    </row>
    <row r="374" spans="1:170" ht="11.25" customHeight="1" thickBot="1">
      <c r="A374" s="194"/>
      <c r="B374" s="195"/>
      <c r="C374" s="207"/>
      <c r="D374" s="203"/>
      <c r="E374" s="204"/>
      <c r="F374" s="203"/>
      <c r="G374" s="204"/>
      <c r="H374" s="203"/>
      <c r="I374" s="204"/>
      <c r="J374" s="203"/>
      <c r="K374" s="204"/>
      <c r="L374" s="203"/>
      <c r="M374" s="206"/>
      <c r="N374" s="69" t="str">
        <f>IF(CF388&lt;&gt;"",IF(CF388="W",IF(SUM(IF(D373&gt;D371,1,0),IF(F373&gt;F371,1,0),IF(H373&gt;H371,1,0),IF(J373&gt;J371,1,0),IF(L373&gt;L371,1,0))&lt;&gt;3,"E",""),""),"")</f>
        <v/>
      </c>
      <c r="O374" s="194"/>
      <c r="P374" s="195"/>
      <c r="Q374" s="207"/>
      <c r="R374" s="203"/>
      <c r="S374" s="204"/>
      <c r="T374" s="203"/>
      <c r="U374" s="204"/>
      <c r="V374" s="203"/>
      <c r="W374" s="204"/>
      <c r="X374" s="203"/>
      <c r="Y374" s="204"/>
      <c r="Z374" s="203"/>
      <c r="AA374" s="206"/>
      <c r="AB374" s="69" t="str">
        <f>IF(DV388&lt;&gt;"",IF(DV388="W",IF(SUM(IF(R373&gt;R371,1,0),IF(T373&gt;T371,1,0),IF(V373&gt;V371,1,0),IF(X373&gt;X371,1,0),IF(Z373&gt;Z371,1,0))&lt;&gt;3,"E",""),""),"")</f>
        <v/>
      </c>
      <c r="AC374" s="194"/>
      <c r="AD374" s="195"/>
      <c r="AE374" s="207"/>
      <c r="AF374" s="203"/>
      <c r="AG374" s="204"/>
      <c r="AH374" s="203"/>
      <c r="AI374" s="204"/>
      <c r="AJ374" s="203"/>
      <c r="AK374" s="204"/>
      <c r="AL374" s="203"/>
      <c r="AM374" s="204"/>
      <c r="AN374" s="203"/>
      <c r="AO374" s="206"/>
      <c r="AP374" s="69" t="str">
        <f>IF(FL388&lt;&gt;"",IF(FL388="W",IF(SUM(IF(AF373&gt;AF371,1,0),IF(AH373&gt;AH371,1,0),IF(AJ373&gt;AJ371,1,0),IF(AL373&gt;AL371,1,0),IF(AN373&gt;AN371,1,0))&lt;&gt;3,"E",""),""),"")</f>
        <v/>
      </c>
      <c r="AQ374" s="126"/>
      <c r="AR374" s="126"/>
      <c r="AS374" s="126"/>
      <c r="AT374" s="126"/>
      <c r="AU374" s="126"/>
      <c r="AV374" s="126"/>
      <c r="AW374" s="126"/>
      <c r="AX374" s="126"/>
      <c r="AY374" s="126"/>
      <c r="AZ374" s="126"/>
      <c r="BA374" s="126"/>
      <c r="BB374" s="126"/>
      <c r="BC374" s="126"/>
      <c r="CF374" s="3"/>
      <c r="CG374" s="126"/>
      <c r="CH374" s="126"/>
      <c r="CI374" s="126"/>
      <c r="CJ374" s="126"/>
      <c r="CK374" s="126"/>
      <c r="CL374" s="126"/>
      <c r="CM374" s="126"/>
      <c r="CN374" s="126"/>
      <c r="CO374" s="126"/>
      <c r="CP374" s="126"/>
      <c r="CQ374" s="126"/>
      <c r="CR374" s="126"/>
      <c r="CS374" s="126"/>
      <c r="DV374" s="3"/>
      <c r="DW374" s="126"/>
      <c r="DX374" s="126"/>
      <c r="DY374" s="126"/>
      <c r="DZ374" s="126"/>
      <c r="EA374" s="126"/>
      <c r="EB374" s="126"/>
      <c r="EC374" s="126"/>
      <c r="ED374" s="126"/>
      <c r="EE374" s="126"/>
      <c r="EF374" s="126"/>
      <c r="EG374" s="126"/>
      <c r="EH374" s="126"/>
      <c r="EI374" s="126"/>
      <c r="FL374" s="3"/>
      <c r="FM374" s="3"/>
      <c r="FN374" s="3"/>
    </row>
    <row r="375" spans="1:170" ht="11.25" customHeight="1" thickBot="1">
      <c r="A375" s="3"/>
      <c r="B375" s="3"/>
      <c r="C375" s="3"/>
      <c r="D375" s="3"/>
      <c r="E375" s="3"/>
      <c r="F375" s="3"/>
      <c r="G375" s="3"/>
      <c r="H375" s="3"/>
      <c r="I375" s="3"/>
      <c r="J375" s="3"/>
      <c r="K375" s="3"/>
      <c r="L375" s="3"/>
      <c r="M375" s="3"/>
      <c r="N375" s="3"/>
      <c r="O375" s="3"/>
      <c r="P375" s="3"/>
      <c r="Q375" s="3"/>
      <c r="R375" s="3"/>
      <c r="S375" s="3"/>
      <c r="T375" s="3"/>
      <c r="U375" s="3"/>
      <c r="V375" s="3"/>
      <c r="W375" s="3"/>
      <c r="X375" s="43"/>
      <c r="Y375" s="43"/>
      <c r="Z375" s="43"/>
      <c r="AA375" s="43"/>
      <c r="AB375" s="43"/>
      <c r="AC375" s="43"/>
      <c r="AD375" s="43"/>
      <c r="AE375" s="43"/>
      <c r="AF375" s="43"/>
      <c r="AG375" s="43"/>
      <c r="AH375" s="43"/>
      <c r="AI375" s="43"/>
      <c r="AJ375" s="43"/>
      <c r="AK375" s="43"/>
      <c r="AL375" s="43"/>
      <c r="AM375" s="43"/>
      <c r="AN375" s="3"/>
      <c r="AO375" s="3"/>
      <c r="AP375" s="3"/>
      <c r="AQ375" s="127"/>
      <c r="AR375" s="127"/>
      <c r="AS375" s="127"/>
      <c r="AT375" s="127"/>
      <c r="AU375" s="127"/>
      <c r="AV375" s="127"/>
      <c r="AW375" s="127"/>
      <c r="AX375" s="127"/>
      <c r="AY375" s="127"/>
      <c r="AZ375" s="127"/>
      <c r="BA375" s="127"/>
      <c r="BB375" s="127"/>
      <c r="BC375" s="127"/>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3"/>
      <c r="CG375" s="127"/>
      <c r="CH375" s="127"/>
      <c r="CI375" s="127"/>
      <c r="CJ375" s="127"/>
      <c r="CK375" s="127"/>
      <c r="CL375" s="127"/>
      <c r="CM375" s="127"/>
      <c r="CN375" s="127"/>
      <c r="CO375" s="127"/>
      <c r="CP375" s="127"/>
      <c r="CQ375" s="127"/>
      <c r="CR375" s="127"/>
      <c r="CS375" s="127"/>
      <c r="CT375" s="40"/>
      <c r="CU375" s="40"/>
      <c r="CV375" s="40"/>
      <c r="CW375" s="40"/>
      <c r="CX375" s="40"/>
      <c r="CY375" s="40"/>
      <c r="CZ375" s="40"/>
      <c r="DA375" s="40"/>
      <c r="DB375" s="40"/>
      <c r="DC375" s="40"/>
      <c r="DD375" s="40"/>
      <c r="DE375" s="40"/>
      <c r="DF375" s="40"/>
      <c r="DG375" s="40"/>
      <c r="DH375" s="40"/>
      <c r="DI375" s="40"/>
      <c r="DJ375" s="40"/>
      <c r="DK375" s="40"/>
      <c r="DL375" s="40"/>
      <c r="DM375" s="40"/>
      <c r="DN375" s="40"/>
      <c r="DO375" s="40"/>
      <c r="DP375" s="40"/>
      <c r="DQ375" s="40"/>
      <c r="DR375" s="40"/>
      <c r="DS375" s="40"/>
      <c r="DT375" s="40"/>
      <c r="DU375" s="40"/>
      <c r="DV375" s="3"/>
      <c r="DW375" s="127"/>
      <c r="DX375" s="127"/>
      <c r="DY375" s="127"/>
      <c r="DZ375" s="127"/>
      <c r="EA375" s="127"/>
      <c r="EB375" s="127"/>
      <c r="EC375" s="127"/>
      <c r="ED375" s="127"/>
      <c r="EE375" s="127"/>
      <c r="EF375" s="127"/>
      <c r="EG375" s="127"/>
      <c r="EH375" s="127"/>
      <c r="EI375" s="127"/>
      <c r="EJ375" s="40"/>
      <c r="EK375" s="40"/>
      <c r="EL375" s="40"/>
      <c r="EM375" s="40"/>
      <c r="EN375" s="40"/>
      <c r="EO375" s="40"/>
      <c r="EP375" s="40"/>
      <c r="EQ375" s="40"/>
      <c r="ER375" s="40"/>
      <c r="ES375" s="40"/>
      <c r="ET375" s="40"/>
      <c r="EU375" s="40"/>
      <c r="EV375" s="40"/>
      <c r="EW375" s="40"/>
      <c r="EX375" s="40"/>
      <c r="EY375" s="40"/>
      <c r="EZ375" s="40"/>
      <c r="FA375" s="40"/>
      <c r="FB375" s="40"/>
      <c r="FC375" s="40"/>
      <c r="FD375" s="40"/>
      <c r="FE375" s="40"/>
      <c r="FF375" s="40"/>
      <c r="FG375" s="40"/>
      <c r="FH375" s="40"/>
      <c r="FI375" s="40"/>
      <c r="FJ375" s="40"/>
      <c r="FK375" s="40"/>
      <c r="FL375" s="3"/>
      <c r="FM375" s="3"/>
      <c r="FN375" s="3"/>
    </row>
    <row r="376" spans="1:170" ht="11.25" customHeight="1">
      <c r="A376" s="42"/>
      <c r="B376" s="42"/>
      <c r="C376" s="42"/>
      <c r="D376" s="42"/>
      <c r="E376" s="42"/>
      <c r="F376" s="43"/>
      <c r="G376" s="43"/>
      <c r="H376" s="43"/>
      <c r="I376" s="43"/>
      <c r="J376" s="43"/>
      <c r="K376" s="43"/>
      <c r="L376" s="43"/>
      <c r="M376" s="43"/>
      <c r="N376" s="43"/>
      <c r="O376" s="43"/>
      <c r="P376" s="43"/>
      <c r="Q376" s="43"/>
      <c r="R376" s="43"/>
      <c r="S376" s="43"/>
      <c r="T376" s="43"/>
      <c r="U376" s="43"/>
      <c r="V376" s="43"/>
      <c r="W376" s="43"/>
      <c r="AA376" s="42"/>
      <c r="AB376" s="42"/>
      <c r="AI376" s="42"/>
      <c r="AJ376" s="42"/>
      <c r="AN376" s="3"/>
      <c r="AO376" s="3"/>
      <c r="AP376" s="3"/>
      <c r="AQ376" s="154" t="str">
        <f>CONCATENATE($A330," ",$D330,","," ",$F328)</f>
        <v>Group: 6, Men's Singles</v>
      </c>
      <c r="AR376" s="155"/>
      <c r="AS376" s="155"/>
      <c r="AT376" s="155"/>
      <c r="AU376" s="155"/>
      <c r="AV376" s="155"/>
      <c r="AW376" s="155"/>
      <c r="AX376" s="155"/>
      <c r="AY376" s="155"/>
      <c r="AZ376" s="155"/>
      <c r="BA376" s="155"/>
      <c r="BB376" s="155"/>
      <c r="BC376" s="156"/>
      <c r="BD376" s="163">
        <f>A367</f>
        <v>6</v>
      </c>
      <c r="BE376" s="164"/>
      <c r="BF376" s="183" t="str">
        <f>C367</f>
        <v>C</v>
      </c>
      <c r="BG376" s="185" t="str">
        <f>IF(VLOOKUP($BF376,$A332:$C344,3,FALSE)=0,"",CONCATENATE(VLOOKUP(VLOOKUP($BF376,$A332:$C344,3,FALSE),Players!$C:$G,4,FALSE)," ",VLOOKUP($BF376,$A332:$C344,3,FALSE)," ",IF(ISERROR(VLOOKUP(VLOOKUP($BF376,$A332:$C344,3,FALSE),Players!$C:$G,5,FALSE)),"()",CONCATENATE("(",VLOOKUP(VLOOKUP($BF376,$A332:$C344,3,FALSE),Players!$C:$G,5,FALSE),")"))))</f>
        <v/>
      </c>
      <c r="BH376" s="186"/>
      <c r="BI376" s="186"/>
      <c r="BJ376" s="186"/>
      <c r="BK376" s="186"/>
      <c r="BL376" s="186"/>
      <c r="BM376" s="186"/>
      <c r="BN376" s="186"/>
      <c r="BO376" s="186"/>
      <c r="BP376" s="186"/>
      <c r="BQ376" s="186"/>
      <c r="BR376" s="186"/>
      <c r="BS376" s="186"/>
      <c r="BT376" s="186"/>
      <c r="BU376" s="187"/>
      <c r="BV376" s="170" t="str">
        <f>IF(D367&lt;&gt;"",D367,"")</f>
        <v/>
      </c>
      <c r="BW376" s="171"/>
      <c r="BX376" s="335" t="str">
        <f>IF(F367&lt;&gt;"",F367,"")</f>
        <v/>
      </c>
      <c r="BY376" s="171"/>
      <c r="BZ376" s="335" t="str">
        <f>IF(H367&lt;&gt;"",H367,"")</f>
        <v/>
      </c>
      <c r="CA376" s="171"/>
      <c r="CB376" s="335" t="str">
        <f>IF(J367&lt;&gt;"",J367,"")</f>
        <v/>
      </c>
      <c r="CC376" s="171"/>
      <c r="CD376" s="335" t="str">
        <f>IF(L367&lt;&gt;"",L367,"")</f>
        <v/>
      </c>
      <c r="CE376" s="337"/>
      <c r="CF376" s="174" t="str">
        <f>IF($CD376=$CD378,IF($CB376=$CB378,IF($BZ376&lt;&gt;"",IF($BZ376&gt;$BZ378,"W","L"),""),IF($CB376&gt;$CB378,"W","L")),IF($CD376&gt;$CD378,"W","L"))</f>
        <v/>
      </c>
      <c r="CG376" s="154" t="str">
        <f>CONCATENATE($A330," ",$D330,","," ",$F328)</f>
        <v>Group: 6, Men's Singles</v>
      </c>
      <c r="CH376" s="155"/>
      <c r="CI376" s="155"/>
      <c r="CJ376" s="155"/>
      <c r="CK376" s="155"/>
      <c r="CL376" s="155"/>
      <c r="CM376" s="155"/>
      <c r="CN376" s="155"/>
      <c r="CO376" s="155"/>
      <c r="CP376" s="155"/>
      <c r="CQ376" s="155"/>
      <c r="CR376" s="155"/>
      <c r="CS376" s="156"/>
      <c r="CT376" s="163">
        <f>O367</f>
        <v>13</v>
      </c>
      <c r="CU376" s="164"/>
      <c r="CV376" s="183" t="str">
        <f>Q367</f>
        <v>A</v>
      </c>
      <c r="CW376" s="185" t="str">
        <f>IF(VLOOKUP($CV376,$A332:$C344,3,FALSE)=0,"",CONCATENATE(VLOOKUP(VLOOKUP($CV376,$A332:$C344,3,FALSE),Players!$C:$G,4,FALSE)," ",VLOOKUP($CV376,$A332:$C344,3,FALSE)," ",IF(ISERROR(VLOOKUP(VLOOKUP($CV376,$A332:$C344,3,FALSE),Players!$C:$G,5,FALSE)),"()",CONCATENATE("(",VLOOKUP(VLOOKUP($CV376,$A332:$C344,3,FALSE),Players!$C:$G,5,FALSE),")"))))</f>
        <v/>
      </c>
      <c r="CX376" s="186"/>
      <c r="CY376" s="186"/>
      <c r="CZ376" s="186"/>
      <c r="DA376" s="186"/>
      <c r="DB376" s="186"/>
      <c r="DC376" s="186"/>
      <c r="DD376" s="186"/>
      <c r="DE376" s="186"/>
      <c r="DF376" s="186"/>
      <c r="DG376" s="186"/>
      <c r="DH376" s="186"/>
      <c r="DI376" s="186"/>
      <c r="DJ376" s="186"/>
      <c r="DK376" s="187"/>
      <c r="DL376" s="170" t="str">
        <f>IF(R367&lt;&gt;"",R367,"")</f>
        <v/>
      </c>
      <c r="DM376" s="171"/>
      <c r="DN376" s="335" t="str">
        <f>IF(T367&lt;&gt;"",T367,"")</f>
        <v/>
      </c>
      <c r="DO376" s="171"/>
      <c r="DP376" s="335" t="str">
        <f>IF(V367&lt;&gt;"",V367,"")</f>
        <v/>
      </c>
      <c r="DQ376" s="171"/>
      <c r="DR376" s="335" t="str">
        <f>IF(X367&lt;&gt;"",X367,"")</f>
        <v/>
      </c>
      <c r="DS376" s="171"/>
      <c r="DT376" s="335" t="str">
        <f>IF(Z367&lt;&gt;"",Z367,"")</f>
        <v/>
      </c>
      <c r="DU376" s="337"/>
      <c r="DV376" s="174" t="str">
        <f>IF($DT376=$DT378,IF($DR376=$DR378,IF($DP376&lt;&gt;"",IF($DP376&gt;$DP378,"W","L"),""),IF($DR376&gt;$DR378,"W","L")),IF($DT376&gt;$DT378,"W","L"))</f>
        <v/>
      </c>
      <c r="DW376" s="154" t="str">
        <f>CONCATENATE($A330," ",$D330,","," ",$F328)</f>
        <v>Group: 6, Men's Singles</v>
      </c>
      <c r="DX376" s="155"/>
      <c r="DY376" s="155"/>
      <c r="DZ376" s="155"/>
      <c r="EA376" s="155"/>
      <c r="EB376" s="155"/>
      <c r="EC376" s="155"/>
      <c r="ED376" s="155"/>
      <c r="EE376" s="155"/>
      <c r="EF376" s="155"/>
      <c r="EG376" s="155"/>
      <c r="EH376" s="155"/>
      <c r="EI376" s="156"/>
      <c r="EJ376" s="163">
        <f>AC367</f>
        <v>20</v>
      </c>
      <c r="EK376" s="164"/>
      <c r="EL376" s="183" t="str">
        <f>AE367</f>
        <v>E</v>
      </c>
      <c r="EM376" s="185" t="str">
        <f>IF(VLOOKUP($EL376,$A332:$C344,3,FALSE)=0,"",CONCATENATE(VLOOKUP(VLOOKUP($EL376,$A332:$C344,3,FALSE),Players!$C:$G,4,FALSE)," ",VLOOKUP($EL376,$A332:$C344,3,FALSE)," ",IF(ISERROR(VLOOKUP(VLOOKUP($EL376,$A332:$C344,3,FALSE),Players!$C:$G,5,FALSE)),"()",CONCATENATE("(",VLOOKUP(VLOOKUP($EL376,$A332:$C344,3,FALSE),Players!$C:$G,5,FALSE),")"))))</f>
        <v/>
      </c>
      <c r="EN376" s="186"/>
      <c r="EO376" s="186"/>
      <c r="EP376" s="186"/>
      <c r="EQ376" s="186"/>
      <c r="ER376" s="186"/>
      <c r="ES376" s="186"/>
      <c r="ET376" s="186"/>
      <c r="EU376" s="186"/>
      <c r="EV376" s="186"/>
      <c r="EW376" s="186"/>
      <c r="EX376" s="186"/>
      <c r="EY376" s="186"/>
      <c r="EZ376" s="186"/>
      <c r="FA376" s="187"/>
      <c r="FB376" s="170" t="str">
        <f>IF(AF367&lt;&gt;"",AF367,"")</f>
        <v/>
      </c>
      <c r="FC376" s="171"/>
      <c r="FD376" s="335" t="str">
        <f>IF(AH367&lt;&gt;"",AH367,"")</f>
        <v/>
      </c>
      <c r="FE376" s="171"/>
      <c r="FF376" s="335" t="str">
        <f>IF(AJ367&lt;&gt;"",AJ367,"")</f>
        <v/>
      </c>
      <c r="FG376" s="171"/>
      <c r="FH376" s="335" t="str">
        <f>IF(AL367&lt;&gt;"",AL367,"")</f>
        <v/>
      </c>
      <c r="FI376" s="171"/>
      <c r="FJ376" s="335" t="str">
        <f>IF(AN367&lt;&gt;"",AN367,"")</f>
        <v/>
      </c>
      <c r="FK376" s="337"/>
      <c r="FL376" s="174" t="str">
        <f>IF($FJ376=$FJ378,IF($FH376=$FH378,IF($FF376&lt;&gt;"",IF($FF376&gt;$FF378,"W","L"),""),IF($FH376&gt;$FH378,"W","L")),IF($FJ376&gt;$FJ378,"W","L"))</f>
        <v/>
      </c>
      <c r="FM376" s="3"/>
      <c r="FN376" s="3"/>
    </row>
    <row r="377" spans="1:170" ht="11.25" customHeight="1">
      <c r="C377" s="44"/>
      <c r="D377" s="44"/>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3"/>
      <c r="AO377" s="3"/>
      <c r="AP377" s="3"/>
      <c r="AQ377" s="157"/>
      <c r="AR377" s="158"/>
      <c r="AS377" s="158"/>
      <c r="AT377" s="158"/>
      <c r="AU377" s="158"/>
      <c r="AV377" s="158"/>
      <c r="AW377" s="158"/>
      <c r="AX377" s="158"/>
      <c r="AY377" s="158"/>
      <c r="AZ377" s="158"/>
      <c r="BA377" s="158"/>
      <c r="BB377" s="158"/>
      <c r="BC377" s="159"/>
      <c r="BD377" s="165"/>
      <c r="BE377" s="166"/>
      <c r="BF377" s="184"/>
      <c r="BG377" s="188"/>
      <c r="BH377" s="189"/>
      <c r="BI377" s="189"/>
      <c r="BJ377" s="189"/>
      <c r="BK377" s="189"/>
      <c r="BL377" s="189"/>
      <c r="BM377" s="189"/>
      <c r="BN377" s="189"/>
      <c r="BO377" s="189"/>
      <c r="BP377" s="189"/>
      <c r="BQ377" s="189"/>
      <c r="BR377" s="189"/>
      <c r="BS377" s="189"/>
      <c r="BT377" s="189"/>
      <c r="BU377" s="190"/>
      <c r="BV377" s="172"/>
      <c r="BW377" s="173"/>
      <c r="BX377" s="336"/>
      <c r="BY377" s="173"/>
      <c r="BZ377" s="336"/>
      <c r="CA377" s="173"/>
      <c r="CB377" s="336"/>
      <c r="CC377" s="173"/>
      <c r="CD377" s="336"/>
      <c r="CE377" s="338"/>
      <c r="CF377" s="174"/>
      <c r="CG377" s="157"/>
      <c r="CH377" s="158"/>
      <c r="CI377" s="158"/>
      <c r="CJ377" s="158"/>
      <c r="CK377" s="158"/>
      <c r="CL377" s="158"/>
      <c r="CM377" s="158"/>
      <c r="CN377" s="158"/>
      <c r="CO377" s="158"/>
      <c r="CP377" s="158"/>
      <c r="CQ377" s="158"/>
      <c r="CR377" s="158"/>
      <c r="CS377" s="159"/>
      <c r="CT377" s="165"/>
      <c r="CU377" s="166"/>
      <c r="CV377" s="184"/>
      <c r="CW377" s="188"/>
      <c r="CX377" s="189"/>
      <c r="CY377" s="189"/>
      <c r="CZ377" s="189"/>
      <c r="DA377" s="189"/>
      <c r="DB377" s="189"/>
      <c r="DC377" s="189"/>
      <c r="DD377" s="189"/>
      <c r="DE377" s="189"/>
      <c r="DF377" s="189"/>
      <c r="DG377" s="189"/>
      <c r="DH377" s="189"/>
      <c r="DI377" s="189"/>
      <c r="DJ377" s="189"/>
      <c r="DK377" s="190"/>
      <c r="DL377" s="172"/>
      <c r="DM377" s="173"/>
      <c r="DN377" s="336"/>
      <c r="DO377" s="173"/>
      <c r="DP377" s="336"/>
      <c r="DQ377" s="173"/>
      <c r="DR377" s="336"/>
      <c r="DS377" s="173"/>
      <c r="DT377" s="336"/>
      <c r="DU377" s="338"/>
      <c r="DV377" s="174"/>
      <c r="DW377" s="157"/>
      <c r="DX377" s="158"/>
      <c r="DY377" s="158"/>
      <c r="DZ377" s="158"/>
      <c r="EA377" s="158"/>
      <c r="EB377" s="158"/>
      <c r="EC377" s="158"/>
      <c r="ED377" s="158"/>
      <c r="EE377" s="158"/>
      <c r="EF377" s="158"/>
      <c r="EG377" s="158"/>
      <c r="EH377" s="158"/>
      <c r="EI377" s="159"/>
      <c r="EJ377" s="165"/>
      <c r="EK377" s="166"/>
      <c r="EL377" s="184"/>
      <c r="EM377" s="188"/>
      <c r="EN377" s="189"/>
      <c r="EO377" s="189"/>
      <c r="EP377" s="189"/>
      <c r="EQ377" s="189"/>
      <c r="ER377" s="189"/>
      <c r="ES377" s="189"/>
      <c r="ET377" s="189"/>
      <c r="EU377" s="189"/>
      <c r="EV377" s="189"/>
      <c r="EW377" s="189"/>
      <c r="EX377" s="189"/>
      <c r="EY377" s="189"/>
      <c r="EZ377" s="189"/>
      <c r="FA377" s="190"/>
      <c r="FB377" s="172"/>
      <c r="FC377" s="173"/>
      <c r="FD377" s="336"/>
      <c r="FE377" s="173"/>
      <c r="FF377" s="336"/>
      <c r="FG377" s="173"/>
      <c r="FH377" s="336"/>
      <c r="FI377" s="173"/>
      <c r="FJ377" s="336"/>
      <c r="FK377" s="338"/>
      <c r="FL377" s="174"/>
      <c r="FM377" s="3"/>
      <c r="FN377" s="3"/>
    </row>
    <row r="378" spans="1:170" ht="11.25" customHeight="1">
      <c r="A378" s="2"/>
      <c r="J378" s="43"/>
      <c r="K378" s="43"/>
      <c r="L378" s="43"/>
      <c r="M378" s="43"/>
      <c r="R378" s="42"/>
      <c r="S378" s="42"/>
      <c r="W378" s="42"/>
      <c r="AA378" s="42"/>
      <c r="AB378" s="42"/>
      <c r="AI378" s="42"/>
      <c r="AJ378" s="42"/>
      <c r="AN378" s="3"/>
      <c r="AO378" s="3"/>
      <c r="AP378" s="3"/>
      <c r="AQ378" s="157"/>
      <c r="AR378" s="158"/>
      <c r="AS378" s="158"/>
      <c r="AT378" s="158"/>
      <c r="AU378" s="158"/>
      <c r="AV378" s="158"/>
      <c r="AW378" s="158"/>
      <c r="AX378" s="158"/>
      <c r="AY378" s="158"/>
      <c r="AZ378" s="158"/>
      <c r="BA378" s="158"/>
      <c r="BB378" s="158"/>
      <c r="BC378" s="159"/>
      <c r="BD378" s="165"/>
      <c r="BE378" s="166"/>
      <c r="BF378" s="175" t="str">
        <f>C369</f>
        <v>D</v>
      </c>
      <c r="BG378" s="177" t="str">
        <f>IF(VLOOKUP($BF378,$A332:$C344,3,FALSE)=0,"",CONCATENATE(VLOOKUP(VLOOKUP($BF378,$A332:$C344,3,FALSE),Players!$C:$G,4,FALSE)," ",VLOOKUP($BF378,$A332:$C344,3,FALSE)," ",IF(ISERROR(VLOOKUP(VLOOKUP($BF378,$A332:$C344,3,FALSE),Players!$C:$G,5,FALSE)),"()",CONCATENATE("(",VLOOKUP(VLOOKUP($BF378,$A332:$C344,3,FALSE),Players!$C:$G,5,FALSE),")"))))</f>
        <v/>
      </c>
      <c r="BH378" s="178"/>
      <c r="BI378" s="178"/>
      <c r="BJ378" s="178"/>
      <c r="BK378" s="178"/>
      <c r="BL378" s="178"/>
      <c r="BM378" s="178"/>
      <c r="BN378" s="178"/>
      <c r="BO378" s="178"/>
      <c r="BP378" s="178"/>
      <c r="BQ378" s="178"/>
      <c r="BR378" s="178"/>
      <c r="BS378" s="178"/>
      <c r="BT378" s="178"/>
      <c r="BU378" s="179"/>
      <c r="BV378" s="150" t="str">
        <f>IF(D369&lt;&gt;"",D369,"")</f>
        <v/>
      </c>
      <c r="BW378" s="151"/>
      <c r="BX378" s="288" t="str">
        <f>IF(F369&lt;&gt;"",F369,"")</f>
        <v/>
      </c>
      <c r="BY378" s="151"/>
      <c r="BZ378" s="288" t="str">
        <f>IF(H369&lt;&gt;"",H369,"")</f>
        <v/>
      </c>
      <c r="CA378" s="151"/>
      <c r="CB378" s="288" t="str">
        <f>IF(J369&lt;&gt;"",J369,"")</f>
        <v/>
      </c>
      <c r="CC378" s="151"/>
      <c r="CD378" s="288" t="str">
        <f>IF(L369&lt;&gt;"",L369,"")</f>
        <v/>
      </c>
      <c r="CE378" s="332"/>
      <c r="CF378" s="174" t="str">
        <f>IF($CF376&lt;&gt;"",IF(CF376="W","L","W"),"")</f>
        <v/>
      </c>
      <c r="CG378" s="157"/>
      <c r="CH378" s="158"/>
      <c r="CI378" s="158"/>
      <c r="CJ378" s="158"/>
      <c r="CK378" s="158"/>
      <c r="CL378" s="158"/>
      <c r="CM378" s="158"/>
      <c r="CN378" s="158"/>
      <c r="CO378" s="158"/>
      <c r="CP378" s="158"/>
      <c r="CQ378" s="158"/>
      <c r="CR378" s="158"/>
      <c r="CS378" s="159"/>
      <c r="CT378" s="165"/>
      <c r="CU378" s="166"/>
      <c r="CV378" s="175" t="str">
        <f>Q369</f>
        <v>C</v>
      </c>
      <c r="CW378" s="177" t="str">
        <f>IF(VLOOKUP($CV378,$A332:$C344,3,FALSE)=0,"",CONCATENATE(VLOOKUP(VLOOKUP($CV378,$A332:$C344,3,FALSE),Players!$C:$G,4,FALSE)," ",VLOOKUP($CV378,$A332:$C344,3,FALSE)," ",IF(ISERROR(VLOOKUP(VLOOKUP($CV378,$A332:$C344,3,FALSE),Players!$C:$G,5,FALSE)),"()",CONCATENATE("(",VLOOKUP(VLOOKUP($CV378,$A332:$C344,3,FALSE),Players!$C:$G,5,FALSE),")"))))</f>
        <v/>
      </c>
      <c r="CX378" s="178"/>
      <c r="CY378" s="178"/>
      <c r="CZ378" s="178"/>
      <c r="DA378" s="178"/>
      <c r="DB378" s="178"/>
      <c r="DC378" s="178"/>
      <c r="DD378" s="178"/>
      <c r="DE378" s="178"/>
      <c r="DF378" s="178"/>
      <c r="DG378" s="178"/>
      <c r="DH378" s="178"/>
      <c r="DI378" s="178"/>
      <c r="DJ378" s="178"/>
      <c r="DK378" s="179"/>
      <c r="DL378" s="150" t="str">
        <f>IF(R369&lt;&gt;"",R369,"")</f>
        <v/>
      </c>
      <c r="DM378" s="151"/>
      <c r="DN378" s="288" t="str">
        <f>IF(T369&lt;&gt;"",T369,"")</f>
        <v/>
      </c>
      <c r="DO378" s="151"/>
      <c r="DP378" s="288" t="str">
        <f>IF(V369&lt;&gt;"",V369,"")</f>
        <v/>
      </c>
      <c r="DQ378" s="151"/>
      <c r="DR378" s="288" t="str">
        <f>IF(X369&lt;&gt;"",X369,"")</f>
        <v/>
      </c>
      <c r="DS378" s="151"/>
      <c r="DT378" s="288" t="str">
        <f>IF(Z369&lt;&gt;"",Z369,"")</f>
        <v/>
      </c>
      <c r="DU378" s="332"/>
      <c r="DV378" s="174" t="str">
        <f>IF($DV376&lt;&gt;"",IF(DV376="W","L","W"),"")</f>
        <v/>
      </c>
      <c r="DW378" s="157"/>
      <c r="DX378" s="158"/>
      <c r="DY378" s="158"/>
      <c r="DZ378" s="158"/>
      <c r="EA378" s="158"/>
      <c r="EB378" s="158"/>
      <c r="EC378" s="158"/>
      <c r="ED378" s="158"/>
      <c r="EE378" s="158"/>
      <c r="EF378" s="158"/>
      <c r="EG378" s="158"/>
      <c r="EH378" s="158"/>
      <c r="EI378" s="159"/>
      <c r="EJ378" s="165"/>
      <c r="EK378" s="166"/>
      <c r="EL378" s="175" t="str">
        <f>AE369</f>
        <v>G</v>
      </c>
      <c r="EM378" s="177" t="str">
        <f>IF(VLOOKUP($EL378,$A332:$C344,3,FALSE)=0,"",CONCATENATE(VLOOKUP(VLOOKUP($EL378,$A332:$C344,3,FALSE),Players!$C:$G,4,FALSE)," ",VLOOKUP($EL378,$A332:$C344,3,FALSE)," ",IF(ISERROR(VLOOKUP(VLOOKUP($EL378,$A332:$C344,3,FALSE),Players!$C:$G,5,FALSE)),"()",CONCATENATE("(",VLOOKUP(VLOOKUP($EL378,$A332:$C344,3,FALSE),Players!$C:$G,5,FALSE),")"))))</f>
        <v/>
      </c>
      <c r="EN378" s="178"/>
      <c r="EO378" s="178"/>
      <c r="EP378" s="178"/>
      <c r="EQ378" s="178"/>
      <c r="ER378" s="178"/>
      <c r="ES378" s="178"/>
      <c r="ET378" s="178"/>
      <c r="EU378" s="178"/>
      <c r="EV378" s="178"/>
      <c r="EW378" s="178"/>
      <c r="EX378" s="178"/>
      <c r="EY378" s="178"/>
      <c r="EZ378" s="178"/>
      <c r="FA378" s="179"/>
      <c r="FB378" s="150" t="str">
        <f>IF(AF369&lt;&gt;"",AF369,"")</f>
        <v/>
      </c>
      <c r="FC378" s="151"/>
      <c r="FD378" s="288" t="str">
        <f>IF(AH369&lt;&gt;"",AH369,"")</f>
        <v/>
      </c>
      <c r="FE378" s="151"/>
      <c r="FF378" s="288" t="str">
        <f>IF(AJ369&lt;&gt;"",AJ369,"")</f>
        <v/>
      </c>
      <c r="FG378" s="151"/>
      <c r="FH378" s="288" t="str">
        <f>IF(AL369&lt;&gt;"",AL369,"")</f>
        <v/>
      </c>
      <c r="FI378" s="151"/>
      <c r="FJ378" s="288" t="str">
        <f>IF(AN369&lt;&gt;"",AN369,"")</f>
        <v/>
      </c>
      <c r="FK378" s="332"/>
      <c r="FL378" s="174" t="str">
        <f>IF($FL376&lt;&gt;"",IF(FL376="W","L","W"),"")</f>
        <v/>
      </c>
      <c r="FM378" s="3"/>
      <c r="FN378" s="3"/>
    </row>
    <row r="379" spans="1:170" ht="11.25" customHeight="1" thickBot="1">
      <c r="A379" s="42"/>
      <c r="R379" s="42"/>
      <c r="S379" s="42"/>
      <c r="W379" s="42"/>
      <c r="X379" s="43"/>
      <c r="Y379" s="43"/>
      <c r="Z379" s="43"/>
      <c r="AA379" s="43"/>
      <c r="AB379" s="43"/>
      <c r="AC379" s="43"/>
      <c r="AD379" s="43"/>
      <c r="AE379" s="43"/>
      <c r="AF379" s="43"/>
      <c r="AG379" s="43"/>
      <c r="AH379" s="43"/>
      <c r="AI379" s="43"/>
      <c r="AJ379" s="43"/>
      <c r="AK379" s="43"/>
      <c r="AL379" s="43"/>
      <c r="AM379" s="43"/>
      <c r="AN379" s="3"/>
      <c r="AO379" s="3"/>
      <c r="AP379" s="3"/>
      <c r="AQ379" s="160"/>
      <c r="AR379" s="161"/>
      <c r="AS379" s="161"/>
      <c r="AT379" s="161"/>
      <c r="AU379" s="161"/>
      <c r="AV379" s="161"/>
      <c r="AW379" s="161"/>
      <c r="AX379" s="161"/>
      <c r="AY379" s="161"/>
      <c r="AZ379" s="161"/>
      <c r="BA379" s="161"/>
      <c r="BB379" s="161"/>
      <c r="BC379" s="162"/>
      <c r="BD379" s="167"/>
      <c r="BE379" s="168"/>
      <c r="BF379" s="176"/>
      <c r="BG379" s="180"/>
      <c r="BH379" s="181"/>
      <c r="BI379" s="181"/>
      <c r="BJ379" s="181"/>
      <c r="BK379" s="181"/>
      <c r="BL379" s="181"/>
      <c r="BM379" s="181"/>
      <c r="BN379" s="181"/>
      <c r="BO379" s="181"/>
      <c r="BP379" s="181"/>
      <c r="BQ379" s="181"/>
      <c r="BR379" s="181"/>
      <c r="BS379" s="181"/>
      <c r="BT379" s="181"/>
      <c r="BU379" s="182"/>
      <c r="BV379" s="152"/>
      <c r="BW379" s="153"/>
      <c r="BX379" s="333"/>
      <c r="BY379" s="153"/>
      <c r="BZ379" s="333"/>
      <c r="CA379" s="153"/>
      <c r="CB379" s="333"/>
      <c r="CC379" s="153"/>
      <c r="CD379" s="333"/>
      <c r="CE379" s="334"/>
      <c r="CF379" s="174"/>
      <c r="CG379" s="160"/>
      <c r="CH379" s="161"/>
      <c r="CI379" s="161"/>
      <c r="CJ379" s="161"/>
      <c r="CK379" s="161"/>
      <c r="CL379" s="161"/>
      <c r="CM379" s="161"/>
      <c r="CN379" s="161"/>
      <c r="CO379" s="161"/>
      <c r="CP379" s="161"/>
      <c r="CQ379" s="161"/>
      <c r="CR379" s="161"/>
      <c r="CS379" s="162"/>
      <c r="CT379" s="167"/>
      <c r="CU379" s="168"/>
      <c r="CV379" s="176"/>
      <c r="CW379" s="180"/>
      <c r="CX379" s="181"/>
      <c r="CY379" s="181"/>
      <c r="CZ379" s="181"/>
      <c r="DA379" s="181"/>
      <c r="DB379" s="181"/>
      <c r="DC379" s="181"/>
      <c r="DD379" s="181"/>
      <c r="DE379" s="181"/>
      <c r="DF379" s="181"/>
      <c r="DG379" s="181"/>
      <c r="DH379" s="181"/>
      <c r="DI379" s="181"/>
      <c r="DJ379" s="181"/>
      <c r="DK379" s="182"/>
      <c r="DL379" s="152"/>
      <c r="DM379" s="153"/>
      <c r="DN379" s="333"/>
      <c r="DO379" s="153"/>
      <c r="DP379" s="333"/>
      <c r="DQ379" s="153"/>
      <c r="DR379" s="333"/>
      <c r="DS379" s="153"/>
      <c r="DT379" s="333"/>
      <c r="DU379" s="334"/>
      <c r="DV379" s="174"/>
      <c r="DW379" s="160"/>
      <c r="DX379" s="161"/>
      <c r="DY379" s="161"/>
      <c r="DZ379" s="161"/>
      <c r="EA379" s="161"/>
      <c r="EB379" s="161"/>
      <c r="EC379" s="161"/>
      <c r="ED379" s="161"/>
      <c r="EE379" s="161"/>
      <c r="EF379" s="161"/>
      <c r="EG379" s="161"/>
      <c r="EH379" s="161"/>
      <c r="EI379" s="162"/>
      <c r="EJ379" s="167"/>
      <c r="EK379" s="168"/>
      <c r="EL379" s="176"/>
      <c r="EM379" s="180"/>
      <c r="EN379" s="181"/>
      <c r="EO379" s="181"/>
      <c r="EP379" s="181"/>
      <c r="EQ379" s="181"/>
      <c r="ER379" s="181"/>
      <c r="ES379" s="181"/>
      <c r="ET379" s="181"/>
      <c r="EU379" s="181"/>
      <c r="EV379" s="181"/>
      <c r="EW379" s="181"/>
      <c r="EX379" s="181"/>
      <c r="EY379" s="181"/>
      <c r="EZ379" s="181"/>
      <c r="FA379" s="182"/>
      <c r="FB379" s="152"/>
      <c r="FC379" s="153"/>
      <c r="FD379" s="333"/>
      <c r="FE379" s="153"/>
      <c r="FF379" s="333"/>
      <c r="FG379" s="153"/>
      <c r="FH379" s="333"/>
      <c r="FI379" s="153"/>
      <c r="FJ379" s="333"/>
      <c r="FK379" s="334"/>
      <c r="FL379" s="174"/>
      <c r="FM379" s="3"/>
      <c r="FN379" s="3"/>
    </row>
    <row r="380" spans="1:170" ht="11.25" customHeight="1">
      <c r="A380" s="42"/>
      <c r="R380" s="42"/>
      <c r="S380" s="42"/>
      <c r="W380" s="42"/>
      <c r="AA380" s="42"/>
      <c r="AB380" s="42"/>
      <c r="AI380" s="42"/>
      <c r="AJ380" s="42"/>
      <c r="AN380" s="3"/>
      <c r="AO380" s="3"/>
      <c r="AP380" s="3"/>
      <c r="AQ380" s="126"/>
      <c r="AR380" s="126"/>
      <c r="AS380" s="126"/>
      <c r="AT380" s="126"/>
      <c r="AU380" s="126"/>
      <c r="AV380" s="126"/>
      <c r="AW380" s="126"/>
      <c r="AX380" s="126"/>
      <c r="AY380" s="126"/>
      <c r="AZ380" s="126"/>
      <c r="BA380" s="126"/>
      <c r="BB380" s="126"/>
      <c r="BC380" s="126"/>
      <c r="BV380" s="169" t="str">
        <f>IF(CF376&lt;&gt;"",IF(AND(AND(BV376&gt;-1,BV378&gt;-1),OR(BV376&gt;10,BV378&gt;10),ABS(BV376-BV378)&gt;1,IF(OR(BV376&gt;11,BV378&gt;11),ABS(BV376-BV378)=2,TRUE),BV376=INT(BV376),BV378=INT(BV378)),"","Error"),"")</f>
        <v/>
      </c>
      <c r="BW380" s="169"/>
      <c r="BX380" s="169" t="str">
        <f>IF(CF376&lt;&gt;"",IF(AND(AND(BX376&gt;-1,BX378&gt;-1),OR(BX376&gt;10,BX378&gt;10),ABS(BX376-BX378)&gt;1,IF(OR(BX376&gt;11,BX378&gt;11),ABS(BX376-BX378)=2,TRUE),BX376=INT(BX376),BX378=INT(BX378)),"","Error"),"")</f>
        <v/>
      </c>
      <c r="BY380" s="169"/>
      <c r="BZ380" s="169" t="str">
        <f>IF(CF376&lt;&gt;"",IF(AND(AND(BZ376&gt;-1,BZ378&gt;-1),OR(BZ376&gt;10,BZ378&gt;10),ABS(BZ376-BZ378)&gt;1,IF(OR(BZ376&gt;11,BZ378&gt;11),ABS(BZ376-BZ378)=2,TRUE),BZ376=INT(BZ376),BZ378=INT(BZ378)),"","Error"),"")</f>
        <v/>
      </c>
      <c r="CA380" s="169"/>
      <c r="CB380" s="169" t="str">
        <f>IF(AND(CF376&lt;&gt;"",CB376&lt;&gt;""),IF(AND(AND(CB376&gt;-1,CB378&gt;-1),OR(CB376&gt;10,CB378&gt;10),ABS(CB376-CB378)&gt;1,IF(OR(CB376&gt;11,CB378&gt;11),ABS(CB376-CB378)=2,TRUE),CB376=INT(CB376),CB378=INT(CB378)),"","Error"),"")</f>
        <v/>
      </c>
      <c r="CC380" s="169"/>
      <c r="CD380" s="169" t="str">
        <f>IF(AND(CF376&lt;&gt;"",CD376&lt;&gt;""),IF(AND(AND(CD376&gt;-1,CD378&gt;-1),OR(CD376&gt;10,CD378&gt;10),ABS(CD376-CD378)&gt;1,IF(OR(CD376&gt;11,CD378&gt;11),ABS(CD376-CD378)=2,TRUE),CD376=INT(CD376),CD378=INT(CD378)),"","Error"),"")</f>
        <v/>
      </c>
      <c r="CE380" s="169"/>
      <c r="CF380" s="3"/>
      <c r="CG380" s="126"/>
      <c r="CH380" s="126"/>
      <c r="CI380" s="126"/>
      <c r="CJ380" s="126"/>
      <c r="CK380" s="126"/>
      <c r="CL380" s="126"/>
      <c r="CM380" s="126"/>
      <c r="CN380" s="126"/>
      <c r="CO380" s="126"/>
      <c r="CP380" s="126"/>
      <c r="CQ380" s="126"/>
      <c r="CR380" s="126"/>
      <c r="CS380" s="126"/>
      <c r="DL380" s="169" t="str">
        <f>IF(DV376&lt;&gt;"",IF(AND(AND(DL376&gt;-1,DL378&gt;-1),OR(DL376&gt;10,DL378&gt;10),ABS(DL376-DL378)&gt;1,IF(OR(DL376&gt;11,DL378&gt;11),ABS(DL376-DL378)=2,TRUE),DL376=INT(DL376),DL378=INT(DL378)),"","Error"),"")</f>
        <v/>
      </c>
      <c r="DM380" s="169"/>
      <c r="DN380" s="169" t="str">
        <f>IF(DV376&lt;&gt;"",IF(AND(AND(DN376&gt;-1,DN378&gt;-1),OR(DN376&gt;10,DN378&gt;10),ABS(DN376-DN378)&gt;1,IF(OR(DN376&gt;11,DN378&gt;11),ABS(DN376-DN378)=2,TRUE),DN376=INT(DN376),DN378=INT(DN378)),"","Error"),"")</f>
        <v/>
      </c>
      <c r="DO380" s="169"/>
      <c r="DP380" s="169" t="str">
        <f>IF(DV376&lt;&gt;"",IF(AND(AND(DP376&gt;-1,DP378&gt;-1),OR(DP376&gt;10,DP378&gt;10),ABS(DP376-DP378)&gt;1,IF(OR(DP376&gt;11,DP378&gt;11),ABS(DP376-DP378)=2,TRUE),DP376=INT(DP376),DP378=INT(DP378)),"","Error"),"")</f>
        <v/>
      </c>
      <c r="DQ380" s="169"/>
      <c r="DR380" s="169" t="str">
        <f>IF(AND(DV376&lt;&gt;"",DR376&lt;&gt;""),IF(AND(AND(DR376&gt;-1,DR378&gt;-1),OR(DR376&gt;10,DR378&gt;10),ABS(DR376-DR378)&gt;1,IF(OR(DR376&gt;11,DR378&gt;11),ABS(DR376-DR378)=2,TRUE),DR376=INT(DR376),DR378=INT(DR378)),"","Error"),"")</f>
        <v/>
      </c>
      <c r="DS380" s="169"/>
      <c r="DT380" s="169" t="str">
        <f>IF(AND(DV376&lt;&gt;"",DT376&lt;&gt;""),IF(AND(AND(DT376&gt;-1,DT378&gt;-1),OR(DT376&gt;10,DT378&gt;10),ABS(DT376-DT378)&gt;1,IF(OR(DT376&gt;11,DT378&gt;11),ABS(DT376-DT378)=2,TRUE),DT376=INT(DT376),DT378=INT(DT378)),"","Error"),"")</f>
        <v/>
      </c>
      <c r="DU380" s="169"/>
      <c r="DV380" s="3"/>
      <c r="DW380" s="126"/>
      <c r="DX380" s="126"/>
      <c r="DY380" s="126"/>
      <c r="DZ380" s="126"/>
      <c r="EA380" s="126"/>
      <c r="EB380" s="126"/>
      <c r="EC380" s="126"/>
      <c r="ED380" s="126"/>
      <c r="EE380" s="126"/>
      <c r="EF380" s="126"/>
      <c r="EG380" s="126"/>
      <c r="EH380" s="126"/>
      <c r="EI380" s="126"/>
      <c r="FB380" s="169" t="str">
        <f>IF(FL376&lt;&gt;"",IF(AND(AND(FB376&gt;-1,FB378&gt;-1),OR(FB376&gt;10,FB378&gt;10),ABS(FB376-FB378)&gt;1,IF(OR(FB376&gt;11,FB378&gt;11),ABS(FB376-FB378)=2,TRUE),FB376=INT(FB376),FB378=INT(FB378)),"","Error"),"")</f>
        <v/>
      </c>
      <c r="FC380" s="169"/>
      <c r="FD380" s="169" t="str">
        <f>IF(FL376&lt;&gt;"",IF(AND(AND(FD376&gt;-1,FD378&gt;-1),OR(FD376&gt;10,FD378&gt;10),ABS(FD376-FD378)&gt;1,IF(OR(FD376&gt;11,FD378&gt;11),ABS(FD376-FD378)=2,TRUE),FD376=INT(FD376),FD378=INT(FD378)),"","Error"),"")</f>
        <v/>
      </c>
      <c r="FE380" s="169"/>
      <c r="FF380" s="169" t="str">
        <f>IF(FL376&lt;&gt;"",IF(AND(AND(FF376&gt;-1,FF378&gt;-1),OR(FF376&gt;10,FF378&gt;10),ABS(FF376-FF378)&gt;1,IF(OR(FF376&gt;11,FF378&gt;11),ABS(FF376-FF378)=2,TRUE),FF376=INT(FF376),FF378=INT(FF378)),"","Error"),"")</f>
        <v/>
      </c>
      <c r="FG380" s="169"/>
      <c r="FH380" s="169" t="str">
        <f>IF(AND(FL376&lt;&gt;"",FH376&lt;&gt;""),IF(AND(AND(FH376&gt;-1,FH378&gt;-1),OR(FH376&gt;10,FH378&gt;10),ABS(FH376-FH378)&gt;1,IF(OR(FH376&gt;11,FH378&gt;11),ABS(FH376-FH378)=2,TRUE),FH376=INT(FH376),FH378=INT(FH378)),"","Error"),"")</f>
        <v/>
      </c>
      <c r="FI380" s="169"/>
      <c r="FJ380" s="169" t="str">
        <f>IF(AND(FL376&lt;&gt;"",FJ376&lt;&gt;""),IF(AND(AND(FJ376&gt;-1,FJ378&gt;-1),OR(FJ376&gt;10,FJ378&gt;10),ABS(FJ376-FJ378)&gt;1,IF(OR(FJ376&gt;11,FJ378&gt;11),ABS(FJ376-FJ378)=2,TRUE),FJ376=INT(FJ376),FJ378=INT(FJ378)),"","Error"),"")</f>
        <v/>
      </c>
      <c r="FK380" s="169"/>
      <c r="FL380" s="3"/>
      <c r="FM380" s="3"/>
      <c r="FN380" s="3"/>
    </row>
    <row r="381" spans="1:170" ht="11.25" customHeight="1">
      <c r="C381" s="44"/>
      <c r="D381" s="44"/>
      <c r="R381" s="42"/>
      <c r="S381" s="42"/>
      <c r="W381" s="42"/>
      <c r="X381" s="43"/>
      <c r="Y381" s="43"/>
      <c r="Z381" s="43"/>
      <c r="AA381" s="43"/>
      <c r="AB381" s="43"/>
      <c r="AC381" s="43"/>
      <c r="AD381" s="43"/>
      <c r="AE381" s="43"/>
      <c r="AF381" s="43"/>
      <c r="AG381" s="43"/>
      <c r="AH381" s="43"/>
      <c r="AI381" s="43"/>
      <c r="AJ381" s="43"/>
      <c r="AK381" s="43"/>
      <c r="AL381" s="43"/>
      <c r="AM381" s="43"/>
      <c r="AN381" s="3"/>
      <c r="AO381" s="3"/>
      <c r="AP381" s="3"/>
      <c r="AQ381" s="126"/>
      <c r="AR381" s="126"/>
      <c r="AS381" s="126"/>
      <c r="AT381" s="126"/>
      <c r="AU381" s="126"/>
      <c r="AV381" s="126"/>
      <c r="AW381" s="126"/>
      <c r="AX381" s="126"/>
      <c r="AY381" s="126"/>
      <c r="AZ381" s="126"/>
      <c r="BA381" s="126"/>
      <c r="BB381" s="126"/>
      <c r="BC381" s="126"/>
      <c r="CF381" s="3"/>
      <c r="CG381" s="126"/>
      <c r="CH381" s="126"/>
      <c r="CI381" s="126"/>
      <c r="CJ381" s="126"/>
      <c r="CK381" s="126"/>
      <c r="CL381" s="126"/>
      <c r="CM381" s="126"/>
      <c r="CN381" s="126"/>
      <c r="CO381" s="126"/>
      <c r="CP381" s="126"/>
      <c r="CQ381" s="126"/>
      <c r="CR381" s="126"/>
      <c r="CS381" s="126"/>
      <c r="DV381" s="3"/>
      <c r="DW381" s="126"/>
      <c r="DX381" s="126"/>
      <c r="DY381" s="126"/>
      <c r="DZ381" s="126"/>
      <c r="EA381" s="126"/>
      <c r="EB381" s="126"/>
      <c r="EC381" s="126"/>
      <c r="ED381" s="126"/>
      <c r="EE381" s="126"/>
      <c r="EF381" s="126"/>
      <c r="EG381" s="126"/>
      <c r="EH381" s="126"/>
      <c r="EI381" s="126"/>
      <c r="FL381" s="3"/>
      <c r="FM381" s="3"/>
      <c r="FN381" s="3"/>
    </row>
    <row r="382" spans="1:170" ht="11.25" customHeight="1">
      <c r="A382" s="2"/>
      <c r="J382" s="43"/>
      <c r="K382" s="43"/>
      <c r="L382" s="43"/>
      <c r="M382" s="43"/>
      <c r="N382" s="43"/>
      <c r="O382" s="43"/>
      <c r="P382" s="43"/>
      <c r="Q382" s="43"/>
      <c r="R382" s="42"/>
      <c r="S382" s="42"/>
      <c r="T382" s="43"/>
      <c r="U382" s="43"/>
      <c r="V382" s="43"/>
      <c r="W382" s="42"/>
      <c r="AA382" s="42"/>
      <c r="AB382" s="42"/>
      <c r="AI382" s="42"/>
      <c r="AJ382" s="42"/>
      <c r="AN382" s="3"/>
      <c r="AO382" s="3"/>
      <c r="AP382" s="3"/>
      <c r="AQ382" s="127"/>
      <c r="AR382" s="127"/>
      <c r="AS382" s="127"/>
      <c r="AT382" s="127"/>
      <c r="AU382" s="127"/>
      <c r="AV382" s="127"/>
      <c r="AW382" s="127"/>
      <c r="AX382" s="127"/>
      <c r="AY382" s="127"/>
      <c r="AZ382" s="127"/>
      <c r="BA382" s="127"/>
      <c r="BB382" s="127"/>
      <c r="BC382" s="127"/>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3"/>
      <c r="CG382" s="127"/>
      <c r="CH382" s="127"/>
      <c r="CI382" s="127"/>
      <c r="CJ382" s="127"/>
      <c r="CK382" s="127"/>
      <c r="CL382" s="127"/>
      <c r="CM382" s="127"/>
      <c r="CN382" s="127"/>
      <c r="CO382" s="127"/>
      <c r="CP382" s="127"/>
      <c r="CQ382" s="127"/>
      <c r="CR382" s="127"/>
      <c r="CS382" s="127"/>
      <c r="CT382" s="40"/>
      <c r="CU382" s="40"/>
      <c r="CV382" s="40"/>
      <c r="CW382" s="40"/>
      <c r="CX382" s="40"/>
      <c r="CY382" s="40"/>
      <c r="CZ382" s="40"/>
      <c r="DA382" s="40"/>
      <c r="DB382" s="40"/>
      <c r="DC382" s="40"/>
      <c r="DD382" s="40"/>
      <c r="DE382" s="40"/>
      <c r="DF382" s="40"/>
      <c r="DG382" s="40"/>
      <c r="DH382" s="40"/>
      <c r="DI382" s="40"/>
      <c r="DJ382" s="40"/>
      <c r="DK382" s="40"/>
      <c r="DL382" s="40"/>
      <c r="DM382" s="40"/>
      <c r="DN382" s="40"/>
      <c r="DO382" s="40"/>
      <c r="DP382" s="40"/>
      <c r="DQ382" s="40"/>
      <c r="DR382" s="40"/>
      <c r="DS382" s="40"/>
      <c r="DT382" s="40"/>
      <c r="DU382" s="40"/>
      <c r="DV382" s="3"/>
      <c r="DW382" s="127"/>
      <c r="DX382" s="127"/>
      <c r="DY382" s="127"/>
      <c r="DZ382" s="127"/>
      <c r="EA382" s="127"/>
      <c r="EB382" s="127"/>
      <c r="EC382" s="127"/>
      <c r="ED382" s="127"/>
      <c r="EE382" s="127"/>
      <c r="EF382" s="127"/>
      <c r="EG382" s="127"/>
      <c r="EH382" s="127"/>
      <c r="EI382" s="127"/>
      <c r="EJ382" s="40"/>
      <c r="EK382" s="40"/>
      <c r="EL382" s="40"/>
      <c r="EM382" s="40"/>
      <c r="EN382" s="40"/>
      <c r="EO382" s="40"/>
      <c r="EP382" s="40"/>
      <c r="EQ382" s="40"/>
      <c r="ER382" s="40"/>
      <c r="ES382" s="40"/>
      <c r="ET382" s="40"/>
      <c r="EU382" s="40"/>
      <c r="EV382" s="40"/>
      <c r="EW382" s="40"/>
      <c r="EX382" s="40"/>
      <c r="EY382" s="40"/>
      <c r="EZ382" s="40"/>
      <c r="FA382" s="40"/>
      <c r="FB382" s="40"/>
      <c r="FC382" s="40"/>
      <c r="FD382" s="40"/>
      <c r="FE382" s="40"/>
      <c r="FF382" s="40"/>
      <c r="FG382" s="40"/>
      <c r="FH382" s="40"/>
      <c r="FI382" s="40"/>
      <c r="FJ382" s="40"/>
      <c r="FK382" s="40"/>
      <c r="FL382" s="3"/>
      <c r="FM382" s="3"/>
      <c r="FN382" s="3"/>
    </row>
    <row r="383" spans="1:170" ht="11.25" customHeight="1">
      <c r="A383" s="42"/>
      <c r="R383" s="42"/>
      <c r="S383" s="42"/>
      <c r="W383" s="42"/>
      <c r="X383" s="43"/>
      <c r="Y383" s="43"/>
      <c r="Z383" s="43"/>
      <c r="AA383" s="43"/>
      <c r="AB383" s="43"/>
      <c r="AC383" s="43"/>
      <c r="AD383" s="43"/>
      <c r="AE383" s="43"/>
      <c r="AF383" s="43"/>
      <c r="AG383" s="43"/>
      <c r="AH383" s="43"/>
      <c r="AI383" s="43"/>
      <c r="AJ383" s="43"/>
      <c r="AK383" s="43"/>
      <c r="AL383" s="43"/>
      <c r="AM383" s="43"/>
      <c r="AN383" s="3"/>
      <c r="AO383" s="3"/>
      <c r="AP383" s="3"/>
      <c r="AQ383" s="128"/>
      <c r="AR383" s="128"/>
      <c r="AS383" s="128"/>
      <c r="AT383" s="128"/>
      <c r="AU383" s="128"/>
      <c r="AV383" s="128"/>
      <c r="AW383" s="128"/>
      <c r="AX383" s="128"/>
      <c r="AY383" s="128"/>
      <c r="AZ383" s="128"/>
      <c r="BA383" s="128"/>
      <c r="BB383" s="128"/>
      <c r="BC383" s="128"/>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F383" s="3"/>
      <c r="CG383" s="128"/>
      <c r="CH383" s="128"/>
      <c r="CI383" s="128"/>
      <c r="CJ383" s="128"/>
      <c r="CK383" s="128"/>
      <c r="CL383" s="128"/>
      <c r="CM383" s="128"/>
      <c r="CN383" s="128"/>
      <c r="CO383" s="128"/>
      <c r="CP383" s="128"/>
      <c r="CQ383" s="128"/>
      <c r="CR383" s="128"/>
      <c r="CS383" s="128"/>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3"/>
      <c r="DW383" s="128"/>
      <c r="DX383" s="128"/>
      <c r="DY383" s="128"/>
      <c r="DZ383" s="128"/>
      <c r="EA383" s="128"/>
      <c r="EB383" s="128"/>
      <c r="EC383" s="128"/>
      <c r="ED383" s="128"/>
      <c r="EE383" s="128"/>
      <c r="EF383" s="128"/>
      <c r="EG383" s="128"/>
      <c r="EH383" s="128"/>
      <c r="EI383" s="128"/>
      <c r="EJ383" s="41"/>
      <c r="EK383" s="41"/>
      <c r="EL383" s="41"/>
      <c r="EM383" s="41"/>
      <c r="EN383" s="41"/>
      <c r="EO383" s="41"/>
      <c r="EP383" s="41"/>
      <c r="EQ383" s="41"/>
      <c r="ER383" s="41"/>
      <c r="ES383" s="41"/>
      <c r="ET383" s="41"/>
      <c r="EU383" s="41"/>
      <c r="EV383" s="41"/>
      <c r="EW383" s="41"/>
      <c r="EX383" s="41"/>
      <c r="EY383" s="41"/>
      <c r="EZ383" s="41"/>
      <c r="FA383" s="41"/>
      <c r="FB383" s="41"/>
      <c r="FC383" s="41"/>
      <c r="FD383" s="41"/>
      <c r="FE383" s="41"/>
      <c r="FF383" s="41"/>
      <c r="FG383" s="41"/>
      <c r="FH383" s="41"/>
      <c r="FI383" s="41"/>
      <c r="FJ383" s="41"/>
      <c r="FK383" s="41"/>
      <c r="FL383" s="3"/>
      <c r="FM383" s="3"/>
      <c r="FN383" s="3"/>
    </row>
    <row r="384" spans="1:170" ht="11.25" customHeight="1">
      <c r="A384" s="42"/>
      <c r="R384" s="42"/>
      <c r="S384" s="42"/>
      <c r="W384" s="42"/>
      <c r="AA384" s="42"/>
      <c r="AB384" s="42"/>
      <c r="AI384" s="42"/>
      <c r="AJ384" s="42"/>
      <c r="AN384" s="3"/>
      <c r="AO384" s="3"/>
      <c r="AP384" s="3"/>
      <c r="AQ384" s="126"/>
      <c r="AR384" s="126"/>
      <c r="AS384" s="126"/>
      <c r="AT384" s="126"/>
      <c r="AU384" s="126"/>
      <c r="AV384" s="126"/>
      <c r="AW384" s="126"/>
      <c r="AX384" s="126"/>
      <c r="AY384" s="126"/>
      <c r="AZ384" s="126"/>
      <c r="BA384" s="126"/>
      <c r="BB384" s="126"/>
      <c r="BC384" s="126"/>
      <c r="CF384" s="3"/>
      <c r="CG384" s="126"/>
      <c r="CH384" s="126"/>
      <c r="CI384" s="126"/>
      <c r="CJ384" s="126"/>
      <c r="CK384" s="126"/>
      <c r="CL384" s="126"/>
      <c r="CM384" s="126"/>
      <c r="CN384" s="126"/>
      <c r="CO384" s="126"/>
      <c r="CP384" s="126"/>
      <c r="CQ384" s="126"/>
      <c r="CR384" s="126"/>
      <c r="CS384" s="126"/>
      <c r="DV384" s="3"/>
      <c r="DW384" s="126"/>
      <c r="DX384" s="126"/>
      <c r="DY384" s="126"/>
      <c r="DZ384" s="126"/>
      <c r="EA384" s="126"/>
      <c r="EB384" s="126"/>
      <c r="EC384" s="126"/>
      <c r="ED384" s="126"/>
      <c r="EE384" s="126"/>
      <c r="EF384" s="126"/>
      <c r="EG384" s="126"/>
      <c r="EH384" s="126"/>
      <c r="EI384" s="126"/>
      <c r="FL384" s="3"/>
      <c r="FM384" s="3"/>
      <c r="FN384" s="3"/>
    </row>
    <row r="385" spans="1:170" ht="11.25" customHeight="1" thickBot="1">
      <c r="A385" s="42"/>
      <c r="R385" s="42"/>
      <c r="S385" s="42"/>
      <c r="W385" s="42"/>
      <c r="X385" s="43"/>
      <c r="Y385" s="43"/>
      <c r="Z385" s="43"/>
      <c r="AA385" s="43"/>
      <c r="AB385" s="43"/>
      <c r="AC385" s="43"/>
      <c r="AD385" s="43"/>
      <c r="AE385" s="43"/>
      <c r="AF385" s="43"/>
      <c r="AG385" s="43"/>
      <c r="AH385" s="43"/>
      <c r="AI385" s="43"/>
      <c r="AJ385" s="43"/>
      <c r="AK385" s="43"/>
      <c r="AL385" s="43"/>
      <c r="AM385" s="43"/>
      <c r="AN385" s="3"/>
      <c r="AO385" s="3"/>
      <c r="AP385" s="3"/>
      <c r="AQ385" s="127"/>
      <c r="AR385" s="127"/>
      <c r="AS385" s="127"/>
      <c r="AT385" s="127"/>
      <c r="AU385" s="127"/>
      <c r="AV385" s="127"/>
      <c r="AW385" s="127"/>
      <c r="AX385" s="127"/>
      <c r="AY385" s="127"/>
      <c r="AZ385" s="127"/>
      <c r="BA385" s="127"/>
      <c r="BB385" s="127"/>
      <c r="BC385" s="127"/>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3"/>
      <c r="CG385" s="127"/>
      <c r="CH385" s="127"/>
      <c r="CI385" s="127"/>
      <c r="CJ385" s="127"/>
      <c r="CK385" s="127"/>
      <c r="CL385" s="127"/>
      <c r="CM385" s="127"/>
      <c r="CN385" s="127"/>
      <c r="CO385" s="127"/>
      <c r="CP385" s="127"/>
      <c r="CQ385" s="127"/>
      <c r="CR385" s="127"/>
      <c r="CS385" s="127"/>
      <c r="CT385" s="40"/>
      <c r="CU385" s="40"/>
      <c r="CV385" s="40"/>
      <c r="CW385" s="40"/>
      <c r="CX385" s="40"/>
      <c r="CY385" s="40"/>
      <c r="CZ385" s="40"/>
      <c r="DA385" s="40"/>
      <c r="DB385" s="40"/>
      <c r="DC385" s="40"/>
      <c r="DD385" s="40"/>
      <c r="DE385" s="40"/>
      <c r="DF385" s="40"/>
      <c r="DG385" s="40"/>
      <c r="DH385" s="40"/>
      <c r="DI385" s="40"/>
      <c r="DJ385" s="40"/>
      <c r="DK385" s="40"/>
      <c r="DL385" s="40"/>
      <c r="DM385" s="40"/>
      <c r="DN385" s="40"/>
      <c r="DO385" s="40"/>
      <c r="DP385" s="40"/>
      <c r="DQ385" s="40"/>
      <c r="DR385" s="40"/>
      <c r="DS385" s="40"/>
      <c r="DT385" s="40"/>
      <c r="DU385" s="40"/>
      <c r="DV385" s="3"/>
      <c r="DW385" s="127"/>
      <c r="DX385" s="127"/>
      <c r="DY385" s="127"/>
      <c r="DZ385" s="127"/>
      <c r="EA385" s="127"/>
      <c r="EB385" s="127"/>
      <c r="EC385" s="127"/>
      <c r="ED385" s="127"/>
      <c r="EE385" s="127"/>
      <c r="EF385" s="127"/>
      <c r="EG385" s="127"/>
      <c r="EH385" s="127"/>
      <c r="EI385" s="127"/>
      <c r="EJ385" s="40"/>
      <c r="EK385" s="40"/>
      <c r="EL385" s="40"/>
      <c r="EM385" s="40"/>
      <c r="EN385" s="40"/>
      <c r="EO385" s="40"/>
      <c r="EP385" s="40"/>
      <c r="EQ385" s="40"/>
      <c r="ER385" s="40"/>
      <c r="ES385" s="40"/>
      <c r="ET385" s="40"/>
      <c r="EU385" s="40"/>
      <c r="EV385" s="40"/>
      <c r="EW385" s="40"/>
      <c r="EX385" s="40"/>
      <c r="EY385" s="40"/>
      <c r="EZ385" s="40"/>
      <c r="FA385" s="40"/>
      <c r="FB385" s="40"/>
      <c r="FC385" s="40"/>
      <c r="FD385" s="40"/>
      <c r="FE385" s="40"/>
      <c r="FF385" s="40"/>
      <c r="FG385" s="40"/>
      <c r="FH385" s="40"/>
      <c r="FI385" s="40"/>
      <c r="FJ385" s="40"/>
      <c r="FK385" s="40"/>
      <c r="FL385" s="3"/>
      <c r="FM385" s="3"/>
      <c r="FN385" s="3"/>
    </row>
    <row r="386" spans="1:170" ht="11.25" customHeight="1">
      <c r="A386" s="2"/>
      <c r="R386" s="42"/>
      <c r="S386" s="42"/>
      <c r="W386" s="42"/>
      <c r="AA386" s="42"/>
      <c r="AB386" s="42"/>
      <c r="AI386" s="42"/>
      <c r="AJ386" s="42"/>
      <c r="AN386" s="3"/>
      <c r="AO386" s="3"/>
      <c r="AP386" s="3"/>
      <c r="AQ386" s="154" t="str">
        <f>CONCATENATE($A330," ",$D330,","," ",$F328)</f>
        <v>Group: 6, Men's Singles</v>
      </c>
      <c r="AR386" s="155"/>
      <c r="AS386" s="155"/>
      <c r="AT386" s="155"/>
      <c r="AU386" s="155"/>
      <c r="AV386" s="155"/>
      <c r="AW386" s="155"/>
      <c r="AX386" s="155"/>
      <c r="AY386" s="155"/>
      <c r="AZ386" s="155"/>
      <c r="BA386" s="155"/>
      <c r="BB386" s="155"/>
      <c r="BC386" s="156"/>
      <c r="BD386" s="163">
        <f>A371</f>
        <v>7</v>
      </c>
      <c r="BE386" s="164"/>
      <c r="BF386" s="183" t="str">
        <f>C371</f>
        <v>A</v>
      </c>
      <c r="BG386" s="185" t="str">
        <f>IF(VLOOKUP($BF386,$A332:$C344,3,FALSE)=0,"",CONCATENATE(VLOOKUP(VLOOKUP($BF386,$A332:$C344,3,FALSE),Players!$C:$G,4,FALSE)," ",VLOOKUP($BF386,$A332:$C344,3,FALSE)," ",IF(ISERROR(VLOOKUP(VLOOKUP($BF386,$A332:$C344,3,FALSE),Players!$C:$G,5,FALSE)),"()",CONCATENATE("(",VLOOKUP(VLOOKUP($BF386,$A332:$C344,3,FALSE),Players!$C:$G,5,FALSE),")"))))</f>
        <v/>
      </c>
      <c r="BH386" s="186"/>
      <c r="BI386" s="186"/>
      <c r="BJ386" s="186"/>
      <c r="BK386" s="186"/>
      <c r="BL386" s="186"/>
      <c r="BM386" s="186"/>
      <c r="BN386" s="186"/>
      <c r="BO386" s="186"/>
      <c r="BP386" s="186"/>
      <c r="BQ386" s="186"/>
      <c r="BR386" s="186"/>
      <c r="BS386" s="186"/>
      <c r="BT386" s="186"/>
      <c r="BU386" s="187"/>
      <c r="BV386" s="170" t="str">
        <f>IF(D371&lt;&gt;"",D371,"")</f>
        <v/>
      </c>
      <c r="BW386" s="171"/>
      <c r="BX386" s="335" t="str">
        <f>IF(F371&lt;&gt;"",F371,"")</f>
        <v/>
      </c>
      <c r="BY386" s="171"/>
      <c r="BZ386" s="335" t="str">
        <f>IF(H371&lt;&gt;"",H371,"")</f>
        <v/>
      </c>
      <c r="CA386" s="171"/>
      <c r="CB386" s="335" t="str">
        <f>IF(J371&lt;&gt;"",J371,"")</f>
        <v/>
      </c>
      <c r="CC386" s="171"/>
      <c r="CD386" s="335" t="str">
        <f>IF(L371&lt;&gt;"",L371,"")</f>
        <v/>
      </c>
      <c r="CE386" s="337"/>
      <c r="CF386" s="174" t="str">
        <f>IF($CD386=$CD388,IF($CB386=$CB388,IF($BZ386&lt;&gt;"",IF($BZ386&gt;$BZ388,"W","L"),""),IF($CB386&gt;$CB388,"W","L")),IF($CD386&gt;$CD388,"W","L"))</f>
        <v/>
      </c>
      <c r="CG386" s="154" t="str">
        <f>CONCATENATE($A330," ",$D330,","," ",$F328)</f>
        <v>Group: 6, Men's Singles</v>
      </c>
      <c r="CH386" s="155"/>
      <c r="CI386" s="155"/>
      <c r="CJ386" s="155"/>
      <c r="CK386" s="155"/>
      <c r="CL386" s="155"/>
      <c r="CM386" s="155"/>
      <c r="CN386" s="155"/>
      <c r="CO386" s="155"/>
      <c r="CP386" s="155"/>
      <c r="CQ386" s="155"/>
      <c r="CR386" s="155"/>
      <c r="CS386" s="156"/>
      <c r="CT386" s="163">
        <f>O371</f>
        <v>14</v>
      </c>
      <c r="CU386" s="164"/>
      <c r="CV386" s="183" t="str">
        <f>Q371</f>
        <v>B</v>
      </c>
      <c r="CW386" s="185" t="str">
        <f>IF(VLOOKUP($CV386,$A332:$C344,3,FALSE)=0,"",CONCATENATE(VLOOKUP(VLOOKUP($CV386,$A332:$C344,3,FALSE),Players!$C:$G,4,FALSE)," ",VLOOKUP($CV386,$A332:$C344,3,FALSE)," ",IF(ISERROR(VLOOKUP(VLOOKUP($CV386,$A332:$C344,3,FALSE),Players!$C:$G,5,FALSE)),"()",CONCATENATE("(",VLOOKUP(VLOOKUP($CV386,$A332:$C344,3,FALSE),Players!$C:$G,5,FALSE),")"))))</f>
        <v/>
      </c>
      <c r="CX386" s="186"/>
      <c r="CY386" s="186"/>
      <c r="CZ386" s="186"/>
      <c r="DA386" s="186"/>
      <c r="DB386" s="186"/>
      <c r="DC386" s="186"/>
      <c r="DD386" s="186"/>
      <c r="DE386" s="186"/>
      <c r="DF386" s="186"/>
      <c r="DG386" s="186"/>
      <c r="DH386" s="186"/>
      <c r="DI386" s="186"/>
      <c r="DJ386" s="186"/>
      <c r="DK386" s="187"/>
      <c r="DL386" s="170" t="str">
        <f>IF(R371&lt;&gt;"",R371,"")</f>
        <v/>
      </c>
      <c r="DM386" s="171"/>
      <c r="DN386" s="335" t="str">
        <f>IF(T371&lt;&gt;"",T371,"")</f>
        <v/>
      </c>
      <c r="DO386" s="171"/>
      <c r="DP386" s="335" t="str">
        <f>IF(V371&lt;&gt;"",V371,"")</f>
        <v/>
      </c>
      <c r="DQ386" s="171"/>
      <c r="DR386" s="335" t="str">
        <f>IF(X371&lt;&gt;"",X371,"")</f>
        <v/>
      </c>
      <c r="DS386" s="171"/>
      <c r="DT386" s="335" t="str">
        <f>IF(Z371&lt;&gt;"",Z371,"")</f>
        <v/>
      </c>
      <c r="DU386" s="337"/>
      <c r="DV386" s="174" t="str">
        <f>IF($DT386=$DT388,IF($DR386=$DR388,IF($DP386&lt;&gt;"",IF($DP386&gt;$DP388,"W","L"),""),IF($DR386&gt;$DR388,"W","L")),IF($DT386&gt;$DT388,"W","L"))</f>
        <v/>
      </c>
      <c r="DW386" s="154" t="str">
        <f>CONCATENATE($A330," ",$D330,","," ",$F328)</f>
        <v>Group: 6, Men's Singles</v>
      </c>
      <c r="DX386" s="155"/>
      <c r="DY386" s="155"/>
      <c r="DZ386" s="155"/>
      <c r="EA386" s="155"/>
      <c r="EB386" s="155"/>
      <c r="EC386" s="155"/>
      <c r="ED386" s="155"/>
      <c r="EE386" s="155"/>
      <c r="EF386" s="155"/>
      <c r="EG386" s="155"/>
      <c r="EH386" s="155"/>
      <c r="EI386" s="156"/>
      <c r="EJ386" s="163">
        <f>AC371</f>
        <v>21</v>
      </c>
      <c r="EK386" s="164"/>
      <c r="EL386" s="183" t="str">
        <f>AE371</f>
        <v>B</v>
      </c>
      <c r="EM386" s="185" t="str">
        <f>IF(VLOOKUP($EL386,$A332:$C344,3,FALSE)=0,"",CONCATENATE(VLOOKUP(VLOOKUP($EL386,$A332:$C344,3,FALSE),Players!$C:$G,4,FALSE)," ",VLOOKUP($EL386,$A332:$C344,3,FALSE)," ",IF(ISERROR(VLOOKUP(VLOOKUP($EL386,$A332:$C344,3,FALSE),Players!$C:$G,5,FALSE)),"()",CONCATENATE("(",VLOOKUP(VLOOKUP($EL386,$A332:$C344,3,FALSE),Players!$C:$G,5,FALSE),")"))))</f>
        <v/>
      </c>
      <c r="EN386" s="186"/>
      <c r="EO386" s="186"/>
      <c r="EP386" s="186"/>
      <c r="EQ386" s="186"/>
      <c r="ER386" s="186"/>
      <c r="ES386" s="186"/>
      <c r="ET386" s="186"/>
      <c r="EU386" s="186"/>
      <c r="EV386" s="186"/>
      <c r="EW386" s="186"/>
      <c r="EX386" s="186"/>
      <c r="EY386" s="186"/>
      <c r="EZ386" s="186"/>
      <c r="FA386" s="187"/>
      <c r="FB386" s="170" t="str">
        <f>IF(AF371&lt;&gt;"",AF371,"")</f>
        <v/>
      </c>
      <c r="FC386" s="171"/>
      <c r="FD386" s="335" t="str">
        <f>IF(AH371&lt;&gt;"",AH371,"")</f>
        <v/>
      </c>
      <c r="FE386" s="171"/>
      <c r="FF386" s="335" t="str">
        <f>IF(AJ371&lt;&gt;"",AJ371,"")</f>
        <v/>
      </c>
      <c r="FG386" s="171"/>
      <c r="FH386" s="335" t="str">
        <f>IF(AL371&lt;&gt;"",AL371,"")</f>
        <v/>
      </c>
      <c r="FI386" s="171"/>
      <c r="FJ386" s="335" t="str">
        <f>IF(AN371&lt;&gt;"",AN371,"")</f>
        <v/>
      </c>
      <c r="FK386" s="337"/>
      <c r="FL386" s="174" t="str">
        <f>IF($FJ386=$FJ388,IF($FH386=$FH388,IF($FF386&lt;&gt;"",IF($FF386&gt;$FF388,"W","L"),""),IF($FH386&gt;$FH388,"W","L")),IF($FJ386&gt;$FJ388,"W","L"))</f>
        <v/>
      </c>
      <c r="FM386" s="3"/>
      <c r="FN386" s="3"/>
    </row>
    <row r="387" spans="1:170" ht="11.25" customHeight="1">
      <c r="R387" s="42"/>
      <c r="S387" s="42"/>
      <c r="W387" s="42"/>
      <c r="X387" s="43"/>
      <c r="Y387" s="43"/>
      <c r="Z387" s="43"/>
      <c r="AA387" s="43"/>
      <c r="AB387" s="43"/>
      <c r="AC387" s="43"/>
      <c r="AD387" s="43"/>
      <c r="AE387" s="43"/>
      <c r="AF387" s="43"/>
      <c r="AG387" s="43"/>
      <c r="AH387" s="43"/>
      <c r="AI387" s="43"/>
      <c r="AJ387" s="43"/>
      <c r="AK387" s="43"/>
      <c r="AL387" s="43"/>
      <c r="AM387" s="43"/>
      <c r="AN387" s="3"/>
      <c r="AO387" s="3"/>
      <c r="AP387" s="3"/>
      <c r="AQ387" s="157"/>
      <c r="AR387" s="158"/>
      <c r="AS387" s="158"/>
      <c r="AT387" s="158"/>
      <c r="AU387" s="158"/>
      <c r="AV387" s="158"/>
      <c r="AW387" s="158"/>
      <c r="AX387" s="158"/>
      <c r="AY387" s="158"/>
      <c r="AZ387" s="158"/>
      <c r="BA387" s="158"/>
      <c r="BB387" s="158"/>
      <c r="BC387" s="159"/>
      <c r="BD387" s="165"/>
      <c r="BE387" s="166"/>
      <c r="BF387" s="184"/>
      <c r="BG387" s="188"/>
      <c r="BH387" s="189"/>
      <c r="BI387" s="189"/>
      <c r="BJ387" s="189"/>
      <c r="BK387" s="189"/>
      <c r="BL387" s="189"/>
      <c r="BM387" s="189"/>
      <c r="BN387" s="189"/>
      <c r="BO387" s="189"/>
      <c r="BP387" s="189"/>
      <c r="BQ387" s="189"/>
      <c r="BR387" s="189"/>
      <c r="BS387" s="189"/>
      <c r="BT387" s="189"/>
      <c r="BU387" s="190"/>
      <c r="BV387" s="172"/>
      <c r="BW387" s="173"/>
      <c r="BX387" s="336"/>
      <c r="BY387" s="173"/>
      <c r="BZ387" s="336"/>
      <c r="CA387" s="173"/>
      <c r="CB387" s="336"/>
      <c r="CC387" s="173"/>
      <c r="CD387" s="336"/>
      <c r="CE387" s="338"/>
      <c r="CF387" s="174"/>
      <c r="CG387" s="157"/>
      <c r="CH387" s="158"/>
      <c r="CI387" s="158"/>
      <c r="CJ387" s="158"/>
      <c r="CK387" s="158"/>
      <c r="CL387" s="158"/>
      <c r="CM387" s="158"/>
      <c r="CN387" s="158"/>
      <c r="CO387" s="158"/>
      <c r="CP387" s="158"/>
      <c r="CQ387" s="158"/>
      <c r="CR387" s="158"/>
      <c r="CS387" s="159"/>
      <c r="CT387" s="165"/>
      <c r="CU387" s="166"/>
      <c r="CV387" s="184"/>
      <c r="CW387" s="188"/>
      <c r="CX387" s="189"/>
      <c r="CY387" s="189"/>
      <c r="CZ387" s="189"/>
      <c r="DA387" s="189"/>
      <c r="DB387" s="189"/>
      <c r="DC387" s="189"/>
      <c r="DD387" s="189"/>
      <c r="DE387" s="189"/>
      <c r="DF387" s="189"/>
      <c r="DG387" s="189"/>
      <c r="DH387" s="189"/>
      <c r="DI387" s="189"/>
      <c r="DJ387" s="189"/>
      <c r="DK387" s="190"/>
      <c r="DL387" s="172"/>
      <c r="DM387" s="173"/>
      <c r="DN387" s="336"/>
      <c r="DO387" s="173"/>
      <c r="DP387" s="336"/>
      <c r="DQ387" s="173"/>
      <c r="DR387" s="336"/>
      <c r="DS387" s="173"/>
      <c r="DT387" s="336"/>
      <c r="DU387" s="338"/>
      <c r="DV387" s="174"/>
      <c r="DW387" s="157"/>
      <c r="DX387" s="158"/>
      <c r="DY387" s="158"/>
      <c r="DZ387" s="158"/>
      <c r="EA387" s="158"/>
      <c r="EB387" s="158"/>
      <c r="EC387" s="158"/>
      <c r="ED387" s="158"/>
      <c r="EE387" s="158"/>
      <c r="EF387" s="158"/>
      <c r="EG387" s="158"/>
      <c r="EH387" s="158"/>
      <c r="EI387" s="159"/>
      <c r="EJ387" s="165"/>
      <c r="EK387" s="166"/>
      <c r="EL387" s="184"/>
      <c r="EM387" s="188"/>
      <c r="EN387" s="189"/>
      <c r="EO387" s="189"/>
      <c r="EP387" s="189"/>
      <c r="EQ387" s="189"/>
      <c r="ER387" s="189"/>
      <c r="ES387" s="189"/>
      <c r="ET387" s="189"/>
      <c r="EU387" s="189"/>
      <c r="EV387" s="189"/>
      <c r="EW387" s="189"/>
      <c r="EX387" s="189"/>
      <c r="EY387" s="189"/>
      <c r="EZ387" s="189"/>
      <c r="FA387" s="190"/>
      <c r="FB387" s="172"/>
      <c r="FC387" s="173"/>
      <c r="FD387" s="336"/>
      <c r="FE387" s="173"/>
      <c r="FF387" s="336"/>
      <c r="FG387" s="173"/>
      <c r="FH387" s="336"/>
      <c r="FI387" s="173"/>
      <c r="FJ387" s="336"/>
      <c r="FK387" s="338"/>
      <c r="FL387" s="174"/>
      <c r="FM387" s="3"/>
      <c r="FN387" s="3"/>
    </row>
    <row r="388" spans="1:170" ht="11.25" customHeight="1">
      <c r="A388" s="2"/>
      <c r="R388" s="42"/>
      <c r="S388" s="42"/>
      <c r="W388" s="42"/>
      <c r="AA388" s="42"/>
      <c r="AB388" s="42"/>
      <c r="AI388" s="42"/>
      <c r="AJ388" s="42"/>
      <c r="AN388" s="3"/>
      <c r="AO388" s="3"/>
      <c r="AP388" s="3"/>
      <c r="AQ388" s="157"/>
      <c r="AR388" s="158"/>
      <c r="AS388" s="158"/>
      <c r="AT388" s="158"/>
      <c r="AU388" s="158"/>
      <c r="AV388" s="158"/>
      <c r="AW388" s="158"/>
      <c r="AX388" s="158"/>
      <c r="AY388" s="158"/>
      <c r="AZ388" s="158"/>
      <c r="BA388" s="158"/>
      <c r="BB388" s="158"/>
      <c r="BC388" s="159"/>
      <c r="BD388" s="165"/>
      <c r="BE388" s="166"/>
      <c r="BF388" s="175" t="str">
        <f>C373</f>
        <v>E</v>
      </c>
      <c r="BG388" s="177" t="str">
        <f>IF(VLOOKUP($BF388,$A332:$C344,3,FALSE)=0,"",CONCATENATE(VLOOKUP(VLOOKUP($BF388,$A332:$C344,3,FALSE),Players!$C:$G,4,FALSE)," ",VLOOKUP($BF388,$A332:$C344,3,FALSE)," ",IF(ISERROR(VLOOKUP(VLOOKUP($BF388,$A332:$C344,3,FALSE),Players!$C:$G,5,FALSE)),"()",CONCATENATE("(",VLOOKUP(VLOOKUP($BF388,$A332:$C344,3,FALSE),Players!$C:$G,5,FALSE),")"))))</f>
        <v/>
      </c>
      <c r="BH388" s="178"/>
      <c r="BI388" s="178"/>
      <c r="BJ388" s="178"/>
      <c r="BK388" s="178"/>
      <c r="BL388" s="178"/>
      <c r="BM388" s="178"/>
      <c r="BN388" s="178"/>
      <c r="BO388" s="178"/>
      <c r="BP388" s="178"/>
      <c r="BQ388" s="178"/>
      <c r="BR388" s="178"/>
      <c r="BS388" s="178"/>
      <c r="BT388" s="178"/>
      <c r="BU388" s="179"/>
      <c r="BV388" s="150" t="str">
        <f>IF(D373&lt;&gt;"",D373,"")</f>
        <v/>
      </c>
      <c r="BW388" s="151"/>
      <c r="BX388" s="288" t="str">
        <f>IF(F373&lt;&gt;"",F373,"")</f>
        <v/>
      </c>
      <c r="BY388" s="151"/>
      <c r="BZ388" s="288" t="str">
        <f>IF(H373&lt;&gt;"",H373,"")</f>
        <v/>
      </c>
      <c r="CA388" s="151"/>
      <c r="CB388" s="288" t="str">
        <f>IF(J373&lt;&gt;"",J373,"")</f>
        <v/>
      </c>
      <c r="CC388" s="151"/>
      <c r="CD388" s="288" t="str">
        <f>IF(L373&lt;&gt;"",L373,"")</f>
        <v/>
      </c>
      <c r="CE388" s="332"/>
      <c r="CF388" s="174" t="str">
        <f>IF($CF386&lt;&gt;"",IF(CF386="W","L","W"),"")</f>
        <v/>
      </c>
      <c r="CG388" s="157"/>
      <c r="CH388" s="158"/>
      <c r="CI388" s="158"/>
      <c r="CJ388" s="158"/>
      <c r="CK388" s="158"/>
      <c r="CL388" s="158"/>
      <c r="CM388" s="158"/>
      <c r="CN388" s="158"/>
      <c r="CO388" s="158"/>
      <c r="CP388" s="158"/>
      <c r="CQ388" s="158"/>
      <c r="CR388" s="158"/>
      <c r="CS388" s="159"/>
      <c r="CT388" s="165"/>
      <c r="CU388" s="166"/>
      <c r="CV388" s="175" t="str">
        <f>Q373</f>
        <v>D</v>
      </c>
      <c r="CW388" s="177" t="str">
        <f>IF(VLOOKUP($CV388,$A332:$C344,3,FALSE)=0,"",CONCATENATE(VLOOKUP(VLOOKUP($CV388,$A332:$C344,3,FALSE),Players!$C:$G,4,FALSE)," ",VLOOKUP($CV388,$A332:$C344,3,FALSE)," ",IF(ISERROR(VLOOKUP(VLOOKUP($CV388,$A332:$C344,3,FALSE),Players!$C:$G,5,FALSE)),"()",CONCATENATE("(",VLOOKUP(VLOOKUP($CV388,$A332:$C344,3,FALSE),Players!$C:$G,5,FALSE),")"))))</f>
        <v/>
      </c>
      <c r="CX388" s="178"/>
      <c r="CY388" s="178"/>
      <c r="CZ388" s="178"/>
      <c r="DA388" s="178"/>
      <c r="DB388" s="178"/>
      <c r="DC388" s="178"/>
      <c r="DD388" s="178"/>
      <c r="DE388" s="178"/>
      <c r="DF388" s="178"/>
      <c r="DG388" s="178"/>
      <c r="DH388" s="178"/>
      <c r="DI388" s="178"/>
      <c r="DJ388" s="178"/>
      <c r="DK388" s="179"/>
      <c r="DL388" s="150" t="str">
        <f>IF(R373&lt;&gt;"",R373,"")</f>
        <v/>
      </c>
      <c r="DM388" s="151"/>
      <c r="DN388" s="288" t="str">
        <f>IF(T373&lt;&gt;"",T373,"")</f>
        <v/>
      </c>
      <c r="DO388" s="151"/>
      <c r="DP388" s="288" t="str">
        <f>IF(V373&lt;&gt;"",V373,"")</f>
        <v/>
      </c>
      <c r="DQ388" s="151"/>
      <c r="DR388" s="288" t="str">
        <f>IF(X373&lt;&gt;"",X373,"")</f>
        <v/>
      </c>
      <c r="DS388" s="151"/>
      <c r="DT388" s="288" t="str">
        <f>IF(Z373&lt;&gt;"",Z373,"")</f>
        <v/>
      </c>
      <c r="DU388" s="332"/>
      <c r="DV388" s="174" t="str">
        <f>IF($DV386&lt;&gt;"",IF(DV386="W","L","W"),"")</f>
        <v/>
      </c>
      <c r="DW388" s="157"/>
      <c r="DX388" s="158"/>
      <c r="DY388" s="158"/>
      <c r="DZ388" s="158"/>
      <c r="EA388" s="158"/>
      <c r="EB388" s="158"/>
      <c r="EC388" s="158"/>
      <c r="ED388" s="158"/>
      <c r="EE388" s="158"/>
      <c r="EF388" s="158"/>
      <c r="EG388" s="158"/>
      <c r="EH388" s="158"/>
      <c r="EI388" s="159"/>
      <c r="EJ388" s="165"/>
      <c r="EK388" s="166"/>
      <c r="EL388" s="175" t="str">
        <f>AE373</f>
        <v>C</v>
      </c>
      <c r="EM388" s="177" t="str">
        <f>IF(VLOOKUP($EL388,$A332:$C344,3,FALSE)=0,"",CONCATENATE(VLOOKUP(VLOOKUP($EL388,$A332:$C344,3,FALSE),Players!$C:$G,4,FALSE)," ",VLOOKUP($EL388,$A332:$C344,3,FALSE)," ",IF(ISERROR(VLOOKUP(VLOOKUP($EL388,$A332:$C344,3,FALSE),Players!$C:$G,5,FALSE)),"()",CONCATENATE("(",VLOOKUP(VLOOKUP($EL388,$A332:$C344,3,FALSE),Players!$C:$G,5,FALSE),")"))))</f>
        <v/>
      </c>
      <c r="EN388" s="178"/>
      <c r="EO388" s="178"/>
      <c r="EP388" s="178"/>
      <c r="EQ388" s="178"/>
      <c r="ER388" s="178"/>
      <c r="ES388" s="178"/>
      <c r="ET388" s="178"/>
      <c r="EU388" s="178"/>
      <c r="EV388" s="178"/>
      <c r="EW388" s="178"/>
      <c r="EX388" s="178"/>
      <c r="EY388" s="178"/>
      <c r="EZ388" s="178"/>
      <c r="FA388" s="179"/>
      <c r="FB388" s="150" t="str">
        <f>IF(AF373&lt;&gt;"",AF373,"")</f>
        <v/>
      </c>
      <c r="FC388" s="151"/>
      <c r="FD388" s="288" t="str">
        <f>IF(AH373&lt;&gt;"",AH373,"")</f>
        <v/>
      </c>
      <c r="FE388" s="151"/>
      <c r="FF388" s="288" t="str">
        <f>IF(AJ373&lt;&gt;"",AJ373,"")</f>
        <v/>
      </c>
      <c r="FG388" s="151"/>
      <c r="FH388" s="288" t="str">
        <f>IF(AL373&lt;&gt;"",AL373,"")</f>
        <v/>
      </c>
      <c r="FI388" s="151"/>
      <c r="FJ388" s="288" t="str">
        <f>IF(AN373&lt;&gt;"",AN373,"")</f>
        <v/>
      </c>
      <c r="FK388" s="332"/>
      <c r="FL388" s="174" t="str">
        <f>IF($FL386&lt;&gt;"",IF(FL386="W","L","W"),"")</f>
        <v/>
      </c>
      <c r="FM388" s="3"/>
      <c r="FN388" s="3"/>
    </row>
    <row r="389" spans="1:170" ht="11.25" customHeight="1" thickBot="1">
      <c r="A389" s="2"/>
      <c r="R389" s="42"/>
      <c r="S389" s="42"/>
      <c r="W389" s="42"/>
      <c r="X389" s="43"/>
      <c r="Y389" s="43"/>
      <c r="Z389" s="43"/>
      <c r="AA389" s="43"/>
      <c r="AB389" s="43"/>
      <c r="AC389" s="43"/>
      <c r="AD389" s="43"/>
      <c r="AE389" s="43"/>
      <c r="AF389" s="43"/>
      <c r="AG389" s="43"/>
      <c r="AH389" s="43"/>
      <c r="AI389" s="43"/>
      <c r="AJ389" s="43"/>
      <c r="AK389" s="43"/>
      <c r="AL389" s="43"/>
      <c r="AM389" s="43"/>
      <c r="AN389" s="3"/>
      <c r="AO389" s="3"/>
      <c r="AP389" s="3"/>
      <c r="AQ389" s="160"/>
      <c r="AR389" s="161"/>
      <c r="AS389" s="161"/>
      <c r="AT389" s="161"/>
      <c r="AU389" s="161"/>
      <c r="AV389" s="161"/>
      <c r="AW389" s="161"/>
      <c r="AX389" s="161"/>
      <c r="AY389" s="161"/>
      <c r="AZ389" s="161"/>
      <c r="BA389" s="161"/>
      <c r="BB389" s="161"/>
      <c r="BC389" s="162"/>
      <c r="BD389" s="167"/>
      <c r="BE389" s="168"/>
      <c r="BF389" s="176"/>
      <c r="BG389" s="180"/>
      <c r="BH389" s="181"/>
      <c r="BI389" s="181"/>
      <c r="BJ389" s="181"/>
      <c r="BK389" s="181"/>
      <c r="BL389" s="181"/>
      <c r="BM389" s="181"/>
      <c r="BN389" s="181"/>
      <c r="BO389" s="181"/>
      <c r="BP389" s="181"/>
      <c r="BQ389" s="181"/>
      <c r="BR389" s="181"/>
      <c r="BS389" s="181"/>
      <c r="BT389" s="181"/>
      <c r="BU389" s="182"/>
      <c r="BV389" s="152"/>
      <c r="BW389" s="153"/>
      <c r="BX389" s="333"/>
      <c r="BY389" s="153"/>
      <c r="BZ389" s="333"/>
      <c r="CA389" s="153"/>
      <c r="CB389" s="333"/>
      <c r="CC389" s="153"/>
      <c r="CD389" s="333"/>
      <c r="CE389" s="334"/>
      <c r="CF389" s="174"/>
      <c r="CG389" s="160"/>
      <c r="CH389" s="161"/>
      <c r="CI389" s="161"/>
      <c r="CJ389" s="161"/>
      <c r="CK389" s="161"/>
      <c r="CL389" s="161"/>
      <c r="CM389" s="161"/>
      <c r="CN389" s="161"/>
      <c r="CO389" s="161"/>
      <c r="CP389" s="161"/>
      <c r="CQ389" s="161"/>
      <c r="CR389" s="161"/>
      <c r="CS389" s="162"/>
      <c r="CT389" s="167"/>
      <c r="CU389" s="168"/>
      <c r="CV389" s="176"/>
      <c r="CW389" s="180"/>
      <c r="CX389" s="181"/>
      <c r="CY389" s="181"/>
      <c r="CZ389" s="181"/>
      <c r="DA389" s="181"/>
      <c r="DB389" s="181"/>
      <c r="DC389" s="181"/>
      <c r="DD389" s="181"/>
      <c r="DE389" s="181"/>
      <c r="DF389" s="181"/>
      <c r="DG389" s="181"/>
      <c r="DH389" s="181"/>
      <c r="DI389" s="181"/>
      <c r="DJ389" s="181"/>
      <c r="DK389" s="182"/>
      <c r="DL389" s="152"/>
      <c r="DM389" s="153"/>
      <c r="DN389" s="333"/>
      <c r="DO389" s="153"/>
      <c r="DP389" s="333"/>
      <c r="DQ389" s="153"/>
      <c r="DR389" s="333"/>
      <c r="DS389" s="153"/>
      <c r="DT389" s="333"/>
      <c r="DU389" s="334"/>
      <c r="DV389" s="174"/>
      <c r="DW389" s="160"/>
      <c r="DX389" s="161"/>
      <c r="DY389" s="161"/>
      <c r="DZ389" s="161"/>
      <c r="EA389" s="161"/>
      <c r="EB389" s="161"/>
      <c r="EC389" s="161"/>
      <c r="ED389" s="161"/>
      <c r="EE389" s="161"/>
      <c r="EF389" s="161"/>
      <c r="EG389" s="161"/>
      <c r="EH389" s="161"/>
      <c r="EI389" s="162"/>
      <c r="EJ389" s="167"/>
      <c r="EK389" s="168"/>
      <c r="EL389" s="176"/>
      <c r="EM389" s="180"/>
      <c r="EN389" s="181"/>
      <c r="EO389" s="181"/>
      <c r="EP389" s="181"/>
      <c r="EQ389" s="181"/>
      <c r="ER389" s="181"/>
      <c r="ES389" s="181"/>
      <c r="ET389" s="181"/>
      <c r="EU389" s="181"/>
      <c r="EV389" s="181"/>
      <c r="EW389" s="181"/>
      <c r="EX389" s="181"/>
      <c r="EY389" s="181"/>
      <c r="EZ389" s="181"/>
      <c r="FA389" s="182"/>
      <c r="FB389" s="152"/>
      <c r="FC389" s="153"/>
      <c r="FD389" s="333"/>
      <c r="FE389" s="153"/>
      <c r="FF389" s="333"/>
      <c r="FG389" s="153"/>
      <c r="FH389" s="333"/>
      <c r="FI389" s="153"/>
      <c r="FJ389" s="333"/>
      <c r="FK389" s="334"/>
      <c r="FL389" s="174"/>
      <c r="FM389" s="3"/>
      <c r="FN389" s="3"/>
    </row>
    <row r="390" spans="1:170" ht="11.25" customHeight="1" thickBot="1">
      <c r="A390" s="2"/>
      <c r="R390" s="42"/>
      <c r="S390" s="42"/>
      <c r="W390" s="42"/>
      <c r="AA390" s="42"/>
      <c r="AB390" s="42"/>
      <c r="AI390" s="42"/>
      <c r="AJ390" s="42"/>
      <c r="AN390" s="3"/>
      <c r="AO390" s="3"/>
      <c r="AP390" s="3"/>
      <c r="AQ390" s="129"/>
      <c r="AR390" s="129"/>
      <c r="AS390" s="129"/>
      <c r="AT390" s="129"/>
      <c r="AU390" s="129"/>
      <c r="AV390" s="129"/>
      <c r="AW390" s="129"/>
      <c r="AX390" s="129"/>
      <c r="AY390" s="129"/>
      <c r="AZ390" s="129"/>
      <c r="BA390" s="129"/>
      <c r="BB390" s="129"/>
      <c r="BC390" s="129"/>
      <c r="BD390" s="3"/>
      <c r="BE390" s="3"/>
      <c r="BF390" s="3"/>
      <c r="BG390" s="3"/>
      <c r="BH390" s="3"/>
      <c r="BI390" s="3"/>
      <c r="BJ390" s="3"/>
      <c r="BK390" s="3"/>
      <c r="BL390" s="3"/>
      <c r="BM390" s="3"/>
      <c r="BN390" s="3"/>
      <c r="BO390" s="3"/>
      <c r="BP390" s="3"/>
      <c r="BQ390" s="3"/>
      <c r="BR390" s="3"/>
      <c r="BS390" s="3"/>
      <c r="BT390" s="3"/>
      <c r="BU390" s="3"/>
      <c r="BV390" s="169" t="str">
        <f>IF(CF386&lt;&gt;"",IF(AND(AND(BV386&gt;-1,BV388&gt;-1),OR(BV386&gt;10,BV388&gt;10),ABS(BV386-BV388)&gt;1,IF(OR(BV386&gt;11,BV388&gt;11),ABS(BV386-BV388)=2,TRUE),BV386=INT(BV386),BV388=INT(BV388)),"","Error"),"")</f>
        <v/>
      </c>
      <c r="BW390" s="169"/>
      <c r="BX390" s="169" t="str">
        <f>IF(CF386&lt;&gt;"",IF(AND(AND(BX386&gt;-1,BX388&gt;-1),OR(BX386&gt;10,BX388&gt;10),ABS(BX386-BX388)&gt;1,IF(OR(BX386&gt;11,BX388&gt;11),ABS(BX386-BX388)=2,TRUE),BX386=INT(BX386),BX388=INT(BX388)),"","Error"),"")</f>
        <v/>
      </c>
      <c r="BY390" s="169"/>
      <c r="BZ390" s="169" t="str">
        <f>IF(CF386&lt;&gt;"",IF(AND(AND(BZ386&gt;-1,BZ388&gt;-1),OR(BZ386&gt;10,BZ388&gt;10),ABS(BZ386-BZ388)&gt;1,IF(OR(BZ386&gt;11,BZ388&gt;11),ABS(BZ386-BZ388)=2,TRUE),BZ386=INT(BZ386),BZ388=INT(BZ388)),"","Error"),"")</f>
        <v/>
      </c>
      <c r="CA390" s="169"/>
      <c r="CB390" s="169" t="str">
        <f>IF(AND(CF386&lt;&gt;"",CB386&lt;&gt;""),IF(AND(AND(CB386&gt;-1,CB388&gt;-1),OR(CB386&gt;10,CB388&gt;10),ABS(CB386-CB388)&gt;1,IF(OR(CB386&gt;11,CB388&gt;11),ABS(CB386-CB388)=2,TRUE),CB386=INT(CB386),CB388=INT(CB388)),"","Error"),"")</f>
        <v/>
      </c>
      <c r="CC390" s="169"/>
      <c r="CD390" s="169" t="str">
        <f>IF(AND(CF386&lt;&gt;"",CD386&lt;&gt;""),IF(AND(AND(CD386&gt;-1,CD388&gt;-1),OR(CD386&gt;10,CD388&gt;10),ABS(CD386-CD388)&gt;1,IF(OR(CD386&gt;11,CD388&gt;11),ABS(CD386-CD388)=2,TRUE),CD386=INT(CD386),CD388=INT(CD388)),"","Error"),"")</f>
        <v/>
      </c>
      <c r="CE390" s="169"/>
      <c r="CF390" s="3"/>
      <c r="CG390" s="129"/>
      <c r="CH390" s="129"/>
      <c r="CI390" s="129"/>
      <c r="CJ390" s="129"/>
      <c r="CK390" s="129"/>
      <c r="CL390" s="129"/>
      <c r="CM390" s="129"/>
      <c r="CN390" s="129"/>
      <c r="CO390" s="129"/>
      <c r="CP390" s="129"/>
      <c r="CQ390" s="129"/>
      <c r="CR390" s="129"/>
      <c r="CS390" s="129"/>
      <c r="CT390" s="3"/>
      <c r="CU390" s="3"/>
      <c r="CV390" s="3"/>
      <c r="CW390" s="3"/>
      <c r="CX390" s="3"/>
      <c r="CY390" s="3"/>
      <c r="CZ390" s="3"/>
      <c r="DA390" s="3"/>
      <c r="DB390" s="3"/>
      <c r="DC390" s="3"/>
      <c r="DD390" s="3"/>
      <c r="DE390" s="3"/>
      <c r="DF390" s="3"/>
      <c r="DG390" s="3"/>
      <c r="DH390" s="3"/>
      <c r="DI390" s="3"/>
      <c r="DJ390" s="3"/>
      <c r="DK390" s="3"/>
      <c r="DL390" s="169" t="str">
        <f>IF(DV386&lt;&gt;"",IF(AND(AND(DL386&gt;-1,DL388&gt;-1),OR(DL386&gt;10,DL388&gt;10),ABS(DL386-DL388)&gt;1,IF(OR(DL386&gt;11,DL388&gt;11),ABS(DL386-DL388)=2,TRUE),DL386=INT(DL386),DL388=INT(DL388)),"","Error"),"")</f>
        <v/>
      </c>
      <c r="DM390" s="169"/>
      <c r="DN390" s="169" t="str">
        <f>IF(DV386&lt;&gt;"",IF(AND(AND(DN386&gt;-1,DN388&gt;-1),OR(DN386&gt;10,DN388&gt;10),ABS(DN386-DN388)&gt;1,IF(OR(DN386&gt;11,DN388&gt;11),ABS(DN386-DN388)=2,TRUE),DN386=INT(DN386),DN388=INT(DN388)),"","Error"),"")</f>
        <v/>
      </c>
      <c r="DO390" s="169"/>
      <c r="DP390" s="169" t="str">
        <f>IF(DV386&lt;&gt;"",IF(AND(AND(DP386&gt;-1,DP388&gt;-1),OR(DP386&gt;10,DP388&gt;10),ABS(DP386-DP388)&gt;1,IF(OR(DP386&gt;11,DP388&gt;11),ABS(DP386-DP388)=2,TRUE),DP386=INT(DP386),DP388=INT(DP388)),"","Error"),"")</f>
        <v/>
      </c>
      <c r="DQ390" s="169"/>
      <c r="DR390" s="169" t="str">
        <f>IF(AND(DV386&lt;&gt;"",DR386&lt;&gt;""),IF(AND(AND(DR386&gt;-1,DR388&gt;-1),OR(DR386&gt;10,DR388&gt;10),ABS(DR386-DR388)&gt;1,IF(OR(DR386&gt;11,DR388&gt;11),ABS(DR386-DR388)=2,TRUE),DR386=INT(DR386),DR388=INT(DR388)),"","Error"),"")</f>
        <v/>
      </c>
      <c r="DS390" s="169"/>
      <c r="DT390" s="169" t="str">
        <f>IF(AND(DV386&lt;&gt;"",DT386&lt;&gt;""),IF(AND(AND(DT386&gt;-1,DT388&gt;-1),OR(DT386&gt;10,DT388&gt;10),ABS(DT386-DT388)&gt;1,IF(OR(DT386&gt;11,DT388&gt;11),ABS(DT386-DT388)=2,TRUE),DT386=INT(DT386),DT388=INT(DT388)),"","Error"),"")</f>
        <v/>
      </c>
      <c r="DU390" s="169"/>
      <c r="DV390" s="3"/>
      <c r="DW390" s="129"/>
      <c r="DX390" s="129"/>
      <c r="DY390" s="129"/>
      <c r="DZ390" s="129"/>
      <c r="EA390" s="129"/>
      <c r="EB390" s="129"/>
      <c r="EC390" s="129"/>
      <c r="ED390" s="129"/>
      <c r="EE390" s="129"/>
      <c r="EF390" s="129"/>
      <c r="EG390" s="129"/>
      <c r="EH390" s="129"/>
      <c r="EI390" s="129"/>
      <c r="EJ390" s="3"/>
      <c r="EK390" s="3"/>
      <c r="EL390" s="3"/>
      <c r="EM390" s="3"/>
      <c r="EN390" s="3"/>
      <c r="EO390" s="3"/>
      <c r="EP390" s="3"/>
      <c r="EQ390" s="3"/>
      <c r="ER390" s="3"/>
      <c r="ES390" s="3"/>
      <c r="ET390" s="3"/>
      <c r="EU390" s="3"/>
      <c r="EV390" s="3"/>
      <c r="EW390" s="3"/>
      <c r="EX390" s="3"/>
      <c r="EY390" s="3"/>
      <c r="EZ390" s="3"/>
      <c r="FA390" s="3"/>
      <c r="FB390" s="169" t="str">
        <f>IF(FL386&lt;&gt;"",IF(AND(AND(FB386&gt;-1,FB388&gt;-1),OR(FB386&gt;10,FB388&gt;10),ABS(FB386-FB388)&gt;1,IF(OR(FB386&gt;11,FB388&gt;11),ABS(FB386-FB388)=2,TRUE),FB386=INT(FB386),FB388=INT(FB388)),"","Error"),"")</f>
        <v/>
      </c>
      <c r="FC390" s="169"/>
      <c r="FD390" s="169" t="str">
        <f>IF(FL386&lt;&gt;"",IF(AND(AND(FD386&gt;-1,FD388&gt;-1),OR(FD386&gt;10,FD388&gt;10),ABS(FD386-FD388)&gt;1,IF(OR(FD386&gt;11,FD388&gt;11),ABS(FD386-FD388)=2,TRUE),FD386=INT(FD386),FD388=INT(FD388)),"","Error"),"")</f>
        <v/>
      </c>
      <c r="FE390" s="169"/>
      <c r="FF390" s="169" t="str">
        <f>IF(FL386&lt;&gt;"",IF(AND(AND(FF386&gt;-1,FF388&gt;-1),OR(FF386&gt;10,FF388&gt;10),ABS(FF386-FF388)&gt;1,IF(OR(FF386&gt;11,FF388&gt;11),ABS(FF386-FF388)=2,TRUE),FF386=INT(FF386),FF388=INT(FF388)),"","Error"),"")</f>
        <v/>
      </c>
      <c r="FG390" s="169"/>
      <c r="FH390" s="169" t="str">
        <f>IF(AND(FL386&lt;&gt;"",FH386&lt;&gt;""),IF(AND(AND(FH386&gt;-1,FH388&gt;-1),OR(FH386&gt;10,FH388&gt;10),ABS(FH386-FH388)&gt;1,IF(OR(FH386&gt;11,FH388&gt;11),ABS(FH386-FH388)=2,TRUE),FH386=INT(FH386),FH388=INT(FH388)),"","Error"),"")</f>
        <v/>
      </c>
      <c r="FI390" s="169"/>
      <c r="FJ390" s="169" t="str">
        <f>IF(AND(FL386&lt;&gt;"",FJ386&lt;&gt;""),IF(AND(AND(FJ386&gt;-1,FJ388&gt;-1),OR(FJ386&gt;10,FJ388&gt;10),ABS(FJ386-FJ388)&gt;1,IF(OR(FJ386&gt;11,FJ388&gt;11),ABS(FJ386-FJ388)=2,TRUE),FJ386=INT(FJ386),FJ388=INT(FJ388)),"","Error"),"")</f>
        <v/>
      </c>
      <c r="FK390" s="169"/>
      <c r="FL390" s="3"/>
      <c r="FM390" s="3"/>
      <c r="FN390" s="3"/>
    </row>
    <row r="391" spans="1:170" ht="11.25" customHeight="1">
      <c r="A391" s="259" t="s">
        <v>9</v>
      </c>
      <c r="B391" s="260"/>
      <c r="C391" s="260"/>
      <c r="D391" s="260"/>
      <c r="E391" s="260"/>
      <c r="F391" s="300" t="str">
        <f>Players!$C$1</f>
        <v>Enter Division Name</v>
      </c>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c r="AE391" s="301"/>
      <c r="AF391" s="301"/>
      <c r="AG391" s="301"/>
      <c r="AH391" s="302" t="s">
        <v>10</v>
      </c>
      <c r="AI391" s="303"/>
      <c r="AJ391" s="303"/>
      <c r="AK391" s="306" t="str">
        <f>Players!$G$1</f>
        <v>Enter Date</v>
      </c>
      <c r="AL391" s="307"/>
      <c r="AM391" s="307"/>
      <c r="AN391" s="307"/>
      <c r="AO391" s="308"/>
      <c r="AQ391" s="154" t="str">
        <f>CONCATENATE($A395," ",$D395,","," ",$F393)</f>
        <v>Group: 7, Men's Singles</v>
      </c>
      <c r="AR391" s="155"/>
      <c r="AS391" s="155"/>
      <c r="AT391" s="155"/>
      <c r="AU391" s="155"/>
      <c r="AV391" s="155"/>
      <c r="AW391" s="155"/>
      <c r="AX391" s="155"/>
      <c r="AY391" s="155"/>
      <c r="AZ391" s="155"/>
      <c r="BA391" s="155"/>
      <c r="BB391" s="155"/>
      <c r="BC391" s="156"/>
      <c r="BD391" s="163">
        <f>A412</f>
        <v>1</v>
      </c>
      <c r="BE391" s="164"/>
      <c r="BF391" s="183" t="str">
        <f>C412</f>
        <v>B</v>
      </c>
      <c r="BG391" s="185" t="str">
        <f>IF(VLOOKUP($BF391,$A397:$C409,3,FALSE)=0,"",CONCATENATE(VLOOKUP(VLOOKUP($BF391,$A397:$C409,3,FALSE),Players!$C:$G,4,FALSE)," ",VLOOKUP($BF391,$A397:$C409,3,FALSE)," ",IF(ISERROR(VLOOKUP(VLOOKUP($BF391,$A397:$C409,3,FALSE),Players!$C:$G,5,FALSE)),"()",CONCATENATE("(",VLOOKUP(VLOOKUP($BF391,$A397:$C409,3,FALSE),Players!$C:$G,5,FALSE),")"))))</f>
        <v/>
      </c>
      <c r="BH391" s="186"/>
      <c r="BI391" s="186"/>
      <c r="BJ391" s="186"/>
      <c r="BK391" s="186"/>
      <c r="BL391" s="186"/>
      <c r="BM391" s="186"/>
      <c r="BN391" s="186"/>
      <c r="BO391" s="186"/>
      <c r="BP391" s="186"/>
      <c r="BQ391" s="186"/>
      <c r="BR391" s="186"/>
      <c r="BS391" s="186"/>
      <c r="BT391" s="186"/>
      <c r="BU391" s="187"/>
      <c r="BV391" s="170" t="str">
        <f>IF(D412&lt;&gt;"",D412,"")</f>
        <v/>
      </c>
      <c r="BW391" s="171"/>
      <c r="BX391" s="335" t="str">
        <f>IF(F412&lt;&gt;"",F412,"")</f>
        <v/>
      </c>
      <c r="BY391" s="171"/>
      <c r="BZ391" s="335" t="str">
        <f>IF(H412&lt;&gt;"",H412,"")</f>
        <v/>
      </c>
      <c r="CA391" s="171"/>
      <c r="CB391" s="335" t="str">
        <f>IF(J412&lt;&gt;"",J412,"")</f>
        <v/>
      </c>
      <c r="CC391" s="171"/>
      <c r="CD391" s="335" t="str">
        <f>IF(L412&lt;&gt;"",L412,"")</f>
        <v/>
      </c>
      <c r="CE391" s="337"/>
      <c r="CF391" s="174" t="str">
        <f>IF($CD391=$CD393,IF($CB391=$CB393,IF($BZ391&lt;&gt;"",IF($BZ391&gt;$BZ393,"W","L"),""),IF($CB391&gt;$CB393,"W","L")),IF($CD391&gt;$CD393,"W","L"))</f>
        <v/>
      </c>
      <c r="CG391" s="154" t="str">
        <f>CONCATENATE($A395," ",$D395,","," ",$F393)</f>
        <v>Group: 7, Men's Singles</v>
      </c>
      <c r="CH391" s="155"/>
      <c r="CI391" s="155"/>
      <c r="CJ391" s="155"/>
      <c r="CK391" s="155"/>
      <c r="CL391" s="155"/>
      <c r="CM391" s="155"/>
      <c r="CN391" s="155"/>
      <c r="CO391" s="155"/>
      <c r="CP391" s="155"/>
      <c r="CQ391" s="155"/>
      <c r="CR391" s="155"/>
      <c r="CS391" s="156"/>
      <c r="CT391" s="163">
        <f>O412</f>
        <v>8</v>
      </c>
      <c r="CU391" s="164"/>
      <c r="CV391" s="183" t="str">
        <f>Q412</f>
        <v>D</v>
      </c>
      <c r="CW391" s="185" t="str">
        <f>IF(VLOOKUP($CV391,$A397:$C409,3,FALSE)=0,"",CONCATENATE(VLOOKUP(VLOOKUP($CV391,$A397:$C409,3,FALSE),Players!$C:$G,4,FALSE)," ",VLOOKUP($CV391,$A397:$C409,3,FALSE)," ",IF(ISERROR(VLOOKUP(VLOOKUP($CV391,$A397:$C409,3,FALSE),Players!$C:$G,5,FALSE)),"()",CONCATENATE("(",VLOOKUP(VLOOKUP($CV391,$A397:$C409,3,FALSE),Players!$C:$G,5,FALSE),")"))))</f>
        <v/>
      </c>
      <c r="CX391" s="186"/>
      <c r="CY391" s="186"/>
      <c r="CZ391" s="186"/>
      <c r="DA391" s="186"/>
      <c r="DB391" s="186"/>
      <c r="DC391" s="186"/>
      <c r="DD391" s="186"/>
      <c r="DE391" s="186"/>
      <c r="DF391" s="186"/>
      <c r="DG391" s="186"/>
      <c r="DH391" s="186"/>
      <c r="DI391" s="186"/>
      <c r="DJ391" s="186"/>
      <c r="DK391" s="187"/>
      <c r="DL391" s="170" t="str">
        <f>IF(R412&lt;&gt;"",R412,"")</f>
        <v/>
      </c>
      <c r="DM391" s="171"/>
      <c r="DN391" s="335" t="str">
        <f>IF(T412&lt;&gt;"",T412,"")</f>
        <v/>
      </c>
      <c r="DO391" s="171"/>
      <c r="DP391" s="335" t="str">
        <f>IF(V412&lt;&gt;"",V412,"")</f>
        <v/>
      </c>
      <c r="DQ391" s="171"/>
      <c r="DR391" s="335" t="str">
        <f>IF(X412&lt;&gt;"",X412,"")</f>
        <v/>
      </c>
      <c r="DS391" s="171"/>
      <c r="DT391" s="335" t="str">
        <f>IF(Z412&lt;&gt;"",Z412,"")</f>
        <v/>
      </c>
      <c r="DU391" s="337"/>
      <c r="DV391" s="174" t="str">
        <f>IF($DT391=$DT393,IF($DR391=$DR393,IF($DP391&lt;&gt;"",IF($DP391&gt;$DP393,"W","L"),""),IF($DR391&gt;$DR393,"W","L")),IF($DT391&gt;$DT393,"W","L"))</f>
        <v/>
      </c>
      <c r="DW391" s="154" t="str">
        <f>CONCATENATE($A395," ",$D395,","," ",$F393)</f>
        <v>Group: 7, Men's Singles</v>
      </c>
      <c r="DX391" s="155"/>
      <c r="DY391" s="155"/>
      <c r="DZ391" s="155"/>
      <c r="EA391" s="155"/>
      <c r="EB391" s="155"/>
      <c r="EC391" s="155"/>
      <c r="ED391" s="155"/>
      <c r="EE391" s="155"/>
      <c r="EF391" s="155"/>
      <c r="EG391" s="155"/>
      <c r="EH391" s="155"/>
      <c r="EI391" s="156"/>
      <c r="EJ391" s="163">
        <f>AC412</f>
        <v>15</v>
      </c>
      <c r="EK391" s="164"/>
      <c r="EL391" s="183" t="str">
        <f>AE412</f>
        <v>F</v>
      </c>
      <c r="EM391" s="185" t="str">
        <f>IF(VLOOKUP($EL391,$A397:$C409,3,FALSE)=0,"",CONCATENATE(VLOOKUP(VLOOKUP($EL391,$A397:$C409,3,FALSE),Players!$C:$G,4,FALSE)," ",VLOOKUP($EL391,$A397:$C409,3,FALSE)," ",IF(ISERROR(VLOOKUP(VLOOKUP($EL391,$A397:$C409,3,FALSE),Players!$C:$G,5,FALSE)),"()",CONCATENATE("(",VLOOKUP(VLOOKUP($EL391,$A397:$C409,3,FALSE),Players!$C:$G,5,FALSE),")"))))</f>
        <v/>
      </c>
      <c r="EN391" s="186"/>
      <c r="EO391" s="186"/>
      <c r="EP391" s="186"/>
      <c r="EQ391" s="186"/>
      <c r="ER391" s="186"/>
      <c r="ES391" s="186"/>
      <c r="ET391" s="186"/>
      <c r="EU391" s="186"/>
      <c r="EV391" s="186"/>
      <c r="EW391" s="186"/>
      <c r="EX391" s="186"/>
      <c r="EY391" s="186"/>
      <c r="EZ391" s="186"/>
      <c r="FA391" s="187"/>
      <c r="FB391" s="170" t="str">
        <f>IF(AF412&lt;&gt;"",AF412,"")</f>
        <v/>
      </c>
      <c r="FC391" s="171"/>
      <c r="FD391" s="335" t="str">
        <f>IF(AH412&lt;&gt;"",AH412,"")</f>
        <v/>
      </c>
      <c r="FE391" s="171"/>
      <c r="FF391" s="335" t="str">
        <f>IF(AJ412&lt;&gt;"",AJ412,"")</f>
        <v/>
      </c>
      <c r="FG391" s="171"/>
      <c r="FH391" s="335" t="str">
        <f>IF(AL412&lt;&gt;"",AL412,"")</f>
        <v/>
      </c>
      <c r="FI391" s="171"/>
      <c r="FJ391" s="335" t="str">
        <f>IF(AN412&lt;&gt;"",AN412,"")</f>
        <v/>
      </c>
      <c r="FK391" s="337"/>
      <c r="FL391" s="174" t="str">
        <f>IF($FJ391=$FJ393,IF($FH391=$FH393,IF($FF391&lt;&gt;"",IF($FF391&gt;$FF393,"W","L"),""),IF($FH391&gt;$FH393,"W","L")),IF($FJ391&gt;$FJ393,"W","L"))</f>
        <v/>
      </c>
    </row>
    <row r="392" spans="1:170" ht="11.25" customHeight="1">
      <c r="A392" s="261"/>
      <c r="B392" s="262"/>
      <c r="C392" s="262"/>
      <c r="D392" s="262"/>
      <c r="E392" s="26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F392" s="282"/>
      <c r="AG392" s="282"/>
      <c r="AH392" s="304"/>
      <c r="AI392" s="305"/>
      <c r="AJ392" s="305"/>
      <c r="AK392" s="309"/>
      <c r="AL392" s="309"/>
      <c r="AM392" s="309"/>
      <c r="AN392" s="309"/>
      <c r="AO392" s="310"/>
      <c r="AQ392" s="157"/>
      <c r="AR392" s="158"/>
      <c r="AS392" s="158"/>
      <c r="AT392" s="158"/>
      <c r="AU392" s="158"/>
      <c r="AV392" s="158"/>
      <c r="AW392" s="158"/>
      <c r="AX392" s="158"/>
      <c r="AY392" s="158"/>
      <c r="AZ392" s="158"/>
      <c r="BA392" s="158"/>
      <c r="BB392" s="158"/>
      <c r="BC392" s="159"/>
      <c r="BD392" s="165"/>
      <c r="BE392" s="166"/>
      <c r="BF392" s="184"/>
      <c r="BG392" s="188"/>
      <c r="BH392" s="189"/>
      <c r="BI392" s="189"/>
      <c r="BJ392" s="189"/>
      <c r="BK392" s="189"/>
      <c r="BL392" s="189"/>
      <c r="BM392" s="189"/>
      <c r="BN392" s="189"/>
      <c r="BO392" s="189"/>
      <c r="BP392" s="189"/>
      <c r="BQ392" s="189"/>
      <c r="BR392" s="189"/>
      <c r="BS392" s="189"/>
      <c r="BT392" s="189"/>
      <c r="BU392" s="190"/>
      <c r="BV392" s="172"/>
      <c r="BW392" s="173"/>
      <c r="BX392" s="336"/>
      <c r="BY392" s="173"/>
      <c r="BZ392" s="336"/>
      <c r="CA392" s="173"/>
      <c r="CB392" s="336"/>
      <c r="CC392" s="173"/>
      <c r="CD392" s="336"/>
      <c r="CE392" s="338"/>
      <c r="CF392" s="174"/>
      <c r="CG392" s="157"/>
      <c r="CH392" s="158"/>
      <c r="CI392" s="158"/>
      <c r="CJ392" s="158"/>
      <c r="CK392" s="158"/>
      <c r="CL392" s="158"/>
      <c r="CM392" s="158"/>
      <c r="CN392" s="158"/>
      <c r="CO392" s="158"/>
      <c r="CP392" s="158"/>
      <c r="CQ392" s="158"/>
      <c r="CR392" s="158"/>
      <c r="CS392" s="159"/>
      <c r="CT392" s="165"/>
      <c r="CU392" s="166"/>
      <c r="CV392" s="184"/>
      <c r="CW392" s="188"/>
      <c r="CX392" s="189"/>
      <c r="CY392" s="189"/>
      <c r="CZ392" s="189"/>
      <c r="DA392" s="189"/>
      <c r="DB392" s="189"/>
      <c r="DC392" s="189"/>
      <c r="DD392" s="189"/>
      <c r="DE392" s="189"/>
      <c r="DF392" s="189"/>
      <c r="DG392" s="189"/>
      <c r="DH392" s="189"/>
      <c r="DI392" s="189"/>
      <c r="DJ392" s="189"/>
      <c r="DK392" s="190"/>
      <c r="DL392" s="172"/>
      <c r="DM392" s="173"/>
      <c r="DN392" s="336"/>
      <c r="DO392" s="173"/>
      <c r="DP392" s="336"/>
      <c r="DQ392" s="173"/>
      <c r="DR392" s="336"/>
      <c r="DS392" s="173"/>
      <c r="DT392" s="336"/>
      <c r="DU392" s="338"/>
      <c r="DV392" s="174"/>
      <c r="DW392" s="157"/>
      <c r="DX392" s="158"/>
      <c r="DY392" s="158"/>
      <c r="DZ392" s="158"/>
      <c r="EA392" s="158"/>
      <c r="EB392" s="158"/>
      <c r="EC392" s="158"/>
      <c r="ED392" s="158"/>
      <c r="EE392" s="158"/>
      <c r="EF392" s="158"/>
      <c r="EG392" s="158"/>
      <c r="EH392" s="158"/>
      <c r="EI392" s="159"/>
      <c r="EJ392" s="165"/>
      <c r="EK392" s="166"/>
      <c r="EL392" s="184"/>
      <c r="EM392" s="188"/>
      <c r="EN392" s="189"/>
      <c r="EO392" s="189"/>
      <c r="EP392" s="189"/>
      <c r="EQ392" s="189"/>
      <c r="ER392" s="189"/>
      <c r="ES392" s="189"/>
      <c r="ET392" s="189"/>
      <c r="EU392" s="189"/>
      <c r="EV392" s="189"/>
      <c r="EW392" s="189"/>
      <c r="EX392" s="189"/>
      <c r="EY392" s="189"/>
      <c r="EZ392" s="189"/>
      <c r="FA392" s="190"/>
      <c r="FB392" s="172"/>
      <c r="FC392" s="173"/>
      <c r="FD392" s="336"/>
      <c r="FE392" s="173"/>
      <c r="FF392" s="336"/>
      <c r="FG392" s="173"/>
      <c r="FH392" s="336"/>
      <c r="FI392" s="173"/>
      <c r="FJ392" s="336"/>
      <c r="FK392" s="338"/>
      <c r="FL392" s="174"/>
    </row>
    <row r="393" spans="1:170" ht="11.25" customHeight="1">
      <c r="A393" s="266" t="s">
        <v>11</v>
      </c>
      <c r="B393" s="267"/>
      <c r="C393" s="267"/>
      <c r="D393" s="277" t="s">
        <v>12</v>
      </c>
      <c r="E393" s="278"/>
      <c r="F393" s="280" t="str">
        <f>Players!$A$3</f>
        <v>Men's Singles</v>
      </c>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81"/>
      <c r="AE393" s="281"/>
      <c r="AF393" s="281"/>
      <c r="AG393" s="281"/>
      <c r="AH393" s="302" t="s">
        <v>13</v>
      </c>
      <c r="AI393" s="303"/>
      <c r="AJ393" s="303"/>
      <c r="AK393" s="328" t="s">
        <v>58</v>
      </c>
      <c r="AL393" s="328"/>
      <c r="AM393" s="328"/>
      <c r="AN393" s="328"/>
      <c r="AO393" s="329"/>
      <c r="AQ393" s="157"/>
      <c r="AR393" s="158"/>
      <c r="AS393" s="158"/>
      <c r="AT393" s="158"/>
      <c r="AU393" s="158"/>
      <c r="AV393" s="158"/>
      <c r="AW393" s="158"/>
      <c r="AX393" s="158"/>
      <c r="AY393" s="158"/>
      <c r="AZ393" s="158"/>
      <c r="BA393" s="158"/>
      <c r="BB393" s="158"/>
      <c r="BC393" s="159"/>
      <c r="BD393" s="165"/>
      <c r="BE393" s="166"/>
      <c r="BF393" s="175" t="str">
        <f>C414</f>
        <v>G</v>
      </c>
      <c r="BG393" s="177" t="str">
        <f>IF(VLOOKUP($BF393,$A397:$C409,3,FALSE)=0,"",CONCATENATE(VLOOKUP(VLOOKUP($BF393,$A397:$C409,3,FALSE),Players!$C:$G,4,FALSE)," ",VLOOKUP($BF393,$A397:$C409,3,FALSE)," ",IF(ISERROR(VLOOKUP(VLOOKUP($BF393,$A397:$C409,3,FALSE),Players!$C:$G,5,FALSE)),"()",CONCATENATE("(",VLOOKUP(VLOOKUP($BF393,$A397:$C409,3,FALSE),Players!$C:$G,5,FALSE),")"))))</f>
        <v/>
      </c>
      <c r="BH393" s="178"/>
      <c r="BI393" s="178"/>
      <c r="BJ393" s="178"/>
      <c r="BK393" s="178"/>
      <c r="BL393" s="178"/>
      <c r="BM393" s="178"/>
      <c r="BN393" s="178"/>
      <c r="BO393" s="178"/>
      <c r="BP393" s="178"/>
      <c r="BQ393" s="178"/>
      <c r="BR393" s="178"/>
      <c r="BS393" s="178"/>
      <c r="BT393" s="178"/>
      <c r="BU393" s="179"/>
      <c r="BV393" s="150" t="str">
        <f>IF(D414&lt;&gt;"",D414,"")</f>
        <v/>
      </c>
      <c r="BW393" s="151"/>
      <c r="BX393" s="288" t="str">
        <f>IF(F414&lt;&gt;"",F414,"")</f>
        <v/>
      </c>
      <c r="BY393" s="151"/>
      <c r="BZ393" s="288" t="str">
        <f>IF(H414&lt;&gt;"",H414,"")</f>
        <v/>
      </c>
      <c r="CA393" s="151"/>
      <c r="CB393" s="288" t="str">
        <f>IF(J414&lt;&gt;"",J414,"")</f>
        <v/>
      </c>
      <c r="CC393" s="151"/>
      <c r="CD393" s="288" t="str">
        <f>IF(L414&lt;&gt;"",L414,"")</f>
        <v/>
      </c>
      <c r="CE393" s="332"/>
      <c r="CF393" s="174" t="str">
        <f>IF($CF391&lt;&gt;"",IF(CF391="W","L","W"),"")</f>
        <v/>
      </c>
      <c r="CG393" s="157"/>
      <c r="CH393" s="158"/>
      <c r="CI393" s="158"/>
      <c r="CJ393" s="158"/>
      <c r="CK393" s="158"/>
      <c r="CL393" s="158"/>
      <c r="CM393" s="158"/>
      <c r="CN393" s="158"/>
      <c r="CO393" s="158"/>
      <c r="CP393" s="158"/>
      <c r="CQ393" s="158"/>
      <c r="CR393" s="158"/>
      <c r="CS393" s="159"/>
      <c r="CT393" s="165"/>
      <c r="CU393" s="166"/>
      <c r="CV393" s="175" t="str">
        <f>Q414</f>
        <v>F</v>
      </c>
      <c r="CW393" s="177" t="str">
        <f>IF(VLOOKUP($CV393,$A397:$C409,3,FALSE)=0,"",CONCATENATE(VLOOKUP(VLOOKUP($CV393,$A397:$C409,3,FALSE),Players!$C:$G,4,FALSE)," ",VLOOKUP($CV393,$A397:$C409,3,FALSE)," ",IF(ISERROR(VLOOKUP(VLOOKUP($CV393,$A397:$C409,3,FALSE),Players!$C:$G,5,FALSE)),"()",CONCATENATE("(",VLOOKUP(VLOOKUP($CV393,$A397:$C409,3,FALSE),Players!$C:$G,5,FALSE),")"))))</f>
        <v/>
      </c>
      <c r="CX393" s="178"/>
      <c r="CY393" s="178"/>
      <c r="CZ393" s="178"/>
      <c r="DA393" s="178"/>
      <c r="DB393" s="178"/>
      <c r="DC393" s="178"/>
      <c r="DD393" s="178"/>
      <c r="DE393" s="178"/>
      <c r="DF393" s="178"/>
      <c r="DG393" s="178"/>
      <c r="DH393" s="178"/>
      <c r="DI393" s="178"/>
      <c r="DJ393" s="178"/>
      <c r="DK393" s="179"/>
      <c r="DL393" s="150" t="str">
        <f>IF(R414&lt;&gt;"",R414,"")</f>
        <v/>
      </c>
      <c r="DM393" s="151"/>
      <c r="DN393" s="288" t="str">
        <f>IF(T414&lt;&gt;"",T414,"")</f>
        <v/>
      </c>
      <c r="DO393" s="151"/>
      <c r="DP393" s="288" t="str">
        <f>IF(V414&lt;&gt;"",V414,"")</f>
        <v/>
      </c>
      <c r="DQ393" s="151"/>
      <c r="DR393" s="288" t="str">
        <f>IF(X414&lt;&gt;"",X414,"")</f>
        <v/>
      </c>
      <c r="DS393" s="151"/>
      <c r="DT393" s="288" t="str">
        <f>IF(Z414&lt;&gt;"",Z414,"")</f>
        <v/>
      </c>
      <c r="DU393" s="332"/>
      <c r="DV393" s="174" t="str">
        <f>IF($DV391&lt;&gt;"",IF(DV391="W","L","W"),"")</f>
        <v/>
      </c>
      <c r="DW393" s="157"/>
      <c r="DX393" s="158"/>
      <c r="DY393" s="158"/>
      <c r="DZ393" s="158"/>
      <c r="EA393" s="158"/>
      <c r="EB393" s="158"/>
      <c r="EC393" s="158"/>
      <c r="ED393" s="158"/>
      <c r="EE393" s="158"/>
      <c r="EF393" s="158"/>
      <c r="EG393" s="158"/>
      <c r="EH393" s="158"/>
      <c r="EI393" s="159"/>
      <c r="EJ393" s="165"/>
      <c r="EK393" s="166"/>
      <c r="EL393" s="175" t="str">
        <f>AE414</f>
        <v>G</v>
      </c>
      <c r="EM393" s="177" t="str">
        <f>IF(VLOOKUP($EL393,$A397:$C409,3,FALSE)=0,"",CONCATENATE(VLOOKUP(VLOOKUP($EL393,$A397:$C409,3,FALSE),Players!$C:$G,4,FALSE)," ",VLOOKUP($EL393,$A397:$C409,3,FALSE)," ",IF(ISERROR(VLOOKUP(VLOOKUP($EL393,$A397:$C409,3,FALSE),Players!$C:$G,5,FALSE)),"()",CONCATENATE("(",VLOOKUP(VLOOKUP($EL393,$A397:$C409,3,FALSE),Players!$C:$G,5,FALSE),")"))))</f>
        <v/>
      </c>
      <c r="EN393" s="178"/>
      <c r="EO393" s="178"/>
      <c r="EP393" s="178"/>
      <c r="EQ393" s="178"/>
      <c r="ER393" s="178"/>
      <c r="ES393" s="178"/>
      <c r="ET393" s="178"/>
      <c r="EU393" s="178"/>
      <c r="EV393" s="178"/>
      <c r="EW393" s="178"/>
      <c r="EX393" s="178"/>
      <c r="EY393" s="178"/>
      <c r="EZ393" s="178"/>
      <c r="FA393" s="179"/>
      <c r="FB393" s="150" t="str">
        <f>IF(AF414&lt;&gt;"",AF414,"")</f>
        <v/>
      </c>
      <c r="FC393" s="151"/>
      <c r="FD393" s="288" t="str">
        <f>IF(AH414&lt;&gt;"",AH414,"")</f>
        <v/>
      </c>
      <c r="FE393" s="151"/>
      <c r="FF393" s="288" t="str">
        <f>IF(AJ414&lt;&gt;"",AJ414,"")</f>
        <v/>
      </c>
      <c r="FG393" s="151"/>
      <c r="FH393" s="288" t="str">
        <f>IF(AL414&lt;&gt;"",AL414,"")</f>
        <v/>
      </c>
      <c r="FI393" s="151"/>
      <c r="FJ393" s="288" t="str">
        <f>IF(AN414&lt;&gt;"",AN414,"")</f>
        <v/>
      </c>
      <c r="FK393" s="332"/>
      <c r="FL393" s="174" t="str">
        <f>IF($FL391&lt;&gt;"",IF(FL391="W","L","W"),"")</f>
        <v/>
      </c>
    </row>
    <row r="394" spans="1:170" ht="11.25" customHeight="1" thickBot="1">
      <c r="A394" s="275"/>
      <c r="B394" s="276"/>
      <c r="C394" s="276"/>
      <c r="D394" s="279"/>
      <c r="E394" s="279"/>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282"/>
      <c r="AG394" s="282"/>
      <c r="AH394" s="304"/>
      <c r="AI394" s="305"/>
      <c r="AJ394" s="305"/>
      <c r="AK394" s="330"/>
      <c r="AL394" s="330"/>
      <c r="AM394" s="330"/>
      <c r="AN394" s="330"/>
      <c r="AO394" s="331"/>
      <c r="AQ394" s="160"/>
      <c r="AR394" s="161"/>
      <c r="AS394" s="161"/>
      <c r="AT394" s="161"/>
      <c r="AU394" s="161"/>
      <c r="AV394" s="161"/>
      <c r="AW394" s="161"/>
      <c r="AX394" s="161"/>
      <c r="AY394" s="161"/>
      <c r="AZ394" s="161"/>
      <c r="BA394" s="161"/>
      <c r="BB394" s="161"/>
      <c r="BC394" s="162"/>
      <c r="BD394" s="167"/>
      <c r="BE394" s="168"/>
      <c r="BF394" s="176"/>
      <c r="BG394" s="180"/>
      <c r="BH394" s="181"/>
      <c r="BI394" s="181"/>
      <c r="BJ394" s="181"/>
      <c r="BK394" s="181"/>
      <c r="BL394" s="181"/>
      <c r="BM394" s="181"/>
      <c r="BN394" s="181"/>
      <c r="BO394" s="181"/>
      <c r="BP394" s="181"/>
      <c r="BQ394" s="181"/>
      <c r="BR394" s="181"/>
      <c r="BS394" s="181"/>
      <c r="BT394" s="181"/>
      <c r="BU394" s="182"/>
      <c r="BV394" s="152"/>
      <c r="BW394" s="153"/>
      <c r="BX394" s="333"/>
      <c r="BY394" s="153"/>
      <c r="BZ394" s="333"/>
      <c r="CA394" s="153"/>
      <c r="CB394" s="333"/>
      <c r="CC394" s="153"/>
      <c r="CD394" s="333"/>
      <c r="CE394" s="334"/>
      <c r="CF394" s="174"/>
      <c r="CG394" s="160"/>
      <c r="CH394" s="161"/>
      <c r="CI394" s="161"/>
      <c r="CJ394" s="161"/>
      <c r="CK394" s="161"/>
      <c r="CL394" s="161"/>
      <c r="CM394" s="161"/>
      <c r="CN394" s="161"/>
      <c r="CO394" s="161"/>
      <c r="CP394" s="161"/>
      <c r="CQ394" s="161"/>
      <c r="CR394" s="161"/>
      <c r="CS394" s="162"/>
      <c r="CT394" s="167"/>
      <c r="CU394" s="168"/>
      <c r="CV394" s="176"/>
      <c r="CW394" s="180"/>
      <c r="CX394" s="181"/>
      <c r="CY394" s="181"/>
      <c r="CZ394" s="181"/>
      <c r="DA394" s="181"/>
      <c r="DB394" s="181"/>
      <c r="DC394" s="181"/>
      <c r="DD394" s="181"/>
      <c r="DE394" s="181"/>
      <c r="DF394" s="181"/>
      <c r="DG394" s="181"/>
      <c r="DH394" s="181"/>
      <c r="DI394" s="181"/>
      <c r="DJ394" s="181"/>
      <c r="DK394" s="182"/>
      <c r="DL394" s="152"/>
      <c r="DM394" s="153"/>
      <c r="DN394" s="333"/>
      <c r="DO394" s="153"/>
      <c r="DP394" s="333"/>
      <c r="DQ394" s="153"/>
      <c r="DR394" s="333"/>
      <c r="DS394" s="153"/>
      <c r="DT394" s="333"/>
      <c r="DU394" s="334"/>
      <c r="DV394" s="174"/>
      <c r="DW394" s="160"/>
      <c r="DX394" s="161"/>
      <c r="DY394" s="161"/>
      <c r="DZ394" s="161"/>
      <c r="EA394" s="161"/>
      <c r="EB394" s="161"/>
      <c r="EC394" s="161"/>
      <c r="ED394" s="161"/>
      <c r="EE394" s="161"/>
      <c r="EF394" s="161"/>
      <c r="EG394" s="161"/>
      <c r="EH394" s="161"/>
      <c r="EI394" s="162"/>
      <c r="EJ394" s="167"/>
      <c r="EK394" s="168"/>
      <c r="EL394" s="176"/>
      <c r="EM394" s="180"/>
      <c r="EN394" s="181"/>
      <c r="EO394" s="181"/>
      <c r="EP394" s="181"/>
      <c r="EQ394" s="181"/>
      <c r="ER394" s="181"/>
      <c r="ES394" s="181"/>
      <c r="ET394" s="181"/>
      <c r="EU394" s="181"/>
      <c r="EV394" s="181"/>
      <c r="EW394" s="181"/>
      <c r="EX394" s="181"/>
      <c r="EY394" s="181"/>
      <c r="EZ394" s="181"/>
      <c r="FA394" s="182"/>
      <c r="FB394" s="152"/>
      <c r="FC394" s="153"/>
      <c r="FD394" s="333"/>
      <c r="FE394" s="153"/>
      <c r="FF394" s="333"/>
      <c r="FG394" s="153"/>
      <c r="FH394" s="333"/>
      <c r="FI394" s="153"/>
      <c r="FJ394" s="333"/>
      <c r="FK394" s="334"/>
      <c r="FL394" s="174"/>
    </row>
    <row r="395" spans="1:170" ht="11.25" customHeight="1">
      <c r="A395" s="259" t="s">
        <v>15</v>
      </c>
      <c r="B395" s="260"/>
      <c r="C395" s="260"/>
      <c r="D395" s="264">
        <v>7</v>
      </c>
      <c r="E395" s="264"/>
      <c r="F395" s="266" t="s">
        <v>16</v>
      </c>
      <c r="G395" s="267"/>
      <c r="H395" s="267"/>
      <c r="I395" s="283"/>
      <c r="J395" s="284"/>
      <c r="K395" s="284"/>
      <c r="L395" s="284"/>
      <c r="M395" s="284"/>
      <c r="N395" s="264"/>
      <c r="O395" s="264"/>
      <c r="P395" s="264"/>
      <c r="Q395" s="264"/>
      <c r="R395" s="264"/>
      <c r="S395" s="264"/>
      <c r="T395" s="264"/>
      <c r="U395" s="264"/>
      <c r="V395" s="264"/>
      <c r="W395" s="325"/>
      <c r="X395" s="150" t="s">
        <v>17</v>
      </c>
      <c r="Y395" s="270"/>
      <c r="Z395" s="288" t="s">
        <v>18</v>
      </c>
      <c r="AA395" s="270"/>
      <c r="AB395" s="288" t="s">
        <v>19</v>
      </c>
      <c r="AC395" s="270"/>
      <c r="AD395" s="288" t="s">
        <v>20</v>
      </c>
      <c r="AE395" s="270"/>
      <c r="AF395" s="288" t="s">
        <v>43</v>
      </c>
      <c r="AG395" s="270"/>
      <c r="AH395" s="288" t="s">
        <v>52</v>
      </c>
      <c r="AI395" s="270"/>
      <c r="AJ395" s="288" t="s">
        <v>60</v>
      </c>
      <c r="AK395" s="368"/>
      <c r="AL395" s="292" t="s">
        <v>21</v>
      </c>
      <c r="AM395" s="293"/>
      <c r="AN395" s="296" t="s">
        <v>22</v>
      </c>
      <c r="AO395" s="297"/>
      <c r="AQ395" s="126"/>
      <c r="AR395" s="126"/>
      <c r="AS395" s="126"/>
      <c r="AT395" s="126"/>
      <c r="AU395" s="126"/>
      <c r="AV395" s="126"/>
      <c r="AW395" s="126"/>
      <c r="AX395" s="126"/>
      <c r="AY395" s="126"/>
      <c r="AZ395" s="126"/>
      <c r="BA395" s="126"/>
      <c r="BB395" s="126"/>
      <c r="BC395" s="126"/>
      <c r="BV395" s="169" t="str">
        <f>IF(CF391&lt;&gt;"",IF(AND(AND(BV391&gt;-1,BV393&gt;-1),OR(BV391&gt;10,BV393&gt;10),ABS(BV391-BV393)&gt;1,IF(OR(BV391&gt;11,BV393&gt;11),ABS(BV391-BV393)=2,TRUE),BV391=INT(BV391),BV393=INT(BV393)),"","Error"),"")</f>
        <v/>
      </c>
      <c r="BW395" s="169"/>
      <c r="BX395" s="169" t="str">
        <f>IF(CF391&lt;&gt;"",IF(AND(AND(BX391&gt;-1,BX393&gt;-1),OR(BX391&gt;10,BX393&gt;10),ABS(BX391-BX393)&gt;1,IF(OR(BX391&gt;11,BX393&gt;11),ABS(BX391-BX393)=2,TRUE),BX391=INT(BX391),BX393=INT(BX393)),"","Error"),"")</f>
        <v/>
      </c>
      <c r="BY395" s="169"/>
      <c r="BZ395" s="169" t="str">
        <f>IF(CF391&lt;&gt;"",IF(AND(AND(BZ391&gt;-1,BZ393&gt;-1),OR(BZ391&gt;10,BZ393&gt;10),ABS(BZ391-BZ393)&gt;1,IF(OR(BZ391&gt;11,BZ393&gt;11),ABS(BZ391-BZ393)=2,TRUE),BZ391=INT(BZ391),BZ393=INT(BZ393)),"","Error"),"")</f>
        <v/>
      </c>
      <c r="CA395" s="169"/>
      <c r="CB395" s="169" t="str">
        <f>IF(AND(CF391&lt;&gt;"",CB391&lt;&gt;""),IF(AND(AND(CB391&gt;-1,CB393&gt;-1),OR(CB391&gt;10,CB393&gt;10),ABS(CB391-CB393)&gt;1,IF(OR(CB391&gt;11,CB393&gt;11),ABS(CB391-CB393)=2,TRUE),CB391=INT(CB391),CB393=INT(CB393)),"","Error"),"")</f>
        <v/>
      </c>
      <c r="CC395" s="169"/>
      <c r="CD395" s="169" t="str">
        <f>IF(AND(CF391&lt;&gt;"",CD391&lt;&gt;""),IF(AND(AND(CD391&gt;-1,CD393&gt;-1),OR(CD391&gt;10,CD393&gt;10),ABS(CD391-CD393)&gt;1,IF(OR(CD391&gt;11,CD393&gt;11),ABS(CD391-CD393)=2,TRUE),CD391=INT(CD391),CD393=INT(CD393)),"","Error"),"")</f>
        <v/>
      </c>
      <c r="CE395" s="169"/>
      <c r="CG395" s="126"/>
      <c r="CH395" s="126"/>
      <c r="CI395" s="126"/>
      <c r="CJ395" s="126"/>
      <c r="CK395" s="126"/>
      <c r="CL395" s="126"/>
      <c r="CM395" s="126"/>
      <c r="CN395" s="126"/>
      <c r="CO395" s="126"/>
      <c r="CP395" s="126"/>
      <c r="CQ395" s="126"/>
      <c r="CR395" s="126"/>
      <c r="CS395" s="126"/>
      <c r="DL395" s="169" t="str">
        <f>IF(DV391&lt;&gt;"",IF(AND(AND(DL391&gt;-1,DL393&gt;-1),OR(DL391&gt;10,DL393&gt;10),ABS(DL391-DL393)&gt;1,IF(OR(DL391&gt;11,DL393&gt;11),ABS(DL391-DL393)=2,TRUE),DL391=INT(DL391),DL393=INT(DL393)),"","Error"),"")</f>
        <v/>
      </c>
      <c r="DM395" s="169"/>
      <c r="DN395" s="169" t="str">
        <f>IF(DV391&lt;&gt;"",IF(AND(AND(DN391&gt;-1,DN393&gt;-1),OR(DN391&gt;10,DN393&gt;10),ABS(DN391-DN393)&gt;1,IF(OR(DN391&gt;11,DN393&gt;11),ABS(DN391-DN393)=2,TRUE),DN391=INT(DN391),DN393=INT(DN393)),"","Error"),"")</f>
        <v/>
      </c>
      <c r="DO395" s="169"/>
      <c r="DP395" s="169" t="str">
        <f>IF(DV391&lt;&gt;"",IF(AND(AND(DP391&gt;-1,DP393&gt;-1),OR(DP391&gt;10,DP393&gt;10),ABS(DP391-DP393)&gt;1,IF(OR(DP391&gt;11,DP393&gt;11),ABS(DP391-DP393)=2,TRUE),DP391=INT(DP391),DP393=INT(DP393)),"","Error"),"")</f>
        <v/>
      </c>
      <c r="DQ395" s="169"/>
      <c r="DR395" s="169" t="str">
        <f>IF(AND(DV391&lt;&gt;"",DR391&lt;&gt;""),IF(AND(AND(DR391&gt;-1,DR393&gt;-1),OR(DR391&gt;10,DR393&gt;10),ABS(DR391-DR393)&gt;1,IF(OR(DR391&gt;11,DR393&gt;11),ABS(DR391-DR393)=2,TRUE),DR391=INT(DR391),DR393=INT(DR393)),"","Error"),"")</f>
        <v/>
      </c>
      <c r="DS395" s="169"/>
      <c r="DT395" s="169" t="str">
        <f>IF(AND(DV391&lt;&gt;"",DT391&lt;&gt;""),IF(AND(AND(DT391&gt;-1,DT393&gt;-1),OR(DT391&gt;10,DT393&gt;10),ABS(DT391-DT393)&gt;1,IF(OR(DT391&gt;11,DT393&gt;11),ABS(DT391-DT393)=2,TRUE),DT391=INT(DT391),DT393=INT(DT393)),"","Error"),"")</f>
        <v/>
      </c>
      <c r="DU395" s="169"/>
      <c r="DW395" s="126"/>
      <c r="DX395" s="126"/>
      <c r="DY395" s="126"/>
      <c r="DZ395" s="126"/>
      <c r="EA395" s="126"/>
      <c r="EB395" s="126"/>
      <c r="EC395" s="126"/>
      <c r="ED395" s="126"/>
      <c r="EE395" s="126"/>
      <c r="EF395" s="126"/>
      <c r="EG395" s="126"/>
      <c r="EH395" s="126"/>
      <c r="EI395" s="126"/>
      <c r="FB395" s="169" t="str">
        <f>IF(FL391&lt;&gt;"",IF(AND(AND(FB391&gt;-1,FB393&gt;-1),OR(FB391&gt;10,FB393&gt;10),ABS(FB391-FB393)&gt;1,IF(OR(FB391&gt;11,FB393&gt;11),ABS(FB391-FB393)=2,TRUE),FB391=INT(FB391),FB393=INT(FB393)),"","Error"),"")</f>
        <v/>
      </c>
      <c r="FC395" s="169"/>
      <c r="FD395" s="169" t="str">
        <f>IF(FL391&lt;&gt;"",IF(AND(AND(FD391&gt;-1,FD393&gt;-1),OR(FD391&gt;10,FD393&gt;10),ABS(FD391-FD393)&gt;1,IF(OR(FD391&gt;11,FD393&gt;11),ABS(FD391-FD393)=2,TRUE),FD391=INT(FD391),FD393=INT(FD393)),"","Error"),"")</f>
        <v/>
      </c>
      <c r="FE395" s="169"/>
      <c r="FF395" s="169" t="str">
        <f>IF(FL391&lt;&gt;"",IF(AND(AND(FF391&gt;-1,FF393&gt;-1),OR(FF391&gt;10,FF393&gt;10),ABS(FF391-FF393)&gt;1,IF(OR(FF391&gt;11,FF393&gt;11),ABS(FF391-FF393)=2,TRUE),FF391=INT(FF391),FF393=INT(FF393)),"","Error"),"")</f>
        <v/>
      </c>
      <c r="FG395" s="169"/>
      <c r="FH395" s="169" t="str">
        <f>IF(AND(FL391&lt;&gt;"",FH391&lt;&gt;""),IF(AND(AND(FH391&gt;-1,FH393&gt;-1),OR(FH391&gt;10,FH393&gt;10),ABS(FH391-FH393)&gt;1,IF(OR(FH391&gt;11,FH393&gt;11),ABS(FH391-FH393)=2,TRUE),FH391=INT(FH391),FH393=INT(FH393)),"","Error"),"")</f>
        <v/>
      </c>
      <c r="FI395" s="169"/>
      <c r="FJ395" s="169" t="str">
        <f>IF(AND(FL391&lt;&gt;"",FJ391&lt;&gt;""),IF(AND(AND(FJ391&gt;-1,FJ393&gt;-1),OR(FJ391&gt;10,FJ393&gt;10),ABS(FJ391-FJ393)&gt;1,IF(OR(FJ391&gt;11,FJ393&gt;11),ABS(FJ391-FJ393)=2,TRUE),FJ391=INT(FJ391),FJ393=INT(FJ393)),"","Error"),"")</f>
        <v/>
      </c>
      <c r="FK395" s="169"/>
    </row>
    <row r="396" spans="1:170" ht="11.25" customHeight="1" thickBot="1">
      <c r="A396" s="261"/>
      <c r="B396" s="262"/>
      <c r="C396" s="262"/>
      <c r="D396" s="326"/>
      <c r="E396" s="326"/>
      <c r="F396" s="275"/>
      <c r="G396" s="276"/>
      <c r="H396" s="276"/>
      <c r="I396" s="286"/>
      <c r="J396" s="286"/>
      <c r="K396" s="286"/>
      <c r="L396" s="286"/>
      <c r="M396" s="286"/>
      <c r="N396" s="326"/>
      <c r="O396" s="326"/>
      <c r="P396" s="326"/>
      <c r="Q396" s="326"/>
      <c r="R396" s="326"/>
      <c r="S396" s="326"/>
      <c r="T396" s="326"/>
      <c r="U396" s="326"/>
      <c r="V396" s="326"/>
      <c r="W396" s="327"/>
      <c r="X396" s="194"/>
      <c r="Y396" s="195"/>
      <c r="Z396" s="289"/>
      <c r="AA396" s="195"/>
      <c r="AB396" s="289"/>
      <c r="AC396" s="195"/>
      <c r="AD396" s="289"/>
      <c r="AE396" s="195"/>
      <c r="AF396" s="289"/>
      <c r="AG396" s="195"/>
      <c r="AH396" s="289"/>
      <c r="AI396" s="195"/>
      <c r="AJ396" s="289"/>
      <c r="AK396" s="369"/>
      <c r="AL396" s="294"/>
      <c r="AM396" s="295"/>
      <c r="AN396" s="298"/>
      <c r="AO396" s="299"/>
      <c r="AQ396" s="126"/>
      <c r="AR396" s="126"/>
      <c r="AS396" s="126"/>
      <c r="AT396" s="126"/>
      <c r="AU396" s="126"/>
      <c r="AV396" s="126"/>
      <c r="AW396" s="126"/>
      <c r="AX396" s="126"/>
      <c r="AY396" s="126"/>
      <c r="AZ396" s="126"/>
      <c r="BA396" s="126"/>
      <c r="BB396" s="126"/>
      <c r="BC396" s="126"/>
      <c r="CG396" s="126"/>
      <c r="CH396" s="126"/>
      <c r="CI396" s="126"/>
      <c r="CJ396" s="126"/>
      <c r="CK396" s="126"/>
      <c r="CL396" s="126"/>
      <c r="CM396" s="126"/>
      <c r="CN396" s="126"/>
      <c r="CO396" s="126"/>
      <c r="CP396" s="126"/>
      <c r="CQ396" s="126"/>
      <c r="CR396" s="126"/>
      <c r="CS396" s="126"/>
      <c r="DW396" s="126"/>
      <c r="DX396" s="126"/>
      <c r="DY396" s="126"/>
      <c r="DZ396" s="126"/>
      <c r="EA396" s="126"/>
      <c r="EB396" s="126"/>
      <c r="EC396" s="126"/>
      <c r="ED396" s="126"/>
      <c r="EE396" s="126"/>
      <c r="EF396" s="126"/>
      <c r="EG396" s="126"/>
      <c r="EH396" s="126"/>
      <c r="EI396" s="126"/>
    </row>
    <row r="397" spans="1:170" ht="11.25" customHeight="1">
      <c r="A397" s="210" t="str">
        <f>X395</f>
        <v>A</v>
      </c>
      <c r="B397" s="211"/>
      <c r="C397" s="357"/>
      <c r="D397" s="343"/>
      <c r="E397" s="343"/>
      <c r="F397" s="343"/>
      <c r="G397" s="343"/>
      <c r="H397" s="343"/>
      <c r="I397" s="343"/>
      <c r="J397" s="343"/>
      <c r="K397" s="343"/>
      <c r="L397" s="343"/>
      <c r="M397" s="215"/>
      <c r="N397" s="215"/>
      <c r="O397" s="215"/>
      <c r="P397" s="343"/>
      <c r="Q397" s="343"/>
      <c r="R397" s="343"/>
      <c r="S397" s="343"/>
      <c r="T397" s="343"/>
      <c r="U397" s="343"/>
      <c r="V397" s="343"/>
      <c r="W397" s="344"/>
      <c r="X397" s="365"/>
      <c r="Y397" s="366"/>
      <c r="Z397" s="252" t="str">
        <f>IF($D393="1P",IF(AN428=AN430,IF(AL428=AL430,IF(AJ428&lt;&gt;"",IF(AJ428&gt;AJ430,"W","L"),""),IF(AL428&gt;AL430,"W","L")),IF(AN428&gt;AN430,"W","L")),IF(AN416=AN418,IF(AL416=AL418,IF(AJ416&lt;&gt;"",IF(AJ416&gt;AJ418,"W","L"),""),IF(AL416&gt;AL418,"W","L")),IF(AN416&gt;AN418,"W","L")))</f>
        <v/>
      </c>
      <c r="AA397" s="253"/>
      <c r="AB397" s="252" t="str">
        <f>IF($D393="1P",IF(AN416=AN418,IF(AL416=AL418,IF(AJ416&lt;&gt;"",IF(AJ416&gt;AJ418,"W","L"),""),IF(AL416&gt;AL418,"W","L")),IF(AN416&gt;AN418,"W","L")),IF(Z432=Z434,IF(X432=X434,IF(V432&lt;&gt;"",IF(V432&gt;V434,"W","L"),""),IF(X432&gt;X434,"W","L")),IF(Z432&gt;Z434,"W","L")))</f>
        <v/>
      </c>
      <c r="AC397" s="253"/>
      <c r="AD397" s="252" t="str">
        <f>IF($D393="1P",IF(Z432=Z434,IF(X432=X434,IF(V432&lt;&gt;"",IF(V432&gt;V434,"W","L"),""),IF(X432&gt;X434,"W","L")),IF(Z432&gt;Z434,"W","L")),IF(Z420=Z422,IF(X420=X422,IF(V420&lt;&gt;"",IF(V420&gt;V422,"W","L"),""),IF(X420&gt;X422,"W","L")),IF(Z420&gt;Z422,"W","L")))</f>
        <v/>
      </c>
      <c r="AE397" s="253"/>
      <c r="AF397" s="252" t="str">
        <f>IF($D393="1P",IF(Z420=Z422,IF(X420=X422,IF(V420&lt;&gt;"",IF(V420&gt;V422,"W","L"),""),IF(X420&gt;X422,"W","L")),IF(Z420&gt;Z422,"W","L")),IF(L436=L438,IF(J436=J438,IF(H436&lt;&gt;"",IF(H436&gt;H438,"W","L"),""),IF(J436&gt;J763,"W","L")),IF(L436&gt;L438,"W","L")))</f>
        <v/>
      </c>
      <c r="AG397" s="253"/>
      <c r="AH397" s="252" t="str">
        <f>IF($D393="1P",IF(L436=L438,IF(J436=J438,IF(H436&lt;&gt;"",IF(H436&gt;H438,"W","L"),""),IF(J436&gt;J438,"W","L")),IF(L436&gt;L438,"W","L")),IF(AN428=AN430,IF(AL428=AL430,IF(AJ428&lt;&gt;"",IF(AJ428&gt;AJ430,"W","L"),""),IF(AL428&gt;AL430,"W","L")),IF(AN428&gt;AN430,"W","L")))</f>
        <v/>
      </c>
      <c r="AI397" s="253"/>
      <c r="AJ397" s="252" t="str">
        <f>IF($D393="1P",IF(L424=L426,IF(J424=J426,IF(H424&lt;&gt;"",IF(H424&gt;H426,"W","L"),""),IF(J424&gt;J426,"W","L")),IF(L424&gt;L426,"W","L")),IF(L424=L426,IF(J424=J426,IF(H424&lt;&gt;"",IF(H424&gt;H426,"W","L"),""),IF(J424&gt;J426,"W","L")),IF(L424&gt;L426,"W","L")))</f>
        <v/>
      </c>
      <c r="AK397" s="253"/>
      <c r="AL397" s="254" t="str">
        <f>IF(OR(COUNTIF(X397:AJ397,"W"),COUNTIF(X397:AJ397,"L")),COUNTIF(X397:AJ397,"W")*2+COUNTIF(X397:AJ397,"L"),"")</f>
        <v/>
      </c>
      <c r="AM397" s="255"/>
      <c r="AN397" s="256" t="str">
        <f>IF(AL397&lt;&gt;"",RANK(AL397,AL397:AL409,0),"")</f>
        <v/>
      </c>
      <c r="AO397" s="257"/>
      <c r="AQ397" s="127"/>
      <c r="AR397" s="127"/>
      <c r="AS397" s="127"/>
      <c r="AT397" s="127"/>
      <c r="AU397" s="127"/>
      <c r="AV397" s="127"/>
      <c r="AW397" s="127"/>
      <c r="AX397" s="127"/>
      <c r="AY397" s="127"/>
      <c r="AZ397" s="127"/>
      <c r="BA397" s="127"/>
      <c r="BB397" s="127"/>
      <c r="BC397" s="127"/>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127"/>
      <c r="CH397" s="127"/>
      <c r="CI397" s="127"/>
      <c r="CJ397" s="127"/>
      <c r="CK397" s="127"/>
      <c r="CL397" s="127"/>
      <c r="CM397" s="127"/>
      <c r="CN397" s="127"/>
      <c r="CO397" s="127"/>
      <c r="CP397" s="127"/>
      <c r="CQ397" s="127"/>
      <c r="CR397" s="127"/>
      <c r="CS397" s="127"/>
      <c r="CT397" s="40"/>
      <c r="CU397" s="40"/>
      <c r="CV397" s="40"/>
      <c r="CW397" s="40"/>
      <c r="CX397" s="40"/>
      <c r="CY397" s="40"/>
      <c r="CZ397" s="40"/>
      <c r="DA397" s="40"/>
      <c r="DB397" s="40"/>
      <c r="DC397" s="40"/>
      <c r="DD397" s="40"/>
      <c r="DE397" s="40"/>
      <c r="DF397" s="40"/>
      <c r="DG397" s="40"/>
      <c r="DH397" s="40"/>
      <c r="DI397" s="40"/>
      <c r="DJ397" s="40"/>
      <c r="DK397" s="40"/>
      <c r="DL397" s="40"/>
      <c r="DM397" s="40"/>
      <c r="DN397" s="40"/>
      <c r="DO397" s="40"/>
      <c r="DP397" s="40"/>
      <c r="DQ397" s="40"/>
      <c r="DR397" s="40"/>
      <c r="DS397" s="40"/>
      <c r="DT397" s="40"/>
      <c r="DU397" s="40"/>
      <c r="DW397" s="127"/>
      <c r="DX397" s="127"/>
      <c r="DY397" s="127"/>
      <c r="DZ397" s="127"/>
      <c r="EA397" s="127"/>
      <c r="EB397" s="127"/>
      <c r="EC397" s="127"/>
      <c r="ED397" s="127"/>
      <c r="EE397" s="127"/>
      <c r="EF397" s="127"/>
      <c r="EG397" s="127"/>
      <c r="EH397" s="127"/>
      <c r="EI397" s="127"/>
      <c r="EJ397" s="40"/>
      <c r="EK397" s="40"/>
      <c r="EL397" s="40"/>
      <c r="EM397" s="40"/>
      <c r="EN397" s="40"/>
      <c r="EO397" s="40"/>
      <c r="EP397" s="40"/>
      <c r="EQ397" s="40"/>
      <c r="ER397" s="40"/>
      <c r="ES397" s="40"/>
      <c r="ET397" s="40"/>
      <c r="EU397" s="40"/>
      <c r="EV397" s="40"/>
      <c r="EW397" s="40"/>
      <c r="EX397" s="40"/>
      <c r="EY397" s="40"/>
      <c r="EZ397" s="40"/>
      <c r="FA397" s="40"/>
      <c r="FB397" s="40"/>
      <c r="FC397" s="40"/>
      <c r="FD397" s="40"/>
      <c r="FE397" s="40"/>
      <c r="FF397" s="40"/>
      <c r="FG397" s="40"/>
      <c r="FH397" s="40"/>
      <c r="FI397" s="40"/>
      <c r="FJ397" s="40"/>
      <c r="FK397" s="40"/>
    </row>
    <row r="398" spans="1:170" ht="11.25" customHeight="1">
      <c r="A398" s="212"/>
      <c r="B398" s="213"/>
      <c r="C398" s="218"/>
      <c r="D398" s="218"/>
      <c r="E398" s="218"/>
      <c r="F398" s="218"/>
      <c r="G398" s="218"/>
      <c r="H398" s="218"/>
      <c r="I398" s="218"/>
      <c r="J398" s="218"/>
      <c r="K398" s="218"/>
      <c r="L398" s="218"/>
      <c r="M398" s="218"/>
      <c r="N398" s="218"/>
      <c r="O398" s="218"/>
      <c r="P398" s="218"/>
      <c r="Q398" s="218"/>
      <c r="R398" s="218"/>
      <c r="S398" s="218"/>
      <c r="T398" s="218"/>
      <c r="U398" s="218"/>
      <c r="V398" s="218"/>
      <c r="W398" s="219"/>
      <c r="X398" s="367"/>
      <c r="Y398" s="364"/>
      <c r="Z398" s="234"/>
      <c r="AA398" s="233"/>
      <c r="AB398" s="224"/>
      <c r="AC398" s="225"/>
      <c r="AD398" s="234"/>
      <c r="AE398" s="233"/>
      <c r="AF398" s="234"/>
      <c r="AG398" s="233"/>
      <c r="AH398" s="234"/>
      <c r="AI398" s="233"/>
      <c r="AJ398" s="234"/>
      <c r="AK398" s="233"/>
      <c r="AL398" s="241"/>
      <c r="AM398" s="240"/>
      <c r="AN398" s="258"/>
      <c r="AO398" s="243"/>
      <c r="AQ398" s="128"/>
      <c r="AR398" s="128"/>
      <c r="AS398" s="128"/>
      <c r="AT398" s="128"/>
      <c r="AU398" s="128"/>
      <c r="AV398" s="128"/>
      <c r="AW398" s="128"/>
      <c r="AX398" s="128"/>
      <c r="AY398" s="128"/>
      <c r="AZ398" s="128"/>
      <c r="BA398" s="128"/>
      <c r="BB398" s="128"/>
      <c r="BC398" s="128"/>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128"/>
      <c r="CH398" s="128"/>
      <c r="CI398" s="128"/>
      <c r="CJ398" s="128"/>
      <c r="CK398" s="128"/>
      <c r="CL398" s="128"/>
      <c r="CM398" s="128"/>
      <c r="CN398" s="128"/>
      <c r="CO398" s="128"/>
      <c r="CP398" s="128"/>
      <c r="CQ398" s="128"/>
      <c r="CR398" s="128"/>
      <c r="CS398" s="128"/>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W398" s="128"/>
      <c r="DX398" s="128"/>
      <c r="DY398" s="128"/>
      <c r="DZ398" s="128"/>
      <c r="EA398" s="128"/>
      <c r="EB398" s="128"/>
      <c r="EC398" s="128"/>
      <c r="ED398" s="128"/>
      <c r="EE398" s="128"/>
      <c r="EF398" s="128"/>
      <c r="EG398" s="128"/>
      <c r="EH398" s="128"/>
      <c r="EI398" s="128"/>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row>
    <row r="399" spans="1:170" ht="11.25" customHeight="1">
      <c r="A399" s="210" t="str">
        <f>Z395</f>
        <v>B</v>
      </c>
      <c r="B399" s="211"/>
      <c r="C399" s="357"/>
      <c r="D399" s="343"/>
      <c r="E399" s="343"/>
      <c r="F399" s="343"/>
      <c r="G399" s="343"/>
      <c r="H399" s="343"/>
      <c r="I399" s="343"/>
      <c r="J399" s="343"/>
      <c r="K399" s="343"/>
      <c r="L399" s="343"/>
      <c r="M399" s="215"/>
      <c r="N399" s="215"/>
      <c r="O399" s="215"/>
      <c r="P399" s="343"/>
      <c r="Q399" s="343"/>
      <c r="R399" s="343"/>
      <c r="S399" s="343"/>
      <c r="T399" s="343"/>
      <c r="U399" s="343"/>
      <c r="V399" s="343"/>
      <c r="W399" s="344"/>
      <c r="X399" s="220" t="str">
        <f>IF(Z397&lt;&gt;"",IF(Z397="W","L","W"),"")</f>
        <v/>
      </c>
      <c r="Y399" s="221"/>
      <c r="Z399" s="228"/>
      <c r="AA399" s="362"/>
      <c r="AB399" s="227" t="str">
        <f>IF($D393="1P",IF(Z416=Z418,IF(X416=X418,IF(V416&lt;&gt;"",IF(V416&gt;V418,"W","L"),""),IF(X416&gt;X418,"W","L")),IF(Z416&gt;Z418,"W","L")),IF(AN436=AN438,IF(AL436=AL438,IF(AJ436&lt;&gt;"",IF(AJ436&gt;AJ438,"W","L"),""),IF(AL436&gt;AL438,"W","L")),IF(AN436&gt;AN438,"W","L")))</f>
        <v/>
      </c>
      <c r="AC399" s="221"/>
      <c r="AD399" s="227" t="str">
        <f>IF($D393="1P",IF(AN420=AN422,IF(AL420=AL422,IF(AJ420&lt;&gt;"",IF(AJ420&gt;AJ422,"W","L"),""),IF(AL420&gt;AL422,"W","L")),IF(AN420&gt;AN422,"W","L")),IF(Z436=Z438,IF(X436=X438,IF(V436&lt;&gt;"",IF(V436&gt;V438,"W","L"),""),IF(X436&gt;X438,"W","L")),IF(Z436&gt;Z438,"W","L")))</f>
        <v/>
      </c>
      <c r="AE399" s="221"/>
      <c r="AF399" s="227" t="str">
        <f>IF($D393="1P",IF(L428=L430,IF(J428=J430,IF(H428&lt;&gt;"",IF(H428&gt;H430,"W","L"),""),IF(J428&gt;J430,"W","L")),IF(L428&gt;L430,"W","L")),IF(L428=L430,IF(J428=J430,IF(H428&lt;&gt;"",IF(H428&gt;H430,"W","L"),""),IF(J428&gt;J430,"W","L")),IF(L428&gt;L430,"W","L")))</f>
        <v/>
      </c>
      <c r="AG399" s="221"/>
      <c r="AH399" s="227" t="str">
        <f>IF($D393="1P",IF(AN412=AN414,IF(AL412=AL414,IF(AJ412&lt;&gt;"",IF(AJ412&gt;AJ414,"W","L"),""),IF(AL412&gt;AL414,"W","L")),IF(AN412&gt;AN414,"W","L")),IF(Z428=Z430,IF(X428=X430,IF(V428&lt;&gt;"",IF(V428&gt;V430,"W","L"),""),IF(X428&gt;X430,"W","L")),IF(Z428&gt;Z430,"W","L")))</f>
        <v/>
      </c>
      <c r="AI399" s="221"/>
      <c r="AJ399" s="227" t="str">
        <f>IF($D393="1P",IF(L412=L414,IF(J412=J414,IF(H412&lt;&gt;"",IF(H412&gt;H414,"W","L"),""),IF(J412&gt;J414,"W","L")),IF(L412&gt;L434,"W","L")),IF(L412=L414,IF(J412=J414,IF(H412&lt;&gt;"",IF(H412&gt;H414,"W","L"),""),IF(J412&gt;J414,"W","L")),IF(L412&gt;L414,"W","L")))</f>
        <v/>
      </c>
      <c r="AK399" s="221"/>
      <c r="AL399" s="239" t="str">
        <f>IF(OR(COUNTIF(X399:AJ399,"W"),COUNTIF(X399:AJ399,"L")),COUNTIF(X399:AJ399,"W")*2+COUNTIF(X399:AJ399,"L"),"")</f>
        <v/>
      </c>
      <c r="AM399" s="240"/>
      <c r="AN399" s="242" t="str">
        <f>IF(AL399&lt;&gt;"",RANK(AL399,AL397:AL409,0),"")</f>
        <v/>
      </c>
      <c r="AO399" s="243"/>
      <c r="AQ399" s="126"/>
      <c r="AR399" s="126"/>
      <c r="AS399" s="126"/>
      <c r="AT399" s="126"/>
      <c r="AU399" s="126"/>
      <c r="AV399" s="126"/>
      <c r="AW399" s="126"/>
      <c r="AX399" s="126"/>
      <c r="AY399" s="126"/>
      <c r="AZ399" s="126"/>
      <c r="BA399" s="126"/>
      <c r="BB399" s="126"/>
      <c r="BC399" s="126"/>
      <c r="CG399" s="126"/>
      <c r="CH399" s="126"/>
      <c r="CI399" s="126"/>
      <c r="CJ399" s="126"/>
      <c r="CK399" s="126"/>
      <c r="CL399" s="126"/>
      <c r="CM399" s="126"/>
      <c r="CN399" s="126"/>
      <c r="CO399" s="126"/>
      <c r="CP399" s="126"/>
      <c r="CQ399" s="126"/>
      <c r="CR399" s="126"/>
      <c r="CS399" s="126"/>
      <c r="DW399" s="126"/>
      <c r="DX399" s="126"/>
      <c r="DY399" s="126"/>
      <c r="DZ399" s="126"/>
      <c r="EA399" s="126"/>
      <c r="EB399" s="126"/>
      <c r="EC399" s="126"/>
      <c r="ED399" s="126"/>
      <c r="EE399" s="126"/>
      <c r="EF399" s="126"/>
      <c r="EG399" s="126"/>
      <c r="EH399" s="126"/>
      <c r="EI399" s="126"/>
    </row>
    <row r="400" spans="1:170" ht="11.25" customHeight="1" thickBot="1">
      <c r="A400" s="212"/>
      <c r="B400" s="213"/>
      <c r="C400" s="218"/>
      <c r="D400" s="218"/>
      <c r="E400" s="218"/>
      <c r="F400" s="218"/>
      <c r="G400" s="218"/>
      <c r="H400" s="218"/>
      <c r="I400" s="218"/>
      <c r="J400" s="218"/>
      <c r="K400" s="218"/>
      <c r="L400" s="218"/>
      <c r="M400" s="218"/>
      <c r="N400" s="218"/>
      <c r="O400" s="218"/>
      <c r="P400" s="218"/>
      <c r="Q400" s="218"/>
      <c r="R400" s="218"/>
      <c r="S400" s="218"/>
      <c r="T400" s="218"/>
      <c r="U400" s="218"/>
      <c r="V400" s="218"/>
      <c r="W400" s="219"/>
      <c r="X400" s="232"/>
      <c r="Y400" s="233"/>
      <c r="Z400" s="363"/>
      <c r="AA400" s="364"/>
      <c r="AB400" s="234"/>
      <c r="AC400" s="233"/>
      <c r="AD400" s="234"/>
      <c r="AE400" s="233"/>
      <c r="AF400" s="234"/>
      <c r="AG400" s="233"/>
      <c r="AH400" s="234"/>
      <c r="AI400" s="233"/>
      <c r="AJ400" s="234"/>
      <c r="AK400" s="233"/>
      <c r="AL400" s="241"/>
      <c r="AM400" s="240"/>
      <c r="AN400" s="258"/>
      <c r="AO400" s="243"/>
      <c r="AQ400" s="127"/>
      <c r="AR400" s="127"/>
      <c r="AS400" s="127"/>
      <c r="AT400" s="127"/>
      <c r="AU400" s="127"/>
      <c r="AV400" s="127"/>
      <c r="AW400" s="127"/>
      <c r="AX400" s="127"/>
      <c r="AY400" s="127"/>
      <c r="AZ400" s="127"/>
      <c r="BA400" s="127"/>
      <c r="BB400" s="127"/>
      <c r="BC400" s="127"/>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G400" s="127"/>
      <c r="CH400" s="127"/>
      <c r="CI400" s="127"/>
      <c r="CJ400" s="127"/>
      <c r="CK400" s="127"/>
      <c r="CL400" s="127"/>
      <c r="CM400" s="127"/>
      <c r="CN400" s="127"/>
      <c r="CO400" s="127"/>
      <c r="CP400" s="127"/>
      <c r="CQ400" s="127"/>
      <c r="CR400" s="127"/>
      <c r="CS400" s="127"/>
      <c r="CT400" s="40"/>
      <c r="CU400" s="40"/>
      <c r="CV400" s="40"/>
      <c r="CW400" s="40"/>
      <c r="CX400" s="40"/>
      <c r="CY400" s="40"/>
      <c r="CZ400" s="40"/>
      <c r="DA400" s="40"/>
      <c r="DB400" s="40"/>
      <c r="DC400" s="40"/>
      <c r="DD400" s="40"/>
      <c r="DE400" s="40"/>
      <c r="DF400" s="40"/>
      <c r="DG400" s="40"/>
      <c r="DH400" s="40"/>
      <c r="DI400" s="40"/>
      <c r="DJ400" s="40"/>
      <c r="DK400" s="40"/>
      <c r="DL400" s="40"/>
      <c r="DM400" s="40"/>
      <c r="DN400" s="40"/>
      <c r="DO400" s="40"/>
      <c r="DP400" s="40"/>
      <c r="DQ400" s="40"/>
      <c r="DR400" s="40"/>
      <c r="DS400" s="40"/>
      <c r="DT400" s="40"/>
      <c r="DU400" s="40"/>
      <c r="DW400" s="127"/>
      <c r="DX400" s="127"/>
      <c r="DY400" s="127"/>
      <c r="DZ400" s="127"/>
      <c r="EA400" s="127"/>
      <c r="EB400" s="127"/>
      <c r="EC400" s="127"/>
      <c r="ED400" s="127"/>
      <c r="EE400" s="127"/>
      <c r="EF400" s="127"/>
      <c r="EG400" s="127"/>
      <c r="EH400" s="127"/>
      <c r="EI400" s="127"/>
      <c r="EJ400" s="40"/>
      <c r="EK400" s="40"/>
      <c r="EL400" s="40"/>
      <c r="EM400" s="40"/>
      <c r="EN400" s="40"/>
      <c r="EO400" s="40"/>
      <c r="EP400" s="40"/>
      <c r="EQ400" s="40"/>
      <c r="ER400" s="40"/>
      <c r="ES400" s="40"/>
      <c r="ET400" s="40"/>
      <c r="EU400" s="40"/>
      <c r="EV400" s="40"/>
      <c r="EW400" s="40"/>
      <c r="EX400" s="40"/>
      <c r="EY400" s="40"/>
      <c r="EZ400" s="40"/>
      <c r="FA400" s="40"/>
      <c r="FB400" s="40"/>
      <c r="FC400" s="40"/>
      <c r="FD400" s="40"/>
      <c r="FE400" s="40"/>
      <c r="FF400" s="40"/>
      <c r="FG400" s="40"/>
      <c r="FH400" s="40"/>
      <c r="FI400" s="40"/>
      <c r="FJ400" s="40"/>
      <c r="FK400" s="40"/>
    </row>
    <row r="401" spans="1:170" ht="11.25" customHeight="1">
      <c r="A401" s="210" t="str">
        <f>AB395</f>
        <v>C</v>
      </c>
      <c r="B401" s="211"/>
      <c r="C401" s="357"/>
      <c r="D401" s="343"/>
      <c r="E401" s="343"/>
      <c r="F401" s="343"/>
      <c r="G401" s="343"/>
      <c r="H401" s="343"/>
      <c r="I401" s="343"/>
      <c r="J401" s="343"/>
      <c r="K401" s="343"/>
      <c r="L401" s="343"/>
      <c r="M401" s="215"/>
      <c r="N401" s="215"/>
      <c r="O401" s="215"/>
      <c r="P401" s="343"/>
      <c r="Q401" s="343"/>
      <c r="R401" s="343"/>
      <c r="S401" s="343"/>
      <c r="T401" s="343"/>
      <c r="U401" s="343"/>
      <c r="V401" s="343"/>
      <c r="W401" s="344"/>
      <c r="X401" s="220" t="str">
        <f>IF(AB397&lt;&gt;"",IF(AB397="W","L","W"),"")</f>
        <v/>
      </c>
      <c r="Y401" s="360"/>
      <c r="Z401" s="227" t="str">
        <f>IF(AB399&lt;&gt;"",IF(AB399="W","L","W"),"")</f>
        <v/>
      </c>
      <c r="AA401" s="221"/>
      <c r="AB401" s="228"/>
      <c r="AC401" s="362"/>
      <c r="AD401" s="227" t="str">
        <f>IF($D393="1P",IF(L432=L434,IF(J432=J434,IF(H432&lt;&gt;"",IF(H432&gt;H434,"W","L"),""),IF(J432&gt;J434,"W","L")),IF(L432&gt;L434,"W","L")),IF(L432=L434,IF(J432=J434,IF(H432&lt;&gt;"",IF(H432&gt;H434,"W","L"),""),IF(J432&gt;J434,"W","L")),IF(L432&gt;L434,"W","L")))</f>
        <v/>
      </c>
      <c r="AE401" s="221"/>
      <c r="AF401" s="227" t="str">
        <f>IF($D393="1P",IF(Z436=Z438,IF(X436=X438,IF(V436&lt;&gt;"",IF(V436&gt;V438,"W","L"),""),IF(X436&gt;X438,"W","L")),IF(Z436&gt;Z438,"W","L")),IF(Z424=Z426,IF(X424=X426,IF(V424&lt;&gt;"",IF(V424&gt;V426,"W","L"),""),IF(X424&gt;X426,"W","L")),IF(Z424&gt;Z426,"W","L")))</f>
        <v/>
      </c>
      <c r="AG401" s="221"/>
      <c r="AH401" s="227" t="str">
        <f>IF($D393="1P",IF(L416=L418,IF(J416=J418,IF(H416&lt;&gt;"",IF(H416&gt;H418,"W","L"),""),IF(J416&gt;J418,"W","L")),IF(L416&gt;L418,"W","L")),IF(L416=L418,IF(J416=J418,IF(H416&lt;&gt;"",IF(H416&gt;H418,"W","L"),""),IF(J416&gt;J418,"W","L")),IF(L416&gt;L418,"W","L")))</f>
        <v/>
      </c>
      <c r="AI401" s="221"/>
      <c r="AJ401" s="227" t="str">
        <f>IF($D393="1P",IF(Z428=Z430,IF(X428=X430,IF(V428&lt;&gt;"",IF(V428&gt;V430,"W","L"),""),IF(X428&gt;X430,"W","L")),IF(Z428&gt;Z430,"W","L")),IF(Z416=Z418,IF(X416=X418,IF(V416&lt;&gt;"",IF(V416&gt;V418,"W","L"),""),IF(X416&gt;X418,"W","L")),IF(Z416&gt;Z418,"W","L")))</f>
        <v/>
      </c>
      <c r="AK401" s="221"/>
      <c r="AL401" s="239" t="str">
        <f>IF(OR(COUNTIF(X401:AJ401,"W"),COUNTIF(X401:AJ401,"L")),COUNTIF(X401:AJ401,"W")*2+COUNTIF(X401:AJ401,"L"),"")</f>
        <v/>
      </c>
      <c r="AM401" s="240"/>
      <c r="AN401" s="242" t="str">
        <f>IF(AL401&lt;&gt;"",RANK(AL401,AL397:AL409,0),"")</f>
        <v/>
      </c>
      <c r="AO401" s="243"/>
      <c r="AQ401" s="154" t="str">
        <f>CONCATENATE($A395," ",$D395,","," ",$F393)</f>
        <v>Group: 7, Men's Singles</v>
      </c>
      <c r="AR401" s="155"/>
      <c r="AS401" s="155"/>
      <c r="AT401" s="155"/>
      <c r="AU401" s="155"/>
      <c r="AV401" s="155"/>
      <c r="AW401" s="155"/>
      <c r="AX401" s="155"/>
      <c r="AY401" s="155"/>
      <c r="AZ401" s="155"/>
      <c r="BA401" s="155"/>
      <c r="BB401" s="155"/>
      <c r="BC401" s="156"/>
      <c r="BD401" s="163">
        <f>A416</f>
        <v>2</v>
      </c>
      <c r="BE401" s="164"/>
      <c r="BF401" s="183" t="str">
        <f>C416</f>
        <v>C</v>
      </c>
      <c r="BG401" s="185" t="str">
        <f>IF(VLOOKUP($BF401,$A397:$C409,3,FALSE)=0,"",CONCATENATE(VLOOKUP(VLOOKUP($BF401,$A397:$C409,3,FALSE),Players!$C:$G,4,FALSE)," ",VLOOKUP($BF401,$A397:$C409,3,FALSE)," ",IF(ISERROR(VLOOKUP(VLOOKUP($BF401,$A397:$C409,3,FALSE),Players!$C:$G,5,FALSE)),"()",CONCATENATE("(",VLOOKUP(VLOOKUP($BF401,$A397:$C409,3,FALSE),Players!$C:$G,5,FALSE),")"))))</f>
        <v/>
      </c>
      <c r="BH401" s="186"/>
      <c r="BI401" s="186"/>
      <c r="BJ401" s="186"/>
      <c r="BK401" s="186"/>
      <c r="BL401" s="186"/>
      <c r="BM401" s="186"/>
      <c r="BN401" s="186"/>
      <c r="BO401" s="186"/>
      <c r="BP401" s="186"/>
      <c r="BQ401" s="186"/>
      <c r="BR401" s="186"/>
      <c r="BS401" s="186"/>
      <c r="BT401" s="186"/>
      <c r="BU401" s="187"/>
      <c r="BV401" s="170" t="str">
        <f>IF(D416&lt;&gt;"",D416,"")</f>
        <v/>
      </c>
      <c r="BW401" s="171"/>
      <c r="BX401" s="335" t="str">
        <f>IF(F416&lt;&gt;"",F416,"")</f>
        <v/>
      </c>
      <c r="BY401" s="171"/>
      <c r="BZ401" s="335" t="str">
        <f>IF(H416&lt;&gt;"",H416,"")</f>
        <v/>
      </c>
      <c r="CA401" s="171"/>
      <c r="CB401" s="335" t="str">
        <f>IF(J416&lt;&gt;"",J416,"")</f>
        <v/>
      </c>
      <c r="CC401" s="171"/>
      <c r="CD401" s="335" t="str">
        <f>IF(L416&lt;&gt;"",L416,"")</f>
        <v/>
      </c>
      <c r="CE401" s="337"/>
      <c r="CF401" s="174" t="str">
        <f>IF($CD401=$CD403,IF($CB401=$CB403,IF($BZ401&lt;&gt;"",IF($BZ401&gt;$BZ403,"W","L"),""),IF($CB401&gt;$CB403,"W","L")),IF($CD401&gt;$CD403,"W","L"))</f>
        <v/>
      </c>
      <c r="CG401" s="154" t="str">
        <f>CONCATENATE($A395," ",$D395,","," ",$F393)</f>
        <v>Group: 7, Men's Singles</v>
      </c>
      <c r="CH401" s="155"/>
      <c r="CI401" s="155"/>
      <c r="CJ401" s="155"/>
      <c r="CK401" s="155"/>
      <c r="CL401" s="155"/>
      <c r="CM401" s="155"/>
      <c r="CN401" s="155"/>
      <c r="CO401" s="155"/>
      <c r="CP401" s="155"/>
      <c r="CQ401" s="155"/>
      <c r="CR401" s="155"/>
      <c r="CS401" s="156"/>
      <c r="CT401" s="163">
        <f>O416</f>
        <v>9</v>
      </c>
      <c r="CU401" s="164"/>
      <c r="CV401" s="183" t="str">
        <f>Q416</f>
        <v>C</v>
      </c>
      <c r="CW401" s="185" t="str">
        <f>IF(VLOOKUP($CV401,$A397:$C409,3,FALSE)=0,"",CONCATENATE(VLOOKUP(VLOOKUP($CV401,$A397:$C409,3,FALSE),Players!$C:$G,4,FALSE)," ",VLOOKUP($CV401,$A397:$C409,3,FALSE)," ",IF(ISERROR(VLOOKUP(VLOOKUP($CV401,$A397:$C409,3,FALSE),Players!$C:$G,5,FALSE)),"()",CONCATENATE("(",VLOOKUP(VLOOKUP($CV401,$A397:$C409,3,FALSE),Players!$C:$G,5,FALSE),")"))))</f>
        <v/>
      </c>
      <c r="CX401" s="186"/>
      <c r="CY401" s="186"/>
      <c r="CZ401" s="186"/>
      <c r="DA401" s="186"/>
      <c r="DB401" s="186"/>
      <c r="DC401" s="186"/>
      <c r="DD401" s="186"/>
      <c r="DE401" s="186"/>
      <c r="DF401" s="186"/>
      <c r="DG401" s="186"/>
      <c r="DH401" s="186"/>
      <c r="DI401" s="186"/>
      <c r="DJ401" s="186"/>
      <c r="DK401" s="187"/>
      <c r="DL401" s="170" t="str">
        <f>IF(R416&lt;&gt;"",R416,"")</f>
        <v/>
      </c>
      <c r="DM401" s="171"/>
      <c r="DN401" s="335" t="str">
        <f>IF(T416&lt;&gt;"",T416,"")</f>
        <v/>
      </c>
      <c r="DO401" s="171"/>
      <c r="DP401" s="335" t="str">
        <f>IF(V416&lt;&gt;"",V416,"")</f>
        <v/>
      </c>
      <c r="DQ401" s="171"/>
      <c r="DR401" s="335" t="str">
        <f>IF(X416&lt;&gt;"",X416,"")</f>
        <v/>
      </c>
      <c r="DS401" s="171"/>
      <c r="DT401" s="335" t="str">
        <f>IF(Z416&lt;&gt;"",Z416,"")</f>
        <v/>
      </c>
      <c r="DU401" s="337"/>
      <c r="DV401" s="174" t="str">
        <f>IF($DT401=$DT403,IF($DR401=$DR403,IF($DP401&lt;&gt;"",IF($DP401&gt;$DP403,"W","L"),""),IF($DR401&gt;$DR403,"W","L")),IF($DT401&gt;$DT403,"W","L"))</f>
        <v/>
      </c>
      <c r="DW401" s="154" t="str">
        <f>CONCATENATE($A395," ",$D395,","," ",$F393)</f>
        <v>Group: 7, Men's Singles</v>
      </c>
      <c r="DX401" s="155"/>
      <c r="DY401" s="155"/>
      <c r="DZ401" s="155"/>
      <c r="EA401" s="155"/>
      <c r="EB401" s="155"/>
      <c r="EC401" s="155"/>
      <c r="ED401" s="155"/>
      <c r="EE401" s="155"/>
      <c r="EF401" s="155"/>
      <c r="EG401" s="155"/>
      <c r="EH401" s="155"/>
      <c r="EI401" s="156"/>
      <c r="EJ401" s="163">
        <f>AC416</f>
        <v>16</v>
      </c>
      <c r="EK401" s="164"/>
      <c r="EL401" s="183" t="str">
        <f>AE416</f>
        <v>A</v>
      </c>
      <c r="EM401" s="185" t="str">
        <f>IF(VLOOKUP($EL401,$A397:$C409,3,FALSE)=0,"",CONCATENATE(VLOOKUP(VLOOKUP($EL401,$A397:$C409,3,FALSE),Players!$C:$G,4,FALSE)," ",VLOOKUP($EL401,$A397:$C409,3,FALSE)," ",IF(ISERROR(VLOOKUP(VLOOKUP($EL401,$A397:$C409,3,FALSE),Players!$C:$G,5,FALSE)),"()",CONCATENATE("(",VLOOKUP(VLOOKUP($EL401,$A397:$C409,3,FALSE),Players!$C:$G,5,FALSE),")"))))</f>
        <v/>
      </c>
      <c r="EN401" s="186"/>
      <c r="EO401" s="186"/>
      <c r="EP401" s="186"/>
      <c r="EQ401" s="186"/>
      <c r="ER401" s="186"/>
      <c r="ES401" s="186"/>
      <c r="ET401" s="186"/>
      <c r="EU401" s="186"/>
      <c r="EV401" s="186"/>
      <c r="EW401" s="186"/>
      <c r="EX401" s="186"/>
      <c r="EY401" s="186"/>
      <c r="EZ401" s="186"/>
      <c r="FA401" s="187"/>
      <c r="FB401" s="170" t="str">
        <f>IF(AF416&lt;&gt;"",AF416,"")</f>
        <v/>
      </c>
      <c r="FC401" s="171"/>
      <c r="FD401" s="335" t="str">
        <f>IF(AH416&lt;&gt;"",AH416,"")</f>
        <v/>
      </c>
      <c r="FE401" s="171"/>
      <c r="FF401" s="335" t="str">
        <f>IF(AJ416&lt;&gt;"",AJ416,"")</f>
        <v/>
      </c>
      <c r="FG401" s="171"/>
      <c r="FH401" s="335" t="str">
        <f>IF(AL416&lt;&gt;"",AL416,"")</f>
        <v/>
      </c>
      <c r="FI401" s="171"/>
      <c r="FJ401" s="335" t="str">
        <f>IF(AN416&lt;&gt;"",AN416,"")</f>
        <v/>
      </c>
      <c r="FK401" s="337"/>
      <c r="FL401" s="174" t="str">
        <f>IF($FJ401=$FJ403,IF($FH401=$FH403,IF($FF401&lt;&gt;"",IF($FF401&gt;$FF403,"W","L"),""),IF($FH401&gt;$FH403,"W","L")),IF($FJ401&gt;$FJ403,"W","L"))</f>
        <v/>
      </c>
    </row>
    <row r="402" spans="1:170" ht="11.25" customHeight="1">
      <c r="A402" s="212"/>
      <c r="B402" s="213"/>
      <c r="C402" s="218"/>
      <c r="D402" s="218"/>
      <c r="E402" s="218"/>
      <c r="F402" s="218"/>
      <c r="G402" s="218"/>
      <c r="H402" s="218"/>
      <c r="I402" s="218"/>
      <c r="J402" s="218"/>
      <c r="K402" s="218"/>
      <c r="L402" s="218"/>
      <c r="M402" s="218"/>
      <c r="N402" s="218"/>
      <c r="O402" s="218"/>
      <c r="P402" s="218"/>
      <c r="Q402" s="218"/>
      <c r="R402" s="218"/>
      <c r="S402" s="218"/>
      <c r="T402" s="218"/>
      <c r="U402" s="218"/>
      <c r="V402" s="218"/>
      <c r="W402" s="219"/>
      <c r="X402" s="232"/>
      <c r="Y402" s="361"/>
      <c r="Z402" s="234"/>
      <c r="AA402" s="233"/>
      <c r="AB402" s="363"/>
      <c r="AC402" s="364"/>
      <c r="AD402" s="234"/>
      <c r="AE402" s="233"/>
      <c r="AF402" s="234"/>
      <c r="AG402" s="233"/>
      <c r="AH402" s="234"/>
      <c r="AI402" s="233"/>
      <c r="AJ402" s="234"/>
      <c r="AK402" s="233"/>
      <c r="AL402" s="241"/>
      <c r="AM402" s="240"/>
      <c r="AN402" s="258"/>
      <c r="AO402" s="243"/>
      <c r="AQ402" s="157"/>
      <c r="AR402" s="158"/>
      <c r="AS402" s="158"/>
      <c r="AT402" s="158"/>
      <c r="AU402" s="158"/>
      <c r="AV402" s="158"/>
      <c r="AW402" s="158"/>
      <c r="AX402" s="158"/>
      <c r="AY402" s="158"/>
      <c r="AZ402" s="158"/>
      <c r="BA402" s="158"/>
      <c r="BB402" s="158"/>
      <c r="BC402" s="159"/>
      <c r="BD402" s="165"/>
      <c r="BE402" s="166"/>
      <c r="BF402" s="184"/>
      <c r="BG402" s="188"/>
      <c r="BH402" s="189"/>
      <c r="BI402" s="189"/>
      <c r="BJ402" s="189"/>
      <c r="BK402" s="189"/>
      <c r="BL402" s="189"/>
      <c r="BM402" s="189"/>
      <c r="BN402" s="189"/>
      <c r="BO402" s="189"/>
      <c r="BP402" s="189"/>
      <c r="BQ402" s="189"/>
      <c r="BR402" s="189"/>
      <c r="BS402" s="189"/>
      <c r="BT402" s="189"/>
      <c r="BU402" s="190"/>
      <c r="BV402" s="172"/>
      <c r="BW402" s="173"/>
      <c r="BX402" s="336"/>
      <c r="BY402" s="173"/>
      <c r="BZ402" s="336"/>
      <c r="CA402" s="173"/>
      <c r="CB402" s="336"/>
      <c r="CC402" s="173"/>
      <c r="CD402" s="336"/>
      <c r="CE402" s="338"/>
      <c r="CF402" s="174"/>
      <c r="CG402" s="157"/>
      <c r="CH402" s="158"/>
      <c r="CI402" s="158"/>
      <c r="CJ402" s="158"/>
      <c r="CK402" s="158"/>
      <c r="CL402" s="158"/>
      <c r="CM402" s="158"/>
      <c r="CN402" s="158"/>
      <c r="CO402" s="158"/>
      <c r="CP402" s="158"/>
      <c r="CQ402" s="158"/>
      <c r="CR402" s="158"/>
      <c r="CS402" s="159"/>
      <c r="CT402" s="165"/>
      <c r="CU402" s="166"/>
      <c r="CV402" s="184"/>
      <c r="CW402" s="188"/>
      <c r="CX402" s="189"/>
      <c r="CY402" s="189"/>
      <c r="CZ402" s="189"/>
      <c r="DA402" s="189"/>
      <c r="DB402" s="189"/>
      <c r="DC402" s="189"/>
      <c r="DD402" s="189"/>
      <c r="DE402" s="189"/>
      <c r="DF402" s="189"/>
      <c r="DG402" s="189"/>
      <c r="DH402" s="189"/>
      <c r="DI402" s="189"/>
      <c r="DJ402" s="189"/>
      <c r="DK402" s="190"/>
      <c r="DL402" s="172"/>
      <c r="DM402" s="173"/>
      <c r="DN402" s="336"/>
      <c r="DO402" s="173"/>
      <c r="DP402" s="336"/>
      <c r="DQ402" s="173"/>
      <c r="DR402" s="336"/>
      <c r="DS402" s="173"/>
      <c r="DT402" s="336"/>
      <c r="DU402" s="338"/>
      <c r="DV402" s="174"/>
      <c r="DW402" s="157"/>
      <c r="DX402" s="158"/>
      <c r="DY402" s="158"/>
      <c r="DZ402" s="158"/>
      <c r="EA402" s="158"/>
      <c r="EB402" s="158"/>
      <c r="EC402" s="158"/>
      <c r="ED402" s="158"/>
      <c r="EE402" s="158"/>
      <c r="EF402" s="158"/>
      <c r="EG402" s="158"/>
      <c r="EH402" s="158"/>
      <c r="EI402" s="159"/>
      <c r="EJ402" s="165"/>
      <c r="EK402" s="166"/>
      <c r="EL402" s="184"/>
      <c r="EM402" s="188"/>
      <c r="EN402" s="189"/>
      <c r="EO402" s="189"/>
      <c r="EP402" s="189"/>
      <c r="EQ402" s="189"/>
      <c r="ER402" s="189"/>
      <c r="ES402" s="189"/>
      <c r="ET402" s="189"/>
      <c r="EU402" s="189"/>
      <c r="EV402" s="189"/>
      <c r="EW402" s="189"/>
      <c r="EX402" s="189"/>
      <c r="EY402" s="189"/>
      <c r="EZ402" s="189"/>
      <c r="FA402" s="190"/>
      <c r="FB402" s="172"/>
      <c r="FC402" s="173"/>
      <c r="FD402" s="336"/>
      <c r="FE402" s="173"/>
      <c r="FF402" s="336"/>
      <c r="FG402" s="173"/>
      <c r="FH402" s="336"/>
      <c r="FI402" s="173"/>
      <c r="FJ402" s="336"/>
      <c r="FK402" s="338"/>
      <c r="FL402" s="174"/>
    </row>
    <row r="403" spans="1:170" ht="11.25" customHeight="1">
      <c r="A403" s="210" t="str">
        <f>AD395</f>
        <v>D</v>
      </c>
      <c r="B403" s="211"/>
      <c r="C403" s="357"/>
      <c r="D403" s="343"/>
      <c r="E403" s="343"/>
      <c r="F403" s="343"/>
      <c r="G403" s="343"/>
      <c r="H403" s="343"/>
      <c r="I403" s="343"/>
      <c r="J403" s="343"/>
      <c r="K403" s="343"/>
      <c r="L403" s="343"/>
      <c r="M403" s="215"/>
      <c r="N403" s="215"/>
      <c r="O403" s="215"/>
      <c r="P403" s="343"/>
      <c r="Q403" s="343"/>
      <c r="R403" s="343"/>
      <c r="S403" s="343"/>
      <c r="T403" s="343"/>
      <c r="U403" s="343"/>
      <c r="V403" s="343"/>
      <c r="W403" s="344"/>
      <c r="X403" s="220" t="str">
        <f>IF(AD397&lt;&gt;"",IF(AD397="W","L","W"),"")</f>
        <v/>
      </c>
      <c r="Y403" s="221"/>
      <c r="Z403" s="227" t="str">
        <f>IF(AD399&lt;&gt;"",IF(AD399="W","L","W"),"")</f>
        <v/>
      </c>
      <c r="AA403" s="221"/>
      <c r="AB403" s="227" t="str">
        <f>IF(AD401&lt;&gt;"",IF(AD401="W","L","W"),"")</f>
        <v/>
      </c>
      <c r="AC403" s="221"/>
      <c r="AD403" s="228"/>
      <c r="AE403" s="362"/>
      <c r="AF403" s="227" t="str">
        <f>IF($D393="1P",IF(L420=L422,IF(J420=J422,IF(H420&lt;&gt;"",IF(H420&gt;H422,"W","L"),""),IF(J420&gt;J422,"W","L")),IF(L420&gt;L422,"W","L")),IF(L420=L422,IF(J420=J422,IF(H420&lt;&gt;"",IF(H420&gt;H422,"W","L"),""),IF(J420&gt;J422,"W","L")),IF(L420&gt;L422,"W","L")))</f>
        <v/>
      </c>
      <c r="AG403" s="221"/>
      <c r="AH403" s="227" t="str">
        <f>IF($D393="1P",IF(Z424=Z426,IF(X424=X426,IF(V424&lt;&gt;"",IF(V424&gt;V426,"W","L"),""),IF(X424&gt;X426,"W","L")),IF(Z424&gt;Z426,"W","L")),IF(Z412=Z414,IF(X412=X414,IF(V412&lt;&gt;"",IF(V412&gt;V414,"W","L"),""),IF(X412&gt;X414,"W","L")),IF(Z412&gt;Z414,"W","L")))</f>
        <v/>
      </c>
      <c r="AI403" s="221"/>
      <c r="AJ403" s="227" t="str">
        <f>IF($D393="1P",IF(AN432=AN434,IF(AL432=AL434,IF(AJ432&lt;&gt;"",IF(AJ432&gt;AJ434,"W","L"),""),IF(AL432&gt;AL434,"W","L")),IF(AN432&gt;AN434,"W","L")),IF(AN420=AN422,IF(AL420=AL422,IF(AJ420&lt;&gt;"",IF(AJ420&gt;AJ422,"W","L"),""),IF(AL420&gt;AL422,"W","L")),IF(AN420&gt;AN422,"W","L")))</f>
        <v/>
      </c>
      <c r="AK403" s="221"/>
      <c r="AL403" s="239" t="str">
        <f>IF(OR(COUNTIF(X403:AJ403,"W"),COUNTIF(X403:AJ403,"L")),COUNTIF(X403:AJ403,"W")*2+COUNTIF(X403:AJ403,"L"),"")</f>
        <v/>
      </c>
      <c r="AM403" s="240"/>
      <c r="AN403" s="242" t="str">
        <f>IF(AL403&lt;&gt;"",RANK(AL403,AL397:AL409,0),"")</f>
        <v/>
      </c>
      <c r="AO403" s="243"/>
      <c r="AQ403" s="157"/>
      <c r="AR403" s="158"/>
      <c r="AS403" s="158"/>
      <c r="AT403" s="158"/>
      <c r="AU403" s="158"/>
      <c r="AV403" s="158"/>
      <c r="AW403" s="158"/>
      <c r="AX403" s="158"/>
      <c r="AY403" s="158"/>
      <c r="AZ403" s="158"/>
      <c r="BA403" s="158"/>
      <c r="BB403" s="158"/>
      <c r="BC403" s="159"/>
      <c r="BD403" s="165"/>
      <c r="BE403" s="166"/>
      <c r="BF403" s="175" t="str">
        <f>C418</f>
        <v>F</v>
      </c>
      <c r="BG403" s="177" t="str">
        <f>IF(VLOOKUP($BF403,$A397:$C409,3,FALSE)=0,"",CONCATENATE(VLOOKUP(VLOOKUP($BF403,$A397:$C409,3,FALSE),Players!$C:$G,4,FALSE)," ",VLOOKUP($BF403,$A397:$C409,3,FALSE)," ",IF(ISERROR(VLOOKUP(VLOOKUP($BF403,$A397:$C409,3,FALSE),Players!$C:$G,5,FALSE)),"()",CONCATENATE("(",VLOOKUP(VLOOKUP($BF403,$A397:$C409,3,FALSE),Players!$C:$G,5,FALSE),")"))))</f>
        <v/>
      </c>
      <c r="BH403" s="178"/>
      <c r="BI403" s="178"/>
      <c r="BJ403" s="178"/>
      <c r="BK403" s="178"/>
      <c r="BL403" s="178"/>
      <c r="BM403" s="178"/>
      <c r="BN403" s="178"/>
      <c r="BO403" s="178"/>
      <c r="BP403" s="178"/>
      <c r="BQ403" s="178"/>
      <c r="BR403" s="178"/>
      <c r="BS403" s="178"/>
      <c r="BT403" s="178"/>
      <c r="BU403" s="179"/>
      <c r="BV403" s="150" t="str">
        <f>IF(D418&lt;&gt;"",D418,"")</f>
        <v/>
      </c>
      <c r="BW403" s="151"/>
      <c r="BX403" s="288" t="str">
        <f>IF(F418&lt;&gt;"",F418,"")</f>
        <v/>
      </c>
      <c r="BY403" s="151"/>
      <c r="BZ403" s="288" t="str">
        <f>IF(H418&lt;&gt;"",H418,"")</f>
        <v/>
      </c>
      <c r="CA403" s="151"/>
      <c r="CB403" s="288" t="str">
        <f>IF(J418&lt;&gt;"",J418,"")</f>
        <v/>
      </c>
      <c r="CC403" s="151"/>
      <c r="CD403" s="288" t="str">
        <f>IF(L418&lt;&gt;"",L418,"")</f>
        <v/>
      </c>
      <c r="CE403" s="332"/>
      <c r="CF403" s="174" t="str">
        <f>IF($CF401&lt;&gt;"",IF(CF401="W","L","W"),"")</f>
        <v/>
      </c>
      <c r="CG403" s="157"/>
      <c r="CH403" s="158"/>
      <c r="CI403" s="158"/>
      <c r="CJ403" s="158"/>
      <c r="CK403" s="158"/>
      <c r="CL403" s="158"/>
      <c r="CM403" s="158"/>
      <c r="CN403" s="158"/>
      <c r="CO403" s="158"/>
      <c r="CP403" s="158"/>
      <c r="CQ403" s="158"/>
      <c r="CR403" s="158"/>
      <c r="CS403" s="159"/>
      <c r="CT403" s="165"/>
      <c r="CU403" s="166"/>
      <c r="CV403" s="175" t="str">
        <f>Q418</f>
        <v>G</v>
      </c>
      <c r="CW403" s="177" t="str">
        <f>IF(VLOOKUP($CV403,$A397:$C409,3,FALSE)=0,"",CONCATENATE(VLOOKUP(VLOOKUP($CV403,$A397:$C409,3,FALSE),Players!$C:$G,4,FALSE)," ",VLOOKUP($CV403,$A397:$C409,3,FALSE)," ",IF(ISERROR(VLOOKUP(VLOOKUP($CV403,$A397:$C409,3,FALSE),Players!$C:$G,5,FALSE)),"()",CONCATENATE("(",VLOOKUP(VLOOKUP($CV403,$A397:$C409,3,FALSE),Players!$C:$G,5,FALSE),")"))))</f>
        <v/>
      </c>
      <c r="CX403" s="178"/>
      <c r="CY403" s="178"/>
      <c r="CZ403" s="178"/>
      <c r="DA403" s="178"/>
      <c r="DB403" s="178"/>
      <c r="DC403" s="178"/>
      <c r="DD403" s="178"/>
      <c r="DE403" s="178"/>
      <c r="DF403" s="178"/>
      <c r="DG403" s="178"/>
      <c r="DH403" s="178"/>
      <c r="DI403" s="178"/>
      <c r="DJ403" s="178"/>
      <c r="DK403" s="179"/>
      <c r="DL403" s="150" t="str">
        <f>IF(R418&lt;&gt;"",R418,"")</f>
        <v/>
      </c>
      <c r="DM403" s="151"/>
      <c r="DN403" s="288" t="str">
        <f>IF(T418&lt;&gt;"",T418,"")</f>
        <v/>
      </c>
      <c r="DO403" s="151"/>
      <c r="DP403" s="288" t="str">
        <f>IF(V418&lt;&gt;"",V418,"")</f>
        <v/>
      </c>
      <c r="DQ403" s="151"/>
      <c r="DR403" s="288" t="str">
        <f>IF(X418&lt;&gt;"",X418,"")</f>
        <v/>
      </c>
      <c r="DS403" s="151"/>
      <c r="DT403" s="288" t="str">
        <f>IF(Z418&lt;&gt;"",Z418,"")</f>
        <v/>
      </c>
      <c r="DU403" s="332"/>
      <c r="DV403" s="174" t="str">
        <f>IF($DV401&lt;&gt;"",IF(DV401="W","L","W"),"")</f>
        <v/>
      </c>
      <c r="DW403" s="157"/>
      <c r="DX403" s="158"/>
      <c r="DY403" s="158"/>
      <c r="DZ403" s="158"/>
      <c r="EA403" s="158"/>
      <c r="EB403" s="158"/>
      <c r="EC403" s="158"/>
      <c r="ED403" s="158"/>
      <c r="EE403" s="158"/>
      <c r="EF403" s="158"/>
      <c r="EG403" s="158"/>
      <c r="EH403" s="158"/>
      <c r="EI403" s="159"/>
      <c r="EJ403" s="165"/>
      <c r="EK403" s="166"/>
      <c r="EL403" s="175" t="str">
        <f>AE418</f>
        <v>B</v>
      </c>
      <c r="EM403" s="177" t="str">
        <f>IF(VLOOKUP($EL403,$A397:$C409,3,FALSE)=0,"",CONCATENATE(VLOOKUP(VLOOKUP($EL403,$A397:$C409,3,FALSE),Players!$C:$G,4,FALSE)," ",VLOOKUP($EL403,$A397:$C409,3,FALSE)," ",IF(ISERROR(VLOOKUP(VLOOKUP($EL403,$A397:$C409,3,FALSE),Players!$C:$G,5,FALSE)),"()",CONCATENATE("(",VLOOKUP(VLOOKUP($EL403,$A397:$C409,3,FALSE),Players!$C:$G,5,FALSE),")"))))</f>
        <v/>
      </c>
      <c r="EN403" s="178"/>
      <c r="EO403" s="178"/>
      <c r="EP403" s="178"/>
      <c r="EQ403" s="178"/>
      <c r="ER403" s="178"/>
      <c r="ES403" s="178"/>
      <c r="ET403" s="178"/>
      <c r="EU403" s="178"/>
      <c r="EV403" s="178"/>
      <c r="EW403" s="178"/>
      <c r="EX403" s="178"/>
      <c r="EY403" s="178"/>
      <c r="EZ403" s="178"/>
      <c r="FA403" s="179"/>
      <c r="FB403" s="150" t="str">
        <f>IF(AF418&lt;&gt;"",AF418,"")</f>
        <v/>
      </c>
      <c r="FC403" s="151"/>
      <c r="FD403" s="288" t="str">
        <f>IF(AH418&lt;&gt;"",AH418,"")</f>
        <v/>
      </c>
      <c r="FE403" s="151"/>
      <c r="FF403" s="288" t="str">
        <f>IF(AJ418&lt;&gt;"",AJ418,"")</f>
        <v/>
      </c>
      <c r="FG403" s="151"/>
      <c r="FH403" s="288" t="str">
        <f>IF(AL418&lt;&gt;"",AL418,"")</f>
        <v/>
      </c>
      <c r="FI403" s="151"/>
      <c r="FJ403" s="288" t="str">
        <f>IF(AN418&lt;&gt;"",AN418,"")</f>
        <v/>
      </c>
      <c r="FK403" s="332"/>
      <c r="FL403" s="174" t="str">
        <f>IF($FL401&lt;&gt;"",IF(FL401="W","L","W"),"")</f>
        <v/>
      </c>
    </row>
    <row r="404" spans="1:170" ht="11.25" customHeight="1" thickBot="1">
      <c r="A404" s="212"/>
      <c r="B404" s="213"/>
      <c r="C404" s="218"/>
      <c r="D404" s="218"/>
      <c r="E404" s="218"/>
      <c r="F404" s="218"/>
      <c r="G404" s="218"/>
      <c r="H404" s="218"/>
      <c r="I404" s="218"/>
      <c r="J404" s="218"/>
      <c r="K404" s="218"/>
      <c r="L404" s="218"/>
      <c r="M404" s="218"/>
      <c r="N404" s="218"/>
      <c r="O404" s="218"/>
      <c r="P404" s="218"/>
      <c r="Q404" s="218"/>
      <c r="R404" s="218"/>
      <c r="S404" s="218"/>
      <c r="T404" s="218"/>
      <c r="U404" s="218"/>
      <c r="V404" s="218"/>
      <c r="W404" s="219"/>
      <c r="X404" s="232"/>
      <c r="Y404" s="233"/>
      <c r="Z404" s="234"/>
      <c r="AA404" s="233"/>
      <c r="AB404" s="234"/>
      <c r="AC404" s="233"/>
      <c r="AD404" s="363"/>
      <c r="AE404" s="364"/>
      <c r="AF404" s="234"/>
      <c r="AG404" s="233"/>
      <c r="AH404" s="234"/>
      <c r="AI404" s="233"/>
      <c r="AJ404" s="234"/>
      <c r="AK404" s="233"/>
      <c r="AL404" s="241"/>
      <c r="AM404" s="240"/>
      <c r="AN404" s="258"/>
      <c r="AO404" s="243"/>
      <c r="AQ404" s="160"/>
      <c r="AR404" s="161"/>
      <c r="AS404" s="161"/>
      <c r="AT404" s="161"/>
      <c r="AU404" s="161"/>
      <c r="AV404" s="161"/>
      <c r="AW404" s="161"/>
      <c r="AX404" s="161"/>
      <c r="AY404" s="161"/>
      <c r="AZ404" s="161"/>
      <c r="BA404" s="161"/>
      <c r="BB404" s="161"/>
      <c r="BC404" s="162"/>
      <c r="BD404" s="167"/>
      <c r="BE404" s="168"/>
      <c r="BF404" s="176"/>
      <c r="BG404" s="180"/>
      <c r="BH404" s="181"/>
      <c r="BI404" s="181"/>
      <c r="BJ404" s="181"/>
      <c r="BK404" s="181"/>
      <c r="BL404" s="181"/>
      <c r="BM404" s="181"/>
      <c r="BN404" s="181"/>
      <c r="BO404" s="181"/>
      <c r="BP404" s="181"/>
      <c r="BQ404" s="181"/>
      <c r="BR404" s="181"/>
      <c r="BS404" s="181"/>
      <c r="BT404" s="181"/>
      <c r="BU404" s="182"/>
      <c r="BV404" s="152"/>
      <c r="BW404" s="153"/>
      <c r="BX404" s="333"/>
      <c r="BY404" s="153"/>
      <c r="BZ404" s="333"/>
      <c r="CA404" s="153"/>
      <c r="CB404" s="333"/>
      <c r="CC404" s="153"/>
      <c r="CD404" s="333"/>
      <c r="CE404" s="334"/>
      <c r="CF404" s="349"/>
      <c r="CG404" s="160"/>
      <c r="CH404" s="161"/>
      <c r="CI404" s="161"/>
      <c r="CJ404" s="161"/>
      <c r="CK404" s="161"/>
      <c r="CL404" s="161"/>
      <c r="CM404" s="161"/>
      <c r="CN404" s="161"/>
      <c r="CO404" s="161"/>
      <c r="CP404" s="161"/>
      <c r="CQ404" s="161"/>
      <c r="CR404" s="161"/>
      <c r="CS404" s="162"/>
      <c r="CT404" s="167"/>
      <c r="CU404" s="168"/>
      <c r="CV404" s="176"/>
      <c r="CW404" s="180"/>
      <c r="CX404" s="181"/>
      <c r="CY404" s="181"/>
      <c r="CZ404" s="181"/>
      <c r="DA404" s="181"/>
      <c r="DB404" s="181"/>
      <c r="DC404" s="181"/>
      <c r="DD404" s="181"/>
      <c r="DE404" s="181"/>
      <c r="DF404" s="181"/>
      <c r="DG404" s="181"/>
      <c r="DH404" s="181"/>
      <c r="DI404" s="181"/>
      <c r="DJ404" s="181"/>
      <c r="DK404" s="182"/>
      <c r="DL404" s="152"/>
      <c r="DM404" s="153"/>
      <c r="DN404" s="333"/>
      <c r="DO404" s="153"/>
      <c r="DP404" s="333"/>
      <c r="DQ404" s="153"/>
      <c r="DR404" s="333"/>
      <c r="DS404" s="153"/>
      <c r="DT404" s="333"/>
      <c r="DU404" s="334"/>
      <c r="DV404" s="174"/>
      <c r="DW404" s="160"/>
      <c r="DX404" s="161"/>
      <c r="DY404" s="161"/>
      <c r="DZ404" s="161"/>
      <c r="EA404" s="161"/>
      <c r="EB404" s="161"/>
      <c r="EC404" s="161"/>
      <c r="ED404" s="161"/>
      <c r="EE404" s="161"/>
      <c r="EF404" s="161"/>
      <c r="EG404" s="161"/>
      <c r="EH404" s="161"/>
      <c r="EI404" s="162"/>
      <c r="EJ404" s="167"/>
      <c r="EK404" s="168"/>
      <c r="EL404" s="176"/>
      <c r="EM404" s="180"/>
      <c r="EN404" s="181"/>
      <c r="EO404" s="181"/>
      <c r="EP404" s="181"/>
      <c r="EQ404" s="181"/>
      <c r="ER404" s="181"/>
      <c r="ES404" s="181"/>
      <c r="ET404" s="181"/>
      <c r="EU404" s="181"/>
      <c r="EV404" s="181"/>
      <c r="EW404" s="181"/>
      <c r="EX404" s="181"/>
      <c r="EY404" s="181"/>
      <c r="EZ404" s="181"/>
      <c r="FA404" s="182"/>
      <c r="FB404" s="152"/>
      <c r="FC404" s="153"/>
      <c r="FD404" s="333"/>
      <c r="FE404" s="153"/>
      <c r="FF404" s="333"/>
      <c r="FG404" s="153"/>
      <c r="FH404" s="333"/>
      <c r="FI404" s="153"/>
      <c r="FJ404" s="333"/>
      <c r="FK404" s="334"/>
      <c r="FL404" s="174"/>
    </row>
    <row r="405" spans="1:170" ht="11.25" customHeight="1">
      <c r="A405" s="210" t="str">
        <f>AF395</f>
        <v>E</v>
      </c>
      <c r="B405" s="211"/>
      <c r="C405" s="357"/>
      <c r="D405" s="343"/>
      <c r="E405" s="343"/>
      <c r="F405" s="343"/>
      <c r="G405" s="343"/>
      <c r="H405" s="343"/>
      <c r="I405" s="343"/>
      <c r="J405" s="343"/>
      <c r="K405" s="343"/>
      <c r="L405" s="343"/>
      <c r="M405" s="215"/>
      <c r="N405" s="215"/>
      <c r="O405" s="215"/>
      <c r="P405" s="343"/>
      <c r="Q405" s="343"/>
      <c r="R405" s="343"/>
      <c r="S405" s="343"/>
      <c r="T405" s="343"/>
      <c r="U405" s="343"/>
      <c r="V405" s="343"/>
      <c r="W405" s="344"/>
      <c r="X405" s="220" t="str">
        <f>IF(AF397&lt;&gt;"",IF(AF397="W","L","W"),"")</f>
        <v/>
      </c>
      <c r="Y405" s="221"/>
      <c r="Z405" s="227" t="str">
        <f>IF(AF399&lt;&gt;"",IF(AF399="W","L","W"),"")</f>
        <v/>
      </c>
      <c r="AA405" s="221"/>
      <c r="AB405" s="227" t="str">
        <f>IF(AF401&lt;&gt;"",IF(AF401="W","L","W"),"")</f>
        <v/>
      </c>
      <c r="AC405" s="221"/>
      <c r="AD405" s="227" t="str">
        <f>IF(AF403&lt;&gt;"",IF(AF403="W","L","W"),"")</f>
        <v/>
      </c>
      <c r="AE405" s="221"/>
      <c r="AF405" s="228"/>
      <c r="AG405" s="362"/>
      <c r="AH405" s="227" t="str">
        <f>IF($D393="1P",IF(AN436=AN438,IF(AL436=AL438,IF(AJ436&lt;&gt;"",IF(AJ436&gt;AJ438,"W","L"),""),IF(AL436&gt;AL438,"W","L")),IF(AN436&gt;AN438,"W","L")),IF(AN424=AN426,IF(AL424=AL426,IF(AJ424&lt;&gt;"",IF(AJ424&gt;AJ426,"W","L"),""),IF(AL424&gt;AL426,"W","L")),IF(AN424&gt;AN426,"W","L")))</f>
        <v/>
      </c>
      <c r="AI405" s="221"/>
      <c r="AJ405" s="227" t="str">
        <f>IF($D393="1P",IF(Z412=Z414,IF(X412=X414,IF(V412&lt;&gt;"",IF(V412&gt;V414,"W","L"),""),IF(X412&gt;X414,"W","L")),IF(Z412&gt;Z414,"W","L")),IF(AN432=AN434,IF(AL432=AL434,IF(AJ432&lt;&gt;"",IF(AJ432&gt;AJ434,"W","L"),""),IF(AL432&gt;AL434,"W","L")),IF(AN432&gt;AN434,"W","L")))</f>
        <v/>
      </c>
      <c r="AK405" s="221"/>
      <c r="AL405" s="239" t="str">
        <f>IF(OR(COUNTIF(X405:AJ405,"W"),COUNTIF(X405:AJ405,"L")),COUNTIF(X405:AJ405,"W")*2+COUNTIF(X405:AJ405,"L"),"")</f>
        <v/>
      </c>
      <c r="AM405" s="240"/>
      <c r="AN405" s="242" t="str">
        <f>IF(AL405&lt;&gt;"",RANK(AL405,AL397:AL409,0),"")</f>
        <v/>
      </c>
      <c r="AO405" s="243"/>
      <c r="AQ405" s="126"/>
      <c r="AR405" s="126"/>
      <c r="AS405" s="126"/>
      <c r="AT405" s="126"/>
      <c r="AU405" s="126"/>
      <c r="AV405" s="126"/>
      <c r="AW405" s="126"/>
      <c r="AX405" s="126"/>
      <c r="AY405" s="126"/>
      <c r="AZ405" s="126"/>
      <c r="BA405" s="126"/>
      <c r="BB405" s="126"/>
      <c r="BC405" s="126"/>
      <c r="BV405" s="169" t="str">
        <f>IF(CF401&lt;&gt;"",IF(AND(AND(BV401&gt;-1,BV403&gt;-1),OR(BV401&gt;10,BV403&gt;10),ABS(BV401-BV403)&gt;1,IF(OR(BV401&gt;11,BV403&gt;11),ABS(BV401-BV403)=2,TRUE),BV401=INT(BV401),BV403=INT(BV403)),"","Error"),"")</f>
        <v/>
      </c>
      <c r="BW405" s="169"/>
      <c r="BX405" s="169" t="str">
        <f>IF(CF401&lt;&gt;"",IF(AND(AND(BX401&gt;-1,BX403&gt;-1),OR(BX401&gt;10,BX403&gt;10),ABS(BX401-BX403)&gt;1,IF(OR(BX401&gt;11,BX403&gt;11),ABS(BX401-BX403)=2,TRUE),BX401=INT(BX401),BX403=INT(BX403)),"","Error"),"")</f>
        <v/>
      </c>
      <c r="BY405" s="169"/>
      <c r="BZ405" s="169" t="str">
        <f>IF(CF401&lt;&gt;"",IF(AND(AND(BZ401&gt;-1,BZ403&gt;-1),OR(BZ401&gt;10,BZ403&gt;10),ABS(BZ401-BZ403)&gt;1,IF(OR(BZ401&gt;11,BZ403&gt;11),ABS(BZ401-BZ403)=2,TRUE),BZ401=INT(BZ401),BZ403=INT(BZ403)),"","Error"),"")</f>
        <v/>
      </c>
      <c r="CA405" s="169"/>
      <c r="CB405" s="169" t="str">
        <f>IF(AND(CF401&lt;&gt;"",CB401&lt;&gt;""),IF(AND(AND(CB401&gt;-1,CB403&gt;-1),OR(CB401&gt;10,CB403&gt;10),ABS(CB401-CB403)&gt;1,IF(OR(CB401&gt;11,CB403&gt;11),ABS(CB401-CB403)=2,TRUE),CB401=INT(CB401),CB403=INT(CB403)),"","Error"),"")</f>
        <v/>
      </c>
      <c r="CC405" s="169"/>
      <c r="CD405" s="169" t="str">
        <f>IF(AND(CF401&lt;&gt;"",CD401&lt;&gt;""),IF(AND(AND(CD401&gt;-1,CD403&gt;-1),OR(CD401&gt;10,CD403&gt;10),ABS(CD401-CD403)&gt;1,IF(OR(CD401&gt;11,CD403&gt;11),ABS(CD401-CD403)=2,TRUE),CD401=INT(CD401),CD403=INT(CD403)),"","Error"),"")</f>
        <v/>
      </c>
      <c r="CE405" s="169"/>
      <c r="CG405" s="126"/>
      <c r="CH405" s="126"/>
      <c r="CI405" s="126"/>
      <c r="CJ405" s="126"/>
      <c r="CK405" s="126"/>
      <c r="CL405" s="126"/>
      <c r="CM405" s="126"/>
      <c r="CN405" s="126"/>
      <c r="CO405" s="126"/>
      <c r="CP405" s="126"/>
      <c r="CQ405" s="126"/>
      <c r="CR405" s="126"/>
      <c r="CS405" s="126"/>
      <c r="DL405" s="169" t="str">
        <f>IF(DV401&lt;&gt;"",IF(AND(AND(DL401&gt;-1,DL403&gt;-1),OR(DL401&gt;10,DL403&gt;10),ABS(DL401-DL403)&gt;1,IF(OR(DL401&gt;11,DL403&gt;11),ABS(DL401-DL403)=2,TRUE),DL401=INT(DL401),DL403=INT(DL403)),"","Error"),"")</f>
        <v/>
      </c>
      <c r="DM405" s="169"/>
      <c r="DN405" s="169" t="str">
        <f>IF(DV401&lt;&gt;"",IF(AND(AND(DN401&gt;-1,DN403&gt;-1),OR(DN401&gt;10,DN403&gt;10),ABS(DN401-DN403)&gt;1,IF(OR(DN401&gt;11,DN403&gt;11),ABS(DN401-DN403)=2,TRUE),DN401=INT(DN401),DN403=INT(DN403)),"","Error"),"")</f>
        <v/>
      </c>
      <c r="DO405" s="169"/>
      <c r="DP405" s="169" t="str">
        <f>IF(DV401&lt;&gt;"",IF(AND(AND(DP401&gt;-1,DP403&gt;-1),OR(DP401&gt;10,DP403&gt;10),ABS(DP401-DP403)&gt;1,IF(OR(DP401&gt;11,DP403&gt;11),ABS(DP401-DP403)=2,TRUE),DP401=INT(DP401),DP403=INT(DP403)),"","Error"),"")</f>
        <v/>
      </c>
      <c r="DQ405" s="169"/>
      <c r="DR405" s="169" t="str">
        <f>IF(AND(DV401&lt;&gt;"",DR401&lt;&gt;""),IF(AND(AND(DR401&gt;-1,DR403&gt;-1),OR(DR401&gt;10,DR403&gt;10),ABS(DR401-DR403)&gt;1,IF(OR(DR401&gt;11,DR403&gt;11),ABS(DR401-DR403)=2,TRUE),DR401=INT(DR401),DR403=INT(DR403)),"","Error"),"")</f>
        <v/>
      </c>
      <c r="DS405" s="169"/>
      <c r="DT405" s="169" t="str">
        <f>IF(AND(DV401&lt;&gt;"",DT401&lt;&gt;""),IF(AND(AND(DT401&gt;-1,DT403&gt;-1),OR(DT401&gt;10,DT403&gt;10),ABS(DT401-DT403)&gt;1,IF(OR(DT401&gt;11,DT403&gt;11),ABS(DT401-DT403)=2,TRUE),DT401=INT(DT401),DT403=INT(DT403)),"","Error"),"")</f>
        <v/>
      </c>
      <c r="DU405" s="169"/>
      <c r="DW405" s="126"/>
      <c r="DX405" s="126"/>
      <c r="DY405" s="126"/>
      <c r="DZ405" s="126"/>
      <c r="EA405" s="126"/>
      <c r="EB405" s="126"/>
      <c r="EC405" s="126"/>
      <c r="ED405" s="126"/>
      <c r="EE405" s="126"/>
      <c r="EF405" s="126"/>
      <c r="EG405" s="126"/>
      <c r="EH405" s="126"/>
      <c r="EI405" s="126"/>
      <c r="FB405" s="169" t="str">
        <f>IF(FL401&lt;&gt;"",IF(AND(AND(FB401&gt;-1,FB403&gt;-1),OR(FB401&gt;10,FB403&gt;10),ABS(FB401-FB403)&gt;1,IF(OR(FB401&gt;11,FB403&gt;11),ABS(FB401-FB403)=2,TRUE),FB401=INT(FB401),FB403=INT(FB403)),"","Error"),"")</f>
        <v/>
      </c>
      <c r="FC405" s="169"/>
      <c r="FD405" s="169" t="str">
        <f>IF(FL401&lt;&gt;"",IF(AND(AND(FD401&gt;-1,FD403&gt;-1),OR(FD401&gt;10,FD403&gt;10),ABS(FD401-FD403)&gt;1,IF(OR(FD401&gt;11,FD403&gt;11),ABS(FD401-FD403)=2,TRUE),FD401=INT(FD401),FD403=INT(FD403)),"","Error"),"")</f>
        <v/>
      </c>
      <c r="FE405" s="169"/>
      <c r="FF405" s="169" t="str">
        <f>IF(FL401&lt;&gt;"",IF(AND(AND(FF401&gt;-1,FF403&gt;-1),OR(FF401&gt;10,FF403&gt;10),ABS(FF401-FF403)&gt;1,IF(OR(FF401&gt;11,FF403&gt;11),ABS(FF401-FF403)=2,TRUE),FF401=INT(FF401),FF403=INT(FF403)),"","Error"),"")</f>
        <v/>
      </c>
      <c r="FG405" s="169"/>
      <c r="FH405" s="169" t="str">
        <f>IF(AND(FL401&lt;&gt;"",FH401&lt;&gt;""),IF(AND(AND(FH401&gt;-1,FH403&gt;-1),OR(FH401&gt;10,FH403&gt;10),ABS(FH401-FH403)&gt;1,IF(OR(FH401&gt;11,FH403&gt;11),ABS(FH401-FH403)=2,TRUE),FH401=INT(FH401),FH403=INT(FH403)),"","Error"),"")</f>
        <v/>
      </c>
      <c r="FI405" s="169"/>
      <c r="FJ405" s="169" t="str">
        <f>IF(AND(FL401&lt;&gt;"",FJ401&lt;&gt;""),IF(AND(AND(FJ401&gt;-1,FJ403&gt;-1),OR(FJ401&gt;10,FJ403&gt;10),ABS(FJ401-FJ403)&gt;1,IF(OR(FJ401&gt;11,FJ403&gt;11),ABS(FJ401-FJ403)=2,TRUE),FJ401=INT(FJ401),FJ403=INT(FJ403)),"","Error"),"")</f>
        <v/>
      </c>
      <c r="FK405" s="169"/>
    </row>
    <row r="406" spans="1:170" ht="11.25" customHeight="1">
      <c r="A406" s="212"/>
      <c r="B406" s="213"/>
      <c r="C406" s="218"/>
      <c r="D406" s="218"/>
      <c r="E406" s="218"/>
      <c r="F406" s="218"/>
      <c r="G406" s="218"/>
      <c r="H406" s="218"/>
      <c r="I406" s="218"/>
      <c r="J406" s="218"/>
      <c r="K406" s="218"/>
      <c r="L406" s="218"/>
      <c r="M406" s="218"/>
      <c r="N406" s="218"/>
      <c r="O406" s="218"/>
      <c r="P406" s="218"/>
      <c r="Q406" s="218"/>
      <c r="R406" s="218"/>
      <c r="S406" s="218"/>
      <c r="T406" s="218"/>
      <c r="U406" s="218"/>
      <c r="V406" s="218"/>
      <c r="W406" s="219"/>
      <c r="X406" s="232"/>
      <c r="Y406" s="233"/>
      <c r="Z406" s="234"/>
      <c r="AA406" s="233"/>
      <c r="AB406" s="234"/>
      <c r="AC406" s="233"/>
      <c r="AD406" s="234"/>
      <c r="AE406" s="233"/>
      <c r="AF406" s="363"/>
      <c r="AG406" s="364"/>
      <c r="AH406" s="234"/>
      <c r="AI406" s="233"/>
      <c r="AJ406" s="234"/>
      <c r="AK406" s="233"/>
      <c r="AL406" s="241"/>
      <c r="AM406" s="240"/>
      <c r="AN406" s="258"/>
      <c r="AO406" s="243"/>
      <c r="AQ406" s="126"/>
      <c r="AR406" s="126"/>
      <c r="AS406" s="126"/>
      <c r="AT406" s="126"/>
      <c r="AU406" s="126"/>
      <c r="AV406" s="126"/>
      <c r="AW406" s="126"/>
      <c r="AX406" s="126"/>
      <c r="AY406" s="126"/>
      <c r="AZ406" s="126"/>
      <c r="BA406" s="126"/>
      <c r="BB406" s="126"/>
      <c r="BC406" s="126"/>
      <c r="CG406" s="126"/>
      <c r="CH406" s="126"/>
      <c r="CI406" s="126"/>
      <c r="CJ406" s="126"/>
      <c r="CK406" s="126"/>
      <c r="CL406" s="126"/>
      <c r="CM406" s="126"/>
      <c r="CN406" s="126"/>
      <c r="CO406" s="126"/>
      <c r="CP406" s="126"/>
      <c r="CQ406" s="126"/>
      <c r="CR406" s="126"/>
      <c r="CS406" s="126"/>
      <c r="DW406" s="126"/>
      <c r="DX406" s="126"/>
      <c r="DY406" s="126"/>
      <c r="DZ406" s="126"/>
      <c r="EA406" s="126"/>
      <c r="EB406" s="126"/>
      <c r="EC406" s="126"/>
      <c r="ED406" s="126"/>
      <c r="EE406" s="126"/>
      <c r="EF406" s="126"/>
      <c r="EG406" s="126"/>
      <c r="EH406" s="126"/>
      <c r="EI406" s="126"/>
    </row>
    <row r="407" spans="1:170" ht="11.25" customHeight="1">
      <c r="A407" s="210" t="str">
        <f>AH395</f>
        <v>F</v>
      </c>
      <c r="B407" s="211"/>
      <c r="C407" s="357"/>
      <c r="D407" s="343"/>
      <c r="E407" s="343"/>
      <c r="F407" s="343"/>
      <c r="G407" s="343"/>
      <c r="H407" s="343"/>
      <c r="I407" s="343"/>
      <c r="J407" s="343"/>
      <c r="K407" s="343"/>
      <c r="L407" s="343"/>
      <c r="M407" s="215"/>
      <c r="N407" s="215"/>
      <c r="O407" s="215"/>
      <c r="P407" s="343"/>
      <c r="Q407" s="343"/>
      <c r="R407" s="343"/>
      <c r="S407" s="343"/>
      <c r="T407" s="343"/>
      <c r="U407" s="343"/>
      <c r="V407" s="343"/>
      <c r="W407" s="344"/>
      <c r="X407" s="220" t="str">
        <f>IF(AH397&lt;&gt;"",IF(AH397="W","L","W"),"")</f>
        <v/>
      </c>
      <c r="Y407" s="221"/>
      <c r="Z407" s="227" t="str">
        <f>IF(AH399&lt;&gt;"",IF(AH399="W","L","W"),"")</f>
        <v/>
      </c>
      <c r="AA407" s="221"/>
      <c r="AB407" s="227" t="str">
        <f>IF(AH401&lt;&gt;"",IF(AH401="W","L","W"),"")</f>
        <v/>
      </c>
      <c r="AC407" s="221"/>
      <c r="AD407" s="227" t="str">
        <f>IF(AH403&lt;&gt;"",IF(AH403="W","L","W"),"")</f>
        <v/>
      </c>
      <c r="AE407" s="221"/>
      <c r="AF407" s="227" t="str">
        <f>IF(AH405&lt;&gt;"",IF(AH405="W","L","W"),"")</f>
        <v/>
      </c>
      <c r="AG407" s="221"/>
      <c r="AH407" s="228"/>
      <c r="AI407" s="229"/>
      <c r="AJ407" s="227" t="str">
        <f>IF($D393="1P",IF(AN424=AN426,IF(AL424=AL426,IF(AJ424&lt;&gt;"",IF(AJ424&gt;AJ426,"W","L"),""),IF(AL424&gt;AL426,"W","L")),IF(AN424&gt;AN426,"W","L")),IF(AN412=AN414,IF(AL412=AL414,IF(AJ412&lt;&gt;"",IF(AJ412&gt;AJ414,"W","L"),""),IF(AL412&gt;AL414,"W","L")),IF(AN412&gt;AN414,"W","L")))</f>
        <v/>
      </c>
      <c r="AK407" s="221"/>
      <c r="AL407" s="353" t="str">
        <f>IF(OR(COUNTIF(X407:AJ407,"W"),COUNTIF(X407:AJ407,"L")),COUNTIF(X407:AJ407,"W")*2+COUNTIF(X407:AJ407,"L"),"")</f>
        <v/>
      </c>
      <c r="AM407" s="354"/>
      <c r="AN407" s="355" t="str">
        <f>IF(AL407&lt;&gt;"",RANK(AL407,AL397:AL409,0),"")</f>
        <v/>
      </c>
      <c r="AO407" s="356"/>
      <c r="AQ407" s="127"/>
      <c r="AR407" s="127"/>
      <c r="AS407" s="127"/>
      <c r="AT407" s="127"/>
      <c r="AU407" s="127"/>
      <c r="AV407" s="127"/>
      <c r="AW407" s="127"/>
      <c r="AX407" s="127"/>
      <c r="AY407" s="127"/>
      <c r="AZ407" s="127"/>
      <c r="BA407" s="127"/>
      <c r="BB407" s="127"/>
      <c r="BC407" s="127"/>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G407" s="127"/>
      <c r="CH407" s="127"/>
      <c r="CI407" s="127"/>
      <c r="CJ407" s="127"/>
      <c r="CK407" s="127"/>
      <c r="CL407" s="127"/>
      <c r="CM407" s="127"/>
      <c r="CN407" s="127"/>
      <c r="CO407" s="127"/>
      <c r="CP407" s="127"/>
      <c r="CQ407" s="127"/>
      <c r="CR407" s="127"/>
      <c r="CS407" s="127"/>
      <c r="CT407" s="40"/>
      <c r="CU407" s="40"/>
      <c r="CV407" s="40"/>
      <c r="CW407" s="40"/>
      <c r="CX407" s="40"/>
      <c r="CY407" s="40"/>
      <c r="CZ407" s="40"/>
      <c r="DA407" s="40"/>
      <c r="DB407" s="40"/>
      <c r="DC407" s="40"/>
      <c r="DD407" s="40"/>
      <c r="DE407" s="40"/>
      <c r="DF407" s="40"/>
      <c r="DG407" s="40"/>
      <c r="DH407" s="40"/>
      <c r="DI407" s="40"/>
      <c r="DJ407" s="40"/>
      <c r="DK407" s="40"/>
      <c r="DL407" s="40"/>
      <c r="DM407" s="40"/>
      <c r="DN407" s="40"/>
      <c r="DO407" s="40"/>
      <c r="DP407" s="40"/>
      <c r="DQ407" s="40"/>
      <c r="DR407" s="40"/>
      <c r="DS407" s="40"/>
      <c r="DT407" s="40"/>
      <c r="DU407" s="40"/>
      <c r="DW407" s="127"/>
      <c r="DX407" s="127"/>
      <c r="DY407" s="127"/>
      <c r="DZ407" s="127"/>
      <c r="EA407" s="127"/>
      <c r="EB407" s="127"/>
      <c r="EC407" s="127"/>
      <c r="ED407" s="127"/>
      <c r="EE407" s="127"/>
      <c r="EF407" s="127"/>
      <c r="EG407" s="127"/>
      <c r="EH407" s="127"/>
      <c r="EI407" s="127"/>
      <c r="EJ407" s="40"/>
      <c r="EK407" s="40"/>
      <c r="EL407" s="40"/>
      <c r="EM407" s="40"/>
      <c r="EN407" s="40"/>
      <c r="EO407" s="40"/>
      <c r="EP407" s="40"/>
      <c r="EQ407" s="40"/>
      <c r="ER407" s="40"/>
      <c r="ES407" s="40"/>
      <c r="ET407" s="40"/>
      <c r="EU407" s="40"/>
      <c r="EV407" s="40"/>
      <c r="EW407" s="40"/>
      <c r="EX407" s="40"/>
      <c r="EY407" s="40"/>
      <c r="EZ407" s="40"/>
      <c r="FA407" s="40"/>
      <c r="FB407" s="40"/>
      <c r="FC407" s="40"/>
      <c r="FD407" s="40"/>
      <c r="FE407" s="40"/>
      <c r="FF407" s="40"/>
      <c r="FG407" s="40"/>
      <c r="FH407" s="40"/>
      <c r="FI407" s="40"/>
      <c r="FJ407" s="40"/>
      <c r="FK407" s="40"/>
    </row>
    <row r="408" spans="1:170" ht="11.25" customHeight="1">
      <c r="A408" s="212"/>
      <c r="B408" s="213"/>
      <c r="C408" s="218"/>
      <c r="D408" s="218"/>
      <c r="E408" s="218"/>
      <c r="F408" s="218"/>
      <c r="G408" s="218"/>
      <c r="H408" s="218"/>
      <c r="I408" s="218"/>
      <c r="J408" s="218"/>
      <c r="K408" s="218"/>
      <c r="L408" s="218"/>
      <c r="M408" s="218"/>
      <c r="N408" s="218"/>
      <c r="O408" s="218"/>
      <c r="P408" s="218"/>
      <c r="Q408" s="218"/>
      <c r="R408" s="218"/>
      <c r="S408" s="218"/>
      <c r="T408" s="218"/>
      <c r="U408" s="218"/>
      <c r="V408" s="218"/>
      <c r="W408" s="219"/>
      <c r="X408" s="232"/>
      <c r="Y408" s="233"/>
      <c r="Z408" s="234"/>
      <c r="AA408" s="233"/>
      <c r="AB408" s="234"/>
      <c r="AC408" s="233"/>
      <c r="AD408" s="234"/>
      <c r="AE408" s="233"/>
      <c r="AF408" s="234"/>
      <c r="AG408" s="233"/>
      <c r="AH408" s="235"/>
      <c r="AI408" s="236"/>
      <c r="AJ408" s="234"/>
      <c r="AK408" s="233"/>
      <c r="AL408" s="358"/>
      <c r="AM408" s="359"/>
      <c r="AN408" s="258"/>
      <c r="AO408" s="243"/>
      <c r="AQ408" s="128"/>
      <c r="AR408" s="128"/>
      <c r="AS408" s="128"/>
      <c r="AT408" s="128"/>
      <c r="AU408" s="128"/>
      <c r="AV408" s="128"/>
      <c r="AW408" s="128"/>
      <c r="AX408" s="128"/>
      <c r="AY408" s="128"/>
      <c r="AZ408" s="128"/>
      <c r="BA408" s="128"/>
      <c r="BB408" s="128"/>
      <c r="BC408" s="128"/>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c r="CG408" s="128"/>
      <c r="CH408" s="128"/>
      <c r="CI408" s="128"/>
      <c r="CJ408" s="128"/>
      <c r="CK408" s="128"/>
      <c r="CL408" s="128"/>
      <c r="CM408" s="128"/>
      <c r="CN408" s="128"/>
      <c r="CO408" s="128"/>
      <c r="CP408" s="128"/>
      <c r="CQ408" s="128"/>
      <c r="CR408" s="128"/>
      <c r="CS408" s="128"/>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W408" s="128"/>
      <c r="DX408" s="128"/>
      <c r="DY408" s="128"/>
      <c r="DZ408" s="128"/>
      <c r="EA408" s="128"/>
      <c r="EB408" s="128"/>
      <c r="EC408" s="128"/>
      <c r="ED408" s="128"/>
      <c r="EE408" s="128"/>
      <c r="EF408" s="128"/>
      <c r="EG408" s="128"/>
      <c r="EH408" s="128"/>
      <c r="EI408" s="128"/>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c r="FF408" s="41"/>
      <c r="FG408" s="41"/>
      <c r="FH408" s="41"/>
      <c r="FI408" s="41"/>
      <c r="FJ408" s="41"/>
      <c r="FK408" s="41"/>
    </row>
    <row r="409" spans="1:170" ht="11.25" customHeight="1">
      <c r="A409" s="210" t="str">
        <f>AJ395</f>
        <v>G</v>
      </c>
      <c r="B409" s="211"/>
      <c r="C409" s="357"/>
      <c r="D409" s="343"/>
      <c r="E409" s="343"/>
      <c r="F409" s="343"/>
      <c r="G409" s="343"/>
      <c r="H409" s="343"/>
      <c r="I409" s="343"/>
      <c r="J409" s="343"/>
      <c r="K409" s="343"/>
      <c r="L409" s="343"/>
      <c r="M409" s="215"/>
      <c r="N409" s="215"/>
      <c r="O409" s="215"/>
      <c r="P409" s="343"/>
      <c r="Q409" s="343"/>
      <c r="R409" s="343"/>
      <c r="S409" s="343"/>
      <c r="T409" s="343"/>
      <c r="U409" s="343"/>
      <c r="V409" s="343"/>
      <c r="W409" s="344"/>
      <c r="X409" s="220" t="str">
        <f>IF(AJ397&lt;&gt;"",IF(AJ397="W","L","W"),"")</f>
        <v/>
      </c>
      <c r="Y409" s="221"/>
      <c r="Z409" s="227" t="str">
        <f>IF(AJ399&lt;&gt;"",IF(AJ399="W","L","W"),"")</f>
        <v/>
      </c>
      <c r="AA409" s="221"/>
      <c r="AB409" s="227" t="str">
        <f>IF(AJ401&lt;&gt;"",IF(AJ401="W","L","W"),"")</f>
        <v/>
      </c>
      <c r="AC409" s="221"/>
      <c r="AD409" s="227" t="str">
        <f>IF(AJ403&lt;&gt;"",IF(AJ403="W","L","W"),"")</f>
        <v/>
      </c>
      <c r="AE409" s="221"/>
      <c r="AF409" s="227" t="str">
        <f>IF(AJ405&lt;&gt;"",IF(AJ405="W","L","W"),"")</f>
        <v/>
      </c>
      <c r="AG409" s="221"/>
      <c r="AH409" s="227" t="str">
        <f>IF(AJ407&lt;&gt;"",IF(AJ407="W","L","W"),"")</f>
        <v/>
      </c>
      <c r="AI409" s="221"/>
      <c r="AJ409" s="228"/>
      <c r="AK409" s="351"/>
      <c r="AL409" s="353" t="str">
        <f>IF(OR(COUNTIF(X409:AJ409,"W"),COUNTIF(X409:AJ409,"L")),COUNTIF(X409:AJ409,"W")*2+COUNTIF(X409:AJ409,"L"),"")</f>
        <v/>
      </c>
      <c r="AM409" s="354"/>
      <c r="AN409" s="355" t="str">
        <f>IF(AL409&lt;&gt;"",RANK(AL409,AL397:AL409,0),"")</f>
        <v/>
      </c>
      <c r="AO409" s="356"/>
      <c r="AQ409" s="126"/>
      <c r="AR409" s="126"/>
      <c r="AS409" s="126"/>
      <c r="AT409" s="126"/>
      <c r="AU409" s="126"/>
      <c r="AV409" s="126"/>
      <c r="AW409" s="126"/>
      <c r="AX409" s="126"/>
      <c r="AY409" s="126"/>
      <c r="AZ409" s="126"/>
      <c r="BA409" s="126"/>
      <c r="BB409" s="126"/>
      <c r="BC409" s="126"/>
      <c r="CG409" s="126"/>
      <c r="CH409" s="126"/>
      <c r="CI409" s="126"/>
      <c r="CJ409" s="126"/>
      <c r="CK409" s="126"/>
      <c r="CL409" s="126"/>
      <c r="CM409" s="126"/>
      <c r="CN409" s="126"/>
      <c r="CO409" s="126"/>
      <c r="CP409" s="126"/>
      <c r="CQ409" s="126"/>
      <c r="CR409" s="126"/>
      <c r="CS409" s="126"/>
      <c r="DW409" s="126"/>
      <c r="DX409" s="126"/>
      <c r="DY409" s="126"/>
      <c r="DZ409" s="126"/>
      <c r="EA409" s="126"/>
      <c r="EB409" s="126"/>
      <c r="EC409" s="126"/>
      <c r="ED409" s="126"/>
      <c r="EE409" s="126"/>
      <c r="EF409" s="126"/>
      <c r="EG409" s="126"/>
      <c r="EH409" s="126"/>
      <c r="EI409" s="126"/>
    </row>
    <row r="410" spans="1:170" ht="11.25" customHeight="1" thickBot="1">
      <c r="A410" s="212"/>
      <c r="B410" s="213"/>
      <c r="C410" s="218"/>
      <c r="D410" s="218"/>
      <c r="E410" s="218"/>
      <c r="F410" s="218"/>
      <c r="G410" s="218"/>
      <c r="H410" s="218"/>
      <c r="I410" s="218"/>
      <c r="J410" s="218"/>
      <c r="K410" s="218"/>
      <c r="L410" s="218"/>
      <c r="M410" s="218"/>
      <c r="N410" s="218"/>
      <c r="O410" s="218"/>
      <c r="P410" s="218"/>
      <c r="Q410" s="218"/>
      <c r="R410" s="218"/>
      <c r="S410" s="218"/>
      <c r="T410" s="218"/>
      <c r="U410" s="218"/>
      <c r="V410" s="218"/>
      <c r="W410" s="219"/>
      <c r="X410" s="222"/>
      <c r="Y410" s="223"/>
      <c r="Z410" s="226"/>
      <c r="AA410" s="223"/>
      <c r="AB410" s="226"/>
      <c r="AC410" s="223"/>
      <c r="AD410" s="226"/>
      <c r="AE410" s="223"/>
      <c r="AF410" s="226"/>
      <c r="AG410" s="223"/>
      <c r="AH410" s="226"/>
      <c r="AI410" s="223"/>
      <c r="AJ410" s="230"/>
      <c r="AK410" s="352"/>
      <c r="AL410" s="347"/>
      <c r="AM410" s="348"/>
      <c r="AN410" s="248"/>
      <c r="AO410" s="249"/>
      <c r="AP410" s="2"/>
      <c r="AQ410" s="127"/>
      <c r="AR410" s="127"/>
      <c r="AS410" s="127"/>
      <c r="AT410" s="127"/>
      <c r="AU410" s="127"/>
      <c r="AV410" s="127"/>
      <c r="AW410" s="127"/>
      <c r="AX410" s="127"/>
      <c r="AY410" s="127"/>
      <c r="AZ410" s="127"/>
      <c r="BA410" s="127"/>
      <c r="BB410" s="127"/>
      <c r="BC410" s="127"/>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G410" s="127"/>
      <c r="CH410" s="127"/>
      <c r="CI410" s="127"/>
      <c r="CJ410" s="127"/>
      <c r="CK410" s="127"/>
      <c r="CL410" s="127"/>
      <c r="CM410" s="127"/>
      <c r="CN410" s="127"/>
      <c r="CO410" s="127"/>
      <c r="CP410" s="127"/>
      <c r="CQ410" s="127"/>
      <c r="CR410" s="127"/>
      <c r="CS410" s="127"/>
      <c r="CT410" s="40"/>
      <c r="CU410" s="40"/>
      <c r="CV410" s="40"/>
      <c r="CW410" s="40"/>
      <c r="CX410" s="40"/>
      <c r="CY410" s="40"/>
      <c r="CZ410" s="40"/>
      <c r="DA410" s="40"/>
      <c r="DB410" s="40"/>
      <c r="DC410" s="40"/>
      <c r="DD410" s="40"/>
      <c r="DE410" s="40"/>
      <c r="DF410" s="40"/>
      <c r="DG410" s="40"/>
      <c r="DH410" s="40"/>
      <c r="DI410" s="40"/>
      <c r="DJ410" s="40"/>
      <c r="DK410" s="40"/>
      <c r="DL410" s="40"/>
      <c r="DM410" s="40"/>
      <c r="DN410" s="40"/>
      <c r="DO410" s="40"/>
      <c r="DP410" s="40"/>
      <c r="DQ410" s="40"/>
      <c r="DR410" s="40"/>
      <c r="DS410" s="40"/>
      <c r="DT410" s="40"/>
      <c r="DU410" s="40"/>
      <c r="DV410" s="2"/>
      <c r="DW410" s="127"/>
      <c r="DX410" s="127"/>
      <c r="DY410" s="127"/>
      <c r="DZ410" s="127"/>
      <c r="EA410" s="127"/>
      <c r="EB410" s="127"/>
      <c r="EC410" s="127"/>
      <c r="ED410" s="127"/>
      <c r="EE410" s="127"/>
      <c r="EF410" s="127"/>
      <c r="EG410" s="127"/>
      <c r="EH410" s="127"/>
      <c r="EI410" s="127"/>
      <c r="EJ410" s="40"/>
      <c r="EK410" s="40"/>
      <c r="EL410" s="40"/>
      <c r="EM410" s="40"/>
      <c r="EN410" s="40"/>
      <c r="EO410" s="40"/>
      <c r="EP410" s="40"/>
      <c r="EQ410" s="40"/>
      <c r="ER410" s="40"/>
      <c r="ES410" s="40"/>
      <c r="ET410" s="40"/>
      <c r="EU410" s="40"/>
      <c r="EV410" s="40"/>
      <c r="EW410" s="40"/>
      <c r="EX410" s="40"/>
      <c r="EY410" s="40"/>
      <c r="EZ410" s="40"/>
      <c r="FA410" s="40"/>
      <c r="FB410" s="40"/>
      <c r="FC410" s="40"/>
      <c r="FD410" s="40"/>
      <c r="FE410" s="40"/>
      <c r="FF410" s="40"/>
      <c r="FG410" s="40"/>
      <c r="FH410" s="40"/>
      <c r="FI410" s="40"/>
      <c r="FJ410" s="40"/>
      <c r="FK410" s="40"/>
      <c r="FL410" s="2"/>
      <c r="FM410" s="2"/>
      <c r="FN410" s="2"/>
    </row>
    <row r="411" spans="1:170" ht="11.25" customHeight="1" thickBo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154" t="str">
        <f>CONCATENATE($A395," ",$D395,","," ",$F393)</f>
        <v>Group: 7, Men's Singles</v>
      </c>
      <c r="AR411" s="155"/>
      <c r="AS411" s="155"/>
      <c r="AT411" s="155"/>
      <c r="AU411" s="155"/>
      <c r="AV411" s="155"/>
      <c r="AW411" s="155"/>
      <c r="AX411" s="155"/>
      <c r="AY411" s="155"/>
      <c r="AZ411" s="155"/>
      <c r="BA411" s="155"/>
      <c r="BB411" s="155"/>
      <c r="BC411" s="156"/>
      <c r="BD411" s="163">
        <f>A420</f>
        <v>3</v>
      </c>
      <c r="BE411" s="164"/>
      <c r="BF411" s="183" t="str">
        <f>C420</f>
        <v>D</v>
      </c>
      <c r="BG411" s="185" t="str">
        <f>IF(VLOOKUP($BF411,$A397:$C409,3,FALSE)=0,"",CONCATENATE(VLOOKUP(VLOOKUP($BF411,$A397:$C409,3,FALSE),Players!$C:$G,4,FALSE)," ",VLOOKUP($BF411,$A397:$C409,3,FALSE)," ",IF(ISERROR(VLOOKUP(VLOOKUP($BF411,$A397:$C409,3,FALSE),Players!$C:$G,5,FALSE)),"()",CONCATENATE("(",VLOOKUP(VLOOKUP($BF411,$A397:$C409,3,FALSE),Players!$C:$G,5,FALSE),")"))))</f>
        <v/>
      </c>
      <c r="BH411" s="186"/>
      <c r="BI411" s="186"/>
      <c r="BJ411" s="186"/>
      <c r="BK411" s="186"/>
      <c r="BL411" s="186"/>
      <c r="BM411" s="186"/>
      <c r="BN411" s="186"/>
      <c r="BO411" s="186"/>
      <c r="BP411" s="186"/>
      <c r="BQ411" s="186"/>
      <c r="BR411" s="186"/>
      <c r="BS411" s="186"/>
      <c r="BT411" s="186"/>
      <c r="BU411" s="187"/>
      <c r="BV411" s="170" t="str">
        <f>IF(D420&lt;&gt;"",D420,"")</f>
        <v/>
      </c>
      <c r="BW411" s="171"/>
      <c r="BX411" s="335" t="str">
        <f>IF(F420&lt;&gt;"",F420,"")</f>
        <v/>
      </c>
      <c r="BY411" s="171"/>
      <c r="BZ411" s="335" t="str">
        <f>IF(H420&lt;&gt;"",H420,"")</f>
        <v/>
      </c>
      <c r="CA411" s="171"/>
      <c r="CB411" s="335" t="str">
        <f>IF(J420&lt;&gt;"",J420,"")</f>
        <v/>
      </c>
      <c r="CC411" s="171"/>
      <c r="CD411" s="335" t="str">
        <f>IF(L420&lt;&gt;"",L420,"")</f>
        <v/>
      </c>
      <c r="CE411" s="337"/>
      <c r="CF411" s="174" t="str">
        <f>IF($CD411=$CD413,IF($CB411=$CB413,IF($BZ411&lt;&gt;"",IF($BZ411&gt;$BZ413,"W","L"),""),IF($CB411&gt;$CB413,"W","L")),IF($CD411&gt;$CD413,"W","L"))</f>
        <v/>
      </c>
      <c r="CG411" s="154" t="str">
        <f>CONCATENATE($A395," ",$D395,","," ",$F393)</f>
        <v>Group: 7, Men's Singles</v>
      </c>
      <c r="CH411" s="155"/>
      <c r="CI411" s="155"/>
      <c r="CJ411" s="155"/>
      <c r="CK411" s="155"/>
      <c r="CL411" s="155"/>
      <c r="CM411" s="155"/>
      <c r="CN411" s="155"/>
      <c r="CO411" s="155"/>
      <c r="CP411" s="155"/>
      <c r="CQ411" s="155"/>
      <c r="CR411" s="155"/>
      <c r="CS411" s="156"/>
      <c r="CT411" s="163">
        <f>O420</f>
        <v>10</v>
      </c>
      <c r="CU411" s="164"/>
      <c r="CV411" s="183" t="str">
        <f>Q420</f>
        <v>A</v>
      </c>
      <c r="CW411" s="185" t="str">
        <f>IF(VLOOKUP($CV411,$A397:$C409,3,FALSE)=0,"",CONCATENATE(VLOOKUP(VLOOKUP($CV411,$A397:$C409,3,FALSE),Players!$C:$G,4,FALSE)," ",VLOOKUP($CV411,$A397:$C409,3,FALSE)," ",IF(ISERROR(VLOOKUP(VLOOKUP($CV411,$A397:$C409,3,FALSE),Players!$C:$G,5,FALSE)),"()",CONCATENATE("(",VLOOKUP(VLOOKUP($CV411,$A397:$C409,3,FALSE),Players!$C:$G,5,FALSE),")"))))</f>
        <v/>
      </c>
      <c r="CX411" s="186"/>
      <c r="CY411" s="186"/>
      <c r="CZ411" s="186"/>
      <c r="DA411" s="186"/>
      <c r="DB411" s="186"/>
      <c r="DC411" s="186"/>
      <c r="DD411" s="186"/>
      <c r="DE411" s="186"/>
      <c r="DF411" s="186"/>
      <c r="DG411" s="186"/>
      <c r="DH411" s="186"/>
      <c r="DI411" s="186"/>
      <c r="DJ411" s="186"/>
      <c r="DK411" s="187"/>
      <c r="DL411" s="170" t="str">
        <f>IF(R420&lt;&gt;"",R420,"")</f>
        <v/>
      </c>
      <c r="DM411" s="171"/>
      <c r="DN411" s="335" t="str">
        <f>IF(T420&lt;&gt;"",T420,"")</f>
        <v/>
      </c>
      <c r="DO411" s="171"/>
      <c r="DP411" s="335" t="str">
        <f>IF(V420&lt;&gt;"",V420,"")</f>
        <v/>
      </c>
      <c r="DQ411" s="171"/>
      <c r="DR411" s="335" t="str">
        <f>IF(X420&lt;&gt;"",X420,"")</f>
        <v/>
      </c>
      <c r="DS411" s="171"/>
      <c r="DT411" s="335" t="str">
        <f>IF(Z420&lt;&gt;"",Z420,"")</f>
        <v/>
      </c>
      <c r="DU411" s="337"/>
      <c r="DV411" s="174" t="str">
        <f>IF($DT411=$DT413,IF($DR411=$DR413,IF($DP411&lt;&gt;"",IF($DP411&gt;$DP413,"W","L"),""),IF($DR411&gt;$DR413,"W","L")),IF($DT411&gt;$DT413,"W","L"))</f>
        <v/>
      </c>
      <c r="DW411" s="154" t="str">
        <f>CONCATENATE($A395," ",$D395,","," ",$F393)</f>
        <v>Group: 7, Men's Singles</v>
      </c>
      <c r="DX411" s="155"/>
      <c r="DY411" s="155"/>
      <c r="DZ411" s="155"/>
      <c r="EA411" s="155"/>
      <c r="EB411" s="155"/>
      <c r="EC411" s="155"/>
      <c r="ED411" s="155"/>
      <c r="EE411" s="155"/>
      <c r="EF411" s="155"/>
      <c r="EG411" s="155"/>
      <c r="EH411" s="155"/>
      <c r="EI411" s="156"/>
      <c r="EJ411" s="163">
        <f>AC420</f>
        <v>17</v>
      </c>
      <c r="EK411" s="164"/>
      <c r="EL411" s="183" t="str">
        <f>AE420</f>
        <v>D</v>
      </c>
      <c r="EM411" s="185" t="str">
        <f>IF(VLOOKUP($EL411,$A397:$C409,3,FALSE)=0,"",CONCATENATE(VLOOKUP(VLOOKUP($EL411,$A397:$C409,3,FALSE),Players!$C:$G,4,FALSE)," ",VLOOKUP($EL411,$A397:$C409,3,FALSE)," ",IF(ISERROR(VLOOKUP(VLOOKUP($EL411,$A397:$C409,3,FALSE),Players!$C:$G,5,FALSE)),"()",CONCATENATE("(",VLOOKUP(VLOOKUP($EL411,$A397:$C409,3,FALSE),Players!$C:$G,5,FALSE),")"))))</f>
        <v/>
      </c>
      <c r="EN411" s="186"/>
      <c r="EO411" s="186"/>
      <c r="EP411" s="186"/>
      <c r="EQ411" s="186"/>
      <c r="ER411" s="186"/>
      <c r="ES411" s="186"/>
      <c r="ET411" s="186"/>
      <c r="EU411" s="186"/>
      <c r="EV411" s="186"/>
      <c r="EW411" s="186"/>
      <c r="EX411" s="186"/>
      <c r="EY411" s="186"/>
      <c r="EZ411" s="186"/>
      <c r="FA411" s="187"/>
      <c r="FB411" s="170" t="str">
        <f>IF(AF420&lt;&gt;"",AF420,"")</f>
        <v/>
      </c>
      <c r="FC411" s="171"/>
      <c r="FD411" s="335" t="str">
        <f>IF(AH420&lt;&gt;"",AH420,"")</f>
        <v/>
      </c>
      <c r="FE411" s="171"/>
      <c r="FF411" s="335" t="str">
        <f>IF(AJ420&lt;&gt;"",AJ420,"")</f>
        <v/>
      </c>
      <c r="FG411" s="171"/>
      <c r="FH411" s="335" t="str">
        <f>IF(AL420&lt;&gt;"",AL420,"")</f>
        <v/>
      </c>
      <c r="FI411" s="171"/>
      <c r="FJ411" s="335" t="str">
        <f>IF(AN420&lt;&gt;"",AN420,"")</f>
        <v/>
      </c>
      <c r="FK411" s="337"/>
      <c r="FL411" s="174" t="str">
        <f>IF($FJ411=$FJ413,IF($FH411=$FH413,IF($FF411&lt;&gt;"",IF($FF411&gt;$FF413,"W","L"),""),IF($FH411&gt;$FH413,"W","L")),IF($FJ411&gt;$FJ413,"W","L"))</f>
        <v/>
      </c>
      <c r="FM411" s="2"/>
      <c r="FN411" s="2"/>
    </row>
    <row r="412" spans="1:170" ht="11.25" customHeight="1">
      <c r="A412" s="170">
        <v>1</v>
      </c>
      <c r="B412" s="191"/>
      <c r="C412" s="183" t="str">
        <f>IF($D393="1P","B","B")</f>
        <v>B</v>
      </c>
      <c r="D412" s="197"/>
      <c r="E412" s="198"/>
      <c r="F412" s="197"/>
      <c r="G412" s="198"/>
      <c r="H412" s="197"/>
      <c r="I412" s="198"/>
      <c r="J412" s="197"/>
      <c r="K412" s="198"/>
      <c r="L412" s="197"/>
      <c r="M412" s="208"/>
      <c r="N412" s="69" t="str">
        <f>IF(CF391&lt;&gt;"",IF(CF391="W",IF(SUM(IF(D412&gt;D414,1,0),IF(F412&gt;F414,1,0),IF(H412&gt;H414,1,0),IF(J412&gt;J414,1,0),IF(L412&gt;L414,1,0))&lt;&gt;3,"E",""),""),"")</f>
        <v/>
      </c>
      <c r="O412" s="170">
        <v>8</v>
      </c>
      <c r="P412" s="191"/>
      <c r="Q412" s="183" t="str">
        <f>IF($D393="1P","E","D")</f>
        <v>D</v>
      </c>
      <c r="R412" s="197"/>
      <c r="S412" s="198"/>
      <c r="T412" s="197"/>
      <c r="U412" s="198"/>
      <c r="V412" s="197"/>
      <c r="W412" s="198"/>
      <c r="X412" s="197"/>
      <c r="Y412" s="198"/>
      <c r="Z412" s="197"/>
      <c r="AA412" s="208"/>
      <c r="AB412" s="69" t="str">
        <f>IF(DV391&lt;&gt;"",IF(DV391="W",IF(SUM(IF(R412&gt;R414,1,0),IF(T412&gt;T414,1,0),IF(V412&gt;V414,1,0),IF(X412&gt;X414,1,0),IF(Z412&gt;Z414,1,0))&lt;&gt;3,"E",""),""),"")</f>
        <v/>
      </c>
      <c r="AC412" s="170">
        <v>15</v>
      </c>
      <c r="AD412" s="191"/>
      <c r="AE412" s="183" t="str">
        <f>IF($D393="1P","B","F")</f>
        <v>F</v>
      </c>
      <c r="AF412" s="197"/>
      <c r="AG412" s="198"/>
      <c r="AH412" s="197"/>
      <c r="AI412" s="198"/>
      <c r="AJ412" s="197"/>
      <c r="AK412" s="198"/>
      <c r="AL412" s="197"/>
      <c r="AM412" s="198"/>
      <c r="AN412" s="197"/>
      <c r="AO412" s="208"/>
      <c r="AP412" s="69" t="str">
        <f>IF(FL391&lt;&gt;"",IF(FL391="W",IF(SUM(IF(AF412&gt;AF414,1,0),IF(AH412&gt;AH414,1,0),IF(AJ412&gt;AJ414,1,0),IF(AL412&gt;AL414,1,0),IF(AN412&gt;AN414,1,0))&lt;&gt;3,"E",""),""),"")</f>
        <v/>
      </c>
      <c r="AQ412" s="157"/>
      <c r="AR412" s="158"/>
      <c r="AS412" s="158"/>
      <c r="AT412" s="158"/>
      <c r="AU412" s="158"/>
      <c r="AV412" s="158"/>
      <c r="AW412" s="158"/>
      <c r="AX412" s="158"/>
      <c r="AY412" s="158"/>
      <c r="AZ412" s="158"/>
      <c r="BA412" s="158"/>
      <c r="BB412" s="158"/>
      <c r="BC412" s="159"/>
      <c r="BD412" s="165"/>
      <c r="BE412" s="166"/>
      <c r="BF412" s="184"/>
      <c r="BG412" s="188"/>
      <c r="BH412" s="189"/>
      <c r="BI412" s="189"/>
      <c r="BJ412" s="189"/>
      <c r="BK412" s="189"/>
      <c r="BL412" s="189"/>
      <c r="BM412" s="189"/>
      <c r="BN412" s="189"/>
      <c r="BO412" s="189"/>
      <c r="BP412" s="189"/>
      <c r="BQ412" s="189"/>
      <c r="BR412" s="189"/>
      <c r="BS412" s="189"/>
      <c r="BT412" s="189"/>
      <c r="BU412" s="190"/>
      <c r="BV412" s="172"/>
      <c r="BW412" s="173"/>
      <c r="BX412" s="336"/>
      <c r="BY412" s="173"/>
      <c r="BZ412" s="336"/>
      <c r="CA412" s="173"/>
      <c r="CB412" s="336"/>
      <c r="CC412" s="173"/>
      <c r="CD412" s="336"/>
      <c r="CE412" s="338"/>
      <c r="CF412" s="174"/>
      <c r="CG412" s="157"/>
      <c r="CH412" s="158"/>
      <c r="CI412" s="158"/>
      <c r="CJ412" s="158"/>
      <c r="CK412" s="158"/>
      <c r="CL412" s="158"/>
      <c r="CM412" s="158"/>
      <c r="CN412" s="158"/>
      <c r="CO412" s="158"/>
      <c r="CP412" s="158"/>
      <c r="CQ412" s="158"/>
      <c r="CR412" s="158"/>
      <c r="CS412" s="159"/>
      <c r="CT412" s="165"/>
      <c r="CU412" s="166"/>
      <c r="CV412" s="184"/>
      <c r="CW412" s="188"/>
      <c r="CX412" s="189"/>
      <c r="CY412" s="189"/>
      <c r="CZ412" s="189"/>
      <c r="DA412" s="189"/>
      <c r="DB412" s="189"/>
      <c r="DC412" s="189"/>
      <c r="DD412" s="189"/>
      <c r="DE412" s="189"/>
      <c r="DF412" s="189"/>
      <c r="DG412" s="189"/>
      <c r="DH412" s="189"/>
      <c r="DI412" s="189"/>
      <c r="DJ412" s="189"/>
      <c r="DK412" s="190"/>
      <c r="DL412" s="172"/>
      <c r="DM412" s="173"/>
      <c r="DN412" s="336"/>
      <c r="DO412" s="173"/>
      <c r="DP412" s="336"/>
      <c r="DQ412" s="173"/>
      <c r="DR412" s="336"/>
      <c r="DS412" s="173"/>
      <c r="DT412" s="336"/>
      <c r="DU412" s="338"/>
      <c r="DV412" s="174"/>
      <c r="DW412" s="157"/>
      <c r="DX412" s="158"/>
      <c r="DY412" s="158"/>
      <c r="DZ412" s="158"/>
      <c r="EA412" s="158"/>
      <c r="EB412" s="158"/>
      <c r="EC412" s="158"/>
      <c r="ED412" s="158"/>
      <c r="EE412" s="158"/>
      <c r="EF412" s="158"/>
      <c r="EG412" s="158"/>
      <c r="EH412" s="158"/>
      <c r="EI412" s="159"/>
      <c r="EJ412" s="165"/>
      <c r="EK412" s="166"/>
      <c r="EL412" s="184"/>
      <c r="EM412" s="188"/>
      <c r="EN412" s="189"/>
      <c r="EO412" s="189"/>
      <c r="EP412" s="189"/>
      <c r="EQ412" s="189"/>
      <c r="ER412" s="189"/>
      <c r="ES412" s="189"/>
      <c r="ET412" s="189"/>
      <c r="EU412" s="189"/>
      <c r="EV412" s="189"/>
      <c r="EW412" s="189"/>
      <c r="EX412" s="189"/>
      <c r="EY412" s="189"/>
      <c r="EZ412" s="189"/>
      <c r="FA412" s="190"/>
      <c r="FB412" s="172"/>
      <c r="FC412" s="173"/>
      <c r="FD412" s="336"/>
      <c r="FE412" s="173"/>
      <c r="FF412" s="336"/>
      <c r="FG412" s="173"/>
      <c r="FH412" s="336"/>
      <c r="FI412" s="173"/>
      <c r="FJ412" s="336"/>
      <c r="FK412" s="338"/>
      <c r="FL412" s="174"/>
      <c r="FM412" s="3"/>
      <c r="FN412" s="3"/>
    </row>
    <row r="413" spans="1:170" ht="11.25" customHeight="1">
      <c r="A413" s="192"/>
      <c r="B413" s="193"/>
      <c r="C413" s="196"/>
      <c r="D413" s="199"/>
      <c r="E413" s="200"/>
      <c r="F413" s="199"/>
      <c r="G413" s="200"/>
      <c r="H413" s="199"/>
      <c r="I413" s="200"/>
      <c r="J413" s="199"/>
      <c r="K413" s="200"/>
      <c r="L413" s="199"/>
      <c r="M413" s="209"/>
      <c r="N413" s="69" t="str">
        <f>IF(CF391&lt;&gt;"",IF(ISERROR(AND(BV395="",BX395="",BZ395="",CB395="",CD395="")),"E",IF(AND(BV395="",BX395="",BZ395="",CB395="",CD395=""),"","E")),"")</f>
        <v/>
      </c>
      <c r="O413" s="192"/>
      <c r="P413" s="193"/>
      <c r="Q413" s="196"/>
      <c r="R413" s="199"/>
      <c r="S413" s="200"/>
      <c r="T413" s="199"/>
      <c r="U413" s="200"/>
      <c r="V413" s="199"/>
      <c r="W413" s="200"/>
      <c r="X413" s="199"/>
      <c r="Y413" s="200"/>
      <c r="Z413" s="199"/>
      <c r="AA413" s="209"/>
      <c r="AB413" s="69" t="str">
        <f>IF(DV391&lt;&gt;"",IF(ISERROR(AND(DL395="",DN395="",DP395="",DQ395="",DT395="")),"E",IF(AND(DL395="",DN395="",DP395="",DR395="",DT395=""),"","E")),"")</f>
        <v/>
      </c>
      <c r="AC413" s="192"/>
      <c r="AD413" s="193"/>
      <c r="AE413" s="196"/>
      <c r="AF413" s="199"/>
      <c r="AG413" s="200"/>
      <c r="AH413" s="199"/>
      <c r="AI413" s="200"/>
      <c r="AJ413" s="199"/>
      <c r="AK413" s="200"/>
      <c r="AL413" s="199"/>
      <c r="AM413" s="200"/>
      <c r="AN413" s="199"/>
      <c r="AO413" s="209"/>
      <c r="AP413" s="69" t="str">
        <f>IF(FL391&lt;&gt;"",IF(ISERROR(AND(FB395="",FD395="",FF395="",FH395="",FJ395="")),"E",IF(AND(FB395="",FD395="",FF395="",FH395="",FJ395=""),"","E")),"")</f>
        <v/>
      </c>
      <c r="AQ413" s="157"/>
      <c r="AR413" s="158"/>
      <c r="AS413" s="158"/>
      <c r="AT413" s="158"/>
      <c r="AU413" s="158"/>
      <c r="AV413" s="158"/>
      <c r="AW413" s="158"/>
      <c r="AX413" s="158"/>
      <c r="AY413" s="158"/>
      <c r="AZ413" s="158"/>
      <c r="BA413" s="158"/>
      <c r="BB413" s="158"/>
      <c r="BC413" s="159"/>
      <c r="BD413" s="165"/>
      <c r="BE413" s="166"/>
      <c r="BF413" s="175" t="str">
        <f>C422</f>
        <v>E</v>
      </c>
      <c r="BG413" s="177" t="str">
        <f>IF(VLOOKUP($BF413,$A397:$C409,3,FALSE)=0,"",CONCATENATE(VLOOKUP(VLOOKUP($BF413,$A397:$C409,3,FALSE),Players!$C:$G,4,FALSE)," ",VLOOKUP($BF413,$A397:$C409,3,FALSE)," ",IF(ISERROR(VLOOKUP(VLOOKUP($BF413,$A397:$C409,3,FALSE),Players!$C:$G,5,FALSE)),"()",CONCATENATE("(",VLOOKUP(VLOOKUP($BF413,$A397:$C409,3,FALSE),Players!$C:$G,5,FALSE),")"))))</f>
        <v/>
      </c>
      <c r="BH413" s="178"/>
      <c r="BI413" s="178"/>
      <c r="BJ413" s="178"/>
      <c r="BK413" s="178"/>
      <c r="BL413" s="178"/>
      <c r="BM413" s="178"/>
      <c r="BN413" s="178"/>
      <c r="BO413" s="178"/>
      <c r="BP413" s="178"/>
      <c r="BQ413" s="178"/>
      <c r="BR413" s="178"/>
      <c r="BS413" s="178"/>
      <c r="BT413" s="178"/>
      <c r="BU413" s="179"/>
      <c r="BV413" s="150" t="str">
        <f>IF(D422&lt;&gt;"",D422,"")</f>
        <v/>
      </c>
      <c r="BW413" s="151"/>
      <c r="BX413" s="288" t="str">
        <f>IF(F422&lt;&gt;"",F422,"")</f>
        <v/>
      </c>
      <c r="BY413" s="151"/>
      <c r="BZ413" s="288" t="str">
        <f>IF(H422&lt;&gt;"",H422,"")</f>
        <v/>
      </c>
      <c r="CA413" s="151"/>
      <c r="CB413" s="288" t="str">
        <f>IF(J422&lt;&gt;"",J422,"")</f>
        <v/>
      </c>
      <c r="CC413" s="151"/>
      <c r="CD413" s="288" t="str">
        <f>IF(L422&lt;&gt;"",L422,"")</f>
        <v/>
      </c>
      <c r="CE413" s="332"/>
      <c r="CF413" s="174" t="str">
        <f>IF($CF411&lt;&gt;"",IF(CF411="W","L","W"),"")</f>
        <v/>
      </c>
      <c r="CG413" s="157"/>
      <c r="CH413" s="158"/>
      <c r="CI413" s="158"/>
      <c r="CJ413" s="158"/>
      <c r="CK413" s="158"/>
      <c r="CL413" s="158"/>
      <c r="CM413" s="158"/>
      <c r="CN413" s="158"/>
      <c r="CO413" s="158"/>
      <c r="CP413" s="158"/>
      <c r="CQ413" s="158"/>
      <c r="CR413" s="158"/>
      <c r="CS413" s="159"/>
      <c r="CT413" s="165"/>
      <c r="CU413" s="166"/>
      <c r="CV413" s="175" t="str">
        <f>Q422</f>
        <v>D</v>
      </c>
      <c r="CW413" s="177" t="str">
        <f>IF(VLOOKUP($CV413,$A397:$C409,3,FALSE)=0,"",CONCATENATE(VLOOKUP(VLOOKUP($CV413,$A397:$C409,3,FALSE),Players!$C:$G,4,FALSE)," ",VLOOKUP($CV413,$A397:$C409,3,FALSE)," ",IF(ISERROR(VLOOKUP(VLOOKUP($CV413,$A397:$C409,3,FALSE),Players!$C:$G,5,FALSE)),"()",CONCATENATE("(",VLOOKUP(VLOOKUP($CV413,$A397:$C409,3,FALSE),Players!$C:$G,5,FALSE),")"))))</f>
        <v/>
      </c>
      <c r="CX413" s="178"/>
      <c r="CY413" s="178"/>
      <c r="CZ413" s="178"/>
      <c r="DA413" s="178"/>
      <c r="DB413" s="178"/>
      <c r="DC413" s="178"/>
      <c r="DD413" s="178"/>
      <c r="DE413" s="178"/>
      <c r="DF413" s="178"/>
      <c r="DG413" s="178"/>
      <c r="DH413" s="178"/>
      <c r="DI413" s="178"/>
      <c r="DJ413" s="178"/>
      <c r="DK413" s="179"/>
      <c r="DL413" s="150" t="str">
        <f>IF(R422&lt;&gt;"",R422,"")</f>
        <v/>
      </c>
      <c r="DM413" s="151"/>
      <c r="DN413" s="288" t="str">
        <f>IF(T422&lt;&gt;"",T422,"")</f>
        <v/>
      </c>
      <c r="DO413" s="151"/>
      <c r="DP413" s="288" t="str">
        <f>IF(V422&lt;&gt;"",V422,"")</f>
        <v/>
      </c>
      <c r="DQ413" s="151"/>
      <c r="DR413" s="288" t="str">
        <f>IF(X422&lt;&gt;"",X422,"")</f>
        <v/>
      </c>
      <c r="DS413" s="151"/>
      <c r="DT413" s="288" t="str">
        <f>IF(Z422&lt;&gt;"",Z422,"")</f>
        <v/>
      </c>
      <c r="DU413" s="332"/>
      <c r="DV413" s="174" t="str">
        <f>IF($DV411&lt;&gt;"",IF(DV411="W","L","W"),"")</f>
        <v/>
      </c>
      <c r="DW413" s="157"/>
      <c r="DX413" s="158"/>
      <c r="DY413" s="158"/>
      <c r="DZ413" s="158"/>
      <c r="EA413" s="158"/>
      <c r="EB413" s="158"/>
      <c r="EC413" s="158"/>
      <c r="ED413" s="158"/>
      <c r="EE413" s="158"/>
      <c r="EF413" s="158"/>
      <c r="EG413" s="158"/>
      <c r="EH413" s="158"/>
      <c r="EI413" s="159"/>
      <c r="EJ413" s="165"/>
      <c r="EK413" s="166"/>
      <c r="EL413" s="175" t="str">
        <f>AE422</f>
        <v>G</v>
      </c>
      <c r="EM413" s="177" t="str">
        <f>IF(VLOOKUP($EL413,$A397:$C409,3,FALSE)=0,"",CONCATENATE(VLOOKUP(VLOOKUP($EL413,$A397:$C409,3,FALSE),Players!$C:$G,4,FALSE)," ",VLOOKUP($EL413,$A397:$C409,3,FALSE)," ",IF(ISERROR(VLOOKUP(VLOOKUP($EL413,$A397:$C409,3,FALSE),Players!$C:$G,5,FALSE)),"()",CONCATENATE("(",VLOOKUP(VLOOKUP($EL413,$A397:$C409,3,FALSE),Players!$C:$G,5,FALSE),")"))))</f>
        <v/>
      </c>
      <c r="EN413" s="178"/>
      <c r="EO413" s="178"/>
      <c r="EP413" s="178"/>
      <c r="EQ413" s="178"/>
      <c r="ER413" s="178"/>
      <c r="ES413" s="178"/>
      <c r="ET413" s="178"/>
      <c r="EU413" s="178"/>
      <c r="EV413" s="178"/>
      <c r="EW413" s="178"/>
      <c r="EX413" s="178"/>
      <c r="EY413" s="178"/>
      <c r="EZ413" s="178"/>
      <c r="FA413" s="179"/>
      <c r="FB413" s="150" t="str">
        <f>IF(AF422&lt;&gt;"",AF422,"")</f>
        <v/>
      </c>
      <c r="FC413" s="151"/>
      <c r="FD413" s="288" t="str">
        <f>IF(AH422&lt;&gt;"",AH422,"")</f>
        <v/>
      </c>
      <c r="FE413" s="151"/>
      <c r="FF413" s="288" t="str">
        <f>IF(AJ422&lt;&gt;"",AJ422,"")</f>
        <v/>
      </c>
      <c r="FG413" s="151"/>
      <c r="FH413" s="288" t="str">
        <f>IF(AL422&lt;&gt;"",AL422,"")</f>
        <v/>
      </c>
      <c r="FI413" s="151"/>
      <c r="FJ413" s="288" t="str">
        <f>IF(AN422&lt;&gt;"",AN422,"")</f>
        <v/>
      </c>
      <c r="FK413" s="332"/>
      <c r="FL413" s="174" t="str">
        <f>IF($FL411&lt;&gt;"",IF(FL411="W","L","W"),"")</f>
        <v/>
      </c>
      <c r="FM413" s="3"/>
      <c r="FN413" s="3"/>
    </row>
    <row r="414" spans="1:170" ht="11.25" customHeight="1" thickBot="1">
      <c r="A414" s="192"/>
      <c r="B414" s="193"/>
      <c r="C414" s="175" t="str">
        <f>IF($D393="1P","G","G")</f>
        <v>G</v>
      </c>
      <c r="D414" s="201"/>
      <c r="E414" s="202"/>
      <c r="F414" s="201"/>
      <c r="G414" s="202"/>
      <c r="H414" s="201"/>
      <c r="I414" s="202"/>
      <c r="J414" s="201"/>
      <c r="K414" s="202"/>
      <c r="L414" s="201"/>
      <c r="M414" s="205"/>
      <c r="N414" s="69" t="str">
        <f>IF(CF391&lt;&gt;"",IF(ISERROR(AND(BV395="",BX395="",BZ395="",CB395="",CD395="")),"E",IF(AND(BV395="",BX395="",BZ395="",CB395="",CD395=""),"","E")),"")</f>
        <v/>
      </c>
      <c r="O414" s="192"/>
      <c r="P414" s="193"/>
      <c r="Q414" s="350" t="str">
        <f>IF($D393="1P","G","F")</f>
        <v>F</v>
      </c>
      <c r="R414" s="201"/>
      <c r="S414" s="202"/>
      <c r="T414" s="201"/>
      <c r="U414" s="202"/>
      <c r="V414" s="201"/>
      <c r="W414" s="202"/>
      <c r="X414" s="201"/>
      <c r="Y414" s="202"/>
      <c r="Z414" s="201"/>
      <c r="AA414" s="205"/>
      <c r="AB414" s="69" t="str">
        <f>IF(DV391&lt;&gt;"",IF(ISERROR(AND(DL395="",DN395="",DP395="",DQ395="",DT395="")),"E",IF(AND(DL395="",DN395="",DP395="",DR395="",DT395=""),"","E")),"")</f>
        <v/>
      </c>
      <c r="AC414" s="192"/>
      <c r="AD414" s="193"/>
      <c r="AE414" s="175" t="str">
        <f>IF($D393="1P","F","G")</f>
        <v>G</v>
      </c>
      <c r="AF414" s="201"/>
      <c r="AG414" s="202"/>
      <c r="AH414" s="201"/>
      <c r="AI414" s="202"/>
      <c r="AJ414" s="201"/>
      <c r="AK414" s="202"/>
      <c r="AL414" s="201"/>
      <c r="AM414" s="202"/>
      <c r="AN414" s="201"/>
      <c r="AO414" s="205"/>
      <c r="AP414" s="69" t="str">
        <f>IF(FL391&lt;&gt;"",IF(ISERROR(AND(FB395="",FD395="",FF395="",FH395="",FJ395="")),"E",IF(AND(FB395="",FD395="",FF395="",FH395="",FJ395=""),"","E")),"")</f>
        <v/>
      </c>
      <c r="AQ414" s="160"/>
      <c r="AR414" s="161"/>
      <c r="AS414" s="161"/>
      <c r="AT414" s="161"/>
      <c r="AU414" s="161"/>
      <c r="AV414" s="161"/>
      <c r="AW414" s="161"/>
      <c r="AX414" s="161"/>
      <c r="AY414" s="161"/>
      <c r="AZ414" s="161"/>
      <c r="BA414" s="161"/>
      <c r="BB414" s="161"/>
      <c r="BC414" s="162"/>
      <c r="BD414" s="167"/>
      <c r="BE414" s="168"/>
      <c r="BF414" s="176"/>
      <c r="BG414" s="180"/>
      <c r="BH414" s="181"/>
      <c r="BI414" s="181"/>
      <c r="BJ414" s="181"/>
      <c r="BK414" s="181"/>
      <c r="BL414" s="181"/>
      <c r="BM414" s="181"/>
      <c r="BN414" s="181"/>
      <c r="BO414" s="181"/>
      <c r="BP414" s="181"/>
      <c r="BQ414" s="181"/>
      <c r="BR414" s="181"/>
      <c r="BS414" s="181"/>
      <c r="BT414" s="181"/>
      <c r="BU414" s="182"/>
      <c r="BV414" s="152"/>
      <c r="BW414" s="153"/>
      <c r="BX414" s="333"/>
      <c r="BY414" s="153"/>
      <c r="BZ414" s="333"/>
      <c r="CA414" s="153"/>
      <c r="CB414" s="333"/>
      <c r="CC414" s="153"/>
      <c r="CD414" s="333"/>
      <c r="CE414" s="334"/>
      <c r="CF414" s="174"/>
      <c r="CG414" s="160"/>
      <c r="CH414" s="161"/>
      <c r="CI414" s="161"/>
      <c r="CJ414" s="161"/>
      <c r="CK414" s="161"/>
      <c r="CL414" s="161"/>
      <c r="CM414" s="161"/>
      <c r="CN414" s="161"/>
      <c r="CO414" s="161"/>
      <c r="CP414" s="161"/>
      <c r="CQ414" s="161"/>
      <c r="CR414" s="161"/>
      <c r="CS414" s="162"/>
      <c r="CT414" s="167"/>
      <c r="CU414" s="168"/>
      <c r="CV414" s="176"/>
      <c r="CW414" s="180"/>
      <c r="CX414" s="181"/>
      <c r="CY414" s="181"/>
      <c r="CZ414" s="181"/>
      <c r="DA414" s="181"/>
      <c r="DB414" s="181"/>
      <c r="DC414" s="181"/>
      <c r="DD414" s="181"/>
      <c r="DE414" s="181"/>
      <c r="DF414" s="181"/>
      <c r="DG414" s="181"/>
      <c r="DH414" s="181"/>
      <c r="DI414" s="181"/>
      <c r="DJ414" s="181"/>
      <c r="DK414" s="182"/>
      <c r="DL414" s="152"/>
      <c r="DM414" s="153"/>
      <c r="DN414" s="333"/>
      <c r="DO414" s="153"/>
      <c r="DP414" s="333"/>
      <c r="DQ414" s="153"/>
      <c r="DR414" s="333"/>
      <c r="DS414" s="153"/>
      <c r="DT414" s="333"/>
      <c r="DU414" s="334"/>
      <c r="DV414" s="174"/>
      <c r="DW414" s="160"/>
      <c r="DX414" s="161"/>
      <c r="DY414" s="161"/>
      <c r="DZ414" s="161"/>
      <c r="EA414" s="161"/>
      <c r="EB414" s="161"/>
      <c r="EC414" s="161"/>
      <c r="ED414" s="161"/>
      <c r="EE414" s="161"/>
      <c r="EF414" s="161"/>
      <c r="EG414" s="161"/>
      <c r="EH414" s="161"/>
      <c r="EI414" s="162"/>
      <c r="EJ414" s="167"/>
      <c r="EK414" s="168"/>
      <c r="EL414" s="176"/>
      <c r="EM414" s="180"/>
      <c r="EN414" s="181"/>
      <c r="EO414" s="181"/>
      <c r="EP414" s="181"/>
      <c r="EQ414" s="181"/>
      <c r="ER414" s="181"/>
      <c r="ES414" s="181"/>
      <c r="ET414" s="181"/>
      <c r="EU414" s="181"/>
      <c r="EV414" s="181"/>
      <c r="EW414" s="181"/>
      <c r="EX414" s="181"/>
      <c r="EY414" s="181"/>
      <c r="EZ414" s="181"/>
      <c r="FA414" s="182"/>
      <c r="FB414" s="152"/>
      <c r="FC414" s="153"/>
      <c r="FD414" s="333"/>
      <c r="FE414" s="153"/>
      <c r="FF414" s="333"/>
      <c r="FG414" s="153"/>
      <c r="FH414" s="333"/>
      <c r="FI414" s="153"/>
      <c r="FJ414" s="333"/>
      <c r="FK414" s="334"/>
      <c r="FL414" s="174"/>
      <c r="FM414" s="3"/>
      <c r="FN414" s="3"/>
    </row>
    <row r="415" spans="1:170" ht="11.25" customHeight="1" thickBot="1">
      <c r="A415" s="194"/>
      <c r="B415" s="195"/>
      <c r="C415" s="207"/>
      <c r="D415" s="203"/>
      <c r="E415" s="204"/>
      <c r="F415" s="203"/>
      <c r="G415" s="204"/>
      <c r="H415" s="203"/>
      <c r="I415" s="204"/>
      <c r="J415" s="203"/>
      <c r="K415" s="204"/>
      <c r="L415" s="203"/>
      <c r="M415" s="206"/>
      <c r="N415" s="69" t="str">
        <f>IF(CF393&lt;&gt;"",IF(CF393="W",IF(SUM(IF(D414&gt;D412,1,0),IF(F414&gt;F412,1,0),IF(H414&gt;H412,1,0),IF(J414&gt;J412,1,0),IF(L414&gt;L412,1,0))&lt;&gt;3,"E",""),""),"")</f>
        <v/>
      </c>
      <c r="O415" s="194"/>
      <c r="P415" s="195"/>
      <c r="Q415" s="207"/>
      <c r="R415" s="203"/>
      <c r="S415" s="204"/>
      <c r="T415" s="203"/>
      <c r="U415" s="204"/>
      <c r="V415" s="203"/>
      <c r="W415" s="204"/>
      <c r="X415" s="203"/>
      <c r="Y415" s="204"/>
      <c r="Z415" s="203"/>
      <c r="AA415" s="206"/>
      <c r="AB415" s="69" t="str">
        <f>IF(DV393&lt;&gt;"",IF(DV393="W",IF(SUM(IF(R414&gt;R412,1,0),IF(T414&gt;T412,1,0),IF(V414&gt;V412,1,0),IF(X414&gt;X412,1,0),IF(Z414&gt;Z412,1,0))&lt;&gt;3,"E",""),""),"")</f>
        <v/>
      </c>
      <c r="AC415" s="194"/>
      <c r="AD415" s="195"/>
      <c r="AE415" s="207"/>
      <c r="AF415" s="203"/>
      <c r="AG415" s="204"/>
      <c r="AH415" s="203"/>
      <c r="AI415" s="204"/>
      <c r="AJ415" s="203"/>
      <c r="AK415" s="204"/>
      <c r="AL415" s="203"/>
      <c r="AM415" s="204"/>
      <c r="AN415" s="203"/>
      <c r="AO415" s="206"/>
      <c r="AP415" s="69" t="str">
        <f>IF(FL393&lt;&gt;"",IF(FL393="W",IF(SUM(IF(AF414&gt;AF412,1,0),IF(AH414&gt;AH412,1,0),IF(AJ414&gt;AJ412,1,0),IF(AL414&gt;AL412,1,0),IF(AN414&gt;AN412,1,0))&lt;&gt;3,"E",""),""),"")</f>
        <v/>
      </c>
      <c r="AQ415" s="126"/>
      <c r="AR415" s="126"/>
      <c r="AS415" s="126"/>
      <c r="AT415" s="126"/>
      <c r="AU415" s="126"/>
      <c r="AV415" s="126"/>
      <c r="AW415" s="126"/>
      <c r="AX415" s="126"/>
      <c r="AY415" s="126"/>
      <c r="AZ415" s="126"/>
      <c r="BA415" s="126"/>
      <c r="BB415" s="126"/>
      <c r="BC415" s="126"/>
      <c r="BV415" s="169" t="str">
        <f>IF(CF411&lt;&gt;"",IF(AND(AND(BV411&gt;-1,BV413&gt;-1),OR(BV411&gt;10,BV413&gt;10),ABS(BV411-BV413)&gt;1,IF(OR(BV411&gt;11,BV413&gt;11),ABS(BV411-BV413)=2,TRUE),BV411=INT(BV411),BV413=INT(BV413)),"","Error"),"")</f>
        <v/>
      </c>
      <c r="BW415" s="169"/>
      <c r="BX415" s="169" t="str">
        <f>IF(CF411&lt;&gt;"",IF(AND(AND(BX411&gt;-1,BX413&gt;-1),OR(BX411&gt;10,BX413&gt;10),ABS(BX411-BX413)&gt;1,IF(OR(BX411&gt;11,BX413&gt;11),ABS(BX411-BX413)=2,TRUE),BX411=INT(BX411),BX413=INT(BX413)),"","Error"),"")</f>
        <v/>
      </c>
      <c r="BY415" s="169"/>
      <c r="BZ415" s="169" t="str">
        <f>IF(CF411&lt;&gt;"",IF(AND(AND(BZ411&gt;-1,BZ413&gt;-1),OR(BZ411&gt;10,BZ413&gt;10),ABS(BZ411-BZ413)&gt;1,IF(OR(BZ411&gt;11,BZ413&gt;11),ABS(BZ411-BZ413)=2,TRUE),BZ411=INT(BZ411),BZ413=INT(BZ413)),"","Error"),"")</f>
        <v/>
      </c>
      <c r="CA415" s="169"/>
      <c r="CB415" s="169" t="str">
        <f>IF(AND(CF411&lt;&gt;"",CB411&lt;&gt;""),IF(AND(AND(CB411&gt;-1,CB413&gt;-1),OR(CB411&gt;10,CB413&gt;10),ABS(CB411-CB413)&gt;1,IF(OR(CB411&gt;11,CB413&gt;11),ABS(CB411-CB413)=2,TRUE),CB411=INT(CB411),CB413=INT(CB413)),"","Error"),"")</f>
        <v/>
      </c>
      <c r="CC415" s="169"/>
      <c r="CD415" s="169" t="str">
        <f>IF(AND(CF411&lt;&gt;"",CD411&lt;&gt;""),IF(AND(AND(CD411&gt;-1,CD413&gt;-1),OR(CD411&gt;10,CD413&gt;10),ABS(CD411-CD413)&gt;1,IF(OR(CD411&gt;11,CD413&gt;11),ABS(CD411-CD413)=2,TRUE),CD411=INT(CD411),CD413=INT(CD413)),"","Error"),"")</f>
        <v/>
      </c>
      <c r="CE415" s="169"/>
      <c r="CG415" s="126"/>
      <c r="CH415" s="126"/>
      <c r="CI415" s="126"/>
      <c r="CJ415" s="126"/>
      <c r="CK415" s="126"/>
      <c r="CL415" s="126"/>
      <c r="CM415" s="126"/>
      <c r="CN415" s="126"/>
      <c r="CO415" s="126"/>
      <c r="CP415" s="126"/>
      <c r="CQ415" s="126"/>
      <c r="CR415" s="126"/>
      <c r="CS415" s="126"/>
      <c r="DL415" s="169" t="str">
        <f>IF(DV411&lt;&gt;"",IF(AND(AND(DL411&gt;-1,DL413&gt;-1),OR(DL411&gt;10,DL413&gt;10),ABS(DL411-DL413)&gt;1,IF(OR(DL411&gt;11,DL413&gt;11),ABS(DL411-DL413)=2,TRUE),DL411=INT(DL411),DL413=INT(DL413)),"","Error"),"")</f>
        <v/>
      </c>
      <c r="DM415" s="169"/>
      <c r="DN415" s="169" t="str">
        <f>IF(DV411&lt;&gt;"",IF(AND(AND(DN411&gt;-1,DN413&gt;-1),OR(DN411&gt;10,DN413&gt;10),ABS(DN411-DN413)&gt;1,IF(OR(DN411&gt;11,DN413&gt;11),ABS(DN411-DN413)=2,TRUE),DN411=INT(DN411),DN413=INT(DN413)),"","Error"),"")</f>
        <v/>
      </c>
      <c r="DO415" s="169"/>
      <c r="DP415" s="169" t="str">
        <f>IF(DV411&lt;&gt;"",IF(AND(AND(DP411&gt;-1,DP413&gt;-1),OR(DP411&gt;10,DP413&gt;10),ABS(DP411-DP413)&gt;1,IF(OR(DP411&gt;11,DP413&gt;11),ABS(DP411-DP413)=2,TRUE),DP411=INT(DP411),DP413=INT(DP413)),"","Error"),"")</f>
        <v/>
      </c>
      <c r="DQ415" s="169"/>
      <c r="DR415" s="169" t="str">
        <f>IF(AND(DV411&lt;&gt;"",DR411&lt;&gt;""),IF(AND(AND(DR411&gt;-1,DR413&gt;-1),OR(DR411&gt;10,DR413&gt;10),ABS(DR411-DR413)&gt;1,IF(OR(DR411&gt;11,DR413&gt;11),ABS(DR411-DR413)=2,TRUE),DR411=INT(DR411),DR413=INT(DR413)),"","Error"),"")</f>
        <v/>
      </c>
      <c r="DS415" s="169"/>
      <c r="DT415" s="169" t="str">
        <f>IF(AND(DV411&lt;&gt;"",DT411&lt;&gt;""),IF(AND(AND(DT411&gt;-1,DT413&gt;-1),OR(DT411&gt;10,DT413&gt;10),ABS(DT411-DT413)&gt;1,IF(OR(DT411&gt;11,DT413&gt;11),ABS(DT411-DT413)=2,TRUE),DT411=INT(DT411),DT413=INT(DT413)),"","Error"),"")</f>
        <v/>
      </c>
      <c r="DU415" s="169"/>
      <c r="DV415" s="3"/>
      <c r="DW415" s="126"/>
      <c r="DX415" s="126"/>
      <c r="DY415" s="126"/>
      <c r="DZ415" s="126"/>
      <c r="EA415" s="126"/>
      <c r="EB415" s="126"/>
      <c r="EC415" s="126"/>
      <c r="ED415" s="126"/>
      <c r="EE415" s="126"/>
      <c r="EF415" s="126"/>
      <c r="EG415" s="126"/>
      <c r="EH415" s="126"/>
      <c r="EI415" s="126"/>
      <c r="FB415" s="169" t="str">
        <f>IF(FL411&lt;&gt;"",IF(AND(AND(FB411&gt;-1,FB413&gt;-1),OR(FB411&gt;10,FB413&gt;10),ABS(FB411-FB413)&gt;1,IF(OR(FB411&gt;11,FB413&gt;11),ABS(FB411-FB413)=2,TRUE),FB411=INT(FB411),FB413=INT(FB413)),"","Error"),"")</f>
        <v/>
      </c>
      <c r="FC415" s="169"/>
      <c r="FD415" s="169" t="str">
        <f>IF(FL411&lt;&gt;"",IF(AND(AND(FD411&gt;-1,FD413&gt;-1),OR(FD411&gt;10,FD413&gt;10),ABS(FD411-FD413)&gt;1,IF(OR(FD411&gt;11,FD413&gt;11),ABS(FD411-FD413)=2,TRUE),FD411=INT(FD411),FD413=INT(FD413)),"","Error"),"")</f>
        <v/>
      </c>
      <c r="FE415" s="169"/>
      <c r="FF415" s="169" t="str">
        <f>IF(FL411&lt;&gt;"",IF(AND(AND(FF411&gt;-1,FF413&gt;-1),OR(FF411&gt;10,FF413&gt;10),ABS(FF411-FF413)&gt;1,IF(OR(FF411&gt;11,FF413&gt;11),ABS(FF411-FF413)=2,TRUE),FF411=INT(FF411),FF413=INT(FF413)),"","Error"),"")</f>
        <v/>
      </c>
      <c r="FG415" s="169"/>
      <c r="FH415" s="169" t="str">
        <f>IF(AND(FL411&lt;&gt;"",FH411&lt;&gt;""),IF(AND(AND(FH411&gt;-1,FH413&gt;-1),OR(FH411&gt;10,FH413&gt;10),ABS(FH411-FH413)&gt;1,IF(OR(FH411&gt;11,FH413&gt;11),ABS(FH411-FH413)=2,TRUE),FH411=INT(FH411),FH413=INT(FH413)),"","Error"),"")</f>
        <v/>
      </c>
      <c r="FI415" s="169"/>
      <c r="FJ415" s="169" t="str">
        <f>IF(AND(FL411&lt;&gt;"",FJ411&lt;&gt;""),IF(AND(AND(FJ411&gt;-1,FJ413&gt;-1),OR(FJ411&gt;10,FJ413&gt;10),ABS(FJ411-FJ413)&gt;1,IF(OR(FJ411&gt;11,FJ413&gt;11),ABS(FJ411-FJ413)=2,TRUE),FJ411=INT(FJ411),FJ413=INT(FJ413)),"","Error"),"")</f>
        <v/>
      </c>
      <c r="FK415" s="169"/>
      <c r="FL415" s="3"/>
      <c r="FM415" s="3"/>
      <c r="FN415" s="3"/>
    </row>
    <row r="416" spans="1:170" ht="11.25" customHeight="1">
      <c r="A416" s="170">
        <v>2</v>
      </c>
      <c r="B416" s="191"/>
      <c r="C416" s="183" t="str">
        <f>IF($D393="1P","C","C")</f>
        <v>C</v>
      </c>
      <c r="D416" s="197"/>
      <c r="E416" s="198"/>
      <c r="F416" s="197"/>
      <c r="G416" s="198"/>
      <c r="H416" s="197"/>
      <c r="I416" s="198"/>
      <c r="J416" s="197"/>
      <c r="K416" s="198"/>
      <c r="L416" s="197"/>
      <c r="M416" s="208"/>
      <c r="N416" s="69" t="str">
        <f>IF(CF401&lt;&gt;"",IF(CF401="W",IF(SUM(IF(D416&gt;D418,1,0),IF(F416&gt;F418,1,0),IF(H416&gt;H418,1,0),IF(J416&gt;J418,1,0),IF(L416&gt;L418,1,0))&lt;&gt;3,"E",""),""),"")</f>
        <v/>
      </c>
      <c r="O416" s="170">
        <v>9</v>
      </c>
      <c r="P416" s="191"/>
      <c r="Q416" s="183" t="str">
        <f>IF($D393="1P","B","C")</f>
        <v>C</v>
      </c>
      <c r="R416" s="197"/>
      <c r="S416" s="198"/>
      <c r="T416" s="197"/>
      <c r="U416" s="198"/>
      <c r="V416" s="197"/>
      <c r="W416" s="198"/>
      <c r="X416" s="197"/>
      <c r="Y416" s="198"/>
      <c r="Z416" s="197"/>
      <c r="AA416" s="208"/>
      <c r="AB416" s="69" t="str">
        <f>IF(DV401&lt;&gt;"",IF(DV401="W",IF(SUM(IF(R416&gt;R418,1,0),IF(T416&gt;T418,1,0),IF(V416&gt;V418,1,0),IF(X416&gt;X418,1,0),IF(Z416&gt;Z418,1,0))&lt;&gt;3,"E",""),""),"")</f>
        <v/>
      </c>
      <c r="AC416" s="170">
        <v>16</v>
      </c>
      <c r="AD416" s="191"/>
      <c r="AE416" s="183" t="str">
        <f>IF($D393="1P","A","A")</f>
        <v>A</v>
      </c>
      <c r="AF416" s="197"/>
      <c r="AG416" s="198"/>
      <c r="AH416" s="197"/>
      <c r="AI416" s="198"/>
      <c r="AJ416" s="197"/>
      <c r="AK416" s="198"/>
      <c r="AL416" s="197"/>
      <c r="AM416" s="198"/>
      <c r="AN416" s="197"/>
      <c r="AO416" s="208"/>
      <c r="AP416" s="69" t="str">
        <f>IF(FL401&lt;&gt;"",IF(FL401="W",IF(SUM(IF(AF416&gt;AF418,1,0),IF(AH416&gt;AH418,1,0),IF(AJ416&gt;AJ418,1,0),IF(AL416&gt;AL418,1,0),IF(AN416&gt;AN418,1,0))&lt;&gt;3,"E",""),""),"")</f>
        <v/>
      </c>
      <c r="AQ416" s="126"/>
      <c r="AR416" s="126"/>
      <c r="AS416" s="126"/>
      <c r="AT416" s="126"/>
      <c r="AU416" s="126"/>
      <c r="AV416" s="126"/>
      <c r="AW416" s="126"/>
      <c r="AX416" s="126"/>
      <c r="AY416" s="126"/>
      <c r="AZ416" s="126"/>
      <c r="BA416" s="126"/>
      <c r="BB416" s="126"/>
      <c r="BC416" s="126"/>
      <c r="CG416" s="126"/>
      <c r="CH416" s="126"/>
      <c r="CI416" s="126"/>
      <c r="CJ416" s="126"/>
      <c r="CK416" s="126"/>
      <c r="CL416" s="126"/>
      <c r="CM416" s="126"/>
      <c r="CN416" s="126"/>
      <c r="CO416" s="126"/>
      <c r="CP416" s="126"/>
      <c r="CQ416" s="126"/>
      <c r="CR416" s="126"/>
      <c r="CS416" s="126"/>
      <c r="DV416" s="3"/>
      <c r="DW416" s="126"/>
      <c r="DX416" s="126"/>
      <c r="DY416" s="126"/>
      <c r="DZ416" s="126"/>
      <c r="EA416" s="126"/>
      <c r="EB416" s="126"/>
      <c r="EC416" s="126"/>
      <c r="ED416" s="126"/>
      <c r="EE416" s="126"/>
      <c r="EF416" s="126"/>
      <c r="EG416" s="126"/>
      <c r="EH416" s="126"/>
      <c r="EI416" s="126"/>
      <c r="FL416" s="3"/>
      <c r="FM416" s="3"/>
      <c r="FN416" s="3"/>
    </row>
    <row r="417" spans="1:170" ht="11.25" customHeight="1">
      <c r="A417" s="192"/>
      <c r="B417" s="193"/>
      <c r="C417" s="196"/>
      <c r="D417" s="199"/>
      <c r="E417" s="200"/>
      <c r="F417" s="199"/>
      <c r="G417" s="200"/>
      <c r="H417" s="199"/>
      <c r="I417" s="200"/>
      <c r="J417" s="199"/>
      <c r="K417" s="200"/>
      <c r="L417" s="199"/>
      <c r="M417" s="209"/>
      <c r="N417" s="69" t="str">
        <f>IF(CF401&lt;&gt;"",IF(ISERROR(AND(BV405="",BX405="",BZ405="",CB405="",CD405="")),"E",IF(AND(BV405="",BX405="",BZ405="",CB405="",CD405=""),"","E")),"")</f>
        <v/>
      </c>
      <c r="O417" s="192"/>
      <c r="P417" s="193"/>
      <c r="Q417" s="196"/>
      <c r="R417" s="199"/>
      <c r="S417" s="200"/>
      <c r="T417" s="199"/>
      <c r="U417" s="200"/>
      <c r="V417" s="199"/>
      <c r="W417" s="200"/>
      <c r="X417" s="199"/>
      <c r="Y417" s="200"/>
      <c r="Z417" s="199"/>
      <c r="AA417" s="209"/>
      <c r="AB417" s="69" t="str">
        <f>IF(DV401&lt;&gt;"",IF(ISERROR(AND(DL405="",DN405="",DP405="",DQ405="",DT405="")),"E",IF(AND(DL405="",DN405="",DP405="",DR405="",DT405=""),"","E")),"")</f>
        <v/>
      </c>
      <c r="AC417" s="192"/>
      <c r="AD417" s="193"/>
      <c r="AE417" s="196"/>
      <c r="AF417" s="199"/>
      <c r="AG417" s="200"/>
      <c r="AH417" s="199"/>
      <c r="AI417" s="200"/>
      <c r="AJ417" s="199"/>
      <c r="AK417" s="200"/>
      <c r="AL417" s="199"/>
      <c r="AM417" s="200"/>
      <c r="AN417" s="199"/>
      <c r="AO417" s="209"/>
      <c r="AP417" s="69" t="str">
        <f>IF(FL401&lt;&gt;"",IF(ISERROR(AND(FB405="",FD405="",FF405="",FH405="",FJ405="")),"E",IF(AND(FB405="",FD405="",FF405="",FH405="",FJ405=""),"","E")),"")</f>
        <v/>
      </c>
      <c r="AQ417" s="127"/>
      <c r="AR417" s="127"/>
      <c r="AS417" s="127"/>
      <c r="AT417" s="127"/>
      <c r="AU417" s="127"/>
      <c r="AV417" s="127"/>
      <c r="AW417" s="127"/>
      <c r="AX417" s="127"/>
      <c r="AY417" s="127"/>
      <c r="AZ417" s="127"/>
      <c r="BA417" s="127"/>
      <c r="BB417" s="127"/>
      <c r="BC417" s="127"/>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3"/>
      <c r="CG417" s="127"/>
      <c r="CH417" s="127"/>
      <c r="CI417" s="127"/>
      <c r="CJ417" s="127"/>
      <c r="CK417" s="127"/>
      <c r="CL417" s="127"/>
      <c r="CM417" s="127"/>
      <c r="CN417" s="127"/>
      <c r="CO417" s="127"/>
      <c r="CP417" s="127"/>
      <c r="CQ417" s="127"/>
      <c r="CR417" s="127"/>
      <c r="CS417" s="127"/>
      <c r="CT417" s="40"/>
      <c r="CU417" s="40"/>
      <c r="CV417" s="40"/>
      <c r="CW417" s="40"/>
      <c r="CX417" s="40"/>
      <c r="CY417" s="40"/>
      <c r="CZ417" s="40"/>
      <c r="DA417" s="40"/>
      <c r="DB417" s="40"/>
      <c r="DC417" s="40"/>
      <c r="DD417" s="40"/>
      <c r="DE417" s="40"/>
      <c r="DF417" s="40"/>
      <c r="DG417" s="40"/>
      <c r="DH417" s="40"/>
      <c r="DI417" s="40"/>
      <c r="DJ417" s="40"/>
      <c r="DK417" s="40"/>
      <c r="DL417" s="40"/>
      <c r="DM417" s="40"/>
      <c r="DN417" s="40"/>
      <c r="DO417" s="40"/>
      <c r="DP417" s="40"/>
      <c r="DQ417" s="40"/>
      <c r="DR417" s="40"/>
      <c r="DS417" s="40"/>
      <c r="DT417" s="40"/>
      <c r="DU417" s="40"/>
      <c r="DV417" s="3"/>
      <c r="DW417" s="127"/>
      <c r="DX417" s="127"/>
      <c r="DY417" s="127"/>
      <c r="DZ417" s="127"/>
      <c r="EA417" s="127"/>
      <c r="EB417" s="127"/>
      <c r="EC417" s="127"/>
      <c r="ED417" s="127"/>
      <c r="EE417" s="127"/>
      <c r="EF417" s="127"/>
      <c r="EG417" s="127"/>
      <c r="EH417" s="127"/>
      <c r="EI417" s="127"/>
      <c r="EJ417" s="40"/>
      <c r="EK417" s="40"/>
      <c r="EL417" s="40"/>
      <c r="EM417" s="40"/>
      <c r="EN417" s="40"/>
      <c r="EO417" s="40"/>
      <c r="EP417" s="40"/>
      <c r="EQ417" s="40"/>
      <c r="ER417" s="40"/>
      <c r="ES417" s="40"/>
      <c r="ET417" s="40"/>
      <c r="EU417" s="40"/>
      <c r="EV417" s="40"/>
      <c r="EW417" s="40"/>
      <c r="EX417" s="40"/>
      <c r="EY417" s="40"/>
      <c r="EZ417" s="40"/>
      <c r="FA417" s="40"/>
      <c r="FB417" s="40"/>
      <c r="FC417" s="40"/>
      <c r="FD417" s="40"/>
      <c r="FE417" s="40"/>
      <c r="FF417" s="40"/>
      <c r="FG417" s="40"/>
      <c r="FH417" s="40"/>
      <c r="FI417" s="40"/>
      <c r="FJ417" s="40"/>
      <c r="FK417" s="40"/>
      <c r="FL417" s="3"/>
      <c r="FM417" s="3"/>
      <c r="FN417" s="3"/>
    </row>
    <row r="418" spans="1:170" ht="11.25" customHeight="1">
      <c r="A418" s="192"/>
      <c r="B418" s="193"/>
      <c r="C418" s="175" t="str">
        <f>IF($D393="1P","F","F")</f>
        <v>F</v>
      </c>
      <c r="D418" s="201"/>
      <c r="E418" s="202"/>
      <c r="F418" s="201"/>
      <c r="G418" s="202"/>
      <c r="H418" s="201"/>
      <c r="I418" s="202"/>
      <c r="J418" s="201"/>
      <c r="K418" s="202"/>
      <c r="L418" s="201"/>
      <c r="M418" s="205"/>
      <c r="N418" s="69" t="str">
        <f>IF(CF401&lt;&gt;"",IF(ISERROR(AND(BV405="",BX405="",BZ405="",CB405="",CD405="")),"E",IF(AND(BV405="",BX405="",BZ405="",CB405="",CD405=""),"","E")),"")</f>
        <v/>
      </c>
      <c r="O418" s="192"/>
      <c r="P418" s="193"/>
      <c r="Q418" s="175" t="str">
        <f>IF($D393="1P","C","G")</f>
        <v>G</v>
      </c>
      <c r="R418" s="201"/>
      <c r="S418" s="202"/>
      <c r="T418" s="201"/>
      <c r="U418" s="202"/>
      <c r="V418" s="201"/>
      <c r="W418" s="202"/>
      <c r="X418" s="201"/>
      <c r="Y418" s="202"/>
      <c r="Z418" s="201"/>
      <c r="AA418" s="205"/>
      <c r="AB418" s="69" t="str">
        <f>IF(DV401&lt;&gt;"",IF(ISERROR(AND(DL405="",DN405="",DP405="",DQ405="",DT405="")),"E",IF(AND(DL405="",DN405="",DP405="",DR405="",DT405=""),"","E")),"")</f>
        <v/>
      </c>
      <c r="AC418" s="192"/>
      <c r="AD418" s="193"/>
      <c r="AE418" s="175" t="str">
        <f>IF($D393="1P","C","B")</f>
        <v>B</v>
      </c>
      <c r="AF418" s="201"/>
      <c r="AG418" s="202"/>
      <c r="AH418" s="201"/>
      <c r="AI418" s="202"/>
      <c r="AJ418" s="201"/>
      <c r="AK418" s="202"/>
      <c r="AL418" s="201"/>
      <c r="AM418" s="202"/>
      <c r="AN418" s="201"/>
      <c r="AO418" s="205"/>
      <c r="AP418" s="69" t="str">
        <f>IF(FL401&lt;&gt;"",IF(ISERROR(AND(FB405="",FD405="",FF405="",FH405="",FJ405="")),"E",IF(AND(FB405="",FD405="",FF405="",FH405="",FJ405=""),"","E")),"")</f>
        <v/>
      </c>
      <c r="AQ418" s="128"/>
      <c r="AR418" s="128"/>
      <c r="AS418" s="128"/>
      <c r="AT418" s="128"/>
      <c r="AU418" s="128"/>
      <c r="AV418" s="128"/>
      <c r="AW418" s="128"/>
      <c r="AX418" s="128"/>
      <c r="AY418" s="128"/>
      <c r="AZ418" s="128"/>
      <c r="BA418" s="128"/>
      <c r="BB418" s="128"/>
      <c r="BC418" s="128"/>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3"/>
      <c r="CG418" s="128"/>
      <c r="CH418" s="128"/>
      <c r="CI418" s="128"/>
      <c r="CJ418" s="128"/>
      <c r="CK418" s="128"/>
      <c r="CL418" s="128"/>
      <c r="CM418" s="128"/>
      <c r="CN418" s="128"/>
      <c r="CO418" s="128"/>
      <c r="CP418" s="128"/>
      <c r="CQ418" s="128"/>
      <c r="CR418" s="128"/>
      <c r="CS418" s="128"/>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3"/>
      <c r="DW418" s="128"/>
      <c r="DX418" s="128"/>
      <c r="DY418" s="128"/>
      <c r="DZ418" s="128"/>
      <c r="EA418" s="128"/>
      <c r="EB418" s="128"/>
      <c r="EC418" s="128"/>
      <c r="ED418" s="128"/>
      <c r="EE418" s="128"/>
      <c r="EF418" s="128"/>
      <c r="EG418" s="128"/>
      <c r="EH418" s="128"/>
      <c r="EI418" s="128"/>
      <c r="EJ418" s="41"/>
      <c r="EK418" s="41"/>
      <c r="EL418" s="41"/>
      <c r="EM418" s="41"/>
      <c r="EN418" s="41"/>
      <c r="EO418" s="41"/>
      <c r="EP418" s="41"/>
      <c r="EQ418" s="41"/>
      <c r="ER418" s="41"/>
      <c r="ES418" s="41"/>
      <c r="ET418" s="41"/>
      <c r="EU418" s="41"/>
      <c r="EV418" s="41"/>
      <c r="EW418" s="41"/>
      <c r="EX418" s="41"/>
      <c r="EY418" s="41"/>
      <c r="EZ418" s="41"/>
      <c r="FA418" s="41"/>
      <c r="FB418" s="41"/>
      <c r="FC418" s="41"/>
      <c r="FD418" s="41"/>
      <c r="FE418" s="41"/>
      <c r="FF418" s="41"/>
      <c r="FG418" s="41"/>
      <c r="FH418" s="41"/>
      <c r="FI418" s="41"/>
      <c r="FJ418" s="41"/>
      <c r="FK418" s="41"/>
      <c r="FL418" s="3"/>
      <c r="FM418" s="3"/>
      <c r="FN418" s="3"/>
    </row>
    <row r="419" spans="1:170" ht="11.25" customHeight="1" thickBot="1">
      <c r="A419" s="194"/>
      <c r="B419" s="195"/>
      <c r="C419" s="207"/>
      <c r="D419" s="203"/>
      <c r="E419" s="204"/>
      <c r="F419" s="203"/>
      <c r="G419" s="204"/>
      <c r="H419" s="203"/>
      <c r="I419" s="204"/>
      <c r="J419" s="203"/>
      <c r="K419" s="204"/>
      <c r="L419" s="203"/>
      <c r="M419" s="206"/>
      <c r="N419" s="69" t="str">
        <f>IF(CF403&lt;&gt;"",IF(CF403="W",IF(SUM(IF(D418&gt;D416,1,0),IF(F418&gt;F416,1,0),IF(H418&gt;H416,1,0),IF(J418&gt;J416,1,0),IF(L418&gt;L416,1,0))&lt;&gt;3,"E",""),""),"")</f>
        <v/>
      </c>
      <c r="O419" s="194"/>
      <c r="P419" s="195"/>
      <c r="Q419" s="207"/>
      <c r="R419" s="203"/>
      <c r="S419" s="204"/>
      <c r="T419" s="203"/>
      <c r="U419" s="204"/>
      <c r="V419" s="203"/>
      <c r="W419" s="204"/>
      <c r="X419" s="203"/>
      <c r="Y419" s="204"/>
      <c r="Z419" s="203"/>
      <c r="AA419" s="206"/>
      <c r="AB419" s="69" t="str">
        <f>IF(DV403&lt;&gt;"",IF(DV403="W",IF(SUM(IF(R418&gt;R416,1,0),IF(T418&gt;T416,1,0),IF(V418&gt;V416,1,0),IF(X418&gt;X416,1,0),IF(Z418&gt;Z416,1,0))&lt;&gt;3,"E",""),""),"")</f>
        <v/>
      </c>
      <c r="AC419" s="194"/>
      <c r="AD419" s="195"/>
      <c r="AE419" s="207"/>
      <c r="AF419" s="203"/>
      <c r="AG419" s="204"/>
      <c r="AH419" s="203"/>
      <c r="AI419" s="204"/>
      <c r="AJ419" s="203"/>
      <c r="AK419" s="204"/>
      <c r="AL419" s="203"/>
      <c r="AM419" s="204"/>
      <c r="AN419" s="203"/>
      <c r="AO419" s="206"/>
      <c r="AP419" s="69" t="str">
        <f>IF(FL403&lt;&gt;"",IF(FL403="W",IF(SUM(IF(AF418&gt;AF416,1,0),IF(AH418&gt;AH416,1,0),IF(AJ418&gt;AJ416,1,0),IF(AL418&gt;AL416,1,0),IF(AN418&gt;AN416,1,0))&lt;&gt;3,"E",""),""),"")</f>
        <v/>
      </c>
      <c r="AQ419" s="126"/>
      <c r="AR419" s="126"/>
      <c r="AS419" s="126"/>
      <c r="AT419" s="126"/>
      <c r="AU419" s="126"/>
      <c r="AV419" s="126"/>
      <c r="AW419" s="126"/>
      <c r="AX419" s="126"/>
      <c r="AY419" s="126"/>
      <c r="AZ419" s="126"/>
      <c r="BA419" s="126"/>
      <c r="BB419" s="126"/>
      <c r="BC419" s="126"/>
      <c r="CF419" s="3"/>
      <c r="CG419" s="126"/>
      <c r="CH419" s="126"/>
      <c r="CI419" s="126"/>
      <c r="CJ419" s="126"/>
      <c r="CK419" s="126"/>
      <c r="CL419" s="126"/>
      <c r="CM419" s="126"/>
      <c r="CN419" s="126"/>
      <c r="CO419" s="126"/>
      <c r="CP419" s="126"/>
      <c r="CQ419" s="126"/>
      <c r="CR419" s="126"/>
      <c r="CS419" s="126"/>
      <c r="DV419" s="3"/>
      <c r="DW419" s="126"/>
      <c r="DX419" s="126"/>
      <c r="DY419" s="126"/>
      <c r="DZ419" s="126"/>
      <c r="EA419" s="126"/>
      <c r="EB419" s="126"/>
      <c r="EC419" s="126"/>
      <c r="ED419" s="126"/>
      <c r="EE419" s="126"/>
      <c r="EF419" s="126"/>
      <c r="EG419" s="126"/>
      <c r="EH419" s="126"/>
      <c r="EI419" s="126"/>
      <c r="FL419" s="3"/>
      <c r="FM419" s="3"/>
      <c r="FN419" s="3"/>
    </row>
    <row r="420" spans="1:170" ht="11.25" customHeight="1" thickBot="1">
      <c r="A420" s="170">
        <v>3</v>
      </c>
      <c r="B420" s="191"/>
      <c r="C420" s="183" t="str">
        <f>IF($D393="1P","D","D")</f>
        <v>D</v>
      </c>
      <c r="D420" s="197"/>
      <c r="E420" s="198"/>
      <c r="F420" s="197"/>
      <c r="G420" s="198"/>
      <c r="H420" s="197"/>
      <c r="I420" s="198"/>
      <c r="J420" s="197"/>
      <c r="K420" s="198"/>
      <c r="L420" s="197"/>
      <c r="M420" s="208"/>
      <c r="N420" s="69" t="str">
        <f>IF(CF411&lt;&gt;"",IF(CF411="W",IF(SUM(IF(D420&gt;D422,1,0),IF(F420&gt;F422,1,0),IF(H420&gt;H422,1,0),IF(J420&gt;J422,1,0),IF(L420&gt;L422,1,0))&lt;&gt;3,"E",""),""),"")</f>
        <v/>
      </c>
      <c r="O420" s="170">
        <v>10</v>
      </c>
      <c r="P420" s="191"/>
      <c r="Q420" s="183" t="str">
        <f>IF($D393="1P","A","A")</f>
        <v>A</v>
      </c>
      <c r="R420" s="197"/>
      <c r="S420" s="198"/>
      <c r="T420" s="197"/>
      <c r="U420" s="198"/>
      <c r="V420" s="197"/>
      <c r="W420" s="198"/>
      <c r="X420" s="197"/>
      <c r="Y420" s="198"/>
      <c r="Z420" s="197"/>
      <c r="AA420" s="208"/>
      <c r="AB420" s="69" t="str">
        <f>IF(DV411&lt;&gt;"",IF(DV411="W",IF(SUM(IF(R420&gt;R422,1,0),IF(T420&gt;T422,1,0),IF(V420&gt;V422,1,0),IF(X420&gt;X422,1,0),IF(Z420&gt;Z422,1,0))&lt;&gt;3,"E",""),""),"")</f>
        <v/>
      </c>
      <c r="AC420" s="170">
        <v>17</v>
      </c>
      <c r="AD420" s="191"/>
      <c r="AE420" s="183" t="str">
        <f>IF($D393="1P","B","D")</f>
        <v>D</v>
      </c>
      <c r="AF420" s="197"/>
      <c r="AG420" s="198"/>
      <c r="AH420" s="197"/>
      <c r="AI420" s="198"/>
      <c r="AJ420" s="197"/>
      <c r="AK420" s="198"/>
      <c r="AL420" s="197"/>
      <c r="AM420" s="198"/>
      <c r="AN420" s="197"/>
      <c r="AO420" s="208"/>
      <c r="AP420" s="69" t="str">
        <f>IF(FL411&lt;&gt;"",IF(FL411="W",IF(SUM(IF(AF420&gt;AF422,1,0),IF(AH420&gt;AH422,1,0),IF(AJ420&gt;AJ422,1,0),IF(AL420&gt;AL422,1,0),IF(AN420&gt;AN422,1,0))&lt;&gt;3,"E",""),""),"")</f>
        <v/>
      </c>
      <c r="AQ420" s="127"/>
      <c r="AR420" s="127"/>
      <c r="AS420" s="127"/>
      <c r="AT420" s="127"/>
      <c r="AU420" s="127"/>
      <c r="AV420" s="127"/>
      <c r="AW420" s="127"/>
      <c r="AX420" s="127"/>
      <c r="AY420" s="127"/>
      <c r="AZ420" s="127"/>
      <c r="BA420" s="127"/>
      <c r="BB420" s="127"/>
      <c r="BC420" s="127"/>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3"/>
      <c r="CG420" s="127"/>
      <c r="CH420" s="127"/>
      <c r="CI420" s="127"/>
      <c r="CJ420" s="127"/>
      <c r="CK420" s="127"/>
      <c r="CL420" s="127"/>
      <c r="CM420" s="127"/>
      <c r="CN420" s="127"/>
      <c r="CO420" s="127"/>
      <c r="CP420" s="127"/>
      <c r="CQ420" s="127"/>
      <c r="CR420" s="127"/>
      <c r="CS420" s="127"/>
      <c r="CT420" s="40"/>
      <c r="CU420" s="40"/>
      <c r="CV420" s="40"/>
      <c r="CW420" s="40"/>
      <c r="CX420" s="40"/>
      <c r="CY420" s="40"/>
      <c r="CZ420" s="40"/>
      <c r="DA420" s="40"/>
      <c r="DB420" s="40"/>
      <c r="DC420" s="40"/>
      <c r="DD420" s="40"/>
      <c r="DE420" s="40"/>
      <c r="DF420" s="40"/>
      <c r="DG420" s="40"/>
      <c r="DH420" s="40"/>
      <c r="DI420" s="40"/>
      <c r="DJ420" s="40"/>
      <c r="DK420" s="40"/>
      <c r="DL420" s="40"/>
      <c r="DM420" s="40"/>
      <c r="DN420" s="40"/>
      <c r="DO420" s="40"/>
      <c r="DP420" s="40"/>
      <c r="DQ420" s="40"/>
      <c r="DR420" s="40"/>
      <c r="DS420" s="40"/>
      <c r="DT420" s="40"/>
      <c r="DU420" s="40"/>
      <c r="DV420" s="3"/>
      <c r="DW420" s="127"/>
      <c r="DX420" s="127"/>
      <c r="DY420" s="127"/>
      <c r="DZ420" s="127"/>
      <c r="EA420" s="127"/>
      <c r="EB420" s="127"/>
      <c r="EC420" s="127"/>
      <c r="ED420" s="127"/>
      <c r="EE420" s="127"/>
      <c r="EF420" s="127"/>
      <c r="EG420" s="127"/>
      <c r="EH420" s="127"/>
      <c r="EI420" s="127"/>
      <c r="EJ420" s="40"/>
      <c r="EK420" s="40"/>
      <c r="EL420" s="40"/>
      <c r="EM420" s="40"/>
      <c r="EN420" s="40"/>
      <c r="EO420" s="40"/>
      <c r="EP420" s="40"/>
      <c r="EQ420" s="40"/>
      <c r="ER420" s="40"/>
      <c r="ES420" s="40"/>
      <c r="ET420" s="40"/>
      <c r="EU420" s="40"/>
      <c r="EV420" s="40"/>
      <c r="EW420" s="40"/>
      <c r="EX420" s="40"/>
      <c r="EY420" s="40"/>
      <c r="EZ420" s="40"/>
      <c r="FA420" s="40"/>
      <c r="FB420" s="40"/>
      <c r="FC420" s="40"/>
      <c r="FD420" s="40"/>
      <c r="FE420" s="40"/>
      <c r="FF420" s="40"/>
      <c r="FG420" s="40"/>
      <c r="FH420" s="40"/>
      <c r="FI420" s="40"/>
      <c r="FJ420" s="40"/>
      <c r="FK420" s="40"/>
      <c r="FL420" s="3"/>
      <c r="FM420" s="3"/>
      <c r="FN420" s="3"/>
    </row>
    <row r="421" spans="1:170" ht="11.25" customHeight="1">
      <c r="A421" s="192"/>
      <c r="B421" s="193"/>
      <c r="C421" s="196"/>
      <c r="D421" s="199"/>
      <c r="E421" s="200"/>
      <c r="F421" s="199"/>
      <c r="G421" s="200"/>
      <c r="H421" s="199"/>
      <c r="I421" s="200"/>
      <c r="J421" s="199"/>
      <c r="K421" s="200"/>
      <c r="L421" s="199"/>
      <c r="M421" s="209"/>
      <c r="N421" s="69" t="str">
        <f>IF(CF411&lt;&gt;"",IF(ISERROR(AND(BV415="",BX415="",BZ415="",CB415="",CD415="")),"E",IF(AND(BV415="",BX415="",BZ415="",CB415="",CD415=""),"","E")),"")</f>
        <v/>
      </c>
      <c r="O421" s="192"/>
      <c r="P421" s="193"/>
      <c r="Q421" s="196"/>
      <c r="R421" s="199"/>
      <c r="S421" s="200"/>
      <c r="T421" s="199"/>
      <c r="U421" s="200"/>
      <c r="V421" s="199"/>
      <c r="W421" s="200"/>
      <c r="X421" s="199"/>
      <c r="Y421" s="200"/>
      <c r="Z421" s="199"/>
      <c r="AA421" s="209"/>
      <c r="AB421" s="69" t="str">
        <f>IF(DV411&lt;&gt;"",IF(ISERROR(AND(DL415="",DN415="",DP415="",DQ415="",DT415="")),"E",IF(AND(DL415="",DN415="",DP415="",DR415="",DT415=""),"","E")),"")</f>
        <v/>
      </c>
      <c r="AC421" s="192"/>
      <c r="AD421" s="193"/>
      <c r="AE421" s="196"/>
      <c r="AF421" s="199"/>
      <c r="AG421" s="200"/>
      <c r="AH421" s="199"/>
      <c r="AI421" s="200"/>
      <c r="AJ421" s="199"/>
      <c r="AK421" s="200"/>
      <c r="AL421" s="199"/>
      <c r="AM421" s="200"/>
      <c r="AN421" s="199"/>
      <c r="AO421" s="209"/>
      <c r="AP421" s="69" t="str">
        <f>IF(FL411&lt;&gt;"",IF(ISERROR(AND(FB415="",FD415="",FF415="",FH415="",FJ415="")),"E",IF(AND(FB415="",FD415="",FF415="",FH415="",FJ415=""),"","E")),"")</f>
        <v/>
      </c>
      <c r="AQ421" s="154" t="str">
        <f>CONCATENATE($A395," ",$D395,","," ",$F393)</f>
        <v>Group: 7, Men's Singles</v>
      </c>
      <c r="AR421" s="155"/>
      <c r="AS421" s="155"/>
      <c r="AT421" s="155"/>
      <c r="AU421" s="155"/>
      <c r="AV421" s="155"/>
      <c r="AW421" s="155"/>
      <c r="AX421" s="155"/>
      <c r="AY421" s="155"/>
      <c r="AZ421" s="155"/>
      <c r="BA421" s="155"/>
      <c r="BB421" s="155"/>
      <c r="BC421" s="156"/>
      <c r="BD421" s="163">
        <f>A424</f>
        <v>4</v>
      </c>
      <c r="BE421" s="164"/>
      <c r="BF421" s="183" t="str">
        <f>C424</f>
        <v>A</v>
      </c>
      <c r="BG421" s="185" t="str">
        <f>IF(VLOOKUP($BF421,$A397:$C409,3,FALSE)=0,"",CONCATENATE(VLOOKUP(VLOOKUP($BF421,$A397:$C409,3,FALSE),Players!$C:$G,4,FALSE)," ",VLOOKUP($BF421,$A397:$C409,3,FALSE)," ",IF(ISERROR(VLOOKUP(VLOOKUP($BF421,$A397:$C409,3,FALSE),Players!$C:$G,5,FALSE)),"()",CONCATENATE("(",VLOOKUP(VLOOKUP($BF421,$A397:$C409,3,FALSE),Players!$C:$G,5,FALSE),")"))))</f>
        <v/>
      </c>
      <c r="BH421" s="186"/>
      <c r="BI421" s="186"/>
      <c r="BJ421" s="186"/>
      <c r="BK421" s="186"/>
      <c r="BL421" s="186"/>
      <c r="BM421" s="186"/>
      <c r="BN421" s="186"/>
      <c r="BO421" s="186"/>
      <c r="BP421" s="186"/>
      <c r="BQ421" s="186"/>
      <c r="BR421" s="186"/>
      <c r="BS421" s="186"/>
      <c r="BT421" s="186"/>
      <c r="BU421" s="187"/>
      <c r="BV421" s="170" t="str">
        <f>IF(D424&lt;&gt;"",D424,"")</f>
        <v/>
      </c>
      <c r="BW421" s="171"/>
      <c r="BX421" s="335" t="str">
        <f>IF(F424&lt;&gt;"",F424,"")</f>
        <v/>
      </c>
      <c r="BY421" s="171"/>
      <c r="BZ421" s="335" t="str">
        <f>IF(H424&lt;&gt;"",H424,"")</f>
        <v/>
      </c>
      <c r="CA421" s="171"/>
      <c r="CB421" s="335" t="str">
        <f>IF(J424&lt;&gt;"",J424,"")</f>
        <v/>
      </c>
      <c r="CC421" s="171"/>
      <c r="CD421" s="335" t="str">
        <f>IF(L424&lt;&gt;"",L424,"")</f>
        <v/>
      </c>
      <c r="CE421" s="337"/>
      <c r="CF421" s="174" t="str">
        <f>IF($CD421=$CD423,IF($CB421=$CB423,IF($BZ421&lt;&gt;"",IF($BZ421&gt;$BZ423,"W","L"),""),IF($CB421&gt;$CB423,"W","L")),IF($CD421&gt;$CD423,"W","L"))</f>
        <v/>
      </c>
      <c r="CG421" s="154" t="str">
        <f>CONCATENATE($A395," ",$D395,","," ",$F393)</f>
        <v>Group: 7, Men's Singles</v>
      </c>
      <c r="CH421" s="155"/>
      <c r="CI421" s="155"/>
      <c r="CJ421" s="155"/>
      <c r="CK421" s="155"/>
      <c r="CL421" s="155"/>
      <c r="CM421" s="155"/>
      <c r="CN421" s="155"/>
      <c r="CO421" s="155"/>
      <c r="CP421" s="155"/>
      <c r="CQ421" s="155"/>
      <c r="CR421" s="155"/>
      <c r="CS421" s="156"/>
      <c r="CT421" s="163">
        <f>O424</f>
        <v>11</v>
      </c>
      <c r="CU421" s="164"/>
      <c r="CV421" s="183" t="str">
        <f>Q424</f>
        <v>C</v>
      </c>
      <c r="CW421" s="185" t="str">
        <f>IF(VLOOKUP($CV421,$A397:$C409,3,FALSE)=0,"",CONCATENATE(VLOOKUP(VLOOKUP($CV421,$A397:$C409,3,FALSE),Players!$C:$G,4,FALSE)," ",VLOOKUP($CV421,$A397:$C409,3,FALSE)," ",IF(ISERROR(VLOOKUP(VLOOKUP($CV421,$A397:$C409,3,FALSE),Players!$C:$G,5,FALSE)),"()",CONCATENATE("(",VLOOKUP(VLOOKUP($CV421,$A397:$C409,3,FALSE),Players!$C:$G,5,FALSE),")"))))</f>
        <v/>
      </c>
      <c r="CX421" s="186"/>
      <c r="CY421" s="186"/>
      <c r="CZ421" s="186"/>
      <c r="DA421" s="186"/>
      <c r="DB421" s="186"/>
      <c r="DC421" s="186"/>
      <c r="DD421" s="186"/>
      <c r="DE421" s="186"/>
      <c r="DF421" s="186"/>
      <c r="DG421" s="186"/>
      <c r="DH421" s="186"/>
      <c r="DI421" s="186"/>
      <c r="DJ421" s="186"/>
      <c r="DK421" s="187"/>
      <c r="DL421" s="170" t="str">
        <f>IF(R424&lt;&gt;"",R424,"")</f>
        <v/>
      </c>
      <c r="DM421" s="171"/>
      <c r="DN421" s="335" t="str">
        <f>IF(T424&lt;&gt;"",T424,"")</f>
        <v/>
      </c>
      <c r="DO421" s="171"/>
      <c r="DP421" s="335" t="str">
        <f>IF(V424&lt;&gt;"",V424,"")</f>
        <v/>
      </c>
      <c r="DQ421" s="171"/>
      <c r="DR421" s="335" t="str">
        <f>IF(X424&lt;&gt;"",X424,"")</f>
        <v/>
      </c>
      <c r="DS421" s="171"/>
      <c r="DT421" s="335" t="str">
        <f>IF(Z424&lt;&gt;"",Z424,"")</f>
        <v/>
      </c>
      <c r="DU421" s="337"/>
      <c r="DV421" s="174" t="str">
        <f>IF($DT421=$DT423,IF($DR421=$DR423,IF($DP421&lt;&gt;"",IF($DP421&gt;$DP423,"W","L"),""),IF($DR421&gt;$DR423,"W","L")),IF($DT421&gt;$DT423,"W","L"))</f>
        <v/>
      </c>
      <c r="DW421" s="154" t="str">
        <f>CONCATENATE($A395," ",$D395,","," ",$F393)</f>
        <v>Group: 7, Men's Singles</v>
      </c>
      <c r="DX421" s="155"/>
      <c r="DY421" s="155"/>
      <c r="DZ421" s="155"/>
      <c r="EA421" s="155"/>
      <c r="EB421" s="155"/>
      <c r="EC421" s="155"/>
      <c r="ED421" s="155"/>
      <c r="EE421" s="155"/>
      <c r="EF421" s="155"/>
      <c r="EG421" s="155"/>
      <c r="EH421" s="155"/>
      <c r="EI421" s="156"/>
      <c r="EJ421" s="163">
        <f>AC424</f>
        <v>18</v>
      </c>
      <c r="EK421" s="164"/>
      <c r="EL421" s="183" t="str">
        <f>AE424</f>
        <v>E</v>
      </c>
      <c r="EM421" s="185" t="str">
        <f>IF(VLOOKUP($EL421,$A397:$C409,3,FALSE)=0,"",CONCATENATE(VLOOKUP(VLOOKUP($EL421,$A397:$C409,3,FALSE),Players!$C:$G,4,FALSE)," ",VLOOKUP($EL421,$A397:$C409,3,FALSE)," ",IF(ISERROR(VLOOKUP(VLOOKUP($EL421,$A397:$C409,3,FALSE),Players!$C:$G,5,FALSE)),"()",CONCATENATE("(",VLOOKUP(VLOOKUP($EL421,$A397:$C409,3,FALSE),Players!$C:$G,5,FALSE),")"))))</f>
        <v/>
      </c>
      <c r="EN421" s="186"/>
      <c r="EO421" s="186"/>
      <c r="EP421" s="186"/>
      <c r="EQ421" s="186"/>
      <c r="ER421" s="186"/>
      <c r="ES421" s="186"/>
      <c r="ET421" s="186"/>
      <c r="EU421" s="186"/>
      <c r="EV421" s="186"/>
      <c r="EW421" s="186"/>
      <c r="EX421" s="186"/>
      <c r="EY421" s="186"/>
      <c r="EZ421" s="186"/>
      <c r="FA421" s="187"/>
      <c r="FB421" s="170" t="str">
        <f>IF(AF424&lt;&gt;"",AF424,"")</f>
        <v/>
      </c>
      <c r="FC421" s="171"/>
      <c r="FD421" s="335" t="str">
        <f>IF(AH424&lt;&gt;"",AH424,"")</f>
        <v/>
      </c>
      <c r="FE421" s="171"/>
      <c r="FF421" s="335" t="str">
        <f>IF(AJ424&lt;&gt;"",AJ424,"")</f>
        <v/>
      </c>
      <c r="FG421" s="171"/>
      <c r="FH421" s="335" t="str">
        <f>IF(AL424&lt;&gt;"",AL424,"")</f>
        <v/>
      </c>
      <c r="FI421" s="171"/>
      <c r="FJ421" s="335" t="str">
        <f>IF(AN424&lt;&gt;"",AN424,"")</f>
        <v/>
      </c>
      <c r="FK421" s="337"/>
      <c r="FL421" s="174" t="str">
        <f>IF($FJ421=$FJ423,IF($FH421=$FH423,IF($FF421&lt;&gt;"",IF($FF421&gt;$FF423,"W","L"),""),IF($FH421&gt;$FH423,"W","L")),IF($FJ421&gt;$FJ423,"W","L"))</f>
        <v/>
      </c>
      <c r="FM421" s="3"/>
      <c r="FN421" s="3"/>
    </row>
    <row r="422" spans="1:170" ht="11.25" customHeight="1">
      <c r="A422" s="192"/>
      <c r="B422" s="193"/>
      <c r="C422" s="175" t="str">
        <f>IF($D393="1P","E","E")</f>
        <v>E</v>
      </c>
      <c r="D422" s="201"/>
      <c r="E422" s="202"/>
      <c r="F422" s="201"/>
      <c r="G422" s="202"/>
      <c r="H422" s="201"/>
      <c r="I422" s="202"/>
      <c r="J422" s="201"/>
      <c r="K422" s="202"/>
      <c r="L422" s="201"/>
      <c r="M422" s="205"/>
      <c r="N422" s="69" t="str">
        <f>IF(CF411&lt;&gt;"",IF(ISERROR(AND(BV415="",BX415="",BZ415="",CB415="",CD415="")),"E",IF(AND(BV415="",BX415="",BZ415="",CB415="",CD415=""),"","E")),"")</f>
        <v/>
      </c>
      <c r="O422" s="192"/>
      <c r="P422" s="193"/>
      <c r="Q422" s="175" t="str">
        <f>IF($D393="1P","E","D")</f>
        <v>D</v>
      </c>
      <c r="R422" s="201"/>
      <c r="S422" s="202"/>
      <c r="T422" s="201"/>
      <c r="U422" s="202"/>
      <c r="V422" s="201"/>
      <c r="W422" s="202"/>
      <c r="X422" s="201"/>
      <c r="Y422" s="202"/>
      <c r="Z422" s="201"/>
      <c r="AA422" s="205"/>
      <c r="AB422" s="69" t="str">
        <f>IF(DV411&lt;&gt;"",IF(ISERROR(AND(DL415="",DN415="",DP415="",DQ415="",DT415="")),"E",IF(AND(DL415="",DN415="",DP415="",DR415="",DT415=""),"","E")),"")</f>
        <v/>
      </c>
      <c r="AC422" s="192"/>
      <c r="AD422" s="193"/>
      <c r="AE422" s="175" t="str">
        <f>IF($D393="1P","D","G")</f>
        <v>G</v>
      </c>
      <c r="AF422" s="201"/>
      <c r="AG422" s="202"/>
      <c r="AH422" s="201"/>
      <c r="AI422" s="202"/>
      <c r="AJ422" s="201"/>
      <c r="AK422" s="202"/>
      <c r="AL422" s="201"/>
      <c r="AM422" s="202"/>
      <c r="AN422" s="201"/>
      <c r="AO422" s="205"/>
      <c r="AP422" s="69" t="str">
        <f>IF(FL411&lt;&gt;"",IF(ISERROR(AND(FB415="",FD415="",FF415="",FH415="",FJ415="")),"E",IF(AND(FB415="",FD415="",FF415="",FH415="",FJ415=""),"","E")),"")</f>
        <v/>
      </c>
      <c r="AQ422" s="157"/>
      <c r="AR422" s="158"/>
      <c r="AS422" s="158"/>
      <c r="AT422" s="158"/>
      <c r="AU422" s="158"/>
      <c r="AV422" s="158"/>
      <c r="AW422" s="158"/>
      <c r="AX422" s="158"/>
      <c r="AY422" s="158"/>
      <c r="AZ422" s="158"/>
      <c r="BA422" s="158"/>
      <c r="BB422" s="158"/>
      <c r="BC422" s="159"/>
      <c r="BD422" s="165"/>
      <c r="BE422" s="166"/>
      <c r="BF422" s="184"/>
      <c r="BG422" s="188"/>
      <c r="BH422" s="189"/>
      <c r="BI422" s="189"/>
      <c r="BJ422" s="189"/>
      <c r="BK422" s="189"/>
      <c r="BL422" s="189"/>
      <c r="BM422" s="189"/>
      <c r="BN422" s="189"/>
      <c r="BO422" s="189"/>
      <c r="BP422" s="189"/>
      <c r="BQ422" s="189"/>
      <c r="BR422" s="189"/>
      <c r="BS422" s="189"/>
      <c r="BT422" s="189"/>
      <c r="BU422" s="190"/>
      <c r="BV422" s="172"/>
      <c r="BW422" s="173"/>
      <c r="BX422" s="336"/>
      <c r="BY422" s="173"/>
      <c r="BZ422" s="336"/>
      <c r="CA422" s="173"/>
      <c r="CB422" s="336"/>
      <c r="CC422" s="173"/>
      <c r="CD422" s="336"/>
      <c r="CE422" s="338"/>
      <c r="CF422" s="174"/>
      <c r="CG422" s="157"/>
      <c r="CH422" s="158"/>
      <c r="CI422" s="158"/>
      <c r="CJ422" s="158"/>
      <c r="CK422" s="158"/>
      <c r="CL422" s="158"/>
      <c r="CM422" s="158"/>
      <c r="CN422" s="158"/>
      <c r="CO422" s="158"/>
      <c r="CP422" s="158"/>
      <c r="CQ422" s="158"/>
      <c r="CR422" s="158"/>
      <c r="CS422" s="159"/>
      <c r="CT422" s="165"/>
      <c r="CU422" s="166"/>
      <c r="CV422" s="184"/>
      <c r="CW422" s="188"/>
      <c r="CX422" s="189"/>
      <c r="CY422" s="189"/>
      <c r="CZ422" s="189"/>
      <c r="DA422" s="189"/>
      <c r="DB422" s="189"/>
      <c r="DC422" s="189"/>
      <c r="DD422" s="189"/>
      <c r="DE422" s="189"/>
      <c r="DF422" s="189"/>
      <c r="DG422" s="189"/>
      <c r="DH422" s="189"/>
      <c r="DI422" s="189"/>
      <c r="DJ422" s="189"/>
      <c r="DK422" s="190"/>
      <c r="DL422" s="172"/>
      <c r="DM422" s="173"/>
      <c r="DN422" s="336"/>
      <c r="DO422" s="173"/>
      <c r="DP422" s="336"/>
      <c r="DQ422" s="173"/>
      <c r="DR422" s="336"/>
      <c r="DS422" s="173"/>
      <c r="DT422" s="336"/>
      <c r="DU422" s="338"/>
      <c r="DV422" s="174"/>
      <c r="DW422" s="157"/>
      <c r="DX422" s="158"/>
      <c r="DY422" s="158"/>
      <c r="DZ422" s="158"/>
      <c r="EA422" s="158"/>
      <c r="EB422" s="158"/>
      <c r="EC422" s="158"/>
      <c r="ED422" s="158"/>
      <c r="EE422" s="158"/>
      <c r="EF422" s="158"/>
      <c r="EG422" s="158"/>
      <c r="EH422" s="158"/>
      <c r="EI422" s="159"/>
      <c r="EJ422" s="165"/>
      <c r="EK422" s="166"/>
      <c r="EL422" s="184"/>
      <c r="EM422" s="188"/>
      <c r="EN422" s="189"/>
      <c r="EO422" s="189"/>
      <c r="EP422" s="189"/>
      <c r="EQ422" s="189"/>
      <c r="ER422" s="189"/>
      <c r="ES422" s="189"/>
      <c r="ET422" s="189"/>
      <c r="EU422" s="189"/>
      <c r="EV422" s="189"/>
      <c r="EW422" s="189"/>
      <c r="EX422" s="189"/>
      <c r="EY422" s="189"/>
      <c r="EZ422" s="189"/>
      <c r="FA422" s="190"/>
      <c r="FB422" s="172"/>
      <c r="FC422" s="173"/>
      <c r="FD422" s="336"/>
      <c r="FE422" s="173"/>
      <c r="FF422" s="336"/>
      <c r="FG422" s="173"/>
      <c r="FH422" s="336"/>
      <c r="FI422" s="173"/>
      <c r="FJ422" s="336"/>
      <c r="FK422" s="338"/>
      <c r="FL422" s="174"/>
      <c r="FM422" s="3"/>
      <c r="FN422" s="3"/>
    </row>
    <row r="423" spans="1:170" ht="11.25" customHeight="1" thickBot="1">
      <c r="A423" s="194"/>
      <c r="B423" s="195"/>
      <c r="C423" s="207"/>
      <c r="D423" s="203"/>
      <c r="E423" s="204"/>
      <c r="F423" s="203"/>
      <c r="G423" s="204"/>
      <c r="H423" s="203"/>
      <c r="I423" s="204"/>
      <c r="J423" s="203"/>
      <c r="K423" s="204"/>
      <c r="L423" s="203"/>
      <c r="M423" s="206"/>
      <c r="N423" s="69" t="str">
        <f>IF(CF413&lt;&gt;"",IF(CF413="W",IF(SUM(IF(D422&gt;D420,1,0),IF(F422&gt;F420,1,0),IF(H422&gt;H420,1,0),IF(J422&gt;J420,1,0),IF(L422&gt;L420,1,0))&lt;&gt;3,"E",""),""),"")</f>
        <v/>
      </c>
      <c r="O423" s="194"/>
      <c r="P423" s="195"/>
      <c r="Q423" s="207"/>
      <c r="R423" s="203"/>
      <c r="S423" s="204"/>
      <c r="T423" s="203"/>
      <c r="U423" s="204"/>
      <c r="V423" s="203"/>
      <c r="W423" s="204"/>
      <c r="X423" s="203"/>
      <c r="Y423" s="204"/>
      <c r="Z423" s="203"/>
      <c r="AA423" s="206"/>
      <c r="AB423" s="69" t="str">
        <f>IF(DV413&lt;&gt;"",IF(DV413="W",IF(SUM(IF(R422&gt;R420,1,0),IF(T422&gt;T420,1,0),IF(V422&gt;V420,1,0),IF(X422&gt;X420,1,0),IF(Z422&gt;Z420,1,0))&lt;&gt;3,"E",""),""),"")</f>
        <v/>
      </c>
      <c r="AC423" s="194"/>
      <c r="AD423" s="195"/>
      <c r="AE423" s="207"/>
      <c r="AF423" s="203"/>
      <c r="AG423" s="204"/>
      <c r="AH423" s="203"/>
      <c r="AI423" s="204"/>
      <c r="AJ423" s="203"/>
      <c r="AK423" s="204"/>
      <c r="AL423" s="203"/>
      <c r="AM423" s="204"/>
      <c r="AN423" s="203"/>
      <c r="AO423" s="206"/>
      <c r="AP423" s="69" t="str">
        <f>IF(FL413&lt;&gt;"",IF(FL413="W",IF(SUM(IF(AF422&gt;AF420,1,0),IF(AH422&gt;AH420,1,0),IF(AJ422&gt;AJ420,1,0),IF(AL422&gt;AL420,1,0),IF(AN422&gt;AN420,1,0))&lt;&gt;3,"E",""),""),"")</f>
        <v/>
      </c>
      <c r="AQ423" s="157"/>
      <c r="AR423" s="158"/>
      <c r="AS423" s="158"/>
      <c r="AT423" s="158"/>
      <c r="AU423" s="158"/>
      <c r="AV423" s="158"/>
      <c r="AW423" s="158"/>
      <c r="AX423" s="158"/>
      <c r="AY423" s="158"/>
      <c r="AZ423" s="158"/>
      <c r="BA423" s="158"/>
      <c r="BB423" s="158"/>
      <c r="BC423" s="159"/>
      <c r="BD423" s="165"/>
      <c r="BE423" s="166"/>
      <c r="BF423" s="175" t="str">
        <f>C426</f>
        <v>G</v>
      </c>
      <c r="BG423" s="177" t="str">
        <f>IF(VLOOKUP($BF423,$A397:$C409,3,FALSE)=0,"",CONCATENATE(VLOOKUP(VLOOKUP($BF423,$A397:$C409,3,FALSE),Players!$C:$G,4,FALSE)," ",VLOOKUP($BF423,$A397:$C409,3,FALSE)," ",IF(ISERROR(VLOOKUP(VLOOKUP($BF423,$A397:$C409,3,FALSE),Players!$C:$G,5,FALSE)),"()",CONCATENATE("(",VLOOKUP(VLOOKUP($BF423,$A397:$C409,3,FALSE),Players!$C:$G,5,FALSE),")"))))</f>
        <v/>
      </c>
      <c r="BH423" s="178"/>
      <c r="BI423" s="178"/>
      <c r="BJ423" s="178"/>
      <c r="BK423" s="178"/>
      <c r="BL423" s="178"/>
      <c r="BM423" s="178"/>
      <c r="BN423" s="178"/>
      <c r="BO423" s="178"/>
      <c r="BP423" s="178"/>
      <c r="BQ423" s="178"/>
      <c r="BR423" s="178"/>
      <c r="BS423" s="178"/>
      <c r="BT423" s="178"/>
      <c r="BU423" s="179"/>
      <c r="BV423" s="150" t="str">
        <f>IF(D426&lt;&gt;"",D426,"")</f>
        <v/>
      </c>
      <c r="BW423" s="151"/>
      <c r="BX423" s="288" t="str">
        <f>IF(F426&lt;&gt;"",F426,"")</f>
        <v/>
      </c>
      <c r="BY423" s="151"/>
      <c r="BZ423" s="288" t="str">
        <f>IF(H426&lt;&gt;"",H426,"")</f>
        <v/>
      </c>
      <c r="CA423" s="151"/>
      <c r="CB423" s="288" t="str">
        <f>IF(J426&lt;&gt;"",J426,"")</f>
        <v/>
      </c>
      <c r="CC423" s="151"/>
      <c r="CD423" s="288" t="str">
        <f>IF(L426&lt;&gt;"",L426,"")</f>
        <v/>
      </c>
      <c r="CE423" s="332"/>
      <c r="CF423" s="174" t="str">
        <f>IF($CF421&lt;&gt;"",IF(CF421="W","L","W"),"")</f>
        <v/>
      </c>
      <c r="CG423" s="157"/>
      <c r="CH423" s="158"/>
      <c r="CI423" s="158"/>
      <c r="CJ423" s="158"/>
      <c r="CK423" s="158"/>
      <c r="CL423" s="158"/>
      <c r="CM423" s="158"/>
      <c r="CN423" s="158"/>
      <c r="CO423" s="158"/>
      <c r="CP423" s="158"/>
      <c r="CQ423" s="158"/>
      <c r="CR423" s="158"/>
      <c r="CS423" s="159"/>
      <c r="CT423" s="165"/>
      <c r="CU423" s="166"/>
      <c r="CV423" s="175" t="str">
        <f>Q426</f>
        <v>E</v>
      </c>
      <c r="CW423" s="177" t="str">
        <f>IF(VLOOKUP($CV423,$A397:$C409,3,FALSE)=0,"",CONCATENATE(VLOOKUP(VLOOKUP($CV423,$A397:$C409,3,FALSE),Players!$C:$G,4,FALSE)," ",VLOOKUP($CV423,$A397:$C409,3,FALSE)," ",IF(ISERROR(VLOOKUP(VLOOKUP($CV423,$A397:$C409,3,FALSE),Players!$C:$G,5,FALSE)),"()",CONCATENATE("(",VLOOKUP(VLOOKUP($CV423,$A397:$C409,3,FALSE),Players!$C:$G,5,FALSE),")"))))</f>
        <v/>
      </c>
      <c r="CX423" s="178"/>
      <c r="CY423" s="178"/>
      <c r="CZ423" s="178"/>
      <c r="DA423" s="178"/>
      <c r="DB423" s="178"/>
      <c r="DC423" s="178"/>
      <c r="DD423" s="178"/>
      <c r="DE423" s="178"/>
      <c r="DF423" s="178"/>
      <c r="DG423" s="178"/>
      <c r="DH423" s="178"/>
      <c r="DI423" s="178"/>
      <c r="DJ423" s="178"/>
      <c r="DK423" s="179"/>
      <c r="DL423" s="150" t="str">
        <f>IF(R426&lt;&gt;"",R426,"")</f>
        <v/>
      </c>
      <c r="DM423" s="151"/>
      <c r="DN423" s="288" t="str">
        <f>IF(T426&lt;&gt;"",T426,"")</f>
        <v/>
      </c>
      <c r="DO423" s="151"/>
      <c r="DP423" s="288" t="str">
        <f>IF(V426&lt;&gt;"",V426,"")</f>
        <v/>
      </c>
      <c r="DQ423" s="151"/>
      <c r="DR423" s="288" t="str">
        <f>IF(X426&lt;&gt;"",X426,"")</f>
        <v/>
      </c>
      <c r="DS423" s="151"/>
      <c r="DT423" s="288" t="str">
        <f>IF(Z426&lt;&gt;"",Z426,"")</f>
        <v/>
      </c>
      <c r="DU423" s="332"/>
      <c r="DV423" s="174" t="str">
        <f>IF($DV421&lt;&gt;"",IF(DV421="W","L","W"),"")</f>
        <v/>
      </c>
      <c r="DW423" s="157"/>
      <c r="DX423" s="158"/>
      <c r="DY423" s="158"/>
      <c r="DZ423" s="158"/>
      <c r="EA423" s="158"/>
      <c r="EB423" s="158"/>
      <c r="EC423" s="158"/>
      <c r="ED423" s="158"/>
      <c r="EE423" s="158"/>
      <c r="EF423" s="158"/>
      <c r="EG423" s="158"/>
      <c r="EH423" s="158"/>
      <c r="EI423" s="159"/>
      <c r="EJ423" s="165"/>
      <c r="EK423" s="166"/>
      <c r="EL423" s="175" t="str">
        <f>AE426</f>
        <v>F</v>
      </c>
      <c r="EM423" s="177" t="str">
        <f>IF(VLOOKUP($EL423,$A397:$C409,3,FALSE)=0,"",CONCATENATE(VLOOKUP(VLOOKUP($EL423,$A397:$C409,3,FALSE),Players!$C:$G,4,FALSE)," ",VLOOKUP($EL423,$A397:$C409,3,FALSE)," ",IF(ISERROR(VLOOKUP(VLOOKUP($EL423,$A397:$C409,3,FALSE),Players!$C:$G,5,FALSE)),"()",CONCATENATE("(",VLOOKUP(VLOOKUP($EL423,$A397:$C409,3,FALSE),Players!$C:$G,5,FALSE),")"))))</f>
        <v/>
      </c>
      <c r="EN423" s="178"/>
      <c r="EO423" s="178"/>
      <c r="EP423" s="178"/>
      <c r="EQ423" s="178"/>
      <c r="ER423" s="178"/>
      <c r="ES423" s="178"/>
      <c r="ET423" s="178"/>
      <c r="EU423" s="178"/>
      <c r="EV423" s="178"/>
      <c r="EW423" s="178"/>
      <c r="EX423" s="178"/>
      <c r="EY423" s="178"/>
      <c r="EZ423" s="178"/>
      <c r="FA423" s="179"/>
      <c r="FB423" s="150" t="str">
        <f>IF(AF426&lt;&gt;"",AF426,"")</f>
        <v/>
      </c>
      <c r="FC423" s="151"/>
      <c r="FD423" s="288" t="str">
        <f>IF(AH426&lt;&gt;"",AH426,"")</f>
        <v/>
      </c>
      <c r="FE423" s="151"/>
      <c r="FF423" s="288" t="str">
        <f>IF(AJ426&lt;&gt;"",AJ426,"")</f>
        <v/>
      </c>
      <c r="FG423" s="151"/>
      <c r="FH423" s="288" t="str">
        <f>IF(AL426&lt;&gt;"",AL426,"")</f>
        <v/>
      </c>
      <c r="FI423" s="151"/>
      <c r="FJ423" s="288" t="str">
        <f>IF(AN426&lt;&gt;"",AN426,"")</f>
        <v/>
      </c>
      <c r="FK423" s="332"/>
      <c r="FL423" s="174" t="str">
        <f>IF($FL421&lt;&gt;"",IF(FL421="W","L","W"),"")</f>
        <v/>
      </c>
      <c r="FM423" s="3"/>
      <c r="FN423" s="3"/>
    </row>
    <row r="424" spans="1:170" ht="11.25" customHeight="1" thickBot="1">
      <c r="A424" s="170">
        <v>4</v>
      </c>
      <c r="B424" s="191"/>
      <c r="C424" s="183" t="str">
        <f>IF($D393="1P","A","A")</f>
        <v>A</v>
      </c>
      <c r="D424" s="197"/>
      <c r="E424" s="198"/>
      <c r="F424" s="197"/>
      <c r="G424" s="198"/>
      <c r="H424" s="197"/>
      <c r="I424" s="198"/>
      <c r="J424" s="197"/>
      <c r="K424" s="198"/>
      <c r="L424" s="197"/>
      <c r="M424" s="208"/>
      <c r="N424" s="69" t="str">
        <f>IF(CF421&lt;&gt;"",IF(CF421="W",IF(SUM(IF(D424&gt;D426,1,0),IF(F424&gt;F426,1,0),IF(H424&gt;H426,1,0),IF(J424&gt;J426,1,0),IF(L424&gt;L426,1,0))&lt;&gt;3,"E",""),""),"")</f>
        <v/>
      </c>
      <c r="O424" s="170">
        <v>11</v>
      </c>
      <c r="P424" s="191"/>
      <c r="Q424" s="183" t="str">
        <f>IF($D393="1P","D","C")</f>
        <v>C</v>
      </c>
      <c r="R424" s="197"/>
      <c r="S424" s="198"/>
      <c r="T424" s="197"/>
      <c r="U424" s="198"/>
      <c r="V424" s="197"/>
      <c r="W424" s="198"/>
      <c r="X424" s="197"/>
      <c r="Y424" s="198"/>
      <c r="Z424" s="197"/>
      <c r="AA424" s="208"/>
      <c r="AB424" s="69" t="str">
        <f>IF(DV421&lt;&gt;"",IF(DV421="W",IF(SUM(IF(R424&gt;R426,1,0),IF(T424&gt;T426,1,0),IF(V424&gt;V426,1,0),IF(X424&gt;X426,1,0),IF(Z424&gt;Z426,1,0))&lt;&gt;3,"E",""),""),"")</f>
        <v/>
      </c>
      <c r="AC424" s="170">
        <v>18</v>
      </c>
      <c r="AD424" s="191"/>
      <c r="AE424" s="183" t="str">
        <f>IF($D393="1P","F","E")</f>
        <v>E</v>
      </c>
      <c r="AF424" s="197"/>
      <c r="AG424" s="198"/>
      <c r="AH424" s="197"/>
      <c r="AI424" s="198"/>
      <c r="AJ424" s="197"/>
      <c r="AK424" s="198"/>
      <c r="AL424" s="197"/>
      <c r="AM424" s="198"/>
      <c r="AN424" s="197"/>
      <c r="AO424" s="208"/>
      <c r="AP424" s="69" t="str">
        <f>IF(FL421&lt;&gt;"",IF(FL421="W",IF(SUM(IF(AF424&gt;AF426,1,0),IF(AH424&gt;AH426,1,0),IF(AJ424&gt;AJ426,1,0),IF(AL424&gt;AL426,1,0),IF(AN424&gt;AN426,1,0))&lt;&gt;3,"E",""),""),"")</f>
        <v/>
      </c>
      <c r="AQ424" s="160"/>
      <c r="AR424" s="161"/>
      <c r="AS424" s="161"/>
      <c r="AT424" s="161"/>
      <c r="AU424" s="161"/>
      <c r="AV424" s="161"/>
      <c r="AW424" s="161"/>
      <c r="AX424" s="161"/>
      <c r="AY424" s="161"/>
      <c r="AZ424" s="161"/>
      <c r="BA424" s="161"/>
      <c r="BB424" s="161"/>
      <c r="BC424" s="162"/>
      <c r="BD424" s="167"/>
      <c r="BE424" s="168"/>
      <c r="BF424" s="176"/>
      <c r="BG424" s="180"/>
      <c r="BH424" s="181"/>
      <c r="BI424" s="181"/>
      <c r="BJ424" s="181"/>
      <c r="BK424" s="181"/>
      <c r="BL424" s="181"/>
      <c r="BM424" s="181"/>
      <c r="BN424" s="181"/>
      <c r="BO424" s="181"/>
      <c r="BP424" s="181"/>
      <c r="BQ424" s="181"/>
      <c r="BR424" s="181"/>
      <c r="BS424" s="181"/>
      <c r="BT424" s="181"/>
      <c r="BU424" s="182"/>
      <c r="BV424" s="152"/>
      <c r="BW424" s="153"/>
      <c r="BX424" s="333"/>
      <c r="BY424" s="153"/>
      <c r="BZ424" s="333"/>
      <c r="CA424" s="153"/>
      <c r="CB424" s="333"/>
      <c r="CC424" s="153"/>
      <c r="CD424" s="333"/>
      <c r="CE424" s="334"/>
      <c r="CF424" s="174"/>
      <c r="CG424" s="160"/>
      <c r="CH424" s="161"/>
      <c r="CI424" s="161"/>
      <c r="CJ424" s="161"/>
      <c r="CK424" s="161"/>
      <c r="CL424" s="161"/>
      <c r="CM424" s="161"/>
      <c r="CN424" s="161"/>
      <c r="CO424" s="161"/>
      <c r="CP424" s="161"/>
      <c r="CQ424" s="161"/>
      <c r="CR424" s="161"/>
      <c r="CS424" s="162"/>
      <c r="CT424" s="167"/>
      <c r="CU424" s="168"/>
      <c r="CV424" s="176"/>
      <c r="CW424" s="180"/>
      <c r="CX424" s="181"/>
      <c r="CY424" s="181"/>
      <c r="CZ424" s="181"/>
      <c r="DA424" s="181"/>
      <c r="DB424" s="181"/>
      <c r="DC424" s="181"/>
      <c r="DD424" s="181"/>
      <c r="DE424" s="181"/>
      <c r="DF424" s="181"/>
      <c r="DG424" s="181"/>
      <c r="DH424" s="181"/>
      <c r="DI424" s="181"/>
      <c r="DJ424" s="181"/>
      <c r="DK424" s="182"/>
      <c r="DL424" s="152"/>
      <c r="DM424" s="153"/>
      <c r="DN424" s="333"/>
      <c r="DO424" s="153"/>
      <c r="DP424" s="333"/>
      <c r="DQ424" s="153"/>
      <c r="DR424" s="333"/>
      <c r="DS424" s="153"/>
      <c r="DT424" s="333"/>
      <c r="DU424" s="334"/>
      <c r="DV424" s="174"/>
      <c r="DW424" s="160"/>
      <c r="DX424" s="161"/>
      <c r="DY424" s="161"/>
      <c r="DZ424" s="161"/>
      <c r="EA424" s="161"/>
      <c r="EB424" s="161"/>
      <c r="EC424" s="161"/>
      <c r="ED424" s="161"/>
      <c r="EE424" s="161"/>
      <c r="EF424" s="161"/>
      <c r="EG424" s="161"/>
      <c r="EH424" s="161"/>
      <c r="EI424" s="162"/>
      <c r="EJ424" s="167"/>
      <c r="EK424" s="168"/>
      <c r="EL424" s="176"/>
      <c r="EM424" s="180"/>
      <c r="EN424" s="181"/>
      <c r="EO424" s="181"/>
      <c r="EP424" s="181"/>
      <c r="EQ424" s="181"/>
      <c r="ER424" s="181"/>
      <c r="ES424" s="181"/>
      <c r="ET424" s="181"/>
      <c r="EU424" s="181"/>
      <c r="EV424" s="181"/>
      <c r="EW424" s="181"/>
      <c r="EX424" s="181"/>
      <c r="EY424" s="181"/>
      <c r="EZ424" s="181"/>
      <c r="FA424" s="182"/>
      <c r="FB424" s="152"/>
      <c r="FC424" s="153"/>
      <c r="FD424" s="333"/>
      <c r="FE424" s="153"/>
      <c r="FF424" s="333"/>
      <c r="FG424" s="153"/>
      <c r="FH424" s="333"/>
      <c r="FI424" s="153"/>
      <c r="FJ424" s="333"/>
      <c r="FK424" s="334"/>
      <c r="FL424" s="174"/>
      <c r="FM424" s="3"/>
      <c r="FN424" s="3"/>
    </row>
    <row r="425" spans="1:170" ht="11.25" customHeight="1">
      <c r="A425" s="192"/>
      <c r="B425" s="193"/>
      <c r="C425" s="196"/>
      <c r="D425" s="199"/>
      <c r="E425" s="200"/>
      <c r="F425" s="199"/>
      <c r="G425" s="200"/>
      <c r="H425" s="199"/>
      <c r="I425" s="200"/>
      <c r="J425" s="199"/>
      <c r="K425" s="200"/>
      <c r="L425" s="199"/>
      <c r="M425" s="209"/>
      <c r="N425" s="69" t="str">
        <f>IF(CF421&lt;&gt;"",IF(ISERROR(AND(BV425="",BX425="",BZ425="",CB425="",CD425="")),"E",IF(AND(BV425="",BX425="",BZ425="",CB425="",CD425=""),"","E")),"")</f>
        <v/>
      </c>
      <c r="O425" s="192"/>
      <c r="P425" s="193"/>
      <c r="Q425" s="196"/>
      <c r="R425" s="199"/>
      <c r="S425" s="200"/>
      <c r="T425" s="199"/>
      <c r="U425" s="200"/>
      <c r="V425" s="199"/>
      <c r="W425" s="200"/>
      <c r="X425" s="199"/>
      <c r="Y425" s="200"/>
      <c r="Z425" s="199"/>
      <c r="AA425" s="209"/>
      <c r="AB425" s="69" t="str">
        <f>IF(DV421&lt;&gt;"",IF(ISERROR(AND(DL425="",DN425="",DP425="",DQ425="",DT425="")),"E",IF(AND(DL425="",DN425="",DP425="",DR425="",DT425=""),"","E")),"")</f>
        <v/>
      </c>
      <c r="AC425" s="192"/>
      <c r="AD425" s="193"/>
      <c r="AE425" s="196"/>
      <c r="AF425" s="199"/>
      <c r="AG425" s="200"/>
      <c r="AH425" s="199"/>
      <c r="AI425" s="200"/>
      <c r="AJ425" s="199"/>
      <c r="AK425" s="200"/>
      <c r="AL425" s="199"/>
      <c r="AM425" s="200"/>
      <c r="AN425" s="199"/>
      <c r="AO425" s="209"/>
      <c r="AP425" s="69" t="str">
        <f>IF(FL421&lt;&gt;"",IF(ISERROR(AND(FB425="",FD425="",FF425="",FH425="",FJ425="")),"E",IF(AND(FB425="",FD425="",FF425="",FH425="",FJ425=""),"","E")),"")</f>
        <v/>
      </c>
      <c r="AQ425" s="126"/>
      <c r="AR425" s="126"/>
      <c r="AS425" s="126"/>
      <c r="AT425" s="126"/>
      <c r="AU425" s="126"/>
      <c r="AV425" s="126"/>
      <c r="AW425" s="126"/>
      <c r="AX425" s="126"/>
      <c r="AY425" s="126"/>
      <c r="AZ425" s="126"/>
      <c r="BA425" s="126"/>
      <c r="BB425" s="126"/>
      <c r="BC425" s="126"/>
      <c r="BV425" s="169" t="str">
        <f>IF(CF421&lt;&gt;"",IF(AND(AND(BV421&gt;-1,BV423&gt;-1),OR(BV421&gt;10,BV423&gt;10),ABS(BV421-BV423)&gt;1,IF(OR(BV421&gt;11,BV423&gt;11),ABS(BV421-BV423)=2,TRUE),BV421=INT(BV421),BV423=INT(BV423)),"","Error"),"")</f>
        <v/>
      </c>
      <c r="BW425" s="169"/>
      <c r="BX425" s="169" t="str">
        <f>IF(CF421&lt;&gt;"",IF(AND(AND(BX421&gt;-1,BX423&gt;-1),OR(BX421&gt;10,BX423&gt;10),ABS(BX421-BX423)&gt;1,IF(OR(BX421&gt;11,BX423&gt;11),ABS(BX421-BX423)=2,TRUE),BX421=INT(BX421),BX423=INT(BX423)),"","Error"),"")</f>
        <v/>
      </c>
      <c r="BY425" s="169"/>
      <c r="BZ425" s="169" t="str">
        <f>IF(CF421&lt;&gt;"",IF(AND(AND(BZ421&gt;-1,BZ423&gt;-1),OR(BZ421&gt;10,BZ423&gt;10),ABS(BZ421-BZ423)&gt;1,IF(OR(BZ421&gt;11,BZ423&gt;11),ABS(BZ421-BZ423)=2,TRUE),BZ421=INT(BZ421),BZ423=INT(BZ423)),"","Error"),"")</f>
        <v/>
      </c>
      <c r="CA425" s="169"/>
      <c r="CB425" s="169" t="str">
        <f>IF(AND(CF421&lt;&gt;"",CB421&lt;&gt;""),IF(AND(AND(CB421&gt;-1,CB423&gt;-1),OR(CB421&gt;10,CB423&gt;10),ABS(CB421-CB423)&gt;1,IF(OR(CB421&gt;11,CB423&gt;11),ABS(CB421-CB423)=2,TRUE),CB421=INT(CB421),CB423=INT(CB423)),"","Error"),"")</f>
        <v/>
      </c>
      <c r="CC425" s="169"/>
      <c r="CD425" s="169" t="str">
        <f>IF(AND(CF421&lt;&gt;"",CD421&lt;&gt;""),IF(AND(AND(CD421&gt;-1,CD423&gt;-1),OR(CD421&gt;10,CD423&gt;10),ABS(CD421-CD423)&gt;1,IF(OR(CD421&gt;11,CD423&gt;11),ABS(CD421-CD423)=2,TRUE),CD421=INT(CD421),CD423=INT(CD423)),"","Error"),"")</f>
        <v/>
      </c>
      <c r="CE425" s="169"/>
      <c r="CF425" s="3"/>
      <c r="CG425" s="126"/>
      <c r="CH425" s="126"/>
      <c r="CI425" s="126"/>
      <c r="CJ425" s="126"/>
      <c r="CK425" s="126"/>
      <c r="CL425" s="126"/>
      <c r="CM425" s="126"/>
      <c r="CN425" s="126"/>
      <c r="CO425" s="126"/>
      <c r="CP425" s="126"/>
      <c r="CQ425" s="126"/>
      <c r="CR425" s="126"/>
      <c r="CS425" s="126"/>
      <c r="DL425" s="169" t="str">
        <f>IF(DV421&lt;&gt;"",IF(AND(AND(DL421&gt;-1,DL423&gt;-1),OR(DL421&gt;10,DL423&gt;10),ABS(DL421-DL423)&gt;1,IF(OR(DL421&gt;11,DL423&gt;11),ABS(DL421-DL423)=2,TRUE),DL421=INT(DL421),DL423=INT(DL423)),"","Error"),"")</f>
        <v/>
      </c>
      <c r="DM425" s="169"/>
      <c r="DN425" s="169" t="str">
        <f>IF(DV421&lt;&gt;"",IF(AND(AND(DN421&gt;-1,DN423&gt;-1),OR(DN421&gt;10,DN423&gt;10),ABS(DN421-DN423)&gt;1,IF(OR(DN421&gt;11,DN423&gt;11),ABS(DN421-DN423)=2,TRUE),DN421=INT(DN421),DN423=INT(DN423)),"","Error"),"")</f>
        <v/>
      </c>
      <c r="DO425" s="169"/>
      <c r="DP425" s="169" t="str">
        <f>IF(DV421&lt;&gt;"",IF(AND(AND(DP421&gt;-1,DP423&gt;-1),OR(DP421&gt;10,DP423&gt;10),ABS(DP421-DP423)&gt;1,IF(OR(DP421&gt;11,DP423&gt;11),ABS(DP421-DP423)=2,TRUE),DP421=INT(DP421),DP423=INT(DP423)),"","Error"),"")</f>
        <v/>
      </c>
      <c r="DQ425" s="169"/>
      <c r="DR425" s="169" t="str">
        <f>IF(AND(DV421&lt;&gt;"",DR421&lt;&gt;""),IF(AND(AND(DR421&gt;-1,DR423&gt;-1),OR(DR421&gt;10,DR423&gt;10),ABS(DR421-DR423)&gt;1,IF(OR(DR421&gt;11,DR423&gt;11),ABS(DR421-DR423)=2,TRUE),DR421=INT(DR421),DR423=INT(DR423)),"","Error"),"")</f>
        <v/>
      </c>
      <c r="DS425" s="169"/>
      <c r="DT425" s="169" t="str">
        <f>IF(AND(DV421&lt;&gt;"",DT421&lt;&gt;""),IF(AND(AND(DT421&gt;-1,DT423&gt;-1),OR(DT421&gt;10,DT423&gt;10),ABS(DT421-DT423)&gt;1,IF(OR(DT421&gt;11,DT423&gt;11),ABS(DT421-DT423)=2,TRUE),DT421=INT(DT421),DT423=INT(DT423)),"","Error"),"")</f>
        <v/>
      </c>
      <c r="DU425" s="169"/>
      <c r="DV425" s="3"/>
      <c r="DW425" s="126"/>
      <c r="DX425" s="126"/>
      <c r="DY425" s="126"/>
      <c r="DZ425" s="126"/>
      <c r="EA425" s="126"/>
      <c r="EB425" s="126"/>
      <c r="EC425" s="126"/>
      <c r="ED425" s="126"/>
      <c r="EE425" s="126"/>
      <c r="EF425" s="126"/>
      <c r="EG425" s="126"/>
      <c r="EH425" s="126"/>
      <c r="EI425" s="126"/>
      <c r="FB425" s="169" t="str">
        <f>IF(FL421&lt;&gt;"",IF(AND(AND(FB421&gt;-1,FB423&gt;-1),OR(FB421&gt;10,FB423&gt;10),ABS(FB421-FB423)&gt;1,IF(OR(FB421&gt;11,FB423&gt;11),ABS(FB421-FB423)=2,TRUE),FB421=INT(FB421),FB423=INT(FB423)),"","Error"),"")</f>
        <v/>
      </c>
      <c r="FC425" s="169"/>
      <c r="FD425" s="169" t="str">
        <f>IF(FL421&lt;&gt;"",IF(AND(AND(FD421&gt;-1,FD423&gt;-1),OR(FD421&gt;10,FD423&gt;10),ABS(FD421-FD423)&gt;1,IF(OR(FD421&gt;11,FD423&gt;11),ABS(FD421-FD423)=2,TRUE),FD421=INT(FD421),FD423=INT(FD423)),"","Error"),"")</f>
        <v/>
      </c>
      <c r="FE425" s="169"/>
      <c r="FF425" s="169" t="str">
        <f>IF(FL421&lt;&gt;"",IF(AND(AND(FF421&gt;-1,FF423&gt;-1),OR(FF421&gt;10,FF423&gt;10),ABS(FF421-FF423)&gt;1,IF(OR(FF421&gt;11,FF423&gt;11),ABS(FF421-FF423)=2,TRUE),FF421=INT(FF421),FF423=INT(FF423)),"","Error"),"")</f>
        <v/>
      </c>
      <c r="FG425" s="169"/>
      <c r="FH425" s="169" t="str">
        <f>IF(AND(FL421&lt;&gt;"",FH421&lt;&gt;""),IF(AND(AND(FH421&gt;-1,FH423&gt;-1),OR(FH421&gt;10,FH423&gt;10),ABS(FH421-FH423)&gt;1,IF(OR(FH421&gt;11,FH423&gt;11),ABS(FH421-FH423)=2,TRUE),FH421=INT(FH421),FH423=INT(FH423)),"","Error"),"")</f>
        <v/>
      </c>
      <c r="FI425" s="169"/>
      <c r="FJ425" s="169" t="str">
        <f>IF(AND(FL421&lt;&gt;"",FJ421&lt;&gt;""),IF(AND(AND(FJ421&gt;-1,FJ423&gt;-1),OR(FJ421&gt;10,FJ423&gt;10),ABS(FJ421-FJ423)&gt;1,IF(OR(FJ421&gt;11,FJ423&gt;11),ABS(FJ421-FJ423)=2,TRUE),FJ421=INT(FJ421),FJ423=INT(FJ423)),"","Error"),"")</f>
        <v/>
      </c>
      <c r="FK425" s="169"/>
      <c r="FL425" s="3"/>
      <c r="FM425" s="3"/>
      <c r="FN425" s="3"/>
    </row>
    <row r="426" spans="1:170" ht="11.25" customHeight="1">
      <c r="A426" s="192"/>
      <c r="B426" s="193"/>
      <c r="C426" s="175" t="str">
        <f>IF($D393="1P","G","G")</f>
        <v>G</v>
      </c>
      <c r="D426" s="201"/>
      <c r="E426" s="202"/>
      <c r="F426" s="201"/>
      <c r="G426" s="202"/>
      <c r="H426" s="201"/>
      <c r="I426" s="202"/>
      <c r="J426" s="201"/>
      <c r="K426" s="202"/>
      <c r="L426" s="201"/>
      <c r="M426" s="205"/>
      <c r="N426" s="69" t="str">
        <f>IF(CF421&lt;&gt;"",IF(ISERROR(AND(BV425="",BX425="",BZ425="",CB425="",CD425="")),"E",IF(AND(BV425="",BX425="",BZ425="",CB425="",CD425=""),"","E")),"")</f>
        <v/>
      </c>
      <c r="O426" s="192"/>
      <c r="P426" s="193"/>
      <c r="Q426" s="175" t="str">
        <f>IF($D393="1P","F","E")</f>
        <v>E</v>
      </c>
      <c r="R426" s="201"/>
      <c r="S426" s="202"/>
      <c r="T426" s="201"/>
      <c r="U426" s="202"/>
      <c r="V426" s="201"/>
      <c r="W426" s="202"/>
      <c r="X426" s="201"/>
      <c r="Y426" s="202"/>
      <c r="Z426" s="201"/>
      <c r="AA426" s="205"/>
      <c r="AB426" s="69" t="str">
        <f>IF(DV421&lt;&gt;"",IF(ISERROR(AND(DL425="",DN425="",DP425="",DQ425="",DT425="")),"E",IF(AND(DL425="",DN425="",DP425="",DR425="",DT425=""),"","E")),"")</f>
        <v/>
      </c>
      <c r="AC426" s="192"/>
      <c r="AD426" s="193"/>
      <c r="AE426" s="175" t="str">
        <f>IF($D393="1P","G","F")</f>
        <v>F</v>
      </c>
      <c r="AF426" s="201"/>
      <c r="AG426" s="202"/>
      <c r="AH426" s="201"/>
      <c r="AI426" s="202"/>
      <c r="AJ426" s="201"/>
      <c r="AK426" s="202"/>
      <c r="AL426" s="201"/>
      <c r="AM426" s="202"/>
      <c r="AN426" s="201"/>
      <c r="AO426" s="205"/>
      <c r="AP426" s="69" t="str">
        <f>IF(FL421&lt;&gt;"",IF(ISERROR(AND(FB425="",FD425="",FF425="",FH425="",FJ425="")),"E",IF(AND(FB425="",FD425="",FF425="",FH425="",FJ425=""),"","E")),"")</f>
        <v/>
      </c>
      <c r="AQ426" s="126"/>
      <c r="AR426" s="126"/>
      <c r="AS426" s="126"/>
      <c r="AT426" s="126"/>
      <c r="AU426" s="126"/>
      <c r="AV426" s="126"/>
      <c r="AW426" s="126"/>
      <c r="AX426" s="126"/>
      <c r="AY426" s="126"/>
      <c r="AZ426" s="126"/>
      <c r="BA426" s="126"/>
      <c r="BB426" s="126"/>
      <c r="BC426" s="126"/>
      <c r="CF426" s="3"/>
      <c r="CG426" s="126"/>
      <c r="CH426" s="126"/>
      <c r="CI426" s="126"/>
      <c r="CJ426" s="126"/>
      <c r="CK426" s="126"/>
      <c r="CL426" s="126"/>
      <c r="CM426" s="126"/>
      <c r="CN426" s="126"/>
      <c r="CO426" s="126"/>
      <c r="CP426" s="126"/>
      <c r="CQ426" s="126"/>
      <c r="CR426" s="126"/>
      <c r="CS426" s="126"/>
      <c r="DV426" s="3"/>
      <c r="DW426" s="126"/>
      <c r="DX426" s="126"/>
      <c r="DY426" s="126"/>
      <c r="DZ426" s="126"/>
      <c r="EA426" s="126"/>
      <c r="EB426" s="126"/>
      <c r="EC426" s="126"/>
      <c r="ED426" s="126"/>
      <c r="EE426" s="126"/>
      <c r="EF426" s="126"/>
      <c r="EG426" s="126"/>
      <c r="EH426" s="126"/>
      <c r="EI426" s="126"/>
      <c r="FL426" s="3"/>
      <c r="FM426" s="3"/>
      <c r="FN426" s="3"/>
    </row>
    <row r="427" spans="1:170" ht="11.25" customHeight="1" thickBot="1">
      <c r="A427" s="194"/>
      <c r="B427" s="195"/>
      <c r="C427" s="207"/>
      <c r="D427" s="203"/>
      <c r="E427" s="204"/>
      <c r="F427" s="203"/>
      <c r="G427" s="204"/>
      <c r="H427" s="203"/>
      <c r="I427" s="204"/>
      <c r="J427" s="203"/>
      <c r="K427" s="204"/>
      <c r="L427" s="203"/>
      <c r="M427" s="206"/>
      <c r="N427" s="69" t="str">
        <f>IF(CF423&lt;&gt;"",IF(CF423="W",IF(SUM(IF(D426&gt;D424,1,0),IF(F426&gt;F424,1,0),IF(H426&gt;H424,1,0),IF(J426&gt;J424,1,0),IF(L426&gt;L424,1,0))&lt;&gt;3,"E",""),""),"")</f>
        <v/>
      </c>
      <c r="O427" s="194"/>
      <c r="P427" s="195"/>
      <c r="Q427" s="207"/>
      <c r="R427" s="203"/>
      <c r="S427" s="204"/>
      <c r="T427" s="203"/>
      <c r="U427" s="204"/>
      <c r="V427" s="203"/>
      <c r="W427" s="204"/>
      <c r="X427" s="203"/>
      <c r="Y427" s="204"/>
      <c r="Z427" s="203"/>
      <c r="AA427" s="206"/>
      <c r="AB427" s="69" t="str">
        <f>IF(DV423&lt;&gt;"",IF(DV423="W",IF(SUM(IF(R426&gt;R424,1,0),IF(T426&gt;T424,1,0),IF(V426&gt;V424,1,0),IF(X426&gt;X424,1,0),IF(Z426&gt;Z424,1,0))&lt;&gt;3,"E",""),""),"")</f>
        <v/>
      </c>
      <c r="AC427" s="194"/>
      <c r="AD427" s="195"/>
      <c r="AE427" s="207"/>
      <c r="AF427" s="203"/>
      <c r="AG427" s="204"/>
      <c r="AH427" s="203"/>
      <c r="AI427" s="204"/>
      <c r="AJ427" s="203"/>
      <c r="AK427" s="204"/>
      <c r="AL427" s="203"/>
      <c r="AM427" s="204"/>
      <c r="AN427" s="203"/>
      <c r="AO427" s="206"/>
      <c r="AP427" s="69" t="str">
        <f>IF(FL423&lt;&gt;"",IF(FL423="W",IF(SUM(IF(AF426&gt;AF424,1,0),IF(AH426&gt;AH424,1,0),IF(AJ426&gt;AJ424,1,0),IF(AL426&gt;AL424,1,0),IF(AN426&gt;AN424,1,0))&lt;&gt;3,"E",""),""),"")</f>
        <v/>
      </c>
      <c r="AQ427" s="127"/>
      <c r="AR427" s="127"/>
      <c r="AS427" s="127"/>
      <c r="AT427" s="127"/>
      <c r="AU427" s="127"/>
      <c r="AV427" s="127"/>
      <c r="AW427" s="127"/>
      <c r="AX427" s="127"/>
      <c r="AY427" s="127"/>
      <c r="AZ427" s="127"/>
      <c r="BA427" s="127"/>
      <c r="BB427" s="127"/>
      <c r="BC427" s="127"/>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3"/>
      <c r="CG427" s="127"/>
      <c r="CH427" s="127"/>
      <c r="CI427" s="127"/>
      <c r="CJ427" s="127"/>
      <c r="CK427" s="127"/>
      <c r="CL427" s="127"/>
      <c r="CM427" s="127"/>
      <c r="CN427" s="127"/>
      <c r="CO427" s="127"/>
      <c r="CP427" s="127"/>
      <c r="CQ427" s="127"/>
      <c r="CR427" s="127"/>
      <c r="CS427" s="127"/>
      <c r="CT427" s="40"/>
      <c r="CU427" s="40"/>
      <c r="CV427" s="40"/>
      <c r="CW427" s="40"/>
      <c r="CX427" s="40"/>
      <c r="CY427" s="40"/>
      <c r="CZ427" s="40"/>
      <c r="DA427" s="40"/>
      <c r="DB427" s="40"/>
      <c r="DC427" s="40"/>
      <c r="DD427" s="40"/>
      <c r="DE427" s="40"/>
      <c r="DF427" s="40"/>
      <c r="DG427" s="40"/>
      <c r="DH427" s="40"/>
      <c r="DI427" s="40"/>
      <c r="DJ427" s="40"/>
      <c r="DK427" s="40"/>
      <c r="DL427" s="40"/>
      <c r="DM427" s="40"/>
      <c r="DN427" s="40"/>
      <c r="DO427" s="40"/>
      <c r="DP427" s="40"/>
      <c r="DQ427" s="40"/>
      <c r="DR427" s="40"/>
      <c r="DS427" s="40"/>
      <c r="DT427" s="40"/>
      <c r="DU427" s="40"/>
      <c r="DV427" s="3"/>
      <c r="DW427" s="127"/>
      <c r="DX427" s="127"/>
      <c r="DY427" s="127"/>
      <c r="DZ427" s="127"/>
      <c r="EA427" s="127"/>
      <c r="EB427" s="127"/>
      <c r="EC427" s="127"/>
      <c r="ED427" s="127"/>
      <c r="EE427" s="127"/>
      <c r="EF427" s="127"/>
      <c r="EG427" s="127"/>
      <c r="EH427" s="127"/>
      <c r="EI427" s="127"/>
      <c r="EJ427" s="40"/>
      <c r="EK427" s="40"/>
      <c r="EL427" s="40"/>
      <c r="EM427" s="40"/>
      <c r="EN427" s="40"/>
      <c r="EO427" s="40"/>
      <c r="EP427" s="40"/>
      <c r="EQ427" s="40"/>
      <c r="ER427" s="40"/>
      <c r="ES427" s="40"/>
      <c r="ET427" s="40"/>
      <c r="EU427" s="40"/>
      <c r="EV427" s="40"/>
      <c r="EW427" s="40"/>
      <c r="EX427" s="40"/>
      <c r="EY427" s="40"/>
      <c r="EZ427" s="40"/>
      <c r="FA427" s="40"/>
      <c r="FB427" s="40"/>
      <c r="FC427" s="40"/>
      <c r="FD427" s="40"/>
      <c r="FE427" s="40"/>
      <c r="FF427" s="40"/>
      <c r="FG427" s="40"/>
      <c r="FH427" s="40"/>
      <c r="FI427" s="40"/>
      <c r="FJ427" s="40"/>
      <c r="FK427" s="40"/>
      <c r="FL427" s="3"/>
      <c r="FM427" s="3"/>
      <c r="FN427" s="3"/>
    </row>
    <row r="428" spans="1:170" ht="11.25" customHeight="1">
      <c r="A428" s="170">
        <v>5</v>
      </c>
      <c r="B428" s="191"/>
      <c r="C428" s="183" t="str">
        <f>IF($D393="1P","B","B")</f>
        <v>B</v>
      </c>
      <c r="D428" s="197"/>
      <c r="E428" s="198"/>
      <c r="F428" s="197"/>
      <c r="G428" s="198"/>
      <c r="H428" s="197"/>
      <c r="I428" s="198"/>
      <c r="J428" s="197"/>
      <c r="K428" s="198"/>
      <c r="L428" s="197"/>
      <c r="M428" s="208"/>
      <c r="N428" s="69" t="str">
        <f>IF(CF431&lt;&gt;"",IF(CF431="W",IF(SUM(IF(D428&gt;D430,1,0),IF(F428&gt;F430,1,0),IF(H428&gt;H430,1,0),IF(J428&gt;J430,1,0),IF(L428&gt;L430,1,0))&lt;&gt;3,"E",""),""),"")</f>
        <v/>
      </c>
      <c r="O428" s="170">
        <v>12</v>
      </c>
      <c r="P428" s="191"/>
      <c r="Q428" s="183" t="str">
        <f>IF($D393="1P","C","B")</f>
        <v>B</v>
      </c>
      <c r="R428" s="197"/>
      <c r="S428" s="198"/>
      <c r="T428" s="197"/>
      <c r="U428" s="198"/>
      <c r="V428" s="197"/>
      <c r="W428" s="198"/>
      <c r="X428" s="197"/>
      <c r="Y428" s="198"/>
      <c r="Z428" s="197"/>
      <c r="AA428" s="208"/>
      <c r="AB428" s="69" t="str">
        <f>IF(DV431&lt;&gt;"",IF(DV431="W",IF(SUM(IF(R428&gt;R430,1,0),IF(T428&gt;T430,1,0),IF(V428&gt;V430,1,0),IF(X428&gt;X430,1,0),IF(Z428&gt;Z430,1,0))&lt;&gt;3,"E",""),""),"")</f>
        <v/>
      </c>
      <c r="AC428" s="170">
        <v>19</v>
      </c>
      <c r="AD428" s="191"/>
      <c r="AE428" s="183" t="str">
        <f>IF($D393="1P","A","A")</f>
        <v>A</v>
      </c>
      <c r="AF428" s="197"/>
      <c r="AG428" s="198"/>
      <c r="AH428" s="197"/>
      <c r="AI428" s="198"/>
      <c r="AJ428" s="197"/>
      <c r="AK428" s="198"/>
      <c r="AL428" s="197"/>
      <c r="AM428" s="198"/>
      <c r="AN428" s="197"/>
      <c r="AO428" s="208"/>
      <c r="AP428" s="69" t="str">
        <f>IF(FL431&lt;&gt;"",IF(FL431="W",IF(SUM(IF(AF428&gt;AF430,1,0),IF(AH428&gt;AH430,1,0),IF(AJ428&gt;AJ430,1,0),IF(AL428&gt;AL430,1,0),IF(AN428&gt;AN430,1,0))&lt;&gt;3,"E",""),""),"")</f>
        <v/>
      </c>
      <c r="AQ428" s="128"/>
      <c r="AR428" s="128"/>
      <c r="AS428" s="128"/>
      <c r="AT428" s="128"/>
      <c r="AU428" s="128"/>
      <c r="AV428" s="128"/>
      <c r="AW428" s="128"/>
      <c r="AX428" s="128"/>
      <c r="AY428" s="128"/>
      <c r="AZ428" s="128"/>
      <c r="BA428" s="128"/>
      <c r="BB428" s="128"/>
      <c r="BC428" s="128"/>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3"/>
      <c r="CG428" s="128"/>
      <c r="CH428" s="128"/>
      <c r="CI428" s="128"/>
      <c r="CJ428" s="128"/>
      <c r="CK428" s="128"/>
      <c r="CL428" s="128"/>
      <c r="CM428" s="128"/>
      <c r="CN428" s="128"/>
      <c r="CO428" s="128"/>
      <c r="CP428" s="128"/>
      <c r="CQ428" s="128"/>
      <c r="CR428" s="128"/>
      <c r="CS428" s="128"/>
      <c r="CT428" s="41"/>
      <c r="CU428" s="41"/>
      <c r="CV428" s="41"/>
      <c r="CW428" s="41"/>
      <c r="CX428" s="41"/>
      <c r="CY428" s="41"/>
      <c r="CZ428" s="41"/>
      <c r="DA428" s="41"/>
      <c r="DB428" s="41"/>
      <c r="DC428" s="41"/>
      <c r="DD428" s="41"/>
      <c r="DE428" s="41"/>
      <c r="DF428" s="41"/>
      <c r="DG428" s="41"/>
      <c r="DH428" s="41"/>
      <c r="DI428" s="41"/>
      <c r="DJ428" s="41"/>
      <c r="DK428" s="41"/>
      <c r="DL428" s="41"/>
      <c r="DM428" s="41"/>
      <c r="DN428" s="41"/>
      <c r="DO428" s="41"/>
      <c r="DP428" s="41"/>
      <c r="DQ428" s="41"/>
      <c r="DR428" s="41"/>
      <c r="DS428" s="41"/>
      <c r="DT428" s="41"/>
      <c r="DU428" s="41"/>
      <c r="DV428" s="3"/>
      <c r="DW428" s="128"/>
      <c r="DX428" s="128"/>
      <c r="DY428" s="128"/>
      <c r="DZ428" s="128"/>
      <c r="EA428" s="128"/>
      <c r="EB428" s="128"/>
      <c r="EC428" s="128"/>
      <c r="ED428" s="128"/>
      <c r="EE428" s="128"/>
      <c r="EF428" s="128"/>
      <c r="EG428" s="128"/>
      <c r="EH428" s="128"/>
      <c r="EI428" s="128"/>
      <c r="EJ428" s="41"/>
      <c r="EK428" s="41"/>
      <c r="EL428" s="41"/>
      <c r="EM428" s="41"/>
      <c r="EN428" s="41"/>
      <c r="EO428" s="41"/>
      <c r="EP428" s="41"/>
      <c r="EQ428" s="41"/>
      <c r="ER428" s="41"/>
      <c r="ES428" s="41"/>
      <c r="ET428" s="41"/>
      <c r="EU428" s="41"/>
      <c r="EV428" s="41"/>
      <c r="EW428" s="41"/>
      <c r="EX428" s="41"/>
      <c r="EY428" s="41"/>
      <c r="EZ428" s="41"/>
      <c r="FA428" s="41"/>
      <c r="FB428" s="41"/>
      <c r="FC428" s="41"/>
      <c r="FD428" s="41"/>
      <c r="FE428" s="41"/>
      <c r="FF428" s="41"/>
      <c r="FG428" s="41"/>
      <c r="FH428" s="41"/>
      <c r="FI428" s="41"/>
      <c r="FJ428" s="41"/>
      <c r="FK428" s="41"/>
      <c r="FL428" s="3"/>
      <c r="FM428" s="3"/>
      <c r="FN428" s="3"/>
    </row>
    <row r="429" spans="1:170" ht="11.25" customHeight="1">
      <c r="A429" s="192"/>
      <c r="B429" s="193"/>
      <c r="C429" s="196"/>
      <c r="D429" s="199"/>
      <c r="E429" s="200"/>
      <c r="F429" s="199"/>
      <c r="G429" s="200"/>
      <c r="H429" s="199"/>
      <c r="I429" s="200"/>
      <c r="J429" s="199"/>
      <c r="K429" s="200"/>
      <c r="L429" s="199"/>
      <c r="M429" s="209"/>
      <c r="N429" s="69" t="str">
        <f>IF(CF431&lt;&gt;"",IF(ISERROR(AND(BV435="",BX435="",BZ435="",CB435="",CD435="")),"E",IF(AND(BV435="",BX435="",BZ435="",CB435="",CD435=""),"","E")),"")</f>
        <v/>
      </c>
      <c r="O429" s="192"/>
      <c r="P429" s="193"/>
      <c r="Q429" s="196"/>
      <c r="R429" s="199"/>
      <c r="S429" s="200"/>
      <c r="T429" s="199"/>
      <c r="U429" s="200"/>
      <c r="V429" s="199"/>
      <c r="W429" s="200"/>
      <c r="X429" s="199"/>
      <c r="Y429" s="200"/>
      <c r="Z429" s="199"/>
      <c r="AA429" s="209"/>
      <c r="AB429" s="69" t="str">
        <f>IF(DV431&lt;&gt;"",IF(ISERROR(AND(DL435="",DN435="",DP435="",DQ435="",DT435="")),"E",IF(AND(DL435="",DN435="",DP435="",DR435="",DT435=""),"","E")),"")</f>
        <v/>
      </c>
      <c r="AC429" s="192"/>
      <c r="AD429" s="193"/>
      <c r="AE429" s="196"/>
      <c r="AF429" s="199"/>
      <c r="AG429" s="200"/>
      <c r="AH429" s="199"/>
      <c r="AI429" s="200"/>
      <c r="AJ429" s="199"/>
      <c r="AK429" s="200"/>
      <c r="AL429" s="199"/>
      <c r="AM429" s="200"/>
      <c r="AN429" s="199"/>
      <c r="AO429" s="209"/>
      <c r="AP429" s="69" t="str">
        <f>IF(FL431&lt;&gt;"",IF(ISERROR(AND(FB435="",FD435="",FF435="",FH435="",FJ435="")),"E",IF(AND(FB435="",FD435="",FF435="",FH435="",FJ435=""),"","E")),"")</f>
        <v/>
      </c>
      <c r="AQ429" s="126"/>
      <c r="AR429" s="126"/>
      <c r="AS429" s="126"/>
      <c r="AT429" s="126"/>
      <c r="AU429" s="126"/>
      <c r="AV429" s="126"/>
      <c r="AW429" s="126"/>
      <c r="AX429" s="126"/>
      <c r="AY429" s="126"/>
      <c r="AZ429" s="126"/>
      <c r="BA429" s="126"/>
      <c r="BB429" s="126"/>
      <c r="BC429" s="126"/>
      <c r="CF429" s="3"/>
      <c r="CG429" s="126"/>
      <c r="CH429" s="126"/>
      <c r="CI429" s="126"/>
      <c r="CJ429" s="126"/>
      <c r="CK429" s="126"/>
      <c r="CL429" s="126"/>
      <c r="CM429" s="126"/>
      <c r="CN429" s="126"/>
      <c r="CO429" s="126"/>
      <c r="CP429" s="126"/>
      <c r="CQ429" s="126"/>
      <c r="CR429" s="126"/>
      <c r="CS429" s="126"/>
      <c r="DV429" s="3"/>
      <c r="DW429" s="126"/>
      <c r="DX429" s="126"/>
      <c r="DY429" s="126"/>
      <c r="DZ429" s="126"/>
      <c r="EA429" s="126"/>
      <c r="EB429" s="126"/>
      <c r="EC429" s="126"/>
      <c r="ED429" s="126"/>
      <c r="EE429" s="126"/>
      <c r="EF429" s="126"/>
      <c r="EG429" s="126"/>
      <c r="EH429" s="126"/>
      <c r="EI429" s="126"/>
      <c r="FL429" s="3"/>
      <c r="FM429" s="3"/>
      <c r="FN429" s="3"/>
    </row>
    <row r="430" spans="1:170" ht="11.25" customHeight="1" thickBot="1">
      <c r="A430" s="192"/>
      <c r="B430" s="193"/>
      <c r="C430" s="175" t="str">
        <f>IF($D393="1P","E","E")</f>
        <v>E</v>
      </c>
      <c r="D430" s="201"/>
      <c r="E430" s="202"/>
      <c r="F430" s="201"/>
      <c r="G430" s="202"/>
      <c r="H430" s="201"/>
      <c r="I430" s="202"/>
      <c r="J430" s="201"/>
      <c r="K430" s="202"/>
      <c r="L430" s="201"/>
      <c r="M430" s="205"/>
      <c r="N430" s="69" t="str">
        <f>IF(CF431&lt;&gt;"",IF(ISERROR(AND(BV435="",BX435="",BZ435="",CB435="",CD435="")),"E",IF(AND(BV435="",BX435="",BZ435="",CB435="",CD435=""),"","E")),"")</f>
        <v/>
      </c>
      <c r="O430" s="192"/>
      <c r="P430" s="193"/>
      <c r="Q430" s="175" t="str">
        <f>IF($D393="1P","G","F")</f>
        <v>F</v>
      </c>
      <c r="R430" s="201"/>
      <c r="S430" s="202"/>
      <c r="T430" s="201"/>
      <c r="U430" s="202"/>
      <c r="V430" s="201"/>
      <c r="W430" s="202"/>
      <c r="X430" s="201"/>
      <c r="Y430" s="202"/>
      <c r="Z430" s="201"/>
      <c r="AA430" s="205"/>
      <c r="AB430" s="69" t="str">
        <f>IF(DV431&lt;&gt;"",IF(ISERROR(AND(DL435="",DN435="",DP435="",DQ435="",DT435="")),"E",IF(AND(DL435="",DN435="",DP435="",DR435="",DT435=""),"","E")),"")</f>
        <v/>
      </c>
      <c r="AC430" s="192"/>
      <c r="AD430" s="193"/>
      <c r="AE430" s="175" t="str">
        <f>IF($D393="1P","B","F")</f>
        <v>F</v>
      </c>
      <c r="AF430" s="201"/>
      <c r="AG430" s="202"/>
      <c r="AH430" s="201"/>
      <c r="AI430" s="202"/>
      <c r="AJ430" s="201"/>
      <c r="AK430" s="202"/>
      <c r="AL430" s="201"/>
      <c r="AM430" s="202"/>
      <c r="AN430" s="201"/>
      <c r="AO430" s="205"/>
      <c r="AP430" s="69" t="str">
        <f>IF(FL431&lt;&gt;"",IF(ISERROR(AND(FB435="",FD435="",FF435="",FH435="",FJ435="")),"E",IF(AND(FB435="",FD435="",FF435="",FH435="",FJ435=""),"","E")),"")</f>
        <v/>
      </c>
      <c r="AQ430" s="127"/>
      <c r="AR430" s="127"/>
      <c r="AS430" s="127"/>
      <c r="AT430" s="127"/>
      <c r="AU430" s="127"/>
      <c r="AV430" s="127"/>
      <c r="AW430" s="127"/>
      <c r="AX430" s="127"/>
      <c r="AY430" s="127"/>
      <c r="AZ430" s="127"/>
      <c r="BA430" s="127"/>
      <c r="BB430" s="127"/>
      <c r="BC430" s="127"/>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3"/>
      <c r="CG430" s="127"/>
      <c r="CH430" s="127"/>
      <c r="CI430" s="127"/>
      <c r="CJ430" s="127"/>
      <c r="CK430" s="127"/>
      <c r="CL430" s="127"/>
      <c r="CM430" s="127"/>
      <c r="CN430" s="127"/>
      <c r="CO430" s="127"/>
      <c r="CP430" s="127"/>
      <c r="CQ430" s="127"/>
      <c r="CR430" s="127"/>
      <c r="CS430" s="127"/>
      <c r="CT430" s="40"/>
      <c r="CU430" s="40"/>
      <c r="CV430" s="40"/>
      <c r="CW430" s="40"/>
      <c r="CX430" s="40"/>
      <c r="CY430" s="40"/>
      <c r="CZ430" s="40"/>
      <c r="DA430" s="40"/>
      <c r="DB430" s="40"/>
      <c r="DC430" s="40"/>
      <c r="DD430" s="40"/>
      <c r="DE430" s="40"/>
      <c r="DF430" s="40"/>
      <c r="DG430" s="40"/>
      <c r="DH430" s="40"/>
      <c r="DI430" s="40"/>
      <c r="DJ430" s="40"/>
      <c r="DK430" s="40"/>
      <c r="DL430" s="40"/>
      <c r="DM430" s="40"/>
      <c r="DN430" s="40"/>
      <c r="DO430" s="40"/>
      <c r="DP430" s="40"/>
      <c r="DQ430" s="40"/>
      <c r="DR430" s="40"/>
      <c r="DS430" s="40"/>
      <c r="DT430" s="40"/>
      <c r="DU430" s="40"/>
      <c r="DV430" s="3"/>
      <c r="DW430" s="127"/>
      <c r="DX430" s="127"/>
      <c r="DY430" s="127"/>
      <c r="DZ430" s="127"/>
      <c r="EA430" s="127"/>
      <c r="EB430" s="127"/>
      <c r="EC430" s="127"/>
      <c r="ED430" s="127"/>
      <c r="EE430" s="127"/>
      <c r="EF430" s="127"/>
      <c r="EG430" s="127"/>
      <c r="EH430" s="127"/>
      <c r="EI430" s="127"/>
      <c r="EJ430" s="40"/>
      <c r="EK430" s="40"/>
      <c r="EL430" s="40"/>
      <c r="EM430" s="40"/>
      <c r="EN430" s="40"/>
      <c r="EO430" s="40"/>
      <c r="EP430" s="40"/>
      <c r="EQ430" s="40"/>
      <c r="ER430" s="40"/>
      <c r="ES430" s="40"/>
      <c r="ET430" s="40"/>
      <c r="EU430" s="40"/>
      <c r="EV430" s="40"/>
      <c r="EW430" s="40"/>
      <c r="EX430" s="40"/>
      <c r="EY430" s="40"/>
      <c r="EZ430" s="40"/>
      <c r="FA430" s="40"/>
      <c r="FB430" s="40"/>
      <c r="FC430" s="40"/>
      <c r="FD430" s="40"/>
      <c r="FE430" s="40"/>
      <c r="FF430" s="40"/>
      <c r="FG430" s="40"/>
      <c r="FH430" s="40"/>
      <c r="FI430" s="40"/>
      <c r="FJ430" s="40"/>
      <c r="FK430" s="40"/>
      <c r="FL430" s="3"/>
      <c r="FM430" s="3"/>
      <c r="FN430" s="3"/>
    </row>
    <row r="431" spans="1:170" ht="11.25" customHeight="1" thickBot="1">
      <c r="A431" s="194"/>
      <c r="B431" s="195"/>
      <c r="C431" s="207"/>
      <c r="D431" s="203"/>
      <c r="E431" s="204"/>
      <c r="F431" s="203"/>
      <c r="G431" s="204"/>
      <c r="H431" s="203"/>
      <c r="I431" s="204"/>
      <c r="J431" s="203"/>
      <c r="K431" s="204"/>
      <c r="L431" s="203"/>
      <c r="M431" s="206"/>
      <c r="N431" s="69" t="str">
        <f>IF(CF433&lt;&gt;"",IF(CF433="W",IF(SUM(IF(D430&gt;D428,1,0),IF(F430&gt;F428,1,0),IF(H430&gt;H428,1,0),IF(J430&gt;J428,1,0),IF(L430&gt;L428,1,0))&lt;&gt;3,"E",""),""),"")</f>
        <v/>
      </c>
      <c r="O431" s="194"/>
      <c r="P431" s="195"/>
      <c r="Q431" s="207"/>
      <c r="R431" s="203"/>
      <c r="S431" s="204"/>
      <c r="T431" s="203"/>
      <c r="U431" s="204"/>
      <c r="V431" s="203"/>
      <c r="W431" s="204"/>
      <c r="X431" s="203"/>
      <c r="Y431" s="204"/>
      <c r="Z431" s="203"/>
      <c r="AA431" s="206"/>
      <c r="AB431" s="69" t="str">
        <f>IF(DV433&lt;&gt;"",IF(DV433="W",IF(SUM(IF(R430&gt;R428,1,0),IF(T430&gt;T428,1,0),IF(V430&gt;V428,1,0),IF(X430&gt;X428,1,0),IF(Z430&gt;Z428,1,0))&lt;&gt;3,"E",""),""),"")</f>
        <v/>
      </c>
      <c r="AC431" s="194"/>
      <c r="AD431" s="195"/>
      <c r="AE431" s="207"/>
      <c r="AF431" s="203"/>
      <c r="AG431" s="204"/>
      <c r="AH431" s="203"/>
      <c r="AI431" s="204"/>
      <c r="AJ431" s="203"/>
      <c r="AK431" s="204"/>
      <c r="AL431" s="203"/>
      <c r="AM431" s="204"/>
      <c r="AN431" s="203"/>
      <c r="AO431" s="206"/>
      <c r="AP431" s="69" t="str">
        <f>IF(FL433&lt;&gt;"",IF(FL433="W",IF(SUM(IF(AF430&gt;AF428,1,0),IF(AH430&gt;AH428,1,0),IF(AJ430&gt;AJ428,1,0),IF(AL430&gt;AL428,1,0),IF(AN430&gt;AN428,1,0))&lt;&gt;3,"E",""),""),"")</f>
        <v/>
      </c>
      <c r="AQ431" s="154" t="str">
        <f>CONCATENATE($A395," ",$D395,","," ",$F393)</f>
        <v>Group: 7, Men's Singles</v>
      </c>
      <c r="AR431" s="155"/>
      <c r="AS431" s="155"/>
      <c r="AT431" s="155"/>
      <c r="AU431" s="155"/>
      <c r="AV431" s="155"/>
      <c r="AW431" s="155"/>
      <c r="AX431" s="155"/>
      <c r="AY431" s="155"/>
      <c r="AZ431" s="155"/>
      <c r="BA431" s="155"/>
      <c r="BB431" s="155"/>
      <c r="BC431" s="156"/>
      <c r="BD431" s="163">
        <f>A428</f>
        <v>5</v>
      </c>
      <c r="BE431" s="164"/>
      <c r="BF431" s="183" t="str">
        <f>C428</f>
        <v>B</v>
      </c>
      <c r="BG431" s="185" t="str">
        <f>IF(VLOOKUP($BF431,$A397:$C409,3,FALSE)=0,"",CONCATENATE(VLOOKUP(VLOOKUP($BF431,$A397:$C409,3,FALSE),Players!$C:$G,4,FALSE)," ",VLOOKUP($BF431,$A397:$C409,3,FALSE)," ",IF(ISERROR(VLOOKUP(VLOOKUP($BF431,$A397:$C409,3,FALSE),Players!$C:$G,5,FALSE)),"()",CONCATENATE("(",VLOOKUP(VLOOKUP($BF431,$A397:$C409,3,FALSE),Players!$C:$G,5,FALSE),")"))))</f>
        <v/>
      </c>
      <c r="BH431" s="186"/>
      <c r="BI431" s="186"/>
      <c r="BJ431" s="186"/>
      <c r="BK431" s="186"/>
      <c r="BL431" s="186"/>
      <c r="BM431" s="186"/>
      <c r="BN431" s="186"/>
      <c r="BO431" s="186"/>
      <c r="BP431" s="186"/>
      <c r="BQ431" s="186"/>
      <c r="BR431" s="186"/>
      <c r="BS431" s="186"/>
      <c r="BT431" s="186"/>
      <c r="BU431" s="187"/>
      <c r="BV431" s="170" t="str">
        <f>IF(D428&lt;&gt;"",D428,"")</f>
        <v/>
      </c>
      <c r="BW431" s="171"/>
      <c r="BX431" s="335" t="str">
        <f>IF(F428&lt;&gt;"",F428,"")</f>
        <v/>
      </c>
      <c r="BY431" s="171"/>
      <c r="BZ431" s="335" t="str">
        <f>IF(H428&lt;&gt;"",H428,"")</f>
        <v/>
      </c>
      <c r="CA431" s="171"/>
      <c r="CB431" s="335" t="str">
        <f>IF(J428&lt;&gt;"",J428,"")</f>
        <v/>
      </c>
      <c r="CC431" s="171"/>
      <c r="CD431" s="335" t="str">
        <f>IF(L428&lt;&gt;"",L428,"")</f>
        <v/>
      </c>
      <c r="CE431" s="337"/>
      <c r="CF431" s="174" t="str">
        <f>IF($CD431=$CD433,IF($CB431=$CB433,IF($BZ431&lt;&gt;"",IF($BZ431&gt;$BZ433,"W","L"),""),IF($CB431&gt;$CB433,"W","L")),IF($CD431&gt;$CD433,"W","L"))</f>
        <v/>
      </c>
      <c r="CG431" s="154" t="str">
        <f>CONCATENATE($A395," ",$D395,","," ",$F393)</f>
        <v>Group: 7, Men's Singles</v>
      </c>
      <c r="CH431" s="155"/>
      <c r="CI431" s="155"/>
      <c r="CJ431" s="155"/>
      <c r="CK431" s="155"/>
      <c r="CL431" s="155"/>
      <c r="CM431" s="155"/>
      <c r="CN431" s="155"/>
      <c r="CO431" s="155"/>
      <c r="CP431" s="155"/>
      <c r="CQ431" s="155"/>
      <c r="CR431" s="155"/>
      <c r="CS431" s="156"/>
      <c r="CT431" s="163">
        <f>O428</f>
        <v>12</v>
      </c>
      <c r="CU431" s="164"/>
      <c r="CV431" s="183" t="str">
        <f>Q428</f>
        <v>B</v>
      </c>
      <c r="CW431" s="185" t="str">
        <f>IF(VLOOKUP($CV431,$A397:$C409,3,FALSE)=0,"",CONCATENATE(VLOOKUP(VLOOKUP($CV431,$A397:$C409,3,FALSE),Players!$C:$G,4,FALSE)," ",VLOOKUP($CV431,$A397:$C409,3,FALSE)," ",IF(ISERROR(VLOOKUP(VLOOKUP($CV431,$A397:$C409,3,FALSE),Players!$C:$G,5,FALSE)),"()",CONCATENATE("(",VLOOKUP(VLOOKUP($CV431,$A397:$C409,3,FALSE),Players!$C:$G,5,FALSE),")"))))</f>
        <v/>
      </c>
      <c r="CX431" s="186"/>
      <c r="CY431" s="186"/>
      <c r="CZ431" s="186"/>
      <c r="DA431" s="186"/>
      <c r="DB431" s="186"/>
      <c r="DC431" s="186"/>
      <c r="DD431" s="186"/>
      <c r="DE431" s="186"/>
      <c r="DF431" s="186"/>
      <c r="DG431" s="186"/>
      <c r="DH431" s="186"/>
      <c r="DI431" s="186"/>
      <c r="DJ431" s="186"/>
      <c r="DK431" s="187"/>
      <c r="DL431" s="170" t="str">
        <f>IF(R428&lt;&gt;"",R428,"")</f>
        <v/>
      </c>
      <c r="DM431" s="171"/>
      <c r="DN431" s="335" t="str">
        <f>IF(T428&lt;&gt;"",T428,"")</f>
        <v/>
      </c>
      <c r="DO431" s="171"/>
      <c r="DP431" s="335" t="str">
        <f>IF(V428&lt;&gt;"",V428,"")</f>
        <v/>
      </c>
      <c r="DQ431" s="171"/>
      <c r="DR431" s="335" t="str">
        <f>IF(X428&lt;&gt;"",X428,"")</f>
        <v/>
      </c>
      <c r="DS431" s="171"/>
      <c r="DT431" s="335" t="str">
        <f>IF(Z428&lt;&gt;"",Z428,"")</f>
        <v/>
      </c>
      <c r="DU431" s="337"/>
      <c r="DV431" s="174" t="str">
        <f>IF($DT431=$DT433,IF($DR431=$DR433,IF($DP431&lt;&gt;"",IF($DP431&gt;$DP433,"W","L"),""),IF($DR431&gt;$DR433,"W","L")),IF($DT431&gt;$DT433,"W","L"))</f>
        <v/>
      </c>
      <c r="DW431" s="154" t="str">
        <f>CONCATENATE($A395," ",$D395,","," ",$F393)</f>
        <v>Group: 7, Men's Singles</v>
      </c>
      <c r="DX431" s="155"/>
      <c r="DY431" s="155"/>
      <c r="DZ431" s="155"/>
      <c r="EA431" s="155"/>
      <c r="EB431" s="155"/>
      <c r="EC431" s="155"/>
      <c r="ED431" s="155"/>
      <c r="EE431" s="155"/>
      <c r="EF431" s="155"/>
      <c r="EG431" s="155"/>
      <c r="EH431" s="155"/>
      <c r="EI431" s="156"/>
      <c r="EJ431" s="163">
        <f>AC428</f>
        <v>19</v>
      </c>
      <c r="EK431" s="164"/>
      <c r="EL431" s="183" t="str">
        <f>AE428</f>
        <v>A</v>
      </c>
      <c r="EM431" s="185" t="str">
        <f>IF(VLOOKUP($EL431,$A397:$C409,3,FALSE)=0,"",CONCATENATE(VLOOKUP(VLOOKUP($EL431,$A397:$C409,3,FALSE),Players!$C:$G,4,FALSE)," ",VLOOKUP($EL431,$A397:$C409,3,FALSE)," ",IF(ISERROR(VLOOKUP(VLOOKUP($EL431,$A397:$C409,3,FALSE),Players!$C:$G,5,FALSE)),"()",CONCATENATE("(",VLOOKUP(VLOOKUP($EL431,$A397:$C409,3,FALSE),Players!$C:$G,5,FALSE),")"))))</f>
        <v/>
      </c>
      <c r="EN431" s="186"/>
      <c r="EO431" s="186"/>
      <c r="EP431" s="186"/>
      <c r="EQ431" s="186"/>
      <c r="ER431" s="186"/>
      <c r="ES431" s="186"/>
      <c r="ET431" s="186"/>
      <c r="EU431" s="186"/>
      <c r="EV431" s="186"/>
      <c r="EW431" s="186"/>
      <c r="EX431" s="186"/>
      <c r="EY431" s="186"/>
      <c r="EZ431" s="186"/>
      <c r="FA431" s="187"/>
      <c r="FB431" s="170" t="str">
        <f>IF(AF428&lt;&gt;"",AF428,"")</f>
        <v/>
      </c>
      <c r="FC431" s="171"/>
      <c r="FD431" s="335" t="str">
        <f>IF(AH428&lt;&gt;"",AH428,"")</f>
        <v/>
      </c>
      <c r="FE431" s="171"/>
      <c r="FF431" s="335" t="str">
        <f>IF(AJ428&lt;&gt;"",AJ428,"")</f>
        <v/>
      </c>
      <c r="FG431" s="171"/>
      <c r="FH431" s="335" t="str">
        <f>IF(AL428&lt;&gt;"",AL428,"")</f>
        <v/>
      </c>
      <c r="FI431" s="171"/>
      <c r="FJ431" s="335" t="str">
        <f>IF(AN428&lt;&gt;"",AN428,"")</f>
        <v/>
      </c>
      <c r="FK431" s="337"/>
      <c r="FL431" s="174" t="str">
        <f>IF($FJ431=$FJ433,IF($FH431=$FH433,IF($FF431&lt;&gt;"",IF($FF431&gt;$FF433,"W","L"),""),IF($FH431&gt;$FH433,"W","L")),IF($FJ431&gt;$FJ433,"W","L"))</f>
        <v/>
      </c>
      <c r="FM431" s="3"/>
      <c r="FN431" s="3"/>
    </row>
    <row r="432" spans="1:170" ht="11.25" customHeight="1">
      <c r="A432" s="170">
        <v>6</v>
      </c>
      <c r="B432" s="191"/>
      <c r="C432" s="183" t="str">
        <f>IF($D393="1P","C","C")</f>
        <v>C</v>
      </c>
      <c r="D432" s="197"/>
      <c r="E432" s="198"/>
      <c r="F432" s="197"/>
      <c r="G432" s="198"/>
      <c r="H432" s="197"/>
      <c r="I432" s="198"/>
      <c r="J432" s="197"/>
      <c r="K432" s="198"/>
      <c r="L432" s="197"/>
      <c r="M432" s="208"/>
      <c r="N432" s="69" t="str">
        <f>IF(CF441&lt;&gt;"",IF(CF441="W",IF(SUM(IF(D432&gt;D434,1,0),IF(F432&gt;F434,1,0),IF(H432&gt;H434,1,0),IF(J432&gt;J434,1,0),IF(L432&gt;L434,1,0))&lt;&gt;3,"E",""),""),"")</f>
        <v/>
      </c>
      <c r="O432" s="170">
        <v>13</v>
      </c>
      <c r="P432" s="191"/>
      <c r="Q432" s="183" t="str">
        <f>IF($D393="1P","A","A")</f>
        <v>A</v>
      </c>
      <c r="R432" s="197"/>
      <c r="S432" s="198"/>
      <c r="T432" s="197"/>
      <c r="U432" s="198"/>
      <c r="V432" s="197"/>
      <c r="W432" s="198"/>
      <c r="X432" s="197"/>
      <c r="Y432" s="198"/>
      <c r="Z432" s="197"/>
      <c r="AA432" s="208"/>
      <c r="AB432" s="69" t="str">
        <f>IF(DV441&lt;&gt;"",IF(DV441="W",IF(SUM(IF(R432&gt;R434,1,0),IF(T432&gt;T434,1,0),IF(V432&gt;V434,1,0),IF(X432&gt;X434,1,0),IF(Z432&gt;Z434,1,0))&lt;&gt;3,"E",""),""),"")</f>
        <v/>
      </c>
      <c r="AC432" s="170">
        <v>20</v>
      </c>
      <c r="AD432" s="191"/>
      <c r="AE432" s="183" t="str">
        <f>IF($D393="1P","D","E")</f>
        <v>E</v>
      </c>
      <c r="AF432" s="197"/>
      <c r="AG432" s="198"/>
      <c r="AH432" s="197"/>
      <c r="AI432" s="198"/>
      <c r="AJ432" s="197"/>
      <c r="AK432" s="198"/>
      <c r="AL432" s="197"/>
      <c r="AM432" s="198"/>
      <c r="AN432" s="197"/>
      <c r="AO432" s="208"/>
      <c r="AP432" s="69" t="str">
        <f>IF(FL441&lt;&gt;"",IF(FL441="W",IF(SUM(IF(AF432&gt;AF434,1,0),IF(AH432&gt;AH434,1,0),IF(AJ432&gt;AJ434,1,0),IF(AL432&gt;AL434,1,0),IF(AN432&gt;AN434,1,0))&lt;&gt;3,"E",""),""),"")</f>
        <v/>
      </c>
      <c r="AQ432" s="157"/>
      <c r="AR432" s="158"/>
      <c r="AS432" s="158"/>
      <c r="AT432" s="158"/>
      <c r="AU432" s="158"/>
      <c r="AV432" s="158"/>
      <c r="AW432" s="158"/>
      <c r="AX432" s="158"/>
      <c r="AY432" s="158"/>
      <c r="AZ432" s="158"/>
      <c r="BA432" s="158"/>
      <c r="BB432" s="158"/>
      <c r="BC432" s="159"/>
      <c r="BD432" s="165"/>
      <c r="BE432" s="166"/>
      <c r="BF432" s="184"/>
      <c r="BG432" s="188"/>
      <c r="BH432" s="189"/>
      <c r="BI432" s="189"/>
      <c r="BJ432" s="189"/>
      <c r="BK432" s="189"/>
      <c r="BL432" s="189"/>
      <c r="BM432" s="189"/>
      <c r="BN432" s="189"/>
      <c r="BO432" s="189"/>
      <c r="BP432" s="189"/>
      <c r="BQ432" s="189"/>
      <c r="BR432" s="189"/>
      <c r="BS432" s="189"/>
      <c r="BT432" s="189"/>
      <c r="BU432" s="190"/>
      <c r="BV432" s="172"/>
      <c r="BW432" s="173"/>
      <c r="BX432" s="336"/>
      <c r="BY432" s="173"/>
      <c r="BZ432" s="336"/>
      <c r="CA432" s="173"/>
      <c r="CB432" s="336"/>
      <c r="CC432" s="173"/>
      <c r="CD432" s="336"/>
      <c r="CE432" s="338"/>
      <c r="CF432" s="174"/>
      <c r="CG432" s="157"/>
      <c r="CH432" s="158"/>
      <c r="CI432" s="158"/>
      <c r="CJ432" s="158"/>
      <c r="CK432" s="158"/>
      <c r="CL432" s="158"/>
      <c r="CM432" s="158"/>
      <c r="CN432" s="158"/>
      <c r="CO432" s="158"/>
      <c r="CP432" s="158"/>
      <c r="CQ432" s="158"/>
      <c r="CR432" s="158"/>
      <c r="CS432" s="159"/>
      <c r="CT432" s="165"/>
      <c r="CU432" s="166"/>
      <c r="CV432" s="184"/>
      <c r="CW432" s="188"/>
      <c r="CX432" s="189"/>
      <c r="CY432" s="189"/>
      <c r="CZ432" s="189"/>
      <c r="DA432" s="189"/>
      <c r="DB432" s="189"/>
      <c r="DC432" s="189"/>
      <c r="DD432" s="189"/>
      <c r="DE432" s="189"/>
      <c r="DF432" s="189"/>
      <c r="DG432" s="189"/>
      <c r="DH432" s="189"/>
      <c r="DI432" s="189"/>
      <c r="DJ432" s="189"/>
      <c r="DK432" s="190"/>
      <c r="DL432" s="172"/>
      <c r="DM432" s="173"/>
      <c r="DN432" s="336"/>
      <c r="DO432" s="173"/>
      <c r="DP432" s="336"/>
      <c r="DQ432" s="173"/>
      <c r="DR432" s="336"/>
      <c r="DS432" s="173"/>
      <c r="DT432" s="336"/>
      <c r="DU432" s="338"/>
      <c r="DV432" s="174"/>
      <c r="DW432" s="157"/>
      <c r="DX432" s="158"/>
      <c r="DY432" s="158"/>
      <c r="DZ432" s="158"/>
      <c r="EA432" s="158"/>
      <c r="EB432" s="158"/>
      <c r="EC432" s="158"/>
      <c r="ED432" s="158"/>
      <c r="EE432" s="158"/>
      <c r="EF432" s="158"/>
      <c r="EG432" s="158"/>
      <c r="EH432" s="158"/>
      <c r="EI432" s="159"/>
      <c r="EJ432" s="165"/>
      <c r="EK432" s="166"/>
      <c r="EL432" s="184"/>
      <c r="EM432" s="188"/>
      <c r="EN432" s="189"/>
      <c r="EO432" s="189"/>
      <c r="EP432" s="189"/>
      <c r="EQ432" s="189"/>
      <c r="ER432" s="189"/>
      <c r="ES432" s="189"/>
      <c r="ET432" s="189"/>
      <c r="EU432" s="189"/>
      <c r="EV432" s="189"/>
      <c r="EW432" s="189"/>
      <c r="EX432" s="189"/>
      <c r="EY432" s="189"/>
      <c r="EZ432" s="189"/>
      <c r="FA432" s="190"/>
      <c r="FB432" s="172"/>
      <c r="FC432" s="173"/>
      <c r="FD432" s="336"/>
      <c r="FE432" s="173"/>
      <c r="FF432" s="336"/>
      <c r="FG432" s="173"/>
      <c r="FH432" s="336"/>
      <c r="FI432" s="173"/>
      <c r="FJ432" s="336"/>
      <c r="FK432" s="338"/>
      <c r="FL432" s="174"/>
      <c r="FM432" s="3"/>
      <c r="FN432" s="3"/>
    </row>
    <row r="433" spans="1:170" ht="11.25" customHeight="1">
      <c r="A433" s="192"/>
      <c r="B433" s="193"/>
      <c r="C433" s="196"/>
      <c r="D433" s="199"/>
      <c r="E433" s="200"/>
      <c r="F433" s="199"/>
      <c r="G433" s="200"/>
      <c r="H433" s="199"/>
      <c r="I433" s="200"/>
      <c r="J433" s="199"/>
      <c r="K433" s="200"/>
      <c r="L433" s="199"/>
      <c r="M433" s="209"/>
      <c r="N433" s="69" t="str">
        <f>IF(CF441&lt;&gt;"",IF(ISERROR(AND(BV445="",BX445="",BZ445="",CB445="",CD445="")),"E",IF(AND(BV445="",BX445="",BZ445="",CB445="",CD445=""),"","E")),"")</f>
        <v/>
      </c>
      <c r="O433" s="192"/>
      <c r="P433" s="193"/>
      <c r="Q433" s="196"/>
      <c r="R433" s="199"/>
      <c r="S433" s="200"/>
      <c r="T433" s="199"/>
      <c r="U433" s="200"/>
      <c r="V433" s="199"/>
      <c r="W433" s="200"/>
      <c r="X433" s="199"/>
      <c r="Y433" s="200"/>
      <c r="Z433" s="199"/>
      <c r="AA433" s="209"/>
      <c r="AB433" s="69" t="str">
        <f>IF(DV441&lt;&gt;"",IF(ISERROR(AND(DL445="",DN445="",DP445="",DQ445="",DT445="")),"E",IF(AND(DL445="",DN445="",DP445="",DR445="",DT445=""),"","E")),"")</f>
        <v/>
      </c>
      <c r="AC433" s="192"/>
      <c r="AD433" s="193"/>
      <c r="AE433" s="196"/>
      <c r="AF433" s="199"/>
      <c r="AG433" s="200"/>
      <c r="AH433" s="199"/>
      <c r="AI433" s="200"/>
      <c r="AJ433" s="199"/>
      <c r="AK433" s="200"/>
      <c r="AL433" s="199"/>
      <c r="AM433" s="200"/>
      <c r="AN433" s="199"/>
      <c r="AO433" s="209"/>
      <c r="AP433" s="69" t="str">
        <f>IF(FL441&lt;&gt;"",IF(ISERROR(AND(FB445="",FD445="",FF445="",FH445="",FJ445="")),"E",IF(AND(FB445="",FD445="",FF445="",FH445="",FJ445=""),"","E")),"")</f>
        <v/>
      </c>
      <c r="AQ433" s="157"/>
      <c r="AR433" s="158"/>
      <c r="AS433" s="158"/>
      <c r="AT433" s="158"/>
      <c r="AU433" s="158"/>
      <c r="AV433" s="158"/>
      <c r="AW433" s="158"/>
      <c r="AX433" s="158"/>
      <c r="AY433" s="158"/>
      <c r="AZ433" s="158"/>
      <c r="BA433" s="158"/>
      <c r="BB433" s="158"/>
      <c r="BC433" s="159"/>
      <c r="BD433" s="165"/>
      <c r="BE433" s="166"/>
      <c r="BF433" s="175" t="str">
        <f>C430</f>
        <v>E</v>
      </c>
      <c r="BG433" s="177" t="str">
        <f>IF(VLOOKUP($BF433,$A397:$C409,3,FALSE)=0,"",CONCATENATE(VLOOKUP(VLOOKUP($BF433,$A397:$C409,3,FALSE),Players!$C:$G,4,FALSE)," ",VLOOKUP($BF433,$A397:$C409,3,FALSE)," ",IF(ISERROR(VLOOKUP(VLOOKUP($BF433,$A397:$C409,3,FALSE),Players!$C:$G,5,FALSE)),"()",CONCATENATE("(",VLOOKUP(VLOOKUP($BF433,$A397:$C409,3,FALSE),Players!$C:$G,5,FALSE),")"))))</f>
        <v/>
      </c>
      <c r="BH433" s="178"/>
      <c r="BI433" s="178"/>
      <c r="BJ433" s="178"/>
      <c r="BK433" s="178"/>
      <c r="BL433" s="178"/>
      <c r="BM433" s="178"/>
      <c r="BN433" s="178"/>
      <c r="BO433" s="178"/>
      <c r="BP433" s="178"/>
      <c r="BQ433" s="178"/>
      <c r="BR433" s="178"/>
      <c r="BS433" s="178"/>
      <c r="BT433" s="178"/>
      <c r="BU433" s="179"/>
      <c r="BV433" s="150" t="str">
        <f>IF(D430&lt;&gt;"",D430,"")</f>
        <v/>
      </c>
      <c r="BW433" s="151"/>
      <c r="BX433" s="288" t="str">
        <f>IF(F430&lt;&gt;"",F430,"")</f>
        <v/>
      </c>
      <c r="BY433" s="151"/>
      <c r="BZ433" s="288" t="str">
        <f>IF(H430&lt;&gt;"",H430,"")</f>
        <v/>
      </c>
      <c r="CA433" s="151"/>
      <c r="CB433" s="288" t="str">
        <f>IF(J430&lt;&gt;"",J430,"")</f>
        <v/>
      </c>
      <c r="CC433" s="151"/>
      <c r="CD433" s="288" t="str">
        <f>IF(L430&lt;&gt;"",L430,"")</f>
        <v/>
      </c>
      <c r="CE433" s="332"/>
      <c r="CF433" s="174" t="str">
        <f>IF($CF431&lt;&gt;"",IF(CF431="W","L","W"),"")</f>
        <v/>
      </c>
      <c r="CG433" s="157"/>
      <c r="CH433" s="158"/>
      <c r="CI433" s="158"/>
      <c r="CJ433" s="158"/>
      <c r="CK433" s="158"/>
      <c r="CL433" s="158"/>
      <c r="CM433" s="158"/>
      <c r="CN433" s="158"/>
      <c r="CO433" s="158"/>
      <c r="CP433" s="158"/>
      <c r="CQ433" s="158"/>
      <c r="CR433" s="158"/>
      <c r="CS433" s="159"/>
      <c r="CT433" s="165"/>
      <c r="CU433" s="166"/>
      <c r="CV433" s="175" t="str">
        <f>Q430</f>
        <v>F</v>
      </c>
      <c r="CW433" s="177" t="str">
        <f>IF(VLOOKUP($CV433,$A397:$C409,3,FALSE)=0,"",CONCATENATE(VLOOKUP(VLOOKUP($CV433,$A397:$C409,3,FALSE),Players!$C:$G,4,FALSE)," ",VLOOKUP($CV433,$A397:$C409,3,FALSE)," ",IF(ISERROR(VLOOKUP(VLOOKUP($CV433,$A397:$C409,3,FALSE),Players!$C:$G,5,FALSE)),"()",CONCATENATE("(",VLOOKUP(VLOOKUP($CV433,$A397:$C409,3,FALSE),Players!$C:$G,5,FALSE),")"))))</f>
        <v/>
      </c>
      <c r="CX433" s="178"/>
      <c r="CY433" s="178"/>
      <c r="CZ433" s="178"/>
      <c r="DA433" s="178"/>
      <c r="DB433" s="178"/>
      <c r="DC433" s="178"/>
      <c r="DD433" s="178"/>
      <c r="DE433" s="178"/>
      <c r="DF433" s="178"/>
      <c r="DG433" s="178"/>
      <c r="DH433" s="178"/>
      <c r="DI433" s="178"/>
      <c r="DJ433" s="178"/>
      <c r="DK433" s="179"/>
      <c r="DL433" s="150" t="str">
        <f>IF(R430&lt;&gt;"",R430,"")</f>
        <v/>
      </c>
      <c r="DM433" s="151"/>
      <c r="DN433" s="288" t="str">
        <f>IF(T430&lt;&gt;"",T430,"")</f>
        <v/>
      </c>
      <c r="DO433" s="151"/>
      <c r="DP433" s="288" t="str">
        <f>IF(V430&lt;&gt;"",V430,"")</f>
        <v/>
      </c>
      <c r="DQ433" s="151"/>
      <c r="DR433" s="288" t="str">
        <f>IF(X430&lt;&gt;"",X430,"")</f>
        <v/>
      </c>
      <c r="DS433" s="151"/>
      <c r="DT433" s="288" t="str">
        <f>IF(Z430&lt;&gt;"",Z430,"")</f>
        <v/>
      </c>
      <c r="DU433" s="332"/>
      <c r="DV433" s="174" t="str">
        <f>IF($DV431&lt;&gt;"",IF(DV431="W","L","W"),"")</f>
        <v/>
      </c>
      <c r="DW433" s="157"/>
      <c r="DX433" s="158"/>
      <c r="DY433" s="158"/>
      <c r="DZ433" s="158"/>
      <c r="EA433" s="158"/>
      <c r="EB433" s="158"/>
      <c r="EC433" s="158"/>
      <c r="ED433" s="158"/>
      <c r="EE433" s="158"/>
      <c r="EF433" s="158"/>
      <c r="EG433" s="158"/>
      <c r="EH433" s="158"/>
      <c r="EI433" s="159"/>
      <c r="EJ433" s="165"/>
      <c r="EK433" s="166"/>
      <c r="EL433" s="175" t="str">
        <f>AE430</f>
        <v>F</v>
      </c>
      <c r="EM433" s="177" t="str">
        <f>IF(VLOOKUP($EL433,$A397:$C409,3,FALSE)=0,"",CONCATENATE(VLOOKUP(VLOOKUP($EL433,$A397:$C409,3,FALSE),Players!$C:$G,4,FALSE)," ",VLOOKUP($EL433,$A397:$C409,3,FALSE)," ",IF(ISERROR(VLOOKUP(VLOOKUP($EL433,$A397:$C409,3,FALSE),Players!$C:$G,5,FALSE)),"()",CONCATENATE("(",VLOOKUP(VLOOKUP($EL433,$A397:$C409,3,FALSE),Players!$C:$G,5,FALSE),")"))))</f>
        <v/>
      </c>
      <c r="EN433" s="178"/>
      <c r="EO433" s="178"/>
      <c r="EP433" s="178"/>
      <c r="EQ433" s="178"/>
      <c r="ER433" s="178"/>
      <c r="ES433" s="178"/>
      <c r="ET433" s="178"/>
      <c r="EU433" s="178"/>
      <c r="EV433" s="178"/>
      <c r="EW433" s="178"/>
      <c r="EX433" s="178"/>
      <c r="EY433" s="178"/>
      <c r="EZ433" s="178"/>
      <c r="FA433" s="179"/>
      <c r="FB433" s="150" t="str">
        <f>IF(AF430&lt;&gt;"",AF430,"")</f>
        <v/>
      </c>
      <c r="FC433" s="151"/>
      <c r="FD433" s="288" t="str">
        <f>IF(AH430&lt;&gt;"",AH430,"")</f>
        <v/>
      </c>
      <c r="FE433" s="151"/>
      <c r="FF433" s="288" t="str">
        <f>IF(AJ430&lt;&gt;"",AJ430,"")</f>
        <v/>
      </c>
      <c r="FG433" s="151"/>
      <c r="FH433" s="288" t="str">
        <f>IF(AL430&lt;&gt;"",AL430,"")</f>
        <v/>
      </c>
      <c r="FI433" s="151"/>
      <c r="FJ433" s="288" t="str">
        <f>IF(AN430&lt;&gt;"",AN430,"")</f>
        <v/>
      </c>
      <c r="FK433" s="332"/>
      <c r="FL433" s="174" t="str">
        <f>IF($FL431&lt;&gt;"",IF(FL431="W","L","W"),"")</f>
        <v/>
      </c>
      <c r="FM433" s="3"/>
      <c r="FN433" s="3"/>
    </row>
    <row r="434" spans="1:170" ht="11.25" customHeight="1" thickBot="1">
      <c r="A434" s="192"/>
      <c r="B434" s="193"/>
      <c r="C434" s="175" t="str">
        <f>IF($D393="1P","D","D")</f>
        <v>D</v>
      </c>
      <c r="D434" s="201"/>
      <c r="E434" s="202"/>
      <c r="F434" s="201"/>
      <c r="G434" s="202"/>
      <c r="H434" s="201"/>
      <c r="I434" s="202"/>
      <c r="J434" s="201"/>
      <c r="K434" s="202"/>
      <c r="L434" s="201"/>
      <c r="M434" s="205"/>
      <c r="N434" s="69" t="str">
        <f>IF(CF441&lt;&gt;"",IF(ISERROR(AND(BV445="",BX445="",BZ445="",CB445="",CD445="")),"E",IF(AND(BV445="",BX445="",BZ445="",CB445="",CD445=""),"","E")),"")</f>
        <v/>
      </c>
      <c r="O434" s="192"/>
      <c r="P434" s="193"/>
      <c r="Q434" s="175" t="str">
        <f>IF($D393="1P","D","C")</f>
        <v>C</v>
      </c>
      <c r="R434" s="201"/>
      <c r="S434" s="202"/>
      <c r="T434" s="201"/>
      <c r="U434" s="202"/>
      <c r="V434" s="201"/>
      <c r="W434" s="202"/>
      <c r="X434" s="201"/>
      <c r="Y434" s="202"/>
      <c r="Z434" s="201"/>
      <c r="AA434" s="205"/>
      <c r="AB434" s="69" t="str">
        <f>IF(DV441&lt;&gt;"",IF(ISERROR(AND(DL445="",DN445="",DP445="",DQ445="",DT445="")),"E",IF(AND(DL445="",DN445="",DP445="",DR445="",DT445=""),"","E")),"")</f>
        <v/>
      </c>
      <c r="AC434" s="192"/>
      <c r="AD434" s="193"/>
      <c r="AE434" s="175" t="str">
        <f>IF($D393="1P","G","G")</f>
        <v>G</v>
      </c>
      <c r="AF434" s="201"/>
      <c r="AG434" s="202"/>
      <c r="AH434" s="201"/>
      <c r="AI434" s="202"/>
      <c r="AJ434" s="201"/>
      <c r="AK434" s="202"/>
      <c r="AL434" s="201"/>
      <c r="AM434" s="202"/>
      <c r="AN434" s="201"/>
      <c r="AO434" s="205"/>
      <c r="AP434" s="69" t="str">
        <f>IF(FL441&lt;&gt;"",IF(ISERROR(AND(FB445="",FD445="",FF445="",FH445="",FJ445="")),"E",IF(AND(FB445="",FD445="",FF445="",FH445="",FJ445=""),"","E")),"")</f>
        <v/>
      </c>
      <c r="AQ434" s="160"/>
      <c r="AR434" s="161"/>
      <c r="AS434" s="161"/>
      <c r="AT434" s="161"/>
      <c r="AU434" s="161"/>
      <c r="AV434" s="161"/>
      <c r="AW434" s="161"/>
      <c r="AX434" s="161"/>
      <c r="AY434" s="161"/>
      <c r="AZ434" s="161"/>
      <c r="BA434" s="161"/>
      <c r="BB434" s="161"/>
      <c r="BC434" s="162"/>
      <c r="BD434" s="167"/>
      <c r="BE434" s="168"/>
      <c r="BF434" s="176"/>
      <c r="BG434" s="180"/>
      <c r="BH434" s="181"/>
      <c r="BI434" s="181"/>
      <c r="BJ434" s="181"/>
      <c r="BK434" s="181"/>
      <c r="BL434" s="181"/>
      <c r="BM434" s="181"/>
      <c r="BN434" s="181"/>
      <c r="BO434" s="181"/>
      <c r="BP434" s="181"/>
      <c r="BQ434" s="181"/>
      <c r="BR434" s="181"/>
      <c r="BS434" s="181"/>
      <c r="BT434" s="181"/>
      <c r="BU434" s="182"/>
      <c r="BV434" s="152"/>
      <c r="BW434" s="153"/>
      <c r="BX434" s="333"/>
      <c r="BY434" s="153"/>
      <c r="BZ434" s="333"/>
      <c r="CA434" s="153"/>
      <c r="CB434" s="333"/>
      <c r="CC434" s="153"/>
      <c r="CD434" s="333"/>
      <c r="CE434" s="334"/>
      <c r="CF434" s="174"/>
      <c r="CG434" s="160"/>
      <c r="CH434" s="161"/>
      <c r="CI434" s="161"/>
      <c r="CJ434" s="161"/>
      <c r="CK434" s="161"/>
      <c r="CL434" s="161"/>
      <c r="CM434" s="161"/>
      <c r="CN434" s="161"/>
      <c r="CO434" s="161"/>
      <c r="CP434" s="161"/>
      <c r="CQ434" s="161"/>
      <c r="CR434" s="161"/>
      <c r="CS434" s="162"/>
      <c r="CT434" s="167"/>
      <c r="CU434" s="168"/>
      <c r="CV434" s="176"/>
      <c r="CW434" s="180"/>
      <c r="CX434" s="181"/>
      <c r="CY434" s="181"/>
      <c r="CZ434" s="181"/>
      <c r="DA434" s="181"/>
      <c r="DB434" s="181"/>
      <c r="DC434" s="181"/>
      <c r="DD434" s="181"/>
      <c r="DE434" s="181"/>
      <c r="DF434" s="181"/>
      <c r="DG434" s="181"/>
      <c r="DH434" s="181"/>
      <c r="DI434" s="181"/>
      <c r="DJ434" s="181"/>
      <c r="DK434" s="182"/>
      <c r="DL434" s="152"/>
      <c r="DM434" s="153"/>
      <c r="DN434" s="333"/>
      <c r="DO434" s="153"/>
      <c r="DP434" s="333"/>
      <c r="DQ434" s="153"/>
      <c r="DR434" s="333"/>
      <c r="DS434" s="153"/>
      <c r="DT434" s="333"/>
      <c r="DU434" s="334"/>
      <c r="DV434" s="174"/>
      <c r="DW434" s="160"/>
      <c r="DX434" s="161"/>
      <c r="DY434" s="161"/>
      <c r="DZ434" s="161"/>
      <c r="EA434" s="161"/>
      <c r="EB434" s="161"/>
      <c r="EC434" s="161"/>
      <c r="ED434" s="161"/>
      <c r="EE434" s="161"/>
      <c r="EF434" s="161"/>
      <c r="EG434" s="161"/>
      <c r="EH434" s="161"/>
      <c r="EI434" s="162"/>
      <c r="EJ434" s="167"/>
      <c r="EK434" s="168"/>
      <c r="EL434" s="176"/>
      <c r="EM434" s="180"/>
      <c r="EN434" s="181"/>
      <c r="EO434" s="181"/>
      <c r="EP434" s="181"/>
      <c r="EQ434" s="181"/>
      <c r="ER434" s="181"/>
      <c r="ES434" s="181"/>
      <c r="ET434" s="181"/>
      <c r="EU434" s="181"/>
      <c r="EV434" s="181"/>
      <c r="EW434" s="181"/>
      <c r="EX434" s="181"/>
      <c r="EY434" s="181"/>
      <c r="EZ434" s="181"/>
      <c r="FA434" s="182"/>
      <c r="FB434" s="152"/>
      <c r="FC434" s="153"/>
      <c r="FD434" s="333"/>
      <c r="FE434" s="153"/>
      <c r="FF434" s="333"/>
      <c r="FG434" s="153"/>
      <c r="FH434" s="333"/>
      <c r="FI434" s="153"/>
      <c r="FJ434" s="333"/>
      <c r="FK434" s="334"/>
      <c r="FL434" s="174"/>
      <c r="FM434" s="3"/>
      <c r="FN434" s="3"/>
    </row>
    <row r="435" spans="1:170" ht="11.25" customHeight="1" thickBot="1">
      <c r="A435" s="194"/>
      <c r="B435" s="195"/>
      <c r="C435" s="207"/>
      <c r="D435" s="203"/>
      <c r="E435" s="204"/>
      <c r="F435" s="203"/>
      <c r="G435" s="204"/>
      <c r="H435" s="203"/>
      <c r="I435" s="204"/>
      <c r="J435" s="203"/>
      <c r="K435" s="204"/>
      <c r="L435" s="203"/>
      <c r="M435" s="206"/>
      <c r="N435" s="69" t="str">
        <f>IF(CF443&lt;&gt;"",IF(CF443="W",IF(SUM(IF(D434&gt;D432,1,0),IF(F434&gt;F432,1,0),IF(H434&gt;H432,1,0),IF(J434&gt;J432,1,0),IF(L434&gt;L432,1,0))&lt;&gt;3,"E",""),""),"")</f>
        <v/>
      </c>
      <c r="O435" s="194"/>
      <c r="P435" s="195"/>
      <c r="Q435" s="207"/>
      <c r="R435" s="203"/>
      <c r="S435" s="204"/>
      <c r="T435" s="203"/>
      <c r="U435" s="204"/>
      <c r="V435" s="203"/>
      <c r="W435" s="204"/>
      <c r="X435" s="203"/>
      <c r="Y435" s="204"/>
      <c r="Z435" s="203"/>
      <c r="AA435" s="206"/>
      <c r="AB435" s="69" t="str">
        <f>IF(DV443&lt;&gt;"",IF(DV443="W",IF(SUM(IF(R434&gt;R432,1,0),IF(T434&gt;T432,1,0),IF(V434&gt;V432,1,0),IF(X434&gt;X432,1,0),IF(Z434&gt;Z432,1,0))&lt;&gt;3,"E",""),""),"")</f>
        <v/>
      </c>
      <c r="AC435" s="194"/>
      <c r="AD435" s="195"/>
      <c r="AE435" s="207"/>
      <c r="AF435" s="203"/>
      <c r="AG435" s="204"/>
      <c r="AH435" s="203"/>
      <c r="AI435" s="204"/>
      <c r="AJ435" s="203"/>
      <c r="AK435" s="204"/>
      <c r="AL435" s="203"/>
      <c r="AM435" s="204"/>
      <c r="AN435" s="203"/>
      <c r="AO435" s="206"/>
      <c r="AP435" s="69" t="str">
        <f>IF(FL443&lt;&gt;"",IF(FL443="W",IF(SUM(IF(AF434&gt;AF432,1,0),IF(AH434&gt;AH432,1,0),IF(AJ434&gt;AJ432,1,0),IF(AL434&gt;AL432,1,0),IF(AN434&gt;AN432,1,0))&lt;&gt;3,"E",""),""),"")</f>
        <v/>
      </c>
      <c r="AQ435" s="126"/>
      <c r="AR435" s="126"/>
      <c r="AS435" s="126"/>
      <c r="AT435" s="126"/>
      <c r="AU435" s="126"/>
      <c r="AV435" s="126"/>
      <c r="AW435" s="126"/>
      <c r="AX435" s="126"/>
      <c r="AY435" s="126"/>
      <c r="AZ435" s="126"/>
      <c r="BA435" s="126"/>
      <c r="BB435" s="126"/>
      <c r="BC435" s="126"/>
      <c r="BV435" s="169" t="str">
        <f>IF(CF431&lt;&gt;"",IF(AND(AND(BV431&gt;-1,BV433&gt;-1),OR(BV431&gt;10,BV433&gt;10),ABS(BV431-BV433)&gt;1,IF(OR(BV431&gt;11,BV433&gt;11),ABS(BV431-BV433)=2,TRUE),BV431=INT(BV431),BV433=INT(BV433)),"","Error"),"")</f>
        <v/>
      </c>
      <c r="BW435" s="169"/>
      <c r="BX435" s="169" t="str">
        <f>IF(CF431&lt;&gt;"",IF(AND(AND(BX431&gt;-1,BX433&gt;-1),OR(BX431&gt;10,BX433&gt;10),ABS(BX431-BX433)&gt;1,IF(OR(BX431&gt;11,BX433&gt;11),ABS(BX431-BX433)=2,TRUE),BX431=INT(BX431),BX433=INT(BX433)),"","Error"),"")</f>
        <v/>
      </c>
      <c r="BY435" s="169"/>
      <c r="BZ435" s="169" t="str">
        <f>IF(CF431&lt;&gt;"",IF(AND(AND(BZ431&gt;-1,BZ433&gt;-1),OR(BZ431&gt;10,BZ433&gt;10),ABS(BZ431-BZ433)&gt;1,IF(OR(BZ431&gt;11,BZ433&gt;11),ABS(BZ431-BZ433)=2,TRUE),BZ431=INT(BZ431),BZ433=INT(BZ433)),"","Error"),"")</f>
        <v/>
      </c>
      <c r="CA435" s="169"/>
      <c r="CB435" s="169" t="str">
        <f>IF(AND(CF431&lt;&gt;"",CB431&lt;&gt;""),IF(AND(AND(CB431&gt;-1,CB433&gt;-1),OR(CB431&gt;10,CB433&gt;10),ABS(CB431-CB433)&gt;1,IF(OR(CB431&gt;11,CB433&gt;11),ABS(CB431-CB433)=2,TRUE),CB431=INT(CB431),CB433=INT(CB433)),"","Error"),"")</f>
        <v/>
      </c>
      <c r="CC435" s="169"/>
      <c r="CD435" s="169" t="str">
        <f>IF(AND(CF431&lt;&gt;"",CD431&lt;&gt;""),IF(AND(AND(CD431&gt;-1,CD433&gt;-1),OR(CD431&gt;10,CD433&gt;10),ABS(CD431-CD433)&gt;1,IF(OR(CD431&gt;11,CD433&gt;11),ABS(CD431-CD433)=2,TRUE),CD431=INT(CD431),CD433=INT(CD433)),"","Error"),"")</f>
        <v/>
      </c>
      <c r="CE435" s="169"/>
      <c r="CF435" s="3"/>
      <c r="CG435" s="126"/>
      <c r="CH435" s="126"/>
      <c r="CI435" s="126"/>
      <c r="CJ435" s="126"/>
      <c r="CK435" s="126"/>
      <c r="CL435" s="126"/>
      <c r="CM435" s="126"/>
      <c r="CN435" s="126"/>
      <c r="CO435" s="126"/>
      <c r="CP435" s="126"/>
      <c r="CQ435" s="126"/>
      <c r="CR435" s="126"/>
      <c r="CS435" s="126"/>
      <c r="DL435" s="169" t="str">
        <f>IF(DV431&lt;&gt;"",IF(AND(AND(DL431&gt;-1,DL433&gt;-1),OR(DL431&gt;10,DL433&gt;10),ABS(DL431-DL433)&gt;1,IF(OR(DL431&gt;11,DL433&gt;11),ABS(DL431-DL433)=2,TRUE),DL431=INT(DL431),DL433=INT(DL433)),"","Error"),"")</f>
        <v/>
      </c>
      <c r="DM435" s="169"/>
      <c r="DN435" s="169" t="str">
        <f>IF(DV431&lt;&gt;"",IF(AND(AND(DN431&gt;-1,DN433&gt;-1),OR(DN431&gt;10,DN433&gt;10),ABS(DN431-DN433)&gt;1,IF(OR(DN431&gt;11,DN433&gt;11),ABS(DN431-DN433)=2,TRUE),DN431=INT(DN431),DN433=INT(DN433)),"","Error"),"")</f>
        <v/>
      </c>
      <c r="DO435" s="169"/>
      <c r="DP435" s="169" t="str">
        <f>IF(DV431&lt;&gt;"",IF(AND(AND(DP431&gt;-1,DP433&gt;-1),OR(DP431&gt;10,DP433&gt;10),ABS(DP431-DP433)&gt;1,IF(OR(DP431&gt;11,DP433&gt;11),ABS(DP431-DP433)=2,TRUE),DP431=INT(DP431),DP433=INT(DP433)),"","Error"),"")</f>
        <v/>
      </c>
      <c r="DQ435" s="169"/>
      <c r="DR435" s="169" t="str">
        <f>IF(AND(DV431&lt;&gt;"",DR431&lt;&gt;""),IF(AND(AND(DR431&gt;-1,DR433&gt;-1),OR(DR431&gt;10,DR433&gt;10),ABS(DR431-DR433)&gt;1,IF(OR(DR431&gt;11,DR433&gt;11),ABS(DR431-DR433)=2,TRUE),DR431=INT(DR431),DR433=INT(DR433)),"","Error"),"")</f>
        <v/>
      </c>
      <c r="DS435" s="169"/>
      <c r="DT435" s="169" t="str">
        <f>IF(AND(DV431&lt;&gt;"",DT431&lt;&gt;""),IF(AND(AND(DT431&gt;-1,DT433&gt;-1),OR(DT431&gt;10,DT433&gt;10),ABS(DT431-DT433)&gt;1,IF(OR(DT431&gt;11,DT433&gt;11),ABS(DT431-DT433)=2,TRUE),DT431=INT(DT431),DT433=INT(DT433)),"","Error"),"")</f>
        <v/>
      </c>
      <c r="DU435" s="169"/>
      <c r="DV435" s="3"/>
      <c r="DW435" s="126"/>
      <c r="DX435" s="126"/>
      <c r="DY435" s="126"/>
      <c r="DZ435" s="126"/>
      <c r="EA435" s="126"/>
      <c r="EB435" s="126"/>
      <c r="EC435" s="126"/>
      <c r="ED435" s="126"/>
      <c r="EE435" s="126"/>
      <c r="EF435" s="126"/>
      <c r="EG435" s="126"/>
      <c r="EH435" s="126"/>
      <c r="EI435" s="126"/>
      <c r="FB435" s="169" t="str">
        <f>IF(FL431&lt;&gt;"",IF(AND(AND(FB431&gt;-1,FB433&gt;-1),OR(FB431&gt;10,FB433&gt;10),ABS(FB431-FB433)&gt;1,IF(OR(FB431&gt;11,FB433&gt;11),ABS(FB431-FB433)=2,TRUE),FB431=INT(FB431),FB433=INT(FB433)),"","Error"),"")</f>
        <v/>
      </c>
      <c r="FC435" s="169"/>
      <c r="FD435" s="169" t="str">
        <f>IF(FL431&lt;&gt;"",IF(AND(AND(FD431&gt;-1,FD433&gt;-1),OR(FD431&gt;10,FD433&gt;10),ABS(FD431-FD433)&gt;1,IF(OR(FD431&gt;11,FD433&gt;11),ABS(FD431-FD433)=2,TRUE),FD431=INT(FD431),FD433=INT(FD433)),"","Error"),"")</f>
        <v/>
      </c>
      <c r="FE435" s="169"/>
      <c r="FF435" s="169" t="str">
        <f>IF(FL431&lt;&gt;"",IF(AND(AND(FF431&gt;-1,FF433&gt;-1),OR(FF431&gt;10,FF433&gt;10),ABS(FF431-FF433)&gt;1,IF(OR(FF431&gt;11,FF433&gt;11),ABS(FF431-FF433)=2,TRUE),FF431=INT(FF431),FF433=INT(FF433)),"","Error"),"")</f>
        <v/>
      </c>
      <c r="FG435" s="169"/>
      <c r="FH435" s="169" t="str">
        <f>IF(AND(FL431&lt;&gt;"",FH431&lt;&gt;""),IF(AND(AND(FH431&gt;-1,FH433&gt;-1),OR(FH431&gt;10,FH433&gt;10),ABS(FH431-FH433)&gt;1,IF(OR(FH431&gt;11,FH433&gt;11),ABS(FH431-FH433)=2,TRUE),FH431=INT(FH431),FH433=INT(FH433)),"","Error"),"")</f>
        <v/>
      </c>
      <c r="FI435" s="169"/>
      <c r="FJ435" s="169" t="str">
        <f>IF(AND(FL431&lt;&gt;"",FJ431&lt;&gt;""),IF(AND(AND(FJ431&gt;-1,FJ433&gt;-1),OR(FJ431&gt;10,FJ433&gt;10),ABS(FJ431-FJ433)&gt;1,IF(OR(FJ431&gt;11,FJ433&gt;11),ABS(FJ431-FJ433)=2,TRUE),FJ431=INT(FJ431),FJ433=INT(FJ433)),"","Error"),"")</f>
        <v/>
      </c>
      <c r="FK435" s="169"/>
      <c r="FL435" s="3"/>
      <c r="FM435" s="3"/>
      <c r="FN435" s="3"/>
    </row>
    <row r="436" spans="1:170" ht="11.25" customHeight="1">
      <c r="A436" s="170">
        <v>7</v>
      </c>
      <c r="B436" s="191"/>
      <c r="C436" s="183" t="str">
        <f>IF($D393="1P","A","A")</f>
        <v>A</v>
      </c>
      <c r="D436" s="197"/>
      <c r="E436" s="198"/>
      <c r="F436" s="197"/>
      <c r="G436" s="198"/>
      <c r="H436" s="197"/>
      <c r="I436" s="198"/>
      <c r="J436" s="197"/>
      <c r="K436" s="198"/>
      <c r="L436" s="197"/>
      <c r="M436" s="208"/>
      <c r="N436" s="69" t="str">
        <f>IF(CF451&lt;&gt;"",IF(CF451="W",IF(SUM(IF(D436&gt;D438,1,0),IF(F436&gt;F438,1,0),IF(H436&gt;H438,1,0),IF(J436&gt;J438,1,0),IF(L436&gt;L438,1,0))&lt;&gt;3,"E",""),""),"")</f>
        <v/>
      </c>
      <c r="O436" s="170">
        <v>14</v>
      </c>
      <c r="P436" s="191"/>
      <c r="Q436" s="183" t="str">
        <f>IF($D393="1P","C","B")</f>
        <v>B</v>
      </c>
      <c r="R436" s="197"/>
      <c r="S436" s="198"/>
      <c r="T436" s="197"/>
      <c r="U436" s="198"/>
      <c r="V436" s="197"/>
      <c r="W436" s="198"/>
      <c r="X436" s="197"/>
      <c r="Y436" s="198"/>
      <c r="Z436" s="197"/>
      <c r="AA436" s="208"/>
      <c r="AB436" s="69" t="str">
        <f>IF(DV451&lt;&gt;"",IF(DV451="W",IF(SUM(IF(R436&gt;R438,1,0),IF(T436&gt;T438,1,0),IF(V436&gt;V438,1,0),IF(X436&gt;X438,1,0),IF(Z436&gt;Z438,1,0))&lt;&gt;3,"E",""),""),"")</f>
        <v/>
      </c>
      <c r="AC436" s="170">
        <v>21</v>
      </c>
      <c r="AD436" s="191"/>
      <c r="AE436" s="183" t="str">
        <f>IF($D393="1P","E","B")</f>
        <v>B</v>
      </c>
      <c r="AF436" s="197"/>
      <c r="AG436" s="198"/>
      <c r="AH436" s="197"/>
      <c r="AI436" s="198"/>
      <c r="AJ436" s="197"/>
      <c r="AK436" s="198"/>
      <c r="AL436" s="197"/>
      <c r="AM436" s="198"/>
      <c r="AN436" s="197"/>
      <c r="AO436" s="208"/>
      <c r="AP436" s="69" t="str">
        <f>IF(FL451&lt;&gt;"",IF(FL451="W",IF(SUM(IF(AF436&gt;AF438,1,0),IF(AH436&gt;AH438,1,0),IF(AJ436&gt;AJ438,1,0),IF(AL436&gt;AL438,1,0),IF(AN436&gt;AN438,1,0))&lt;&gt;3,"E",""),""),"")</f>
        <v/>
      </c>
      <c r="AQ436" s="126"/>
      <c r="AR436" s="126"/>
      <c r="AS436" s="126"/>
      <c r="AT436" s="126"/>
      <c r="AU436" s="126"/>
      <c r="AV436" s="126"/>
      <c r="AW436" s="126"/>
      <c r="AX436" s="126"/>
      <c r="AY436" s="126"/>
      <c r="AZ436" s="126"/>
      <c r="BA436" s="126"/>
      <c r="BB436" s="126"/>
      <c r="BC436" s="126"/>
      <c r="CF436" s="3"/>
      <c r="CG436" s="126"/>
      <c r="CH436" s="126"/>
      <c r="CI436" s="126"/>
      <c r="CJ436" s="126"/>
      <c r="CK436" s="126"/>
      <c r="CL436" s="126"/>
      <c r="CM436" s="126"/>
      <c r="CN436" s="126"/>
      <c r="CO436" s="126"/>
      <c r="CP436" s="126"/>
      <c r="CQ436" s="126"/>
      <c r="CR436" s="126"/>
      <c r="CS436" s="126"/>
      <c r="DV436" s="3"/>
      <c r="DW436" s="126"/>
      <c r="DX436" s="126"/>
      <c r="DY436" s="126"/>
      <c r="DZ436" s="126"/>
      <c r="EA436" s="126"/>
      <c r="EB436" s="126"/>
      <c r="EC436" s="126"/>
      <c r="ED436" s="126"/>
      <c r="EE436" s="126"/>
      <c r="EF436" s="126"/>
      <c r="EG436" s="126"/>
      <c r="EH436" s="126"/>
      <c r="EI436" s="126"/>
      <c r="FL436" s="3"/>
      <c r="FM436" s="3"/>
      <c r="FN436" s="3"/>
    </row>
    <row r="437" spans="1:170" ht="11.25" customHeight="1">
      <c r="A437" s="192"/>
      <c r="B437" s="193"/>
      <c r="C437" s="196"/>
      <c r="D437" s="199"/>
      <c r="E437" s="200"/>
      <c r="F437" s="199"/>
      <c r="G437" s="200"/>
      <c r="H437" s="199"/>
      <c r="I437" s="200"/>
      <c r="J437" s="199"/>
      <c r="K437" s="200"/>
      <c r="L437" s="199"/>
      <c r="M437" s="209"/>
      <c r="N437" s="69" t="str">
        <f>IF(CF451&lt;&gt;"",IF(ISERROR(AND(BV455="",BX455="",BZ455="",CB455="",CD455="")),"E",IF(AND(BV455="",BX455="",BZ455="",CB455="",CD455=""),"","E")),"")</f>
        <v/>
      </c>
      <c r="O437" s="192"/>
      <c r="P437" s="193"/>
      <c r="Q437" s="196"/>
      <c r="R437" s="199"/>
      <c r="S437" s="200"/>
      <c r="T437" s="199"/>
      <c r="U437" s="200"/>
      <c r="V437" s="199"/>
      <c r="W437" s="200"/>
      <c r="X437" s="199"/>
      <c r="Y437" s="200"/>
      <c r="Z437" s="199"/>
      <c r="AA437" s="209"/>
      <c r="AB437" s="69" t="str">
        <f>IF(DV451&lt;&gt;"",IF(ISERROR(AND(DL455="",DN455="",DP455="",DQ455="",DT455="")),"E",IF(AND(DL455="",DN455="",DP455="",DR455="",DT455=""),"","E")),"")</f>
        <v/>
      </c>
      <c r="AC437" s="192"/>
      <c r="AD437" s="193"/>
      <c r="AE437" s="196"/>
      <c r="AF437" s="199"/>
      <c r="AG437" s="200"/>
      <c r="AH437" s="199"/>
      <c r="AI437" s="200"/>
      <c r="AJ437" s="199"/>
      <c r="AK437" s="200"/>
      <c r="AL437" s="199"/>
      <c r="AM437" s="200"/>
      <c r="AN437" s="199"/>
      <c r="AO437" s="209"/>
      <c r="AP437" s="69" t="str">
        <f>IF(FL451&lt;&gt;"",IF(ISERROR(AND(FB455="",FD455="",FF455="",FH455="",FJ455="")),"E",IF(AND(FB455="",FD455="",FF455="",FH455="",FJ455=""),"","E")),"")</f>
        <v/>
      </c>
      <c r="AQ437" s="127"/>
      <c r="AR437" s="127"/>
      <c r="AS437" s="127"/>
      <c r="AT437" s="127"/>
      <c r="AU437" s="127"/>
      <c r="AV437" s="127"/>
      <c r="AW437" s="127"/>
      <c r="AX437" s="127"/>
      <c r="AY437" s="127"/>
      <c r="AZ437" s="127"/>
      <c r="BA437" s="127"/>
      <c r="BB437" s="127"/>
      <c r="BC437" s="127"/>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3"/>
      <c r="CG437" s="127"/>
      <c r="CH437" s="127"/>
      <c r="CI437" s="127"/>
      <c r="CJ437" s="127"/>
      <c r="CK437" s="127"/>
      <c r="CL437" s="127"/>
      <c r="CM437" s="127"/>
      <c r="CN437" s="127"/>
      <c r="CO437" s="127"/>
      <c r="CP437" s="127"/>
      <c r="CQ437" s="127"/>
      <c r="CR437" s="127"/>
      <c r="CS437" s="127"/>
      <c r="CT437" s="40"/>
      <c r="CU437" s="40"/>
      <c r="CV437" s="40"/>
      <c r="CW437" s="40"/>
      <c r="CX437" s="40"/>
      <c r="CY437" s="40"/>
      <c r="CZ437" s="40"/>
      <c r="DA437" s="40"/>
      <c r="DB437" s="40"/>
      <c r="DC437" s="40"/>
      <c r="DD437" s="40"/>
      <c r="DE437" s="40"/>
      <c r="DF437" s="40"/>
      <c r="DG437" s="40"/>
      <c r="DH437" s="40"/>
      <c r="DI437" s="40"/>
      <c r="DJ437" s="40"/>
      <c r="DK437" s="40"/>
      <c r="DL437" s="40"/>
      <c r="DM437" s="40"/>
      <c r="DN437" s="40"/>
      <c r="DO437" s="40"/>
      <c r="DP437" s="40"/>
      <c r="DQ437" s="40"/>
      <c r="DR437" s="40"/>
      <c r="DS437" s="40"/>
      <c r="DT437" s="40"/>
      <c r="DU437" s="40"/>
      <c r="DV437" s="3"/>
      <c r="DW437" s="127"/>
      <c r="DX437" s="127"/>
      <c r="DY437" s="127"/>
      <c r="DZ437" s="127"/>
      <c r="EA437" s="127"/>
      <c r="EB437" s="127"/>
      <c r="EC437" s="127"/>
      <c r="ED437" s="127"/>
      <c r="EE437" s="127"/>
      <c r="EF437" s="127"/>
      <c r="EG437" s="127"/>
      <c r="EH437" s="127"/>
      <c r="EI437" s="127"/>
      <c r="EJ437" s="40"/>
      <c r="EK437" s="40"/>
      <c r="EL437" s="40"/>
      <c r="EM437" s="40"/>
      <c r="EN437" s="40"/>
      <c r="EO437" s="40"/>
      <c r="EP437" s="40"/>
      <c r="EQ437" s="40"/>
      <c r="ER437" s="40"/>
      <c r="ES437" s="40"/>
      <c r="ET437" s="40"/>
      <c r="EU437" s="40"/>
      <c r="EV437" s="40"/>
      <c r="EW437" s="40"/>
      <c r="EX437" s="40"/>
      <c r="EY437" s="40"/>
      <c r="EZ437" s="40"/>
      <c r="FA437" s="40"/>
      <c r="FB437" s="40"/>
      <c r="FC437" s="40"/>
      <c r="FD437" s="40"/>
      <c r="FE437" s="40"/>
      <c r="FF437" s="40"/>
      <c r="FG437" s="40"/>
      <c r="FH437" s="40"/>
      <c r="FI437" s="40"/>
      <c r="FJ437" s="40"/>
      <c r="FK437" s="40"/>
      <c r="FL437" s="3"/>
      <c r="FM437" s="3"/>
      <c r="FN437" s="3"/>
    </row>
    <row r="438" spans="1:170" ht="11.25" customHeight="1">
      <c r="A438" s="192"/>
      <c r="B438" s="193"/>
      <c r="C438" s="175" t="str">
        <f>IF($D393="1P","F","E")</f>
        <v>E</v>
      </c>
      <c r="D438" s="201"/>
      <c r="E438" s="202"/>
      <c r="F438" s="201"/>
      <c r="G438" s="202"/>
      <c r="H438" s="201"/>
      <c r="I438" s="202"/>
      <c r="J438" s="201"/>
      <c r="K438" s="202"/>
      <c r="L438" s="201"/>
      <c r="M438" s="205"/>
      <c r="N438" s="69" t="str">
        <f>IF(CF451&lt;&gt;"",IF(ISERROR(AND(BV455="",BX455="",BZ455="",CB455="",CD455="")),"E",IF(AND(BV455="",BX455="",BZ455="",CB455="",CD455=""),"","E")),"")</f>
        <v/>
      </c>
      <c r="O438" s="192"/>
      <c r="P438" s="193"/>
      <c r="Q438" s="175" t="str">
        <f>IF($D393="1P","E","D")</f>
        <v>D</v>
      </c>
      <c r="R438" s="201"/>
      <c r="S438" s="202"/>
      <c r="T438" s="201"/>
      <c r="U438" s="202"/>
      <c r="V438" s="201"/>
      <c r="W438" s="202"/>
      <c r="X438" s="201"/>
      <c r="Y438" s="202"/>
      <c r="Z438" s="201"/>
      <c r="AA438" s="205"/>
      <c r="AB438" s="69" t="str">
        <f>IF(DV451&lt;&gt;"",IF(ISERROR(AND(DL455="",DN455="",DP455="",DQ455="",DT455="")),"E",IF(AND(DL455="",DN455="",DP455="",DR455="",DT455=""),"","E")),"")</f>
        <v/>
      </c>
      <c r="AC438" s="192"/>
      <c r="AD438" s="193"/>
      <c r="AE438" s="175" t="str">
        <f>IF($D393="1P","F","C")</f>
        <v>C</v>
      </c>
      <c r="AF438" s="201"/>
      <c r="AG438" s="202"/>
      <c r="AH438" s="201"/>
      <c r="AI438" s="202"/>
      <c r="AJ438" s="201"/>
      <c r="AK438" s="202"/>
      <c r="AL438" s="201"/>
      <c r="AM438" s="202"/>
      <c r="AN438" s="201"/>
      <c r="AO438" s="205"/>
      <c r="AP438" s="69" t="str">
        <f>IF(FL451&lt;&gt;"",IF(ISERROR(AND(FB455="",FD455="",FF455="",FH455="",FJ455="")),"E",IF(AND(FB455="",FD455="",FF455="",FH455="",FJ455=""),"","E")),"")</f>
        <v/>
      </c>
      <c r="AQ438" s="128"/>
      <c r="AR438" s="128"/>
      <c r="AS438" s="128"/>
      <c r="AT438" s="128"/>
      <c r="AU438" s="128"/>
      <c r="AV438" s="128"/>
      <c r="AW438" s="128"/>
      <c r="AX438" s="128"/>
      <c r="AY438" s="128"/>
      <c r="AZ438" s="128"/>
      <c r="BA438" s="128"/>
      <c r="BB438" s="128"/>
      <c r="BC438" s="128"/>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3"/>
      <c r="CG438" s="128"/>
      <c r="CH438" s="128"/>
      <c r="CI438" s="128"/>
      <c r="CJ438" s="128"/>
      <c r="CK438" s="128"/>
      <c r="CL438" s="128"/>
      <c r="CM438" s="128"/>
      <c r="CN438" s="128"/>
      <c r="CO438" s="128"/>
      <c r="CP438" s="128"/>
      <c r="CQ438" s="128"/>
      <c r="CR438" s="128"/>
      <c r="CS438" s="128"/>
      <c r="CT438" s="41"/>
      <c r="CU438" s="41"/>
      <c r="CV438" s="41"/>
      <c r="CW438" s="41"/>
      <c r="CX438" s="41"/>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3"/>
      <c r="DW438" s="128"/>
      <c r="DX438" s="128"/>
      <c r="DY438" s="128"/>
      <c r="DZ438" s="128"/>
      <c r="EA438" s="128"/>
      <c r="EB438" s="128"/>
      <c r="EC438" s="128"/>
      <c r="ED438" s="128"/>
      <c r="EE438" s="128"/>
      <c r="EF438" s="128"/>
      <c r="EG438" s="128"/>
      <c r="EH438" s="128"/>
      <c r="EI438" s="128"/>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1"/>
      <c r="FF438" s="41"/>
      <c r="FG438" s="41"/>
      <c r="FH438" s="41"/>
      <c r="FI438" s="41"/>
      <c r="FJ438" s="41"/>
      <c r="FK438" s="41"/>
      <c r="FL438" s="3"/>
      <c r="FM438" s="3"/>
      <c r="FN438" s="3"/>
    </row>
    <row r="439" spans="1:170" ht="11.25" customHeight="1" thickBot="1">
      <c r="A439" s="194"/>
      <c r="B439" s="195"/>
      <c r="C439" s="207"/>
      <c r="D439" s="203"/>
      <c r="E439" s="204"/>
      <c r="F439" s="203"/>
      <c r="G439" s="204"/>
      <c r="H439" s="203"/>
      <c r="I439" s="204"/>
      <c r="J439" s="203"/>
      <c r="K439" s="204"/>
      <c r="L439" s="203"/>
      <c r="M439" s="206"/>
      <c r="N439" s="69" t="str">
        <f>IF(CF453&lt;&gt;"",IF(CF453="W",IF(SUM(IF(D438&gt;D436,1,0),IF(F438&gt;F436,1,0),IF(H438&gt;H436,1,0),IF(J438&gt;J436,1,0),IF(L438&gt;L436,1,0))&lt;&gt;3,"E",""),""),"")</f>
        <v/>
      </c>
      <c r="O439" s="194"/>
      <c r="P439" s="195"/>
      <c r="Q439" s="207"/>
      <c r="R439" s="203"/>
      <c r="S439" s="204"/>
      <c r="T439" s="203"/>
      <c r="U439" s="204"/>
      <c r="V439" s="203"/>
      <c r="W439" s="204"/>
      <c r="X439" s="203"/>
      <c r="Y439" s="204"/>
      <c r="Z439" s="203"/>
      <c r="AA439" s="206"/>
      <c r="AB439" s="69" t="str">
        <f>IF(DV453&lt;&gt;"",IF(DV453="W",IF(SUM(IF(R438&gt;R436,1,0),IF(T438&gt;T436,1,0),IF(V438&gt;V436,1,0),IF(X438&gt;X436,1,0),IF(Z438&gt;Z436,1,0))&lt;&gt;3,"E",""),""),"")</f>
        <v/>
      </c>
      <c r="AC439" s="194"/>
      <c r="AD439" s="195"/>
      <c r="AE439" s="207"/>
      <c r="AF439" s="203"/>
      <c r="AG439" s="204"/>
      <c r="AH439" s="203"/>
      <c r="AI439" s="204"/>
      <c r="AJ439" s="203"/>
      <c r="AK439" s="204"/>
      <c r="AL439" s="203"/>
      <c r="AM439" s="204"/>
      <c r="AN439" s="203"/>
      <c r="AO439" s="206"/>
      <c r="AP439" s="69" t="str">
        <f>IF(FL453&lt;&gt;"",IF(FL453="W",IF(SUM(IF(AF438&gt;AF436,1,0),IF(AH438&gt;AH436,1,0),IF(AJ438&gt;AJ436,1,0),IF(AL438&gt;AL436,1,0),IF(AN438&gt;AN436,1,0))&lt;&gt;3,"E",""),""),"")</f>
        <v/>
      </c>
      <c r="AQ439" s="126"/>
      <c r="AR439" s="126"/>
      <c r="AS439" s="126"/>
      <c r="AT439" s="126"/>
      <c r="AU439" s="126"/>
      <c r="AV439" s="126"/>
      <c r="AW439" s="126"/>
      <c r="AX439" s="126"/>
      <c r="AY439" s="126"/>
      <c r="AZ439" s="126"/>
      <c r="BA439" s="126"/>
      <c r="BB439" s="126"/>
      <c r="BC439" s="126"/>
      <c r="CF439" s="3"/>
      <c r="CG439" s="126"/>
      <c r="CH439" s="126"/>
      <c r="CI439" s="126"/>
      <c r="CJ439" s="126"/>
      <c r="CK439" s="126"/>
      <c r="CL439" s="126"/>
      <c r="CM439" s="126"/>
      <c r="CN439" s="126"/>
      <c r="CO439" s="126"/>
      <c r="CP439" s="126"/>
      <c r="CQ439" s="126"/>
      <c r="CR439" s="126"/>
      <c r="CS439" s="126"/>
      <c r="DV439" s="3"/>
      <c r="DW439" s="126"/>
      <c r="DX439" s="126"/>
      <c r="DY439" s="126"/>
      <c r="DZ439" s="126"/>
      <c r="EA439" s="126"/>
      <c r="EB439" s="126"/>
      <c r="EC439" s="126"/>
      <c r="ED439" s="126"/>
      <c r="EE439" s="126"/>
      <c r="EF439" s="126"/>
      <c r="EG439" s="126"/>
      <c r="EH439" s="126"/>
      <c r="EI439" s="126"/>
      <c r="FL439" s="3"/>
      <c r="FM439" s="3"/>
      <c r="FN439" s="3"/>
    </row>
    <row r="440" spans="1:170" ht="11.25" customHeight="1" thickBot="1">
      <c r="A440" s="3"/>
      <c r="B440" s="3"/>
      <c r="C440" s="3"/>
      <c r="D440" s="3"/>
      <c r="E440" s="3"/>
      <c r="F440" s="3"/>
      <c r="G440" s="3"/>
      <c r="H440" s="3"/>
      <c r="I440" s="3"/>
      <c r="J440" s="3"/>
      <c r="K440" s="3"/>
      <c r="L440" s="3"/>
      <c r="M440" s="3"/>
      <c r="N440" s="3"/>
      <c r="O440" s="3"/>
      <c r="P440" s="3"/>
      <c r="Q440" s="3"/>
      <c r="R440" s="3"/>
      <c r="S440" s="3"/>
      <c r="T440" s="3"/>
      <c r="U440" s="3"/>
      <c r="V440" s="3"/>
      <c r="W440" s="3"/>
      <c r="X440" s="43"/>
      <c r="Y440" s="43"/>
      <c r="Z440" s="43"/>
      <c r="AA440" s="43"/>
      <c r="AB440" s="43"/>
      <c r="AC440" s="43"/>
      <c r="AD440" s="43"/>
      <c r="AE440" s="43"/>
      <c r="AF440" s="43"/>
      <c r="AG440" s="43"/>
      <c r="AH440" s="43"/>
      <c r="AI440" s="43"/>
      <c r="AJ440" s="43"/>
      <c r="AK440" s="43"/>
      <c r="AL440" s="43"/>
      <c r="AM440" s="43"/>
      <c r="AN440" s="3"/>
      <c r="AO440" s="3"/>
      <c r="AP440" s="3"/>
      <c r="AQ440" s="127"/>
      <c r="AR440" s="127"/>
      <c r="AS440" s="127"/>
      <c r="AT440" s="127"/>
      <c r="AU440" s="127"/>
      <c r="AV440" s="127"/>
      <c r="AW440" s="127"/>
      <c r="AX440" s="127"/>
      <c r="AY440" s="127"/>
      <c r="AZ440" s="127"/>
      <c r="BA440" s="127"/>
      <c r="BB440" s="127"/>
      <c r="BC440" s="127"/>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3"/>
      <c r="CG440" s="127"/>
      <c r="CH440" s="127"/>
      <c r="CI440" s="127"/>
      <c r="CJ440" s="127"/>
      <c r="CK440" s="127"/>
      <c r="CL440" s="127"/>
      <c r="CM440" s="127"/>
      <c r="CN440" s="127"/>
      <c r="CO440" s="127"/>
      <c r="CP440" s="127"/>
      <c r="CQ440" s="127"/>
      <c r="CR440" s="127"/>
      <c r="CS440" s="127"/>
      <c r="CT440" s="40"/>
      <c r="CU440" s="40"/>
      <c r="CV440" s="40"/>
      <c r="CW440" s="40"/>
      <c r="CX440" s="40"/>
      <c r="CY440" s="40"/>
      <c r="CZ440" s="40"/>
      <c r="DA440" s="40"/>
      <c r="DB440" s="40"/>
      <c r="DC440" s="40"/>
      <c r="DD440" s="40"/>
      <c r="DE440" s="40"/>
      <c r="DF440" s="40"/>
      <c r="DG440" s="40"/>
      <c r="DH440" s="40"/>
      <c r="DI440" s="40"/>
      <c r="DJ440" s="40"/>
      <c r="DK440" s="40"/>
      <c r="DL440" s="40"/>
      <c r="DM440" s="40"/>
      <c r="DN440" s="40"/>
      <c r="DO440" s="40"/>
      <c r="DP440" s="40"/>
      <c r="DQ440" s="40"/>
      <c r="DR440" s="40"/>
      <c r="DS440" s="40"/>
      <c r="DT440" s="40"/>
      <c r="DU440" s="40"/>
      <c r="DV440" s="3"/>
      <c r="DW440" s="127"/>
      <c r="DX440" s="127"/>
      <c r="DY440" s="127"/>
      <c r="DZ440" s="127"/>
      <c r="EA440" s="127"/>
      <c r="EB440" s="127"/>
      <c r="EC440" s="127"/>
      <c r="ED440" s="127"/>
      <c r="EE440" s="127"/>
      <c r="EF440" s="127"/>
      <c r="EG440" s="127"/>
      <c r="EH440" s="127"/>
      <c r="EI440" s="127"/>
      <c r="EJ440" s="40"/>
      <c r="EK440" s="40"/>
      <c r="EL440" s="40"/>
      <c r="EM440" s="40"/>
      <c r="EN440" s="40"/>
      <c r="EO440" s="40"/>
      <c r="EP440" s="40"/>
      <c r="EQ440" s="40"/>
      <c r="ER440" s="40"/>
      <c r="ES440" s="40"/>
      <c r="ET440" s="40"/>
      <c r="EU440" s="40"/>
      <c r="EV440" s="40"/>
      <c r="EW440" s="40"/>
      <c r="EX440" s="40"/>
      <c r="EY440" s="40"/>
      <c r="EZ440" s="40"/>
      <c r="FA440" s="40"/>
      <c r="FB440" s="40"/>
      <c r="FC440" s="40"/>
      <c r="FD440" s="40"/>
      <c r="FE440" s="40"/>
      <c r="FF440" s="40"/>
      <c r="FG440" s="40"/>
      <c r="FH440" s="40"/>
      <c r="FI440" s="40"/>
      <c r="FJ440" s="40"/>
      <c r="FK440" s="40"/>
      <c r="FL440" s="3"/>
      <c r="FM440" s="3"/>
      <c r="FN440" s="3"/>
    </row>
    <row r="441" spans="1:170" ht="11.25" customHeight="1">
      <c r="A441" s="42"/>
      <c r="B441" s="42"/>
      <c r="C441" s="42"/>
      <c r="D441" s="42"/>
      <c r="E441" s="42"/>
      <c r="F441" s="43"/>
      <c r="G441" s="43"/>
      <c r="H441" s="43"/>
      <c r="I441" s="43"/>
      <c r="J441" s="43"/>
      <c r="K441" s="43"/>
      <c r="L441" s="43"/>
      <c r="M441" s="43"/>
      <c r="N441" s="43"/>
      <c r="O441" s="43"/>
      <c r="P441" s="43"/>
      <c r="Q441" s="43"/>
      <c r="R441" s="43"/>
      <c r="S441" s="43"/>
      <c r="T441" s="43"/>
      <c r="U441" s="43"/>
      <c r="V441" s="43"/>
      <c r="W441" s="43"/>
      <c r="AA441" s="42"/>
      <c r="AB441" s="42"/>
      <c r="AI441" s="42"/>
      <c r="AJ441" s="42"/>
      <c r="AN441" s="3"/>
      <c r="AO441" s="3"/>
      <c r="AP441" s="3"/>
      <c r="AQ441" s="154" t="str">
        <f>CONCATENATE($A395," ",$D395,","," ",$F393)</f>
        <v>Group: 7, Men's Singles</v>
      </c>
      <c r="AR441" s="155"/>
      <c r="AS441" s="155"/>
      <c r="AT441" s="155"/>
      <c r="AU441" s="155"/>
      <c r="AV441" s="155"/>
      <c r="AW441" s="155"/>
      <c r="AX441" s="155"/>
      <c r="AY441" s="155"/>
      <c r="AZ441" s="155"/>
      <c r="BA441" s="155"/>
      <c r="BB441" s="155"/>
      <c r="BC441" s="156"/>
      <c r="BD441" s="163">
        <f>A432</f>
        <v>6</v>
      </c>
      <c r="BE441" s="164"/>
      <c r="BF441" s="183" t="str">
        <f>C432</f>
        <v>C</v>
      </c>
      <c r="BG441" s="185" t="str">
        <f>IF(VLOOKUP($BF441,$A397:$C409,3,FALSE)=0,"",CONCATENATE(VLOOKUP(VLOOKUP($BF441,$A397:$C409,3,FALSE),Players!$C:$G,4,FALSE)," ",VLOOKUP($BF441,$A397:$C409,3,FALSE)," ",IF(ISERROR(VLOOKUP(VLOOKUP($BF441,$A397:$C409,3,FALSE),Players!$C:$G,5,FALSE)),"()",CONCATENATE("(",VLOOKUP(VLOOKUP($BF441,$A397:$C409,3,FALSE),Players!$C:$G,5,FALSE),")"))))</f>
        <v/>
      </c>
      <c r="BH441" s="186"/>
      <c r="BI441" s="186"/>
      <c r="BJ441" s="186"/>
      <c r="BK441" s="186"/>
      <c r="BL441" s="186"/>
      <c r="BM441" s="186"/>
      <c r="BN441" s="186"/>
      <c r="BO441" s="186"/>
      <c r="BP441" s="186"/>
      <c r="BQ441" s="186"/>
      <c r="BR441" s="186"/>
      <c r="BS441" s="186"/>
      <c r="BT441" s="186"/>
      <c r="BU441" s="187"/>
      <c r="BV441" s="170" t="str">
        <f>IF(D432&lt;&gt;"",D432,"")</f>
        <v/>
      </c>
      <c r="BW441" s="171"/>
      <c r="BX441" s="335" t="str">
        <f>IF(F432&lt;&gt;"",F432,"")</f>
        <v/>
      </c>
      <c r="BY441" s="171"/>
      <c r="BZ441" s="335" t="str">
        <f>IF(H432&lt;&gt;"",H432,"")</f>
        <v/>
      </c>
      <c r="CA441" s="171"/>
      <c r="CB441" s="335" t="str">
        <f>IF(J432&lt;&gt;"",J432,"")</f>
        <v/>
      </c>
      <c r="CC441" s="171"/>
      <c r="CD441" s="335" t="str">
        <f>IF(L432&lt;&gt;"",L432,"")</f>
        <v/>
      </c>
      <c r="CE441" s="337"/>
      <c r="CF441" s="174" t="str">
        <f>IF($CD441=$CD443,IF($CB441=$CB443,IF($BZ441&lt;&gt;"",IF($BZ441&gt;$BZ443,"W","L"),""),IF($CB441&gt;$CB443,"W","L")),IF($CD441&gt;$CD443,"W","L"))</f>
        <v/>
      </c>
      <c r="CG441" s="154" t="str">
        <f>CONCATENATE($A395," ",$D395,","," ",$F393)</f>
        <v>Group: 7, Men's Singles</v>
      </c>
      <c r="CH441" s="155"/>
      <c r="CI441" s="155"/>
      <c r="CJ441" s="155"/>
      <c r="CK441" s="155"/>
      <c r="CL441" s="155"/>
      <c r="CM441" s="155"/>
      <c r="CN441" s="155"/>
      <c r="CO441" s="155"/>
      <c r="CP441" s="155"/>
      <c r="CQ441" s="155"/>
      <c r="CR441" s="155"/>
      <c r="CS441" s="156"/>
      <c r="CT441" s="163">
        <f>O432</f>
        <v>13</v>
      </c>
      <c r="CU441" s="164"/>
      <c r="CV441" s="183" t="str">
        <f>Q432</f>
        <v>A</v>
      </c>
      <c r="CW441" s="185" t="str">
        <f>IF(VLOOKUP($CV441,$A397:$C409,3,FALSE)=0,"",CONCATENATE(VLOOKUP(VLOOKUP($CV441,$A397:$C409,3,FALSE),Players!$C:$G,4,FALSE)," ",VLOOKUP($CV441,$A397:$C409,3,FALSE)," ",IF(ISERROR(VLOOKUP(VLOOKUP($CV441,$A397:$C409,3,FALSE),Players!$C:$G,5,FALSE)),"()",CONCATENATE("(",VLOOKUP(VLOOKUP($CV441,$A397:$C409,3,FALSE),Players!$C:$G,5,FALSE),")"))))</f>
        <v/>
      </c>
      <c r="CX441" s="186"/>
      <c r="CY441" s="186"/>
      <c r="CZ441" s="186"/>
      <c r="DA441" s="186"/>
      <c r="DB441" s="186"/>
      <c r="DC441" s="186"/>
      <c r="DD441" s="186"/>
      <c r="DE441" s="186"/>
      <c r="DF441" s="186"/>
      <c r="DG441" s="186"/>
      <c r="DH441" s="186"/>
      <c r="DI441" s="186"/>
      <c r="DJ441" s="186"/>
      <c r="DK441" s="187"/>
      <c r="DL441" s="170" t="str">
        <f>IF(R432&lt;&gt;"",R432,"")</f>
        <v/>
      </c>
      <c r="DM441" s="171"/>
      <c r="DN441" s="335" t="str">
        <f>IF(T432&lt;&gt;"",T432,"")</f>
        <v/>
      </c>
      <c r="DO441" s="171"/>
      <c r="DP441" s="335" t="str">
        <f>IF(V432&lt;&gt;"",V432,"")</f>
        <v/>
      </c>
      <c r="DQ441" s="171"/>
      <c r="DR441" s="335" t="str">
        <f>IF(X432&lt;&gt;"",X432,"")</f>
        <v/>
      </c>
      <c r="DS441" s="171"/>
      <c r="DT441" s="335" t="str">
        <f>IF(Z432&lt;&gt;"",Z432,"")</f>
        <v/>
      </c>
      <c r="DU441" s="337"/>
      <c r="DV441" s="174" t="str">
        <f>IF($DT441=$DT443,IF($DR441=$DR443,IF($DP441&lt;&gt;"",IF($DP441&gt;$DP443,"W","L"),""),IF($DR441&gt;$DR443,"W","L")),IF($DT441&gt;$DT443,"W","L"))</f>
        <v/>
      </c>
      <c r="DW441" s="154" t="str">
        <f>CONCATENATE($A395," ",$D395,","," ",$F393)</f>
        <v>Group: 7, Men's Singles</v>
      </c>
      <c r="DX441" s="155"/>
      <c r="DY441" s="155"/>
      <c r="DZ441" s="155"/>
      <c r="EA441" s="155"/>
      <c r="EB441" s="155"/>
      <c r="EC441" s="155"/>
      <c r="ED441" s="155"/>
      <c r="EE441" s="155"/>
      <c r="EF441" s="155"/>
      <c r="EG441" s="155"/>
      <c r="EH441" s="155"/>
      <c r="EI441" s="156"/>
      <c r="EJ441" s="163">
        <f>AC432</f>
        <v>20</v>
      </c>
      <c r="EK441" s="164"/>
      <c r="EL441" s="183" t="str">
        <f>AE432</f>
        <v>E</v>
      </c>
      <c r="EM441" s="185" t="str">
        <f>IF(VLOOKUP($EL441,$A397:$C409,3,FALSE)=0,"",CONCATENATE(VLOOKUP(VLOOKUP($EL441,$A397:$C409,3,FALSE),Players!$C:$G,4,FALSE)," ",VLOOKUP($EL441,$A397:$C409,3,FALSE)," ",IF(ISERROR(VLOOKUP(VLOOKUP($EL441,$A397:$C409,3,FALSE),Players!$C:$G,5,FALSE)),"()",CONCATENATE("(",VLOOKUP(VLOOKUP($EL441,$A397:$C409,3,FALSE),Players!$C:$G,5,FALSE),")"))))</f>
        <v/>
      </c>
      <c r="EN441" s="186"/>
      <c r="EO441" s="186"/>
      <c r="EP441" s="186"/>
      <c r="EQ441" s="186"/>
      <c r="ER441" s="186"/>
      <c r="ES441" s="186"/>
      <c r="ET441" s="186"/>
      <c r="EU441" s="186"/>
      <c r="EV441" s="186"/>
      <c r="EW441" s="186"/>
      <c r="EX441" s="186"/>
      <c r="EY441" s="186"/>
      <c r="EZ441" s="186"/>
      <c r="FA441" s="187"/>
      <c r="FB441" s="170" t="str">
        <f>IF(AF432&lt;&gt;"",AF432,"")</f>
        <v/>
      </c>
      <c r="FC441" s="171"/>
      <c r="FD441" s="335" t="str">
        <f>IF(AH432&lt;&gt;"",AH432,"")</f>
        <v/>
      </c>
      <c r="FE441" s="171"/>
      <c r="FF441" s="335" t="str">
        <f>IF(AJ432&lt;&gt;"",AJ432,"")</f>
        <v/>
      </c>
      <c r="FG441" s="171"/>
      <c r="FH441" s="335" t="str">
        <f>IF(AL432&lt;&gt;"",AL432,"")</f>
        <v/>
      </c>
      <c r="FI441" s="171"/>
      <c r="FJ441" s="335" t="str">
        <f>IF(AN432&lt;&gt;"",AN432,"")</f>
        <v/>
      </c>
      <c r="FK441" s="337"/>
      <c r="FL441" s="174" t="str">
        <f>IF($FJ441=$FJ443,IF($FH441=$FH443,IF($FF441&lt;&gt;"",IF($FF441&gt;$FF443,"W","L"),""),IF($FH441&gt;$FH443,"W","L")),IF($FJ441&gt;$FJ443,"W","L"))</f>
        <v/>
      </c>
      <c r="FM441" s="3"/>
      <c r="FN441" s="3"/>
    </row>
    <row r="442" spans="1:170" ht="11.25" customHeight="1">
      <c r="C442" s="44"/>
      <c r="D442" s="44"/>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3"/>
      <c r="AO442" s="3"/>
      <c r="AP442" s="3"/>
      <c r="AQ442" s="157"/>
      <c r="AR442" s="158"/>
      <c r="AS442" s="158"/>
      <c r="AT442" s="158"/>
      <c r="AU442" s="158"/>
      <c r="AV442" s="158"/>
      <c r="AW442" s="158"/>
      <c r="AX442" s="158"/>
      <c r="AY442" s="158"/>
      <c r="AZ442" s="158"/>
      <c r="BA442" s="158"/>
      <c r="BB442" s="158"/>
      <c r="BC442" s="159"/>
      <c r="BD442" s="165"/>
      <c r="BE442" s="166"/>
      <c r="BF442" s="184"/>
      <c r="BG442" s="188"/>
      <c r="BH442" s="189"/>
      <c r="BI442" s="189"/>
      <c r="BJ442" s="189"/>
      <c r="BK442" s="189"/>
      <c r="BL442" s="189"/>
      <c r="BM442" s="189"/>
      <c r="BN442" s="189"/>
      <c r="BO442" s="189"/>
      <c r="BP442" s="189"/>
      <c r="BQ442" s="189"/>
      <c r="BR442" s="189"/>
      <c r="BS442" s="189"/>
      <c r="BT442" s="189"/>
      <c r="BU442" s="190"/>
      <c r="BV442" s="172"/>
      <c r="BW442" s="173"/>
      <c r="BX442" s="336"/>
      <c r="BY442" s="173"/>
      <c r="BZ442" s="336"/>
      <c r="CA442" s="173"/>
      <c r="CB442" s="336"/>
      <c r="CC442" s="173"/>
      <c r="CD442" s="336"/>
      <c r="CE442" s="338"/>
      <c r="CF442" s="174"/>
      <c r="CG442" s="157"/>
      <c r="CH442" s="158"/>
      <c r="CI442" s="158"/>
      <c r="CJ442" s="158"/>
      <c r="CK442" s="158"/>
      <c r="CL442" s="158"/>
      <c r="CM442" s="158"/>
      <c r="CN442" s="158"/>
      <c r="CO442" s="158"/>
      <c r="CP442" s="158"/>
      <c r="CQ442" s="158"/>
      <c r="CR442" s="158"/>
      <c r="CS442" s="159"/>
      <c r="CT442" s="165"/>
      <c r="CU442" s="166"/>
      <c r="CV442" s="184"/>
      <c r="CW442" s="188"/>
      <c r="CX442" s="189"/>
      <c r="CY442" s="189"/>
      <c r="CZ442" s="189"/>
      <c r="DA442" s="189"/>
      <c r="DB442" s="189"/>
      <c r="DC442" s="189"/>
      <c r="DD442" s="189"/>
      <c r="DE442" s="189"/>
      <c r="DF442" s="189"/>
      <c r="DG442" s="189"/>
      <c r="DH442" s="189"/>
      <c r="DI442" s="189"/>
      <c r="DJ442" s="189"/>
      <c r="DK442" s="190"/>
      <c r="DL442" s="172"/>
      <c r="DM442" s="173"/>
      <c r="DN442" s="336"/>
      <c r="DO442" s="173"/>
      <c r="DP442" s="336"/>
      <c r="DQ442" s="173"/>
      <c r="DR442" s="336"/>
      <c r="DS442" s="173"/>
      <c r="DT442" s="336"/>
      <c r="DU442" s="338"/>
      <c r="DV442" s="174"/>
      <c r="DW442" s="157"/>
      <c r="DX442" s="158"/>
      <c r="DY442" s="158"/>
      <c r="DZ442" s="158"/>
      <c r="EA442" s="158"/>
      <c r="EB442" s="158"/>
      <c r="EC442" s="158"/>
      <c r="ED442" s="158"/>
      <c r="EE442" s="158"/>
      <c r="EF442" s="158"/>
      <c r="EG442" s="158"/>
      <c r="EH442" s="158"/>
      <c r="EI442" s="159"/>
      <c r="EJ442" s="165"/>
      <c r="EK442" s="166"/>
      <c r="EL442" s="184"/>
      <c r="EM442" s="188"/>
      <c r="EN442" s="189"/>
      <c r="EO442" s="189"/>
      <c r="EP442" s="189"/>
      <c r="EQ442" s="189"/>
      <c r="ER442" s="189"/>
      <c r="ES442" s="189"/>
      <c r="ET442" s="189"/>
      <c r="EU442" s="189"/>
      <c r="EV442" s="189"/>
      <c r="EW442" s="189"/>
      <c r="EX442" s="189"/>
      <c r="EY442" s="189"/>
      <c r="EZ442" s="189"/>
      <c r="FA442" s="190"/>
      <c r="FB442" s="172"/>
      <c r="FC442" s="173"/>
      <c r="FD442" s="336"/>
      <c r="FE442" s="173"/>
      <c r="FF442" s="336"/>
      <c r="FG442" s="173"/>
      <c r="FH442" s="336"/>
      <c r="FI442" s="173"/>
      <c r="FJ442" s="336"/>
      <c r="FK442" s="338"/>
      <c r="FL442" s="174"/>
      <c r="FM442" s="3"/>
      <c r="FN442" s="3"/>
    </row>
    <row r="443" spans="1:170" ht="11.25" customHeight="1">
      <c r="A443" s="2"/>
      <c r="J443" s="43"/>
      <c r="K443" s="43"/>
      <c r="L443" s="43"/>
      <c r="M443" s="43"/>
      <c r="R443" s="42"/>
      <c r="S443" s="42"/>
      <c r="W443" s="42"/>
      <c r="AA443" s="42"/>
      <c r="AB443" s="42"/>
      <c r="AI443" s="42"/>
      <c r="AJ443" s="42"/>
      <c r="AN443" s="3"/>
      <c r="AO443" s="3"/>
      <c r="AP443" s="3"/>
      <c r="AQ443" s="157"/>
      <c r="AR443" s="158"/>
      <c r="AS443" s="158"/>
      <c r="AT443" s="158"/>
      <c r="AU443" s="158"/>
      <c r="AV443" s="158"/>
      <c r="AW443" s="158"/>
      <c r="AX443" s="158"/>
      <c r="AY443" s="158"/>
      <c r="AZ443" s="158"/>
      <c r="BA443" s="158"/>
      <c r="BB443" s="158"/>
      <c r="BC443" s="159"/>
      <c r="BD443" s="165"/>
      <c r="BE443" s="166"/>
      <c r="BF443" s="175" t="str">
        <f>C434</f>
        <v>D</v>
      </c>
      <c r="BG443" s="177" t="str">
        <f>IF(VLOOKUP($BF443,$A397:$C409,3,FALSE)=0,"",CONCATENATE(VLOOKUP(VLOOKUP($BF443,$A397:$C409,3,FALSE),Players!$C:$G,4,FALSE)," ",VLOOKUP($BF443,$A397:$C409,3,FALSE)," ",IF(ISERROR(VLOOKUP(VLOOKUP($BF443,$A397:$C409,3,FALSE),Players!$C:$G,5,FALSE)),"()",CONCATENATE("(",VLOOKUP(VLOOKUP($BF443,$A397:$C409,3,FALSE),Players!$C:$G,5,FALSE),")"))))</f>
        <v/>
      </c>
      <c r="BH443" s="178"/>
      <c r="BI443" s="178"/>
      <c r="BJ443" s="178"/>
      <c r="BK443" s="178"/>
      <c r="BL443" s="178"/>
      <c r="BM443" s="178"/>
      <c r="BN443" s="178"/>
      <c r="BO443" s="178"/>
      <c r="BP443" s="178"/>
      <c r="BQ443" s="178"/>
      <c r="BR443" s="178"/>
      <c r="BS443" s="178"/>
      <c r="BT443" s="178"/>
      <c r="BU443" s="179"/>
      <c r="BV443" s="150" t="str">
        <f>IF(D434&lt;&gt;"",D434,"")</f>
        <v/>
      </c>
      <c r="BW443" s="151"/>
      <c r="BX443" s="288" t="str">
        <f>IF(F434&lt;&gt;"",F434,"")</f>
        <v/>
      </c>
      <c r="BY443" s="151"/>
      <c r="BZ443" s="288" t="str">
        <f>IF(H434&lt;&gt;"",H434,"")</f>
        <v/>
      </c>
      <c r="CA443" s="151"/>
      <c r="CB443" s="288" t="str">
        <f>IF(J434&lt;&gt;"",J434,"")</f>
        <v/>
      </c>
      <c r="CC443" s="151"/>
      <c r="CD443" s="288" t="str">
        <f>IF(L434&lt;&gt;"",L434,"")</f>
        <v/>
      </c>
      <c r="CE443" s="332"/>
      <c r="CF443" s="174" t="str">
        <f>IF($CF441&lt;&gt;"",IF(CF441="W","L","W"),"")</f>
        <v/>
      </c>
      <c r="CG443" s="157"/>
      <c r="CH443" s="158"/>
      <c r="CI443" s="158"/>
      <c r="CJ443" s="158"/>
      <c r="CK443" s="158"/>
      <c r="CL443" s="158"/>
      <c r="CM443" s="158"/>
      <c r="CN443" s="158"/>
      <c r="CO443" s="158"/>
      <c r="CP443" s="158"/>
      <c r="CQ443" s="158"/>
      <c r="CR443" s="158"/>
      <c r="CS443" s="159"/>
      <c r="CT443" s="165"/>
      <c r="CU443" s="166"/>
      <c r="CV443" s="175" t="str">
        <f>Q434</f>
        <v>C</v>
      </c>
      <c r="CW443" s="177" t="str">
        <f>IF(VLOOKUP($CV443,$A397:$C409,3,FALSE)=0,"",CONCATENATE(VLOOKUP(VLOOKUP($CV443,$A397:$C409,3,FALSE),Players!$C:$G,4,FALSE)," ",VLOOKUP($CV443,$A397:$C409,3,FALSE)," ",IF(ISERROR(VLOOKUP(VLOOKUP($CV443,$A397:$C409,3,FALSE),Players!$C:$G,5,FALSE)),"()",CONCATENATE("(",VLOOKUP(VLOOKUP($CV443,$A397:$C409,3,FALSE),Players!$C:$G,5,FALSE),")"))))</f>
        <v/>
      </c>
      <c r="CX443" s="178"/>
      <c r="CY443" s="178"/>
      <c r="CZ443" s="178"/>
      <c r="DA443" s="178"/>
      <c r="DB443" s="178"/>
      <c r="DC443" s="178"/>
      <c r="DD443" s="178"/>
      <c r="DE443" s="178"/>
      <c r="DF443" s="178"/>
      <c r="DG443" s="178"/>
      <c r="DH443" s="178"/>
      <c r="DI443" s="178"/>
      <c r="DJ443" s="178"/>
      <c r="DK443" s="179"/>
      <c r="DL443" s="150" t="str">
        <f>IF(R434&lt;&gt;"",R434,"")</f>
        <v/>
      </c>
      <c r="DM443" s="151"/>
      <c r="DN443" s="288" t="str">
        <f>IF(T434&lt;&gt;"",T434,"")</f>
        <v/>
      </c>
      <c r="DO443" s="151"/>
      <c r="DP443" s="288" t="str">
        <f>IF(V434&lt;&gt;"",V434,"")</f>
        <v/>
      </c>
      <c r="DQ443" s="151"/>
      <c r="DR443" s="288" t="str">
        <f>IF(X434&lt;&gt;"",X434,"")</f>
        <v/>
      </c>
      <c r="DS443" s="151"/>
      <c r="DT443" s="288" t="str">
        <f>IF(Z434&lt;&gt;"",Z434,"")</f>
        <v/>
      </c>
      <c r="DU443" s="332"/>
      <c r="DV443" s="174" t="str">
        <f>IF($DV441&lt;&gt;"",IF(DV441="W","L","W"),"")</f>
        <v/>
      </c>
      <c r="DW443" s="157"/>
      <c r="DX443" s="158"/>
      <c r="DY443" s="158"/>
      <c r="DZ443" s="158"/>
      <c r="EA443" s="158"/>
      <c r="EB443" s="158"/>
      <c r="EC443" s="158"/>
      <c r="ED443" s="158"/>
      <c r="EE443" s="158"/>
      <c r="EF443" s="158"/>
      <c r="EG443" s="158"/>
      <c r="EH443" s="158"/>
      <c r="EI443" s="159"/>
      <c r="EJ443" s="165"/>
      <c r="EK443" s="166"/>
      <c r="EL443" s="175" t="str">
        <f>AE434</f>
        <v>G</v>
      </c>
      <c r="EM443" s="177" t="str">
        <f>IF(VLOOKUP($EL443,$A397:$C409,3,FALSE)=0,"",CONCATENATE(VLOOKUP(VLOOKUP($EL443,$A397:$C409,3,FALSE),Players!$C:$G,4,FALSE)," ",VLOOKUP($EL443,$A397:$C409,3,FALSE)," ",IF(ISERROR(VLOOKUP(VLOOKUP($EL443,$A397:$C409,3,FALSE),Players!$C:$G,5,FALSE)),"()",CONCATENATE("(",VLOOKUP(VLOOKUP($EL443,$A397:$C409,3,FALSE),Players!$C:$G,5,FALSE),")"))))</f>
        <v/>
      </c>
      <c r="EN443" s="178"/>
      <c r="EO443" s="178"/>
      <c r="EP443" s="178"/>
      <c r="EQ443" s="178"/>
      <c r="ER443" s="178"/>
      <c r="ES443" s="178"/>
      <c r="ET443" s="178"/>
      <c r="EU443" s="178"/>
      <c r="EV443" s="178"/>
      <c r="EW443" s="178"/>
      <c r="EX443" s="178"/>
      <c r="EY443" s="178"/>
      <c r="EZ443" s="178"/>
      <c r="FA443" s="179"/>
      <c r="FB443" s="150" t="str">
        <f>IF(AF434&lt;&gt;"",AF434,"")</f>
        <v/>
      </c>
      <c r="FC443" s="151"/>
      <c r="FD443" s="288" t="str">
        <f>IF(AH434&lt;&gt;"",AH434,"")</f>
        <v/>
      </c>
      <c r="FE443" s="151"/>
      <c r="FF443" s="288" t="str">
        <f>IF(AJ434&lt;&gt;"",AJ434,"")</f>
        <v/>
      </c>
      <c r="FG443" s="151"/>
      <c r="FH443" s="288" t="str">
        <f>IF(AL434&lt;&gt;"",AL434,"")</f>
        <v/>
      </c>
      <c r="FI443" s="151"/>
      <c r="FJ443" s="288" t="str">
        <f>IF(AN434&lt;&gt;"",AN434,"")</f>
        <v/>
      </c>
      <c r="FK443" s="332"/>
      <c r="FL443" s="174" t="str">
        <f>IF($FL441&lt;&gt;"",IF(FL441="W","L","W"),"")</f>
        <v/>
      </c>
      <c r="FM443" s="3"/>
      <c r="FN443" s="3"/>
    </row>
    <row r="444" spans="1:170" ht="11.25" customHeight="1" thickBot="1">
      <c r="A444" s="42"/>
      <c r="R444" s="42"/>
      <c r="S444" s="42"/>
      <c r="W444" s="42"/>
      <c r="X444" s="43"/>
      <c r="Y444" s="43"/>
      <c r="Z444" s="43"/>
      <c r="AA444" s="43"/>
      <c r="AB444" s="43"/>
      <c r="AC444" s="43"/>
      <c r="AD444" s="43"/>
      <c r="AE444" s="43"/>
      <c r="AF444" s="43"/>
      <c r="AG444" s="43"/>
      <c r="AH444" s="43"/>
      <c r="AI444" s="43"/>
      <c r="AJ444" s="43"/>
      <c r="AK444" s="43"/>
      <c r="AL444" s="43"/>
      <c r="AM444" s="43"/>
      <c r="AN444" s="3"/>
      <c r="AO444" s="3"/>
      <c r="AP444" s="3"/>
      <c r="AQ444" s="160"/>
      <c r="AR444" s="161"/>
      <c r="AS444" s="161"/>
      <c r="AT444" s="161"/>
      <c r="AU444" s="161"/>
      <c r="AV444" s="161"/>
      <c r="AW444" s="161"/>
      <c r="AX444" s="161"/>
      <c r="AY444" s="161"/>
      <c r="AZ444" s="161"/>
      <c r="BA444" s="161"/>
      <c r="BB444" s="161"/>
      <c r="BC444" s="162"/>
      <c r="BD444" s="167"/>
      <c r="BE444" s="168"/>
      <c r="BF444" s="176"/>
      <c r="BG444" s="180"/>
      <c r="BH444" s="181"/>
      <c r="BI444" s="181"/>
      <c r="BJ444" s="181"/>
      <c r="BK444" s="181"/>
      <c r="BL444" s="181"/>
      <c r="BM444" s="181"/>
      <c r="BN444" s="181"/>
      <c r="BO444" s="181"/>
      <c r="BP444" s="181"/>
      <c r="BQ444" s="181"/>
      <c r="BR444" s="181"/>
      <c r="BS444" s="181"/>
      <c r="BT444" s="181"/>
      <c r="BU444" s="182"/>
      <c r="BV444" s="152"/>
      <c r="BW444" s="153"/>
      <c r="BX444" s="333"/>
      <c r="BY444" s="153"/>
      <c r="BZ444" s="333"/>
      <c r="CA444" s="153"/>
      <c r="CB444" s="333"/>
      <c r="CC444" s="153"/>
      <c r="CD444" s="333"/>
      <c r="CE444" s="334"/>
      <c r="CF444" s="174"/>
      <c r="CG444" s="160"/>
      <c r="CH444" s="161"/>
      <c r="CI444" s="161"/>
      <c r="CJ444" s="161"/>
      <c r="CK444" s="161"/>
      <c r="CL444" s="161"/>
      <c r="CM444" s="161"/>
      <c r="CN444" s="161"/>
      <c r="CO444" s="161"/>
      <c r="CP444" s="161"/>
      <c r="CQ444" s="161"/>
      <c r="CR444" s="161"/>
      <c r="CS444" s="162"/>
      <c r="CT444" s="167"/>
      <c r="CU444" s="168"/>
      <c r="CV444" s="176"/>
      <c r="CW444" s="180"/>
      <c r="CX444" s="181"/>
      <c r="CY444" s="181"/>
      <c r="CZ444" s="181"/>
      <c r="DA444" s="181"/>
      <c r="DB444" s="181"/>
      <c r="DC444" s="181"/>
      <c r="DD444" s="181"/>
      <c r="DE444" s="181"/>
      <c r="DF444" s="181"/>
      <c r="DG444" s="181"/>
      <c r="DH444" s="181"/>
      <c r="DI444" s="181"/>
      <c r="DJ444" s="181"/>
      <c r="DK444" s="182"/>
      <c r="DL444" s="152"/>
      <c r="DM444" s="153"/>
      <c r="DN444" s="333"/>
      <c r="DO444" s="153"/>
      <c r="DP444" s="333"/>
      <c r="DQ444" s="153"/>
      <c r="DR444" s="333"/>
      <c r="DS444" s="153"/>
      <c r="DT444" s="333"/>
      <c r="DU444" s="334"/>
      <c r="DV444" s="174"/>
      <c r="DW444" s="160"/>
      <c r="DX444" s="161"/>
      <c r="DY444" s="161"/>
      <c r="DZ444" s="161"/>
      <c r="EA444" s="161"/>
      <c r="EB444" s="161"/>
      <c r="EC444" s="161"/>
      <c r="ED444" s="161"/>
      <c r="EE444" s="161"/>
      <c r="EF444" s="161"/>
      <c r="EG444" s="161"/>
      <c r="EH444" s="161"/>
      <c r="EI444" s="162"/>
      <c r="EJ444" s="167"/>
      <c r="EK444" s="168"/>
      <c r="EL444" s="176"/>
      <c r="EM444" s="180"/>
      <c r="EN444" s="181"/>
      <c r="EO444" s="181"/>
      <c r="EP444" s="181"/>
      <c r="EQ444" s="181"/>
      <c r="ER444" s="181"/>
      <c r="ES444" s="181"/>
      <c r="ET444" s="181"/>
      <c r="EU444" s="181"/>
      <c r="EV444" s="181"/>
      <c r="EW444" s="181"/>
      <c r="EX444" s="181"/>
      <c r="EY444" s="181"/>
      <c r="EZ444" s="181"/>
      <c r="FA444" s="182"/>
      <c r="FB444" s="152"/>
      <c r="FC444" s="153"/>
      <c r="FD444" s="333"/>
      <c r="FE444" s="153"/>
      <c r="FF444" s="333"/>
      <c r="FG444" s="153"/>
      <c r="FH444" s="333"/>
      <c r="FI444" s="153"/>
      <c r="FJ444" s="333"/>
      <c r="FK444" s="334"/>
      <c r="FL444" s="174"/>
      <c r="FM444" s="3"/>
      <c r="FN444" s="3"/>
    </row>
    <row r="445" spans="1:170" ht="11.25" customHeight="1">
      <c r="A445" s="42"/>
      <c r="R445" s="42"/>
      <c r="S445" s="42"/>
      <c r="W445" s="42"/>
      <c r="AA445" s="42"/>
      <c r="AB445" s="42"/>
      <c r="AI445" s="42"/>
      <c r="AJ445" s="42"/>
      <c r="AN445" s="3"/>
      <c r="AO445" s="3"/>
      <c r="AP445" s="3"/>
      <c r="AQ445" s="126"/>
      <c r="AR445" s="126"/>
      <c r="AS445" s="126"/>
      <c r="AT445" s="126"/>
      <c r="AU445" s="126"/>
      <c r="AV445" s="126"/>
      <c r="AW445" s="126"/>
      <c r="AX445" s="126"/>
      <c r="AY445" s="126"/>
      <c r="AZ445" s="126"/>
      <c r="BA445" s="126"/>
      <c r="BB445" s="126"/>
      <c r="BC445" s="126"/>
      <c r="BV445" s="169" t="str">
        <f>IF(CF441&lt;&gt;"",IF(AND(AND(BV441&gt;-1,BV443&gt;-1),OR(BV441&gt;10,BV443&gt;10),ABS(BV441-BV443)&gt;1,IF(OR(BV441&gt;11,BV443&gt;11),ABS(BV441-BV443)=2,TRUE),BV441=INT(BV441),BV443=INT(BV443)),"","Error"),"")</f>
        <v/>
      </c>
      <c r="BW445" s="169"/>
      <c r="BX445" s="169" t="str">
        <f>IF(CF441&lt;&gt;"",IF(AND(AND(BX441&gt;-1,BX443&gt;-1),OR(BX441&gt;10,BX443&gt;10),ABS(BX441-BX443)&gt;1,IF(OR(BX441&gt;11,BX443&gt;11),ABS(BX441-BX443)=2,TRUE),BX441=INT(BX441),BX443=INT(BX443)),"","Error"),"")</f>
        <v/>
      </c>
      <c r="BY445" s="169"/>
      <c r="BZ445" s="169" t="str">
        <f>IF(CF441&lt;&gt;"",IF(AND(AND(BZ441&gt;-1,BZ443&gt;-1),OR(BZ441&gt;10,BZ443&gt;10),ABS(BZ441-BZ443)&gt;1,IF(OR(BZ441&gt;11,BZ443&gt;11),ABS(BZ441-BZ443)=2,TRUE),BZ441=INT(BZ441),BZ443=INT(BZ443)),"","Error"),"")</f>
        <v/>
      </c>
      <c r="CA445" s="169"/>
      <c r="CB445" s="169" t="str">
        <f>IF(AND(CF441&lt;&gt;"",CB441&lt;&gt;""),IF(AND(AND(CB441&gt;-1,CB443&gt;-1),OR(CB441&gt;10,CB443&gt;10),ABS(CB441-CB443)&gt;1,IF(OR(CB441&gt;11,CB443&gt;11),ABS(CB441-CB443)=2,TRUE),CB441=INT(CB441),CB443=INT(CB443)),"","Error"),"")</f>
        <v/>
      </c>
      <c r="CC445" s="169"/>
      <c r="CD445" s="169" t="str">
        <f>IF(AND(CF441&lt;&gt;"",CD441&lt;&gt;""),IF(AND(AND(CD441&gt;-1,CD443&gt;-1),OR(CD441&gt;10,CD443&gt;10),ABS(CD441-CD443)&gt;1,IF(OR(CD441&gt;11,CD443&gt;11),ABS(CD441-CD443)=2,TRUE),CD441=INT(CD441),CD443=INT(CD443)),"","Error"),"")</f>
        <v/>
      </c>
      <c r="CE445" s="169"/>
      <c r="CF445" s="3"/>
      <c r="CG445" s="126"/>
      <c r="CH445" s="126"/>
      <c r="CI445" s="126"/>
      <c r="CJ445" s="126"/>
      <c r="CK445" s="126"/>
      <c r="CL445" s="126"/>
      <c r="CM445" s="126"/>
      <c r="CN445" s="126"/>
      <c r="CO445" s="126"/>
      <c r="CP445" s="126"/>
      <c r="CQ445" s="126"/>
      <c r="CR445" s="126"/>
      <c r="CS445" s="126"/>
      <c r="DL445" s="169" t="str">
        <f>IF(DV441&lt;&gt;"",IF(AND(AND(DL441&gt;-1,DL443&gt;-1),OR(DL441&gt;10,DL443&gt;10),ABS(DL441-DL443)&gt;1,IF(OR(DL441&gt;11,DL443&gt;11),ABS(DL441-DL443)=2,TRUE),DL441=INT(DL441),DL443=INT(DL443)),"","Error"),"")</f>
        <v/>
      </c>
      <c r="DM445" s="169"/>
      <c r="DN445" s="169" t="str">
        <f>IF(DV441&lt;&gt;"",IF(AND(AND(DN441&gt;-1,DN443&gt;-1),OR(DN441&gt;10,DN443&gt;10),ABS(DN441-DN443)&gt;1,IF(OR(DN441&gt;11,DN443&gt;11),ABS(DN441-DN443)=2,TRUE),DN441=INT(DN441),DN443=INT(DN443)),"","Error"),"")</f>
        <v/>
      </c>
      <c r="DO445" s="169"/>
      <c r="DP445" s="169" t="str">
        <f>IF(DV441&lt;&gt;"",IF(AND(AND(DP441&gt;-1,DP443&gt;-1),OR(DP441&gt;10,DP443&gt;10),ABS(DP441-DP443)&gt;1,IF(OR(DP441&gt;11,DP443&gt;11),ABS(DP441-DP443)=2,TRUE),DP441=INT(DP441),DP443=INT(DP443)),"","Error"),"")</f>
        <v/>
      </c>
      <c r="DQ445" s="169"/>
      <c r="DR445" s="169" t="str">
        <f>IF(AND(DV441&lt;&gt;"",DR441&lt;&gt;""),IF(AND(AND(DR441&gt;-1,DR443&gt;-1),OR(DR441&gt;10,DR443&gt;10),ABS(DR441-DR443)&gt;1,IF(OR(DR441&gt;11,DR443&gt;11),ABS(DR441-DR443)=2,TRUE),DR441=INT(DR441),DR443=INT(DR443)),"","Error"),"")</f>
        <v/>
      </c>
      <c r="DS445" s="169"/>
      <c r="DT445" s="169" t="str">
        <f>IF(AND(DV441&lt;&gt;"",DT441&lt;&gt;""),IF(AND(AND(DT441&gt;-1,DT443&gt;-1),OR(DT441&gt;10,DT443&gt;10),ABS(DT441-DT443)&gt;1,IF(OR(DT441&gt;11,DT443&gt;11),ABS(DT441-DT443)=2,TRUE),DT441=INT(DT441),DT443=INT(DT443)),"","Error"),"")</f>
        <v/>
      </c>
      <c r="DU445" s="169"/>
      <c r="DV445" s="3"/>
      <c r="DW445" s="126"/>
      <c r="DX445" s="126"/>
      <c r="DY445" s="126"/>
      <c r="DZ445" s="126"/>
      <c r="EA445" s="126"/>
      <c r="EB445" s="126"/>
      <c r="EC445" s="126"/>
      <c r="ED445" s="126"/>
      <c r="EE445" s="126"/>
      <c r="EF445" s="126"/>
      <c r="EG445" s="126"/>
      <c r="EH445" s="126"/>
      <c r="EI445" s="126"/>
      <c r="FB445" s="169" t="str">
        <f>IF(FL441&lt;&gt;"",IF(AND(AND(FB441&gt;-1,FB443&gt;-1),OR(FB441&gt;10,FB443&gt;10),ABS(FB441-FB443)&gt;1,IF(OR(FB441&gt;11,FB443&gt;11),ABS(FB441-FB443)=2,TRUE),FB441=INT(FB441),FB443=INT(FB443)),"","Error"),"")</f>
        <v/>
      </c>
      <c r="FC445" s="169"/>
      <c r="FD445" s="169" t="str">
        <f>IF(FL441&lt;&gt;"",IF(AND(AND(FD441&gt;-1,FD443&gt;-1),OR(FD441&gt;10,FD443&gt;10),ABS(FD441-FD443)&gt;1,IF(OR(FD441&gt;11,FD443&gt;11),ABS(FD441-FD443)=2,TRUE),FD441=INT(FD441),FD443=INT(FD443)),"","Error"),"")</f>
        <v/>
      </c>
      <c r="FE445" s="169"/>
      <c r="FF445" s="169" t="str">
        <f>IF(FL441&lt;&gt;"",IF(AND(AND(FF441&gt;-1,FF443&gt;-1),OR(FF441&gt;10,FF443&gt;10),ABS(FF441-FF443)&gt;1,IF(OR(FF441&gt;11,FF443&gt;11),ABS(FF441-FF443)=2,TRUE),FF441=INT(FF441),FF443=INT(FF443)),"","Error"),"")</f>
        <v/>
      </c>
      <c r="FG445" s="169"/>
      <c r="FH445" s="169" t="str">
        <f>IF(AND(FL441&lt;&gt;"",FH441&lt;&gt;""),IF(AND(AND(FH441&gt;-1,FH443&gt;-1),OR(FH441&gt;10,FH443&gt;10),ABS(FH441-FH443)&gt;1,IF(OR(FH441&gt;11,FH443&gt;11),ABS(FH441-FH443)=2,TRUE),FH441=INT(FH441),FH443=INT(FH443)),"","Error"),"")</f>
        <v/>
      </c>
      <c r="FI445" s="169"/>
      <c r="FJ445" s="169" t="str">
        <f>IF(AND(FL441&lt;&gt;"",FJ441&lt;&gt;""),IF(AND(AND(FJ441&gt;-1,FJ443&gt;-1),OR(FJ441&gt;10,FJ443&gt;10),ABS(FJ441-FJ443)&gt;1,IF(OR(FJ441&gt;11,FJ443&gt;11),ABS(FJ441-FJ443)=2,TRUE),FJ441=INT(FJ441),FJ443=INT(FJ443)),"","Error"),"")</f>
        <v/>
      </c>
      <c r="FK445" s="169"/>
      <c r="FL445" s="3"/>
      <c r="FM445" s="3"/>
      <c r="FN445" s="3"/>
    </row>
    <row r="446" spans="1:170" ht="11.25" customHeight="1">
      <c r="C446" s="44"/>
      <c r="D446" s="44"/>
      <c r="R446" s="42"/>
      <c r="S446" s="42"/>
      <c r="W446" s="42"/>
      <c r="X446" s="43"/>
      <c r="Y446" s="43"/>
      <c r="Z446" s="43"/>
      <c r="AA446" s="43"/>
      <c r="AB446" s="43"/>
      <c r="AC446" s="43"/>
      <c r="AD446" s="43"/>
      <c r="AE446" s="43"/>
      <c r="AF446" s="43"/>
      <c r="AG446" s="43"/>
      <c r="AH446" s="43"/>
      <c r="AI446" s="43"/>
      <c r="AJ446" s="43"/>
      <c r="AK446" s="43"/>
      <c r="AL446" s="43"/>
      <c r="AM446" s="43"/>
      <c r="AN446" s="3"/>
      <c r="AO446" s="3"/>
      <c r="AP446" s="3"/>
      <c r="AQ446" s="126"/>
      <c r="AR446" s="126"/>
      <c r="AS446" s="126"/>
      <c r="AT446" s="126"/>
      <c r="AU446" s="126"/>
      <c r="AV446" s="126"/>
      <c r="AW446" s="126"/>
      <c r="AX446" s="126"/>
      <c r="AY446" s="126"/>
      <c r="AZ446" s="126"/>
      <c r="BA446" s="126"/>
      <c r="BB446" s="126"/>
      <c r="BC446" s="126"/>
      <c r="CF446" s="3"/>
      <c r="CG446" s="126"/>
      <c r="CH446" s="126"/>
      <c r="CI446" s="126"/>
      <c r="CJ446" s="126"/>
      <c r="CK446" s="126"/>
      <c r="CL446" s="126"/>
      <c r="CM446" s="126"/>
      <c r="CN446" s="126"/>
      <c r="CO446" s="126"/>
      <c r="CP446" s="126"/>
      <c r="CQ446" s="126"/>
      <c r="CR446" s="126"/>
      <c r="CS446" s="126"/>
      <c r="DV446" s="3"/>
      <c r="DW446" s="126"/>
      <c r="DX446" s="126"/>
      <c r="DY446" s="126"/>
      <c r="DZ446" s="126"/>
      <c r="EA446" s="126"/>
      <c r="EB446" s="126"/>
      <c r="EC446" s="126"/>
      <c r="ED446" s="126"/>
      <c r="EE446" s="126"/>
      <c r="EF446" s="126"/>
      <c r="EG446" s="126"/>
      <c r="EH446" s="126"/>
      <c r="EI446" s="126"/>
      <c r="FL446" s="3"/>
      <c r="FM446" s="3"/>
      <c r="FN446" s="3"/>
    </row>
    <row r="447" spans="1:170" ht="11.25" customHeight="1">
      <c r="A447" s="2"/>
      <c r="J447" s="43"/>
      <c r="K447" s="43"/>
      <c r="L447" s="43"/>
      <c r="M447" s="43"/>
      <c r="N447" s="43"/>
      <c r="O447" s="43"/>
      <c r="P447" s="43"/>
      <c r="Q447" s="43"/>
      <c r="R447" s="42"/>
      <c r="S447" s="42"/>
      <c r="T447" s="43"/>
      <c r="U447" s="43"/>
      <c r="V447" s="43"/>
      <c r="W447" s="42"/>
      <c r="AA447" s="42"/>
      <c r="AB447" s="42"/>
      <c r="AI447" s="42"/>
      <c r="AJ447" s="42"/>
      <c r="AN447" s="3"/>
      <c r="AO447" s="3"/>
      <c r="AP447" s="3"/>
      <c r="AQ447" s="127"/>
      <c r="AR447" s="127"/>
      <c r="AS447" s="127"/>
      <c r="AT447" s="127"/>
      <c r="AU447" s="127"/>
      <c r="AV447" s="127"/>
      <c r="AW447" s="127"/>
      <c r="AX447" s="127"/>
      <c r="AY447" s="127"/>
      <c r="AZ447" s="127"/>
      <c r="BA447" s="127"/>
      <c r="BB447" s="127"/>
      <c r="BC447" s="127"/>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3"/>
      <c r="CG447" s="127"/>
      <c r="CH447" s="127"/>
      <c r="CI447" s="127"/>
      <c r="CJ447" s="127"/>
      <c r="CK447" s="127"/>
      <c r="CL447" s="127"/>
      <c r="CM447" s="127"/>
      <c r="CN447" s="127"/>
      <c r="CO447" s="127"/>
      <c r="CP447" s="127"/>
      <c r="CQ447" s="127"/>
      <c r="CR447" s="127"/>
      <c r="CS447" s="127"/>
      <c r="CT447" s="40"/>
      <c r="CU447" s="40"/>
      <c r="CV447" s="40"/>
      <c r="CW447" s="40"/>
      <c r="CX447" s="40"/>
      <c r="CY447" s="40"/>
      <c r="CZ447" s="40"/>
      <c r="DA447" s="40"/>
      <c r="DB447" s="40"/>
      <c r="DC447" s="40"/>
      <c r="DD447" s="40"/>
      <c r="DE447" s="40"/>
      <c r="DF447" s="40"/>
      <c r="DG447" s="40"/>
      <c r="DH447" s="40"/>
      <c r="DI447" s="40"/>
      <c r="DJ447" s="40"/>
      <c r="DK447" s="40"/>
      <c r="DL447" s="40"/>
      <c r="DM447" s="40"/>
      <c r="DN447" s="40"/>
      <c r="DO447" s="40"/>
      <c r="DP447" s="40"/>
      <c r="DQ447" s="40"/>
      <c r="DR447" s="40"/>
      <c r="DS447" s="40"/>
      <c r="DT447" s="40"/>
      <c r="DU447" s="40"/>
      <c r="DV447" s="3"/>
      <c r="DW447" s="127"/>
      <c r="DX447" s="127"/>
      <c r="DY447" s="127"/>
      <c r="DZ447" s="127"/>
      <c r="EA447" s="127"/>
      <c r="EB447" s="127"/>
      <c r="EC447" s="127"/>
      <c r="ED447" s="127"/>
      <c r="EE447" s="127"/>
      <c r="EF447" s="127"/>
      <c r="EG447" s="127"/>
      <c r="EH447" s="127"/>
      <c r="EI447" s="127"/>
      <c r="EJ447" s="40"/>
      <c r="EK447" s="40"/>
      <c r="EL447" s="40"/>
      <c r="EM447" s="40"/>
      <c r="EN447" s="40"/>
      <c r="EO447" s="40"/>
      <c r="EP447" s="40"/>
      <c r="EQ447" s="40"/>
      <c r="ER447" s="40"/>
      <c r="ES447" s="40"/>
      <c r="ET447" s="40"/>
      <c r="EU447" s="40"/>
      <c r="EV447" s="40"/>
      <c r="EW447" s="40"/>
      <c r="EX447" s="40"/>
      <c r="EY447" s="40"/>
      <c r="EZ447" s="40"/>
      <c r="FA447" s="40"/>
      <c r="FB447" s="40"/>
      <c r="FC447" s="40"/>
      <c r="FD447" s="40"/>
      <c r="FE447" s="40"/>
      <c r="FF447" s="40"/>
      <c r="FG447" s="40"/>
      <c r="FH447" s="40"/>
      <c r="FI447" s="40"/>
      <c r="FJ447" s="40"/>
      <c r="FK447" s="40"/>
      <c r="FL447" s="3"/>
      <c r="FM447" s="3"/>
      <c r="FN447" s="3"/>
    </row>
    <row r="448" spans="1:170" ht="11.25" customHeight="1">
      <c r="A448" s="42"/>
      <c r="R448" s="42"/>
      <c r="S448" s="42"/>
      <c r="W448" s="42"/>
      <c r="X448" s="43"/>
      <c r="Y448" s="43"/>
      <c r="Z448" s="43"/>
      <c r="AA448" s="43"/>
      <c r="AB448" s="43"/>
      <c r="AC448" s="43"/>
      <c r="AD448" s="43"/>
      <c r="AE448" s="43"/>
      <c r="AF448" s="43"/>
      <c r="AG448" s="43"/>
      <c r="AH448" s="43"/>
      <c r="AI448" s="43"/>
      <c r="AJ448" s="43"/>
      <c r="AK448" s="43"/>
      <c r="AL448" s="43"/>
      <c r="AM448" s="43"/>
      <c r="AN448" s="3"/>
      <c r="AO448" s="3"/>
      <c r="AP448" s="3"/>
      <c r="AQ448" s="128"/>
      <c r="AR448" s="128"/>
      <c r="AS448" s="128"/>
      <c r="AT448" s="128"/>
      <c r="AU448" s="128"/>
      <c r="AV448" s="128"/>
      <c r="AW448" s="128"/>
      <c r="AX448" s="128"/>
      <c r="AY448" s="128"/>
      <c r="AZ448" s="128"/>
      <c r="BA448" s="128"/>
      <c r="BB448" s="128"/>
      <c r="BC448" s="128"/>
      <c r="BD448" s="41"/>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3"/>
      <c r="CG448" s="128"/>
      <c r="CH448" s="128"/>
      <c r="CI448" s="128"/>
      <c r="CJ448" s="128"/>
      <c r="CK448" s="128"/>
      <c r="CL448" s="128"/>
      <c r="CM448" s="128"/>
      <c r="CN448" s="128"/>
      <c r="CO448" s="128"/>
      <c r="CP448" s="128"/>
      <c r="CQ448" s="128"/>
      <c r="CR448" s="128"/>
      <c r="CS448" s="128"/>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3"/>
      <c r="DW448" s="128"/>
      <c r="DX448" s="128"/>
      <c r="DY448" s="128"/>
      <c r="DZ448" s="128"/>
      <c r="EA448" s="128"/>
      <c r="EB448" s="128"/>
      <c r="EC448" s="128"/>
      <c r="ED448" s="128"/>
      <c r="EE448" s="128"/>
      <c r="EF448" s="128"/>
      <c r="EG448" s="128"/>
      <c r="EH448" s="128"/>
      <c r="EI448" s="128"/>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c r="FF448" s="41"/>
      <c r="FG448" s="41"/>
      <c r="FH448" s="41"/>
      <c r="FI448" s="41"/>
      <c r="FJ448" s="41"/>
      <c r="FK448" s="41"/>
      <c r="FL448" s="3"/>
      <c r="FM448" s="3"/>
      <c r="FN448" s="3"/>
    </row>
    <row r="449" spans="1:170" ht="11.25" customHeight="1">
      <c r="A449" s="42"/>
      <c r="R449" s="42"/>
      <c r="S449" s="42"/>
      <c r="W449" s="42"/>
      <c r="AA449" s="42"/>
      <c r="AB449" s="42"/>
      <c r="AI449" s="42"/>
      <c r="AJ449" s="42"/>
      <c r="AN449" s="3"/>
      <c r="AO449" s="3"/>
      <c r="AP449" s="3"/>
      <c r="AQ449" s="126"/>
      <c r="AR449" s="126"/>
      <c r="AS449" s="126"/>
      <c r="AT449" s="126"/>
      <c r="AU449" s="126"/>
      <c r="AV449" s="126"/>
      <c r="AW449" s="126"/>
      <c r="AX449" s="126"/>
      <c r="AY449" s="126"/>
      <c r="AZ449" s="126"/>
      <c r="BA449" s="126"/>
      <c r="BB449" s="126"/>
      <c r="BC449" s="126"/>
      <c r="CF449" s="3"/>
      <c r="CG449" s="126"/>
      <c r="CH449" s="126"/>
      <c r="CI449" s="126"/>
      <c r="CJ449" s="126"/>
      <c r="CK449" s="126"/>
      <c r="CL449" s="126"/>
      <c r="CM449" s="126"/>
      <c r="CN449" s="126"/>
      <c r="CO449" s="126"/>
      <c r="CP449" s="126"/>
      <c r="CQ449" s="126"/>
      <c r="CR449" s="126"/>
      <c r="CS449" s="126"/>
      <c r="DV449" s="3"/>
      <c r="DW449" s="126"/>
      <c r="DX449" s="126"/>
      <c r="DY449" s="126"/>
      <c r="DZ449" s="126"/>
      <c r="EA449" s="126"/>
      <c r="EB449" s="126"/>
      <c r="EC449" s="126"/>
      <c r="ED449" s="126"/>
      <c r="EE449" s="126"/>
      <c r="EF449" s="126"/>
      <c r="EG449" s="126"/>
      <c r="EH449" s="126"/>
      <c r="EI449" s="126"/>
      <c r="FL449" s="3"/>
      <c r="FM449" s="3"/>
      <c r="FN449" s="3"/>
    </row>
    <row r="450" spans="1:170" ht="11.25" customHeight="1" thickBot="1">
      <c r="A450" s="42"/>
      <c r="R450" s="42"/>
      <c r="S450" s="42"/>
      <c r="W450" s="42"/>
      <c r="X450" s="43"/>
      <c r="Y450" s="43"/>
      <c r="Z450" s="43"/>
      <c r="AA450" s="43"/>
      <c r="AB450" s="43"/>
      <c r="AC450" s="43"/>
      <c r="AD450" s="43"/>
      <c r="AE450" s="43"/>
      <c r="AF450" s="43"/>
      <c r="AG450" s="43"/>
      <c r="AH450" s="43"/>
      <c r="AI450" s="43"/>
      <c r="AJ450" s="43"/>
      <c r="AK450" s="43"/>
      <c r="AL450" s="43"/>
      <c r="AM450" s="43"/>
      <c r="AN450" s="3"/>
      <c r="AO450" s="3"/>
      <c r="AP450" s="3"/>
      <c r="AQ450" s="127"/>
      <c r="AR450" s="127"/>
      <c r="AS450" s="127"/>
      <c r="AT450" s="127"/>
      <c r="AU450" s="127"/>
      <c r="AV450" s="127"/>
      <c r="AW450" s="127"/>
      <c r="AX450" s="127"/>
      <c r="AY450" s="127"/>
      <c r="AZ450" s="127"/>
      <c r="BA450" s="127"/>
      <c r="BB450" s="127"/>
      <c r="BC450" s="127"/>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3"/>
      <c r="CG450" s="127"/>
      <c r="CH450" s="127"/>
      <c r="CI450" s="127"/>
      <c r="CJ450" s="127"/>
      <c r="CK450" s="127"/>
      <c r="CL450" s="127"/>
      <c r="CM450" s="127"/>
      <c r="CN450" s="127"/>
      <c r="CO450" s="127"/>
      <c r="CP450" s="127"/>
      <c r="CQ450" s="127"/>
      <c r="CR450" s="127"/>
      <c r="CS450" s="127"/>
      <c r="CT450" s="40"/>
      <c r="CU450" s="40"/>
      <c r="CV450" s="40"/>
      <c r="CW450" s="40"/>
      <c r="CX450" s="40"/>
      <c r="CY450" s="40"/>
      <c r="CZ450" s="40"/>
      <c r="DA450" s="40"/>
      <c r="DB450" s="40"/>
      <c r="DC450" s="40"/>
      <c r="DD450" s="40"/>
      <c r="DE450" s="40"/>
      <c r="DF450" s="40"/>
      <c r="DG450" s="40"/>
      <c r="DH450" s="40"/>
      <c r="DI450" s="40"/>
      <c r="DJ450" s="40"/>
      <c r="DK450" s="40"/>
      <c r="DL450" s="40"/>
      <c r="DM450" s="40"/>
      <c r="DN450" s="40"/>
      <c r="DO450" s="40"/>
      <c r="DP450" s="40"/>
      <c r="DQ450" s="40"/>
      <c r="DR450" s="40"/>
      <c r="DS450" s="40"/>
      <c r="DT450" s="40"/>
      <c r="DU450" s="40"/>
      <c r="DV450" s="3"/>
      <c r="DW450" s="127"/>
      <c r="DX450" s="127"/>
      <c r="DY450" s="127"/>
      <c r="DZ450" s="127"/>
      <c r="EA450" s="127"/>
      <c r="EB450" s="127"/>
      <c r="EC450" s="127"/>
      <c r="ED450" s="127"/>
      <c r="EE450" s="127"/>
      <c r="EF450" s="127"/>
      <c r="EG450" s="127"/>
      <c r="EH450" s="127"/>
      <c r="EI450" s="127"/>
      <c r="EJ450" s="40"/>
      <c r="EK450" s="40"/>
      <c r="EL450" s="40"/>
      <c r="EM450" s="40"/>
      <c r="EN450" s="40"/>
      <c r="EO450" s="40"/>
      <c r="EP450" s="40"/>
      <c r="EQ450" s="40"/>
      <c r="ER450" s="40"/>
      <c r="ES450" s="40"/>
      <c r="ET450" s="40"/>
      <c r="EU450" s="40"/>
      <c r="EV450" s="40"/>
      <c r="EW450" s="40"/>
      <c r="EX450" s="40"/>
      <c r="EY450" s="40"/>
      <c r="EZ450" s="40"/>
      <c r="FA450" s="40"/>
      <c r="FB450" s="40"/>
      <c r="FC450" s="40"/>
      <c r="FD450" s="40"/>
      <c r="FE450" s="40"/>
      <c r="FF450" s="40"/>
      <c r="FG450" s="40"/>
      <c r="FH450" s="40"/>
      <c r="FI450" s="40"/>
      <c r="FJ450" s="40"/>
      <c r="FK450" s="40"/>
      <c r="FL450" s="3"/>
      <c r="FM450" s="3"/>
      <c r="FN450" s="3"/>
    </row>
    <row r="451" spans="1:170" ht="11.25" customHeight="1">
      <c r="A451" s="2"/>
      <c r="R451" s="42"/>
      <c r="S451" s="42"/>
      <c r="W451" s="42"/>
      <c r="AA451" s="42"/>
      <c r="AB451" s="42"/>
      <c r="AI451" s="42"/>
      <c r="AJ451" s="42"/>
      <c r="AN451" s="3"/>
      <c r="AO451" s="3"/>
      <c r="AP451" s="3"/>
      <c r="AQ451" s="154" t="str">
        <f>CONCATENATE($A395," ",$D395,","," ",$F393)</f>
        <v>Group: 7, Men's Singles</v>
      </c>
      <c r="AR451" s="155"/>
      <c r="AS451" s="155"/>
      <c r="AT451" s="155"/>
      <c r="AU451" s="155"/>
      <c r="AV451" s="155"/>
      <c r="AW451" s="155"/>
      <c r="AX451" s="155"/>
      <c r="AY451" s="155"/>
      <c r="AZ451" s="155"/>
      <c r="BA451" s="155"/>
      <c r="BB451" s="155"/>
      <c r="BC451" s="156"/>
      <c r="BD451" s="163">
        <f>A436</f>
        <v>7</v>
      </c>
      <c r="BE451" s="164"/>
      <c r="BF451" s="183" t="str">
        <f>C436</f>
        <v>A</v>
      </c>
      <c r="BG451" s="185" t="str">
        <f>IF(VLOOKUP($BF451,$A397:$C409,3,FALSE)=0,"",CONCATENATE(VLOOKUP(VLOOKUP($BF451,$A397:$C409,3,FALSE),Players!$C:$G,4,FALSE)," ",VLOOKUP($BF451,$A397:$C409,3,FALSE)," ",IF(ISERROR(VLOOKUP(VLOOKUP($BF451,$A397:$C409,3,FALSE),Players!$C:$G,5,FALSE)),"()",CONCATENATE("(",VLOOKUP(VLOOKUP($BF451,$A397:$C409,3,FALSE),Players!$C:$G,5,FALSE),")"))))</f>
        <v/>
      </c>
      <c r="BH451" s="186"/>
      <c r="BI451" s="186"/>
      <c r="BJ451" s="186"/>
      <c r="BK451" s="186"/>
      <c r="BL451" s="186"/>
      <c r="BM451" s="186"/>
      <c r="BN451" s="186"/>
      <c r="BO451" s="186"/>
      <c r="BP451" s="186"/>
      <c r="BQ451" s="186"/>
      <c r="BR451" s="186"/>
      <c r="BS451" s="186"/>
      <c r="BT451" s="186"/>
      <c r="BU451" s="187"/>
      <c r="BV451" s="170" t="str">
        <f>IF(D436&lt;&gt;"",D436,"")</f>
        <v/>
      </c>
      <c r="BW451" s="171"/>
      <c r="BX451" s="335" t="str">
        <f>IF(F436&lt;&gt;"",F436,"")</f>
        <v/>
      </c>
      <c r="BY451" s="171"/>
      <c r="BZ451" s="335" t="str">
        <f>IF(H436&lt;&gt;"",H436,"")</f>
        <v/>
      </c>
      <c r="CA451" s="171"/>
      <c r="CB451" s="335" t="str">
        <f>IF(J436&lt;&gt;"",J436,"")</f>
        <v/>
      </c>
      <c r="CC451" s="171"/>
      <c r="CD451" s="335" t="str">
        <f>IF(L436&lt;&gt;"",L436,"")</f>
        <v/>
      </c>
      <c r="CE451" s="337"/>
      <c r="CF451" s="174" t="str">
        <f>IF($CD451=$CD453,IF($CB451=$CB453,IF($BZ451&lt;&gt;"",IF($BZ451&gt;$BZ453,"W","L"),""),IF($CB451&gt;$CB453,"W","L")),IF($CD451&gt;$CD453,"W","L"))</f>
        <v/>
      </c>
      <c r="CG451" s="154" t="str">
        <f>CONCATENATE($A395," ",$D395,","," ",$F393)</f>
        <v>Group: 7, Men's Singles</v>
      </c>
      <c r="CH451" s="155"/>
      <c r="CI451" s="155"/>
      <c r="CJ451" s="155"/>
      <c r="CK451" s="155"/>
      <c r="CL451" s="155"/>
      <c r="CM451" s="155"/>
      <c r="CN451" s="155"/>
      <c r="CO451" s="155"/>
      <c r="CP451" s="155"/>
      <c r="CQ451" s="155"/>
      <c r="CR451" s="155"/>
      <c r="CS451" s="156"/>
      <c r="CT451" s="163">
        <f>O436</f>
        <v>14</v>
      </c>
      <c r="CU451" s="164"/>
      <c r="CV451" s="183" t="str">
        <f>Q436</f>
        <v>B</v>
      </c>
      <c r="CW451" s="185" t="str">
        <f>IF(VLOOKUP($CV451,$A397:$C409,3,FALSE)=0,"",CONCATENATE(VLOOKUP(VLOOKUP($CV451,$A397:$C409,3,FALSE),Players!$C:$G,4,FALSE)," ",VLOOKUP($CV451,$A397:$C409,3,FALSE)," ",IF(ISERROR(VLOOKUP(VLOOKUP($CV451,$A397:$C409,3,FALSE),Players!$C:$G,5,FALSE)),"()",CONCATENATE("(",VLOOKUP(VLOOKUP($CV451,$A397:$C409,3,FALSE),Players!$C:$G,5,FALSE),")"))))</f>
        <v/>
      </c>
      <c r="CX451" s="186"/>
      <c r="CY451" s="186"/>
      <c r="CZ451" s="186"/>
      <c r="DA451" s="186"/>
      <c r="DB451" s="186"/>
      <c r="DC451" s="186"/>
      <c r="DD451" s="186"/>
      <c r="DE451" s="186"/>
      <c r="DF451" s="186"/>
      <c r="DG451" s="186"/>
      <c r="DH451" s="186"/>
      <c r="DI451" s="186"/>
      <c r="DJ451" s="186"/>
      <c r="DK451" s="187"/>
      <c r="DL451" s="170" t="str">
        <f>IF(R436&lt;&gt;"",R436,"")</f>
        <v/>
      </c>
      <c r="DM451" s="171"/>
      <c r="DN451" s="335" t="str">
        <f>IF(T436&lt;&gt;"",T436,"")</f>
        <v/>
      </c>
      <c r="DO451" s="171"/>
      <c r="DP451" s="335" t="str">
        <f>IF(V436&lt;&gt;"",V436,"")</f>
        <v/>
      </c>
      <c r="DQ451" s="171"/>
      <c r="DR451" s="335" t="str">
        <f>IF(X436&lt;&gt;"",X436,"")</f>
        <v/>
      </c>
      <c r="DS451" s="171"/>
      <c r="DT451" s="335" t="str">
        <f>IF(Z436&lt;&gt;"",Z436,"")</f>
        <v/>
      </c>
      <c r="DU451" s="337"/>
      <c r="DV451" s="174" t="str">
        <f>IF($DT451=$DT453,IF($DR451=$DR453,IF($DP451&lt;&gt;"",IF($DP451&gt;$DP453,"W","L"),""),IF($DR451&gt;$DR453,"W","L")),IF($DT451&gt;$DT453,"W","L"))</f>
        <v/>
      </c>
      <c r="DW451" s="154" t="str">
        <f>CONCATENATE($A395," ",$D395,","," ",$F393)</f>
        <v>Group: 7, Men's Singles</v>
      </c>
      <c r="DX451" s="155"/>
      <c r="DY451" s="155"/>
      <c r="DZ451" s="155"/>
      <c r="EA451" s="155"/>
      <c r="EB451" s="155"/>
      <c r="EC451" s="155"/>
      <c r="ED451" s="155"/>
      <c r="EE451" s="155"/>
      <c r="EF451" s="155"/>
      <c r="EG451" s="155"/>
      <c r="EH451" s="155"/>
      <c r="EI451" s="156"/>
      <c r="EJ451" s="163">
        <f>AC436</f>
        <v>21</v>
      </c>
      <c r="EK451" s="164"/>
      <c r="EL451" s="183" t="str">
        <f>AE436</f>
        <v>B</v>
      </c>
      <c r="EM451" s="185" t="str">
        <f>IF(VLOOKUP($EL451,$A397:$C409,3,FALSE)=0,"",CONCATENATE(VLOOKUP(VLOOKUP($EL451,$A397:$C409,3,FALSE),Players!$C:$G,4,FALSE)," ",VLOOKUP($EL451,$A397:$C409,3,FALSE)," ",IF(ISERROR(VLOOKUP(VLOOKUP($EL451,$A397:$C409,3,FALSE),Players!$C:$G,5,FALSE)),"()",CONCATENATE("(",VLOOKUP(VLOOKUP($EL451,$A397:$C409,3,FALSE),Players!$C:$G,5,FALSE),")"))))</f>
        <v/>
      </c>
      <c r="EN451" s="186"/>
      <c r="EO451" s="186"/>
      <c r="EP451" s="186"/>
      <c r="EQ451" s="186"/>
      <c r="ER451" s="186"/>
      <c r="ES451" s="186"/>
      <c r="ET451" s="186"/>
      <c r="EU451" s="186"/>
      <c r="EV451" s="186"/>
      <c r="EW451" s="186"/>
      <c r="EX451" s="186"/>
      <c r="EY451" s="186"/>
      <c r="EZ451" s="186"/>
      <c r="FA451" s="187"/>
      <c r="FB451" s="170" t="str">
        <f>IF(AF436&lt;&gt;"",AF436,"")</f>
        <v/>
      </c>
      <c r="FC451" s="171"/>
      <c r="FD451" s="335" t="str">
        <f>IF(AH436&lt;&gt;"",AH436,"")</f>
        <v/>
      </c>
      <c r="FE451" s="171"/>
      <c r="FF451" s="335" t="str">
        <f>IF(AJ436&lt;&gt;"",AJ436,"")</f>
        <v/>
      </c>
      <c r="FG451" s="171"/>
      <c r="FH451" s="335" t="str">
        <f>IF(AL436&lt;&gt;"",AL436,"")</f>
        <v/>
      </c>
      <c r="FI451" s="171"/>
      <c r="FJ451" s="335" t="str">
        <f>IF(AN436&lt;&gt;"",AN436,"")</f>
        <v/>
      </c>
      <c r="FK451" s="337"/>
      <c r="FL451" s="174" t="str">
        <f>IF($FJ451=$FJ453,IF($FH451=$FH453,IF($FF451&lt;&gt;"",IF($FF451&gt;$FF453,"W","L"),""),IF($FH451&gt;$FH453,"W","L")),IF($FJ451&gt;$FJ453,"W","L"))</f>
        <v/>
      </c>
      <c r="FM451" s="3"/>
      <c r="FN451" s="3"/>
    </row>
    <row r="452" spans="1:170" ht="11.25" customHeight="1">
      <c r="R452" s="42"/>
      <c r="S452" s="42"/>
      <c r="W452" s="42"/>
      <c r="X452" s="43"/>
      <c r="Y452" s="43"/>
      <c r="Z452" s="43"/>
      <c r="AA452" s="43"/>
      <c r="AB452" s="43"/>
      <c r="AC452" s="43"/>
      <c r="AD452" s="43"/>
      <c r="AE452" s="43"/>
      <c r="AF452" s="43"/>
      <c r="AG452" s="43"/>
      <c r="AH452" s="43"/>
      <c r="AI452" s="43"/>
      <c r="AJ452" s="43"/>
      <c r="AK452" s="43"/>
      <c r="AL452" s="43"/>
      <c r="AM452" s="43"/>
      <c r="AN452" s="3"/>
      <c r="AO452" s="3"/>
      <c r="AP452" s="3"/>
      <c r="AQ452" s="157"/>
      <c r="AR452" s="158"/>
      <c r="AS452" s="158"/>
      <c r="AT452" s="158"/>
      <c r="AU452" s="158"/>
      <c r="AV452" s="158"/>
      <c r="AW452" s="158"/>
      <c r="AX452" s="158"/>
      <c r="AY452" s="158"/>
      <c r="AZ452" s="158"/>
      <c r="BA452" s="158"/>
      <c r="BB452" s="158"/>
      <c r="BC452" s="159"/>
      <c r="BD452" s="165"/>
      <c r="BE452" s="166"/>
      <c r="BF452" s="184"/>
      <c r="BG452" s="188"/>
      <c r="BH452" s="189"/>
      <c r="BI452" s="189"/>
      <c r="BJ452" s="189"/>
      <c r="BK452" s="189"/>
      <c r="BL452" s="189"/>
      <c r="BM452" s="189"/>
      <c r="BN452" s="189"/>
      <c r="BO452" s="189"/>
      <c r="BP452" s="189"/>
      <c r="BQ452" s="189"/>
      <c r="BR452" s="189"/>
      <c r="BS452" s="189"/>
      <c r="BT452" s="189"/>
      <c r="BU452" s="190"/>
      <c r="BV452" s="172"/>
      <c r="BW452" s="173"/>
      <c r="BX452" s="336"/>
      <c r="BY452" s="173"/>
      <c r="BZ452" s="336"/>
      <c r="CA452" s="173"/>
      <c r="CB452" s="336"/>
      <c r="CC452" s="173"/>
      <c r="CD452" s="336"/>
      <c r="CE452" s="338"/>
      <c r="CF452" s="174"/>
      <c r="CG452" s="157"/>
      <c r="CH452" s="158"/>
      <c r="CI452" s="158"/>
      <c r="CJ452" s="158"/>
      <c r="CK452" s="158"/>
      <c r="CL452" s="158"/>
      <c r="CM452" s="158"/>
      <c r="CN452" s="158"/>
      <c r="CO452" s="158"/>
      <c r="CP452" s="158"/>
      <c r="CQ452" s="158"/>
      <c r="CR452" s="158"/>
      <c r="CS452" s="159"/>
      <c r="CT452" s="165"/>
      <c r="CU452" s="166"/>
      <c r="CV452" s="184"/>
      <c r="CW452" s="188"/>
      <c r="CX452" s="189"/>
      <c r="CY452" s="189"/>
      <c r="CZ452" s="189"/>
      <c r="DA452" s="189"/>
      <c r="DB452" s="189"/>
      <c r="DC452" s="189"/>
      <c r="DD452" s="189"/>
      <c r="DE452" s="189"/>
      <c r="DF452" s="189"/>
      <c r="DG452" s="189"/>
      <c r="DH452" s="189"/>
      <c r="DI452" s="189"/>
      <c r="DJ452" s="189"/>
      <c r="DK452" s="190"/>
      <c r="DL452" s="172"/>
      <c r="DM452" s="173"/>
      <c r="DN452" s="336"/>
      <c r="DO452" s="173"/>
      <c r="DP452" s="336"/>
      <c r="DQ452" s="173"/>
      <c r="DR452" s="336"/>
      <c r="DS452" s="173"/>
      <c r="DT452" s="336"/>
      <c r="DU452" s="338"/>
      <c r="DV452" s="174"/>
      <c r="DW452" s="157"/>
      <c r="DX452" s="158"/>
      <c r="DY452" s="158"/>
      <c r="DZ452" s="158"/>
      <c r="EA452" s="158"/>
      <c r="EB452" s="158"/>
      <c r="EC452" s="158"/>
      <c r="ED452" s="158"/>
      <c r="EE452" s="158"/>
      <c r="EF452" s="158"/>
      <c r="EG452" s="158"/>
      <c r="EH452" s="158"/>
      <c r="EI452" s="159"/>
      <c r="EJ452" s="165"/>
      <c r="EK452" s="166"/>
      <c r="EL452" s="184"/>
      <c r="EM452" s="188"/>
      <c r="EN452" s="189"/>
      <c r="EO452" s="189"/>
      <c r="EP452" s="189"/>
      <c r="EQ452" s="189"/>
      <c r="ER452" s="189"/>
      <c r="ES452" s="189"/>
      <c r="ET452" s="189"/>
      <c r="EU452" s="189"/>
      <c r="EV452" s="189"/>
      <c r="EW452" s="189"/>
      <c r="EX452" s="189"/>
      <c r="EY452" s="189"/>
      <c r="EZ452" s="189"/>
      <c r="FA452" s="190"/>
      <c r="FB452" s="172"/>
      <c r="FC452" s="173"/>
      <c r="FD452" s="336"/>
      <c r="FE452" s="173"/>
      <c r="FF452" s="336"/>
      <c r="FG452" s="173"/>
      <c r="FH452" s="336"/>
      <c r="FI452" s="173"/>
      <c r="FJ452" s="336"/>
      <c r="FK452" s="338"/>
      <c r="FL452" s="174"/>
      <c r="FM452" s="3"/>
      <c r="FN452" s="3"/>
    </row>
    <row r="453" spans="1:170" ht="11.25" customHeight="1">
      <c r="A453" s="2"/>
      <c r="R453" s="42"/>
      <c r="S453" s="42"/>
      <c r="W453" s="42"/>
      <c r="AA453" s="42"/>
      <c r="AB453" s="42"/>
      <c r="AI453" s="42"/>
      <c r="AJ453" s="42"/>
      <c r="AN453" s="3"/>
      <c r="AO453" s="3"/>
      <c r="AP453" s="3"/>
      <c r="AQ453" s="157"/>
      <c r="AR453" s="158"/>
      <c r="AS453" s="158"/>
      <c r="AT453" s="158"/>
      <c r="AU453" s="158"/>
      <c r="AV453" s="158"/>
      <c r="AW453" s="158"/>
      <c r="AX453" s="158"/>
      <c r="AY453" s="158"/>
      <c r="AZ453" s="158"/>
      <c r="BA453" s="158"/>
      <c r="BB453" s="158"/>
      <c r="BC453" s="159"/>
      <c r="BD453" s="165"/>
      <c r="BE453" s="166"/>
      <c r="BF453" s="175" t="str">
        <f>C438</f>
        <v>E</v>
      </c>
      <c r="BG453" s="177" t="str">
        <f>IF(VLOOKUP($BF453,$A397:$C409,3,FALSE)=0,"",CONCATENATE(VLOOKUP(VLOOKUP($BF453,$A397:$C409,3,FALSE),Players!$C:$G,4,FALSE)," ",VLOOKUP($BF453,$A397:$C409,3,FALSE)," ",IF(ISERROR(VLOOKUP(VLOOKUP($BF453,$A397:$C409,3,FALSE),Players!$C:$G,5,FALSE)),"()",CONCATENATE("(",VLOOKUP(VLOOKUP($BF453,$A397:$C409,3,FALSE),Players!$C:$G,5,FALSE),")"))))</f>
        <v/>
      </c>
      <c r="BH453" s="178"/>
      <c r="BI453" s="178"/>
      <c r="BJ453" s="178"/>
      <c r="BK453" s="178"/>
      <c r="BL453" s="178"/>
      <c r="BM453" s="178"/>
      <c r="BN453" s="178"/>
      <c r="BO453" s="178"/>
      <c r="BP453" s="178"/>
      <c r="BQ453" s="178"/>
      <c r="BR453" s="178"/>
      <c r="BS453" s="178"/>
      <c r="BT453" s="178"/>
      <c r="BU453" s="179"/>
      <c r="BV453" s="150" t="str">
        <f>IF(D438&lt;&gt;"",D438,"")</f>
        <v/>
      </c>
      <c r="BW453" s="151"/>
      <c r="BX453" s="288" t="str">
        <f>IF(F438&lt;&gt;"",F438,"")</f>
        <v/>
      </c>
      <c r="BY453" s="151"/>
      <c r="BZ453" s="288" t="str">
        <f>IF(H438&lt;&gt;"",H438,"")</f>
        <v/>
      </c>
      <c r="CA453" s="151"/>
      <c r="CB453" s="288" t="str">
        <f>IF(J438&lt;&gt;"",J438,"")</f>
        <v/>
      </c>
      <c r="CC453" s="151"/>
      <c r="CD453" s="288" t="str">
        <f>IF(L438&lt;&gt;"",L438,"")</f>
        <v/>
      </c>
      <c r="CE453" s="332"/>
      <c r="CF453" s="174" t="str">
        <f>IF($CF451&lt;&gt;"",IF(CF451="W","L","W"),"")</f>
        <v/>
      </c>
      <c r="CG453" s="157"/>
      <c r="CH453" s="158"/>
      <c r="CI453" s="158"/>
      <c r="CJ453" s="158"/>
      <c r="CK453" s="158"/>
      <c r="CL453" s="158"/>
      <c r="CM453" s="158"/>
      <c r="CN453" s="158"/>
      <c r="CO453" s="158"/>
      <c r="CP453" s="158"/>
      <c r="CQ453" s="158"/>
      <c r="CR453" s="158"/>
      <c r="CS453" s="159"/>
      <c r="CT453" s="165"/>
      <c r="CU453" s="166"/>
      <c r="CV453" s="175" t="str">
        <f>Q438</f>
        <v>D</v>
      </c>
      <c r="CW453" s="177" t="str">
        <f>IF(VLOOKUP($CV453,$A397:$C409,3,FALSE)=0,"",CONCATENATE(VLOOKUP(VLOOKUP($CV453,$A397:$C409,3,FALSE),Players!$C:$G,4,FALSE)," ",VLOOKUP($CV453,$A397:$C409,3,FALSE)," ",IF(ISERROR(VLOOKUP(VLOOKUP($CV453,$A397:$C409,3,FALSE),Players!$C:$G,5,FALSE)),"()",CONCATENATE("(",VLOOKUP(VLOOKUP($CV453,$A397:$C409,3,FALSE),Players!$C:$G,5,FALSE),")"))))</f>
        <v/>
      </c>
      <c r="CX453" s="178"/>
      <c r="CY453" s="178"/>
      <c r="CZ453" s="178"/>
      <c r="DA453" s="178"/>
      <c r="DB453" s="178"/>
      <c r="DC453" s="178"/>
      <c r="DD453" s="178"/>
      <c r="DE453" s="178"/>
      <c r="DF453" s="178"/>
      <c r="DG453" s="178"/>
      <c r="DH453" s="178"/>
      <c r="DI453" s="178"/>
      <c r="DJ453" s="178"/>
      <c r="DK453" s="179"/>
      <c r="DL453" s="150" t="str">
        <f>IF(R438&lt;&gt;"",R438,"")</f>
        <v/>
      </c>
      <c r="DM453" s="151"/>
      <c r="DN453" s="288" t="str">
        <f>IF(T438&lt;&gt;"",T438,"")</f>
        <v/>
      </c>
      <c r="DO453" s="151"/>
      <c r="DP453" s="288" t="str">
        <f>IF(V438&lt;&gt;"",V438,"")</f>
        <v/>
      </c>
      <c r="DQ453" s="151"/>
      <c r="DR453" s="288" t="str">
        <f>IF(X438&lt;&gt;"",X438,"")</f>
        <v/>
      </c>
      <c r="DS453" s="151"/>
      <c r="DT453" s="288" t="str">
        <f>IF(Z438&lt;&gt;"",Z438,"")</f>
        <v/>
      </c>
      <c r="DU453" s="332"/>
      <c r="DV453" s="174" t="str">
        <f>IF($DV451&lt;&gt;"",IF(DV451="W","L","W"),"")</f>
        <v/>
      </c>
      <c r="DW453" s="157"/>
      <c r="DX453" s="158"/>
      <c r="DY453" s="158"/>
      <c r="DZ453" s="158"/>
      <c r="EA453" s="158"/>
      <c r="EB453" s="158"/>
      <c r="EC453" s="158"/>
      <c r="ED453" s="158"/>
      <c r="EE453" s="158"/>
      <c r="EF453" s="158"/>
      <c r="EG453" s="158"/>
      <c r="EH453" s="158"/>
      <c r="EI453" s="159"/>
      <c r="EJ453" s="165"/>
      <c r="EK453" s="166"/>
      <c r="EL453" s="175" t="str">
        <f>AE438</f>
        <v>C</v>
      </c>
      <c r="EM453" s="177" t="str">
        <f>IF(VLOOKUP($EL453,$A397:$C409,3,FALSE)=0,"",CONCATENATE(VLOOKUP(VLOOKUP($EL453,$A397:$C409,3,FALSE),Players!$C:$G,4,FALSE)," ",VLOOKUP($EL453,$A397:$C409,3,FALSE)," ",IF(ISERROR(VLOOKUP(VLOOKUP($EL453,$A397:$C409,3,FALSE),Players!$C:$G,5,FALSE)),"()",CONCATENATE("(",VLOOKUP(VLOOKUP($EL453,$A397:$C409,3,FALSE),Players!$C:$G,5,FALSE),")"))))</f>
        <v/>
      </c>
      <c r="EN453" s="178"/>
      <c r="EO453" s="178"/>
      <c r="EP453" s="178"/>
      <c r="EQ453" s="178"/>
      <c r="ER453" s="178"/>
      <c r="ES453" s="178"/>
      <c r="ET453" s="178"/>
      <c r="EU453" s="178"/>
      <c r="EV453" s="178"/>
      <c r="EW453" s="178"/>
      <c r="EX453" s="178"/>
      <c r="EY453" s="178"/>
      <c r="EZ453" s="178"/>
      <c r="FA453" s="179"/>
      <c r="FB453" s="150" t="str">
        <f>IF(AF438&lt;&gt;"",AF438,"")</f>
        <v/>
      </c>
      <c r="FC453" s="151"/>
      <c r="FD453" s="288" t="str">
        <f>IF(AH438&lt;&gt;"",AH438,"")</f>
        <v/>
      </c>
      <c r="FE453" s="151"/>
      <c r="FF453" s="288" t="str">
        <f>IF(AJ438&lt;&gt;"",AJ438,"")</f>
        <v/>
      </c>
      <c r="FG453" s="151"/>
      <c r="FH453" s="288" t="str">
        <f>IF(AL438&lt;&gt;"",AL438,"")</f>
        <v/>
      </c>
      <c r="FI453" s="151"/>
      <c r="FJ453" s="288" t="str">
        <f>IF(AN438&lt;&gt;"",AN438,"")</f>
        <v/>
      </c>
      <c r="FK453" s="332"/>
      <c r="FL453" s="174" t="str">
        <f>IF($FL451&lt;&gt;"",IF(FL451="W","L","W"),"")</f>
        <v/>
      </c>
      <c r="FM453" s="3"/>
      <c r="FN453" s="3"/>
    </row>
    <row r="454" spans="1:170" ht="11.25" customHeight="1" thickBot="1">
      <c r="A454" s="2"/>
      <c r="R454" s="42"/>
      <c r="S454" s="42"/>
      <c r="W454" s="42"/>
      <c r="X454" s="43"/>
      <c r="Y454" s="43"/>
      <c r="Z454" s="43"/>
      <c r="AA454" s="43"/>
      <c r="AB454" s="43"/>
      <c r="AC454" s="43"/>
      <c r="AD454" s="43"/>
      <c r="AE454" s="43"/>
      <c r="AF454" s="43"/>
      <c r="AG454" s="43"/>
      <c r="AH454" s="43"/>
      <c r="AI454" s="43"/>
      <c r="AJ454" s="43"/>
      <c r="AK454" s="43"/>
      <c r="AL454" s="43"/>
      <c r="AM454" s="43"/>
      <c r="AN454" s="3"/>
      <c r="AO454" s="3"/>
      <c r="AP454" s="3"/>
      <c r="AQ454" s="160"/>
      <c r="AR454" s="161"/>
      <c r="AS454" s="161"/>
      <c r="AT454" s="161"/>
      <c r="AU454" s="161"/>
      <c r="AV454" s="161"/>
      <c r="AW454" s="161"/>
      <c r="AX454" s="161"/>
      <c r="AY454" s="161"/>
      <c r="AZ454" s="161"/>
      <c r="BA454" s="161"/>
      <c r="BB454" s="161"/>
      <c r="BC454" s="162"/>
      <c r="BD454" s="167"/>
      <c r="BE454" s="168"/>
      <c r="BF454" s="176"/>
      <c r="BG454" s="180"/>
      <c r="BH454" s="181"/>
      <c r="BI454" s="181"/>
      <c r="BJ454" s="181"/>
      <c r="BK454" s="181"/>
      <c r="BL454" s="181"/>
      <c r="BM454" s="181"/>
      <c r="BN454" s="181"/>
      <c r="BO454" s="181"/>
      <c r="BP454" s="181"/>
      <c r="BQ454" s="181"/>
      <c r="BR454" s="181"/>
      <c r="BS454" s="181"/>
      <c r="BT454" s="181"/>
      <c r="BU454" s="182"/>
      <c r="BV454" s="152"/>
      <c r="BW454" s="153"/>
      <c r="BX454" s="333"/>
      <c r="BY454" s="153"/>
      <c r="BZ454" s="333"/>
      <c r="CA454" s="153"/>
      <c r="CB454" s="333"/>
      <c r="CC454" s="153"/>
      <c r="CD454" s="333"/>
      <c r="CE454" s="334"/>
      <c r="CF454" s="174"/>
      <c r="CG454" s="160"/>
      <c r="CH454" s="161"/>
      <c r="CI454" s="161"/>
      <c r="CJ454" s="161"/>
      <c r="CK454" s="161"/>
      <c r="CL454" s="161"/>
      <c r="CM454" s="161"/>
      <c r="CN454" s="161"/>
      <c r="CO454" s="161"/>
      <c r="CP454" s="161"/>
      <c r="CQ454" s="161"/>
      <c r="CR454" s="161"/>
      <c r="CS454" s="162"/>
      <c r="CT454" s="167"/>
      <c r="CU454" s="168"/>
      <c r="CV454" s="176"/>
      <c r="CW454" s="180"/>
      <c r="CX454" s="181"/>
      <c r="CY454" s="181"/>
      <c r="CZ454" s="181"/>
      <c r="DA454" s="181"/>
      <c r="DB454" s="181"/>
      <c r="DC454" s="181"/>
      <c r="DD454" s="181"/>
      <c r="DE454" s="181"/>
      <c r="DF454" s="181"/>
      <c r="DG454" s="181"/>
      <c r="DH454" s="181"/>
      <c r="DI454" s="181"/>
      <c r="DJ454" s="181"/>
      <c r="DK454" s="182"/>
      <c r="DL454" s="152"/>
      <c r="DM454" s="153"/>
      <c r="DN454" s="333"/>
      <c r="DO454" s="153"/>
      <c r="DP454" s="333"/>
      <c r="DQ454" s="153"/>
      <c r="DR454" s="333"/>
      <c r="DS454" s="153"/>
      <c r="DT454" s="333"/>
      <c r="DU454" s="334"/>
      <c r="DV454" s="174"/>
      <c r="DW454" s="160"/>
      <c r="DX454" s="161"/>
      <c r="DY454" s="161"/>
      <c r="DZ454" s="161"/>
      <c r="EA454" s="161"/>
      <c r="EB454" s="161"/>
      <c r="EC454" s="161"/>
      <c r="ED454" s="161"/>
      <c r="EE454" s="161"/>
      <c r="EF454" s="161"/>
      <c r="EG454" s="161"/>
      <c r="EH454" s="161"/>
      <c r="EI454" s="162"/>
      <c r="EJ454" s="167"/>
      <c r="EK454" s="168"/>
      <c r="EL454" s="176"/>
      <c r="EM454" s="180"/>
      <c r="EN454" s="181"/>
      <c r="EO454" s="181"/>
      <c r="EP454" s="181"/>
      <c r="EQ454" s="181"/>
      <c r="ER454" s="181"/>
      <c r="ES454" s="181"/>
      <c r="ET454" s="181"/>
      <c r="EU454" s="181"/>
      <c r="EV454" s="181"/>
      <c r="EW454" s="181"/>
      <c r="EX454" s="181"/>
      <c r="EY454" s="181"/>
      <c r="EZ454" s="181"/>
      <c r="FA454" s="182"/>
      <c r="FB454" s="152"/>
      <c r="FC454" s="153"/>
      <c r="FD454" s="333"/>
      <c r="FE454" s="153"/>
      <c r="FF454" s="333"/>
      <c r="FG454" s="153"/>
      <c r="FH454" s="333"/>
      <c r="FI454" s="153"/>
      <c r="FJ454" s="333"/>
      <c r="FK454" s="334"/>
      <c r="FL454" s="174"/>
      <c r="FM454" s="3"/>
      <c r="FN454" s="3"/>
    </row>
    <row r="455" spans="1:170" ht="11.25" customHeight="1" thickBot="1">
      <c r="A455" s="2"/>
      <c r="R455" s="42"/>
      <c r="S455" s="42"/>
      <c r="W455" s="42"/>
      <c r="AA455" s="42"/>
      <c r="AB455" s="42"/>
      <c r="AI455" s="42"/>
      <c r="AJ455" s="42"/>
      <c r="AN455" s="3"/>
      <c r="AO455" s="3"/>
      <c r="AP455" s="3"/>
      <c r="AQ455" s="129"/>
      <c r="AR455" s="129"/>
      <c r="AS455" s="129"/>
      <c r="AT455" s="129"/>
      <c r="AU455" s="129"/>
      <c r="AV455" s="129"/>
      <c r="AW455" s="129"/>
      <c r="AX455" s="129"/>
      <c r="AY455" s="129"/>
      <c r="AZ455" s="129"/>
      <c r="BA455" s="129"/>
      <c r="BB455" s="129"/>
      <c r="BC455" s="129"/>
      <c r="BD455" s="3"/>
      <c r="BE455" s="3"/>
      <c r="BF455" s="3"/>
      <c r="BG455" s="3"/>
      <c r="BH455" s="3"/>
      <c r="BI455" s="3"/>
      <c r="BJ455" s="3"/>
      <c r="BK455" s="3"/>
      <c r="BL455" s="3"/>
      <c r="BM455" s="3"/>
      <c r="BN455" s="3"/>
      <c r="BO455" s="3"/>
      <c r="BP455" s="3"/>
      <c r="BQ455" s="3"/>
      <c r="BR455" s="3"/>
      <c r="BS455" s="3"/>
      <c r="BT455" s="3"/>
      <c r="BU455" s="3"/>
      <c r="BV455" s="169" t="str">
        <f>IF(CF451&lt;&gt;"",IF(AND(AND(BV451&gt;-1,BV453&gt;-1),OR(BV451&gt;10,BV453&gt;10),ABS(BV451-BV453)&gt;1,IF(OR(BV451&gt;11,BV453&gt;11),ABS(BV451-BV453)=2,TRUE),BV451=INT(BV451),BV453=INT(BV453)),"","Error"),"")</f>
        <v/>
      </c>
      <c r="BW455" s="169"/>
      <c r="BX455" s="169" t="str">
        <f>IF(CF451&lt;&gt;"",IF(AND(AND(BX451&gt;-1,BX453&gt;-1),OR(BX451&gt;10,BX453&gt;10),ABS(BX451-BX453)&gt;1,IF(OR(BX451&gt;11,BX453&gt;11),ABS(BX451-BX453)=2,TRUE),BX451=INT(BX451),BX453=INT(BX453)),"","Error"),"")</f>
        <v/>
      </c>
      <c r="BY455" s="169"/>
      <c r="BZ455" s="169" t="str">
        <f>IF(CF451&lt;&gt;"",IF(AND(AND(BZ451&gt;-1,BZ453&gt;-1),OR(BZ451&gt;10,BZ453&gt;10),ABS(BZ451-BZ453)&gt;1,IF(OR(BZ451&gt;11,BZ453&gt;11),ABS(BZ451-BZ453)=2,TRUE),BZ451=INT(BZ451),BZ453=INT(BZ453)),"","Error"),"")</f>
        <v/>
      </c>
      <c r="CA455" s="169"/>
      <c r="CB455" s="169" t="str">
        <f>IF(AND(CF451&lt;&gt;"",CB451&lt;&gt;""),IF(AND(AND(CB451&gt;-1,CB453&gt;-1),OR(CB451&gt;10,CB453&gt;10),ABS(CB451-CB453)&gt;1,IF(OR(CB451&gt;11,CB453&gt;11),ABS(CB451-CB453)=2,TRUE),CB451=INT(CB451),CB453=INT(CB453)),"","Error"),"")</f>
        <v/>
      </c>
      <c r="CC455" s="169"/>
      <c r="CD455" s="169" t="str">
        <f>IF(AND(CF451&lt;&gt;"",CD451&lt;&gt;""),IF(AND(AND(CD451&gt;-1,CD453&gt;-1),OR(CD451&gt;10,CD453&gt;10),ABS(CD451-CD453)&gt;1,IF(OR(CD451&gt;11,CD453&gt;11),ABS(CD451-CD453)=2,TRUE),CD451=INT(CD451),CD453=INT(CD453)),"","Error"),"")</f>
        <v/>
      </c>
      <c r="CE455" s="169"/>
      <c r="CF455" s="3"/>
      <c r="CG455" s="129"/>
      <c r="CH455" s="129"/>
      <c r="CI455" s="129"/>
      <c r="CJ455" s="129"/>
      <c r="CK455" s="129"/>
      <c r="CL455" s="129"/>
      <c r="CM455" s="129"/>
      <c r="CN455" s="129"/>
      <c r="CO455" s="129"/>
      <c r="CP455" s="129"/>
      <c r="CQ455" s="129"/>
      <c r="CR455" s="129"/>
      <c r="CS455" s="129"/>
      <c r="CT455" s="3"/>
      <c r="CU455" s="3"/>
      <c r="CV455" s="3"/>
      <c r="CW455" s="3"/>
      <c r="CX455" s="3"/>
      <c r="CY455" s="3"/>
      <c r="CZ455" s="3"/>
      <c r="DA455" s="3"/>
      <c r="DB455" s="3"/>
      <c r="DC455" s="3"/>
      <c r="DD455" s="3"/>
      <c r="DE455" s="3"/>
      <c r="DF455" s="3"/>
      <c r="DG455" s="3"/>
      <c r="DH455" s="3"/>
      <c r="DI455" s="3"/>
      <c r="DJ455" s="3"/>
      <c r="DK455" s="3"/>
      <c r="DL455" s="169" t="str">
        <f>IF(DV451&lt;&gt;"",IF(AND(AND(DL451&gt;-1,DL453&gt;-1),OR(DL451&gt;10,DL453&gt;10),ABS(DL451-DL453)&gt;1,IF(OR(DL451&gt;11,DL453&gt;11),ABS(DL451-DL453)=2,TRUE),DL451=INT(DL451),DL453=INT(DL453)),"","Error"),"")</f>
        <v/>
      </c>
      <c r="DM455" s="169"/>
      <c r="DN455" s="169" t="str">
        <f>IF(DV451&lt;&gt;"",IF(AND(AND(DN451&gt;-1,DN453&gt;-1),OR(DN451&gt;10,DN453&gt;10),ABS(DN451-DN453)&gt;1,IF(OR(DN451&gt;11,DN453&gt;11),ABS(DN451-DN453)=2,TRUE),DN451=INT(DN451),DN453=INT(DN453)),"","Error"),"")</f>
        <v/>
      </c>
      <c r="DO455" s="169"/>
      <c r="DP455" s="169" t="str">
        <f>IF(DV451&lt;&gt;"",IF(AND(AND(DP451&gt;-1,DP453&gt;-1),OR(DP451&gt;10,DP453&gt;10),ABS(DP451-DP453)&gt;1,IF(OR(DP451&gt;11,DP453&gt;11),ABS(DP451-DP453)=2,TRUE),DP451=INT(DP451),DP453=INT(DP453)),"","Error"),"")</f>
        <v/>
      </c>
      <c r="DQ455" s="169"/>
      <c r="DR455" s="169" t="str">
        <f>IF(AND(DV451&lt;&gt;"",DR451&lt;&gt;""),IF(AND(AND(DR451&gt;-1,DR453&gt;-1),OR(DR451&gt;10,DR453&gt;10),ABS(DR451-DR453)&gt;1,IF(OR(DR451&gt;11,DR453&gt;11),ABS(DR451-DR453)=2,TRUE),DR451=INT(DR451),DR453=INT(DR453)),"","Error"),"")</f>
        <v/>
      </c>
      <c r="DS455" s="169"/>
      <c r="DT455" s="169" t="str">
        <f>IF(AND(DV451&lt;&gt;"",DT451&lt;&gt;""),IF(AND(AND(DT451&gt;-1,DT453&gt;-1),OR(DT451&gt;10,DT453&gt;10),ABS(DT451-DT453)&gt;1,IF(OR(DT451&gt;11,DT453&gt;11),ABS(DT451-DT453)=2,TRUE),DT451=INT(DT451),DT453=INT(DT453)),"","Error"),"")</f>
        <v/>
      </c>
      <c r="DU455" s="169"/>
      <c r="DV455" s="3"/>
      <c r="DW455" s="129"/>
      <c r="DX455" s="129"/>
      <c r="DY455" s="129"/>
      <c r="DZ455" s="129"/>
      <c r="EA455" s="129"/>
      <c r="EB455" s="129"/>
      <c r="EC455" s="129"/>
      <c r="ED455" s="129"/>
      <c r="EE455" s="129"/>
      <c r="EF455" s="129"/>
      <c r="EG455" s="129"/>
      <c r="EH455" s="129"/>
      <c r="EI455" s="129"/>
      <c r="EJ455" s="3"/>
      <c r="EK455" s="3"/>
      <c r="EL455" s="3"/>
      <c r="EM455" s="3"/>
      <c r="EN455" s="3"/>
      <c r="EO455" s="3"/>
      <c r="EP455" s="3"/>
      <c r="EQ455" s="3"/>
      <c r="ER455" s="3"/>
      <c r="ES455" s="3"/>
      <c r="ET455" s="3"/>
      <c r="EU455" s="3"/>
      <c r="EV455" s="3"/>
      <c r="EW455" s="3"/>
      <c r="EX455" s="3"/>
      <c r="EY455" s="3"/>
      <c r="EZ455" s="3"/>
      <c r="FA455" s="3"/>
      <c r="FB455" s="169" t="str">
        <f>IF(FL451&lt;&gt;"",IF(AND(AND(FB451&gt;-1,FB453&gt;-1),OR(FB451&gt;10,FB453&gt;10),ABS(FB451-FB453)&gt;1,IF(OR(FB451&gt;11,FB453&gt;11),ABS(FB451-FB453)=2,TRUE),FB451=INT(FB451),FB453=INT(FB453)),"","Error"),"")</f>
        <v/>
      </c>
      <c r="FC455" s="169"/>
      <c r="FD455" s="169" t="str">
        <f>IF(FL451&lt;&gt;"",IF(AND(AND(FD451&gt;-1,FD453&gt;-1),OR(FD451&gt;10,FD453&gt;10),ABS(FD451-FD453)&gt;1,IF(OR(FD451&gt;11,FD453&gt;11),ABS(FD451-FD453)=2,TRUE),FD451=INT(FD451),FD453=INT(FD453)),"","Error"),"")</f>
        <v/>
      </c>
      <c r="FE455" s="169"/>
      <c r="FF455" s="169" t="str">
        <f>IF(FL451&lt;&gt;"",IF(AND(AND(FF451&gt;-1,FF453&gt;-1),OR(FF451&gt;10,FF453&gt;10),ABS(FF451-FF453)&gt;1,IF(OR(FF451&gt;11,FF453&gt;11),ABS(FF451-FF453)=2,TRUE),FF451=INT(FF451),FF453=INT(FF453)),"","Error"),"")</f>
        <v/>
      </c>
      <c r="FG455" s="169"/>
      <c r="FH455" s="169" t="str">
        <f>IF(AND(FL451&lt;&gt;"",FH451&lt;&gt;""),IF(AND(AND(FH451&gt;-1,FH453&gt;-1),OR(FH451&gt;10,FH453&gt;10),ABS(FH451-FH453)&gt;1,IF(OR(FH451&gt;11,FH453&gt;11),ABS(FH451-FH453)=2,TRUE),FH451=INT(FH451),FH453=INT(FH453)),"","Error"),"")</f>
        <v/>
      </c>
      <c r="FI455" s="169"/>
      <c r="FJ455" s="169" t="str">
        <f>IF(AND(FL451&lt;&gt;"",FJ451&lt;&gt;""),IF(AND(AND(FJ451&gt;-1,FJ453&gt;-1),OR(FJ451&gt;10,FJ453&gt;10),ABS(FJ451-FJ453)&gt;1,IF(OR(FJ451&gt;11,FJ453&gt;11),ABS(FJ451-FJ453)=2,TRUE),FJ451=INT(FJ451),FJ453=INT(FJ453)),"","Error"),"")</f>
        <v/>
      </c>
      <c r="FK455" s="169"/>
      <c r="FL455" s="3"/>
      <c r="FM455" s="3"/>
      <c r="FN455" s="3"/>
    </row>
    <row r="456" spans="1:170" ht="11.25" customHeight="1">
      <c r="A456" s="259" t="s">
        <v>9</v>
      </c>
      <c r="B456" s="260"/>
      <c r="C456" s="260"/>
      <c r="D456" s="260"/>
      <c r="E456" s="260"/>
      <c r="F456" s="300" t="str">
        <f>Players!$C$1</f>
        <v>Enter Division Name</v>
      </c>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1"/>
      <c r="AG456" s="301"/>
      <c r="AH456" s="302" t="s">
        <v>10</v>
      </c>
      <c r="AI456" s="303"/>
      <c r="AJ456" s="303"/>
      <c r="AK456" s="306" t="str">
        <f>Players!$G$1</f>
        <v>Enter Date</v>
      </c>
      <c r="AL456" s="307"/>
      <c r="AM456" s="307"/>
      <c r="AN456" s="307"/>
      <c r="AO456" s="308"/>
      <c r="AQ456" s="154" t="str">
        <f>CONCATENATE($A460," ",$D460,","," ",$F458)</f>
        <v>Group: 8, Men's Singles</v>
      </c>
      <c r="AR456" s="155"/>
      <c r="AS456" s="155"/>
      <c r="AT456" s="155"/>
      <c r="AU456" s="155"/>
      <c r="AV456" s="155"/>
      <c r="AW456" s="155"/>
      <c r="AX456" s="155"/>
      <c r="AY456" s="155"/>
      <c r="AZ456" s="155"/>
      <c r="BA456" s="155"/>
      <c r="BB456" s="155"/>
      <c r="BC456" s="156"/>
      <c r="BD456" s="163">
        <f>A477</f>
        <v>1</v>
      </c>
      <c r="BE456" s="164"/>
      <c r="BF456" s="183" t="str">
        <f>C477</f>
        <v>B</v>
      </c>
      <c r="BG456" s="185" t="str">
        <f>IF(VLOOKUP($BF456,$A462:$C474,3,FALSE)=0,"",CONCATENATE(VLOOKUP(VLOOKUP($BF456,$A462:$C474,3,FALSE),Players!$C:$G,4,FALSE)," ",VLOOKUP($BF456,$A462:$C474,3,FALSE)," ",IF(ISERROR(VLOOKUP(VLOOKUP($BF456,$A462:$C474,3,FALSE),Players!$C:$G,5,FALSE)),"()",CONCATENATE("(",VLOOKUP(VLOOKUP($BF456,$A462:$C474,3,FALSE),Players!$C:$G,5,FALSE),")"))))</f>
        <v/>
      </c>
      <c r="BH456" s="186"/>
      <c r="BI456" s="186"/>
      <c r="BJ456" s="186"/>
      <c r="BK456" s="186"/>
      <c r="BL456" s="186"/>
      <c r="BM456" s="186"/>
      <c r="BN456" s="186"/>
      <c r="BO456" s="186"/>
      <c r="BP456" s="186"/>
      <c r="BQ456" s="186"/>
      <c r="BR456" s="186"/>
      <c r="BS456" s="186"/>
      <c r="BT456" s="186"/>
      <c r="BU456" s="187"/>
      <c r="BV456" s="170" t="str">
        <f>IF(D477&lt;&gt;"",D477,"")</f>
        <v/>
      </c>
      <c r="BW456" s="171"/>
      <c r="BX456" s="335" t="str">
        <f>IF(F477&lt;&gt;"",F477,"")</f>
        <v/>
      </c>
      <c r="BY456" s="171"/>
      <c r="BZ456" s="335" t="str">
        <f>IF(H477&lt;&gt;"",H477,"")</f>
        <v/>
      </c>
      <c r="CA456" s="171"/>
      <c r="CB456" s="335" t="str">
        <f>IF(J477&lt;&gt;"",J477,"")</f>
        <v/>
      </c>
      <c r="CC456" s="171"/>
      <c r="CD456" s="335" t="str">
        <f>IF(L477&lt;&gt;"",L477,"")</f>
        <v/>
      </c>
      <c r="CE456" s="337"/>
      <c r="CF456" s="174" t="str">
        <f>IF($CD456=$CD458,IF($CB456=$CB458,IF($BZ456&lt;&gt;"",IF($BZ456&gt;$BZ458,"W","L"),""),IF($CB456&gt;$CB458,"W","L")),IF($CD456&gt;$CD458,"W","L"))</f>
        <v/>
      </c>
      <c r="CG456" s="154" t="str">
        <f>CONCATENATE($A460," ",$D460,","," ",$F458)</f>
        <v>Group: 8, Men's Singles</v>
      </c>
      <c r="CH456" s="155"/>
      <c r="CI456" s="155"/>
      <c r="CJ456" s="155"/>
      <c r="CK456" s="155"/>
      <c r="CL456" s="155"/>
      <c r="CM456" s="155"/>
      <c r="CN456" s="155"/>
      <c r="CO456" s="155"/>
      <c r="CP456" s="155"/>
      <c r="CQ456" s="155"/>
      <c r="CR456" s="155"/>
      <c r="CS456" s="156"/>
      <c r="CT456" s="163">
        <f>O477</f>
        <v>8</v>
      </c>
      <c r="CU456" s="164"/>
      <c r="CV456" s="183" t="str">
        <f>Q477</f>
        <v>D</v>
      </c>
      <c r="CW456" s="185" t="str">
        <f>IF(VLOOKUP($CV456,$A462:$C474,3,FALSE)=0,"",CONCATENATE(VLOOKUP(VLOOKUP($CV456,$A462:$C474,3,FALSE),Players!$C:$G,4,FALSE)," ",VLOOKUP($CV456,$A462:$C474,3,FALSE)," ",IF(ISERROR(VLOOKUP(VLOOKUP($CV456,$A462:$C474,3,FALSE),Players!$C:$G,5,FALSE)),"()",CONCATENATE("(",VLOOKUP(VLOOKUP($CV456,$A462:$C474,3,FALSE),Players!$C:$G,5,FALSE),")"))))</f>
        <v/>
      </c>
      <c r="CX456" s="186"/>
      <c r="CY456" s="186"/>
      <c r="CZ456" s="186"/>
      <c r="DA456" s="186"/>
      <c r="DB456" s="186"/>
      <c r="DC456" s="186"/>
      <c r="DD456" s="186"/>
      <c r="DE456" s="186"/>
      <c r="DF456" s="186"/>
      <c r="DG456" s="186"/>
      <c r="DH456" s="186"/>
      <c r="DI456" s="186"/>
      <c r="DJ456" s="186"/>
      <c r="DK456" s="187"/>
      <c r="DL456" s="170" t="str">
        <f>IF(R477&lt;&gt;"",R477,"")</f>
        <v/>
      </c>
      <c r="DM456" s="171"/>
      <c r="DN456" s="335" t="str">
        <f>IF(T477&lt;&gt;"",T477,"")</f>
        <v/>
      </c>
      <c r="DO456" s="171"/>
      <c r="DP456" s="335" t="str">
        <f>IF(V477&lt;&gt;"",V477,"")</f>
        <v/>
      </c>
      <c r="DQ456" s="171"/>
      <c r="DR456" s="335" t="str">
        <f>IF(X477&lt;&gt;"",X477,"")</f>
        <v/>
      </c>
      <c r="DS456" s="171"/>
      <c r="DT456" s="335" t="str">
        <f>IF(Z477&lt;&gt;"",Z477,"")</f>
        <v/>
      </c>
      <c r="DU456" s="337"/>
      <c r="DV456" s="174" t="str">
        <f>IF($DT456=$DT458,IF($DR456=$DR458,IF($DP456&lt;&gt;"",IF($DP456&gt;$DP458,"W","L"),""),IF($DR456&gt;$DR458,"W","L")),IF($DT456&gt;$DT458,"W","L"))</f>
        <v/>
      </c>
      <c r="DW456" s="154" t="str">
        <f>CONCATENATE($A460," ",$D460,","," ",$F458)</f>
        <v>Group: 8, Men's Singles</v>
      </c>
      <c r="DX456" s="155"/>
      <c r="DY456" s="155"/>
      <c r="DZ456" s="155"/>
      <c r="EA456" s="155"/>
      <c r="EB456" s="155"/>
      <c r="EC456" s="155"/>
      <c r="ED456" s="155"/>
      <c r="EE456" s="155"/>
      <c r="EF456" s="155"/>
      <c r="EG456" s="155"/>
      <c r="EH456" s="155"/>
      <c r="EI456" s="156"/>
      <c r="EJ456" s="163">
        <f>AC477</f>
        <v>15</v>
      </c>
      <c r="EK456" s="164"/>
      <c r="EL456" s="183" t="str">
        <f>AE477</f>
        <v>F</v>
      </c>
      <c r="EM456" s="185" t="str">
        <f>IF(VLOOKUP($EL456,$A462:$C474,3,FALSE)=0,"",CONCATENATE(VLOOKUP(VLOOKUP($EL456,$A462:$C474,3,FALSE),Players!$C:$G,4,FALSE)," ",VLOOKUP($EL456,$A462:$C474,3,FALSE)," ",IF(ISERROR(VLOOKUP(VLOOKUP($EL456,$A462:$C474,3,FALSE),Players!$C:$G,5,FALSE)),"()",CONCATENATE("(",VLOOKUP(VLOOKUP($EL456,$A462:$C474,3,FALSE),Players!$C:$G,5,FALSE),")"))))</f>
        <v/>
      </c>
      <c r="EN456" s="186"/>
      <c r="EO456" s="186"/>
      <c r="EP456" s="186"/>
      <c r="EQ456" s="186"/>
      <c r="ER456" s="186"/>
      <c r="ES456" s="186"/>
      <c r="ET456" s="186"/>
      <c r="EU456" s="186"/>
      <c r="EV456" s="186"/>
      <c r="EW456" s="186"/>
      <c r="EX456" s="186"/>
      <c r="EY456" s="186"/>
      <c r="EZ456" s="186"/>
      <c r="FA456" s="187"/>
      <c r="FB456" s="170" t="str">
        <f>IF(AF477&lt;&gt;"",AF477,"")</f>
        <v/>
      </c>
      <c r="FC456" s="171"/>
      <c r="FD456" s="335" t="str">
        <f>IF(AH477&lt;&gt;"",AH477,"")</f>
        <v/>
      </c>
      <c r="FE456" s="171"/>
      <c r="FF456" s="335" t="str">
        <f>IF(AJ477&lt;&gt;"",AJ477,"")</f>
        <v/>
      </c>
      <c r="FG456" s="171"/>
      <c r="FH456" s="335" t="str">
        <f>IF(AL477&lt;&gt;"",AL477,"")</f>
        <v/>
      </c>
      <c r="FI456" s="171"/>
      <c r="FJ456" s="335" t="str">
        <f>IF(AN477&lt;&gt;"",AN477,"")</f>
        <v/>
      </c>
      <c r="FK456" s="337"/>
      <c r="FL456" s="174" t="str">
        <f>IF($FJ456=$FJ458,IF($FH456=$FH458,IF($FF456&lt;&gt;"",IF($FF456&gt;$FF458,"W","L"),""),IF($FH456&gt;$FH458,"W","L")),IF($FJ456&gt;$FJ458,"W","L"))</f>
        <v/>
      </c>
    </row>
    <row r="457" spans="1:170" ht="11.25" customHeight="1">
      <c r="A457" s="261"/>
      <c r="B457" s="262"/>
      <c r="C457" s="262"/>
      <c r="D457" s="262"/>
      <c r="E457" s="26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c r="AF457" s="282"/>
      <c r="AG457" s="282"/>
      <c r="AH457" s="304"/>
      <c r="AI457" s="305"/>
      <c r="AJ457" s="305"/>
      <c r="AK457" s="309"/>
      <c r="AL457" s="309"/>
      <c r="AM457" s="309"/>
      <c r="AN457" s="309"/>
      <c r="AO457" s="310"/>
      <c r="AQ457" s="157"/>
      <c r="AR457" s="158"/>
      <c r="AS457" s="158"/>
      <c r="AT457" s="158"/>
      <c r="AU457" s="158"/>
      <c r="AV457" s="158"/>
      <c r="AW457" s="158"/>
      <c r="AX457" s="158"/>
      <c r="AY457" s="158"/>
      <c r="AZ457" s="158"/>
      <c r="BA457" s="158"/>
      <c r="BB457" s="158"/>
      <c r="BC457" s="159"/>
      <c r="BD457" s="165"/>
      <c r="BE457" s="166"/>
      <c r="BF457" s="184"/>
      <c r="BG457" s="188"/>
      <c r="BH457" s="189"/>
      <c r="BI457" s="189"/>
      <c r="BJ457" s="189"/>
      <c r="BK457" s="189"/>
      <c r="BL457" s="189"/>
      <c r="BM457" s="189"/>
      <c r="BN457" s="189"/>
      <c r="BO457" s="189"/>
      <c r="BP457" s="189"/>
      <c r="BQ457" s="189"/>
      <c r="BR457" s="189"/>
      <c r="BS457" s="189"/>
      <c r="BT457" s="189"/>
      <c r="BU457" s="190"/>
      <c r="BV457" s="172"/>
      <c r="BW457" s="173"/>
      <c r="BX457" s="336"/>
      <c r="BY457" s="173"/>
      <c r="BZ457" s="336"/>
      <c r="CA457" s="173"/>
      <c r="CB457" s="336"/>
      <c r="CC457" s="173"/>
      <c r="CD457" s="336"/>
      <c r="CE457" s="338"/>
      <c r="CF457" s="174"/>
      <c r="CG457" s="157"/>
      <c r="CH457" s="158"/>
      <c r="CI457" s="158"/>
      <c r="CJ457" s="158"/>
      <c r="CK457" s="158"/>
      <c r="CL457" s="158"/>
      <c r="CM457" s="158"/>
      <c r="CN457" s="158"/>
      <c r="CO457" s="158"/>
      <c r="CP457" s="158"/>
      <c r="CQ457" s="158"/>
      <c r="CR457" s="158"/>
      <c r="CS457" s="159"/>
      <c r="CT457" s="165"/>
      <c r="CU457" s="166"/>
      <c r="CV457" s="184"/>
      <c r="CW457" s="188"/>
      <c r="CX457" s="189"/>
      <c r="CY457" s="189"/>
      <c r="CZ457" s="189"/>
      <c r="DA457" s="189"/>
      <c r="DB457" s="189"/>
      <c r="DC457" s="189"/>
      <c r="DD457" s="189"/>
      <c r="DE457" s="189"/>
      <c r="DF457" s="189"/>
      <c r="DG457" s="189"/>
      <c r="DH457" s="189"/>
      <c r="DI457" s="189"/>
      <c r="DJ457" s="189"/>
      <c r="DK457" s="190"/>
      <c r="DL457" s="172"/>
      <c r="DM457" s="173"/>
      <c r="DN457" s="336"/>
      <c r="DO457" s="173"/>
      <c r="DP457" s="336"/>
      <c r="DQ457" s="173"/>
      <c r="DR457" s="336"/>
      <c r="DS457" s="173"/>
      <c r="DT457" s="336"/>
      <c r="DU457" s="338"/>
      <c r="DV457" s="174"/>
      <c r="DW457" s="157"/>
      <c r="DX457" s="158"/>
      <c r="DY457" s="158"/>
      <c r="DZ457" s="158"/>
      <c r="EA457" s="158"/>
      <c r="EB457" s="158"/>
      <c r="EC457" s="158"/>
      <c r="ED457" s="158"/>
      <c r="EE457" s="158"/>
      <c r="EF457" s="158"/>
      <c r="EG457" s="158"/>
      <c r="EH457" s="158"/>
      <c r="EI457" s="159"/>
      <c r="EJ457" s="165"/>
      <c r="EK457" s="166"/>
      <c r="EL457" s="184"/>
      <c r="EM457" s="188"/>
      <c r="EN457" s="189"/>
      <c r="EO457" s="189"/>
      <c r="EP457" s="189"/>
      <c r="EQ457" s="189"/>
      <c r="ER457" s="189"/>
      <c r="ES457" s="189"/>
      <c r="ET457" s="189"/>
      <c r="EU457" s="189"/>
      <c r="EV457" s="189"/>
      <c r="EW457" s="189"/>
      <c r="EX457" s="189"/>
      <c r="EY457" s="189"/>
      <c r="EZ457" s="189"/>
      <c r="FA457" s="190"/>
      <c r="FB457" s="172"/>
      <c r="FC457" s="173"/>
      <c r="FD457" s="336"/>
      <c r="FE457" s="173"/>
      <c r="FF457" s="336"/>
      <c r="FG457" s="173"/>
      <c r="FH457" s="336"/>
      <c r="FI457" s="173"/>
      <c r="FJ457" s="336"/>
      <c r="FK457" s="338"/>
      <c r="FL457" s="174"/>
    </row>
    <row r="458" spans="1:170" ht="11.25" customHeight="1">
      <c r="A458" s="266" t="s">
        <v>11</v>
      </c>
      <c r="B458" s="267"/>
      <c r="C458" s="267"/>
      <c r="D458" s="277" t="s">
        <v>12</v>
      </c>
      <c r="E458" s="278"/>
      <c r="F458" s="280" t="str">
        <f>Players!$A$3</f>
        <v>Men's Singles</v>
      </c>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81"/>
      <c r="AE458" s="281"/>
      <c r="AF458" s="281"/>
      <c r="AG458" s="281"/>
      <c r="AH458" s="302" t="s">
        <v>13</v>
      </c>
      <c r="AI458" s="303"/>
      <c r="AJ458" s="303"/>
      <c r="AK458" s="328" t="s">
        <v>59</v>
      </c>
      <c r="AL458" s="328"/>
      <c r="AM458" s="328"/>
      <c r="AN458" s="328"/>
      <c r="AO458" s="329"/>
      <c r="AQ458" s="157"/>
      <c r="AR458" s="158"/>
      <c r="AS458" s="158"/>
      <c r="AT458" s="158"/>
      <c r="AU458" s="158"/>
      <c r="AV458" s="158"/>
      <c r="AW458" s="158"/>
      <c r="AX458" s="158"/>
      <c r="AY458" s="158"/>
      <c r="AZ458" s="158"/>
      <c r="BA458" s="158"/>
      <c r="BB458" s="158"/>
      <c r="BC458" s="159"/>
      <c r="BD458" s="165"/>
      <c r="BE458" s="166"/>
      <c r="BF458" s="175" t="str">
        <f>C479</f>
        <v>G</v>
      </c>
      <c r="BG458" s="177" t="str">
        <f>IF(VLOOKUP($BF458,$A462:$C474,3,FALSE)=0,"",CONCATENATE(VLOOKUP(VLOOKUP($BF458,$A462:$C474,3,FALSE),Players!$C:$G,4,FALSE)," ",VLOOKUP($BF458,$A462:$C474,3,FALSE)," ",IF(ISERROR(VLOOKUP(VLOOKUP($BF458,$A462:$C474,3,FALSE),Players!$C:$G,5,FALSE)),"()",CONCATENATE("(",VLOOKUP(VLOOKUP($BF458,$A462:$C474,3,FALSE),Players!$C:$G,5,FALSE),")"))))</f>
        <v/>
      </c>
      <c r="BH458" s="178"/>
      <c r="BI458" s="178"/>
      <c r="BJ458" s="178"/>
      <c r="BK458" s="178"/>
      <c r="BL458" s="178"/>
      <c r="BM458" s="178"/>
      <c r="BN458" s="178"/>
      <c r="BO458" s="178"/>
      <c r="BP458" s="178"/>
      <c r="BQ458" s="178"/>
      <c r="BR458" s="178"/>
      <c r="BS458" s="178"/>
      <c r="BT458" s="178"/>
      <c r="BU458" s="179"/>
      <c r="BV458" s="150" t="str">
        <f>IF(D479&lt;&gt;"",D479,"")</f>
        <v/>
      </c>
      <c r="BW458" s="151"/>
      <c r="BX458" s="288" t="str">
        <f>IF(F479&lt;&gt;"",F479,"")</f>
        <v/>
      </c>
      <c r="BY458" s="151"/>
      <c r="BZ458" s="288" t="str">
        <f>IF(H479&lt;&gt;"",H479,"")</f>
        <v/>
      </c>
      <c r="CA458" s="151"/>
      <c r="CB458" s="288" t="str">
        <f>IF(J479&lt;&gt;"",J479,"")</f>
        <v/>
      </c>
      <c r="CC458" s="151"/>
      <c r="CD458" s="288" t="str">
        <f>IF(L479&lt;&gt;"",L479,"")</f>
        <v/>
      </c>
      <c r="CE458" s="332"/>
      <c r="CF458" s="174" t="str">
        <f>IF($CF456&lt;&gt;"",IF(CF456="W","L","W"),"")</f>
        <v/>
      </c>
      <c r="CG458" s="157"/>
      <c r="CH458" s="158"/>
      <c r="CI458" s="158"/>
      <c r="CJ458" s="158"/>
      <c r="CK458" s="158"/>
      <c r="CL458" s="158"/>
      <c r="CM458" s="158"/>
      <c r="CN458" s="158"/>
      <c r="CO458" s="158"/>
      <c r="CP458" s="158"/>
      <c r="CQ458" s="158"/>
      <c r="CR458" s="158"/>
      <c r="CS458" s="159"/>
      <c r="CT458" s="165"/>
      <c r="CU458" s="166"/>
      <c r="CV458" s="175" t="str">
        <f>Q479</f>
        <v>F</v>
      </c>
      <c r="CW458" s="177" t="str">
        <f>IF(VLOOKUP($CV458,$A462:$C474,3,FALSE)=0,"",CONCATENATE(VLOOKUP(VLOOKUP($CV458,$A462:$C474,3,FALSE),Players!$C:$G,4,FALSE)," ",VLOOKUP($CV458,$A462:$C474,3,FALSE)," ",IF(ISERROR(VLOOKUP(VLOOKUP($CV458,$A462:$C474,3,FALSE),Players!$C:$G,5,FALSE)),"()",CONCATENATE("(",VLOOKUP(VLOOKUP($CV458,$A462:$C474,3,FALSE),Players!$C:$G,5,FALSE),")"))))</f>
        <v/>
      </c>
      <c r="CX458" s="178"/>
      <c r="CY458" s="178"/>
      <c r="CZ458" s="178"/>
      <c r="DA458" s="178"/>
      <c r="DB458" s="178"/>
      <c r="DC458" s="178"/>
      <c r="DD458" s="178"/>
      <c r="DE458" s="178"/>
      <c r="DF458" s="178"/>
      <c r="DG458" s="178"/>
      <c r="DH458" s="178"/>
      <c r="DI458" s="178"/>
      <c r="DJ458" s="178"/>
      <c r="DK458" s="179"/>
      <c r="DL458" s="150" t="str">
        <f>IF(R479&lt;&gt;"",R479,"")</f>
        <v/>
      </c>
      <c r="DM458" s="151"/>
      <c r="DN458" s="288" t="str">
        <f>IF(T479&lt;&gt;"",T479,"")</f>
        <v/>
      </c>
      <c r="DO458" s="151"/>
      <c r="DP458" s="288" t="str">
        <f>IF(V479&lt;&gt;"",V479,"")</f>
        <v/>
      </c>
      <c r="DQ458" s="151"/>
      <c r="DR458" s="288" t="str">
        <f>IF(X479&lt;&gt;"",X479,"")</f>
        <v/>
      </c>
      <c r="DS458" s="151"/>
      <c r="DT458" s="288" t="str">
        <f>IF(Z479&lt;&gt;"",Z479,"")</f>
        <v/>
      </c>
      <c r="DU458" s="332"/>
      <c r="DV458" s="174" t="str">
        <f>IF($DV456&lt;&gt;"",IF(DV456="W","L","W"),"")</f>
        <v/>
      </c>
      <c r="DW458" s="157"/>
      <c r="DX458" s="158"/>
      <c r="DY458" s="158"/>
      <c r="DZ458" s="158"/>
      <c r="EA458" s="158"/>
      <c r="EB458" s="158"/>
      <c r="EC458" s="158"/>
      <c r="ED458" s="158"/>
      <c r="EE458" s="158"/>
      <c r="EF458" s="158"/>
      <c r="EG458" s="158"/>
      <c r="EH458" s="158"/>
      <c r="EI458" s="159"/>
      <c r="EJ458" s="165"/>
      <c r="EK458" s="166"/>
      <c r="EL458" s="175" t="str">
        <f>AE479</f>
        <v>G</v>
      </c>
      <c r="EM458" s="177" t="str">
        <f>IF(VLOOKUP($EL458,$A462:$C474,3,FALSE)=0,"",CONCATENATE(VLOOKUP(VLOOKUP($EL458,$A462:$C474,3,FALSE),Players!$C:$G,4,FALSE)," ",VLOOKUP($EL458,$A462:$C474,3,FALSE)," ",IF(ISERROR(VLOOKUP(VLOOKUP($EL458,$A462:$C474,3,FALSE),Players!$C:$G,5,FALSE)),"()",CONCATENATE("(",VLOOKUP(VLOOKUP($EL458,$A462:$C474,3,FALSE),Players!$C:$G,5,FALSE),")"))))</f>
        <v/>
      </c>
      <c r="EN458" s="178"/>
      <c r="EO458" s="178"/>
      <c r="EP458" s="178"/>
      <c r="EQ458" s="178"/>
      <c r="ER458" s="178"/>
      <c r="ES458" s="178"/>
      <c r="ET458" s="178"/>
      <c r="EU458" s="178"/>
      <c r="EV458" s="178"/>
      <c r="EW458" s="178"/>
      <c r="EX458" s="178"/>
      <c r="EY458" s="178"/>
      <c r="EZ458" s="178"/>
      <c r="FA458" s="179"/>
      <c r="FB458" s="150" t="str">
        <f>IF(AF479&lt;&gt;"",AF479,"")</f>
        <v/>
      </c>
      <c r="FC458" s="151"/>
      <c r="FD458" s="288" t="str">
        <f>IF(AH479&lt;&gt;"",AH479,"")</f>
        <v/>
      </c>
      <c r="FE458" s="151"/>
      <c r="FF458" s="288" t="str">
        <f>IF(AJ479&lt;&gt;"",AJ479,"")</f>
        <v/>
      </c>
      <c r="FG458" s="151"/>
      <c r="FH458" s="288" t="str">
        <f>IF(AL479&lt;&gt;"",AL479,"")</f>
        <v/>
      </c>
      <c r="FI458" s="151"/>
      <c r="FJ458" s="288" t="str">
        <f>IF(AN479&lt;&gt;"",AN479,"")</f>
        <v/>
      </c>
      <c r="FK458" s="332"/>
      <c r="FL458" s="174" t="str">
        <f>IF($FL456&lt;&gt;"",IF(FL456="W","L","W"),"")</f>
        <v/>
      </c>
    </row>
    <row r="459" spans="1:170" ht="11.25" customHeight="1" thickBot="1">
      <c r="A459" s="275"/>
      <c r="B459" s="276"/>
      <c r="C459" s="276"/>
      <c r="D459" s="279"/>
      <c r="E459" s="279"/>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c r="AF459" s="282"/>
      <c r="AG459" s="282"/>
      <c r="AH459" s="304"/>
      <c r="AI459" s="305"/>
      <c r="AJ459" s="305"/>
      <c r="AK459" s="330"/>
      <c r="AL459" s="330"/>
      <c r="AM459" s="330"/>
      <c r="AN459" s="330"/>
      <c r="AO459" s="331"/>
      <c r="AQ459" s="160"/>
      <c r="AR459" s="161"/>
      <c r="AS459" s="161"/>
      <c r="AT459" s="161"/>
      <c r="AU459" s="161"/>
      <c r="AV459" s="161"/>
      <c r="AW459" s="161"/>
      <c r="AX459" s="161"/>
      <c r="AY459" s="161"/>
      <c r="AZ459" s="161"/>
      <c r="BA459" s="161"/>
      <c r="BB459" s="161"/>
      <c r="BC459" s="162"/>
      <c r="BD459" s="167"/>
      <c r="BE459" s="168"/>
      <c r="BF459" s="176"/>
      <c r="BG459" s="180"/>
      <c r="BH459" s="181"/>
      <c r="BI459" s="181"/>
      <c r="BJ459" s="181"/>
      <c r="BK459" s="181"/>
      <c r="BL459" s="181"/>
      <c r="BM459" s="181"/>
      <c r="BN459" s="181"/>
      <c r="BO459" s="181"/>
      <c r="BP459" s="181"/>
      <c r="BQ459" s="181"/>
      <c r="BR459" s="181"/>
      <c r="BS459" s="181"/>
      <c r="BT459" s="181"/>
      <c r="BU459" s="182"/>
      <c r="BV459" s="152"/>
      <c r="BW459" s="153"/>
      <c r="BX459" s="333"/>
      <c r="BY459" s="153"/>
      <c r="BZ459" s="333"/>
      <c r="CA459" s="153"/>
      <c r="CB459" s="333"/>
      <c r="CC459" s="153"/>
      <c r="CD459" s="333"/>
      <c r="CE459" s="334"/>
      <c r="CF459" s="174"/>
      <c r="CG459" s="160"/>
      <c r="CH459" s="161"/>
      <c r="CI459" s="161"/>
      <c r="CJ459" s="161"/>
      <c r="CK459" s="161"/>
      <c r="CL459" s="161"/>
      <c r="CM459" s="161"/>
      <c r="CN459" s="161"/>
      <c r="CO459" s="161"/>
      <c r="CP459" s="161"/>
      <c r="CQ459" s="161"/>
      <c r="CR459" s="161"/>
      <c r="CS459" s="162"/>
      <c r="CT459" s="167"/>
      <c r="CU459" s="168"/>
      <c r="CV459" s="176"/>
      <c r="CW459" s="180"/>
      <c r="CX459" s="181"/>
      <c r="CY459" s="181"/>
      <c r="CZ459" s="181"/>
      <c r="DA459" s="181"/>
      <c r="DB459" s="181"/>
      <c r="DC459" s="181"/>
      <c r="DD459" s="181"/>
      <c r="DE459" s="181"/>
      <c r="DF459" s="181"/>
      <c r="DG459" s="181"/>
      <c r="DH459" s="181"/>
      <c r="DI459" s="181"/>
      <c r="DJ459" s="181"/>
      <c r="DK459" s="182"/>
      <c r="DL459" s="152"/>
      <c r="DM459" s="153"/>
      <c r="DN459" s="333"/>
      <c r="DO459" s="153"/>
      <c r="DP459" s="333"/>
      <c r="DQ459" s="153"/>
      <c r="DR459" s="333"/>
      <c r="DS459" s="153"/>
      <c r="DT459" s="333"/>
      <c r="DU459" s="334"/>
      <c r="DV459" s="174"/>
      <c r="DW459" s="160"/>
      <c r="DX459" s="161"/>
      <c r="DY459" s="161"/>
      <c r="DZ459" s="161"/>
      <c r="EA459" s="161"/>
      <c r="EB459" s="161"/>
      <c r="EC459" s="161"/>
      <c r="ED459" s="161"/>
      <c r="EE459" s="161"/>
      <c r="EF459" s="161"/>
      <c r="EG459" s="161"/>
      <c r="EH459" s="161"/>
      <c r="EI459" s="162"/>
      <c r="EJ459" s="167"/>
      <c r="EK459" s="168"/>
      <c r="EL459" s="176"/>
      <c r="EM459" s="180"/>
      <c r="EN459" s="181"/>
      <c r="EO459" s="181"/>
      <c r="EP459" s="181"/>
      <c r="EQ459" s="181"/>
      <c r="ER459" s="181"/>
      <c r="ES459" s="181"/>
      <c r="ET459" s="181"/>
      <c r="EU459" s="181"/>
      <c r="EV459" s="181"/>
      <c r="EW459" s="181"/>
      <c r="EX459" s="181"/>
      <c r="EY459" s="181"/>
      <c r="EZ459" s="181"/>
      <c r="FA459" s="182"/>
      <c r="FB459" s="152"/>
      <c r="FC459" s="153"/>
      <c r="FD459" s="333"/>
      <c r="FE459" s="153"/>
      <c r="FF459" s="333"/>
      <c r="FG459" s="153"/>
      <c r="FH459" s="333"/>
      <c r="FI459" s="153"/>
      <c r="FJ459" s="333"/>
      <c r="FK459" s="334"/>
      <c r="FL459" s="174"/>
    </row>
    <row r="460" spans="1:170" ht="11.25" customHeight="1">
      <c r="A460" s="259" t="s">
        <v>15</v>
      </c>
      <c r="B460" s="260"/>
      <c r="C460" s="260"/>
      <c r="D460" s="264">
        <v>8</v>
      </c>
      <c r="E460" s="264"/>
      <c r="F460" s="266" t="s">
        <v>16</v>
      </c>
      <c r="G460" s="267"/>
      <c r="H460" s="267"/>
      <c r="I460" s="283"/>
      <c r="J460" s="284"/>
      <c r="K460" s="284"/>
      <c r="L460" s="284"/>
      <c r="M460" s="284"/>
      <c r="N460" s="264"/>
      <c r="O460" s="264"/>
      <c r="P460" s="264"/>
      <c r="Q460" s="264"/>
      <c r="R460" s="264"/>
      <c r="S460" s="264"/>
      <c r="T460" s="264"/>
      <c r="U460" s="264"/>
      <c r="V460" s="264"/>
      <c r="W460" s="325"/>
      <c r="X460" s="150" t="s">
        <v>17</v>
      </c>
      <c r="Y460" s="270"/>
      <c r="Z460" s="288" t="s">
        <v>18</v>
      </c>
      <c r="AA460" s="270"/>
      <c r="AB460" s="288" t="s">
        <v>19</v>
      </c>
      <c r="AC460" s="270"/>
      <c r="AD460" s="288" t="s">
        <v>20</v>
      </c>
      <c r="AE460" s="270"/>
      <c r="AF460" s="288" t="s">
        <v>43</v>
      </c>
      <c r="AG460" s="270"/>
      <c r="AH460" s="288" t="s">
        <v>52</v>
      </c>
      <c r="AI460" s="270"/>
      <c r="AJ460" s="288" t="s">
        <v>60</v>
      </c>
      <c r="AK460" s="368"/>
      <c r="AL460" s="292" t="s">
        <v>21</v>
      </c>
      <c r="AM460" s="293"/>
      <c r="AN460" s="296" t="s">
        <v>22</v>
      </c>
      <c r="AO460" s="297"/>
      <c r="AQ460" s="126"/>
      <c r="AR460" s="126"/>
      <c r="AS460" s="126"/>
      <c r="AT460" s="126"/>
      <c r="AU460" s="126"/>
      <c r="AV460" s="126"/>
      <c r="AW460" s="126"/>
      <c r="AX460" s="126"/>
      <c r="AY460" s="126"/>
      <c r="AZ460" s="126"/>
      <c r="BA460" s="126"/>
      <c r="BB460" s="126"/>
      <c r="BC460" s="126"/>
      <c r="BV460" s="169" t="str">
        <f>IF(CF456&lt;&gt;"",IF(AND(AND(BV456&gt;-1,BV458&gt;-1),OR(BV456&gt;10,BV458&gt;10),ABS(BV456-BV458)&gt;1,IF(OR(BV456&gt;11,BV458&gt;11),ABS(BV456-BV458)=2,TRUE),BV456=INT(BV456),BV458=INT(BV458)),"","Error"),"")</f>
        <v/>
      </c>
      <c r="BW460" s="169"/>
      <c r="BX460" s="169" t="str">
        <f>IF(CF456&lt;&gt;"",IF(AND(AND(BX456&gt;-1,BX458&gt;-1),OR(BX456&gt;10,BX458&gt;10),ABS(BX456-BX458)&gt;1,IF(OR(BX456&gt;11,BX458&gt;11),ABS(BX456-BX458)=2,TRUE),BX456=INT(BX456),BX458=INT(BX458)),"","Error"),"")</f>
        <v/>
      </c>
      <c r="BY460" s="169"/>
      <c r="BZ460" s="169" t="str">
        <f>IF(CF456&lt;&gt;"",IF(AND(AND(BZ456&gt;-1,BZ458&gt;-1),OR(BZ456&gt;10,BZ458&gt;10),ABS(BZ456-BZ458)&gt;1,IF(OR(BZ456&gt;11,BZ458&gt;11),ABS(BZ456-BZ458)=2,TRUE),BZ456=INT(BZ456),BZ458=INT(BZ458)),"","Error"),"")</f>
        <v/>
      </c>
      <c r="CA460" s="169"/>
      <c r="CB460" s="169" t="str">
        <f>IF(AND(CF456&lt;&gt;"",CB456&lt;&gt;""),IF(AND(AND(CB456&gt;-1,CB458&gt;-1),OR(CB456&gt;10,CB458&gt;10),ABS(CB456-CB458)&gt;1,IF(OR(CB456&gt;11,CB458&gt;11),ABS(CB456-CB458)=2,TRUE),CB456=INT(CB456),CB458=INT(CB458)),"","Error"),"")</f>
        <v/>
      </c>
      <c r="CC460" s="169"/>
      <c r="CD460" s="169" t="str">
        <f>IF(AND(CF456&lt;&gt;"",CD456&lt;&gt;""),IF(AND(AND(CD456&gt;-1,CD458&gt;-1),OR(CD456&gt;10,CD458&gt;10),ABS(CD456-CD458)&gt;1,IF(OR(CD456&gt;11,CD458&gt;11),ABS(CD456-CD458)=2,TRUE),CD456=INT(CD456),CD458=INT(CD458)),"","Error"),"")</f>
        <v/>
      </c>
      <c r="CE460" s="169"/>
      <c r="CG460" s="126"/>
      <c r="CH460" s="126"/>
      <c r="CI460" s="126"/>
      <c r="CJ460" s="126"/>
      <c r="CK460" s="126"/>
      <c r="CL460" s="126"/>
      <c r="CM460" s="126"/>
      <c r="CN460" s="126"/>
      <c r="CO460" s="126"/>
      <c r="CP460" s="126"/>
      <c r="CQ460" s="126"/>
      <c r="CR460" s="126"/>
      <c r="CS460" s="126"/>
      <c r="DL460" s="169" t="str">
        <f>IF(DV456&lt;&gt;"",IF(AND(AND(DL456&gt;-1,DL458&gt;-1),OR(DL456&gt;10,DL458&gt;10),ABS(DL456-DL458)&gt;1,IF(OR(DL456&gt;11,DL458&gt;11),ABS(DL456-DL458)=2,TRUE),DL456=INT(DL456),DL458=INT(DL458)),"","Error"),"")</f>
        <v/>
      </c>
      <c r="DM460" s="169"/>
      <c r="DN460" s="169" t="str">
        <f>IF(DV456&lt;&gt;"",IF(AND(AND(DN456&gt;-1,DN458&gt;-1),OR(DN456&gt;10,DN458&gt;10),ABS(DN456-DN458)&gt;1,IF(OR(DN456&gt;11,DN458&gt;11),ABS(DN456-DN458)=2,TRUE),DN456=INT(DN456),DN458=INT(DN458)),"","Error"),"")</f>
        <v/>
      </c>
      <c r="DO460" s="169"/>
      <c r="DP460" s="169" t="str">
        <f>IF(DV456&lt;&gt;"",IF(AND(AND(DP456&gt;-1,DP458&gt;-1),OR(DP456&gt;10,DP458&gt;10),ABS(DP456-DP458)&gt;1,IF(OR(DP456&gt;11,DP458&gt;11),ABS(DP456-DP458)=2,TRUE),DP456=INT(DP456),DP458=INT(DP458)),"","Error"),"")</f>
        <v/>
      </c>
      <c r="DQ460" s="169"/>
      <c r="DR460" s="169" t="str">
        <f>IF(AND(DV456&lt;&gt;"",DR456&lt;&gt;""),IF(AND(AND(DR456&gt;-1,DR458&gt;-1),OR(DR456&gt;10,DR458&gt;10),ABS(DR456-DR458)&gt;1,IF(OR(DR456&gt;11,DR458&gt;11),ABS(DR456-DR458)=2,TRUE),DR456=INT(DR456),DR458=INT(DR458)),"","Error"),"")</f>
        <v/>
      </c>
      <c r="DS460" s="169"/>
      <c r="DT460" s="169" t="str">
        <f>IF(AND(DV456&lt;&gt;"",DT456&lt;&gt;""),IF(AND(AND(DT456&gt;-1,DT458&gt;-1),OR(DT456&gt;10,DT458&gt;10),ABS(DT456-DT458)&gt;1,IF(OR(DT456&gt;11,DT458&gt;11),ABS(DT456-DT458)=2,TRUE),DT456=INT(DT456),DT458=INT(DT458)),"","Error"),"")</f>
        <v/>
      </c>
      <c r="DU460" s="169"/>
      <c r="DW460" s="126"/>
      <c r="DX460" s="126"/>
      <c r="DY460" s="126"/>
      <c r="DZ460" s="126"/>
      <c r="EA460" s="126"/>
      <c r="EB460" s="126"/>
      <c r="EC460" s="126"/>
      <c r="ED460" s="126"/>
      <c r="EE460" s="126"/>
      <c r="EF460" s="126"/>
      <c r="EG460" s="126"/>
      <c r="EH460" s="126"/>
      <c r="EI460" s="126"/>
      <c r="FB460" s="169" t="str">
        <f>IF(FL456&lt;&gt;"",IF(AND(AND(FB456&gt;-1,FB458&gt;-1),OR(FB456&gt;10,FB458&gt;10),ABS(FB456-FB458)&gt;1,IF(OR(FB456&gt;11,FB458&gt;11),ABS(FB456-FB458)=2,TRUE),FB456=INT(FB456),FB458=INT(FB458)),"","Error"),"")</f>
        <v/>
      </c>
      <c r="FC460" s="169"/>
      <c r="FD460" s="169" t="str">
        <f>IF(FL456&lt;&gt;"",IF(AND(AND(FD456&gt;-1,FD458&gt;-1),OR(FD456&gt;10,FD458&gt;10),ABS(FD456-FD458)&gt;1,IF(OR(FD456&gt;11,FD458&gt;11),ABS(FD456-FD458)=2,TRUE),FD456=INT(FD456),FD458=INT(FD458)),"","Error"),"")</f>
        <v/>
      </c>
      <c r="FE460" s="169"/>
      <c r="FF460" s="169" t="str">
        <f>IF(FL456&lt;&gt;"",IF(AND(AND(FF456&gt;-1,FF458&gt;-1),OR(FF456&gt;10,FF458&gt;10),ABS(FF456-FF458)&gt;1,IF(OR(FF456&gt;11,FF458&gt;11),ABS(FF456-FF458)=2,TRUE),FF456=INT(FF456),FF458=INT(FF458)),"","Error"),"")</f>
        <v/>
      </c>
      <c r="FG460" s="169"/>
      <c r="FH460" s="169" t="str">
        <f>IF(AND(FL456&lt;&gt;"",FH456&lt;&gt;""),IF(AND(AND(FH456&gt;-1,FH458&gt;-1),OR(FH456&gt;10,FH458&gt;10),ABS(FH456-FH458)&gt;1,IF(OR(FH456&gt;11,FH458&gt;11),ABS(FH456-FH458)=2,TRUE),FH456=INT(FH456),FH458=INT(FH458)),"","Error"),"")</f>
        <v/>
      </c>
      <c r="FI460" s="169"/>
      <c r="FJ460" s="169" t="str">
        <f>IF(AND(FL456&lt;&gt;"",FJ456&lt;&gt;""),IF(AND(AND(FJ456&gt;-1,FJ458&gt;-1),OR(FJ456&gt;10,FJ458&gt;10),ABS(FJ456-FJ458)&gt;1,IF(OR(FJ456&gt;11,FJ458&gt;11),ABS(FJ456-FJ458)=2,TRUE),FJ456=INT(FJ456),FJ458=INT(FJ458)),"","Error"),"")</f>
        <v/>
      </c>
      <c r="FK460" s="169"/>
    </row>
    <row r="461" spans="1:170" ht="11.25" customHeight="1" thickBot="1">
      <c r="A461" s="261"/>
      <c r="B461" s="262"/>
      <c r="C461" s="262"/>
      <c r="D461" s="326"/>
      <c r="E461" s="326"/>
      <c r="F461" s="275"/>
      <c r="G461" s="276"/>
      <c r="H461" s="276"/>
      <c r="I461" s="286"/>
      <c r="J461" s="286"/>
      <c r="K461" s="286"/>
      <c r="L461" s="286"/>
      <c r="M461" s="286"/>
      <c r="N461" s="326"/>
      <c r="O461" s="326"/>
      <c r="P461" s="326"/>
      <c r="Q461" s="326"/>
      <c r="R461" s="326"/>
      <c r="S461" s="326"/>
      <c r="T461" s="326"/>
      <c r="U461" s="326"/>
      <c r="V461" s="326"/>
      <c r="W461" s="327"/>
      <c r="X461" s="194"/>
      <c r="Y461" s="195"/>
      <c r="Z461" s="289"/>
      <c r="AA461" s="195"/>
      <c r="AB461" s="289"/>
      <c r="AC461" s="195"/>
      <c r="AD461" s="289"/>
      <c r="AE461" s="195"/>
      <c r="AF461" s="289"/>
      <c r="AG461" s="195"/>
      <c r="AH461" s="289"/>
      <c r="AI461" s="195"/>
      <c r="AJ461" s="289"/>
      <c r="AK461" s="369"/>
      <c r="AL461" s="294"/>
      <c r="AM461" s="295"/>
      <c r="AN461" s="298"/>
      <c r="AO461" s="299"/>
      <c r="AQ461" s="126"/>
      <c r="AR461" s="126"/>
      <c r="AS461" s="126"/>
      <c r="AT461" s="126"/>
      <c r="AU461" s="126"/>
      <c r="AV461" s="126"/>
      <c r="AW461" s="126"/>
      <c r="AX461" s="126"/>
      <c r="AY461" s="126"/>
      <c r="AZ461" s="126"/>
      <c r="BA461" s="126"/>
      <c r="BB461" s="126"/>
      <c r="BC461" s="126"/>
      <c r="CG461" s="126"/>
      <c r="CH461" s="126"/>
      <c r="CI461" s="126"/>
      <c r="CJ461" s="126"/>
      <c r="CK461" s="126"/>
      <c r="CL461" s="126"/>
      <c r="CM461" s="126"/>
      <c r="CN461" s="126"/>
      <c r="CO461" s="126"/>
      <c r="CP461" s="126"/>
      <c r="CQ461" s="126"/>
      <c r="CR461" s="126"/>
      <c r="CS461" s="126"/>
      <c r="DW461" s="126"/>
      <c r="DX461" s="126"/>
      <c r="DY461" s="126"/>
      <c r="DZ461" s="126"/>
      <c r="EA461" s="126"/>
      <c r="EB461" s="126"/>
      <c r="EC461" s="126"/>
      <c r="ED461" s="126"/>
      <c r="EE461" s="126"/>
      <c r="EF461" s="126"/>
      <c r="EG461" s="126"/>
      <c r="EH461" s="126"/>
      <c r="EI461" s="126"/>
    </row>
    <row r="462" spans="1:170" ht="11.25" customHeight="1">
      <c r="A462" s="210" t="str">
        <f>X460</f>
        <v>A</v>
      </c>
      <c r="B462" s="211"/>
      <c r="C462" s="357"/>
      <c r="D462" s="343"/>
      <c r="E462" s="343"/>
      <c r="F462" s="343"/>
      <c r="G462" s="343"/>
      <c r="H462" s="343"/>
      <c r="I462" s="343"/>
      <c r="J462" s="343"/>
      <c r="K462" s="343"/>
      <c r="L462" s="343"/>
      <c r="M462" s="215"/>
      <c r="N462" s="215"/>
      <c r="O462" s="215"/>
      <c r="P462" s="343"/>
      <c r="Q462" s="343"/>
      <c r="R462" s="343"/>
      <c r="S462" s="343"/>
      <c r="T462" s="343"/>
      <c r="U462" s="343"/>
      <c r="V462" s="343"/>
      <c r="W462" s="344"/>
      <c r="X462" s="365"/>
      <c r="Y462" s="366"/>
      <c r="Z462" s="252" t="str">
        <f>IF($D458="1P",IF(AN493=AN495,IF(AL493=AL495,IF(AJ493&lt;&gt;"",IF(AJ493&gt;AJ495,"W","L"),""),IF(AL493&gt;AL495,"W","L")),IF(AN493&gt;AN495,"W","L")),IF(AN481=AN483,IF(AL481=AL483,IF(AJ481&lt;&gt;"",IF(AJ481&gt;AJ483,"W","L"),""),IF(AL481&gt;AL483,"W","L")),IF(AN481&gt;AN483,"W","L")))</f>
        <v/>
      </c>
      <c r="AA462" s="253"/>
      <c r="AB462" s="252" t="str">
        <f>IF($D458="1P",IF(AN481=AN483,IF(AL481=AL483,IF(AJ481&lt;&gt;"",IF(AJ481&gt;AJ483,"W","L"),""),IF(AL481&gt;AL483,"W","L")),IF(AN481&gt;AN483,"W","L")),IF(Z497=Z499,IF(X497=X499,IF(V497&lt;&gt;"",IF(V497&gt;V499,"W","L"),""),IF(X497&gt;X499,"W","L")),IF(Z497&gt;Z499,"W","L")))</f>
        <v/>
      </c>
      <c r="AC462" s="253"/>
      <c r="AD462" s="252" t="str">
        <f>IF($D458="1P",IF(Z497=Z499,IF(X497=X499,IF(V497&lt;&gt;"",IF(V497&gt;V499,"W","L"),""),IF(X497&gt;X499,"W","L")),IF(Z497&gt;Z499,"W","L")),IF(Z485=Z487,IF(X485=X487,IF(V485&lt;&gt;"",IF(V485&gt;V487,"W","L"),""),IF(X485&gt;X487,"W","L")),IF(Z485&gt;Z487,"W","L")))</f>
        <v/>
      </c>
      <c r="AE462" s="253"/>
      <c r="AF462" s="252" t="str">
        <f>IF($D458="1P",IF(Z485=Z487,IF(X485=X487,IF(V485&lt;&gt;"",IF(V485&gt;V487,"W","L"),""),IF(X485&gt;X487,"W","L")),IF(Z485&gt;Z487,"W","L")),IF(L501=L503,IF(J501=J503,IF(H501&lt;&gt;"",IF(H501&gt;H503,"W","L"),""),IF(J501&gt;J828,"W","L")),IF(L501&gt;L503,"W","L")))</f>
        <v/>
      </c>
      <c r="AG462" s="253"/>
      <c r="AH462" s="252" t="str">
        <f>IF($D458="1P",IF(L501=L503,IF(J501=J503,IF(H501&lt;&gt;"",IF(H501&gt;H503,"W","L"),""),IF(J501&gt;J503,"W","L")),IF(L501&gt;L503,"W","L")),IF(AN493=AN495,IF(AL493=AL495,IF(AJ493&lt;&gt;"",IF(AJ493&gt;AJ495,"W","L"),""),IF(AL493&gt;AL495,"W","L")),IF(AN493&gt;AN495,"W","L")))</f>
        <v/>
      </c>
      <c r="AI462" s="253"/>
      <c r="AJ462" s="252" t="str">
        <f>IF($D458="1P",IF(L489=L491,IF(J489=J491,IF(H489&lt;&gt;"",IF(H489&gt;H491,"W","L"),""),IF(J489&gt;J491,"W","L")),IF(L489&gt;L491,"W","L")),IF(L489=L491,IF(J489=J491,IF(H489&lt;&gt;"",IF(H489&gt;H491,"W","L"),""),IF(J489&gt;J491,"W","L")),IF(L489&gt;L491,"W","L")))</f>
        <v/>
      </c>
      <c r="AK462" s="253"/>
      <c r="AL462" s="254" t="str">
        <f>IF(OR(COUNTIF(X462:AJ462,"W"),COUNTIF(X462:AJ462,"L")),COUNTIF(X462:AJ462,"W")*2+COUNTIF(X462:AJ462,"L"),"")</f>
        <v/>
      </c>
      <c r="AM462" s="255"/>
      <c r="AN462" s="256" t="str">
        <f>IF(AL462&lt;&gt;"",RANK(AL462,AL462:AL474,0),"")</f>
        <v/>
      </c>
      <c r="AO462" s="257"/>
      <c r="AQ462" s="127"/>
      <c r="AR462" s="127"/>
      <c r="AS462" s="127"/>
      <c r="AT462" s="127"/>
      <c r="AU462" s="127"/>
      <c r="AV462" s="127"/>
      <c r="AW462" s="127"/>
      <c r="AX462" s="127"/>
      <c r="AY462" s="127"/>
      <c r="AZ462" s="127"/>
      <c r="BA462" s="127"/>
      <c r="BB462" s="127"/>
      <c r="BC462" s="127"/>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127"/>
      <c r="CH462" s="127"/>
      <c r="CI462" s="127"/>
      <c r="CJ462" s="127"/>
      <c r="CK462" s="127"/>
      <c r="CL462" s="127"/>
      <c r="CM462" s="127"/>
      <c r="CN462" s="127"/>
      <c r="CO462" s="127"/>
      <c r="CP462" s="127"/>
      <c r="CQ462" s="127"/>
      <c r="CR462" s="127"/>
      <c r="CS462" s="127"/>
      <c r="CT462" s="40"/>
      <c r="CU462" s="40"/>
      <c r="CV462" s="40"/>
      <c r="CW462" s="40"/>
      <c r="CX462" s="40"/>
      <c r="CY462" s="40"/>
      <c r="CZ462" s="40"/>
      <c r="DA462" s="40"/>
      <c r="DB462" s="40"/>
      <c r="DC462" s="40"/>
      <c r="DD462" s="40"/>
      <c r="DE462" s="40"/>
      <c r="DF462" s="40"/>
      <c r="DG462" s="40"/>
      <c r="DH462" s="40"/>
      <c r="DI462" s="40"/>
      <c r="DJ462" s="40"/>
      <c r="DK462" s="40"/>
      <c r="DL462" s="40"/>
      <c r="DM462" s="40"/>
      <c r="DN462" s="40"/>
      <c r="DO462" s="40"/>
      <c r="DP462" s="40"/>
      <c r="DQ462" s="40"/>
      <c r="DR462" s="40"/>
      <c r="DS462" s="40"/>
      <c r="DT462" s="40"/>
      <c r="DU462" s="40"/>
      <c r="DW462" s="127"/>
      <c r="DX462" s="127"/>
      <c r="DY462" s="127"/>
      <c r="DZ462" s="127"/>
      <c r="EA462" s="127"/>
      <c r="EB462" s="127"/>
      <c r="EC462" s="127"/>
      <c r="ED462" s="127"/>
      <c r="EE462" s="127"/>
      <c r="EF462" s="127"/>
      <c r="EG462" s="127"/>
      <c r="EH462" s="127"/>
      <c r="EI462" s="127"/>
      <c r="EJ462" s="40"/>
      <c r="EK462" s="40"/>
      <c r="EL462" s="40"/>
      <c r="EM462" s="40"/>
      <c r="EN462" s="40"/>
      <c r="EO462" s="40"/>
      <c r="EP462" s="40"/>
      <c r="EQ462" s="40"/>
      <c r="ER462" s="40"/>
      <c r="ES462" s="40"/>
      <c r="ET462" s="40"/>
      <c r="EU462" s="40"/>
      <c r="EV462" s="40"/>
      <c r="EW462" s="40"/>
      <c r="EX462" s="40"/>
      <c r="EY462" s="40"/>
      <c r="EZ462" s="40"/>
      <c r="FA462" s="40"/>
      <c r="FB462" s="40"/>
      <c r="FC462" s="40"/>
      <c r="FD462" s="40"/>
      <c r="FE462" s="40"/>
      <c r="FF462" s="40"/>
      <c r="FG462" s="40"/>
      <c r="FH462" s="40"/>
      <c r="FI462" s="40"/>
      <c r="FJ462" s="40"/>
      <c r="FK462" s="40"/>
    </row>
    <row r="463" spans="1:170" ht="11.25" customHeight="1">
      <c r="A463" s="212"/>
      <c r="B463" s="213"/>
      <c r="C463" s="218"/>
      <c r="D463" s="218"/>
      <c r="E463" s="218"/>
      <c r="F463" s="218"/>
      <c r="G463" s="218"/>
      <c r="H463" s="218"/>
      <c r="I463" s="218"/>
      <c r="J463" s="218"/>
      <c r="K463" s="218"/>
      <c r="L463" s="218"/>
      <c r="M463" s="218"/>
      <c r="N463" s="218"/>
      <c r="O463" s="218"/>
      <c r="P463" s="218"/>
      <c r="Q463" s="218"/>
      <c r="R463" s="218"/>
      <c r="S463" s="218"/>
      <c r="T463" s="218"/>
      <c r="U463" s="218"/>
      <c r="V463" s="218"/>
      <c r="W463" s="219"/>
      <c r="X463" s="367"/>
      <c r="Y463" s="364"/>
      <c r="Z463" s="234"/>
      <c r="AA463" s="233"/>
      <c r="AB463" s="224"/>
      <c r="AC463" s="225"/>
      <c r="AD463" s="234"/>
      <c r="AE463" s="233"/>
      <c r="AF463" s="234"/>
      <c r="AG463" s="233"/>
      <c r="AH463" s="234"/>
      <c r="AI463" s="233"/>
      <c r="AJ463" s="234"/>
      <c r="AK463" s="233"/>
      <c r="AL463" s="241"/>
      <c r="AM463" s="240"/>
      <c r="AN463" s="258"/>
      <c r="AO463" s="243"/>
      <c r="AQ463" s="128"/>
      <c r="AR463" s="128"/>
      <c r="AS463" s="128"/>
      <c r="AT463" s="128"/>
      <c r="AU463" s="128"/>
      <c r="AV463" s="128"/>
      <c r="AW463" s="128"/>
      <c r="AX463" s="128"/>
      <c r="AY463" s="128"/>
      <c r="AZ463" s="128"/>
      <c r="BA463" s="128"/>
      <c r="BB463" s="128"/>
      <c r="BC463" s="128"/>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c r="CG463" s="128"/>
      <c r="CH463" s="128"/>
      <c r="CI463" s="128"/>
      <c r="CJ463" s="128"/>
      <c r="CK463" s="128"/>
      <c r="CL463" s="128"/>
      <c r="CM463" s="128"/>
      <c r="CN463" s="128"/>
      <c r="CO463" s="128"/>
      <c r="CP463" s="128"/>
      <c r="CQ463" s="128"/>
      <c r="CR463" s="128"/>
      <c r="CS463" s="128"/>
      <c r="CT463" s="41"/>
      <c r="CU463" s="41"/>
      <c r="CV463" s="41"/>
      <c r="CW463" s="41"/>
      <c r="CX463" s="41"/>
      <c r="CY463" s="41"/>
      <c r="CZ463" s="41"/>
      <c r="DA463" s="41"/>
      <c r="DB463" s="41"/>
      <c r="DC463" s="41"/>
      <c r="DD463" s="41"/>
      <c r="DE463" s="41"/>
      <c r="DF463" s="41"/>
      <c r="DG463" s="41"/>
      <c r="DH463" s="41"/>
      <c r="DI463" s="41"/>
      <c r="DJ463" s="41"/>
      <c r="DK463" s="41"/>
      <c r="DL463" s="41"/>
      <c r="DM463" s="41"/>
      <c r="DN463" s="41"/>
      <c r="DO463" s="41"/>
      <c r="DP463" s="41"/>
      <c r="DQ463" s="41"/>
      <c r="DR463" s="41"/>
      <c r="DS463" s="41"/>
      <c r="DT463" s="41"/>
      <c r="DU463" s="41"/>
      <c r="DW463" s="128"/>
      <c r="DX463" s="128"/>
      <c r="DY463" s="128"/>
      <c r="DZ463" s="128"/>
      <c r="EA463" s="128"/>
      <c r="EB463" s="128"/>
      <c r="EC463" s="128"/>
      <c r="ED463" s="128"/>
      <c r="EE463" s="128"/>
      <c r="EF463" s="128"/>
      <c r="EG463" s="128"/>
      <c r="EH463" s="128"/>
      <c r="EI463" s="128"/>
      <c r="EJ463" s="41"/>
      <c r="EK463" s="41"/>
      <c r="EL463" s="41"/>
      <c r="EM463" s="41"/>
      <c r="EN463" s="41"/>
      <c r="EO463" s="41"/>
      <c r="EP463" s="41"/>
      <c r="EQ463" s="41"/>
      <c r="ER463" s="41"/>
      <c r="ES463" s="41"/>
      <c r="ET463" s="41"/>
      <c r="EU463" s="41"/>
      <c r="EV463" s="41"/>
      <c r="EW463" s="41"/>
      <c r="EX463" s="41"/>
      <c r="EY463" s="41"/>
      <c r="EZ463" s="41"/>
      <c r="FA463" s="41"/>
      <c r="FB463" s="41"/>
      <c r="FC463" s="41"/>
      <c r="FD463" s="41"/>
      <c r="FE463" s="41"/>
      <c r="FF463" s="41"/>
      <c r="FG463" s="41"/>
      <c r="FH463" s="41"/>
      <c r="FI463" s="41"/>
      <c r="FJ463" s="41"/>
      <c r="FK463" s="41"/>
    </row>
    <row r="464" spans="1:170" ht="11.25" customHeight="1">
      <c r="A464" s="210" t="str">
        <f>Z460</f>
        <v>B</v>
      </c>
      <c r="B464" s="211"/>
      <c r="C464" s="357"/>
      <c r="D464" s="343"/>
      <c r="E464" s="343"/>
      <c r="F464" s="343"/>
      <c r="G464" s="343"/>
      <c r="H464" s="343"/>
      <c r="I464" s="343"/>
      <c r="J464" s="343"/>
      <c r="K464" s="343"/>
      <c r="L464" s="343"/>
      <c r="M464" s="215"/>
      <c r="N464" s="215"/>
      <c r="O464" s="215"/>
      <c r="P464" s="343"/>
      <c r="Q464" s="343"/>
      <c r="R464" s="343"/>
      <c r="S464" s="343"/>
      <c r="T464" s="343"/>
      <c r="U464" s="343"/>
      <c r="V464" s="343"/>
      <c r="W464" s="344"/>
      <c r="X464" s="220" t="str">
        <f>IF(Z462&lt;&gt;"",IF(Z462="W","L","W"),"")</f>
        <v/>
      </c>
      <c r="Y464" s="221"/>
      <c r="Z464" s="228"/>
      <c r="AA464" s="362"/>
      <c r="AB464" s="227" t="str">
        <f>IF($D458="1P",IF(Z481=Z483,IF(X481=X483,IF(V481&lt;&gt;"",IF(V481&gt;V483,"W","L"),""),IF(X481&gt;X483,"W","L")),IF(Z481&gt;Z483,"W","L")),IF(AN501=AN503,IF(AL501=AL503,IF(AJ501&lt;&gt;"",IF(AJ501&gt;AJ503,"W","L"),""),IF(AL501&gt;AL503,"W","L")),IF(AN501&gt;AN503,"W","L")))</f>
        <v/>
      </c>
      <c r="AC464" s="221"/>
      <c r="AD464" s="227" t="str">
        <f>IF($D458="1P",IF(AN485=AN487,IF(AL485=AL487,IF(AJ485&lt;&gt;"",IF(AJ485&gt;AJ487,"W","L"),""),IF(AL485&gt;AL487,"W","L")),IF(AN485&gt;AN487,"W","L")),IF(Z501=Z503,IF(X501=X503,IF(V501&lt;&gt;"",IF(V501&gt;V503,"W","L"),""),IF(X501&gt;X503,"W","L")),IF(Z501&gt;Z503,"W","L")))</f>
        <v/>
      </c>
      <c r="AE464" s="221"/>
      <c r="AF464" s="227" t="str">
        <f>IF($D458="1P",IF(L493=L495,IF(J493=J495,IF(H493&lt;&gt;"",IF(H493&gt;H495,"W","L"),""),IF(J493&gt;J495,"W","L")),IF(L493&gt;L495,"W","L")),IF(L493=L495,IF(J493=J495,IF(H493&lt;&gt;"",IF(H493&gt;H495,"W","L"),""),IF(J493&gt;J495,"W","L")),IF(L493&gt;L495,"W","L")))</f>
        <v/>
      </c>
      <c r="AG464" s="221"/>
      <c r="AH464" s="227" t="str">
        <f>IF($D458="1P",IF(AN477=AN479,IF(AL477=AL479,IF(AJ477&lt;&gt;"",IF(AJ477&gt;AJ479,"W","L"),""),IF(AL477&gt;AL479,"W","L")),IF(AN477&gt;AN479,"W","L")),IF(Z493=Z495,IF(X493=X495,IF(V493&lt;&gt;"",IF(V493&gt;V495,"W","L"),""),IF(X493&gt;X495,"W","L")),IF(Z493&gt;Z495,"W","L")))</f>
        <v/>
      </c>
      <c r="AI464" s="221"/>
      <c r="AJ464" s="227" t="str">
        <f>IF($D458="1P",IF(L477=L479,IF(J477=J479,IF(H477&lt;&gt;"",IF(H477&gt;H479,"W","L"),""),IF(J477&gt;J479,"W","L")),IF(L477&gt;L499,"W","L")),IF(L477=L479,IF(J477=J479,IF(H477&lt;&gt;"",IF(H477&gt;H479,"W","L"),""),IF(J477&gt;J479,"W","L")),IF(L477&gt;L479,"W","L")))</f>
        <v/>
      </c>
      <c r="AK464" s="221"/>
      <c r="AL464" s="239" t="str">
        <f>IF(OR(COUNTIF(X464:AJ464,"W"),COUNTIF(X464:AJ464,"L")),COUNTIF(X464:AJ464,"W")*2+COUNTIF(X464:AJ464,"L"),"")</f>
        <v/>
      </c>
      <c r="AM464" s="240"/>
      <c r="AN464" s="242" t="str">
        <f>IF(AL464&lt;&gt;"",RANK(AL464,AL462:AL474,0),"")</f>
        <v/>
      </c>
      <c r="AO464" s="243"/>
      <c r="AQ464" s="126"/>
      <c r="AR464" s="126"/>
      <c r="AS464" s="126"/>
      <c r="AT464" s="126"/>
      <c r="AU464" s="126"/>
      <c r="AV464" s="126"/>
      <c r="AW464" s="126"/>
      <c r="AX464" s="126"/>
      <c r="AY464" s="126"/>
      <c r="AZ464" s="126"/>
      <c r="BA464" s="126"/>
      <c r="BB464" s="126"/>
      <c r="BC464" s="126"/>
      <c r="CG464" s="126"/>
      <c r="CH464" s="126"/>
      <c r="CI464" s="126"/>
      <c r="CJ464" s="126"/>
      <c r="CK464" s="126"/>
      <c r="CL464" s="126"/>
      <c r="CM464" s="126"/>
      <c r="CN464" s="126"/>
      <c r="CO464" s="126"/>
      <c r="CP464" s="126"/>
      <c r="CQ464" s="126"/>
      <c r="CR464" s="126"/>
      <c r="CS464" s="126"/>
      <c r="DW464" s="126"/>
      <c r="DX464" s="126"/>
      <c r="DY464" s="126"/>
      <c r="DZ464" s="126"/>
      <c r="EA464" s="126"/>
      <c r="EB464" s="126"/>
      <c r="EC464" s="126"/>
      <c r="ED464" s="126"/>
      <c r="EE464" s="126"/>
      <c r="EF464" s="126"/>
      <c r="EG464" s="126"/>
      <c r="EH464" s="126"/>
      <c r="EI464" s="126"/>
    </row>
    <row r="465" spans="1:170" ht="11.25" customHeight="1" thickBot="1">
      <c r="A465" s="212"/>
      <c r="B465" s="213"/>
      <c r="C465" s="218"/>
      <c r="D465" s="218"/>
      <c r="E465" s="218"/>
      <c r="F465" s="218"/>
      <c r="G465" s="218"/>
      <c r="H465" s="218"/>
      <c r="I465" s="218"/>
      <c r="J465" s="218"/>
      <c r="K465" s="218"/>
      <c r="L465" s="218"/>
      <c r="M465" s="218"/>
      <c r="N465" s="218"/>
      <c r="O465" s="218"/>
      <c r="P465" s="218"/>
      <c r="Q465" s="218"/>
      <c r="R465" s="218"/>
      <c r="S465" s="218"/>
      <c r="T465" s="218"/>
      <c r="U465" s="218"/>
      <c r="V465" s="218"/>
      <c r="W465" s="219"/>
      <c r="X465" s="232"/>
      <c r="Y465" s="233"/>
      <c r="Z465" s="363"/>
      <c r="AA465" s="364"/>
      <c r="AB465" s="234"/>
      <c r="AC465" s="233"/>
      <c r="AD465" s="234"/>
      <c r="AE465" s="233"/>
      <c r="AF465" s="234"/>
      <c r="AG465" s="233"/>
      <c r="AH465" s="234"/>
      <c r="AI465" s="233"/>
      <c r="AJ465" s="234"/>
      <c r="AK465" s="233"/>
      <c r="AL465" s="241"/>
      <c r="AM465" s="240"/>
      <c r="AN465" s="258"/>
      <c r="AO465" s="243"/>
      <c r="AQ465" s="127"/>
      <c r="AR465" s="127"/>
      <c r="AS465" s="127"/>
      <c r="AT465" s="127"/>
      <c r="AU465" s="127"/>
      <c r="AV465" s="127"/>
      <c r="AW465" s="127"/>
      <c r="AX465" s="127"/>
      <c r="AY465" s="127"/>
      <c r="AZ465" s="127"/>
      <c r="BA465" s="127"/>
      <c r="BB465" s="127"/>
      <c r="BC465" s="127"/>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G465" s="127"/>
      <c r="CH465" s="127"/>
      <c r="CI465" s="127"/>
      <c r="CJ465" s="127"/>
      <c r="CK465" s="127"/>
      <c r="CL465" s="127"/>
      <c r="CM465" s="127"/>
      <c r="CN465" s="127"/>
      <c r="CO465" s="127"/>
      <c r="CP465" s="127"/>
      <c r="CQ465" s="127"/>
      <c r="CR465" s="127"/>
      <c r="CS465" s="127"/>
      <c r="CT465" s="40"/>
      <c r="CU465" s="40"/>
      <c r="CV465" s="40"/>
      <c r="CW465" s="40"/>
      <c r="CX465" s="40"/>
      <c r="CY465" s="40"/>
      <c r="CZ465" s="40"/>
      <c r="DA465" s="40"/>
      <c r="DB465" s="40"/>
      <c r="DC465" s="40"/>
      <c r="DD465" s="40"/>
      <c r="DE465" s="40"/>
      <c r="DF465" s="40"/>
      <c r="DG465" s="40"/>
      <c r="DH465" s="40"/>
      <c r="DI465" s="40"/>
      <c r="DJ465" s="40"/>
      <c r="DK465" s="40"/>
      <c r="DL465" s="40"/>
      <c r="DM465" s="40"/>
      <c r="DN465" s="40"/>
      <c r="DO465" s="40"/>
      <c r="DP465" s="40"/>
      <c r="DQ465" s="40"/>
      <c r="DR465" s="40"/>
      <c r="DS465" s="40"/>
      <c r="DT465" s="40"/>
      <c r="DU465" s="40"/>
      <c r="DW465" s="127"/>
      <c r="DX465" s="127"/>
      <c r="DY465" s="127"/>
      <c r="DZ465" s="127"/>
      <c r="EA465" s="127"/>
      <c r="EB465" s="127"/>
      <c r="EC465" s="127"/>
      <c r="ED465" s="127"/>
      <c r="EE465" s="127"/>
      <c r="EF465" s="127"/>
      <c r="EG465" s="127"/>
      <c r="EH465" s="127"/>
      <c r="EI465" s="127"/>
      <c r="EJ465" s="40"/>
      <c r="EK465" s="40"/>
      <c r="EL465" s="40"/>
      <c r="EM465" s="40"/>
      <c r="EN465" s="40"/>
      <c r="EO465" s="40"/>
      <c r="EP465" s="40"/>
      <c r="EQ465" s="40"/>
      <c r="ER465" s="40"/>
      <c r="ES465" s="40"/>
      <c r="ET465" s="40"/>
      <c r="EU465" s="40"/>
      <c r="EV465" s="40"/>
      <c r="EW465" s="40"/>
      <c r="EX465" s="40"/>
      <c r="EY465" s="40"/>
      <c r="EZ465" s="40"/>
      <c r="FA465" s="40"/>
      <c r="FB465" s="40"/>
      <c r="FC465" s="40"/>
      <c r="FD465" s="40"/>
      <c r="FE465" s="40"/>
      <c r="FF465" s="40"/>
      <c r="FG465" s="40"/>
      <c r="FH465" s="40"/>
      <c r="FI465" s="40"/>
      <c r="FJ465" s="40"/>
      <c r="FK465" s="40"/>
    </row>
    <row r="466" spans="1:170" ht="11.25" customHeight="1">
      <c r="A466" s="210" t="str">
        <f>AB460</f>
        <v>C</v>
      </c>
      <c r="B466" s="211"/>
      <c r="C466" s="357"/>
      <c r="D466" s="343"/>
      <c r="E466" s="343"/>
      <c r="F466" s="343"/>
      <c r="G466" s="343"/>
      <c r="H466" s="343"/>
      <c r="I466" s="343"/>
      <c r="J466" s="343"/>
      <c r="K466" s="343"/>
      <c r="L466" s="343"/>
      <c r="M466" s="215"/>
      <c r="N466" s="215"/>
      <c r="O466" s="215"/>
      <c r="P466" s="343"/>
      <c r="Q466" s="343"/>
      <c r="R466" s="343"/>
      <c r="S466" s="343"/>
      <c r="T466" s="343"/>
      <c r="U466" s="343"/>
      <c r="V466" s="343"/>
      <c r="W466" s="344"/>
      <c r="X466" s="220" t="str">
        <f>IF(AB462&lt;&gt;"",IF(AB462="W","L","W"),"")</f>
        <v/>
      </c>
      <c r="Y466" s="360"/>
      <c r="Z466" s="227" t="str">
        <f>IF(AB464&lt;&gt;"",IF(AB464="W","L","W"),"")</f>
        <v/>
      </c>
      <c r="AA466" s="221"/>
      <c r="AB466" s="228"/>
      <c r="AC466" s="362"/>
      <c r="AD466" s="227" t="str">
        <f>IF($D458="1P",IF(L497=L499,IF(J497=J499,IF(H497&lt;&gt;"",IF(H497&gt;H499,"W","L"),""),IF(J497&gt;J499,"W","L")),IF(L497&gt;L499,"W","L")),IF(L497=L499,IF(J497=J499,IF(H497&lt;&gt;"",IF(H497&gt;H499,"W","L"),""),IF(J497&gt;J499,"W","L")),IF(L497&gt;L499,"W","L")))</f>
        <v/>
      </c>
      <c r="AE466" s="221"/>
      <c r="AF466" s="227" t="str">
        <f>IF($D458="1P",IF(Z501=Z503,IF(X501=X503,IF(V501&lt;&gt;"",IF(V501&gt;V503,"W","L"),""),IF(X501&gt;X503,"W","L")),IF(Z501&gt;Z503,"W","L")),IF(Z489=Z491,IF(X489=X491,IF(V489&lt;&gt;"",IF(V489&gt;V491,"W","L"),""),IF(X489&gt;X491,"W","L")),IF(Z489&gt;Z491,"W","L")))</f>
        <v/>
      </c>
      <c r="AG466" s="221"/>
      <c r="AH466" s="227" t="str">
        <f>IF($D458="1P",IF(L481=L483,IF(J481=J483,IF(H481&lt;&gt;"",IF(H481&gt;H483,"W","L"),""),IF(J481&gt;J483,"W","L")),IF(L481&gt;L483,"W","L")),IF(L481=L483,IF(J481=J483,IF(H481&lt;&gt;"",IF(H481&gt;H483,"W","L"),""),IF(J481&gt;J483,"W","L")),IF(L481&gt;L483,"W","L")))</f>
        <v/>
      </c>
      <c r="AI466" s="221"/>
      <c r="AJ466" s="227" t="str">
        <f>IF($D458="1P",IF(Z493=Z495,IF(X493=X495,IF(V493&lt;&gt;"",IF(V493&gt;V495,"W","L"),""),IF(X493&gt;X495,"W","L")),IF(Z493&gt;Z495,"W","L")),IF(Z481=Z483,IF(X481=X483,IF(V481&lt;&gt;"",IF(V481&gt;V483,"W","L"),""),IF(X481&gt;X483,"W","L")),IF(Z481&gt;Z483,"W","L")))</f>
        <v/>
      </c>
      <c r="AK466" s="221"/>
      <c r="AL466" s="239" t="str">
        <f>IF(OR(COUNTIF(X466:AJ466,"W"),COUNTIF(X466:AJ466,"L")),COUNTIF(X466:AJ466,"W")*2+COUNTIF(X466:AJ466,"L"),"")</f>
        <v/>
      </c>
      <c r="AM466" s="240"/>
      <c r="AN466" s="242" t="str">
        <f>IF(AL466&lt;&gt;"",RANK(AL466,AL462:AL474,0),"")</f>
        <v/>
      </c>
      <c r="AO466" s="243"/>
      <c r="AQ466" s="154" t="str">
        <f>CONCATENATE($A460," ",$D460,","," ",$F458)</f>
        <v>Group: 8, Men's Singles</v>
      </c>
      <c r="AR466" s="155"/>
      <c r="AS466" s="155"/>
      <c r="AT466" s="155"/>
      <c r="AU466" s="155"/>
      <c r="AV466" s="155"/>
      <c r="AW466" s="155"/>
      <c r="AX466" s="155"/>
      <c r="AY466" s="155"/>
      <c r="AZ466" s="155"/>
      <c r="BA466" s="155"/>
      <c r="BB466" s="155"/>
      <c r="BC466" s="156"/>
      <c r="BD466" s="163">
        <f>A481</f>
        <v>2</v>
      </c>
      <c r="BE466" s="164"/>
      <c r="BF466" s="183" t="str">
        <f>C481</f>
        <v>C</v>
      </c>
      <c r="BG466" s="185" t="str">
        <f>IF(VLOOKUP($BF466,$A462:$C474,3,FALSE)=0,"",CONCATENATE(VLOOKUP(VLOOKUP($BF466,$A462:$C474,3,FALSE),Players!$C:$G,4,FALSE)," ",VLOOKUP($BF466,$A462:$C474,3,FALSE)," ",IF(ISERROR(VLOOKUP(VLOOKUP($BF466,$A462:$C474,3,FALSE),Players!$C:$G,5,FALSE)),"()",CONCATENATE("(",VLOOKUP(VLOOKUP($BF466,$A462:$C474,3,FALSE),Players!$C:$G,5,FALSE),")"))))</f>
        <v/>
      </c>
      <c r="BH466" s="186"/>
      <c r="BI466" s="186"/>
      <c r="BJ466" s="186"/>
      <c r="BK466" s="186"/>
      <c r="BL466" s="186"/>
      <c r="BM466" s="186"/>
      <c r="BN466" s="186"/>
      <c r="BO466" s="186"/>
      <c r="BP466" s="186"/>
      <c r="BQ466" s="186"/>
      <c r="BR466" s="186"/>
      <c r="BS466" s="186"/>
      <c r="BT466" s="186"/>
      <c r="BU466" s="187"/>
      <c r="BV466" s="170" t="str">
        <f>IF(D481&lt;&gt;"",D481,"")</f>
        <v/>
      </c>
      <c r="BW466" s="171"/>
      <c r="BX466" s="335" t="str">
        <f>IF(F481&lt;&gt;"",F481,"")</f>
        <v/>
      </c>
      <c r="BY466" s="171"/>
      <c r="BZ466" s="335" t="str">
        <f>IF(H481&lt;&gt;"",H481,"")</f>
        <v/>
      </c>
      <c r="CA466" s="171"/>
      <c r="CB466" s="335" t="str">
        <f>IF(J481&lt;&gt;"",J481,"")</f>
        <v/>
      </c>
      <c r="CC466" s="171"/>
      <c r="CD466" s="335" t="str">
        <f>IF(L481&lt;&gt;"",L481,"")</f>
        <v/>
      </c>
      <c r="CE466" s="337"/>
      <c r="CF466" s="174" t="str">
        <f>IF($CD466=$CD468,IF($CB466=$CB468,IF($BZ466&lt;&gt;"",IF($BZ466&gt;$BZ468,"W","L"),""),IF($CB466&gt;$CB468,"W","L")),IF($CD466&gt;$CD468,"W","L"))</f>
        <v/>
      </c>
      <c r="CG466" s="154" t="str">
        <f>CONCATENATE($A460," ",$D460,","," ",$F458)</f>
        <v>Group: 8, Men's Singles</v>
      </c>
      <c r="CH466" s="155"/>
      <c r="CI466" s="155"/>
      <c r="CJ466" s="155"/>
      <c r="CK466" s="155"/>
      <c r="CL466" s="155"/>
      <c r="CM466" s="155"/>
      <c r="CN466" s="155"/>
      <c r="CO466" s="155"/>
      <c r="CP466" s="155"/>
      <c r="CQ466" s="155"/>
      <c r="CR466" s="155"/>
      <c r="CS466" s="156"/>
      <c r="CT466" s="163">
        <f>O481</f>
        <v>9</v>
      </c>
      <c r="CU466" s="164"/>
      <c r="CV466" s="183" t="str">
        <f>Q481</f>
        <v>C</v>
      </c>
      <c r="CW466" s="185" t="str">
        <f>IF(VLOOKUP($CV466,$A462:$C474,3,FALSE)=0,"",CONCATENATE(VLOOKUP(VLOOKUP($CV466,$A462:$C474,3,FALSE),Players!$C:$G,4,FALSE)," ",VLOOKUP($CV466,$A462:$C474,3,FALSE)," ",IF(ISERROR(VLOOKUP(VLOOKUP($CV466,$A462:$C474,3,FALSE),Players!$C:$G,5,FALSE)),"()",CONCATENATE("(",VLOOKUP(VLOOKUP($CV466,$A462:$C474,3,FALSE),Players!$C:$G,5,FALSE),")"))))</f>
        <v/>
      </c>
      <c r="CX466" s="186"/>
      <c r="CY466" s="186"/>
      <c r="CZ466" s="186"/>
      <c r="DA466" s="186"/>
      <c r="DB466" s="186"/>
      <c r="DC466" s="186"/>
      <c r="DD466" s="186"/>
      <c r="DE466" s="186"/>
      <c r="DF466" s="186"/>
      <c r="DG466" s="186"/>
      <c r="DH466" s="186"/>
      <c r="DI466" s="186"/>
      <c r="DJ466" s="186"/>
      <c r="DK466" s="187"/>
      <c r="DL466" s="170" t="str">
        <f>IF(R481&lt;&gt;"",R481,"")</f>
        <v/>
      </c>
      <c r="DM466" s="171"/>
      <c r="DN466" s="335" t="str">
        <f>IF(T481&lt;&gt;"",T481,"")</f>
        <v/>
      </c>
      <c r="DO466" s="171"/>
      <c r="DP466" s="335" t="str">
        <f>IF(V481&lt;&gt;"",V481,"")</f>
        <v/>
      </c>
      <c r="DQ466" s="171"/>
      <c r="DR466" s="335" t="str">
        <f>IF(X481&lt;&gt;"",X481,"")</f>
        <v/>
      </c>
      <c r="DS466" s="171"/>
      <c r="DT466" s="335" t="str">
        <f>IF(Z481&lt;&gt;"",Z481,"")</f>
        <v/>
      </c>
      <c r="DU466" s="337"/>
      <c r="DV466" s="174" t="str">
        <f>IF($DT466=$DT468,IF($DR466=$DR468,IF($DP466&lt;&gt;"",IF($DP466&gt;$DP468,"W","L"),""),IF($DR466&gt;$DR468,"W","L")),IF($DT466&gt;$DT468,"W","L"))</f>
        <v/>
      </c>
      <c r="DW466" s="154" t="str">
        <f>CONCATENATE($A460," ",$D460,","," ",$F458)</f>
        <v>Group: 8, Men's Singles</v>
      </c>
      <c r="DX466" s="155"/>
      <c r="DY466" s="155"/>
      <c r="DZ466" s="155"/>
      <c r="EA466" s="155"/>
      <c r="EB466" s="155"/>
      <c r="EC466" s="155"/>
      <c r="ED466" s="155"/>
      <c r="EE466" s="155"/>
      <c r="EF466" s="155"/>
      <c r="EG466" s="155"/>
      <c r="EH466" s="155"/>
      <c r="EI466" s="156"/>
      <c r="EJ466" s="163">
        <f>AC481</f>
        <v>16</v>
      </c>
      <c r="EK466" s="164"/>
      <c r="EL466" s="183" t="str">
        <f>AE481</f>
        <v>A</v>
      </c>
      <c r="EM466" s="185" t="str">
        <f>IF(VLOOKUP($EL466,$A462:$C474,3,FALSE)=0,"",CONCATENATE(VLOOKUP(VLOOKUP($EL466,$A462:$C474,3,FALSE),Players!$C:$G,4,FALSE)," ",VLOOKUP($EL466,$A462:$C474,3,FALSE)," ",IF(ISERROR(VLOOKUP(VLOOKUP($EL466,$A462:$C474,3,FALSE),Players!$C:$G,5,FALSE)),"()",CONCATENATE("(",VLOOKUP(VLOOKUP($EL466,$A462:$C474,3,FALSE),Players!$C:$G,5,FALSE),")"))))</f>
        <v/>
      </c>
      <c r="EN466" s="186"/>
      <c r="EO466" s="186"/>
      <c r="EP466" s="186"/>
      <c r="EQ466" s="186"/>
      <c r="ER466" s="186"/>
      <c r="ES466" s="186"/>
      <c r="ET466" s="186"/>
      <c r="EU466" s="186"/>
      <c r="EV466" s="186"/>
      <c r="EW466" s="186"/>
      <c r="EX466" s="186"/>
      <c r="EY466" s="186"/>
      <c r="EZ466" s="186"/>
      <c r="FA466" s="187"/>
      <c r="FB466" s="170" t="str">
        <f>IF(AF481&lt;&gt;"",AF481,"")</f>
        <v/>
      </c>
      <c r="FC466" s="171"/>
      <c r="FD466" s="335" t="str">
        <f>IF(AH481&lt;&gt;"",AH481,"")</f>
        <v/>
      </c>
      <c r="FE466" s="171"/>
      <c r="FF466" s="335" t="str">
        <f>IF(AJ481&lt;&gt;"",AJ481,"")</f>
        <v/>
      </c>
      <c r="FG466" s="171"/>
      <c r="FH466" s="335" t="str">
        <f>IF(AL481&lt;&gt;"",AL481,"")</f>
        <v/>
      </c>
      <c r="FI466" s="171"/>
      <c r="FJ466" s="335" t="str">
        <f>IF(AN481&lt;&gt;"",AN481,"")</f>
        <v/>
      </c>
      <c r="FK466" s="337"/>
      <c r="FL466" s="174" t="str">
        <f>IF($FJ466=$FJ468,IF($FH466=$FH468,IF($FF466&lt;&gt;"",IF($FF466&gt;$FF468,"W","L"),""),IF($FH466&gt;$FH468,"W","L")),IF($FJ466&gt;$FJ468,"W","L"))</f>
        <v/>
      </c>
    </row>
    <row r="467" spans="1:170" ht="11.25" customHeight="1">
      <c r="A467" s="212"/>
      <c r="B467" s="213"/>
      <c r="C467" s="218"/>
      <c r="D467" s="218"/>
      <c r="E467" s="218"/>
      <c r="F467" s="218"/>
      <c r="G467" s="218"/>
      <c r="H467" s="218"/>
      <c r="I467" s="218"/>
      <c r="J467" s="218"/>
      <c r="K467" s="218"/>
      <c r="L467" s="218"/>
      <c r="M467" s="218"/>
      <c r="N467" s="218"/>
      <c r="O467" s="218"/>
      <c r="P467" s="218"/>
      <c r="Q467" s="218"/>
      <c r="R467" s="218"/>
      <c r="S467" s="218"/>
      <c r="T467" s="218"/>
      <c r="U467" s="218"/>
      <c r="V467" s="218"/>
      <c r="W467" s="219"/>
      <c r="X467" s="232"/>
      <c r="Y467" s="361"/>
      <c r="Z467" s="234"/>
      <c r="AA467" s="233"/>
      <c r="AB467" s="363"/>
      <c r="AC467" s="364"/>
      <c r="AD467" s="234"/>
      <c r="AE467" s="233"/>
      <c r="AF467" s="234"/>
      <c r="AG467" s="233"/>
      <c r="AH467" s="234"/>
      <c r="AI467" s="233"/>
      <c r="AJ467" s="234"/>
      <c r="AK467" s="233"/>
      <c r="AL467" s="241"/>
      <c r="AM467" s="240"/>
      <c r="AN467" s="258"/>
      <c r="AO467" s="243"/>
      <c r="AQ467" s="157"/>
      <c r="AR467" s="158"/>
      <c r="AS467" s="158"/>
      <c r="AT467" s="158"/>
      <c r="AU467" s="158"/>
      <c r="AV467" s="158"/>
      <c r="AW467" s="158"/>
      <c r="AX467" s="158"/>
      <c r="AY467" s="158"/>
      <c r="AZ467" s="158"/>
      <c r="BA467" s="158"/>
      <c r="BB467" s="158"/>
      <c r="BC467" s="159"/>
      <c r="BD467" s="165"/>
      <c r="BE467" s="166"/>
      <c r="BF467" s="184"/>
      <c r="BG467" s="188"/>
      <c r="BH467" s="189"/>
      <c r="BI467" s="189"/>
      <c r="BJ467" s="189"/>
      <c r="BK467" s="189"/>
      <c r="BL467" s="189"/>
      <c r="BM467" s="189"/>
      <c r="BN467" s="189"/>
      <c r="BO467" s="189"/>
      <c r="BP467" s="189"/>
      <c r="BQ467" s="189"/>
      <c r="BR467" s="189"/>
      <c r="BS467" s="189"/>
      <c r="BT467" s="189"/>
      <c r="BU467" s="190"/>
      <c r="BV467" s="172"/>
      <c r="BW467" s="173"/>
      <c r="BX467" s="336"/>
      <c r="BY467" s="173"/>
      <c r="BZ467" s="336"/>
      <c r="CA467" s="173"/>
      <c r="CB467" s="336"/>
      <c r="CC467" s="173"/>
      <c r="CD467" s="336"/>
      <c r="CE467" s="338"/>
      <c r="CF467" s="174"/>
      <c r="CG467" s="157"/>
      <c r="CH467" s="158"/>
      <c r="CI467" s="158"/>
      <c r="CJ467" s="158"/>
      <c r="CK467" s="158"/>
      <c r="CL467" s="158"/>
      <c r="CM467" s="158"/>
      <c r="CN467" s="158"/>
      <c r="CO467" s="158"/>
      <c r="CP467" s="158"/>
      <c r="CQ467" s="158"/>
      <c r="CR467" s="158"/>
      <c r="CS467" s="159"/>
      <c r="CT467" s="165"/>
      <c r="CU467" s="166"/>
      <c r="CV467" s="184"/>
      <c r="CW467" s="188"/>
      <c r="CX467" s="189"/>
      <c r="CY467" s="189"/>
      <c r="CZ467" s="189"/>
      <c r="DA467" s="189"/>
      <c r="DB467" s="189"/>
      <c r="DC467" s="189"/>
      <c r="DD467" s="189"/>
      <c r="DE467" s="189"/>
      <c r="DF467" s="189"/>
      <c r="DG467" s="189"/>
      <c r="DH467" s="189"/>
      <c r="DI467" s="189"/>
      <c r="DJ467" s="189"/>
      <c r="DK467" s="190"/>
      <c r="DL467" s="172"/>
      <c r="DM467" s="173"/>
      <c r="DN467" s="336"/>
      <c r="DO467" s="173"/>
      <c r="DP467" s="336"/>
      <c r="DQ467" s="173"/>
      <c r="DR467" s="336"/>
      <c r="DS467" s="173"/>
      <c r="DT467" s="336"/>
      <c r="DU467" s="338"/>
      <c r="DV467" s="174"/>
      <c r="DW467" s="157"/>
      <c r="DX467" s="158"/>
      <c r="DY467" s="158"/>
      <c r="DZ467" s="158"/>
      <c r="EA467" s="158"/>
      <c r="EB467" s="158"/>
      <c r="EC467" s="158"/>
      <c r="ED467" s="158"/>
      <c r="EE467" s="158"/>
      <c r="EF467" s="158"/>
      <c r="EG467" s="158"/>
      <c r="EH467" s="158"/>
      <c r="EI467" s="159"/>
      <c r="EJ467" s="165"/>
      <c r="EK467" s="166"/>
      <c r="EL467" s="184"/>
      <c r="EM467" s="188"/>
      <c r="EN467" s="189"/>
      <c r="EO467" s="189"/>
      <c r="EP467" s="189"/>
      <c r="EQ467" s="189"/>
      <c r="ER467" s="189"/>
      <c r="ES467" s="189"/>
      <c r="ET467" s="189"/>
      <c r="EU467" s="189"/>
      <c r="EV467" s="189"/>
      <c r="EW467" s="189"/>
      <c r="EX467" s="189"/>
      <c r="EY467" s="189"/>
      <c r="EZ467" s="189"/>
      <c r="FA467" s="190"/>
      <c r="FB467" s="172"/>
      <c r="FC467" s="173"/>
      <c r="FD467" s="336"/>
      <c r="FE467" s="173"/>
      <c r="FF467" s="336"/>
      <c r="FG467" s="173"/>
      <c r="FH467" s="336"/>
      <c r="FI467" s="173"/>
      <c r="FJ467" s="336"/>
      <c r="FK467" s="338"/>
      <c r="FL467" s="174"/>
    </row>
    <row r="468" spans="1:170" ht="11.25" customHeight="1">
      <c r="A468" s="210" t="str">
        <f>AD460</f>
        <v>D</v>
      </c>
      <c r="B468" s="211"/>
      <c r="C468" s="357"/>
      <c r="D468" s="343"/>
      <c r="E468" s="343"/>
      <c r="F468" s="343"/>
      <c r="G468" s="343"/>
      <c r="H468" s="343"/>
      <c r="I468" s="343"/>
      <c r="J468" s="343"/>
      <c r="K468" s="343"/>
      <c r="L468" s="343"/>
      <c r="M468" s="215"/>
      <c r="N468" s="215"/>
      <c r="O468" s="215"/>
      <c r="P468" s="343"/>
      <c r="Q468" s="343"/>
      <c r="R468" s="343"/>
      <c r="S468" s="343"/>
      <c r="T468" s="343"/>
      <c r="U468" s="343"/>
      <c r="V468" s="343"/>
      <c r="W468" s="344"/>
      <c r="X468" s="220" t="str">
        <f>IF(AD462&lt;&gt;"",IF(AD462="W","L","W"),"")</f>
        <v/>
      </c>
      <c r="Y468" s="221"/>
      <c r="Z468" s="227" t="str">
        <f>IF(AD464&lt;&gt;"",IF(AD464="W","L","W"),"")</f>
        <v/>
      </c>
      <c r="AA468" s="221"/>
      <c r="AB468" s="227" t="str">
        <f>IF(AD466&lt;&gt;"",IF(AD466="W","L","W"),"")</f>
        <v/>
      </c>
      <c r="AC468" s="221"/>
      <c r="AD468" s="228"/>
      <c r="AE468" s="362"/>
      <c r="AF468" s="227" t="str">
        <f>IF($D458="1P",IF(L485=L487,IF(J485=J487,IF(H485&lt;&gt;"",IF(H485&gt;H487,"W","L"),""),IF(J485&gt;J487,"W","L")),IF(L485&gt;L487,"W","L")),IF(L485=L487,IF(J485=J487,IF(H485&lt;&gt;"",IF(H485&gt;H487,"W","L"),""),IF(J485&gt;J487,"W","L")),IF(L485&gt;L487,"W","L")))</f>
        <v/>
      </c>
      <c r="AG468" s="221"/>
      <c r="AH468" s="227" t="str">
        <f>IF($D458="1P",IF(Z489=Z491,IF(X489=X491,IF(V489&lt;&gt;"",IF(V489&gt;V491,"W","L"),""),IF(X489&gt;X491,"W","L")),IF(Z489&gt;Z491,"W","L")),IF(Z477=Z479,IF(X477=X479,IF(V477&lt;&gt;"",IF(V477&gt;V479,"W","L"),""),IF(X477&gt;X479,"W","L")),IF(Z477&gt;Z479,"W","L")))</f>
        <v/>
      </c>
      <c r="AI468" s="221"/>
      <c r="AJ468" s="227" t="str">
        <f>IF($D458="1P",IF(AN497=AN499,IF(AL497=AL499,IF(AJ497&lt;&gt;"",IF(AJ497&gt;AJ499,"W","L"),""),IF(AL497&gt;AL499,"W","L")),IF(AN497&gt;AN499,"W","L")),IF(AN485=AN487,IF(AL485=AL487,IF(AJ485&lt;&gt;"",IF(AJ485&gt;AJ487,"W","L"),""),IF(AL485&gt;AL487,"W","L")),IF(AN485&gt;AN487,"W","L")))</f>
        <v/>
      </c>
      <c r="AK468" s="221"/>
      <c r="AL468" s="239" t="str">
        <f>IF(OR(COUNTIF(X468:AJ468,"W"),COUNTIF(X468:AJ468,"L")),COUNTIF(X468:AJ468,"W")*2+COUNTIF(X468:AJ468,"L"),"")</f>
        <v/>
      </c>
      <c r="AM468" s="240"/>
      <c r="AN468" s="242" t="str">
        <f>IF(AL468&lt;&gt;"",RANK(AL468,AL462:AL474,0),"")</f>
        <v/>
      </c>
      <c r="AO468" s="243"/>
      <c r="AQ468" s="157"/>
      <c r="AR468" s="158"/>
      <c r="AS468" s="158"/>
      <c r="AT468" s="158"/>
      <c r="AU468" s="158"/>
      <c r="AV468" s="158"/>
      <c r="AW468" s="158"/>
      <c r="AX468" s="158"/>
      <c r="AY468" s="158"/>
      <c r="AZ468" s="158"/>
      <c r="BA468" s="158"/>
      <c r="BB468" s="158"/>
      <c r="BC468" s="159"/>
      <c r="BD468" s="165"/>
      <c r="BE468" s="166"/>
      <c r="BF468" s="175" t="str">
        <f>C483</f>
        <v>F</v>
      </c>
      <c r="BG468" s="177" t="str">
        <f>IF(VLOOKUP($BF468,$A462:$C474,3,FALSE)=0,"",CONCATENATE(VLOOKUP(VLOOKUP($BF468,$A462:$C474,3,FALSE),Players!$C:$G,4,FALSE)," ",VLOOKUP($BF468,$A462:$C474,3,FALSE)," ",IF(ISERROR(VLOOKUP(VLOOKUP($BF468,$A462:$C474,3,FALSE),Players!$C:$G,5,FALSE)),"()",CONCATENATE("(",VLOOKUP(VLOOKUP($BF468,$A462:$C474,3,FALSE),Players!$C:$G,5,FALSE),")"))))</f>
        <v/>
      </c>
      <c r="BH468" s="178"/>
      <c r="BI468" s="178"/>
      <c r="BJ468" s="178"/>
      <c r="BK468" s="178"/>
      <c r="BL468" s="178"/>
      <c r="BM468" s="178"/>
      <c r="BN468" s="178"/>
      <c r="BO468" s="178"/>
      <c r="BP468" s="178"/>
      <c r="BQ468" s="178"/>
      <c r="BR468" s="178"/>
      <c r="BS468" s="178"/>
      <c r="BT468" s="178"/>
      <c r="BU468" s="179"/>
      <c r="BV468" s="150" t="str">
        <f>IF(D483&lt;&gt;"",D483,"")</f>
        <v/>
      </c>
      <c r="BW468" s="151"/>
      <c r="BX468" s="288" t="str">
        <f>IF(F483&lt;&gt;"",F483,"")</f>
        <v/>
      </c>
      <c r="BY468" s="151"/>
      <c r="BZ468" s="288" t="str">
        <f>IF(H483&lt;&gt;"",H483,"")</f>
        <v/>
      </c>
      <c r="CA468" s="151"/>
      <c r="CB468" s="288" t="str">
        <f>IF(J483&lt;&gt;"",J483,"")</f>
        <v/>
      </c>
      <c r="CC468" s="151"/>
      <c r="CD468" s="288" t="str">
        <f>IF(L483&lt;&gt;"",L483,"")</f>
        <v/>
      </c>
      <c r="CE468" s="332"/>
      <c r="CF468" s="174" t="str">
        <f>IF($CF466&lt;&gt;"",IF(CF466="W","L","W"),"")</f>
        <v/>
      </c>
      <c r="CG468" s="157"/>
      <c r="CH468" s="158"/>
      <c r="CI468" s="158"/>
      <c r="CJ468" s="158"/>
      <c r="CK468" s="158"/>
      <c r="CL468" s="158"/>
      <c r="CM468" s="158"/>
      <c r="CN468" s="158"/>
      <c r="CO468" s="158"/>
      <c r="CP468" s="158"/>
      <c r="CQ468" s="158"/>
      <c r="CR468" s="158"/>
      <c r="CS468" s="159"/>
      <c r="CT468" s="165"/>
      <c r="CU468" s="166"/>
      <c r="CV468" s="175" t="str">
        <f>Q483</f>
        <v>G</v>
      </c>
      <c r="CW468" s="177" t="str">
        <f>IF(VLOOKUP($CV468,$A462:$C474,3,FALSE)=0,"",CONCATENATE(VLOOKUP(VLOOKUP($CV468,$A462:$C474,3,FALSE),Players!$C:$G,4,FALSE)," ",VLOOKUP($CV468,$A462:$C474,3,FALSE)," ",IF(ISERROR(VLOOKUP(VLOOKUP($CV468,$A462:$C474,3,FALSE),Players!$C:$G,5,FALSE)),"()",CONCATENATE("(",VLOOKUP(VLOOKUP($CV468,$A462:$C474,3,FALSE),Players!$C:$G,5,FALSE),")"))))</f>
        <v/>
      </c>
      <c r="CX468" s="178"/>
      <c r="CY468" s="178"/>
      <c r="CZ468" s="178"/>
      <c r="DA468" s="178"/>
      <c r="DB468" s="178"/>
      <c r="DC468" s="178"/>
      <c r="DD468" s="178"/>
      <c r="DE468" s="178"/>
      <c r="DF468" s="178"/>
      <c r="DG468" s="178"/>
      <c r="DH468" s="178"/>
      <c r="DI468" s="178"/>
      <c r="DJ468" s="178"/>
      <c r="DK468" s="179"/>
      <c r="DL468" s="150" t="str">
        <f>IF(R483&lt;&gt;"",R483,"")</f>
        <v/>
      </c>
      <c r="DM468" s="151"/>
      <c r="DN468" s="288" t="str">
        <f>IF(T483&lt;&gt;"",T483,"")</f>
        <v/>
      </c>
      <c r="DO468" s="151"/>
      <c r="DP468" s="288" t="str">
        <f>IF(V483&lt;&gt;"",V483,"")</f>
        <v/>
      </c>
      <c r="DQ468" s="151"/>
      <c r="DR468" s="288" t="str">
        <f>IF(X483&lt;&gt;"",X483,"")</f>
        <v/>
      </c>
      <c r="DS468" s="151"/>
      <c r="DT468" s="288" t="str">
        <f>IF(Z483&lt;&gt;"",Z483,"")</f>
        <v/>
      </c>
      <c r="DU468" s="332"/>
      <c r="DV468" s="174" t="str">
        <f>IF($DV466&lt;&gt;"",IF(DV466="W","L","W"),"")</f>
        <v/>
      </c>
      <c r="DW468" s="157"/>
      <c r="DX468" s="158"/>
      <c r="DY468" s="158"/>
      <c r="DZ468" s="158"/>
      <c r="EA468" s="158"/>
      <c r="EB468" s="158"/>
      <c r="EC468" s="158"/>
      <c r="ED468" s="158"/>
      <c r="EE468" s="158"/>
      <c r="EF468" s="158"/>
      <c r="EG468" s="158"/>
      <c r="EH468" s="158"/>
      <c r="EI468" s="159"/>
      <c r="EJ468" s="165"/>
      <c r="EK468" s="166"/>
      <c r="EL468" s="175" t="str">
        <f>AE483</f>
        <v>B</v>
      </c>
      <c r="EM468" s="177" t="str">
        <f>IF(VLOOKUP($EL468,$A462:$C474,3,FALSE)=0,"",CONCATENATE(VLOOKUP(VLOOKUP($EL468,$A462:$C474,3,FALSE),Players!$C:$G,4,FALSE)," ",VLOOKUP($EL468,$A462:$C474,3,FALSE)," ",IF(ISERROR(VLOOKUP(VLOOKUP($EL468,$A462:$C474,3,FALSE),Players!$C:$G,5,FALSE)),"()",CONCATENATE("(",VLOOKUP(VLOOKUP($EL468,$A462:$C474,3,FALSE),Players!$C:$G,5,FALSE),")"))))</f>
        <v/>
      </c>
      <c r="EN468" s="178"/>
      <c r="EO468" s="178"/>
      <c r="EP468" s="178"/>
      <c r="EQ468" s="178"/>
      <c r="ER468" s="178"/>
      <c r="ES468" s="178"/>
      <c r="ET468" s="178"/>
      <c r="EU468" s="178"/>
      <c r="EV468" s="178"/>
      <c r="EW468" s="178"/>
      <c r="EX468" s="178"/>
      <c r="EY468" s="178"/>
      <c r="EZ468" s="178"/>
      <c r="FA468" s="179"/>
      <c r="FB468" s="150" t="str">
        <f>IF(AF483&lt;&gt;"",AF483,"")</f>
        <v/>
      </c>
      <c r="FC468" s="151"/>
      <c r="FD468" s="288" t="str">
        <f>IF(AH483&lt;&gt;"",AH483,"")</f>
        <v/>
      </c>
      <c r="FE468" s="151"/>
      <c r="FF468" s="288" t="str">
        <f>IF(AJ483&lt;&gt;"",AJ483,"")</f>
        <v/>
      </c>
      <c r="FG468" s="151"/>
      <c r="FH468" s="288" t="str">
        <f>IF(AL483&lt;&gt;"",AL483,"")</f>
        <v/>
      </c>
      <c r="FI468" s="151"/>
      <c r="FJ468" s="288" t="str">
        <f>IF(AN483&lt;&gt;"",AN483,"")</f>
        <v/>
      </c>
      <c r="FK468" s="332"/>
      <c r="FL468" s="174" t="str">
        <f>IF($FL466&lt;&gt;"",IF(FL466="W","L","W"),"")</f>
        <v/>
      </c>
    </row>
    <row r="469" spans="1:170" ht="11.25" customHeight="1" thickBot="1">
      <c r="A469" s="212"/>
      <c r="B469" s="213"/>
      <c r="C469" s="218"/>
      <c r="D469" s="218"/>
      <c r="E469" s="218"/>
      <c r="F469" s="218"/>
      <c r="G469" s="218"/>
      <c r="H469" s="218"/>
      <c r="I469" s="218"/>
      <c r="J469" s="218"/>
      <c r="K469" s="218"/>
      <c r="L469" s="218"/>
      <c r="M469" s="218"/>
      <c r="N469" s="218"/>
      <c r="O469" s="218"/>
      <c r="P469" s="218"/>
      <c r="Q469" s="218"/>
      <c r="R469" s="218"/>
      <c r="S469" s="218"/>
      <c r="T469" s="218"/>
      <c r="U469" s="218"/>
      <c r="V469" s="218"/>
      <c r="W469" s="219"/>
      <c r="X469" s="232"/>
      <c r="Y469" s="233"/>
      <c r="Z469" s="234"/>
      <c r="AA469" s="233"/>
      <c r="AB469" s="234"/>
      <c r="AC469" s="233"/>
      <c r="AD469" s="363"/>
      <c r="AE469" s="364"/>
      <c r="AF469" s="234"/>
      <c r="AG469" s="233"/>
      <c r="AH469" s="234"/>
      <c r="AI469" s="233"/>
      <c r="AJ469" s="234"/>
      <c r="AK469" s="233"/>
      <c r="AL469" s="241"/>
      <c r="AM469" s="240"/>
      <c r="AN469" s="258"/>
      <c r="AO469" s="243"/>
      <c r="AQ469" s="160"/>
      <c r="AR469" s="161"/>
      <c r="AS469" s="161"/>
      <c r="AT469" s="161"/>
      <c r="AU469" s="161"/>
      <c r="AV469" s="161"/>
      <c r="AW469" s="161"/>
      <c r="AX469" s="161"/>
      <c r="AY469" s="161"/>
      <c r="AZ469" s="161"/>
      <c r="BA469" s="161"/>
      <c r="BB469" s="161"/>
      <c r="BC469" s="162"/>
      <c r="BD469" s="167"/>
      <c r="BE469" s="168"/>
      <c r="BF469" s="176"/>
      <c r="BG469" s="180"/>
      <c r="BH469" s="181"/>
      <c r="BI469" s="181"/>
      <c r="BJ469" s="181"/>
      <c r="BK469" s="181"/>
      <c r="BL469" s="181"/>
      <c r="BM469" s="181"/>
      <c r="BN469" s="181"/>
      <c r="BO469" s="181"/>
      <c r="BP469" s="181"/>
      <c r="BQ469" s="181"/>
      <c r="BR469" s="181"/>
      <c r="BS469" s="181"/>
      <c r="BT469" s="181"/>
      <c r="BU469" s="182"/>
      <c r="BV469" s="152"/>
      <c r="BW469" s="153"/>
      <c r="BX469" s="333"/>
      <c r="BY469" s="153"/>
      <c r="BZ469" s="333"/>
      <c r="CA469" s="153"/>
      <c r="CB469" s="333"/>
      <c r="CC469" s="153"/>
      <c r="CD469" s="333"/>
      <c r="CE469" s="334"/>
      <c r="CF469" s="349"/>
      <c r="CG469" s="160"/>
      <c r="CH469" s="161"/>
      <c r="CI469" s="161"/>
      <c r="CJ469" s="161"/>
      <c r="CK469" s="161"/>
      <c r="CL469" s="161"/>
      <c r="CM469" s="161"/>
      <c r="CN469" s="161"/>
      <c r="CO469" s="161"/>
      <c r="CP469" s="161"/>
      <c r="CQ469" s="161"/>
      <c r="CR469" s="161"/>
      <c r="CS469" s="162"/>
      <c r="CT469" s="167"/>
      <c r="CU469" s="168"/>
      <c r="CV469" s="176"/>
      <c r="CW469" s="180"/>
      <c r="CX469" s="181"/>
      <c r="CY469" s="181"/>
      <c r="CZ469" s="181"/>
      <c r="DA469" s="181"/>
      <c r="DB469" s="181"/>
      <c r="DC469" s="181"/>
      <c r="DD469" s="181"/>
      <c r="DE469" s="181"/>
      <c r="DF469" s="181"/>
      <c r="DG469" s="181"/>
      <c r="DH469" s="181"/>
      <c r="DI469" s="181"/>
      <c r="DJ469" s="181"/>
      <c r="DK469" s="182"/>
      <c r="DL469" s="152"/>
      <c r="DM469" s="153"/>
      <c r="DN469" s="333"/>
      <c r="DO469" s="153"/>
      <c r="DP469" s="333"/>
      <c r="DQ469" s="153"/>
      <c r="DR469" s="333"/>
      <c r="DS469" s="153"/>
      <c r="DT469" s="333"/>
      <c r="DU469" s="334"/>
      <c r="DV469" s="174"/>
      <c r="DW469" s="160"/>
      <c r="DX469" s="161"/>
      <c r="DY469" s="161"/>
      <c r="DZ469" s="161"/>
      <c r="EA469" s="161"/>
      <c r="EB469" s="161"/>
      <c r="EC469" s="161"/>
      <c r="ED469" s="161"/>
      <c r="EE469" s="161"/>
      <c r="EF469" s="161"/>
      <c r="EG469" s="161"/>
      <c r="EH469" s="161"/>
      <c r="EI469" s="162"/>
      <c r="EJ469" s="167"/>
      <c r="EK469" s="168"/>
      <c r="EL469" s="176"/>
      <c r="EM469" s="180"/>
      <c r="EN469" s="181"/>
      <c r="EO469" s="181"/>
      <c r="EP469" s="181"/>
      <c r="EQ469" s="181"/>
      <c r="ER469" s="181"/>
      <c r="ES469" s="181"/>
      <c r="ET469" s="181"/>
      <c r="EU469" s="181"/>
      <c r="EV469" s="181"/>
      <c r="EW469" s="181"/>
      <c r="EX469" s="181"/>
      <c r="EY469" s="181"/>
      <c r="EZ469" s="181"/>
      <c r="FA469" s="182"/>
      <c r="FB469" s="152"/>
      <c r="FC469" s="153"/>
      <c r="FD469" s="333"/>
      <c r="FE469" s="153"/>
      <c r="FF469" s="333"/>
      <c r="FG469" s="153"/>
      <c r="FH469" s="333"/>
      <c r="FI469" s="153"/>
      <c r="FJ469" s="333"/>
      <c r="FK469" s="334"/>
      <c r="FL469" s="174"/>
    </row>
    <row r="470" spans="1:170" ht="11.25" customHeight="1">
      <c r="A470" s="210" t="str">
        <f>AF460</f>
        <v>E</v>
      </c>
      <c r="B470" s="211"/>
      <c r="C470" s="357"/>
      <c r="D470" s="343"/>
      <c r="E470" s="343"/>
      <c r="F470" s="343"/>
      <c r="G470" s="343"/>
      <c r="H470" s="343"/>
      <c r="I470" s="343"/>
      <c r="J470" s="343"/>
      <c r="K470" s="343"/>
      <c r="L470" s="343"/>
      <c r="M470" s="215"/>
      <c r="N470" s="215"/>
      <c r="O470" s="215"/>
      <c r="P470" s="343"/>
      <c r="Q470" s="343"/>
      <c r="R470" s="343"/>
      <c r="S470" s="343"/>
      <c r="T470" s="343"/>
      <c r="U470" s="343"/>
      <c r="V470" s="343"/>
      <c r="W470" s="344"/>
      <c r="X470" s="220" t="str">
        <f>IF(AF462&lt;&gt;"",IF(AF462="W","L","W"),"")</f>
        <v/>
      </c>
      <c r="Y470" s="221"/>
      <c r="Z470" s="227" t="str">
        <f>IF(AF464&lt;&gt;"",IF(AF464="W","L","W"),"")</f>
        <v/>
      </c>
      <c r="AA470" s="221"/>
      <c r="AB470" s="227" t="str">
        <f>IF(AF466&lt;&gt;"",IF(AF466="W","L","W"),"")</f>
        <v/>
      </c>
      <c r="AC470" s="221"/>
      <c r="AD470" s="227" t="str">
        <f>IF(AF468&lt;&gt;"",IF(AF468="W","L","W"),"")</f>
        <v/>
      </c>
      <c r="AE470" s="221"/>
      <c r="AF470" s="228"/>
      <c r="AG470" s="362"/>
      <c r="AH470" s="227" t="str">
        <f>IF($D458="1P",IF(AN501=AN503,IF(AL501=AL503,IF(AJ501&lt;&gt;"",IF(AJ501&gt;AJ503,"W","L"),""),IF(AL501&gt;AL503,"W","L")),IF(AN501&gt;AN503,"W","L")),IF(AN489=AN491,IF(AL489=AL491,IF(AJ489&lt;&gt;"",IF(AJ489&gt;AJ491,"W","L"),""),IF(AL489&gt;AL491,"W","L")),IF(AN489&gt;AN491,"W","L")))</f>
        <v/>
      </c>
      <c r="AI470" s="221"/>
      <c r="AJ470" s="227" t="str">
        <f>IF($D458="1P",IF(Z477=Z479,IF(X477=X479,IF(V477&lt;&gt;"",IF(V477&gt;V479,"W","L"),""),IF(X477&gt;X479,"W","L")),IF(Z477&gt;Z479,"W","L")),IF(AN497=AN499,IF(AL497=AL499,IF(AJ497&lt;&gt;"",IF(AJ497&gt;AJ499,"W","L"),""),IF(AL497&gt;AL499,"W","L")),IF(AN497&gt;AN499,"W","L")))</f>
        <v/>
      </c>
      <c r="AK470" s="221"/>
      <c r="AL470" s="239" t="str">
        <f>IF(OR(COUNTIF(X470:AJ470,"W"),COUNTIF(X470:AJ470,"L")),COUNTIF(X470:AJ470,"W")*2+COUNTIF(X470:AJ470,"L"),"")</f>
        <v/>
      </c>
      <c r="AM470" s="240"/>
      <c r="AN470" s="242" t="str">
        <f>IF(AL470&lt;&gt;"",RANK(AL470,AL462:AL474,0),"")</f>
        <v/>
      </c>
      <c r="AO470" s="243"/>
      <c r="AQ470" s="126"/>
      <c r="AR470" s="126"/>
      <c r="AS470" s="126"/>
      <c r="AT470" s="126"/>
      <c r="AU470" s="126"/>
      <c r="AV470" s="126"/>
      <c r="AW470" s="126"/>
      <c r="AX470" s="126"/>
      <c r="AY470" s="126"/>
      <c r="AZ470" s="126"/>
      <c r="BA470" s="126"/>
      <c r="BB470" s="126"/>
      <c r="BC470" s="126"/>
      <c r="BV470" s="169" t="str">
        <f>IF(CF466&lt;&gt;"",IF(AND(AND(BV466&gt;-1,BV468&gt;-1),OR(BV466&gt;10,BV468&gt;10),ABS(BV466-BV468)&gt;1,IF(OR(BV466&gt;11,BV468&gt;11),ABS(BV466-BV468)=2,TRUE),BV466=INT(BV466),BV468=INT(BV468)),"","Error"),"")</f>
        <v/>
      </c>
      <c r="BW470" s="169"/>
      <c r="BX470" s="169" t="str">
        <f>IF(CF466&lt;&gt;"",IF(AND(AND(BX466&gt;-1,BX468&gt;-1),OR(BX466&gt;10,BX468&gt;10),ABS(BX466-BX468)&gt;1,IF(OR(BX466&gt;11,BX468&gt;11),ABS(BX466-BX468)=2,TRUE),BX466=INT(BX466),BX468=INT(BX468)),"","Error"),"")</f>
        <v/>
      </c>
      <c r="BY470" s="169"/>
      <c r="BZ470" s="169" t="str">
        <f>IF(CF466&lt;&gt;"",IF(AND(AND(BZ466&gt;-1,BZ468&gt;-1),OR(BZ466&gt;10,BZ468&gt;10),ABS(BZ466-BZ468)&gt;1,IF(OR(BZ466&gt;11,BZ468&gt;11),ABS(BZ466-BZ468)=2,TRUE),BZ466=INT(BZ466),BZ468=INT(BZ468)),"","Error"),"")</f>
        <v/>
      </c>
      <c r="CA470" s="169"/>
      <c r="CB470" s="169" t="str">
        <f>IF(AND(CF466&lt;&gt;"",CB466&lt;&gt;""),IF(AND(AND(CB466&gt;-1,CB468&gt;-1),OR(CB466&gt;10,CB468&gt;10),ABS(CB466-CB468)&gt;1,IF(OR(CB466&gt;11,CB468&gt;11),ABS(CB466-CB468)=2,TRUE),CB466=INT(CB466),CB468=INT(CB468)),"","Error"),"")</f>
        <v/>
      </c>
      <c r="CC470" s="169"/>
      <c r="CD470" s="169" t="str">
        <f>IF(AND(CF466&lt;&gt;"",CD466&lt;&gt;""),IF(AND(AND(CD466&gt;-1,CD468&gt;-1),OR(CD466&gt;10,CD468&gt;10),ABS(CD466-CD468)&gt;1,IF(OR(CD466&gt;11,CD468&gt;11),ABS(CD466-CD468)=2,TRUE),CD466=INT(CD466),CD468=INT(CD468)),"","Error"),"")</f>
        <v/>
      </c>
      <c r="CE470" s="169"/>
      <c r="CG470" s="126"/>
      <c r="CH470" s="126"/>
      <c r="CI470" s="126"/>
      <c r="CJ470" s="126"/>
      <c r="CK470" s="126"/>
      <c r="CL470" s="126"/>
      <c r="CM470" s="126"/>
      <c r="CN470" s="126"/>
      <c r="CO470" s="126"/>
      <c r="CP470" s="126"/>
      <c r="CQ470" s="126"/>
      <c r="CR470" s="126"/>
      <c r="CS470" s="126"/>
      <c r="DL470" s="169" t="str">
        <f>IF(DV466&lt;&gt;"",IF(AND(AND(DL466&gt;-1,DL468&gt;-1),OR(DL466&gt;10,DL468&gt;10),ABS(DL466-DL468)&gt;1,IF(OR(DL466&gt;11,DL468&gt;11),ABS(DL466-DL468)=2,TRUE),DL466=INT(DL466),DL468=INT(DL468)),"","Error"),"")</f>
        <v/>
      </c>
      <c r="DM470" s="169"/>
      <c r="DN470" s="169" t="str">
        <f>IF(DV466&lt;&gt;"",IF(AND(AND(DN466&gt;-1,DN468&gt;-1),OR(DN466&gt;10,DN468&gt;10),ABS(DN466-DN468)&gt;1,IF(OR(DN466&gt;11,DN468&gt;11),ABS(DN466-DN468)=2,TRUE),DN466=INT(DN466),DN468=INT(DN468)),"","Error"),"")</f>
        <v/>
      </c>
      <c r="DO470" s="169"/>
      <c r="DP470" s="169" t="str">
        <f>IF(DV466&lt;&gt;"",IF(AND(AND(DP466&gt;-1,DP468&gt;-1),OR(DP466&gt;10,DP468&gt;10),ABS(DP466-DP468)&gt;1,IF(OR(DP466&gt;11,DP468&gt;11),ABS(DP466-DP468)=2,TRUE),DP466=INT(DP466),DP468=INT(DP468)),"","Error"),"")</f>
        <v/>
      </c>
      <c r="DQ470" s="169"/>
      <c r="DR470" s="169" t="str">
        <f>IF(AND(DV466&lt;&gt;"",DR466&lt;&gt;""),IF(AND(AND(DR466&gt;-1,DR468&gt;-1),OR(DR466&gt;10,DR468&gt;10),ABS(DR466-DR468)&gt;1,IF(OR(DR466&gt;11,DR468&gt;11),ABS(DR466-DR468)=2,TRUE),DR466=INT(DR466),DR468=INT(DR468)),"","Error"),"")</f>
        <v/>
      </c>
      <c r="DS470" s="169"/>
      <c r="DT470" s="169" t="str">
        <f>IF(AND(DV466&lt;&gt;"",DT466&lt;&gt;""),IF(AND(AND(DT466&gt;-1,DT468&gt;-1),OR(DT466&gt;10,DT468&gt;10),ABS(DT466-DT468)&gt;1,IF(OR(DT466&gt;11,DT468&gt;11),ABS(DT466-DT468)=2,TRUE),DT466=INT(DT466),DT468=INT(DT468)),"","Error"),"")</f>
        <v/>
      </c>
      <c r="DU470" s="169"/>
      <c r="DW470" s="126"/>
      <c r="DX470" s="126"/>
      <c r="DY470" s="126"/>
      <c r="DZ470" s="126"/>
      <c r="EA470" s="126"/>
      <c r="EB470" s="126"/>
      <c r="EC470" s="126"/>
      <c r="ED470" s="126"/>
      <c r="EE470" s="126"/>
      <c r="EF470" s="126"/>
      <c r="EG470" s="126"/>
      <c r="EH470" s="126"/>
      <c r="EI470" s="126"/>
      <c r="FB470" s="169" t="str">
        <f>IF(FL466&lt;&gt;"",IF(AND(AND(FB466&gt;-1,FB468&gt;-1),OR(FB466&gt;10,FB468&gt;10),ABS(FB466-FB468)&gt;1,IF(OR(FB466&gt;11,FB468&gt;11),ABS(FB466-FB468)=2,TRUE),FB466=INT(FB466),FB468=INT(FB468)),"","Error"),"")</f>
        <v/>
      </c>
      <c r="FC470" s="169"/>
      <c r="FD470" s="169" t="str">
        <f>IF(FL466&lt;&gt;"",IF(AND(AND(FD466&gt;-1,FD468&gt;-1),OR(FD466&gt;10,FD468&gt;10),ABS(FD466-FD468)&gt;1,IF(OR(FD466&gt;11,FD468&gt;11),ABS(FD466-FD468)=2,TRUE),FD466=INT(FD466),FD468=INT(FD468)),"","Error"),"")</f>
        <v/>
      </c>
      <c r="FE470" s="169"/>
      <c r="FF470" s="169" t="str">
        <f>IF(FL466&lt;&gt;"",IF(AND(AND(FF466&gt;-1,FF468&gt;-1),OR(FF466&gt;10,FF468&gt;10),ABS(FF466-FF468)&gt;1,IF(OR(FF466&gt;11,FF468&gt;11),ABS(FF466-FF468)=2,TRUE),FF466=INT(FF466),FF468=INT(FF468)),"","Error"),"")</f>
        <v/>
      </c>
      <c r="FG470" s="169"/>
      <c r="FH470" s="169" t="str">
        <f>IF(AND(FL466&lt;&gt;"",FH466&lt;&gt;""),IF(AND(AND(FH466&gt;-1,FH468&gt;-1),OR(FH466&gt;10,FH468&gt;10),ABS(FH466-FH468)&gt;1,IF(OR(FH466&gt;11,FH468&gt;11),ABS(FH466-FH468)=2,TRUE),FH466=INT(FH466),FH468=INT(FH468)),"","Error"),"")</f>
        <v/>
      </c>
      <c r="FI470" s="169"/>
      <c r="FJ470" s="169" t="str">
        <f>IF(AND(FL466&lt;&gt;"",FJ466&lt;&gt;""),IF(AND(AND(FJ466&gt;-1,FJ468&gt;-1),OR(FJ466&gt;10,FJ468&gt;10),ABS(FJ466-FJ468)&gt;1,IF(OR(FJ466&gt;11,FJ468&gt;11),ABS(FJ466-FJ468)=2,TRUE),FJ466=INT(FJ466),FJ468=INT(FJ468)),"","Error"),"")</f>
        <v/>
      </c>
      <c r="FK470" s="169"/>
    </row>
    <row r="471" spans="1:170" ht="11.25" customHeight="1">
      <c r="A471" s="212"/>
      <c r="B471" s="213"/>
      <c r="C471" s="218"/>
      <c r="D471" s="218"/>
      <c r="E471" s="218"/>
      <c r="F471" s="218"/>
      <c r="G471" s="218"/>
      <c r="H471" s="218"/>
      <c r="I471" s="218"/>
      <c r="J471" s="218"/>
      <c r="K471" s="218"/>
      <c r="L471" s="218"/>
      <c r="M471" s="218"/>
      <c r="N471" s="218"/>
      <c r="O471" s="218"/>
      <c r="P471" s="218"/>
      <c r="Q471" s="218"/>
      <c r="R471" s="218"/>
      <c r="S471" s="218"/>
      <c r="T471" s="218"/>
      <c r="U471" s="218"/>
      <c r="V471" s="218"/>
      <c r="W471" s="219"/>
      <c r="X471" s="232"/>
      <c r="Y471" s="233"/>
      <c r="Z471" s="234"/>
      <c r="AA471" s="233"/>
      <c r="AB471" s="234"/>
      <c r="AC471" s="233"/>
      <c r="AD471" s="234"/>
      <c r="AE471" s="233"/>
      <c r="AF471" s="363"/>
      <c r="AG471" s="364"/>
      <c r="AH471" s="234"/>
      <c r="AI471" s="233"/>
      <c r="AJ471" s="234"/>
      <c r="AK471" s="233"/>
      <c r="AL471" s="241"/>
      <c r="AM471" s="240"/>
      <c r="AN471" s="258"/>
      <c r="AO471" s="243"/>
      <c r="AQ471" s="126"/>
      <c r="AR471" s="126"/>
      <c r="AS471" s="126"/>
      <c r="AT471" s="126"/>
      <c r="AU471" s="126"/>
      <c r="AV471" s="126"/>
      <c r="AW471" s="126"/>
      <c r="AX471" s="126"/>
      <c r="AY471" s="126"/>
      <c r="AZ471" s="126"/>
      <c r="BA471" s="126"/>
      <c r="BB471" s="126"/>
      <c r="BC471" s="126"/>
      <c r="CG471" s="126"/>
      <c r="CH471" s="126"/>
      <c r="CI471" s="126"/>
      <c r="CJ471" s="126"/>
      <c r="CK471" s="126"/>
      <c r="CL471" s="126"/>
      <c r="CM471" s="126"/>
      <c r="CN471" s="126"/>
      <c r="CO471" s="126"/>
      <c r="CP471" s="126"/>
      <c r="CQ471" s="126"/>
      <c r="CR471" s="126"/>
      <c r="CS471" s="126"/>
      <c r="DW471" s="126"/>
      <c r="DX471" s="126"/>
      <c r="DY471" s="126"/>
      <c r="DZ471" s="126"/>
      <c r="EA471" s="126"/>
      <c r="EB471" s="126"/>
      <c r="EC471" s="126"/>
      <c r="ED471" s="126"/>
      <c r="EE471" s="126"/>
      <c r="EF471" s="126"/>
      <c r="EG471" s="126"/>
      <c r="EH471" s="126"/>
      <c r="EI471" s="126"/>
    </row>
    <row r="472" spans="1:170" ht="11.25" customHeight="1">
      <c r="A472" s="210" t="str">
        <f>AH460</f>
        <v>F</v>
      </c>
      <c r="B472" s="211"/>
      <c r="C472" s="357"/>
      <c r="D472" s="343"/>
      <c r="E472" s="343"/>
      <c r="F472" s="343"/>
      <c r="G472" s="343"/>
      <c r="H472" s="343"/>
      <c r="I472" s="343"/>
      <c r="J472" s="343"/>
      <c r="K472" s="343"/>
      <c r="L472" s="343"/>
      <c r="M472" s="215"/>
      <c r="N472" s="215"/>
      <c r="O472" s="215"/>
      <c r="P472" s="343"/>
      <c r="Q472" s="343"/>
      <c r="R472" s="343"/>
      <c r="S472" s="343"/>
      <c r="T472" s="343"/>
      <c r="U472" s="343"/>
      <c r="V472" s="343"/>
      <c r="W472" s="344"/>
      <c r="X472" s="220" t="str">
        <f>IF(AH462&lt;&gt;"",IF(AH462="W","L","W"),"")</f>
        <v/>
      </c>
      <c r="Y472" s="221"/>
      <c r="Z472" s="227" t="str">
        <f>IF(AH464&lt;&gt;"",IF(AH464="W","L","W"),"")</f>
        <v/>
      </c>
      <c r="AA472" s="221"/>
      <c r="AB472" s="227" t="str">
        <f>IF(AH466&lt;&gt;"",IF(AH466="W","L","W"),"")</f>
        <v/>
      </c>
      <c r="AC472" s="221"/>
      <c r="AD472" s="227" t="str">
        <f>IF(AH468&lt;&gt;"",IF(AH468="W","L","W"),"")</f>
        <v/>
      </c>
      <c r="AE472" s="221"/>
      <c r="AF472" s="227" t="str">
        <f>IF(AH470&lt;&gt;"",IF(AH470="W","L","W"),"")</f>
        <v/>
      </c>
      <c r="AG472" s="221"/>
      <c r="AH472" s="228"/>
      <c r="AI472" s="229"/>
      <c r="AJ472" s="227" t="str">
        <f>IF($D458="1P",IF(AN489=AN491,IF(AL489=AL491,IF(AJ489&lt;&gt;"",IF(AJ489&gt;AJ491,"W","L"),""),IF(AL489&gt;AL491,"W","L")),IF(AN489&gt;AN491,"W","L")),IF(AN477=AN479,IF(AL477=AL479,IF(AJ477&lt;&gt;"",IF(AJ477&gt;AJ479,"W","L"),""),IF(AL477&gt;AL479,"W","L")),IF(AN477&gt;AN479,"W","L")))</f>
        <v/>
      </c>
      <c r="AK472" s="221"/>
      <c r="AL472" s="353" t="str">
        <f>IF(OR(COUNTIF(X472:AJ472,"W"),COUNTIF(X472:AJ472,"L")),COUNTIF(X472:AJ472,"W")*2+COUNTIF(X472:AJ472,"L"),"")</f>
        <v/>
      </c>
      <c r="AM472" s="354"/>
      <c r="AN472" s="355" t="str">
        <f>IF(AL472&lt;&gt;"",RANK(AL472,AL462:AL474,0),"")</f>
        <v/>
      </c>
      <c r="AO472" s="356"/>
      <c r="AQ472" s="127"/>
      <c r="AR472" s="127"/>
      <c r="AS472" s="127"/>
      <c r="AT472" s="127"/>
      <c r="AU472" s="127"/>
      <c r="AV472" s="127"/>
      <c r="AW472" s="127"/>
      <c r="AX472" s="127"/>
      <c r="AY472" s="127"/>
      <c r="AZ472" s="127"/>
      <c r="BA472" s="127"/>
      <c r="BB472" s="127"/>
      <c r="BC472" s="127"/>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c r="CG472" s="127"/>
      <c r="CH472" s="127"/>
      <c r="CI472" s="127"/>
      <c r="CJ472" s="127"/>
      <c r="CK472" s="127"/>
      <c r="CL472" s="127"/>
      <c r="CM472" s="127"/>
      <c r="CN472" s="127"/>
      <c r="CO472" s="127"/>
      <c r="CP472" s="127"/>
      <c r="CQ472" s="127"/>
      <c r="CR472" s="127"/>
      <c r="CS472" s="127"/>
      <c r="CT472" s="40"/>
      <c r="CU472" s="40"/>
      <c r="CV472" s="40"/>
      <c r="CW472" s="40"/>
      <c r="CX472" s="40"/>
      <c r="CY472" s="40"/>
      <c r="CZ472" s="40"/>
      <c r="DA472" s="40"/>
      <c r="DB472" s="40"/>
      <c r="DC472" s="40"/>
      <c r="DD472" s="40"/>
      <c r="DE472" s="40"/>
      <c r="DF472" s="40"/>
      <c r="DG472" s="40"/>
      <c r="DH472" s="40"/>
      <c r="DI472" s="40"/>
      <c r="DJ472" s="40"/>
      <c r="DK472" s="40"/>
      <c r="DL472" s="40"/>
      <c r="DM472" s="40"/>
      <c r="DN472" s="40"/>
      <c r="DO472" s="40"/>
      <c r="DP472" s="40"/>
      <c r="DQ472" s="40"/>
      <c r="DR472" s="40"/>
      <c r="DS472" s="40"/>
      <c r="DT472" s="40"/>
      <c r="DU472" s="40"/>
      <c r="DW472" s="127"/>
      <c r="DX472" s="127"/>
      <c r="DY472" s="127"/>
      <c r="DZ472" s="127"/>
      <c r="EA472" s="127"/>
      <c r="EB472" s="127"/>
      <c r="EC472" s="127"/>
      <c r="ED472" s="127"/>
      <c r="EE472" s="127"/>
      <c r="EF472" s="127"/>
      <c r="EG472" s="127"/>
      <c r="EH472" s="127"/>
      <c r="EI472" s="127"/>
      <c r="EJ472" s="40"/>
      <c r="EK472" s="40"/>
      <c r="EL472" s="40"/>
      <c r="EM472" s="40"/>
      <c r="EN472" s="40"/>
      <c r="EO472" s="40"/>
      <c r="EP472" s="40"/>
      <c r="EQ472" s="40"/>
      <c r="ER472" s="40"/>
      <c r="ES472" s="40"/>
      <c r="ET472" s="40"/>
      <c r="EU472" s="40"/>
      <c r="EV472" s="40"/>
      <c r="EW472" s="40"/>
      <c r="EX472" s="40"/>
      <c r="EY472" s="40"/>
      <c r="EZ472" s="40"/>
      <c r="FA472" s="40"/>
      <c r="FB472" s="40"/>
      <c r="FC472" s="40"/>
      <c r="FD472" s="40"/>
      <c r="FE472" s="40"/>
      <c r="FF472" s="40"/>
      <c r="FG472" s="40"/>
      <c r="FH472" s="40"/>
      <c r="FI472" s="40"/>
      <c r="FJ472" s="40"/>
      <c r="FK472" s="40"/>
    </row>
    <row r="473" spans="1:170" ht="11.25" customHeight="1">
      <c r="A473" s="212"/>
      <c r="B473" s="213"/>
      <c r="C473" s="218"/>
      <c r="D473" s="218"/>
      <c r="E473" s="218"/>
      <c r="F473" s="218"/>
      <c r="G473" s="218"/>
      <c r="H473" s="218"/>
      <c r="I473" s="218"/>
      <c r="J473" s="218"/>
      <c r="K473" s="218"/>
      <c r="L473" s="218"/>
      <c r="M473" s="218"/>
      <c r="N473" s="218"/>
      <c r="O473" s="218"/>
      <c r="P473" s="218"/>
      <c r="Q473" s="218"/>
      <c r="R473" s="218"/>
      <c r="S473" s="218"/>
      <c r="T473" s="218"/>
      <c r="U473" s="218"/>
      <c r="V473" s="218"/>
      <c r="W473" s="219"/>
      <c r="X473" s="232"/>
      <c r="Y473" s="233"/>
      <c r="Z473" s="234"/>
      <c r="AA473" s="233"/>
      <c r="AB473" s="234"/>
      <c r="AC473" s="233"/>
      <c r="AD473" s="234"/>
      <c r="AE473" s="233"/>
      <c r="AF473" s="234"/>
      <c r="AG473" s="233"/>
      <c r="AH473" s="235"/>
      <c r="AI473" s="236"/>
      <c r="AJ473" s="234"/>
      <c r="AK473" s="233"/>
      <c r="AL473" s="358"/>
      <c r="AM473" s="359"/>
      <c r="AN473" s="258"/>
      <c r="AO473" s="243"/>
      <c r="AQ473" s="128"/>
      <c r="AR473" s="128"/>
      <c r="AS473" s="128"/>
      <c r="AT473" s="128"/>
      <c r="AU473" s="128"/>
      <c r="AV473" s="128"/>
      <c r="AW473" s="128"/>
      <c r="AX473" s="128"/>
      <c r="AY473" s="128"/>
      <c r="AZ473" s="128"/>
      <c r="BA473" s="128"/>
      <c r="BB473" s="128"/>
      <c r="BC473" s="128"/>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G473" s="128"/>
      <c r="CH473" s="128"/>
      <c r="CI473" s="128"/>
      <c r="CJ473" s="128"/>
      <c r="CK473" s="128"/>
      <c r="CL473" s="128"/>
      <c r="CM473" s="128"/>
      <c r="CN473" s="128"/>
      <c r="CO473" s="128"/>
      <c r="CP473" s="128"/>
      <c r="CQ473" s="128"/>
      <c r="CR473" s="128"/>
      <c r="CS473" s="128"/>
      <c r="CT473" s="41"/>
      <c r="CU473" s="41"/>
      <c r="CV473" s="41"/>
      <c r="CW473" s="41"/>
      <c r="CX473" s="41"/>
      <c r="CY473" s="41"/>
      <c r="CZ473" s="41"/>
      <c r="DA473" s="41"/>
      <c r="DB473" s="41"/>
      <c r="DC473" s="41"/>
      <c r="DD473" s="41"/>
      <c r="DE473" s="41"/>
      <c r="DF473" s="41"/>
      <c r="DG473" s="41"/>
      <c r="DH473" s="41"/>
      <c r="DI473" s="41"/>
      <c r="DJ473" s="41"/>
      <c r="DK473" s="41"/>
      <c r="DL473" s="41"/>
      <c r="DM473" s="41"/>
      <c r="DN473" s="41"/>
      <c r="DO473" s="41"/>
      <c r="DP473" s="41"/>
      <c r="DQ473" s="41"/>
      <c r="DR473" s="41"/>
      <c r="DS473" s="41"/>
      <c r="DT473" s="41"/>
      <c r="DU473" s="41"/>
      <c r="DW473" s="128"/>
      <c r="DX473" s="128"/>
      <c r="DY473" s="128"/>
      <c r="DZ473" s="128"/>
      <c r="EA473" s="128"/>
      <c r="EB473" s="128"/>
      <c r="EC473" s="128"/>
      <c r="ED473" s="128"/>
      <c r="EE473" s="128"/>
      <c r="EF473" s="128"/>
      <c r="EG473" s="128"/>
      <c r="EH473" s="128"/>
      <c r="EI473" s="128"/>
      <c r="EJ473" s="41"/>
      <c r="EK473" s="41"/>
      <c r="EL473" s="41"/>
      <c r="EM473" s="41"/>
      <c r="EN473" s="41"/>
      <c r="EO473" s="41"/>
      <c r="EP473" s="41"/>
      <c r="EQ473" s="41"/>
      <c r="ER473" s="41"/>
      <c r="ES473" s="41"/>
      <c r="ET473" s="41"/>
      <c r="EU473" s="41"/>
      <c r="EV473" s="41"/>
      <c r="EW473" s="41"/>
      <c r="EX473" s="41"/>
      <c r="EY473" s="41"/>
      <c r="EZ473" s="41"/>
      <c r="FA473" s="41"/>
      <c r="FB473" s="41"/>
      <c r="FC473" s="41"/>
      <c r="FD473" s="41"/>
      <c r="FE473" s="41"/>
      <c r="FF473" s="41"/>
      <c r="FG473" s="41"/>
      <c r="FH473" s="41"/>
      <c r="FI473" s="41"/>
      <c r="FJ473" s="41"/>
      <c r="FK473" s="41"/>
    </row>
    <row r="474" spans="1:170" ht="11.25" customHeight="1">
      <c r="A474" s="210" t="str">
        <f>AJ460</f>
        <v>G</v>
      </c>
      <c r="B474" s="211"/>
      <c r="C474" s="357"/>
      <c r="D474" s="343"/>
      <c r="E474" s="343"/>
      <c r="F474" s="343"/>
      <c r="G474" s="343"/>
      <c r="H474" s="343"/>
      <c r="I474" s="343"/>
      <c r="J474" s="343"/>
      <c r="K474" s="343"/>
      <c r="L474" s="343"/>
      <c r="M474" s="215"/>
      <c r="N474" s="215"/>
      <c r="O474" s="215"/>
      <c r="P474" s="343"/>
      <c r="Q474" s="343"/>
      <c r="R474" s="343"/>
      <c r="S474" s="343"/>
      <c r="T474" s="343"/>
      <c r="U474" s="343"/>
      <c r="V474" s="343"/>
      <c r="W474" s="344"/>
      <c r="X474" s="220" t="str">
        <f>IF(AJ462&lt;&gt;"",IF(AJ462="W","L","W"),"")</f>
        <v/>
      </c>
      <c r="Y474" s="221"/>
      <c r="Z474" s="227" t="str">
        <f>IF(AJ464&lt;&gt;"",IF(AJ464="W","L","W"),"")</f>
        <v/>
      </c>
      <c r="AA474" s="221"/>
      <c r="AB474" s="227" t="str">
        <f>IF(AJ466&lt;&gt;"",IF(AJ466="W","L","W"),"")</f>
        <v/>
      </c>
      <c r="AC474" s="221"/>
      <c r="AD474" s="227" t="str">
        <f>IF(AJ468&lt;&gt;"",IF(AJ468="W","L","W"),"")</f>
        <v/>
      </c>
      <c r="AE474" s="221"/>
      <c r="AF474" s="227" t="str">
        <f>IF(AJ470&lt;&gt;"",IF(AJ470="W","L","W"),"")</f>
        <v/>
      </c>
      <c r="AG474" s="221"/>
      <c r="AH474" s="227" t="str">
        <f>IF(AJ472&lt;&gt;"",IF(AJ472="W","L","W"),"")</f>
        <v/>
      </c>
      <c r="AI474" s="221"/>
      <c r="AJ474" s="228"/>
      <c r="AK474" s="351"/>
      <c r="AL474" s="353" t="str">
        <f>IF(OR(COUNTIF(X474:AJ474,"W"),COUNTIF(X474:AJ474,"L")),COUNTIF(X474:AJ474,"W")*2+COUNTIF(X474:AJ474,"L"),"")</f>
        <v/>
      </c>
      <c r="AM474" s="354"/>
      <c r="AN474" s="355" t="str">
        <f>IF(AL474&lt;&gt;"",RANK(AL474,AL462:AL474,0),"")</f>
        <v/>
      </c>
      <c r="AO474" s="356"/>
      <c r="AQ474" s="126"/>
      <c r="AR474" s="126"/>
      <c r="AS474" s="126"/>
      <c r="AT474" s="126"/>
      <c r="AU474" s="126"/>
      <c r="AV474" s="126"/>
      <c r="AW474" s="126"/>
      <c r="AX474" s="126"/>
      <c r="AY474" s="126"/>
      <c r="AZ474" s="126"/>
      <c r="BA474" s="126"/>
      <c r="BB474" s="126"/>
      <c r="BC474" s="126"/>
      <c r="CG474" s="126"/>
      <c r="CH474" s="126"/>
      <c r="CI474" s="126"/>
      <c r="CJ474" s="126"/>
      <c r="CK474" s="126"/>
      <c r="CL474" s="126"/>
      <c r="CM474" s="126"/>
      <c r="CN474" s="126"/>
      <c r="CO474" s="126"/>
      <c r="CP474" s="126"/>
      <c r="CQ474" s="126"/>
      <c r="CR474" s="126"/>
      <c r="CS474" s="126"/>
      <c r="DW474" s="126"/>
      <c r="DX474" s="126"/>
      <c r="DY474" s="126"/>
      <c r="DZ474" s="126"/>
      <c r="EA474" s="126"/>
      <c r="EB474" s="126"/>
      <c r="EC474" s="126"/>
      <c r="ED474" s="126"/>
      <c r="EE474" s="126"/>
      <c r="EF474" s="126"/>
      <c r="EG474" s="126"/>
      <c r="EH474" s="126"/>
      <c r="EI474" s="126"/>
    </row>
    <row r="475" spans="1:170" ht="11.25" customHeight="1" thickBot="1">
      <c r="A475" s="212"/>
      <c r="B475" s="213"/>
      <c r="C475" s="218"/>
      <c r="D475" s="218"/>
      <c r="E475" s="218"/>
      <c r="F475" s="218"/>
      <c r="G475" s="218"/>
      <c r="H475" s="218"/>
      <c r="I475" s="218"/>
      <c r="J475" s="218"/>
      <c r="K475" s="218"/>
      <c r="L475" s="218"/>
      <c r="M475" s="218"/>
      <c r="N475" s="218"/>
      <c r="O475" s="218"/>
      <c r="P475" s="218"/>
      <c r="Q475" s="218"/>
      <c r="R475" s="218"/>
      <c r="S475" s="218"/>
      <c r="T475" s="218"/>
      <c r="U475" s="218"/>
      <c r="V475" s="218"/>
      <c r="W475" s="219"/>
      <c r="X475" s="222"/>
      <c r="Y475" s="223"/>
      <c r="Z475" s="226"/>
      <c r="AA475" s="223"/>
      <c r="AB475" s="226"/>
      <c r="AC475" s="223"/>
      <c r="AD475" s="226"/>
      <c r="AE475" s="223"/>
      <c r="AF475" s="226"/>
      <c r="AG475" s="223"/>
      <c r="AH475" s="226"/>
      <c r="AI475" s="223"/>
      <c r="AJ475" s="230"/>
      <c r="AK475" s="352"/>
      <c r="AL475" s="347"/>
      <c r="AM475" s="348"/>
      <c r="AN475" s="248"/>
      <c r="AO475" s="249"/>
      <c r="AP475" s="2"/>
      <c r="AQ475" s="127"/>
      <c r="AR475" s="127"/>
      <c r="AS475" s="127"/>
      <c r="AT475" s="127"/>
      <c r="AU475" s="127"/>
      <c r="AV475" s="127"/>
      <c r="AW475" s="127"/>
      <c r="AX475" s="127"/>
      <c r="AY475" s="127"/>
      <c r="AZ475" s="127"/>
      <c r="BA475" s="127"/>
      <c r="BB475" s="127"/>
      <c r="BC475" s="127"/>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c r="CG475" s="127"/>
      <c r="CH475" s="127"/>
      <c r="CI475" s="127"/>
      <c r="CJ475" s="127"/>
      <c r="CK475" s="127"/>
      <c r="CL475" s="127"/>
      <c r="CM475" s="127"/>
      <c r="CN475" s="127"/>
      <c r="CO475" s="127"/>
      <c r="CP475" s="127"/>
      <c r="CQ475" s="127"/>
      <c r="CR475" s="127"/>
      <c r="CS475" s="127"/>
      <c r="CT475" s="40"/>
      <c r="CU475" s="40"/>
      <c r="CV475" s="40"/>
      <c r="CW475" s="40"/>
      <c r="CX475" s="40"/>
      <c r="CY475" s="40"/>
      <c r="CZ475" s="40"/>
      <c r="DA475" s="40"/>
      <c r="DB475" s="40"/>
      <c r="DC475" s="40"/>
      <c r="DD475" s="40"/>
      <c r="DE475" s="40"/>
      <c r="DF475" s="40"/>
      <c r="DG475" s="40"/>
      <c r="DH475" s="40"/>
      <c r="DI475" s="40"/>
      <c r="DJ475" s="40"/>
      <c r="DK475" s="40"/>
      <c r="DL475" s="40"/>
      <c r="DM475" s="40"/>
      <c r="DN475" s="40"/>
      <c r="DO475" s="40"/>
      <c r="DP475" s="40"/>
      <c r="DQ475" s="40"/>
      <c r="DR475" s="40"/>
      <c r="DS475" s="40"/>
      <c r="DT475" s="40"/>
      <c r="DU475" s="40"/>
      <c r="DV475" s="2"/>
      <c r="DW475" s="127"/>
      <c r="DX475" s="127"/>
      <c r="DY475" s="127"/>
      <c r="DZ475" s="127"/>
      <c r="EA475" s="127"/>
      <c r="EB475" s="127"/>
      <c r="EC475" s="127"/>
      <c r="ED475" s="127"/>
      <c r="EE475" s="127"/>
      <c r="EF475" s="127"/>
      <c r="EG475" s="127"/>
      <c r="EH475" s="127"/>
      <c r="EI475" s="127"/>
      <c r="EJ475" s="40"/>
      <c r="EK475" s="40"/>
      <c r="EL475" s="40"/>
      <c r="EM475" s="40"/>
      <c r="EN475" s="40"/>
      <c r="EO475" s="40"/>
      <c r="EP475" s="40"/>
      <c r="EQ475" s="40"/>
      <c r="ER475" s="40"/>
      <c r="ES475" s="40"/>
      <c r="ET475" s="40"/>
      <c r="EU475" s="40"/>
      <c r="EV475" s="40"/>
      <c r="EW475" s="40"/>
      <c r="EX475" s="40"/>
      <c r="EY475" s="40"/>
      <c r="EZ475" s="40"/>
      <c r="FA475" s="40"/>
      <c r="FB475" s="40"/>
      <c r="FC475" s="40"/>
      <c r="FD475" s="40"/>
      <c r="FE475" s="40"/>
      <c r="FF475" s="40"/>
      <c r="FG475" s="40"/>
      <c r="FH475" s="40"/>
      <c r="FI475" s="40"/>
      <c r="FJ475" s="40"/>
      <c r="FK475" s="40"/>
      <c r="FL475" s="2"/>
      <c r="FM475" s="2"/>
      <c r="FN475" s="2"/>
    </row>
    <row r="476" spans="1:170" ht="11.25" customHeight="1" thickBo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154" t="str">
        <f>CONCATENATE($A460," ",$D460,","," ",$F458)</f>
        <v>Group: 8, Men's Singles</v>
      </c>
      <c r="AR476" s="155"/>
      <c r="AS476" s="155"/>
      <c r="AT476" s="155"/>
      <c r="AU476" s="155"/>
      <c r="AV476" s="155"/>
      <c r="AW476" s="155"/>
      <c r="AX476" s="155"/>
      <c r="AY476" s="155"/>
      <c r="AZ476" s="155"/>
      <c r="BA476" s="155"/>
      <c r="BB476" s="155"/>
      <c r="BC476" s="156"/>
      <c r="BD476" s="163">
        <f>A485</f>
        <v>3</v>
      </c>
      <c r="BE476" s="164"/>
      <c r="BF476" s="183" t="str">
        <f>C485</f>
        <v>D</v>
      </c>
      <c r="BG476" s="185" t="str">
        <f>IF(VLOOKUP($BF476,$A462:$C474,3,FALSE)=0,"",CONCATENATE(VLOOKUP(VLOOKUP($BF476,$A462:$C474,3,FALSE),Players!$C:$G,4,FALSE)," ",VLOOKUP($BF476,$A462:$C474,3,FALSE)," ",IF(ISERROR(VLOOKUP(VLOOKUP($BF476,$A462:$C474,3,FALSE),Players!$C:$G,5,FALSE)),"()",CONCATENATE("(",VLOOKUP(VLOOKUP($BF476,$A462:$C474,3,FALSE),Players!$C:$G,5,FALSE),")"))))</f>
        <v/>
      </c>
      <c r="BH476" s="186"/>
      <c r="BI476" s="186"/>
      <c r="BJ476" s="186"/>
      <c r="BK476" s="186"/>
      <c r="BL476" s="186"/>
      <c r="BM476" s="186"/>
      <c r="BN476" s="186"/>
      <c r="BO476" s="186"/>
      <c r="BP476" s="186"/>
      <c r="BQ476" s="186"/>
      <c r="BR476" s="186"/>
      <c r="BS476" s="186"/>
      <c r="BT476" s="186"/>
      <c r="BU476" s="187"/>
      <c r="BV476" s="170" t="str">
        <f>IF(D485&lt;&gt;"",D485,"")</f>
        <v/>
      </c>
      <c r="BW476" s="171"/>
      <c r="BX476" s="335" t="str">
        <f>IF(F485&lt;&gt;"",F485,"")</f>
        <v/>
      </c>
      <c r="BY476" s="171"/>
      <c r="BZ476" s="335" t="str">
        <f>IF(H485&lt;&gt;"",H485,"")</f>
        <v/>
      </c>
      <c r="CA476" s="171"/>
      <c r="CB476" s="335" t="str">
        <f>IF(J485&lt;&gt;"",J485,"")</f>
        <v/>
      </c>
      <c r="CC476" s="171"/>
      <c r="CD476" s="335" t="str">
        <f>IF(L485&lt;&gt;"",L485,"")</f>
        <v/>
      </c>
      <c r="CE476" s="337"/>
      <c r="CF476" s="174" t="str">
        <f>IF($CD476=$CD478,IF($CB476=$CB478,IF($BZ476&lt;&gt;"",IF($BZ476&gt;$BZ478,"W","L"),""),IF($CB476&gt;$CB478,"W","L")),IF($CD476&gt;$CD478,"W","L"))</f>
        <v/>
      </c>
      <c r="CG476" s="154" t="str">
        <f>CONCATENATE($A460," ",$D460,","," ",$F458)</f>
        <v>Group: 8, Men's Singles</v>
      </c>
      <c r="CH476" s="155"/>
      <c r="CI476" s="155"/>
      <c r="CJ476" s="155"/>
      <c r="CK476" s="155"/>
      <c r="CL476" s="155"/>
      <c r="CM476" s="155"/>
      <c r="CN476" s="155"/>
      <c r="CO476" s="155"/>
      <c r="CP476" s="155"/>
      <c r="CQ476" s="155"/>
      <c r="CR476" s="155"/>
      <c r="CS476" s="156"/>
      <c r="CT476" s="163">
        <f>O485</f>
        <v>10</v>
      </c>
      <c r="CU476" s="164"/>
      <c r="CV476" s="183" t="str">
        <f>Q485</f>
        <v>A</v>
      </c>
      <c r="CW476" s="185" t="str">
        <f>IF(VLOOKUP($CV476,$A462:$C474,3,FALSE)=0,"",CONCATENATE(VLOOKUP(VLOOKUP($CV476,$A462:$C474,3,FALSE),Players!$C:$G,4,FALSE)," ",VLOOKUP($CV476,$A462:$C474,3,FALSE)," ",IF(ISERROR(VLOOKUP(VLOOKUP($CV476,$A462:$C474,3,FALSE),Players!$C:$G,5,FALSE)),"()",CONCATENATE("(",VLOOKUP(VLOOKUP($CV476,$A462:$C474,3,FALSE),Players!$C:$G,5,FALSE),")"))))</f>
        <v/>
      </c>
      <c r="CX476" s="186"/>
      <c r="CY476" s="186"/>
      <c r="CZ476" s="186"/>
      <c r="DA476" s="186"/>
      <c r="DB476" s="186"/>
      <c r="DC476" s="186"/>
      <c r="DD476" s="186"/>
      <c r="DE476" s="186"/>
      <c r="DF476" s="186"/>
      <c r="DG476" s="186"/>
      <c r="DH476" s="186"/>
      <c r="DI476" s="186"/>
      <c r="DJ476" s="186"/>
      <c r="DK476" s="187"/>
      <c r="DL476" s="170" t="str">
        <f>IF(R485&lt;&gt;"",R485,"")</f>
        <v/>
      </c>
      <c r="DM476" s="171"/>
      <c r="DN476" s="335" t="str">
        <f>IF(T485&lt;&gt;"",T485,"")</f>
        <v/>
      </c>
      <c r="DO476" s="171"/>
      <c r="DP476" s="335" t="str">
        <f>IF(V485&lt;&gt;"",V485,"")</f>
        <v/>
      </c>
      <c r="DQ476" s="171"/>
      <c r="DR476" s="335" t="str">
        <f>IF(X485&lt;&gt;"",X485,"")</f>
        <v/>
      </c>
      <c r="DS476" s="171"/>
      <c r="DT476" s="335" t="str">
        <f>IF(Z485&lt;&gt;"",Z485,"")</f>
        <v/>
      </c>
      <c r="DU476" s="337"/>
      <c r="DV476" s="174" t="str">
        <f>IF($DT476=$DT478,IF($DR476=$DR478,IF($DP476&lt;&gt;"",IF($DP476&gt;$DP478,"W","L"),""),IF($DR476&gt;$DR478,"W","L")),IF($DT476&gt;$DT478,"W","L"))</f>
        <v/>
      </c>
      <c r="DW476" s="154" t="str">
        <f>CONCATENATE($A460," ",$D460,","," ",$F458)</f>
        <v>Group: 8, Men's Singles</v>
      </c>
      <c r="DX476" s="155"/>
      <c r="DY476" s="155"/>
      <c r="DZ476" s="155"/>
      <c r="EA476" s="155"/>
      <c r="EB476" s="155"/>
      <c r="EC476" s="155"/>
      <c r="ED476" s="155"/>
      <c r="EE476" s="155"/>
      <c r="EF476" s="155"/>
      <c r="EG476" s="155"/>
      <c r="EH476" s="155"/>
      <c r="EI476" s="156"/>
      <c r="EJ476" s="163">
        <f>AC485</f>
        <v>17</v>
      </c>
      <c r="EK476" s="164"/>
      <c r="EL476" s="183" t="str">
        <f>AE485</f>
        <v>D</v>
      </c>
      <c r="EM476" s="185" t="str">
        <f>IF(VLOOKUP($EL476,$A462:$C474,3,FALSE)=0,"",CONCATENATE(VLOOKUP(VLOOKUP($EL476,$A462:$C474,3,FALSE),Players!$C:$G,4,FALSE)," ",VLOOKUP($EL476,$A462:$C474,3,FALSE)," ",IF(ISERROR(VLOOKUP(VLOOKUP($EL476,$A462:$C474,3,FALSE),Players!$C:$G,5,FALSE)),"()",CONCATENATE("(",VLOOKUP(VLOOKUP($EL476,$A462:$C474,3,FALSE),Players!$C:$G,5,FALSE),")"))))</f>
        <v/>
      </c>
      <c r="EN476" s="186"/>
      <c r="EO476" s="186"/>
      <c r="EP476" s="186"/>
      <c r="EQ476" s="186"/>
      <c r="ER476" s="186"/>
      <c r="ES476" s="186"/>
      <c r="ET476" s="186"/>
      <c r="EU476" s="186"/>
      <c r="EV476" s="186"/>
      <c r="EW476" s="186"/>
      <c r="EX476" s="186"/>
      <c r="EY476" s="186"/>
      <c r="EZ476" s="186"/>
      <c r="FA476" s="187"/>
      <c r="FB476" s="170" t="str">
        <f>IF(AF485&lt;&gt;"",AF485,"")</f>
        <v/>
      </c>
      <c r="FC476" s="171"/>
      <c r="FD476" s="335" t="str">
        <f>IF(AH485&lt;&gt;"",AH485,"")</f>
        <v/>
      </c>
      <c r="FE476" s="171"/>
      <c r="FF476" s="335" t="str">
        <f>IF(AJ485&lt;&gt;"",AJ485,"")</f>
        <v/>
      </c>
      <c r="FG476" s="171"/>
      <c r="FH476" s="335" t="str">
        <f>IF(AL485&lt;&gt;"",AL485,"")</f>
        <v/>
      </c>
      <c r="FI476" s="171"/>
      <c r="FJ476" s="335" t="str">
        <f>IF(AN485&lt;&gt;"",AN485,"")</f>
        <v/>
      </c>
      <c r="FK476" s="337"/>
      <c r="FL476" s="174" t="str">
        <f>IF($FJ476=$FJ478,IF($FH476=$FH478,IF($FF476&lt;&gt;"",IF($FF476&gt;$FF478,"W","L"),""),IF($FH476&gt;$FH478,"W","L")),IF($FJ476&gt;$FJ478,"W","L"))</f>
        <v/>
      </c>
      <c r="FM476" s="2"/>
      <c r="FN476" s="2"/>
    </row>
    <row r="477" spans="1:170" ht="11.25" customHeight="1">
      <c r="A477" s="170">
        <v>1</v>
      </c>
      <c r="B477" s="191"/>
      <c r="C477" s="183" t="str">
        <f>IF($D458="1P","B","B")</f>
        <v>B</v>
      </c>
      <c r="D477" s="197"/>
      <c r="E477" s="198"/>
      <c r="F477" s="197"/>
      <c r="G477" s="198"/>
      <c r="H477" s="197"/>
      <c r="I477" s="198"/>
      <c r="J477" s="197"/>
      <c r="K477" s="198"/>
      <c r="L477" s="197"/>
      <c r="M477" s="208"/>
      <c r="N477" s="69" t="str">
        <f>IF(CF456&lt;&gt;"",IF(CF456="W",IF(SUM(IF(D477&gt;D479,1,0),IF(F477&gt;F479,1,0),IF(H477&gt;H479,1,0),IF(J477&gt;J479,1,0),IF(L477&gt;L479,1,0))&lt;&gt;3,"E",""),""),"")</f>
        <v/>
      </c>
      <c r="O477" s="170">
        <v>8</v>
      </c>
      <c r="P477" s="191"/>
      <c r="Q477" s="183" t="str">
        <f>IF($D458="1P","E","D")</f>
        <v>D</v>
      </c>
      <c r="R477" s="197"/>
      <c r="S477" s="198"/>
      <c r="T477" s="197"/>
      <c r="U477" s="198"/>
      <c r="V477" s="197"/>
      <c r="W477" s="198"/>
      <c r="X477" s="197"/>
      <c r="Y477" s="198"/>
      <c r="Z477" s="197"/>
      <c r="AA477" s="208"/>
      <c r="AB477" s="69" t="str">
        <f>IF(DV456&lt;&gt;"",IF(DV456="W",IF(SUM(IF(R477&gt;R479,1,0),IF(T477&gt;T479,1,0),IF(V477&gt;V479,1,0),IF(X477&gt;X479,1,0),IF(Z477&gt;Z479,1,0))&lt;&gt;3,"E",""),""),"")</f>
        <v/>
      </c>
      <c r="AC477" s="170">
        <v>15</v>
      </c>
      <c r="AD477" s="191"/>
      <c r="AE477" s="183" t="str">
        <f>IF($D458="1P","B","F")</f>
        <v>F</v>
      </c>
      <c r="AF477" s="197"/>
      <c r="AG477" s="198"/>
      <c r="AH477" s="197"/>
      <c r="AI477" s="198"/>
      <c r="AJ477" s="197"/>
      <c r="AK477" s="198"/>
      <c r="AL477" s="197"/>
      <c r="AM477" s="198"/>
      <c r="AN477" s="197"/>
      <c r="AO477" s="208"/>
      <c r="AP477" s="69" t="str">
        <f>IF(FL456&lt;&gt;"",IF(FL456="W",IF(SUM(IF(AF477&gt;AF479,1,0),IF(AH477&gt;AH479,1,0),IF(AJ477&gt;AJ479,1,0),IF(AL477&gt;AL479,1,0),IF(AN477&gt;AN479,1,0))&lt;&gt;3,"E",""),""),"")</f>
        <v/>
      </c>
      <c r="AQ477" s="157"/>
      <c r="AR477" s="158"/>
      <c r="AS477" s="158"/>
      <c r="AT477" s="158"/>
      <c r="AU477" s="158"/>
      <c r="AV477" s="158"/>
      <c r="AW477" s="158"/>
      <c r="AX477" s="158"/>
      <c r="AY477" s="158"/>
      <c r="AZ477" s="158"/>
      <c r="BA477" s="158"/>
      <c r="BB477" s="158"/>
      <c r="BC477" s="159"/>
      <c r="BD477" s="165"/>
      <c r="BE477" s="166"/>
      <c r="BF477" s="184"/>
      <c r="BG477" s="188"/>
      <c r="BH477" s="189"/>
      <c r="BI477" s="189"/>
      <c r="BJ477" s="189"/>
      <c r="BK477" s="189"/>
      <c r="BL477" s="189"/>
      <c r="BM477" s="189"/>
      <c r="BN477" s="189"/>
      <c r="BO477" s="189"/>
      <c r="BP477" s="189"/>
      <c r="BQ477" s="189"/>
      <c r="BR477" s="189"/>
      <c r="BS477" s="189"/>
      <c r="BT477" s="189"/>
      <c r="BU477" s="190"/>
      <c r="BV477" s="172"/>
      <c r="BW477" s="173"/>
      <c r="BX477" s="336"/>
      <c r="BY477" s="173"/>
      <c r="BZ477" s="336"/>
      <c r="CA477" s="173"/>
      <c r="CB477" s="336"/>
      <c r="CC477" s="173"/>
      <c r="CD477" s="336"/>
      <c r="CE477" s="338"/>
      <c r="CF477" s="174"/>
      <c r="CG477" s="157"/>
      <c r="CH477" s="158"/>
      <c r="CI477" s="158"/>
      <c r="CJ477" s="158"/>
      <c r="CK477" s="158"/>
      <c r="CL477" s="158"/>
      <c r="CM477" s="158"/>
      <c r="CN477" s="158"/>
      <c r="CO477" s="158"/>
      <c r="CP477" s="158"/>
      <c r="CQ477" s="158"/>
      <c r="CR477" s="158"/>
      <c r="CS477" s="159"/>
      <c r="CT477" s="165"/>
      <c r="CU477" s="166"/>
      <c r="CV477" s="184"/>
      <c r="CW477" s="188"/>
      <c r="CX477" s="189"/>
      <c r="CY477" s="189"/>
      <c r="CZ477" s="189"/>
      <c r="DA477" s="189"/>
      <c r="DB477" s="189"/>
      <c r="DC477" s="189"/>
      <c r="DD477" s="189"/>
      <c r="DE477" s="189"/>
      <c r="DF477" s="189"/>
      <c r="DG477" s="189"/>
      <c r="DH477" s="189"/>
      <c r="DI477" s="189"/>
      <c r="DJ477" s="189"/>
      <c r="DK477" s="190"/>
      <c r="DL477" s="172"/>
      <c r="DM477" s="173"/>
      <c r="DN477" s="336"/>
      <c r="DO477" s="173"/>
      <c r="DP477" s="336"/>
      <c r="DQ477" s="173"/>
      <c r="DR477" s="336"/>
      <c r="DS477" s="173"/>
      <c r="DT477" s="336"/>
      <c r="DU477" s="338"/>
      <c r="DV477" s="174"/>
      <c r="DW477" s="157"/>
      <c r="DX477" s="158"/>
      <c r="DY477" s="158"/>
      <c r="DZ477" s="158"/>
      <c r="EA477" s="158"/>
      <c r="EB477" s="158"/>
      <c r="EC477" s="158"/>
      <c r="ED477" s="158"/>
      <c r="EE477" s="158"/>
      <c r="EF477" s="158"/>
      <c r="EG477" s="158"/>
      <c r="EH477" s="158"/>
      <c r="EI477" s="159"/>
      <c r="EJ477" s="165"/>
      <c r="EK477" s="166"/>
      <c r="EL477" s="184"/>
      <c r="EM477" s="188"/>
      <c r="EN477" s="189"/>
      <c r="EO477" s="189"/>
      <c r="EP477" s="189"/>
      <c r="EQ477" s="189"/>
      <c r="ER477" s="189"/>
      <c r="ES477" s="189"/>
      <c r="ET477" s="189"/>
      <c r="EU477" s="189"/>
      <c r="EV477" s="189"/>
      <c r="EW477" s="189"/>
      <c r="EX477" s="189"/>
      <c r="EY477" s="189"/>
      <c r="EZ477" s="189"/>
      <c r="FA477" s="190"/>
      <c r="FB477" s="172"/>
      <c r="FC477" s="173"/>
      <c r="FD477" s="336"/>
      <c r="FE477" s="173"/>
      <c r="FF477" s="336"/>
      <c r="FG477" s="173"/>
      <c r="FH477" s="336"/>
      <c r="FI477" s="173"/>
      <c r="FJ477" s="336"/>
      <c r="FK477" s="338"/>
      <c r="FL477" s="174"/>
      <c r="FM477" s="3"/>
      <c r="FN477" s="3"/>
    </row>
    <row r="478" spans="1:170" ht="11.25" customHeight="1">
      <c r="A478" s="192"/>
      <c r="B478" s="193"/>
      <c r="C478" s="196"/>
      <c r="D478" s="199"/>
      <c r="E478" s="200"/>
      <c r="F478" s="199"/>
      <c r="G478" s="200"/>
      <c r="H478" s="199"/>
      <c r="I478" s="200"/>
      <c r="J478" s="199"/>
      <c r="K478" s="200"/>
      <c r="L478" s="199"/>
      <c r="M478" s="209"/>
      <c r="N478" s="69" t="str">
        <f>IF(CF456&lt;&gt;"",IF(ISERROR(AND(BV460="",BX460="",BZ460="",CB460="",CD460="")),"E",IF(AND(BV460="",BX460="",BZ460="",CB460="",CD460=""),"","E")),"")</f>
        <v/>
      </c>
      <c r="O478" s="192"/>
      <c r="P478" s="193"/>
      <c r="Q478" s="196"/>
      <c r="R478" s="199"/>
      <c r="S478" s="200"/>
      <c r="T478" s="199"/>
      <c r="U478" s="200"/>
      <c r="V478" s="199"/>
      <c r="W478" s="200"/>
      <c r="X478" s="199"/>
      <c r="Y478" s="200"/>
      <c r="Z478" s="199"/>
      <c r="AA478" s="209"/>
      <c r="AB478" s="69" t="str">
        <f>IF(DV456&lt;&gt;"",IF(ISERROR(AND(DL460="",DN460="",DP460="",DQ460="",DT460="")),"E",IF(AND(DL460="",DN460="",DP460="",DR460="",DT460=""),"","E")),"")</f>
        <v/>
      </c>
      <c r="AC478" s="192"/>
      <c r="AD478" s="193"/>
      <c r="AE478" s="196"/>
      <c r="AF478" s="199"/>
      <c r="AG478" s="200"/>
      <c r="AH478" s="199"/>
      <c r="AI478" s="200"/>
      <c r="AJ478" s="199"/>
      <c r="AK478" s="200"/>
      <c r="AL478" s="199"/>
      <c r="AM478" s="200"/>
      <c r="AN478" s="199"/>
      <c r="AO478" s="209"/>
      <c r="AP478" s="69" t="str">
        <f>IF(FL456&lt;&gt;"",IF(ISERROR(AND(FB460="",FD460="",FF460="",FH460="",FJ460="")),"E",IF(AND(FB460="",FD460="",FF460="",FH460="",FJ460=""),"","E")),"")</f>
        <v/>
      </c>
      <c r="AQ478" s="157"/>
      <c r="AR478" s="158"/>
      <c r="AS478" s="158"/>
      <c r="AT478" s="158"/>
      <c r="AU478" s="158"/>
      <c r="AV478" s="158"/>
      <c r="AW478" s="158"/>
      <c r="AX478" s="158"/>
      <c r="AY478" s="158"/>
      <c r="AZ478" s="158"/>
      <c r="BA478" s="158"/>
      <c r="BB478" s="158"/>
      <c r="BC478" s="159"/>
      <c r="BD478" s="165"/>
      <c r="BE478" s="166"/>
      <c r="BF478" s="175" t="str">
        <f>C487</f>
        <v>E</v>
      </c>
      <c r="BG478" s="177" t="str">
        <f>IF(VLOOKUP($BF478,$A462:$C474,3,FALSE)=0,"",CONCATENATE(VLOOKUP(VLOOKUP($BF478,$A462:$C474,3,FALSE),Players!$C:$G,4,FALSE)," ",VLOOKUP($BF478,$A462:$C474,3,FALSE)," ",IF(ISERROR(VLOOKUP(VLOOKUP($BF478,$A462:$C474,3,FALSE),Players!$C:$G,5,FALSE)),"()",CONCATENATE("(",VLOOKUP(VLOOKUP($BF478,$A462:$C474,3,FALSE),Players!$C:$G,5,FALSE),")"))))</f>
        <v/>
      </c>
      <c r="BH478" s="178"/>
      <c r="BI478" s="178"/>
      <c r="BJ478" s="178"/>
      <c r="BK478" s="178"/>
      <c r="BL478" s="178"/>
      <c r="BM478" s="178"/>
      <c r="BN478" s="178"/>
      <c r="BO478" s="178"/>
      <c r="BP478" s="178"/>
      <c r="BQ478" s="178"/>
      <c r="BR478" s="178"/>
      <c r="BS478" s="178"/>
      <c r="BT478" s="178"/>
      <c r="BU478" s="179"/>
      <c r="BV478" s="150" t="str">
        <f>IF(D487&lt;&gt;"",D487,"")</f>
        <v/>
      </c>
      <c r="BW478" s="151"/>
      <c r="BX478" s="288" t="str">
        <f>IF(F487&lt;&gt;"",F487,"")</f>
        <v/>
      </c>
      <c r="BY478" s="151"/>
      <c r="BZ478" s="288" t="str">
        <f>IF(H487&lt;&gt;"",H487,"")</f>
        <v/>
      </c>
      <c r="CA478" s="151"/>
      <c r="CB478" s="288" t="str">
        <f>IF(J487&lt;&gt;"",J487,"")</f>
        <v/>
      </c>
      <c r="CC478" s="151"/>
      <c r="CD478" s="288" t="str">
        <f>IF(L487&lt;&gt;"",L487,"")</f>
        <v/>
      </c>
      <c r="CE478" s="332"/>
      <c r="CF478" s="174" t="str">
        <f>IF($CF476&lt;&gt;"",IF(CF476="W","L","W"),"")</f>
        <v/>
      </c>
      <c r="CG478" s="157"/>
      <c r="CH478" s="158"/>
      <c r="CI478" s="158"/>
      <c r="CJ478" s="158"/>
      <c r="CK478" s="158"/>
      <c r="CL478" s="158"/>
      <c r="CM478" s="158"/>
      <c r="CN478" s="158"/>
      <c r="CO478" s="158"/>
      <c r="CP478" s="158"/>
      <c r="CQ478" s="158"/>
      <c r="CR478" s="158"/>
      <c r="CS478" s="159"/>
      <c r="CT478" s="165"/>
      <c r="CU478" s="166"/>
      <c r="CV478" s="175" t="str">
        <f>Q487</f>
        <v>D</v>
      </c>
      <c r="CW478" s="177" t="str">
        <f>IF(VLOOKUP($CV478,$A462:$C474,3,FALSE)=0,"",CONCATENATE(VLOOKUP(VLOOKUP($CV478,$A462:$C474,3,FALSE),Players!$C:$G,4,FALSE)," ",VLOOKUP($CV478,$A462:$C474,3,FALSE)," ",IF(ISERROR(VLOOKUP(VLOOKUP($CV478,$A462:$C474,3,FALSE),Players!$C:$G,5,FALSE)),"()",CONCATENATE("(",VLOOKUP(VLOOKUP($CV478,$A462:$C474,3,FALSE),Players!$C:$G,5,FALSE),")"))))</f>
        <v/>
      </c>
      <c r="CX478" s="178"/>
      <c r="CY478" s="178"/>
      <c r="CZ478" s="178"/>
      <c r="DA478" s="178"/>
      <c r="DB478" s="178"/>
      <c r="DC478" s="178"/>
      <c r="DD478" s="178"/>
      <c r="DE478" s="178"/>
      <c r="DF478" s="178"/>
      <c r="DG478" s="178"/>
      <c r="DH478" s="178"/>
      <c r="DI478" s="178"/>
      <c r="DJ478" s="178"/>
      <c r="DK478" s="179"/>
      <c r="DL478" s="150" t="str">
        <f>IF(R487&lt;&gt;"",R487,"")</f>
        <v/>
      </c>
      <c r="DM478" s="151"/>
      <c r="DN478" s="288" t="str">
        <f>IF(T487&lt;&gt;"",T487,"")</f>
        <v/>
      </c>
      <c r="DO478" s="151"/>
      <c r="DP478" s="288" t="str">
        <f>IF(V487&lt;&gt;"",V487,"")</f>
        <v/>
      </c>
      <c r="DQ478" s="151"/>
      <c r="DR478" s="288" t="str">
        <f>IF(X487&lt;&gt;"",X487,"")</f>
        <v/>
      </c>
      <c r="DS478" s="151"/>
      <c r="DT478" s="288" t="str">
        <f>IF(Z487&lt;&gt;"",Z487,"")</f>
        <v/>
      </c>
      <c r="DU478" s="332"/>
      <c r="DV478" s="174" t="str">
        <f>IF($DV476&lt;&gt;"",IF(DV476="W","L","W"),"")</f>
        <v/>
      </c>
      <c r="DW478" s="157"/>
      <c r="DX478" s="158"/>
      <c r="DY478" s="158"/>
      <c r="DZ478" s="158"/>
      <c r="EA478" s="158"/>
      <c r="EB478" s="158"/>
      <c r="EC478" s="158"/>
      <c r="ED478" s="158"/>
      <c r="EE478" s="158"/>
      <c r="EF478" s="158"/>
      <c r="EG478" s="158"/>
      <c r="EH478" s="158"/>
      <c r="EI478" s="159"/>
      <c r="EJ478" s="165"/>
      <c r="EK478" s="166"/>
      <c r="EL478" s="175" t="str">
        <f>AE487</f>
        <v>G</v>
      </c>
      <c r="EM478" s="177" t="str">
        <f>IF(VLOOKUP($EL478,$A462:$C474,3,FALSE)=0,"",CONCATENATE(VLOOKUP(VLOOKUP($EL478,$A462:$C474,3,FALSE),Players!$C:$G,4,FALSE)," ",VLOOKUP($EL478,$A462:$C474,3,FALSE)," ",IF(ISERROR(VLOOKUP(VLOOKUP($EL478,$A462:$C474,3,FALSE),Players!$C:$G,5,FALSE)),"()",CONCATENATE("(",VLOOKUP(VLOOKUP($EL478,$A462:$C474,3,FALSE),Players!$C:$G,5,FALSE),")"))))</f>
        <v/>
      </c>
      <c r="EN478" s="178"/>
      <c r="EO478" s="178"/>
      <c r="EP478" s="178"/>
      <c r="EQ478" s="178"/>
      <c r="ER478" s="178"/>
      <c r="ES478" s="178"/>
      <c r="ET478" s="178"/>
      <c r="EU478" s="178"/>
      <c r="EV478" s="178"/>
      <c r="EW478" s="178"/>
      <c r="EX478" s="178"/>
      <c r="EY478" s="178"/>
      <c r="EZ478" s="178"/>
      <c r="FA478" s="179"/>
      <c r="FB478" s="150" t="str">
        <f>IF(AF487&lt;&gt;"",AF487,"")</f>
        <v/>
      </c>
      <c r="FC478" s="151"/>
      <c r="FD478" s="288" t="str">
        <f>IF(AH487&lt;&gt;"",AH487,"")</f>
        <v/>
      </c>
      <c r="FE478" s="151"/>
      <c r="FF478" s="288" t="str">
        <f>IF(AJ487&lt;&gt;"",AJ487,"")</f>
        <v/>
      </c>
      <c r="FG478" s="151"/>
      <c r="FH478" s="288" t="str">
        <f>IF(AL487&lt;&gt;"",AL487,"")</f>
        <v/>
      </c>
      <c r="FI478" s="151"/>
      <c r="FJ478" s="288" t="str">
        <f>IF(AN487&lt;&gt;"",AN487,"")</f>
        <v/>
      </c>
      <c r="FK478" s="332"/>
      <c r="FL478" s="174" t="str">
        <f>IF($FL476&lt;&gt;"",IF(FL476="W","L","W"),"")</f>
        <v/>
      </c>
      <c r="FM478" s="3"/>
      <c r="FN478" s="3"/>
    </row>
    <row r="479" spans="1:170" ht="11.25" customHeight="1" thickBot="1">
      <c r="A479" s="192"/>
      <c r="B479" s="193"/>
      <c r="C479" s="175" t="str">
        <f>IF($D458="1P","G","G")</f>
        <v>G</v>
      </c>
      <c r="D479" s="201"/>
      <c r="E479" s="202"/>
      <c r="F479" s="201"/>
      <c r="G479" s="202"/>
      <c r="H479" s="201"/>
      <c r="I479" s="202"/>
      <c r="J479" s="201"/>
      <c r="K479" s="202"/>
      <c r="L479" s="201"/>
      <c r="M479" s="205"/>
      <c r="N479" s="69" t="str">
        <f>IF(CF456&lt;&gt;"",IF(ISERROR(AND(BV460="",BX460="",BZ460="",CB460="",CD460="")),"E",IF(AND(BV460="",BX460="",BZ460="",CB460="",CD460=""),"","E")),"")</f>
        <v/>
      </c>
      <c r="O479" s="192"/>
      <c r="P479" s="193"/>
      <c r="Q479" s="350" t="str">
        <f>IF($D458="1P","G","F")</f>
        <v>F</v>
      </c>
      <c r="R479" s="201"/>
      <c r="S479" s="202"/>
      <c r="T479" s="201"/>
      <c r="U479" s="202"/>
      <c r="V479" s="201"/>
      <c r="W479" s="202"/>
      <c r="X479" s="201"/>
      <c r="Y479" s="202"/>
      <c r="Z479" s="201"/>
      <c r="AA479" s="205"/>
      <c r="AB479" s="69" t="str">
        <f>IF(DV456&lt;&gt;"",IF(ISERROR(AND(DL460="",DN460="",DP460="",DQ460="",DT460="")),"E",IF(AND(DL460="",DN460="",DP460="",DR460="",DT460=""),"","E")),"")</f>
        <v/>
      </c>
      <c r="AC479" s="192"/>
      <c r="AD479" s="193"/>
      <c r="AE479" s="175" t="str">
        <f>IF($D458="1P","F","G")</f>
        <v>G</v>
      </c>
      <c r="AF479" s="201"/>
      <c r="AG479" s="202"/>
      <c r="AH479" s="201"/>
      <c r="AI479" s="202"/>
      <c r="AJ479" s="201"/>
      <c r="AK479" s="202"/>
      <c r="AL479" s="201"/>
      <c r="AM479" s="202"/>
      <c r="AN479" s="201"/>
      <c r="AO479" s="205"/>
      <c r="AP479" s="69" t="str">
        <f>IF(FL456&lt;&gt;"",IF(ISERROR(AND(FB460="",FD460="",FF460="",FH460="",FJ460="")),"E",IF(AND(FB460="",FD460="",FF460="",FH460="",FJ460=""),"","E")),"")</f>
        <v/>
      </c>
      <c r="AQ479" s="160"/>
      <c r="AR479" s="161"/>
      <c r="AS479" s="161"/>
      <c r="AT479" s="161"/>
      <c r="AU479" s="161"/>
      <c r="AV479" s="161"/>
      <c r="AW479" s="161"/>
      <c r="AX479" s="161"/>
      <c r="AY479" s="161"/>
      <c r="AZ479" s="161"/>
      <c r="BA479" s="161"/>
      <c r="BB479" s="161"/>
      <c r="BC479" s="162"/>
      <c r="BD479" s="167"/>
      <c r="BE479" s="168"/>
      <c r="BF479" s="176"/>
      <c r="BG479" s="180"/>
      <c r="BH479" s="181"/>
      <c r="BI479" s="181"/>
      <c r="BJ479" s="181"/>
      <c r="BK479" s="181"/>
      <c r="BL479" s="181"/>
      <c r="BM479" s="181"/>
      <c r="BN479" s="181"/>
      <c r="BO479" s="181"/>
      <c r="BP479" s="181"/>
      <c r="BQ479" s="181"/>
      <c r="BR479" s="181"/>
      <c r="BS479" s="181"/>
      <c r="BT479" s="181"/>
      <c r="BU479" s="182"/>
      <c r="BV479" s="152"/>
      <c r="BW479" s="153"/>
      <c r="BX479" s="333"/>
      <c r="BY479" s="153"/>
      <c r="BZ479" s="333"/>
      <c r="CA479" s="153"/>
      <c r="CB479" s="333"/>
      <c r="CC479" s="153"/>
      <c r="CD479" s="333"/>
      <c r="CE479" s="334"/>
      <c r="CF479" s="174"/>
      <c r="CG479" s="160"/>
      <c r="CH479" s="161"/>
      <c r="CI479" s="161"/>
      <c r="CJ479" s="161"/>
      <c r="CK479" s="161"/>
      <c r="CL479" s="161"/>
      <c r="CM479" s="161"/>
      <c r="CN479" s="161"/>
      <c r="CO479" s="161"/>
      <c r="CP479" s="161"/>
      <c r="CQ479" s="161"/>
      <c r="CR479" s="161"/>
      <c r="CS479" s="162"/>
      <c r="CT479" s="167"/>
      <c r="CU479" s="168"/>
      <c r="CV479" s="176"/>
      <c r="CW479" s="180"/>
      <c r="CX479" s="181"/>
      <c r="CY479" s="181"/>
      <c r="CZ479" s="181"/>
      <c r="DA479" s="181"/>
      <c r="DB479" s="181"/>
      <c r="DC479" s="181"/>
      <c r="DD479" s="181"/>
      <c r="DE479" s="181"/>
      <c r="DF479" s="181"/>
      <c r="DG479" s="181"/>
      <c r="DH479" s="181"/>
      <c r="DI479" s="181"/>
      <c r="DJ479" s="181"/>
      <c r="DK479" s="182"/>
      <c r="DL479" s="152"/>
      <c r="DM479" s="153"/>
      <c r="DN479" s="333"/>
      <c r="DO479" s="153"/>
      <c r="DP479" s="333"/>
      <c r="DQ479" s="153"/>
      <c r="DR479" s="333"/>
      <c r="DS479" s="153"/>
      <c r="DT479" s="333"/>
      <c r="DU479" s="334"/>
      <c r="DV479" s="174"/>
      <c r="DW479" s="160"/>
      <c r="DX479" s="161"/>
      <c r="DY479" s="161"/>
      <c r="DZ479" s="161"/>
      <c r="EA479" s="161"/>
      <c r="EB479" s="161"/>
      <c r="EC479" s="161"/>
      <c r="ED479" s="161"/>
      <c r="EE479" s="161"/>
      <c r="EF479" s="161"/>
      <c r="EG479" s="161"/>
      <c r="EH479" s="161"/>
      <c r="EI479" s="162"/>
      <c r="EJ479" s="167"/>
      <c r="EK479" s="168"/>
      <c r="EL479" s="176"/>
      <c r="EM479" s="180"/>
      <c r="EN479" s="181"/>
      <c r="EO479" s="181"/>
      <c r="EP479" s="181"/>
      <c r="EQ479" s="181"/>
      <c r="ER479" s="181"/>
      <c r="ES479" s="181"/>
      <c r="ET479" s="181"/>
      <c r="EU479" s="181"/>
      <c r="EV479" s="181"/>
      <c r="EW479" s="181"/>
      <c r="EX479" s="181"/>
      <c r="EY479" s="181"/>
      <c r="EZ479" s="181"/>
      <c r="FA479" s="182"/>
      <c r="FB479" s="152"/>
      <c r="FC479" s="153"/>
      <c r="FD479" s="333"/>
      <c r="FE479" s="153"/>
      <c r="FF479" s="333"/>
      <c r="FG479" s="153"/>
      <c r="FH479" s="333"/>
      <c r="FI479" s="153"/>
      <c r="FJ479" s="333"/>
      <c r="FK479" s="334"/>
      <c r="FL479" s="174"/>
      <c r="FM479" s="3"/>
      <c r="FN479" s="3"/>
    </row>
    <row r="480" spans="1:170" ht="11.25" customHeight="1" thickBot="1">
      <c r="A480" s="194"/>
      <c r="B480" s="195"/>
      <c r="C480" s="207"/>
      <c r="D480" s="203"/>
      <c r="E480" s="204"/>
      <c r="F480" s="203"/>
      <c r="G480" s="204"/>
      <c r="H480" s="203"/>
      <c r="I480" s="204"/>
      <c r="J480" s="203"/>
      <c r="K480" s="204"/>
      <c r="L480" s="203"/>
      <c r="M480" s="206"/>
      <c r="N480" s="69" t="str">
        <f>IF(CF458&lt;&gt;"",IF(CF458="W",IF(SUM(IF(D479&gt;D477,1,0),IF(F479&gt;F477,1,0),IF(H479&gt;H477,1,0),IF(J479&gt;J477,1,0),IF(L479&gt;L477,1,0))&lt;&gt;3,"E",""),""),"")</f>
        <v/>
      </c>
      <c r="O480" s="194"/>
      <c r="P480" s="195"/>
      <c r="Q480" s="207"/>
      <c r="R480" s="203"/>
      <c r="S480" s="204"/>
      <c r="T480" s="203"/>
      <c r="U480" s="204"/>
      <c r="V480" s="203"/>
      <c r="W480" s="204"/>
      <c r="X480" s="203"/>
      <c r="Y480" s="204"/>
      <c r="Z480" s="203"/>
      <c r="AA480" s="206"/>
      <c r="AB480" s="69" t="str">
        <f>IF(DV458&lt;&gt;"",IF(DV458="W",IF(SUM(IF(R479&gt;R477,1,0),IF(T479&gt;T477,1,0),IF(V479&gt;V477,1,0),IF(X479&gt;X477,1,0),IF(Z479&gt;Z477,1,0))&lt;&gt;3,"E",""),""),"")</f>
        <v/>
      </c>
      <c r="AC480" s="194"/>
      <c r="AD480" s="195"/>
      <c r="AE480" s="207"/>
      <c r="AF480" s="203"/>
      <c r="AG480" s="204"/>
      <c r="AH480" s="203"/>
      <c r="AI480" s="204"/>
      <c r="AJ480" s="203"/>
      <c r="AK480" s="204"/>
      <c r="AL480" s="203"/>
      <c r="AM480" s="204"/>
      <c r="AN480" s="203"/>
      <c r="AO480" s="206"/>
      <c r="AP480" s="69" t="str">
        <f>IF(FL458&lt;&gt;"",IF(FL458="W",IF(SUM(IF(AF479&gt;AF477,1,0),IF(AH479&gt;AH477,1,0),IF(AJ479&gt;AJ477,1,0),IF(AL479&gt;AL477,1,0),IF(AN479&gt;AN477,1,0))&lt;&gt;3,"E",""),""),"")</f>
        <v/>
      </c>
      <c r="AQ480" s="126"/>
      <c r="AR480" s="126"/>
      <c r="AS480" s="126"/>
      <c r="AT480" s="126"/>
      <c r="AU480" s="126"/>
      <c r="AV480" s="126"/>
      <c r="AW480" s="126"/>
      <c r="AX480" s="126"/>
      <c r="AY480" s="126"/>
      <c r="AZ480" s="126"/>
      <c r="BA480" s="126"/>
      <c r="BB480" s="126"/>
      <c r="BC480" s="126"/>
      <c r="BV480" s="169" t="str">
        <f>IF(CF476&lt;&gt;"",IF(AND(AND(BV476&gt;-1,BV478&gt;-1),OR(BV476&gt;10,BV478&gt;10),ABS(BV476-BV478)&gt;1,IF(OR(BV476&gt;11,BV478&gt;11),ABS(BV476-BV478)=2,TRUE),BV476=INT(BV476),BV478=INT(BV478)),"","Error"),"")</f>
        <v/>
      </c>
      <c r="BW480" s="169"/>
      <c r="BX480" s="169" t="str">
        <f>IF(CF476&lt;&gt;"",IF(AND(AND(BX476&gt;-1,BX478&gt;-1),OR(BX476&gt;10,BX478&gt;10),ABS(BX476-BX478)&gt;1,IF(OR(BX476&gt;11,BX478&gt;11),ABS(BX476-BX478)=2,TRUE),BX476=INT(BX476),BX478=INT(BX478)),"","Error"),"")</f>
        <v/>
      </c>
      <c r="BY480" s="169"/>
      <c r="BZ480" s="169" t="str">
        <f>IF(CF476&lt;&gt;"",IF(AND(AND(BZ476&gt;-1,BZ478&gt;-1),OR(BZ476&gt;10,BZ478&gt;10),ABS(BZ476-BZ478)&gt;1,IF(OR(BZ476&gt;11,BZ478&gt;11),ABS(BZ476-BZ478)=2,TRUE),BZ476=INT(BZ476),BZ478=INT(BZ478)),"","Error"),"")</f>
        <v/>
      </c>
      <c r="CA480" s="169"/>
      <c r="CB480" s="169" t="str">
        <f>IF(AND(CF476&lt;&gt;"",CB476&lt;&gt;""),IF(AND(AND(CB476&gt;-1,CB478&gt;-1),OR(CB476&gt;10,CB478&gt;10),ABS(CB476-CB478)&gt;1,IF(OR(CB476&gt;11,CB478&gt;11),ABS(CB476-CB478)=2,TRUE),CB476=INT(CB476),CB478=INT(CB478)),"","Error"),"")</f>
        <v/>
      </c>
      <c r="CC480" s="169"/>
      <c r="CD480" s="169" t="str">
        <f>IF(AND(CF476&lt;&gt;"",CD476&lt;&gt;""),IF(AND(AND(CD476&gt;-1,CD478&gt;-1),OR(CD476&gt;10,CD478&gt;10),ABS(CD476-CD478)&gt;1,IF(OR(CD476&gt;11,CD478&gt;11),ABS(CD476-CD478)=2,TRUE),CD476=INT(CD476),CD478=INT(CD478)),"","Error"),"")</f>
        <v/>
      </c>
      <c r="CE480" s="169"/>
      <c r="CG480" s="126"/>
      <c r="CH480" s="126"/>
      <c r="CI480" s="126"/>
      <c r="CJ480" s="126"/>
      <c r="CK480" s="126"/>
      <c r="CL480" s="126"/>
      <c r="CM480" s="126"/>
      <c r="CN480" s="126"/>
      <c r="CO480" s="126"/>
      <c r="CP480" s="126"/>
      <c r="CQ480" s="126"/>
      <c r="CR480" s="126"/>
      <c r="CS480" s="126"/>
      <c r="DL480" s="169" t="str">
        <f>IF(DV476&lt;&gt;"",IF(AND(AND(DL476&gt;-1,DL478&gt;-1),OR(DL476&gt;10,DL478&gt;10),ABS(DL476-DL478)&gt;1,IF(OR(DL476&gt;11,DL478&gt;11),ABS(DL476-DL478)=2,TRUE),DL476=INT(DL476),DL478=INT(DL478)),"","Error"),"")</f>
        <v/>
      </c>
      <c r="DM480" s="169"/>
      <c r="DN480" s="169" t="str">
        <f>IF(DV476&lt;&gt;"",IF(AND(AND(DN476&gt;-1,DN478&gt;-1),OR(DN476&gt;10,DN478&gt;10),ABS(DN476-DN478)&gt;1,IF(OR(DN476&gt;11,DN478&gt;11),ABS(DN476-DN478)=2,TRUE),DN476=INT(DN476),DN478=INT(DN478)),"","Error"),"")</f>
        <v/>
      </c>
      <c r="DO480" s="169"/>
      <c r="DP480" s="169" t="str">
        <f>IF(DV476&lt;&gt;"",IF(AND(AND(DP476&gt;-1,DP478&gt;-1),OR(DP476&gt;10,DP478&gt;10),ABS(DP476-DP478)&gt;1,IF(OR(DP476&gt;11,DP478&gt;11),ABS(DP476-DP478)=2,TRUE),DP476=INT(DP476),DP478=INT(DP478)),"","Error"),"")</f>
        <v/>
      </c>
      <c r="DQ480" s="169"/>
      <c r="DR480" s="169" t="str">
        <f>IF(AND(DV476&lt;&gt;"",DR476&lt;&gt;""),IF(AND(AND(DR476&gt;-1,DR478&gt;-1),OR(DR476&gt;10,DR478&gt;10),ABS(DR476-DR478)&gt;1,IF(OR(DR476&gt;11,DR478&gt;11),ABS(DR476-DR478)=2,TRUE),DR476=INT(DR476),DR478=INT(DR478)),"","Error"),"")</f>
        <v/>
      </c>
      <c r="DS480" s="169"/>
      <c r="DT480" s="169" t="str">
        <f>IF(AND(DV476&lt;&gt;"",DT476&lt;&gt;""),IF(AND(AND(DT476&gt;-1,DT478&gt;-1),OR(DT476&gt;10,DT478&gt;10),ABS(DT476-DT478)&gt;1,IF(OR(DT476&gt;11,DT478&gt;11),ABS(DT476-DT478)=2,TRUE),DT476=INT(DT476),DT478=INT(DT478)),"","Error"),"")</f>
        <v/>
      </c>
      <c r="DU480" s="169"/>
      <c r="DV480" s="3"/>
      <c r="DW480" s="126"/>
      <c r="DX480" s="126"/>
      <c r="DY480" s="126"/>
      <c r="DZ480" s="126"/>
      <c r="EA480" s="126"/>
      <c r="EB480" s="126"/>
      <c r="EC480" s="126"/>
      <c r="ED480" s="126"/>
      <c r="EE480" s="126"/>
      <c r="EF480" s="126"/>
      <c r="EG480" s="126"/>
      <c r="EH480" s="126"/>
      <c r="EI480" s="126"/>
      <c r="FB480" s="169" t="str">
        <f>IF(FL476&lt;&gt;"",IF(AND(AND(FB476&gt;-1,FB478&gt;-1),OR(FB476&gt;10,FB478&gt;10),ABS(FB476-FB478)&gt;1,IF(OR(FB476&gt;11,FB478&gt;11),ABS(FB476-FB478)=2,TRUE),FB476=INT(FB476),FB478=INT(FB478)),"","Error"),"")</f>
        <v/>
      </c>
      <c r="FC480" s="169"/>
      <c r="FD480" s="169" t="str">
        <f>IF(FL476&lt;&gt;"",IF(AND(AND(FD476&gt;-1,FD478&gt;-1),OR(FD476&gt;10,FD478&gt;10),ABS(FD476-FD478)&gt;1,IF(OR(FD476&gt;11,FD478&gt;11),ABS(FD476-FD478)=2,TRUE),FD476=INT(FD476),FD478=INT(FD478)),"","Error"),"")</f>
        <v/>
      </c>
      <c r="FE480" s="169"/>
      <c r="FF480" s="169" t="str">
        <f>IF(FL476&lt;&gt;"",IF(AND(AND(FF476&gt;-1,FF478&gt;-1),OR(FF476&gt;10,FF478&gt;10),ABS(FF476-FF478)&gt;1,IF(OR(FF476&gt;11,FF478&gt;11),ABS(FF476-FF478)=2,TRUE),FF476=INT(FF476),FF478=INT(FF478)),"","Error"),"")</f>
        <v/>
      </c>
      <c r="FG480" s="169"/>
      <c r="FH480" s="169" t="str">
        <f>IF(AND(FL476&lt;&gt;"",FH476&lt;&gt;""),IF(AND(AND(FH476&gt;-1,FH478&gt;-1),OR(FH476&gt;10,FH478&gt;10),ABS(FH476-FH478)&gt;1,IF(OR(FH476&gt;11,FH478&gt;11),ABS(FH476-FH478)=2,TRUE),FH476=INT(FH476),FH478=INT(FH478)),"","Error"),"")</f>
        <v/>
      </c>
      <c r="FI480" s="169"/>
      <c r="FJ480" s="169" t="str">
        <f>IF(AND(FL476&lt;&gt;"",FJ476&lt;&gt;""),IF(AND(AND(FJ476&gt;-1,FJ478&gt;-1),OR(FJ476&gt;10,FJ478&gt;10),ABS(FJ476-FJ478)&gt;1,IF(OR(FJ476&gt;11,FJ478&gt;11),ABS(FJ476-FJ478)=2,TRUE),FJ476=INT(FJ476),FJ478=INT(FJ478)),"","Error"),"")</f>
        <v/>
      </c>
      <c r="FK480" s="169"/>
      <c r="FL480" s="3"/>
      <c r="FM480" s="3"/>
      <c r="FN480" s="3"/>
    </row>
    <row r="481" spans="1:170" ht="11.25" customHeight="1">
      <c r="A481" s="170">
        <v>2</v>
      </c>
      <c r="B481" s="191"/>
      <c r="C481" s="183" t="str">
        <f>IF($D458="1P","C","C")</f>
        <v>C</v>
      </c>
      <c r="D481" s="197"/>
      <c r="E481" s="198"/>
      <c r="F481" s="197"/>
      <c r="G481" s="198"/>
      <c r="H481" s="197"/>
      <c r="I481" s="198"/>
      <c r="J481" s="197"/>
      <c r="K481" s="198"/>
      <c r="L481" s="197"/>
      <c r="M481" s="208"/>
      <c r="N481" s="69" t="str">
        <f>IF(CF466&lt;&gt;"",IF(CF466="W",IF(SUM(IF(D481&gt;D483,1,0),IF(F481&gt;F483,1,0),IF(H481&gt;H483,1,0),IF(J481&gt;J483,1,0),IF(L481&gt;L483,1,0))&lt;&gt;3,"E",""),""),"")</f>
        <v/>
      </c>
      <c r="O481" s="170">
        <v>9</v>
      </c>
      <c r="P481" s="191"/>
      <c r="Q481" s="183" t="str">
        <f>IF($D458="1P","B","C")</f>
        <v>C</v>
      </c>
      <c r="R481" s="197"/>
      <c r="S481" s="198"/>
      <c r="T481" s="197"/>
      <c r="U481" s="198"/>
      <c r="V481" s="197"/>
      <c r="W481" s="198"/>
      <c r="X481" s="197"/>
      <c r="Y481" s="198"/>
      <c r="Z481" s="197"/>
      <c r="AA481" s="208"/>
      <c r="AB481" s="69" t="str">
        <f>IF(DV466&lt;&gt;"",IF(DV466="W",IF(SUM(IF(R481&gt;R483,1,0),IF(T481&gt;T483,1,0),IF(V481&gt;V483,1,0),IF(X481&gt;X483,1,0),IF(Z481&gt;Z483,1,0))&lt;&gt;3,"E",""),""),"")</f>
        <v/>
      </c>
      <c r="AC481" s="170">
        <v>16</v>
      </c>
      <c r="AD481" s="191"/>
      <c r="AE481" s="183" t="str">
        <f>IF($D458="1P","A","A")</f>
        <v>A</v>
      </c>
      <c r="AF481" s="197"/>
      <c r="AG481" s="198"/>
      <c r="AH481" s="197"/>
      <c r="AI481" s="198"/>
      <c r="AJ481" s="197"/>
      <c r="AK481" s="198"/>
      <c r="AL481" s="197"/>
      <c r="AM481" s="198"/>
      <c r="AN481" s="197"/>
      <c r="AO481" s="208"/>
      <c r="AP481" s="69" t="str">
        <f>IF(FL466&lt;&gt;"",IF(FL466="W",IF(SUM(IF(AF481&gt;AF483,1,0),IF(AH481&gt;AH483,1,0),IF(AJ481&gt;AJ483,1,0),IF(AL481&gt;AL483,1,0),IF(AN481&gt;AN483,1,0))&lt;&gt;3,"E",""),""),"")</f>
        <v/>
      </c>
      <c r="AQ481" s="126"/>
      <c r="AR481" s="126"/>
      <c r="AS481" s="126"/>
      <c r="AT481" s="126"/>
      <c r="AU481" s="126"/>
      <c r="AV481" s="126"/>
      <c r="AW481" s="126"/>
      <c r="AX481" s="126"/>
      <c r="AY481" s="126"/>
      <c r="AZ481" s="126"/>
      <c r="BA481" s="126"/>
      <c r="BB481" s="126"/>
      <c r="BC481" s="126"/>
      <c r="CG481" s="126"/>
      <c r="CH481" s="126"/>
      <c r="CI481" s="126"/>
      <c r="CJ481" s="126"/>
      <c r="CK481" s="126"/>
      <c r="CL481" s="126"/>
      <c r="CM481" s="126"/>
      <c r="CN481" s="126"/>
      <c r="CO481" s="126"/>
      <c r="CP481" s="126"/>
      <c r="CQ481" s="126"/>
      <c r="CR481" s="126"/>
      <c r="CS481" s="126"/>
      <c r="DV481" s="3"/>
      <c r="DW481" s="126"/>
      <c r="DX481" s="126"/>
      <c r="DY481" s="126"/>
      <c r="DZ481" s="126"/>
      <c r="EA481" s="126"/>
      <c r="EB481" s="126"/>
      <c r="EC481" s="126"/>
      <c r="ED481" s="126"/>
      <c r="EE481" s="126"/>
      <c r="EF481" s="126"/>
      <c r="EG481" s="126"/>
      <c r="EH481" s="126"/>
      <c r="EI481" s="126"/>
      <c r="FL481" s="3"/>
      <c r="FM481" s="3"/>
      <c r="FN481" s="3"/>
    </row>
    <row r="482" spans="1:170" ht="11.25" customHeight="1">
      <c r="A482" s="192"/>
      <c r="B482" s="193"/>
      <c r="C482" s="196"/>
      <c r="D482" s="199"/>
      <c r="E482" s="200"/>
      <c r="F482" s="199"/>
      <c r="G482" s="200"/>
      <c r="H482" s="199"/>
      <c r="I482" s="200"/>
      <c r="J482" s="199"/>
      <c r="K482" s="200"/>
      <c r="L482" s="199"/>
      <c r="M482" s="209"/>
      <c r="N482" s="69" t="str">
        <f>IF(CF466&lt;&gt;"",IF(ISERROR(AND(BV470="",BX470="",BZ470="",CB470="",CD470="")),"E",IF(AND(BV470="",BX470="",BZ470="",CB470="",CD470=""),"","E")),"")</f>
        <v/>
      </c>
      <c r="O482" s="192"/>
      <c r="P482" s="193"/>
      <c r="Q482" s="196"/>
      <c r="R482" s="199"/>
      <c r="S482" s="200"/>
      <c r="T482" s="199"/>
      <c r="U482" s="200"/>
      <c r="V482" s="199"/>
      <c r="W482" s="200"/>
      <c r="X482" s="199"/>
      <c r="Y482" s="200"/>
      <c r="Z482" s="199"/>
      <c r="AA482" s="209"/>
      <c r="AB482" s="69" t="str">
        <f>IF(DV466&lt;&gt;"",IF(ISERROR(AND(DL470="",DN470="",DP470="",DQ470="",DT470="")),"E",IF(AND(DL470="",DN470="",DP470="",DR470="",DT470=""),"","E")),"")</f>
        <v/>
      </c>
      <c r="AC482" s="192"/>
      <c r="AD482" s="193"/>
      <c r="AE482" s="196"/>
      <c r="AF482" s="199"/>
      <c r="AG482" s="200"/>
      <c r="AH482" s="199"/>
      <c r="AI482" s="200"/>
      <c r="AJ482" s="199"/>
      <c r="AK482" s="200"/>
      <c r="AL482" s="199"/>
      <c r="AM482" s="200"/>
      <c r="AN482" s="199"/>
      <c r="AO482" s="209"/>
      <c r="AP482" s="69" t="str">
        <f>IF(FL466&lt;&gt;"",IF(ISERROR(AND(FB470="",FD470="",FF470="",FH470="",FJ470="")),"E",IF(AND(FB470="",FD470="",FF470="",FH470="",FJ470=""),"","E")),"")</f>
        <v/>
      </c>
      <c r="AQ482" s="127"/>
      <c r="AR482" s="127"/>
      <c r="AS482" s="127"/>
      <c r="AT482" s="127"/>
      <c r="AU482" s="127"/>
      <c r="AV482" s="127"/>
      <c r="AW482" s="127"/>
      <c r="AX482" s="127"/>
      <c r="AY482" s="127"/>
      <c r="AZ482" s="127"/>
      <c r="BA482" s="127"/>
      <c r="BB482" s="127"/>
      <c r="BC482" s="127"/>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3"/>
      <c r="CG482" s="127"/>
      <c r="CH482" s="127"/>
      <c r="CI482" s="127"/>
      <c r="CJ482" s="127"/>
      <c r="CK482" s="127"/>
      <c r="CL482" s="127"/>
      <c r="CM482" s="127"/>
      <c r="CN482" s="127"/>
      <c r="CO482" s="127"/>
      <c r="CP482" s="127"/>
      <c r="CQ482" s="127"/>
      <c r="CR482" s="127"/>
      <c r="CS482" s="127"/>
      <c r="CT482" s="40"/>
      <c r="CU482" s="40"/>
      <c r="CV482" s="40"/>
      <c r="CW482" s="40"/>
      <c r="CX482" s="40"/>
      <c r="CY482" s="40"/>
      <c r="CZ482" s="40"/>
      <c r="DA482" s="40"/>
      <c r="DB482" s="40"/>
      <c r="DC482" s="40"/>
      <c r="DD482" s="40"/>
      <c r="DE482" s="40"/>
      <c r="DF482" s="40"/>
      <c r="DG482" s="40"/>
      <c r="DH482" s="40"/>
      <c r="DI482" s="40"/>
      <c r="DJ482" s="40"/>
      <c r="DK482" s="40"/>
      <c r="DL482" s="40"/>
      <c r="DM482" s="40"/>
      <c r="DN482" s="40"/>
      <c r="DO482" s="40"/>
      <c r="DP482" s="40"/>
      <c r="DQ482" s="40"/>
      <c r="DR482" s="40"/>
      <c r="DS482" s="40"/>
      <c r="DT482" s="40"/>
      <c r="DU482" s="40"/>
      <c r="DV482" s="3"/>
      <c r="DW482" s="127"/>
      <c r="DX482" s="127"/>
      <c r="DY482" s="127"/>
      <c r="DZ482" s="127"/>
      <c r="EA482" s="127"/>
      <c r="EB482" s="127"/>
      <c r="EC482" s="127"/>
      <c r="ED482" s="127"/>
      <c r="EE482" s="127"/>
      <c r="EF482" s="127"/>
      <c r="EG482" s="127"/>
      <c r="EH482" s="127"/>
      <c r="EI482" s="127"/>
      <c r="EJ482" s="40"/>
      <c r="EK482" s="40"/>
      <c r="EL482" s="40"/>
      <c r="EM482" s="40"/>
      <c r="EN482" s="40"/>
      <c r="EO482" s="40"/>
      <c r="EP482" s="40"/>
      <c r="EQ482" s="40"/>
      <c r="ER482" s="40"/>
      <c r="ES482" s="40"/>
      <c r="ET482" s="40"/>
      <c r="EU482" s="40"/>
      <c r="EV482" s="40"/>
      <c r="EW482" s="40"/>
      <c r="EX482" s="40"/>
      <c r="EY482" s="40"/>
      <c r="EZ482" s="40"/>
      <c r="FA482" s="40"/>
      <c r="FB482" s="40"/>
      <c r="FC482" s="40"/>
      <c r="FD482" s="40"/>
      <c r="FE482" s="40"/>
      <c r="FF482" s="40"/>
      <c r="FG482" s="40"/>
      <c r="FH482" s="40"/>
      <c r="FI482" s="40"/>
      <c r="FJ482" s="40"/>
      <c r="FK482" s="40"/>
      <c r="FL482" s="3"/>
      <c r="FM482" s="3"/>
      <c r="FN482" s="3"/>
    </row>
    <row r="483" spans="1:170" ht="11.25" customHeight="1">
      <c r="A483" s="192"/>
      <c r="B483" s="193"/>
      <c r="C483" s="175" t="str">
        <f>IF($D458="1P","F","F")</f>
        <v>F</v>
      </c>
      <c r="D483" s="201"/>
      <c r="E483" s="202"/>
      <c r="F483" s="201"/>
      <c r="G483" s="202"/>
      <c r="H483" s="201"/>
      <c r="I483" s="202"/>
      <c r="J483" s="201"/>
      <c r="K483" s="202"/>
      <c r="L483" s="201"/>
      <c r="M483" s="205"/>
      <c r="N483" s="69" t="str">
        <f>IF(CF466&lt;&gt;"",IF(ISERROR(AND(BV470="",BX470="",BZ470="",CB470="",CD470="")),"E",IF(AND(BV470="",BX470="",BZ470="",CB470="",CD470=""),"","E")),"")</f>
        <v/>
      </c>
      <c r="O483" s="192"/>
      <c r="P483" s="193"/>
      <c r="Q483" s="175" t="str">
        <f>IF($D458="1P","C","G")</f>
        <v>G</v>
      </c>
      <c r="R483" s="201"/>
      <c r="S483" s="202"/>
      <c r="T483" s="201"/>
      <c r="U483" s="202"/>
      <c r="V483" s="201"/>
      <c r="W483" s="202"/>
      <c r="X483" s="201"/>
      <c r="Y483" s="202"/>
      <c r="Z483" s="201"/>
      <c r="AA483" s="205"/>
      <c r="AB483" s="69" t="str">
        <f>IF(DV466&lt;&gt;"",IF(ISERROR(AND(DL470="",DN470="",DP470="",DQ470="",DT470="")),"E",IF(AND(DL470="",DN470="",DP470="",DR470="",DT470=""),"","E")),"")</f>
        <v/>
      </c>
      <c r="AC483" s="192"/>
      <c r="AD483" s="193"/>
      <c r="AE483" s="175" t="str">
        <f>IF($D458="1P","C","B")</f>
        <v>B</v>
      </c>
      <c r="AF483" s="201"/>
      <c r="AG483" s="202"/>
      <c r="AH483" s="201"/>
      <c r="AI483" s="202"/>
      <c r="AJ483" s="201"/>
      <c r="AK483" s="202"/>
      <c r="AL483" s="201"/>
      <c r="AM483" s="202"/>
      <c r="AN483" s="201"/>
      <c r="AO483" s="205"/>
      <c r="AP483" s="69" t="str">
        <f>IF(FL466&lt;&gt;"",IF(ISERROR(AND(FB470="",FD470="",FF470="",FH470="",FJ470="")),"E",IF(AND(FB470="",FD470="",FF470="",FH470="",FJ470=""),"","E")),"")</f>
        <v/>
      </c>
      <c r="AQ483" s="128"/>
      <c r="AR483" s="128"/>
      <c r="AS483" s="128"/>
      <c r="AT483" s="128"/>
      <c r="AU483" s="128"/>
      <c r="AV483" s="128"/>
      <c r="AW483" s="128"/>
      <c r="AX483" s="128"/>
      <c r="AY483" s="128"/>
      <c r="AZ483" s="128"/>
      <c r="BA483" s="128"/>
      <c r="BB483" s="128"/>
      <c r="BC483" s="128"/>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3"/>
      <c r="CG483" s="128"/>
      <c r="CH483" s="128"/>
      <c r="CI483" s="128"/>
      <c r="CJ483" s="128"/>
      <c r="CK483" s="128"/>
      <c r="CL483" s="128"/>
      <c r="CM483" s="128"/>
      <c r="CN483" s="128"/>
      <c r="CO483" s="128"/>
      <c r="CP483" s="128"/>
      <c r="CQ483" s="128"/>
      <c r="CR483" s="128"/>
      <c r="CS483" s="128"/>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3"/>
      <c r="DW483" s="128"/>
      <c r="DX483" s="128"/>
      <c r="DY483" s="128"/>
      <c r="DZ483" s="128"/>
      <c r="EA483" s="128"/>
      <c r="EB483" s="128"/>
      <c r="EC483" s="128"/>
      <c r="ED483" s="128"/>
      <c r="EE483" s="128"/>
      <c r="EF483" s="128"/>
      <c r="EG483" s="128"/>
      <c r="EH483" s="128"/>
      <c r="EI483" s="128"/>
      <c r="EJ483" s="41"/>
      <c r="EK483" s="41"/>
      <c r="EL483" s="41"/>
      <c r="EM483" s="41"/>
      <c r="EN483" s="41"/>
      <c r="EO483" s="41"/>
      <c r="EP483" s="41"/>
      <c r="EQ483" s="41"/>
      <c r="ER483" s="41"/>
      <c r="ES483" s="41"/>
      <c r="ET483" s="41"/>
      <c r="EU483" s="41"/>
      <c r="EV483" s="41"/>
      <c r="EW483" s="41"/>
      <c r="EX483" s="41"/>
      <c r="EY483" s="41"/>
      <c r="EZ483" s="41"/>
      <c r="FA483" s="41"/>
      <c r="FB483" s="41"/>
      <c r="FC483" s="41"/>
      <c r="FD483" s="41"/>
      <c r="FE483" s="41"/>
      <c r="FF483" s="41"/>
      <c r="FG483" s="41"/>
      <c r="FH483" s="41"/>
      <c r="FI483" s="41"/>
      <c r="FJ483" s="41"/>
      <c r="FK483" s="41"/>
      <c r="FL483" s="3"/>
      <c r="FM483" s="3"/>
      <c r="FN483" s="3"/>
    </row>
    <row r="484" spans="1:170" ht="11.25" customHeight="1" thickBot="1">
      <c r="A484" s="194"/>
      <c r="B484" s="195"/>
      <c r="C484" s="207"/>
      <c r="D484" s="203"/>
      <c r="E484" s="204"/>
      <c r="F484" s="203"/>
      <c r="G484" s="204"/>
      <c r="H484" s="203"/>
      <c r="I484" s="204"/>
      <c r="J484" s="203"/>
      <c r="K484" s="204"/>
      <c r="L484" s="203"/>
      <c r="M484" s="206"/>
      <c r="N484" s="69" t="str">
        <f>IF(CF468&lt;&gt;"",IF(CF468="W",IF(SUM(IF(D483&gt;D481,1,0),IF(F483&gt;F481,1,0),IF(H483&gt;H481,1,0),IF(J483&gt;J481,1,0),IF(L483&gt;L481,1,0))&lt;&gt;3,"E",""),""),"")</f>
        <v/>
      </c>
      <c r="O484" s="194"/>
      <c r="P484" s="195"/>
      <c r="Q484" s="207"/>
      <c r="R484" s="203"/>
      <c r="S484" s="204"/>
      <c r="T484" s="203"/>
      <c r="U484" s="204"/>
      <c r="V484" s="203"/>
      <c r="W484" s="204"/>
      <c r="X484" s="203"/>
      <c r="Y484" s="204"/>
      <c r="Z484" s="203"/>
      <c r="AA484" s="206"/>
      <c r="AB484" s="69" t="str">
        <f>IF(DV468&lt;&gt;"",IF(DV468="W",IF(SUM(IF(R483&gt;R481,1,0),IF(T483&gt;T481,1,0),IF(V483&gt;V481,1,0),IF(X483&gt;X481,1,0),IF(Z483&gt;Z481,1,0))&lt;&gt;3,"E",""),""),"")</f>
        <v/>
      </c>
      <c r="AC484" s="194"/>
      <c r="AD484" s="195"/>
      <c r="AE484" s="207"/>
      <c r="AF484" s="203"/>
      <c r="AG484" s="204"/>
      <c r="AH484" s="203"/>
      <c r="AI484" s="204"/>
      <c r="AJ484" s="203"/>
      <c r="AK484" s="204"/>
      <c r="AL484" s="203"/>
      <c r="AM484" s="204"/>
      <c r="AN484" s="203"/>
      <c r="AO484" s="206"/>
      <c r="AP484" s="69" t="str">
        <f>IF(FL468&lt;&gt;"",IF(FL468="W",IF(SUM(IF(AF483&gt;AF481,1,0),IF(AH483&gt;AH481,1,0),IF(AJ483&gt;AJ481,1,0),IF(AL483&gt;AL481,1,0),IF(AN483&gt;AN481,1,0))&lt;&gt;3,"E",""),""),"")</f>
        <v/>
      </c>
      <c r="AQ484" s="126"/>
      <c r="AR484" s="126"/>
      <c r="AS484" s="126"/>
      <c r="AT484" s="126"/>
      <c r="AU484" s="126"/>
      <c r="AV484" s="126"/>
      <c r="AW484" s="126"/>
      <c r="AX484" s="126"/>
      <c r="AY484" s="126"/>
      <c r="AZ484" s="126"/>
      <c r="BA484" s="126"/>
      <c r="BB484" s="126"/>
      <c r="BC484" s="126"/>
      <c r="CF484" s="3"/>
      <c r="CG484" s="126"/>
      <c r="CH484" s="126"/>
      <c r="CI484" s="126"/>
      <c r="CJ484" s="126"/>
      <c r="CK484" s="126"/>
      <c r="CL484" s="126"/>
      <c r="CM484" s="126"/>
      <c r="CN484" s="126"/>
      <c r="CO484" s="126"/>
      <c r="CP484" s="126"/>
      <c r="CQ484" s="126"/>
      <c r="CR484" s="126"/>
      <c r="CS484" s="126"/>
      <c r="DV484" s="3"/>
      <c r="DW484" s="126"/>
      <c r="DX484" s="126"/>
      <c r="DY484" s="126"/>
      <c r="DZ484" s="126"/>
      <c r="EA484" s="126"/>
      <c r="EB484" s="126"/>
      <c r="EC484" s="126"/>
      <c r="ED484" s="126"/>
      <c r="EE484" s="126"/>
      <c r="EF484" s="126"/>
      <c r="EG484" s="126"/>
      <c r="EH484" s="126"/>
      <c r="EI484" s="126"/>
      <c r="FL484" s="3"/>
      <c r="FM484" s="3"/>
      <c r="FN484" s="3"/>
    </row>
    <row r="485" spans="1:170" ht="11.25" customHeight="1" thickBot="1">
      <c r="A485" s="170">
        <v>3</v>
      </c>
      <c r="B485" s="191"/>
      <c r="C485" s="183" t="str">
        <f>IF($D458="1P","D","D")</f>
        <v>D</v>
      </c>
      <c r="D485" s="197"/>
      <c r="E485" s="198"/>
      <c r="F485" s="197"/>
      <c r="G485" s="198"/>
      <c r="H485" s="197"/>
      <c r="I485" s="198"/>
      <c r="J485" s="197"/>
      <c r="K485" s="198"/>
      <c r="L485" s="197"/>
      <c r="M485" s="208"/>
      <c r="N485" s="69" t="str">
        <f>IF(CF476&lt;&gt;"",IF(CF476="W",IF(SUM(IF(D485&gt;D487,1,0),IF(F485&gt;F487,1,0),IF(H485&gt;H487,1,0),IF(J485&gt;J487,1,0),IF(L485&gt;L487,1,0))&lt;&gt;3,"E",""),""),"")</f>
        <v/>
      </c>
      <c r="O485" s="170">
        <v>10</v>
      </c>
      <c r="P485" s="191"/>
      <c r="Q485" s="183" t="str">
        <f>IF($D458="1P","A","A")</f>
        <v>A</v>
      </c>
      <c r="R485" s="197"/>
      <c r="S485" s="198"/>
      <c r="T485" s="197"/>
      <c r="U485" s="198"/>
      <c r="V485" s="197"/>
      <c r="W485" s="198"/>
      <c r="X485" s="197"/>
      <c r="Y485" s="198"/>
      <c r="Z485" s="197"/>
      <c r="AA485" s="208"/>
      <c r="AB485" s="69" t="str">
        <f>IF(DV476&lt;&gt;"",IF(DV476="W",IF(SUM(IF(R485&gt;R487,1,0),IF(T485&gt;T487,1,0),IF(V485&gt;V487,1,0),IF(X485&gt;X487,1,0),IF(Z485&gt;Z487,1,0))&lt;&gt;3,"E",""),""),"")</f>
        <v/>
      </c>
      <c r="AC485" s="170">
        <v>17</v>
      </c>
      <c r="AD485" s="191"/>
      <c r="AE485" s="183" t="str">
        <f>IF($D458="1P","B","D")</f>
        <v>D</v>
      </c>
      <c r="AF485" s="197"/>
      <c r="AG485" s="198"/>
      <c r="AH485" s="197"/>
      <c r="AI485" s="198"/>
      <c r="AJ485" s="197"/>
      <c r="AK485" s="198"/>
      <c r="AL485" s="197"/>
      <c r="AM485" s="198"/>
      <c r="AN485" s="197"/>
      <c r="AO485" s="208"/>
      <c r="AP485" s="69" t="str">
        <f>IF(FL476&lt;&gt;"",IF(FL476="W",IF(SUM(IF(AF485&gt;AF487,1,0),IF(AH485&gt;AH487,1,0),IF(AJ485&gt;AJ487,1,0),IF(AL485&gt;AL487,1,0),IF(AN485&gt;AN487,1,0))&lt;&gt;3,"E",""),""),"")</f>
        <v/>
      </c>
      <c r="AQ485" s="127"/>
      <c r="AR485" s="127"/>
      <c r="AS485" s="127"/>
      <c r="AT485" s="127"/>
      <c r="AU485" s="127"/>
      <c r="AV485" s="127"/>
      <c r="AW485" s="127"/>
      <c r="AX485" s="127"/>
      <c r="AY485" s="127"/>
      <c r="AZ485" s="127"/>
      <c r="BA485" s="127"/>
      <c r="BB485" s="127"/>
      <c r="BC485" s="127"/>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3"/>
      <c r="CG485" s="127"/>
      <c r="CH485" s="127"/>
      <c r="CI485" s="127"/>
      <c r="CJ485" s="127"/>
      <c r="CK485" s="127"/>
      <c r="CL485" s="127"/>
      <c r="CM485" s="127"/>
      <c r="CN485" s="127"/>
      <c r="CO485" s="127"/>
      <c r="CP485" s="127"/>
      <c r="CQ485" s="127"/>
      <c r="CR485" s="127"/>
      <c r="CS485" s="127"/>
      <c r="CT485" s="40"/>
      <c r="CU485" s="40"/>
      <c r="CV485" s="40"/>
      <c r="CW485" s="40"/>
      <c r="CX485" s="40"/>
      <c r="CY485" s="40"/>
      <c r="CZ485" s="40"/>
      <c r="DA485" s="40"/>
      <c r="DB485" s="40"/>
      <c r="DC485" s="40"/>
      <c r="DD485" s="40"/>
      <c r="DE485" s="40"/>
      <c r="DF485" s="40"/>
      <c r="DG485" s="40"/>
      <c r="DH485" s="40"/>
      <c r="DI485" s="40"/>
      <c r="DJ485" s="40"/>
      <c r="DK485" s="40"/>
      <c r="DL485" s="40"/>
      <c r="DM485" s="40"/>
      <c r="DN485" s="40"/>
      <c r="DO485" s="40"/>
      <c r="DP485" s="40"/>
      <c r="DQ485" s="40"/>
      <c r="DR485" s="40"/>
      <c r="DS485" s="40"/>
      <c r="DT485" s="40"/>
      <c r="DU485" s="40"/>
      <c r="DV485" s="3"/>
      <c r="DW485" s="127"/>
      <c r="DX485" s="127"/>
      <c r="DY485" s="127"/>
      <c r="DZ485" s="127"/>
      <c r="EA485" s="127"/>
      <c r="EB485" s="127"/>
      <c r="EC485" s="127"/>
      <c r="ED485" s="127"/>
      <c r="EE485" s="127"/>
      <c r="EF485" s="127"/>
      <c r="EG485" s="127"/>
      <c r="EH485" s="127"/>
      <c r="EI485" s="127"/>
      <c r="EJ485" s="40"/>
      <c r="EK485" s="40"/>
      <c r="EL485" s="40"/>
      <c r="EM485" s="40"/>
      <c r="EN485" s="40"/>
      <c r="EO485" s="40"/>
      <c r="EP485" s="40"/>
      <c r="EQ485" s="40"/>
      <c r="ER485" s="40"/>
      <c r="ES485" s="40"/>
      <c r="ET485" s="40"/>
      <c r="EU485" s="40"/>
      <c r="EV485" s="40"/>
      <c r="EW485" s="40"/>
      <c r="EX485" s="40"/>
      <c r="EY485" s="40"/>
      <c r="EZ485" s="40"/>
      <c r="FA485" s="40"/>
      <c r="FB485" s="40"/>
      <c r="FC485" s="40"/>
      <c r="FD485" s="40"/>
      <c r="FE485" s="40"/>
      <c r="FF485" s="40"/>
      <c r="FG485" s="40"/>
      <c r="FH485" s="40"/>
      <c r="FI485" s="40"/>
      <c r="FJ485" s="40"/>
      <c r="FK485" s="40"/>
      <c r="FL485" s="3"/>
      <c r="FM485" s="3"/>
      <c r="FN485" s="3"/>
    </row>
    <row r="486" spans="1:170" ht="11.25" customHeight="1">
      <c r="A486" s="192"/>
      <c r="B486" s="193"/>
      <c r="C486" s="196"/>
      <c r="D486" s="199"/>
      <c r="E486" s="200"/>
      <c r="F486" s="199"/>
      <c r="G486" s="200"/>
      <c r="H486" s="199"/>
      <c r="I486" s="200"/>
      <c r="J486" s="199"/>
      <c r="K486" s="200"/>
      <c r="L486" s="199"/>
      <c r="M486" s="209"/>
      <c r="N486" s="69" t="str">
        <f>IF(CF476&lt;&gt;"",IF(ISERROR(AND(BV480="",BX480="",BZ480="",CB480="",CD480="")),"E",IF(AND(BV480="",BX480="",BZ480="",CB480="",CD480=""),"","E")),"")</f>
        <v/>
      </c>
      <c r="O486" s="192"/>
      <c r="P486" s="193"/>
      <c r="Q486" s="196"/>
      <c r="R486" s="199"/>
      <c r="S486" s="200"/>
      <c r="T486" s="199"/>
      <c r="U486" s="200"/>
      <c r="V486" s="199"/>
      <c r="W486" s="200"/>
      <c r="X486" s="199"/>
      <c r="Y486" s="200"/>
      <c r="Z486" s="199"/>
      <c r="AA486" s="209"/>
      <c r="AB486" s="69" t="str">
        <f>IF(DV476&lt;&gt;"",IF(ISERROR(AND(DL480="",DN480="",DP480="",DQ480="",DT480="")),"E",IF(AND(DL480="",DN480="",DP480="",DR480="",DT480=""),"","E")),"")</f>
        <v/>
      </c>
      <c r="AC486" s="192"/>
      <c r="AD486" s="193"/>
      <c r="AE486" s="196"/>
      <c r="AF486" s="199"/>
      <c r="AG486" s="200"/>
      <c r="AH486" s="199"/>
      <c r="AI486" s="200"/>
      <c r="AJ486" s="199"/>
      <c r="AK486" s="200"/>
      <c r="AL486" s="199"/>
      <c r="AM486" s="200"/>
      <c r="AN486" s="199"/>
      <c r="AO486" s="209"/>
      <c r="AP486" s="69" t="str">
        <f>IF(FL476&lt;&gt;"",IF(ISERROR(AND(FB480="",FD480="",FF480="",FH480="",FJ480="")),"E",IF(AND(FB480="",FD480="",FF480="",FH480="",FJ480=""),"","E")),"")</f>
        <v/>
      </c>
      <c r="AQ486" s="154" t="str">
        <f>CONCATENATE($A460," ",$D460,","," ",$F458)</f>
        <v>Group: 8, Men's Singles</v>
      </c>
      <c r="AR486" s="155"/>
      <c r="AS486" s="155"/>
      <c r="AT486" s="155"/>
      <c r="AU486" s="155"/>
      <c r="AV486" s="155"/>
      <c r="AW486" s="155"/>
      <c r="AX486" s="155"/>
      <c r="AY486" s="155"/>
      <c r="AZ486" s="155"/>
      <c r="BA486" s="155"/>
      <c r="BB486" s="155"/>
      <c r="BC486" s="156"/>
      <c r="BD486" s="163">
        <f>A489</f>
        <v>4</v>
      </c>
      <c r="BE486" s="164"/>
      <c r="BF486" s="183" t="str">
        <f>C489</f>
        <v>A</v>
      </c>
      <c r="BG486" s="185" t="str">
        <f>IF(VLOOKUP($BF486,$A462:$C474,3,FALSE)=0,"",CONCATENATE(VLOOKUP(VLOOKUP($BF486,$A462:$C474,3,FALSE),Players!$C:$G,4,FALSE)," ",VLOOKUP($BF486,$A462:$C474,3,FALSE)," ",IF(ISERROR(VLOOKUP(VLOOKUP($BF486,$A462:$C474,3,FALSE),Players!$C:$G,5,FALSE)),"()",CONCATENATE("(",VLOOKUP(VLOOKUP($BF486,$A462:$C474,3,FALSE),Players!$C:$G,5,FALSE),")"))))</f>
        <v/>
      </c>
      <c r="BH486" s="186"/>
      <c r="BI486" s="186"/>
      <c r="BJ486" s="186"/>
      <c r="BK486" s="186"/>
      <c r="BL486" s="186"/>
      <c r="BM486" s="186"/>
      <c r="BN486" s="186"/>
      <c r="BO486" s="186"/>
      <c r="BP486" s="186"/>
      <c r="BQ486" s="186"/>
      <c r="BR486" s="186"/>
      <c r="BS486" s="186"/>
      <c r="BT486" s="186"/>
      <c r="BU486" s="187"/>
      <c r="BV486" s="170" t="str">
        <f>IF(D489&lt;&gt;"",D489,"")</f>
        <v/>
      </c>
      <c r="BW486" s="171"/>
      <c r="BX486" s="335" t="str">
        <f>IF(F489&lt;&gt;"",F489,"")</f>
        <v/>
      </c>
      <c r="BY486" s="171"/>
      <c r="BZ486" s="335" t="str">
        <f>IF(H489&lt;&gt;"",H489,"")</f>
        <v/>
      </c>
      <c r="CA486" s="171"/>
      <c r="CB486" s="335" t="str">
        <f>IF(J489&lt;&gt;"",J489,"")</f>
        <v/>
      </c>
      <c r="CC486" s="171"/>
      <c r="CD486" s="335" t="str">
        <f>IF(L489&lt;&gt;"",L489,"")</f>
        <v/>
      </c>
      <c r="CE486" s="337"/>
      <c r="CF486" s="174" t="str">
        <f>IF($CD486=$CD488,IF($CB486=$CB488,IF($BZ486&lt;&gt;"",IF($BZ486&gt;$BZ488,"W","L"),""),IF($CB486&gt;$CB488,"W","L")),IF($CD486&gt;$CD488,"W","L"))</f>
        <v/>
      </c>
      <c r="CG486" s="154" t="str">
        <f>CONCATENATE($A460," ",$D460,","," ",$F458)</f>
        <v>Group: 8, Men's Singles</v>
      </c>
      <c r="CH486" s="155"/>
      <c r="CI486" s="155"/>
      <c r="CJ486" s="155"/>
      <c r="CK486" s="155"/>
      <c r="CL486" s="155"/>
      <c r="CM486" s="155"/>
      <c r="CN486" s="155"/>
      <c r="CO486" s="155"/>
      <c r="CP486" s="155"/>
      <c r="CQ486" s="155"/>
      <c r="CR486" s="155"/>
      <c r="CS486" s="156"/>
      <c r="CT486" s="163">
        <f>O489</f>
        <v>11</v>
      </c>
      <c r="CU486" s="164"/>
      <c r="CV486" s="183" t="str">
        <f>Q489</f>
        <v>C</v>
      </c>
      <c r="CW486" s="185" t="str">
        <f>IF(VLOOKUP($CV486,$A462:$C474,3,FALSE)=0,"",CONCATENATE(VLOOKUP(VLOOKUP($CV486,$A462:$C474,3,FALSE),Players!$C:$G,4,FALSE)," ",VLOOKUP($CV486,$A462:$C474,3,FALSE)," ",IF(ISERROR(VLOOKUP(VLOOKUP($CV486,$A462:$C474,3,FALSE),Players!$C:$G,5,FALSE)),"()",CONCATENATE("(",VLOOKUP(VLOOKUP($CV486,$A462:$C474,3,FALSE),Players!$C:$G,5,FALSE),")"))))</f>
        <v/>
      </c>
      <c r="CX486" s="186"/>
      <c r="CY486" s="186"/>
      <c r="CZ486" s="186"/>
      <c r="DA486" s="186"/>
      <c r="DB486" s="186"/>
      <c r="DC486" s="186"/>
      <c r="DD486" s="186"/>
      <c r="DE486" s="186"/>
      <c r="DF486" s="186"/>
      <c r="DG486" s="186"/>
      <c r="DH486" s="186"/>
      <c r="DI486" s="186"/>
      <c r="DJ486" s="186"/>
      <c r="DK486" s="187"/>
      <c r="DL486" s="170" t="str">
        <f>IF(R489&lt;&gt;"",R489,"")</f>
        <v/>
      </c>
      <c r="DM486" s="171"/>
      <c r="DN486" s="335" t="str">
        <f>IF(T489&lt;&gt;"",T489,"")</f>
        <v/>
      </c>
      <c r="DO486" s="171"/>
      <c r="DP486" s="335" t="str">
        <f>IF(V489&lt;&gt;"",V489,"")</f>
        <v/>
      </c>
      <c r="DQ486" s="171"/>
      <c r="DR486" s="335" t="str">
        <f>IF(X489&lt;&gt;"",X489,"")</f>
        <v/>
      </c>
      <c r="DS486" s="171"/>
      <c r="DT486" s="335" t="str">
        <f>IF(Z489&lt;&gt;"",Z489,"")</f>
        <v/>
      </c>
      <c r="DU486" s="337"/>
      <c r="DV486" s="174" t="str">
        <f>IF($DT486=$DT488,IF($DR486=$DR488,IF($DP486&lt;&gt;"",IF($DP486&gt;$DP488,"W","L"),""),IF($DR486&gt;$DR488,"W","L")),IF($DT486&gt;$DT488,"W","L"))</f>
        <v/>
      </c>
      <c r="DW486" s="154" t="str">
        <f>CONCATENATE($A460," ",$D460,","," ",$F458)</f>
        <v>Group: 8, Men's Singles</v>
      </c>
      <c r="DX486" s="155"/>
      <c r="DY486" s="155"/>
      <c r="DZ486" s="155"/>
      <c r="EA486" s="155"/>
      <c r="EB486" s="155"/>
      <c r="EC486" s="155"/>
      <c r="ED486" s="155"/>
      <c r="EE486" s="155"/>
      <c r="EF486" s="155"/>
      <c r="EG486" s="155"/>
      <c r="EH486" s="155"/>
      <c r="EI486" s="156"/>
      <c r="EJ486" s="163">
        <f>AC489</f>
        <v>18</v>
      </c>
      <c r="EK486" s="164"/>
      <c r="EL486" s="183" t="str">
        <f>AE489</f>
        <v>E</v>
      </c>
      <c r="EM486" s="185" t="str">
        <f>IF(VLOOKUP($EL486,$A462:$C474,3,FALSE)=0,"",CONCATENATE(VLOOKUP(VLOOKUP($EL486,$A462:$C474,3,FALSE),Players!$C:$G,4,FALSE)," ",VLOOKUP($EL486,$A462:$C474,3,FALSE)," ",IF(ISERROR(VLOOKUP(VLOOKUP($EL486,$A462:$C474,3,FALSE),Players!$C:$G,5,FALSE)),"()",CONCATENATE("(",VLOOKUP(VLOOKUP($EL486,$A462:$C474,3,FALSE),Players!$C:$G,5,FALSE),")"))))</f>
        <v/>
      </c>
      <c r="EN486" s="186"/>
      <c r="EO486" s="186"/>
      <c r="EP486" s="186"/>
      <c r="EQ486" s="186"/>
      <c r="ER486" s="186"/>
      <c r="ES486" s="186"/>
      <c r="ET486" s="186"/>
      <c r="EU486" s="186"/>
      <c r="EV486" s="186"/>
      <c r="EW486" s="186"/>
      <c r="EX486" s="186"/>
      <c r="EY486" s="186"/>
      <c r="EZ486" s="186"/>
      <c r="FA486" s="187"/>
      <c r="FB486" s="170" t="str">
        <f>IF(AF489&lt;&gt;"",AF489,"")</f>
        <v/>
      </c>
      <c r="FC486" s="171"/>
      <c r="FD486" s="335" t="str">
        <f>IF(AH489&lt;&gt;"",AH489,"")</f>
        <v/>
      </c>
      <c r="FE486" s="171"/>
      <c r="FF486" s="335" t="str">
        <f>IF(AJ489&lt;&gt;"",AJ489,"")</f>
        <v/>
      </c>
      <c r="FG486" s="171"/>
      <c r="FH486" s="335" t="str">
        <f>IF(AL489&lt;&gt;"",AL489,"")</f>
        <v/>
      </c>
      <c r="FI486" s="171"/>
      <c r="FJ486" s="335" t="str">
        <f>IF(AN489&lt;&gt;"",AN489,"")</f>
        <v/>
      </c>
      <c r="FK486" s="337"/>
      <c r="FL486" s="174" t="str">
        <f>IF($FJ486=$FJ488,IF($FH486=$FH488,IF($FF486&lt;&gt;"",IF($FF486&gt;$FF488,"W","L"),""),IF($FH486&gt;$FH488,"W","L")),IF($FJ486&gt;$FJ488,"W","L"))</f>
        <v/>
      </c>
      <c r="FM486" s="3"/>
      <c r="FN486" s="3"/>
    </row>
    <row r="487" spans="1:170" ht="11.25" customHeight="1">
      <c r="A487" s="192"/>
      <c r="B487" s="193"/>
      <c r="C487" s="175" t="str">
        <f>IF($D458="1P","E","E")</f>
        <v>E</v>
      </c>
      <c r="D487" s="201"/>
      <c r="E487" s="202"/>
      <c r="F487" s="201"/>
      <c r="G487" s="202"/>
      <c r="H487" s="201"/>
      <c r="I487" s="202"/>
      <c r="J487" s="201"/>
      <c r="K487" s="202"/>
      <c r="L487" s="201"/>
      <c r="M487" s="205"/>
      <c r="N487" s="69" t="str">
        <f>IF(CF476&lt;&gt;"",IF(ISERROR(AND(BV480="",BX480="",BZ480="",CB480="",CD480="")),"E",IF(AND(BV480="",BX480="",BZ480="",CB480="",CD480=""),"","E")),"")</f>
        <v/>
      </c>
      <c r="O487" s="192"/>
      <c r="P487" s="193"/>
      <c r="Q487" s="175" t="str">
        <f>IF($D458="1P","E","D")</f>
        <v>D</v>
      </c>
      <c r="R487" s="201"/>
      <c r="S487" s="202"/>
      <c r="T487" s="201"/>
      <c r="U487" s="202"/>
      <c r="V487" s="201"/>
      <c r="W487" s="202"/>
      <c r="X487" s="201"/>
      <c r="Y487" s="202"/>
      <c r="Z487" s="201"/>
      <c r="AA487" s="205"/>
      <c r="AB487" s="69" t="str">
        <f>IF(DV476&lt;&gt;"",IF(ISERROR(AND(DL480="",DN480="",DP480="",DQ480="",DT480="")),"E",IF(AND(DL480="",DN480="",DP480="",DR480="",DT480=""),"","E")),"")</f>
        <v/>
      </c>
      <c r="AC487" s="192"/>
      <c r="AD487" s="193"/>
      <c r="AE487" s="175" t="str">
        <f>IF($D458="1P","D","G")</f>
        <v>G</v>
      </c>
      <c r="AF487" s="201"/>
      <c r="AG487" s="202"/>
      <c r="AH487" s="201"/>
      <c r="AI487" s="202"/>
      <c r="AJ487" s="201"/>
      <c r="AK487" s="202"/>
      <c r="AL487" s="201"/>
      <c r="AM487" s="202"/>
      <c r="AN487" s="201"/>
      <c r="AO487" s="205"/>
      <c r="AP487" s="69" t="str">
        <f>IF(FL476&lt;&gt;"",IF(ISERROR(AND(FB480="",FD480="",FF480="",FH480="",FJ480="")),"E",IF(AND(FB480="",FD480="",FF480="",FH480="",FJ480=""),"","E")),"")</f>
        <v/>
      </c>
      <c r="AQ487" s="157"/>
      <c r="AR487" s="158"/>
      <c r="AS487" s="158"/>
      <c r="AT487" s="158"/>
      <c r="AU487" s="158"/>
      <c r="AV487" s="158"/>
      <c r="AW487" s="158"/>
      <c r="AX487" s="158"/>
      <c r="AY487" s="158"/>
      <c r="AZ487" s="158"/>
      <c r="BA487" s="158"/>
      <c r="BB487" s="158"/>
      <c r="BC487" s="159"/>
      <c r="BD487" s="165"/>
      <c r="BE487" s="166"/>
      <c r="BF487" s="184"/>
      <c r="BG487" s="188"/>
      <c r="BH487" s="189"/>
      <c r="BI487" s="189"/>
      <c r="BJ487" s="189"/>
      <c r="BK487" s="189"/>
      <c r="BL487" s="189"/>
      <c r="BM487" s="189"/>
      <c r="BN487" s="189"/>
      <c r="BO487" s="189"/>
      <c r="BP487" s="189"/>
      <c r="BQ487" s="189"/>
      <c r="BR487" s="189"/>
      <c r="BS487" s="189"/>
      <c r="BT487" s="189"/>
      <c r="BU487" s="190"/>
      <c r="BV487" s="172"/>
      <c r="BW487" s="173"/>
      <c r="BX487" s="336"/>
      <c r="BY487" s="173"/>
      <c r="BZ487" s="336"/>
      <c r="CA487" s="173"/>
      <c r="CB487" s="336"/>
      <c r="CC487" s="173"/>
      <c r="CD487" s="336"/>
      <c r="CE487" s="338"/>
      <c r="CF487" s="174"/>
      <c r="CG487" s="157"/>
      <c r="CH487" s="158"/>
      <c r="CI487" s="158"/>
      <c r="CJ487" s="158"/>
      <c r="CK487" s="158"/>
      <c r="CL487" s="158"/>
      <c r="CM487" s="158"/>
      <c r="CN487" s="158"/>
      <c r="CO487" s="158"/>
      <c r="CP487" s="158"/>
      <c r="CQ487" s="158"/>
      <c r="CR487" s="158"/>
      <c r="CS487" s="159"/>
      <c r="CT487" s="165"/>
      <c r="CU487" s="166"/>
      <c r="CV487" s="184"/>
      <c r="CW487" s="188"/>
      <c r="CX487" s="189"/>
      <c r="CY487" s="189"/>
      <c r="CZ487" s="189"/>
      <c r="DA487" s="189"/>
      <c r="DB487" s="189"/>
      <c r="DC487" s="189"/>
      <c r="DD487" s="189"/>
      <c r="DE487" s="189"/>
      <c r="DF487" s="189"/>
      <c r="DG487" s="189"/>
      <c r="DH487" s="189"/>
      <c r="DI487" s="189"/>
      <c r="DJ487" s="189"/>
      <c r="DK487" s="190"/>
      <c r="DL487" s="172"/>
      <c r="DM487" s="173"/>
      <c r="DN487" s="336"/>
      <c r="DO487" s="173"/>
      <c r="DP487" s="336"/>
      <c r="DQ487" s="173"/>
      <c r="DR487" s="336"/>
      <c r="DS487" s="173"/>
      <c r="DT487" s="336"/>
      <c r="DU487" s="338"/>
      <c r="DV487" s="174"/>
      <c r="DW487" s="157"/>
      <c r="DX487" s="158"/>
      <c r="DY487" s="158"/>
      <c r="DZ487" s="158"/>
      <c r="EA487" s="158"/>
      <c r="EB487" s="158"/>
      <c r="EC487" s="158"/>
      <c r="ED487" s="158"/>
      <c r="EE487" s="158"/>
      <c r="EF487" s="158"/>
      <c r="EG487" s="158"/>
      <c r="EH487" s="158"/>
      <c r="EI487" s="159"/>
      <c r="EJ487" s="165"/>
      <c r="EK487" s="166"/>
      <c r="EL487" s="184"/>
      <c r="EM487" s="188"/>
      <c r="EN487" s="189"/>
      <c r="EO487" s="189"/>
      <c r="EP487" s="189"/>
      <c r="EQ487" s="189"/>
      <c r="ER487" s="189"/>
      <c r="ES487" s="189"/>
      <c r="ET487" s="189"/>
      <c r="EU487" s="189"/>
      <c r="EV487" s="189"/>
      <c r="EW487" s="189"/>
      <c r="EX487" s="189"/>
      <c r="EY487" s="189"/>
      <c r="EZ487" s="189"/>
      <c r="FA487" s="190"/>
      <c r="FB487" s="172"/>
      <c r="FC487" s="173"/>
      <c r="FD487" s="336"/>
      <c r="FE487" s="173"/>
      <c r="FF487" s="336"/>
      <c r="FG487" s="173"/>
      <c r="FH487" s="336"/>
      <c r="FI487" s="173"/>
      <c r="FJ487" s="336"/>
      <c r="FK487" s="338"/>
      <c r="FL487" s="174"/>
      <c r="FM487" s="3"/>
      <c r="FN487" s="3"/>
    </row>
    <row r="488" spans="1:170" ht="11.25" customHeight="1" thickBot="1">
      <c r="A488" s="194"/>
      <c r="B488" s="195"/>
      <c r="C488" s="207"/>
      <c r="D488" s="203"/>
      <c r="E488" s="204"/>
      <c r="F488" s="203"/>
      <c r="G488" s="204"/>
      <c r="H488" s="203"/>
      <c r="I488" s="204"/>
      <c r="J488" s="203"/>
      <c r="K488" s="204"/>
      <c r="L488" s="203"/>
      <c r="M488" s="206"/>
      <c r="N488" s="69" t="str">
        <f>IF(CF478&lt;&gt;"",IF(CF478="W",IF(SUM(IF(D487&gt;D485,1,0),IF(F487&gt;F485,1,0),IF(H487&gt;H485,1,0),IF(J487&gt;J485,1,0),IF(L487&gt;L485,1,0))&lt;&gt;3,"E",""),""),"")</f>
        <v/>
      </c>
      <c r="O488" s="194"/>
      <c r="P488" s="195"/>
      <c r="Q488" s="207"/>
      <c r="R488" s="203"/>
      <c r="S488" s="204"/>
      <c r="T488" s="203"/>
      <c r="U488" s="204"/>
      <c r="V488" s="203"/>
      <c r="W488" s="204"/>
      <c r="X488" s="203"/>
      <c r="Y488" s="204"/>
      <c r="Z488" s="203"/>
      <c r="AA488" s="206"/>
      <c r="AB488" s="69" t="str">
        <f>IF(DV478&lt;&gt;"",IF(DV478="W",IF(SUM(IF(R487&gt;R485,1,0),IF(T487&gt;T485,1,0),IF(V487&gt;V485,1,0),IF(X487&gt;X485,1,0),IF(Z487&gt;Z485,1,0))&lt;&gt;3,"E",""),""),"")</f>
        <v/>
      </c>
      <c r="AC488" s="194"/>
      <c r="AD488" s="195"/>
      <c r="AE488" s="207"/>
      <c r="AF488" s="203"/>
      <c r="AG488" s="204"/>
      <c r="AH488" s="203"/>
      <c r="AI488" s="204"/>
      <c r="AJ488" s="203"/>
      <c r="AK488" s="204"/>
      <c r="AL488" s="203"/>
      <c r="AM488" s="204"/>
      <c r="AN488" s="203"/>
      <c r="AO488" s="206"/>
      <c r="AP488" s="69" t="str">
        <f>IF(FL478&lt;&gt;"",IF(FL478="W",IF(SUM(IF(AF487&gt;AF485,1,0),IF(AH487&gt;AH485,1,0),IF(AJ487&gt;AJ485,1,0),IF(AL487&gt;AL485,1,0),IF(AN487&gt;AN485,1,0))&lt;&gt;3,"E",""),""),"")</f>
        <v/>
      </c>
      <c r="AQ488" s="157"/>
      <c r="AR488" s="158"/>
      <c r="AS488" s="158"/>
      <c r="AT488" s="158"/>
      <c r="AU488" s="158"/>
      <c r="AV488" s="158"/>
      <c r="AW488" s="158"/>
      <c r="AX488" s="158"/>
      <c r="AY488" s="158"/>
      <c r="AZ488" s="158"/>
      <c r="BA488" s="158"/>
      <c r="BB488" s="158"/>
      <c r="BC488" s="159"/>
      <c r="BD488" s="165"/>
      <c r="BE488" s="166"/>
      <c r="BF488" s="175" t="str">
        <f>C491</f>
        <v>G</v>
      </c>
      <c r="BG488" s="177" t="str">
        <f>IF(VLOOKUP($BF488,$A462:$C474,3,FALSE)=0,"",CONCATENATE(VLOOKUP(VLOOKUP($BF488,$A462:$C474,3,FALSE),Players!$C:$G,4,FALSE)," ",VLOOKUP($BF488,$A462:$C474,3,FALSE)," ",IF(ISERROR(VLOOKUP(VLOOKUP($BF488,$A462:$C474,3,FALSE),Players!$C:$G,5,FALSE)),"()",CONCATENATE("(",VLOOKUP(VLOOKUP($BF488,$A462:$C474,3,FALSE),Players!$C:$G,5,FALSE),")"))))</f>
        <v/>
      </c>
      <c r="BH488" s="178"/>
      <c r="BI488" s="178"/>
      <c r="BJ488" s="178"/>
      <c r="BK488" s="178"/>
      <c r="BL488" s="178"/>
      <c r="BM488" s="178"/>
      <c r="BN488" s="178"/>
      <c r="BO488" s="178"/>
      <c r="BP488" s="178"/>
      <c r="BQ488" s="178"/>
      <c r="BR488" s="178"/>
      <c r="BS488" s="178"/>
      <c r="BT488" s="178"/>
      <c r="BU488" s="179"/>
      <c r="BV488" s="150" t="str">
        <f>IF(D491&lt;&gt;"",D491,"")</f>
        <v/>
      </c>
      <c r="BW488" s="151"/>
      <c r="BX488" s="288" t="str">
        <f>IF(F491&lt;&gt;"",F491,"")</f>
        <v/>
      </c>
      <c r="BY488" s="151"/>
      <c r="BZ488" s="288" t="str">
        <f>IF(H491&lt;&gt;"",H491,"")</f>
        <v/>
      </c>
      <c r="CA488" s="151"/>
      <c r="CB488" s="288" t="str">
        <f>IF(J491&lt;&gt;"",J491,"")</f>
        <v/>
      </c>
      <c r="CC488" s="151"/>
      <c r="CD488" s="288" t="str">
        <f>IF(L491&lt;&gt;"",L491,"")</f>
        <v/>
      </c>
      <c r="CE488" s="332"/>
      <c r="CF488" s="174" t="str">
        <f>IF($CF486&lt;&gt;"",IF(CF486="W","L","W"),"")</f>
        <v/>
      </c>
      <c r="CG488" s="157"/>
      <c r="CH488" s="158"/>
      <c r="CI488" s="158"/>
      <c r="CJ488" s="158"/>
      <c r="CK488" s="158"/>
      <c r="CL488" s="158"/>
      <c r="CM488" s="158"/>
      <c r="CN488" s="158"/>
      <c r="CO488" s="158"/>
      <c r="CP488" s="158"/>
      <c r="CQ488" s="158"/>
      <c r="CR488" s="158"/>
      <c r="CS488" s="159"/>
      <c r="CT488" s="165"/>
      <c r="CU488" s="166"/>
      <c r="CV488" s="175" t="str">
        <f>Q491</f>
        <v>E</v>
      </c>
      <c r="CW488" s="177" t="str">
        <f>IF(VLOOKUP($CV488,$A462:$C474,3,FALSE)=0,"",CONCATENATE(VLOOKUP(VLOOKUP($CV488,$A462:$C474,3,FALSE),Players!$C:$G,4,FALSE)," ",VLOOKUP($CV488,$A462:$C474,3,FALSE)," ",IF(ISERROR(VLOOKUP(VLOOKUP($CV488,$A462:$C474,3,FALSE),Players!$C:$G,5,FALSE)),"()",CONCATENATE("(",VLOOKUP(VLOOKUP($CV488,$A462:$C474,3,FALSE),Players!$C:$G,5,FALSE),")"))))</f>
        <v/>
      </c>
      <c r="CX488" s="178"/>
      <c r="CY488" s="178"/>
      <c r="CZ488" s="178"/>
      <c r="DA488" s="178"/>
      <c r="DB488" s="178"/>
      <c r="DC488" s="178"/>
      <c r="DD488" s="178"/>
      <c r="DE488" s="178"/>
      <c r="DF488" s="178"/>
      <c r="DG488" s="178"/>
      <c r="DH488" s="178"/>
      <c r="DI488" s="178"/>
      <c r="DJ488" s="178"/>
      <c r="DK488" s="179"/>
      <c r="DL488" s="150" t="str">
        <f>IF(R491&lt;&gt;"",R491,"")</f>
        <v/>
      </c>
      <c r="DM488" s="151"/>
      <c r="DN488" s="288" t="str">
        <f>IF(T491&lt;&gt;"",T491,"")</f>
        <v/>
      </c>
      <c r="DO488" s="151"/>
      <c r="DP488" s="288" t="str">
        <f>IF(V491&lt;&gt;"",V491,"")</f>
        <v/>
      </c>
      <c r="DQ488" s="151"/>
      <c r="DR488" s="288" t="str">
        <f>IF(X491&lt;&gt;"",X491,"")</f>
        <v/>
      </c>
      <c r="DS488" s="151"/>
      <c r="DT488" s="288" t="str">
        <f>IF(Z491&lt;&gt;"",Z491,"")</f>
        <v/>
      </c>
      <c r="DU488" s="332"/>
      <c r="DV488" s="174" t="str">
        <f>IF($DV486&lt;&gt;"",IF(DV486="W","L","W"),"")</f>
        <v/>
      </c>
      <c r="DW488" s="157"/>
      <c r="DX488" s="158"/>
      <c r="DY488" s="158"/>
      <c r="DZ488" s="158"/>
      <c r="EA488" s="158"/>
      <c r="EB488" s="158"/>
      <c r="EC488" s="158"/>
      <c r="ED488" s="158"/>
      <c r="EE488" s="158"/>
      <c r="EF488" s="158"/>
      <c r="EG488" s="158"/>
      <c r="EH488" s="158"/>
      <c r="EI488" s="159"/>
      <c r="EJ488" s="165"/>
      <c r="EK488" s="166"/>
      <c r="EL488" s="175" t="str">
        <f>AE491</f>
        <v>F</v>
      </c>
      <c r="EM488" s="177" t="str">
        <f>IF(VLOOKUP($EL488,$A462:$C474,3,FALSE)=0,"",CONCATENATE(VLOOKUP(VLOOKUP($EL488,$A462:$C474,3,FALSE),Players!$C:$G,4,FALSE)," ",VLOOKUP($EL488,$A462:$C474,3,FALSE)," ",IF(ISERROR(VLOOKUP(VLOOKUP($EL488,$A462:$C474,3,FALSE),Players!$C:$G,5,FALSE)),"()",CONCATENATE("(",VLOOKUP(VLOOKUP($EL488,$A462:$C474,3,FALSE),Players!$C:$G,5,FALSE),")"))))</f>
        <v/>
      </c>
      <c r="EN488" s="178"/>
      <c r="EO488" s="178"/>
      <c r="EP488" s="178"/>
      <c r="EQ488" s="178"/>
      <c r="ER488" s="178"/>
      <c r="ES488" s="178"/>
      <c r="ET488" s="178"/>
      <c r="EU488" s="178"/>
      <c r="EV488" s="178"/>
      <c r="EW488" s="178"/>
      <c r="EX488" s="178"/>
      <c r="EY488" s="178"/>
      <c r="EZ488" s="178"/>
      <c r="FA488" s="179"/>
      <c r="FB488" s="150" t="str">
        <f>IF(AF491&lt;&gt;"",AF491,"")</f>
        <v/>
      </c>
      <c r="FC488" s="151"/>
      <c r="FD488" s="288" t="str">
        <f>IF(AH491&lt;&gt;"",AH491,"")</f>
        <v/>
      </c>
      <c r="FE488" s="151"/>
      <c r="FF488" s="288" t="str">
        <f>IF(AJ491&lt;&gt;"",AJ491,"")</f>
        <v/>
      </c>
      <c r="FG488" s="151"/>
      <c r="FH488" s="288" t="str">
        <f>IF(AL491&lt;&gt;"",AL491,"")</f>
        <v/>
      </c>
      <c r="FI488" s="151"/>
      <c r="FJ488" s="288" t="str">
        <f>IF(AN491&lt;&gt;"",AN491,"")</f>
        <v/>
      </c>
      <c r="FK488" s="332"/>
      <c r="FL488" s="174" t="str">
        <f>IF($FL486&lt;&gt;"",IF(FL486="W","L","W"),"")</f>
        <v/>
      </c>
      <c r="FM488" s="3"/>
      <c r="FN488" s="3"/>
    </row>
    <row r="489" spans="1:170" ht="11.25" customHeight="1" thickBot="1">
      <c r="A489" s="170">
        <v>4</v>
      </c>
      <c r="B489" s="191"/>
      <c r="C489" s="183" t="str">
        <f>IF($D458="1P","A","A")</f>
        <v>A</v>
      </c>
      <c r="D489" s="197"/>
      <c r="E489" s="198"/>
      <c r="F489" s="197"/>
      <c r="G489" s="198"/>
      <c r="H489" s="197"/>
      <c r="I489" s="198"/>
      <c r="J489" s="197"/>
      <c r="K489" s="198"/>
      <c r="L489" s="197"/>
      <c r="M489" s="208"/>
      <c r="N489" s="69" t="str">
        <f>IF(CF486&lt;&gt;"",IF(CF486="W",IF(SUM(IF(D489&gt;D491,1,0),IF(F489&gt;F491,1,0),IF(H489&gt;H491,1,0),IF(J489&gt;J491,1,0),IF(L489&gt;L491,1,0))&lt;&gt;3,"E",""),""),"")</f>
        <v/>
      </c>
      <c r="O489" s="170">
        <v>11</v>
      </c>
      <c r="P489" s="191"/>
      <c r="Q489" s="183" t="str">
        <f>IF($D458="1P","D","C")</f>
        <v>C</v>
      </c>
      <c r="R489" s="197"/>
      <c r="S489" s="198"/>
      <c r="T489" s="197"/>
      <c r="U489" s="198"/>
      <c r="V489" s="197"/>
      <c r="W489" s="198"/>
      <c r="X489" s="197"/>
      <c r="Y489" s="198"/>
      <c r="Z489" s="197"/>
      <c r="AA489" s="208"/>
      <c r="AB489" s="69" t="str">
        <f>IF(DV486&lt;&gt;"",IF(DV486="W",IF(SUM(IF(R489&gt;R491,1,0),IF(T489&gt;T491,1,0),IF(V489&gt;V491,1,0),IF(X489&gt;X491,1,0),IF(Z489&gt;Z491,1,0))&lt;&gt;3,"E",""),""),"")</f>
        <v/>
      </c>
      <c r="AC489" s="170">
        <v>18</v>
      </c>
      <c r="AD489" s="191"/>
      <c r="AE489" s="183" t="str">
        <f>IF($D458="1P","F","E")</f>
        <v>E</v>
      </c>
      <c r="AF489" s="197"/>
      <c r="AG489" s="198"/>
      <c r="AH489" s="197"/>
      <c r="AI489" s="198"/>
      <c r="AJ489" s="197"/>
      <c r="AK489" s="198"/>
      <c r="AL489" s="197"/>
      <c r="AM489" s="198"/>
      <c r="AN489" s="197"/>
      <c r="AO489" s="208"/>
      <c r="AP489" s="69" t="str">
        <f>IF(FL486&lt;&gt;"",IF(FL486="W",IF(SUM(IF(AF489&gt;AF491,1,0),IF(AH489&gt;AH491,1,0),IF(AJ489&gt;AJ491,1,0),IF(AL489&gt;AL491,1,0),IF(AN489&gt;AN491,1,0))&lt;&gt;3,"E",""),""),"")</f>
        <v/>
      </c>
      <c r="AQ489" s="160"/>
      <c r="AR489" s="161"/>
      <c r="AS489" s="161"/>
      <c r="AT489" s="161"/>
      <c r="AU489" s="161"/>
      <c r="AV489" s="161"/>
      <c r="AW489" s="161"/>
      <c r="AX489" s="161"/>
      <c r="AY489" s="161"/>
      <c r="AZ489" s="161"/>
      <c r="BA489" s="161"/>
      <c r="BB489" s="161"/>
      <c r="BC489" s="162"/>
      <c r="BD489" s="167"/>
      <c r="BE489" s="168"/>
      <c r="BF489" s="176"/>
      <c r="BG489" s="180"/>
      <c r="BH489" s="181"/>
      <c r="BI489" s="181"/>
      <c r="BJ489" s="181"/>
      <c r="BK489" s="181"/>
      <c r="BL489" s="181"/>
      <c r="BM489" s="181"/>
      <c r="BN489" s="181"/>
      <c r="BO489" s="181"/>
      <c r="BP489" s="181"/>
      <c r="BQ489" s="181"/>
      <c r="BR489" s="181"/>
      <c r="BS489" s="181"/>
      <c r="BT489" s="181"/>
      <c r="BU489" s="182"/>
      <c r="BV489" s="152"/>
      <c r="BW489" s="153"/>
      <c r="BX489" s="333"/>
      <c r="BY489" s="153"/>
      <c r="BZ489" s="333"/>
      <c r="CA489" s="153"/>
      <c r="CB489" s="333"/>
      <c r="CC489" s="153"/>
      <c r="CD489" s="333"/>
      <c r="CE489" s="334"/>
      <c r="CF489" s="174"/>
      <c r="CG489" s="160"/>
      <c r="CH489" s="161"/>
      <c r="CI489" s="161"/>
      <c r="CJ489" s="161"/>
      <c r="CK489" s="161"/>
      <c r="CL489" s="161"/>
      <c r="CM489" s="161"/>
      <c r="CN489" s="161"/>
      <c r="CO489" s="161"/>
      <c r="CP489" s="161"/>
      <c r="CQ489" s="161"/>
      <c r="CR489" s="161"/>
      <c r="CS489" s="162"/>
      <c r="CT489" s="167"/>
      <c r="CU489" s="168"/>
      <c r="CV489" s="176"/>
      <c r="CW489" s="180"/>
      <c r="CX489" s="181"/>
      <c r="CY489" s="181"/>
      <c r="CZ489" s="181"/>
      <c r="DA489" s="181"/>
      <c r="DB489" s="181"/>
      <c r="DC489" s="181"/>
      <c r="DD489" s="181"/>
      <c r="DE489" s="181"/>
      <c r="DF489" s="181"/>
      <c r="DG489" s="181"/>
      <c r="DH489" s="181"/>
      <c r="DI489" s="181"/>
      <c r="DJ489" s="181"/>
      <c r="DK489" s="182"/>
      <c r="DL489" s="152"/>
      <c r="DM489" s="153"/>
      <c r="DN489" s="333"/>
      <c r="DO489" s="153"/>
      <c r="DP489" s="333"/>
      <c r="DQ489" s="153"/>
      <c r="DR489" s="333"/>
      <c r="DS489" s="153"/>
      <c r="DT489" s="333"/>
      <c r="DU489" s="334"/>
      <c r="DV489" s="174"/>
      <c r="DW489" s="160"/>
      <c r="DX489" s="161"/>
      <c r="DY489" s="161"/>
      <c r="DZ489" s="161"/>
      <c r="EA489" s="161"/>
      <c r="EB489" s="161"/>
      <c r="EC489" s="161"/>
      <c r="ED489" s="161"/>
      <c r="EE489" s="161"/>
      <c r="EF489" s="161"/>
      <c r="EG489" s="161"/>
      <c r="EH489" s="161"/>
      <c r="EI489" s="162"/>
      <c r="EJ489" s="167"/>
      <c r="EK489" s="168"/>
      <c r="EL489" s="176"/>
      <c r="EM489" s="180"/>
      <c r="EN489" s="181"/>
      <c r="EO489" s="181"/>
      <c r="EP489" s="181"/>
      <c r="EQ489" s="181"/>
      <c r="ER489" s="181"/>
      <c r="ES489" s="181"/>
      <c r="ET489" s="181"/>
      <c r="EU489" s="181"/>
      <c r="EV489" s="181"/>
      <c r="EW489" s="181"/>
      <c r="EX489" s="181"/>
      <c r="EY489" s="181"/>
      <c r="EZ489" s="181"/>
      <c r="FA489" s="182"/>
      <c r="FB489" s="152"/>
      <c r="FC489" s="153"/>
      <c r="FD489" s="333"/>
      <c r="FE489" s="153"/>
      <c r="FF489" s="333"/>
      <c r="FG489" s="153"/>
      <c r="FH489" s="333"/>
      <c r="FI489" s="153"/>
      <c r="FJ489" s="333"/>
      <c r="FK489" s="334"/>
      <c r="FL489" s="174"/>
      <c r="FM489" s="3"/>
      <c r="FN489" s="3"/>
    </row>
    <row r="490" spans="1:170" ht="11.25" customHeight="1">
      <c r="A490" s="192"/>
      <c r="B490" s="193"/>
      <c r="C490" s="196"/>
      <c r="D490" s="199"/>
      <c r="E490" s="200"/>
      <c r="F490" s="199"/>
      <c r="G490" s="200"/>
      <c r="H490" s="199"/>
      <c r="I490" s="200"/>
      <c r="J490" s="199"/>
      <c r="K490" s="200"/>
      <c r="L490" s="199"/>
      <c r="M490" s="209"/>
      <c r="N490" s="69" t="str">
        <f>IF(CF486&lt;&gt;"",IF(ISERROR(AND(BV490="",BX490="",BZ490="",CB490="",CD490="")),"E",IF(AND(BV490="",BX490="",BZ490="",CB490="",CD490=""),"","E")),"")</f>
        <v/>
      </c>
      <c r="O490" s="192"/>
      <c r="P490" s="193"/>
      <c r="Q490" s="196"/>
      <c r="R490" s="199"/>
      <c r="S490" s="200"/>
      <c r="T490" s="199"/>
      <c r="U490" s="200"/>
      <c r="V490" s="199"/>
      <c r="W490" s="200"/>
      <c r="X490" s="199"/>
      <c r="Y490" s="200"/>
      <c r="Z490" s="199"/>
      <c r="AA490" s="209"/>
      <c r="AB490" s="69" t="str">
        <f>IF(DV486&lt;&gt;"",IF(ISERROR(AND(DL490="",DN490="",DP490="",DQ490="",DT490="")),"E",IF(AND(DL490="",DN490="",DP490="",DR490="",DT490=""),"","E")),"")</f>
        <v/>
      </c>
      <c r="AC490" s="192"/>
      <c r="AD490" s="193"/>
      <c r="AE490" s="196"/>
      <c r="AF490" s="199"/>
      <c r="AG490" s="200"/>
      <c r="AH490" s="199"/>
      <c r="AI490" s="200"/>
      <c r="AJ490" s="199"/>
      <c r="AK490" s="200"/>
      <c r="AL490" s="199"/>
      <c r="AM490" s="200"/>
      <c r="AN490" s="199"/>
      <c r="AO490" s="209"/>
      <c r="AP490" s="69" t="str">
        <f>IF(FL486&lt;&gt;"",IF(ISERROR(AND(FB490="",FD490="",FF490="",FH490="",FJ490="")),"E",IF(AND(FB490="",FD490="",FF490="",FH490="",FJ490=""),"","E")),"")</f>
        <v/>
      </c>
      <c r="AQ490" s="126"/>
      <c r="AR490" s="126"/>
      <c r="AS490" s="126"/>
      <c r="AT490" s="126"/>
      <c r="AU490" s="126"/>
      <c r="AV490" s="126"/>
      <c r="AW490" s="126"/>
      <c r="AX490" s="126"/>
      <c r="AY490" s="126"/>
      <c r="AZ490" s="126"/>
      <c r="BA490" s="126"/>
      <c r="BB490" s="126"/>
      <c r="BC490" s="126"/>
      <c r="BV490" s="169" t="str">
        <f>IF(CF486&lt;&gt;"",IF(AND(AND(BV486&gt;-1,BV488&gt;-1),OR(BV486&gt;10,BV488&gt;10),ABS(BV486-BV488)&gt;1,IF(OR(BV486&gt;11,BV488&gt;11),ABS(BV486-BV488)=2,TRUE),BV486=INT(BV486),BV488=INT(BV488)),"","Error"),"")</f>
        <v/>
      </c>
      <c r="BW490" s="169"/>
      <c r="BX490" s="169" t="str">
        <f>IF(CF486&lt;&gt;"",IF(AND(AND(BX486&gt;-1,BX488&gt;-1),OR(BX486&gt;10,BX488&gt;10),ABS(BX486-BX488)&gt;1,IF(OR(BX486&gt;11,BX488&gt;11),ABS(BX486-BX488)=2,TRUE),BX486=INT(BX486),BX488=INT(BX488)),"","Error"),"")</f>
        <v/>
      </c>
      <c r="BY490" s="169"/>
      <c r="BZ490" s="169" t="str">
        <f>IF(CF486&lt;&gt;"",IF(AND(AND(BZ486&gt;-1,BZ488&gt;-1),OR(BZ486&gt;10,BZ488&gt;10),ABS(BZ486-BZ488)&gt;1,IF(OR(BZ486&gt;11,BZ488&gt;11),ABS(BZ486-BZ488)=2,TRUE),BZ486=INT(BZ486),BZ488=INT(BZ488)),"","Error"),"")</f>
        <v/>
      </c>
      <c r="CA490" s="169"/>
      <c r="CB490" s="169" t="str">
        <f>IF(AND(CF486&lt;&gt;"",CB486&lt;&gt;""),IF(AND(AND(CB486&gt;-1,CB488&gt;-1),OR(CB486&gt;10,CB488&gt;10),ABS(CB486-CB488)&gt;1,IF(OR(CB486&gt;11,CB488&gt;11),ABS(CB486-CB488)=2,TRUE),CB486=INT(CB486),CB488=INT(CB488)),"","Error"),"")</f>
        <v/>
      </c>
      <c r="CC490" s="169"/>
      <c r="CD490" s="169" t="str">
        <f>IF(AND(CF486&lt;&gt;"",CD486&lt;&gt;""),IF(AND(AND(CD486&gt;-1,CD488&gt;-1),OR(CD486&gt;10,CD488&gt;10),ABS(CD486-CD488)&gt;1,IF(OR(CD486&gt;11,CD488&gt;11),ABS(CD486-CD488)=2,TRUE),CD486=INT(CD486),CD488=INT(CD488)),"","Error"),"")</f>
        <v/>
      </c>
      <c r="CE490" s="169"/>
      <c r="CF490" s="3"/>
      <c r="CG490" s="126"/>
      <c r="CH490" s="126"/>
      <c r="CI490" s="126"/>
      <c r="CJ490" s="126"/>
      <c r="CK490" s="126"/>
      <c r="CL490" s="126"/>
      <c r="CM490" s="126"/>
      <c r="CN490" s="126"/>
      <c r="CO490" s="126"/>
      <c r="CP490" s="126"/>
      <c r="CQ490" s="126"/>
      <c r="CR490" s="126"/>
      <c r="CS490" s="126"/>
      <c r="DL490" s="169" t="str">
        <f>IF(DV486&lt;&gt;"",IF(AND(AND(DL486&gt;-1,DL488&gt;-1),OR(DL486&gt;10,DL488&gt;10),ABS(DL486-DL488)&gt;1,IF(OR(DL486&gt;11,DL488&gt;11),ABS(DL486-DL488)=2,TRUE),DL486=INT(DL486),DL488=INT(DL488)),"","Error"),"")</f>
        <v/>
      </c>
      <c r="DM490" s="169"/>
      <c r="DN490" s="169" t="str">
        <f>IF(DV486&lt;&gt;"",IF(AND(AND(DN486&gt;-1,DN488&gt;-1),OR(DN486&gt;10,DN488&gt;10),ABS(DN486-DN488)&gt;1,IF(OR(DN486&gt;11,DN488&gt;11),ABS(DN486-DN488)=2,TRUE),DN486=INT(DN486),DN488=INT(DN488)),"","Error"),"")</f>
        <v/>
      </c>
      <c r="DO490" s="169"/>
      <c r="DP490" s="169" t="str">
        <f>IF(DV486&lt;&gt;"",IF(AND(AND(DP486&gt;-1,DP488&gt;-1),OR(DP486&gt;10,DP488&gt;10),ABS(DP486-DP488)&gt;1,IF(OR(DP486&gt;11,DP488&gt;11),ABS(DP486-DP488)=2,TRUE),DP486=INT(DP486),DP488=INT(DP488)),"","Error"),"")</f>
        <v/>
      </c>
      <c r="DQ490" s="169"/>
      <c r="DR490" s="169" t="str">
        <f>IF(AND(DV486&lt;&gt;"",DR486&lt;&gt;""),IF(AND(AND(DR486&gt;-1,DR488&gt;-1),OR(DR486&gt;10,DR488&gt;10),ABS(DR486-DR488)&gt;1,IF(OR(DR486&gt;11,DR488&gt;11),ABS(DR486-DR488)=2,TRUE),DR486=INT(DR486),DR488=INT(DR488)),"","Error"),"")</f>
        <v/>
      </c>
      <c r="DS490" s="169"/>
      <c r="DT490" s="169" t="str">
        <f>IF(AND(DV486&lt;&gt;"",DT486&lt;&gt;""),IF(AND(AND(DT486&gt;-1,DT488&gt;-1),OR(DT486&gt;10,DT488&gt;10),ABS(DT486-DT488)&gt;1,IF(OR(DT486&gt;11,DT488&gt;11),ABS(DT486-DT488)=2,TRUE),DT486=INT(DT486),DT488=INT(DT488)),"","Error"),"")</f>
        <v/>
      </c>
      <c r="DU490" s="169"/>
      <c r="DV490" s="3"/>
      <c r="DW490" s="126"/>
      <c r="DX490" s="126"/>
      <c r="DY490" s="126"/>
      <c r="DZ490" s="126"/>
      <c r="EA490" s="126"/>
      <c r="EB490" s="126"/>
      <c r="EC490" s="126"/>
      <c r="ED490" s="126"/>
      <c r="EE490" s="126"/>
      <c r="EF490" s="126"/>
      <c r="EG490" s="126"/>
      <c r="EH490" s="126"/>
      <c r="EI490" s="126"/>
      <c r="FB490" s="169" t="str">
        <f>IF(FL486&lt;&gt;"",IF(AND(AND(FB486&gt;-1,FB488&gt;-1),OR(FB486&gt;10,FB488&gt;10),ABS(FB486-FB488)&gt;1,IF(OR(FB486&gt;11,FB488&gt;11),ABS(FB486-FB488)=2,TRUE),FB486=INT(FB486),FB488=INT(FB488)),"","Error"),"")</f>
        <v/>
      </c>
      <c r="FC490" s="169"/>
      <c r="FD490" s="169" t="str">
        <f>IF(FL486&lt;&gt;"",IF(AND(AND(FD486&gt;-1,FD488&gt;-1),OR(FD486&gt;10,FD488&gt;10),ABS(FD486-FD488)&gt;1,IF(OR(FD486&gt;11,FD488&gt;11),ABS(FD486-FD488)=2,TRUE),FD486=INT(FD486),FD488=INT(FD488)),"","Error"),"")</f>
        <v/>
      </c>
      <c r="FE490" s="169"/>
      <c r="FF490" s="169" t="str">
        <f>IF(FL486&lt;&gt;"",IF(AND(AND(FF486&gt;-1,FF488&gt;-1),OR(FF486&gt;10,FF488&gt;10),ABS(FF486-FF488)&gt;1,IF(OR(FF486&gt;11,FF488&gt;11),ABS(FF486-FF488)=2,TRUE),FF486=INT(FF486),FF488=INT(FF488)),"","Error"),"")</f>
        <v/>
      </c>
      <c r="FG490" s="169"/>
      <c r="FH490" s="169" t="str">
        <f>IF(AND(FL486&lt;&gt;"",FH486&lt;&gt;""),IF(AND(AND(FH486&gt;-1,FH488&gt;-1),OR(FH486&gt;10,FH488&gt;10),ABS(FH486-FH488)&gt;1,IF(OR(FH486&gt;11,FH488&gt;11),ABS(FH486-FH488)=2,TRUE),FH486=INT(FH486),FH488=INT(FH488)),"","Error"),"")</f>
        <v/>
      </c>
      <c r="FI490" s="169"/>
      <c r="FJ490" s="169" t="str">
        <f>IF(AND(FL486&lt;&gt;"",FJ486&lt;&gt;""),IF(AND(AND(FJ486&gt;-1,FJ488&gt;-1),OR(FJ486&gt;10,FJ488&gt;10),ABS(FJ486-FJ488)&gt;1,IF(OR(FJ486&gt;11,FJ488&gt;11),ABS(FJ486-FJ488)=2,TRUE),FJ486=INT(FJ486),FJ488=INT(FJ488)),"","Error"),"")</f>
        <v/>
      </c>
      <c r="FK490" s="169"/>
      <c r="FL490" s="3"/>
      <c r="FM490" s="3"/>
      <c r="FN490" s="3"/>
    </row>
    <row r="491" spans="1:170" ht="11.25" customHeight="1">
      <c r="A491" s="192"/>
      <c r="B491" s="193"/>
      <c r="C491" s="175" t="str">
        <f>IF($D458="1P","G","G")</f>
        <v>G</v>
      </c>
      <c r="D491" s="201"/>
      <c r="E491" s="202"/>
      <c r="F491" s="201"/>
      <c r="G491" s="202"/>
      <c r="H491" s="201"/>
      <c r="I491" s="202"/>
      <c r="J491" s="201"/>
      <c r="K491" s="202"/>
      <c r="L491" s="201"/>
      <c r="M491" s="205"/>
      <c r="N491" s="69" t="str">
        <f>IF(CF486&lt;&gt;"",IF(ISERROR(AND(BV490="",BX490="",BZ490="",CB490="",CD490="")),"E",IF(AND(BV490="",BX490="",BZ490="",CB490="",CD490=""),"","E")),"")</f>
        <v/>
      </c>
      <c r="O491" s="192"/>
      <c r="P491" s="193"/>
      <c r="Q491" s="175" t="str">
        <f>IF($D458="1P","F","E")</f>
        <v>E</v>
      </c>
      <c r="R491" s="201"/>
      <c r="S491" s="202"/>
      <c r="T491" s="201"/>
      <c r="U491" s="202"/>
      <c r="V491" s="201"/>
      <c r="W491" s="202"/>
      <c r="X491" s="201"/>
      <c r="Y491" s="202"/>
      <c r="Z491" s="201"/>
      <c r="AA491" s="205"/>
      <c r="AB491" s="69" t="str">
        <f>IF(DV486&lt;&gt;"",IF(ISERROR(AND(DL490="",DN490="",DP490="",DQ490="",DT490="")),"E",IF(AND(DL490="",DN490="",DP490="",DR490="",DT490=""),"","E")),"")</f>
        <v/>
      </c>
      <c r="AC491" s="192"/>
      <c r="AD491" s="193"/>
      <c r="AE491" s="175" t="str">
        <f>IF($D458="1P","G","F")</f>
        <v>F</v>
      </c>
      <c r="AF491" s="201"/>
      <c r="AG491" s="202"/>
      <c r="AH491" s="201"/>
      <c r="AI491" s="202"/>
      <c r="AJ491" s="201"/>
      <c r="AK491" s="202"/>
      <c r="AL491" s="201"/>
      <c r="AM491" s="202"/>
      <c r="AN491" s="201"/>
      <c r="AO491" s="205"/>
      <c r="AP491" s="69" t="str">
        <f>IF(FL486&lt;&gt;"",IF(ISERROR(AND(FB490="",FD490="",FF490="",FH490="",FJ490="")),"E",IF(AND(FB490="",FD490="",FF490="",FH490="",FJ490=""),"","E")),"")</f>
        <v/>
      </c>
      <c r="AQ491" s="126"/>
      <c r="AR491" s="126"/>
      <c r="AS491" s="126"/>
      <c r="AT491" s="126"/>
      <c r="AU491" s="126"/>
      <c r="AV491" s="126"/>
      <c r="AW491" s="126"/>
      <c r="AX491" s="126"/>
      <c r="AY491" s="126"/>
      <c r="AZ491" s="126"/>
      <c r="BA491" s="126"/>
      <c r="BB491" s="126"/>
      <c r="BC491" s="126"/>
      <c r="CF491" s="3"/>
      <c r="CG491" s="126"/>
      <c r="CH491" s="126"/>
      <c r="CI491" s="126"/>
      <c r="CJ491" s="126"/>
      <c r="CK491" s="126"/>
      <c r="CL491" s="126"/>
      <c r="CM491" s="126"/>
      <c r="CN491" s="126"/>
      <c r="CO491" s="126"/>
      <c r="CP491" s="126"/>
      <c r="CQ491" s="126"/>
      <c r="CR491" s="126"/>
      <c r="CS491" s="126"/>
      <c r="DV491" s="3"/>
      <c r="DW491" s="126"/>
      <c r="DX491" s="126"/>
      <c r="DY491" s="126"/>
      <c r="DZ491" s="126"/>
      <c r="EA491" s="126"/>
      <c r="EB491" s="126"/>
      <c r="EC491" s="126"/>
      <c r="ED491" s="126"/>
      <c r="EE491" s="126"/>
      <c r="EF491" s="126"/>
      <c r="EG491" s="126"/>
      <c r="EH491" s="126"/>
      <c r="EI491" s="126"/>
      <c r="FL491" s="3"/>
      <c r="FM491" s="3"/>
      <c r="FN491" s="3"/>
    </row>
    <row r="492" spans="1:170" ht="11.25" customHeight="1" thickBot="1">
      <c r="A492" s="194"/>
      <c r="B492" s="195"/>
      <c r="C492" s="207"/>
      <c r="D492" s="203"/>
      <c r="E492" s="204"/>
      <c r="F492" s="203"/>
      <c r="G492" s="204"/>
      <c r="H492" s="203"/>
      <c r="I492" s="204"/>
      <c r="J492" s="203"/>
      <c r="K492" s="204"/>
      <c r="L492" s="203"/>
      <c r="M492" s="206"/>
      <c r="N492" s="69" t="str">
        <f>IF(CF488&lt;&gt;"",IF(CF488="W",IF(SUM(IF(D491&gt;D489,1,0),IF(F491&gt;F489,1,0),IF(H491&gt;H489,1,0),IF(J491&gt;J489,1,0),IF(L491&gt;L489,1,0))&lt;&gt;3,"E",""),""),"")</f>
        <v/>
      </c>
      <c r="O492" s="194"/>
      <c r="P492" s="195"/>
      <c r="Q492" s="207"/>
      <c r="R492" s="203"/>
      <c r="S492" s="204"/>
      <c r="T492" s="203"/>
      <c r="U492" s="204"/>
      <c r="V492" s="203"/>
      <c r="W492" s="204"/>
      <c r="X492" s="203"/>
      <c r="Y492" s="204"/>
      <c r="Z492" s="203"/>
      <c r="AA492" s="206"/>
      <c r="AB492" s="69" t="str">
        <f>IF(DV488&lt;&gt;"",IF(DV488="W",IF(SUM(IF(R491&gt;R489,1,0),IF(T491&gt;T489,1,0),IF(V491&gt;V489,1,0),IF(X491&gt;X489,1,0),IF(Z491&gt;Z489,1,0))&lt;&gt;3,"E",""),""),"")</f>
        <v/>
      </c>
      <c r="AC492" s="194"/>
      <c r="AD492" s="195"/>
      <c r="AE492" s="207"/>
      <c r="AF492" s="203"/>
      <c r="AG492" s="204"/>
      <c r="AH492" s="203"/>
      <c r="AI492" s="204"/>
      <c r="AJ492" s="203"/>
      <c r="AK492" s="204"/>
      <c r="AL492" s="203"/>
      <c r="AM492" s="204"/>
      <c r="AN492" s="203"/>
      <c r="AO492" s="206"/>
      <c r="AP492" s="69" t="str">
        <f>IF(FL488&lt;&gt;"",IF(FL488="W",IF(SUM(IF(AF491&gt;AF489,1,0),IF(AH491&gt;AH489,1,0),IF(AJ491&gt;AJ489,1,0),IF(AL491&gt;AL489,1,0),IF(AN491&gt;AN489,1,0))&lt;&gt;3,"E",""),""),"")</f>
        <v/>
      </c>
      <c r="AQ492" s="127"/>
      <c r="AR492" s="127"/>
      <c r="AS492" s="127"/>
      <c r="AT492" s="127"/>
      <c r="AU492" s="127"/>
      <c r="AV492" s="127"/>
      <c r="AW492" s="127"/>
      <c r="AX492" s="127"/>
      <c r="AY492" s="127"/>
      <c r="AZ492" s="127"/>
      <c r="BA492" s="127"/>
      <c r="BB492" s="127"/>
      <c r="BC492" s="127"/>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3"/>
      <c r="CG492" s="127"/>
      <c r="CH492" s="127"/>
      <c r="CI492" s="127"/>
      <c r="CJ492" s="127"/>
      <c r="CK492" s="127"/>
      <c r="CL492" s="127"/>
      <c r="CM492" s="127"/>
      <c r="CN492" s="127"/>
      <c r="CO492" s="127"/>
      <c r="CP492" s="127"/>
      <c r="CQ492" s="127"/>
      <c r="CR492" s="127"/>
      <c r="CS492" s="127"/>
      <c r="CT492" s="40"/>
      <c r="CU492" s="40"/>
      <c r="CV492" s="40"/>
      <c r="CW492" s="40"/>
      <c r="CX492" s="40"/>
      <c r="CY492" s="40"/>
      <c r="CZ492" s="40"/>
      <c r="DA492" s="40"/>
      <c r="DB492" s="40"/>
      <c r="DC492" s="40"/>
      <c r="DD492" s="40"/>
      <c r="DE492" s="40"/>
      <c r="DF492" s="40"/>
      <c r="DG492" s="40"/>
      <c r="DH492" s="40"/>
      <c r="DI492" s="40"/>
      <c r="DJ492" s="40"/>
      <c r="DK492" s="40"/>
      <c r="DL492" s="40"/>
      <c r="DM492" s="40"/>
      <c r="DN492" s="40"/>
      <c r="DO492" s="40"/>
      <c r="DP492" s="40"/>
      <c r="DQ492" s="40"/>
      <c r="DR492" s="40"/>
      <c r="DS492" s="40"/>
      <c r="DT492" s="40"/>
      <c r="DU492" s="40"/>
      <c r="DV492" s="3"/>
      <c r="DW492" s="127"/>
      <c r="DX492" s="127"/>
      <c r="DY492" s="127"/>
      <c r="DZ492" s="127"/>
      <c r="EA492" s="127"/>
      <c r="EB492" s="127"/>
      <c r="EC492" s="127"/>
      <c r="ED492" s="127"/>
      <c r="EE492" s="127"/>
      <c r="EF492" s="127"/>
      <c r="EG492" s="127"/>
      <c r="EH492" s="127"/>
      <c r="EI492" s="127"/>
      <c r="EJ492" s="40"/>
      <c r="EK492" s="40"/>
      <c r="EL492" s="40"/>
      <c r="EM492" s="40"/>
      <c r="EN492" s="40"/>
      <c r="EO492" s="40"/>
      <c r="EP492" s="40"/>
      <c r="EQ492" s="40"/>
      <c r="ER492" s="40"/>
      <c r="ES492" s="40"/>
      <c r="ET492" s="40"/>
      <c r="EU492" s="40"/>
      <c r="EV492" s="40"/>
      <c r="EW492" s="40"/>
      <c r="EX492" s="40"/>
      <c r="EY492" s="40"/>
      <c r="EZ492" s="40"/>
      <c r="FA492" s="40"/>
      <c r="FB492" s="40"/>
      <c r="FC492" s="40"/>
      <c r="FD492" s="40"/>
      <c r="FE492" s="40"/>
      <c r="FF492" s="40"/>
      <c r="FG492" s="40"/>
      <c r="FH492" s="40"/>
      <c r="FI492" s="40"/>
      <c r="FJ492" s="40"/>
      <c r="FK492" s="40"/>
      <c r="FL492" s="3"/>
      <c r="FM492" s="3"/>
      <c r="FN492" s="3"/>
    </row>
    <row r="493" spans="1:170" ht="11.25" customHeight="1">
      <c r="A493" s="170">
        <v>5</v>
      </c>
      <c r="B493" s="191"/>
      <c r="C493" s="183" t="str">
        <f>IF($D458="1P","B","B")</f>
        <v>B</v>
      </c>
      <c r="D493" s="197"/>
      <c r="E493" s="198"/>
      <c r="F493" s="197"/>
      <c r="G493" s="198"/>
      <c r="H493" s="197"/>
      <c r="I493" s="198"/>
      <c r="J493" s="197"/>
      <c r="K493" s="198"/>
      <c r="L493" s="197"/>
      <c r="M493" s="208"/>
      <c r="N493" s="69" t="str">
        <f>IF(CF496&lt;&gt;"",IF(CF496="W",IF(SUM(IF(D493&gt;D495,1,0),IF(F493&gt;F495,1,0),IF(H493&gt;H495,1,0),IF(J493&gt;J495,1,0),IF(L493&gt;L495,1,0))&lt;&gt;3,"E",""),""),"")</f>
        <v/>
      </c>
      <c r="O493" s="170">
        <v>12</v>
      </c>
      <c r="P493" s="191"/>
      <c r="Q493" s="183" t="str">
        <f>IF($D458="1P","C","B")</f>
        <v>B</v>
      </c>
      <c r="R493" s="197"/>
      <c r="S493" s="198"/>
      <c r="T493" s="197"/>
      <c r="U493" s="198"/>
      <c r="V493" s="197"/>
      <c r="W493" s="198"/>
      <c r="X493" s="197"/>
      <c r="Y493" s="198"/>
      <c r="Z493" s="197"/>
      <c r="AA493" s="208"/>
      <c r="AB493" s="69" t="str">
        <f>IF(DV496&lt;&gt;"",IF(DV496="W",IF(SUM(IF(R493&gt;R495,1,0),IF(T493&gt;T495,1,0),IF(V493&gt;V495,1,0),IF(X493&gt;X495,1,0),IF(Z493&gt;Z495,1,0))&lt;&gt;3,"E",""),""),"")</f>
        <v/>
      </c>
      <c r="AC493" s="170">
        <v>19</v>
      </c>
      <c r="AD493" s="191"/>
      <c r="AE493" s="183" t="str">
        <f>IF($D458="1P","A","A")</f>
        <v>A</v>
      </c>
      <c r="AF493" s="197"/>
      <c r="AG493" s="198"/>
      <c r="AH493" s="197"/>
      <c r="AI493" s="198"/>
      <c r="AJ493" s="197"/>
      <c r="AK493" s="198"/>
      <c r="AL493" s="197"/>
      <c r="AM493" s="198"/>
      <c r="AN493" s="197"/>
      <c r="AO493" s="208"/>
      <c r="AP493" s="69" t="str">
        <f>IF(FL496&lt;&gt;"",IF(FL496="W",IF(SUM(IF(AF493&gt;AF495,1,0),IF(AH493&gt;AH495,1,0),IF(AJ493&gt;AJ495,1,0),IF(AL493&gt;AL495,1,0),IF(AN493&gt;AN495,1,0))&lt;&gt;3,"E",""),""),"")</f>
        <v/>
      </c>
      <c r="AQ493" s="128"/>
      <c r="AR493" s="128"/>
      <c r="AS493" s="128"/>
      <c r="AT493" s="128"/>
      <c r="AU493" s="128"/>
      <c r="AV493" s="128"/>
      <c r="AW493" s="128"/>
      <c r="AX493" s="128"/>
      <c r="AY493" s="128"/>
      <c r="AZ493" s="128"/>
      <c r="BA493" s="128"/>
      <c r="BB493" s="128"/>
      <c r="BC493" s="128"/>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3"/>
      <c r="CG493" s="128"/>
      <c r="CH493" s="128"/>
      <c r="CI493" s="128"/>
      <c r="CJ493" s="128"/>
      <c r="CK493" s="128"/>
      <c r="CL493" s="128"/>
      <c r="CM493" s="128"/>
      <c r="CN493" s="128"/>
      <c r="CO493" s="128"/>
      <c r="CP493" s="128"/>
      <c r="CQ493" s="128"/>
      <c r="CR493" s="128"/>
      <c r="CS493" s="128"/>
      <c r="CT493" s="41"/>
      <c r="CU493" s="41"/>
      <c r="CV493" s="41"/>
      <c r="CW493" s="41"/>
      <c r="CX493" s="41"/>
      <c r="CY493" s="41"/>
      <c r="CZ493" s="41"/>
      <c r="DA493" s="41"/>
      <c r="DB493" s="41"/>
      <c r="DC493" s="41"/>
      <c r="DD493" s="41"/>
      <c r="DE493" s="41"/>
      <c r="DF493" s="41"/>
      <c r="DG493" s="41"/>
      <c r="DH493" s="41"/>
      <c r="DI493" s="41"/>
      <c r="DJ493" s="41"/>
      <c r="DK493" s="41"/>
      <c r="DL493" s="41"/>
      <c r="DM493" s="41"/>
      <c r="DN493" s="41"/>
      <c r="DO493" s="41"/>
      <c r="DP493" s="41"/>
      <c r="DQ493" s="41"/>
      <c r="DR493" s="41"/>
      <c r="DS493" s="41"/>
      <c r="DT493" s="41"/>
      <c r="DU493" s="41"/>
      <c r="DV493" s="3"/>
      <c r="DW493" s="128"/>
      <c r="DX493" s="128"/>
      <c r="DY493" s="128"/>
      <c r="DZ493" s="128"/>
      <c r="EA493" s="128"/>
      <c r="EB493" s="128"/>
      <c r="EC493" s="128"/>
      <c r="ED493" s="128"/>
      <c r="EE493" s="128"/>
      <c r="EF493" s="128"/>
      <c r="EG493" s="128"/>
      <c r="EH493" s="128"/>
      <c r="EI493" s="128"/>
      <c r="EJ493" s="41"/>
      <c r="EK493" s="41"/>
      <c r="EL493" s="41"/>
      <c r="EM493" s="41"/>
      <c r="EN493" s="41"/>
      <c r="EO493" s="41"/>
      <c r="EP493" s="41"/>
      <c r="EQ493" s="41"/>
      <c r="ER493" s="41"/>
      <c r="ES493" s="41"/>
      <c r="ET493" s="41"/>
      <c r="EU493" s="41"/>
      <c r="EV493" s="41"/>
      <c r="EW493" s="41"/>
      <c r="EX493" s="41"/>
      <c r="EY493" s="41"/>
      <c r="EZ493" s="41"/>
      <c r="FA493" s="41"/>
      <c r="FB493" s="41"/>
      <c r="FC493" s="41"/>
      <c r="FD493" s="41"/>
      <c r="FE493" s="41"/>
      <c r="FF493" s="41"/>
      <c r="FG493" s="41"/>
      <c r="FH493" s="41"/>
      <c r="FI493" s="41"/>
      <c r="FJ493" s="41"/>
      <c r="FK493" s="41"/>
      <c r="FL493" s="3"/>
      <c r="FM493" s="3"/>
      <c r="FN493" s="3"/>
    </row>
    <row r="494" spans="1:170" ht="11.25" customHeight="1">
      <c r="A494" s="192"/>
      <c r="B494" s="193"/>
      <c r="C494" s="196"/>
      <c r="D494" s="199"/>
      <c r="E494" s="200"/>
      <c r="F494" s="199"/>
      <c r="G494" s="200"/>
      <c r="H494" s="199"/>
      <c r="I494" s="200"/>
      <c r="J494" s="199"/>
      <c r="K494" s="200"/>
      <c r="L494" s="199"/>
      <c r="M494" s="209"/>
      <c r="N494" s="69" t="str">
        <f>IF(CF496&lt;&gt;"",IF(ISERROR(AND(BV500="",BX500="",BZ500="",CB500="",CD500="")),"E",IF(AND(BV500="",BX500="",BZ500="",CB500="",CD500=""),"","E")),"")</f>
        <v/>
      </c>
      <c r="O494" s="192"/>
      <c r="P494" s="193"/>
      <c r="Q494" s="196"/>
      <c r="R494" s="199"/>
      <c r="S494" s="200"/>
      <c r="T494" s="199"/>
      <c r="U494" s="200"/>
      <c r="V494" s="199"/>
      <c r="W494" s="200"/>
      <c r="X494" s="199"/>
      <c r="Y494" s="200"/>
      <c r="Z494" s="199"/>
      <c r="AA494" s="209"/>
      <c r="AB494" s="69" t="str">
        <f>IF(DV496&lt;&gt;"",IF(ISERROR(AND(DL500="",DN500="",DP500="",DQ500="",DT500="")),"E",IF(AND(DL500="",DN500="",DP500="",DR500="",DT500=""),"","E")),"")</f>
        <v/>
      </c>
      <c r="AC494" s="192"/>
      <c r="AD494" s="193"/>
      <c r="AE494" s="196"/>
      <c r="AF494" s="199"/>
      <c r="AG494" s="200"/>
      <c r="AH494" s="199"/>
      <c r="AI494" s="200"/>
      <c r="AJ494" s="199"/>
      <c r="AK494" s="200"/>
      <c r="AL494" s="199"/>
      <c r="AM494" s="200"/>
      <c r="AN494" s="199"/>
      <c r="AO494" s="209"/>
      <c r="AP494" s="69" t="str">
        <f>IF(FL496&lt;&gt;"",IF(ISERROR(AND(FB500="",FD500="",FF500="",FH500="",FJ500="")),"E",IF(AND(FB500="",FD500="",FF500="",FH500="",FJ500=""),"","E")),"")</f>
        <v/>
      </c>
      <c r="AQ494" s="126"/>
      <c r="AR494" s="126"/>
      <c r="AS494" s="126"/>
      <c r="AT494" s="126"/>
      <c r="AU494" s="126"/>
      <c r="AV494" s="126"/>
      <c r="AW494" s="126"/>
      <c r="AX494" s="126"/>
      <c r="AY494" s="126"/>
      <c r="AZ494" s="126"/>
      <c r="BA494" s="126"/>
      <c r="BB494" s="126"/>
      <c r="BC494" s="126"/>
      <c r="CF494" s="3"/>
      <c r="CG494" s="126"/>
      <c r="CH494" s="126"/>
      <c r="CI494" s="126"/>
      <c r="CJ494" s="126"/>
      <c r="CK494" s="126"/>
      <c r="CL494" s="126"/>
      <c r="CM494" s="126"/>
      <c r="CN494" s="126"/>
      <c r="CO494" s="126"/>
      <c r="CP494" s="126"/>
      <c r="CQ494" s="126"/>
      <c r="CR494" s="126"/>
      <c r="CS494" s="126"/>
      <c r="DV494" s="3"/>
      <c r="DW494" s="126"/>
      <c r="DX494" s="126"/>
      <c r="DY494" s="126"/>
      <c r="DZ494" s="126"/>
      <c r="EA494" s="126"/>
      <c r="EB494" s="126"/>
      <c r="EC494" s="126"/>
      <c r="ED494" s="126"/>
      <c r="EE494" s="126"/>
      <c r="EF494" s="126"/>
      <c r="EG494" s="126"/>
      <c r="EH494" s="126"/>
      <c r="EI494" s="126"/>
      <c r="FL494" s="3"/>
      <c r="FM494" s="3"/>
      <c r="FN494" s="3"/>
    </row>
    <row r="495" spans="1:170" ht="11.25" customHeight="1" thickBot="1">
      <c r="A495" s="192"/>
      <c r="B495" s="193"/>
      <c r="C495" s="175" t="str">
        <f>IF($D458="1P","E","E")</f>
        <v>E</v>
      </c>
      <c r="D495" s="201"/>
      <c r="E495" s="202"/>
      <c r="F495" s="201"/>
      <c r="G495" s="202"/>
      <c r="H495" s="201"/>
      <c r="I495" s="202"/>
      <c r="J495" s="201"/>
      <c r="K495" s="202"/>
      <c r="L495" s="201"/>
      <c r="M495" s="205"/>
      <c r="N495" s="69" t="str">
        <f>IF(CF496&lt;&gt;"",IF(ISERROR(AND(BV500="",BX500="",BZ500="",CB500="",CD500="")),"E",IF(AND(BV500="",BX500="",BZ500="",CB500="",CD500=""),"","E")),"")</f>
        <v/>
      </c>
      <c r="O495" s="192"/>
      <c r="P495" s="193"/>
      <c r="Q495" s="175" t="str">
        <f>IF($D458="1P","G","F")</f>
        <v>F</v>
      </c>
      <c r="R495" s="201"/>
      <c r="S495" s="202"/>
      <c r="T495" s="201"/>
      <c r="U495" s="202"/>
      <c r="V495" s="201"/>
      <c r="W495" s="202"/>
      <c r="X495" s="201"/>
      <c r="Y495" s="202"/>
      <c r="Z495" s="201"/>
      <c r="AA495" s="205"/>
      <c r="AB495" s="69" t="str">
        <f>IF(DV496&lt;&gt;"",IF(ISERROR(AND(DL500="",DN500="",DP500="",DQ500="",DT500="")),"E",IF(AND(DL500="",DN500="",DP500="",DR500="",DT500=""),"","E")),"")</f>
        <v/>
      </c>
      <c r="AC495" s="192"/>
      <c r="AD495" s="193"/>
      <c r="AE495" s="175" t="str">
        <f>IF($D458="1P","B","F")</f>
        <v>F</v>
      </c>
      <c r="AF495" s="201"/>
      <c r="AG495" s="202"/>
      <c r="AH495" s="201"/>
      <c r="AI495" s="202"/>
      <c r="AJ495" s="201"/>
      <c r="AK495" s="202"/>
      <c r="AL495" s="201"/>
      <c r="AM495" s="202"/>
      <c r="AN495" s="201"/>
      <c r="AO495" s="205"/>
      <c r="AP495" s="69" t="str">
        <f>IF(FL496&lt;&gt;"",IF(ISERROR(AND(FB500="",FD500="",FF500="",FH500="",FJ500="")),"E",IF(AND(FB500="",FD500="",FF500="",FH500="",FJ500=""),"","E")),"")</f>
        <v/>
      </c>
      <c r="AQ495" s="127"/>
      <c r="AR495" s="127"/>
      <c r="AS495" s="127"/>
      <c r="AT495" s="127"/>
      <c r="AU495" s="127"/>
      <c r="AV495" s="127"/>
      <c r="AW495" s="127"/>
      <c r="AX495" s="127"/>
      <c r="AY495" s="127"/>
      <c r="AZ495" s="127"/>
      <c r="BA495" s="127"/>
      <c r="BB495" s="127"/>
      <c r="BC495" s="127"/>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3"/>
      <c r="CG495" s="127"/>
      <c r="CH495" s="127"/>
      <c r="CI495" s="127"/>
      <c r="CJ495" s="127"/>
      <c r="CK495" s="127"/>
      <c r="CL495" s="127"/>
      <c r="CM495" s="127"/>
      <c r="CN495" s="127"/>
      <c r="CO495" s="127"/>
      <c r="CP495" s="127"/>
      <c r="CQ495" s="127"/>
      <c r="CR495" s="127"/>
      <c r="CS495" s="127"/>
      <c r="CT495" s="40"/>
      <c r="CU495" s="40"/>
      <c r="CV495" s="40"/>
      <c r="CW495" s="40"/>
      <c r="CX495" s="40"/>
      <c r="CY495" s="40"/>
      <c r="CZ495" s="40"/>
      <c r="DA495" s="40"/>
      <c r="DB495" s="40"/>
      <c r="DC495" s="40"/>
      <c r="DD495" s="40"/>
      <c r="DE495" s="40"/>
      <c r="DF495" s="40"/>
      <c r="DG495" s="40"/>
      <c r="DH495" s="40"/>
      <c r="DI495" s="40"/>
      <c r="DJ495" s="40"/>
      <c r="DK495" s="40"/>
      <c r="DL495" s="40"/>
      <c r="DM495" s="40"/>
      <c r="DN495" s="40"/>
      <c r="DO495" s="40"/>
      <c r="DP495" s="40"/>
      <c r="DQ495" s="40"/>
      <c r="DR495" s="40"/>
      <c r="DS495" s="40"/>
      <c r="DT495" s="40"/>
      <c r="DU495" s="40"/>
      <c r="DV495" s="3"/>
      <c r="DW495" s="127"/>
      <c r="DX495" s="127"/>
      <c r="DY495" s="127"/>
      <c r="DZ495" s="127"/>
      <c r="EA495" s="127"/>
      <c r="EB495" s="127"/>
      <c r="EC495" s="127"/>
      <c r="ED495" s="127"/>
      <c r="EE495" s="127"/>
      <c r="EF495" s="127"/>
      <c r="EG495" s="127"/>
      <c r="EH495" s="127"/>
      <c r="EI495" s="127"/>
      <c r="EJ495" s="40"/>
      <c r="EK495" s="40"/>
      <c r="EL495" s="40"/>
      <c r="EM495" s="40"/>
      <c r="EN495" s="40"/>
      <c r="EO495" s="40"/>
      <c r="EP495" s="40"/>
      <c r="EQ495" s="40"/>
      <c r="ER495" s="40"/>
      <c r="ES495" s="40"/>
      <c r="ET495" s="40"/>
      <c r="EU495" s="40"/>
      <c r="EV495" s="40"/>
      <c r="EW495" s="40"/>
      <c r="EX495" s="40"/>
      <c r="EY495" s="40"/>
      <c r="EZ495" s="40"/>
      <c r="FA495" s="40"/>
      <c r="FB495" s="40"/>
      <c r="FC495" s="40"/>
      <c r="FD495" s="40"/>
      <c r="FE495" s="40"/>
      <c r="FF495" s="40"/>
      <c r="FG495" s="40"/>
      <c r="FH495" s="40"/>
      <c r="FI495" s="40"/>
      <c r="FJ495" s="40"/>
      <c r="FK495" s="40"/>
      <c r="FL495" s="3"/>
      <c r="FM495" s="3"/>
      <c r="FN495" s="3"/>
    </row>
    <row r="496" spans="1:170" ht="11.25" customHeight="1" thickBot="1">
      <c r="A496" s="194"/>
      <c r="B496" s="195"/>
      <c r="C496" s="207"/>
      <c r="D496" s="203"/>
      <c r="E496" s="204"/>
      <c r="F496" s="203"/>
      <c r="G496" s="204"/>
      <c r="H496" s="203"/>
      <c r="I496" s="204"/>
      <c r="J496" s="203"/>
      <c r="K496" s="204"/>
      <c r="L496" s="203"/>
      <c r="M496" s="206"/>
      <c r="N496" s="69" t="str">
        <f>IF(CF498&lt;&gt;"",IF(CF498="W",IF(SUM(IF(D495&gt;D493,1,0),IF(F495&gt;F493,1,0),IF(H495&gt;H493,1,0),IF(J495&gt;J493,1,0),IF(L495&gt;L493,1,0))&lt;&gt;3,"E",""),""),"")</f>
        <v/>
      </c>
      <c r="O496" s="194"/>
      <c r="P496" s="195"/>
      <c r="Q496" s="207"/>
      <c r="R496" s="203"/>
      <c r="S496" s="204"/>
      <c r="T496" s="203"/>
      <c r="U496" s="204"/>
      <c r="V496" s="203"/>
      <c r="W496" s="204"/>
      <c r="X496" s="203"/>
      <c r="Y496" s="204"/>
      <c r="Z496" s="203"/>
      <c r="AA496" s="206"/>
      <c r="AB496" s="69" t="str">
        <f>IF(DV498&lt;&gt;"",IF(DV498="W",IF(SUM(IF(R495&gt;R493,1,0),IF(T495&gt;T493,1,0),IF(V495&gt;V493,1,0),IF(X495&gt;X493,1,0),IF(Z495&gt;Z493,1,0))&lt;&gt;3,"E",""),""),"")</f>
        <v/>
      </c>
      <c r="AC496" s="194"/>
      <c r="AD496" s="195"/>
      <c r="AE496" s="207"/>
      <c r="AF496" s="203"/>
      <c r="AG496" s="204"/>
      <c r="AH496" s="203"/>
      <c r="AI496" s="204"/>
      <c r="AJ496" s="203"/>
      <c r="AK496" s="204"/>
      <c r="AL496" s="203"/>
      <c r="AM496" s="204"/>
      <c r="AN496" s="203"/>
      <c r="AO496" s="206"/>
      <c r="AP496" s="69" t="str">
        <f>IF(FL498&lt;&gt;"",IF(FL498="W",IF(SUM(IF(AF495&gt;AF493,1,0),IF(AH495&gt;AH493,1,0),IF(AJ495&gt;AJ493,1,0),IF(AL495&gt;AL493,1,0),IF(AN495&gt;AN493,1,0))&lt;&gt;3,"E",""),""),"")</f>
        <v/>
      </c>
      <c r="AQ496" s="154" t="str">
        <f>CONCATENATE($A460," ",$D460,","," ",$F458)</f>
        <v>Group: 8, Men's Singles</v>
      </c>
      <c r="AR496" s="155"/>
      <c r="AS496" s="155"/>
      <c r="AT496" s="155"/>
      <c r="AU496" s="155"/>
      <c r="AV496" s="155"/>
      <c r="AW496" s="155"/>
      <c r="AX496" s="155"/>
      <c r="AY496" s="155"/>
      <c r="AZ496" s="155"/>
      <c r="BA496" s="155"/>
      <c r="BB496" s="155"/>
      <c r="BC496" s="156"/>
      <c r="BD496" s="163">
        <f>A493</f>
        <v>5</v>
      </c>
      <c r="BE496" s="164"/>
      <c r="BF496" s="183" t="str">
        <f>C493</f>
        <v>B</v>
      </c>
      <c r="BG496" s="185" t="str">
        <f>IF(VLOOKUP($BF496,$A462:$C474,3,FALSE)=0,"",CONCATENATE(VLOOKUP(VLOOKUP($BF496,$A462:$C474,3,FALSE),Players!$C:$G,4,FALSE)," ",VLOOKUP($BF496,$A462:$C474,3,FALSE)," ",IF(ISERROR(VLOOKUP(VLOOKUP($BF496,$A462:$C474,3,FALSE),Players!$C:$G,5,FALSE)),"()",CONCATENATE("(",VLOOKUP(VLOOKUP($BF496,$A462:$C474,3,FALSE),Players!$C:$G,5,FALSE),")"))))</f>
        <v/>
      </c>
      <c r="BH496" s="186"/>
      <c r="BI496" s="186"/>
      <c r="BJ496" s="186"/>
      <c r="BK496" s="186"/>
      <c r="BL496" s="186"/>
      <c r="BM496" s="186"/>
      <c r="BN496" s="186"/>
      <c r="BO496" s="186"/>
      <c r="BP496" s="186"/>
      <c r="BQ496" s="186"/>
      <c r="BR496" s="186"/>
      <c r="BS496" s="186"/>
      <c r="BT496" s="186"/>
      <c r="BU496" s="187"/>
      <c r="BV496" s="170" t="str">
        <f>IF(D493&lt;&gt;"",D493,"")</f>
        <v/>
      </c>
      <c r="BW496" s="171"/>
      <c r="BX496" s="335" t="str">
        <f>IF(F493&lt;&gt;"",F493,"")</f>
        <v/>
      </c>
      <c r="BY496" s="171"/>
      <c r="BZ496" s="335" t="str">
        <f>IF(H493&lt;&gt;"",H493,"")</f>
        <v/>
      </c>
      <c r="CA496" s="171"/>
      <c r="CB496" s="335" t="str">
        <f>IF(J493&lt;&gt;"",J493,"")</f>
        <v/>
      </c>
      <c r="CC496" s="171"/>
      <c r="CD496" s="335" t="str">
        <f>IF(L493&lt;&gt;"",L493,"")</f>
        <v/>
      </c>
      <c r="CE496" s="337"/>
      <c r="CF496" s="174" t="str">
        <f>IF($CD496=$CD498,IF($CB496=$CB498,IF($BZ496&lt;&gt;"",IF($BZ496&gt;$BZ498,"W","L"),""),IF($CB496&gt;$CB498,"W","L")),IF($CD496&gt;$CD498,"W","L"))</f>
        <v/>
      </c>
      <c r="CG496" s="154" t="str">
        <f>CONCATENATE($A460," ",$D460,","," ",$F458)</f>
        <v>Group: 8, Men's Singles</v>
      </c>
      <c r="CH496" s="155"/>
      <c r="CI496" s="155"/>
      <c r="CJ496" s="155"/>
      <c r="CK496" s="155"/>
      <c r="CL496" s="155"/>
      <c r="CM496" s="155"/>
      <c r="CN496" s="155"/>
      <c r="CO496" s="155"/>
      <c r="CP496" s="155"/>
      <c r="CQ496" s="155"/>
      <c r="CR496" s="155"/>
      <c r="CS496" s="156"/>
      <c r="CT496" s="163">
        <f>O493</f>
        <v>12</v>
      </c>
      <c r="CU496" s="164"/>
      <c r="CV496" s="183" t="str">
        <f>Q493</f>
        <v>B</v>
      </c>
      <c r="CW496" s="185" t="str">
        <f>IF(VLOOKUP($CV496,$A462:$C474,3,FALSE)=0,"",CONCATENATE(VLOOKUP(VLOOKUP($CV496,$A462:$C474,3,FALSE),Players!$C:$G,4,FALSE)," ",VLOOKUP($CV496,$A462:$C474,3,FALSE)," ",IF(ISERROR(VLOOKUP(VLOOKUP($CV496,$A462:$C474,3,FALSE),Players!$C:$G,5,FALSE)),"()",CONCATENATE("(",VLOOKUP(VLOOKUP($CV496,$A462:$C474,3,FALSE),Players!$C:$G,5,FALSE),")"))))</f>
        <v/>
      </c>
      <c r="CX496" s="186"/>
      <c r="CY496" s="186"/>
      <c r="CZ496" s="186"/>
      <c r="DA496" s="186"/>
      <c r="DB496" s="186"/>
      <c r="DC496" s="186"/>
      <c r="DD496" s="186"/>
      <c r="DE496" s="186"/>
      <c r="DF496" s="186"/>
      <c r="DG496" s="186"/>
      <c r="DH496" s="186"/>
      <c r="DI496" s="186"/>
      <c r="DJ496" s="186"/>
      <c r="DK496" s="187"/>
      <c r="DL496" s="170" t="str">
        <f>IF(R493&lt;&gt;"",R493,"")</f>
        <v/>
      </c>
      <c r="DM496" s="171"/>
      <c r="DN496" s="335" t="str">
        <f>IF(T493&lt;&gt;"",T493,"")</f>
        <v/>
      </c>
      <c r="DO496" s="171"/>
      <c r="DP496" s="335" t="str">
        <f>IF(V493&lt;&gt;"",V493,"")</f>
        <v/>
      </c>
      <c r="DQ496" s="171"/>
      <c r="DR496" s="335" t="str">
        <f>IF(X493&lt;&gt;"",X493,"")</f>
        <v/>
      </c>
      <c r="DS496" s="171"/>
      <c r="DT496" s="335" t="str">
        <f>IF(Z493&lt;&gt;"",Z493,"")</f>
        <v/>
      </c>
      <c r="DU496" s="337"/>
      <c r="DV496" s="174" t="str">
        <f>IF($DT496=$DT498,IF($DR496=$DR498,IF($DP496&lt;&gt;"",IF($DP496&gt;$DP498,"W","L"),""),IF($DR496&gt;$DR498,"W","L")),IF($DT496&gt;$DT498,"W","L"))</f>
        <v/>
      </c>
      <c r="DW496" s="154" t="str">
        <f>CONCATENATE($A460," ",$D460,","," ",$F458)</f>
        <v>Group: 8, Men's Singles</v>
      </c>
      <c r="DX496" s="155"/>
      <c r="DY496" s="155"/>
      <c r="DZ496" s="155"/>
      <c r="EA496" s="155"/>
      <c r="EB496" s="155"/>
      <c r="EC496" s="155"/>
      <c r="ED496" s="155"/>
      <c r="EE496" s="155"/>
      <c r="EF496" s="155"/>
      <c r="EG496" s="155"/>
      <c r="EH496" s="155"/>
      <c r="EI496" s="156"/>
      <c r="EJ496" s="163">
        <f>AC493</f>
        <v>19</v>
      </c>
      <c r="EK496" s="164"/>
      <c r="EL496" s="183" t="str">
        <f>AE493</f>
        <v>A</v>
      </c>
      <c r="EM496" s="185" t="str">
        <f>IF(VLOOKUP($EL496,$A462:$C474,3,FALSE)=0,"",CONCATENATE(VLOOKUP(VLOOKUP($EL496,$A462:$C474,3,FALSE),Players!$C:$G,4,FALSE)," ",VLOOKUP($EL496,$A462:$C474,3,FALSE)," ",IF(ISERROR(VLOOKUP(VLOOKUP($EL496,$A462:$C474,3,FALSE),Players!$C:$G,5,FALSE)),"()",CONCATENATE("(",VLOOKUP(VLOOKUP($EL496,$A462:$C474,3,FALSE),Players!$C:$G,5,FALSE),")"))))</f>
        <v/>
      </c>
      <c r="EN496" s="186"/>
      <c r="EO496" s="186"/>
      <c r="EP496" s="186"/>
      <c r="EQ496" s="186"/>
      <c r="ER496" s="186"/>
      <c r="ES496" s="186"/>
      <c r="ET496" s="186"/>
      <c r="EU496" s="186"/>
      <c r="EV496" s="186"/>
      <c r="EW496" s="186"/>
      <c r="EX496" s="186"/>
      <c r="EY496" s="186"/>
      <c r="EZ496" s="186"/>
      <c r="FA496" s="187"/>
      <c r="FB496" s="170" t="str">
        <f>IF(AF493&lt;&gt;"",AF493,"")</f>
        <v/>
      </c>
      <c r="FC496" s="171"/>
      <c r="FD496" s="335" t="str">
        <f>IF(AH493&lt;&gt;"",AH493,"")</f>
        <v/>
      </c>
      <c r="FE496" s="171"/>
      <c r="FF496" s="335" t="str">
        <f>IF(AJ493&lt;&gt;"",AJ493,"")</f>
        <v/>
      </c>
      <c r="FG496" s="171"/>
      <c r="FH496" s="335" t="str">
        <f>IF(AL493&lt;&gt;"",AL493,"")</f>
        <v/>
      </c>
      <c r="FI496" s="171"/>
      <c r="FJ496" s="335" t="str">
        <f>IF(AN493&lt;&gt;"",AN493,"")</f>
        <v/>
      </c>
      <c r="FK496" s="337"/>
      <c r="FL496" s="174" t="str">
        <f>IF($FJ496=$FJ498,IF($FH496=$FH498,IF($FF496&lt;&gt;"",IF($FF496&gt;$FF498,"W","L"),""),IF($FH496&gt;$FH498,"W","L")),IF($FJ496&gt;$FJ498,"W","L"))</f>
        <v/>
      </c>
      <c r="FM496" s="3"/>
      <c r="FN496" s="3"/>
    </row>
    <row r="497" spans="1:170" ht="11.25" customHeight="1">
      <c r="A497" s="170">
        <v>6</v>
      </c>
      <c r="B497" s="191"/>
      <c r="C497" s="183" t="str">
        <f>IF($D458="1P","C","C")</f>
        <v>C</v>
      </c>
      <c r="D497" s="197"/>
      <c r="E497" s="198"/>
      <c r="F497" s="197"/>
      <c r="G497" s="198"/>
      <c r="H497" s="197"/>
      <c r="I497" s="198"/>
      <c r="J497" s="197"/>
      <c r="K497" s="198"/>
      <c r="L497" s="197"/>
      <c r="M497" s="208"/>
      <c r="N497" s="69" t="str">
        <f>IF(CF506&lt;&gt;"",IF(CF506="W",IF(SUM(IF(D497&gt;D499,1,0),IF(F497&gt;F499,1,0),IF(H497&gt;H499,1,0),IF(J497&gt;J499,1,0),IF(L497&gt;L499,1,0))&lt;&gt;3,"E",""),""),"")</f>
        <v/>
      </c>
      <c r="O497" s="170">
        <v>13</v>
      </c>
      <c r="P497" s="191"/>
      <c r="Q497" s="183" t="str">
        <f>IF($D458="1P","A","A")</f>
        <v>A</v>
      </c>
      <c r="R497" s="197"/>
      <c r="S497" s="198"/>
      <c r="T497" s="197"/>
      <c r="U497" s="198"/>
      <c r="V497" s="197"/>
      <c r="W497" s="198"/>
      <c r="X497" s="197"/>
      <c r="Y497" s="198"/>
      <c r="Z497" s="197"/>
      <c r="AA497" s="208"/>
      <c r="AB497" s="69" t="str">
        <f>IF(DV506&lt;&gt;"",IF(DV506="W",IF(SUM(IF(R497&gt;R499,1,0),IF(T497&gt;T499,1,0),IF(V497&gt;V499,1,0),IF(X497&gt;X499,1,0),IF(Z497&gt;Z499,1,0))&lt;&gt;3,"E",""),""),"")</f>
        <v/>
      </c>
      <c r="AC497" s="170">
        <v>20</v>
      </c>
      <c r="AD497" s="191"/>
      <c r="AE497" s="183" t="str">
        <f>IF($D458="1P","D","E")</f>
        <v>E</v>
      </c>
      <c r="AF497" s="197"/>
      <c r="AG497" s="198"/>
      <c r="AH497" s="197"/>
      <c r="AI497" s="198"/>
      <c r="AJ497" s="197"/>
      <c r="AK497" s="198"/>
      <c r="AL497" s="197"/>
      <c r="AM497" s="198"/>
      <c r="AN497" s="197"/>
      <c r="AO497" s="208"/>
      <c r="AP497" s="69" t="str">
        <f>IF(FL506&lt;&gt;"",IF(FL506="W",IF(SUM(IF(AF497&gt;AF499,1,0),IF(AH497&gt;AH499,1,0),IF(AJ497&gt;AJ499,1,0),IF(AL497&gt;AL499,1,0),IF(AN497&gt;AN499,1,0))&lt;&gt;3,"E",""),""),"")</f>
        <v/>
      </c>
      <c r="AQ497" s="157"/>
      <c r="AR497" s="158"/>
      <c r="AS497" s="158"/>
      <c r="AT497" s="158"/>
      <c r="AU497" s="158"/>
      <c r="AV497" s="158"/>
      <c r="AW497" s="158"/>
      <c r="AX497" s="158"/>
      <c r="AY497" s="158"/>
      <c r="AZ497" s="158"/>
      <c r="BA497" s="158"/>
      <c r="BB497" s="158"/>
      <c r="BC497" s="159"/>
      <c r="BD497" s="165"/>
      <c r="BE497" s="166"/>
      <c r="BF497" s="184"/>
      <c r="BG497" s="188"/>
      <c r="BH497" s="189"/>
      <c r="BI497" s="189"/>
      <c r="BJ497" s="189"/>
      <c r="BK497" s="189"/>
      <c r="BL497" s="189"/>
      <c r="BM497" s="189"/>
      <c r="BN497" s="189"/>
      <c r="BO497" s="189"/>
      <c r="BP497" s="189"/>
      <c r="BQ497" s="189"/>
      <c r="BR497" s="189"/>
      <c r="BS497" s="189"/>
      <c r="BT497" s="189"/>
      <c r="BU497" s="190"/>
      <c r="BV497" s="172"/>
      <c r="BW497" s="173"/>
      <c r="BX497" s="336"/>
      <c r="BY497" s="173"/>
      <c r="BZ497" s="336"/>
      <c r="CA497" s="173"/>
      <c r="CB497" s="336"/>
      <c r="CC497" s="173"/>
      <c r="CD497" s="336"/>
      <c r="CE497" s="338"/>
      <c r="CF497" s="174"/>
      <c r="CG497" s="157"/>
      <c r="CH497" s="158"/>
      <c r="CI497" s="158"/>
      <c r="CJ497" s="158"/>
      <c r="CK497" s="158"/>
      <c r="CL497" s="158"/>
      <c r="CM497" s="158"/>
      <c r="CN497" s="158"/>
      <c r="CO497" s="158"/>
      <c r="CP497" s="158"/>
      <c r="CQ497" s="158"/>
      <c r="CR497" s="158"/>
      <c r="CS497" s="159"/>
      <c r="CT497" s="165"/>
      <c r="CU497" s="166"/>
      <c r="CV497" s="184"/>
      <c r="CW497" s="188"/>
      <c r="CX497" s="189"/>
      <c r="CY497" s="189"/>
      <c r="CZ497" s="189"/>
      <c r="DA497" s="189"/>
      <c r="DB497" s="189"/>
      <c r="DC497" s="189"/>
      <c r="DD497" s="189"/>
      <c r="DE497" s="189"/>
      <c r="DF497" s="189"/>
      <c r="DG497" s="189"/>
      <c r="DH497" s="189"/>
      <c r="DI497" s="189"/>
      <c r="DJ497" s="189"/>
      <c r="DK497" s="190"/>
      <c r="DL497" s="172"/>
      <c r="DM497" s="173"/>
      <c r="DN497" s="336"/>
      <c r="DO497" s="173"/>
      <c r="DP497" s="336"/>
      <c r="DQ497" s="173"/>
      <c r="DR497" s="336"/>
      <c r="DS497" s="173"/>
      <c r="DT497" s="336"/>
      <c r="DU497" s="338"/>
      <c r="DV497" s="174"/>
      <c r="DW497" s="157"/>
      <c r="DX497" s="158"/>
      <c r="DY497" s="158"/>
      <c r="DZ497" s="158"/>
      <c r="EA497" s="158"/>
      <c r="EB497" s="158"/>
      <c r="EC497" s="158"/>
      <c r="ED497" s="158"/>
      <c r="EE497" s="158"/>
      <c r="EF497" s="158"/>
      <c r="EG497" s="158"/>
      <c r="EH497" s="158"/>
      <c r="EI497" s="159"/>
      <c r="EJ497" s="165"/>
      <c r="EK497" s="166"/>
      <c r="EL497" s="184"/>
      <c r="EM497" s="188"/>
      <c r="EN497" s="189"/>
      <c r="EO497" s="189"/>
      <c r="EP497" s="189"/>
      <c r="EQ497" s="189"/>
      <c r="ER497" s="189"/>
      <c r="ES497" s="189"/>
      <c r="ET497" s="189"/>
      <c r="EU497" s="189"/>
      <c r="EV497" s="189"/>
      <c r="EW497" s="189"/>
      <c r="EX497" s="189"/>
      <c r="EY497" s="189"/>
      <c r="EZ497" s="189"/>
      <c r="FA497" s="190"/>
      <c r="FB497" s="172"/>
      <c r="FC497" s="173"/>
      <c r="FD497" s="336"/>
      <c r="FE497" s="173"/>
      <c r="FF497" s="336"/>
      <c r="FG497" s="173"/>
      <c r="FH497" s="336"/>
      <c r="FI497" s="173"/>
      <c r="FJ497" s="336"/>
      <c r="FK497" s="338"/>
      <c r="FL497" s="174"/>
      <c r="FM497" s="3"/>
      <c r="FN497" s="3"/>
    </row>
    <row r="498" spans="1:170" ht="11.25" customHeight="1">
      <c r="A498" s="192"/>
      <c r="B498" s="193"/>
      <c r="C498" s="196"/>
      <c r="D498" s="199"/>
      <c r="E498" s="200"/>
      <c r="F498" s="199"/>
      <c r="G498" s="200"/>
      <c r="H498" s="199"/>
      <c r="I498" s="200"/>
      <c r="J498" s="199"/>
      <c r="K498" s="200"/>
      <c r="L498" s="199"/>
      <c r="M498" s="209"/>
      <c r="N498" s="69" t="str">
        <f>IF(CF506&lt;&gt;"",IF(ISERROR(AND(BV510="",BX510="",BZ510="",CB510="",CD510="")),"E",IF(AND(BV510="",BX510="",BZ510="",CB510="",CD510=""),"","E")),"")</f>
        <v/>
      </c>
      <c r="O498" s="192"/>
      <c r="P498" s="193"/>
      <c r="Q498" s="196"/>
      <c r="R498" s="199"/>
      <c r="S498" s="200"/>
      <c r="T498" s="199"/>
      <c r="U498" s="200"/>
      <c r="V498" s="199"/>
      <c r="W498" s="200"/>
      <c r="X498" s="199"/>
      <c r="Y498" s="200"/>
      <c r="Z498" s="199"/>
      <c r="AA498" s="209"/>
      <c r="AB498" s="69" t="str">
        <f>IF(DV506&lt;&gt;"",IF(ISERROR(AND(DL510="",DN510="",DP510="",DQ510="",DT510="")),"E",IF(AND(DL510="",DN510="",DP510="",DR510="",DT510=""),"","E")),"")</f>
        <v/>
      </c>
      <c r="AC498" s="192"/>
      <c r="AD498" s="193"/>
      <c r="AE498" s="196"/>
      <c r="AF498" s="199"/>
      <c r="AG498" s="200"/>
      <c r="AH498" s="199"/>
      <c r="AI498" s="200"/>
      <c r="AJ498" s="199"/>
      <c r="AK498" s="200"/>
      <c r="AL498" s="199"/>
      <c r="AM498" s="200"/>
      <c r="AN498" s="199"/>
      <c r="AO498" s="209"/>
      <c r="AP498" s="69" t="str">
        <f>IF(FL506&lt;&gt;"",IF(ISERROR(AND(FB510="",FD510="",FF510="",FH510="",FJ510="")),"E",IF(AND(FB510="",FD510="",FF510="",FH510="",FJ510=""),"","E")),"")</f>
        <v/>
      </c>
      <c r="AQ498" s="157"/>
      <c r="AR498" s="158"/>
      <c r="AS498" s="158"/>
      <c r="AT498" s="158"/>
      <c r="AU498" s="158"/>
      <c r="AV498" s="158"/>
      <c r="AW498" s="158"/>
      <c r="AX498" s="158"/>
      <c r="AY498" s="158"/>
      <c r="AZ498" s="158"/>
      <c r="BA498" s="158"/>
      <c r="BB498" s="158"/>
      <c r="BC498" s="159"/>
      <c r="BD498" s="165"/>
      <c r="BE498" s="166"/>
      <c r="BF498" s="175" t="str">
        <f>C495</f>
        <v>E</v>
      </c>
      <c r="BG498" s="177" t="str">
        <f>IF(VLOOKUP($BF498,$A462:$C474,3,FALSE)=0,"",CONCATENATE(VLOOKUP(VLOOKUP($BF498,$A462:$C474,3,FALSE),Players!$C:$G,4,FALSE)," ",VLOOKUP($BF498,$A462:$C474,3,FALSE)," ",IF(ISERROR(VLOOKUP(VLOOKUP($BF498,$A462:$C474,3,FALSE),Players!$C:$G,5,FALSE)),"()",CONCATENATE("(",VLOOKUP(VLOOKUP($BF498,$A462:$C474,3,FALSE),Players!$C:$G,5,FALSE),")"))))</f>
        <v/>
      </c>
      <c r="BH498" s="178"/>
      <c r="BI498" s="178"/>
      <c r="BJ498" s="178"/>
      <c r="BK498" s="178"/>
      <c r="BL498" s="178"/>
      <c r="BM498" s="178"/>
      <c r="BN498" s="178"/>
      <c r="BO498" s="178"/>
      <c r="BP498" s="178"/>
      <c r="BQ498" s="178"/>
      <c r="BR498" s="178"/>
      <c r="BS498" s="178"/>
      <c r="BT498" s="178"/>
      <c r="BU498" s="179"/>
      <c r="BV498" s="150" t="str">
        <f>IF(D495&lt;&gt;"",D495,"")</f>
        <v/>
      </c>
      <c r="BW498" s="151"/>
      <c r="BX498" s="288" t="str">
        <f>IF(F495&lt;&gt;"",F495,"")</f>
        <v/>
      </c>
      <c r="BY498" s="151"/>
      <c r="BZ498" s="288" t="str">
        <f>IF(H495&lt;&gt;"",H495,"")</f>
        <v/>
      </c>
      <c r="CA498" s="151"/>
      <c r="CB498" s="288" t="str">
        <f>IF(J495&lt;&gt;"",J495,"")</f>
        <v/>
      </c>
      <c r="CC498" s="151"/>
      <c r="CD498" s="288" t="str">
        <f>IF(L495&lt;&gt;"",L495,"")</f>
        <v/>
      </c>
      <c r="CE498" s="332"/>
      <c r="CF498" s="174" t="str">
        <f>IF($CF496&lt;&gt;"",IF(CF496="W","L","W"),"")</f>
        <v/>
      </c>
      <c r="CG498" s="157"/>
      <c r="CH498" s="158"/>
      <c r="CI498" s="158"/>
      <c r="CJ498" s="158"/>
      <c r="CK498" s="158"/>
      <c r="CL498" s="158"/>
      <c r="CM498" s="158"/>
      <c r="CN498" s="158"/>
      <c r="CO498" s="158"/>
      <c r="CP498" s="158"/>
      <c r="CQ498" s="158"/>
      <c r="CR498" s="158"/>
      <c r="CS498" s="159"/>
      <c r="CT498" s="165"/>
      <c r="CU498" s="166"/>
      <c r="CV498" s="175" t="str">
        <f>Q495</f>
        <v>F</v>
      </c>
      <c r="CW498" s="177" t="str">
        <f>IF(VLOOKUP($CV498,$A462:$C474,3,FALSE)=0,"",CONCATENATE(VLOOKUP(VLOOKUP($CV498,$A462:$C474,3,FALSE),Players!$C:$G,4,FALSE)," ",VLOOKUP($CV498,$A462:$C474,3,FALSE)," ",IF(ISERROR(VLOOKUP(VLOOKUP($CV498,$A462:$C474,3,FALSE),Players!$C:$G,5,FALSE)),"()",CONCATENATE("(",VLOOKUP(VLOOKUP($CV498,$A462:$C474,3,FALSE),Players!$C:$G,5,FALSE),")"))))</f>
        <v/>
      </c>
      <c r="CX498" s="178"/>
      <c r="CY498" s="178"/>
      <c r="CZ498" s="178"/>
      <c r="DA498" s="178"/>
      <c r="DB498" s="178"/>
      <c r="DC498" s="178"/>
      <c r="DD498" s="178"/>
      <c r="DE498" s="178"/>
      <c r="DF498" s="178"/>
      <c r="DG498" s="178"/>
      <c r="DH498" s="178"/>
      <c r="DI498" s="178"/>
      <c r="DJ498" s="178"/>
      <c r="DK498" s="179"/>
      <c r="DL498" s="150" t="str">
        <f>IF(R495&lt;&gt;"",R495,"")</f>
        <v/>
      </c>
      <c r="DM498" s="151"/>
      <c r="DN498" s="288" t="str">
        <f>IF(T495&lt;&gt;"",T495,"")</f>
        <v/>
      </c>
      <c r="DO498" s="151"/>
      <c r="DP498" s="288" t="str">
        <f>IF(V495&lt;&gt;"",V495,"")</f>
        <v/>
      </c>
      <c r="DQ498" s="151"/>
      <c r="DR498" s="288" t="str">
        <f>IF(X495&lt;&gt;"",X495,"")</f>
        <v/>
      </c>
      <c r="DS498" s="151"/>
      <c r="DT498" s="288" t="str">
        <f>IF(Z495&lt;&gt;"",Z495,"")</f>
        <v/>
      </c>
      <c r="DU498" s="332"/>
      <c r="DV498" s="174" t="str">
        <f>IF($DV496&lt;&gt;"",IF(DV496="W","L","W"),"")</f>
        <v/>
      </c>
      <c r="DW498" s="157"/>
      <c r="DX498" s="158"/>
      <c r="DY498" s="158"/>
      <c r="DZ498" s="158"/>
      <c r="EA498" s="158"/>
      <c r="EB498" s="158"/>
      <c r="EC498" s="158"/>
      <c r="ED498" s="158"/>
      <c r="EE498" s="158"/>
      <c r="EF498" s="158"/>
      <c r="EG498" s="158"/>
      <c r="EH498" s="158"/>
      <c r="EI498" s="159"/>
      <c r="EJ498" s="165"/>
      <c r="EK498" s="166"/>
      <c r="EL498" s="175" t="str">
        <f>AE495</f>
        <v>F</v>
      </c>
      <c r="EM498" s="177" t="str">
        <f>IF(VLOOKUP($EL498,$A462:$C474,3,FALSE)=0,"",CONCATENATE(VLOOKUP(VLOOKUP($EL498,$A462:$C474,3,FALSE),Players!$C:$G,4,FALSE)," ",VLOOKUP($EL498,$A462:$C474,3,FALSE)," ",IF(ISERROR(VLOOKUP(VLOOKUP($EL498,$A462:$C474,3,FALSE),Players!$C:$G,5,FALSE)),"()",CONCATENATE("(",VLOOKUP(VLOOKUP($EL498,$A462:$C474,3,FALSE),Players!$C:$G,5,FALSE),")"))))</f>
        <v/>
      </c>
      <c r="EN498" s="178"/>
      <c r="EO498" s="178"/>
      <c r="EP498" s="178"/>
      <c r="EQ498" s="178"/>
      <c r="ER498" s="178"/>
      <c r="ES498" s="178"/>
      <c r="ET498" s="178"/>
      <c r="EU498" s="178"/>
      <c r="EV498" s="178"/>
      <c r="EW498" s="178"/>
      <c r="EX498" s="178"/>
      <c r="EY498" s="178"/>
      <c r="EZ498" s="178"/>
      <c r="FA498" s="179"/>
      <c r="FB498" s="150" t="str">
        <f>IF(AF495&lt;&gt;"",AF495,"")</f>
        <v/>
      </c>
      <c r="FC498" s="151"/>
      <c r="FD498" s="288" t="str">
        <f>IF(AH495&lt;&gt;"",AH495,"")</f>
        <v/>
      </c>
      <c r="FE498" s="151"/>
      <c r="FF498" s="288" t="str">
        <f>IF(AJ495&lt;&gt;"",AJ495,"")</f>
        <v/>
      </c>
      <c r="FG498" s="151"/>
      <c r="FH498" s="288" t="str">
        <f>IF(AL495&lt;&gt;"",AL495,"")</f>
        <v/>
      </c>
      <c r="FI498" s="151"/>
      <c r="FJ498" s="288" t="str">
        <f>IF(AN495&lt;&gt;"",AN495,"")</f>
        <v/>
      </c>
      <c r="FK498" s="332"/>
      <c r="FL498" s="174" t="str">
        <f>IF($FL496&lt;&gt;"",IF(FL496="W","L","W"),"")</f>
        <v/>
      </c>
      <c r="FM498" s="3"/>
      <c r="FN498" s="3"/>
    </row>
    <row r="499" spans="1:170" ht="11.25" customHeight="1" thickBot="1">
      <c r="A499" s="192"/>
      <c r="B499" s="193"/>
      <c r="C499" s="175" t="str">
        <f>IF($D458="1P","D","D")</f>
        <v>D</v>
      </c>
      <c r="D499" s="201"/>
      <c r="E499" s="202"/>
      <c r="F499" s="201"/>
      <c r="G499" s="202"/>
      <c r="H499" s="201"/>
      <c r="I499" s="202"/>
      <c r="J499" s="201"/>
      <c r="K499" s="202"/>
      <c r="L499" s="201"/>
      <c r="M499" s="205"/>
      <c r="N499" s="69" t="str">
        <f>IF(CF506&lt;&gt;"",IF(ISERROR(AND(BV510="",BX510="",BZ510="",CB510="",CD510="")),"E",IF(AND(BV510="",BX510="",BZ510="",CB510="",CD510=""),"","E")),"")</f>
        <v/>
      </c>
      <c r="O499" s="192"/>
      <c r="P499" s="193"/>
      <c r="Q499" s="175" t="str">
        <f>IF($D458="1P","D","C")</f>
        <v>C</v>
      </c>
      <c r="R499" s="201"/>
      <c r="S499" s="202"/>
      <c r="T499" s="201"/>
      <c r="U499" s="202"/>
      <c r="V499" s="201"/>
      <c r="W499" s="202"/>
      <c r="X499" s="201"/>
      <c r="Y499" s="202"/>
      <c r="Z499" s="201"/>
      <c r="AA499" s="205"/>
      <c r="AB499" s="69" t="str">
        <f>IF(DV506&lt;&gt;"",IF(ISERROR(AND(DL510="",DN510="",DP510="",DQ510="",DT510="")),"E",IF(AND(DL510="",DN510="",DP510="",DR510="",DT510=""),"","E")),"")</f>
        <v/>
      </c>
      <c r="AC499" s="192"/>
      <c r="AD499" s="193"/>
      <c r="AE499" s="175" t="str">
        <f>IF($D458="1P","G","G")</f>
        <v>G</v>
      </c>
      <c r="AF499" s="201"/>
      <c r="AG499" s="202"/>
      <c r="AH499" s="201"/>
      <c r="AI499" s="202"/>
      <c r="AJ499" s="201"/>
      <c r="AK499" s="202"/>
      <c r="AL499" s="201"/>
      <c r="AM499" s="202"/>
      <c r="AN499" s="201"/>
      <c r="AO499" s="205"/>
      <c r="AP499" s="69" t="str">
        <f>IF(FL506&lt;&gt;"",IF(ISERROR(AND(FB510="",FD510="",FF510="",FH510="",FJ510="")),"E",IF(AND(FB510="",FD510="",FF510="",FH510="",FJ510=""),"","E")),"")</f>
        <v/>
      </c>
      <c r="AQ499" s="160"/>
      <c r="AR499" s="161"/>
      <c r="AS499" s="161"/>
      <c r="AT499" s="161"/>
      <c r="AU499" s="161"/>
      <c r="AV499" s="161"/>
      <c r="AW499" s="161"/>
      <c r="AX499" s="161"/>
      <c r="AY499" s="161"/>
      <c r="AZ499" s="161"/>
      <c r="BA499" s="161"/>
      <c r="BB499" s="161"/>
      <c r="BC499" s="162"/>
      <c r="BD499" s="167"/>
      <c r="BE499" s="168"/>
      <c r="BF499" s="176"/>
      <c r="BG499" s="180"/>
      <c r="BH499" s="181"/>
      <c r="BI499" s="181"/>
      <c r="BJ499" s="181"/>
      <c r="BK499" s="181"/>
      <c r="BL499" s="181"/>
      <c r="BM499" s="181"/>
      <c r="BN499" s="181"/>
      <c r="BO499" s="181"/>
      <c r="BP499" s="181"/>
      <c r="BQ499" s="181"/>
      <c r="BR499" s="181"/>
      <c r="BS499" s="181"/>
      <c r="BT499" s="181"/>
      <c r="BU499" s="182"/>
      <c r="BV499" s="152"/>
      <c r="BW499" s="153"/>
      <c r="BX499" s="333"/>
      <c r="BY499" s="153"/>
      <c r="BZ499" s="333"/>
      <c r="CA499" s="153"/>
      <c r="CB499" s="333"/>
      <c r="CC499" s="153"/>
      <c r="CD499" s="333"/>
      <c r="CE499" s="334"/>
      <c r="CF499" s="174"/>
      <c r="CG499" s="160"/>
      <c r="CH499" s="161"/>
      <c r="CI499" s="161"/>
      <c r="CJ499" s="161"/>
      <c r="CK499" s="161"/>
      <c r="CL499" s="161"/>
      <c r="CM499" s="161"/>
      <c r="CN499" s="161"/>
      <c r="CO499" s="161"/>
      <c r="CP499" s="161"/>
      <c r="CQ499" s="161"/>
      <c r="CR499" s="161"/>
      <c r="CS499" s="162"/>
      <c r="CT499" s="167"/>
      <c r="CU499" s="168"/>
      <c r="CV499" s="176"/>
      <c r="CW499" s="180"/>
      <c r="CX499" s="181"/>
      <c r="CY499" s="181"/>
      <c r="CZ499" s="181"/>
      <c r="DA499" s="181"/>
      <c r="DB499" s="181"/>
      <c r="DC499" s="181"/>
      <c r="DD499" s="181"/>
      <c r="DE499" s="181"/>
      <c r="DF499" s="181"/>
      <c r="DG499" s="181"/>
      <c r="DH499" s="181"/>
      <c r="DI499" s="181"/>
      <c r="DJ499" s="181"/>
      <c r="DK499" s="182"/>
      <c r="DL499" s="152"/>
      <c r="DM499" s="153"/>
      <c r="DN499" s="333"/>
      <c r="DO499" s="153"/>
      <c r="DP499" s="333"/>
      <c r="DQ499" s="153"/>
      <c r="DR499" s="333"/>
      <c r="DS499" s="153"/>
      <c r="DT499" s="333"/>
      <c r="DU499" s="334"/>
      <c r="DV499" s="174"/>
      <c r="DW499" s="160"/>
      <c r="DX499" s="161"/>
      <c r="DY499" s="161"/>
      <c r="DZ499" s="161"/>
      <c r="EA499" s="161"/>
      <c r="EB499" s="161"/>
      <c r="EC499" s="161"/>
      <c r="ED499" s="161"/>
      <c r="EE499" s="161"/>
      <c r="EF499" s="161"/>
      <c r="EG499" s="161"/>
      <c r="EH499" s="161"/>
      <c r="EI499" s="162"/>
      <c r="EJ499" s="167"/>
      <c r="EK499" s="168"/>
      <c r="EL499" s="176"/>
      <c r="EM499" s="180"/>
      <c r="EN499" s="181"/>
      <c r="EO499" s="181"/>
      <c r="EP499" s="181"/>
      <c r="EQ499" s="181"/>
      <c r="ER499" s="181"/>
      <c r="ES499" s="181"/>
      <c r="ET499" s="181"/>
      <c r="EU499" s="181"/>
      <c r="EV499" s="181"/>
      <c r="EW499" s="181"/>
      <c r="EX499" s="181"/>
      <c r="EY499" s="181"/>
      <c r="EZ499" s="181"/>
      <c r="FA499" s="182"/>
      <c r="FB499" s="152"/>
      <c r="FC499" s="153"/>
      <c r="FD499" s="333"/>
      <c r="FE499" s="153"/>
      <c r="FF499" s="333"/>
      <c r="FG499" s="153"/>
      <c r="FH499" s="333"/>
      <c r="FI499" s="153"/>
      <c r="FJ499" s="333"/>
      <c r="FK499" s="334"/>
      <c r="FL499" s="174"/>
      <c r="FM499" s="3"/>
      <c r="FN499" s="3"/>
    </row>
    <row r="500" spans="1:170" ht="11.25" customHeight="1" thickBot="1">
      <c r="A500" s="194"/>
      <c r="B500" s="195"/>
      <c r="C500" s="207"/>
      <c r="D500" s="203"/>
      <c r="E500" s="204"/>
      <c r="F500" s="203"/>
      <c r="G500" s="204"/>
      <c r="H500" s="203"/>
      <c r="I500" s="204"/>
      <c r="J500" s="203"/>
      <c r="K500" s="204"/>
      <c r="L500" s="203"/>
      <c r="M500" s="206"/>
      <c r="N500" s="69" t="str">
        <f>IF(CF508&lt;&gt;"",IF(CF508="W",IF(SUM(IF(D499&gt;D497,1,0),IF(F499&gt;F497,1,0),IF(H499&gt;H497,1,0),IF(J499&gt;J497,1,0),IF(L499&gt;L497,1,0))&lt;&gt;3,"E",""),""),"")</f>
        <v/>
      </c>
      <c r="O500" s="194"/>
      <c r="P500" s="195"/>
      <c r="Q500" s="207"/>
      <c r="R500" s="203"/>
      <c r="S500" s="204"/>
      <c r="T500" s="203"/>
      <c r="U500" s="204"/>
      <c r="V500" s="203"/>
      <c r="W500" s="204"/>
      <c r="X500" s="203"/>
      <c r="Y500" s="204"/>
      <c r="Z500" s="203"/>
      <c r="AA500" s="206"/>
      <c r="AB500" s="69" t="str">
        <f>IF(DV508&lt;&gt;"",IF(DV508="W",IF(SUM(IF(R499&gt;R497,1,0),IF(T499&gt;T497,1,0),IF(V499&gt;V497,1,0),IF(X499&gt;X497,1,0),IF(Z499&gt;Z497,1,0))&lt;&gt;3,"E",""),""),"")</f>
        <v/>
      </c>
      <c r="AC500" s="194"/>
      <c r="AD500" s="195"/>
      <c r="AE500" s="207"/>
      <c r="AF500" s="203"/>
      <c r="AG500" s="204"/>
      <c r="AH500" s="203"/>
      <c r="AI500" s="204"/>
      <c r="AJ500" s="203"/>
      <c r="AK500" s="204"/>
      <c r="AL500" s="203"/>
      <c r="AM500" s="204"/>
      <c r="AN500" s="203"/>
      <c r="AO500" s="206"/>
      <c r="AP500" s="69" t="str">
        <f>IF(FL508&lt;&gt;"",IF(FL508="W",IF(SUM(IF(AF499&gt;AF497,1,0),IF(AH499&gt;AH497,1,0),IF(AJ499&gt;AJ497,1,0),IF(AL499&gt;AL497,1,0),IF(AN499&gt;AN497,1,0))&lt;&gt;3,"E",""),""),"")</f>
        <v/>
      </c>
      <c r="AQ500" s="126"/>
      <c r="AR500" s="126"/>
      <c r="AS500" s="126"/>
      <c r="AT500" s="126"/>
      <c r="AU500" s="126"/>
      <c r="AV500" s="126"/>
      <c r="AW500" s="126"/>
      <c r="AX500" s="126"/>
      <c r="AY500" s="126"/>
      <c r="AZ500" s="126"/>
      <c r="BA500" s="126"/>
      <c r="BB500" s="126"/>
      <c r="BC500" s="126"/>
      <c r="BV500" s="169" t="str">
        <f>IF(CF496&lt;&gt;"",IF(AND(AND(BV496&gt;-1,BV498&gt;-1),OR(BV496&gt;10,BV498&gt;10),ABS(BV496-BV498)&gt;1,IF(OR(BV496&gt;11,BV498&gt;11),ABS(BV496-BV498)=2,TRUE),BV496=INT(BV496),BV498=INT(BV498)),"","Error"),"")</f>
        <v/>
      </c>
      <c r="BW500" s="169"/>
      <c r="BX500" s="169" t="str">
        <f>IF(CF496&lt;&gt;"",IF(AND(AND(BX496&gt;-1,BX498&gt;-1),OR(BX496&gt;10,BX498&gt;10),ABS(BX496-BX498)&gt;1,IF(OR(BX496&gt;11,BX498&gt;11),ABS(BX496-BX498)=2,TRUE),BX496=INT(BX496),BX498=INT(BX498)),"","Error"),"")</f>
        <v/>
      </c>
      <c r="BY500" s="169"/>
      <c r="BZ500" s="169" t="str">
        <f>IF(CF496&lt;&gt;"",IF(AND(AND(BZ496&gt;-1,BZ498&gt;-1),OR(BZ496&gt;10,BZ498&gt;10),ABS(BZ496-BZ498)&gt;1,IF(OR(BZ496&gt;11,BZ498&gt;11),ABS(BZ496-BZ498)=2,TRUE),BZ496=INT(BZ496),BZ498=INT(BZ498)),"","Error"),"")</f>
        <v/>
      </c>
      <c r="CA500" s="169"/>
      <c r="CB500" s="169" t="str">
        <f>IF(AND(CF496&lt;&gt;"",CB496&lt;&gt;""),IF(AND(AND(CB496&gt;-1,CB498&gt;-1),OR(CB496&gt;10,CB498&gt;10),ABS(CB496-CB498)&gt;1,IF(OR(CB496&gt;11,CB498&gt;11),ABS(CB496-CB498)=2,TRUE),CB496=INT(CB496),CB498=INT(CB498)),"","Error"),"")</f>
        <v/>
      </c>
      <c r="CC500" s="169"/>
      <c r="CD500" s="169" t="str">
        <f>IF(AND(CF496&lt;&gt;"",CD496&lt;&gt;""),IF(AND(AND(CD496&gt;-1,CD498&gt;-1),OR(CD496&gt;10,CD498&gt;10),ABS(CD496-CD498)&gt;1,IF(OR(CD496&gt;11,CD498&gt;11),ABS(CD496-CD498)=2,TRUE),CD496=INT(CD496),CD498=INT(CD498)),"","Error"),"")</f>
        <v/>
      </c>
      <c r="CE500" s="169"/>
      <c r="CF500" s="3"/>
      <c r="CG500" s="126"/>
      <c r="CH500" s="126"/>
      <c r="CI500" s="126"/>
      <c r="CJ500" s="126"/>
      <c r="CK500" s="126"/>
      <c r="CL500" s="126"/>
      <c r="CM500" s="126"/>
      <c r="CN500" s="126"/>
      <c r="CO500" s="126"/>
      <c r="CP500" s="126"/>
      <c r="CQ500" s="126"/>
      <c r="CR500" s="126"/>
      <c r="CS500" s="126"/>
      <c r="DL500" s="169" t="str">
        <f>IF(DV496&lt;&gt;"",IF(AND(AND(DL496&gt;-1,DL498&gt;-1),OR(DL496&gt;10,DL498&gt;10),ABS(DL496-DL498)&gt;1,IF(OR(DL496&gt;11,DL498&gt;11),ABS(DL496-DL498)=2,TRUE),DL496=INT(DL496),DL498=INT(DL498)),"","Error"),"")</f>
        <v/>
      </c>
      <c r="DM500" s="169"/>
      <c r="DN500" s="169" t="str">
        <f>IF(DV496&lt;&gt;"",IF(AND(AND(DN496&gt;-1,DN498&gt;-1),OR(DN496&gt;10,DN498&gt;10),ABS(DN496-DN498)&gt;1,IF(OR(DN496&gt;11,DN498&gt;11),ABS(DN496-DN498)=2,TRUE),DN496=INT(DN496),DN498=INT(DN498)),"","Error"),"")</f>
        <v/>
      </c>
      <c r="DO500" s="169"/>
      <c r="DP500" s="169" t="str">
        <f>IF(DV496&lt;&gt;"",IF(AND(AND(DP496&gt;-1,DP498&gt;-1),OR(DP496&gt;10,DP498&gt;10),ABS(DP496-DP498)&gt;1,IF(OR(DP496&gt;11,DP498&gt;11),ABS(DP496-DP498)=2,TRUE),DP496=INT(DP496),DP498=INT(DP498)),"","Error"),"")</f>
        <v/>
      </c>
      <c r="DQ500" s="169"/>
      <c r="DR500" s="169" t="str">
        <f>IF(AND(DV496&lt;&gt;"",DR496&lt;&gt;""),IF(AND(AND(DR496&gt;-1,DR498&gt;-1),OR(DR496&gt;10,DR498&gt;10),ABS(DR496-DR498)&gt;1,IF(OR(DR496&gt;11,DR498&gt;11),ABS(DR496-DR498)=2,TRUE),DR496=INT(DR496),DR498=INT(DR498)),"","Error"),"")</f>
        <v/>
      </c>
      <c r="DS500" s="169"/>
      <c r="DT500" s="169" t="str">
        <f>IF(AND(DV496&lt;&gt;"",DT496&lt;&gt;""),IF(AND(AND(DT496&gt;-1,DT498&gt;-1),OR(DT496&gt;10,DT498&gt;10),ABS(DT496-DT498)&gt;1,IF(OR(DT496&gt;11,DT498&gt;11),ABS(DT496-DT498)=2,TRUE),DT496=INT(DT496),DT498=INT(DT498)),"","Error"),"")</f>
        <v/>
      </c>
      <c r="DU500" s="169"/>
      <c r="DV500" s="3"/>
      <c r="DW500" s="126"/>
      <c r="DX500" s="126"/>
      <c r="DY500" s="126"/>
      <c r="DZ500" s="126"/>
      <c r="EA500" s="126"/>
      <c r="EB500" s="126"/>
      <c r="EC500" s="126"/>
      <c r="ED500" s="126"/>
      <c r="EE500" s="126"/>
      <c r="EF500" s="126"/>
      <c r="EG500" s="126"/>
      <c r="EH500" s="126"/>
      <c r="EI500" s="126"/>
      <c r="FB500" s="169" t="str">
        <f>IF(FL496&lt;&gt;"",IF(AND(AND(FB496&gt;-1,FB498&gt;-1),OR(FB496&gt;10,FB498&gt;10),ABS(FB496-FB498)&gt;1,IF(OR(FB496&gt;11,FB498&gt;11),ABS(FB496-FB498)=2,TRUE),FB496=INT(FB496),FB498=INT(FB498)),"","Error"),"")</f>
        <v/>
      </c>
      <c r="FC500" s="169"/>
      <c r="FD500" s="169" t="str">
        <f>IF(FL496&lt;&gt;"",IF(AND(AND(FD496&gt;-1,FD498&gt;-1),OR(FD496&gt;10,FD498&gt;10),ABS(FD496-FD498)&gt;1,IF(OR(FD496&gt;11,FD498&gt;11),ABS(FD496-FD498)=2,TRUE),FD496=INT(FD496),FD498=INT(FD498)),"","Error"),"")</f>
        <v/>
      </c>
      <c r="FE500" s="169"/>
      <c r="FF500" s="169" t="str">
        <f>IF(FL496&lt;&gt;"",IF(AND(AND(FF496&gt;-1,FF498&gt;-1),OR(FF496&gt;10,FF498&gt;10),ABS(FF496-FF498)&gt;1,IF(OR(FF496&gt;11,FF498&gt;11),ABS(FF496-FF498)=2,TRUE),FF496=INT(FF496),FF498=INT(FF498)),"","Error"),"")</f>
        <v/>
      </c>
      <c r="FG500" s="169"/>
      <c r="FH500" s="169" t="str">
        <f>IF(AND(FL496&lt;&gt;"",FH496&lt;&gt;""),IF(AND(AND(FH496&gt;-1,FH498&gt;-1),OR(FH496&gt;10,FH498&gt;10),ABS(FH496-FH498)&gt;1,IF(OR(FH496&gt;11,FH498&gt;11),ABS(FH496-FH498)=2,TRUE),FH496=INT(FH496),FH498=INT(FH498)),"","Error"),"")</f>
        <v/>
      </c>
      <c r="FI500" s="169"/>
      <c r="FJ500" s="169" t="str">
        <f>IF(AND(FL496&lt;&gt;"",FJ496&lt;&gt;""),IF(AND(AND(FJ496&gt;-1,FJ498&gt;-1),OR(FJ496&gt;10,FJ498&gt;10),ABS(FJ496-FJ498)&gt;1,IF(OR(FJ496&gt;11,FJ498&gt;11),ABS(FJ496-FJ498)=2,TRUE),FJ496=INT(FJ496),FJ498=INT(FJ498)),"","Error"),"")</f>
        <v/>
      </c>
      <c r="FK500" s="169"/>
      <c r="FL500" s="3"/>
      <c r="FM500" s="3"/>
      <c r="FN500" s="3"/>
    </row>
    <row r="501" spans="1:170" ht="11.25" customHeight="1">
      <c r="A501" s="170">
        <v>7</v>
      </c>
      <c r="B501" s="191"/>
      <c r="C501" s="183" t="str">
        <f>IF($D458="1P","A","A")</f>
        <v>A</v>
      </c>
      <c r="D501" s="197"/>
      <c r="E501" s="198"/>
      <c r="F501" s="197"/>
      <c r="G501" s="198"/>
      <c r="H501" s="197"/>
      <c r="I501" s="198"/>
      <c r="J501" s="197"/>
      <c r="K501" s="198"/>
      <c r="L501" s="197"/>
      <c r="M501" s="208"/>
      <c r="N501" s="69" t="str">
        <f>IF(CF516&lt;&gt;"",IF(CF516="W",IF(SUM(IF(D501&gt;D503,1,0),IF(F501&gt;F503,1,0),IF(H501&gt;H503,1,0),IF(J501&gt;J503,1,0),IF(L501&gt;L503,1,0))&lt;&gt;3,"E",""),""),"")</f>
        <v/>
      </c>
      <c r="O501" s="170">
        <v>14</v>
      </c>
      <c r="P501" s="191"/>
      <c r="Q501" s="183" t="str">
        <f>IF($D458="1P","C","B")</f>
        <v>B</v>
      </c>
      <c r="R501" s="197"/>
      <c r="S501" s="198"/>
      <c r="T501" s="197"/>
      <c r="U501" s="198"/>
      <c r="V501" s="197"/>
      <c r="W501" s="198"/>
      <c r="X501" s="197"/>
      <c r="Y501" s="198"/>
      <c r="Z501" s="197"/>
      <c r="AA501" s="208"/>
      <c r="AB501" s="69" t="str">
        <f>IF(DV516&lt;&gt;"",IF(DV516="W",IF(SUM(IF(R501&gt;R503,1,0),IF(T501&gt;T503,1,0),IF(V501&gt;V503,1,0),IF(X501&gt;X503,1,0),IF(Z501&gt;Z503,1,0))&lt;&gt;3,"E",""),""),"")</f>
        <v/>
      </c>
      <c r="AC501" s="170">
        <v>21</v>
      </c>
      <c r="AD501" s="191"/>
      <c r="AE501" s="183" t="str">
        <f>IF($D458="1P","E","B")</f>
        <v>B</v>
      </c>
      <c r="AF501" s="197"/>
      <c r="AG501" s="198"/>
      <c r="AH501" s="197"/>
      <c r="AI501" s="198"/>
      <c r="AJ501" s="197"/>
      <c r="AK501" s="198"/>
      <c r="AL501" s="197"/>
      <c r="AM501" s="198"/>
      <c r="AN501" s="197"/>
      <c r="AO501" s="208"/>
      <c r="AP501" s="69" t="str">
        <f>IF(FL516&lt;&gt;"",IF(FL516="W",IF(SUM(IF(AF501&gt;AF503,1,0),IF(AH501&gt;AH503,1,0),IF(AJ501&gt;AJ503,1,0),IF(AL501&gt;AL503,1,0),IF(AN501&gt;AN503,1,0))&lt;&gt;3,"E",""),""),"")</f>
        <v/>
      </c>
      <c r="AQ501" s="126"/>
      <c r="AR501" s="126"/>
      <c r="AS501" s="126"/>
      <c r="AT501" s="126"/>
      <c r="AU501" s="126"/>
      <c r="AV501" s="126"/>
      <c r="AW501" s="126"/>
      <c r="AX501" s="126"/>
      <c r="AY501" s="126"/>
      <c r="AZ501" s="126"/>
      <c r="BA501" s="126"/>
      <c r="BB501" s="126"/>
      <c r="BC501" s="126"/>
      <c r="CF501" s="3"/>
      <c r="CG501" s="126"/>
      <c r="CH501" s="126"/>
      <c r="CI501" s="126"/>
      <c r="CJ501" s="126"/>
      <c r="CK501" s="126"/>
      <c r="CL501" s="126"/>
      <c r="CM501" s="126"/>
      <c r="CN501" s="126"/>
      <c r="CO501" s="126"/>
      <c r="CP501" s="126"/>
      <c r="CQ501" s="126"/>
      <c r="CR501" s="126"/>
      <c r="CS501" s="126"/>
      <c r="DV501" s="3"/>
      <c r="DW501" s="126"/>
      <c r="DX501" s="126"/>
      <c r="DY501" s="126"/>
      <c r="DZ501" s="126"/>
      <c r="EA501" s="126"/>
      <c r="EB501" s="126"/>
      <c r="EC501" s="126"/>
      <c r="ED501" s="126"/>
      <c r="EE501" s="126"/>
      <c r="EF501" s="126"/>
      <c r="EG501" s="126"/>
      <c r="EH501" s="126"/>
      <c r="EI501" s="126"/>
      <c r="FL501" s="3"/>
      <c r="FM501" s="3"/>
      <c r="FN501" s="3"/>
    </row>
    <row r="502" spans="1:170" ht="11.25" customHeight="1">
      <c r="A502" s="192"/>
      <c r="B502" s="193"/>
      <c r="C502" s="196"/>
      <c r="D502" s="199"/>
      <c r="E502" s="200"/>
      <c r="F502" s="199"/>
      <c r="G502" s="200"/>
      <c r="H502" s="199"/>
      <c r="I502" s="200"/>
      <c r="J502" s="199"/>
      <c r="K502" s="200"/>
      <c r="L502" s="199"/>
      <c r="M502" s="209"/>
      <c r="N502" s="69" t="str">
        <f>IF(CF516&lt;&gt;"",IF(ISERROR(AND(BV520="",BX520="",BZ520="",CB520="",CD520="")),"E",IF(AND(BV520="",BX520="",BZ520="",CB520="",CD520=""),"","E")),"")</f>
        <v/>
      </c>
      <c r="O502" s="192"/>
      <c r="P502" s="193"/>
      <c r="Q502" s="196"/>
      <c r="R502" s="199"/>
      <c r="S502" s="200"/>
      <c r="T502" s="199"/>
      <c r="U502" s="200"/>
      <c r="V502" s="199"/>
      <c r="W502" s="200"/>
      <c r="X502" s="199"/>
      <c r="Y502" s="200"/>
      <c r="Z502" s="199"/>
      <c r="AA502" s="209"/>
      <c r="AB502" s="69" t="str">
        <f>IF(DV516&lt;&gt;"",IF(ISERROR(AND(DL520="",DN520="",DP520="",DQ520="",DT520="")),"E",IF(AND(DL520="",DN520="",DP520="",DR520="",DT520=""),"","E")),"")</f>
        <v/>
      </c>
      <c r="AC502" s="192"/>
      <c r="AD502" s="193"/>
      <c r="AE502" s="196"/>
      <c r="AF502" s="199"/>
      <c r="AG502" s="200"/>
      <c r="AH502" s="199"/>
      <c r="AI502" s="200"/>
      <c r="AJ502" s="199"/>
      <c r="AK502" s="200"/>
      <c r="AL502" s="199"/>
      <c r="AM502" s="200"/>
      <c r="AN502" s="199"/>
      <c r="AO502" s="209"/>
      <c r="AP502" s="69" t="str">
        <f>IF(FL516&lt;&gt;"",IF(ISERROR(AND(FB520="",FD520="",FF520="",FH520="",FJ520="")),"E",IF(AND(FB520="",FD520="",FF520="",FH520="",FJ520=""),"","E")),"")</f>
        <v/>
      </c>
      <c r="AQ502" s="127"/>
      <c r="AR502" s="127"/>
      <c r="AS502" s="127"/>
      <c r="AT502" s="127"/>
      <c r="AU502" s="127"/>
      <c r="AV502" s="127"/>
      <c r="AW502" s="127"/>
      <c r="AX502" s="127"/>
      <c r="AY502" s="127"/>
      <c r="AZ502" s="127"/>
      <c r="BA502" s="127"/>
      <c r="BB502" s="127"/>
      <c r="BC502" s="127"/>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3"/>
      <c r="CG502" s="127"/>
      <c r="CH502" s="127"/>
      <c r="CI502" s="127"/>
      <c r="CJ502" s="127"/>
      <c r="CK502" s="127"/>
      <c r="CL502" s="127"/>
      <c r="CM502" s="127"/>
      <c r="CN502" s="127"/>
      <c r="CO502" s="127"/>
      <c r="CP502" s="127"/>
      <c r="CQ502" s="127"/>
      <c r="CR502" s="127"/>
      <c r="CS502" s="127"/>
      <c r="CT502" s="40"/>
      <c r="CU502" s="40"/>
      <c r="CV502" s="40"/>
      <c r="CW502" s="40"/>
      <c r="CX502" s="40"/>
      <c r="CY502" s="40"/>
      <c r="CZ502" s="40"/>
      <c r="DA502" s="40"/>
      <c r="DB502" s="40"/>
      <c r="DC502" s="40"/>
      <c r="DD502" s="40"/>
      <c r="DE502" s="40"/>
      <c r="DF502" s="40"/>
      <c r="DG502" s="40"/>
      <c r="DH502" s="40"/>
      <c r="DI502" s="40"/>
      <c r="DJ502" s="40"/>
      <c r="DK502" s="40"/>
      <c r="DL502" s="40"/>
      <c r="DM502" s="40"/>
      <c r="DN502" s="40"/>
      <c r="DO502" s="40"/>
      <c r="DP502" s="40"/>
      <c r="DQ502" s="40"/>
      <c r="DR502" s="40"/>
      <c r="DS502" s="40"/>
      <c r="DT502" s="40"/>
      <c r="DU502" s="40"/>
      <c r="DV502" s="3"/>
      <c r="DW502" s="127"/>
      <c r="DX502" s="127"/>
      <c r="DY502" s="127"/>
      <c r="DZ502" s="127"/>
      <c r="EA502" s="127"/>
      <c r="EB502" s="127"/>
      <c r="EC502" s="127"/>
      <c r="ED502" s="127"/>
      <c r="EE502" s="127"/>
      <c r="EF502" s="127"/>
      <c r="EG502" s="127"/>
      <c r="EH502" s="127"/>
      <c r="EI502" s="127"/>
      <c r="EJ502" s="40"/>
      <c r="EK502" s="40"/>
      <c r="EL502" s="40"/>
      <c r="EM502" s="40"/>
      <c r="EN502" s="40"/>
      <c r="EO502" s="40"/>
      <c r="EP502" s="40"/>
      <c r="EQ502" s="40"/>
      <c r="ER502" s="40"/>
      <c r="ES502" s="40"/>
      <c r="ET502" s="40"/>
      <c r="EU502" s="40"/>
      <c r="EV502" s="40"/>
      <c r="EW502" s="40"/>
      <c r="EX502" s="40"/>
      <c r="EY502" s="40"/>
      <c r="EZ502" s="40"/>
      <c r="FA502" s="40"/>
      <c r="FB502" s="40"/>
      <c r="FC502" s="40"/>
      <c r="FD502" s="40"/>
      <c r="FE502" s="40"/>
      <c r="FF502" s="40"/>
      <c r="FG502" s="40"/>
      <c r="FH502" s="40"/>
      <c r="FI502" s="40"/>
      <c r="FJ502" s="40"/>
      <c r="FK502" s="40"/>
      <c r="FL502" s="3"/>
      <c r="FM502" s="3"/>
      <c r="FN502" s="3"/>
    </row>
    <row r="503" spans="1:170" ht="11.25" customHeight="1">
      <c r="A503" s="192"/>
      <c r="B503" s="193"/>
      <c r="C503" s="175" t="str">
        <f>IF($D458="1P","F","E")</f>
        <v>E</v>
      </c>
      <c r="D503" s="201"/>
      <c r="E503" s="202"/>
      <c r="F503" s="201"/>
      <c r="G503" s="202"/>
      <c r="H503" s="201"/>
      <c r="I503" s="202"/>
      <c r="J503" s="201"/>
      <c r="K503" s="202"/>
      <c r="L503" s="201"/>
      <c r="M503" s="205"/>
      <c r="N503" s="69" t="str">
        <f>IF(CF516&lt;&gt;"",IF(ISERROR(AND(BV520="",BX520="",BZ520="",CB520="",CD520="")),"E",IF(AND(BV520="",BX520="",BZ520="",CB520="",CD520=""),"","E")),"")</f>
        <v/>
      </c>
      <c r="O503" s="192"/>
      <c r="P503" s="193"/>
      <c r="Q503" s="175" t="str">
        <f>IF($D458="1P","E","D")</f>
        <v>D</v>
      </c>
      <c r="R503" s="201"/>
      <c r="S503" s="202"/>
      <c r="T503" s="201"/>
      <c r="U503" s="202"/>
      <c r="V503" s="201"/>
      <c r="W503" s="202"/>
      <c r="X503" s="201"/>
      <c r="Y503" s="202"/>
      <c r="Z503" s="201"/>
      <c r="AA503" s="205"/>
      <c r="AB503" s="69" t="str">
        <f>IF(DV516&lt;&gt;"",IF(ISERROR(AND(DL520="",DN520="",DP520="",DQ520="",DT520="")),"E",IF(AND(DL520="",DN520="",DP520="",DR520="",DT520=""),"","E")),"")</f>
        <v/>
      </c>
      <c r="AC503" s="192"/>
      <c r="AD503" s="193"/>
      <c r="AE503" s="175" t="str">
        <f>IF($D458="1P","F","C")</f>
        <v>C</v>
      </c>
      <c r="AF503" s="201"/>
      <c r="AG503" s="202"/>
      <c r="AH503" s="201"/>
      <c r="AI503" s="202"/>
      <c r="AJ503" s="201"/>
      <c r="AK503" s="202"/>
      <c r="AL503" s="201"/>
      <c r="AM503" s="202"/>
      <c r="AN503" s="201"/>
      <c r="AO503" s="205"/>
      <c r="AP503" s="69" t="str">
        <f>IF(FL516&lt;&gt;"",IF(ISERROR(AND(FB520="",FD520="",FF520="",FH520="",FJ520="")),"E",IF(AND(FB520="",FD520="",FF520="",FH520="",FJ520=""),"","E")),"")</f>
        <v/>
      </c>
      <c r="AQ503" s="128"/>
      <c r="AR503" s="128"/>
      <c r="AS503" s="128"/>
      <c r="AT503" s="128"/>
      <c r="AU503" s="128"/>
      <c r="AV503" s="128"/>
      <c r="AW503" s="128"/>
      <c r="AX503" s="128"/>
      <c r="AY503" s="128"/>
      <c r="AZ503" s="128"/>
      <c r="BA503" s="128"/>
      <c r="BB503" s="128"/>
      <c r="BC503" s="128"/>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3"/>
      <c r="CG503" s="128"/>
      <c r="CH503" s="128"/>
      <c r="CI503" s="128"/>
      <c r="CJ503" s="128"/>
      <c r="CK503" s="128"/>
      <c r="CL503" s="128"/>
      <c r="CM503" s="128"/>
      <c r="CN503" s="128"/>
      <c r="CO503" s="128"/>
      <c r="CP503" s="128"/>
      <c r="CQ503" s="128"/>
      <c r="CR503" s="128"/>
      <c r="CS503" s="128"/>
      <c r="CT503" s="41"/>
      <c r="CU503" s="41"/>
      <c r="CV503" s="41"/>
      <c r="CW503" s="41"/>
      <c r="CX503" s="41"/>
      <c r="CY503" s="41"/>
      <c r="CZ503" s="41"/>
      <c r="DA503" s="41"/>
      <c r="DB503" s="41"/>
      <c r="DC503" s="41"/>
      <c r="DD503" s="41"/>
      <c r="DE503" s="41"/>
      <c r="DF503" s="41"/>
      <c r="DG503" s="41"/>
      <c r="DH503" s="41"/>
      <c r="DI503" s="41"/>
      <c r="DJ503" s="41"/>
      <c r="DK503" s="41"/>
      <c r="DL503" s="41"/>
      <c r="DM503" s="41"/>
      <c r="DN503" s="41"/>
      <c r="DO503" s="41"/>
      <c r="DP503" s="41"/>
      <c r="DQ503" s="41"/>
      <c r="DR503" s="41"/>
      <c r="DS503" s="41"/>
      <c r="DT503" s="41"/>
      <c r="DU503" s="41"/>
      <c r="DV503" s="3"/>
      <c r="DW503" s="128"/>
      <c r="DX503" s="128"/>
      <c r="DY503" s="128"/>
      <c r="DZ503" s="128"/>
      <c r="EA503" s="128"/>
      <c r="EB503" s="128"/>
      <c r="EC503" s="128"/>
      <c r="ED503" s="128"/>
      <c r="EE503" s="128"/>
      <c r="EF503" s="128"/>
      <c r="EG503" s="128"/>
      <c r="EH503" s="128"/>
      <c r="EI503" s="128"/>
      <c r="EJ503" s="41"/>
      <c r="EK503" s="41"/>
      <c r="EL503" s="41"/>
      <c r="EM503" s="41"/>
      <c r="EN503" s="41"/>
      <c r="EO503" s="41"/>
      <c r="EP503" s="41"/>
      <c r="EQ503" s="41"/>
      <c r="ER503" s="41"/>
      <c r="ES503" s="41"/>
      <c r="ET503" s="41"/>
      <c r="EU503" s="41"/>
      <c r="EV503" s="41"/>
      <c r="EW503" s="41"/>
      <c r="EX503" s="41"/>
      <c r="EY503" s="41"/>
      <c r="EZ503" s="41"/>
      <c r="FA503" s="41"/>
      <c r="FB503" s="41"/>
      <c r="FC503" s="41"/>
      <c r="FD503" s="41"/>
      <c r="FE503" s="41"/>
      <c r="FF503" s="41"/>
      <c r="FG503" s="41"/>
      <c r="FH503" s="41"/>
      <c r="FI503" s="41"/>
      <c r="FJ503" s="41"/>
      <c r="FK503" s="41"/>
      <c r="FL503" s="3"/>
      <c r="FM503" s="3"/>
      <c r="FN503" s="3"/>
    </row>
    <row r="504" spans="1:170" ht="11.25" customHeight="1" thickBot="1">
      <c r="A504" s="194"/>
      <c r="B504" s="195"/>
      <c r="C504" s="207"/>
      <c r="D504" s="203"/>
      <c r="E504" s="204"/>
      <c r="F504" s="203"/>
      <c r="G504" s="204"/>
      <c r="H504" s="203"/>
      <c r="I504" s="204"/>
      <c r="J504" s="203"/>
      <c r="K504" s="204"/>
      <c r="L504" s="203"/>
      <c r="M504" s="206"/>
      <c r="N504" s="69" t="str">
        <f>IF(CF518&lt;&gt;"",IF(CF518="W",IF(SUM(IF(D503&gt;D501,1,0),IF(F503&gt;F501,1,0),IF(H503&gt;H501,1,0),IF(J503&gt;J501,1,0),IF(L503&gt;L501,1,0))&lt;&gt;3,"E",""),""),"")</f>
        <v/>
      </c>
      <c r="O504" s="194"/>
      <c r="P504" s="195"/>
      <c r="Q504" s="207"/>
      <c r="R504" s="203"/>
      <c r="S504" s="204"/>
      <c r="T504" s="203"/>
      <c r="U504" s="204"/>
      <c r="V504" s="203"/>
      <c r="W504" s="204"/>
      <c r="X504" s="203"/>
      <c r="Y504" s="204"/>
      <c r="Z504" s="203"/>
      <c r="AA504" s="206"/>
      <c r="AB504" s="69" t="str">
        <f>IF(DV518&lt;&gt;"",IF(DV518="W",IF(SUM(IF(R503&gt;R501,1,0),IF(T503&gt;T501,1,0),IF(V503&gt;V501,1,0),IF(X503&gt;X501,1,0),IF(Z503&gt;Z501,1,0))&lt;&gt;3,"E",""),""),"")</f>
        <v/>
      </c>
      <c r="AC504" s="194"/>
      <c r="AD504" s="195"/>
      <c r="AE504" s="207"/>
      <c r="AF504" s="203"/>
      <c r="AG504" s="204"/>
      <c r="AH504" s="203"/>
      <c r="AI504" s="204"/>
      <c r="AJ504" s="203"/>
      <c r="AK504" s="204"/>
      <c r="AL504" s="203"/>
      <c r="AM504" s="204"/>
      <c r="AN504" s="203"/>
      <c r="AO504" s="206"/>
      <c r="AP504" s="69" t="str">
        <f>IF(FL518&lt;&gt;"",IF(FL518="W",IF(SUM(IF(AF503&gt;AF501,1,0),IF(AH503&gt;AH501,1,0),IF(AJ503&gt;AJ501,1,0),IF(AL503&gt;AL501,1,0),IF(AN503&gt;AN501,1,0))&lt;&gt;3,"E",""),""),"")</f>
        <v/>
      </c>
      <c r="AQ504" s="126"/>
      <c r="AR504" s="126"/>
      <c r="AS504" s="126"/>
      <c r="AT504" s="126"/>
      <c r="AU504" s="126"/>
      <c r="AV504" s="126"/>
      <c r="AW504" s="126"/>
      <c r="AX504" s="126"/>
      <c r="AY504" s="126"/>
      <c r="AZ504" s="126"/>
      <c r="BA504" s="126"/>
      <c r="BB504" s="126"/>
      <c r="BC504" s="126"/>
      <c r="CF504" s="3"/>
      <c r="CG504" s="126"/>
      <c r="CH504" s="126"/>
      <c r="CI504" s="126"/>
      <c r="CJ504" s="126"/>
      <c r="CK504" s="126"/>
      <c r="CL504" s="126"/>
      <c r="CM504" s="126"/>
      <c r="CN504" s="126"/>
      <c r="CO504" s="126"/>
      <c r="CP504" s="126"/>
      <c r="CQ504" s="126"/>
      <c r="CR504" s="126"/>
      <c r="CS504" s="126"/>
      <c r="DV504" s="3"/>
      <c r="DW504" s="126"/>
      <c r="DX504" s="126"/>
      <c r="DY504" s="126"/>
      <c r="DZ504" s="126"/>
      <c r="EA504" s="126"/>
      <c r="EB504" s="126"/>
      <c r="EC504" s="126"/>
      <c r="ED504" s="126"/>
      <c r="EE504" s="126"/>
      <c r="EF504" s="126"/>
      <c r="EG504" s="126"/>
      <c r="EH504" s="126"/>
      <c r="EI504" s="126"/>
      <c r="FL504" s="3"/>
      <c r="FM504" s="3"/>
      <c r="FN504" s="3"/>
    </row>
    <row r="505" spans="1:170" ht="11.25" customHeight="1" thickBot="1">
      <c r="A505" s="3"/>
      <c r="B505" s="3"/>
      <c r="C505" s="3"/>
      <c r="D505" s="3"/>
      <c r="E505" s="3"/>
      <c r="F505" s="3"/>
      <c r="G505" s="3"/>
      <c r="H505" s="3"/>
      <c r="I505" s="3"/>
      <c r="J505" s="3"/>
      <c r="K505" s="3"/>
      <c r="L505" s="3"/>
      <c r="M505" s="3"/>
      <c r="N505" s="3"/>
      <c r="O505" s="3"/>
      <c r="P505" s="3"/>
      <c r="Q505" s="3"/>
      <c r="R505" s="3"/>
      <c r="S505" s="3"/>
      <c r="T505" s="3"/>
      <c r="U505" s="3"/>
      <c r="V505" s="3"/>
      <c r="W505" s="3"/>
      <c r="X505" s="43"/>
      <c r="Y505" s="43"/>
      <c r="Z505" s="43"/>
      <c r="AA505" s="43"/>
      <c r="AB505" s="43"/>
      <c r="AC505" s="43"/>
      <c r="AD505" s="43"/>
      <c r="AE505" s="43"/>
      <c r="AF505" s="43"/>
      <c r="AG505" s="43"/>
      <c r="AH505" s="43"/>
      <c r="AI505" s="43"/>
      <c r="AJ505" s="43"/>
      <c r="AK505" s="43"/>
      <c r="AL505" s="43"/>
      <c r="AM505" s="43"/>
      <c r="AN505" s="3"/>
      <c r="AO505" s="3"/>
      <c r="AP505" s="3"/>
      <c r="AQ505" s="127"/>
      <c r="AR505" s="127"/>
      <c r="AS505" s="127"/>
      <c r="AT505" s="127"/>
      <c r="AU505" s="127"/>
      <c r="AV505" s="127"/>
      <c r="AW505" s="127"/>
      <c r="AX505" s="127"/>
      <c r="AY505" s="127"/>
      <c r="AZ505" s="127"/>
      <c r="BA505" s="127"/>
      <c r="BB505" s="127"/>
      <c r="BC505" s="127"/>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3"/>
      <c r="CG505" s="127"/>
      <c r="CH505" s="127"/>
      <c r="CI505" s="127"/>
      <c r="CJ505" s="127"/>
      <c r="CK505" s="127"/>
      <c r="CL505" s="127"/>
      <c r="CM505" s="127"/>
      <c r="CN505" s="127"/>
      <c r="CO505" s="127"/>
      <c r="CP505" s="127"/>
      <c r="CQ505" s="127"/>
      <c r="CR505" s="127"/>
      <c r="CS505" s="127"/>
      <c r="CT505" s="40"/>
      <c r="CU505" s="40"/>
      <c r="CV505" s="40"/>
      <c r="CW505" s="40"/>
      <c r="CX505" s="40"/>
      <c r="CY505" s="40"/>
      <c r="CZ505" s="40"/>
      <c r="DA505" s="40"/>
      <c r="DB505" s="40"/>
      <c r="DC505" s="40"/>
      <c r="DD505" s="40"/>
      <c r="DE505" s="40"/>
      <c r="DF505" s="40"/>
      <c r="DG505" s="40"/>
      <c r="DH505" s="40"/>
      <c r="DI505" s="40"/>
      <c r="DJ505" s="40"/>
      <c r="DK505" s="40"/>
      <c r="DL505" s="40"/>
      <c r="DM505" s="40"/>
      <c r="DN505" s="40"/>
      <c r="DO505" s="40"/>
      <c r="DP505" s="40"/>
      <c r="DQ505" s="40"/>
      <c r="DR505" s="40"/>
      <c r="DS505" s="40"/>
      <c r="DT505" s="40"/>
      <c r="DU505" s="40"/>
      <c r="DV505" s="3"/>
      <c r="DW505" s="127"/>
      <c r="DX505" s="127"/>
      <c r="DY505" s="127"/>
      <c r="DZ505" s="127"/>
      <c r="EA505" s="127"/>
      <c r="EB505" s="127"/>
      <c r="EC505" s="127"/>
      <c r="ED505" s="127"/>
      <c r="EE505" s="127"/>
      <c r="EF505" s="127"/>
      <c r="EG505" s="127"/>
      <c r="EH505" s="127"/>
      <c r="EI505" s="127"/>
      <c r="EJ505" s="40"/>
      <c r="EK505" s="40"/>
      <c r="EL505" s="40"/>
      <c r="EM505" s="40"/>
      <c r="EN505" s="40"/>
      <c r="EO505" s="40"/>
      <c r="EP505" s="40"/>
      <c r="EQ505" s="40"/>
      <c r="ER505" s="40"/>
      <c r="ES505" s="40"/>
      <c r="ET505" s="40"/>
      <c r="EU505" s="40"/>
      <c r="EV505" s="40"/>
      <c r="EW505" s="40"/>
      <c r="EX505" s="40"/>
      <c r="EY505" s="40"/>
      <c r="EZ505" s="40"/>
      <c r="FA505" s="40"/>
      <c r="FB505" s="40"/>
      <c r="FC505" s="40"/>
      <c r="FD505" s="40"/>
      <c r="FE505" s="40"/>
      <c r="FF505" s="40"/>
      <c r="FG505" s="40"/>
      <c r="FH505" s="40"/>
      <c r="FI505" s="40"/>
      <c r="FJ505" s="40"/>
      <c r="FK505" s="40"/>
      <c r="FL505" s="3"/>
      <c r="FM505" s="3"/>
      <c r="FN505" s="3"/>
    </row>
    <row r="506" spans="1:170" ht="11.25" customHeight="1">
      <c r="A506" s="42"/>
      <c r="B506" s="42"/>
      <c r="C506" s="42"/>
      <c r="D506" s="42"/>
      <c r="E506" s="42"/>
      <c r="F506" s="43"/>
      <c r="G506" s="43"/>
      <c r="H506" s="43"/>
      <c r="I506" s="43"/>
      <c r="J506" s="43"/>
      <c r="K506" s="43"/>
      <c r="L506" s="43"/>
      <c r="M506" s="43"/>
      <c r="N506" s="43"/>
      <c r="O506" s="43"/>
      <c r="P506" s="43"/>
      <c r="Q506" s="43"/>
      <c r="R506" s="43"/>
      <c r="S506" s="43"/>
      <c r="T506" s="43"/>
      <c r="U506" s="43"/>
      <c r="V506" s="43"/>
      <c r="W506" s="43"/>
      <c r="AA506" s="42"/>
      <c r="AB506" s="42"/>
      <c r="AI506" s="42"/>
      <c r="AJ506" s="42"/>
      <c r="AN506" s="3"/>
      <c r="AO506" s="3"/>
      <c r="AP506" s="3"/>
      <c r="AQ506" s="154" t="str">
        <f>CONCATENATE($A460," ",$D460,","," ",$F458)</f>
        <v>Group: 8, Men's Singles</v>
      </c>
      <c r="AR506" s="155"/>
      <c r="AS506" s="155"/>
      <c r="AT506" s="155"/>
      <c r="AU506" s="155"/>
      <c r="AV506" s="155"/>
      <c r="AW506" s="155"/>
      <c r="AX506" s="155"/>
      <c r="AY506" s="155"/>
      <c r="AZ506" s="155"/>
      <c r="BA506" s="155"/>
      <c r="BB506" s="155"/>
      <c r="BC506" s="156"/>
      <c r="BD506" s="163">
        <f>A497</f>
        <v>6</v>
      </c>
      <c r="BE506" s="164"/>
      <c r="BF506" s="183" t="str">
        <f>C497</f>
        <v>C</v>
      </c>
      <c r="BG506" s="185" t="str">
        <f>IF(VLOOKUP($BF506,$A462:$C474,3,FALSE)=0,"",CONCATENATE(VLOOKUP(VLOOKUP($BF506,$A462:$C474,3,FALSE),Players!$C:$G,4,FALSE)," ",VLOOKUP($BF506,$A462:$C474,3,FALSE)," ",IF(ISERROR(VLOOKUP(VLOOKUP($BF506,$A462:$C474,3,FALSE),Players!$C:$G,5,FALSE)),"()",CONCATENATE("(",VLOOKUP(VLOOKUP($BF506,$A462:$C474,3,FALSE),Players!$C:$G,5,FALSE),")"))))</f>
        <v/>
      </c>
      <c r="BH506" s="186"/>
      <c r="BI506" s="186"/>
      <c r="BJ506" s="186"/>
      <c r="BK506" s="186"/>
      <c r="BL506" s="186"/>
      <c r="BM506" s="186"/>
      <c r="BN506" s="186"/>
      <c r="BO506" s="186"/>
      <c r="BP506" s="186"/>
      <c r="BQ506" s="186"/>
      <c r="BR506" s="186"/>
      <c r="BS506" s="186"/>
      <c r="BT506" s="186"/>
      <c r="BU506" s="187"/>
      <c r="BV506" s="170" t="str">
        <f>IF(D497&lt;&gt;"",D497,"")</f>
        <v/>
      </c>
      <c r="BW506" s="171"/>
      <c r="BX506" s="335" t="str">
        <f>IF(F497&lt;&gt;"",F497,"")</f>
        <v/>
      </c>
      <c r="BY506" s="171"/>
      <c r="BZ506" s="335" t="str">
        <f>IF(H497&lt;&gt;"",H497,"")</f>
        <v/>
      </c>
      <c r="CA506" s="171"/>
      <c r="CB506" s="335" t="str">
        <f>IF(J497&lt;&gt;"",J497,"")</f>
        <v/>
      </c>
      <c r="CC506" s="171"/>
      <c r="CD506" s="335" t="str">
        <f>IF(L497&lt;&gt;"",L497,"")</f>
        <v/>
      </c>
      <c r="CE506" s="337"/>
      <c r="CF506" s="174" t="str">
        <f>IF($CD506=$CD508,IF($CB506=$CB508,IF($BZ506&lt;&gt;"",IF($BZ506&gt;$BZ508,"W","L"),""),IF($CB506&gt;$CB508,"W","L")),IF($CD506&gt;$CD508,"W","L"))</f>
        <v/>
      </c>
      <c r="CG506" s="154" t="str">
        <f>CONCATENATE($A460," ",$D460,","," ",$F458)</f>
        <v>Group: 8, Men's Singles</v>
      </c>
      <c r="CH506" s="155"/>
      <c r="CI506" s="155"/>
      <c r="CJ506" s="155"/>
      <c r="CK506" s="155"/>
      <c r="CL506" s="155"/>
      <c r="CM506" s="155"/>
      <c r="CN506" s="155"/>
      <c r="CO506" s="155"/>
      <c r="CP506" s="155"/>
      <c r="CQ506" s="155"/>
      <c r="CR506" s="155"/>
      <c r="CS506" s="156"/>
      <c r="CT506" s="163">
        <f>O497</f>
        <v>13</v>
      </c>
      <c r="CU506" s="164"/>
      <c r="CV506" s="183" t="str">
        <f>Q497</f>
        <v>A</v>
      </c>
      <c r="CW506" s="185" t="str">
        <f>IF(VLOOKUP($CV506,$A462:$C474,3,FALSE)=0,"",CONCATENATE(VLOOKUP(VLOOKUP($CV506,$A462:$C474,3,FALSE),Players!$C:$G,4,FALSE)," ",VLOOKUP($CV506,$A462:$C474,3,FALSE)," ",IF(ISERROR(VLOOKUP(VLOOKUP($CV506,$A462:$C474,3,FALSE),Players!$C:$G,5,FALSE)),"()",CONCATENATE("(",VLOOKUP(VLOOKUP($CV506,$A462:$C474,3,FALSE),Players!$C:$G,5,FALSE),")"))))</f>
        <v/>
      </c>
      <c r="CX506" s="186"/>
      <c r="CY506" s="186"/>
      <c r="CZ506" s="186"/>
      <c r="DA506" s="186"/>
      <c r="DB506" s="186"/>
      <c r="DC506" s="186"/>
      <c r="DD506" s="186"/>
      <c r="DE506" s="186"/>
      <c r="DF506" s="186"/>
      <c r="DG506" s="186"/>
      <c r="DH506" s="186"/>
      <c r="DI506" s="186"/>
      <c r="DJ506" s="186"/>
      <c r="DK506" s="187"/>
      <c r="DL506" s="170" t="str">
        <f>IF(R497&lt;&gt;"",R497,"")</f>
        <v/>
      </c>
      <c r="DM506" s="171"/>
      <c r="DN506" s="335" t="str">
        <f>IF(T497&lt;&gt;"",T497,"")</f>
        <v/>
      </c>
      <c r="DO506" s="171"/>
      <c r="DP506" s="335" t="str">
        <f>IF(V497&lt;&gt;"",V497,"")</f>
        <v/>
      </c>
      <c r="DQ506" s="171"/>
      <c r="DR506" s="335" t="str">
        <f>IF(X497&lt;&gt;"",X497,"")</f>
        <v/>
      </c>
      <c r="DS506" s="171"/>
      <c r="DT506" s="335" t="str">
        <f>IF(Z497&lt;&gt;"",Z497,"")</f>
        <v/>
      </c>
      <c r="DU506" s="337"/>
      <c r="DV506" s="174" t="str">
        <f>IF($DT506=$DT508,IF($DR506=$DR508,IF($DP506&lt;&gt;"",IF($DP506&gt;$DP508,"W","L"),""),IF($DR506&gt;$DR508,"W","L")),IF($DT506&gt;$DT508,"W","L"))</f>
        <v/>
      </c>
      <c r="DW506" s="154" t="str">
        <f>CONCATENATE($A460," ",$D460,","," ",$F458)</f>
        <v>Group: 8, Men's Singles</v>
      </c>
      <c r="DX506" s="155"/>
      <c r="DY506" s="155"/>
      <c r="DZ506" s="155"/>
      <c r="EA506" s="155"/>
      <c r="EB506" s="155"/>
      <c r="EC506" s="155"/>
      <c r="ED506" s="155"/>
      <c r="EE506" s="155"/>
      <c r="EF506" s="155"/>
      <c r="EG506" s="155"/>
      <c r="EH506" s="155"/>
      <c r="EI506" s="156"/>
      <c r="EJ506" s="163">
        <f>AC497</f>
        <v>20</v>
      </c>
      <c r="EK506" s="164"/>
      <c r="EL506" s="183" t="str">
        <f>AE497</f>
        <v>E</v>
      </c>
      <c r="EM506" s="185" t="str">
        <f>IF(VLOOKUP($EL506,$A462:$C474,3,FALSE)=0,"",CONCATENATE(VLOOKUP(VLOOKUP($EL506,$A462:$C474,3,FALSE),Players!$C:$G,4,FALSE)," ",VLOOKUP($EL506,$A462:$C474,3,FALSE)," ",IF(ISERROR(VLOOKUP(VLOOKUP($EL506,$A462:$C474,3,FALSE),Players!$C:$G,5,FALSE)),"()",CONCATENATE("(",VLOOKUP(VLOOKUP($EL506,$A462:$C474,3,FALSE),Players!$C:$G,5,FALSE),")"))))</f>
        <v/>
      </c>
      <c r="EN506" s="186"/>
      <c r="EO506" s="186"/>
      <c r="EP506" s="186"/>
      <c r="EQ506" s="186"/>
      <c r="ER506" s="186"/>
      <c r="ES506" s="186"/>
      <c r="ET506" s="186"/>
      <c r="EU506" s="186"/>
      <c r="EV506" s="186"/>
      <c r="EW506" s="186"/>
      <c r="EX506" s="186"/>
      <c r="EY506" s="186"/>
      <c r="EZ506" s="186"/>
      <c r="FA506" s="187"/>
      <c r="FB506" s="170" t="str">
        <f>IF(AF497&lt;&gt;"",AF497,"")</f>
        <v/>
      </c>
      <c r="FC506" s="171"/>
      <c r="FD506" s="335" t="str">
        <f>IF(AH497&lt;&gt;"",AH497,"")</f>
        <v/>
      </c>
      <c r="FE506" s="171"/>
      <c r="FF506" s="335" t="str">
        <f>IF(AJ497&lt;&gt;"",AJ497,"")</f>
        <v/>
      </c>
      <c r="FG506" s="171"/>
      <c r="FH506" s="335" t="str">
        <f>IF(AL497&lt;&gt;"",AL497,"")</f>
        <v/>
      </c>
      <c r="FI506" s="171"/>
      <c r="FJ506" s="335" t="str">
        <f>IF(AN497&lt;&gt;"",AN497,"")</f>
        <v/>
      </c>
      <c r="FK506" s="337"/>
      <c r="FL506" s="174" t="str">
        <f>IF($FJ506=$FJ508,IF($FH506=$FH508,IF($FF506&lt;&gt;"",IF($FF506&gt;$FF508,"W","L"),""),IF($FH506&gt;$FH508,"W","L")),IF($FJ506&gt;$FJ508,"W","L"))</f>
        <v/>
      </c>
      <c r="FM506" s="3"/>
      <c r="FN506" s="3"/>
    </row>
    <row r="507" spans="1:170" ht="11.25" customHeight="1">
      <c r="C507" s="44"/>
      <c r="D507" s="44"/>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3"/>
      <c r="AO507" s="3"/>
      <c r="AP507" s="3"/>
      <c r="AQ507" s="157"/>
      <c r="AR507" s="158"/>
      <c r="AS507" s="158"/>
      <c r="AT507" s="158"/>
      <c r="AU507" s="158"/>
      <c r="AV507" s="158"/>
      <c r="AW507" s="158"/>
      <c r="AX507" s="158"/>
      <c r="AY507" s="158"/>
      <c r="AZ507" s="158"/>
      <c r="BA507" s="158"/>
      <c r="BB507" s="158"/>
      <c r="BC507" s="159"/>
      <c r="BD507" s="165"/>
      <c r="BE507" s="166"/>
      <c r="BF507" s="184"/>
      <c r="BG507" s="188"/>
      <c r="BH507" s="189"/>
      <c r="BI507" s="189"/>
      <c r="BJ507" s="189"/>
      <c r="BK507" s="189"/>
      <c r="BL507" s="189"/>
      <c r="BM507" s="189"/>
      <c r="BN507" s="189"/>
      <c r="BO507" s="189"/>
      <c r="BP507" s="189"/>
      <c r="BQ507" s="189"/>
      <c r="BR507" s="189"/>
      <c r="BS507" s="189"/>
      <c r="BT507" s="189"/>
      <c r="BU507" s="190"/>
      <c r="BV507" s="172"/>
      <c r="BW507" s="173"/>
      <c r="BX507" s="336"/>
      <c r="BY507" s="173"/>
      <c r="BZ507" s="336"/>
      <c r="CA507" s="173"/>
      <c r="CB507" s="336"/>
      <c r="CC507" s="173"/>
      <c r="CD507" s="336"/>
      <c r="CE507" s="338"/>
      <c r="CF507" s="174"/>
      <c r="CG507" s="157"/>
      <c r="CH507" s="158"/>
      <c r="CI507" s="158"/>
      <c r="CJ507" s="158"/>
      <c r="CK507" s="158"/>
      <c r="CL507" s="158"/>
      <c r="CM507" s="158"/>
      <c r="CN507" s="158"/>
      <c r="CO507" s="158"/>
      <c r="CP507" s="158"/>
      <c r="CQ507" s="158"/>
      <c r="CR507" s="158"/>
      <c r="CS507" s="159"/>
      <c r="CT507" s="165"/>
      <c r="CU507" s="166"/>
      <c r="CV507" s="184"/>
      <c r="CW507" s="188"/>
      <c r="CX507" s="189"/>
      <c r="CY507" s="189"/>
      <c r="CZ507" s="189"/>
      <c r="DA507" s="189"/>
      <c r="DB507" s="189"/>
      <c r="DC507" s="189"/>
      <c r="DD507" s="189"/>
      <c r="DE507" s="189"/>
      <c r="DF507" s="189"/>
      <c r="DG507" s="189"/>
      <c r="DH507" s="189"/>
      <c r="DI507" s="189"/>
      <c r="DJ507" s="189"/>
      <c r="DK507" s="190"/>
      <c r="DL507" s="172"/>
      <c r="DM507" s="173"/>
      <c r="DN507" s="336"/>
      <c r="DO507" s="173"/>
      <c r="DP507" s="336"/>
      <c r="DQ507" s="173"/>
      <c r="DR507" s="336"/>
      <c r="DS507" s="173"/>
      <c r="DT507" s="336"/>
      <c r="DU507" s="338"/>
      <c r="DV507" s="174"/>
      <c r="DW507" s="157"/>
      <c r="DX507" s="158"/>
      <c r="DY507" s="158"/>
      <c r="DZ507" s="158"/>
      <c r="EA507" s="158"/>
      <c r="EB507" s="158"/>
      <c r="EC507" s="158"/>
      <c r="ED507" s="158"/>
      <c r="EE507" s="158"/>
      <c r="EF507" s="158"/>
      <c r="EG507" s="158"/>
      <c r="EH507" s="158"/>
      <c r="EI507" s="159"/>
      <c r="EJ507" s="165"/>
      <c r="EK507" s="166"/>
      <c r="EL507" s="184"/>
      <c r="EM507" s="188"/>
      <c r="EN507" s="189"/>
      <c r="EO507" s="189"/>
      <c r="EP507" s="189"/>
      <c r="EQ507" s="189"/>
      <c r="ER507" s="189"/>
      <c r="ES507" s="189"/>
      <c r="ET507" s="189"/>
      <c r="EU507" s="189"/>
      <c r="EV507" s="189"/>
      <c r="EW507" s="189"/>
      <c r="EX507" s="189"/>
      <c r="EY507" s="189"/>
      <c r="EZ507" s="189"/>
      <c r="FA507" s="190"/>
      <c r="FB507" s="172"/>
      <c r="FC507" s="173"/>
      <c r="FD507" s="336"/>
      <c r="FE507" s="173"/>
      <c r="FF507" s="336"/>
      <c r="FG507" s="173"/>
      <c r="FH507" s="336"/>
      <c r="FI507" s="173"/>
      <c r="FJ507" s="336"/>
      <c r="FK507" s="338"/>
      <c r="FL507" s="174"/>
      <c r="FM507" s="3"/>
      <c r="FN507" s="3"/>
    </row>
    <row r="508" spans="1:170" ht="11.25" customHeight="1">
      <c r="A508" s="2"/>
      <c r="J508" s="43"/>
      <c r="K508" s="43"/>
      <c r="L508" s="43"/>
      <c r="M508" s="43"/>
      <c r="R508" s="42"/>
      <c r="S508" s="42"/>
      <c r="W508" s="42"/>
      <c r="AA508" s="42"/>
      <c r="AB508" s="42"/>
      <c r="AI508" s="42"/>
      <c r="AJ508" s="42"/>
      <c r="AN508" s="3"/>
      <c r="AO508" s="3"/>
      <c r="AP508" s="3"/>
      <c r="AQ508" s="157"/>
      <c r="AR508" s="158"/>
      <c r="AS508" s="158"/>
      <c r="AT508" s="158"/>
      <c r="AU508" s="158"/>
      <c r="AV508" s="158"/>
      <c r="AW508" s="158"/>
      <c r="AX508" s="158"/>
      <c r="AY508" s="158"/>
      <c r="AZ508" s="158"/>
      <c r="BA508" s="158"/>
      <c r="BB508" s="158"/>
      <c r="BC508" s="159"/>
      <c r="BD508" s="165"/>
      <c r="BE508" s="166"/>
      <c r="BF508" s="175" t="str">
        <f>C499</f>
        <v>D</v>
      </c>
      <c r="BG508" s="177" t="str">
        <f>IF(VLOOKUP($BF508,$A462:$C474,3,FALSE)=0,"",CONCATENATE(VLOOKUP(VLOOKUP($BF508,$A462:$C474,3,FALSE),Players!$C:$G,4,FALSE)," ",VLOOKUP($BF508,$A462:$C474,3,FALSE)," ",IF(ISERROR(VLOOKUP(VLOOKUP($BF508,$A462:$C474,3,FALSE),Players!$C:$G,5,FALSE)),"()",CONCATENATE("(",VLOOKUP(VLOOKUP($BF508,$A462:$C474,3,FALSE),Players!$C:$G,5,FALSE),")"))))</f>
        <v/>
      </c>
      <c r="BH508" s="178"/>
      <c r="BI508" s="178"/>
      <c r="BJ508" s="178"/>
      <c r="BK508" s="178"/>
      <c r="BL508" s="178"/>
      <c r="BM508" s="178"/>
      <c r="BN508" s="178"/>
      <c r="BO508" s="178"/>
      <c r="BP508" s="178"/>
      <c r="BQ508" s="178"/>
      <c r="BR508" s="178"/>
      <c r="BS508" s="178"/>
      <c r="BT508" s="178"/>
      <c r="BU508" s="179"/>
      <c r="BV508" s="150" t="str">
        <f>IF(D499&lt;&gt;"",D499,"")</f>
        <v/>
      </c>
      <c r="BW508" s="151"/>
      <c r="BX508" s="288" t="str">
        <f>IF(F499&lt;&gt;"",F499,"")</f>
        <v/>
      </c>
      <c r="BY508" s="151"/>
      <c r="BZ508" s="288" t="str">
        <f>IF(H499&lt;&gt;"",H499,"")</f>
        <v/>
      </c>
      <c r="CA508" s="151"/>
      <c r="CB508" s="288" t="str">
        <f>IF(J499&lt;&gt;"",J499,"")</f>
        <v/>
      </c>
      <c r="CC508" s="151"/>
      <c r="CD508" s="288" t="str">
        <f>IF(L499&lt;&gt;"",L499,"")</f>
        <v/>
      </c>
      <c r="CE508" s="332"/>
      <c r="CF508" s="174" t="str">
        <f>IF($CF506&lt;&gt;"",IF(CF506="W","L","W"),"")</f>
        <v/>
      </c>
      <c r="CG508" s="157"/>
      <c r="CH508" s="158"/>
      <c r="CI508" s="158"/>
      <c r="CJ508" s="158"/>
      <c r="CK508" s="158"/>
      <c r="CL508" s="158"/>
      <c r="CM508" s="158"/>
      <c r="CN508" s="158"/>
      <c r="CO508" s="158"/>
      <c r="CP508" s="158"/>
      <c r="CQ508" s="158"/>
      <c r="CR508" s="158"/>
      <c r="CS508" s="159"/>
      <c r="CT508" s="165"/>
      <c r="CU508" s="166"/>
      <c r="CV508" s="175" t="str">
        <f>Q499</f>
        <v>C</v>
      </c>
      <c r="CW508" s="177" t="str">
        <f>IF(VLOOKUP($CV508,$A462:$C474,3,FALSE)=0,"",CONCATENATE(VLOOKUP(VLOOKUP($CV508,$A462:$C474,3,FALSE),Players!$C:$G,4,FALSE)," ",VLOOKUP($CV508,$A462:$C474,3,FALSE)," ",IF(ISERROR(VLOOKUP(VLOOKUP($CV508,$A462:$C474,3,FALSE),Players!$C:$G,5,FALSE)),"()",CONCATENATE("(",VLOOKUP(VLOOKUP($CV508,$A462:$C474,3,FALSE),Players!$C:$G,5,FALSE),")"))))</f>
        <v/>
      </c>
      <c r="CX508" s="178"/>
      <c r="CY508" s="178"/>
      <c r="CZ508" s="178"/>
      <c r="DA508" s="178"/>
      <c r="DB508" s="178"/>
      <c r="DC508" s="178"/>
      <c r="DD508" s="178"/>
      <c r="DE508" s="178"/>
      <c r="DF508" s="178"/>
      <c r="DG508" s="178"/>
      <c r="DH508" s="178"/>
      <c r="DI508" s="178"/>
      <c r="DJ508" s="178"/>
      <c r="DK508" s="179"/>
      <c r="DL508" s="150" t="str">
        <f>IF(R499&lt;&gt;"",R499,"")</f>
        <v/>
      </c>
      <c r="DM508" s="151"/>
      <c r="DN508" s="288" t="str">
        <f>IF(T499&lt;&gt;"",T499,"")</f>
        <v/>
      </c>
      <c r="DO508" s="151"/>
      <c r="DP508" s="288" t="str">
        <f>IF(V499&lt;&gt;"",V499,"")</f>
        <v/>
      </c>
      <c r="DQ508" s="151"/>
      <c r="DR508" s="288" t="str">
        <f>IF(X499&lt;&gt;"",X499,"")</f>
        <v/>
      </c>
      <c r="DS508" s="151"/>
      <c r="DT508" s="288" t="str">
        <f>IF(Z499&lt;&gt;"",Z499,"")</f>
        <v/>
      </c>
      <c r="DU508" s="332"/>
      <c r="DV508" s="174" t="str">
        <f>IF($DV506&lt;&gt;"",IF(DV506="W","L","W"),"")</f>
        <v/>
      </c>
      <c r="DW508" s="157"/>
      <c r="DX508" s="158"/>
      <c r="DY508" s="158"/>
      <c r="DZ508" s="158"/>
      <c r="EA508" s="158"/>
      <c r="EB508" s="158"/>
      <c r="EC508" s="158"/>
      <c r="ED508" s="158"/>
      <c r="EE508" s="158"/>
      <c r="EF508" s="158"/>
      <c r="EG508" s="158"/>
      <c r="EH508" s="158"/>
      <c r="EI508" s="159"/>
      <c r="EJ508" s="165"/>
      <c r="EK508" s="166"/>
      <c r="EL508" s="175" t="str">
        <f>AE499</f>
        <v>G</v>
      </c>
      <c r="EM508" s="177" t="str">
        <f>IF(VLOOKUP($EL508,$A462:$C474,3,FALSE)=0,"",CONCATENATE(VLOOKUP(VLOOKUP($EL508,$A462:$C474,3,FALSE),Players!$C:$G,4,FALSE)," ",VLOOKUP($EL508,$A462:$C474,3,FALSE)," ",IF(ISERROR(VLOOKUP(VLOOKUP($EL508,$A462:$C474,3,FALSE),Players!$C:$G,5,FALSE)),"()",CONCATENATE("(",VLOOKUP(VLOOKUP($EL508,$A462:$C474,3,FALSE),Players!$C:$G,5,FALSE),")"))))</f>
        <v/>
      </c>
      <c r="EN508" s="178"/>
      <c r="EO508" s="178"/>
      <c r="EP508" s="178"/>
      <c r="EQ508" s="178"/>
      <c r="ER508" s="178"/>
      <c r="ES508" s="178"/>
      <c r="ET508" s="178"/>
      <c r="EU508" s="178"/>
      <c r="EV508" s="178"/>
      <c r="EW508" s="178"/>
      <c r="EX508" s="178"/>
      <c r="EY508" s="178"/>
      <c r="EZ508" s="178"/>
      <c r="FA508" s="179"/>
      <c r="FB508" s="150" t="str">
        <f>IF(AF499&lt;&gt;"",AF499,"")</f>
        <v/>
      </c>
      <c r="FC508" s="151"/>
      <c r="FD508" s="288" t="str">
        <f>IF(AH499&lt;&gt;"",AH499,"")</f>
        <v/>
      </c>
      <c r="FE508" s="151"/>
      <c r="FF508" s="288" t="str">
        <f>IF(AJ499&lt;&gt;"",AJ499,"")</f>
        <v/>
      </c>
      <c r="FG508" s="151"/>
      <c r="FH508" s="288" t="str">
        <f>IF(AL499&lt;&gt;"",AL499,"")</f>
        <v/>
      </c>
      <c r="FI508" s="151"/>
      <c r="FJ508" s="288" t="str">
        <f>IF(AN499&lt;&gt;"",AN499,"")</f>
        <v/>
      </c>
      <c r="FK508" s="332"/>
      <c r="FL508" s="174" t="str">
        <f>IF($FL506&lt;&gt;"",IF(FL506="W","L","W"),"")</f>
        <v/>
      </c>
      <c r="FM508" s="3"/>
      <c r="FN508" s="3"/>
    </row>
    <row r="509" spans="1:170" ht="11.25" customHeight="1" thickBot="1">
      <c r="A509" s="42"/>
      <c r="R509" s="42"/>
      <c r="S509" s="42"/>
      <c r="W509" s="42"/>
      <c r="X509" s="43"/>
      <c r="Y509" s="43"/>
      <c r="Z509" s="43"/>
      <c r="AA509" s="43"/>
      <c r="AB509" s="43"/>
      <c r="AC509" s="43"/>
      <c r="AD509" s="43"/>
      <c r="AE509" s="43"/>
      <c r="AF509" s="43"/>
      <c r="AG509" s="43"/>
      <c r="AH509" s="43"/>
      <c r="AI509" s="43"/>
      <c r="AJ509" s="43"/>
      <c r="AK509" s="43"/>
      <c r="AL509" s="43"/>
      <c r="AM509" s="43"/>
      <c r="AN509" s="3"/>
      <c r="AO509" s="3"/>
      <c r="AP509" s="3"/>
      <c r="AQ509" s="160"/>
      <c r="AR509" s="161"/>
      <c r="AS509" s="161"/>
      <c r="AT509" s="161"/>
      <c r="AU509" s="161"/>
      <c r="AV509" s="161"/>
      <c r="AW509" s="161"/>
      <c r="AX509" s="161"/>
      <c r="AY509" s="161"/>
      <c r="AZ509" s="161"/>
      <c r="BA509" s="161"/>
      <c r="BB509" s="161"/>
      <c r="BC509" s="162"/>
      <c r="BD509" s="167"/>
      <c r="BE509" s="168"/>
      <c r="BF509" s="176"/>
      <c r="BG509" s="180"/>
      <c r="BH509" s="181"/>
      <c r="BI509" s="181"/>
      <c r="BJ509" s="181"/>
      <c r="BK509" s="181"/>
      <c r="BL509" s="181"/>
      <c r="BM509" s="181"/>
      <c r="BN509" s="181"/>
      <c r="BO509" s="181"/>
      <c r="BP509" s="181"/>
      <c r="BQ509" s="181"/>
      <c r="BR509" s="181"/>
      <c r="BS509" s="181"/>
      <c r="BT509" s="181"/>
      <c r="BU509" s="182"/>
      <c r="BV509" s="152"/>
      <c r="BW509" s="153"/>
      <c r="BX509" s="333"/>
      <c r="BY509" s="153"/>
      <c r="BZ509" s="333"/>
      <c r="CA509" s="153"/>
      <c r="CB509" s="333"/>
      <c r="CC509" s="153"/>
      <c r="CD509" s="333"/>
      <c r="CE509" s="334"/>
      <c r="CF509" s="174"/>
      <c r="CG509" s="160"/>
      <c r="CH509" s="161"/>
      <c r="CI509" s="161"/>
      <c r="CJ509" s="161"/>
      <c r="CK509" s="161"/>
      <c r="CL509" s="161"/>
      <c r="CM509" s="161"/>
      <c r="CN509" s="161"/>
      <c r="CO509" s="161"/>
      <c r="CP509" s="161"/>
      <c r="CQ509" s="161"/>
      <c r="CR509" s="161"/>
      <c r="CS509" s="162"/>
      <c r="CT509" s="167"/>
      <c r="CU509" s="168"/>
      <c r="CV509" s="176"/>
      <c r="CW509" s="180"/>
      <c r="CX509" s="181"/>
      <c r="CY509" s="181"/>
      <c r="CZ509" s="181"/>
      <c r="DA509" s="181"/>
      <c r="DB509" s="181"/>
      <c r="DC509" s="181"/>
      <c r="DD509" s="181"/>
      <c r="DE509" s="181"/>
      <c r="DF509" s="181"/>
      <c r="DG509" s="181"/>
      <c r="DH509" s="181"/>
      <c r="DI509" s="181"/>
      <c r="DJ509" s="181"/>
      <c r="DK509" s="182"/>
      <c r="DL509" s="152"/>
      <c r="DM509" s="153"/>
      <c r="DN509" s="333"/>
      <c r="DO509" s="153"/>
      <c r="DP509" s="333"/>
      <c r="DQ509" s="153"/>
      <c r="DR509" s="333"/>
      <c r="DS509" s="153"/>
      <c r="DT509" s="333"/>
      <c r="DU509" s="334"/>
      <c r="DV509" s="174"/>
      <c r="DW509" s="160"/>
      <c r="DX509" s="161"/>
      <c r="DY509" s="161"/>
      <c r="DZ509" s="161"/>
      <c r="EA509" s="161"/>
      <c r="EB509" s="161"/>
      <c r="EC509" s="161"/>
      <c r="ED509" s="161"/>
      <c r="EE509" s="161"/>
      <c r="EF509" s="161"/>
      <c r="EG509" s="161"/>
      <c r="EH509" s="161"/>
      <c r="EI509" s="162"/>
      <c r="EJ509" s="167"/>
      <c r="EK509" s="168"/>
      <c r="EL509" s="176"/>
      <c r="EM509" s="180"/>
      <c r="EN509" s="181"/>
      <c r="EO509" s="181"/>
      <c r="EP509" s="181"/>
      <c r="EQ509" s="181"/>
      <c r="ER509" s="181"/>
      <c r="ES509" s="181"/>
      <c r="ET509" s="181"/>
      <c r="EU509" s="181"/>
      <c r="EV509" s="181"/>
      <c r="EW509" s="181"/>
      <c r="EX509" s="181"/>
      <c r="EY509" s="181"/>
      <c r="EZ509" s="181"/>
      <c r="FA509" s="182"/>
      <c r="FB509" s="152"/>
      <c r="FC509" s="153"/>
      <c r="FD509" s="333"/>
      <c r="FE509" s="153"/>
      <c r="FF509" s="333"/>
      <c r="FG509" s="153"/>
      <c r="FH509" s="333"/>
      <c r="FI509" s="153"/>
      <c r="FJ509" s="333"/>
      <c r="FK509" s="334"/>
      <c r="FL509" s="174"/>
      <c r="FM509" s="3"/>
      <c r="FN509" s="3"/>
    </row>
    <row r="510" spans="1:170" ht="11.25" customHeight="1">
      <c r="A510" s="42"/>
      <c r="R510" s="42"/>
      <c r="S510" s="42"/>
      <c r="W510" s="42"/>
      <c r="AA510" s="42"/>
      <c r="AB510" s="42"/>
      <c r="AI510" s="42"/>
      <c r="AJ510" s="42"/>
      <c r="AN510" s="3"/>
      <c r="AO510" s="3"/>
      <c r="AP510" s="3"/>
      <c r="AQ510" s="126"/>
      <c r="AR510" s="126"/>
      <c r="AS510" s="126"/>
      <c r="AT510" s="126"/>
      <c r="AU510" s="126"/>
      <c r="AV510" s="126"/>
      <c r="AW510" s="126"/>
      <c r="AX510" s="126"/>
      <c r="AY510" s="126"/>
      <c r="AZ510" s="126"/>
      <c r="BA510" s="126"/>
      <c r="BB510" s="126"/>
      <c r="BC510" s="126"/>
      <c r="BV510" s="169" t="str">
        <f>IF(CF506&lt;&gt;"",IF(AND(AND(BV506&gt;-1,BV508&gt;-1),OR(BV506&gt;10,BV508&gt;10),ABS(BV506-BV508)&gt;1,IF(OR(BV506&gt;11,BV508&gt;11),ABS(BV506-BV508)=2,TRUE),BV506=INT(BV506),BV508=INT(BV508)),"","Error"),"")</f>
        <v/>
      </c>
      <c r="BW510" s="169"/>
      <c r="BX510" s="169" t="str">
        <f>IF(CF506&lt;&gt;"",IF(AND(AND(BX506&gt;-1,BX508&gt;-1),OR(BX506&gt;10,BX508&gt;10),ABS(BX506-BX508)&gt;1,IF(OR(BX506&gt;11,BX508&gt;11),ABS(BX506-BX508)=2,TRUE),BX506=INT(BX506),BX508=INT(BX508)),"","Error"),"")</f>
        <v/>
      </c>
      <c r="BY510" s="169"/>
      <c r="BZ510" s="169" t="str">
        <f>IF(CF506&lt;&gt;"",IF(AND(AND(BZ506&gt;-1,BZ508&gt;-1),OR(BZ506&gt;10,BZ508&gt;10),ABS(BZ506-BZ508)&gt;1,IF(OR(BZ506&gt;11,BZ508&gt;11),ABS(BZ506-BZ508)=2,TRUE),BZ506=INT(BZ506),BZ508=INT(BZ508)),"","Error"),"")</f>
        <v/>
      </c>
      <c r="CA510" s="169"/>
      <c r="CB510" s="169" t="str">
        <f>IF(AND(CF506&lt;&gt;"",CB506&lt;&gt;""),IF(AND(AND(CB506&gt;-1,CB508&gt;-1),OR(CB506&gt;10,CB508&gt;10),ABS(CB506-CB508)&gt;1,IF(OR(CB506&gt;11,CB508&gt;11),ABS(CB506-CB508)=2,TRUE),CB506=INT(CB506),CB508=INT(CB508)),"","Error"),"")</f>
        <v/>
      </c>
      <c r="CC510" s="169"/>
      <c r="CD510" s="169" t="str">
        <f>IF(AND(CF506&lt;&gt;"",CD506&lt;&gt;""),IF(AND(AND(CD506&gt;-1,CD508&gt;-1),OR(CD506&gt;10,CD508&gt;10),ABS(CD506-CD508)&gt;1,IF(OR(CD506&gt;11,CD508&gt;11),ABS(CD506-CD508)=2,TRUE),CD506=INT(CD506),CD508=INT(CD508)),"","Error"),"")</f>
        <v/>
      </c>
      <c r="CE510" s="169"/>
      <c r="CF510" s="3"/>
      <c r="CG510" s="126"/>
      <c r="CH510" s="126"/>
      <c r="CI510" s="126"/>
      <c r="CJ510" s="126"/>
      <c r="CK510" s="126"/>
      <c r="CL510" s="126"/>
      <c r="CM510" s="126"/>
      <c r="CN510" s="126"/>
      <c r="CO510" s="126"/>
      <c r="CP510" s="126"/>
      <c r="CQ510" s="126"/>
      <c r="CR510" s="126"/>
      <c r="CS510" s="126"/>
      <c r="DL510" s="169" t="str">
        <f>IF(DV506&lt;&gt;"",IF(AND(AND(DL506&gt;-1,DL508&gt;-1),OR(DL506&gt;10,DL508&gt;10),ABS(DL506-DL508)&gt;1,IF(OR(DL506&gt;11,DL508&gt;11),ABS(DL506-DL508)=2,TRUE),DL506=INT(DL506),DL508=INT(DL508)),"","Error"),"")</f>
        <v/>
      </c>
      <c r="DM510" s="169"/>
      <c r="DN510" s="169" t="str">
        <f>IF(DV506&lt;&gt;"",IF(AND(AND(DN506&gt;-1,DN508&gt;-1),OR(DN506&gt;10,DN508&gt;10),ABS(DN506-DN508)&gt;1,IF(OR(DN506&gt;11,DN508&gt;11),ABS(DN506-DN508)=2,TRUE),DN506=INT(DN506),DN508=INT(DN508)),"","Error"),"")</f>
        <v/>
      </c>
      <c r="DO510" s="169"/>
      <c r="DP510" s="169" t="str">
        <f>IF(DV506&lt;&gt;"",IF(AND(AND(DP506&gt;-1,DP508&gt;-1),OR(DP506&gt;10,DP508&gt;10),ABS(DP506-DP508)&gt;1,IF(OR(DP506&gt;11,DP508&gt;11),ABS(DP506-DP508)=2,TRUE),DP506=INT(DP506),DP508=INT(DP508)),"","Error"),"")</f>
        <v/>
      </c>
      <c r="DQ510" s="169"/>
      <c r="DR510" s="169" t="str">
        <f>IF(AND(DV506&lt;&gt;"",DR506&lt;&gt;""),IF(AND(AND(DR506&gt;-1,DR508&gt;-1),OR(DR506&gt;10,DR508&gt;10),ABS(DR506-DR508)&gt;1,IF(OR(DR506&gt;11,DR508&gt;11),ABS(DR506-DR508)=2,TRUE),DR506=INT(DR506),DR508=INT(DR508)),"","Error"),"")</f>
        <v/>
      </c>
      <c r="DS510" s="169"/>
      <c r="DT510" s="169" t="str">
        <f>IF(AND(DV506&lt;&gt;"",DT506&lt;&gt;""),IF(AND(AND(DT506&gt;-1,DT508&gt;-1),OR(DT506&gt;10,DT508&gt;10),ABS(DT506-DT508)&gt;1,IF(OR(DT506&gt;11,DT508&gt;11),ABS(DT506-DT508)=2,TRUE),DT506=INT(DT506),DT508=INT(DT508)),"","Error"),"")</f>
        <v/>
      </c>
      <c r="DU510" s="169"/>
      <c r="DV510" s="3"/>
      <c r="DW510" s="126"/>
      <c r="DX510" s="126"/>
      <c r="DY510" s="126"/>
      <c r="DZ510" s="126"/>
      <c r="EA510" s="126"/>
      <c r="EB510" s="126"/>
      <c r="EC510" s="126"/>
      <c r="ED510" s="126"/>
      <c r="EE510" s="126"/>
      <c r="EF510" s="126"/>
      <c r="EG510" s="126"/>
      <c r="EH510" s="126"/>
      <c r="EI510" s="126"/>
      <c r="FB510" s="169" t="str">
        <f>IF(FL506&lt;&gt;"",IF(AND(AND(FB506&gt;-1,FB508&gt;-1),OR(FB506&gt;10,FB508&gt;10),ABS(FB506-FB508)&gt;1,IF(OR(FB506&gt;11,FB508&gt;11),ABS(FB506-FB508)=2,TRUE),FB506=INT(FB506),FB508=INT(FB508)),"","Error"),"")</f>
        <v/>
      </c>
      <c r="FC510" s="169"/>
      <c r="FD510" s="169" t="str">
        <f>IF(FL506&lt;&gt;"",IF(AND(AND(FD506&gt;-1,FD508&gt;-1),OR(FD506&gt;10,FD508&gt;10),ABS(FD506-FD508)&gt;1,IF(OR(FD506&gt;11,FD508&gt;11),ABS(FD506-FD508)=2,TRUE),FD506=INT(FD506),FD508=INT(FD508)),"","Error"),"")</f>
        <v/>
      </c>
      <c r="FE510" s="169"/>
      <c r="FF510" s="169" t="str">
        <f>IF(FL506&lt;&gt;"",IF(AND(AND(FF506&gt;-1,FF508&gt;-1),OR(FF506&gt;10,FF508&gt;10),ABS(FF506-FF508)&gt;1,IF(OR(FF506&gt;11,FF508&gt;11),ABS(FF506-FF508)=2,TRUE),FF506=INT(FF506),FF508=INT(FF508)),"","Error"),"")</f>
        <v/>
      </c>
      <c r="FG510" s="169"/>
      <c r="FH510" s="169" t="str">
        <f>IF(AND(FL506&lt;&gt;"",FH506&lt;&gt;""),IF(AND(AND(FH506&gt;-1,FH508&gt;-1),OR(FH506&gt;10,FH508&gt;10),ABS(FH506-FH508)&gt;1,IF(OR(FH506&gt;11,FH508&gt;11),ABS(FH506-FH508)=2,TRUE),FH506=INT(FH506),FH508=INT(FH508)),"","Error"),"")</f>
        <v/>
      </c>
      <c r="FI510" s="169"/>
      <c r="FJ510" s="169" t="str">
        <f>IF(AND(FL506&lt;&gt;"",FJ506&lt;&gt;""),IF(AND(AND(FJ506&gt;-1,FJ508&gt;-1),OR(FJ506&gt;10,FJ508&gt;10),ABS(FJ506-FJ508)&gt;1,IF(OR(FJ506&gt;11,FJ508&gt;11),ABS(FJ506-FJ508)=2,TRUE),FJ506=INT(FJ506),FJ508=INT(FJ508)),"","Error"),"")</f>
        <v/>
      </c>
      <c r="FK510" s="169"/>
      <c r="FL510" s="3"/>
      <c r="FM510" s="3"/>
      <c r="FN510" s="3"/>
    </row>
    <row r="511" spans="1:170" ht="11.25" customHeight="1">
      <c r="C511" s="44"/>
      <c r="D511" s="44"/>
      <c r="R511" s="42"/>
      <c r="S511" s="42"/>
      <c r="W511" s="42"/>
      <c r="X511" s="43"/>
      <c r="Y511" s="43"/>
      <c r="Z511" s="43"/>
      <c r="AA511" s="43"/>
      <c r="AB511" s="43"/>
      <c r="AC511" s="43"/>
      <c r="AD511" s="43"/>
      <c r="AE511" s="43"/>
      <c r="AF511" s="43"/>
      <c r="AG511" s="43"/>
      <c r="AH511" s="43"/>
      <c r="AI511" s="43"/>
      <c r="AJ511" s="43"/>
      <c r="AK511" s="43"/>
      <c r="AL511" s="43"/>
      <c r="AM511" s="43"/>
      <c r="AN511" s="3"/>
      <c r="AO511" s="3"/>
      <c r="AP511" s="3"/>
      <c r="AQ511" s="126"/>
      <c r="AR511" s="126"/>
      <c r="AS511" s="126"/>
      <c r="AT511" s="126"/>
      <c r="AU511" s="126"/>
      <c r="AV511" s="126"/>
      <c r="AW511" s="126"/>
      <c r="AX511" s="126"/>
      <c r="AY511" s="126"/>
      <c r="AZ511" s="126"/>
      <c r="BA511" s="126"/>
      <c r="BB511" s="126"/>
      <c r="BC511" s="126"/>
      <c r="CF511" s="3"/>
      <c r="CG511" s="126"/>
      <c r="CH511" s="126"/>
      <c r="CI511" s="126"/>
      <c r="CJ511" s="126"/>
      <c r="CK511" s="126"/>
      <c r="CL511" s="126"/>
      <c r="CM511" s="126"/>
      <c r="CN511" s="126"/>
      <c r="CO511" s="126"/>
      <c r="CP511" s="126"/>
      <c r="CQ511" s="126"/>
      <c r="CR511" s="126"/>
      <c r="CS511" s="126"/>
      <c r="DV511" s="3"/>
      <c r="DW511" s="126"/>
      <c r="DX511" s="126"/>
      <c r="DY511" s="126"/>
      <c r="DZ511" s="126"/>
      <c r="EA511" s="126"/>
      <c r="EB511" s="126"/>
      <c r="EC511" s="126"/>
      <c r="ED511" s="126"/>
      <c r="EE511" s="126"/>
      <c r="EF511" s="126"/>
      <c r="EG511" s="126"/>
      <c r="EH511" s="126"/>
      <c r="EI511" s="126"/>
      <c r="FL511" s="3"/>
      <c r="FM511" s="3"/>
      <c r="FN511" s="3"/>
    </row>
    <row r="512" spans="1:170" ht="11.25" customHeight="1">
      <c r="A512" s="2"/>
      <c r="J512" s="43"/>
      <c r="K512" s="43"/>
      <c r="L512" s="43"/>
      <c r="M512" s="43"/>
      <c r="N512" s="43"/>
      <c r="O512" s="43"/>
      <c r="P512" s="43"/>
      <c r="Q512" s="43"/>
      <c r="R512" s="42"/>
      <c r="S512" s="42"/>
      <c r="T512" s="43"/>
      <c r="U512" s="43"/>
      <c r="V512" s="43"/>
      <c r="W512" s="42"/>
      <c r="AA512" s="42"/>
      <c r="AB512" s="42"/>
      <c r="AI512" s="42"/>
      <c r="AJ512" s="42"/>
      <c r="AN512" s="3"/>
      <c r="AO512" s="3"/>
      <c r="AP512" s="3"/>
      <c r="AQ512" s="127"/>
      <c r="AR512" s="127"/>
      <c r="AS512" s="127"/>
      <c r="AT512" s="127"/>
      <c r="AU512" s="127"/>
      <c r="AV512" s="127"/>
      <c r="AW512" s="127"/>
      <c r="AX512" s="127"/>
      <c r="AY512" s="127"/>
      <c r="AZ512" s="127"/>
      <c r="BA512" s="127"/>
      <c r="BB512" s="127"/>
      <c r="BC512" s="127"/>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3"/>
      <c r="CG512" s="127"/>
      <c r="CH512" s="127"/>
      <c r="CI512" s="127"/>
      <c r="CJ512" s="127"/>
      <c r="CK512" s="127"/>
      <c r="CL512" s="127"/>
      <c r="CM512" s="127"/>
      <c r="CN512" s="127"/>
      <c r="CO512" s="127"/>
      <c r="CP512" s="127"/>
      <c r="CQ512" s="127"/>
      <c r="CR512" s="127"/>
      <c r="CS512" s="127"/>
      <c r="CT512" s="40"/>
      <c r="CU512" s="40"/>
      <c r="CV512" s="40"/>
      <c r="CW512" s="40"/>
      <c r="CX512" s="40"/>
      <c r="CY512" s="40"/>
      <c r="CZ512" s="40"/>
      <c r="DA512" s="40"/>
      <c r="DB512" s="40"/>
      <c r="DC512" s="40"/>
      <c r="DD512" s="40"/>
      <c r="DE512" s="40"/>
      <c r="DF512" s="40"/>
      <c r="DG512" s="40"/>
      <c r="DH512" s="40"/>
      <c r="DI512" s="40"/>
      <c r="DJ512" s="40"/>
      <c r="DK512" s="40"/>
      <c r="DL512" s="40"/>
      <c r="DM512" s="40"/>
      <c r="DN512" s="40"/>
      <c r="DO512" s="40"/>
      <c r="DP512" s="40"/>
      <c r="DQ512" s="40"/>
      <c r="DR512" s="40"/>
      <c r="DS512" s="40"/>
      <c r="DT512" s="40"/>
      <c r="DU512" s="40"/>
      <c r="DV512" s="3"/>
      <c r="DW512" s="127"/>
      <c r="DX512" s="127"/>
      <c r="DY512" s="127"/>
      <c r="DZ512" s="127"/>
      <c r="EA512" s="127"/>
      <c r="EB512" s="127"/>
      <c r="EC512" s="127"/>
      <c r="ED512" s="127"/>
      <c r="EE512" s="127"/>
      <c r="EF512" s="127"/>
      <c r="EG512" s="127"/>
      <c r="EH512" s="127"/>
      <c r="EI512" s="127"/>
      <c r="EJ512" s="40"/>
      <c r="EK512" s="40"/>
      <c r="EL512" s="40"/>
      <c r="EM512" s="40"/>
      <c r="EN512" s="40"/>
      <c r="EO512" s="40"/>
      <c r="EP512" s="40"/>
      <c r="EQ512" s="40"/>
      <c r="ER512" s="40"/>
      <c r="ES512" s="40"/>
      <c r="ET512" s="40"/>
      <c r="EU512" s="40"/>
      <c r="EV512" s="40"/>
      <c r="EW512" s="40"/>
      <c r="EX512" s="40"/>
      <c r="EY512" s="40"/>
      <c r="EZ512" s="40"/>
      <c r="FA512" s="40"/>
      <c r="FB512" s="40"/>
      <c r="FC512" s="40"/>
      <c r="FD512" s="40"/>
      <c r="FE512" s="40"/>
      <c r="FF512" s="40"/>
      <c r="FG512" s="40"/>
      <c r="FH512" s="40"/>
      <c r="FI512" s="40"/>
      <c r="FJ512" s="40"/>
      <c r="FK512" s="40"/>
      <c r="FL512" s="3"/>
      <c r="FM512" s="3"/>
      <c r="FN512" s="3"/>
    </row>
    <row r="513" spans="1:170" ht="11.25" customHeight="1">
      <c r="A513" s="42"/>
      <c r="R513" s="42"/>
      <c r="S513" s="42"/>
      <c r="W513" s="42"/>
      <c r="X513" s="43"/>
      <c r="Y513" s="43"/>
      <c r="Z513" s="43"/>
      <c r="AA513" s="43"/>
      <c r="AB513" s="43"/>
      <c r="AC513" s="43"/>
      <c r="AD513" s="43"/>
      <c r="AE513" s="43"/>
      <c r="AF513" s="43"/>
      <c r="AG513" s="43"/>
      <c r="AH513" s="43"/>
      <c r="AI513" s="43"/>
      <c r="AJ513" s="43"/>
      <c r="AK513" s="43"/>
      <c r="AL513" s="43"/>
      <c r="AM513" s="43"/>
      <c r="AN513" s="3"/>
      <c r="AO513" s="3"/>
      <c r="AP513" s="3"/>
      <c r="AQ513" s="128"/>
      <c r="AR513" s="128"/>
      <c r="AS513" s="128"/>
      <c r="AT513" s="128"/>
      <c r="AU513" s="128"/>
      <c r="AV513" s="128"/>
      <c r="AW513" s="128"/>
      <c r="AX513" s="128"/>
      <c r="AY513" s="128"/>
      <c r="AZ513" s="128"/>
      <c r="BA513" s="128"/>
      <c r="BB513" s="128"/>
      <c r="BC513" s="128"/>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3"/>
      <c r="CG513" s="128"/>
      <c r="CH513" s="128"/>
      <c r="CI513" s="128"/>
      <c r="CJ513" s="128"/>
      <c r="CK513" s="128"/>
      <c r="CL513" s="128"/>
      <c r="CM513" s="128"/>
      <c r="CN513" s="128"/>
      <c r="CO513" s="128"/>
      <c r="CP513" s="128"/>
      <c r="CQ513" s="128"/>
      <c r="CR513" s="128"/>
      <c r="CS513" s="128"/>
      <c r="CT513" s="41"/>
      <c r="CU513" s="41"/>
      <c r="CV513" s="41"/>
      <c r="CW513" s="41"/>
      <c r="CX513" s="41"/>
      <c r="CY513" s="41"/>
      <c r="CZ513" s="41"/>
      <c r="DA513" s="41"/>
      <c r="DB513" s="41"/>
      <c r="DC513" s="41"/>
      <c r="DD513" s="41"/>
      <c r="DE513" s="41"/>
      <c r="DF513" s="41"/>
      <c r="DG513" s="41"/>
      <c r="DH513" s="41"/>
      <c r="DI513" s="41"/>
      <c r="DJ513" s="41"/>
      <c r="DK513" s="41"/>
      <c r="DL513" s="41"/>
      <c r="DM513" s="41"/>
      <c r="DN513" s="41"/>
      <c r="DO513" s="41"/>
      <c r="DP513" s="41"/>
      <c r="DQ513" s="41"/>
      <c r="DR513" s="41"/>
      <c r="DS513" s="41"/>
      <c r="DT513" s="41"/>
      <c r="DU513" s="41"/>
      <c r="DV513" s="3"/>
      <c r="DW513" s="128"/>
      <c r="DX513" s="128"/>
      <c r="DY513" s="128"/>
      <c r="DZ513" s="128"/>
      <c r="EA513" s="128"/>
      <c r="EB513" s="128"/>
      <c r="EC513" s="128"/>
      <c r="ED513" s="128"/>
      <c r="EE513" s="128"/>
      <c r="EF513" s="128"/>
      <c r="EG513" s="128"/>
      <c r="EH513" s="128"/>
      <c r="EI513" s="128"/>
      <c r="EJ513" s="41"/>
      <c r="EK513" s="41"/>
      <c r="EL513" s="41"/>
      <c r="EM513" s="41"/>
      <c r="EN513" s="41"/>
      <c r="EO513" s="41"/>
      <c r="EP513" s="41"/>
      <c r="EQ513" s="41"/>
      <c r="ER513" s="41"/>
      <c r="ES513" s="41"/>
      <c r="ET513" s="41"/>
      <c r="EU513" s="41"/>
      <c r="EV513" s="41"/>
      <c r="EW513" s="41"/>
      <c r="EX513" s="41"/>
      <c r="EY513" s="41"/>
      <c r="EZ513" s="41"/>
      <c r="FA513" s="41"/>
      <c r="FB513" s="41"/>
      <c r="FC513" s="41"/>
      <c r="FD513" s="41"/>
      <c r="FE513" s="41"/>
      <c r="FF513" s="41"/>
      <c r="FG513" s="41"/>
      <c r="FH513" s="41"/>
      <c r="FI513" s="41"/>
      <c r="FJ513" s="41"/>
      <c r="FK513" s="41"/>
      <c r="FL513" s="3"/>
      <c r="FM513" s="3"/>
      <c r="FN513" s="3"/>
    </row>
    <row r="514" spans="1:170" ht="11.25" customHeight="1">
      <c r="A514" s="42"/>
      <c r="R514" s="42"/>
      <c r="S514" s="42"/>
      <c r="W514" s="42"/>
      <c r="AA514" s="42"/>
      <c r="AB514" s="42"/>
      <c r="AI514" s="42"/>
      <c r="AJ514" s="42"/>
      <c r="AN514" s="3"/>
      <c r="AO514" s="3"/>
      <c r="AP514" s="3"/>
      <c r="AQ514" s="126"/>
      <c r="AR514" s="126"/>
      <c r="AS514" s="126"/>
      <c r="AT514" s="126"/>
      <c r="AU514" s="126"/>
      <c r="AV514" s="126"/>
      <c r="AW514" s="126"/>
      <c r="AX514" s="126"/>
      <c r="AY514" s="126"/>
      <c r="AZ514" s="126"/>
      <c r="BA514" s="126"/>
      <c r="BB514" s="126"/>
      <c r="BC514" s="126"/>
      <c r="CF514" s="3"/>
      <c r="CG514" s="126"/>
      <c r="CH514" s="126"/>
      <c r="CI514" s="126"/>
      <c r="CJ514" s="126"/>
      <c r="CK514" s="126"/>
      <c r="CL514" s="126"/>
      <c r="CM514" s="126"/>
      <c r="CN514" s="126"/>
      <c r="CO514" s="126"/>
      <c r="CP514" s="126"/>
      <c r="CQ514" s="126"/>
      <c r="CR514" s="126"/>
      <c r="CS514" s="126"/>
      <c r="DV514" s="3"/>
      <c r="DW514" s="126"/>
      <c r="DX514" s="126"/>
      <c r="DY514" s="126"/>
      <c r="DZ514" s="126"/>
      <c r="EA514" s="126"/>
      <c r="EB514" s="126"/>
      <c r="EC514" s="126"/>
      <c r="ED514" s="126"/>
      <c r="EE514" s="126"/>
      <c r="EF514" s="126"/>
      <c r="EG514" s="126"/>
      <c r="EH514" s="126"/>
      <c r="EI514" s="126"/>
      <c r="FL514" s="3"/>
      <c r="FM514" s="3"/>
      <c r="FN514" s="3"/>
    </row>
    <row r="515" spans="1:170" ht="11.25" customHeight="1" thickBot="1">
      <c r="A515" s="42"/>
      <c r="R515" s="42"/>
      <c r="S515" s="42"/>
      <c r="W515" s="42"/>
      <c r="X515" s="43"/>
      <c r="Y515" s="43"/>
      <c r="Z515" s="43"/>
      <c r="AA515" s="43"/>
      <c r="AB515" s="43"/>
      <c r="AC515" s="43"/>
      <c r="AD515" s="43"/>
      <c r="AE515" s="43"/>
      <c r="AF515" s="43"/>
      <c r="AG515" s="43"/>
      <c r="AH515" s="43"/>
      <c r="AI515" s="43"/>
      <c r="AJ515" s="43"/>
      <c r="AK515" s="43"/>
      <c r="AL515" s="43"/>
      <c r="AM515" s="43"/>
      <c r="AN515" s="3"/>
      <c r="AO515" s="3"/>
      <c r="AP515" s="3"/>
      <c r="AQ515" s="127"/>
      <c r="AR515" s="127"/>
      <c r="AS515" s="127"/>
      <c r="AT515" s="127"/>
      <c r="AU515" s="127"/>
      <c r="AV515" s="127"/>
      <c r="AW515" s="127"/>
      <c r="AX515" s="127"/>
      <c r="AY515" s="127"/>
      <c r="AZ515" s="127"/>
      <c r="BA515" s="127"/>
      <c r="BB515" s="127"/>
      <c r="BC515" s="127"/>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3"/>
      <c r="CG515" s="127"/>
      <c r="CH515" s="127"/>
      <c r="CI515" s="127"/>
      <c r="CJ515" s="127"/>
      <c r="CK515" s="127"/>
      <c r="CL515" s="127"/>
      <c r="CM515" s="127"/>
      <c r="CN515" s="127"/>
      <c r="CO515" s="127"/>
      <c r="CP515" s="127"/>
      <c r="CQ515" s="127"/>
      <c r="CR515" s="127"/>
      <c r="CS515" s="127"/>
      <c r="CT515" s="40"/>
      <c r="CU515" s="40"/>
      <c r="CV515" s="40"/>
      <c r="CW515" s="40"/>
      <c r="CX515" s="40"/>
      <c r="CY515" s="40"/>
      <c r="CZ515" s="40"/>
      <c r="DA515" s="40"/>
      <c r="DB515" s="40"/>
      <c r="DC515" s="40"/>
      <c r="DD515" s="40"/>
      <c r="DE515" s="40"/>
      <c r="DF515" s="40"/>
      <c r="DG515" s="40"/>
      <c r="DH515" s="40"/>
      <c r="DI515" s="40"/>
      <c r="DJ515" s="40"/>
      <c r="DK515" s="40"/>
      <c r="DL515" s="40"/>
      <c r="DM515" s="40"/>
      <c r="DN515" s="40"/>
      <c r="DO515" s="40"/>
      <c r="DP515" s="40"/>
      <c r="DQ515" s="40"/>
      <c r="DR515" s="40"/>
      <c r="DS515" s="40"/>
      <c r="DT515" s="40"/>
      <c r="DU515" s="40"/>
      <c r="DV515" s="3"/>
      <c r="DW515" s="127"/>
      <c r="DX515" s="127"/>
      <c r="DY515" s="127"/>
      <c r="DZ515" s="127"/>
      <c r="EA515" s="127"/>
      <c r="EB515" s="127"/>
      <c r="EC515" s="127"/>
      <c r="ED515" s="127"/>
      <c r="EE515" s="127"/>
      <c r="EF515" s="127"/>
      <c r="EG515" s="127"/>
      <c r="EH515" s="127"/>
      <c r="EI515" s="127"/>
      <c r="EJ515" s="40"/>
      <c r="EK515" s="40"/>
      <c r="EL515" s="40"/>
      <c r="EM515" s="40"/>
      <c r="EN515" s="40"/>
      <c r="EO515" s="40"/>
      <c r="EP515" s="40"/>
      <c r="EQ515" s="40"/>
      <c r="ER515" s="40"/>
      <c r="ES515" s="40"/>
      <c r="ET515" s="40"/>
      <c r="EU515" s="40"/>
      <c r="EV515" s="40"/>
      <c r="EW515" s="40"/>
      <c r="EX515" s="40"/>
      <c r="EY515" s="40"/>
      <c r="EZ515" s="40"/>
      <c r="FA515" s="40"/>
      <c r="FB515" s="40"/>
      <c r="FC515" s="40"/>
      <c r="FD515" s="40"/>
      <c r="FE515" s="40"/>
      <c r="FF515" s="40"/>
      <c r="FG515" s="40"/>
      <c r="FH515" s="40"/>
      <c r="FI515" s="40"/>
      <c r="FJ515" s="40"/>
      <c r="FK515" s="40"/>
      <c r="FL515" s="3"/>
      <c r="FM515" s="3"/>
      <c r="FN515" s="3"/>
    </row>
    <row r="516" spans="1:170" ht="11.25" customHeight="1">
      <c r="A516" s="2"/>
      <c r="R516" s="42"/>
      <c r="S516" s="42"/>
      <c r="W516" s="42"/>
      <c r="AA516" s="42"/>
      <c r="AB516" s="42"/>
      <c r="AI516" s="42"/>
      <c r="AJ516" s="42"/>
      <c r="AN516" s="3"/>
      <c r="AO516" s="3"/>
      <c r="AP516" s="3"/>
      <c r="AQ516" s="154" t="str">
        <f>CONCATENATE($A460," ",$D460,","," ",$F458)</f>
        <v>Group: 8, Men's Singles</v>
      </c>
      <c r="AR516" s="155"/>
      <c r="AS516" s="155"/>
      <c r="AT516" s="155"/>
      <c r="AU516" s="155"/>
      <c r="AV516" s="155"/>
      <c r="AW516" s="155"/>
      <c r="AX516" s="155"/>
      <c r="AY516" s="155"/>
      <c r="AZ516" s="155"/>
      <c r="BA516" s="155"/>
      <c r="BB516" s="155"/>
      <c r="BC516" s="156"/>
      <c r="BD516" s="163">
        <f>A501</f>
        <v>7</v>
      </c>
      <c r="BE516" s="164"/>
      <c r="BF516" s="183" t="str">
        <f>C501</f>
        <v>A</v>
      </c>
      <c r="BG516" s="185" t="str">
        <f>IF(VLOOKUP($BF516,$A462:$C474,3,FALSE)=0,"",CONCATENATE(VLOOKUP(VLOOKUP($BF516,$A462:$C474,3,FALSE),Players!$C:$G,4,FALSE)," ",VLOOKUP($BF516,$A462:$C474,3,FALSE)," ",IF(ISERROR(VLOOKUP(VLOOKUP($BF516,$A462:$C474,3,FALSE),Players!$C:$G,5,FALSE)),"()",CONCATENATE("(",VLOOKUP(VLOOKUP($BF516,$A462:$C474,3,FALSE),Players!$C:$G,5,FALSE),")"))))</f>
        <v/>
      </c>
      <c r="BH516" s="186"/>
      <c r="BI516" s="186"/>
      <c r="BJ516" s="186"/>
      <c r="BK516" s="186"/>
      <c r="BL516" s="186"/>
      <c r="BM516" s="186"/>
      <c r="BN516" s="186"/>
      <c r="BO516" s="186"/>
      <c r="BP516" s="186"/>
      <c r="BQ516" s="186"/>
      <c r="BR516" s="186"/>
      <c r="BS516" s="186"/>
      <c r="BT516" s="186"/>
      <c r="BU516" s="187"/>
      <c r="BV516" s="170" t="str">
        <f>IF(D501&lt;&gt;"",D501,"")</f>
        <v/>
      </c>
      <c r="BW516" s="171"/>
      <c r="BX516" s="335" t="str">
        <f>IF(F501&lt;&gt;"",F501,"")</f>
        <v/>
      </c>
      <c r="BY516" s="171"/>
      <c r="BZ516" s="335" t="str">
        <f>IF(H501&lt;&gt;"",H501,"")</f>
        <v/>
      </c>
      <c r="CA516" s="171"/>
      <c r="CB516" s="335" t="str">
        <f>IF(J501&lt;&gt;"",J501,"")</f>
        <v/>
      </c>
      <c r="CC516" s="171"/>
      <c r="CD516" s="335" t="str">
        <f>IF(L501&lt;&gt;"",L501,"")</f>
        <v/>
      </c>
      <c r="CE516" s="337"/>
      <c r="CF516" s="174" t="str">
        <f>IF($CD516=$CD518,IF($CB516=$CB518,IF($BZ516&lt;&gt;"",IF($BZ516&gt;$BZ518,"W","L"),""),IF($CB516&gt;$CB518,"W","L")),IF($CD516&gt;$CD518,"W","L"))</f>
        <v/>
      </c>
      <c r="CG516" s="154" t="str">
        <f>CONCATENATE($A460," ",$D460,","," ",$F458)</f>
        <v>Group: 8, Men's Singles</v>
      </c>
      <c r="CH516" s="155"/>
      <c r="CI516" s="155"/>
      <c r="CJ516" s="155"/>
      <c r="CK516" s="155"/>
      <c r="CL516" s="155"/>
      <c r="CM516" s="155"/>
      <c r="CN516" s="155"/>
      <c r="CO516" s="155"/>
      <c r="CP516" s="155"/>
      <c r="CQ516" s="155"/>
      <c r="CR516" s="155"/>
      <c r="CS516" s="156"/>
      <c r="CT516" s="163">
        <f>O501</f>
        <v>14</v>
      </c>
      <c r="CU516" s="164"/>
      <c r="CV516" s="183" t="str">
        <f>Q501</f>
        <v>B</v>
      </c>
      <c r="CW516" s="185" t="str">
        <f>IF(VLOOKUP($CV516,$A462:$C474,3,FALSE)=0,"",CONCATENATE(VLOOKUP(VLOOKUP($CV516,$A462:$C474,3,FALSE),Players!$C:$G,4,FALSE)," ",VLOOKUP($CV516,$A462:$C474,3,FALSE)," ",IF(ISERROR(VLOOKUP(VLOOKUP($CV516,$A462:$C474,3,FALSE),Players!$C:$G,5,FALSE)),"()",CONCATENATE("(",VLOOKUP(VLOOKUP($CV516,$A462:$C474,3,FALSE),Players!$C:$G,5,FALSE),")"))))</f>
        <v/>
      </c>
      <c r="CX516" s="186"/>
      <c r="CY516" s="186"/>
      <c r="CZ516" s="186"/>
      <c r="DA516" s="186"/>
      <c r="DB516" s="186"/>
      <c r="DC516" s="186"/>
      <c r="DD516" s="186"/>
      <c r="DE516" s="186"/>
      <c r="DF516" s="186"/>
      <c r="DG516" s="186"/>
      <c r="DH516" s="186"/>
      <c r="DI516" s="186"/>
      <c r="DJ516" s="186"/>
      <c r="DK516" s="187"/>
      <c r="DL516" s="170" t="str">
        <f>IF(R501&lt;&gt;"",R501,"")</f>
        <v/>
      </c>
      <c r="DM516" s="171"/>
      <c r="DN516" s="335" t="str">
        <f>IF(T501&lt;&gt;"",T501,"")</f>
        <v/>
      </c>
      <c r="DO516" s="171"/>
      <c r="DP516" s="335" t="str">
        <f>IF(V501&lt;&gt;"",V501,"")</f>
        <v/>
      </c>
      <c r="DQ516" s="171"/>
      <c r="DR516" s="335" t="str">
        <f>IF(X501&lt;&gt;"",X501,"")</f>
        <v/>
      </c>
      <c r="DS516" s="171"/>
      <c r="DT516" s="335" t="str">
        <f>IF(Z501&lt;&gt;"",Z501,"")</f>
        <v/>
      </c>
      <c r="DU516" s="337"/>
      <c r="DV516" s="174" t="str">
        <f>IF($DT516=$DT518,IF($DR516=$DR518,IF($DP516&lt;&gt;"",IF($DP516&gt;$DP518,"W","L"),""),IF($DR516&gt;$DR518,"W","L")),IF($DT516&gt;$DT518,"W","L"))</f>
        <v/>
      </c>
      <c r="DW516" s="154" t="str">
        <f>CONCATENATE($A460," ",$D460,","," ",$F458)</f>
        <v>Group: 8, Men's Singles</v>
      </c>
      <c r="DX516" s="155"/>
      <c r="DY516" s="155"/>
      <c r="DZ516" s="155"/>
      <c r="EA516" s="155"/>
      <c r="EB516" s="155"/>
      <c r="EC516" s="155"/>
      <c r="ED516" s="155"/>
      <c r="EE516" s="155"/>
      <c r="EF516" s="155"/>
      <c r="EG516" s="155"/>
      <c r="EH516" s="155"/>
      <c r="EI516" s="156"/>
      <c r="EJ516" s="163">
        <f>AC501</f>
        <v>21</v>
      </c>
      <c r="EK516" s="164"/>
      <c r="EL516" s="183" t="str">
        <f>AE501</f>
        <v>B</v>
      </c>
      <c r="EM516" s="185" t="str">
        <f>IF(VLOOKUP($EL516,$A462:$C474,3,FALSE)=0,"",CONCATENATE(VLOOKUP(VLOOKUP($EL516,$A462:$C474,3,FALSE),Players!$C:$G,4,FALSE)," ",VLOOKUP($EL516,$A462:$C474,3,FALSE)," ",IF(ISERROR(VLOOKUP(VLOOKUP($EL516,$A462:$C474,3,FALSE),Players!$C:$G,5,FALSE)),"()",CONCATENATE("(",VLOOKUP(VLOOKUP($EL516,$A462:$C474,3,FALSE),Players!$C:$G,5,FALSE),")"))))</f>
        <v/>
      </c>
      <c r="EN516" s="186"/>
      <c r="EO516" s="186"/>
      <c r="EP516" s="186"/>
      <c r="EQ516" s="186"/>
      <c r="ER516" s="186"/>
      <c r="ES516" s="186"/>
      <c r="ET516" s="186"/>
      <c r="EU516" s="186"/>
      <c r="EV516" s="186"/>
      <c r="EW516" s="186"/>
      <c r="EX516" s="186"/>
      <c r="EY516" s="186"/>
      <c r="EZ516" s="186"/>
      <c r="FA516" s="187"/>
      <c r="FB516" s="170" t="str">
        <f>IF(AF501&lt;&gt;"",AF501,"")</f>
        <v/>
      </c>
      <c r="FC516" s="171"/>
      <c r="FD516" s="335" t="str">
        <f>IF(AH501&lt;&gt;"",AH501,"")</f>
        <v/>
      </c>
      <c r="FE516" s="171"/>
      <c r="FF516" s="335" t="str">
        <f>IF(AJ501&lt;&gt;"",AJ501,"")</f>
        <v/>
      </c>
      <c r="FG516" s="171"/>
      <c r="FH516" s="335" t="str">
        <f>IF(AL501&lt;&gt;"",AL501,"")</f>
        <v/>
      </c>
      <c r="FI516" s="171"/>
      <c r="FJ516" s="335" t="str">
        <f>IF(AN501&lt;&gt;"",AN501,"")</f>
        <v/>
      </c>
      <c r="FK516" s="337"/>
      <c r="FL516" s="174" t="str">
        <f>IF($FJ516=$FJ518,IF($FH516=$FH518,IF($FF516&lt;&gt;"",IF($FF516&gt;$FF518,"W","L"),""),IF($FH516&gt;$FH518,"W","L")),IF($FJ516&gt;$FJ518,"W","L"))</f>
        <v/>
      </c>
      <c r="FM516" s="3"/>
      <c r="FN516" s="3"/>
    </row>
    <row r="517" spans="1:170" ht="11.25" customHeight="1">
      <c r="R517" s="42"/>
      <c r="S517" s="42"/>
      <c r="W517" s="42"/>
      <c r="X517" s="43"/>
      <c r="Y517" s="43"/>
      <c r="Z517" s="43"/>
      <c r="AA517" s="43"/>
      <c r="AB517" s="43"/>
      <c r="AC517" s="43"/>
      <c r="AD517" s="43"/>
      <c r="AE517" s="43"/>
      <c r="AF517" s="43"/>
      <c r="AG517" s="43"/>
      <c r="AH517" s="43"/>
      <c r="AI517" s="43"/>
      <c r="AJ517" s="43"/>
      <c r="AK517" s="43"/>
      <c r="AL517" s="43"/>
      <c r="AM517" s="43"/>
      <c r="AN517" s="3"/>
      <c r="AO517" s="3"/>
      <c r="AP517" s="3"/>
      <c r="AQ517" s="157"/>
      <c r="AR517" s="158"/>
      <c r="AS517" s="158"/>
      <c r="AT517" s="158"/>
      <c r="AU517" s="158"/>
      <c r="AV517" s="158"/>
      <c r="AW517" s="158"/>
      <c r="AX517" s="158"/>
      <c r="AY517" s="158"/>
      <c r="AZ517" s="158"/>
      <c r="BA517" s="158"/>
      <c r="BB517" s="158"/>
      <c r="BC517" s="159"/>
      <c r="BD517" s="165"/>
      <c r="BE517" s="166"/>
      <c r="BF517" s="184"/>
      <c r="BG517" s="188"/>
      <c r="BH517" s="189"/>
      <c r="BI517" s="189"/>
      <c r="BJ517" s="189"/>
      <c r="BK517" s="189"/>
      <c r="BL517" s="189"/>
      <c r="BM517" s="189"/>
      <c r="BN517" s="189"/>
      <c r="BO517" s="189"/>
      <c r="BP517" s="189"/>
      <c r="BQ517" s="189"/>
      <c r="BR517" s="189"/>
      <c r="BS517" s="189"/>
      <c r="BT517" s="189"/>
      <c r="BU517" s="190"/>
      <c r="BV517" s="172"/>
      <c r="BW517" s="173"/>
      <c r="BX517" s="336"/>
      <c r="BY517" s="173"/>
      <c r="BZ517" s="336"/>
      <c r="CA517" s="173"/>
      <c r="CB517" s="336"/>
      <c r="CC517" s="173"/>
      <c r="CD517" s="336"/>
      <c r="CE517" s="338"/>
      <c r="CF517" s="174"/>
      <c r="CG517" s="157"/>
      <c r="CH517" s="158"/>
      <c r="CI517" s="158"/>
      <c r="CJ517" s="158"/>
      <c r="CK517" s="158"/>
      <c r="CL517" s="158"/>
      <c r="CM517" s="158"/>
      <c r="CN517" s="158"/>
      <c r="CO517" s="158"/>
      <c r="CP517" s="158"/>
      <c r="CQ517" s="158"/>
      <c r="CR517" s="158"/>
      <c r="CS517" s="159"/>
      <c r="CT517" s="165"/>
      <c r="CU517" s="166"/>
      <c r="CV517" s="184"/>
      <c r="CW517" s="188"/>
      <c r="CX517" s="189"/>
      <c r="CY517" s="189"/>
      <c r="CZ517" s="189"/>
      <c r="DA517" s="189"/>
      <c r="DB517" s="189"/>
      <c r="DC517" s="189"/>
      <c r="DD517" s="189"/>
      <c r="DE517" s="189"/>
      <c r="DF517" s="189"/>
      <c r="DG517" s="189"/>
      <c r="DH517" s="189"/>
      <c r="DI517" s="189"/>
      <c r="DJ517" s="189"/>
      <c r="DK517" s="190"/>
      <c r="DL517" s="172"/>
      <c r="DM517" s="173"/>
      <c r="DN517" s="336"/>
      <c r="DO517" s="173"/>
      <c r="DP517" s="336"/>
      <c r="DQ517" s="173"/>
      <c r="DR517" s="336"/>
      <c r="DS517" s="173"/>
      <c r="DT517" s="336"/>
      <c r="DU517" s="338"/>
      <c r="DV517" s="174"/>
      <c r="DW517" s="157"/>
      <c r="DX517" s="158"/>
      <c r="DY517" s="158"/>
      <c r="DZ517" s="158"/>
      <c r="EA517" s="158"/>
      <c r="EB517" s="158"/>
      <c r="EC517" s="158"/>
      <c r="ED517" s="158"/>
      <c r="EE517" s="158"/>
      <c r="EF517" s="158"/>
      <c r="EG517" s="158"/>
      <c r="EH517" s="158"/>
      <c r="EI517" s="159"/>
      <c r="EJ517" s="165"/>
      <c r="EK517" s="166"/>
      <c r="EL517" s="184"/>
      <c r="EM517" s="188"/>
      <c r="EN517" s="189"/>
      <c r="EO517" s="189"/>
      <c r="EP517" s="189"/>
      <c r="EQ517" s="189"/>
      <c r="ER517" s="189"/>
      <c r="ES517" s="189"/>
      <c r="ET517" s="189"/>
      <c r="EU517" s="189"/>
      <c r="EV517" s="189"/>
      <c r="EW517" s="189"/>
      <c r="EX517" s="189"/>
      <c r="EY517" s="189"/>
      <c r="EZ517" s="189"/>
      <c r="FA517" s="190"/>
      <c r="FB517" s="172"/>
      <c r="FC517" s="173"/>
      <c r="FD517" s="336"/>
      <c r="FE517" s="173"/>
      <c r="FF517" s="336"/>
      <c r="FG517" s="173"/>
      <c r="FH517" s="336"/>
      <c r="FI517" s="173"/>
      <c r="FJ517" s="336"/>
      <c r="FK517" s="338"/>
      <c r="FL517" s="174"/>
      <c r="FM517" s="3"/>
      <c r="FN517" s="3"/>
    </row>
    <row r="518" spans="1:170" ht="11.25" customHeight="1">
      <c r="A518" s="2"/>
      <c r="R518" s="42"/>
      <c r="S518" s="42"/>
      <c r="W518" s="42"/>
      <c r="AA518" s="42"/>
      <c r="AB518" s="42"/>
      <c r="AI518" s="42"/>
      <c r="AJ518" s="42"/>
      <c r="AN518" s="3"/>
      <c r="AO518" s="3"/>
      <c r="AP518" s="3"/>
      <c r="AQ518" s="157"/>
      <c r="AR518" s="158"/>
      <c r="AS518" s="158"/>
      <c r="AT518" s="158"/>
      <c r="AU518" s="158"/>
      <c r="AV518" s="158"/>
      <c r="AW518" s="158"/>
      <c r="AX518" s="158"/>
      <c r="AY518" s="158"/>
      <c r="AZ518" s="158"/>
      <c r="BA518" s="158"/>
      <c r="BB518" s="158"/>
      <c r="BC518" s="159"/>
      <c r="BD518" s="165"/>
      <c r="BE518" s="166"/>
      <c r="BF518" s="175" t="str">
        <f>C503</f>
        <v>E</v>
      </c>
      <c r="BG518" s="177" t="str">
        <f>IF(VLOOKUP($BF518,$A462:$C474,3,FALSE)=0,"",CONCATENATE(VLOOKUP(VLOOKUP($BF518,$A462:$C474,3,FALSE),Players!$C:$G,4,FALSE)," ",VLOOKUP($BF518,$A462:$C474,3,FALSE)," ",IF(ISERROR(VLOOKUP(VLOOKUP($BF518,$A462:$C474,3,FALSE),Players!$C:$G,5,FALSE)),"()",CONCATENATE("(",VLOOKUP(VLOOKUP($BF518,$A462:$C474,3,FALSE),Players!$C:$G,5,FALSE),")"))))</f>
        <v/>
      </c>
      <c r="BH518" s="178"/>
      <c r="BI518" s="178"/>
      <c r="BJ518" s="178"/>
      <c r="BK518" s="178"/>
      <c r="BL518" s="178"/>
      <c r="BM518" s="178"/>
      <c r="BN518" s="178"/>
      <c r="BO518" s="178"/>
      <c r="BP518" s="178"/>
      <c r="BQ518" s="178"/>
      <c r="BR518" s="178"/>
      <c r="BS518" s="178"/>
      <c r="BT518" s="178"/>
      <c r="BU518" s="179"/>
      <c r="BV518" s="150" t="str">
        <f>IF(D503&lt;&gt;"",D503,"")</f>
        <v/>
      </c>
      <c r="BW518" s="151"/>
      <c r="BX518" s="288" t="str">
        <f>IF(F503&lt;&gt;"",F503,"")</f>
        <v/>
      </c>
      <c r="BY518" s="151"/>
      <c r="BZ518" s="288" t="str">
        <f>IF(H503&lt;&gt;"",H503,"")</f>
        <v/>
      </c>
      <c r="CA518" s="151"/>
      <c r="CB518" s="288" t="str">
        <f>IF(J503&lt;&gt;"",J503,"")</f>
        <v/>
      </c>
      <c r="CC518" s="151"/>
      <c r="CD518" s="288" t="str">
        <f>IF(L503&lt;&gt;"",L503,"")</f>
        <v/>
      </c>
      <c r="CE518" s="332"/>
      <c r="CF518" s="174" t="str">
        <f>IF($CF516&lt;&gt;"",IF(CF516="W","L","W"),"")</f>
        <v/>
      </c>
      <c r="CG518" s="157"/>
      <c r="CH518" s="158"/>
      <c r="CI518" s="158"/>
      <c r="CJ518" s="158"/>
      <c r="CK518" s="158"/>
      <c r="CL518" s="158"/>
      <c r="CM518" s="158"/>
      <c r="CN518" s="158"/>
      <c r="CO518" s="158"/>
      <c r="CP518" s="158"/>
      <c r="CQ518" s="158"/>
      <c r="CR518" s="158"/>
      <c r="CS518" s="159"/>
      <c r="CT518" s="165"/>
      <c r="CU518" s="166"/>
      <c r="CV518" s="175" t="str">
        <f>Q503</f>
        <v>D</v>
      </c>
      <c r="CW518" s="177" t="str">
        <f>IF(VLOOKUP($CV518,$A462:$C474,3,FALSE)=0,"",CONCATENATE(VLOOKUP(VLOOKUP($CV518,$A462:$C474,3,FALSE),Players!$C:$G,4,FALSE)," ",VLOOKUP($CV518,$A462:$C474,3,FALSE)," ",IF(ISERROR(VLOOKUP(VLOOKUP($CV518,$A462:$C474,3,FALSE),Players!$C:$G,5,FALSE)),"()",CONCATENATE("(",VLOOKUP(VLOOKUP($CV518,$A462:$C474,3,FALSE),Players!$C:$G,5,FALSE),")"))))</f>
        <v/>
      </c>
      <c r="CX518" s="178"/>
      <c r="CY518" s="178"/>
      <c r="CZ518" s="178"/>
      <c r="DA518" s="178"/>
      <c r="DB518" s="178"/>
      <c r="DC518" s="178"/>
      <c r="DD518" s="178"/>
      <c r="DE518" s="178"/>
      <c r="DF518" s="178"/>
      <c r="DG518" s="178"/>
      <c r="DH518" s="178"/>
      <c r="DI518" s="178"/>
      <c r="DJ518" s="178"/>
      <c r="DK518" s="179"/>
      <c r="DL518" s="150" t="str">
        <f>IF(R503&lt;&gt;"",R503,"")</f>
        <v/>
      </c>
      <c r="DM518" s="151"/>
      <c r="DN518" s="288" t="str">
        <f>IF(T503&lt;&gt;"",T503,"")</f>
        <v/>
      </c>
      <c r="DO518" s="151"/>
      <c r="DP518" s="288" t="str">
        <f>IF(V503&lt;&gt;"",V503,"")</f>
        <v/>
      </c>
      <c r="DQ518" s="151"/>
      <c r="DR518" s="288" t="str">
        <f>IF(X503&lt;&gt;"",X503,"")</f>
        <v/>
      </c>
      <c r="DS518" s="151"/>
      <c r="DT518" s="288" t="str">
        <f>IF(Z503&lt;&gt;"",Z503,"")</f>
        <v/>
      </c>
      <c r="DU518" s="332"/>
      <c r="DV518" s="174" t="str">
        <f>IF($DV516&lt;&gt;"",IF(DV516="W","L","W"),"")</f>
        <v/>
      </c>
      <c r="DW518" s="157"/>
      <c r="DX518" s="158"/>
      <c r="DY518" s="158"/>
      <c r="DZ518" s="158"/>
      <c r="EA518" s="158"/>
      <c r="EB518" s="158"/>
      <c r="EC518" s="158"/>
      <c r="ED518" s="158"/>
      <c r="EE518" s="158"/>
      <c r="EF518" s="158"/>
      <c r="EG518" s="158"/>
      <c r="EH518" s="158"/>
      <c r="EI518" s="159"/>
      <c r="EJ518" s="165"/>
      <c r="EK518" s="166"/>
      <c r="EL518" s="175" t="str">
        <f>AE503</f>
        <v>C</v>
      </c>
      <c r="EM518" s="177" t="str">
        <f>IF(VLOOKUP($EL518,$A462:$C474,3,FALSE)=0,"",CONCATENATE(VLOOKUP(VLOOKUP($EL518,$A462:$C474,3,FALSE),Players!$C:$G,4,FALSE)," ",VLOOKUP($EL518,$A462:$C474,3,FALSE)," ",IF(ISERROR(VLOOKUP(VLOOKUP($EL518,$A462:$C474,3,FALSE),Players!$C:$G,5,FALSE)),"()",CONCATENATE("(",VLOOKUP(VLOOKUP($EL518,$A462:$C474,3,FALSE),Players!$C:$G,5,FALSE),")"))))</f>
        <v/>
      </c>
      <c r="EN518" s="178"/>
      <c r="EO518" s="178"/>
      <c r="EP518" s="178"/>
      <c r="EQ518" s="178"/>
      <c r="ER518" s="178"/>
      <c r="ES518" s="178"/>
      <c r="ET518" s="178"/>
      <c r="EU518" s="178"/>
      <c r="EV518" s="178"/>
      <c r="EW518" s="178"/>
      <c r="EX518" s="178"/>
      <c r="EY518" s="178"/>
      <c r="EZ518" s="178"/>
      <c r="FA518" s="179"/>
      <c r="FB518" s="150" t="str">
        <f>IF(AF503&lt;&gt;"",AF503,"")</f>
        <v/>
      </c>
      <c r="FC518" s="151"/>
      <c r="FD518" s="288" t="str">
        <f>IF(AH503&lt;&gt;"",AH503,"")</f>
        <v/>
      </c>
      <c r="FE518" s="151"/>
      <c r="FF518" s="288" t="str">
        <f>IF(AJ503&lt;&gt;"",AJ503,"")</f>
        <v/>
      </c>
      <c r="FG518" s="151"/>
      <c r="FH518" s="288" t="str">
        <f>IF(AL503&lt;&gt;"",AL503,"")</f>
        <v/>
      </c>
      <c r="FI518" s="151"/>
      <c r="FJ518" s="288" t="str">
        <f>IF(AN503&lt;&gt;"",AN503,"")</f>
        <v/>
      </c>
      <c r="FK518" s="332"/>
      <c r="FL518" s="174" t="str">
        <f>IF($FL516&lt;&gt;"",IF(FL516="W","L","W"),"")</f>
        <v/>
      </c>
      <c r="FM518" s="3"/>
      <c r="FN518" s="3"/>
    </row>
    <row r="519" spans="1:170" ht="11.25" customHeight="1" thickBot="1">
      <c r="A519" s="2"/>
      <c r="R519" s="42"/>
      <c r="S519" s="42"/>
      <c r="W519" s="42"/>
      <c r="X519" s="43"/>
      <c r="Y519" s="43"/>
      <c r="Z519" s="43"/>
      <c r="AA519" s="43"/>
      <c r="AB519" s="43"/>
      <c r="AC519" s="43"/>
      <c r="AD519" s="43"/>
      <c r="AE519" s="43"/>
      <c r="AF519" s="43"/>
      <c r="AG519" s="43"/>
      <c r="AH519" s="43"/>
      <c r="AI519" s="43"/>
      <c r="AJ519" s="43"/>
      <c r="AK519" s="43"/>
      <c r="AL519" s="43"/>
      <c r="AM519" s="43"/>
      <c r="AN519" s="3"/>
      <c r="AO519" s="3"/>
      <c r="AP519" s="3"/>
      <c r="AQ519" s="160"/>
      <c r="AR519" s="161"/>
      <c r="AS519" s="161"/>
      <c r="AT519" s="161"/>
      <c r="AU519" s="161"/>
      <c r="AV519" s="161"/>
      <c r="AW519" s="161"/>
      <c r="AX519" s="161"/>
      <c r="AY519" s="161"/>
      <c r="AZ519" s="161"/>
      <c r="BA519" s="161"/>
      <c r="BB519" s="161"/>
      <c r="BC519" s="162"/>
      <c r="BD519" s="167"/>
      <c r="BE519" s="168"/>
      <c r="BF519" s="176"/>
      <c r="BG519" s="180"/>
      <c r="BH519" s="181"/>
      <c r="BI519" s="181"/>
      <c r="BJ519" s="181"/>
      <c r="BK519" s="181"/>
      <c r="BL519" s="181"/>
      <c r="BM519" s="181"/>
      <c r="BN519" s="181"/>
      <c r="BO519" s="181"/>
      <c r="BP519" s="181"/>
      <c r="BQ519" s="181"/>
      <c r="BR519" s="181"/>
      <c r="BS519" s="181"/>
      <c r="BT519" s="181"/>
      <c r="BU519" s="182"/>
      <c r="BV519" s="152"/>
      <c r="BW519" s="153"/>
      <c r="BX519" s="333"/>
      <c r="BY519" s="153"/>
      <c r="BZ519" s="333"/>
      <c r="CA519" s="153"/>
      <c r="CB519" s="333"/>
      <c r="CC519" s="153"/>
      <c r="CD519" s="333"/>
      <c r="CE519" s="334"/>
      <c r="CF519" s="174"/>
      <c r="CG519" s="160"/>
      <c r="CH519" s="161"/>
      <c r="CI519" s="161"/>
      <c r="CJ519" s="161"/>
      <c r="CK519" s="161"/>
      <c r="CL519" s="161"/>
      <c r="CM519" s="161"/>
      <c r="CN519" s="161"/>
      <c r="CO519" s="161"/>
      <c r="CP519" s="161"/>
      <c r="CQ519" s="161"/>
      <c r="CR519" s="161"/>
      <c r="CS519" s="162"/>
      <c r="CT519" s="167"/>
      <c r="CU519" s="168"/>
      <c r="CV519" s="176"/>
      <c r="CW519" s="180"/>
      <c r="CX519" s="181"/>
      <c r="CY519" s="181"/>
      <c r="CZ519" s="181"/>
      <c r="DA519" s="181"/>
      <c r="DB519" s="181"/>
      <c r="DC519" s="181"/>
      <c r="DD519" s="181"/>
      <c r="DE519" s="181"/>
      <c r="DF519" s="181"/>
      <c r="DG519" s="181"/>
      <c r="DH519" s="181"/>
      <c r="DI519" s="181"/>
      <c r="DJ519" s="181"/>
      <c r="DK519" s="182"/>
      <c r="DL519" s="152"/>
      <c r="DM519" s="153"/>
      <c r="DN519" s="333"/>
      <c r="DO519" s="153"/>
      <c r="DP519" s="333"/>
      <c r="DQ519" s="153"/>
      <c r="DR519" s="333"/>
      <c r="DS519" s="153"/>
      <c r="DT519" s="333"/>
      <c r="DU519" s="334"/>
      <c r="DV519" s="174"/>
      <c r="DW519" s="160"/>
      <c r="DX519" s="161"/>
      <c r="DY519" s="161"/>
      <c r="DZ519" s="161"/>
      <c r="EA519" s="161"/>
      <c r="EB519" s="161"/>
      <c r="EC519" s="161"/>
      <c r="ED519" s="161"/>
      <c r="EE519" s="161"/>
      <c r="EF519" s="161"/>
      <c r="EG519" s="161"/>
      <c r="EH519" s="161"/>
      <c r="EI519" s="162"/>
      <c r="EJ519" s="167"/>
      <c r="EK519" s="168"/>
      <c r="EL519" s="176"/>
      <c r="EM519" s="180"/>
      <c r="EN519" s="181"/>
      <c r="EO519" s="181"/>
      <c r="EP519" s="181"/>
      <c r="EQ519" s="181"/>
      <c r="ER519" s="181"/>
      <c r="ES519" s="181"/>
      <c r="ET519" s="181"/>
      <c r="EU519" s="181"/>
      <c r="EV519" s="181"/>
      <c r="EW519" s="181"/>
      <c r="EX519" s="181"/>
      <c r="EY519" s="181"/>
      <c r="EZ519" s="181"/>
      <c r="FA519" s="182"/>
      <c r="FB519" s="152"/>
      <c r="FC519" s="153"/>
      <c r="FD519" s="333"/>
      <c r="FE519" s="153"/>
      <c r="FF519" s="333"/>
      <c r="FG519" s="153"/>
      <c r="FH519" s="333"/>
      <c r="FI519" s="153"/>
      <c r="FJ519" s="333"/>
      <c r="FK519" s="334"/>
      <c r="FL519" s="174"/>
      <c r="FM519" s="3"/>
      <c r="FN519" s="3"/>
    </row>
    <row r="520" spans="1:170" ht="11.25" customHeight="1">
      <c r="A520" s="2"/>
      <c r="R520" s="42"/>
      <c r="S520" s="42"/>
      <c r="W520" s="42"/>
      <c r="AA520" s="42"/>
      <c r="AB520" s="42"/>
      <c r="AI520" s="42"/>
      <c r="AJ520" s="42"/>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169" t="str">
        <f>IF(CF516&lt;&gt;"",IF(AND(AND(BV516&gt;-1,BV518&gt;-1),OR(BV516&gt;10,BV518&gt;10),ABS(BV516-BV518)&gt;1,IF(OR(BV516&gt;11,BV518&gt;11),ABS(BV516-BV518)=2,TRUE),BV516=INT(BV516),BV518=INT(BV518)),"","Error"),"")</f>
        <v/>
      </c>
      <c r="BW520" s="169"/>
      <c r="BX520" s="169" t="str">
        <f>IF(CF516&lt;&gt;"",IF(AND(AND(BX516&gt;-1,BX518&gt;-1),OR(BX516&gt;10,BX518&gt;10),ABS(BX516-BX518)&gt;1,IF(OR(BX516&gt;11,BX518&gt;11),ABS(BX516-BX518)=2,TRUE),BX516=INT(BX516),BX518=INT(BX518)),"","Error"),"")</f>
        <v/>
      </c>
      <c r="BY520" s="169"/>
      <c r="BZ520" s="169" t="str">
        <f>IF(CF516&lt;&gt;"",IF(AND(AND(BZ516&gt;-1,BZ518&gt;-1),OR(BZ516&gt;10,BZ518&gt;10),ABS(BZ516-BZ518)&gt;1,IF(OR(BZ516&gt;11,BZ518&gt;11),ABS(BZ516-BZ518)=2,TRUE),BZ516=INT(BZ516),BZ518=INT(BZ518)),"","Error"),"")</f>
        <v/>
      </c>
      <c r="CA520" s="169"/>
      <c r="CB520" s="169" t="str">
        <f>IF(AND(CF516&lt;&gt;"",CB516&lt;&gt;""),IF(AND(AND(CB516&gt;-1,CB518&gt;-1),OR(CB516&gt;10,CB518&gt;10),ABS(CB516-CB518)&gt;1,IF(OR(CB516&gt;11,CB518&gt;11),ABS(CB516-CB518)=2,TRUE),CB516=INT(CB516),CB518=INT(CB518)),"","Error"),"")</f>
        <v/>
      </c>
      <c r="CC520" s="169"/>
      <c r="CD520" s="169" t="str">
        <f>IF(AND(CF516&lt;&gt;"",CD516&lt;&gt;""),IF(AND(AND(CD516&gt;-1,CD518&gt;-1),OR(CD516&gt;10,CD518&gt;10),ABS(CD516-CD518)&gt;1,IF(OR(CD516&gt;11,CD518&gt;11),ABS(CD516-CD518)=2,TRUE),CD516=INT(CD516),CD518=INT(CD518)),"","Error"),"")</f>
        <v/>
      </c>
      <c r="CE520" s="169"/>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169" t="str">
        <f>IF(DV516&lt;&gt;"",IF(AND(AND(DL516&gt;-1,DL518&gt;-1),OR(DL516&gt;10,DL518&gt;10),ABS(DL516-DL518)&gt;1,IF(OR(DL516&gt;11,DL518&gt;11),ABS(DL516-DL518)=2,TRUE),DL516=INT(DL516),DL518=INT(DL518)),"","Error"),"")</f>
        <v/>
      </c>
      <c r="DM520" s="169"/>
      <c r="DN520" s="169" t="str">
        <f>IF(DV516&lt;&gt;"",IF(AND(AND(DN516&gt;-1,DN518&gt;-1),OR(DN516&gt;10,DN518&gt;10),ABS(DN516-DN518)&gt;1,IF(OR(DN516&gt;11,DN518&gt;11),ABS(DN516-DN518)=2,TRUE),DN516=INT(DN516),DN518=INT(DN518)),"","Error"),"")</f>
        <v/>
      </c>
      <c r="DO520" s="169"/>
      <c r="DP520" s="169" t="str">
        <f>IF(DV516&lt;&gt;"",IF(AND(AND(DP516&gt;-1,DP518&gt;-1),OR(DP516&gt;10,DP518&gt;10),ABS(DP516-DP518)&gt;1,IF(OR(DP516&gt;11,DP518&gt;11),ABS(DP516-DP518)=2,TRUE),DP516=INT(DP516),DP518=INT(DP518)),"","Error"),"")</f>
        <v/>
      </c>
      <c r="DQ520" s="169"/>
      <c r="DR520" s="169" t="str">
        <f>IF(AND(DV516&lt;&gt;"",DR516&lt;&gt;""),IF(AND(AND(DR516&gt;-1,DR518&gt;-1),OR(DR516&gt;10,DR518&gt;10),ABS(DR516-DR518)&gt;1,IF(OR(DR516&gt;11,DR518&gt;11),ABS(DR516-DR518)=2,TRUE),DR516=INT(DR516),DR518=INT(DR518)),"","Error"),"")</f>
        <v/>
      </c>
      <c r="DS520" s="169"/>
      <c r="DT520" s="169" t="str">
        <f>IF(AND(DV516&lt;&gt;"",DT516&lt;&gt;""),IF(AND(AND(DT516&gt;-1,DT518&gt;-1),OR(DT516&gt;10,DT518&gt;10),ABS(DT516-DT518)&gt;1,IF(OR(DT516&gt;11,DT518&gt;11),ABS(DT516-DT518)=2,TRUE),DT516=INT(DT516),DT518=INT(DT518)),"","Error"),"")</f>
        <v/>
      </c>
      <c r="DU520" s="169"/>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169" t="str">
        <f>IF(FL516&lt;&gt;"",IF(AND(AND(FB516&gt;-1,FB518&gt;-1),OR(FB516&gt;10,FB518&gt;10),ABS(FB516-FB518)&gt;1,IF(OR(FB516&gt;11,FB518&gt;11),ABS(FB516-FB518)=2,TRUE),FB516=INT(FB516),FB518=INT(FB518)),"","Error"),"")</f>
        <v/>
      </c>
      <c r="FC520" s="169"/>
      <c r="FD520" s="169" t="str">
        <f>IF(FL516&lt;&gt;"",IF(AND(AND(FD516&gt;-1,FD518&gt;-1),OR(FD516&gt;10,FD518&gt;10),ABS(FD516-FD518)&gt;1,IF(OR(FD516&gt;11,FD518&gt;11),ABS(FD516-FD518)=2,TRUE),FD516=INT(FD516),FD518=INT(FD518)),"","Error"),"")</f>
        <v/>
      </c>
      <c r="FE520" s="169"/>
      <c r="FF520" s="169" t="str">
        <f>IF(FL516&lt;&gt;"",IF(AND(AND(FF516&gt;-1,FF518&gt;-1),OR(FF516&gt;10,FF518&gt;10),ABS(FF516-FF518)&gt;1,IF(OR(FF516&gt;11,FF518&gt;11),ABS(FF516-FF518)=2,TRUE),FF516=INT(FF516),FF518=INT(FF518)),"","Error"),"")</f>
        <v/>
      </c>
      <c r="FG520" s="169"/>
      <c r="FH520" s="169" t="str">
        <f>IF(AND(FL516&lt;&gt;"",FH516&lt;&gt;""),IF(AND(AND(FH516&gt;-1,FH518&gt;-1),OR(FH516&gt;10,FH518&gt;10),ABS(FH516-FH518)&gt;1,IF(OR(FH516&gt;11,FH518&gt;11),ABS(FH516-FH518)=2,TRUE),FH516=INT(FH516),FH518=INT(FH518)),"","Error"),"")</f>
        <v/>
      </c>
      <c r="FI520" s="169"/>
      <c r="FJ520" s="169" t="str">
        <f>IF(AND(FL516&lt;&gt;"",FJ516&lt;&gt;""),IF(AND(AND(FJ516&gt;-1,FJ518&gt;-1),OR(FJ516&gt;10,FJ518&gt;10),ABS(FJ516-FJ518)&gt;1,IF(OR(FJ516&gt;11,FJ518&gt;11),ABS(FJ516-FJ518)=2,TRUE),FJ516=INT(FJ516),FJ518=INT(FJ518)),"","Error"),"")</f>
        <v/>
      </c>
      <c r="FK520" s="169"/>
      <c r="FL520" s="3"/>
      <c r="FM520" s="3"/>
      <c r="FN520" s="3"/>
    </row>
  </sheetData>
  <sheetProtection sheet="1" objects="1" scenarios="1"/>
  <mergeCells count="6848">
    <mergeCell ref="FH3:FI4"/>
    <mergeCell ref="CV33:CV34"/>
    <mergeCell ref="N460:W461"/>
    <mergeCell ref="DW1:EI4"/>
    <mergeCell ref="EJ1:EK4"/>
    <mergeCell ref="DW11:EI14"/>
    <mergeCell ref="EJ11:EK14"/>
    <mergeCell ref="DW21:EI24"/>
    <mergeCell ref="EJ21:EK24"/>
    <mergeCell ref="DW31:EI34"/>
    <mergeCell ref="EJ31:EK34"/>
    <mergeCell ref="DT51:DU52"/>
    <mergeCell ref="I265:M266"/>
    <mergeCell ref="N265:W266"/>
    <mergeCell ref="I330:M331"/>
    <mergeCell ref="N330:W331"/>
    <mergeCell ref="I395:M396"/>
    <mergeCell ref="N395:W396"/>
    <mergeCell ref="I70:M71"/>
    <mergeCell ref="N70:W71"/>
    <mergeCell ref="I135:M136"/>
    <mergeCell ref="N135:W136"/>
    <mergeCell ref="I200:M201"/>
    <mergeCell ref="N200:W201"/>
    <mergeCell ref="DW51:EI54"/>
    <mergeCell ref="EJ51:EK54"/>
    <mergeCell ref="DP33:DQ34"/>
    <mergeCell ref="DR33:DS34"/>
    <mergeCell ref="DT33:DU34"/>
    <mergeCell ref="DV33:DV34"/>
    <mergeCell ref="DL35:DM35"/>
    <mergeCell ref="DN35:DO35"/>
    <mergeCell ref="DT31:DU32"/>
    <mergeCell ref="DV31:DV32"/>
    <mergeCell ref="DT25:DU25"/>
    <mergeCell ref="DR23:DS24"/>
    <mergeCell ref="DT23:DU24"/>
    <mergeCell ref="DP21:DQ22"/>
    <mergeCell ref="DR21:DS22"/>
    <mergeCell ref="FJ11:FK12"/>
    <mergeCell ref="EL13:EL14"/>
    <mergeCell ref="EM13:FA14"/>
    <mergeCell ref="DT5:DU5"/>
    <mergeCell ref="EL11:EL12"/>
    <mergeCell ref="EM11:FA12"/>
    <mergeCell ref="FB5:FC5"/>
    <mergeCell ref="FD5:FE5"/>
    <mergeCell ref="FF5:FG5"/>
    <mergeCell ref="FH5:FI5"/>
    <mergeCell ref="FF13:FG14"/>
    <mergeCell ref="FH13:FI14"/>
    <mergeCell ref="FB31:FC32"/>
    <mergeCell ref="FD11:FE12"/>
    <mergeCell ref="FF11:FG12"/>
    <mergeCell ref="FH11:FI12"/>
    <mergeCell ref="FD21:FE22"/>
    <mergeCell ref="FF21:FG22"/>
    <mergeCell ref="FH21:FI22"/>
    <mergeCell ref="FD31:FE32"/>
    <mergeCell ref="FB13:FC14"/>
    <mergeCell ref="FD13:FE14"/>
    <mergeCell ref="EM21:FA22"/>
    <mergeCell ref="FJ31:FK32"/>
    <mergeCell ref="DL31:DM32"/>
    <mergeCell ref="DN31:DO32"/>
    <mergeCell ref="DT63:DU64"/>
    <mergeCell ref="DL61:DM62"/>
    <mergeCell ref="DN61:DO62"/>
    <mergeCell ref="DP61:DQ62"/>
    <mergeCell ref="DR61:DS62"/>
    <mergeCell ref="CW33:DK34"/>
    <mergeCell ref="DL53:DM54"/>
    <mergeCell ref="DL33:DM34"/>
    <mergeCell ref="DN33:DO34"/>
    <mergeCell ref="DL41:DM42"/>
    <mergeCell ref="DN41:DO42"/>
    <mergeCell ref="DP41:DQ42"/>
    <mergeCell ref="DR41:DS42"/>
    <mergeCell ref="FJ3:FK4"/>
    <mergeCell ref="EL1:EL2"/>
    <mergeCell ref="EM1:FA2"/>
    <mergeCell ref="FF1:FG2"/>
    <mergeCell ref="FH1:FI2"/>
    <mergeCell ref="FB1:FC2"/>
    <mergeCell ref="FD1:FE2"/>
    <mergeCell ref="FJ1:FK2"/>
    <mergeCell ref="EL3:EL4"/>
    <mergeCell ref="EM3:FA4"/>
    <mergeCell ref="FB3:FC4"/>
    <mergeCell ref="FD3:FE4"/>
    <mergeCell ref="FF3:FG4"/>
    <mergeCell ref="DP31:DQ32"/>
    <mergeCell ref="DR31:DS32"/>
    <mergeCell ref="DV21:DV22"/>
    <mergeCell ref="DV23:DV24"/>
    <mergeCell ref="CV41:CV42"/>
    <mergeCell ref="CW41:DK42"/>
    <mergeCell ref="CV43:CV44"/>
    <mergeCell ref="CW43:DK44"/>
    <mergeCell ref="DT41:DU42"/>
    <mergeCell ref="DL43:DM44"/>
    <mergeCell ref="DN43:DO44"/>
    <mergeCell ref="DP43:DQ44"/>
    <mergeCell ref="DR43:DS44"/>
    <mergeCell ref="DT43:DU44"/>
    <mergeCell ref="DR53:DS54"/>
    <mergeCell ref="DT53:DU54"/>
    <mergeCell ref="DL51:DM52"/>
    <mergeCell ref="DN51:DO52"/>
    <mergeCell ref="DP51:DQ52"/>
    <mergeCell ref="DR51:DS52"/>
    <mergeCell ref="DR35:DS35"/>
    <mergeCell ref="DT35:DU35"/>
    <mergeCell ref="DP35:DQ35"/>
    <mergeCell ref="DL21:DM22"/>
    <mergeCell ref="DN21:DO22"/>
    <mergeCell ref="DT21:DU22"/>
    <mergeCell ref="CV23:CV24"/>
    <mergeCell ref="CW23:DK24"/>
    <mergeCell ref="DL23:DM24"/>
    <mergeCell ref="DN23:DO24"/>
    <mergeCell ref="DP23:DQ24"/>
    <mergeCell ref="DT1:DU2"/>
    <mergeCell ref="DL1:DM2"/>
    <mergeCell ref="DL3:DM4"/>
    <mergeCell ref="CG11:CS14"/>
    <mergeCell ref="DR11:DS12"/>
    <mergeCell ref="DT11:DU12"/>
    <mergeCell ref="DN3:DO4"/>
    <mergeCell ref="DP3:DQ4"/>
    <mergeCell ref="DR3:DS4"/>
    <mergeCell ref="DT3:DU4"/>
    <mergeCell ref="CG1:CS4"/>
    <mergeCell ref="CT1:CU4"/>
    <mergeCell ref="CV1:CV2"/>
    <mergeCell ref="CW1:DK2"/>
    <mergeCell ref="CV3:CV4"/>
    <mergeCell ref="CW3:DK4"/>
    <mergeCell ref="CT11:CU14"/>
    <mergeCell ref="CV11:CV12"/>
    <mergeCell ref="CW11:DK12"/>
    <mergeCell ref="DL11:DM12"/>
    <mergeCell ref="DR13:DS14"/>
    <mergeCell ref="DT13:DU14"/>
    <mergeCell ref="DL5:DM5"/>
    <mergeCell ref="CG21:CS24"/>
    <mergeCell ref="CT21:CU24"/>
    <mergeCell ref="CG41:CS44"/>
    <mergeCell ref="CT41:CU44"/>
    <mergeCell ref="BX63:BY64"/>
    <mergeCell ref="BZ63:CA64"/>
    <mergeCell ref="DN1:DO2"/>
    <mergeCell ref="DP1:DQ2"/>
    <mergeCell ref="DR1:DS2"/>
    <mergeCell ref="CD63:CE64"/>
    <mergeCell ref="CV13:CV14"/>
    <mergeCell ref="CW13:DK14"/>
    <mergeCell ref="DL13:DM14"/>
    <mergeCell ref="DN13:DO14"/>
    <mergeCell ref="CD51:CE52"/>
    <mergeCell ref="BX53:BY54"/>
    <mergeCell ref="BZ53:CA54"/>
    <mergeCell ref="CB53:CC54"/>
    <mergeCell ref="CD53:CE54"/>
    <mergeCell ref="BX51:BY52"/>
    <mergeCell ref="BZ51:CA52"/>
    <mergeCell ref="CB51:CC52"/>
    <mergeCell ref="BX33:BY34"/>
    <mergeCell ref="CG51:CS54"/>
    <mergeCell ref="CT51:CU54"/>
    <mergeCell ref="CV51:CV52"/>
    <mergeCell ref="CW51:DK52"/>
    <mergeCell ref="CV53:CV54"/>
    <mergeCell ref="CW53:DK54"/>
    <mergeCell ref="CV21:CV22"/>
    <mergeCell ref="BZ33:CA34"/>
    <mergeCell ref="CW21:DK22"/>
    <mergeCell ref="BX5:BY5"/>
    <mergeCell ref="AQ51:BC54"/>
    <mergeCell ref="BD51:BE54"/>
    <mergeCell ref="BF51:BF52"/>
    <mergeCell ref="BG51:BU52"/>
    <mergeCell ref="BF53:BF54"/>
    <mergeCell ref="BG53:BU54"/>
    <mergeCell ref="CD41:CE42"/>
    <mergeCell ref="BV43:BW44"/>
    <mergeCell ref="BX43:BY44"/>
    <mergeCell ref="BZ43:CA44"/>
    <mergeCell ref="CB43:CC44"/>
    <mergeCell ref="CD43:CE44"/>
    <mergeCell ref="BV41:BW42"/>
    <mergeCell ref="BX41:BY42"/>
    <mergeCell ref="BZ41:CA42"/>
    <mergeCell ref="CB41:CC42"/>
    <mergeCell ref="AQ41:BC44"/>
    <mergeCell ref="BD41:BE44"/>
    <mergeCell ref="BF41:BF42"/>
    <mergeCell ref="BG41:BU42"/>
    <mergeCell ref="BF43:BF44"/>
    <mergeCell ref="BG43:BU44"/>
    <mergeCell ref="CD45:CE45"/>
    <mergeCell ref="BV53:BW54"/>
    <mergeCell ref="BV51:BW52"/>
    <mergeCell ref="BZ5:CA5"/>
    <mergeCell ref="CB5:CC5"/>
    <mergeCell ref="CD5:CE5"/>
    <mergeCell ref="CB33:CC34"/>
    <mergeCell ref="CD33:CE34"/>
    <mergeCell ref="BV31:BW32"/>
    <mergeCell ref="BX31:BY32"/>
    <mergeCell ref="BZ31:CA32"/>
    <mergeCell ref="CB31:CC32"/>
    <mergeCell ref="CB23:CC24"/>
    <mergeCell ref="CD23:CE24"/>
    <mergeCell ref="BG21:BU22"/>
    <mergeCell ref="AQ31:BC34"/>
    <mergeCell ref="BD31:BE34"/>
    <mergeCell ref="BF31:BF32"/>
    <mergeCell ref="BG31:BU32"/>
    <mergeCell ref="BF33:BF34"/>
    <mergeCell ref="BG33:BU34"/>
    <mergeCell ref="CD31:CE32"/>
    <mergeCell ref="BV33:BW34"/>
    <mergeCell ref="BF21:BF22"/>
    <mergeCell ref="CD11:CE12"/>
    <mergeCell ref="BV15:BW15"/>
    <mergeCell ref="BX15:BY15"/>
    <mergeCell ref="BZ15:CA15"/>
    <mergeCell ref="CD15:CE15"/>
    <mergeCell ref="BV25:BW25"/>
    <mergeCell ref="BX25:BY25"/>
    <mergeCell ref="BZ25:CA25"/>
    <mergeCell ref="CB25:CC25"/>
    <mergeCell ref="CD25:CE25"/>
    <mergeCell ref="BV21:BW22"/>
    <mergeCell ref="CD1:CE2"/>
    <mergeCell ref="BV3:BW4"/>
    <mergeCell ref="BX3:BY4"/>
    <mergeCell ref="BZ3:CA4"/>
    <mergeCell ref="CB3:CC4"/>
    <mergeCell ref="CD3:CE4"/>
    <mergeCell ref="BV1:BW2"/>
    <mergeCell ref="BX1:BY2"/>
    <mergeCell ref="BZ1:CA2"/>
    <mergeCell ref="CB1:CC2"/>
    <mergeCell ref="AQ1:BC4"/>
    <mergeCell ref="BD1:BE4"/>
    <mergeCell ref="BF1:BF2"/>
    <mergeCell ref="BG1:BU2"/>
    <mergeCell ref="BF3:BF4"/>
    <mergeCell ref="BG3:BU4"/>
    <mergeCell ref="F3:AG4"/>
    <mergeCell ref="AN19:AO20"/>
    <mergeCell ref="AJ19:AK20"/>
    <mergeCell ref="AD19:AE20"/>
    <mergeCell ref="AB19:AC20"/>
    <mergeCell ref="AH19:AI20"/>
    <mergeCell ref="AF19:AG20"/>
    <mergeCell ref="A1:E2"/>
    <mergeCell ref="F1:AG2"/>
    <mergeCell ref="AK1:AO2"/>
    <mergeCell ref="AK3:AO4"/>
    <mergeCell ref="AH1:AJ2"/>
    <mergeCell ref="AH3:AJ4"/>
    <mergeCell ref="A3:C4"/>
    <mergeCell ref="D3:E4"/>
    <mergeCell ref="Z17:AA18"/>
    <mergeCell ref="A17:B18"/>
    <mergeCell ref="C17:W18"/>
    <mergeCell ref="AL15:AM16"/>
    <mergeCell ref="AN15:AO16"/>
    <mergeCell ref="AB15:AC16"/>
    <mergeCell ref="AL17:AM18"/>
    <mergeCell ref="AN17:AO18"/>
    <mergeCell ref="AB17:AC18"/>
    <mergeCell ref="AD17:AE18"/>
    <mergeCell ref="AN13:AO14"/>
    <mergeCell ref="AB13:AC14"/>
    <mergeCell ref="AD13:AE14"/>
    <mergeCell ref="A13:B14"/>
    <mergeCell ref="A11:B12"/>
    <mergeCell ref="C11:W12"/>
    <mergeCell ref="A15:B16"/>
    <mergeCell ref="AF9:AG10"/>
    <mergeCell ref="AL19:AM20"/>
    <mergeCell ref="L40:M41"/>
    <mergeCell ref="F46:G47"/>
    <mergeCell ref="A19:B20"/>
    <mergeCell ref="X5:Y6"/>
    <mergeCell ref="AH17:AI18"/>
    <mergeCell ref="AH7:AI8"/>
    <mergeCell ref="AH9:AI10"/>
    <mergeCell ref="AH11:AI12"/>
    <mergeCell ref="AH13:AI14"/>
    <mergeCell ref="AH15:AI16"/>
    <mergeCell ref="C24:C25"/>
    <mergeCell ref="D24:E25"/>
    <mergeCell ref="F24:G25"/>
    <mergeCell ref="H24:I25"/>
    <mergeCell ref="AE28:AE29"/>
    <mergeCell ref="O42:P45"/>
    <mergeCell ref="AC22:AD25"/>
    <mergeCell ref="AC30:AD33"/>
    <mergeCell ref="C44:C45"/>
    <mergeCell ref="D44:E45"/>
    <mergeCell ref="AF44:AG45"/>
    <mergeCell ref="R34:S35"/>
    <mergeCell ref="N5:W6"/>
    <mergeCell ref="AL44:AM45"/>
    <mergeCell ref="AE46:AE47"/>
    <mergeCell ref="Z38:AA39"/>
    <mergeCell ref="X38:Y39"/>
    <mergeCell ref="R38:S39"/>
    <mergeCell ref="A46:B49"/>
    <mergeCell ref="C46:C47"/>
    <mergeCell ref="D46:E47"/>
    <mergeCell ref="AN48:AO49"/>
    <mergeCell ref="AF46:AG47"/>
    <mergeCell ref="AH46:AI47"/>
    <mergeCell ref="AJ46:AK47"/>
    <mergeCell ref="AL46:AM47"/>
    <mergeCell ref="AH48:AI49"/>
    <mergeCell ref="AJ48:AK49"/>
    <mergeCell ref="AL48:AM49"/>
    <mergeCell ref="Z48:AA49"/>
    <mergeCell ref="AJ40:AK41"/>
    <mergeCell ref="L26:M27"/>
    <mergeCell ref="L36:M37"/>
    <mergeCell ref="O30:P33"/>
    <mergeCell ref="Q32:Q33"/>
    <mergeCell ref="R32:S33"/>
    <mergeCell ref="AE34:AE35"/>
    <mergeCell ref="AE36:AE37"/>
    <mergeCell ref="T34:U35"/>
    <mergeCell ref="V34:W35"/>
    <mergeCell ref="AE30:AE31"/>
    <mergeCell ref="AE32:AE33"/>
    <mergeCell ref="R36:S37"/>
    <mergeCell ref="T36:U37"/>
    <mergeCell ref="T38:U39"/>
    <mergeCell ref="X34:Y35"/>
    <mergeCell ref="X42:Y43"/>
    <mergeCell ref="Z42:AA43"/>
    <mergeCell ref="V38:W39"/>
    <mergeCell ref="L30:M31"/>
    <mergeCell ref="L46:M47"/>
    <mergeCell ref="AN46:AO47"/>
    <mergeCell ref="O46:P49"/>
    <mergeCell ref="AN22:AO23"/>
    <mergeCell ref="AE24:AE25"/>
    <mergeCell ref="AH24:AI25"/>
    <mergeCell ref="AJ24:AK25"/>
    <mergeCell ref="AL24:AM25"/>
    <mergeCell ref="AN24:AO25"/>
    <mergeCell ref="AL22:AM23"/>
    <mergeCell ref="AF22:AG23"/>
    <mergeCell ref="AH22:AI23"/>
    <mergeCell ref="AJ22:AK23"/>
    <mergeCell ref="L22:M23"/>
    <mergeCell ref="T26:U27"/>
    <mergeCell ref="V26:W27"/>
    <mergeCell ref="AN42:AO43"/>
    <mergeCell ref="AN44:AO45"/>
    <mergeCell ref="AF42:AG43"/>
    <mergeCell ref="AH42:AI43"/>
    <mergeCell ref="AJ42:AK43"/>
    <mergeCell ref="V44:W45"/>
    <mergeCell ref="X44:Y45"/>
    <mergeCell ref="Z44:AA45"/>
    <mergeCell ref="AL42:AM43"/>
    <mergeCell ref="AH44:AI45"/>
    <mergeCell ref="L42:M43"/>
    <mergeCell ref="L44:M45"/>
    <mergeCell ref="Q42:Q43"/>
    <mergeCell ref="R42:S43"/>
    <mergeCell ref="T42:U43"/>
    <mergeCell ref="Q44:Q45"/>
    <mergeCell ref="R44:S45"/>
    <mergeCell ref="T44:U45"/>
    <mergeCell ref="V42:W43"/>
    <mergeCell ref="A42:B45"/>
    <mergeCell ref="C42:C43"/>
    <mergeCell ref="D42:E43"/>
    <mergeCell ref="Q46:Q47"/>
    <mergeCell ref="R46:S47"/>
    <mergeCell ref="T46:U47"/>
    <mergeCell ref="AC34:AD37"/>
    <mergeCell ref="O34:P37"/>
    <mergeCell ref="Z40:AA41"/>
    <mergeCell ref="AE38:AE39"/>
    <mergeCell ref="AE40:AE41"/>
    <mergeCell ref="R48:S49"/>
    <mergeCell ref="AC42:AD45"/>
    <mergeCell ref="AC38:AD41"/>
    <mergeCell ref="X40:Y41"/>
    <mergeCell ref="C48:C49"/>
    <mergeCell ref="D48:E49"/>
    <mergeCell ref="F48:G49"/>
    <mergeCell ref="H48:I49"/>
    <mergeCell ref="J48:K49"/>
    <mergeCell ref="L48:M49"/>
    <mergeCell ref="Z34:AA35"/>
    <mergeCell ref="F38:G39"/>
    <mergeCell ref="H38:I39"/>
    <mergeCell ref="J38:K39"/>
    <mergeCell ref="L38:M39"/>
    <mergeCell ref="J40:K41"/>
    <mergeCell ref="F44:G45"/>
    <mergeCell ref="H44:I45"/>
    <mergeCell ref="AE48:AE49"/>
    <mergeCell ref="AE42:AE43"/>
    <mergeCell ref="AE44:AE45"/>
    <mergeCell ref="Q48:Q49"/>
    <mergeCell ref="AH36:AI37"/>
    <mergeCell ref="AJ36:AK37"/>
    <mergeCell ref="AL36:AM37"/>
    <mergeCell ref="V36:W37"/>
    <mergeCell ref="AJ38:AK39"/>
    <mergeCell ref="Q40:Q41"/>
    <mergeCell ref="C36:C37"/>
    <mergeCell ref="D36:E37"/>
    <mergeCell ref="F36:G37"/>
    <mergeCell ref="H36:I37"/>
    <mergeCell ref="AJ44:AK45"/>
    <mergeCell ref="AF34:AG35"/>
    <mergeCell ref="J34:K35"/>
    <mergeCell ref="L34:M35"/>
    <mergeCell ref="T48:U49"/>
    <mergeCell ref="V48:W49"/>
    <mergeCell ref="AF48:AG49"/>
    <mergeCell ref="AC46:AD49"/>
    <mergeCell ref="V46:W47"/>
    <mergeCell ref="X46:Y47"/>
    <mergeCell ref="Z46:AA47"/>
    <mergeCell ref="X48:Y49"/>
    <mergeCell ref="H46:I47"/>
    <mergeCell ref="J46:K47"/>
    <mergeCell ref="J44:K45"/>
    <mergeCell ref="F42:G43"/>
    <mergeCell ref="H42:I43"/>
    <mergeCell ref="J42:K43"/>
    <mergeCell ref="H32:I33"/>
    <mergeCell ref="J32:K33"/>
    <mergeCell ref="L32:M33"/>
    <mergeCell ref="C40:C41"/>
    <mergeCell ref="D40:E41"/>
    <mergeCell ref="J36:K37"/>
    <mergeCell ref="AL40:AM41"/>
    <mergeCell ref="A38:B41"/>
    <mergeCell ref="C38:C39"/>
    <mergeCell ref="D38:E39"/>
    <mergeCell ref="Q36:Q37"/>
    <mergeCell ref="Q38:Q39"/>
    <mergeCell ref="A34:B37"/>
    <mergeCell ref="C34:C35"/>
    <mergeCell ref="D34:E35"/>
    <mergeCell ref="X36:Y37"/>
    <mergeCell ref="Z36:AA37"/>
    <mergeCell ref="Q34:Q35"/>
    <mergeCell ref="O38:P41"/>
    <mergeCell ref="F34:G35"/>
    <mergeCell ref="H34:I35"/>
    <mergeCell ref="AF38:AG39"/>
    <mergeCell ref="R40:S41"/>
    <mergeCell ref="A30:B33"/>
    <mergeCell ref="C30:C31"/>
    <mergeCell ref="D30:E31"/>
    <mergeCell ref="AJ32:AK33"/>
    <mergeCell ref="AL32:AM33"/>
    <mergeCell ref="AF32:AG33"/>
    <mergeCell ref="AJ30:AK31"/>
    <mergeCell ref="AL30:AM31"/>
    <mergeCell ref="AH32:AI33"/>
    <mergeCell ref="X32:Y33"/>
    <mergeCell ref="X30:Y31"/>
    <mergeCell ref="Z30:AA31"/>
    <mergeCell ref="Z32:AA33"/>
    <mergeCell ref="C28:C29"/>
    <mergeCell ref="D28:E29"/>
    <mergeCell ref="F28:G29"/>
    <mergeCell ref="H28:I29"/>
    <mergeCell ref="F40:G41"/>
    <mergeCell ref="H40:I41"/>
    <mergeCell ref="AH40:AI41"/>
    <mergeCell ref="T32:U33"/>
    <mergeCell ref="V32:W33"/>
    <mergeCell ref="AH34:AI35"/>
    <mergeCell ref="AJ34:AK35"/>
    <mergeCell ref="AL34:AM35"/>
    <mergeCell ref="AH38:AI39"/>
    <mergeCell ref="AL38:AM39"/>
    <mergeCell ref="AF40:AG41"/>
    <mergeCell ref="V40:W41"/>
    <mergeCell ref="Q30:Q31"/>
    <mergeCell ref="R30:S31"/>
    <mergeCell ref="T30:U31"/>
    <mergeCell ref="V30:W31"/>
    <mergeCell ref="T40:U41"/>
    <mergeCell ref="AF36:AG37"/>
    <mergeCell ref="F30:G31"/>
    <mergeCell ref="H30:I31"/>
    <mergeCell ref="J30:K31"/>
    <mergeCell ref="C32:C33"/>
    <mergeCell ref="D32:E33"/>
    <mergeCell ref="F32:G33"/>
    <mergeCell ref="A22:B25"/>
    <mergeCell ref="C22:C23"/>
    <mergeCell ref="X22:Y23"/>
    <mergeCell ref="Z22:AA23"/>
    <mergeCell ref="X24:Y25"/>
    <mergeCell ref="A26:B29"/>
    <mergeCell ref="C26:C27"/>
    <mergeCell ref="D26:E27"/>
    <mergeCell ref="Q28:Q29"/>
    <mergeCell ref="R28:S29"/>
    <mergeCell ref="D22:E23"/>
    <mergeCell ref="Q24:Q25"/>
    <mergeCell ref="R24:S25"/>
    <mergeCell ref="T24:U25"/>
    <mergeCell ref="V24:W25"/>
    <mergeCell ref="O22:P25"/>
    <mergeCell ref="Q22:Q23"/>
    <mergeCell ref="R22:S23"/>
    <mergeCell ref="T22:U23"/>
    <mergeCell ref="V22:W23"/>
    <mergeCell ref="T28:U29"/>
    <mergeCell ref="F26:G27"/>
    <mergeCell ref="H26:I27"/>
    <mergeCell ref="J26:K27"/>
    <mergeCell ref="F22:G23"/>
    <mergeCell ref="H22:I23"/>
    <mergeCell ref="J22:K23"/>
    <mergeCell ref="J24:K25"/>
    <mergeCell ref="L24:M25"/>
    <mergeCell ref="J28:K29"/>
    <mergeCell ref="L28:M29"/>
    <mergeCell ref="AF26:AG27"/>
    <mergeCell ref="C13:W14"/>
    <mergeCell ref="AJ15:AK16"/>
    <mergeCell ref="X15:Y16"/>
    <mergeCell ref="Z15:AA16"/>
    <mergeCell ref="C15:W16"/>
    <mergeCell ref="AD15:AE16"/>
    <mergeCell ref="X28:Y29"/>
    <mergeCell ref="Z28:AA29"/>
    <mergeCell ref="Q26:Q27"/>
    <mergeCell ref="R26:S27"/>
    <mergeCell ref="AH26:AI27"/>
    <mergeCell ref="X26:Y27"/>
    <mergeCell ref="Z26:AA27"/>
    <mergeCell ref="O26:P29"/>
    <mergeCell ref="V28:W29"/>
    <mergeCell ref="Z13:AA14"/>
    <mergeCell ref="AF15:AG16"/>
    <mergeCell ref="AF13:AG14"/>
    <mergeCell ref="X17:Y18"/>
    <mergeCell ref="C19:W20"/>
    <mergeCell ref="Z19:AA20"/>
    <mergeCell ref="X19:Y20"/>
    <mergeCell ref="D5:E6"/>
    <mergeCell ref="F5:H6"/>
    <mergeCell ref="AD5:AE6"/>
    <mergeCell ref="AF5:AG6"/>
    <mergeCell ref="BV11:BW12"/>
    <mergeCell ref="AJ5:AK6"/>
    <mergeCell ref="AL5:AM6"/>
    <mergeCell ref="Z5:AA6"/>
    <mergeCell ref="AB5:AC6"/>
    <mergeCell ref="AL9:AM10"/>
    <mergeCell ref="AF7:AG8"/>
    <mergeCell ref="BV5:BW5"/>
    <mergeCell ref="I5:M6"/>
    <mergeCell ref="A5:C6"/>
    <mergeCell ref="AN5:AO6"/>
    <mergeCell ref="X7:Y8"/>
    <mergeCell ref="Z7:AA8"/>
    <mergeCell ref="A7:B8"/>
    <mergeCell ref="AH5:AI6"/>
    <mergeCell ref="X9:Y10"/>
    <mergeCell ref="AN9:AO10"/>
    <mergeCell ref="DN11:DO12"/>
    <mergeCell ref="DP11:DQ12"/>
    <mergeCell ref="AL7:AM8"/>
    <mergeCell ref="AN7:AO8"/>
    <mergeCell ref="AF11:AG12"/>
    <mergeCell ref="AJ11:AK12"/>
    <mergeCell ref="BX11:BY12"/>
    <mergeCell ref="BZ11:CA12"/>
    <mergeCell ref="CB11:CC12"/>
    <mergeCell ref="AN11:AO12"/>
    <mergeCell ref="AQ11:BC14"/>
    <mergeCell ref="X11:Y12"/>
    <mergeCell ref="Z11:AA12"/>
    <mergeCell ref="AD11:AE12"/>
    <mergeCell ref="A9:B10"/>
    <mergeCell ref="BG11:BU12"/>
    <mergeCell ref="BF13:BF14"/>
    <mergeCell ref="AL11:AM12"/>
    <mergeCell ref="AB11:AC12"/>
    <mergeCell ref="Z9:AA10"/>
    <mergeCell ref="BF11:BF12"/>
    <mergeCell ref="AJ9:AK10"/>
    <mergeCell ref="C9:W10"/>
    <mergeCell ref="AB7:AC8"/>
    <mergeCell ref="AD7:AE8"/>
    <mergeCell ref="AJ7:AK8"/>
    <mergeCell ref="C7:W8"/>
    <mergeCell ref="AB9:AC10"/>
    <mergeCell ref="AD9:AE10"/>
    <mergeCell ref="AJ13:AK14"/>
    <mergeCell ref="X13:Y14"/>
    <mergeCell ref="EL33:EL34"/>
    <mergeCell ref="EM33:FA34"/>
    <mergeCell ref="FB33:FC34"/>
    <mergeCell ref="FD33:FE34"/>
    <mergeCell ref="FF33:FG34"/>
    <mergeCell ref="FH33:FI34"/>
    <mergeCell ref="EL23:EL24"/>
    <mergeCell ref="EM23:FA24"/>
    <mergeCell ref="EM31:FA32"/>
    <mergeCell ref="AF17:AG18"/>
    <mergeCell ref="AJ17:AK18"/>
    <mergeCell ref="Z24:AA25"/>
    <mergeCell ref="AJ26:AK27"/>
    <mergeCell ref="AL26:AM27"/>
    <mergeCell ref="AF28:AG29"/>
    <mergeCell ref="AH28:AI29"/>
    <mergeCell ref="AJ28:AK29"/>
    <mergeCell ref="AL28:AM29"/>
    <mergeCell ref="AF24:AG25"/>
    <mergeCell ref="AN34:AO35"/>
    <mergeCell ref="BF23:BF24"/>
    <mergeCell ref="BG23:BU24"/>
    <mergeCell ref="BV23:BW24"/>
    <mergeCell ref="BX23:BY24"/>
    <mergeCell ref="BZ23:CA24"/>
    <mergeCell ref="AE22:AE23"/>
    <mergeCell ref="AC26:AD29"/>
    <mergeCell ref="AE26:AE27"/>
    <mergeCell ref="AN30:AO31"/>
    <mergeCell ref="AN32:AO33"/>
    <mergeCell ref="AF30:AG31"/>
    <mergeCell ref="AH30:AI31"/>
    <mergeCell ref="DW41:EI44"/>
    <mergeCell ref="EJ41:EK44"/>
    <mergeCell ref="EL41:EL42"/>
    <mergeCell ref="EM41:FA42"/>
    <mergeCell ref="FF31:FG32"/>
    <mergeCell ref="FH31:FI32"/>
    <mergeCell ref="BX13:BY14"/>
    <mergeCell ref="BZ13:CA14"/>
    <mergeCell ref="CB13:CC14"/>
    <mergeCell ref="CD13:CE14"/>
    <mergeCell ref="AL13:AM14"/>
    <mergeCell ref="EL31:EL32"/>
    <mergeCell ref="EL21:EL22"/>
    <mergeCell ref="BV13:BW14"/>
    <mergeCell ref="AN26:AO27"/>
    <mergeCell ref="AN28:AO29"/>
    <mergeCell ref="DV43:DV44"/>
    <mergeCell ref="CD21:CE22"/>
    <mergeCell ref="CD35:CE35"/>
    <mergeCell ref="DT15:DU15"/>
    <mergeCell ref="BG13:BU14"/>
    <mergeCell ref="BD11:BE14"/>
    <mergeCell ref="FD23:FE24"/>
    <mergeCell ref="FF23:FG24"/>
    <mergeCell ref="FH23:FI24"/>
    <mergeCell ref="CF31:CF32"/>
    <mergeCell ref="CF33:CF34"/>
    <mergeCell ref="AN36:AO37"/>
    <mergeCell ref="AN38:AO39"/>
    <mergeCell ref="AN40:AO41"/>
    <mergeCell ref="AQ21:BC24"/>
    <mergeCell ref="BD21:BE24"/>
    <mergeCell ref="EL51:EL52"/>
    <mergeCell ref="EM51:FA52"/>
    <mergeCell ref="FJ51:FK52"/>
    <mergeCell ref="EL43:EL44"/>
    <mergeCell ref="EM43:FA44"/>
    <mergeCell ref="FB43:FC44"/>
    <mergeCell ref="FD43:FE44"/>
    <mergeCell ref="FF43:FG44"/>
    <mergeCell ref="FH43:FI44"/>
    <mergeCell ref="FD53:FE54"/>
    <mergeCell ref="FF53:FG54"/>
    <mergeCell ref="FH53:FI54"/>
    <mergeCell ref="FJ43:FK44"/>
    <mergeCell ref="FB41:FC42"/>
    <mergeCell ref="FD41:FE42"/>
    <mergeCell ref="FF51:FG52"/>
    <mergeCell ref="FH51:FI52"/>
    <mergeCell ref="FJ41:FK42"/>
    <mergeCell ref="FF41:FG42"/>
    <mergeCell ref="FH41:FI42"/>
    <mergeCell ref="EL53:EL54"/>
    <mergeCell ref="EM53:FA54"/>
    <mergeCell ref="FB53:FC54"/>
    <mergeCell ref="BF63:BF64"/>
    <mergeCell ref="BG63:BU64"/>
    <mergeCell ref="CD61:CE62"/>
    <mergeCell ref="BV63:BW64"/>
    <mergeCell ref="FH63:FI64"/>
    <mergeCell ref="FF61:FG62"/>
    <mergeCell ref="FH61:FI62"/>
    <mergeCell ref="EM61:FA62"/>
    <mergeCell ref="FJ61:FK62"/>
    <mergeCell ref="CB63:CC64"/>
    <mergeCell ref="CT61:CU64"/>
    <mergeCell ref="CV61:CV62"/>
    <mergeCell ref="CW61:DK62"/>
    <mergeCell ref="DT61:DU62"/>
    <mergeCell ref="BV61:BW62"/>
    <mergeCell ref="BX61:BY62"/>
    <mergeCell ref="BZ61:CA62"/>
    <mergeCell ref="CB61:CC62"/>
    <mergeCell ref="CV63:CV64"/>
    <mergeCell ref="CW63:DK64"/>
    <mergeCell ref="DL63:DM64"/>
    <mergeCell ref="DN63:DO64"/>
    <mergeCell ref="DP63:DQ64"/>
    <mergeCell ref="DR63:DS64"/>
    <mergeCell ref="EJ61:EK64"/>
    <mergeCell ref="EL61:EL62"/>
    <mergeCell ref="CG61:CS64"/>
    <mergeCell ref="AQ61:BC64"/>
    <mergeCell ref="CD68:CE69"/>
    <mergeCell ref="FJ63:FK64"/>
    <mergeCell ref="FB61:FC62"/>
    <mergeCell ref="FD61:FE62"/>
    <mergeCell ref="CB66:CC67"/>
    <mergeCell ref="CD66:CE67"/>
    <mergeCell ref="EM63:FA64"/>
    <mergeCell ref="FB63:FC64"/>
    <mergeCell ref="FD63:FE64"/>
    <mergeCell ref="FF63:FG64"/>
    <mergeCell ref="DN68:DO69"/>
    <mergeCell ref="DP68:DQ69"/>
    <mergeCell ref="CG66:CS69"/>
    <mergeCell ref="CT66:CU69"/>
    <mergeCell ref="CV66:CV67"/>
    <mergeCell ref="CV68:CV69"/>
    <mergeCell ref="CW66:DK67"/>
    <mergeCell ref="DL66:DM67"/>
    <mergeCell ref="CW68:DK69"/>
    <mergeCell ref="DL68:DM69"/>
    <mergeCell ref="FH66:FI67"/>
    <mergeCell ref="DN66:DO67"/>
    <mergeCell ref="BD61:BE64"/>
    <mergeCell ref="BF61:BF62"/>
    <mergeCell ref="BG61:BU62"/>
    <mergeCell ref="DW66:EI69"/>
    <mergeCell ref="EJ66:EK69"/>
    <mergeCell ref="DR68:DS69"/>
    <mergeCell ref="DT68:DU69"/>
    <mergeCell ref="EL68:EL69"/>
    <mergeCell ref="FJ66:FK67"/>
    <mergeCell ref="EL66:EL67"/>
    <mergeCell ref="EM66:FA67"/>
    <mergeCell ref="FB66:FC67"/>
    <mergeCell ref="FD66:FE67"/>
    <mergeCell ref="FF66:FG67"/>
    <mergeCell ref="EM68:FA69"/>
    <mergeCell ref="CF66:CF67"/>
    <mergeCell ref="DV66:DV67"/>
    <mergeCell ref="FJ68:FK69"/>
    <mergeCell ref="FB68:FC69"/>
    <mergeCell ref="FD68:FE69"/>
    <mergeCell ref="FF68:FG69"/>
    <mergeCell ref="FH68:FI69"/>
    <mergeCell ref="F66:AG67"/>
    <mergeCell ref="AH66:AJ67"/>
    <mergeCell ref="AK66:AO67"/>
    <mergeCell ref="BX66:BY67"/>
    <mergeCell ref="AQ66:BC69"/>
    <mergeCell ref="BD66:BE69"/>
    <mergeCell ref="BF66:BF67"/>
    <mergeCell ref="BG66:BU67"/>
    <mergeCell ref="BV66:BW67"/>
    <mergeCell ref="CB68:CC69"/>
    <mergeCell ref="A68:C69"/>
    <mergeCell ref="D68:E69"/>
    <mergeCell ref="BG68:BU69"/>
    <mergeCell ref="AJ70:AK71"/>
    <mergeCell ref="DP66:DQ67"/>
    <mergeCell ref="DR66:DS67"/>
    <mergeCell ref="A66:E67"/>
    <mergeCell ref="A72:B73"/>
    <mergeCell ref="C72:W73"/>
    <mergeCell ref="X72:Y73"/>
    <mergeCell ref="Z72:AA73"/>
    <mergeCell ref="AB72:AC73"/>
    <mergeCell ref="AH70:AI71"/>
    <mergeCell ref="AB70:AC71"/>
    <mergeCell ref="AD70:AE71"/>
    <mergeCell ref="AF70:AG71"/>
    <mergeCell ref="AD72:AE73"/>
    <mergeCell ref="AF72:AG73"/>
    <mergeCell ref="AH72:AI73"/>
    <mergeCell ref="AJ72:AK73"/>
    <mergeCell ref="AL72:AM73"/>
    <mergeCell ref="AN72:AO73"/>
    <mergeCell ref="F68:AG69"/>
    <mergeCell ref="AH68:AJ69"/>
    <mergeCell ref="AK68:AO69"/>
    <mergeCell ref="BF68:BF69"/>
    <mergeCell ref="A78:B79"/>
    <mergeCell ref="C78:W79"/>
    <mergeCell ref="X78:Y79"/>
    <mergeCell ref="Z78:AA79"/>
    <mergeCell ref="AB78:AC79"/>
    <mergeCell ref="AD78:AE79"/>
    <mergeCell ref="AF76:AG77"/>
    <mergeCell ref="CV76:CV77"/>
    <mergeCell ref="AN74:AO75"/>
    <mergeCell ref="A74:B75"/>
    <mergeCell ref="C74:W75"/>
    <mergeCell ref="X74:Y75"/>
    <mergeCell ref="Z74:AA75"/>
    <mergeCell ref="AB74:AC75"/>
    <mergeCell ref="AD74:AE75"/>
    <mergeCell ref="AL70:AM71"/>
    <mergeCell ref="AN70:AO71"/>
    <mergeCell ref="A76:B77"/>
    <mergeCell ref="C76:W77"/>
    <mergeCell ref="X76:Y77"/>
    <mergeCell ref="Z76:AA77"/>
    <mergeCell ref="AB76:AC77"/>
    <mergeCell ref="CF76:CF77"/>
    <mergeCell ref="CV78:CV79"/>
    <mergeCell ref="A70:C71"/>
    <mergeCell ref="D70:E71"/>
    <mergeCell ref="F70:H71"/>
    <mergeCell ref="X70:Y71"/>
    <mergeCell ref="Z70:AA71"/>
    <mergeCell ref="BG78:BU79"/>
    <mergeCell ref="BV78:BW79"/>
    <mergeCell ref="AQ76:BC79"/>
    <mergeCell ref="FH76:FI77"/>
    <mergeCell ref="FJ76:FK77"/>
    <mergeCell ref="AD76:AE77"/>
    <mergeCell ref="AF74:AG75"/>
    <mergeCell ref="AH74:AI75"/>
    <mergeCell ref="AJ74:AK75"/>
    <mergeCell ref="AL74:AM75"/>
    <mergeCell ref="BX76:BY77"/>
    <mergeCell ref="AF78:AG79"/>
    <mergeCell ref="AH78:AI79"/>
    <mergeCell ref="AJ78:AK79"/>
    <mergeCell ref="AL78:AM79"/>
    <mergeCell ref="AN78:AO79"/>
    <mergeCell ref="BD76:BE79"/>
    <mergeCell ref="AH76:AI77"/>
    <mergeCell ref="AJ76:AK77"/>
    <mergeCell ref="AL76:AM77"/>
    <mergeCell ref="AN76:AO77"/>
    <mergeCell ref="DL76:DM77"/>
    <mergeCell ref="BZ76:CA77"/>
    <mergeCell ref="CB76:CC77"/>
    <mergeCell ref="CD76:CE77"/>
    <mergeCell ref="CG76:CS79"/>
    <mergeCell ref="CT76:CU79"/>
    <mergeCell ref="DL78:DM79"/>
    <mergeCell ref="BF76:BF77"/>
    <mergeCell ref="BG76:BU77"/>
    <mergeCell ref="BV76:BW77"/>
    <mergeCell ref="CW76:DK77"/>
    <mergeCell ref="CW78:DK79"/>
    <mergeCell ref="FH78:FI79"/>
    <mergeCell ref="BF78:BF79"/>
    <mergeCell ref="A80:B81"/>
    <mergeCell ref="C80:W81"/>
    <mergeCell ref="X80:Y81"/>
    <mergeCell ref="Z80:AA81"/>
    <mergeCell ref="AB80:AC81"/>
    <mergeCell ref="AD80:AE81"/>
    <mergeCell ref="AD82:AE83"/>
    <mergeCell ref="AF80:AG81"/>
    <mergeCell ref="AH80:AI81"/>
    <mergeCell ref="AJ80:AK81"/>
    <mergeCell ref="AL80:AM81"/>
    <mergeCell ref="AN80:AO81"/>
    <mergeCell ref="A82:B83"/>
    <mergeCell ref="C82:W83"/>
    <mergeCell ref="X82:Y83"/>
    <mergeCell ref="Z82:AA83"/>
    <mergeCell ref="AB82:AC83"/>
    <mergeCell ref="DW76:EI79"/>
    <mergeCell ref="EJ76:EK79"/>
    <mergeCell ref="EL76:EL77"/>
    <mergeCell ref="DT78:DU79"/>
    <mergeCell ref="EL78:EL79"/>
    <mergeCell ref="DV76:DV77"/>
    <mergeCell ref="EM76:FA77"/>
    <mergeCell ref="FB76:FC77"/>
    <mergeCell ref="FD76:FE77"/>
    <mergeCell ref="FF76:FG77"/>
    <mergeCell ref="AF82:AG83"/>
    <mergeCell ref="AH82:AI83"/>
    <mergeCell ref="AJ82:AK83"/>
    <mergeCell ref="AL82:AM83"/>
    <mergeCell ref="AN82:AO83"/>
    <mergeCell ref="AH89:AI90"/>
    <mergeCell ref="C89:C90"/>
    <mergeCell ref="D89:E90"/>
    <mergeCell ref="F89:G90"/>
    <mergeCell ref="H89:I90"/>
    <mergeCell ref="J89:K90"/>
    <mergeCell ref="L89:M90"/>
    <mergeCell ref="Q89:Q90"/>
    <mergeCell ref="AE89:AE90"/>
    <mergeCell ref="DW86:EI89"/>
    <mergeCell ref="EJ86:EK89"/>
    <mergeCell ref="DN88:DO89"/>
    <mergeCell ref="CW86:DK87"/>
    <mergeCell ref="DL86:DM87"/>
    <mergeCell ref="CV88:CV89"/>
    <mergeCell ref="CW88:DK89"/>
    <mergeCell ref="DL88:DM89"/>
    <mergeCell ref="A84:B85"/>
    <mergeCell ref="C84:W85"/>
    <mergeCell ref="X84:Y85"/>
    <mergeCell ref="Z84:AA85"/>
    <mergeCell ref="AB84:AC85"/>
    <mergeCell ref="AF84:AG85"/>
    <mergeCell ref="AH84:AI85"/>
    <mergeCell ref="AJ84:AK85"/>
    <mergeCell ref="AL84:AM85"/>
    <mergeCell ref="AN84:AO85"/>
    <mergeCell ref="A87:B90"/>
    <mergeCell ref="C87:C88"/>
    <mergeCell ref="D87:E88"/>
    <mergeCell ref="F87:G88"/>
    <mergeCell ref="H87:I88"/>
    <mergeCell ref="J87:K88"/>
    <mergeCell ref="AC87:AD90"/>
    <mergeCell ref="AE87:AE88"/>
    <mergeCell ref="Z89:AA90"/>
    <mergeCell ref="X87:Y88"/>
    <mergeCell ref="AH87:AI88"/>
    <mergeCell ref="CV86:CV87"/>
    <mergeCell ref="BG86:BU87"/>
    <mergeCell ref="BX86:BY87"/>
    <mergeCell ref="BZ86:CA87"/>
    <mergeCell ref="CB86:CC87"/>
    <mergeCell ref="BX88:BY89"/>
    <mergeCell ref="O87:P90"/>
    <mergeCell ref="Q87:Q88"/>
    <mergeCell ref="R87:S88"/>
    <mergeCell ref="T87:U88"/>
    <mergeCell ref="V87:W88"/>
    <mergeCell ref="AJ87:AK88"/>
    <mergeCell ref="AL87:AM88"/>
    <mergeCell ref="AN87:AO88"/>
    <mergeCell ref="EL88:EL89"/>
    <mergeCell ref="EM88:FA89"/>
    <mergeCell ref="CD86:CE87"/>
    <mergeCell ref="CG86:CS89"/>
    <mergeCell ref="BZ88:CA89"/>
    <mergeCell ref="CB88:CC89"/>
    <mergeCell ref="CD88:CE89"/>
    <mergeCell ref="CT86:CU89"/>
    <mergeCell ref="CF88:CF89"/>
    <mergeCell ref="DV88:DV89"/>
    <mergeCell ref="EL86:EL87"/>
    <mergeCell ref="BF86:BF87"/>
    <mergeCell ref="Z87:AA88"/>
    <mergeCell ref="BV86:BW87"/>
    <mergeCell ref="AQ86:BC89"/>
    <mergeCell ref="BD86:BE89"/>
    <mergeCell ref="AF87:AG88"/>
    <mergeCell ref="AF89:AG90"/>
    <mergeCell ref="BV88:BW89"/>
    <mergeCell ref="BF88:BF89"/>
    <mergeCell ref="BG88:BU89"/>
    <mergeCell ref="Z91:AA92"/>
    <mergeCell ref="AC91:AD94"/>
    <mergeCell ref="AE91:AE92"/>
    <mergeCell ref="AF91:AG92"/>
    <mergeCell ref="AH91:AI92"/>
    <mergeCell ref="X93:Y94"/>
    <mergeCell ref="Z93:AA94"/>
    <mergeCell ref="AE93:AE94"/>
    <mergeCell ref="AF93:AG94"/>
    <mergeCell ref="AJ91:AK92"/>
    <mergeCell ref="AL91:AM92"/>
    <mergeCell ref="AN91:AO92"/>
    <mergeCell ref="C93:C94"/>
    <mergeCell ref="D93:E94"/>
    <mergeCell ref="F93:G94"/>
    <mergeCell ref="H93:I94"/>
    <mergeCell ref="J93:K94"/>
    <mergeCell ref="L93:M94"/>
    <mergeCell ref="Q93:Q94"/>
    <mergeCell ref="A95:B98"/>
    <mergeCell ref="AJ89:AK90"/>
    <mergeCell ref="AL89:AM90"/>
    <mergeCell ref="AN89:AO90"/>
    <mergeCell ref="AD84:AE85"/>
    <mergeCell ref="L87:M88"/>
    <mergeCell ref="R89:S90"/>
    <mergeCell ref="T89:U90"/>
    <mergeCell ref="V89:W90"/>
    <mergeCell ref="X89:Y90"/>
    <mergeCell ref="Q95:Q96"/>
    <mergeCell ref="R95:S96"/>
    <mergeCell ref="T95:U96"/>
    <mergeCell ref="V95:W96"/>
    <mergeCell ref="R97:S98"/>
    <mergeCell ref="T97:U98"/>
    <mergeCell ref="V97:W98"/>
    <mergeCell ref="R93:S94"/>
    <mergeCell ref="T93:U94"/>
    <mergeCell ref="V93:W94"/>
    <mergeCell ref="C91:C92"/>
    <mergeCell ref="D91:E92"/>
    <mergeCell ref="F91:G92"/>
    <mergeCell ref="L91:M92"/>
    <mergeCell ref="O91:P94"/>
    <mergeCell ref="Q91:Q92"/>
    <mergeCell ref="AL93:AM94"/>
    <mergeCell ref="AN93:AO94"/>
    <mergeCell ref="A91:B94"/>
    <mergeCell ref="H91:I92"/>
    <mergeCell ref="J91:K92"/>
    <mergeCell ref="C97:C98"/>
    <mergeCell ref="F97:G98"/>
    <mergeCell ref="H97:I98"/>
    <mergeCell ref="J97:K98"/>
    <mergeCell ref="DL96:DM97"/>
    <mergeCell ref="CV98:CV99"/>
    <mergeCell ref="CW98:DK99"/>
    <mergeCell ref="DL98:DM99"/>
    <mergeCell ref="CT96:CU99"/>
    <mergeCell ref="R91:S92"/>
    <mergeCell ref="T91:U92"/>
    <mergeCell ref="V91:W92"/>
    <mergeCell ref="AH93:AI94"/>
    <mergeCell ref="AJ93:AK94"/>
    <mergeCell ref="EJ96:EK99"/>
    <mergeCell ref="DP98:DQ99"/>
    <mergeCell ref="DR98:DS99"/>
    <mergeCell ref="DT98:DU99"/>
    <mergeCell ref="CD96:CE97"/>
    <mergeCell ref="CG96:CS99"/>
    <mergeCell ref="DN98:DO99"/>
    <mergeCell ref="DN96:DO97"/>
    <mergeCell ref="CV96:CV97"/>
    <mergeCell ref="CW96:DK97"/>
    <mergeCell ref="AE97:AE98"/>
    <mergeCell ref="AF97:AG98"/>
    <mergeCell ref="BG98:BU99"/>
    <mergeCell ref="BV98:BW99"/>
    <mergeCell ref="BX98:BY99"/>
    <mergeCell ref="BF96:BF97"/>
    <mergeCell ref="BG96:BU97"/>
    <mergeCell ref="BV96:BW97"/>
    <mergeCell ref="X91:Y92"/>
    <mergeCell ref="EM96:FA97"/>
    <mergeCell ref="EL98:EL99"/>
    <mergeCell ref="EM98:FA99"/>
    <mergeCell ref="FB96:FC97"/>
    <mergeCell ref="FD96:FE97"/>
    <mergeCell ref="FB98:FC99"/>
    <mergeCell ref="FD98:FE99"/>
    <mergeCell ref="C95:C96"/>
    <mergeCell ref="D95:E96"/>
    <mergeCell ref="F95:G96"/>
    <mergeCell ref="H95:I96"/>
    <mergeCell ref="J95:K96"/>
    <mergeCell ref="EL96:EL97"/>
    <mergeCell ref="DP96:DQ97"/>
    <mergeCell ref="DR96:DS97"/>
    <mergeCell ref="DT96:DU97"/>
    <mergeCell ref="DW96:EI99"/>
    <mergeCell ref="L95:M96"/>
    <mergeCell ref="AN95:AO96"/>
    <mergeCell ref="AN97:AO98"/>
    <mergeCell ref="AJ95:AK96"/>
    <mergeCell ref="AL95:AM96"/>
    <mergeCell ref="AH97:AI98"/>
    <mergeCell ref="AJ97:AK98"/>
    <mergeCell ref="L97:M98"/>
    <mergeCell ref="Q97:Q98"/>
    <mergeCell ref="O95:P98"/>
    <mergeCell ref="AE95:AE96"/>
    <mergeCell ref="AF95:AG96"/>
    <mergeCell ref="AH95:AI96"/>
    <mergeCell ref="X97:Y98"/>
    <mergeCell ref="Z97:AA98"/>
    <mergeCell ref="AQ96:BC99"/>
    <mergeCell ref="H99:I100"/>
    <mergeCell ref="J99:K100"/>
    <mergeCell ref="L99:M100"/>
    <mergeCell ref="AL97:AM98"/>
    <mergeCell ref="BF98:BF99"/>
    <mergeCell ref="BD96:BE99"/>
    <mergeCell ref="X95:Y96"/>
    <mergeCell ref="Z95:AA96"/>
    <mergeCell ref="AC95:AD98"/>
    <mergeCell ref="R101:S102"/>
    <mergeCell ref="T101:U102"/>
    <mergeCell ref="V101:W102"/>
    <mergeCell ref="C99:C100"/>
    <mergeCell ref="D99:E100"/>
    <mergeCell ref="F99:G100"/>
    <mergeCell ref="AF99:AG100"/>
    <mergeCell ref="AE101:AE102"/>
    <mergeCell ref="AF101:AG102"/>
    <mergeCell ref="O99:P102"/>
    <mergeCell ref="Q99:Q100"/>
    <mergeCell ref="R99:S100"/>
    <mergeCell ref="T99:U100"/>
    <mergeCell ref="V99:W100"/>
    <mergeCell ref="X99:Y100"/>
    <mergeCell ref="Q101:Q102"/>
    <mergeCell ref="AN99:AO100"/>
    <mergeCell ref="C101:C102"/>
    <mergeCell ref="D101:E102"/>
    <mergeCell ref="F101:G102"/>
    <mergeCell ref="H101:I102"/>
    <mergeCell ref="D97:E98"/>
    <mergeCell ref="J101:K102"/>
    <mergeCell ref="L101:M102"/>
    <mergeCell ref="Z99:AA100"/>
    <mergeCell ref="AC99:AD102"/>
    <mergeCell ref="AE99:AE100"/>
    <mergeCell ref="L107:M108"/>
    <mergeCell ref="R107:S108"/>
    <mergeCell ref="T107:U108"/>
    <mergeCell ref="V107:W108"/>
    <mergeCell ref="AN101:AO102"/>
    <mergeCell ref="A99:B102"/>
    <mergeCell ref="AL105:AM106"/>
    <mergeCell ref="AH99:AI100"/>
    <mergeCell ref="AJ99:AK100"/>
    <mergeCell ref="AL99:AM100"/>
    <mergeCell ref="A107:B110"/>
    <mergeCell ref="C107:C108"/>
    <mergeCell ref="D107:E108"/>
    <mergeCell ref="F107:G108"/>
    <mergeCell ref="H107:I108"/>
    <mergeCell ref="J107:K108"/>
    <mergeCell ref="X101:Y102"/>
    <mergeCell ref="Z101:AA102"/>
    <mergeCell ref="AH101:AI102"/>
    <mergeCell ref="AJ101:AK102"/>
    <mergeCell ref="AL101:AM102"/>
    <mergeCell ref="AJ107:AK108"/>
    <mergeCell ref="AJ103:AK104"/>
    <mergeCell ref="AL103:AM104"/>
    <mergeCell ref="A103:B106"/>
    <mergeCell ref="C103:C104"/>
    <mergeCell ref="D103:E104"/>
    <mergeCell ref="L103:M104"/>
    <mergeCell ref="O103:P106"/>
    <mergeCell ref="Q103:Q104"/>
    <mergeCell ref="R103:S104"/>
    <mergeCell ref="Q105:Q106"/>
    <mergeCell ref="X103:Y104"/>
    <mergeCell ref="Z103:AA104"/>
    <mergeCell ref="AC103:AD106"/>
    <mergeCell ref="AE103:AE104"/>
    <mergeCell ref="AF103:AG104"/>
    <mergeCell ref="AF107:AG108"/>
    <mergeCell ref="AF109:AG110"/>
    <mergeCell ref="Z109:AA110"/>
    <mergeCell ref="AN107:AO108"/>
    <mergeCell ref="AL109:AM110"/>
    <mergeCell ref="AE109:AE110"/>
    <mergeCell ref="AN103:AO104"/>
    <mergeCell ref="C105:C106"/>
    <mergeCell ref="D105:E106"/>
    <mergeCell ref="F105:G106"/>
    <mergeCell ref="H105:I106"/>
    <mergeCell ref="J105:K106"/>
    <mergeCell ref="L105:M106"/>
    <mergeCell ref="DP108:DQ109"/>
    <mergeCell ref="DT108:DU109"/>
    <mergeCell ref="DV106:DV107"/>
    <mergeCell ref="CG106:CS109"/>
    <mergeCell ref="CD108:CE109"/>
    <mergeCell ref="CT106:CU109"/>
    <mergeCell ref="CV106:CV107"/>
    <mergeCell ref="CW106:DK107"/>
    <mergeCell ref="DL106:DM107"/>
    <mergeCell ref="CV108:CV109"/>
    <mergeCell ref="O107:P110"/>
    <mergeCell ref="Q107:Q108"/>
    <mergeCell ref="AH109:AI110"/>
    <mergeCell ref="Q109:Q110"/>
    <mergeCell ref="X107:Y108"/>
    <mergeCell ref="R109:S110"/>
    <mergeCell ref="T109:U110"/>
    <mergeCell ref="V109:W110"/>
    <mergeCell ref="X109:Y110"/>
    <mergeCell ref="Z107:AA108"/>
    <mergeCell ref="AC107:AD110"/>
    <mergeCell ref="AE107:AE108"/>
    <mergeCell ref="C109:C110"/>
    <mergeCell ref="D109:E110"/>
    <mergeCell ref="AN105:AO106"/>
    <mergeCell ref="AJ109:AK110"/>
    <mergeCell ref="F103:G104"/>
    <mergeCell ref="H103:I104"/>
    <mergeCell ref="J103:K104"/>
    <mergeCell ref="BV110:BW110"/>
    <mergeCell ref="BV106:BW107"/>
    <mergeCell ref="BX106:BY107"/>
    <mergeCell ref="EL106:EL107"/>
    <mergeCell ref="FD106:FE107"/>
    <mergeCell ref="DN106:DO107"/>
    <mergeCell ref="DR106:DS107"/>
    <mergeCell ref="DT106:DU107"/>
    <mergeCell ref="DW106:EI109"/>
    <mergeCell ref="EJ106:EK109"/>
    <mergeCell ref="BF106:BF107"/>
    <mergeCell ref="BG106:BU107"/>
    <mergeCell ref="BF108:BF109"/>
    <mergeCell ref="BV108:BW109"/>
    <mergeCell ref="BX108:BY109"/>
    <mergeCell ref="BZ108:CA109"/>
    <mergeCell ref="F109:G110"/>
    <mergeCell ref="H109:I110"/>
    <mergeCell ref="J109:K110"/>
    <mergeCell ref="T103:U104"/>
    <mergeCell ref="V103:W104"/>
    <mergeCell ref="R105:S106"/>
    <mergeCell ref="T105:U106"/>
    <mergeCell ref="V105:W106"/>
    <mergeCell ref="AH103:AI104"/>
    <mergeCell ref="X105:Y106"/>
    <mergeCell ref="Z105:AA106"/>
    <mergeCell ref="AE105:AE106"/>
    <mergeCell ref="AF105:AG106"/>
    <mergeCell ref="FF106:FG107"/>
    <mergeCell ref="EM106:FA107"/>
    <mergeCell ref="EL108:EL109"/>
    <mergeCell ref="EM108:FA109"/>
    <mergeCell ref="FB106:FC107"/>
    <mergeCell ref="DR108:DS109"/>
    <mergeCell ref="FB108:FC109"/>
    <mergeCell ref="FD108:FE109"/>
    <mergeCell ref="BG108:BU109"/>
    <mergeCell ref="DN108:DO109"/>
    <mergeCell ref="DP106:DQ107"/>
    <mergeCell ref="CW108:DK109"/>
    <mergeCell ref="DL108:DM109"/>
    <mergeCell ref="CF106:CF107"/>
    <mergeCell ref="L111:M112"/>
    <mergeCell ref="O111:P114"/>
    <mergeCell ref="Q111:Q112"/>
    <mergeCell ref="FF108:FG109"/>
    <mergeCell ref="L109:M110"/>
    <mergeCell ref="X113:Y114"/>
    <mergeCell ref="AH113:AI114"/>
    <mergeCell ref="AJ113:AK114"/>
    <mergeCell ref="AL113:AM114"/>
    <mergeCell ref="A111:B114"/>
    <mergeCell ref="C111:C112"/>
    <mergeCell ref="D111:E112"/>
    <mergeCell ref="F111:G112"/>
    <mergeCell ref="H111:I112"/>
    <mergeCell ref="J111:K112"/>
    <mergeCell ref="AE111:AE112"/>
    <mergeCell ref="AF111:AG112"/>
    <mergeCell ref="Z113:AA114"/>
    <mergeCell ref="AQ106:BC109"/>
    <mergeCell ref="BD106:BE109"/>
    <mergeCell ref="AH107:AI108"/>
    <mergeCell ref="AN109:AO110"/>
    <mergeCell ref="AL107:AM108"/>
    <mergeCell ref="AH105:AI106"/>
    <mergeCell ref="AJ105:AK106"/>
    <mergeCell ref="T113:U114"/>
    <mergeCell ref="AE113:AE114"/>
    <mergeCell ref="AF113:AG114"/>
    <mergeCell ref="L113:M114"/>
    <mergeCell ref="AJ111:AK112"/>
    <mergeCell ref="AL111:AM112"/>
    <mergeCell ref="R111:S112"/>
    <mergeCell ref="T111:U112"/>
    <mergeCell ref="V111:W112"/>
    <mergeCell ref="V113:W114"/>
    <mergeCell ref="AN111:AO112"/>
    <mergeCell ref="AN113:AO114"/>
    <mergeCell ref="X111:Y112"/>
    <mergeCell ref="Z111:AA112"/>
    <mergeCell ref="AC111:AD114"/>
    <mergeCell ref="AH111:AI112"/>
    <mergeCell ref="BZ118:CA119"/>
    <mergeCell ref="BF118:BF119"/>
    <mergeCell ref="BG118:BU119"/>
    <mergeCell ref="FJ118:FK119"/>
    <mergeCell ref="EL118:EL119"/>
    <mergeCell ref="EM118:FA119"/>
    <mergeCell ref="FB118:FC119"/>
    <mergeCell ref="FD118:FE119"/>
    <mergeCell ref="FF118:FG119"/>
    <mergeCell ref="FH118:FI119"/>
    <mergeCell ref="DR118:DS119"/>
    <mergeCell ref="DT118:DU119"/>
    <mergeCell ref="DL118:DM119"/>
    <mergeCell ref="DN118:DO119"/>
    <mergeCell ref="C113:C114"/>
    <mergeCell ref="D113:E114"/>
    <mergeCell ref="F113:G114"/>
    <mergeCell ref="H113:I114"/>
    <mergeCell ref="J113:K114"/>
    <mergeCell ref="Q113:Q114"/>
    <mergeCell ref="R113:S114"/>
    <mergeCell ref="CG116:CS119"/>
    <mergeCell ref="CB118:CC119"/>
    <mergeCell ref="CD118:CE119"/>
    <mergeCell ref="CF118:CF119"/>
    <mergeCell ref="BV118:BW119"/>
    <mergeCell ref="AQ116:BC119"/>
    <mergeCell ref="BD116:BE119"/>
    <mergeCell ref="BF116:BF117"/>
    <mergeCell ref="BG116:BU117"/>
    <mergeCell ref="BX118:BY119"/>
    <mergeCell ref="BX116:BY117"/>
    <mergeCell ref="FH116:FI117"/>
    <mergeCell ref="DP116:DQ117"/>
    <mergeCell ref="DR116:DS117"/>
    <mergeCell ref="DT116:DU117"/>
    <mergeCell ref="DW116:EI119"/>
    <mergeCell ref="EJ116:EK119"/>
    <mergeCell ref="DP118:DQ119"/>
    <mergeCell ref="CT116:CU119"/>
    <mergeCell ref="CV116:CV117"/>
    <mergeCell ref="CV118:CV119"/>
    <mergeCell ref="DV118:DV119"/>
    <mergeCell ref="CW116:DK117"/>
    <mergeCell ref="DL116:DM117"/>
    <mergeCell ref="DN116:DO117"/>
    <mergeCell ref="CW118:DK119"/>
    <mergeCell ref="FD128:FE129"/>
    <mergeCell ref="FD126:FE127"/>
    <mergeCell ref="DP128:DQ129"/>
    <mergeCell ref="EL128:EL129"/>
    <mergeCell ref="EM128:FA129"/>
    <mergeCell ref="FB128:FC129"/>
    <mergeCell ref="EJ126:EK129"/>
    <mergeCell ref="CV126:CV127"/>
    <mergeCell ref="DL126:DM127"/>
    <mergeCell ref="DT126:DU127"/>
    <mergeCell ref="DW126:EI129"/>
    <mergeCell ref="CW128:DK129"/>
    <mergeCell ref="DL128:DM129"/>
    <mergeCell ref="CV128:CV129"/>
    <mergeCell ref="DN128:DO129"/>
    <mergeCell ref="BF128:BF129"/>
    <mergeCell ref="BG128:BU129"/>
    <mergeCell ref="BV126:BW127"/>
    <mergeCell ref="BX126:BY127"/>
    <mergeCell ref="BZ126:CA127"/>
    <mergeCell ref="AQ126:BC129"/>
    <mergeCell ref="BD126:BE129"/>
    <mergeCell ref="BF126:BF127"/>
    <mergeCell ref="BV128:BW129"/>
    <mergeCell ref="BX128:BY129"/>
    <mergeCell ref="BZ128:CA129"/>
    <mergeCell ref="BG126:BU127"/>
    <mergeCell ref="CB126:CC127"/>
    <mergeCell ref="CD126:CE127"/>
    <mergeCell ref="CG126:CS129"/>
    <mergeCell ref="CT126:CU129"/>
    <mergeCell ref="CD128:CE129"/>
    <mergeCell ref="CB128:CC129"/>
    <mergeCell ref="BV130:BW130"/>
    <mergeCell ref="BX130:BY130"/>
    <mergeCell ref="BZ130:CA130"/>
    <mergeCell ref="CB130:CC130"/>
    <mergeCell ref="CD130:CE130"/>
    <mergeCell ref="A131:E132"/>
    <mergeCell ref="F131:AG132"/>
    <mergeCell ref="AH131:AJ132"/>
    <mergeCell ref="AK131:AO132"/>
    <mergeCell ref="BX131:BY132"/>
    <mergeCell ref="BZ131:CA132"/>
    <mergeCell ref="CG131:CS134"/>
    <mergeCell ref="CT131:CU134"/>
    <mergeCell ref="BG133:BU134"/>
    <mergeCell ref="BV133:BW134"/>
    <mergeCell ref="AQ131:BC134"/>
    <mergeCell ref="BD131:BE134"/>
    <mergeCell ref="BF131:BF132"/>
    <mergeCell ref="BG131:BU132"/>
    <mergeCell ref="BV131:BW132"/>
    <mergeCell ref="CB131:CC132"/>
    <mergeCell ref="F133:AG134"/>
    <mergeCell ref="AH133:AJ134"/>
    <mergeCell ref="AK133:AO134"/>
    <mergeCell ref="BF133:BF134"/>
    <mergeCell ref="CV131:CV132"/>
    <mergeCell ref="CV133:CV134"/>
    <mergeCell ref="CW131:DK132"/>
    <mergeCell ref="DL131:DM132"/>
    <mergeCell ref="DN131:DO132"/>
    <mergeCell ref="DP131:DQ132"/>
    <mergeCell ref="DN133:DO134"/>
    <mergeCell ref="DP133:DQ134"/>
    <mergeCell ref="CW133:DK134"/>
    <mergeCell ref="DR131:DS132"/>
    <mergeCell ref="DT131:DU132"/>
    <mergeCell ref="DW131:EI134"/>
    <mergeCell ref="EJ131:EK134"/>
    <mergeCell ref="DR133:DS134"/>
    <mergeCell ref="DT133:DU134"/>
    <mergeCell ref="EL131:EL132"/>
    <mergeCell ref="EM131:FA132"/>
    <mergeCell ref="EL133:EL134"/>
    <mergeCell ref="EM133:FA134"/>
    <mergeCell ref="BX135:BY135"/>
    <mergeCell ref="A135:C136"/>
    <mergeCell ref="D135:E136"/>
    <mergeCell ref="F135:H136"/>
    <mergeCell ref="X135:Y136"/>
    <mergeCell ref="BX133:BY134"/>
    <mergeCell ref="AH135:AI136"/>
    <mergeCell ref="AJ135:AK136"/>
    <mergeCell ref="AL135:AM136"/>
    <mergeCell ref="A133:C134"/>
    <mergeCell ref="D133:E134"/>
    <mergeCell ref="Z135:AA136"/>
    <mergeCell ref="BZ135:CA135"/>
    <mergeCell ref="CB135:CC135"/>
    <mergeCell ref="CD135:CE135"/>
    <mergeCell ref="BZ133:CA134"/>
    <mergeCell ref="CB133:CC134"/>
    <mergeCell ref="CD133:CE134"/>
    <mergeCell ref="A139:B140"/>
    <mergeCell ref="C139:W140"/>
    <mergeCell ref="X139:Y140"/>
    <mergeCell ref="Z139:AA140"/>
    <mergeCell ref="AB139:AC140"/>
    <mergeCell ref="AD139:AE140"/>
    <mergeCell ref="CV141:CV142"/>
    <mergeCell ref="CW141:DK142"/>
    <mergeCell ref="CV143:CV144"/>
    <mergeCell ref="CW143:DK144"/>
    <mergeCell ref="DL141:DM142"/>
    <mergeCell ref="AJ139:AK140"/>
    <mergeCell ref="AL139:AM140"/>
    <mergeCell ref="AN139:AO140"/>
    <mergeCell ref="AF137:AG138"/>
    <mergeCell ref="AH137:AI138"/>
    <mergeCell ref="AN135:AO136"/>
    <mergeCell ref="AB135:AC136"/>
    <mergeCell ref="AD135:AE136"/>
    <mergeCell ref="AF135:AG136"/>
    <mergeCell ref="AJ137:AK138"/>
    <mergeCell ref="AL137:AM138"/>
    <mergeCell ref="AN137:AO138"/>
    <mergeCell ref="A137:B138"/>
    <mergeCell ref="C137:W138"/>
    <mergeCell ref="X137:Y138"/>
    <mergeCell ref="Z137:AA138"/>
    <mergeCell ref="AB137:AC138"/>
    <mergeCell ref="AD137:AE138"/>
    <mergeCell ref="AF139:AG140"/>
    <mergeCell ref="AH139:AI140"/>
    <mergeCell ref="BV135:BW135"/>
    <mergeCell ref="DW141:EI144"/>
    <mergeCell ref="EJ141:EK144"/>
    <mergeCell ref="EL141:EL142"/>
    <mergeCell ref="DT143:DU144"/>
    <mergeCell ref="EL143:EL144"/>
    <mergeCell ref="DP143:DQ144"/>
    <mergeCell ref="AF143:AG144"/>
    <mergeCell ref="AH143:AI144"/>
    <mergeCell ref="AJ143:AK144"/>
    <mergeCell ref="AL143:AM144"/>
    <mergeCell ref="AN143:AO144"/>
    <mergeCell ref="A143:B144"/>
    <mergeCell ref="C143:W144"/>
    <mergeCell ref="AQ141:BC144"/>
    <mergeCell ref="BD141:BE144"/>
    <mergeCell ref="AJ141:AK142"/>
    <mergeCell ref="AL141:AM142"/>
    <mergeCell ref="BX143:BY144"/>
    <mergeCell ref="BZ143:CA144"/>
    <mergeCell ref="DV141:DV142"/>
    <mergeCell ref="DV143:DV144"/>
    <mergeCell ref="Z143:AA144"/>
    <mergeCell ref="AB143:AC144"/>
    <mergeCell ref="AD143:AE144"/>
    <mergeCell ref="X143:Y144"/>
    <mergeCell ref="BV145:BW145"/>
    <mergeCell ref="BX145:BY145"/>
    <mergeCell ref="BZ145:CA145"/>
    <mergeCell ref="CB145:CC145"/>
    <mergeCell ref="CD145:CE145"/>
    <mergeCell ref="EM143:FA144"/>
    <mergeCell ref="CB143:CC144"/>
    <mergeCell ref="CD143:CE144"/>
    <mergeCell ref="DR143:DS144"/>
    <mergeCell ref="A141:B142"/>
    <mergeCell ref="C141:W142"/>
    <mergeCell ref="X141:Y142"/>
    <mergeCell ref="Z141:AA142"/>
    <mergeCell ref="AB141:AC142"/>
    <mergeCell ref="AD141:AE142"/>
    <mergeCell ref="AD145:AE146"/>
    <mergeCell ref="BF141:BF142"/>
    <mergeCell ref="BG141:BU142"/>
    <mergeCell ref="BV141:BW142"/>
    <mergeCell ref="BF143:BF144"/>
    <mergeCell ref="BG143:BU144"/>
    <mergeCell ref="BV143:BW144"/>
    <mergeCell ref="AN141:AO142"/>
    <mergeCell ref="AF141:AG142"/>
    <mergeCell ref="AH141:AI142"/>
    <mergeCell ref="AF145:AG146"/>
    <mergeCell ref="AH145:AI146"/>
    <mergeCell ref="AJ145:AK146"/>
    <mergeCell ref="AL145:AM146"/>
    <mergeCell ref="AN145:AO146"/>
    <mergeCell ref="A145:B146"/>
    <mergeCell ref="C145:W146"/>
    <mergeCell ref="X145:Y146"/>
    <mergeCell ref="Z145:AA146"/>
    <mergeCell ref="AB145:AC146"/>
    <mergeCell ref="A147:B148"/>
    <mergeCell ref="C147:W148"/>
    <mergeCell ref="X147:Y148"/>
    <mergeCell ref="Z147:AA148"/>
    <mergeCell ref="AB147:AC148"/>
    <mergeCell ref="AD147:AE148"/>
    <mergeCell ref="AF147:AG148"/>
    <mergeCell ref="AH147:AI148"/>
    <mergeCell ref="AJ147:AK148"/>
    <mergeCell ref="AL147:AM148"/>
    <mergeCell ref="AN147:AO148"/>
    <mergeCell ref="AF149:AG150"/>
    <mergeCell ref="AH149:AI150"/>
    <mergeCell ref="AJ149:AK150"/>
    <mergeCell ref="AL149:AM150"/>
    <mergeCell ref="AN149:AO150"/>
    <mergeCell ref="A149:B150"/>
    <mergeCell ref="C149:W150"/>
    <mergeCell ref="X149:Y150"/>
    <mergeCell ref="Z149:AA150"/>
    <mergeCell ref="AB149:AC150"/>
    <mergeCell ref="AD149:AE150"/>
    <mergeCell ref="V154:W155"/>
    <mergeCell ref="X154:Y155"/>
    <mergeCell ref="X152:Y153"/>
    <mergeCell ref="R154:S155"/>
    <mergeCell ref="T154:U155"/>
    <mergeCell ref="CB155:CC155"/>
    <mergeCell ref="BG151:BU152"/>
    <mergeCell ref="BV151:BW152"/>
    <mergeCell ref="BX151:BY152"/>
    <mergeCell ref="BZ151:CA152"/>
    <mergeCell ref="CB151:CC152"/>
    <mergeCell ref="BX153:BY154"/>
    <mergeCell ref="A152:B155"/>
    <mergeCell ref="C152:C153"/>
    <mergeCell ref="D152:E153"/>
    <mergeCell ref="F152:G153"/>
    <mergeCell ref="H152:I153"/>
    <mergeCell ref="J152:K153"/>
    <mergeCell ref="R152:S153"/>
    <mergeCell ref="AQ151:BC154"/>
    <mergeCell ref="BD151:BE154"/>
    <mergeCell ref="T152:U153"/>
    <mergeCell ref="V152:W153"/>
    <mergeCell ref="AF152:AG153"/>
    <mergeCell ref="AF154:AG155"/>
    <mergeCell ref="AH152:AI153"/>
    <mergeCell ref="Z154:AA155"/>
    <mergeCell ref="AE154:AE155"/>
    <mergeCell ref="AH154:AI155"/>
    <mergeCell ref="AJ152:AK153"/>
    <mergeCell ref="AL152:AM153"/>
    <mergeCell ref="AN152:AO153"/>
    <mergeCell ref="CV153:CV154"/>
    <mergeCell ref="CW153:DK154"/>
    <mergeCell ref="DL153:DM154"/>
    <mergeCell ref="FF153:FG154"/>
    <mergeCell ref="FH153:FI154"/>
    <mergeCell ref="FJ153:FK154"/>
    <mergeCell ref="C154:C155"/>
    <mergeCell ref="BV155:BW155"/>
    <mergeCell ref="BX155:BY155"/>
    <mergeCell ref="BZ155:CA155"/>
    <mergeCell ref="D154:E155"/>
    <mergeCell ref="F154:G155"/>
    <mergeCell ref="H154:I155"/>
    <mergeCell ref="FB153:FC154"/>
    <mergeCell ref="DN151:DO152"/>
    <mergeCell ref="DP151:DQ152"/>
    <mergeCell ref="DR151:DS152"/>
    <mergeCell ref="DT151:DU152"/>
    <mergeCell ref="DW151:EI154"/>
    <mergeCell ref="EJ151:EK154"/>
    <mergeCell ref="DN153:DO154"/>
    <mergeCell ref="DP153:DQ154"/>
    <mergeCell ref="DR153:DS154"/>
    <mergeCell ref="CD155:CE155"/>
    <mergeCell ref="CD151:CE152"/>
    <mergeCell ref="EL151:EL152"/>
    <mergeCell ref="EM151:FA152"/>
    <mergeCell ref="EL153:EL154"/>
    <mergeCell ref="EM153:FA154"/>
    <mergeCell ref="Z152:AA153"/>
    <mergeCell ref="AC152:AD155"/>
    <mergeCell ref="AE152:AE153"/>
    <mergeCell ref="BF153:BF154"/>
    <mergeCell ref="BG153:BU154"/>
    <mergeCell ref="BV153:BW154"/>
    <mergeCell ref="AJ154:AK155"/>
    <mergeCell ref="AL154:AM155"/>
    <mergeCell ref="AN154:AO155"/>
    <mergeCell ref="BF151:BF152"/>
    <mergeCell ref="CG151:CS154"/>
    <mergeCell ref="BZ153:CA154"/>
    <mergeCell ref="CB153:CC154"/>
    <mergeCell ref="CD153:CE154"/>
    <mergeCell ref="CT151:CU154"/>
    <mergeCell ref="CF153:CF154"/>
    <mergeCell ref="CV151:CV152"/>
    <mergeCell ref="CW151:DK152"/>
    <mergeCell ref="DL151:DM152"/>
    <mergeCell ref="C156:C157"/>
    <mergeCell ref="D156:E157"/>
    <mergeCell ref="F156:G157"/>
    <mergeCell ref="J154:K155"/>
    <mergeCell ref="L154:M155"/>
    <mergeCell ref="Q154:Q155"/>
    <mergeCell ref="O152:P155"/>
    <mergeCell ref="Q152:Q153"/>
    <mergeCell ref="L152:M153"/>
    <mergeCell ref="L156:M157"/>
    <mergeCell ref="O156:P159"/>
    <mergeCell ref="Q156:Q157"/>
    <mergeCell ref="R156:S157"/>
    <mergeCell ref="T156:U157"/>
    <mergeCell ref="V156:W157"/>
    <mergeCell ref="R158:S159"/>
    <mergeCell ref="AJ156:AK157"/>
    <mergeCell ref="AL156:AM157"/>
    <mergeCell ref="AN156:AO157"/>
    <mergeCell ref="AF156:AG157"/>
    <mergeCell ref="AH156:AI157"/>
    <mergeCell ref="AF158:AG159"/>
    <mergeCell ref="AH158:AI159"/>
    <mergeCell ref="A156:B159"/>
    <mergeCell ref="H156:I157"/>
    <mergeCell ref="J156:K157"/>
    <mergeCell ref="AQ161:BC164"/>
    <mergeCell ref="BD161:BE164"/>
    <mergeCell ref="X160:Y161"/>
    <mergeCell ref="Z160:AA161"/>
    <mergeCell ref="AC160:AD163"/>
    <mergeCell ref="AE160:AE161"/>
    <mergeCell ref="AF160:AG161"/>
    <mergeCell ref="X156:Y157"/>
    <mergeCell ref="T160:U161"/>
    <mergeCell ref="Z156:AA157"/>
    <mergeCell ref="AC156:AD159"/>
    <mergeCell ref="AE156:AE157"/>
    <mergeCell ref="X158:Y159"/>
    <mergeCell ref="Z158:AA159"/>
    <mergeCell ref="AE158:AE159"/>
    <mergeCell ref="C158:C159"/>
    <mergeCell ref="D158:E159"/>
    <mergeCell ref="F158:G159"/>
    <mergeCell ref="H158:I159"/>
    <mergeCell ref="J158:K159"/>
    <mergeCell ref="L158:M159"/>
    <mergeCell ref="AH160:AI161"/>
    <mergeCell ref="AJ158:AK159"/>
    <mergeCell ref="AL158:AM159"/>
    <mergeCell ref="AN158:AO159"/>
    <mergeCell ref="AJ160:AK161"/>
    <mergeCell ref="AL160:AM161"/>
    <mergeCell ref="AJ162:AK163"/>
    <mergeCell ref="C164:C165"/>
    <mergeCell ref="D164:E165"/>
    <mergeCell ref="F164:G165"/>
    <mergeCell ref="H164:I165"/>
    <mergeCell ref="J164:K165"/>
    <mergeCell ref="L164:M165"/>
    <mergeCell ref="AN160:AO161"/>
    <mergeCell ref="AN162:AO163"/>
    <mergeCell ref="T158:U159"/>
    <mergeCell ref="V158:W159"/>
    <mergeCell ref="Q158:Q159"/>
    <mergeCell ref="DW161:EI164"/>
    <mergeCell ref="AC164:AD167"/>
    <mergeCell ref="AE164:AE165"/>
    <mergeCell ref="AF164:AG165"/>
    <mergeCell ref="AE166:AE167"/>
    <mergeCell ref="AF166:AG167"/>
    <mergeCell ref="Z166:AA167"/>
    <mergeCell ref="AL166:AM167"/>
    <mergeCell ref="AN166:AO167"/>
    <mergeCell ref="AH164:AI165"/>
    <mergeCell ref="AJ164:AK165"/>
    <mergeCell ref="AL164:AM165"/>
    <mergeCell ref="AN164:AO165"/>
    <mergeCell ref="AH166:AI167"/>
    <mergeCell ref="V162:W163"/>
    <mergeCell ref="AL162:AM163"/>
    <mergeCell ref="X162:Y163"/>
    <mergeCell ref="Z162:AA163"/>
    <mergeCell ref="AJ166:AK167"/>
    <mergeCell ref="DL165:DM165"/>
    <mergeCell ref="DN165:DO165"/>
    <mergeCell ref="DP165:DQ165"/>
    <mergeCell ref="DN163:DO164"/>
    <mergeCell ref="X166:Y167"/>
    <mergeCell ref="EJ161:EK164"/>
    <mergeCell ref="DP163:DQ164"/>
    <mergeCell ref="DR163:DS164"/>
    <mergeCell ref="DT163:DU164"/>
    <mergeCell ref="CG161:CS164"/>
    <mergeCell ref="CT161:CU164"/>
    <mergeCell ref="BX163:BY164"/>
    <mergeCell ref="A160:B163"/>
    <mergeCell ref="C160:C161"/>
    <mergeCell ref="D160:E161"/>
    <mergeCell ref="F160:G161"/>
    <mergeCell ref="H160:I161"/>
    <mergeCell ref="J160:K161"/>
    <mergeCell ref="V160:W161"/>
    <mergeCell ref="R162:S163"/>
    <mergeCell ref="T162:U163"/>
    <mergeCell ref="EL161:EL162"/>
    <mergeCell ref="C162:C163"/>
    <mergeCell ref="D162:E163"/>
    <mergeCell ref="F162:G163"/>
    <mergeCell ref="DL163:DM164"/>
    <mergeCell ref="O164:P167"/>
    <mergeCell ref="Q164:Q165"/>
    <mergeCell ref="R164:S165"/>
    <mergeCell ref="T164:U165"/>
    <mergeCell ref="V164:W165"/>
    <mergeCell ref="X164:Y165"/>
    <mergeCell ref="Q166:Q167"/>
    <mergeCell ref="R166:S167"/>
    <mergeCell ref="T166:U167"/>
    <mergeCell ref="V166:W167"/>
    <mergeCell ref="Z164:AA165"/>
    <mergeCell ref="EM161:FA162"/>
    <mergeCell ref="EL163:EL164"/>
    <mergeCell ref="EM163:FA164"/>
    <mergeCell ref="BF163:BF164"/>
    <mergeCell ref="BG163:BU164"/>
    <mergeCell ref="BV163:BW164"/>
    <mergeCell ref="CD163:CE164"/>
    <mergeCell ref="BF161:BF162"/>
    <mergeCell ref="BG161:BU162"/>
    <mergeCell ref="BV161:BW162"/>
    <mergeCell ref="BX161:BY162"/>
    <mergeCell ref="BZ161:CA162"/>
    <mergeCell ref="CB161:CC162"/>
    <mergeCell ref="H162:I163"/>
    <mergeCell ref="J162:K163"/>
    <mergeCell ref="L162:M163"/>
    <mergeCell ref="Q162:Q163"/>
    <mergeCell ref="BZ163:CA164"/>
    <mergeCell ref="CB163:CC164"/>
    <mergeCell ref="AH162:AI163"/>
    <mergeCell ref="CD161:CE162"/>
    <mergeCell ref="AE162:AE163"/>
    <mergeCell ref="AF162:AG163"/>
    <mergeCell ref="L160:M161"/>
    <mergeCell ref="O160:P163"/>
    <mergeCell ref="Q160:Q161"/>
    <mergeCell ref="R160:S161"/>
    <mergeCell ref="CV161:CV162"/>
    <mergeCell ref="CW161:DK162"/>
    <mergeCell ref="DL161:DM162"/>
    <mergeCell ref="CV163:CV164"/>
    <mergeCell ref="CW163:DK164"/>
    <mergeCell ref="C166:C167"/>
    <mergeCell ref="D166:E167"/>
    <mergeCell ref="F166:G167"/>
    <mergeCell ref="H166:I167"/>
    <mergeCell ref="J166:K167"/>
    <mergeCell ref="L166:M167"/>
    <mergeCell ref="Q168:Q169"/>
    <mergeCell ref="CG171:CS174"/>
    <mergeCell ref="CD173:CE174"/>
    <mergeCell ref="BX171:BY172"/>
    <mergeCell ref="AN170:AO171"/>
    <mergeCell ref="AQ171:BC174"/>
    <mergeCell ref="BD171:BE174"/>
    <mergeCell ref="L168:M169"/>
    <mergeCell ref="O168:P171"/>
    <mergeCell ref="BZ171:CA172"/>
    <mergeCell ref="CB171:CC172"/>
    <mergeCell ref="CD171:CE172"/>
    <mergeCell ref="BG173:BU174"/>
    <mergeCell ref="BF171:BF172"/>
    <mergeCell ref="CB173:CC174"/>
    <mergeCell ref="AH172:AI173"/>
    <mergeCell ref="AJ172:AK173"/>
    <mergeCell ref="C172:C173"/>
    <mergeCell ref="D172:E173"/>
    <mergeCell ref="T168:U169"/>
    <mergeCell ref="V168:W169"/>
    <mergeCell ref="R170:S171"/>
    <mergeCell ref="T170:U171"/>
    <mergeCell ref="V170:W171"/>
    <mergeCell ref="F168:G169"/>
    <mergeCell ref="AJ168:AK169"/>
    <mergeCell ref="R168:S169"/>
    <mergeCell ref="AJ170:AK171"/>
    <mergeCell ref="AN172:AO173"/>
    <mergeCell ref="AJ174:AK175"/>
    <mergeCell ref="AL174:AM175"/>
    <mergeCell ref="Q170:Q171"/>
    <mergeCell ref="AL170:AM171"/>
    <mergeCell ref="C170:C171"/>
    <mergeCell ref="D170:E171"/>
    <mergeCell ref="F170:G171"/>
    <mergeCell ref="H170:I171"/>
    <mergeCell ref="J170:K171"/>
    <mergeCell ref="L170:M171"/>
    <mergeCell ref="H168:I169"/>
    <mergeCell ref="J168:K169"/>
    <mergeCell ref="AF168:AG169"/>
    <mergeCell ref="AH168:AI169"/>
    <mergeCell ref="X170:Y171"/>
    <mergeCell ref="Z170:AA171"/>
    <mergeCell ref="AE170:AE171"/>
    <mergeCell ref="AF170:AG171"/>
    <mergeCell ref="X168:Y169"/>
    <mergeCell ref="Z168:AA169"/>
    <mergeCell ref="AC168:AD171"/>
    <mergeCell ref="AE168:AE169"/>
    <mergeCell ref="AL168:AM169"/>
    <mergeCell ref="AN168:AO169"/>
    <mergeCell ref="CF171:CF172"/>
    <mergeCell ref="DT171:DU172"/>
    <mergeCell ref="DW171:EI174"/>
    <mergeCell ref="EJ171:EK174"/>
    <mergeCell ref="DP173:DQ174"/>
    <mergeCell ref="DT173:DU174"/>
    <mergeCell ref="DV171:DV172"/>
    <mergeCell ref="CT171:CU174"/>
    <mergeCell ref="CV171:CV172"/>
    <mergeCell ref="CW171:DK172"/>
    <mergeCell ref="DL171:DM172"/>
    <mergeCell ref="CV173:CV174"/>
    <mergeCell ref="CW173:DK174"/>
    <mergeCell ref="DL173:DM174"/>
    <mergeCell ref="BV171:BW172"/>
    <mergeCell ref="R176:S177"/>
    <mergeCell ref="T176:U177"/>
    <mergeCell ref="V176:W177"/>
    <mergeCell ref="AE176:AE177"/>
    <mergeCell ref="AF176:AG177"/>
    <mergeCell ref="BG171:BU172"/>
    <mergeCell ref="BF173:BF174"/>
    <mergeCell ref="BV173:BW174"/>
    <mergeCell ref="BX173:BY174"/>
    <mergeCell ref="BZ173:CA174"/>
    <mergeCell ref="AH170:AI171"/>
    <mergeCell ref="AN176:AO177"/>
    <mergeCell ref="R172:S173"/>
    <mergeCell ref="T172:U173"/>
    <mergeCell ref="V172:W173"/>
    <mergeCell ref="AH174:AI175"/>
    <mergeCell ref="A172:B175"/>
    <mergeCell ref="Q174:Q175"/>
    <mergeCell ref="AL172:AM173"/>
    <mergeCell ref="F172:G173"/>
    <mergeCell ref="H172:I173"/>
    <mergeCell ref="J172:K173"/>
    <mergeCell ref="L172:M173"/>
    <mergeCell ref="L176:M177"/>
    <mergeCell ref="O176:P179"/>
    <mergeCell ref="Q176:Q177"/>
    <mergeCell ref="C174:C175"/>
    <mergeCell ref="D174:E175"/>
    <mergeCell ref="F174:G175"/>
    <mergeCell ref="H174:I175"/>
    <mergeCell ref="J174:K175"/>
    <mergeCell ref="L174:M175"/>
    <mergeCell ref="A176:B179"/>
    <mergeCell ref="C176:C177"/>
    <mergeCell ref="D176:E177"/>
    <mergeCell ref="F176:G177"/>
    <mergeCell ref="H176:I177"/>
    <mergeCell ref="J176:K177"/>
    <mergeCell ref="X172:Y173"/>
    <mergeCell ref="R174:S175"/>
    <mergeCell ref="T174:U175"/>
    <mergeCell ref="Q178:Q179"/>
    <mergeCell ref="R178:S179"/>
    <mergeCell ref="T178:U179"/>
    <mergeCell ref="O172:P175"/>
    <mergeCell ref="L178:M179"/>
    <mergeCell ref="Q172:Q173"/>
    <mergeCell ref="AQ181:BC184"/>
    <mergeCell ref="BD181:BE184"/>
    <mergeCell ref="BF181:BF182"/>
    <mergeCell ref="BG181:BU182"/>
    <mergeCell ref="BX183:BY184"/>
    <mergeCell ref="BZ183:CA184"/>
    <mergeCell ref="BF183:BF184"/>
    <mergeCell ref="BG183:BU184"/>
    <mergeCell ref="BV181:BW182"/>
    <mergeCell ref="BX181:BY182"/>
    <mergeCell ref="BZ181:CA182"/>
    <mergeCell ref="CB181:CC182"/>
    <mergeCell ref="CF181:CF182"/>
    <mergeCell ref="DV181:DV182"/>
    <mergeCell ref="CD181:CE182"/>
    <mergeCell ref="DP181:DQ182"/>
    <mergeCell ref="DR181:DS182"/>
    <mergeCell ref="DT181:DU182"/>
    <mergeCell ref="AN178:AO179"/>
    <mergeCell ref="X176:Y177"/>
    <mergeCell ref="Z176:AA177"/>
    <mergeCell ref="AC176:AD179"/>
    <mergeCell ref="AH176:AI177"/>
    <mergeCell ref="X178:Y179"/>
    <mergeCell ref="AH178:AI179"/>
    <mergeCell ref="AJ178:AK179"/>
    <mergeCell ref="AL178:AM179"/>
    <mergeCell ref="V174:W175"/>
    <mergeCell ref="X174:Y175"/>
    <mergeCell ref="AE174:AE175"/>
    <mergeCell ref="AJ176:AK177"/>
    <mergeCell ref="AL176:AM177"/>
    <mergeCell ref="AN174:AO175"/>
    <mergeCell ref="Z172:AA173"/>
    <mergeCell ref="AC172:AD175"/>
    <mergeCell ref="AE172:AE173"/>
    <mergeCell ref="AF172:AG173"/>
    <mergeCell ref="AF174:AG175"/>
    <mergeCell ref="Z174:AA175"/>
    <mergeCell ref="AE178:AE179"/>
    <mergeCell ref="AF178:AG179"/>
    <mergeCell ref="V178:W179"/>
    <mergeCell ref="Z178:AA179"/>
    <mergeCell ref="EL193:EL194"/>
    <mergeCell ref="EM193:FA194"/>
    <mergeCell ref="CF191:CF192"/>
    <mergeCell ref="DV191:DV192"/>
    <mergeCell ref="CD191:CE192"/>
    <mergeCell ref="BV191:BW192"/>
    <mergeCell ref="BX191:BY192"/>
    <mergeCell ref="DW181:EI184"/>
    <mergeCell ref="EJ181:EK184"/>
    <mergeCell ref="EL181:EL182"/>
    <mergeCell ref="DP183:DQ184"/>
    <mergeCell ref="CT181:CU184"/>
    <mergeCell ref="CV181:CV182"/>
    <mergeCell ref="CV183:CV184"/>
    <mergeCell ref="DV183:DV184"/>
    <mergeCell ref="CW181:DK182"/>
    <mergeCell ref="DL181:DM182"/>
    <mergeCell ref="DN181:DO182"/>
    <mergeCell ref="CW183:DK184"/>
    <mergeCell ref="DT183:DU184"/>
    <mergeCell ref="DL183:DM184"/>
    <mergeCell ref="DN183:DO184"/>
    <mergeCell ref="EL183:EL184"/>
    <mergeCell ref="EM183:FA184"/>
    <mergeCell ref="CF183:CF184"/>
    <mergeCell ref="CB185:CC185"/>
    <mergeCell ref="CD185:CE185"/>
    <mergeCell ref="CD183:CE184"/>
    <mergeCell ref="DN191:DO192"/>
    <mergeCell ref="DP191:DQ192"/>
    <mergeCell ref="DR191:DS192"/>
    <mergeCell ref="AQ191:BC194"/>
    <mergeCell ref="BD191:BE194"/>
    <mergeCell ref="BF191:BF192"/>
    <mergeCell ref="BV193:BW194"/>
    <mergeCell ref="BX193:BY194"/>
    <mergeCell ref="CV191:CV192"/>
    <mergeCell ref="DL191:DM192"/>
    <mergeCell ref="DT191:DU192"/>
    <mergeCell ref="DW191:EI194"/>
    <mergeCell ref="CW193:DK194"/>
    <mergeCell ref="DL193:DM194"/>
    <mergeCell ref="DN193:DO194"/>
    <mergeCell ref="CV193:CV194"/>
    <mergeCell ref="DP193:DQ194"/>
    <mergeCell ref="DR193:DS194"/>
    <mergeCell ref="BF193:BF194"/>
    <mergeCell ref="BG193:BU194"/>
    <mergeCell ref="BG191:BU192"/>
    <mergeCell ref="F198:AG199"/>
    <mergeCell ref="AH198:AJ199"/>
    <mergeCell ref="AK198:AO199"/>
    <mergeCell ref="BF198:BF199"/>
    <mergeCell ref="EL196:EL197"/>
    <mergeCell ref="EM196:FA197"/>
    <mergeCell ref="DT198:DU199"/>
    <mergeCell ref="EL198:EL199"/>
    <mergeCell ref="EM198:FA199"/>
    <mergeCell ref="CV196:CV197"/>
    <mergeCell ref="CF196:CF197"/>
    <mergeCell ref="DV196:DV197"/>
    <mergeCell ref="AH196:AJ197"/>
    <mergeCell ref="AK196:AO197"/>
    <mergeCell ref="BX196:BY197"/>
    <mergeCell ref="BZ196:CA197"/>
    <mergeCell ref="CB196:CC197"/>
    <mergeCell ref="CD196:CE197"/>
    <mergeCell ref="CG196:CS199"/>
    <mergeCell ref="CT196:CU199"/>
    <mergeCell ref="BG198:BU199"/>
    <mergeCell ref="BV198:BW199"/>
    <mergeCell ref="AQ196:BC199"/>
    <mergeCell ref="BD196:BE199"/>
    <mergeCell ref="BF196:BF197"/>
    <mergeCell ref="BG196:BU197"/>
    <mergeCell ref="BV196:BW197"/>
    <mergeCell ref="CV198:CV199"/>
    <mergeCell ref="CW196:DK197"/>
    <mergeCell ref="DL196:DM197"/>
    <mergeCell ref="DN196:DO197"/>
    <mergeCell ref="DP196:DQ197"/>
    <mergeCell ref="A200:C201"/>
    <mergeCell ref="D200:E201"/>
    <mergeCell ref="F200:H201"/>
    <mergeCell ref="X200:Y201"/>
    <mergeCell ref="BX198:BY199"/>
    <mergeCell ref="AH200:AI201"/>
    <mergeCell ref="AJ200:AK201"/>
    <mergeCell ref="AL200:AM201"/>
    <mergeCell ref="A198:C199"/>
    <mergeCell ref="D198:E199"/>
    <mergeCell ref="BZ198:CA199"/>
    <mergeCell ref="CB198:CC199"/>
    <mergeCell ref="CD198:CE199"/>
    <mergeCell ref="Z200:AA201"/>
    <mergeCell ref="AF202:AG203"/>
    <mergeCell ref="AH202:AI203"/>
    <mergeCell ref="AN200:AO201"/>
    <mergeCell ref="AB200:AC201"/>
    <mergeCell ref="AD200:AE201"/>
    <mergeCell ref="AF200:AG201"/>
    <mergeCell ref="AJ202:AK203"/>
    <mergeCell ref="AL202:AM203"/>
    <mergeCell ref="AN202:AO203"/>
    <mergeCell ref="A202:B203"/>
    <mergeCell ref="C202:W203"/>
    <mergeCell ref="X202:Y203"/>
    <mergeCell ref="Z202:AA203"/>
    <mergeCell ref="AB202:AC203"/>
    <mergeCell ref="AD202:AE203"/>
    <mergeCell ref="BV200:BW200"/>
    <mergeCell ref="BX200:BY200"/>
    <mergeCell ref="BZ200:CA200"/>
    <mergeCell ref="A204:B205"/>
    <mergeCell ref="C204:W205"/>
    <mergeCell ref="X204:Y205"/>
    <mergeCell ref="Z204:AA205"/>
    <mergeCell ref="AB204:AC205"/>
    <mergeCell ref="AD204:AE205"/>
    <mergeCell ref="AF204:AG205"/>
    <mergeCell ref="AN206:AO207"/>
    <mergeCell ref="A206:B207"/>
    <mergeCell ref="C206:W207"/>
    <mergeCell ref="X206:Y207"/>
    <mergeCell ref="Z206:AA207"/>
    <mergeCell ref="AB206:AC207"/>
    <mergeCell ref="AD206:AE207"/>
    <mergeCell ref="AF206:AG207"/>
    <mergeCell ref="AH206:AI207"/>
    <mergeCell ref="AL208:AM209"/>
    <mergeCell ref="AN208:AO209"/>
    <mergeCell ref="A208:B209"/>
    <mergeCell ref="C208:W209"/>
    <mergeCell ref="AJ206:AK207"/>
    <mergeCell ref="X208:Y209"/>
    <mergeCell ref="AH204:AI205"/>
    <mergeCell ref="Z208:AA209"/>
    <mergeCell ref="AB208:AC209"/>
    <mergeCell ref="AD208:AE209"/>
    <mergeCell ref="AF208:AG209"/>
    <mergeCell ref="AH208:AI209"/>
    <mergeCell ref="AJ204:AK205"/>
    <mergeCell ref="AL204:AM205"/>
    <mergeCell ref="AN204:AO205"/>
    <mergeCell ref="AQ206:BC209"/>
    <mergeCell ref="BD206:BE209"/>
    <mergeCell ref="AL206:AM207"/>
    <mergeCell ref="BX208:BY209"/>
    <mergeCell ref="BZ208:CA209"/>
    <mergeCell ref="CB208:CC209"/>
    <mergeCell ref="EL208:EL209"/>
    <mergeCell ref="DP208:DQ209"/>
    <mergeCell ref="DR208:DS209"/>
    <mergeCell ref="CV208:CV209"/>
    <mergeCell ref="CW208:DK209"/>
    <mergeCell ref="CG206:CS209"/>
    <mergeCell ref="CT206:CU209"/>
    <mergeCell ref="CF208:CF209"/>
    <mergeCell ref="CB206:CC207"/>
    <mergeCell ref="CD206:CE207"/>
    <mergeCell ref="AJ208:AK209"/>
    <mergeCell ref="CF206:CF207"/>
    <mergeCell ref="BF206:BF207"/>
    <mergeCell ref="BG206:BU207"/>
    <mergeCell ref="BV206:BW207"/>
    <mergeCell ref="BF208:BF209"/>
    <mergeCell ref="BG208:BU209"/>
    <mergeCell ref="BV208:BW209"/>
    <mergeCell ref="A210:B211"/>
    <mergeCell ref="C210:W211"/>
    <mergeCell ref="X210:Y211"/>
    <mergeCell ref="Z210:AA211"/>
    <mergeCell ref="AB210:AC211"/>
    <mergeCell ref="AD210:AE211"/>
    <mergeCell ref="AJ219:AK220"/>
    <mergeCell ref="AL219:AM220"/>
    <mergeCell ref="AN219:AO220"/>
    <mergeCell ref="Q219:Q220"/>
    <mergeCell ref="O217:P220"/>
    <mergeCell ref="Q217:Q218"/>
    <mergeCell ref="L217:M218"/>
    <mergeCell ref="AF210:AG211"/>
    <mergeCell ref="AH210:AI211"/>
    <mergeCell ref="AJ210:AK211"/>
    <mergeCell ref="AL210:AM211"/>
    <mergeCell ref="AN210:AO211"/>
    <mergeCell ref="A212:B213"/>
    <mergeCell ref="C212:W213"/>
    <mergeCell ref="X212:Y213"/>
    <mergeCell ref="Z212:AA213"/>
    <mergeCell ref="AF214:AG215"/>
    <mergeCell ref="AH214:AI215"/>
    <mergeCell ref="AJ214:AK215"/>
    <mergeCell ref="AL214:AM215"/>
    <mergeCell ref="AN214:AO215"/>
    <mergeCell ref="CT216:CU219"/>
    <mergeCell ref="CF218:CF219"/>
    <mergeCell ref="BZ216:CA217"/>
    <mergeCell ref="CB216:CC217"/>
    <mergeCell ref="CF216:CF217"/>
    <mergeCell ref="AC217:AD220"/>
    <mergeCell ref="AE217:AE218"/>
    <mergeCell ref="AF217:AG218"/>
    <mergeCell ref="AF219:AG220"/>
    <mergeCell ref="AB214:AC215"/>
    <mergeCell ref="AD214:AE215"/>
    <mergeCell ref="FB206:FC207"/>
    <mergeCell ref="DW206:EI209"/>
    <mergeCell ref="EJ206:EK209"/>
    <mergeCell ref="EL206:EL207"/>
    <mergeCell ref="DT208:DU209"/>
    <mergeCell ref="EM208:FA209"/>
    <mergeCell ref="FB208:FC209"/>
    <mergeCell ref="DL220:DM220"/>
    <mergeCell ref="DN220:DO220"/>
    <mergeCell ref="DP220:DQ220"/>
    <mergeCell ref="DR220:DS220"/>
    <mergeCell ref="DT220:DU220"/>
    <mergeCell ref="BX206:BY207"/>
    <mergeCell ref="BZ206:CA207"/>
    <mergeCell ref="AB212:AC213"/>
    <mergeCell ref="AD212:AE213"/>
    <mergeCell ref="AF212:AG213"/>
    <mergeCell ref="AH212:AI213"/>
    <mergeCell ref="AJ212:AK213"/>
    <mergeCell ref="AL212:AM213"/>
    <mergeCell ref="AN212:AO213"/>
    <mergeCell ref="CG216:CS219"/>
    <mergeCell ref="A214:B215"/>
    <mergeCell ref="C214:W215"/>
    <mergeCell ref="X214:Y215"/>
    <mergeCell ref="Z214:AA215"/>
    <mergeCell ref="H219:I220"/>
    <mergeCell ref="J219:K220"/>
    <mergeCell ref="L219:M220"/>
    <mergeCell ref="R219:S220"/>
    <mergeCell ref="A217:B220"/>
    <mergeCell ref="D217:E218"/>
    <mergeCell ref="F217:G218"/>
    <mergeCell ref="H217:I218"/>
    <mergeCell ref="J217:K218"/>
    <mergeCell ref="R217:S218"/>
    <mergeCell ref="T217:U218"/>
    <mergeCell ref="V217:W218"/>
    <mergeCell ref="BV220:BW220"/>
    <mergeCell ref="T219:U220"/>
    <mergeCell ref="V219:W220"/>
    <mergeCell ref="BG216:BU217"/>
    <mergeCell ref="BV216:BW217"/>
    <mergeCell ref="AQ216:BC219"/>
    <mergeCell ref="X217:Y218"/>
    <mergeCell ref="BF218:BF219"/>
    <mergeCell ref="BG218:BU219"/>
    <mergeCell ref="BV218:BW219"/>
    <mergeCell ref="BF216:BF217"/>
    <mergeCell ref="X219:Y220"/>
    <mergeCell ref="BD216:BE219"/>
    <mergeCell ref="Z217:AA218"/>
    <mergeCell ref="AJ223:AK224"/>
    <mergeCell ref="AJ225:AK226"/>
    <mergeCell ref="V221:W222"/>
    <mergeCell ref="AN221:AO222"/>
    <mergeCell ref="C223:C224"/>
    <mergeCell ref="D223:E224"/>
    <mergeCell ref="F223:G224"/>
    <mergeCell ref="H223:I224"/>
    <mergeCell ref="J223:K224"/>
    <mergeCell ref="L223:M224"/>
    <mergeCell ref="Q223:Q224"/>
    <mergeCell ref="X221:Y222"/>
    <mergeCell ref="Z221:AA222"/>
    <mergeCell ref="AH217:AI218"/>
    <mergeCell ref="Z219:AA220"/>
    <mergeCell ref="AE219:AE220"/>
    <mergeCell ref="AH219:AI220"/>
    <mergeCell ref="AJ217:AK218"/>
    <mergeCell ref="AL217:AM218"/>
    <mergeCell ref="AN217:AO218"/>
    <mergeCell ref="C219:C220"/>
    <mergeCell ref="C217:C218"/>
    <mergeCell ref="AJ221:AK222"/>
    <mergeCell ref="AL221:AM222"/>
    <mergeCell ref="AC221:AD224"/>
    <mergeCell ref="AE221:AE222"/>
    <mergeCell ref="AF221:AG222"/>
    <mergeCell ref="AH221:AI222"/>
    <mergeCell ref="AL223:AM224"/>
    <mergeCell ref="AN223:AO224"/>
    <mergeCell ref="D219:E220"/>
    <mergeCell ref="F219:G220"/>
    <mergeCell ref="A221:B224"/>
    <mergeCell ref="H221:I222"/>
    <mergeCell ref="J221:K222"/>
    <mergeCell ref="Z225:AA226"/>
    <mergeCell ref="AC225:AD228"/>
    <mergeCell ref="AE225:AE226"/>
    <mergeCell ref="AF225:AG226"/>
    <mergeCell ref="AH225:AI226"/>
    <mergeCell ref="X227:Y228"/>
    <mergeCell ref="J225:K226"/>
    <mergeCell ref="R223:S224"/>
    <mergeCell ref="T223:U224"/>
    <mergeCell ref="V223:W224"/>
    <mergeCell ref="C221:C222"/>
    <mergeCell ref="D221:E222"/>
    <mergeCell ref="F221:G222"/>
    <mergeCell ref="X223:Y224"/>
    <mergeCell ref="Z223:AA224"/>
    <mergeCell ref="AE223:AE224"/>
    <mergeCell ref="AF223:AG224"/>
    <mergeCell ref="L221:M222"/>
    <mergeCell ref="O221:P224"/>
    <mergeCell ref="Q221:Q222"/>
    <mergeCell ref="R221:S222"/>
    <mergeCell ref="T221:U222"/>
    <mergeCell ref="AH223:AI224"/>
    <mergeCell ref="A225:B228"/>
    <mergeCell ref="C225:C226"/>
    <mergeCell ref="D225:E226"/>
    <mergeCell ref="F225:G226"/>
    <mergeCell ref="H225:I226"/>
    <mergeCell ref="O225:P228"/>
    <mergeCell ref="J229:K230"/>
    <mergeCell ref="L229:M230"/>
    <mergeCell ref="BV228:BW229"/>
    <mergeCell ref="R227:S228"/>
    <mergeCell ref="T227:U228"/>
    <mergeCell ref="V227:W228"/>
    <mergeCell ref="L227:M228"/>
    <mergeCell ref="AL229:AM230"/>
    <mergeCell ref="AN229:AO230"/>
    <mergeCell ref="Z227:AA228"/>
    <mergeCell ref="AE227:AE228"/>
    <mergeCell ref="AF227:AG228"/>
    <mergeCell ref="L225:M226"/>
    <mergeCell ref="AF229:AG230"/>
    <mergeCell ref="AJ227:AK228"/>
    <mergeCell ref="Q227:Q228"/>
    <mergeCell ref="EL226:EL227"/>
    <mergeCell ref="EJ226:EK229"/>
    <mergeCell ref="DP228:DQ229"/>
    <mergeCell ref="DV226:DV227"/>
    <mergeCell ref="DN226:DO227"/>
    <mergeCell ref="DR226:DS227"/>
    <mergeCell ref="DT226:DU227"/>
    <mergeCell ref="DR228:DS229"/>
    <mergeCell ref="CB226:CC227"/>
    <mergeCell ref="EM226:FA227"/>
    <mergeCell ref="EL228:EL229"/>
    <mergeCell ref="EM228:FA229"/>
    <mergeCell ref="FB226:FC227"/>
    <mergeCell ref="DT228:DU229"/>
    <mergeCell ref="DL228:DM229"/>
    <mergeCell ref="CD226:CE227"/>
    <mergeCell ref="CG226:CS229"/>
    <mergeCell ref="CV226:CV227"/>
    <mergeCell ref="CW226:DK227"/>
    <mergeCell ref="DL226:DM227"/>
    <mergeCell ref="CV228:CV229"/>
    <mergeCell ref="CW228:DK229"/>
    <mergeCell ref="Q225:Q226"/>
    <mergeCell ref="R225:S226"/>
    <mergeCell ref="T225:U226"/>
    <mergeCell ref="V225:W226"/>
    <mergeCell ref="AL227:AM228"/>
    <mergeCell ref="BF228:BF229"/>
    <mergeCell ref="BG228:BU229"/>
    <mergeCell ref="AN225:AO226"/>
    <mergeCell ref="AN227:AO228"/>
    <mergeCell ref="AC229:AD232"/>
    <mergeCell ref="AE229:AE230"/>
    <mergeCell ref="AL225:AM226"/>
    <mergeCell ref="AH227:AI228"/>
    <mergeCell ref="CB228:CC229"/>
    <mergeCell ref="CD228:CE229"/>
    <mergeCell ref="T229:U230"/>
    <mergeCell ref="V229:W230"/>
    <mergeCell ref="CF226:CF227"/>
    <mergeCell ref="DW226:EI229"/>
    <mergeCell ref="FJ228:FK229"/>
    <mergeCell ref="A229:B232"/>
    <mergeCell ref="C229:C230"/>
    <mergeCell ref="D229:E230"/>
    <mergeCell ref="F229:G230"/>
    <mergeCell ref="H229:I230"/>
    <mergeCell ref="Z229:AA230"/>
    <mergeCell ref="CT226:CU229"/>
    <mergeCell ref="BF226:BF227"/>
    <mergeCell ref="BG226:BU227"/>
    <mergeCell ref="BV226:BW227"/>
    <mergeCell ref="BX226:BY227"/>
    <mergeCell ref="AQ226:BC229"/>
    <mergeCell ref="BD226:BE229"/>
    <mergeCell ref="BX228:BY229"/>
    <mergeCell ref="BZ228:CA229"/>
    <mergeCell ref="C231:C232"/>
    <mergeCell ref="D231:E232"/>
    <mergeCell ref="F231:G232"/>
    <mergeCell ref="H231:I232"/>
    <mergeCell ref="J231:K232"/>
    <mergeCell ref="L231:M232"/>
    <mergeCell ref="AH231:AI232"/>
    <mergeCell ref="AJ231:AK232"/>
    <mergeCell ref="AL231:AM232"/>
    <mergeCell ref="AN231:AO232"/>
    <mergeCell ref="AH229:AI230"/>
    <mergeCell ref="AJ229:AK230"/>
    <mergeCell ref="FD226:FE227"/>
    <mergeCell ref="FB228:FC229"/>
    <mergeCell ref="FD228:FE229"/>
    <mergeCell ref="DP226:DQ227"/>
    <mergeCell ref="A233:B236"/>
    <mergeCell ref="C233:C234"/>
    <mergeCell ref="D233:E234"/>
    <mergeCell ref="F233:G234"/>
    <mergeCell ref="H233:I234"/>
    <mergeCell ref="J233:K234"/>
    <mergeCell ref="FF226:FG227"/>
    <mergeCell ref="FH226:FI227"/>
    <mergeCell ref="FJ226:FK227"/>
    <mergeCell ref="C227:C228"/>
    <mergeCell ref="D227:E228"/>
    <mergeCell ref="F227:G228"/>
    <mergeCell ref="H227:I228"/>
    <mergeCell ref="J227:K228"/>
    <mergeCell ref="X225:Y226"/>
    <mergeCell ref="DN228:DO229"/>
    <mergeCell ref="AC233:AD236"/>
    <mergeCell ref="AE233:AE234"/>
    <mergeCell ref="AF233:AG234"/>
    <mergeCell ref="AH233:AI234"/>
    <mergeCell ref="X235:Y236"/>
    <mergeCell ref="Z235:AA236"/>
    <mergeCell ref="AE235:AE236"/>
    <mergeCell ref="AF235:AG236"/>
    <mergeCell ref="H235:I236"/>
    <mergeCell ref="J235:K236"/>
    <mergeCell ref="L235:M236"/>
    <mergeCell ref="Q235:Q236"/>
    <mergeCell ref="X233:Y234"/>
    <mergeCell ref="AJ233:AK234"/>
    <mergeCell ref="AL233:AM234"/>
    <mergeCell ref="AN233:AO234"/>
    <mergeCell ref="AE231:AE232"/>
    <mergeCell ref="AF231:AG232"/>
    <mergeCell ref="O229:P232"/>
    <mergeCell ref="Q229:Q230"/>
    <mergeCell ref="R229:S230"/>
    <mergeCell ref="X231:Y232"/>
    <mergeCell ref="Z231:AA232"/>
    <mergeCell ref="T237:U238"/>
    <mergeCell ref="V237:W238"/>
    <mergeCell ref="AH239:AI240"/>
    <mergeCell ref="Q239:Q240"/>
    <mergeCell ref="X237:Y238"/>
    <mergeCell ref="R239:S240"/>
    <mergeCell ref="T239:U240"/>
    <mergeCell ref="Q231:Q232"/>
    <mergeCell ref="R231:S232"/>
    <mergeCell ref="T231:U232"/>
    <mergeCell ref="V231:W232"/>
    <mergeCell ref="Z233:AA234"/>
    <mergeCell ref="V235:W236"/>
    <mergeCell ref="X229:Y230"/>
    <mergeCell ref="EM236:FA237"/>
    <mergeCell ref="EL238:EL239"/>
    <mergeCell ref="EM238:FA239"/>
    <mergeCell ref="AH235:AI236"/>
    <mergeCell ref="AJ235:AK236"/>
    <mergeCell ref="AL235:AM236"/>
    <mergeCell ref="AN237:AO238"/>
    <mergeCell ref="AJ239:AK240"/>
    <mergeCell ref="DV238:DV239"/>
    <mergeCell ref="DR236:DS237"/>
    <mergeCell ref="DT236:DU237"/>
    <mergeCell ref="DP238:DQ239"/>
    <mergeCell ref="DT238:DU239"/>
    <mergeCell ref="DV236:DV237"/>
    <mergeCell ref="CG236:CS239"/>
    <mergeCell ref="CD238:CE239"/>
    <mergeCell ref="CT236:CU239"/>
    <mergeCell ref="CV236:CV237"/>
    <mergeCell ref="CW236:DK237"/>
    <mergeCell ref="DL236:DM237"/>
    <mergeCell ref="BX236:BY237"/>
    <mergeCell ref="AN235:AO236"/>
    <mergeCell ref="AN239:AO240"/>
    <mergeCell ref="CV238:CV239"/>
    <mergeCell ref="EL236:EL237"/>
    <mergeCell ref="DN236:DO237"/>
    <mergeCell ref="DP236:DQ237"/>
    <mergeCell ref="DW236:EI239"/>
    <mergeCell ref="EJ236:EK239"/>
    <mergeCell ref="BD236:BE239"/>
    <mergeCell ref="AH237:AI238"/>
    <mergeCell ref="AJ237:AK238"/>
    <mergeCell ref="L233:M234"/>
    <mergeCell ref="O233:P236"/>
    <mergeCell ref="Q233:Q234"/>
    <mergeCell ref="R233:S234"/>
    <mergeCell ref="R237:S238"/>
    <mergeCell ref="C235:C236"/>
    <mergeCell ref="D235:E236"/>
    <mergeCell ref="F235:G236"/>
    <mergeCell ref="T243:U244"/>
    <mergeCell ref="AE243:AE244"/>
    <mergeCell ref="AF243:AG244"/>
    <mergeCell ref="L243:M244"/>
    <mergeCell ref="V239:W240"/>
    <mergeCell ref="X239:Y240"/>
    <mergeCell ref="AE239:AE240"/>
    <mergeCell ref="L241:M242"/>
    <mergeCell ref="O241:P244"/>
    <mergeCell ref="Q241:Q242"/>
    <mergeCell ref="AF237:AG238"/>
    <mergeCell ref="AF239:AG240"/>
    <mergeCell ref="Z239:AA240"/>
    <mergeCell ref="L237:M238"/>
    <mergeCell ref="C239:C240"/>
    <mergeCell ref="D239:E240"/>
    <mergeCell ref="F239:G240"/>
    <mergeCell ref="H239:I240"/>
    <mergeCell ref="J239:K240"/>
    <mergeCell ref="L239:M240"/>
    <mergeCell ref="T233:U234"/>
    <mergeCell ref="V233:W234"/>
    <mergeCell ref="R235:S236"/>
    <mergeCell ref="T235:U236"/>
    <mergeCell ref="CW238:DK239"/>
    <mergeCell ref="DL238:DM239"/>
    <mergeCell ref="CF236:CF237"/>
    <mergeCell ref="BZ236:CA237"/>
    <mergeCell ref="CB236:CC237"/>
    <mergeCell ref="CD236:CE237"/>
    <mergeCell ref="BG238:BU239"/>
    <mergeCell ref="AL237:AM238"/>
    <mergeCell ref="CB238:CC239"/>
    <mergeCell ref="Z237:AA238"/>
    <mergeCell ref="C237:C238"/>
    <mergeCell ref="D237:E238"/>
    <mergeCell ref="BF236:BF237"/>
    <mergeCell ref="BG236:BU237"/>
    <mergeCell ref="BF238:BF239"/>
    <mergeCell ref="BV238:BW239"/>
    <mergeCell ref="BX238:BY239"/>
    <mergeCell ref="BZ238:CA239"/>
    <mergeCell ref="AC237:AD240"/>
    <mergeCell ref="AE237:AE238"/>
    <mergeCell ref="BX240:BY240"/>
    <mergeCell ref="AQ236:BC239"/>
    <mergeCell ref="AL239:AM240"/>
    <mergeCell ref="DL240:DM240"/>
    <mergeCell ref="CF238:CF239"/>
    <mergeCell ref="BZ240:CA240"/>
    <mergeCell ref="CB240:CC240"/>
    <mergeCell ref="CD240:CE240"/>
    <mergeCell ref="F237:G238"/>
    <mergeCell ref="H237:I238"/>
    <mergeCell ref="J237:K238"/>
    <mergeCell ref="A241:B244"/>
    <mergeCell ref="C241:C242"/>
    <mergeCell ref="D241:E242"/>
    <mergeCell ref="F241:G242"/>
    <mergeCell ref="H241:I242"/>
    <mergeCell ref="J241:K242"/>
    <mergeCell ref="A237:B240"/>
    <mergeCell ref="O237:P240"/>
    <mergeCell ref="Q237:Q238"/>
    <mergeCell ref="C243:C244"/>
    <mergeCell ref="D243:E244"/>
    <mergeCell ref="F243:G244"/>
    <mergeCell ref="H243:I244"/>
    <mergeCell ref="J243:K244"/>
    <mergeCell ref="Q243:Q244"/>
    <mergeCell ref="CG246:CS249"/>
    <mergeCell ref="CB248:CC249"/>
    <mergeCell ref="CD248:CE249"/>
    <mergeCell ref="CF248:CF249"/>
    <mergeCell ref="BV248:BW249"/>
    <mergeCell ref="AQ246:BC249"/>
    <mergeCell ref="BD246:BE249"/>
    <mergeCell ref="BF246:BF247"/>
    <mergeCell ref="BG246:BU247"/>
    <mergeCell ref="BX248:BY249"/>
    <mergeCell ref="R241:S242"/>
    <mergeCell ref="T241:U242"/>
    <mergeCell ref="V241:W242"/>
    <mergeCell ref="V243:W244"/>
    <mergeCell ref="AE241:AE242"/>
    <mergeCell ref="AF241:AG242"/>
    <mergeCell ref="Z243:AA244"/>
    <mergeCell ref="AH243:AI244"/>
    <mergeCell ref="AH241:AI242"/>
    <mergeCell ref="X243:Y244"/>
    <mergeCell ref="R243:S244"/>
    <mergeCell ref="AN241:AO242"/>
    <mergeCell ref="X241:Y242"/>
    <mergeCell ref="Z241:AA242"/>
    <mergeCell ref="AC241:AD244"/>
    <mergeCell ref="CF246:CF247"/>
    <mergeCell ref="BV246:BW247"/>
    <mergeCell ref="BX246:BY247"/>
    <mergeCell ref="BZ246:CA247"/>
    <mergeCell ref="CB246:CC247"/>
    <mergeCell ref="CD246:CE247"/>
    <mergeCell ref="AJ241:AK242"/>
    <mergeCell ref="AL241:AM242"/>
    <mergeCell ref="BF258:BF259"/>
    <mergeCell ref="BG258:BU259"/>
    <mergeCell ref="AQ256:BC259"/>
    <mergeCell ref="BD256:BE259"/>
    <mergeCell ref="BX258:BY259"/>
    <mergeCell ref="BZ258:CA259"/>
    <mergeCell ref="BG256:BU257"/>
    <mergeCell ref="BF248:BF249"/>
    <mergeCell ref="BG248:BU249"/>
    <mergeCell ref="BV250:BW250"/>
    <mergeCell ref="BX250:BY250"/>
    <mergeCell ref="BZ250:CA250"/>
    <mergeCell ref="CB250:CC250"/>
    <mergeCell ref="CD250:CE250"/>
    <mergeCell ref="AN243:AO244"/>
    <mergeCell ref="AJ243:AK244"/>
    <mergeCell ref="AL243:AM244"/>
    <mergeCell ref="FD256:FE257"/>
    <mergeCell ref="FF256:FG257"/>
    <mergeCell ref="FD260:FE260"/>
    <mergeCell ref="FF260:FG260"/>
    <mergeCell ref="CT246:CU249"/>
    <mergeCell ref="CV246:CV247"/>
    <mergeCell ref="CV248:CV249"/>
    <mergeCell ref="DV248:DV249"/>
    <mergeCell ref="CW246:DK247"/>
    <mergeCell ref="DL246:DM247"/>
    <mergeCell ref="DN246:DO247"/>
    <mergeCell ref="CW248:DK249"/>
    <mergeCell ref="DP246:DQ247"/>
    <mergeCell ref="EM248:FA249"/>
    <mergeCell ref="BZ248:CA249"/>
    <mergeCell ref="BF256:BF257"/>
    <mergeCell ref="BV258:BW259"/>
    <mergeCell ref="CB256:CC257"/>
    <mergeCell ref="CD256:CE257"/>
    <mergeCell ref="CG256:CS259"/>
    <mergeCell ref="CT256:CU259"/>
    <mergeCell ref="CD258:CE259"/>
    <mergeCell ref="CB258:CC259"/>
    <mergeCell ref="CV258:CV259"/>
    <mergeCell ref="EL246:EL247"/>
    <mergeCell ref="DR246:DS247"/>
    <mergeCell ref="DT246:DU247"/>
    <mergeCell ref="DW246:EI249"/>
    <mergeCell ref="EJ246:EK249"/>
    <mergeCell ref="DR248:DS249"/>
    <mergeCell ref="DT248:DU249"/>
    <mergeCell ref="CG261:CS264"/>
    <mergeCell ref="DT263:DU264"/>
    <mergeCell ref="EL263:EL264"/>
    <mergeCell ref="EM263:FA264"/>
    <mergeCell ref="CV261:CV262"/>
    <mergeCell ref="CV263:CV264"/>
    <mergeCell ref="CW261:DK262"/>
    <mergeCell ref="DL261:DM262"/>
    <mergeCell ref="DN261:DO262"/>
    <mergeCell ref="DP261:DQ262"/>
    <mergeCell ref="DN263:DO264"/>
    <mergeCell ref="BF263:BF264"/>
    <mergeCell ref="CD260:CE260"/>
    <mergeCell ref="BV256:BW257"/>
    <mergeCell ref="BX256:BY257"/>
    <mergeCell ref="BZ256:CA257"/>
    <mergeCell ref="BX261:BY262"/>
    <mergeCell ref="BZ261:CA262"/>
    <mergeCell ref="CT261:CU264"/>
    <mergeCell ref="BG263:BU264"/>
    <mergeCell ref="BV263:BW264"/>
    <mergeCell ref="CB261:CC262"/>
    <mergeCell ref="DP263:DQ264"/>
    <mergeCell ref="CW263:DK264"/>
    <mergeCell ref="BV260:BW260"/>
    <mergeCell ref="BX260:BY260"/>
    <mergeCell ref="BZ260:CA260"/>
    <mergeCell ref="CB260:CC260"/>
    <mergeCell ref="AQ261:BC264"/>
    <mergeCell ref="BD261:BE264"/>
    <mergeCell ref="BF261:BF262"/>
    <mergeCell ref="BG261:BU262"/>
    <mergeCell ref="DR261:DS262"/>
    <mergeCell ref="DT261:DU262"/>
    <mergeCell ref="DW261:EI264"/>
    <mergeCell ref="EJ261:EK264"/>
    <mergeCell ref="DR263:DS264"/>
    <mergeCell ref="A265:C266"/>
    <mergeCell ref="D265:E266"/>
    <mergeCell ref="F265:H266"/>
    <mergeCell ref="X265:Y266"/>
    <mergeCell ref="BX263:BY264"/>
    <mergeCell ref="AH265:AI266"/>
    <mergeCell ref="AJ265:AK266"/>
    <mergeCell ref="AL265:AM266"/>
    <mergeCell ref="BV265:BW265"/>
    <mergeCell ref="F263:AG264"/>
    <mergeCell ref="CB263:CC264"/>
    <mergeCell ref="CD263:CE264"/>
    <mergeCell ref="Z265:AA266"/>
    <mergeCell ref="CD261:CE262"/>
    <mergeCell ref="BZ265:CA265"/>
    <mergeCell ref="CB265:CC265"/>
    <mergeCell ref="CD265:CE265"/>
    <mergeCell ref="BZ263:CA264"/>
    <mergeCell ref="A261:E262"/>
    <mergeCell ref="F261:AG262"/>
    <mergeCell ref="AH261:AJ262"/>
    <mergeCell ref="AK261:AO262"/>
    <mergeCell ref="BV261:BW262"/>
    <mergeCell ref="AK263:AO264"/>
    <mergeCell ref="AF267:AG268"/>
    <mergeCell ref="AH267:AI268"/>
    <mergeCell ref="AN265:AO266"/>
    <mergeCell ref="AB265:AC266"/>
    <mergeCell ref="AD265:AE266"/>
    <mergeCell ref="AF265:AG266"/>
    <mergeCell ref="AH263:AJ264"/>
    <mergeCell ref="A267:B268"/>
    <mergeCell ref="C267:W268"/>
    <mergeCell ref="X267:Y268"/>
    <mergeCell ref="Z267:AA268"/>
    <mergeCell ref="AB267:AC268"/>
    <mergeCell ref="AD267:AE268"/>
    <mergeCell ref="X273:Y274"/>
    <mergeCell ref="EM273:FA274"/>
    <mergeCell ref="AQ271:BC274"/>
    <mergeCell ref="AJ267:AK268"/>
    <mergeCell ref="AL267:AM268"/>
    <mergeCell ref="AN267:AO268"/>
    <mergeCell ref="AD269:AE270"/>
    <mergeCell ref="AF269:AG270"/>
    <mergeCell ref="AH269:AI270"/>
    <mergeCell ref="Z273:AA274"/>
    <mergeCell ref="AB273:AC274"/>
    <mergeCell ref="AD273:AE274"/>
    <mergeCell ref="AF271:AG272"/>
    <mergeCell ref="AH271:AI272"/>
    <mergeCell ref="AJ269:AK270"/>
    <mergeCell ref="AL269:AM270"/>
    <mergeCell ref="AN269:AO270"/>
    <mergeCell ref="A269:B270"/>
    <mergeCell ref="C269:W270"/>
    <mergeCell ref="X269:Y270"/>
    <mergeCell ref="Z269:AA270"/>
    <mergeCell ref="AB269:AC270"/>
    <mergeCell ref="A271:B272"/>
    <mergeCell ref="C271:W272"/>
    <mergeCell ref="X271:Y272"/>
    <mergeCell ref="Z271:AA272"/>
    <mergeCell ref="AB271:AC272"/>
    <mergeCell ref="AD271:AE272"/>
    <mergeCell ref="EL273:EL274"/>
    <mergeCell ref="DP273:DQ274"/>
    <mergeCell ref="DR273:DS274"/>
    <mergeCell ref="CV271:CV272"/>
    <mergeCell ref="CW271:DK272"/>
    <mergeCell ref="CV273:CV274"/>
    <mergeCell ref="CW273:DK274"/>
    <mergeCell ref="DL271:DM272"/>
    <mergeCell ref="DV271:DV272"/>
    <mergeCell ref="A273:B274"/>
    <mergeCell ref="C273:W274"/>
    <mergeCell ref="CB271:CC272"/>
    <mergeCell ref="CD271:CE272"/>
    <mergeCell ref="DV273:DV274"/>
    <mergeCell ref="EM271:FA272"/>
    <mergeCell ref="DP271:DQ272"/>
    <mergeCell ref="DR271:DS272"/>
    <mergeCell ref="DT271:DU272"/>
    <mergeCell ref="DW271:EI274"/>
    <mergeCell ref="EJ271:EK274"/>
    <mergeCell ref="EL271:EL272"/>
    <mergeCell ref="DT273:DU274"/>
    <mergeCell ref="CD273:CE274"/>
    <mergeCell ref="AF273:AG274"/>
    <mergeCell ref="AH273:AI274"/>
    <mergeCell ref="AJ273:AK274"/>
    <mergeCell ref="AL273:AM274"/>
    <mergeCell ref="AN273:AO274"/>
    <mergeCell ref="BF273:BF274"/>
    <mergeCell ref="BG273:BU274"/>
    <mergeCell ref="BV273:BW274"/>
    <mergeCell ref="BD271:BE274"/>
    <mergeCell ref="AJ271:AK272"/>
    <mergeCell ref="AL271:AM272"/>
    <mergeCell ref="BX273:BY274"/>
    <mergeCell ref="BZ273:CA274"/>
    <mergeCell ref="CB273:CC274"/>
    <mergeCell ref="AN271:AO272"/>
    <mergeCell ref="CG271:CS274"/>
    <mergeCell ref="CT271:CU274"/>
    <mergeCell ref="CF271:CF272"/>
    <mergeCell ref="BF271:BF272"/>
    <mergeCell ref="BG271:BU272"/>
    <mergeCell ref="BV271:BW272"/>
    <mergeCell ref="BX271:BY272"/>
    <mergeCell ref="BZ271:CA272"/>
    <mergeCell ref="A279:B280"/>
    <mergeCell ref="C279:W280"/>
    <mergeCell ref="X279:Y280"/>
    <mergeCell ref="Z279:AA280"/>
    <mergeCell ref="AL275:AM276"/>
    <mergeCell ref="AN275:AO276"/>
    <mergeCell ref="A275:B276"/>
    <mergeCell ref="C275:W276"/>
    <mergeCell ref="X275:Y276"/>
    <mergeCell ref="Z275:AA276"/>
    <mergeCell ref="AB275:AC276"/>
    <mergeCell ref="AD275:AE276"/>
    <mergeCell ref="A282:B285"/>
    <mergeCell ref="C282:C283"/>
    <mergeCell ref="AF275:AG276"/>
    <mergeCell ref="AH275:AI276"/>
    <mergeCell ref="AJ275:AK276"/>
    <mergeCell ref="A277:B278"/>
    <mergeCell ref="C277:W278"/>
    <mergeCell ref="X277:Y278"/>
    <mergeCell ref="Z277:AA278"/>
    <mergeCell ref="AB277:AC278"/>
    <mergeCell ref="AD277:AE278"/>
    <mergeCell ref="AF277:AG278"/>
    <mergeCell ref="AH277:AI278"/>
    <mergeCell ref="AJ277:AK278"/>
    <mergeCell ref="AL277:AM278"/>
    <mergeCell ref="AN277:AO278"/>
    <mergeCell ref="AF279:AG280"/>
    <mergeCell ref="AH279:AI280"/>
    <mergeCell ref="AJ279:AK280"/>
    <mergeCell ref="AL279:AM280"/>
    <mergeCell ref="AN279:AO280"/>
    <mergeCell ref="CV281:CV282"/>
    <mergeCell ref="CW281:DK282"/>
    <mergeCell ref="DL281:DM282"/>
    <mergeCell ref="CV283:CV284"/>
    <mergeCell ref="CW283:DK284"/>
    <mergeCell ref="AB279:AC280"/>
    <mergeCell ref="AD279:AE280"/>
    <mergeCell ref="AC282:AD285"/>
    <mergeCell ref="AE282:AE283"/>
    <mergeCell ref="BG281:BU282"/>
    <mergeCell ref="DW281:EI284"/>
    <mergeCell ref="EJ281:EK284"/>
    <mergeCell ref="DN283:DO284"/>
    <mergeCell ref="DP283:DQ284"/>
    <mergeCell ref="DR283:DS284"/>
    <mergeCell ref="DT283:DU284"/>
    <mergeCell ref="AE284:AE285"/>
    <mergeCell ref="AH284:AI285"/>
    <mergeCell ref="DV283:DV284"/>
    <mergeCell ref="CD281:CE282"/>
    <mergeCell ref="CB281:CC282"/>
    <mergeCell ref="AQ281:BC284"/>
    <mergeCell ref="BD281:BE284"/>
    <mergeCell ref="BX283:BY284"/>
    <mergeCell ref="BZ283:CA284"/>
    <mergeCell ref="CB283:CC284"/>
    <mergeCell ref="CD283:CE284"/>
    <mergeCell ref="BX281:BY282"/>
    <mergeCell ref="BZ281:CA282"/>
    <mergeCell ref="CF281:CF282"/>
    <mergeCell ref="DV281:DV282"/>
    <mergeCell ref="EM281:FA282"/>
    <mergeCell ref="EL283:EL284"/>
    <mergeCell ref="EM283:FA284"/>
    <mergeCell ref="FB281:FC282"/>
    <mergeCell ref="FD281:FE282"/>
    <mergeCell ref="FD283:FE284"/>
    <mergeCell ref="FB283:FC284"/>
    <mergeCell ref="D282:E283"/>
    <mergeCell ref="F282:G283"/>
    <mergeCell ref="H282:I283"/>
    <mergeCell ref="J282:K283"/>
    <mergeCell ref="L282:M283"/>
    <mergeCell ref="EL281:EL282"/>
    <mergeCell ref="DN281:DO282"/>
    <mergeCell ref="DP281:DQ282"/>
    <mergeCell ref="DR281:DS282"/>
    <mergeCell ref="DT281:DU282"/>
    <mergeCell ref="O282:P285"/>
    <mergeCell ref="Q282:Q283"/>
    <mergeCell ref="R282:S283"/>
    <mergeCell ref="T282:U283"/>
    <mergeCell ref="V282:W283"/>
    <mergeCell ref="X282:Y283"/>
    <mergeCell ref="R284:S285"/>
    <mergeCell ref="T284:U285"/>
    <mergeCell ref="V284:W285"/>
    <mergeCell ref="X284:Y285"/>
    <mergeCell ref="Z282:AA283"/>
    <mergeCell ref="AF282:AG283"/>
    <mergeCell ref="AF284:AG285"/>
    <mergeCell ref="AH282:AI283"/>
    <mergeCell ref="Z284:AA285"/>
    <mergeCell ref="V288:W289"/>
    <mergeCell ref="C286:C287"/>
    <mergeCell ref="D286:E287"/>
    <mergeCell ref="F286:G287"/>
    <mergeCell ref="H286:I287"/>
    <mergeCell ref="J286:K287"/>
    <mergeCell ref="T286:U287"/>
    <mergeCell ref="V286:W287"/>
    <mergeCell ref="L286:M287"/>
    <mergeCell ref="O286:P289"/>
    <mergeCell ref="Q286:Q287"/>
    <mergeCell ref="R286:S287"/>
    <mergeCell ref="R288:S289"/>
    <mergeCell ref="T288:U289"/>
    <mergeCell ref="Q288:Q289"/>
    <mergeCell ref="F288:G289"/>
    <mergeCell ref="H288:I289"/>
    <mergeCell ref="J288:K289"/>
    <mergeCell ref="L288:M289"/>
    <mergeCell ref="Q284:Q285"/>
    <mergeCell ref="AJ282:AK283"/>
    <mergeCell ref="AL282:AM283"/>
    <mergeCell ref="AN282:AO283"/>
    <mergeCell ref="BF283:BF284"/>
    <mergeCell ref="BG283:BU284"/>
    <mergeCell ref="AJ284:AK285"/>
    <mergeCell ref="AL284:AM285"/>
    <mergeCell ref="AN284:AO285"/>
    <mergeCell ref="BF281:BF282"/>
    <mergeCell ref="X286:Y287"/>
    <mergeCell ref="AJ286:AK287"/>
    <mergeCell ref="AL286:AM287"/>
    <mergeCell ref="AN286:AO287"/>
    <mergeCell ref="AH286:AI287"/>
    <mergeCell ref="C284:C285"/>
    <mergeCell ref="D284:E285"/>
    <mergeCell ref="F284:G285"/>
    <mergeCell ref="H284:I285"/>
    <mergeCell ref="J284:K285"/>
    <mergeCell ref="L284:M285"/>
    <mergeCell ref="A286:B289"/>
    <mergeCell ref="AH288:AI289"/>
    <mergeCell ref="AJ288:AK289"/>
    <mergeCell ref="AF290:AG291"/>
    <mergeCell ref="AH290:AI291"/>
    <mergeCell ref="X292:Y293"/>
    <mergeCell ref="Z292:AA293"/>
    <mergeCell ref="AE292:AE293"/>
    <mergeCell ref="AL288:AM289"/>
    <mergeCell ref="AN288:AO289"/>
    <mergeCell ref="AJ290:AK291"/>
    <mergeCell ref="AL290:AM291"/>
    <mergeCell ref="AH292:AI293"/>
    <mergeCell ref="AJ292:AK293"/>
    <mergeCell ref="AN290:AO291"/>
    <mergeCell ref="AN292:AO293"/>
    <mergeCell ref="Z286:AA287"/>
    <mergeCell ref="AC286:AD289"/>
    <mergeCell ref="AE286:AE287"/>
    <mergeCell ref="AF286:AG287"/>
    <mergeCell ref="X288:Y289"/>
    <mergeCell ref="Z288:AA289"/>
    <mergeCell ref="AE288:AE289"/>
    <mergeCell ref="AF288:AG289"/>
    <mergeCell ref="C288:C289"/>
    <mergeCell ref="D288:E289"/>
    <mergeCell ref="A290:B293"/>
    <mergeCell ref="C290:C291"/>
    <mergeCell ref="D290:E291"/>
    <mergeCell ref="F290:G291"/>
    <mergeCell ref="AF292:AG293"/>
    <mergeCell ref="AL292:AM293"/>
    <mergeCell ref="H290:I291"/>
    <mergeCell ref="J290:K291"/>
    <mergeCell ref="AN294:AO295"/>
    <mergeCell ref="CT291:CU294"/>
    <mergeCell ref="BF291:BF292"/>
    <mergeCell ref="BG291:BU292"/>
    <mergeCell ref="BV291:BW292"/>
    <mergeCell ref="BX291:BY292"/>
    <mergeCell ref="BZ291:CA292"/>
    <mergeCell ref="CB291:CC292"/>
    <mergeCell ref="AQ291:BC294"/>
    <mergeCell ref="BD291:BE294"/>
    <mergeCell ref="C292:C293"/>
    <mergeCell ref="D292:E293"/>
    <mergeCell ref="F292:G293"/>
    <mergeCell ref="H292:I293"/>
    <mergeCell ref="J292:K293"/>
    <mergeCell ref="C294:C295"/>
    <mergeCell ref="D294:E295"/>
    <mergeCell ref="F294:G295"/>
    <mergeCell ref="BG293:BU294"/>
    <mergeCell ref="H294:I295"/>
    <mergeCell ref="J294:K295"/>
    <mergeCell ref="AE294:AE295"/>
    <mergeCell ref="AF294:AG295"/>
    <mergeCell ref="CD291:CE292"/>
    <mergeCell ref="CD293:CE294"/>
    <mergeCell ref="L290:M291"/>
    <mergeCell ref="O290:P293"/>
    <mergeCell ref="BF293:BF294"/>
    <mergeCell ref="FD293:FE294"/>
    <mergeCell ref="DP291:DQ292"/>
    <mergeCell ref="DR291:DS292"/>
    <mergeCell ref="R292:S293"/>
    <mergeCell ref="T292:U293"/>
    <mergeCell ref="V292:W293"/>
    <mergeCell ref="EL291:EL292"/>
    <mergeCell ref="EM291:FA292"/>
    <mergeCell ref="EL293:EL294"/>
    <mergeCell ref="EM293:FA294"/>
    <mergeCell ref="AH294:AI295"/>
    <mergeCell ref="AJ294:AK295"/>
    <mergeCell ref="AL294:AM295"/>
    <mergeCell ref="L292:M293"/>
    <mergeCell ref="Q292:Q293"/>
    <mergeCell ref="X290:Y291"/>
    <mergeCell ref="Z290:AA291"/>
    <mergeCell ref="AC290:AD293"/>
    <mergeCell ref="AE290:AE291"/>
    <mergeCell ref="Q290:Q291"/>
    <mergeCell ref="R290:S291"/>
    <mergeCell ref="T290:U291"/>
    <mergeCell ref="V290:W291"/>
    <mergeCell ref="CV291:CV292"/>
    <mergeCell ref="CW291:DK292"/>
    <mergeCell ref="DL291:DM292"/>
    <mergeCell ref="CV293:CV294"/>
    <mergeCell ref="CW293:DK294"/>
    <mergeCell ref="L294:M295"/>
    <mergeCell ref="CG291:CS294"/>
    <mergeCell ref="BZ293:CA294"/>
    <mergeCell ref="CB293:CC294"/>
    <mergeCell ref="D296:E297"/>
    <mergeCell ref="F296:G297"/>
    <mergeCell ref="H296:I297"/>
    <mergeCell ref="J296:K297"/>
    <mergeCell ref="L296:M297"/>
    <mergeCell ref="Z294:AA295"/>
    <mergeCell ref="AC294:AD297"/>
    <mergeCell ref="X296:Y297"/>
    <mergeCell ref="Z296:AA297"/>
    <mergeCell ref="AH296:AI297"/>
    <mergeCell ref="AJ296:AK297"/>
    <mergeCell ref="AL296:AM297"/>
    <mergeCell ref="L300:M301"/>
    <mergeCell ref="R294:S295"/>
    <mergeCell ref="T294:U295"/>
    <mergeCell ref="V294:W295"/>
    <mergeCell ref="X294:Y295"/>
    <mergeCell ref="AJ298:AK299"/>
    <mergeCell ref="AL298:AM299"/>
    <mergeCell ref="AN296:AO297"/>
    <mergeCell ref="A298:B301"/>
    <mergeCell ref="C298:C299"/>
    <mergeCell ref="D298:E299"/>
    <mergeCell ref="F298:G299"/>
    <mergeCell ref="H298:I299"/>
    <mergeCell ref="J298:K299"/>
    <mergeCell ref="L298:M299"/>
    <mergeCell ref="O298:P301"/>
    <mergeCell ref="Q298:Q299"/>
    <mergeCell ref="R298:S299"/>
    <mergeCell ref="AJ304:AK305"/>
    <mergeCell ref="T298:U299"/>
    <mergeCell ref="V298:W299"/>
    <mergeCell ref="R300:S301"/>
    <mergeCell ref="T300:U301"/>
    <mergeCell ref="V300:W301"/>
    <mergeCell ref="Q300:Q301"/>
    <mergeCell ref="X298:Y299"/>
    <mergeCell ref="Z298:AA299"/>
    <mergeCell ref="AC298:AD301"/>
    <mergeCell ref="AE296:AE297"/>
    <mergeCell ref="AF296:AG297"/>
    <mergeCell ref="O294:P297"/>
    <mergeCell ref="Q294:Q295"/>
    <mergeCell ref="Q296:Q297"/>
    <mergeCell ref="R296:S297"/>
    <mergeCell ref="T296:U297"/>
    <mergeCell ref="V296:W297"/>
    <mergeCell ref="A294:B297"/>
    <mergeCell ref="AL300:AM301"/>
    <mergeCell ref="C296:C297"/>
    <mergeCell ref="C304:C305"/>
    <mergeCell ref="D304:E305"/>
    <mergeCell ref="F304:G305"/>
    <mergeCell ref="H304:I305"/>
    <mergeCell ref="J304:K305"/>
    <mergeCell ref="L304:M305"/>
    <mergeCell ref="L302:M303"/>
    <mergeCell ref="AN298:AO299"/>
    <mergeCell ref="AH298:AI299"/>
    <mergeCell ref="DL303:DM304"/>
    <mergeCell ref="CF301:CF302"/>
    <mergeCell ref="BZ301:CA302"/>
    <mergeCell ref="CB301:CC302"/>
    <mergeCell ref="CD301:CE302"/>
    <mergeCell ref="BG303:BU304"/>
    <mergeCell ref="BX301:BY302"/>
    <mergeCell ref="DT303:DU304"/>
    <mergeCell ref="AE298:AE299"/>
    <mergeCell ref="AF298:AG299"/>
    <mergeCell ref="X300:Y301"/>
    <mergeCell ref="Z300:AA301"/>
    <mergeCell ref="AE300:AE301"/>
    <mergeCell ref="AF300:AG301"/>
    <mergeCell ref="C300:C301"/>
    <mergeCell ref="D300:E301"/>
    <mergeCell ref="F300:G301"/>
    <mergeCell ref="H300:I301"/>
    <mergeCell ref="J300:K301"/>
    <mergeCell ref="H302:I303"/>
    <mergeCell ref="J302:K303"/>
    <mergeCell ref="BG301:BU302"/>
    <mergeCell ref="BF303:BF304"/>
    <mergeCell ref="BX303:BY304"/>
    <mergeCell ref="BZ303:CA304"/>
    <mergeCell ref="AH300:AI301"/>
    <mergeCell ref="AJ300:AK301"/>
    <mergeCell ref="BV301:BW302"/>
    <mergeCell ref="AN300:AO301"/>
    <mergeCell ref="AQ301:BC304"/>
    <mergeCell ref="V304:W305"/>
    <mergeCell ref="X304:Y305"/>
    <mergeCell ref="AE304:AE305"/>
    <mergeCell ref="AL302:AM303"/>
    <mergeCell ref="BD301:BE304"/>
    <mergeCell ref="AH302:AI303"/>
    <mergeCell ref="AJ302:AK303"/>
    <mergeCell ref="EM301:FA302"/>
    <mergeCell ref="EL303:EL304"/>
    <mergeCell ref="EM303:FA304"/>
    <mergeCell ref="DV301:DV302"/>
    <mergeCell ref="CG301:CS304"/>
    <mergeCell ref="CD303:CE304"/>
    <mergeCell ref="CT301:CU304"/>
    <mergeCell ref="CV301:CV302"/>
    <mergeCell ref="CW301:DK302"/>
    <mergeCell ref="DL301:DM302"/>
    <mergeCell ref="CV303:CV304"/>
    <mergeCell ref="CW303:DK304"/>
    <mergeCell ref="DP303:DQ304"/>
    <mergeCell ref="CB303:CC304"/>
    <mergeCell ref="FB301:FC302"/>
    <mergeCell ref="DR303:DS304"/>
    <mergeCell ref="O302:P305"/>
    <mergeCell ref="Q302:Q303"/>
    <mergeCell ref="R302:S303"/>
    <mergeCell ref="T302:U303"/>
    <mergeCell ref="V302:W303"/>
    <mergeCell ref="AH304:AI305"/>
    <mergeCell ref="Q304:Q305"/>
    <mergeCell ref="X302:Y303"/>
    <mergeCell ref="R304:S305"/>
    <mergeCell ref="T304:U305"/>
    <mergeCell ref="DN303:DO304"/>
    <mergeCell ref="Z302:AA303"/>
    <mergeCell ref="AC302:AD305"/>
    <mergeCell ref="AE302:AE303"/>
    <mergeCell ref="AF302:AG303"/>
    <mergeCell ref="AF304:AG305"/>
    <mergeCell ref="Z304:AA305"/>
    <mergeCell ref="AN302:AO303"/>
    <mergeCell ref="AL304:AM305"/>
    <mergeCell ref="BF301:BF302"/>
    <mergeCell ref="EL301:EL302"/>
    <mergeCell ref="DN301:DO302"/>
    <mergeCell ref="DP301:DQ302"/>
    <mergeCell ref="DR301:DS302"/>
    <mergeCell ref="DT301:DU302"/>
    <mergeCell ref="DW301:EI304"/>
    <mergeCell ref="EJ301:EK304"/>
    <mergeCell ref="AN304:AO305"/>
    <mergeCell ref="FB303:FC304"/>
    <mergeCell ref="BV303:BW304"/>
    <mergeCell ref="A302:B305"/>
    <mergeCell ref="C302:C303"/>
    <mergeCell ref="D302:E303"/>
    <mergeCell ref="F302:G303"/>
    <mergeCell ref="BF313:BF314"/>
    <mergeCell ref="BG313:BU314"/>
    <mergeCell ref="C308:C309"/>
    <mergeCell ref="D308:E309"/>
    <mergeCell ref="F308:G309"/>
    <mergeCell ref="H308:I309"/>
    <mergeCell ref="J308:K309"/>
    <mergeCell ref="Q308:Q309"/>
    <mergeCell ref="R308:S309"/>
    <mergeCell ref="T308:U309"/>
    <mergeCell ref="O306:P309"/>
    <mergeCell ref="Q306:Q307"/>
    <mergeCell ref="A306:B309"/>
    <mergeCell ref="C306:C307"/>
    <mergeCell ref="D306:E307"/>
    <mergeCell ref="F306:G307"/>
    <mergeCell ref="H306:I307"/>
    <mergeCell ref="J306:K307"/>
    <mergeCell ref="L306:M307"/>
    <mergeCell ref="AE308:AE309"/>
    <mergeCell ref="AF308:AG309"/>
    <mergeCell ref="L308:M309"/>
    <mergeCell ref="AJ306:AK307"/>
    <mergeCell ref="AL306:AM307"/>
    <mergeCell ref="R306:S307"/>
    <mergeCell ref="T306:U307"/>
    <mergeCell ref="V306:W307"/>
    <mergeCell ref="V308:W309"/>
    <mergeCell ref="AQ311:BC314"/>
    <mergeCell ref="BD311:BE314"/>
    <mergeCell ref="BF311:BF312"/>
    <mergeCell ref="BG311:BU312"/>
    <mergeCell ref="BX313:BY314"/>
    <mergeCell ref="BZ313:CA314"/>
    <mergeCell ref="DN311:DO312"/>
    <mergeCell ref="CW313:DK314"/>
    <mergeCell ref="CB313:CC314"/>
    <mergeCell ref="CD313:CE314"/>
    <mergeCell ref="BV313:BW314"/>
    <mergeCell ref="AF306:AG307"/>
    <mergeCell ref="Z308:AA309"/>
    <mergeCell ref="AN306:AO307"/>
    <mergeCell ref="AN308:AO309"/>
    <mergeCell ref="X306:Y307"/>
    <mergeCell ref="Z306:AA307"/>
    <mergeCell ref="AC306:AD309"/>
    <mergeCell ref="AH306:AI307"/>
    <mergeCell ref="X308:Y309"/>
    <mergeCell ref="AH308:AI309"/>
    <mergeCell ref="AJ308:AK309"/>
    <mergeCell ref="AL308:AM309"/>
    <mergeCell ref="AE306:AE307"/>
    <mergeCell ref="FD311:FE312"/>
    <mergeCell ref="FF311:FG312"/>
    <mergeCell ref="FH311:FI312"/>
    <mergeCell ref="DP311:DQ312"/>
    <mergeCell ref="DR311:DS312"/>
    <mergeCell ref="DT311:DU312"/>
    <mergeCell ref="DW311:EI314"/>
    <mergeCell ref="EJ311:EK314"/>
    <mergeCell ref="FF313:FG314"/>
    <mergeCell ref="FH313:FI314"/>
    <mergeCell ref="EL311:EL312"/>
    <mergeCell ref="DP313:DQ314"/>
    <mergeCell ref="CT311:CU314"/>
    <mergeCell ref="CV311:CV312"/>
    <mergeCell ref="CV313:CV314"/>
    <mergeCell ref="DV313:DV314"/>
    <mergeCell ref="CW311:DK312"/>
    <mergeCell ref="DL311:DM312"/>
    <mergeCell ref="EM311:FA312"/>
    <mergeCell ref="FB311:FC312"/>
    <mergeCell ref="DR313:DS314"/>
    <mergeCell ref="DT313:DU314"/>
    <mergeCell ref="DL313:DM314"/>
    <mergeCell ref="DN313:DO314"/>
    <mergeCell ref="FD323:FE324"/>
    <mergeCell ref="FD321:FE322"/>
    <mergeCell ref="DP323:DQ324"/>
    <mergeCell ref="DR323:DS324"/>
    <mergeCell ref="DT323:DU324"/>
    <mergeCell ref="CV323:CV324"/>
    <mergeCell ref="FF323:FG324"/>
    <mergeCell ref="EL323:EL324"/>
    <mergeCell ref="EM323:FA324"/>
    <mergeCell ref="FB323:FC324"/>
    <mergeCell ref="EJ321:EK324"/>
    <mergeCell ref="CV321:CV322"/>
    <mergeCell ref="DL321:DM322"/>
    <mergeCell ref="BV321:BW322"/>
    <mergeCell ref="BX321:BY322"/>
    <mergeCell ref="BZ321:CA322"/>
    <mergeCell ref="AQ321:BC324"/>
    <mergeCell ref="BD321:BE324"/>
    <mergeCell ref="BF321:BF322"/>
    <mergeCell ref="BV323:BW324"/>
    <mergeCell ref="BX323:BY324"/>
    <mergeCell ref="BZ323:CA324"/>
    <mergeCell ref="BG321:BU322"/>
    <mergeCell ref="CB321:CC322"/>
    <mergeCell ref="CD321:CE322"/>
    <mergeCell ref="CG321:CS324"/>
    <mergeCell ref="CT321:CU324"/>
    <mergeCell ref="CD323:CE324"/>
    <mergeCell ref="CB323:CC324"/>
    <mergeCell ref="EL321:EL322"/>
    <mergeCell ref="BF323:BF324"/>
    <mergeCell ref="BG323:BU324"/>
    <mergeCell ref="CT326:CU329"/>
    <mergeCell ref="CF326:CF327"/>
    <mergeCell ref="AK328:AO329"/>
    <mergeCell ref="BF328:BF329"/>
    <mergeCell ref="BG328:BU329"/>
    <mergeCell ref="EM321:FA322"/>
    <mergeCell ref="FB321:FC322"/>
    <mergeCell ref="DN321:DO322"/>
    <mergeCell ref="DP321:DQ322"/>
    <mergeCell ref="DR321:DS322"/>
    <mergeCell ref="DT321:DU322"/>
    <mergeCell ref="DW321:EI324"/>
    <mergeCell ref="CW323:DK324"/>
    <mergeCell ref="DL323:DM324"/>
    <mergeCell ref="DN323:DO324"/>
    <mergeCell ref="EJ326:EK329"/>
    <mergeCell ref="DR328:DS329"/>
    <mergeCell ref="DT328:DU329"/>
    <mergeCell ref="CV326:CV327"/>
    <mergeCell ref="CV328:CV329"/>
    <mergeCell ref="CW326:DK327"/>
    <mergeCell ref="DL326:DM327"/>
    <mergeCell ref="DV326:DV327"/>
    <mergeCell ref="DV328:DV329"/>
    <mergeCell ref="DT326:DU327"/>
    <mergeCell ref="DW326:EI329"/>
    <mergeCell ref="DL325:DM325"/>
    <mergeCell ref="DN325:DO325"/>
    <mergeCell ref="DL328:DM329"/>
    <mergeCell ref="F330:H331"/>
    <mergeCell ref="X330:Y331"/>
    <mergeCell ref="AH330:AI331"/>
    <mergeCell ref="AJ330:AK331"/>
    <mergeCell ref="AL330:AM331"/>
    <mergeCell ref="F328:AG329"/>
    <mergeCell ref="AH328:AJ329"/>
    <mergeCell ref="BZ328:CA329"/>
    <mergeCell ref="CB328:CC329"/>
    <mergeCell ref="CD328:CE329"/>
    <mergeCell ref="Z330:AA331"/>
    <mergeCell ref="A326:E327"/>
    <mergeCell ref="F326:AG327"/>
    <mergeCell ref="AH326:AJ327"/>
    <mergeCell ref="AK326:AO327"/>
    <mergeCell ref="BX326:BY327"/>
    <mergeCell ref="BZ326:CA327"/>
    <mergeCell ref="AQ326:BC329"/>
    <mergeCell ref="BD326:BE329"/>
    <mergeCell ref="BF326:BF327"/>
    <mergeCell ref="BG326:BU327"/>
    <mergeCell ref="CD326:CE327"/>
    <mergeCell ref="AF332:AG333"/>
    <mergeCell ref="AH332:AI333"/>
    <mergeCell ref="AN330:AO331"/>
    <mergeCell ref="AB330:AC331"/>
    <mergeCell ref="AD330:AE331"/>
    <mergeCell ref="AF330:AG331"/>
    <mergeCell ref="AJ332:AK333"/>
    <mergeCell ref="AL332:AM333"/>
    <mergeCell ref="AN332:AO333"/>
    <mergeCell ref="A332:B333"/>
    <mergeCell ref="C332:W333"/>
    <mergeCell ref="X332:Y333"/>
    <mergeCell ref="Z332:AA333"/>
    <mergeCell ref="AB332:AC333"/>
    <mergeCell ref="AD332:AE333"/>
    <mergeCell ref="AH334:AI335"/>
    <mergeCell ref="AD338:AE339"/>
    <mergeCell ref="A334:B335"/>
    <mergeCell ref="C334:W335"/>
    <mergeCell ref="X334:Y335"/>
    <mergeCell ref="Z334:AA335"/>
    <mergeCell ref="AB334:AC335"/>
    <mergeCell ref="AD334:AE335"/>
    <mergeCell ref="AF334:AG335"/>
    <mergeCell ref="AN336:AO337"/>
    <mergeCell ref="A336:B337"/>
    <mergeCell ref="C336:W337"/>
    <mergeCell ref="X336:Y337"/>
    <mergeCell ref="Z336:AA337"/>
    <mergeCell ref="AB336:AC337"/>
    <mergeCell ref="A330:C331"/>
    <mergeCell ref="D330:E331"/>
    <mergeCell ref="AJ334:AK335"/>
    <mergeCell ref="AL334:AM335"/>
    <mergeCell ref="AN334:AO335"/>
    <mergeCell ref="BG336:BU337"/>
    <mergeCell ref="BV336:BW337"/>
    <mergeCell ref="FJ336:FK337"/>
    <mergeCell ref="DP336:DQ337"/>
    <mergeCell ref="DR336:DS337"/>
    <mergeCell ref="DT336:DU337"/>
    <mergeCell ref="DW336:EI339"/>
    <mergeCell ref="EJ336:EK339"/>
    <mergeCell ref="AH338:AI339"/>
    <mergeCell ref="AJ338:AK339"/>
    <mergeCell ref="AL338:AM339"/>
    <mergeCell ref="AN338:AO339"/>
    <mergeCell ref="FF338:FG339"/>
    <mergeCell ref="FH338:FI339"/>
    <mergeCell ref="AH336:AI337"/>
    <mergeCell ref="BF336:BF337"/>
    <mergeCell ref="EL336:EL337"/>
    <mergeCell ref="DT338:DU339"/>
    <mergeCell ref="EL338:EL339"/>
    <mergeCell ref="DP338:DQ339"/>
    <mergeCell ref="DR338:DS339"/>
    <mergeCell ref="CV336:CV337"/>
    <mergeCell ref="CW336:DK337"/>
    <mergeCell ref="CV338:CV339"/>
    <mergeCell ref="CW338:DK339"/>
    <mergeCell ref="DL336:DM337"/>
    <mergeCell ref="FF336:FG337"/>
    <mergeCell ref="AQ336:BC339"/>
    <mergeCell ref="BD336:BE339"/>
    <mergeCell ref="AJ336:AK337"/>
    <mergeCell ref="AL336:AM337"/>
    <mergeCell ref="BX338:BY339"/>
    <mergeCell ref="BZ338:CA339"/>
    <mergeCell ref="CB338:CC339"/>
    <mergeCell ref="DV336:DV337"/>
    <mergeCell ref="BF338:BF339"/>
    <mergeCell ref="BG338:BU339"/>
    <mergeCell ref="BV338:BW339"/>
    <mergeCell ref="DN336:DO337"/>
    <mergeCell ref="DL338:DM339"/>
    <mergeCell ref="DN338:DO339"/>
    <mergeCell ref="CF336:CF337"/>
    <mergeCell ref="FB336:FC337"/>
    <mergeCell ref="FD336:FE337"/>
    <mergeCell ref="BX336:BY337"/>
    <mergeCell ref="BZ336:CA337"/>
    <mergeCell ref="A340:B341"/>
    <mergeCell ref="C340:W341"/>
    <mergeCell ref="X340:Y341"/>
    <mergeCell ref="Z340:AA341"/>
    <mergeCell ref="AB340:AC341"/>
    <mergeCell ref="AD340:AE341"/>
    <mergeCell ref="CB336:CC337"/>
    <mergeCell ref="CD336:CE337"/>
    <mergeCell ref="CG336:CS339"/>
    <mergeCell ref="AF340:AG341"/>
    <mergeCell ref="AH340:AI341"/>
    <mergeCell ref="AJ340:AK341"/>
    <mergeCell ref="AL340:AM341"/>
    <mergeCell ref="AN340:AO341"/>
    <mergeCell ref="CD338:CE339"/>
    <mergeCell ref="AF338:AG339"/>
    <mergeCell ref="A342:B343"/>
    <mergeCell ref="C342:W343"/>
    <mergeCell ref="X342:Y343"/>
    <mergeCell ref="Z342:AA343"/>
    <mergeCell ref="AB342:AC343"/>
    <mergeCell ref="AD342:AE343"/>
    <mergeCell ref="AH342:AI343"/>
    <mergeCell ref="AJ342:AK343"/>
    <mergeCell ref="AL342:AM343"/>
    <mergeCell ref="AN342:AO343"/>
    <mergeCell ref="A338:B339"/>
    <mergeCell ref="C338:W339"/>
    <mergeCell ref="AD336:AE337"/>
    <mergeCell ref="AF336:AG337"/>
    <mergeCell ref="Z338:AA339"/>
    <mergeCell ref="AB338:AC339"/>
    <mergeCell ref="AF344:AG345"/>
    <mergeCell ref="AH344:AI345"/>
    <mergeCell ref="AJ344:AK345"/>
    <mergeCell ref="AL344:AM345"/>
    <mergeCell ref="AN344:AO345"/>
    <mergeCell ref="A344:B345"/>
    <mergeCell ref="C344:W345"/>
    <mergeCell ref="X344:Y345"/>
    <mergeCell ref="Z344:AA345"/>
    <mergeCell ref="AB344:AC345"/>
    <mergeCell ref="AD344:AE345"/>
    <mergeCell ref="X338:Y339"/>
    <mergeCell ref="BG346:BU347"/>
    <mergeCell ref="BV346:BW347"/>
    <mergeCell ref="BX346:BY347"/>
    <mergeCell ref="BZ346:CA347"/>
    <mergeCell ref="CB346:CC347"/>
    <mergeCell ref="AQ346:BC349"/>
    <mergeCell ref="BD346:BE349"/>
    <mergeCell ref="BX348:BY349"/>
    <mergeCell ref="AF342:AG343"/>
    <mergeCell ref="A347:B350"/>
    <mergeCell ref="AH349:AI350"/>
    <mergeCell ref="O347:P350"/>
    <mergeCell ref="Q347:Q348"/>
    <mergeCell ref="R347:S348"/>
    <mergeCell ref="T347:U348"/>
    <mergeCell ref="V347:W348"/>
    <mergeCell ref="BG348:BU349"/>
    <mergeCell ref="BV348:BW349"/>
    <mergeCell ref="AJ349:AK350"/>
    <mergeCell ref="AL349:AM350"/>
    <mergeCell ref="C349:C350"/>
    <mergeCell ref="D349:E350"/>
    <mergeCell ref="F349:G350"/>
    <mergeCell ref="H349:I350"/>
    <mergeCell ref="J349:K350"/>
    <mergeCell ref="R349:S350"/>
    <mergeCell ref="L347:M348"/>
    <mergeCell ref="EL346:EL347"/>
    <mergeCell ref="EM346:FA347"/>
    <mergeCell ref="EL348:EL349"/>
    <mergeCell ref="EM348:FA349"/>
    <mergeCell ref="FB346:FC347"/>
    <mergeCell ref="FB348:FC349"/>
    <mergeCell ref="DN346:DO347"/>
    <mergeCell ref="DP346:DQ347"/>
    <mergeCell ref="DR346:DS347"/>
    <mergeCell ref="X347:Y348"/>
    <mergeCell ref="T349:U350"/>
    <mergeCell ref="V349:W350"/>
    <mergeCell ref="X349:Y350"/>
    <mergeCell ref="C347:C348"/>
    <mergeCell ref="D347:E348"/>
    <mergeCell ref="F347:G348"/>
    <mergeCell ref="H347:I348"/>
    <mergeCell ref="J347:K348"/>
    <mergeCell ref="AF349:AG350"/>
    <mergeCell ref="AH347:AI348"/>
    <mergeCell ref="Z349:AA350"/>
    <mergeCell ref="AE349:AE350"/>
    <mergeCell ref="AN349:AO350"/>
    <mergeCell ref="BF346:BF347"/>
    <mergeCell ref="L349:M350"/>
    <mergeCell ref="A351:B354"/>
    <mergeCell ref="C351:C352"/>
    <mergeCell ref="D351:E352"/>
    <mergeCell ref="F351:G352"/>
    <mergeCell ref="H351:I352"/>
    <mergeCell ref="J351:K352"/>
    <mergeCell ref="L351:M352"/>
    <mergeCell ref="O351:P354"/>
    <mergeCell ref="Q351:Q352"/>
    <mergeCell ref="R351:S352"/>
    <mergeCell ref="T351:U352"/>
    <mergeCell ref="V351:W352"/>
    <mergeCell ref="R353:S354"/>
    <mergeCell ref="T353:U354"/>
    <mergeCell ref="V353:W354"/>
    <mergeCell ref="X351:Y352"/>
    <mergeCell ref="Z351:AA352"/>
    <mergeCell ref="Q353:Q354"/>
    <mergeCell ref="AH353:AI354"/>
    <mergeCell ref="AJ353:AK354"/>
    <mergeCell ref="AL353:AM354"/>
    <mergeCell ref="AN353:AO354"/>
    <mergeCell ref="AJ355:AK356"/>
    <mergeCell ref="AL355:AM356"/>
    <mergeCell ref="AH357:AI358"/>
    <mergeCell ref="AJ357:AK358"/>
    <mergeCell ref="V357:W358"/>
    <mergeCell ref="Q349:Q350"/>
    <mergeCell ref="AJ347:AK348"/>
    <mergeCell ref="AL347:AM348"/>
    <mergeCell ref="AN347:AO348"/>
    <mergeCell ref="BF348:BF349"/>
    <mergeCell ref="Z347:AA348"/>
    <mergeCell ref="AC347:AD350"/>
    <mergeCell ref="AE347:AE348"/>
    <mergeCell ref="AF347:AG348"/>
    <mergeCell ref="AC351:AD354"/>
    <mergeCell ref="AE351:AE352"/>
    <mergeCell ref="AF351:AG352"/>
    <mergeCell ref="AJ351:AK352"/>
    <mergeCell ref="AL351:AM352"/>
    <mergeCell ref="AN351:AO352"/>
    <mergeCell ref="A355:B358"/>
    <mergeCell ref="C355:C356"/>
    <mergeCell ref="D355:E356"/>
    <mergeCell ref="F355:G356"/>
    <mergeCell ref="H355:I356"/>
    <mergeCell ref="J355:K356"/>
    <mergeCell ref="AE357:AE358"/>
    <mergeCell ref="AF357:AG358"/>
    <mergeCell ref="L355:M356"/>
    <mergeCell ref="O355:P358"/>
    <mergeCell ref="Q355:Q356"/>
    <mergeCell ref="R355:S356"/>
    <mergeCell ref="T355:U356"/>
    <mergeCell ref="V355:W356"/>
    <mergeCell ref="R357:S358"/>
    <mergeCell ref="T357:U358"/>
    <mergeCell ref="AH351:AI352"/>
    <mergeCell ref="X353:Y354"/>
    <mergeCell ref="Z353:AA354"/>
    <mergeCell ref="AE353:AE354"/>
    <mergeCell ref="AF353:AG354"/>
    <mergeCell ref="F357:G358"/>
    <mergeCell ref="H357:I358"/>
    <mergeCell ref="J357:K358"/>
    <mergeCell ref="L357:M358"/>
    <mergeCell ref="Q357:Q358"/>
    <mergeCell ref="C353:C354"/>
    <mergeCell ref="D353:E354"/>
    <mergeCell ref="F353:G354"/>
    <mergeCell ref="H353:I354"/>
    <mergeCell ref="J353:K354"/>
    <mergeCell ref="L353:M354"/>
    <mergeCell ref="DT360:DU360"/>
    <mergeCell ref="FB360:FC360"/>
    <mergeCell ref="FD360:FE360"/>
    <mergeCell ref="AQ356:BC359"/>
    <mergeCell ref="BD356:BE359"/>
    <mergeCell ref="X355:Y356"/>
    <mergeCell ref="Z355:AA356"/>
    <mergeCell ref="AC355:AD358"/>
    <mergeCell ref="AE355:AE356"/>
    <mergeCell ref="AF355:AG356"/>
    <mergeCell ref="AH355:AI356"/>
    <mergeCell ref="X357:Y358"/>
    <mergeCell ref="Z357:AA358"/>
    <mergeCell ref="DR358:DS359"/>
    <mergeCell ref="DT358:DU359"/>
    <mergeCell ref="DL358:DM359"/>
    <mergeCell ref="CD356:CE357"/>
    <mergeCell ref="CG356:CS359"/>
    <mergeCell ref="BZ358:CA359"/>
    <mergeCell ref="CB358:CC359"/>
    <mergeCell ref="CD358:CE359"/>
    <mergeCell ref="CT356:CU359"/>
    <mergeCell ref="X359:Y360"/>
    <mergeCell ref="BV360:BW360"/>
    <mergeCell ref="BX360:BY360"/>
    <mergeCell ref="BZ360:CA360"/>
    <mergeCell ref="BF356:BF357"/>
    <mergeCell ref="BG356:BU357"/>
    <mergeCell ref="CW358:DK359"/>
    <mergeCell ref="CB360:CC360"/>
    <mergeCell ref="CD360:CE360"/>
    <mergeCell ref="DL360:DM360"/>
    <mergeCell ref="FF356:FG357"/>
    <mergeCell ref="FH356:FI357"/>
    <mergeCell ref="FJ356:FK357"/>
    <mergeCell ref="C357:C358"/>
    <mergeCell ref="D357:E358"/>
    <mergeCell ref="EL356:EL357"/>
    <mergeCell ref="EM356:FA357"/>
    <mergeCell ref="EL358:EL359"/>
    <mergeCell ref="EM358:FA359"/>
    <mergeCell ref="BF358:BF359"/>
    <mergeCell ref="BG358:BU359"/>
    <mergeCell ref="BV358:BW359"/>
    <mergeCell ref="BX358:BY359"/>
    <mergeCell ref="DN358:DO359"/>
    <mergeCell ref="DN356:DO357"/>
    <mergeCell ref="CV356:CV357"/>
    <mergeCell ref="CW356:DK357"/>
    <mergeCell ref="DL356:DM357"/>
    <mergeCell ref="CV358:CV359"/>
    <mergeCell ref="FB356:FC357"/>
    <mergeCell ref="FD356:FE357"/>
    <mergeCell ref="FB358:FC359"/>
    <mergeCell ref="FD358:FE359"/>
    <mergeCell ref="DP356:DQ357"/>
    <mergeCell ref="DR356:DS357"/>
    <mergeCell ref="AN355:AO356"/>
    <mergeCell ref="AN357:AO358"/>
    <mergeCell ref="V361:W362"/>
    <mergeCell ref="FJ358:FK359"/>
    <mergeCell ref="A359:B362"/>
    <mergeCell ref="C359:C360"/>
    <mergeCell ref="D359:E360"/>
    <mergeCell ref="F359:G360"/>
    <mergeCell ref="H359:I360"/>
    <mergeCell ref="J359:K360"/>
    <mergeCell ref="L359:M360"/>
    <mergeCell ref="AL357:AM358"/>
    <mergeCell ref="O359:P362"/>
    <mergeCell ref="Q359:Q360"/>
    <mergeCell ref="R359:S360"/>
    <mergeCell ref="Q361:Q362"/>
    <mergeCell ref="R361:S362"/>
    <mergeCell ref="T361:U362"/>
    <mergeCell ref="Z359:AA360"/>
    <mergeCell ref="AC359:AD362"/>
    <mergeCell ref="AE359:AE360"/>
    <mergeCell ref="AF359:AG360"/>
    <mergeCell ref="DN360:DO360"/>
    <mergeCell ref="DP360:DQ360"/>
    <mergeCell ref="DR360:DS360"/>
    <mergeCell ref="T359:U360"/>
    <mergeCell ref="V359:W360"/>
    <mergeCell ref="AN359:AO360"/>
    <mergeCell ref="C361:C362"/>
    <mergeCell ref="D361:E362"/>
    <mergeCell ref="F361:G362"/>
    <mergeCell ref="H361:I362"/>
    <mergeCell ref="J361:K362"/>
    <mergeCell ref="L361:M362"/>
    <mergeCell ref="AE361:AE362"/>
    <mergeCell ref="AF361:AG362"/>
    <mergeCell ref="AH359:AI360"/>
    <mergeCell ref="AJ359:AK360"/>
    <mergeCell ref="AL359:AM360"/>
    <mergeCell ref="AJ363:AK364"/>
    <mergeCell ref="AL363:AM364"/>
    <mergeCell ref="AN363:AO364"/>
    <mergeCell ref="AH363:AI364"/>
    <mergeCell ref="CG366:CS369"/>
    <mergeCell ref="CD368:CE369"/>
    <mergeCell ref="CT366:CU369"/>
    <mergeCell ref="X361:Y362"/>
    <mergeCell ref="Z361:AA362"/>
    <mergeCell ref="AH361:AI362"/>
    <mergeCell ref="AJ361:AK362"/>
    <mergeCell ref="AL361:AM362"/>
    <mergeCell ref="AN361:AO362"/>
    <mergeCell ref="Z363:AA364"/>
    <mergeCell ref="AC363:AD366"/>
    <mergeCell ref="BF366:BF367"/>
    <mergeCell ref="BG366:BU367"/>
    <mergeCell ref="BF368:BF369"/>
    <mergeCell ref="BV368:BW369"/>
    <mergeCell ref="BX368:BY369"/>
    <mergeCell ref="BZ368:CA369"/>
    <mergeCell ref="AE363:AE364"/>
    <mergeCell ref="AF363:AG364"/>
    <mergeCell ref="X365:Y366"/>
    <mergeCell ref="Z365:AA366"/>
    <mergeCell ref="AE365:AE366"/>
    <mergeCell ref="AF365:AG366"/>
    <mergeCell ref="A363:B366"/>
    <mergeCell ref="C363:C364"/>
    <mergeCell ref="D363:E364"/>
    <mergeCell ref="F363:G364"/>
    <mergeCell ref="H363:I364"/>
    <mergeCell ref="J363:K364"/>
    <mergeCell ref="L363:M364"/>
    <mergeCell ref="O363:P366"/>
    <mergeCell ref="Q363:Q364"/>
    <mergeCell ref="R363:S364"/>
    <mergeCell ref="T363:U364"/>
    <mergeCell ref="V363:W364"/>
    <mergeCell ref="R365:S366"/>
    <mergeCell ref="T365:U366"/>
    <mergeCell ref="V365:W366"/>
    <mergeCell ref="Q365:Q366"/>
    <mergeCell ref="X363:Y364"/>
    <mergeCell ref="C365:C366"/>
    <mergeCell ref="L367:M368"/>
    <mergeCell ref="EL366:EL367"/>
    <mergeCell ref="FD366:FE367"/>
    <mergeCell ref="DN366:DO367"/>
    <mergeCell ref="DP366:DQ367"/>
    <mergeCell ref="DR366:DS367"/>
    <mergeCell ref="DT366:DU367"/>
    <mergeCell ref="DW366:EI369"/>
    <mergeCell ref="EJ366:EK369"/>
    <mergeCell ref="DP368:DQ369"/>
    <mergeCell ref="D365:E366"/>
    <mergeCell ref="F365:G366"/>
    <mergeCell ref="H365:I366"/>
    <mergeCell ref="J365:K366"/>
    <mergeCell ref="L365:M366"/>
    <mergeCell ref="BG368:BU369"/>
    <mergeCell ref="AQ366:BC369"/>
    <mergeCell ref="BD366:BE369"/>
    <mergeCell ref="AH367:AI368"/>
    <mergeCell ref="AJ367:AK368"/>
    <mergeCell ref="D367:E368"/>
    <mergeCell ref="F367:G368"/>
    <mergeCell ref="H367:I368"/>
    <mergeCell ref="J367:K368"/>
    <mergeCell ref="AH365:AI366"/>
    <mergeCell ref="AJ365:AK366"/>
    <mergeCell ref="AL365:AM366"/>
    <mergeCell ref="BV366:BW367"/>
    <mergeCell ref="BX366:BY367"/>
    <mergeCell ref="AN365:AO366"/>
    <mergeCell ref="FB368:FC369"/>
    <mergeCell ref="FD368:FE369"/>
    <mergeCell ref="DT368:DU369"/>
    <mergeCell ref="DV366:DV367"/>
    <mergeCell ref="V369:W370"/>
    <mergeCell ref="X369:Y370"/>
    <mergeCell ref="AE369:AE370"/>
    <mergeCell ref="AL367:AM368"/>
    <mergeCell ref="BZ366:CA367"/>
    <mergeCell ref="CB366:CC367"/>
    <mergeCell ref="CD366:CE367"/>
    <mergeCell ref="CV366:CV367"/>
    <mergeCell ref="CW366:DK367"/>
    <mergeCell ref="DL366:DM367"/>
    <mergeCell ref="CV368:CV369"/>
    <mergeCell ref="CW368:DK369"/>
    <mergeCell ref="EM366:FA367"/>
    <mergeCell ref="EL368:EL369"/>
    <mergeCell ref="EM368:FA369"/>
    <mergeCell ref="DR368:DS369"/>
    <mergeCell ref="O367:P370"/>
    <mergeCell ref="Q367:Q368"/>
    <mergeCell ref="R367:S368"/>
    <mergeCell ref="T367:U368"/>
    <mergeCell ref="V367:W368"/>
    <mergeCell ref="AH369:AI370"/>
    <mergeCell ref="Q369:Q370"/>
    <mergeCell ref="X367:Y368"/>
    <mergeCell ref="R369:S370"/>
    <mergeCell ref="T369:U370"/>
    <mergeCell ref="DN368:DO369"/>
    <mergeCell ref="Z367:AA368"/>
    <mergeCell ref="AC367:AD370"/>
    <mergeCell ref="AE367:AE368"/>
    <mergeCell ref="AF367:AG368"/>
    <mergeCell ref="AF369:AG370"/>
    <mergeCell ref="Z369:AA370"/>
    <mergeCell ref="AN367:AO368"/>
    <mergeCell ref="AJ369:AK370"/>
    <mergeCell ref="AL369:AM370"/>
    <mergeCell ref="BV370:BW370"/>
    <mergeCell ref="BX370:BY370"/>
    <mergeCell ref="BZ370:CA370"/>
    <mergeCell ref="CB370:CC370"/>
    <mergeCell ref="CD370:CE370"/>
    <mergeCell ref="DL368:DM369"/>
    <mergeCell ref="CF366:CF367"/>
    <mergeCell ref="C369:C370"/>
    <mergeCell ref="D369:E370"/>
    <mergeCell ref="F369:G370"/>
    <mergeCell ref="H369:I370"/>
    <mergeCell ref="J369:K370"/>
    <mergeCell ref="L369:M370"/>
    <mergeCell ref="CB368:CC369"/>
    <mergeCell ref="AN369:AO370"/>
    <mergeCell ref="A371:B374"/>
    <mergeCell ref="C371:C372"/>
    <mergeCell ref="D371:E372"/>
    <mergeCell ref="F371:G372"/>
    <mergeCell ref="H371:I372"/>
    <mergeCell ref="J371:K372"/>
    <mergeCell ref="L371:M372"/>
    <mergeCell ref="O371:P374"/>
    <mergeCell ref="Q371:Q372"/>
    <mergeCell ref="L373:M374"/>
    <mergeCell ref="AJ371:AK372"/>
    <mergeCell ref="AL371:AM372"/>
    <mergeCell ref="R371:S372"/>
    <mergeCell ref="T371:U372"/>
    <mergeCell ref="V371:W372"/>
    <mergeCell ref="V373:W374"/>
    <mergeCell ref="AE371:AE372"/>
    <mergeCell ref="AF371:AG372"/>
    <mergeCell ref="Z373:AA374"/>
    <mergeCell ref="AH371:AI372"/>
    <mergeCell ref="X373:Y374"/>
    <mergeCell ref="AH373:AI374"/>
    <mergeCell ref="A367:B370"/>
    <mergeCell ref="C367:C368"/>
    <mergeCell ref="AJ373:AK374"/>
    <mergeCell ref="AL373:AM374"/>
    <mergeCell ref="Q373:Q374"/>
    <mergeCell ref="R373:S374"/>
    <mergeCell ref="T373:U374"/>
    <mergeCell ref="AE373:AE374"/>
    <mergeCell ref="AF373:AG374"/>
    <mergeCell ref="C373:C374"/>
    <mergeCell ref="D373:E374"/>
    <mergeCell ref="F373:G374"/>
    <mergeCell ref="H373:I374"/>
    <mergeCell ref="J373:K374"/>
    <mergeCell ref="AN371:AO372"/>
    <mergeCell ref="AN373:AO374"/>
    <mergeCell ref="X371:Y372"/>
    <mergeCell ref="Z371:AA372"/>
    <mergeCell ref="AC371:AD374"/>
    <mergeCell ref="CT376:CU379"/>
    <mergeCell ref="CV376:CV377"/>
    <mergeCell ref="CV378:CV379"/>
    <mergeCell ref="DV378:DV379"/>
    <mergeCell ref="CW376:DK377"/>
    <mergeCell ref="DL376:DM377"/>
    <mergeCell ref="DN376:DO377"/>
    <mergeCell ref="CW378:DK379"/>
    <mergeCell ref="DP376:DQ377"/>
    <mergeCell ref="AQ376:BC379"/>
    <mergeCell ref="BD376:BE379"/>
    <mergeCell ref="BF376:BF377"/>
    <mergeCell ref="BG376:BU377"/>
    <mergeCell ref="BX378:BY379"/>
    <mergeCell ref="BZ378:CA379"/>
    <mergeCell ref="BF378:BF379"/>
    <mergeCell ref="BG378:BU379"/>
    <mergeCell ref="BV376:BW377"/>
    <mergeCell ref="BX376:BY377"/>
    <mergeCell ref="BZ376:CA377"/>
    <mergeCell ref="CB376:CC377"/>
    <mergeCell ref="CD376:CE377"/>
    <mergeCell ref="CG376:CS379"/>
    <mergeCell ref="CB378:CC379"/>
    <mergeCell ref="CD378:CE379"/>
    <mergeCell ref="CF378:CF379"/>
    <mergeCell ref="BV378:BW379"/>
    <mergeCell ref="DR378:DS379"/>
    <mergeCell ref="AQ386:BC389"/>
    <mergeCell ref="BD386:BE389"/>
    <mergeCell ref="BF386:BF387"/>
    <mergeCell ref="BV388:BW389"/>
    <mergeCell ref="BX388:BY389"/>
    <mergeCell ref="BZ388:CA389"/>
    <mergeCell ref="BG386:BU387"/>
    <mergeCell ref="BF388:BF389"/>
    <mergeCell ref="BG388:BU389"/>
    <mergeCell ref="CV386:CV387"/>
    <mergeCell ref="DL386:DM387"/>
    <mergeCell ref="DT386:DU387"/>
    <mergeCell ref="DW386:EI389"/>
    <mergeCell ref="DN386:DO387"/>
    <mergeCell ref="DP386:DQ387"/>
    <mergeCell ref="DR386:DS387"/>
    <mergeCell ref="CG386:CS389"/>
    <mergeCell ref="CT386:CU389"/>
    <mergeCell ref="CB386:CC387"/>
    <mergeCell ref="CD386:CE387"/>
    <mergeCell ref="CD388:CE389"/>
    <mergeCell ref="CB388:CC389"/>
    <mergeCell ref="BV386:BW387"/>
    <mergeCell ref="BX386:BY387"/>
    <mergeCell ref="BZ386:CA387"/>
    <mergeCell ref="CV388:CV389"/>
    <mergeCell ref="CW388:DK389"/>
    <mergeCell ref="DL388:DM389"/>
    <mergeCell ref="DN388:DO389"/>
    <mergeCell ref="DP388:DQ389"/>
    <mergeCell ref="DR388:DS389"/>
    <mergeCell ref="DT388:DU389"/>
    <mergeCell ref="A391:E392"/>
    <mergeCell ref="F391:AG392"/>
    <mergeCell ref="AH391:AJ392"/>
    <mergeCell ref="AK391:AO392"/>
    <mergeCell ref="BX391:BY392"/>
    <mergeCell ref="BZ391:CA392"/>
    <mergeCell ref="CG391:CS394"/>
    <mergeCell ref="CT391:CU394"/>
    <mergeCell ref="CV393:CV394"/>
    <mergeCell ref="F393:AG394"/>
    <mergeCell ref="AH393:AJ394"/>
    <mergeCell ref="AK393:AO394"/>
    <mergeCell ref="BF393:BF394"/>
    <mergeCell ref="CV391:CV392"/>
    <mergeCell ref="BZ393:CA394"/>
    <mergeCell ref="CB393:CC394"/>
    <mergeCell ref="CD393:CE394"/>
    <mergeCell ref="CD391:CE392"/>
    <mergeCell ref="DP391:DQ392"/>
    <mergeCell ref="DN393:DO394"/>
    <mergeCell ref="DP393:DQ394"/>
    <mergeCell ref="CW393:DK394"/>
    <mergeCell ref="FB391:FC392"/>
    <mergeCell ref="FJ393:FK394"/>
    <mergeCell ref="FD391:FE392"/>
    <mergeCell ref="FF391:FG392"/>
    <mergeCell ref="FH391:FI392"/>
    <mergeCell ref="DR391:DS392"/>
    <mergeCell ref="DT391:DU392"/>
    <mergeCell ref="DW391:EI394"/>
    <mergeCell ref="EJ391:EK394"/>
    <mergeCell ref="DR393:DS394"/>
    <mergeCell ref="EL391:EL392"/>
    <mergeCell ref="EM391:FA392"/>
    <mergeCell ref="DT393:DU394"/>
    <mergeCell ref="EL393:EL394"/>
    <mergeCell ref="EM393:FA394"/>
    <mergeCell ref="A395:C396"/>
    <mergeCell ref="D395:E396"/>
    <mergeCell ref="F395:H396"/>
    <mergeCell ref="X395:Y396"/>
    <mergeCell ref="BX393:BY394"/>
    <mergeCell ref="AH395:AI396"/>
    <mergeCell ref="AJ395:AK396"/>
    <mergeCell ref="AL395:AM396"/>
    <mergeCell ref="BV395:BW395"/>
    <mergeCell ref="BX395:BY395"/>
    <mergeCell ref="AD397:AE398"/>
    <mergeCell ref="Z395:AA396"/>
    <mergeCell ref="AF397:AG398"/>
    <mergeCell ref="AH397:AI398"/>
    <mergeCell ref="AN395:AO396"/>
    <mergeCell ref="AB395:AC396"/>
    <mergeCell ref="AD395:AE396"/>
    <mergeCell ref="AF395:AG396"/>
    <mergeCell ref="A397:B398"/>
    <mergeCell ref="C397:W398"/>
    <mergeCell ref="X397:Y398"/>
    <mergeCell ref="Z397:AA398"/>
    <mergeCell ref="AB397:AC398"/>
    <mergeCell ref="AJ397:AK398"/>
    <mergeCell ref="AL397:AM398"/>
    <mergeCell ref="AN397:AO398"/>
    <mergeCell ref="BG393:BU394"/>
    <mergeCell ref="BV393:BW394"/>
    <mergeCell ref="AQ391:BC394"/>
    <mergeCell ref="BD391:BE394"/>
    <mergeCell ref="BF391:BF392"/>
    <mergeCell ref="BG391:BU392"/>
    <mergeCell ref="AJ399:AK400"/>
    <mergeCell ref="AL399:AM400"/>
    <mergeCell ref="AN399:AO400"/>
    <mergeCell ref="A399:B400"/>
    <mergeCell ref="C399:W400"/>
    <mergeCell ref="X399:Y400"/>
    <mergeCell ref="Z399:AA400"/>
    <mergeCell ref="AB399:AC400"/>
    <mergeCell ref="AD399:AE400"/>
    <mergeCell ref="AH401:AI402"/>
    <mergeCell ref="BD401:BE404"/>
    <mergeCell ref="AJ401:AK402"/>
    <mergeCell ref="AL401:AM402"/>
    <mergeCell ref="CT401:CU404"/>
    <mergeCell ref="CF401:CF402"/>
    <mergeCell ref="BF401:BF402"/>
    <mergeCell ref="BG401:BU402"/>
    <mergeCell ref="BV401:BW402"/>
    <mergeCell ref="BF403:BF404"/>
    <mergeCell ref="A403:B404"/>
    <mergeCell ref="C403:W404"/>
    <mergeCell ref="X403:Y404"/>
    <mergeCell ref="Z403:AA404"/>
    <mergeCell ref="AB403:AC404"/>
    <mergeCell ref="BG403:BU404"/>
    <mergeCell ref="AF399:AG400"/>
    <mergeCell ref="AH399:AI400"/>
    <mergeCell ref="AD403:AE404"/>
    <mergeCell ref="A401:B402"/>
    <mergeCell ref="C401:W402"/>
    <mergeCell ref="AH403:AI404"/>
    <mergeCell ref="AJ403:AK404"/>
    <mergeCell ref="AL403:AM404"/>
    <mergeCell ref="AN403:AO404"/>
    <mergeCell ref="Z401:AA402"/>
    <mergeCell ref="AB401:AC402"/>
    <mergeCell ref="AD401:AE402"/>
    <mergeCell ref="AF401:AG402"/>
    <mergeCell ref="CB401:CC402"/>
    <mergeCell ref="CD401:CE402"/>
    <mergeCell ref="CG401:CS404"/>
    <mergeCell ref="AQ401:BC404"/>
    <mergeCell ref="AN401:AO402"/>
    <mergeCell ref="DW401:EI404"/>
    <mergeCell ref="EJ401:EK404"/>
    <mergeCell ref="EL401:EL402"/>
    <mergeCell ref="EM401:FA402"/>
    <mergeCell ref="EM403:FA404"/>
    <mergeCell ref="BV403:BW404"/>
    <mergeCell ref="X401:Y402"/>
    <mergeCell ref="CW401:DK402"/>
    <mergeCell ref="CV403:CV404"/>
    <mergeCell ref="CW403:DK404"/>
    <mergeCell ref="DL401:DM402"/>
    <mergeCell ref="A405:B406"/>
    <mergeCell ref="C405:W406"/>
    <mergeCell ref="X405:Y406"/>
    <mergeCell ref="Z405:AA406"/>
    <mergeCell ref="AB405:AC406"/>
    <mergeCell ref="AD405:AE406"/>
    <mergeCell ref="AD407:AE408"/>
    <mergeCell ref="AF405:AG406"/>
    <mergeCell ref="AH405:AI406"/>
    <mergeCell ref="AJ405:AK406"/>
    <mergeCell ref="AL405:AM406"/>
    <mergeCell ref="AN405:AO406"/>
    <mergeCell ref="A407:B408"/>
    <mergeCell ref="C407:W408"/>
    <mergeCell ref="X407:Y408"/>
    <mergeCell ref="Z407:AA408"/>
    <mergeCell ref="AB407:AC408"/>
    <mergeCell ref="AF407:AG408"/>
    <mergeCell ref="AH407:AI408"/>
    <mergeCell ref="AJ407:AK408"/>
    <mergeCell ref="AL407:AM408"/>
    <mergeCell ref="AN407:AO408"/>
    <mergeCell ref="BX403:BY404"/>
    <mergeCell ref="BZ403:CA404"/>
    <mergeCell ref="CB403:CC404"/>
    <mergeCell ref="CD403:CE404"/>
    <mergeCell ref="AF403:AG404"/>
    <mergeCell ref="AD409:AE410"/>
    <mergeCell ref="A409:B410"/>
    <mergeCell ref="C409:W410"/>
    <mergeCell ref="X409:Y410"/>
    <mergeCell ref="Z409:AA410"/>
    <mergeCell ref="AB409:AC410"/>
    <mergeCell ref="AF409:AG410"/>
    <mergeCell ref="AH409:AI410"/>
    <mergeCell ref="AJ409:AK410"/>
    <mergeCell ref="AL409:AM410"/>
    <mergeCell ref="AN409:AO410"/>
    <mergeCell ref="BD411:BE414"/>
    <mergeCell ref="A412:B415"/>
    <mergeCell ref="C412:C413"/>
    <mergeCell ref="D412:E413"/>
    <mergeCell ref="F412:G413"/>
    <mergeCell ref="H412:I413"/>
    <mergeCell ref="J412:K413"/>
    <mergeCell ref="L412:M413"/>
    <mergeCell ref="CV413:CV414"/>
    <mergeCell ref="CW413:DK414"/>
    <mergeCell ref="DL413:DM414"/>
    <mergeCell ref="CD411:CE412"/>
    <mergeCell ref="BF411:BF412"/>
    <mergeCell ref="Z412:AA413"/>
    <mergeCell ref="AC412:AD415"/>
    <mergeCell ref="AE412:AE413"/>
    <mergeCell ref="AF412:AG413"/>
    <mergeCell ref="AF414:AG415"/>
    <mergeCell ref="BF413:BF414"/>
    <mergeCell ref="Z414:AA415"/>
    <mergeCell ref="AE414:AE415"/>
    <mergeCell ref="AH414:AI415"/>
    <mergeCell ref="AQ411:BC414"/>
    <mergeCell ref="R412:S413"/>
    <mergeCell ref="T412:U413"/>
    <mergeCell ref="BX413:BY414"/>
    <mergeCell ref="X412:Y413"/>
    <mergeCell ref="CG411:CS414"/>
    <mergeCell ref="BZ413:CA414"/>
    <mergeCell ref="CB413:CC414"/>
    <mergeCell ref="CD413:CE414"/>
    <mergeCell ref="CT411:CU414"/>
    <mergeCell ref="CF413:CF414"/>
    <mergeCell ref="BG411:BU412"/>
    <mergeCell ref="BV411:BW412"/>
    <mergeCell ref="BX411:BY412"/>
    <mergeCell ref="BZ411:CA412"/>
    <mergeCell ref="CB411:CC412"/>
    <mergeCell ref="A416:B419"/>
    <mergeCell ref="C416:C417"/>
    <mergeCell ref="D416:E417"/>
    <mergeCell ref="F416:G417"/>
    <mergeCell ref="H416:I417"/>
    <mergeCell ref="J416:K417"/>
    <mergeCell ref="CV411:CV412"/>
    <mergeCell ref="CW411:DK412"/>
    <mergeCell ref="DL411:DM412"/>
    <mergeCell ref="EL411:EL412"/>
    <mergeCell ref="EM411:FA412"/>
    <mergeCell ref="EL413:EL414"/>
    <mergeCell ref="EM413:FA414"/>
    <mergeCell ref="FB411:FC412"/>
    <mergeCell ref="FD411:FE412"/>
    <mergeCell ref="FD413:FE414"/>
    <mergeCell ref="FB413:FC414"/>
    <mergeCell ref="BG413:BU414"/>
    <mergeCell ref="BV413:BW414"/>
    <mergeCell ref="AJ414:AK415"/>
    <mergeCell ref="AL414:AM415"/>
    <mergeCell ref="AN414:AO415"/>
    <mergeCell ref="R414:S415"/>
    <mergeCell ref="T414:U415"/>
    <mergeCell ref="V414:W415"/>
    <mergeCell ref="X414:Y415"/>
    <mergeCell ref="AH412:AI413"/>
    <mergeCell ref="L414:M415"/>
    <mergeCell ref="Q414:Q415"/>
    <mergeCell ref="AJ412:AK413"/>
    <mergeCell ref="AL412:AM413"/>
    <mergeCell ref="AN412:AO413"/>
    <mergeCell ref="L416:M417"/>
    <mergeCell ref="O416:P419"/>
    <mergeCell ref="FF413:FG414"/>
    <mergeCell ref="FH413:FI414"/>
    <mergeCell ref="FJ413:FK414"/>
    <mergeCell ref="C414:C415"/>
    <mergeCell ref="D414:E415"/>
    <mergeCell ref="F414:G415"/>
    <mergeCell ref="H414:I415"/>
    <mergeCell ref="J414:K415"/>
    <mergeCell ref="X416:Y417"/>
    <mergeCell ref="Z416:AA417"/>
    <mergeCell ref="AC416:AD419"/>
    <mergeCell ref="AE416:AE417"/>
    <mergeCell ref="AF416:AG417"/>
    <mergeCell ref="AH416:AI417"/>
    <mergeCell ref="X418:Y419"/>
    <mergeCell ref="Z418:AA419"/>
    <mergeCell ref="AE418:AE419"/>
    <mergeCell ref="AF418:AG419"/>
    <mergeCell ref="AJ416:AK417"/>
    <mergeCell ref="AL416:AM417"/>
    <mergeCell ref="AN416:AO417"/>
    <mergeCell ref="C418:C419"/>
    <mergeCell ref="D418:E419"/>
    <mergeCell ref="F418:G419"/>
    <mergeCell ref="H418:I419"/>
    <mergeCell ref="J418:K419"/>
    <mergeCell ref="L418:M419"/>
    <mergeCell ref="Q418:Q419"/>
    <mergeCell ref="O412:P415"/>
    <mergeCell ref="Q412:Q413"/>
    <mergeCell ref="H420:I421"/>
    <mergeCell ref="J420:K421"/>
    <mergeCell ref="AH420:AI421"/>
    <mergeCell ref="X422:Y423"/>
    <mergeCell ref="Z422:AA423"/>
    <mergeCell ref="AE422:AE423"/>
    <mergeCell ref="AF422:AG423"/>
    <mergeCell ref="L420:M421"/>
    <mergeCell ref="O420:P423"/>
    <mergeCell ref="Q420:Q421"/>
    <mergeCell ref="R420:S421"/>
    <mergeCell ref="T420:U421"/>
    <mergeCell ref="C422:C423"/>
    <mergeCell ref="D422:E423"/>
    <mergeCell ref="F422:G423"/>
    <mergeCell ref="H422:I423"/>
    <mergeCell ref="J422:K423"/>
    <mergeCell ref="L422:M423"/>
    <mergeCell ref="Q422:Q423"/>
    <mergeCell ref="AE420:AE421"/>
    <mergeCell ref="V420:W421"/>
    <mergeCell ref="AH418:AI419"/>
    <mergeCell ref="AJ418:AK419"/>
    <mergeCell ref="AL418:AM419"/>
    <mergeCell ref="AN418:AO419"/>
    <mergeCell ref="AJ420:AK421"/>
    <mergeCell ref="AL420:AM421"/>
    <mergeCell ref="AH422:AI423"/>
    <mergeCell ref="AJ422:AK423"/>
    <mergeCell ref="DN423:DO424"/>
    <mergeCell ref="DN421:DO422"/>
    <mergeCell ref="CV421:CV422"/>
    <mergeCell ref="CW421:DK422"/>
    <mergeCell ref="DL421:DM422"/>
    <mergeCell ref="CV423:CV424"/>
    <mergeCell ref="CW423:DK424"/>
    <mergeCell ref="R422:S423"/>
    <mergeCell ref="T422:U423"/>
    <mergeCell ref="V422:W423"/>
    <mergeCell ref="AL422:AM423"/>
    <mergeCell ref="BF423:BF424"/>
    <mergeCell ref="BG423:BU424"/>
    <mergeCell ref="BV423:BW424"/>
    <mergeCell ref="BX423:BY424"/>
    <mergeCell ref="AQ421:BC424"/>
    <mergeCell ref="BD421:BE424"/>
    <mergeCell ref="X420:Y421"/>
    <mergeCell ref="CB423:CC424"/>
    <mergeCell ref="CD423:CE424"/>
    <mergeCell ref="CT421:CU424"/>
    <mergeCell ref="BF421:BF422"/>
    <mergeCell ref="BG421:BU422"/>
    <mergeCell ref="BV421:BW422"/>
    <mergeCell ref="CG421:CS424"/>
    <mergeCell ref="BZ423:CA424"/>
    <mergeCell ref="AN420:AO421"/>
    <mergeCell ref="AN422:AO423"/>
    <mergeCell ref="A424:B427"/>
    <mergeCell ref="C424:C425"/>
    <mergeCell ref="D424:E425"/>
    <mergeCell ref="F424:G425"/>
    <mergeCell ref="H424:I425"/>
    <mergeCell ref="J424:K425"/>
    <mergeCell ref="AC424:AD427"/>
    <mergeCell ref="AE424:AE425"/>
    <mergeCell ref="AF424:AG425"/>
    <mergeCell ref="AE426:AE427"/>
    <mergeCell ref="AF426:AG427"/>
    <mergeCell ref="O424:P427"/>
    <mergeCell ref="Q424:Q425"/>
    <mergeCell ref="R424:S425"/>
    <mergeCell ref="T424:U425"/>
    <mergeCell ref="C426:C427"/>
    <mergeCell ref="D426:E427"/>
    <mergeCell ref="F426:G427"/>
    <mergeCell ref="H426:I427"/>
    <mergeCell ref="J426:K427"/>
    <mergeCell ref="L426:M427"/>
    <mergeCell ref="Z426:AA427"/>
    <mergeCell ref="A420:B423"/>
    <mergeCell ref="C420:C421"/>
    <mergeCell ref="D420:E421"/>
    <mergeCell ref="L424:M425"/>
    <mergeCell ref="AH426:AI427"/>
    <mergeCell ref="F420:G421"/>
    <mergeCell ref="AJ426:AK427"/>
    <mergeCell ref="AL426:AM427"/>
    <mergeCell ref="AN426:AO427"/>
    <mergeCell ref="AH424:AI425"/>
    <mergeCell ref="AJ424:AK425"/>
    <mergeCell ref="AL424:AM425"/>
    <mergeCell ref="AN424:AO425"/>
    <mergeCell ref="Z424:AA425"/>
    <mergeCell ref="A428:B431"/>
    <mergeCell ref="C428:C429"/>
    <mergeCell ref="D428:E429"/>
    <mergeCell ref="F428:G429"/>
    <mergeCell ref="H428:I429"/>
    <mergeCell ref="J428:K429"/>
    <mergeCell ref="L428:M429"/>
    <mergeCell ref="O428:P431"/>
    <mergeCell ref="Q428:Q429"/>
    <mergeCell ref="R428:S429"/>
    <mergeCell ref="T428:U429"/>
    <mergeCell ref="V428:W429"/>
    <mergeCell ref="R430:S431"/>
    <mergeCell ref="T430:U431"/>
    <mergeCell ref="V430:W431"/>
    <mergeCell ref="Z428:AA429"/>
    <mergeCell ref="AC428:AD431"/>
    <mergeCell ref="AE428:AE429"/>
    <mergeCell ref="AF428:AG429"/>
    <mergeCell ref="AH428:AI429"/>
    <mergeCell ref="X430:Y431"/>
    <mergeCell ref="Z430:AA431"/>
    <mergeCell ref="AJ428:AK429"/>
    <mergeCell ref="AL428:AM429"/>
    <mergeCell ref="AN428:AO429"/>
    <mergeCell ref="C430:C431"/>
    <mergeCell ref="D430:E431"/>
    <mergeCell ref="F430:G431"/>
    <mergeCell ref="H430:I431"/>
    <mergeCell ref="J430:K431"/>
    <mergeCell ref="L430:M431"/>
    <mergeCell ref="Q430:Q431"/>
    <mergeCell ref="CF431:CF432"/>
    <mergeCell ref="BZ431:CA432"/>
    <mergeCell ref="CB431:CC432"/>
    <mergeCell ref="CD431:CE432"/>
    <mergeCell ref="BG433:BU434"/>
    <mergeCell ref="AH432:AI433"/>
    <mergeCell ref="AJ432:AK433"/>
    <mergeCell ref="X432:Y433"/>
    <mergeCell ref="R434:S435"/>
    <mergeCell ref="T434:U435"/>
    <mergeCell ref="V434:W435"/>
    <mergeCell ref="X434:Y435"/>
    <mergeCell ref="AE434:AE435"/>
    <mergeCell ref="Z432:AA433"/>
    <mergeCell ref="AC432:AD435"/>
    <mergeCell ref="AE432:AE433"/>
    <mergeCell ref="AF432:AG433"/>
    <mergeCell ref="AF434:AG435"/>
    <mergeCell ref="Z434:AA435"/>
    <mergeCell ref="AJ434:AK435"/>
    <mergeCell ref="BF431:BF432"/>
    <mergeCell ref="Q432:Q433"/>
    <mergeCell ref="BF433:BF434"/>
    <mergeCell ref="BV433:BW434"/>
    <mergeCell ref="FH433:FI434"/>
    <mergeCell ref="CD435:CE435"/>
    <mergeCell ref="DV431:DV432"/>
    <mergeCell ref="CG431:CS434"/>
    <mergeCell ref="CD433:CE434"/>
    <mergeCell ref="CT431:CU434"/>
    <mergeCell ref="CV431:CV432"/>
    <mergeCell ref="CW431:DK432"/>
    <mergeCell ref="DL431:DM432"/>
    <mergeCell ref="CV433:CV434"/>
    <mergeCell ref="CW433:DK434"/>
    <mergeCell ref="DL433:DM434"/>
    <mergeCell ref="F432:G433"/>
    <mergeCell ref="H432:I433"/>
    <mergeCell ref="J432:K433"/>
    <mergeCell ref="L432:M433"/>
    <mergeCell ref="EL431:EL432"/>
    <mergeCell ref="FD431:FE432"/>
    <mergeCell ref="DN431:DO432"/>
    <mergeCell ref="DP431:DQ432"/>
    <mergeCell ref="DR431:DS432"/>
    <mergeCell ref="DT431:DU432"/>
    <mergeCell ref="AH430:AI431"/>
    <mergeCell ref="AJ430:AK431"/>
    <mergeCell ref="AL430:AM431"/>
    <mergeCell ref="BV431:BW432"/>
    <mergeCell ref="BX431:BY432"/>
    <mergeCell ref="AN430:AO431"/>
    <mergeCell ref="AQ431:BC434"/>
    <mergeCell ref="BD431:BE434"/>
    <mergeCell ref="O432:P435"/>
    <mergeCell ref="AE430:AE431"/>
    <mergeCell ref="DW431:EI434"/>
    <mergeCell ref="AL432:AM433"/>
    <mergeCell ref="FF431:FG432"/>
    <mergeCell ref="EM431:FA432"/>
    <mergeCell ref="EL433:EL434"/>
    <mergeCell ref="EM433:FA434"/>
    <mergeCell ref="FB431:FC432"/>
    <mergeCell ref="DR433:DS434"/>
    <mergeCell ref="EJ431:EK434"/>
    <mergeCell ref="DP433:DQ434"/>
    <mergeCell ref="DT433:DU434"/>
    <mergeCell ref="DN433:DO434"/>
    <mergeCell ref="AN432:AO433"/>
    <mergeCell ref="AL434:AM435"/>
    <mergeCell ref="FF433:FG434"/>
    <mergeCell ref="CF433:CF434"/>
    <mergeCell ref="DV433:DV434"/>
    <mergeCell ref="BG431:BU432"/>
    <mergeCell ref="C434:C435"/>
    <mergeCell ref="D434:E435"/>
    <mergeCell ref="F434:G435"/>
    <mergeCell ref="H434:I435"/>
    <mergeCell ref="J434:K435"/>
    <mergeCell ref="L434:M435"/>
    <mergeCell ref="CB433:CC434"/>
    <mergeCell ref="AN434:AO435"/>
    <mergeCell ref="A436:B439"/>
    <mergeCell ref="C436:C437"/>
    <mergeCell ref="D436:E437"/>
    <mergeCell ref="F436:G437"/>
    <mergeCell ref="H436:I437"/>
    <mergeCell ref="J436:K437"/>
    <mergeCell ref="L436:M437"/>
    <mergeCell ref="O436:P439"/>
    <mergeCell ref="Q436:Q437"/>
    <mergeCell ref="L438:M439"/>
    <mergeCell ref="AJ436:AK437"/>
    <mergeCell ref="AL436:AM437"/>
    <mergeCell ref="R436:S437"/>
    <mergeCell ref="T436:U437"/>
    <mergeCell ref="V436:W437"/>
    <mergeCell ref="V438:W439"/>
    <mergeCell ref="AE436:AE437"/>
    <mergeCell ref="AL438:AM439"/>
    <mergeCell ref="Q438:Q439"/>
    <mergeCell ref="R438:S439"/>
    <mergeCell ref="T438:U439"/>
    <mergeCell ref="AE438:AE439"/>
    <mergeCell ref="AF438:AG439"/>
    <mergeCell ref="AH434:AI435"/>
    <mergeCell ref="CW443:DK444"/>
    <mergeCell ref="EL443:EL444"/>
    <mergeCell ref="EM443:FA444"/>
    <mergeCell ref="FB443:FC444"/>
    <mergeCell ref="FD443:FE444"/>
    <mergeCell ref="FF443:FG444"/>
    <mergeCell ref="FH443:FI444"/>
    <mergeCell ref="J438:K439"/>
    <mergeCell ref="AN436:AO437"/>
    <mergeCell ref="AN438:AO439"/>
    <mergeCell ref="X436:Y437"/>
    <mergeCell ref="Z436:AA437"/>
    <mergeCell ref="AC436:AD439"/>
    <mergeCell ref="AH436:AI437"/>
    <mergeCell ref="X438:Y439"/>
    <mergeCell ref="AH438:AI439"/>
    <mergeCell ref="AJ438:AK439"/>
    <mergeCell ref="DL443:DM444"/>
    <mergeCell ref="DN443:DO444"/>
    <mergeCell ref="AQ441:BC444"/>
    <mergeCell ref="BD441:BE444"/>
    <mergeCell ref="BF441:BF442"/>
    <mergeCell ref="BG441:BU442"/>
    <mergeCell ref="BX443:BY444"/>
    <mergeCell ref="BZ443:CA444"/>
    <mergeCell ref="BF443:BF444"/>
    <mergeCell ref="BG443:BU444"/>
    <mergeCell ref="CF443:CF444"/>
    <mergeCell ref="BV441:BW442"/>
    <mergeCell ref="BX441:BY442"/>
    <mergeCell ref="BZ441:CA442"/>
    <mergeCell ref="CB441:CC442"/>
    <mergeCell ref="BV451:BW452"/>
    <mergeCell ref="BX451:BY452"/>
    <mergeCell ref="BZ451:CA452"/>
    <mergeCell ref="AQ451:BC454"/>
    <mergeCell ref="BD451:BE454"/>
    <mergeCell ref="BF451:BF452"/>
    <mergeCell ref="BV453:BW454"/>
    <mergeCell ref="BX453:BY454"/>
    <mergeCell ref="BZ453:CA454"/>
    <mergeCell ref="BG451:BU452"/>
    <mergeCell ref="CB451:CC452"/>
    <mergeCell ref="CD451:CE452"/>
    <mergeCell ref="CG451:CS454"/>
    <mergeCell ref="CT451:CU454"/>
    <mergeCell ref="CD453:CE454"/>
    <mergeCell ref="CB453:CC454"/>
    <mergeCell ref="FD441:FE442"/>
    <mergeCell ref="DP441:DQ442"/>
    <mergeCell ref="DR441:DS442"/>
    <mergeCell ref="DT441:DU442"/>
    <mergeCell ref="DW441:EI444"/>
    <mergeCell ref="EJ441:EK444"/>
    <mergeCell ref="DR443:DS444"/>
    <mergeCell ref="DT443:DU444"/>
    <mergeCell ref="EL441:EL442"/>
    <mergeCell ref="DP443:DQ444"/>
    <mergeCell ref="CT441:CU444"/>
    <mergeCell ref="CV441:CV442"/>
    <mergeCell ref="CV443:CV444"/>
    <mergeCell ref="DV443:DV444"/>
    <mergeCell ref="CW441:DK442"/>
    <mergeCell ref="DL441:DM442"/>
    <mergeCell ref="EL451:EL452"/>
    <mergeCell ref="EM451:FA452"/>
    <mergeCell ref="FB451:FC452"/>
    <mergeCell ref="FF453:FG454"/>
    <mergeCell ref="EL453:EL454"/>
    <mergeCell ref="EM453:FA454"/>
    <mergeCell ref="EJ451:EK454"/>
    <mergeCell ref="FF451:FG452"/>
    <mergeCell ref="EL458:EL459"/>
    <mergeCell ref="EM458:FA459"/>
    <mergeCell ref="CV456:CV457"/>
    <mergeCell ref="CV458:CV459"/>
    <mergeCell ref="CW456:DK457"/>
    <mergeCell ref="DL456:DM457"/>
    <mergeCell ref="DN456:DO457"/>
    <mergeCell ref="DP456:DQ457"/>
    <mergeCell ref="DP453:DQ454"/>
    <mergeCell ref="DR453:DS454"/>
    <mergeCell ref="DT453:DU454"/>
    <mergeCell ref="DN451:DO452"/>
    <mergeCell ref="DP451:DQ452"/>
    <mergeCell ref="DR451:DS452"/>
    <mergeCell ref="CW451:DK452"/>
    <mergeCell ref="CV451:CV452"/>
    <mergeCell ref="DL451:DM452"/>
    <mergeCell ref="DT451:DU452"/>
    <mergeCell ref="DW451:EI454"/>
    <mergeCell ref="CW453:DK454"/>
    <mergeCell ref="DL453:DM454"/>
    <mergeCell ref="CV453:CV454"/>
    <mergeCell ref="DN458:DO459"/>
    <mergeCell ref="BF453:BF454"/>
    <mergeCell ref="BG453:BU454"/>
    <mergeCell ref="I460:M461"/>
    <mergeCell ref="BX456:BY457"/>
    <mergeCell ref="BZ456:CA457"/>
    <mergeCell ref="CB456:CC457"/>
    <mergeCell ref="EJ456:EK459"/>
    <mergeCell ref="A462:B463"/>
    <mergeCell ref="C462:W463"/>
    <mergeCell ref="X462:Y463"/>
    <mergeCell ref="Z462:AA463"/>
    <mergeCell ref="AB462:AC463"/>
    <mergeCell ref="AD462:AE463"/>
    <mergeCell ref="CG456:CS459"/>
    <mergeCell ref="CT456:CU459"/>
    <mergeCell ref="AJ462:AK463"/>
    <mergeCell ref="AL462:AM463"/>
    <mergeCell ref="AN462:AO463"/>
    <mergeCell ref="CF456:CF457"/>
    <mergeCell ref="BG456:BU457"/>
    <mergeCell ref="BV456:BW457"/>
    <mergeCell ref="AH456:AJ457"/>
    <mergeCell ref="AK456:AO457"/>
    <mergeCell ref="DP458:DQ459"/>
    <mergeCell ref="CW458:DK459"/>
    <mergeCell ref="BX458:BY459"/>
    <mergeCell ref="AH460:AI461"/>
    <mergeCell ref="AJ460:AK461"/>
    <mergeCell ref="AL460:AM461"/>
    <mergeCell ref="A458:C459"/>
    <mergeCell ref="F458:AG459"/>
    <mergeCell ref="AH458:AJ459"/>
    <mergeCell ref="AK458:AO459"/>
    <mergeCell ref="Z460:AA461"/>
    <mergeCell ref="AN460:AO461"/>
    <mergeCell ref="AH464:AI465"/>
    <mergeCell ref="AQ456:BC459"/>
    <mergeCell ref="BD456:BE459"/>
    <mergeCell ref="BF456:BF457"/>
    <mergeCell ref="F456:AG457"/>
    <mergeCell ref="AB460:AC461"/>
    <mergeCell ref="AD460:AE461"/>
    <mergeCell ref="AF460:AG461"/>
    <mergeCell ref="A460:C461"/>
    <mergeCell ref="D460:E461"/>
    <mergeCell ref="F460:H461"/>
    <mergeCell ref="X460:Y461"/>
    <mergeCell ref="AF462:AG463"/>
    <mergeCell ref="AH462:AI463"/>
    <mergeCell ref="AJ464:AK465"/>
    <mergeCell ref="AL464:AM465"/>
    <mergeCell ref="AN464:AO465"/>
    <mergeCell ref="A464:B465"/>
    <mergeCell ref="C464:W465"/>
    <mergeCell ref="X464:Y465"/>
    <mergeCell ref="Z464:AA465"/>
    <mergeCell ref="AB464:AC465"/>
    <mergeCell ref="AD464:AE465"/>
    <mergeCell ref="AF464:AG465"/>
    <mergeCell ref="DN468:DO469"/>
    <mergeCell ref="FF468:FG469"/>
    <mergeCell ref="FH468:FI469"/>
    <mergeCell ref="BF468:BF469"/>
    <mergeCell ref="BG468:BU469"/>
    <mergeCell ref="BV468:BW469"/>
    <mergeCell ref="EL468:EL469"/>
    <mergeCell ref="DP468:DQ469"/>
    <mergeCell ref="DR468:DS469"/>
    <mergeCell ref="CV466:CV467"/>
    <mergeCell ref="CW466:DK467"/>
    <mergeCell ref="CV468:CV469"/>
    <mergeCell ref="CW468:DK469"/>
    <mergeCell ref="DL466:DM467"/>
    <mergeCell ref="DN466:DO467"/>
    <mergeCell ref="DL468:DM469"/>
    <mergeCell ref="AL468:AM469"/>
    <mergeCell ref="AN468:AO469"/>
    <mergeCell ref="EM466:FA467"/>
    <mergeCell ref="FB466:FC467"/>
    <mergeCell ref="DW466:EI469"/>
    <mergeCell ref="EJ466:EK469"/>
    <mergeCell ref="EL466:EL467"/>
    <mergeCell ref="DT468:DU469"/>
    <mergeCell ref="EM468:FA469"/>
    <mergeCell ref="FB468:FC469"/>
    <mergeCell ref="FD468:FE469"/>
    <mergeCell ref="AQ466:BC469"/>
    <mergeCell ref="BD466:BE469"/>
    <mergeCell ref="AL466:AM467"/>
    <mergeCell ref="BX468:BY469"/>
    <mergeCell ref="BZ468:CA469"/>
    <mergeCell ref="CG466:CS469"/>
    <mergeCell ref="AF470:AG471"/>
    <mergeCell ref="AH470:AI471"/>
    <mergeCell ref="AJ470:AK471"/>
    <mergeCell ref="AL470:AM471"/>
    <mergeCell ref="AN470:AO471"/>
    <mergeCell ref="CD468:CE469"/>
    <mergeCell ref="AF468:AG469"/>
    <mergeCell ref="AH468:AI469"/>
    <mergeCell ref="AJ468:AK469"/>
    <mergeCell ref="CF468:CF469"/>
    <mergeCell ref="Z468:AA469"/>
    <mergeCell ref="AB468:AC469"/>
    <mergeCell ref="AD468:AE469"/>
    <mergeCell ref="X468:Y469"/>
    <mergeCell ref="A468:B469"/>
    <mergeCell ref="C468:W469"/>
    <mergeCell ref="CF466:CF467"/>
    <mergeCell ref="BF466:BF467"/>
    <mergeCell ref="BG466:BU467"/>
    <mergeCell ref="BV466:BW467"/>
    <mergeCell ref="BX466:BY467"/>
    <mergeCell ref="BZ466:CA467"/>
    <mergeCell ref="A472:B473"/>
    <mergeCell ref="C472:W473"/>
    <mergeCell ref="X472:Y473"/>
    <mergeCell ref="Z472:AA473"/>
    <mergeCell ref="AB472:AC473"/>
    <mergeCell ref="AD472:AE473"/>
    <mergeCell ref="AF472:AG473"/>
    <mergeCell ref="AH472:AI473"/>
    <mergeCell ref="AJ472:AK473"/>
    <mergeCell ref="AL472:AM473"/>
    <mergeCell ref="AN472:AO473"/>
    <mergeCell ref="AN466:AO467"/>
    <mergeCell ref="A466:B467"/>
    <mergeCell ref="C466:W467"/>
    <mergeCell ref="X466:Y467"/>
    <mergeCell ref="Z466:AA467"/>
    <mergeCell ref="AB466:AC467"/>
    <mergeCell ref="AD466:AE467"/>
    <mergeCell ref="AF466:AG467"/>
    <mergeCell ref="AH466:AI467"/>
    <mergeCell ref="AJ466:AK467"/>
    <mergeCell ref="A470:B471"/>
    <mergeCell ref="C470:W471"/>
    <mergeCell ref="X470:Y471"/>
    <mergeCell ref="Z470:AA471"/>
    <mergeCell ref="AB470:AC471"/>
    <mergeCell ref="AD470:AE471"/>
    <mergeCell ref="AF474:AG475"/>
    <mergeCell ref="AH474:AI475"/>
    <mergeCell ref="AJ474:AK475"/>
    <mergeCell ref="AL474:AM475"/>
    <mergeCell ref="AN474:AO475"/>
    <mergeCell ref="BF476:BF477"/>
    <mergeCell ref="Z477:AA478"/>
    <mergeCell ref="AC477:AD480"/>
    <mergeCell ref="AE477:AE478"/>
    <mergeCell ref="AF477:AG478"/>
    <mergeCell ref="AF479:AG480"/>
    <mergeCell ref="AH477:AI478"/>
    <mergeCell ref="Z479:AA480"/>
    <mergeCell ref="AE479:AE480"/>
    <mergeCell ref="AH479:AI480"/>
    <mergeCell ref="BF478:BF479"/>
    <mergeCell ref="A474:B475"/>
    <mergeCell ref="C474:W475"/>
    <mergeCell ref="X474:Y475"/>
    <mergeCell ref="Z474:AA475"/>
    <mergeCell ref="AB474:AC475"/>
    <mergeCell ref="AD474:AE475"/>
    <mergeCell ref="AN477:AO478"/>
    <mergeCell ref="A477:B480"/>
    <mergeCell ref="T479:U480"/>
    <mergeCell ref="X479:Y480"/>
    <mergeCell ref="R479:S480"/>
    <mergeCell ref="DV478:DV479"/>
    <mergeCell ref="CV476:CV477"/>
    <mergeCell ref="CW476:DK477"/>
    <mergeCell ref="C479:C480"/>
    <mergeCell ref="D479:E480"/>
    <mergeCell ref="F479:G480"/>
    <mergeCell ref="BG476:BU477"/>
    <mergeCell ref="BV476:BW477"/>
    <mergeCell ref="BX476:BY477"/>
    <mergeCell ref="BZ476:CA477"/>
    <mergeCell ref="DN476:DO477"/>
    <mergeCell ref="DP476:DQ477"/>
    <mergeCell ref="DR476:DS477"/>
    <mergeCell ref="DT476:DU477"/>
    <mergeCell ref="DW476:EI479"/>
    <mergeCell ref="EJ476:EK479"/>
    <mergeCell ref="DN478:DO479"/>
    <mergeCell ref="DP478:DQ479"/>
    <mergeCell ref="DR478:DS479"/>
    <mergeCell ref="DT478:DU479"/>
    <mergeCell ref="C477:C478"/>
    <mergeCell ref="D477:E478"/>
    <mergeCell ref="F477:G478"/>
    <mergeCell ref="H477:I478"/>
    <mergeCell ref="J477:K478"/>
    <mergeCell ref="AL477:AM478"/>
    <mergeCell ref="O477:P480"/>
    <mergeCell ref="Q477:Q478"/>
    <mergeCell ref="R477:S478"/>
    <mergeCell ref="T477:U478"/>
    <mergeCell ref="V477:W478"/>
    <mergeCell ref="X477:Y478"/>
    <mergeCell ref="BG478:BU479"/>
    <mergeCell ref="BV478:BW479"/>
    <mergeCell ref="AJ479:AK480"/>
    <mergeCell ref="AL479:AM480"/>
    <mergeCell ref="AN479:AO480"/>
    <mergeCell ref="AQ476:BC479"/>
    <mergeCell ref="BD476:BE479"/>
    <mergeCell ref="BX478:BY479"/>
    <mergeCell ref="H479:I480"/>
    <mergeCell ref="J479:K480"/>
    <mergeCell ref="L479:M480"/>
    <mergeCell ref="Q479:Q480"/>
    <mergeCell ref="AJ477:AK478"/>
    <mergeCell ref="L477:M478"/>
    <mergeCell ref="V479:W480"/>
    <mergeCell ref="T481:U482"/>
    <mergeCell ref="V481:W482"/>
    <mergeCell ref="A481:B484"/>
    <mergeCell ref="C481:C482"/>
    <mergeCell ref="D481:E482"/>
    <mergeCell ref="F481:G482"/>
    <mergeCell ref="H481:I482"/>
    <mergeCell ref="AF481:AG482"/>
    <mergeCell ref="AH481:AI482"/>
    <mergeCell ref="X483:Y484"/>
    <mergeCell ref="Z483:AA484"/>
    <mergeCell ref="AE483:AE484"/>
    <mergeCell ref="AF483:AG484"/>
    <mergeCell ref="L483:M484"/>
    <mergeCell ref="Q483:Q484"/>
    <mergeCell ref="X481:Y482"/>
    <mergeCell ref="Z481:AA482"/>
    <mergeCell ref="AC481:AD484"/>
    <mergeCell ref="AE481:AE482"/>
    <mergeCell ref="L481:M482"/>
    <mergeCell ref="O481:P484"/>
    <mergeCell ref="Q481:Q482"/>
    <mergeCell ref="R481:S482"/>
    <mergeCell ref="AH487:AI488"/>
    <mergeCell ref="AJ487:AK488"/>
    <mergeCell ref="AJ481:AK482"/>
    <mergeCell ref="AL481:AM482"/>
    <mergeCell ref="AN481:AO482"/>
    <mergeCell ref="C483:C484"/>
    <mergeCell ref="D483:E484"/>
    <mergeCell ref="F483:G484"/>
    <mergeCell ref="H483:I484"/>
    <mergeCell ref="J483:K484"/>
    <mergeCell ref="AH483:AI484"/>
    <mergeCell ref="AJ483:AK484"/>
    <mergeCell ref="AL483:AM484"/>
    <mergeCell ref="AN483:AO484"/>
    <mergeCell ref="AJ485:AK486"/>
    <mergeCell ref="AL485:AM486"/>
    <mergeCell ref="AN485:AO486"/>
    <mergeCell ref="AN487:AO488"/>
    <mergeCell ref="J481:K482"/>
    <mergeCell ref="R483:S484"/>
    <mergeCell ref="T483:U484"/>
    <mergeCell ref="V483:W484"/>
    <mergeCell ref="DL488:DM489"/>
    <mergeCell ref="BD486:BE489"/>
    <mergeCell ref="X485:Y486"/>
    <mergeCell ref="Z485:AA486"/>
    <mergeCell ref="AC485:AD488"/>
    <mergeCell ref="AE485:AE486"/>
    <mergeCell ref="AF485:AG486"/>
    <mergeCell ref="AH485:AI486"/>
    <mergeCell ref="X487:Y488"/>
    <mergeCell ref="Z487:AA488"/>
    <mergeCell ref="DT486:DU487"/>
    <mergeCell ref="X489:Y490"/>
    <mergeCell ref="L487:M488"/>
    <mergeCell ref="Q487:Q488"/>
    <mergeCell ref="A485:B488"/>
    <mergeCell ref="C485:C486"/>
    <mergeCell ref="D485:E486"/>
    <mergeCell ref="F485:G486"/>
    <mergeCell ref="H485:I486"/>
    <mergeCell ref="J485:K486"/>
    <mergeCell ref="L485:M486"/>
    <mergeCell ref="O485:P488"/>
    <mergeCell ref="Q485:Q486"/>
    <mergeCell ref="R485:S486"/>
    <mergeCell ref="T485:U486"/>
    <mergeCell ref="V485:W486"/>
    <mergeCell ref="R487:S488"/>
    <mergeCell ref="T487:U488"/>
    <mergeCell ref="V487:W488"/>
    <mergeCell ref="A489:B492"/>
    <mergeCell ref="C489:C490"/>
    <mergeCell ref="D489:E490"/>
    <mergeCell ref="DW486:EI489"/>
    <mergeCell ref="EJ486:EK489"/>
    <mergeCell ref="DP488:DQ489"/>
    <mergeCell ref="DR488:DS489"/>
    <mergeCell ref="DT488:DU489"/>
    <mergeCell ref="DL486:DM487"/>
    <mergeCell ref="CV488:CV489"/>
    <mergeCell ref="CW488:DK489"/>
    <mergeCell ref="FF486:FG487"/>
    <mergeCell ref="FB486:FC487"/>
    <mergeCell ref="FD486:FE487"/>
    <mergeCell ref="FB488:FC489"/>
    <mergeCell ref="FD488:FE489"/>
    <mergeCell ref="DP486:DQ487"/>
    <mergeCell ref="DR486:DS487"/>
    <mergeCell ref="L489:M490"/>
    <mergeCell ref="AL487:AM488"/>
    <mergeCell ref="BF488:BF489"/>
    <mergeCell ref="BG488:BU489"/>
    <mergeCell ref="BV488:BW489"/>
    <mergeCell ref="BX488:BY489"/>
    <mergeCell ref="AE487:AE488"/>
    <mergeCell ref="AF487:AG488"/>
    <mergeCell ref="T489:U490"/>
    <mergeCell ref="V489:W490"/>
    <mergeCell ref="EL486:EL487"/>
    <mergeCell ref="EM486:FA487"/>
    <mergeCell ref="EL488:EL489"/>
    <mergeCell ref="EM488:FA489"/>
    <mergeCell ref="CD488:CE489"/>
    <mergeCell ref="CT486:CU489"/>
    <mergeCell ref="BF486:BF487"/>
    <mergeCell ref="CV486:CV487"/>
    <mergeCell ref="CW486:DK487"/>
    <mergeCell ref="C491:C492"/>
    <mergeCell ref="D491:E492"/>
    <mergeCell ref="F491:G492"/>
    <mergeCell ref="H491:I492"/>
    <mergeCell ref="BZ486:CA487"/>
    <mergeCell ref="CB486:CC487"/>
    <mergeCell ref="AQ486:BC489"/>
    <mergeCell ref="Q491:Q492"/>
    <mergeCell ref="R491:S492"/>
    <mergeCell ref="T491:U492"/>
    <mergeCell ref="AH491:AI492"/>
    <mergeCell ref="AJ491:AK492"/>
    <mergeCell ref="AL491:AM492"/>
    <mergeCell ref="AN491:AO492"/>
    <mergeCell ref="AH489:AI490"/>
    <mergeCell ref="AJ489:AK490"/>
    <mergeCell ref="AL489:AM490"/>
    <mergeCell ref="AN489:AO490"/>
    <mergeCell ref="CB488:CC489"/>
    <mergeCell ref="BX490:BY490"/>
    <mergeCell ref="BZ490:CA490"/>
    <mergeCell ref="CB490:CC490"/>
    <mergeCell ref="CD490:CE490"/>
    <mergeCell ref="BG486:BU487"/>
    <mergeCell ref="BV486:BW487"/>
    <mergeCell ref="BX486:BY487"/>
    <mergeCell ref="F489:G490"/>
    <mergeCell ref="H489:I490"/>
    <mergeCell ref="J489:K490"/>
    <mergeCell ref="V491:W492"/>
    <mergeCell ref="A493:B496"/>
    <mergeCell ref="C493:C494"/>
    <mergeCell ref="D493:E494"/>
    <mergeCell ref="F493:G494"/>
    <mergeCell ref="H493:I494"/>
    <mergeCell ref="J493:K494"/>
    <mergeCell ref="X491:Y492"/>
    <mergeCell ref="Z491:AA492"/>
    <mergeCell ref="FH486:FI487"/>
    <mergeCell ref="FJ486:FK487"/>
    <mergeCell ref="C487:C488"/>
    <mergeCell ref="D487:E488"/>
    <mergeCell ref="F487:G488"/>
    <mergeCell ref="H487:I488"/>
    <mergeCell ref="J487:K488"/>
    <mergeCell ref="CD486:CE487"/>
    <mergeCell ref="CG486:CS489"/>
    <mergeCell ref="BZ488:CA489"/>
    <mergeCell ref="R495:S496"/>
    <mergeCell ref="T495:U496"/>
    <mergeCell ref="X493:Y494"/>
    <mergeCell ref="Z493:AA494"/>
    <mergeCell ref="AC493:AD496"/>
    <mergeCell ref="AE493:AE494"/>
    <mergeCell ref="AF493:AG494"/>
    <mergeCell ref="AH493:AI494"/>
    <mergeCell ref="X495:Y496"/>
    <mergeCell ref="Z495:AA496"/>
    <mergeCell ref="AE495:AE496"/>
    <mergeCell ref="AF495:AG496"/>
    <mergeCell ref="CB496:CC497"/>
    <mergeCell ref="FJ488:FK489"/>
    <mergeCell ref="R489:S490"/>
    <mergeCell ref="AQ496:BC499"/>
    <mergeCell ref="BD496:BE499"/>
    <mergeCell ref="AH497:AI498"/>
    <mergeCell ref="AJ497:AK498"/>
    <mergeCell ref="AJ493:AK494"/>
    <mergeCell ref="AL493:AM494"/>
    <mergeCell ref="AN493:AO494"/>
    <mergeCell ref="AH499:AI500"/>
    <mergeCell ref="X497:Y498"/>
    <mergeCell ref="J491:K492"/>
    <mergeCell ref="L491:M492"/>
    <mergeCell ref="Z489:AA490"/>
    <mergeCell ref="AC489:AD492"/>
    <mergeCell ref="AE489:AE490"/>
    <mergeCell ref="AF489:AG490"/>
    <mergeCell ref="AE491:AE492"/>
    <mergeCell ref="AF491:AG492"/>
    <mergeCell ref="O489:P492"/>
    <mergeCell ref="Q489:Q490"/>
    <mergeCell ref="L493:M494"/>
    <mergeCell ref="O493:P496"/>
    <mergeCell ref="Q493:Q494"/>
    <mergeCell ref="R493:S494"/>
    <mergeCell ref="T493:U494"/>
    <mergeCell ref="V493:W494"/>
    <mergeCell ref="V495:W496"/>
    <mergeCell ref="AL499:AM500"/>
    <mergeCell ref="O497:P500"/>
    <mergeCell ref="Q497:Q498"/>
    <mergeCell ref="R497:S498"/>
    <mergeCell ref="T497:U498"/>
    <mergeCell ref="DR498:DS499"/>
    <mergeCell ref="C499:C500"/>
    <mergeCell ref="D499:E500"/>
    <mergeCell ref="C495:C496"/>
    <mergeCell ref="D495:E496"/>
    <mergeCell ref="F495:G496"/>
    <mergeCell ref="H495:I496"/>
    <mergeCell ref="J495:K496"/>
    <mergeCell ref="L495:M496"/>
    <mergeCell ref="Q495:Q496"/>
    <mergeCell ref="AH495:AI496"/>
    <mergeCell ref="CG496:CS499"/>
    <mergeCell ref="CD498:CE499"/>
    <mergeCell ref="CT496:CU499"/>
    <mergeCell ref="CV496:CV497"/>
    <mergeCell ref="CW496:DK497"/>
    <mergeCell ref="DL496:DM497"/>
    <mergeCell ref="CV498:CV499"/>
    <mergeCell ref="CW498:DK499"/>
    <mergeCell ref="DL498:DM499"/>
    <mergeCell ref="CF496:CF497"/>
    <mergeCell ref="L497:M498"/>
    <mergeCell ref="F499:G500"/>
    <mergeCell ref="H499:I500"/>
    <mergeCell ref="J499:K500"/>
    <mergeCell ref="L499:M500"/>
    <mergeCell ref="X499:Y500"/>
    <mergeCell ref="AE499:AE500"/>
    <mergeCell ref="AL497:AM498"/>
    <mergeCell ref="AJ495:AK496"/>
    <mergeCell ref="AL495:AM496"/>
    <mergeCell ref="AN495:AO496"/>
    <mergeCell ref="DT500:DU500"/>
    <mergeCell ref="CD496:CE497"/>
    <mergeCell ref="DV498:DV499"/>
    <mergeCell ref="EL496:EL497"/>
    <mergeCell ref="FD496:FE497"/>
    <mergeCell ref="DN496:DO497"/>
    <mergeCell ref="DP496:DQ497"/>
    <mergeCell ref="DR496:DS497"/>
    <mergeCell ref="DT496:DU497"/>
    <mergeCell ref="DW496:EI499"/>
    <mergeCell ref="EJ496:EK499"/>
    <mergeCell ref="DP498:DQ499"/>
    <mergeCell ref="A497:B500"/>
    <mergeCell ref="C497:C498"/>
    <mergeCell ref="D497:E498"/>
    <mergeCell ref="F497:G498"/>
    <mergeCell ref="H497:I498"/>
    <mergeCell ref="J497:K498"/>
    <mergeCell ref="CB498:CC499"/>
    <mergeCell ref="BG498:BU499"/>
    <mergeCell ref="BF496:BF497"/>
    <mergeCell ref="BG496:BU497"/>
    <mergeCell ref="BF498:BF499"/>
    <mergeCell ref="BV498:BW499"/>
    <mergeCell ref="BX498:BY499"/>
    <mergeCell ref="BV496:BW497"/>
    <mergeCell ref="BX496:BY497"/>
    <mergeCell ref="BZ496:CA497"/>
    <mergeCell ref="EM496:FA497"/>
    <mergeCell ref="EL498:EL499"/>
    <mergeCell ref="EM498:FA499"/>
    <mergeCell ref="FB496:FC497"/>
    <mergeCell ref="V497:W498"/>
    <mergeCell ref="Q499:Q500"/>
    <mergeCell ref="R499:S500"/>
    <mergeCell ref="T499:U500"/>
    <mergeCell ref="V499:W500"/>
    <mergeCell ref="DN498:DO499"/>
    <mergeCell ref="Z497:AA498"/>
    <mergeCell ref="AC497:AD500"/>
    <mergeCell ref="AE497:AE498"/>
    <mergeCell ref="AF497:AG498"/>
    <mergeCell ref="AF499:AG500"/>
    <mergeCell ref="Z499:AA500"/>
    <mergeCell ref="AN497:AO498"/>
    <mergeCell ref="AJ499:AK500"/>
    <mergeCell ref="AN499:AO500"/>
    <mergeCell ref="BV500:BW500"/>
    <mergeCell ref="BX500:BY500"/>
    <mergeCell ref="BZ500:CA500"/>
    <mergeCell ref="CB500:CC500"/>
    <mergeCell ref="CD500:CE500"/>
    <mergeCell ref="BZ498:CA499"/>
    <mergeCell ref="A501:B504"/>
    <mergeCell ref="C501:C502"/>
    <mergeCell ref="D501:E502"/>
    <mergeCell ref="F501:G502"/>
    <mergeCell ref="H501:I502"/>
    <mergeCell ref="J501:K502"/>
    <mergeCell ref="C503:C504"/>
    <mergeCell ref="D503:E504"/>
    <mergeCell ref="F503:G504"/>
    <mergeCell ref="H503:I504"/>
    <mergeCell ref="V501:W502"/>
    <mergeCell ref="V503:W504"/>
    <mergeCell ref="AH501:AI502"/>
    <mergeCell ref="X503:Y504"/>
    <mergeCell ref="AH503:AI504"/>
    <mergeCell ref="AF503:AG504"/>
    <mergeCell ref="O501:P504"/>
    <mergeCell ref="Q501:Q502"/>
    <mergeCell ref="L503:M504"/>
    <mergeCell ref="T503:U504"/>
    <mergeCell ref="AE503:AE504"/>
    <mergeCell ref="AE501:AE502"/>
    <mergeCell ref="Q503:Q504"/>
    <mergeCell ref="R503:S504"/>
    <mergeCell ref="R501:S502"/>
    <mergeCell ref="T501:U502"/>
    <mergeCell ref="Z503:AA504"/>
    <mergeCell ref="J503:K504"/>
    <mergeCell ref="CD508:CE509"/>
    <mergeCell ref="CF508:CF509"/>
    <mergeCell ref="BV508:BW509"/>
    <mergeCell ref="BF506:BF507"/>
    <mergeCell ref="BG506:BU507"/>
    <mergeCell ref="BX508:BY509"/>
    <mergeCell ref="DV506:DV507"/>
    <mergeCell ref="AN501:AO502"/>
    <mergeCell ref="AN503:AO504"/>
    <mergeCell ref="X501:Y502"/>
    <mergeCell ref="Z501:AA502"/>
    <mergeCell ref="AC501:AD504"/>
    <mergeCell ref="AJ503:AK504"/>
    <mergeCell ref="AL503:AM504"/>
    <mergeCell ref="L501:M502"/>
    <mergeCell ref="EJ506:EK509"/>
    <mergeCell ref="DR508:DS509"/>
    <mergeCell ref="DT508:DU509"/>
    <mergeCell ref="DL508:DM509"/>
    <mergeCell ref="DN508:DO509"/>
    <mergeCell ref="AF501:AG502"/>
    <mergeCell ref="AJ501:AK502"/>
    <mergeCell ref="AL501:AM502"/>
    <mergeCell ref="DV508:DV509"/>
    <mergeCell ref="CW506:DK507"/>
    <mergeCell ref="DL506:DM507"/>
    <mergeCell ref="DN506:DO507"/>
    <mergeCell ref="CW508:DK509"/>
    <mergeCell ref="AQ506:BC509"/>
    <mergeCell ref="BD506:BE509"/>
    <mergeCell ref="EM508:FA509"/>
    <mergeCell ref="FB508:FC509"/>
    <mergeCell ref="FD508:FE509"/>
    <mergeCell ref="FF508:FG509"/>
    <mergeCell ref="FH508:FI509"/>
    <mergeCell ref="AQ516:BC519"/>
    <mergeCell ref="BD516:BE519"/>
    <mergeCell ref="BF516:BF517"/>
    <mergeCell ref="BV518:BW519"/>
    <mergeCell ref="BX518:BY519"/>
    <mergeCell ref="BZ518:CA519"/>
    <mergeCell ref="BF518:BF519"/>
    <mergeCell ref="BG518:BU519"/>
    <mergeCell ref="BG516:BU517"/>
    <mergeCell ref="CG516:CS519"/>
    <mergeCell ref="DP516:DQ517"/>
    <mergeCell ref="DR516:DS517"/>
    <mergeCell ref="BX516:BY517"/>
    <mergeCell ref="BZ516:CA517"/>
    <mergeCell ref="DW506:EI509"/>
    <mergeCell ref="BZ508:CA509"/>
    <mergeCell ref="BF508:BF509"/>
    <mergeCell ref="BG508:BU509"/>
    <mergeCell ref="BV510:BW510"/>
    <mergeCell ref="BX510:BY510"/>
    <mergeCell ref="EL506:EL507"/>
    <mergeCell ref="DP508:DQ509"/>
    <mergeCell ref="CT506:CU509"/>
    <mergeCell ref="CV506:CV507"/>
    <mergeCell ref="CV508:CV509"/>
    <mergeCell ref="CG506:CS509"/>
    <mergeCell ref="CB508:CC509"/>
    <mergeCell ref="DN516:DO517"/>
    <mergeCell ref="DT518:DU519"/>
    <mergeCell ref="EJ516:EK519"/>
    <mergeCell ref="CV516:CV517"/>
    <mergeCell ref="CW516:DK517"/>
    <mergeCell ref="DP518:DQ519"/>
    <mergeCell ref="DL516:DM517"/>
    <mergeCell ref="DR518:DS519"/>
    <mergeCell ref="EL516:EL517"/>
    <mergeCell ref="CF51:CF52"/>
    <mergeCell ref="CF53:CF54"/>
    <mergeCell ref="CF1:CF2"/>
    <mergeCell ref="CF3:CF4"/>
    <mergeCell ref="CF11:CF12"/>
    <mergeCell ref="CF13:CF14"/>
    <mergeCell ref="CF21:CF22"/>
    <mergeCell ref="CF23:CF24"/>
    <mergeCell ref="DV1:DV2"/>
    <mergeCell ref="DV3:DV4"/>
    <mergeCell ref="DV11:DV12"/>
    <mergeCell ref="DV13:DV14"/>
    <mergeCell ref="CF41:CF42"/>
    <mergeCell ref="CF43:CF44"/>
    <mergeCell ref="CG31:CS34"/>
    <mergeCell ref="CT31:CU34"/>
    <mergeCell ref="CV31:CV32"/>
    <mergeCell ref="CW31:DK32"/>
    <mergeCell ref="DV41:DV42"/>
    <mergeCell ref="EL508:EL509"/>
    <mergeCell ref="DP506:DQ507"/>
    <mergeCell ref="DR506:DS507"/>
    <mergeCell ref="DV496:DV497"/>
    <mergeCell ref="DV51:DV52"/>
    <mergeCell ref="DV53:DV54"/>
    <mergeCell ref="DV61:DV62"/>
    <mergeCell ref="DV63:DV64"/>
    <mergeCell ref="FL1:FL2"/>
    <mergeCell ref="FL3:FL4"/>
    <mergeCell ref="FL11:FL12"/>
    <mergeCell ref="FL13:FL14"/>
    <mergeCell ref="FL21:FL22"/>
    <mergeCell ref="FL23:FL24"/>
    <mergeCell ref="FL31:FL32"/>
    <mergeCell ref="FL33:FL34"/>
    <mergeCell ref="FL41:FL42"/>
    <mergeCell ref="FL43:FL44"/>
    <mergeCell ref="FL51:FL52"/>
    <mergeCell ref="FL53:FL54"/>
    <mergeCell ref="FL61:FL62"/>
    <mergeCell ref="FL63:FL64"/>
    <mergeCell ref="FJ35:FK35"/>
    <mergeCell ref="FB11:FC12"/>
    <mergeCell ref="FJ21:FK22"/>
    <mergeCell ref="FB21:FC22"/>
    <mergeCell ref="FB25:FC25"/>
    <mergeCell ref="FD25:FE25"/>
    <mergeCell ref="FF25:FG25"/>
    <mergeCell ref="FH25:FI25"/>
    <mergeCell ref="FJ25:FK25"/>
    <mergeCell ref="FJ23:FK24"/>
    <mergeCell ref="FB23:FC24"/>
    <mergeCell ref="FJ13:FK14"/>
    <mergeCell ref="EL63:EL64"/>
    <mergeCell ref="DW61:EI64"/>
    <mergeCell ref="FL66:FL67"/>
    <mergeCell ref="CF68:CF69"/>
    <mergeCell ref="DV68:DV69"/>
    <mergeCell ref="FL68:FL69"/>
    <mergeCell ref="CF61:CF62"/>
    <mergeCell ref="CF63:CF64"/>
    <mergeCell ref="FH88:FI89"/>
    <mergeCell ref="FJ88:FK89"/>
    <mergeCell ref="FD86:FE87"/>
    <mergeCell ref="FD88:FE89"/>
    <mergeCell ref="EM78:FA79"/>
    <mergeCell ref="FB78:FC79"/>
    <mergeCell ref="FD78:FE79"/>
    <mergeCell ref="FF78:FG79"/>
    <mergeCell ref="EM86:FA87"/>
    <mergeCell ref="FJ78:FK79"/>
    <mergeCell ref="FL76:FL77"/>
    <mergeCell ref="CF78:CF79"/>
    <mergeCell ref="DV78:DV79"/>
    <mergeCell ref="FL78:FL79"/>
    <mergeCell ref="CF86:CF87"/>
    <mergeCell ref="DV86:DV87"/>
    <mergeCell ref="FL86:FL87"/>
    <mergeCell ref="FF86:FG87"/>
    <mergeCell ref="FH86:FI87"/>
    <mergeCell ref="FJ86:FK87"/>
    <mergeCell ref="FL88:FL89"/>
    <mergeCell ref="DT86:DU87"/>
    <mergeCell ref="DT65:DU65"/>
    <mergeCell ref="FB65:FC65"/>
    <mergeCell ref="FD65:FE65"/>
    <mergeCell ref="FF65:FG65"/>
    <mergeCell ref="CF96:CF97"/>
    <mergeCell ref="DV96:DV97"/>
    <mergeCell ref="FL96:FL97"/>
    <mergeCell ref="CF98:CF99"/>
    <mergeCell ref="DV98:DV99"/>
    <mergeCell ref="FL98:FL99"/>
    <mergeCell ref="FF98:FG99"/>
    <mergeCell ref="FH98:FI99"/>
    <mergeCell ref="FJ98:FK99"/>
    <mergeCell ref="FB116:FC117"/>
    <mergeCell ref="FF126:FG127"/>
    <mergeCell ref="FH126:FI127"/>
    <mergeCell ref="FJ126:FK127"/>
    <mergeCell ref="EL126:EL127"/>
    <mergeCell ref="EM126:FA127"/>
    <mergeCell ref="FB126:FC127"/>
    <mergeCell ref="EL116:EL117"/>
    <mergeCell ref="FD116:FE117"/>
    <mergeCell ref="FF116:FG117"/>
    <mergeCell ref="CW126:DK127"/>
    <mergeCell ref="FL106:FL107"/>
    <mergeCell ref="CF108:CF109"/>
    <mergeCell ref="DV108:DV109"/>
    <mergeCell ref="FL108:FL109"/>
    <mergeCell ref="CF116:CF117"/>
    <mergeCell ref="DV116:DV117"/>
    <mergeCell ref="FL116:FL117"/>
    <mergeCell ref="FJ116:FK117"/>
    <mergeCell ref="EM116:FA117"/>
    <mergeCell ref="DL100:DM100"/>
    <mergeCell ref="DN100:DO100"/>
    <mergeCell ref="DP100:DQ100"/>
    <mergeCell ref="FL118:FL119"/>
    <mergeCell ref="CF126:CF127"/>
    <mergeCell ref="DV126:DV127"/>
    <mergeCell ref="FL126:FL127"/>
    <mergeCell ref="CF128:CF129"/>
    <mergeCell ref="DV128:DV129"/>
    <mergeCell ref="FL128:FL129"/>
    <mergeCell ref="CT141:CU144"/>
    <mergeCell ref="CF141:CF142"/>
    <mergeCell ref="DL133:DM134"/>
    <mergeCell ref="FJ131:FK132"/>
    <mergeCell ref="DL135:DM135"/>
    <mergeCell ref="DN135:DO135"/>
    <mergeCell ref="DP135:DQ135"/>
    <mergeCell ref="DR135:DS135"/>
    <mergeCell ref="DT135:DU135"/>
    <mergeCell ref="CG141:CS144"/>
    <mergeCell ref="CF131:CF132"/>
    <mergeCell ref="DV131:DV132"/>
    <mergeCell ref="FL131:FL132"/>
    <mergeCell ref="CF133:CF134"/>
    <mergeCell ref="DV133:DV134"/>
    <mergeCell ref="FL133:FL134"/>
    <mergeCell ref="FB133:FC134"/>
    <mergeCell ref="FD133:FE134"/>
    <mergeCell ref="FF133:FG134"/>
    <mergeCell ref="FH133:FI134"/>
    <mergeCell ref="FL141:FL142"/>
    <mergeCell ref="CF143:CF144"/>
    <mergeCell ref="EM141:FA142"/>
    <mergeCell ref="DP141:DQ142"/>
    <mergeCell ref="DR141:DS142"/>
    <mergeCell ref="FL143:FL144"/>
    <mergeCell ref="CF151:CF152"/>
    <mergeCell ref="DV151:DV152"/>
    <mergeCell ref="FL151:FL152"/>
    <mergeCell ref="FF151:FG152"/>
    <mergeCell ref="FH151:FI152"/>
    <mergeCell ref="FJ143:FK144"/>
    <mergeCell ref="EM171:FA172"/>
    <mergeCell ref="EL173:EL174"/>
    <mergeCell ref="EM173:FA174"/>
    <mergeCell ref="FB171:FC172"/>
    <mergeCell ref="DR173:DS174"/>
    <mergeCell ref="FH171:FI172"/>
    <mergeCell ref="FB173:FC174"/>
    <mergeCell ref="EL171:EL172"/>
    <mergeCell ref="FD171:FE172"/>
    <mergeCell ref="DR171:DS172"/>
    <mergeCell ref="DV153:DV154"/>
    <mergeCell ref="FL153:FL154"/>
    <mergeCell ref="CF161:CF162"/>
    <mergeCell ref="DV161:DV162"/>
    <mergeCell ref="FL161:FL162"/>
    <mergeCell ref="CF163:CF164"/>
    <mergeCell ref="DV163:DV164"/>
    <mergeCell ref="FL163:FL164"/>
    <mergeCell ref="FF163:FG164"/>
    <mergeCell ref="FH163:FI164"/>
    <mergeCell ref="CF173:CF174"/>
    <mergeCell ref="DV173:DV174"/>
    <mergeCell ref="FL173:FL174"/>
    <mergeCell ref="DR165:DS165"/>
    <mergeCell ref="DT165:DU165"/>
    <mergeCell ref="FL181:FL182"/>
    <mergeCell ref="FJ181:FK182"/>
    <mergeCell ref="EM181:FA182"/>
    <mergeCell ref="FB181:FC182"/>
    <mergeCell ref="CG181:CS184"/>
    <mergeCell ref="CG191:CS194"/>
    <mergeCell ref="CT191:CU194"/>
    <mergeCell ref="DR183:DS184"/>
    <mergeCell ref="DL185:DM185"/>
    <mergeCell ref="DN185:DO185"/>
    <mergeCell ref="FL171:FL172"/>
    <mergeCell ref="FF173:FG174"/>
    <mergeCell ref="FH173:FI174"/>
    <mergeCell ref="FJ173:FK174"/>
    <mergeCell ref="FF171:FG172"/>
    <mergeCell ref="EJ191:EK194"/>
    <mergeCell ref="FF191:FG192"/>
    <mergeCell ref="FH191:FI192"/>
    <mergeCell ref="FJ191:FK192"/>
    <mergeCell ref="EL191:EL192"/>
    <mergeCell ref="EM191:FA192"/>
    <mergeCell ref="FB191:FC192"/>
    <mergeCell ref="FD193:FE194"/>
    <mergeCell ref="FD191:FE192"/>
    <mergeCell ref="FL183:FL184"/>
    <mergeCell ref="DT185:DU185"/>
    <mergeCell ref="DT175:DU175"/>
    <mergeCell ref="DN173:DO174"/>
    <mergeCell ref="FD173:FE174"/>
    <mergeCell ref="FJ171:FK172"/>
    <mergeCell ref="FD181:FE182"/>
    <mergeCell ref="FF181:FG182"/>
    <mergeCell ref="FL191:FL192"/>
    <mergeCell ref="CF193:CF194"/>
    <mergeCell ref="DV193:DV194"/>
    <mergeCell ref="FL193:FL194"/>
    <mergeCell ref="FH193:FI194"/>
    <mergeCell ref="FJ193:FK194"/>
    <mergeCell ref="CW191:DK192"/>
    <mergeCell ref="FL196:FL197"/>
    <mergeCell ref="CF198:CF199"/>
    <mergeCell ref="DV198:DV199"/>
    <mergeCell ref="FL198:FL199"/>
    <mergeCell ref="FB198:FC199"/>
    <mergeCell ref="FD198:FE199"/>
    <mergeCell ref="FF198:FG199"/>
    <mergeCell ref="FH198:FI199"/>
    <mergeCell ref="DL198:DM199"/>
    <mergeCell ref="FJ196:FK197"/>
    <mergeCell ref="FB196:FC197"/>
    <mergeCell ref="DL195:DM195"/>
    <mergeCell ref="DN195:DO195"/>
    <mergeCell ref="DP195:DQ195"/>
    <mergeCell ref="DR195:DS195"/>
    <mergeCell ref="DT195:DU195"/>
    <mergeCell ref="DR196:DS197"/>
    <mergeCell ref="DT196:DU197"/>
    <mergeCell ref="DW196:EI199"/>
    <mergeCell ref="EJ196:EK199"/>
    <mergeCell ref="DR198:DS199"/>
    <mergeCell ref="DN198:DO199"/>
    <mergeCell ref="DP198:DQ199"/>
    <mergeCell ref="CW198:DK199"/>
    <mergeCell ref="DT193:DU194"/>
    <mergeCell ref="DL200:DM200"/>
    <mergeCell ref="DN200:DO200"/>
    <mergeCell ref="DP200:DQ200"/>
    <mergeCell ref="DR200:DS200"/>
    <mergeCell ref="DT200:DU200"/>
    <mergeCell ref="DN208:DO209"/>
    <mergeCell ref="EL216:EL217"/>
    <mergeCell ref="EM216:FA217"/>
    <mergeCell ref="DR210:DS210"/>
    <mergeCell ref="DT210:DU210"/>
    <mergeCell ref="DL206:DM207"/>
    <mergeCell ref="DN206:DO207"/>
    <mergeCell ref="DL208:DM209"/>
    <mergeCell ref="EM206:FA207"/>
    <mergeCell ref="DL216:DM217"/>
    <mergeCell ref="CV218:CV219"/>
    <mergeCell ref="CW218:DK219"/>
    <mergeCell ref="DL218:DM219"/>
    <mergeCell ref="EM218:FA219"/>
    <mergeCell ref="CV206:CV207"/>
    <mergeCell ref="DN216:DO217"/>
    <mergeCell ref="DP216:DQ217"/>
    <mergeCell ref="DR216:DS217"/>
    <mergeCell ref="DT216:DU217"/>
    <mergeCell ref="DW216:EI219"/>
    <mergeCell ref="EJ216:EK219"/>
    <mergeCell ref="DN218:DO219"/>
    <mergeCell ref="DP218:DQ219"/>
    <mergeCell ref="DR218:DS219"/>
    <mergeCell ref="CV216:CV217"/>
    <mergeCell ref="EL218:EL219"/>
    <mergeCell ref="FD216:FE217"/>
    <mergeCell ref="FD218:FE219"/>
    <mergeCell ref="DV206:DV207"/>
    <mergeCell ref="FL206:FL207"/>
    <mergeCell ref="DV208:DV209"/>
    <mergeCell ref="FL208:FL209"/>
    <mergeCell ref="DV216:DV217"/>
    <mergeCell ref="FL216:FL217"/>
    <mergeCell ref="FF216:FG217"/>
    <mergeCell ref="FH216:FI217"/>
    <mergeCell ref="FL218:FL219"/>
    <mergeCell ref="DP206:DQ207"/>
    <mergeCell ref="DR206:DS207"/>
    <mergeCell ref="DT206:DU207"/>
    <mergeCell ref="DT218:DU219"/>
    <mergeCell ref="DV218:DV219"/>
    <mergeCell ref="CW216:DK217"/>
    <mergeCell ref="FF208:FG209"/>
    <mergeCell ref="FH208:FI209"/>
    <mergeCell ref="CW206:DK207"/>
    <mergeCell ref="DL210:DM210"/>
    <mergeCell ref="DN210:DO210"/>
    <mergeCell ref="DP210:DQ210"/>
    <mergeCell ref="FJ208:FK209"/>
    <mergeCell ref="FD206:FE207"/>
    <mergeCell ref="FB218:FC219"/>
    <mergeCell ref="FD208:FE209"/>
    <mergeCell ref="FB216:FC217"/>
    <mergeCell ref="FL226:FL227"/>
    <mergeCell ref="CF228:CF229"/>
    <mergeCell ref="DV228:DV229"/>
    <mergeCell ref="FL228:FL229"/>
    <mergeCell ref="FF228:FG229"/>
    <mergeCell ref="FH228:FI229"/>
    <mergeCell ref="FF218:FG219"/>
    <mergeCell ref="EJ256:EK259"/>
    <mergeCell ref="CV256:CV257"/>
    <mergeCell ref="DL256:DM257"/>
    <mergeCell ref="DT256:DU257"/>
    <mergeCell ref="DW256:EI259"/>
    <mergeCell ref="CW258:DK259"/>
    <mergeCell ref="DL258:DM259"/>
    <mergeCell ref="DN258:DO259"/>
    <mergeCell ref="DN256:DO257"/>
    <mergeCell ref="DP256:DQ257"/>
    <mergeCell ref="EM246:FA247"/>
    <mergeCell ref="FB246:FC247"/>
    <mergeCell ref="FF258:FG259"/>
    <mergeCell ref="EL258:EL259"/>
    <mergeCell ref="EM258:FA259"/>
    <mergeCell ref="FB258:FC259"/>
    <mergeCell ref="EL256:EL257"/>
    <mergeCell ref="EM256:FA257"/>
    <mergeCell ref="FB256:FC257"/>
    <mergeCell ref="EL248:EL249"/>
    <mergeCell ref="FJ258:FK259"/>
    <mergeCell ref="CW256:DK257"/>
    <mergeCell ref="FL236:FL237"/>
    <mergeCell ref="FL238:FL239"/>
    <mergeCell ref="DV246:DV247"/>
    <mergeCell ref="FL246:FL247"/>
    <mergeCell ref="FJ246:FK247"/>
    <mergeCell ref="FD261:FE262"/>
    <mergeCell ref="FF283:FG284"/>
    <mergeCell ref="FL248:FL249"/>
    <mergeCell ref="CF256:CF257"/>
    <mergeCell ref="DV256:DV257"/>
    <mergeCell ref="FL256:FL257"/>
    <mergeCell ref="CF258:CF259"/>
    <mergeCell ref="DV258:DV259"/>
    <mergeCell ref="FL258:FL259"/>
    <mergeCell ref="FH258:FI259"/>
    <mergeCell ref="CG281:CS284"/>
    <mergeCell ref="CT281:CU284"/>
    <mergeCell ref="CF283:CF284"/>
    <mergeCell ref="FJ273:FK274"/>
    <mergeCell ref="DL263:DM264"/>
    <mergeCell ref="FJ261:FK262"/>
    <mergeCell ref="EL261:EL262"/>
    <mergeCell ref="EM261:FA262"/>
    <mergeCell ref="FB261:FC262"/>
    <mergeCell ref="FJ263:FK264"/>
    <mergeCell ref="CF261:CF262"/>
    <mergeCell ref="DV261:DV262"/>
    <mergeCell ref="FL261:FL262"/>
    <mergeCell ref="CF263:CF264"/>
    <mergeCell ref="DV263:DV264"/>
    <mergeCell ref="FL263:FL264"/>
    <mergeCell ref="FB263:FC264"/>
    <mergeCell ref="FL271:FL272"/>
    <mergeCell ref="CF273:CF274"/>
    <mergeCell ref="FL273:FL274"/>
    <mergeCell ref="FL281:FL282"/>
    <mergeCell ref="FF281:FG282"/>
    <mergeCell ref="FH281:FI282"/>
    <mergeCell ref="FJ281:FK282"/>
    <mergeCell ref="CG311:CS314"/>
    <mergeCell ref="CF313:CF314"/>
    <mergeCell ref="FH303:FI304"/>
    <mergeCell ref="FJ303:FK304"/>
    <mergeCell ref="FH301:FI302"/>
    <mergeCell ref="FJ301:FK302"/>
    <mergeCell ref="EL313:EL314"/>
    <mergeCell ref="EM313:FA314"/>
    <mergeCell ref="FB313:FC314"/>
    <mergeCell ref="FD313:FE314"/>
    <mergeCell ref="CF291:CF292"/>
    <mergeCell ref="DV291:DV292"/>
    <mergeCell ref="FL291:FL292"/>
    <mergeCell ref="CF293:CF294"/>
    <mergeCell ref="DV293:DV294"/>
    <mergeCell ref="FL293:FL294"/>
    <mergeCell ref="FF293:FG294"/>
    <mergeCell ref="FH293:FI294"/>
    <mergeCell ref="FJ293:FK294"/>
    <mergeCell ref="DT291:DU292"/>
    <mergeCell ref="FL311:FL312"/>
    <mergeCell ref="FJ311:FK312"/>
    <mergeCell ref="FL283:FL284"/>
    <mergeCell ref="DW291:EI294"/>
    <mergeCell ref="EJ291:EK294"/>
    <mergeCell ref="FD303:FE304"/>
    <mergeCell ref="DT293:DU294"/>
    <mergeCell ref="DL293:DM294"/>
    <mergeCell ref="FL301:FL302"/>
    <mergeCell ref="CF303:CF304"/>
    <mergeCell ref="DV303:DV304"/>
    <mergeCell ref="FL303:FL304"/>
    <mergeCell ref="CF311:CF312"/>
    <mergeCell ref="DV311:DV312"/>
    <mergeCell ref="EL326:EL327"/>
    <mergeCell ref="EM326:FA327"/>
    <mergeCell ref="FB326:FC327"/>
    <mergeCell ref="FJ328:FK329"/>
    <mergeCell ref="FD326:FE327"/>
    <mergeCell ref="FF326:FG327"/>
    <mergeCell ref="FH326:FI327"/>
    <mergeCell ref="EL328:EL329"/>
    <mergeCell ref="EM328:FA329"/>
    <mergeCell ref="FL313:FL314"/>
    <mergeCell ref="CF321:CF322"/>
    <mergeCell ref="DV321:DV322"/>
    <mergeCell ref="FL321:FL322"/>
    <mergeCell ref="CF323:CF324"/>
    <mergeCell ref="DV323:DV324"/>
    <mergeCell ref="FL323:FL324"/>
    <mergeCell ref="FH323:FI324"/>
    <mergeCell ref="FJ323:FK324"/>
    <mergeCell ref="CW321:DK322"/>
    <mergeCell ref="FL326:FL327"/>
    <mergeCell ref="CF328:CF329"/>
    <mergeCell ref="FL328:FL329"/>
    <mergeCell ref="FB328:FC329"/>
    <mergeCell ref="FD328:FE329"/>
    <mergeCell ref="FF328:FG329"/>
    <mergeCell ref="FH328:FI329"/>
    <mergeCell ref="FJ326:FK327"/>
    <mergeCell ref="CG346:CS349"/>
    <mergeCell ref="CT346:CU349"/>
    <mergeCell ref="CF348:CF349"/>
    <mergeCell ref="FJ338:FK339"/>
    <mergeCell ref="CT336:CU339"/>
    <mergeCell ref="EM336:FA337"/>
    <mergeCell ref="FD346:FE347"/>
    <mergeCell ref="FD348:FE349"/>
    <mergeCell ref="DT346:DU347"/>
    <mergeCell ref="DW346:EI349"/>
    <mergeCell ref="FH348:FI349"/>
    <mergeCell ref="FJ348:FK349"/>
    <mergeCell ref="DL346:DM347"/>
    <mergeCell ref="CV348:CV349"/>
    <mergeCell ref="CW348:DK349"/>
    <mergeCell ref="DL348:DM349"/>
    <mergeCell ref="EJ346:EK349"/>
    <mergeCell ref="DN348:DO349"/>
    <mergeCell ref="DP348:DQ349"/>
    <mergeCell ref="DR348:DS349"/>
    <mergeCell ref="CW346:DK347"/>
    <mergeCell ref="EM338:FA339"/>
    <mergeCell ref="FB338:FC339"/>
    <mergeCell ref="FD338:FE339"/>
    <mergeCell ref="FH336:FI337"/>
    <mergeCell ref="DN326:DO327"/>
    <mergeCell ref="DP326:DQ327"/>
    <mergeCell ref="DN328:DO329"/>
    <mergeCell ref="DP328:DQ329"/>
    <mergeCell ref="CW328:DK329"/>
    <mergeCell ref="CG326:CS329"/>
    <mergeCell ref="FL336:FL337"/>
    <mergeCell ref="CF338:CF339"/>
    <mergeCell ref="DV338:DV339"/>
    <mergeCell ref="FL338:FL339"/>
    <mergeCell ref="CF346:CF347"/>
    <mergeCell ref="DV346:DV347"/>
    <mergeCell ref="FL346:FL347"/>
    <mergeCell ref="FF346:FG347"/>
    <mergeCell ref="FH346:FI347"/>
    <mergeCell ref="FL348:FL349"/>
    <mergeCell ref="CF356:CF357"/>
    <mergeCell ref="DV356:DV357"/>
    <mergeCell ref="FL356:FL357"/>
    <mergeCell ref="CF358:CF359"/>
    <mergeCell ref="DV358:DV359"/>
    <mergeCell ref="FL358:FL359"/>
    <mergeCell ref="FF358:FG359"/>
    <mergeCell ref="FH358:FI359"/>
    <mergeCell ref="FF348:FG349"/>
    <mergeCell ref="DP350:DQ350"/>
    <mergeCell ref="DR350:DS350"/>
    <mergeCell ref="FD350:FE350"/>
    <mergeCell ref="FF350:FG350"/>
    <mergeCell ref="FH350:FI350"/>
    <mergeCell ref="FJ350:FK350"/>
    <mergeCell ref="DV348:DV349"/>
    <mergeCell ref="DT356:DU357"/>
    <mergeCell ref="DW356:EI359"/>
    <mergeCell ref="EJ356:EK359"/>
    <mergeCell ref="DP358:DQ359"/>
    <mergeCell ref="DT348:DU349"/>
    <mergeCell ref="CV346:CV347"/>
    <mergeCell ref="FB376:FC377"/>
    <mergeCell ref="FF386:FG387"/>
    <mergeCell ref="FH386:FI387"/>
    <mergeCell ref="FJ386:FK387"/>
    <mergeCell ref="EL386:EL387"/>
    <mergeCell ref="EM386:FA387"/>
    <mergeCell ref="FB386:FC387"/>
    <mergeCell ref="FD386:FE387"/>
    <mergeCell ref="FJ378:FK379"/>
    <mergeCell ref="EL378:EL379"/>
    <mergeCell ref="CW386:DK387"/>
    <mergeCell ref="EM378:FA379"/>
    <mergeCell ref="FB378:FC379"/>
    <mergeCell ref="FD378:FE379"/>
    <mergeCell ref="FF378:FG379"/>
    <mergeCell ref="FH378:FI379"/>
    <mergeCell ref="EL376:EL377"/>
    <mergeCell ref="FD376:FE377"/>
    <mergeCell ref="FF376:FG377"/>
    <mergeCell ref="FH376:FI377"/>
    <mergeCell ref="DR376:DS377"/>
    <mergeCell ref="DT376:DU377"/>
    <mergeCell ref="DW376:EI379"/>
    <mergeCell ref="EJ376:EK379"/>
    <mergeCell ref="DT380:DU380"/>
    <mergeCell ref="DT378:DU379"/>
    <mergeCell ref="DL378:DM379"/>
    <mergeCell ref="DN378:DO379"/>
    <mergeCell ref="DP378:DQ379"/>
    <mergeCell ref="EL388:EL389"/>
    <mergeCell ref="EM388:FA389"/>
    <mergeCell ref="FB388:FC389"/>
    <mergeCell ref="EJ386:EK389"/>
    <mergeCell ref="FL366:FL367"/>
    <mergeCell ref="CF368:CF369"/>
    <mergeCell ref="DV368:DV369"/>
    <mergeCell ref="FL368:FL369"/>
    <mergeCell ref="CF376:CF377"/>
    <mergeCell ref="DV376:DV377"/>
    <mergeCell ref="FL376:FL377"/>
    <mergeCell ref="FJ376:FK377"/>
    <mergeCell ref="EM376:FA377"/>
    <mergeCell ref="CV401:CV402"/>
    <mergeCell ref="DL395:DM395"/>
    <mergeCell ref="FL378:FL379"/>
    <mergeCell ref="CF386:CF387"/>
    <mergeCell ref="DV386:DV387"/>
    <mergeCell ref="FL386:FL387"/>
    <mergeCell ref="CF388:CF389"/>
    <mergeCell ref="DV388:DV389"/>
    <mergeCell ref="FL388:FL389"/>
    <mergeCell ref="FH388:FI389"/>
    <mergeCell ref="DT370:DU370"/>
    <mergeCell ref="DL370:DM370"/>
    <mergeCell ref="DN370:DO370"/>
    <mergeCell ref="DP370:DQ370"/>
    <mergeCell ref="DR370:DS370"/>
    <mergeCell ref="DL380:DM380"/>
    <mergeCell ref="DN380:DO380"/>
    <mergeCell ref="DP380:DQ380"/>
    <mergeCell ref="DR380:DS380"/>
    <mergeCell ref="FL401:FL402"/>
    <mergeCell ref="CF403:CF404"/>
    <mergeCell ref="DV403:DV404"/>
    <mergeCell ref="FL403:FL404"/>
    <mergeCell ref="CF411:CF412"/>
    <mergeCell ref="DV411:DV412"/>
    <mergeCell ref="FL411:FL412"/>
    <mergeCell ref="FF411:FG412"/>
    <mergeCell ref="FH411:FI412"/>
    <mergeCell ref="FJ411:FK412"/>
    <mergeCell ref="FD403:FE404"/>
    <mergeCell ref="FF403:FG404"/>
    <mergeCell ref="FH403:FI404"/>
    <mergeCell ref="DT403:DU404"/>
    <mergeCell ref="EL403:EL404"/>
    <mergeCell ref="DP403:DQ404"/>
    <mergeCell ref="CF391:CF392"/>
    <mergeCell ref="DV391:DV392"/>
    <mergeCell ref="FL391:FL392"/>
    <mergeCell ref="CF393:CF394"/>
    <mergeCell ref="DV393:DV394"/>
    <mergeCell ref="FL393:FL394"/>
    <mergeCell ref="FB393:FC394"/>
    <mergeCell ref="FD393:FE394"/>
    <mergeCell ref="FF393:FG394"/>
    <mergeCell ref="FH393:FI394"/>
    <mergeCell ref="DL393:DM394"/>
    <mergeCell ref="DV401:DV402"/>
    <mergeCell ref="FD401:FE402"/>
    <mergeCell ref="FB401:FC402"/>
    <mergeCell ref="FB403:FC404"/>
    <mergeCell ref="CW391:DK392"/>
    <mergeCell ref="FF401:FG402"/>
    <mergeCell ref="FH401:FI402"/>
    <mergeCell ref="FJ401:FK402"/>
    <mergeCell ref="FJ431:FK432"/>
    <mergeCell ref="FJ423:FK424"/>
    <mergeCell ref="FF421:FG422"/>
    <mergeCell ref="FH421:FI422"/>
    <mergeCell ref="FJ421:FK422"/>
    <mergeCell ref="EL421:EL422"/>
    <mergeCell ref="EM421:FA422"/>
    <mergeCell ref="EL423:EL424"/>
    <mergeCell ref="EM423:FA424"/>
    <mergeCell ref="DV413:DV414"/>
    <mergeCell ref="FL413:FL414"/>
    <mergeCell ref="CF421:CF422"/>
    <mergeCell ref="DV421:DV422"/>
    <mergeCell ref="FL421:FL422"/>
    <mergeCell ref="CF423:CF424"/>
    <mergeCell ref="DV423:DV424"/>
    <mergeCell ref="FL423:FL424"/>
    <mergeCell ref="FF423:FG424"/>
    <mergeCell ref="FH423:FI424"/>
    <mergeCell ref="DW411:EI414"/>
    <mergeCell ref="EJ411:EK414"/>
    <mergeCell ref="DN413:DO414"/>
    <mergeCell ref="DP413:DQ414"/>
    <mergeCell ref="DR413:DS414"/>
    <mergeCell ref="DT413:DU414"/>
    <mergeCell ref="DN411:DO412"/>
    <mergeCell ref="DP411:DQ412"/>
    <mergeCell ref="DR411:DS412"/>
    <mergeCell ref="DT411:DU412"/>
    <mergeCell ref="DW421:EI424"/>
    <mergeCell ref="EJ421:EK424"/>
    <mergeCell ref="DP423:DQ424"/>
    <mergeCell ref="FL433:FL434"/>
    <mergeCell ref="CF441:CF442"/>
    <mergeCell ref="DV441:DV442"/>
    <mergeCell ref="FL441:FL442"/>
    <mergeCell ref="FJ441:FK442"/>
    <mergeCell ref="EM441:FA442"/>
    <mergeCell ref="FB441:FC442"/>
    <mergeCell ref="CG441:CS444"/>
    <mergeCell ref="DR456:DS457"/>
    <mergeCell ref="DT456:DU457"/>
    <mergeCell ref="DW456:EI459"/>
    <mergeCell ref="DR458:DS459"/>
    <mergeCell ref="DT458:DU459"/>
    <mergeCell ref="FL431:FL432"/>
    <mergeCell ref="DV456:DV457"/>
    <mergeCell ref="FD453:FE454"/>
    <mergeCell ref="FD451:FE452"/>
    <mergeCell ref="FB453:FC454"/>
    <mergeCell ref="EL456:EL457"/>
    <mergeCell ref="EM456:FA457"/>
    <mergeCell ref="FB456:FC457"/>
    <mergeCell ref="FJ458:FK459"/>
    <mergeCell ref="FD456:FE457"/>
    <mergeCell ref="FF456:FG457"/>
    <mergeCell ref="FH456:FI457"/>
    <mergeCell ref="FL443:FL444"/>
    <mergeCell ref="CF451:CF452"/>
    <mergeCell ref="DV451:DV452"/>
    <mergeCell ref="FL451:FL452"/>
    <mergeCell ref="CF453:CF454"/>
    <mergeCell ref="DV453:DV454"/>
    <mergeCell ref="FL453:FL454"/>
    <mergeCell ref="FL456:FL457"/>
    <mergeCell ref="CF458:CF459"/>
    <mergeCell ref="DV458:DV459"/>
    <mergeCell ref="FL458:FL459"/>
    <mergeCell ref="FB458:FC459"/>
    <mergeCell ref="FD458:FE459"/>
    <mergeCell ref="FF458:FG459"/>
    <mergeCell ref="FH458:FI459"/>
    <mergeCell ref="DL458:DM459"/>
    <mergeCell ref="FJ456:FK457"/>
    <mergeCell ref="CG476:CS479"/>
    <mergeCell ref="CT476:CU479"/>
    <mergeCell ref="CF478:CF479"/>
    <mergeCell ref="FJ468:FK469"/>
    <mergeCell ref="CT466:CU469"/>
    <mergeCell ref="DL470:DM470"/>
    <mergeCell ref="EL476:EL477"/>
    <mergeCell ref="EM476:FA477"/>
    <mergeCell ref="EL478:EL479"/>
    <mergeCell ref="EM478:FA479"/>
    <mergeCell ref="FH478:FI479"/>
    <mergeCell ref="FJ478:FK479"/>
    <mergeCell ref="DL476:DM477"/>
    <mergeCell ref="CV478:CV479"/>
    <mergeCell ref="CW478:DK479"/>
    <mergeCell ref="DL478:DM479"/>
    <mergeCell ref="FB476:FC477"/>
    <mergeCell ref="FD476:FE477"/>
    <mergeCell ref="FD478:FE479"/>
    <mergeCell ref="DV466:DV467"/>
    <mergeCell ref="FL466:FL467"/>
    <mergeCell ref="DV468:DV469"/>
    <mergeCell ref="FL468:FL469"/>
    <mergeCell ref="CF476:CF477"/>
    <mergeCell ref="DV476:DV477"/>
    <mergeCell ref="FL476:FL477"/>
    <mergeCell ref="FF476:FG477"/>
    <mergeCell ref="FH476:FI477"/>
    <mergeCell ref="DN518:DO519"/>
    <mergeCell ref="EM518:FA519"/>
    <mergeCell ref="FL478:FL479"/>
    <mergeCell ref="CF486:CF487"/>
    <mergeCell ref="DV486:DV487"/>
    <mergeCell ref="FL486:FL487"/>
    <mergeCell ref="CF488:CF489"/>
    <mergeCell ref="DV488:DV489"/>
    <mergeCell ref="FL488:FL489"/>
    <mergeCell ref="FF488:FG489"/>
    <mergeCell ref="FD518:FE519"/>
    <mergeCell ref="FF518:FG519"/>
    <mergeCell ref="FD516:FE517"/>
    <mergeCell ref="FF516:FG517"/>
    <mergeCell ref="EM516:FA517"/>
    <mergeCell ref="DT516:DU517"/>
    <mergeCell ref="FB516:FC517"/>
    <mergeCell ref="EL518:EL519"/>
    <mergeCell ref="FB518:FC519"/>
    <mergeCell ref="DW516:EI519"/>
    <mergeCell ref="FL496:FL497"/>
    <mergeCell ref="CF498:CF499"/>
    <mergeCell ref="CT516:CU519"/>
    <mergeCell ref="FL498:FL499"/>
    <mergeCell ref="CF506:CF507"/>
    <mergeCell ref="FL506:FL507"/>
    <mergeCell ref="FJ506:FK507"/>
    <mergeCell ref="EM506:FA507"/>
    <mergeCell ref="FB506:FC507"/>
    <mergeCell ref="FL508:FL509"/>
    <mergeCell ref="CF516:CF517"/>
    <mergeCell ref="DV516:DV517"/>
    <mergeCell ref="FL516:FL517"/>
    <mergeCell ref="CF518:CF519"/>
    <mergeCell ref="DV518:DV519"/>
    <mergeCell ref="FL518:FL519"/>
    <mergeCell ref="CV518:CV519"/>
    <mergeCell ref="CW518:DK519"/>
    <mergeCell ref="DL518:DM519"/>
    <mergeCell ref="BF458:BF459"/>
    <mergeCell ref="BG458:BU459"/>
    <mergeCell ref="BV458:BW459"/>
    <mergeCell ref="BV480:BW480"/>
    <mergeCell ref="BX480:BY480"/>
    <mergeCell ref="BZ480:CA480"/>
    <mergeCell ref="CB480:CC480"/>
    <mergeCell ref="CD480:CE480"/>
    <mergeCell ref="BV506:BW507"/>
    <mergeCell ref="BX506:BY507"/>
    <mergeCell ref="BZ506:CA507"/>
    <mergeCell ref="CB506:CC507"/>
    <mergeCell ref="CD506:CE507"/>
    <mergeCell ref="CD518:CE519"/>
    <mergeCell ref="CB518:CC519"/>
    <mergeCell ref="CB516:CC517"/>
    <mergeCell ref="CD516:CE517"/>
    <mergeCell ref="BV516:BW517"/>
    <mergeCell ref="C438:C439"/>
    <mergeCell ref="A196:E197"/>
    <mergeCell ref="C178:C179"/>
    <mergeCell ref="D178:E179"/>
    <mergeCell ref="A168:B171"/>
    <mergeCell ref="C168:C169"/>
    <mergeCell ref="D168:E169"/>
    <mergeCell ref="A432:B435"/>
    <mergeCell ref="C432:C433"/>
    <mergeCell ref="D432:E433"/>
    <mergeCell ref="CB15:CC15"/>
    <mergeCell ref="A164:B167"/>
    <mergeCell ref="D458:E459"/>
    <mergeCell ref="A263:C264"/>
    <mergeCell ref="D263:E264"/>
    <mergeCell ref="A328:C329"/>
    <mergeCell ref="D328:E329"/>
    <mergeCell ref="A393:C394"/>
    <mergeCell ref="D393:E394"/>
    <mergeCell ref="A456:E457"/>
    <mergeCell ref="D438:E439"/>
    <mergeCell ref="BV35:BW35"/>
    <mergeCell ref="BX35:BY35"/>
    <mergeCell ref="BZ35:CA35"/>
    <mergeCell ref="CB35:CC35"/>
    <mergeCell ref="BV45:BW45"/>
    <mergeCell ref="BX45:BY45"/>
    <mergeCell ref="BZ45:CA45"/>
    <mergeCell ref="CB45:CC45"/>
    <mergeCell ref="BV65:BW65"/>
    <mergeCell ref="BX65:BY65"/>
    <mergeCell ref="BZ65:CA65"/>
    <mergeCell ref="BX21:BY22"/>
    <mergeCell ref="BZ21:CA22"/>
    <mergeCell ref="CB21:CC22"/>
    <mergeCell ref="CB65:CC65"/>
    <mergeCell ref="CD65:CE65"/>
    <mergeCell ref="BX78:BY79"/>
    <mergeCell ref="BZ66:CA67"/>
    <mergeCell ref="BZ78:CA79"/>
    <mergeCell ref="CB78:CC79"/>
    <mergeCell ref="CD78:CE79"/>
    <mergeCell ref="BV80:BW80"/>
    <mergeCell ref="BX80:BY80"/>
    <mergeCell ref="BZ80:CA80"/>
    <mergeCell ref="CB80:CC80"/>
    <mergeCell ref="CD80:CE80"/>
    <mergeCell ref="BV55:BW55"/>
    <mergeCell ref="BX55:BY55"/>
    <mergeCell ref="BZ55:CA55"/>
    <mergeCell ref="CB55:CC55"/>
    <mergeCell ref="CD55:CE55"/>
    <mergeCell ref="BX68:BY69"/>
    <mergeCell ref="BZ68:CA69"/>
    <mergeCell ref="BV68:BW69"/>
    <mergeCell ref="BZ98:CA99"/>
    <mergeCell ref="CB98:CC99"/>
    <mergeCell ref="CD98:CE99"/>
    <mergeCell ref="BZ96:CA97"/>
    <mergeCell ref="CB96:CC97"/>
    <mergeCell ref="BV70:BW70"/>
    <mergeCell ref="BX70:BY70"/>
    <mergeCell ref="BZ70:CA70"/>
    <mergeCell ref="CB70:CC70"/>
    <mergeCell ref="CD70:CE70"/>
    <mergeCell ref="BX96:BY97"/>
    <mergeCell ref="BZ116:CA117"/>
    <mergeCell ref="CB116:CC117"/>
    <mergeCell ref="CD116:CE117"/>
    <mergeCell ref="BZ106:CA107"/>
    <mergeCell ref="CB106:CC107"/>
    <mergeCell ref="CD106:CE107"/>
    <mergeCell ref="CB108:CC109"/>
    <mergeCell ref="BV90:BW90"/>
    <mergeCell ref="BX90:BY90"/>
    <mergeCell ref="BZ90:CA90"/>
    <mergeCell ref="CB90:CC90"/>
    <mergeCell ref="CD90:CE90"/>
    <mergeCell ref="BV100:BW100"/>
    <mergeCell ref="BX100:BY100"/>
    <mergeCell ref="BZ100:CA100"/>
    <mergeCell ref="CB100:CC100"/>
    <mergeCell ref="CD100:CE100"/>
    <mergeCell ref="BX110:BY110"/>
    <mergeCell ref="BZ110:CA110"/>
    <mergeCell ref="CB110:CC110"/>
    <mergeCell ref="CD110:CE110"/>
    <mergeCell ref="BV120:BW120"/>
    <mergeCell ref="BX120:BY120"/>
    <mergeCell ref="BZ120:CA120"/>
    <mergeCell ref="CB120:CC120"/>
    <mergeCell ref="CD120:CE120"/>
    <mergeCell ref="BV116:BW117"/>
    <mergeCell ref="BV175:BW175"/>
    <mergeCell ref="BX175:BY175"/>
    <mergeCell ref="BZ175:CA175"/>
    <mergeCell ref="CB175:CC175"/>
    <mergeCell ref="CD175:CE175"/>
    <mergeCell ref="CB191:CC192"/>
    <mergeCell ref="BV183:BW184"/>
    <mergeCell ref="CB183:CC184"/>
    <mergeCell ref="BV195:BW195"/>
    <mergeCell ref="BX195:BY195"/>
    <mergeCell ref="BZ195:CA195"/>
    <mergeCell ref="CB195:CC195"/>
    <mergeCell ref="CD195:CE195"/>
    <mergeCell ref="BV165:BW165"/>
    <mergeCell ref="BX165:BY165"/>
    <mergeCell ref="BZ165:CA165"/>
    <mergeCell ref="CB165:CC165"/>
    <mergeCell ref="CD165:CE165"/>
    <mergeCell ref="CD131:CE132"/>
    <mergeCell ref="BX141:BY142"/>
    <mergeCell ref="BZ141:CA142"/>
    <mergeCell ref="CB141:CC142"/>
    <mergeCell ref="CD141:CE142"/>
    <mergeCell ref="BV185:BW185"/>
    <mergeCell ref="BX185:BY185"/>
    <mergeCell ref="BZ185:CA185"/>
    <mergeCell ref="CB200:CC200"/>
    <mergeCell ref="CD200:CE200"/>
    <mergeCell ref="BV210:BW210"/>
    <mergeCell ref="BX210:BY210"/>
    <mergeCell ref="BZ210:CA210"/>
    <mergeCell ref="CB210:CC210"/>
    <mergeCell ref="CD216:CE217"/>
    <mergeCell ref="BZ218:CA219"/>
    <mergeCell ref="CB218:CC219"/>
    <mergeCell ref="CD218:CE219"/>
    <mergeCell ref="BV240:BW240"/>
    <mergeCell ref="BZ191:CA192"/>
    <mergeCell ref="CD210:CE210"/>
    <mergeCell ref="BX220:BY220"/>
    <mergeCell ref="BZ220:CA220"/>
    <mergeCell ref="CB220:CC220"/>
    <mergeCell ref="CD220:CE220"/>
    <mergeCell ref="BV230:BW230"/>
    <mergeCell ref="BX230:BY230"/>
    <mergeCell ref="BZ230:CA230"/>
    <mergeCell ref="CB230:CC230"/>
    <mergeCell ref="CD230:CE230"/>
    <mergeCell ref="BZ226:CA227"/>
    <mergeCell ref="BV236:BW237"/>
    <mergeCell ref="BZ193:CA194"/>
    <mergeCell ref="CD193:CE194"/>
    <mergeCell ref="CB193:CC194"/>
    <mergeCell ref="CD208:CE209"/>
    <mergeCell ref="BX218:BY219"/>
    <mergeCell ref="BX216:BY217"/>
    <mergeCell ref="BX265:BY265"/>
    <mergeCell ref="BZ295:CA295"/>
    <mergeCell ref="CB295:CC295"/>
    <mergeCell ref="CD295:CE295"/>
    <mergeCell ref="BV275:BW275"/>
    <mergeCell ref="BX275:BY275"/>
    <mergeCell ref="BZ275:CA275"/>
    <mergeCell ref="CB275:CC275"/>
    <mergeCell ref="CD275:CE275"/>
    <mergeCell ref="BV283:BW284"/>
    <mergeCell ref="BV281:BW282"/>
    <mergeCell ref="BV285:BW285"/>
    <mergeCell ref="BX285:BY285"/>
    <mergeCell ref="BZ285:CA285"/>
    <mergeCell ref="CB285:CC285"/>
    <mergeCell ref="CD285:CE285"/>
    <mergeCell ref="BV295:BW295"/>
    <mergeCell ref="BX295:BY295"/>
    <mergeCell ref="BV293:BW294"/>
    <mergeCell ref="BX293:BY294"/>
    <mergeCell ref="BX315:BY315"/>
    <mergeCell ref="BZ315:CA315"/>
    <mergeCell ref="CB315:CC315"/>
    <mergeCell ref="CD315:CE315"/>
    <mergeCell ref="BV328:BW329"/>
    <mergeCell ref="BV311:BW312"/>
    <mergeCell ref="BX311:BY312"/>
    <mergeCell ref="BZ311:CA312"/>
    <mergeCell ref="CB311:CC312"/>
    <mergeCell ref="CD311:CE312"/>
    <mergeCell ref="BX330:BY330"/>
    <mergeCell ref="BZ330:CA330"/>
    <mergeCell ref="CB330:CC330"/>
    <mergeCell ref="CD330:CE330"/>
    <mergeCell ref="BV305:BW305"/>
    <mergeCell ref="BX305:BY305"/>
    <mergeCell ref="BZ305:CA305"/>
    <mergeCell ref="CB305:CC305"/>
    <mergeCell ref="CD305:CE305"/>
    <mergeCell ref="BV315:BW315"/>
    <mergeCell ref="BV326:BW327"/>
    <mergeCell ref="CB326:CC327"/>
    <mergeCell ref="BX328:BY329"/>
    <mergeCell ref="CD346:CE347"/>
    <mergeCell ref="BZ348:CA349"/>
    <mergeCell ref="CB348:CC349"/>
    <mergeCell ref="CD348:CE349"/>
    <mergeCell ref="BV325:BW325"/>
    <mergeCell ref="BX325:BY325"/>
    <mergeCell ref="BZ325:CA325"/>
    <mergeCell ref="CB325:CC325"/>
    <mergeCell ref="CD325:CE325"/>
    <mergeCell ref="BV330:BW330"/>
    <mergeCell ref="BV350:BW350"/>
    <mergeCell ref="BX350:BY350"/>
    <mergeCell ref="BZ350:CA350"/>
    <mergeCell ref="CB350:CC350"/>
    <mergeCell ref="CD350:CE350"/>
    <mergeCell ref="BZ356:CA357"/>
    <mergeCell ref="CB356:CC357"/>
    <mergeCell ref="BV356:BW357"/>
    <mergeCell ref="BX356:BY357"/>
    <mergeCell ref="BV340:BW340"/>
    <mergeCell ref="BX340:BY340"/>
    <mergeCell ref="BZ340:CA340"/>
    <mergeCell ref="CB340:CC340"/>
    <mergeCell ref="CD340:CE340"/>
    <mergeCell ref="BV380:BW380"/>
    <mergeCell ref="BX380:BY380"/>
    <mergeCell ref="BZ380:CA380"/>
    <mergeCell ref="CB380:CC380"/>
    <mergeCell ref="CD380:CE380"/>
    <mergeCell ref="BV390:BW390"/>
    <mergeCell ref="BX390:BY390"/>
    <mergeCell ref="BZ390:CA390"/>
    <mergeCell ref="CB390:CC390"/>
    <mergeCell ref="CD390:CE390"/>
    <mergeCell ref="BZ395:CA395"/>
    <mergeCell ref="CB395:CC395"/>
    <mergeCell ref="CD395:CE395"/>
    <mergeCell ref="BV405:BW405"/>
    <mergeCell ref="BX405:BY405"/>
    <mergeCell ref="BZ405:CA405"/>
    <mergeCell ref="CB405:CC405"/>
    <mergeCell ref="CD405:CE405"/>
    <mergeCell ref="BX401:BY402"/>
    <mergeCell ref="BZ401:CA402"/>
    <mergeCell ref="BV391:BW392"/>
    <mergeCell ref="CB391:CC392"/>
    <mergeCell ref="CD441:CE442"/>
    <mergeCell ref="CB443:CC444"/>
    <mergeCell ref="CD443:CE444"/>
    <mergeCell ref="BV443:BW444"/>
    <mergeCell ref="BV415:BW415"/>
    <mergeCell ref="BX415:BY415"/>
    <mergeCell ref="BZ415:CA415"/>
    <mergeCell ref="CB415:CC415"/>
    <mergeCell ref="CD415:CE415"/>
    <mergeCell ref="BV425:BW425"/>
    <mergeCell ref="BX425:BY425"/>
    <mergeCell ref="BZ425:CA425"/>
    <mergeCell ref="CB425:CC425"/>
    <mergeCell ref="CD425:CE425"/>
    <mergeCell ref="BV435:BW435"/>
    <mergeCell ref="BX435:BY435"/>
    <mergeCell ref="BZ435:CA435"/>
    <mergeCell ref="CB435:CC435"/>
    <mergeCell ref="BX421:BY422"/>
    <mergeCell ref="BZ421:CA422"/>
    <mergeCell ref="CB421:CC422"/>
    <mergeCell ref="BX433:BY434"/>
    <mergeCell ref="BZ433:CA434"/>
    <mergeCell ref="CD421:CE422"/>
    <mergeCell ref="BV445:BW445"/>
    <mergeCell ref="BX445:BY445"/>
    <mergeCell ref="BZ445:CA445"/>
    <mergeCell ref="CB445:CC445"/>
    <mergeCell ref="CD445:CE445"/>
    <mergeCell ref="BZ478:CA479"/>
    <mergeCell ref="CB478:CC479"/>
    <mergeCell ref="CD478:CE479"/>
    <mergeCell ref="CB466:CC467"/>
    <mergeCell ref="CD466:CE467"/>
    <mergeCell ref="CD456:CE457"/>
    <mergeCell ref="CB476:CC477"/>
    <mergeCell ref="BZ458:CA459"/>
    <mergeCell ref="CB458:CC459"/>
    <mergeCell ref="CD458:CE459"/>
    <mergeCell ref="BV460:BW460"/>
    <mergeCell ref="BX460:BY460"/>
    <mergeCell ref="BZ460:CA460"/>
    <mergeCell ref="CB460:CC460"/>
    <mergeCell ref="CD460:CE460"/>
    <mergeCell ref="CD476:CE477"/>
    <mergeCell ref="BV455:BW455"/>
    <mergeCell ref="BX455:BY455"/>
    <mergeCell ref="BZ455:CA455"/>
    <mergeCell ref="CB455:CC455"/>
    <mergeCell ref="CD455:CE455"/>
    <mergeCell ref="BV470:BW470"/>
    <mergeCell ref="BX470:BY470"/>
    <mergeCell ref="BZ470:CA470"/>
    <mergeCell ref="CB470:CC470"/>
    <mergeCell ref="CD470:CE470"/>
    <mergeCell ref="CB468:CC469"/>
    <mergeCell ref="BZ510:CA510"/>
    <mergeCell ref="CB510:CC510"/>
    <mergeCell ref="CD510:CE510"/>
    <mergeCell ref="BV520:BW520"/>
    <mergeCell ref="BX520:BY520"/>
    <mergeCell ref="BZ520:CA520"/>
    <mergeCell ref="CB520:CC520"/>
    <mergeCell ref="CD520:CE520"/>
    <mergeCell ref="BV490:BW490"/>
    <mergeCell ref="DL25:DM25"/>
    <mergeCell ref="DN25:DO25"/>
    <mergeCell ref="DP25:DQ25"/>
    <mergeCell ref="DR25:DS25"/>
    <mergeCell ref="DL65:DM65"/>
    <mergeCell ref="DN65:DO65"/>
    <mergeCell ref="DP65:DQ65"/>
    <mergeCell ref="DR65:DS65"/>
    <mergeCell ref="DN53:DO54"/>
    <mergeCell ref="DP53:DQ54"/>
    <mergeCell ref="DL80:DM80"/>
    <mergeCell ref="DN80:DO80"/>
    <mergeCell ref="DP80:DQ80"/>
    <mergeCell ref="DR80:DS80"/>
    <mergeCell ref="DR145:DS145"/>
    <mergeCell ref="DN171:DO172"/>
    <mergeCell ref="DP171:DQ172"/>
    <mergeCell ref="DP185:DQ185"/>
    <mergeCell ref="DR185:DS185"/>
    <mergeCell ref="DL175:DM175"/>
    <mergeCell ref="DN175:DO175"/>
    <mergeCell ref="DP175:DQ175"/>
    <mergeCell ref="DR175:DS175"/>
    <mergeCell ref="DL15:DM15"/>
    <mergeCell ref="DN15:DO15"/>
    <mergeCell ref="DP15:DQ15"/>
    <mergeCell ref="DR15:DS15"/>
    <mergeCell ref="DP13:DQ14"/>
    <mergeCell ref="DN86:DO87"/>
    <mergeCell ref="DP86:DQ87"/>
    <mergeCell ref="DR86:DS87"/>
    <mergeCell ref="DN5:DO5"/>
    <mergeCell ref="DP5:DQ5"/>
    <mergeCell ref="DR5:DS5"/>
    <mergeCell ref="DN76:DO77"/>
    <mergeCell ref="DP78:DQ79"/>
    <mergeCell ref="DR78:DS79"/>
    <mergeCell ref="DP88:DQ89"/>
    <mergeCell ref="DR88:DS89"/>
    <mergeCell ref="DT88:DU89"/>
    <mergeCell ref="DL45:DM45"/>
    <mergeCell ref="DN45:DO45"/>
    <mergeCell ref="DP45:DQ45"/>
    <mergeCell ref="DR45:DS45"/>
    <mergeCell ref="DT45:DU45"/>
    <mergeCell ref="DL55:DM55"/>
    <mergeCell ref="DN55:DO55"/>
    <mergeCell ref="DP55:DQ55"/>
    <mergeCell ref="DR55:DS55"/>
    <mergeCell ref="DT55:DU55"/>
    <mergeCell ref="DL70:DM70"/>
    <mergeCell ref="DN70:DO70"/>
    <mergeCell ref="DP70:DQ70"/>
    <mergeCell ref="DR70:DS70"/>
    <mergeCell ref="DT70:DU70"/>
    <mergeCell ref="DT80:DU80"/>
    <mergeCell ref="DN78:DO79"/>
    <mergeCell ref="DP76:DQ77"/>
    <mergeCell ref="DR76:DS77"/>
    <mergeCell ref="DT76:DU77"/>
    <mergeCell ref="DT66:DU67"/>
    <mergeCell ref="DR120:DS120"/>
    <mergeCell ref="DT120:DU120"/>
    <mergeCell ref="DL130:DM130"/>
    <mergeCell ref="DN130:DO130"/>
    <mergeCell ref="DP130:DQ130"/>
    <mergeCell ref="DR130:DS130"/>
    <mergeCell ref="DT130:DU130"/>
    <mergeCell ref="DN126:DO127"/>
    <mergeCell ref="DP126:DQ127"/>
    <mergeCell ref="DR126:DS127"/>
    <mergeCell ref="DL90:DM90"/>
    <mergeCell ref="DN90:DO90"/>
    <mergeCell ref="DP90:DQ90"/>
    <mergeCell ref="DR90:DS90"/>
    <mergeCell ref="DT90:DU90"/>
    <mergeCell ref="DR128:DS129"/>
    <mergeCell ref="DT128:DU129"/>
    <mergeCell ref="DT145:DU145"/>
    <mergeCell ref="DL120:DM120"/>
    <mergeCell ref="DN120:DO120"/>
    <mergeCell ref="DP120:DQ120"/>
    <mergeCell ref="DL110:DM110"/>
    <mergeCell ref="DN110:DO110"/>
    <mergeCell ref="DP110:DQ110"/>
    <mergeCell ref="DR110:DS110"/>
    <mergeCell ref="DT110:DU110"/>
    <mergeCell ref="DR100:DS100"/>
    <mergeCell ref="DT100:DU100"/>
    <mergeCell ref="DL145:DM145"/>
    <mergeCell ref="DN145:DO145"/>
    <mergeCell ref="DP145:DQ145"/>
    <mergeCell ref="DT141:DU142"/>
    <mergeCell ref="DP161:DQ162"/>
    <mergeCell ref="DR161:DS162"/>
    <mergeCell ref="DT161:DU162"/>
    <mergeCell ref="DN141:DO142"/>
    <mergeCell ref="DL143:DM144"/>
    <mergeCell ref="DN143:DO144"/>
    <mergeCell ref="DL155:DM155"/>
    <mergeCell ref="DN155:DO155"/>
    <mergeCell ref="DP155:DQ155"/>
    <mergeCell ref="DR155:DS155"/>
    <mergeCell ref="DT153:DU154"/>
    <mergeCell ref="DT155:DU155"/>
    <mergeCell ref="DN161:DO162"/>
    <mergeCell ref="DN240:DO240"/>
    <mergeCell ref="DP240:DQ240"/>
    <mergeCell ref="DR240:DS240"/>
    <mergeCell ref="DT240:DU240"/>
    <mergeCell ref="DP258:DQ259"/>
    <mergeCell ref="DR258:DS259"/>
    <mergeCell ref="DT258:DU259"/>
    <mergeCell ref="DL248:DM249"/>
    <mergeCell ref="DN248:DO249"/>
    <mergeCell ref="DL260:DM260"/>
    <mergeCell ref="DN260:DO260"/>
    <mergeCell ref="DP260:DQ260"/>
    <mergeCell ref="DR260:DS260"/>
    <mergeCell ref="DT260:DU260"/>
    <mergeCell ref="DL230:DM230"/>
    <mergeCell ref="DN230:DO230"/>
    <mergeCell ref="DP230:DQ230"/>
    <mergeCell ref="DR230:DS230"/>
    <mergeCell ref="DT230:DU230"/>
    <mergeCell ref="DL250:DM250"/>
    <mergeCell ref="DN250:DO250"/>
    <mergeCell ref="DP250:DQ250"/>
    <mergeCell ref="DR250:DS250"/>
    <mergeCell ref="DT250:DU250"/>
    <mergeCell ref="DR256:DS257"/>
    <mergeCell ref="DN238:DO239"/>
    <mergeCell ref="DR238:DS239"/>
    <mergeCell ref="DP248:DQ249"/>
    <mergeCell ref="DL283:DM284"/>
    <mergeCell ref="DN271:DO272"/>
    <mergeCell ref="DL273:DM274"/>
    <mergeCell ref="DN273:DO274"/>
    <mergeCell ref="DP293:DQ294"/>
    <mergeCell ref="DR293:DS294"/>
    <mergeCell ref="DN293:DO294"/>
    <mergeCell ref="DN291:DO292"/>
    <mergeCell ref="DL265:DM265"/>
    <mergeCell ref="DN265:DO265"/>
    <mergeCell ref="DP265:DQ265"/>
    <mergeCell ref="DR265:DS265"/>
    <mergeCell ref="DT265:DU265"/>
    <mergeCell ref="DL275:DM275"/>
    <mergeCell ref="DN275:DO275"/>
    <mergeCell ref="DP275:DQ275"/>
    <mergeCell ref="DR275:DS275"/>
    <mergeCell ref="DT275:DU275"/>
    <mergeCell ref="DL285:DM285"/>
    <mergeCell ref="DN285:DO285"/>
    <mergeCell ref="DP285:DQ285"/>
    <mergeCell ref="DR285:DS285"/>
    <mergeCell ref="DT285:DU285"/>
    <mergeCell ref="DL295:DM295"/>
    <mergeCell ref="DN295:DO295"/>
    <mergeCell ref="DP295:DQ295"/>
    <mergeCell ref="DR295:DS295"/>
    <mergeCell ref="DT295:DU295"/>
    <mergeCell ref="DL305:DM305"/>
    <mergeCell ref="DN305:DO305"/>
    <mergeCell ref="DP305:DQ305"/>
    <mergeCell ref="DR305:DS305"/>
    <mergeCell ref="DT305:DU305"/>
    <mergeCell ref="DL315:DM315"/>
    <mergeCell ref="DN315:DO315"/>
    <mergeCell ref="DP315:DQ315"/>
    <mergeCell ref="DR315:DS315"/>
    <mergeCell ref="DT315:DU315"/>
    <mergeCell ref="DT350:DU350"/>
    <mergeCell ref="DP325:DQ325"/>
    <mergeCell ref="DR325:DS325"/>
    <mergeCell ref="DT325:DU325"/>
    <mergeCell ref="DL330:DM330"/>
    <mergeCell ref="DN330:DO330"/>
    <mergeCell ref="DP330:DQ330"/>
    <mergeCell ref="DR330:DS330"/>
    <mergeCell ref="DT330:DU330"/>
    <mergeCell ref="DR326:DS327"/>
    <mergeCell ref="DL340:DM340"/>
    <mergeCell ref="DN340:DO340"/>
    <mergeCell ref="DP340:DQ340"/>
    <mergeCell ref="DR340:DS340"/>
    <mergeCell ref="DT340:DU340"/>
    <mergeCell ref="DL350:DM350"/>
    <mergeCell ref="DN350:DO350"/>
    <mergeCell ref="DR390:DS390"/>
    <mergeCell ref="DT390:DU390"/>
    <mergeCell ref="DN395:DO395"/>
    <mergeCell ref="DP395:DQ395"/>
    <mergeCell ref="DR395:DS395"/>
    <mergeCell ref="DT395:DU395"/>
    <mergeCell ref="DL405:DM405"/>
    <mergeCell ref="DN405:DO405"/>
    <mergeCell ref="DP405:DQ405"/>
    <mergeCell ref="DR405:DS405"/>
    <mergeCell ref="DT405:DU405"/>
    <mergeCell ref="DR403:DS404"/>
    <mergeCell ref="DP425:DQ425"/>
    <mergeCell ref="DR425:DS425"/>
    <mergeCell ref="DT425:DU425"/>
    <mergeCell ref="DP421:DQ422"/>
    <mergeCell ref="DR421:DS422"/>
    <mergeCell ref="DT421:DU422"/>
    <mergeCell ref="DR401:DS402"/>
    <mergeCell ref="DT401:DU402"/>
    <mergeCell ref="DP401:DQ402"/>
    <mergeCell ref="DR423:DS424"/>
    <mergeCell ref="DT423:DU424"/>
    <mergeCell ref="DL423:DM424"/>
    <mergeCell ref="DN401:DO402"/>
    <mergeCell ref="DL403:DM404"/>
    <mergeCell ref="DN403:DO404"/>
    <mergeCell ref="DL390:DM390"/>
    <mergeCell ref="DN390:DO390"/>
    <mergeCell ref="DP390:DQ390"/>
    <mergeCell ref="DL391:DM392"/>
    <mergeCell ref="DN391:DO392"/>
    <mergeCell ref="DP445:DQ445"/>
    <mergeCell ref="DR445:DS445"/>
    <mergeCell ref="DT445:DU445"/>
    <mergeCell ref="DL415:DM415"/>
    <mergeCell ref="DN415:DO415"/>
    <mergeCell ref="DP415:DQ415"/>
    <mergeCell ref="DR415:DS415"/>
    <mergeCell ref="DT415:DU415"/>
    <mergeCell ref="DL425:DM425"/>
    <mergeCell ref="DN425:DO425"/>
    <mergeCell ref="DP466:DQ467"/>
    <mergeCell ref="DR466:DS467"/>
    <mergeCell ref="DT466:DU467"/>
    <mergeCell ref="DL435:DM435"/>
    <mergeCell ref="DN435:DO435"/>
    <mergeCell ref="DP435:DQ435"/>
    <mergeCell ref="DR435:DS435"/>
    <mergeCell ref="DT435:DU435"/>
    <mergeCell ref="DL445:DM445"/>
    <mergeCell ref="DN445:DO445"/>
    <mergeCell ref="DL455:DM455"/>
    <mergeCell ref="DN455:DO455"/>
    <mergeCell ref="DP455:DQ455"/>
    <mergeCell ref="DR455:DS455"/>
    <mergeCell ref="DT455:DU455"/>
    <mergeCell ref="DL460:DM460"/>
    <mergeCell ref="DN460:DO460"/>
    <mergeCell ref="DP460:DQ460"/>
    <mergeCell ref="DR460:DS460"/>
    <mergeCell ref="DT460:DU460"/>
    <mergeCell ref="DN453:DO454"/>
    <mergeCell ref="DN441:DO442"/>
    <mergeCell ref="DN470:DO470"/>
    <mergeCell ref="DP470:DQ470"/>
    <mergeCell ref="DR470:DS470"/>
    <mergeCell ref="DT470:DU470"/>
    <mergeCell ref="DL480:DM480"/>
    <mergeCell ref="DN480:DO480"/>
    <mergeCell ref="DP480:DQ480"/>
    <mergeCell ref="DR480:DS480"/>
    <mergeCell ref="DT480:DU480"/>
    <mergeCell ref="DL520:DM520"/>
    <mergeCell ref="DN520:DO520"/>
    <mergeCell ref="DP520:DQ520"/>
    <mergeCell ref="DR520:DS520"/>
    <mergeCell ref="DT520:DU520"/>
    <mergeCell ref="DL490:DM490"/>
    <mergeCell ref="DN490:DO490"/>
    <mergeCell ref="DP490:DQ490"/>
    <mergeCell ref="DR490:DS490"/>
    <mergeCell ref="DT490:DU490"/>
    <mergeCell ref="DL510:DM510"/>
    <mergeCell ref="DN510:DO510"/>
    <mergeCell ref="DP510:DQ510"/>
    <mergeCell ref="DR510:DS510"/>
    <mergeCell ref="DT510:DU510"/>
    <mergeCell ref="DL500:DM500"/>
    <mergeCell ref="DN500:DO500"/>
    <mergeCell ref="DP500:DQ500"/>
    <mergeCell ref="DR500:DS500"/>
    <mergeCell ref="DT506:DU507"/>
    <mergeCell ref="DT498:DU499"/>
    <mergeCell ref="DN488:DO489"/>
    <mergeCell ref="DN486:DO487"/>
    <mergeCell ref="FH65:FI65"/>
    <mergeCell ref="FJ65:FK65"/>
    <mergeCell ref="FB35:FC35"/>
    <mergeCell ref="FD35:FE35"/>
    <mergeCell ref="FF35:FG35"/>
    <mergeCell ref="FH35:FI35"/>
    <mergeCell ref="FJ53:FK54"/>
    <mergeCell ref="FB51:FC52"/>
    <mergeCell ref="FD51:FE52"/>
    <mergeCell ref="FJ5:FK5"/>
    <mergeCell ref="FB15:FC15"/>
    <mergeCell ref="FD15:FE15"/>
    <mergeCell ref="FF15:FG15"/>
    <mergeCell ref="FH15:FI15"/>
    <mergeCell ref="FJ15:FK15"/>
    <mergeCell ref="FJ33:FK34"/>
    <mergeCell ref="FB55:FC55"/>
    <mergeCell ref="FD55:FE55"/>
    <mergeCell ref="FF55:FG55"/>
    <mergeCell ref="FH55:FI55"/>
    <mergeCell ref="FJ55:FK55"/>
    <mergeCell ref="FB70:FC70"/>
    <mergeCell ref="FD70:FE70"/>
    <mergeCell ref="FF70:FG70"/>
    <mergeCell ref="FH70:FI70"/>
    <mergeCell ref="FJ70:FK70"/>
    <mergeCell ref="FB45:FC45"/>
    <mergeCell ref="FD45:FE45"/>
    <mergeCell ref="FF45:FG45"/>
    <mergeCell ref="FH45:FI45"/>
    <mergeCell ref="FJ45:FK45"/>
    <mergeCell ref="FH108:FI109"/>
    <mergeCell ref="FJ108:FK109"/>
    <mergeCell ref="FH106:FI107"/>
    <mergeCell ref="FJ106:FK107"/>
    <mergeCell ref="FB86:FC87"/>
    <mergeCell ref="FB88:FC89"/>
    <mergeCell ref="FF96:FG97"/>
    <mergeCell ref="FH96:FI97"/>
    <mergeCell ref="FJ96:FK97"/>
    <mergeCell ref="FF88:FG89"/>
    <mergeCell ref="FB80:FC80"/>
    <mergeCell ref="FD80:FE80"/>
    <mergeCell ref="FF80:FG80"/>
    <mergeCell ref="FH80:FI80"/>
    <mergeCell ref="FJ80:FK80"/>
    <mergeCell ref="FB90:FC90"/>
    <mergeCell ref="FD90:FE90"/>
    <mergeCell ref="FF90:FG90"/>
    <mergeCell ref="FH90:FI90"/>
    <mergeCell ref="FJ90:FK90"/>
    <mergeCell ref="FB100:FC100"/>
    <mergeCell ref="FD100:FE100"/>
    <mergeCell ref="FF100:FG100"/>
    <mergeCell ref="FH100:FI100"/>
    <mergeCell ref="FJ100:FK100"/>
    <mergeCell ref="FB110:FC110"/>
    <mergeCell ref="FD110:FE110"/>
    <mergeCell ref="FF110:FG110"/>
    <mergeCell ref="FH110:FI110"/>
    <mergeCell ref="FJ110:FK110"/>
    <mergeCell ref="FJ141:FK142"/>
    <mergeCell ref="FB143:FC144"/>
    <mergeCell ref="FD143:FE144"/>
    <mergeCell ref="FF143:FG144"/>
    <mergeCell ref="FH143:FI144"/>
    <mergeCell ref="FF128:FG129"/>
    <mergeCell ref="FH128:FI129"/>
    <mergeCell ref="FJ128:FK129"/>
    <mergeCell ref="FB120:FC120"/>
    <mergeCell ref="FD120:FE120"/>
    <mergeCell ref="FF120:FG120"/>
    <mergeCell ref="FH120:FI120"/>
    <mergeCell ref="FJ120:FK120"/>
    <mergeCell ref="FB130:FC130"/>
    <mergeCell ref="FD130:FE130"/>
    <mergeCell ref="FF130:FG130"/>
    <mergeCell ref="FH130:FI130"/>
    <mergeCell ref="FJ130:FK130"/>
    <mergeCell ref="FJ135:FK135"/>
    <mergeCell ref="FB131:FC132"/>
    <mergeCell ref="FJ133:FK134"/>
    <mergeCell ref="FD131:FE132"/>
    <mergeCell ref="FF131:FG132"/>
    <mergeCell ref="FH131:FI132"/>
    <mergeCell ref="FB145:FC145"/>
    <mergeCell ref="FD145:FE145"/>
    <mergeCell ref="FF145:FG145"/>
    <mergeCell ref="FH145:FI145"/>
    <mergeCell ref="FJ145:FK145"/>
    <mergeCell ref="FB141:FC142"/>
    <mergeCell ref="FD141:FE142"/>
    <mergeCell ref="FF141:FG142"/>
    <mergeCell ref="FH141:FI142"/>
    <mergeCell ref="FB163:FC164"/>
    <mergeCell ref="FD163:FE164"/>
    <mergeCell ref="FB135:FC135"/>
    <mergeCell ref="FD135:FE135"/>
    <mergeCell ref="FF135:FG135"/>
    <mergeCell ref="FH135:FI135"/>
    <mergeCell ref="FB161:FC162"/>
    <mergeCell ref="FB151:FC152"/>
    <mergeCell ref="FD151:FE152"/>
    <mergeCell ref="FD153:FE154"/>
    <mergeCell ref="FJ151:FK152"/>
    <mergeCell ref="FJ163:FK164"/>
    <mergeCell ref="FF161:FG162"/>
    <mergeCell ref="FH161:FI162"/>
    <mergeCell ref="FJ161:FK162"/>
    <mergeCell ref="FD161:FE162"/>
    <mergeCell ref="FB155:FC155"/>
    <mergeCell ref="FD155:FE155"/>
    <mergeCell ref="FF155:FG155"/>
    <mergeCell ref="FH155:FI155"/>
    <mergeCell ref="FJ155:FK155"/>
    <mergeCell ref="FB165:FC165"/>
    <mergeCell ref="FD165:FE165"/>
    <mergeCell ref="FF165:FG165"/>
    <mergeCell ref="FH165:FI165"/>
    <mergeCell ref="FJ165:FK165"/>
    <mergeCell ref="FB175:FC175"/>
    <mergeCell ref="FD175:FE175"/>
    <mergeCell ref="FF175:FG175"/>
    <mergeCell ref="FH175:FI175"/>
    <mergeCell ref="FJ175:FK175"/>
    <mergeCell ref="FB185:FC185"/>
    <mergeCell ref="FD185:FE185"/>
    <mergeCell ref="FF185:FG185"/>
    <mergeCell ref="FH185:FI185"/>
    <mergeCell ref="FJ185:FK185"/>
    <mergeCell ref="FH200:FI200"/>
    <mergeCell ref="FJ200:FK200"/>
    <mergeCell ref="FH181:FI182"/>
    <mergeCell ref="FB193:FC194"/>
    <mergeCell ref="FJ183:FK184"/>
    <mergeCell ref="FB183:FC184"/>
    <mergeCell ref="FD183:FE184"/>
    <mergeCell ref="FF183:FG184"/>
    <mergeCell ref="FH183:FI184"/>
    <mergeCell ref="FH220:FI220"/>
    <mergeCell ref="FJ220:FK220"/>
    <mergeCell ref="FB195:FC195"/>
    <mergeCell ref="FD195:FE195"/>
    <mergeCell ref="FF195:FG195"/>
    <mergeCell ref="FH195:FI195"/>
    <mergeCell ref="FJ195:FK195"/>
    <mergeCell ref="FB200:FC200"/>
    <mergeCell ref="FD200:FE200"/>
    <mergeCell ref="FF200:FG200"/>
    <mergeCell ref="FJ216:FK217"/>
    <mergeCell ref="FJ198:FK199"/>
    <mergeCell ref="FD196:FE197"/>
    <mergeCell ref="FF196:FG197"/>
    <mergeCell ref="FH196:FI197"/>
    <mergeCell ref="FF193:FG194"/>
    <mergeCell ref="FJ238:FK239"/>
    <mergeCell ref="FD236:FE237"/>
    <mergeCell ref="FB210:FC210"/>
    <mergeCell ref="FD210:FE210"/>
    <mergeCell ref="FF210:FG210"/>
    <mergeCell ref="FH210:FI210"/>
    <mergeCell ref="FJ210:FK210"/>
    <mergeCell ref="FB220:FC220"/>
    <mergeCell ref="FD220:FE220"/>
    <mergeCell ref="FF220:FG220"/>
    <mergeCell ref="FH218:FI219"/>
    <mergeCell ref="FJ218:FK219"/>
    <mergeCell ref="FF206:FG207"/>
    <mergeCell ref="FH206:FI207"/>
    <mergeCell ref="FJ206:FK207"/>
    <mergeCell ref="FF238:FG239"/>
    <mergeCell ref="FH256:FI257"/>
    <mergeCell ref="FJ256:FK257"/>
    <mergeCell ref="FJ248:FK249"/>
    <mergeCell ref="FH236:FI237"/>
    <mergeCell ref="FJ236:FK237"/>
    <mergeCell ref="FF236:FG237"/>
    <mergeCell ref="FD238:FE239"/>
    <mergeCell ref="FH238:FI239"/>
    <mergeCell ref="FB230:FC230"/>
    <mergeCell ref="FD230:FE230"/>
    <mergeCell ref="FF230:FG230"/>
    <mergeCell ref="FH230:FI230"/>
    <mergeCell ref="FJ230:FK230"/>
    <mergeCell ref="FB240:FC240"/>
    <mergeCell ref="FD240:FE240"/>
    <mergeCell ref="FF240:FG240"/>
    <mergeCell ref="FH240:FI240"/>
    <mergeCell ref="FJ240:FK240"/>
    <mergeCell ref="FD250:FE250"/>
    <mergeCell ref="FF250:FG250"/>
    <mergeCell ref="FH250:FI250"/>
    <mergeCell ref="FJ250:FK250"/>
    <mergeCell ref="FB250:FC250"/>
    <mergeCell ref="FH248:FI249"/>
    <mergeCell ref="FB236:FC237"/>
    <mergeCell ref="FB238:FC239"/>
    <mergeCell ref="FB248:FC249"/>
    <mergeCell ref="FD248:FE249"/>
    <mergeCell ref="FF248:FG249"/>
    <mergeCell ref="FD246:FE247"/>
    <mergeCell ref="FF246:FG247"/>
    <mergeCell ref="FH246:FI247"/>
    <mergeCell ref="FH260:FI260"/>
    <mergeCell ref="FJ260:FK260"/>
    <mergeCell ref="FD258:FE259"/>
    <mergeCell ref="FB271:FC272"/>
    <mergeCell ref="FD271:FE272"/>
    <mergeCell ref="FF271:FG272"/>
    <mergeCell ref="FH271:FI272"/>
    <mergeCell ref="FJ271:FK272"/>
    <mergeCell ref="FB273:FC274"/>
    <mergeCell ref="FD273:FE274"/>
    <mergeCell ref="FF273:FG274"/>
    <mergeCell ref="FH273:FI274"/>
    <mergeCell ref="FF261:FG262"/>
    <mergeCell ref="FH261:FI262"/>
    <mergeCell ref="FD263:FE264"/>
    <mergeCell ref="FF263:FG264"/>
    <mergeCell ref="FH263:FI264"/>
    <mergeCell ref="FB260:FC260"/>
    <mergeCell ref="FJ275:FK275"/>
    <mergeCell ref="FF291:FG292"/>
    <mergeCell ref="FH291:FI292"/>
    <mergeCell ref="FJ291:FK292"/>
    <mergeCell ref="FH283:FI284"/>
    <mergeCell ref="FJ283:FK284"/>
    <mergeCell ref="FJ295:FK295"/>
    <mergeCell ref="FB265:FC265"/>
    <mergeCell ref="FD265:FE265"/>
    <mergeCell ref="FF265:FG265"/>
    <mergeCell ref="FH265:FI265"/>
    <mergeCell ref="FJ265:FK265"/>
    <mergeCell ref="FB275:FC275"/>
    <mergeCell ref="FD275:FE275"/>
    <mergeCell ref="FF275:FG275"/>
    <mergeCell ref="FH275:FI275"/>
    <mergeCell ref="FJ313:FK314"/>
    <mergeCell ref="FB285:FC285"/>
    <mergeCell ref="FD285:FE285"/>
    <mergeCell ref="FF285:FG285"/>
    <mergeCell ref="FH285:FI285"/>
    <mergeCell ref="FJ285:FK285"/>
    <mergeCell ref="FB295:FC295"/>
    <mergeCell ref="FD295:FE295"/>
    <mergeCell ref="FF295:FG295"/>
    <mergeCell ref="FH295:FI295"/>
    <mergeCell ref="FF303:FG304"/>
    <mergeCell ref="FF301:FG302"/>
    <mergeCell ref="FD301:FE302"/>
    <mergeCell ref="FB291:FC292"/>
    <mergeCell ref="FD291:FE292"/>
    <mergeCell ref="FB293:FC294"/>
    <mergeCell ref="FF315:FG315"/>
    <mergeCell ref="FH315:FI315"/>
    <mergeCell ref="FJ315:FK315"/>
    <mergeCell ref="FF321:FG322"/>
    <mergeCell ref="FH321:FI322"/>
    <mergeCell ref="FJ321:FK322"/>
    <mergeCell ref="FF330:FG330"/>
    <mergeCell ref="FH330:FI330"/>
    <mergeCell ref="FJ330:FK330"/>
    <mergeCell ref="FB305:FC305"/>
    <mergeCell ref="FD305:FE305"/>
    <mergeCell ref="FF305:FG305"/>
    <mergeCell ref="FH305:FI305"/>
    <mergeCell ref="FJ305:FK305"/>
    <mergeCell ref="FB315:FC315"/>
    <mergeCell ref="FD315:FE315"/>
    <mergeCell ref="FH366:FI367"/>
    <mergeCell ref="FJ366:FK367"/>
    <mergeCell ref="FJ346:FK347"/>
    <mergeCell ref="FB325:FC325"/>
    <mergeCell ref="FD325:FE325"/>
    <mergeCell ref="FF325:FG325"/>
    <mergeCell ref="FH325:FI325"/>
    <mergeCell ref="FJ325:FK325"/>
    <mergeCell ref="FB330:FC330"/>
    <mergeCell ref="FD330:FE330"/>
    <mergeCell ref="FB340:FC340"/>
    <mergeCell ref="FD340:FE340"/>
    <mergeCell ref="FF340:FG340"/>
    <mergeCell ref="FH340:FI340"/>
    <mergeCell ref="FJ340:FK340"/>
    <mergeCell ref="FB350:FC350"/>
    <mergeCell ref="FF360:FG360"/>
    <mergeCell ref="FH360:FI360"/>
    <mergeCell ref="FJ360:FK360"/>
    <mergeCell ref="FB370:FC370"/>
    <mergeCell ref="FD370:FE370"/>
    <mergeCell ref="FF370:FG370"/>
    <mergeCell ref="FH370:FI370"/>
    <mergeCell ref="FJ370:FK370"/>
    <mergeCell ref="FD390:FE390"/>
    <mergeCell ref="FF390:FG390"/>
    <mergeCell ref="FH390:FI390"/>
    <mergeCell ref="FJ390:FK390"/>
    <mergeCell ref="FJ391:FK392"/>
    <mergeCell ref="FF388:FG389"/>
    <mergeCell ref="FJ388:FK389"/>
    <mergeCell ref="FD388:FE389"/>
    <mergeCell ref="FD405:FE405"/>
    <mergeCell ref="FF405:FG405"/>
    <mergeCell ref="FH405:FI405"/>
    <mergeCell ref="FJ405:FK405"/>
    <mergeCell ref="FB380:FC380"/>
    <mergeCell ref="FD380:FE380"/>
    <mergeCell ref="FF380:FG380"/>
    <mergeCell ref="FH380:FI380"/>
    <mergeCell ref="FJ380:FK380"/>
    <mergeCell ref="FB390:FC390"/>
    <mergeCell ref="FH368:FI369"/>
    <mergeCell ref="FJ368:FK369"/>
    <mergeCell ref="FF366:FG367"/>
    <mergeCell ref="FF368:FG369"/>
    <mergeCell ref="FB366:FC367"/>
    <mergeCell ref="FJ403:FK404"/>
    <mergeCell ref="FJ443:FK444"/>
    <mergeCell ref="FD421:FE422"/>
    <mergeCell ref="FB423:FC424"/>
    <mergeCell ref="FD423:FE424"/>
    <mergeCell ref="FB395:FC395"/>
    <mergeCell ref="FD395:FE395"/>
    <mergeCell ref="FF395:FG395"/>
    <mergeCell ref="FH395:FI395"/>
    <mergeCell ref="FJ395:FK395"/>
    <mergeCell ref="FB405:FC405"/>
    <mergeCell ref="FB415:FC415"/>
    <mergeCell ref="FD415:FE415"/>
    <mergeCell ref="FF415:FG415"/>
    <mergeCell ref="FH415:FI415"/>
    <mergeCell ref="FJ415:FK415"/>
    <mergeCell ref="FB425:FC425"/>
    <mergeCell ref="FD425:FE425"/>
    <mergeCell ref="FF425:FG425"/>
    <mergeCell ref="FH425:FI425"/>
    <mergeCell ref="FJ425:FK425"/>
    <mergeCell ref="FB435:FC435"/>
    <mergeCell ref="FD435:FE435"/>
    <mergeCell ref="FF435:FG435"/>
    <mergeCell ref="FH435:FI435"/>
    <mergeCell ref="FJ435:FK435"/>
    <mergeCell ref="FB421:FC422"/>
    <mergeCell ref="FF441:FG442"/>
    <mergeCell ref="FH441:FI442"/>
    <mergeCell ref="FJ433:FK434"/>
    <mergeCell ref="FH431:FI432"/>
    <mergeCell ref="FB433:FC434"/>
    <mergeCell ref="FD433:FE434"/>
    <mergeCell ref="FB445:FC445"/>
    <mergeCell ref="FD445:FE445"/>
    <mergeCell ref="FF445:FG445"/>
    <mergeCell ref="FH445:FI445"/>
    <mergeCell ref="FJ445:FK445"/>
    <mergeCell ref="FD466:FE467"/>
    <mergeCell ref="FF466:FG467"/>
    <mergeCell ref="FH466:FI467"/>
    <mergeCell ref="FJ466:FK467"/>
    <mergeCell ref="FJ476:FK477"/>
    <mergeCell ref="FB470:FC470"/>
    <mergeCell ref="FD470:FE470"/>
    <mergeCell ref="FF470:FG470"/>
    <mergeCell ref="FB455:FC455"/>
    <mergeCell ref="FD455:FE455"/>
    <mergeCell ref="FF455:FG455"/>
    <mergeCell ref="FH455:FI455"/>
    <mergeCell ref="FJ455:FK455"/>
    <mergeCell ref="FB460:FC460"/>
    <mergeCell ref="FD460:FE460"/>
    <mergeCell ref="FF460:FG460"/>
    <mergeCell ref="FH460:FI460"/>
    <mergeCell ref="FJ460:FK460"/>
    <mergeCell ref="FH451:FI452"/>
    <mergeCell ref="FJ451:FK452"/>
    <mergeCell ref="FH453:FI454"/>
    <mergeCell ref="FJ453:FK454"/>
    <mergeCell ref="FH470:FI470"/>
    <mergeCell ref="FJ470:FK470"/>
    <mergeCell ref="FB480:FC480"/>
    <mergeCell ref="FD480:FE480"/>
    <mergeCell ref="FF480:FG480"/>
    <mergeCell ref="FH480:FI480"/>
    <mergeCell ref="FJ480:FK480"/>
    <mergeCell ref="FH488:FI489"/>
    <mergeCell ref="FF478:FG479"/>
    <mergeCell ref="FJ490:FK490"/>
    <mergeCell ref="FB500:FC500"/>
    <mergeCell ref="FD500:FE500"/>
    <mergeCell ref="FF500:FG500"/>
    <mergeCell ref="FH500:FI500"/>
    <mergeCell ref="FJ500:FK500"/>
    <mergeCell ref="FF498:FG499"/>
    <mergeCell ref="FH498:FI499"/>
    <mergeCell ref="FJ498:FK499"/>
    <mergeCell ref="FF496:FG497"/>
    <mergeCell ref="FH496:FI497"/>
    <mergeCell ref="FB498:FC499"/>
    <mergeCell ref="FD498:FE499"/>
    <mergeCell ref="FB478:FC479"/>
    <mergeCell ref="FB520:FC520"/>
    <mergeCell ref="FD520:FE520"/>
    <mergeCell ref="FF520:FG520"/>
    <mergeCell ref="FH520:FI520"/>
    <mergeCell ref="FJ520:FK520"/>
    <mergeCell ref="FJ518:FK519"/>
    <mergeCell ref="FH516:FI517"/>
    <mergeCell ref="FJ516:FK517"/>
    <mergeCell ref="FH518:FI519"/>
    <mergeCell ref="FB510:FC510"/>
    <mergeCell ref="FD510:FE510"/>
    <mergeCell ref="FF510:FG510"/>
    <mergeCell ref="FH510:FI510"/>
    <mergeCell ref="FB490:FC490"/>
    <mergeCell ref="FD490:FE490"/>
    <mergeCell ref="FF490:FG490"/>
    <mergeCell ref="FH490:FI490"/>
    <mergeCell ref="FF506:FG507"/>
    <mergeCell ref="FH506:FI507"/>
    <mergeCell ref="FJ496:FK497"/>
    <mergeCell ref="FJ508:FK509"/>
    <mergeCell ref="FJ510:FK510"/>
    <mergeCell ref="FD506:FE507"/>
    <mergeCell ref="F438:G439"/>
    <mergeCell ref="H438:I439"/>
    <mergeCell ref="F196:AG197"/>
    <mergeCell ref="F178:G179"/>
    <mergeCell ref="H178:I179"/>
    <mergeCell ref="J178:K179"/>
    <mergeCell ref="AF436:AG437"/>
    <mergeCell ref="Z438:AA439"/>
    <mergeCell ref="R432:S433"/>
    <mergeCell ref="V412:W413"/>
    <mergeCell ref="AF420:AG421"/>
    <mergeCell ref="Q416:Q417"/>
    <mergeCell ref="R416:S417"/>
    <mergeCell ref="T416:U417"/>
    <mergeCell ref="V416:W417"/>
    <mergeCell ref="R418:S419"/>
    <mergeCell ref="T418:U419"/>
    <mergeCell ref="V418:W419"/>
    <mergeCell ref="Z420:AA421"/>
    <mergeCell ref="AC420:AD423"/>
    <mergeCell ref="T432:U433"/>
    <mergeCell ref="V432:W433"/>
    <mergeCell ref="V424:W425"/>
    <mergeCell ref="X424:Y425"/>
    <mergeCell ref="Q426:Q427"/>
    <mergeCell ref="R426:S427"/>
    <mergeCell ref="T426:U427"/>
    <mergeCell ref="V426:W427"/>
    <mergeCell ref="X428:Y429"/>
    <mergeCell ref="X426:Y427"/>
    <mergeCell ref="Q434:Q435"/>
    <mergeCell ref="AF430:AG431"/>
  </mergeCells>
  <phoneticPr fontId="0" type="noConversion"/>
  <dataValidations count="2">
    <dataValidation type="list" allowBlank="1" showInputMessage="1" showErrorMessage="1" sqref="C7:W20 C397:W410 C72:W85 C137:W150 C202:W215 C267:W280 C332:W345 C462:W475" xr:uid="{00000000-0002-0000-0400-000000000000}">
      <formula1>MAlphaList</formula1>
    </dataValidation>
    <dataValidation type="custom" allowBlank="1" showInputMessage="1" showErrorMessage="1" errorTitle="Number of Players Advancing" error="Valid values are &quot;1P&quot; or &quot;2P&quot;" promptTitle="Number of Players Advancing" prompt="Enter either &quot;1P&quot; or &quot;2P&quot;" sqref="D68:E69 D133:E134 D198:E199 D263:E264 D328:E329 D393:E394 D458:E459 D3:E4" xr:uid="{00000000-0002-0000-0400-000001000000}">
      <formula1>OR($D3="1P",$D3="2P")</formula1>
    </dataValidation>
  </dataValidations>
  <pageMargins left="0.5" right="0.5" top="0.5" bottom="0.5" header="0.5" footer="0.5"/>
  <pageSetup pageOrder="overThenDown" orientation="portrait"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K67"/>
  <sheetViews>
    <sheetView zoomScaleNormal="100" workbookViewId="0">
      <selection activeCell="F5" sqref="F5"/>
    </sheetView>
  </sheetViews>
  <sheetFormatPr defaultRowHeight="12.3"/>
  <cols>
    <col min="1" max="11" width="20.6640625" customWidth="1"/>
  </cols>
  <sheetData>
    <row r="1" spans="2:10">
      <c r="F1" s="8" t="s">
        <v>393</v>
      </c>
    </row>
    <row r="2" spans="2:10">
      <c r="F2" s="8"/>
    </row>
    <row r="3" spans="2:10">
      <c r="B3" s="105"/>
      <c r="C3" s="105"/>
      <c r="D3" s="105"/>
      <c r="E3" s="105"/>
      <c r="F3" s="105"/>
      <c r="G3" s="105"/>
      <c r="H3" s="105"/>
      <c r="I3" s="105"/>
      <c r="J3" s="105"/>
    </row>
    <row r="5" spans="2:10" ht="12.75" customHeight="1">
      <c r="F5" s="106"/>
    </row>
    <row r="6" spans="2:10" ht="12.75" customHeight="1">
      <c r="E6" s="28" t="str">
        <f>IF('Men Matches'!$I1='Men Matches'!$I2,"",IF('Men Matches'!$I1="L",F5,F7))</f>
        <v/>
      </c>
      <c r="F6" s="63">
        <v>1</v>
      </c>
      <c r="G6" s="21" t="str">
        <f>IF('Men Matches'!$I1='Men Matches'!$I2,"",IF('Men Matches'!$I1="W",F5,F7))</f>
        <v/>
      </c>
    </row>
    <row r="7" spans="2:10" ht="12.75" customHeight="1">
      <c r="E7" s="33"/>
      <c r="F7" s="106"/>
      <c r="G7" s="9" t="str">
        <f>IF(G6&lt;&gt;"",IF('Men Matches'!$I1="W",CONCATENATE('Men Matches'!$D1,"-",'Men Matches'!$D2,", ",'Men Matches'!$E1,"-",'Men Matches'!$E2,", ",'Men Matches'!$F1,"-",'Men Matches'!$F2,IF('Men Matches'!$G1&lt;&gt;"",CONCATENATE(", ",'Men Matches'!$G1,"-",'Men Matches'!$G2),""),IF('Men Matches'!$H1&lt;&gt;"",CONCATENATE(", ",'Men Matches'!$H1,"-",'Men Matches'!$H2),"")),CONCATENATE('Men Matches'!$D2,"-",'Men Matches'!$D1,", ",'Men Matches'!$E2,"-",'Men Matches'!$E1,", ",'Men Matches'!$F2,"-",'Men Matches'!$F1,IF('Men Matches'!$G1&lt;&gt;"",CONCATENATE(", ",'Men Matches'!$G2,"-",'Men Matches'!$G1),""),IF('Men Matches'!$H1&lt;&gt;"",CONCATENATE(", ",'Men Matches'!$H2,"-",'Men Matches'!$H1),""))),"")</f>
        <v/>
      </c>
    </row>
    <row r="8" spans="2:10" ht="13.5" customHeight="1">
      <c r="D8" s="31" t="str">
        <f>IF('Men Matches'!$I120='Men Matches'!$I121,"",IF('Men Matches'!$I120="W",E6,E10))</f>
        <v/>
      </c>
      <c r="E8" s="18">
        <v>32</v>
      </c>
      <c r="F8" s="4"/>
      <c r="G8" s="37">
        <v>17</v>
      </c>
      <c r="H8" s="24" t="str">
        <f>IF('Men Matches'!$I63='Men Matches'!$I64,"",IF('Men Matches'!$I63="W",G6,G10))</f>
        <v/>
      </c>
    </row>
    <row r="9" spans="2:10">
      <c r="D9" s="36" t="str">
        <f>IF(D8&lt;&gt;"",IF('Men Matches'!$I120="W",CONCATENATE('Men Matches'!$D120,"-",'Men Matches'!$D121,", ",'Men Matches'!$E120,"-",'Men Matches'!$E121,", ",'Men Matches'!$F120,"-",'Men Matches'!$F121,IF('Men Matches'!$G120&lt;&gt;"",CONCATENATE(", ",'Men Matches'!$G120,"-",'Men Matches'!$G121),""),IF('Men Matches'!$H120&lt;&gt;"",CONCATENATE(", ",'Men Matches'!$H120,"-",'Men Matches'!$H121),"")),CONCATENATE('Men Matches'!$D121,"-",'Men Matches'!$D120,", ",'Men Matches'!$E121,"-",'Men Matches'!$E120,", ",'Men Matches'!$F121,"-",'Men Matches'!$F120,IF('Men Matches'!$G120&lt;&gt;"",CONCATENATE(", ",'Men Matches'!$G121,"-",'Men Matches'!$G120),""),IF('Men Matches'!$H120&lt;&gt;"",CONCATENATE(", ",'Men Matches'!$H121,"-",'Men Matches'!$H120),""))),"")</f>
        <v/>
      </c>
      <c r="E9" s="6"/>
      <c r="F9" s="106"/>
      <c r="G9" s="7"/>
      <c r="H9" s="17" t="str">
        <f>IF(H8&lt;&gt;"",IF('Men Matches'!$I63="W",CONCATENATE('Men Matches'!$D63,"-",'Men Matches'!$D64,", ",'Men Matches'!$E63,"-",'Men Matches'!$E64,", ",'Men Matches'!$F63,"-",'Men Matches'!$F64,IF('Men Matches'!$G63&lt;&gt;"",CONCATENATE(", ",'Men Matches'!$G63,"-",'Men Matches'!$G64),""),IF('Men Matches'!$H63&lt;&gt;"",CONCATENATE(", ",'Men Matches'!$H63,"-",'Men Matches'!$H64),"")),CONCATENATE('Men Matches'!$D64,"-",'Men Matches'!$D63,", ",'Men Matches'!$E64,"-",'Men Matches'!$E63,", ",'Men Matches'!$F64,"-",'Men Matches'!$F63,IF('Men Matches'!$G63&lt;&gt;"",CONCATENATE(", ",'Men Matches'!$G64,"-",'Men Matches'!$G63),""),IF('Men Matches'!$H63&lt;&gt;"",CONCATENATE(", ",'Men Matches'!$H64,"-",'Men Matches'!$H63),""))),"")</f>
        <v/>
      </c>
    </row>
    <row r="10" spans="2:10">
      <c r="D10" s="6"/>
      <c r="E10" s="29" t="str">
        <f>IF('Men Matches'!$I5='Men Matches'!$I6,"",IF('Men Matches'!$I5="L",$F9,$F11))</f>
        <v/>
      </c>
      <c r="F10" s="63">
        <v>2</v>
      </c>
      <c r="G10" s="23" t="str">
        <f>IF('Men Matches'!$I5='Men Matches'!$I6,"",IF('Men Matches'!$I5="W",F9,F11))</f>
        <v/>
      </c>
      <c r="H10" s="7"/>
    </row>
    <row r="11" spans="2:10">
      <c r="D11" s="6"/>
      <c r="E11" s="34"/>
      <c r="F11" s="106"/>
      <c r="G11" t="str">
        <f>IF(G10&lt;&gt;"",IF('Men Matches'!$I5="W",CONCATENATE('Men Matches'!$D5,"-",'Men Matches'!$D6,", ",'Men Matches'!$E5,"-",'Men Matches'!$E6,", ",'Men Matches'!$F5,"-",'Men Matches'!$F6,IF('Men Matches'!$G5&lt;&gt;"",CONCATENATE(", ",'Men Matches'!$G5,"-",'Men Matches'!$G6),""),IF('Men Matches'!$H5&lt;&gt;"",CONCATENATE(", ",'Men Matches'!$H5,"-",'Men Matches'!$H6),"")),CONCATENATE('Men Matches'!$D6,"-",'Men Matches'!$D5,", ",'Men Matches'!$E6,"-",'Men Matches'!$E5,", ",'Men Matches'!$F6,"-",'Men Matches'!$F5,IF('Men Matches'!$G5&lt;&gt;"",CONCATENATE(", ",'Men Matches'!$G6,"-",'Men Matches'!$G5),""),IF('Men Matches'!$H5&lt;&gt;"",CONCATENATE(", ",'Men Matches'!$H6,"-",'Men Matches'!$H5),""))),"")</f>
        <v/>
      </c>
      <c r="H11" s="7"/>
    </row>
    <row r="12" spans="2:10">
      <c r="C12" s="32" t="str">
        <f>IF('Men Matches'!$I151='Men Matches'!$I152,"",IF('Men Matches'!$I151="W",D8,D16))</f>
        <v/>
      </c>
      <c r="D12" s="18">
        <v>40</v>
      </c>
      <c r="F12" s="4"/>
      <c r="H12" s="37">
        <v>25</v>
      </c>
      <c r="I12" s="26" t="str">
        <f>IF('Men Matches'!$I93='Men Matches'!$I94,"",IF('Men Matches'!$I93="W",H8,H16))</f>
        <v/>
      </c>
    </row>
    <row r="13" spans="2:10">
      <c r="C13" s="33" t="str">
        <f>IF(C12&lt;&gt;"",IF('Men Matches'!$I151="W",CONCATENATE('Men Matches'!$D151,"-",'Men Matches'!$D152,", ",'Men Matches'!$E151,"-",'Men Matches'!$E152,", ",'Men Matches'!$F151,"-",'Men Matches'!$F152,IF('Men Matches'!$G151&lt;&gt;"",CONCATENATE(", ",'Men Matches'!$G151,"-",'Men Matches'!$G152),""),IF('Men Matches'!$H151&lt;&gt;"",CONCATENATE(", ",'Men Matches'!$H151,"-",'Men Matches'!$H152),"")),CONCATENATE('Men Matches'!$D152,"-",'Men Matches'!$D151,", ",'Men Matches'!$E152,"-",'Men Matches'!$E151,", ",'Men Matches'!$F152,"-",'Men Matches'!$F151,IF('Men Matches'!$G151&lt;&gt;"",CONCATENATE(", ",'Men Matches'!$G152,"-",'Men Matches'!$G151),""),IF('Men Matches'!$H151&lt;&gt;"",CONCATENATE(", ",'Men Matches'!$H152,"-",'Men Matches'!$H151),""))),"")</f>
        <v/>
      </c>
      <c r="D13" s="6"/>
      <c r="F13" s="106"/>
      <c r="H13" s="7"/>
      <c r="I13" s="9" t="str">
        <f>IF(I12&lt;&gt;"",IF('Men Matches'!$I93="W",CONCATENATE('Men Matches'!$D93,"-",'Men Matches'!$D94,", ",'Men Matches'!$E93,"-",'Men Matches'!$E94,", ",'Men Matches'!$F93,"-",'Men Matches'!$F94,IF('Men Matches'!$G93&lt;&gt;"",CONCATENATE(", ",'Men Matches'!$G93,"-",'Men Matches'!$G94),""),IF('Men Matches'!$H93&lt;&gt;"",CONCATENATE(", ",'Men Matches'!$H93,"-",'Men Matches'!$H94),"")),CONCATENATE('Men Matches'!$D94,"-",'Men Matches'!$D93,", ",'Men Matches'!$E94,"-",'Men Matches'!$E93,", ",'Men Matches'!$F94,"-",'Men Matches'!$F93,IF('Men Matches'!$G93&lt;&gt;"",CONCATENATE(", ",'Men Matches'!$G94,"-",'Men Matches'!$G93),""),IF('Men Matches'!$H93&lt;&gt;"",CONCATENATE(", ",'Men Matches'!$H94,"-",'Men Matches'!$H93),""))),"")</f>
        <v/>
      </c>
    </row>
    <row r="14" spans="2:10">
      <c r="C14" s="6"/>
      <c r="D14" s="6"/>
      <c r="E14" s="28" t="str">
        <f>IF('Men Matches'!$I9='Men Matches'!$I10,"",IF('Men Matches'!$I9="L",F13,F15))</f>
        <v/>
      </c>
      <c r="F14" s="63">
        <v>3</v>
      </c>
      <c r="G14" s="21" t="str">
        <f>IF('Men Matches'!$I9='Men Matches'!$I10,"",IF('Men Matches'!$I9="W",F13,F15))</f>
        <v/>
      </c>
      <c r="H14" s="7"/>
      <c r="I14" s="7"/>
    </row>
    <row r="15" spans="2:10">
      <c r="C15" s="6"/>
      <c r="D15" s="6"/>
      <c r="E15" s="33"/>
      <c r="F15" s="106"/>
      <c r="G15" s="9" t="str">
        <f>IF(G14&lt;&gt;"",IF('Men Matches'!$I9="W",CONCATENATE('Men Matches'!$D9,"-",'Men Matches'!$D10,", ",'Men Matches'!$E9,"-",'Men Matches'!$E10,", ",'Men Matches'!$F9,"-",'Men Matches'!$F10,IF('Men Matches'!$G9&lt;&gt;"",CONCATENATE(", ",'Men Matches'!$G9,"-",'Men Matches'!$G10),""),IF('Men Matches'!$H9&lt;&gt;"",CONCATENATE(", ",'Men Matches'!$H9,"-",'Men Matches'!$H10),"")),CONCATENATE('Men Matches'!$D10,"-",'Men Matches'!$D9,", ",'Men Matches'!$E10,"-",'Men Matches'!$E9,", ",'Men Matches'!$F10,"-",'Men Matches'!$F9,IF('Men Matches'!$G9&lt;&gt;"",CONCATENATE(", ",'Men Matches'!$G10,"-",'Men Matches'!$G9),""),IF('Men Matches'!$H9&lt;&gt;"",CONCATENATE(", ",'Men Matches'!$H10,"-",'Men Matches'!$H9),""))),"")</f>
        <v/>
      </c>
      <c r="H15" s="7"/>
      <c r="I15" s="7"/>
    </row>
    <row r="16" spans="2:10">
      <c r="C16" s="6"/>
      <c r="D16" s="30" t="str">
        <f>IF('Men Matches'!$I124='Men Matches'!$I125,"",IF('Men Matches'!$I124="W",E14,E18))</f>
        <v/>
      </c>
      <c r="E16" s="18">
        <v>33</v>
      </c>
      <c r="F16" s="4"/>
      <c r="G16" s="37">
        <v>18</v>
      </c>
      <c r="H16" s="25" t="str">
        <f>IF('Men Matches'!$I67='Men Matches'!$I68,"",IF('Men Matches'!$I67="W",G14,G18))</f>
        <v/>
      </c>
      <c r="I16" s="7"/>
    </row>
    <row r="17" spans="2:10">
      <c r="C17" s="6"/>
      <c r="D17" s="35" t="str">
        <f>IF(D16&lt;&gt;"",IF('Men Matches'!$I124="W",CONCATENATE('Men Matches'!$D124,"-",'Men Matches'!$D125,", ",'Men Matches'!$E124,"-",'Men Matches'!$E125,", ",'Men Matches'!$F124,"-",'Men Matches'!$F125,IF('Men Matches'!$G124&lt;&gt;"",CONCATENATE(", ",'Men Matches'!$G124,"-",'Men Matches'!$G125),""),IF('Men Matches'!$H124&lt;&gt;"",CONCATENATE(", ",'Men Matches'!$H124,"-",'Men Matches'!$H125),"")),CONCATENATE('Men Matches'!$D125,"-",'Men Matches'!$D124,", ",'Men Matches'!$E125,"-",'Men Matches'!$E124,", ",'Men Matches'!$F125,"-",'Men Matches'!$F124,IF('Men Matches'!$G124&lt;&gt;"",CONCATENATE(", ",'Men Matches'!$G125,"-",'Men Matches'!$G124),""),IF('Men Matches'!$H124&lt;&gt;"",CONCATENATE(", ",'Men Matches'!$H125,"-",'Men Matches'!$H124),""))),"")</f>
        <v/>
      </c>
      <c r="E17" s="6"/>
      <c r="F17" s="106"/>
      <c r="G17" s="7"/>
      <c r="H17" s="5" t="str">
        <f>IF(H16&lt;&gt;"",IF('Men Matches'!$I67="W",CONCATENATE('Men Matches'!$D67,"-",'Men Matches'!$D68,", ",'Men Matches'!$E67,"-",'Men Matches'!$E68,", ",'Men Matches'!$F67,"-",'Men Matches'!$F68,IF('Men Matches'!$G67&lt;&gt;"",CONCATENATE(", ",'Men Matches'!$G67,"-",'Men Matches'!$G68),""),IF('Men Matches'!$H67&lt;&gt;"",CONCATENATE(", ",'Men Matches'!$H67,"-",'Men Matches'!$H68),"")),CONCATENATE('Men Matches'!$D68,"-",'Men Matches'!$D67,", ",'Men Matches'!$E68,"-",'Men Matches'!$E67,", ",'Men Matches'!$F68,"-",'Men Matches'!$F67,IF('Men Matches'!$G67&lt;&gt;"",CONCATENATE(", ",'Men Matches'!$G68,"-",'Men Matches'!$G67),""),IF('Men Matches'!$H67&lt;&gt;"",CONCATENATE(", ",'Men Matches'!$H68,"-",'Men Matches'!$H67),""))),"")</f>
        <v/>
      </c>
      <c r="I17" s="7"/>
    </row>
    <row r="18" spans="2:10">
      <c r="C18" s="6"/>
      <c r="E18" s="29" t="str">
        <f>IF('Men Matches'!$I13='Men Matches'!$I14,"",IF('Men Matches'!$I13="L",F17,F19))</f>
        <v/>
      </c>
      <c r="F18" s="63">
        <v>4</v>
      </c>
      <c r="G18" s="23" t="str">
        <f>IF('Men Matches'!$I13='Men Matches'!$I14,"",IF('Men Matches'!$I13="W",F17,F19))</f>
        <v/>
      </c>
      <c r="I18" s="7"/>
    </row>
    <row r="19" spans="2:10">
      <c r="C19" s="6"/>
      <c r="E19" s="34"/>
      <c r="F19" s="106"/>
      <c r="G19" t="str">
        <f>IF(G18&lt;&gt;"",IF('Men Matches'!$I13="W",CONCATENATE('Men Matches'!$D13,"-",'Men Matches'!$D14,", ",'Men Matches'!$E13,"-",'Men Matches'!$E14,", ",'Men Matches'!$F13,"-",'Men Matches'!$F14,IF('Men Matches'!$G13&lt;&gt;"",CONCATENATE(", ",'Men Matches'!$G13,"-",'Men Matches'!$G14),""),IF('Men Matches'!$H13&lt;&gt;"",CONCATENATE(", ",'Men Matches'!$H13,"-",'Men Matches'!$H14),"")),CONCATENATE('Men Matches'!$D14,"-",'Men Matches'!$D13,", ",'Men Matches'!$E14,"-",'Men Matches'!$E13,", ",'Men Matches'!$F14,"-",'Men Matches'!$F13,IF('Men Matches'!$G13&lt;&gt;"",CONCATENATE(", ",'Men Matches'!$G14,"-",'Men Matches'!$G13),""),IF('Men Matches'!$H13&lt;&gt;"",CONCATENATE(", ",'Men Matches'!$H14,"-",'Men Matches'!$H13),""))),"")</f>
        <v/>
      </c>
      <c r="I19" s="7"/>
    </row>
    <row r="20" spans="2:10">
      <c r="B20" s="32" t="str">
        <f>IF('Men Matches'!$I166='Men Matches'!$I167,"",IF('Men Matches'!$I166="W",C12,C28))</f>
        <v/>
      </c>
      <c r="C20" s="18">
        <v>44</v>
      </c>
      <c r="F20" s="4"/>
      <c r="I20" s="37">
        <v>29</v>
      </c>
      <c r="J20" s="21" t="str">
        <f>IF('Men Matches'!$I109='Men Matches'!$I110,"",IF('Men Matches'!$I109="W",I12,I28))</f>
        <v/>
      </c>
    </row>
    <row r="21" spans="2:10">
      <c r="B21" s="33" t="str">
        <f>IF(B20&lt;&gt;"",IF('Men Matches'!$I166="W",CONCATENATE('Men Matches'!$D166,"-",'Men Matches'!$D167,", ",'Men Matches'!$E166,"-",'Men Matches'!$E167,", ",'Men Matches'!$F166,"-",'Men Matches'!$F167,IF('Men Matches'!$G166&lt;&gt;"",CONCATENATE(", ",'Men Matches'!$G166,"-",'Men Matches'!$G167),""),IF('Men Matches'!$H166&lt;&gt;"",CONCATENATE(", ",'Men Matches'!$H166,"-",'Men Matches'!$H167),"")),CONCATENATE('Men Matches'!$D167,"-",'Men Matches'!$D166,", ",'Men Matches'!$E167,"-",'Men Matches'!$E166,", ",'Men Matches'!$F167,"-",'Men Matches'!$F166,IF('Men Matches'!$G166&lt;&gt;"",CONCATENATE(", ",'Men Matches'!$G167,"-",'Men Matches'!$G166),""),IF('Men Matches'!$H166&lt;&gt;"",CONCATENATE(", ",'Men Matches'!$H167,"-",'Men Matches'!$H166),""))),"")</f>
        <v/>
      </c>
      <c r="C21" s="6"/>
      <c r="F21" s="106"/>
      <c r="I21" s="7"/>
      <c r="J21" s="9" t="str">
        <f>IF(J20&lt;&gt;"",IF('Men Matches'!$I109="W",CONCATENATE('Men Matches'!$D109,"-",'Men Matches'!$D110,", ",'Men Matches'!$E109,"-",'Men Matches'!$E110,", ",'Men Matches'!$F109,"-",'Men Matches'!$F110,IF('Men Matches'!$G109&lt;&gt;"",CONCATENATE(", ",'Men Matches'!$G109,"-",'Men Matches'!$G110),""),IF('Men Matches'!$H109&lt;&gt;"",CONCATENATE(", ",'Men Matches'!$H109,"-",'Men Matches'!$H110),"")),CONCATENATE('Men Matches'!$D110,"-",'Men Matches'!$D109,", ",'Men Matches'!$E110,"-",'Men Matches'!$E109,", ",'Men Matches'!$F110,"-",'Men Matches'!$F109,IF('Men Matches'!$G109&lt;&gt;"",CONCATENATE(", ",'Men Matches'!$G110,"-",'Men Matches'!$G109),""),IF('Men Matches'!$H109&lt;&gt;"",CONCATENATE(", ",'Men Matches'!$H110,"-",'Men Matches'!$H109),""))),"")</f>
        <v/>
      </c>
    </row>
    <row r="22" spans="2:10">
      <c r="B22" s="6"/>
      <c r="C22" s="6"/>
      <c r="E22" s="28" t="str">
        <f>IF('Men Matches'!$I17='Men Matches'!$I18,"",IF('Men Matches'!$I17="L",F21,F23))</f>
        <v/>
      </c>
      <c r="F22" s="63">
        <v>5</v>
      </c>
      <c r="G22" s="21" t="str">
        <f>IF('Men Matches'!$I17='Men Matches'!$I18,"",IF('Men Matches'!$I17="W",F21,F23))</f>
        <v/>
      </c>
      <c r="I22" s="7"/>
      <c r="J22" s="7"/>
    </row>
    <row r="23" spans="2:10">
      <c r="B23" s="6"/>
      <c r="C23" s="6"/>
      <c r="E23" s="33"/>
      <c r="F23" s="106"/>
      <c r="G23" s="9" t="str">
        <f>IF(G22&lt;&gt;"",IF('Men Matches'!$I17="W",CONCATENATE('Men Matches'!$D17,"-",'Men Matches'!$D18,", ",'Men Matches'!$E17,"-",'Men Matches'!$E18,", ",'Men Matches'!$F17,"-",'Men Matches'!$F18,IF('Men Matches'!$G17&lt;&gt;"",CONCATENATE(", ",'Men Matches'!$G17,"-",'Men Matches'!$G18),""),IF('Men Matches'!$H17&lt;&gt;"",CONCATENATE(", ",'Men Matches'!$H17,"-",'Men Matches'!$H18),"")),CONCATENATE('Men Matches'!$D18,"-",'Men Matches'!$D17,", ",'Men Matches'!$E18,"-",'Men Matches'!$E17,", ",'Men Matches'!$F18,"-",'Men Matches'!$F17,IF('Men Matches'!$G17&lt;&gt;"",CONCATENATE(", ",'Men Matches'!$G18,"-",'Men Matches'!$G17),""),IF('Men Matches'!$H17&lt;&gt;"",CONCATENATE(", ",'Men Matches'!$H18,"-",'Men Matches'!$H17),""))),"")</f>
        <v/>
      </c>
      <c r="I23" s="7"/>
      <c r="J23" s="7"/>
    </row>
    <row r="24" spans="2:10">
      <c r="B24" s="6"/>
      <c r="C24" s="6"/>
      <c r="D24" s="31" t="str">
        <f>IF('Men Matches'!$I128='Men Matches'!$I129,"",IF('Men Matches'!$I128="W",E22,E26))</f>
        <v/>
      </c>
      <c r="E24" s="18">
        <v>34</v>
      </c>
      <c r="F24" s="4"/>
      <c r="G24" s="37">
        <v>19</v>
      </c>
      <c r="H24" s="24" t="str">
        <f>IF('Men Matches'!$I70='Men Matches'!$I71,"",IF('Men Matches'!$I70="W",G22,G26))</f>
        <v/>
      </c>
      <c r="I24" s="7"/>
      <c r="J24" s="7"/>
    </row>
    <row r="25" spans="2:10">
      <c r="B25" s="6"/>
      <c r="C25" s="6"/>
      <c r="D25" s="36" t="str">
        <f>IF(D24&lt;&gt;"",IF('Men Matches'!$I128="W",CONCATENATE('Men Matches'!$D128,"-",'Men Matches'!$D129,", ",'Men Matches'!$E128,"-",'Men Matches'!$E129,", ",'Men Matches'!$F128,"-",'Men Matches'!$F129,IF('Men Matches'!$G128&lt;&gt;"",CONCATENATE(", ",'Men Matches'!$G128,"-",'Men Matches'!$G129),""),IF('Men Matches'!$H128&lt;&gt;"",CONCATENATE(", ",'Men Matches'!$H128,"-",'Men Matches'!$H129),"")),CONCATENATE('Men Matches'!$D129,"-",'Men Matches'!$D128,", ",'Men Matches'!$E129,"-",'Men Matches'!$E128,", ",'Men Matches'!$F129,"-",'Men Matches'!$F128,IF('Men Matches'!$G128&lt;&gt;"",CONCATENATE(", ",'Men Matches'!$G129,"-",'Men Matches'!$G128),""),IF('Men Matches'!$H128&lt;&gt;"",CONCATENATE(", ",'Men Matches'!$H129,"-",'Men Matches'!$H128),""))),"")</f>
        <v/>
      </c>
      <c r="E25" s="6"/>
      <c r="F25" s="106"/>
      <c r="G25" s="7"/>
      <c r="H25" s="17" t="str">
        <f>IF(H24&lt;&gt;"",IF('Men Matches'!$I70="W",CONCATENATE('Men Matches'!$D70,"-",'Men Matches'!$D71,", ",'Men Matches'!$E70,"-",'Men Matches'!$E71,", ",'Men Matches'!$F70,"-",'Men Matches'!$F71,IF('Men Matches'!$G70&lt;&gt;"",CONCATENATE(", ",'Men Matches'!$G70,"-",'Men Matches'!$G71),""),IF('Men Matches'!$H70&lt;&gt;"",CONCATENATE(", ",'Men Matches'!$H70,"-",'Men Matches'!$H71),"")),CONCATENATE('Men Matches'!$D71,"-",'Men Matches'!$D70,", ",'Men Matches'!$E71,"-",'Men Matches'!$E70,", ",'Men Matches'!$F71,"-",'Men Matches'!$F70,IF('Men Matches'!$G70&lt;&gt;"",CONCATENATE(", ",'Men Matches'!$G71,"-",'Men Matches'!$G70),""),IF('Men Matches'!$H70&lt;&gt;"",CONCATENATE(", ",'Men Matches'!$H71,"-",'Men Matches'!$H70),""))),"")</f>
        <v/>
      </c>
      <c r="I25" s="7"/>
      <c r="J25" s="7"/>
    </row>
    <row r="26" spans="2:10">
      <c r="B26" s="6"/>
      <c r="C26" s="6"/>
      <c r="D26" s="6"/>
      <c r="E26" s="29" t="str">
        <f>IF('Men Matches'!$I21='Men Matches'!$I22,"",IF('Men Matches'!$I21="L",F25,F27))</f>
        <v/>
      </c>
      <c r="F26" s="63">
        <v>6</v>
      </c>
      <c r="G26" s="23" t="str">
        <f>IF('Men Matches'!$I21='Men Matches'!$I22,"",IF('Men Matches'!$I21="W",F25,F27))</f>
        <v/>
      </c>
      <c r="H26" s="7"/>
      <c r="I26" s="7"/>
      <c r="J26" s="7"/>
    </row>
    <row r="27" spans="2:10">
      <c r="B27" s="6"/>
      <c r="C27" s="6"/>
      <c r="D27" s="6"/>
      <c r="E27" s="34"/>
      <c r="F27" s="106"/>
      <c r="G27" t="str">
        <f>IF(G26&lt;&gt;"",IF('Men Matches'!$I21="W",CONCATENATE('Men Matches'!$D21,"-",'Men Matches'!$D22,", ",'Men Matches'!$E21,"-",'Men Matches'!$E22,", ",'Men Matches'!$F21,"-",'Men Matches'!$F22,IF('Men Matches'!$G21&lt;&gt;"",CONCATENATE(", ",'Men Matches'!$G21,"-",'Men Matches'!$G22),""),IF('Men Matches'!$H21&lt;&gt;"",CONCATENATE(", ",'Men Matches'!$H21,"-",'Men Matches'!$H22),"")),CONCATENATE('Men Matches'!$D22,"-",'Men Matches'!$D21,", ",'Men Matches'!$E22,"-",'Men Matches'!$E21,", ",'Men Matches'!$F22,"-",'Men Matches'!$F21,IF('Men Matches'!$G21&lt;&gt;"",CONCATENATE(", ",'Men Matches'!$G22,"-",'Men Matches'!$G21),""),IF('Men Matches'!$H21&lt;&gt;"",CONCATENATE(", ",'Men Matches'!$H22,"-",'Men Matches'!$H21),""))),"")</f>
        <v/>
      </c>
      <c r="H27" s="7"/>
      <c r="I27" s="7"/>
      <c r="J27" s="7"/>
    </row>
    <row r="28" spans="2:10">
      <c r="B28" s="6"/>
      <c r="C28" s="30" t="str">
        <f>IF('Men Matches'!$I155='Men Matches'!$I156,"",IF('Men Matches'!$I155="W",D24,D32))</f>
        <v/>
      </c>
      <c r="D28" s="18">
        <v>41</v>
      </c>
      <c r="F28" s="4"/>
      <c r="H28" s="37">
        <v>26</v>
      </c>
      <c r="I28" s="25" t="str">
        <f>IF('Men Matches'!$I97='Men Matches'!$I98,"",IF('Men Matches'!$I97="W",H24,H32))</f>
        <v/>
      </c>
      <c r="J28" s="7"/>
    </row>
    <row r="29" spans="2:10">
      <c r="B29" s="6"/>
      <c r="C29" s="34" t="str">
        <f>IF(C28&lt;&gt;"",IF('Men Matches'!$I155="W",CONCATENATE('Men Matches'!$D155,"-",'Men Matches'!$D156,", ",'Men Matches'!$E155,"-",'Men Matches'!$E156,", ",'Men Matches'!$F155,"-",'Men Matches'!$F156,IF('Men Matches'!$G155&lt;&gt;"",CONCATENATE(", ",'Men Matches'!$G155,"-",'Men Matches'!$G156),""),IF('Men Matches'!$H155&lt;&gt;"",CONCATENATE(", ",'Men Matches'!$H155,"-",'Men Matches'!$H156),"")),CONCATENATE('Men Matches'!$D156,"-",'Men Matches'!$D155,", ",'Men Matches'!$E156,"-",'Men Matches'!$E155,", ",'Men Matches'!$F156,"-",'Men Matches'!$F155,IF('Men Matches'!$G155&lt;&gt;"",CONCATENATE(", ",'Men Matches'!$G156,"-",'Men Matches'!$G155),""),IF('Men Matches'!$H155&lt;&gt;"",CONCATENATE(", ",'Men Matches'!$H156,"-",'Men Matches'!$H155),""))),"")</f>
        <v/>
      </c>
      <c r="D29" s="6"/>
      <c r="F29" s="106"/>
      <c r="H29" s="7"/>
      <c r="I29" t="str">
        <f>IF(I28&lt;&gt;"",IF('Men Matches'!$I97="W",CONCATENATE('Men Matches'!$D97,"-",'Men Matches'!$D98,", ",'Men Matches'!$E97,"-",'Men Matches'!$E98,", ",'Men Matches'!$F97,"-",'Men Matches'!$F98,IF('Men Matches'!$G97&lt;&gt;"",CONCATENATE(", ",'Men Matches'!$G97,"-",'Men Matches'!$G98),""),IF('Men Matches'!$H97&lt;&gt;"",CONCATENATE(", ",'Men Matches'!$H97,"-",'Men Matches'!$H98),"")),CONCATENATE('Men Matches'!$D98,"-",'Men Matches'!$D97,", ",'Men Matches'!$E98,"-",'Men Matches'!$E97,", ",'Men Matches'!$F98,"-",'Men Matches'!$F97,IF('Men Matches'!$G97&lt;&gt;"",CONCATENATE(", ",'Men Matches'!$G98,"-",'Men Matches'!$G97),""),IF('Men Matches'!$H97&lt;&gt;"",CONCATENATE(", ",'Men Matches'!$H98,"-",'Men Matches'!$H97),""))),"")</f>
        <v/>
      </c>
      <c r="J29" s="7"/>
    </row>
    <row r="30" spans="2:10">
      <c r="B30" s="6"/>
      <c r="D30" s="6"/>
      <c r="E30" s="28" t="str">
        <f>IF('Men Matches'!$I24='Men Matches'!$I25,"",IF('Men Matches'!$I24="L",F29,F31))</f>
        <v/>
      </c>
      <c r="F30" s="63">
        <v>7</v>
      </c>
      <c r="G30" s="21" t="str">
        <f>IF('Men Matches'!$I24='Men Matches'!$I25,"",IF('Men Matches'!$I24="W",F29,F31))</f>
        <v/>
      </c>
      <c r="H30" s="7"/>
      <c r="J30" s="7"/>
    </row>
    <row r="31" spans="2:10">
      <c r="B31" s="6"/>
      <c r="D31" s="6"/>
      <c r="E31" s="33"/>
      <c r="F31" s="106"/>
      <c r="G31" s="9" t="str">
        <f>IF(G30&lt;&gt;"",IF('Men Matches'!$I24="W",CONCATENATE('Men Matches'!$D24,"-",'Men Matches'!$D25,", ",'Men Matches'!$E24,"-",'Men Matches'!$E25,", ",'Men Matches'!$F24,"-",'Men Matches'!$F25,IF('Men Matches'!$G24&lt;&gt;"",CONCATENATE(", ",'Men Matches'!$G24,"-",'Men Matches'!$G25),""),IF('Men Matches'!$H24&lt;&gt;"",CONCATENATE(", ",'Men Matches'!$H24,"-",'Men Matches'!$H25),"")),CONCATENATE('Men Matches'!$D25,"-",'Men Matches'!$D24,", ",'Men Matches'!$E25,"-",'Men Matches'!$E24,", ",'Men Matches'!$F25,"-",'Men Matches'!$F24,IF('Men Matches'!$G24&lt;&gt;"",CONCATENATE(", ",'Men Matches'!$G25,"-",'Men Matches'!$G24),""),IF('Men Matches'!$H24&lt;&gt;"",CONCATENATE(", ",'Men Matches'!$H25,"-",'Men Matches'!$H24),""))),"")</f>
        <v/>
      </c>
      <c r="H31" s="7"/>
      <c r="J31" s="7"/>
    </row>
    <row r="32" spans="2:10">
      <c r="B32" s="6"/>
      <c r="D32" s="30" t="str">
        <f>IF('Men Matches'!$I132='Men Matches'!$I133,"",IF('Men Matches'!$I132="W",E30,E34))</f>
        <v/>
      </c>
      <c r="E32" s="18">
        <v>35</v>
      </c>
      <c r="F32" s="4"/>
      <c r="G32" s="37">
        <v>20</v>
      </c>
      <c r="H32" s="25" t="str">
        <f>IF('Men Matches'!$I74='Men Matches'!$I75,"",IF('Men Matches'!$I74="W",G30,G34))</f>
        <v/>
      </c>
      <c r="J32" s="7"/>
    </row>
    <row r="33" spans="1:11">
      <c r="B33" s="6"/>
      <c r="D33" s="35" t="str">
        <f>IF(D32&lt;&gt;"",IF('Men Matches'!$I132="W",CONCATENATE('Men Matches'!$D132,"-",'Men Matches'!$D133,", ",'Men Matches'!$E132,"-",'Men Matches'!$E133,", ",'Men Matches'!$F132,"-",'Men Matches'!$F133,IF('Men Matches'!$G132&lt;&gt;"",CONCATENATE(", ",'Men Matches'!$G132,"-",'Men Matches'!$G133),""),IF('Men Matches'!$H132&lt;&gt;"",CONCATENATE(", ",'Men Matches'!$H132,"-",'Men Matches'!$H133),"")),CONCATENATE('Men Matches'!$D133,"-",'Men Matches'!$D132,", ",'Men Matches'!$E133,"-",'Men Matches'!$E132,", ",'Men Matches'!$F133,"-",'Men Matches'!$F132,IF('Men Matches'!$G132&lt;&gt;"",CONCATENATE(", ",'Men Matches'!$G133,"-",'Men Matches'!$G132),""),IF('Men Matches'!$H132&lt;&gt;"",CONCATENATE(", ",'Men Matches'!$H133,"-",'Men Matches'!$H132),""))),"")</f>
        <v/>
      </c>
      <c r="E33" s="6"/>
      <c r="F33" s="106"/>
      <c r="G33" s="7"/>
      <c r="H33" s="5" t="str">
        <f>IF(H32&lt;&gt;"",IF('Men Matches'!$I74="W",CONCATENATE('Men Matches'!$D74,"-",'Men Matches'!$D75,", ",'Men Matches'!$E74,"-",'Men Matches'!$E75,", ",'Men Matches'!$F74,"-",'Men Matches'!$F75,IF('Men Matches'!$G74&lt;&gt;"",CONCATENATE(", ",'Men Matches'!$G74,"-",'Men Matches'!$G75),""),IF('Men Matches'!$H74&lt;&gt;"",CONCATENATE(", ",'Men Matches'!$H74,"-",'Men Matches'!$H75),"")),CONCATENATE('Men Matches'!$D75,"-",'Men Matches'!$D74,", ",'Men Matches'!$E75,"-",'Men Matches'!$E74,", ",'Men Matches'!$F75,"-",'Men Matches'!$F74,IF('Men Matches'!$G74&lt;&gt;"",CONCATENATE(", ",'Men Matches'!$G75,"-",'Men Matches'!$G74),""),IF('Men Matches'!$H74&lt;&gt;"",CONCATENATE(", ",'Men Matches'!$H75,"-",'Men Matches'!$H74),""))),"")</f>
        <v/>
      </c>
      <c r="J33" s="7"/>
    </row>
    <row r="34" spans="1:11">
      <c r="B34" s="6"/>
      <c r="E34" s="29" t="str">
        <f>IF('Men Matches'!$I28='Men Matches'!$I29,"",IF('Men Matches'!$I28="L",F33,F35))</f>
        <v/>
      </c>
      <c r="F34" s="63">
        <v>8</v>
      </c>
      <c r="G34" s="23" t="str">
        <f>IF('Men Matches'!$I28='Men Matches'!$I29,"",IF('Men Matches'!$I28="W",F33,F35))</f>
        <v/>
      </c>
      <c r="J34" s="7"/>
    </row>
    <row r="35" spans="1:11">
      <c r="B35" s="6"/>
      <c r="E35" s="34"/>
      <c r="F35" s="106"/>
      <c r="G35" t="str">
        <f>IF(G34&lt;&gt;"",IF('Men Matches'!$I28="W",CONCATENATE('Men Matches'!$D28,"-",'Men Matches'!$D29,", ",'Men Matches'!$E28,"-",'Men Matches'!$E29,", ",'Men Matches'!$F28,"-",'Men Matches'!$F29,IF('Men Matches'!$G28&lt;&gt;"",CONCATENATE(", ",'Men Matches'!$G28,"-",'Men Matches'!$G29),""),IF('Men Matches'!$H28&lt;&gt;"",CONCATENATE(", ",'Men Matches'!$H28,"-",'Men Matches'!$H29),"")),CONCATENATE('Men Matches'!$D29,"-",'Men Matches'!$D28,", ",'Men Matches'!$E29,"-",'Men Matches'!$E28,", ",'Men Matches'!$F29,"-",'Men Matches'!$F28,IF('Men Matches'!$G28&lt;&gt;"",CONCATENATE(", ",'Men Matches'!$G29,"-",'Men Matches'!$G28),""),IF('Men Matches'!$H28&lt;&gt;"",CONCATENATE(", ",'Men Matches'!$H29,"-",'Men Matches'!$H28),""))),"")</f>
        <v/>
      </c>
      <c r="J35" s="7"/>
    </row>
    <row r="36" spans="1:11">
      <c r="A36" s="32" t="str">
        <f>IF('Men Matches'!$I174='Men Matches'!$I175,"",IF('Men Matches'!$I174="W",B20,B52))</f>
        <v/>
      </c>
      <c r="B36" s="18">
        <v>46</v>
      </c>
      <c r="F36" s="4"/>
      <c r="J36" s="37">
        <v>31</v>
      </c>
      <c r="K36" s="21" t="str">
        <f>IF('Men Matches'!$I116='Men Matches'!$I117,"",IF('Men Matches'!$I116="W",J20,J52))</f>
        <v/>
      </c>
    </row>
    <row r="37" spans="1:11">
      <c r="A37" s="34" t="str">
        <f>IF(A36&lt;&gt;"",IF('Men Matches'!$I174="W",CONCATENATE('Men Matches'!$D174,"-",'Men Matches'!$D175,", ",'Men Matches'!$E174,"-",'Men Matches'!$E175,", ",'Men Matches'!$F174,"-",'Men Matches'!$F175,IF('Men Matches'!$G174&lt;&gt;"",CONCATENATE(", ",'Men Matches'!$G174,"-",'Men Matches'!$G175),""),IF('Men Matches'!$H174&lt;&gt;"",CONCATENATE(", ",'Men Matches'!$H174,"-",'Men Matches'!$H175),"")),CONCATENATE('Men Matches'!$D175,"-",'Men Matches'!$D174,", ",'Men Matches'!$E175,"-",'Men Matches'!$E174,", ",'Men Matches'!$F175,"-",'Men Matches'!$F174,IF('Men Matches'!$G174&lt;&gt;"",CONCATENATE(", ",'Men Matches'!$G175,"-",'Men Matches'!$G174),""),IF('Men Matches'!$H174&lt;&gt;"",CONCATENATE(", ",'Men Matches'!$H175,"-",'Men Matches'!$H174),""))),"")</f>
        <v/>
      </c>
      <c r="B37" s="6"/>
      <c r="F37" s="106"/>
      <c r="J37" s="7"/>
      <c r="K37" t="str">
        <f>IF(K36&lt;&gt;"",IF('Men Matches'!$I116="W",CONCATENATE('Men Matches'!$D116,"-",'Men Matches'!$D117,", ",'Men Matches'!$E116,"-",'Men Matches'!$E117,", ",'Men Matches'!$F116,"-",'Men Matches'!$F117,IF('Men Matches'!$G116&lt;&gt;"",CONCATENATE(", ",'Men Matches'!$G116,"-",'Men Matches'!$G117),""),IF('Men Matches'!$H116&lt;&gt;"",CONCATENATE(", ",'Men Matches'!$H116,"-",'Men Matches'!$H117),"")),CONCATENATE('Men Matches'!$D117,"-",'Men Matches'!$D116,", ",'Men Matches'!$E117,"-",'Men Matches'!$E116,", ",'Men Matches'!$F117,"-",'Men Matches'!$F116,IF('Men Matches'!$G116&lt;&gt;"",CONCATENATE(", ",'Men Matches'!$G117,"-",'Men Matches'!$G116),""),IF('Men Matches'!$H116&lt;&gt;"",CONCATENATE(", ",'Men Matches'!$H117,"-",'Men Matches'!$H116),""))),"")</f>
        <v/>
      </c>
    </row>
    <row r="38" spans="1:11">
      <c r="B38" s="6"/>
      <c r="E38" s="28" t="str">
        <f>IF('Men Matches'!$I32='Men Matches'!$I33,"",IF('Men Matches'!$I32="L",F37,F39))</f>
        <v/>
      </c>
      <c r="F38" s="63">
        <v>9</v>
      </c>
      <c r="G38" s="21" t="str">
        <f>IF('Men Matches'!$I32='Men Matches'!$I33,"",IF('Men Matches'!$I32="W",F37,F39))</f>
        <v/>
      </c>
      <c r="J38" s="7"/>
    </row>
    <row r="39" spans="1:11">
      <c r="B39" s="6"/>
      <c r="E39" s="33"/>
      <c r="F39" s="106"/>
      <c r="G39" s="9" t="str">
        <f>IF(G38&lt;&gt;"",IF('Men Matches'!$I32="W",CONCATENATE('Men Matches'!$D32,"-",'Men Matches'!$D33,", ",'Men Matches'!$E32,"-",'Men Matches'!$E33,", ",'Men Matches'!$F32,"-",'Men Matches'!$F33,IF('Men Matches'!$G32&lt;&gt;"",CONCATENATE(", ",'Men Matches'!$G32,"-",'Men Matches'!$G33),""),IF('Men Matches'!$H32&lt;&gt;"",CONCATENATE(", ",'Men Matches'!$H32,"-",'Men Matches'!$H33),"")),CONCATENATE('Men Matches'!$D33,"-",'Men Matches'!$D32,", ",'Men Matches'!$E33,"-",'Men Matches'!$E32,", ",'Men Matches'!$F33,"-",'Men Matches'!$F32,IF('Men Matches'!$G32&lt;&gt;"",CONCATENATE(", ",'Men Matches'!$G33,"-",'Men Matches'!$G32),""),IF('Men Matches'!$H32&lt;&gt;"",CONCATENATE(", ",'Men Matches'!$H33,"-",'Men Matches'!$H32),""))),"")</f>
        <v/>
      </c>
      <c r="J39" s="7"/>
    </row>
    <row r="40" spans="1:11">
      <c r="B40" s="6"/>
      <c r="D40" s="31" t="str">
        <f>IF('Men Matches'!$I136='Men Matches'!$I137,"",IF('Men Matches'!$I136="W",E38,E42))</f>
        <v/>
      </c>
      <c r="E40" s="18">
        <v>36</v>
      </c>
      <c r="F40" s="4"/>
      <c r="G40" s="37">
        <v>21</v>
      </c>
      <c r="H40" s="24" t="str">
        <f>IF('Men Matches'!$I78='Men Matches'!$I79,"",IF('Men Matches'!$I78="W",G38,G42))</f>
        <v/>
      </c>
      <c r="J40" s="7"/>
    </row>
    <row r="41" spans="1:11">
      <c r="B41" s="6"/>
      <c r="D41" s="36" t="str">
        <f>IF(D40&lt;&gt;"",IF('Men Matches'!$I136="W",CONCATENATE('Men Matches'!$D136,"-",'Men Matches'!$D137,", ",'Men Matches'!$E136,"-",'Men Matches'!$E137,", ",'Men Matches'!$F136,"-",'Men Matches'!$F137,IF('Men Matches'!$G136&lt;&gt;"",CONCATENATE(", ",'Men Matches'!$G136,"-",'Men Matches'!$G137),""),IF('Men Matches'!$H136&lt;&gt;"",CONCATENATE(", ",'Men Matches'!$H136,"-",'Men Matches'!$H137),"")),CONCATENATE('Men Matches'!$D137,"-",'Men Matches'!$D136,", ",'Men Matches'!$E137,"-",'Men Matches'!$E136,", ",'Men Matches'!$F137,"-",'Men Matches'!$F136,IF('Men Matches'!$G136&lt;&gt;"",CONCATENATE(", ",'Men Matches'!$G137,"-",'Men Matches'!$G136),""),IF('Men Matches'!$H136&lt;&gt;"",CONCATENATE(", ",'Men Matches'!$H137,"-",'Men Matches'!$H136),""))),"")</f>
        <v/>
      </c>
      <c r="E41" s="6"/>
      <c r="F41" s="106"/>
      <c r="G41" s="7"/>
      <c r="H41" s="17" t="str">
        <f>IF(H40&lt;&gt;"",IF('Men Matches'!$I78="W",CONCATENATE('Men Matches'!$D78,"-",'Men Matches'!$D79,", ",'Men Matches'!$E78,"-",'Men Matches'!$E79,", ",'Men Matches'!$F78,"-",'Men Matches'!$F79,IF('Men Matches'!$G78&lt;&gt;"",CONCATENATE(", ",'Men Matches'!$G78,"-",'Men Matches'!$G79),""),IF('Men Matches'!$H78&lt;&gt;"",CONCATENATE(", ",'Men Matches'!$H78,"-",'Men Matches'!$H79),"")),CONCATENATE('Men Matches'!$D79,"-",'Men Matches'!$D78,", ",'Men Matches'!$E79,"-",'Men Matches'!$E78,", ",'Men Matches'!$F79,"-",'Men Matches'!$F78,IF('Men Matches'!$G78&lt;&gt;"",CONCATENATE(", ",'Men Matches'!$G79,"-",'Men Matches'!$G78),""),IF('Men Matches'!$H78&lt;&gt;"",CONCATENATE(", ",'Men Matches'!$H79,"-",'Men Matches'!$H78),""))),"")</f>
        <v/>
      </c>
      <c r="J41" s="7"/>
    </row>
    <row r="42" spans="1:11">
      <c r="B42" s="6"/>
      <c r="D42" s="6"/>
      <c r="E42" s="29" t="str">
        <f>IF('Men Matches'!$I36='Men Matches'!$I37,"",IF('Men Matches'!$I36="L",F41,F43))</f>
        <v/>
      </c>
      <c r="F42" s="63">
        <v>10</v>
      </c>
      <c r="G42" s="23" t="str">
        <f>IF('Men Matches'!$I36='Men Matches'!$I37,"",IF('Men Matches'!$I36="W",F41,F43))</f>
        <v/>
      </c>
      <c r="H42" s="7"/>
      <c r="J42" s="7"/>
    </row>
    <row r="43" spans="1:11">
      <c r="B43" s="6"/>
      <c r="D43" s="6"/>
      <c r="E43" s="34"/>
      <c r="F43" s="106"/>
      <c r="G43" t="str">
        <f>IF(G42&lt;&gt;"",IF('Men Matches'!$I36="W",CONCATENATE('Men Matches'!$D36,"-",'Men Matches'!$D37,", ",'Men Matches'!$E36,"-",'Men Matches'!$E37,", ",'Men Matches'!$F36,"-",'Men Matches'!$F37,IF('Men Matches'!$G36&lt;&gt;"",CONCATENATE(", ",'Men Matches'!$G36,"-",'Men Matches'!$G37),""),IF('Men Matches'!$H36&lt;&gt;"",CONCATENATE(", ",'Men Matches'!$H36,"-",'Men Matches'!$H37),"")),CONCATENATE('Men Matches'!$D37,"-",'Men Matches'!$D36,", ",'Men Matches'!$E37,"-",'Men Matches'!$E36,", ",'Men Matches'!$F37,"-",'Men Matches'!$F36,IF('Men Matches'!$G36&lt;&gt;"",CONCATENATE(", ",'Men Matches'!$G37,"-",'Men Matches'!$G36),""),IF('Men Matches'!$H36&lt;&gt;"",CONCATENATE(", ",'Men Matches'!$H37,"-",'Men Matches'!$H36),""))),"")</f>
        <v/>
      </c>
      <c r="H43" s="7"/>
      <c r="J43" s="7"/>
    </row>
    <row r="44" spans="1:11">
      <c r="B44" s="6"/>
      <c r="C44" s="32" t="str">
        <f>IF('Men Matches'!$I159='Men Matches'!$I160,"",IF('Men Matches'!$I159="W",D40,D48))</f>
        <v/>
      </c>
      <c r="D44" s="18">
        <v>42</v>
      </c>
      <c r="F44" s="4"/>
      <c r="H44" s="37">
        <v>27</v>
      </c>
      <c r="I44" s="26" t="str">
        <f>IF('Men Matches'!$I101='Men Matches'!$I102,"",IF('Men Matches'!$I101="W",H40,H48))</f>
        <v/>
      </c>
      <c r="J44" s="7"/>
    </row>
    <row r="45" spans="1:11">
      <c r="B45" s="6"/>
      <c r="C45" s="33" t="str">
        <f>IF(C44&lt;&gt;"",IF('Men Matches'!$I159="W",CONCATENATE('Men Matches'!$D159,"-",'Men Matches'!$D160,", ",'Men Matches'!$E159,"-",'Men Matches'!$E160,", ",'Men Matches'!$F159,"-",'Men Matches'!$F160,IF('Men Matches'!$G159&lt;&gt;"",CONCATENATE(", ",'Men Matches'!$G159,"-",'Men Matches'!$G160),""),IF('Men Matches'!$H159&lt;&gt;"",CONCATENATE(", ",'Men Matches'!$H159,"-",'Men Matches'!$H160),"")),CONCATENATE('Men Matches'!$D160,"-",'Men Matches'!$D159,", ",'Men Matches'!$E160,"-",'Men Matches'!$E159,", ",'Men Matches'!$F160,"-",'Men Matches'!$F159,IF('Men Matches'!$G159&lt;&gt;"",CONCATENATE(", ",'Men Matches'!$G160,"-",'Men Matches'!$G159),""),IF('Men Matches'!$H159&lt;&gt;"",CONCATENATE(", ",'Men Matches'!$H160,"-",'Men Matches'!$H159),""))),"")</f>
        <v/>
      </c>
      <c r="D45" s="6"/>
      <c r="F45" s="106"/>
      <c r="H45" s="7"/>
      <c r="I45" s="9" t="str">
        <f>IF(I44&lt;&gt;"",IF('Men Matches'!$I101="W",CONCATENATE('Men Matches'!$D101,"-",'Men Matches'!$D102,", ",'Men Matches'!$E101,"-",'Men Matches'!$E102,", ",'Men Matches'!$F101,"-",'Men Matches'!$F102,IF('Men Matches'!$G101&lt;&gt;"",CONCATENATE(", ",'Men Matches'!$G101,"-",'Men Matches'!$G102),""),IF('Men Matches'!$H101&lt;&gt;"",CONCATENATE(", ",'Men Matches'!$H101,"-",'Men Matches'!$H102),"")),CONCATENATE('Men Matches'!$D102,"-",'Men Matches'!$D101,", ",'Men Matches'!$E102,"-",'Men Matches'!$E101,", ",'Men Matches'!$F102,"-",'Men Matches'!$F101,IF('Men Matches'!$G101&lt;&gt;"",CONCATENATE(", ",'Men Matches'!$G102,"-",'Men Matches'!$G101),""),IF('Men Matches'!$H101&lt;&gt;"",CONCATENATE(", ",'Men Matches'!$H102,"-",'Men Matches'!$H101),""))),"")</f>
        <v/>
      </c>
      <c r="J45" s="7"/>
    </row>
    <row r="46" spans="1:11">
      <c r="B46" s="6"/>
      <c r="C46" s="6"/>
      <c r="D46" s="6"/>
      <c r="E46" s="28" t="str">
        <f>IF('Men Matches'!$I40='Men Matches'!$I41,"",IF('Men Matches'!$I40="L",F45,F47))</f>
        <v/>
      </c>
      <c r="F46" s="63">
        <v>11</v>
      </c>
      <c r="G46" s="21" t="str">
        <f>IF('Men Matches'!$I40='Men Matches'!$I41,"",IF('Men Matches'!$I40="W",F45,F47))</f>
        <v/>
      </c>
      <c r="H46" s="7"/>
      <c r="I46" s="7"/>
      <c r="J46" s="7"/>
    </row>
    <row r="47" spans="1:11">
      <c r="B47" s="6"/>
      <c r="C47" s="6"/>
      <c r="D47" s="6"/>
      <c r="E47" s="33"/>
      <c r="F47" s="106"/>
      <c r="G47" s="9" t="str">
        <f>IF(G46&lt;&gt;"",IF('Men Matches'!$I40="W",CONCATENATE('Men Matches'!$D40,"-",'Men Matches'!$D41,", ",'Men Matches'!$E40,"-",'Men Matches'!$E41,", ",'Men Matches'!$F40,"-",'Men Matches'!$F41,IF('Men Matches'!$G40&lt;&gt;"",CONCATENATE(", ",'Men Matches'!$G40,"-",'Men Matches'!$G41),""),IF('Men Matches'!$H40&lt;&gt;"",CONCATENATE(", ",'Men Matches'!$H40,"-",'Men Matches'!$H41),"")),CONCATENATE('Men Matches'!$D41,"-",'Men Matches'!$D40,", ",'Men Matches'!$E41,"-",'Men Matches'!$E40,", ",'Men Matches'!$F41,"-",'Men Matches'!$F40,IF('Men Matches'!$G40&lt;&gt;"",CONCATENATE(", ",'Men Matches'!$G41,"-",'Men Matches'!$G40),""),IF('Men Matches'!$H40&lt;&gt;"",CONCATENATE(", ",'Men Matches'!$H41,"-",'Men Matches'!$H40),""))),"")</f>
        <v/>
      </c>
      <c r="H47" s="7"/>
      <c r="I47" s="7"/>
      <c r="J47" s="7"/>
    </row>
    <row r="48" spans="1:11">
      <c r="B48" s="6"/>
      <c r="C48" s="6"/>
      <c r="D48" s="30" t="str">
        <f>IF('Men Matches'!$I139='Men Matches'!$I140,"",IF('Men Matches'!$I139="W",E46,E50))</f>
        <v/>
      </c>
      <c r="E48" s="18">
        <v>37</v>
      </c>
      <c r="F48" s="4"/>
      <c r="G48" s="37">
        <v>22</v>
      </c>
      <c r="H48" s="25" t="str">
        <f>IF('Men Matches'!$I82='Men Matches'!$I83,"",IF('Men Matches'!$I82="W",G46,G50))</f>
        <v/>
      </c>
      <c r="I48" s="7"/>
      <c r="J48" s="7"/>
    </row>
    <row r="49" spans="2:10">
      <c r="B49" s="6"/>
      <c r="C49" s="6"/>
      <c r="D49" s="35" t="str">
        <f>IF(D48&lt;&gt;"",IF('Men Matches'!$I139="W",CONCATENATE('Men Matches'!$D139,"-",'Men Matches'!$D140,", ",'Men Matches'!$E139,"-",'Men Matches'!$E140,", ",'Men Matches'!$F139,"-",'Men Matches'!$F140,IF('Men Matches'!$G139&lt;&gt;"",CONCATENATE(", ",'Men Matches'!$G139,"-",'Men Matches'!$G140),""),IF('Men Matches'!$H139&lt;&gt;"",CONCATENATE(", ",'Men Matches'!$H139,"-",'Men Matches'!$H140),"")),CONCATENATE('Men Matches'!$D140,"-",'Men Matches'!$D139,", ",'Men Matches'!$E140,"-",'Men Matches'!$E139,", ",'Men Matches'!$F140,"-",'Men Matches'!$F139,IF('Men Matches'!$G139&lt;&gt;"",CONCATENATE(", ",'Men Matches'!$G140,"-",'Men Matches'!$G139),""),IF('Men Matches'!$H139&lt;&gt;"",CONCATENATE(", ",'Men Matches'!$H140,"-",'Men Matches'!$H139),""))),"")</f>
        <v/>
      </c>
      <c r="E49" s="6"/>
      <c r="F49" s="106"/>
      <c r="G49" s="7"/>
      <c r="H49" s="5" t="str">
        <f>IF(H48&lt;&gt;"",IF('Men Matches'!$I82="W",CONCATENATE('Men Matches'!$D82,"-",'Men Matches'!$D83,", ",'Men Matches'!$E82,"-",'Men Matches'!$E83,", ",'Men Matches'!$F82,"-",'Men Matches'!$F83,IF('Men Matches'!$G82&lt;&gt;"",CONCATENATE(", ",'Men Matches'!$G82,"-",'Men Matches'!$G83),""),IF('Men Matches'!$H82&lt;&gt;"",CONCATENATE(", ",'Men Matches'!$H82,"-",'Men Matches'!$H83),"")),CONCATENATE('Men Matches'!$D83,"-",'Men Matches'!$D82,", ",'Men Matches'!$E83,"-",'Men Matches'!$E82,", ",'Men Matches'!$F83,"-",'Men Matches'!$F82,IF('Men Matches'!$G82&lt;&gt;"",CONCATENATE(", ",'Men Matches'!$G83,"-",'Men Matches'!$G82),""),IF('Men Matches'!$H82&lt;&gt;"",CONCATENATE(", ",'Men Matches'!$H83,"-",'Men Matches'!$H82),""))),"")</f>
        <v/>
      </c>
      <c r="I49" s="7"/>
      <c r="J49" s="7"/>
    </row>
    <row r="50" spans="2:10">
      <c r="B50" s="6"/>
      <c r="C50" s="6"/>
      <c r="E50" s="29" t="str">
        <f>IF('Men Matches'!$I44='Men Matches'!$I45,"",IF('Men Matches'!$I44="L",F49,F51))</f>
        <v/>
      </c>
      <c r="F50" s="63">
        <v>12</v>
      </c>
      <c r="G50" s="23" t="str">
        <f>IF('Men Matches'!$I44='Men Matches'!$I45,"",IF('Men Matches'!$I44="W",F49,F51))</f>
        <v/>
      </c>
      <c r="I50" s="7"/>
      <c r="J50" s="7"/>
    </row>
    <row r="51" spans="2:10">
      <c r="B51" s="6"/>
      <c r="C51" s="6"/>
      <c r="E51" s="34"/>
      <c r="F51" s="106"/>
      <c r="G51" t="str">
        <f>IF(G50&lt;&gt;"",IF('Men Matches'!$I44="W",CONCATENATE('Men Matches'!$D44,"-",'Men Matches'!$D45,", ",'Men Matches'!$E44,"-",'Men Matches'!$E45,", ",'Men Matches'!$F44,"-",'Men Matches'!$F45,IF('Men Matches'!$G44&lt;&gt;"",CONCATENATE(", ",'Men Matches'!$G44,"-",'Men Matches'!$G45),""),IF('Men Matches'!$H44&lt;&gt;"",CONCATENATE(", ",'Men Matches'!$H44,"-",'Men Matches'!$H45),"")),CONCATENATE('Men Matches'!$D45,"-",'Men Matches'!$D44,", ",'Men Matches'!$E45,"-",'Men Matches'!$E44,", ",'Men Matches'!$F45,"-",'Men Matches'!$F44,IF('Men Matches'!$G44&lt;&gt;"",CONCATENATE(", ",'Men Matches'!$G45,"-",'Men Matches'!$G44),""),IF('Men Matches'!$H44&lt;&gt;"",CONCATENATE(", ",'Men Matches'!$H45,"-",'Men Matches'!$H44),""))),"")</f>
        <v/>
      </c>
      <c r="I51" s="7"/>
      <c r="J51" s="7"/>
    </row>
    <row r="52" spans="2:10">
      <c r="B52" s="30" t="str">
        <f>IF('Men Matches'!$I170='Men Matches'!$I171,"",IF('Men Matches'!$I170="W",C44,C60))</f>
        <v/>
      </c>
      <c r="C52" s="18">
        <v>45</v>
      </c>
      <c r="F52" s="4"/>
      <c r="I52" s="37">
        <v>30</v>
      </c>
      <c r="J52" s="23" t="str">
        <f>IF('Men Matches'!$I113='Men Matches'!$I114,"",IF('Men Matches'!$I113="W",I44,I60))</f>
        <v/>
      </c>
    </row>
    <row r="53" spans="2:10">
      <c r="B53" s="34" t="str">
        <f>IF(B52&lt;&gt;"",IF('Men Matches'!$I170="W",CONCATENATE('Men Matches'!$D170,"-",'Men Matches'!$D171,", ",'Men Matches'!$E170,"-",'Men Matches'!$E171,", ",'Men Matches'!$F170,"-",'Men Matches'!$F171,IF('Men Matches'!$G170&lt;&gt;"",CONCATENATE(", ",'Men Matches'!$G170,"-",'Men Matches'!$G171),""),IF('Men Matches'!$H170&lt;&gt;"",CONCATENATE(", ",'Men Matches'!$H170,"-",'Men Matches'!$H171),"")),CONCATENATE('Men Matches'!$D171,"-",'Men Matches'!$D170,", ",'Men Matches'!$E171,"-",'Men Matches'!$E170,", ",'Men Matches'!$F171,"-",'Men Matches'!$F170,IF('Men Matches'!$G170&lt;&gt;"",CONCATENATE(", ",'Men Matches'!$G171,"-",'Men Matches'!$G170),""),IF('Men Matches'!$H170&lt;&gt;"",CONCATENATE(", ",'Men Matches'!$H171,"-",'Men Matches'!$H170),""))),"")</f>
        <v/>
      </c>
      <c r="C53" s="6"/>
      <c r="F53" s="106"/>
      <c r="I53" s="7"/>
      <c r="J53" t="str">
        <f>IF(J52&lt;&gt;"",IF('Men Matches'!$I113="W",CONCATENATE('Men Matches'!$D113,"-",'Men Matches'!$D114,", ",'Men Matches'!$E113,"-",'Men Matches'!$E114,", ",'Men Matches'!$F113,"-",'Men Matches'!$F114,IF('Men Matches'!$G113&lt;&gt;"",CONCATENATE(", ",'Men Matches'!$G113,"-",'Men Matches'!$G114),""),IF('Men Matches'!$H113&lt;&gt;"",CONCATENATE(", ",'Men Matches'!$H113,"-",'Men Matches'!$H114),"")),CONCATENATE('Men Matches'!$D114,"-",'Men Matches'!$D113,", ",'Men Matches'!$E114,"-",'Men Matches'!$E113,", ",'Men Matches'!$F114,"-",'Men Matches'!$F113,IF('Men Matches'!$G113&lt;&gt;"",CONCATENATE(", ",'Men Matches'!$G114,"-",'Men Matches'!$G113),""),IF('Men Matches'!$H113&lt;&gt;"",CONCATENATE(", ",'Men Matches'!$H114,"-",'Men Matches'!$H113),""))),"")</f>
        <v/>
      </c>
    </row>
    <row r="54" spans="2:10">
      <c r="C54" s="6"/>
      <c r="E54" s="28" t="str">
        <f>IF('Men Matches'!$I47='Men Matches'!$I48,"",IF('Men Matches'!$I47="L",F53,F55))</f>
        <v/>
      </c>
      <c r="F54" s="63">
        <v>13</v>
      </c>
      <c r="G54" s="21" t="str">
        <f>IF('Men Matches'!$I47='Men Matches'!$I48,"",IF('Men Matches'!$I47="W",F53,F55))</f>
        <v/>
      </c>
      <c r="I54" s="7"/>
    </row>
    <row r="55" spans="2:10">
      <c r="C55" s="6"/>
      <c r="E55" s="33"/>
      <c r="F55" s="106"/>
      <c r="G55" s="9" t="str">
        <f>IF(G54&lt;&gt;"",IF('Men Matches'!$I47="W",CONCATENATE('Men Matches'!$D47,"-",'Men Matches'!$D48,", ",'Men Matches'!$E47,"-",'Men Matches'!$E48,", ",'Men Matches'!$F47,"-",'Men Matches'!$F48,IF('Men Matches'!$G47&lt;&gt;"",CONCATENATE(", ",'Men Matches'!$G47,"-",'Men Matches'!$G48),""),IF('Men Matches'!$H47&lt;&gt;"",CONCATENATE(", ",'Men Matches'!$H47,"-",'Men Matches'!$H48),"")),CONCATENATE('Men Matches'!$D48,"-",'Men Matches'!$D47,", ",'Men Matches'!$E48,"-",'Men Matches'!$E47,", ",'Men Matches'!$F48,"-",'Men Matches'!$F47,IF('Men Matches'!$G47&lt;&gt;"",CONCATENATE(", ",'Men Matches'!$G48,"-",'Men Matches'!$G47),""),IF('Men Matches'!$H47&lt;&gt;"",CONCATENATE(", ",'Men Matches'!$H48,"-",'Men Matches'!$H47),""))),"")</f>
        <v/>
      </c>
      <c r="I55" s="7"/>
    </row>
    <row r="56" spans="2:10">
      <c r="C56" s="6"/>
      <c r="D56" s="31" t="str">
        <f>IF('Men Matches'!$I143='Men Matches'!$I144,"",IF('Men Matches'!$I143="W",E54,E58))</f>
        <v/>
      </c>
      <c r="E56" s="18">
        <v>38</v>
      </c>
      <c r="F56" s="4"/>
      <c r="G56" s="37">
        <v>23</v>
      </c>
      <c r="H56" s="24" t="str">
        <f>IF('Men Matches'!$I86='Men Matches'!$I87,"",IF('Men Matches'!$I86="W",G54,G58))</f>
        <v/>
      </c>
      <c r="I56" s="7"/>
    </row>
    <row r="57" spans="2:10">
      <c r="C57" s="6"/>
      <c r="D57" s="36" t="str">
        <f>IF(D56&lt;&gt;"",IF('Men Matches'!$I143="W",CONCATENATE('Men Matches'!$D143,"-",'Men Matches'!$D144,", ",'Men Matches'!$E143,"-",'Men Matches'!$E144,", ",'Men Matches'!$F143,"-",'Men Matches'!$F144,IF('Men Matches'!$G143&lt;&gt;"",CONCATENATE(", ",'Men Matches'!$G143,"-",'Men Matches'!$G144),""),IF('Men Matches'!$H143&lt;&gt;"",CONCATENATE(", ",'Men Matches'!$H143,"-",'Men Matches'!$H144),"")),CONCATENATE('Men Matches'!$D144,"-",'Men Matches'!$D143,", ",'Men Matches'!$E144,"-",'Men Matches'!$E143,", ",'Men Matches'!$F144,"-",'Men Matches'!$F143,IF('Men Matches'!$G143&lt;&gt;"",CONCATENATE(", ",'Men Matches'!$G144,"-",'Men Matches'!$G143),""),IF('Men Matches'!$H143&lt;&gt;"",CONCATENATE(", ",'Men Matches'!$H144,"-",'Men Matches'!$H143),""))),"")</f>
        <v/>
      </c>
      <c r="E57" s="6"/>
      <c r="F57" s="106"/>
      <c r="G57" s="7"/>
      <c r="H57" s="17" t="str">
        <f>IF(H56&lt;&gt;"",IF('Men Matches'!$I86="W",CONCATENATE('Men Matches'!$D86,"-",'Men Matches'!$D87,", ",'Men Matches'!$E86,"-",'Men Matches'!$E87,", ",'Men Matches'!$F86,"-",'Men Matches'!$F87,IF('Men Matches'!$G86&lt;&gt;"",CONCATENATE(", ",'Men Matches'!$G86,"-",'Men Matches'!$G87),""),IF('Men Matches'!$H86&lt;&gt;"",CONCATENATE(", ",'Men Matches'!$H86,"-",'Men Matches'!$H87),"")),CONCATENATE('Men Matches'!$D87,"-",'Men Matches'!$D86,", ",'Men Matches'!$E87,"-",'Men Matches'!$E86,", ",'Men Matches'!$F87,"-",'Men Matches'!$F86,IF('Men Matches'!$G86&lt;&gt;"",CONCATENATE(", ",'Men Matches'!$G87,"-",'Men Matches'!$G86),""),IF('Men Matches'!$H86&lt;&gt;"",CONCATENATE(", ",'Men Matches'!$H87,"-",'Men Matches'!$H86),""))),"")</f>
        <v/>
      </c>
      <c r="I57" s="7"/>
    </row>
    <row r="58" spans="2:10">
      <c r="C58" s="6"/>
      <c r="D58" s="6"/>
      <c r="E58" s="29" t="str">
        <f>IF('Men Matches'!$I51='Men Matches'!$I52,"",IF('Men Matches'!$I51="L",F57,F59))</f>
        <v/>
      </c>
      <c r="F58" s="63">
        <v>14</v>
      </c>
      <c r="G58" s="23" t="str">
        <f>IF('Men Matches'!$I51='Men Matches'!$I52,"",IF('Men Matches'!$I51="W",F57,F59))</f>
        <v/>
      </c>
      <c r="H58" s="7"/>
      <c r="I58" s="7"/>
    </row>
    <row r="59" spans="2:10">
      <c r="C59" s="6"/>
      <c r="D59" s="6"/>
      <c r="E59" s="34"/>
      <c r="F59" s="106"/>
      <c r="G59" t="str">
        <f>IF(G58&lt;&gt;"",IF('Men Matches'!$I51="W",CONCATENATE('Men Matches'!$D51,"-",'Men Matches'!$D52,", ",'Men Matches'!$E51,"-",'Men Matches'!$E52,", ",'Men Matches'!$F51,"-",'Men Matches'!$F52,IF('Men Matches'!$G51&lt;&gt;"",CONCATENATE(", ",'Men Matches'!$G51,"-",'Men Matches'!$G52),""),IF('Men Matches'!$H51&lt;&gt;"",CONCATENATE(", ",'Men Matches'!$H51,"-",'Men Matches'!$H52),"")),CONCATENATE('Men Matches'!$D52,"-",'Men Matches'!$D51,", ",'Men Matches'!$E52,"-",'Men Matches'!$E51,", ",'Men Matches'!$F52,"-",'Men Matches'!$F51,IF('Men Matches'!$G51&lt;&gt;"",CONCATENATE(", ",'Men Matches'!$G52,"-",'Men Matches'!$G51),""),IF('Men Matches'!$H51&lt;&gt;"",CONCATENATE(", ",'Men Matches'!$H52,"-",'Men Matches'!$H51),""))),"")</f>
        <v/>
      </c>
      <c r="H59" s="7"/>
      <c r="I59" s="7"/>
    </row>
    <row r="60" spans="2:10">
      <c r="C60" s="30" t="str">
        <f>IF('Men Matches'!$I162='Men Matches'!$I163,"",IF('Men Matches'!$I162="W",D56,D64))</f>
        <v/>
      </c>
      <c r="D60" s="18">
        <v>43</v>
      </c>
      <c r="F60" s="4"/>
      <c r="H60" s="37">
        <v>28</v>
      </c>
      <c r="I60" s="25" t="str">
        <f>IF('Men Matches'!$I105='Men Matches'!$I106,"",IF('Men Matches'!$I105="W",H56,H64))</f>
        <v/>
      </c>
    </row>
    <row r="61" spans="2:10">
      <c r="C61" s="34" t="str">
        <f>IF(C60&lt;&gt;"",IF('Men Matches'!$I162="W",CONCATENATE('Men Matches'!$D162,"-",'Men Matches'!$D163,", ",'Men Matches'!$E162,"-",'Men Matches'!$E163,", ",'Men Matches'!$F162,"-",'Men Matches'!$F163,IF('Men Matches'!$G162&lt;&gt;"",CONCATENATE(", ",'Men Matches'!$G162,"-",'Men Matches'!$G163),""),IF('Men Matches'!$H162&lt;&gt;"",CONCATENATE(", ",'Men Matches'!$H162,"-",'Men Matches'!$H163),"")),CONCATENATE('Men Matches'!$D163,"-",'Men Matches'!$D162,", ",'Men Matches'!$E163,"-",'Men Matches'!$E162,", ",'Men Matches'!$F163,"-",'Men Matches'!$F162,IF('Men Matches'!$G162&lt;&gt;"",CONCATENATE(", ",'Men Matches'!$G163,"-",'Men Matches'!$G162),""),IF('Men Matches'!$H162&lt;&gt;"",CONCATENATE(", ",'Men Matches'!$H163,"-",'Men Matches'!$H162),""))),"")</f>
        <v/>
      </c>
      <c r="D61" s="6"/>
      <c r="F61" s="106"/>
      <c r="H61" s="7"/>
      <c r="I61" t="str">
        <f>IF(I60&lt;&gt;"",IF('Men Matches'!$I105="W",CONCATENATE('Men Matches'!$D105,"-",'Men Matches'!$D106,", ",'Men Matches'!$E105,"-",'Men Matches'!$E106,", ",'Men Matches'!$F105,"-",'Men Matches'!$F106,IF('Men Matches'!$G105&lt;&gt;"",CONCATENATE(", ",'Men Matches'!$G105,"-",'Men Matches'!$G106),""),IF('Men Matches'!$H105&lt;&gt;"",CONCATENATE(", ",'Men Matches'!$H105,"-",'Men Matches'!$H106),"")),CONCATENATE('Men Matches'!$D106,"-",'Men Matches'!$D105,", ",'Men Matches'!$E106,"-",'Men Matches'!$E105,", ",'Men Matches'!$F106,"-",'Men Matches'!$F105,IF('Men Matches'!$G105&lt;&gt;"",CONCATENATE(", ",'Men Matches'!$G106,"-",'Men Matches'!$G105),""),IF('Men Matches'!$H105&lt;&gt;"",CONCATENATE(", ",'Men Matches'!$H106,"-",'Men Matches'!$H105),""))),"")</f>
        <v/>
      </c>
    </row>
    <row r="62" spans="2:10">
      <c r="D62" s="6"/>
      <c r="E62" s="28" t="str">
        <f>IF('Men Matches'!$I55='Men Matches'!$I56,"",IF('Men Matches'!$I55="L",F61,F63))</f>
        <v/>
      </c>
      <c r="F62" s="63">
        <v>15</v>
      </c>
      <c r="G62" s="21" t="str">
        <f>IF('Men Matches'!$I55='Men Matches'!$I56,"",IF('Men Matches'!$I55="W",F61,F63))</f>
        <v/>
      </c>
      <c r="H62" s="7"/>
    </row>
    <row r="63" spans="2:10">
      <c r="D63" s="6"/>
      <c r="E63" s="33"/>
      <c r="F63" s="106"/>
      <c r="G63" s="9" t="str">
        <f>IF(G62&lt;&gt;"",IF('Men Matches'!$I55="W",CONCATENATE('Men Matches'!$D55,"-",'Men Matches'!$D56,", ",'Men Matches'!$E55,"-",'Men Matches'!$E56,", ",'Men Matches'!$F55,"-",'Men Matches'!$F56,IF('Men Matches'!$G55&lt;&gt;"",CONCATENATE(", ",'Men Matches'!$G55,"-",'Men Matches'!$G56),""),IF('Men Matches'!$H55&lt;&gt;"",CONCATENATE(", ",'Men Matches'!$H55,"-",'Men Matches'!$H56),"")),CONCATENATE('Men Matches'!$D56,"-",'Men Matches'!$D55,", ",'Men Matches'!$E56,"-",'Men Matches'!$E55,", ",'Men Matches'!$F56,"-",'Men Matches'!$F55,IF('Men Matches'!$G55&lt;&gt;"",CONCATENATE(", ",'Men Matches'!$G56,"-",'Men Matches'!$G55),""),IF('Men Matches'!$H55&lt;&gt;"",CONCATENATE(", ",'Men Matches'!$H56,"-",'Men Matches'!$H55),""))),"")</f>
        <v/>
      </c>
      <c r="H63" s="7"/>
    </row>
    <row r="64" spans="2:10">
      <c r="D64" s="30" t="str">
        <f>IF('Men Matches'!$I147='Men Matches'!$I148,"",IF('Men Matches'!$I147="W",E62,E66))</f>
        <v/>
      </c>
      <c r="E64" s="18">
        <v>39</v>
      </c>
      <c r="F64" s="4"/>
      <c r="G64" s="37">
        <v>24</v>
      </c>
      <c r="H64" s="25" t="str">
        <f>IF('Men Matches'!$I90='Men Matches'!$I91,"",IF('Men Matches'!$I90="W",G62,G66))</f>
        <v/>
      </c>
    </row>
    <row r="65" spans="4:8">
      <c r="D65" s="35" t="str">
        <f>IF(D64&lt;&gt;"",IF('Men Matches'!$I147="W",CONCATENATE('Men Matches'!$D147,"-",'Men Matches'!$D148,", ",'Men Matches'!$E147,"-",'Men Matches'!$E148,", ",'Men Matches'!$F147,"-",'Men Matches'!$F148,IF('Men Matches'!$G147&lt;&gt;"",CONCATENATE(", ",'Men Matches'!$G147,"-",'Men Matches'!$G148),""),IF('Men Matches'!$H147&lt;&gt;"",CONCATENATE(", ",'Men Matches'!$H147,"-",'Men Matches'!$H148),"")),CONCATENATE('Men Matches'!$D148,"-",'Men Matches'!$D147,", ",'Men Matches'!$E148,"-",'Men Matches'!$E147,", ",'Men Matches'!$F148,"-",'Men Matches'!$F147,IF('Men Matches'!$G147&lt;&gt;"",CONCATENATE(", ",'Men Matches'!$G148,"-",'Men Matches'!$G147),""),IF('Men Matches'!$H147&lt;&gt;"",CONCATENATE(", ",'Men Matches'!$H148,"-",'Men Matches'!$H147),""))),"")</f>
        <v/>
      </c>
      <c r="E65" s="6"/>
      <c r="F65" s="106"/>
      <c r="G65" s="7"/>
      <c r="H65" s="5" t="str">
        <f>IF(H64&lt;&gt;"",IF('Men Matches'!$I90="W",CONCATENATE('Men Matches'!$D90,"-",'Men Matches'!$D91,", ",'Men Matches'!$E90,"-",'Men Matches'!$E91,", ",'Men Matches'!$F90,"-",'Men Matches'!$F91,IF('Men Matches'!$G90&lt;&gt;"",CONCATENATE(", ",'Men Matches'!$G90,"-",'Men Matches'!$G91),""),IF('Men Matches'!$H90&lt;&gt;"",CONCATENATE(", ",'Men Matches'!$H90,"-",'Men Matches'!$H91),"")),CONCATENATE('Men Matches'!$D91,"-",'Men Matches'!$D90,", ",'Men Matches'!$E91,"-",'Men Matches'!$E90,", ",'Men Matches'!$F91,"-",'Men Matches'!$F90,IF('Men Matches'!$G90&lt;&gt;"",CONCATENATE(", ",'Men Matches'!$G91,"-",'Men Matches'!$G90),""),IF('Men Matches'!$H90&lt;&gt;"",CONCATENATE(", ",'Men Matches'!$H91,"-",'Men Matches'!$H90),""))),"")</f>
        <v/>
      </c>
    </row>
    <row r="66" spans="4:8">
      <c r="E66" s="29" t="str">
        <f>IF('Men Matches'!$I59='Men Matches'!$I60,"",IF('Men Matches'!$I59="L",F65,F67))</f>
        <v/>
      </c>
      <c r="F66" s="63">
        <v>16</v>
      </c>
      <c r="G66" s="23" t="str">
        <f>IF('Men Matches'!$I59='Men Matches'!$I60,"",IF('Men Matches'!$I59="W",F65,F67))</f>
        <v/>
      </c>
    </row>
    <row r="67" spans="4:8">
      <c r="E67" s="34"/>
      <c r="F67" s="106"/>
      <c r="G67" t="str">
        <f>IF(G66&lt;&gt;"",IF('Men Matches'!$I59="W",CONCATENATE('Men Matches'!$D59,"-",'Men Matches'!$D60,", ",'Men Matches'!$E59,"-",'Men Matches'!$E60,", ",'Men Matches'!$F59,"-",'Men Matches'!$F60,IF('Men Matches'!$G59&lt;&gt;"",CONCATENATE(", ",'Men Matches'!$G59,"-",'Men Matches'!$G60),""),IF('Men Matches'!$H59&lt;&gt;"",CONCATENATE(", ",'Men Matches'!$H59,"-",'Men Matches'!$H60),"")),CONCATENATE('Men Matches'!$D60,"-",'Men Matches'!$D59,", ",'Men Matches'!$E60,"-",'Men Matches'!$E59,", ",'Men Matches'!$F60,"-",'Men Matches'!$F59,IF('Men Matches'!$G59&lt;&gt;"",CONCATENATE(", ",'Men Matches'!$G60,"-",'Men Matches'!$G59),""),IF('Men Matches'!$H59&lt;&gt;"",CONCATENATE(", ",'Men Matches'!$H60,"-",'Men Matches'!$H59),""))),"")</f>
        <v/>
      </c>
    </row>
  </sheetData>
  <sheetProtection sheet="1" objects="1" scenarios="1"/>
  <dataValidations count="1">
    <dataValidation type="list" allowBlank="1" showInputMessage="1" showErrorMessage="1" sqref="F5 F7 F9 F11 F13 F15 F17 F19 F21 F23 F25 F27 F29 F31 F33 F35 F37 F39 F41 F43 F45 F47 F49 F51 F53 F55 F57 F59 F61 F63 F65 F67" xr:uid="{00000000-0002-0000-0500-000000000000}">
      <formula1>MAlphaList</formula1>
    </dataValidation>
  </dataValidations>
  <pageMargins left="0.7" right="0.7" top="0.75" bottom="0.75" header="0.3" footer="0.3"/>
  <pageSetup scale="54"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K458"/>
  <sheetViews>
    <sheetView workbookViewId="0">
      <selection activeCell="D1" sqref="D1"/>
    </sheetView>
  </sheetViews>
  <sheetFormatPr defaultRowHeight="12.3"/>
  <cols>
    <col min="1" max="1" width="20" bestFit="1" customWidth="1"/>
    <col min="2" max="2" width="5.6640625" customWidth="1"/>
    <col min="3" max="3" width="40.6640625" customWidth="1"/>
    <col min="4" max="8" width="4.6640625" customWidth="1"/>
    <col min="9" max="9" width="4.6640625" style="27" customWidth="1"/>
    <col min="10" max="10" width="4.6640625" customWidth="1"/>
  </cols>
  <sheetData>
    <row r="1" spans="1:11" ht="30" customHeight="1">
      <c r="A1" s="133" t="str">
        <f>IF('Men Crossover'!$F$1&lt;&gt;"",'Men Crossover'!$F$1,"")</f>
        <v>Men's Singles</v>
      </c>
      <c r="B1" s="370" t="str">
        <f>LEFT('Men Crossover'!F6,1)</f>
        <v>1</v>
      </c>
      <c r="C1" s="134" t="str">
        <f>IF('Men Crossover'!F5&lt;&gt;"",IF('Men Crossover'!F5="Bye","Bye",IF(ISERROR(VLOOKUP('Men Crossover'!F5,Players!$C:$G,4,FALSE)),"Invalid ID or Player Name",CONCATENATE(VLOOKUP('Men Crossover'!F5,Players!$C:$G,4,FALSE)," ",VLOOKUP('Men Crossover'!F5,Players!$C:$G,1,FALSE)," (", IF(ISERROR(VLOOKUP('Men Crossover'!F5,Players!$C:$G,5,FALSE)),"",VLOOKUP('Men Crossover'!F5,Players!$C:$G,5,FALSE)),")"))),"")</f>
        <v/>
      </c>
      <c r="D1" s="107"/>
      <c r="E1" s="107"/>
      <c r="F1" s="107"/>
      <c r="G1" s="107"/>
      <c r="H1" s="107" t="str">
        <f>IF(C1&lt;&gt;"",IF(C1="Bye",0,IF(C2="Bye",11,"")),"")</f>
        <v/>
      </c>
      <c r="I1" s="27" t="str">
        <f>IF($H1=$H2,IF($G1=$G2,IF($F1&lt;&gt;"",IF($F1&gt;$F2,"W","L"),""),IF($G1&gt;$G2,"W","L")),IF($H1&gt;$H2,"W","L"))</f>
        <v/>
      </c>
      <c r="J1" s="71" t="str">
        <f>IF($I1&lt;&gt;"",IF($I1="W",IF(SUM(IF($D1&gt;$D2,1,0),IF($E1&gt;$E2,1,0),IF($F1&gt;$F2,1,0),IF($G1&gt;$G2,1,0),IF($H1&gt;$H2,1,0))&lt;&gt;3,"E",""),""),"")</f>
        <v/>
      </c>
      <c r="K1" s="75" t="s">
        <v>61</v>
      </c>
    </row>
    <row r="2" spans="1:11" ht="30" customHeight="1">
      <c r="A2" s="135" t="str">
        <f>IF('Men Crossover'!F$3&lt;&gt;"",'Men Crossover'!F$3,"")</f>
        <v/>
      </c>
      <c r="B2" s="371"/>
      <c r="C2" s="136" t="str">
        <f>IF('Men Crossover'!F7&lt;&gt;"",IF('Men Crossover'!F7="Bye","Bye",IF(ISERROR(VLOOKUP('Men Crossover'!F7,Players!$C:$G,4,FALSE)),"Invalid ID or Player Name",CONCATENATE(VLOOKUP('Men Crossover'!F7,Players!$C:$G,4,FALSE)," ",VLOOKUP('Men Crossover'!F7,Players!$C:$G,1,FALSE)," (", IF(ISERROR(VLOOKUP('Men Crossover'!F7,Players!$C:$G,5,FALSE)),"",VLOOKUP('Men Crossover'!F7,Players!$C:$G,5,FALSE)),")"))),"")</f>
        <v/>
      </c>
      <c r="D2" s="107"/>
      <c r="E2" s="107"/>
      <c r="F2" s="107"/>
      <c r="G2" s="107"/>
      <c r="H2" s="107" t="str">
        <f>IF(C2&lt;&gt;"",IF(C2="Bye",0,IF(C1="Bye",11,"")),"")</f>
        <v/>
      </c>
      <c r="I2" s="27" t="str">
        <f>IF($I1&lt;&gt;"",IF(I1="W","L","W"),"")</f>
        <v/>
      </c>
      <c r="J2" s="71" t="str">
        <f>IF($I2&lt;&gt;"",IF($I2="W",IF(SUM(IF($D2&gt;$D1,1,0),IF($E2&gt;$E1,1,0),IF($F2&gt;$F1,1,0),IF($G2&gt;$G1,1,0),IF($H2&gt;$H1,1,0))&lt;&gt;3,"E",""),""),"")</f>
        <v/>
      </c>
    </row>
    <row r="3" spans="1:11" ht="30" customHeight="1">
      <c r="A3" s="22"/>
      <c r="B3" s="22"/>
      <c r="C3" s="22"/>
      <c r="D3" s="70" t="str">
        <f>IF($I1&lt;&gt;"",IF(AND(AND($D1&gt;-1,$D2&gt;-1),OR($D1&gt;10,$D2&gt;10),ABS($D1-$D2)&gt;1,IF(OR($D1&gt;11,$D2&gt;11),ABS($D1-$D2)=2,TRUE),$D1=INT($D1),$D2=INT($D2)),"","E"),"")</f>
        <v/>
      </c>
      <c r="E3" s="70" t="str">
        <f>IF($I1&lt;&gt;"",IF(AND(AND($E1&gt;-1,$E2&gt;-1),OR($E1&gt;10,$E2&gt;10),ABS($E1-$E2)&gt;1,IF(OR($E1&gt;11,$E2&gt;11),ABS($E1-$E2)=2,TRUE),$E1=INT($E1),$E2=INT($E2)),"","E"),"")</f>
        <v/>
      </c>
      <c r="F3" s="70" t="str">
        <f>IF($I1&lt;&gt;"",IF(AND(AND($F1&gt;-1,$F2&gt;-1),OR($F1&gt;10,$F2&gt;10),ABS($F1-$F2)&gt;1,IF(OR($F1&gt;11,$F2&gt;11),ABS($F1-$F2)=2,TRUE),$F1=INT($F1),$F2=INT($F2)),"","E"),"")</f>
        <v/>
      </c>
      <c r="G3" s="70" t="str">
        <f>IF(AND($I1&lt;&gt;"",$G1&lt;&gt;""),IF(AND(AND($G1&gt;-1,$G2&gt;-1),OR($G1&gt;10,$G2&gt;10),ABS($G1-$G2)&gt;1,IF(OR($G1&gt;11,$G2&gt;11),ABS($G1-$G2)=2,TRUE),$G1=INT($G1),$G2=INT($G2)),"","E"),"")</f>
        <v/>
      </c>
      <c r="H3" s="70" t="str">
        <f>IF(AND($I1&lt;&gt;"",$H1&lt;&gt;""),IF(AND(AND($H1&gt;-1,$H2&gt;-1),OR($H1&gt;10,$H2&gt;10),ABS($H1-$H2)&gt;1,IF(OR($H1&gt;11,$H2&gt;11),ABS($H1-$H2)=2,TRUE),$H1=INT($H1),$H2=INT($H2)),"","E"),"")</f>
        <v/>
      </c>
    </row>
    <row r="4" spans="1:11" ht="30" customHeight="1">
      <c r="D4" s="68"/>
      <c r="E4" s="68"/>
      <c r="F4" s="68"/>
      <c r="G4" s="68"/>
      <c r="H4" s="68"/>
    </row>
    <row r="5" spans="1:11" ht="30" customHeight="1">
      <c r="A5" s="133" t="str">
        <f>IF('Men Crossover'!$F$1&lt;&gt;"",'Men Crossover'!$F$1,"")</f>
        <v>Men's Singles</v>
      </c>
      <c r="B5" s="370" t="str">
        <f>LEFT('Men Crossover'!F10,1)</f>
        <v>2</v>
      </c>
      <c r="C5" s="134" t="str">
        <f>IF('Men Crossover'!F9&lt;&gt;"",IF('Men Crossover'!F9="Bye","Bye",IF(ISERROR(VLOOKUP('Men Crossover'!F9,Players!$C:$G,4,FALSE)),"Invalid ID or Player Name",CONCATENATE(VLOOKUP('Men Crossover'!F9,Players!$C:$G,4,FALSE)," ",VLOOKUP('Men Crossover'!F9,Players!$C:$G,1,FALSE)," (", IF(ISERROR(VLOOKUP('Men Crossover'!F9,Players!$C:$G,5,FALSE)),"",VLOOKUP('Men Crossover'!F9,Players!$C:$G,5,FALSE)),")"))),"")</f>
        <v/>
      </c>
      <c r="D5" s="107"/>
      <c r="E5" s="107"/>
      <c r="F5" s="107"/>
      <c r="G5" s="107"/>
      <c r="H5" s="107" t="str">
        <f>IF(C5&lt;&gt;"",IF(C5="Bye",0,IF(C6="Bye",11,"")),"")</f>
        <v/>
      </c>
      <c r="I5" s="27" t="str">
        <f>IF($H5=$H6,IF($G5=$G6,IF($F5&lt;&gt;"",IF($F5&gt;$F6,"W","L"),""),IF($G5&gt;$G6,"W","L")),IF($H5&gt;$H6,"W","L"))</f>
        <v/>
      </c>
      <c r="J5" s="71" t="str">
        <f>IF($I5&lt;&gt;"",IF($I5="W",IF(SUM(IF($D5&gt;$D6,1,0),IF($E5&gt;$E6,1,0),IF($F5&gt;$F6,1,0),IF($G5&gt;$G6,1,0),IF($H5&gt;$H6,1,0))&lt;&gt;3,"E",""),""),"")</f>
        <v/>
      </c>
    </row>
    <row r="6" spans="1:11" ht="30" customHeight="1">
      <c r="A6" s="135" t="str">
        <f>IF('Men Crossover'!F$3&lt;&gt;"",'Men Crossover'!F$3,"")</f>
        <v/>
      </c>
      <c r="B6" s="371"/>
      <c r="C6" s="136" t="str">
        <f>IF('Men Crossover'!F11&lt;&gt;"",IF('Men Crossover'!F11="Bye","Bye",IF(ISERROR(VLOOKUP('Men Crossover'!F11,Players!$C:$G,4,FALSE)),"Invalid ID or Player Name",CONCATENATE(VLOOKUP('Men Crossover'!F11,Players!$C:$G,4,FALSE)," ",VLOOKUP('Men Crossover'!F11,Players!$C:$G,1,FALSE)," (", IF(ISERROR(VLOOKUP('Men Crossover'!F11,Players!$C:$G,5,FALSE)),"",VLOOKUP('Men Crossover'!F11,Players!$C:$G,5,FALSE)),")"))),"")</f>
        <v/>
      </c>
      <c r="D6" s="107"/>
      <c r="E6" s="107"/>
      <c r="F6" s="107"/>
      <c r="G6" s="107"/>
      <c r="H6" s="107" t="str">
        <f>IF(C6&lt;&gt;"",IF(C6="Bye",0,IF(C5="Bye",11,"")),"")</f>
        <v/>
      </c>
      <c r="I6" s="27" t="str">
        <f>IF($I5&lt;&gt;"",IF(I5="W","L","W"),"")</f>
        <v/>
      </c>
      <c r="J6" s="71" t="str">
        <f>IF($I6&lt;&gt;"",IF($I6="W",IF(SUM(IF($D6&gt;$D5,1,0),IF($E6&gt;$E5,1,0),IF($F6&gt;$F5,1,0),IF($G6&gt;$G5,1,0),IF($H6&gt;$H5,1,0))&lt;&gt;3,"E",""),""),"")</f>
        <v/>
      </c>
    </row>
    <row r="7" spans="1:11" ht="30" customHeight="1">
      <c r="A7" s="22"/>
      <c r="B7" s="22"/>
      <c r="C7" s="22"/>
      <c r="D7" s="70" t="str">
        <f>IF($I5&lt;&gt;"",IF(AND(AND($D5&gt;-1,$D6&gt;-1),OR($D5&gt;10,$D6&gt;10),ABS($D5-$D6)&gt;1,IF(OR($D5&gt;11,$D6&gt;11),ABS($D5-$D6)=2,TRUE),$D5=INT($D5),$D6=INT($D6)),"","E"),"")</f>
        <v/>
      </c>
      <c r="E7" s="70" t="str">
        <f>IF($I5&lt;&gt;"",IF(AND(AND($E5&gt;-1,$E6&gt;-1),OR($E5&gt;10,$E6&gt;10),ABS($E5-$E6)&gt;1,IF(OR($E5&gt;11,$E6&gt;11),ABS($E5-$E6)=2,TRUE),$E5=INT($E5),$E6=INT($E6)),"","E"),"")</f>
        <v/>
      </c>
      <c r="F7" s="70" t="str">
        <f>IF($I5&lt;&gt;"",IF(AND(AND($F5&gt;-1,$F6&gt;-1),OR($F5&gt;10,$F6&gt;10),ABS($F5-$F6)&gt;1,IF(OR($F5&gt;11,$F6&gt;11),ABS($F5-$F6)=2,TRUE),$F5=INT($F5),$F6=INT($F6)),"","E"),"")</f>
        <v/>
      </c>
      <c r="G7" s="70" t="str">
        <f>IF(AND($I5&lt;&gt;"",$G5&lt;&gt;""),IF(AND(AND($G5&gt;-1,$G6&gt;-1),OR($G5&gt;10,$G6&gt;10),ABS($G5-$G6)&gt;1,IF(OR($G5&gt;11,$G6&gt;11),ABS($G5-$G6)=2,TRUE),$G5=INT($G5),$G6=INT($G6)),"","E"),"")</f>
        <v/>
      </c>
      <c r="H7" s="70" t="str">
        <f>IF(AND($I5&lt;&gt;"",$H5&lt;&gt;""),IF(AND(AND($H5&gt;-1,$H6&gt;-1),OR($H5&gt;10,$H6&gt;10),ABS($H5-$H6)&gt;1,IF(OR($H5&gt;11,$H6&gt;11),ABS($H5-$H6)=2,TRUE),$H5=INT($H5),$H6=INT($H6)),"","E"),"")</f>
        <v/>
      </c>
    </row>
    <row r="8" spans="1:11" ht="30" customHeight="1">
      <c r="D8" s="68"/>
      <c r="E8" s="68"/>
      <c r="F8" s="68"/>
      <c r="G8" s="68"/>
      <c r="H8" s="68"/>
    </row>
    <row r="9" spans="1:11" ht="30" customHeight="1">
      <c r="A9" s="133" t="str">
        <f>IF('Men Crossover'!$F$1&lt;&gt;"",'Men Crossover'!$F$1,"")</f>
        <v>Men's Singles</v>
      </c>
      <c r="B9" s="370" t="str">
        <f>LEFT('Men Crossover'!F14,1)</f>
        <v>3</v>
      </c>
      <c r="C9" s="134" t="str">
        <f>IF('Men Crossover'!F13&lt;&gt;"",IF('Men Crossover'!F13="Bye","Bye",IF(ISERROR(VLOOKUP('Men Crossover'!F13,Players!$C:$G,4,FALSE)),"Invalid ID or Player Name",CONCATENATE(VLOOKUP('Men Crossover'!F13,Players!$C:$G,4,FALSE)," ",VLOOKUP('Men Crossover'!F13,Players!$C:$G,1,FALSE)," (", IF(ISERROR(VLOOKUP('Men Crossover'!F13,Players!$C:$G,5,FALSE)),"",VLOOKUP('Men Crossover'!F13,Players!$C:$G,5,FALSE)),")"))),"")</f>
        <v/>
      </c>
      <c r="D9" s="107"/>
      <c r="E9" s="107"/>
      <c r="F9" s="107"/>
      <c r="G9" s="107"/>
      <c r="H9" s="107" t="str">
        <f>IF(C9&lt;&gt;"",IF(C9="Bye",0,IF(C10="Bye",11,"")),"")</f>
        <v/>
      </c>
      <c r="I9" s="27" t="str">
        <f>IF($H9=$H10,IF($G9=$G10,IF($F9&lt;&gt;"",IF($F9&gt;$F10,"W","L"),""),IF($G9&gt;$G10,"W","L")),IF($H9&gt;$H10,"W","L"))</f>
        <v/>
      </c>
      <c r="J9" s="71" t="str">
        <f>IF($I9&lt;&gt;"",IF($I9="W",IF(SUM(IF($D9&gt;$D10,1,0),IF($E9&gt;$E10,1,0),IF($F9&gt;$F10,1,0),IF($G9&gt;$G10,1,0),IF($H9&gt;$H10,1,0))&lt;&gt;3,"E",""),""),"")</f>
        <v/>
      </c>
    </row>
    <row r="10" spans="1:11" ht="30" customHeight="1">
      <c r="A10" s="135" t="str">
        <f>IF('Men Crossover'!F$3&lt;&gt;"",'Men Crossover'!F$3,"")</f>
        <v/>
      </c>
      <c r="B10" s="371"/>
      <c r="C10" s="136" t="str">
        <f>IF('Men Crossover'!F15&lt;&gt;"",IF('Men Crossover'!F15="Bye","Bye",IF(ISERROR(VLOOKUP('Men Crossover'!F15,Players!$C:$G,4,FALSE)),"Invalid ID or Player Name",CONCATENATE(VLOOKUP('Men Crossover'!F15,Players!$C:$G,4,FALSE)," ",VLOOKUP('Men Crossover'!F15,Players!$C:$G,1,FALSE)," (", IF(ISERROR(VLOOKUP('Men Crossover'!F15,Players!$C:$G,5,FALSE)),"",VLOOKUP('Men Crossover'!F15,Players!$C:$G,5,FALSE)),")"))),"")</f>
        <v/>
      </c>
      <c r="D10" s="107"/>
      <c r="E10" s="107"/>
      <c r="F10" s="107"/>
      <c r="G10" s="107"/>
      <c r="H10" s="107" t="str">
        <f>IF(C10&lt;&gt;"",IF(C10="Bye",0,IF(C9="Bye",11,"")),"")</f>
        <v/>
      </c>
      <c r="I10" s="27" t="str">
        <f>IF($I9&lt;&gt;"",IF(I9="W","L","W"),"")</f>
        <v/>
      </c>
      <c r="J10" s="71" t="str">
        <f>IF($I10&lt;&gt;"",IF($I10="W",IF(SUM(IF($D10&gt;$D9,1,0),IF($E10&gt;$E9,1,0),IF($F10&gt;$F9,1,0),IF($G10&gt;$G9,1,0),IF($H10&gt;$H9,1,0))&lt;&gt;3,"E",""),""),"")</f>
        <v/>
      </c>
    </row>
    <row r="11" spans="1:11" ht="30" customHeight="1">
      <c r="A11" s="22"/>
      <c r="B11" s="22"/>
      <c r="C11" s="22"/>
      <c r="D11" s="70" t="str">
        <f>IF($I9&lt;&gt;"",IF(AND(AND($D9&gt;-1,$D10&gt;-1),OR($D9&gt;10,$D10&gt;10),ABS($D9-$D10)&gt;1,IF(OR($D9&gt;11,$D10&gt;11),ABS($D9-$D10)=2,TRUE),$D9=INT($D9),$D10=INT($D10)),"","E"),"")</f>
        <v/>
      </c>
      <c r="E11" s="70" t="str">
        <f>IF($I9&lt;&gt;"",IF(AND(AND($E9&gt;-1,$E10&gt;-1),OR($E9&gt;10,$E10&gt;10),ABS($E9-$E10)&gt;1,IF(OR($E9&gt;11,$E10&gt;11),ABS($E9-$E10)=2,TRUE),$E9=INT($E9),$E10=INT($E10)),"","E"),"")</f>
        <v/>
      </c>
      <c r="F11" s="70" t="str">
        <f>IF($I9&lt;&gt;"",IF(AND(AND($F9&gt;-1,$F10&gt;-1),OR($F9&gt;10,$F10&gt;10),ABS($F9-$F10)&gt;1,IF(OR($F9&gt;11,$F10&gt;11),ABS($F9-$F10)=2,TRUE),$F9=INT($F9),$F10=INT($F10)),"","E"),"")</f>
        <v/>
      </c>
      <c r="G11" s="70" t="str">
        <f>IF(AND($I9&lt;&gt;"",$G9&lt;&gt;""),IF(AND(AND($G9&gt;-1,$G10&gt;-1),OR($G9&gt;10,$G10&gt;10),ABS($G9-$G10)&gt;1,IF(OR($G9&gt;11,$G10&gt;11),ABS($G9-$G10)=2,TRUE),$G9=INT($G9),$G10=INT($G10)),"","E"),"")</f>
        <v/>
      </c>
      <c r="H11" s="70" t="str">
        <f>IF(AND($I9&lt;&gt;"",$H9&lt;&gt;""),IF(AND(AND($H9&gt;-1,$H10&gt;-1),OR($H9&gt;10,$H10&gt;10),ABS($H9-$H10)&gt;1,IF(OR($H9&gt;11,$H10&gt;11),ABS($H9-$H10)=2,TRUE),$H9=INT($H9),$H10=INT($H10)),"","E"),"")</f>
        <v/>
      </c>
    </row>
    <row r="12" spans="1:11" ht="30" customHeight="1">
      <c r="D12" s="68"/>
      <c r="E12" s="68"/>
      <c r="F12" s="68"/>
      <c r="G12" s="68"/>
      <c r="H12" s="68"/>
    </row>
    <row r="13" spans="1:11" ht="30" customHeight="1">
      <c r="A13" s="133" t="str">
        <f>IF('Men Crossover'!$F$1&lt;&gt;"",'Men Crossover'!$F$1,"")</f>
        <v>Men's Singles</v>
      </c>
      <c r="B13" s="370" t="str">
        <f>LEFT('Men Crossover'!F18,1)</f>
        <v>4</v>
      </c>
      <c r="C13" s="134" t="str">
        <f>IF('Men Crossover'!F17&lt;&gt;"",IF('Men Crossover'!F17="Bye","Bye",IF(ISERROR(VLOOKUP('Men Crossover'!F17,Players!$C:$G,4,FALSE)),"Invalid ID or Player Name",CONCATENATE(VLOOKUP('Men Crossover'!F17,Players!$C:$G,4,FALSE)," ",VLOOKUP('Men Crossover'!F17,Players!$C:$G,1,FALSE)," (", IF(ISERROR(VLOOKUP('Men Crossover'!F17,Players!$C:$G,5,FALSE)),"",VLOOKUP('Men Crossover'!F17,Players!$C:$G,5,FALSE)),")"))),"")</f>
        <v/>
      </c>
      <c r="D13" s="107"/>
      <c r="E13" s="107"/>
      <c r="F13" s="107"/>
      <c r="G13" s="107"/>
      <c r="H13" s="107" t="str">
        <f>IF(C13&lt;&gt;"",IF(C13="Bye",0,IF(C14="Bye",11,"")),"")</f>
        <v/>
      </c>
      <c r="I13" s="27" t="str">
        <f>IF($H13=$H14,IF($G13=$G14,IF($F13&lt;&gt;"",IF($F13&gt;$F14,"W","L"),""),IF($G13&gt;$G14,"W","L")),IF($H13&gt;$H14,"W","L"))</f>
        <v/>
      </c>
      <c r="J13" s="71" t="str">
        <f>IF($I13&lt;&gt;"",IF($I13="W",IF(SUM(IF($D13&gt;$D14,1,0),IF($E13&gt;$E14,1,0),IF($F13&gt;$F14,1,0),IF($G13&gt;$G14,1,0),IF($H13&gt;$H14,1,0))&lt;&gt;3,"E",""),""),"")</f>
        <v/>
      </c>
    </row>
    <row r="14" spans="1:11" ht="30" customHeight="1">
      <c r="A14" s="135" t="str">
        <f>IF('Men Crossover'!F$3&lt;&gt;"",'Men Crossover'!F$3,"")</f>
        <v/>
      </c>
      <c r="B14" s="371"/>
      <c r="C14" s="136" t="str">
        <f>IF('Men Crossover'!F19&lt;&gt;"",IF('Men Crossover'!F19="Bye","Bye",IF(ISERROR(VLOOKUP('Men Crossover'!F19,Players!$C:$G,4,FALSE)),"Invalid ID or Player Name",CONCATENATE(VLOOKUP('Men Crossover'!F19,Players!$C:$G,4,FALSE)," ",VLOOKUP('Men Crossover'!F19,Players!$C:$G,1,FALSE)," (", IF(ISERROR(VLOOKUP('Men Crossover'!F19,Players!$C:$G,5,FALSE)),"",VLOOKUP('Men Crossover'!F19,Players!$C:$G,5,FALSE)),")"))),"")</f>
        <v/>
      </c>
      <c r="D14" s="107"/>
      <c r="E14" s="107"/>
      <c r="F14" s="107"/>
      <c r="G14" s="107"/>
      <c r="H14" s="107" t="str">
        <f>IF(C14&lt;&gt;"",IF(C14="Bye",0,IF(C13="Bye",11,"")),"")</f>
        <v/>
      </c>
      <c r="I14" s="27" t="str">
        <f>IF($I13&lt;&gt;"",IF(I13="W","L","W"),"")</f>
        <v/>
      </c>
      <c r="J14" s="71" t="str">
        <f>IF($I14&lt;&gt;"",IF($I14="W",IF(SUM(IF($D14&gt;$D13,1,0),IF($E14&gt;$E13,1,0),IF($F14&gt;$F13,1,0),IF($G14&gt;$G13,1,0),IF($H14&gt;$H13,1,0))&lt;&gt;3,"E",""),""),"")</f>
        <v/>
      </c>
    </row>
    <row r="15" spans="1:11" ht="30" customHeight="1">
      <c r="A15" s="22"/>
      <c r="B15" s="22"/>
      <c r="C15" s="22"/>
      <c r="D15" s="70" t="str">
        <f>IF($I13&lt;&gt;"",IF(AND(AND($D13&gt;-1,$D14&gt;-1),OR($D13&gt;10,$D14&gt;10),ABS($D13-$D14)&gt;1,IF(OR($D13&gt;11,$D14&gt;11),ABS($D13-$D14)=2,TRUE),$D13=INT($D13),$D14=INT($D14)),"","E"),"")</f>
        <v/>
      </c>
      <c r="E15" s="70" t="str">
        <f>IF($I13&lt;&gt;"",IF(AND(AND($E13&gt;-1,$E14&gt;-1),OR($E13&gt;10,$E14&gt;10),ABS($E13-$E14)&gt;1,IF(OR($E13&gt;11,$E14&gt;11),ABS($E13-$E14)=2,TRUE),$E13=INT($E13),$E14=INT($E14)),"","E"),"")</f>
        <v/>
      </c>
      <c r="F15" s="70" t="str">
        <f>IF($I13&lt;&gt;"",IF(AND(AND($F13&gt;-1,$F14&gt;-1),OR($F13&gt;10,$F14&gt;10),ABS($F13-$F14)&gt;1,IF(OR($F13&gt;11,$F14&gt;11),ABS($F13-$F14)=2,TRUE),$F13=INT($F13),$F14=INT($F14)),"","E"),"")</f>
        <v/>
      </c>
      <c r="G15" s="70" t="str">
        <f>IF(AND($I13&lt;&gt;"",$G13&lt;&gt;""),IF(AND(AND($G13&gt;-1,$G14&gt;-1),OR($G13&gt;10,$G14&gt;10),ABS($G13-$G14)&gt;1,IF(OR($G13&gt;11,$G14&gt;11),ABS($G13-$G14)=2,TRUE),$G13=INT($G13),$G14=INT($G14)),"","E"),"")</f>
        <v/>
      </c>
      <c r="H15" s="70" t="str">
        <f>IF(AND($I13&lt;&gt;"",$H13&lt;&gt;""),IF(AND(AND($H13&gt;-1,$H14&gt;-1),OR($H13&gt;10,$H14&gt;10),ABS($H13-$H14)&gt;1,IF(OR($H13&gt;11,$H14&gt;11),ABS($H13-$H14)=2,TRUE),$H13=INT($H13),$H14=INT($H14)),"","E"),"")</f>
        <v/>
      </c>
    </row>
    <row r="16" spans="1:11" ht="30" customHeight="1">
      <c r="D16" s="68"/>
      <c r="E16" s="68"/>
      <c r="F16" s="68"/>
      <c r="G16" s="68"/>
      <c r="H16" s="68"/>
    </row>
    <row r="17" spans="1:11" ht="30" customHeight="1">
      <c r="A17" s="133" t="str">
        <f>IF('Men Crossover'!$F$1&lt;&gt;"",'Men Crossover'!$F$1,"")</f>
        <v>Men's Singles</v>
      </c>
      <c r="B17" s="370" t="str">
        <f>LEFT('Men Crossover'!F22,1)</f>
        <v>5</v>
      </c>
      <c r="C17" s="134" t="str">
        <f>IF('Men Crossover'!F21&lt;&gt;"",IF('Men Crossover'!F21="Bye","Bye",IF(ISERROR(VLOOKUP('Men Crossover'!F21,Players!$C:$G,4,FALSE)),"Invalid ID or Player Name",CONCATENATE(VLOOKUP('Men Crossover'!F21,Players!$C:$G,4,FALSE)," ",VLOOKUP('Men Crossover'!F21,Players!$C:$G,1,FALSE)," (", IF(ISERROR(VLOOKUP('Men Crossover'!F21,Players!$C:$G,5,FALSE)),"",VLOOKUP('Men Crossover'!F21,Players!$C:$G,5,FALSE)),")"))),"")</f>
        <v/>
      </c>
      <c r="D17" s="107"/>
      <c r="E17" s="107"/>
      <c r="F17" s="107"/>
      <c r="G17" s="107"/>
      <c r="H17" s="107" t="str">
        <f>IF(C17&lt;&gt;"",IF(C17="Bye",0,IF(C18="Bye",11,"")),"")</f>
        <v/>
      </c>
      <c r="I17" s="27" t="str">
        <f>IF($H17=$H18,IF($G17=$G18,IF($F17&lt;&gt;"",IF($F17&gt;$F18,"W","L"),""),IF($G17&gt;$G18,"W","L")),IF($H17&gt;$H18,"W","L"))</f>
        <v/>
      </c>
      <c r="J17" s="71" t="str">
        <f>IF($I17&lt;&gt;"",IF($I17="W",IF(SUM(IF($D17&gt;$D18,1,0),IF($E17&gt;$E18,1,0),IF($F17&gt;$F18,1,0),IF($G17&gt;$G18,1,0),IF($H17&gt;$H18,1,0))&lt;&gt;3,"E",""),""),"")</f>
        <v/>
      </c>
    </row>
    <row r="18" spans="1:11" ht="30" customHeight="1">
      <c r="A18" s="135" t="str">
        <f>IF('Men Crossover'!F$3&lt;&gt;"",'Men Crossover'!F$3,"")</f>
        <v/>
      </c>
      <c r="B18" s="371"/>
      <c r="C18" s="136" t="str">
        <f>IF('Men Crossover'!F23&lt;&gt;"",IF('Men Crossover'!F23="Bye","Bye",IF(ISERROR(VLOOKUP('Men Crossover'!F23,Players!$C:$G,4,FALSE)),"Invalid ID or Player Name",CONCATENATE(VLOOKUP('Men Crossover'!F23,Players!$C:$G,4,FALSE)," ",VLOOKUP('Men Crossover'!F23,Players!$C:$G,1,FALSE)," (", IF(ISERROR(VLOOKUP('Men Crossover'!F23,Players!$C:$G,5,FALSE)),"",VLOOKUP('Men Crossover'!F23,Players!$C:$G,5,FALSE)),")"))),"")</f>
        <v/>
      </c>
      <c r="D18" s="107"/>
      <c r="E18" s="107"/>
      <c r="F18" s="107"/>
      <c r="G18" s="107"/>
      <c r="H18" s="107" t="str">
        <f>IF(C18&lt;&gt;"",IF(C18="Bye",0,IF(C17="Bye",11,"")),"")</f>
        <v/>
      </c>
      <c r="I18" s="27" t="str">
        <f>IF($I17&lt;&gt;"",IF(I17="W","L","W"),"")</f>
        <v/>
      </c>
      <c r="J18" s="71" t="str">
        <f>IF($I18&lt;&gt;"",IF($I18="W",IF(SUM(IF($D18&gt;$D17,1,0),IF($E18&gt;$E17,1,0),IF($F18&gt;$F17,1,0),IF($G18&gt;$G17,1,0),IF($H18&gt;$H17,1,0))&lt;&gt;3,"E",""),""),"")</f>
        <v/>
      </c>
    </row>
    <row r="19" spans="1:11" ht="30" customHeight="1">
      <c r="A19" s="22"/>
      <c r="B19" s="22"/>
      <c r="C19" s="22"/>
      <c r="D19" s="70" t="str">
        <f>IF($I17&lt;&gt;"",IF(AND(AND($D17&gt;-1,$D18&gt;-1),OR($D17&gt;10,$D18&gt;10),ABS($D17-$D18)&gt;1,IF(OR($D17&gt;11,$D18&gt;11),ABS($D17-$D18)=2,TRUE),$D17=INT($D17),$D18=INT($D18)),"","E"),"")</f>
        <v/>
      </c>
      <c r="E19" s="70" t="str">
        <f>IF($I17&lt;&gt;"",IF(AND(AND($E17&gt;-1,$E18&gt;-1),OR($E17&gt;10,$E18&gt;10),ABS($E17-$E18)&gt;1,IF(OR($E17&gt;11,$E18&gt;11),ABS($E17-$E18)=2,TRUE),$E17=INT($E17),$E18=INT($E18)),"","E"),"")</f>
        <v/>
      </c>
      <c r="F19" s="70" t="str">
        <f>IF($I17&lt;&gt;"",IF(AND(AND($F17&gt;-1,$F18&gt;-1),OR($F17&gt;10,$F18&gt;10),ABS($F17-$F18)&gt;1,IF(OR($F17&gt;11,$F18&gt;11),ABS($F17-$F18)=2,TRUE),$F17=INT($F17),$F18=INT($F18)),"","E"),"")</f>
        <v/>
      </c>
      <c r="G19" s="70" t="str">
        <f>IF(AND($I17&lt;&gt;"",$G17&lt;&gt;""),IF(AND(AND($G17&gt;-1,$G18&gt;-1),OR($G17&gt;10,$G18&gt;10),ABS($G17-$G18)&gt;1,IF(OR($G17&gt;11,$G18&gt;11),ABS($G17-$G18)=2,TRUE),$G17=INT($G17),$G18=INT($G18)),"","E"),"")</f>
        <v/>
      </c>
      <c r="H19" s="70" t="str">
        <f>IF(AND($I17&lt;&gt;"",$H17&lt;&gt;""),IF(AND(AND($H17&gt;-1,$H18&gt;-1),OR($H17&gt;10,$H18&gt;10),ABS($H17-$H18)&gt;1,IF(OR($H17&gt;11,$H18&gt;11),ABS($H17-$H18)=2,TRUE),$H17=INT($H17),$H18=INT($H18)),"","E"),"")</f>
        <v/>
      </c>
    </row>
    <row r="20" spans="1:11" ht="30" customHeight="1">
      <c r="D20" s="68"/>
      <c r="E20" s="68"/>
      <c r="F20" s="68"/>
      <c r="G20" s="68"/>
      <c r="H20" s="68"/>
    </row>
    <row r="21" spans="1:11" ht="30" customHeight="1">
      <c r="A21" s="133" t="str">
        <f>IF('Men Crossover'!$F$1&lt;&gt;"",'Men Crossover'!$F$1,"")</f>
        <v>Men's Singles</v>
      </c>
      <c r="B21" s="370" t="str">
        <f>LEFT('Men Crossover'!F26,1)</f>
        <v>6</v>
      </c>
      <c r="C21" s="134" t="str">
        <f>IF('Men Crossover'!F25&lt;&gt;"",IF('Men Crossover'!F25="Bye","Bye",IF(ISERROR(VLOOKUP('Men Crossover'!F25,Players!$C:$G,4,FALSE)),"Invalid ID or Player Name",CONCATENATE(VLOOKUP('Men Crossover'!F25,Players!$C:$G,4,FALSE)," ",VLOOKUP('Men Crossover'!F25,Players!$C:$G,1,FALSE)," (", IF(ISERROR(VLOOKUP('Men Crossover'!F25,Players!$C:$G,5,FALSE)),"",VLOOKUP('Men Crossover'!F25,Players!$C:$G,5,FALSE)),")"))),"")</f>
        <v/>
      </c>
      <c r="D21" s="107"/>
      <c r="E21" s="107"/>
      <c r="F21" s="107"/>
      <c r="G21" s="107"/>
      <c r="H21" s="107" t="str">
        <f>IF(C21&lt;&gt;"",IF(C21="Bye",0,IF(C22="Bye",11,"")),"")</f>
        <v/>
      </c>
      <c r="I21" s="27" t="str">
        <f>IF($H21=$H22,IF($G21=$G22,IF($F21&lt;&gt;"",IF($F21&gt;$F22,"W","L"),""),IF($G21&gt;$G22,"W","L")),IF($H21&gt;$H22,"W","L"))</f>
        <v/>
      </c>
      <c r="J21" s="71" t="str">
        <f>IF($I21&lt;&gt;"",IF($I21="W",IF(SUM(IF($D21&gt;$D22,1,0),IF($E21&gt;$E22,1,0),IF($F21&gt;$F22,1,0),IF($G21&gt;$G22,1,0),IF($H21&gt;$H22,1,0))&lt;&gt;3,"E",""),""),"")</f>
        <v/>
      </c>
    </row>
    <row r="22" spans="1:11" ht="30" customHeight="1">
      <c r="A22" s="135" t="str">
        <f>IF('Men Crossover'!F$3&lt;&gt;"",'Men Crossover'!F$3,"")</f>
        <v/>
      </c>
      <c r="B22" s="371"/>
      <c r="C22" s="136" t="str">
        <f>IF('Men Crossover'!F27&lt;&gt;"",IF('Men Crossover'!F27="Bye","Bye",IF(ISERROR(VLOOKUP('Men Crossover'!F27,Players!$C:$G,4,FALSE)),"Invalid ID or Player Name",CONCATENATE(VLOOKUP('Men Crossover'!F27,Players!$C:$G,4,FALSE)," ",VLOOKUP('Men Crossover'!F27,Players!$C:$G,1,FALSE)," (", IF(ISERROR(VLOOKUP('Men Crossover'!F27,Players!$C:$G,5,FALSE)),"",VLOOKUP('Men Crossover'!F27,Players!$C:$G,5,FALSE)),")"))),"")</f>
        <v/>
      </c>
      <c r="D22" s="107"/>
      <c r="E22" s="107"/>
      <c r="F22" s="107"/>
      <c r="G22" s="107"/>
      <c r="H22" s="107" t="str">
        <f>IF(C22&lt;&gt;"",IF(C22="Bye",0,IF(C21="Bye",11,"")),"")</f>
        <v/>
      </c>
      <c r="I22" s="27" t="str">
        <f>IF($I21&lt;&gt;"",IF(I21="W","L","W"),"")</f>
        <v/>
      </c>
      <c r="J22" s="71" t="str">
        <f>IF($I22&lt;&gt;"",IF($I22="W",IF(SUM(IF($D22&gt;$D21,1,0),IF($E22&gt;$E21,1,0),IF($F22&gt;$F21,1,0),IF($G22&gt;$G21,1,0),IF($H22&gt;$H21,1,0))&lt;&gt;3,"E",""),""),"")</f>
        <v/>
      </c>
    </row>
    <row r="23" spans="1:11" ht="30" customHeight="1">
      <c r="A23" s="22"/>
      <c r="B23" s="22"/>
      <c r="C23" s="22"/>
      <c r="D23" s="70" t="str">
        <f>IF($I21&lt;&gt;"",IF(AND(AND($D21&gt;-1,$D22&gt;-1),OR($D21&gt;10,$D22&gt;10),ABS($D21-$D22)&gt;1,IF(OR($D21&gt;11,$D22&gt;11),ABS($D21-$D22)=2,TRUE),$D21=INT($D21),$D22=INT($D22)),"","E"),"")</f>
        <v/>
      </c>
      <c r="E23" s="70" t="str">
        <f>IF($I21&lt;&gt;"",IF(AND(AND($E21&gt;-1,$E22&gt;-1),OR($E21&gt;10,$E22&gt;10),ABS($E21-$E22)&gt;1,IF(OR($E21&gt;11,$E22&gt;11),ABS($E21-$E22)=2,TRUE),$E21=INT($E21),$E22=INT($E22)),"","E"),"")</f>
        <v/>
      </c>
      <c r="F23" s="70" t="str">
        <f>IF($I21&lt;&gt;"",IF(AND(AND($F21&gt;-1,$F22&gt;-1),OR($F21&gt;10,$F22&gt;10),ABS($F21-$F22)&gt;1,IF(OR($F21&gt;11,$F22&gt;11),ABS($F21-$F22)=2,TRUE),$F21=INT($F21),$F22=INT($F22)),"","E"),"")</f>
        <v/>
      </c>
      <c r="G23" s="70" t="str">
        <f>IF(AND($I21&lt;&gt;"",$G21&lt;&gt;""),IF(AND(AND($G21&gt;-1,$G22&gt;-1),OR($G21&gt;10,$G22&gt;10),ABS($G21-$G22)&gt;1,IF(OR($G21&gt;11,$G22&gt;11),ABS($G21-$G22)=2,TRUE),$G21=INT($G21),$G22=INT($G22)),"","E"),"")</f>
        <v/>
      </c>
      <c r="H23" s="70" t="str">
        <f>IF(AND($I21&lt;&gt;"",$H21&lt;&gt;""),IF(AND(AND($H21&gt;-1,$H22&gt;-1),OR($H21&gt;10,$H22&gt;10),ABS($H21-$H22)&gt;1,IF(OR($H21&gt;11,$H22&gt;11),ABS($H21-$H22)=2,TRUE),$H21=INT($H21),$H22=INT($H22)),"","E"),"")</f>
        <v/>
      </c>
    </row>
    <row r="24" spans="1:11" ht="30" customHeight="1">
      <c r="A24" s="133" t="str">
        <f>IF('Men Crossover'!$F$1&lt;&gt;"",'Men Crossover'!$F$1,"")</f>
        <v>Men's Singles</v>
      </c>
      <c r="B24" s="370" t="str">
        <f>LEFT('Men Crossover'!F30,1)</f>
        <v>7</v>
      </c>
      <c r="C24" s="134" t="str">
        <f>IF('Men Crossover'!F29&lt;&gt;"",IF('Men Crossover'!F29="Bye","Bye",IF(ISERROR(VLOOKUP('Men Crossover'!F29,Players!$C:$G,4,FALSE)),"Invalid ID or Player Name",CONCATENATE(VLOOKUP('Men Crossover'!F29,Players!$C:$G,4,FALSE)," ",VLOOKUP('Men Crossover'!F29,Players!$C:$G,1,FALSE)," (", IF(ISERROR(VLOOKUP('Men Crossover'!F29,Players!$C:$G,5,FALSE)),"",VLOOKUP('Men Crossover'!F29,Players!$C:$G,5,FALSE)),")"))),"")</f>
        <v/>
      </c>
      <c r="D24" s="107"/>
      <c r="E24" s="107"/>
      <c r="F24" s="107"/>
      <c r="G24" s="107"/>
      <c r="H24" s="107" t="str">
        <f>IF(C24&lt;&gt;"",IF(C24="Bye",0,IF(C25="Bye",11,"")),"")</f>
        <v/>
      </c>
      <c r="I24" s="27" t="str">
        <f>IF($H24=$H25,IF($G24=$G25,IF($F24&lt;&gt;"",IF($F24&gt;$F25,"W","L"),""),IF($G24&gt;$G25,"W","L")),IF($H24&gt;$H25,"W","L"))</f>
        <v/>
      </c>
      <c r="J24" s="71" t="str">
        <f>IF($I24&lt;&gt;"",IF($I24="W",IF(SUM(IF($D24&gt;$D25,1,0),IF($E24&gt;$E25,1,0),IF($F24&gt;$F25,1,0),IF($G24&gt;$G25,1,0),IF($H24&gt;$H25,1,0))&lt;&gt;3,"E",""),""),"")</f>
        <v/>
      </c>
      <c r="K24" s="75" t="s">
        <v>62</v>
      </c>
    </row>
    <row r="25" spans="1:11" ht="30" customHeight="1">
      <c r="A25" s="135" t="str">
        <f>IF('Men Crossover'!F$3&lt;&gt;"",'Men Crossover'!F$3,"")</f>
        <v/>
      </c>
      <c r="B25" s="371"/>
      <c r="C25" s="136" t="str">
        <f>IF('Men Crossover'!F31&lt;&gt;"",IF('Men Crossover'!F31="Bye","Bye",IF(ISERROR(VLOOKUP('Men Crossover'!F31,Players!$C:$G,4,FALSE)),"Invalid ID or Player Name",CONCATENATE(VLOOKUP('Men Crossover'!F31,Players!$C:$G,4,FALSE)," ",VLOOKUP('Men Crossover'!F31,Players!$C:$G,1,FALSE)," (", IF(ISERROR(VLOOKUP('Men Crossover'!F31,Players!$C:$G,5,FALSE)),"",VLOOKUP('Men Crossover'!F31,Players!$C:$G,5,FALSE)),")"))),"")</f>
        <v/>
      </c>
      <c r="D25" s="107"/>
      <c r="E25" s="107"/>
      <c r="F25" s="107"/>
      <c r="G25" s="107"/>
      <c r="H25" s="107" t="str">
        <f>IF(C25&lt;&gt;"",IF(C25="Bye",0,IF(C24="Bye",11,"")),"")</f>
        <v/>
      </c>
      <c r="I25" s="27" t="str">
        <f>IF($I24&lt;&gt;"",IF(I24="W","L","W"),"")</f>
        <v/>
      </c>
      <c r="J25" s="71" t="str">
        <f>IF($I25&lt;&gt;"",IF($I25="W",IF(SUM(IF($D25&gt;$D24,1,0),IF($E25&gt;$E24,1,0),IF($F25&gt;$F24,1,0),IF($G25&gt;$G24,1,0),IF($H25&gt;$H24,1,0))&lt;&gt;3,"E",""),""),"")</f>
        <v/>
      </c>
    </row>
    <row r="26" spans="1:11" ht="30" customHeight="1">
      <c r="A26" s="22"/>
      <c r="B26" s="22"/>
      <c r="C26" s="22"/>
      <c r="D26" s="70" t="str">
        <f>IF($I24&lt;&gt;"",IF(AND(AND($D24&gt;-1,$D25&gt;-1),OR($D24&gt;10,$D25&gt;10),ABS($D24-$D25)&gt;1,IF(OR($D24&gt;11,$D25&gt;11),ABS($D24-$D25)=2,TRUE),$D24=INT($D24),$D25=INT($D25)),"","E"),"")</f>
        <v/>
      </c>
      <c r="E26" s="70" t="str">
        <f>IF($I24&lt;&gt;"",IF(AND(AND($E24&gt;-1,$E25&gt;-1),OR($E24&gt;10,$E25&gt;10),ABS($E24-$E25)&gt;1,IF(OR($E24&gt;11,$E25&gt;11),ABS($E24-$E25)=2,TRUE),$E24=INT($E24),$E25=INT($E25)),"","E"),"")</f>
        <v/>
      </c>
      <c r="F26" s="70" t="str">
        <f>IF($I24&lt;&gt;"",IF(AND(AND($F24&gt;-1,$F25&gt;-1),OR($F24&gt;10,$F25&gt;10),ABS($F24-$F25)&gt;1,IF(OR($F24&gt;11,$F25&gt;11),ABS($F24-$F25)=2,TRUE),$F24=INT($F24),$F25=INT($F25)),"","E"),"")</f>
        <v/>
      </c>
      <c r="G26" s="70" t="str">
        <f>IF(AND($I24&lt;&gt;"",$G24&lt;&gt;""),IF(AND(AND($G24&gt;-1,$G25&gt;-1),OR($G24&gt;10,$G25&gt;10),ABS($G24-$G25)&gt;1,IF(OR($G24&gt;11,$G25&gt;11),ABS($G24-$G25)=2,TRUE),$G24=INT($G24),$G25=INT($G25)),"","E"),"")</f>
        <v/>
      </c>
      <c r="H26" s="70" t="str">
        <f>IF(AND($I24&lt;&gt;"",$H24&lt;&gt;""),IF(AND(AND($H24&gt;-1,$H25&gt;-1),OR($H24&gt;10,$H25&gt;10),ABS($H24-$H25)&gt;1,IF(OR($H24&gt;11,$H25&gt;11),ABS($H24-$H25)=2,TRUE),$H24=INT($H24),$H25=INT($H25)),"","E"),"")</f>
        <v/>
      </c>
    </row>
    <row r="27" spans="1:11" ht="30" customHeight="1">
      <c r="D27" s="68"/>
      <c r="E27" s="68"/>
      <c r="F27" s="68"/>
      <c r="G27" s="68"/>
      <c r="H27" s="68"/>
    </row>
    <row r="28" spans="1:11" ht="30" customHeight="1">
      <c r="A28" s="133" t="str">
        <f>IF('Men Crossover'!$F$1&lt;&gt;"",'Men Crossover'!$F$1,"")</f>
        <v>Men's Singles</v>
      </c>
      <c r="B28" s="370" t="str">
        <f>LEFT('Men Crossover'!F34,1)</f>
        <v>8</v>
      </c>
      <c r="C28" s="134" t="str">
        <f>IF('Men Crossover'!F33&lt;&gt;"",IF('Men Crossover'!F33="Bye","Bye",IF(ISERROR(VLOOKUP('Men Crossover'!F33,Players!$C:$G,4,FALSE)),"Invalid ID or Player Name",CONCATENATE(VLOOKUP('Men Crossover'!F33,Players!$C:$G,4,FALSE)," ",VLOOKUP('Men Crossover'!F33,Players!$C:$G,1,FALSE)," (", IF(ISERROR(VLOOKUP('Men Crossover'!F33,Players!$C:$G,5,FALSE)),"",VLOOKUP('Men Crossover'!F33,Players!$C:$G,5,FALSE)),")"))),"")</f>
        <v/>
      </c>
      <c r="D28" s="107"/>
      <c r="E28" s="107"/>
      <c r="F28" s="107"/>
      <c r="G28" s="107"/>
      <c r="H28" s="107" t="str">
        <f>IF(C28&lt;&gt;"",IF(C28="Bye",0,IF(C29="Bye",11,"")),"")</f>
        <v/>
      </c>
      <c r="I28" s="27" t="str">
        <f>IF($H28=$H29,IF($G28=$G29,IF($F28&lt;&gt;"",IF($F28&gt;$F29,"W","L"),""),IF($G28&gt;$G29,"W","L")),IF($H28&gt;$H29,"W","L"))</f>
        <v/>
      </c>
      <c r="J28" s="71" t="str">
        <f>IF($I28&lt;&gt;"",IF($I28="W",IF(SUM(IF($D28&gt;$D29,1,0),IF($E28&gt;$E29,1,0),IF($F28&gt;$F29,1,0),IF($G28&gt;$G29,1,0),IF($H28&gt;$H29,1,0))&lt;&gt;3,"E",""),""),"")</f>
        <v/>
      </c>
    </row>
    <row r="29" spans="1:11" ht="30" customHeight="1">
      <c r="A29" s="135" t="str">
        <f>IF('Men Crossover'!F$3&lt;&gt;"",'Men Crossover'!F$3,"")</f>
        <v/>
      </c>
      <c r="B29" s="371"/>
      <c r="C29" s="136" t="str">
        <f>IF('Men Crossover'!F35&lt;&gt;"",IF('Men Crossover'!F35="Bye","Bye",IF(ISERROR(VLOOKUP('Men Crossover'!F35,Players!$C:$G,4,FALSE)),"Invalid ID or Player Name",CONCATENATE(VLOOKUP('Men Crossover'!F35,Players!$C:$G,4,FALSE)," ",VLOOKUP('Men Crossover'!F35,Players!$C:$G,1,FALSE)," (", IF(ISERROR(VLOOKUP('Men Crossover'!F35,Players!$C:$G,5,FALSE)),"",VLOOKUP('Men Crossover'!F35,Players!$C:$G,5,FALSE)),")"))),"")</f>
        <v/>
      </c>
      <c r="D29" s="107"/>
      <c r="E29" s="107"/>
      <c r="F29" s="107"/>
      <c r="G29" s="107"/>
      <c r="H29" s="107" t="str">
        <f>IF(C29&lt;&gt;"",IF(C29="Bye",0,IF(C28="Bye",11,"")),"")</f>
        <v/>
      </c>
      <c r="I29" s="27" t="str">
        <f>IF($I28&lt;&gt;"",IF(I28="W","L","W"),"")</f>
        <v/>
      </c>
      <c r="J29" s="71" t="str">
        <f>IF($I29&lt;&gt;"",IF($I29="W",IF(SUM(IF($D29&gt;$D28,1,0),IF($E29&gt;$E28,1,0),IF($F29&gt;$F28,1,0),IF($G29&gt;$G28,1,0),IF($H29&gt;$H28,1,0))&lt;&gt;3,"E",""),""),"")</f>
        <v/>
      </c>
    </row>
    <row r="30" spans="1:11" ht="30" customHeight="1">
      <c r="A30" s="22"/>
      <c r="B30" s="22"/>
      <c r="C30" s="22"/>
      <c r="D30" s="70" t="str">
        <f>IF($I28&lt;&gt;"",IF(AND(AND($D28&gt;-1,$D29&gt;-1),OR($D28&gt;10,$D29&gt;10),ABS($D28-$D29)&gt;1,IF(OR($D28&gt;11,$D29&gt;11),ABS($D28-$D29)=2,TRUE),$D28=INT($D28),$D29=INT($D29)),"","E"),"")</f>
        <v/>
      </c>
      <c r="E30" s="70" t="str">
        <f>IF($I28&lt;&gt;"",IF(AND(AND($E28&gt;-1,$E29&gt;-1),OR($E28&gt;10,$E29&gt;10),ABS($E28-$E29)&gt;1,IF(OR($E28&gt;11,$E29&gt;11),ABS($E28-$E29)=2,TRUE),$E28=INT($E28),$E29=INT($E29)),"","E"),"")</f>
        <v/>
      </c>
      <c r="F30" s="70" t="str">
        <f>IF($I28&lt;&gt;"",IF(AND(AND($F28&gt;-1,$F29&gt;-1),OR($F28&gt;10,$F29&gt;10),ABS($F28-$F29)&gt;1,IF(OR($F28&gt;11,$F29&gt;11),ABS($F28-$F29)=2,TRUE),$F28=INT($F28),$F29=INT($F29)),"","E"),"")</f>
        <v/>
      </c>
      <c r="G30" s="70" t="str">
        <f>IF(AND($I28&lt;&gt;"",$G28&lt;&gt;""),IF(AND(AND($G28&gt;-1,$G29&gt;-1),OR($G28&gt;10,$G29&gt;10),ABS($G28-$G29)&gt;1,IF(OR($G28&gt;11,$G29&gt;11),ABS($G28-$G29)=2,TRUE),$G28=INT($G28),$G29=INT($G29)),"","E"),"")</f>
        <v/>
      </c>
      <c r="H30" s="70" t="str">
        <f>IF(AND($I28&lt;&gt;"",$H28&lt;&gt;""),IF(AND(AND($H28&gt;-1,$H29&gt;-1),OR($H28&gt;10,$H29&gt;10),ABS($H28-$H29)&gt;1,IF(OR($H28&gt;11,$H29&gt;11),ABS($H28-$H29)=2,TRUE),$H28=INT($H28),$H29=INT($H29)),"","E"),"")</f>
        <v/>
      </c>
    </row>
    <row r="31" spans="1:11" ht="30" customHeight="1">
      <c r="D31" s="68"/>
      <c r="E31" s="68"/>
      <c r="F31" s="68"/>
      <c r="G31" s="68"/>
      <c r="H31" s="68"/>
    </row>
    <row r="32" spans="1:11" ht="30" customHeight="1">
      <c r="A32" s="133" t="str">
        <f>IF('Men Crossover'!$F$1&lt;&gt;"",'Men Crossover'!$F$1,"")</f>
        <v>Men's Singles</v>
      </c>
      <c r="B32" s="370">
        <f>'Men Crossover'!F38</f>
        <v>9</v>
      </c>
      <c r="C32" s="134" t="str">
        <f>IF('Men Crossover'!F37&lt;&gt;"",IF('Men Crossover'!F37="Bye","Bye",IF(ISERROR(VLOOKUP('Men Crossover'!F37,Players!$C:$G,4,FALSE)),"Invalid ID or Player Name",CONCATENATE(VLOOKUP('Men Crossover'!F37,Players!$C:$G,4,FALSE)," ",VLOOKUP('Men Crossover'!F37,Players!$C:$G,1,FALSE)," (", IF(ISERROR(VLOOKUP('Men Crossover'!F37,Players!$C:$G,5,FALSE)),"",VLOOKUP('Men Crossover'!F37,Players!$C:$G,5,FALSE)),")"))),"")</f>
        <v/>
      </c>
      <c r="D32" s="107"/>
      <c r="E32" s="107"/>
      <c r="F32" s="107"/>
      <c r="G32" s="107"/>
      <c r="H32" s="107" t="str">
        <f>IF(C32&lt;&gt;"",IF(C32="Bye",0,IF(C33="Bye",11,"")),"")</f>
        <v/>
      </c>
      <c r="I32" s="27" t="str">
        <f>IF($H32=$H33,IF($G32=$G33,IF($F32&lt;&gt;"",IF($F32&gt;$F33,"W","L"),""),IF($G32&gt;$G33,"W","L")),IF($H32&gt;$H33,"W","L"))</f>
        <v/>
      </c>
      <c r="J32" s="71" t="str">
        <f>IF($I32&lt;&gt;"",IF($I32="W",IF(SUM(IF($D32&gt;$D33,1,0),IF($E32&gt;$E33,1,0),IF($F32&gt;$F33,1,0),IF($G32&gt;$G33,1,0),IF($H32&gt;$H33,1,0))&lt;&gt;3,"E",""),""),"")</f>
        <v/>
      </c>
    </row>
    <row r="33" spans="1:11" ht="30" customHeight="1">
      <c r="A33" s="135" t="str">
        <f>IF('Men Crossover'!F$3&lt;&gt;"",'Men Crossover'!F$3,"")</f>
        <v/>
      </c>
      <c r="B33" s="371"/>
      <c r="C33" s="136" t="str">
        <f>IF('Men Crossover'!F39&lt;&gt;"",IF('Men Crossover'!F39="Bye","Bye",IF(ISERROR(VLOOKUP('Men Crossover'!F39,Players!$C:$G,4,FALSE)),"Invalid ID or Player Name",CONCATENATE(VLOOKUP('Men Crossover'!F39,Players!$C:$G,4,FALSE)," ",VLOOKUP('Men Crossover'!F39,Players!$C:$G,1,FALSE)," (", IF(ISERROR(VLOOKUP('Men Crossover'!F39,Players!$C:$G,5,FALSE)),"",VLOOKUP('Men Crossover'!F39,Players!$C:$G,5,FALSE)),")"))),"")</f>
        <v/>
      </c>
      <c r="D33" s="107"/>
      <c r="E33" s="107"/>
      <c r="F33" s="107"/>
      <c r="G33" s="107"/>
      <c r="H33" s="107" t="str">
        <f>IF(C33&lt;&gt;"",IF(C33="Bye",0,IF(C32="Bye",11,"")),"")</f>
        <v/>
      </c>
      <c r="I33" s="27" t="str">
        <f>IF($I32&lt;&gt;"",IF(I32="W","L","W"),"")</f>
        <v/>
      </c>
      <c r="J33" s="71" t="str">
        <f>IF($I33&lt;&gt;"",IF($I33="W",IF(SUM(IF($D33&gt;$D32,1,0),IF($E33&gt;$E32,1,0),IF($F33&gt;$F32,1,0),IF($G33&gt;$G32,1,0),IF($H33&gt;$H32,1,0))&lt;&gt;3,"E",""),""),"")</f>
        <v/>
      </c>
    </row>
    <row r="34" spans="1:11" ht="30" customHeight="1">
      <c r="A34" s="22"/>
      <c r="B34" s="22"/>
      <c r="C34" s="22"/>
      <c r="D34" s="70" t="str">
        <f>IF($I32&lt;&gt;"",IF(AND(AND($D32&gt;-1,$D33&gt;-1),OR($D32&gt;10,$D33&gt;10),ABS($D32-$D33)&gt;1,IF(OR($D32&gt;11,$D33&gt;11),ABS($D32-$D33)=2,TRUE),$D32=INT($D32),$D33=INT($D33)),"","E"),"")</f>
        <v/>
      </c>
      <c r="E34" s="70" t="str">
        <f>IF($I32&lt;&gt;"",IF(AND(AND($E32&gt;-1,$E33&gt;-1),OR($E32&gt;10,$E33&gt;10),ABS($E32-$E33)&gt;1,IF(OR($E32&gt;11,$E33&gt;11),ABS($E32-$E33)=2,TRUE),$E32=INT($E32),$E33=INT($E33)),"","E"),"")</f>
        <v/>
      </c>
      <c r="F34" s="70" t="str">
        <f>IF($I32&lt;&gt;"",IF(AND(AND($F32&gt;-1,$F33&gt;-1),OR($F32&gt;10,$F33&gt;10),ABS($F32-$F33)&gt;1,IF(OR($F32&gt;11,$F33&gt;11),ABS($F32-$F33)=2,TRUE),$F32=INT($F32),$F33=INT($F33)),"","E"),"")</f>
        <v/>
      </c>
      <c r="G34" s="70" t="str">
        <f>IF(AND($I32&lt;&gt;"",$G32&lt;&gt;""),IF(AND(AND($G32&gt;-1,$G33&gt;-1),OR($G32&gt;10,$G33&gt;10),ABS($G32-$G33)&gt;1,IF(OR($G32&gt;11,$G33&gt;11),ABS($G32-$G33)=2,TRUE),$G32=INT($G32),$G33=INT($G33)),"","E"),"")</f>
        <v/>
      </c>
      <c r="H34" s="70" t="str">
        <f>IF(AND($I32&lt;&gt;"",$H32&lt;&gt;""),IF(AND(AND($H32&gt;-1,$H33&gt;-1),OR($H32&gt;10,$H33&gt;10),ABS($H32-$H33)&gt;1,IF(OR($H32&gt;11,$H33&gt;11),ABS($H32-$H33)=2,TRUE),$H32=INT($H32),$H33=INT($H33)),"","E"),"")</f>
        <v/>
      </c>
    </row>
    <row r="35" spans="1:11" ht="30" customHeight="1">
      <c r="D35" s="68"/>
      <c r="E35" s="68"/>
      <c r="F35" s="68"/>
      <c r="G35" s="68"/>
      <c r="H35" s="68"/>
    </row>
    <row r="36" spans="1:11" ht="30" customHeight="1">
      <c r="A36" s="133" t="str">
        <f>IF('Men Crossover'!$F$1&lt;&gt;"",'Men Crossover'!$F$1,"")</f>
        <v>Men's Singles</v>
      </c>
      <c r="B36" s="370">
        <f>'Men Crossover'!F42</f>
        <v>10</v>
      </c>
      <c r="C36" s="134" t="str">
        <f>IF('Men Crossover'!F41&lt;&gt;"",IF('Men Crossover'!F41="Bye","Bye",IF(ISERROR(VLOOKUP('Men Crossover'!F41,Players!$C:$G,4,FALSE)),"Invalid ID or Player Name",CONCATENATE(VLOOKUP('Men Crossover'!F41,Players!$C:$G,4,FALSE)," ",VLOOKUP('Men Crossover'!F41,Players!$C:$G,1,FALSE)," (", IF(ISERROR(VLOOKUP('Men Crossover'!F41,Players!$C:$G,5,FALSE)),"",VLOOKUP('Men Crossover'!F41,Players!$C:$G,5,FALSE)),")"))),"")</f>
        <v/>
      </c>
      <c r="D36" s="107"/>
      <c r="E36" s="107"/>
      <c r="F36" s="107"/>
      <c r="G36" s="107"/>
      <c r="H36" s="107" t="str">
        <f>IF(C36&lt;&gt;"",IF(C36="Bye",0,IF(C37="Bye",11,"")),"")</f>
        <v/>
      </c>
      <c r="I36" s="27" t="str">
        <f>IF($H36=$H37,IF($G36=$G37,IF($F36&lt;&gt;"",IF($F36&gt;$F37,"W","L"),""),IF($G36&gt;$G37,"W","L")),IF($H36&gt;$H37,"W","L"))</f>
        <v/>
      </c>
      <c r="J36" s="71" t="str">
        <f>IF($I36&lt;&gt;"",IF($I36="W",IF(SUM(IF($D36&gt;$D37,1,0),IF($E36&gt;$E37,1,0),IF($F36&gt;$F37,1,0),IF($G36&gt;$G37,1,0),IF($H36&gt;$H37,1,0))&lt;&gt;3,"E",""),""),"")</f>
        <v/>
      </c>
    </row>
    <row r="37" spans="1:11" ht="30" customHeight="1">
      <c r="A37" s="135" t="str">
        <f>IF('Men Crossover'!F$3&lt;&gt;"",'Men Crossover'!F$3,"")</f>
        <v/>
      </c>
      <c r="B37" s="371"/>
      <c r="C37" s="136" t="str">
        <f>IF('Men Crossover'!F43&lt;&gt;"",IF('Men Crossover'!F43="Bye","Bye",IF(ISERROR(VLOOKUP('Men Crossover'!F43,Players!$C:$G,4,FALSE)),"Invalid ID or Player Name",CONCATENATE(VLOOKUP('Men Crossover'!F43,Players!$C:$G,4,FALSE)," ",VLOOKUP('Men Crossover'!F43,Players!$C:$G,1,FALSE)," (", IF(ISERROR(VLOOKUP('Men Crossover'!F43,Players!$C:$G,5,FALSE)),"",VLOOKUP('Men Crossover'!F43,Players!$C:$G,5,FALSE)),")"))),"")</f>
        <v/>
      </c>
      <c r="D37" s="107"/>
      <c r="E37" s="107"/>
      <c r="F37" s="107"/>
      <c r="G37" s="107"/>
      <c r="H37" s="107" t="str">
        <f>IF(C37&lt;&gt;"",IF(C37="Bye",0,IF(C36="Bye",11,"")),"")</f>
        <v/>
      </c>
      <c r="I37" s="27" t="str">
        <f>IF($I36&lt;&gt;"",IF(I36="W","L","W"),"")</f>
        <v/>
      </c>
      <c r="J37" s="71" t="str">
        <f>IF($I37&lt;&gt;"",IF($I37="W",IF(SUM(IF($D37&gt;$D36,1,0),IF($E37&gt;$E36,1,0),IF($F37&gt;$F36,1,0),IF($G37&gt;$G36,1,0),IF($H37&gt;$H36,1,0))&lt;&gt;3,"E",""),""),"")</f>
        <v/>
      </c>
    </row>
    <row r="38" spans="1:11" ht="30" customHeight="1">
      <c r="A38" s="22"/>
      <c r="B38" s="22"/>
      <c r="C38" s="22"/>
      <c r="D38" s="70" t="str">
        <f>IF($I36&lt;&gt;"",IF(AND(AND($D36&gt;-1,$D37&gt;-1),OR($D36&gt;10,$D37&gt;10),ABS($D36-$D37)&gt;1,IF(OR($D36&gt;11,$D37&gt;11),ABS($D36-$D37)=2,TRUE),$D36=INT($D36),$D37=INT($D37)),"","E"),"")</f>
        <v/>
      </c>
      <c r="E38" s="70" t="str">
        <f>IF($I36&lt;&gt;"",IF(AND(AND($E36&gt;-1,$E37&gt;-1),OR($E36&gt;10,$E37&gt;10),ABS($E36-$E37)&gt;1,IF(OR($E36&gt;11,$E37&gt;11),ABS($E36-$E37)=2,TRUE),$E36=INT($E36),$E37=INT($E37)),"","E"),"")</f>
        <v/>
      </c>
      <c r="F38" s="70" t="str">
        <f>IF($I36&lt;&gt;"",IF(AND(AND($F36&gt;-1,$F37&gt;-1),OR($F36&gt;10,$F37&gt;10),ABS($F36-$F37)&gt;1,IF(OR($F36&gt;11,$F37&gt;11),ABS($F36-$F37)=2,TRUE),$F36=INT($F36),$F37=INT($F37)),"","E"),"")</f>
        <v/>
      </c>
      <c r="G38" s="70" t="str">
        <f>IF(AND($I36&lt;&gt;"",$G36&lt;&gt;""),IF(AND(AND($G36&gt;-1,$G37&gt;-1),OR($G36&gt;10,$G37&gt;10),ABS($G36-$G37)&gt;1,IF(OR($G36&gt;11,$G37&gt;11),ABS($G36-$G37)=2,TRUE),$G36=INT($G36),$G37=INT($G37)),"","E"),"")</f>
        <v/>
      </c>
      <c r="H38" s="70" t="str">
        <f>IF(AND($I36&lt;&gt;"",$H36&lt;&gt;""),IF(AND(AND($H36&gt;-1,$H37&gt;-1),OR($H36&gt;10,$H37&gt;10),ABS($H36-$H37)&gt;1,IF(OR($H36&gt;11,$H37&gt;11),ABS($H36-$H37)=2,TRUE),$H36=INT($H36),$H37=INT($H37)),"","E"),"")</f>
        <v/>
      </c>
    </row>
    <row r="39" spans="1:11" ht="30" customHeight="1">
      <c r="D39" s="68"/>
      <c r="E39" s="68"/>
      <c r="F39" s="68"/>
      <c r="G39" s="68"/>
      <c r="H39" s="68"/>
    </row>
    <row r="40" spans="1:11" ht="30" customHeight="1">
      <c r="A40" s="133" t="str">
        <f>IF('Men Crossover'!$F$1&lt;&gt;"",'Men Crossover'!$F$1,"")</f>
        <v>Men's Singles</v>
      </c>
      <c r="B40" s="370">
        <f>'Men Crossover'!F46</f>
        <v>11</v>
      </c>
      <c r="C40" s="134" t="str">
        <f>IF('Men Crossover'!F45&lt;&gt;"",IF('Men Crossover'!F45="Bye","Bye",IF(ISERROR(VLOOKUP('Men Crossover'!F45,Players!$C:$G,4,FALSE)),"Invalid ID or Player Name",CONCATENATE(VLOOKUP('Men Crossover'!F45,Players!$C:$G,4,FALSE)," ",VLOOKUP('Men Crossover'!F45,Players!$C:$G,1,FALSE)," (", IF(ISERROR(VLOOKUP('Men Crossover'!F45,Players!$C:$G,5,FALSE)),"",VLOOKUP('Men Crossover'!F45,Players!$C:$G,5,FALSE)),")"))),"")</f>
        <v/>
      </c>
      <c r="D40" s="107"/>
      <c r="E40" s="107"/>
      <c r="F40" s="107"/>
      <c r="G40" s="107"/>
      <c r="H40" s="107" t="str">
        <f>IF(C40&lt;&gt;"",IF(C40="Bye",0,IF(C41="Bye",11,"")),"")</f>
        <v/>
      </c>
      <c r="I40" s="27" t="str">
        <f>IF($H40=$H41,IF($G40=$G41,IF($F40&lt;&gt;"",IF($F40&gt;$F41,"W","L"),""),IF($G40&gt;$G41,"W","L")),IF($H40&gt;$H41,"W","L"))</f>
        <v/>
      </c>
      <c r="J40" s="71" t="str">
        <f>IF($I40&lt;&gt;"",IF($I40="W",IF(SUM(IF($D40&gt;$D41,1,0),IF($E40&gt;$E41,1,0),IF($F40&gt;$F41,1,0),IF($G40&gt;$G41,1,0),IF($H40&gt;$H41,1,0))&lt;&gt;3,"E",""),""),"")</f>
        <v/>
      </c>
    </row>
    <row r="41" spans="1:11" ht="30" customHeight="1">
      <c r="A41" s="135" t="str">
        <f>IF('Men Crossover'!F$3&lt;&gt;"",'Men Crossover'!F$3,"")</f>
        <v/>
      </c>
      <c r="B41" s="371"/>
      <c r="C41" s="136" t="str">
        <f>IF('Men Crossover'!F47&lt;&gt;"",IF('Men Crossover'!F47="Bye","Bye",IF(ISERROR(VLOOKUP('Men Crossover'!F47,Players!$C:$G,4,FALSE)),"Invalid ID or Player Name",CONCATENATE(VLOOKUP('Men Crossover'!F47,Players!$C:$G,4,FALSE)," ",VLOOKUP('Men Crossover'!F47,Players!$C:$G,1,FALSE)," (", IF(ISERROR(VLOOKUP('Men Crossover'!F47,Players!$C:$G,5,FALSE)),"",VLOOKUP('Men Crossover'!F47,Players!$C:$G,5,FALSE)),")"))),"")</f>
        <v/>
      </c>
      <c r="D41" s="107"/>
      <c r="E41" s="107"/>
      <c r="F41" s="107"/>
      <c r="G41" s="107"/>
      <c r="H41" s="107" t="str">
        <f>IF(C41&lt;&gt;"",IF(C41="Bye",0,IF(C40="Bye",11,"")),"")</f>
        <v/>
      </c>
      <c r="I41" s="27" t="str">
        <f>IF($I40&lt;&gt;"",IF(I40="W","L","W"),"")</f>
        <v/>
      </c>
      <c r="J41" s="71" t="str">
        <f>IF($I41&lt;&gt;"",IF($I41="W",IF(SUM(IF($D41&gt;$D40,1,0),IF($E41&gt;$E40,1,0),IF($F41&gt;$F40,1,0),IF($G41&gt;$G40,1,0),IF($H41&gt;$H40,1,0))&lt;&gt;3,"E",""),""),"")</f>
        <v/>
      </c>
    </row>
    <row r="42" spans="1:11" ht="30" customHeight="1">
      <c r="A42" s="22"/>
      <c r="B42" s="22"/>
      <c r="C42" s="22"/>
      <c r="D42" s="70" t="str">
        <f>IF($I40&lt;&gt;"",IF(AND(AND($D40&gt;-1,$D41&gt;-1),OR($D40&gt;10,$D41&gt;10),ABS($D40-$D41)&gt;1,IF(OR($D40&gt;11,$D41&gt;11),ABS($D40-$D41)=2,TRUE),$D40=INT($D40),$D41=INT($D41)),"","E"),"")</f>
        <v/>
      </c>
      <c r="E42" s="70" t="str">
        <f>IF($I40&lt;&gt;"",IF(AND(AND($E40&gt;-1,$E41&gt;-1),OR($E40&gt;10,$E41&gt;10),ABS($E40-$E41)&gt;1,IF(OR($E40&gt;11,$E41&gt;11),ABS($E40-$E41)=2,TRUE),$E40=INT($E40),$E41=INT($E41)),"","E"),"")</f>
        <v/>
      </c>
      <c r="F42" s="70" t="str">
        <f>IF($I40&lt;&gt;"",IF(AND(AND($F40&gt;-1,$F41&gt;-1),OR($F40&gt;10,$F41&gt;10),ABS($F40-$F41)&gt;1,IF(OR($F40&gt;11,$F41&gt;11),ABS($F40-$F41)=2,TRUE),$F40=INT($F40),$F41=INT($F41)),"","E"),"")</f>
        <v/>
      </c>
      <c r="G42" s="70" t="str">
        <f>IF(AND($I40&lt;&gt;"",$G40&lt;&gt;""),IF(AND(AND($G40&gt;-1,$G41&gt;-1),OR($G40&gt;10,$G41&gt;10),ABS($G40-$G41)&gt;1,IF(OR($G40&gt;11,$G41&gt;11),ABS($G40-$G41)=2,TRUE),$G40=INT($G40),$G41=INT($G41)),"","E"),"")</f>
        <v/>
      </c>
      <c r="H42" s="70" t="str">
        <f>IF(AND($I40&lt;&gt;"",$H40&lt;&gt;""),IF(AND(AND($H40&gt;-1,$H41&gt;-1),OR($H40&gt;10,$H41&gt;10),ABS($H40-$H41)&gt;1,IF(OR($H40&gt;11,$H41&gt;11),ABS($H40-$H41)=2,TRUE),$H40=INT($H40),$H41=INT($H41)),"","E"),"")</f>
        <v/>
      </c>
    </row>
    <row r="43" spans="1:11" ht="30" customHeight="1">
      <c r="D43" s="68"/>
      <c r="E43" s="68"/>
      <c r="F43" s="68"/>
      <c r="G43" s="68"/>
      <c r="H43" s="68"/>
    </row>
    <row r="44" spans="1:11" ht="30" customHeight="1">
      <c r="A44" s="133" t="str">
        <f>IF('Men Crossover'!$F$1&lt;&gt;"",'Men Crossover'!$F$1,"")</f>
        <v>Men's Singles</v>
      </c>
      <c r="B44" s="370">
        <f>'Men Crossover'!F50</f>
        <v>12</v>
      </c>
      <c r="C44" s="134" t="str">
        <f>IF('Men Crossover'!F49&lt;&gt;"",IF('Men Crossover'!F49="Bye","Bye",IF(ISERROR(VLOOKUP('Men Crossover'!F49,Players!$C:$G,4,FALSE)),"Invalid ID or Player Name",CONCATENATE(VLOOKUP('Men Crossover'!F49,Players!$C:$G,4,FALSE)," ",VLOOKUP('Men Crossover'!F49,Players!$C:$G,1,FALSE)," (", IF(ISERROR(VLOOKUP('Men Crossover'!F49,Players!$C:$G,5,FALSE)),"",VLOOKUP('Men Crossover'!F49,Players!$C:$G,5,FALSE)),")"))),"")</f>
        <v/>
      </c>
      <c r="D44" s="107"/>
      <c r="E44" s="107"/>
      <c r="F44" s="107"/>
      <c r="G44" s="107"/>
      <c r="H44" s="107" t="str">
        <f>IF(C44&lt;&gt;"",IF(C44="Bye",0,IF(C45="Bye",11,"")),"")</f>
        <v/>
      </c>
      <c r="I44" s="27" t="str">
        <f>IF($H44=$H45,IF($G44=$G45,IF($F44&lt;&gt;"",IF($F44&gt;$F45,"W","L"),""),IF($G44&gt;$G45,"W","L")),IF($H44&gt;$H45,"W","L"))</f>
        <v/>
      </c>
      <c r="J44" s="71" t="str">
        <f>IF($I44&lt;&gt;"",IF($I44="W",IF(SUM(IF($D44&gt;$D45,1,0),IF($E44&gt;$E45,1,0),IF($F44&gt;$F45,1,0),IF($G44&gt;$G45,1,0),IF($H44&gt;$H45,1,0))&lt;&gt;3,"E",""),""),"")</f>
        <v/>
      </c>
    </row>
    <row r="45" spans="1:11" ht="30" customHeight="1">
      <c r="A45" s="135" t="str">
        <f>IF('Men Crossover'!F$3&lt;&gt;"",'Men Crossover'!F$3,"")</f>
        <v/>
      </c>
      <c r="B45" s="371"/>
      <c r="C45" s="136" t="str">
        <f>IF('Men Crossover'!F51&lt;&gt;"",IF('Men Crossover'!F51="Bye","Bye",IF(ISERROR(VLOOKUP('Men Crossover'!F51,Players!$C:$G,4,FALSE)),"Invalid ID or Player Name",CONCATENATE(VLOOKUP('Men Crossover'!F51,Players!$C:$G,4,FALSE)," ",VLOOKUP('Men Crossover'!F51,Players!$C:$G,1,FALSE)," (", IF(ISERROR(VLOOKUP('Men Crossover'!F51,Players!$C:$G,5,FALSE)),"",VLOOKUP('Men Crossover'!F51,Players!$C:$G,5,FALSE)),")"))),"")</f>
        <v/>
      </c>
      <c r="D45" s="107"/>
      <c r="E45" s="107"/>
      <c r="F45" s="107"/>
      <c r="G45" s="107"/>
      <c r="H45" s="107" t="str">
        <f>IF(C45&lt;&gt;"",IF(C45="Bye",0,IF(C44="Bye",11,"")),"")</f>
        <v/>
      </c>
      <c r="I45" s="27" t="str">
        <f>IF($I44&lt;&gt;"",IF(I44="W","L","W"),"")</f>
        <v/>
      </c>
      <c r="J45" s="71" t="str">
        <f>IF($I45&lt;&gt;"",IF($I45="W",IF(SUM(IF($D45&gt;$D44,1,0),IF($E45&gt;$E44,1,0),IF($F45&gt;$F44,1,0),IF($G45&gt;$G44,1,0),IF($H45&gt;$H44,1,0))&lt;&gt;3,"E",""),""),"")</f>
        <v/>
      </c>
    </row>
    <row r="46" spans="1:11" ht="30" customHeight="1">
      <c r="A46" s="22"/>
      <c r="B46" s="22"/>
      <c r="C46" s="22"/>
      <c r="D46" s="70" t="str">
        <f>IF($I44&lt;&gt;"",IF(AND(AND($D44&gt;-1,$D45&gt;-1),OR($D44&gt;10,$D45&gt;10),ABS($D44-$D45)&gt;1,IF(OR($D44&gt;11,$D45&gt;11),ABS($D44-$D45)=2,TRUE),$D44=INT($D44),$D45=INT($D45)),"","E"),"")</f>
        <v/>
      </c>
      <c r="E46" s="70" t="str">
        <f>IF($I44&lt;&gt;"",IF(AND(AND($E44&gt;-1,$E45&gt;-1),OR($E44&gt;10,$E45&gt;10),ABS($E44-$E45)&gt;1,IF(OR($E44&gt;11,$E45&gt;11),ABS($E44-$E45)=2,TRUE),$E44=INT($E44),$E45=INT($E45)),"","E"),"")</f>
        <v/>
      </c>
      <c r="F46" s="70" t="str">
        <f>IF($I44&lt;&gt;"",IF(AND(AND($F44&gt;-1,$F45&gt;-1),OR($F44&gt;10,$F45&gt;10),ABS($F44-$F45)&gt;1,IF(OR($F44&gt;11,$F45&gt;11),ABS($F44-$F45)=2,TRUE),$F44=INT($F44),$F45=INT($F45)),"","E"),"")</f>
        <v/>
      </c>
      <c r="G46" s="70" t="str">
        <f>IF(AND($I44&lt;&gt;"",$G44&lt;&gt;""),IF(AND(AND($G44&gt;-1,$G45&gt;-1),OR($G44&gt;10,$G45&gt;10),ABS($G44-$G45)&gt;1,IF(OR($G44&gt;11,$G45&gt;11),ABS($G44-$G45)=2,TRUE),$G44=INT($G44),$G45=INT($G45)),"","E"),"")</f>
        <v/>
      </c>
      <c r="H46" s="70" t="str">
        <f>IF(AND($I44&lt;&gt;"",$H44&lt;&gt;""),IF(AND(AND($H44&gt;-1,$H45&gt;-1),OR($H44&gt;10,$H45&gt;10),ABS($H44-$H45)&gt;1,IF(OR($H44&gt;11,$H45&gt;11),ABS($H44-$H45)=2,TRUE),$H44=INT($H44),$H45=INT($H45)),"","E"),"")</f>
        <v/>
      </c>
    </row>
    <row r="47" spans="1:11" ht="30" customHeight="1">
      <c r="A47" s="133" t="str">
        <f>IF('Men Crossover'!$F$1&lt;&gt;"",'Men Crossover'!$F$1,"")</f>
        <v>Men's Singles</v>
      </c>
      <c r="B47" s="370">
        <f>'Men Crossover'!F54</f>
        <v>13</v>
      </c>
      <c r="C47" s="134" t="str">
        <f>IF('Men Crossover'!F53&lt;&gt;"",IF('Men Crossover'!F53="Bye","Bye",IF(ISERROR(VLOOKUP('Men Crossover'!F53,Players!$C:$G,4,FALSE)),"Invalid ID or Player Name",CONCATENATE(VLOOKUP('Men Crossover'!F53,Players!$C:$G,4,FALSE)," ",VLOOKUP('Men Crossover'!F53,Players!$C:$G,1,FALSE)," (", IF(ISERROR(VLOOKUP('Men Crossover'!F53,Players!$C:$G,5,FALSE)),"",VLOOKUP('Men Crossover'!F53,Players!$C:$G,5,FALSE)),")"))),"")</f>
        <v/>
      </c>
      <c r="D47" s="107"/>
      <c r="E47" s="107"/>
      <c r="F47" s="107"/>
      <c r="G47" s="107"/>
      <c r="H47" s="107" t="str">
        <f>IF(C47&lt;&gt;"",IF(C47="Bye",0,IF(C48="Bye",11,"")),"")</f>
        <v/>
      </c>
      <c r="I47" s="27" t="str">
        <f>IF($H47=$H48,IF($G47=$G48,IF($F47&lt;&gt;"",IF($F47&gt;$F48,"W","L"),""),IF($G47&gt;$G48,"W","L")),IF($H47&gt;$H48,"W","L"))</f>
        <v/>
      </c>
      <c r="J47" s="71" t="str">
        <f>IF($I47&lt;&gt;"",IF($I47="W",IF(SUM(IF($D47&gt;$D48,1,0),IF($E47&gt;$E48,1,0),IF($F47&gt;$F48,1,0),IF($G47&gt;$G48,1,0),IF($H47&gt;$H48,1,0))&lt;&gt;3,"E",""),""),"")</f>
        <v/>
      </c>
      <c r="K47" s="75" t="s">
        <v>63</v>
      </c>
    </row>
    <row r="48" spans="1:11" ht="30" customHeight="1">
      <c r="A48" s="135" t="str">
        <f>IF('Men Crossover'!F$3&lt;&gt;"",'Men Crossover'!F$3,"")</f>
        <v/>
      </c>
      <c r="B48" s="371"/>
      <c r="C48" s="136" t="str">
        <f>IF('Men Crossover'!F55&lt;&gt;"",IF('Men Crossover'!F55="Bye","Bye",IF(ISERROR(VLOOKUP('Men Crossover'!F55,Players!$C:$G,4,FALSE)),"Invalid ID or Player Name",CONCATENATE(VLOOKUP('Men Crossover'!F55,Players!$C:$G,4,FALSE)," ",VLOOKUP('Men Crossover'!F55,Players!$C:$G,1,FALSE)," (", IF(ISERROR(VLOOKUP('Men Crossover'!F55,Players!$C:$G,5,FALSE)),"",VLOOKUP('Men Crossover'!F55,Players!$C:$G,5,FALSE)),")"))),"")</f>
        <v/>
      </c>
      <c r="D48" s="107"/>
      <c r="E48" s="107"/>
      <c r="F48" s="107"/>
      <c r="G48" s="107"/>
      <c r="H48" s="107" t="str">
        <f>IF(C48&lt;&gt;"",IF(C48="Bye",0,IF(C47="Bye",11,"")),"")</f>
        <v/>
      </c>
      <c r="I48" s="27" t="str">
        <f>IF($I47&lt;&gt;"",IF(I47="W","L","W"),"")</f>
        <v/>
      </c>
      <c r="J48" s="71" t="str">
        <f>IF($I48&lt;&gt;"",IF($I48="W",IF(SUM(IF($D48&gt;$D47,1,0),IF($E48&gt;$E47,1,0),IF($F48&gt;$F47,1,0),IF($G48&gt;$G47,1,0),IF($H48&gt;$H47,1,0))&lt;&gt;3,"E",""),""),"")</f>
        <v/>
      </c>
    </row>
    <row r="49" spans="1:10" ht="30" customHeight="1">
      <c r="A49" s="22"/>
      <c r="B49" s="22"/>
      <c r="C49" s="22"/>
      <c r="D49" s="70" t="str">
        <f>IF($I47&lt;&gt;"",IF(AND(AND($D47&gt;-1,$D48&gt;-1),OR($D47&gt;10,$D48&gt;10),ABS($D47-$D48)&gt;1,IF(OR($D47&gt;11,$D48&gt;11),ABS($D47-$D48)=2,TRUE),$D47=INT($D47),$D48=INT($D48)),"","E"),"")</f>
        <v/>
      </c>
      <c r="E49" s="70" t="str">
        <f>IF($I47&lt;&gt;"",IF(AND(AND($E47&gt;-1,$E48&gt;-1),OR($E47&gt;10,$E48&gt;10),ABS($E47-$E48)&gt;1,IF(OR($E47&gt;11,$E48&gt;11),ABS($E47-$E48)=2,TRUE),$E47=INT($E47),$E48=INT($E48)),"","E"),"")</f>
        <v/>
      </c>
      <c r="F49" s="70" t="str">
        <f>IF($I47&lt;&gt;"",IF(AND(AND($F47&gt;-1,$F48&gt;-1),OR($F47&gt;10,$F48&gt;10),ABS($F47-$F48)&gt;1,IF(OR($F47&gt;11,$F48&gt;11),ABS($F47-$F48)=2,TRUE),$F47=INT($F47),$F48=INT($F48)),"","E"),"")</f>
        <v/>
      </c>
      <c r="G49" s="70" t="str">
        <f>IF(AND($I47&lt;&gt;"",$G47&lt;&gt;""),IF(AND(AND($G47&gt;-1,$G48&gt;-1),OR($G47&gt;10,$G48&gt;10),ABS($G47-$G48)&gt;1,IF(OR($G47&gt;11,$G48&gt;11),ABS($G47-$G48)=2,TRUE),$G47=INT($G47),$G48=INT($G48)),"","E"),"")</f>
        <v/>
      </c>
      <c r="H49" s="70" t="str">
        <f>IF(AND($I47&lt;&gt;"",$H47&lt;&gt;""),IF(AND(AND($H47&gt;-1,$H48&gt;-1),OR($H47&gt;10,$H48&gt;10),ABS($H47-$H48)&gt;1,IF(OR($H47&gt;11,$H48&gt;11),ABS($H47-$H48)=2,TRUE),$H47=INT($H47),$H48=INT($H48)),"","E"),"")</f>
        <v/>
      </c>
    </row>
    <row r="50" spans="1:10" ht="30" customHeight="1">
      <c r="D50" s="68"/>
      <c r="E50" s="68"/>
      <c r="F50" s="68"/>
      <c r="G50" s="68"/>
      <c r="H50" s="68"/>
    </row>
    <row r="51" spans="1:10" ht="30" customHeight="1">
      <c r="A51" s="133" t="str">
        <f>IF('Men Crossover'!$F$1&lt;&gt;"",'Men Crossover'!$F$1,"")</f>
        <v>Men's Singles</v>
      </c>
      <c r="B51" s="370">
        <f>'Men Crossover'!F58</f>
        <v>14</v>
      </c>
      <c r="C51" s="134" t="str">
        <f>IF('Men Crossover'!F57&lt;&gt;"",IF('Men Crossover'!F57="Bye","Bye",IF(ISERROR(VLOOKUP('Men Crossover'!F57,Players!$C:$G,4,FALSE)),"Invalid ID or Player Name",CONCATENATE(VLOOKUP('Men Crossover'!F57,Players!$C:$G,4,FALSE)," ",VLOOKUP('Men Crossover'!F57,Players!$C:$G,1,FALSE)," (", IF(ISERROR(VLOOKUP('Men Crossover'!F57,Players!$C:$G,5,FALSE)),"",VLOOKUP('Men Crossover'!F57,Players!$C:$G,5,FALSE)),")"))),"")</f>
        <v/>
      </c>
      <c r="D51" s="107"/>
      <c r="E51" s="107"/>
      <c r="F51" s="107"/>
      <c r="G51" s="107"/>
      <c r="H51" s="107" t="str">
        <f>IF(C51&lt;&gt;"",IF(C51="Bye",0,IF(C52="Bye",11,"")),"")</f>
        <v/>
      </c>
      <c r="I51" s="27" t="str">
        <f>IF($H51=$H52,IF($G51=$G52,IF($F51&lt;&gt;"",IF($F51&gt;$F52,"W","L"),""),IF($G51&gt;$G52,"W","L")),IF($H51&gt;$H52,"W","L"))</f>
        <v/>
      </c>
      <c r="J51" s="71" t="str">
        <f>IF($I51&lt;&gt;"",IF($I51="W",IF(SUM(IF($D51&gt;$D52,1,0),IF($E51&gt;$E52,1,0),IF($F51&gt;$F52,1,0),IF($G51&gt;$G52,1,0),IF($H51&gt;$H52,1,0))&lt;&gt;3,"E",""),""),"")</f>
        <v/>
      </c>
    </row>
    <row r="52" spans="1:10" ht="30" customHeight="1">
      <c r="A52" s="135" t="str">
        <f>IF('Men Crossover'!F$3&lt;&gt;"",'Men Crossover'!F$3,"")</f>
        <v/>
      </c>
      <c r="B52" s="371"/>
      <c r="C52" s="136" t="str">
        <f>IF('Men Crossover'!F59&lt;&gt;"",IF('Men Crossover'!F59="Bye","Bye",IF(ISERROR(VLOOKUP('Men Crossover'!F59,Players!$C:$G,4,FALSE)),"Invalid ID or Player Name",CONCATENATE(VLOOKUP('Men Crossover'!F59,Players!$C:$G,4,FALSE)," ",VLOOKUP('Men Crossover'!F59,Players!$C:$G,1,FALSE)," (", IF(ISERROR(VLOOKUP('Men Crossover'!F59,Players!$C:$G,5,FALSE)),"",VLOOKUP('Men Crossover'!F59,Players!$C:$G,5,FALSE)),")"))),"")</f>
        <v/>
      </c>
      <c r="D52" s="107"/>
      <c r="E52" s="107"/>
      <c r="F52" s="107"/>
      <c r="G52" s="107"/>
      <c r="H52" s="107" t="str">
        <f>IF(C52&lt;&gt;"",IF(C52="Bye",0,IF(C51="Bye",11,"")),"")</f>
        <v/>
      </c>
      <c r="I52" s="27" t="str">
        <f>IF($I51&lt;&gt;"",IF(I51="W","L","W"),"")</f>
        <v/>
      </c>
      <c r="J52" s="71" t="str">
        <f>IF($I52&lt;&gt;"",IF($I52="W",IF(SUM(IF($D52&gt;$D51,1,0),IF($E52&gt;$E51,1,0),IF($F52&gt;$F51,1,0),IF($G52&gt;$G51,1,0),IF($H52&gt;$H51,1,0))&lt;&gt;3,"E",""),""),"")</f>
        <v/>
      </c>
    </row>
    <row r="53" spans="1:10" ht="30" customHeight="1">
      <c r="A53" s="22"/>
      <c r="B53" s="22"/>
      <c r="C53" s="22"/>
      <c r="D53" s="70" t="str">
        <f>IF($I51&lt;&gt;"",IF(AND(AND($D51&gt;-1,$D52&gt;-1),OR($D51&gt;10,$D52&gt;10),ABS($D51-$D52)&gt;1,IF(OR($D51&gt;11,$D52&gt;11),ABS($D51-$D52)=2,TRUE),$D51=INT($D51),$D52=INT($D52)),"","E"),"")</f>
        <v/>
      </c>
      <c r="E53" s="70" t="str">
        <f>IF($I51&lt;&gt;"",IF(AND(AND($E51&gt;-1,$E52&gt;-1),OR($E51&gt;10,$E52&gt;10),ABS($E51-$E52)&gt;1,IF(OR($E51&gt;11,$E52&gt;11),ABS($E51-$E52)=2,TRUE),$E51=INT($E51),$E52=INT($E52)),"","E"),"")</f>
        <v/>
      </c>
      <c r="F53" s="70" t="str">
        <f>IF($I51&lt;&gt;"",IF(AND(AND($F51&gt;-1,$F52&gt;-1),OR($F51&gt;10,$F52&gt;10),ABS($F51-$F52)&gt;1,IF(OR($F51&gt;11,$F52&gt;11),ABS($F51-$F52)=2,TRUE),$F51=INT($F51),$F52=INT($F52)),"","E"),"")</f>
        <v/>
      </c>
      <c r="G53" s="70" t="str">
        <f>IF(AND($I51&lt;&gt;"",$G51&lt;&gt;""),IF(AND(AND($G51&gt;-1,$G52&gt;-1),OR($G51&gt;10,$G52&gt;10),ABS($G51-$G52)&gt;1,IF(OR($G51&gt;11,$G52&gt;11),ABS($G51-$G52)=2,TRUE),$G51=INT($G51),$G52=INT($G52)),"","E"),"")</f>
        <v/>
      </c>
      <c r="H53" s="70" t="str">
        <f>IF(AND($I51&lt;&gt;"",$H51&lt;&gt;""),IF(AND(AND($H51&gt;-1,$H52&gt;-1),OR($H51&gt;10,$H52&gt;10),ABS($H51-$H52)&gt;1,IF(OR($H51&gt;11,$H52&gt;11),ABS($H51-$H52)=2,TRUE),$H51=INT($H51),$H52=INT($H52)),"","E"),"")</f>
        <v/>
      </c>
    </row>
    <row r="54" spans="1:10" ht="30" customHeight="1">
      <c r="D54" s="68"/>
      <c r="E54" s="68"/>
      <c r="F54" s="68"/>
      <c r="G54" s="68"/>
      <c r="H54" s="68"/>
    </row>
    <row r="55" spans="1:10" ht="30" customHeight="1">
      <c r="A55" s="133" t="str">
        <f>IF('Men Crossover'!$F$1&lt;&gt;"",'Men Crossover'!$F$1,"")</f>
        <v>Men's Singles</v>
      </c>
      <c r="B55" s="370">
        <f>'Men Crossover'!F62</f>
        <v>15</v>
      </c>
      <c r="C55" s="134" t="str">
        <f>IF('Men Crossover'!F61&lt;&gt;"",IF('Men Crossover'!F61="Bye","Bye",IF(ISERROR(VLOOKUP('Men Crossover'!F61,Players!$C:$G,4,FALSE)),"Invalid ID or Player Name",CONCATENATE(VLOOKUP('Men Crossover'!F61,Players!$C:$G,4,FALSE)," ",VLOOKUP('Men Crossover'!F61,Players!$C:$G,1,FALSE)," (", IF(ISERROR(VLOOKUP('Men Crossover'!F61,Players!$C:$G,5,FALSE)),"",VLOOKUP('Men Crossover'!F61,Players!$C:$G,5,FALSE)),")"))),"")</f>
        <v/>
      </c>
      <c r="D55" s="107"/>
      <c r="E55" s="107"/>
      <c r="F55" s="107"/>
      <c r="G55" s="107"/>
      <c r="H55" s="107" t="str">
        <f>IF(C55&lt;&gt;"",IF(C55="Bye",0,IF(C56="Bye",11,"")),"")</f>
        <v/>
      </c>
      <c r="I55" s="27" t="str">
        <f>IF($H55=$H56,IF($G55=$G56,IF($F55&lt;&gt;"",IF($F55&gt;$F56,"W","L"),""),IF($G55&gt;$G56,"W","L")),IF($H55&gt;$H56,"W","L"))</f>
        <v/>
      </c>
      <c r="J55" s="71" t="str">
        <f>IF($I55&lt;&gt;"",IF($I55="W",IF(SUM(IF($D55&gt;$D56,1,0),IF($E55&gt;$E56,1,0),IF($F55&gt;$F56,1,0),IF($G55&gt;$G56,1,0),IF($H55&gt;$H56,1,0))&lt;&gt;3,"E",""),""),"")</f>
        <v/>
      </c>
    </row>
    <row r="56" spans="1:10" ht="30" customHeight="1">
      <c r="A56" s="135" t="str">
        <f>IF('Men Crossover'!F$3&lt;&gt;"",'Men Crossover'!F$3,"")</f>
        <v/>
      </c>
      <c r="B56" s="371"/>
      <c r="C56" s="136" t="str">
        <f>IF('Men Crossover'!F63&lt;&gt;"",IF('Men Crossover'!F63="Bye","Bye",IF(ISERROR(VLOOKUP('Men Crossover'!F63,Players!$C:$G,4,FALSE)),"Invalid ID or Player Name",CONCATENATE(VLOOKUP('Men Crossover'!F63,Players!$C:$G,4,FALSE)," ",VLOOKUP('Men Crossover'!F63,Players!$C:$G,1,FALSE)," (", IF(ISERROR(VLOOKUP('Men Crossover'!F63,Players!$C:$G,5,FALSE)),"",VLOOKUP('Men Crossover'!F63,Players!$C:$G,5,FALSE)),")"))),"")</f>
        <v/>
      </c>
      <c r="D56" s="107"/>
      <c r="E56" s="107"/>
      <c r="F56" s="107"/>
      <c r="G56" s="107"/>
      <c r="H56" s="107" t="str">
        <f>IF(C56&lt;&gt;"",IF(C56="Bye",0,IF(C55="Bye",11,"")),"")</f>
        <v/>
      </c>
      <c r="I56" s="27" t="str">
        <f>IF($I55&lt;&gt;"",IF(I55="W","L","W"),"")</f>
        <v/>
      </c>
      <c r="J56" s="71" t="str">
        <f>IF($I56&lt;&gt;"",IF($I56="W",IF(SUM(IF($D56&gt;$D55,1,0),IF($E56&gt;$E55,1,0),IF($F56&gt;$F55,1,0),IF($G56&gt;$G55,1,0),IF($H56&gt;$H55,1,0))&lt;&gt;3,"E",""),""),"")</f>
        <v/>
      </c>
    </row>
    <row r="57" spans="1:10" ht="30" customHeight="1">
      <c r="A57" s="22"/>
      <c r="B57" s="22"/>
      <c r="C57" s="22"/>
      <c r="D57" s="70" t="str">
        <f>IF($I55&lt;&gt;"",IF(AND(AND($D55&gt;-1,$D56&gt;-1),OR($D55&gt;10,$D56&gt;10),ABS($D55-$D56)&gt;1,IF(OR($D55&gt;11,$D56&gt;11),ABS($D55-$D56)=2,TRUE),$D55=INT($D55),$D56=INT($D56)),"","E"),"")</f>
        <v/>
      </c>
      <c r="E57" s="70" t="str">
        <f>IF($I55&lt;&gt;"",IF(AND(AND($E55&gt;-1,$E56&gt;-1),OR($E55&gt;10,$E56&gt;10),ABS($E55-$E56)&gt;1,IF(OR($E55&gt;11,$E56&gt;11),ABS($E55-$E56)=2,TRUE),$E55=INT($E55),$E56=INT($E56)),"","E"),"")</f>
        <v/>
      </c>
      <c r="F57" s="70" t="str">
        <f>IF($I55&lt;&gt;"",IF(AND(AND($F55&gt;-1,$F56&gt;-1),OR($F55&gt;10,$F56&gt;10),ABS($F55-$F56)&gt;1,IF(OR($F55&gt;11,$F56&gt;11),ABS($F55-$F56)=2,TRUE),$F55=INT($F55),$F56=INT($F56)),"","E"),"")</f>
        <v/>
      </c>
      <c r="G57" s="70" t="str">
        <f>IF(AND($I55&lt;&gt;"",$G55&lt;&gt;""),IF(AND(AND($G55&gt;-1,$G56&gt;-1),OR($G55&gt;10,$G56&gt;10),ABS($G55-$G56)&gt;1,IF(OR($G55&gt;11,$G56&gt;11),ABS($G55-$G56)=2,TRUE),$G55=INT($G55),$G56=INT($G56)),"","E"),"")</f>
        <v/>
      </c>
      <c r="H57" s="70" t="str">
        <f>IF(AND($I55&lt;&gt;"",$H55&lt;&gt;""),IF(AND(AND($H55&gt;-1,$H56&gt;-1),OR($H55&gt;10,$H56&gt;10),ABS($H55-$H56)&gt;1,IF(OR($H55&gt;11,$H56&gt;11),ABS($H55-$H56)=2,TRUE),$H55=INT($H55),$H56=INT($H56)),"","E"),"")</f>
        <v/>
      </c>
    </row>
    <row r="58" spans="1:10" ht="30" customHeight="1">
      <c r="D58" s="68"/>
      <c r="E58" s="68"/>
      <c r="F58" s="68"/>
      <c r="G58" s="68"/>
      <c r="H58" s="68"/>
    </row>
    <row r="59" spans="1:10" ht="30" customHeight="1">
      <c r="A59" s="133" t="str">
        <f>IF('Men Crossover'!$F$1&lt;&gt;"",'Men Crossover'!$F$1,"")</f>
        <v>Men's Singles</v>
      </c>
      <c r="B59" s="370">
        <f>'Men Crossover'!F66</f>
        <v>16</v>
      </c>
      <c r="C59" s="134" t="str">
        <f>IF('Men Crossover'!F65&lt;&gt;"",IF('Men Crossover'!F65="Bye","Bye",IF(ISERROR(VLOOKUP('Men Crossover'!F65,Players!$C:$G,4,FALSE)),"Invalid ID or Player Name",CONCATENATE(VLOOKUP('Men Crossover'!F65,Players!$C:$G,4,FALSE)," ",VLOOKUP('Men Crossover'!F65,Players!$C:$G,1,FALSE)," (", IF(ISERROR(VLOOKUP('Men Crossover'!F65,Players!$C:$G,5,FALSE)),"",VLOOKUP('Men Crossover'!F65,Players!$C:$G,5,FALSE)),")"))),"")</f>
        <v/>
      </c>
      <c r="D59" s="107"/>
      <c r="E59" s="107"/>
      <c r="F59" s="107"/>
      <c r="G59" s="107"/>
      <c r="H59" s="107" t="str">
        <f>IF(C59&lt;&gt;"",IF(C59="Bye",0,IF(C60="Bye",11,"")),"")</f>
        <v/>
      </c>
      <c r="I59" s="27" t="str">
        <f>IF($H59=$H60,IF($G59=$G60,IF($F59&lt;&gt;"",IF($F59&gt;$F60,"W","L"),""),IF($G59&gt;$G60,"W","L")),IF($H59&gt;$H60,"W","L"))</f>
        <v/>
      </c>
      <c r="J59" s="71" t="str">
        <f>IF($I59&lt;&gt;"",IF($I59="W",IF(SUM(IF($D59&gt;$D60,1,0),IF($E59&gt;$E60,1,0),IF($F59&gt;$F60,1,0),IF($G59&gt;$G60,1,0),IF($H59&gt;$H60,1,0))&lt;&gt;3,"E",""),""),"")</f>
        <v/>
      </c>
    </row>
    <row r="60" spans="1:10" ht="30" customHeight="1">
      <c r="A60" s="135" t="str">
        <f>IF('Men Crossover'!F$3&lt;&gt;"",'Men Crossover'!F$3,"")</f>
        <v/>
      </c>
      <c r="B60" s="371"/>
      <c r="C60" s="136" t="str">
        <f>IF('Men Crossover'!F67&lt;&gt;"",IF('Men Crossover'!F67="Bye","Bye",IF(ISERROR(VLOOKUP('Men Crossover'!F67,Players!$C:$G,4,FALSE)),"Invalid ID or Player Name",CONCATENATE(VLOOKUP('Men Crossover'!F67,Players!$C:$G,4,FALSE)," ",VLOOKUP('Men Crossover'!F67,Players!$C:$G,1,FALSE)," (", IF(ISERROR(VLOOKUP('Men Crossover'!F67,Players!$C:$G,5,FALSE)),"",VLOOKUP('Men Crossover'!F67,Players!$C:$G,5,FALSE)),")"))),"")</f>
        <v/>
      </c>
      <c r="D60" s="107"/>
      <c r="E60" s="107"/>
      <c r="F60" s="107"/>
      <c r="G60" s="107"/>
      <c r="H60" s="107" t="str">
        <f>IF(C60&lt;&gt;"",IF(C60="Bye",0,IF(C59="Bye",11,"")),"")</f>
        <v/>
      </c>
      <c r="I60" s="27" t="str">
        <f>IF($I59&lt;&gt;"",IF(I59="W","L","W"),"")</f>
        <v/>
      </c>
      <c r="J60" s="71" t="str">
        <f>IF($I60&lt;&gt;"",IF($I60="W",IF(SUM(IF($D60&gt;$D59,1,0),IF($E60&gt;$E59,1,0),IF($F60&gt;$F59,1,0),IF($G60&gt;$G59,1,0),IF($H60&gt;$H59,1,0))&lt;&gt;3,"E",""),""),"")</f>
        <v/>
      </c>
    </row>
    <row r="61" spans="1:10" ht="30" customHeight="1">
      <c r="A61" s="22"/>
      <c r="B61" s="22"/>
      <c r="C61" s="22"/>
      <c r="D61" s="70" t="str">
        <f>IF($I59&lt;&gt;"",IF(AND(AND($D59&gt;-1,$D60&gt;-1),OR($D59&gt;10,$D60&gt;10),ABS($D59-$D60)&gt;1,IF(OR($D59&gt;11,$D60&gt;11),ABS($D59-$D60)=2,TRUE),$D59=INT($D59),$D60=INT($D60)),"","E"),"")</f>
        <v/>
      </c>
      <c r="E61" s="70" t="str">
        <f>IF($I59&lt;&gt;"",IF(AND(AND($E59&gt;-1,$E60&gt;-1),OR($E59&gt;10,$E60&gt;10),ABS($E59-$E60)&gt;1,IF(OR($E59&gt;11,$E60&gt;11),ABS($E59-$E60)=2,TRUE),$E59=INT($E59),$E60=INT($E60)),"","E"),"")</f>
        <v/>
      </c>
      <c r="F61" s="70" t="str">
        <f>IF($I59&lt;&gt;"",IF(AND(AND($F59&gt;-1,$F60&gt;-1),OR($F59&gt;10,$F60&gt;10),ABS($F59-$F60)&gt;1,IF(OR($F59&gt;11,$F60&gt;11),ABS($F59-$F60)=2,TRUE),$F59=INT($F59),$F60=INT($F60)),"","E"),"")</f>
        <v/>
      </c>
      <c r="G61" s="70" t="str">
        <f>IF(AND($I59&lt;&gt;"",$G59&lt;&gt;""),IF(AND(AND($G59&gt;-1,$G60&gt;-1),OR($G59&gt;10,$G60&gt;10),ABS($G59-$G60)&gt;1,IF(OR($G59&gt;11,$G60&gt;11),ABS($G59-$G60)=2,TRUE),$G59=INT($G59),$G60=INT($G60)),"","E"),"")</f>
        <v/>
      </c>
      <c r="H61" s="70" t="str">
        <f>IF(AND($I59&lt;&gt;"",$H59&lt;&gt;""),IF(AND(AND($H59&gt;-1,$H60&gt;-1),OR($H59&gt;10,$H60&gt;10),ABS($H59-$H60)&gt;1,IF(OR($H59&gt;11,$H60&gt;11),ABS($H59-$H60)=2,TRUE),$H59=INT($H59),$H60=INT($H60)),"","E"),"")</f>
        <v/>
      </c>
    </row>
    <row r="62" spans="1:10" ht="30" customHeight="1">
      <c r="D62" s="68"/>
      <c r="E62" s="68"/>
      <c r="F62" s="68"/>
      <c r="G62" s="68"/>
      <c r="H62" s="68"/>
    </row>
    <row r="63" spans="1:10" ht="30" customHeight="1">
      <c r="A63" s="133" t="str">
        <f>IF('Men Crossover'!$F$1&lt;&gt;"",'Men Crossover'!$F$1,"")</f>
        <v>Men's Singles</v>
      </c>
      <c r="B63" s="370">
        <f>'Men Crossover'!G8</f>
        <v>17</v>
      </c>
      <c r="C63" s="134" t="str">
        <f>IF('Men Crossover'!G6&lt;&gt;"",IF('Men Crossover'!G6="Bye","Bye",IF(ISERROR(VLOOKUP('Men Crossover'!G6,Players!$C:$G,4,FALSE)),"Invalid ID or Player Name",CONCATENATE(VLOOKUP('Men Crossover'!G6,Players!$C:$G,4,FALSE)," ",VLOOKUP('Men Crossover'!G6,Players!$C:$G,1,FALSE)," (", IF(ISERROR(VLOOKUP('Men Crossover'!G6,Players!$C:$G,5,FALSE)),"",VLOOKUP('Men Crossover'!G6,Players!$C:$G,5,FALSE)),")"))),"")</f>
        <v/>
      </c>
      <c r="D63" s="107"/>
      <c r="E63" s="107"/>
      <c r="F63" s="107"/>
      <c r="G63" s="107"/>
      <c r="H63" s="107" t="str">
        <f>IF(C63&lt;&gt;"",IF(C63="Bye",0,IF(C64="Bye",11,"")),"")</f>
        <v/>
      </c>
      <c r="I63" s="27" t="str">
        <f>IF($H63=$H64,IF($G63=$G64,IF($F63&lt;&gt;"",IF($F63&gt;$F64,"W","L"),""),IF($G63&gt;$G64,"W","L")),IF($H63&gt;$H64,"W","L"))</f>
        <v/>
      </c>
      <c r="J63" s="71" t="str">
        <f>IF($I63&lt;&gt;"",IF($I63="W",IF(SUM(IF($D63&gt;$D64,1,0),IF($E63&gt;$E64,1,0),IF($F63&gt;$F64,1,0),IF($G63&gt;$G64,1,0),IF($H63&gt;$H64,1,0))&lt;&gt;3,"E",""),""),"")</f>
        <v/>
      </c>
    </row>
    <row r="64" spans="1:10" ht="30" customHeight="1">
      <c r="A64" s="135" t="str">
        <f>IF('Men Crossover'!G$3&lt;&gt;"",'Men Crossover'!G$3,"")</f>
        <v/>
      </c>
      <c r="B64" s="371"/>
      <c r="C64" s="136" t="str">
        <f>IF('Men Crossover'!G10&lt;&gt;"",IF('Men Crossover'!G10="Bye","Bye",IF(ISERROR(VLOOKUP('Men Crossover'!G10,Players!$C:$G,4,FALSE)),"Invalid ID or Player Name",CONCATENATE(VLOOKUP('Men Crossover'!G10,Players!$C:$G,4,FALSE)," ",VLOOKUP('Men Crossover'!G10,Players!$C:$G,1,FALSE)," (", IF(ISERROR(VLOOKUP('Men Crossover'!G10,Players!$C:$G,5,FALSE)),"",VLOOKUP('Men Crossover'!G10,Players!$C:$G,5,FALSE)),")"))),"")</f>
        <v/>
      </c>
      <c r="D64" s="107"/>
      <c r="E64" s="107"/>
      <c r="F64" s="107"/>
      <c r="G64" s="107"/>
      <c r="H64" s="107" t="str">
        <f>IF(C64&lt;&gt;"",IF(C64="Bye",0,IF(C63="Bye",11,"")),"")</f>
        <v/>
      </c>
      <c r="I64" s="27" t="str">
        <f>IF($I63&lt;&gt;"",IF(I63="W","L","W"),"")</f>
        <v/>
      </c>
      <c r="J64" s="71" t="str">
        <f>IF($I64&lt;&gt;"",IF($I64="W",IF(SUM(IF($D64&gt;$D63,1,0),IF($E64&gt;$E63,1,0),IF($F64&gt;$F63,1,0),IF($G64&gt;$G63,1,0),IF($H64&gt;$H63,1,0))&lt;&gt;3,"E",""),""),"")</f>
        <v/>
      </c>
    </row>
    <row r="65" spans="1:11" ht="30" customHeight="1">
      <c r="A65" s="22"/>
      <c r="B65" s="22"/>
      <c r="C65" s="22"/>
      <c r="D65" s="70" t="str">
        <f>IF($I63&lt;&gt;"",IF(AND(AND($D63&gt;-1,$D64&gt;-1),OR($D63&gt;10,$D64&gt;10),ABS($D63-$D64)&gt;1,IF(OR($D63&gt;11,$D64&gt;11),ABS($D63-$D64)=2,TRUE),$D63=INT($D63),$D64=INT($D64)),"","E"),"")</f>
        <v/>
      </c>
      <c r="E65" s="70" t="str">
        <f>IF($I63&lt;&gt;"",IF(AND(AND($E63&gt;-1,$E64&gt;-1),OR($E63&gt;10,$E64&gt;10),ABS($E63-$E64)&gt;1,IF(OR($E63&gt;11,$E64&gt;11),ABS($E63-$E64)=2,TRUE),$E63=INT($E63),$E64=INT($E64)),"","E"),"")</f>
        <v/>
      </c>
      <c r="F65" s="70" t="str">
        <f>IF($I63&lt;&gt;"",IF(AND(AND($F63&gt;-1,$F64&gt;-1),OR($F63&gt;10,$F64&gt;10),ABS($F63-$F64)&gt;1,IF(OR($F63&gt;11,$F64&gt;11),ABS($F63-$F64)=2,TRUE),$F63=INT($F63),$F64=INT($F64)),"","E"),"")</f>
        <v/>
      </c>
      <c r="G65" s="70" t="str">
        <f>IF(AND($I63&lt;&gt;"",$G63&lt;&gt;""),IF(AND(AND($G63&gt;-1,$G64&gt;-1),OR($G63&gt;10,$G64&gt;10),ABS($G63-$G64)&gt;1,IF(OR($G63&gt;11,$G64&gt;11),ABS($G63-$G64)=2,TRUE),$G63=INT($G63),$G64=INT($G64)),"","E"),"")</f>
        <v/>
      </c>
      <c r="H65" s="70" t="str">
        <f>IF(AND($I63&lt;&gt;"",$H63&lt;&gt;""),IF(AND(AND($H63&gt;-1,$H64&gt;-1),OR($H63&gt;10,$H64&gt;10),ABS($H63-$H64)&gt;1,IF(OR($H63&gt;11,$H64&gt;11),ABS($H63-$H64)=2,TRUE),$H63=INT($H63),$H64=INT($H64)),"","E"),"")</f>
        <v/>
      </c>
    </row>
    <row r="66" spans="1:11" ht="30" customHeight="1">
      <c r="D66" s="68"/>
      <c r="E66" s="68"/>
      <c r="F66" s="68"/>
      <c r="G66" s="68"/>
      <c r="H66" s="68"/>
    </row>
    <row r="67" spans="1:11" ht="30" customHeight="1">
      <c r="A67" s="133" t="str">
        <f>IF('Men Crossover'!$F$1&lt;&gt;"",'Men Crossover'!$F$1,"")</f>
        <v>Men's Singles</v>
      </c>
      <c r="B67" s="370">
        <f>'Men Crossover'!G16</f>
        <v>18</v>
      </c>
      <c r="C67" s="134" t="str">
        <f>IF('Men Crossover'!G14&lt;&gt;"",IF('Men Crossover'!G14="Bye","Bye",IF(ISERROR(VLOOKUP('Men Crossover'!G14,Players!$C:$G,4,FALSE)),"Invalid ID or Player Name",CONCATENATE(VLOOKUP('Men Crossover'!G14,Players!$C:$G,4,FALSE)," ",VLOOKUP('Men Crossover'!G14,Players!$C:$G,1,FALSE)," (", IF(ISERROR(VLOOKUP('Men Crossover'!G14,Players!$C:$G,5,FALSE)),"",VLOOKUP('Men Crossover'!G14,Players!$C:$G,5,FALSE)),")"))),"")</f>
        <v/>
      </c>
      <c r="D67" s="107"/>
      <c r="E67" s="107"/>
      <c r="F67" s="107"/>
      <c r="G67" s="107"/>
      <c r="H67" s="107" t="str">
        <f>IF(C67&lt;&gt;"",IF(C67="Bye",0,IF(C68="Bye",11,"")),"")</f>
        <v/>
      </c>
      <c r="I67" s="27" t="str">
        <f>IF($H67=$H68,IF($G67=$G68,IF($F67&lt;&gt;"",IF($F67&gt;$F68,"W","L"),""),IF($G67&gt;$G68,"W","L")),IF($H67&gt;$H68,"W","L"))</f>
        <v/>
      </c>
      <c r="J67" s="71" t="str">
        <f>IF($I67&lt;&gt;"",IF($I67="W",IF(SUM(IF($D67&gt;$D68,1,0),IF($E67&gt;$E68,1,0),IF($F67&gt;$F68,1,0),IF($G67&gt;$G68,1,0),IF($H67&gt;$H68,1,0))&lt;&gt;3,"E",""),""),"")</f>
        <v/>
      </c>
    </row>
    <row r="68" spans="1:11" ht="30" customHeight="1">
      <c r="A68" s="135" t="str">
        <f>IF('Men Crossover'!G$3&lt;&gt;"",'Men Crossover'!G$3,"")</f>
        <v/>
      </c>
      <c r="B68" s="371"/>
      <c r="C68" s="136" t="str">
        <f>IF('Men Crossover'!G18&lt;&gt;"",IF('Men Crossover'!G18="Bye","Bye",IF(ISERROR(VLOOKUP('Men Crossover'!G18,Players!$C:$G,4,FALSE)),"Invalid ID or Player Name",CONCATENATE(VLOOKUP('Men Crossover'!G18,Players!$C:$G,4,FALSE)," ",VLOOKUP('Men Crossover'!G18,Players!$C:$G,1,FALSE)," (", IF(ISERROR(VLOOKUP('Men Crossover'!G18,Players!$C:$G,5,FALSE)),"",VLOOKUP('Men Crossover'!G18,Players!$C:$G,5,FALSE)),")"))),"")</f>
        <v/>
      </c>
      <c r="D68" s="107"/>
      <c r="E68" s="107"/>
      <c r="F68" s="107"/>
      <c r="G68" s="107"/>
      <c r="H68" s="107" t="str">
        <f>IF(C68&lt;&gt;"",IF(C68="Bye",0,IF(C67="Bye",11,"")),"")</f>
        <v/>
      </c>
      <c r="I68" s="27" t="str">
        <f>IF($I67&lt;&gt;"",IF(I67="W","L","W"),"")</f>
        <v/>
      </c>
      <c r="J68" s="71" t="str">
        <f>IF($I68&lt;&gt;"",IF($I68="W",IF(SUM(IF($D68&gt;$D67,1,0),IF($E68&gt;$E67,1,0),IF($F68&gt;$F67,1,0),IF($G68&gt;$G67,1,0),IF($H68&gt;$H67,1,0))&lt;&gt;3,"E",""),""),"")</f>
        <v/>
      </c>
    </row>
    <row r="69" spans="1:11" ht="30" customHeight="1">
      <c r="A69" s="22"/>
      <c r="B69" s="22"/>
      <c r="C69" s="22"/>
      <c r="D69" s="70" t="str">
        <f>IF($I67&lt;&gt;"",IF(AND(AND($D67&gt;-1,$D68&gt;-1),OR($D67&gt;10,$D68&gt;10),ABS($D67-$D68)&gt;1,IF(OR($D67&gt;11,$D68&gt;11),ABS($D67-$D68)=2,TRUE),$D67=INT($D67),$D68=INT($D68)),"","E"),"")</f>
        <v/>
      </c>
      <c r="E69" s="70" t="str">
        <f>IF($I67&lt;&gt;"",IF(AND(AND($E67&gt;-1,$E68&gt;-1),OR($E67&gt;10,$E68&gt;10),ABS($E67-$E68)&gt;1,IF(OR($E67&gt;11,$E68&gt;11),ABS($E67-$E68)=2,TRUE),$E67=INT($E67),$E68=INT($E68)),"","E"),"")</f>
        <v/>
      </c>
      <c r="F69" s="70" t="str">
        <f>IF($I67&lt;&gt;"",IF(AND(AND($F67&gt;-1,$F68&gt;-1),OR($F67&gt;10,$F68&gt;10),ABS($F67-$F68)&gt;1,IF(OR($F67&gt;11,$F68&gt;11),ABS($F67-$F68)=2,TRUE),$F67=INT($F67),$F68=INT($F68)),"","E"),"")</f>
        <v/>
      </c>
      <c r="G69" s="70" t="str">
        <f>IF(AND($I67&lt;&gt;"",$G67&lt;&gt;""),IF(AND(AND($G67&gt;-1,$G68&gt;-1),OR($G67&gt;10,$G68&gt;10),ABS($G67-$G68)&gt;1,IF(OR($G67&gt;11,$G68&gt;11),ABS($G67-$G68)=2,TRUE),$G67=INT($G67),$G68=INT($G68)),"","E"),"")</f>
        <v/>
      </c>
      <c r="H69" s="70" t="str">
        <f>IF(AND($I67&lt;&gt;"",$H67&lt;&gt;""),IF(AND(AND($H67&gt;-1,$H68&gt;-1),OR($H67&gt;10,$H68&gt;10),ABS($H67-$H68)&gt;1,IF(OR($H67&gt;11,$H68&gt;11),ABS($H67-$H68)=2,TRUE),$H67=INT($H67),$H68=INT($H68)),"","E"),"")</f>
        <v/>
      </c>
    </row>
    <row r="70" spans="1:11" ht="30" customHeight="1">
      <c r="A70" s="133" t="str">
        <f>IF('Men Crossover'!$F$1&lt;&gt;"",'Men Crossover'!$F$1,"")</f>
        <v>Men's Singles</v>
      </c>
      <c r="B70" s="370">
        <f>'Men Crossover'!G24</f>
        <v>19</v>
      </c>
      <c r="C70" s="134" t="str">
        <f>IF('Men Crossover'!G22&lt;&gt;"",IF('Men Crossover'!G22="Bye","Bye",IF(ISERROR(VLOOKUP('Men Crossover'!G22,Players!$C:$G,4,FALSE)),"Invalid ID or Player Name",CONCATENATE(VLOOKUP('Men Crossover'!G22,Players!$C:$G,4,FALSE)," ",VLOOKUP('Men Crossover'!G22,Players!$C:$G,1,FALSE)," (", IF(ISERROR(VLOOKUP('Men Crossover'!G22,Players!$C:$G,5,FALSE)),"",VLOOKUP('Men Crossover'!G22,Players!$C:$G,5,FALSE)),")"))),"")</f>
        <v/>
      </c>
      <c r="D70" s="107"/>
      <c r="E70" s="107"/>
      <c r="F70" s="107"/>
      <c r="G70" s="107"/>
      <c r="H70" s="107" t="str">
        <f>IF(C70&lt;&gt;"",IF(C70="Bye",0,IF(C71="Bye",11,"")),"")</f>
        <v/>
      </c>
      <c r="I70" s="27" t="str">
        <f>IF($H70=$H71,IF($G70=$G71,IF($F70&lt;&gt;"",IF($F70&gt;$F71,"W","L"),""),IF($G70&gt;$G71,"W","L")),IF($H70&gt;$H71,"W","L"))</f>
        <v/>
      </c>
      <c r="J70" s="71" t="str">
        <f>IF($I70&lt;&gt;"",IF($I70="W",IF(SUM(IF($D70&gt;$D71,1,0),IF($E70&gt;$E71,1,0),IF($F70&gt;$F71,1,0),IF($G70&gt;$G71,1,0),IF($H70&gt;$H71,1,0))&lt;&gt;3,"E",""),""),"")</f>
        <v/>
      </c>
      <c r="K70" s="75" t="s">
        <v>64</v>
      </c>
    </row>
    <row r="71" spans="1:11" ht="30" customHeight="1">
      <c r="A71" s="135" t="str">
        <f>IF('Men Crossover'!G$3&lt;&gt;"",'Men Crossover'!G$3,"")</f>
        <v/>
      </c>
      <c r="B71" s="371"/>
      <c r="C71" s="136" t="str">
        <f>IF('Men Crossover'!G26&lt;&gt;"",IF('Men Crossover'!G26="Bye","Bye",IF(ISERROR(VLOOKUP('Men Crossover'!G26,Players!$C:$G,4,FALSE)),"Invalid ID or Player Name",CONCATENATE(VLOOKUP('Men Crossover'!G26,Players!$C:$G,4,FALSE)," ",VLOOKUP('Men Crossover'!G26,Players!$C:$G,1,FALSE)," (", IF(ISERROR(VLOOKUP('Men Crossover'!G26,Players!$C:$G,5,FALSE)),"",VLOOKUP('Men Crossover'!G26,Players!$C:$G,5,FALSE)),")"))),"")</f>
        <v/>
      </c>
      <c r="D71" s="107"/>
      <c r="E71" s="107"/>
      <c r="F71" s="107"/>
      <c r="G71" s="107"/>
      <c r="H71" s="107" t="str">
        <f>IF(C71&lt;&gt;"",IF(C71="Bye",0,IF(C70="Bye",11,"")),"")</f>
        <v/>
      </c>
      <c r="I71" s="27" t="str">
        <f>IF($I70&lt;&gt;"",IF(I70="W","L","W"),"")</f>
        <v/>
      </c>
      <c r="J71" s="71" t="str">
        <f>IF($I71&lt;&gt;"",IF($I71="W",IF(SUM(IF($D71&gt;$D70,1,0),IF($E71&gt;$E70,1,0),IF($F71&gt;$F70,1,0),IF($G71&gt;$G70,1,0),IF($H71&gt;$H70,1,0))&lt;&gt;3,"E",""),""),"")</f>
        <v/>
      </c>
    </row>
    <row r="72" spans="1:11" ht="30" customHeight="1">
      <c r="A72" s="22"/>
      <c r="B72" s="22"/>
      <c r="C72" s="22"/>
      <c r="D72" s="70" t="str">
        <f>IF($I70&lt;&gt;"",IF(AND(AND($D70&gt;-1,$D71&gt;-1),OR($D70&gt;10,$D71&gt;10),ABS($D70-$D71)&gt;1,IF(OR($D70&gt;11,$D71&gt;11),ABS($D70-$D71)=2,TRUE),$D70=INT($D70),$D71=INT($D71)),"","E"),"")</f>
        <v/>
      </c>
      <c r="E72" s="70" t="str">
        <f>IF($I70&lt;&gt;"",IF(AND(AND($E70&gt;-1,$E71&gt;-1),OR($E70&gt;10,$E71&gt;10),ABS($E70-$E71)&gt;1,IF(OR($E70&gt;11,$E71&gt;11),ABS($E70-$E71)=2,TRUE),$E70=INT($E70),$E71=INT($E71)),"","E"),"")</f>
        <v/>
      </c>
      <c r="F72" s="70" t="str">
        <f>IF($I70&lt;&gt;"",IF(AND(AND($F70&gt;-1,$F71&gt;-1),OR($F70&gt;10,$F71&gt;10),ABS($F70-$F71)&gt;1,IF(OR($F70&gt;11,$F71&gt;11),ABS($F70-$F71)=2,TRUE),$F70=INT($F70),$F71=INT($F71)),"","E"),"")</f>
        <v/>
      </c>
      <c r="G72" s="70" t="str">
        <f>IF(AND($I70&lt;&gt;"",$G70&lt;&gt;""),IF(AND(AND($G70&gt;-1,$G71&gt;-1),OR($G70&gt;10,$G71&gt;10),ABS($G70-$G71)&gt;1,IF(OR($G70&gt;11,$G71&gt;11),ABS($G70-$G71)=2,TRUE),$G70=INT($G70),$G71=INT($G71)),"","E"),"")</f>
        <v/>
      </c>
      <c r="H72" s="70" t="str">
        <f>IF(AND($I70&lt;&gt;"",$H70&lt;&gt;""),IF(AND(AND($H70&gt;-1,$H71&gt;-1),OR($H70&gt;10,$H71&gt;10),ABS($H70-$H71)&gt;1,IF(OR($H70&gt;11,$H71&gt;11),ABS($H70-$H71)=2,TRUE),$H70=INT($H70),$H71=INT($H71)),"","E"),"")</f>
        <v/>
      </c>
    </row>
    <row r="73" spans="1:11" ht="30" customHeight="1">
      <c r="D73" s="68"/>
      <c r="E73" s="68"/>
      <c r="F73" s="68"/>
      <c r="G73" s="68"/>
      <c r="H73" s="68"/>
    </row>
    <row r="74" spans="1:11" ht="30" customHeight="1">
      <c r="A74" s="133" t="str">
        <f>IF('Men Crossover'!$F$1&lt;&gt;"",'Men Crossover'!$F$1,"")</f>
        <v>Men's Singles</v>
      </c>
      <c r="B74" s="370">
        <f>'Men Crossover'!G32</f>
        <v>20</v>
      </c>
      <c r="C74" s="134" t="str">
        <f>IF('Men Crossover'!G30&lt;&gt;"",IF('Men Crossover'!G30="Bye","Bye",IF(ISERROR(VLOOKUP('Men Crossover'!G30,Players!$C:$G,4,FALSE)),"Invalid ID or Player Name",CONCATENATE(VLOOKUP('Men Crossover'!G30,Players!$C:$G,4,FALSE)," ",VLOOKUP('Men Crossover'!G30,Players!$C:$G,1,FALSE)," (", IF(ISERROR(VLOOKUP('Men Crossover'!G30,Players!$C:$G,5,FALSE)),"",VLOOKUP('Men Crossover'!G30,Players!$C:$G,5,FALSE)),")"))),"")</f>
        <v/>
      </c>
      <c r="D74" s="107"/>
      <c r="E74" s="107"/>
      <c r="F74" s="107"/>
      <c r="G74" s="107"/>
      <c r="H74" s="107" t="str">
        <f>IF(C74&lt;&gt;"",IF(C74="Bye",0,IF(C75="Bye",11,"")),"")</f>
        <v/>
      </c>
      <c r="I74" s="27" t="str">
        <f>IF($H74=$H75,IF($G74=$G75,IF($F74&lt;&gt;"",IF($F74&gt;$F75,"W","L"),""),IF($G74&gt;$G75,"W","L")),IF($H74&gt;$H75,"W","L"))</f>
        <v/>
      </c>
      <c r="J74" s="71" t="str">
        <f>IF($I74&lt;&gt;"",IF($I74="W",IF(SUM(IF($D74&gt;$D75,1,0),IF($E74&gt;$E75,1,0),IF($F74&gt;$F75,1,0),IF($G74&gt;$G75,1,0),IF($H74&gt;$H75,1,0))&lt;&gt;3,"E",""),""),"")</f>
        <v/>
      </c>
    </row>
    <row r="75" spans="1:11" ht="30" customHeight="1">
      <c r="A75" s="135" t="str">
        <f>IF('Men Crossover'!G$3&lt;&gt;"",'Men Crossover'!G$3,"")</f>
        <v/>
      </c>
      <c r="B75" s="371"/>
      <c r="C75" s="136" t="str">
        <f>IF('Men Crossover'!G34&lt;&gt;"",IF('Men Crossover'!G34="Bye","Bye",IF(ISERROR(VLOOKUP('Men Crossover'!G34,Players!$C:$G,4,FALSE)),"Invalid ID or Player Name",CONCATENATE(VLOOKUP('Men Crossover'!G34,Players!$C:$G,4,FALSE)," ",VLOOKUP('Men Crossover'!G34,Players!$C:$G,1,FALSE)," (", IF(ISERROR(VLOOKUP('Men Crossover'!G34,Players!$C:$G,5,FALSE)),"",VLOOKUP('Men Crossover'!G34,Players!$C:$G,5,FALSE)),")"))),"")</f>
        <v/>
      </c>
      <c r="D75" s="107"/>
      <c r="E75" s="107"/>
      <c r="F75" s="107"/>
      <c r="G75" s="107"/>
      <c r="H75" s="107" t="str">
        <f>IF(C75&lt;&gt;"",IF(C75="Bye",0,IF(C74="Bye",11,"")),"")</f>
        <v/>
      </c>
      <c r="I75" s="27" t="str">
        <f>IF($I74&lt;&gt;"",IF(I74="W","L","W"),"")</f>
        <v/>
      </c>
      <c r="J75" s="71" t="str">
        <f>IF($I75&lt;&gt;"",IF($I75="W",IF(SUM(IF($D75&gt;$D74,1,0),IF($E75&gt;$E74,1,0),IF($F75&gt;$F74,1,0),IF($G75&gt;$G74,1,0),IF($H75&gt;$H74,1,0))&lt;&gt;3,"E",""),""),"")</f>
        <v/>
      </c>
    </row>
    <row r="76" spans="1:11" ht="30" customHeight="1">
      <c r="A76" s="22"/>
      <c r="B76" s="22"/>
      <c r="C76" s="22"/>
      <c r="D76" s="70" t="str">
        <f>IF($I74&lt;&gt;"",IF(AND(AND($D74&gt;-1,$D75&gt;-1),OR($D74&gt;10,$D75&gt;10),ABS($D74-$D75)&gt;1,IF(OR($D74&gt;11,$D75&gt;11),ABS($D74-$D75)=2,TRUE),$D74=INT($D74),$D75=INT($D75)),"","E"),"")</f>
        <v/>
      </c>
      <c r="E76" s="70" t="str">
        <f>IF($I74&lt;&gt;"",IF(AND(AND($E74&gt;-1,$E75&gt;-1),OR($E74&gt;10,$E75&gt;10),ABS($E74-$E75)&gt;1,IF(OR($E74&gt;11,$E75&gt;11),ABS($E74-$E75)=2,TRUE),$E74=INT($E74),$E75=INT($E75)),"","E"),"")</f>
        <v/>
      </c>
      <c r="F76" s="70" t="str">
        <f>IF($I74&lt;&gt;"",IF(AND(AND($F74&gt;-1,$F75&gt;-1),OR($F74&gt;10,$F75&gt;10),ABS($F74-$F75)&gt;1,IF(OR($F74&gt;11,$F75&gt;11),ABS($F74-$F75)=2,TRUE),$F74=INT($F74),$F75=INT($F75)),"","E"),"")</f>
        <v/>
      </c>
      <c r="G76" s="70" t="str">
        <f>IF(AND($I74&lt;&gt;"",$G74&lt;&gt;""),IF(AND(AND($G74&gt;-1,$G75&gt;-1),OR($G74&gt;10,$G75&gt;10),ABS($G74-$G75)&gt;1,IF(OR($G74&gt;11,$G75&gt;11),ABS($G74-$G75)=2,TRUE),$G74=INT($G74),$G75=INT($G75)),"","E"),"")</f>
        <v/>
      </c>
      <c r="H76" s="70" t="str">
        <f>IF(AND($I74&lt;&gt;"",$H74&lt;&gt;""),IF(AND(AND($H74&gt;-1,$H75&gt;-1),OR($H74&gt;10,$H75&gt;10),ABS($H74-$H75)&gt;1,IF(OR($H74&gt;11,$H75&gt;11),ABS($H74-$H75)=2,TRUE),$H74=INT($H74),$H75=INT($H75)),"","E"),"")</f>
        <v/>
      </c>
    </row>
    <row r="77" spans="1:11" ht="30" customHeight="1">
      <c r="D77" s="68"/>
      <c r="E77" s="68"/>
      <c r="F77" s="68"/>
      <c r="G77" s="68"/>
      <c r="H77" s="68"/>
    </row>
    <row r="78" spans="1:11" ht="30" customHeight="1">
      <c r="A78" s="133" t="str">
        <f>IF('Men Crossover'!$F$1&lt;&gt;"",'Men Crossover'!$F$1,"")</f>
        <v>Men's Singles</v>
      </c>
      <c r="B78" s="370">
        <f>'Men Crossover'!G40</f>
        <v>21</v>
      </c>
      <c r="C78" s="134" t="str">
        <f>IF('Men Crossover'!G38&lt;&gt;"",IF('Men Crossover'!G38="Bye","Bye",IF(ISERROR(VLOOKUP('Men Crossover'!G38,Players!$C:$G,4,FALSE)),"Invalid ID or Player Name",CONCATENATE(VLOOKUP('Men Crossover'!G38,Players!$C:$G,4,FALSE)," ",VLOOKUP('Men Crossover'!G38,Players!$C:$G,1,FALSE)," (", IF(ISERROR(VLOOKUP('Men Crossover'!G38,Players!$C:$G,5,FALSE)),"",VLOOKUP('Men Crossover'!G38,Players!$C:$G,5,FALSE)),")"))),"")</f>
        <v/>
      </c>
      <c r="D78" s="107"/>
      <c r="E78" s="107"/>
      <c r="F78" s="107"/>
      <c r="G78" s="107"/>
      <c r="H78" s="107" t="str">
        <f>IF(C78&lt;&gt;"",IF(C78="Bye",0,IF(C79="Bye",11,"")),"")</f>
        <v/>
      </c>
      <c r="I78" s="27" t="str">
        <f>IF($H78=$H79,IF($G78=$G79,IF($F78&lt;&gt;"",IF($F78&gt;$F79,"W","L"),""),IF($G78&gt;$G79,"W","L")),IF($H78&gt;$H79,"W","L"))</f>
        <v/>
      </c>
      <c r="J78" s="71" t="str">
        <f>IF($I78&lt;&gt;"",IF($I78="W",IF(SUM(IF($D78&gt;$D79,1,0),IF($E78&gt;$E79,1,0),IF($F78&gt;$F79,1,0),IF($G78&gt;$G79,1,0),IF($H78&gt;$H79,1,0))&lt;&gt;3,"E",""),""),"")</f>
        <v/>
      </c>
    </row>
    <row r="79" spans="1:11" ht="30" customHeight="1">
      <c r="A79" s="135" t="str">
        <f>IF('Men Crossover'!G$3&lt;&gt;"",'Men Crossover'!G$3,"")</f>
        <v/>
      </c>
      <c r="B79" s="371"/>
      <c r="C79" s="136" t="str">
        <f>IF('Men Crossover'!G42&lt;&gt;"",IF('Men Crossover'!G42="Bye","Bye",IF(ISERROR(VLOOKUP('Men Crossover'!G42,Players!$C:$G,4,FALSE)),"Invalid ID or Player Name",CONCATENATE(VLOOKUP('Men Crossover'!G42,Players!$C:$G,4,FALSE)," ",VLOOKUP('Men Crossover'!G42,Players!$C:$G,1,FALSE)," (", IF(ISERROR(VLOOKUP('Men Crossover'!G42,Players!$C:$G,5,FALSE)),"",VLOOKUP('Men Crossover'!G42,Players!$C:$G,5,FALSE)),")"))),"")</f>
        <v/>
      </c>
      <c r="D79" s="107"/>
      <c r="E79" s="107"/>
      <c r="F79" s="107"/>
      <c r="G79" s="107"/>
      <c r="H79" s="107" t="str">
        <f>IF(C79&lt;&gt;"",IF(C79="Bye",0,IF(C78="Bye",11,"")),"")</f>
        <v/>
      </c>
      <c r="I79" s="27" t="str">
        <f>IF($I78&lt;&gt;"",IF(I78="W","L","W"),"")</f>
        <v/>
      </c>
      <c r="J79" s="71" t="str">
        <f>IF($I79&lt;&gt;"",IF($I79="W",IF(SUM(IF($D79&gt;$D78,1,0),IF($E79&gt;$E78,1,0),IF($F79&gt;$F78,1,0),IF($G79&gt;$G78,1,0),IF($H79&gt;$H78,1,0))&lt;&gt;3,"E",""),""),"")</f>
        <v/>
      </c>
    </row>
    <row r="80" spans="1:11" ht="30" customHeight="1">
      <c r="A80" s="22"/>
      <c r="B80" s="22"/>
      <c r="C80" s="22"/>
      <c r="D80" s="70" t="str">
        <f>IF($I78&lt;&gt;"",IF(AND(AND($D78&gt;-1,$D79&gt;-1),OR($D78&gt;10,$D79&gt;10),ABS($D78-$D79)&gt;1,IF(OR($D78&gt;11,$D79&gt;11),ABS($D78-$D79)=2,TRUE),$D78=INT($D78),$D79=INT($D79)),"","E"),"")</f>
        <v/>
      </c>
      <c r="E80" s="70" t="str">
        <f>IF($I78&lt;&gt;"",IF(AND(AND($E78&gt;-1,$E79&gt;-1),OR($E78&gt;10,$E79&gt;10),ABS($E78-$E79)&gt;1,IF(OR($E78&gt;11,$E79&gt;11),ABS($E78-$E79)=2,TRUE),$E78=INT($E78),$E79=INT($E79)),"","E"),"")</f>
        <v/>
      </c>
      <c r="F80" s="70" t="str">
        <f>IF($I78&lt;&gt;"",IF(AND(AND($F78&gt;-1,$F79&gt;-1),OR($F78&gt;10,$F79&gt;10),ABS($F78-$F79)&gt;1,IF(OR($F78&gt;11,$F79&gt;11),ABS($F78-$F79)=2,TRUE),$F78=INT($F78),$F79=INT($F79)),"","E"),"")</f>
        <v/>
      </c>
      <c r="G80" s="70" t="str">
        <f>IF(AND($I78&lt;&gt;"",$G78&lt;&gt;""),IF(AND(AND($G78&gt;-1,$G79&gt;-1),OR($G78&gt;10,$G79&gt;10),ABS($G78-$G79)&gt;1,IF(OR($G78&gt;11,$G79&gt;11),ABS($G78-$G79)=2,TRUE),$G78=INT($G78),$G79=INT($G79)),"","E"),"")</f>
        <v/>
      </c>
      <c r="H80" s="70" t="str">
        <f>IF(AND($I78&lt;&gt;"",$H78&lt;&gt;""),IF(AND(AND($H78&gt;-1,$H79&gt;-1),OR($H78&gt;10,$H79&gt;10),ABS($H78-$H79)&gt;1,IF(OR($H78&gt;11,$H79&gt;11),ABS($H78-$H79)=2,TRUE),$H78=INT($H78),$H79=INT($H79)),"","E"),"")</f>
        <v/>
      </c>
    </row>
    <row r="81" spans="1:11" ht="30" customHeight="1">
      <c r="D81" s="68"/>
      <c r="E81" s="68"/>
      <c r="F81" s="68"/>
      <c r="G81" s="68"/>
      <c r="H81" s="68"/>
    </row>
    <row r="82" spans="1:11" ht="30" customHeight="1">
      <c r="A82" s="133" t="str">
        <f>IF('Men Crossover'!$F$1&lt;&gt;"",'Men Crossover'!$F$1,"")</f>
        <v>Men's Singles</v>
      </c>
      <c r="B82" s="370">
        <f>'Men Crossover'!G48</f>
        <v>22</v>
      </c>
      <c r="C82" s="134" t="str">
        <f>IF('Men Crossover'!G46&lt;&gt;"",IF('Men Crossover'!G46="Bye","Bye",IF(ISERROR(VLOOKUP('Men Crossover'!G46,Players!$C:$G,4,FALSE)),"Invalid ID or Player Name",CONCATENATE(VLOOKUP('Men Crossover'!G46,Players!$C:$G,4,FALSE)," ",VLOOKUP('Men Crossover'!G46,Players!$C:$G,1,FALSE)," (", IF(ISERROR(VLOOKUP('Men Crossover'!G46,Players!$C:$G,5,FALSE)),"",VLOOKUP('Men Crossover'!G46,Players!$C:$G,5,FALSE)),")"))),"")</f>
        <v/>
      </c>
      <c r="D82" s="107"/>
      <c r="E82" s="107"/>
      <c r="F82" s="107"/>
      <c r="G82" s="107"/>
      <c r="H82" s="107" t="str">
        <f>IF(C82&lt;&gt;"",IF(C82="Bye",0,IF(C83="Bye",11,"")),"")</f>
        <v/>
      </c>
      <c r="I82" s="27" t="str">
        <f>IF($H82=$H83,IF($G82=$G83,IF($F82&lt;&gt;"",IF($F82&gt;$F83,"W","L"),""),IF($G82&gt;$G83,"W","L")),IF($H82&gt;$H83,"W","L"))</f>
        <v/>
      </c>
      <c r="J82" s="71" t="str">
        <f>IF($I82&lt;&gt;"",IF($I82="W",IF(SUM(IF($D82&gt;$D83,1,0),IF($E82&gt;$E83,1,0),IF($F82&gt;$F83,1,0),IF($G82&gt;$G83,1,0),IF($H82&gt;$H83,1,0))&lt;&gt;3,"E",""),""),"")</f>
        <v/>
      </c>
    </row>
    <row r="83" spans="1:11" ht="30" customHeight="1">
      <c r="A83" s="135" t="str">
        <f>IF('Men Crossover'!G$3&lt;&gt;"",'Men Crossover'!G$3,"")</f>
        <v/>
      </c>
      <c r="B83" s="371"/>
      <c r="C83" s="136" t="str">
        <f>IF('Men Crossover'!G50&lt;&gt;"",IF('Men Crossover'!G50="Bye","Bye",IF(ISERROR(VLOOKUP('Men Crossover'!G50,Players!$C:$G,4,FALSE)),"Invalid ID or Player Name",CONCATENATE(VLOOKUP('Men Crossover'!G50,Players!$C:$G,4,FALSE)," ",VLOOKUP('Men Crossover'!G50,Players!$C:$G,1,FALSE)," (", IF(ISERROR(VLOOKUP('Men Crossover'!G50,Players!$C:$G,5,FALSE)),"",VLOOKUP('Men Crossover'!G50,Players!$C:$G,5,FALSE)),")"))),"")</f>
        <v/>
      </c>
      <c r="D83" s="107"/>
      <c r="E83" s="107"/>
      <c r="F83" s="107"/>
      <c r="G83" s="107"/>
      <c r="H83" s="107" t="str">
        <f>IF(C83&lt;&gt;"",IF(C83="Bye",0,IF(C82="Bye",11,"")),"")</f>
        <v/>
      </c>
      <c r="I83" s="27" t="str">
        <f>IF($I82&lt;&gt;"",IF(I82="W","L","W"),"")</f>
        <v/>
      </c>
      <c r="J83" s="71" t="str">
        <f>IF($I83&lt;&gt;"",IF($I83="W",IF(SUM(IF($D83&gt;$D82,1,0),IF($E83&gt;$E82,1,0),IF($F83&gt;$F82,1,0),IF($G83&gt;$G82,1,0),IF($H83&gt;$H82,1,0))&lt;&gt;3,"E",""),""),"")</f>
        <v/>
      </c>
    </row>
    <row r="84" spans="1:11" ht="30" customHeight="1">
      <c r="A84" s="22"/>
      <c r="B84" s="22"/>
      <c r="C84" s="22"/>
      <c r="D84" s="70" t="str">
        <f>IF($I82&lt;&gt;"",IF(AND(AND($D82&gt;-1,$D83&gt;-1),OR($D82&gt;10,$D83&gt;10),ABS($D82-$D83)&gt;1,IF(OR($D82&gt;11,$D83&gt;11),ABS($D82-$D83)=2,TRUE),$D82=INT($D82),$D83=INT($D83)),"","E"),"")</f>
        <v/>
      </c>
      <c r="E84" s="70" t="str">
        <f>IF($I82&lt;&gt;"",IF(AND(AND($E82&gt;-1,$E83&gt;-1),OR($E82&gt;10,$E83&gt;10),ABS($E82-$E83)&gt;1,IF(OR($E82&gt;11,$E83&gt;11),ABS($E82-$E83)=2,TRUE),$E82=INT($E82),$E83=INT($E83)),"","E"),"")</f>
        <v/>
      </c>
      <c r="F84" s="70" t="str">
        <f>IF($I82&lt;&gt;"",IF(AND(AND($F82&gt;-1,$F83&gt;-1),OR($F82&gt;10,$F83&gt;10),ABS($F82-$F83)&gt;1,IF(OR($F82&gt;11,$F83&gt;11),ABS($F82-$F83)=2,TRUE),$F82=INT($F82),$F83=INT($F83)),"","E"),"")</f>
        <v/>
      </c>
      <c r="G84" s="70" t="str">
        <f>IF(AND($I82&lt;&gt;"",$G82&lt;&gt;""),IF(AND(AND($G82&gt;-1,$G83&gt;-1),OR($G82&gt;10,$G83&gt;10),ABS($G82-$G83)&gt;1,IF(OR($G82&gt;11,$G83&gt;11),ABS($G82-$G83)=2,TRUE),$G82=INT($G82),$G83=INT($G83)),"","E"),"")</f>
        <v/>
      </c>
      <c r="H84" s="70" t="str">
        <f>IF(AND($I82&lt;&gt;"",$H82&lt;&gt;""),IF(AND(AND($H82&gt;-1,$H83&gt;-1),OR($H82&gt;10,$H83&gt;10),ABS($H82-$H83)&gt;1,IF(OR($H82&gt;11,$H83&gt;11),ABS($H82-$H83)=2,TRUE),$H82=INT($H82),$H83=INT($H83)),"","E"),"")</f>
        <v/>
      </c>
    </row>
    <row r="85" spans="1:11" ht="30" customHeight="1">
      <c r="D85" s="68"/>
      <c r="E85" s="68"/>
      <c r="F85" s="68"/>
      <c r="G85" s="68"/>
      <c r="H85" s="68"/>
    </row>
    <row r="86" spans="1:11" ht="30" customHeight="1">
      <c r="A86" s="133" t="str">
        <f>IF('Men Crossover'!$F$1&lt;&gt;"",'Men Crossover'!$F$1,"")</f>
        <v>Men's Singles</v>
      </c>
      <c r="B86" s="370">
        <f>'Men Crossover'!G56</f>
        <v>23</v>
      </c>
      <c r="C86" s="134" t="str">
        <f>IF('Men Crossover'!G54&lt;&gt;"",IF('Men Crossover'!G54="Bye","Bye",IF(ISERROR(VLOOKUP('Men Crossover'!G54,Players!$C:$G,4,FALSE)),"Invalid ID or Player Name",CONCATENATE(VLOOKUP('Men Crossover'!G54,Players!$C:$G,4,FALSE)," ",VLOOKUP('Men Crossover'!G54,Players!$C:$G,1,FALSE)," (", IF(ISERROR(VLOOKUP('Men Crossover'!G54,Players!$C:$G,5,FALSE)),"",VLOOKUP('Men Crossover'!G54,Players!$C:$G,5,FALSE)),")"))),"")</f>
        <v/>
      </c>
      <c r="D86" s="107"/>
      <c r="E86" s="107"/>
      <c r="F86" s="107"/>
      <c r="G86" s="107"/>
      <c r="H86" s="107" t="str">
        <f>IF(C86&lt;&gt;"",IF(C86="Bye",0,IF(C87="Bye",11,"")),"")</f>
        <v/>
      </c>
      <c r="I86" s="27" t="str">
        <f>IF($H86=$H87,IF($G86=$G87,IF($F86&lt;&gt;"",IF($F86&gt;$F87,"W","L"),""),IF($G86&gt;$G87,"W","L")),IF($H86&gt;$H87,"W","L"))</f>
        <v/>
      </c>
      <c r="J86" s="71" t="str">
        <f>IF($I86&lt;&gt;"",IF($I86="W",IF(SUM(IF($D86&gt;$D87,1,0),IF($E86&gt;$E87,1,0),IF($F86&gt;$F87,1,0),IF($G86&gt;$G87,1,0),IF($H86&gt;$H87,1,0))&lt;&gt;3,"E",""),""),"")</f>
        <v/>
      </c>
    </row>
    <row r="87" spans="1:11" ht="30" customHeight="1">
      <c r="A87" s="135" t="str">
        <f>IF('Men Crossover'!G$3&lt;&gt;"",'Men Crossover'!G$3,"")</f>
        <v/>
      </c>
      <c r="B87" s="371"/>
      <c r="C87" s="136" t="str">
        <f>IF('Men Crossover'!G58&lt;&gt;"",IF('Men Crossover'!G58="Bye","Bye",IF(ISERROR(VLOOKUP('Men Crossover'!G58,Players!$C:$G,4,FALSE)),"Invalid ID or Player Name",CONCATENATE(VLOOKUP('Men Crossover'!G58,Players!$C:$G,4,FALSE)," ",VLOOKUP('Men Crossover'!G58,Players!$C:$G,1,FALSE)," (", IF(ISERROR(VLOOKUP('Men Crossover'!G58,Players!$C:$G,5,FALSE)),"",VLOOKUP('Men Crossover'!G58,Players!$C:$G,5,FALSE)),")"))),"")</f>
        <v/>
      </c>
      <c r="D87" s="107"/>
      <c r="E87" s="107"/>
      <c r="F87" s="107"/>
      <c r="G87" s="107"/>
      <c r="H87" s="107" t="str">
        <f>IF(C87&lt;&gt;"",IF(C87="Bye",0,IF(C86="Bye",11,"")),"")</f>
        <v/>
      </c>
      <c r="I87" s="27" t="str">
        <f>IF($I86&lt;&gt;"",IF(I86="W","L","W"),"")</f>
        <v/>
      </c>
      <c r="J87" s="71" t="str">
        <f>IF($I87&lt;&gt;"",IF($I87="W",IF(SUM(IF($D87&gt;$D86,1,0),IF($E87&gt;$E86,1,0),IF($F87&gt;$F86,1,0),IF($G87&gt;$G86,1,0),IF($H87&gt;$H86,1,0))&lt;&gt;3,"E",""),""),"")</f>
        <v/>
      </c>
    </row>
    <row r="88" spans="1:11" ht="30" customHeight="1">
      <c r="A88" s="22"/>
      <c r="B88" s="22"/>
      <c r="C88" s="22"/>
      <c r="D88" s="70" t="str">
        <f>IF($I86&lt;&gt;"",IF(AND(AND($D86&gt;-1,$D87&gt;-1),OR($D86&gt;10,$D87&gt;10),ABS($D86-$D87)&gt;1,IF(OR($D86&gt;11,$D87&gt;11),ABS($D86-$D87)=2,TRUE),$D86=INT($D86),$D87=INT($D87)),"","E"),"")</f>
        <v/>
      </c>
      <c r="E88" s="70" t="str">
        <f>IF($I86&lt;&gt;"",IF(AND(AND($E86&gt;-1,$E87&gt;-1),OR($E86&gt;10,$E87&gt;10),ABS($E86-$E87)&gt;1,IF(OR($E86&gt;11,$E87&gt;11),ABS($E86-$E87)=2,TRUE),$E86=INT($E86),$E87=INT($E87)),"","E"),"")</f>
        <v/>
      </c>
      <c r="F88" s="70" t="str">
        <f>IF($I86&lt;&gt;"",IF(AND(AND($F86&gt;-1,$F87&gt;-1),OR($F86&gt;10,$F87&gt;10),ABS($F86-$F87)&gt;1,IF(OR($F86&gt;11,$F87&gt;11),ABS($F86-$F87)=2,TRUE),$F86=INT($F86),$F87=INT($F87)),"","E"),"")</f>
        <v/>
      </c>
      <c r="G88" s="70" t="str">
        <f>IF(AND($I86&lt;&gt;"",$G86&lt;&gt;""),IF(AND(AND($G86&gt;-1,$G87&gt;-1),OR($G86&gt;10,$G87&gt;10),ABS($G86-$G87)&gt;1,IF(OR($G86&gt;11,$G87&gt;11),ABS($G86-$G87)=2,TRUE),$G86=INT($G86),$G87=INT($G87)),"","E"),"")</f>
        <v/>
      </c>
      <c r="H88" s="70" t="str">
        <f>IF(AND($I86&lt;&gt;"",$H86&lt;&gt;""),IF(AND(AND($H86&gt;-1,$H87&gt;-1),OR($H86&gt;10,$H87&gt;10),ABS($H86-$H87)&gt;1,IF(OR($H86&gt;11,$H87&gt;11),ABS($H86-$H87)=2,TRUE),$H86=INT($H86),$H87=INT($H87)),"","E"),"")</f>
        <v/>
      </c>
    </row>
    <row r="89" spans="1:11" ht="30" customHeight="1">
      <c r="D89" s="68"/>
      <c r="E89" s="68"/>
      <c r="F89" s="68"/>
      <c r="G89" s="68"/>
      <c r="H89" s="68"/>
    </row>
    <row r="90" spans="1:11" ht="30" customHeight="1">
      <c r="A90" s="133" t="str">
        <f>IF('Men Crossover'!$F$1&lt;&gt;"",'Men Crossover'!$F$1,"")</f>
        <v>Men's Singles</v>
      </c>
      <c r="B90" s="370">
        <f>'Men Crossover'!G64</f>
        <v>24</v>
      </c>
      <c r="C90" s="134" t="str">
        <f>IF('Men Crossover'!G62&lt;&gt;"",IF('Men Crossover'!G62="Bye","Bye",IF(ISERROR(VLOOKUP('Men Crossover'!G62,Players!$C:$G,4,FALSE)),"Invalid ID or Player Name",CONCATENATE(VLOOKUP('Men Crossover'!G62,Players!$C:$G,4,FALSE)," ",VLOOKUP('Men Crossover'!G62,Players!$C:$G,1,FALSE)," (", IF(ISERROR(VLOOKUP('Men Crossover'!G62,Players!$C:$G,5,FALSE)),"",VLOOKUP('Men Crossover'!G62,Players!$C:$G,5,FALSE)),")"))),"")</f>
        <v/>
      </c>
      <c r="D90" s="107"/>
      <c r="E90" s="107"/>
      <c r="F90" s="107"/>
      <c r="G90" s="107"/>
      <c r="H90" s="107" t="str">
        <f>IF(C90&lt;&gt;"",IF(C90="Bye",0,IF(C91="Bye",11,"")),"")</f>
        <v/>
      </c>
      <c r="I90" s="27" t="str">
        <f>IF($H90=$H91,IF($G90=$G91,IF($F90&lt;&gt;"",IF($F90&gt;$F91,"W","L"),""),IF($G90&gt;$G91,"W","L")),IF($H90&gt;$H91,"W","L"))</f>
        <v/>
      </c>
      <c r="J90" s="71" t="str">
        <f>IF($I90&lt;&gt;"",IF($I90="W",IF(SUM(IF($D90&gt;$D91,1,0),IF($E90&gt;$E91,1,0),IF($F90&gt;$F91,1,0),IF($G90&gt;$G91,1,0),IF($H90&gt;$H91,1,0))&lt;&gt;3,"E",""),""),"")</f>
        <v/>
      </c>
    </row>
    <row r="91" spans="1:11" ht="30" customHeight="1">
      <c r="A91" s="135" t="str">
        <f>IF('Men Crossover'!G$3&lt;&gt;"",'Men Crossover'!G$3,"")</f>
        <v/>
      </c>
      <c r="B91" s="371"/>
      <c r="C91" s="136" t="str">
        <f>IF('Men Crossover'!G66&lt;&gt;"",IF('Men Crossover'!G66="Bye","Bye",IF(ISERROR(VLOOKUP('Men Crossover'!G66,Players!$C:$G,4,FALSE)),"Invalid ID or Player Name",CONCATENATE(VLOOKUP('Men Crossover'!G66,Players!$C:$G,4,FALSE)," ",VLOOKUP('Men Crossover'!G66,Players!$C:$G,1,FALSE)," (", IF(ISERROR(VLOOKUP('Men Crossover'!G66,Players!$C:$G,5,FALSE)),"",VLOOKUP('Men Crossover'!G66,Players!$C:$G,5,FALSE)),")"))),"")</f>
        <v/>
      </c>
      <c r="D91" s="107"/>
      <c r="E91" s="107"/>
      <c r="F91" s="107"/>
      <c r="G91" s="107"/>
      <c r="H91" s="107" t="str">
        <f>IF(C91&lt;&gt;"",IF(C91="Bye",0,IF(C90="Bye",11,"")),"")</f>
        <v/>
      </c>
      <c r="I91" s="27" t="str">
        <f>IF($I90&lt;&gt;"",IF(I90="W","L","W"),"")</f>
        <v/>
      </c>
      <c r="J91" s="71" t="str">
        <f>IF($I91&lt;&gt;"",IF($I91="W",IF(SUM(IF($D91&gt;$D90,1,0),IF($E91&gt;$E90,1,0),IF($F91&gt;$F90,1,0),IF($G91&gt;$G90,1,0),IF($H91&gt;$H90,1,0))&lt;&gt;3,"E",""),""),"")</f>
        <v/>
      </c>
    </row>
    <row r="92" spans="1:11" ht="30" customHeight="1">
      <c r="A92" s="22"/>
      <c r="B92" s="22"/>
      <c r="C92" s="22"/>
      <c r="D92" s="70" t="str">
        <f>IF($I90&lt;&gt;"",IF(AND(AND($D90&gt;-1,$D91&gt;-1),OR($D90&gt;10,$D91&gt;10),ABS($D90-$D91)&gt;1,IF(OR($D90&gt;11,$D91&gt;11),ABS($D90-$D91)=2,TRUE),$D90=INT($D90),$D91=INT($D91)),"","E"),"")</f>
        <v/>
      </c>
      <c r="E92" s="70" t="str">
        <f>IF($I90&lt;&gt;"",IF(AND(AND($E90&gt;-1,$E91&gt;-1),OR($E90&gt;10,$E91&gt;10),ABS($E90-$E91)&gt;1,IF(OR($E90&gt;11,$E91&gt;11),ABS($E90-$E91)=2,TRUE),$E90=INT($E90),$E91=INT($E91)),"","E"),"")</f>
        <v/>
      </c>
      <c r="F92" s="70" t="str">
        <f>IF($I90&lt;&gt;"",IF(AND(AND($F90&gt;-1,$F91&gt;-1),OR($F90&gt;10,$F91&gt;10),ABS($F90-$F91)&gt;1,IF(OR($F90&gt;11,$F91&gt;11),ABS($F90-$F91)=2,TRUE),$F90=INT($F90),$F91=INT($F91)),"","E"),"")</f>
        <v/>
      </c>
      <c r="G92" s="70" t="str">
        <f>IF(AND($I90&lt;&gt;"",$G90&lt;&gt;""),IF(AND(AND($G90&gt;-1,$G91&gt;-1),OR($G90&gt;10,$G91&gt;10),ABS($G90-$G91)&gt;1,IF(OR($G90&gt;11,$G91&gt;11),ABS($G90-$G91)=2,TRUE),$G90=INT($G90),$G91=INT($G91)),"","E"),"")</f>
        <v/>
      </c>
      <c r="H92" s="70" t="str">
        <f>IF(AND($I90&lt;&gt;"",$H90&lt;&gt;""),IF(AND(AND($H90&gt;-1,$H91&gt;-1),OR($H90&gt;10,$H91&gt;10),ABS($H90-$H91)&gt;1,IF(OR($H90&gt;11,$H91&gt;11),ABS($H90-$H91)=2,TRUE),$H90=INT($H90),$H91=INT($H91)),"","E"),"")</f>
        <v/>
      </c>
    </row>
    <row r="93" spans="1:11" ht="30" customHeight="1">
      <c r="A93" s="133" t="str">
        <f>IF('Men Crossover'!$F$1&lt;&gt;"",'Men Crossover'!$F$1,"")</f>
        <v>Men's Singles</v>
      </c>
      <c r="B93" s="370">
        <f>'Men Crossover'!H12</f>
        <v>25</v>
      </c>
      <c r="C93" s="134" t="str">
        <f>IF('Men Crossover'!H8&lt;&gt;"",IF('Men Crossover'!H8="Bye","Bye",IF(ISERROR(VLOOKUP('Men Crossover'!H8,Players!$C:$G,4,FALSE)),"Invalid ID or Player Name",CONCATENATE(VLOOKUP('Men Crossover'!H8,Players!$C:$G,4,FALSE)," ",VLOOKUP('Men Crossover'!H8,Players!$C:$G,1,FALSE)," (", IF(ISERROR(VLOOKUP('Men Crossover'!H8,Players!$C:$G,5,FALSE)),"",VLOOKUP('Men Crossover'!H8,Players!$C:$G,5,FALSE)),")"))),"")</f>
        <v/>
      </c>
      <c r="D93" s="107"/>
      <c r="E93" s="107"/>
      <c r="F93" s="107"/>
      <c r="G93" s="107"/>
      <c r="H93" s="107" t="str">
        <f>IF(C93&lt;&gt;"",IF(C93="Bye",0,IF(C94="Bye",11,"")),"")</f>
        <v/>
      </c>
      <c r="I93" s="27" t="str">
        <f>IF($H93=$H94,IF($G93=$G94,IF($F93&lt;&gt;"",IF($F93&gt;$F94,"W","L"),""),IF($G93&gt;$G94,"W","L")),IF($H93&gt;$H94,"W","L"))</f>
        <v/>
      </c>
      <c r="J93" s="71" t="str">
        <f>IF($I93&lt;&gt;"",IF($I93="W",IF(SUM(IF($D93&gt;$D94,1,0),IF($E93&gt;$E94,1,0),IF($F93&gt;$F94,1,0),IF($G93&gt;$G94,1,0),IF($H93&gt;$H94,1,0))&lt;&gt;3,"E",""),""),"")</f>
        <v/>
      </c>
      <c r="K93" s="75" t="s">
        <v>65</v>
      </c>
    </row>
    <row r="94" spans="1:11" ht="30" customHeight="1">
      <c r="A94" s="135" t="str">
        <f>IF('Men Crossover'!H$3&lt;&gt;"",'Men Crossover'!H$3,"")</f>
        <v/>
      </c>
      <c r="B94" s="371"/>
      <c r="C94" s="136" t="str">
        <f>IF('Men Crossover'!H16&lt;&gt;"",IF('Men Crossover'!H16="Bye","Bye",IF(ISERROR(VLOOKUP('Men Crossover'!H16,Players!$C:$G,4,FALSE)),"Invalid ID or Player Name",CONCATENATE(VLOOKUP('Men Crossover'!H16,Players!$C:$G,4,FALSE)," ",VLOOKUP('Men Crossover'!H16,Players!$C:$G,1,FALSE)," (", IF(ISERROR(VLOOKUP('Men Crossover'!H16,Players!$C:$G,5,FALSE)),"",VLOOKUP('Men Crossover'!H16,Players!$C:$G,5,FALSE)),")"))),"")</f>
        <v/>
      </c>
      <c r="D94" s="107"/>
      <c r="E94" s="107"/>
      <c r="F94" s="107"/>
      <c r="G94" s="107"/>
      <c r="H94" s="107" t="str">
        <f>IF(C94&lt;&gt;"",IF(C94="Bye",0,IF(C93="Bye",11,"")),"")</f>
        <v/>
      </c>
      <c r="I94" s="27" t="str">
        <f>IF($I93&lt;&gt;"",IF(I93="W","L","W"),"")</f>
        <v/>
      </c>
      <c r="J94" s="71" t="str">
        <f>IF($I94&lt;&gt;"",IF($I94="W",IF(SUM(IF($D94&gt;$D93,1,0),IF($E94&gt;$E93,1,0),IF($F94&gt;$F93,1,0),IF($G94&gt;$G93,1,0),IF($H94&gt;$H93,1,0))&lt;&gt;3,"E",""),""),"")</f>
        <v/>
      </c>
    </row>
    <row r="95" spans="1:11" ht="30" customHeight="1">
      <c r="A95" s="22"/>
      <c r="B95" s="22"/>
      <c r="C95" s="22"/>
      <c r="D95" s="70" t="str">
        <f>IF($I93&lt;&gt;"",IF(AND(AND($D93&gt;-1,$D94&gt;-1),OR($D93&gt;10,$D94&gt;10),ABS($D93-$D94)&gt;1,IF(OR($D93&gt;11,$D94&gt;11),ABS($D93-$D94)=2,TRUE),$D93=INT($D93),$D94=INT($D94)),"","E"),"")</f>
        <v/>
      </c>
      <c r="E95" s="70" t="str">
        <f>IF($I93&lt;&gt;"",IF(AND(AND($E93&gt;-1,$E94&gt;-1),OR($E93&gt;10,$E94&gt;10),ABS($E93-$E94)&gt;1,IF(OR($E93&gt;11,$E94&gt;11),ABS($E93-$E94)=2,TRUE),$E93=INT($E93),$E94=INT($E94)),"","E"),"")</f>
        <v/>
      </c>
      <c r="F95" s="70" t="str">
        <f>IF($I93&lt;&gt;"",IF(AND(AND($F93&gt;-1,$F94&gt;-1),OR($F93&gt;10,$F94&gt;10),ABS($F93-$F94)&gt;1,IF(OR($F93&gt;11,$F94&gt;11),ABS($F93-$F94)=2,TRUE),$F93=INT($F93),$F94=INT($F94)),"","E"),"")</f>
        <v/>
      </c>
      <c r="G95" s="70" t="str">
        <f>IF(AND($I93&lt;&gt;"",$G93&lt;&gt;""),IF(AND(AND($G93&gt;-1,$G94&gt;-1),OR($G93&gt;10,$G94&gt;10),ABS($G93-$G94)&gt;1,IF(OR($G93&gt;11,$G94&gt;11),ABS($G93-$G94)=2,TRUE),$G93=INT($G93),$G94=INT($G94)),"","E"),"")</f>
        <v/>
      </c>
      <c r="H95" s="70" t="str">
        <f>IF(AND($I93&lt;&gt;"",$H93&lt;&gt;""),IF(AND(AND($H93&gt;-1,$H94&gt;-1),OR($H93&gt;10,$H94&gt;10),ABS($H93-$H94)&gt;1,IF(OR($H93&gt;11,$H94&gt;11),ABS($H93-$H94)=2,TRUE),$H93=INT($H93),$H94=INT($H94)),"","E"),"")</f>
        <v/>
      </c>
    </row>
    <row r="96" spans="1:11" ht="30" customHeight="1">
      <c r="D96" s="68"/>
      <c r="E96" s="68"/>
      <c r="F96" s="68"/>
      <c r="G96" s="68"/>
      <c r="H96" s="68"/>
    </row>
    <row r="97" spans="1:10" ht="30" customHeight="1">
      <c r="A97" s="133" t="str">
        <f>IF('Men Crossover'!$F$1&lt;&gt;"",'Men Crossover'!$F$1,"")</f>
        <v>Men's Singles</v>
      </c>
      <c r="B97" s="370">
        <f>'Men Crossover'!H28</f>
        <v>26</v>
      </c>
      <c r="C97" s="134" t="str">
        <f>IF('Men Crossover'!H24&lt;&gt;"",IF('Men Crossover'!H24="Bye","Bye",IF(ISERROR(VLOOKUP('Men Crossover'!H24,Players!$C:$G,4,FALSE)),"Invalid ID or Player Name",CONCATENATE(VLOOKUP('Men Crossover'!H24,Players!$C:$G,4,FALSE)," ",VLOOKUP('Men Crossover'!H24,Players!$C:$G,1,FALSE)," (", IF(ISERROR(VLOOKUP('Men Crossover'!H24,Players!$C:$G,5,FALSE)),"",VLOOKUP('Men Crossover'!H24,Players!$C:$G,5,FALSE)),")"))),"")</f>
        <v/>
      </c>
      <c r="D97" s="107"/>
      <c r="E97" s="107"/>
      <c r="F97" s="107"/>
      <c r="G97" s="107"/>
      <c r="H97" s="107" t="str">
        <f>IF(C97&lt;&gt;"",IF(C97="Bye",0,IF(C98="Bye",11,"")),"")</f>
        <v/>
      </c>
      <c r="I97" s="27" t="str">
        <f>IF($H97=$H98,IF($G97=$G98,IF($F97&lt;&gt;"",IF($F97&gt;$F98,"W","L"),""),IF($G97&gt;$G98,"W","L")),IF($H97&gt;$H98,"W","L"))</f>
        <v/>
      </c>
      <c r="J97" s="71" t="str">
        <f>IF($I97&lt;&gt;"",IF($I97="W",IF(SUM(IF($D97&gt;$D98,1,0),IF($E97&gt;$E98,1,0),IF($F97&gt;$F98,1,0),IF($G97&gt;$G98,1,0),IF($H97&gt;$H98,1,0))&lt;&gt;3,"E",""),""),"")</f>
        <v/>
      </c>
    </row>
    <row r="98" spans="1:10" ht="30" customHeight="1">
      <c r="A98" s="135" t="str">
        <f>IF('Men Crossover'!H$3&lt;&gt;"",'Men Crossover'!H$3,"")</f>
        <v/>
      </c>
      <c r="B98" s="371"/>
      <c r="C98" s="136" t="str">
        <f>IF('Men Crossover'!H32&lt;&gt;"",IF('Men Crossover'!H32="Bye","Bye",IF(ISERROR(VLOOKUP('Men Crossover'!H32,Players!$C:$G,4,FALSE)),"Invalid ID or Player Name",CONCATENATE(VLOOKUP('Men Crossover'!H32,Players!$C:$G,4,FALSE)," ",VLOOKUP('Men Crossover'!H32,Players!$C:$G,1,FALSE)," (", IF(ISERROR(VLOOKUP('Men Crossover'!H32,Players!$C:$G,5,FALSE)),"",VLOOKUP('Men Crossover'!H32,Players!$C:$G,5,FALSE)),")"))),"")</f>
        <v/>
      </c>
      <c r="D98" s="107"/>
      <c r="E98" s="107"/>
      <c r="F98" s="107"/>
      <c r="G98" s="107"/>
      <c r="H98" s="107" t="str">
        <f>IF(C98&lt;&gt;"",IF(C98="Bye",0,IF(C97="Bye",11,"")),"")</f>
        <v/>
      </c>
      <c r="I98" s="27" t="str">
        <f>IF($I97&lt;&gt;"",IF(I97="W","L","W"),"")</f>
        <v/>
      </c>
      <c r="J98" s="71" t="str">
        <f>IF($I98&lt;&gt;"",IF($I98="W",IF(SUM(IF($D98&gt;$D97,1,0),IF($E98&gt;$E97,1,0),IF($F98&gt;$F97,1,0),IF($G98&gt;$G97,1,0),IF($H98&gt;$H97,1,0))&lt;&gt;3,"E",""),""),"")</f>
        <v/>
      </c>
    </row>
    <row r="99" spans="1:10" ht="30" customHeight="1">
      <c r="A99" s="22"/>
      <c r="B99" s="22"/>
      <c r="C99" s="22"/>
      <c r="D99" s="70" t="str">
        <f>IF($I97&lt;&gt;"",IF(AND(AND($D97&gt;-1,$D98&gt;-1),OR($D97&gt;10,$D98&gt;10),ABS($D97-$D98)&gt;1,IF(OR($D97&gt;11,$D98&gt;11),ABS($D97-$D98)=2,TRUE),$D97=INT($D97),$D98=INT($D98)),"","E"),"")</f>
        <v/>
      </c>
      <c r="E99" s="70" t="str">
        <f>IF($I97&lt;&gt;"",IF(AND(AND($E97&gt;-1,$E98&gt;-1),OR($E97&gt;10,$E98&gt;10),ABS($E97-$E98)&gt;1,IF(OR($E97&gt;11,$E98&gt;11),ABS($E97-$E98)=2,TRUE),$E97=INT($E97),$E98=INT($E98)),"","E"),"")</f>
        <v/>
      </c>
      <c r="F99" s="70" t="str">
        <f>IF($I97&lt;&gt;"",IF(AND(AND($F97&gt;-1,$F98&gt;-1),OR($F97&gt;10,$F98&gt;10),ABS($F97-$F98)&gt;1,IF(OR($F97&gt;11,$F98&gt;11),ABS($F97-$F98)=2,TRUE),$F97=INT($F97),$F98=INT($F98)),"","E"),"")</f>
        <v/>
      </c>
      <c r="G99" s="70" t="str">
        <f>IF(AND($I97&lt;&gt;"",$G97&lt;&gt;""),IF(AND(AND($G97&gt;-1,$G98&gt;-1),OR($G97&gt;10,$G98&gt;10),ABS($G97-$G98)&gt;1,IF(OR($G97&gt;11,$G98&gt;11),ABS($G97-$G98)=2,TRUE),$G97=INT($G97),$G98=INT($G98)),"","E"),"")</f>
        <v/>
      </c>
      <c r="H99" s="70" t="str">
        <f>IF(AND($I97&lt;&gt;"",$H97&lt;&gt;""),IF(AND(AND($H97&gt;-1,$H98&gt;-1),OR($H97&gt;10,$H98&gt;10),ABS($H97-$H98)&gt;1,IF(OR($H97&gt;11,$H98&gt;11),ABS($H97-$H98)=2,TRUE),$H97=INT($H97),$H98=INT($H98)),"","E"),"")</f>
        <v/>
      </c>
    </row>
    <row r="100" spans="1:10" ht="30" customHeight="1">
      <c r="D100" s="68"/>
      <c r="E100" s="68"/>
      <c r="F100" s="68"/>
      <c r="G100" s="68"/>
      <c r="H100" s="68"/>
    </row>
    <row r="101" spans="1:10" ht="30" customHeight="1">
      <c r="A101" s="133" t="str">
        <f>IF('Men Crossover'!$F$1&lt;&gt;"",'Men Crossover'!$F$1,"")</f>
        <v>Men's Singles</v>
      </c>
      <c r="B101" s="370">
        <f>'Men Crossover'!H44</f>
        <v>27</v>
      </c>
      <c r="C101" s="134" t="str">
        <f>IF('Men Crossover'!H40&lt;&gt;"",IF('Men Crossover'!H40="Bye","Bye",IF(ISERROR(VLOOKUP('Men Crossover'!H40,Players!$C:$G,4,FALSE)),"Invalid ID or Player Name",CONCATENATE(VLOOKUP('Men Crossover'!H40,Players!$C:$G,4,FALSE)," ",VLOOKUP('Men Crossover'!H40,Players!$C:$G,1,FALSE)," (", IF(ISERROR(VLOOKUP('Men Crossover'!H40,Players!$C:$G,5,FALSE)),"",VLOOKUP('Men Crossover'!H40,Players!$C:$G,5,FALSE)),")"))),"")</f>
        <v/>
      </c>
      <c r="D101" s="107"/>
      <c r="E101" s="107"/>
      <c r="F101" s="107"/>
      <c r="G101" s="107"/>
      <c r="H101" s="107" t="str">
        <f>IF(C101&lt;&gt;"",IF(C101="Bye",0,IF(C102="Bye",11,"")),"")</f>
        <v/>
      </c>
      <c r="I101" s="27" t="str">
        <f>IF($H101=$H102,IF($G101=$G102,IF($F101&lt;&gt;"",IF($F101&gt;$F102,"W","L"),""),IF($G101&gt;$G102,"W","L")),IF($H101&gt;$H102,"W","L"))</f>
        <v/>
      </c>
      <c r="J101" s="71" t="str">
        <f>IF($I101&lt;&gt;"",IF($I101="W",IF(SUM(IF($D101&gt;$D102,1,0),IF($E101&gt;$E102,1,0),IF($F101&gt;$F102,1,0),IF($G101&gt;$G102,1,0),IF($H101&gt;$H102,1,0))&lt;&gt;3,"E",""),""),"")</f>
        <v/>
      </c>
    </row>
    <row r="102" spans="1:10" ht="30" customHeight="1">
      <c r="A102" s="135" t="str">
        <f>IF('Men Crossover'!H$3&lt;&gt;"",'Men Crossover'!H$3,"")</f>
        <v/>
      </c>
      <c r="B102" s="371"/>
      <c r="C102" s="136" t="str">
        <f>IF('Men Crossover'!H48&lt;&gt;"",IF('Men Crossover'!H48="Bye","Bye",IF(ISERROR(VLOOKUP('Men Crossover'!H48,Players!$C:$G,4,FALSE)),"Invalid ID or Player Name",CONCATENATE(VLOOKUP('Men Crossover'!H48,Players!$C:$G,4,FALSE)," ",VLOOKUP('Men Crossover'!H48,Players!$C:$G,1,FALSE)," (", IF(ISERROR(VLOOKUP('Men Crossover'!H48,Players!$C:$G,5,FALSE)),"",VLOOKUP('Men Crossover'!H48,Players!$C:$G,5,FALSE)),")"))),"")</f>
        <v/>
      </c>
      <c r="D102" s="107"/>
      <c r="E102" s="107"/>
      <c r="F102" s="107"/>
      <c r="G102" s="107"/>
      <c r="H102" s="107" t="str">
        <f>IF(C102&lt;&gt;"",IF(C102="Bye",0,IF(C101="Bye",11,"")),"")</f>
        <v/>
      </c>
      <c r="I102" s="27" t="str">
        <f>IF($I101&lt;&gt;"",IF(I101="W","L","W"),"")</f>
        <v/>
      </c>
      <c r="J102" s="71" t="str">
        <f>IF($I102&lt;&gt;"",IF($I102="W",IF(SUM(IF($D102&gt;$D101,1,0),IF($E102&gt;$E101,1,0),IF($F102&gt;$F101,1,0),IF($G102&gt;$G101,1,0),IF($H102&gt;$H101,1,0))&lt;&gt;3,"E",""),""),"")</f>
        <v/>
      </c>
    </row>
    <row r="103" spans="1:10" ht="30" customHeight="1">
      <c r="A103" s="22"/>
      <c r="B103" s="22"/>
      <c r="C103" s="22"/>
      <c r="D103" s="70" t="str">
        <f>IF($I101&lt;&gt;"",IF(AND(AND($D101&gt;-1,$D102&gt;-1),OR($D101&gt;10,$D102&gt;10),ABS($D101-$D102)&gt;1,IF(OR($D101&gt;11,$D102&gt;11),ABS($D101-$D102)=2,TRUE),$D101=INT($D101),$D102=INT($D102)),"","E"),"")</f>
        <v/>
      </c>
      <c r="E103" s="70" t="str">
        <f>IF($I101&lt;&gt;"",IF(AND(AND($E101&gt;-1,$E102&gt;-1),OR($E101&gt;10,$E102&gt;10),ABS($E101-$E102)&gt;1,IF(OR($E101&gt;11,$E102&gt;11),ABS($E101-$E102)=2,TRUE),$E101=INT($E101),$E102=INT($E102)),"","E"),"")</f>
        <v/>
      </c>
      <c r="F103" s="70" t="str">
        <f>IF($I101&lt;&gt;"",IF(AND(AND($F101&gt;-1,$F102&gt;-1),OR($F101&gt;10,$F102&gt;10),ABS($F101-$F102)&gt;1,IF(OR($F101&gt;11,$F102&gt;11),ABS($F101-$F102)=2,TRUE),$F101=INT($F101),$F102=INT($F102)),"","E"),"")</f>
        <v/>
      </c>
      <c r="G103" s="70" t="str">
        <f>IF(AND($I101&lt;&gt;"",$G101&lt;&gt;""),IF(AND(AND($G101&gt;-1,$G102&gt;-1),OR($G101&gt;10,$G102&gt;10),ABS($G101-$G102)&gt;1,IF(OR($G101&gt;11,$G102&gt;11),ABS($G101-$G102)=2,TRUE),$G101=INT($G101),$G102=INT($G102)),"","E"),"")</f>
        <v/>
      </c>
      <c r="H103" s="70" t="str">
        <f>IF(AND($I101&lt;&gt;"",$H101&lt;&gt;""),IF(AND(AND($H101&gt;-1,$H102&gt;-1),OR($H101&gt;10,$H102&gt;10),ABS($H101-$H102)&gt;1,IF(OR($H101&gt;11,$H102&gt;11),ABS($H101-$H102)=2,TRUE),$H101=INT($H101),$H102=INT($H102)),"","E"),"")</f>
        <v/>
      </c>
    </row>
    <row r="104" spans="1:10" ht="30" customHeight="1">
      <c r="D104" s="68"/>
      <c r="E104" s="68"/>
      <c r="F104" s="68"/>
      <c r="G104" s="68"/>
      <c r="H104" s="68"/>
    </row>
    <row r="105" spans="1:10" ht="30" customHeight="1">
      <c r="A105" s="133" t="str">
        <f>IF('Men Crossover'!$F$1&lt;&gt;"",'Men Crossover'!$F$1,"")</f>
        <v>Men's Singles</v>
      </c>
      <c r="B105" s="370">
        <f>'Men Crossover'!H60</f>
        <v>28</v>
      </c>
      <c r="C105" s="134" t="str">
        <f>IF('Men Crossover'!H56&lt;&gt;"",IF('Men Crossover'!H56="Bye","Bye",IF(ISERROR(VLOOKUP('Men Crossover'!H56,Players!$C:$G,4,FALSE)),"Invalid ID or Player Name",CONCATENATE(VLOOKUP('Men Crossover'!H56,Players!$C:$G,4,FALSE)," ",VLOOKUP('Men Crossover'!H56,Players!$C:$G,1,FALSE)," (", IF(ISERROR(VLOOKUP('Men Crossover'!H56,Players!$C:$G,5,FALSE)),"",VLOOKUP('Men Crossover'!H56,Players!$C:$G,5,FALSE)),")"))),"")</f>
        <v/>
      </c>
      <c r="D105" s="107"/>
      <c r="E105" s="107"/>
      <c r="F105" s="107"/>
      <c r="G105" s="107"/>
      <c r="H105" s="107" t="str">
        <f>IF(C105&lt;&gt;"",IF(C105="Bye",0,IF(C106="Bye",11,"")),"")</f>
        <v/>
      </c>
      <c r="I105" s="27" t="str">
        <f>IF($H105=$H106,IF($G105=$G106,IF($F105&lt;&gt;"",IF($F105&gt;$F106,"W","L"),""),IF($G105&gt;$G106,"W","L")),IF($H105&gt;$H106,"W","L"))</f>
        <v/>
      </c>
      <c r="J105" s="71" t="str">
        <f>IF($I105&lt;&gt;"",IF($I105="W",IF(SUM(IF($D105&gt;$D106,1,0),IF($E105&gt;$E106,1,0),IF($F105&gt;$F106,1,0),IF($G105&gt;$G106,1,0),IF($H105&gt;$H106,1,0))&lt;&gt;3,"E",""),""),"")</f>
        <v/>
      </c>
    </row>
    <row r="106" spans="1:10" ht="30" customHeight="1">
      <c r="A106" s="135" t="str">
        <f>IF('Men Crossover'!H$3&lt;&gt;"",'Men Crossover'!H$3,"")</f>
        <v/>
      </c>
      <c r="B106" s="371"/>
      <c r="C106" s="136" t="str">
        <f>IF('Men Crossover'!H64&lt;&gt;"",IF('Men Crossover'!H64="Bye","Bye",IF(ISERROR(VLOOKUP('Men Crossover'!H64,Players!$C:$G,4,FALSE)),"Invalid ID or Player Name",CONCATENATE(VLOOKUP('Men Crossover'!H64,Players!$C:$G,4,FALSE)," ",VLOOKUP('Men Crossover'!H64,Players!$C:$G,1,FALSE)," (", IF(ISERROR(VLOOKUP('Men Crossover'!H64,Players!$C:$G,5,FALSE)),"",VLOOKUP('Men Crossover'!H64,Players!$C:$G,5,FALSE)),")"))),"")</f>
        <v/>
      </c>
      <c r="D106" s="107"/>
      <c r="E106" s="107"/>
      <c r="F106" s="107"/>
      <c r="G106" s="107"/>
      <c r="H106" s="107" t="str">
        <f>IF(C106&lt;&gt;"",IF(C106="Bye",0,IF(C105="Bye",11,"")),"")</f>
        <v/>
      </c>
      <c r="I106" s="27" t="str">
        <f>IF($I105&lt;&gt;"",IF(I105="W","L","W"),"")</f>
        <v/>
      </c>
      <c r="J106" s="71" t="str">
        <f>IF($I106&lt;&gt;"",IF($I106="W",IF(SUM(IF($D106&gt;$D105,1,0),IF($E106&gt;$E105,1,0),IF($F106&gt;$F105,1,0),IF($G106&gt;$G105,1,0),IF($H106&gt;$H105,1,0))&lt;&gt;3,"E",""),""),"")</f>
        <v/>
      </c>
    </row>
    <row r="107" spans="1:10" ht="30" customHeight="1">
      <c r="A107" s="22"/>
      <c r="B107" s="22"/>
      <c r="C107" s="22"/>
      <c r="D107" s="70" t="str">
        <f>IF($I105&lt;&gt;"",IF(AND(AND($D105&gt;-1,$D106&gt;-1),OR($D105&gt;10,$D106&gt;10),ABS($D105-$D106)&gt;1,IF(OR($D105&gt;11,$D106&gt;11),ABS($D105-$D106)=2,TRUE),$D105=INT($D105),$D106=INT($D106)),"","E"),"")</f>
        <v/>
      </c>
      <c r="E107" s="70" t="str">
        <f>IF($I105&lt;&gt;"",IF(AND(AND($E105&gt;-1,$E106&gt;-1),OR($E105&gt;10,$E106&gt;10),ABS($E105-$E106)&gt;1,IF(OR($E105&gt;11,$E106&gt;11),ABS($E105-$E106)=2,TRUE),$E105=INT($E105),$E106=INT($E106)),"","E"),"")</f>
        <v/>
      </c>
      <c r="F107" s="70" t="str">
        <f>IF($I105&lt;&gt;"",IF(AND(AND($F105&gt;-1,$F106&gt;-1),OR($F105&gt;10,$F106&gt;10),ABS($F105-$F106)&gt;1,IF(OR($F105&gt;11,$F106&gt;11),ABS($F105-$F106)=2,TRUE),$F105=INT($F105),$F106=INT($F106)),"","E"),"")</f>
        <v/>
      </c>
      <c r="G107" s="70" t="str">
        <f>IF(AND($I105&lt;&gt;"",$G105&lt;&gt;""),IF(AND(AND($G105&gt;-1,$G106&gt;-1),OR($G105&gt;10,$G106&gt;10),ABS($G105-$G106)&gt;1,IF(OR($G105&gt;11,$G106&gt;11),ABS($G105-$G106)=2,TRUE),$G105=INT($G105),$G106=INT($G106)),"","E"),"")</f>
        <v/>
      </c>
      <c r="H107" s="70" t="str">
        <f>IF(AND($I105&lt;&gt;"",$H105&lt;&gt;""),IF(AND(AND($H105&gt;-1,$H106&gt;-1),OR($H105&gt;10,$H106&gt;10),ABS($H105-$H106)&gt;1,IF(OR($H105&gt;11,$H106&gt;11),ABS($H105-$H106)=2,TRUE),$H105=INT($H105),$H106=INT($H106)),"","E"),"")</f>
        <v/>
      </c>
    </row>
    <row r="108" spans="1:10" ht="30" customHeight="1">
      <c r="D108" s="68"/>
      <c r="E108" s="68"/>
      <c r="F108" s="68"/>
      <c r="G108" s="68"/>
      <c r="H108" s="68"/>
    </row>
    <row r="109" spans="1:10" ht="30" customHeight="1">
      <c r="A109" s="133" t="str">
        <f>IF('Men Crossover'!$F$1&lt;&gt;"",'Men Crossover'!$F$1,"")</f>
        <v>Men's Singles</v>
      </c>
      <c r="B109" s="370">
        <f>'Men Crossover'!I20</f>
        <v>29</v>
      </c>
      <c r="C109" s="134" t="str">
        <f>IF('Men Crossover'!I12&lt;&gt;"",IF('Men Crossover'!I12="Bye","Bye",IF(ISERROR(VLOOKUP('Men Crossover'!I12,Players!$C:$G,4,FALSE)),"Invalid ID or Player Name",CONCATENATE(VLOOKUP('Men Crossover'!I12,Players!$C:$G,4,FALSE)," ",VLOOKUP('Men Crossover'!I12,Players!$C:$G,1,FALSE)," (", IF(ISERROR(VLOOKUP('Men Crossover'!I12,Players!$C:$G,5,FALSE)),"",VLOOKUP('Men Crossover'!I12,Players!$C:$G,5,FALSE)),")"))),"")</f>
        <v/>
      </c>
      <c r="D109" s="107"/>
      <c r="E109" s="107"/>
      <c r="F109" s="107"/>
      <c r="G109" s="107"/>
      <c r="H109" s="107" t="str">
        <f>IF(C109&lt;&gt;"",IF(C109="Bye",0,IF(C110="Bye",11,"")),"")</f>
        <v/>
      </c>
      <c r="I109" s="27" t="str">
        <f>IF($H109=$H110,IF($G109=$G110,IF($F109&lt;&gt;"",IF($F109&gt;$F110,"W","L"),""),IF($G109&gt;$G110,"W","L")),IF($H109&gt;$H110,"W","L"))</f>
        <v/>
      </c>
      <c r="J109" s="71" t="str">
        <f>IF($I109&lt;&gt;"",IF($I109="W",IF(SUM(IF($D109&gt;$D110,1,0),IF($E109&gt;$E110,1,0),IF($F109&gt;$F110,1,0),IF($G109&gt;$G110,1,0),IF($H109&gt;$H110,1,0))&lt;&gt;3,"E",""),""),"")</f>
        <v/>
      </c>
    </row>
    <row r="110" spans="1:10" ht="30" customHeight="1">
      <c r="A110" s="135" t="str">
        <f>IF('Men Crossover'!I$3&lt;&gt;"",'Men Crossover'!I$3,"")</f>
        <v/>
      </c>
      <c r="B110" s="371"/>
      <c r="C110" s="136" t="str">
        <f>IF('Men Crossover'!I28&lt;&gt;"",IF('Men Crossover'!I28="Bye","Bye",IF(ISERROR(VLOOKUP('Men Crossover'!I28,Players!$C:$G,4,FALSE)),"Invalid ID or Player Name",CONCATENATE(VLOOKUP('Men Crossover'!I28,Players!$C:$G,4,FALSE)," ",VLOOKUP('Men Crossover'!I28,Players!$C:$G,1,FALSE)," (", IF(ISERROR(VLOOKUP('Men Crossover'!I28,Players!$C:$G,5,FALSE)),"",VLOOKUP('Men Crossover'!I28,Players!$C:$G,5,FALSE)),")"))),"")</f>
        <v/>
      </c>
      <c r="D110" s="107"/>
      <c r="E110" s="107"/>
      <c r="F110" s="107"/>
      <c r="G110" s="107"/>
      <c r="H110" s="107" t="str">
        <f>IF(C110&lt;&gt;"",IF(C110="Bye",0,IF(C109="Bye",11,"")),"")</f>
        <v/>
      </c>
      <c r="I110" s="27" t="str">
        <f>IF($I109&lt;&gt;"",IF(I109="W","L","W"),"")</f>
        <v/>
      </c>
      <c r="J110" s="71" t="str">
        <f>IF($I110&lt;&gt;"",IF($I110="W",IF(SUM(IF($D110&gt;$D109,1,0),IF($E110&gt;$E109,1,0),IF($F110&gt;$F109,1,0),IF($G110&gt;$G109,1,0),IF($H110&gt;$H109,1,0))&lt;&gt;3,"E",""),""),"")</f>
        <v/>
      </c>
    </row>
    <row r="111" spans="1:10" ht="30" customHeight="1">
      <c r="A111" s="22"/>
      <c r="B111" s="22"/>
      <c r="C111" s="22"/>
      <c r="D111" s="70" t="str">
        <f>IF($I109&lt;&gt;"",IF(AND(AND($D109&gt;-1,$D110&gt;-1),OR($D109&gt;10,$D110&gt;10),ABS($D109-$D110)&gt;1,IF(OR($D109&gt;11,$D110&gt;11),ABS($D109-$D110)=2,TRUE),$D109=INT($D109),$D110=INT($D110)),"","E"),"")</f>
        <v/>
      </c>
      <c r="E111" s="70" t="str">
        <f>IF($I109&lt;&gt;"",IF(AND(AND($E109&gt;-1,$E110&gt;-1),OR($E109&gt;10,$E110&gt;10),ABS($E109-$E110)&gt;1,IF(OR($E109&gt;11,$E110&gt;11),ABS($E109-$E110)=2,TRUE),$E109=INT($E109),$E110=INT($E110)),"","E"),"")</f>
        <v/>
      </c>
      <c r="F111" s="70" t="str">
        <f>IF($I109&lt;&gt;"",IF(AND(AND($F109&gt;-1,$F110&gt;-1),OR($F109&gt;10,$F110&gt;10),ABS($F109-$F110)&gt;1,IF(OR($F109&gt;11,$F110&gt;11),ABS($F109-$F110)=2,TRUE),$F109=INT($F109),$F110=INT($F110)),"","E"),"")</f>
        <v/>
      </c>
      <c r="G111" s="70" t="str">
        <f>IF(AND($I109&lt;&gt;"",$G109&lt;&gt;""),IF(AND(AND($G109&gt;-1,$G110&gt;-1),OR($G109&gt;10,$G110&gt;10),ABS($G109-$G110)&gt;1,IF(OR($G109&gt;11,$G110&gt;11),ABS($G109-$G110)=2,TRUE),$G109=INT($G109),$G110=INT($G110)),"","E"),"")</f>
        <v/>
      </c>
      <c r="H111" s="70" t="str">
        <f>IF(AND($I109&lt;&gt;"",$H109&lt;&gt;""),IF(AND(AND($H109&gt;-1,$H110&gt;-1),OR($H109&gt;10,$H110&gt;10),ABS($H109-$H110)&gt;1,IF(OR($H109&gt;11,$H110&gt;11),ABS($H109-$H110)=2,TRUE),$H109=INT($H109),$H110=INT($H110)),"","E"),"")</f>
        <v/>
      </c>
    </row>
    <row r="112" spans="1:10" ht="30" customHeight="1">
      <c r="D112" s="68"/>
      <c r="E112" s="68"/>
      <c r="F112" s="68"/>
      <c r="G112" s="68"/>
      <c r="H112" s="68"/>
    </row>
    <row r="113" spans="1:11" ht="30" customHeight="1">
      <c r="A113" s="133" t="str">
        <f>IF('Men Crossover'!$F$1&lt;&gt;"",'Men Crossover'!$F$1,"")</f>
        <v>Men's Singles</v>
      </c>
      <c r="B113" s="370">
        <f>'Men Crossover'!I52</f>
        <v>30</v>
      </c>
      <c r="C113" s="134" t="str">
        <f>IF('Men Crossover'!I44&lt;&gt;"",IF('Men Crossover'!I44="Bye","Bye",IF(ISERROR(VLOOKUP('Men Crossover'!I44,Players!$C:$G,4,FALSE)),"Invalid ID or Player Name",CONCATENATE(VLOOKUP('Men Crossover'!I44,Players!$C:$G,4,FALSE)," ",VLOOKUP('Men Crossover'!I44,Players!$C:$G,1,FALSE)," (", IF(ISERROR(VLOOKUP('Men Crossover'!I44,Players!$C:$G,5,FALSE)),"",VLOOKUP('Men Crossover'!I44,Players!$C:$G,5,FALSE)),")"))),"")</f>
        <v/>
      </c>
      <c r="D113" s="107"/>
      <c r="E113" s="107"/>
      <c r="F113" s="107"/>
      <c r="G113" s="107"/>
      <c r="H113" s="107" t="str">
        <f>IF(C113&lt;&gt;"",IF(C113="Bye",0,IF(C114="Bye",11,"")),"")</f>
        <v/>
      </c>
      <c r="I113" s="27" t="str">
        <f>IF($H113=$H114,IF($G113=$G114,IF($F113&lt;&gt;"",IF($F113&gt;$F114,"W","L"),""),IF($G113&gt;$G114,"W","L")),IF($H113&gt;$H114,"W","L"))</f>
        <v/>
      </c>
      <c r="J113" s="71" t="str">
        <f>IF($I113&lt;&gt;"",IF($I113="W",IF(SUM(IF($D113&gt;$D114,1,0),IF($E113&gt;$E114,1,0),IF($F113&gt;$F114,1,0),IF($G113&gt;$G114,1,0),IF($H113&gt;$H114,1,0))&lt;&gt;3,"E",""),""),"")</f>
        <v/>
      </c>
    </row>
    <row r="114" spans="1:11" ht="30" customHeight="1">
      <c r="A114" s="135" t="str">
        <f>IF('Men Crossover'!I$3&lt;&gt;"",'Men Crossover'!I$3,"")</f>
        <v/>
      </c>
      <c r="B114" s="371"/>
      <c r="C114" s="136" t="str">
        <f>IF('Men Crossover'!I60&lt;&gt;"",IF('Men Crossover'!I60="Bye","Bye",IF(ISERROR(VLOOKUP('Men Crossover'!I60,Players!$C:$G,4,FALSE)),"Invalid ID or Player Name",CONCATENATE(VLOOKUP('Men Crossover'!I60,Players!$C:$G,4,FALSE)," ",VLOOKUP('Men Crossover'!I60,Players!$C:$G,1,FALSE)," (", IF(ISERROR(VLOOKUP('Men Crossover'!I60,Players!$C:$G,5,FALSE)),"",VLOOKUP('Men Crossover'!I60,Players!$C:$G,5,FALSE)),")"))),"")</f>
        <v/>
      </c>
      <c r="D114" s="107"/>
      <c r="E114" s="107"/>
      <c r="F114" s="107"/>
      <c r="G114" s="107"/>
      <c r="H114" s="107" t="str">
        <f>IF(C114&lt;&gt;"",IF(C114="Bye",0,IF(C113="Bye",11,"")),"")</f>
        <v/>
      </c>
      <c r="I114" s="27" t="str">
        <f>IF($I113&lt;&gt;"",IF(I113="W","L","W"),"")</f>
        <v/>
      </c>
      <c r="J114" s="71" t="str">
        <f>IF($I114&lt;&gt;"",IF($I114="W",IF(SUM(IF($D114&gt;$D113,1,0),IF($E114&gt;$E113,1,0),IF($F114&gt;$F113,1,0),IF($G114&gt;$G113,1,0),IF($H114&gt;$H113,1,0))&lt;&gt;3,"E",""),""),"")</f>
        <v/>
      </c>
    </row>
    <row r="115" spans="1:11" ht="30" customHeight="1">
      <c r="A115" s="22"/>
      <c r="B115" s="22"/>
      <c r="C115" s="22"/>
      <c r="D115" s="70" t="str">
        <f>IF($I113&lt;&gt;"",IF(AND(AND($D113&gt;-1,$D114&gt;-1),OR($D113&gt;10,$D114&gt;10),ABS($D113-$D114)&gt;1,IF(OR($D113&gt;11,$D114&gt;11),ABS($D113-$D114)=2,TRUE),$D113=INT($D113),$D114=INT($D114)),"","E"),"")</f>
        <v/>
      </c>
      <c r="E115" s="70" t="str">
        <f>IF($I113&lt;&gt;"",IF(AND(AND($E113&gt;-1,$E114&gt;-1),OR($E113&gt;10,$E114&gt;10),ABS($E113-$E114)&gt;1,IF(OR($E113&gt;11,$E114&gt;11),ABS($E113-$E114)=2,TRUE),$E113=INT($E113),$E114=INT($E114)),"","E"),"")</f>
        <v/>
      </c>
      <c r="F115" s="70" t="str">
        <f>IF($I113&lt;&gt;"",IF(AND(AND($F113&gt;-1,$F114&gt;-1),OR($F113&gt;10,$F114&gt;10),ABS($F113-$F114)&gt;1,IF(OR($F113&gt;11,$F114&gt;11),ABS($F113-$F114)=2,TRUE),$F113=INT($F113),$F114=INT($F114)),"","E"),"")</f>
        <v/>
      </c>
      <c r="G115" s="70" t="str">
        <f>IF(AND($I113&lt;&gt;"",$G113&lt;&gt;""),IF(AND(AND($G113&gt;-1,$G114&gt;-1),OR($G113&gt;10,$G114&gt;10),ABS($G113-$G114)&gt;1,IF(OR($G113&gt;11,$G114&gt;11),ABS($G113-$G114)=2,TRUE),$G113=INT($G113),$G114=INT($G114)),"","E"),"")</f>
        <v/>
      </c>
      <c r="H115" s="70" t="str">
        <f>IF(AND($I113&lt;&gt;"",$H113&lt;&gt;""),IF(AND(AND($H113&gt;-1,$H114&gt;-1),OR($H113&gt;10,$H114&gt;10),ABS($H113-$H114)&gt;1,IF(OR($H113&gt;11,$H114&gt;11),ABS($H113-$H114)=2,TRUE),$H113=INT($H113),$H114=INT($H114)),"","E"),"")</f>
        <v/>
      </c>
    </row>
    <row r="116" spans="1:11" ht="30" customHeight="1">
      <c r="A116" s="133" t="str">
        <f>IF('Men Crossover'!$F$1&lt;&gt;"",'Men Crossover'!$F$1,"")</f>
        <v>Men's Singles</v>
      </c>
      <c r="B116" s="370">
        <f>'Men Crossover'!J36</f>
        <v>31</v>
      </c>
      <c r="C116" s="134" t="str">
        <f>IF('Men Crossover'!J20&lt;&gt;"",IF('Men Crossover'!J20="Bye","Bye",IF(ISERROR(VLOOKUP('Men Crossover'!J20,Players!$C:$G,4,FALSE)),"Invalid ID or Player Name",CONCATENATE(VLOOKUP('Men Crossover'!J20,Players!$C:$G,4,FALSE)," ",VLOOKUP('Men Crossover'!J20,Players!$C:$G,1,FALSE)," (", IF(ISERROR(VLOOKUP('Men Crossover'!J20,Players!$C:$G,5,FALSE)),"",VLOOKUP('Men Crossover'!J20,Players!$C:$G,5,FALSE)),")"))),"")</f>
        <v/>
      </c>
      <c r="D116" s="107"/>
      <c r="E116" s="107"/>
      <c r="F116" s="107"/>
      <c r="G116" s="107"/>
      <c r="H116" s="107" t="str">
        <f>IF(C116&lt;&gt;"",IF(C116="Bye",0,IF(C117="Bye",11,"")),"")</f>
        <v/>
      </c>
      <c r="I116" s="27" t="str">
        <f>IF($H116=$H117,IF($G116=$G117,IF($F116&lt;&gt;"",IF($F116&gt;$F117,"W","L"),""),IF($G116&gt;$G117,"W","L")),IF($H116&gt;$H117,"W","L"))</f>
        <v/>
      </c>
      <c r="J116" s="71" t="str">
        <f>IF($I116&lt;&gt;"",IF($I116="W",IF(SUM(IF($D116&gt;$D117,1,0),IF($E116&gt;$E117,1,0),IF($F116&gt;$F117,1,0),IF($G116&gt;$G117,1,0),IF($H116&gt;$H117,1,0))&lt;&gt;3,"E",""),""),"")</f>
        <v/>
      </c>
      <c r="K116" s="75" t="s">
        <v>66</v>
      </c>
    </row>
    <row r="117" spans="1:11" ht="30" customHeight="1">
      <c r="A117" s="135" t="str">
        <f>IF('Men Crossover'!J$3&lt;&gt;"",'Men Crossover'!J$3,"")</f>
        <v/>
      </c>
      <c r="B117" s="371"/>
      <c r="C117" s="136" t="str">
        <f>IF('Men Crossover'!J52&lt;&gt;"",IF('Men Crossover'!J52="Bye","Bye",IF(ISERROR(VLOOKUP('Men Crossover'!J52,Players!$C:$G,4,FALSE)),"Invalid ID or Player Name",CONCATENATE(VLOOKUP('Men Crossover'!J52,Players!$C:$G,4,FALSE)," ",VLOOKUP('Men Crossover'!J52,Players!$C:$G,1,FALSE)," (", IF(ISERROR(VLOOKUP('Men Crossover'!J52,Players!$C:$G,5,FALSE)),"",VLOOKUP('Men Crossover'!J52,Players!$C:$G,5,FALSE)),")"))),"")</f>
        <v/>
      </c>
      <c r="D117" s="107"/>
      <c r="E117" s="107"/>
      <c r="F117" s="107"/>
      <c r="G117" s="107"/>
      <c r="H117" s="107" t="str">
        <f>IF(C117&lt;&gt;"",IF(C117="Bye",0,IF(C116="Bye",11,"")),"")</f>
        <v/>
      </c>
      <c r="I117" s="27" t="str">
        <f>IF($I116&lt;&gt;"",IF(I116="W","L","W"),"")</f>
        <v/>
      </c>
      <c r="J117" s="71" t="str">
        <f>IF($I117&lt;&gt;"",IF($I117="W",IF(SUM(IF($D117&gt;$D116,1,0),IF($E117&gt;$E116,1,0),IF($F117&gt;$F116,1,0),IF($G117&gt;$G116,1,0),IF($H117&gt;$H116,1,0))&lt;&gt;3,"E",""),""),"")</f>
        <v/>
      </c>
    </row>
    <row r="118" spans="1:11" ht="30" customHeight="1">
      <c r="A118" s="22"/>
      <c r="B118" s="22"/>
      <c r="C118" s="22"/>
      <c r="D118" s="70" t="str">
        <f>IF($I116&lt;&gt;"",IF(AND(AND($D116&gt;-1,$D117&gt;-1),OR($D116&gt;10,$D117&gt;10),ABS($D116-$D117)&gt;1,IF(OR($D116&gt;11,$D117&gt;11),ABS($D116-$D117)=2,TRUE),$D116=INT($D116),$D117=INT($D117)),"","E"),"")</f>
        <v/>
      </c>
      <c r="E118" s="70" t="str">
        <f>IF($I116&lt;&gt;"",IF(AND(AND($E116&gt;-1,$E117&gt;-1),OR($E116&gt;10,$E117&gt;10),ABS($E116-$E117)&gt;1,IF(OR($E116&gt;11,$E117&gt;11),ABS($E116-$E117)=2,TRUE),$E116=INT($E116),$E117=INT($E117)),"","E"),"")</f>
        <v/>
      </c>
      <c r="F118" s="70" t="str">
        <f>IF($I116&lt;&gt;"",IF(AND(AND($F116&gt;-1,$F117&gt;-1),OR($F116&gt;10,$F117&gt;10),ABS($F116-$F117)&gt;1,IF(OR($F116&gt;11,$F117&gt;11),ABS($F116-$F117)=2,TRUE),$F116=INT($F116),$F117=INT($F117)),"","E"),"")</f>
        <v/>
      </c>
      <c r="G118" s="70" t="str">
        <f>IF(AND($I116&lt;&gt;"",$G116&lt;&gt;""),IF(AND(AND($G116&gt;-1,$G117&gt;-1),OR($G116&gt;10,$G117&gt;10),ABS($G116-$G117)&gt;1,IF(OR($G116&gt;11,$G117&gt;11),ABS($G116-$G117)=2,TRUE),$G116=INT($G116),$G117=INT($G117)),"","E"),"")</f>
        <v/>
      </c>
      <c r="H118" s="70" t="str">
        <f>IF(AND($I116&lt;&gt;"",$H116&lt;&gt;""),IF(AND(AND($H116&gt;-1,$H117&gt;-1),OR($H116&gt;10,$H117&gt;10),ABS($H116-$H117)&gt;1,IF(OR($H116&gt;11,$H117&gt;11),ABS($H116-$H117)=2,TRUE),$H116=INT($H116),$H117=INT($H117)),"","E"),"")</f>
        <v/>
      </c>
    </row>
    <row r="119" spans="1:11" ht="30" customHeight="1">
      <c r="D119" s="68"/>
      <c r="E119" s="68"/>
      <c r="F119" s="68"/>
      <c r="G119" s="68"/>
      <c r="H119" s="68"/>
    </row>
    <row r="120" spans="1:11" ht="30" customHeight="1">
      <c r="A120" s="133" t="str">
        <f>IF('Men Crossover'!$F$1&lt;&gt;"",'Men Crossover'!$F$1,"")</f>
        <v>Men's Singles</v>
      </c>
      <c r="B120" s="370">
        <f>'Men Crossover'!E8</f>
        <v>32</v>
      </c>
      <c r="C120" s="134" t="str">
        <f>IF('Men Crossover'!E6&lt;&gt;"",IF('Men Crossover'!E6="Bye","Bye",IF(ISERROR(VLOOKUP('Men Crossover'!E6,Players!$C:$G,4,FALSE)),"Invalid ID or Player Name",CONCATENATE(VLOOKUP('Men Crossover'!E6,Players!$C:$G,4,FALSE)," ",VLOOKUP('Men Crossover'!E6,Players!$C:$G,1,FALSE)," (", IF(ISERROR(VLOOKUP('Men Crossover'!E6,Players!$C:$G,5,FALSE)),"",VLOOKUP('Men Crossover'!E6,Players!$C:$G,5,FALSE)),")"))),"")</f>
        <v/>
      </c>
      <c r="D120" s="107"/>
      <c r="E120" s="107"/>
      <c r="F120" s="107"/>
      <c r="G120" s="107"/>
      <c r="H120" s="107" t="str">
        <f>IF(C120&lt;&gt;"",IF(C120="Bye",0,IF(C121="Bye",11,"")),"")</f>
        <v/>
      </c>
      <c r="I120" s="27" t="str">
        <f>IF($H120=$H121,IF($G120=$G121,IF($F120&lt;&gt;"",IF($F120&gt;$F121,"W","L"),""),IF($G120&gt;$G121,"W","L")),IF($H120&gt;$H121,"W","L"))</f>
        <v/>
      </c>
      <c r="J120" s="71" t="str">
        <f>IF($I120&lt;&gt;"",IF($I120="W",IF(SUM(IF($D120&gt;$D121,1,0),IF($E120&gt;$E121,1,0),IF($F120&gt;$F121,1,0),IF($G120&gt;$G121,1,0),IF($H120&gt;$H121,1,0))&lt;&gt;3,"E",""),""),"")</f>
        <v/>
      </c>
    </row>
    <row r="121" spans="1:11" ht="30" customHeight="1">
      <c r="A121" s="135" t="str">
        <f>IF('Men Crossover'!E$3&lt;&gt;"",'Men Crossover'!E$3,"")</f>
        <v/>
      </c>
      <c r="B121" s="371"/>
      <c r="C121" s="136" t="str">
        <f>IF('Men Crossover'!E10&lt;&gt;"",IF('Men Crossover'!E10="Bye","Bye",IF(ISERROR(VLOOKUP('Men Crossover'!E10,Players!$C:$G,4,FALSE)),"Invalid ID or Player Name",CONCATENATE(VLOOKUP('Men Crossover'!E10,Players!$C:$G,4,FALSE)," ",VLOOKUP('Men Crossover'!E10,Players!$C:$G,1,FALSE)," (", IF(ISERROR(VLOOKUP('Men Crossover'!E10,Players!$C:$G,5,FALSE)),"",VLOOKUP('Men Crossover'!E10,Players!$C:$G,5,FALSE)),")"))),"")</f>
        <v/>
      </c>
      <c r="D121" s="107"/>
      <c r="E121" s="107"/>
      <c r="F121" s="107"/>
      <c r="G121" s="107"/>
      <c r="H121" s="107" t="str">
        <f>IF(C121&lt;&gt;"",IF(C121="Bye",0,IF(C120="Bye",11,"")),"")</f>
        <v/>
      </c>
      <c r="I121" s="27" t="str">
        <f>IF($I120&lt;&gt;"",IF(I120="W","L","W"),"")</f>
        <v/>
      </c>
      <c r="J121" s="71" t="str">
        <f>IF($I121&lt;&gt;"",IF($I121="W",IF(SUM(IF($D121&gt;$D120,1,0),IF($E121&gt;$E120,1,0),IF($F121&gt;$F120,1,0),IF($G121&gt;$G120,1,0),IF($H121&gt;$H120,1,0))&lt;&gt;3,"E",""),""),"")</f>
        <v/>
      </c>
    </row>
    <row r="122" spans="1:11" ht="30" customHeight="1">
      <c r="A122" s="22"/>
      <c r="B122" s="22"/>
      <c r="C122" s="22"/>
      <c r="D122" s="70" t="str">
        <f>IF($I120&lt;&gt;"",IF(AND(AND($D120&gt;-1,$D121&gt;-1),OR($D120&gt;10,$D121&gt;10),ABS($D120-$D121)&gt;1,IF(OR($D120&gt;11,$D121&gt;11),ABS($D120-$D121)=2,TRUE),$D120=INT($D120),$D121=INT($D121)),"","E"),"")</f>
        <v/>
      </c>
      <c r="E122" s="70" t="str">
        <f>IF($I120&lt;&gt;"",IF(AND(AND($E120&gt;-1,$E121&gt;-1),OR($E120&gt;10,$E121&gt;10),ABS($E120-$E121)&gt;1,IF(OR($E120&gt;11,$E121&gt;11),ABS($E120-$E121)=2,TRUE),$E120=INT($E120),$E121=INT($E121)),"","E"),"")</f>
        <v/>
      </c>
      <c r="F122" s="70" t="str">
        <f>IF($I120&lt;&gt;"",IF(AND(AND($F120&gt;-1,$F121&gt;-1),OR($F120&gt;10,$F121&gt;10),ABS($F120-$F121)&gt;1,IF(OR($F120&gt;11,$F121&gt;11),ABS($F120-$F121)=2,TRUE),$F120=INT($F120),$F121=INT($F121)),"","E"),"")</f>
        <v/>
      </c>
      <c r="G122" s="70" t="str">
        <f>IF(AND($I120&lt;&gt;"",$G120&lt;&gt;""),IF(AND(AND($G120&gt;-1,$G121&gt;-1),OR($G120&gt;10,$G121&gt;10),ABS($G120-$G121)&gt;1,IF(OR($G120&gt;11,$G121&gt;11),ABS($G120-$G121)=2,TRUE),$G120=INT($G120),$G121=INT($G121)),"","E"),"")</f>
        <v/>
      </c>
      <c r="H122" s="70" t="str">
        <f>IF(AND($I120&lt;&gt;"",$H120&lt;&gt;""),IF(AND(AND($H120&gt;-1,$H121&gt;-1),OR($H120&gt;10,$H121&gt;10),ABS($H120-$H121)&gt;1,IF(OR($H120&gt;11,$H121&gt;11),ABS($H120-$H121)=2,TRUE),$H120=INT($H120),$H121=INT($H121)),"","E"),"")</f>
        <v/>
      </c>
    </row>
    <row r="123" spans="1:11" ht="30" customHeight="1">
      <c r="D123" s="68"/>
      <c r="E123" s="68"/>
      <c r="F123" s="68"/>
      <c r="G123" s="68"/>
      <c r="H123" s="68"/>
    </row>
    <row r="124" spans="1:11" ht="30" customHeight="1">
      <c r="A124" s="133" t="str">
        <f>IF('Men Crossover'!$F$1&lt;&gt;"",'Men Crossover'!$F$1,"")</f>
        <v>Men's Singles</v>
      </c>
      <c r="B124" s="370">
        <f>'Men Crossover'!E16</f>
        <v>33</v>
      </c>
      <c r="C124" s="134" t="str">
        <f>IF('Men Crossover'!E14&lt;&gt;"",IF('Men Crossover'!E14="Bye","Bye",IF(ISERROR(VLOOKUP('Men Crossover'!E14,Players!$C:$G,4,FALSE)),"Invalid ID or Player Name",CONCATENATE(VLOOKUP('Men Crossover'!E14,Players!$C:$G,4,FALSE)," ",VLOOKUP('Men Crossover'!E14,Players!$C:$G,1,FALSE)," (", IF(ISERROR(VLOOKUP('Men Crossover'!E14,Players!$C:$G,5,FALSE)),"",VLOOKUP('Men Crossover'!E14,Players!$C:$G,5,FALSE)),")"))),"")</f>
        <v/>
      </c>
      <c r="D124" s="107"/>
      <c r="E124" s="107"/>
      <c r="F124" s="107"/>
      <c r="G124" s="107"/>
      <c r="H124" s="107" t="str">
        <f>IF(C124&lt;&gt;"",IF(C124="Bye",0,IF(C125="Bye",11,"")),"")</f>
        <v/>
      </c>
      <c r="I124" s="27" t="str">
        <f>IF($H124=$H125,IF($G124=$G125,IF($F124&lt;&gt;"",IF($F124&gt;$F125,"W","L"),""),IF($G124&gt;$G125,"W","L")),IF($H124&gt;$H125,"W","L"))</f>
        <v/>
      </c>
      <c r="J124" s="71" t="str">
        <f>IF($I124&lt;&gt;"",IF($I124="W",IF(SUM(IF($D124&gt;$D125,1,0),IF($E124&gt;$E125,1,0),IF($F124&gt;$F125,1,0),IF($G124&gt;$G125,1,0),IF($H124&gt;$H125,1,0))&lt;&gt;3,"E",""),""),"")</f>
        <v/>
      </c>
    </row>
    <row r="125" spans="1:11" ht="30" customHeight="1">
      <c r="A125" s="135" t="str">
        <f>IF('Men Crossover'!E$3&lt;&gt;"",'Men Crossover'!E$3,"")</f>
        <v/>
      </c>
      <c r="B125" s="371"/>
      <c r="C125" s="136" t="str">
        <f>IF('Men Crossover'!E18&lt;&gt;"",IF('Men Crossover'!E18="Bye","Bye",IF(ISERROR(VLOOKUP('Men Crossover'!E18,Players!$C:$G,4,FALSE)),"Invalid ID or Player Name",CONCATENATE(VLOOKUP('Men Crossover'!E18,Players!$C:$G,4,FALSE)," ",VLOOKUP('Men Crossover'!E18,Players!$C:$G,1,FALSE)," (", IF(ISERROR(VLOOKUP('Men Crossover'!E18,Players!$C:$G,5,FALSE)),"",VLOOKUP('Men Crossover'!E18,Players!$C:$G,5,FALSE)),")"))),"")</f>
        <v/>
      </c>
      <c r="D125" s="107"/>
      <c r="E125" s="107"/>
      <c r="F125" s="107"/>
      <c r="G125" s="107"/>
      <c r="H125" s="107" t="str">
        <f>IF(C125&lt;&gt;"",IF(C125="Bye",0,IF(C124="Bye",11,"")),"")</f>
        <v/>
      </c>
      <c r="I125" s="27" t="str">
        <f>IF($I124&lt;&gt;"",IF(I124="W","L","W"),"")</f>
        <v/>
      </c>
      <c r="J125" s="71" t="str">
        <f>IF($I125&lt;&gt;"",IF($I125="W",IF(SUM(IF($D125&gt;$D124,1,0),IF($E125&gt;$E124,1,0),IF($F125&gt;$F124,1,0),IF($G125&gt;$G124,1,0),IF($H125&gt;$H124,1,0))&lt;&gt;3,"E",""),""),"")</f>
        <v/>
      </c>
    </row>
    <row r="126" spans="1:11" ht="30" customHeight="1">
      <c r="A126" s="22"/>
      <c r="B126" s="22"/>
      <c r="C126" s="22"/>
      <c r="D126" s="70" t="str">
        <f>IF($I124&lt;&gt;"",IF(AND(AND($D124&gt;-1,$D125&gt;-1),OR($D124&gt;10,$D125&gt;10),ABS($D124-$D125)&gt;1,IF(OR($D124&gt;11,$D125&gt;11),ABS($D124-$D125)=2,TRUE),$D124=INT($D124),$D125=INT($D125)),"","E"),"")</f>
        <v/>
      </c>
      <c r="E126" s="70" t="str">
        <f>IF($I124&lt;&gt;"",IF(AND(AND($E124&gt;-1,$E125&gt;-1),OR($E124&gt;10,$E125&gt;10),ABS($E124-$E125)&gt;1,IF(OR($E124&gt;11,$E125&gt;11),ABS($E124-$E125)=2,TRUE),$E124=INT($E124),$E125=INT($E125)),"","E"),"")</f>
        <v/>
      </c>
      <c r="F126" s="70" t="str">
        <f>IF($I124&lt;&gt;"",IF(AND(AND($F124&gt;-1,$F125&gt;-1),OR($F124&gt;10,$F125&gt;10),ABS($F124-$F125)&gt;1,IF(OR($F124&gt;11,$F125&gt;11),ABS($F124-$F125)=2,TRUE),$F124=INT($F124),$F125=INT($F125)),"","E"),"")</f>
        <v/>
      </c>
      <c r="G126" s="70" t="str">
        <f>IF(AND($I124&lt;&gt;"",$G124&lt;&gt;""),IF(AND(AND($G124&gt;-1,$G125&gt;-1),OR($G124&gt;10,$G125&gt;10),ABS($G124-$G125)&gt;1,IF(OR($G124&gt;11,$G125&gt;11),ABS($G124-$G125)=2,TRUE),$G124=INT($G124),$G125=INT($G125)),"","E"),"")</f>
        <v/>
      </c>
      <c r="H126" s="70" t="str">
        <f>IF(AND($I124&lt;&gt;"",$H124&lt;&gt;""),IF(AND(AND($H124&gt;-1,$H125&gt;-1),OR($H124&gt;10,$H125&gt;10),ABS($H124-$H125)&gt;1,IF(OR($H124&gt;11,$H125&gt;11),ABS($H124-$H125)=2,TRUE),$H124=INT($H124),$H125=INT($H125)),"","E"),"")</f>
        <v/>
      </c>
    </row>
    <row r="127" spans="1:11" ht="30" customHeight="1">
      <c r="D127" s="68"/>
      <c r="E127" s="68"/>
      <c r="F127" s="68"/>
      <c r="G127" s="68"/>
      <c r="H127" s="68"/>
    </row>
    <row r="128" spans="1:11" ht="30" customHeight="1">
      <c r="A128" s="133" t="str">
        <f>IF('Men Crossover'!$F$1&lt;&gt;"",'Men Crossover'!$F$1,"")</f>
        <v>Men's Singles</v>
      </c>
      <c r="B128" s="370">
        <f>'Men Crossover'!E24</f>
        <v>34</v>
      </c>
      <c r="C128" s="134" t="str">
        <f>IF('Men Crossover'!E22&lt;&gt;"",IF('Men Crossover'!E22="Bye","Bye",IF(ISERROR(VLOOKUP('Men Crossover'!E22,Players!$C:$G,4,FALSE)),"Invalid ID or Player Name",CONCATENATE(VLOOKUP('Men Crossover'!E22,Players!$C:$G,4,FALSE)," ",VLOOKUP('Men Crossover'!E22,Players!$C:$G,1,FALSE)," (", IF(ISERROR(VLOOKUP('Men Crossover'!E22,Players!$C:$G,5,FALSE)),"",VLOOKUP('Men Crossover'!E22,Players!$C:$G,5,FALSE)),")"))),"")</f>
        <v/>
      </c>
      <c r="D128" s="107"/>
      <c r="E128" s="107"/>
      <c r="F128" s="107"/>
      <c r="G128" s="107"/>
      <c r="H128" s="107" t="str">
        <f>IF(C128&lt;&gt;"",IF(C128="Bye",0,IF(C129="Bye",11,"")),"")</f>
        <v/>
      </c>
      <c r="I128" s="27" t="str">
        <f>IF($H128=$H129,IF($G128=$G129,IF($F128&lt;&gt;"",IF($F128&gt;$F129,"W","L"),""),IF($G128&gt;$G129,"W","L")),IF($H128&gt;$H129,"W","L"))</f>
        <v/>
      </c>
      <c r="J128" s="71" t="str">
        <f>IF($I128&lt;&gt;"",IF($I128="W",IF(SUM(IF($D128&gt;$D129,1,0),IF($E128&gt;$E129,1,0),IF($F128&gt;$F129,1,0),IF($G128&gt;$G129,1,0),IF($H128&gt;$H129,1,0))&lt;&gt;3,"E",""),""),"")</f>
        <v/>
      </c>
    </row>
    <row r="129" spans="1:11" ht="30" customHeight="1">
      <c r="A129" s="135" t="str">
        <f>IF('Men Crossover'!E$3&lt;&gt;"",'Men Crossover'!E$3,"")</f>
        <v/>
      </c>
      <c r="B129" s="371"/>
      <c r="C129" s="136" t="str">
        <f>IF('Men Crossover'!E26&lt;&gt;"",IF('Men Crossover'!E26="Bye","Bye",IF(ISERROR(VLOOKUP('Men Crossover'!E26,Players!$C:$G,4,FALSE)),"Invalid ID or Player Name",CONCATENATE(VLOOKUP('Men Crossover'!E26,Players!$C:$G,4,FALSE)," ",VLOOKUP('Men Crossover'!E26,Players!$C:$G,1,FALSE)," (", IF(ISERROR(VLOOKUP('Men Crossover'!E26,Players!$C:$G,5,FALSE)),"",VLOOKUP('Men Crossover'!E26,Players!$C:$G,5,FALSE)),")"))),"")</f>
        <v/>
      </c>
      <c r="D129" s="107"/>
      <c r="E129" s="107"/>
      <c r="F129" s="107"/>
      <c r="G129" s="107"/>
      <c r="H129" s="107" t="str">
        <f>IF(C129&lt;&gt;"",IF(C129="Bye",0,IF(C128="Bye",11,"")),"")</f>
        <v/>
      </c>
      <c r="I129" s="27" t="str">
        <f>IF($I128&lt;&gt;"",IF(I128="W","L","W"),"")</f>
        <v/>
      </c>
      <c r="J129" s="71" t="str">
        <f>IF($I129&lt;&gt;"",IF($I129="W",IF(SUM(IF($D129&gt;$D128,1,0),IF($E129&gt;$E128,1,0),IF($F129&gt;$F128,1,0),IF($G129&gt;$G128,1,0),IF($H129&gt;$H128,1,0))&lt;&gt;3,"E",""),""),"")</f>
        <v/>
      </c>
    </row>
    <row r="130" spans="1:11" ht="30" customHeight="1">
      <c r="A130" s="22"/>
      <c r="B130" s="22"/>
      <c r="C130" s="22"/>
      <c r="D130" s="70" t="str">
        <f>IF($I128&lt;&gt;"",IF(AND(AND($D128&gt;-1,$D129&gt;-1),OR($D128&gt;10,$D129&gt;10),ABS($D128-$D129)&gt;1,IF(OR($D128&gt;11,$D129&gt;11),ABS($D128-$D129)=2,TRUE),$D128=INT($D128),$D129=INT($D129)),"","E"),"")</f>
        <v/>
      </c>
      <c r="E130" s="70" t="str">
        <f>IF($I128&lt;&gt;"",IF(AND(AND($E128&gt;-1,$E129&gt;-1),OR($E128&gt;10,$E129&gt;10),ABS($E128-$E129)&gt;1,IF(OR($E128&gt;11,$E129&gt;11),ABS($E128-$E129)=2,TRUE),$E128=INT($E128),$E129=INT($E129)),"","E"),"")</f>
        <v/>
      </c>
      <c r="F130" s="70" t="str">
        <f>IF($I128&lt;&gt;"",IF(AND(AND($F128&gt;-1,$F129&gt;-1),OR($F128&gt;10,$F129&gt;10),ABS($F128-$F129)&gt;1,IF(OR($F128&gt;11,$F129&gt;11),ABS($F128-$F129)=2,TRUE),$F128=INT($F128),$F129=INT($F129)),"","E"),"")</f>
        <v/>
      </c>
      <c r="G130" s="70" t="str">
        <f>IF(AND($I128&lt;&gt;"",$G128&lt;&gt;""),IF(AND(AND($G128&gt;-1,$G129&gt;-1),OR($G128&gt;10,$G129&gt;10),ABS($G128-$G129)&gt;1,IF(OR($G128&gt;11,$G129&gt;11),ABS($G128-$G129)=2,TRUE),$G128=INT($G128),$G129=INT($G129)),"","E"),"")</f>
        <v/>
      </c>
      <c r="H130" s="70" t="str">
        <f>IF(AND($I128&lt;&gt;"",$H128&lt;&gt;""),IF(AND(AND($H128&gt;-1,$H129&gt;-1),OR($H128&gt;10,$H129&gt;10),ABS($H128-$H129)&gt;1,IF(OR($H128&gt;11,$H129&gt;11),ABS($H128-$H129)=2,TRUE),$H128=INT($H128),$H129=INT($H129)),"","E"),"")</f>
        <v/>
      </c>
    </row>
    <row r="131" spans="1:11" ht="30" customHeight="1">
      <c r="D131" s="68"/>
      <c r="E131" s="68"/>
      <c r="F131" s="68"/>
      <c r="G131" s="68"/>
      <c r="H131" s="68"/>
    </row>
    <row r="132" spans="1:11" ht="30" customHeight="1">
      <c r="A132" s="133" t="str">
        <f>IF('Men Crossover'!$F$1&lt;&gt;"",'Men Crossover'!$F$1,"")</f>
        <v>Men's Singles</v>
      </c>
      <c r="B132" s="370">
        <f>'Men Crossover'!E32</f>
        <v>35</v>
      </c>
      <c r="C132" s="134" t="str">
        <f>IF('Men Crossover'!E30&lt;&gt;"",IF('Men Crossover'!E30="Bye","Bye",IF(ISERROR(VLOOKUP('Men Crossover'!E30,Players!$C:$G,4,FALSE)),"Invalid ID or Player Name",CONCATENATE(VLOOKUP('Men Crossover'!E30,Players!$C:$G,4,FALSE)," ",VLOOKUP('Men Crossover'!E30,Players!$C:$G,1,FALSE)," (", IF(ISERROR(VLOOKUP('Men Crossover'!E30,Players!$C:$G,5,FALSE)),"",VLOOKUP('Men Crossover'!E30,Players!$C:$G,5,FALSE)),")"))),"")</f>
        <v/>
      </c>
      <c r="D132" s="107"/>
      <c r="E132" s="107"/>
      <c r="F132" s="107"/>
      <c r="G132" s="107"/>
      <c r="H132" s="107" t="str">
        <f>IF(C132&lt;&gt;"",IF(C132="Bye",0,IF(C133="Bye",11,"")),"")</f>
        <v/>
      </c>
      <c r="I132" s="27" t="str">
        <f>IF($H132=$H133,IF($G132=$G133,IF($F132&lt;&gt;"",IF($F132&gt;$F133,"W","L"),""),IF($G132&gt;$G133,"W","L")),IF($H132&gt;$H133,"W","L"))</f>
        <v/>
      </c>
      <c r="J132" s="71" t="str">
        <f>IF($I132&lt;&gt;"",IF($I132="W",IF(SUM(IF($D132&gt;$D133,1,0),IF($E132&gt;$E133,1,0),IF($F132&gt;$F133,1,0),IF($G132&gt;$G133,1,0),IF($H132&gt;$H133,1,0))&lt;&gt;3,"E",""),""),"")</f>
        <v/>
      </c>
    </row>
    <row r="133" spans="1:11" ht="30" customHeight="1">
      <c r="A133" s="135" t="str">
        <f>IF('Men Crossover'!E$3&lt;&gt;"",'Men Crossover'!E$3,"")</f>
        <v/>
      </c>
      <c r="B133" s="371"/>
      <c r="C133" s="136" t="str">
        <f>IF('Men Crossover'!E34&lt;&gt;"",IF('Men Crossover'!E34="Bye","Bye",IF(ISERROR(VLOOKUP('Men Crossover'!E34,Players!$C:$G,4,FALSE)),"Invalid ID or Player Name",CONCATENATE(VLOOKUP('Men Crossover'!E34,Players!$C:$G,4,FALSE)," ",VLOOKUP('Men Crossover'!E34,Players!$C:$G,1,FALSE)," (", IF(ISERROR(VLOOKUP('Men Crossover'!E34,Players!$C:$G,5,FALSE)),"",VLOOKUP('Men Crossover'!E34,Players!$C:$G,5,FALSE)),")"))),"")</f>
        <v/>
      </c>
      <c r="D133" s="107"/>
      <c r="E133" s="107"/>
      <c r="F133" s="107"/>
      <c r="G133" s="107"/>
      <c r="H133" s="107" t="str">
        <f>IF(C133&lt;&gt;"",IF(C133="Bye",0,IF(C132="Bye",11,"")),"")</f>
        <v/>
      </c>
      <c r="I133" s="27" t="str">
        <f>IF($I132&lt;&gt;"",IF(I132="W","L","W"),"")</f>
        <v/>
      </c>
      <c r="J133" s="71" t="str">
        <f>IF($I133&lt;&gt;"",IF($I133="W",IF(SUM(IF($D133&gt;$D132,1,0),IF($E133&gt;$E132,1,0),IF($F133&gt;$F132,1,0),IF($G133&gt;$G132,1,0),IF($H133&gt;$H132,1,0))&lt;&gt;3,"E",""),""),"")</f>
        <v/>
      </c>
    </row>
    <row r="134" spans="1:11" ht="30" customHeight="1">
      <c r="A134" s="22"/>
      <c r="B134" s="22"/>
      <c r="C134" s="22"/>
      <c r="D134" s="70" t="str">
        <f>IF($I132&lt;&gt;"",IF(AND(AND($D132&gt;-1,$D133&gt;-1),OR($D132&gt;10,$D133&gt;10),ABS($D132-$D133)&gt;1,IF(OR($D132&gt;11,$D133&gt;11),ABS($D132-$D133)=2,TRUE),$D132=INT($D132),$D133=INT($D133)),"","E"),"")</f>
        <v/>
      </c>
      <c r="E134" s="70" t="str">
        <f>IF($I132&lt;&gt;"",IF(AND(AND($E132&gt;-1,$E133&gt;-1),OR($E132&gt;10,$E133&gt;10),ABS($E132-$E133)&gt;1,IF(OR($E132&gt;11,$E133&gt;11),ABS($E132-$E133)=2,TRUE),$E132=INT($E132),$E133=INT($E133)),"","E"),"")</f>
        <v/>
      </c>
      <c r="F134" s="70" t="str">
        <f>IF($I132&lt;&gt;"",IF(AND(AND($F132&gt;-1,$F133&gt;-1),OR($F132&gt;10,$F133&gt;10),ABS($F132-$F133)&gt;1,IF(OR($F132&gt;11,$F133&gt;11),ABS($F132-$F133)=2,TRUE),$F132=INT($F132),$F133=INT($F133)),"","E"),"")</f>
        <v/>
      </c>
      <c r="G134" s="70" t="str">
        <f>IF(AND($I132&lt;&gt;"",$G132&lt;&gt;""),IF(AND(AND($G132&gt;-1,$G133&gt;-1),OR($G132&gt;10,$G133&gt;10),ABS($G132-$G133)&gt;1,IF(OR($G132&gt;11,$G133&gt;11),ABS($G132-$G133)=2,TRUE),$G132=INT($G132),$G133=INT($G133)),"","E"),"")</f>
        <v/>
      </c>
      <c r="H134" s="70" t="str">
        <f>IF(AND($I132&lt;&gt;"",$H132&lt;&gt;""),IF(AND(AND($H132&gt;-1,$H133&gt;-1),OR($H132&gt;10,$H133&gt;10),ABS($H132-$H133)&gt;1,IF(OR($H132&gt;11,$H133&gt;11),ABS($H132-$H133)=2,TRUE),$H132=INT($H132),$H133=INT($H133)),"","E"),"")</f>
        <v/>
      </c>
    </row>
    <row r="135" spans="1:11" ht="30" customHeight="1">
      <c r="D135" s="68"/>
      <c r="E135" s="68"/>
      <c r="F135" s="68"/>
      <c r="G135" s="68"/>
      <c r="H135" s="68"/>
    </row>
    <row r="136" spans="1:11" ht="30" customHeight="1">
      <c r="A136" s="133" t="str">
        <f>IF('Men Crossover'!$F$1&lt;&gt;"",'Men Crossover'!$F$1,"")</f>
        <v>Men's Singles</v>
      </c>
      <c r="B136" s="370">
        <f>'Men Crossover'!E40</f>
        <v>36</v>
      </c>
      <c r="C136" s="134" t="str">
        <f>IF('Men Crossover'!E38&lt;&gt;"",IF('Men Crossover'!E38="Bye","Bye",IF(ISERROR(VLOOKUP('Men Crossover'!E38,Players!$C:$G,4,FALSE)),"Invalid ID or Player Name",CONCATENATE(VLOOKUP('Men Crossover'!E38,Players!$C:$G,4,FALSE)," ",VLOOKUP('Men Crossover'!E38,Players!$C:$G,1,FALSE)," (", IF(ISERROR(VLOOKUP('Men Crossover'!E38,Players!$C:$G,5,FALSE)),"",VLOOKUP('Men Crossover'!E38,Players!$C:$G,5,FALSE)),")"))),"")</f>
        <v/>
      </c>
      <c r="D136" s="107"/>
      <c r="E136" s="107"/>
      <c r="F136" s="107"/>
      <c r="G136" s="107"/>
      <c r="H136" s="107" t="str">
        <f>IF(C136&lt;&gt;"",IF(C136="Bye",0,IF(C137="Bye",11,"")),"")</f>
        <v/>
      </c>
      <c r="I136" s="27" t="str">
        <f>IF($H136=$H137,IF($G136=$G137,IF($F136&lt;&gt;"",IF($F136&gt;$F137,"W","L"),""),IF($G136&gt;$G137,"W","L")),IF($H136&gt;$H137,"W","L"))</f>
        <v/>
      </c>
      <c r="J136" s="71" t="str">
        <f>IF($I136&lt;&gt;"",IF($I136="W",IF(SUM(IF($D136&gt;$D137,1,0),IF($E136&gt;$E137,1,0),IF($F136&gt;$F137,1,0),IF($G136&gt;$G137,1,0),IF($H136&gt;$H137,1,0))&lt;&gt;3,"E",""),""),"")</f>
        <v/>
      </c>
    </row>
    <row r="137" spans="1:11" ht="30" customHeight="1">
      <c r="A137" s="135" t="str">
        <f>IF('Men Crossover'!E$3&lt;&gt;"",'Men Crossover'!E$3,"")</f>
        <v/>
      </c>
      <c r="B137" s="371"/>
      <c r="C137" s="136" t="str">
        <f>IF('Men Crossover'!E42&lt;&gt;"",IF('Men Crossover'!E42="Bye","Bye",IF(ISERROR(VLOOKUP('Men Crossover'!E42,Players!$C:$G,4,FALSE)),"Invalid ID or Player Name",CONCATENATE(VLOOKUP('Men Crossover'!E42,Players!$C:$G,4,FALSE)," ",VLOOKUP('Men Crossover'!E42,Players!$C:$G,1,FALSE)," (", IF(ISERROR(VLOOKUP('Men Crossover'!E42,Players!$C:$G,5,FALSE)),"",VLOOKUP('Men Crossover'!E42,Players!$C:$G,5,FALSE)),")"))),"")</f>
        <v/>
      </c>
      <c r="D137" s="107"/>
      <c r="E137" s="107"/>
      <c r="F137" s="107"/>
      <c r="G137" s="107"/>
      <c r="H137" s="107" t="str">
        <f>IF(C137&lt;&gt;"",IF(C137="Bye",0,IF(C136="Bye",11,"")),"")</f>
        <v/>
      </c>
      <c r="I137" s="27" t="str">
        <f>IF($I136&lt;&gt;"",IF(I136="W","L","W"),"")</f>
        <v/>
      </c>
      <c r="J137" s="71" t="str">
        <f>IF($I137&lt;&gt;"",IF($I137="W",IF(SUM(IF($D137&gt;$D136,1,0),IF($E137&gt;$E136,1,0),IF($F137&gt;$F136,1,0),IF($G137&gt;$G136,1,0),IF($H137&gt;$H136,1,0))&lt;&gt;3,"E",""),""),"")</f>
        <v/>
      </c>
    </row>
    <row r="138" spans="1:11" ht="30" customHeight="1">
      <c r="A138" s="22"/>
      <c r="B138" s="22"/>
      <c r="C138" s="22"/>
      <c r="D138" s="70" t="str">
        <f>IF($I136&lt;&gt;"",IF(AND(AND($D136&gt;-1,$D137&gt;-1),OR($D136&gt;10,$D137&gt;10),ABS($D136-$D137)&gt;1,IF(OR($D136&gt;11,$D137&gt;11),ABS($D136-$D137)=2,TRUE),$D136=INT($D136),$D137=INT($D137)),"","E"),"")</f>
        <v/>
      </c>
      <c r="E138" s="70" t="str">
        <f>IF($I136&lt;&gt;"",IF(AND(AND($E136&gt;-1,$E137&gt;-1),OR($E136&gt;10,$E137&gt;10),ABS($E136-$E137)&gt;1,IF(OR($E136&gt;11,$E137&gt;11),ABS($E136-$E137)=2,TRUE),$E136=INT($E136),$E137=INT($E137)),"","E"),"")</f>
        <v/>
      </c>
      <c r="F138" s="70" t="str">
        <f>IF($I136&lt;&gt;"",IF(AND(AND($F136&gt;-1,$F137&gt;-1),OR($F136&gt;10,$F137&gt;10),ABS($F136-$F137)&gt;1,IF(OR($F136&gt;11,$F137&gt;11),ABS($F136-$F137)=2,TRUE),$F136=INT($F136),$F137=INT($F137)),"","E"),"")</f>
        <v/>
      </c>
      <c r="G138" s="70" t="str">
        <f>IF(AND($I136&lt;&gt;"",$G136&lt;&gt;""),IF(AND(AND($G136&gt;-1,$G137&gt;-1),OR($G136&gt;10,$G137&gt;10),ABS($G136-$G137)&gt;1,IF(OR($G136&gt;11,$G137&gt;11),ABS($G136-$G137)=2,TRUE),$G136=INT($G136),$G137=INT($G137)),"","E"),"")</f>
        <v/>
      </c>
      <c r="H138" s="70" t="str">
        <f>IF(AND($I136&lt;&gt;"",$H136&lt;&gt;""),IF(AND(AND($H136&gt;-1,$H137&gt;-1),OR($H136&gt;10,$H137&gt;10),ABS($H136-$H137)&gt;1,IF(OR($H136&gt;11,$H137&gt;11),ABS($H136-$H137)=2,TRUE),$H136=INT($H136),$H137=INT($H137)),"","E"),"")</f>
        <v/>
      </c>
    </row>
    <row r="139" spans="1:11" ht="30" customHeight="1">
      <c r="A139" s="133" t="str">
        <f>IF('Men Crossover'!$F$1&lt;&gt;"",'Men Crossover'!$F$1,"")</f>
        <v>Men's Singles</v>
      </c>
      <c r="B139" s="370">
        <f>'Men Crossover'!E48</f>
        <v>37</v>
      </c>
      <c r="C139" s="134" t="str">
        <f>IF('Men Crossover'!E46&lt;&gt;"",IF('Men Crossover'!E46="Bye","Bye",IF(ISERROR(VLOOKUP('Men Crossover'!E46,Players!$C:$G,4,FALSE)),"Invalid ID or Player Name",CONCATENATE(VLOOKUP('Men Crossover'!E46,Players!$C:$G,4,FALSE)," ",VLOOKUP('Men Crossover'!E46,Players!$C:$G,1,FALSE)," (", IF(ISERROR(VLOOKUP('Men Crossover'!E46,Players!$C:$G,5,FALSE)),"",VLOOKUP('Men Crossover'!E46,Players!$C:$G,5,FALSE)),")"))),"")</f>
        <v/>
      </c>
      <c r="D139" s="107"/>
      <c r="E139" s="107"/>
      <c r="F139" s="107"/>
      <c r="G139" s="107"/>
      <c r="H139" s="107" t="str">
        <f>IF(C139&lt;&gt;"",IF(C139="Bye",0,IF(C140="Bye",11,"")),"")</f>
        <v/>
      </c>
      <c r="I139" s="27" t="str">
        <f>IF($H139=$H140,IF($G139=$G140,IF($F139&lt;&gt;"",IF($F139&gt;$F140,"W","L"),""),IF($G139&gt;$G140,"W","L")),IF($H139&gt;$H140,"W","L"))</f>
        <v/>
      </c>
      <c r="J139" s="71" t="str">
        <f>IF($I139&lt;&gt;"",IF($I139="W",IF(SUM(IF($D139&gt;$D140,1,0),IF($E139&gt;$E140,1,0),IF($F139&gt;$F140,1,0),IF($G139&gt;$G140,1,0),IF($H139&gt;$H140,1,0))&lt;&gt;3,"E",""),""),"")</f>
        <v/>
      </c>
      <c r="K139" s="75" t="s">
        <v>67</v>
      </c>
    </row>
    <row r="140" spans="1:11" ht="30" customHeight="1">
      <c r="A140" s="135" t="str">
        <f>IF('Men Crossover'!E$3&lt;&gt;"",'Men Crossover'!E$3,"")</f>
        <v/>
      </c>
      <c r="B140" s="371"/>
      <c r="C140" s="136" t="str">
        <f>IF('Men Crossover'!E50&lt;&gt;"",IF('Men Crossover'!E50="Bye","Bye",IF(ISERROR(VLOOKUP('Men Crossover'!E50,Players!$C:$G,4,FALSE)),"Invalid ID or Player Name",CONCATENATE(VLOOKUP('Men Crossover'!E50,Players!$C:$G,4,FALSE)," ",VLOOKUP('Men Crossover'!E50,Players!$C:$G,1,FALSE)," (", IF(ISERROR(VLOOKUP('Men Crossover'!E50,Players!$C:$G,5,FALSE)),"",VLOOKUP('Men Crossover'!E50,Players!$C:$G,5,FALSE)),")"))),"")</f>
        <v/>
      </c>
      <c r="D140" s="107"/>
      <c r="E140" s="107"/>
      <c r="F140" s="107"/>
      <c r="G140" s="107"/>
      <c r="H140" s="107" t="str">
        <f>IF(C140&lt;&gt;"",IF(C140="Bye",0,IF(C139="Bye",11,"")),"")</f>
        <v/>
      </c>
      <c r="I140" s="27" t="str">
        <f>IF($I139&lt;&gt;"",IF(I139="W","L","W"),"")</f>
        <v/>
      </c>
      <c r="J140" s="71" t="str">
        <f>IF($I140&lt;&gt;"",IF($I140="W",IF(SUM(IF($D140&gt;$D139,1,0),IF($E140&gt;$E139,1,0),IF($F140&gt;$F139,1,0),IF($G140&gt;$G139,1,0),IF($H140&gt;$H139,1,0))&lt;&gt;3,"E",""),""),"")</f>
        <v/>
      </c>
    </row>
    <row r="141" spans="1:11" ht="30" customHeight="1">
      <c r="A141" s="22"/>
      <c r="B141" s="22"/>
      <c r="C141" s="22"/>
      <c r="D141" s="70" t="str">
        <f>IF($I139&lt;&gt;"",IF(AND(AND($D139&gt;-1,$D140&gt;-1),OR($D139&gt;10,$D140&gt;10),ABS($D139-$D140)&gt;1,IF(OR($D139&gt;11,$D140&gt;11),ABS($D139-$D140)=2,TRUE),$D139=INT($D139),$D140=INT($D140)),"","E"),"")</f>
        <v/>
      </c>
      <c r="E141" s="70" t="str">
        <f>IF($I139&lt;&gt;"",IF(AND(AND($E139&gt;-1,$E140&gt;-1),OR($E139&gt;10,$E140&gt;10),ABS($E139-$E140)&gt;1,IF(OR($E139&gt;11,$E140&gt;11),ABS($E139-$E140)=2,TRUE),$E139=INT($E139),$E140=INT($E140)),"","E"),"")</f>
        <v/>
      </c>
      <c r="F141" s="70" t="str">
        <f>IF($I139&lt;&gt;"",IF(AND(AND($F139&gt;-1,$F140&gt;-1),OR($F139&gt;10,$F140&gt;10),ABS($F139-$F140)&gt;1,IF(OR($F139&gt;11,$F140&gt;11),ABS($F139-$F140)=2,TRUE),$F139=INT($F139),$F140=INT($F140)),"","E"),"")</f>
        <v/>
      </c>
      <c r="G141" s="70" t="str">
        <f>IF(AND($I139&lt;&gt;"",$G139&lt;&gt;""),IF(AND(AND($G139&gt;-1,$G140&gt;-1),OR($G139&gt;10,$G140&gt;10),ABS($G139-$G140)&gt;1,IF(OR($G139&gt;11,$G140&gt;11),ABS($G139-$G140)=2,TRUE),$G139=INT($G139),$G140=INT($G140)),"","E"),"")</f>
        <v/>
      </c>
      <c r="H141" s="70" t="str">
        <f>IF(AND($I139&lt;&gt;"",$H139&lt;&gt;""),IF(AND(AND($H139&gt;-1,$H140&gt;-1),OR($H139&gt;10,$H140&gt;10),ABS($H139-$H140)&gt;1,IF(OR($H139&gt;11,$H140&gt;11),ABS($H139-$H140)=2,TRUE),$H139=INT($H139),$H140=INT($H140)),"","E"),"")</f>
        <v/>
      </c>
    </row>
    <row r="142" spans="1:11" ht="30" customHeight="1">
      <c r="D142" s="68"/>
      <c r="E142" s="68"/>
      <c r="F142" s="68"/>
      <c r="G142" s="68"/>
      <c r="H142" s="68"/>
    </row>
    <row r="143" spans="1:11" ht="30" customHeight="1">
      <c r="A143" s="133" t="str">
        <f>IF('Men Crossover'!$F$1&lt;&gt;"",'Men Crossover'!$F$1,"")</f>
        <v>Men's Singles</v>
      </c>
      <c r="B143" s="370">
        <f>'Men Crossover'!E56</f>
        <v>38</v>
      </c>
      <c r="C143" s="134" t="str">
        <f>IF('Men Crossover'!E54&lt;&gt;"",IF('Men Crossover'!E54="Bye","Bye",IF(ISERROR(VLOOKUP('Men Crossover'!E54,Players!$C:$G,4,FALSE)),"Invalid ID or Player Name",CONCATENATE(VLOOKUP('Men Crossover'!E54,Players!$C:$G,4,FALSE)," ",VLOOKUP('Men Crossover'!E54,Players!$C:$G,1,FALSE)," (", IF(ISERROR(VLOOKUP('Men Crossover'!E54,Players!$C:$G,5,FALSE)),"",VLOOKUP('Men Crossover'!E54,Players!$C:$G,5,FALSE)),")"))),"")</f>
        <v/>
      </c>
      <c r="D143" s="107"/>
      <c r="E143" s="107"/>
      <c r="F143" s="107"/>
      <c r="G143" s="107"/>
      <c r="H143" s="107" t="str">
        <f>IF(C143&lt;&gt;"",IF(C143="Bye",0,IF(C144="Bye",11,"")),"")</f>
        <v/>
      </c>
      <c r="I143" s="27" t="str">
        <f>IF($H143=$H144,IF($G143=$G144,IF($F143&lt;&gt;"",IF($F143&gt;$F144,"W","L"),""),IF($G143&gt;$G144,"W","L")),IF($H143&gt;$H144,"W","L"))</f>
        <v/>
      </c>
      <c r="J143" s="71" t="str">
        <f>IF($I143&lt;&gt;"",IF($I143="W",IF(SUM(IF($D143&gt;$D144,1,0),IF($E143&gt;$E144,1,0),IF($F143&gt;$F144,1,0),IF($G143&gt;$G144,1,0),IF($H143&gt;$H144,1,0))&lt;&gt;3,"E",""),""),"")</f>
        <v/>
      </c>
    </row>
    <row r="144" spans="1:11" ht="30" customHeight="1">
      <c r="A144" s="135" t="str">
        <f>IF('Men Crossover'!E$3&lt;&gt;"",'Men Crossover'!E$3,"")</f>
        <v/>
      </c>
      <c r="B144" s="371"/>
      <c r="C144" s="136" t="str">
        <f>IF('Men Crossover'!E58&lt;&gt;"",IF('Men Crossover'!E58="Bye","Bye",IF(ISERROR(VLOOKUP('Men Crossover'!E58,Players!$C:$G,4,FALSE)),"Invalid ID or Player Name",CONCATENATE(VLOOKUP('Men Crossover'!E58,Players!$C:$G,4,FALSE)," ",VLOOKUP('Men Crossover'!E58,Players!$C:$G,1,FALSE)," (", IF(ISERROR(VLOOKUP('Men Crossover'!E58,Players!$C:$G,5,FALSE)),"",VLOOKUP('Men Crossover'!E58,Players!$C:$G,5,FALSE)),")"))),"")</f>
        <v/>
      </c>
      <c r="D144" s="107"/>
      <c r="E144" s="107"/>
      <c r="F144" s="107"/>
      <c r="G144" s="107"/>
      <c r="H144" s="107" t="str">
        <f>IF(C144&lt;&gt;"",IF(C144="Bye",0,IF(C143="Bye",11,"")),"")</f>
        <v/>
      </c>
      <c r="I144" s="27" t="str">
        <f>IF($I143&lt;&gt;"",IF(I143="W","L","W"),"")</f>
        <v/>
      </c>
      <c r="J144" s="71" t="str">
        <f>IF($I144&lt;&gt;"",IF($I144="W",IF(SUM(IF($D144&gt;$D143,1,0),IF($E144&gt;$E143,1,0),IF($F144&gt;$F143,1,0),IF($G144&gt;$G143,1,0),IF($H144&gt;$H143,1,0))&lt;&gt;3,"E",""),""),"")</f>
        <v/>
      </c>
    </row>
    <row r="145" spans="1:10" ht="30" customHeight="1">
      <c r="A145" s="22"/>
      <c r="B145" s="22"/>
      <c r="C145" s="22"/>
      <c r="D145" s="70" t="str">
        <f>IF($I143&lt;&gt;"",IF(AND(AND($D143&gt;-1,$D144&gt;-1),OR($D143&gt;10,$D144&gt;10),ABS($D143-$D144)&gt;1,IF(OR($D143&gt;11,$D144&gt;11),ABS($D143-$D144)=2,TRUE),$D143=INT($D143),$D144=INT($D144)),"","E"),"")</f>
        <v/>
      </c>
      <c r="E145" s="70" t="str">
        <f>IF($I143&lt;&gt;"",IF(AND(AND($E143&gt;-1,$E144&gt;-1),OR($E143&gt;10,$E144&gt;10),ABS($E143-$E144)&gt;1,IF(OR($E143&gt;11,$E144&gt;11),ABS($E143-$E144)=2,TRUE),$E143=INT($E143),$E144=INT($E144)),"","E"),"")</f>
        <v/>
      </c>
      <c r="F145" s="70" t="str">
        <f>IF($I143&lt;&gt;"",IF(AND(AND($F143&gt;-1,$F144&gt;-1),OR($F143&gt;10,$F144&gt;10),ABS($F143-$F144)&gt;1,IF(OR($F143&gt;11,$F144&gt;11),ABS($F143-$F144)=2,TRUE),$F143=INT($F143),$F144=INT($F144)),"","E"),"")</f>
        <v/>
      </c>
      <c r="G145" s="70" t="str">
        <f>IF(AND($I143&lt;&gt;"",$G143&lt;&gt;""),IF(AND(AND($G143&gt;-1,$G144&gt;-1),OR($G143&gt;10,$G144&gt;10),ABS($G143-$G144)&gt;1,IF(OR($G143&gt;11,$G144&gt;11),ABS($G143-$G144)=2,TRUE),$G143=INT($G143),$G144=INT($G144)),"","E"),"")</f>
        <v/>
      </c>
      <c r="H145" s="70" t="str">
        <f>IF(AND($I143&lt;&gt;"",$H143&lt;&gt;""),IF(AND(AND($H143&gt;-1,$H144&gt;-1),OR($H143&gt;10,$H144&gt;10),ABS($H143-$H144)&gt;1,IF(OR($H143&gt;11,$H144&gt;11),ABS($H143-$H144)=2,TRUE),$H143=INT($H143),$H144=INT($H144)),"","E"),"")</f>
        <v/>
      </c>
    </row>
    <row r="146" spans="1:10" ht="30" customHeight="1">
      <c r="D146" s="68"/>
      <c r="E146" s="68"/>
      <c r="F146" s="68"/>
      <c r="G146" s="68"/>
      <c r="H146" s="68"/>
    </row>
    <row r="147" spans="1:10" ht="30" customHeight="1">
      <c r="A147" s="133" t="str">
        <f>IF('Men Crossover'!$F$1&lt;&gt;"",'Men Crossover'!$F$1,"")</f>
        <v>Men's Singles</v>
      </c>
      <c r="B147" s="370">
        <f>'Men Crossover'!E64</f>
        <v>39</v>
      </c>
      <c r="C147" s="134" t="str">
        <f>IF('Men Crossover'!E62&lt;&gt;"",IF('Men Crossover'!E62="Bye","Bye",IF(ISERROR(VLOOKUP('Men Crossover'!E62,Players!$C:$G,4,FALSE)),"Invalid ID or Player Name",CONCATENATE(VLOOKUP('Men Crossover'!E62,Players!$C:$G,4,FALSE)," ",VLOOKUP('Men Crossover'!E62,Players!$C:$G,1,FALSE)," (", IF(ISERROR(VLOOKUP('Men Crossover'!E62,Players!$C:$G,5,FALSE)),"",VLOOKUP('Men Crossover'!E62,Players!$C:$G,5,FALSE)),")"))),"")</f>
        <v/>
      </c>
      <c r="D147" s="107"/>
      <c r="E147" s="107"/>
      <c r="F147" s="107"/>
      <c r="G147" s="107"/>
      <c r="H147" s="107" t="str">
        <f>IF(C147&lt;&gt;"",IF(C147="Bye",0,IF(C148="Bye",11,"")),"")</f>
        <v/>
      </c>
      <c r="I147" s="27" t="str">
        <f>IF($H147=$H148,IF($G147=$G148,IF($F147&lt;&gt;"",IF($F147&gt;$F148,"W","L"),""),IF($G147&gt;$G148,"W","L")),IF($H147&gt;$H148,"W","L"))</f>
        <v/>
      </c>
      <c r="J147" s="71" t="str">
        <f>IF($I147&lt;&gt;"",IF($I147="W",IF(SUM(IF($D147&gt;$D148,1,0),IF($E147&gt;$E148,1,0),IF($F147&gt;$F148,1,0),IF($G147&gt;$G148,1,0),IF($H147&gt;$H148,1,0))&lt;&gt;3,"E",""),""),"")</f>
        <v/>
      </c>
    </row>
    <row r="148" spans="1:10" ht="30" customHeight="1">
      <c r="A148" s="135" t="str">
        <f>IF('Men Crossover'!E$3&lt;&gt;"",'Men Crossover'!E$3,"")</f>
        <v/>
      </c>
      <c r="B148" s="371"/>
      <c r="C148" s="136" t="str">
        <f>IF('Men Crossover'!E66&lt;&gt;"",IF('Men Crossover'!E66="Bye","Bye",IF(ISERROR(VLOOKUP('Men Crossover'!E66,Players!$C:$G,4,FALSE)),"Invalid ID or Player Name",CONCATENATE(VLOOKUP('Men Crossover'!E66,Players!$C:$G,4,FALSE)," ",VLOOKUP('Men Crossover'!E66,Players!$C:$G,1,FALSE)," (", IF(ISERROR(VLOOKUP('Men Crossover'!E66,Players!$C:$G,5,FALSE)),"",VLOOKUP('Men Crossover'!E66,Players!$C:$G,5,FALSE)),")"))),"")</f>
        <v/>
      </c>
      <c r="D148" s="107"/>
      <c r="E148" s="107"/>
      <c r="F148" s="107"/>
      <c r="G148" s="107"/>
      <c r="H148" s="107" t="str">
        <f>IF(C148&lt;&gt;"",IF(C148="Bye",0,IF(C147="Bye",11,"")),"")</f>
        <v/>
      </c>
      <c r="I148" s="27" t="str">
        <f>IF($I147&lt;&gt;"",IF(I147="W","L","W"),"")</f>
        <v/>
      </c>
      <c r="J148" s="71" t="str">
        <f>IF($I148&lt;&gt;"",IF($I148="W",IF(SUM(IF($D148&gt;$D147,1,0),IF($E148&gt;$E147,1,0),IF($F148&gt;$F147,1,0),IF($G148&gt;$G147,1,0),IF($H148&gt;$H147,1,0))&lt;&gt;3,"E",""),""),"")</f>
        <v/>
      </c>
    </row>
    <row r="149" spans="1:10" ht="30" customHeight="1">
      <c r="A149" s="22"/>
      <c r="B149" s="22"/>
      <c r="C149" s="22"/>
      <c r="D149" s="70" t="str">
        <f>IF($I147&lt;&gt;"",IF(AND(AND($D147&gt;-1,$D148&gt;-1),OR($D147&gt;10,$D148&gt;10),ABS($D147-$D148)&gt;1,IF(OR($D147&gt;11,$D148&gt;11),ABS($D147-$D148)=2,TRUE),$D147=INT($D147),$D148=INT($D148)),"","E"),"")</f>
        <v/>
      </c>
      <c r="E149" s="70" t="str">
        <f>IF($I147&lt;&gt;"",IF(AND(AND($E147&gt;-1,$E148&gt;-1),OR($E147&gt;10,$E148&gt;10),ABS($E147-$E148)&gt;1,IF(OR($E147&gt;11,$E148&gt;11),ABS($E147-$E148)=2,TRUE),$E147=INT($E147),$E148=INT($E148)),"","E"),"")</f>
        <v/>
      </c>
      <c r="F149" s="70" t="str">
        <f>IF($I147&lt;&gt;"",IF(AND(AND($F147&gt;-1,$F148&gt;-1),OR($F147&gt;10,$F148&gt;10),ABS($F147-$F148)&gt;1,IF(OR($F147&gt;11,$F148&gt;11),ABS($F147-$F148)=2,TRUE),$F147=INT($F147),$F148=INT($F148)),"","E"),"")</f>
        <v/>
      </c>
      <c r="G149" s="70" t="str">
        <f>IF(AND($I147&lt;&gt;"",$G147&lt;&gt;""),IF(AND(AND($G147&gt;-1,$G148&gt;-1),OR($G147&gt;10,$G148&gt;10),ABS($G147-$G148)&gt;1,IF(OR($G147&gt;11,$G148&gt;11),ABS($G147-$G148)=2,TRUE),$G147=INT($G147),$G148=INT($G148)),"","E"),"")</f>
        <v/>
      </c>
      <c r="H149" s="70" t="str">
        <f>IF(AND($I147&lt;&gt;"",$H147&lt;&gt;""),IF(AND(AND($H147&gt;-1,$H148&gt;-1),OR($H147&gt;10,$H148&gt;10),ABS($H147-$H148)&gt;1,IF(OR($H147&gt;11,$H148&gt;11),ABS($H147-$H148)=2,TRUE),$H147=INT($H147),$H148=INT($H148)),"","E"),"")</f>
        <v/>
      </c>
    </row>
    <row r="150" spans="1:10" ht="30" customHeight="1">
      <c r="D150" s="68"/>
      <c r="E150" s="68"/>
      <c r="F150" s="68"/>
      <c r="G150" s="68"/>
      <c r="H150" s="68"/>
    </row>
    <row r="151" spans="1:10" ht="30" customHeight="1">
      <c r="A151" s="133" t="str">
        <f>IF('Men Crossover'!$F$1&lt;&gt;"",'Men Crossover'!$F$1,"")</f>
        <v>Men's Singles</v>
      </c>
      <c r="B151" s="370">
        <f>'Men Crossover'!D12</f>
        <v>40</v>
      </c>
      <c r="C151" s="134" t="str">
        <f>IF('Men Crossover'!D8&lt;&gt;"",IF('Men Crossover'!D8="Bye","Bye",IF(ISERROR(VLOOKUP('Men Crossover'!D8,Players!$C:$G,4,FALSE)),"Invalid ID or Player Name",CONCATENATE(VLOOKUP('Men Crossover'!D8,Players!$C:$G,4,FALSE)," ",VLOOKUP('Men Crossover'!D8,Players!$C:$G,1,FALSE)," (", IF(ISERROR(VLOOKUP('Men Crossover'!D8,Players!$C:$G,5,FALSE)),"",VLOOKUP('Men Crossover'!D8,Players!$C:$G,5,FALSE)),")"))),"")</f>
        <v/>
      </c>
      <c r="D151" s="107"/>
      <c r="E151" s="107"/>
      <c r="F151" s="107"/>
      <c r="G151" s="107"/>
      <c r="H151" s="107" t="str">
        <f>IF(C151&lt;&gt;"",IF(C151="Bye",0,IF(C152="Bye",11,"")),"")</f>
        <v/>
      </c>
      <c r="I151" s="27" t="str">
        <f>IF($H151=$H152,IF($G151=$G152,IF($F151&lt;&gt;"",IF($F151&gt;$F152,"W","L"),""),IF($G151&gt;$G152,"W","L")),IF($H151&gt;$H152,"W","L"))</f>
        <v/>
      </c>
      <c r="J151" s="71" t="str">
        <f>IF($I151&lt;&gt;"",IF($I151="W",IF(SUM(IF($D151&gt;$D152,1,0),IF($E151&gt;$E152,1,0),IF($F151&gt;$F152,1,0),IF($G151&gt;$G152,1,0),IF($H151&gt;$H152,1,0))&lt;&gt;3,"E",""),""),"")</f>
        <v/>
      </c>
    </row>
    <row r="152" spans="1:10" ht="30" customHeight="1">
      <c r="A152" s="135" t="str">
        <f>IF('Men Crossover'!D$3&lt;&gt;"",'Men Crossover'!D$3,"")</f>
        <v/>
      </c>
      <c r="B152" s="371"/>
      <c r="C152" s="136" t="str">
        <f>IF('Men Crossover'!D16&lt;&gt;"",IF('Men Crossover'!D16="Bye","Bye",IF(ISERROR(VLOOKUP('Men Crossover'!D16,Players!$C:$G,4,FALSE)),"Invalid ID or Player Name",CONCATENATE(VLOOKUP('Men Crossover'!D16,Players!$C:$G,4,FALSE)," ",VLOOKUP('Men Crossover'!D16,Players!$C:$G,1,FALSE)," (", IF(ISERROR(VLOOKUP('Men Crossover'!D16,Players!$C:$G,5,FALSE)),"",VLOOKUP('Men Crossover'!D16,Players!$C:$G,5,FALSE)),")"))),"")</f>
        <v/>
      </c>
      <c r="D152" s="107"/>
      <c r="E152" s="107"/>
      <c r="F152" s="107"/>
      <c r="G152" s="107"/>
      <c r="H152" s="107" t="str">
        <f>IF(C152&lt;&gt;"",IF(C152="Bye",0,IF(C151="Bye",11,"")),"")</f>
        <v/>
      </c>
      <c r="I152" s="27" t="str">
        <f>IF($I151&lt;&gt;"",IF(I151="W","L","W"),"")</f>
        <v/>
      </c>
      <c r="J152" s="71" t="str">
        <f>IF($I152&lt;&gt;"",IF($I152="W",IF(SUM(IF($D152&gt;$D151,1,0),IF($E152&gt;$E151,1,0),IF($F152&gt;$F151,1,0),IF($G152&gt;$G151,1,0),IF($H152&gt;$H151,1,0))&lt;&gt;3,"E",""),""),"")</f>
        <v/>
      </c>
    </row>
    <row r="153" spans="1:10" ht="30" customHeight="1">
      <c r="A153" s="22"/>
      <c r="B153" s="22"/>
      <c r="C153" s="22"/>
      <c r="D153" s="70" t="str">
        <f>IF($I151&lt;&gt;"",IF(AND(AND($D151&gt;-1,$D152&gt;-1),OR($D151&gt;10,$D152&gt;10),ABS($D151-$D152)&gt;1,IF(OR($D151&gt;11,$D152&gt;11),ABS($D151-$D152)=2,TRUE),$D151=INT($D151),$D152=INT($D152)),"","E"),"")</f>
        <v/>
      </c>
      <c r="E153" s="70" t="str">
        <f>IF($I151&lt;&gt;"",IF(AND(AND($E151&gt;-1,$E152&gt;-1),OR($E151&gt;10,$E152&gt;10),ABS($E151-$E152)&gt;1,IF(OR($E151&gt;11,$E152&gt;11),ABS($E151-$E152)=2,TRUE),$E151=INT($E151),$E152=INT($E152)),"","E"),"")</f>
        <v/>
      </c>
      <c r="F153" s="70" t="str">
        <f>IF($I151&lt;&gt;"",IF(AND(AND($F151&gt;-1,$F152&gt;-1),OR($F151&gt;10,$F152&gt;10),ABS($F151-$F152)&gt;1,IF(OR($F151&gt;11,$F152&gt;11),ABS($F151-$F152)=2,TRUE),$F151=INT($F151),$F152=INT($F152)),"","E"),"")</f>
        <v/>
      </c>
      <c r="G153" s="70" t="str">
        <f>IF(AND($I151&lt;&gt;"",$G151&lt;&gt;""),IF(AND(AND($G151&gt;-1,$G152&gt;-1),OR($G151&gt;10,$G152&gt;10),ABS($G151-$G152)&gt;1,IF(OR($G151&gt;11,$G152&gt;11),ABS($G151-$G152)=2,TRUE),$G151=INT($G151),$G152=INT($G152)),"","E"),"")</f>
        <v/>
      </c>
      <c r="H153" s="70" t="str">
        <f>IF(AND($I151&lt;&gt;"",$H151&lt;&gt;""),IF(AND(AND($H151&gt;-1,$H152&gt;-1),OR($H151&gt;10,$H152&gt;10),ABS($H151-$H152)&gt;1,IF(OR($H151&gt;11,$H152&gt;11),ABS($H151-$H152)=2,TRUE),$H151=INT($H151),$H152=INT($H152)),"","E"),"")</f>
        <v/>
      </c>
    </row>
    <row r="154" spans="1:10" ht="30" customHeight="1">
      <c r="D154" s="68"/>
      <c r="E154" s="68"/>
      <c r="F154" s="68"/>
      <c r="G154" s="68"/>
      <c r="H154" s="68"/>
    </row>
    <row r="155" spans="1:10" ht="30" customHeight="1">
      <c r="A155" s="133" t="str">
        <f>IF('Men Crossover'!$F$1&lt;&gt;"",'Men Crossover'!$F$1,"")</f>
        <v>Men's Singles</v>
      </c>
      <c r="B155" s="370">
        <f>'Men Crossover'!D28</f>
        <v>41</v>
      </c>
      <c r="C155" s="134" t="str">
        <f>IF('Men Crossover'!D24&lt;&gt;"",IF('Men Crossover'!D24="Bye","Bye",IF(ISERROR(VLOOKUP('Men Crossover'!D24,Players!$C:$G,4,FALSE)),"Invalid ID or Player Name",CONCATENATE(VLOOKUP('Men Crossover'!D24,Players!$C:$G,4,FALSE)," ",VLOOKUP('Men Crossover'!D24,Players!$C:$G,1,FALSE)," (", IF(ISERROR(VLOOKUP('Men Crossover'!D24,Players!$C:$G,5,FALSE)),"",VLOOKUP('Men Crossover'!D24,Players!$C:$G,5,FALSE)),")"))),"")</f>
        <v/>
      </c>
      <c r="D155" s="107"/>
      <c r="E155" s="107"/>
      <c r="F155" s="107"/>
      <c r="G155" s="107"/>
      <c r="H155" s="107" t="str">
        <f>IF(C155&lt;&gt;"",IF(C155="Bye",0,IF(C156="Bye",11,"")),"")</f>
        <v/>
      </c>
      <c r="I155" s="27" t="str">
        <f>IF($H155=$H156,IF($G155=$G156,IF($F155&lt;&gt;"",IF($F155&gt;$F156,"W","L"),""),IF($G155&gt;$G156,"W","L")),IF($H155&gt;$H156,"W","L"))</f>
        <v/>
      </c>
      <c r="J155" s="71" t="str">
        <f>IF($I155&lt;&gt;"",IF($I155="W",IF(SUM(IF($D155&gt;$D156,1,0),IF($E155&gt;$E156,1,0),IF($F155&gt;$F156,1,0),IF($G155&gt;$G156,1,0),IF($H155&gt;$H156,1,0))&lt;&gt;3,"E",""),""),"")</f>
        <v/>
      </c>
    </row>
    <row r="156" spans="1:10" ht="30" customHeight="1">
      <c r="A156" s="135" t="str">
        <f>IF('Men Crossover'!D$3&lt;&gt;"",'Men Crossover'!D$3,"")</f>
        <v/>
      </c>
      <c r="B156" s="371"/>
      <c r="C156" s="136" t="str">
        <f>IF('Men Crossover'!D32&lt;&gt;"",IF('Men Crossover'!D32="Bye","Bye",IF(ISERROR(VLOOKUP('Men Crossover'!D32,Players!$C:$G,4,FALSE)),"Invalid ID or Player Name",CONCATENATE(VLOOKUP('Men Crossover'!D32,Players!$C:$G,4,FALSE)," ",VLOOKUP('Men Crossover'!D32,Players!$C:$G,1,FALSE)," (", IF(ISERROR(VLOOKUP('Men Crossover'!D32,Players!$C:$G,5,FALSE)),"",VLOOKUP('Men Crossover'!D32,Players!$C:$G,5,FALSE)),")"))),"")</f>
        <v/>
      </c>
      <c r="D156" s="107"/>
      <c r="E156" s="107"/>
      <c r="F156" s="107"/>
      <c r="G156" s="107"/>
      <c r="H156" s="107" t="str">
        <f>IF(C156&lt;&gt;"",IF(C156="Bye",0,IF(C155="Bye",11,"")),"")</f>
        <v/>
      </c>
      <c r="I156" s="27" t="str">
        <f>IF($I155&lt;&gt;"",IF(I155="W","L","W"),"")</f>
        <v/>
      </c>
      <c r="J156" s="71" t="str">
        <f>IF($I156&lt;&gt;"",IF($I156="W",IF(SUM(IF($D156&gt;$D155,1,0),IF($E156&gt;$E155,1,0),IF($F156&gt;$F155,1,0),IF($G156&gt;$G155,1,0),IF($H156&gt;$H155,1,0))&lt;&gt;3,"E",""),""),"")</f>
        <v/>
      </c>
    </row>
    <row r="157" spans="1:10" ht="30" customHeight="1">
      <c r="A157" s="22"/>
      <c r="B157" s="22"/>
      <c r="C157" s="22"/>
      <c r="D157" s="70" t="str">
        <f>IF($I155&lt;&gt;"",IF(AND(AND($D155&gt;-1,$D156&gt;-1),OR($D155&gt;10,$D156&gt;10),ABS($D155-$D156)&gt;1,IF(OR($D155&gt;11,$D156&gt;11),ABS($D155-$D156)=2,TRUE),$D155=INT($D155),$D156=INT($D156)),"","E"),"")</f>
        <v/>
      </c>
      <c r="E157" s="70" t="str">
        <f>IF($I155&lt;&gt;"",IF(AND(AND($E155&gt;-1,$E156&gt;-1),OR($E155&gt;10,$E156&gt;10),ABS($E155-$E156)&gt;1,IF(OR($E155&gt;11,$E156&gt;11),ABS($E155-$E156)=2,TRUE),$E155=INT($E155),$E156=INT($E156)),"","E"),"")</f>
        <v/>
      </c>
      <c r="F157" s="70" t="str">
        <f>IF($I155&lt;&gt;"",IF(AND(AND($F155&gt;-1,$F156&gt;-1),OR($F155&gt;10,$F156&gt;10),ABS($F155-$F156)&gt;1,IF(OR($F155&gt;11,$F156&gt;11),ABS($F155-$F156)=2,TRUE),$F155=INT($F155),$F156=INT($F156)),"","E"),"")</f>
        <v/>
      </c>
      <c r="G157" s="70" t="str">
        <f>IF(AND($I155&lt;&gt;"",$G155&lt;&gt;""),IF(AND(AND($G155&gt;-1,$G156&gt;-1),OR($G155&gt;10,$G156&gt;10),ABS($G155-$G156)&gt;1,IF(OR($G155&gt;11,$G156&gt;11),ABS($G155-$G156)=2,TRUE),$G155=INT($G155),$G156=INT($G156)),"","E"),"")</f>
        <v/>
      </c>
      <c r="H157" s="70" t="str">
        <f>IF(AND($I155&lt;&gt;"",$H155&lt;&gt;""),IF(AND(AND($H155&gt;-1,$H156&gt;-1),OR($H155&gt;10,$H156&gt;10),ABS($H155-$H156)&gt;1,IF(OR($H155&gt;11,$H156&gt;11),ABS($H155-$H156)=2,TRUE),$H155=INT($H155),$H156=INT($H156)),"","E"),"")</f>
        <v/>
      </c>
    </row>
    <row r="158" spans="1:10" ht="30" customHeight="1">
      <c r="D158" s="68"/>
      <c r="E158" s="68"/>
      <c r="F158" s="68"/>
      <c r="G158" s="68"/>
      <c r="H158" s="68"/>
    </row>
    <row r="159" spans="1:10" ht="30" customHeight="1">
      <c r="A159" s="133" t="str">
        <f>IF('Men Crossover'!$F$1&lt;&gt;"",'Men Crossover'!$F$1,"")</f>
        <v>Men's Singles</v>
      </c>
      <c r="B159" s="370">
        <f>'Men Crossover'!D44</f>
        <v>42</v>
      </c>
      <c r="C159" s="134" t="str">
        <f>IF('Men Crossover'!D40&lt;&gt;"",IF('Men Crossover'!D40="Bye","Bye",IF(ISERROR(VLOOKUP('Men Crossover'!D40,Players!$C:$G,4,FALSE)),"Invalid ID or Player Name",CONCATENATE(VLOOKUP('Men Crossover'!D40,Players!$C:$G,4,FALSE)," ",VLOOKUP('Men Crossover'!D40,Players!$C:$G,1,FALSE)," (", IF(ISERROR(VLOOKUP('Men Crossover'!D40,Players!$C:$G,5,FALSE)),"",VLOOKUP('Men Crossover'!D40,Players!$C:$G,5,FALSE)),")"))),"")</f>
        <v/>
      </c>
      <c r="D159" s="107"/>
      <c r="E159" s="107"/>
      <c r="F159" s="107"/>
      <c r="G159" s="107"/>
      <c r="H159" s="107" t="str">
        <f>IF(C159&lt;&gt;"",IF(C159="Bye",0,IF(C160="Bye",11,"")),"")</f>
        <v/>
      </c>
      <c r="I159" s="27" t="str">
        <f>IF($H159=$H160,IF($G159=$G160,IF($F159&lt;&gt;"",IF($F159&gt;$F160,"W","L"),""),IF($G159&gt;$G160,"W","L")),IF($H159&gt;$H160,"W","L"))</f>
        <v/>
      </c>
      <c r="J159" s="71" t="str">
        <f>IF($I159&lt;&gt;"",IF($I159="W",IF(SUM(IF($D159&gt;$D160,1,0),IF($E159&gt;$E160,1,0),IF($F159&gt;$F160,1,0),IF($G159&gt;$G160,1,0),IF($H159&gt;$H160,1,0))&lt;&gt;3,"E",""),""),"")</f>
        <v/>
      </c>
    </row>
    <row r="160" spans="1:10" ht="30" customHeight="1">
      <c r="A160" s="135" t="str">
        <f>IF('Men Crossover'!D$3&lt;&gt;"",'Men Crossover'!D$3,"")</f>
        <v/>
      </c>
      <c r="B160" s="371"/>
      <c r="C160" s="136" t="str">
        <f>IF('Men Crossover'!D48&lt;&gt;"",IF('Men Crossover'!D48="Bye","Bye",IF(ISERROR(VLOOKUP('Men Crossover'!D48,Players!$C:$G,4,FALSE)),"Invalid ID or Player Name",CONCATENATE(VLOOKUP('Men Crossover'!D48,Players!$C:$G,4,FALSE)," ",VLOOKUP('Men Crossover'!D48,Players!$C:$G,1,FALSE)," (", IF(ISERROR(VLOOKUP('Men Crossover'!D48,Players!$C:$G,5,FALSE)),"",VLOOKUP('Men Crossover'!D48,Players!$C:$G,5,FALSE)),")"))),"")</f>
        <v/>
      </c>
      <c r="D160" s="107"/>
      <c r="E160" s="107"/>
      <c r="F160" s="107"/>
      <c r="G160" s="107"/>
      <c r="H160" s="107" t="str">
        <f>IF(C160&lt;&gt;"",IF(C160="Bye",0,IF(C159="Bye",11,"")),"")</f>
        <v/>
      </c>
      <c r="I160" s="27" t="str">
        <f>IF($I159&lt;&gt;"",IF(I159="W","L","W"),"")</f>
        <v/>
      </c>
      <c r="J160" s="71" t="str">
        <f>IF($I160&lt;&gt;"",IF($I160="W",IF(SUM(IF($D160&gt;$D159,1,0),IF($E160&gt;$E159,1,0),IF($F160&gt;$F159,1,0),IF($G160&gt;$G159,1,0),IF($H160&gt;$H159,1,0))&lt;&gt;3,"E",""),""),"")</f>
        <v/>
      </c>
    </row>
    <row r="161" spans="1:11" ht="30" customHeight="1">
      <c r="A161" s="22"/>
      <c r="B161" s="22"/>
      <c r="C161" s="22"/>
      <c r="D161" s="70" t="str">
        <f>IF($I159&lt;&gt;"",IF(AND(AND($D159&gt;-1,$D160&gt;-1),OR($D159&gt;10,$D160&gt;10),ABS($D159-$D160)&gt;1,IF(OR($D159&gt;11,$D160&gt;11),ABS($D159-$D160)=2,TRUE),$D159=INT($D159),$D160=INT($D160)),"","E"),"")</f>
        <v/>
      </c>
      <c r="E161" s="70" t="str">
        <f>IF($I159&lt;&gt;"",IF(AND(AND($E159&gt;-1,$E160&gt;-1),OR($E159&gt;10,$E160&gt;10),ABS($E159-$E160)&gt;1,IF(OR($E159&gt;11,$E160&gt;11),ABS($E159-$E160)=2,TRUE),$E159=INT($E159),$E160=INT($E160)),"","E"),"")</f>
        <v/>
      </c>
      <c r="F161" s="70" t="str">
        <f>IF($I159&lt;&gt;"",IF(AND(AND($F159&gt;-1,$F160&gt;-1),OR($F159&gt;10,$F160&gt;10),ABS($F159-$F160)&gt;1,IF(OR($F159&gt;11,$F160&gt;11),ABS($F159-$F160)=2,TRUE),$F159=INT($F159),$F160=INT($F160)),"","E"),"")</f>
        <v/>
      </c>
      <c r="G161" s="70" t="str">
        <f>IF(AND($I159&lt;&gt;"",$G159&lt;&gt;""),IF(AND(AND($G159&gt;-1,$G160&gt;-1),OR($G159&gt;10,$G160&gt;10),ABS($G159-$G160)&gt;1,IF(OR($G159&gt;11,$G160&gt;11),ABS($G159-$G160)=2,TRUE),$G159=INT($G159),$G160=INT($G160)),"","E"),"")</f>
        <v/>
      </c>
      <c r="H161" s="70" t="str">
        <f>IF(AND($I159&lt;&gt;"",$H159&lt;&gt;""),IF(AND(AND($H159&gt;-1,$H160&gt;-1),OR($H159&gt;10,$H160&gt;10),ABS($H159-$H160)&gt;1,IF(OR($H159&gt;11,$H160&gt;11),ABS($H159-$H160)=2,TRUE),$H159=INT($H159),$H160=INT($H160)),"","E"),"")</f>
        <v/>
      </c>
    </row>
    <row r="162" spans="1:11" ht="30" customHeight="1">
      <c r="A162" s="133" t="str">
        <f>IF('Men Crossover'!$F$1&lt;&gt;"",'Men Crossover'!$F$1,"")</f>
        <v>Men's Singles</v>
      </c>
      <c r="B162" s="370">
        <f>'Men Crossover'!D60</f>
        <v>43</v>
      </c>
      <c r="C162" s="134" t="str">
        <f>IF('Men Crossover'!D56&lt;&gt;"",IF('Men Crossover'!D56="Bye","Bye",IF(ISERROR(VLOOKUP('Men Crossover'!D56,Players!$C:$G,4,FALSE)),"Invalid ID or Player Name",CONCATENATE(VLOOKUP('Men Crossover'!D56,Players!$C:$G,4,FALSE)," ",VLOOKUP('Men Crossover'!D56,Players!$C:$G,1,FALSE)," (", IF(ISERROR(VLOOKUP('Men Crossover'!D56,Players!$C:$G,5,FALSE)),"",VLOOKUP('Men Crossover'!D56,Players!$C:$G,5,FALSE)),")"))),"")</f>
        <v/>
      </c>
      <c r="D162" s="107"/>
      <c r="E162" s="107"/>
      <c r="F162" s="107"/>
      <c r="G162" s="107"/>
      <c r="H162" s="107" t="str">
        <f>IF(C162&lt;&gt;"",IF(C162="Bye",0,IF(C163="Bye",11,"")),"")</f>
        <v/>
      </c>
      <c r="I162" s="27" t="str">
        <f>IF($H162=$H163,IF($G162=$G163,IF($F162&lt;&gt;"",IF($F162&gt;$F163,"W","L"),""),IF($G162&gt;$G163,"W","L")),IF($H162&gt;$H163,"W","L"))</f>
        <v/>
      </c>
      <c r="J162" s="71" t="str">
        <f>IF($I162&lt;&gt;"",IF($I162="W",IF(SUM(IF($D162&gt;$D163,1,0),IF($E162&gt;$E163,1,0),IF($F162&gt;$F163,1,0),IF($G162&gt;$G163,1,0),IF($H162&gt;$H163,1,0))&lt;&gt;3,"E",""),""),"")</f>
        <v/>
      </c>
      <c r="K162" s="75" t="s">
        <v>68</v>
      </c>
    </row>
    <row r="163" spans="1:11" ht="30" customHeight="1">
      <c r="A163" s="135" t="str">
        <f>IF('Men Crossover'!D$3&lt;&gt;"",'Men Crossover'!D$3,"")</f>
        <v/>
      </c>
      <c r="B163" s="371"/>
      <c r="C163" s="136" t="str">
        <f>IF('Men Crossover'!D64&lt;&gt;"",IF('Men Crossover'!D64="Bye","Bye",IF(ISERROR(VLOOKUP('Men Crossover'!D64,Players!$C:$G,4,FALSE)),"Invalid ID or Player Name",CONCATENATE(VLOOKUP('Men Crossover'!D64,Players!$C:$G,4,FALSE)," ",VLOOKUP('Men Crossover'!D64,Players!$C:$G,1,FALSE)," (", IF(ISERROR(VLOOKUP('Men Crossover'!D64,Players!$C:$G,5,FALSE)),"",VLOOKUP('Men Crossover'!D64,Players!$C:$G,5,FALSE)),")"))),"")</f>
        <v/>
      </c>
      <c r="D163" s="107"/>
      <c r="E163" s="107"/>
      <c r="F163" s="107"/>
      <c r="G163" s="107"/>
      <c r="H163" s="107" t="str">
        <f>IF(C163&lt;&gt;"",IF(C163="Bye",0,IF(C162="Bye",11,"")),"")</f>
        <v/>
      </c>
      <c r="I163" s="27" t="str">
        <f>IF($I162&lt;&gt;"",IF(I162="W","L","W"),"")</f>
        <v/>
      </c>
      <c r="J163" s="71" t="str">
        <f>IF($I163&lt;&gt;"",IF($I163="W",IF(SUM(IF($D163&gt;$D162,1,0),IF($E163&gt;$E162,1,0),IF($F163&gt;$F162,1,0),IF($G163&gt;$G162,1,0),IF($H163&gt;$H162,1,0))&lt;&gt;3,"E",""),""),"")</f>
        <v/>
      </c>
    </row>
    <row r="164" spans="1:11" ht="30" customHeight="1">
      <c r="A164" s="22"/>
      <c r="B164" s="22"/>
      <c r="C164" s="22"/>
      <c r="D164" s="70" t="str">
        <f>IF($I162&lt;&gt;"",IF(AND(AND($D162&gt;-1,$D163&gt;-1),OR($D162&gt;10,$D163&gt;10),ABS($D162-$D163)&gt;1,IF(OR($D162&gt;11,$D163&gt;11),ABS($D162-$D163)=2,TRUE),$D162=INT($D162),$D163=INT($D163)),"","E"),"")</f>
        <v/>
      </c>
      <c r="E164" s="70" t="str">
        <f>IF($I162&lt;&gt;"",IF(AND(AND($E162&gt;-1,$E163&gt;-1),OR($E162&gt;10,$E163&gt;10),ABS($E162-$E163)&gt;1,IF(OR($E162&gt;11,$E163&gt;11),ABS($E162-$E163)=2,TRUE),$E162=INT($E162),$E163=INT($E163)),"","E"),"")</f>
        <v/>
      </c>
      <c r="F164" s="70" t="str">
        <f>IF($I162&lt;&gt;"",IF(AND(AND($F162&gt;-1,$F163&gt;-1),OR($F162&gt;10,$F163&gt;10),ABS($F162-$F163)&gt;1,IF(OR($F162&gt;11,$F163&gt;11),ABS($F162-$F163)=2,TRUE),$F162=INT($F162),$F163=INT($F163)),"","E"),"")</f>
        <v/>
      </c>
      <c r="G164" s="70" t="str">
        <f>IF(AND($I162&lt;&gt;"",$G162&lt;&gt;""),IF(AND(AND($G162&gt;-1,$G163&gt;-1),OR($G162&gt;10,$G163&gt;10),ABS($G162-$G163)&gt;1,IF(OR($G162&gt;11,$G163&gt;11),ABS($G162-$G163)=2,TRUE),$G162=INT($G162),$G163=INT($G163)),"","E"),"")</f>
        <v/>
      </c>
      <c r="H164" s="70" t="str">
        <f>IF(AND($I162&lt;&gt;"",$H162&lt;&gt;""),IF(AND(AND($H162&gt;-1,$H163&gt;-1),OR($H162&gt;10,$H163&gt;10),ABS($H162-$H163)&gt;1,IF(OR($H162&gt;11,$H163&gt;11),ABS($H162-$H163)=2,TRUE),$H162=INT($H162),$H163=INT($H163)),"","E"),"")</f>
        <v/>
      </c>
    </row>
    <row r="165" spans="1:11" ht="30" customHeight="1">
      <c r="D165" s="68"/>
      <c r="E165" s="68"/>
      <c r="F165" s="68"/>
      <c r="G165" s="68"/>
      <c r="H165" s="68"/>
    </row>
    <row r="166" spans="1:11" ht="30" customHeight="1">
      <c r="A166" s="133" t="str">
        <f>IF('Men Crossover'!$F$1&lt;&gt;"",'Men Crossover'!$F$1,"")</f>
        <v>Men's Singles</v>
      </c>
      <c r="B166" s="370">
        <f>'Men Crossover'!C20</f>
        <v>44</v>
      </c>
      <c r="C166" s="134" t="str">
        <f>IF('Men Crossover'!C12&lt;&gt;"",IF('Men Crossover'!C12="Bye","Bye",IF(ISERROR(VLOOKUP('Men Crossover'!C12,Players!$C:$G,4,FALSE)),"Invalid ID or Player Name",CONCATENATE(VLOOKUP('Men Crossover'!C12,Players!$C:$G,4,FALSE)," ",VLOOKUP('Men Crossover'!C12,Players!$C:$G,1,FALSE)," (", IF(ISERROR(VLOOKUP('Men Crossover'!C12,Players!$C:$G,5,FALSE)),"",VLOOKUP('Men Crossover'!C12,Players!$C:$G,5,FALSE)),")"))),"")</f>
        <v/>
      </c>
      <c r="D166" s="107"/>
      <c r="E166" s="107"/>
      <c r="F166" s="107"/>
      <c r="G166" s="107"/>
      <c r="H166" s="107" t="str">
        <f>IF(C166&lt;&gt;"",IF(C166="Bye",0,IF(C167="Bye",11,"")),"")</f>
        <v/>
      </c>
      <c r="I166" s="27" t="str">
        <f>IF($H166=$H167,IF($G166=$G167,IF($F166&lt;&gt;"",IF($F166&gt;$F167,"W","L"),""),IF($G166&gt;$G167,"W","L")),IF($H166&gt;$H167,"W","L"))</f>
        <v/>
      </c>
      <c r="J166" s="71" t="str">
        <f>IF($I166&lt;&gt;"",IF($I166="W",IF(SUM(IF($D166&gt;$D167,1,0),IF($E166&gt;$E167,1,0),IF($F166&gt;$F167,1,0),IF($G166&gt;$G167,1,0),IF($H166&gt;$H167,1,0))&lt;&gt;3,"E",""),""),"")</f>
        <v/>
      </c>
    </row>
    <row r="167" spans="1:11" ht="30" customHeight="1">
      <c r="A167" s="135" t="str">
        <f>IF('Men Crossover'!C$3&lt;&gt;"",'Men Crossover'!C$3,"")</f>
        <v/>
      </c>
      <c r="B167" s="371"/>
      <c r="C167" s="136" t="str">
        <f>IF('Men Crossover'!C28&lt;&gt;"",IF('Men Crossover'!C28="Bye","Bye",IF(ISERROR(VLOOKUP('Men Crossover'!C28,Players!$C:$G,4,FALSE)),"Invalid ID or Player Name",CONCATENATE(VLOOKUP('Men Crossover'!C28,Players!$C:$G,4,FALSE)," ",VLOOKUP('Men Crossover'!C28,Players!$C:$G,1,FALSE)," (", IF(ISERROR(VLOOKUP('Men Crossover'!C28,Players!$C:$G,5,FALSE)),"",VLOOKUP('Men Crossover'!C28,Players!$C:$G,5,FALSE)),")"))),"")</f>
        <v/>
      </c>
      <c r="D167" s="107"/>
      <c r="E167" s="107"/>
      <c r="F167" s="107"/>
      <c r="G167" s="107"/>
      <c r="H167" s="107" t="str">
        <f>IF(C167&lt;&gt;"",IF(C167="Bye",0,IF(C166="Bye",11,"")),"")</f>
        <v/>
      </c>
      <c r="I167" s="27" t="str">
        <f>IF($I166&lt;&gt;"",IF(I166="W","L","W"),"")</f>
        <v/>
      </c>
      <c r="J167" s="71" t="str">
        <f>IF($I167&lt;&gt;"",IF($I167="W",IF(SUM(IF($D167&gt;$D166,1,0),IF($E167&gt;$E166,1,0),IF($F167&gt;$F166,1,0),IF($G167&gt;$G166,1,0),IF($H167&gt;$H166,1,0))&lt;&gt;3,"E",""),""),"")</f>
        <v/>
      </c>
    </row>
    <row r="168" spans="1:11" ht="30" customHeight="1">
      <c r="A168" s="137"/>
      <c r="B168" s="138"/>
      <c r="C168" s="139"/>
      <c r="D168" s="70" t="str">
        <f>IF($I166&lt;&gt;"",IF(AND(AND($D166&gt;-1,$D167&gt;-1),OR($D166&gt;10,$D167&gt;10),ABS($D166-$D167)&gt;1,IF(OR($D166&gt;11,$D167&gt;11),ABS($D166-$D167)=2,TRUE),$D166=INT($D166),$D167=INT($D167)),"","E"),"")</f>
        <v/>
      </c>
      <c r="E168" s="70" t="str">
        <f>IF($I166&lt;&gt;"",IF(AND(AND($E166&gt;-1,$E167&gt;-1),OR($E166&gt;10,$E167&gt;10),ABS($E166-$E167)&gt;1,IF(OR($E166&gt;11,$E167&gt;11),ABS($E166-$E167)=2,TRUE),$E166=INT($E166),$E167=INT($E167)),"","E"),"")</f>
        <v/>
      </c>
      <c r="F168" s="70" t="str">
        <f>IF($I166&lt;&gt;"",IF(AND(AND($F166&gt;-1,$F167&gt;-1),OR($F166&gt;10,$F167&gt;10),ABS($F166-$F167)&gt;1,IF(OR($F166&gt;11,$F167&gt;11),ABS($F166-$F167)=2,TRUE),$F166=INT($F166),$F167=INT($F167)),"","E"),"")</f>
        <v/>
      </c>
      <c r="G168" s="70" t="str">
        <f>IF(AND($I166&lt;&gt;"",$G166&lt;&gt;""),IF(AND(AND($G166&gt;-1,$G167&gt;-1),OR($G166&gt;10,$G167&gt;10),ABS($G166-$G167)&gt;1,IF(OR($G166&gt;11,$G167&gt;11),ABS($G166-$G167)=2,TRUE),$G166=INT($G166),$G167=INT($G167)),"","E"),"")</f>
        <v/>
      </c>
      <c r="H168" s="70" t="str">
        <f>IF(AND($I166&lt;&gt;"",$H166&lt;&gt;""),IF(AND(AND($H166&gt;-1,$H167&gt;-1),OR($H166&gt;10,$H167&gt;10),ABS($H166-$H167)&gt;1,IF(OR($H166&gt;11,$H167&gt;11),ABS($H166-$H167)=2,TRUE),$H166=INT($H166),$H167=INT($H167)),"","E"),"")</f>
        <v/>
      </c>
    </row>
    <row r="169" spans="1:11" ht="30" customHeight="1">
      <c r="A169" s="22"/>
      <c r="B169" s="22"/>
      <c r="C169" s="22"/>
      <c r="D169" s="67"/>
      <c r="E169" s="67"/>
      <c r="F169" s="67"/>
      <c r="G169" s="67"/>
      <c r="H169" s="67"/>
    </row>
    <row r="170" spans="1:11" ht="30" customHeight="1">
      <c r="A170" s="133" t="str">
        <f>IF('Men Crossover'!$F$1&lt;&gt;"",'Men Crossover'!$F$1,"")</f>
        <v>Men's Singles</v>
      </c>
      <c r="B170" s="370">
        <f>'Men Crossover'!C52</f>
        <v>45</v>
      </c>
      <c r="C170" s="134" t="str">
        <f>IF('Men Crossover'!C44&lt;&gt;"",IF('Men Crossover'!C44="Bye","Bye",IF(ISERROR(VLOOKUP('Men Crossover'!C44,Players!$C:$G,4,FALSE)),"Invalid ID or Player Name",CONCATENATE(VLOOKUP('Men Crossover'!C44,Players!$C:$G,4,FALSE)," ",VLOOKUP('Men Crossover'!C44,Players!$C:$G,1,FALSE)," (", IF(ISERROR(VLOOKUP('Men Crossover'!C44,Players!$C:$G,5,FALSE)),"",VLOOKUP('Men Crossover'!C44,Players!$C:$G,5,FALSE)),")"))),"")</f>
        <v/>
      </c>
      <c r="D170" s="107"/>
      <c r="E170" s="107"/>
      <c r="F170" s="107"/>
      <c r="G170" s="107"/>
      <c r="H170" s="107" t="str">
        <f>IF(C170&lt;&gt;"",IF(C170="Bye",0,IF(C171="Bye",11,"")),"")</f>
        <v/>
      </c>
      <c r="I170" s="27" t="str">
        <f>IF($H170=$H171,IF($G170=$G171,IF($F170&lt;&gt;"",IF($F170&gt;$F171,"W","L"),""),IF($G170&gt;$G171,"W","L")),IF($H170&gt;$H171,"W","L"))</f>
        <v/>
      </c>
      <c r="J170" s="71" t="str">
        <f>IF($I170&lt;&gt;"",IF($I170="W",IF(SUM(IF($D170&gt;$D171,1,0),IF($E170&gt;$E171,1,0),IF($F170&gt;$F171,1,0),IF($G170&gt;$G171,1,0),IF($H170&gt;$H171,1,0))&lt;&gt;3,"E",""),""),"")</f>
        <v/>
      </c>
    </row>
    <row r="171" spans="1:11" ht="30" customHeight="1">
      <c r="A171" s="135" t="str">
        <f>IF('Men Crossover'!C$3&lt;&gt;"",'Men Crossover'!C$3,"")</f>
        <v/>
      </c>
      <c r="B171" s="371"/>
      <c r="C171" s="136" t="str">
        <f>IF('Men Crossover'!C60&lt;&gt;"",IF('Men Crossover'!C60="Bye","Bye",IF(ISERROR(VLOOKUP('Men Crossover'!C60,Players!$C:$G,4,FALSE)),"Invalid ID or Player Name",CONCATENATE(VLOOKUP('Men Crossover'!C60,Players!$C:$G,4,FALSE)," ",VLOOKUP('Men Crossover'!C60,Players!$C:$G,1,FALSE)," (", IF(ISERROR(VLOOKUP('Men Crossover'!C60,Players!$C:$G,5,FALSE)),"",VLOOKUP('Men Crossover'!C60,Players!$C:$G,5,FALSE)),")"))),"")</f>
        <v/>
      </c>
      <c r="D171" s="107"/>
      <c r="E171" s="107"/>
      <c r="F171" s="107"/>
      <c r="G171" s="107"/>
      <c r="H171" s="107" t="str">
        <f>IF(C171&lt;&gt;"",IF(C171="Bye",0,IF(C170="Bye",11,"")),"")</f>
        <v/>
      </c>
      <c r="I171" s="27" t="str">
        <f>IF($I170&lt;&gt;"",IF(I170="W","L","W"),"")</f>
        <v/>
      </c>
      <c r="J171" s="71" t="str">
        <f>IF($I171&lt;&gt;"",IF($I171="W",IF(SUM(IF($D171&gt;$D170,1,0),IF($E171&gt;$E170,1,0),IF($F171&gt;$F170,1,0),IF($G171&gt;$G170,1,0),IF($H171&gt;$H170,1,0))&lt;&gt;3,"E",""),""),"")</f>
        <v/>
      </c>
    </row>
    <row r="172" spans="1:11" ht="30" customHeight="1">
      <c r="A172" s="22"/>
      <c r="B172" s="22"/>
      <c r="C172" s="22"/>
      <c r="D172" s="70" t="str">
        <f>IF($I170&lt;&gt;"",IF(AND(AND($D170&gt;-1,$D171&gt;-1),OR($D170&gt;10,$D171&gt;10),ABS($D170-$D171)&gt;1,IF(OR($D170&gt;11,$D171&gt;11),ABS($D170-$D171)=2,TRUE),$D170=INT($D170),$D171=INT($D171)),"","E"),"")</f>
        <v/>
      </c>
      <c r="E172" s="70" t="str">
        <f>IF($I170&lt;&gt;"",IF(AND(AND($E170&gt;-1,$E171&gt;-1),OR($E170&gt;10,$E171&gt;10),ABS($E170-$E171)&gt;1,IF(OR($E170&gt;11,$E171&gt;11),ABS($E170-$E171)=2,TRUE),$E170=INT($E170),$E171=INT($E171)),"","E"),"")</f>
        <v/>
      </c>
      <c r="F172" s="70" t="str">
        <f>IF($I170&lt;&gt;"",IF(AND(AND($F170&gt;-1,$F171&gt;-1),OR($F170&gt;10,$F171&gt;10),ABS($F170-$F171)&gt;1,IF(OR($F170&gt;11,$F171&gt;11),ABS($F170-$F171)=2,TRUE),$F170=INT($F170),$F171=INT($F171)),"","E"),"")</f>
        <v/>
      </c>
      <c r="G172" s="70" t="str">
        <f>IF(AND($I170&lt;&gt;"",$G170&lt;&gt;""),IF(AND(AND($G170&gt;-1,$G171&gt;-1),OR($G170&gt;10,$G171&gt;10),ABS($G170-$G171)&gt;1,IF(OR($G170&gt;11,$G171&gt;11),ABS($G170-$G171)=2,TRUE),$G170=INT($G170),$G171=INT($G171)),"","E"),"")</f>
        <v/>
      </c>
      <c r="H172" s="70" t="str">
        <f>IF(AND($I170&lt;&gt;"",$H170&lt;&gt;""),IF(AND(AND($H170&gt;-1,$H171&gt;-1),OR($H170&gt;10,$H171&gt;10),ABS($H170-$H171)&gt;1,IF(OR($H170&gt;11,$H171&gt;11),ABS($H170-$H171)=2,TRUE),$H170=INT($H170),$H171=INT($H171)),"","E"),"")</f>
        <v/>
      </c>
    </row>
    <row r="173" spans="1:11" ht="30" customHeight="1">
      <c r="D173" s="68"/>
      <c r="E173" s="68"/>
      <c r="F173" s="68"/>
      <c r="G173" s="68"/>
      <c r="H173" s="68"/>
    </row>
    <row r="174" spans="1:11" ht="30" customHeight="1">
      <c r="A174" s="133" t="str">
        <f>IF('Men Crossover'!$F$1&lt;&gt;"",'Men Crossover'!$F$1,"")</f>
        <v>Men's Singles</v>
      </c>
      <c r="B174" s="370">
        <f>'Men Crossover'!B36</f>
        <v>46</v>
      </c>
      <c r="C174" s="134" t="str">
        <f>IF('Men Crossover'!B20&lt;&gt;"",IF('Men Crossover'!B20="Bye","Bye",IF(ISERROR(VLOOKUP('Men Crossover'!B20,Players!$C:$G,4,FALSE)),"Invalid ID or Player Name",CONCATENATE(VLOOKUP('Men Crossover'!B20,Players!$C:$G,4,FALSE)," ",VLOOKUP('Men Crossover'!B20,Players!$C:$G,1,FALSE)," (", IF(ISERROR(VLOOKUP('Men Crossover'!B20,Players!$C:$G,5,FALSE)),"",VLOOKUP('Men Crossover'!B20,Players!$C:$G,5,FALSE)),")"))),"")</f>
        <v/>
      </c>
      <c r="D174" s="107"/>
      <c r="E174" s="107"/>
      <c r="F174" s="107"/>
      <c r="G174" s="107"/>
      <c r="H174" s="107" t="str">
        <f>IF(C174&lt;&gt;"",IF(C174="Bye",0,IF(C175="Bye",11,"")),"")</f>
        <v/>
      </c>
      <c r="I174" s="27" t="str">
        <f>IF($H174=$H175,IF($G174=$G175,IF($F174&lt;&gt;"",IF($F174&gt;$F175,"W","L"),""),IF($G174&gt;$G175,"W","L")),IF($H174&gt;$H175,"W","L"))</f>
        <v/>
      </c>
      <c r="J174" s="71" t="str">
        <f>IF($I174&lt;&gt;"",IF($I174="W",IF(SUM(IF($D174&gt;$D175,1,0),IF($E174&gt;$E175,1,0),IF($F174&gt;$F175,1,0),IF($G174&gt;$G175,1,0),IF($H174&gt;$H175,1,0))&lt;&gt;3,"E",""),""),"")</f>
        <v/>
      </c>
    </row>
    <row r="175" spans="1:11" ht="30" customHeight="1">
      <c r="A175" s="135" t="str">
        <f>IF('Men Crossover'!B$3&lt;&gt;"",'Men Crossover'!B$3,"")</f>
        <v/>
      </c>
      <c r="B175" s="371"/>
      <c r="C175" s="136" t="str">
        <f>IF('Men Crossover'!B52&lt;&gt;"",IF('Men Crossover'!B52="Bye","Bye",IF(ISERROR(VLOOKUP('Men Crossover'!B52,Players!$C:$G,4,FALSE)),"Invalid ID or Player Name",CONCATENATE(VLOOKUP('Men Crossover'!B52,Players!$C:$G,4,FALSE)," ",VLOOKUP('Men Crossover'!B52,Players!$C:$G,1,FALSE)," (", IF(ISERROR(VLOOKUP('Men Crossover'!B52,Players!$C:$G,5,FALSE)),"",VLOOKUP('Men Crossover'!B52,Players!$C:$G,5,FALSE)),")"))),"")</f>
        <v/>
      </c>
      <c r="D175" s="107"/>
      <c r="E175" s="107"/>
      <c r="F175" s="107"/>
      <c r="G175" s="107"/>
      <c r="H175" s="107" t="str">
        <f>IF(C175&lt;&gt;"",IF(C175="Bye",0,IF(C174="Bye",11,"")),"")</f>
        <v/>
      </c>
      <c r="I175" s="27" t="str">
        <f>IF($I174&lt;&gt;"",IF(I174="W","L","W"),"")</f>
        <v/>
      </c>
      <c r="J175" s="71" t="str">
        <f>IF($I175&lt;&gt;"",IF($I175="W",IF(SUM(IF($D175&gt;$D174,1,0),IF($E175&gt;$E174,1,0),IF($F175&gt;$F174,1,0),IF($G175&gt;$G174,1,0),IF($H175&gt;$H174,1,0))&lt;&gt;3,"E",""),""),"")</f>
        <v/>
      </c>
    </row>
    <row r="176" spans="1:11" ht="30" customHeight="1">
      <c r="A176" s="22"/>
      <c r="B176" s="22"/>
      <c r="C176" s="22"/>
      <c r="D176" s="70" t="str">
        <f>IF($I174&lt;&gt;"",IF(AND(AND($D174&gt;-1,$D175&gt;-1),OR($D174&gt;10,$D175&gt;10),ABS($D174-$D175)&gt;1,IF(OR($D174&gt;11,$D175&gt;11),ABS($D174-$D175)=2,TRUE),$D174=INT($D174),$D175=INT($D175)),"","E"),"")</f>
        <v/>
      </c>
      <c r="E176" s="70" t="str">
        <f>IF($I174&lt;&gt;"",IF(AND(AND($E174&gt;-1,$E175&gt;-1),OR($E174&gt;10,$E175&gt;10),ABS($E174-$E175)&gt;1,IF(OR($E174&gt;11,$E175&gt;11),ABS($E174-$E175)=2,TRUE),$E174=INT($E174),$E175=INT($E175)),"","E"),"")</f>
        <v/>
      </c>
      <c r="F176" s="70" t="str">
        <f>IF($I174&lt;&gt;"",IF(AND(AND($F174&gt;-1,$F175&gt;-1),OR($F174&gt;10,$F175&gt;10),ABS($F174-$F175)&gt;1,IF(OR($F174&gt;11,$F175&gt;11),ABS($F174-$F175)=2,TRUE),$F174=INT($F174),$F175=INT($F175)),"","E"),"")</f>
        <v/>
      </c>
      <c r="G176" s="70" t="str">
        <f>IF(AND($I174&lt;&gt;"",$G174&lt;&gt;""),IF(AND(AND($G174&gt;-1,$G175&gt;-1),OR($G174&gt;10,$G175&gt;10),ABS($G174-$G175)&gt;1,IF(OR($G174&gt;11,$G175&gt;11),ABS($G174-$G175)=2,TRUE),$G174=INT($G174),$G175=INT($G175)),"","E"),"")</f>
        <v/>
      </c>
      <c r="H176" s="70" t="str">
        <f>IF(AND($I174&lt;&gt;"",$H174&lt;&gt;""),IF(AND(AND($H174&gt;-1,$H175&gt;-1),OR($H174&gt;10,$H175&gt;10),ABS($H174-$H175)&gt;1,IF(OR($H174&gt;11,$H175&gt;11),ABS($H174-$H175)=2,TRUE),$H174=INT($H174),$H175=INT($H175)),"","E"),"")</f>
        <v/>
      </c>
    </row>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row r="419" ht="30"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row r="431" ht="30" customHeight="1"/>
    <row r="432" ht="30" customHeight="1"/>
    <row r="433" ht="30" customHeight="1"/>
    <row r="434" ht="30" customHeight="1"/>
    <row r="435" ht="30" customHeight="1"/>
    <row r="436" ht="30" customHeight="1"/>
    <row r="437" ht="30" customHeight="1"/>
    <row r="438" ht="30" customHeight="1"/>
    <row r="439" ht="30" customHeight="1"/>
    <row r="440" ht="30" customHeight="1"/>
    <row r="441" ht="30" customHeight="1"/>
    <row r="442" ht="30" customHeight="1"/>
    <row r="443" ht="30" customHeight="1"/>
    <row r="444" ht="30" customHeight="1"/>
    <row r="445" ht="30" customHeight="1"/>
    <row r="446" ht="30" customHeight="1"/>
    <row r="447" ht="30" customHeight="1"/>
    <row r="448" ht="30" customHeight="1"/>
    <row r="449" ht="30" customHeight="1"/>
    <row r="450" ht="30" customHeight="1"/>
    <row r="451" ht="30" customHeight="1"/>
    <row r="452" ht="30" customHeight="1"/>
    <row r="453" ht="30" customHeight="1"/>
    <row r="454" ht="30" customHeight="1"/>
    <row r="455" ht="30" customHeight="1"/>
    <row r="456" ht="30" customHeight="1"/>
    <row r="457" ht="30" customHeight="1"/>
    <row r="458" ht="30" customHeight="1"/>
  </sheetData>
  <sheetProtection sheet="1" objects="1" scenarios="1"/>
  <mergeCells count="46">
    <mergeCell ref="B17:B18"/>
    <mergeCell ref="B21:B22"/>
    <mergeCell ref="B24:B25"/>
    <mergeCell ref="B28:B29"/>
    <mergeCell ref="B70:B71"/>
    <mergeCell ref="B74:B75"/>
    <mergeCell ref="B32:B33"/>
    <mergeCell ref="B36:B37"/>
    <mergeCell ref="B40:B41"/>
    <mergeCell ref="B97:B98"/>
    <mergeCell ref="B90:B91"/>
    <mergeCell ref="B44:B45"/>
    <mergeCell ref="B47:B48"/>
    <mergeCell ref="B101:B102"/>
    <mergeCell ref="B105:B106"/>
    <mergeCell ref="B109:B110"/>
    <mergeCell ref="B1:B2"/>
    <mergeCell ref="B5:B6"/>
    <mergeCell ref="B9:B10"/>
    <mergeCell ref="B13:B14"/>
    <mergeCell ref="B86:B87"/>
    <mergeCell ref="B51:B52"/>
    <mergeCell ref="B55:B56"/>
    <mergeCell ref="B59:B60"/>
    <mergeCell ref="B63:B64"/>
    <mergeCell ref="B67:B68"/>
    <mergeCell ref="B93:B94"/>
    <mergeCell ref="B78:B79"/>
    <mergeCell ref="B82:B83"/>
    <mergeCell ref="B113:B114"/>
    <mergeCell ref="B124:B125"/>
    <mergeCell ref="B132:B133"/>
    <mergeCell ref="B136:B137"/>
    <mergeCell ref="B139:B140"/>
    <mergeCell ref="B128:B129"/>
    <mergeCell ref="B116:B117"/>
    <mergeCell ref="B120:B121"/>
    <mergeCell ref="B143:B144"/>
    <mergeCell ref="B159:B160"/>
    <mergeCell ref="B166:B167"/>
    <mergeCell ref="B170:B171"/>
    <mergeCell ref="B174:B175"/>
    <mergeCell ref="B147:B148"/>
    <mergeCell ref="B151:B152"/>
    <mergeCell ref="B155:B156"/>
    <mergeCell ref="B162:B163"/>
  </mergeCells>
  <conditionalFormatting sqref="C1:C2">
    <cfRule type="expression" dxfId="91" priority="91" stopIfTrue="1">
      <formula>IF($I1="W",TRUE,FALSE)</formula>
    </cfRule>
  </conditionalFormatting>
  <conditionalFormatting sqref="C5:C6">
    <cfRule type="expression" dxfId="90" priority="89" stopIfTrue="1">
      <formula>IF($I5="W",TRUE,FALSE)</formula>
    </cfRule>
  </conditionalFormatting>
  <conditionalFormatting sqref="C9:C10">
    <cfRule type="expression" dxfId="89" priority="87" stopIfTrue="1">
      <formula>IF($I9="W",TRUE,FALSE)</formula>
    </cfRule>
  </conditionalFormatting>
  <conditionalFormatting sqref="C13:C14">
    <cfRule type="expression" dxfId="88" priority="85" stopIfTrue="1">
      <formula>IF($I13="W",TRUE,FALSE)</formula>
    </cfRule>
  </conditionalFormatting>
  <conditionalFormatting sqref="C17:C18">
    <cfRule type="expression" dxfId="87" priority="83" stopIfTrue="1">
      <formula>IF($I17="W",TRUE,FALSE)</formula>
    </cfRule>
  </conditionalFormatting>
  <conditionalFormatting sqref="C21:C22">
    <cfRule type="expression" dxfId="86" priority="81" stopIfTrue="1">
      <formula>IF($I21="W",TRUE,FALSE)</formula>
    </cfRule>
  </conditionalFormatting>
  <conditionalFormatting sqref="C24:C25">
    <cfRule type="expression" dxfId="85" priority="79" stopIfTrue="1">
      <formula>IF($I24="W",TRUE,FALSE)</formula>
    </cfRule>
  </conditionalFormatting>
  <conditionalFormatting sqref="C28:C29">
    <cfRule type="expression" dxfId="84" priority="77" stopIfTrue="1">
      <formula>IF($I28="W",TRUE,FALSE)</formula>
    </cfRule>
  </conditionalFormatting>
  <conditionalFormatting sqref="C32:C33">
    <cfRule type="expression" dxfId="83" priority="75" stopIfTrue="1">
      <formula>IF($I32="W",TRUE,FALSE)</formula>
    </cfRule>
  </conditionalFormatting>
  <conditionalFormatting sqref="C36:C37">
    <cfRule type="expression" dxfId="82" priority="73" stopIfTrue="1">
      <formula>IF($I36="W",TRUE,FALSE)</formula>
    </cfRule>
  </conditionalFormatting>
  <conditionalFormatting sqref="C40:C41">
    <cfRule type="expression" dxfId="81" priority="71" stopIfTrue="1">
      <formula>IF($I40="W",TRUE,FALSE)</formula>
    </cfRule>
  </conditionalFormatting>
  <conditionalFormatting sqref="C44:C45">
    <cfRule type="expression" dxfId="80" priority="69" stopIfTrue="1">
      <formula>IF($I44="W",TRUE,FALSE)</formula>
    </cfRule>
  </conditionalFormatting>
  <conditionalFormatting sqref="C47:C48">
    <cfRule type="expression" dxfId="79" priority="67" stopIfTrue="1">
      <formula>IF($I47="W",TRUE,FALSE)</formula>
    </cfRule>
  </conditionalFormatting>
  <conditionalFormatting sqref="C51:C52">
    <cfRule type="expression" dxfId="78" priority="65" stopIfTrue="1">
      <formula>IF($I51="W",TRUE,FALSE)</formula>
    </cfRule>
  </conditionalFormatting>
  <conditionalFormatting sqref="C55:C56">
    <cfRule type="expression" dxfId="77" priority="63" stopIfTrue="1">
      <formula>IF($I55="W",TRUE,FALSE)</formula>
    </cfRule>
  </conditionalFormatting>
  <conditionalFormatting sqref="C59:C60">
    <cfRule type="expression" dxfId="76" priority="61" stopIfTrue="1">
      <formula>IF($I59="W",TRUE,FALSE)</formula>
    </cfRule>
  </conditionalFormatting>
  <conditionalFormatting sqref="C63:C64">
    <cfRule type="expression" dxfId="75" priority="59" stopIfTrue="1">
      <formula>IF($I63="W",TRUE,FALSE)</formula>
    </cfRule>
  </conditionalFormatting>
  <conditionalFormatting sqref="C67:C68">
    <cfRule type="expression" dxfId="74" priority="57" stopIfTrue="1">
      <formula>IF($I67="W",TRUE,FALSE)</formula>
    </cfRule>
  </conditionalFormatting>
  <conditionalFormatting sqref="C70:C71">
    <cfRule type="expression" dxfId="73" priority="55" stopIfTrue="1">
      <formula>IF($I70="W",TRUE,FALSE)</formula>
    </cfRule>
  </conditionalFormatting>
  <conditionalFormatting sqref="C74:C75">
    <cfRule type="expression" dxfId="72" priority="53" stopIfTrue="1">
      <formula>IF($I74="W",TRUE,FALSE)</formula>
    </cfRule>
  </conditionalFormatting>
  <conditionalFormatting sqref="C78:C79">
    <cfRule type="expression" dxfId="71" priority="51" stopIfTrue="1">
      <formula>IF($I78="W",TRUE,FALSE)</formula>
    </cfRule>
  </conditionalFormatting>
  <conditionalFormatting sqref="C82:C83">
    <cfRule type="expression" dxfId="70" priority="49" stopIfTrue="1">
      <formula>IF($I82="W",TRUE,FALSE)</formula>
    </cfRule>
  </conditionalFormatting>
  <conditionalFormatting sqref="C86:C87">
    <cfRule type="expression" dxfId="69" priority="47" stopIfTrue="1">
      <formula>IF($I86="W",TRUE,FALSE)</formula>
    </cfRule>
  </conditionalFormatting>
  <conditionalFormatting sqref="C90:C91">
    <cfRule type="expression" dxfId="68" priority="45" stopIfTrue="1">
      <formula>IF($I90="W",TRUE,FALSE)</formula>
    </cfRule>
  </conditionalFormatting>
  <conditionalFormatting sqref="C93:C94">
    <cfRule type="expression" dxfId="67" priority="43" stopIfTrue="1">
      <formula>IF($I93="W",TRUE,FALSE)</formula>
    </cfRule>
  </conditionalFormatting>
  <conditionalFormatting sqref="C97:C98">
    <cfRule type="expression" dxfId="66" priority="41" stopIfTrue="1">
      <formula>IF($I97="W",TRUE,FALSE)</formula>
    </cfRule>
  </conditionalFormatting>
  <conditionalFormatting sqref="C101:C102">
    <cfRule type="expression" dxfId="65" priority="39" stopIfTrue="1">
      <formula>IF($I101="W",TRUE,FALSE)</formula>
    </cfRule>
  </conditionalFormatting>
  <conditionalFormatting sqref="C105:C106">
    <cfRule type="expression" dxfId="64" priority="37" stopIfTrue="1">
      <formula>IF($I105="W",TRUE,FALSE)</formula>
    </cfRule>
  </conditionalFormatting>
  <conditionalFormatting sqref="C109:C110">
    <cfRule type="expression" dxfId="63" priority="35" stopIfTrue="1">
      <formula>IF($I109="W",TRUE,FALSE)</formula>
    </cfRule>
  </conditionalFormatting>
  <conditionalFormatting sqref="C113:C114">
    <cfRule type="expression" dxfId="62" priority="33" stopIfTrue="1">
      <formula>IF($I113="W",TRUE,FALSE)</formula>
    </cfRule>
  </conditionalFormatting>
  <conditionalFormatting sqref="C116:C117">
    <cfRule type="expression" dxfId="61" priority="31" stopIfTrue="1">
      <formula>IF($I116="W",TRUE,FALSE)</formula>
    </cfRule>
  </conditionalFormatting>
  <conditionalFormatting sqref="C120:C121">
    <cfRule type="expression" dxfId="60" priority="29" stopIfTrue="1">
      <formula>IF($I120="W",TRUE,FALSE)</formula>
    </cfRule>
  </conditionalFormatting>
  <conditionalFormatting sqref="C124:C125">
    <cfRule type="expression" dxfId="59" priority="27" stopIfTrue="1">
      <formula>IF($I124="W",TRUE,FALSE)</formula>
    </cfRule>
  </conditionalFormatting>
  <conditionalFormatting sqref="C128:C129">
    <cfRule type="expression" dxfId="58" priority="25" stopIfTrue="1">
      <formula>IF($I128="W",TRUE,FALSE)</formula>
    </cfRule>
  </conditionalFormatting>
  <conditionalFormatting sqref="C132:C133">
    <cfRule type="expression" dxfId="57" priority="23" stopIfTrue="1">
      <formula>IF($I132="W",TRUE,FALSE)</formula>
    </cfRule>
  </conditionalFormatting>
  <conditionalFormatting sqref="C136:C137">
    <cfRule type="expression" dxfId="56" priority="21" stopIfTrue="1">
      <formula>IF($I136="W",TRUE,FALSE)</formula>
    </cfRule>
  </conditionalFormatting>
  <conditionalFormatting sqref="C139:C140">
    <cfRule type="expression" dxfId="55" priority="19" stopIfTrue="1">
      <formula>IF($I139="W",TRUE,FALSE)</formula>
    </cfRule>
  </conditionalFormatting>
  <conditionalFormatting sqref="C143:C144">
    <cfRule type="expression" dxfId="54" priority="17" stopIfTrue="1">
      <formula>IF($I143="W",TRUE,FALSE)</formula>
    </cfRule>
  </conditionalFormatting>
  <conditionalFormatting sqref="C147:C148">
    <cfRule type="expression" dxfId="53" priority="15" stopIfTrue="1">
      <formula>IF($I147="W",TRUE,FALSE)</formula>
    </cfRule>
  </conditionalFormatting>
  <conditionalFormatting sqref="C151:C152">
    <cfRule type="expression" dxfId="52" priority="13" stopIfTrue="1">
      <formula>IF($I151="W",TRUE,FALSE)</formula>
    </cfRule>
  </conditionalFormatting>
  <conditionalFormatting sqref="C155:C156">
    <cfRule type="expression" dxfId="51" priority="11" stopIfTrue="1">
      <formula>IF($I155="W",TRUE,FALSE)</formula>
    </cfRule>
  </conditionalFormatting>
  <conditionalFormatting sqref="C159:C160">
    <cfRule type="expression" dxfId="50" priority="9" stopIfTrue="1">
      <formula>IF($I159="W",TRUE,FALSE)</formula>
    </cfRule>
  </conditionalFormatting>
  <conditionalFormatting sqref="C162:C163">
    <cfRule type="expression" dxfId="49" priority="7" stopIfTrue="1">
      <formula>IF($I162="W",TRUE,FALSE)</formula>
    </cfRule>
  </conditionalFormatting>
  <conditionalFormatting sqref="C166:C167">
    <cfRule type="expression" dxfId="48" priority="5" stopIfTrue="1">
      <formula>IF($I166="W",TRUE,FALSE)</formula>
    </cfRule>
  </conditionalFormatting>
  <conditionalFormatting sqref="C170:C171">
    <cfRule type="expression" dxfId="47" priority="3" stopIfTrue="1">
      <formula>IF($I170="W",TRUE,FALSE)</formula>
    </cfRule>
  </conditionalFormatting>
  <conditionalFormatting sqref="C174:C175">
    <cfRule type="expression" dxfId="46" priority="1" stopIfTrue="1">
      <formula>IF($I174="W",TRUE,FALSE)</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FK1293"/>
  <sheetViews>
    <sheetView workbookViewId="0">
      <selection activeCell="C7" sqref="C7:AC8"/>
    </sheetView>
  </sheetViews>
  <sheetFormatPr defaultColWidth="2.33203125" defaultRowHeight="11.25" customHeight="1"/>
  <cols>
    <col min="1" max="16384" width="2.33203125" style="1"/>
  </cols>
  <sheetData>
    <row r="1" spans="1:84" ht="11.25" customHeight="1">
      <c r="A1" s="259" t="s">
        <v>9</v>
      </c>
      <c r="B1" s="260"/>
      <c r="C1" s="260"/>
      <c r="D1" s="260"/>
      <c r="E1" s="260"/>
      <c r="F1" s="300" t="str">
        <f>Players!$C$1</f>
        <v>Enter Division Name</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2" t="s">
        <v>10</v>
      </c>
      <c r="AI1" s="303"/>
      <c r="AJ1" s="303"/>
      <c r="AK1" s="306" t="str">
        <f>Players!$G$1</f>
        <v>Enter Date</v>
      </c>
      <c r="AL1" s="307"/>
      <c r="AM1" s="307"/>
      <c r="AN1" s="307"/>
      <c r="AO1" s="308"/>
      <c r="AQ1" s="154" t="str">
        <f>CONCATENATE($A5," ",$D5,","," ",$F3)</f>
        <v>Group: 1, Women's Singles</v>
      </c>
      <c r="AR1" s="155"/>
      <c r="AS1" s="155"/>
      <c r="AT1" s="155"/>
      <c r="AU1" s="155"/>
      <c r="AV1" s="155"/>
      <c r="AW1" s="155"/>
      <c r="AX1" s="155"/>
      <c r="AY1" s="155"/>
      <c r="AZ1" s="155"/>
      <c r="BA1" s="155"/>
      <c r="BB1" s="155"/>
      <c r="BC1" s="156"/>
      <c r="BD1" s="163">
        <f>A18</f>
        <v>1</v>
      </c>
      <c r="BE1" s="164"/>
      <c r="BF1" s="183" t="str">
        <f>C18</f>
        <v>A</v>
      </c>
      <c r="BG1" s="185" t="str">
        <f>IF(VLOOKUP($BF1,$A7:$C13,3,FALSE)=0,"",CONCATENATE(VLOOKUP(VLOOKUP($BF1,$A7:$C13,3,FALSE),Players!$J:$N,4,FALSE)," ",VLOOKUP($BF1,$A7:$C13,3,FALSE)," ",IF(ISERROR(VLOOKUP(VLOOKUP($BF1,$A7:$C13,3,FALSE),Players!$J:$N,5,FALSE)),"()",CONCATENATE("(",VLOOKUP(VLOOKUP($BF1,$A7:$C13,3,FALSE),Players!$J:$N,5,FALSE),")"))))</f>
        <v/>
      </c>
      <c r="BH1" s="186"/>
      <c r="BI1" s="186"/>
      <c r="BJ1" s="186"/>
      <c r="BK1" s="186"/>
      <c r="BL1" s="186"/>
      <c r="BM1" s="186"/>
      <c r="BN1" s="186"/>
      <c r="BO1" s="186"/>
      <c r="BP1" s="186"/>
      <c r="BQ1" s="186"/>
      <c r="BR1" s="186"/>
      <c r="BS1" s="186"/>
      <c r="BT1" s="186"/>
      <c r="BU1" s="187"/>
      <c r="BV1" s="170" t="str">
        <f>IF(D18&lt;&gt;"",D18,"")</f>
        <v/>
      </c>
      <c r="BW1" s="171"/>
      <c r="BX1" s="170" t="str">
        <f>IF(F18&lt;&gt;"",F18,"")</f>
        <v/>
      </c>
      <c r="BY1" s="171"/>
      <c r="BZ1" s="170" t="str">
        <f>IF(H18&lt;&gt;"",H18,"")</f>
        <v/>
      </c>
      <c r="CA1" s="171"/>
      <c r="CB1" s="170" t="str">
        <f>IF(J18&lt;&gt;"",J18,"")</f>
        <v/>
      </c>
      <c r="CC1" s="171"/>
      <c r="CD1" s="170" t="str">
        <f>IF(L18&lt;&gt;"",L18,"")</f>
        <v/>
      </c>
      <c r="CE1" s="171"/>
      <c r="CF1" s="174" t="str">
        <f>IF($CD1=$CD3,IF($CB1=$CB3,IF($BZ1&lt;&gt;"",IF($BZ1&gt;$BZ3,"W","L"),""),IF($CB1&gt;$CB3,"W","L")),IF($CD1&gt;$CD3,"W","L"))</f>
        <v/>
      </c>
    </row>
    <row r="2" spans="1:84" ht="11.25" customHeight="1">
      <c r="A2" s="261"/>
      <c r="B2" s="262"/>
      <c r="C2" s="262"/>
      <c r="D2" s="262"/>
      <c r="E2" s="26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304"/>
      <c r="AI2" s="305"/>
      <c r="AJ2" s="305"/>
      <c r="AK2" s="309"/>
      <c r="AL2" s="309"/>
      <c r="AM2" s="309"/>
      <c r="AN2" s="309"/>
      <c r="AO2" s="310"/>
      <c r="AQ2" s="157"/>
      <c r="AR2" s="158"/>
      <c r="AS2" s="158"/>
      <c r="AT2" s="158"/>
      <c r="AU2" s="158"/>
      <c r="AV2" s="158"/>
      <c r="AW2" s="158"/>
      <c r="AX2" s="158"/>
      <c r="AY2" s="158"/>
      <c r="AZ2" s="158"/>
      <c r="BA2" s="158"/>
      <c r="BB2" s="158"/>
      <c r="BC2" s="159"/>
      <c r="BD2" s="165"/>
      <c r="BE2" s="166"/>
      <c r="BF2" s="184"/>
      <c r="BG2" s="188"/>
      <c r="BH2" s="189"/>
      <c r="BI2" s="189"/>
      <c r="BJ2" s="189"/>
      <c r="BK2" s="189"/>
      <c r="BL2" s="189"/>
      <c r="BM2" s="189"/>
      <c r="BN2" s="189"/>
      <c r="BO2" s="189"/>
      <c r="BP2" s="189"/>
      <c r="BQ2" s="189"/>
      <c r="BR2" s="189"/>
      <c r="BS2" s="189"/>
      <c r="BT2" s="189"/>
      <c r="BU2" s="190"/>
      <c r="BV2" s="172"/>
      <c r="BW2" s="173"/>
      <c r="BX2" s="172"/>
      <c r="BY2" s="173"/>
      <c r="BZ2" s="172"/>
      <c r="CA2" s="173"/>
      <c r="CB2" s="172"/>
      <c r="CC2" s="173"/>
      <c r="CD2" s="172"/>
      <c r="CE2" s="173"/>
      <c r="CF2" s="174"/>
    </row>
    <row r="3" spans="1:84" ht="11.25" customHeight="1">
      <c r="A3" s="266" t="s">
        <v>11</v>
      </c>
      <c r="B3" s="267"/>
      <c r="C3" s="267"/>
      <c r="D3" s="277" t="s">
        <v>12</v>
      </c>
      <c r="E3" s="278"/>
      <c r="F3" s="280" t="str">
        <f>Players!$H$3</f>
        <v>Women's Singles</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302" t="s">
        <v>13</v>
      </c>
      <c r="AI3" s="303"/>
      <c r="AJ3" s="303"/>
      <c r="AK3" s="311" t="s">
        <v>14</v>
      </c>
      <c r="AL3" s="311"/>
      <c r="AM3" s="311"/>
      <c r="AN3" s="311"/>
      <c r="AO3" s="312"/>
      <c r="AQ3" s="157"/>
      <c r="AR3" s="158"/>
      <c r="AS3" s="158"/>
      <c r="AT3" s="158"/>
      <c r="AU3" s="158"/>
      <c r="AV3" s="158"/>
      <c r="AW3" s="158"/>
      <c r="AX3" s="158"/>
      <c r="AY3" s="158"/>
      <c r="AZ3" s="158"/>
      <c r="BA3" s="158"/>
      <c r="BB3" s="158"/>
      <c r="BC3" s="159"/>
      <c r="BD3" s="165"/>
      <c r="BE3" s="166"/>
      <c r="BF3" s="175" t="str">
        <f>C20</f>
        <v>C</v>
      </c>
      <c r="BG3" s="177" t="str">
        <f>IF(VLOOKUP($BF3,$A7:$C13,3,FALSE)=0,"",CONCATENATE(VLOOKUP(VLOOKUP($BF3,$A7:$C13,3,FALSE),Players!$J:$N,4,FALSE)," ",VLOOKUP($BF3,$A7:$C13,3,FALSE)," ",IF(ISERROR(VLOOKUP(VLOOKUP($BF3,$A7:$C13,3,FALSE),Players!$J:$N,5,FALSE)),"()",CONCATENATE("(",VLOOKUP(VLOOKUP($BF3,$A7:$C13,3,FALSE),Players!$J:$N,5,FALSE),")"))))</f>
        <v/>
      </c>
      <c r="BH3" s="178"/>
      <c r="BI3" s="178"/>
      <c r="BJ3" s="178"/>
      <c r="BK3" s="178"/>
      <c r="BL3" s="178"/>
      <c r="BM3" s="178"/>
      <c r="BN3" s="178"/>
      <c r="BO3" s="178"/>
      <c r="BP3" s="178"/>
      <c r="BQ3" s="178"/>
      <c r="BR3" s="178"/>
      <c r="BS3" s="178"/>
      <c r="BT3" s="178"/>
      <c r="BU3" s="179"/>
      <c r="BV3" s="150" t="str">
        <f>IF(D20&lt;&gt;"",D20,"")</f>
        <v/>
      </c>
      <c r="BW3" s="151"/>
      <c r="BX3" s="150" t="str">
        <f>IF(F20&lt;&gt;"",F20,"")</f>
        <v/>
      </c>
      <c r="BY3" s="151"/>
      <c r="BZ3" s="150" t="str">
        <f>IF(H20&lt;&gt;"",H20,"")</f>
        <v/>
      </c>
      <c r="CA3" s="151"/>
      <c r="CB3" s="150" t="str">
        <f>IF(J20&lt;&gt;"",J20,"")</f>
        <v/>
      </c>
      <c r="CC3" s="151"/>
      <c r="CD3" s="150" t="str">
        <f>IF(L20&lt;&gt;"",L20,"")</f>
        <v/>
      </c>
      <c r="CE3" s="151"/>
      <c r="CF3" s="174" t="str">
        <f>IF($CF1&lt;&gt;"",IF(CF1="W","L","W"),"")</f>
        <v/>
      </c>
    </row>
    <row r="4" spans="1:84" ht="11.25" customHeight="1" thickBot="1">
      <c r="A4" s="275"/>
      <c r="B4" s="276"/>
      <c r="C4" s="276"/>
      <c r="D4" s="279"/>
      <c r="E4" s="279"/>
      <c r="F4" s="282"/>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304"/>
      <c r="AI4" s="305"/>
      <c r="AJ4" s="305"/>
      <c r="AK4" s="313"/>
      <c r="AL4" s="313"/>
      <c r="AM4" s="313"/>
      <c r="AN4" s="313"/>
      <c r="AO4" s="314"/>
      <c r="AQ4" s="160"/>
      <c r="AR4" s="161"/>
      <c r="AS4" s="161"/>
      <c r="AT4" s="161"/>
      <c r="AU4" s="161"/>
      <c r="AV4" s="161"/>
      <c r="AW4" s="161"/>
      <c r="AX4" s="161"/>
      <c r="AY4" s="161"/>
      <c r="AZ4" s="161"/>
      <c r="BA4" s="161"/>
      <c r="BB4" s="161"/>
      <c r="BC4" s="162"/>
      <c r="BD4" s="167"/>
      <c r="BE4" s="168"/>
      <c r="BF4" s="176"/>
      <c r="BG4" s="180"/>
      <c r="BH4" s="181"/>
      <c r="BI4" s="181"/>
      <c r="BJ4" s="181"/>
      <c r="BK4" s="181"/>
      <c r="BL4" s="181"/>
      <c r="BM4" s="181"/>
      <c r="BN4" s="181"/>
      <c r="BO4" s="181"/>
      <c r="BP4" s="181"/>
      <c r="BQ4" s="181"/>
      <c r="BR4" s="181"/>
      <c r="BS4" s="181"/>
      <c r="BT4" s="181"/>
      <c r="BU4" s="182"/>
      <c r="BV4" s="152"/>
      <c r="BW4" s="153"/>
      <c r="BX4" s="152"/>
      <c r="BY4" s="153"/>
      <c r="BZ4" s="152"/>
      <c r="CA4" s="153"/>
      <c r="CB4" s="152"/>
      <c r="CC4" s="153"/>
      <c r="CD4" s="152"/>
      <c r="CE4" s="153"/>
      <c r="CF4" s="174"/>
    </row>
    <row r="5" spans="1:84" ht="11.25" customHeight="1">
      <c r="A5" s="259" t="s">
        <v>15</v>
      </c>
      <c r="B5" s="260"/>
      <c r="C5" s="260"/>
      <c r="D5" s="264">
        <v>1</v>
      </c>
      <c r="E5" s="264"/>
      <c r="F5" s="266" t="s">
        <v>16</v>
      </c>
      <c r="G5" s="267"/>
      <c r="H5" s="267"/>
      <c r="I5" s="283"/>
      <c r="J5" s="284"/>
      <c r="K5" s="284"/>
      <c r="L5" s="284"/>
      <c r="M5" s="284"/>
      <c r="N5" s="271"/>
      <c r="O5" s="271"/>
      <c r="P5" s="271"/>
      <c r="Q5" s="271"/>
      <c r="R5" s="271"/>
      <c r="S5" s="271"/>
      <c r="T5" s="271"/>
      <c r="U5" s="271"/>
      <c r="V5" s="271"/>
      <c r="W5" s="271"/>
      <c r="X5" s="271"/>
      <c r="Y5" s="271"/>
      <c r="Z5" s="271"/>
      <c r="AA5" s="271"/>
      <c r="AB5" s="271"/>
      <c r="AC5" s="272"/>
      <c r="AD5" s="150" t="s">
        <v>17</v>
      </c>
      <c r="AE5" s="270"/>
      <c r="AF5" s="288" t="s">
        <v>18</v>
      </c>
      <c r="AG5" s="270"/>
      <c r="AH5" s="288" t="s">
        <v>19</v>
      </c>
      <c r="AI5" s="270"/>
      <c r="AJ5" s="288" t="s">
        <v>20</v>
      </c>
      <c r="AK5" s="290"/>
      <c r="AL5" s="292" t="s">
        <v>21</v>
      </c>
      <c r="AM5" s="293"/>
      <c r="AN5" s="296" t="s">
        <v>22</v>
      </c>
      <c r="AO5" s="297"/>
      <c r="AQ5" s="126"/>
      <c r="AR5" s="126"/>
      <c r="AS5" s="126"/>
      <c r="AT5" s="126"/>
      <c r="AU5" s="126"/>
      <c r="AV5" s="126"/>
      <c r="AW5" s="126"/>
      <c r="AX5" s="126"/>
      <c r="AY5" s="126"/>
      <c r="AZ5" s="126"/>
      <c r="BA5" s="126"/>
      <c r="BB5" s="126"/>
      <c r="BC5" s="126"/>
      <c r="BV5" s="169" t="str">
        <f>IF(CF1&lt;&gt;"",IF(AND(AND(BV1&gt;-1,BV3&gt;-1),OR(BV1&gt;10,BV3&gt;10),ABS(BV1-BV3)&gt;1,IF(OR(BV1&gt;11,BV3&gt;11),ABS(BV1-BV3)=2,TRUE),BV1=INT(BV1),BV3=INT(BV3)),"","Error"),"")</f>
        <v/>
      </c>
      <c r="BW5" s="169"/>
      <c r="BX5" s="169" t="str">
        <f>IF(CF1&lt;&gt;"",IF(AND(AND(BX1&gt;-1,BX3&gt;-1),OR(BX1&gt;10,BX3&gt;10),ABS(BX1-BX3)&gt;1,IF(OR(BX1&gt;11,BX3&gt;11),ABS(BX1-BX3)=2,TRUE),BX1=INT(BX1),BX3=INT(BX3)),"","Error"),"")</f>
        <v/>
      </c>
      <c r="BY5" s="169"/>
      <c r="BZ5" s="169" t="str">
        <f>IF(CF1&lt;&gt;"",IF(AND(AND(BZ1&gt;-1,BZ3&gt;-1),OR(BZ1&gt;10,BZ3&gt;10),ABS(BZ1-BZ3)&gt;1,IF(OR(BZ1&gt;11,BZ3&gt;11),ABS(BZ1-BZ3)=2,TRUE),BZ1=INT(BZ1),BZ3=INT(BZ3)),"","Error"),"")</f>
        <v/>
      </c>
      <c r="CA5" s="169"/>
      <c r="CB5" s="169" t="str">
        <f>IF(AND(CF1&lt;&gt;"",CB1&lt;&gt;""),IF(AND(AND(CB1&gt;-1,CB3&gt;-1),OR(CB1&gt;10,CB3&gt;10),ABS(CB1-CB3)&gt;1,IF(OR(CB1&gt;11,CB3&gt;11),ABS(CB1-CB3)=2,TRUE),CB1=INT(CB1),CB3=INT(CB3)),"","Error"),"")</f>
        <v/>
      </c>
      <c r="CC5" s="169"/>
      <c r="CD5" s="169" t="str">
        <f>IF(AND(CF1&lt;&gt;"",CD1&lt;&gt;""),IF(AND(AND(CD1&gt;-1,CD3&gt;-1),OR(CD1&gt;10,CD3&gt;10),ABS(CD1-CD3)&gt;1,IF(OR(CD1&gt;11,CD3&gt;11),ABS(CD1-CD3)=2,TRUE),CD1=INT(CD1),CD3=INT(CD3)),"","Error"),"")</f>
        <v/>
      </c>
      <c r="CE5" s="169"/>
    </row>
    <row r="6" spans="1:84" ht="11.25" customHeight="1" thickBot="1">
      <c r="A6" s="261"/>
      <c r="B6" s="262"/>
      <c r="C6" s="263"/>
      <c r="D6" s="265"/>
      <c r="E6" s="265"/>
      <c r="F6" s="268"/>
      <c r="G6" s="269"/>
      <c r="H6" s="269"/>
      <c r="I6" s="286"/>
      <c r="J6" s="286"/>
      <c r="K6" s="286"/>
      <c r="L6" s="286"/>
      <c r="M6" s="286"/>
      <c r="N6" s="273"/>
      <c r="O6" s="273"/>
      <c r="P6" s="273"/>
      <c r="Q6" s="273"/>
      <c r="R6" s="273"/>
      <c r="S6" s="273"/>
      <c r="T6" s="273"/>
      <c r="U6" s="273"/>
      <c r="V6" s="273"/>
      <c r="W6" s="273"/>
      <c r="X6" s="273"/>
      <c r="Y6" s="273"/>
      <c r="Z6" s="273"/>
      <c r="AA6" s="273"/>
      <c r="AB6" s="273"/>
      <c r="AC6" s="274"/>
      <c r="AD6" s="194"/>
      <c r="AE6" s="195"/>
      <c r="AF6" s="289"/>
      <c r="AG6" s="195"/>
      <c r="AH6" s="289"/>
      <c r="AI6" s="195"/>
      <c r="AJ6" s="289"/>
      <c r="AK6" s="291"/>
      <c r="AL6" s="294"/>
      <c r="AM6" s="295"/>
      <c r="AN6" s="298"/>
      <c r="AO6" s="299"/>
      <c r="AQ6" s="126"/>
      <c r="AR6" s="126"/>
      <c r="AS6" s="126"/>
      <c r="AT6" s="126"/>
      <c r="AU6" s="126"/>
      <c r="AV6" s="126"/>
      <c r="AW6" s="126"/>
      <c r="AX6" s="126"/>
      <c r="AY6" s="126"/>
      <c r="AZ6" s="126"/>
      <c r="BA6" s="126"/>
      <c r="BB6" s="126"/>
      <c r="BC6" s="126"/>
    </row>
    <row r="7" spans="1:84" ht="11.25" customHeight="1">
      <c r="A7" s="210" t="str">
        <f>AD5</f>
        <v>A</v>
      </c>
      <c r="B7" s="211"/>
      <c r="C7" s="214"/>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6"/>
      <c r="AD7" s="250"/>
      <c r="AE7" s="229"/>
      <c r="AF7" s="252" t="str">
        <f>IF($D3="1P",IF(Z22=Z24,IF(X22=X24,IF(V22&lt;&gt;"",IF(V22&gt;V24,"W","L"),""),IF(X22&gt;X24,"W","L")),IF(Z22&gt;Z24,"W","L")),IF(L26=L28,IF(J26=J28,IF(H26&lt;&gt;"",IF(H26&gt;H28,"W","L"),""),IF(J26&gt;J28,"W","L")),IF(L26&gt;L28,"W","L")))</f>
        <v/>
      </c>
      <c r="AG7" s="253"/>
      <c r="AH7" s="252" t="str">
        <f>IF($D3="1P",IF(L26=L28,IF(J26=J28,IF(H26&lt;&gt;"",IF(H26&gt;H28,"W","L"),""),IF(J26&gt;J28,"W","L")),IF(L26&gt;L28,"W","L")),IF(L18=L20,IF(J18=J20,IF(H18&lt;&gt;"",IF(H18&gt;H20,"W","L"),""),IF(J18&gt;J20,"W","L")),IF(L18&gt;L20,"W","L")))</f>
        <v/>
      </c>
      <c r="AI7" s="253"/>
      <c r="AJ7" s="252" t="str">
        <f>IF($D3="1P",IF(L18=L20,IF(J18=J20,IF(H18&lt;&gt;"",IF(H18&gt;H20,"W","L"),""),IF(J18&gt;J20,"W","L")),IF(L18&gt;L20,"W","L")),IF(Z22=Z24,IF(X22=X24,IF(V22&lt;&gt;"",IF(V22&gt;V24,"W","L"),""),IF(X22&gt;X24,"W","L")),IF(Z22&gt;Z24,"W","L")))</f>
        <v/>
      </c>
      <c r="AK7" s="253"/>
      <c r="AL7" s="254" t="str">
        <f>IF(OR(COUNTIF(AD7:AJ7,"W"),COUNTIF(AD7:AJ7,"L")),COUNTIF(AD7:AJ7,"W")*2+COUNTIF(AD7:AJ7,"L"),"")</f>
        <v/>
      </c>
      <c r="AM7" s="255"/>
      <c r="AN7" s="256" t="str">
        <f>IF(AL7&lt;&gt;"",RANK(AL7,AL7:AL13,0),"")</f>
        <v/>
      </c>
      <c r="AO7" s="257"/>
      <c r="AQ7" s="127"/>
      <c r="AR7" s="127"/>
      <c r="AS7" s="127"/>
      <c r="AT7" s="127"/>
      <c r="AU7" s="127"/>
      <c r="AV7" s="127"/>
      <c r="AW7" s="127"/>
      <c r="AX7" s="127"/>
      <c r="AY7" s="127"/>
      <c r="AZ7" s="127"/>
      <c r="BA7" s="127"/>
      <c r="BB7" s="127"/>
      <c r="BC7" s="127"/>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row>
    <row r="8" spans="1:84" ht="11.25" customHeight="1">
      <c r="A8" s="212"/>
      <c r="B8" s="213"/>
      <c r="C8" s="217"/>
      <c r="D8" s="218"/>
      <c r="E8" s="218"/>
      <c r="F8" s="218"/>
      <c r="G8" s="218"/>
      <c r="H8" s="218"/>
      <c r="I8" s="218"/>
      <c r="J8" s="218"/>
      <c r="K8" s="218"/>
      <c r="L8" s="218"/>
      <c r="M8" s="218"/>
      <c r="N8" s="218"/>
      <c r="O8" s="218"/>
      <c r="P8" s="218"/>
      <c r="Q8" s="218"/>
      <c r="R8" s="218"/>
      <c r="S8" s="218"/>
      <c r="T8" s="218"/>
      <c r="U8" s="218"/>
      <c r="V8" s="218"/>
      <c r="W8" s="218"/>
      <c r="X8" s="218"/>
      <c r="Y8" s="218"/>
      <c r="Z8" s="218"/>
      <c r="AA8" s="218"/>
      <c r="AB8" s="218"/>
      <c r="AC8" s="219"/>
      <c r="AD8" s="251"/>
      <c r="AE8" s="236"/>
      <c r="AF8" s="234"/>
      <c r="AG8" s="233"/>
      <c r="AH8" s="234"/>
      <c r="AI8" s="233"/>
      <c r="AJ8" s="234"/>
      <c r="AK8" s="233"/>
      <c r="AL8" s="241"/>
      <c r="AM8" s="240"/>
      <c r="AN8" s="258"/>
      <c r="AO8" s="243"/>
      <c r="AQ8" s="128"/>
      <c r="AR8" s="128"/>
      <c r="AS8" s="128"/>
      <c r="AT8" s="128"/>
      <c r="AU8" s="128"/>
      <c r="AV8" s="128"/>
      <c r="AW8" s="128"/>
      <c r="AX8" s="128"/>
      <c r="AY8" s="128"/>
      <c r="AZ8" s="128"/>
      <c r="BA8" s="128"/>
      <c r="BB8" s="128"/>
      <c r="BC8" s="128"/>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row>
    <row r="9" spans="1:84" ht="11.25" customHeight="1">
      <c r="A9" s="210" t="str">
        <f>AF5</f>
        <v>B</v>
      </c>
      <c r="B9" s="211"/>
      <c r="C9" s="214"/>
      <c r="D9" s="215"/>
      <c r="E9" s="215"/>
      <c r="F9" s="215"/>
      <c r="G9" s="215"/>
      <c r="H9" s="215"/>
      <c r="I9" s="215"/>
      <c r="J9" s="215"/>
      <c r="K9" s="215"/>
      <c r="L9" s="215"/>
      <c r="M9" s="215"/>
      <c r="N9" s="215"/>
      <c r="O9" s="215"/>
      <c r="P9" s="215"/>
      <c r="Q9" s="215"/>
      <c r="R9" s="215"/>
      <c r="S9" s="215"/>
      <c r="T9" s="215"/>
      <c r="U9" s="215"/>
      <c r="V9" s="215"/>
      <c r="W9" s="215"/>
      <c r="X9" s="215"/>
      <c r="Y9" s="215"/>
      <c r="Z9" s="215"/>
      <c r="AA9" s="215"/>
      <c r="AB9" s="215"/>
      <c r="AC9" s="216"/>
      <c r="AD9" s="220" t="str">
        <f>IF(AF7&lt;&gt;"",IF(AF7="W","L","W"),"")</f>
        <v/>
      </c>
      <c r="AE9" s="221"/>
      <c r="AF9" s="228"/>
      <c r="AG9" s="229"/>
      <c r="AH9" s="227" t="str">
        <f>IF($D3="1P",IF(L22=L24,IF(J22=J24,IF(H22&lt;&gt;"",IF(H22&gt;H24,"W","L"),""),IF(J22&gt;J24,"W","L")),IF(L22&gt;L24,"W","L")),IF(Z26=Z28,IF(X26=X28,IF(V26&lt;&gt;"",IF(V26&gt;V28,"W","L"),""),IF(X26&gt;X28,"W","L")),IF(Z26&gt;Z28,"W","L")))</f>
        <v/>
      </c>
      <c r="AI9" s="221"/>
      <c r="AJ9" s="227" t="str">
        <f>IF($D3="1P",IF(Z18=Z20,IF(X18=X20,IF(V18&lt;&gt;"",IF(V18&gt;V20,"W","L"),""),IF(X18&gt;X20,"W","L")),IF(Z18&gt;Z20,"W","L")),IF(L22=L24,IF(J22=J24,IF(H22&lt;&gt;"",IF(H22&gt;H24,"W","L"),""),IF(J22&gt;J24,"W","L")),IF(L22&gt;L24,"W","L")))</f>
        <v/>
      </c>
      <c r="AK9" s="237"/>
      <c r="AL9" s="239" t="str">
        <f>IF(OR(COUNTIF(AD9:AJ9,"W"),COUNTIF(AD9:AJ9,"L")),COUNTIF(AD9:AJ9,"W")*2+COUNTIF(AD9:AJ9,"L"),"")</f>
        <v/>
      </c>
      <c r="AM9" s="240"/>
      <c r="AN9" s="242" t="str">
        <f>IF(AL9&lt;&gt;"",RANK(AL9,AL7:AL13,0),"")</f>
        <v/>
      </c>
      <c r="AO9" s="243"/>
      <c r="AQ9" s="126"/>
      <c r="AR9" s="126"/>
      <c r="AS9" s="126"/>
      <c r="AT9" s="126"/>
      <c r="AU9" s="126"/>
      <c r="AV9" s="126"/>
      <c r="AW9" s="126"/>
      <c r="AX9" s="126"/>
      <c r="AY9" s="126"/>
      <c r="AZ9" s="126"/>
      <c r="BA9" s="126"/>
      <c r="BB9" s="126"/>
      <c r="BC9" s="126"/>
    </row>
    <row r="10" spans="1:84" ht="11.25" customHeight="1" thickBot="1">
      <c r="A10" s="212"/>
      <c r="B10" s="213"/>
      <c r="C10" s="217"/>
      <c r="D10" s="218"/>
      <c r="E10" s="218"/>
      <c r="F10" s="218"/>
      <c r="G10" s="218"/>
      <c r="H10" s="218"/>
      <c r="I10" s="218"/>
      <c r="J10" s="218"/>
      <c r="K10" s="218"/>
      <c r="L10" s="218"/>
      <c r="M10" s="218"/>
      <c r="N10" s="218"/>
      <c r="O10" s="218"/>
      <c r="P10" s="218"/>
      <c r="Q10" s="218"/>
      <c r="R10" s="218"/>
      <c r="S10" s="218"/>
      <c r="T10" s="218"/>
      <c r="U10" s="218"/>
      <c r="V10" s="218"/>
      <c r="W10" s="218"/>
      <c r="X10" s="218"/>
      <c r="Y10" s="218"/>
      <c r="Z10" s="218"/>
      <c r="AA10" s="218"/>
      <c r="AB10" s="218"/>
      <c r="AC10" s="219"/>
      <c r="AD10" s="232"/>
      <c r="AE10" s="233"/>
      <c r="AF10" s="235"/>
      <c r="AG10" s="236"/>
      <c r="AH10" s="234"/>
      <c r="AI10" s="233"/>
      <c r="AJ10" s="234"/>
      <c r="AK10" s="238"/>
      <c r="AL10" s="241"/>
      <c r="AM10" s="240"/>
      <c r="AN10" s="258"/>
      <c r="AO10" s="243"/>
      <c r="AQ10" s="127"/>
      <c r="AR10" s="127"/>
      <c r="AS10" s="127"/>
      <c r="AT10" s="127"/>
      <c r="AU10" s="127"/>
      <c r="AV10" s="127"/>
      <c r="AW10" s="127"/>
      <c r="AX10" s="127"/>
      <c r="AY10" s="127"/>
      <c r="AZ10" s="127"/>
      <c r="BA10" s="127"/>
      <c r="BB10" s="127"/>
      <c r="BC10" s="127"/>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row>
    <row r="11" spans="1:84" ht="11.25" customHeight="1">
      <c r="A11" s="210" t="str">
        <f>AH5</f>
        <v>C</v>
      </c>
      <c r="B11" s="211"/>
      <c r="C11" s="214"/>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6"/>
      <c r="AD11" s="220" t="str">
        <f>IF(AH7&lt;&gt;"",IF(AH7="W","L","W"),"")</f>
        <v/>
      </c>
      <c r="AE11" s="221"/>
      <c r="AF11" s="227" t="str">
        <f>IF(AH9&lt;&gt;"",IF(AH9="W","L","W"),"")</f>
        <v/>
      </c>
      <c r="AG11" s="221"/>
      <c r="AH11" s="228"/>
      <c r="AI11" s="229"/>
      <c r="AJ11" s="227" t="str">
        <f>IF($D3="1P",IF(Z26=Z28,IF(X26=X28,IF(V26&lt;&gt;"",IF(V26&gt;V28,"W","L"),""),IF(X26&gt;X28,"W","L")),IF(Z26&gt;Z28,"W","L")),IF(Z18=Z20,IF(X18=X20,IF(V18&lt;&gt;"",IF(V18&gt;V20,"W","L"),""),IF(X18&gt;X20,"W","L")),IF(Z18&gt;Z20,"W","L")))</f>
        <v/>
      </c>
      <c r="AK11" s="237"/>
      <c r="AL11" s="239" t="str">
        <f>IF(OR(COUNTIF(AD11:AJ11,"W"),COUNTIF(AD11:AJ11,"L")),COUNTIF(AD11:AJ11,"W")*2+COUNTIF(AD11:AJ11,"L"),"")</f>
        <v/>
      </c>
      <c r="AM11" s="240"/>
      <c r="AN11" s="242" t="str">
        <f>IF(AL11&lt;&gt;"",RANK(AL11,AL7:AL13,0),"")</f>
        <v/>
      </c>
      <c r="AO11" s="243"/>
      <c r="AQ11" s="154" t="str">
        <f>CONCATENATE($A5," ",$D5,","," ",$F3)</f>
        <v>Group: 1, Women's Singles</v>
      </c>
      <c r="AR11" s="155"/>
      <c r="AS11" s="155"/>
      <c r="AT11" s="155"/>
      <c r="AU11" s="155"/>
      <c r="AV11" s="155"/>
      <c r="AW11" s="155"/>
      <c r="AX11" s="155"/>
      <c r="AY11" s="155"/>
      <c r="AZ11" s="155"/>
      <c r="BA11" s="155"/>
      <c r="BB11" s="155"/>
      <c r="BC11" s="156"/>
      <c r="BD11" s="163">
        <f>A22</f>
        <v>2</v>
      </c>
      <c r="BE11" s="164"/>
      <c r="BF11" s="183" t="str">
        <f>C22</f>
        <v>B</v>
      </c>
      <c r="BG11" s="185" t="str">
        <f>IF(VLOOKUP($BF11,$A7:$C13,3,FALSE)=0,"",CONCATENATE(VLOOKUP(VLOOKUP($BF11,$A7:$C13,3,FALSE),Players!$J:$N,4,FALSE)," ",VLOOKUP($BF11,$A7:$C13,3,FALSE)," ",IF(ISERROR(VLOOKUP(VLOOKUP($BF11,$A7:$C13,3,FALSE),Players!$J:$N,5,FALSE)),"()",CONCATENATE("(",VLOOKUP(VLOOKUP($BF11,$A7:$C13,3,FALSE),Players!$J:$N,5,FALSE),")"))))</f>
        <v/>
      </c>
      <c r="BH11" s="186"/>
      <c r="BI11" s="186"/>
      <c r="BJ11" s="186"/>
      <c r="BK11" s="186"/>
      <c r="BL11" s="186"/>
      <c r="BM11" s="186"/>
      <c r="BN11" s="186"/>
      <c r="BO11" s="186"/>
      <c r="BP11" s="186"/>
      <c r="BQ11" s="186"/>
      <c r="BR11" s="186"/>
      <c r="BS11" s="186"/>
      <c r="BT11" s="186"/>
      <c r="BU11" s="187"/>
      <c r="BV11" s="170" t="str">
        <f>IF(D22&lt;&gt;"",D22,"")</f>
        <v/>
      </c>
      <c r="BW11" s="171"/>
      <c r="BX11" s="170" t="str">
        <f>IF(F22&lt;&gt;"",F22,"")</f>
        <v/>
      </c>
      <c r="BY11" s="171"/>
      <c r="BZ11" s="170" t="str">
        <f>IF(H22&lt;&gt;"",H22,"")</f>
        <v/>
      </c>
      <c r="CA11" s="171"/>
      <c r="CB11" s="170" t="str">
        <f>IF(J22&lt;&gt;"",J22,"")</f>
        <v/>
      </c>
      <c r="CC11" s="171"/>
      <c r="CD11" s="170" t="str">
        <f>IF(L22&lt;&gt;"",L22,"")</f>
        <v/>
      </c>
      <c r="CE11" s="171"/>
      <c r="CF11" s="174" t="str">
        <f>IF($CD11=$CD13,IF($CB11=$CB13,IF($BZ11&lt;&gt;"",IF($BZ11&gt;$BZ13,"W","L"),""),IF($CB11&gt;$CB13,"W","L")),IF($CD11&gt;$CD13,"W","L"))</f>
        <v/>
      </c>
    </row>
    <row r="12" spans="1:84" ht="11.25" customHeight="1">
      <c r="A12" s="212"/>
      <c r="B12" s="213"/>
      <c r="C12" s="217"/>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219"/>
      <c r="AD12" s="232"/>
      <c r="AE12" s="233"/>
      <c r="AF12" s="234"/>
      <c r="AG12" s="233"/>
      <c r="AH12" s="235"/>
      <c r="AI12" s="236"/>
      <c r="AJ12" s="234"/>
      <c r="AK12" s="238"/>
      <c r="AL12" s="241"/>
      <c r="AM12" s="240"/>
      <c r="AN12" s="244"/>
      <c r="AO12" s="245"/>
      <c r="AQ12" s="157"/>
      <c r="AR12" s="158"/>
      <c r="AS12" s="158"/>
      <c r="AT12" s="158"/>
      <c r="AU12" s="158"/>
      <c r="AV12" s="158"/>
      <c r="AW12" s="158"/>
      <c r="AX12" s="158"/>
      <c r="AY12" s="158"/>
      <c r="AZ12" s="158"/>
      <c r="BA12" s="158"/>
      <c r="BB12" s="158"/>
      <c r="BC12" s="159"/>
      <c r="BD12" s="165"/>
      <c r="BE12" s="166"/>
      <c r="BF12" s="184"/>
      <c r="BG12" s="188"/>
      <c r="BH12" s="189"/>
      <c r="BI12" s="189"/>
      <c r="BJ12" s="189"/>
      <c r="BK12" s="189"/>
      <c r="BL12" s="189"/>
      <c r="BM12" s="189"/>
      <c r="BN12" s="189"/>
      <c r="BO12" s="189"/>
      <c r="BP12" s="189"/>
      <c r="BQ12" s="189"/>
      <c r="BR12" s="189"/>
      <c r="BS12" s="189"/>
      <c r="BT12" s="189"/>
      <c r="BU12" s="190"/>
      <c r="BV12" s="172"/>
      <c r="BW12" s="173"/>
      <c r="BX12" s="172"/>
      <c r="BY12" s="173"/>
      <c r="BZ12" s="172"/>
      <c r="CA12" s="173"/>
      <c r="CB12" s="172"/>
      <c r="CC12" s="173"/>
      <c r="CD12" s="172"/>
      <c r="CE12" s="173"/>
      <c r="CF12" s="174"/>
    </row>
    <row r="13" spans="1:84" ht="11.25" customHeight="1">
      <c r="A13" s="210" t="str">
        <f>AJ5</f>
        <v>D</v>
      </c>
      <c r="B13" s="211"/>
      <c r="C13" s="214"/>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6"/>
      <c r="AD13" s="220" t="str">
        <f>IF(AJ7&lt;&gt;"",IF(AJ7="W","L","W"),"")</f>
        <v/>
      </c>
      <c r="AE13" s="221"/>
      <c r="AF13" s="224" t="str">
        <f>IF(AJ9&lt;&gt;"",IF(AJ9="W","L","W"),"")</f>
        <v/>
      </c>
      <c r="AG13" s="225"/>
      <c r="AH13" s="227" t="str">
        <f>IF(AJ11&lt;&gt;"",IF(AJ11="W","L","W"),"")</f>
        <v/>
      </c>
      <c r="AI13" s="221"/>
      <c r="AJ13" s="228"/>
      <c r="AK13" s="229"/>
      <c r="AL13" s="239" t="str">
        <f>IF(OR(COUNTIF(AD13:AJ13,"W"),COUNTIF(AD13:AJ13,"L")),COUNTIF(AD13:AJ13,"W")*2+COUNTIF(AD13:AJ13,"L"),"")</f>
        <v/>
      </c>
      <c r="AM13" s="240"/>
      <c r="AN13" s="242" t="str">
        <f>IF(AL13&lt;&gt;"",RANK(AL13,AL7:AL13,0),"")</f>
        <v/>
      </c>
      <c r="AO13" s="243"/>
      <c r="AQ13" s="157"/>
      <c r="AR13" s="158"/>
      <c r="AS13" s="158"/>
      <c r="AT13" s="158"/>
      <c r="AU13" s="158"/>
      <c r="AV13" s="158"/>
      <c r="AW13" s="158"/>
      <c r="AX13" s="158"/>
      <c r="AY13" s="158"/>
      <c r="AZ13" s="158"/>
      <c r="BA13" s="158"/>
      <c r="BB13" s="158"/>
      <c r="BC13" s="159"/>
      <c r="BD13" s="165"/>
      <c r="BE13" s="166"/>
      <c r="BF13" s="175" t="str">
        <f>C24</f>
        <v>D</v>
      </c>
      <c r="BG13" s="177" t="str">
        <f>IF(VLOOKUP($BF13,$A7:$C13,3,FALSE)=0,"",CONCATENATE(VLOOKUP(VLOOKUP($BF13,$A7:$C13,3,FALSE),Players!$J:$N,4,FALSE)," ",VLOOKUP($BF13,$A7:$C13,3,FALSE)," ",IF(ISERROR(VLOOKUP(VLOOKUP($BF13,$A7:$C13,3,FALSE),Players!$J:$N,5,FALSE)),"()",CONCATENATE("(",VLOOKUP(VLOOKUP($BF13,$A7:$C13,3,FALSE),Players!$J:$N,5,FALSE),")"))))</f>
        <v/>
      </c>
      <c r="BH13" s="178"/>
      <c r="BI13" s="178"/>
      <c r="BJ13" s="178"/>
      <c r="BK13" s="178"/>
      <c r="BL13" s="178"/>
      <c r="BM13" s="178"/>
      <c r="BN13" s="178"/>
      <c r="BO13" s="178"/>
      <c r="BP13" s="178"/>
      <c r="BQ13" s="178"/>
      <c r="BR13" s="178"/>
      <c r="BS13" s="178"/>
      <c r="BT13" s="178"/>
      <c r="BU13" s="179"/>
      <c r="BV13" s="150" t="str">
        <f>IF(D24&lt;&gt;"",D24,"")</f>
        <v/>
      </c>
      <c r="BW13" s="151"/>
      <c r="BX13" s="150" t="str">
        <f>IF(F24&lt;&gt;"",F24,"")</f>
        <v/>
      </c>
      <c r="BY13" s="151"/>
      <c r="BZ13" s="150" t="str">
        <f>IF(H24&lt;&gt;"",H24,"")</f>
        <v/>
      </c>
      <c r="CA13" s="151"/>
      <c r="CB13" s="150" t="str">
        <f>IF(J24&lt;&gt;"",J24,"")</f>
        <v/>
      </c>
      <c r="CC13" s="151"/>
      <c r="CD13" s="150" t="str">
        <f>IF(L24&lt;&gt;"",L24,"")</f>
        <v/>
      </c>
      <c r="CE13" s="151"/>
      <c r="CF13" s="174" t="str">
        <f>IF($CF11&lt;&gt;"",IF(CF11="W","L","W"),"")</f>
        <v/>
      </c>
    </row>
    <row r="14" spans="1:84" ht="11.25" customHeight="1" thickBot="1">
      <c r="A14" s="212"/>
      <c r="B14" s="213"/>
      <c r="C14" s="217"/>
      <c r="D14" s="218"/>
      <c r="E14" s="218"/>
      <c r="F14" s="218"/>
      <c r="G14" s="218"/>
      <c r="H14" s="218"/>
      <c r="I14" s="218"/>
      <c r="J14" s="218"/>
      <c r="K14" s="218"/>
      <c r="L14" s="218"/>
      <c r="M14" s="218"/>
      <c r="N14" s="218"/>
      <c r="O14" s="218"/>
      <c r="P14" s="218"/>
      <c r="Q14" s="218"/>
      <c r="R14" s="218"/>
      <c r="S14" s="218"/>
      <c r="T14" s="218"/>
      <c r="U14" s="218"/>
      <c r="V14" s="218"/>
      <c r="W14" s="218"/>
      <c r="X14" s="218"/>
      <c r="Y14" s="218"/>
      <c r="Z14" s="218"/>
      <c r="AA14" s="218"/>
      <c r="AB14" s="218"/>
      <c r="AC14" s="219"/>
      <c r="AD14" s="222"/>
      <c r="AE14" s="223"/>
      <c r="AF14" s="226"/>
      <c r="AG14" s="223"/>
      <c r="AH14" s="226"/>
      <c r="AI14" s="223"/>
      <c r="AJ14" s="230"/>
      <c r="AK14" s="231"/>
      <c r="AL14" s="246"/>
      <c r="AM14" s="247"/>
      <c r="AN14" s="248"/>
      <c r="AO14" s="249"/>
      <c r="AQ14" s="160"/>
      <c r="AR14" s="161"/>
      <c r="AS14" s="161"/>
      <c r="AT14" s="161"/>
      <c r="AU14" s="161"/>
      <c r="AV14" s="161"/>
      <c r="AW14" s="161"/>
      <c r="AX14" s="161"/>
      <c r="AY14" s="161"/>
      <c r="AZ14" s="161"/>
      <c r="BA14" s="161"/>
      <c r="BB14" s="161"/>
      <c r="BC14" s="162"/>
      <c r="BD14" s="167"/>
      <c r="BE14" s="168"/>
      <c r="BF14" s="176"/>
      <c r="BG14" s="180"/>
      <c r="BH14" s="181"/>
      <c r="BI14" s="181"/>
      <c r="BJ14" s="181"/>
      <c r="BK14" s="181"/>
      <c r="BL14" s="181"/>
      <c r="BM14" s="181"/>
      <c r="BN14" s="181"/>
      <c r="BO14" s="181"/>
      <c r="BP14" s="181"/>
      <c r="BQ14" s="181"/>
      <c r="BR14" s="181"/>
      <c r="BS14" s="181"/>
      <c r="BT14" s="181"/>
      <c r="BU14" s="182"/>
      <c r="BV14" s="152"/>
      <c r="BW14" s="153"/>
      <c r="BX14" s="152"/>
      <c r="BY14" s="153"/>
      <c r="BZ14" s="152"/>
      <c r="CA14" s="153"/>
      <c r="CB14" s="152"/>
      <c r="CC14" s="153"/>
      <c r="CD14" s="152"/>
      <c r="CE14" s="153"/>
      <c r="CF14" s="174"/>
    </row>
    <row r="15" spans="1:84" ht="11.25" customHeight="1">
      <c r="A15" s="42"/>
      <c r="R15" s="42"/>
      <c r="S15" s="42"/>
      <c r="W15" s="42"/>
      <c r="X15" s="43"/>
      <c r="Y15" s="43"/>
      <c r="Z15" s="43"/>
      <c r="AA15" s="43"/>
      <c r="AB15" s="3"/>
      <c r="AQ15" s="126"/>
      <c r="AR15" s="126"/>
      <c r="AS15" s="126"/>
      <c r="AT15" s="126"/>
      <c r="AU15" s="126"/>
      <c r="AV15" s="126"/>
      <c r="AW15" s="126"/>
      <c r="AX15" s="126"/>
      <c r="AY15" s="126"/>
      <c r="AZ15" s="126"/>
      <c r="BA15" s="126"/>
      <c r="BB15" s="126"/>
      <c r="BC15" s="126"/>
      <c r="BV15" s="169" t="str">
        <f>IF(CF11&lt;&gt;"",IF(AND(AND(BV11&gt;-1,BV13&gt;-1),OR(BV11&gt;10,BV13&gt;10),ABS(BV11-BV13)&gt;1,IF(OR(BV11&gt;11,BV13&gt;11),ABS(BV11-BV13)=2,TRUE),BV11=INT(BV11),BV13=INT(BV13)),"","Error"),"")</f>
        <v/>
      </c>
      <c r="BW15" s="169"/>
      <c r="BX15" s="169" t="str">
        <f>IF(CF11&lt;&gt;"",IF(AND(AND(BX11&gt;-1,BX13&gt;-1),OR(BX11&gt;10,BX13&gt;10),ABS(BX11-BX13)&gt;1,IF(OR(BX11&gt;11,BX13&gt;11),ABS(BX11-BX13)=2,TRUE),BX11=INT(BX11),BX13=INT(BX13)),"","Error"),"")</f>
        <v/>
      </c>
      <c r="BY15" s="169"/>
      <c r="BZ15" s="169" t="str">
        <f>IF(CF11&lt;&gt;"",IF(AND(AND(BZ11&gt;-1,BZ13&gt;-1),OR(BZ11&gt;10,BZ13&gt;10),ABS(BZ11-BZ13)&gt;1,IF(OR(BZ11&gt;11,BZ13&gt;11),ABS(BZ11-BZ13)=2,TRUE),BZ11=INT(BZ11),BZ13=INT(BZ13)),"","Error"),"")</f>
        <v/>
      </c>
      <c r="CA15" s="169"/>
      <c r="CB15" s="169" t="str">
        <f>IF(AND(CF11&lt;&gt;"",CB11&lt;&gt;""),IF(AND(AND(CB11&gt;-1,CB13&gt;-1),OR(CB11&gt;10,CB13&gt;10),ABS(CB11-CB13)&gt;1,IF(OR(CB11&gt;11,CB13&gt;11),ABS(CB11-CB13)=2,TRUE),CB11=INT(CB11),CB13=INT(CB13)),"","Error"),"")</f>
        <v/>
      </c>
      <c r="CC15" s="169"/>
      <c r="CD15" s="169" t="str">
        <f>IF(AND(CF11&lt;&gt;"",CD11&lt;&gt;""),IF(AND(AND(CD11&gt;-1,CD13&gt;-1),OR(CD11&gt;10,CD13&gt;10),ABS(CD11-CD13)&gt;1,IF(OR(CD11&gt;11,CD13&gt;11),ABS(CD11-CD13)=2,TRUE),CD11=INT(CD11),CD13=INT(CD13)),"","Error"),"")</f>
        <v/>
      </c>
      <c r="CE15" s="169"/>
    </row>
    <row r="16" spans="1:84" ht="11.25" customHeight="1">
      <c r="AQ16" s="126"/>
      <c r="AR16" s="126"/>
      <c r="AS16" s="126"/>
      <c r="AT16" s="126"/>
      <c r="AU16" s="126"/>
      <c r="AV16" s="126"/>
      <c r="AW16" s="126"/>
      <c r="AX16" s="126"/>
      <c r="AY16" s="126"/>
      <c r="AZ16" s="126"/>
      <c r="BA16" s="126"/>
      <c r="BB16" s="126"/>
      <c r="BC16" s="126"/>
    </row>
    <row r="17" spans="1:167" ht="11.25" customHeight="1" thickBot="1">
      <c r="AB17" s="3"/>
      <c r="AQ17" s="127"/>
      <c r="AR17" s="127"/>
      <c r="AS17" s="127"/>
      <c r="AT17" s="127"/>
      <c r="AU17" s="127"/>
      <c r="AV17" s="127"/>
      <c r="AW17" s="127"/>
      <c r="AX17" s="127"/>
      <c r="AY17" s="127"/>
      <c r="AZ17" s="127"/>
      <c r="BA17" s="127"/>
      <c r="BB17" s="127"/>
      <c r="BC17" s="127"/>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row>
    <row r="18" spans="1:167" ht="11.25" customHeight="1">
      <c r="A18" s="170">
        <v>1</v>
      </c>
      <c r="B18" s="191"/>
      <c r="C18" s="183" t="str">
        <f>IF($D3="1P","A","A")</f>
        <v>A</v>
      </c>
      <c r="D18" s="197"/>
      <c r="E18" s="198"/>
      <c r="F18" s="197"/>
      <c r="G18" s="198"/>
      <c r="H18" s="197"/>
      <c r="I18" s="198"/>
      <c r="J18" s="197"/>
      <c r="K18" s="198"/>
      <c r="L18" s="197"/>
      <c r="M18" s="208"/>
      <c r="N18" s="69" t="str">
        <f>IF(CF1&lt;&gt;"",IF(CF1="W",IF(SUM(IF(D18&gt;D20,1,0),IF(F18&gt;F20,1,0),IF(H18&gt;H20,1,0),IF(J18&gt;J20,1,0),IF(L18&gt;L20,1,0))&lt;&gt;3,"E",""),""),"")</f>
        <v/>
      </c>
      <c r="O18" s="170">
        <v>4</v>
      </c>
      <c r="P18" s="191"/>
      <c r="Q18" s="183" t="str">
        <f>IF($D3="1P","B","C")</f>
        <v>C</v>
      </c>
      <c r="R18" s="197"/>
      <c r="S18" s="198"/>
      <c r="T18" s="197"/>
      <c r="U18" s="198"/>
      <c r="V18" s="197"/>
      <c r="W18" s="198"/>
      <c r="X18" s="197"/>
      <c r="Y18" s="198"/>
      <c r="Z18" s="197"/>
      <c r="AA18" s="208"/>
      <c r="AB18" s="69" t="str">
        <f>IF(CF31&lt;&gt;"",IF(CF31="W",IF(SUM(IF(R18&gt;R20,1,0),IF(T18&gt;T20,1,0),IF(V18&gt;V20,1,0),IF(X18&gt;X20,1,0),IF(Z18&gt;Z20,1,0))&lt;&gt;3,"E",""),""),"")</f>
        <v/>
      </c>
      <c r="AQ18" s="128"/>
      <c r="AR18" s="128"/>
      <c r="AS18" s="128"/>
      <c r="AT18" s="128"/>
      <c r="AU18" s="128"/>
      <c r="AV18" s="128"/>
      <c r="AW18" s="128"/>
      <c r="AX18" s="128"/>
      <c r="AY18" s="128"/>
      <c r="AZ18" s="128"/>
      <c r="BA18" s="128"/>
      <c r="BB18" s="128"/>
      <c r="BC18" s="128"/>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row>
    <row r="19" spans="1:167" ht="11.25" customHeight="1">
      <c r="A19" s="192"/>
      <c r="B19" s="193"/>
      <c r="C19" s="196"/>
      <c r="D19" s="199"/>
      <c r="E19" s="200"/>
      <c r="F19" s="199"/>
      <c r="G19" s="200"/>
      <c r="H19" s="199"/>
      <c r="I19" s="200"/>
      <c r="J19" s="199"/>
      <c r="K19" s="200"/>
      <c r="L19" s="199"/>
      <c r="M19" s="209"/>
      <c r="N19" s="69" t="str">
        <f>IF(CF1&lt;&gt;"",IF(ISERROR(AND(BV5="",BX5="",BZ5="",CB5="",CD5="")),"E",IF(AND(BV5="",BX5="",BZ5="",CB5="",CD5=""),"","E")),"")</f>
        <v/>
      </c>
      <c r="O19" s="192"/>
      <c r="P19" s="193"/>
      <c r="Q19" s="196"/>
      <c r="R19" s="199"/>
      <c r="S19" s="200"/>
      <c r="T19" s="199"/>
      <c r="U19" s="200"/>
      <c r="V19" s="199"/>
      <c r="W19" s="200"/>
      <c r="X19" s="199"/>
      <c r="Y19" s="200"/>
      <c r="Z19" s="199"/>
      <c r="AA19" s="209"/>
      <c r="AB19" s="69" t="str">
        <f>IF(CF31&lt;&gt;"",IF(ISERROR(AND(BV35="",BX35="",BZ35="",CB35="",CD35="")),"E",IF(AND(BV35="",BX35="",BZ35="",CB35="",CD35=""),"","E")),"")</f>
        <v/>
      </c>
      <c r="AQ19" s="126"/>
      <c r="AR19" s="126"/>
      <c r="AS19" s="126"/>
      <c r="AT19" s="126"/>
      <c r="AU19" s="126"/>
      <c r="AV19" s="126"/>
      <c r="AW19" s="126"/>
      <c r="AX19" s="126"/>
      <c r="AY19" s="126"/>
      <c r="AZ19" s="126"/>
      <c r="BA19" s="126"/>
      <c r="BB19" s="126"/>
      <c r="BC19" s="126"/>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row>
    <row r="20" spans="1:167" s="2" customFormat="1" ht="11.25" customHeight="1" thickBot="1">
      <c r="A20" s="192"/>
      <c r="B20" s="193"/>
      <c r="C20" s="175" t="str">
        <f>IF($D3="1P","D","C")</f>
        <v>C</v>
      </c>
      <c r="D20" s="201"/>
      <c r="E20" s="202"/>
      <c r="F20" s="201"/>
      <c r="G20" s="202"/>
      <c r="H20" s="201"/>
      <c r="I20" s="202"/>
      <c r="J20" s="201"/>
      <c r="K20" s="202"/>
      <c r="L20" s="201"/>
      <c r="M20" s="205"/>
      <c r="N20" s="69" t="str">
        <f>IF(CF1&lt;&gt;"",IF(ISERROR(AND(BV5="",BX5="",BZ5="",CB5="",CD5="")),"E",IF(AND(BV5="",BX5="",BZ5="",CB5="",CD5=""),"","E")),"")</f>
        <v/>
      </c>
      <c r="O20" s="192"/>
      <c r="P20" s="193"/>
      <c r="Q20" s="175" t="str">
        <f>IF($D3="1P","D","D")</f>
        <v>D</v>
      </c>
      <c r="R20" s="201"/>
      <c r="S20" s="202"/>
      <c r="T20" s="201"/>
      <c r="U20" s="202"/>
      <c r="V20" s="201"/>
      <c r="W20" s="202"/>
      <c r="X20" s="201"/>
      <c r="Y20" s="202"/>
      <c r="Z20" s="201"/>
      <c r="AA20" s="205"/>
      <c r="AB20" s="69" t="str">
        <f>IF(CF31&lt;&gt;"",IF(ISERROR(AND(BV35="",BX35="",BZ35="",CB35="",CD35="")),"E",IF(AND(BV35="",BX35="",BZ35="",CB35="",CD35=""),"","E")),"")</f>
        <v/>
      </c>
      <c r="AC20" s="1"/>
      <c r="AD20" s="1"/>
      <c r="AE20" s="1"/>
      <c r="AF20" s="1"/>
      <c r="AG20" s="1"/>
      <c r="AH20" s="1"/>
      <c r="AI20" s="1"/>
      <c r="AJ20" s="1"/>
      <c r="AK20" s="1"/>
      <c r="AL20" s="1"/>
      <c r="AM20" s="1"/>
      <c r="AN20" s="1"/>
      <c r="AO20" s="1"/>
      <c r="AQ20" s="127"/>
      <c r="AR20" s="127"/>
      <c r="AS20" s="127"/>
      <c r="AT20" s="127"/>
      <c r="AU20" s="127"/>
      <c r="AV20" s="127"/>
      <c r="AW20" s="127"/>
      <c r="AX20" s="127"/>
      <c r="AY20" s="127"/>
      <c r="AZ20" s="127"/>
      <c r="BA20" s="127"/>
      <c r="BB20" s="127"/>
      <c r="BC20" s="127"/>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row>
    <row r="21" spans="1:167" s="2" customFormat="1" ht="11.25" customHeight="1" thickBot="1">
      <c r="A21" s="194"/>
      <c r="B21" s="195"/>
      <c r="C21" s="207"/>
      <c r="D21" s="203"/>
      <c r="E21" s="204"/>
      <c r="F21" s="203"/>
      <c r="G21" s="204"/>
      <c r="H21" s="203"/>
      <c r="I21" s="204"/>
      <c r="J21" s="203"/>
      <c r="K21" s="204"/>
      <c r="L21" s="203"/>
      <c r="M21" s="206"/>
      <c r="N21" s="69" t="str">
        <f>IF(CF3&lt;&gt;"",IF(CF3="W",IF(SUM(IF(D20&gt;D18,1,0),IF(F20&gt;F18,1,0),IF(H20&gt;H18,1,0),IF(J20&gt;J18,1,0),IF(L20&gt;L18,1,0))&lt;&gt;3,"E",""),""),"")</f>
        <v/>
      </c>
      <c r="O21" s="194"/>
      <c r="P21" s="195"/>
      <c r="Q21" s="207"/>
      <c r="R21" s="203"/>
      <c r="S21" s="204"/>
      <c r="T21" s="203"/>
      <c r="U21" s="204"/>
      <c r="V21" s="203"/>
      <c r="W21" s="204"/>
      <c r="X21" s="203"/>
      <c r="Y21" s="204"/>
      <c r="Z21" s="203"/>
      <c r="AA21" s="206"/>
      <c r="AB21" s="69" t="str">
        <f>IF(CF33&lt;&gt;"",IF(CF33="W",IF(SUM(IF(R20&gt;R18,1,0),IF(T20&gt;T18,1,0),IF(V20&gt;V18,1,0),IF(X20&gt;X18,1,0),IF(Z20&gt;Z18,1,0))&lt;&gt;3,"E",""),""),"")</f>
        <v/>
      </c>
      <c r="AQ21" s="154" t="str">
        <f>CONCATENATE($A5," ",$D5,","," ",$F3)</f>
        <v>Group: 1, Women's Singles</v>
      </c>
      <c r="AR21" s="155"/>
      <c r="AS21" s="155"/>
      <c r="AT21" s="155"/>
      <c r="AU21" s="155"/>
      <c r="AV21" s="155"/>
      <c r="AW21" s="155"/>
      <c r="AX21" s="155"/>
      <c r="AY21" s="155"/>
      <c r="AZ21" s="155"/>
      <c r="BA21" s="155"/>
      <c r="BB21" s="155"/>
      <c r="BC21" s="156"/>
      <c r="BD21" s="163">
        <f>A26</f>
        <v>3</v>
      </c>
      <c r="BE21" s="164"/>
      <c r="BF21" s="183" t="str">
        <f>C26</f>
        <v>A</v>
      </c>
      <c r="BG21" s="185" t="str">
        <f>IF(VLOOKUP($BF21,$A7:$C13,3,FALSE)=0,"",CONCATENATE(VLOOKUP(VLOOKUP($BF21,$A7:$C13,3,FALSE),Players!$J:$N,4,FALSE)," ",VLOOKUP($BF21,$A7:$C13,3,FALSE)," ",IF(ISERROR(VLOOKUP(VLOOKUP($BF21,$A7:$C13,3,FALSE),Players!$J:$N,5,FALSE)),"()",CONCATENATE("(",VLOOKUP(VLOOKUP($BF21,$A7:$C13,3,FALSE),Players!$J:$N,5,FALSE),")"))))</f>
        <v/>
      </c>
      <c r="BH21" s="186"/>
      <c r="BI21" s="186"/>
      <c r="BJ21" s="186"/>
      <c r="BK21" s="186"/>
      <c r="BL21" s="186"/>
      <c r="BM21" s="186"/>
      <c r="BN21" s="186"/>
      <c r="BO21" s="186"/>
      <c r="BP21" s="186"/>
      <c r="BQ21" s="186"/>
      <c r="BR21" s="186"/>
      <c r="BS21" s="186"/>
      <c r="BT21" s="186"/>
      <c r="BU21" s="187"/>
      <c r="BV21" s="170" t="str">
        <f>IF(D26&lt;&gt;"",D26,"")</f>
        <v/>
      </c>
      <c r="BW21" s="171"/>
      <c r="BX21" s="170" t="str">
        <f>IF(F26&lt;&gt;"",F26,"")</f>
        <v/>
      </c>
      <c r="BY21" s="171"/>
      <c r="BZ21" s="170" t="str">
        <f>IF(H26&lt;&gt;"",H26,"")</f>
        <v/>
      </c>
      <c r="CA21" s="171"/>
      <c r="CB21" s="170" t="str">
        <f>IF(J26&lt;&gt;"",J26,"")</f>
        <v/>
      </c>
      <c r="CC21" s="171"/>
      <c r="CD21" s="170" t="str">
        <f>IF(L26&lt;&gt;"",L26,"")</f>
        <v/>
      </c>
      <c r="CE21" s="171"/>
      <c r="CF21" s="174" t="str">
        <f>IF($CD21=$CD23,IF($CB21=$CB23,IF($BZ21&lt;&gt;"",IF($BZ21&gt;$BZ23,"W","L"),""),IF($CB21&gt;$CB23,"W","L")),IF($CD21&gt;$CD23,"W","L"))</f>
        <v/>
      </c>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row>
    <row r="22" spans="1:167" s="3" customFormat="1" ht="11.25" customHeight="1">
      <c r="A22" s="170">
        <v>2</v>
      </c>
      <c r="B22" s="191"/>
      <c r="C22" s="183" t="str">
        <f>IF($D3="1P","B","B")</f>
        <v>B</v>
      </c>
      <c r="D22" s="197"/>
      <c r="E22" s="198"/>
      <c r="F22" s="197"/>
      <c r="G22" s="198"/>
      <c r="H22" s="197"/>
      <c r="I22" s="198"/>
      <c r="J22" s="197"/>
      <c r="K22" s="198"/>
      <c r="L22" s="197"/>
      <c r="M22" s="208"/>
      <c r="N22" s="69" t="str">
        <f>IF(CF11&lt;&gt;"",IF(CF11="W",IF(SUM(IF(D22&gt;D24,1,0),IF(F22&gt;F24,1,0),IF(H22&gt;H24,1,0),IF(J22&gt;J24,1,0),IF(L22&gt;L24,1,0))&lt;&gt;3,"E",""),""),"")</f>
        <v/>
      </c>
      <c r="O22" s="170">
        <v>5</v>
      </c>
      <c r="P22" s="191"/>
      <c r="Q22" s="183" t="str">
        <f>IF($D3="1P","A","A")</f>
        <v>A</v>
      </c>
      <c r="R22" s="197"/>
      <c r="S22" s="198"/>
      <c r="T22" s="197"/>
      <c r="U22" s="198"/>
      <c r="V22" s="197"/>
      <c r="W22" s="198"/>
      <c r="X22" s="197"/>
      <c r="Y22" s="198"/>
      <c r="Z22" s="197"/>
      <c r="AA22" s="208"/>
      <c r="AB22" s="69" t="str">
        <f>IF(CF41&lt;&gt;"",IF(CF41="W",IF(SUM(IF(R22&gt;R24,1,0),IF(T22&gt;T24,1,0),IF(V22&gt;V24,1,0),IF(X22&gt;X24,1,0),IF(Z22&gt;Z24,1,0))&lt;&gt;3,"E",""),""),"")</f>
        <v/>
      </c>
      <c r="AC22" s="1"/>
      <c r="AD22" s="1"/>
      <c r="AE22" s="1"/>
      <c r="AF22" s="1"/>
      <c r="AG22" s="1"/>
      <c r="AH22" s="1"/>
      <c r="AI22" s="1"/>
      <c r="AJ22" s="1"/>
      <c r="AK22" s="1"/>
      <c r="AL22" s="1"/>
      <c r="AM22" s="1"/>
      <c r="AN22" s="1"/>
      <c r="AO22" s="1"/>
      <c r="AQ22" s="157"/>
      <c r="AR22" s="158"/>
      <c r="AS22" s="158"/>
      <c r="AT22" s="158"/>
      <c r="AU22" s="158"/>
      <c r="AV22" s="158"/>
      <c r="AW22" s="158"/>
      <c r="AX22" s="158"/>
      <c r="AY22" s="158"/>
      <c r="AZ22" s="158"/>
      <c r="BA22" s="158"/>
      <c r="BB22" s="158"/>
      <c r="BC22" s="159"/>
      <c r="BD22" s="165"/>
      <c r="BE22" s="166"/>
      <c r="BF22" s="184"/>
      <c r="BG22" s="188"/>
      <c r="BH22" s="189"/>
      <c r="BI22" s="189"/>
      <c r="BJ22" s="189"/>
      <c r="BK22" s="189"/>
      <c r="BL22" s="189"/>
      <c r="BM22" s="189"/>
      <c r="BN22" s="189"/>
      <c r="BO22" s="189"/>
      <c r="BP22" s="189"/>
      <c r="BQ22" s="189"/>
      <c r="BR22" s="189"/>
      <c r="BS22" s="189"/>
      <c r="BT22" s="189"/>
      <c r="BU22" s="190"/>
      <c r="BV22" s="172"/>
      <c r="BW22" s="173"/>
      <c r="BX22" s="172"/>
      <c r="BY22" s="173"/>
      <c r="BZ22" s="172"/>
      <c r="CA22" s="173"/>
      <c r="CB22" s="172"/>
      <c r="CC22" s="173"/>
      <c r="CD22" s="172"/>
      <c r="CE22" s="173"/>
      <c r="CF22" s="174"/>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row>
    <row r="23" spans="1:167" s="3" customFormat="1" ht="11.25" customHeight="1">
      <c r="A23" s="192"/>
      <c r="B23" s="193"/>
      <c r="C23" s="196"/>
      <c r="D23" s="199"/>
      <c r="E23" s="200"/>
      <c r="F23" s="199"/>
      <c r="G23" s="200"/>
      <c r="H23" s="199"/>
      <c r="I23" s="200"/>
      <c r="J23" s="199"/>
      <c r="K23" s="200"/>
      <c r="L23" s="199"/>
      <c r="M23" s="209"/>
      <c r="N23" s="69" t="str">
        <f>IF(CF11&lt;&gt;"",IF(ISERROR(AND(BV15="",BX15="",BZ15="",CB15="",CD15="")),"E",IF(AND(BV15="",BX15="",BZ15="",CB15="",CD15=""),"","E")),"")</f>
        <v/>
      </c>
      <c r="O23" s="192"/>
      <c r="P23" s="193"/>
      <c r="Q23" s="196"/>
      <c r="R23" s="199"/>
      <c r="S23" s="200"/>
      <c r="T23" s="199"/>
      <c r="U23" s="200"/>
      <c r="V23" s="199"/>
      <c r="W23" s="200"/>
      <c r="X23" s="199"/>
      <c r="Y23" s="200"/>
      <c r="Z23" s="199"/>
      <c r="AA23" s="209"/>
      <c r="AB23" s="69" t="str">
        <f>IF(CF41&lt;&gt;"",IF(ISERROR(AND(BV45="",BX45="",BZ45="",CB45="",CD45="")),"E",IF(AND(BV45="",BX45="",BZ45="",CB45="",CD45=""),"","E")),"")</f>
        <v/>
      </c>
      <c r="AC23" s="1"/>
      <c r="AD23" s="1"/>
      <c r="AE23" s="1"/>
      <c r="AF23" s="1"/>
      <c r="AG23" s="1"/>
      <c r="AH23" s="1"/>
      <c r="AI23" s="1"/>
      <c r="AJ23" s="1"/>
      <c r="AK23" s="1"/>
      <c r="AL23" s="1"/>
      <c r="AM23" s="1"/>
      <c r="AN23" s="1"/>
      <c r="AO23" s="1"/>
      <c r="AQ23" s="157"/>
      <c r="AR23" s="158"/>
      <c r="AS23" s="158"/>
      <c r="AT23" s="158"/>
      <c r="AU23" s="158"/>
      <c r="AV23" s="158"/>
      <c r="AW23" s="158"/>
      <c r="AX23" s="158"/>
      <c r="AY23" s="158"/>
      <c r="AZ23" s="158"/>
      <c r="BA23" s="158"/>
      <c r="BB23" s="158"/>
      <c r="BC23" s="159"/>
      <c r="BD23" s="165"/>
      <c r="BE23" s="166"/>
      <c r="BF23" s="175" t="str">
        <f>C28</f>
        <v>B</v>
      </c>
      <c r="BG23" s="177" t="str">
        <f>IF(VLOOKUP($BF23,$A7:$C13,3,FALSE)=0,"",CONCATENATE(VLOOKUP(VLOOKUP($BF23,$A7:$C13,3,FALSE),Players!$J:$N,4,FALSE)," ",VLOOKUP($BF23,$A7:$C13,3,FALSE)," ",IF(ISERROR(VLOOKUP(VLOOKUP($BF23,$A7:$C13,3,FALSE),Players!$J:$N,5,FALSE)),"()",CONCATENATE("(",VLOOKUP(VLOOKUP($BF23,$A7:$C13,3,FALSE),Players!$J:$N,5,FALSE),")"))))</f>
        <v/>
      </c>
      <c r="BH23" s="178"/>
      <c r="BI23" s="178"/>
      <c r="BJ23" s="178"/>
      <c r="BK23" s="178"/>
      <c r="BL23" s="178"/>
      <c r="BM23" s="178"/>
      <c r="BN23" s="178"/>
      <c r="BO23" s="178"/>
      <c r="BP23" s="178"/>
      <c r="BQ23" s="178"/>
      <c r="BR23" s="178"/>
      <c r="BS23" s="178"/>
      <c r="BT23" s="178"/>
      <c r="BU23" s="179"/>
      <c r="BV23" s="150" t="str">
        <f>IF(D28&lt;&gt;"",D28,"")</f>
        <v/>
      </c>
      <c r="BW23" s="151"/>
      <c r="BX23" s="150" t="str">
        <f>IF(F28&lt;&gt;"",F28,"")</f>
        <v/>
      </c>
      <c r="BY23" s="151"/>
      <c r="BZ23" s="150" t="str">
        <f>IF(H28&lt;&gt;"",H28,"")</f>
        <v/>
      </c>
      <c r="CA23" s="151"/>
      <c r="CB23" s="150" t="str">
        <f>IF(J28&lt;&gt;"",J28,"")</f>
        <v/>
      </c>
      <c r="CC23" s="151"/>
      <c r="CD23" s="150" t="str">
        <f>IF(L28&lt;&gt;"",L28,"")</f>
        <v/>
      </c>
      <c r="CE23" s="151"/>
      <c r="CF23" s="174" t="str">
        <f>IF($CF21&lt;&gt;"",IF(CF21="W","L","W"),"")</f>
        <v/>
      </c>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row>
    <row r="24" spans="1:167" s="3" customFormat="1" ht="11.25" customHeight="1" thickBot="1">
      <c r="A24" s="192"/>
      <c r="B24" s="193"/>
      <c r="C24" s="175" t="str">
        <f>IF($D3="1P","C","D")</f>
        <v>D</v>
      </c>
      <c r="D24" s="201"/>
      <c r="E24" s="202"/>
      <c r="F24" s="201"/>
      <c r="G24" s="202"/>
      <c r="H24" s="201"/>
      <c r="I24" s="202"/>
      <c r="J24" s="201"/>
      <c r="K24" s="202"/>
      <c r="L24" s="201"/>
      <c r="M24" s="205"/>
      <c r="N24" s="69" t="str">
        <f>IF(CF11&lt;&gt;"",IF(ISERROR(AND(BV15="",BX15="",BZ15="",CB15="",CD15="")),"E",IF(AND(BV15="",BX15="",BZ15="",CB15="",CD15=""),"","E")),"")</f>
        <v/>
      </c>
      <c r="O24" s="192"/>
      <c r="P24" s="193"/>
      <c r="Q24" s="175" t="str">
        <f>IF($D3="1P","B","D")</f>
        <v>D</v>
      </c>
      <c r="R24" s="201"/>
      <c r="S24" s="202"/>
      <c r="T24" s="201"/>
      <c r="U24" s="202"/>
      <c r="V24" s="201"/>
      <c r="W24" s="202"/>
      <c r="X24" s="201"/>
      <c r="Y24" s="202"/>
      <c r="Z24" s="201"/>
      <c r="AA24" s="205"/>
      <c r="AB24" s="69" t="str">
        <f>IF(CF41&lt;&gt;"",IF(ISERROR(AND(BV45="",BX45="",BZ45="",CB45="",CD45="")),"E",IF(AND(BV45="",BX45="",BZ45="",CB45="",CD45=""),"","E")),"")</f>
        <v/>
      </c>
      <c r="AC24" s="1"/>
      <c r="AD24" s="1"/>
      <c r="AE24" s="1"/>
      <c r="AF24" s="1"/>
      <c r="AG24" s="1"/>
      <c r="AH24" s="1"/>
      <c r="AI24" s="1"/>
      <c r="AJ24" s="1"/>
      <c r="AK24" s="1"/>
      <c r="AL24" s="1"/>
      <c r="AM24" s="1"/>
      <c r="AN24" s="1"/>
      <c r="AO24" s="1"/>
      <c r="AQ24" s="160"/>
      <c r="AR24" s="161"/>
      <c r="AS24" s="161"/>
      <c r="AT24" s="161"/>
      <c r="AU24" s="161"/>
      <c r="AV24" s="161"/>
      <c r="AW24" s="161"/>
      <c r="AX24" s="161"/>
      <c r="AY24" s="161"/>
      <c r="AZ24" s="161"/>
      <c r="BA24" s="161"/>
      <c r="BB24" s="161"/>
      <c r="BC24" s="162"/>
      <c r="BD24" s="167"/>
      <c r="BE24" s="168"/>
      <c r="BF24" s="176"/>
      <c r="BG24" s="180"/>
      <c r="BH24" s="181"/>
      <c r="BI24" s="181"/>
      <c r="BJ24" s="181"/>
      <c r="BK24" s="181"/>
      <c r="BL24" s="181"/>
      <c r="BM24" s="181"/>
      <c r="BN24" s="181"/>
      <c r="BO24" s="181"/>
      <c r="BP24" s="181"/>
      <c r="BQ24" s="181"/>
      <c r="BR24" s="181"/>
      <c r="BS24" s="181"/>
      <c r="BT24" s="181"/>
      <c r="BU24" s="182"/>
      <c r="BV24" s="152"/>
      <c r="BW24" s="153"/>
      <c r="BX24" s="152"/>
      <c r="BY24" s="153"/>
      <c r="BZ24" s="152"/>
      <c r="CA24" s="153"/>
      <c r="CB24" s="152"/>
      <c r="CC24" s="153"/>
      <c r="CD24" s="152"/>
      <c r="CE24" s="153"/>
      <c r="CF24" s="174"/>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row>
    <row r="25" spans="1:167" s="3" customFormat="1" ht="11.25" customHeight="1" thickBot="1">
      <c r="A25" s="194"/>
      <c r="B25" s="195"/>
      <c r="C25" s="207"/>
      <c r="D25" s="203"/>
      <c r="E25" s="204"/>
      <c r="F25" s="203"/>
      <c r="G25" s="204"/>
      <c r="H25" s="203"/>
      <c r="I25" s="204"/>
      <c r="J25" s="203"/>
      <c r="K25" s="204"/>
      <c r="L25" s="203"/>
      <c r="M25" s="206"/>
      <c r="N25" s="69" t="str">
        <f>IF(CF13&lt;&gt;"",IF(CF13="W",IF(SUM(IF(D24&gt;D22,1,0),IF(F24&gt;F22,1,0),IF(H24&gt;H22,1,0),IF(J24&gt;J22,1,0),IF(L24&gt;L22,1,0))&lt;&gt;3,"E",""),""),"")</f>
        <v/>
      </c>
      <c r="O25" s="194"/>
      <c r="P25" s="195"/>
      <c r="Q25" s="207"/>
      <c r="R25" s="203"/>
      <c r="S25" s="204"/>
      <c r="T25" s="203"/>
      <c r="U25" s="204"/>
      <c r="V25" s="203"/>
      <c r="W25" s="204"/>
      <c r="X25" s="203"/>
      <c r="Y25" s="204"/>
      <c r="Z25" s="203"/>
      <c r="AA25" s="206"/>
      <c r="AB25" s="69" t="str">
        <f>IF(CF43&lt;&gt;"",IF(CF43="W",IF(SUM(IF(R24&gt;R22,1,0),IF(T24&gt;T22,1,0),IF(V24&gt;V22,1,0),IF(X24&gt;X22,1,0),IF(Z24&gt;Z22,1,0))&lt;&gt;3,"E",""),""),"")</f>
        <v/>
      </c>
      <c r="AC25" s="1"/>
      <c r="AD25" s="1"/>
      <c r="AE25" s="1"/>
      <c r="AF25" s="1"/>
      <c r="AG25" s="1"/>
      <c r="AH25" s="1"/>
      <c r="AI25" s="1"/>
      <c r="AJ25" s="1"/>
      <c r="AK25" s="1"/>
      <c r="AL25" s="1"/>
      <c r="AM25" s="1"/>
      <c r="AN25" s="1"/>
      <c r="AO25" s="1"/>
      <c r="AQ25" s="126"/>
      <c r="AR25" s="126"/>
      <c r="AS25" s="126"/>
      <c r="AT25" s="126"/>
      <c r="AU25" s="126"/>
      <c r="AV25" s="126"/>
      <c r="AW25" s="126"/>
      <c r="AX25" s="126"/>
      <c r="AY25" s="126"/>
      <c r="AZ25" s="126"/>
      <c r="BA25" s="126"/>
      <c r="BB25" s="126"/>
      <c r="BC25" s="126"/>
      <c r="BD25" s="1"/>
      <c r="BE25" s="1"/>
      <c r="BF25" s="1"/>
      <c r="BG25" s="1"/>
      <c r="BH25" s="1"/>
      <c r="BI25" s="1"/>
      <c r="BJ25" s="1"/>
      <c r="BK25" s="1"/>
      <c r="BL25" s="1"/>
      <c r="BM25" s="1"/>
      <c r="BN25" s="1"/>
      <c r="BO25" s="1"/>
      <c r="BP25" s="1"/>
      <c r="BQ25" s="1"/>
      <c r="BR25" s="1"/>
      <c r="BS25" s="1"/>
      <c r="BT25" s="1"/>
      <c r="BU25" s="1"/>
      <c r="BV25" s="169" t="str">
        <f>IF(CF21&lt;&gt;"",IF(AND(AND(BV21&gt;-1,BV23&gt;-1),OR(BV21&gt;10,BV23&gt;10),ABS(BV21-BV23)&gt;1,IF(OR(BV21&gt;11,BV23&gt;11),ABS(BV21-BV23)=2,TRUE),BV21=INT(BV21),BV23=INT(BV23)),"","Error"),"")</f>
        <v/>
      </c>
      <c r="BW25" s="169"/>
      <c r="BX25" s="169" t="str">
        <f>IF(CF21&lt;&gt;"",IF(AND(AND(BX21&gt;-1,BX23&gt;-1),OR(BX21&gt;10,BX23&gt;10),ABS(BX21-BX23)&gt;1,IF(OR(BX21&gt;11,BX23&gt;11),ABS(BX21-BX23)=2,TRUE),BX21=INT(BX21),BX23=INT(BX23)),"","Error"),"")</f>
        <v/>
      </c>
      <c r="BY25" s="169"/>
      <c r="BZ25" s="169" t="str">
        <f>IF(CF21&lt;&gt;"",IF(AND(AND(BZ21&gt;-1,BZ23&gt;-1),OR(BZ21&gt;10,BZ23&gt;10),ABS(BZ21-BZ23)&gt;1,IF(OR(BZ21&gt;11,BZ23&gt;11),ABS(BZ21-BZ23)=2,TRUE),BZ21=INT(BZ21),BZ23=INT(BZ23)),"","Error"),"")</f>
        <v/>
      </c>
      <c r="CA25" s="169"/>
      <c r="CB25" s="169" t="str">
        <f>IF(AND(CF21&lt;&gt;"",CB21&lt;&gt;""),IF(AND(AND(CB21&gt;-1,CB23&gt;-1),OR(CB21&gt;10,CB23&gt;10),ABS(CB21-CB23)&gt;1,IF(OR(CB21&gt;11,CB23&gt;11),ABS(CB21-CB23)=2,TRUE),CB21=INT(CB21),CB23=INT(CB23)),"","Error"),"")</f>
        <v/>
      </c>
      <c r="CC25" s="169"/>
      <c r="CD25" s="169" t="str">
        <f>IF(AND(CF21&lt;&gt;"",CD21&lt;&gt;""),IF(AND(AND(CD21&gt;-1,CD23&gt;-1),OR(CD21&gt;10,CD23&gt;10),ABS(CD21-CD23)&gt;1,IF(OR(CD21&gt;11,CD23&gt;11),ABS(CD21-CD23)=2,TRUE),CD21=INT(CD21),CD23=INT(CD23)),"","Error"),"")</f>
        <v/>
      </c>
      <c r="CE25" s="169"/>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row>
    <row r="26" spans="1:167" s="3" customFormat="1" ht="11.25" customHeight="1">
      <c r="A26" s="170">
        <v>3</v>
      </c>
      <c r="B26" s="191"/>
      <c r="C26" s="183" t="str">
        <f>IF($D3="1P","A","A")</f>
        <v>A</v>
      </c>
      <c r="D26" s="197"/>
      <c r="E26" s="198"/>
      <c r="F26" s="197"/>
      <c r="G26" s="198"/>
      <c r="H26" s="197"/>
      <c r="I26" s="198"/>
      <c r="J26" s="197"/>
      <c r="K26" s="198"/>
      <c r="L26" s="197"/>
      <c r="M26" s="208"/>
      <c r="N26" s="69" t="str">
        <f>IF(CF21&lt;&gt;"",IF(CF21="W",IF(SUM(IF(D26&gt;D28,1,0),IF(F26&gt;F28,1,0),IF(H26&gt;H28,1,0),IF(J26&gt;J28,1,0),IF(L26&gt;L28,1,0))&lt;&gt;3,"E",""),""),"")</f>
        <v/>
      </c>
      <c r="O26" s="170">
        <v>6</v>
      </c>
      <c r="P26" s="191"/>
      <c r="Q26" s="183" t="str">
        <f>IF($D3="1P","C","B")</f>
        <v>B</v>
      </c>
      <c r="R26" s="197"/>
      <c r="S26" s="198"/>
      <c r="T26" s="197"/>
      <c r="U26" s="198"/>
      <c r="V26" s="197"/>
      <c r="W26" s="198"/>
      <c r="X26" s="197"/>
      <c r="Y26" s="198"/>
      <c r="Z26" s="197"/>
      <c r="AA26" s="208"/>
      <c r="AB26" s="69" t="str">
        <f>IF(CF51&lt;&gt;"",IF(CF51="W",IF(SUM(IF(R26&gt;R28,1,0),IF(T26&gt;T28,1,0),IF(V26&gt;V28,1,0),IF(X26&gt;X28,1,0),IF(Z26&gt;Z28,1,0))&lt;&gt;3,"E",""),""),"")</f>
        <v/>
      </c>
      <c r="AC26" s="1"/>
      <c r="AD26" s="1"/>
      <c r="AE26" s="1"/>
      <c r="AF26" s="1"/>
      <c r="AG26" s="1"/>
      <c r="AH26" s="1"/>
      <c r="AI26" s="1"/>
      <c r="AJ26" s="1"/>
      <c r="AK26" s="1"/>
      <c r="AL26" s="1"/>
      <c r="AM26" s="1"/>
      <c r="AN26" s="1"/>
      <c r="AO26" s="1"/>
      <c r="AQ26" s="126"/>
      <c r="AR26" s="126"/>
      <c r="AS26" s="126"/>
      <c r="AT26" s="126"/>
      <c r="AU26" s="126"/>
      <c r="AV26" s="126"/>
      <c r="AW26" s="126"/>
      <c r="AX26" s="126"/>
      <c r="AY26" s="126"/>
      <c r="AZ26" s="126"/>
      <c r="BA26" s="126"/>
      <c r="BB26" s="126"/>
      <c r="BC26" s="126"/>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row>
    <row r="27" spans="1:167" s="3" customFormat="1" ht="11.25" customHeight="1">
      <c r="A27" s="192"/>
      <c r="B27" s="193"/>
      <c r="C27" s="196"/>
      <c r="D27" s="199"/>
      <c r="E27" s="200"/>
      <c r="F27" s="199"/>
      <c r="G27" s="200"/>
      <c r="H27" s="199"/>
      <c r="I27" s="200"/>
      <c r="J27" s="199"/>
      <c r="K27" s="200"/>
      <c r="L27" s="199"/>
      <c r="M27" s="209"/>
      <c r="N27" s="69" t="str">
        <f>IF(CF21&lt;&gt;"",IF(ISERROR(AND(BV25="",BX25="",BZ25="",CB25="",CD25="")),"E",IF(AND(BV25="",BX25="",BZ25="",CB25="",CD25=""),"","E")),"")</f>
        <v/>
      </c>
      <c r="O27" s="192"/>
      <c r="P27" s="193"/>
      <c r="Q27" s="196"/>
      <c r="R27" s="199"/>
      <c r="S27" s="200"/>
      <c r="T27" s="199"/>
      <c r="U27" s="200"/>
      <c r="V27" s="199"/>
      <c r="W27" s="200"/>
      <c r="X27" s="199"/>
      <c r="Y27" s="200"/>
      <c r="Z27" s="199"/>
      <c r="AA27" s="209"/>
      <c r="AB27" s="69" t="str">
        <f>IF(CF51&lt;&gt;"",IF(ISERROR(AND(BV55="",BX55="",BZ55="",CB55="",CD55="")),"E",IF(AND(BV55="",BX55="",BZ55="",CB55="",CD55=""),"","E")),"")</f>
        <v/>
      </c>
      <c r="AC27" s="1"/>
      <c r="AD27" s="1"/>
      <c r="AE27" s="1"/>
      <c r="AF27" s="1"/>
      <c r="AG27" s="1"/>
      <c r="AH27" s="1"/>
      <c r="AI27" s="1"/>
      <c r="AJ27" s="1"/>
      <c r="AK27" s="1"/>
      <c r="AL27" s="1"/>
      <c r="AM27" s="1"/>
      <c r="AN27" s="1"/>
      <c r="AO27" s="1"/>
      <c r="AQ27" s="127"/>
      <c r="AR27" s="127"/>
      <c r="AS27" s="127"/>
      <c r="AT27" s="127"/>
      <c r="AU27" s="127"/>
      <c r="AV27" s="127"/>
      <c r="AW27" s="127"/>
      <c r="AX27" s="127"/>
      <c r="AY27" s="127"/>
      <c r="AZ27" s="127"/>
      <c r="BA27" s="127"/>
      <c r="BB27" s="127"/>
      <c r="BC27" s="127"/>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row>
    <row r="28" spans="1:167" s="3" customFormat="1" ht="11.25" customHeight="1">
      <c r="A28" s="192"/>
      <c r="B28" s="193"/>
      <c r="C28" s="175" t="str">
        <f>IF($D3="1P","C","B")</f>
        <v>B</v>
      </c>
      <c r="D28" s="201"/>
      <c r="E28" s="202"/>
      <c r="F28" s="201"/>
      <c r="G28" s="202"/>
      <c r="H28" s="201"/>
      <c r="I28" s="202"/>
      <c r="J28" s="201"/>
      <c r="K28" s="202"/>
      <c r="L28" s="201"/>
      <c r="M28" s="205"/>
      <c r="N28" s="69" t="str">
        <f>IF(CF21&lt;&gt;"",IF(ISERROR(AND(BV25="",BX25="",BZ25="",CB25="",CD25="")),"E",IF(AND(BV25="",BX25="",BZ25="",CB25="",CD25=""),"","E")),"")</f>
        <v/>
      </c>
      <c r="O28" s="192"/>
      <c r="P28" s="193"/>
      <c r="Q28" s="175" t="str">
        <f>IF($D3="1P","D","C")</f>
        <v>C</v>
      </c>
      <c r="R28" s="201"/>
      <c r="S28" s="202"/>
      <c r="T28" s="201"/>
      <c r="U28" s="202"/>
      <c r="V28" s="201"/>
      <c r="W28" s="202"/>
      <c r="X28" s="201"/>
      <c r="Y28" s="202"/>
      <c r="Z28" s="201"/>
      <c r="AA28" s="205"/>
      <c r="AB28" s="69" t="str">
        <f>IF(CF51&lt;&gt;"",IF(ISERROR(AND(BV55="",BX55="",BZ55="",CB55="",CD55="")),"E",IF(AND(BV55="",BX55="",BZ55="",CB55="",CD55=""),"","E")),"")</f>
        <v/>
      </c>
      <c r="AC28" s="1"/>
      <c r="AD28" s="1"/>
      <c r="AE28" s="1"/>
      <c r="AF28" s="1"/>
      <c r="AG28" s="1"/>
      <c r="AH28" s="1"/>
      <c r="AI28" s="1"/>
      <c r="AJ28" s="1"/>
      <c r="AK28" s="1"/>
      <c r="AL28" s="1"/>
      <c r="AM28" s="1"/>
      <c r="AN28" s="1"/>
      <c r="AO28" s="1"/>
      <c r="AQ28" s="128"/>
      <c r="AR28" s="128"/>
      <c r="AS28" s="128"/>
      <c r="AT28" s="128"/>
      <c r="AU28" s="128"/>
      <c r="AV28" s="128"/>
      <c r="AW28" s="128"/>
      <c r="AX28" s="128"/>
      <c r="AY28" s="128"/>
      <c r="AZ28" s="128"/>
      <c r="BA28" s="128"/>
      <c r="BB28" s="128"/>
      <c r="BC28" s="128"/>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row>
    <row r="29" spans="1:167" s="3" customFormat="1" ht="11.25" customHeight="1" thickBot="1">
      <c r="A29" s="194"/>
      <c r="B29" s="195"/>
      <c r="C29" s="207"/>
      <c r="D29" s="203"/>
      <c r="E29" s="204"/>
      <c r="F29" s="203"/>
      <c r="G29" s="204"/>
      <c r="H29" s="203"/>
      <c r="I29" s="204"/>
      <c r="J29" s="203"/>
      <c r="K29" s="204"/>
      <c r="L29" s="203"/>
      <c r="M29" s="206"/>
      <c r="N29" s="69" t="str">
        <f>IF(CF23&lt;&gt;"",IF(CF23="W",IF(SUM(IF(D28&gt;D26,1,0),IF(F28&gt;F26,1,0),IF(H28&gt;H26,1,0),IF(J28&gt;J26,1,0),IF(L28&gt;L26,1,0))&lt;&gt;3,"E",""),""),"")</f>
        <v/>
      </c>
      <c r="O29" s="194"/>
      <c r="P29" s="195"/>
      <c r="Q29" s="207"/>
      <c r="R29" s="203"/>
      <c r="S29" s="204"/>
      <c r="T29" s="203"/>
      <c r="U29" s="204"/>
      <c r="V29" s="203"/>
      <c r="W29" s="204"/>
      <c r="X29" s="203"/>
      <c r="Y29" s="204"/>
      <c r="Z29" s="203"/>
      <c r="AA29" s="206"/>
      <c r="AB29" s="69" t="str">
        <f>IF(CF53&lt;&gt;"",IF(CF53="W",IF(SUM(IF(R28&gt;R26,1,0),IF(T28&gt;T26,1,0),IF(V28&gt;V26,1,0),IF(X28&gt;X26,1,0),IF(Z28&gt;Z26,1,0))&lt;&gt;3,"E",""),""),"")</f>
        <v/>
      </c>
      <c r="AC29" s="1"/>
      <c r="AD29" s="1"/>
      <c r="AE29" s="1"/>
      <c r="AF29" s="1"/>
      <c r="AG29" s="1"/>
      <c r="AH29" s="1"/>
      <c r="AI29" s="1"/>
      <c r="AJ29" s="1"/>
      <c r="AK29" s="1"/>
      <c r="AL29" s="1"/>
      <c r="AM29" s="1"/>
      <c r="AN29" s="1"/>
      <c r="AO29" s="1"/>
      <c r="AQ29" s="126"/>
      <c r="AR29" s="126"/>
      <c r="AS29" s="126"/>
      <c r="AT29" s="126"/>
      <c r="AU29" s="126"/>
      <c r="AV29" s="126"/>
      <c r="AW29" s="126"/>
      <c r="AX29" s="126"/>
      <c r="AY29" s="126"/>
      <c r="AZ29" s="126"/>
      <c r="BA29" s="126"/>
      <c r="BB29" s="126"/>
      <c r="BC29" s="126"/>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row>
    <row r="30" spans="1:167" s="3" customFormat="1" ht="11.25" customHeight="1" thickBot="1">
      <c r="AC30" s="1"/>
      <c r="AD30" s="1"/>
      <c r="AE30" s="1"/>
      <c r="AF30" s="1"/>
      <c r="AG30" s="1"/>
      <c r="AH30" s="1"/>
      <c r="AI30" s="1"/>
      <c r="AJ30" s="1"/>
      <c r="AK30" s="1"/>
      <c r="AL30" s="1"/>
      <c r="AM30" s="1"/>
      <c r="AN30" s="1"/>
      <c r="AO30" s="1"/>
      <c r="AQ30" s="127"/>
      <c r="AR30" s="127"/>
      <c r="AS30" s="127"/>
      <c r="AT30" s="127"/>
      <c r="AU30" s="127"/>
      <c r="AV30" s="127"/>
      <c r="AW30" s="127"/>
      <c r="AX30" s="127"/>
      <c r="AY30" s="127"/>
      <c r="AZ30" s="127"/>
      <c r="BA30" s="127"/>
      <c r="BB30" s="127"/>
      <c r="BC30" s="127"/>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row>
    <row r="31" spans="1:167" s="3" customFormat="1" ht="11.25" customHeight="1">
      <c r="AC31" s="1"/>
      <c r="AD31" s="1"/>
      <c r="AE31" s="1"/>
      <c r="AF31" s="1"/>
      <c r="AG31" s="1"/>
      <c r="AH31" s="1"/>
      <c r="AI31" s="1"/>
      <c r="AJ31" s="1"/>
      <c r="AK31" s="1"/>
      <c r="AL31" s="1"/>
      <c r="AM31" s="1"/>
      <c r="AN31" s="1"/>
      <c r="AO31" s="1"/>
      <c r="AQ31" s="154" t="str">
        <f>CONCATENATE($A5," ",$D5,","," ",$F3)</f>
        <v>Group: 1, Women's Singles</v>
      </c>
      <c r="AR31" s="155"/>
      <c r="AS31" s="155"/>
      <c r="AT31" s="155"/>
      <c r="AU31" s="155"/>
      <c r="AV31" s="155"/>
      <c r="AW31" s="155"/>
      <c r="AX31" s="155"/>
      <c r="AY31" s="155"/>
      <c r="AZ31" s="155"/>
      <c r="BA31" s="155"/>
      <c r="BB31" s="155"/>
      <c r="BC31" s="156"/>
      <c r="BD31" s="163">
        <f>O18</f>
        <v>4</v>
      </c>
      <c r="BE31" s="164"/>
      <c r="BF31" s="183" t="str">
        <f>Q18</f>
        <v>C</v>
      </c>
      <c r="BG31" s="185" t="str">
        <f>IF(VLOOKUP($BF31,$A7:$C13,3,FALSE)=0,"",CONCATENATE(VLOOKUP(VLOOKUP($BF31,$A7:$C13,3,FALSE),Players!$J:$N,4,FALSE)," ",VLOOKUP($BF31,$A7:$C13,3,FALSE)," ",IF(ISERROR(VLOOKUP(VLOOKUP($BF31,$A7:$C13,3,FALSE),Players!$J:$N,5,FALSE)),"()",CONCATENATE("(",VLOOKUP(VLOOKUP($BF31,$A7:$C13,3,FALSE),Players!$J:$N,5,FALSE),")"))))</f>
        <v/>
      </c>
      <c r="BH31" s="186"/>
      <c r="BI31" s="186"/>
      <c r="BJ31" s="186"/>
      <c r="BK31" s="186"/>
      <c r="BL31" s="186"/>
      <c r="BM31" s="186"/>
      <c r="BN31" s="186"/>
      <c r="BO31" s="186"/>
      <c r="BP31" s="186"/>
      <c r="BQ31" s="186"/>
      <c r="BR31" s="186"/>
      <c r="BS31" s="186"/>
      <c r="BT31" s="186"/>
      <c r="BU31" s="187"/>
      <c r="BV31" s="170" t="str">
        <f>IF(R18&lt;&gt;"",R18,"")</f>
        <v/>
      </c>
      <c r="BW31" s="171"/>
      <c r="BX31" s="170" t="str">
        <f>IF(T18&lt;&gt;"",T18,"")</f>
        <v/>
      </c>
      <c r="BY31" s="171"/>
      <c r="BZ31" s="170" t="str">
        <f>IF(V18&lt;&gt;"",V18,"")</f>
        <v/>
      </c>
      <c r="CA31" s="171"/>
      <c r="CB31" s="170" t="str">
        <f>IF(X18&lt;&gt;"",X18,"")</f>
        <v/>
      </c>
      <c r="CC31" s="171"/>
      <c r="CD31" s="170" t="str">
        <f>IF(Z18&lt;&gt;"",Z18,"")</f>
        <v/>
      </c>
      <c r="CE31" s="171"/>
      <c r="CF31" s="174" t="str">
        <f>IF($CD31=$CD33,IF($CB31=$CB33,IF($BZ31&lt;&gt;"",IF($BZ31&gt;$BZ33,"W","L"),""),IF($CB31&gt;$CB33,"W","L")),IF($CD31&gt;$CD33,"W","L"))</f>
        <v/>
      </c>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row>
    <row r="32" spans="1:167" s="3" customFormat="1" ht="11.25" customHeight="1">
      <c r="AC32" s="1"/>
      <c r="AD32" s="1"/>
      <c r="AE32" s="1"/>
      <c r="AF32" s="1"/>
      <c r="AG32" s="1"/>
      <c r="AH32" s="1"/>
      <c r="AI32" s="1"/>
      <c r="AJ32" s="1"/>
      <c r="AK32" s="1"/>
      <c r="AL32" s="1"/>
      <c r="AM32" s="1"/>
      <c r="AN32" s="1"/>
      <c r="AO32" s="1"/>
      <c r="AQ32" s="157"/>
      <c r="AR32" s="158"/>
      <c r="AS32" s="158"/>
      <c r="AT32" s="158"/>
      <c r="AU32" s="158"/>
      <c r="AV32" s="158"/>
      <c r="AW32" s="158"/>
      <c r="AX32" s="158"/>
      <c r="AY32" s="158"/>
      <c r="AZ32" s="158"/>
      <c r="BA32" s="158"/>
      <c r="BB32" s="158"/>
      <c r="BC32" s="159"/>
      <c r="BD32" s="165"/>
      <c r="BE32" s="166"/>
      <c r="BF32" s="184"/>
      <c r="BG32" s="188"/>
      <c r="BH32" s="189"/>
      <c r="BI32" s="189"/>
      <c r="BJ32" s="189"/>
      <c r="BK32" s="189"/>
      <c r="BL32" s="189"/>
      <c r="BM32" s="189"/>
      <c r="BN32" s="189"/>
      <c r="BO32" s="189"/>
      <c r="BP32" s="189"/>
      <c r="BQ32" s="189"/>
      <c r="BR32" s="189"/>
      <c r="BS32" s="189"/>
      <c r="BT32" s="189"/>
      <c r="BU32" s="190"/>
      <c r="BV32" s="172"/>
      <c r="BW32" s="173"/>
      <c r="BX32" s="172"/>
      <c r="BY32" s="173"/>
      <c r="BZ32" s="172"/>
      <c r="CA32" s="173"/>
      <c r="CB32" s="172"/>
      <c r="CC32" s="173"/>
      <c r="CD32" s="172"/>
      <c r="CE32" s="173"/>
      <c r="CF32" s="174"/>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row>
    <row r="33" spans="1:125" s="3" customFormat="1" ht="11.25" customHeight="1">
      <c r="AC33" s="1"/>
      <c r="AD33" s="1"/>
      <c r="AE33" s="1"/>
      <c r="AF33" s="1"/>
      <c r="AG33" s="1"/>
      <c r="AH33" s="1"/>
      <c r="AI33" s="1"/>
      <c r="AJ33" s="1"/>
      <c r="AK33" s="1"/>
      <c r="AL33" s="1"/>
      <c r="AM33" s="1"/>
      <c r="AN33" s="1"/>
      <c r="AO33" s="1"/>
      <c r="AQ33" s="157"/>
      <c r="AR33" s="158"/>
      <c r="AS33" s="158"/>
      <c r="AT33" s="158"/>
      <c r="AU33" s="158"/>
      <c r="AV33" s="158"/>
      <c r="AW33" s="158"/>
      <c r="AX33" s="158"/>
      <c r="AY33" s="158"/>
      <c r="AZ33" s="158"/>
      <c r="BA33" s="158"/>
      <c r="BB33" s="158"/>
      <c r="BC33" s="159"/>
      <c r="BD33" s="165"/>
      <c r="BE33" s="166"/>
      <c r="BF33" s="175" t="str">
        <f>Q20</f>
        <v>D</v>
      </c>
      <c r="BG33" s="177" t="str">
        <f>IF(VLOOKUP($BF33,$A7:$C13,3,FALSE)=0,"",CONCATENATE(VLOOKUP(VLOOKUP($BF33,$A7:$C13,3,FALSE),Players!$J:$N,4,FALSE)," ",VLOOKUP($BF33,$A7:$C13,3,FALSE)," ",IF(ISERROR(VLOOKUP(VLOOKUP($BF33,$A7:$C13,3,FALSE),Players!$J:$N,5,FALSE)),"()",CONCATENATE("(",VLOOKUP(VLOOKUP($BF33,$A7:$C13,3,FALSE),Players!$J:$N,5,FALSE),")"))))</f>
        <v/>
      </c>
      <c r="BH33" s="178"/>
      <c r="BI33" s="178"/>
      <c r="BJ33" s="178"/>
      <c r="BK33" s="178"/>
      <c r="BL33" s="178"/>
      <c r="BM33" s="178"/>
      <c r="BN33" s="178"/>
      <c r="BO33" s="178"/>
      <c r="BP33" s="178"/>
      <c r="BQ33" s="178"/>
      <c r="BR33" s="178"/>
      <c r="BS33" s="178"/>
      <c r="BT33" s="178"/>
      <c r="BU33" s="179"/>
      <c r="BV33" s="150" t="str">
        <f>IF(R20&lt;&gt;"",R20,"")</f>
        <v/>
      </c>
      <c r="BW33" s="151"/>
      <c r="BX33" s="150" t="str">
        <f>IF(T20&lt;&gt;"",T20,"")</f>
        <v/>
      </c>
      <c r="BY33" s="151"/>
      <c r="BZ33" s="150" t="str">
        <f>IF(V20&lt;&gt;"",V20,"")</f>
        <v/>
      </c>
      <c r="CA33" s="151"/>
      <c r="CB33" s="150" t="str">
        <f>IF(X20&lt;&gt;"",X20,"")</f>
        <v/>
      </c>
      <c r="CC33" s="151"/>
      <c r="CD33" s="150" t="str">
        <f>IF(Z20&lt;&gt;"",Z20,"")</f>
        <v/>
      </c>
      <c r="CE33" s="151"/>
      <c r="CF33" s="174" t="str">
        <f>IF($CF31&lt;&gt;"",IF(CF31="W","L","W"),"")</f>
        <v/>
      </c>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row>
    <row r="34" spans="1:125" s="3" customFormat="1" ht="11.25" customHeight="1" thickBot="1">
      <c r="AC34" s="1"/>
      <c r="AD34" s="1"/>
      <c r="AE34" s="1"/>
      <c r="AF34" s="1"/>
      <c r="AG34" s="1"/>
      <c r="AH34" s="1"/>
      <c r="AI34" s="1"/>
      <c r="AJ34" s="1"/>
      <c r="AK34" s="1"/>
      <c r="AL34" s="1"/>
      <c r="AM34" s="1"/>
      <c r="AN34" s="1"/>
      <c r="AO34" s="1"/>
      <c r="AQ34" s="160"/>
      <c r="AR34" s="161"/>
      <c r="AS34" s="161"/>
      <c r="AT34" s="161"/>
      <c r="AU34" s="161"/>
      <c r="AV34" s="161"/>
      <c r="AW34" s="161"/>
      <c r="AX34" s="161"/>
      <c r="AY34" s="161"/>
      <c r="AZ34" s="161"/>
      <c r="BA34" s="161"/>
      <c r="BB34" s="161"/>
      <c r="BC34" s="162"/>
      <c r="BD34" s="167"/>
      <c r="BE34" s="168"/>
      <c r="BF34" s="176"/>
      <c r="BG34" s="180"/>
      <c r="BH34" s="181"/>
      <c r="BI34" s="181"/>
      <c r="BJ34" s="181"/>
      <c r="BK34" s="181"/>
      <c r="BL34" s="181"/>
      <c r="BM34" s="181"/>
      <c r="BN34" s="181"/>
      <c r="BO34" s="181"/>
      <c r="BP34" s="181"/>
      <c r="BQ34" s="181"/>
      <c r="BR34" s="181"/>
      <c r="BS34" s="181"/>
      <c r="BT34" s="181"/>
      <c r="BU34" s="182"/>
      <c r="BV34" s="152"/>
      <c r="BW34" s="153"/>
      <c r="BX34" s="152"/>
      <c r="BY34" s="153"/>
      <c r="BZ34" s="152"/>
      <c r="CA34" s="153"/>
      <c r="CB34" s="152"/>
      <c r="CC34" s="153"/>
      <c r="CD34" s="152"/>
      <c r="CE34" s="153"/>
      <c r="CF34" s="174"/>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row>
    <row r="35" spans="1:125" s="3" customFormat="1" ht="11.25" customHeight="1">
      <c r="AC35" s="1"/>
      <c r="AD35" s="1"/>
      <c r="AE35" s="1"/>
      <c r="AF35" s="1"/>
      <c r="AG35" s="1"/>
      <c r="AH35" s="1"/>
      <c r="AI35" s="1"/>
      <c r="AJ35" s="1"/>
      <c r="AK35" s="1"/>
      <c r="AL35" s="1"/>
      <c r="AM35" s="1"/>
      <c r="AN35" s="1"/>
      <c r="AO35" s="1"/>
      <c r="AQ35" s="126"/>
      <c r="AR35" s="126"/>
      <c r="AS35" s="126"/>
      <c r="AT35" s="126"/>
      <c r="AU35" s="126"/>
      <c r="AV35" s="126"/>
      <c r="AW35" s="126"/>
      <c r="AX35" s="126"/>
      <c r="AY35" s="126"/>
      <c r="AZ35" s="126"/>
      <c r="BA35" s="126"/>
      <c r="BB35" s="126"/>
      <c r="BC35" s="126"/>
      <c r="BD35" s="1"/>
      <c r="BE35" s="1"/>
      <c r="BF35" s="1"/>
      <c r="BG35" s="1"/>
      <c r="BH35" s="1"/>
      <c r="BI35" s="1"/>
      <c r="BJ35" s="1"/>
      <c r="BK35" s="1"/>
      <c r="BL35" s="1"/>
      <c r="BM35" s="1"/>
      <c r="BN35" s="1"/>
      <c r="BO35" s="1"/>
      <c r="BP35" s="1"/>
      <c r="BQ35" s="1"/>
      <c r="BR35" s="1"/>
      <c r="BS35" s="1"/>
      <c r="BT35" s="1"/>
      <c r="BU35" s="1"/>
      <c r="BV35" s="169" t="str">
        <f>IF(CF31&lt;&gt;"",IF(AND(AND(BV31&gt;-1,BV33&gt;-1),OR(BV31&gt;10,BV33&gt;10),ABS(BV31-BV33)&gt;1,IF(OR(BV31&gt;11,BV33&gt;11),ABS(BV31-BV33)=2,TRUE),BV31=INT(BV31),BV33=INT(BV33)),"","Error"),"")</f>
        <v/>
      </c>
      <c r="BW35" s="169"/>
      <c r="BX35" s="169" t="str">
        <f>IF(CF31&lt;&gt;"",IF(AND(AND(BX31&gt;-1,BX33&gt;-1),OR(BX31&gt;10,BX33&gt;10),ABS(BX31-BX33)&gt;1,IF(OR(BX31&gt;11,BX33&gt;11),ABS(BX31-BX33)=2,TRUE),BX31=INT(BX31),BX33=INT(BX33)),"","Error"),"")</f>
        <v/>
      </c>
      <c r="BY35" s="169"/>
      <c r="BZ35" s="169" t="str">
        <f>IF(CF31&lt;&gt;"",IF(AND(AND(BZ31&gt;-1,BZ33&gt;-1),OR(BZ31&gt;10,BZ33&gt;10),ABS(BZ31-BZ33)&gt;1,IF(OR(BZ31&gt;11,BZ33&gt;11),ABS(BZ31-BZ33)=2,TRUE),BZ31=INT(BZ31),BZ33=INT(BZ33)),"","Error"),"")</f>
        <v/>
      </c>
      <c r="CA35" s="169"/>
      <c r="CB35" s="169" t="str">
        <f>IF(AND(CF31&lt;&gt;"",CB31&lt;&gt;""),IF(AND(AND(CB31&gt;-1,CB33&gt;-1),OR(CB31&gt;10,CB33&gt;10),ABS(CB31-CB33)&gt;1,IF(OR(CB31&gt;11,CB33&gt;11),ABS(CB31-CB33)=2,TRUE),CB31=INT(CB31),CB33=INT(CB33)),"","Error"),"")</f>
        <v/>
      </c>
      <c r="CC35" s="169"/>
      <c r="CD35" s="169" t="str">
        <f>IF(AND(CF31&lt;&gt;"",CD31&lt;&gt;""),IF(AND(AND(CD31&gt;-1,CD33&gt;-1),OR(CD31&gt;10,CD33&gt;10),ABS(CD31-CD33)&gt;1,IF(OR(CD31&gt;11,CD33&gt;11),ABS(CD31-CD33)=2,TRUE),CD31=INT(CD31),CD33=INT(CD33)),"","Error"),"")</f>
        <v/>
      </c>
      <c r="CE35" s="169"/>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row>
    <row r="36" spans="1:125" s="3" customFormat="1" ht="11.25" customHeight="1">
      <c r="AC36" s="1"/>
      <c r="AD36" s="1"/>
      <c r="AE36" s="1"/>
      <c r="AF36" s="1"/>
      <c r="AG36" s="1"/>
      <c r="AH36" s="1"/>
      <c r="AI36" s="1"/>
      <c r="AJ36" s="1"/>
      <c r="AK36" s="1"/>
      <c r="AL36" s="1"/>
      <c r="AM36" s="1"/>
      <c r="AN36" s="1"/>
      <c r="AO36" s="1"/>
      <c r="AQ36" s="126"/>
      <c r="AR36" s="126"/>
      <c r="AS36" s="126"/>
      <c r="AT36" s="126"/>
      <c r="AU36" s="126"/>
      <c r="AV36" s="126"/>
      <c r="AW36" s="126"/>
      <c r="AX36" s="126"/>
      <c r="AY36" s="126"/>
      <c r="AZ36" s="126"/>
      <c r="BA36" s="126"/>
      <c r="BB36" s="126"/>
      <c r="BC36" s="126"/>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row>
    <row r="37" spans="1:125" s="3" customFormat="1" ht="11.25" customHeight="1">
      <c r="AC37" s="1"/>
      <c r="AD37" s="1"/>
      <c r="AE37" s="1"/>
      <c r="AF37" s="1"/>
      <c r="AG37" s="1"/>
      <c r="AH37" s="1"/>
      <c r="AI37" s="1"/>
      <c r="AJ37" s="1"/>
      <c r="AK37" s="1"/>
      <c r="AL37" s="1"/>
      <c r="AM37" s="1"/>
      <c r="AN37" s="1"/>
      <c r="AO37" s="1"/>
      <c r="AQ37" s="127"/>
      <c r="AR37" s="127"/>
      <c r="AS37" s="127"/>
      <c r="AT37" s="127"/>
      <c r="AU37" s="127"/>
      <c r="AV37" s="127"/>
      <c r="AW37" s="127"/>
      <c r="AX37" s="127"/>
      <c r="AY37" s="127"/>
      <c r="AZ37" s="127"/>
      <c r="BA37" s="127"/>
      <c r="BB37" s="127"/>
      <c r="BC37" s="127"/>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row>
    <row r="38" spans="1:125" s="3" customFormat="1" ht="11.25" customHeight="1">
      <c r="AC38" s="1"/>
      <c r="AD38" s="1"/>
      <c r="AE38" s="1"/>
      <c r="AF38" s="1"/>
      <c r="AG38" s="1"/>
      <c r="AH38" s="1"/>
      <c r="AI38" s="1"/>
      <c r="AJ38" s="1"/>
      <c r="AK38" s="1"/>
      <c r="AL38" s="1"/>
      <c r="AM38" s="1"/>
      <c r="AN38" s="1"/>
      <c r="AO38" s="1"/>
      <c r="AQ38" s="128"/>
      <c r="AR38" s="128"/>
      <c r="AS38" s="128"/>
      <c r="AT38" s="128"/>
      <c r="AU38" s="128"/>
      <c r="AV38" s="128"/>
      <c r="AW38" s="128"/>
      <c r="AX38" s="128"/>
      <c r="AY38" s="128"/>
      <c r="AZ38" s="128"/>
      <c r="BA38" s="128"/>
      <c r="BB38" s="128"/>
      <c r="BC38" s="128"/>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row>
    <row r="39" spans="1:125" s="3" customFormat="1" ht="11.25" customHeight="1">
      <c r="AC39" s="1"/>
      <c r="AD39" s="1"/>
      <c r="AE39" s="1"/>
      <c r="AF39" s="1"/>
      <c r="AG39" s="1"/>
      <c r="AH39" s="1"/>
      <c r="AI39" s="1"/>
      <c r="AJ39" s="1"/>
      <c r="AK39" s="1"/>
      <c r="AL39" s="1"/>
      <c r="AM39" s="1"/>
      <c r="AN39" s="1"/>
      <c r="AO39" s="1"/>
      <c r="AQ39" s="126"/>
      <c r="AR39" s="126"/>
      <c r="AS39" s="126"/>
      <c r="AT39" s="126"/>
      <c r="AU39" s="126"/>
      <c r="AV39" s="126"/>
      <c r="AW39" s="126"/>
      <c r="AX39" s="126"/>
      <c r="AY39" s="126"/>
      <c r="AZ39" s="126"/>
      <c r="BA39" s="126"/>
      <c r="BB39" s="126"/>
      <c r="BC39" s="126"/>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row>
    <row r="40" spans="1:125" s="3" customFormat="1" ht="11.25" customHeight="1" thickBot="1">
      <c r="AC40" s="1"/>
      <c r="AD40" s="1"/>
      <c r="AE40" s="1"/>
      <c r="AF40" s="1"/>
      <c r="AG40" s="1"/>
      <c r="AH40" s="1"/>
      <c r="AI40" s="1"/>
      <c r="AJ40" s="1"/>
      <c r="AK40" s="1"/>
      <c r="AL40" s="1"/>
      <c r="AM40" s="1"/>
      <c r="AN40" s="1"/>
      <c r="AO40" s="1"/>
      <c r="AQ40" s="127"/>
      <c r="AR40" s="127"/>
      <c r="AS40" s="127"/>
      <c r="AT40" s="127"/>
      <c r="AU40" s="127"/>
      <c r="AV40" s="127"/>
      <c r="AW40" s="127"/>
      <c r="AX40" s="127"/>
      <c r="AY40" s="127"/>
      <c r="AZ40" s="127"/>
      <c r="BA40" s="127"/>
      <c r="BB40" s="127"/>
      <c r="BC40" s="127"/>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row>
    <row r="41" spans="1:125" s="3" customFormat="1" ht="11.25" customHeight="1">
      <c r="AC41" s="1"/>
      <c r="AD41" s="1"/>
      <c r="AE41" s="1"/>
      <c r="AF41" s="1"/>
      <c r="AG41" s="1"/>
      <c r="AH41" s="1"/>
      <c r="AI41" s="1"/>
      <c r="AJ41" s="1"/>
      <c r="AK41" s="1"/>
      <c r="AL41" s="1"/>
      <c r="AM41" s="1"/>
      <c r="AN41" s="1"/>
      <c r="AO41" s="1"/>
      <c r="AQ41" s="154" t="str">
        <f>CONCATENATE($A5," ",$D5,","," ",$F3)</f>
        <v>Group: 1, Women's Singles</v>
      </c>
      <c r="AR41" s="155"/>
      <c r="AS41" s="155"/>
      <c r="AT41" s="155"/>
      <c r="AU41" s="155"/>
      <c r="AV41" s="155"/>
      <c r="AW41" s="155"/>
      <c r="AX41" s="155"/>
      <c r="AY41" s="155"/>
      <c r="AZ41" s="155"/>
      <c r="BA41" s="155"/>
      <c r="BB41" s="155"/>
      <c r="BC41" s="156"/>
      <c r="BD41" s="163">
        <f>O22</f>
        <v>5</v>
      </c>
      <c r="BE41" s="164"/>
      <c r="BF41" s="183" t="str">
        <f>Q22</f>
        <v>A</v>
      </c>
      <c r="BG41" s="185" t="str">
        <f>IF(VLOOKUP($BF41,$A7:$C13,3,FALSE)=0,"",CONCATENATE(VLOOKUP(VLOOKUP($BF41,$A7:$C13,3,FALSE),Players!$J:$N,4,FALSE)," ",VLOOKUP($BF41,$A7:$C13,3,FALSE)," ",IF(ISERROR(VLOOKUP(VLOOKUP($BF41,$A7:$C13,3,FALSE),Players!$J:$N,5,FALSE)),"()",CONCATENATE("(",VLOOKUP(VLOOKUP($BF41,$A7:$C13,3,FALSE),Players!$J:$N,5,FALSE),")"))))</f>
        <v/>
      </c>
      <c r="BH41" s="186"/>
      <c r="BI41" s="186"/>
      <c r="BJ41" s="186"/>
      <c r="BK41" s="186"/>
      <c r="BL41" s="186"/>
      <c r="BM41" s="186"/>
      <c r="BN41" s="186"/>
      <c r="BO41" s="186"/>
      <c r="BP41" s="186"/>
      <c r="BQ41" s="186"/>
      <c r="BR41" s="186"/>
      <c r="BS41" s="186"/>
      <c r="BT41" s="186"/>
      <c r="BU41" s="187"/>
      <c r="BV41" s="170" t="str">
        <f>IF(R22&lt;&gt;"",R22,"")</f>
        <v/>
      </c>
      <c r="BW41" s="171"/>
      <c r="BX41" s="170" t="str">
        <f>IF(T22&lt;&gt;"",T22,"")</f>
        <v/>
      </c>
      <c r="BY41" s="171"/>
      <c r="BZ41" s="170" t="str">
        <f>IF(V22&lt;&gt;"",V22,"")</f>
        <v/>
      </c>
      <c r="CA41" s="171"/>
      <c r="CB41" s="170" t="str">
        <f>IF(X22&lt;&gt;"",X22,"")</f>
        <v/>
      </c>
      <c r="CC41" s="171"/>
      <c r="CD41" s="170" t="str">
        <f>IF(Z22&lt;&gt;"",Z22,"")</f>
        <v/>
      </c>
      <c r="CE41" s="171"/>
      <c r="CF41" s="174" t="str">
        <f>IF($CD41=$CD43,IF($CB41=$CB43,IF($BZ41&lt;&gt;"",IF($BZ41&gt;$BZ43,"W","L"),""),IF($CB41&gt;$CB43,"W","L")),IF($CD41&gt;$CD43,"W","L"))</f>
        <v/>
      </c>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row>
    <row r="42" spans="1:125" s="3" customFormat="1" ht="11.25" customHeight="1">
      <c r="AC42" s="1"/>
      <c r="AD42" s="1"/>
      <c r="AE42" s="1"/>
      <c r="AF42" s="1"/>
      <c r="AG42" s="1"/>
      <c r="AH42" s="1"/>
      <c r="AI42" s="1"/>
      <c r="AJ42" s="1"/>
      <c r="AK42" s="1"/>
      <c r="AL42" s="1"/>
      <c r="AM42" s="1"/>
      <c r="AN42" s="1"/>
      <c r="AO42" s="1"/>
      <c r="AQ42" s="157"/>
      <c r="AR42" s="158"/>
      <c r="AS42" s="158"/>
      <c r="AT42" s="158"/>
      <c r="AU42" s="158"/>
      <c r="AV42" s="158"/>
      <c r="AW42" s="158"/>
      <c r="AX42" s="158"/>
      <c r="AY42" s="158"/>
      <c r="AZ42" s="158"/>
      <c r="BA42" s="158"/>
      <c r="BB42" s="158"/>
      <c r="BC42" s="159"/>
      <c r="BD42" s="165"/>
      <c r="BE42" s="166"/>
      <c r="BF42" s="184"/>
      <c r="BG42" s="188"/>
      <c r="BH42" s="189"/>
      <c r="BI42" s="189"/>
      <c r="BJ42" s="189"/>
      <c r="BK42" s="189"/>
      <c r="BL42" s="189"/>
      <c r="BM42" s="189"/>
      <c r="BN42" s="189"/>
      <c r="BO42" s="189"/>
      <c r="BP42" s="189"/>
      <c r="BQ42" s="189"/>
      <c r="BR42" s="189"/>
      <c r="BS42" s="189"/>
      <c r="BT42" s="189"/>
      <c r="BU42" s="190"/>
      <c r="BV42" s="172"/>
      <c r="BW42" s="173"/>
      <c r="BX42" s="172"/>
      <c r="BY42" s="173"/>
      <c r="BZ42" s="172"/>
      <c r="CA42" s="173"/>
      <c r="CB42" s="172"/>
      <c r="CC42" s="173"/>
      <c r="CD42" s="172"/>
      <c r="CE42" s="173"/>
      <c r="CF42" s="174"/>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row>
    <row r="43" spans="1:125" s="3" customFormat="1" ht="11.25" customHeight="1">
      <c r="AC43" s="1"/>
      <c r="AD43" s="1"/>
      <c r="AE43" s="1"/>
      <c r="AF43" s="1"/>
      <c r="AG43" s="1"/>
      <c r="AH43" s="1"/>
      <c r="AI43" s="1"/>
      <c r="AJ43" s="1"/>
      <c r="AK43" s="1"/>
      <c r="AL43" s="1"/>
      <c r="AM43" s="1"/>
      <c r="AN43" s="1"/>
      <c r="AO43" s="1"/>
      <c r="AQ43" s="157"/>
      <c r="AR43" s="158"/>
      <c r="AS43" s="158"/>
      <c r="AT43" s="158"/>
      <c r="AU43" s="158"/>
      <c r="AV43" s="158"/>
      <c r="AW43" s="158"/>
      <c r="AX43" s="158"/>
      <c r="AY43" s="158"/>
      <c r="AZ43" s="158"/>
      <c r="BA43" s="158"/>
      <c r="BB43" s="158"/>
      <c r="BC43" s="159"/>
      <c r="BD43" s="165"/>
      <c r="BE43" s="166"/>
      <c r="BF43" s="175" t="str">
        <f>Q24</f>
        <v>D</v>
      </c>
      <c r="BG43" s="177" t="str">
        <f>IF(VLOOKUP($BF43,$A7:$C13,3,FALSE)=0,"",CONCATENATE(VLOOKUP(VLOOKUP($BF43,$A7:$C13,3,FALSE),Players!$J:$N,4,FALSE)," ",VLOOKUP($BF43,$A7:$C13,3,FALSE)," ",IF(ISERROR(VLOOKUP(VLOOKUP($BF43,$A7:$C13,3,FALSE),Players!$J:$N,5,FALSE)),"()",CONCATENATE("(",VLOOKUP(VLOOKUP($BF43,$A7:$C13,3,FALSE),Players!$J:$N,5,FALSE),")"))))</f>
        <v/>
      </c>
      <c r="BH43" s="178"/>
      <c r="BI43" s="178"/>
      <c r="BJ43" s="178"/>
      <c r="BK43" s="178"/>
      <c r="BL43" s="178"/>
      <c r="BM43" s="178"/>
      <c r="BN43" s="178"/>
      <c r="BO43" s="178"/>
      <c r="BP43" s="178"/>
      <c r="BQ43" s="178"/>
      <c r="BR43" s="178"/>
      <c r="BS43" s="178"/>
      <c r="BT43" s="178"/>
      <c r="BU43" s="179"/>
      <c r="BV43" s="150" t="str">
        <f>IF(R24&lt;&gt;"",R24,"")</f>
        <v/>
      </c>
      <c r="BW43" s="151"/>
      <c r="BX43" s="150" t="str">
        <f>IF(T24&lt;&gt;"",T24,"")</f>
        <v/>
      </c>
      <c r="BY43" s="151"/>
      <c r="BZ43" s="150" t="str">
        <f>IF(V24&lt;&gt;"",V24,"")</f>
        <v/>
      </c>
      <c r="CA43" s="151"/>
      <c r="CB43" s="150" t="str">
        <f>IF(X24&lt;&gt;"",X24,"")</f>
        <v/>
      </c>
      <c r="CC43" s="151"/>
      <c r="CD43" s="150" t="str">
        <f>IF(Z24&lt;&gt;"",Z24,"")</f>
        <v/>
      </c>
      <c r="CE43" s="151"/>
      <c r="CF43" s="174" t="str">
        <f>IF($CF41&lt;&gt;"",IF(CF41="W","L","W"),"")</f>
        <v/>
      </c>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row>
    <row r="44" spans="1:125" s="3" customFormat="1" ht="11.25" customHeight="1" thickBot="1">
      <c r="AC44" s="1"/>
      <c r="AD44" s="1"/>
      <c r="AE44" s="1"/>
      <c r="AF44" s="1"/>
      <c r="AG44" s="1"/>
      <c r="AH44" s="1"/>
      <c r="AI44" s="1"/>
      <c r="AJ44" s="1"/>
      <c r="AK44" s="1"/>
      <c r="AL44" s="1"/>
      <c r="AM44" s="1"/>
      <c r="AN44" s="1"/>
      <c r="AO44" s="1"/>
      <c r="AQ44" s="160"/>
      <c r="AR44" s="161"/>
      <c r="AS44" s="161"/>
      <c r="AT44" s="161"/>
      <c r="AU44" s="161"/>
      <c r="AV44" s="161"/>
      <c r="AW44" s="161"/>
      <c r="AX44" s="161"/>
      <c r="AY44" s="161"/>
      <c r="AZ44" s="161"/>
      <c r="BA44" s="161"/>
      <c r="BB44" s="161"/>
      <c r="BC44" s="162"/>
      <c r="BD44" s="167"/>
      <c r="BE44" s="168"/>
      <c r="BF44" s="176"/>
      <c r="BG44" s="180"/>
      <c r="BH44" s="181"/>
      <c r="BI44" s="181"/>
      <c r="BJ44" s="181"/>
      <c r="BK44" s="181"/>
      <c r="BL44" s="181"/>
      <c r="BM44" s="181"/>
      <c r="BN44" s="181"/>
      <c r="BO44" s="181"/>
      <c r="BP44" s="181"/>
      <c r="BQ44" s="181"/>
      <c r="BR44" s="181"/>
      <c r="BS44" s="181"/>
      <c r="BT44" s="181"/>
      <c r="BU44" s="182"/>
      <c r="BV44" s="152"/>
      <c r="BW44" s="153"/>
      <c r="BX44" s="152"/>
      <c r="BY44" s="153"/>
      <c r="BZ44" s="152"/>
      <c r="CA44" s="153"/>
      <c r="CB44" s="152"/>
      <c r="CC44" s="153"/>
      <c r="CD44" s="152"/>
      <c r="CE44" s="153"/>
      <c r="CF44" s="174"/>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row>
    <row r="45" spans="1:125" s="3" customFormat="1" ht="11.25" customHeight="1">
      <c r="AC45" s="1"/>
      <c r="AD45" s="1"/>
      <c r="AE45" s="1"/>
      <c r="AF45" s="1"/>
      <c r="AG45" s="1"/>
      <c r="AH45" s="1"/>
      <c r="AI45" s="1"/>
      <c r="AJ45" s="1"/>
      <c r="AK45" s="1"/>
      <c r="AL45" s="1"/>
      <c r="AM45" s="1"/>
      <c r="AN45" s="1"/>
      <c r="AO45" s="1"/>
      <c r="AQ45" s="126"/>
      <c r="AR45" s="126"/>
      <c r="AS45" s="126"/>
      <c r="AT45" s="126"/>
      <c r="AU45" s="126"/>
      <c r="AV45" s="126"/>
      <c r="AW45" s="126"/>
      <c r="AX45" s="126"/>
      <c r="AY45" s="126"/>
      <c r="AZ45" s="126"/>
      <c r="BA45" s="126"/>
      <c r="BB45" s="126"/>
      <c r="BC45" s="126"/>
      <c r="BD45" s="1"/>
      <c r="BE45" s="1"/>
      <c r="BF45" s="1"/>
      <c r="BG45" s="1"/>
      <c r="BH45" s="1"/>
      <c r="BI45" s="1"/>
      <c r="BJ45" s="1"/>
      <c r="BK45" s="1"/>
      <c r="BL45" s="1"/>
      <c r="BM45" s="1"/>
      <c r="BN45" s="1"/>
      <c r="BO45" s="1"/>
      <c r="BP45" s="1"/>
      <c r="BQ45" s="1"/>
      <c r="BR45" s="1"/>
      <c r="BS45" s="1"/>
      <c r="BT45" s="1"/>
      <c r="BU45" s="1"/>
      <c r="BV45" s="169" t="str">
        <f>IF(CF41&lt;&gt;"",IF(AND(AND(BV41&gt;-1,BV43&gt;-1),OR(BV41&gt;10,BV43&gt;10),ABS(BV41-BV43)&gt;1,IF(OR(BV41&gt;11,BV43&gt;11),ABS(BV41-BV43)=2,TRUE),BV41=INT(BV41),BV43=INT(BV43)),"","Error"),"")</f>
        <v/>
      </c>
      <c r="BW45" s="169"/>
      <c r="BX45" s="169" t="str">
        <f>IF(CF41&lt;&gt;"",IF(AND(AND(BX41&gt;-1,BX43&gt;-1),OR(BX41&gt;10,BX43&gt;10),ABS(BX41-BX43)&gt;1,IF(OR(BX41&gt;11,BX43&gt;11),ABS(BX41-BX43)=2,TRUE),BX41=INT(BX41),BX43=INT(BX43)),"","Error"),"")</f>
        <v/>
      </c>
      <c r="BY45" s="169"/>
      <c r="BZ45" s="169" t="str">
        <f>IF(CF41&lt;&gt;"",IF(AND(AND(BZ41&gt;-1,BZ43&gt;-1),OR(BZ41&gt;10,BZ43&gt;10),ABS(BZ41-BZ43)&gt;1,IF(OR(BZ41&gt;11,BZ43&gt;11),ABS(BZ41-BZ43)=2,TRUE),BZ41=INT(BZ41),BZ43=INT(BZ43)),"","Error"),"")</f>
        <v/>
      </c>
      <c r="CA45" s="169"/>
      <c r="CB45" s="169" t="str">
        <f>IF(AND(CF41&lt;&gt;"",CB41&lt;&gt;""),IF(AND(AND(CB41&gt;-1,CB43&gt;-1),OR(CB41&gt;10,CB43&gt;10),ABS(CB41-CB43)&gt;1,IF(OR(CB41&gt;11,CB43&gt;11),ABS(CB41-CB43)=2,TRUE),CB41=INT(CB41),CB43=INT(CB43)),"","Error"),"")</f>
        <v/>
      </c>
      <c r="CC45" s="169"/>
      <c r="CD45" s="169" t="str">
        <f>IF(AND(CF41&lt;&gt;"",CD41&lt;&gt;""),IF(AND(AND(CD41&gt;-1,CD43&gt;-1),OR(CD41&gt;10,CD43&gt;10),ABS(CD41-CD43)&gt;1,IF(OR(CD41&gt;11,CD43&gt;11),ABS(CD41-CD43)=2,TRUE),CD41=INT(CD41),CD43=INT(CD43)),"","Error"),"")</f>
        <v/>
      </c>
      <c r="CE45" s="169"/>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row>
    <row r="46" spans="1:125" s="3" customFormat="1" ht="11.25" customHeight="1">
      <c r="AC46" s="1"/>
      <c r="AD46" s="1"/>
      <c r="AE46" s="1"/>
      <c r="AF46" s="1"/>
      <c r="AG46" s="1"/>
      <c r="AH46" s="1"/>
      <c r="AI46" s="1"/>
      <c r="AJ46" s="1"/>
      <c r="AK46" s="1"/>
      <c r="AL46" s="1"/>
      <c r="AM46" s="1"/>
      <c r="AN46" s="1"/>
      <c r="AO46" s="1"/>
      <c r="AQ46" s="126"/>
      <c r="AR46" s="126"/>
      <c r="AS46" s="126"/>
      <c r="AT46" s="126"/>
      <c r="AU46" s="126"/>
      <c r="AV46" s="126"/>
      <c r="AW46" s="126"/>
      <c r="AX46" s="126"/>
      <c r="AY46" s="126"/>
      <c r="AZ46" s="126"/>
      <c r="BA46" s="126"/>
      <c r="BB46" s="126"/>
      <c r="BC46" s="126"/>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row>
    <row r="47" spans="1:125" s="3" customFormat="1" ht="11.25" customHeight="1">
      <c r="AC47" s="1"/>
      <c r="AD47" s="1"/>
      <c r="AE47" s="1"/>
      <c r="AF47" s="1"/>
      <c r="AG47" s="1"/>
      <c r="AH47" s="1"/>
      <c r="AI47" s="1"/>
      <c r="AJ47" s="1"/>
      <c r="AK47" s="1"/>
      <c r="AL47" s="1"/>
      <c r="AM47" s="1"/>
      <c r="AN47" s="1"/>
      <c r="AO47" s="1"/>
      <c r="AQ47" s="127"/>
      <c r="AR47" s="127"/>
      <c r="AS47" s="127"/>
      <c r="AT47" s="127"/>
      <c r="AU47" s="127"/>
      <c r="AV47" s="127"/>
      <c r="AW47" s="127"/>
      <c r="AX47" s="127"/>
      <c r="AY47" s="127"/>
      <c r="AZ47" s="127"/>
      <c r="BA47" s="127"/>
      <c r="BB47" s="127"/>
      <c r="BC47" s="127"/>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row>
    <row r="48" spans="1:125" s="3" customFormat="1" ht="11.25" customHeight="1">
      <c r="A48" s="42"/>
      <c r="B48" s="1"/>
      <c r="C48" s="1"/>
      <c r="D48" s="1"/>
      <c r="E48" s="1"/>
      <c r="F48" s="1"/>
      <c r="G48" s="1"/>
      <c r="H48" s="1"/>
      <c r="I48" s="1"/>
      <c r="J48" s="1"/>
      <c r="K48" s="1"/>
      <c r="L48" s="1"/>
      <c r="M48" s="1"/>
      <c r="N48" s="1"/>
      <c r="O48" s="1"/>
      <c r="P48" s="1"/>
      <c r="Q48" s="1"/>
      <c r="R48" s="42"/>
      <c r="S48" s="42"/>
      <c r="T48" s="1"/>
      <c r="U48" s="1"/>
      <c r="V48" s="1"/>
      <c r="W48" s="42"/>
      <c r="X48" s="43"/>
      <c r="Y48" s="43"/>
      <c r="Z48" s="43"/>
      <c r="AA48" s="43"/>
      <c r="AC48" s="1"/>
      <c r="AD48" s="1"/>
      <c r="AE48" s="1"/>
      <c r="AF48" s="1"/>
      <c r="AG48" s="1"/>
      <c r="AH48" s="1"/>
      <c r="AI48" s="1"/>
      <c r="AJ48" s="1"/>
      <c r="AK48" s="1"/>
      <c r="AL48" s="1"/>
      <c r="AM48" s="1"/>
      <c r="AN48" s="1"/>
      <c r="AO48" s="1"/>
      <c r="AQ48" s="128"/>
      <c r="AR48" s="128"/>
      <c r="AS48" s="128"/>
      <c r="AT48" s="128"/>
      <c r="AU48" s="128"/>
      <c r="AV48" s="128"/>
      <c r="AW48" s="128"/>
      <c r="AX48" s="128"/>
      <c r="AY48" s="128"/>
      <c r="AZ48" s="128"/>
      <c r="BA48" s="128"/>
      <c r="BB48" s="128"/>
      <c r="BC48" s="128"/>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row>
    <row r="49" spans="1:125" s="3" customFormat="1" ht="11.25" customHeight="1">
      <c r="A49" s="42"/>
      <c r="B49" s="1"/>
      <c r="C49" s="1"/>
      <c r="D49" s="1"/>
      <c r="E49" s="1"/>
      <c r="F49" s="1"/>
      <c r="G49" s="1"/>
      <c r="H49" s="1"/>
      <c r="I49" s="1"/>
      <c r="J49" s="1"/>
      <c r="K49" s="1"/>
      <c r="L49" s="1"/>
      <c r="M49" s="1"/>
      <c r="N49" s="1"/>
      <c r="O49" s="1"/>
      <c r="P49" s="1"/>
      <c r="Q49" s="1"/>
      <c r="R49" s="42"/>
      <c r="S49" s="42"/>
      <c r="T49" s="1"/>
      <c r="U49" s="1"/>
      <c r="V49" s="1"/>
      <c r="W49" s="42"/>
      <c r="X49" s="1"/>
      <c r="Y49" s="1"/>
      <c r="Z49" s="1"/>
      <c r="AA49" s="42"/>
      <c r="AC49" s="1"/>
      <c r="AD49" s="1"/>
      <c r="AE49" s="1"/>
      <c r="AF49" s="1"/>
      <c r="AG49" s="1"/>
      <c r="AH49" s="1"/>
      <c r="AI49" s="1"/>
      <c r="AJ49" s="1"/>
      <c r="AK49" s="1"/>
      <c r="AL49" s="1"/>
      <c r="AM49" s="1"/>
      <c r="AN49" s="1"/>
      <c r="AO49" s="1"/>
      <c r="AQ49" s="126"/>
      <c r="AR49" s="126"/>
      <c r="AS49" s="126"/>
      <c r="AT49" s="126"/>
      <c r="AU49" s="126"/>
      <c r="AV49" s="126"/>
      <c r="AW49" s="126"/>
      <c r="AX49" s="126"/>
      <c r="AY49" s="126"/>
      <c r="AZ49" s="126"/>
      <c r="BA49" s="126"/>
      <c r="BB49" s="126"/>
      <c r="BC49" s="126"/>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row>
    <row r="50" spans="1:125" s="3" customFormat="1" ht="11.25" customHeight="1" thickBot="1">
      <c r="A50" s="42"/>
      <c r="B50" s="1"/>
      <c r="C50" s="1"/>
      <c r="D50" s="1"/>
      <c r="E50" s="1"/>
      <c r="F50" s="1"/>
      <c r="G50" s="1"/>
      <c r="H50" s="1"/>
      <c r="I50" s="1"/>
      <c r="J50" s="1"/>
      <c r="K50" s="1"/>
      <c r="L50" s="1"/>
      <c r="M50" s="1"/>
      <c r="N50" s="1"/>
      <c r="O50" s="1"/>
      <c r="P50" s="1"/>
      <c r="Q50" s="1"/>
      <c r="R50" s="42"/>
      <c r="S50" s="42"/>
      <c r="T50" s="1"/>
      <c r="U50" s="1"/>
      <c r="V50" s="1"/>
      <c r="W50" s="42"/>
      <c r="X50" s="43"/>
      <c r="Y50" s="43"/>
      <c r="Z50" s="43"/>
      <c r="AA50" s="43"/>
      <c r="AB50" s="43"/>
      <c r="AC50" s="1"/>
      <c r="AD50" s="1"/>
      <c r="AE50" s="1"/>
      <c r="AF50" s="1"/>
      <c r="AG50" s="1"/>
      <c r="AH50" s="1"/>
      <c r="AI50" s="1"/>
      <c r="AJ50" s="1"/>
      <c r="AK50" s="1"/>
      <c r="AL50" s="1"/>
      <c r="AM50" s="1"/>
      <c r="AN50" s="1"/>
      <c r="AO50" s="1"/>
      <c r="AQ50" s="127"/>
      <c r="AR50" s="127"/>
      <c r="AS50" s="127"/>
      <c r="AT50" s="127"/>
      <c r="AU50" s="127"/>
      <c r="AV50" s="127"/>
      <c r="AW50" s="127"/>
      <c r="AX50" s="127"/>
      <c r="AY50" s="127"/>
      <c r="AZ50" s="127"/>
      <c r="BA50" s="127"/>
      <c r="BB50" s="127"/>
      <c r="BC50" s="127"/>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row>
    <row r="51" spans="1:125" s="3" customFormat="1" ht="11.25" customHeight="1">
      <c r="A51" s="2"/>
      <c r="B51" s="1"/>
      <c r="C51" s="1"/>
      <c r="D51" s="1"/>
      <c r="E51" s="1"/>
      <c r="F51" s="1"/>
      <c r="G51" s="1"/>
      <c r="H51" s="1"/>
      <c r="I51" s="1"/>
      <c r="J51" s="1"/>
      <c r="K51" s="1"/>
      <c r="L51" s="1"/>
      <c r="M51" s="1"/>
      <c r="N51" s="1"/>
      <c r="O51" s="1"/>
      <c r="P51" s="1"/>
      <c r="Q51" s="1"/>
      <c r="R51" s="42"/>
      <c r="S51" s="42"/>
      <c r="T51" s="1"/>
      <c r="U51" s="1"/>
      <c r="V51" s="1"/>
      <c r="W51" s="42"/>
      <c r="X51" s="1"/>
      <c r="Y51" s="1"/>
      <c r="Z51" s="1"/>
      <c r="AA51" s="42"/>
      <c r="AB51" s="42"/>
      <c r="AC51" s="1"/>
      <c r="AD51" s="1"/>
      <c r="AE51" s="1"/>
      <c r="AF51" s="1"/>
      <c r="AG51" s="1"/>
      <c r="AH51" s="1"/>
      <c r="AI51" s="1"/>
      <c r="AJ51" s="1"/>
      <c r="AK51" s="1"/>
      <c r="AL51" s="1"/>
      <c r="AM51" s="1"/>
      <c r="AN51" s="1"/>
      <c r="AO51" s="1"/>
      <c r="AQ51" s="154" t="str">
        <f>CONCATENATE($A5," ",$D5,","," ",$F3)</f>
        <v>Group: 1, Women's Singles</v>
      </c>
      <c r="AR51" s="155"/>
      <c r="AS51" s="155"/>
      <c r="AT51" s="155"/>
      <c r="AU51" s="155"/>
      <c r="AV51" s="155"/>
      <c r="AW51" s="155"/>
      <c r="AX51" s="155"/>
      <c r="AY51" s="155"/>
      <c r="AZ51" s="155"/>
      <c r="BA51" s="155"/>
      <c r="BB51" s="155"/>
      <c r="BC51" s="156"/>
      <c r="BD51" s="163">
        <f>O26</f>
        <v>6</v>
      </c>
      <c r="BE51" s="164"/>
      <c r="BF51" s="183" t="str">
        <f>Q26</f>
        <v>B</v>
      </c>
      <c r="BG51" s="185" t="str">
        <f>IF(VLOOKUP($BF51,$A7:$C13,3,FALSE)=0,"",CONCATENATE(VLOOKUP(VLOOKUP($BF51,$A7:$C13,3,FALSE),Players!$J:$N,4,FALSE)," ",VLOOKUP($BF51,$A7:$C13,3,FALSE)," ",IF(ISERROR(VLOOKUP(VLOOKUP($BF51,$A7:$C13,3,FALSE),Players!$J:$N,5,FALSE)),"()",CONCATENATE("(",VLOOKUP(VLOOKUP($BF51,$A7:$C13,3,FALSE),Players!$J:$N,5,FALSE),")"))))</f>
        <v/>
      </c>
      <c r="BH51" s="186"/>
      <c r="BI51" s="186"/>
      <c r="BJ51" s="186"/>
      <c r="BK51" s="186"/>
      <c r="BL51" s="186"/>
      <c r="BM51" s="186"/>
      <c r="BN51" s="186"/>
      <c r="BO51" s="186"/>
      <c r="BP51" s="186"/>
      <c r="BQ51" s="186"/>
      <c r="BR51" s="186"/>
      <c r="BS51" s="186"/>
      <c r="BT51" s="186"/>
      <c r="BU51" s="187"/>
      <c r="BV51" s="170" t="str">
        <f>IF(R26&lt;&gt;"",R26,"")</f>
        <v/>
      </c>
      <c r="BW51" s="171"/>
      <c r="BX51" s="170" t="str">
        <f>IF(T26&lt;&gt;"",T26,"")</f>
        <v/>
      </c>
      <c r="BY51" s="171"/>
      <c r="BZ51" s="170" t="str">
        <f>IF(V26&lt;&gt;"",V26,"")</f>
        <v/>
      </c>
      <c r="CA51" s="171"/>
      <c r="CB51" s="170" t="str">
        <f>IF(X26&lt;&gt;"",X26,"")</f>
        <v/>
      </c>
      <c r="CC51" s="171"/>
      <c r="CD51" s="170" t="str">
        <f>IF(Z26&lt;&gt;"",Z26,"")</f>
        <v/>
      </c>
      <c r="CE51" s="171"/>
      <c r="CF51" s="174" t="str">
        <f>IF($CD51=$CD53,IF($CB51=$CB53,IF($BZ51&lt;&gt;"",IF($BZ51&gt;$BZ53,"W","L"),""),IF($CB51&gt;$CB53,"W","L")),IF($CD51&gt;$CD53,"W","L"))</f>
        <v/>
      </c>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row>
    <row r="52" spans="1:125" s="3" customFormat="1" ht="11.25" customHeight="1">
      <c r="A52" s="1"/>
      <c r="B52" s="1"/>
      <c r="C52" s="1"/>
      <c r="D52" s="1"/>
      <c r="E52" s="1"/>
      <c r="F52" s="1"/>
      <c r="G52" s="1"/>
      <c r="H52" s="1"/>
      <c r="I52" s="1"/>
      <c r="J52" s="1"/>
      <c r="K52" s="1"/>
      <c r="L52" s="1"/>
      <c r="M52" s="1"/>
      <c r="N52" s="1"/>
      <c r="O52" s="1"/>
      <c r="P52" s="1"/>
      <c r="Q52" s="1"/>
      <c r="R52" s="42"/>
      <c r="S52" s="42"/>
      <c r="T52" s="1"/>
      <c r="U52" s="1"/>
      <c r="V52" s="1"/>
      <c r="W52" s="42"/>
      <c r="X52" s="43"/>
      <c r="Y52" s="43"/>
      <c r="Z52" s="43"/>
      <c r="AA52" s="43"/>
      <c r="AB52" s="43"/>
      <c r="AC52" s="1"/>
      <c r="AD52" s="1"/>
      <c r="AE52" s="1"/>
      <c r="AF52" s="1"/>
      <c r="AG52" s="1"/>
      <c r="AH52" s="1"/>
      <c r="AI52" s="1"/>
      <c r="AJ52" s="1"/>
      <c r="AK52" s="1"/>
      <c r="AL52" s="1"/>
      <c r="AM52" s="1"/>
      <c r="AN52" s="1"/>
      <c r="AO52" s="1"/>
      <c r="AQ52" s="157"/>
      <c r="AR52" s="158"/>
      <c r="AS52" s="158"/>
      <c r="AT52" s="158"/>
      <c r="AU52" s="158"/>
      <c r="AV52" s="158"/>
      <c r="AW52" s="158"/>
      <c r="AX52" s="158"/>
      <c r="AY52" s="158"/>
      <c r="AZ52" s="158"/>
      <c r="BA52" s="158"/>
      <c r="BB52" s="158"/>
      <c r="BC52" s="159"/>
      <c r="BD52" s="165"/>
      <c r="BE52" s="166"/>
      <c r="BF52" s="184"/>
      <c r="BG52" s="188"/>
      <c r="BH52" s="189"/>
      <c r="BI52" s="189"/>
      <c r="BJ52" s="189"/>
      <c r="BK52" s="189"/>
      <c r="BL52" s="189"/>
      <c r="BM52" s="189"/>
      <c r="BN52" s="189"/>
      <c r="BO52" s="189"/>
      <c r="BP52" s="189"/>
      <c r="BQ52" s="189"/>
      <c r="BR52" s="189"/>
      <c r="BS52" s="189"/>
      <c r="BT52" s="189"/>
      <c r="BU52" s="190"/>
      <c r="BV52" s="172"/>
      <c r="BW52" s="173"/>
      <c r="BX52" s="172"/>
      <c r="BY52" s="173"/>
      <c r="BZ52" s="172"/>
      <c r="CA52" s="173"/>
      <c r="CB52" s="172"/>
      <c r="CC52" s="173"/>
      <c r="CD52" s="172"/>
      <c r="CE52" s="173"/>
      <c r="CF52" s="174"/>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row>
    <row r="53" spans="1:125" s="3" customFormat="1" ht="11.25" customHeight="1">
      <c r="A53" s="2"/>
      <c r="B53" s="1"/>
      <c r="C53" s="1"/>
      <c r="D53" s="1"/>
      <c r="E53" s="1"/>
      <c r="F53" s="1"/>
      <c r="G53" s="1"/>
      <c r="H53" s="1"/>
      <c r="I53" s="1"/>
      <c r="J53" s="1"/>
      <c r="K53" s="1"/>
      <c r="L53" s="1"/>
      <c r="M53" s="1"/>
      <c r="N53" s="1"/>
      <c r="O53" s="1"/>
      <c r="P53" s="1"/>
      <c r="Q53" s="1"/>
      <c r="R53" s="42"/>
      <c r="S53" s="42"/>
      <c r="T53" s="1"/>
      <c r="U53" s="1"/>
      <c r="V53" s="1"/>
      <c r="W53" s="42"/>
      <c r="X53" s="1"/>
      <c r="Y53" s="1"/>
      <c r="Z53" s="1"/>
      <c r="AA53" s="42"/>
      <c r="AB53" s="42"/>
      <c r="AC53" s="1"/>
      <c r="AD53" s="1"/>
      <c r="AE53" s="1"/>
      <c r="AF53" s="1"/>
      <c r="AG53" s="1"/>
      <c r="AH53" s="1"/>
      <c r="AI53" s="1"/>
      <c r="AJ53" s="1"/>
      <c r="AK53" s="1"/>
      <c r="AL53" s="1"/>
      <c r="AM53" s="1"/>
      <c r="AN53" s="1"/>
      <c r="AO53" s="1"/>
      <c r="AQ53" s="157"/>
      <c r="AR53" s="158"/>
      <c r="AS53" s="158"/>
      <c r="AT53" s="158"/>
      <c r="AU53" s="158"/>
      <c r="AV53" s="158"/>
      <c r="AW53" s="158"/>
      <c r="AX53" s="158"/>
      <c r="AY53" s="158"/>
      <c r="AZ53" s="158"/>
      <c r="BA53" s="158"/>
      <c r="BB53" s="158"/>
      <c r="BC53" s="159"/>
      <c r="BD53" s="165"/>
      <c r="BE53" s="166"/>
      <c r="BF53" s="175" t="str">
        <f>Q28</f>
        <v>C</v>
      </c>
      <c r="BG53" s="177" t="str">
        <f>IF(VLOOKUP($BF53,$A7:$C13,3,FALSE)=0,"",CONCATENATE(VLOOKUP(VLOOKUP($BF53,$A7:$C13,3,FALSE),Players!$J:$N,4,FALSE)," ",VLOOKUP($BF53,$A7:$C13,3,FALSE)," ",IF(ISERROR(VLOOKUP(VLOOKUP($BF53,$A7:$C13,3,FALSE),Players!$J:$N,5,FALSE)),"()",CONCATENATE("(",VLOOKUP(VLOOKUP($BF53,$A7:$C13,3,FALSE),Players!$J:$N,5,FALSE),")"))))</f>
        <v/>
      </c>
      <c r="BH53" s="178"/>
      <c r="BI53" s="178"/>
      <c r="BJ53" s="178"/>
      <c r="BK53" s="178"/>
      <c r="BL53" s="178"/>
      <c r="BM53" s="178"/>
      <c r="BN53" s="178"/>
      <c r="BO53" s="178"/>
      <c r="BP53" s="178"/>
      <c r="BQ53" s="178"/>
      <c r="BR53" s="178"/>
      <c r="BS53" s="178"/>
      <c r="BT53" s="178"/>
      <c r="BU53" s="179"/>
      <c r="BV53" s="150" t="str">
        <f>IF(R28&lt;&gt;"",R28,"")</f>
        <v/>
      </c>
      <c r="BW53" s="151"/>
      <c r="BX53" s="150" t="str">
        <f>IF(T28&lt;&gt;"",T28,"")</f>
        <v/>
      </c>
      <c r="BY53" s="151"/>
      <c r="BZ53" s="150" t="str">
        <f>IF(V28&lt;&gt;"",V28,"")</f>
        <v/>
      </c>
      <c r="CA53" s="151"/>
      <c r="CB53" s="150" t="str">
        <f>IF(X28&lt;&gt;"",X28,"")</f>
        <v/>
      </c>
      <c r="CC53" s="151"/>
      <c r="CD53" s="150" t="str">
        <f>IF(Z28&lt;&gt;"",Z28,"")</f>
        <v/>
      </c>
      <c r="CE53" s="151"/>
      <c r="CF53" s="174" t="str">
        <f>IF($CF51&lt;&gt;"",IF(CF51="W","L","W"),"")</f>
        <v/>
      </c>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row>
    <row r="54" spans="1:125" s="3" customFormat="1" ht="11.25" customHeight="1" thickBot="1">
      <c r="A54" s="2"/>
      <c r="B54" s="1"/>
      <c r="C54" s="1"/>
      <c r="D54" s="1"/>
      <c r="E54" s="1"/>
      <c r="F54" s="1"/>
      <c r="G54" s="1"/>
      <c r="H54" s="1"/>
      <c r="I54" s="1"/>
      <c r="J54" s="1"/>
      <c r="K54" s="1"/>
      <c r="L54" s="1"/>
      <c r="M54" s="1"/>
      <c r="N54" s="1"/>
      <c r="O54" s="1"/>
      <c r="P54" s="1"/>
      <c r="Q54" s="1"/>
      <c r="R54" s="42"/>
      <c r="S54" s="42"/>
      <c r="T54" s="1"/>
      <c r="U54" s="1"/>
      <c r="V54" s="1"/>
      <c r="W54" s="42"/>
      <c r="X54" s="43"/>
      <c r="Y54" s="43"/>
      <c r="Z54" s="43"/>
      <c r="AA54" s="43"/>
      <c r="AB54" s="43"/>
      <c r="AC54" s="1"/>
      <c r="AD54" s="1"/>
      <c r="AE54" s="1"/>
      <c r="AF54" s="1"/>
      <c r="AG54" s="1"/>
      <c r="AH54" s="1"/>
      <c r="AI54" s="1"/>
      <c r="AJ54" s="1"/>
      <c r="AK54" s="1"/>
      <c r="AL54" s="1"/>
      <c r="AM54" s="1"/>
      <c r="AN54" s="1"/>
      <c r="AO54" s="1"/>
      <c r="AQ54" s="160"/>
      <c r="AR54" s="161"/>
      <c r="AS54" s="161"/>
      <c r="AT54" s="161"/>
      <c r="AU54" s="161"/>
      <c r="AV54" s="161"/>
      <c r="AW54" s="161"/>
      <c r="AX54" s="161"/>
      <c r="AY54" s="161"/>
      <c r="AZ54" s="161"/>
      <c r="BA54" s="161"/>
      <c r="BB54" s="161"/>
      <c r="BC54" s="162"/>
      <c r="BD54" s="167"/>
      <c r="BE54" s="168"/>
      <c r="BF54" s="176"/>
      <c r="BG54" s="180"/>
      <c r="BH54" s="181"/>
      <c r="BI54" s="181"/>
      <c r="BJ54" s="181"/>
      <c r="BK54" s="181"/>
      <c r="BL54" s="181"/>
      <c r="BM54" s="181"/>
      <c r="BN54" s="181"/>
      <c r="BO54" s="181"/>
      <c r="BP54" s="181"/>
      <c r="BQ54" s="181"/>
      <c r="BR54" s="181"/>
      <c r="BS54" s="181"/>
      <c r="BT54" s="181"/>
      <c r="BU54" s="182"/>
      <c r="BV54" s="152"/>
      <c r="BW54" s="153"/>
      <c r="BX54" s="152"/>
      <c r="BY54" s="153"/>
      <c r="BZ54" s="152"/>
      <c r="CA54" s="153"/>
      <c r="CB54" s="152"/>
      <c r="CC54" s="153"/>
      <c r="CD54" s="152"/>
      <c r="CE54" s="153"/>
      <c r="CF54" s="174"/>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row>
    <row r="55" spans="1:125" s="3" customFormat="1" ht="11.25" customHeight="1">
      <c r="A55" s="2"/>
      <c r="B55" s="1"/>
      <c r="C55" s="1"/>
      <c r="D55" s="1"/>
      <c r="E55" s="1"/>
      <c r="F55" s="1"/>
      <c r="G55" s="1"/>
      <c r="H55" s="1"/>
      <c r="I55" s="1"/>
      <c r="J55" s="1"/>
      <c r="K55" s="1"/>
      <c r="L55" s="1"/>
      <c r="M55" s="1"/>
      <c r="N55" s="1"/>
      <c r="O55" s="1"/>
      <c r="P55" s="1"/>
      <c r="Q55" s="1"/>
      <c r="R55" s="42"/>
      <c r="S55" s="42"/>
      <c r="T55" s="1"/>
      <c r="U55" s="1"/>
      <c r="V55" s="1"/>
      <c r="W55" s="42"/>
      <c r="X55" s="1"/>
      <c r="Y55" s="1"/>
      <c r="Z55" s="1"/>
      <c r="AA55" s="42"/>
      <c r="AB55" s="42"/>
      <c r="AC55" s="1"/>
      <c r="AD55" s="1"/>
      <c r="AE55" s="1"/>
      <c r="AF55" s="1"/>
      <c r="AG55" s="1"/>
      <c r="AH55" s="1"/>
      <c r="AI55" s="1"/>
      <c r="AJ55" s="1"/>
      <c r="AK55" s="1"/>
      <c r="AL55" s="1"/>
      <c r="AM55" s="1"/>
      <c r="AN55" s="1"/>
      <c r="AO55" s="1"/>
      <c r="AQ55" s="126"/>
      <c r="AR55" s="126"/>
      <c r="AS55" s="126"/>
      <c r="AT55" s="126"/>
      <c r="AU55" s="126"/>
      <c r="AV55" s="126"/>
      <c r="AW55" s="126"/>
      <c r="AX55" s="126"/>
      <c r="AY55" s="126"/>
      <c r="AZ55" s="126"/>
      <c r="BA55" s="126"/>
      <c r="BB55" s="126"/>
      <c r="BC55" s="126"/>
      <c r="BD55" s="1"/>
      <c r="BE55" s="1"/>
      <c r="BF55" s="1"/>
      <c r="BG55" s="1"/>
      <c r="BH55" s="1"/>
      <c r="BI55" s="1"/>
      <c r="BJ55" s="1"/>
      <c r="BK55" s="1"/>
      <c r="BL55" s="1"/>
      <c r="BM55" s="1"/>
      <c r="BN55" s="1"/>
      <c r="BO55" s="1"/>
      <c r="BP55" s="1"/>
      <c r="BQ55" s="1"/>
      <c r="BR55" s="1"/>
      <c r="BS55" s="1"/>
      <c r="BT55" s="1"/>
      <c r="BU55" s="1"/>
      <c r="BV55" s="169" t="str">
        <f>IF(CF51&lt;&gt;"",IF(AND(AND(BV51&gt;-1,BV53&gt;-1),OR(BV51&gt;10,BV53&gt;10),ABS(BV51-BV53)&gt;1,IF(OR(BV51&gt;11,BV53&gt;11),ABS(BV51-BV53)=2,TRUE),BV51=INT(BV51),BV53=INT(BV53)),"","Error"),"")</f>
        <v/>
      </c>
      <c r="BW55" s="169"/>
      <c r="BX55" s="169" t="str">
        <f>IF(CF51&lt;&gt;"",IF(AND(AND(BX51&gt;-1,BX53&gt;-1),OR(BX51&gt;10,BX53&gt;10),ABS(BX51-BX53)&gt;1,IF(OR(BX51&gt;11,BX53&gt;11),ABS(BX51-BX53)=2,TRUE),BX51=INT(BX51),BX53=INT(BX53)),"","Error"),"")</f>
        <v/>
      </c>
      <c r="BY55" s="169"/>
      <c r="BZ55" s="169" t="str">
        <f>IF(CF51&lt;&gt;"",IF(AND(AND(BZ51&gt;-1,BZ53&gt;-1),OR(BZ51&gt;10,BZ53&gt;10),ABS(BZ51-BZ53)&gt;1,IF(OR(BZ51&gt;11,BZ53&gt;11),ABS(BZ51-BZ53)=2,TRUE),BZ51=INT(BZ51),BZ53=INT(BZ53)),"","Error"),"")</f>
        <v/>
      </c>
      <c r="CA55" s="169"/>
      <c r="CB55" s="169" t="str">
        <f>IF(AND(CF51&lt;&gt;"",CB51&lt;&gt;""),IF(AND(AND(CB51&gt;-1,CB53&gt;-1),OR(CB51&gt;10,CB53&gt;10),ABS(CB51-CB53)&gt;1,IF(OR(CB51&gt;11,CB53&gt;11),ABS(CB51-CB53)=2,TRUE),CB51=INT(CB51),CB53=INT(CB53)),"","Error"),"")</f>
        <v/>
      </c>
      <c r="CC55" s="169"/>
      <c r="CD55" s="169" t="str">
        <f>IF(AND(CF51&lt;&gt;"",CD51&lt;&gt;""),IF(AND(AND(CD51&gt;-1,CD53&gt;-1),OR(CD51&gt;10,CD53&gt;10),ABS(CD51-CD53)&gt;1,IF(OR(CD51&gt;11,CD53&gt;11),ABS(CD51-CD53)=2,TRUE),CD51=INT(CD51),CD53=INT(CD53)),"","Error"),"")</f>
        <v/>
      </c>
      <c r="CE55" s="169"/>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row>
    <row r="56" spans="1:125" s="3" customFormat="1" ht="11.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43"/>
      <c r="AC56" s="1"/>
      <c r="AD56" s="1"/>
      <c r="AE56" s="1"/>
      <c r="AF56" s="1"/>
      <c r="AG56" s="1"/>
      <c r="AH56" s="1"/>
      <c r="AI56" s="1"/>
      <c r="AJ56" s="1"/>
      <c r="AK56" s="1"/>
      <c r="AL56" s="1"/>
      <c r="AM56" s="1"/>
      <c r="AN56" s="1"/>
      <c r="AO56" s="1"/>
      <c r="AQ56" s="126"/>
      <c r="AR56" s="126"/>
      <c r="AS56" s="126"/>
      <c r="AT56" s="126"/>
      <c r="AU56" s="126"/>
      <c r="AV56" s="126"/>
      <c r="AW56" s="126"/>
      <c r="AX56" s="126"/>
      <c r="AY56" s="126"/>
      <c r="AZ56" s="126"/>
      <c r="BA56" s="126"/>
      <c r="BB56" s="126"/>
      <c r="BC56" s="126"/>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row>
    <row r="57" spans="1:125" s="3" customFormat="1" ht="11.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42"/>
      <c r="AC57" s="1"/>
      <c r="AD57" s="1"/>
      <c r="AE57" s="1"/>
      <c r="AF57" s="1"/>
      <c r="AG57" s="1"/>
      <c r="AH57" s="1"/>
      <c r="AI57" s="1"/>
      <c r="AJ57" s="1"/>
      <c r="AK57" s="1"/>
      <c r="AL57" s="1"/>
      <c r="AM57" s="1"/>
      <c r="AN57" s="1"/>
      <c r="AO57" s="1"/>
      <c r="AQ57" s="127"/>
      <c r="AR57" s="127"/>
      <c r="AS57" s="127"/>
      <c r="AT57" s="127"/>
      <c r="AU57" s="127"/>
      <c r="AV57" s="127"/>
      <c r="AW57" s="127"/>
      <c r="AX57" s="127"/>
      <c r="AY57" s="127"/>
      <c r="AZ57" s="127"/>
      <c r="BA57" s="127"/>
      <c r="BB57" s="127"/>
      <c r="BC57" s="127"/>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row>
    <row r="58" spans="1:125" s="3" customFormat="1" ht="11.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43"/>
      <c r="AC58" s="1"/>
      <c r="AD58" s="1"/>
      <c r="AE58" s="1"/>
      <c r="AF58" s="1"/>
      <c r="AG58" s="1"/>
      <c r="AH58" s="1"/>
      <c r="AI58" s="1"/>
      <c r="AJ58" s="1"/>
      <c r="AK58" s="1"/>
      <c r="AL58" s="1"/>
      <c r="AM58" s="1"/>
      <c r="AN58" s="1"/>
      <c r="AO58" s="1"/>
      <c r="AQ58" s="128"/>
      <c r="AR58" s="128"/>
      <c r="AS58" s="128"/>
      <c r="AT58" s="128"/>
      <c r="AU58" s="128"/>
      <c r="AV58" s="128"/>
      <c r="AW58" s="128"/>
      <c r="AX58" s="128"/>
      <c r="AY58" s="128"/>
      <c r="AZ58" s="128"/>
      <c r="BA58" s="128"/>
      <c r="BB58" s="128"/>
      <c r="BC58" s="128"/>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row>
    <row r="59" spans="1:125" s="3" customFormat="1" ht="11.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42"/>
      <c r="AC59" s="1"/>
      <c r="AD59" s="1"/>
      <c r="AE59" s="1"/>
      <c r="AF59" s="1"/>
      <c r="AG59" s="1"/>
      <c r="AH59" s="1"/>
      <c r="AI59" s="1"/>
      <c r="AJ59" s="1"/>
      <c r="AK59" s="1"/>
      <c r="AL59" s="1"/>
      <c r="AM59" s="1"/>
      <c r="AN59" s="1"/>
      <c r="AO59" s="1"/>
      <c r="AQ59" s="126"/>
      <c r="AR59" s="126"/>
      <c r="AS59" s="126"/>
      <c r="AT59" s="126"/>
      <c r="AU59" s="126"/>
      <c r="AV59" s="126"/>
      <c r="AW59" s="126"/>
      <c r="AX59" s="126"/>
      <c r="AY59" s="126"/>
      <c r="AZ59" s="126"/>
      <c r="BA59" s="126"/>
      <c r="BB59" s="126"/>
      <c r="BC59" s="126"/>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row>
    <row r="60" spans="1:125" s="3" customFormat="1" ht="11.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43"/>
      <c r="AC60" s="1"/>
      <c r="AD60" s="1"/>
      <c r="AE60" s="1"/>
      <c r="AF60" s="1"/>
      <c r="AG60" s="1"/>
      <c r="AH60" s="1"/>
      <c r="AI60" s="1"/>
      <c r="AJ60" s="1"/>
      <c r="AK60" s="1"/>
      <c r="AL60" s="1"/>
      <c r="AM60" s="1"/>
      <c r="AN60" s="1"/>
      <c r="AO60" s="1"/>
      <c r="AQ60" s="126"/>
      <c r="AR60" s="126"/>
      <c r="AS60" s="126"/>
      <c r="AT60" s="126"/>
      <c r="AU60" s="126"/>
      <c r="AV60" s="126"/>
      <c r="AW60" s="126"/>
      <c r="AX60" s="126"/>
      <c r="AY60" s="126"/>
      <c r="AZ60" s="126"/>
      <c r="BA60" s="126"/>
      <c r="BB60" s="126"/>
      <c r="BC60" s="126"/>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row>
    <row r="61" spans="1:125" s="3" customFormat="1" ht="11.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42"/>
      <c r="AC61" s="1"/>
      <c r="AD61" s="1"/>
      <c r="AE61" s="1"/>
      <c r="AF61" s="1"/>
      <c r="AG61" s="1"/>
      <c r="AH61" s="1"/>
      <c r="AI61" s="1"/>
      <c r="AJ61" s="1"/>
      <c r="AK61" s="1"/>
      <c r="AL61" s="1"/>
      <c r="AM61" s="1"/>
      <c r="AN61" s="1"/>
      <c r="AO61" s="1"/>
      <c r="AQ61" s="126"/>
      <c r="AR61" s="126"/>
      <c r="AS61" s="126"/>
      <c r="AT61" s="126"/>
      <c r="AU61" s="126"/>
      <c r="AV61" s="126"/>
      <c r="AW61" s="126"/>
      <c r="AX61" s="126"/>
      <c r="AY61" s="126"/>
      <c r="AZ61" s="126"/>
      <c r="BA61" s="126"/>
      <c r="BB61" s="126"/>
      <c r="BC61" s="126"/>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row>
    <row r="62" spans="1:125" s="3" customFormat="1" ht="11.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43"/>
      <c r="AC62" s="43"/>
      <c r="AD62" s="43"/>
      <c r="AE62" s="43"/>
      <c r="AF62" s="43"/>
      <c r="AG62" s="43"/>
      <c r="AH62" s="43"/>
      <c r="AI62" s="43"/>
      <c r="AJ62" s="43"/>
      <c r="AK62" s="43"/>
      <c r="AL62" s="43"/>
      <c r="AM62" s="43"/>
      <c r="AQ62" s="126"/>
      <c r="AR62" s="126"/>
      <c r="AS62" s="126"/>
      <c r="AT62" s="126"/>
      <c r="AU62" s="126"/>
      <c r="AV62" s="126"/>
      <c r="AW62" s="126"/>
      <c r="AX62" s="126"/>
      <c r="AY62" s="126"/>
      <c r="AZ62" s="126"/>
      <c r="BA62" s="126"/>
      <c r="BB62" s="126"/>
      <c r="BC62" s="126"/>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row>
    <row r="63" spans="1:125" s="3" customFormat="1" ht="11.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42"/>
      <c r="AC63" s="1"/>
      <c r="AD63" s="1"/>
      <c r="AE63" s="1"/>
      <c r="AF63" s="1"/>
      <c r="AG63" s="1"/>
      <c r="AH63" s="1"/>
      <c r="AI63" s="42"/>
      <c r="AJ63" s="42"/>
      <c r="AK63" s="1"/>
      <c r="AL63" s="1"/>
      <c r="AM63" s="1"/>
      <c r="AQ63" s="126"/>
      <c r="AR63" s="126"/>
      <c r="AS63" s="126"/>
      <c r="AT63" s="126"/>
      <c r="AU63" s="126"/>
      <c r="AV63" s="126"/>
      <c r="AW63" s="126"/>
      <c r="AX63" s="126"/>
      <c r="AY63" s="126"/>
      <c r="AZ63" s="126"/>
      <c r="BA63" s="126"/>
      <c r="BB63" s="126"/>
      <c r="BC63" s="126"/>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row>
    <row r="64" spans="1:125" s="3" customFormat="1" ht="11.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43"/>
      <c r="AC64" s="43"/>
      <c r="AD64" s="43"/>
      <c r="AE64" s="43"/>
      <c r="AF64" s="43"/>
      <c r="AG64" s="43"/>
      <c r="AH64" s="43"/>
      <c r="AI64" s="43"/>
      <c r="AJ64" s="43"/>
      <c r="AK64" s="43"/>
      <c r="AL64" s="43"/>
      <c r="AM64" s="43"/>
      <c r="AQ64" s="126"/>
      <c r="AR64" s="126"/>
      <c r="AS64" s="126"/>
      <c r="AT64" s="126"/>
      <c r="AU64" s="126"/>
      <c r="AV64" s="126"/>
      <c r="AW64" s="126"/>
      <c r="AX64" s="126"/>
      <c r="AY64" s="126"/>
      <c r="AZ64" s="126"/>
      <c r="BA64" s="126"/>
      <c r="BB64" s="126"/>
      <c r="BC64" s="126"/>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row>
    <row r="65" spans="1:167" s="3" customFormat="1" ht="11.25" customHeight="1" thickBo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42"/>
      <c r="AC65" s="1"/>
      <c r="AD65" s="1"/>
      <c r="AE65" s="1"/>
      <c r="AF65" s="1"/>
      <c r="AG65" s="1"/>
      <c r="AH65" s="1"/>
      <c r="AI65" s="42"/>
      <c r="AJ65" s="42"/>
      <c r="AK65" s="1"/>
      <c r="AL65" s="1"/>
      <c r="AM65" s="1"/>
      <c r="AQ65" s="126"/>
      <c r="AR65" s="126"/>
      <c r="AS65" s="126"/>
      <c r="AT65" s="126"/>
      <c r="AU65" s="126"/>
      <c r="AV65" s="126"/>
      <c r="AW65" s="126"/>
      <c r="AX65" s="126"/>
      <c r="AY65" s="126"/>
      <c r="AZ65" s="126"/>
      <c r="BA65" s="126"/>
      <c r="BB65" s="126"/>
      <c r="BC65" s="126"/>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row>
    <row r="66" spans="1:167" ht="11.25" customHeight="1">
      <c r="A66" s="259" t="s">
        <v>9</v>
      </c>
      <c r="B66" s="260"/>
      <c r="C66" s="260"/>
      <c r="D66" s="260"/>
      <c r="E66" s="260"/>
      <c r="F66" s="300" t="str">
        <f>Players!$C$1</f>
        <v>Enter Division Name</v>
      </c>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2" t="s">
        <v>10</v>
      </c>
      <c r="AI66" s="303"/>
      <c r="AJ66" s="303"/>
      <c r="AK66" s="306" t="str">
        <f>Players!$G$1</f>
        <v>Enter Date</v>
      </c>
      <c r="AL66" s="307"/>
      <c r="AM66" s="307"/>
      <c r="AN66" s="307"/>
      <c r="AO66" s="308"/>
      <c r="AQ66" s="154" t="str">
        <f>CONCATENATE($A70," ",$D70,","," ",$F68)</f>
        <v>Group: 2, Women's Singles</v>
      </c>
      <c r="AR66" s="155"/>
      <c r="AS66" s="155"/>
      <c r="AT66" s="155"/>
      <c r="AU66" s="155"/>
      <c r="AV66" s="155"/>
      <c r="AW66" s="155"/>
      <c r="AX66" s="155"/>
      <c r="AY66" s="155"/>
      <c r="AZ66" s="155"/>
      <c r="BA66" s="155"/>
      <c r="BB66" s="155"/>
      <c r="BC66" s="156"/>
      <c r="BD66" s="163">
        <f>A83</f>
        <v>1</v>
      </c>
      <c r="BE66" s="164"/>
      <c r="BF66" s="183" t="str">
        <f>C83</f>
        <v>A</v>
      </c>
      <c r="BG66" s="185" t="str">
        <f>IF(VLOOKUP($BF66,$A72:$C78,3,FALSE)=0,"",CONCATENATE(VLOOKUP(VLOOKUP($BF66,$A72:$C78,3,FALSE),Players!$J:$N,4,FALSE)," ",VLOOKUP($BF66,$A72:$C78,3,FALSE)," ",IF(ISERROR(VLOOKUP(VLOOKUP($BF66,$A72:$C78,3,FALSE),Players!$J:$N,5,FALSE)),"()",CONCATENATE("(",VLOOKUP(VLOOKUP($BF66,$A72:$C78,3,FALSE),Players!$J:$N,5,FALSE),")"))))</f>
        <v/>
      </c>
      <c r="BH66" s="186"/>
      <c r="BI66" s="186"/>
      <c r="BJ66" s="186"/>
      <c r="BK66" s="186"/>
      <c r="BL66" s="186"/>
      <c r="BM66" s="186"/>
      <c r="BN66" s="186"/>
      <c r="BO66" s="186"/>
      <c r="BP66" s="186"/>
      <c r="BQ66" s="186"/>
      <c r="BR66" s="186"/>
      <c r="BS66" s="186"/>
      <c r="BT66" s="186"/>
      <c r="BU66" s="187"/>
      <c r="BV66" s="170" t="str">
        <f>IF(D83&lt;&gt;"",D83,"")</f>
        <v/>
      </c>
      <c r="BW66" s="171"/>
      <c r="BX66" s="170" t="str">
        <f>IF(F83&lt;&gt;"",F83,"")</f>
        <v/>
      </c>
      <c r="BY66" s="171"/>
      <c r="BZ66" s="170" t="str">
        <f>IF(H83&lt;&gt;"",H83,"")</f>
        <v/>
      </c>
      <c r="CA66" s="171"/>
      <c r="CB66" s="170" t="str">
        <f>IF(J83&lt;&gt;"",J83,"")</f>
        <v/>
      </c>
      <c r="CC66" s="171"/>
      <c r="CD66" s="170" t="str">
        <f>IF(L83&lt;&gt;"",L83,"")</f>
        <v/>
      </c>
      <c r="CE66" s="171"/>
      <c r="CF66" s="174" t="str">
        <f>IF($CD66=$CD68,IF($CB66=$CB68,IF($BZ66&lt;&gt;"",IF($BZ66&gt;$BZ68,"W","L"),""),IF($CB66&gt;$CB68,"W","L")),IF($CD66&gt;$CD68,"W","L"))</f>
        <v/>
      </c>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row>
    <row r="67" spans="1:167" ht="11.25" customHeight="1">
      <c r="A67" s="261"/>
      <c r="B67" s="262"/>
      <c r="C67" s="262"/>
      <c r="D67" s="262"/>
      <c r="E67" s="26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304"/>
      <c r="AI67" s="305"/>
      <c r="AJ67" s="305"/>
      <c r="AK67" s="309"/>
      <c r="AL67" s="309"/>
      <c r="AM67" s="309"/>
      <c r="AN67" s="309"/>
      <c r="AO67" s="310"/>
      <c r="AQ67" s="157"/>
      <c r="AR67" s="158"/>
      <c r="AS67" s="158"/>
      <c r="AT67" s="158"/>
      <c r="AU67" s="158"/>
      <c r="AV67" s="158"/>
      <c r="AW67" s="158"/>
      <c r="AX67" s="158"/>
      <c r="AY67" s="158"/>
      <c r="AZ67" s="158"/>
      <c r="BA67" s="158"/>
      <c r="BB67" s="158"/>
      <c r="BC67" s="159"/>
      <c r="BD67" s="165"/>
      <c r="BE67" s="166"/>
      <c r="BF67" s="184"/>
      <c r="BG67" s="188"/>
      <c r="BH67" s="189"/>
      <c r="BI67" s="189"/>
      <c r="BJ67" s="189"/>
      <c r="BK67" s="189"/>
      <c r="BL67" s="189"/>
      <c r="BM67" s="189"/>
      <c r="BN67" s="189"/>
      <c r="BO67" s="189"/>
      <c r="BP67" s="189"/>
      <c r="BQ67" s="189"/>
      <c r="BR67" s="189"/>
      <c r="BS67" s="189"/>
      <c r="BT67" s="189"/>
      <c r="BU67" s="190"/>
      <c r="BV67" s="172"/>
      <c r="BW67" s="173"/>
      <c r="BX67" s="172"/>
      <c r="BY67" s="173"/>
      <c r="BZ67" s="172"/>
      <c r="CA67" s="173"/>
      <c r="CB67" s="172"/>
      <c r="CC67" s="173"/>
      <c r="CD67" s="172"/>
      <c r="CE67" s="173"/>
      <c r="CF67" s="174"/>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row>
    <row r="68" spans="1:167" ht="11.25" customHeight="1">
      <c r="A68" s="266" t="s">
        <v>11</v>
      </c>
      <c r="B68" s="267"/>
      <c r="C68" s="267"/>
      <c r="D68" s="277" t="s">
        <v>12</v>
      </c>
      <c r="E68" s="278"/>
      <c r="F68" s="280" t="str">
        <f>Players!$H$3</f>
        <v>Women's Singles</v>
      </c>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302" t="s">
        <v>13</v>
      </c>
      <c r="AI68" s="303"/>
      <c r="AJ68" s="303"/>
      <c r="AK68" s="311" t="s">
        <v>23</v>
      </c>
      <c r="AL68" s="311"/>
      <c r="AM68" s="311"/>
      <c r="AN68" s="311"/>
      <c r="AO68" s="312"/>
      <c r="AQ68" s="157"/>
      <c r="AR68" s="158"/>
      <c r="AS68" s="158"/>
      <c r="AT68" s="158"/>
      <c r="AU68" s="158"/>
      <c r="AV68" s="158"/>
      <c r="AW68" s="158"/>
      <c r="AX68" s="158"/>
      <c r="AY68" s="158"/>
      <c r="AZ68" s="158"/>
      <c r="BA68" s="158"/>
      <c r="BB68" s="158"/>
      <c r="BC68" s="159"/>
      <c r="BD68" s="165"/>
      <c r="BE68" s="166"/>
      <c r="BF68" s="175" t="str">
        <f>C85</f>
        <v>C</v>
      </c>
      <c r="BG68" s="177" t="str">
        <f>IF(VLOOKUP($BF68,$A72:$C78,3,FALSE)=0,"",CONCATENATE(VLOOKUP(VLOOKUP($BF68,$A72:$C78,3,FALSE),Players!$J:$N,4,FALSE)," ",VLOOKUP($BF68,$A72:$C78,3,FALSE)," ",IF(ISERROR(VLOOKUP(VLOOKUP($BF68,$A72:$C78,3,FALSE),Players!$J:$N,5,FALSE)),"()",CONCATENATE("(",VLOOKUP(VLOOKUP($BF68,$A72:$C78,3,FALSE),Players!$J:$N,5,FALSE),")"))))</f>
        <v/>
      </c>
      <c r="BH68" s="178"/>
      <c r="BI68" s="178"/>
      <c r="BJ68" s="178"/>
      <c r="BK68" s="178"/>
      <c r="BL68" s="178"/>
      <c r="BM68" s="178"/>
      <c r="BN68" s="178"/>
      <c r="BO68" s="178"/>
      <c r="BP68" s="178"/>
      <c r="BQ68" s="178"/>
      <c r="BR68" s="178"/>
      <c r="BS68" s="178"/>
      <c r="BT68" s="178"/>
      <c r="BU68" s="179"/>
      <c r="BV68" s="150" t="str">
        <f>IF(D85&lt;&gt;"",D85,"")</f>
        <v/>
      </c>
      <c r="BW68" s="151"/>
      <c r="BX68" s="150" t="str">
        <f>IF(F85&lt;&gt;"",F85,"")</f>
        <v/>
      </c>
      <c r="BY68" s="151"/>
      <c r="BZ68" s="150" t="str">
        <f>IF(H85&lt;&gt;"",H85,"")</f>
        <v/>
      </c>
      <c r="CA68" s="151"/>
      <c r="CB68" s="150" t="str">
        <f>IF(J85&lt;&gt;"",J85,"")</f>
        <v/>
      </c>
      <c r="CC68" s="151"/>
      <c r="CD68" s="150" t="str">
        <f>IF(L85&lt;&gt;"",L85,"")</f>
        <v/>
      </c>
      <c r="CE68" s="151"/>
      <c r="CF68" s="174" t="str">
        <f>IF($CF66&lt;&gt;"",IF(CF66="W","L","W"),"")</f>
        <v/>
      </c>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row>
    <row r="69" spans="1:167" ht="11.25" customHeight="1" thickBot="1">
      <c r="A69" s="275"/>
      <c r="B69" s="276"/>
      <c r="C69" s="276"/>
      <c r="D69" s="279"/>
      <c r="E69" s="279"/>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304"/>
      <c r="AI69" s="305"/>
      <c r="AJ69" s="305"/>
      <c r="AK69" s="313"/>
      <c r="AL69" s="313"/>
      <c r="AM69" s="313"/>
      <c r="AN69" s="313"/>
      <c r="AO69" s="314"/>
      <c r="AQ69" s="160"/>
      <c r="AR69" s="161"/>
      <c r="AS69" s="161"/>
      <c r="AT69" s="161"/>
      <c r="AU69" s="161"/>
      <c r="AV69" s="161"/>
      <c r="AW69" s="161"/>
      <c r="AX69" s="161"/>
      <c r="AY69" s="161"/>
      <c r="AZ69" s="161"/>
      <c r="BA69" s="161"/>
      <c r="BB69" s="161"/>
      <c r="BC69" s="162"/>
      <c r="BD69" s="167"/>
      <c r="BE69" s="168"/>
      <c r="BF69" s="176"/>
      <c r="BG69" s="180"/>
      <c r="BH69" s="181"/>
      <c r="BI69" s="181"/>
      <c r="BJ69" s="181"/>
      <c r="BK69" s="181"/>
      <c r="BL69" s="181"/>
      <c r="BM69" s="181"/>
      <c r="BN69" s="181"/>
      <c r="BO69" s="181"/>
      <c r="BP69" s="181"/>
      <c r="BQ69" s="181"/>
      <c r="BR69" s="181"/>
      <c r="BS69" s="181"/>
      <c r="BT69" s="181"/>
      <c r="BU69" s="182"/>
      <c r="BV69" s="152"/>
      <c r="BW69" s="153"/>
      <c r="BX69" s="152"/>
      <c r="BY69" s="153"/>
      <c r="BZ69" s="152"/>
      <c r="CA69" s="153"/>
      <c r="CB69" s="152"/>
      <c r="CC69" s="153"/>
      <c r="CD69" s="152"/>
      <c r="CE69" s="153"/>
      <c r="CF69" s="174"/>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row>
    <row r="70" spans="1:167" ht="11.25" customHeight="1">
      <c r="A70" s="259" t="s">
        <v>15</v>
      </c>
      <c r="B70" s="260"/>
      <c r="C70" s="260"/>
      <c r="D70" s="264">
        <v>2</v>
      </c>
      <c r="E70" s="264"/>
      <c r="F70" s="266" t="s">
        <v>16</v>
      </c>
      <c r="G70" s="267"/>
      <c r="H70" s="267"/>
      <c r="I70" s="283"/>
      <c r="J70" s="284"/>
      <c r="K70" s="284"/>
      <c r="L70" s="284"/>
      <c r="M70" s="284"/>
      <c r="N70" s="271"/>
      <c r="O70" s="271"/>
      <c r="P70" s="271"/>
      <c r="Q70" s="271"/>
      <c r="R70" s="271"/>
      <c r="S70" s="271"/>
      <c r="T70" s="271"/>
      <c r="U70" s="271"/>
      <c r="V70" s="271"/>
      <c r="W70" s="271"/>
      <c r="X70" s="271"/>
      <c r="Y70" s="271"/>
      <c r="Z70" s="271"/>
      <c r="AA70" s="271"/>
      <c r="AB70" s="271"/>
      <c r="AC70" s="272"/>
      <c r="AD70" s="150" t="s">
        <v>17</v>
      </c>
      <c r="AE70" s="270"/>
      <c r="AF70" s="288" t="s">
        <v>18</v>
      </c>
      <c r="AG70" s="270"/>
      <c r="AH70" s="288" t="s">
        <v>19</v>
      </c>
      <c r="AI70" s="270"/>
      <c r="AJ70" s="288" t="s">
        <v>20</v>
      </c>
      <c r="AK70" s="290"/>
      <c r="AL70" s="292" t="s">
        <v>21</v>
      </c>
      <c r="AM70" s="293"/>
      <c r="AN70" s="296" t="s">
        <v>22</v>
      </c>
      <c r="AO70" s="297"/>
      <c r="AQ70" s="126"/>
      <c r="AR70" s="126"/>
      <c r="AS70" s="126"/>
      <c r="AT70" s="126"/>
      <c r="AU70" s="126"/>
      <c r="AV70" s="126"/>
      <c r="AW70" s="126"/>
      <c r="AX70" s="126"/>
      <c r="AY70" s="126"/>
      <c r="AZ70" s="126"/>
      <c r="BA70" s="126"/>
      <c r="BB70" s="126"/>
      <c r="BC70" s="126"/>
      <c r="BV70" s="169" t="str">
        <f>IF(CF66&lt;&gt;"",IF(AND(AND(BV66&gt;-1,BV68&gt;-1),OR(BV66&gt;10,BV68&gt;10),ABS(BV66-BV68)&gt;1,IF(OR(BV66&gt;11,BV68&gt;11),ABS(BV66-BV68)=2,TRUE),BV66=INT(BV66),BV68=INT(BV68)),"","Error"),"")</f>
        <v/>
      </c>
      <c r="BW70" s="169"/>
      <c r="BX70" s="169" t="str">
        <f>IF(CF66&lt;&gt;"",IF(AND(AND(BX66&gt;-1,BX68&gt;-1),OR(BX66&gt;10,BX68&gt;10),ABS(BX66-BX68)&gt;1,IF(OR(BX66&gt;11,BX68&gt;11),ABS(BX66-BX68)=2,TRUE),BX66=INT(BX66),BX68=INT(BX68)),"","Error"),"")</f>
        <v/>
      </c>
      <c r="BY70" s="169"/>
      <c r="BZ70" s="169" t="str">
        <f>IF(CF66&lt;&gt;"",IF(AND(AND(BZ66&gt;-1,BZ68&gt;-1),OR(BZ66&gt;10,BZ68&gt;10),ABS(BZ66-BZ68)&gt;1,IF(OR(BZ66&gt;11,BZ68&gt;11),ABS(BZ66-BZ68)=2,TRUE),BZ66=INT(BZ66),BZ68=INT(BZ68)),"","Error"),"")</f>
        <v/>
      </c>
      <c r="CA70" s="169"/>
      <c r="CB70" s="169" t="str">
        <f>IF(AND(CF66&lt;&gt;"",CB66&lt;&gt;""),IF(AND(AND(CB66&gt;-1,CB68&gt;-1),OR(CB66&gt;10,CB68&gt;10),ABS(CB66-CB68)&gt;1,IF(OR(CB66&gt;11,CB68&gt;11),ABS(CB66-CB68)=2,TRUE),CB66=INT(CB66),CB68=INT(CB68)),"","Error"),"")</f>
        <v/>
      </c>
      <c r="CC70" s="169"/>
      <c r="CD70" s="169" t="str">
        <f>IF(AND(CF66&lt;&gt;"",CD66&lt;&gt;""),IF(AND(AND(CD66&gt;-1,CD68&gt;-1),OR(CD66&gt;10,CD68&gt;10),ABS(CD66-CD68)&gt;1,IF(OR(CD66&gt;11,CD68&gt;11),ABS(CD66-CD68)=2,TRUE),CD66=INT(CD66),CD68=INT(CD68)),"","Error"),"")</f>
        <v/>
      </c>
      <c r="CE70" s="169"/>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row>
    <row r="71" spans="1:167" ht="11.25" customHeight="1" thickBot="1">
      <c r="A71" s="261"/>
      <c r="B71" s="262"/>
      <c r="C71" s="263"/>
      <c r="D71" s="265"/>
      <c r="E71" s="265"/>
      <c r="F71" s="268"/>
      <c r="G71" s="269"/>
      <c r="H71" s="269"/>
      <c r="I71" s="286"/>
      <c r="J71" s="286"/>
      <c r="K71" s="286"/>
      <c r="L71" s="286"/>
      <c r="M71" s="286"/>
      <c r="N71" s="273"/>
      <c r="O71" s="273"/>
      <c r="P71" s="273"/>
      <c r="Q71" s="273"/>
      <c r="R71" s="273"/>
      <c r="S71" s="273"/>
      <c r="T71" s="273"/>
      <c r="U71" s="273"/>
      <c r="V71" s="273"/>
      <c r="W71" s="273"/>
      <c r="X71" s="273"/>
      <c r="Y71" s="273"/>
      <c r="Z71" s="273"/>
      <c r="AA71" s="273"/>
      <c r="AB71" s="273"/>
      <c r="AC71" s="274"/>
      <c r="AD71" s="194"/>
      <c r="AE71" s="195"/>
      <c r="AF71" s="289"/>
      <c r="AG71" s="195"/>
      <c r="AH71" s="289"/>
      <c r="AI71" s="195"/>
      <c r="AJ71" s="289"/>
      <c r="AK71" s="291"/>
      <c r="AL71" s="294"/>
      <c r="AM71" s="295"/>
      <c r="AN71" s="298"/>
      <c r="AO71" s="299"/>
      <c r="AQ71" s="126"/>
      <c r="AR71" s="126"/>
      <c r="AS71" s="126"/>
      <c r="AT71" s="126"/>
      <c r="AU71" s="126"/>
      <c r="AV71" s="126"/>
      <c r="AW71" s="126"/>
      <c r="AX71" s="126"/>
      <c r="AY71" s="126"/>
      <c r="AZ71" s="126"/>
      <c r="BA71" s="126"/>
      <c r="BB71" s="126"/>
      <c r="BC71" s="126"/>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row>
    <row r="72" spans="1:167" ht="11.25" customHeight="1">
      <c r="A72" s="210" t="str">
        <f>AD70</f>
        <v>A</v>
      </c>
      <c r="B72" s="211"/>
      <c r="C72" s="214"/>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6"/>
      <c r="AD72" s="250"/>
      <c r="AE72" s="229"/>
      <c r="AF72" s="252" t="str">
        <f>IF($D68="1P",IF(Z87=Z89,IF(X87=X89,IF(V87&lt;&gt;"",IF(V87&gt;V89,"W","L"),""),IF(X87&gt;X89,"W","L")),IF(Z87&gt;Z89,"W","L")),IF(L91=L93,IF(J91=J93,IF(H91&lt;&gt;"",IF(H91&gt;H93,"W","L"),""),IF(J91&gt;J93,"W","L")),IF(L91&gt;L93,"W","L")))</f>
        <v/>
      </c>
      <c r="AG72" s="253"/>
      <c r="AH72" s="252" t="str">
        <f>IF($D68="1P",IF(L91=L93,IF(J91=J93,IF(H91&lt;&gt;"",IF(H91&gt;H93,"W","L"),""),IF(J91&gt;J93,"W","L")),IF(L91&gt;L93,"W","L")),IF(L83=L85,IF(J83=J85,IF(H83&lt;&gt;"",IF(H83&gt;H85,"W","L"),""),IF(J83&gt;J85,"W","L")),IF(L83&gt;L85,"W","L")))</f>
        <v/>
      </c>
      <c r="AI72" s="253"/>
      <c r="AJ72" s="252" t="str">
        <f>IF($D68="1P",IF(L83=L85,IF(J83=J85,IF(H83&lt;&gt;"",IF(H83&gt;H85,"W","L"),""),IF(J83&gt;J85,"W","L")),IF(L83&gt;L85,"W","L")),IF(Z87=Z89,IF(X87=X89,IF(V87&lt;&gt;"",IF(V87&gt;V89,"W","L"),""),IF(X87&gt;X89,"W","L")),IF(Z87&gt;Z89,"W","L")))</f>
        <v/>
      </c>
      <c r="AK72" s="253"/>
      <c r="AL72" s="254" t="str">
        <f>IF(OR(COUNTIF(AD72:AJ72,"W"),COUNTIF(AD72:AJ72,"L")),COUNTIF(AD72:AJ72,"W")*2+COUNTIF(AD72:AJ72,"L"),"")</f>
        <v/>
      </c>
      <c r="AM72" s="255"/>
      <c r="AN72" s="256" t="str">
        <f>IF(AL72&lt;&gt;"",RANK(AL72,AL72:AL78,0),"")</f>
        <v/>
      </c>
      <c r="AO72" s="257"/>
      <c r="AQ72" s="127"/>
      <c r="AR72" s="127"/>
      <c r="AS72" s="127"/>
      <c r="AT72" s="127"/>
      <c r="AU72" s="127"/>
      <c r="AV72" s="127"/>
      <c r="AW72" s="127"/>
      <c r="AX72" s="127"/>
      <c r="AY72" s="127"/>
      <c r="AZ72" s="127"/>
      <c r="BA72" s="127"/>
      <c r="BB72" s="127"/>
      <c r="BC72" s="127"/>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row>
    <row r="73" spans="1:167" ht="11.25" customHeight="1">
      <c r="A73" s="212"/>
      <c r="B73" s="213"/>
      <c r="C73" s="217"/>
      <c r="D73" s="218"/>
      <c r="E73" s="218"/>
      <c r="F73" s="218"/>
      <c r="G73" s="218"/>
      <c r="H73" s="218"/>
      <c r="I73" s="218"/>
      <c r="J73" s="218"/>
      <c r="K73" s="218"/>
      <c r="L73" s="218"/>
      <c r="M73" s="218"/>
      <c r="N73" s="218"/>
      <c r="O73" s="218"/>
      <c r="P73" s="218"/>
      <c r="Q73" s="218"/>
      <c r="R73" s="218"/>
      <c r="S73" s="218"/>
      <c r="T73" s="218"/>
      <c r="U73" s="218"/>
      <c r="V73" s="218"/>
      <c r="W73" s="218"/>
      <c r="X73" s="218"/>
      <c r="Y73" s="218"/>
      <c r="Z73" s="218"/>
      <c r="AA73" s="218"/>
      <c r="AB73" s="218"/>
      <c r="AC73" s="219"/>
      <c r="AD73" s="251"/>
      <c r="AE73" s="236"/>
      <c r="AF73" s="234"/>
      <c r="AG73" s="233"/>
      <c r="AH73" s="234"/>
      <c r="AI73" s="233"/>
      <c r="AJ73" s="234"/>
      <c r="AK73" s="233"/>
      <c r="AL73" s="241"/>
      <c r="AM73" s="240"/>
      <c r="AN73" s="258"/>
      <c r="AO73" s="243"/>
      <c r="AQ73" s="128"/>
      <c r="AR73" s="128"/>
      <c r="AS73" s="128"/>
      <c r="AT73" s="128"/>
      <c r="AU73" s="128"/>
      <c r="AV73" s="128"/>
      <c r="AW73" s="128"/>
      <c r="AX73" s="128"/>
      <c r="AY73" s="128"/>
      <c r="AZ73" s="128"/>
      <c r="BA73" s="128"/>
      <c r="BB73" s="128"/>
      <c r="BC73" s="128"/>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row>
    <row r="74" spans="1:167" ht="11.25" customHeight="1">
      <c r="A74" s="210" t="str">
        <f>AF70</f>
        <v>B</v>
      </c>
      <c r="B74" s="211"/>
      <c r="C74" s="214"/>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6"/>
      <c r="AD74" s="220" t="str">
        <f>IF(AF72&lt;&gt;"",IF(AF72="W","L","W"),"")</f>
        <v/>
      </c>
      <c r="AE74" s="221"/>
      <c r="AF74" s="228"/>
      <c r="AG74" s="229"/>
      <c r="AH74" s="227" t="str">
        <f>IF($D68="1P",IF(L87=L89,IF(J87=J89,IF(H87&lt;&gt;"",IF(H87&gt;H89,"W","L"),""),IF(J87&gt;J89,"W","L")),IF(L87&gt;L89,"W","L")),IF(Z91=Z93,IF(X91=X93,IF(V91&lt;&gt;"",IF(V91&gt;V93,"W","L"),""),IF(X91&gt;X93,"W","L")),IF(Z91&gt;Z93,"W","L")))</f>
        <v/>
      </c>
      <c r="AI74" s="221"/>
      <c r="AJ74" s="227" t="str">
        <f>IF($D68="1P",IF(Z83=Z85,IF(X83=X85,IF(V83&lt;&gt;"",IF(V83&gt;V85,"W","L"),""),IF(X83&gt;X85,"W","L")),IF(Z83&gt;Z85,"W","L")),IF(L87=L89,IF(J87=J89,IF(H87&lt;&gt;"",IF(H87&gt;H89,"W","L"),""),IF(J87&gt;J89,"W","L")),IF(L87&gt;L89,"W","L")))</f>
        <v/>
      </c>
      <c r="AK74" s="237"/>
      <c r="AL74" s="239" t="str">
        <f>IF(OR(COUNTIF(AD74:AJ74,"W"),COUNTIF(AD74:AJ74,"L")),COUNTIF(AD74:AJ74,"W")*2+COUNTIF(AD74:AJ74,"L"),"")</f>
        <v/>
      </c>
      <c r="AM74" s="240"/>
      <c r="AN74" s="242" t="str">
        <f>IF(AL74&lt;&gt;"",RANK(AL74,AL72:AL78,0),"")</f>
        <v/>
      </c>
      <c r="AO74" s="243"/>
      <c r="AQ74" s="126"/>
      <c r="AR74" s="126"/>
      <c r="AS74" s="126"/>
      <c r="AT74" s="126"/>
      <c r="AU74" s="126"/>
      <c r="AV74" s="126"/>
      <c r="AW74" s="126"/>
      <c r="AX74" s="126"/>
      <c r="AY74" s="126"/>
      <c r="AZ74" s="126"/>
      <c r="BA74" s="126"/>
      <c r="BB74" s="126"/>
      <c r="BC74" s="126"/>
    </row>
    <row r="75" spans="1:167" ht="11.25" customHeight="1" thickBot="1">
      <c r="A75" s="212"/>
      <c r="B75" s="213"/>
      <c r="C75" s="217"/>
      <c r="D75" s="218"/>
      <c r="E75" s="218"/>
      <c r="F75" s="218"/>
      <c r="G75" s="218"/>
      <c r="H75" s="218"/>
      <c r="I75" s="218"/>
      <c r="J75" s="218"/>
      <c r="K75" s="218"/>
      <c r="L75" s="218"/>
      <c r="M75" s="218"/>
      <c r="N75" s="218"/>
      <c r="O75" s="218"/>
      <c r="P75" s="218"/>
      <c r="Q75" s="218"/>
      <c r="R75" s="218"/>
      <c r="S75" s="218"/>
      <c r="T75" s="218"/>
      <c r="U75" s="218"/>
      <c r="V75" s="218"/>
      <c r="W75" s="218"/>
      <c r="X75" s="218"/>
      <c r="Y75" s="218"/>
      <c r="Z75" s="218"/>
      <c r="AA75" s="218"/>
      <c r="AB75" s="218"/>
      <c r="AC75" s="219"/>
      <c r="AD75" s="232"/>
      <c r="AE75" s="233"/>
      <c r="AF75" s="235"/>
      <c r="AG75" s="236"/>
      <c r="AH75" s="234"/>
      <c r="AI75" s="233"/>
      <c r="AJ75" s="234"/>
      <c r="AK75" s="238"/>
      <c r="AL75" s="241"/>
      <c r="AM75" s="240"/>
      <c r="AN75" s="258"/>
      <c r="AO75" s="243"/>
      <c r="AQ75" s="127"/>
      <c r="AR75" s="127"/>
      <c r="AS75" s="127"/>
      <c r="AT75" s="127"/>
      <c r="AU75" s="127"/>
      <c r="AV75" s="127"/>
      <c r="AW75" s="127"/>
      <c r="AX75" s="127"/>
      <c r="AY75" s="127"/>
      <c r="AZ75" s="127"/>
      <c r="BA75" s="127"/>
      <c r="BB75" s="127"/>
      <c r="BC75" s="127"/>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row>
    <row r="76" spans="1:167" ht="11.25" customHeight="1">
      <c r="A76" s="210" t="str">
        <f>AH70</f>
        <v>C</v>
      </c>
      <c r="B76" s="211"/>
      <c r="C76" s="214"/>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6"/>
      <c r="AD76" s="220" t="str">
        <f>IF(AH72&lt;&gt;"",IF(AH72="W","L","W"),"")</f>
        <v/>
      </c>
      <c r="AE76" s="221"/>
      <c r="AF76" s="227" t="str">
        <f>IF(AH74&lt;&gt;"",IF(AH74="W","L","W"),"")</f>
        <v/>
      </c>
      <c r="AG76" s="221"/>
      <c r="AH76" s="228"/>
      <c r="AI76" s="229"/>
      <c r="AJ76" s="227" t="str">
        <f>IF($D68="1P",IF(Z91=Z93,IF(X91=X93,IF(V91&lt;&gt;"",IF(V91&gt;V93,"W","L"),""),IF(X91&gt;X93,"W","L")),IF(Z91&gt;Z93,"W","L")),IF(Z83=Z85,IF(X83=X85,IF(V83&lt;&gt;"",IF(V83&gt;V85,"W","L"),""),IF(X83&gt;X85,"W","L")),IF(Z83&gt;Z85,"W","L")))</f>
        <v/>
      </c>
      <c r="AK76" s="237"/>
      <c r="AL76" s="239" t="str">
        <f>IF(OR(COUNTIF(AD76:AJ76,"W"),COUNTIF(AD76:AJ76,"L")),COUNTIF(AD76:AJ76,"W")*2+COUNTIF(AD76:AJ76,"L"),"")</f>
        <v/>
      </c>
      <c r="AM76" s="240"/>
      <c r="AN76" s="242" t="str">
        <f>IF(AL76&lt;&gt;"",RANK(AL76,AL72:AL78,0),"")</f>
        <v/>
      </c>
      <c r="AO76" s="243"/>
      <c r="AQ76" s="154" t="str">
        <f>CONCATENATE($A70," ",$D70,","," ",$F68)</f>
        <v>Group: 2, Women's Singles</v>
      </c>
      <c r="AR76" s="155"/>
      <c r="AS76" s="155"/>
      <c r="AT76" s="155"/>
      <c r="AU76" s="155"/>
      <c r="AV76" s="155"/>
      <c r="AW76" s="155"/>
      <c r="AX76" s="155"/>
      <c r="AY76" s="155"/>
      <c r="AZ76" s="155"/>
      <c r="BA76" s="155"/>
      <c r="BB76" s="155"/>
      <c r="BC76" s="156"/>
      <c r="BD76" s="163">
        <f>A87</f>
        <v>2</v>
      </c>
      <c r="BE76" s="164"/>
      <c r="BF76" s="183" t="str">
        <f>C87</f>
        <v>B</v>
      </c>
      <c r="BG76" s="185" t="str">
        <f>IF(VLOOKUP($BF76,$A72:$C78,3,FALSE)=0,"",CONCATENATE(VLOOKUP(VLOOKUP($BF76,$A72:$C78,3,FALSE),Players!$J:$N,4,FALSE)," ",VLOOKUP($BF76,$A72:$C78,3,FALSE)," ",IF(ISERROR(VLOOKUP(VLOOKUP($BF76,$A72:$C78,3,FALSE),Players!$J:$N,5,FALSE)),"()",CONCATENATE("(",VLOOKUP(VLOOKUP($BF76,$A72:$C78,3,FALSE),Players!$J:$N,5,FALSE),")"))))</f>
        <v/>
      </c>
      <c r="BH76" s="186"/>
      <c r="BI76" s="186"/>
      <c r="BJ76" s="186"/>
      <c r="BK76" s="186"/>
      <c r="BL76" s="186"/>
      <c r="BM76" s="186"/>
      <c r="BN76" s="186"/>
      <c r="BO76" s="186"/>
      <c r="BP76" s="186"/>
      <c r="BQ76" s="186"/>
      <c r="BR76" s="186"/>
      <c r="BS76" s="186"/>
      <c r="BT76" s="186"/>
      <c r="BU76" s="187"/>
      <c r="BV76" s="170" t="str">
        <f>IF(D87&lt;&gt;"",D87,"")</f>
        <v/>
      </c>
      <c r="BW76" s="171"/>
      <c r="BX76" s="170" t="str">
        <f>IF(F87&lt;&gt;"",F87,"")</f>
        <v/>
      </c>
      <c r="BY76" s="171"/>
      <c r="BZ76" s="170" t="str">
        <f>IF(H87&lt;&gt;"",H87,"")</f>
        <v/>
      </c>
      <c r="CA76" s="171"/>
      <c r="CB76" s="170" t="str">
        <f>IF(J87&lt;&gt;"",J87,"")</f>
        <v/>
      </c>
      <c r="CC76" s="171"/>
      <c r="CD76" s="170" t="str">
        <f>IF(L87&lt;&gt;"",L87,"")</f>
        <v/>
      </c>
      <c r="CE76" s="171"/>
      <c r="CF76" s="174" t="str">
        <f>IF($CD76=$CD78,IF($CB76=$CB78,IF($BZ76&lt;&gt;"",IF($BZ76&gt;$BZ78,"W","L"),""),IF($CB76&gt;$CB78,"W","L")),IF($CD76&gt;$CD78,"W","L"))</f>
        <v/>
      </c>
    </row>
    <row r="77" spans="1:167" ht="11.25" customHeight="1">
      <c r="A77" s="212"/>
      <c r="B77" s="213"/>
      <c r="C77" s="217"/>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8"/>
      <c r="AC77" s="219"/>
      <c r="AD77" s="232"/>
      <c r="AE77" s="233"/>
      <c r="AF77" s="234"/>
      <c r="AG77" s="233"/>
      <c r="AH77" s="235"/>
      <c r="AI77" s="236"/>
      <c r="AJ77" s="234"/>
      <c r="AK77" s="238"/>
      <c r="AL77" s="241"/>
      <c r="AM77" s="240"/>
      <c r="AN77" s="244"/>
      <c r="AO77" s="245"/>
      <c r="AQ77" s="157"/>
      <c r="AR77" s="158"/>
      <c r="AS77" s="158"/>
      <c r="AT77" s="158"/>
      <c r="AU77" s="158"/>
      <c r="AV77" s="158"/>
      <c r="AW77" s="158"/>
      <c r="AX77" s="158"/>
      <c r="AY77" s="158"/>
      <c r="AZ77" s="158"/>
      <c r="BA77" s="158"/>
      <c r="BB77" s="158"/>
      <c r="BC77" s="159"/>
      <c r="BD77" s="165"/>
      <c r="BE77" s="166"/>
      <c r="BF77" s="184"/>
      <c r="BG77" s="188"/>
      <c r="BH77" s="189"/>
      <c r="BI77" s="189"/>
      <c r="BJ77" s="189"/>
      <c r="BK77" s="189"/>
      <c r="BL77" s="189"/>
      <c r="BM77" s="189"/>
      <c r="BN77" s="189"/>
      <c r="BO77" s="189"/>
      <c r="BP77" s="189"/>
      <c r="BQ77" s="189"/>
      <c r="BR77" s="189"/>
      <c r="BS77" s="189"/>
      <c r="BT77" s="189"/>
      <c r="BU77" s="190"/>
      <c r="BV77" s="172"/>
      <c r="BW77" s="173"/>
      <c r="BX77" s="172"/>
      <c r="BY77" s="173"/>
      <c r="BZ77" s="172"/>
      <c r="CA77" s="173"/>
      <c r="CB77" s="172"/>
      <c r="CC77" s="173"/>
      <c r="CD77" s="172"/>
      <c r="CE77" s="173"/>
      <c r="CF77" s="174"/>
    </row>
    <row r="78" spans="1:167" ht="11.25" customHeight="1">
      <c r="A78" s="210" t="str">
        <f>AJ70</f>
        <v>D</v>
      </c>
      <c r="B78" s="211"/>
      <c r="C78" s="214"/>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6"/>
      <c r="AD78" s="220" t="str">
        <f>IF(AJ72&lt;&gt;"",IF(AJ72="W","L","W"),"")</f>
        <v/>
      </c>
      <c r="AE78" s="221"/>
      <c r="AF78" s="224" t="str">
        <f>IF(AJ74&lt;&gt;"",IF(AJ74="W","L","W"),"")</f>
        <v/>
      </c>
      <c r="AG78" s="225"/>
      <c r="AH78" s="227" t="str">
        <f>IF(AJ76&lt;&gt;"",IF(AJ76="W","L","W"),"")</f>
        <v/>
      </c>
      <c r="AI78" s="221"/>
      <c r="AJ78" s="228"/>
      <c r="AK78" s="229"/>
      <c r="AL78" s="239" t="str">
        <f>IF(OR(COUNTIF(AD78:AJ78,"W"),COUNTIF(AD78:AJ78,"L")),COUNTIF(AD78:AJ78,"W")*2+COUNTIF(AD78:AJ78,"L"),"")</f>
        <v/>
      </c>
      <c r="AM78" s="240"/>
      <c r="AN78" s="242" t="str">
        <f>IF(AL78&lt;&gt;"",RANK(AL78,AL72:AL78,0),"")</f>
        <v/>
      </c>
      <c r="AO78" s="243"/>
      <c r="AQ78" s="157"/>
      <c r="AR78" s="158"/>
      <c r="AS78" s="158"/>
      <c r="AT78" s="158"/>
      <c r="AU78" s="158"/>
      <c r="AV78" s="158"/>
      <c r="AW78" s="158"/>
      <c r="AX78" s="158"/>
      <c r="AY78" s="158"/>
      <c r="AZ78" s="158"/>
      <c r="BA78" s="158"/>
      <c r="BB78" s="158"/>
      <c r="BC78" s="159"/>
      <c r="BD78" s="165"/>
      <c r="BE78" s="166"/>
      <c r="BF78" s="175" t="str">
        <f>C89</f>
        <v>D</v>
      </c>
      <c r="BG78" s="177" t="str">
        <f>IF(VLOOKUP($BF78,$A72:$C78,3,FALSE)=0,"",CONCATENATE(VLOOKUP(VLOOKUP($BF78,$A72:$C78,3,FALSE),Players!$J:$N,4,FALSE)," ",VLOOKUP($BF78,$A72:$C78,3,FALSE)," ",IF(ISERROR(VLOOKUP(VLOOKUP($BF78,$A72:$C78,3,FALSE),Players!$J:$N,5,FALSE)),"()",CONCATENATE("(",VLOOKUP(VLOOKUP($BF78,$A72:$C78,3,FALSE),Players!$J:$N,5,FALSE),")"))))</f>
        <v/>
      </c>
      <c r="BH78" s="178"/>
      <c r="BI78" s="178"/>
      <c r="BJ78" s="178"/>
      <c r="BK78" s="178"/>
      <c r="BL78" s="178"/>
      <c r="BM78" s="178"/>
      <c r="BN78" s="178"/>
      <c r="BO78" s="178"/>
      <c r="BP78" s="178"/>
      <c r="BQ78" s="178"/>
      <c r="BR78" s="178"/>
      <c r="BS78" s="178"/>
      <c r="BT78" s="178"/>
      <c r="BU78" s="179"/>
      <c r="BV78" s="150" t="str">
        <f>IF(D89&lt;&gt;"",D89,"")</f>
        <v/>
      </c>
      <c r="BW78" s="151"/>
      <c r="BX78" s="150" t="str">
        <f>IF(F89&lt;&gt;"",F89,"")</f>
        <v/>
      </c>
      <c r="BY78" s="151"/>
      <c r="BZ78" s="150" t="str">
        <f>IF(H89&lt;&gt;"",H89,"")</f>
        <v/>
      </c>
      <c r="CA78" s="151"/>
      <c r="CB78" s="150" t="str">
        <f>IF(J89&lt;&gt;"",J89,"")</f>
        <v/>
      </c>
      <c r="CC78" s="151"/>
      <c r="CD78" s="150" t="str">
        <f>IF(L89&lt;&gt;"",L89,"")</f>
        <v/>
      </c>
      <c r="CE78" s="151"/>
      <c r="CF78" s="174" t="str">
        <f>IF($CF76&lt;&gt;"",IF(CF76="W","L","W"),"")</f>
        <v/>
      </c>
    </row>
    <row r="79" spans="1:167" ht="11.25" customHeight="1" thickBot="1">
      <c r="A79" s="212"/>
      <c r="B79" s="213"/>
      <c r="C79" s="217"/>
      <c r="D79" s="218"/>
      <c r="E79" s="218"/>
      <c r="F79" s="218"/>
      <c r="G79" s="218"/>
      <c r="H79" s="218"/>
      <c r="I79" s="218"/>
      <c r="J79" s="218"/>
      <c r="K79" s="218"/>
      <c r="L79" s="218"/>
      <c r="M79" s="218"/>
      <c r="N79" s="218"/>
      <c r="O79" s="218"/>
      <c r="P79" s="218"/>
      <c r="Q79" s="218"/>
      <c r="R79" s="218"/>
      <c r="S79" s="218"/>
      <c r="T79" s="218"/>
      <c r="U79" s="218"/>
      <c r="V79" s="218"/>
      <c r="W79" s="218"/>
      <c r="X79" s="218"/>
      <c r="Y79" s="218"/>
      <c r="Z79" s="218"/>
      <c r="AA79" s="218"/>
      <c r="AB79" s="218"/>
      <c r="AC79" s="219"/>
      <c r="AD79" s="222"/>
      <c r="AE79" s="223"/>
      <c r="AF79" s="226"/>
      <c r="AG79" s="223"/>
      <c r="AH79" s="226"/>
      <c r="AI79" s="223"/>
      <c r="AJ79" s="230"/>
      <c r="AK79" s="231"/>
      <c r="AL79" s="246"/>
      <c r="AM79" s="247"/>
      <c r="AN79" s="248"/>
      <c r="AO79" s="249"/>
      <c r="AQ79" s="160"/>
      <c r="AR79" s="161"/>
      <c r="AS79" s="161"/>
      <c r="AT79" s="161"/>
      <c r="AU79" s="161"/>
      <c r="AV79" s="161"/>
      <c r="AW79" s="161"/>
      <c r="AX79" s="161"/>
      <c r="AY79" s="161"/>
      <c r="AZ79" s="161"/>
      <c r="BA79" s="161"/>
      <c r="BB79" s="161"/>
      <c r="BC79" s="162"/>
      <c r="BD79" s="167"/>
      <c r="BE79" s="168"/>
      <c r="BF79" s="176"/>
      <c r="BG79" s="180"/>
      <c r="BH79" s="181"/>
      <c r="BI79" s="181"/>
      <c r="BJ79" s="181"/>
      <c r="BK79" s="181"/>
      <c r="BL79" s="181"/>
      <c r="BM79" s="181"/>
      <c r="BN79" s="181"/>
      <c r="BO79" s="181"/>
      <c r="BP79" s="181"/>
      <c r="BQ79" s="181"/>
      <c r="BR79" s="181"/>
      <c r="BS79" s="181"/>
      <c r="BT79" s="181"/>
      <c r="BU79" s="182"/>
      <c r="BV79" s="152"/>
      <c r="BW79" s="153"/>
      <c r="BX79" s="152"/>
      <c r="BY79" s="153"/>
      <c r="BZ79" s="152"/>
      <c r="CA79" s="153"/>
      <c r="CB79" s="152"/>
      <c r="CC79" s="153"/>
      <c r="CD79" s="152"/>
      <c r="CE79" s="153"/>
      <c r="CF79" s="174"/>
    </row>
    <row r="80" spans="1:167" ht="11.25" customHeight="1">
      <c r="A80" s="42"/>
      <c r="R80" s="42"/>
      <c r="S80" s="42"/>
      <c r="W80" s="42"/>
      <c r="X80" s="43"/>
      <c r="Y80" s="43"/>
      <c r="Z80" s="43"/>
      <c r="AA80" s="43"/>
      <c r="AB80" s="3"/>
      <c r="AQ80" s="126"/>
      <c r="AR80" s="126"/>
      <c r="AS80" s="126"/>
      <c r="AT80" s="126"/>
      <c r="AU80" s="126"/>
      <c r="AV80" s="126"/>
      <c r="AW80" s="126"/>
      <c r="AX80" s="126"/>
      <c r="AY80" s="126"/>
      <c r="AZ80" s="126"/>
      <c r="BA80" s="126"/>
      <c r="BB80" s="126"/>
      <c r="BC80" s="126"/>
      <c r="BV80" s="169" t="str">
        <f>IF(CF76&lt;&gt;"",IF(AND(AND(BV76&gt;-1,BV78&gt;-1),OR(BV76&gt;10,BV78&gt;10),ABS(BV76-BV78)&gt;1,IF(OR(BV76&gt;11,BV78&gt;11),ABS(BV76-BV78)=2,TRUE),BV76=INT(BV76),BV78=INT(BV78)),"","Error"),"")</f>
        <v/>
      </c>
      <c r="BW80" s="169"/>
      <c r="BX80" s="169" t="str">
        <f>IF(CF76&lt;&gt;"",IF(AND(AND(BX76&gt;-1,BX78&gt;-1),OR(BX76&gt;10,BX78&gt;10),ABS(BX76-BX78)&gt;1,IF(OR(BX76&gt;11,BX78&gt;11),ABS(BX76-BX78)=2,TRUE),BX76=INT(BX76),BX78=INT(BX78)),"","Error"),"")</f>
        <v/>
      </c>
      <c r="BY80" s="169"/>
      <c r="BZ80" s="169" t="str">
        <f>IF(CF76&lt;&gt;"",IF(AND(AND(BZ76&gt;-1,BZ78&gt;-1),OR(BZ76&gt;10,BZ78&gt;10),ABS(BZ76-BZ78)&gt;1,IF(OR(BZ76&gt;11,BZ78&gt;11),ABS(BZ76-BZ78)=2,TRUE),BZ76=INT(BZ76),BZ78=INT(BZ78)),"","Error"),"")</f>
        <v/>
      </c>
      <c r="CA80" s="169"/>
      <c r="CB80" s="169" t="str">
        <f>IF(AND(CF76&lt;&gt;"",CB76&lt;&gt;""),IF(AND(AND(CB76&gt;-1,CB78&gt;-1),OR(CB76&gt;10,CB78&gt;10),ABS(CB76-CB78)&gt;1,IF(OR(CB76&gt;11,CB78&gt;11),ABS(CB76-CB78)=2,TRUE),CB76=INT(CB76),CB78=INT(CB78)),"","Error"),"")</f>
        <v/>
      </c>
      <c r="CC80" s="169"/>
      <c r="CD80" s="169" t="str">
        <f>IF(AND(CF76&lt;&gt;"",CD76&lt;&gt;""),IF(AND(AND(CD76&gt;-1,CD78&gt;-1),OR(CD76&gt;10,CD78&gt;10),ABS(CD76-CD78)&gt;1,IF(OR(CD76&gt;11,CD78&gt;11),ABS(CD76-CD78)=2,TRUE),CD76=INT(CD76),CD78=INT(CD78)),"","Error"),"")</f>
        <v/>
      </c>
      <c r="CE80" s="169"/>
    </row>
    <row r="81" spans="1:84" ht="11.25" customHeight="1">
      <c r="AQ81" s="126"/>
      <c r="AR81" s="126"/>
      <c r="AS81" s="126"/>
      <c r="AT81" s="126"/>
      <c r="AU81" s="126"/>
      <c r="AV81" s="126"/>
      <c r="AW81" s="126"/>
      <c r="AX81" s="126"/>
      <c r="AY81" s="126"/>
      <c r="AZ81" s="126"/>
      <c r="BA81" s="126"/>
      <c r="BB81" s="126"/>
      <c r="BC81" s="126"/>
    </row>
    <row r="82" spans="1:84" ht="11.25" customHeight="1" thickBot="1">
      <c r="AB82" s="3"/>
      <c r="AQ82" s="127"/>
      <c r="AR82" s="127"/>
      <c r="AS82" s="127"/>
      <c r="AT82" s="127"/>
      <c r="AU82" s="127"/>
      <c r="AV82" s="127"/>
      <c r="AW82" s="127"/>
      <c r="AX82" s="127"/>
      <c r="AY82" s="127"/>
      <c r="AZ82" s="127"/>
      <c r="BA82" s="127"/>
      <c r="BB82" s="127"/>
      <c r="BC82" s="127"/>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row>
    <row r="83" spans="1:84" ht="11.25" customHeight="1">
      <c r="A83" s="170">
        <v>1</v>
      </c>
      <c r="B83" s="191"/>
      <c r="C83" s="183" t="str">
        <f>IF($D68="1P","A","A")</f>
        <v>A</v>
      </c>
      <c r="D83" s="197"/>
      <c r="E83" s="198"/>
      <c r="F83" s="197"/>
      <c r="G83" s="198"/>
      <c r="H83" s="197"/>
      <c r="I83" s="198"/>
      <c r="J83" s="197"/>
      <c r="K83" s="198"/>
      <c r="L83" s="197"/>
      <c r="M83" s="208"/>
      <c r="N83" s="69" t="str">
        <f>IF(CF66&lt;&gt;"",IF(CF66="W",IF(SUM(IF(D83&gt;D85,1,0),IF(F83&gt;F85,1,0),IF(H83&gt;H85,1,0),IF(J83&gt;J85,1,0),IF(L83&gt;L85,1,0))&lt;&gt;3,"E",""),""),"")</f>
        <v/>
      </c>
      <c r="O83" s="170">
        <v>4</v>
      </c>
      <c r="P83" s="191"/>
      <c r="Q83" s="183" t="str">
        <f>IF($D68="1P","B","C")</f>
        <v>C</v>
      </c>
      <c r="R83" s="197"/>
      <c r="S83" s="198"/>
      <c r="T83" s="197"/>
      <c r="U83" s="198"/>
      <c r="V83" s="197"/>
      <c r="W83" s="198"/>
      <c r="X83" s="197"/>
      <c r="Y83" s="198"/>
      <c r="Z83" s="197"/>
      <c r="AA83" s="208"/>
      <c r="AB83" s="69" t="str">
        <f>IF(CF96&lt;&gt;"",IF(CF96="W",IF(SUM(IF(R83&gt;R85,1,0),IF(T83&gt;T85,1,0),IF(V83&gt;V85,1,0),IF(X83&gt;X85,1,0),IF(Z83&gt;Z85,1,0))&lt;&gt;3,"E",""),""),"")</f>
        <v/>
      </c>
      <c r="AQ83" s="128"/>
      <c r="AR83" s="128"/>
      <c r="AS83" s="128"/>
      <c r="AT83" s="128"/>
      <c r="AU83" s="128"/>
      <c r="AV83" s="128"/>
      <c r="AW83" s="128"/>
      <c r="AX83" s="128"/>
      <c r="AY83" s="128"/>
      <c r="AZ83" s="128"/>
      <c r="BA83" s="128"/>
      <c r="BB83" s="128"/>
      <c r="BC83" s="128"/>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row>
    <row r="84" spans="1:84" ht="11.25" customHeight="1">
      <c r="A84" s="192"/>
      <c r="B84" s="193"/>
      <c r="C84" s="196"/>
      <c r="D84" s="199"/>
      <c r="E84" s="200"/>
      <c r="F84" s="199"/>
      <c r="G84" s="200"/>
      <c r="H84" s="199"/>
      <c r="I84" s="200"/>
      <c r="J84" s="199"/>
      <c r="K84" s="200"/>
      <c r="L84" s="199"/>
      <c r="M84" s="209"/>
      <c r="N84" s="69" t="str">
        <f>IF(CF66&lt;&gt;"",IF(ISERROR(AND(BV70="",BX70="",BZ70="",CB70="",CD70="")),"E",IF(AND(BV70="",BX70="",BZ70="",CB70="",CD70=""),"","E")),"")</f>
        <v/>
      </c>
      <c r="O84" s="192"/>
      <c r="P84" s="193"/>
      <c r="Q84" s="196"/>
      <c r="R84" s="199"/>
      <c r="S84" s="200"/>
      <c r="T84" s="199"/>
      <c r="U84" s="200"/>
      <c r="V84" s="199"/>
      <c r="W84" s="200"/>
      <c r="X84" s="199"/>
      <c r="Y84" s="200"/>
      <c r="Z84" s="199"/>
      <c r="AA84" s="209"/>
      <c r="AB84" s="69" t="str">
        <f>IF(CF96&lt;&gt;"",IF(ISERROR(AND(BV100="",BX100="",BZ100="",CB100="",CD100="")),"E",IF(AND(BV100="",BX100="",BZ100="",CB100="",CD100=""),"","E")),"")</f>
        <v/>
      </c>
      <c r="AQ84" s="126"/>
      <c r="AR84" s="126"/>
      <c r="AS84" s="126"/>
      <c r="AT84" s="126"/>
      <c r="AU84" s="126"/>
      <c r="AV84" s="126"/>
      <c r="AW84" s="126"/>
      <c r="AX84" s="126"/>
      <c r="AY84" s="126"/>
      <c r="AZ84" s="126"/>
      <c r="BA84" s="126"/>
      <c r="BB84" s="126"/>
      <c r="BC84" s="126"/>
    </row>
    <row r="85" spans="1:84" ht="11.25" customHeight="1" thickBot="1">
      <c r="A85" s="192"/>
      <c r="B85" s="193"/>
      <c r="C85" s="175" t="str">
        <f>IF($D68="1P","D","C")</f>
        <v>C</v>
      </c>
      <c r="D85" s="201"/>
      <c r="E85" s="202"/>
      <c r="F85" s="201"/>
      <c r="G85" s="202"/>
      <c r="H85" s="201"/>
      <c r="I85" s="202"/>
      <c r="J85" s="201"/>
      <c r="K85" s="202"/>
      <c r="L85" s="201"/>
      <c r="M85" s="205"/>
      <c r="N85" s="69" t="str">
        <f>IF(CF66&lt;&gt;"",IF(ISERROR(AND(BV70="",BX70="",BZ70="",CB70="",CD70="")),"E",IF(AND(BV70="",BX70="",BZ70="",CB70="",CD70=""),"","E")),"")</f>
        <v/>
      </c>
      <c r="O85" s="192"/>
      <c r="P85" s="193"/>
      <c r="Q85" s="175" t="str">
        <f>IF($D68="1P","D","D")</f>
        <v>D</v>
      </c>
      <c r="R85" s="201"/>
      <c r="S85" s="202"/>
      <c r="T85" s="201"/>
      <c r="U85" s="202"/>
      <c r="V85" s="201"/>
      <c r="W85" s="202"/>
      <c r="X85" s="201"/>
      <c r="Y85" s="202"/>
      <c r="Z85" s="201"/>
      <c r="AA85" s="205"/>
      <c r="AB85" s="69" t="str">
        <f>IF(CF96&lt;&gt;"",IF(ISERROR(AND(BV100="",BX100="",BZ100="",CB100="",CD100="")),"E",IF(AND(BV100="",BX100="",BZ100="",CB100="",CD100=""),"","E")),"")</f>
        <v/>
      </c>
      <c r="AP85" s="2"/>
      <c r="AQ85" s="127"/>
      <c r="AR85" s="127"/>
      <c r="AS85" s="127"/>
      <c r="AT85" s="127"/>
      <c r="AU85" s="127"/>
      <c r="AV85" s="127"/>
      <c r="AW85" s="127"/>
      <c r="AX85" s="127"/>
      <c r="AY85" s="127"/>
      <c r="AZ85" s="127"/>
      <c r="BA85" s="127"/>
      <c r="BB85" s="127"/>
      <c r="BC85" s="127"/>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row>
    <row r="86" spans="1:84" ht="11.25" customHeight="1" thickBot="1">
      <c r="A86" s="194"/>
      <c r="B86" s="195"/>
      <c r="C86" s="207"/>
      <c r="D86" s="203"/>
      <c r="E86" s="204"/>
      <c r="F86" s="203"/>
      <c r="G86" s="204"/>
      <c r="H86" s="203"/>
      <c r="I86" s="204"/>
      <c r="J86" s="203"/>
      <c r="K86" s="204"/>
      <c r="L86" s="203"/>
      <c r="M86" s="206"/>
      <c r="N86" s="69" t="str">
        <f>IF(CF68&lt;&gt;"",IF(CF68="W",IF(SUM(IF(D85&gt;D83,1,0),IF(F85&gt;F83,1,0),IF(H85&gt;H83,1,0),IF(J85&gt;J83,1,0),IF(L85&gt;L83,1,0))&lt;&gt;3,"E",""),""),"")</f>
        <v/>
      </c>
      <c r="O86" s="194"/>
      <c r="P86" s="195"/>
      <c r="Q86" s="207"/>
      <c r="R86" s="203"/>
      <c r="S86" s="204"/>
      <c r="T86" s="203"/>
      <c r="U86" s="204"/>
      <c r="V86" s="203"/>
      <c r="W86" s="204"/>
      <c r="X86" s="203"/>
      <c r="Y86" s="204"/>
      <c r="Z86" s="203"/>
      <c r="AA86" s="206"/>
      <c r="AB86" s="69" t="str">
        <f>IF(CF98&lt;&gt;"",IF(CF98="W",IF(SUM(IF(R85&gt;R83,1,0),IF(T85&gt;T83,1,0),IF(V85&gt;V83,1,0),IF(X85&gt;X83,1,0),IF(Z85&gt;Z83,1,0))&lt;&gt;3,"E",""),""),"")</f>
        <v/>
      </c>
      <c r="AC86" s="2"/>
      <c r="AD86" s="2"/>
      <c r="AE86" s="2"/>
      <c r="AF86" s="2"/>
      <c r="AG86" s="2"/>
      <c r="AH86" s="2"/>
      <c r="AI86" s="2"/>
      <c r="AJ86" s="2"/>
      <c r="AK86" s="2"/>
      <c r="AL86" s="2"/>
      <c r="AM86" s="2"/>
      <c r="AN86" s="2"/>
      <c r="AO86" s="2"/>
      <c r="AP86" s="2"/>
      <c r="AQ86" s="154" t="str">
        <f>CONCATENATE($A70," ",$D70,","," ",$F68)</f>
        <v>Group: 2, Women's Singles</v>
      </c>
      <c r="AR86" s="155"/>
      <c r="AS86" s="155"/>
      <c r="AT86" s="155"/>
      <c r="AU86" s="155"/>
      <c r="AV86" s="155"/>
      <c r="AW86" s="155"/>
      <c r="AX86" s="155"/>
      <c r="AY86" s="155"/>
      <c r="AZ86" s="155"/>
      <c r="BA86" s="155"/>
      <c r="BB86" s="155"/>
      <c r="BC86" s="156"/>
      <c r="BD86" s="163">
        <f>A91</f>
        <v>3</v>
      </c>
      <c r="BE86" s="164"/>
      <c r="BF86" s="183" t="str">
        <f>C91</f>
        <v>A</v>
      </c>
      <c r="BG86" s="185" t="str">
        <f>IF(VLOOKUP($BF86,$A72:$C78,3,FALSE)=0,"",CONCATENATE(VLOOKUP(VLOOKUP($BF86,$A72:$C78,3,FALSE),Players!$J:$N,4,FALSE)," ",VLOOKUP($BF86,$A72:$C78,3,FALSE)," ",IF(ISERROR(VLOOKUP(VLOOKUP($BF86,$A72:$C78,3,FALSE),Players!$J:$N,5,FALSE)),"()",CONCATENATE("(",VLOOKUP(VLOOKUP($BF86,$A72:$C78,3,FALSE),Players!$J:$N,5,FALSE),")"))))</f>
        <v/>
      </c>
      <c r="BH86" s="186"/>
      <c r="BI86" s="186"/>
      <c r="BJ86" s="186"/>
      <c r="BK86" s="186"/>
      <c r="BL86" s="186"/>
      <c r="BM86" s="186"/>
      <c r="BN86" s="186"/>
      <c r="BO86" s="186"/>
      <c r="BP86" s="186"/>
      <c r="BQ86" s="186"/>
      <c r="BR86" s="186"/>
      <c r="BS86" s="186"/>
      <c r="BT86" s="186"/>
      <c r="BU86" s="187"/>
      <c r="BV86" s="170" t="str">
        <f>IF(D91&lt;&gt;"",D91,"")</f>
        <v/>
      </c>
      <c r="BW86" s="171"/>
      <c r="BX86" s="170" t="str">
        <f>IF(F91&lt;&gt;"",F91,"")</f>
        <v/>
      </c>
      <c r="BY86" s="171"/>
      <c r="BZ86" s="170" t="str">
        <f>IF(H91&lt;&gt;"",H91,"")</f>
        <v/>
      </c>
      <c r="CA86" s="171"/>
      <c r="CB86" s="170" t="str">
        <f>IF(J91&lt;&gt;"",J91,"")</f>
        <v/>
      </c>
      <c r="CC86" s="171"/>
      <c r="CD86" s="170" t="str">
        <f>IF(L91&lt;&gt;"",L91,"")</f>
        <v/>
      </c>
      <c r="CE86" s="171"/>
      <c r="CF86" s="174" t="str">
        <f>IF($CD86=$CD88,IF($CB86=$CB88,IF($BZ86&lt;&gt;"",IF($BZ86&gt;$BZ88,"W","L"),""),IF($CB86&gt;$CB88,"W","L")),IF($CD86&gt;$CD88,"W","L"))</f>
        <v/>
      </c>
    </row>
    <row r="87" spans="1:84" ht="11.25" customHeight="1">
      <c r="A87" s="170">
        <v>2</v>
      </c>
      <c r="B87" s="191"/>
      <c r="C87" s="183" t="str">
        <f>IF($D68="1P","B","B")</f>
        <v>B</v>
      </c>
      <c r="D87" s="197"/>
      <c r="E87" s="198"/>
      <c r="F87" s="197"/>
      <c r="G87" s="198"/>
      <c r="H87" s="197"/>
      <c r="I87" s="198"/>
      <c r="J87" s="197"/>
      <c r="K87" s="198"/>
      <c r="L87" s="197"/>
      <c r="M87" s="208"/>
      <c r="N87" s="69" t="str">
        <f>IF(CF76&lt;&gt;"",IF(CF76="W",IF(SUM(IF(D87&gt;D89,1,0),IF(F87&gt;F89,1,0),IF(H87&gt;H89,1,0),IF(J87&gt;J89,1,0),IF(L87&gt;L89,1,0))&lt;&gt;3,"E",""),""),"")</f>
        <v/>
      </c>
      <c r="O87" s="170">
        <v>5</v>
      </c>
      <c r="P87" s="191"/>
      <c r="Q87" s="183" t="str">
        <f>IF($D68="1P","A","A")</f>
        <v>A</v>
      </c>
      <c r="R87" s="197"/>
      <c r="S87" s="198"/>
      <c r="T87" s="197"/>
      <c r="U87" s="198"/>
      <c r="V87" s="197"/>
      <c r="W87" s="198"/>
      <c r="X87" s="197"/>
      <c r="Y87" s="198"/>
      <c r="Z87" s="197"/>
      <c r="AA87" s="208"/>
      <c r="AB87" s="69" t="str">
        <f>IF(CF106&lt;&gt;"",IF(CF106="W",IF(SUM(IF(R87&gt;R89,1,0),IF(T87&gt;T89,1,0),IF(V87&gt;V89,1,0),IF(X87&gt;X89,1,0),IF(Z87&gt;Z89,1,0))&lt;&gt;3,"E",""),""),"")</f>
        <v/>
      </c>
      <c r="AP87" s="3"/>
      <c r="AQ87" s="157"/>
      <c r="AR87" s="158"/>
      <c r="AS87" s="158"/>
      <c r="AT87" s="158"/>
      <c r="AU87" s="158"/>
      <c r="AV87" s="158"/>
      <c r="AW87" s="158"/>
      <c r="AX87" s="158"/>
      <c r="AY87" s="158"/>
      <c r="AZ87" s="158"/>
      <c r="BA87" s="158"/>
      <c r="BB87" s="158"/>
      <c r="BC87" s="159"/>
      <c r="BD87" s="165"/>
      <c r="BE87" s="166"/>
      <c r="BF87" s="184"/>
      <c r="BG87" s="188"/>
      <c r="BH87" s="189"/>
      <c r="BI87" s="189"/>
      <c r="BJ87" s="189"/>
      <c r="BK87" s="189"/>
      <c r="BL87" s="189"/>
      <c r="BM87" s="189"/>
      <c r="BN87" s="189"/>
      <c r="BO87" s="189"/>
      <c r="BP87" s="189"/>
      <c r="BQ87" s="189"/>
      <c r="BR87" s="189"/>
      <c r="BS87" s="189"/>
      <c r="BT87" s="189"/>
      <c r="BU87" s="190"/>
      <c r="BV87" s="172"/>
      <c r="BW87" s="173"/>
      <c r="BX87" s="172"/>
      <c r="BY87" s="173"/>
      <c r="BZ87" s="172"/>
      <c r="CA87" s="173"/>
      <c r="CB87" s="172"/>
      <c r="CC87" s="173"/>
      <c r="CD87" s="172"/>
      <c r="CE87" s="173"/>
      <c r="CF87" s="174"/>
    </row>
    <row r="88" spans="1:84" ht="11.25" customHeight="1">
      <c r="A88" s="192"/>
      <c r="B88" s="193"/>
      <c r="C88" s="196"/>
      <c r="D88" s="199"/>
      <c r="E88" s="200"/>
      <c r="F88" s="199"/>
      <c r="G88" s="200"/>
      <c r="H88" s="199"/>
      <c r="I88" s="200"/>
      <c r="J88" s="199"/>
      <c r="K88" s="200"/>
      <c r="L88" s="199"/>
      <c r="M88" s="209"/>
      <c r="N88" s="69" t="str">
        <f>IF(CF76&lt;&gt;"",IF(ISERROR(AND(BV80="",BX80="",BZ80="",CB80="",CD80="")),"E",IF(AND(BV80="",BX80="",BZ80="",CB80="",CD80=""),"","E")),"")</f>
        <v/>
      </c>
      <c r="O88" s="192"/>
      <c r="P88" s="193"/>
      <c r="Q88" s="196"/>
      <c r="R88" s="199"/>
      <c r="S88" s="200"/>
      <c r="T88" s="199"/>
      <c r="U88" s="200"/>
      <c r="V88" s="199"/>
      <c r="W88" s="200"/>
      <c r="X88" s="199"/>
      <c r="Y88" s="200"/>
      <c r="Z88" s="199"/>
      <c r="AA88" s="209"/>
      <c r="AB88" s="69" t="str">
        <f>IF(CF106&lt;&gt;"",IF(ISERROR(AND(BV110="",BX110="",BZ110="",CB110="",CD110="")),"E",IF(AND(BV110="",BX110="",BZ110="",CB110="",CD110=""),"","E")),"")</f>
        <v/>
      </c>
      <c r="AP88" s="3"/>
      <c r="AQ88" s="157"/>
      <c r="AR88" s="158"/>
      <c r="AS88" s="158"/>
      <c r="AT88" s="158"/>
      <c r="AU88" s="158"/>
      <c r="AV88" s="158"/>
      <c r="AW88" s="158"/>
      <c r="AX88" s="158"/>
      <c r="AY88" s="158"/>
      <c r="AZ88" s="158"/>
      <c r="BA88" s="158"/>
      <c r="BB88" s="158"/>
      <c r="BC88" s="159"/>
      <c r="BD88" s="165"/>
      <c r="BE88" s="166"/>
      <c r="BF88" s="175" t="str">
        <f>C93</f>
        <v>B</v>
      </c>
      <c r="BG88" s="177" t="str">
        <f>IF(VLOOKUP($BF88,$A72:$C78,3,FALSE)=0,"",CONCATENATE(VLOOKUP(VLOOKUP($BF88,$A72:$C78,3,FALSE),Players!$J:$N,4,FALSE)," ",VLOOKUP($BF88,$A72:$C78,3,FALSE)," ",IF(ISERROR(VLOOKUP(VLOOKUP($BF88,$A72:$C78,3,FALSE),Players!$J:$N,5,FALSE)),"()",CONCATENATE("(",VLOOKUP(VLOOKUP($BF88,$A72:$C78,3,FALSE),Players!$J:$N,5,FALSE),")"))))</f>
        <v/>
      </c>
      <c r="BH88" s="178"/>
      <c r="BI88" s="178"/>
      <c r="BJ88" s="178"/>
      <c r="BK88" s="178"/>
      <c r="BL88" s="178"/>
      <c r="BM88" s="178"/>
      <c r="BN88" s="178"/>
      <c r="BO88" s="178"/>
      <c r="BP88" s="178"/>
      <c r="BQ88" s="178"/>
      <c r="BR88" s="178"/>
      <c r="BS88" s="178"/>
      <c r="BT88" s="178"/>
      <c r="BU88" s="179"/>
      <c r="BV88" s="150" t="str">
        <f>IF(D93&lt;&gt;"",D93,"")</f>
        <v/>
      </c>
      <c r="BW88" s="151"/>
      <c r="BX88" s="150" t="str">
        <f>IF(F93&lt;&gt;"",F93,"")</f>
        <v/>
      </c>
      <c r="BY88" s="151"/>
      <c r="BZ88" s="150" t="str">
        <f>IF(H93&lt;&gt;"",H93,"")</f>
        <v/>
      </c>
      <c r="CA88" s="151"/>
      <c r="CB88" s="150" t="str">
        <f>IF(J93&lt;&gt;"",J93,"")</f>
        <v/>
      </c>
      <c r="CC88" s="151"/>
      <c r="CD88" s="150" t="str">
        <f>IF(L93&lt;&gt;"",L93,"")</f>
        <v/>
      </c>
      <c r="CE88" s="151"/>
      <c r="CF88" s="174" t="str">
        <f>IF($CF86&lt;&gt;"",IF(CF86="W","L","W"),"")</f>
        <v/>
      </c>
    </row>
    <row r="89" spans="1:84" ht="11.25" customHeight="1" thickBot="1">
      <c r="A89" s="192"/>
      <c r="B89" s="193"/>
      <c r="C89" s="175" t="str">
        <f>IF($D68="1P","C","D")</f>
        <v>D</v>
      </c>
      <c r="D89" s="201"/>
      <c r="E89" s="202"/>
      <c r="F89" s="201"/>
      <c r="G89" s="202"/>
      <c r="H89" s="201"/>
      <c r="I89" s="202"/>
      <c r="J89" s="201"/>
      <c r="K89" s="202"/>
      <c r="L89" s="201"/>
      <c r="M89" s="205"/>
      <c r="N89" s="69" t="str">
        <f>IF(CF76&lt;&gt;"",IF(ISERROR(AND(BV80="",BX80="",BZ80="",CB80="",CD80="")),"E",IF(AND(BV80="",BX80="",BZ80="",CB80="",CD80=""),"","E")),"")</f>
        <v/>
      </c>
      <c r="O89" s="192"/>
      <c r="P89" s="193"/>
      <c r="Q89" s="175" t="str">
        <f>IF($D68="1P","B","D")</f>
        <v>D</v>
      </c>
      <c r="R89" s="201"/>
      <c r="S89" s="202"/>
      <c r="T89" s="201"/>
      <c r="U89" s="202"/>
      <c r="V89" s="201"/>
      <c r="W89" s="202"/>
      <c r="X89" s="201"/>
      <c r="Y89" s="202"/>
      <c r="Z89" s="201"/>
      <c r="AA89" s="205"/>
      <c r="AB89" s="69" t="str">
        <f>IF(CF106&lt;&gt;"",IF(ISERROR(AND(BV110="",BX110="",BZ110="",CB110="",CD110="")),"E",IF(AND(BV110="",BX110="",BZ110="",CB110="",CD110=""),"","E")),"")</f>
        <v/>
      </c>
      <c r="AP89" s="3"/>
      <c r="AQ89" s="160"/>
      <c r="AR89" s="161"/>
      <c r="AS89" s="161"/>
      <c r="AT89" s="161"/>
      <c r="AU89" s="161"/>
      <c r="AV89" s="161"/>
      <c r="AW89" s="161"/>
      <c r="AX89" s="161"/>
      <c r="AY89" s="161"/>
      <c r="AZ89" s="161"/>
      <c r="BA89" s="161"/>
      <c r="BB89" s="161"/>
      <c r="BC89" s="162"/>
      <c r="BD89" s="167"/>
      <c r="BE89" s="168"/>
      <c r="BF89" s="176"/>
      <c r="BG89" s="180"/>
      <c r="BH89" s="181"/>
      <c r="BI89" s="181"/>
      <c r="BJ89" s="181"/>
      <c r="BK89" s="181"/>
      <c r="BL89" s="181"/>
      <c r="BM89" s="181"/>
      <c r="BN89" s="181"/>
      <c r="BO89" s="181"/>
      <c r="BP89" s="181"/>
      <c r="BQ89" s="181"/>
      <c r="BR89" s="181"/>
      <c r="BS89" s="181"/>
      <c r="BT89" s="181"/>
      <c r="BU89" s="182"/>
      <c r="BV89" s="152"/>
      <c r="BW89" s="153"/>
      <c r="BX89" s="152"/>
      <c r="BY89" s="153"/>
      <c r="BZ89" s="152"/>
      <c r="CA89" s="153"/>
      <c r="CB89" s="152"/>
      <c r="CC89" s="153"/>
      <c r="CD89" s="152"/>
      <c r="CE89" s="153"/>
      <c r="CF89" s="174"/>
    </row>
    <row r="90" spans="1:84" ht="11.25" customHeight="1" thickBot="1">
      <c r="A90" s="194"/>
      <c r="B90" s="195"/>
      <c r="C90" s="207"/>
      <c r="D90" s="203"/>
      <c r="E90" s="204"/>
      <c r="F90" s="203"/>
      <c r="G90" s="204"/>
      <c r="H90" s="203"/>
      <c r="I90" s="204"/>
      <c r="J90" s="203"/>
      <c r="K90" s="204"/>
      <c r="L90" s="203"/>
      <c r="M90" s="206"/>
      <c r="N90" s="69" t="str">
        <f>IF(CF78&lt;&gt;"",IF(CF78="W",IF(SUM(IF(D89&gt;D87,1,0),IF(F89&gt;F87,1,0),IF(H89&gt;H87,1,0),IF(J89&gt;J87,1,0),IF(L89&gt;L87,1,0))&lt;&gt;3,"E",""),""),"")</f>
        <v/>
      </c>
      <c r="O90" s="194"/>
      <c r="P90" s="195"/>
      <c r="Q90" s="207"/>
      <c r="R90" s="203"/>
      <c r="S90" s="204"/>
      <c r="T90" s="203"/>
      <c r="U90" s="204"/>
      <c r="V90" s="203"/>
      <c r="W90" s="204"/>
      <c r="X90" s="203"/>
      <c r="Y90" s="204"/>
      <c r="Z90" s="203"/>
      <c r="AA90" s="206"/>
      <c r="AB90" s="69" t="str">
        <f>IF(CF108&lt;&gt;"",IF(CF108="W",IF(SUM(IF(R89&gt;R87,1,0),IF(T89&gt;T87,1,0),IF(V89&gt;V87,1,0),IF(X89&gt;X87,1,0),IF(Z89&gt;Z87,1,0))&lt;&gt;3,"E",""),""),"")</f>
        <v/>
      </c>
      <c r="AP90" s="3"/>
      <c r="AQ90" s="126"/>
      <c r="AR90" s="126"/>
      <c r="AS90" s="126"/>
      <c r="AT90" s="126"/>
      <c r="AU90" s="126"/>
      <c r="AV90" s="126"/>
      <c r="AW90" s="126"/>
      <c r="AX90" s="126"/>
      <c r="AY90" s="126"/>
      <c r="AZ90" s="126"/>
      <c r="BA90" s="126"/>
      <c r="BB90" s="126"/>
      <c r="BC90" s="126"/>
      <c r="BV90" s="169" t="str">
        <f>IF(CF86&lt;&gt;"",IF(AND(AND(BV86&gt;-1,BV88&gt;-1),OR(BV86&gt;10,BV88&gt;10),ABS(BV86-BV88)&gt;1,IF(OR(BV86&gt;11,BV88&gt;11),ABS(BV86-BV88)=2,TRUE),BV86=INT(BV86),BV88=INT(BV88)),"","Error"),"")</f>
        <v/>
      </c>
      <c r="BW90" s="169"/>
      <c r="BX90" s="169" t="str">
        <f>IF(CF86&lt;&gt;"",IF(AND(AND(BX86&gt;-1,BX88&gt;-1),OR(BX86&gt;10,BX88&gt;10),ABS(BX86-BX88)&gt;1,IF(OR(BX86&gt;11,BX88&gt;11),ABS(BX86-BX88)=2,TRUE),BX86=INT(BX86),BX88=INT(BX88)),"","Error"),"")</f>
        <v/>
      </c>
      <c r="BY90" s="169"/>
      <c r="BZ90" s="169" t="str">
        <f>IF(CF86&lt;&gt;"",IF(AND(AND(BZ86&gt;-1,BZ88&gt;-1),OR(BZ86&gt;10,BZ88&gt;10),ABS(BZ86-BZ88)&gt;1,IF(OR(BZ86&gt;11,BZ88&gt;11),ABS(BZ86-BZ88)=2,TRUE),BZ86=INT(BZ86),BZ88=INT(BZ88)),"","Error"),"")</f>
        <v/>
      </c>
      <c r="CA90" s="169"/>
      <c r="CB90" s="169" t="str">
        <f>IF(AND(CF86&lt;&gt;"",CB86&lt;&gt;""),IF(AND(AND(CB86&gt;-1,CB88&gt;-1),OR(CB86&gt;10,CB88&gt;10),ABS(CB86-CB88)&gt;1,IF(OR(CB86&gt;11,CB88&gt;11),ABS(CB86-CB88)=2,TRUE),CB86=INT(CB86),CB88=INT(CB88)),"","Error"),"")</f>
        <v/>
      </c>
      <c r="CC90" s="169"/>
      <c r="CD90" s="169" t="str">
        <f>IF(AND(CF86&lt;&gt;"",CD86&lt;&gt;""),IF(AND(AND(CD86&gt;-1,CD88&gt;-1),OR(CD86&gt;10,CD88&gt;10),ABS(CD86-CD88)&gt;1,IF(OR(CD86&gt;11,CD88&gt;11),ABS(CD86-CD88)=2,TRUE),CD86=INT(CD86),CD88=INT(CD88)),"","Error"),"")</f>
        <v/>
      </c>
      <c r="CE90" s="169"/>
    </row>
    <row r="91" spans="1:84" ht="11.25" customHeight="1">
      <c r="A91" s="170">
        <v>3</v>
      </c>
      <c r="B91" s="191"/>
      <c r="C91" s="183" t="str">
        <f>IF($D68="1P","A","A")</f>
        <v>A</v>
      </c>
      <c r="D91" s="197"/>
      <c r="E91" s="198"/>
      <c r="F91" s="197"/>
      <c r="G91" s="198"/>
      <c r="H91" s="197"/>
      <c r="I91" s="198"/>
      <c r="J91" s="197"/>
      <c r="K91" s="198"/>
      <c r="L91" s="197"/>
      <c r="M91" s="208"/>
      <c r="N91" s="69" t="str">
        <f>IF(CF86&lt;&gt;"",IF(CF86="W",IF(SUM(IF(D91&gt;D93,1,0),IF(F91&gt;F93,1,0),IF(H91&gt;H93,1,0),IF(J91&gt;J93,1,0),IF(L91&gt;L93,1,0))&lt;&gt;3,"E",""),""),"")</f>
        <v/>
      </c>
      <c r="O91" s="170">
        <v>6</v>
      </c>
      <c r="P91" s="191"/>
      <c r="Q91" s="183" t="str">
        <f>IF($D68="1P","C","B")</f>
        <v>B</v>
      </c>
      <c r="R91" s="197"/>
      <c r="S91" s="198"/>
      <c r="T91" s="197"/>
      <c r="U91" s="198"/>
      <c r="V91" s="197"/>
      <c r="W91" s="198"/>
      <c r="X91" s="197"/>
      <c r="Y91" s="198"/>
      <c r="Z91" s="197"/>
      <c r="AA91" s="208"/>
      <c r="AB91" s="69" t="str">
        <f>IF(CF116&lt;&gt;"",IF(CF116="W",IF(SUM(IF(R91&gt;R93,1,0),IF(T91&gt;T93,1,0),IF(V91&gt;V93,1,0),IF(X91&gt;X93,1,0),IF(Z91&gt;Z93,1,0))&lt;&gt;3,"E",""),""),"")</f>
        <v/>
      </c>
      <c r="AP91" s="3"/>
      <c r="AQ91" s="126"/>
      <c r="AR91" s="126"/>
      <c r="AS91" s="126"/>
      <c r="AT91" s="126"/>
      <c r="AU91" s="126"/>
      <c r="AV91" s="126"/>
      <c r="AW91" s="126"/>
      <c r="AX91" s="126"/>
      <c r="AY91" s="126"/>
      <c r="AZ91" s="126"/>
      <c r="BA91" s="126"/>
      <c r="BB91" s="126"/>
      <c r="BC91" s="126"/>
    </row>
    <row r="92" spans="1:84" ht="11.25" customHeight="1">
      <c r="A92" s="192"/>
      <c r="B92" s="193"/>
      <c r="C92" s="196"/>
      <c r="D92" s="199"/>
      <c r="E92" s="200"/>
      <c r="F92" s="199"/>
      <c r="G92" s="200"/>
      <c r="H92" s="199"/>
      <c r="I92" s="200"/>
      <c r="J92" s="199"/>
      <c r="K92" s="200"/>
      <c r="L92" s="199"/>
      <c r="M92" s="209"/>
      <c r="N92" s="69" t="str">
        <f>IF(CF86&lt;&gt;"",IF(ISERROR(AND(BV90="",BX90="",BZ90="",CB90="",CD90="")),"E",IF(AND(BV90="",BX90="",BZ90="",CB90="",CD90=""),"","E")),"")</f>
        <v/>
      </c>
      <c r="O92" s="192"/>
      <c r="P92" s="193"/>
      <c r="Q92" s="196"/>
      <c r="R92" s="199"/>
      <c r="S92" s="200"/>
      <c r="T92" s="199"/>
      <c r="U92" s="200"/>
      <c r="V92" s="199"/>
      <c r="W92" s="200"/>
      <c r="X92" s="199"/>
      <c r="Y92" s="200"/>
      <c r="Z92" s="199"/>
      <c r="AA92" s="209"/>
      <c r="AB92" s="69" t="str">
        <f>IF(CF116&lt;&gt;"",IF(ISERROR(AND(BV120="",BX120="",BZ120="",CB120="",CD120="")),"E",IF(AND(BV120="",BX120="",BZ120="",CB120="",CD120=""),"","E")),"")</f>
        <v/>
      </c>
      <c r="AP92" s="3"/>
      <c r="AQ92" s="127"/>
      <c r="AR92" s="127"/>
      <c r="AS92" s="127"/>
      <c r="AT92" s="127"/>
      <c r="AU92" s="127"/>
      <c r="AV92" s="127"/>
      <c r="AW92" s="127"/>
      <c r="AX92" s="127"/>
      <c r="AY92" s="127"/>
      <c r="AZ92" s="127"/>
      <c r="BA92" s="127"/>
      <c r="BB92" s="127"/>
      <c r="BC92" s="127"/>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3"/>
    </row>
    <row r="93" spans="1:84" ht="11.25" customHeight="1">
      <c r="A93" s="192"/>
      <c r="B93" s="193"/>
      <c r="C93" s="175" t="str">
        <f>IF($D68="1P","C","B")</f>
        <v>B</v>
      </c>
      <c r="D93" s="201"/>
      <c r="E93" s="202"/>
      <c r="F93" s="201"/>
      <c r="G93" s="202"/>
      <c r="H93" s="201"/>
      <c r="I93" s="202"/>
      <c r="J93" s="201"/>
      <c r="K93" s="202"/>
      <c r="L93" s="201"/>
      <c r="M93" s="205"/>
      <c r="N93" s="69" t="str">
        <f>IF(CF86&lt;&gt;"",IF(ISERROR(AND(BV90="",BX90="",BZ90="",CB90="",CD90="")),"E",IF(AND(BV90="",BX90="",BZ90="",CB90="",CD90=""),"","E")),"")</f>
        <v/>
      </c>
      <c r="O93" s="192"/>
      <c r="P93" s="193"/>
      <c r="Q93" s="175" t="str">
        <f>IF($D68="1P","D","C")</f>
        <v>C</v>
      </c>
      <c r="R93" s="201"/>
      <c r="S93" s="202"/>
      <c r="T93" s="201"/>
      <c r="U93" s="202"/>
      <c r="V93" s="201"/>
      <c r="W93" s="202"/>
      <c r="X93" s="201"/>
      <c r="Y93" s="202"/>
      <c r="Z93" s="201"/>
      <c r="AA93" s="205"/>
      <c r="AB93" s="69" t="str">
        <f>IF(CF116&lt;&gt;"",IF(ISERROR(AND(BV120="",BX120="",BZ120="",CB120="",CD120="")),"E",IF(AND(BV120="",BX120="",BZ120="",CB120="",CD120=""),"","E")),"")</f>
        <v/>
      </c>
      <c r="AP93" s="3"/>
      <c r="AQ93" s="128"/>
      <c r="AR93" s="128"/>
      <c r="AS93" s="128"/>
      <c r="AT93" s="128"/>
      <c r="AU93" s="128"/>
      <c r="AV93" s="128"/>
      <c r="AW93" s="128"/>
      <c r="AX93" s="128"/>
      <c r="AY93" s="128"/>
      <c r="AZ93" s="128"/>
      <c r="BA93" s="128"/>
      <c r="BB93" s="128"/>
      <c r="BC93" s="128"/>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3"/>
    </row>
    <row r="94" spans="1:84" ht="11.25" customHeight="1" thickBot="1">
      <c r="A94" s="194"/>
      <c r="B94" s="195"/>
      <c r="C94" s="207"/>
      <c r="D94" s="203"/>
      <c r="E94" s="204"/>
      <c r="F94" s="203"/>
      <c r="G94" s="204"/>
      <c r="H94" s="203"/>
      <c r="I94" s="204"/>
      <c r="J94" s="203"/>
      <c r="K94" s="204"/>
      <c r="L94" s="203"/>
      <c r="M94" s="206"/>
      <c r="N94" s="69" t="str">
        <f>IF(CF88&lt;&gt;"",IF(CF88="W",IF(SUM(IF(D93&gt;D91,1,0),IF(F93&gt;F91,1,0),IF(H93&gt;H91,1,0),IF(J93&gt;J91,1,0),IF(L93&gt;L91,1,0))&lt;&gt;3,"E",""),""),"")</f>
        <v/>
      </c>
      <c r="O94" s="194"/>
      <c r="P94" s="195"/>
      <c r="Q94" s="207"/>
      <c r="R94" s="203"/>
      <c r="S94" s="204"/>
      <c r="T94" s="203"/>
      <c r="U94" s="204"/>
      <c r="V94" s="203"/>
      <c r="W94" s="204"/>
      <c r="X94" s="203"/>
      <c r="Y94" s="204"/>
      <c r="Z94" s="203"/>
      <c r="AA94" s="206"/>
      <c r="AB94" s="69" t="str">
        <f>IF(CF118&lt;&gt;"",IF(CF118="W",IF(SUM(IF(R93&gt;R91,1,0),IF(T93&gt;T91,1,0),IF(V93&gt;V91,1,0),IF(X93&gt;X91,1,0),IF(Z93&gt;Z91,1,0))&lt;&gt;3,"E",""),""),"")</f>
        <v/>
      </c>
      <c r="AP94" s="3"/>
      <c r="AQ94" s="126"/>
      <c r="AR94" s="126"/>
      <c r="AS94" s="126"/>
      <c r="AT94" s="126"/>
      <c r="AU94" s="126"/>
      <c r="AV94" s="126"/>
      <c r="AW94" s="126"/>
      <c r="AX94" s="126"/>
      <c r="AY94" s="126"/>
      <c r="AZ94" s="126"/>
      <c r="BA94" s="126"/>
      <c r="BB94" s="126"/>
      <c r="BC94" s="126"/>
      <c r="CF94" s="3"/>
    </row>
    <row r="95" spans="1:84" ht="11.25" customHeight="1" thickBo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P95" s="3"/>
      <c r="AQ95" s="127"/>
      <c r="AR95" s="127"/>
      <c r="AS95" s="127"/>
      <c r="AT95" s="127"/>
      <c r="AU95" s="127"/>
      <c r="AV95" s="127"/>
      <c r="AW95" s="127"/>
      <c r="AX95" s="127"/>
      <c r="AY95" s="127"/>
      <c r="AZ95" s="127"/>
      <c r="BA95" s="127"/>
      <c r="BB95" s="127"/>
      <c r="BC95" s="127"/>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3"/>
    </row>
    <row r="96" spans="1:84" ht="11.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P96" s="3"/>
      <c r="AQ96" s="154" t="str">
        <f>CONCATENATE($A70," ",$D70,","," ",$F68)</f>
        <v>Group: 2, Women's Singles</v>
      </c>
      <c r="AR96" s="155"/>
      <c r="AS96" s="155"/>
      <c r="AT96" s="155"/>
      <c r="AU96" s="155"/>
      <c r="AV96" s="155"/>
      <c r="AW96" s="155"/>
      <c r="AX96" s="155"/>
      <c r="AY96" s="155"/>
      <c r="AZ96" s="155"/>
      <c r="BA96" s="155"/>
      <c r="BB96" s="155"/>
      <c r="BC96" s="156"/>
      <c r="BD96" s="163">
        <f>O83</f>
        <v>4</v>
      </c>
      <c r="BE96" s="164"/>
      <c r="BF96" s="183" t="str">
        <f>Q83</f>
        <v>C</v>
      </c>
      <c r="BG96" s="185" t="str">
        <f>IF(VLOOKUP($BF96,$A72:$C78,3,FALSE)=0,"",CONCATENATE(VLOOKUP(VLOOKUP($BF96,$A72:$C78,3,FALSE),Players!$J:$N,4,FALSE)," ",VLOOKUP($BF96,$A72:$C78,3,FALSE)," ",IF(ISERROR(VLOOKUP(VLOOKUP($BF96,$A72:$C78,3,FALSE),Players!$J:$N,5,FALSE)),"()",CONCATENATE("(",VLOOKUP(VLOOKUP($BF96,$A72:$C78,3,FALSE),Players!$J:$N,5,FALSE),")"))))</f>
        <v/>
      </c>
      <c r="BH96" s="186"/>
      <c r="BI96" s="186"/>
      <c r="BJ96" s="186"/>
      <c r="BK96" s="186"/>
      <c r="BL96" s="186"/>
      <c r="BM96" s="186"/>
      <c r="BN96" s="186"/>
      <c r="BO96" s="186"/>
      <c r="BP96" s="186"/>
      <c r="BQ96" s="186"/>
      <c r="BR96" s="186"/>
      <c r="BS96" s="186"/>
      <c r="BT96" s="186"/>
      <c r="BU96" s="187"/>
      <c r="BV96" s="170" t="str">
        <f>IF(R83&lt;&gt;"",R83,"")</f>
        <v/>
      </c>
      <c r="BW96" s="171"/>
      <c r="BX96" s="170" t="str">
        <f>IF(T83&lt;&gt;"",T83,"")</f>
        <v/>
      </c>
      <c r="BY96" s="171"/>
      <c r="BZ96" s="170" t="str">
        <f>IF(V83&lt;&gt;"",V83,"")</f>
        <v/>
      </c>
      <c r="CA96" s="171"/>
      <c r="CB96" s="170" t="str">
        <f>IF(X83&lt;&gt;"",X83,"")</f>
        <v/>
      </c>
      <c r="CC96" s="171"/>
      <c r="CD96" s="170" t="str">
        <f>IF(Z83&lt;&gt;"",Z83,"")</f>
        <v/>
      </c>
      <c r="CE96" s="171"/>
      <c r="CF96" s="174" t="str">
        <f>IF($CD96=$CD98,IF($CB96=$CB98,IF($BZ96&lt;&gt;"",IF($BZ96&gt;$BZ98,"W","L"),""),IF($CB96&gt;$CB98,"W","L")),IF($CD96&gt;$CD98,"W","L"))</f>
        <v/>
      </c>
    </row>
    <row r="97" spans="1:84" ht="11.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P97" s="3"/>
      <c r="AQ97" s="157"/>
      <c r="AR97" s="158"/>
      <c r="AS97" s="158"/>
      <c r="AT97" s="158"/>
      <c r="AU97" s="158"/>
      <c r="AV97" s="158"/>
      <c r="AW97" s="158"/>
      <c r="AX97" s="158"/>
      <c r="AY97" s="158"/>
      <c r="AZ97" s="158"/>
      <c r="BA97" s="158"/>
      <c r="BB97" s="158"/>
      <c r="BC97" s="159"/>
      <c r="BD97" s="165"/>
      <c r="BE97" s="166"/>
      <c r="BF97" s="184"/>
      <c r="BG97" s="188"/>
      <c r="BH97" s="189"/>
      <c r="BI97" s="189"/>
      <c r="BJ97" s="189"/>
      <c r="BK97" s="189"/>
      <c r="BL97" s="189"/>
      <c r="BM97" s="189"/>
      <c r="BN97" s="189"/>
      <c r="BO97" s="189"/>
      <c r="BP97" s="189"/>
      <c r="BQ97" s="189"/>
      <c r="BR97" s="189"/>
      <c r="BS97" s="189"/>
      <c r="BT97" s="189"/>
      <c r="BU97" s="190"/>
      <c r="BV97" s="172"/>
      <c r="BW97" s="173"/>
      <c r="BX97" s="172"/>
      <c r="BY97" s="173"/>
      <c r="BZ97" s="172"/>
      <c r="CA97" s="173"/>
      <c r="CB97" s="172"/>
      <c r="CC97" s="173"/>
      <c r="CD97" s="172"/>
      <c r="CE97" s="173"/>
      <c r="CF97" s="174"/>
    </row>
    <row r="98" spans="1:84" ht="11.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P98" s="3"/>
      <c r="AQ98" s="157"/>
      <c r="AR98" s="158"/>
      <c r="AS98" s="158"/>
      <c r="AT98" s="158"/>
      <c r="AU98" s="158"/>
      <c r="AV98" s="158"/>
      <c r="AW98" s="158"/>
      <c r="AX98" s="158"/>
      <c r="AY98" s="158"/>
      <c r="AZ98" s="158"/>
      <c r="BA98" s="158"/>
      <c r="BB98" s="158"/>
      <c r="BC98" s="159"/>
      <c r="BD98" s="165"/>
      <c r="BE98" s="166"/>
      <c r="BF98" s="175" t="str">
        <f>Q85</f>
        <v>D</v>
      </c>
      <c r="BG98" s="177" t="str">
        <f>IF(VLOOKUP($BF98,$A72:$C78,3,FALSE)=0,"",CONCATENATE(VLOOKUP(VLOOKUP($BF98,$A72:$C78,3,FALSE),Players!$J:$N,4,FALSE)," ",VLOOKUP($BF98,$A72:$C78,3,FALSE)," ",IF(ISERROR(VLOOKUP(VLOOKUP($BF98,$A72:$C78,3,FALSE),Players!$J:$N,5,FALSE)),"()",CONCATENATE("(",VLOOKUP(VLOOKUP($BF98,$A72:$C78,3,FALSE),Players!$J:$N,5,FALSE),")"))))</f>
        <v/>
      </c>
      <c r="BH98" s="178"/>
      <c r="BI98" s="178"/>
      <c r="BJ98" s="178"/>
      <c r="BK98" s="178"/>
      <c r="BL98" s="178"/>
      <c r="BM98" s="178"/>
      <c r="BN98" s="178"/>
      <c r="BO98" s="178"/>
      <c r="BP98" s="178"/>
      <c r="BQ98" s="178"/>
      <c r="BR98" s="178"/>
      <c r="BS98" s="178"/>
      <c r="BT98" s="178"/>
      <c r="BU98" s="179"/>
      <c r="BV98" s="150" t="str">
        <f>IF(R85&lt;&gt;"",R85,"")</f>
        <v/>
      </c>
      <c r="BW98" s="151"/>
      <c r="BX98" s="150" t="str">
        <f>IF(T85&lt;&gt;"",T85,"")</f>
        <v/>
      </c>
      <c r="BY98" s="151"/>
      <c r="BZ98" s="150" t="str">
        <f>IF(V85&lt;&gt;"",V85,"")</f>
        <v/>
      </c>
      <c r="CA98" s="151"/>
      <c r="CB98" s="150" t="str">
        <f>IF(X85&lt;&gt;"",X85,"")</f>
        <v/>
      </c>
      <c r="CC98" s="151"/>
      <c r="CD98" s="150" t="str">
        <f>IF(Z85&lt;&gt;"",Z85,"")</f>
        <v/>
      </c>
      <c r="CE98" s="151"/>
      <c r="CF98" s="174" t="str">
        <f>IF($CF96&lt;&gt;"",IF(CF96="W","L","W"),"")</f>
        <v/>
      </c>
    </row>
    <row r="99" spans="1:84" ht="11.25" customHeight="1" thickBo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P99" s="3"/>
      <c r="AQ99" s="160"/>
      <c r="AR99" s="161"/>
      <c r="AS99" s="161"/>
      <c r="AT99" s="161"/>
      <c r="AU99" s="161"/>
      <c r="AV99" s="161"/>
      <c r="AW99" s="161"/>
      <c r="AX99" s="161"/>
      <c r="AY99" s="161"/>
      <c r="AZ99" s="161"/>
      <c r="BA99" s="161"/>
      <c r="BB99" s="161"/>
      <c r="BC99" s="162"/>
      <c r="BD99" s="167"/>
      <c r="BE99" s="168"/>
      <c r="BF99" s="176"/>
      <c r="BG99" s="180"/>
      <c r="BH99" s="181"/>
      <c r="BI99" s="181"/>
      <c r="BJ99" s="181"/>
      <c r="BK99" s="181"/>
      <c r="BL99" s="181"/>
      <c r="BM99" s="181"/>
      <c r="BN99" s="181"/>
      <c r="BO99" s="181"/>
      <c r="BP99" s="181"/>
      <c r="BQ99" s="181"/>
      <c r="BR99" s="181"/>
      <c r="BS99" s="181"/>
      <c r="BT99" s="181"/>
      <c r="BU99" s="182"/>
      <c r="BV99" s="152"/>
      <c r="BW99" s="153"/>
      <c r="BX99" s="152"/>
      <c r="BY99" s="153"/>
      <c r="BZ99" s="152"/>
      <c r="CA99" s="153"/>
      <c r="CB99" s="152"/>
      <c r="CC99" s="153"/>
      <c r="CD99" s="152"/>
      <c r="CE99" s="153"/>
      <c r="CF99" s="174"/>
    </row>
    <row r="100" spans="1:84" ht="11.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P100" s="3"/>
      <c r="AQ100" s="126"/>
      <c r="AR100" s="126"/>
      <c r="AS100" s="126"/>
      <c r="AT100" s="126"/>
      <c r="AU100" s="126"/>
      <c r="AV100" s="126"/>
      <c r="AW100" s="126"/>
      <c r="AX100" s="126"/>
      <c r="AY100" s="126"/>
      <c r="AZ100" s="126"/>
      <c r="BA100" s="126"/>
      <c r="BB100" s="126"/>
      <c r="BC100" s="126"/>
      <c r="BV100" s="169" t="str">
        <f>IF(CF96&lt;&gt;"",IF(AND(AND(BV96&gt;-1,BV98&gt;-1),OR(BV96&gt;10,BV98&gt;10),ABS(BV96-BV98)&gt;1,IF(OR(BV96&gt;11,BV98&gt;11),ABS(BV96-BV98)=2,TRUE),BV96=INT(BV96),BV98=INT(BV98)),"","Error"),"")</f>
        <v/>
      </c>
      <c r="BW100" s="169"/>
      <c r="BX100" s="169" t="str">
        <f>IF(CF96&lt;&gt;"",IF(AND(AND(BX96&gt;-1,BX98&gt;-1),OR(BX96&gt;10,BX98&gt;10),ABS(BX96-BX98)&gt;1,IF(OR(BX96&gt;11,BX98&gt;11),ABS(BX96-BX98)=2,TRUE),BX96=INT(BX96),BX98=INT(BX98)),"","Error"),"")</f>
        <v/>
      </c>
      <c r="BY100" s="169"/>
      <c r="BZ100" s="169" t="str">
        <f>IF(CF96&lt;&gt;"",IF(AND(AND(BZ96&gt;-1,BZ98&gt;-1),OR(BZ96&gt;10,BZ98&gt;10),ABS(BZ96-BZ98)&gt;1,IF(OR(BZ96&gt;11,BZ98&gt;11),ABS(BZ96-BZ98)=2,TRUE),BZ96=INT(BZ96),BZ98=INT(BZ98)),"","Error"),"")</f>
        <v/>
      </c>
      <c r="CA100" s="169"/>
      <c r="CB100" s="169" t="str">
        <f>IF(AND(CF96&lt;&gt;"",CB96&lt;&gt;""),IF(AND(AND(CB96&gt;-1,CB98&gt;-1),OR(CB96&gt;10,CB98&gt;10),ABS(CB96-CB98)&gt;1,IF(OR(CB96&gt;11,CB98&gt;11),ABS(CB96-CB98)=2,TRUE),CB96=INT(CB96),CB98=INT(CB98)),"","Error"),"")</f>
        <v/>
      </c>
      <c r="CC100" s="169"/>
      <c r="CD100" s="169" t="str">
        <f>IF(AND(CF96&lt;&gt;"",CD96&lt;&gt;""),IF(AND(AND(CD96&gt;-1,CD98&gt;-1),OR(CD96&gt;10,CD98&gt;10),ABS(CD96-CD98)&gt;1,IF(OR(CD96&gt;11,CD98&gt;11),ABS(CD96-CD98)=2,TRUE),CD96=INT(CD96),CD98=INT(CD98)),"","Error"),"")</f>
        <v/>
      </c>
      <c r="CE100" s="169"/>
      <c r="CF100" s="3"/>
    </row>
    <row r="101" spans="1:84" ht="11.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P101" s="3"/>
      <c r="AQ101" s="126"/>
      <c r="AR101" s="126"/>
      <c r="AS101" s="126"/>
      <c r="AT101" s="126"/>
      <c r="AU101" s="126"/>
      <c r="AV101" s="126"/>
      <c r="AW101" s="126"/>
      <c r="AX101" s="126"/>
      <c r="AY101" s="126"/>
      <c r="AZ101" s="126"/>
      <c r="BA101" s="126"/>
      <c r="BB101" s="126"/>
      <c r="BC101" s="126"/>
      <c r="CF101" s="3"/>
    </row>
    <row r="102" spans="1:84" ht="11.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P102" s="3"/>
      <c r="AQ102" s="127"/>
      <c r="AR102" s="127"/>
      <c r="AS102" s="127"/>
      <c r="AT102" s="127"/>
      <c r="AU102" s="127"/>
      <c r="AV102" s="127"/>
      <c r="AW102" s="127"/>
      <c r="AX102" s="127"/>
      <c r="AY102" s="127"/>
      <c r="AZ102" s="127"/>
      <c r="BA102" s="127"/>
      <c r="BB102" s="127"/>
      <c r="BC102" s="127"/>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3"/>
    </row>
    <row r="103" spans="1:84" ht="11.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P103" s="3"/>
      <c r="AQ103" s="128"/>
      <c r="AR103" s="128"/>
      <c r="AS103" s="128"/>
      <c r="AT103" s="128"/>
      <c r="AU103" s="128"/>
      <c r="AV103" s="128"/>
      <c r="AW103" s="128"/>
      <c r="AX103" s="128"/>
      <c r="AY103" s="128"/>
      <c r="AZ103" s="128"/>
      <c r="BA103" s="128"/>
      <c r="BB103" s="128"/>
      <c r="BC103" s="128"/>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3"/>
    </row>
    <row r="104" spans="1:84" ht="11.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P104" s="3"/>
      <c r="AQ104" s="126"/>
      <c r="AR104" s="126"/>
      <c r="AS104" s="126"/>
      <c r="AT104" s="126"/>
      <c r="AU104" s="126"/>
      <c r="AV104" s="126"/>
      <c r="AW104" s="126"/>
      <c r="AX104" s="126"/>
      <c r="AY104" s="126"/>
      <c r="AZ104" s="126"/>
      <c r="BA104" s="126"/>
      <c r="BB104" s="126"/>
      <c r="BC104" s="126"/>
      <c r="CF104" s="3"/>
    </row>
    <row r="105" spans="1:84" ht="11.25" customHeight="1" thickBo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P105" s="3"/>
      <c r="AQ105" s="127"/>
      <c r="AR105" s="127"/>
      <c r="AS105" s="127"/>
      <c r="AT105" s="127"/>
      <c r="AU105" s="127"/>
      <c r="AV105" s="127"/>
      <c r="AW105" s="127"/>
      <c r="AX105" s="127"/>
      <c r="AY105" s="127"/>
      <c r="AZ105" s="127"/>
      <c r="BA105" s="127"/>
      <c r="BB105" s="127"/>
      <c r="BC105" s="127"/>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3"/>
    </row>
    <row r="106" spans="1:84" ht="11.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P106" s="3"/>
      <c r="AQ106" s="154" t="str">
        <f>CONCATENATE($A70," ",$D70,","," ",$F68)</f>
        <v>Group: 2, Women's Singles</v>
      </c>
      <c r="AR106" s="155"/>
      <c r="AS106" s="155"/>
      <c r="AT106" s="155"/>
      <c r="AU106" s="155"/>
      <c r="AV106" s="155"/>
      <c r="AW106" s="155"/>
      <c r="AX106" s="155"/>
      <c r="AY106" s="155"/>
      <c r="AZ106" s="155"/>
      <c r="BA106" s="155"/>
      <c r="BB106" s="155"/>
      <c r="BC106" s="156"/>
      <c r="BD106" s="163">
        <f>O87</f>
        <v>5</v>
      </c>
      <c r="BE106" s="164"/>
      <c r="BF106" s="183" t="str">
        <f>Q87</f>
        <v>A</v>
      </c>
      <c r="BG106" s="185" t="str">
        <f>IF(VLOOKUP($BF106,$A72:$C78,3,FALSE)=0,"",CONCATENATE(VLOOKUP(VLOOKUP($BF106,$A72:$C78,3,FALSE),Players!$J:$N,4,FALSE)," ",VLOOKUP($BF106,$A72:$C78,3,FALSE)," ",IF(ISERROR(VLOOKUP(VLOOKUP($BF106,$A72:$C78,3,FALSE),Players!$J:$N,5,FALSE)),"()",CONCATENATE("(",VLOOKUP(VLOOKUP($BF106,$A72:$C78,3,FALSE),Players!$J:$N,5,FALSE),")"))))</f>
        <v/>
      </c>
      <c r="BH106" s="186"/>
      <c r="BI106" s="186"/>
      <c r="BJ106" s="186"/>
      <c r="BK106" s="186"/>
      <c r="BL106" s="186"/>
      <c r="BM106" s="186"/>
      <c r="BN106" s="186"/>
      <c r="BO106" s="186"/>
      <c r="BP106" s="186"/>
      <c r="BQ106" s="186"/>
      <c r="BR106" s="186"/>
      <c r="BS106" s="186"/>
      <c r="BT106" s="186"/>
      <c r="BU106" s="187"/>
      <c r="BV106" s="170" t="str">
        <f>IF(R87&lt;&gt;"",R87,"")</f>
        <v/>
      </c>
      <c r="BW106" s="171"/>
      <c r="BX106" s="170" t="str">
        <f>IF(T87&lt;&gt;"",T87,"")</f>
        <v/>
      </c>
      <c r="BY106" s="171"/>
      <c r="BZ106" s="170" t="str">
        <f>IF(V87&lt;&gt;"",V87,"")</f>
        <v/>
      </c>
      <c r="CA106" s="171"/>
      <c r="CB106" s="170" t="str">
        <f>IF(X87&lt;&gt;"",X87,"")</f>
        <v/>
      </c>
      <c r="CC106" s="171"/>
      <c r="CD106" s="170" t="str">
        <f>IF(Z87&lt;&gt;"",Z87,"")</f>
        <v/>
      </c>
      <c r="CE106" s="171"/>
      <c r="CF106" s="174" t="str">
        <f>IF($CD106=$CD108,IF($CB106=$CB108,IF($BZ106&lt;&gt;"",IF($BZ106&gt;$BZ108,"W","L"),""),IF($CB106&gt;$CB108,"W","L")),IF($CD106&gt;$CD108,"W","L"))</f>
        <v/>
      </c>
    </row>
    <row r="107" spans="1:84" ht="11.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P107" s="3"/>
      <c r="AQ107" s="157"/>
      <c r="AR107" s="158"/>
      <c r="AS107" s="158"/>
      <c r="AT107" s="158"/>
      <c r="AU107" s="158"/>
      <c r="AV107" s="158"/>
      <c r="AW107" s="158"/>
      <c r="AX107" s="158"/>
      <c r="AY107" s="158"/>
      <c r="AZ107" s="158"/>
      <c r="BA107" s="158"/>
      <c r="BB107" s="158"/>
      <c r="BC107" s="159"/>
      <c r="BD107" s="165"/>
      <c r="BE107" s="166"/>
      <c r="BF107" s="184"/>
      <c r="BG107" s="188"/>
      <c r="BH107" s="189"/>
      <c r="BI107" s="189"/>
      <c r="BJ107" s="189"/>
      <c r="BK107" s="189"/>
      <c r="BL107" s="189"/>
      <c r="BM107" s="189"/>
      <c r="BN107" s="189"/>
      <c r="BO107" s="189"/>
      <c r="BP107" s="189"/>
      <c r="BQ107" s="189"/>
      <c r="BR107" s="189"/>
      <c r="BS107" s="189"/>
      <c r="BT107" s="189"/>
      <c r="BU107" s="190"/>
      <c r="BV107" s="172"/>
      <c r="BW107" s="173"/>
      <c r="BX107" s="172"/>
      <c r="BY107" s="173"/>
      <c r="BZ107" s="172"/>
      <c r="CA107" s="173"/>
      <c r="CB107" s="172"/>
      <c r="CC107" s="173"/>
      <c r="CD107" s="172"/>
      <c r="CE107" s="173"/>
      <c r="CF107" s="174"/>
    </row>
    <row r="108" spans="1:84" ht="11.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P108" s="3"/>
      <c r="AQ108" s="157"/>
      <c r="AR108" s="158"/>
      <c r="AS108" s="158"/>
      <c r="AT108" s="158"/>
      <c r="AU108" s="158"/>
      <c r="AV108" s="158"/>
      <c r="AW108" s="158"/>
      <c r="AX108" s="158"/>
      <c r="AY108" s="158"/>
      <c r="AZ108" s="158"/>
      <c r="BA108" s="158"/>
      <c r="BB108" s="158"/>
      <c r="BC108" s="159"/>
      <c r="BD108" s="165"/>
      <c r="BE108" s="166"/>
      <c r="BF108" s="175" t="str">
        <f>Q89</f>
        <v>D</v>
      </c>
      <c r="BG108" s="177" t="str">
        <f>IF(VLOOKUP($BF108,$A72:$C78,3,FALSE)=0,"",CONCATENATE(VLOOKUP(VLOOKUP($BF108,$A72:$C78,3,FALSE),Players!$J:$N,4,FALSE)," ",VLOOKUP($BF108,$A72:$C78,3,FALSE)," ",IF(ISERROR(VLOOKUP(VLOOKUP($BF108,$A72:$C78,3,FALSE),Players!$J:$N,5,FALSE)),"()",CONCATENATE("(",VLOOKUP(VLOOKUP($BF108,$A72:$C78,3,FALSE),Players!$J:$N,5,FALSE),")"))))</f>
        <v/>
      </c>
      <c r="BH108" s="178"/>
      <c r="BI108" s="178"/>
      <c r="BJ108" s="178"/>
      <c r="BK108" s="178"/>
      <c r="BL108" s="178"/>
      <c r="BM108" s="178"/>
      <c r="BN108" s="178"/>
      <c r="BO108" s="178"/>
      <c r="BP108" s="178"/>
      <c r="BQ108" s="178"/>
      <c r="BR108" s="178"/>
      <c r="BS108" s="178"/>
      <c r="BT108" s="178"/>
      <c r="BU108" s="179"/>
      <c r="BV108" s="150" t="str">
        <f>IF(R89&lt;&gt;"",R89,"")</f>
        <v/>
      </c>
      <c r="BW108" s="151"/>
      <c r="BX108" s="150" t="str">
        <f>IF(T89&lt;&gt;"",T89,"")</f>
        <v/>
      </c>
      <c r="BY108" s="151"/>
      <c r="BZ108" s="150" t="str">
        <f>IF(V89&lt;&gt;"",V89,"")</f>
        <v/>
      </c>
      <c r="CA108" s="151"/>
      <c r="CB108" s="150" t="str">
        <f>IF(X89&lt;&gt;"",X89,"")</f>
        <v/>
      </c>
      <c r="CC108" s="151"/>
      <c r="CD108" s="150" t="str">
        <f>IF(Z89&lt;&gt;"",Z89,"")</f>
        <v/>
      </c>
      <c r="CE108" s="151"/>
      <c r="CF108" s="174" t="str">
        <f>IF($CF106&lt;&gt;"",IF(CF106="W","L","W"),"")</f>
        <v/>
      </c>
    </row>
    <row r="109" spans="1:84" ht="11.25" customHeight="1" thickBo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P109" s="3"/>
      <c r="AQ109" s="160"/>
      <c r="AR109" s="161"/>
      <c r="AS109" s="161"/>
      <c r="AT109" s="161"/>
      <c r="AU109" s="161"/>
      <c r="AV109" s="161"/>
      <c r="AW109" s="161"/>
      <c r="AX109" s="161"/>
      <c r="AY109" s="161"/>
      <c r="AZ109" s="161"/>
      <c r="BA109" s="161"/>
      <c r="BB109" s="161"/>
      <c r="BC109" s="162"/>
      <c r="BD109" s="167"/>
      <c r="BE109" s="168"/>
      <c r="BF109" s="176"/>
      <c r="BG109" s="180"/>
      <c r="BH109" s="181"/>
      <c r="BI109" s="181"/>
      <c r="BJ109" s="181"/>
      <c r="BK109" s="181"/>
      <c r="BL109" s="181"/>
      <c r="BM109" s="181"/>
      <c r="BN109" s="181"/>
      <c r="BO109" s="181"/>
      <c r="BP109" s="181"/>
      <c r="BQ109" s="181"/>
      <c r="BR109" s="181"/>
      <c r="BS109" s="181"/>
      <c r="BT109" s="181"/>
      <c r="BU109" s="182"/>
      <c r="BV109" s="152"/>
      <c r="BW109" s="153"/>
      <c r="BX109" s="152"/>
      <c r="BY109" s="153"/>
      <c r="BZ109" s="152"/>
      <c r="CA109" s="153"/>
      <c r="CB109" s="152"/>
      <c r="CC109" s="153"/>
      <c r="CD109" s="152"/>
      <c r="CE109" s="153"/>
      <c r="CF109" s="174"/>
    </row>
    <row r="110" spans="1:84" ht="11.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P110" s="3"/>
      <c r="AQ110" s="126"/>
      <c r="AR110" s="126"/>
      <c r="AS110" s="126"/>
      <c r="AT110" s="126"/>
      <c r="AU110" s="126"/>
      <c r="AV110" s="126"/>
      <c r="AW110" s="126"/>
      <c r="AX110" s="126"/>
      <c r="AY110" s="126"/>
      <c r="AZ110" s="126"/>
      <c r="BA110" s="126"/>
      <c r="BB110" s="126"/>
      <c r="BC110" s="126"/>
      <c r="BV110" s="169" t="str">
        <f>IF(CF106&lt;&gt;"",IF(AND(AND(BV106&gt;-1,BV108&gt;-1),OR(BV106&gt;10,BV108&gt;10),ABS(BV106-BV108)&gt;1,IF(OR(BV106&gt;11,BV108&gt;11),ABS(BV106-BV108)=2,TRUE),BV106=INT(BV106),BV108=INT(BV108)),"","Error"),"")</f>
        <v/>
      </c>
      <c r="BW110" s="169"/>
      <c r="BX110" s="169" t="str">
        <f>IF(CF106&lt;&gt;"",IF(AND(AND(BX106&gt;-1,BX108&gt;-1),OR(BX106&gt;10,BX108&gt;10),ABS(BX106-BX108)&gt;1,IF(OR(BX106&gt;11,BX108&gt;11),ABS(BX106-BX108)=2,TRUE),BX106=INT(BX106),BX108=INT(BX108)),"","Error"),"")</f>
        <v/>
      </c>
      <c r="BY110" s="169"/>
      <c r="BZ110" s="169" t="str">
        <f>IF(CF106&lt;&gt;"",IF(AND(AND(BZ106&gt;-1,BZ108&gt;-1),OR(BZ106&gt;10,BZ108&gt;10),ABS(BZ106-BZ108)&gt;1,IF(OR(BZ106&gt;11,BZ108&gt;11),ABS(BZ106-BZ108)=2,TRUE),BZ106=INT(BZ106),BZ108=INT(BZ108)),"","Error"),"")</f>
        <v/>
      </c>
      <c r="CA110" s="169"/>
      <c r="CB110" s="169" t="str">
        <f>IF(AND(CF106&lt;&gt;"",CB106&lt;&gt;""),IF(AND(AND(CB106&gt;-1,CB108&gt;-1),OR(CB106&gt;10,CB108&gt;10),ABS(CB106-CB108)&gt;1,IF(OR(CB106&gt;11,CB108&gt;11),ABS(CB106-CB108)=2,TRUE),CB106=INT(CB106),CB108=INT(CB108)),"","Error"),"")</f>
        <v/>
      </c>
      <c r="CC110" s="169"/>
      <c r="CD110" s="169" t="str">
        <f>IF(AND(CF106&lt;&gt;"",CD106&lt;&gt;""),IF(AND(AND(CD106&gt;-1,CD108&gt;-1),OR(CD106&gt;10,CD108&gt;10),ABS(CD106-CD108)&gt;1,IF(OR(CD106&gt;11,CD108&gt;11),ABS(CD106-CD108)=2,TRUE),CD106=INT(CD106),CD108=INT(CD108)),"","Error"),"")</f>
        <v/>
      </c>
      <c r="CE110" s="169"/>
      <c r="CF110" s="3"/>
    </row>
    <row r="111" spans="1:84" ht="11.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P111" s="3"/>
      <c r="AQ111" s="126"/>
      <c r="AR111" s="126"/>
      <c r="AS111" s="126"/>
      <c r="AT111" s="126"/>
      <c r="AU111" s="126"/>
      <c r="AV111" s="126"/>
      <c r="AW111" s="126"/>
      <c r="AX111" s="126"/>
      <c r="AY111" s="126"/>
      <c r="AZ111" s="126"/>
      <c r="BA111" s="126"/>
      <c r="BB111" s="126"/>
      <c r="BC111" s="126"/>
      <c r="CF111" s="3"/>
    </row>
    <row r="112" spans="1:84" ht="11.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P112" s="3"/>
      <c r="AQ112" s="127"/>
      <c r="AR112" s="127"/>
      <c r="AS112" s="127"/>
      <c r="AT112" s="127"/>
      <c r="AU112" s="127"/>
      <c r="AV112" s="127"/>
      <c r="AW112" s="127"/>
      <c r="AX112" s="127"/>
      <c r="AY112" s="127"/>
      <c r="AZ112" s="127"/>
      <c r="BA112" s="127"/>
      <c r="BB112" s="127"/>
      <c r="BC112" s="127"/>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3"/>
    </row>
    <row r="113" spans="1:84" ht="11.25" customHeight="1">
      <c r="A113" s="42"/>
      <c r="R113" s="42"/>
      <c r="S113" s="42"/>
      <c r="W113" s="42"/>
      <c r="X113" s="43"/>
      <c r="Y113" s="43"/>
      <c r="Z113" s="43"/>
      <c r="AA113" s="43"/>
      <c r="AB113" s="3"/>
      <c r="AP113" s="3"/>
      <c r="AQ113" s="128"/>
      <c r="AR113" s="128"/>
      <c r="AS113" s="128"/>
      <c r="AT113" s="128"/>
      <c r="AU113" s="128"/>
      <c r="AV113" s="128"/>
      <c r="AW113" s="128"/>
      <c r="AX113" s="128"/>
      <c r="AY113" s="128"/>
      <c r="AZ113" s="128"/>
      <c r="BA113" s="128"/>
      <c r="BB113" s="128"/>
      <c r="BC113" s="128"/>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3"/>
    </row>
    <row r="114" spans="1:84" ht="11.25" customHeight="1">
      <c r="A114" s="42"/>
      <c r="R114" s="42"/>
      <c r="S114" s="42"/>
      <c r="W114" s="42"/>
      <c r="AA114" s="42"/>
      <c r="AB114" s="3"/>
      <c r="AP114" s="3"/>
      <c r="AQ114" s="126"/>
      <c r="AR114" s="126"/>
      <c r="AS114" s="126"/>
      <c r="AT114" s="126"/>
      <c r="AU114" s="126"/>
      <c r="AV114" s="126"/>
      <c r="AW114" s="126"/>
      <c r="AX114" s="126"/>
      <c r="AY114" s="126"/>
      <c r="AZ114" s="126"/>
      <c r="BA114" s="126"/>
      <c r="BB114" s="126"/>
      <c r="BC114" s="126"/>
      <c r="CF114" s="3"/>
    </row>
    <row r="115" spans="1:84" ht="11.25" customHeight="1" thickBot="1">
      <c r="A115" s="42"/>
      <c r="R115" s="42"/>
      <c r="S115" s="42"/>
      <c r="W115" s="42"/>
      <c r="X115" s="43"/>
      <c r="Y115" s="43"/>
      <c r="Z115" s="43"/>
      <c r="AA115" s="43"/>
      <c r="AB115" s="43"/>
      <c r="AP115" s="3"/>
      <c r="AQ115" s="127"/>
      <c r="AR115" s="127"/>
      <c r="AS115" s="127"/>
      <c r="AT115" s="127"/>
      <c r="AU115" s="127"/>
      <c r="AV115" s="127"/>
      <c r="AW115" s="127"/>
      <c r="AX115" s="127"/>
      <c r="AY115" s="127"/>
      <c r="AZ115" s="127"/>
      <c r="BA115" s="127"/>
      <c r="BB115" s="127"/>
      <c r="BC115" s="127"/>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3"/>
    </row>
    <row r="116" spans="1:84" ht="11.25" customHeight="1">
      <c r="A116" s="2"/>
      <c r="R116" s="42"/>
      <c r="S116" s="42"/>
      <c r="W116" s="42"/>
      <c r="AA116" s="42"/>
      <c r="AB116" s="42"/>
      <c r="AP116" s="3"/>
      <c r="AQ116" s="154" t="str">
        <f>CONCATENATE($A70," ",$D70,","," ",$F68)</f>
        <v>Group: 2, Women's Singles</v>
      </c>
      <c r="AR116" s="155"/>
      <c r="AS116" s="155"/>
      <c r="AT116" s="155"/>
      <c r="AU116" s="155"/>
      <c r="AV116" s="155"/>
      <c r="AW116" s="155"/>
      <c r="AX116" s="155"/>
      <c r="AY116" s="155"/>
      <c r="AZ116" s="155"/>
      <c r="BA116" s="155"/>
      <c r="BB116" s="155"/>
      <c r="BC116" s="156"/>
      <c r="BD116" s="163">
        <f>O91</f>
        <v>6</v>
      </c>
      <c r="BE116" s="164"/>
      <c r="BF116" s="183" t="str">
        <f>Q91</f>
        <v>B</v>
      </c>
      <c r="BG116" s="185" t="str">
        <f>IF(VLOOKUP($BF116,$A72:$C78,3,FALSE)=0,"",CONCATENATE(VLOOKUP(VLOOKUP($BF116,$A72:$C78,3,FALSE),Players!$J:$N,4,FALSE)," ",VLOOKUP($BF116,$A72:$C78,3,FALSE)," ",IF(ISERROR(VLOOKUP(VLOOKUP($BF116,$A72:$C78,3,FALSE),Players!$J:$N,5,FALSE)),"()",CONCATENATE("(",VLOOKUP(VLOOKUP($BF116,$A72:$C78,3,FALSE),Players!$J:$N,5,FALSE),")"))))</f>
        <v/>
      </c>
      <c r="BH116" s="186"/>
      <c r="BI116" s="186"/>
      <c r="BJ116" s="186"/>
      <c r="BK116" s="186"/>
      <c r="BL116" s="186"/>
      <c r="BM116" s="186"/>
      <c r="BN116" s="186"/>
      <c r="BO116" s="186"/>
      <c r="BP116" s="186"/>
      <c r="BQ116" s="186"/>
      <c r="BR116" s="186"/>
      <c r="BS116" s="186"/>
      <c r="BT116" s="186"/>
      <c r="BU116" s="187"/>
      <c r="BV116" s="170" t="str">
        <f>IF(R91&lt;&gt;"",R91,"")</f>
        <v/>
      </c>
      <c r="BW116" s="171"/>
      <c r="BX116" s="170" t="str">
        <f>IF(T91&lt;&gt;"",T91,"")</f>
        <v/>
      </c>
      <c r="BY116" s="171"/>
      <c r="BZ116" s="170" t="str">
        <f>IF(V91&lt;&gt;"",V91,"")</f>
        <v/>
      </c>
      <c r="CA116" s="171"/>
      <c r="CB116" s="170" t="str">
        <f>IF(X91&lt;&gt;"",X91,"")</f>
        <v/>
      </c>
      <c r="CC116" s="171"/>
      <c r="CD116" s="170" t="str">
        <f>IF(Z91&lt;&gt;"",Z91,"")</f>
        <v/>
      </c>
      <c r="CE116" s="171"/>
      <c r="CF116" s="174" t="str">
        <f>IF($CD116=$CD118,IF($CB116=$CB118,IF($BZ116&lt;&gt;"",IF($BZ116&gt;$BZ118,"W","L"),""),IF($CB116&gt;$CB118,"W","L")),IF($CD116&gt;$CD118,"W","L"))</f>
        <v/>
      </c>
    </row>
    <row r="117" spans="1:84" ht="11.25" customHeight="1">
      <c r="R117" s="42"/>
      <c r="S117" s="42"/>
      <c r="W117" s="42"/>
      <c r="X117" s="43"/>
      <c r="Y117" s="43"/>
      <c r="Z117" s="43"/>
      <c r="AA117" s="43"/>
      <c r="AB117" s="43"/>
      <c r="AP117" s="3"/>
      <c r="AQ117" s="157"/>
      <c r="AR117" s="158"/>
      <c r="AS117" s="158"/>
      <c r="AT117" s="158"/>
      <c r="AU117" s="158"/>
      <c r="AV117" s="158"/>
      <c r="AW117" s="158"/>
      <c r="AX117" s="158"/>
      <c r="AY117" s="158"/>
      <c r="AZ117" s="158"/>
      <c r="BA117" s="158"/>
      <c r="BB117" s="158"/>
      <c r="BC117" s="159"/>
      <c r="BD117" s="165"/>
      <c r="BE117" s="166"/>
      <c r="BF117" s="184"/>
      <c r="BG117" s="188"/>
      <c r="BH117" s="189"/>
      <c r="BI117" s="189"/>
      <c r="BJ117" s="189"/>
      <c r="BK117" s="189"/>
      <c r="BL117" s="189"/>
      <c r="BM117" s="189"/>
      <c r="BN117" s="189"/>
      <c r="BO117" s="189"/>
      <c r="BP117" s="189"/>
      <c r="BQ117" s="189"/>
      <c r="BR117" s="189"/>
      <c r="BS117" s="189"/>
      <c r="BT117" s="189"/>
      <c r="BU117" s="190"/>
      <c r="BV117" s="172"/>
      <c r="BW117" s="173"/>
      <c r="BX117" s="172"/>
      <c r="BY117" s="173"/>
      <c r="BZ117" s="172"/>
      <c r="CA117" s="173"/>
      <c r="CB117" s="172"/>
      <c r="CC117" s="173"/>
      <c r="CD117" s="172"/>
      <c r="CE117" s="173"/>
      <c r="CF117" s="174"/>
    </row>
    <row r="118" spans="1:84" ht="11.25" customHeight="1">
      <c r="A118" s="2"/>
      <c r="R118" s="42"/>
      <c r="S118" s="42"/>
      <c r="W118" s="42"/>
      <c r="AA118" s="42"/>
      <c r="AB118" s="42"/>
      <c r="AP118" s="3"/>
      <c r="AQ118" s="157"/>
      <c r="AR118" s="158"/>
      <c r="AS118" s="158"/>
      <c r="AT118" s="158"/>
      <c r="AU118" s="158"/>
      <c r="AV118" s="158"/>
      <c r="AW118" s="158"/>
      <c r="AX118" s="158"/>
      <c r="AY118" s="158"/>
      <c r="AZ118" s="158"/>
      <c r="BA118" s="158"/>
      <c r="BB118" s="158"/>
      <c r="BC118" s="159"/>
      <c r="BD118" s="165"/>
      <c r="BE118" s="166"/>
      <c r="BF118" s="175" t="str">
        <f>Q93</f>
        <v>C</v>
      </c>
      <c r="BG118" s="177" t="str">
        <f>IF(VLOOKUP($BF118,$A72:$C78,3,FALSE)=0,"",CONCATENATE(VLOOKUP(VLOOKUP($BF118,$A72:$C78,3,FALSE),Players!$J:$N,4,FALSE)," ",VLOOKUP($BF118,$A72:$C78,3,FALSE)," ",IF(ISERROR(VLOOKUP(VLOOKUP($BF118,$A72:$C78,3,FALSE),Players!$J:$N,5,FALSE)),"()",CONCATENATE("(",VLOOKUP(VLOOKUP($BF118,$A72:$C78,3,FALSE),Players!$J:$N,5,FALSE),")"))))</f>
        <v/>
      </c>
      <c r="BH118" s="178"/>
      <c r="BI118" s="178"/>
      <c r="BJ118" s="178"/>
      <c r="BK118" s="178"/>
      <c r="BL118" s="178"/>
      <c r="BM118" s="178"/>
      <c r="BN118" s="178"/>
      <c r="BO118" s="178"/>
      <c r="BP118" s="178"/>
      <c r="BQ118" s="178"/>
      <c r="BR118" s="178"/>
      <c r="BS118" s="178"/>
      <c r="BT118" s="178"/>
      <c r="BU118" s="179"/>
      <c r="BV118" s="150" t="str">
        <f>IF(R93&lt;&gt;"",R93,"")</f>
        <v/>
      </c>
      <c r="BW118" s="151"/>
      <c r="BX118" s="150" t="str">
        <f>IF(T93&lt;&gt;"",T93,"")</f>
        <v/>
      </c>
      <c r="BY118" s="151"/>
      <c r="BZ118" s="150" t="str">
        <f>IF(V93&lt;&gt;"",V93,"")</f>
        <v/>
      </c>
      <c r="CA118" s="151"/>
      <c r="CB118" s="150" t="str">
        <f>IF(X93&lt;&gt;"",X93,"")</f>
        <v/>
      </c>
      <c r="CC118" s="151"/>
      <c r="CD118" s="150" t="str">
        <f>IF(Z93&lt;&gt;"",Z93,"")</f>
        <v/>
      </c>
      <c r="CE118" s="151"/>
      <c r="CF118" s="174" t="str">
        <f>IF($CF116&lt;&gt;"",IF(CF116="W","L","W"),"")</f>
        <v/>
      </c>
    </row>
    <row r="119" spans="1:84" ht="11.25" customHeight="1" thickBot="1">
      <c r="A119" s="2"/>
      <c r="R119" s="42"/>
      <c r="S119" s="42"/>
      <c r="W119" s="42"/>
      <c r="X119" s="43"/>
      <c r="Y119" s="43"/>
      <c r="Z119" s="43"/>
      <c r="AA119" s="43"/>
      <c r="AB119" s="43"/>
      <c r="AP119" s="3"/>
      <c r="AQ119" s="160"/>
      <c r="AR119" s="161"/>
      <c r="AS119" s="161"/>
      <c r="AT119" s="161"/>
      <c r="AU119" s="161"/>
      <c r="AV119" s="161"/>
      <c r="AW119" s="161"/>
      <c r="AX119" s="161"/>
      <c r="AY119" s="161"/>
      <c r="AZ119" s="161"/>
      <c r="BA119" s="161"/>
      <c r="BB119" s="161"/>
      <c r="BC119" s="162"/>
      <c r="BD119" s="167"/>
      <c r="BE119" s="168"/>
      <c r="BF119" s="176"/>
      <c r="BG119" s="180"/>
      <c r="BH119" s="181"/>
      <c r="BI119" s="181"/>
      <c r="BJ119" s="181"/>
      <c r="BK119" s="181"/>
      <c r="BL119" s="181"/>
      <c r="BM119" s="181"/>
      <c r="BN119" s="181"/>
      <c r="BO119" s="181"/>
      <c r="BP119" s="181"/>
      <c r="BQ119" s="181"/>
      <c r="BR119" s="181"/>
      <c r="BS119" s="181"/>
      <c r="BT119" s="181"/>
      <c r="BU119" s="182"/>
      <c r="BV119" s="152"/>
      <c r="BW119" s="153"/>
      <c r="BX119" s="152"/>
      <c r="BY119" s="153"/>
      <c r="BZ119" s="152"/>
      <c r="CA119" s="153"/>
      <c r="CB119" s="152"/>
      <c r="CC119" s="153"/>
      <c r="CD119" s="152"/>
      <c r="CE119" s="153"/>
      <c r="CF119" s="174"/>
    </row>
    <row r="120" spans="1:84" ht="11.25" customHeight="1">
      <c r="A120" s="2"/>
      <c r="R120" s="42"/>
      <c r="S120" s="42"/>
      <c r="W120" s="42"/>
      <c r="AA120" s="42"/>
      <c r="AB120" s="42"/>
      <c r="AP120" s="3"/>
      <c r="AQ120" s="126"/>
      <c r="AR120" s="126"/>
      <c r="AS120" s="126"/>
      <c r="AT120" s="126"/>
      <c r="AU120" s="126"/>
      <c r="AV120" s="126"/>
      <c r="AW120" s="126"/>
      <c r="AX120" s="126"/>
      <c r="AY120" s="126"/>
      <c r="AZ120" s="126"/>
      <c r="BA120" s="126"/>
      <c r="BB120" s="126"/>
      <c r="BC120" s="126"/>
      <c r="BV120" s="169" t="str">
        <f>IF(CF116&lt;&gt;"",IF(AND(AND(BV116&gt;-1,BV118&gt;-1),OR(BV116&gt;10,BV118&gt;10),ABS(BV116-BV118)&gt;1,IF(OR(BV116&gt;11,BV118&gt;11),ABS(BV116-BV118)=2,TRUE),BV116=INT(BV116),BV118=INT(BV118)),"","Error"),"")</f>
        <v/>
      </c>
      <c r="BW120" s="169"/>
      <c r="BX120" s="169" t="str">
        <f>IF(CF116&lt;&gt;"",IF(AND(AND(BX116&gt;-1,BX118&gt;-1),OR(BX116&gt;10,BX118&gt;10),ABS(BX116-BX118)&gt;1,IF(OR(BX116&gt;11,BX118&gt;11),ABS(BX116-BX118)=2,TRUE),BX116=INT(BX116),BX118=INT(BX118)),"","Error"),"")</f>
        <v/>
      </c>
      <c r="BY120" s="169"/>
      <c r="BZ120" s="169" t="str">
        <f>IF(CF116&lt;&gt;"",IF(AND(AND(BZ116&gt;-1,BZ118&gt;-1),OR(BZ116&gt;10,BZ118&gt;10),ABS(BZ116-BZ118)&gt;1,IF(OR(BZ116&gt;11,BZ118&gt;11),ABS(BZ116-BZ118)=2,TRUE),BZ116=INT(BZ116),BZ118=INT(BZ118)),"","Error"),"")</f>
        <v/>
      </c>
      <c r="CA120" s="169"/>
      <c r="CB120" s="169" t="str">
        <f>IF(AND(CF116&lt;&gt;"",CB116&lt;&gt;""),IF(AND(AND(CB116&gt;-1,CB118&gt;-1),OR(CB116&gt;10,CB118&gt;10),ABS(CB116-CB118)&gt;1,IF(OR(CB116&gt;11,CB118&gt;11),ABS(CB116-CB118)=2,TRUE),CB116=INT(CB116),CB118=INT(CB118)),"","Error"),"")</f>
        <v/>
      </c>
      <c r="CC120" s="169"/>
      <c r="CD120" s="169" t="str">
        <f>IF(AND(CF116&lt;&gt;"",CD116&lt;&gt;""),IF(AND(AND(CD116&gt;-1,CD118&gt;-1),OR(CD116&gt;10,CD118&gt;10),ABS(CD116-CD118)&gt;1,IF(OR(CD116&gt;11,CD118&gt;11),ABS(CD116-CD118)=2,TRUE),CD116=INT(CD116),CD118=INT(CD118)),"","Error"),"")</f>
        <v/>
      </c>
      <c r="CE120" s="169"/>
      <c r="CF120" s="3"/>
    </row>
    <row r="121" spans="1:84" ht="11.25" customHeight="1">
      <c r="AB121" s="43"/>
      <c r="AP121" s="3"/>
      <c r="AQ121" s="126"/>
      <c r="AR121" s="126"/>
      <c r="AS121" s="126"/>
      <c r="AT121" s="126"/>
      <c r="AU121" s="126"/>
      <c r="AV121" s="126"/>
      <c r="AW121" s="126"/>
      <c r="AX121" s="126"/>
      <c r="AY121" s="126"/>
      <c r="AZ121" s="126"/>
      <c r="BA121" s="126"/>
      <c r="BB121" s="126"/>
      <c r="BC121" s="126"/>
      <c r="CF121" s="3"/>
    </row>
    <row r="122" spans="1:84" ht="11.25" customHeight="1">
      <c r="AB122" s="42"/>
      <c r="AP122" s="3"/>
      <c r="AQ122" s="127"/>
      <c r="AR122" s="127"/>
      <c r="AS122" s="127"/>
      <c r="AT122" s="127"/>
      <c r="AU122" s="127"/>
      <c r="AV122" s="127"/>
      <c r="AW122" s="127"/>
      <c r="AX122" s="127"/>
      <c r="AY122" s="127"/>
      <c r="AZ122" s="127"/>
      <c r="BA122" s="127"/>
      <c r="BB122" s="127"/>
      <c r="BC122" s="127"/>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3"/>
    </row>
    <row r="123" spans="1:84" ht="11.25" customHeight="1">
      <c r="AB123" s="43"/>
      <c r="AP123" s="3"/>
      <c r="AQ123" s="128"/>
      <c r="AR123" s="128"/>
      <c r="AS123" s="128"/>
      <c r="AT123" s="128"/>
      <c r="AU123" s="128"/>
      <c r="AV123" s="128"/>
      <c r="AW123" s="128"/>
      <c r="AX123" s="128"/>
      <c r="AY123" s="128"/>
      <c r="AZ123" s="128"/>
      <c r="BA123" s="128"/>
      <c r="BB123" s="128"/>
      <c r="BC123" s="128"/>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3"/>
    </row>
    <row r="124" spans="1:84" ht="11.25" customHeight="1">
      <c r="AB124" s="42"/>
      <c r="AP124" s="3"/>
      <c r="AQ124" s="126"/>
      <c r="AR124" s="126"/>
      <c r="AS124" s="126"/>
      <c r="AT124" s="126"/>
      <c r="AU124" s="126"/>
      <c r="AV124" s="126"/>
      <c r="AW124" s="126"/>
      <c r="AX124" s="126"/>
      <c r="AY124" s="126"/>
      <c r="AZ124" s="126"/>
      <c r="BA124" s="126"/>
      <c r="BB124" s="126"/>
      <c r="BC124" s="126"/>
      <c r="CF124" s="3"/>
    </row>
    <row r="125" spans="1:84" ht="11.25" customHeight="1">
      <c r="AB125" s="43"/>
      <c r="AP125" s="3"/>
      <c r="AQ125" s="126"/>
      <c r="AR125" s="126"/>
      <c r="AS125" s="126"/>
      <c r="AT125" s="126"/>
      <c r="AU125" s="126"/>
      <c r="AV125" s="126"/>
      <c r="AW125" s="126"/>
      <c r="AX125" s="126"/>
      <c r="AY125" s="126"/>
      <c r="AZ125" s="126"/>
      <c r="BA125" s="126"/>
      <c r="BB125" s="126"/>
      <c r="BC125" s="126"/>
      <c r="CF125" s="3"/>
    </row>
    <row r="126" spans="1:84" ht="11.25" customHeight="1">
      <c r="AB126" s="42"/>
      <c r="AP126" s="3"/>
      <c r="AQ126" s="126"/>
      <c r="AR126" s="126"/>
      <c r="AS126" s="126"/>
      <c r="AT126" s="126"/>
      <c r="AU126" s="126"/>
      <c r="AV126" s="126"/>
      <c r="AW126" s="126"/>
      <c r="AX126" s="126"/>
      <c r="AY126" s="126"/>
      <c r="AZ126" s="126"/>
      <c r="BA126" s="126"/>
      <c r="BB126" s="126"/>
      <c r="BC126" s="126"/>
      <c r="CF126" s="3"/>
    </row>
    <row r="127" spans="1:84" ht="11.25" customHeight="1">
      <c r="AB127" s="43"/>
      <c r="AC127" s="43"/>
      <c r="AD127" s="43"/>
      <c r="AE127" s="43"/>
      <c r="AF127" s="43"/>
      <c r="AG127" s="43"/>
      <c r="AH127" s="43"/>
      <c r="AI127" s="43"/>
      <c r="AJ127" s="43"/>
      <c r="AK127" s="43"/>
      <c r="AL127" s="43"/>
      <c r="AM127" s="43"/>
      <c r="AN127" s="3"/>
      <c r="AO127" s="3"/>
      <c r="AP127" s="3"/>
      <c r="AQ127" s="126"/>
      <c r="AR127" s="126"/>
      <c r="AS127" s="126"/>
      <c r="AT127" s="126"/>
      <c r="AU127" s="126"/>
      <c r="AV127" s="126"/>
      <c r="AW127" s="126"/>
      <c r="AX127" s="126"/>
      <c r="AY127" s="126"/>
      <c r="AZ127" s="126"/>
      <c r="BA127" s="126"/>
      <c r="BB127" s="126"/>
      <c r="BC127" s="126"/>
      <c r="CF127" s="3"/>
    </row>
    <row r="128" spans="1:84" ht="11.25" customHeight="1">
      <c r="AB128" s="42"/>
      <c r="AI128" s="42"/>
      <c r="AJ128" s="42"/>
      <c r="AN128" s="3"/>
      <c r="AO128" s="3"/>
      <c r="AP128" s="3"/>
      <c r="AQ128" s="126"/>
      <c r="AR128" s="126"/>
      <c r="AS128" s="126"/>
      <c r="AT128" s="126"/>
      <c r="AU128" s="126"/>
      <c r="AV128" s="126"/>
      <c r="AW128" s="126"/>
      <c r="AX128" s="126"/>
      <c r="AY128" s="126"/>
      <c r="AZ128" s="126"/>
      <c r="BA128" s="126"/>
      <c r="BB128" s="126"/>
      <c r="BC128" s="126"/>
      <c r="CF128" s="3"/>
    </row>
    <row r="129" spans="1:84" ht="11.25" customHeight="1">
      <c r="AB129" s="43"/>
      <c r="AC129" s="43"/>
      <c r="AD129" s="43"/>
      <c r="AE129" s="43"/>
      <c r="AF129" s="43"/>
      <c r="AG129" s="43"/>
      <c r="AH129" s="43"/>
      <c r="AI129" s="43"/>
      <c r="AJ129" s="43"/>
      <c r="AK129" s="43"/>
      <c r="AL129" s="43"/>
      <c r="AM129" s="43"/>
      <c r="AN129" s="3"/>
      <c r="AO129" s="3"/>
      <c r="AP129" s="3"/>
      <c r="AQ129" s="126"/>
      <c r="AR129" s="126"/>
      <c r="AS129" s="126"/>
      <c r="AT129" s="126"/>
      <c r="AU129" s="126"/>
      <c r="AV129" s="126"/>
      <c r="AW129" s="126"/>
      <c r="AX129" s="126"/>
      <c r="AY129" s="126"/>
      <c r="AZ129" s="126"/>
      <c r="BA129" s="126"/>
      <c r="BB129" s="126"/>
      <c r="BC129" s="126"/>
      <c r="CF129" s="3"/>
    </row>
    <row r="130" spans="1:84" ht="11.25" customHeight="1" thickBot="1">
      <c r="AB130" s="42"/>
      <c r="AI130" s="42"/>
      <c r="AJ130" s="42"/>
      <c r="AN130" s="3"/>
      <c r="AO130" s="3"/>
      <c r="AP130" s="3"/>
      <c r="AQ130" s="126"/>
      <c r="AR130" s="126"/>
      <c r="AS130" s="126"/>
      <c r="AT130" s="126"/>
      <c r="AU130" s="126"/>
      <c r="AV130" s="126"/>
      <c r="AW130" s="126"/>
      <c r="AX130" s="126"/>
      <c r="AY130" s="126"/>
      <c r="AZ130" s="126"/>
      <c r="BA130" s="126"/>
      <c r="BB130" s="126"/>
      <c r="BC130" s="126"/>
      <c r="CF130" s="3"/>
    </row>
    <row r="131" spans="1:84" ht="11.25" customHeight="1">
      <c r="A131" s="259" t="s">
        <v>9</v>
      </c>
      <c r="B131" s="260"/>
      <c r="C131" s="260"/>
      <c r="D131" s="260"/>
      <c r="E131" s="260"/>
      <c r="F131" s="300" t="str">
        <f>Players!$C$1</f>
        <v>Enter Division Name</v>
      </c>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301"/>
      <c r="AF131" s="301"/>
      <c r="AG131" s="301"/>
      <c r="AH131" s="302" t="s">
        <v>10</v>
      </c>
      <c r="AI131" s="303"/>
      <c r="AJ131" s="303"/>
      <c r="AK131" s="306" t="str">
        <f>Players!$G$1</f>
        <v>Enter Date</v>
      </c>
      <c r="AL131" s="307"/>
      <c r="AM131" s="307"/>
      <c r="AN131" s="307"/>
      <c r="AO131" s="308"/>
      <c r="AQ131" s="154" t="str">
        <f>CONCATENATE($A135," ",$D135,","," ",$F133)</f>
        <v>Group: 3, Women's Singles</v>
      </c>
      <c r="AR131" s="155"/>
      <c r="AS131" s="155"/>
      <c r="AT131" s="155"/>
      <c r="AU131" s="155"/>
      <c r="AV131" s="155"/>
      <c r="AW131" s="155"/>
      <c r="AX131" s="155"/>
      <c r="AY131" s="155"/>
      <c r="AZ131" s="155"/>
      <c r="BA131" s="155"/>
      <c r="BB131" s="155"/>
      <c r="BC131" s="156"/>
      <c r="BD131" s="163">
        <f>A148</f>
        <v>1</v>
      </c>
      <c r="BE131" s="164"/>
      <c r="BF131" s="183" t="str">
        <f>C148</f>
        <v>A</v>
      </c>
      <c r="BG131" s="185" t="str">
        <f>IF(VLOOKUP($BF131,$A137:$C143,3,FALSE)=0,"",CONCATENATE(VLOOKUP(VLOOKUP($BF131,$A137:$C143,3,FALSE),Players!$J:$N,4,FALSE)," ",VLOOKUP($BF131,$A137:$C143,3,FALSE)," ",IF(ISERROR(VLOOKUP(VLOOKUP($BF131,$A137:$C143,3,FALSE),Players!$J:$N,5,FALSE)),"()",CONCATENATE("(",VLOOKUP(VLOOKUP($BF131,$A137:$C143,3,FALSE),Players!$J:$N,5,FALSE),")"))))</f>
        <v/>
      </c>
      <c r="BH131" s="186"/>
      <c r="BI131" s="186"/>
      <c r="BJ131" s="186"/>
      <c r="BK131" s="186"/>
      <c r="BL131" s="186"/>
      <c r="BM131" s="186"/>
      <c r="BN131" s="186"/>
      <c r="BO131" s="186"/>
      <c r="BP131" s="186"/>
      <c r="BQ131" s="186"/>
      <c r="BR131" s="186"/>
      <c r="BS131" s="186"/>
      <c r="BT131" s="186"/>
      <c r="BU131" s="187"/>
      <c r="BV131" s="170" t="str">
        <f>IF(D148&lt;&gt;"",D148,"")</f>
        <v/>
      </c>
      <c r="BW131" s="171"/>
      <c r="BX131" s="170" t="str">
        <f>IF(F148&lt;&gt;"",F148,"")</f>
        <v/>
      </c>
      <c r="BY131" s="171"/>
      <c r="BZ131" s="170" t="str">
        <f>IF(H148&lt;&gt;"",H148,"")</f>
        <v/>
      </c>
      <c r="CA131" s="171"/>
      <c r="CB131" s="170" t="str">
        <f>IF(J148&lt;&gt;"",J148,"")</f>
        <v/>
      </c>
      <c r="CC131" s="171"/>
      <c r="CD131" s="170" t="str">
        <f>IF(L148&lt;&gt;"",L148,"")</f>
        <v/>
      </c>
      <c r="CE131" s="171"/>
      <c r="CF131" s="174" t="str">
        <f>IF($CD131=$CD133,IF($CB131=$CB133,IF($BZ131&lt;&gt;"",IF($BZ131&gt;$BZ133,"W","L"),""),IF($CB131&gt;$CB133,"W","L")),IF($CD131&gt;$CD133,"W","L"))</f>
        <v/>
      </c>
    </row>
    <row r="132" spans="1:84" ht="11.25" customHeight="1">
      <c r="A132" s="261"/>
      <c r="B132" s="262"/>
      <c r="C132" s="262"/>
      <c r="D132" s="262"/>
      <c r="E132" s="26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82"/>
      <c r="AE132" s="282"/>
      <c r="AF132" s="282"/>
      <c r="AG132" s="282"/>
      <c r="AH132" s="304"/>
      <c r="AI132" s="305"/>
      <c r="AJ132" s="305"/>
      <c r="AK132" s="309"/>
      <c r="AL132" s="309"/>
      <c r="AM132" s="309"/>
      <c r="AN132" s="309"/>
      <c r="AO132" s="310"/>
      <c r="AQ132" s="157"/>
      <c r="AR132" s="158"/>
      <c r="AS132" s="158"/>
      <c r="AT132" s="158"/>
      <c r="AU132" s="158"/>
      <c r="AV132" s="158"/>
      <c r="AW132" s="158"/>
      <c r="AX132" s="158"/>
      <c r="AY132" s="158"/>
      <c r="AZ132" s="158"/>
      <c r="BA132" s="158"/>
      <c r="BB132" s="158"/>
      <c r="BC132" s="159"/>
      <c r="BD132" s="165"/>
      <c r="BE132" s="166"/>
      <c r="BF132" s="184"/>
      <c r="BG132" s="188"/>
      <c r="BH132" s="189"/>
      <c r="BI132" s="189"/>
      <c r="BJ132" s="189"/>
      <c r="BK132" s="189"/>
      <c r="BL132" s="189"/>
      <c r="BM132" s="189"/>
      <c r="BN132" s="189"/>
      <c r="BO132" s="189"/>
      <c r="BP132" s="189"/>
      <c r="BQ132" s="189"/>
      <c r="BR132" s="189"/>
      <c r="BS132" s="189"/>
      <c r="BT132" s="189"/>
      <c r="BU132" s="190"/>
      <c r="BV132" s="172"/>
      <c r="BW132" s="173"/>
      <c r="BX132" s="172"/>
      <c r="BY132" s="173"/>
      <c r="BZ132" s="172"/>
      <c r="CA132" s="173"/>
      <c r="CB132" s="172"/>
      <c r="CC132" s="173"/>
      <c r="CD132" s="172"/>
      <c r="CE132" s="173"/>
      <c r="CF132" s="174"/>
    </row>
    <row r="133" spans="1:84" ht="11.25" customHeight="1">
      <c r="A133" s="266" t="s">
        <v>11</v>
      </c>
      <c r="B133" s="267"/>
      <c r="C133" s="267"/>
      <c r="D133" s="277" t="s">
        <v>12</v>
      </c>
      <c r="E133" s="278"/>
      <c r="F133" s="280" t="str">
        <f>Players!$H$3</f>
        <v>Women's Singles</v>
      </c>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F133" s="281"/>
      <c r="AG133" s="281"/>
      <c r="AH133" s="302" t="s">
        <v>13</v>
      </c>
      <c r="AI133" s="303"/>
      <c r="AJ133" s="303"/>
      <c r="AK133" s="311" t="s">
        <v>24</v>
      </c>
      <c r="AL133" s="311"/>
      <c r="AM133" s="311"/>
      <c r="AN133" s="311"/>
      <c r="AO133" s="312"/>
      <c r="AQ133" s="157"/>
      <c r="AR133" s="158"/>
      <c r="AS133" s="158"/>
      <c r="AT133" s="158"/>
      <c r="AU133" s="158"/>
      <c r="AV133" s="158"/>
      <c r="AW133" s="158"/>
      <c r="AX133" s="158"/>
      <c r="AY133" s="158"/>
      <c r="AZ133" s="158"/>
      <c r="BA133" s="158"/>
      <c r="BB133" s="158"/>
      <c r="BC133" s="159"/>
      <c r="BD133" s="165"/>
      <c r="BE133" s="166"/>
      <c r="BF133" s="175" t="str">
        <f>C150</f>
        <v>C</v>
      </c>
      <c r="BG133" s="177" t="str">
        <f>IF(VLOOKUP($BF133,$A137:$C143,3,FALSE)=0,"",CONCATENATE(VLOOKUP(VLOOKUP($BF133,$A137:$C143,3,FALSE),Players!$J:$N,4,FALSE)," ",VLOOKUP($BF133,$A137:$C143,3,FALSE)," ",IF(ISERROR(VLOOKUP(VLOOKUP($BF133,$A137:$C143,3,FALSE),Players!$J:$N,5,FALSE)),"()",CONCATENATE("(",VLOOKUP(VLOOKUP($BF133,$A137:$C143,3,FALSE),Players!$J:$N,5,FALSE),")"))))</f>
        <v/>
      </c>
      <c r="BH133" s="178"/>
      <c r="BI133" s="178"/>
      <c r="BJ133" s="178"/>
      <c r="BK133" s="178"/>
      <c r="BL133" s="178"/>
      <c r="BM133" s="178"/>
      <c r="BN133" s="178"/>
      <c r="BO133" s="178"/>
      <c r="BP133" s="178"/>
      <c r="BQ133" s="178"/>
      <c r="BR133" s="178"/>
      <c r="BS133" s="178"/>
      <c r="BT133" s="178"/>
      <c r="BU133" s="179"/>
      <c r="BV133" s="150" t="str">
        <f>IF(D150&lt;&gt;"",D150,"")</f>
        <v/>
      </c>
      <c r="BW133" s="151"/>
      <c r="BX133" s="150" t="str">
        <f>IF(F150&lt;&gt;"",F150,"")</f>
        <v/>
      </c>
      <c r="BY133" s="151"/>
      <c r="BZ133" s="150" t="str">
        <f>IF(H150&lt;&gt;"",H150,"")</f>
        <v/>
      </c>
      <c r="CA133" s="151"/>
      <c r="CB133" s="150" t="str">
        <f>IF(J150&lt;&gt;"",J150,"")</f>
        <v/>
      </c>
      <c r="CC133" s="151"/>
      <c r="CD133" s="150" t="str">
        <f>IF(L150&lt;&gt;"",L150,"")</f>
        <v/>
      </c>
      <c r="CE133" s="151"/>
      <c r="CF133" s="174" t="str">
        <f>IF($CF131&lt;&gt;"",IF(CF131="W","L","W"),"")</f>
        <v/>
      </c>
    </row>
    <row r="134" spans="1:84" ht="11.25" customHeight="1" thickBot="1">
      <c r="A134" s="275"/>
      <c r="B134" s="276"/>
      <c r="C134" s="276"/>
      <c r="D134" s="279"/>
      <c r="E134" s="279"/>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82"/>
      <c r="AE134" s="282"/>
      <c r="AF134" s="282"/>
      <c r="AG134" s="282"/>
      <c r="AH134" s="304"/>
      <c r="AI134" s="305"/>
      <c r="AJ134" s="305"/>
      <c r="AK134" s="313"/>
      <c r="AL134" s="313"/>
      <c r="AM134" s="313"/>
      <c r="AN134" s="313"/>
      <c r="AO134" s="314"/>
      <c r="AQ134" s="160"/>
      <c r="AR134" s="161"/>
      <c r="AS134" s="161"/>
      <c r="AT134" s="161"/>
      <c r="AU134" s="161"/>
      <c r="AV134" s="161"/>
      <c r="AW134" s="161"/>
      <c r="AX134" s="161"/>
      <c r="AY134" s="161"/>
      <c r="AZ134" s="161"/>
      <c r="BA134" s="161"/>
      <c r="BB134" s="161"/>
      <c r="BC134" s="162"/>
      <c r="BD134" s="167"/>
      <c r="BE134" s="168"/>
      <c r="BF134" s="176"/>
      <c r="BG134" s="180"/>
      <c r="BH134" s="181"/>
      <c r="BI134" s="181"/>
      <c r="BJ134" s="181"/>
      <c r="BK134" s="181"/>
      <c r="BL134" s="181"/>
      <c r="BM134" s="181"/>
      <c r="BN134" s="181"/>
      <c r="BO134" s="181"/>
      <c r="BP134" s="181"/>
      <c r="BQ134" s="181"/>
      <c r="BR134" s="181"/>
      <c r="BS134" s="181"/>
      <c r="BT134" s="181"/>
      <c r="BU134" s="182"/>
      <c r="BV134" s="152"/>
      <c r="BW134" s="153"/>
      <c r="BX134" s="152"/>
      <c r="BY134" s="153"/>
      <c r="BZ134" s="152"/>
      <c r="CA134" s="153"/>
      <c r="CB134" s="152"/>
      <c r="CC134" s="153"/>
      <c r="CD134" s="152"/>
      <c r="CE134" s="153"/>
      <c r="CF134" s="174"/>
    </row>
    <row r="135" spans="1:84" ht="11.25" customHeight="1">
      <c r="A135" s="259" t="s">
        <v>15</v>
      </c>
      <c r="B135" s="260"/>
      <c r="C135" s="260"/>
      <c r="D135" s="264">
        <v>3</v>
      </c>
      <c r="E135" s="264"/>
      <c r="F135" s="266" t="s">
        <v>16</v>
      </c>
      <c r="G135" s="267"/>
      <c r="H135" s="267"/>
      <c r="I135" s="283"/>
      <c r="J135" s="284"/>
      <c r="K135" s="284"/>
      <c r="L135" s="284"/>
      <c r="M135" s="284"/>
      <c r="N135" s="271"/>
      <c r="O135" s="271"/>
      <c r="P135" s="271"/>
      <c r="Q135" s="271"/>
      <c r="R135" s="271"/>
      <c r="S135" s="271"/>
      <c r="T135" s="271"/>
      <c r="U135" s="271"/>
      <c r="V135" s="271"/>
      <c r="W135" s="271"/>
      <c r="X135" s="271"/>
      <c r="Y135" s="271"/>
      <c r="Z135" s="271"/>
      <c r="AA135" s="271"/>
      <c r="AB135" s="271"/>
      <c r="AC135" s="272"/>
      <c r="AD135" s="150" t="s">
        <v>17</v>
      </c>
      <c r="AE135" s="270"/>
      <c r="AF135" s="288" t="s">
        <v>18</v>
      </c>
      <c r="AG135" s="270"/>
      <c r="AH135" s="288" t="s">
        <v>19</v>
      </c>
      <c r="AI135" s="270"/>
      <c r="AJ135" s="288" t="s">
        <v>20</v>
      </c>
      <c r="AK135" s="290"/>
      <c r="AL135" s="292" t="s">
        <v>21</v>
      </c>
      <c r="AM135" s="293"/>
      <c r="AN135" s="296" t="s">
        <v>22</v>
      </c>
      <c r="AO135" s="297"/>
      <c r="AQ135" s="126"/>
      <c r="AR135" s="126"/>
      <c r="AS135" s="126"/>
      <c r="AT135" s="126"/>
      <c r="AU135" s="126"/>
      <c r="AV135" s="126"/>
      <c r="AW135" s="126"/>
      <c r="AX135" s="126"/>
      <c r="AY135" s="126"/>
      <c r="AZ135" s="126"/>
      <c r="BA135" s="126"/>
      <c r="BB135" s="126"/>
      <c r="BC135" s="126"/>
      <c r="BV135" s="169" t="str">
        <f>IF(CF131&lt;&gt;"",IF(AND(AND(BV131&gt;-1,BV133&gt;-1),OR(BV131&gt;10,BV133&gt;10),ABS(BV131-BV133)&gt;1,IF(OR(BV131&gt;11,BV133&gt;11),ABS(BV131-BV133)=2,TRUE),BV131=INT(BV131),BV133=INT(BV133)),"","Error"),"")</f>
        <v/>
      </c>
      <c r="BW135" s="169"/>
      <c r="BX135" s="169" t="str">
        <f>IF(CF131&lt;&gt;"",IF(AND(AND(BX131&gt;-1,BX133&gt;-1),OR(BX131&gt;10,BX133&gt;10),ABS(BX131-BX133)&gt;1,IF(OR(BX131&gt;11,BX133&gt;11),ABS(BX131-BX133)=2,TRUE),BX131=INT(BX131),BX133=INT(BX133)),"","Error"),"")</f>
        <v/>
      </c>
      <c r="BY135" s="169"/>
      <c r="BZ135" s="169" t="str">
        <f>IF(CF131&lt;&gt;"",IF(AND(AND(BZ131&gt;-1,BZ133&gt;-1),OR(BZ131&gt;10,BZ133&gt;10),ABS(BZ131-BZ133)&gt;1,IF(OR(BZ131&gt;11,BZ133&gt;11),ABS(BZ131-BZ133)=2,TRUE),BZ131=INT(BZ131),BZ133=INT(BZ133)),"","Error"),"")</f>
        <v/>
      </c>
      <c r="CA135" s="169"/>
      <c r="CB135" s="169" t="str">
        <f>IF(AND(CF131&lt;&gt;"",CB131&lt;&gt;""),IF(AND(AND(CB131&gt;-1,CB133&gt;-1),OR(CB131&gt;10,CB133&gt;10),ABS(CB131-CB133)&gt;1,IF(OR(CB131&gt;11,CB133&gt;11),ABS(CB131-CB133)=2,TRUE),CB131=INT(CB131),CB133=INT(CB133)),"","Error"),"")</f>
        <v/>
      </c>
      <c r="CC135" s="169"/>
      <c r="CD135" s="169" t="str">
        <f>IF(AND(CF131&lt;&gt;"",CD131&lt;&gt;""),IF(AND(AND(CD131&gt;-1,CD133&gt;-1),OR(CD131&gt;10,CD133&gt;10),ABS(CD131-CD133)&gt;1,IF(OR(CD131&gt;11,CD133&gt;11),ABS(CD131-CD133)=2,TRUE),CD131=INT(CD131),CD133=INT(CD133)),"","Error"),"")</f>
        <v/>
      </c>
      <c r="CE135" s="169"/>
    </row>
    <row r="136" spans="1:84" ht="11.25" customHeight="1" thickBot="1">
      <c r="A136" s="261"/>
      <c r="B136" s="262"/>
      <c r="C136" s="263"/>
      <c r="D136" s="265"/>
      <c r="E136" s="265"/>
      <c r="F136" s="268"/>
      <c r="G136" s="269"/>
      <c r="H136" s="269"/>
      <c r="I136" s="286"/>
      <c r="J136" s="286"/>
      <c r="K136" s="286"/>
      <c r="L136" s="286"/>
      <c r="M136" s="286"/>
      <c r="N136" s="273"/>
      <c r="O136" s="273"/>
      <c r="P136" s="273"/>
      <c r="Q136" s="273"/>
      <c r="R136" s="273"/>
      <c r="S136" s="273"/>
      <c r="T136" s="273"/>
      <c r="U136" s="273"/>
      <c r="V136" s="273"/>
      <c r="W136" s="273"/>
      <c r="X136" s="273"/>
      <c r="Y136" s="273"/>
      <c r="Z136" s="273"/>
      <c r="AA136" s="273"/>
      <c r="AB136" s="273"/>
      <c r="AC136" s="274"/>
      <c r="AD136" s="194"/>
      <c r="AE136" s="195"/>
      <c r="AF136" s="289"/>
      <c r="AG136" s="195"/>
      <c r="AH136" s="289"/>
      <c r="AI136" s="195"/>
      <c r="AJ136" s="289"/>
      <c r="AK136" s="291"/>
      <c r="AL136" s="294"/>
      <c r="AM136" s="295"/>
      <c r="AN136" s="298"/>
      <c r="AO136" s="299"/>
      <c r="AQ136" s="126"/>
      <c r="AR136" s="126"/>
      <c r="AS136" s="126"/>
      <c r="AT136" s="126"/>
      <c r="AU136" s="126"/>
      <c r="AV136" s="126"/>
      <c r="AW136" s="126"/>
      <c r="AX136" s="126"/>
      <c r="AY136" s="126"/>
      <c r="AZ136" s="126"/>
      <c r="BA136" s="126"/>
      <c r="BB136" s="126"/>
      <c r="BC136" s="126"/>
    </row>
    <row r="137" spans="1:84" ht="11.25" customHeight="1">
      <c r="A137" s="210" t="str">
        <f>AD135</f>
        <v>A</v>
      </c>
      <c r="B137" s="211"/>
      <c r="C137" s="214"/>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c r="AA137" s="215"/>
      <c r="AB137" s="215"/>
      <c r="AC137" s="216"/>
      <c r="AD137" s="250"/>
      <c r="AE137" s="229"/>
      <c r="AF137" s="252" t="str">
        <f>IF($D133="1P",IF(Z152=Z154,IF(X152=X154,IF(V152&lt;&gt;"",IF(V152&gt;V154,"W","L"),""),IF(X152&gt;X154,"W","L")),IF(Z152&gt;Z154,"W","L")),IF(L156=L158,IF(J156=J158,IF(H156&lt;&gt;"",IF(H156&gt;H158,"W","L"),""),IF(J156&gt;J158,"W","L")),IF(L156&gt;L158,"W","L")))</f>
        <v/>
      </c>
      <c r="AG137" s="253"/>
      <c r="AH137" s="252" t="str">
        <f>IF($D133="1P",IF(L156=L158,IF(J156=J158,IF(H156&lt;&gt;"",IF(H156&gt;H158,"W","L"),""),IF(J156&gt;J158,"W","L")),IF(L156&gt;L158,"W","L")),IF(L148=L150,IF(J148=J150,IF(H148&lt;&gt;"",IF(H148&gt;H150,"W","L"),""),IF(J148&gt;J150,"W","L")),IF(L148&gt;L150,"W","L")))</f>
        <v/>
      </c>
      <c r="AI137" s="253"/>
      <c r="AJ137" s="252" t="str">
        <f>IF($D133="1P",IF(L148=L150,IF(J148=J150,IF(H148&lt;&gt;"",IF(H148&gt;H150,"W","L"),""),IF(J148&gt;J150,"W","L")),IF(L148&gt;L150,"W","L")),IF(Z152=Z154,IF(X152=X154,IF(V152&lt;&gt;"",IF(V152&gt;V154,"W","L"),""),IF(X152&gt;X154,"W","L")),IF(Z152&gt;Z154,"W","L")))</f>
        <v/>
      </c>
      <c r="AK137" s="253"/>
      <c r="AL137" s="254" t="str">
        <f>IF(OR(COUNTIF(AD137:AJ137,"W"),COUNTIF(AD137:AJ137,"L")),COUNTIF(AD137:AJ137,"W")*2+COUNTIF(AD137:AJ137,"L"),"")</f>
        <v/>
      </c>
      <c r="AM137" s="255"/>
      <c r="AN137" s="256" t="str">
        <f>IF(AL137&lt;&gt;"",RANK(AL137,AL137:AL143,0),"")</f>
        <v/>
      </c>
      <c r="AO137" s="257"/>
      <c r="AQ137" s="127"/>
      <c r="AR137" s="127"/>
      <c r="AS137" s="127"/>
      <c r="AT137" s="127"/>
      <c r="AU137" s="127"/>
      <c r="AV137" s="127"/>
      <c r="AW137" s="127"/>
      <c r="AX137" s="127"/>
      <c r="AY137" s="127"/>
      <c r="AZ137" s="127"/>
      <c r="BA137" s="127"/>
      <c r="BB137" s="127"/>
      <c r="BC137" s="127"/>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row>
    <row r="138" spans="1:84" ht="11.25" customHeight="1">
      <c r="A138" s="212"/>
      <c r="B138" s="213"/>
      <c r="C138" s="217"/>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c r="AA138" s="218"/>
      <c r="AB138" s="218"/>
      <c r="AC138" s="219"/>
      <c r="AD138" s="251"/>
      <c r="AE138" s="236"/>
      <c r="AF138" s="234"/>
      <c r="AG138" s="233"/>
      <c r="AH138" s="234"/>
      <c r="AI138" s="233"/>
      <c r="AJ138" s="234"/>
      <c r="AK138" s="233"/>
      <c r="AL138" s="241"/>
      <c r="AM138" s="240"/>
      <c r="AN138" s="258"/>
      <c r="AO138" s="243"/>
      <c r="AQ138" s="128"/>
      <c r="AR138" s="128"/>
      <c r="AS138" s="128"/>
      <c r="AT138" s="128"/>
      <c r="AU138" s="128"/>
      <c r="AV138" s="128"/>
      <c r="AW138" s="128"/>
      <c r="AX138" s="128"/>
      <c r="AY138" s="128"/>
      <c r="AZ138" s="128"/>
      <c r="BA138" s="128"/>
      <c r="BB138" s="128"/>
      <c r="BC138" s="128"/>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row>
    <row r="139" spans="1:84" ht="11.25" customHeight="1">
      <c r="A139" s="210" t="str">
        <f>AF135</f>
        <v>B</v>
      </c>
      <c r="B139" s="211"/>
      <c r="C139" s="214"/>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c r="AA139" s="215"/>
      <c r="AB139" s="215"/>
      <c r="AC139" s="216"/>
      <c r="AD139" s="220" t="str">
        <f>IF(AF137&lt;&gt;"",IF(AF137="W","L","W"),"")</f>
        <v/>
      </c>
      <c r="AE139" s="221"/>
      <c r="AF139" s="228"/>
      <c r="AG139" s="229"/>
      <c r="AH139" s="227" t="str">
        <f>IF($D133="1P",IF(L152=L154,IF(J152=J154,IF(H152&lt;&gt;"",IF(H152&gt;H154,"W","L"),""),IF(J152&gt;J154,"W","L")),IF(L152&gt;L154,"W","L")),IF(Z156=Z158,IF(X156=X158,IF(V156&lt;&gt;"",IF(V156&gt;V158,"W","L"),""),IF(X156&gt;X158,"W","L")),IF(Z156&gt;Z158,"W","L")))</f>
        <v/>
      </c>
      <c r="AI139" s="221"/>
      <c r="AJ139" s="227" t="str">
        <f>IF($D133="1P",IF(Z148=Z150,IF(X148=X150,IF(V148&lt;&gt;"",IF(V148&gt;V150,"W","L"),""),IF(X148&gt;X150,"W","L")),IF(Z148&gt;Z150,"W","L")),IF(L152=L154,IF(J152=J154,IF(H152&lt;&gt;"",IF(H152&gt;H154,"W","L"),""),IF(J152&gt;J154,"W","L")),IF(L152&gt;L154,"W","L")))</f>
        <v/>
      </c>
      <c r="AK139" s="237"/>
      <c r="AL139" s="239" t="str">
        <f>IF(OR(COUNTIF(AD139:AJ139,"W"),COUNTIF(AD139:AJ139,"L")),COUNTIF(AD139:AJ139,"W")*2+COUNTIF(AD139:AJ139,"L"),"")</f>
        <v/>
      </c>
      <c r="AM139" s="240"/>
      <c r="AN139" s="242" t="str">
        <f>IF(AL139&lt;&gt;"",RANK(AL139,AL137:AL143,0),"")</f>
        <v/>
      </c>
      <c r="AO139" s="243"/>
      <c r="AQ139" s="126"/>
      <c r="AR139" s="126"/>
      <c r="AS139" s="126"/>
      <c r="AT139" s="126"/>
      <c r="AU139" s="126"/>
      <c r="AV139" s="126"/>
      <c r="AW139" s="126"/>
      <c r="AX139" s="126"/>
      <c r="AY139" s="126"/>
      <c r="AZ139" s="126"/>
      <c r="BA139" s="126"/>
      <c r="BB139" s="126"/>
      <c r="BC139" s="126"/>
    </row>
    <row r="140" spans="1:84" ht="11.25" customHeight="1" thickBot="1">
      <c r="A140" s="212"/>
      <c r="B140" s="213"/>
      <c r="C140" s="217"/>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c r="AA140" s="218"/>
      <c r="AB140" s="218"/>
      <c r="AC140" s="219"/>
      <c r="AD140" s="232"/>
      <c r="AE140" s="233"/>
      <c r="AF140" s="235"/>
      <c r="AG140" s="236"/>
      <c r="AH140" s="234"/>
      <c r="AI140" s="233"/>
      <c r="AJ140" s="234"/>
      <c r="AK140" s="238"/>
      <c r="AL140" s="241"/>
      <c r="AM140" s="240"/>
      <c r="AN140" s="258"/>
      <c r="AO140" s="243"/>
      <c r="AQ140" s="127"/>
      <c r="AR140" s="127"/>
      <c r="AS140" s="127"/>
      <c r="AT140" s="127"/>
      <c r="AU140" s="127"/>
      <c r="AV140" s="127"/>
      <c r="AW140" s="127"/>
      <c r="AX140" s="127"/>
      <c r="AY140" s="127"/>
      <c r="AZ140" s="127"/>
      <c r="BA140" s="127"/>
      <c r="BB140" s="127"/>
      <c r="BC140" s="127"/>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row>
    <row r="141" spans="1:84" ht="11.25" customHeight="1">
      <c r="A141" s="210" t="str">
        <f>AH135</f>
        <v>C</v>
      </c>
      <c r="B141" s="211"/>
      <c r="C141" s="214"/>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c r="AA141" s="215"/>
      <c r="AB141" s="215"/>
      <c r="AC141" s="216"/>
      <c r="AD141" s="220" t="str">
        <f>IF(AH137&lt;&gt;"",IF(AH137="W","L","W"),"")</f>
        <v/>
      </c>
      <c r="AE141" s="221"/>
      <c r="AF141" s="227" t="str">
        <f>IF(AH139&lt;&gt;"",IF(AH139="W","L","W"),"")</f>
        <v/>
      </c>
      <c r="AG141" s="221"/>
      <c r="AH141" s="228"/>
      <c r="AI141" s="229"/>
      <c r="AJ141" s="227" t="str">
        <f>IF($D133="1P",IF(Z156=Z158,IF(X156=X158,IF(V156&lt;&gt;"",IF(V156&gt;V158,"W","L"),""),IF(X156&gt;X158,"W","L")),IF(Z156&gt;Z158,"W","L")),IF(Z148=Z150,IF(X148=X150,IF(V148&lt;&gt;"",IF(V148&gt;V150,"W","L"),""),IF(X148&gt;X150,"W","L")),IF(Z148&gt;Z150,"W","L")))</f>
        <v/>
      </c>
      <c r="AK141" s="237"/>
      <c r="AL141" s="239" t="str">
        <f>IF(OR(COUNTIF(AD141:AJ141,"W"),COUNTIF(AD141:AJ141,"L")),COUNTIF(AD141:AJ141,"W")*2+COUNTIF(AD141:AJ141,"L"),"")</f>
        <v/>
      </c>
      <c r="AM141" s="240"/>
      <c r="AN141" s="242" t="str">
        <f>IF(AL141&lt;&gt;"",RANK(AL141,AL137:AL143,0),"")</f>
        <v/>
      </c>
      <c r="AO141" s="243"/>
      <c r="AQ141" s="154" t="str">
        <f>CONCATENATE($A135," ",$D135,","," ",$F133)</f>
        <v>Group: 3, Women's Singles</v>
      </c>
      <c r="AR141" s="155"/>
      <c r="AS141" s="155"/>
      <c r="AT141" s="155"/>
      <c r="AU141" s="155"/>
      <c r="AV141" s="155"/>
      <c r="AW141" s="155"/>
      <c r="AX141" s="155"/>
      <c r="AY141" s="155"/>
      <c r="AZ141" s="155"/>
      <c r="BA141" s="155"/>
      <c r="BB141" s="155"/>
      <c r="BC141" s="156"/>
      <c r="BD141" s="163">
        <f>A152</f>
        <v>2</v>
      </c>
      <c r="BE141" s="164"/>
      <c r="BF141" s="183" t="str">
        <f>C152</f>
        <v>B</v>
      </c>
      <c r="BG141" s="185" t="str">
        <f>IF(VLOOKUP($BF141,$A137:$C143,3,FALSE)=0,"",CONCATENATE(VLOOKUP(VLOOKUP($BF141,$A137:$C143,3,FALSE),Players!$J:$N,4,FALSE)," ",VLOOKUP($BF141,$A137:$C143,3,FALSE)," ",IF(ISERROR(VLOOKUP(VLOOKUP($BF141,$A137:$C143,3,FALSE),Players!$J:$N,5,FALSE)),"()",CONCATENATE("(",VLOOKUP(VLOOKUP($BF141,$A137:$C143,3,FALSE),Players!$J:$N,5,FALSE),")"))))</f>
        <v/>
      </c>
      <c r="BH141" s="186"/>
      <c r="BI141" s="186"/>
      <c r="BJ141" s="186"/>
      <c r="BK141" s="186"/>
      <c r="BL141" s="186"/>
      <c r="BM141" s="186"/>
      <c r="BN141" s="186"/>
      <c r="BO141" s="186"/>
      <c r="BP141" s="186"/>
      <c r="BQ141" s="186"/>
      <c r="BR141" s="186"/>
      <c r="BS141" s="186"/>
      <c r="BT141" s="186"/>
      <c r="BU141" s="187"/>
      <c r="BV141" s="170" t="str">
        <f>IF(D152&lt;&gt;"",D152,"")</f>
        <v/>
      </c>
      <c r="BW141" s="171"/>
      <c r="BX141" s="170" t="str">
        <f>IF(F152&lt;&gt;"",F152,"")</f>
        <v/>
      </c>
      <c r="BY141" s="171"/>
      <c r="BZ141" s="170" t="str">
        <f>IF(H152&lt;&gt;"",H152,"")</f>
        <v/>
      </c>
      <c r="CA141" s="171"/>
      <c r="CB141" s="170" t="str">
        <f>IF(J152&lt;&gt;"",J152,"")</f>
        <v/>
      </c>
      <c r="CC141" s="171"/>
      <c r="CD141" s="170" t="str">
        <f>IF(L152&lt;&gt;"",L152,"")</f>
        <v/>
      </c>
      <c r="CE141" s="171"/>
      <c r="CF141" s="174" t="str">
        <f>IF($CD141=$CD143,IF($CB141=$CB143,IF($BZ141&lt;&gt;"",IF($BZ141&gt;$BZ143,"W","L"),""),IF($CB141&gt;$CB143,"W","L")),IF($CD141&gt;$CD143,"W","L"))</f>
        <v/>
      </c>
    </row>
    <row r="142" spans="1:84" ht="11.25" customHeight="1">
      <c r="A142" s="212"/>
      <c r="B142" s="213"/>
      <c r="C142" s="217"/>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8"/>
      <c r="AB142" s="218"/>
      <c r="AC142" s="219"/>
      <c r="AD142" s="232"/>
      <c r="AE142" s="233"/>
      <c r="AF142" s="234"/>
      <c r="AG142" s="233"/>
      <c r="AH142" s="235"/>
      <c r="AI142" s="236"/>
      <c r="AJ142" s="234"/>
      <c r="AK142" s="238"/>
      <c r="AL142" s="241"/>
      <c r="AM142" s="240"/>
      <c r="AN142" s="244"/>
      <c r="AO142" s="245"/>
      <c r="AQ142" s="157"/>
      <c r="AR142" s="158"/>
      <c r="AS142" s="158"/>
      <c r="AT142" s="158"/>
      <c r="AU142" s="158"/>
      <c r="AV142" s="158"/>
      <c r="AW142" s="158"/>
      <c r="AX142" s="158"/>
      <c r="AY142" s="158"/>
      <c r="AZ142" s="158"/>
      <c r="BA142" s="158"/>
      <c r="BB142" s="158"/>
      <c r="BC142" s="159"/>
      <c r="BD142" s="165"/>
      <c r="BE142" s="166"/>
      <c r="BF142" s="184"/>
      <c r="BG142" s="188"/>
      <c r="BH142" s="189"/>
      <c r="BI142" s="189"/>
      <c r="BJ142" s="189"/>
      <c r="BK142" s="189"/>
      <c r="BL142" s="189"/>
      <c r="BM142" s="189"/>
      <c r="BN142" s="189"/>
      <c r="BO142" s="189"/>
      <c r="BP142" s="189"/>
      <c r="BQ142" s="189"/>
      <c r="BR142" s="189"/>
      <c r="BS142" s="189"/>
      <c r="BT142" s="189"/>
      <c r="BU142" s="190"/>
      <c r="BV142" s="172"/>
      <c r="BW142" s="173"/>
      <c r="BX142" s="172"/>
      <c r="BY142" s="173"/>
      <c r="BZ142" s="172"/>
      <c r="CA142" s="173"/>
      <c r="CB142" s="172"/>
      <c r="CC142" s="173"/>
      <c r="CD142" s="172"/>
      <c r="CE142" s="173"/>
      <c r="CF142" s="174"/>
    </row>
    <row r="143" spans="1:84" ht="11.25" customHeight="1">
      <c r="A143" s="210" t="str">
        <f>AJ135</f>
        <v>D</v>
      </c>
      <c r="B143" s="211"/>
      <c r="C143" s="214"/>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c r="AA143" s="215"/>
      <c r="AB143" s="215"/>
      <c r="AC143" s="216"/>
      <c r="AD143" s="220" t="str">
        <f>IF(AJ137&lt;&gt;"",IF(AJ137="W","L","W"),"")</f>
        <v/>
      </c>
      <c r="AE143" s="221"/>
      <c r="AF143" s="224" t="str">
        <f>IF(AJ139&lt;&gt;"",IF(AJ139="W","L","W"),"")</f>
        <v/>
      </c>
      <c r="AG143" s="225"/>
      <c r="AH143" s="227" t="str">
        <f>IF(AJ141&lt;&gt;"",IF(AJ141="W","L","W"),"")</f>
        <v/>
      </c>
      <c r="AI143" s="221"/>
      <c r="AJ143" s="228"/>
      <c r="AK143" s="229"/>
      <c r="AL143" s="239" t="str">
        <f>IF(OR(COUNTIF(AD143:AJ143,"W"),COUNTIF(AD143:AJ143,"L")),COUNTIF(AD143:AJ143,"W")*2+COUNTIF(AD143:AJ143,"L"),"")</f>
        <v/>
      </c>
      <c r="AM143" s="240"/>
      <c r="AN143" s="242" t="str">
        <f>IF(AL143&lt;&gt;"",RANK(AL143,AL137:AL143,0),"")</f>
        <v/>
      </c>
      <c r="AO143" s="243"/>
      <c r="AQ143" s="157"/>
      <c r="AR143" s="158"/>
      <c r="AS143" s="158"/>
      <c r="AT143" s="158"/>
      <c r="AU143" s="158"/>
      <c r="AV143" s="158"/>
      <c r="AW143" s="158"/>
      <c r="AX143" s="158"/>
      <c r="AY143" s="158"/>
      <c r="AZ143" s="158"/>
      <c r="BA143" s="158"/>
      <c r="BB143" s="158"/>
      <c r="BC143" s="159"/>
      <c r="BD143" s="165"/>
      <c r="BE143" s="166"/>
      <c r="BF143" s="175" t="str">
        <f>C154</f>
        <v>D</v>
      </c>
      <c r="BG143" s="177" t="str">
        <f>IF(VLOOKUP($BF143,$A137:$C143,3,FALSE)=0,"",CONCATENATE(VLOOKUP(VLOOKUP($BF143,$A137:$C143,3,FALSE),Players!$J:$N,4,FALSE)," ",VLOOKUP($BF143,$A137:$C143,3,FALSE)," ",IF(ISERROR(VLOOKUP(VLOOKUP($BF143,$A137:$C143,3,FALSE),Players!$J:$N,5,FALSE)),"()",CONCATENATE("(",VLOOKUP(VLOOKUP($BF143,$A137:$C143,3,FALSE),Players!$J:$N,5,FALSE),")"))))</f>
        <v/>
      </c>
      <c r="BH143" s="178"/>
      <c r="BI143" s="178"/>
      <c r="BJ143" s="178"/>
      <c r="BK143" s="178"/>
      <c r="BL143" s="178"/>
      <c r="BM143" s="178"/>
      <c r="BN143" s="178"/>
      <c r="BO143" s="178"/>
      <c r="BP143" s="178"/>
      <c r="BQ143" s="178"/>
      <c r="BR143" s="178"/>
      <c r="BS143" s="178"/>
      <c r="BT143" s="178"/>
      <c r="BU143" s="179"/>
      <c r="BV143" s="150" t="str">
        <f>IF(D154&lt;&gt;"",D154,"")</f>
        <v/>
      </c>
      <c r="BW143" s="151"/>
      <c r="BX143" s="150" t="str">
        <f>IF(F154&lt;&gt;"",F154,"")</f>
        <v/>
      </c>
      <c r="BY143" s="151"/>
      <c r="BZ143" s="150" t="str">
        <f>IF(H154&lt;&gt;"",H154,"")</f>
        <v/>
      </c>
      <c r="CA143" s="151"/>
      <c r="CB143" s="150" t="str">
        <f>IF(J154&lt;&gt;"",J154,"")</f>
        <v/>
      </c>
      <c r="CC143" s="151"/>
      <c r="CD143" s="150" t="str">
        <f>IF(L154&lt;&gt;"",L154,"")</f>
        <v/>
      </c>
      <c r="CE143" s="151"/>
      <c r="CF143" s="174" t="str">
        <f>IF($CF141&lt;&gt;"",IF(CF141="W","L","W"),"")</f>
        <v/>
      </c>
    </row>
    <row r="144" spans="1:84" ht="11.25" customHeight="1" thickBot="1">
      <c r="A144" s="212"/>
      <c r="B144" s="213"/>
      <c r="C144" s="217"/>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8"/>
      <c r="AC144" s="219"/>
      <c r="AD144" s="222"/>
      <c r="AE144" s="223"/>
      <c r="AF144" s="226"/>
      <c r="AG144" s="223"/>
      <c r="AH144" s="226"/>
      <c r="AI144" s="223"/>
      <c r="AJ144" s="230"/>
      <c r="AK144" s="231"/>
      <c r="AL144" s="246"/>
      <c r="AM144" s="247"/>
      <c r="AN144" s="248"/>
      <c r="AO144" s="249"/>
      <c r="AQ144" s="160"/>
      <c r="AR144" s="161"/>
      <c r="AS144" s="161"/>
      <c r="AT144" s="161"/>
      <c r="AU144" s="161"/>
      <c r="AV144" s="161"/>
      <c r="AW144" s="161"/>
      <c r="AX144" s="161"/>
      <c r="AY144" s="161"/>
      <c r="AZ144" s="161"/>
      <c r="BA144" s="161"/>
      <c r="BB144" s="161"/>
      <c r="BC144" s="162"/>
      <c r="BD144" s="167"/>
      <c r="BE144" s="168"/>
      <c r="BF144" s="176"/>
      <c r="BG144" s="180"/>
      <c r="BH144" s="181"/>
      <c r="BI144" s="181"/>
      <c r="BJ144" s="181"/>
      <c r="BK144" s="181"/>
      <c r="BL144" s="181"/>
      <c r="BM144" s="181"/>
      <c r="BN144" s="181"/>
      <c r="BO144" s="181"/>
      <c r="BP144" s="181"/>
      <c r="BQ144" s="181"/>
      <c r="BR144" s="181"/>
      <c r="BS144" s="181"/>
      <c r="BT144" s="181"/>
      <c r="BU144" s="182"/>
      <c r="BV144" s="152"/>
      <c r="BW144" s="153"/>
      <c r="BX144" s="152"/>
      <c r="BY144" s="153"/>
      <c r="BZ144" s="152"/>
      <c r="CA144" s="153"/>
      <c r="CB144" s="152"/>
      <c r="CC144" s="153"/>
      <c r="CD144" s="152"/>
      <c r="CE144" s="153"/>
      <c r="CF144" s="174"/>
    </row>
    <row r="145" spans="1:84" ht="11.25" customHeight="1">
      <c r="A145" s="42"/>
      <c r="R145" s="42"/>
      <c r="S145" s="42"/>
      <c r="W145" s="42"/>
      <c r="X145" s="43"/>
      <c r="Y145" s="43"/>
      <c r="Z145" s="43"/>
      <c r="AA145" s="43"/>
      <c r="AB145" s="3"/>
      <c r="AQ145" s="126"/>
      <c r="AR145" s="126"/>
      <c r="AS145" s="126"/>
      <c r="AT145" s="126"/>
      <c r="AU145" s="126"/>
      <c r="AV145" s="126"/>
      <c r="AW145" s="126"/>
      <c r="AX145" s="126"/>
      <c r="AY145" s="126"/>
      <c r="AZ145" s="126"/>
      <c r="BA145" s="126"/>
      <c r="BB145" s="126"/>
      <c r="BC145" s="126"/>
      <c r="BV145" s="169" t="str">
        <f>IF(CF141&lt;&gt;"",IF(AND(AND(BV141&gt;-1,BV143&gt;-1),OR(BV141&gt;10,BV143&gt;10),ABS(BV141-BV143)&gt;1,IF(OR(BV141&gt;11,BV143&gt;11),ABS(BV141-BV143)=2,TRUE),BV141=INT(BV141),BV143=INT(BV143)),"","Error"),"")</f>
        <v/>
      </c>
      <c r="BW145" s="169"/>
      <c r="BX145" s="169" t="str">
        <f>IF(CF141&lt;&gt;"",IF(AND(AND(BX141&gt;-1,BX143&gt;-1),OR(BX141&gt;10,BX143&gt;10),ABS(BX141-BX143)&gt;1,IF(OR(BX141&gt;11,BX143&gt;11),ABS(BX141-BX143)=2,TRUE),BX141=INT(BX141),BX143=INT(BX143)),"","Error"),"")</f>
        <v/>
      </c>
      <c r="BY145" s="169"/>
      <c r="BZ145" s="169" t="str">
        <f>IF(CF141&lt;&gt;"",IF(AND(AND(BZ141&gt;-1,BZ143&gt;-1),OR(BZ141&gt;10,BZ143&gt;10),ABS(BZ141-BZ143)&gt;1,IF(OR(BZ141&gt;11,BZ143&gt;11),ABS(BZ141-BZ143)=2,TRUE),BZ141=INT(BZ141),BZ143=INT(BZ143)),"","Error"),"")</f>
        <v/>
      </c>
      <c r="CA145" s="169"/>
      <c r="CB145" s="169" t="str">
        <f>IF(AND(CF141&lt;&gt;"",CB141&lt;&gt;""),IF(AND(AND(CB141&gt;-1,CB143&gt;-1),OR(CB141&gt;10,CB143&gt;10),ABS(CB141-CB143)&gt;1,IF(OR(CB141&gt;11,CB143&gt;11),ABS(CB141-CB143)=2,TRUE),CB141=INT(CB141),CB143=INT(CB143)),"","Error"),"")</f>
        <v/>
      </c>
      <c r="CC145" s="169"/>
      <c r="CD145" s="169" t="str">
        <f>IF(AND(CF141&lt;&gt;"",CD141&lt;&gt;""),IF(AND(AND(CD141&gt;-1,CD143&gt;-1),OR(CD141&gt;10,CD143&gt;10),ABS(CD141-CD143)&gt;1,IF(OR(CD141&gt;11,CD143&gt;11),ABS(CD141-CD143)=2,TRUE),CD141=INT(CD141),CD143=INT(CD143)),"","Error"),"")</f>
        <v/>
      </c>
      <c r="CE145" s="169"/>
    </row>
    <row r="146" spans="1:84" ht="11.25" customHeight="1">
      <c r="AQ146" s="126"/>
      <c r="AR146" s="126"/>
      <c r="AS146" s="126"/>
      <c r="AT146" s="126"/>
      <c r="AU146" s="126"/>
      <c r="AV146" s="126"/>
      <c r="AW146" s="126"/>
      <c r="AX146" s="126"/>
      <c r="AY146" s="126"/>
      <c r="AZ146" s="126"/>
      <c r="BA146" s="126"/>
      <c r="BB146" s="126"/>
      <c r="BC146" s="126"/>
    </row>
    <row r="147" spans="1:84" ht="11.25" customHeight="1" thickBot="1">
      <c r="AB147" s="3"/>
      <c r="AQ147" s="127"/>
      <c r="AR147" s="127"/>
      <c r="AS147" s="127"/>
      <c r="AT147" s="127"/>
      <c r="AU147" s="127"/>
      <c r="AV147" s="127"/>
      <c r="AW147" s="127"/>
      <c r="AX147" s="127"/>
      <c r="AY147" s="127"/>
      <c r="AZ147" s="127"/>
      <c r="BA147" s="127"/>
      <c r="BB147" s="127"/>
      <c r="BC147" s="127"/>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row>
    <row r="148" spans="1:84" ht="11.25" customHeight="1">
      <c r="A148" s="170">
        <v>1</v>
      </c>
      <c r="B148" s="191"/>
      <c r="C148" s="183" t="str">
        <f>IF($D133="1P","A","A")</f>
        <v>A</v>
      </c>
      <c r="D148" s="197"/>
      <c r="E148" s="198"/>
      <c r="F148" s="197"/>
      <c r="G148" s="198"/>
      <c r="H148" s="197"/>
      <c r="I148" s="198"/>
      <c r="J148" s="197"/>
      <c r="K148" s="198"/>
      <c r="L148" s="197"/>
      <c r="M148" s="208"/>
      <c r="N148" s="69" t="str">
        <f>IF(CF131&lt;&gt;"",IF(CF131="W",IF(SUM(IF(D148&gt;D150,1,0),IF(F148&gt;F150,1,0),IF(H148&gt;H150,1,0),IF(J148&gt;J150,1,0),IF(L148&gt;L150,1,0))&lt;&gt;3,"E",""),""),"")</f>
        <v/>
      </c>
      <c r="O148" s="170">
        <v>4</v>
      </c>
      <c r="P148" s="191"/>
      <c r="Q148" s="183" t="str">
        <f>IF($D133="1P","B","C")</f>
        <v>C</v>
      </c>
      <c r="R148" s="197"/>
      <c r="S148" s="198"/>
      <c r="T148" s="197"/>
      <c r="U148" s="198"/>
      <c r="V148" s="197"/>
      <c r="W148" s="198"/>
      <c r="X148" s="197"/>
      <c r="Y148" s="198"/>
      <c r="Z148" s="197"/>
      <c r="AA148" s="208"/>
      <c r="AB148" s="69" t="str">
        <f>IF(CF161&lt;&gt;"",IF(CF161="W",IF(SUM(IF(R148&gt;R150,1,0),IF(T148&gt;T150,1,0),IF(V148&gt;V150,1,0),IF(X148&gt;X150,1,0),IF(Z148&gt;Z150,1,0))&lt;&gt;3,"E",""),""),"")</f>
        <v/>
      </c>
      <c r="AQ148" s="128"/>
      <c r="AR148" s="128"/>
      <c r="AS148" s="128"/>
      <c r="AT148" s="128"/>
      <c r="AU148" s="128"/>
      <c r="AV148" s="128"/>
      <c r="AW148" s="128"/>
      <c r="AX148" s="128"/>
      <c r="AY148" s="128"/>
      <c r="AZ148" s="128"/>
      <c r="BA148" s="128"/>
      <c r="BB148" s="128"/>
      <c r="BC148" s="128"/>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row>
    <row r="149" spans="1:84" ht="11.25" customHeight="1">
      <c r="A149" s="192"/>
      <c r="B149" s="193"/>
      <c r="C149" s="196"/>
      <c r="D149" s="199"/>
      <c r="E149" s="200"/>
      <c r="F149" s="199"/>
      <c r="G149" s="200"/>
      <c r="H149" s="199"/>
      <c r="I149" s="200"/>
      <c r="J149" s="199"/>
      <c r="K149" s="200"/>
      <c r="L149" s="199"/>
      <c r="M149" s="209"/>
      <c r="N149" s="69" t="str">
        <f>IF(CF131&lt;&gt;"",IF(ISERROR(AND(BV135="",BX135="",BZ135="",CB135="",CD135="")),"E",IF(AND(BV135="",BX135="",BZ135="",CB135="",CD135=""),"","E")),"")</f>
        <v/>
      </c>
      <c r="O149" s="192"/>
      <c r="P149" s="193"/>
      <c r="Q149" s="196"/>
      <c r="R149" s="199"/>
      <c r="S149" s="200"/>
      <c r="T149" s="199"/>
      <c r="U149" s="200"/>
      <c r="V149" s="199"/>
      <c r="W149" s="200"/>
      <c r="X149" s="199"/>
      <c r="Y149" s="200"/>
      <c r="Z149" s="199"/>
      <c r="AA149" s="209"/>
      <c r="AB149" s="69" t="str">
        <f>IF(CF161&lt;&gt;"",IF(ISERROR(AND(BV165="",BX165="",BZ165="",CB165="",CD165="")),"E",IF(AND(BV165="",BX165="",BZ165="",CB165="",CD165=""),"","E")),"")</f>
        <v/>
      </c>
      <c r="AQ149" s="126"/>
      <c r="AR149" s="126"/>
      <c r="AS149" s="126"/>
      <c r="AT149" s="126"/>
      <c r="AU149" s="126"/>
      <c r="AV149" s="126"/>
      <c r="AW149" s="126"/>
      <c r="AX149" s="126"/>
      <c r="AY149" s="126"/>
      <c r="AZ149" s="126"/>
      <c r="BA149" s="126"/>
      <c r="BB149" s="126"/>
      <c r="BC149" s="126"/>
    </row>
    <row r="150" spans="1:84" ht="11.25" customHeight="1" thickBot="1">
      <c r="A150" s="192"/>
      <c r="B150" s="193"/>
      <c r="C150" s="175" t="str">
        <f>IF($D133="1P","D","C")</f>
        <v>C</v>
      </c>
      <c r="D150" s="201"/>
      <c r="E150" s="202"/>
      <c r="F150" s="201"/>
      <c r="G150" s="202"/>
      <c r="H150" s="201"/>
      <c r="I150" s="202"/>
      <c r="J150" s="201"/>
      <c r="K150" s="202"/>
      <c r="L150" s="201"/>
      <c r="M150" s="205"/>
      <c r="N150" s="69" t="str">
        <f>IF(CF131&lt;&gt;"",IF(ISERROR(AND(BV135="",BX135="",BZ135="",CB135="",CD135="")),"E",IF(AND(BV135="",BX135="",BZ135="",CB135="",CD135=""),"","E")),"")</f>
        <v/>
      </c>
      <c r="O150" s="192"/>
      <c r="P150" s="193"/>
      <c r="Q150" s="175" t="str">
        <f>IF($D133="1P","D","D")</f>
        <v>D</v>
      </c>
      <c r="R150" s="201"/>
      <c r="S150" s="202"/>
      <c r="T150" s="201"/>
      <c r="U150" s="202"/>
      <c r="V150" s="201"/>
      <c r="W150" s="202"/>
      <c r="X150" s="201"/>
      <c r="Y150" s="202"/>
      <c r="Z150" s="201"/>
      <c r="AA150" s="205"/>
      <c r="AB150" s="69" t="str">
        <f>IF(CF161&lt;&gt;"",IF(ISERROR(AND(BV165="",BX165="",BZ165="",CB165="",CD165="")),"E",IF(AND(BV165="",BX165="",BZ165="",CB165="",CD165=""),"","E")),"")</f>
        <v/>
      </c>
      <c r="AP150" s="2"/>
      <c r="AQ150" s="127"/>
      <c r="AR150" s="127"/>
      <c r="AS150" s="127"/>
      <c r="AT150" s="127"/>
      <c r="AU150" s="127"/>
      <c r="AV150" s="127"/>
      <c r="AW150" s="127"/>
      <c r="AX150" s="127"/>
      <c r="AY150" s="127"/>
      <c r="AZ150" s="127"/>
      <c r="BA150" s="127"/>
      <c r="BB150" s="127"/>
      <c r="BC150" s="127"/>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row>
    <row r="151" spans="1:84" ht="11.25" customHeight="1" thickBot="1">
      <c r="A151" s="194"/>
      <c r="B151" s="195"/>
      <c r="C151" s="207"/>
      <c r="D151" s="203"/>
      <c r="E151" s="204"/>
      <c r="F151" s="203"/>
      <c r="G151" s="204"/>
      <c r="H151" s="203"/>
      <c r="I151" s="204"/>
      <c r="J151" s="203"/>
      <c r="K151" s="204"/>
      <c r="L151" s="203"/>
      <c r="M151" s="206"/>
      <c r="N151" s="69" t="str">
        <f>IF(CF133&lt;&gt;"",IF(CF133="W",IF(SUM(IF(D150&gt;D148,1,0),IF(F150&gt;F148,1,0),IF(H150&gt;H148,1,0),IF(J150&gt;J148,1,0),IF(L150&gt;L148,1,0))&lt;&gt;3,"E",""),""),"")</f>
        <v/>
      </c>
      <c r="O151" s="194"/>
      <c r="P151" s="195"/>
      <c r="Q151" s="207"/>
      <c r="R151" s="203"/>
      <c r="S151" s="204"/>
      <c r="T151" s="203"/>
      <c r="U151" s="204"/>
      <c r="V151" s="203"/>
      <c r="W151" s="204"/>
      <c r="X151" s="203"/>
      <c r="Y151" s="204"/>
      <c r="Z151" s="203"/>
      <c r="AA151" s="206"/>
      <c r="AB151" s="69" t="str">
        <f>IF(CF163&lt;&gt;"",IF(CF163="W",IF(SUM(IF(R150&gt;R148,1,0),IF(T150&gt;T148,1,0),IF(V150&gt;V148,1,0),IF(X150&gt;X148,1,0),IF(Z150&gt;Z148,1,0))&lt;&gt;3,"E",""),""),"")</f>
        <v/>
      </c>
      <c r="AC151" s="2"/>
      <c r="AD151" s="2"/>
      <c r="AE151" s="2"/>
      <c r="AF151" s="2"/>
      <c r="AG151" s="2"/>
      <c r="AH151" s="2"/>
      <c r="AI151" s="2"/>
      <c r="AJ151" s="2"/>
      <c r="AK151" s="2"/>
      <c r="AL151" s="2"/>
      <c r="AM151" s="2"/>
      <c r="AN151" s="2"/>
      <c r="AO151" s="2"/>
      <c r="AP151" s="2"/>
      <c r="AQ151" s="154" t="str">
        <f>CONCATENATE($A135," ",$D135,","," ",$F133)</f>
        <v>Group: 3, Women's Singles</v>
      </c>
      <c r="AR151" s="155"/>
      <c r="AS151" s="155"/>
      <c r="AT151" s="155"/>
      <c r="AU151" s="155"/>
      <c r="AV151" s="155"/>
      <c r="AW151" s="155"/>
      <c r="AX151" s="155"/>
      <c r="AY151" s="155"/>
      <c r="AZ151" s="155"/>
      <c r="BA151" s="155"/>
      <c r="BB151" s="155"/>
      <c r="BC151" s="156"/>
      <c r="BD151" s="163">
        <f>A156</f>
        <v>3</v>
      </c>
      <c r="BE151" s="164"/>
      <c r="BF151" s="183" t="str">
        <f>C156</f>
        <v>A</v>
      </c>
      <c r="BG151" s="185" t="str">
        <f>IF(VLOOKUP($BF151,$A137:$C143,3,FALSE)=0,"",CONCATENATE(VLOOKUP(VLOOKUP($BF151,$A137:$C143,3,FALSE),Players!$J:$N,4,FALSE)," ",VLOOKUP($BF151,$A137:$C143,3,FALSE)," ",IF(ISERROR(VLOOKUP(VLOOKUP($BF151,$A137:$C143,3,FALSE),Players!$J:$N,5,FALSE)),"()",CONCATENATE("(",VLOOKUP(VLOOKUP($BF151,$A137:$C143,3,FALSE),Players!$J:$N,5,FALSE),")"))))</f>
        <v/>
      </c>
      <c r="BH151" s="186"/>
      <c r="BI151" s="186"/>
      <c r="BJ151" s="186"/>
      <c r="BK151" s="186"/>
      <c r="BL151" s="186"/>
      <c r="BM151" s="186"/>
      <c r="BN151" s="186"/>
      <c r="BO151" s="186"/>
      <c r="BP151" s="186"/>
      <c r="BQ151" s="186"/>
      <c r="BR151" s="186"/>
      <c r="BS151" s="186"/>
      <c r="BT151" s="186"/>
      <c r="BU151" s="187"/>
      <c r="BV151" s="170" t="str">
        <f>IF(D156&lt;&gt;"",D156,"")</f>
        <v/>
      </c>
      <c r="BW151" s="171"/>
      <c r="BX151" s="170" t="str">
        <f>IF(F156&lt;&gt;"",F156,"")</f>
        <v/>
      </c>
      <c r="BY151" s="171"/>
      <c r="BZ151" s="170" t="str">
        <f>IF(H156&lt;&gt;"",H156,"")</f>
        <v/>
      </c>
      <c r="CA151" s="171"/>
      <c r="CB151" s="170" t="str">
        <f>IF(J156&lt;&gt;"",J156,"")</f>
        <v/>
      </c>
      <c r="CC151" s="171"/>
      <c r="CD151" s="170" t="str">
        <f>IF(L156&lt;&gt;"",L156,"")</f>
        <v/>
      </c>
      <c r="CE151" s="171"/>
      <c r="CF151" s="174" t="str">
        <f>IF($CD151=$CD153,IF($CB151=$CB153,IF($BZ151&lt;&gt;"",IF($BZ151&gt;$BZ153,"W","L"),""),IF($CB151&gt;$CB153,"W","L")),IF($CD151&gt;$CD153,"W","L"))</f>
        <v/>
      </c>
    </row>
    <row r="152" spans="1:84" ht="11.25" customHeight="1">
      <c r="A152" s="170">
        <v>2</v>
      </c>
      <c r="B152" s="191"/>
      <c r="C152" s="183" t="str">
        <f>IF($D133="1P","B","B")</f>
        <v>B</v>
      </c>
      <c r="D152" s="197"/>
      <c r="E152" s="198"/>
      <c r="F152" s="197"/>
      <c r="G152" s="198"/>
      <c r="H152" s="197"/>
      <c r="I152" s="198"/>
      <c r="J152" s="197"/>
      <c r="K152" s="198"/>
      <c r="L152" s="197"/>
      <c r="M152" s="208"/>
      <c r="N152" s="69" t="str">
        <f>IF(CF141&lt;&gt;"",IF(CF141="W",IF(SUM(IF(D152&gt;D154,1,0),IF(F152&gt;F154,1,0),IF(H152&gt;H154,1,0),IF(J152&gt;J154,1,0),IF(L152&gt;L154,1,0))&lt;&gt;3,"E",""),""),"")</f>
        <v/>
      </c>
      <c r="O152" s="170">
        <v>5</v>
      </c>
      <c r="P152" s="191"/>
      <c r="Q152" s="183" t="str">
        <f>IF($D133="1P","A","A")</f>
        <v>A</v>
      </c>
      <c r="R152" s="197"/>
      <c r="S152" s="198"/>
      <c r="T152" s="197"/>
      <c r="U152" s="198"/>
      <c r="V152" s="197"/>
      <c r="W152" s="198"/>
      <c r="X152" s="197"/>
      <c r="Y152" s="198"/>
      <c r="Z152" s="197"/>
      <c r="AA152" s="208"/>
      <c r="AB152" s="69" t="str">
        <f>IF(CF171&lt;&gt;"",IF(CF171="W",IF(SUM(IF(R152&gt;R154,1,0),IF(T152&gt;T154,1,0),IF(V152&gt;V154,1,0),IF(X152&gt;X154,1,0),IF(Z152&gt;Z154,1,0))&lt;&gt;3,"E",""),""),"")</f>
        <v/>
      </c>
      <c r="AP152" s="3"/>
      <c r="AQ152" s="157"/>
      <c r="AR152" s="158"/>
      <c r="AS152" s="158"/>
      <c r="AT152" s="158"/>
      <c r="AU152" s="158"/>
      <c r="AV152" s="158"/>
      <c r="AW152" s="158"/>
      <c r="AX152" s="158"/>
      <c r="AY152" s="158"/>
      <c r="AZ152" s="158"/>
      <c r="BA152" s="158"/>
      <c r="BB152" s="158"/>
      <c r="BC152" s="159"/>
      <c r="BD152" s="165"/>
      <c r="BE152" s="166"/>
      <c r="BF152" s="184"/>
      <c r="BG152" s="188"/>
      <c r="BH152" s="189"/>
      <c r="BI152" s="189"/>
      <c r="BJ152" s="189"/>
      <c r="BK152" s="189"/>
      <c r="BL152" s="189"/>
      <c r="BM152" s="189"/>
      <c r="BN152" s="189"/>
      <c r="BO152" s="189"/>
      <c r="BP152" s="189"/>
      <c r="BQ152" s="189"/>
      <c r="BR152" s="189"/>
      <c r="BS152" s="189"/>
      <c r="BT152" s="189"/>
      <c r="BU152" s="190"/>
      <c r="BV152" s="172"/>
      <c r="BW152" s="173"/>
      <c r="BX152" s="172"/>
      <c r="BY152" s="173"/>
      <c r="BZ152" s="172"/>
      <c r="CA152" s="173"/>
      <c r="CB152" s="172"/>
      <c r="CC152" s="173"/>
      <c r="CD152" s="172"/>
      <c r="CE152" s="173"/>
      <c r="CF152" s="174"/>
    </row>
    <row r="153" spans="1:84" ht="11.25" customHeight="1">
      <c r="A153" s="192"/>
      <c r="B153" s="193"/>
      <c r="C153" s="196"/>
      <c r="D153" s="199"/>
      <c r="E153" s="200"/>
      <c r="F153" s="199"/>
      <c r="G153" s="200"/>
      <c r="H153" s="199"/>
      <c r="I153" s="200"/>
      <c r="J153" s="199"/>
      <c r="K153" s="200"/>
      <c r="L153" s="199"/>
      <c r="M153" s="209"/>
      <c r="N153" s="69" t="str">
        <f>IF(CF141&lt;&gt;"",IF(ISERROR(AND(BV145="",BX145="",BZ145="",CB145="",CD145="")),"E",IF(AND(BV145="",BX145="",BZ145="",CB145="",CD145=""),"","E")),"")</f>
        <v/>
      </c>
      <c r="O153" s="192"/>
      <c r="P153" s="193"/>
      <c r="Q153" s="196"/>
      <c r="R153" s="199"/>
      <c r="S153" s="200"/>
      <c r="T153" s="199"/>
      <c r="U153" s="200"/>
      <c r="V153" s="199"/>
      <c r="W153" s="200"/>
      <c r="X153" s="199"/>
      <c r="Y153" s="200"/>
      <c r="Z153" s="199"/>
      <c r="AA153" s="209"/>
      <c r="AB153" s="69" t="str">
        <f>IF(CF171&lt;&gt;"",IF(ISERROR(AND(BV175="",BX175="",BZ175="",CB175="",CD175="")),"E",IF(AND(BV175="",BX175="",BZ175="",CB175="",CD175=""),"","E")),"")</f>
        <v/>
      </c>
      <c r="AP153" s="3"/>
      <c r="AQ153" s="157"/>
      <c r="AR153" s="158"/>
      <c r="AS153" s="158"/>
      <c r="AT153" s="158"/>
      <c r="AU153" s="158"/>
      <c r="AV153" s="158"/>
      <c r="AW153" s="158"/>
      <c r="AX153" s="158"/>
      <c r="AY153" s="158"/>
      <c r="AZ153" s="158"/>
      <c r="BA153" s="158"/>
      <c r="BB153" s="158"/>
      <c r="BC153" s="159"/>
      <c r="BD153" s="165"/>
      <c r="BE153" s="166"/>
      <c r="BF153" s="175" t="str">
        <f>C158</f>
        <v>B</v>
      </c>
      <c r="BG153" s="177" t="str">
        <f>IF(VLOOKUP($BF153,$A137:$C143,3,FALSE)=0,"",CONCATENATE(VLOOKUP(VLOOKUP($BF153,$A137:$C143,3,FALSE),Players!$J:$N,4,FALSE)," ",VLOOKUP($BF153,$A137:$C143,3,FALSE)," ",IF(ISERROR(VLOOKUP(VLOOKUP($BF153,$A137:$C143,3,FALSE),Players!$J:$N,5,FALSE)),"()",CONCATENATE("(",VLOOKUP(VLOOKUP($BF153,$A137:$C143,3,FALSE),Players!$J:$N,5,FALSE),")"))))</f>
        <v/>
      </c>
      <c r="BH153" s="178"/>
      <c r="BI153" s="178"/>
      <c r="BJ153" s="178"/>
      <c r="BK153" s="178"/>
      <c r="BL153" s="178"/>
      <c r="BM153" s="178"/>
      <c r="BN153" s="178"/>
      <c r="BO153" s="178"/>
      <c r="BP153" s="178"/>
      <c r="BQ153" s="178"/>
      <c r="BR153" s="178"/>
      <c r="BS153" s="178"/>
      <c r="BT153" s="178"/>
      <c r="BU153" s="179"/>
      <c r="BV153" s="150" t="str">
        <f>IF(D158&lt;&gt;"",D158,"")</f>
        <v/>
      </c>
      <c r="BW153" s="151"/>
      <c r="BX153" s="150" t="str">
        <f>IF(F158&lt;&gt;"",F158,"")</f>
        <v/>
      </c>
      <c r="BY153" s="151"/>
      <c r="BZ153" s="150" t="str">
        <f>IF(H158&lt;&gt;"",H158,"")</f>
        <v/>
      </c>
      <c r="CA153" s="151"/>
      <c r="CB153" s="150" t="str">
        <f>IF(J158&lt;&gt;"",J158,"")</f>
        <v/>
      </c>
      <c r="CC153" s="151"/>
      <c r="CD153" s="150" t="str">
        <f>IF(L158&lt;&gt;"",L158,"")</f>
        <v/>
      </c>
      <c r="CE153" s="151"/>
      <c r="CF153" s="174" t="str">
        <f>IF($CF151&lt;&gt;"",IF(CF151="W","L","W"),"")</f>
        <v/>
      </c>
    </row>
    <row r="154" spans="1:84" ht="11.25" customHeight="1" thickBot="1">
      <c r="A154" s="192"/>
      <c r="B154" s="193"/>
      <c r="C154" s="175" t="str">
        <f>IF($D133="1P","C","D")</f>
        <v>D</v>
      </c>
      <c r="D154" s="201"/>
      <c r="E154" s="202"/>
      <c r="F154" s="201"/>
      <c r="G154" s="202"/>
      <c r="H154" s="201"/>
      <c r="I154" s="202"/>
      <c r="J154" s="201"/>
      <c r="K154" s="202"/>
      <c r="L154" s="201"/>
      <c r="M154" s="205"/>
      <c r="N154" s="69" t="str">
        <f>IF(CF141&lt;&gt;"",IF(ISERROR(AND(BV145="",BX145="",BZ145="",CB145="",CD145="")),"E",IF(AND(BV145="",BX145="",BZ145="",CB145="",CD145=""),"","E")),"")</f>
        <v/>
      </c>
      <c r="O154" s="192"/>
      <c r="P154" s="193"/>
      <c r="Q154" s="175" t="str">
        <f>IF($D133="1P","B","D")</f>
        <v>D</v>
      </c>
      <c r="R154" s="201"/>
      <c r="S154" s="202"/>
      <c r="T154" s="201"/>
      <c r="U154" s="202"/>
      <c r="V154" s="201"/>
      <c r="W154" s="202"/>
      <c r="X154" s="201"/>
      <c r="Y154" s="202"/>
      <c r="Z154" s="201"/>
      <c r="AA154" s="205"/>
      <c r="AB154" s="69" t="str">
        <f>IF(CF171&lt;&gt;"",IF(ISERROR(AND(BV175="",BX175="",BZ175="",CB175="",CD175="")),"E",IF(AND(BV175="",BX175="",BZ175="",CB175="",CD175=""),"","E")),"")</f>
        <v/>
      </c>
      <c r="AP154" s="3"/>
      <c r="AQ154" s="160"/>
      <c r="AR154" s="161"/>
      <c r="AS154" s="161"/>
      <c r="AT154" s="161"/>
      <c r="AU154" s="161"/>
      <c r="AV154" s="161"/>
      <c r="AW154" s="161"/>
      <c r="AX154" s="161"/>
      <c r="AY154" s="161"/>
      <c r="AZ154" s="161"/>
      <c r="BA154" s="161"/>
      <c r="BB154" s="161"/>
      <c r="BC154" s="162"/>
      <c r="BD154" s="167"/>
      <c r="BE154" s="168"/>
      <c r="BF154" s="176"/>
      <c r="BG154" s="180"/>
      <c r="BH154" s="181"/>
      <c r="BI154" s="181"/>
      <c r="BJ154" s="181"/>
      <c r="BK154" s="181"/>
      <c r="BL154" s="181"/>
      <c r="BM154" s="181"/>
      <c r="BN154" s="181"/>
      <c r="BO154" s="181"/>
      <c r="BP154" s="181"/>
      <c r="BQ154" s="181"/>
      <c r="BR154" s="181"/>
      <c r="BS154" s="181"/>
      <c r="BT154" s="181"/>
      <c r="BU154" s="182"/>
      <c r="BV154" s="152"/>
      <c r="BW154" s="153"/>
      <c r="BX154" s="152"/>
      <c r="BY154" s="153"/>
      <c r="BZ154" s="152"/>
      <c r="CA154" s="153"/>
      <c r="CB154" s="152"/>
      <c r="CC154" s="153"/>
      <c r="CD154" s="152"/>
      <c r="CE154" s="153"/>
      <c r="CF154" s="174"/>
    </row>
    <row r="155" spans="1:84" ht="11.25" customHeight="1" thickBot="1">
      <c r="A155" s="194"/>
      <c r="B155" s="195"/>
      <c r="C155" s="207"/>
      <c r="D155" s="203"/>
      <c r="E155" s="204"/>
      <c r="F155" s="203"/>
      <c r="G155" s="204"/>
      <c r="H155" s="203"/>
      <c r="I155" s="204"/>
      <c r="J155" s="203"/>
      <c r="K155" s="204"/>
      <c r="L155" s="203"/>
      <c r="M155" s="206"/>
      <c r="N155" s="69" t="str">
        <f>IF(CF143&lt;&gt;"",IF(CF143="W",IF(SUM(IF(D154&gt;D152,1,0),IF(F154&gt;F152,1,0),IF(H154&gt;H152,1,0),IF(J154&gt;J152,1,0),IF(L154&gt;L152,1,0))&lt;&gt;3,"E",""),""),"")</f>
        <v/>
      </c>
      <c r="O155" s="194"/>
      <c r="P155" s="195"/>
      <c r="Q155" s="207"/>
      <c r="R155" s="203"/>
      <c r="S155" s="204"/>
      <c r="T155" s="203"/>
      <c r="U155" s="204"/>
      <c r="V155" s="203"/>
      <c r="W155" s="204"/>
      <c r="X155" s="203"/>
      <c r="Y155" s="204"/>
      <c r="Z155" s="203"/>
      <c r="AA155" s="206"/>
      <c r="AB155" s="69" t="str">
        <f>IF(CF173&lt;&gt;"",IF(CF173="W",IF(SUM(IF(R154&gt;R152,1,0),IF(T154&gt;T152,1,0),IF(V154&gt;V152,1,0),IF(X154&gt;X152,1,0),IF(Z154&gt;Z152,1,0))&lt;&gt;3,"E",""),""),"")</f>
        <v/>
      </c>
      <c r="AP155" s="3"/>
      <c r="AQ155" s="126"/>
      <c r="AR155" s="126"/>
      <c r="AS155" s="126"/>
      <c r="AT155" s="126"/>
      <c r="AU155" s="126"/>
      <c r="AV155" s="126"/>
      <c r="AW155" s="126"/>
      <c r="AX155" s="126"/>
      <c r="AY155" s="126"/>
      <c r="AZ155" s="126"/>
      <c r="BA155" s="126"/>
      <c r="BB155" s="126"/>
      <c r="BC155" s="126"/>
      <c r="BV155" s="169" t="str">
        <f>IF(CF151&lt;&gt;"",IF(AND(AND(BV151&gt;-1,BV153&gt;-1),OR(BV151&gt;10,BV153&gt;10),ABS(BV151-BV153)&gt;1,IF(OR(BV151&gt;11,BV153&gt;11),ABS(BV151-BV153)=2,TRUE),BV151=INT(BV151),BV153=INT(BV153)),"","Error"),"")</f>
        <v/>
      </c>
      <c r="BW155" s="169"/>
      <c r="BX155" s="169" t="str">
        <f>IF(CF151&lt;&gt;"",IF(AND(AND(BX151&gt;-1,BX153&gt;-1),OR(BX151&gt;10,BX153&gt;10),ABS(BX151-BX153)&gt;1,IF(OR(BX151&gt;11,BX153&gt;11),ABS(BX151-BX153)=2,TRUE),BX151=INT(BX151),BX153=INT(BX153)),"","Error"),"")</f>
        <v/>
      </c>
      <c r="BY155" s="169"/>
      <c r="BZ155" s="169" t="str">
        <f>IF(CF151&lt;&gt;"",IF(AND(AND(BZ151&gt;-1,BZ153&gt;-1),OR(BZ151&gt;10,BZ153&gt;10),ABS(BZ151-BZ153)&gt;1,IF(OR(BZ151&gt;11,BZ153&gt;11),ABS(BZ151-BZ153)=2,TRUE),BZ151=INT(BZ151),BZ153=INT(BZ153)),"","Error"),"")</f>
        <v/>
      </c>
      <c r="CA155" s="169"/>
      <c r="CB155" s="169" t="str">
        <f>IF(AND(CF151&lt;&gt;"",CB151&lt;&gt;""),IF(AND(AND(CB151&gt;-1,CB153&gt;-1),OR(CB151&gt;10,CB153&gt;10),ABS(CB151-CB153)&gt;1,IF(OR(CB151&gt;11,CB153&gt;11),ABS(CB151-CB153)=2,TRUE),CB151=INT(CB151),CB153=INT(CB153)),"","Error"),"")</f>
        <v/>
      </c>
      <c r="CC155" s="169"/>
      <c r="CD155" s="169" t="str">
        <f>IF(AND(CF151&lt;&gt;"",CD151&lt;&gt;""),IF(AND(AND(CD151&gt;-1,CD153&gt;-1),OR(CD151&gt;10,CD153&gt;10),ABS(CD151-CD153)&gt;1,IF(OR(CD151&gt;11,CD153&gt;11),ABS(CD151-CD153)=2,TRUE),CD151=INT(CD151),CD153=INT(CD153)),"","Error"),"")</f>
        <v/>
      </c>
      <c r="CE155" s="169"/>
    </row>
    <row r="156" spans="1:84" ht="11.25" customHeight="1">
      <c r="A156" s="170">
        <v>3</v>
      </c>
      <c r="B156" s="191"/>
      <c r="C156" s="183" t="str">
        <f>IF($D133="1P","A","A")</f>
        <v>A</v>
      </c>
      <c r="D156" s="197"/>
      <c r="E156" s="198"/>
      <c r="F156" s="197"/>
      <c r="G156" s="198"/>
      <c r="H156" s="197"/>
      <c r="I156" s="198"/>
      <c r="J156" s="197"/>
      <c r="K156" s="198"/>
      <c r="L156" s="197"/>
      <c r="M156" s="208"/>
      <c r="N156" s="69" t="str">
        <f>IF(CF151&lt;&gt;"",IF(CF151="W",IF(SUM(IF(D156&gt;D158,1,0),IF(F156&gt;F158,1,0),IF(H156&gt;H158,1,0),IF(J156&gt;J158,1,0),IF(L156&gt;L158,1,0))&lt;&gt;3,"E",""),""),"")</f>
        <v/>
      </c>
      <c r="O156" s="170">
        <v>6</v>
      </c>
      <c r="P156" s="191"/>
      <c r="Q156" s="183" t="str">
        <f>IF($D133="1P","C","B")</f>
        <v>B</v>
      </c>
      <c r="R156" s="197"/>
      <c r="S156" s="198"/>
      <c r="T156" s="197"/>
      <c r="U156" s="198"/>
      <c r="V156" s="197"/>
      <c r="W156" s="198"/>
      <c r="X156" s="197"/>
      <c r="Y156" s="198"/>
      <c r="Z156" s="197"/>
      <c r="AA156" s="208"/>
      <c r="AB156" s="69" t="str">
        <f>IF(CF181&lt;&gt;"",IF(CF181="W",IF(SUM(IF(R156&gt;R158,1,0),IF(T156&gt;T158,1,0),IF(V156&gt;V158,1,0),IF(X156&gt;X158,1,0),IF(Z156&gt;Z158,1,0))&lt;&gt;3,"E",""),""),"")</f>
        <v/>
      </c>
      <c r="AP156" s="3"/>
      <c r="AQ156" s="126"/>
      <c r="AR156" s="126"/>
      <c r="AS156" s="126"/>
      <c r="AT156" s="126"/>
      <c r="AU156" s="126"/>
      <c r="AV156" s="126"/>
      <c r="AW156" s="126"/>
      <c r="AX156" s="126"/>
      <c r="AY156" s="126"/>
      <c r="AZ156" s="126"/>
      <c r="BA156" s="126"/>
      <c r="BB156" s="126"/>
      <c r="BC156" s="126"/>
    </row>
    <row r="157" spans="1:84" ht="11.25" customHeight="1">
      <c r="A157" s="192"/>
      <c r="B157" s="193"/>
      <c r="C157" s="196"/>
      <c r="D157" s="199"/>
      <c r="E157" s="200"/>
      <c r="F157" s="199"/>
      <c r="G157" s="200"/>
      <c r="H157" s="199"/>
      <c r="I157" s="200"/>
      <c r="J157" s="199"/>
      <c r="K157" s="200"/>
      <c r="L157" s="199"/>
      <c r="M157" s="209"/>
      <c r="N157" s="69" t="str">
        <f>IF(CF151&lt;&gt;"",IF(ISERROR(AND(BV155="",BX155="",BZ155="",CB155="",CD155="")),"E",IF(AND(BV155="",BX155="",BZ155="",CB155="",CD155=""),"","E")),"")</f>
        <v/>
      </c>
      <c r="O157" s="192"/>
      <c r="P157" s="193"/>
      <c r="Q157" s="196"/>
      <c r="R157" s="199"/>
      <c r="S157" s="200"/>
      <c r="T157" s="199"/>
      <c r="U157" s="200"/>
      <c r="V157" s="199"/>
      <c r="W157" s="200"/>
      <c r="X157" s="199"/>
      <c r="Y157" s="200"/>
      <c r="Z157" s="199"/>
      <c r="AA157" s="209"/>
      <c r="AB157" s="69" t="str">
        <f>IF(CF181&lt;&gt;"",IF(ISERROR(AND(BV185="",BX185="",BZ185="",CB185="",CD185="")),"E",IF(AND(BV185="",BX185="",BZ185="",CB185="",CD185=""),"","E")),"")</f>
        <v/>
      </c>
      <c r="AP157" s="3"/>
      <c r="AQ157" s="127"/>
      <c r="AR157" s="127"/>
      <c r="AS157" s="127"/>
      <c r="AT157" s="127"/>
      <c r="AU157" s="127"/>
      <c r="AV157" s="127"/>
      <c r="AW157" s="127"/>
      <c r="AX157" s="127"/>
      <c r="AY157" s="127"/>
      <c r="AZ157" s="127"/>
      <c r="BA157" s="127"/>
      <c r="BB157" s="127"/>
      <c r="BC157" s="127"/>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3"/>
    </row>
    <row r="158" spans="1:84" ht="11.25" customHeight="1">
      <c r="A158" s="192"/>
      <c r="B158" s="193"/>
      <c r="C158" s="175" t="str">
        <f>IF($D133="1P","C","B")</f>
        <v>B</v>
      </c>
      <c r="D158" s="201"/>
      <c r="E158" s="202"/>
      <c r="F158" s="201"/>
      <c r="G158" s="202"/>
      <c r="H158" s="201"/>
      <c r="I158" s="202"/>
      <c r="J158" s="201"/>
      <c r="K158" s="202"/>
      <c r="L158" s="201"/>
      <c r="M158" s="205"/>
      <c r="N158" s="69" t="str">
        <f>IF(CF151&lt;&gt;"",IF(ISERROR(AND(BV155="",BX155="",BZ155="",CB155="",CD155="")),"E",IF(AND(BV155="",BX155="",BZ155="",CB155="",CD155=""),"","E")),"")</f>
        <v/>
      </c>
      <c r="O158" s="192"/>
      <c r="P158" s="193"/>
      <c r="Q158" s="175" t="str">
        <f>IF($D133="1P","D","C")</f>
        <v>C</v>
      </c>
      <c r="R158" s="201"/>
      <c r="S158" s="202"/>
      <c r="T158" s="201"/>
      <c r="U158" s="202"/>
      <c r="V158" s="201"/>
      <c r="W158" s="202"/>
      <c r="X158" s="201"/>
      <c r="Y158" s="202"/>
      <c r="Z158" s="201"/>
      <c r="AA158" s="205"/>
      <c r="AB158" s="69" t="str">
        <f>IF(CF181&lt;&gt;"",IF(ISERROR(AND(BV185="",BX185="",BZ185="",CB185="",CD185="")),"E",IF(AND(BV185="",BX185="",BZ185="",CB185="",CD185=""),"","E")),"")</f>
        <v/>
      </c>
      <c r="AP158" s="3"/>
      <c r="AQ158" s="128"/>
      <c r="AR158" s="128"/>
      <c r="AS158" s="128"/>
      <c r="AT158" s="128"/>
      <c r="AU158" s="128"/>
      <c r="AV158" s="128"/>
      <c r="AW158" s="128"/>
      <c r="AX158" s="128"/>
      <c r="AY158" s="128"/>
      <c r="AZ158" s="128"/>
      <c r="BA158" s="128"/>
      <c r="BB158" s="128"/>
      <c r="BC158" s="128"/>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3"/>
    </row>
    <row r="159" spans="1:84" ht="11.25" customHeight="1" thickBot="1">
      <c r="A159" s="194"/>
      <c r="B159" s="195"/>
      <c r="C159" s="207"/>
      <c r="D159" s="203"/>
      <c r="E159" s="204"/>
      <c r="F159" s="203"/>
      <c r="G159" s="204"/>
      <c r="H159" s="203"/>
      <c r="I159" s="204"/>
      <c r="J159" s="203"/>
      <c r="K159" s="204"/>
      <c r="L159" s="203"/>
      <c r="M159" s="206"/>
      <c r="N159" s="69" t="str">
        <f>IF(CF153&lt;&gt;"",IF(CF153="W",IF(SUM(IF(D158&gt;D156,1,0),IF(F158&gt;F156,1,0),IF(H158&gt;H156,1,0),IF(J158&gt;J156,1,0),IF(L158&gt;L156,1,0))&lt;&gt;3,"E",""),""),"")</f>
        <v/>
      </c>
      <c r="O159" s="194"/>
      <c r="P159" s="195"/>
      <c r="Q159" s="207"/>
      <c r="R159" s="203"/>
      <c r="S159" s="204"/>
      <c r="T159" s="203"/>
      <c r="U159" s="204"/>
      <c r="V159" s="203"/>
      <c r="W159" s="204"/>
      <c r="X159" s="203"/>
      <c r="Y159" s="204"/>
      <c r="Z159" s="203"/>
      <c r="AA159" s="206"/>
      <c r="AB159" s="69" t="str">
        <f>IF(CF183&lt;&gt;"",IF(CF183="W",IF(SUM(IF(R158&gt;R156,1,0),IF(T158&gt;T156,1,0),IF(V158&gt;V156,1,0),IF(X158&gt;X156,1,0),IF(Z158&gt;Z156,1,0))&lt;&gt;3,"E",""),""),"")</f>
        <v/>
      </c>
      <c r="AP159" s="3"/>
      <c r="AQ159" s="126"/>
      <c r="AR159" s="126"/>
      <c r="AS159" s="126"/>
      <c r="AT159" s="126"/>
      <c r="AU159" s="126"/>
      <c r="AV159" s="126"/>
      <c r="AW159" s="126"/>
      <c r="AX159" s="126"/>
      <c r="AY159" s="126"/>
      <c r="AZ159" s="126"/>
      <c r="BA159" s="126"/>
      <c r="BB159" s="126"/>
      <c r="BC159" s="126"/>
      <c r="CF159" s="3"/>
    </row>
    <row r="160" spans="1:84" ht="11.25" customHeight="1" thickBo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P160" s="3"/>
      <c r="AQ160" s="127"/>
      <c r="AR160" s="127"/>
      <c r="AS160" s="127"/>
      <c r="AT160" s="127"/>
      <c r="AU160" s="127"/>
      <c r="AV160" s="127"/>
      <c r="AW160" s="127"/>
      <c r="AX160" s="127"/>
      <c r="AY160" s="127"/>
      <c r="AZ160" s="127"/>
      <c r="BA160" s="127"/>
      <c r="BB160" s="127"/>
      <c r="BC160" s="127"/>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3"/>
    </row>
    <row r="161" spans="1:84" ht="11.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P161" s="3"/>
      <c r="AQ161" s="154" t="str">
        <f>CONCATENATE($A135," ",$D135,","," ",$F133)</f>
        <v>Group: 3, Women's Singles</v>
      </c>
      <c r="AR161" s="155"/>
      <c r="AS161" s="155"/>
      <c r="AT161" s="155"/>
      <c r="AU161" s="155"/>
      <c r="AV161" s="155"/>
      <c r="AW161" s="155"/>
      <c r="AX161" s="155"/>
      <c r="AY161" s="155"/>
      <c r="AZ161" s="155"/>
      <c r="BA161" s="155"/>
      <c r="BB161" s="155"/>
      <c r="BC161" s="156"/>
      <c r="BD161" s="163">
        <f>O148</f>
        <v>4</v>
      </c>
      <c r="BE161" s="164"/>
      <c r="BF161" s="183" t="str">
        <f>Q148</f>
        <v>C</v>
      </c>
      <c r="BG161" s="185" t="str">
        <f>IF(VLOOKUP($BF161,$A137:$C143,3,FALSE)=0,"",CONCATENATE(VLOOKUP(VLOOKUP($BF161,$A137:$C143,3,FALSE),Players!$J:$N,4,FALSE)," ",VLOOKUP($BF161,$A137:$C143,3,FALSE)," ",IF(ISERROR(VLOOKUP(VLOOKUP($BF161,$A137:$C143,3,FALSE),Players!$J:$N,5,FALSE)),"()",CONCATENATE("(",VLOOKUP(VLOOKUP($BF161,$A137:$C143,3,FALSE),Players!$J:$N,5,FALSE),")"))))</f>
        <v/>
      </c>
      <c r="BH161" s="186"/>
      <c r="BI161" s="186"/>
      <c r="BJ161" s="186"/>
      <c r="BK161" s="186"/>
      <c r="BL161" s="186"/>
      <c r="BM161" s="186"/>
      <c r="BN161" s="186"/>
      <c r="BO161" s="186"/>
      <c r="BP161" s="186"/>
      <c r="BQ161" s="186"/>
      <c r="BR161" s="186"/>
      <c r="BS161" s="186"/>
      <c r="BT161" s="186"/>
      <c r="BU161" s="187"/>
      <c r="BV161" s="170" t="str">
        <f>IF(R148&lt;&gt;"",R148,"")</f>
        <v/>
      </c>
      <c r="BW161" s="171"/>
      <c r="BX161" s="170" t="str">
        <f>IF(T148&lt;&gt;"",T148,"")</f>
        <v/>
      </c>
      <c r="BY161" s="171"/>
      <c r="BZ161" s="170" t="str">
        <f>IF(V148&lt;&gt;"",V148,"")</f>
        <v/>
      </c>
      <c r="CA161" s="171"/>
      <c r="CB161" s="170" t="str">
        <f>IF(X148&lt;&gt;"",X148,"")</f>
        <v/>
      </c>
      <c r="CC161" s="171"/>
      <c r="CD161" s="170" t="str">
        <f>IF(Z148&lt;&gt;"",Z148,"")</f>
        <v/>
      </c>
      <c r="CE161" s="171"/>
      <c r="CF161" s="174" t="str">
        <f>IF($CD161=$CD163,IF($CB161=$CB163,IF($BZ161&lt;&gt;"",IF($BZ161&gt;$BZ163,"W","L"),""),IF($CB161&gt;$CB163,"W","L")),IF($CD161&gt;$CD163,"W","L"))</f>
        <v/>
      </c>
    </row>
    <row r="162" spans="1:84" ht="11.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P162" s="3"/>
      <c r="AQ162" s="157"/>
      <c r="AR162" s="158"/>
      <c r="AS162" s="158"/>
      <c r="AT162" s="158"/>
      <c r="AU162" s="158"/>
      <c r="AV162" s="158"/>
      <c r="AW162" s="158"/>
      <c r="AX162" s="158"/>
      <c r="AY162" s="158"/>
      <c r="AZ162" s="158"/>
      <c r="BA162" s="158"/>
      <c r="BB162" s="158"/>
      <c r="BC162" s="159"/>
      <c r="BD162" s="165"/>
      <c r="BE162" s="166"/>
      <c r="BF162" s="184"/>
      <c r="BG162" s="188"/>
      <c r="BH162" s="189"/>
      <c r="BI162" s="189"/>
      <c r="BJ162" s="189"/>
      <c r="BK162" s="189"/>
      <c r="BL162" s="189"/>
      <c r="BM162" s="189"/>
      <c r="BN162" s="189"/>
      <c r="BO162" s="189"/>
      <c r="BP162" s="189"/>
      <c r="BQ162" s="189"/>
      <c r="BR162" s="189"/>
      <c r="BS162" s="189"/>
      <c r="BT162" s="189"/>
      <c r="BU162" s="190"/>
      <c r="BV162" s="172"/>
      <c r="BW162" s="173"/>
      <c r="BX162" s="172"/>
      <c r="BY162" s="173"/>
      <c r="BZ162" s="172"/>
      <c r="CA162" s="173"/>
      <c r="CB162" s="172"/>
      <c r="CC162" s="173"/>
      <c r="CD162" s="172"/>
      <c r="CE162" s="173"/>
      <c r="CF162" s="174"/>
    </row>
    <row r="163" spans="1:84" ht="11.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P163" s="3"/>
      <c r="AQ163" s="157"/>
      <c r="AR163" s="158"/>
      <c r="AS163" s="158"/>
      <c r="AT163" s="158"/>
      <c r="AU163" s="158"/>
      <c r="AV163" s="158"/>
      <c r="AW163" s="158"/>
      <c r="AX163" s="158"/>
      <c r="AY163" s="158"/>
      <c r="AZ163" s="158"/>
      <c r="BA163" s="158"/>
      <c r="BB163" s="158"/>
      <c r="BC163" s="159"/>
      <c r="BD163" s="165"/>
      <c r="BE163" s="166"/>
      <c r="BF163" s="175" t="str">
        <f>Q150</f>
        <v>D</v>
      </c>
      <c r="BG163" s="177" t="str">
        <f>IF(VLOOKUP($BF163,$A137:$C143,3,FALSE)=0,"",CONCATENATE(VLOOKUP(VLOOKUP($BF163,$A137:$C143,3,FALSE),Players!$J:$N,4,FALSE)," ",VLOOKUP($BF163,$A137:$C143,3,FALSE)," ",IF(ISERROR(VLOOKUP(VLOOKUP($BF163,$A137:$C143,3,FALSE),Players!$J:$N,5,FALSE)),"()",CONCATENATE("(",VLOOKUP(VLOOKUP($BF163,$A137:$C143,3,FALSE),Players!$J:$N,5,FALSE),")"))))</f>
        <v/>
      </c>
      <c r="BH163" s="178"/>
      <c r="BI163" s="178"/>
      <c r="BJ163" s="178"/>
      <c r="BK163" s="178"/>
      <c r="BL163" s="178"/>
      <c r="BM163" s="178"/>
      <c r="BN163" s="178"/>
      <c r="BO163" s="178"/>
      <c r="BP163" s="178"/>
      <c r="BQ163" s="178"/>
      <c r="BR163" s="178"/>
      <c r="BS163" s="178"/>
      <c r="BT163" s="178"/>
      <c r="BU163" s="179"/>
      <c r="BV163" s="150" t="str">
        <f>IF(R150&lt;&gt;"",R150,"")</f>
        <v/>
      </c>
      <c r="BW163" s="151"/>
      <c r="BX163" s="150" t="str">
        <f>IF(T150&lt;&gt;"",T150,"")</f>
        <v/>
      </c>
      <c r="BY163" s="151"/>
      <c r="BZ163" s="150" t="str">
        <f>IF(V150&lt;&gt;"",V150,"")</f>
        <v/>
      </c>
      <c r="CA163" s="151"/>
      <c r="CB163" s="150" t="str">
        <f>IF(X150&lt;&gt;"",X150,"")</f>
        <v/>
      </c>
      <c r="CC163" s="151"/>
      <c r="CD163" s="150" t="str">
        <f>IF(Z150&lt;&gt;"",Z150,"")</f>
        <v/>
      </c>
      <c r="CE163" s="151"/>
      <c r="CF163" s="174" t="str">
        <f>IF($CF161&lt;&gt;"",IF(CF161="W","L","W"),"")</f>
        <v/>
      </c>
    </row>
    <row r="164" spans="1:84" ht="11.25" customHeight="1" thickBo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P164" s="3"/>
      <c r="AQ164" s="160"/>
      <c r="AR164" s="161"/>
      <c r="AS164" s="161"/>
      <c r="AT164" s="161"/>
      <c r="AU164" s="161"/>
      <c r="AV164" s="161"/>
      <c r="AW164" s="161"/>
      <c r="AX164" s="161"/>
      <c r="AY164" s="161"/>
      <c r="AZ164" s="161"/>
      <c r="BA164" s="161"/>
      <c r="BB164" s="161"/>
      <c r="BC164" s="162"/>
      <c r="BD164" s="167"/>
      <c r="BE164" s="168"/>
      <c r="BF164" s="176"/>
      <c r="BG164" s="180"/>
      <c r="BH164" s="181"/>
      <c r="BI164" s="181"/>
      <c r="BJ164" s="181"/>
      <c r="BK164" s="181"/>
      <c r="BL164" s="181"/>
      <c r="BM164" s="181"/>
      <c r="BN164" s="181"/>
      <c r="BO164" s="181"/>
      <c r="BP164" s="181"/>
      <c r="BQ164" s="181"/>
      <c r="BR164" s="181"/>
      <c r="BS164" s="181"/>
      <c r="BT164" s="181"/>
      <c r="BU164" s="182"/>
      <c r="BV164" s="152"/>
      <c r="BW164" s="153"/>
      <c r="BX164" s="152"/>
      <c r="BY164" s="153"/>
      <c r="BZ164" s="152"/>
      <c r="CA164" s="153"/>
      <c r="CB164" s="152"/>
      <c r="CC164" s="153"/>
      <c r="CD164" s="152"/>
      <c r="CE164" s="153"/>
      <c r="CF164" s="174"/>
    </row>
    <row r="165" spans="1:84" ht="11.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P165" s="3"/>
      <c r="AQ165" s="126"/>
      <c r="AR165" s="126"/>
      <c r="AS165" s="126"/>
      <c r="AT165" s="126"/>
      <c r="AU165" s="126"/>
      <c r="AV165" s="126"/>
      <c r="AW165" s="126"/>
      <c r="AX165" s="126"/>
      <c r="AY165" s="126"/>
      <c r="AZ165" s="126"/>
      <c r="BA165" s="126"/>
      <c r="BB165" s="126"/>
      <c r="BC165" s="126"/>
      <c r="BV165" s="169" t="str">
        <f>IF(CF161&lt;&gt;"",IF(AND(AND(BV161&gt;-1,BV163&gt;-1),OR(BV161&gt;10,BV163&gt;10),ABS(BV161-BV163)&gt;1,IF(OR(BV161&gt;11,BV163&gt;11),ABS(BV161-BV163)=2,TRUE),BV161=INT(BV161),BV163=INT(BV163)),"","Error"),"")</f>
        <v/>
      </c>
      <c r="BW165" s="169"/>
      <c r="BX165" s="169" t="str">
        <f>IF(CF161&lt;&gt;"",IF(AND(AND(BX161&gt;-1,BX163&gt;-1),OR(BX161&gt;10,BX163&gt;10),ABS(BX161-BX163)&gt;1,IF(OR(BX161&gt;11,BX163&gt;11),ABS(BX161-BX163)=2,TRUE),BX161=INT(BX161),BX163=INT(BX163)),"","Error"),"")</f>
        <v/>
      </c>
      <c r="BY165" s="169"/>
      <c r="BZ165" s="169" t="str">
        <f>IF(CF161&lt;&gt;"",IF(AND(AND(BZ161&gt;-1,BZ163&gt;-1),OR(BZ161&gt;10,BZ163&gt;10),ABS(BZ161-BZ163)&gt;1,IF(OR(BZ161&gt;11,BZ163&gt;11),ABS(BZ161-BZ163)=2,TRUE),BZ161=INT(BZ161),BZ163=INT(BZ163)),"","Error"),"")</f>
        <v/>
      </c>
      <c r="CA165" s="169"/>
      <c r="CB165" s="169" t="str">
        <f>IF(AND(CF161&lt;&gt;"",CB161&lt;&gt;""),IF(AND(AND(CB161&gt;-1,CB163&gt;-1),OR(CB161&gt;10,CB163&gt;10),ABS(CB161-CB163)&gt;1,IF(OR(CB161&gt;11,CB163&gt;11),ABS(CB161-CB163)=2,TRUE),CB161=INT(CB161),CB163=INT(CB163)),"","Error"),"")</f>
        <v/>
      </c>
      <c r="CC165" s="169"/>
      <c r="CD165" s="169" t="str">
        <f>IF(AND(CF161&lt;&gt;"",CD161&lt;&gt;""),IF(AND(AND(CD161&gt;-1,CD163&gt;-1),OR(CD161&gt;10,CD163&gt;10),ABS(CD161-CD163)&gt;1,IF(OR(CD161&gt;11,CD163&gt;11),ABS(CD161-CD163)=2,TRUE),CD161=INT(CD161),CD163=INT(CD163)),"","Error"),"")</f>
        <v/>
      </c>
      <c r="CE165" s="169"/>
      <c r="CF165" s="3"/>
    </row>
    <row r="166" spans="1:84" ht="11.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P166" s="3"/>
      <c r="AQ166" s="126"/>
      <c r="AR166" s="126"/>
      <c r="AS166" s="126"/>
      <c r="AT166" s="126"/>
      <c r="AU166" s="126"/>
      <c r="AV166" s="126"/>
      <c r="AW166" s="126"/>
      <c r="AX166" s="126"/>
      <c r="AY166" s="126"/>
      <c r="AZ166" s="126"/>
      <c r="BA166" s="126"/>
      <c r="BB166" s="126"/>
      <c r="BC166" s="126"/>
      <c r="CF166" s="3"/>
    </row>
    <row r="167" spans="1:84" ht="11.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P167" s="3"/>
      <c r="AQ167" s="127"/>
      <c r="AR167" s="127"/>
      <c r="AS167" s="127"/>
      <c r="AT167" s="127"/>
      <c r="AU167" s="127"/>
      <c r="AV167" s="127"/>
      <c r="AW167" s="127"/>
      <c r="AX167" s="127"/>
      <c r="AY167" s="127"/>
      <c r="AZ167" s="127"/>
      <c r="BA167" s="127"/>
      <c r="BB167" s="127"/>
      <c r="BC167" s="127"/>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3"/>
    </row>
    <row r="168" spans="1:84" ht="11.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P168" s="3"/>
      <c r="AQ168" s="128"/>
      <c r="AR168" s="128"/>
      <c r="AS168" s="128"/>
      <c r="AT168" s="128"/>
      <c r="AU168" s="128"/>
      <c r="AV168" s="128"/>
      <c r="AW168" s="128"/>
      <c r="AX168" s="128"/>
      <c r="AY168" s="128"/>
      <c r="AZ168" s="128"/>
      <c r="BA168" s="128"/>
      <c r="BB168" s="128"/>
      <c r="BC168" s="128"/>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3"/>
    </row>
    <row r="169" spans="1:84" ht="11.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P169" s="3"/>
      <c r="AQ169" s="126"/>
      <c r="AR169" s="126"/>
      <c r="AS169" s="126"/>
      <c r="AT169" s="126"/>
      <c r="AU169" s="126"/>
      <c r="AV169" s="126"/>
      <c r="AW169" s="126"/>
      <c r="AX169" s="126"/>
      <c r="AY169" s="126"/>
      <c r="AZ169" s="126"/>
      <c r="BA169" s="126"/>
      <c r="BB169" s="126"/>
      <c r="BC169" s="126"/>
      <c r="CF169" s="3"/>
    </row>
    <row r="170" spans="1:84" ht="11.25" customHeight="1" thickBo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P170" s="3"/>
      <c r="AQ170" s="127"/>
      <c r="AR170" s="127"/>
      <c r="AS170" s="127"/>
      <c r="AT170" s="127"/>
      <c r="AU170" s="127"/>
      <c r="AV170" s="127"/>
      <c r="AW170" s="127"/>
      <c r="AX170" s="127"/>
      <c r="AY170" s="127"/>
      <c r="AZ170" s="127"/>
      <c r="BA170" s="127"/>
      <c r="BB170" s="127"/>
      <c r="BC170" s="127"/>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3"/>
    </row>
    <row r="171" spans="1:84" ht="11.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P171" s="3"/>
      <c r="AQ171" s="154" t="str">
        <f>CONCATENATE($A135," ",$D135,","," ",$F133)</f>
        <v>Group: 3, Women's Singles</v>
      </c>
      <c r="AR171" s="155"/>
      <c r="AS171" s="155"/>
      <c r="AT171" s="155"/>
      <c r="AU171" s="155"/>
      <c r="AV171" s="155"/>
      <c r="AW171" s="155"/>
      <c r="AX171" s="155"/>
      <c r="AY171" s="155"/>
      <c r="AZ171" s="155"/>
      <c r="BA171" s="155"/>
      <c r="BB171" s="155"/>
      <c r="BC171" s="156"/>
      <c r="BD171" s="163">
        <f>O152</f>
        <v>5</v>
      </c>
      <c r="BE171" s="164"/>
      <c r="BF171" s="183" t="str">
        <f>Q152</f>
        <v>A</v>
      </c>
      <c r="BG171" s="185" t="str">
        <f>IF(VLOOKUP($BF171,$A137:$C143,3,FALSE)=0,"",CONCATENATE(VLOOKUP(VLOOKUP($BF171,$A137:$C143,3,FALSE),Players!$J:$N,4,FALSE)," ",VLOOKUP($BF171,$A137:$C143,3,FALSE)," ",IF(ISERROR(VLOOKUP(VLOOKUP($BF171,$A137:$C143,3,FALSE),Players!$J:$N,5,FALSE)),"()",CONCATENATE("(",VLOOKUP(VLOOKUP($BF171,$A137:$C143,3,FALSE),Players!$J:$N,5,FALSE),")"))))</f>
        <v/>
      </c>
      <c r="BH171" s="186"/>
      <c r="BI171" s="186"/>
      <c r="BJ171" s="186"/>
      <c r="BK171" s="186"/>
      <c r="BL171" s="186"/>
      <c r="BM171" s="186"/>
      <c r="BN171" s="186"/>
      <c r="BO171" s="186"/>
      <c r="BP171" s="186"/>
      <c r="BQ171" s="186"/>
      <c r="BR171" s="186"/>
      <c r="BS171" s="186"/>
      <c r="BT171" s="186"/>
      <c r="BU171" s="187"/>
      <c r="BV171" s="170" t="str">
        <f>IF(R152&lt;&gt;"",R152,"")</f>
        <v/>
      </c>
      <c r="BW171" s="171"/>
      <c r="BX171" s="170" t="str">
        <f>IF(T152&lt;&gt;"",T152,"")</f>
        <v/>
      </c>
      <c r="BY171" s="171"/>
      <c r="BZ171" s="170" t="str">
        <f>IF(V152&lt;&gt;"",V152,"")</f>
        <v/>
      </c>
      <c r="CA171" s="171"/>
      <c r="CB171" s="170" t="str">
        <f>IF(X152&lt;&gt;"",X152,"")</f>
        <v/>
      </c>
      <c r="CC171" s="171"/>
      <c r="CD171" s="170" t="str">
        <f>IF(Z152&lt;&gt;"",Z152,"")</f>
        <v/>
      </c>
      <c r="CE171" s="171"/>
      <c r="CF171" s="174" t="str">
        <f>IF($CD171=$CD173,IF($CB171=$CB173,IF($BZ171&lt;&gt;"",IF($BZ171&gt;$BZ173,"W","L"),""),IF($CB171&gt;$CB173,"W","L")),IF($CD171&gt;$CD173,"W","L"))</f>
        <v/>
      </c>
    </row>
    <row r="172" spans="1:84" ht="11.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P172" s="3"/>
      <c r="AQ172" s="157"/>
      <c r="AR172" s="158"/>
      <c r="AS172" s="158"/>
      <c r="AT172" s="158"/>
      <c r="AU172" s="158"/>
      <c r="AV172" s="158"/>
      <c r="AW172" s="158"/>
      <c r="AX172" s="158"/>
      <c r="AY172" s="158"/>
      <c r="AZ172" s="158"/>
      <c r="BA172" s="158"/>
      <c r="BB172" s="158"/>
      <c r="BC172" s="159"/>
      <c r="BD172" s="165"/>
      <c r="BE172" s="166"/>
      <c r="BF172" s="184"/>
      <c r="BG172" s="188"/>
      <c r="BH172" s="189"/>
      <c r="BI172" s="189"/>
      <c r="BJ172" s="189"/>
      <c r="BK172" s="189"/>
      <c r="BL172" s="189"/>
      <c r="BM172" s="189"/>
      <c r="BN172" s="189"/>
      <c r="BO172" s="189"/>
      <c r="BP172" s="189"/>
      <c r="BQ172" s="189"/>
      <c r="BR172" s="189"/>
      <c r="BS172" s="189"/>
      <c r="BT172" s="189"/>
      <c r="BU172" s="190"/>
      <c r="BV172" s="172"/>
      <c r="BW172" s="173"/>
      <c r="BX172" s="172"/>
      <c r="BY172" s="173"/>
      <c r="BZ172" s="172"/>
      <c r="CA172" s="173"/>
      <c r="CB172" s="172"/>
      <c r="CC172" s="173"/>
      <c r="CD172" s="172"/>
      <c r="CE172" s="173"/>
      <c r="CF172" s="174"/>
    </row>
    <row r="173" spans="1:84" ht="11.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P173" s="3"/>
      <c r="AQ173" s="157"/>
      <c r="AR173" s="158"/>
      <c r="AS173" s="158"/>
      <c r="AT173" s="158"/>
      <c r="AU173" s="158"/>
      <c r="AV173" s="158"/>
      <c r="AW173" s="158"/>
      <c r="AX173" s="158"/>
      <c r="AY173" s="158"/>
      <c r="AZ173" s="158"/>
      <c r="BA173" s="158"/>
      <c r="BB173" s="158"/>
      <c r="BC173" s="159"/>
      <c r="BD173" s="165"/>
      <c r="BE173" s="166"/>
      <c r="BF173" s="175" t="str">
        <f>Q154</f>
        <v>D</v>
      </c>
      <c r="BG173" s="177" t="str">
        <f>IF(VLOOKUP($BF173,$A137:$C143,3,FALSE)=0,"",CONCATENATE(VLOOKUP(VLOOKUP($BF173,$A137:$C143,3,FALSE),Players!$J:$N,4,FALSE)," ",VLOOKUP($BF173,$A137:$C143,3,FALSE)," ",IF(ISERROR(VLOOKUP(VLOOKUP($BF173,$A137:$C143,3,FALSE),Players!$J:$N,5,FALSE)),"()",CONCATENATE("(",VLOOKUP(VLOOKUP($BF173,$A137:$C143,3,FALSE),Players!$J:$N,5,FALSE),")"))))</f>
        <v/>
      </c>
      <c r="BH173" s="178"/>
      <c r="BI173" s="178"/>
      <c r="BJ173" s="178"/>
      <c r="BK173" s="178"/>
      <c r="BL173" s="178"/>
      <c r="BM173" s="178"/>
      <c r="BN173" s="178"/>
      <c r="BO173" s="178"/>
      <c r="BP173" s="178"/>
      <c r="BQ173" s="178"/>
      <c r="BR173" s="178"/>
      <c r="BS173" s="178"/>
      <c r="BT173" s="178"/>
      <c r="BU173" s="179"/>
      <c r="BV173" s="150" t="str">
        <f>IF(R154&lt;&gt;"",R154,"")</f>
        <v/>
      </c>
      <c r="BW173" s="151"/>
      <c r="BX173" s="150" t="str">
        <f>IF(T154&lt;&gt;"",T154,"")</f>
        <v/>
      </c>
      <c r="BY173" s="151"/>
      <c r="BZ173" s="150" t="str">
        <f>IF(V154&lt;&gt;"",V154,"")</f>
        <v/>
      </c>
      <c r="CA173" s="151"/>
      <c r="CB173" s="150" t="str">
        <f>IF(X154&lt;&gt;"",X154,"")</f>
        <v/>
      </c>
      <c r="CC173" s="151"/>
      <c r="CD173" s="150" t="str">
        <f>IF(Z154&lt;&gt;"",Z154,"")</f>
        <v/>
      </c>
      <c r="CE173" s="151"/>
      <c r="CF173" s="174" t="str">
        <f>IF($CF171&lt;&gt;"",IF(CF171="W","L","W"),"")</f>
        <v/>
      </c>
    </row>
    <row r="174" spans="1:84" ht="11.25" customHeight="1" thickBo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P174" s="3"/>
      <c r="AQ174" s="160"/>
      <c r="AR174" s="161"/>
      <c r="AS174" s="161"/>
      <c r="AT174" s="161"/>
      <c r="AU174" s="161"/>
      <c r="AV174" s="161"/>
      <c r="AW174" s="161"/>
      <c r="AX174" s="161"/>
      <c r="AY174" s="161"/>
      <c r="AZ174" s="161"/>
      <c r="BA174" s="161"/>
      <c r="BB174" s="161"/>
      <c r="BC174" s="162"/>
      <c r="BD174" s="167"/>
      <c r="BE174" s="168"/>
      <c r="BF174" s="176"/>
      <c r="BG174" s="180"/>
      <c r="BH174" s="181"/>
      <c r="BI174" s="181"/>
      <c r="BJ174" s="181"/>
      <c r="BK174" s="181"/>
      <c r="BL174" s="181"/>
      <c r="BM174" s="181"/>
      <c r="BN174" s="181"/>
      <c r="BO174" s="181"/>
      <c r="BP174" s="181"/>
      <c r="BQ174" s="181"/>
      <c r="BR174" s="181"/>
      <c r="BS174" s="181"/>
      <c r="BT174" s="181"/>
      <c r="BU174" s="182"/>
      <c r="BV174" s="152"/>
      <c r="BW174" s="153"/>
      <c r="BX174" s="152"/>
      <c r="BY174" s="153"/>
      <c r="BZ174" s="152"/>
      <c r="CA174" s="153"/>
      <c r="CB174" s="152"/>
      <c r="CC174" s="153"/>
      <c r="CD174" s="152"/>
      <c r="CE174" s="153"/>
      <c r="CF174" s="174"/>
    </row>
    <row r="175" spans="1:84" ht="11.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P175" s="3"/>
      <c r="AQ175" s="126"/>
      <c r="AR175" s="126"/>
      <c r="AS175" s="126"/>
      <c r="AT175" s="126"/>
      <c r="AU175" s="126"/>
      <c r="AV175" s="126"/>
      <c r="AW175" s="126"/>
      <c r="AX175" s="126"/>
      <c r="AY175" s="126"/>
      <c r="AZ175" s="126"/>
      <c r="BA175" s="126"/>
      <c r="BB175" s="126"/>
      <c r="BC175" s="126"/>
      <c r="BV175" s="169" t="str">
        <f>IF(CF171&lt;&gt;"",IF(AND(AND(BV171&gt;-1,BV173&gt;-1),OR(BV171&gt;10,BV173&gt;10),ABS(BV171-BV173)&gt;1,IF(OR(BV171&gt;11,BV173&gt;11),ABS(BV171-BV173)=2,TRUE),BV171=INT(BV171),BV173=INT(BV173)),"","Error"),"")</f>
        <v/>
      </c>
      <c r="BW175" s="169"/>
      <c r="BX175" s="169" t="str">
        <f>IF(CF171&lt;&gt;"",IF(AND(AND(BX171&gt;-1,BX173&gt;-1),OR(BX171&gt;10,BX173&gt;10),ABS(BX171-BX173)&gt;1,IF(OR(BX171&gt;11,BX173&gt;11),ABS(BX171-BX173)=2,TRUE),BX171=INT(BX171),BX173=INT(BX173)),"","Error"),"")</f>
        <v/>
      </c>
      <c r="BY175" s="169"/>
      <c r="BZ175" s="169" t="str">
        <f>IF(CF171&lt;&gt;"",IF(AND(AND(BZ171&gt;-1,BZ173&gt;-1),OR(BZ171&gt;10,BZ173&gt;10),ABS(BZ171-BZ173)&gt;1,IF(OR(BZ171&gt;11,BZ173&gt;11),ABS(BZ171-BZ173)=2,TRUE),BZ171=INT(BZ171),BZ173=INT(BZ173)),"","Error"),"")</f>
        <v/>
      </c>
      <c r="CA175" s="169"/>
      <c r="CB175" s="169" t="str">
        <f>IF(AND(CF171&lt;&gt;"",CB171&lt;&gt;""),IF(AND(AND(CB171&gt;-1,CB173&gt;-1),OR(CB171&gt;10,CB173&gt;10),ABS(CB171-CB173)&gt;1,IF(OR(CB171&gt;11,CB173&gt;11),ABS(CB171-CB173)=2,TRUE),CB171=INT(CB171),CB173=INT(CB173)),"","Error"),"")</f>
        <v/>
      </c>
      <c r="CC175" s="169"/>
      <c r="CD175" s="169" t="str">
        <f>IF(AND(CF171&lt;&gt;"",CD171&lt;&gt;""),IF(AND(AND(CD171&gt;-1,CD173&gt;-1),OR(CD171&gt;10,CD173&gt;10),ABS(CD171-CD173)&gt;1,IF(OR(CD171&gt;11,CD173&gt;11),ABS(CD171-CD173)=2,TRUE),CD171=INT(CD171),CD173=INT(CD173)),"","Error"),"")</f>
        <v/>
      </c>
      <c r="CE175" s="169"/>
      <c r="CF175" s="3"/>
    </row>
    <row r="176" spans="1:84" ht="11.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P176" s="3"/>
      <c r="AQ176" s="126"/>
      <c r="AR176" s="126"/>
      <c r="AS176" s="126"/>
      <c r="AT176" s="126"/>
      <c r="AU176" s="126"/>
      <c r="AV176" s="126"/>
      <c r="AW176" s="126"/>
      <c r="AX176" s="126"/>
      <c r="AY176" s="126"/>
      <c r="AZ176" s="126"/>
      <c r="BA176" s="126"/>
      <c r="BB176" s="126"/>
      <c r="BC176" s="126"/>
      <c r="CF176" s="3"/>
    </row>
    <row r="177" spans="1:84" ht="11.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P177" s="3"/>
      <c r="AQ177" s="127"/>
      <c r="AR177" s="127"/>
      <c r="AS177" s="127"/>
      <c r="AT177" s="127"/>
      <c r="AU177" s="127"/>
      <c r="AV177" s="127"/>
      <c r="AW177" s="127"/>
      <c r="AX177" s="127"/>
      <c r="AY177" s="127"/>
      <c r="AZ177" s="127"/>
      <c r="BA177" s="127"/>
      <c r="BB177" s="127"/>
      <c r="BC177" s="127"/>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3"/>
    </row>
    <row r="178" spans="1:84" ht="11.25" customHeight="1">
      <c r="A178" s="42"/>
      <c r="R178" s="42"/>
      <c r="S178" s="42"/>
      <c r="W178" s="42"/>
      <c r="X178" s="43"/>
      <c r="Y178" s="43"/>
      <c r="Z178" s="43"/>
      <c r="AA178" s="43"/>
      <c r="AB178" s="3"/>
      <c r="AP178" s="3"/>
      <c r="AQ178" s="128"/>
      <c r="AR178" s="128"/>
      <c r="AS178" s="128"/>
      <c r="AT178" s="128"/>
      <c r="AU178" s="128"/>
      <c r="AV178" s="128"/>
      <c r="AW178" s="128"/>
      <c r="AX178" s="128"/>
      <c r="AY178" s="128"/>
      <c r="AZ178" s="128"/>
      <c r="BA178" s="128"/>
      <c r="BB178" s="128"/>
      <c r="BC178" s="128"/>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3"/>
    </row>
    <row r="179" spans="1:84" ht="11.25" customHeight="1">
      <c r="A179" s="42"/>
      <c r="R179" s="42"/>
      <c r="S179" s="42"/>
      <c r="W179" s="42"/>
      <c r="AA179" s="42"/>
      <c r="AB179" s="3"/>
      <c r="AP179" s="3"/>
      <c r="AQ179" s="126"/>
      <c r="AR179" s="126"/>
      <c r="AS179" s="126"/>
      <c r="AT179" s="126"/>
      <c r="AU179" s="126"/>
      <c r="AV179" s="126"/>
      <c r="AW179" s="126"/>
      <c r="AX179" s="126"/>
      <c r="AY179" s="126"/>
      <c r="AZ179" s="126"/>
      <c r="BA179" s="126"/>
      <c r="BB179" s="126"/>
      <c r="BC179" s="126"/>
      <c r="CF179" s="3"/>
    </row>
    <row r="180" spans="1:84" ht="11.25" customHeight="1" thickBot="1">
      <c r="A180" s="42"/>
      <c r="R180" s="42"/>
      <c r="S180" s="42"/>
      <c r="W180" s="42"/>
      <c r="X180" s="43"/>
      <c r="Y180" s="43"/>
      <c r="Z180" s="43"/>
      <c r="AA180" s="43"/>
      <c r="AB180" s="43"/>
      <c r="AP180" s="3"/>
      <c r="AQ180" s="127"/>
      <c r="AR180" s="127"/>
      <c r="AS180" s="127"/>
      <c r="AT180" s="127"/>
      <c r="AU180" s="127"/>
      <c r="AV180" s="127"/>
      <c r="AW180" s="127"/>
      <c r="AX180" s="127"/>
      <c r="AY180" s="127"/>
      <c r="AZ180" s="127"/>
      <c r="BA180" s="127"/>
      <c r="BB180" s="127"/>
      <c r="BC180" s="127"/>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3"/>
    </row>
    <row r="181" spans="1:84" ht="11.25" customHeight="1">
      <c r="A181" s="2"/>
      <c r="R181" s="42"/>
      <c r="S181" s="42"/>
      <c r="W181" s="42"/>
      <c r="AA181" s="42"/>
      <c r="AB181" s="42"/>
      <c r="AP181" s="3"/>
      <c r="AQ181" s="154" t="str">
        <f>CONCATENATE($A135," ",$D135,","," ",$F133)</f>
        <v>Group: 3, Women's Singles</v>
      </c>
      <c r="AR181" s="155"/>
      <c r="AS181" s="155"/>
      <c r="AT181" s="155"/>
      <c r="AU181" s="155"/>
      <c r="AV181" s="155"/>
      <c r="AW181" s="155"/>
      <c r="AX181" s="155"/>
      <c r="AY181" s="155"/>
      <c r="AZ181" s="155"/>
      <c r="BA181" s="155"/>
      <c r="BB181" s="155"/>
      <c r="BC181" s="156"/>
      <c r="BD181" s="163">
        <f>O156</f>
        <v>6</v>
      </c>
      <c r="BE181" s="164"/>
      <c r="BF181" s="183" t="str">
        <f>Q156</f>
        <v>B</v>
      </c>
      <c r="BG181" s="185" t="str">
        <f>IF(VLOOKUP($BF181,$A137:$C143,3,FALSE)=0,"",CONCATENATE(VLOOKUP(VLOOKUP($BF181,$A137:$C143,3,FALSE),Players!$J:$N,4,FALSE)," ",VLOOKUP($BF181,$A137:$C143,3,FALSE)," ",IF(ISERROR(VLOOKUP(VLOOKUP($BF181,$A137:$C143,3,FALSE),Players!$J:$N,5,FALSE)),"()",CONCATENATE("(",VLOOKUP(VLOOKUP($BF181,$A137:$C143,3,FALSE),Players!$J:$N,5,FALSE),")"))))</f>
        <v/>
      </c>
      <c r="BH181" s="186"/>
      <c r="BI181" s="186"/>
      <c r="BJ181" s="186"/>
      <c r="BK181" s="186"/>
      <c r="BL181" s="186"/>
      <c r="BM181" s="186"/>
      <c r="BN181" s="186"/>
      <c r="BO181" s="186"/>
      <c r="BP181" s="186"/>
      <c r="BQ181" s="186"/>
      <c r="BR181" s="186"/>
      <c r="BS181" s="186"/>
      <c r="BT181" s="186"/>
      <c r="BU181" s="187"/>
      <c r="BV181" s="170" t="str">
        <f>IF(R156&lt;&gt;"",R156,"")</f>
        <v/>
      </c>
      <c r="BW181" s="171"/>
      <c r="BX181" s="170" t="str">
        <f>IF(T156&lt;&gt;"",T156,"")</f>
        <v/>
      </c>
      <c r="BY181" s="171"/>
      <c r="BZ181" s="170" t="str">
        <f>IF(V156&lt;&gt;"",V156,"")</f>
        <v/>
      </c>
      <c r="CA181" s="171"/>
      <c r="CB181" s="170" t="str">
        <f>IF(X156&lt;&gt;"",X156,"")</f>
        <v/>
      </c>
      <c r="CC181" s="171"/>
      <c r="CD181" s="170" t="str">
        <f>IF(Z156&lt;&gt;"",Z156,"")</f>
        <v/>
      </c>
      <c r="CE181" s="171"/>
      <c r="CF181" s="174" t="str">
        <f>IF($CD181=$CD183,IF($CB181=$CB183,IF($BZ181&lt;&gt;"",IF($BZ181&gt;$BZ183,"W","L"),""),IF($CB181&gt;$CB183,"W","L")),IF($CD181&gt;$CD183,"W","L"))</f>
        <v/>
      </c>
    </row>
    <row r="182" spans="1:84" ht="11.25" customHeight="1">
      <c r="R182" s="42"/>
      <c r="S182" s="42"/>
      <c r="W182" s="42"/>
      <c r="X182" s="43"/>
      <c r="Y182" s="43"/>
      <c r="Z182" s="43"/>
      <c r="AA182" s="43"/>
      <c r="AB182" s="43"/>
      <c r="AP182" s="3"/>
      <c r="AQ182" s="157"/>
      <c r="AR182" s="158"/>
      <c r="AS182" s="158"/>
      <c r="AT182" s="158"/>
      <c r="AU182" s="158"/>
      <c r="AV182" s="158"/>
      <c r="AW182" s="158"/>
      <c r="AX182" s="158"/>
      <c r="AY182" s="158"/>
      <c r="AZ182" s="158"/>
      <c r="BA182" s="158"/>
      <c r="BB182" s="158"/>
      <c r="BC182" s="159"/>
      <c r="BD182" s="165"/>
      <c r="BE182" s="166"/>
      <c r="BF182" s="184"/>
      <c r="BG182" s="188"/>
      <c r="BH182" s="189"/>
      <c r="BI182" s="189"/>
      <c r="BJ182" s="189"/>
      <c r="BK182" s="189"/>
      <c r="BL182" s="189"/>
      <c r="BM182" s="189"/>
      <c r="BN182" s="189"/>
      <c r="BO182" s="189"/>
      <c r="BP182" s="189"/>
      <c r="BQ182" s="189"/>
      <c r="BR182" s="189"/>
      <c r="BS182" s="189"/>
      <c r="BT182" s="189"/>
      <c r="BU182" s="190"/>
      <c r="BV182" s="172"/>
      <c r="BW182" s="173"/>
      <c r="BX182" s="172"/>
      <c r="BY182" s="173"/>
      <c r="BZ182" s="172"/>
      <c r="CA182" s="173"/>
      <c r="CB182" s="172"/>
      <c r="CC182" s="173"/>
      <c r="CD182" s="172"/>
      <c r="CE182" s="173"/>
      <c r="CF182" s="174"/>
    </row>
    <row r="183" spans="1:84" ht="11.25" customHeight="1">
      <c r="A183" s="2"/>
      <c r="R183" s="42"/>
      <c r="S183" s="42"/>
      <c r="W183" s="42"/>
      <c r="AA183" s="42"/>
      <c r="AB183" s="42"/>
      <c r="AP183" s="3"/>
      <c r="AQ183" s="157"/>
      <c r="AR183" s="158"/>
      <c r="AS183" s="158"/>
      <c r="AT183" s="158"/>
      <c r="AU183" s="158"/>
      <c r="AV183" s="158"/>
      <c r="AW183" s="158"/>
      <c r="AX183" s="158"/>
      <c r="AY183" s="158"/>
      <c r="AZ183" s="158"/>
      <c r="BA183" s="158"/>
      <c r="BB183" s="158"/>
      <c r="BC183" s="159"/>
      <c r="BD183" s="165"/>
      <c r="BE183" s="166"/>
      <c r="BF183" s="175" t="str">
        <f>Q158</f>
        <v>C</v>
      </c>
      <c r="BG183" s="177" t="str">
        <f>IF(VLOOKUP($BF183,$A137:$C143,3,FALSE)=0,"",CONCATENATE(VLOOKUP(VLOOKUP($BF183,$A137:$C143,3,FALSE),Players!$J:$N,4,FALSE)," ",VLOOKUP($BF183,$A137:$C143,3,FALSE)," ",IF(ISERROR(VLOOKUP(VLOOKUP($BF183,$A137:$C143,3,FALSE),Players!$J:$N,5,FALSE)),"()",CONCATENATE("(",VLOOKUP(VLOOKUP($BF183,$A137:$C143,3,FALSE),Players!$J:$N,5,FALSE),")"))))</f>
        <v/>
      </c>
      <c r="BH183" s="178"/>
      <c r="BI183" s="178"/>
      <c r="BJ183" s="178"/>
      <c r="BK183" s="178"/>
      <c r="BL183" s="178"/>
      <c r="BM183" s="178"/>
      <c r="BN183" s="178"/>
      <c r="BO183" s="178"/>
      <c r="BP183" s="178"/>
      <c r="BQ183" s="178"/>
      <c r="BR183" s="178"/>
      <c r="BS183" s="178"/>
      <c r="BT183" s="178"/>
      <c r="BU183" s="179"/>
      <c r="BV183" s="150" t="str">
        <f>IF(R158&lt;&gt;"",R158,"")</f>
        <v/>
      </c>
      <c r="BW183" s="151"/>
      <c r="BX183" s="150" t="str">
        <f>IF(T158&lt;&gt;"",T158,"")</f>
        <v/>
      </c>
      <c r="BY183" s="151"/>
      <c r="BZ183" s="150" t="str">
        <f>IF(V158&lt;&gt;"",V158,"")</f>
        <v/>
      </c>
      <c r="CA183" s="151"/>
      <c r="CB183" s="150" t="str">
        <f>IF(X158&lt;&gt;"",X158,"")</f>
        <v/>
      </c>
      <c r="CC183" s="151"/>
      <c r="CD183" s="150" t="str">
        <f>IF(Z158&lt;&gt;"",Z158,"")</f>
        <v/>
      </c>
      <c r="CE183" s="151"/>
      <c r="CF183" s="174" t="str">
        <f>IF($CF181&lt;&gt;"",IF(CF181="W","L","W"),"")</f>
        <v/>
      </c>
    </row>
    <row r="184" spans="1:84" ht="11.25" customHeight="1" thickBot="1">
      <c r="A184" s="2"/>
      <c r="R184" s="42"/>
      <c r="S184" s="42"/>
      <c r="W184" s="42"/>
      <c r="X184" s="43"/>
      <c r="Y184" s="43"/>
      <c r="Z184" s="43"/>
      <c r="AA184" s="43"/>
      <c r="AB184" s="43"/>
      <c r="AP184" s="3"/>
      <c r="AQ184" s="160"/>
      <c r="AR184" s="161"/>
      <c r="AS184" s="161"/>
      <c r="AT184" s="161"/>
      <c r="AU184" s="161"/>
      <c r="AV184" s="161"/>
      <c r="AW184" s="161"/>
      <c r="AX184" s="161"/>
      <c r="AY184" s="161"/>
      <c r="AZ184" s="161"/>
      <c r="BA184" s="161"/>
      <c r="BB184" s="161"/>
      <c r="BC184" s="162"/>
      <c r="BD184" s="167"/>
      <c r="BE184" s="168"/>
      <c r="BF184" s="176"/>
      <c r="BG184" s="180"/>
      <c r="BH184" s="181"/>
      <c r="BI184" s="181"/>
      <c r="BJ184" s="181"/>
      <c r="BK184" s="181"/>
      <c r="BL184" s="181"/>
      <c r="BM184" s="181"/>
      <c r="BN184" s="181"/>
      <c r="BO184" s="181"/>
      <c r="BP184" s="181"/>
      <c r="BQ184" s="181"/>
      <c r="BR184" s="181"/>
      <c r="BS184" s="181"/>
      <c r="BT184" s="181"/>
      <c r="BU184" s="182"/>
      <c r="BV184" s="152"/>
      <c r="BW184" s="153"/>
      <c r="BX184" s="152"/>
      <c r="BY184" s="153"/>
      <c r="BZ184" s="152"/>
      <c r="CA184" s="153"/>
      <c r="CB184" s="152"/>
      <c r="CC184" s="153"/>
      <c r="CD184" s="152"/>
      <c r="CE184" s="153"/>
      <c r="CF184" s="174"/>
    </row>
    <row r="185" spans="1:84" ht="11.25" customHeight="1">
      <c r="A185" s="2"/>
      <c r="R185" s="42"/>
      <c r="S185" s="42"/>
      <c r="W185" s="42"/>
      <c r="AA185" s="42"/>
      <c r="AB185" s="42"/>
      <c r="AP185" s="3"/>
      <c r="AQ185" s="126"/>
      <c r="AR185" s="126"/>
      <c r="AS185" s="126"/>
      <c r="AT185" s="126"/>
      <c r="AU185" s="126"/>
      <c r="AV185" s="126"/>
      <c r="AW185" s="126"/>
      <c r="AX185" s="126"/>
      <c r="AY185" s="126"/>
      <c r="AZ185" s="126"/>
      <c r="BA185" s="126"/>
      <c r="BB185" s="126"/>
      <c r="BC185" s="126"/>
      <c r="BV185" s="169" t="str">
        <f>IF(CF181&lt;&gt;"",IF(AND(AND(BV181&gt;-1,BV183&gt;-1),OR(BV181&gt;10,BV183&gt;10),ABS(BV181-BV183)&gt;1,IF(OR(BV181&gt;11,BV183&gt;11),ABS(BV181-BV183)=2,TRUE),BV181=INT(BV181),BV183=INT(BV183)),"","Error"),"")</f>
        <v/>
      </c>
      <c r="BW185" s="169"/>
      <c r="BX185" s="169" t="str">
        <f>IF(CF181&lt;&gt;"",IF(AND(AND(BX181&gt;-1,BX183&gt;-1),OR(BX181&gt;10,BX183&gt;10),ABS(BX181-BX183)&gt;1,IF(OR(BX181&gt;11,BX183&gt;11),ABS(BX181-BX183)=2,TRUE),BX181=INT(BX181),BX183=INT(BX183)),"","Error"),"")</f>
        <v/>
      </c>
      <c r="BY185" s="169"/>
      <c r="BZ185" s="169" t="str">
        <f>IF(CF181&lt;&gt;"",IF(AND(AND(BZ181&gt;-1,BZ183&gt;-1),OR(BZ181&gt;10,BZ183&gt;10),ABS(BZ181-BZ183)&gt;1,IF(OR(BZ181&gt;11,BZ183&gt;11),ABS(BZ181-BZ183)=2,TRUE),BZ181=INT(BZ181),BZ183=INT(BZ183)),"","Error"),"")</f>
        <v/>
      </c>
      <c r="CA185" s="169"/>
      <c r="CB185" s="169" t="str">
        <f>IF(AND(CF181&lt;&gt;"",CB181&lt;&gt;""),IF(AND(AND(CB181&gt;-1,CB183&gt;-1),OR(CB181&gt;10,CB183&gt;10),ABS(CB181-CB183)&gt;1,IF(OR(CB181&gt;11,CB183&gt;11),ABS(CB181-CB183)=2,TRUE),CB181=INT(CB181),CB183=INT(CB183)),"","Error"),"")</f>
        <v/>
      </c>
      <c r="CC185" s="169"/>
      <c r="CD185" s="169" t="str">
        <f>IF(AND(CF181&lt;&gt;"",CD181&lt;&gt;""),IF(AND(AND(CD181&gt;-1,CD183&gt;-1),OR(CD181&gt;10,CD183&gt;10),ABS(CD181-CD183)&gt;1,IF(OR(CD181&gt;11,CD183&gt;11),ABS(CD181-CD183)=2,TRUE),CD181=INT(CD181),CD183=INT(CD183)),"","Error"),"")</f>
        <v/>
      </c>
      <c r="CE185" s="169"/>
      <c r="CF185" s="3"/>
    </row>
    <row r="186" spans="1:84" ht="11.25" customHeight="1">
      <c r="AB186" s="43"/>
      <c r="AP186" s="3"/>
      <c r="AQ186" s="126"/>
      <c r="AR186" s="126"/>
      <c r="AS186" s="126"/>
      <c r="AT186" s="126"/>
      <c r="AU186" s="126"/>
      <c r="AV186" s="126"/>
      <c r="AW186" s="126"/>
      <c r="AX186" s="126"/>
      <c r="AY186" s="126"/>
      <c r="AZ186" s="126"/>
      <c r="BA186" s="126"/>
      <c r="BB186" s="126"/>
      <c r="BC186" s="126"/>
      <c r="CF186" s="3"/>
    </row>
    <row r="187" spans="1:84" ht="11.25" customHeight="1">
      <c r="AB187" s="42"/>
      <c r="AP187" s="3"/>
      <c r="AQ187" s="127"/>
      <c r="AR187" s="127"/>
      <c r="AS187" s="127"/>
      <c r="AT187" s="127"/>
      <c r="AU187" s="127"/>
      <c r="AV187" s="127"/>
      <c r="AW187" s="127"/>
      <c r="AX187" s="127"/>
      <c r="AY187" s="127"/>
      <c r="AZ187" s="127"/>
      <c r="BA187" s="127"/>
      <c r="BB187" s="127"/>
      <c r="BC187" s="127"/>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3"/>
    </row>
    <row r="188" spans="1:84" ht="11.25" customHeight="1">
      <c r="AB188" s="43"/>
      <c r="AP188" s="3"/>
      <c r="AQ188" s="128"/>
      <c r="AR188" s="128"/>
      <c r="AS188" s="128"/>
      <c r="AT188" s="128"/>
      <c r="AU188" s="128"/>
      <c r="AV188" s="128"/>
      <c r="AW188" s="128"/>
      <c r="AX188" s="128"/>
      <c r="AY188" s="128"/>
      <c r="AZ188" s="128"/>
      <c r="BA188" s="128"/>
      <c r="BB188" s="128"/>
      <c r="BC188" s="128"/>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3"/>
    </row>
    <row r="189" spans="1:84" ht="11.25" customHeight="1">
      <c r="AB189" s="42"/>
      <c r="AP189" s="3"/>
      <c r="AQ189" s="126"/>
      <c r="AR189" s="126"/>
      <c r="AS189" s="126"/>
      <c r="AT189" s="126"/>
      <c r="AU189" s="126"/>
      <c r="AV189" s="126"/>
      <c r="AW189" s="126"/>
      <c r="AX189" s="126"/>
      <c r="AY189" s="126"/>
      <c r="AZ189" s="126"/>
      <c r="BA189" s="126"/>
      <c r="BB189" s="126"/>
      <c r="BC189" s="126"/>
      <c r="CF189" s="3"/>
    </row>
    <row r="190" spans="1:84" ht="11.25" customHeight="1">
      <c r="AB190" s="43"/>
      <c r="AP190" s="3"/>
      <c r="AQ190" s="126"/>
      <c r="AR190" s="126"/>
      <c r="AS190" s="126"/>
      <c r="AT190" s="126"/>
      <c r="AU190" s="126"/>
      <c r="AV190" s="126"/>
      <c r="AW190" s="126"/>
      <c r="AX190" s="126"/>
      <c r="AY190" s="126"/>
      <c r="AZ190" s="126"/>
      <c r="BA190" s="126"/>
      <c r="BB190" s="126"/>
      <c r="BC190" s="126"/>
      <c r="CF190" s="3"/>
    </row>
    <row r="191" spans="1:84" ht="11.25" customHeight="1">
      <c r="AB191" s="42"/>
      <c r="AP191" s="3"/>
      <c r="AQ191" s="126"/>
      <c r="AR191" s="126"/>
      <c r="AS191" s="126"/>
      <c r="AT191" s="126"/>
      <c r="AU191" s="126"/>
      <c r="AV191" s="126"/>
      <c r="AW191" s="126"/>
      <c r="AX191" s="126"/>
      <c r="AY191" s="126"/>
      <c r="AZ191" s="126"/>
      <c r="BA191" s="126"/>
      <c r="BB191" s="126"/>
      <c r="BC191" s="126"/>
      <c r="CF191" s="3"/>
    </row>
    <row r="192" spans="1:84" ht="11.25" customHeight="1">
      <c r="AB192" s="43"/>
      <c r="AC192" s="43"/>
      <c r="AD192" s="43"/>
      <c r="AE192" s="43"/>
      <c r="AF192" s="43"/>
      <c r="AG192" s="43"/>
      <c r="AH192" s="43"/>
      <c r="AI192" s="43"/>
      <c r="AJ192" s="43"/>
      <c r="AK192" s="43"/>
      <c r="AL192" s="43"/>
      <c r="AM192" s="43"/>
      <c r="AN192" s="3"/>
      <c r="AO192" s="3"/>
      <c r="AP192" s="3"/>
      <c r="AQ192" s="126"/>
      <c r="AR192" s="126"/>
      <c r="AS192" s="126"/>
      <c r="AT192" s="126"/>
      <c r="AU192" s="126"/>
      <c r="AV192" s="126"/>
      <c r="AW192" s="126"/>
      <c r="AX192" s="126"/>
      <c r="AY192" s="126"/>
      <c r="AZ192" s="126"/>
      <c r="BA192" s="126"/>
      <c r="BB192" s="126"/>
      <c r="BC192" s="126"/>
      <c r="CF192" s="3"/>
    </row>
    <row r="193" spans="1:84" ht="11.25" customHeight="1">
      <c r="AB193" s="42"/>
      <c r="AI193" s="42"/>
      <c r="AJ193" s="42"/>
      <c r="AN193" s="3"/>
      <c r="AO193" s="3"/>
      <c r="AP193" s="3"/>
      <c r="AQ193" s="126"/>
      <c r="AR193" s="126"/>
      <c r="AS193" s="126"/>
      <c r="AT193" s="126"/>
      <c r="AU193" s="126"/>
      <c r="AV193" s="126"/>
      <c r="AW193" s="126"/>
      <c r="AX193" s="126"/>
      <c r="AY193" s="126"/>
      <c r="AZ193" s="126"/>
      <c r="BA193" s="126"/>
      <c r="BB193" s="126"/>
      <c r="BC193" s="126"/>
      <c r="CF193" s="3"/>
    </row>
    <row r="194" spans="1:84" ht="11.25" customHeight="1">
      <c r="AB194" s="43"/>
      <c r="AC194" s="43"/>
      <c r="AD194" s="43"/>
      <c r="AE194" s="43"/>
      <c r="AF194" s="43"/>
      <c r="AG194" s="43"/>
      <c r="AH194" s="43"/>
      <c r="AI194" s="43"/>
      <c r="AJ194" s="43"/>
      <c r="AK194" s="43"/>
      <c r="AL194" s="43"/>
      <c r="AM194" s="43"/>
      <c r="AN194" s="3"/>
      <c r="AO194" s="3"/>
      <c r="AP194" s="3"/>
      <c r="AQ194" s="126"/>
      <c r="AR194" s="126"/>
      <c r="AS194" s="126"/>
      <c r="AT194" s="126"/>
      <c r="AU194" s="126"/>
      <c r="AV194" s="126"/>
      <c r="AW194" s="126"/>
      <c r="AX194" s="126"/>
      <c r="AY194" s="126"/>
      <c r="AZ194" s="126"/>
      <c r="BA194" s="126"/>
      <c r="BB194" s="126"/>
      <c r="BC194" s="126"/>
      <c r="CF194" s="3"/>
    </row>
    <row r="195" spans="1:84" ht="11.25" customHeight="1" thickBot="1">
      <c r="AB195" s="42"/>
      <c r="AI195" s="42"/>
      <c r="AJ195" s="42"/>
      <c r="AN195" s="3"/>
      <c r="AO195" s="3"/>
      <c r="AP195" s="3"/>
      <c r="AQ195" s="126"/>
      <c r="AR195" s="126"/>
      <c r="AS195" s="126"/>
      <c r="AT195" s="126"/>
      <c r="AU195" s="126"/>
      <c r="AV195" s="126"/>
      <c r="AW195" s="126"/>
      <c r="AX195" s="126"/>
      <c r="AY195" s="126"/>
      <c r="AZ195" s="126"/>
      <c r="BA195" s="126"/>
      <c r="BB195" s="126"/>
      <c r="BC195" s="126"/>
      <c r="CF195" s="3"/>
    </row>
    <row r="196" spans="1:84" ht="11.25" customHeight="1">
      <c r="A196" s="259" t="s">
        <v>9</v>
      </c>
      <c r="B196" s="260"/>
      <c r="C196" s="260"/>
      <c r="D196" s="260"/>
      <c r="E196" s="260"/>
      <c r="F196" s="300" t="str">
        <f>Players!$C$1</f>
        <v>Enter Division Name</v>
      </c>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c r="AE196" s="301"/>
      <c r="AF196" s="301"/>
      <c r="AG196" s="301"/>
      <c r="AH196" s="302" t="s">
        <v>10</v>
      </c>
      <c r="AI196" s="303"/>
      <c r="AJ196" s="303"/>
      <c r="AK196" s="306" t="str">
        <f>Players!$G$1</f>
        <v>Enter Date</v>
      </c>
      <c r="AL196" s="307"/>
      <c r="AM196" s="307"/>
      <c r="AN196" s="307"/>
      <c r="AO196" s="308"/>
      <c r="AQ196" s="154" t="str">
        <f>CONCATENATE($A200," ",$D200,","," ",$F198)</f>
        <v>Group: 4, Women's Singles</v>
      </c>
      <c r="AR196" s="155"/>
      <c r="AS196" s="155"/>
      <c r="AT196" s="155"/>
      <c r="AU196" s="155"/>
      <c r="AV196" s="155"/>
      <c r="AW196" s="155"/>
      <c r="AX196" s="155"/>
      <c r="AY196" s="155"/>
      <c r="AZ196" s="155"/>
      <c r="BA196" s="155"/>
      <c r="BB196" s="155"/>
      <c r="BC196" s="156"/>
      <c r="BD196" s="163">
        <f>A213</f>
        <v>1</v>
      </c>
      <c r="BE196" s="164"/>
      <c r="BF196" s="183" t="str">
        <f>C213</f>
        <v>A</v>
      </c>
      <c r="BG196" s="185" t="str">
        <f>IF(VLOOKUP($BF196,$A202:$C208,3,FALSE)=0,"",CONCATENATE(VLOOKUP(VLOOKUP($BF196,$A202:$C208,3,FALSE),Players!$J:$N,4,FALSE)," ",VLOOKUP($BF196,$A202:$C208,3,FALSE)," ",IF(ISERROR(VLOOKUP(VLOOKUP($BF196,$A202:$C208,3,FALSE),Players!$J:$N,5,FALSE)),"()",CONCATENATE("(",VLOOKUP(VLOOKUP($BF196,$A202:$C208,3,FALSE),Players!$J:$N,5,FALSE),")"))))</f>
        <v/>
      </c>
      <c r="BH196" s="186"/>
      <c r="BI196" s="186"/>
      <c r="BJ196" s="186"/>
      <c r="BK196" s="186"/>
      <c r="BL196" s="186"/>
      <c r="BM196" s="186"/>
      <c r="BN196" s="186"/>
      <c r="BO196" s="186"/>
      <c r="BP196" s="186"/>
      <c r="BQ196" s="186"/>
      <c r="BR196" s="186"/>
      <c r="BS196" s="186"/>
      <c r="BT196" s="186"/>
      <c r="BU196" s="187"/>
      <c r="BV196" s="170" t="str">
        <f>IF(D213&lt;&gt;"",D213,"")</f>
        <v/>
      </c>
      <c r="BW196" s="171"/>
      <c r="BX196" s="170" t="str">
        <f>IF(F213&lt;&gt;"",F213,"")</f>
        <v/>
      </c>
      <c r="BY196" s="171"/>
      <c r="BZ196" s="170" t="str">
        <f>IF(H213&lt;&gt;"",H213,"")</f>
        <v/>
      </c>
      <c r="CA196" s="171"/>
      <c r="CB196" s="170" t="str">
        <f>IF(J213&lt;&gt;"",J213,"")</f>
        <v/>
      </c>
      <c r="CC196" s="171"/>
      <c r="CD196" s="170" t="str">
        <f>IF(L213&lt;&gt;"",L213,"")</f>
        <v/>
      </c>
      <c r="CE196" s="171"/>
      <c r="CF196" s="174" t="str">
        <f>IF($CD196=$CD198,IF($CB196=$CB198,IF($BZ196&lt;&gt;"",IF($BZ196&gt;$BZ198,"W","L"),""),IF($CB196&gt;$CB198,"W","L")),IF($CD196&gt;$CD198,"W","L"))</f>
        <v/>
      </c>
    </row>
    <row r="197" spans="1:84" ht="11.25" customHeight="1">
      <c r="A197" s="261"/>
      <c r="B197" s="262"/>
      <c r="C197" s="262"/>
      <c r="D197" s="262"/>
      <c r="E197" s="26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304"/>
      <c r="AI197" s="305"/>
      <c r="AJ197" s="305"/>
      <c r="AK197" s="309"/>
      <c r="AL197" s="309"/>
      <c r="AM197" s="309"/>
      <c r="AN197" s="309"/>
      <c r="AO197" s="310"/>
      <c r="AQ197" s="157"/>
      <c r="AR197" s="158"/>
      <c r="AS197" s="158"/>
      <c r="AT197" s="158"/>
      <c r="AU197" s="158"/>
      <c r="AV197" s="158"/>
      <c r="AW197" s="158"/>
      <c r="AX197" s="158"/>
      <c r="AY197" s="158"/>
      <c r="AZ197" s="158"/>
      <c r="BA197" s="158"/>
      <c r="BB197" s="158"/>
      <c r="BC197" s="159"/>
      <c r="BD197" s="165"/>
      <c r="BE197" s="166"/>
      <c r="BF197" s="184"/>
      <c r="BG197" s="188"/>
      <c r="BH197" s="189"/>
      <c r="BI197" s="189"/>
      <c r="BJ197" s="189"/>
      <c r="BK197" s="189"/>
      <c r="BL197" s="189"/>
      <c r="BM197" s="189"/>
      <c r="BN197" s="189"/>
      <c r="BO197" s="189"/>
      <c r="BP197" s="189"/>
      <c r="BQ197" s="189"/>
      <c r="BR197" s="189"/>
      <c r="BS197" s="189"/>
      <c r="BT197" s="189"/>
      <c r="BU197" s="190"/>
      <c r="BV197" s="172"/>
      <c r="BW197" s="173"/>
      <c r="BX197" s="172"/>
      <c r="BY197" s="173"/>
      <c r="BZ197" s="172"/>
      <c r="CA197" s="173"/>
      <c r="CB197" s="172"/>
      <c r="CC197" s="173"/>
      <c r="CD197" s="172"/>
      <c r="CE197" s="173"/>
      <c r="CF197" s="174"/>
    </row>
    <row r="198" spans="1:84" ht="11.25" customHeight="1">
      <c r="A198" s="266" t="s">
        <v>11</v>
      </c>
      <c r="B198" s="267"/>
      <c r="C198" s="267"/>
      <c r="D198" s="277" t="s">
        <v>12</v>
      </c>
      <c r="E198" s="278"/>
      <c r="F198" s="280" t="str">
        <f>Players!$H$3</f>
        <v>Women's Singles</v>
      </c>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81"/>
      <c r="AE198" s="281"/>
      <c r="AF198" s="281"/>
      <c r="AG198" s="281"/>
      <c r="AH198" s="302" t="s">
        <v>13</v>
      </c>
      <c r="AI198" s="303"/>
      <c r="AJ198" s="303"/>
      <c r="AK198" s="311" t="s">
        <v>25</v>
      </c>
      <c r="AL198" s="311"/>
      <c r="AM198" s="311"/>
      <c r="AN198" s="311"/>
      <c r="AO198" s="312"/>
      <c r="AQ198" s="157"/>
      <c r="AR198" s="158"/>
      <c r="AS198" s="158"/>
      <c r="AT198" s="158"/>
      <c r="AU198" s="158"/>
      <c r="AV198" s="158"/>
      <c r="AW198" s="158"/>
      <c r="AX198" s="158"/>
      <c r="AY198" s="158"/>
      <c r="AZ198" s="158"/>
      <c r="BA198" s="158"/>
      <c r="BB198" s="158"/>
      <c r="BC198" s="159"/>
      <c r="BD198" s="165"/>
      <c r="BE198" s="166"/>
      <c r="BF198" s="175" t="str">
        <f>C215</f>
        <v>C</v>
      </c>
      <c r="BG198" s="177" t="str">
        <f>IF(VLOOKUP($BF198,$A202:$C208,3,FALSE)=0,"",CONCATENATE(VLOOKUP(VLOOKUP($BF198,$A202:$C208,3,FALSE),Players!$J:$N,4,FALSE)," ",VLOOKUP($BF198,$A202:$C208,3,FALSE)," ",IF(ISERROR(VLOOKUP(VLOOKUP($BF198,$A202:$C208,3,FALSE),Players!$J:$N,5,FALSE)),"()",CONCATENATE("(",VLOOKUP(VLOOKUP($BF198,$A202:$C208,3,FALSE),Players!$J:$N,5,FALSE),")"))))</f>
        <v/>
      </c>
      <c r="BH198" s="178"/>
      <c r="BI198" s="178"/>
      <c r="BJ198" s="178"/>
      <c r="BK198" s="178"/>
      <c r="BL198" s="178"/>
      <c r="BM198" s="178"/>
      <c r="BN198" s="178"/>
      <c r="BO198" s="178"/>
      <c r="BP198" s="178"/>
      <c r="BQ198" s="178"/>
      <c r="BR198" s="178"/>
      <c r="BS198" s="178"/>
      <c r="BT198" s="178"/>
      <c r="BU198" s="179"/>
      <c r="BV198" s="150" t="str">
        <f>IF(D215&lt;&gt;"",D215,"")</f>
        <v/>
      </c>
      <c r="BW198" s="151"/>
      <c r="BX198" s="150" t="str">
        <f>IF(F215&lt;&gt;"",F215,"")</f>
        <v/>
      </c>
      <c r="BY198" s="151"/>
      <c r="BZ198" s="150" t="str">
        <f>IF(H215&lt;&gt;"",H215,"")</f>
        <v/>
      </c>
      <c r="CA198" s="151"/>
      <c r="CB198" s="150" t="str">
        <f>IF(J215&lt;&gt;"",J215,"")</f>
        <v/>
      </c>
      <c r="CC198" s="151"/>
      <c r="CD198" s="150" t="str">
        <f>IF(L215&lt;&gt;"",L215,"")</f>
        <v/>
      </c>
      <c r="CE198" s="151"/>
      <c r="CF198" s="174" t="str">
        <f>IF($CF196&lt;&gt;"",IF(CF196="W","L","W"),"")</f>
        <v/>
      </c>
    </row>
    <row r="199" spans="1:84" ht="11.25" customHeight="1" thickBot="1">
      <c r="A199" s="275"/>
      <c r="B199" s="276"/>
      <c r="C199" s="276"/>
      <c r="D199" s="279"/>
      <c r="E199" s="279"/>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304"/>
      <c r="AI199" s="305"/>
      <c r="AJ199" s="305"/>
      <c r="AK199" s="313"/>
      <c r="AL199" s="313"/>
      <c r="AM199" s="313"/>
      <c r="AN199" s="313"/>
      <c r="AO199" s="314"/>
      <c r="AQ199" s="160"/>
      <c r="AR199" s="161"/>
      <c r="AS199" s="161"/>
      <c r="AT199" s="161"/>
      <c r="AU199" s="161"/>
      <c r="AV199" s="161"/>
      <c r="AW199" s="161"/>
      <c r="AX199" s="161"/>
      <c r="AY199" s="161"/>
      <c r="AZ199" s="161"/>
      <c r="BA199" s="161"/>
      <c r="BB199" s="161"/>
      <c r="BC199" s="162"/>
      <c r="BD199" s="167"/>
      <c r="BE199" s="168"/>
      <c r="BF199" s="176"/>
      <c r="BG199" s="180"/>
      <c r="BH199" s="181"/>
      <c r="BI199" s="181"/>
      <c r="BJ199" s="181"/>
      <c r="BK199" s="181"/>
      <c r="BL199" s="181"/>
      <c r="BM199" s="181"/>
      <c r="BN199" s="181"/>
      <c r="BO199" s="181"/>
      <c r="BP199" s="181"/>
      <c r="BQ199" s="181"/>
      <c r="BR199" s="181"/>
      <c r="BS199" s="181"/>
      <c r="BT199" s="181"/>
      <c r="BU199" s="182"/>
      <c r="BV199" s="152"/>
      <c r="BW199" s="153"/>
      <c r="BX199" s="152"/>
      <c r="BY199" s="153"/>
      <c r="BZ199" s="152"/>
      <c r="CA199" s="153"/>
      <c r="CB199" s="152"/>
      <c r="CC199" s="153"/>
      <c r="CD199" s="152"/>
      <c r="CE199" s="153"/>
      <c r="CF199" s="174"/>
    </row>
    <row r="200" spans="1:84" ht="11.25" customHeight="1">
      <c r="A200" s="259" t="s">
        <v>15</v>
      </c>
      <c r="B200" s="260"/>
      <c r="C200" s="260"/>
      <c r="D200" s="264">
        <v>4</v>
      </c>
      <c r="E200" s="264"/>
      <c r="F200" s="266" t="s">
        <v>16</v>
      </c>
      <c r="G200" s="267"/>
      <c r="H200" s="267"/>
      <c r="I200" s="283"/>
      <c r="J200" s="284"/>
      <c r="K200" s="284"/>
      <c r="L200" s="284"/>
      <c r="M200" s="284"/>
      <c r="N200" s="271"/>
      <c r="O200" s="271"/>
      <c r="P200" s="271"/>
      <c r="Q200" s="271"/>
      <c r="R200" s="271"/>
      <c r="S200" s="271"/>
      <c r="T200" s="271"/>
      <c r="U200" s="271"/>
      <c r="V200" s="271"/>
      <c r="W200" s="271"/>
      <c r="X200" s="271"/>
      <c r="Y200" s="271"/>
      <c r="Z200" s="271"/>
      <c r="AA200" s="271"/>
      <c r="AB200" s="271"/>
      <c r="AC200" s="272"/>
      <c r="AD200" s="150" t="s">
        <v>17</v>
      </c>
      <c r="AE200" s="270"/>
      <c r="AF200" s="288" t="s">
        <v>18</v>
      </c>
      <c r="AG200" s="270"/>
      <c r="AH200" s="288" t="s">
        <v>19</v>
      </c>
      <c r="AI200" s="270"/>
      <c r="AJ200" s="288" t="s">
        <v>20</v>
      </c>
      <c r="AK200" s="290"/>
      <c r="AL200" s="292" t="s">
        <v>21</v>
      </c>
      <c r="AM200" s="293"/>
      <c r="AN200" s="296" t="s">
        <v>22</v>
      </c>
      <c r="AO200" s="297"/>
      <c r="AQ200" s="126"/>
      <c r="AR200" s="126"/>
      <c r="AS200" s="126"/>
      <c r="AT200" s="126"/>
      <c r="AU200" s="126"/>
      <c r="AV200" s="126"/>
      <c r="AW200" s="126"/>
      <c r="AX200" s="126"/>
      <c r="AY200" s="126"/>
      <c r="AZ200" s="126"/>
      <c r="BA200" s="126"/>
      <c r="BB200" s="126"/>
      <c r="BC200" s="126"/>
      <c r="BV200" s="169" t="str">
        <f>IF(CF196&lt;&gt;"",IF(AND(AND(BV196&gt;-1,BV198&gt;-1),OR(BV196&gt;10,BV198&gt;10),ABS(BV196-BV198)&gt;1,IF(OR(BV196&gt;11,BV198&gt;11),ABS(BV196-BV198)=2,TRUE),BV196=INT(BV196),BV198=INT(BV198)),"","Error"),"")</f>
        <v/>
      </c>
      <c r="BW200" s="169"/>
      <c r="BX200" s="169" t="str">
        <f>IF(CF196&lt;&gt;"",IF(AND(AND(BX196&gt;-1,BX198&gt;-1),OR(BX196&gt;10,BX198&gt;10),ABS(BX196-BX198)&gt;1,IF(OR(BX196&gt;11,BX198&gt;11),ABS(BX196-BX198)=2,TRUE),BX196=INT(BX196),BX198=INT(BX198)),"","Error"),"")</f>
        <v/>
      </c>
      <c r="BY200" s="169"/>
      <c r="BZ200" s="169" t="str">
        <f>IF(CF196&lt;&gt;"",IF(AND(AND(BZ196&gt;-1,BZ198&gt;-1),OR(BZ196&gt;10,BZ198&gt;10),ABS(BZ196-BZ198)&gt;1,IF(OR(BZ196&gt;11,BZ198&gt;11),ABS(BZ196-BZ198)=2,TRUE),BZ196=INT(BZ196),BZ198=INT(BZ198)),"","Error"),"")</f>
        <v/>
      </c>
      <c r="CA200" s="169"/>
      <c r="CB200" s="169" t="str">
        <f>IF(AND(CF196&lt;&gt;"",CB196&lt;&gt;""),IF(AND(AND(CB196&gt;-1,CB198&gt;-1),OR(CB196&gt;10,CB198&gt;10),ABS(CB196-CB198)&gt;1,IF(OR(CB196&gt;11,CB198&gt;11),ABS(CB196-CB198)=2,TRUE),CB196=INT(CB196),CB198=INT(CB198)),"","Error"),"")</f>
        <v/>
      </c>
      <c r="CC200" s="169"/>
      <c r="CD200" s="169" t="str">
        <f>IF(AND(CF196&lt;&gt;"",CD196&lt;&gt;""),IF(AND(AND(CD196&gt;-1,CD198&gt;-1),OR(CD196&gt;10,CD198&gt;10),ABS(CD196-CD198)&gt;1,IF(OR(CD196&gt;11,CD198&gt;11),ABS(CD196-CD198)=2,TRUE),CD196=INT(CD196),CD198=INT(CD198)),"","Error"),"")</f>
        <v/>
      </c>
      <c r="CE200" s="169"/>
    </row>
    <row r="201" spans="1:84" ht="11.25" customHeight="1" thickBot="1">
      <c r="A201" s="261"/>
      <c r="B201" s="262"/>
      <c r="C201" s="263"/>
      <c r="D201" s="265"/>
      <c r="E201" s="265"/>
      <c r="F201" s="268"/>
      <c r="G201" s="269"/>
      <c r="H201" s="269"/>
      <c r="I201" s="286"/>
      <c r="J201" s="286"/>
      <c r="K201" s="286"/>
      <c r="L201" s="286"/>
      <c r="M201" s="286"/>
      <c r="N201" s="273"/>
      <c r="O201" s="273"/>
      <c r="P201" s="273"/>
      <c r="Q201" s="273"/>
      <c r="R201" s="273"/>
      <c r="S201" s="273"/>
      <c r="T201" s="273"/>
      <c r="U201" s="273"/>
      <c r="V201" s="273"/>
      <c r="W201" s="273"/>
      <c r="X201" s="273"/>
      <c r="Y201" s="273"/>
      <c r="Z201" s="273"/>
      <c r="AA201" s="273"/>
      <c r="AB201" s="273"/>
      <c r="AC201" s="274"/>
      <c r="AD201" s="194"/>
      <c r="AE201" s="195"/>
      <c r="AF201" s="289"/>
      <c r="AG201" s="195"/>
      <c r="AH201" s="289"/>
      <c r="AI201" s="195"/>
      <c r="AJ201" s="289"/>
      <c r="AK201" s="291"/>
      <c r="AL201" s="294"/>
      <c r="AM201" s="295"/>
      <c r="AN201" s="298"/>
      <c r="AO201" s="299"/>
      <c r="AQ201" s="126"/>
      <c r="AR201" s="126"/>
      <c r="AS201" s="126"/>
      <c r="AT201" s="126"/>
      <c r="AU201" s="126"/>
      <c r="AV201" s="126"/>
      <c r="AW201" s="126"/>
      <c r="AX201" s="126"/>
      <c r="AY201" s="126"/>
      <c r="AZ201" s="126"/>
      <c r="BA201" s="126"/>
      <c r="BB201" s="126"/>
      <c r="BC201" s="126"/>
    </row>
    <row r="202" spans="1:84" ht="11.25" customHeight="1">
      <c r="A202" s="210" t="str">
        <f>AD200</f>
        <v>A</v>
      </c>
      <c r="B202" s="211"/>
      <c r="C202" s="214"/>
      <c r="D202" s="215"/>
      <c r="E202" s="215"/>
      <c r="F202" s="215"/>
      <c r="G202" s="215"/>
      <c r="H202" s="215"/>
      <c r="I202" s="215"/>
      <c r="J202" s="215"/>
      <c r="K202" s="215"/>
      <c r="L202" s="215"/>
      <c r="M202" s="215"/>
      <c r="N202" s="215"/>
      <c r="O202" s="215"/>
      <c r="P202" s="215"/>
      <c r="Q202" s="215"/>
      <c r="R202" s="215"/>
      <c r="S202" s="215"/>
      <c r="T202" s="215"/>
      <c r="U202" s="215"/>
      <c r="V202" s="215"/>
      <c r="W202" s="215"/>
      <c r="X202" s="215"/>
      <c r="Y202" s="215"/>
      <c r="Z202" s="215"/>
      <c r="AA202" s="215"/>
      <c r="AB202" s="215"/>
      <c r="AC202" s="216"/>
      <c r="AD202" s="250"/>
      <c r="AE202" s="229"/>
      <c r="AF202" s="252" t="str">
        <f>IF($D198="1P",IF(Z217=Z219,IF(X217=X219,IF(V217&lt;&gt;"",IF(V217&gt;V219,"W","L"),""),IF(X217&gt;X219,"W","L")),IF(Z217&gt;Z219,"W","L")),IF(L221=L223,IF(J221=J223,IF(H221&lt;&gt;"",IF(H221&gt;H223,"W","L"),""),IF(J221&gt;J223,"W","L")),IF(L221&gt;L223,"W","L")))</f>
        <v/>
      </c>
      <c r="AG202" s="253"/>
      <c r="AH202" s="252" t="str">
        <f>IF($D198="1P",IF(L221=L223,IF(J221=J223,IF(H221&lt;&gt;"",IF(H221&gt;H223,"W","L"),""),IF(J221&gt;J223,"W","L")),IF(L221&gt;L223,"W","L")),IF(L213=L215,IF(J213=J215,IF(H213&lt;&gt;"",IF(H213&gt;H215,"W","L"),""),IF(J213&gt;J215,"W","L")),IF(L213&gt;L215,"W","L")))</f>
        <v/>
      </c>
      <c r="AI202" s="253"/>
      <c r="AJ202" s="252" t="str">
        <f>IF($D198="1P",IF(L213=L215,IF(J213=J215,IF(H213&lt;&gt;"",IF(H213&gt;H215,"W","L"),""),IF(J213&gt;J215,"W","L")),IF(L213&gt;L215,"W","L")),IF(Z217=Z219,IF(X217=X219,IF(V217&lt;&gt;"",IF(V217&gt;V219,"W","L"),""),IF(X217&gt;X219,"W","L")),IF(Z217&gt;Z219,"W","L")))</f>
        <v/>
      </c>
      <c r="AK202" s="253"/>
      <c r="AL202" s="254" t="str">
        <f>IF(OR(COUNTIF(AD202:AJ202,"W"),COUNTIF(AD202:AJ202,"L")),COUNTIF(AD202:AJ202,"W")*2+COUNTIF(AD202:AJ202,"L"),"")</f>
        <v/>
      </c>
      <c r="AM202" s="255"/>
      <c r="AN202" s="256" t="str">
        <f>IF(AL202&lt;&gt;"",RANK(AL202,AL202:AL208,0),"")</f>
        <v/>
      </c>
      <c r="AO202" s="257"/>
      <c r="AQ202" s="127"/>
      <c r="AR202" s="127"/>
      <c r="AS202" s="127"/>
      <c r="AT202" s="127"/>
      <c r="AU202" s="127"/>
      <c r="AV202" s="127"/>
      <c r="AW202" s="127"/>
      <c r="AX202" s="127"/>
      <c r="AY202" s="127"/>
      <c r="AZ202" s="127"/>
      <c r="BA202" s="127"/>
      <c r="BB202" s="127"/>
      <c r="BC202" s="127"/>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row>
    <row r="203" spans="1:84" ht="11.25" customHeight="1">
      <c r="A203" s="212"/>
      <c r="B203" s="213"/>
      <c r="C203" s="217"/>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218"/>
      <c r="AB203" s="218"/>
      <c r="AC203" s="219"/>
      <c r="AD203" s="251"/>
      <c r="AE203" s="236"/>
      <c r="AF203" s="234"/>
      <c r="AG203" s="233"/>
      <c r="AH203" s="234"/>
      <c r="AI203" s="233"/>
      <c r="AJ203" s="234"/>
      <c r="AK203" s="233"/>
      <c r="AL203" s="241"/>
      <c r="AM203" s="240"/>
      <c r="AN203" s="258"/>
      <c r="AO203" s="243"/>
      <c r="AQ203" s="128"/>
      <c r="AR203" s="128"/>
      <c r="AS203" s="128"/>
      <c r="AT203" s="128"/>
      <c r="AU203" s="128"/>
      <c r="AV203" s="128"/>
      <c r="AW203" s="128"/>
      <c r="AX203" s="128"/>
      <c r="AY203" s="128"/>
      <c r="AZ203" s="128"/>
      <c r="BA203" s="128"/>
      <c r="BB203" s="128"/>
      <c r="BC203" s="128"/>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row>
    <row r="204" spans="1:84" ht="11.25" customHeight="1">
      <c r="A204" s="210" t="str">
        <f>AF200</f>
        <v>B</v>
      </c>
      <c r="B204" s="211"/>
      <c r="C204" s="214"/>
      <c r="D204" s="215"/>
      <c r="E204" s="215"/>
      <c r="F204" s="215"/>
      <c r="G204" s="215"/>
      <c r="H204" s="215"/>
      <c r="I204" s="215"/>
      <c r="J204" s="215"/>
      <c r="K204" s="215"/>
      <c r="L204" s="215"/>
      <c r="M204" s="215"/>
      <c r="N204" s="215"/>
      <c r="O204" s="215"/>
      <c r="P204" s="215"/>
      <c r="Q204" s="215"/>
      <c r="R204" s="215"/>
      <c r="S204" s="215"/>
      <c r="T204" s="215"/>
      <c r="U204" s="215"/>
      <c r="V204" s="215"/>
      <c r="W204" s="215"/>
      <c r="X204" s="215"/>
      <c r="Y204" s="215"/>
      <c r="Z204" s="215"/>
      <c r="AA204" s="215"/>
      <c r="AB204" s="215"/>
      <c r="AC204" s="216"/>
      <c r="AD204" s="220" t="str">
        <f>IF(AF202&lt;&gt;"",IF(AF202="W","L","W"),"")</f>
        <v/>
      </c>
      <c r="AE204" s="221"/>
      <c r="AF204" s="228"/>
      <c r="AG204" s="229"/>
      <c r="AH204" s="227" t="str">
        <f>IF($D198="1P",IF(L217=L219,IF(J217=J219,IF(H217&lt;&gt;"",IF(H217&gt;H219,"W","L"),""),IF(J217&gt;J219,"W","L")),IF(L217&gt;L219,"W","L")),IF(Z221=Z223,IF(X221=X223,IF(V221&lt;&gt;"",IF(V221&gt;V223,"W","L"),""),IF(X221&gt;X223,"W","L")),IF(Z221&gt;Z223,"W","L")))</f>
        <v/>
      </c>
      <c r="AI204" s="221"/>
      <c r="AJ204" s="227" t="str">
        <f>IF($D198="1P",IF(Z213=Z215,IF(X213=X215,IF(V213&lt;&gt;"",IF(V213&gt;V215,"W","L"),""),IF(X213&gt;X215,"W","L")),IF(Z213&gt;Z215,"W","L")),IF(L217=L219,IF(J217=J219,IF(H217&lt;&gt;"",IF(H217&gt;H219,"W","L"),""),IF(J217&gt;J219,"W","L")),IF(L217&gt;L219,"W","L")))</f>
        <v/>
      </c>
      <c r="AK204" s="237"/>
      <c r="AL204" s="239" t="str">
        <f>IF(OR(COUNTIF(AD204:AJ204,"W"),COUNTIF(AD204:AJ204,"L")),COUNTIF(AD204:AJ204,"W")*2+COUNTIF(AD204:AJ204,"L"),"")</f>
        <v/>
      </c>
      <c r="AM204" s="240"/>
      <c r="AN204" s="242" t="str">
        <f>IF(AL204&lt;&gt;"",RANK(AL204,AL202:AL208,0),"")</f>
        <v/>
      </c>
      <c r="AO204" s="243"/>
      <c r="AQ204" s="126"/>
      <c r="AR204" s="126"/>
      <c r="AS204" s="126"/>
      <c r="AT204" s="126"/>
      <c r="AU204" s="126"/>
      <c r="AV204" s="126"/>
      <c r="AW204" s="126"/>
      <c r="AX204" s="126"/>
      <c r="AY204" s="126"/>
      <c r="AZ204" s="126"/>
      <c r="BA204" s="126"/>
      <c r="BB204" s="126"/>
      <c r="BC204" s="126"/>
    </row>
    <row r="205" spans="1:84" ht="11.25" customHeight="1" thickBot="1">
      <c r="A205" s="212"/>
      <c r="B205" s="213"/>
      <c r="C205" s="217"/>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c r="AA205" s="218"/>
      <c r="AB205" s="218"/>
      <c r="AC205" s="219"/>
      <c r="AD205" s="232"/>
      <c r="AE205" s="233"/>
      <c r="AF205" s="235"/>
      <c r="AG205" s="236"/>
      <c r="AH205" s="234"/>
      <c r="AI205" s="233"/>
      <c r="AJ205" s="234"/>
      <c r="AK205" s="238"/>
      <c r="AL205" s="241"/>
      <c r="AM205" s="240"/>
      <c r="AN205" s="258"/>
      <c r="AO205" s="243"/>
      <c r="AQ205" s="127"/>
      <c r="AR205" s="127"/>
      <c r="AS205" s="127"/>
      <c r="AT205" s="127"/>
      <c r="AU205" s="127"/>
      <c r="AV205" s="127"/>
      <c r="AW205" s="127"/>
      <c r="AX205" s="127"/>
      <c r="AY205" s="127"/>
      <c r="AZ205" s="127"/>
      <c r="BA205" s="127"/>
      <c r="BB205" s="127"/>
      <c r="BC205" s="127"/>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row>
    <row r="206" spans="1:84" ht="11.25" customHeight="1">
      <c r="A206" s="210" t="str">
        <f>AH200</f>
        <v>C</v>
      </c>
      <c r="B206" s="211"/>
      <c r="C206" s="214"/>
      <c r="D206" s="215"/>
      <c r="E206" s="215"/>
      <c r="F206" s="215"/>
      <c r="G206" s="215"/>
      <c r="H206" s="215"/>
      <c r="I206" s="215"/>
      <c r="J206" s="215"/>
      <c r="K206" s="215"/>
      <c r="L206" s="215"/>
      <c r="M206" s="215"/>
      <c r="N206" s="215"/>
      <c r="O206" s="215"/>
      <c r="P206" s="215"/>
      <c r="Q206" s="215"/>
      <c r="R206" s="215"/>
      <c r="S206" s="215"/>
      <c r="T206" s="215"/>
      <c r="U206" s="215"/>
      <c r="V206" s="215"/>
      <c r="W206" s="215"/>
      <c r="X206" s="215"/>
      <c r="Y206" s="215"/>
      <c r="Z206" s="215"/>
      <c r="AA206" s="215"/>
      <c r="AB206" s="215"/>
      <c r="AC206" s="216"/>
      <c r="AD206" s="220" t="str">
        <f>IF(AH202&lt;&gt;"",IF(AH202="W","L","W"),"")</f>
        <v/>
      </c>
      <c r="AE206" s="221"/>
      <c r="AF206" s="227" t="str">
        <f>IF(AH204&lt;&gt;"",IF(AH204="W","L","W"),"")</f>
        <v/>
      </c>
      <c r="AG206" s="221"/>
      <c r="AH206" s="228"/>
      <c r="AI206" s="229"/>
      <c r="AJ206" s="227" t="str">
        <f>IF($D198="1P",IF(Z221=Z223,IF(X221=X223,IF(V221&lt;&gt;"",IF(V221&gt;V223,"W","L"),""),IF(X221&gt;X223,"W","L")),IF(Z221&gt;Z223,"W","L")),IF(Z213=Z215,IF(X213=X215,IF(V213&lt;&gt;"",IF(V213&gt;V215,"W","L"),""),IF(X213&gt;X215,"W","L")),IF(Z213&gt;Z215,"W","L")))</f>
        <v/>
      </c>
      <c r="AK206" s="237"/>
      <c r="AL206" s="239" t="str">
        <f>IF(OR(COUNTIF(AD206:AJ206,"W"),COUNTIF(AD206:AJ206,"L")),COUNTIF(AD206:AJ206,"W")*2+COUNTIF(AD206:AJ206,"L"),"")</f>
        <v/>
      </c>
      <c r="AM206" s="240"/>
      <c r="AN206" s="242" t="str">
        <f>IF(AL206&lt;&gt;"",RANK(AL206,AL202:AL208,0),"")</f>
        <v/>
      </c>
      <c r="AO206" s="243"/>
      <c r="AQ206" s="154" t="str">
        <f>CONCATENATE($A200," ",$D200,","," ",$F198)</f>
        <v>Group: 4, Women's Singles</v>
      </c>
      <c r="AR206" s="155"/>
      <c r="AS206" s="155"/>
      <c r="AT206" s="155"/>
      <c r="AU206" s="155"/>
      <c r="AV206" s="155"/>
      <c r="AW206" s="155"/>
      <c r="AX206" s="155"/>
      <c r="AY206" s="155"/>
      <c r="AZ206" s="155"/>
      <c r="BA206" s="155"/>
      <c r="BB206" s="155"/>
      <c r="BC206" s="156"/>
      <c r="BD206" s="163">
        <f>A217</f>
        <v>2</v>
      </c>
      <c r="BE206" s="164"/>
      <c r="BF206" s="183" t="str">
        <f>C217</f>
        <v>B</v>
      </c>
      <c r="BG206" s="185" t="str">
        <f>IF(VLOOKUP($BF206,$A202:$C208,3,FALSE)=0,"",CONCATENATE(VLOOKUP(VLOOKUP($BF206,$A202:$C208,3,FALSE),Players!$J:$N,4,FALSE)," ",VLOOKUP($BF206,$A202:$C208,3,FALSE)," ",IF(ISERROR(VLOOKUP(VLOOKUP($BF206,$A202:$C208,3,FALSE),Players!$J:$N,5,FALSE)),"()",CONCATENATE("(",VLOOKUP(VLOOKUP($BF206,$A202:$C208,3,FALSE),Players!$J:$N,5,FALSE),")"))))</f>
        <v/>
      </c>
      <c r="BH206" s="186"/>
      <c r="BI206" s="186"/>
      <c r="BJ206" s="186"/>
      <c r="BK206" s="186"/>
      <c r="BL206" s="186"/>
      <c r="BM206" s="186"/>
      <c r="BN206" s="186"/>
      <c r="BO206" s="186"/>
      <c r="BP206" s="186"/>
      <c r="BQ206" s="186"/>
      <c r="BR206" s="186"/>
      <c r="BS206" s="186"/>
      <c r="BT206" s="186"/>
      <c r="BU206" s="187"/>
      <c r="BV206" s="170" t="str">
        <f>IF(D217&lt;&gt;"",D217,"")</f>
        <v/>
      </c>
      <c r="BW206" s="171"/>
      <c r="BX206" s="170" t="str">
        <f>IF(F217&lt;&gt;"",F217,"")</f>
        <v/>
      </c>
      <c r="BY206" s="171"/>
      <c r="BZ206" s="170" t="str">
        <f>IF(H217&lt;&gt;"",H217,"")</f>
        <v/>
      </c>
      <c r="CA206" s="171"/>
      <c r="CB206" s="170" t="str">
        <f>IF(J217&lt;&gt;"",J217,"")</f>
        <v/>
      </c>
      <c r="CC206" s="171"/>
      <c r="CD206" s="170" t="str">
        <f>IF(L217&lt;&gt;"",L217,"")</f>
        <v/>
      </c>
      <c r="CE206" s="171"/>
      <c r="CF206" s="174" t="str">
        <f>IF($CD206=$CD208,IF($CB206=$CB208,IF($BZ206&lt;&gt;"",IF($BZ206&gt;$BZ208,"W","L"),""),IF($CB206&gt;$CB208,"W","L")),IF($CD206&gt;$CD208,"W","L"))</f>
        <v/>
      </c>
    </row>
    <row r="207" spans="1:84" ht="11.25" customHeight="1">
      <c r="A207" s="212"/>
      <c r="B207" s="213"/>
      <c r="C207" s="217"/>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c r="AA207" s="218"/>
      <c r="AB207" s="218"/>
      <c r="AC207" s="219"/>
      <c r="AD207" s="232"/>
      <c r="AE207" s="233"/>
      <c r="AF207" s="234"/>
      <c r="AG207" s="233"/>
      <c r="AH207" s="235"/>
      <c r="AI207" s="236"/>
      <c r="AJ207" s="234"/>
      <c r="AK207" s="238"/>
      <c r="AL207" s="241"/>
      <c r="AM207" s="240"/>
      <c r="AN207" s="244"/>
      <c r="AO207" s="245"/>
      <c r="AQ207" s="157"/>
      <c r="AR207" s="158"/>
      <c r="AS207" s="158"/>
      <c r="AT207" s="158"/>
      <c r="AU207" s="158"/>
      <c r="AV207" s="158"/>
      <c r="AW207" s="158"/>
      <c r="AX207" s="158"/>
      <c r="AY207" s="158"/>
      <c r="AZ207" s="158"/>
      <c r="BA207" s="158"/>
      <c r="BB207" s="158"/>
      <c r="BC207" s="159"/>
      <c r="BD207" s="165"/>
      <c r="BE207" s="166"/>
      <c r="BF207" s="184"/>
      <c r="BG207" s="188"/>
      <c r="BH207" s="189"/>
      <c r="BI207" s="189"/>
      <c r="BJ207" s="189"/>
      <c r="BK207" s="189"/>
      <c r="BL207" s="189"/>
      <c r="BM207" s="189"/>
      <c r="BN207" s="189"/>
      <c r="BO207" s="189"/>
      <c r="BP207" s="189"/>
      <c r="BQ207" s="189"/>
      <c r="BR207" s="189"/>
      <c r="BS207" s="189"/>
      <c r="BT207" s="189"/>
      <c r="BU207" s="190"/>
      <c r="BV207" s="172"/>
      <c r="BW207" s="173"/>
      <c r="BX207" s="172"/>
      <c r="BY207" s="173"/>
      <c r="BZ207" s="172"/>
      <c r="CA207" s="173"/>
      <c r="CB207" s="172"/>
      <c r="CC207" s="173"/>
      <c r="CD207" s="172"/>
      <c r="CE207" s="173"/>
      <c r="CF207" s="174"/>
    </row>
    <row r="208" spans="1:84" ht="11.25" customHeight="1">
      <c r="A208" s="210" t="str">
        <f>AJ200</f>
        <v>D</v>
      </c>
      <c r="B208" s="211"/>
      <c r="C208" s="214"/>
      <c r="D208" s="215"/>
      <c r="E208" s="215"/>
      <c r="F208" s="215"/>
      <c r="G208" s="215"/>
      <c r="H208" s="215"/>
      <c r="I208" s="215"/>
      <c r="J208" s="215"/>
      <c r="K208" s="215"/>
      <c r="L208" s="215"/>
      <c r="M208" s="215"/>
      <c r="N208" s="215"/>
      <c r="O208" s="215"/>
      <c r="P208" s="215"/>
      <c r="Q208" s="215"/>
      <c r="R208" s="215"/>
      <c r="S208" s="215"/>
      <c r="T208" s="215"/>
      <c r="U208" s="215"/>
      <c r="V208" s="215"/>
      <c r="W208" s="215"/>
      <c r="X208" s="215"/>
      <c r="Y208" s="215"/>
      <c r="Z208" s="215"/>
      <c r="AA208" s="215"/>
      <c r="AB208" s="215"/>
      <c r="AC208" s="216"/>
      <c r="AD208" s="220" t="str">
        <f>IF(AJ202&lt;&gt;"",IF(AJ202="W","L","W"),"")</f>
        <v/>
      </c>
      <c r="AE208" s="221"/>
      <c r="AF208" s="224" t="str">
        <f>IF(AJ204&lt;&gt;"",IF(AJ204="W","L","W"),"")</f>
        <v/>
      </c>
      <c r="AG208" s="225"/>
      <c r="AH208" s="227" t="str">
        <f>IF(AJ206&lt;&gt;"",IF(AJ206="W","L","W"),"")</f>
        <v/>
      </c>
      <c r="AI208" s="221"/>
      <c r="AJ208" s="228"/>
      <c r="AK208" s="229"/>
      <c r="AL208" s="239" t="str">
        <f>IF(OR(COUNTIF(AD208:AJ208,"W"),COUNTIF(AD208:AJ208,"L")),COUNTIF(AD208:AJ208,"W")*2+COUNTIF(AD208:AJ208,"L"),"")</f>
        <v/>
      </c>
      <c r="AM208" s="240"/>
      <c r="AN208" s="242" t="str">
        <f>IF(AL208&lt;&gt;"",RANK(AL208,AL202:AL208,0),"")</f>
        <v/>
      </c>
      <c r="AO208" s="243"/>
      <c r="AQ208" s="157"/>
      <c r="AR208" s="158"/>
      <c r="AS208" s="158"/>
      <c r="AT208" s="158"/>
      <c r="AU208" s="158"/>
      <c r="AV208" s="158"/>
      <c r="AW208" s="158"/>
      <c r="AX208" s="158"/>
      <c r="AY208" s="158"/>
      <c r="AZ208" s="158"/>
      <c r="BA208" s="158"/>
      <c r="BB208" s="158"/>
      <c r="BC208" s="159"/>
      <c r="BD208" s="165"/>
      <c r="BE208" s="166"/>
      <c r="BF208" s="175" t="str">
        <f>C219</f>
        <v>D</v>
      </c>
      <c r="BG208" s="177" t="str">
        <f>IF(VLOOKUP($BF208,$A202:$C208,3,FALSE)=0,"",CONCATENATE(VLOOKUP(VLOOKUP($BF208,$A202:$C208,3,FALSE),Players!$J:$N,4,FALSE)," ",VLOOKUP($BF208,$A202:$C208,3,FALSE)," ",IF(ISERROR(VLOOKUP(VLOOKUP($BF208,$A202:$C208,3,FALSE),Players!$J:$N,5,FALSE)),"()",CONCATENATE("(",VLOOKUP(VLOOKUP($BF208,$A202:$C208,3,FALSE),Players!$J:$N,5,FALSE),")"))))</f>
        <v/>
      </c>
      <c r="BH208" s="178"/>
      <c r="BI208" s="178"/>
      <c r="BJ208" s="178"/>
      <c r="BK208" s="178"/>
      <c r="BL208" s="178"/>
      <c r="BM208" s="178"/>
      <c r="BN208" s="178"/>
      <c r="BO208" s="178"/>
      <c r="BP208" s="178"/>
      <c r="BQ208" s="178"/>
      <c r="BR208" s="178"/>
      <c r="BS208" s="178"/>
      <c r="BT208" s="178"/>
      <c r="BU208" s="179"/>
      <c r="BV208" s="150" t="str">
        <f>IF(D219&lt;&gt;"",D219,"")</f>
        <v/>
      </c>
      <c r="BW208" s="151"/>
      <c r="BX208" s="150" t="str">
        <f>IF(F219&lt;&gt;"",F219,"")</f>
        <v/>
      </c>
      <c r="BY208" s="151"/>
      <c r="BZ208" s="150" t="str">
        <f>IF(H219&lt;&gt;"",H219,"")</f>
        <v/>
      </c>
      <c r="CA208" s="151"/>
      <c r="CB208" s="150" t="str">
        <f>IF(J219&lt;&gt;"",J219,"")</f>
        <v/>
      </c>
      <c r="CC208" s="151"/>
      <c r="CD208" s="150" t="str">
        <f>IF(L219&lt;&gt;"",L219,"")</f>
        <v/>
      </c>
      <c r="CE208" s="151"/>
      <c r="CF208" s="174" t="str">
        <f>IF($CF206&lt;&gt;"",IF(CF206="W","L","W"),"")</f>
        <v/>
      </c>
    </row>
    <row r="209" spans="1:84" ht="11.25" customHeight="1" thickBot="1">
      <c r="A209" s="212"/>
      <c r="B209" s="213"/>
      <c r="C209" s="217"/>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8"/>
      <c r="AC209" s="219"/>
      <c r="AD209" s="222"/>
      <c r="AE209" s="223"/>
      <c r="AF209" s="226"/>
      <c r="AG209" s="223"/>
      <c r="AH209" s="226"/>
      <c r="AI209" s="223"/>
      <c r="AJ209" s="230"/>
      <c r="AK209" s="231"/>
      <c r="AL209" s="246"/>
      <c r="AM209" s="247"/>
      <c r="AN209" s="248"/>
      <c r="AO209" s="249"/>
      <c r="AQ209" s="160"/>
      <c r="AR209" s="161"/>
      <c r="AS209" s="161"/>
      <c r="AT209" s="161"/>
      <c r="AU209" s="161"/>
      <c r="AV209" s="161"/>
      <c r="AW209" s="161"/>
      <c r="AX209" s="161"/>
      <c r="AY209" s="161"/>
      <c r="AZ209" s="161"/>
      <c r="BA209" s="161"/>
      <c r="BB209" s="161"/>
      <c r="BC209" s="162"/>
      <c r="BD209" s="167"/>
      <c r="BE209" s="168"/>
      <c r="BF209" s="176"/>
      <c r="BG209" s="180"/>
      <c r="BH209" s="181"/>
      <c r="BI209" s="181"/>
      <c r="BJ209" s="181"/>
      <c r="BK209" s="181"/>
      <c r="BL209" s="181"/>
      <c r="BM209" s="181"/>
      <c r="BN209" s="181"/>
      <c r="BO209" s="181"/>
      <c r="BP209" s="181"/>
      <c r="BQ209" s="181"/>
      <c r="BR209" s="181"/>
      <c r="BS209" s="181"/>
      <c r="BT209" s="181"/>
      <c r="BU209" s="182"/>
      <c r="BV209" s="152"/>
      <c r="BW209" s="153"/>
      <c r="BX209" s="152"/>
      <c r="BY209" s="153"/>
      <c r="BZ209" s="152"/>
      <c r="CA209" s="153"/>
      <c r="CB209" s="152"/>
      <c r="CC209" s="153"/>
      <c r="CD209" s="152"/>
      <c r="CE209" s="153"/>
      <c r="CF209" s="174"/>
    </row>
    <row r="210" spans="1:84" ht="11.25" customHeight="1">
      <c r="A210" s="42"/>
      <c r="R210" s="42"/>
      <c r="S210" s="42"/>
      <c r="W210" s="42"/>
      <c r="X210" s="43"/>
      <c r="Y210" s="43"/>
      <c r="Z210" s="43"/>
      <c r="AA210" s="43"/>
      <c r="AB210" s="3"/>
      <c r="AQ210" s="126"/>
      <c r="AR210" s="126"/>
      <c r="AS210" s="126"/>
      <c r="AT210" s="126"/>
      <c r="AU210" s="126"/>
      <c r="AV210" s="126"/>
      <c r="AW210" s="126"/>
      <c r="AX210" s="126"/>
      <c r="AY210" s="126"/>
      <c r="AZ210" s="126"/>
      <c r="BA210" s="126"/>
      <c r="BB210" s="126"/>
      <c r="BC210" s="126"/>
      <c r="BV210" s="169" t="str">
        <f>IF(CF206&lt;&gt;"",IF(AND(AND(BV206&gt;-1,BV208&gt;-1),OR(BV206&gt;10,BV208&gt;10),ABS(BV206-BV208)&gt;1,IF(OR(BV206&gt;11,BV208&gt;11),ABS(BV206-BV208)=2,TRUE),BV206=INT(BV206),BV208=INT(BV208)),"","Error"),"")</f>
        <v/>
      </c>
      <c r="BW210" s="169"/>
      <c r="BX210" s="169" t="str">
        <f>IF(CF206&lt;&gt;"",IF(AND(AND(BX206&gt;-1,BX208&gt;-1),OR(BX206&gt;10,BX208&gt;10),ABS(BX206-BX208)&gt;1,IF(OR(BX206&gt;11,BX208&gt;11),ABS(BX206-BX208)=2,TRUE),BX206=INT(BX206),BX208=INT(BX208)),"","Error"),"")</f>
        <v/>
      </c>
      <c r="BY210" s="169"/>
      <c r="BZ210" s="169" t="str">
        <f>IF(CF206&lt;&gt;"",IF(AND(AND(BZ206&gt;-1,BZ208&gt;-1),OR(BZ206&gt;10,BZ208&gt;10),ABS(BZ206-BZ208)&gt;1,IF(OR(BZ206&gt;11,BZ208&gt;11),ABS(BZ206-BZ208)=2,TRUE),BZ206=INT(BZ206),BZ208=INT(BZ208)),"","Error"),"")</f>
        <v/>
      </c>
      <c r="CA210" s="169"/>
      <c r="CB210" s="169" t="str">
        <f>IF(AND(CF206&lt;&gt;"",CB206&lt;&gt;""),IF(AND(AND(CB206&gt;-1,CB208&gt;-1),OR(CB206&gt;10,CB208&gt;10),ABS(CB206-CB208)&gt;1,IF(OR(CB206&gt;11,CB208&gt;11),ABS(CB206-CB208)=2,TRUE),CB206=INT(CB206),CB208=INT(CB208)),"","Error"),"")</f>
        <v/>
      </c>
      <c r="CC210" s="169"/>
      <c r="CD210" s="169" t="str">
        <f>IF(AND(CF206&lt;&gt;"",CD206&lt;&gt;""),IF(AND(AND(CD206&gt;-1,CD208&gt;-1),OR(CD206&gt;10,CD208&gt;10),ABS(CD206-CD208)&gt;1,IF(OR(CD206&gt;11,CD208&gt;11),ABS(CD206-CD208)=2,TRUE),CD206=INT(CD206),CD208=INT(CD208)),"","Error"),"")</f>
        <v/>
      </c>
      <c r="CE210" s="169"/>
    </row>
    <row r="211" spans="1:84" ht="11.25" customHeight="1">
      <c r="AQ211" s="126"/>
      <c r="AR211" s="126"/>
      <c r="AS211" s="126"/>
      <c r="AT211" s="126"/>
      <c r="AU211" s="126"/>
      <c r="AV211" s="126"/>
      <c r="AW211" s="126"/>
      <c r="AX211" s="126"/>
      <c r="AY211" s="126"/>
      <c r="AZ211" s="126"/>
      <c r="BA211" s="126"/>
      <c r="BB211" s="126"/>
      <c r="BC211" s="126"/>
    </row>
    <row r="212" spans="1:84" ht="11.25" customHeight="1" thickBot="1">
      <c r="AB212" s="3"/>
      <c r="AQ212" s="127"/>
      <c r="AR212" s="127"/>
      <c r="AS212" s="127"/>
      <c r="AT212" s="127"/>
      <c r="AU212" s="127"/>
      <c r="AV212" s="127"/>
      <c r="AW212" s="127"/>
      <c r="AX212" s="127"/>
      <c r="AY212" s="127"/>
      <c r="AZ212" s="127"/>
      <c r="BA212" s="127"/>
      <c r="BB212" s="127"/>
      <c r="BC212" s="127"/>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row>
    <row r="213" spans="1:84" ht="11.25" customHeight="1">
      <c r="A213" s="170">
        <v>1</v>
      </c>
      <c r="B213" s="191"/>
      <c r="C213" s="183" t="str">
        <f>IF($D198="1P","A","A")</f>
        <v>A</v>
      </c>
      <c r="D213" s="197"/>
      <c r="E213" s="198"/>
      <c r="F213" s="197"/>
      <c r="G213" s="198"/>
      <c r="H213" s="197"/>
      <c r="I213" s="198"/>
      <c r="J213" s="197"/>
      <c r="K213" s="198"/>
      <c r="L213" s="197"/>
      <c r="M213" s="208"/>
      <c r="N213" s="69" t="str">
        <f>IF(CF196&lt;&gt;"",IF(CF196="W",IF(SUM(IF(D213&gt;D215,1,0),IF(F213&gt;F215,1,0),IF(H213&gt;H215,1,0),IF(J213&gt;J215,1,0),IF(L213&gt;L215,1,0))&lt;&gt;3,"E",""),""),"")</f>
        <v/>
      </c>
      <c r="O213" s="170">
        <v>4</v>
      </c>
      <c r="P213" s="191"/>
      <c r="Q213" s="183" t="str">
        <f>IF($D198="1P","B","C")</f>
        <v>C</v>
      </c>
      <c r="R213" s="197"/>
      <c r="S213" s="198"/>
      <c r="T213" s="197"/>
      <c r="U213" s="198"/>
      <c r="V213" s="197"/>
      <c r="W213" s="198"/>
      <c r="X213" s="197"/>
      <c r="Y213" s="198"/>
      <c r="Z213" s="197"/>
      <c r="AA213" s="208"/>
      <c r="AB213" s="69" t="str">
        <f>IF(CF226&lt;&gt;"",IF(CF226="W",IF(SUM(IF(R213&gt;R215,1,0),IF(T213&gt;T215,1,0),IF(V213&gt;V215,1,0),IF(X213&gt;X215,1,0),IF(Z213&gt;Z215,1,0))&lt;&gt;3,"E",""),""),"")</f>
        <v/>
      </c>
      <c r="AQ213" s="128"/>
      <c r="AR213" s="128"/>
      <c r="AS213" s="128"/>
      <c r="AT213" s="128"/>
      <c r="AU213" s="128"/>
      <c r="AV213" s="128"/>
      <c r="AW213" s="128"/>
      <c r="AX213" s="128"/>
      <c r="AY213" s="128"/>
      <c r="AZ213" s="128"/>
      <c r="BA213" s="128"/>
      <c r="BB213" s="128"/>
      <c r="BC213" s="128"/>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row>
    <row r="214" spans="1:84" ht="11.25" customHeight="1">
      <c r="A214" s="192"/>
      <c r="B214" s="193"/>
      <c r="C214" s="196"/>
      <c r="D214" s="199"/>
      <c r="E214" s="200"/>
      <c r="F214" s="199"/>
      <c r="G214" s="200"/>
      <c r="H214" s="199"/>
      <c r="I214" s="200"/>
      <c r="J214" s="199"/>
      <c r="K214" s="200"/>
      <c r="L214" s="199"/>
      <c r="M214" s="209"/>
      <c r="N214" s="69" t="str">
        <f>IF(CF196&lt;&gt;"",IF(ISERROR(AND(BV200="",BX200="",BZ200="",CB200="",CD200="")),"E",IF(AND(BV200="",BX200="",BZ200="",CB200="",CD200=""),"","E")),"")</f>
        <v/>
      </c>
      <c r="O214" s="192"/>
      <c r="P214" s="193"/>
      <c r="Q214" s="196"/>
      <c r="R214" s="199"/>
      <c r="S214" s="200"/>
      <c r="T214" s="199"/>
      <c r="U214" s="200"/>
      <c r="V214" s="199"/>
      <c r="W214" s="200"/>
      <c r="X214" s="199"/>
      <c r="Y214" s="200"/>
      <c r="Z214" s="199"/>
      <c r="AA214" s="209"/>
      <c r="AB214" s="69" t="str">
        <f>IF(CF226&lt;&gt;"",IF(ISERROR(AND(BV230="",BX230="",BZ230="",CB230="",CD230="")),"E",IF(AND(BV230="",BX230="",BZ230="",CB230="",CD230=""),"","E")),"")</f>
        <v/>
      </c>
      <c r="AQ214" s="126"/>
      <c r="AR214" s="126"/>
      <c r="AS214" s="126"/>
      <c r="AT214" s="126"/>
      <c r="AU214" s="126"/>
      <c r="AV214" s="126"/>
      <c r="AW214" s="126"/>
      <c r="AX214" s="126"/>
      <c r="AY214" s="126"/>
      <c r="AZ214" s="126"/>
      <c r="BA214" s="126"/>
      <c r="BB214" s="126"/>
      <c r="BC214" s="126"/>
    </row>
    <row r="215" spans="1:84" ht="11.25" customHeight="1" thickBot="1">
      <c r="A215" s="192"/>
      <c r="B215" s="193"/>
      <c r="C215" s="175" t="str">
        <f>IF($D198="1P","D","C")</f>
        <v>C</v>
      </c>
      <c r="D215" s="201"/>
      <c r="E215" s="202"/>
      <c r="F215" s="201"/>
      <c r="G215" s="202"/>
      <c r="H215" s="201"/>
      <c r="I215" s="202"/>
      <c r="J215" s="201"/>
      <c r="K215" s="202"/>
      <c r="L215" s="201"/>
      <c r="M215" s="205"/>
      <c r="N215" s="69" t="str">
        <f>IF(CF196&lt;&gt;"",IF(ISERROR(AND(BV200="",BX200="",BZ200="",CB200="",CD200="")),"E",IF(AND(BV200="",BX200="",BZ200="",CB200="",CD200=""),"","E")),"")</f>
        <v/>
      </c>
      <c r="O215" s="192"/>
      <c r="P215" s="193"/>
      <c r="Q215" s="175" t="str">
        <f>IF($D198="1P","D","D")</f>
        <v>D</v>
      </c>
      <c r="R215" s="201"/>
      <c r="S215" s="202"/>
      <c r="T215" s="201"/>
      <c r="U215" s="202"/>
      <c r="V215" s="201"/>
      <c r="W215" s="202"/>
      <c r="X215" s="201"/>
      <c r="Y215" s="202"/>
      <c r="Z215" s="201"/>
      <c r="AA215" s="205"/>
      <c r="AB215" s="69" t="str">
        <f>IF(CF226&lt;&gt;"",IF(ISERROR(AND(BV230="",BX230="",BZ230="",CB230="",CD230="")),"E",IF(AND(BV230="",BX230="",BZ230="",CB230="",CD230=""),"","E")),"")</f>
        <v/>
      </c>
      <c r="AP215" s="2"/>
      <c r="AQ215" s="127"/>
      <c r="AR215" s="127"/>
      <c r="AS215" s="127"/>
      <c r="AT215" s="127"/>
      <c r="AU215" s="127"/>
      <c r="AV215" s="127"/>
      <c r="AW215" s="127"/>
      <c r="AX215" s="127"/>
      <c r="AY215" s="127"/>
      <c r="AZ215" s="127"/>
      <c r="BA215" s="127"/>
      <c r="BB215" s="127"/>
      <c r="BC215" s="127"/>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row>
    <row r="216" spans="1:84" ht="11.25" customHeight="1" thickBot="1">
      <c r="A216" s="194"/>
      <c r="B216" s="195"/>
      <c r="C216" s="207"/>
      <c r="D216" s="203"/>
      <c r="E216" s="204"/>
      <c r="F216" s="203"/>
      <c r="G216" s="204"/>
      <c r="H216" s="203"/>
      <c r="I216" s="204"/>
      <c r="J216" s="203"/>
      <c r="K216" s="204"/>
      <c r="L216" s="203"/>
      <c r="M216" s="206"/>
      <c r="N216" s="69" t="str">
        <f>IF(CF198&lt;&gt;"",IF(CF198="W",IF(SUM(IF(D215&gt;D213,1,0),IF(F215&gt;F213,1,0),IF(H215&gt;H213,1,0),IF(J215&gt;J213,1,0),IF(L215&gt;L213,1,0))&lt;&gt;3,"E",""),""),"")</f>
        <v/>
      </c>
      <c r="O216" s="194"/>
      <c r="P216" s="195"/>
      <c r="Q216" s="207"/>
      <c r="R216" s="203"/>
      <c r="S216" s="204"/>
      <c r="T216" s="203"/>
      <c r="U216" s="204"/>
      <c r="V216" s="203"/>
      <c r="W216" s="204"/>
      <c r="X216" s="203"/>
      <c r="Y216" s="204"/>
      <c r="Z216" s="203"/>
      <c r="AA216" s="206"/>
      <c r="AB216" s="69" t="str">
        <f>IF(CF228&lt;&gt;"",IF(CF228="W",IF(SUM(IF(R215&gt;R213,1,0),IF(T215&gt;T213,1,0),IF(V215&gt;V213,1,0),IF(X215&gt;X213,1,0),IF(Z215&gt;Z213,1,0))&lt;&gt;3,"E",""),""),"")</f>
        <v/>
      </c>
      <c r="AC216" s="2"/>
      <c r="AD216" s="2"/>
      <c r="AE216" s="2"/>
      <c r="AF216" s="2"/>
      <c r="AG216" s="2"/>
      <c r="AH216" s="2"/>
      <c r="AI216" s="2"/>
      <c r="AJ216" s="2"/>
      <c r="AK216" s="2"/>
      <c r="AL216" s="2"/>
      <c r="AM216" s="2"/>
      <c r="AN216" s="2"/>
      <c r="AO216" s="2"/>
      <c r="AP216" s="2"/>
      <c r="AQ216" s="154" t="str">
        <f>CONCATENATE($A200," ",$D200,","," ",$F198)</f>
        <v>Group: 4, Women's Singles</v>
      </c>
      <c r="AR216" s="155"/>
      <c r="AS216" s="155"/>
      <c r="AT216" s="155"/>
      <c r="AU216" s="155"/>
      <c r="AV216" s="155"/>
      <c r="AW216" s="155"/>
      <c r="AX216" s="155"/>
      <c r="AY216" s="155"/>
      <c r="AZ216" s="155"/>
      <c r="BA216" s="155"/>
      <c r="BB216" s="155"/>
      <c r="BC216" s="156"/>
      <c r="BD216" s="163">
        <f>A221</f>
        <v>3</v>
      </c>
      <c r="BE216" s="164"/>
      <c r="BF216" s="183" t="str">
        <f>C221</f>
        <v>A</v>
      </c>
      <c r="BG216" s="185" t="str">
        <f>IF(VLOOKUP($BF216,$A202:$C208,3,FALSE)=0,"",CONCATENATE(VLOOKUP(VLOOKUP($BF216,$A202:$C208,3,FALSE),Players!$J:$N,4,FALSE)," ",VLOOKUP($BF216,$A202:$C208,3,FALSE)," ",IF(ISERROR(VLOOKUP(VLOOKUP($BF216,$A202:$C208,3,FALSE),Players!$J:$N,5,FALSE)),"()",CONCATENATE("(",VLOOKUP(VLOOKUP($BF216,$A202:$C208,3,FALSE),Players!$J:$N,5,FALSE),")"))))</f>
        <v/>
      </c>
      <c r="BH216" s="186"/>
      <c r="BI216" s="186"/>
      <c r="BJ216" s="186"/>
      <c r="BK216" s="186"/>
      <c r="BL216" s="186"/>
      <c r="BM216" s="186"/>
      <c r="BN216" s="186"/>
      <c r="BO216" s="186"/>
      <c r="BP216" s="186"/>
      <c r="BQ216" s="186"/>
      <c r="BR216" s="186"/>
      <c r="BS216" s="186"/>
      <c r="BT216" s="186"/>
      <c r="BU216" s="187"/>
      <c r="BV216" s="170" t="str">
        <f>IF(D221&lt;&gt;"",D221,"")</f>
        <v/>
      </c>
      <c r="BW216" s="171"/>
      <c r="BX216" s="170" t="str">
        <f>IF(F221&lt;&gt;"",F221,"")</f>
        <v/>
      </c>
      <c r="BY216" s="171"/>
      <c r="BZ216" s="170" t="str">
        <f>IF(H221&lt;&gt;"",H221,"")</f>
        <v/>
      </c>
      <c r="CA216" s="171"/>
      <c r="CB216" s="170" t="str">
        <f>IF(J221&lt;&gt;"",J221,"")</f>
        <v/>
      </c>
      <c r="CC216" s="171"/>
      <c r="CD216" s="170" t="str">
        <f>IF(L221&lt;&gt;"",L221,"")</f>
        <v/>
      </c>
      <c r="CE216" s="171"/>
      <c r="CF216" s="174" t="str">
        <f>IF($CD216=$CD218,IF($CB216=$CB218,IF($BZ216&lt;&gt;"",IF($BZ216&gt;$BZ218,"W","L"),""),IF($CB216&gt;$CB218,"W","L")),IF($CD216&gt;$CD218,"W","L"))</f>
        <v/>
      </c>
    </row>
    <row r="217" spans="1:84" ht="11.25" customHeight="1">
      <c r="A217" s="170">
        <v>2</v>
      </c>
      <c r="B217" s="191"/>
      <c r="C217" s="183" t="str">
        <f>IF($D198="1P","B","B")</f>
        <v>B</v>
      </c>
      <c r="D217" s="197"/>
      <c r="E217" s="198"/>
      <c r="F217" s="197"/>
      <c r="G217" s="198"/>
      <c r="H217" s="197"/>
      <c r="I217" s="198"/>
      <c r="J217" s="197"/>
      <c r="K217" s="198"/>
      <c r="L217" s="197"/>
      <c r="M217" s="208"/>
      <c r="N217" s="69" t="str">
        <f>IF(CF206&lt;&gt;"",IF(CF206="W",IF(SUM(IF(D217&gt;D219,1,0),IF(F217&gt;F219,1,0),IF(H217&gt;H219,1,0),IF(J217&gt;J219,1,0),IF(L217&gt;L219,1,0))&lt;&gt;3,"E",""),""),"")</f>
        <v/>
      </c>
      <c r="O217" s="170">
        <v>5</v>
      </c>
      <c r="P217" s="191"/>
      <c r="Q217" s="183" t="str">
        <f>IF($D198="1P","A","A")</f>
        <v>A</v>
      </c>
      <c r="R217" s="197"/>
      <c r="S217" s="198"/>
      <c r="T217" s="197"/>
      <c r="U217" s="198"/>
      <c r="V217" s="197"/>
      <c r="W217" s="198"/>
      <c r="X217" s="197"/>
      <c r="Y217" s="198"/>
      <c r="Z217" s="197"/>
      <c r="AA217" s="208"/>
      <c r="AB217" s="69" t="str">
        <f>IF(CF236&lt;&gt;"",IF(CF236="W",IF(SUM(IF(R217&gt;R219,1,0),IF(T217&gt;T219,1,0),IF(V217&gt;V219,1,0),IF(X217&gt;X219,1,0),IF(Z217&gt;Z219,1,0))&lt;&gt;3,"E",""),""),"")</f>
        <v/>
      </c>
      <c r="AP217" s="3"/>
      <c r="AQ217" s="157"/>
      <c r="AR217" s="158"/>
      <c r="AS217" s="158"/>
      <c r="AT217" s="158"/>
      <c r="AU217" s="158"/>
      <c r="AV217" s="158"/>
      <c r="AW217" s="158"/>
      <c r="AX217" s="158"/>
      <c r="AY217" s="158"/>
      <c r="AZ217" s="158"/>
      <c r="BA217" s="158"/>
      <c r="BB217" s="158"/>
      <c r="BC217" s="159"/>
      <c r="BD217" s="165"/>
      <c r="BE217" s="166"/>
      <c r="BF217" s="184"/>
      <c r="BG217" s="188"/>
      <c r="BH217" s="189"/>
      <c r="BI217" s="189"/>
      <c r="BJ217" s="189"/>
      <c r="BK217" s="189"/>
      <c r="BL217" s="189"/>
      <c r="BM217" s="189"/>
      <c r="BN217" s="189"/>
      <c r="BO217" s="189"/>
      <c r="BP217" s="189"/>
      <c r="BQ217" s="189"/>
      <c r="BR217" s="189"/>
      <c r="BS217" s="189"/>
      <c r="BT217" s="189"/>
      <c r="BU217" s="190"/>
      <c r="BV217" s="172"/>
      <c r="BW217" s="173"/>
      <c r="BX217" s="172"/>
      <c r="BY217" s="173"/>
      <c r="BZ217" s="172"/>
      <c r="CA217" s="173"/>
      <c r="CB217" s="172"/>
      <c r="CC217" s="173"/>
      <c r="CD217" s="172"/>
      <c r="CE217" s="173"/>
      <c r="CF217" s="174"/>
    </row>
    <row r="218" spans="1:84" ht="11.25" customHeight="1">
      <c r="A218" s="192"/>
      <c r="B218" s="193"/>
      <c r="C218" s="196"/>
      <c r="D218" s="199"/>
      <c r="E218" s="200"/>
      <c r="F218" s="199"/>
      <c r="G218" s="200"/>
      <c r="H218" s="199"/>
      <c r="I218" s="200"/>
      <c r="J218" s="199"/>
      <c r="K218" s="200"/>
      <c r="L218" s="199"/>
      <c r="M218" s="209"/>
      <c r="N218" s="69" t="str">
        <f>IF(CF206&lt;&gt;"",IF(ISERROR(AND(BV210="",BX210="",BZ210="",CB210="",CD210="")),"E",IF(AND(BV210="",BX210="",BZ210="",CB210="",CD210=""),"","E")),"")</f>
        <v/>
      </c>
      <c r="O218" s="192"/>
      <c r="P218" s="193"/>
      <c r="Q218" s="196"/>
      <c r="R218" s="199"/>
      <c r="S218" s="200"/>
      <c r="T218" s="199"/>
      <c r="U218" s="200"/>
      <c r="V218" s="199"/>
      <c r="W218" s="200"/>
      <c r="X218" s="199"/>
      <c r="Y218" s="200"/>
      <c r="Z218" s="199"/>
      <c r="AA218" s="209"/>
      <c r="AB218" s="69" t="str">
        <f>IF(CF236&lt;&gt;"",IF(ISERROR(AND(BV240="",BX240="",BZ240="",CB240="",CD240="")),"E",IF(AND(BV240="",BX240="",BZ240="",CB240="",CD240=""),"","E")),"")</f>
        <v/>
      </c>
      <c r="AP218" s="3"/>
      <c r="AQ218" s="157"/>
      <c r="AR218" s="158"/>
      <c r="AS218" s="158"/>
      <c r="AT218" s="158"/>
      <c r="AU218" s="158"/>
      <c r="AV218" s="158"/>
      <c r="AW218" s="158"/>
      <c r="AX218" s="158"/>
      <c r="AY218" s="158"/>
      <c r="AZ218" s="158"/>
      <c r="BA218" s="158"/>
      <c r="BB218" s="158"/>
      <c r="BC218" s="159"/>
      <c r="BD218" s="165"/>
      <c r="BE218" s="166"/>
      <c r="BF218" s="175" t="str">
        <f>C223</f>
        <v>B</v>
      </c>
      <c r="BG218" s="177" t="str">
        <f>IF(VLOOKUP($BF218,$A202:$C208,3,FALSE)=0,"",CONCATENATE(VLOOKUP(VLOOKUP($BF218,$A202:$C208,3,FALSE),Players!$J:$N,4,FALSE)," ",VLOOKUP($BF218,$A202:$C208,3,FALSE)," ",IF(ISERROR(VLOOKUP(VLOOKUP($BF218,$A202:$C208,3,FALSE),Players!$J:$N,5,FALSE)),"()",CONCATENATE("(",VLOOKUP(VLOOKUP($BF218,$A202:$C208,3,FALSE),Players!$J:$N,5,FALSE),")"))))</f>
        <v/>
      </c>
      <c r="BH218" s="178"/>
      <c r="BI218" s="178"/>
      <c r="BJ218" s="178"/>
      <c r="BK218" s="178"/>
      <c r="BL218" s="178"/>
      <c r="BM218" s="178"/>
      <c r="BN218" s="178"/>
      <c r="BO218" s="178"/>
      <c r="BP218" s="178"/>
      <c r="BQ218" s="178"/>
      <c r="BR218" s="178"/>
      <c r="BS218" s="178"/>
      <c r="BT218" s="178"/>
      <c r="BU218" s="179"/>
      <c r="BV218" s="150" t="str">
        <f>IF(D223&lt;&gt;"",D223,"")</f>
        <v/>
      </c>
      <c r="BW218" s="151"/>
      <c r="BX218" s="150" t="str">
        <f>IF(F223&lt;&gt;"",F223,"")</f>
        <v/>
      </c>
      <c r="BY218" s="151"/>
      <c r="BZ218" s="150" t="str">
        <f>IF(H223&lt;&gt;"",H223,"")</f>
        <v/>
      </c>
      <c r="CA218" s="151"/>
      <c r="CB218" s="150" t="str">
        <f>IF(J223&lt;&gt;"",J223,"")</f>
        <v/>
      </c>
      <c r="CC218" s="151"/>
      <c r="CD218" s="150" t="str">
        <f>IF(L223&lt;&gt;"",L223,"")</f>
        <v/>
      </c>
      <c r="CE218" s="151"/>
      <c r="CF218" s="174" t="str">
        <f>IF($CF216&lt;&gt;"",IF(CF216="W","L","W"),"")</f>
        <v/>
      </c>
    </row>
    <row r="219" spans="1:84" ht="11.25" customHeight="1" thickBot="1">
      <c r="A219" s="192"/>
      <c r="B219" s="193"/>
      <c r="C219" s="175" t="str">
        <f>IF($D198="1P","C","D")</f>
        <v>D</v>
      </c>
      <c r="D219" s="201"/>
      <c r="E219" s="202"/>
      <c r="F219" s="201"/>
      <c r="G219" s="202"/>
      <c r="H219" s="201"/>
      <c r="I219" s="202"/>
      <c r="J219" s="201"/>
      <c r="K219" s="202"/>
      <c r="L219" s="201"/>
      <c r="M219" s="205"/>
      <c r="N219" s="69" t="str">
        <f>IF(CF206&lt;&gt;"",IF(ISERROR(AND(BV210="",BX210="",BZ210="",CB210="",CD210="")),"E",IF(AND(BV210="",BX210="",BZ210="",CB210="",CD210=""),"","E")),"")</f>
        <v/>
      </c>
      <c r="O219" s="192"/>
      <c r="P219" s="193"/>
      <c r="Q219" s="175" t="str">
        <f>IF($D198="1P","B","D")</f>
        <v>D</v>
      </c>
      <c r="R219" s="201"/>
      <c r="S219" s="202"/>
      <c r="T219" s="201"/>
      <c r="U219" s="202"/>
      <c r="V219" s="201"/>
      <c r="W219" s="202"/>
      <c r="X219" s="201"/>
      <c r="Y219" s="202"/>
      <c r="Z219" s="201"/>
      <c r="AA219" s="205"/>
      <c r="AB219" s="69" t="str">
        <f>IF(CF236&lt;&gt;"",IF(ISERROR(AND(BV240="",BX240="",BZ240="",CB240="",CD240="")),"E",IF(AND(BV240="",BX240="",BZ240="",CB240="",CD240=""),"","E")),"")</f>
        <v/>
      </c>
      <c r="AP219" s="3"/>
      <c r="AQ219" s="160"/>
      <c r="AR219" s="161"/>
      <c r="AS219" s="161"/>
      <c r="AT219" s="161"/>
      <c r="AU219" s="161"/>
      <c r="AV219" s="161"/>
      <c r="AW219" s="161"/>
      <c r="AX219" s="161"/>
      <c r="AY219" s="161"/>
      <c r="AZ219" s="161"/>
      <c r="BA219" s="161"/>
      <c r="BB219" s="161"/>
      <c r="BC219" s="162"/>
      <c r="BD219" s="167"/>
      <c r="BE219" s="168"/>
      <c r="BF219" s="176"/>
      <c r="BG219" s="180"/>
      <c r="BH219" s="181"/>
      <c r="BI219" s="181"/>
      <c r="BJ219" s="181"/>
      <c r="BK219" s="181"/>
      <c r="BL219" s="181"/>
      <c r="BM219" s="181"/>
      <c r="BN219" s="181"/>
      <c r="BO219" s="181"/>
      <c r="BP219" s="181"/>
      <c r="BQ219" s="181"/>
      <c r="BR219" s="181"/>
      <c r="BS219" s="181"/>
      <c r="BT219" s="181"/>
      <c r="BU219" s="182"/>
      <c r="BV219" s="152"/>
      <c r="BW219" s="153"/>
      <c r="BX219" s="152"/>
      <c r="BY219" s="153"/>
      <c r="BZ219" s="152"/>
      <c r="CA219" s="153"/>
      <c r="CB219" s="152"/>
      <c r="CC219" s="153"/>
      <c r="CD219" s="152"/>
      <c r="CE219" s="153"/>
      <c r="CF219" s="174"/>
    </row>
    <row r="220" spans="1:84" ht="11.25" customHeight="1" thickBot="1">
      <c r="A220" s="194"/>
      <c r="B220" s="195"/>
      <c r="C220" s="207"/>
      <c r="D220" s="203"/>
      <c r="E220" s="204"/>
      <c r="F220" s="203"/>
      <c r="G220" s="204"/>
      <c r="H220" s="203"/>
      <c r="I220" s="204"/>
      <c r="J220" s="203"/>
      <c r="K220" s="204"/>
      <c r="L220" s="203"/>
      <c r="M220" s="206"/>
      <c r="N220" s="69" t="str">
        <f>IF(CF208&lt;&gt;"",IF(CF208="W",IF(SUM(IF(D219&gt;D217,1,0),IF(F219&gt;F217,1,0),IF(H219&gt;H217,1,0),IF(J219&gt;J217,1,0),IF(L219&gt;L217,1,0))&lt;&gt;3,"E",""),""),"")</f>
        <v/>
      </c>
      <c r="O220" s="194"/>
      <c r="P220" s="195"/>
      <c r="Q220" s="207"/>
      <c r="R220" s="203"/>
      <c r="S220" s="204"/>
      <c r="T220" s="203"/>
      <c r="U220" s="204"/>
      <c r="V220" s="203"/>
      <c r="W220" s="204"/>
      <c r="X220" s="203"/>
      <c r="Y220" s="204"/>
      <c r="Z220" s="203"/>
      <c r="AA220" s="206"/>
      <c r="AB220" s="69" t="str">
        <f>IF(CF238&lt;&gt;"",IF(CF238="W",IF(SUM(IF(R219&gt;R217,1,0),IF(T219&gt;T217,1,0),IF(V219&gt;V217,1,0),IF(X219&gt;X217,1,0),IF(Z219&gt;Z217,1,0))&lt;&gt;3,"E",""),""),"")</f>
        <v/>
      </c>
      <c r="AP220" s="3"/>
      <c r="AQ220" s="126"/>
      <c r="AR220" s="126"/>
      <c r="AS220" s="126"/>
      <c r="AT220" s="126"/>
      <c r="AU220" s="126"/>
      <c r="AV220" s="126"/>
      <c r="AW220" s="126"/>
      <c r="AX220" s="126"/>
      <c r="AY220" s="126"/>
      <c r="AZ220" s="126"/>
      <c r="BA220" s="126"/>
      <c r="BB220" s="126"/>
      <c r="BC220" s="126"/>
      <c r="BV220" s="169" t="str">
        <f>IF(CF216&lt;&gt;"",IF(AND(AND(BV216&gt;-1,BV218&gt;-1),OR(BV216&gt;10,BV218&gt;10),ABS(BV216-BV218)&gt;1,IF(OR(BV216&gt;11,BV218&gt;11),ABS(BV216-BV218)=2,TRUE),BV216=INT(BV216),BV218=INT(BV218)),"","Error"),"")</f>
        <v/>
      </c>
      <c r="BW220" s="169"/>
      <c r="BX220" s="169" t="str">
        <f>IF(CF216&lt;&gt;"",IF(AND(AND(BX216&gt;-1,BX218&gt;-1),OR(BX216&gt;10,BX218&gt;10),ABS(BX216-BX218)&gt;1,IF(OR(BX216&gt;11,BX218&gt;11),ABS(BX216-BX218)=2,TRUE),BX216=INT(BX216),BX218=INT(BX218)),"","Error"),"")</f>
        <v/>
      </c>
      <c r="BY220" s="169"/>
      <c r="BZ220" s="169" t="str">
        <f>IF(CF216&lt;&gt;"",IF(AND(AND(BZ216&gt;-1,BZ218&gt;-1),OR(BZ216&gt;10,BZ218&gt;10),ABS(BZ216-BZ218)&gt;1,IF(OR(BZ216&gt;11,BZ218&gt;11),ABS(BZ216-BZ218)=2,TRUE),BZ216=INT(BZ216),BZ218=INT(BZ218)),"","Error"),"")</f>
        <v/>
      </c>
      <c r="CA220" s="169"/>
      <c r="CB220" s="169" t="str">
        <f>IF(AND(CF216&lt;&gt;"",CB216&lt;&gt;""),IF(AND(AND(CB216&gt;-1,CB218&gt;-1),OR(CB216&gt;10,CB218&gt;10),ABS(CB216-CB218)&gt;1,IF(OR(CB216&gt;11,CB218&gt;11),ABS(CB216-CB218)=2,TRUE),CB216=INT(CB216),CB218=INT(CB218)),"","Error"),"")</f>
        <v/>
      </c>
      <c r="CC220" s="169"/>
      <c r="CD220" s="169" t="str">
        <f>IF(AND(CF216&lt;&gt;"",CD216&lt;&gt;""),IF(AND(AND(CD216&gt;-1,CD218&gt;-1),OR(CD216&gt;10,CD218&gt;10),ABS(CD216-CD218)&gt;1,IF(OR(CD216&gt;11,CD218&gt;11),ABS(CD216-CD218)=2,TRUE),CD216=INT(CD216),CD218=INT(CD218)),"","Error"),"")</f>
        <v/>
      </c>
      <c r="CE220" s="169"/>
    </row>
    <row r="221" spans="1:84" ht="11.25" customHeight="1">
      <c r="A221" s="170">
        <v>3</v>
      </c>
      <c r="B221" s="191"/>
      <c r="C221" s="183" t="str">
        <f>IF($D198="1P","A","A")</f>
        <v>A</v>
      </c>
      <c r="D221" s="197"/>
      <c r="E221" s="198"/>
      <c r="F221" s="197"/>
      <c r="G221" s="198"/>
      <c r="H221" s="197"/>
      <c r="I221" s="198"/>
      <c r="J221" s="197"/>
      <c r="K221" s="198"/>
      <c r="L221" s="197"/>
      <c r="M221" s="208"/>
      <c r="N221" s="69" t="str">
        <f>IF(CF216&lt;&gt;"",IF(CF216="W",IF(SUM(IF(D221&gt;D223,1,0),IF(F221&gt;F223,1,0),IF(H221&gt;H223,1,0),IF(J221&gt;J223,1,0),IF(L221&gt;L223,1,0))&lt;&gt;3,"E",""),""),"")</f>
        <v/>
      </c>
      <c r="O221" s="170">
        <v>6</v>
      </c>
      <c r="P221" s="191"/>
      <c r="Q221" s="183" t="str">
        <f>IF($D198="1P","C","B")</f>
        <v>B</v>
      </c>
      <c r="R221" s="197"/>
      <c r="S221" s="198"/>
      <c r="T221" s="197"/>
      <c r="U221" s="198"/>
      <c r="V221" s="197"/>
      <c r="W221" s="198"/>
      <c r="X221" s="197"/>
      <c r="Y221" s="198"/>
      <c r="Z221" s="197"/>
      <c r="AA221" s="208"/>
      <c r="AB221" s="69" t="str">
        <f>IF(CF246&lt;&gt;"",IF(CF246="W",IF(SUM(IF(R221&gt;R223,1,0),IF(T221&gt;T223,1,0),IF(V221&gt;V223,1,0),IF(X221&gt;X223,1,0),IF(Z221&gt;Z223,1,0))&lt;&gt;3,"E",""),""),"")</f>
        <v/>
      </c>
      <c r="AP221" s="3"/>
      <c r="AQ221" s="126"/>
      <c r="AR221" s="126"/>
      <c r="AS221" s="126"/>
      <c r="AT221" s="126"/>
      <c r="AU221" s="126"/>
      <c r="AV221" s="126"/>
      <c r="AW221" s="126"/>
      <c r="AX221" s="126"/>
      <c r="AY221" s="126"/>
      <c r="AZ221" s="126"/>
      <c r="BA221" s="126"/>
      <c r="BB221" s="126"/>
      <c r="BC221" s="126"/>
    </row>
    <row r="222" spans="1:84" ht="11.25" customHeight="1">
      <c r="A222" s="192"/>
      <c r="B222" s="193"/>
      <c r="C222" s="196"/>
      <c r="D222" s="199"/>
      <c r="E222" s="200"/>
      <c r="F222" s="199"/>
      <c r="G222" s="200"/>
      <c r="H222" s="199"/>
      <c r="I222" s="200"/>
      <c r="J222" s="199"/>
      <c r="K222" s="200"/>
      <c r="L222" s="199"/>
      <c r="M222" s="209"/>
      <c r="N222" s="69" t="str">
        <f>IF(CF216&lt;&gt;"",IF(ISERROR(AND(BV220="",BX220="",BZ220="",CB220="",CD220="")),"E",IF(AND(BV220="",BX220="",BZ220="",CB220="",CD220=""),"","E")),"")</f>
        <v/>
      </c>
      <c r="O222" s="192"/>
      <c r="P222" s="193"/>
      <c r="Q222" s="196"/>
      <c r="R222" s="199"/>
      <c r="S222" s="200"/>
      <c r="T222" s="199"/>
      <c r="U222" s="200"/>
      <c r="V222" s="199"/>
      <c r="W222" s="200"/>
      <c r="X222" s="199"/>
      <c r="Y222" s="200"/>
      <c r="Z222" s="199"/>
      <c r="AA222" s="209"/>
      <c r="AB222" s="69" t="str">
        <f>IF(CF246&lt;&gt;"",IF(ISERROR(AND(BV250="",BX250="",BZ250="",CB250="",CD250="")),"E",IF(AND(BV250="",BX250="",BZ250="",CB250="",CD250=""),"","E")),"")</f>
        <v/>
      </c>
      <c r="AP222" s="3"/>
      <c r="AQ222" s="127"/>
      <c r="AR222" s="127"/>
      <c r="AS222" s="127"/>
      <c r="AT222" s="127"/>
      <c r="AU222" s="127"/>
      <c r="AV222" s="127"/>
      <c r="AW222" s="127"/>
      <c r="AX222" s="127"/>
      <c r="AY222" s="127"/>
      <c r="AZ222" s="127"/>
      <c r="BA222" s="127"/>
      <c r="BB222" s="127"/>
      <c r="BC222" s="127"/>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3"/>
    </row>
    <row r="223" spans="1:84" ht="11.25" customHeight="1">
      <c r="A223" s="192"/>
      <c r="B223" s="193"/>
      <c r="C223" s="175" t="str">
        <f>IF($D198="1P","C","B")</f>
        <v>B</v>
      </c>
      <c r="D223" s="201"/>
      <c r="E223" s="202"/>
      <c r="F223" s="201"/>
      <c r="G223" s="202"/>
      <c r="H223" s="201"/>
      <c r="I223" s="202"/>
      <c r="J223" s="201"/>
      <c r="K223" s="202"/>
      <c r="L223" s="201"/>
      <c r="M223" s="205"/>
      <c r="N223" s="69" t="str">
        <f>IF(CF216&lt;&gt;"",IF(ISERROR(AND(BV220="",BX220="",BZ220="",CB220="",CD220="")),"E",IF(AND(BV220="",BX220="",BZ220="",CB220="",CD220=""),"","E")),"")</f>
        <v/>
      </c>
      <c r="O223" s="192"/>
      <c r="P223" s="193"/>
      <c r="Q223" s="175" t="str">
        <f>IF($D198="1P","D","C")</f>
        <v>C</v>
      </c>
      <c r="R223" s="201"/>
      <c r="S223" s="202"/>
      <c r="T223" s="201"/>
      <c r="U223" s="202"/>
      <c r="V223" s="201"/>
      <c r="W223" s="202"/>
      <c r="X223" s="201"/>
      <c r="Y223" s="202"/>
      <c r="Z223" s="201"/>
      <c r="AA223" s="205"/>
      <c r="AB223" s="69" t="str">
        <f>IF(CF246&lt;&gt;"",IF(ISERROR(AND(BV250="",BX250="",BZ250="",CB250="",CD250="")),"E",IF(AND(BV250="",BX250="",BZ250="",CB250="",CD250=""),"","E")),"")</f>
        <v/>
      </c>
      <c r="AP223" s="3"/>
      <c r="AQ223" s="128"/>
      <c r="AR223" s="128"/>
      <c r="AS223" s="128"/>
      <c r="AT223" s="128"/>
      <c r="AU223" s="128"/>
      <c r="AV223" s="128"/>
      <c r="AW223" s="128"/>
      <c r="AX223" s="128"/>
      <c r="AY223" s="128"/>
      <c r="AZ223" s="128"/>
      <c r="BA223" s="128"/>
      <c r="BB223" s="128"/>
      <c r="BC223" s="128"/>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3"/>
    </row>
    <row r="224" spans="1:84" ht="11.25" customHeight="1" thickBot="1">
      <c r="A224" s="194"/>
      <c r="B224" s="195"/>
      <c r="C224" s="207"/>
      <c r="D224" s="203"/>
      <c r="E224" s="204"/>
      <c r="F224" s="203"/>
      <c r="G224" s="204"/>
      <c r="H224" s="203"/>
      <c r="I224" s="204"/>
      <c r="J224" s="203"/>
      <c r="K224" s="204"/>
      <c r="L224" s="203"/>
      <c r="M224" s="206"/>
      <c r="N224" s="69" t="str">
        <f>IF(CF218&lt;&gt;"",IF(CF218="W",IF(SUM(IF(D223&gt;D221,1,0),IF(F223&gt;F221,1,0),IF(H223&gt;H221,1,0),IF(J223&gt;J221,1,0),IF(L223&gt;L221,1,0))&lt;&gt;3,"E",""),""),"")</f>
        <v/>
      </c>
      <c r="O224" s="194"/>
      <c r="P224" s="195"/>
      <c r="Q224" s="207"/>
      <c r="R224" s="203"/>
      <c r="S224" s="204"/>
      <c r="T224" s="203"/>
      <c r="U224" s="204"/>
      <c r="V224" s="203"/>
      <c r="W224" s="204"/>
      <c r="X224" s="203"/>
      <c r="Y224" s="204"/>
      <c r="Z224" s="203"/>
      <c r="AA224" s="206"/>
      <c r="AB224" s="69" t="str">
        <f>IF(CF248&lt;&gt;"",IF(CF248="W",IF(SUM(IF(R223&gt;R221,1,0),IF(T223&gt;T221,1,0),IF(V223&gt;V221,1,0),IF(X223&gt;X221,1,0),IF(Z223&gt;Z221,1,0))&lt;&gt;3,"E",""),""),"")</f>
        <v/>
      </c>
      <c r="AP224" s="3"/>
      <c r="AQ224" s="126"/>
      <c r="AR224" s="126"/>
      <c r="AS224" s="126"/>
      <c r="AT224" s="126"/>
      <c r="AU224" s="126"/>
      <c r="AV224" s="126"/>
      <c r="AW224" s="126"/>
      <c r="AX224" s="126"/>
      <c r="AY224" s="126"/>
      <c r="AZ224" s="126"/>
      <c r="BA224" s="126"/>
      <c r="BB224" s="126"/>
      <c r="BC224" s="126"/>
      <c r="CF224" s="3"/>
    </row>
    <row r="225" spans="1:84" ht="11.25" customHeight="1" thickBo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P225" s="3"/>
      <c r="AQ225" s="127"/>
      <c r="AR225" s="127"/>
      <c r="AS225" s="127"/>
      <c r="AT225" s="127"/>
      <c r="AU225" s="127"/>
      <c r="AV225" s="127"/>
      <c r="AW225" s="127"/>
      <c r="AX225" s="127"/>
      <c r="AY225" s="127"/>
      <c r="AZ225" s="127"/>
      <c r="BA225" s="127"/>
      <c r="BB225" s="127"/>
      <c r="BC225" s="127"/>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3"/>
    </row>
    <row r="226" spans="1:84" ht="11.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P226" s="3"/>
      <c r="AQ226" s="154" t="str">
        <f>CONCATENATE($A200," ",$D200,","," ",$F198)</f>
        <v>Group: 4, Women's Singles</v>
      </c>
      <c r="AR226" s="155"/>
      <c r="AS226" s="155"/>
      <c r="AT226" s="155"/>
      <c r="AU226" s="155"/>
      <c r="AV226" s="155"/>
      <c r="AW226" s="155"/>
      <c r="AX226" s="155"/>
      <c r="AY226" s="155"/>
      <c r="AZ226" s="155"/>
      <c r="BA226" s="155"/>
      <c r="BB226" s="155"/>
      <c r="BC226" s="156"/>
      <c r="BD226" s="163">
        <f>O213</f>
        <v>4</v>
      </c>
      <c r="BE226" s="164"/>
      <c r="BF226" s="183" t="str">
        <f>Q213</f>
        <v>C</v>
      </c>
      <c r="BG226" s="185" t="str">
        <f>IF(VLOOKUP($BF226,$A202:$C208,3,FALSE)=0,"",CONCATENATE(VLOOKUP(VLOOKUP($BF226,$A202:$C208,3,FALSE),Players!$J:$N,4,FALSE)," ",VLOOKUP($BF226,$A202:$C208,3,FALSE)," ",IF(ISERROR(VLOOKUP(VLOOKUP($BF226,$A202:$C208,3,FALSE),Players!$J:$N,5,FALSE)),"()",CONCATENATE("(",VLOOKUP(VLOOKUP($BF226,$A202:$C208,3,FALSE),Players!$J:$N,5,FALSE),")"))))</f>
        <v/>
      </c>
      <c r="BH226" s="186"/>
      <c r="BI226" s="186"/>
      <c r="BJ226" s="186"/>
      <c r="BK226" s="186"/>
      <c r="BL226" s="186"/>
      <c r="BM226" s="186"/>
      <c r="BN226" s="186"/>
      <c r="BO226" s="186"/>
      <c r="BP226" s="186"/>
      <c r="BQ226" s="186"/>
      <c r="BR226" s="186"/>
      <c r="BS226" s="186"/>
      <c r="BT226" s="186"/>
      <c r="BU226" s="187"/>
      <c r="BV226" s="170" t="str">
        <f>IF(R213&lt;&gt;"",R213,"")</f>
        <v/>
      </c>
      <c r="BW226" s="171"/>
      <c r="BX226" s="170" t="str">
        <f>IF(T213&lt;&gt;"",T213,"")</f>
        <v/>
      </c>
      <c r="BY226" s="171"/>
      <c r="BZ226" s="170" t="str">
        <f>IF(V213&lt;&gt;"",V213,"")</f>
        <v/>
      </c>
      <c r="CA226" s="171"/>
      <c r="CB226" s="170" t="str">
        <f>IF(X213&lt;&gt;"",X213,"")</f>
        <v/>
      </c>
      <c r="CC226" s="171"/>
      <c r="CD226" s="170" t="str">
        <f>IF(Z213&lt;&gt;"",Z213,"")</f>
        <v/>
      </c>
      <c r="CE226" s="171"/>
      <c r="CF226" s="174" t="str">
        <f>IF($CD226=$CD228,IF($CB226=$CB228,IF($BZ226&lt;&gt;"",IF($BZ226&gt;$BZ228,"W","L"),""),IF($CB226&gt;$CB228,"W","L")),IF($CD226&gt;$CD228,"W","L"))</f>
        <v/>
      </c>
    </row>
    <row r="227" spans="1:84" ht="11.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P227" s="3"/>
      <c r="AQ227" s="157"/>
      <c r="AR227" s="158"/>
      <c r="AS227" s="158"/>
      <c r="AT227" s="158"/>
      <c r="AU227" s="158"/>
      <c r="AV227" s="158"/>
      <c r="AW227" s="158"/>
      <c r="AX227" s="158"/>
      <c r="AY227" s="158"/>
      <c r="AZ227" s="158"/>
      <c r="BA227" s="158"/>
      <c r="BB227" s="158"/>
      <c r="BC227" s="159"/>
      <c r="BD227" s="165"/>
      <c r="BE227" s="166"/>
      <c r="BF227" s="184"/>
      <c r="BG227" s="188"/>
      <c r="BH227" s="189"/>
      <c r="BI227" s="189"/>
      <c r="BJ227" s="189"/>
      <c r="BK227" s="189"/>
      <c r="BL227" s="189"/>
      <c r="BM227" s="189"/>
      <c r="BN227" s="189"/>
      <c r="BO227" s="189"/>
      <c r="BP227" s="189"/>
      <c r="BQ227" s="189"/>
      <c r="BR227" s="189"/>
      <c r="BS227" s="189"/>
      <c r="BT227" s="189"/>
      <c r="BU227" s="190"/>
      <c r="BV227" s="172"/>
      <c r="BW227" s="173"/>
      <c r="BX227" s="172"/>
      <c r="BY227" s="173"/>
      <c r="BZ227" s="172"/>
      <c r="CA227" s="173"/>
      <c r="CB227" s="172"/>
      <c r="CC227" s="173"/>
      <c r="CD227" s="172"/>
      <c r="CE227" s="173"/>
      <c r="CF227" s="174"/>
    </row>
    <row r="228" spans="1:84" ht="11.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P228" s="3"/>
      <c r="AQ228" s="157"/>
      <c r="AR228" s="158"/>
      <c r="AS228" s="158"/>
      <c r="AT228" s="158"/>
      <c r="AU228" s="158"/>
      <c r="AV228" s="158"/>
      <c r="AW228" s="158"/>
      <c r="AX228" s="158"/>
      <c r="AY228" s="158"/>
      <c r="AZ228" s="158"/>
      <c r="BA228" s="158"/>
      <c r="BB228" s="158"/>
      <c r="BC228" s="159"/>
      <c r="BD228" s="165"/>
      <c r="BE228" s="166"/>
      <c r="BF228" s="175" t="str">
        <f>Q215</f>
        <v>D</v>
      </c>
      <c r="BG228" s="177" t="str">
        <f>IF(VLOOKUP($BF228,$A202:$C208,3,FALSE)=0,"",CONCATENATE(VLOOKUP(VLOOKUP($BF228,$A202:$C208,3,FALSE),Players!$J:$N,4,FALSE)," ",VLOOKUP($BF228,$A202:$C208,3,FALSE)," ",IF(ISERROR(VLOOKUP(VLOOKUP($BF228,$A202:$C208,3,FALSE),Players!$J:$N,5,FALSE)),"()",CONCATENATE("(",VLOOKUP(VLOOKUP($BF228,$A202:$C208,3,FALSE),Players!$J:$N,5,FALSE),")"))))</f>
        <v/>
      </c>
      <c r="BH228" s="178"/>
      <c r="BI228" s="178"/>
      <c r="BJ228" s="178"/>
      <c r="BK228" s="178"/>
      <c r="BL228" s="178"/>
      <c r="BM228" s="178"/>
      <c r="BN228" s="178"/>
      <c r="BO228" s="178"/>
      <c r="BP228" s="178"/>
      <c r="BQ228" s="178"/>
      <c r="BR228" s="178"/>
      <c r="BS228" s="178"/>
      <c r="BT228" s="178"/>
      <c r="BU228" s="179"/>
      <c r="BV228" s="150" t="str">
        <f>IF(R215&lt;&gt;"",R215,"")</f>
        <v/>
      </c>
      <c r="BW228" s="151"/>
      <c r="BX228" s="150" t="str">
        <f>IF(T215&lt;&gt;"",T215,"")</f>
        <v/>
      </c>
      <c r="BY228" s="151"/>
      <c r="BZ228" s="150" t="str">
        <f>IF(V215&lt;&gt;"",V215,"")</f>
        <v/>
      </c>
      <c r="CA228" s="151"/>
      <c r="CB228" s="150" t="str">
        <f>IF(X215&lt;&gt;"",X215,"")</f>
        <v/>
      </c>
      <c r="CC228" s="151"/>
      <c r="CD228" s="150" t="str">
        <f>IF(Z215&lt;&gt;"",Z215,"")</f>
        <v/>
      </c>
      <c r="CE228" s="151"/>
      <c r="CF228" s="174" t="str">
        <f>IF($CF226&lt;&gt;"",IF(CF226="W","L","W"),"")</f>
        <v/>
      </c>
    </row>
    <row r="229" spans="1:84" ht="11.25" customHeight="1" thickBo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P229" s="3"/>
      <c r="AQ229" s="160"/>
      <c r="AR229" s="161"/>
      <c r="AS229" s="161"/>
      <c r="AT229" s="161"/>
      <c r="AU229" s="161"/>
      <c r="AV229" s="161"/>
      <c r="AW229" s="161"/>
      <c r="AX229" s="161"/>
      <c r="AY229" s="161"/>
      <c r="AZ229" s="161"/>
      <c r="BA229" s="161"/>
      <c r="BB229" s="161"/>
      <c r="BC229" s="162"/>
      <c r="BD229" s="167"/>
      <c r="BE229" s="168"/>
      <c r="BF229" s="176"/>
      <c r="BG229" s="180"/>
      <c r="BH229" s="181"/>
      <c r="BI229" s="181"/>
      <c r="BJ229" s="181"/>
      <c r="BK229" s="181"/>
      <c r="BL229" s="181"/>
      <c r="BM229" s="181"/>
      <c r="BN229" s="181"/>
      <c r="BO229" s="181"/>
      <c r="BP229" s="181"/>
      <c r="BQ229" s="181"/>
      <c r="BR229" s="181"/>
      <c r="BS229" s="181"/>
      <c r="BT229" s="181"/>
      <c r="BU229" s="182"/>
      <c r="BV229" s="152"/>
      <c r="BW229" s="153"/>
      <c r="BX229" s="152"/>
      <c r="BY229" s="153"/>
      <c r="BZ229" s="152"/>
      <c r="CA229" s="153"/>
      <c r="CB229" s="152"/>
      <c r="CC229" s="153"/>
      <c r="CD229" s="152"/>
      <c r="CE229" s="153"/>
      <c r="CF229" s="174"/>
    </row>
    <row r="230" spans="1:84" ht="11.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P230" s="3"/>
      <c r="AQ230" s="126"/>
      <c r="AR230" s="126"/>
      <c r="AS230" s="126"/>
      <c r="AT230" s="126"/>
      <c r="AU230" s="126"/>
      <c r="AV230" s="126"/>
      <c r="AW230" s="126"/>
      <c r="AX230" s="126"/>
      <c r="AY230" s="126"/>
      <c r="AZ230" s="126"/>
      <c r="BA230" s="126"/>
      <c r="BB230" s="126"/>
      <c r="BC230" s="126"/>
      <c r="BV230" s="169" t="str">
        <f>IF(CF226&lt;&gt;"",IF(AND(AND(BV226&gt;-1,BV228&gt;-1),OR(BV226&gt;10,BV228&gt;10),ABS(BV226-BV228)&gt;1,IF(OR(BV226&gt;11,BV228&gt;11),ABS(BV226-BV228)=2,TRUE),BV226=INT(BV226),BV228=INT(BV228)),"","Error"),"")</f>
        <v/>
      </c>
      <c r="BW230" s="169"/>
      <c r="BX230" s="169" t="str">
        <f>IF(CF226&lt;&gt;"",IF(AND(AND(BX226&gt;-1,BX228&gt;-1),OR(BX226&gt;10,BX228&gt;10),ABS(BX226-BX228)&gt;1,IF(OR(BX226&gt;11,BX228&gt;11),ABS(BX226-BX228)=2,TRUE),BX226=INT(BX226),BX228=INT(BX228)),"","Error"),"")</f>
        <v/>
      </c>
      <c r="BY230" s="169"/>
      <c r="BZ230" s="169" t="str">
        <f>IF(CF226&lt;&gt;"",IF(AND(AND(BZ226&gt;-1,BZ228&gt;-1),OR(BZ226&gt;10,BZ228&gt;10),ABS(BZ226-BZ228)&gt;1,IF(OR(BZ226&gt;11,BZ228&gt;11),ABS(BZ226-BZ228)=2,TRUE),BZ226=INT(BZ226),BZ228=INT(BZ228)),"","Error"),"")</f>
        <v/>
      </c>
      <c r="CA230" s="169"/>
      <c r="CB230" s="169" t="str">
        <f>IF(AND(CF226&lt;&gt;"",CB226&lt;&gt;""),IF(AND(AND(CB226&gt;-1,CB228&gt;-1),OR(CB226&gt;10,CB228&gt;10),ABS(CB226-CB228)&gt;1,IF(OR(CB226&gt;11,CB228&gt;11),ABS(CB226-CB228)=2,TRUE),CB226=INT(CB226),CB228=INT(CB228)),"","Error"),"")</f>
        <v/>
      </c>
      <c r="CC230" s="169"/>
      <c r="CD230" s="169" t="str">
        <f>IF(AND(CF226&lt;&gt;"",CD226&lt;&gt;""),IF(AND(AND(CD226&gt;-1,CD228&gt;-1),OR(CD226&gt;10,CD228&gt;10),ABS(CD226-CD228)&gt;1,IF(OR(CD226&gt;11,CD228&gt;11),ABS(CD226-CD228)=2,TRUE),CD226=INT(CD226),CD228=INT(CD228)),"","Error"),"")</f>
        <v/>
      </c>
      <c r="CE230" s="169"/>
      <c r="CF230" s="3"/>
    </row>
    <row r="231" spans="1:84" ht="11.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P231" s="3"/>
      <c r="AQ231" s="126"/>
      <c r="AR231" s="126"/>
      <c r="AS231" s="126"/>
      <c r="AT231" s="126"/>
      <c r="AU231" s="126"/>
      <c r="AV231" s="126"/>
      <c r="AW231" s="126"/>
      <c r="AX231" s="126"/>
      <c r="AY231" s="126"/>
      <c r="AZ231" s="126"/>
      <c r="BA231" s="126"/>
      <c r="BB231" s="126"/>
      <c r="BC231" s="126"/>
      <c r="CF231" s="3"/>
    </row>
    <row r="232" spans="1:84" ht="11.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P232" s="3"/>
      <c r="AQ232" s="127"/>
      <c r="AR232" s="127"/>
      <c r="AS232" s="127"/>
      <c r="AT232" s="127"/>
      <c r="AU232" s="127"/>
      <c r="AV232" s="127"/>
      <c r="AW232" s="127"/>
      <c r="AX232" s="127"/>
      <c r="AY232" s="127"/>
      <c r="AZ232" s="127"/>
      <c r="BA232" s="127"/>
      <c r="BB232" s="127"/>
      <c r="BC232" s="127"/>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3"/>
    </row>
    <row r="233" spans="1:84" ht="11.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P233" s="3"/>
      <c r="AQ233" s="128"/>
      <c r="AR233" s="128"/>
      <c r="AS233" s="128"/>
      <c r="AT233" s="128"/>
      <c r="AU233" s="128"/>
      <c r="AV233" s="128"/>
      <c r="AW233" s="128"/>
      <c r="AX233" s="128"/>
      <c r="AY233" s="128"/>
      <c r="AZ233" s="128"/>
      <c r="BA233" s="128"/>
      <c r="BB233" s="128"/>
      <c r="BC233" s="128"/>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3"/>
    </row>
    <row r="234" spans="1:84" ht="11.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P234" s="3"/>
      <c r="AQ234" s="126"/>
      <c r="AR234" s="126"/>
      <c r="AS234" s="126"/>
      <c r="AT234" s="126"/>
      <c r="AU234" s="126"/>
      <c r="AV234" s="126"/>
      <c r="AW234" s="126"/>
      <c r="AX234" s="126"/>
      <c r="AY234" s="126"/>
      <c r="AZ234" s="126"/>
      <c r="BA234" s="126"/>
      <c r="BB234" s="126"/>
      <c r="BC234" s="126"/>
      <c r="CF234" s="3"/>
    </row>
    <row r="235" spans="1:84" ht="11.25" customHeight="1" thickBo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P235" s="3"/>
      <c r="AQ235" s="127"/>
      <c r="AR235" s="127"/>
      <c r="AS235" s="127"/>
      <c r="AT235" s="127"/>
      <c r="AU235" s="127"/>
      <c r="AV235" s="127"/>
      <c r="AW235" s="127"/>
      <c r="AX235" s="127"/>
      <c r="AY235" s="127"/>
      <c r="AZ235" s="127"/>
      <c r="BA235" s="127"/>
      <c r="BB235" s="127"/>
      <c r="BC235" s="127"/>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3"/>
    </row>
    <row r="236" spans="1:84" ht="11.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P236" s="3"/>
      <c r="AQ236" s="154" t="str">
        <f>CONCATENATE($A200," ",$D200,","," ",$F198)</f>
        <v>Group: 4, Women's Singles</v>
      </c>
      <c r="AR236" s="155"/>
      <c r="AS236" s="155"/>
      <c r="AT236" s="155"/>
      <c r="AU236" s="155"/>
      <c r="AV236" s="155"/>
      <c r="AW236" s="155"/>
      <c r="AX236" s="155"/>
      <c r="AY236" s="155"/>
      <c r="AZ236" s="155"/>
      <c r="BA236" s="155"/>
      <c r="BB236" s="155"/>
      <c r="BC236" s="156"/>
      <c r="BD236" s="163">
        <f>O217</f>
        <v>5</v>
      </c>
      <c r="BE236" s="164"/>
      <c r="BF236" s="183" t="str">
        <f>Q217</f>
        <v>A</v>
      </c>
      <c r="BG236" s="185" t="str">
        <f>IF(VLOOKUP($BF236,$A202:$C208,3,FALSE)=0,"",CONCATENATE(VLOOKUP(VLOOKUP($BF236,$A202:$C208,3,FALSE),Players!$J:$N,4,FALSE)," ",VLOOKUP($BF236,$A202:$C208,3,FALSE)," ",IF(ISERROR(VLOOKUP(VLOOKUP($BF236,$A202:$C208,3,FALSE),Players!$J:$N,5,FALSE)),"()",CONCATENATE("(",VLOOKUP(VLOOKUP($BF236,$A202:$C208,3,FALSE),Players!$J:$N,5,FALSE),")"))))</f>
        <v/>
      </c>
      <c r="BH236" s="186"/>
      <c r="BI236" s="186"/>
      <c r="BJ236" s="186"/>
      <c r="BK236" s="186"/>
      <c r="BL236" s="186"/>
      <c r="BM236" s="186"/>
      <c r="BN236" s="186"/>
      <c r="BO236" s="186"/>
      <c r="BP236" s="186"/>
      <c r="BQ236" s="186"/>
      <c r="BR236" s="186"/>
      <c r="BS236" s="186"/>
      <c r="BT236" s="186"/>
      <c r="BU236" s="187"/>
      <c r="BV236" s="170" t="str">
        <f>IF(R217&lt;&gt;"",R217,"")</f>
        <v/>
      </c>
      <c r="BW236" s="171"/>
      <c r="BX236" s="170" t="str">
        <f>IF(T217&lt;&gt;"",T217,"")</f>
        <v/>
      </c>
      <c r="BY236" s="171"/>
      <c r="BZ236" s="170" t="str">
        <f>IF(V217&lt;&gt;"",V217,"")</f>
        <v/>
      </c>
      <c r="CA236" s="171"/>
      <c r="CB236" s="170" t="str">
        <f>IF(X217&lt;&gt;"",X217,"")</f>
        <v/>
      </c>
      <c r="CC236" s="171"/>
      <c r="CD236" s="170" t="str">
        <f>IF(Z217&lt;&gt;"",Z217,"")</f>
        <v/>
      </c>
      <c r="CE236" s="171"/>
      <c r="CF236" s="174" t="str">
        <f>IF($CD236=$CD238,IF($CB236=$CB238,IF($BZ236&lt;&gt;"",IF($BZ236&gt;$BZ238,"W","L"),""),IF($CB236&gt;$CB238,"W","L")),IF($CD236&gt;$CD238,"W","L"))</f>
        <v/>
      </c>
    </row>
    <row r="237" spans="1:84" ht="11.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P237" s="3"/>
      <c r="AQ237" s="157"/>
      <c r="AR237" s="158"/>
      <c r="AS237" s="158"/>
      <c r="AT237" s="158"/>
      <c r="AU237" s="158"/>
      <c r="AV237" s="158"/>
      <c r="AW237" s="158"/>
      <c r="AX237" s="158"/>
      <c r="AY237" s="158"/>
      <c r="AZ237" s="158"/>
      <c r="BA237" s="158"/>
      <c r="BB237" s="158"/>
      <c r="BC237" s="159"/>
      <c r="BD237" s="165"/>
      <c r="BE237" s="166"/>
      <c r="BF237" s="184"/>
      <c r="BG237" s="188"/>
      <c r="BH237" s="189"/>
      <c r="BI237" s="189"/>
      <c r="BJ237" s="189"/>
      <c r="BK237" s="189"/>
      <c r="BL237" s="189"/>
      <c r="BM237" s="189"/>
      <c r="BN237" s="189"/>
      <c r="BO237" s="189"/>
      <c r="BP237" s="189"/>
      <c r="BQ237" s="189"/>
      <c r="BR237" s="189"/>
      <c r="BS237" s="189"/>
      <c r="BT237" s="189"/>
      <c r="BU237" s="190"/>
      <c r="BV237" s="172"/>
      <c r="BW237" s="173"/>
      <c r="BX237" s="172"/>
      <c r="BY237" s="173"/>
      <c r="BZ237" s="172"/>
      <c r="CA237" s="173"/>
      <c r="CB237" s="172"/>
      <c r="CC237" s="173"/>
      <c r="CD237" s="172"/>
      <c r="CE237" s="173"/>
      <c r="CF237" s="174"/>
    </row>
    <row r="238" spans="1:84" ht="11.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P238" s="3"/>
      <c r="AQ238" s="157"/>
      <c r="AR238" s="158"/>
      <c r="AS238" s="158"/>
      <c r="AT238" s="158"/>
      <c r="AU238" s="158"/>
      <c r="AV238" s="158"/>
      <c r="AW238" s="158"/>
      <c r="AX238" s="158"/>
      <c r="AY238" s="158"/>
      <c r="AZ238" s="158"/>
      <c r="BA238" s="158"/>
      <c r="BB238" s="158"/>
      <c r="BC238" s="159"/>
      <c r="BD238" s="165"/>
      <c r="BE238" s="166"/>
      <c r="BF238" s="175" t="str">
        <f>Q219</f>
        <v>D</v>
      </c>
      <c r="BG238" s="177" t="str">
        <f>IF(VLOOKUP($BF238,$A202:$C208,3,FALSE)=0,"",CONCATENATE(VLOOKUP(VLOOKUP($BF238,$A202:$C208,3,FALSE),Players!$J:$N,4,FALSE)," ",VLOOKUP($BF238,$A202:$C208,3,FALSE)," ",IF(ISERROR(VLOOKUP(VLOOKUP($BF238,$A202:$C208,3,FALSE),Players!$J:$N,5,FALSE)),"()",CONCATENATE("(",VLOOKUP(VLOOKUP($BF238,$A202:$C208,3,FALSE),Players!$J:$N,5,FALSE),")"))))</f>
        <v/>
      </c>
      <c r="BH238" s="178"/>
      <c r="BI238" s="178"/>
      <c r="BJ238" s="178"/>
      <c r="BK238" s="178"/>
      <c r="BL238" s="178"/>
      <c r="BM238" s="178"/>
      <c r="BN238" s="178"/>
      <c r="BO238" s="178"/>
      <c r="BP238" s="178"/>
      <c r="BQ238" s="178"/>
      <c r="BR238" s="178"/>
      <c r="BS238" s="178"/>
      <c r="BT238" s="178"/>
      <c r="BU238" s="179"/>
      <c r="BV238" s="150" t="str">
        <f>IF(R219&lt;&gt;"",R219,"")</f>
        <v/>
      </c>
      <c r="BW238" s="151"/>
      <c r="BX238" s="150" t="str">
        <f>IF(T219&lt;&gt;"",T219,"")</f>
        <v/>
      </c>
      <c r="BY238" s="151"/>
      <c r="BZ238" s="150" t="str">
        <f>IF(V219&lt;&gt;"",V219,"")</f>
        <v/>
      </c>
      <c r="CA238" s="151"/>
      <c r="CB238" s="150" t="str">
        <f>IF(X219&lt;&gt;"",X219,"")</f>
        <v/>
      </c>
      <c r="CC238" s="151"/>
      <c r="CD238" s="150" t="str">
        <f>IF(Z219&lt;&gt;"",Z219,"")</f>
        <v/>
      </c>
      <c r="CE238" s="151"/>
      <c r="CF238" s="174" t="str">
        <f>IF($CF236&lt;&gt;"",IF(CF236="W","L","W"),"")</f>
        <v/>
      </c>
    </row>
    <row r="239" spans="1:84" ht="11.25" customHeight="1" thickBo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P239" s="3"/>
      <c r="AQ239" s="160"/>
      <c r="AR239" s="161"/>
      <c r="AS239" s="161"/>
      <c r="AT239" s="161"/>
      <c r="AU239" s="161"/>
      <c r="AV239" s="161"/>
      <c r="AW239" s="161"/>
      <c r="AX239" s="161"/>
      <c r="AY239" s="161"/>
      <c r="AZ239" s="161"/>
      <c r="BA239" s="161"/>
      <c r="BB239" s="161"/>
      <c r="BC239" s="162"/>
      <c r="BD239" s="167"/>
      <c r="BE239" s="168"/>
      <c r="BF239" s="176"/>
      <c r="BG239" s="180"/>
      <c r="BH239" s="181"/>
      <c r="BI239" s="181"/>
      <c r="BJ239" s="181"/>
      <c r="BK239" s="181"/>
      <c r="BL239" s="181"/>
      <c r="BM239" s="181"/>
      <c r="BN239" s="181"/>
      <c r="BO239" s="181"/>
      <c r="BP239" s="181"/>
      <c r="BQ239" s="181"/>
      <c r="BR239" s="181"/>
      <c r="BS239" s="181"/>
      <c r="BT239" s="181"/>
      <c r="BU239" s="182"/>
      <c r="BV239" s="152"/>
      <c r="BW239" s="153"/>
      <c r="BX239" s="152"/>
      <c r="BY239" s="153"/>
      <c r="BZ239" s="152"/>
      <c r="CA239" s="153"/>
      <c r="CB239" s="152"/>
      <c r="CC239" s="153"/>
      <c r="CD239" s="152"/>
      <c r="CE239" s="153"/>
      <c r="CF239" s="174"/>
    </row>
    <row r="240" spans="1:84" ht="11.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P240" s="3"/>
      <c r="AQ240" s="126"/>
      <c r="AR240" s="126"/>
      <c r="AS240" s="126"/>
      <c r="AT240" s="126"/>
      <c r="AU240" s="126"/>
      <c r="AV240" s="126"/>
      <c r="AW240" s="126"/>
      <c r="AX240" s="126"/>
      <c r="AY240" s="126"/>
      <c r="AZ240" s="126"/>
      <c r="BA240" s="126"/>
      <c r="BB240" s="126"/>
      <c r="BC240" s="126"/>
      <c r="BV240" s="169" t="str">
        <f>IF(CF236&lt;&gt;"",IF(AND(AND(BV236&gt;-1,BV238&gt;-1),OR(BV236&gt;10,BV238&gt;10),ABS(BV236-BV238)&gt;1,IF(OR(BV236&gt;11,BV238&gt;11),ABS(BV236-BV238)=2,TRUE),BV236=INT(BV236),BV238=INT(BV238)),"","Error"),"")</f>
        <v/>
      </c>
      <c r="BW240" s="169"/>
      <c r="BX240" s="169" t="str">
        <f>IF(CF236&lt;&gt;"",IF(AND(AND(BX236&gt;-1,BX238&gt;-1),OR(BX236&gt;10,BX238&gt;10),ABS(BX236-BX238)&gt;1,IF(OR(BX236&gt;11,BX238&gt;11),ABS(BX236-BX238)=2,TRUE),BX236=INT(BX236),BX238=INT(BX238)),"","Error"),"")</f>
        <v/>
      </c>
      <c r="BY240" s="169"/>
      <c r="BZ240" s="169" t="str">
        <f>IF(CF236&lt;&gt;"",IF(AND(AND(BZ236&gt;-1,BZ238&gt;-1),OR(BZ236&gt;10,BZ238&gt;10),ABS(BZ236-BZ238)&gt;1,IF(OR(BZ236&gt;11,BZ238&gt;11),ABS(BZ236-BZ238)=2,TRUE),BZ236=INT(BZ236),BZ238=INT(BZ238)),"","Error"),"")</f>
        <v/>
      </c>
      <c r="CA240" s="169"/>
      <c r="CB240" s="169" t="str">
        <f>IF(AND(CF236&lt;&gt;"",CB236&lt;&gt;""),IF(AND(AND(CB236&gt;-1,CB238&gt;-1),OR(CB236&gt;10,CB238&gt;10),ABS(CB236-CB238)&gt;1,IF(OR(CB236&gt;11,CB238&gt;11),ABS(CB236-CB238)=2,TRUE),CB236=INT(CB236),CB238=INT(CB238)),"","Error"),"")</f>
        <v/>
      </c>
      <c r="CC240" s="169"/>
      <c r="CD240" s="169" t="str">
        <f>IF(AND(CF236&lt;&gt;"",CD236&lt;&gt;""),IF(AND(AND(CD236&gt;-1,CD238&gt;-1),OR(CD236&gt;10,CD238&gt;10),ABS(CD236-CD238)&gt;1,IF(OR(CD236&gt;11,CD238&gt;11),ABS(CD236-CD238)=2,TRUE),CD236=INT(CD236),CD238=INT(CD238)),"","Error"),"")</f>
        <v/>
      </c>
      <c r="CE240" s="169"/>
      <c r="CF240" s="3"/>
    </row>
    <row r="241" spans="1:84" ht="11.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P241" s="3"/>
      <c r="AQ241" s="126"/>
      <c r="AR241" s="126"/>
      <c r="AS241" s="126"/>
      <c r="AT241" s="126"/>
      <c r="AU241" s="126"/>
      <c r="AV241" s="126"/>
      <c r="AW241" s="126"/>
      <c r="AX241" s="126"/>
      <c r="AY241" s="126"/>
      <c r="AZ241" s="126"/>
      <c r="BA241" s="126"/>
      <c r="BB241" s="126"/>
      <c r="BC241" s="126"/>
      <c r="CF241" s="3"/>
    </row>
    <row r="242" spans="1:84" ht="11.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P242" s="3"/>
      <c r="AQ242" s="127"/>
      <c r="AR242" s="127"/>
      <c r="AS242" s="127"/>
      <c r="AT242" s="127"/>
      <c r="AU242" s="127"/>
      <c r="AV242" s="127"/>
      <c r="AW242" s="127"/>
      <c r="AX242" s="127"/>
      <c r="AY242" s="127"/>
      <c r="AZ242" s="127"/>
      <c r="BA242" s="127"/>
      <c r="BB242" s="127"/>
      <c r="BC242" s="127"/>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3"/>
    </row>
    <row r="243" spans="1:84" ht="11.25" customHeight="1">
      <c r="A243" s="42"/>
      <c r="R243" s="42"/>
      <c r="S243" s="42"/>
      <c r="W243" s="42"/>
      <c r="X243" s="43"/>
      <c r="Y243" s="43"/>
      <c r="Z243" s="43"/>
      <c r="AA243" s="43"/>
      <c r="AB243" s="3"/>
      <c r="AP243" s="3"/>
      <c r="AQ243" s="128"/>
      <c r="AR243" s="128"/>
      <c r="AS243" s="128"/>
      <c r="AT243" s="128"/>
      <c r="AU243" s="128"/>
      <c r="AV243" s="128"/>
      <c r="AW243" s="128"/>
      <c r="AX243" s="128"/>
      <c r="AY243" s="128"/>
      <c r="AZ243" s="128"/>
      <c r="BA243" s="128"/>
      <c r="BB243" s="128"/>
      <c r="BC243" s="128"/>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3"/>
    </row>
    <row r="244" spans="1:84" ht="11.25" customHeight="1">
      <c r="A244" s="42"/>
      <c r="R244" s="42"/>
      <c r="S244" s="42"/>
      <c r="W244" s="42"/>
      <c r="AA244" s="42"/>
      <c r="AB244" s="3"/>
      <c r="AP244" s="3"/>
      <c r="AQ244" s="126"/>
      <c r="AR244" s="126"/>
      <c r="AS244" s="126"/>
      <c r="AT244" s="126"/>
      <c r="AU244" s="126"/>
      <c r="AV244" s="126"/>
      <c r="AW244" s="126"/>
      <c r="AX244" s="126"/>
      <c r="AY244" s="126"/>
      <c r="AZ244" s="126"/>
      <c r="BA244" s="126"/>
      <c r="BB244" s="126"/>
      <c r="BC244" s="126"/>
      <c r="CF244" s="3"/>
    </row>
    <row r="245" spans="1:84" ht="11.25" customHeight="1" thickBot="1">
      <c r="A245" s="42"/>
      <c r="R245" s="42"/>
      <c r="S245" s="42"/>
      <c r="W245" s="42"/>
      <c r="X245" s="43"/>
      <c r="Y245" s="43"/>
      <c r="Z245" s="43"/>
      <c r="AA245" s="43"/>
      <c r="AB245" s="43"/>
      <c r="AP245" s="3"/>
      <c r="AQ245" s="127"/>
      <c r="AR245" s="127"/>
      <c r="AS245" s="127"/>
      <c r="AT245" s="127"/>
      <c r="AU245" s="127"/>
      <c r="AV245" s="127"/>
      <c r="AW245" s="127"/>
      <c r="AX245" s="127"/>
      <c r="AY245" s="127"/>
      <c r="AZ245" s="127"/>
      <c r="BA245" s="127"/>
      <c r="BB245" s="127"/>
      <c r="BC245" s="127"/>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3"/>
    </row>
    <row r="246" spans="1:84" ht="11.25" customHeight="1">
      <c r="A246" s="2"/>
      <c r="R246" s="42"/>
      <c r="S246" s="42"/>
      <c r="W246" s="42"/>
      <c r="AA246" s="42"/>
      <c r="AB246" s="42"/>
      <c r="AP246" s="3"/>
      <c r="AQ246" s="154" t="str">
        <f>CONCATENATE($A200," ",$D200,","," ",$F198)</f>
        <v>Group: 4, Women's Singles</v>
      </c>
      <c r="AR246" s="155"/>
      <c r="AS246" s="155"/>
      <c r="AT246" s="155"/>
      <c r="AU246" s="155"/>
      <c r="AV246" s="155"/>
      <c r="AW246" s="155"/>
      <c r="AX246" s="155"/>
      <c r="AY246" s="155"/>
      <c r="AZ246" s="155"/>
      <c r="BA246" s="155"/>
      <c r="BB246" s="155"/>
      <c r="BC246" s="156"/>
      <c r="BD246" s="163">
        <f>O221</f>
        <v>6</v>
      </c>
      <c r="BE246" s="164"/>
      <c r="BF246" s="183" t="str">
        <f>Q221</f>
        <v>B</v>
      </c>
      <c r="BG246" s="185" t="str">
        <f>IF(VLOOKUP($BF246,$A202:$C208,3,FALSE)=0,"",CONCATENATE(VLOOKUP(VLOOKUP($BF246,$A202:$C208,3,FALSE),Players!$J:$N,4,FALSE)," ",VLOOKUP($BF246,$A202:$C208,3,FALSE)," ",IF(ISERROR(VLOOKUP(VLOOKUP($BF246,$A202:$C208,3,FALSE),Players!$J:$N,5,FALSE)),"()",CONCATENATE("(",VLOOKUP(VLOOKUP($BF246,$A202:$C208,3,FALSE),Players!$J:$N,5,FALSE),")"))))</f>
        <v/>
      </c>
      <c r="BH246" s="186"/>
      <c r="BI246" s="186"/>
      <c r="BJ246" s="186"/>
      <c r="BK246" s="186"/>
      <c r="BL246" s="186"/>
      <c r="BM246" s="186"/>
      <c r="BN246" s="186"/>
      <c r="BO246" s="186"/>
      <c r="BP246" s="186"/>
      <c r="BQ246" s="186"/>
      <c r="BR246" s="186"/>
      <c r="BS246" s="186"/>
      <c r="BT246" s="186"/>
      <c r="BU246" s="187"/>
      <c r="BV246" s="170" t="str">
        <f>IF(R221&lt;&gt;"",R221,"")</f>
        <v/>
      </c>
      <c r="BW246" s="171"/>
      <c r="BX246" s="170" t="str">
        <f>IF(T221&lt;&gt;"",T221,"")</f>
        <v/>
      </c>
      <c r="BY246" s="171"/>
      <c r="BZ246" s="170" t="str">
        <f>IF(V221&lt;&gt;"",V221,"")</f>
        <v/>
      </c>
      <c r="CA246" s="171"/>
      <c r="CB246" s="170" t="str">
        <f>IF(X221&lt;&gt;"",X221,"")</f>
        <v/>
      </c>
      <c r="CC246" s="171"/>
      <c r="CD246" s="170" t="str">
        <f>IF(Z221&lt;&gt;"",Z221,"")</f>
        <v/>
      </c>
      <c r="CE246" s="171"/>
      <c r="CF246" s="174" t="str">
        <f>IF($CD246=$CD248,IF($CB246=$CB248,IF($BZ246&lt;&gt;"",IF($BZ246&gt;$BZ248,"W","L"),""),IF($CB246&gt;$CB248,"W","L")),IF($CD246&gt;$CD248,"W","L"))</f>
        <v/>
      </c>
    </row>
    <row r="247" spans="1:84" ht="11.25" customHeight="1">
      <c r="R247" s="42"/>
      <c r="S247" s="42"/>
      <c r="W247" s="42"/>
      <c r="X247" s="43"/>
      <c r="Y247" s="43"/>
      <c r="Z247" s="43"/>
      <c r="AA247" s="43"/>
      <c r="AB247" s="43"/>
      <c r="AP247" s="3"/>
      <c r="AQ247" s="157"/>
      <c r="AR247" s="158"/>
      <c r="AS247" s="158"/>
      <c r="AT247" s="158"/>
      <c r="AU247" s="158"/>
      <c r="AV247" s="158"/>
      <c r="AW247" s="158"/>
      <c r="AX247" s="158"/>
      <c r="AY247" s="158"/>
      <c r="AZ247" s="158"/>
      <c r="BA247" s="158"/>
      <c r="BB247" s="158"/>
      <c r="BC247" s="159"/>
      <c r="BD247" s="165"/>
      <c r="BE247" s="166"/>
      <c r="BF247" s="184"/>
      <c r="BG247" s="188"/>
      <c r="BH247" s="189"/>
      <c r="BI247" s="189"/>
      <c r="BJ247" s="189"/>
      <c r="BK247" s="189"/>
      <c r="BL247" s="189"/>
      <c r="BM247" s="189"/>
      <c r="BN247" s="189"/>
      <c r="BO247" s="189"/>
      <c r="BP247" s="189"/>
      <c r="BQ247" s="189"/>
      <c r="BR247" s="189"/>
      <c r="BS247" s="189"/>
      <c r="BT247" s="189"/>
      <c r="BU247" s="190"/>
      <c r="BV247" s="172"/>
      <c r="BW247" s="173"/>
      <c r="BX247" s="172"/>
      <c r="BY247" s="173"/>
      <c r="BZ247" s="172"/>
      <c r="CA247" s="173"/>
      <c r="CB247" s="172"/>
      <c r="CC247" s="173"/>
      <c r="CD247" s="172"/>
      <c r="CE247" s="173"/>
      <c r="CF247" s="174"/>
    </row>
    <row r="248" spans="1:84" ht="11.25" customHeight="1">
      <c r="A248" s="2"/>
      <c r="R248" s="42"/>
      <c r="S248" s="42"/>
      <c r="W248" s="42"/>
      <c r="AA248" s="42"/>
      <c r="AB248" s="42"/>
      <c r="AP248" s="3"/>
      <c r="AQ248" s="157"/>
      <c r="AR248" s="158"/>
      <c r="AS248" s="158"/>
      <c r="AT248" s="158"/>
      <c r="AU248" s="158"/>
      <c r="AV248" s="158"/>
      <c r="AW248" s="158"/>
      <c r="AX248" s="158"/>
      <c r="AY248" s="158"/>
      <c r="AZ248" s="158"/>
      <c r="BA248" s="158"/>
      <c r="BB248" s="158"/>
      <c r="BC248" s="159"/>
      <c r="BD248" s="165"/>
      <c r="BE248" s="166"/>
      <c r="BF248" s="175" t="str">
        <f>Q223</f>
        <v>C</v>
      </c>
      <c r="BG248" s="177" t="str">
        <f>IF(VLOOKUP($BF248,$A202:$C208,3,FALSE)=0,"",CONCATENATE(VLOOKUP(VLOOKUP($BF248,$A202:$C208,3,FALSE),Players!$J:$N,4,FALSE)," ",VLOOKUP($BF248,$A202:$C208,3,FALSE)," ",IF(ISERROR(VLOOKUP(VLOOKUP($BF248,$A202:$C208,3,FALSE),Players!$J:$N,5,FALSE)),"()",CONCATENATE("(",VLOOKUP(VLOOKUP($BF248,$A202:$C208,3,FALSE),Players!$J:$N,5,FALSE),")"))))</f>
        <v/>
      </c>
      <c r="BH248" s="178"/>
      <c r="BI248" s="178"/>
      <c r="BJ248" s="178"/>
      <c r="BK248" s="178"/>
      <c r="BL248" s="178"/>
      <c r="BM248" s="178"/>
      <c r="BN248" s="178"/>
      <c r="BO248" s="178"/>
      <c r="BP248" s="178"/>
      <c r="BQ248" s="178"/>
      <c r="BR248" s="178"/>
      <c r="BS248" s="178"/>
      <c r="BT248" s="178"/>
      <c r="BU248" s="179"/>
      <c r="BV248" s="150" t="str">
        <f>IF(R223&lt;&gt;"",R223,"")</f>
        <v/>
      </c>
      <c r="BW248" s="151"/>
      <c r="BX248" s="150" t="str">
        <f>IF(T223&lt;&gt;"",T223,"")</f>
        <v/>
      </c>
      <c r="BY248" s="151"/>
      <c r="BZ248" s="150" t="str">
        <f>IF(V223&lt;&gt;"",V223,"")</f>
        <v/>
      </c>
      <c r="CA248" s="151"/>
      <c r="CB248" s="150" t="str">
        <f>IF(X223&lt;&gt;"",X223,"")</f>
        <v/>
      </c>
      <c r="CC248" s="151"/>
      <c r="CD248" s="150" t="str">
        <f>IF(Z223&lt;&gt;"",Z223,"")</f>
        <v/>
      </c>
      <c r="CE248" s="151"/>
      <c r="CF248" s="174" t="str">
        <f>IF($CF246&lt;&gt;"",IF(CF246="W","L","W"),"")</f>
        <v/>
      </c>
    </row>
    <row r="249" spans="1:84" ht="11.25" customHeight="1" thickBot="1">
      <c r="A249" s="2"/>
      <c r="R249" s="42"/>
      <c r="S249" s="42"/>
      <c r="W249" s="42"/>
      <c r="X249" s="43"/>
      <c r="Y249" s="43"/>
      <c r="Z249" s="43"/>
      <c r="AA249" s="43"/>
      <c r="AB249" s="43"/>
      <c r="AP249" s="3"/>
      <c r="AQ249" s="160"/>
      <c r="AR249" s="161"/>
      <c r="AS249" s="161"/>
      <c r="AT249" s="161"/>
      <c r="AU249" s="161"/>
      <c r="AV249" s="161"/>
      <c r="AW249" s="161"/>
      <c r="AX249" s="161"/>
      <c r="AY249" s="161"/>
      <c r="AZ249" s="161"/>
      <c r="BA249" s="161"/>
      <c r="BB249" s="161"/>
      <c r="BC249" s="162"/>
      <c r="BD249" s="167"/>
      <c r="BE249" s="168"/>
      <c r="BF249" s="176"/>
      <c r="BG249" s="180"/>
      <c r="BH249" s="181"/>
      <c r="BI249" s="181"/>
      <c r="BJ249" s="181"/>
      <c r="BK249" s="181"/>
      <c r="BL249" s="181"/>
      <c r="BM249" s="181"/>
      <c r="BN249" s="181"/>
      <c r="BO249" s="181"/>
      <c r="BP249" s="181"/>
      <c r="BQ249" s="181"/>
      <c r="BR249" s="181"/>
      <c r="BS249" s="181"/>
      <c r="BT249" s="181"/>
      <c r="BU249" s="182"/>
      <c r="BV249" s="152"/>
      <c r="BW249" s="153"/>
      <c r="BX249" s="152"/>
      <c r="BY249" s="153"/>
      <c r="BZ249" s="152"/>
      <c r="CA249" s="153"/>
      <c r="CB249" s="152"/>
      <c r="CC249" s="153"/>
      <c r="CD249" s="152"/>
      <c r="CE249" s="153"/>
      <c r="CF249" s="174"/>
    </row>
    <row r="250" spans="1:84" ht="11.25" customHeight="1">
      <c r="A250" s="2"/>
      <c r="R250" s="42"/>
      <c r="S250" s="42"/>
      <c r="W250" s="42"/>
      <c r="AA250" s="42"/>
      <c r="AB250" s="42"/>
      <c r="AP250" s="3"/>
      <c r="AQ250" s="126"/>
      <c r="AR250" s="126"/>
      <c r="AS250" s="126"/>
      <c r="AT250" s="126"/>
      <c r="AU250" s="126"/>
      <c r="AV250" s="126"/>
      <c r="AW250" s="126"/>
      <c r="AX250" s="126"/>
      <c r="AY250" s="126"/>
      <c r="AZ250" s="126"/>
      <c r="BA250" s="126"/>
      <c r="BB250" s="126"/>
      <c r="BC250" s="126"/>
      <c r="BV250" s="169" t="str">
        <f>IF(CF246&lt;&gt;"",IF(AND(AND(BV246&gt;-1,BV248&gt;-1),OR(BV246&gt;10,BV248&gt;10),ABS(BV246-BV248)&gt;1,IF(OR(BV246&gt;11,BV248&gt;11),ABS(BV246-BV248)=2,TRUE),BV246=INT(BV246),BV248=INT(BV248)),"","Error"),"")</f>
        <v/>
      </c>
      <c r="BW250" s="169"/>
      <c r="BX250" s="169" t="str">
        <f>IF(CF246&lt;&gt;"",IF(AND(AND(BX246&gt;-1,BX248&gt;-1),OR(BX246&gt;10,BX248&gt;10),ABS(BX246-BX248)&gt;1,IF(OR(BX246&gt;11,BX248&gt;11),ABS(BX246-BX248)=2,TRUE),BX246=INT(BX246),BX248=INT(BX248)),"","Error"),"")</f>
        <v/>
      </c>
      <c r="BY250" s="169"/>
      <c r="BZ250" s="169" t="str">
        <f>IF(CF246&lt;&gt;"",IF(AND(AND(BZ246&gt;-1,BZ248&gt;-1),OR(BZ246&gt;10,BZ248&gt;10),ABS(BZ246-BZ248)&gt;1,IF(OR(BZ246&gt;11,BZ248&gt;11),ABS(BZ246-BZ248)=2,TRUE),BZ246=INT(BZ246),BZ248=INT(BZ248)),"","Error"),"")</f>
        <v/>
      </c>
      <c r="CA250" s="169"/>
      <c r="CB250" s="169" t="str">
        <f>IF(AND(CF246&lt;&gt;"",CB246&lt;&gt;""),IF(AND(AND(CB246&gt;-1,CB248&gt;-1),OR(CB246&gt;10,CB248&gt;10),ABS(CB246-CB248)&gt;1,IF(OR(CB246&gt;11,CB248&gt;11),ABS(CB246-CB248)=2,TRUE),CB246=INT(CB246),CB248=INT(CB248)),"","Error"),"")</f>
        <v/>
      </c>
      <c r="CC250" s="169"/>
      <c r="CD250" s="169" t="str">
        <f>IF(AND(CF246&lt;&gt;"",CD246&lt;&gt;""),IF(AND(AND(CD246&gt;-1,CD248&gt;-1),OR(CD246&gt;10,CD248&gt;10),ABS(CD246-CD248)&gt;1,IF(OR(CD246&gt;11,CD248&gt;11),ABS(CD246-CD248)=2,TRUE),CD246=INT(CD246),CD248=INT(CD248)),"","Error"),"")</f>
        <v/>
      </c>
      <c r="CE250" s="169"/>
      <c r="CF250" s="3"/>
    </row>
    <row r="251" spans="1:84" ht="11.25" customHeight="1">
      <c r="AB251" s="43"/>
      <c r="AP251" s="3"/>
      <c r="AQ251" s="126"/>
      <c r="AR251" s="126"/>
      <c r="AS251" s="126"/>
      <c r="AT251" s="126"/>
      <c r="AU251" s="126"/>
      <c r="AV251" s="126"/>
      <c r="AW251" s="126"/>
      <c r="AX251" s="126"/>
      <c r="AY251" s="126"/>
      <c r="AZ251" s="126"/>
      <c r="BA251" s="126"/>
      <c r="BB251" s="126"/>
      <c r="BC251" s="126"/>
      <c r="CF251" s="3"/>
    </row>
    <row r="252" spans="1:84" ht="11.25" customHeight="1">
      <c r="AB252" s="42"/>
      <c r="AP252" s="3"/>
      <c r="AQ252" s="127"/>
      <c r="AR252" s="127"/>
      <c r="AS252" s="127"/>
      <c r="AT252" s="127"/>
      <c r="AU252" s="127"/>
      <c r="AV252" s="127"/>
      <c r="AW252" s="127"/>
      <c r="AX252" s="127"/>
      <c r="AY252" s="127"/>
      <c r="AZ252" s="127"/>
      <c r="BA252" s="127"/>
      <c r="BB252" s="127"/>
      <c r="BC252" s="127"/>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3"/>
    </row>
    <row r="253" spans="1:84" ht="11.25" customHeight="1">
      <c r="AB253" s="43"/>
      <c r="AP253" s="3"/>
      <c r="AQ253" s="128"/>
      <c r="AR253" s="128"/>
      <c r="AS253" s="128"/>
      <c r="AT253" s="128"/>
      <c r="AU253" s="128"/>
      <c r="AV253" s="128"/>
      <c r="AW253" s="128"/>
      <c r="AX253" s="128"/>
      <c r="AY253" s="128"/>
      <c r="AZ253" s="128"/>
      <c r="BA253" s="128"/>
      <c r="BB253" s="128"/>
      <c r="BC253" s="128"/>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3"/>
    </row>
    <row r="254" spans="1:84" ht="11.25" customHeight="1">
      <c r="AB254" s="42"/>
      <c r="AP254" s="3"/>
      <c r="AQ254" s="126"/>
      <c r="AR254" s="126"/>
      <c r="AS254" s="126"/>
      <c r="AT254" s="126"/>
      <c r="AU254" s="126"/>
      <c r="AV254" s="126"/>
      <c r="AW254" s="126"/>
      <c r="AX254" s="126"/>
      <c r="AY254" s="126"/>
      <c r="AZ254" s="126"/>
      <c r="BA254" s="126"/>
      <c r="BB254" s="126"/>
      <c r="BC254" s="126"/>
      <c r="CF254" s="3"/>
    </row>
    <row r="255" spans="1:84" ht="11.25" customHeight="1">
      <c r="AB255" s="43"/>
      <c r="AP255" s="3"/>
      <c r="AQ255" s="126"/>
      <c r="AR255" s="126"/>
      <c r="AS255" s="126"/>
      <c r="AT255" s="126"/>
      <c r="AU255" s="126"/>
      <c r="AV255" s="126"/>
      <c r="AW255" s="126"/>
      <c r="AX255" s="126"/>
      <c r="AY255" s="126"/>
      <c r="AZ255" s="126"/>
      <c r="BA255" s="126"/>
      <c r="BB255" s="126"/>
      <c r="BC255" s="126"/>
      <c r="CF255" s="3"/>
    </row>
    <row r="256" spans="1:84" ht="11.25" customHeight="1">
      <c r="AB256" s="42"/>
      <c r="AP256" s="3"/>
      <c r="AQ256" s="126"/>
      <c r="AR256" s="126"/>
      <c r="AS256" s="126"/>
      <c r="AT256" s="126"/>
      <c r="AU256" s="126"/>
      <c r="AV256" s="126"/>
      <c r="AW256" s="126"/>
      <c r="AX256" s="126"/>
      <c r="AY256" s="126"/>
      <c r="AZ256" s="126"/>
      <c r="BA256" s="126"/>
      <c r="BB256" s="126"/>
      <c r="BC256" s="126"/>
      <c r="CF256" s="3"/>
    </row>
    <row r="257" spans="1:84" ht="11.25" customHeight="1">
      <c r="AB257" s="43"/>
      <c r="AC257" s="43"/>
      <c r="AD257" s="43"/>
      <c r="AE257" s="43"/>
      <c r="AF257" s="43"/>
      <c r="AG257" s="43"/>
      <c r="AH257" s="43"/>
      <c r="AI257" s="43"/>
      <c r="AJ257" s="43"/>
      <c r="AK257" s="43"/>
      <c r="AL257" s="43"/>
      <c r="AM257" s="43"/>
      <c r="AN257" s="3"/>
      <c r="AO257" s="3"/>
      <c r="AP257" s="3"/>
      <c r="AQ257" s="126"/>
      <c r="AR257" s="126"/>
      <c r="AS257" s="126"/>
      <c r="AT257" s="126"/>
      <c r="AU257" s="126"/>
      <c r="AV257" s="126"/>
      <c r="AW257" s="126"/>
      <c r="AX257" s="126"/>
      <c r="AY257" s="126"/>
      <c r="AZ257" s="126"/>
      <c r="BA257" s="126"/>
      <c r="BB257" s="126"/>
      <c r="BC257" s="126"/>
      <c r="CF257" s="3"/>
    </row>
    <row r="258" spans="1:84" ht="11.25" customHeight="1">
      <c r="AB258" s="42"/>
      <c r="AI258" s="42"/>
      <c r="AJ258" s="42"/>
      <c r="AN258" s="3"/>
      <c r="AO258" s="3"/>
      <c r="AP258" s="3"/>
      <c r="AQ258" s="126"/>
      <c r="AR258" s="126"/>
      <c r="AS258" s="126"/>
      <c r="AT258" s="126"/>
      <c r="AU258" s="126"/>
      <c r="AV258" s="126"/>
      <c r="AW258" s="126"/>
      <c r="AX258" s="126"/>
      <c r="AY258" s="126"/>
      <c r="AZ258" s="126"/>
      <c r="BA258" s="126"/>
      <c r="BB258" s="126"/>
      <c r="BC258" s="126"/>
      <c r="CF258" s="3"/>
    </row>
    <row r="259" spans="1:84" ht="11.25" customHeight="1">
      <c r="AB259" s="43"/>
      <c r="AC259" s="43"/>
      <c r="AD259" s="43"/>
      <c r="AE259" s="43"/>
      <c r="AF259" s="43"/>
      <c r="AG259" s="43"/>
      <c r="AH259" s="43"/>
      <c r="AI259" s="43"/>
      <c r="AJ259" s="43"/>
      <c r="AK259" s="43"/>
      <c r="AL259" s="43"/>
      <c r="AM259" s="43"/>
      <c r="AN259" s="3"/>
      <c r="AO259" s="3"/>
      <c r="AP259" s="3"/>
      <c r="AQ259" s="126"/>
      <c r="AR259" s="126"/>
      <c r="AS259" s="126"/>
      <c r="AT259" s="126"/>
      <c r="AU259" s="126"/>
      <c r="AV259" s="126"/>
      <c r="AW259" s="126"/>
      <c r="AX259" s="126"/>
      <c r="AY259" s="126"/>
      <c r="AZ259" s="126"/>
      <c r="BA259" s="126"/>
      <c r="BB259" s="126"/>
      <c r="BC259" s="126"/>
      <c r="CF259" s="3"/>
    </row>
    <row r="260" spans="1:84" ht="11.25" customHeight="1" thickBot="1">
      <c r="AB260" s="42"/>
      <c r="AI260" s="42"/>
      <c r="AJ260" s="42"/>
      <c r="AN260" s="3"/>
      <c r="AO260" s="3"/>
      <c r="AP260" s="3"/>
      <c r="AQ260" s="126"/>
      <c r="AR260" s="126"/>
      <c r="AS260" s="126"/>
      <c r="AT260" s="126"/>
      <c r="AU260" s="126"/>
      <c r="AV260" s="126"/>
      <c r="AW260" s="126"/>
      <c r="AX260" s="126"/>
      <c r="AY260" s="126"/>
      <c r="AZ260" s="126"/>
      <c r="BA260" s="126"/>
      <c r="BB260" s="126"/>
      <c r="BC260" s="126"/>
      <c r="CF260" s="3"/>
    </row>
    <row r="261" spans="1:84" ht="11.25" customHeight="1">
      <c r="A261" s="259" t="s">
        <v>9</v>
      </c>
      <c r="B261" s="260"/>
      <c r="C261" s="260"/>
      <c r="D261" s="260"/>
      <c r="E261" s="260"/>
      <c r="F261" s="300" t="str">
        <f>Players!$C$1</f>
        <v>Enter Division Name</v>
      </c>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c r="AE261" s="301"/>
      <c r="AF261" s="301"/>
      <c r="AG261" s="301"/>
      <c r="AH261" s="302" t="s">
        <v>10</v>
      </c>
      <c r="AI261" s="303"/>
      <c r="AJ261" s="303"/>
      <c r="AK261" s="306" t="str">
        <f>Players!$G$1</f>
        <v>Enter Date</v>
      </c>
      <c r="AL261" s="307"/>
      <c r="AM261" s="307"/>
      <c r="AN261" s="307"/>
      <c r="AO261" s="308"/>
      <c r="AQ261" s="154" t="str">
        <f>CONCATENATE($A265," ",$D265,","," ",$F263)</f>
        <v>Group: 5, Women's Singles</v>
      </c>
      <c r="AR261" s="155"/>
      <c r="AS261" s="155"/>
      <c r="AT261" s="155"/>
      <c r="AU261" s="155"/>
      <c r="AV261" s="155"/>
      <c r="AW261" s="155"/>
      <c r="AX261" s="155"/>
      <c r="AY261" s="155"/>
      <c r="AZ261" s="155"/>
      <c r="BA261" s="155"/>
      <c r="BB261" s="155"/>
      <c r="BC261" s="156"/>
      <c r="BD261" s="163">
        <f>A278</f>
        <v>1</v>
      </c>
      <c r="BE261" s="164"/>
      <c r="BF261" s="183" t="str">
        <f>C278</f>
        <v>A</v>
      </c>
      <c r="BG261" s="185" t="str">
        <f>IF(VLOOKUP($BF261,$A267:$C273,3,FALSE)=0,"",CONCATENATE(VLOOKUP(VLOOKUP($BF261,$A267:$C273,3,FALSE),Players!$J:$N,4,FALSE)," ",VLOOKUP($BF261,$A267:$C273,3,FALSE)," ",IF(ISERROR(VLOOKUP(VLOOKUP($BF261,$A267:$C273,3,FALSE),Players!$J:$N,5,FALSE)),"()",CONCATENATE("(",VLOOKUP(VLOOKUP($BF261,$A267:$C273,3,FALSE),Players!$J:$N,5,FALSE),")"))))</f>
        <v/>
      </c>
      <c r="BH261" s="186"/>
      <c r="BI261" s="186"/>
      <c r="BJ261" s="186"/>
      <c r="BK261" s="186"/>
      <c r="BL261" s="186"/>
      <c r="BM261" s="186"/>
      <c r="BN261" s="186"/>
      <c r="BO261" s="186"/>
      <c r="BP261" s="186"/>
      <c r="BQ261" s="186"/>
      <c r="BR261" s="186"/>
      <c r="BS261" s="186"/>
      <c r="BT261" s="186"/>
      <c r="BU261" s="187"/>
      <c r="BV261" s="170" t="str">
        <f>IF(D278&lt;&gt;"",D278,"")</f>
        <v/>
      </c>
      <c r="BW261" s="171"/>
      <c r="BX261" s="170" t="str">
        <f>IF(F278&lt;&gt;"",F278,"")</f>
        <v/>
      </c>
      <c r="BY261" s="171"/>
      <c r="BZ261" s="170" t="str">
        <f>IF(H278&lt;&gt;"",H278,"")</f>
        <v/>
      </c>
      <c r="CA261" s="171"/>
      <c r="CB261" s="170" t="str">
        <f>IF(J278&lt;&gt;"",J278,"")</f>
        <v/>
      </c>
      <c r="CC261" s="171"/>
      <c r="CD261" s="170" t="str">
        <f>IF(L278&lt;&gt;"",L278,"")</f>
        <v/>
      </c>
      <c r="CE261" s="171"/>
      <c r="CF261" s="174" t="str">
        <f>IF($CD261=$CD263,IF($CB261=$CB263,IF($BZ261&lt;&gt;"",IF($BZ261&gt;$BZ263,"W","L"),""),IF($CB261&gt;$CB263,"W","L")),IF($CD261&gt;$CD263,"W","L"))</f>
        <v/>
      </c>
    </row>
    <row r="262" spans="1:84" ht="11.25" customHeight="1">
      <c r="A262" s="261"/>
      <c r="B262" s="262"/>
      <c r="C262" s="262"/>
      <c r="D262" s="262"/>
      <c r="E262" s="26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304"/>
      <c r="AI262" s="305"/>
      <c r="AJ262" s="305"/>
      <c r="AK262" s="309"/>
      <c r="AL262" s="309"/>
      <c r="AM262" s="309"/>
      <c r="AN262" s="309"/>
      <c r="AO262" s="310"/>
      <c r="AQ262" s="157"/>
      <c r="AR262" s="158"/>
      <c r="AS262" s="158"/>
      <c r="AT262" s="158"/>
      <c r="AU262" s="158"/>
      <c r="AV262" s="158"/>
      <c r="AW262" s="158"/>
      <c r="AX262" s="158"/>
      <c r="AY262" s="158"/>
      <c r="AZ262" s="158"/>
      <c r="BA262" s="158"/>
      <c r="BB262" s="158"/>
      <c r="BC262" s="159"/>
      <c r="BD262" s="165"/>
      <c r="BE262" s="166"/>
      <c r="BF262" s="184"/>
      <c r="BG262" s="188"/>
      <c r="BH262" s="189"/>
      <c r="BI262" s="189"/>
      <c r="BJ262" s="189"/>
      <c r="BK262" s="189"/>
      <c r="BL262" s="189"/>
      <c r="BM262" s="189"/>
      <c r="BN262" s="189"/>
      <c r="BO262" s="189"/>
      <c r="BP262" s="189"/>
      <c r="BQ262" s="189"/>
      <c r="BR262" s="189"/>
      <c r="BS262" s="189"/>
      <c r="BT262" s="189"/>
      <c r="BU262" s="190"/>
      <c r="BV262" s="172"/>
      <c r="BW262" s="173"/>
      <c r="BX262" s="172"/>
      <c r="BY262" s="173"/>
      <c r="BZ262" s="172"/>
      <c r="CA262" s="173"/>
      <c r="CB262" s="172"/>
      <c r="CC262" s="173"/>
      <c r="CD262" s="172"/>
      <c r="CE262" s="173"/>
      <c r="CF262" s="174"/>
    </row>
    <row r="263" spans="1:84" ht="11.25" customHeight="1">
      <c r="A263" s="266" t="s">
        <v>11</v>
      </c>
      <c r="B263" s="267"/>
      <c r="C263" s="267"/>
      <c r="D263" s="277" t="s">
        <v>12</v>
      </c>
      <c r="E263" s="278"/>
      <c r="F263" s="280" t="str">
        <f>Players!$H$3</f>
        <v>Women's Singles</v>
      </c>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281"/>
      <c r="AF263" s="281"/>
      <c r="AG263" s="281"/>
      <c r="AH263" s="302" t="s">
        <v>13</v>
      </c>
      <c r="AI263" s="303"/>
      <c r="AJ263" s="303"/>
      <c r="AK263" s="311" t="s">
        <v>26</v>
      </c>
      <c r="AL263" s="311"/>
      <c r="AM263" s="311"/>
      <c r="AN263" s="311"/>
      <c r="AO263" s="312"/>
      <c r="AQ263" s="157"/>
      <c r="AR263" s="158"/>
      <c r="AS263" s="158"/>
      <c r="AT263" s="158"/>
      <c r="AU263" s="158"/>
      <c r="AV263" s="158"/>
      <c r="AW263" s="158"/>
      <c r="AX263" s="158"/>
      <c r="AY263" s="158"/>
      <c r="AZ263" s="158"/>
      <c r="BA263" s="158"/>
      <c r="BB263" s="158"/>
      <c r="BC263" s="159"/>
      <c r="BD263" s="165"/>
      <c r="BE263" s="166"/>
      <c r="BF263" s="175" t="str">
        <f>C280</f>
        <v>C</v>
      </c>
      <c r="BG263" s="177" t="str">
        <f>IF(VLOOKUP($BF263,$A267:$C273,3,FALSE)=0,"",CONCATENATE(VLOOKUP(VLOOKUP($BF263,$A267:$C273,3,FALSE),Players!$J:$N,4,FALSE)," ",VLOOKUP($BF263,$A267:$C273,3,FALSE)," ",IF(ISERROR(VLOOKUP(VLOOKUP($BF263,$A267:$C273,3,FALSE),Players!$J:$N,5,FALSE)),"()",CONCATENATE("(",VLOOKUP(VLOOKUP($BF263,$A267:$C273,3,FALSE),Players!$J:$N,5,FALSE),")"))))</f>
        <v/>
      </c>
      <c r="BH263" s="178"/>
      <c r="BI263" s="178"/>
      <c r="BJ263" s="178"/>
      <c r="BK263" s="178"/>
      <c r="BL263" s="178"/>
      <c r="BM263" s="178"/>
      <c r="BN263" s="178"/>
      <c r="BO263" s="178"/>
      <c r="BP263" s="178"/>
      <c r="BQ263" s="178"/>
      <c r="BR263" s="178"/>
      <c r="BS263" s="178"/>
      <c r="BT263" s="178"/>
      <c r="BU263" s="179"/>
      <c r="BV263" s="150" t="str">
        <f>IF(D280&lt;&gt;"",D280,"")</f>
        <v/>
      </c>
      <c r="BW263" s="151"/>
      <c r="BX263" s="150" t="str">
        <f>IF(F280&lt;&gt;"",F280,"")</f>
        <v/>
      </c>
      <c r="BY263" s="151"/>
      <c r="BZ263" s="150" t="str">
        <f>IF(H280&lt;&gt;"",H280,"")</f>
        <v/>
      </c>
      <c r="CA263" s="151"/>
      <c r="CB263" s="150" t="str">
        <f>IF(J280&lt;&gt;"",J280,"")</f>
        <v/>
      </c>
      <c r="CC263" s="151"/>
      <c r="CD263" s="150" t="str">
        <f>IF(L280&lt;&gt;"",L280,"")</f>
        <v/>
      </c>
      <c r="CE263" s="151"/>
      <c r="CF263" s="174" t="str">
        <f>IF($CF261&lt;&gt;"",IF(CF261="W","L","W"),"")</f>
        <v/>
      </c>
    </row>
    <row r="264" spans="1:84" ht="11.25" customHeight="1" thickBot="1">
      <c r="A264" s="275"/>
      <c r="B264" s="276"/>
      <c r="C264" s="276"/>
      <c r="D264" s="279"/>
      <c r="E264" s="279"/>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304"/>
      <c r="AI264" s="305"/>
      <c r="AJ264" s="305"/>
      <c r="AK264" s="313"/>
      <c r="AL264" s="313"/>
      <c r="AM264" s="313"/>
      <c r="AN264" s="313"/>
      <c r="AO264" s="314"/>
      <c r="AQ264" s="160"/>
      <c r="AR264" s="161"/>
      <c r="AS264" s="161"/>
      <c r="AT264" s="161"/>
      <c r="AU264" s="161"/>
      <c r="AV264" s="161"/>
      <c r="AW264" s="161"/>
      <c r="AX264" s="161"/>
      <c r="AY264" s="161"/>
      <c r="AZ264" s="161"/>
      <c r="BA264" s="161"/>
      <c r="BB264" s="161"/>
      <c r="BC264" s="162"/>
      <c r="BD264" s="167"/>
      <c r="BE264" s="168"/>
      <c r="BF264" s="176"/>
      <c r="BG264" s="180"/>
      <c r="BH264" s="181"/>
      <c r="BI264" s="181"/>
      <c r="BJ264" s="181"/>
      <c r="BK264" s="181"/>
      <c r="BL264" s="181"/>
      <c r="BM264" s="181"/>
      <c r="BN264" s="181"/>
      <c r="BO264" s="181"/>
      <c r="BP264" s="181"/>
      <c r="BQ264" s="181"/>
      <c r="BR264" s="181"/>
      <c r="BS264" s="181"/>
      <c r="BT264" s="181"/>
      <c r="BU264" s="182"/>
      <c r="BV264" s="152"/>
      <c r="BW264" s="153"/>
      <c r="BX264" s="152"/>
      <c r="BY264" s="153"/>
      <c r="BZ264" s="152"/>
      <c r="CA264" s="153"/>
      <c r="CB264" s="152"/>
      <c r="CC264" s="153"/>
      <c r="CD264" s="152"/>
      <c r="CE264" s="153"/>
      <c r="CF264" s="174"/>
    </row>
    <row r="265" spans="1:84" ht="11.25" customHeight="1">
      <c r="A265" s="259" t="s">
        <v>15</v>
      </c>
      <c r="B265" s="260"/>
      <c r="C265" s="260"/>
      <c r="D265" s="264">
        <v>5</v>
      </c>
      <c r="E265" s="264"/>
      <c r="F265" s="266" t="s">
        <v>16</v>
      </c>
      <c r="G265" s="267"/>
      <c r="H265" s="267"/>
      <c r="I265" s="283"/>
      <c r="J265" s="284"/>
      <c r="K265" s="284"/>
      <c r="L265" s="284"/>
      <c r="M265" s="284"/>
      <c r="N265" s="271"/>
      <c r="O265" s="271"/>
      <c r="P265" s="271"/>
      <c r="Q265" s="271"/>
      <c r="R265" s="271"/>
      <c r="S265" s="271"/>
      <c r="T265" s="271"/>
      <c r="U265" s="271"/>
      <c r="V265" s="271"/>
      <c r="W265" s="271"/>
      <c r="X265" s="271"/>
      <c r="Y265" s="271"/>
      <c r="Z265" s="271"/>
      <c r="AA265" s="271"/>
      <c r="AB265" s="271"/>
      <c r="AC265" s="272"/>
      <c r="AD265" s="150" t="s">
        <v>17</v>
      </c>
      <c r="AE265" s="270"/>
      <c r="AF265" s="288" t="s">
        <v>18</v>
      </c>
      <c r="AG265" s="270"/>
      <c r="AH265" s="288" t="s">
        <v>19</v>
      </c>
      <c r="AI265" s="270"/>
      <c r="AJ265" s="288" t="s">
        <v>20</v>
      </c>
      <c r="AK265" s="290"/>
      <c r="AL265" s="292" t="s">
        <v>21</v>
      </c>
      <c r="AM265" s="293"/>
      <c r="AN265" s="296" t="s">
        <v>22</v>
      </c>
      <c r="AO265" s="297"/>
      <c r="AQ265" s="126"/>
      <c r="AR265" s="126"/>
      <c r="AS265" s="126"/>
      <c r="AT265" s="126"/>
      <c r="AU265" s="126"/>
      <c r="AV265" s="126"/>
      <c r="AW265" s="126"/>
      <c r="AX265" s="126"/>
      <c r="AY265" s="126"/>
      <c r="AZ265" s="126"/>
      <c r="BA265" s="126"/>
      <c r="BB265" s="126"/>
      <c r="BC265" s="126"/>
      <c r="BV265" s="169" t="str">
        <f>IF(CF261&lt;&gt;"",IF(AND(AND(BV261&gt;-1,BV263&gt;-1),OR(BV261&gt;10,BV263&gt;10),ABS(BV261-BV263)&gt;1,IF(OR(BV261&gt;11,BV263&gt;11),ABS(BV261-BV263)=2,TRUE),BV261=INT(BV261),BV263=INT(BV263)),"","Error"),"")</f>
        <v/>
      </c>
      <c r="BW265" s="169"/>
      <c r="BX265" s="169" t="str">
        <f>IF(CF261&lt;&gt;"",IF(AND(AND(BX261&gt;-1,BX263&gt;-1),OR(BX261&gt;10,BX263&gt;10),ABS(BX261-BX263)&gt;1,IF(OR(BX261&gt;11,BX263&gt;11),ABS(BX261-BX263)=2,TRUE),BX261=INT(BX261),BX263=INT(BX263)),"","Error"),"")</f>
        <v/>
      </c>
      <c r="BY265" s="169"/>
      <c r="BZ265" s="169" t="str">
        <f>IF(CF261&lt;&gt;"",IF(AND(AND(BZ261&gt;-1,BZ263&gt;-1),OR(BZ261&gt;10,BZ263&gt;10),ABS(BZ261-BZ263)&gt;1,IF(OR(BZ261&gt;11,BZ263&gt;11),ABS(BZ261-BZ263)=2,TRUE),BZ261=INT(BZ261),BZ263=INT(BZ263)),"","Error"),"")</f>
        <v/>
      </c>
      <c r="CA265" s="169"/>
      <c r="CB265" s="169" t="str">
        <f>IF(AND(CF261&lt;&gt;"",CB261&lt;&gt;""),IF(AND(AND(CB261&gt;-1,CB263&gt;-1),OR(CB261&gt;10,CB263&gt;10),ABS(CB261-CB263)&gt;1,IF(OR(CB261&gt;11,CB263&gt;11),ABS(CB261-CB263)=2,TRUE),CB261=INT(CB261),CB263=INT(CB263)),"","Error"),"")</f>
        <v/>
      </c>
      <c r="CC265" s="169"/>
      <c r="CD265" s="169" t="str">
        <f>IF(AND(CF261&lt;&gt;"",CD261&lt;&gt;""),IF(AND(AND(CD261&gt;-1,CD263&gt;-1),OR(CD261&gt;10,CD263&gt;10),ABS(CD261-CD263)&gt;1,IF(OR(CD261&gt;11,CD263&gt;11),ABS(CD261-CD263)=2,TRUE),CD261=INT(CD261),CD263=INT(CD263)),"","Error"),"")</f>
        <v/>
      </c>
      <c r="CE265" s="169"/>
    </row>
    <row r="266" spans="1:84" ht="11.25" customHeight="1" thickBot="1">
      <c r="A266" s="261"/>
      <c r="B266" s="262"/>
      <c r="C266" s="263"/>
      <c r="D266" s="265"/>
      <c r="E266" s="265"/>
      <c r="F266" s="268"/>
      <c r="G266" s="269"/>
      <c r="H266" s="269"/>
      <c r="I266" s="286"/>
      <c r="J266" s="286"/>
      <c r="K266" s="286"/>
      <c r="L266" s="286"/>
      <c r="M266" s="286"/>
      <c r="N266" s="273"/>
      <c r="O266" s="273"/>
      <c r="P266" s="273"/>
      <c r="Q266" s="273"/>
      <c r="R266" s="273"/>
      <c r="S266" s="273"/>
      <c r="T266" s="273"/>
      <c r="U266" s="273"/>
      <c r="V266" s="273"/>
      <c r="W266" s="273"/>
      <c r="X266" s="273"/>
      <c r="Y266" s="273"/>
      <c r="Z266" s="273"/>
      <c r="AA266" s="273"/>
      <c r="AB266" s="273"/>
      <c r="AC266" s="274"/>
      <c r="AD266" s="194"/>
      <c r="AE266" s="195"/>
      <c r="AF266" s="289"/>
      <c r="AG266" s="195"/>
      <c r="AH266" s="289"/>
      <c r="AI266" s="195"/>
      <c r="AJ266" s="289"/>
      <c r="AK266" s="291"/>
      <c r="AL266" s="294"/>
      <c r="AM266" s="295"/>
      <c r="AN266" s="298"/>
      <c r="AO266" s="299"/>
      <c r="AQ266" s="126"/>
      <c r="AR266" s="126"/>
      <c r="AS266" s="126"/>
      <c r="AT266" s="126"/>
      <c r="AU266" s="126"/>
      <c r="AV266" s="126"/>
      <c r="AW266" s="126"/>
      <c r="AX266" s="126"/>
      <c r="AY266" s="126"/>
      <c r="AZ266" s="126"/>
      <c r="BA266" s="126"/>
      <c r="BB266" s="126"/>
      <c r="BC266" s="126"/>
    </row>
    <row r="267" spans="1:84" ht="11.25" customHeight="1">
      <c r="A267" s="210" t="str">
        <f>AD265</f>
        <v>A</v>
      </c>
      <c r="B267" s="211"/>
      <c r="C267" s="214"/>
      <c r="D267" s="215"/>
      <c r="E267" s="215"/>
      <c r="F267" s="215"/>
      <c r="G267" s="215"/>
      <c r="H267" s="215"/>
      <c r="I267" s="215"/>
      <c r="J267" s="215"/>
      <c r="K267" s="215"/>
      <c r="L267" s="215"/>
      <c r="M267" s="215"/>
      <c r="N267" s="215"/>
      <c r="O267" s="215"/>
      <c r="P267" s="215"/>
      <c r="Q267" s="215"/>
      <c r="R267" s="215"/>
      <c r="S267" s="215"/>
      <c r="T267" s="215"/>
      <c r="U267" s="215"/>
      <c r="V267" s="215"/>
      <c r="W267" s="215"/>
      <c r="X267" s="215"/>
      <c r="Y267" s="215"/>
      <c r="Z267" s="215"/>
      <c r="AA267" s="215"/>
      <c r="AB267" s="215"/>
      <c r="AC267" s="216"/>
      <c r="AD267" s="250"/>
      <c r="AE267" s="229"/>
      <c r="AF267" s="252" t="str">
        <f>IF($D263="1P",IF(Z282=Z284,IF(X282=X284,IF(V282&lt;&gt;"",IF(V282&gt;V284,"W","L"),""),IF(X282&gt;X284,"W","L")),IF(Z282&gt;Z284,"W","L")),IF(L286=L288,IF(J286=J288,IF(H286&lt;&gt;"",IF(H286&gt;H288,"W","L"),""),IF(J286&gt;J288,"W","L")),IF(L286&gt;L288,"W","L")))</f>
        <v/>
      </c>
      <c r="AG267" s="253"/>
      <c r="AH267" s="252" t="str">
        <f>IF($D263="1P",IF(L286=L288,IF(J286=J288,IF(H286&lt;&gt;"",IF(H286&gt;H288,"W","L"),""),IF(J286&gt;J288,"W","L")),IF(L286&gt;L288,"W","L")),IF(L278=L280,IF(J278=J280,IF(H278&lt;&gt;"",IF(H278&gt;H280,"W","L"),""),IF(J278&gt;J280,"W","L")),IF(L278&gt;L280,"W","L")))</f>
        <v/>
      </c>
      <c r="AI267" s="253"/>
      <c r="AJ267" s="252" t="str">
        <f>IF($D263="1P",IF(L278=L280,IF(J278=J280,IF(H278&lt;&gt;"",IF(H278&gt;H280,"W","L"),""),IF(J278&gt;J280,"W","L")),IF(L278&gt;L280,"W","L")),IF(Z282=Z284,IF(X282=X284,IF(V282&lt;&gt;"",IF(V282&gt;V284,"W","L"),""),IF(X282&gt;X284,"W","L")),IF(Z282&gt;Z284,"W","L")))</f>
        <v/>
      </c>
      <c r="AK267" s="253"/>
      <c r="AL267" s="254" t="str">
        <f>IF(OR(COUNTIF(AD267:AJ267,"W"),COUNTIF(AD267:AJ267,"L")),COUNTIF(AD267:AJ267,"W")*2+COUNTIF(AD267:AJ267,"L"),"")</f>
        <v/>
      </c>
      <c r="AM267" s="255"/>
      <c r="AN267" s="256" t="str">
        <f>IF(AL267&lt;&gt;"",RANK(AL267,AL267:AL273,0),"")</f>
        <v/>
      </c>
      <c r="AO267" s="257"/>
      <c r="AQ267" s="127"/>
      <c r="AR267" s="127"/>
      <c r="AS267" s="127"/>
      <c r="AT267" s="127"/>
      <c r="AU267" s="127"/>
      <c r="AV267" s="127"/>
      <c r="AW267" s="127"/>
      <c r="AX267" s="127"/>
      <c r="AY267" s="127"/>
      <c r="AZ267" s="127"/>
      <c r="BA267" s="127"/>
      <c r="BB267" s="127"/>
      <c r="BC267" s="127"/>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row>
    <row r="268" spans="1:84" ht="11.25" customHeight="1">
      <c r="A268" s="212"/>
      <c r="B268" s="213"/>
      <c r="C268" s="217"/>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8"/>
      <c r="AB268" s="218"/>
      <c r="AC268" s="219"/>
      <c r="AD268" s="251"/>
      <c r="AE268" s="236"/>
      <c r="AF268" s="234"/>
      <c r="AG268" s="233"/>
      <c r="AH268" s="234"/>
      <c r="AI268" s="233"/>
      <c r="AJ268" s="234"/>
      <c r="AK268" s="233"/>
      <c r="AL268" s="241"/>
      <c r="AM268" s="240"/>
      <c r="AN268" s="258"/>
      <c r="AO268" s="243"/>
      <c r="AQ268" s="128"/>
      <c r="AR268" s="128"/>
      <c r="AS268" s="128"/>
      <c r="AT268" s="128"/>
      <c r="AU268" s="128"/>
      <c r="AV268" s="128"/>
      <c r="AW268" s="128"/>
      <c r="AX268" s="128"/>
      <c r="AY268" s="128"/>
      <c r="AZ268" s="128"/>
      <c r="BA268" s="128"/>
      <c r="BB268" s="128"/>
      <c r="BC268" s="128"/>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row>
    <row r="269" spans="1:84" ht="11.25" customHeight="1">
      <c r="A269" s="210" t="str">
        <f>AF265</f>
        <v>B</v>
      </c>
      <c r="B269" s="211"/>
      <c r="C269" s="214"/>
      <c r="D269" s="215"/>
      <c r="E269" s="215"/>
      <c r="F269" s="215"/>
      <c r="G269" s="215"/>
      <c r="H269" s="215"/>
      <c r="I269" s="215"/>
      <c r="J269" s="215"/>
      <c r="K269" s="215"/>
      <c r="L269" s="215"/>
      <c r="M269" s="215"/>
      <c r="N269" s="215"/>
      <c r="O269" s="215"/>
      <c r="P269" s="215"/>
      <c r="Q269" s="215"/>
      <c r="R269" s="215"/>
      <c r="S269" s="215"/>
      <c r="T269" s="215"/>
      <c r="U269" s="215"/>
      <c r="V269" s="215"/>
      <c r="W269" s="215"/>
      <c r="X269" s="215"/>
      <c r="Y269" s="215"/>
      <c r="Z269" s="215"/>
      <c r="AA269" s="215"/>
      <c r="AB269" s="215"/>
      <c r="AC269" s="216"/>
      <c r="AD269" s="220" t="str">
        <f>IF(AF267&lt;&gt;"",IF(AF267="W","L","W"),"")</f>
        <v/>
      </c>
      <c r="AE269" s="221"/>
      <c r="AF269" s="228"/>
      <c r="AG269" s="229"/>
      <c r="AH269" s="227" t="str">
        <f>IF($D263="1P",IF(L282=L284,IF(J282=J284,IF(H282&lt;&gt;"",IF(H282&gt;H284,"W","L"),""),IF(J282&gt;J284,"W","L")),IF(L282&gt;L284,"W","L")),IF(Z286=Z288,IF(X286=X288,IF(V286&lt;&gt;"",IF(V286&gt;V288,"W","L"),""),IF(X286&gt;X288,"W","L")),IF(Z286&gt;Z288,"W","L")))</f>
        <v/>
      </c>
      <c r="AI269" s="221"/>
      <c r="AJ269" s="227" t="str">
        <f>IF($D263="1P",IF(Z278=Z280,IF(X278=X280,IF(V278&lt;&gt;"",IF(V278&gt;V280,"W","L"),""),IF(X278&gt;X280,"W","L")),IF(Z278&gt;Z280,"W","L")),IF(L282=L284,IF(J282=J284,IF(H282&lt;&gt;"",IF(H282&gt;H284,"W","L"),""),IF(J282&gt;J284,"W","L")),IF(L282&gt;L284,"W","L")))</f>
        <v/>
      </c>
      <c r="AK269" s="237"/>
      <c r="AL269" s="239" t="str">
        <f>IF(OR(COUNTIF(AD269:AJ269,"W"),COUNTIF(AD269:AJ269,"L")),COUNTIF(AD269:AJ269,"W")*2+COUNTIF(AD269:AJ269,"L"),"")</f>
        <v/>
      </c>
      <c r="AM269" s="240"/>
      <c r="AN269" s="242" t="str">
        <f>IF(AL269&lt;&gt;"",RANK(AL269,AL267:AL273,0),"")</f>
        <v/>
      </c>
      <c r="AO269" s="243"/>
      <c r="AQ269" s="126"/>
      <c r="AR269" s="126"/>
      <c r="AS269" s="126"/>
      <c r="AT269" s="126"/>
      <c r="AU269" s="126"/>
      <c r="AV269" s="126"/>
      <c r="AW269" s="126"/>
      <c r="AX269" s="126"/>
      <c r="AY269" s="126"/>
      <c r="AZ269" s="126"/>
      <c r="BA269" s="126"/>
      <c r="BB269" s="126"/>
      <c r="BC269" s="126"/>
    </row>
    <row r="270" spans="1:84" ht="11.25" customHeight="1" thickBot="1">
      <c r="A270" s="212"/>
      <c r="B270" s="213"/>
      <c r="C270" s="217"/>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c r="AA270" s="218"/>
      <c r="AB270" s="218"/>
      <c r="AC270" s="219"/>
      <c r="AD270" s="232"/>
      <c r="AE270" s="233"/>
      <c r="AF270" s="235"/>
      <c r="AG270" s="236"/>
      <c r="AH270" s="234"/>
      <c r="AI270" s="233"/>
      <c r="AJ270" s="234"/>
      <c r="AK270" s="238"/>
      <c r="AL270" s="241"/>
      <c r="AM270" s="240"/>
      <c r="AN270" s="258"/>
      <c r="AO270" s="243"/>
      <c r="AQ270" s="127"/>
      <c r="AR270" s="127"/>
      <c r="AS270" s="127"/>
      <c r="AT270" s="127"/>
      <c r="AU270" s="127"/>
      <c r="AV270" s="127"/>
      <c r="AW270" s="127"/>
      <c r="AX270" s="127"/>
      <c r="AY270" s="127"/>
      <c r="AZ270" s="127"/>
      <c r="BA270" s="127"/>
      <c r="BB270" s="127"/>
      <c r="BC270" s="127"/>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row>
    <row r="271" spans="1:84" ht="11.25" customHeight="1">
      <c r="A271" s="210" t="str">
        <f>AH265</f>
        <v>C</v>
      </c>
      <c r="B271" s="211"/>
      <c r="C271" s="214"/>
      <c r="D271" s="215"/>
      <c r="E271" s="215"/>
      <c r="F271" s="215"/>
      <c r="G271" s="215"/>
      <c r="H271" s="215"/>
      <c r="I271" s="215"/>
      <c r="J271" s="215"/>
      <c r="K271" s="215"/>
      <c r="L271" s="215"/>
      <c r="M271" s="215"/>
      <c r="N271" s="215"/>
      <c r="O271" s="215"/>
      <c r="P271" s="215"/>
      <c r="Q271" s="215"/>
      <c r="R271" s="215"/>
      <c r="S271" s="215"/>
      <c r="T271" s="215"/>
      <c r="U271" s="215"/>
      <c r="V271" s="215"/>
      <c r="W271" s="215"/>
      <c r="X271" s="215"/>
      <c r="Y271" s="215"/>
      <c r="Z271" s="215"/>
      <c r="AA271" s="215"/>
      <c r="AB271" s="215"/>
      <c r="AC271" s="216"/>
      <c r="AD271" s="220" t="str">
        <f>IF(AH267&lt;&gt;"",IF(AH267="W","L","W"),"")</f>
        <v/>
      </c>
      <c r="AE271" s="221"/>
      <c r="AF271" s="227" t="str">
        <f>IF(AH269&lt;&gt;"",IF(AH269="W","L","W"),"")</f>
        <v/>
      </c>
      <c r="AG271" s="221"/>
      <c r="AH271" s="228"/>
      <c r="AI271" s="229"/>
      <c r="AJ271" s="227" t="str">
        <f>IF($D263="1P",IF(Z286=Z288,IF(X286=X288,IF(V286&lt;&gt;"",IF(V286&gt;V288,"W","L"),""),IF(X286&gt;X288,"W","L")),IF(Z286&gt;Z288,"W","L")),IF(Z278=Z280,IF(X278=X280,IF(V278&lt;&gt;"",IF(V278&gt;V280,"W","L"),""),IF(X278&gt;X280,"W","L")),IF(Z278&gt;Z280,"W","L")))</f>
        <v/>
      </c>
      <c r="AK271" s="237"/>
      <c r="AL271" s="239" t="str">
        <f>IF(OR(COUNTIF(AD271:AJ271,"W"),COUNTIF(AD271:AJ271,"L")),COUNTIF(AD271:AJ271,"W")*2+COUNTIF(AD271:AJ271,"L"),"")</f>
        <v/>
      </c>
      <c r="AM271" s="240"/>
      <c r="AN271" s="242" t="str">
        <f>IF(AL271&lt;&gt;"",RANK(AL271,AL267:AL273,0),"")</f>
        <v/>
      </c>
      <c r="AO271" s="243"/>
      <c r="AQ271" s="154" t="str">
        <f>CONCATENATE($A265," ",$D265,","," ",$F263)</f>
        <v>Group: 5, Women's Singles</v>
      </c>
      <c r="AR271" s="155"/>
      <c r="AS271" s="155"/>
      <c r="AT271" s="155"/>
      <c r="AU271" s="155"/>
      <c r="AV271" s="155"/>
      <c r="AW271" s="155"/>
      <c r="AX271" s="155"/>
      <c r="AY271" s="155"/>
      <c r="AZ271" s="155"/>
      <c r="BA271" s="155"/>
      <c r="BB271" s="155"/>
      <c r="BC271" s="156"/>
      <c r="BD271" s="163">
        <f>A282</f>
        <v>2</v>
      </c>
      <c r="BE271" s="164"/>
      <c r="BF271" s="183" t="str">
        <f>C282</f>
        <v>B</v>
      </c>
      <c r="BG271" s="185" t="str">
        <f>IF(VLOOKUP($BF271,$A267:$C273,3,FALSE)=0,"",CONCATENATE(VLOOKUP(VLOOKUP($BF271,$A267:$C273,3,FALSE),Players!$J:$N,4,FALSE)," ",VLOOKUP($BF271,$A267:$C273,3,FALSE)," ",IF(ISERROR(VLOOKUP(VLOOKUP($BF271,$A267:$C273,3,FALSE),Players!$J:$N,5,FALSE)),"()",CONCATENATE("(",VLOOKUP(VLOOKUP($BF271,$A267:$C273,3,FALSE),Players!$J:$N,5,FALSE),")"))))</f>
        <v/>
      </c>
      <c r="BH271" s="186"/>
      <c r="BI271" s="186"/>
      <c r="BJ271" s="186"/>
      <c r="BK271" s="186"/>
      <c r="BL271" s="186"/>
      <c r="BM271" s="186"/>
      <c r="BN271" s="186"/>
      <c r="BO271" s="186"/>
      <c r="BP271" s="186"/>
      <c r="BQ271" s="186"/>
      <c r="BR271" s="186"/>
      <c r="BS271" s="186"/>
      <c r="BT271" s="186"/>
      <c r="BU271" s="187"/>
      <c r="BV271" s="170" t="str">
        <f>IF(D282&lt;&gt;"",D282,"")</f>
        <v/>
      </c>
      <c r="BW271" s="171"/>
      <c r="BX271" s="170" t="str">
        <f>IF(F282&lt;&gt;"",F282,"")</f>
        <v/>
      </c>
      <c r="BY271" s="171"/>
      <c r="BZ271" s="170" t="str">
        <f>IF(H282&lt;&gt;"",H282,"")</f>
        <v/>
      </c>
      <c r="CA271" s="171"/>
      <c r="CB271" s="170" t="str">
        <f>IF(J282&lt;&gt;"",J282,"")</f>
        <v/>
      </c>
      <c r="CC271" s="171"/>
      <c r="CD271" s="170" t="str">
        <f>IF(L282&lt;&gt;"",L282,"")</f>
        <v/>
      </c>
      <c r="CE271" s="171"/>
      <c r="CF271" s="174" t="str">
        <f>IF($CD271=$CD273,IF($CB271=$CB273,IF($BZ271&lt;&gt;"",IF($BZ271&gt;$BZ273,"W","L"),""),IF($CB271&gt;$CB273,"W","L")),IF($CD271&gt;$CD273,"W","L"))</f>
        <v/>
      </c>
    </row>
    <row r="272" spans="1:84" ht="11.25" customHeight="1">
      <c r="A272" s="212"/>
      <c r="B272" s="213"/>
      <c r="C272" s="217"/>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c r="AA272" s="218"/>
      <c r="AB272" s="218"/>
      <c r="AC272" s="219"/>
      <c r="AD272" s="232"/>
      <c r="AE272" s="233"/>
      <c r="AF272" s="234"/>
      <c r="AG272" s="233"/>
      <c r="AH272" s="235"/>
      <c r="AI272" s="236"/>
      <c r="AJ272" s="234"/>
      <c r="AK272" s="238"/>
      <c r="AL272" s="241"/>
      <c r="AM272" s="240"/>
      <c r="AN272" s="244"/>
      <c r="AO272" s="245"/>
      <c r="AQ272" s="157"/>
      <c r="AR272" s="158"/>
      <c r="AS272" s="158"/>
      <c r="AT272" s="158"/>
      <c r="AU272" s="158"/>
      <c r="AV272" s="158"/>
      <c r="AW272" s="158"/>
      <c r="AX272" s="158"/>
      <c r="AY272" s="158"/>
      <c r="AZ272" s="158"/>
      <c r="BA272" s="158"/>
      <c r="BB272" s="158"/>
      <c r="BC272" s="159"/>
      <c r="BD272" s="165"/>
      <c r="BE272" s="166"/>
      <c r="BF272" s="184"/>
      <c r="BG272" s="188"/>
      <c r="BH272" s="189"/>
      <c r="BI272" s="189"/>
      <c r="BJ272" s="189"/>
      <c r="BK272" s="189"/>
      <c r="BL272" s="189"/>
      <c r="BM272" s="189"/>
      <c r="BN272" s="189"/>
      <c r="BO272" s="189"/>
      <c r="BP272" s="189"/>
      <c r="BQ272" s="189"/>
      <c r="BR272" s="189"/>
      <c r="BS272" s="189"/>
      <c r="BT272" s="189"/>
      <c r="BU272" s="190"/>
      <c r="BV272" s="172"/>
      <c r="BW272" s="173"/>
      <c r="BX272" s="172"/>
      <c r="BY272" s="173"/>
      <c r="BZ272" s="172"/>
      <c r="CA272" s="173"/>
      <c r="CB272" s="172"/>
      <c r="CC272" s="173"/>
      <c r="CD272" s="172"/>
      <c r="CE272" s="173"/>
      <c r="CF272" s="174"/>
    </row>
    <row r="273" spans="1:84" ht="11.25" customHeight="1">
      <c r="A273" s="210" t="str">
        <f>AJ265</f>
        <v>D</v>
      </c>
      <c r="B273" s="211"/>
      <c r="C273" s="214"/>
      <c r="D273" s="215"/>
      <c r="E273" s="215"/>
      <c r="F273" s="215"/>
      <c r="G273" s="215"/>
      <c r="H273" s="215"/>
      <c r="I273" s="215"/>
      <c r="J273" s="215"/>
      <c r="K273" s="215"/>
      <c r="L273" s="215"/>
      <c r="M273" s="215"/>
      <c r="N273" s="215"/>
      <c r="O273" s="215"/>
      <c r="P273" s="215"/>
      <c r="Q273" s="215"/>
      <c r="R273" s="215"/>
      <c r="S273" s="215"/>
      <c r="T273" s="215"/>
      <c r="U273" s="215"/>
      <c r="V273" s="215"/>
      <c r="W273" s="215"/>
      <c r="X273" s="215"/>
      <c r="Y273" s="215"/>
      <c r="Z273" s="215"/>
      <c r="AA273" s="215"/>
      <c r="AB273" s="215"/>
      <c r="AC273" s="216"/>
      <c r="AD273" s="220" t="str">
        <f>IF(AJ267&lt;&gt;"",IF(AJ267="W","L","W"),"")</f>
        <v/>
      </c>
      <c r="AE273" s="221"/>
      <c r="AF273" s="224" t="str">
        <f>IF(AJ269&lt;&gt;"",IF(AJ269="W","L","W"),"")</f>
        <v/>
      </c>
      <c r="AG273" s="225"/>
      <c r="AH273" s="227" t="str">
        <f>IF(AJ271&lt;&gt;"",IF(AJ271="W","L","W"),"")</f>
        <v/>
      </c>
      <c r="AI273" s="221"/>
      <c r="AJ273" s="228"/>
      <c r="AK273" s="229"/>
      <c r="AL273" s="239" t="str">
        <f>IF(OR(COUNTIF(AD273:AJ273,"W"),COUNTIF(AD273:AJ273,"L")),COUNTIF(AD273:AJ273,"W")*2+COUNTIF(AD273:AJ273,"L"),"")</f>
        <v/>
      </c>
      <c r="AM273" s="240"/>
      <c r="AN273" s="242" t="str">
        <f>IF(AL273&lt;&gt;"",RANK(AL273,AL267:AL273,0),"")</f>
        <v/>
      </c>
      <c r="AO273" s="243"/>
      <c r="AQ273" s="157"/>
      <c r="AR273" s="158"/>
      <c r="AS273" s="158"/>
      <c r="AT273" s="158"/>
      <c r="AU273" s="158"/>
      <c r="AV273" s="158"/>
      <c r="AW273" s="158"/>
      <c r="AX273" s="158"/>
      <c r="AY273" s="158"/>
      <c r="AZ273" s="158"/>
      <c r="BA273" s="158"/>
      <c r="BB273" s="158"/>
      <c r="BC273" s="159"/>
      <c r="BD273" s="165"/>
      <c r="BE273" s="166"/>
      <c r="BF273" s="175" t="str">
        <f>C284</f>
        <v>D</v>
      </c>
      <c r="BG273" s="177" t="str">
        <f>IF(VLOOKUP($BF273,$A267:$C273,3,FALSE)=0,"",CONCATENATE(VLOOKUP(VLOOKUP($BF273,$A267:$C273,3,FALSE),Players!$J:$N,4,FALSE)," ",VLOOKUP($BF273,$A267:$C273,3,FALSE)," ",IF(ISERROR(VLOOKUP(VLOOKUP($BF273,$A267:$C273,3,FALSE),Players!$J:$N,5,FALSE)),"()",CONCATENATE("(",VLOOKUP(VLOOKUP($BF273,$A267:$C273,3,FALSE),Players!$J:$N,5,FALSE),")"))))</f>
        <v/>
      </c>
      <c r="BH273" s="178"/>
      <c r="BI273" s="178"/>
      <c r="BJ273" s="178"/>
      <c r="BK273" s="178"/>
      <c r="BL273" s="178"/>
      <c r="BM273" s="178"/>
      <c r="BN273" s="178"/>
      <c r="BO273" s="178"/>
      <c r="BP273" s="178"/>
      <c r="BQ273" s="178"/>
      <c r="BR273" s="178"/>
      <c r="BS273" s="178"/>
      <c r="BT273" s="178"/>
      <c r="BU273" s="179"/>
      <c r="BV273" s="150" t="str">
        <f>IF(D284&lt;&gt;"",D284,"")</f>
        <v/>
      </c>
      <c r="BW273" s="151"/>
      <c r="BX273" s="150" t="str">
        <f>IF(F284&lt;&gt;"",F284,"")</f>
        <v/>
      </c>
      <c r="BY273" s="151"/>
      <c r="BZ273" s="150" t="str">
        <f>IF(H284&lt;&gt;"",H284,"")</f>
        <v/>
      </c>
      <c r="CA273" s="151"/>
      <c r="CB273" s="150" t="str">
        <f>IF(J284&lt;&gt;"",J284,"")</f>
        <v/>
      </c>
      <c r="CC273" s="151"/>
      <c r="CD273" s="150" t="str">
        <f>IF(L284&lt;&gt;"",L284,"")</f>
        <v/>
      </c>
      <c r="CE273" s="151"/>
      <c r="CF273" s="174" t="str">
        <f>IF($CF271&lt;&gt;"",IF(CF271="W","L","W"),"")</f>
        <v/>
      </c>
    </row>
    <row r="274" spans="1:84" ht="11.25" customHeight="1" thickBot="1">
      <c r="A274" s="212"/>
      <c r="B274" s="213"/>
      <c r="C274" s="217"/>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c r="AA274" s="218"/>
      <c r="AB274" s="218"/>
      <c r="AC274" s="219"/>
      <c r="AD274" s="222"/>
      <c r="AE274" s="223"/>
      <c r="AF274" s="226"/>
      <c r="AG274" s="223"/>
      <c r="AH274" s="226"/>
      <c r="AI274" s="223"/>
      <c r="AJ274" s="230"/>
      <c r="AK274" s="231"/>
      <c r="AL274" s="246"/>
      <c r="AM274" s="247"/>
      <c r="AN274" s="248"/>
      <c r="AO274" s="249"/>
      <c r="AQ274" s="160"/>
      <c r="AR274" s="161"/>
      <c r="AS274" s="161"/>
      <c r="AT274" s="161"/>
      <c r="AU274" s="161"/>
      <c r="AV274" s="161"/>
      <c r="AW274" s="161"/>
      <c r="AX274" s="161"/>
      <c r="AY274" s="161"/>
      <c r="AZ274" s="161"/>
      <c r="BA274" s="161"/>
      <c r="BB274" s="161"/>
      <c r="BC274" s="162"/>
      <c r="BD274" s="167"/>
      <c r="BE274" s="168"/>
      <c r="BF274" s="176"/>
      <c r="BG274" s="180"/>
      <c r="BH274" s="181"/>
      <c r="BI274" s="181"/>
      <c r="BJ274" s="181"/>
      <c r="BK274" s="181"/>
      <c r="BL274" s="181"/>
      <c r="BM274" s="181"/>
      <c r="BN274" s="181"/>
      <c r="BO274" s="181"/>
      <c r="BP274" s="181"/>
      <c r="BQ274" s="181"/>
      <c r="BR274" s="181"/>
      <c r="BS274" s="181"/>
      <c r="BT274" s="181"/>
      <c r="BU274" s="182"/>
      <c r="BV274" s="152"/>
      <c r="BW274" s="153"/>
      <c r="BX274" s="152"/>
      <c r="BY274" s="153"/>
      <c r="BZ274" s="152"/>
      <c r="CA274" s="153"/>
      <c r="CB274" s="152"/>
      <c r="CC274" s="153"/>
      <c r="CD274" s="152"/>
      <c r="CE274" s="153"/>
      <c r="CF274" s="174"/>
    </row>
    <row r="275" spans="1:84" ht="11.25" customHeight="1">
      <c r="A275" s="42"/>
      <c r="R275" s="42"/>
      <c r="S275" s="42"/>
      <c r="W275" s="42"/>
      <c r="X275" s="43"/>
      <c r="Y275" s="43"/>
      <c r="Z275" s="43"/>
      <c r="AA275" s="43"/>
      <c r="AB275" s="3"/>
      <c r="AQ275" s="126"/>
      <c r="AR275" s="126"/>
      <c r="AS275" s="126"/>
      <c r="AT275" s="126"/>
      <c r="AU275" s="126"/>
      <c r="AV275" s="126"/>
      <c r="AW275" s="126"/>
      <c r="AX275" s="126"/>
      <c r="AY275" s="126"/>
      <c r="AZ275" s="126"/>
      <c r="BA275" s="126"/>
      <c r="BB275" s="126"/>
      <c r="BC275" s="126"/>
      <c r="BV275" s="169" t="str">
        <f>IF(CF271&lt;&gt;"",IF(AND(AND(BV271&gt;-1,BV273&gt;-1),OR(BV271&gt;10,BV273&gt;10),ABS(BV271-BV273)&gt;1,IF(OR(BV271&gt;11,BV273&gt;11),ABS(BV271-BV273)=2,TRUE),BV271=INT(BV271),BV273=INT(BV273)),"","Error"),"")</f>
        <v/>
      </c>
      <c r="BW275" s="169"/>
      <c r="BX275" s="169" t="str">
        <f>IF(CF271&lt;&gt;"",IF(AND(AND(BX271&gt;-1,BX273&gt;-1),OR(BX271&gt;10,BX273&gt;10),ABS(BX271-BX273)&gt;1,IF(OR(BX271&gt;11,BX273&gt;11),ABS(BX271-BX273)=2,TRUE),BX271=INT(BX271),BX273=INT(BX273)),"","Error"),"")</f>
        <v/>
      </c>
      <c r="BY275" s="169"/>
      <c r="BZ275" s="169" t="str">
        <f>IF(CF271&lt;&gt;"",IF(AND(AND(BZ271&gt;-1,BZ273&gt;-1),OR(BZ271&gt;10,BZ273&gt;10),ABS(BZ271-BZ273)&gt;1,IF(OR(BZ271&gt;11,BZ273&gt;11),ABS(BZ271-BZ273)=2,TRUE),BZ271=INT(BZ271),BZ273=INT(BZ273)),"","Error"),"")</f>
        <v/>
      </c>
      <c r="CA275" s="169"/>
      <c r="CB275" s="169" t="str">
        <f>IF(AND(CF271&lt;&gt;"",CB271&lt;&gt;""),IF(AND(AND(CB271&gt;-1,CB273&gt;-1),OR(CB271&gt;10,CB273&gt;10),ABS(CB271-CB273)&gt;1,IF(OR(CB271&gt;11,CB273&gt;11),ABS(CB271-CB273)=2,TRUE),CB271=INT(CB271),CB273=INT(CB273)),"","Error"),"")</f>
        <v/>
      </c>
      <c r="CC275" s="169"/>
      <c r="CD275" s="169" t="str">
        <f>IF(AND(CF271&lt;&gt;"",CD271&lt;&gt;""),IF(AND(AND(CD271&gt;-1,CD273&gt;-1),OR(CD271&gt;10,CD273&gt;10),ABS(CD271-CD273)&gt;1,IF(OR(CD271&gt;11,CD273&gt;11),ABS(CD271-CD273)=2,TRUE),CD271=INT(CD271),CD273=INT(CD273)),"","Error"),"")</f>
        <v/>
      </c>
      <c r="CE275" s="169"/>
    </row>
    <row r="276" spans="1:84" ht="11.25" customHeight="1">
      <c r="AQ276" s="126"/>
      <c r="AR276" s="126"/>
      <c r="AS276" s="126"/>
      <c r="AT276" s="126"/>
      <c r="AU276" s="126"/>
      <c r="AV276" s="126"/>
      <c r="AW276" s="126"/>
      <c r="AX276" s="126"/>
      <c r="AY276" s="126"/>
      <c r="AZ276" s="126"/>
      <c r="BA276" s="126"/>
      <c r="BB276" s="126"/>
      <c r="BC276" s="126"/>
    </row>
    <row r="277" spans="1:84" ht="11.25" customHeight="1" thickBot="1">
      <c r="AB277" s="3"/>
      <c r="AQ277" s="127"/>
      <c r="AR277" s="127"/>
      <c r="AS277" s="127"/>
      <c r="AT277" s="127"/>
      <c r="AU277" s="127"/>
      <c r="AV277" s="127"/>
      <c r="AW277" s="127"/>
      <c r="AX277" s="127"/>
      <c r="AY277" s="127"/>
      <c r="AZ277" s="127"/>
      <c r="BA277" s="127"/>
      <c r="BB277" s="127"/>
      <c r="BC277" s="127"/>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row>
    <row r="278" spans="1:84" ht="11.25" customHeight="1">
      <c r="A278" s="170">
        <v>1</v>
      </c>
      <c r="B278" s="191"/>
      <c r="C278" s="183" t="str">
        <f>IF($D263="1P","A","A")</f>
        <v>A</v>
      </c>
      <c r="D278" s="197"/>
      <c r="E278" s="198"/>
      <c r="F278" s="197"/>
      <c r="G278" s="198"/>
      <c r="H278" s="197"/>
      <c r="I278" s="198"/>
      <c r="J278" s="197"/>
      <c r="K278" s="198"/>
      <c r="L278" s="197"/>
      <c r="M278" s="208"/>
      <c r="N278" s="69" t="str">
        <f>IF(CF261&lt;&gt;"",IF(CF261="W",IF(SUM(IF(D278&gt;D280,1,0),IF(F278&gt;F280,1,0),IF(H278&gt;H280,1,0),IF(J278&gt;J280,1,0),IF(L278&gt;L280,1,0))&lt;&gt;3,"E",""),""),"")</f>
        <v/>
      </c>
      <c r="O278" s="170">
        <v>4</v>
      </c>
      <c r="P278" s="191"/>
      <c r="Q278" s="183" t="str">
        <f>IF($D263="1P","B","C")</f>
        <v>C</v>
      </c>
      <c r="R278" s="197"/>
      <c r="S278" s="198"/>
      <c r="T278" s="197"/>
      <c r="U278" s="198"/>
      <c r="V278" s="197"/>
      <c r="W278" s="198"/>
      <c r="X278" s="197"/>
      <c r="Y278" s="198"/>
      <c r="Z278" s="197"/>
      <c r="AA278" s="208"/>
      <c r="AB278" s="69" t="str">
        <f>IF(CF291&lt;&gt;"",IF(CF291="W",IF(SUM(IF(R278&gt;R280,1,0),IF(T278&gt;T280,1,0),IF(V278&gt;V280,1,0),IF(X278&gt;X280,1,0),IF(Z278&gt;Z280,1,0))&lt;&gt;3,"E",""),""),"")</f>
        <v/>
      </c>
      <c r="AQ278" s="128"/>
      <c r="AR278" s="128"/>
      <c r="AS278" s="128"/>
      <c r="AT278" s="128"/>
      <c r="AU278" s="128"/>
      <c r="AV278" s="128"/>
      <c r="AW278" s="128"/>
      <c r="AX278" s="128"/>
      <c r="AY278" s="128"/>
      <c r="AZ278" s="128"/>
      <c r="BA278" s="128"/>
      <c r="BB278" s="128"/>
      <c r="BC278" s="128"/>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row>
    <row r="279" spans="1:84" ht="11.25" customHeight="1">
      <c r="A279" s="192"/>
      <c r="B279" s="193"/>
      <c r="C279" s="196"/>
      <c r="D279" s="199"/>
      <c r="E279" s="200"/>
      <c r="F279" s="199"/>
      <c r="G279" s="200"/>
      <c r="H279" s="199"/>
      <c r="I279" s="200"/>
      <c r="J279" s="199"/>
      <c r="K279" s="200"/>
      <c r="L279" s="199"/>
      <c r="M279" s="209"/>
      <c r="N279" s="69" t="str">
        <f>IF(CF261&lt;&gt;"",IF(ISERROR(AND(BV265="",BX265="",BZ265="",CB265="",CD265="")),"E",IF(AND(BV265="",BX265="",BZ265="",CB265="",CD265=""),"","E")),"")</f>
        <v/>
      </c>
      <c r="O279" s="192"/>
      <c r="P279" s="193"/>
      <c r="Q279" s="196"/>
      <c r="R279" s="199"/>
      <c r="S279" s="200"/>
      <c r="T279" s="199"/>
      <c r="U279" s="200"/>
      <c r="V279" s="199"/>
      <c r="W279" s="200"/>
      <c r="X279" s="199"/>
      <c r="Y279" s="200"/>
      <c r="Z279" s="199"/>
      <c r="AA279" s="209"/>
      <c r="AB279" s="69" t="str">
        <f>IF(CF291&lt;&gt;"",IF(ISERROR(AND(BV295="",BX295="",BZ295="",CB295="",CD295="")),"E",IF(AND(BV295="",BX295="",BZ295="",CB295="",CD295=""),"","E")),"")</f>
        <v/>
      </c>
      <c r="AQ279" s="126"/>
      <c r="AR279" s="126"/>
      <c r="AS279" s="126"/>
      <c r="AT279" s="126"/>
      <c r="AU279" s="126"/>
      <c r="AV279" s="126"/>
      <c r="AW279" s="126"/>
      <c r="AX279" s="126"/>
      <c r="AY279" s="126"/>
      <c r="AZ279" s="126"/>
      <c r="BA279" s="126"/>
      <c r="BB279" s="126"/>
      <c r="BC279" s="126"/>
    </row>
    <row r="280" spans="1:84" ht="11.25" customHeight="1" thickBot="1">
      <c r="A280" s="192"/>
      <c r="B280" s="193"/>
      <c r="C280" s="175" t="str">
        <f>IF($D263="1P","D","C")</f>
        <v>C</v>
      </c>
      <c r="D280" s="201"/>
      <c r="E280" s="202"/>
      <c r="F280" s="201"/>
      <c r="G280" s="202"/>
      <c r="H280" s="201"/>
      <c r="I280" s="202"/>
      <c r="J280" s="201"/>
      <c r="K280" s="202"/>
      <c r="L280" s="201"/>
      <c r="M280" s="205"/>
      <c r="N280" s="69" t="str">
        <f>IF(CF261&lt;&gt;"",IF(ISERROR(AND(BV265="",BX265="",BZ265="",CB265="",CD265="")),"E",IF(AND(BV265="",BX265="",BZ265="",CB265="",CD265=""),"","E")),"")</f>
        <v/>
      </c>
      <c r="O280" s="192"/>
      <c r="P280" s="193"/>
      <c r="Q280" s="175" t="str">
        <f>IF($D263="1P","D","D")</f>
        <v>D</v>
      </c>
      <c r="R280" s="201"/>
      <c r="S280" s="202"/>
      <c r="T280" s="201"/>
      <c r="U280" s="202"/>
      <c r="V280" s="201"/>
      <c r="W280" s="202"/>
      <c r="X280" s="201"/>
      <c r="Y280" s="202"/>
      <c r="Z280" s="201"/>
      <c r="AA280" s="205"/>
      <c r="AB280" s="69" t="str">
        <f>IF(CF291&lt;&gt;"",IF(ISERROR(AND(BV295="",BX295="",BZ295="",CB295="",CD295="")),"E",IF(AND(BV295="",BX295="",BZ295="",CB295="",CD295=""),"","E")),"")</f>
        <v/>
      </c>
      <c r="AP280" s="2"/>
      <c r="AQ280" s="127"/>
      <c r="AR280" s="127"/>
      <c r="AS280" s="127"/>
      <c r="AT280" s="127"/>
      <c r="AU280" s="127"/>
      <c r="AV280" s="127"/>
      <c r="AW280" s="127"/>
      <c r="AX280" s="127"/>
      <c r="AY280" s="127"/>
      <c r="AZ280" s="127"/>
      <c r="BA280" s="127"/>
      <c r="BB280" s="127"/>
      <c r="BC280" s="127"/>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row>
    <row r="281" spans="1:84" ht="11.25" customHeight="1" thickBot="1">
      <c r="A281" s="194"/>
      <c r="B281" s="195"/>
      <c r="C281" s="207"/>
      <c r="D281" s="203"/>
      <c r="E281" s="204"/>
      <c r="F281" s="203"/>
      <c r="G281" s="204"/>
      <c r="H281" s="203"/>
      <c r="I281" s="204"/>
      <c r="J281" s="203"/>
      <c r="K281" s="204"/>
      <c r="L281" s="203"/>
      <c r="M281" s="206"/>
      <c r="N281" s="69" t="str">
        <f>IF(CF263&lt;&gt;"",IF(CF263="W",IF(SUM(IF(D280&gt;D278,1,0),IF(F280&gt;F278,1,0),IF(H280&gt;H278,1,0),IF(J280&gt;J278,1,0),IF(L280&gt;L278,1,0))&lt;&gt;3,"E",""),""),"")</f>
        <v/>
      </c>
      <c r="O281" s="194"/>
      <c r="P281" s="195"/>
      <c r="Q281" s="207"/>
      <c r="R281" s="203"/>
      <c r="S281" s="204"/>
      <c r="T281" s="203"/>
      <c r="U281" s="204"/>
      <c r="V281" s="203"/>
      <c r="W281" s="204"/>
      <c r="X281" s="203"/>
      <c r="Y281" s="204"/>
      <c r="Z281" s="203"/>
      <c r="AA281" s="206"/>
      <c r="AB281" s="69" t="str">
        <f>IF(CF293&lt;&gt;"",IF(CF293="W",IF(SUM(IF(R280&gt;R278,1,0),IF(T280&gt;T278,1,0),IF(V280&gt;V278,1,0),IF(X280&gt;X278,1,0),IF(Z280&gt;Z278,1,0))&lt;&gt;3,"E",""),""),"")</f>
        <v/>
      </c>
      <c r="AC281" s="2"/>
      <c r="AD281" s="2"/>
      <c r="AE281" s="2"/>
      <c r="AF281" s="2"/>
      <c r="AG281" s="2"/>
      <c r="AH281" s="2"/>
      <c r="AI281" s="2"/>
      <c r="AJ281" s="2"/>
      <c r="AK281" s="2"/>
      <c r="AL281" s="2"/>
      <c r="AM281" s="2"/>
      <c r="AN281" s="2"/>
      <c r="AO281" s="2"/>
      <c r="AP281" s="2"/>
      <c r="AQ281" s="154" t="str">
        <f>CONCATENATE($A265," ",$D265,","," ",$F263)</f>
        <v>Group: 5, Women's Singles</v>
      </c>
      <c r="AR281" s="155"/>
      <c r="AS281" s="155"/>
      <c r="AT281" s="155"/>
      <c r="AU281" s="155"/>
      <c r="AV281" s="155"/>
      <c r="AW281" s="155"/>
      <c r="AX281" s="155"/>
      <c r="AY281" s="155"/>
      <c r="AZ281" s="155"/>
      <c r="BA281" s="155"/>
      <c r="BB281" s="155"/>
      <c r="BC281" s="156"/>
      <c r="BD281" s="163">
        <f>A286</f>
        <v>3</v>
      </c>
      <c r="BE281" s="164"/>
      <c r="BF281" s="183" t="str">
        <f>C286</f>
        <v>A</v>
      </c>
      <c r="BG281" s="185" t="str">
        <f>IF(VLOOKUP($BF281,$A267:$C273,3,FALSE)=0,"",CONCATENATE(VLOOKUP(VLOOKUP($BF281,$A267:$C273,3,FALSE),Players!$J:$N,4,FALSE)," ",VLOOKUP($BF281,$A267:$C273,3,FALSE)," ",IF(ISERROR(VLOOKUP(VLOOKUP($BF281,$A267:$C273,3,FALSE),Players!$J:$N,5,FALSE)),"()",CONCATENATE("(",VLOOKUP(VLOOKUP($BF281,$A267:$C273,3,FALSE),Players!$J:$N,5,FALSE),")"))))</f>
        <v/>
      </c>
      <c r="BH281" s="186"/>
      <c r="BI281" s="186"/>
      <c r="BJ281" s="186"/>
      <c r="BK281" s="186"/>
      <c r="BL281" s="186"/>
      <c r="BM281" s="186"/>
      <c r="BN281" s="186"/>
      <c r="BO281" s="186"/>
      <c r="BP281" s="186"/>
      <c r="BQ281" s="186"/>
      <c r="BR281" s="186"/>
      <c r="BS281" s="186"/>
      <c r="BT281" s="186"/>
      <c r="BU281" s="187"/>
      <c r="BV281" s="170" t="str">
        <f>IF(D286&lt;&gt;"",D286,"")</f>
        <v/>
      </c>
      <c r="BW281" s="171"/>
      <c r="BX281" s="170" t="str">
        <f>IF(F286&lt;&gt;"",F286,"")</f>
        <v/>
      </c>
      <c r="BY281" s="171"/>
      <c r="BZ281" s="170" t="str">
        <f>IF(H286&lt;&gt;"",H286,"")</f>
        <v/>
      </c>
      <c r="CA281" s="171"/>
      <c r="CB281" s="170" t="str">
        <f>IF(J286&lt;&gt;"",J286,"")</f>
        <v/>
      </c>
      <c r="CC281" s="171"/>
      <c r="CD281" s="170" t="str">
        <f>IF(L286&lt;&gt;"",L286,"")</f>
        <v/>
      </c>
      <c r="CE281" s="171"/>
      <c r="CF281" s="174" t="str">
        <f>IF($CD281=$CD283,IF($CB281=$CB283,IF($BZ281&lt;&gt;"",IF($BZ281&gt;$BZ283,"W","L"),""),IF($CB281&gt;$CB283,"W","L")),IF($CD281&gt;$CD283,"W","L"))</f>
        <v/>
      </c>
    </row>
    <row r="282" spans="1:84" ht="11.25" customHeight="1">
      <c r="A282" s="170">
        <v>2</v>
      </c>
      <c r="B282" s="191"/>
      <c r="C282" s="183" t="str">
        <f>IF($D263="1P","B","B")</f>
        <v>B</v>
      </c>
      <c r="D282" s="197"/>
      <c r="E282" s="198"/>
      <c r="F282" s="197"/>
      <c r="G282" s="198"/>
      <c r="H282" s="197"/>
      <c r="I282" s="198"/>
      <c r="J282" s="197"/>
      <c r="K282" s="198"/>
      <c r="L282" s="197"/>
      <c r="M282" s="208"/>
      <c r="N282" s="69" t="str">
        <f>IF(CF271&lt;&gt;"",IF(CF271="W",IF(SUM(IF(D282&gt;D284,1,0),IF(F282&gt;F284,1,0),IF(H282&gt;H284,1,0),IF(J282&gt;J284,1,0),IF(L282&gt;L284,1,0))&lt;&gt;3,"E",""),""),"")</f>
        <v/>
      </c>
      <c r="O282" s="170">
        <v>5</v>
      </c>
      <c r="P282" s="191"/>
      <c r="Q282" s="183" t="str">
        <f>IF($D263="1P","A","A")</f>
        <v>A</v>
      </c>
      <c r="R282" s="197"/>
      <c r="S282" s="198"/>
      <c r="T282" s="197"/>
      <c r="U282" s="198"/>
      <c r="V282" s="197"/>
      <c r="W282" s="198"/>
      <c r="X282" s="197"/>
      <c r="Y282" s="198"/>
      <c r="Z282" s="197"/>
      <c r="AA282" s="208"/>
      <c r="AB282" s="69" t="str">
        <f>IF(CF301&lt;&gt;"",IF(CF301="W",IF(SUM(IF(R282&gt;R284,1,0),IF(T282&gt;T284,1,0),IF(V282&gt;V284,1,0),IF(X282&gt;X284,1,0),IF(Z282&gt;Z284,1,0))&lt;&gt;3,"E",""),""),"")</f>
        <v/>
      </c>
      <c r="AP282" s="3"/>
      <c r="AQ282" s="157"/>
      <c r="AR282" s="158"/>
      <c r="AS282" s="158"/>
      <c r="AT282" s="158"/>
      <c r="AU282" s="158"/>
      <c r="AV282" s="158"/>
      <c r="AW282" s="158"/>
      <c r="AX282" s="158"/>
      <c r="AY282" s="158"/>
      <c r="AZ282" s="158"/>
      <c r="BA282" s="158"/>
      <c r="BB282" s="158"/>
      <c r="BC282" s="159"/>
      <c r="BD282" s="165"/>
      <c r="BE282" s="166"/>
      <c r="BF282" s="184"/>
      <c r="BG282" s="188"/>
      <c r="BH282" s="189"/>
      <c r="BI282" s="189"/>
      <c r="BJ282" s="189"/>
      <c r="BK282" s="189"/>
      <c r="BL282" s="189"/>
      <c r="BM282" s="189"/>
      <c r="BN282" s="189"/>
      <c r="BO282" s="189"/>
      <c r="BP282" s="189"/>
      <c r="BQ282" s="189"/>
      <c r="BR282" s="189"/>
      <c r="BS282" s="189"/>
      <c r="BT282" s="189"/>
      <c r="BU282" s="190"/>
      <c r="BV282" s="172"/>
      <c r="BW282" s="173"/>
      <c r="BX282" s="172"/>
      <c r="BY282" s="173"/>
      <c r="BZ282" s="172"/>
      <c r="CA282" s="173"/>
      <c r="CB282" s="172"/>
      <c r="CC282" s="173"/>
      <c r="CD282" s="172"/>
      <c r="CE282" s="173"/>
      <c r="CF282" s="174"/>
    </row>
    <row r="283" spans="1:84" ht="11.25" customHeight="1">
      <c r="A283" s="192"/>
      <c r="B283" s="193"/>
      <c r="C283" s="196"/>
      <c r="D283" s="199"/>
      <c r="E283" s="200"/>
      <c r="F283" s="199"/>
      <c r="G283" s="200"/>
      <c r="H283" s="199"/>
      <c r="I283" s="200"/>
      <c r="J283" s="199"/>
      <c r="K283" s="200"/>
      <c r="L283" s="199"/>
      <c r="M283" s="209"/>
      <c r="N283" s="69" t="str">
        <f>IF(CF271&lt;&gt;"",IF(ISERROR(AND(BV275="",BX275="",BZ275="",CB275="",CD275="")),"E",IF(AND(BV275="",BX275="",BZ275="",CB275="",CD275=""),"","E")),"")</f>
        <v/>
      </c>
      <c r="O283" s="192"/>
      <c r="P283" s="193"/>
      <c r="Q283" s="196"/>
      <c r="R283" s="199"/>
      <c r="S283" s="200"/>
      <c r="T283" s="199"/>
      <c r="U283" s="200"/>
      <c r="V283" s="199"/>
      <c r="W283" s="200"/>
      <c r="X283" s="199"/>
      <c r="Y283" s="200"/>
      <c r="Z283" s="199"/>
      <c r="AA283" s="209"/>
      <c r="AB283" s="69" t="str">
        <f>IF(CF301&lt;&gt;"",IF(ISERROR(AND(BV305="",BX305="",BZ305="",CB305="",CD305="")),"E",IF(AND(BV305="",BX305="",BZ305="",CB305="",CD305=""),"","E")),"")</f>
        <v/>
      </c>
      <c r="AP283" s="3"/>
      <c r="AQ283" s="157"/>
      <c r="AR283" s="158"/>
      <c r="AS283" s="158"/>
      <c r="AT283" s="158"/>
      <c r="AU283" s="158"/>
      <c r="AV283" s="158"/>
      <c r="AW283" s="158"/>
      <c r="AX283" s="158"/>
      <c r="AY283" s="158"/>
      <c r="AZ283" s="158"/>
      <c r="BA283" s="158"/>
      <c r="BB283" s="158"/>
      <c r="BC283" s="159"/>
      <c r="BD283" s="165"/>
      <c r="BE283" s="166"/>
      <c r="BF283" s="175" t="str">
        <f>C288</f>
        <v>B</v>
      </c>
      <c r="BG283" s="177" t="str">
        <f>IF(VLOOKUP($BF283,$A267:$C273,3,FALSE)=0,"",CONCATENATE(VLOOKUP(VLOOKUP($BF283,$A267:$C273,3,FALSE),Players!$J:$N,4,FALSE)," ",VLOOKUP($BF283,$A267:$C273,3,FALSE)," ",IF(ISERROR(VLOOKUP(VLOOKUP($BF283,$A267:$C273,3,FALSE),Players!$J:$N,5,FALSE)),"()",CONCATENATE("(",VLOOKUP(VLOOKUP($BF283,$A267:$C273,3,FALSE),Players!$J:$N,5,FALSE),")"))))</f>
        <v/>
      </c>
      <c r="BH283" s="178"/>
      <c r="BI283" s="178"/>
      <c r="BJ283" s="178"/>
      <c r="BK283" s="178"/>
      <c r="BL283" s="178"/>
      <c r="BM283" s="178"/>
      <c r="BN283" s="178"/>
      <c r="BO283" s="178"/>
      <c r="BP283" s="178"/>
      <c r="BQ283" s="178"/>
      <c r="BR283" s="178"/>
      <c r="BS283" s="178"/>
      <c r="BT283" s="178"/>
      <c r="BU283" s="179"/>
      <c r="BV283" s="150" t="str">
        <f>IF(D288&lt;&gt;"",D288,"")</f>
        <v/>
      </c>
      <c r="BW283" s="151"/>
      <c r="BX283" s="150" t="str">
        <f>IF(F288&lt;&gt;"",F288,"")</f>
        <v/>
      </c>
      <c r="BY283" s="151"/>
      <c r="BZ283" s="150" t="str">
        <f>IF(H288&lt;&gt;"",H288,"")</f>
        <v/>
      </c>
      <c r="CA283" s="151"/>
      <c r="CB283" s="150" t="str">
        <f>IF(J288&lt;&gt;"",J288,"")</f>
        <v/>
      </c>
      <c r="CC283" s="151"/>
      <c r="CD283" s="150" t="str">
        <f>IF(L288&lt;&gt;"",L288,"")</f>
        <v/>
      </c>
      <c r="CE283" s="151"/>
      <c r="CF283" s="174" t="str">
        <f>IF($CF281&lt;&gt;"",IF(CF281="W","L","W"),"")</f>
        <v/>
      </c>
    </row>
    <row r="284" spans="1:84" ht="11.25" customHeight="1" thickBot="1">
      <c r="A284" s="192"/>
      <c r="B284" s="193"/>
      <c r="C284" s="175" t="str">
        <f>IF($D263="1P","C","D")</f>
        <v>D</v>
      </c>
      <c r="D284" s="201"/>
      <c r="E284" s="202"/>
      <c r="F284" s="201"/>
      <c r="G284" s="202"/>
      <c r="H284" s="201"/>
      <c r="I284" s="202"/>
      <c r="J284" s="201"/>
      <c r="K284" s="202"/>
      <c r="L284" s="201"/>
      <c r="M284" s="205"/>
      <c r="N284" s="69" t="str">
        <f>IF(CF271&lt;&gt;"",IF(ISERROR(AND(BV275="",BX275="",BZ275="",CB275="",CD275="")),"E",IF(AND(BV275="",BX275="",BZ275="",CB275="",CD275=""),"","E")),"")</f>
        <v/>
      </c>
      <c r="O284" s="192"/>
      <c r="P284" s="193"/>
      <c r="Q284" s="175" t="str">
        <f>IF($D263="1P","B","D")</f>
        <v>D</v>
      </c>
      <c r="R284" s="201"/>
      <c r="S284" s="202"/>
      <c r="T284" s="201"/>
      <c r="U284" s="202"/>
      <c r="V284" s="201"/>
      <c r="W284" s="202"/>
      <c r="X284" s="201"/>
      <c r="Y284" s="202"/>
      <c r="Z284" s="201"/>
      <c r="AA284" s="205"/>
      <c r="AB284" s="69" t="str">
        <f>IF(CF301&lt;&gt;"",IF(ISERROR(AND(BV305="",BX305="",BZ305="",CB305="",CD305="")),"E",IF(AND(BV305="",BX305="",BZ305="",CB305="",CD305=""),"","E")),"")</f>
        <v/>
      </c>
      <c r="AP284" s="3"/>
      <c r="AQ284" s="160"/>
      <c r="AR284" s="161"/>
      <c r="AS284" s="161"/>
      <c r="AT284" s="161"/>
      <c r="AU284" s="161"/>
      <c r="AV284" s="161"/>
      <c r="AW284" s="161"/>
      <c r="AX284" s="161"/>
      <c r="AY284" s="161"/>
      <c r="AZ284" s="161"/>
      <c r="BA284" s="161"/>
      <c r="BB284" s="161"/>
      <c r="BC284" s="162"/>
      <c r="BD284" s="167"/>
      <c r="BE284" s="168"/>
      <c r="BF284" s="176"/>
      <c r="BG284" s="180"/>
      <c r="BH284" s="181"/>
      <c r="BI284" s="181"/>
      <c r="BJ284" s="181"/>
      <c r="BK284" s="181"/>
      <c r="BL284" s="181"/>
      <c r="BM284" s="181"/>
      <c r="BN284" s="181"/>
      <c r="BO284" s="181"/>
      <c r="BP284" s="181"/>
      <c r="BQ284" s="181"/>
      <c r="BR284" s="181"/>
      <c r="BS284" s="181"/>
      <c r="BT284" s="181"/>
      <c r="BU284" s="182"/>
      <c r="BV284" s="152"/>
      <c r="BW284" s="153"/>
      <c r="BX284" s="152"/>
      <c r="BY284" s="153"/>
      <c r="BZ284" s="152"/>
      <c r="CA284" s="153"/>
      <c r="CB284" s="152"/>
      <c r="CC284" s="153"/>
      <c r="CD284" s="152"/>
      <c r="CE284" s="153"/>
      <c r="CF284" s="174"/>
    </row>
    <row r="285" spans="1:84" ht="11.25" customHeight="1" thickBot="1">
      <c r="A285" s="194"/>
      <c r="B285" s="195"/>
      <c r="C285" s="207"/>
      <c r="D285" s="203"/>
      <c r="E285" s="204"/>
      <c r="F285" s="203"/>
      <c r="G285" s="204"/>
      <c r="H285" s="203"/>
      <c r="I285" s="204"/>
      <c r="J285" s="203"/>
      <c r="K285" s="204"/>
      <c r="L285" s="203"/>
      <c r="M285" s="206"/>
      <c r="N285" s="69" t="str">
        <f>IF(CF273&lt;&gt;"",IF(CF273="W",IF(SUM(IF(D284&gt;D282,1,0),IF(F284&gt;F282,1,0),IF(H284&gt;H282,1,0),IF(J284&gt;J282,1,0),IF(L284&gt;L282,1,0))&lt;&gt;3,"E",""),""),"")</f>
        <v/>
      </c>
      <c r="O285" s="194"/>
      <c r="P285" s="195"/>
      <c r="Q285" s="207"/>
      <c r="R285" s="203"/>
      <c r="S285" s="204"/>
      <c r="T285" s="203"/>
      <c r="U285" s="204"/>
      <c r="V285" s="203"/>
      <c r="W285" s="204"/>
      <c r="X285" s="203"/>
      <c r="Y285" s="204"/>
      <c r="Z285" s="203"/>
      <c r="AA285" s="206"/>
      <c r="AB285" s="69" t="str">
        <f>IF(CF303&lt;&gt;"",IF(CF303="W",IF(SUM(IF(R284&gt;R282,1,0),IF(T284&gt;T282,1,0),IF(V284&gt;V282,1,0),IF(X284&gt;X282,1,0),IF(Z284&gt;Z282,1,0))&lt;&gt;3,"E",""),""),"")</f>
        <v/>
      </c>
      <c r="AP285" s="3"/>
      <c r="AQ285" s="126"/>
      <c r="AR285" s="126"/>
      <c r="AS285" s="126"/>
      <c r="AT285" s="126"/>
      <c r="AU285" s="126"/>
      <c r="AV285" s="126"/>
      <c r="AW285" s="126"/>
      <c r="AX285" s="126"/>
      <c r="AY285" s="126"/>
      <c r="AZ285" s="126"/>
      <c r="BA285" s="126"/>
      <c r="BB285" s="126"/>
      <c r="BC285" s="126"/>
      <c r="BV285" s="169" t="str">
        <f>IF(CF281&lt;&gt;"",IF(AND(AND(BV281&gt;-1,BV283&gt;-1),OR(BV281&gt;10,BV283&gt;10),ABS(BV281-BV283)&gt;1,IF(OR(BV281&gt;11,BV283&gt;11),ABS(BV281-BV283)=2,TRUE),BV281=INT(BV281),BV283=INT(BV283)),"","Error"),"")</f>
        <v/>
      </c>
      <c r="BW285" s="169"/>
      <c r="BX285" s="169" t="str">
        <f>IF(CF281&lt;&gt;"",IF(AND(AND(BX281&gt;-1,BX283&gt;-1),OR(BX281&gt;10,BX283&gt;10),ABS(BX281-BX283)&gt;1,IF(OR(BX281&gt;11,BX283&gt;11),ABS(BX281-BX283)=2,TRUE),BX281=INT(BX281),BX283=INT(BX283)),"","Error"),"")</f>
        <v/>
      </c>
      <c r="BY285" s="169"/>
      <c r="BZ285" s="169" t="str">
        <f>IF(CF281&lt;&gt;"",IF(AND(AND(BZ281&gt;-1,BZ283&gt;-1),OR(BZ281&gt;10,BZ283&gt;10),ABS(BZ281-BZ283)&gt;1,IF(OR(BZ281&gt;11,BZ283&gt;11),ABS(BZ281-BZ283)=2,TRUE),BZ281=INT(BZ281),BZ283=INT(BZ283)),"","Error"),"")</f>
        <v/>
      </c>
      <c r="CA285" s="169"/>
      <c r="CB285" s="169" t="str">
        <f>IF(AND(CF281&lt;&gt;"",CB281&lt;&gt;""),IF(AND(AND(CB281&gt;-1,CB283&gt;-1),OR(CB281&gt;10,CB283&gt;10),ABS(CB281-CB283)&gt;1,IF(OR(CB281&gt;11,CB283&gt;11),ABS(CB281-CB283)=2,TRUE),CB281=INT(CB281),CB283=INT(CB283)),"","Error"),"")</f>
        <v/>
      </c>
      <c r="CC285" s="169"/>
      <c r="CD285" s="169" t="str">
        <f>IF(AND(CF281&lt;&gt;"",CD281&lt;&gt;""),IF(AND(AND(CD281&gt;-1,CD283&gt;-1),OR(CD281&gt;10,CD283&gt;10),ABS(CD281-CD283)&gt;1,IF(OR(CD281&gt;11,CD283&gt;11),ABS(CD281-CD283)=2,TRUE),CD281=INT(CD281),CD283=INT(CD283)),"","Error"),"")</f>
        <v/>
      </c>
      <c r="CE285" s="169"/>
    </row>
    <row r="286" spans="1:84" ht="11.25" customHeight="1">
      <c r="A286" s="170">
        <v>3</v>
      </c>
      <c r="B286" s="191"/>
      <c r="C286" s="183" t="str">
        <f>IF($D263="1P","A","A")</f>
        <v>A</v>
      </c>
      <c r="D286" s="197"/>
      <c r="E286" s="198"/>
      <c r="F286" s="197"/>
      <c r="G286" s="198"/>
      <c r="H286" s="197"/>
      <c r="I286" s="198"/>
      <c r="J286" s="197"/>
      <c r="K286" s="198"/>
      <c r="L286" s="197"/>
      <c r="M286" s="208"/>
      <c r="N286" s="69" t="str">
        <f>IF(CF281&lt;&gt;"",IF(CF281="W",IF(SUM(IF(D286&gt;D288,1,0),IF(F286&gt;F288,1,0),IF(H286&gt;H288,1,0),IF(J286&gt;J288,1,0),IF(L286&gt;L288,1,0))&lt;&gt;3,"E",""),""),"")</f>
        <v/>
      </c>
      <c r="O286" s="170">
        <v>6</v>
      </c>
      <c r="P286" s="191"/>
      <c r="Q286" s="183" t="str">
        <f>IF($D263="1P","C","B")</f>
        <v>B</v>
      </c>
      <c r="R286" s="197"/>
      <c r="S286" s="198"/>
      <c r="T286" s="197"/>
      <c r="U286" s="198"/>
      <c r="V286" s="197"/>
      <c r="W286" s="198"/>
      <c r="X286" s="197"/>
      <c r="Y286" s="198"/>
      <c r="Z286" s="197"/>
      <c r="AA286" s="208"/>
      <c r="AB286" s="69" t="str">
        <f>IF(CF311&lt;&gt;"",IF(CF311="W",IF(SUM(IF(R286&gt;R288,1,0),IF(T286&gt;T288,1,0),IF(V286&gt;V288,1,0),IF(X286&gt;X288,1,0),IF(Z286&gt;Z288,1,0))&lt;&gt;3,"E",""),""),"")</f>
        <v/>
      </c>
      <c r="AP286" s="3"/>
      <c r="AQ286" s="126"/>
      <c r="AR286" s="126"/>
      <c r="AS286" s="126"/>
      <c r="AT286" s="126"/>
      <c r="AU286" s="126"/>
      <c r="AV286" s="126"/>
      <c r="AW286" s="126"/>
      <c r="AX286" s="126"/>
      <c r="AY286" s="126"/>
      <c r="AZ286" s="126"/>
      <c r="BA286" s="126"/>
      <c r="BB286" s="126"/>
      <c r="BC286" s="126"/>
    </row>
    <row r="287" spans="1:84" ht="11.25" customHeight="1">
      <c r="A287" s="192"/>
      <c r="B287" s="193"/>
      <c r="C287" s="196"/>
      <c r="D287" s="199"/>
      <c r="E287" s="200"/>
      <c r="F287" s="199"/>
      <c r="G287" s="200"/>
      <c r="H287" s="199"/>
      <c r="I287" s="200"/>
      <c r="J287" s="199"/>
      <c r="K287" s="200"/>
      <c r="L287" s="199"/>
      <c r="M287" s="209"/>
      <c r="N287" s="69" t="str">
        <f>IF(CF281&lt;&gt;"",IF(ISERROR(AND(BV285="",BX285="",BZ285="",CB285="",CD285="")),"E",IF(AND(BV285="",BX285="",BZ285="",CB285="",CD285=""),"","E")),"")</f>
        <v/>
      </c>
      <c r="O287" s="192"/>
      <c r="P287" s="193"/>
      <c r="Q287" s="196"/>
      <c r="R287" s="199"/>
      <c r="S287" s="200"/>
      <c r="T287" s="199"/>
      <c r="U287" s="200"/>
      <c r="V287" s="199"/>
      <c r="W287" s="200"/>
      <c r="X287" s="199"/>
      <c r="Y287" s="200"/>
      <c r="Z287" s="199"/>
      <c r="AA287" s="209"/>
      <c r="AB287" s="69" t="str">
        <f>IF(CF311&lt;&gt;"",IF(ISERROR(AND(BV315="",BX315="",BZ315="",CB315="",CD315="")),"E",IF(AND(BV315="",BX315="",BZ315="",CB315="",CD315=""),"","E")),"")</f>
        <v/>
      </c>
      <c r="AP287" s="3"/>
      <c r="AQ287" s="127"/>
      <c r="AR287" s="127"/>
      <c r="AS287" s="127"/>
      <c r="AT287" s="127"/>
      <c r="AU287" s="127"/>
      <c r="AV287" s="127"/>
      <c r="AW287" s="127"/>
      <c r="AX287" s="127"/>
      <c r="AY287" s="127"/>
      <c r="AZ287" s="127"/>
      <c r="BA287" s="127"/>
      <c r="BB287" s="127"/>
      <c r="BC287" s="127"/>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3"/>
    </row>
    <row r="288" spans="1:84" ht="11.25" customHeight="1">
      <c r="A288" s="192"/>
      <c r="B288" s="193"/>
      <c r="C288" s="175" t="str">
        <f>IF($D263="1P","C","B")</f>
        <v>B</v>
      </c>
      <c r="D288" s="201"/>
      <c r="E288" s="202"/>
      <c r="F288" s="201"/>
      <c r="G288" s="202"/>
      <c r="H288" s="201"/>
      <c r="I288" s="202"/>
      <c r="J288" s="201"/>
      <c r="K288" s="202"/>
      <c r="L288" s="201"/>
      <c r="M288" s="205"/>
      <c r="N288" s="69" t="str">
        <f>IF(CF281&lt;&gt;"",IF(ISERROR(AND(BV285="",BX285="",BZ285="",CB285="",CD285="")),"E",IF(AND(BV285="",BX285="",BZ285="",CB285="",CD285=""),"","E")),"")</f>
        <v/>
      </c>
      <c r="O288" s="192"/>
      <c r="P288" s="193"/>
      <c r="Q288" s="175" t="str">
        <f>IF($D263="1P","D","C")</f>
        <v>C</v>
      </c>
      <c r="R288" s="201"/>
      <c r="S288" s="202"/>
      <c r="T288" s="201"/>
      <c r="U288" s="202"/>
      <c r="V288" s="201"/>
      <c r="W288" s="202"/>
      <c r="X288" s="201"/>
      <c r="Y288" s="202"/>
      <c r="Z288" s="201"/>
      <c r="AA288" s="205"/>
      <c r="AB288" s="69" t="str">
        <f>IF(CF311&lt;&gt;"",IF(ISERROR(AND(BV315="",BX315="",BZ315="",CB315="",CD315="")),"E",IF(AND(BV315="",BX315="",BZ315="",CB315="",CD315=""),"","E")),"")</f>
        <v/>
      </c>
      <c r="AP288" s="3"/>
      <c r="AQ288" s="128"/>
      <c r="AR288" s="128"/>
      <c r="AS288" s="128"/>
      <c r="AT288" s="128"/>
      <c r="AU288" s="128"/>
      <c r="AV288" s="128"/>
      <c r="AW288" s="128"/>
      <c r="AX288" s="128"/>
      <c r="AY288" s="128"/>
      <c r="AZ288" s="128"/>
      <c r="BA288" s="128"/>
      <c r="BB288" s="128"/>
      <c r="BC288" s="128"/>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3"/>
    </row>
    <row r="289" spans="1:84" ht="11.25" customHeight="1" thickBot="1">
      <c r="A289" s="194"/>
      <c r="B289" s="195"/>
      <c r="C289" s="207"/>
      <c r="D289" s="203"/>
      <c r="E289" s="204"/>
      <c r="F289" s="203"/>
      <c r="G289" s="204"/>
      <c r="H289" s="203"/>
      <c r="I289" s="204"/>
      <c r="J289" s="203"/>
      <c r="K289" s="204"/>
      <c r="L289" s="203"/>
      <c r="M289" s="206"/>
      <c r="N289" s="69" t="str">
        <f>IF(CF283&lt;&gt;"",IF(CF283="W",IF(SUM(IF(D288&gt;D286,1,0),IF(F288&gt;F286,1,0),IF(H288&gt;H286,1,0),IF(J288&gt;J286,1,0),IF(L288&gt;L286,1,0))&lt;&gt;3,"E",""),""),"")</f>
        <v/>
      </c>
      <c r="O289" s="194"/>
      <c r="P289" s="195"/>
      <c r="Q289" s="207"/>
      <c r="R289" s="203"/>
      <c r="S289" s="204"/>
      <c r="T289" s="203"/>
      <c r="U289" s="204"/>
      <c r="V289" s="203"/>
      <c r="W289" s="204"/>
      <c r="X289" s="203"/>
      <c r="Y289" s="204"/>
      <c r="Z289" s="203"/>
      <c r="AA289" s="206"/>
      <c r="AB289" s="69" t="str">
        <f>IF(CF313&lt;&gt;"",IF(CF313="W",IF(SUM(IF(R288&gt;R286,1,0),IF(T288&gt;T286,1,0),IF(V288&gt;V286,1,0),IF(X288&gt;X286,1,0),IF(Z288&gt;Z286,1,0))&lt;&gt;3,"E",""),""),"")</f>
        <v/>
      </c>
      <c r="AP289" s="3"/>
      <c r="AQ289" s="126"/>
      <c r="AR289" s="126"/>
      <c r="AS289" s="126"/>
      <c r="AT289" s="126"/>
      <c r="AU289" s="126"/>
      <c r="AV289" s="126"/>
      <c r="AW289" s="126"/>
      <c r="AX289" s="126"/>
      <c r="AY289" s="126"/>
      <c r="AZ289" s="126"/>
      <c r="BA289" s="126"/>
      <c r="BB289" s="126"/>
      <c r="BC289" s="126"/>
      <c r="CF289" s="3"/>
    </row>
    <row r="290" spans="1:84" ht="11.25" customHeight="1" thickBo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P290" s="3"/>
      <c r="AQ290" s="127"/>
      <c r="AR290" s="127"/>
      <c r="AS290" s="127"/>
      <c r="AT290" s="127"/>
      <c r="AU290" s="127"/>
      <c r="AV290" s="127"/>
      <c r="AW290" s="127"/>
      <c r="AX290" s="127"/>
      <c r="AY290" s="127"/>
      <c r="AZ290" s="127"/>
      <c r="BA290" s="127"/>
      <c r="BB290" s="127"/>
      <c r="BC290" s="127"/>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3"/>
    </row>
    <row r="291" spans="1:84" ht="11.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P291" s="3"/>
      <c r="AQ291" s="154" t="str">
        <f>CONCATENATE($A265," ",$D265,","," ",$F263)</f>
        <v>Group: 5, Women's Singles</v>
      </c>
      <c r="AR291" s="155"/>
      <c r="AS291" s="155"/>
      <c r="AT291" s="155"/>
      <c r="AU291" s="155"/>
      <c r="AV291" s="155"/>
      <c r="AW291" s="155"/>
      <c r="AX291" s="155"/>
      <c r="AY291" s="155"/>
      <c r="AZ291" s="155"/>
      <c r="BA291" s="155"/>
      <c r="BB291" s="155"/>
      <c r="BC291" s="156"/>
      <c r="BD291" s="163">
        <f>O278</f>
        <v>4</v>
      </c>
      <c r="BE291" s="164"/>
      <c r="BF291" s="183" t="str">
        <f>Q278</f>
        <v>C</v>
      </c>
      <c r="BG291" s="185" t="str">
        <f>IF(VLOOKUP($BF291,$A267:$C273,3,FALSE)=0,"",CONCATENATE(VLOOKUP(VLOOKUP($BF291,$A267:$C273,3,FALSE),Players!$J:$N,4,FALSE)," ",VLOOKUP($BF291,$A267:$C273,3,FALSE)," ",IF(ISERROR(VLOOKUP(VLOOKUP($BF291,$A267:$C273,3,FALSE),Players!$J:$N,5,FALSE)),"()",CONCATENATE("(",VLOOKUP(VLOOKUP($BF291,$A267:$C273,3,FALSE),Players!$J:$N,5,FALSE),")"))))</f>
        <v/>
      </c>
      <c r="BH291" s="186"/>
      <c r="BI291" s="186"/>
      <c r="BJ291" s="186"/>
      <c r="BK291" s="186"/>
      <c r="BL291" s="186"/>
      <c r="BM291" s="186"/>
      <c r="BN291" s="186"/>
      <c r="BO291" s="186"/>
      <c r="BP291" s="186"/>
      <c r="BQ291" s="186"/>
      <c r="BR291" s="186"/>
      <c r="BS291" s="186"/>
      <c r="BT291" s="186"/>
      <c r="BU291" s="187"/>
      <c r="BV291" s="170" t="str">
        <f>IF(R278&lt;&gt;"",R278,"")</f>
        <v/>
      </c>
      <c r="BW291" s="171"/>
      <c r="BX291" s="170" t="str">
        <f>IF(T278&lt;&gt;"",T278,"")</f>
        <v/>
      </c>
      <c r="BY291" s="171"/>
      <c r="BZ291" s="170" t="str">
        <f>IF(V278&lt;&gt;"",V278,"")</f>
        <v/>
      </c>
      <c r="CA291" s="171"/>
      <c r="CB291" s="170" t="str">
        <f>IF(X278&lt;&gt;"",X278,"")</f>
        <v/>
      </c>
      <c r="CC291" s="171"/>
      <c r="CD291" s="170" t="str">
        <f>IF(Z278&lt;&gt;"",Z278,"")</f>
        <v/>
      </c>
      <c r="CE291" s="171"/>
      <c r="CF291" s="174" t="str">
        <f>IF($CD291=$CD293,IF($CB291=$CB293,IF($BZ291&lt;&gt;"",IF($BZ291&gt;$BZ293,"W","L"),""),IF($CB291&gt;$CB293,"W","L")),IF($CD291&gt;$CD293,"W","L"))</f>
        <v/>
      </c>
    </row>
    <row r="292" spans="1:84" ht="11.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P292" s="3"/>
      <c r="AQ292" s="157"/>
      <c r="AR292" s="158"/>
      <c r="AS292" s="158"/>
      <c r="AT292" s="158"/>
      <c r="AU292" s="158"/>
      <c r="AV292" s="158"/>
      <c r="AW292" s="158"/>
      <c r="AX292" s="158"/>
      <c r="AY292" s="158"/>
      <c r="AZ292" s="158"/>
      <c r="BA292" s="158"/>
      <c r="BB292" s="158"/>
      <c r="BC292" s="159"/>
      <c r="BD292" s="165"/>
      <c r="BE292" s="166"/>
      <c r="BF292" s="184"/>
      <c r="BG292" s="188"/>
      <c r="BH292" s="189"/>
      <c r="BI292" s="189"/>
      <c r="BJ292" s="189"/>
      <c r="BK292" s="189"/>
      <c r="BL292" s="189"/>
      <c r="BM292" s="189"/>
      <c r="BN292" s="189"/>
      <c r="BO292" s="189"/>
      <c r="BP292" s="189"/>
      <c r="BQ292" s="189"/>
      <c r="BR292" s="189"/>
      <c r="BS292" s="189"/>
      <c r="BT292" s="189"/>
      <c r="BU292" s="190"/>
      <c r="BV292" s="172"/>
      <c r="BW292" s="173"/>
      <c r="BX292" s="172"/>
      <c r="BY292" s="173"/>
      <c r="BZ292" s="172"/>
      <c r="CA292" s="173"/>
      <c r="CB292" s="172"/>
      <c r="CC292" s="173"/>
      <c r="CD292" s="172"/>
      <c r="CE292" s="173"/>
      <c r="CF292" s="174"/>
    </row>
    <row r="293" spans="1:84" ht="11.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P293" s="3"/>
      <c r="AQ293" s="157"/>
      <c r="AR293" s="158"/>
      <c r="AS293" s="158"/>
      <c r="AT293" s="158"/>
      <c r="AU293" s="158"/>
      <c r="AV293" s="158"/>
      <c r="AW293" s="158"/>
      <c r="AX293" s="158"/>
      <c r="AY293" s="158"/>
      <c r="AZ293" s="158"/>
      <c r="BA293" s="158"/>
      <c r="BB293" s="158"/>
      <c r="BC293" s="159"/>
      <c r="BD293" s="165"/>
      <c r="BE293" s="166"/>
      <c r="BF293" s="175" t="str">
        <f>Q280</f>
        <v>D</v>
      </c>
      <c r="BG293" s="177" t="str">
        <f>IF(VLOOKUP($BF293,$A267:$C273,3,FALSE)=0,"",CONCATENATE(VLOOKUP(VLOOKUP($BF293,$A267:$C273,3,FALSE),Players!$J:$N,4,FALSE)," ",VLOOKUP($BF293,$A267:$C273,3,FALSE)," ",IF(ISERROR(VLOOKUP(VLOOKUP($BF293,$A267:$C273,3,FALSE),Players!$J:$N,5,FALSE)),"()",CONCATENATE("(",VLOOKUP(VLOOKUP($BF293,$A267:$C273,3,FALSE),Players!$J:$N,5,FALSE),")"))))</f>
        <v/>
      </c>
      <c r="BH293" s="178"/>
      <c r="BI293" s="178"/>
      <c r="BJ293" s="178"/>
      <c r="BK293" s="178"/>
      <c r="BL293" s="178"/>
      <c r="BM293" s="178"/>
      <c r="BN293" s="178"/>
      <c r="BO293" s="178"/>
      <c r="BP293" s="178"/>
      <c r="BQ293" s="178"/>
      <c r="BR293" s="178"/>
      <c r="BS293" s="178"/>
      <c r="BT293" s="178"/>
      <c r="BU293" s="179"/>
      <c r="BV293" s="150" t="str">
        <f>IF(R280&lt;&gt;"",R280,"")</f>
        <v/>
      </c>
      <c r="BW293" s="151"/>
      <c r="BX293" s="150" t="str">
        <f>IF(T280&lt;&gt;"",T280,"")</f>
        <v/>
      </c>
      <c r="BY293" s="151"/>
      <c r="BZ293" s="150" t="str">
        <f>IF(V280&lt;&gt;"",V280,"")</f>
        <v/>
      </c>
      <c r="CA293" s="151"/>
      <c r="CB293" s="150" t="str">
        <f>IF(X280&lt;&gt;"",X280,"")</f>
        <v/>
      </c>
      <c r="CC293" s="151"/>
      <c r="CD293" s="150" t="str">
        <f>IF(Z280&lt;&gt;"",Z280,"")</f>
        <v/>
      </c>
      <c r="CE293" s="151"/>
      <c r="CF293" s="174" t="str">
        <f>IF($CF291&lt;&gt;"",IF(CF291="W","L","W"),"")</f>
        <v/>
      </c>
    </row>
    <row r="294" spans="1:84" ht="11.25" customHeight="1" thickBo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P294" s="3"/>
      <c r="AQ294" s="160"/>
      <c r="AR294" s="161"/>
      <c r="AS294" s="161"/>
      <c r="AT294" s="161"/>
      <c r="AU294" s="161"/>
      <c r="AV294" s="161"/>
      <c r="AW294" s="161"/>
      <c r="AX294" s="161"/>
      <c r="AY294" s="161"/>
      <c r="AZ294" s="161"/>
      <c r="BA294" s="161"/>
      <c r="BB294" s="161"/>
      <c r="BC294" s="162"/>
      <c r="BD294" s="167"/>
      <c r="BE294" s="168"/>
      <c r="BF294" s="176"/>
      <c r="BG294" s="180"/>
      <c r="BH294" s="181"/>
      <c r="BI294" s="181"/>
      <c r="BJ294" s="181"/>
      <c r="BK294" s="181"/>
      <c r="BL294" s="181"/>
      <c r="BM294" s="181"/>
      <c r="BN294" s="181"/>
      <c r="BO294" s="181"/>
      <c r="BP294" s="181"/>
      <c r="BQ294" s="181"/>
      <c r="BR294" s="181"/>
      <c r="BS294" s="181"/>
      <c r="BT294" s="181"/>
      <c r="BU294" s="182"/>
      <c r="BV294" s="152"/>
      <c r="BW294" s="153"/>
      <c r="BX294" s="152"/>
      <c r="BY294" s="153"/>
      <c r="BZ294" s="152"/>
      <c r="CA294" s="153"/>
      <c r="CB294" s="152"/>
      <c r="CC294" s="153"/>
      <c r="CD294" s="152"/>
      <c r="CE294" s="153"/>
      <c r="CF294" s="174"/>
    </row>
    <row r="295" spans="1:84" ht="11.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P295" s="3"/>
      <c r="AQ295" s="126"/>
      <c r="AR295" s="126"/>
      <c r="AS295" s="126"/>
      <c r="AT295" s="126"/>
      <c r="AU295" s="126"/>
      <c r="AV295" s="126"/>
      <c r="AW295" s="126"/>
      <c r="AX295" s="126"/>
      <c r="AY295" s="126"/>
      <c r="AZ295" s="126"/>
      <c r="BA295" s="126"/>
      <c r="BB295" s="126"/>
      <c r="BC295" s="126"/>
      <c r="BV295" s="169" t="str">
        <f>IF(CF291&lt;&gt;"",IF(AND(AND(BV291&gt;-1,BV293&gt;-1),OR(BV291&gt;10,BV293&gt;10),ABS(BV291-BV293)&gt;1,IF(OR(BV291&gt;11,BV293&gt;11),ABS(BV291-BV293)=2,TRUE),BV291=INT(BV291),BV293=INT(BV293)),"","Error"),"")</f>
        <v/>
      </c>
      <c r="BW295" s="169"/>
      <c r="BX295" s="169" t="str">
        <f>IF(CF291&lt;&gt;"",IF(AND(AND(BX291&gt;-1,BX293&gt;-1),OR(BX291&gt;10,BX293&gt;10),ABS(BX291-BX293)&gt;1,IF(OR(BX291&gt;11,BX293&gt;11),ABS(BX291-BX293)=2,TRUE),BX291=INT(BX291),BX293=INT(BX293)),"","Error"),"")</f>
        <v/>
      </c>
      <c r="BY295" s="169"/>
      <c r="BZ295" s="169" t="str">
        <f>IF(CF291&lt;&gt;"",IF(AND(AND(BZ291&gt;-1,BZ293&gt;-1),OR(BZ291&gt;10,BZ293&gt;10),ABS(BZ291-BZ293)&gt;1,IF(OR(BZ291&gt;11,BZ293&gt;11),ABS(BZ291-BZ293)=2,TRUE),BZ291=INT(BZ291),BZ293=INT(BZ293)),"","Error"),"")</f>
        <v/>
      </c>
      <c r="CA295" s="169"/>
      <c r="CB295" s="169" t="str">
        <f>IF(AND(CF291&lt;&gt;"",CB291&lt;&gt;""),IF(AND(AND(CB291&gt;-1,CB293&gt;-1),OR(CB291&gt;10,CB293&gt;10),ABS(CB291-CB293)&gt;1,IF(OR(CB291&gt;11,CB293&gt;11),ABS(CB291-CB293)=2,TRUE),CB291=INT(CB291),CB293=INT(CB293)),"","Error"),"")</f>
        <v/>
      </c>
      <c r="CC295" s="169"/>
      <c r="CD295" s="169" t="str">
        <f>IF(AND(CF291&lt;&gt;"",CD291&lt;&gt;""),IF(AND(AND(CD291&gt;-1,CD293&gt;-1),OR(CD291&gt;10,CD293&gt;10),ABS(CD291-CD293)&gt;1,IF(OR(CD291&gt;11,CD293&gt;11),ABS(CD291-CD293)=2,TRUE),CD291=INT(CD291),CD293=INT(CD293)),"","Error"),"")</f>
        <v/>
      </c>
      <c r="CE295" s="169"/>
      <c r="CF295" s="3"/>
    </row>
    <row r="296" spans="1:84" ht="11.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P296" s="3"/>
      <c r="AQ296" s="126"/>
      <c r="AR296" s="126"/>
      <c r="AS296" s="126"/>
      <c r="AT296" s="126"/>
      <c r="AU296" s="126"/>
      <c r="AV296" s="126"/>
      <c r="AW296" s="126"/>
      <c r="AX296" s="126"/>
      <c r="AY296" s="126"/>
      <c r="AZ296" s="126"/>
      <c r="BA296" s="126"/>
      <c r="BB296" s="126"/>
      <c r="BC296" s="126"/>
      <c r="CF296" s="3"/>
    </row>
    <row r="297" spans="1:84" ht="11.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P297" s="3"/>
      <c r="AQ297" s="127"/>
      <c r="AR297" s="127"/>
      <c r="AS297" s="127"/>
      <c r="AT297" s="127"/>
      <c r="AU297" s="127"/>
      <c r="AV297" s="127"/>
      <c r="AW297" s="127"/>
      <c r="AX297" s="127"/>
      <c r="AY297" s="127"/>
      <c r="AZ297" s="127"/>
      <c r="BA297" s="127"/>
      <c r="BB297" s="127"/>
      <c r="BC297" s="127"/>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3"/>
    </row>
    <row r="298" spans="1:84" ht="11.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P298" s="3"/>
      <c r="AQ298" s="128"/>
      <c r="AR298" s="128"/>
      <c r="AS298" s="128"/>
      <c r="AT298" s="128"/>
      <c r="AU298" s="128"/>
      <c r="AV298" s="128"/>
      <c r="AW298" s="128"/>
      <c r="AX298" s="128"/>
      <c r="AY298" s="128"/>
      <c r="AZ298" s="128"/>
      <c r="BA298" s="128"/>
      <c r="BB298" s="128"/>
      <c r="BC298" s="128"/>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3"/>
    </row>
    <row r="299" spans="1:84" ht="11.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P299" s="3"/>
      <c r="AQ299" s="126"/>
      <c r="AR299" s="126"/>
      <c r="AS299" s="126"/>
      <c r="AT299" s="126"/>
      <c r="AU299" s="126"/>
      <c r="AV299" s="126"/>
      <c r="AW299" s="126"/>
      <c r="AX299" s="126"/>
      <c r="AY299" s="126"/>
      <c r="AZ299" s="126"/>
      <c r="BA299" s="126"/>
      <c r="BB299" s="126"/>
      <c r="BC299" s="126"/>
      <c r="CF299" s="3"/>
    </row>
    <row r="300" spans="1:84" ht="11.25" customHeight="1" thickBo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P300" s="3"/>
      <c r="AQ300" s="127"/>
      <c r="AR300" s="127"/>
      <c r="AS300" s="127"/>
      <c r="AT300" s="127"/>
      <c r="AU300" s="127"/>
      <c r="AV300" s="127"/>
      <c r="AW300" s="127"/>
      <c r="AX300" s="127"/>
      <c r="AY300" s="127"/>
      <c r="AZ300" s="127"/>
      <c r="BA300" s="127"/>
      <c r="BB300" s="127"/>
      <c r="BC300" s="127"/>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3"/>
    </row>
    <row r="301" spans="1:84" ht="11.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P301" s="3"/>
      <c r="AQ301" s="154" t="str">
        <f>CONCATENATE($A265," ",$D265,","," ",$F263)</f>
        <v>Group: 5, Women's Singles</v>
      </c>
      <c r="AR301" s="155"/>
      <c r="AS301" s="155"/>
      <c r="AT301" s="155"/>
      <c r="AU301" s="155"/>
      <c r="AV301" s="155"/>
      <c r="AW301" s="155"/>
      <c r="AX301" s="155"/>
      <c r="AY301" s="155"/>
      <c r="AZ301" s="155"/>
      <c r="BA301" s="155"/>
      <c r="BB301" s="155"/>
      <c r="BC301" s="156"/>
      <c r="BD301" s="163">
        <f>O282</f>
        <v>5</v>
      </c>
      <c r="BE301" s="164"/>
      <c r="BF301" s="183" t="str">
        <f>Q282</f>
        <v>A</v>
      </c>
      <c r="BG301" s="185" t="str">
        <f>IF(VLOOKUP($BF301,$A267:$C273,3,FALSE)=0,"",CONCATENATE(VLOOKUP(VLOOKUP($BF301,$A267:$C273,3,FALSE),Players!$J:$N,4,FALSE)," ",VLOOKUP($BF301,$A267:$C273,3,FALSE)," ",IF(ISERROR(VLOOKUP(VLOOKUP($BF301,$A267:$C273,3,FALSE),Players!$J:$N,5,FALSE)),"()",CONCATENATE("(",VLOOKUP(VLOOKUP($BF301,$A267:$C273,3,FALSE),Players!$J:$N,5,FALSE),")"))))</f>
        <v/>
      </c>
      <c r="BH301" s="186"/>
      <c r="BI301" s="186"/>
      <c r="BJ301" s="186"/>
      <c r="BK301" s="186"/>
      <c r="BL301" s="186"/>
      <c r="BM301" s="186"/>
      <c r="BN301" s="186"/>
      <c r="BO301" s="186"/>
      <c r="BP301" s="186"/>
      <c r="BQ301" s="186"/>
      <c r="BR301" s="186"/>
      <c r="BS301" s="186"/>
      <c r="BT301" s="186"/>
      <c r="BU301" s="187"/>
      <c r="BV301" s="170" t="str">
        <f>IF(R282&lt;&gt;"",R282,"")</f>
        <v/>
      </c>
      <c r="BW301" s="171"/>
      <c r="BX301" s="170" t="str">
        <f>IF(T282&lt;&gt;"",T282,"")</f>
        <v/>
      </c>
      <c r="BY301" s="171"/>
      <c r="BZ301" s="170" t="str">
        <f>IF(V282&lt;&gt;"",V282,"")</f>
        <v/>
      </c>
      <c r="CA301" s="171"/>
      <c r="CB301" s="170" t="str">
        <f>IF(X282&lt;&gt;"",X282,"")</f>
        <v/>
      </c>
      <c r="CC301" s="171"/>
      <c r="CD301" s="170" t="str">
        <f>IF(Z282&lt;&gt;"",Z282,"")</f>
        <v/>
      </c>
      <c r="CE301" s="171"/>
      <c r="CF301" s="174" t="str">
        <f>IF($CD301=$CD303,IF($CB301=$CB303,IF($BZ301&lt;&gt;"",IF($BZ301&gt;$BZ303,"W","L"),""),IF($CB301&gt;$CB303,"W","L")),IF($CD301&gt;$CD303,"W","L"))</f>
        <v/>
      </c>
    </row>
    <row r="302" spans="1:84" ht="11.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P302" s="3"/>
      <c r="AQ302" s="157"/>
      <c r="AR302" s="158"/>
      <c r="AS302" s="158"/>
      <c r="AT302" s="158"/>
      <c r="AU302" s="158"/>
      <c r="AV302" s="158"/>
      <c r="AW302" s="158"/>
      <c r="AX302" s="158"/>
      <c r="AY302" s="158"/>
      <c r="AZ302" s="158"/>
      <c r="BA302" s="158"/>
      <c r="BB302" s="158"/>
      <c r="BC302" s="159"/>
      <c r="BD302" s="165"/>
      <c r="BE302" s="166"/>
      <c r="BF302" s="184"/>
      <c r="BG302" s="188"/>
      <c r="BH302" s="189"/>
      <c r="BI302" s="189"/>
      <c r="BJ302" s="189"/>
      <c r="BK302" s="189"/>
      <c r="BL302" s="189"/>
      <c r="BM302" s="189"/>
      <c r="BN302" s="189"/>
      <c r="BO302" s="189"/>
      <c r="BP302" s="189"/>
      <c r="BQ302" s="189"/>
      <c r="BR302" s="189"/>
      <c r="BS302" s="189"/>
      <c r="BT302" s="189"/>
      <c r="BU302" s="190"/>
      <c r="BV302" s="172"/>
      <c r="BW302" s="173"/>
      <c r="BX302" s="172"/>
      <c r="BY302" s="173"/>
      <c r="BZ302" s="172"/>
      <c r="CA302" s="173"/>
      <c r="CB302" s="172"/>
      <c r="CC302" s="173"/>
      <c r="CD302" s="172"/>
      <c r="CE302" s="173"/>
      <c r="CF302" s="174"/>
    </row>
    <row r="303" spans="1:84" ht="11.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P303" s="3"/>
      <c r="AQ303" s="157"/>
      <c r="AR303" s="158"/>
      <c r="AS303" s="158"/>
      <c r="AT303" s="158"/>
      <c r="AU303" s="158"/>
      <c r="AV303" s="158"/>
      <c r="AW303" s="158"/>
      <c r="AX303" s="158"/>
      <c r="AY303" s="158"/>
      <c r="AZ303" s="158"/>
      <c r="BA303" s="158"/>
      <c r="BB303" s="158"/>
      <c r="BC303" s="159"/>
      <c r="BD303" s="165"/>
      <c r="BE303" s="166"/>
      <c r="BF303" s="175" t="str">
        <f>Q284</f>
        <v>D</v>
      </c>
      <c r="BG303" s="177" t="str">
        <f>IF(VLOOKUP($BF303,$A267:$C273,3,FALSE)=0,"",CONCATENATE(VLOOKUP(VLOOKUP($BF303,$A267:$C273,3,FALSE),Players!$J:$N,4,FALSE)," ",VLOOKUP($BF303,$A267:$C273,3,FALSE)," ",IF(ISERROR(VLOOKUP(VLOOKUP($BF303,$A267:$C273,3,FALSE),Players!$J:$N,5,FALSE)),"()",CONCATENATE("(",VLOOKUP(VLOOKUP($BF303,$A267:$C273,3,FALSE),Players!$J:$N,5,FALSE),")"))))</f>
        <v/>
      </c>
      <c r="BH303" s="178"/>
      <c r="BI303" s="178"/>
      <c r="BJ303" s="178"/>
      <c r="BK303" s="178"/>
      <c r="BL303" s="178"/>
      <c r="BM303" s="178"/>
      <c r="BN303" s="178"/>
      <c r="BO303" s="178"/>
      <c r="BP303" s="178"/>
      <c r="BQ303" s="178"/>
      <c r="BR303" s="178"/>
      <c r="BS303" s="178"/>
      <c r="BT303" s="178"/>
      <c r="BU303" s="179"/>
      <c r="BV303" s="150" t="str">
        <f>IF(R284&lt;&gt;"",R284,"")</f>
        <v/>
      </c>
      <c r="BW303" s="151"/>
      <c r="BX303" s="150" t="str">
        <f>IF(T284&lt;&gt;"",T284,"")</f>
        <v/>
      </c>
      <c r="BY303" s="151"/>
      <c r="BZ303" s="150" t="str">
        <f>IF(V284&lt;&gt;"",V284,"")</f>
        <v/>
      </c>
      <c r="CA303" s="151"/>
      <c r="CB303" s="150" t="str">
        <f>IF(X284&lt;&gt;"",X284,"")</f>
        <v/>
      </c>
      <c r="CC303" s="151"/>
      <c r="CD303" s="150" t="str">
        <f>IF(Z284&lt;&gt;"",Z284,"")</f>
        <v/>
      </c>
      <c r="CE303" s="151"/>
      <c r="CF303" s="174" t="str">
        <f>IF($CF301&lt;&gt;"",IF(CF301="W","L","W"),"")</f>
        <v/>
      </c>
    </row>
    <row r="304" spans="1:84" ht="11.25" customHeight="1" thickBo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P304" s="3"/>
      <c r="AQ304" s="160"/>
      <c r="AR304" s="161"/>
      <c r="AS304" s="161"/>
      <c r="AT304" s="161"/>
      <c r="AU304" s="161"/>
      <c r="AV304" s="161"/>
      <c r="AW304" s="161"/>
      <c r="AX304" s="161"/>
      <c r="AY304" s="161"/>
      <c r="AZ304" s="161"/>
      <c r="BA304" s="161"/>
      <c r="BB304" s="161"/>
      <c r="BC304" s="162"/>
      <c r="BD304" s="167"/>
      <c r="BE304" s="168"/>
      <c r="BF304" s="176"/>
      <c r="BG304" s="180"/>
      <c r="BH304" s="181"/>
      <c r="BI304" s="181"/>
      <c r="BJ304" s="181"/>
      <c r="BK304" s="181"/>
      <c r="BL304" s="181"/>
      <c r="BM304" s="181"/>
      <c r="BN304" s="181"/>
      <c r="BO304" s="181"/>
      <c r="BP304" s="181"/>
      <c r="BQ304" s="181"/>
      <c r="BR304" s="181"/>
      <c r="BS304" s="181"/>
      <c r="BT304" s="181"/>
      <c r="BU304" s="182"/>
      <c r="BV304" s="152"/>
      <c r="BW304" s="153"/>
      <c r="BX304" s="152"/>
      <c r="BY304" s="153"/>
      <c r="BZ304" s="152"/>
      <c r="CA304" s="153"/>
      <c r="CB304" s="152"/>
      <c r="CC304" s="153"/>
      <c r="CD304" s="152"/>
      <c r="CE304" s="153"/>
      <c r="CF304" s="174"/>
    </row>
    <row r="305" spans="1:84" ht="11.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P305" s="3"/>
      <c r="AQ305" s="126"/>
      <c r="AR305" s="126"/>
      <c r="AS305" s="126"/>
      <c r="AT305" s="126"/>
      <c r="AU305" s="126"/>
      <c r="AV305" s="126"/>
      <c r="AW305" s="126"/>
      <c r="AX305" s="126"/>
      <c r="AY305" s="126"/>
      <c r="AZ305" s="126"/>
      <c r="BA305" s="126"/>
      <c r="BB305" s="126"/>
      <c r="BC305" s="126"/>
      <c r="BV305" s="169" t="str">
        <f>IF(CF301&lt;&gt;"",IF(AND(AND(BV301&gt;-1,BV303&gt;-1),OR(BV301&gt;10,BV303&gt;10),ABS(BV301-BV303)&gt;1,IF(OR(BV301&gt;11,BV303&gt;11),ABS(BV301-BV303)=2,TRUE),BV301=INT(BV301),BV303=INT(BV303)),"","Error"),"")</f>
        <v/>
      </c>
      <c r="BW305" s="169"/>
      <c r="BX305" s="169" t="str">
        <f>IF(CF301&lt;&gt;"",IF(AND(AND(BX301&gt;-1,BX303&gt;-1),OR(BX301&gt;10,BX303&gt;10),ABS(BX301-BX303)&gt;1,IF(OR(BX301&gt;11,BX303&gt;11),ABS(BX301-BX303)=2,TRUE),BX301=INT(BX301),BX303=INT(BX303)),"","Error"),"")</f>
        <v/>
      </c>
      <c r="BY305" s="169"/>
      <c r="BZ305" s="169" t="str">
        <f>IF(CF301&lt;&gt;"",IF(AND(AND(BZ301&gt;-1,BZ303&gt;-1),OR(BZ301&gt;10,BZ303&gt;10),ABS(BZ301-BZ303)&gt;1,IF(OR(BZ301&gt;11,BZ303&gt;11),ABS(BZ301-BZ303)=2,TRUE),BZ301=INT(BZ301),BZ303=INT(BZ303)),"","Error"),"")</f>
        <v/>
      </c>
      <c r="CA305" s="169"/>
      <c r="CB305" s="169" t="str">
        <f>IF(AND(CF301&lt;&gt;"",CB301&lt;&gt;""),IF(AND(AND(CB301&gt;-1,CB303&gt;-1),OR(CB301&gt;10,CB303&gt;10),ABS(CB301-CB303)&gt;1,IF(OR(CB301&gt;11,CB303&gt;11),ABS(CB301-CB303)=2,TRUE),CB301=INT(CB301),CB303=INT(CB303)),"","Error"),"")</f>
        <v/>
      </c>
      <c r="CC305" s="169"/>
      <c r="CD305" s="169" t="str">
        <f>IF(AND(CF301&lt;&gt;"",CD301&lt;&gt;""),IF(AND(AND(CD301&gt;-1,CD303&gt;-1),OR(CD301&gt;10,CD303&gt;10),ABS(CD301-CD303)&gt;1,IF(OR(CD301&gt;11,CD303&gt;11),ABS(CD301-CD303)=2,TRUE),CD301=INT(CD301),CD303=INT(CD303)),"","Error"),"")</f>
        <v/>
      </c>
      <c r="CE305" s="169"/>
      <c r="CF305" s="3"/>
    </row>
    <row r="306" spans="1:84" ht="11.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P306" s="3"/>
      <c r="AQ306" s="126"/>
      <c r="AR306" s="126"/>
      <c r="AS306" s="126"/>
      <c r="AT306" s="126"/>
      <c r="AU306" s="126"/>
      <c r="AV306" s="126"/>
      <c r="AW306" s="126"/>
      <c r="AX306" s="126"/>
      <c r="AY306" s="126"/>
      <c r="AZ306" s="126"/>
      <c r="BA306" s="126"/>
      <c r="BB306" s="126"/>
      <c r="BC306" s="126"/>
      <c r="CF306" s="3"/>
    </row>
    <row r="307" spans="1:84" ht="11.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P307" s="3"/>
      <c r="AQ307" s="127"/>
      <c r="AR307" s="127"/>
      <c r="AS307" s="127"/>
      <c r="AT307" s="127"/>
      <c r="AU307" s="127"/>
      <c r="AV307" s="127"/>
      <c r="AW307" s="127"/>
      <c r="AX307" s="127"/>
      <c r="AY307" s="127"/>
      <c r="AZ307" s="127"/>
      <c r="BA307" s="127"/>
      <c r="BB307" s="127"/>
      <c r="BC307" s="127"/>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3"/>
    </row>
    <row r="308" spans="1:84" ht="11.25" customHeight="1">
      <c r="A308" s="42"/>
      <c r="R308" s="42"/>
      <c r="S308" s="42"/>
      <c r="W308" s="42"/>
      <c r="X308" s="43"/>
      <c r="Y308" s="43"/>
      <c r="Z308" s="43"/>
      <c r="AA308" s="43"/>
      <c r="AB308" s="3"/>
      <c r="AP308" s="3"/>
      <c r="AQ308" s="128"/>
      <c r="AR308" s="128"/>
      <c r="AS308" s="128"/>
      <c r="AT308" s="128"/>
      <c r="AU308" s="128"/>
      <c r="AV308" s="128"/>
      <c r="AW308" s="128"/>
      <c r="AX308" s="128"/>
      <c r="AY308" s="128"/>
      <c r="AZ308" s="128"/>
      <c r="BA308" s="128"/>
      <c r="BB308" s="128"/>
      <c r="BC308" s="128"/>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3"/>
    </row>
    <row r="309" spans="1:84" ht="11.25" customHeight="1">
      <c r="A309" s="42"/>
      <c r="R309" s="42"/>
      <c r="S309" s="42"/>
      <c r="W309" s="42"/>
      <c r="AA309" s="42"/>
      <c r="AB309" s="3"/>
      <c r="AP309" s="3"/>
      <c r="AQ309" s="126"/>
      <c r="AR309" s="126"/>
      <c r="AS309" s="126"/>
      <c r="AT309" s="126"/>
      <c r="AU309" s="126"/>
      <c r="AV309" s="126"/>
      <c r="AW309" s="126"/>
      <c r="AX309" s="126"/>
      <c r="AY309" s="126"/>
      <c r="AZ309" s="126"/>
      <c r="BA309" s="126"/>
      <c r="BB309" s="126"/>
      <c r="BC309" s="126"/>
      <c r="CF309" s="3"/>
    </row>
    <row r="310" spans="1:84" ht="11.25" customHeight="1" thickBot="1">
      <c r="A310" s="42"/>
      <c r="R310" s="42"/>
      <c r="S310" s="42"/>
      <c r="W310" s="42"/>
      <c r="X310" s="43"/>
      <c r="Y310" s="43"/>
      <c r="Z310" s="43"/>
      <c r="AA310" s="43"/>
      <c r="AB310" s="43"/>
      <c r="AP310" s="3"/>
      <c r="AQ310" s="127"/>
      <c r="AR310" s="127"/>
      <c r="AS310" s="127"/>
      <c r="AT310" s="127"/>
      <c r="AU310" s="127"/>
      <c r="AV310" s="127"/>
      <c r="AW310" s="127"/>
      <c r="AX310" s="127"/>
      <c r="AY310" s="127"/>
      <c r="AZ310" s="127"/>
      <c r="BA310" s="127"/>
      <c r="BB310" s="127"/>
      <c r="BC310" s="127"/>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3"/>
    </row>
    <row r="311" spans="1:84" ht="11.25" customHeight="1">
      <c r="A311" s="2"/>
      <c r="R311" s="42"/>
      <c r="S311" s="42"/>
      <c r="W311" s="42"/>
      <c r="AA311" s="42"/>
      <c r="AB311" s="42"/>
      <c r="AP311" s="3"/>
      <c r="AQ311" s="154" t="str">
        <f>CONCATENATE($A265," ",$D265,","," ",$F263)</f>
        <v>Group: 5, Women's Singles</v>
      </c>
      <c r="AR311" s="155"/>
      <c r="AS311" s="155"/>
      <c r="AT311" s="155"/>
      <c r="AU311" s="155"/>
      <c r="AV311" s="155"/>
      <c r="AW311" s="155"/>
      <c r="AX311" s="155"/>
      <c r="AY311" s="155"/>
      <c r="AZ311" s="155"/>
      <c r="BA311" s="155"/>
      <c r="BB311" s="155"/>
      <c r="BC311" s="156"/>
      <c r="BD311" s="163">
        <f>O286</f>
        <v>6</v>
      </c>
      <c r="BE311" s="164"/>
      <c r="BF311" s="183" t="str">
        <f>Q286</f>
        <v>B</v>
      </c>
      <c r="BG311" s="185" t="str">
        <f>IF(VLOOKUP($BF311,$A267:$C273,3,FALSE)=0,"",CONCATENATE(VLOOKUP(VLOOKUP($BF311,$A267:$C273,3,FALSE),Players!$J:$N,4,FALSE)," ",VLOOKUP($BF311,$A267:$C273,3,FALSE)," ",IF(ISERROR(VLOOKUP(VLOOKUP($BF311,$A267:$C273,3,FALSE),Players!$J:$N,5,FALSE)),"()",CONCATENATE("(",VLOOKUP(VLOOKUP($BF311,$A267:$C273,3,FALSE),Players!$J:$N,5,FALSE),")"))))</f>
        <v/>
      </c>
      <c r="BH311" s="186"/>
      <c r="BI311" s="186"/>
      <c r="BJ311" s="186"/>
      <c r="BK311" s="186"/>
      <c r="BL311" s="186"/>
      <c r="BM311" s="186"/>
      <c r="BN311" s="186"/>
      <c r="BO311" s="186"/>
      <c r="BP311" s="186"/>
      <c r="BQ311" s="186"/>
      <c r="BR311" s="186"/>
      <c r="BS311" s="186"/>
      <c r="BT311" s="186"/>
      <c r="BU311" s="187"/>
      <c r="BV311" s="170" t="str">
        <f>IF(R286&lt;&gt;"",R286,"")</f>
        <v/>
      </c>
      <c r="BW311" s="171"/>
      <c r="BX311" s="170" t="str">
        <f>IF(T286&lt;&gt;"",T286,"")</f>
        <v/>
      </c>
      <c r="BY311" s="171"/>
      <c r="BZ311" s="170" t="str">
        <f>IF(V286&lt;&gt;"",V286,"")</f>
        <v/>
      </c>
      <c r="CA311" s="171"/>
      <c r="CB311" s="170" t="str">
        <f>IF(X286&lt;&gt;"",X286,"")</f>
        <v/>
      </c>
      <c r="CC311" s="171"/>
      <c r="CD311" s="170" t="str">
        <f>IF(Z286&lt;&gt;"",Z286,"")</f>
        <v/>
      </c>
      <c r="CE311" s="171"/>
      <c r="CF311" s="174" t="str">
        <f>IF($CD311=$CD313,IF($CB311=$CB313,IF($BZ311&lt;&gt;"",IF($BZ311&gt;$BZ313,"W","L"),""),IF($CB311&gt;$CB313,"W","L")),IF($CD311&gt;$CD313,"W","L"))</f>
        <v/>
      </c>
    </row>
    <row r="312" spans="1:84" ht="11.25" customHeight="1">
      <c r="R312" s="42"/>
      <c r="S312" s="42"/>
      <c r="W312" s="42"/>
      <c r="X312" s="43"/>
      <c r="Y312" s="43"/>
      <c r="Z312" s="43"/>
      <c r="AA312" s="43"/>
      <c r="AB312" s="43"/>
      <c r="AP312" s="3"/>
      <c r="AQ312" s="157"/>
      <c r="AR312" s="158"/>
      <c r="AS312" s="158"/>
      <c r="AT312" s="158"/>
      <c r="AU312" s="158"/>
      <c r="AV312" s="158"/>
      <c r="AW312" s="158"/>
      <c r="AX312" s="158"/>
      <c r="AY312" s="158"/>
      <c r="AZ312" s="158"/>
      <c r="BA312" s="158"/>
      <c r="BB312" s="158"/>
      <c r="BC312" s="159"/>
      <c r="BD312" s="165"/>
      <c r="BE312" s="166"/>
      <c r="BF312" s="184"/>
      <c r="BG312" s="188"/>
      <c r="BH312" s="189"/>
      <c r="BI312" s="189"/>
      <c r="BJ312" s="189"/>
      <c r="BK312" s="189"/>
      <c r="BL312" s="189"/>
      <c r="BM312" s="189"/>
      <c r="BN312" s="189"/>
      <c r="BO312" s="189"/>
      <c r="BP312" s="189"/>
      <c r="BQ312" s="189"/>
      <c r="BR312" s="189"/>
      <c r="BS312" s="189"/>
      <c r="BT312" s="189"/>
      <c r="BU312" s="190"/>
      <c r="BV312" s="172"/>
      <c r="BW312" s="173"/>
      <c r="BX312" s="172"/>
      <c r="BY312" s="173"/>
      <c r="BZ312" s="172"/>
      <c r="CA312" s="173"/>
      <c r="CB312" s="172"/>
      <c r="CC312" s="173"/>
      <c r="CD312" s="172"/>
      <c r="CE312" s="173"/>
      <c r="CF312" s="174"/>
    </row>
    <row r="313" spans="1:84" ht="11.25" customHeight="1">
      <c r="A313" s="2"/>
      <c r="R313" s="42"/>
      <c r="S313" s="42"/>
      <c r="W313" s="42"/>
      <c r="AA313" s="42"/>
      <c r="AB313" s="42"/>
      <c r="AP313" s="3"/>
      <c r="AQ313" s="157"/>
      <c r="AR313" s="158"/>
      <c r="AS313" s="158"/>
      <c r="AT313" s="158"/>
      <c r="AU313" s="158"/>
      <c r="AV313" s="158"/>
      <c r="AW313" s="158"/>
      <c r="AX313" s="158"/>
      <c r="AY313" s="158"/>
      <c r="AZ313" s="158"/>
      <c r="BA313" s="158"/>
      <c r="BB313" s="158"/>
      <c r="BC313" s="159"/>
      <c r="BD313" s="165"/>
      <c r="BE313" s="166"/>
      <c r="BF313" s="175" t="str">
        <f>Q288</f>
        <v>C</v>
      </c>
      <c r="BG313" s="177" t="str">
        <f>IF(VLOOKUP($BF313,$A267:$C273,3,FALSE)=0,"",CONCATENATE(VLOOKUP(VLOOKUP($BF313,$A267:$C273,3,FALSE),Players!$J:$N,4,FALSE)," ",VLOOKUP($BF313,$A267:$C273,3,FALSE)," ",IF(ISERROR(VLOOKUP(VLOOKUP($BF313,$A267:$C273,3,FALSE),Players!$J:$N,5,FALSE)),"()",CONCATENATE("(",VLOOKUP(VLOOKUP($BF313,$A267:$C273,3,FALSE),Players!$J:$N,5,FALSE),")"))))</f>
        <v/>
      </c>
      <c r="BH313" s="178"/>
      <c r="BI313" s="178"/>
      <c r="BJ313" s="178"/>
      <c r="BK313" s="178"/>
      <c r="BL313" s="178"/>
      <c r="BM313" s="178"/>
      <c r="BN313" s="178"/>
      <c r="BO313" s="178"/>
      <c r="BP313" s="178"/>
      <c r="BQ313" s="178"/>
      <c r="BR313" s="178"/>
      <c r="BS313" s="178"/>
      <c r="BT313" s="178"/>
      <c r="BU313" s="179"/>
      <c r="BV313" s="150" t="str">
        <f>IF(R288&lt;&gt;"",R288,"")</f>
        <v/>
      </c>
      <c r="BW313" s="151"/>
      <c r="BX313" s="150" t="str">
        <f>IF(T288&lt;&gt;"",T288,"")</f>
        <v/>
      </c>
      <c r="BY313" s="151"/>
      <c r="BZ313" s="150" t="str">
        <f>IF(V288&lt;&gt;"",V288,"")</f>
        <v/>
      </c>
      <c r="CA313" s="151"/>
      <c r="CB313" s="150" t="str">
        <f>IF(X288&lt;&gt;"",X288,"")</f>
        <v/>
      </c>
      <c r="CC313" s="151"/>
      <c r="CD313" s="150" t="str">
        <f>IF(Z288&lt;&gt;"",Z288,"")</f>
        <v/>
      </c>
      <c r="CE313" s="151"/>
      <c r="CF313" s="174" t="str">
        <f>IF($CF311&lt;&gt;"",IF(CF311="W","L","W"),"")</f>
        <v/>
      </c>
    </row>
    <row r="314" spans="1:84" ht="11.25" customHeight="1" thickBot="1">
      <c r="A314" s="2"/>
      <c r="R314" s="42"/>
      <c r="S314" s="42"/>
      <c r="W314" s="42"/>
      <c r="X314" s="43"/>
      <c r="Y314" s="43"/>
      <c r="Z314" s="43"/>
      <c r="AA314" s="43"/>
      <c r="AB314" s="43"/>
      <c r="AP314" s="3"/>
      <c r="AQ314" s="160"/>
      <c r="AR314" s="161"/>
      <c r="AS314" s="161"/>
      <c r="AT314" s="161"/>
      <c r="AU314" s="161"/>
      <c r="AV314" s="161"/>
      <c r="AW314" s="161"/>
      <c r="AX314" s="161"/>
      <c r="AY314" s="161"/>
      <c r="AZ314" s="161"/>
      <c r="BA314" s="161"/>
      <c r="BB314" s="161"/>
      <c r="BC314" s="162"/>
      <c r="BD314" s="167"/>
      <c r="BE314" s="168"/>
      <c r="BF314" s="176"/>
      <c r="BG314" s="180"/>
      <c r="BH314" s="181"/>
      <c r="BI314" s="181"/>
      <c r="BJ314" s="181"/>
      <c r="BK314" s="181"/>
      <c r="BL314" s="181"/>
      <c r="BM314" s="181"/>
      <c r="BN314" s="181"/>
      <c r="BO314" s="181"/>
      <c r="BP314" s="181"/>
      <c r="BQ314" s="181"/>
      <c r="BR314" s="181"/>
      <c r="BS314" s="181"/>
      <c r="BT314" s="181"/>
      <c r="BU314" s="182"/>
      <c r="BV314" s="152"/>
      <c r="BW314" s="153"/>
      <c r="BX314" s="152"/>
      <c r="BY314" s="153"/>
      <c r="BZ314" s="152"/>
      <c r="CA314" s="153"/>
      <c r="CB314" s="152"/>
      <c r="CC314" s="153"/>
      <c r="CD314" s="152"/>
      <c r="CE314" s="153"/>
      <c r="CF314" s="174"/>
    </row>
    <row r="315" spans="1:84" ht="11.25" customHeight="1">
      <c r="A315" s="2"/>
      <c r="R315" s="42"/>
      <c r="S315" s="42"/>
      <c r="W315" s="42"/>
      <c r="AA315" s="42"/>
      <c r="AB315" s="42"/>
      <c r="AP315" s="3"/>
      <c r="AQ315" s="126"/>
      <c r="AR315" s="126"/>
      <c r="AS315" s="126"/>
      <c r="AT315" s="126"/>
      <c r="AU315" s="126"/>
      <c r="AV315" s="126"/>
      <c r="AW315" s="126"/>
      <c r="AX315" s="126"/>
      <c r="AY315" s="126"/>
      <c r="AZ315" s="126"/>
      <c r="BA315" s="126"/>
      <c r="BB315" s="126"/>
      <c r="BC315" s="126"/>
      <c r="BV315" s="169" t="str">
        <f>IF(CF311&lt;&gt;"",IF(AND(AND(BV311&gt;-1,BV313&gt;-1),OR(BV311&gt;10,BV313&gt;10),ABS(BV311-BV313)&gt;1,IF(OR(BV311&gt;11,BV313&gt;11),ABS(BV311-BV313)=2,TRUE),BV311=INT(BV311),BV313=INT(BV313)),"","Error"),"")</f>
        <v/>
      </c>
      <c r="BW315" s="169"/>
      <c r="BX315" s="169" t="str">
        <f>IF(CF311&lt;&gt;"",IF(AND(AND(BX311&gt;-1,BX313&gt;-1),OR(BX311&gt;10,BX313&gt;10),ABS(BX311-BX313)&gt;1,IF(OR(BX311&gt;11,BX313&gt;11),ABS(BX311-BX313)=2,TRUE),BX311=INT(BX311),BX313=INT(BX313)),"","Error"),"")</f>
        <v/>
      </c>
      <c r="BY315" s="169"/>
      <c r="BZ315" s="169" t="str">
        <f>IF(CF311&lt;&gt;"",IF(AND(AND(BZ311&gt;-1,BZ313&gt;-1),OR(BZ311&gt;10,BZ313&gt;10),ABS(BZ311-BZ313)&gt;1,IF(OR(BZ311&gt;11,BZ313&gt;11),ABS(BZ311-BZ313)=2,TRUE),BZ311=INT(BZ311),BZ313=INT(BZ313)),"","Error"),"")</f>
        <v/>
      </c>
      <c r="CA315" s="169"/>
      <c r="CB315" s="169" t="str">
        <f>IF(AND(CF311&lt;&gt;"",CB311&lt;&gt;""),IF(AND(AND(CB311&gt;-1,CB313&gt;-1),OR(CB311&gt;10,CB313&gt;10),ABS(CB311-CB313)&gt;1,IF(OR(CB311&gt;11,CB313&gt;11),ABS(CB311-CB313)=2,TRUE),CB311=INT(CB311),CB313=INT(CB313)),"","Error"),"")</f>
        <v/>
      </c>
      <c r="CC315" s="169"/>
      <c r="CD315" s="169" t="str">
        <f>IF(AND(CF311&lt;&gt;"",CD311&lt;&gt;""),IF(AND(AND(CD311&gt;-1,CD313&gt;-1),OR(CD311&gt;10,CD313&gt;10),ABS(CD311-CD313)&gt;1,IF(OR(CD311&gt;11,CD313&gt;11),ABS(CD311-CD313)=2,TRUE),CD311=INT(CD311),CD313=INT(CD313)),"","Error"),"")</f>
        <v/>
      </c>
      <c r="CE315" s="169"/>
      <c r="CF315" s="3"/>
    </row>
    <row r="316" spans="1:84" ht="11.25" customHeight="1">
      <c r="AB316" s="43"/>
      <c r="AP316" s="3"/>
      <c r="AQ316" s="126"/>
      <c r="AR316" s="126"/>
      <c r="AS316" s="126"/>
      <c r="AT316" s="126"/>
      <c r="AU316" s="126"/>
      <c r="AV316" s="126"/>
      <c r="AW316" s="126"/>
      <c r="AX316" s="126"/>
      <c r="AY316" s="126"/>
      <c r="AZ316" s="126"/>
      <c r="BA316" s="126"/>
      <c r="BB316" s="126"/>
      <c r="BC316" s="126"/>
      <c r="CF316" s="3"/>
    </row>
    <row r="317" spans="1:84" ht="11.25" customHeight="1">
      <c r="AB317" s="42"/>
      <c r="AP317" s="3"/>
      <c r="AQ317" s="127"/>
      <c r="AR317" s="127"/>
      <c r="AS317" s="127"/>
      <c r="AT317" s="127"/>
      <c r="AU317" s="127"/>
      <c r="AV317" s="127"/>
      <c r="AW317" s="127"/>
      <c r="AX317" s="127"/>
      <c r="AY317" s="127"/>
      <c r="AZ317" s="127"/>
      <c r="BA317" s="127"/>
      <c r="BB317" s="127"/>
      <c r="BC317" s="127"/>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3"/>
    </row>
    <row r="318" spans="1:84" ht="11.25" customHeight="1">
      <c r="AB318" s="43"/>
      <c r="AP318" s="3"/>
      <c r="AQ318" s="128"/>
      <c r="AR318" s="128"/>
      <c r="AS318" s="128"/>
      <c r="AT318" s="128"/>
      <c r="AU318" s="128"/>
      <c r="AV318" s="128"/>
      <c r="AW318" s="128"/>
      <c r="AX318" s="128"/>
      <c r="AY318" s="128"/>
      <c r="AZ318" s="128"/>
      <c r="BA318" s="128"/>
      <c r="BB318" s="128"/>
      <c r="BC318" s="128"/>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3"/>
    </row>
    <row r="319" spans="1:84" ht="11.25" customHeight="1">
      <c r="AB319" s="42"/>
      <c r="AP319" s="3"/>
      <c r="AQ319" s="126"/>
      <c r="AR319" s="126"/>
      <c r="AS319" s="126"/>
      <c r="AT319" s="126"/>
      <c r="AU319" s="126"/>
      <c r="AV319" s="126"/>
      <c r="AW319" s="126"/>
      <c r="AX319" s="126"/>
      <c r="AY319" s="126"/>
      <c r="AZ319" s="126"/>
      <c r="BA319" s="126"/>
      <c r="BB319" s="126"/>
      <c r="BC319" s="126"/>
      <c r="CF319" s="3"/>
    </row>
    <row r="320" spans="1:84" ht="11.25" customHeight="1">
      <c r="AB320" s="43"/>
      <c r="AP320" s="3"/>
      <c r="AQ320" s="126"/>
      <c r="AR320" s="126"/>
      <c r="AS320" s="126"/>
      <c r="AT320" s="126"/>
      <c r="AU320" s="126"/>
      <c r="AV320" s="126"/>
      <c r="AW320" s="126"/>
      <c r="AX320" s="126"/>
      <c r="AY320" s="126"/>
      <c r="AZ320" s="126"/>
      <c r="BA320" s="126"/>
      <c r="BB320" s="126"/>
      <c r="BC320" s="126"/>
      <c r="CF320" s="3"/>
    </row>
    <row r="321" spans="1:84" ht="11.25" customHeight="1">
      <c r="AB321" s="42"/>
      <c r="AP321" s="3"/>
      <c r="AQ321" s="126"/>
      <c r="AR321" s="126"/>
      <c r="AS321" s="126"/>
      <c r="AT321" s="126"/>
      <c r="AU321" s="126"/>
      <c r="AV321" s="126"/>
      <c r="AW321" s="126"/>
      <c r="AX321" s="126"/>
      <c r="AY321" s="126"/>
      <c r="AZ321" s="126"/>
      <c r="BA321" s="126"/>
      <c r="BB321" s="126"/>
      <c r="BC321" s="126"/>
      <c r="CF321" s="3"/>
    </row>
    <row r="322" spans="1:84" ht="11.25" customHeight="1">
      <c r="AB322" s="43"/>
      <c r="AC322" s="43"/>
      <c r="AD322" s="43"/>
      <c r="AE322" s="43"/>
      <c r="AF322" s="43"/>
      <c r="AG322" s="43"/>
      <c r="AH322" s="43"/>
      <c r="AI322" s="43"/>
      <c r="AJ322" s="43"/>
      <c r="AK322" s="43"/>
      <c r="AL322" s="43"/>
      <c r="AM322" s="43"/>
      <c r="AN322" s="3"/>
      <c r="AO322" s="3"/>
      <c r="AP322" s="3"/>
      <c r="AQ322" s="126"/>
      <c r="AR322" s="126"/>
      <c r="AS322" s="126"/>
      <c r="AT322" s="126"/>
      <c r="AU322" s="126"/>
      <c r="AV322" s="126"/>
      <c r="AW322" s="126"/>
      <c r="AX322" s="126"/>
      <c r="AY322" s="126"/>
      <c r="AZ322" s="126"/>
      <c r="BA322" s="126"/>
      <c r="BB322" s="126"/>
      <c r="BC322" s="126"/>
      <c r="CF322" s="3"/>
    </row>
    <row r="323" spans="1:84" ht="11.25" customHeight="1">
      <c r="AB323" s="42"/>
      <c r="AI323" s="42"/>
      <c r="AJ323" s="42"/>
      <c r="AN323" s="3"/>
      <c r="AO323" s="3"/>
      <c r="AP323" s="3"/>
      <c r="AQ323" s="126"/>
      <c r="AR323" s="126"/>
      <c r="AS323" s="126"/>
      <c r="AT323" s="126"/>
      <c r="AU323" s="126"/>
      <c r="AV323" s="126"/>
      <c r="AW323" s="126"/>
      <c r="AX323" s="126"/>
      <c r="AY323" s="126"/>
      <c r="AZ323" s="126"/>
      <c r="BA323" s="126"/>
      <c r="BB323" s="126"/>
      <c r="BC323" s="126"/>
      <c r="CF323" s="3"/>
    </row>
    <row r="324" spans="1:84" ht="11.25" customHeight="1">
      <c r="AB324" s="43"/>
      <c r="AC324" s="43"/>
      <c r="AD324" s="43"/>
      <c r="AE324" s="43"/>
      <c r="AF324" s="43"/>
      <c r="AG324" s="43"/>
      <c r="AH324" s="43"/>
      <c r="AI324" s="43"/>
      <c r="AJ324" s="43"/>
      <c r="AK324" s="43"/>
      <c r="AL324" s="43"/>
      <c r="AM324" s="43"/>
      <c r="AN324" s="3"/>
      <c r="AO324" s="3"/>
      <c r="AP324" s="3"/>
      <c r="AQ324" s="126"/>
      <c r="AR324" s="126"/>
      <c r="AS324" s="126"/>
      <c r="AT324" s="126"/>
      <c r="AU324" s="126"/>
      <c r="AV324" s="126"/>
      <c r="AW324" s="126"/>
      <c r="AX324" s="126"/>
      <c r="AY324" s="126"/>
      <c r="AZ324" s="126"/>
      <c r="BA324" s="126"/>
      <c r="BB324" s="126"/>
      <c r="BC324" s="126"/>
      <c r="CF324" s="3"/>
    </row>
    <row r="325" spans="1:84" ht="11.25" customHeight="1" thickBot="1">
      <c r="AB325" s="42"/>
      <c r="AI325" s="42"/>
      <c r="AJ325" s="42"/>
      <c r="AN325" s="3"/>
      <c r="AO325" s="3"/>
      <c r="AP325" s="3"/>
      <c r="AQ325" s="126"/>
      <c r="AR325" s="126"/>
      <c r="AS325" s="126"/>
      <c r="AT325" s="126"/>
      <c r="AU325" s="126"/>
      <c r="AV325" s="126"/>
      <c r="AW325" s="126"/>
      <c r="AX325" s="126"/>
      <c r="AY325" s="126"/>
      <c r="AZ325" s="126"/>
      <c r="BA325" s="126"/>
      <c r="BB325" s="126"/>
      <c r="BC325" s="126"/>
      <c r="CF325" s="3"/>
    </row>
    <row r="326" spans="1:84" ht="11.25" customHeight="1">
      <c r="A326" s="259" t="s">
        <v>9</v>
      </c>
      <c r="B326" s="260"/>
      <c r="C326" s="260"/>
      <c r="D326" s="260"/>
      <c r="E326" s="260"/>
      <c r="F326" s="300" t="str">
        <f>Players!$C$1</f>
        <v>Enter Division Name</v>
      </c>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301"/>
      <c r="AF326" s="301"/>
      <c r="AG326" s="301"/>
      <c r="AH326" s="302" t="s">
        <v>10</v>
      </c>
      <c r="AI326" s="303"/>
      <c r="AJ326" s="303"/>
      <c r="AK326" s="306" t="str">
        <f>Players!$G$1</f>
        <v>Enter Date</v>
      </c>
      <c r="AL326" s="307"/>
      <c r="AM326" s="307"/>
      <c r="AN326" s="307"/>
      <c r="AO326" s="308"/>
      <c r="AQ326" s="154" t="str">
        <f>CONCATENATE($A330," ",$D330,","," ",$F328)</f>
        <v>Group: 6, Women's Singles</v>
      </c>
      <c r="AR326" s="155"/>
      <c r="AS326" s="155"/>
      <c r="AT326" s="155"/>
      <c r="AU326" s="155"/>
      <c r="AV326" s="155"/>
      <c r="AW326" s="155"/>
      <c r="AX326" s="155"/>
      <c r="AY326" s="155"/>
      <c r="AZ326" s="155"/>
      <c r="BA326" s="155"/>
      <c r="BB326" s="155"/>
      <c r="BC326" s="156"/>
      <c r="BD326" s="163">
        <f>A343</f>
        <v>1</v>
      </c>
      <c r="BE326" s="164"/>
      <c r="BF326" s="183" t="str">
        <f>C343</f>
        <v>A</v>
      </c>
      <c r="BG326" s="185" t="str">
        <f>IF(VLOOKUP($BF326,$A332:$C338,3,FALSE)=0,"",CONCATENATE(VLOOKUP(VLOOKUP($BF326,$A332:$C338,3,FALSE),Players!$J:$N,4,FALSE)," ",VLOOKUP($BF326,$A332:$C338,3,FALSE)," ",IF(ISERROR(VLOOKUP(VLOOKUP($BF326,$A332:$C338,3,FALSE),Players!$J:$N,5,FALSE)),"()",CONCATENATE("(",VLOOKUP(VLOOKUP($BF326,$A332:$C338,3,FALSE),Players!$J:$N,5,FALSE),")"))))</f>
        <v/>
      </c>
      <c r="BH326" s="186"/>
      <c r="BI326" s="186"/>
      <c r="BJ326" s="186"/>
      <c r="BK326" s="186"/>
      <c r="BL326" s="186"/>
      <c r="BM326" s="186"/>
      <c r="BN326" s="186"/>
      <c r="BO326" s="186"/>
      <c r="BP326" s="186"/>
      <c r="BQ326" s="186"/>
      <c r="BR326" s="186"/>
      <c r="BS326" s="186"/>
      <c r="BT326" s="186"/>
      <c r="BU326" s="187"/>
      <c r="BV326" s="170" t="str">
        <f>IF(D343&lt;&gt;"",D343,"")</f>
        <v/>
      </c>
      <c r="BW326" s="171"/>
      <c r="BX326" s="170" t="str">
        <f>IF(F343&lt;&gt;"",F343,"")</f>
        <v/>
      </c>
      <c r="BY326" s="171"/>
      <c r="BZ326" s="170" t="str">
        <f>IF(H343&lt;&gt;"",H343,"")</f>
        <v/>
      </c>
      <c r="CA326" s="171"/>
      <c r="CB326" s="170" t="str">
        <f>IF(J343&lt;&gt;"",J343,"")</f>
        <v/>
      </c>
      <c r="CC326" s="171"/>
      <c r="CD326" s="170" t="str">
        <f>IF(L343&lt;&gt;"",L343,"")</f>
        <v/>
      </c>
      <c r="CE326" s="171"/>
      <c r="CF326" s="174" t="str">
        <f>IF($CD326=$CD328,IF($CB326=$CB328,IF($BZ326&lt;&gt;"",IF($BZ326&gt;$BZ328,"W","L"),""),IF($CB326&gt;$CB328,"W","L")),IF($CD326&gt;$CD328,"W","L"))</f>
        <v/>
      </c>
    </row>
    <row r="327" spans="1:84" ht="11.25" customHeight="1">
      <c r="A327" s="261"/>
      <c r="B327" s="262"/>
      <c r="C327" s="262"/>
      <c r="D327" s="262"/>
      <c r="E327" s="26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F327" s="282"/>
      <c r="AG327" s="282"/>
      <c r="AH327" s="304"/>
      <c r="AI327" s="305"/>
      <c r="AJ327" s="305"/>
      <c r="AK327" s="309"/>
      <c r="AL327" s="309"/>
      <c r="AM327" s="309"/>
      <c r="AN327" s="309"/>
      <c r="AO327" s="310"/>
      <c r="AQ327" s="157"/>
      <c r="AR327" s="158"/>
      <c r="AS327" s="158"/>
      <c r="AT327" s="158"/>
      <c r="AU327" s="158"/>
      <c r="AV327" s="158"/>
      <c r="AW327" s="158"/>
      <c r="AX327" s="158"/>
      <c r="AY327" s="158"/>
      <c r="AZ327" s="158"/>
      <c r="BA327" s="158"/>
      <c r="BB327" s="158"/>
      <c r="BC327" s="159"/>
      <c r="BD327" s="165"/>
      <c r="BE327" s="166"/>
      <c r="BF327" s="184"/>
      <c r="BG327" s="188"/>
      <c r="BH327" s="189"/>
      <c r="BI327" s="189"/>
      <c r="BJ327" s="189"/>
      <c r="BK327" s="189"/>
      <c r="BL327" s="189"/>
      <c r="BM327" s="189"/>
      <c r="BN327" s="189"/>
      <c r="BO327" s="189"/>
      <c r="BP327" s="189"/>
      <c r="BQ327" s="189"/>
      <c r="BR327" s="189"/>
      <c r="BS327" s="189"/>
      <c r="BT327" s="189"/>
      <c r="BU327" s="190"/>
      <c r="BV327" s="172"/>
      <c r="BW327" s="173"/>
      <c r="BX327" s="172"/>
      <c r="BY327" s="173"/>
      <c r="BZ327" s="172"/>
      <c r="CA327" s="173"/>
      <c r="CB327" s="172"/>
      <c r="CC327" s="173"/>
      <c r="CD327" s="172"/>
      <c r="CE327" s="173"/>
      <c r="CF327" s="174"/>
    </row>
    <row r="328" spans="1:84" ht="11.25" customHeight="1">
      <c r="A328" s="266" t="s">
        <v>11</v>
      </c>
      <c r="B328" s="267"/>
      <c r="C328" s="267"/>
      <c r="D328" s="277" t="s">
        <v>12</v>
      </c>
      <c r="E328" s="278"/>
      <c r="F328" s="280" t="str">
        <f>Players!$H$3</f>
        <v>Women's Singles</v>
      </c>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81"/>
      <c r="AE328" s="281"/>
      <c r="AF328" s="281"/>
      <c r="AG328" s="281"/>
      <c r="AH328" s="302" t="s">
        <v>13</v>
      </c>
      <c r="AI328" s="303"/>
      <c r="AJ328" s="303"/>
      <c r="AK328" s="311" t="s">
        <v>27</v>
      </c>
      <c r="AL328" s="311"/>
      <c r="AM328" s="311"/>
      <c r="AN328" s="311"/>
      <c r="AO328" s="312"/>
      <c r="AQ328" s="157"/>
      <c r="AR328" s="158"/>
      <c r="AS328" s="158"/>
      <c r="AT328" s="158"/>
      <c r="AU328" s="158"/>
      <c r="AV328" s="158"/>
      <c r="AW328" s="158"/>
      <c r="AX328" s="158"/>
      <c r="AY328" s="158"/>
      <c r="AZ328" s="158"/>
      <c r="BA328" s="158"/>
      <c r="BB328" s="158"/>
      <c r="BC328" s="159"/>
      <c r="BD328" s="165"/>
      <c r="BE328" s="166"/>
      <c r="BF328" s="175" t="str">
        <f>C345</f>
        <v>C</v>
      </c>
      <c r="BG328" s="177" t="str">
        <f>IF(VLOOKUP($BF328,$A332:$C338,3,FALSE)=0,"",CONCATENATE(VLOOKUP(VLOOKUP($BF328,$A332:$C338,3,FALSE),Players!$J:$N,4,FALSE)," ",VLOOKUP($BF328,$A332:$C338,3,FALSE)," ",IF(ISERROR(VLOOKUP(VLOOKUP($BF328,$A332:$C338,3,FALSE),Players!$J:$N,5,FALSE)),"()",CONCATENATE("(",VLOOKUP(VLOOKUP($BF328,$A332:$C338,3,FALSE),Players!$J:$N,5,FALSE),")"))))</f>
        <v/>
      </c>
      <c r="BH328" s="178"/>
      <c r="BI328" s="178"/>
      <c r="BJ328" s="178"/>
      <c r="BK328" s="178"/>
      <c r="BL328" s="178"/>
      <c r="BM328" s="178"/>
      <c r="BN328" s="178"/>
      <c r="BO328" s="178"/>
      <c r="BP328" s="178"/>
      <c r="BQ328" s="178"/>
      <c r="BR328" s="178"/>
      <c r="BS328" s="178"/>
      <c r="BT328" s="178"/>
      <c r="BU328" s="179"/>
      <c r="BV328" s="150" t="str">
        <f>IF(D345&lt;&gt;"",D345,"")</f>
        <v/>
      </c>
      <c r="BW328" s="151"/>
      <c r="BX328" s="150" t="str">
        <f>IF(F345&lt;&gt;"",F345,"")</f>
        <v/>
      </c>
      <c r="BY328" s="151"/>
      <c r="BZ328" s="150" t="str">
        <f>IF(H345&lt;&gt;"",H345,"")</f>
        <v/>
      </c>
      <c r="CA328" s="151"/>
      <c r="CB328" s="150" t="str">
        <f>IF(J345&lt;&gt;"",J345,"")</f>
        <v/>
      </c>
      <c r="CC328" s="151"/>
      <c r="CD328" s="150" t="str">
        <f>IF(L345&lt;&gt;"",L345,"")</f>
        <v/>
      </c>
      <c r="CE328" s="151"/>
      <c r="CF328" s="174" t="str">
        <f>IF($CF326&lt;&gt;"",IF(CF326="W","L","W"),"")</f>
        <v/>
      </c>
    </row>
    <row r="329" spans="1:84" ht="11.25" customHeight="1" thickBot="1">
      <c r="A329" s="275"/>
      <c r="B329" s="276"/>
      <c r="C329" s="276"/>
      <c r="D329" s="279"/>
      <c r="E329" s="279"/>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82"/>
      <c r="AE329" s="282"/>
      <c r="AF329" s="282"/>
      <c r="AG329" s="282"/>
      <c r="AH329" s="304"/>
      <c r="AI329" s="305"/>
      <c r="AJ329" s="305"/>
      <c r="AK329" s="313"/>
      <c r="AL329" s="313"/>
      <c r="AM329" s="313"/>
      <c r="AN329" s="313"/>
      <c r="AO329" s="314"/>
      <c r="AQ329" s="160"/>
      <c r="AR329" s="161"/>
      <c r="AS329" s="161"/>
      <c r="AT329" s="161"/>
      <c r="AU329" s="161"/>
      <c r="AV329" s="161"/>
      <c r="AW329" s="161"/>
      <c r="AX329" s="161"/>
      <c r="AY329" s="161"/>
      <c r="AZ329" s="161"/>
      <c r="BA329" s="161"/>
      <c r="BB329" s="161"/>
      <c r="BC329" s="162"/>
      <c r="BD329" s="167"/>
      <c r="BE329" s="168"/>
      <c r="BF329" s="176"/>
      <c r="BG329" s="180"/>
      <c r="BH329" s="181"/>
      <c r="BI329" s="181"/>
      <c r="BJ329" s="181"/>
      <c r="BK329" s="181"/>
      <c r="BL329" s="181"/>
      <c r="BM329" s="181"/>
      <c r="BN329" s="181"/>
      <c r="BO329" s="181"/>
      <c r="BP329" s="181"/>
      <c r="BQ329" s="181"/>
      <c r="BR329" s="181"/>
      <c r="BS329" s="181"/>
      <c r="BT329" s="181"/>
      <c r="BU329" s="182"/>
      <c r="BV329" s="152"/>
      <c r="BW329" s="153"/>
      <c r="BX329" s="152"/>
      <c r="BY329" s="153"/>
      <c r="BZ329" s="152"/>
      <c r="CA329" s="153"/>
      <c r="CB329" s="152"/>
      <c r="CC329" s="153"/>
      <c r="CD329" s="152"/>
      <c r="CE329" s="153"/>
      <c r="CF329" s="174"/>
    </row>
    <row r="330" spans="1:84" ht="11.25" customHeight="1">
      <c r="A330" s="259" t="s">
        <v>15</v>
      </c>
      <c r="B330" s="260"/>
      <c r="C330" s="260"/>
      <c r="D330" s="264">
        <v>6</v>
      </c>
      <c r="E330" s="264"/>
      <c r="F330" s="266" t="s">
        <v>16</v>
      </c>
      <c r="G330" s="267"/>
      <c r="H330" s="267"/>
      <c r="I330" s="283"/>
      <c r="J330" s="284"/>
      <c r="K330" s="284"/>
      <c r="L330" s="284"/>
      <c r="M330" s="284"/>
      <c r="N330" s="271"/>
      <c r="O330" s="271"/>
      <c r="P330" s="271"/>
      <c r="Q330" s="271"/>
      <c r="R330" s="271"/>
      <c r="S330" s="271"/>
      <c r="T330" s="271"/>
      <c r="U330" s="271"/>
      <c r="V330" s="271"/>
      <c r="W330" s="271"/>
      <c r="X330" s="271"/>
      <c r="Y330" s="271"/>
      <c r="Z330" s="271"/>
      <c r="AA330" s="271"/>
      <c r="AB330" s="271"/>
      <c r="AC330" s="272"/>
      <c r="AD330" s="150" t="s">
        <v>17</v>
      </c>
      <c r="AE330" s="270"/>
      <c r="AF330" s="288" t="s">
        <v>18</v>
      </c>
      <c r="AG330" s="270"/>
      <c r="AH330" s="288" t="s">
        <v>19</v>
      </c>
      <c r="AI330" s="270"/>
      <c r="AJ330" s="288" t="s">
        <v>20</v>
      </c>
      <c r="AK330" s="290"/>
      <c r="AL330" s="292" t="s">
        <v>21</v>
      </c>
      <c r="AM330" s="293"/>
      <c r="AN330" s="296" t="s">
        <v>22</v>
      </c>
      <c r="AO330" s="297"/>
      <c r="AQ330" s="126"/>
      <c r="AR330" s="126"/>
      <c r="AS330" s="126"/>
      <c r="AT330" s="126"/>
      <c r="AU330" s="126"/>
      <c r="AV330" s="126"/>
      <c r="AW330" s="126"/>
      <c r="AX330" s="126"/>
      <c r="AY330" s="126"/>
      <c r="AZ330" s="126"/>
      <c r="BA330" s="126"/>
      <c r="BB330" s="126"/>
      <c r="BC330" s="126"/>
      <c r="BV330" s="169" t="str">
        <f>IF(CF326&lt;&gt;"",IF(AND(AND(BV326&gt;-1,BV328&gt;-1),OR(BV326&gt;10,BV328&gt;10),ABS(BV326-BV328)&gt;1,IF(OR(BV326&gt;11,BV328&gt;11),ABS(BV326-BV328)=2,TRUE),BV326=INT(BV326),BV328=INT(BV328)),"","Error"),"")</f>
        <v/>
      </c>
      <c r="BW330" s="169"/>
      <c r="BX330" s="169" t="str">
        <f>IF(CF326&lt;&gt;"",IF(AND(AND(BX326&gt;-1,BX328&gt;-1),OR(BX326&gt;10,BX328&gt;10),ABS(BX326-BX328)&gt;1,IF(OR(BX326&gt;11,BX328&gt;11),ABS(BX326-BX328)=2,TRUE),BX326=INT(BX326),BX328=INT(BX328)),"","Error"),"")</f>
        <v/>
      </c>
      <c r="BY330" s="169"/>
      <c r="BZ330" s="169" t="str">
        <f>IF(CF326&lt;&gt;"",IF(AND(AND(BZ326&gt;-1,BZ328&gt;-1),OR(BZ326&gt;10,BZ328&gt;10),ABS(BZ326-BZ328)&gt;1,IF(OR(BZ326&gt;11,BZ328&gt;11),ABS(BZ326-BZ328)=2,TRUE),BZ326=INT(BZ326),BZ328=INT(BZ328)),"","Error"),"")</f>
        <v/>
      </c>
      <c r="CA330" s="169"/>
      <c r="CB330" s="169" t="str">
        <f>IF(AND(CF326&lt;&gt;"",CB326&lt;&gt;""),IF(AND(AND(CB326&gt;-1,CB328&gt;-1),OR(CB326&gt;10,CB328&gt;10),ABS(CB326-CB328)&gt;1,IF(OR(CB326&gt;11,CB328&gt;11),ABS(CB326-CB328)=2,TRUE),CB326=INT(CB326),CB328=INT(CB328)),"","Error"),"")</f>
        <v/>
      </c>
      <c r="CC330" s="169"/>
      <c r="CD330" s="169" t="str">
        <f>IF(AND(CF326&lt;&gt;"",CD326&lt;&gt;""),IF(AND(AND(CD326&gt;-1,CD328&gt;-1),OR(CD326&gt;10,CD328&gt;10),ABS(CD326-CD328)&gt;1,IF(OR(CD326&gt;11,CD328&gt;11),ABS(CD326-CD328)=2,TRUE),CD326=INT(CD326),CD328=INT(CD328)),"","Error"),"")</f>
        <v/>
      </c>
      <c r="CE330" s="169"/>
    </row>
    <row r="331" spans="1:84" ht="11.25" customHeight="1" thickBot="1">
      <c r="A331" s="261"/>
      <c r="B331" s="262"/>
      <c r="C331" s="263"/>
      <c r="D331" s="265"/>
      <c r="E331" s="265"/>
      <c r="F331" s="268"/>
      <c r="G331" s="269"/>
      <c r="H331" s="269"/>
      <c r="I331" s="286"/>
      <c r="J331" s="286"/>
      <c r="K331" s="286"/>
      <c r="L331" s="286"/>
      <c r="M331" s="286"/>
      <c r="N331" s="273"/>
      <c r="O331" s="273"/>
      <c r="P331" s="273"/>
      <c r="Q331" s="273"/>
      <c r="R331" s="273"/>
      <c r="S331" s="273"/>
      <c r="T331" s="273"/>
      <c r="U331" s="273"/>
      <c r="V331" s="273"/>
      <c r="W331" s="273"/>
      <c r="X331" s="273"/>
      <c r="Y331" s="273"/>
      <c r="Z331" s="273"/>
      <c r="AA331" s="273"/>
      <c r="AB331" s="273"/>
      <c r="AC331" s="274"/>
      <c r="AD331" s="194"/>
      <c r="AE331" s="195"/>
      <c r="AF331" s="289"/>
      <c r="AG331" s="195"/>
      <c r="AH331" s="289"/>
      <c r="AI331" s="195"/>
      <c r="AJ331" s="289"/>
      <c r="AK331" s="291"/>
      <c r="AL331" s="294"/>
      <c r="AM331" s="295"/>
      <c r="AN331" s="298"/>
      <c r="AO331" s="299"/>
      <c r="AQ331" s="126"/>
      <c r="AR331" s="126"/>
      <c r="AS331" s="126"/>
      <c r="AT331" s="126"/>
      <c r="AU331" s="126"/>
      <c r="AV331" s="126"/>
      <c r="AW331" s="126"/>
      <c r="AX331" s="126"/>
      <c r="AY331" s="126"/>
      <c r="AZ331" s="126"/>
      <c r="BA331" s="126"/>
      <c r="BB331" s="126"/>
      <c r="BC331" s="126"/>
    </row>
    <row r="332" spans="1:84" ht="11.25" customHeight="1">
      <c r="A332" s="210" t="str">
        <f>AD330</f>
        <v>A</v>
      </c>
      <c r="B332" s="211"/>
      <c r="C332" s="214"/>
      <c r="D332" s="215"/>
      <c r="E332" s="215"/>
      <c r="F332" s="215"/>
      <c r="G332" s="215"/>
      <c r="H332" s="215"/>
      <c r="I332" s="215"/>
      <c r="J332" s="215"/>
      <c r="K332" s="215"/>
      <c r="L332" s="215"/>
      <c r="M332" s="215"/>
      <c r="N332" s="215"/>
      <c r="O332" s="215"/>
      <c r="P332" s="215"/>
      <c r="Q332" s="215"/>
      <c r="R332" s="215"/>
      <c r="S332" s="215"/>
      <c r="T332" s="215"/>
      <c r="U332" s="215"/>
      <c r="V332" s="215"/>
      <c r="W332" s="215"/>
      <c r="X332" s="215"/>
      <c r="Y332" s="215"/>
      <c r="Z332" s="215"/>
      <c r="AA332" s="215"/>
      <c r="AB332" s="215"/>
      <c r="AC332" s="216"/>
      <c r="AD332" s="250"/>
      <c r="AE332" s="229"/>
      <c r="AF332" s="252" t="str">
        <f>IF($D328="1P",IF(Z347=Z349,IF(X347=X349,IF(V347&lt;&gt;"",IF(V347&gt;V349,"W","L"),""),IF(X347&gt;X349,"W","L")),IF(Z347&gt;Z349,"W","L")),IF(L351=L353,IF(J351=J353,IF(H351&lt;&gt;"",IF(H351&gt;H353,"W","L"),""),IF(J351&gt;J353,"W","L")),IF(L351&gt;L353,"W","L")))</f>
        <v/>
      </c>
      <c r="AG332" s="253"/>
      <c r="AH332" s="252" t="str">
        <f>IF($D328="1P",IF(L351=L353,IF(J351=J353,IF(H351&lt;&gt;"",IF(H351&gt;H353,"W","L"),""),IF(J351&gt;J353,"W","L")),IF(L351&gt;L353,"W","L")),IF(L343=L345,IF(J343=J345,IF(H343&lt;&gt;"",IF(H343&gt;H345,"W","L"),""),IF(J343&gt;J345,"W","L")),IF(L343&gt;L345,"W","L")))</f>
        <v/>
      </c>
      <c r="AI332" s="253"/>
      <c r="AJ332" s="252" t="str">
        <f>IF($D328="1P",IF(L343=L345,IF(J343=J345,IF(H343&lt;&gt;"",IF(H343&gt;H345,"W","L"),""),IF(J343&gt;J345,"W","L")),IF(L343&gt;L345,"W","L")),IF(Z347=Z349,IF(X347=X349,IF(V347&lt;&gt;"",IF(V347&gt;V349,"W","L"),""),IF(X347&gt;X349,"W","L")),IF(Z347&gt;Z349,"W","L")))</f>
        <v/>
      </c>
      <c r="AK332" s="253"/>
      <c r="AL332" s="254" t="str">
        <f>IF(OR(COUNTIF(AD332:AJ332,"W"),COUNTIF(AD332:AJ332,"L")),COUNTIF(AD332:AJ332,"W")*2+COUNTIF(AD332:AJ332,"L"),"")</f>
        <v/>
      </c>
      <c r="AM332" s="255"/>
      <c r="AN332" s="256" t="str">
        <f>IF(AL332&lt;&gt;"",RANK(AL332,AL332:AL338,0),"")</f>
        <v/>
      </c>
      <c r="AO332" s="257"/>
      <c r="AQ332" s="127"/>
      <c r="AR332" s="127"/>
      <c r="AS332" s="127"/>
      <c r="AT332" s="127"/>
      <c r="AU332" s="127"/>
      <c r="AV332" s="127"/>
      <c r="AW332" s="127"/>
      <c r="AX332" s="127"/>
      <c r="AY332" s="127"/>
      <c r="AZ332" s="127"/>
      <c r="BA332" s="127"/>
      <c r="BB332" s="127"/>
      <c r="BC332" s="127"/>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row>
    <row r="333" spans="1:84" ht="11.25" customHeight="1">
      <c r="A333" s="212"/>
      <c r="B333" s="213"/>
      <c r="C333" s="217"/>
      <c r="D333" s="218"/>
      <c r="E333" s="218"/>
      <c r="F333" s="218"/>
      <c r="G333" s="218"/>
      <c r="H333" s="218"/>
      <c r="I333" s="218"/>
      <c r="J333" s="218"/>
      <c r="K333" s="218"/>
      <c r="L333" s="218"/>
      <c r="M333" s="218"/>
      <c r="N333" s="218"/>
      <c r="O333" s="218"/>
      <c r="P333" s="218"/>
      <c r="Q333" s="218"/>
      <c r="R333" s="218"/>
      <c r="S333" s="218"/>
      <c r="T333" s="218"/>
      <c r="U333" s="218"/>
      <c r="V333" s="218"/>
      <c r="W333" s="218"/>
      <c r="X333" s="218"/>
      <c r="Y333" s="218"/>
      <c r="Z333" s="218"/>
      <c r="AA333" s="218"/>
      <c r="AB333" s="218"/>
      <c r="AC333" s="219"/>
      <c r="AD333" s="251"/>
      <c r="AE333" s="236"/>
      <c r="AF333" s="234"/>
      <c r="AG333" s="233"/>
      <c r="AH333" s="234"/>
      <c r="AI333" s="233"/>
      <c r="AJ333" s="234"/>
      <c r="AK333" s="233"/>
      <c r="AL333" s="241"/>
      <c r="AM333" s="240"/>
      <c r="AN333" s="258"/>
      <c r="AO333" s="243"/>
      <c r="AQ333" s="128"/>
      <c r="AR333" s="128"/>
      <c r="AS333" s="128"/>
      <c r="AT333" s="128"/>
      <c r="AU333" s="128"/>
      <c r="AV333" s="128"/>
      <c r="AW333" s="128"/>
      <c r="AX333" s="128"/>
      <c r="AY333" s="128"/>
      <c r="AZ333" s="128"/>
      <c r="BA333" s="128"/>
      <c r="BB333" s="128"/>
      <c r="BC333" s="128"/>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row>
    <row r="334" spans="1:84" ht="11.25" customHeight="1">
      <c r="A334" s="210" t="str">
        <f>AF330</f>
        <v>B</v>
      </c>
      <c r="B334" s="211"/>
      <c r="C334" s="214"/>
      <c r="D334" s="215"/>
      <c r="E334" s="215"/>
      <c r="F334" s="215"/>
      <c r="G334" s="215"/>
      <c r="H334" s="215"/>
      <c r="I334" s="215"/>
      <c r="J334" s="215"/>
      <c r="K334" s="215"/>
      <c r="L334" s="215"/>
      <c r="M334" s="215"/>
      <c r="N334" s="215"/>
      <c r="O334" s="215"/>
      <c r="P334" s="215"/>
      <c r="Q334" s="215"/>
      <c r="R334" s="215"/>
      <c r="S334" s="215"/>
      <c r="T334" s="215"/>
      <c r="U334" s="215"/>
      <c r="V334" s="215"/>
      <c r="W334" s="215"/>
      <c r="X334" s="215"/>
      <c r="Y334" s="215"/>
      <c r="Z334" s="215"/>
      <c r="AA334" s="215"/>
      <c r="AB334" s="215"/>
      <c r="AC334" s="216"/>
      <c r="AD334" s="220" t="str">
        <f>IF(AF332&lt;&gt;"",IF(AF332="W","L","W"),"")</f>
        <v/>
      </c>
      <c r="AE334" s="221"/>
      <c r="AF334" s="228"/>
      <c r="AG334" s="229"/>
      <c r="AH334" s="227" t="str">
        <f>IF($D328="1P",IF(L347=L349,IF(J347=J349,IF(H347&lt;&gt;"",IF(H347&gt;H349,"W","L"),""),IF(J347&gt;J349,"W","L")),IF(L347&gt;L349,"W","L")),IF(Z351=Z353,IF(X351=X353,IF(V351&lt;&gt;"",IF(V351&gt;V353,"W","L"),""),IF(X351&gt;X353,"W","L")),IF(Z351&gt;Z353,"W","L")))</f>
        <v/>
      </c>
      <c r="AI334" s="221"/>
      <c r="AJ334" s="227" t="str">
        <f>IF($D328="1P",IF(Z343=Z345,IF(X343=X345,IF(V343&lt;&gt;"",IF(V343&gt;V345,"W","L"),""),IF(X343&gt;X345,"W","L")),IF(Z343&gt;Z345,"W","L")),IF(L347=L349,IF(J347=J349,IF(H347&lt;&gt;"",IF(H347&gt;H349,"W","L"),""),IF(J347&gt;J349,"W","L")),IF(L347&gt;L349,"W","L")))</f>
        <v/>
      </c>
      <c r="AK334" s="237"/>
      <c r="AL334" s="239" t="str">
        <f>IF(OR(COUNTIF(AD334:AJ334,"W"),COUNTIF(AD334:AJ334,"L")),COUNTIF(AD334:AJ334,"W")*2+COUNTIF(AD334:AJ334,"L"),"")</f>
        <v/>
      </c>
      <c r="AM334" s="240"/>
      <c r="AN334" s="242" t="str">
        <f>IF(AL334&lt;&gt;"",RANK(AL334,AL332:AL338,0),"")</f>
        <v/>
      </c>
      <c r="AO334" s="243"/>
      <c r="AQ334" s="126"/>
      <c r="AR334" s="126"/>
      <c r="AS334" s="126"/>
      <c r="AT334" s="126"/>
      <c r="AU334" s="126"/>
      <c r="AV334" s="126"/>
      <c r="AW334" s="126"/>
      <c r="AX334" s="126"/>
      <c r="AY334" s="126"/>
      <c r="AZ334" s="126"/>
      <c r="BA334" s="126"/>
      <c r="BB334" s="126"/>
      <c r="BC334" s="126"/>
    </row>
    <row r="335" spans="1:84" ht="11.25" customHeight="1" thickBot="1">
      <c r="A335" s="212"/>
      <c r="B335" s="213"/>
      <c r="C335" s="217"/>
      <c r="D335" s="218"/>
      <c r="E335" s="218"/>
      <c r="F335" s="218"/>
      <c r="G335" s="218"/>
      <c r="H335" s="218"/>
      <c r="I335" s="218"/>
      <c r="J335" s="218"/>
      <c r="K335" s="218"/>
      <c r="L335" s="218"/>
      <c r="M335" s="218"/>
      <c r="N335" s="218"/>
      <c r="O335" s="218"/>
      <c r="P335" s="218"/>
      <c r="Q335" s="218"/>
      <c r="R335" s="218"/>
      <c r="S335" s="218"/>
      <c r="T335" s="218"/>
      <c r="U335" s="218"/>
      <c r="V335" s="218"/>
      <c r="W335" s="218"/>
      <c r="X335" s="218"/>
      <c r="Y335" s="218"/>
      <c r="Z335" s="218"/>
      <c r="AA335" s="218"/>
      <c r="AB335" s="218"/>
      <c r="AC335" s="219"/>
      <c r="AD335" s="232"/>
      <c r="AE335" s="233"/>
      <c r="AF335" s="235"/>
      <c r="AG335" s="236"/>
      <c r="AH335" s="234"/>
      <c r="AI335" s="233"/>
      <c r="AJ335" s="234"/>
      <c r="AK335" s="238"/>
      <c r="AL335" s="241"/>
      <c r="AM335" s="240"/>
      <c r="AN335" s="258"/>
      <c r="AO335" s="243"/>
      <c r="AQ335" s="127"/>
      <c r="AR335" s="127"/>
      <c r="AS335" s="127"/>
      <c r="AT335" s="127"/>
      <c r="AU335" s="127"/>
      <c r="AV335" s="127"/>
      <c r="AW335" s="127"/>
      <c r="AX335" s="127"/>
      <c r="AY335" s="127"/>
      <c r="AZ335" s="127"/>
      <c r="BA335" s="127"/>
      <c r="BB335" s="127"/>
      <c r="BC335" s="127"/>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row>
    <row r="336" spans="1:84" ht="11.25" customHeight="1">
      <c r="A336" s="210" t="str">
        <f>AH330</f>
        <v>C</v>
      </c>
      <c r="B336" s="211"/>
      <c r="C336" s="214"/>
      <c r="D336" s="215"/>
      <c r="E336" s="215"/>
      <c r="F336" s="215"/>
      <c r="G336" s="215"/>
      <c r="H336" s="215"/>
      <c r="I336" s="215"/>
      <c r="J336" s="215"/>
      <c r="K336" s="215"/>
      <c r="L336" s="215"/>
      <c r="M336" s="215"/>
      <c r="N336" s="215"/>
      <c r="O336" s="215"/>
      <c r="P336" s="215"/>
      <c r="Q336" s="215"/>
      <c r="R336" s="215"/>
      <c r="S336" s="215"/>
      <c r="T336" s="215"/>
      <c r="U336" s="215"/>
      <c r="V336" s="215"/>
      <c r="W336" s="215"/>
      <c r="X336" s="215"/>
      <c r="Y336" s="215"/>
      <c r="Z336" s="215"/>
      <c r="AA336" s="215"/>
      <c r="AB336" s="215"/>
      <c r="AC336" s="216"/>
      <c r="AD336" s="220" t="str">
        <f>IF(AH332&lt;&gt;"",IF(AH332="W","L","W"),"")</f>
        <v/>
      </c>
      <c r="AE336" s="221"/>
      <c r="AF336" s="227" t="str">
        <f>IF(AH334&lt;&gt;"",IF(AH334="W","L","W"),"")</f>
        <v/>
      </c>
      <c r="AG336" s="221"/>
      <c r="AH336" s="228"/>
      <c r="AI336" s="229"/>
      <c r="AJ336" s="227" t="str">
        <f>IF($D328="1P",IF(Z351=Z353,IF(X351=X353,IF(V351&lt;&gt;"",IF(V351&gt;V353,"W","L"),""),IF(X351&gt;X353,"W","L")),IF(Z351&gt;Z353,"W","L")),IF(Z343=Z345,IF(X343=X345,IF(V343&lt;&gt;"",IF(V343&gt;V345,"W","L"),""),IF(X343&gt;X345,"W","L")),IF(Z343&gt;Z345,"W","L")))</f>
        <v/>
      </c>
      <c r="AK336" s="237"/>
      <c r="AL336" s="239" t="str">
        <f>IF(OR(COUNTIF(AD336:AJ336,"W"),COUNTIF(AD336:AJ336,"L")),COUNTIF(AD336:AJ336,"W")*2+COUNTIF(AD336:AJ336,"L"),"")</f>
        <v/>
      </c>
      <c r="AM336" s="240"/>
      <c r="AN336" s="242" t="str">
        <f>IF(AL336&lt;&gt;"",RANK(AL336,AL332:AL338,0),"")</f>
        <v/>
      </c>
      <c r="AO336" s="243"/>
      <c r="AQ336" s="154" t="str">
        <f>CONCATENATE($A330," ",$D330,","," ",$F328)</f>
        <v>Group: 6, Women's Singles</v>
      </c>
      <c r="AR336" s="155"/>
      <c r="AS336" s="155"/>
      <c r="AT336" s="155"/>
      <c r="AU336" s="155"/>
      <c r="AV336" s="155"/>
      <c r="AW336" s="155"/>
      <c r="AX336" s="155"/>
      <c r="AY336" s="155"/>
      <c r="AZ336" s="155"/>
      <c r="BA336" s="155"/>
      <c r="BB336" s="155"/>
      <c r="BC336" s="156"/>
      <c r="BD336" s="163">
        <f>A347</f>
        <v>2</v>
      </c>
      <c r="BE336" s="164"/>
      <c r="BF336" s="183" t="str">
        <f>C347</f>
        <v>B</v>
      </c>
      <c r="BG336" s="185" t="str">
        <f>IF(VLOOKUP($BF336,$A332:$C338,3,FALSE)=0,"",CONCATENATE(VLOOKUP(VLOOKUP($BF336,$A332:$C338,3,FALSE),Players!$J:$N,4,FALSE)," ",VLOOKUP($BF336,$A332:$C338,3,FALSE)," ",IF(ISERROR(VLOOKUP(VLOOKUP($BF336,$A332:$C338,3,FALSE),Players!$J:$N,5,FALSE)),"()",CONCATENATE("(",VLOOKUP(VLOOKUP($BF336,$A332:$C338,3,FALSE),Players!$J:$N,5,FALSE),")"))))</f>
        <v/>
      </c>
      <c r="BH336" s="186"/>
      <c r="BI336" s="186"/>
      <c r="BJ336" s="186"/>
      <c r="BK336" s="186"/>
      <c r="BL336" s="186"/>
      <c r="BM336" s="186"/>
      <c r="BN336" s="186"/>
      <c r="BO336" s="186"/>
      <c r="BP336" s="186"/>
      <c r="BQ336" s="186"/>
      <c r="BR336" s="186"/>
      <c r="BS336" s="186"/>
      <c r="BT336" s="186"/>
      <c r="BU336" s="187"/>
      <c r="BV336" s="170" t="str">
        <f>IF(D347&lt;&gt;"",D347,"")</f>
        <v/>
      </c>
      <c r="BW336" s="171"/>
      <c r="BX336" s="170" t="str">
        <f>IF(F347&lt;&gt;"",F347,"")</f>
        <v/>
      </c>
      <c r="BY336" s="171"/>
      <c r="BZ336" s="170" t="str">
        <f>IF(H347&lt;&gt;"",H347,"")</f>
        <v/>
      </c>
      <c r="CA336" s="171"/>
      <c r="CB336" s="170" t="str">
        <f>IF(J347&lt;&gt;"",J347,"")</f>
        <v/>
      </c>
      <c r="CC336" s="171"/>
      <c r="CD336" s="170" t="str">
        <f>IF(L347&lt;&gt;"",L347,"")</f>
        <v/>
      </c>
      <c r="CE336" s="171"/>
      <c r="CF336" s="174" t="str">
        <f>IF($CD336=$CD338,IF($CB336=$CB338,IF($BZ336&lt;&gt;"",IF($BZ336&gt;$BZ338,"W","L"),""),IF($CB336&gt;$CB338,"W","L")),IF($CD336&gt;$CD338,"W","L"))</f>
        <v/>
      </c>
    </row>
    <row r="337" spans="1:167" ht="11.25" customHeight="1">
      <c r="A337" s="212"/>
      <c r="B337" s="213"/>
      <c r="C337" s="217"/>
      <c r="D337" s="218"/>
      <c r="E337" s="218"/>
      <c r="F337" s="218"/>
      <c r="G337" s="218"/>
      <c r="H337" s="218"/>
      <c r="I337" s="218"/>
      <c r="J337" s="218"/>
      <c r="K337" s="218"/>
      <c r="L337" s="218"/>
      <c r="M337" s="218"/>
      <c r="N337" s="218"/>
      <c r="O337" s="218"/>
      <c r="P337" s="218"/>
      <c r="Q337" s="218"/>
      <c r="R337" s="218"/>
      <c r="S337" s="218"/>
      <c r="T337" s="218"/>
      <c r="U337" s="218"/>
      <c r="V337" s="218"/>
      <c r="W337" s="218"/>
      <c r="X337" s="218"/>
      <c r="Y337" s="218"/>
      <c r="Z337" s="218"/>
      <c r="AA337" s="218"/>
      <c r="AB337" s="218"/>
      <c r="AC337" s="219"/>
      <c r="AD337" s="232"/>
      <c r="AE337" s="233"/>
      <c r="AF337" s="234"/>
      <c r="AG337" s="233"/>
      <c r="AH337" s="235"/>
      <c r="AI337" s="236"/>
      <c r="AJ337" s="234"/>
      <c r="AK337" s="238"/>
      <c r="AL337" s="241"/>
      <c r="AM337" s="240"/>
      <c r="AN337" s="244"/>
      <c r="AO337" s="245"/>
      <c r="AQ337" s="157"/>
      <c r="AR337" s="158"/>
      <c r="AS337" s="158"/>
      <c r="AT337" s="158"/>
      <c r="AU337" s="158"/>
      <c r="AV337" s="158"/>
      <c r="AW337" s="158"/>
      <c r="AX337" s="158"/>
      <c r="AY337" s="158"/>
      <c r="AZ337" s="158"/>
      <c r="BA337" s="158"/>
      <c r="BB337" s="158"/>
      <c r="BC337" s="159"/>
      <c r="BD337" s="165"/>
      <c r="BE337" s="166"/>
      <c r="BF337" s="184"/>
      <c r="BG337" s="188"/>
      <c r="BH337" s="189"/>
      <c r="BI337" s="189"/>
      <c r="BJ337" s="189"/>
      <c r="BK337" s="189"/>
      <c r="BL337" s="189"/>
      <c r="BM337" s="189"/>
      <c r="BN337" s="189"/>
      <c r="BO337" s="189"/>
      <c r="BP337" s="189"/>
      <c r="BQ337" s="189"/>
      <c r="BR337" s="189"/>
      <c r="BS337" s="189"/>
      <c r="BT337" s="189"/>
      <c r="BU337" s="190"/>
      <c r="BV337" s="172"/>
      <c r="BW337" s="173"/>
      <c r="BX337" s="172"/>
      <c r="BY337" s="173"/>
      <c r="BZ337" s="172"/>
      <c r="CA337" s="173"/>
      <c r="CB337" s="172"/>
      <c r="CC337" s="173"/>
      <c r="CD337" s="172"/>
      <c r="CE337" s="173"/>
      <c r="CF337" s="174"/>
    </row>
    <row r="338" spans="1:167" ht="11.25" customHeight="1">
      <c r="A338" s="210" t="str">
        <f>AJ330</f>
        <v>D</v>
      </c>
      <c r="B338" s="211"/>
      <c r="C338" s="214"/>
      <c r="D338" s="215"/>
      <c r="E338" s="215"/>
      <c r="F338" s="215"/>
      <c r="G338" s="215"/>
      <c r="H338" s="215"/>
      <c r="I338" s="215"/>
      <c r="J338" s="215"/>
      <c r="K338" s="215"/>
      <c r="L338" s="215"/>
      <c r="M338" s="215"/>
      <c r="N338" s="215"/>
      <c r="O338" s="215"/>
      <c r="P338" s="215"/>
      <c r="Q338" s="215"/>
      <c r="R338" s="215"/>
      <c r="S338" s="215"/>
      <c r="T338" s="215"/>
      <c r="U338" s="215"/>
      <c r="V338" s="215"/>
      <c r="W338" s="215"/>
      <c r="X338" s="215"/>
      <c r="Y338" s="215"/>
      <c r="Z338" s="215"/>
      <c r="AA338" s="215"/>
      <c r="AB338" s="215"/>
      <c r="AC338" s="216"/>
      <c r="AD338" s="220" t="str">
        <f>IF(AJ332&lt;&gt;"",IF(AJ332="W","L","W"),"")</f>
        <v/>
      </c>
      <c r="AE338" s="221"/>
      <c r="AF338" s="224" t="str">
        <f>IF(AJ334&lt;&gt;"",IF(AJ334="W","L","W"),"")</f>
        <v/>
      </c>
      <c r="AG338" s="225"/>
      <c r="AH338" s="227" t="str">
        <f>IF(AJ336&lt;&gt;"",IF(AJ336="W","L","W"),"")</f>
        <v/>
      </c>
      <c r="AI338" s="221"/>
      <c r="AJ338" s="228"/>
      <c r="AK338" s="229"/>
      <c r="AL338" s="239" t="str">
        <f>IF(OR(COUNTIF(AD338:AJ338,"W"),COUNTIF(AD338:AJ338,"L")),COUNTIF(AD338:AJ338,"W")*2+COUNTIF(AD338:AJ338,"L"),"")</f>
        <v/>
      </c>
      <c r="AM338" s="240"/>
      <c r="AN338" s="242" t="str">
        <f>IF(AL338&lt;&gt;"",RANK(AL338,AL332:AL338,0),"")</f>
        <v/>
      </c>
      <c r="AO338" s="243"/>
      <c r="AQ338" s="157"/>
      <c r="AR338" s="158"/>
      <c r="AS338" s="158"/>
      <c r="AT338" s="158"/>
      <c r="AU338" s="158"/>
      <c r="AV338" s="158"/>
      <c r="AW338" s="158"/>
      <c r="AX338" s="158"/>
      <c r="AY338" s="158"/>
      <c r="AZ338" s="158"/>
      <c r="BA338" s="158"/>
      <c r="BB338" s="158"/>
      <c r="BC338" s="159"/>
      <c r="BD338" s="165"/>
      <c r="BE338" s="166"/>
      <c r="BF338" s="175" t="str">
        <f>C349</f>
        <v>D</v>
      </c>
      <c r="BG338" s="177" t="str">
        <f>IF(VLOOKUP($BF338,$A332:$C338,3,FALSE)=0,"",CONCATENATE(VLOOKUP(VLOOKUP($BF338,$A332:$C338,3,FALSE),Players!$J:$N,4,FALSE)," ",VLOOKUP($BF338,$A332:$C338,3,FALSE)," ",IF(ISERROR(VLOOKUP(VLOOKUP($BF338,$A332:$C338,3,FALSE),Players!$J:$N,5,FALSE)),"()",CONCATENATE("(",VLOOKUP(VLOOKUP($BF338,$A332:$C338,3,FALSE),Players!$J:$N,5,FALSE),")"))))</f>
        <v/>
      </c>
      <c r="BH338" s="178"/>
      <c r="BI338" s="178"/>
      <c r="BJ338" s="178"/>
      <c r="BK338" s="178"/>
      <c r="BL338" s="178"/>
      <c r="BM338" s="178"/>
      <c r="BN338" s="178"/>
      <c r="BO338" s="178"/>
      <c r="BP338" s="178"/>
      <c r="BQ338" s="178"/>
      <c r="BR338" s="178"/>
      <c r="BS338" s="178"/>
      <c r="BT338" s="178"/>
      <c r="BU338" s="179"/>
      <c r="BV338" s="150" t="str">
        <f>IF(D349&lt;&gt;"",D349,"")</f>
        <v/>
      </c>
      <c r="BW338" s="151"/>
      <c r="BX338" s="150" t="str">
        <f>IF(F349&lt;&gt;"",F349,"")</f>
        <v/>
      </c>
      <c r="BY338" s="151"/>
      <c r="BZ338" s="150" t="str">
        <f>IF(H349&lt;&gt;"",H349,"")</f>
        <v/>
      </c>
      <c r="CA338" s="151"/>
      <c r="CB338" s="150" t="str">
        <f>IF(J349&lt;&gt;"",J349,"")</f>
        <v/>
      </c>
      <c r="CC338" s="151"/>
      <c r="CD338" s="150" t="str">
        <f>IF(L349&lt;&gt;"",L349,"")</f>
        <v/>
      </c>
      <c r="CE338" s="151"/>
      <c r="CF338" s="174" t="str">
        <f>IF($CF336&lt;&gt;"",IF(CF336="W","L","W"),"")</f>
        <v/>
      </c>
    </row>
    <row r="339" spans="1:167" ht="11.25" customHeight="1" thickBot="1">
      <c r="A339" s="212"/>
      <c r="B339" s="213"/>
      <c r="C339" s="217"/>
      <c r="D339" s="218"/>
      <c r="E339" s="218"/>
      <c r="F339" s="218"/>
      <c r="G339" s="218"/>
      <c r="H339" s="218"/>
      <c r="I339" s="218"/>
      <c r="J339" s="218"/>
      <c r="K339" s="218"/>
      <c r="L339" s="218"/>
      <c r="M339" s="218"/>
      <c r="N339" s="218"/>
      <c r="O339" s="218"/>
      <c r="P339" s="218"/>
      <c r="Q339" s="218"/>
      <c r="R339" s="218"/>
      <c r="S339" s="218"/>
      <c r="T339" s="218"/>
      <c r="U339" s="218"/>
      <c r="V339" s="218"/>
      <c r="W339" s="218"/>
      <c r="X339" s="218"/>
      <c r="Y339" s="218"/>
      <c r="Z339" s="218"/>
      <c r="AA339" s="218"/>
      <c r="AB339" s="218"/>
      <c r="AC339" s="219"/>
      <c r="AD339" s="222"/>
      <c r="AE339" s="223"/>
      <c r="AF339" s="226"/>
      <c r="AG339" s="223"/>
      <c r="AH339" s="226"/>
      <c r="AI339" s="223"/>
      <c r="AJ339" s="230"/>
      <c r="AK339" s="231"/>
      <c r="AL339" s="246"/>
      <c r="AM339" s="247"/>
      <c r="AN339" s="248"/>
      <c r="AO339" s="249"/>
      <c r="AQ339" s="160"/>
      <c r="AR339" s="161"/>
      <c r="AS339" s="161"/>
      <c r="AT339" s="161"/>
      <c r="AU339" s="161"/>
      <c r="AV339" s="161"/>
      <c r="AW339" s="161"/>
      <c r="AX339" s="161"/>
      <c r="AY339" s="161"/>
      <c r="AZ339" s="161"/>
      <c r="BA339" s="161"/>
      <c r="BB339" s="161"/>
      <c r="BC339" s="162"/>
      <c r="BD339" s="167"/>
      <c r="BE339" s="168"/>
      <c r="BF339" s="176"/>
      <c r="BG339" s="180"/>
      <c r="BH339" s="181"/>
      <c r="BI339" s="181"/>
      <c r="BJ339" s="181"/>
      <c r="BK339" s="181"/>
      <c r="BL339" s="181"/>
      <c r="BM339" s="181"/>
      <c r="BN339" s="181"/>
      <c r="BO339" s="181"/>
      <c r="BP339" s="181"/>
      <c r="BQ339" s="181"/>
      <c r="BR339" s="181"/>
      <c r="BS339" s="181"/>
      <c r="BT339" s="181"/>
      <c r="BU339" s="182"/>
      <c r="BV339" s="152"/>
      <c r="BW339" s="153"/>
      <c r="BX339" s="152"/>
      <c r="BY339" s="153"/>
      <c r="BZ339" s="152"/>
      <c r="CA339" s="153"/>
      <c r="CB339" s="152"/>
      <c r="CC339" s="153"/>
      <c r="CD339" s="152"/>
      <c r="CE339" s="153"/>
      <c r="CF339" s="174"/>
    </row>
    <row r="340" spans="1:167" ht="11.25" customHeight="1">
      <c r="A340" s="42"/>
      <c r="R340" s="42"/>
      <c r="S340" s="42"/>
      <c r="W340" s="42"/>
      <c r="X340" s="43"/>
      <c r="Y340" s="43"/>
      <c r="Z340" s="43"/>
      <c r="AA340" s="43"/>
      <c r="AB340" s="3"/>
      <c r="AQ340" s="126"/>
      <c r="AR340" s="126"/>
      <c r="AS340" s="126"/>
      <c r="AT340" s="126"/>
      <c r="AU340" s="126"/>
      <c r="AV340" s="126"/>
      <c r="AW340" s="126"/>
      <c r="AX340" s="126"/>
      <c r="AY340" s="126"/>
      <c r="AZ340" s="126"/>
      <c r="BA340" s="126"/>
      <c r="BB340" s="126"/>
      <c r="BC340" s="126"/>
      <c r="BV340" s="169" t="str">
        <f>IF(CF336&lt;&gt;"",IF(AND(AND(BV336&gt;-1,BV338&gt;-1),OR(BV336&gt;10,BV338&gt;10),ABS(BV336-BV338)&gt;1,IF(OR(BV336&gt;11,BV338&gt;11),ABS(BV336-BV338)=2,TRUE),BV336=INT(BV336),BV338=INT(BV338)),"","Error"),"")</f>
        <v/>
      </c>
      <c r="BW340" s="169"/>
      <c r="BX340" s="169" t="str">
        <f>IF(CF336&lt;&gt;"",IF(AND(AND(BX336&gt;-1,BX338&gt;-1),OR(BX336&gt;10,BX338&gt;10),ABS(BX336-BX338)&gt;1,IF(OR(BX336&gt;11,BX338&gt;11),ABS(BX336-BX338)=2,TRUE),BX336=INT(BX336),BX338=INT(BX338)),"","Error"),"")</f>
        <v/>
      </c>
      <c r="BY340" s="169"/>
      <c r="BZ340" s="169" t="str">
        <f>IF(CF336&lt;&gt;"",IF(AND(AND(BZ336&gt;-1,BZ338&gt;-1),OR(BZ336&gt;10,BZ338&gt;10),ABS(BZ336-BZ338)&gt;1,IF(OR(BZ336&gt;11,BZ338&gt;11),ABS(BZ336-BZ338)=2,TRUE),BZ336=INT(BZ336),BZ338=INT(BZ338)),"","Error"),"")</f>
        <v/>
      </c>
      <c r="CA340" s="169"/>
      <c r="CB340" s="169" t="str">
        <f>IF(AND(CF336&lt;&gt;"",CB336&lt;&gt;""),IF(AND(AND(CB336&gt;-1,CB338&gt;-1),OR(CB336&gt;10,CB338&gt;10),ABS(CB336-CB338)&gt;1,IF(OR(CB336&gt;11,CB338&gt;11),ABS(CB336-CB338)=2,TRUE),CB336=INT(CB336),CB338=INT(CB338)),"","Error"),"")</f>
        <v/>
      </c>
      <c r="CC340" s="169"/>
      <c r="CD340" s="169" t="str">
        <f>IF(AND(CF336&lt;&gt;"",CD336&lt;&gt;""),IF(AND(AND(CD336&gt;-1,CD338&gt;-1),OR(CD336&gt;10,CD338&gt;10),ABS(CD336-CD338)&gt;1,IF(OR(CD336&gt;11,CD338&gt;11),ABS(CD336-CD338)=2,TRUE),CD336=INT(CD336),CD338=INT(CD338)),"","Error"),"")</f>
        <v/>
      </c>
      <c r="CE340" s="169"/>
    </row>
    <row r="341" spans="1:167" ht="11.25" customHeight="1">
      <c r="AQ341" s="126"/>
      <c r="AR341" s="126"/>
      <c r="AS341" s="126"/>
      <c r="AT341" s="126"/>
      <c r="AU341" s="126"/>
      <c r="AV341" s="126"/>
      <c r="AW341" s="126"/>
      <c r="AX341" s="126"/>
      <c r="AY341" s="126"/>
      <c r="AZ341" s="126"/>
      <c r="BA341" s="126"/>
      <c r="BB341" s="126"/>
      <c r="BC341" s="126"/>
    </row>
    <row r="342" spans="1:167" ht="11.25" customHeight="1" thickBot="1">
      <c r="AB342" s="3"/>
      <c r="AQ342" s="127"/>
      <c r="AR342" s="127"/>
      <c r="AS342" s="127"/>
      <c r="AT342" s="127"/>
      <c r="AU342" s="127"/>
      <c r="AV342" s="127"/>
      <c r="AW342" s="127"/>
      <c r="AX342" s="127"/>
      <c r="AY342" s="127"/>
      <c r="AZ342" s="127"/>
      <c r="BA342" s="127"/>
      <c r="BB342" s="127"/>
      <c r="BC342" s="127"/>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row>
    <row r="343" spans="1:167" ht="11.25" customHeight="1">
      <c r="A343" s="170">
        <v>1</v>
      </c>
      <c r="B343" s="191"/>
      <c r="C343" s="183" t="str">
        <f>IF($D328="1P","A","A")</f>
        <v>A</v>
      </c>
      <c r="D343" s="197"/>
      <c r="E343" s="198"/>
      <c r="F343" s="197"/>
      <c r="G343" s="198"/>
      <c r="H343" s="197"/>
      <c r="I343" s="198"/>
      <c r="J343" s="197"/>
      <c r="K343" s="198"/>
      <c r="L343" s="197"/>
      <c r="M343" s="208"/>
      <c r="N343" s="69" t="str">
        <f>IF(CF326&lt;&gt;"",IF(CF326="W",IF(SUM(IF(D343&gt;D345,1,0),IF(F343&gt;F345,1,0),IF(H343&gt;H345,1,0),IF(J343&gt;J345,1,0),IF(L343&gt;L345,1,0))&lt;&gt;3,"E",""),""),"")</f>
        <v/>
      </c>
      <c r="O343" s="170">
        <v>4</v>
      </c>
      <c r="P343" s="191"/>
      <c r="Q343" s="183" t="str">
        <f>IF($D328="1P","B","C")</f>
        <v>C</v>
      </c>
      <c r="R343" s="197"/>
      <c r="S343" s="198"/>
      <c r="T343" s="197"/>
      <c r="U343" s="198"/>
      <c r="V343" s="197"/>
      <c r="W343" s="198"/>
      <c r="X343" s="197"/>
      <c r="Y343" s="198"/>
      <c r="Z343" s="197"/>
      <c r="AA343" s="208"/>
      <c r="AB343" s="69" t="str">
        <f>IF(CF356&lt;&gt;"",IF(CF356="W",IF(SUM(IF(R343&gt;R345,1,0),IF(T343&gt;T345,1,0),IF(V343&gt;V345,1,0),IF(X343&gt;X345,1,0),IF(Z343&gt;Z345,1,0))&lt;&gt;3,"E",""),""),"")</f>
        <v/>
      </c>
      <c r="AQ343" s="128"/>
      <c r="AR343" s="128"/>
      <c r="AS343" s="128"/>
      <c r="AT343" s="128"/>
      <c r="AU343" s="128"/>
      <c r="AV343" s="128"/>
      <c r="AW343" s="128"/>
      <c r="AX343" s="128"/>
      <c r="AY343" s="128"/>
      <c r="AZ343" s="128"/>
      <c r="BA343" s="128"/>
      <c r="BB343" s="128"/>
      <c r="BC343" s="128"/>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row>
    <row r="344" spans="1:167" ht="11.25" customHeight="1">
      <c r="A344" s="192"/>
      <c r="B344" s="193"/>
      <c r="C344" s="196"/>
      <c r="D344" s="199"/>
      <c r="E344" s="200"/>
      <c r="F344" s="199"/>
      <c r="G344" s="200"/>
      <c r="H344" s="199"/>
      <c r="I344" s="200"/>
      <c r="J344" s="199"/>
      <c r="K344" s="200"/>
      <c r="L344" s="199"/>
      <c r="M344" s="209"/>
      <c r="N344" s="69" t="str">
        <f>IF(CF326&lt;&gt;"",IF(ISERROR(AND(BV330="",BX330="",BZ330="",CB330="",CD330="")),"E",IF(AND(BV330="",BX330="",BZ330="",CB330="",CD330=""),"","E")),"")</f>
        <v/>
      </c>
      <c r="O344" s="192"/>
      <c r="P344" s="193"/>
      <c r="Q344" s="196"/>
      <c r="R344" s="199"/>
      <c r="S344" s="200"/>
      <c r="T344" s="199"/>
      <c r="U344" s="200"/>
      <c r="V344" s="199"/>
      <c r="W344" s="200"/>
      <c r="X344" s="199"/>
      <c r="Y344" s="200"/>
      <c r="Z344" s="199"/>
      <c r="AA344" s="209"/>
      <c r="AB344" s="69" t="str">
        <f>IF(CF356&lt;&gt;"",IF(ISERROR(AND(BV360="",BX360="",BZ360="",CB360="",CD360="")),"E",IF(AND(BV360="",BX360="",BZ360="",CB360="",CD360=""),"","E")),"")</f>
        <v/>
      </c>
      <c r="AQ344" s="126"/>
      <c r="AR344" s="126"/>
      <c r="AS344" s="126"/>
      <c r="AT344" s="126"/>
      <c r="AU344" s="126"/>
      <c r="AV344" s="126"/>
      <c r="AW344" s="126"/>
      <c r="AX344" s="126"/>
      <c r="AY344" s="126"/>
      <c r="AZ344" s="126"/>
      <c r="BA344" s="126"/>
      <c r="BB344" s="126"/>
      <c r="BC344" s="126"/>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row>
    <row r="345" spans="1:167" s="2" customFormat="1" ht="11.25" customHeight="1" thickBot="1">
      <c r="A345" s="192"/>
      <c r="B345" s="193"/>
      <c r="C345" s="175" t="str">
        <f>IF($D328="1P","D","C")</f>
        <v>C</v>
      </c>
      <c r="D345" s="201"/>
      <c r="E345" s="202"/>
      <c r="F345" s="201"/>
      <c r="G345" s="202"/>
      <c r="H345" s="201"/>
      <c r="I345" s="202"/>
      <c r="J345" s="201"/>
      <c r="K345" s="202"/>
      <c r="L345" s="201"/>
      <c r="M345" s="205"/>
      <c r="N345" s="69" t="str">
        <f>IF(CF326&lt;&gt;"",IF(ISERROR(AND(BV330="",BX330="",BZ330="",CB330="",CD330="")),"E",IF(AND(BV330="",BX330="",BZ330="",CB330="",CD330=""),"","E")),"")</f>
        <v/>
      </c>
      <c r="O345" s="192"/>
      <c r="P345" s="193"/>
      <c r="Q345" s="175" t="str">
        <f>IF($D328="1P","D","D")</f>
        <v>D</v>
      </c>
      <c r="R345" s="201"/>
      <c r="S345" s="202"/>
      <c r="T345" s="201"/>
      <c r="U345" s="202"/>
      <c r="V345" s="201"/>
      <c r="W345" s="202"/>
      <c r="X345" s="201"/>
      <c r="Y345" s="202"/>
      <c r="Z345" s="201"/>
      <c r="AA345" s="205"/>
      <c r="AB345" s="69" t="str">
        <f>IF(CF356&lt;&gt;"",IF(ISERROR(AND(BV360="",BX360="",BZ360="",CB360="",CD360="")),"E",IF(AND(BV360="",BX360="",BZ360="",CB360="",CD360=""),"","E")),"")</f>
        <v/>
      </c>
      <c r="AC345" s="1"/>
      <c r="AD345" s="1"/>
      <c r="AE345" s="1"/>
      <c r="AF345" s="1"/>
      <c r="AG345" s="1"/>
      <c r="AH345" s="1"/>
      <c r="AI345" s="1"/>
      <c r="AJ345" s="1"/>
      <c r="AK345" s="1"/>
      <c r="AL345" s="1"/>
      <c r="AM345" s="1"/>
      <c r="AN345" s="1"/>
      <c r="AO345" s="1"/>
      <c r="AQ345" s="127"/>
      <c r="AR345" s="127"/>
      <c r="AS345" s="127"/>
      <c r="AT345" s="127"/>
      <c r="AU345" s="127"/>
      <c r="AV345" s="127"/>
      <c r="AW345" s="127"/>
      <c r="AX345" s="127"/>
      <c r="AY345" s="127"/>
      <c r="AZ345" s="127"/>
      <c r="BA345" s="127"/>
      <c r="BB345" s="127"/>
      <c r="BC345" s="127"/>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row>
    <row r="346" spans="1:167" s="2" customFormat="1" ht="11.25" customHeight="1" thickBot="1">
      <c r="A346" s="194"/>
      <c r="B346" s="195"/>
      <c r="C346" s="207"/>
      <c r="D346" s="203"/>
      <c r="E346" s="204"/>
      <c r="F346" s="203"/>
      <c r="G346" s="204"/>
      <c r="H346" s="203"/>
      <c r="I346" s="204"/>
      <c r="J346" s="203"/>
      <c r="K346" s="204"/>
      <c r="L346" s="203"/>
      <c r="M346" s="206"/>
      <c r="N346" s="69" t="str">
        <f>IF(CF328&lt;&gt;"",IF(CF328="W",IF(SUM(IF(D345&gt;D343,1,0),IF(F345&gt;F343,1,0),IF(H345&gt;H343,1,0),IF(J345&gt;J343,1,0),IF(L345&gt;L343,1,0))&lt;&gt;3,"E",""),""),"")</f>
        <v/>
      </c>
      <c r="O346" s="194"/>
      <c r="P346" s="195"/>
      <c r="Q346" s="207"/>
      <c r="R346" s="203"/>
      <c r="S346" s="204"/>
      <c r="T346" s="203"/>
      <c r="U346" s="204"/>
      <c r="V346" s="203"/>
      <c r="W346" s="204"/>
      <c r="X346" s="203"/>
      <c r="Y346" s="204"/>
      <c r="Z346" s="203"/>
      <c r="AA346" s="206"/>
      <c r="AB346" s="69" t="str">
        <f>IF(CF358&lt;&gt;"",IF(CF358="W",IF(SUM(IF(R345&gt;R343,1,0),IF(T345&gt;T343,1,0),IF(V345&gt;V343,1,0),IF(X345&gt;X343,1,0),IF(Z345&gt;Z343,1,0))&lt;&gt;3,"E",""),""),"")</f>
        <v/>
      </c>
      <c r="AQ346" s="154" t="str">
        <f>CONCATENATE($A330," ",$D330,","," ",$F328)</f>
        <v>Group: 6, Women's Singles</v>
      </c>
      <c r="AR346" s="155"/>
      <c r="AS346" s="155"/>
      <c r="AT346" s="155"/>
      <c r="AU346" s="155"/>
      <c r="AV346" s="155"/>
      <c r="AW346" s="155"/>
      <c r="AX346" s="155"/>
      <c r="AY346" s="155"/>
      <c r="AZ346" s="155"/>
      <c r="BA346" s="155"/>
      <c r="BB346" s="155"/>
      <c r="BC346" s="156"/>
      <c r="BD346" s="163">
        <f>A351</f>
        <v>3</v>
      </c>
      <c r="BE346" s="164"/>
      <c r="BF346" s="183" t="str">
        <f>C351</f>
        <v>A</v>
      </c>
      <c r="BG346" s="185" t="str">
        <f>IF(VLOOKUP($BF346,$A332:$C338,3,FALSE)=0,"",CONCATENATE(VLOOKUP(VLOOKUP($BF346,$A332:$C338,3,FALSE),Players!$J:$N,4,FALSE)," ",VLOOKUP($BF346,$A332:$C338,3,FALSE)," ",IF(ISERROR(VLOOKUP(VLOOKUP($BF346,$A332:$C338,3,FALSE),Players!$J:$N,5,FALSE)),"()",CONCATENATE("(",VLOOKUP(VLOOKUP($BF346,$A332:$C338,3,FALSE),Players!$J:$N,5,FALSE),")"))))</f>
        <v/>
      </c>
      <c r="BH346" s="186"/>
      <c r="BI346" s="186"/>
      <c r="BJ346" s="186"/>
      <c r="BK346" s="186"/>
      <c r="BL346" s="186"/>
      <c r="BM346" s="186"/>
      <c r="BN346" s="186"/>
      <c r="BO346" s="186"/>
      <c r="BP346" s="186"/>
      <c r="BQ346" s="186"/>
      <c r="BR346" s="186"/>
      <c r="BS346" s="186"/>
      <c r="BT346" s="186"/>
      <c r="BU346" s="187"/>
      <c r="BV346" s="170" t="str">
        <f>IF(D351&lt;&gt;"",D351,"")</f>
        <v/>
      </c>
      <c r="BW346" s="171"/>
      <c r="BX346" s="170" t="str">
        <f>IF(F351&lt;&gt;"",F351,"")</f>
        <v/>
      </c>
      <c r="BY346" s="171"/>
      <c r="BZ346" s="170" t="str">
        <f>IF(H351&lt;&gt;"",H351,"")</f>
        <v/>
      </c>
      <c r="CA346" s="171"/>
      <c r="CB346" s="170" t="str">
        <f>IF(J351&lt;&gt;"",J351,"")</f>
        <v/>
      </c>
      <c r="CC346" s="171"/>
      <c r="CD346" s="170" t="str">
        <f>IF(L351&lt;&gt;"",L351,"")</f>
        <v/>
      </c>
      <c r="CE346" s="171"/>
      <c r="CF346" s="174" t="str">
        <f>IF($CD346=$CD348,IF($CB346=$CB348,IF($BZ346&lt;&gt;"",IF($BZ346&gt;$BZ348,"W","L"),""),IF($CB346&gt;$CB348,"W","L")),IF($CD346&gt;$CD348,"W","L"))</f>
        <v/>
      </c>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row>
    <row r="347" spans="1:167" s="3" customFormat="1" ht="11.25" customHeight="1">
      <c r="A347" s="170">
        <v>2</v>
      </c>
      <c r="B347" s="191"/>
      <c r="C347" s="183" t="str">
        <f>IF($D328="1P","B","B")</f>
        <v>B</v>
      </c>
      <c r="D347" s="197"/>
      <c r="E347" s="198"/>
      <c r="F347" s="197"/>
      <c r="G347" s="198"/>
      <c r="H347" s="197"/>
      <c r="I347" s="198"/>
      <c r="J347" s="197"/>
      <c r="K347" s="198"/>
      <c r="L347" s="197"/>
      <c r="M347" s="208"/>
      <c r="N347" s="69" t="str">
        <f>IF(CF336&lt;&gt;"",IF(CF336="W",IF(SUM(IF(D347&gt;D349,1,0),IF(F347&gt;F349,1,0),IF(H347&gt;H349,1,0),IF(J347&gt;J349,1,0),IF(L347&gt;L349,1,0))&lt;&gt;3,"E",""),""),"")</f>
        <v/>
      </c>
      <c r="O347" s="170">
        <v>5</v>
      </c>
      <c r="P347" s="191"/>
      <c r="Q347" s="183" t="str">
        <f>IF($D328="1P","A","A")</f>
        <v>A</v>
      </c>
      <c r="R347" s="197"/>
      <c r="S347" s="198"/>
      <c r="T347" s="197"/>
      <c r="U347" s="198"/>
      <c r="V347" s="197"/>
      <c r="W347" s="198"/>
      <c r="X347" s="197"/>
      <c r="Y347" s="198"/>
      <c r="Z347" s="197"/>
      <c r="AA347" s="208"/>
      <c r="AB347" s="69" t="str">
        <f>IF(CF366&lt;&gt;"",IF(CF366="W",IF(SUM(IF(R347&gt;R349,1,0),IF(T347&gt;T349,1,0),IF(V347&gt;V349,1,0),IF(X347&gt;X349,1,0),IF(Z347&gt;Z349,1,0))&lt;&gt;3,"E",""),""),"")</f>
        <v/>
      </c>
      <c r="AC347" s="1"/>
      <c r="AD347" s="1"/>
      <c r="AE347" s="1"/>
      <c r="AF347" s="1"/>
      <c r="AG347" s="1"/>
      <c r="AH347" s="1"/>
      <c r="AI347" s="1"/>
      <c r="AJ347" s="1"/>
      <c r="AK347" s="1"/>
      <c r="AL347" s="1"/>
      <c r="AM347" s="1"/>
      <c r="AN347" s="1"/>
      <c r="AO347" s="1"/>
      <c r="AQ347" s="157"/>
      <c r="AR347" s="158"/>
      <c r="AS347" s="158"/>
      <c r="AT347" s="158"/>
      <c r="AU347" s="158"/>
      <c r="AV347" s="158"/>
      <c r="AW347" s="158"/>
      <c r="AX347" s="158"/>
      <c r="AY347" s="158"/>
      <c r="AZ347" s="158"/>
      <c r="BA347" s="158"/>
      <c r="BB347" s="158"/>
      <c r="BC347" s="159"/>
      <c r="BD347" s="165"/>
      <c r="BE347" s="166"/>
      <c r="BF347" s="184"/>
      <c r="BG347" s="188"/>
      <c r="BH347" s="189"/>
      <c r="BI347" s="189"/>
      <c r="BJ347" s="189"/>
      <c r="BK347" s="189"/>
      <c r="BL347" s="189"/>
      <c r="BM347" s="189"/>
      <c r="BN347" s="189"/>
      <c r="BO347" s="189"/>
      <c r="BP347" s="189"/>
      <c r="BQ347" s="189"/>
      <c r="BR347" s="189"/>
      <c r="BS347" s="189"/>
      <c r="BT347" s="189"/>
      <c r="BU347" s="190"/>
      <c r="BV347" s="172"/>
      <c r="BW347" s="173"/>
      <c r="BX347" s="172"/>
      <c r="BY347" s="173"/>
      <c r="BZ347" s="172"/>
      <c r="CA347" s="173"/>
      <c r="CB347" s="172"/>
      <c r="CC347" s="173"/>
      <c r="CD347" s="172"/>
      <c r="CE347" s="173"/>
      <c r="CF347" s="174"/>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row>
    <row r="348" spans="1:167" s="3" customFormat="1" ht="11.25" customHeight="1">
      <c r="A348" s="192"/>
      <c r="B348" s="193"/>
      <c r="C348" s="196"/>
      <c r="D348" s="199"/>
      <c r="E348" s="200"/>
      <c r="F348" s="199"/>
      <c r="G348" s="200"/>
      <c r="H348" s="199"/>
      <c r="I348" s="200"/>
      <c r="J348" s="199"/>
      <c r="K348" s="200"/>
      <c r="L348" s="199"/>
      <c r="M348" s="209"/>
      <c r="N348" s="69" t="str">
        <f>IF(CF336&lt;&gt;"",IF(ISERROR(AND(BV340="",BX340="",BZ340="",CB340="",CD340="")),"E",IF(AND(BV340="",BX340="",BZ340="",CB340="",CD340=""),"","E")),"")</f>
        <v/>
      </c>
      <c r="O348" s="192"/>
      <c r="P348" s="193"/>
      <c r="Q348" s="196"/>
      <c r="R348" s="199"/>
      <c r="S348" s="200"/>
      <c r="T348" s="199"/>
      <c r="U348" s="200"/>
      <c r="V348" s="199"/>
      <c r="W348" s="200"/>
      <c r="X348" s="199"/>
      <c r="Y348" s="200"/>
      <c r="Z348" s="199"/>
      <c r="AA348" s="209"/>
      <c r="AB348" s="69" t="str">
        <f>IF(CF366&lt;&gt;"",IF(ISERROR(AND(BV370="",BX370="",BZ370="",CB370="",CD370="")),"E",IF(AND(BV370="",BX370="",BZ370="",CB370="",CD370=""),"","E")),"")</f>
        <v/>
      </c>
      <c r="AC348" s="1"/>
      <c r="AD348" s="1"/>
      <c r="AE348" s="1"/>
      <c r="AF348" s="1"/>
      <c r="AG348" s="1"/>
      <c r="AH348" s="1"/>
      <c r="AI348" s="1"/>
      <c r="AJ348" s="1"/>
      <c r="AK348" s="1"/>
      <c r="AL348" s="1"/>
      <c r="AM348" s="1"/>
      <c r="AN348" s="1"/>
      <c r="AO348" s="1"/>
      <c r="AQ348" s="157"/>
      <c r="AR348" s="158"/>
      <c r="AS348" s="158"/>
      <c r="AT348" s="158"/>
      <c r="AU348" s="158"/>
      <c r="AV348" s="158"/>
      <c r="AW348" s="158"/>
      <c r="AX348" s="158"/>
      <c r="AY348" s="158"/>
      <c r="AZ348" s="158"/>
      <c r="BA348" s="158"/>
      <c r="BB348" s="158"/>
      <c r="BC348" s="159"/>
      <c r="BD348" s="165"/>
      <c r="BE348" s="166"/>
      <c r="BF348" s="175" t="str">
        <f>C353</f>
        <v>B</v>
      </c>
      <c r="BG348" s="177" t="str">
        <f>IF(VLOOKUP($BF348,$A332:$C338,3,FALSE)=0,"",CONCATENATE(VLOOKUP(VLOOKUP($BF348,$A332:$C338,3,FALSE),Players!$J:$N,4,FALSE)," ",VLOOKUP($BF348,$A332:$C338,3,FALSE)," ",IF(ISERROR(VLOOKUP(VLOOKUP($BF348,$A332:$C338,3,FALSE),Players!$J:$N,5,FALSE)),"()",CONCATENATE("(",VLOOKUP(VLOOKUP($BF348,$A332:$C338,3,FALSE),Players!$J:$N,5,FALSE),")"))))</f>
        <v/>
      </c>
      <c r="BH348" s="178"/>
      <c r="BI348" s="178"/>
      <c r="BJ348" s="178"/>
      <c r="BK348" s="178"/>
      <c r="BL348" s="178"/>
      <c r="BM348" s="178"/>
      <c r="BN348" s="178"/>
      <c r="BO348" s="178"/>
      <c r="BP348" s="178"/>
      <c r="BQ348" s="178"/>
      <c r="BR348" s="178"/>
      <c r="BS348" s="178"/>
      <c r="BT348" s="178"/>
      <c r="BU348" s="179"/>
      <c r="BV348" s="150" t="str">
        <f>IF(D353&lt;&gt;"",D353,"")</f>
        <v/>
      </c>
      <c r="BW348" s="151"/>
      <c r="BX348" s="150" t="str">
        <f>IF(F353&lt;&gt;"",F353,"")</f>
        <v/>
      </c>
      <c r="BY348" s="151"/>
      <c r="BZ348" s="150" t="str">
        <f>IF(H353&lt;&gt;"",H353,"")</f>
        <v/>
      </c>
      <c r="CA348" s="151"/>
      <c r="CB348" s="150" t="str">
        <f>IF(J353&lt;&gt;"",J353,"")</f>
        <v/>
      </c>
      <c r="CC348" s="151"/>
      <c r="CD348" s="150" t="str">
        <f>IF(L353&lt;&gt;"",L353,"")</f>
        <v/>
      </c>
      <c r="CE348" s="151"/>
      <c r="CF348" s="174" t="str">
        <f>IF($CF346&lt;&gt;"",IF(CF346="W","L","W"),"")</f>
        <v/>
      </c>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row>
    <row r="349" spans="1:167" s="3" customFormat="1" ht="11.25" customHeight="1" thickBot="1">
      <c r="A349" s="192"/>
      <c r="B349" s="193"/>
      <c r="C349" s="175" t="str">
        <f>IF($D328="1P","C","D")</f>
        <v>D</v>
      </c>
      <c r="D349" s="201"/>
      <c r="E349" s="202"/>
      <c r="F349" s="201"/>
      <c r="G349" s="202"/>
      <c r="H349" s="201"/>
      <c r="I349" s="202"/>
      <c r="J349" s="201"/>
      <c r="K349" s="202"/>
      <c r="L349" s="201"/>
      <c r="M349" s="205"/>
      <c r="N349" s="69" t="str">
        <f>IF(CF336&lt;&gt;"",IF(ISERROR(AND(BV340="",BX340="",BZ340="",CB340="",CD340="")),"E",IF(AND(BV340="",BX340="",BZ340="",CB340="",CD340=""),"","E")),"")</f>
        <v/>
      </c>
      <c r="O349" s="192"/>
      <c r="P349" s="193"/>
      <c r="Q349" s="175" t="str">
        <f>IF($D328="1P","B","D")</f>
        <v>D</v>
      </c>
      <c r="R349" s="201"/>
      <c r="S349" s="202"/>
      <c r="T349" s="201"/>
      <c r="U349" s="202"/>
      <c r="V349" s="201"/>
      <c r="W349" s="202"/>
      <c r="X349" s="201"/>
      <c r="Y349" s="202"/>
      <c r="Z349" s="201"/>
      <c r="AA349" s="205"/>
      <c r="AB349" s="69" t="str">
        <f>IF(CF366&lt;&gt;"",IF(ISERROR(AND(BV370="",BX370="",BZ370="",CB370="",CD370="")),"E",IF(AND(BV370="",BX370="",BZ370="",CB370="",CD370=""),"","E")),"")</f>
        <v/>
      </c>
      <c r="AC349" s="1"/>
      <c r="AD349" s="1"/>
      <c r="AE349" s="1"/>
      <c r="AF349" s="1"/>
      <c r="AG349" s="1"/>
      <c r="AH349" s="1"/>
      <c r="AI349" s="1"/>
      <c r="AJ349" s="1"/>
      <c r="AK349" s="1"/>
      <c r="AL349" s="1"/>
      <c r="AM349" s="1"/>
      <c r="AN349" s="1"/>
      <c r="AO349" s="1"/>
      <c r="AQ349" s="160"/>
      <c r="AR349" s="161"/>
      <c r="AS349" s="161"/>
      <c r="AT349" s="161"/>
      <c r="AU349" s="161"/>
      <c r="AV349" s="161"/>
      <c r="AW349" s="161"/>
      <c r="AX349" s="161"/>
      <c r="AY349" s="161"/>
      <c r="AZ349" s="161"/>
      <c r="BA349" s="161"/>
      <c r="BB349" s="161"/>
      <c r="BC349" s="162"/>
      <c r="BD349" s="167"/>
      <c r="BE349" s="168"/>
      <c r="BF349" s="176"/>
      <c r="BG349" s="180"/>
      <c r="BH349" s="181"/>
      <c r="BI349" s="181"/>
      <c r="BJ349" s="181"/>
      <c r="BK349" s="181"/>
      <c r="BL349" s="181"/>
      <c r="BM349" s="181"/>
      <c r="BN349" s="181"/>
      <c r="BO349" s="181"/>
      <c r="BP349" s="181"/>
      <c r="BQ349" s="181"/>
      <c r="BR349" s="181"/>
      <c r="BS349" s="181"/>
      <c r="BT349" s="181"/>
      <c r="BU349" s="182"/>
      <c r="BV349" s="152"/>
      <c r="BW349" s="153"/>
      <c r="BX349" s="152"/>
      <c r="BY349" s="153"/>
      <c r="BZ349" s="152"/>
      <c r="CA349" s="153"/>
      <c r="CB349" s="152"/>
      <c r="CC349" s="153"/>
      <c r="CD349" s="152"/>
      <c r="CE349" s="153"/>
      <c r="CF349" s="174"/>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row>
    <row r="350" spans="1:167" s="3" customFormat="1" ht="11.25" customHeight="1" thickBot="1">
      <c r="A350" s="194"/>
      <c r="B350" s="195"/>
      <c r="C350" s="207"/>
      <c r="D350" s="203"/>
      <c r="E350" s="204"/>
      <c r="F350" s="203"/>
      <c r="G350" s="204"/>
      <c r="H350" s="203"/>
      <c r="I350" s="204"/>
      <c r="J350" s="203"/>
      <c r="K350" s="204"/>
      <c r="L350" s="203"/>
      <c r="M350" s="206"/>
      <c r="N350" s="69" t="str">
        <f>IF(CF338&lt;&gt;"",IF(CF338="W",IF(SUM(IF(D349&gt;D347,1,0),IF(F349&gt;F347,1,0),IF(H349&gt;H347,1,0),IF(J349&gt;J347,1,0),IF(L349&gt;L347,1,0))&lt;&gt;3,"E",""),""),"")</f>
        <v/>
      </c>
      <c r="O350" s="194"/>
      <c r="P350" s="195"/>
      <c r="Q350" s="207"/>
      <c r="R350" s="203"/>
      <c r="S350" s="204"/>
      <c r="T350" s="203"/>
      <c r="U350" s="204"/>
      <c r="V350" s="203"/>
      <c r="W350" s="204"/>
      <c r="X350" s="203"/>
      <c r="Y350" s="204"/>
      <c r="Z350" s="203"/>
      <c r="AA350" s="206"/>
      <c r="AB350" s="69" t="str">
        <f>IF(CF368&lt;&gt;"",IF(CF368="W",IF(SUM(IF(R349&gt;R347,1,0),IF(T349&gt;T347,1,0),IF(V349&gt;V347,1,0),IF(X349&gt;X347,1,0),IF(Z349&gt;Z347,1,0))&lt;&gt;3,"E",""),""),"")</f>
        <v/>
      </c>
      <c r="AC350" s="1"/>
      <c r="AD350" s="1"/>
      <c r="AE350" s="1"/>
      <c r="AF350" s="1"/>
      <c r="AG350" s="1"/>
      <c r="AH350" s="1"/>
      <c r="AI350" s="1"/>
      <c r="AJ350" s="1"/>
      <c r="AK350" s="1"/>
      <c r="AL350" s="1"/>
      <c r="AM350" s="1"/>
      <c r="AN350" s="1"/>
      <c r="AO350" s="1"/>
      <c r="AQ350" s="126"/>
      <c r="AR350" s="126"/>
      <c r="AS350" s="126"/>
      <c r="AT350" s="126"/>
      <c r="AU350" s="126"/>
      <c r="AV350" s="126"/>
      <c r="AW350" s="126"/>
      <c r="AX350" s="126"/>
      <c r="AY350" s="126"/>
      <c r="AZ350" s="126"/>
      <c r="BA350" s="126"/>
      <c r="BB350" s="126"/>
      <c r="BC350" s="126"/>
      <c r="BD350" s="1"/>
      <c r="BE350" s="1"/>
      <c r="BF350" s="1"/>
      <c r="BG350" s="1"/>
      <c r="BH350" s="1"/>
      <c r="BI350" s="1"/>
      <c r="BJ350" s="1"/>
      <c r="BK350" s="1"/>
      <c r="BL350" s="1"/>
      <c r="BM350" s="1"/>
      <c r="BN350" s="1"/>
      <c r="BO350" s="1"/>
      <c r="BP350" s="1"/>
      <c r="BQ350" s="1"/>
      <c r="BR350" s="1"/>
      <c r="BS350" s="1"/>
      <c r="BT350" s="1"/>
      <c r="BU350" s="1"/>
      <c r="BV350" s="169" t="str">
        <f>IF(CF346&lt;&gt;"",IF(AND(AND(BV346&gt;-1,BV348&gt;-1),OR(BV346&gt;10,BV348&gt;10),ABS(BV346-BV348)&gt;1,IF(OR(BV346&gt;11,BV348&gt;11),ABS(BV346-BV348)=2,TRUE),BV346=INT(BV346),BV348=INT(BV348)),"","Error"),"")</f>
        <v/>
      </c>
      <c r="BW350" s="169"/>
      <c r="BX350" s="169" t="str">
        <f>IF(CF346&lt;&gt;"",IF(AND(AND(BX346&gt;-1,BX348&gt;-1),OR(BX346&gt;10,BX348&gt;10),ABS(BX346-BX348)&gt;1,IF(OR(BX346&gt;11,BX348&gt;11),ABS(BX346-BX348)=2,TRUE),BX346=INT(BX346),BX348=INT(BX348)),"","Error"),"")</f>
        <v/>
      </c>
      <c r="BY350" s="169"/>
      <c r="BZ350" s="169" t="str">
        <f>IF(CF346&lt;&gt;"",IF(AND(AND(BZ346&gt;-1,BZ348&gt;-1),OR(BZ346&gt;10,BZ348&gt;10),ABS(BZ346-BZ348)&gt;1,IF(OR(BZ346&gt;11,BZ348&gt;11),ABS(BZ346-BZ348)=2,TRUE),BZ346=INT(BZ346),BZ348=INT(BZ348)),"","Error"),"")</f>
        <v/>
      </c>
      <c r="CA350" s="169"/>
      <c r="CB350" s="169" t="str">
        <f>IF(AND(CF346&lt;&gt;"",CB346&lt;&gt;""),IF(AND(AND(CB346&gt;-1,CB348&gt;-1),OR(CB346&gt;10,CB348&gt;10),ABS(CB346-CB348)&gt;1,IF(OR(CB346&gt;11,CB348&gt;11),ABS(CB346-CB348)=2,TRUE),CB346=INT(CB346),CB348=INT(CB348)),"","Error"),"")</f>
        <v/>
      </c>
      <c r="CC350" s="169"/>
      <c r="CD350" s="169" t="str">
        <f>IF(AND(CF346&lt;&gt;"",CD346&lt;&gt;""),IF(AND(AND(CD346&gt;-1,CD348&gt;-1),OR(CD346&gt;10,CD348&gt;10),ABS(CD346-CD348)&gt;1,IF(OR(CD346&gt;11,CD348&gt;11),ABS(CD346-CD348)=2,TRUE),CD346=INT(CD346),CD348=INT(CD348)),"","Error"),"")</f>
        <v/>
      </c>
      <c r="CE350" s="169"/>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row>
    <row r="351" spans="1:167" s="3" customFormat="1" ht="11.25" customHeight="1">
      <c r="A351" s="170">
        <v>3</v>
      </c>
      <c r="B351" s="191"/>
      <c r="C351" s="183" t="str">
        <f>IF($D328="1P","A","A")</f>
        <v>A</v>
      </c>
      <c r="D351" s="197"/>
      <c r="E351" s="198"/>
      <c r="F351" s="197"/>
      <c r="G351" s="198"/>
      <c r="H351" s="197"/>
      <c r="I351" s="198"/>
      <c r="J351" s="197"/>
      <c r="K351" s="198"/>
      <c r="L351" s="197"/>
      <c r="M351" s="208"/>
      <c r="N351" s="69" t="str">
        <f>IF(CF346&lt;&gt;"",IF(CF346="W",IF(SUM(IF(D351&gt;D353,1,0),IF(F351&gt;F353,1,0),IF(H351&gt;H353,1,0),IF(J351&gt;J353,1,0),IF(L351&gt;L353,1,0))&lt;&gt;3,"E",""),""),"")</f>
        <v/>
      </c>
      <c r="O351" s="170">
        <v>6</v>
      </c>
      <c r="P351" s="191"/>
      <c r="Q351" s="183" t="str">
        <f>IF($D328="1P","C","B")</f>
        <v>B</v>
      </c>
      <c r="R351" s="197"/>
      <c r="S351" s="198"/>
      <c r="T351" s="197"/>
      <c r="U351" s="198"/>
      <c r="V351" s="197"/>
      <c r="W351" s="198"/>
      <c r="X351" s="197"/>
      <c r="Y351" s="198"/>
      <c r="Z351" s="197"/>
      <c r="AA351" s="208"/>
      <c r="AB351" s="69" t="str">
        <f>IF(CF376&lt;&gt;"",IF(CF376="W",IF(SUM(IF(R351&gt;R353,1,0),IF(T351&gt;T353,1,0),IF(V351&gt;V353,1,0),IF(X351&gt;X353,1,0),IF(Z351&gt;Z353,1,0))&lt;&gt;3,"E",""),""),"")</f>
        <v/>
      </c>
      <c r="AC351" s="1"/>
      <c r="AD351" s="1"/>
      <c r="AE351" s="1"/>
      <c r="AF351" s="1"/>
      <c r="AG351" s="1"/>
      <c r="AH351" s="1"/>
      <c r="AI351" s="1"/>
      <c r="AJ351" s="1"/>
      <c r="AK351" s="1"/>
      <c r="AL351" s="1"/>
      <c r="AM351" s="1"/>
      <c r="AN351" s="1"/>
      <c r="AO351" s="1"/>
      <c r="AQ351" s="126"/>
      <c r="AR351" s="126"/>
      <c r="AS351" s="126"/>
      <c r="AT351" s="126"/>
      <c r="AU351" s="126"/>
      <c r="AV351" s="126"/>
      <c r="AW351" s="126"/>
      <c r="AX351" s="126"/>
      <c r="AY351" s="126"/>
      <c r="AZ351" s="126"/>
      <c r="BA351" s="126"/>
      <c r="BB351" s="126"/>
      <c r="BC351" s="126"/>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row>
    <row r="352" spans="1:167" s="3" customFormat="1" ht="11.25" customHeight="1">
      <c r="A352" s="192"/>
      <c r="B352" s="193"/>
      <c r="C352" s="196"/>
      <c r="D352" s="199"/>
      <c r="E352" s="200"/>
      <c r="F352" s="199"/>
      <c r="G352" s="200"/>
      <c r="H352" s="199"/>
      <c r="I352" s="200"/>
      <c r="J352" s="199"/>
      <c r="K352" s="200"/>
      <c r="L352" s="199"/>
      <c r="M352" s="209"/>
      <c r="N352" s="69" t="str">
        <f>IF(CF346&lt;&gt;"",IF(ISERROR(AND(BV350="",BX350="",BZ350="",CB350="",CD350="")),"E",IF(AND(BV350="",BX350="",BZ350="",CB350="",CD350=""),"","E")),"")</f>
        <v/>
      </c>
      <c r="O352" s="192"/>
      <c r="P352" s="193"/>
      <c r="Q352" s="196"/>
      <c r="R352" s="199"/>
      <c r="S352" s="200"/>
      <c r="T352" s="199"/>
      <c r="U352" s="200"/>
      <c r="V352" s="199"/>
      <c r="W352" s="200"/>
      <c r="X352" s="199"/>
      <c r="Y352" s="200"/>
      <c r="Z352" s="199"/>
      <c r="AA352" s="209"/>
      <c r="AB352" s="69" t="str">
        <f>IF(CF376&lt;&gt;"",IF(ISERROR(AND(BV380="",BX380="",BZ380="",CB380="",CD380="")),"E",IF(AND(BV380="",BX380="",BZ380="",CB380="",CD380=""),"","E")),"")</f>
        <v/>
      </c>
      <c r="AC352" s="1"/>
      <c r="AD352" s="1"/>
      <c r="AE352" s="1"/>
      <c r="AF352" s="1"/>
      <c r="AG352" s="1"/>
      <c r="AH352" s="1"/>
      <c r="AI352" s="1"/>
      <c r="AJ352" s="1"/>
      <c r="AK352" s="1"/>
      <c r="AL352" s="1"/>
      <c r="AM352" s="1"/>
      <c r="AN352" s="1"/>
      <c r="AO352" s="1"/>
      <c r="AQ352" s="127"/>
      <c r="AR352" s="127"/>
      <c r="AS352" s="127"/>
      <c r="AT352" s="127"/>
      <c r="AU352" s="127"/>
      <c r="AV352" s="127"/>
      <c r="AW352" s="127"/>
      <c r="AX352" s="127"/>
      <c r="AY352" s="127"/>
      <c r="AZ352" s="127"/>
      <c r="BA352" s="127"/>
      <c r="BB352" s="127"/>
      <c r="BC352" s="127"/>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row>
    <row r="353" spans="1:167" s="3" customFormat="1" ht="11.25" customHeight="1">
      <c r="A353" s="192"/>
      <c r="B353" s="193"/>
      <c r="C353" s="175" t="str">
        <f>IF($D328="1P","C","B")</f>
        <v>B</v>
      </c>
      <c r="D353" s="201"/>
      <c r="E353" s="202"/>
      <c r="F353" s="201"/>
      <c r="G353" s="202"/>
      <c r="H353" s="201"/>
      <c r="I353" s="202"/>
      <c r="J353" s="201"/>
      <c r="K353" s="202"/>
      <c r="L353" s="201"/>
      <c r="M353" s="205"/>
      <c r="N353" s="69" t="str">
        <f>IF(CF346&lt;&gt;"",IF(ISERROR(AND(BV350="",BX350="",BZ350="",CB350="",CD350="")),"E",IF(AND(BV350="",BX350="",BZ350="",CB350="",CD350=""),"","E")),"")</f>
        <v/>
      </c>
      <c r="O353" s="192"/>
      <c r="P353" s="193"/>
      <c r="Q353" s="175" t="str">
        <f>IF($D328="1P","D","C")</f>
        <v>C</v>
      </c>
      <c r="R353" s="201"/>
      <c r="S353" s="202"/>
      <c r="T353" s="201"/>
      <c r="U353" s="202"/>
      <c r="V353" s="201"/>
      <c r="W353" s="202"/>
      <c r="X353" s="201"/>
      <c r="Y353" s="202"/>
      <c r="Z353" s="201"/>
      <c r="AA353" s="205"/>
      <c r="AB353" s="69" t="str">
        <f>IF(CF376&lt;&gt;"",IF(ISERROR(AND(BV380="",BX380="",BZ380="",CB380="",CD380="")),"E",IF(AND(BV380="",BX380="",BZ380="",CB380="",CD380=""),"","E")),"")</f>
        <v/>
      </c>
      <c r="AC353" s="1"/>
      <c r="AD353" s="1"/>
      <c r="AE353" s="1"/>
      <c r="AF353" s="1"/>
      <c r="AG353" s="1"/>
      <c r="AH353" s="1"/>
      <c r="AI353" s="1"/>
      <c r="AJ353" s="1"/>
      <c r="AK353" s="1"/>
      <c r="AL353" s="1"/>
      <c r="AM353" s="1"/>
      <c r="AN353" s="1"/>
      <c r="AO353" s="1"/>
      <c r="AQ353" s="128"/>
      <c r="AR353" s="128"/>
      <c r="AS353" s="128"/>
      <c r="AT353" s="128"/>
      <c r="AU353" s="128"/>
      <c r="AV353" s="128"/>
      <c r="AW353" s="128"/>
      <c r="AX353" s="128"/>
      <c r="AY353" s="128"/>
      <c r="AZ353" s="128"/>
      <c r="BA353" s="128"/>
      <c r="BB353" s="128"/>
      <c r="BC353" s="128"/>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row>
    <row r="354" spans="1:167" s="3" customFormat="1" ht="11.25" customHeight="1" thickBot="1">
      <c r="A354" s="194"/>
      <c r="B354" s="195"/>
      <c r="C354" s="207"/>
      <c r="D354" s="203"/>
      <c r="E354" s="204"/>
      <c r="F354" s="203"/>
      <c r="G354" s="204"/>
      <c r="H354" s="203"/>
      <c r="I354" s="204"/>
      <c r="J354" s="203"/>
      <c r="K354" s="204"/>
      <c r="L354" s="203"/>
      <c r="M354" s="206"/>
      <c r="N354" s="69" t="str">
        <f>IF(CF348&lt;&gt;"",IF(CF348="W",IF(SUM(IF(D353&gt;D351,1,0),IF(F353&gt;F351,1,0),IF(H353&gt;H351,1,0),IF(J353&gt;J351,1,0),IF(L353&gt;L351,1,0))&lt;&gt;3,"E",""),""),"")</f>
        <v/>
      </c>
      <c r="O354" s="194"/>
      <c r="P354" s="195"/>
      <c r="Q354" s="207"/>
      <c r="R354" s="203"/>
      <c r="S354" s="204"/>
      <c r="T354" s="203"/>
      <c r="U354" s="204"/>
      <c r="V354" s="203"/>
      <c r="W354" s="204"/>
      <c r="X354" s="203"/>
      <c r="Y354" s="204"/>
      <c r="Z354" s="203"/>
      <c r="AA354" s="206"/>
      <c r="AB354" s="69" t="str">
        <f>IF(CF378&lt;&gt;"",IF(CF378="W",IF(SUM(IF(R353&gt;R351,1,0),IF(T353&gt;T351,1,0),IF(V353&gt;V351,1,0),IF(X353&gt;X351,1,0),IF(Z353&gt;Z351,1,0))&lt;&gt;3,"E",""),""),"")</f>
        <v/>
      </c>
      <c r="AC354" s="1"/>
      <c r="AD354" s="1"/>
      <c r="AE354" s="1"/>
      <c r="AF354" s="1"/>
      <c r="AG354" s="1"/>
      <c r="AH354" s="1"/>
      <c r="AI354" s="1"/>
      <c r="AJ354" s="1"/>
      <c r="AK354" s="1"/>
      <c r="AL354" s="1"/>
      <c r="AM354" s="1"/>
      <c r="AN354" s="1"/>
      <c r="AO354" s="1"/>
      <c r="AQ354" s="126"/>
      <c r="AR354" s="126"/>
      <c r="AS354" s="126"/>
      <c r="AT354" s="126"/>
      <c r="AU354" s="126"/>
      <c r="AV354" s="126"/>
      <c r="AW354" s="126"/>
      <c r="AX354" s="126"/>
      <c r="AY354" s="126"/>
      <c r="AZ354" s="126"/>
      <c r="BA354" s="126"/>
      <c r="BB354" s="126"/>
      <c r="BC354" s="126"/>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row>
    <row r="355" spans="1:167" s="3" customFormat="1" ht="11.25" customHeight="1" thickBot="1">
      <c r="AC355" s="1"/>
      <c r="AD355" s="1"/>
      <c r="AE355" s="1"/>
      <c r="AF355" s="1"/>
      <c r="AG355" s="1"/>
      <c r="AH355" s="1"/>
      <c r="AI355" s="1"/>
      <c r="AJ355" s="1"/>
      <c r="AK355" s="1"/>
      <c r="AL355" s="1"/>
      <c r="AM355" s="1"/>
      <c r="AN355" s="1"/>
      <c r="AO355" s="1"/>
      <c r="AQ355" s="127"/>
      <c r="AR355" s="127"/>
      <c r="AS355" s="127"/>
      <c r="AT355" s="127"/>
      <c r="AU355" s="127"/>
      <c r="AV355" s="127"/>
      <c r="AW355" s="127"/>
      <c r="AX355" s="127"/>
      <c r="AY355" s="127"/>
      <c r="AZ355" s="127"/>
      <c r="BA355" s="127"/>
      <c r="BB355" s="127"/>
      <c r="BC355" s="127"/>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row>
    <row r="356" spans="1:167" s="3" customFormat="1" ht="11.25" customHeight="1">
      <c r="AC356" s="1"/>
      <c r="AD356" s="1"/>
      <c r="AE356" s="1"/>
      <c r="AF356" s="1"/>
      <c r="AG356" s="1"/>
      <c r="AH356" s="1"/>
      <c r="AI356" s="1"/>
      <c r="AJ356" s="1"/>
      <c r="AK356" s="1"/>
      <c r="AL356" s="1"/>
      <c r="AM356" s="1"/>
      <c r="AN356" s="1"/>
      <c r="AO356" s="1"/>
      <c r="AQ356" s="154" t="str">
        <f>CONCATENATE($A330," ",$D330,","," ",$F328)</f>
        <v>Group: 6, Women's Singles</v>
      </c>
      <c r="AR356" s="155"/>
      <c r="AS356" s="155"/>
      <c r="AT356" s="155"/>
      <c r="AU356" s="155"/>
      <c r="AV356" s="155"/>
      <c r="AW356" s="155"/>
      <c r="AX356" s="155"/>
      <c r="AY356" s="155"/>
      <c r="AZ356" s="155"/>
      <c r="BA356" s="155"/>
      <c r="BB356" s="155"/>
      <c r="BC356" s="156"/>
      <c r="BD356" s="163">
        <f>O343</f>
        <v>4</v>
      </c>
      <c r="BE356" s="164"/>
      <c r="BF356" s="183" t="str">
        <f>Q343</f>
        <v>C</v>
      </c>
      <c r="BG356" s="185" t="str">
        <f>IF(VLOOKUP($BF356,$A332:$C338,3,FALSE)=0,"",CONCATENATE(VLOOKUP(VLOOKUP($BF356,$A332:$C338,3,FALSE),Players!$J:$N,4,FALSE)," ",VLOOKUP($BF356,$A332:$C338,3,FALSE)," ",IF(ISERROR(VLOOKUP(VLOOKUP($BF356,$A332:$C338,3,FALSE),Players!$J:$N,5,FALSE)),"()",CONCATENATE("(",VLOOKUP(VLOOKUP($BF356,$A332:$C338,3,FALSE),Players!$J:$N,5,FALSE),")"))))</f>
        <v/>
      </c>
      <c r="BH356" s="186"/>
      <c r="BI356" s="186"/>
      <c r="BJ356" s="186"/>
      <c r="BK356" s="186"/>
      <c r="BL356" s="186"/>
      <c r="BM356" s="186"/>
      <c r="BN356" s="186"/>
      <c r="BO356" s="186"/>
      <c r="BP356" s="186"/>
      <c r="BQ356" s="186"/>
      <c r="BR356" s="186"/>
      <c r="BS356" s="186"/>
      <c r="BT356" s="186"/>
      <c r="BU356" s="187"/>
      <c r="BV356" s="170" t="str">
        <f>IF(R343&lt;&gt;"",R343,"")</f>
        <v/>
      </c>
      <c r="BW356" s="171"/>
      <c r="BX356" s="170" t="str">
        <f>IF(T343&lt;&gt;"",T343,"")</f>
        <v/>
      </c>
      <c r="BY356" s="171"/>
      <c r="BZ356" s="170" t="str">
        <f>IF(V343&lt;&gt;"",V343,"")</f>
        <v/>
      </c>
      <c r="CA356" s="171"/>
      <c r="CB356" s="170" t="str">
        <f>IF(X343&lt;&gt;"",X343,"")</f>
        <v/>
      </c>
      <c r="CC356" s="171"/>
      <c r="CD356" s="170" t="str">
        <f>IF(Z343&lt;&gt;"",Z343,"")</f>
        <v/>
      </c>
      <c r="CE356" s="171"/>
      <c r="CF356" s="174" t="str">
        <f>IF($CD356=$CD358,IF($CB356=$CB358,IF($BZ356&lt;&gt;"",IF($BZ356&gt;$BZ358,"W","L"),""),IF($CB356&gt;$CB358,"W","L")),IF($CD356&gt;$CD358,"W","L"))</f>
        <v/>
      </c>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row>
    <row r="357" spans="1:167" s="3" customFormat="1" ht="11.25" customHeight="1">
      <c r="AC357" s="1"/>
      <c r="AD357" s="1"/>
      <c r="AE357" s="1"/>
      <c r="AF357" s="1"/>
      <c r="AG357" s="1"/>
      <c r="AH357" s="1"/>
      <c r="AI357" s="1"/>
      <c r="AJ357" s="1"/>
      <c r="AK357" s="1"/>
      <c r="AL357" s="1"/>
      <c r="AM357" s="1"/>
      <c r="AN357" s="1"/>
      <c r="AO357" s="1"/>
      <c r="AQ357" s="157"/>
      <c r="AR357" s="158"/>
      <c r="AS357" s="158"/>
      <c r="AT357" s="158"/>
      <c r="AU357" s="158"/>
      <c r="AV357" s="158"/>
      <c r="AW357" s="158"/>
      <c r="AX357" s="158"/>
      <c r="AY357" s="158"/>
      <c r="AZ357" s="158"/>
      <c r="BA357" s="158"/>
      <c r="BB357" s="158"/>
      <c r="BC357" s="159"/>
      <c r="BD357" s="165"/>
      <c r="BE357" s="166"/>
      <c r="BF357" s="184"/>
      <c r="BG357" s="188"/>
      <c r="BH357" s="189"/>
      <c r="BI357" s="189"/>
      <c r="BJ357" s="189"/>
      <c r="BK357" s="189"/>
      <c r="BL357" s="189"/>
      <c r="BM357" s="189"/>
      <c r="BN357" s="189"/>
      <c r="BO357" s="189"/>
      <c r="BP357" s="189"/>
      <c r="BQ357" s="189"/>
      <c r="BR357" s="189"/>
      <c r="BS357" s="189"/>
      <c r="BT357" s="189"/>
      <c r="BU357" s="190"/>
      <c r="BV357" s="172"/>
      <c r="BW357" s="173"/>
      <c r="BX357" s="172"/>
      <c r="BY357" s="173"/>
      <c r="BZ357" s="172"/>
      <c r="CA357" s="173"/>
      <c r="CB357" s="172"/>
      <c r="CC357" s="173"/>
      <c r="CD357" s="172"/>
      <c r="CE357" s="173"/>
      <c r="CF357" s="174"/>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row>
    <row r="358" spans="1:167" s="3" customFormat="1" ht="11.25" customHeight="1">
      <c r="AC358" s="1"/>
      <c r="AD358" s="1"/>
      <c r="AE358" s="1"/>
      <c r="AF358" s="1"/>
      <c r="AG358" s="1"/>
      <c r="AH358" s="1"/>
      <c r="AI358" s="1"/>
      <c r="AJ358" s="1"/>
      <c r="AK358" s="1"/>
      <c r="AL358" s="1"/>
      <c r="AM358" s="1"/>
      <c r="AN358" s="1"/>
      <c r="AO358" s="1"/>
      <c r="AQ358" s="157"/>
      <c r="AR358" s="158"/>
      <c r="AS358" s="158"/>
      <c r="AT358" s="158"/>
      <c r="AU358" s="158"/>
      <c r="AV358" s="158"/>
      <c r="AW358" s="158"/>
      <c r="AX358" s="158"/>
      <c r="AY358" s="158"/>
      <c r="AZ358" s="158"/>
      <c r="BA358" s="158"/>
      <c r="BB358" s="158"/>
      <c r="BC358" s="159"/>
      <c r="BD358" s="165"/>
      <c r="BE358" s="166"/>
      <c r="BF358" s="175" t="str">
        <f>Q345</f>
        <v>D</v>
      </c>
      <c r="BG358" s="177" t="str">
        <f>IF(VLOOKUP($BF358,$A332:$C338,3,FALSE)=0,"",CONCATENATE(VLOOKUP(VLOOKUP($BF358,$A332:$C338,3,FALSE),Players!$J:$N,4,FALSE)," ",VLOOKUP($BF358,$A332:$C338,3,FALSE)," ",IF(ISERROR(VLOOKUP(VLOOKUP($BF358,$A332:$C338,3,FALSE),Players!$J:$N,5,FALSE)),"()",CONCATENATE("(",VLOOKUP(VLOOKUP($BF358,$A332:$C338,3,FALSE),Players!$J:$N,5,FALSE),")"))))</f>
        <v/>
      </c>
      <c r="BH358" s="178"/>
      <c r="BI358" s="178"/>
      <c r="BJ358" s="178"/>
      <c r="BK358" s="178"/>
      <c r="BL358" s="178"/>
      <c r="BM358" s="178"/>
      <c r="BN358" s="178"/>
      <c r="BO358" s="178"/>
      <c r="BP358" s="178"/>
      <c r="BQ358" s="178"/>
      <c r="BR358" s="178"/>
      <c r="BS358" s="178"/>
      <c r="BT358" s="178"/>
      <c r="BU358" s="179"/>
      <c r="BV358" s="150" t="str">
        <f>IF(R345&lt;&gt;"",R345,"")</f>
        <v/>
      </c>
      <c r="BW358" s="151"/>
      <c r="BX358" s="150" t="str">
        <f>IF(T345&lt;&gt;"",T345,"")</f>
        <v/>
      </c>
      <c r="BY358" s="151"/>
      <c r="BZ358" s="150" t="str">
        <f>IF(V345&lt;&gt;"",V345,"")</f>
        <v/>
      </c>
      <c r="CA358" s="151"/>
      <c r="CB358" s="150" t="str">
        <f>IF(X345&lt;&gt;"",X345,"")</f>
        <v/>
      </c>
      <c r="CC358" s="151"/>
      <c r="CD358" s="150" t="str">
        <f>IF(Z345&lt;&gt;"",Z345,"")</f>
        <v/>
      </c>
      <c r="CE358" s="151"/>
      <c r="CF358" s="174" t="str">
        <f>IF($CF356&lt;&gt;"",IF(CF356="W","L","W"),"")</f>
        <v/>
      </c>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row>
    <row r="359" spans="1:167" s="3" customFormat="1" ht="11.25" customHeight="1" thickBot="1">
      <c r="AC359" s="1"/>
      <c r="AD359" s="1"/>
      <c r="AE359" s="1"/>
      <c r="AF359" s="1"/>
      <c r="AG359" s="1"/>
      <c r="AH359" s="1"/>
      <c r="AI359" s="1"/>
      <c r="AJ359" s="1"/>
      <c r="AK359" s="1"/>
      <c r="AL359" s="1"/>
      <c r="AM359" s="1"/>
      <c r="AN359" s="1"/>
      <c r="AO359" s="1"/>
      <c r="AQ359" s="160"/>
      <c r="AR359" s="161"/>
      <c r="AS359" s="161"/>
      <c r="AT359" s="161"/>
      <c r="AU359" s="161"/>
      <c r="AV359" s="161"/>
      <c r="AW359" s="161"/>
      <c r="AX359" s="161"/>
      <c r="AY359" s="161"/>
      <c r="AZ359" s="161"/>
      <c r="BA359" s="161"/>
      <c r="BB359" s="161"/>
      <c r="BC359" s="162"/>
      <c r="BD359" s="167"/>
      <c r="BE359" s="168"/>
      <c r="BF359" s="176"/>
      <c r="BG359" s="180"/>
      <c r="BH359" s="181"/>
      <c r="BI359" s="181"/>
      <c r="BJ359" s="181"/>
      <c r="BK359" s="181"/>
      <c r="BL359" s="181"/>
      <c r="BM359" s="181"/>
      <c r="BN359" s="181"/>
      <c r="BO359" s="181"/>
      <c r="BP359" s="181"/>
      <c r="BQ359" s="181"/>
      <c r="BR359" s="181"/>
      <c r="BS359" s="181"/>
      <c r="BT359" s="181"/>
      <c r="BU359" s="182"/>
      <c r="BV359" s="152"/>
      <c r="BW359" s="153"/>
      <c r="BX359" s="152"/>
      <c r="BY359" s="153"/>
      <c r="BZ359" s="152"/>
      <c r="CA359" s="153"/>
      <c r="CB359" s="152"/>
      <c r="CC359" s="153"/>
      <c r="CD359" s="152"/>
      <c r="CE359" s="153"/>
      <c r="CF359" s="174"/>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row>
    <row r="360" spans="1:167" s="3" customFormat="1" ht="11.25" customHeight="1">
      <c r="AC360" s="1"/>
      <c r="AD360" s="1"/>
      <c r="AE360" s="1"/>
      <c r="AF360" s="1"/>
      <c r="AG360" s="1"/>
      <c r="AH360" s="1"/>
      <c r="AI360" s="1"/>
      <c r="AJ360" s="1"/>
      <c r="AK360" s="1"/>
      <c r="AL360" s="1"/>
      <c r="AM360" s="1"/>
      <c r="AN360" s="1"/>
      <c r="AO360" s="1"/>
      <c r="AQ360" s="126"/>
      <c r="AR360" s="126"/>
      <c r="AS360" s="126"/>
      <c r="AT360" s="126"/>
      <c r="AU360" s="126"/>
      <c r="AV360" s="126"/>
      <c r="AW360" s="126"/>
      <c r="AX360" s="126"/>
      <c r="AY360" s="126"/>
      <c r="AZ360" s="126"/>
      <c r="BA360" s="126"/>
      <c r="BB360" s="126"/>
      <c r="BC360" s="126"/>
      <c r="BD360" s="1"/>
      <c r="BE360" s="1"/>
      <c r="BF360" s="1"/>
      <c r="BG360" s="1"/>
      <c r="BH360" s="1"/>
      <c r="BI360" s="1"/>
      <c r="BJ360" s="1"/>
      <c r="BK360" s="1"/>
      <c r="BL360" s="1"/>
      <c r="BM360" s="1"/>
      <c r="BN360" s="1"/>
      <c r="BO360" s="1"/>
      <c r="BP360" s="1"/>
      <c r="BQ360" s="1"/>
      <c r="BR360" s="1"/>
      <c r="BS360" s="1"/>
      <c r="BT360" s="1"/>
      <c r="BU360" s="1"/>
      <c r="BV360" s="169" t="str">
        <f>IF(CF356&lt;&gt;"",IF(AND(AND(BV356&gt;-1,BV358&gt;-1),OR(BV356&gt;10,BV358&gt;10),ABS(BV356-BV358)&gt;1,IF(OR(BV356&gt;11,BV358&gt;11),ABS(BV356-BV358)=2,TRUE),BV356=INT(BV356),BV358=INT(BV358)),"","Error"),"")</f>
        <v/>
      </c>
      <c r="BW360" s="169"/>
      <c r="BX360" s="169" t="str">
        <f>IF(CF356&lt;&gt;"",IF(AND(AND(BX356&gt;-1,BX358&gt;-1),OR(BX356&gt;10,BX358&gt;10),ABS(BX356-BX358)&gt;1,IF(OR(BX356&gt;11,BX358&gt;11),ABS(BX356-BX358)=2,TRUE),BX356=INT(BX356),BX358=INT(BX358)),"","Error"),"")</f>
        <v/>
      </c>
      <c r="BY360" s="169"/>
      <c r="BZ360" s="169" t="str">
        <f>IF(CF356&lt;&gt;"",IF(AND(AND(BZ356&gt;-1,BZ358&gt;-1),OR(BZ356&gt;10,BZ358&gt;10),ABS(BZ356-BZ358)&gt;1,IF(OR(BZ356&gt;11,BZ358&gt;11),ABS(BZ356-BZ358)=2,TRUE),BZ356=INT(BZ356),BZ358=INT(BZ358)),"","Error"),"")</f>
        <v/>
      </c>
      <c r="CA360" s="169"/>
      <c r="CB360" s="169" t="str">
        <f>IF(AND(CF356&lt;&gt;"",CB356&lt;&gt;""),IF(AND(AND(CB356&gt;-1,CB358&gt;-1),OR(CB356&gt;10,CB358&gt;10),ABS(CB356-CB358)&gt;1,IF(OR(CB356&gt;11,CB358&gt;11),ABS(CB356-CB358)=2,TRUE),CB356=INT(CB356),CB358=INT(CB358)),"","Error"),"")</f>
        <v/>
      </c>
      <c r="CC360" s="169"/>
      <c r="CD360" s="169" t="str">
        <f>IF(AND(CF356&lt;&gt;"",CD356&lt;&gt;""),IF(AND(AND(CD356&gt;-1,CD358&gt;-1),OR(CD356&gt;10,CD358&gt;10),ABS(CD356-CD358)&gt;1,IF(OR(CD356&gt;11,CD358&gt;11),ABS(CD356-CD358)=2,TRUE),CD356=INT(CD356),CD358=INT(CD358)),"","Error"),"")</f>
        <v/>
      </c>
      <c r="CE360" s="169"/>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row>
    <row r="361" spans="1:167" s="3" customFormat="1" ht="11.25" customHeight="1">
      <c r="AC361" s="1"/>
      <c r="AD361" s="1"/>
      <c r="AE361" s="1"/>
      <c r="AF361" s="1"/>
      <c r="AG361" s="1"/>
      <c r="AH361" s="1"/>
      <c r="AI361" s="1"/>
      <c r="AJ361" s="1"/>
      <c r="AK361" s="1"/>
      <c r="AL361" s="1"/>
      <c r="AM361" s="1"/>
      <c r="AN361" s="1"/>
      <c r="AO361" s="1"/>
      <c r="AQ361" s="126"/>
      <c r="AR361" s="126"/>
      <c r="AS361" s="126"/>
      <c r="AT361" s="126"/>
      <c r="AU361" s="126"/>
      <c r="AV361" s="126"/>
      <c r="AW361" s="126"/>
      <c r="AX361" s="126"/>
      <c r="AY361" s="126"/>
      <c r="AZ361" s="126"/>
      <c r="BA361" s="126"/>
      <c r="BB361" s="126"/>
      <c r="BC361" s="126"/>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row>
    <row r="362" spans="1:167" s="3" customFormat="1" ht="11.25" customHeight="1">
      <c r="AC362" s="1"/>
      <c r="AD362" s="1"/>
      <c r="AE362" s="1"/>
      <c r="AF362" s="1"/>
      <c r="AG362" s="1"/>
      <c r="AH362" s="1"/>
      <c r="AI362" s="1"/>
      <c r="AJ362" s="1"/>
      <c r="AK362" s="1"/>
      <c r="AL362" s="1"/>
      <c r="AM362" s="1"/>
      <c r="AN362" s="1"/>
      <c r="AO362" s="1"/>
      <c r="AQ362" s="127"/>
      <c r="AR362" s="127"/>
      <c r="AS362" s="127"/>
      <c r="AT362" s="127"/>
      <c r="AU362" s="127"/>
      <c r="AV362" s="127"/>
      <c r="AW362" s="127"/>
      <c r="AX362" s="127"/>
      <c r="AY362" s="127"/>
      <c r="AZ362" s="127"/>
      <c r="BA362" s="127"/>
      <c r="BB362" s="127"/>
      <c r="BC362" s="127"/>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row>
    <row r="363" spans="1:167" s="3" customFormat="1" ht="11.25" customHeight="1">
      <c r="AC363" s="1"/>
      <c r="AD363" s="1"/>
      <c r="AE363" s="1"/>
      <c r="AF363" s="1"/>
      <c r="AG363" s="1"/>
      <c r="AH363" s="1"/>
      <c r="AI363" s="1"/>
      <c r="AJ363" s="1"/>
      <c r="AK363" s="1"/>
      <c r="AL363" s="1"/>
      <c r="AM363" s="1"/>
      <c r="AN363" s="1"/>
      <c r="AO363" s="1"/>
      <c r="AQ363" s="128"/>
      <c r="AR363" s="128"/>
      <c r="AS363" s="128"/>
      <c r="AT363" s="128"/>
      <c r="AU363" s="128"/>
      <c r="AV363" s="128"/>
      <c r="AW363" s="128"/>
      <c r="AX363" s="128"/>
      <c r="AY363" s="128"/>
      <c r="AZ363" s="128"/>
      <c r="BA363" s="128"/>
      <c r="BB363" s="128"/>
      <c r="BC363" s="128"/>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row>
    <row r="364" spans="1:167" s="3" customFormat="1" ht="11.25" customHeight="1">
      <c r="AC364" s="1"/>
      <c r="AD364" s="1"/>
      <c r="AE364" s="1"/>
      <c r="AF364" s="1"/>
      <c r="AG364" s="1"/>
      <c r="AH364" s="1"/>
      <c r="AI364" s="1"/>
      <c r="AJ364" s="1"/>
      <c r="AK364" s="1"/>
      <c r="AL364" s="1"/>
      <c r="AM364" s="1"/>
      <c r="AN364" s="1"/>
      <c r="AO364" s="1"/>
      <c r="AQ364" s="126"/>
      <c r="AR364" s="126"/>
      <c r="AS364" s="126"/>
      <c r="AT364" s="126"/>
      <c r="AU364" s="126"/>
      <c r="AV364" s="126"/>
      <c r="AW364" s="126"/>
      <c r="AX364" s="126"/>
      <c r="AY364" s="126"/>
      <c r="AZ364" s="126"/>
      <c r="BA364" s="126"/>
      <c r="BB364" s="126"/>
      <c r="BC364" s="126"/>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row>
    <row r="365" spans="1:167" s="3" customFormat="1" ht="11.25" customHeight="1" thickBot="1">
      <c r="AC365" s="1"/>
      <c r="AD365" s="1"/>
      <c r="AE365" s="1"/>
      <c r="AF365" s="1"/>
      <c r="AG365" s="1"/>
      <c r="AH365" s="1"/>
      <c r="AI365" s="1"/>
      <c r="AJ365" s="1"/>
      <c r="AK365" s="1"/>
      <c r="AL365" s="1"/>
      <c r="AM365" s="1"/>
      <c r="AN365" s="1"/>
      <c r="AO365" s="1"/>
      <c r="AQ365" s="127"/>
      <c r="AR365" s="127"/>
      <c r="AS365" s="127"/>
      <c r="AT365" s="127"/>
      <c r="AU365" s="127"/>
      <c r="AV365" s="127"/>
      <c r="AW365" s="127"/>
      <c r="AX365" s="127"/>
      <c r="AY365" s="127"/>
      <c r="AZ365" s="127"/>
      <c r="BA365" s="127"/>
      <c r="BB365" s="127"/>
      <c r="BC365" s="127"/>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row>
    <row r="366" spans="1:167" s="3" customFormat="1" ht="11.25" customHeight="1">
      <c r="AC366" s="1"/>
      <c r="AD366" s="1"/>
      <c r="AE366" s="1"/>
      <c r="AF366" s="1"/>
      <c r="AG366" s="1"/>
      <c r="AH366" s="1"/>
      <c r="AI366" s="1"/>
      <c r="AJ366" s="1"/>
      <c r="AK366" s="1"/>
      <c r="AL366" s="1"/>
      <c r="AM366" s="1"/>
      <c r="AN366" s="1"/>
      <c r="AO366" s="1"/>
      <c r="AQ366" s="154" t="str">
        <f>CONCATENATE($A330," ",$D330,","," ",$F328)</f>
        <v>Group: 6, Women's Singles</v>
      </c>
      <c r="AR366" s="155"/>
      <c r="AS366" s="155"/>
      <c r="AT366" s="155"/>
      <c r="AU366" s="155"/>
      <c r="AV366" s="155"/>
      <c r="AW366" s="155"/>
      <c r="AX366" s="155"/>
      <c r="AY366" s="155"/>
      <c r="AZ366" s="155"/>
      <c r="BA366" s="155"/>
      <c r="BB366" s="155"/>
      <c r="BC366" s="156"/>
      <c r="BD366" s="163">
        <f>O347</f>
        <v>5</v>
      </c>
      <c r="BE366" s="164"/>
      <c r="BF366" s="183" t="str">
        <f>Q347</f>
        <v>A</v>
      </c>
      <c r="BG366" s="185" t="str">
        <f>IF(VLOOKUP($BF366,$A332:$C338,3,FALSE)=0,"",CONCATENATE(VLOOKUP(VLOOKUP($BF366,$A332:$C338,3,FALSE),Players!$J:$N,4,FALSE)," ",VLOOKUP($BF366,$A332:$C338,3,FALSE)," ",IF(ISERROR(VLOOKUP(VLOOKUP($BF366,$A332:$C338,3,FALSE),Players!$J:$N,5,FALSE)),"()",CONCATENATE("(",VLOOKUP(VLOOKUP($BF366,$A332:$C338,3,FALSE),Players!$J:$N,5,FALSE),")"))))</f>
        <v/>
      </c>
      <c r="BH366" s="186"/>
      <c r="BI366" s="186"/>
      <c r="BJ366" s="186"/>
      <c r="BK366" s="186"/>
      <c r="BL366" s="186"/>
      <c r="BM366" s="186"/>
      <c r="BN366" s="186"/>
      <c r="BO366" s="186"/>
      <c r="BP366" s="186"/>
      <c r="BQ366" s="186"/>
      <c r="BR366" s="186"/>
      <c r="BS366" s="186"/>
      <c r="BT366" s="186"/>
      <c r="BU366" s="187"/>
      <c r="BV366" s="170" t="str">
        <f>IF(R347&lt;&gt;"",R347,"")</f>
        <v/>
      </c>
      <c r="BW366" s="171"/>
      <c r="BX366" s="170" t="str">
        <f>IF(T347&lt;&gt;"",T347,"")</f>
        <v/>
      </c>
      <c r="BY366" s="171"/>
      <c r="BZ366" s="170" t="str">
        <f>IF(V347&lt;&gt;"",V347,"")</f>
        <v/>
      </c>
      <c r="CA366" s="171"/>
      <c r="CB366" s="170" t="str">
        <f>IF(X347&lt;&gt;"",X347,"")</f>
        <v/>
      </c>
      <c r="CC366" s="171"/>
      <c r="CD366" s="170" t="str">
        <f>IF(Z347&lt;&gt;"",Z347,"")</f>
        <v/>
      </c>
      <c r="CE366" s="171"/>
      <c r="CF366" s="174" t="str">
        <f>IF($CD366=$CD368,IF($CB366=$CB368,IF($BZ366&lt;&gt;"",IF($BZ366&gt;$BZ368,"W","L"),""),IF($CB366&gt;$CB368,"W","L")),IF($CD366&gt;$CD368,"W","L"))</f>
        <v/>
      </c>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row>
    <row r="367" spans="1:167" s="3" customFormat="1" ht="11.25" customHeight="1">
      <c r="AC367" s="1"/>
      <c r="AD367" s="1"/>
      <c r="AE367" s="1"/>
      <c r="AF367" s="1"/>
      <c r="AG367" s="1"/>
      <c r="AH367" s="1"/>
      <c r="AI367" s="1"/>
      <c r="AJ367" s="1"/>
      <c r="AK367" s="1"/>
      <c r="AL367" s="1"/>
      <c r="AM367" s="1"/>
      <c r="AN367" s="1"/>
      <c r="AO367" s="1"/>
      <c r="AQ367" s="157"/>
      <c r="AR367" s="158"/>
      <c r="AS367" s="158"/>
      <c r="AT367" s="158"/>
      <c r="AU367" s="158"/>
      <c r="AV367" s="158"/>
      <c r="AW367" s="158"/>
      <c r="AX367" s="158"/>
      <c r="AY367" s="158"/>
      <c r="AZ367" s="158"/>
      <c r="BA367" s="158"/>
      <c r="BB367" s="158"/>
      <c r="BC367" s="159"/>
      <c r="BD367" s="165"/>
      <c r="BE367" s="166"/>
      <c r="BF367" s="184"/>
      <c r="BG367" s="188"/>
      <c r="BH367" s="189"/>
      <c r="BI367" s="189"/>
      <c r="BJ367" s="189"/>
      <c r="BK367" s="189"/>
      <c r="BL367" s="189"/>
      <c r="BM367" s="189"/>
      <c r="BN367" s="189"/>
      <c r="BO367" s="189"/>
      <c r="BP367" s="189"/>
      <c r="BQ367" s="189"/>
      <c r="BR367" s="189"/>
      <c r="BS367" s="189"/>
      <c r="BT367" s="189"/>
      <c r="BU367" s="190"/>
      <c r="BV367" s="172"/>
      <c r="BW367" s="173"/>
      <c r="BX367" s="172"/>
      <c r="BY367" s="173"/>
      <c r="BZ367" s="172"/>
      <c r="CA367" s="173"/>
      <c r="CB367" s="172"/>
      <c r="CC367" s="173"/>
      <c r="CD367" s="172"/>
      <c r="CE367" s="173"/>
      <c r="CF367" s="174"/>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row>
    <row r="368" spans="1:167" s="3" customFormat="1" ht="11.25" customHeight="1">
      <c r="AC368" s="1"/>
      <c r="AD368" s="1"/>
      <c r="AE368" s="1"/>
      <c r="AF368" s="1"/>
      <c r="AG368" s="1"/>
      <c r="AH368" s="1"/>
      <c r="AI368" s="1"/>
      <c r="AJ368" s="1"/>
      <c r="AK368" s="1"/>
      <c r="AL368" s="1"/>
      <c r="AM368" s="1"/>
      <c r="AN368" s="1"/>
      <c r="AO368" s="1"/>
      <c r="AQ368" s="157"/>
      <c r="AR368" s="158"/>
      <c r="AS368" s="158"/>
      <c r="AT368" s="158"/>
      <c r="AU368" s="158"/>
      <c r="AV368" s="158"/>
      <c r="AW368" s="158"/>
      <c r="AX368" s="158"/>
      <c r="AY368" s="158"/>
      <c r="AZ368" s="158"/>
      <c r="BA368" s="158"/>
      <c r="BB368" s="158"/>
      <c r="BC368" s="159"/>
      <c r="BD368" s="165"/>
      <c r="BE368" s="166"/>
      <c r="BF368" s="175" t="str">
        <f>Q349</f>
        <v>D</v>
      </c>
      <c r="BG368" s="177" t="str">
        <f>IF(VLOOKUP($BF368,$A332:$C338,3,FALSE)=0,"",CONCATENATE(VLOOKUP(VLOOKUP($BF368,$A332:$C338,3,FALSE),Players!$J:$N,4,FALSE)," ",VLOOKUP($BF368,$A332:$C338,3,FALSE)," ",IF(ISERROR(VLOOKUP(VLOOKUP($BF368,$A332:$C338,3,FALSE),Players!$J:$N,5,FALSE)),"()",CONCATENATE("(",VLOOKUP(VLOOKUP($BF368,$A332:$C338,3,FALSE),Players!$J:$N,5,FALSE),")"))))</f>
        <v/>
      </c>
      <c r="BH368" s="178"/>
      <c r="BI368" s="178"/>
      <c r="BJ368" s="178"/>
      <c r="BK368" s="178"/>
      <c r="BL368" s="178"/>
      <c r="BM368" s="178"/>
      <c r="BN368" s="178"/>
      <c r="BO368" s="178"/>
      <c r="BP368" s="178"/>
      <c r="BQ368" s="178"/>
      <c r="BR368" s="178"/>
      <c r="BS368" s="178"/>
      <c r="BT368" s="178"/>
      <c r="BU368" s="179"/>
      <c r="BV368" s="150" t="str">
        <f>IF(R349&lt;&gt;"",R349,"")</f>
        <v/>
      </c>
      <c r="BW368" s="151"/>
      <c r="BX368" s="150" t="str">
        <f>IF(T349&lt;&gt;"",T349,"")</f>
        <v/>
      </c>
      <c r="BY368" s="151"/>
      <c r="BZ368" s="150" t="str">
        <f>IF(V349&lt;&gt;"",V349,"")</f>
        <v/>
      </c>
      <c r="CA368" s="151"/>
      <c r="CB368" s="150" t="str">
        <f>IF(X349&lt;&gt;"",X349,"")</f>
        <v/>
      </c>
      <c r="CC368" s="151"/>
      <c r="CD368" s="150" t="str">
        <f>IF(Z349&lt;&gt;"",Z349,"")</f>
        <v/>
      </c>
      <c r="CE368" s="151"/>
      <c r="CF368" s="174" t="str">
        <f>IF($CF366&lt;&gt;"",IF(CF366="W","L","W"),"")</f>
        <v/>
      </c>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row>
    <row r="369" spans="1:125" s="3" customFormat="1" ht="11.25" customHeight="1" thickBot="1">
      <c r="AC369" s="1"/>
      <c r="AD369" s="1"/>
      <c r="AE369" s="1"/>
      <c r="AF369" s="1"/>
      <c r="AG369" s="1"/>
      <c r="AH369" s="1"/>
      <c r="AI369" s="1"/>
      <c r="AJ369" s="1"/>
      <c r="AK369" s="1"/>
      <c r="AL369" s="1"/>
      <c r="AM369" s="1"/>
      <c r="AN369" s="1"/>
      <c r="AO369" s="1"/>
      <c r="AQ369" s="160"/>
      <c r="AR369" s="161"/>
      <c r="AS369" s="161"/>
      <c r="AT369" s="161"/>
      <c r="AU369" s="161"/>
      <c r="AV369" s="161"/>
      <c r="AW369" s="161"/>
      <c r="AX369" s="161"/>
      <c r="AY369" s="161"/>
      <c r="AZ369" s="161"/>
      <c r="BA369" s="161"/>
      <c r="BB369" s="161"/>
      <c r="BC369" s="162"/>
      <c r="BD369" s="167"/>
      <c r="BE369" s="168"/>
      <c r="BF369" s="176"/>
      <c r="BG369" s="180"/>
      <c r="BH369" s="181"/>
      <c r="BI369" s="181"/>
      <c r="BJ369" s="181"/>
      <c r="BK369" s="181"/>
      <c r="BL369" s="181"/>
      <c r="BM369" s="181"/>
      <c r="BN369" s="181"/>
      <c r="BO369" s="181"/>
      <c r="BP369" s="181"/>
      <c r="BQ369" s="181"/>
      <c r="BR369" s="181"/>
      <c r="BS369" s="181"/>
      <c r="BT369" s="181"/>
      <c r="BU369" s="182"/>
      <c r="BV369" s="152"/>
      <c r="BW369" s="153"/>
      <c r="BX369" s="152"/>
      <c r="BY369" s="153"/>
      <c r="BZ369" s="152"/>
      <c r="CA369" s="153"/>
      <c r="CB369" s="152"/>
      <c r="CC369" s="153"/>
      <c r="CD369" s="152"/>
      <c r="CE369" s="153"/>
      <c r="CF369" s="174"/>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row>
    <row r="370" spans="1:125" s="3" customFormat="1" ht="11.25" customHeight="1">
      <c r="AC370" s="1"/>
      <c r="AD370" s="1"/>
      <c r="AE370" s="1"/>
      <c r="AF370" s="1"/>
      <c r="AG370" s="1"/>
      <c r="AH370" s="1"/>
      <c r="AI370" s="1"/>
      <c r="AJ370" s="1"/>
      <c r="AK370" s="1"/>
      <c r="AL370" s="1"/>
      <c r="AM370" s="1"/>
      <c r="AN370" s="1"/>
      <c r="AO370" s="1"/>
      <c r="AQ370" s="126"/>
      <c r="AR370" s="126"/>
      <c r="AS370" s="126"/>
      <c r="AT370" s="126"/>
      <c r="AU370" s="126"/>
      <c r="AV370" s="126"/>
      <c r="AW370" s="126"/>
      <c r="AX370" s="126"/>
      <c r="AY370" s="126"/>
      <c r="AZ370" s="126"/>
      <c r="BA370" s="126"/>
      <c r="BB370" s="126"/>
      <c r="BC370" s="126"/>
      <c r="BD370" s="1"/>
      <c r="BE370" s="1"/>
      <c r="BF370" s="1"/>
      <c r="BG370" s="1"/>
      <c r="BH370" s="1"/>
      <c r="BI370" s="1"/>
      <c r="BJ370" s="1"/>
      <c r="BK370" s="1"/>
      <c r="BL370" s="1"/>
      <c r="BM370" s="1"/>
      <c r="BN370" s="1"/>
      <c r="BO370" s="1"/>
      <c r="BP370" s="1"/>
      <c r="BQ370" s="1"/>
      <c r="BR370" s="1"/>
      <c r="BS370" s="1"/>
      <c r="BT370" s="1"/>
      <c r="BU370" s="1"/>
      <c r="BV370" s="169" t="str">
        <f>IF(CF366&lt;&gt;"",IF(AND(AND(BV366&gt;-1,BV368&gt;-1),OR(BV366&gt;10,BV368&gt;10),ABS(BV366-BV368)&gt;1,IF(OR(BV366&gt;11,BV368&gt;11),ABS(BV366-BV368)=2,TRUE),BV366=INT(BV366),BV368=INT(BV368)),"","Error"),"")</f>
        <v/>
      </c>
      <c r="BW370" s="169"/>
      <c r="BX370" s="169" t="str">
        <f>IF(CF366&lt;&gt;"",IF(AND(AND(BX366&gt;-1,BX368&gt;-1),OR(BX366&gt;10,BX368&gt;10),ABS(BX366-BX368)&gt;1,IF(OR(BX366&gt;11,BX368&gt;11),ABS(BX366-BX368)=2,TRUE),BX366=INT(BX366),BX368=INT(BX368)),"","Error"),"")</f>
        <v/>
      </c>
      <c r="BY370" s="169"/>
      <c r="BZ370" s="169" t="str">
        <f>IF(CF366&lt;&gt;"",IF(AND(AND(BZ366&gt;-1,BZ368&gt;-1),OR(BZ366&gt;10,BZ368&gt;10),ABS(BZ366-BZ368)&gt;1,IF(OR(BZ366&gt;11,BZ368&gt;11),ABS(BZ366-BZ368)=2,TRUE),BZ366=INT(BZ366),BZ368=INT(BZ368)),"","Error"),"")</f>
        <v/>
      </c>
      <c r="CA370" s="169"/>
      <c r="CB370" s="169" t="str">
        <f>IF(AND(CF366&lt;&gt;"",CB366&lt;&gt;""),IF(AND(AND(CB366&gt;-1,CB368&gt;-1),OR(CB366&gt;10,CB368&gt;10),ABS(CB366-CB368)&gt;1,IF(OR(CB366&gt;11,CB368&gt;11),ABS(CB366-CB368)=2,TRUE),CB366=INT(CB366),CB368=INT(CB368)),"","Error"),"")</f>
        <v/>
      </c>
      <c r="CC370" s="169"/>
      <c r="CD370" s="169" t="str">
        <f>IF(AND(CF366&lt;&gt;"",CD366&lt;&gt;""),IF(AND(AND(CD366&gt;-1,CD368&gt;-1),OR(CD366&gt;10,CD368&gt;10),ABS(CD366-CD368)&gt;1,IF(OR(CD366&gt;11,CD368&gt;11),ABS(CD366-CD368)=2,TRUE),CD366=INT(CD366),CD368=INT(CD368)),"","Error"),"")</f>
        <v/>
      </c>
      <c r="CE370" s="169"/>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row>
    <row r="371" spans="1:125" s="3" customFormat="1" ht="11.25" customHeight="1">
      <c r="AC371" s="1"/>
      <c r="AD371" s="1"/>
      <c r="AE371" s="1"/>
      <c r="AF371" s="1"/>
      <c r="AG371" s="1"/>
      <c r="AH371" s="1"/>
      <c r="AI371" s="1"/>
      <c r="AJ371" s="1"/>
      <c r="AK371" s="1"/>
      <c r="AL371" s="1"/>
      <c r="AM371" s="1"/>
      <c r="AN371" s="1"/>
      <c r="AO371" s="1"/>
      <c r="AQ371" s="126"/>
      <c r="AR371" s="126"/>
      <c r="AS371" s="126"/>
      <c r="AT371" s="126"/>
      <c r="AU371" s="126"/>
      <c r="AV371" s="126"/>
      <c r="AW371" s="126"/>
      <c r="AX371" s="126"/>
      <c r="AY371" s="126"/>
      <c r="AZ371" s="126"/>
      <c r="BA371" s="126"/>
      <c r="BB371" s="126"/>
      <c r="BC371" s="126"/>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row>
    <row r="372" spans="1:125" s="3" customFormat="1" ht="11.25" customHeight="1">
      <c r="AC372" s="1"/>
      <c r="AD372" s="1"/>
      <c r="AE372" s="1"/>
      <c r="AF372" s="1"/>
      <c r="AG372" s="1"/>
      <c r="AH372" s="1"/>
      <c r="AI372" s="1"/>
      <c r="AJ372" s="1"/>
      <c r="AK372" s="1"/>
      <c r="AL372" s="1"/>
      <c r="AM372" s="1"/>
      <c r="AN372" s="1"/>
      <c r="AO372" s="1"/>
      <c r="AQ372" s="127"/>
      <c r="AR372" s="127"/>
      <c r="AS372" s="127"/>
      <c r="AT372" s="127"/>
      <c r="AU372" s="127"/>
      <c r="AV372" s="127"/>
      <c r="AW372" s="127"/>
      <c r="AX372" s="127"/>
      <c r="AY372" s="127"/>
      <c r="AZ372" s="127"/>
      <c r="BA372" s="127"/>
      <c r="BB372" s="127"/>
      <c r="BC372" s="127"/>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row>
    <row r="373" spans="1:125" s="3" customFormat="1" ht="11.25" customHeight="1">
      <c r="A373" s="42"/>
      <c r="B373" s="1"/>
      <c r="C373" s="1"/>
      <c r="D373" s="1"/>
      <c r="E373" s="1"/>
      <c r="F373" s="1"/>
      <c r="G373" s="1"/>
      <c r="H373" s="1"/>
      <c r="I373" s="1"/>
      <c r="J373" s="1"/>
      <c r="K373" s="1"/>
      <c r="L373" s="1"/>
      <c r="M373" s="1"/>
      <c r="N373" s="1"/>
      <c r="O373" s="1"/>
      <c r="P373" s="1"/>
      <c r="Q373" s="1"/>
      <c r="R373" s="42"/>
      <c r="S373" s="42"/>
      <c r="T373" s="1"/>
      <c r="U373" s="1"/>
      <c r="V373" s="1"/>
      <c r="W373" s="42"/>
      <c r="X373" s="43"/>
      <c r="Y373" s="43"/>
      <c r="Z373" s="43"/>
      <c r="AA373" s="43"/>
      <c r="AC373" s="1"/>
      <c r="AD373" s="1"/>
      <c r="AE373" s="1"/>
      <c r="AF373" s="1"/>
      <c r="AG373" s="1"/>
      <c r="AH373" s="1"/>
      <c r="AI373" s="1"/>
      <c r="AJ373" s="1"/>
      <c r="AK373" s="1"/>
      <c r="AL373" s="1"/>
      <c r="AM373" s="1"/>
      <c r="AN373" s="1"/>
      <c r="AO373" s="1"/>
      <c r="AQ373" s="128"/>
      <c r="AR373" s="128"/>
      <c r="AS373" s="128"/>
      <c r="AT373" s="128"/>
      <c r="AU373" s="128"/>
      <c r="AV373" s="128"/>
      <c r="AW373" s="128"/>
      <c r="AX373" s="128"/>
      <c r="AY373" s="128"/>
      <c r="AZ373" s="128"/>
      <c r="BA373" s="128"/>
      <c r="BB373" s="128"/>
      <c r="BC373" s="128"/>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row>
    <row r="374" spans="1:125" s="3" customFormat="1" ht="11.25" customHeight="1">
      <c r="A374" s="42"/>
      <c r="B374" s="1"/>
      <c r="C374" s="1"/>
      <c r="D374" s="1"/>
      <c r="E374" s="1"/>
      <c r="F374" s="1"/>
      <c r="G374" s="1"/>
      <c r="H374" s="1"/>
      <c r="I374" s="1"/>
      <c r="J374" s="1"/>
      <c r="K374" s="1"/>
      <c r="L374" s="1"/>
      <c r="M374" s="1"/>
      <c r="N374" s="1"/>
      <c r="O374" s="1"/>
      <c r="P374" s="1"/>
      <c r="Q374" s="1"/>
      <c r="R374" s="42"/>
      <c r="S374" s="42"/>
      <c r="T374" s="1"/>
      <c r="U374" s="1"/>
      <c r="V374" s="1"/>
      <c r="W374" s="42"/>
      <c r="X374" s="1"/>
      <c r="Y374" s="1"/>
      <c r="Z374" s="1"/>
      <c r="AA374" s="42"/>
      <c r="AC374" s="1"/>
      <c r="AD374" s="1"/>
      <c r="AE374" s="1"/>
      <c r="AF374" s="1"/>
      <c r="AG374" s="1"/>
      <c r="AH374" s="1"/>
      <c r="AI374" s="1"/>
      <c r="AJ374" s="1"/>
      <c r="AK374" s="1"/>
      <c r="AL374" s="1"/>
      <c r="AM374" s="1"/>
      <c r="AN374" s="1"/>
      <c r="AO374" s="1"/>
      <c r="AQ374" s="126"/>
      <c r="AR374" s="126"/>
      <c r="AS374" s="126"/>
      <c r="AT374" s="126"/>
      <c r="AU374" s="126"/>
      <c r="AV374" s="126"/>
      <c r="AW374" s="126"/>
      <c r="AX374" s="126"/>
      <c r="AY374" s="126"/>
      <c r="AZ374" s="126"/>
      <c r="BA374" s="126"/>
      <c r="BB374" s="126"/>
      <c r="BC374" s="126"/>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row>
    <row r="375" spans="1:125" s="3" customFormat="1" ht="11.25" customHeight="1" thickBot="1">
      <c r="A375" s="42"/>
      <c r="B375" s="1"/>
      <c r="C375" s="1"/>
      <c r="D375" s="1"/>
      <c r="E375" s="1"/>
      <c r="F375" s="1"/>
      <c r="G375" s="1"/>
      <c r="H375" s="1"/>
      <c r="I375" s="1"/>
      <c r="J375" s="1"/>
      <c r="K375" s="1"/>
      <c r="L375" s="1"/>
      <c r="M375" s="1"/>
      <c r="N375" s="1"/>
      <c r="O375" s="1"/>
      <c r="P375" s="1"/>
      <c r="Q375" s="1"/>
      <c r="R375" s="42"/>
      <c r="S375" s="42"/>
      <c r="T375" s="1"/>
      <c r="U375" s="1"/>
      <c r="V375" s="1"/>
      <c r="W375" s="42"/>
      <c r="X375" s="43"/>
      <c r="Y375" s="43"/>
      <c r="Z375" s="43"/>
      <c r="AA375" s="43"/>
      <c r="AB375" s="43"/>
      <c r="AC375" s="1"/>
      <c r="AD375" s="1"/>
      <c r="AE375" s="1"/>
      <c r="AF375" s="1"/>
      <c r="AG375" s="1"/>
      <c r="AH375" s="1"/>
      <c r="AI375" s="1"/>
      <c r="AJ375" s="1"/>
      <c r="AK375" s="1"/>
      <c r="AL375" s="1"/>
      <c r="AM375" s="1"/>
      <c r="AN375" s="1"/>
      <c r="AO375" s="1"/>
      <c r="AQ375" s="127"/>
      <c r="AR375" s="127"/>
      <c r="AS375" s="127"/>
      <c r="AT375" s="127"/>
      <c r="AU375" s="127"/>
      <c r="AV375" s="127"/>
      <c r="AW375" s="127"/>
      <c r="AX375" s="127"/>
      <c r="AY375" s="127"/>
      <c r="AZ375" s="127"/>
      <c r="BA375" s="127"/>
      <c r="BB375" s="127"/>
      <c r="BC375" s="127"/>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row>
    <row r="376" spans="1:125" s="3" customFormat="1" ht="11.25" customHeight="1">
      <c r="A376" s="2"/>
      <c r="B376" s="1"/>
      <c r="C376" s="1"/>
      <c r="D376" s="1"/>
      <c r="E376" s="1"/>
      <c r="F376" s="1"/>
      <c r="G376" s="1"/>
      <c r="H376" s="1"/>
      <c r="I376" s="1"/>
      <c r="J376" s="1"/>
      <c r="K376" s="1"/>
      <c r="L376" s="1"/>
      <c r="M376" s="1"/>
      <c r="N376" s="1"/>
      <c r="O376" s="1"/>
      <c r="P376" s="1"/>
      <c r="Q376" s="1"/>
      <c r="R376" s="42"/>
      <c r="S376" s="42"/>
      <c r="T376" s="1"/>
      <c r="U376" s="1"/>
      <c r="V376" s="1"/>
      <c r="W376" s="42"/>
      <c r="X376" s="1"/>
      <c r="Y376" s="1"/>
      <c r="Z376" s="1"/>
      <c r="AA376" s="42"/>
      <c r="AB376" s="42"/>
      <c r="AC376" s="1"/>
      <c r="AD376" s="1"/>
      <c r="AE376" s="1"/>
      <c r="AF376" s="1"/>
      <c r="AG376" s="1"/>
      <c r="AH376" s="1"/>
      <c r="AI376" s="1"/>
      <c r="AJ376" s="1"/>
      <c r="AK376" s="1"/>
      <c r="AL376" s="1"/>
      <c r="AM376" s="1"/>
      <c r="AN376" s="1"/>
      <c r="AO376" s="1"/>
      <c r="AQ376" s="154" t="str">
        <f>CONCATENATE($A330," ",$D330,","," ",$F328)</f>
        <v>Group: 6, Women's Singles</v>
      </c>
      <c r="AR376" s="155"/>
      <c r="AS376" s="155"/>
      <c r="AT376" s="155"/>
      <c r="AU376" s="155"/>
      <c r="AV376" s="155"/>
      <c r="AW376" s="155"/>
      <c r="AX376" s="155"/>
      <c r="AY376" s="155"/>
      <c r="AZ376" s="155"/>
      <c r="BA376" s="155"/>
      <c r="BB376" s="155"/>
      <c r="BC376" s="156"/>
      <c r="BD376" s="163">
        <f>O351</f>
        <v>6</v>
      </c>
      <c r="BE376" s="164"/>
      <c r="BF376" s="183" t="str">
        <f>Q351</f>
        <v>B</v>
      </c>
      <c r="BG376" s="185" t="str">
        <f>IF(VLOOKUP($BF376,$A332:$C338,3,FALSE)=0,"",CONCATENATE(VLOOKUP(VLOOKUP($BF376,$A332:$C338,3,FALSE),Players!$J:$N,4,FALSE)," ",VLOOKUP($BF376,$A332:$C338,3,FALSE)," ",IF(ISERROR(VLOOKUP(VLOOKUP($BF376,$A332:$C338,3,FALSE),Players!$J:$N,5,FALSE)),"()",CONCATENATE("(",VLOOKUP(VLOOKUP($BF376,$A332:$C338,3,FALSE),Players!$J:$N,5,FALSE),")"))))</f>
        <v/>
      </c>
      <c r="BH376" s="186"/>
      <c r="BI376" s="186"/>
      <c r="BJ376" s="186"/>
      <c r="BK376" s="186"/>
      <c r="BL376" s="186"/>
      <c r="BM376" s="186"/>
      <c r="BN376" s="186"/>
      <c r="BO376" s="186"/>
      <c r="BP376" s="186"/>
      <c r="BQ376" s="186"/>
      <c r="BR376" s="186"/>
      <c r="BS376" s="186"/>
      <c r="BT376" s="186"/>
      <c r="BU376" s="187"/>
      <c r="BV376" s="170" t="str">
        <f>IF(R351&lt;&gt;"",R351,"")</f>
        <v/>
      </c>
      <c r="BW376" s="171"/>
      <c r="BX376" s="170" t="str">
        <f>IF(T351&lt;&gt;"",T351,"")</f>
        <v/>
      </c>
      <c r="BY376" s="171"/>
      <c r="BZ376" s="170" t="str">
        <f>IF(V351&lt;&gt;"",V351,"")</f>
        <v/>
      </c>
      <c r="CA376" s="171"/>
      <c r="CB376" s="170" t="str">
        <f>IF(X351&lt;&gt;"",X351,"")</f>
        <v/>
      </c>
      <c r="CC376" s="171"/>
      <c r="CD376" s="170" t="str">
        <f>IF(Z351&lt;&gt;"",Z351,"")</f>
        <v/>
      </c>
      <c r="CE376" s="171"/>
      <c r="CF376" s="174" t="str">
        <f>IF($CD376=$CD378,IF($CB376=$CB378,IF($BZ376&lt;&gt;"",IF($BZ376&gt;$BZ378,"W","L"),""),IF($CB376&gt;$CB378,"W","L")),IF($CD376&gt;$CD378,"W","L"))</f>
        <v/>
      </c>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row>
    <row r="377" spans="1:125" s="3" customFormat="1" ht="11.25" customHeight="1">
      <c r="A377" s="1"/>
      <c r="B377" s="1"/>
      <c r="C377" s="1"/>
      <c r="D377" s="1"/>
      <c r="E377" s="1"/>
      <c r="F377" s="1"/>
      <c r="G377" s="1"/>
      <c r="H377" s="1"/>
      <c r="I377" s="1"/>
      <c r="J377" s="1"/>
      <c r="K377" s="1"/>
      <c r="L377" s="1"/>
      <c r="M377" s="1"/>
      <c r="N377" s="1"/>
      <c r="O377" s="1"/>
      <c r="P377" s="1"/>
      <c r="Q377" s="1"/>
      <c r="R377" s="42"/>
      <c r="S377" s="42"/>
      <c r="T377" s="1"/>
      <c r="U377" s="1"/>
      <c r="V377" s="1"/>
      <c r="W377" s="42"/>
      <c r="X377" s="43"/>
      <c r="Y377" s="43"/>
      <c r="Z377" s="43"/>
      <c r="AA377" s="43"/>
      <c r="AB377" s="43"/>
      <c r="AC377" s="1"/>
      <c r="AD377" s="1"/>
      <c r="AE377" s="1"/>
      <c r="AF377" s="1"/>
      <c r="AG377" s="1"/>
      <c r="AH377" s="1"/>
      <c r="AI377" s="1"/>
      <c r="AJ377" s="1"/>
      <c r="AK377" s="1"/>
      <c r="AL377" s="1"/>
      <c r="AM377" s="1"/>
      <c r="AN377" s="1"/>
      <c r="AO377" s="1"/>
      <c r="AQ377" s="157"/>
      <c r="AR377" s="158"/>
      <c r="AS377" s="158"/>
      <c r="AT377" s="158"/>
      <c r="AU377" s="158"/>
      <c r="AV377" s="158"/>
      <c r="AW377" s="158"/>
      <c r="AX377" s="158"/>
      <c r="AY377" s="158"/>
      <c r="AZ377" s="158"/>
      <c r="BA377" s="158"/>
      <c r="BB377" s="158"/>
      <c r="BC377" s="159"/>
      <c r="BD377" s="165"/>
      <c r="BE377" s="166"/>
      <c r="BF377" s="184"/>
      <c r="BG377" s="188"/>
      <c r="BH377" s="189"/>
      <c r="BI377" s="189"/>
      <c r="BJ377" s="189"/>
      <c r="BK377" s="189"/>
      <c r="BL377" s="189"/>
      <c r="BM377" s="189"/>
      <c r="BN377" s="189"/>
      <c r="BO377" s="189"/>
      <c r="BP377" s="189"/>
      <c r="BQ377" s="189"/>
      <c r="BR377" s="189"/>
      <c r="BS377" s="189"/>
      <c r="BT377" s="189"/>
      <c r="BU377" s="190"/>
      <c r="BV377" s="172"/>
      <c r="BW377" s="173"/>
      <c r="BX377" s="172"/>
      <c r="BY377" s="173"/>
      <c r="BZ377" s="172"/>
      <c r="CA377" s="173"/>
      <c r="CB377" s="172"/>
      <c r="CC377" s="173"/>
      <c r="CD377" s="172"/>
      <c r="CE377" s="173"/>
      <c r="CF377" s="174"/>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row>
    <row r="378" spans="1:125" s="3" customFormat="1" ht="11.25" customHeight="1">
      <c r="A378" s="2"/>
      <c r="B378" s="1"/>
      <c r="C378" s="1"/>
      <c r="D378" s="1"/>
      <c r="E378" s="1"/>
      <c r="F378" s="1"/>
      <c r="G378" s="1"/>
      <c r="H378" s="1"/>
      <c r="I378" s="1"/>
      <c r="J378" s="1"/>
      <c r="K378" s="1"/>
      <c r="L378" s="1"/>
      <c r="M378" s="1"/>
      <c r="N378" s="1"/>
      <c r="O378" s="1"/>
      <c r="P378" s="1"/>
      <c r="Q378" s="1"/>
      <c r="R378" s="42"/>
      <c r="S378" s="42"/>
      <c r="T378" s="1"/>
      <c r="U378" s="1"/>
      <c r="V378" s="1"/>
      <c r="W378" s="42"/>
      <c r="X378" s="1"/>
      <c r="Y378" s="1"/>
      <c r="Z378" s="1"/>
      <c r="AA378" s="42"/>
      <c r="AB378" s="42"/>
      <c r="AC378" s="1"/>
      <c r="AD378" s="1"/>
      <c r="AE378" s="1"/>
      <c r="AF378" s="1"/>
      <c r="AG378" s="1"/>
      <c r="AH378" s="1"/>
      <c r="AI378" s="1"/>
      <c r="AJ378" s="1"/>
      <c r="AK378" s="1"/>
      <c r="AL378" s="1"/>
      <c r="AM378" s="1"/>
      <c r="AN378" s="1"/>
      <c r="AO378" s="1"/>
      <c r="AQ378" s="157"/>
      <c r="AR378" s="158"/>
      <c r="AS378" s="158"/>
      <c r="AT378" s="158"/>
      <c r="AU378" s="158"/>
      <c r="AV378" s="158"/>
      <c r="AW378" s="158"/>
      <c r="AX378" s="158"/>
      <c r="AY378" s="158"/>
      <c r="AZ378" s="158"/>
      <c r="BA378" s="158"/>
      <c r="BB378" s="158"/>
      <c r="BC378" s="159"/>
      <c r="BD378" s="165"/>
      <c r="BE378" s="166"/>
      <c r="BF378" s="175" t="str">
        <f>Q353</f>
        <v>C</v>
      </c>
      <c r="BG378" s="177" t="str">
        <f>IF(VLOOKUP($BF378,$A332:$C338,3,FALSE)=0,"",CONCATENATE(VLOOKUP(VLOOKUP($BF378,$A332:$C338,3,FALSE),Players!$J:$N,4,FALSE)," ",VLOOKUP($BF378,$A332:$C338,3,FALSE)," ",IF(ISERROR(VLOOKUP(VLOOKUP($BF378,$A332:$C338,3,FALSE),Players!$J:$N,5,FALSE)),"()",CONCATENATE("(",VLOOKUP(VLOOKUP($BF378,$A332:$C338,3,FALSE),Players!$J:$N,5,FALSE),")"))))</f>
        <v/>
      </c>
      <c r="BH378" s="178"/>
      <c r="BI378" s="178"/>
      <c r="BJ378" s="178"/>
      <c r="BK378" s="178"/>
      <c r="BL378" s="178"/>
      <c r="BM378" s="178"/>
      <c r="BN378" s="178"/>
      <c r="BO378" s="178"/>
      <c r="BP378" s="178"/>
      <c r="BQ378" s="178"/>
      <c r="BR378" s="178"/>
      <c r="BS378" s="178"/>
      <c r="BT378" s="178"/>
      <c r="BU378" s="179"/>
      <c r="BV378" s="150" t="str">
        <f>IF(R353&lt;&gt;"",R353,"")</f>
        <v/>
      </c>
      <c r="BW378" s="151"/>
      <c r="BX378" s="150" t="str">
        <f>IF(T353&lt;&gt;"",T353,"")</f>
        <v/>
      </c>
      <c r="BY378" s="151"/>
      <c r="BZ378" s="150" t="str">
        <f>IF(V353&lt;&gt;"",V353,"")</f>
        <v/>
      </c>
      <c r="CA378" s="151"/>
      <c r="CB378" s="150" t="str">
        <f>IF(X353&lt;&gt;"",X353,"")</f>
        <v/>
      </c>
      <c r="CC378" s="151"/>
      <c r="CD378" s="150" t="str">
        <f>IF(Z353&lt;&gt;"",Z353,"")</f>
        <v/>
      </c>
      <c r="CE378" s="151"/>
      <c r="CF378" s="174" t="str">
        <f>IF($CF376&lt;&gt;"",IF(CF376="W","L","W"),"")</f>
        <v/>
      </c>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row>
    <row r="379" spans="1:125" s="3" customFormat="1" ht="11.25" customHeight="1" thickBot="1">
      <c r="A379" s="2"/>
      <c r="B379" s="1"/>
      <c r="C379" s="1"/>
      <c r="D379" s="1"/>
      <c r="E379" s="1"/>
      <c r="F379" s="1"/>
      <c r="G379" s="1"/>
      <c r="H379" s="1"/>
      <c r="I379" s="1"/>
      <c r="J379" s="1"/>
      <c r="K379" s="1"/>
      <c r="L379" s="1"/>
      <c r="M379" s="1"/>
      <c r="N379" s="1"/>
      <c r="O379" s="1"/>
      <c r="P379" s="1"/>
      <c r="Q379" s="1"/>
      <c r="R379" s="42"/>
      <c r="S379" s="42"/>
      <c r="T379" s="1"/>
      <c r="U379" s="1"/>
      <c r="V379" s="1"/>
      <c r="W379" s="42"/>
      <c r="X379" s="43"/>
      <c r="Y379" s="43"/>
      <c r="Z379" s="43"/>
      <c r="AA379" s="43"/>
      <c r="AB379" s="43"/>
      <c r="AC379" s="1"/>
      <c r="AD379" s="1"/>
      <c r="AE379" s="1"/>
      <c r="AF379" s="1"/>
      <c r="AG379" s="1"/>
      <c r="AH379" s="1"/>
      <c r="AI379" s="1"/>
      <c r="AJ379" s="1"/>
      <c r="AK379" s="1"/>
      <c r="AL379" s="1"/>
      <c r="AM379" s="1"/>
      <c r="AN379" s="1"/>
      <c r="AO379" s="1"/>
      <c r="AQ379" s="160"/>
      <c r="AR379" s="161"/>
      <c r="AS379" s="161"/>
      <c r="AT379" s="161"/>
      <c r="AU379" s="161"/>
      <c r="AV379" s="161"/>
      <c r="AW379" s="161"/>
      <c r="AX379" s="161"/>
      <c r="AY379" s="161"/>
      <c r="AZ379" s="161"/>
      <c r="BA379" s="161"/>
      <c r="BB379" s="161"/>
      <c r="BC379" s="162"/>
      <c r="BD379" s="167"/>
      <c r="BE379" s="168"/>
      <c r="BF379" s="176"/>
      <c r="BG379" s="180"/>
      <c r="BH379" s="181"/>
      <c r="BI379" s="181"/>
      <c r="BJ379" s="181"/>
      <c r="BK379" s="181"/>
      <c r="BL379" s="181"/>
      <c r="BM379" s="181"/>
      <c r="BN379" s="181"/>
      <c r="BO379" s="181"/>
      <c r="BP379" s="181"/>
      <c r="BQ379" s="181"/>
      <c r="BR379" s="181"/>
      <c r="BS379" s="181"/>
      <c r="BT379" s="181"/>
      <c r="BU379" s="182"/>
      <c r="BV379" s="152"/>
      <c r="BW379" s="153"/>
      <c r="BX379" s="152"/>
      <c r="BY379" s="153"/>
      <c r="BZ379" s="152"/>
      <c r="CA379" s="153"/>
      <c r="CB379" s="152"/>
      <c r="CC379" s="153"/>
      <c r="CD379" s="152"/>
      <c r="CE379" s="153"/>
      <c r="CF379" s="174"/>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row>
    <row r="380" spans="1:125" s="3" customFormat="1" ht="11.25" customHeight="1">
      <c r="A380" s="2"/>
      <c r="B380" s="1"/>
      <c r="C380" s="1"/>
      <c r="D380" s="1"/>
      <c r="E380" s="1"/>
      <c r="F380" s="1"/>
      <c r="G380" s="1"/>
      <c r="H380" s="1"/>
      <c r="I380" s="1"/>
      <c r="J380" s="1"/>
      <c r="K380" s="1"/>
      <c r="L380" s="1"/>
      <c r="M380" s="1"/>
      <c r="N380" s="1"/>
      <c r="O380" s="1"/>
      <c r="P380" s="1"/>
      <c r="Q380" s="1"/>
      <c r="R380" s="42"/>
      <c r="S380" s="42"/>
      <c r="T380" s="1"/>
      <c r="U380" s="1"/>
      <c r="V380" s="1"/>
      <c r="W380" s="42"/>
      <c r="X380" s="1"/>
      <c r="Y380" s="1"/>
      <c r="Z380" s="1"/>
      <c r="AA380" s="42"/>
      <c r="AB380" s="42"/>
      <c r="AC380" s="1"/>
      <c r="AD380" s="1"/>
      <c r="AE380" s="1"/>
      <c r="AF380" s="1"/>
      <c r="AG380" s="1"/>
      <c r="AH380" s="1"/>
      <c r="AI380" s="1"/>
      <c r="AJ380" s="1"/>
      <c r="AK380" s="1"/>
      <c r="AL380" s="1"/>
      <c r="AM380" s="1"/>
      <c r="AN380" s="1"/>
      <c r="AO380" s="1"/>
      <c r="AQ380" s="126"/>
      <c r="AR380" s="126"/>
      <c r="AS380" s="126"/>
      <c r="AT380" s="126"/>
      <c r="AU380" s="126"/>
      <c r="AV380" s="126"/>
      <c r="AW380" s="126"/>
      <c r="AX380" s="126"/>
      <c r="AY380" s="126"/>
      <c r="AZ380" s="126"/>
      <c r="BA380" s="126"/>
      <c r="BB380" s="126"/>
      <c r="BC380" s="126"/>
      <c r="BD380" s="1"/>
      <c r="BE380" s="1"/>
      <c r="BF380" s="1"/>
      <c r="BG380" s="1"/>
      <c r="BH380" s="1"/>
      <c r="BI380" s="1"/>
      <c r="BJ380" s="1"/>
      <c r="BK380" s="1"/>
      <c r="BL380" s="1"/>
      <c r="BM380" s="1"/>
      <c r="BN380" s="1"/>
      <c r="BO380" s="1"/>
      <c r="BP380" s="1"/>
      <c r="BQ380" s="1"/>
      <c r="BR380" s="1"/>
      <c r="BS380" s="1"/>
      <c r="BT380" s="1"/>
      <c r="BU380" s="1"/>
      <c r="BV380" s="169" t="str">
        <f>IF(CF376&lt;&gt;"",IF(AND(AND(BV376&gt;-1,BV378&gt;-1),OR(BV376&gt;10,BV378&gt;10),ABS(BV376-BV378)&gt;1,IF(OR(BV376&gt;11,BV378&gt;11),ABS(BV376-BV378)=2,TRUE),BV376=INT(BV376),BV378=INT(BV378)),"","Error"),"")</f>
        <v/>
      </c>
      <c r="BW380" s="169"/>
      <c r="BX380" s="169" t="str">
        <f>IF(CF376&lt;&gt;"",IF(AND(AND(BX376&gt;-1,BX378&gt;-1),OR(BX376&gt;10,BX378&gt;10),ABS(BX376-BX378)&gt;1,IF(OR(BX376&gt;11,BX378&gt;11),ABS(BX376-BX378)=2,TRUE),BX376=INT(BX376),BX378=INT(BX378)),"","Error"),"")</f>
        <v/>
      </c>
      <c r="BY380" s="169"/>
      <c r="BZ380" s="169" t="str">
        <f>IF(CF376&lt;&gt;"",IF(AND(AND(BZ376&gt;-1,BZ378&gt;-1),OR(BZ376&gt;10,BZ378&gt;10),ABS(BZ376-BZ378)&gt;1,IF(OR(BZ376&gt;11,BZ378&gt;11),ABS(BZ376-BZ378)=2,TRUE),BZ376=INT(BZ376),BZ378=INT(BZ378)),"","Error"),"")</f>
        <v/>
      </c>
      <c r="CA380" s="169"/>
      <c r="CB380" s="169" t="str">
        <f>IF(AND(CF376&lt;&gt;"",CB376&lt;&gt;""),IF(AND(AND(CB376&gt;-1,CB378&gt;-1),OR(CB376&gt;10,CB378&gt;10),ABS(CB376-CB378)&gt;1,IF(OR(CB376&gt;11,CB378&gt;11),ABS(CB376-CB378)=2,TRUE),CB376=INT(CB376),CB378=INT(CB378)),"","Error"),"")</f>
        <v/>
      </c>
      <c r="CC380" s="169"/>
      <c r="CD380" s="169" t="str">
        <f>IF(AND(CF376&lt;&gt;"",CD376&lt;&gt;""),IF(AND(AND(CD376&gt;-1,CD378&gt;-1),OR(CD376&gt;10,CD378&gt;10),ABS(CD376-CD378)&gt;1,IF(OR(CD376&gt;11,CD378&gt;11),ABS(CD376-CD378)=2,TRUE),CD376=INT(CD376),CD378=INT(CD378)),"","Error"),"")</f>
        <v/>
      </c>
      <c r="CE380" s="169"/>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row>
    <row r="381" spans="1:125" s="3" customFormat="1" ht="11.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43"/>
      <c r="AC381" s="1"/>
      <c r="AD381" s="1"/>
      <c r="AE381" s="1"/>
      <c r="AF381" s="1"/>
      <c r="AG381" s="1"/>
      <c r="AH381" s="1"/>
      <c r="AI381" s="1"/>
      <c r="AJ381" s="1"/>
      <c r="AK381" s="1"/>
      <c r="AL381" s="1"/>
      <c r="AM381" s="1"/>
      <c r="AN381" s="1"/>
      <c r="AO381" s="1"/>
      <c r="AQ381" s="126"/>
      <c r="AR381" s="126"/>
      <c r="AS381" s="126"/>
      <c r="AT381" s="126"/>
      <c r="AU381" s="126"/>
      <c r="AV381" s="126"/>
      <c r="AW381" s="126"/>
      <c r="AX381" s="126"/>
      <c r="AY381" s="126"/>
      <c r="AZ381" s="126"/>
      <c r="BA381" s="126"/>
      <c r="BB381" s="126"/>
      <c r="BC381" s="126"/>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row>
    <row r="382" spans="1:125" s="3" customFormat="1" ht="11.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42"/>
      <c r="AC382" s="1"/>
      <c r="AD382" s="1"/>
      <c r="AE382" s="1"/>
      <c r="AF382" s="1"/>
      <c r="AG382" s="1"/>
      <c r="AH382" s="1"/>
      <c r="AI382" s="1"/>
      <c r="AJ382" s="1"/>
      <c r="AK382" s="1"/>
      <c r="AL382" s="1"/>
      <c r="AM382" s="1"/>
      <c r="AN382" s="1"/>
      <c r="AO382" s="1"/>
      <c r="AQ382" s="127"/>
      <c r="AR382" s="127"/>
      <c r="AS382" s="127"/>
      <c r="AT382" s="127"/>
      <c r="AU382" s="127"/>
      <c r="AV382" s="127"/>
      <c r="AW382" s="127"/>
      <c r="AX382" s="127"/>
      <c r="AY382" s="127"/>
      <c r="AZ382" s="127"/>
      <c r="BA382" s="127"/>
      <c r="BB382" s="127"/>
      <c r="BC382" s="127"/>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row>
    <row r="383" spans="1:125" s="3" customFormat="1" ht="11.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43"/>
      <c r="AC383" s="1"/>
      <c r="AD383" s="1"/>
      <c r="AE383" s="1"/>
      <c r="AF383" s="1"/>
      <c r="AG383" s="1"/>
      <c r="AH383" s="1"/>
      <c r="AI383" s="1"/>
      <c r="AJ383" s="1"/>
      <c r="AK383" s="1"/>
      <c r="AL383" s="1"/>
      <c r="AM383" s="1"/>
      <c r="AN383" s="1"/>
      <c r="AO383" s="1"/>
      <c r="AQ383" s="128"/>
      <c r="AR383" s="128"/>
      <c r="AS383" s="128"/>
      <c r="AT383" s="128"/>
      <c r="AU383" s="128"/>
      <c r="AV383" s="128"/>
      <c r="AW383" s="128"/>
      <c r="AX383" s="128"/>
      <c r="AY383" s="128"/>
      <c r="AZ383" s="128"/>
      <c r="BA383" s="128"/>
      <c r="BB383" s="128"/>
      <c r="BC383" s="128"/>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row>
    <row r="384" spans="1:125" s="3" customFormat="1" ht="11.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42"/>
      <c r="AC384" s="1"/>
      <c r="AD384" s="1"/>
      <c r="AE384" s="1"/>
      <c r="AF384" s="1"/>
      <c r="AG384" s="1"/>
      <c r="AH384" s="1"/>
      <c r="AI384" s="1"/>
      <c r="AJ384" s="1"/>
      <c r="AK384" s="1"/>
      <c r="AL384" s="1"/>
      <c r="AM384" s="1"/>
      <c r="AN384" s="1"/>
      <c r="AO384" s="1"/>
      <c r="AQ384" s="126"/>
      <c r="AR384" s="126"/>
      <c r="AS384" s="126"/>
      <c r="AT384" s="126"/>
      <c r="AU384" s="126"/>
      <c r="AV384" s="126"/>
      <c r="AW384" s="126"/>
      <c r="AX384" s="126"/>
      <c r="AY384" s="126"/>
      <c r="AZ384" s="126"/>
      <c r="BA384" s="126"/>
      <c r="BB384" s="126"/>
      <c r="BC384" s="126"/>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row>
    <row r="385" spans="1:167" s="3" customFormat="1" ht="11.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43"/>
      <c r="AC385" s="1"/>
      <c r="AD385" s="1"/>
      <c r="AE385" s="1"/>
      <c r="AF385" s="1"/>
      <c r="AG385" s="1"/>
      <c r="AH385" s="1"/>
      <c r="AI385" s="1"/>
      <c r="AJ385" s="1"/>
      <c r="AK385" s="1"/>
      <c r="AL385" s="1"/>
      <c r="AM385" s="1"/>
      <c r="AN385" s="1"/>
      <c r="AO385" s="1"/>
      <c r="AQ385" s="126"/>
      <c r="AR385" s="126"/>
      <c r="AS385" s="126"/>
      <c r="AT385" s="126"/>
      <c r="AU385" s="126"/>
      <c r="AV385" s="126"/>
      <c r="AW385" s="126"/>
      <c r="AX385" s="126"/>
      <c r="AY385" s="126"/>
      <c r="AZ385" s="126"/>
      <c r="BA385" s="126"/>
      <c r="BB385" s="126"/>
      <c r="BC385" s="126"/>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row>
    <row r="386" spans="1:167" s="3" customFormat="1" ht="11.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42"/>
      <c r="AC386" s="1"/>
      <c r="AD386" s="1"/>
      <c r="AE386" s="1"/>
      <c r="AF386" s="1"/>
      <c r="AG386" s="1"/>
      <c r="AH386" s="1"/>
      <c r="AI386" s="1"/>
      <c r="AJ386" s="1"/>
      <c r="AK386" s="1"/>
      <c r="AL386" s="1"/>
      <c r="AM386" s="1"/>
      <c r="AN386" s="1"/>
      <c r="AO386" s="1"/>
      <c r="AQ386" s="126"/>
      <c r="AR386" s="126"/>
      <c r="AS386" s="126"/>
      <c r="AT386" s="126"/>
      <c r="AU386" s="126"/>
      <c r="AV386" s="126"/>
      <c r="AW386" s="126"/>
      <c r="AX386" s="126"/>
      <c r="AY386" s="126"/>
      <c r="AZ386" s="126"/>
      <c r="BA386" s="126"/>
      <c r="BB386" s="126"/>
      <c r="BC386" s="126"/>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row>
    <row r="387" spans="1:167" s="3" customFormat="1" ht="11.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43"/>
      <c r="AC387" s="43"/>
      <c r="AD387" s="43"/>
      <c r="AE387" s="43"/>
      <c r="AF387" s="43"/>
      <c r="AG387" s="43"/>
      <c r="AH387" s="43"/>
      <c r="AI387" s="43"/>
      <c r="AJ387" s="43"/>
      <c r="AK387" s="43"/>
      <c r="AL387" s="43"/>
      <c r="AM387" s="43"/>
      <c r="AQ387" s="126"/>
      <c r="AR387" s="126"/>
      <c r="AS387" s="126"/>
      <c r="AT387" s="126"/>
      <c r="AU387" s="126"/>
      <c r="AV387" s="126"/>
      <c r="AW387" s="126"/>
      <c r="AX387" s="126"/>
      <c r="AY387" s="126"/>
      <c r="AZ387" s="126"/>
      <c r="BA387" s="126"/>
      <c r="BB387" s="126"/>
      <c r="BC387" s="126"/>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row>
    <row r="388" spans="1:167" s="3" customFormat="1" ht="11.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42"/>
      <c r="AC388" s="1"/>
      <c r="AD388" s="1"/>
      <c r="AE388" s="1"/>
      <c r="AF388" s="1"/>
      <c r="AG388" s="1"/>
      <c r="AH388" s="1"/>
      <c r="AI388" s="42"/>
      <c r="AJ388" s="42"/>
      <c r="AK388" s="1"/>
      <c r="AL388" s="1"/>
      <c r="AM388" s="1"/>
      <c r="AQ388" s="126"/>
      <c r="AR388" s="126"/>
      <c r="AS388" s="126"/>
      <c r="AT388" s="126"/>
      <c r="AU388" s="126"/>
      <c r="AV388" s="126"/>
      <c r="AW388" s="126"/>
      <c r="AX388" s="126"/>
      <c r="AY388" s="126"/>
      <c r="AZ388" s="126"/>
      <c r="BA388" s="126"/>
      <c r="BB388" s="126"/>
      <c r="BC388" s="126"/>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row>
    <row r="389" spans="1:167" s="3" customFormat="1" ht="11.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43"/>
      <c r="AC389" s="43"/>
      <c r="AD389" s="43"/>
      <c r="AE389" s="43"/>
      <c r="AF389" s="43"/>
      <c r="AG389" s="43"/>
      <c r="AH389" s="43"/>
      <c r="AI389" s="43"/>
      <c r="AJ389" s="43"/>
      <c r="AK389" s="43"/>
      <c r="AL389" s="43"/>
      <c r="AM389" s="43"/>
      <c r="AQ389" s="126"/>
      <c r="AR389" s="126"/>
      <c r="AS389" s="126"/>
      <c r="AT389" s="126"/>
      <c r="AU389" s="126"/>
      <c r="AV389" s="126"/>
      <c r="AW389" s="126"/>
      <c r="AX389" s="126"/>
      <c r="AY389" s="126"/>
      <c r="AZ389" s="126"/>
      <c r="BA389" s="126"/>
      <c r="BB389" s="126"/>
      <c r="BC389" s="126"/>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row>
    <row r="390" spans="1:167" s="3" customFormat="1" ht="11.25" customHeight="1" thickBo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42"/>
      <c r="AC390" s="1"/>
      <c r="AD390" s="1"/>
      <c r="AE390" s="1"/>
      <c r="AF390" s="1"/>
      <c r="AG390" s="1"/>
      <c r="AH390" s="1"/>
      <c r="AI390" s="42"/>
      <c r="AJ390" s="42"/>
      <c r="AK390" s="1"/>
      <c r="AL390" s="1"/>
      <c r="AM390" s="1"/>
      <c r="AQ390" s="126"/>
      <c r="AR390" s="126"/>
      <c r="AS390" s="126"/>
      <c r="AT390" s="126"/>
      <c r="AU390" s="126"/>
      <c r="AV390" s="126"/>
      <c r="AW390" s="126"/>
      <c r="AX390" s="126"/>
      <c r="AY390" s="126"/>
      <c r="AZ390" s="126"/>
      <c r="BA390" s="126"/>
      <c r="BB390" s="126"/>
      <c r="BC390" s="126"/>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row>
    <row r="391" spans="1:167" ht="11.25" customHeight="1">
      <c r="A391" s="259" t="s">
        <v>9</v>
      </c>
      <c r="B391" s="260"/>
      <c r="C391" s="260"/>
      <c r="D391" s="260"/>
      <c r="E391" s="260"/>
      <c r="F391" s="300" t="str">
        <f>Players!$C$1</f>
        <v>Enter Division Name</v>
      </c>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c r="AE391" s="301"/>
      <c r="AF391" s="301"/>
      <c r="AG391" s="301"/>
      <c r="AH391" s="302" t="s">
        <v>10</v>
      </c>
      <c r="AI391" s="303"/>
      <c r="AJ391" s="303"/>
      <c r="AK391" s="306" t="str">
        <f>Players!$G$1</f>
        <v>Enter Date</v>
      </c>
      <c r="AL391" s="307"/>
      <c r="AM391" s="307"/>
      <c r="AN391" s="307"/>
      <c r="AO391" s="308"/>
      <c r="AQ391" s="154" t="str">
        <f>CONCATENATE($A395," ",$D395,","," ",$F393)</f>
        <v>Group: 7, Women's Singles</v>
      </c>
      <c r="AR391" s="155"/>
      <c r="AS391" s="155"/>
      <c r="AT391" s="155"/>
      <c r="AU391" s="155"/>
      <c r="AV391" s="155"/>
      <c r="AW391" s="155"/>
      <c r="AX391" s="155"/>
      <c r="AY391" s="155"/>
      <c r="AZ391" s="155"/>
      <c r="BA391" s="155"/>
      <c r="BB391" s="155"/>
      <c r="BC391" s="156"/>
      <c r="BD391" s="163">
        <f>A408</f>
        <v>1</v>
      </c>
      <c r="BE391" s="164"/>
      <c r="BF391" s="183" t="str">
        <f>C408</f>
        <v>A</v>
      </c>
      <c r="BG391" s="185" t="str">
        <f>IF(VLOOKUP($BF391,$A397:$C403,3,FALSE)=0,"",CONCATENATE(VLOOKUP(VLOOKUP($BF391,$A397:$C403,3,FALSE),Players!$J:$N,4,FALSE)," ",VLOOKUP($BF391,$A397:$C403,3,FALSE)," ",IF(ISERROR(VLOOKUP(VLOOKUP($BF391,$A397:$C403,3,FALSE),Players!$J:$N,5,FALSE)),"()",CONCATENATE("(",VLOOKUP(VLOOKUP($BF391,$A397:$C403,3,FALSE),Players!$J:$N,5,FALSE),")"))))</f>
        <v/>
      </c>
      <c r="BH391" s="186"/>
      <c r="BI391" s="186"/>
      <c r="BJ391" s="186"/>
      <c r="BK391" s="186"/>
      <c r="BL391" s="186"/>
      <c r="BM391" s="186"/>
      <c r="BN391" s="186"/>
      <c r="BO391" s="186"/>
      <c r="BP391" s="186"/>
      <c r="BQ391" s="186"/>
      <c r="BR391" s="186"/>
      <c r="BS391" s="186"/>
      <c r="BT391" s="186"/>
      <c r="BU391" s="187"/>
      <c r="BV391" s="170" t="str">
        <f>IF(D408&lt;&gt;"",D408,"")</f>
        <v/>
      </c>
      <c r="BW391" s="171"/>
      <c r="BX391" s="170" t="str">
        <f>IF(F408&lt;&gt;"",F408,"")</f>
        <v/>
      </c>
      <c r="BY391" s="171"/>
      <c r="BZ391" s="170" t="str">
        <f>IF(H408&lt;&gt;"",H408,"")</f>
        <v/>
      </c>
      <c r="CA391" s="171"/>
      <c r="CB391" s="170" t="str">
        <f>IF(J408&lt;&gt;"",J408,"")</f>
        <v/>
      </c>
      <c r="CC391" s="171"/>
      <c r="CD391" s="170" t="str">
        <f>IF(L408&lt;&gt;"",L408,"")</f>
        <v/>
      </c>
      <c r="CE391" s="171"/>
      <c r="CF391" s="174" t="str">
        <f>IF($CD391=$CD393,IF($CB391=$CB393,IF($BZ391&lt;&gt;"",IF($BZ391&gt;$BZ393,"W","L"),""),IF($CB391&gt;$CB393,"W","L")),IF($CD391&gt;$CD393,"W","L"))</f>
        <v/>
      </c>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row>
    <row r="392" spans="1:167" ht="11.25" customHeight="1">
      <c r="A392" s="261"/>
      <c r="B392" s="262"/>
      <c r="C392" s="262"/>
      <c r="D392" s="262"/>
      <c r="E392" s="26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F392" s="282"/>
      <c r="AG392" s="282"/>
      <c r="AH392" s="304"/>
      <c r="AI392" s="305"/>
      <c r="AJ392" s="305"/>
      <c r="AK392" s="309"/>
      <c r="AL392" s="309"/>
      <c r="AM392" s="309"/>
      <c r="AN392" s="309"/>
      <c r="AO392" s="310"/>
      <c r="AQ392" s="157"/>
      <c r="AR392" s="158"/>
      <c r="AS392" s="158"/>
      <c r="AT392" s="158"/>
      <c r="AU392" s="158"/>
      <c r="AV392" s="158"/>
      <c r="AW392" s="158"/>
      <c r="AX392" s="158"/>
      <c r="AY392" s="158"/>
      <c r="AZ392" s="158"/>
      <c r="BA392" s="158"/>
      <c r="BB392" s="158"/>
      <c r="BC392" s="159"/>
      <c r="BD392" s="165"/>
      <c r="BE392" s="166"/>
      <c r="BF392" s="184"/>
      <c r="BG392" s="188"/>
      <c r="BH392" s="189"/>
      <c r="BI392" s="189"/>
      <c r="BJ392" s="189"/>
      <c r="BK392" s="189"/>
      <c r="BL392" s="189"/>
      <c r="BM392" s="189"/>
      <c r="BN392" s="189"/>
      <c r="BO392" s="189"/>
      <c r="BP392" s="189"/>
      <c r="BQ392" s="189"/>
      <c r="BR392" s="189"/>
      <c r="BS392" s="189"/>
      <c r="BT392" s="189"/>
      <c r="BU392" s="190"/>
      <c r="BV392" s="172"/>
      <c r="BW392" s="173"/>
      <c r="BX392" s="172"/>
      <c r="BY392" s="173"/>
      <c r="BZ392" s="172"/>
      <c r="CA392" s="173"/>
      <c r="CB392" s="172"/>
      <c r="CC392" s="173"/>
      <c r="CD392" s="172"/>
      <c r="CE392" s="173"/>
      <c r="CF392" s="174"/>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row>
    <row r="393" spans="1:167" ht="11.25" customHeight="1">
      <c r="A393" s="266" t="s">
        <v>11</v>
      </c>
      <c r="B393" s="267"/>
      <c r="C393" s="267"/>
      <c r="D393" s="277" t="s">
        <v>12</v>
      </c>
      <c r="E393" s="278"/>
      <c r="F393" s="280" t="str">
        <f>Players!$H$3</f>
        <v>Women's Singles</v>
      </c>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81"/>
      <c r="AE393" s="281"/>
      <c r="AF393" s="281"/>
      <c r="AG393" s="281"/>
      <c r="AH393" s="302" t="s">
        <v>13</v>
      </c>
      <c r="AI393" s="303"/>
      <c r="AJ393" s="303"/>
      <c r="AK393" s="311" t="s">
        <v>28</v>
      </c>
      <c r="AL393" s="311"/>
      <c r="AM393" s="311"/>
      <c r="AN393" s="311"/>
      <c r="AO393" s="312"/>
      <c r="AQ393" s="157"/>
      <c r="AR393" s="158"/>
      <c r="AS393" s="158"/>
      <c r="AT393" s="158"/>
      <c r="AU393" s="158"/>
      <c r="AV393" s="158"/>
      <c r="AW393" s="158"/>
      <c r="AX393" s="158"/>
      <c r="AY393" s="158"/>
      <c r="AZ393" s="158"/>
      <c r="BA393" s="158"/>
      <c r="BB393" s="158"/>
      <c r="BC393" s="159"/>
      <c r="BD393" s="165"/>
      <c r="BE393" s="166"/>
      <c r="BF393" s="175" t="str">
        <f>C410</f>
        <v>C</v>
      </c>
      <c r="BG393" s="177" t="str">
        <f>IF(VLOOKUP($BF393,$A397:$C403,3,FALSE)=0,"",CONCATENATE(VLOOKUP(VLOOKUP($BF393,$A397:$C403,3,FALSE),Players!$J:$N,4,FALSE)," ",VLOOKUP($BF393,$A397:$C403,3,FALSE)," ",IF(ISERROR(VLOOKUP(VLOOKUP($BF393,$A397:$C403,3,FALSE),Players!$J:$N,5,FALSE)),"()",CONCATENATE("(",VLOOKUP(VLOOKUP($BF393,$A397:$C403,3,FALSE),Players!$J:$N,5,FALSE),")"))))</f>
        <v/>
      </c>
      <c r="BH393" s="178"/>
      <c r="BI393" s="178"/>
      <c r="BJ393" s="178"/>
      <c r="BK393" s="178"/>
      <c r="BL393" s="178"/>
      <c r="BM393" s="178"/>
      <c r="BN393" s="178"/>
      <c r="BO393" s="178"/>
      <c r="BP393" s="178"/>
      <c r="BQ393" s="178"/>
      <c r="BR393" s="178"/>
      <c r="BS393" s="178"/>
      <c r="BT393" s="178"/>
      <c r="BU393" s="179"/>
      <c r="BV393" s="150" t="str">
        <f>IF(D410&lt;&gt;"",D410,"")</f>
        <v/>
      </c>
      <c r="BW393" s="151"/>
      <c r="BX393" s="150" t="str">
        <f>IF(F410&lt;&gt;"",F410,"")</f>
        <v/>
      </c>
      <c r="BY393" s="151"/>
      <c r="BZ393" s="150" t="str">
        <f>IF(H410&lt;&gt;"",H410,"")</f>
        <v/>
      </c>
      <c r="CA393" s="151"/>
      <c r="CB393" s="150" t="str">
        <f>IF(J410&lt;&gt;"",J410,"")</f>
        <v/>
      </c>
      <c r="CC393" s="151"/>
      <c r="CD393" s="150" t="str">
        <f>IF(L410&lt;&gt;"",L410,"")</f>
        <v/>
      </c>
      <c r="CE393" s="151"/>
      <c r="CF393" s="174" t="str">
        <f>IF($CF391&lt;&gt;"",IF(CF391="W","L","W"),"")</f>
        <v/>
      </c>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row>
    <row r="394" spans="1:167" ht="11.25" customHeight="1" thickBot="1">
      <c r="A394" s="275"/>
      <c r="B394" s="276"/>
      <c r="C394" s="276"/>
      <c r="D394" s="279"/>
      <c r="E394" s="279"/>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282"/>
      <c r="AG394" s="282"/>
      <c r="AH394" s="304"/>
      <c r="AI394" s="305"/>
      <c r="AJ394" s="305"/>
      <c r="AK394" s="313"/>
      <c r="AL394" s="313"/>
      <c r="AM394" s="313"/>
      <c r="AN394" s="313"/>
      <c r="AO394" s="314"/>
      <c r="AQ394" s="160"/>
      <c r="AR394" s="161"/>
      <c r="AS394" s="161"/>
      <c r="AT394" s="161"/>
      <c r="AU394" s="161"/>
      <c r="AV394" s="161"/>
      <c r="AW394" s="161"/>
      <c r="AX394" s="161"/>
      <c r="AY394" s="161"/>
      <c r="AZ394" s="161"/>
      <c r="BA394" s="161"/>
      <c r="BB394" s="161"/>
      <c r="BC394" s="162"/>
      <c r="BD394" s="167"/>
      <c r="BE394" s="168"/>
      <c r="BF394" s="176"/>
      <c r="BG394" s="180"/>
      <c r="BH394" s="181"/>
      <c r="BI394" s="181"/>
      <c r="BJ394" s="181"/>
      <c r="BK394" s="181"/>
      <c r="BL394" s="181"/>
      <c r="BM394" s="181"/>
      <c r="BN394" s="181"/>
      <c r="BO394" s="181"/>
      <c r="BP394" s="181"/>
      <c r="BQ394" s="181"/>
      <c r="BR394" s="181"/>
      <c r="BS394" s="181"/>
      <c r="BT394" s="181"/>
      <c r="BU394" s="182"/>
      <c r="BV394" s="152"/>
      <c r="BW394" s="153"/>
      <c r="BX394" s="152"/>
      <c r="BY394" s="153"/>
      <c r="BZ394" s="152"/>
      <c r="CA394" s="153"/>
      <c r="CB394" s="152"/>
      <c r="CC394" s="153"/>
      <c r="CD394" s="152"/>
      <c r="CE394" s="153"/>
      <c r="CF394" s="174"/>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row>
    <row r="395" spans="1:167" ht="11.25" customHeight="1">
      <c r="A395" s="259" t="s">
        <v>15</v>
      </c>
      <c r="B395" s="260"/>
      <c r="C395" s="260"/>
      <c r="D395" s="264">
        <v>7</v>
      </c>
      <c r="E395" s="264"/>
      <c r="F395" s="266" t="s">
        <v>16</v>
      </c>
      <c r="G395" s="267"/>
      <c r="H395" s="267"/>
      <c r="I395" s="283"/>
      <c r="J395" s="284"/>
      <c r="K395" s="284"/>
      <c r="L395" s="284"/>
      <c r="M395" s="284"/>
      <c r="N395" s="271"/>
      <c r="O395" s="271"/>
      <c r="P395" s="271"/>
      <c r="Q395" s="271"/>
      <c r="R395" s="271"/>
      <c r="S395" s="271"/>
      <c r="T395" s="271"/>
      <c r="U395" s="271"/>
      <c r="V395" s="271"/>
      <c r="W395" s="271"/>
      <c r="X395" s="271"/>
      <c r="Y395" s="271"/>
      <c r="Z395" s="271"/>
      <c r="AA395" s="271"/>
      <c r="AB395" s="271"/>
      <c r="AC395" s="272"/>
      <c r="AD395" s="150" t="s">
        <v>17</v>
      </c>
      <c r="AE395" s="270"/>
      <c r="AF395" s="288" t="s">
        <v>18</v>
      </c>
      <c r="AG395" s="270"/>
      <c r="AH395" s="288" t="s">
        <v>19</v>
      </c>
      <c r="AI395" s="270"/>
      <c r="AJ395" s="288" t="s">
        <v>20</v>
      </c>
      <c r="AK395" s="290"/>
      <c r="AL395" s="292" t="s">
        <v>21</v>
      </c>
      <c r="AM395" s="293"/>
      <c r="AN395" s="296" t="s">
        <v>22</v>
      </c>
      <c r="AO395" s="297"/>
      <c r="AQ395" s="126"/>
      <c r="AR395" s="126"/>
      <c r="AS395" s="126"/>
      <c r="AT395" s="126"/>
      <c r="AU395" s="126"/>
      <c r="AV395" s="126"/>
      <c r="AW395" s="126"/>
      <c r="AX395" s="126"/>
      <c r="AY395" s="126"/>
      <c r="AZ395" s="126"/>
      <c r="BA395" s="126"/>
      <c r="BB395" s="126"/>
      <c r="BC395" s="126"/>
      <c r="BV395" s="169" t="str">
        <f>IF(CF391&lt;&gt;"",IF(AND(AND(BV391&gt;-1,BV393&gt;-1),OR(BV391&gt;10,BV393&gt;10),ABS(BV391-BV393)&gt;1,IF(OR(BV391&gt;11,BV393&gt;11),ABS(BV391-BV393)=2,TRUE),BV391=INT(BV391),BV393=INT(BV393)),"","Error"),"")</f>
        <v/>
      </c>
      <c r="BW395" s="169"/>
      <c r="BX395" s="169" t="str">
        <f>IF(CF391&lt;&gt;"",IF(AND(AND(BX391&gt;-1,BX393&gt;-1),OR(BX391&gt;10,BX393&gt;10),ABS(BX391-BX393)&gt;1,IF(OR(BX391&gt;11,BX393&gt;11),ABS(BX391-BX393)=2,TRUE),BX391=INT(BX391),BX393=INT(BX393)),"","Error"),"")</f>
        <v/>
      </c>
      <c r="BY395" s="169"/>
      <c r="BZ395" s="169" t="str">
        <f>IF(CF391&lt;&gt;"",IF(AND(AND(BZ391&gt;-1,BZ393&gt;-1),OR(BZ391&gt;10,BZ393&gt;10),ABS(BZ391-BZ393)&gt;1,IF(OR(BZ391&gt;11,BZ393&gt;11),ABS(BZ391-BZ393)=2,TRUE),BZ391=INT(BZ391),BZ393=INT(BZ393)),"","Error"),"")</f>
        <v/>
      </c>
      <c r="CA395" s="169"/>
      <c r="CB395" s="169" t="str">
        <f>IF(AND(CF391&lt;&gt;"",CB391&lt;&gt;""),IF(AND(AND(CB391&gt;-1,CB393&gt;-1),OR(CB391&gt;10,CB393&gt;10),ABS(CB391-CB393)&gt;1,IF(OR(CB391&gt;11,CB393&gt;11),ABS(CB391-CB393)=2,TRUE),CB391=INT(CB391),CB393=INT(CB393)),"","Error"),"")</f>
        <v/>
      </c>
      <c r="CC395" s="169"/>
      <c r="CD395" s="169" t="str">
        <f>IF(AND(CF391&lt;&gt;"",CD391&lt;&gt;""),IF(AND(AND(CD391&gt;-1,CD393&gt;-1),OR(CD391&gt;10,CD393&gt;10),ABS(CD391-CD393)&gt;1,IF(OR(CD391&gt;11,CD393&gt;11),ABS(CD391-CD393)=2,TRUE),CD391=INT(CD391),CD393=INT(CD393)),"","Error"),"")</f>
        <v/>
      </c>
      <c r="CE395" s="169"/>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row>
    <row r="396" spans="1:167" ht="11.25" customHeight="1" thickBot="1">
      <c r="A396" s="261"/>
      <c r="B396" s="262"/>
      <c r="C396" s="263"/>
      <c r="D396" s="265"/>
      <c r="E396" s="265"/>
      <c r="F396" s="268"/>
      <c r="G396" s="269"/>
      <c r="H396" s="269"/>
      <c r="I396" s="286"/>
      <c r="J396" s="286"/>
      <c r="K396" s="286"/>
      <c r="L396" s="286"/>
      <c r="M396" s="286"/>
      <c r="N396" s="273"/>
      <c r="O396" s="273"/>
      <c r="P396" s="273"/>
      <c r="Q396" s="273"/>
      <c r="R396" s="273"/>
      <c r="S396" s="273"/>
      <c r="T396" s="273"/>
      <c r="U396" s="273"/>
      <c r="V396" s="273"/>
      <c r="W396" s="273"/>
      <c r="X396" s="273"/>
      <c r="Y396" s="273"/>
      <c r="Z396" s="273"/>
      <c r="AA396" s="273"/>
      <c r="AB396" s="273"/>
      <c r="AC396" s="274"/>
      <c r="AD396" s="194"/>
      <c r="AE396" s="195"/>
      <c r="AF396" s="289"/>
      <c r="AG396" s="195"/>
      <c r="AH396" s="289"/>
      <c r="AI396" s="195"/>
      <c r="AJ396" s="289"/>
      <c r="AK396" s="291"/>
      <c r="AL396" s="294"/>
      <c r="AM396" s="295"/>
      <c r="AN396" s="298"/>
      <c r="AO396" s="299"/>
      <c r="AQ396" s="126"/>
      <c r="AR396" s="126"/>
      <c r="AS396" s="126"/>
      <c r="AT396" s="126"/>
      <c r="AU396" s="126"/>
      <c r="AV396" s="126"/>
      <c r="AW396" s="126"/>
      <c r="AX396" s="126"/>
      <c r="AY396" s="126"/>
      <c r="AZ396" s="126"/>
      <c r="BA396" s="126"/>
      <c r="BB396" s="126"/>
      <c r="BC396" s="126"/>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row>
    <row r="397" spans="1:167" ht="11.25" customHeight="1">
      <c r="A397" s="210" t="str">
        <f>AD395</f>
        <v>A</v>
      </c>
      <c r="B397" s="211"/>
      <c r="C397" s="214"/>
      <c r="D397" s="215"/>
      <c r="E397" s="215"/>
      <c r="F397" s="215"/>
      <c r="G397" s="215"/>
      <c r="H397" s="215"/>
      <c r="I397" s="215"/>
      <c r="J397" s="215"/>
      <c r="K397" s="215"/>
      <c r="L397" s="215"/>
      <c r="M397" s="215"/>
      <c r="N397" s="215"/>
      <c r="O397" s="215"/>
      <c r="P397" s="215"/>
      <c r="Q397" s="215"/>
      <c r="R397" s="215"/>
      <c r="S397" s="215"/>
      <c r="T397" s="215"/>
      <c r="U397" s="215"/>
      <c r="V397" s="215"/>
      <c r="W397" s="215"/>
      <c r="X397" s="215"/>
      <c r="Y397" s="215"/>
      <c r="Z397" s="215"/>
      <c r="AA397" s="215"/>
      <c r="AB397" s="215"/>
      <c r="AC397" s="216"/>
      <c r="AD397" s="250"/>
      <c r="AE397" s="229"/>
      <c r="AF397" s="252" t="str">
        <f>IF($D393="1P",IF(Z412=Z414,IF(X412=X414,IF(V412&lt;&gt;"",IF(V412&gt;V414,"W","L"),""),IF(X412&gt;X414,"W","L")),IF(Z412&gt;Z414,"W","L")),IF(L416=L418,IF(J416=J418,IF(H416&lt;&gt;"",IF(H416&gt;H418,"W","L"),""),IF(J416&gt;J418,"W","L")),IF(L416&gt;L418,"W","L")))</f>
        <v/>
      </c>
      <c r="AG397" s="253"/>
      <c r="AH397" s="252" t="str">
        <f>IF($D393="1P",IF(L416=L418,IF(J416=J418,IF(H416&lt;&gt;"",IF(H416&gt;H418,"W","L"),""),IF(J416&gt;J418,"W","L")),IF(L416&gt;L418,"W","L")),IF(L408=L410,IF(J408=J410,IF(H408&lt;&gt;"",IF(H408&gt;H410,"W","L"),""),IF(J408&gt;J410,"W","L")),IF(L408&gt;L410,"W","L")))</f>
        <v/>
      </c>
      <c r="AI397" s="253"/>
      <c r="AJ397" s="252" t="str">
        <f>IF($D393="1P",IF(L408=L410,IF(J408=J410,IF(H408&lt;&gt;"",IF(H408&gt;H410,"W","L"),""),IF(J408&gt;J410,"W","L")),IF(L408&gt;L410,"W","L")),IF(Z412=Z414,IF(X412=X414,IF(V412&lt;&gt;"",IF(V412&gt;V414,"W","L"),""),IF(X412&gt;X414,"W","L")),IF(Z412&gt;Z414,"W","L")))</f>
        <v/>
      </c>
      <c r="AK397" s="253"/>
      <c r="AL397" s="254" t="str">
        <f>IF(OR(COUNTIF(AD397:AJ397,"W"),COUNTIF(AD397:AJ397,"L")),COUNTIF(AD397:AJ397,"W")*2+COUNTIF(AD397:AJ397,"L"),"")</f>
        <v/>
      </c>
      <c r="AM397" s="255"/>
      <c r="AN397" s="256" t="str">
        <f>IF(AL397&lt;&gt;"",RANK(AL397,AL397:AL403,0),"")</f>
        <v/>
      </c>
      <c r="AO397" s="257"/>
      <c r="AQ397" s="127"/>
      <c r="AR397" s="127"/>
      <c r="AS397" s="127"/>
      <c r="AT397" s="127"/>
      <c r="AU397" s="127"/>
      <c r="AV397" s="127"/>
      <c r="AW397" s="127"/>
      <c r="AX397" s="127"/>
      <c r="AY397" s="127"/>
      <c r="AZ397" s="127"/>
      <c r="BA397" s="127"/>
      <c r="BB397" s="127"/>
      <c r="BC397" s="127"/>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row>
    <row r="398" spans="1:167" ht="11.25" customHeight="1">
      <c r="A398" s="212"/>
      <c r="B398" s="213"/>
      <c r="C398" s="217"/>
      <c r="D398" s="218"/>
      <c r="E398" s="218"/>
      <c r="F398" s="218"/>
      <c r="G398" s="218"/>
      <c r="H398" s="218"/>
      <c r="I398" s="218"/>
      <c r="J398" s="218"/>
      <c r="K398" s="218"/>
      <c r="L398" s="218"/>
      <c r="M398" s="218"/>
      <c r="N398" s="218"/>
      <c r="O398" s="218"/>
      <c r="P398" s="218"/>
      <c r="Q398" s="218"/>
      <c r="R398" s="218"/>
      <c r="S398" s="218"/>
      <c r="T398" s="218"/>
      <c r="U398" s="218"/>
      <c r="V398" s="218"/>
      <c r="W398" s="218"/>
      <c r="X398" s="218"/>
      <c r="Y398" s="218"/>
      <c r="Z398" s="218"/>
      <c r="AA398" s="218"/>
      <c r="AB398" s="218"/>
      <c r="AC398" s="219"/>
      <c r="AD398" s="251"/>
      <c r="AE398" s="236"/>
      <c r="AF398" s="234"/>
      <c r="AG398" s="233"/>
      <c r="AH398" s="234"/>
      <c r="AI398" s="233"/>
      <c r="AJ398" s="234"/>
      <c r="AK398" s="233"/>
      <c r="AL398" s="241"/>
      <c r="AM398" s="240"/>
      <c r="AN398" s="258"/>
      <c r="AO398" s="243"/>
      <c r="AQ398" s="128"/>
      <c r="AR398" s="128"/>
      <c r="AS398" s="128"/>
      <c r="AT398" s="128"/>
      <c r="AU398" s="128"/>
      <c r="AV398" s="128"/>
      <c r="AW398" s="128"/>
      <c r="AX398" s="128"/>
      <c r="AY398" s="128"/>
      <c r="AZ398" s="128"/>
      <c r="BA398" s="128"/>
      <c r="BB398" s="128"/>
      <c r="BC398" s="128"/>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row>
    <row r="399" spans="1:167" ht="11.25" customHeight="1">
      <c r="A399" s="210" t="str">
        <f>AF395</f>
        <v>B</v>
      </c>
      <c r="B399" s="211"/>
      <c r="C399" s="214"/>
      <c r="D399" s="215"/>
      <c r="E399" s="215"/>
      <c r="F399" s="215"/>
      <c r="G399" s="215"/>
      <c r="H399" s="215"/>
      <c r="I399" s="215"/>
      <c r="J399" s="215"/>
      <c r="K399" s="215"/>
      <c r="L399" s="215"/>
      <c r="M399" s="215"/>
      <c r="N399" s="215"/>
      <c r="O399" s="215"/>
      <c r="P399" s="215"/>
      <c r="Q399" s="215"/>
      <c r="R399" s="215"/>
      <c r="S399" s="215"/>
      <c r="T399" s="215"/>
      <c r="U399" s="215"/>
      <c r="V399" s="215"/>
      <c r="W399" s="215"/>
      <c r="X399" s="215"/>
      <c r="Y399" s="215"/>
      <c r="Z399" s="215"/>
      <c r="AA399" s="215"/>
      <c r="AB399" s="215"/>
      <c r="AC399" s="216"/>
      <c r="AD399" s="220" t="str">
        <f>IF(AF397&lt;&gt;"",IF(AF397="W","L","W"),"")</f>
        <v/>
      </c>
      <c r="AE399" s="221"/>
      <c r="AF399" s="228"/>
      <c r="AG399" s="229"/>
      <c r="AH399" s="227" t="str">
        <f>IF($D393="1P",IF(L412=L414,IF(J412=J414,IF(H412&lt;&gt;"",IF(H412&gt;H414,"W","L"),""),IF(J412&gt;J414,"W","L")),IF(L412&gt;L414,"W","L")),IF(Z416=Z418,IF(X416=X418,IF(V416&lt;&gt;"",IF(V416&gt;V418,"W","L"),""),IF(X416&gt;X418,"W","L")),IF(Z416&gt;Z418,"W","L")))</f>
        <v/>
      </c>
      <c r="AI399" s="221"/>
      <c r="AJ399" s="227" t="str">
        <f>IF($D393="1P",IF(Z408=Z410,IF(X408=X410,IF(V408&lt;&gt;"",IF(V408&gt;V410,"W","L"),""),IF(X408&gt;X410,"W","L")),IF(Z408&gt;Z410,"W","L")),IF(L412=L414,IF(J412=J414,IF(H412&lt;&gt;"",IF(H412&gt;H414,"W","L"),""),IF(J412&gt;J414,"W","L")),IF(L412&gt;L414,"W","L")))</f>
        <v/>
      </c>
      <c r="AK399" s="237"/>
      <c r="AL399" s="239" t="str">
        <f>IF(OR(COUNTIF(AD399:AJ399,"W"),COUNTIF(AD399:AJ399,"L")),COUNTIF(AD399:AJ399,"W")*2+COUNTIF(AD399:AJ399,"L"),"")</f>
        <v/>
      </c>
      <c r="AM399" s="240"/>
      <c r="AN399" s="242" t="str">
        <f>IF(AL399&lt;&gt;"",RANK(AL399,AL397:AL403,0),"")</f>
        <v/>
      </c>
      <c r="AO399" s="243"/>
      <c r="AQ399" s="126"/>
      <c r="AR399" s="126"/>
      <c r="AS399" s="126"/>
      <c r="AT399" s="126"/>
      <c r="AU399" s="126"/>
      <c r="AV399" s="126"/>
      <c r="AW399" s="126"/>
      <c r="AX399" s="126"/>
      <c r="AY399" s="126"/>
      <c r="AZ399" s="126"/>
      <c r="BA399" s="126"/>
      <c r="BB399" s="126"/>
      <c r="BC399" s="126"/>
    </row>
    <row r="400" spans="1:167" ht="11.25" customHeight="1" thickBot="1">
      <c r="A400" s="212"/>
      <c r="B400" s="213"/>
      <c r="C400" s="217"/>
      <c r="D400" s="218"/>
      <c r="E400" s="218"/>
      <c r="F400" s="218"/>
      <c r="G400" s="218"/>
      <c r="H400" s="218"/>
      <c r="I400" s="218"/>
      <c r="J400" s="218"/>
      <c r="K400" s="218"/>
      <c r="L400" s="218"/>
      <c r="M400" s="218"/>
      <c r="N400" s="218"/>
      <c r="O400" s="218"/>
      <c r="P400" s="218"/>
      <c r="Q400" s="218"/>
      <c r="R400" s="218"/>
      <c r="S400" s="218"/>
      <c r="T400" s="218"/>
      <c r="U400" s="218"/>
      <c r="V400" s="218"/>
      <c r="W400" s="218"/>
      <c r="X400" s="218"/>
      <c r="Y400" s="218"/>
      <c r="Z400" s="218"/>
      <c r="AA400" s="218"/>
      <c r="AB400" s="218"/>
      <c r="AC400" s="219"/>
      <c r="AD400" s="232"/>
      <c r="AE400" s="233"/>
      <c r="AF400" s="235"/>
      <c r="AG400" s="236"/>
      <c r="AH400" s="234"/>
      <c r="AI400" s="233"/>
      <c r="AJ400" s="234"/>
      <c r="AK400" s="238"/>
      <c r="AL400" s="241"/>
      <c r="AM400" s="240"/>
      <c r="AN400" s="258"/>
      <c r="AO400" s="243"/>
      <c r="AQ400" s="127"/>
      <c r="AR400" s="127"/>
      <c r="AS400" s="127"/>
      <c r="AT400" s="127"/>
      <c r="AU400" s="127"/>
      <c r="AV400" s="127"/>
      <c r="AW400" s="127"/>
      <c r="AX400" s="127"/>
      <c r="AY400" s="127"/>
      <c r="AZ400" s="127"/>
      <c r="BA400" s="127"/>
      <c r="BB400" s="127"/>
      <c r="BC400" s="127"/>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row>
    <row r="401" spans="1:84" ht="11.25" customHeight="1">
      <c r="A401" s="210" t="str">
        <f>AH395</f>
        <v>C</v>
      </c>
      <c r="B401" s="211"/>
      <c r="C401" s="214"/>
      <c r="D401" s="215"/>
      <c r="E401" s="215"/>
      <c r="F401" s="215"/>
      <c r="G401" s="215"/>
      <c r="H401" s="215"/>
      <c r="I401" s="215"/>
      <c r="J401" s="215"/>
      <c r="K401" s="215"/>
      <c r="L401" s="215"/>
      <c r="M401" s="215"/>
      <c r="N401" s="215"/>
      <c r="O401" s="215"/>
      <c r="P401" s="215"/>
      <c r="Q401" s="215"/>
      <c r="R401" s="215"/>
      <c r="S401" s="215"/>
      <c r="T401" s="215"/>
      <c r="U401" s="215"/>
      <c r="V401" s="215"/>
      <c r="W401" s="215"/>
      <c r="X401" s="215"/>
      <c r="Y401" s="215"/>
      <c r="Z401" s="215"/>
      <c r="AA401" s="215"/>
      <c r="AB401" s="215"/>
      <c r="AC401" s="216"/>
      <c r="AD401" s="220" t="str">
        <f>IF(AH397&lt;&gt;"",IF(AH397="W","L","W"),"")</f>
        <v/>
      </c>
      <c r="AE401" s="221"/>
      <c r="AF401" s="227" t="str">
        <f>IF(AH399&lt;&gt;"",IF(AH399="W","L","W"),"")</f>
        <v/>
      </c>
      <c r="AG401" s="221"/>
      <c r="AH401" s="228"/>
      <c r="AI401" s="229"/>
      <c r="AJ401" s="227" t="str">
        <f>IF($D393="1P",IF(Z416=Z418,IF(X416=X418,IF(V416&lt;&gt;"",IF(V416&gt;V418,"W","L"),""),IF(X416&gt;X418,"W","L")),IF(Z416&gt;Z418,"W","L")),IF(Z408=Z410,IF(X408=X410,IF(V408&lt;&gt;"",IF(V408&gt;V410,"W","L"),""),IF(X408&gt;X410,"W","L")),IF(Z408&gt;Z410,"W","L")))</f>
        <v/>
      </c>
      <c r="AK401" s="237"/>
      <c r="AL401" s="239" t="str">
        <f>IF(OR(COUNTIF(AD401:AJ401,"W"),COUNTIF(AD401:AJ401,"L")),COUNTIF(AD401:AJ401,"W")*2+COUNTIF(AD401:AJ401,"L"),"")</f>
        <v/>
      </c>
      <c r="AM401" s="240"/>
      <c r="AN401" s="242" t="str">
        <f>IF(AL401&lt;&gt;"",RANK(AL401,AL397:AL403,0),"")</f>
        <v/>
      </c>
      <c r="AO401" s="243"/>
      <c r="AQ401" s="154" t="str">
        <f>CONCATENATE($A395," ",$D395,","," ",$F393)</f>
        <v>Group: 7, Women's Singles</v>
      </c>
      <c r="AR401" s="155"/>
      <c r="AS401" s="155"/>
      <c r="AT401" s="155"/>
      <c r="AU401" s="155"/>
      <c r="AV401" s="155"/>
      <c r="AW401" s="155"/>
      <c r="AX401" s="155"/>
      <c r="AY401" s="155"/>
      <c r="AZ401" s="155"/>
      <c r="BA401" s="155"/>
      <c r="BB401" s="155"/>
      <c r="BC401" s="156"/>
      <c r="BD401" s="163">
        <f>A412</f>
        <v>2</v>
      </c>
      <c r="BE401" s="164"/>
      <c r="BF401" s="183" t="str">
        <f>C412</f>
        <v>B</v>
      </c>
      <c r="BG401" s="185" t="str">
        <f>IF(VLOOKUP($BF401,$A397:$C403,3,FALSE)=0,"",CONCATENATE(VLOOKUP(VLOOKUP($BF401,$A397:$C403,3,FALSE),Players!$J:$N,4,FALSE)," ",VLOOKUP($BF401,$A397:$C403,3,FALSE)," ",IF(ISERROR(VLOOKUP(VLOOKUP($BF401,$A397:$C403,3,FALSE),Players!$J:$N,5,FALSE)),"()",CONCATENATE("(",VLOOKUP(VLOOKUP($BF401,$A397:$C403,3,FALSE),Players!$J:$N,5,FALSE),")"))))</f>
        <v/>
      </c>
      <c r="BH401" s="186"/>
      <c r="BI401" s="186"/>
      <c r="BJ401" s="186"/>
      <c r="BK401" s="186"/>
      <c r="BL401" s="186"/>
      <c r="BM401" s="186"/>
      <c r="BN401" s="186"/>
      <c r="BO401" s="186"/>
      <c r="BP401" s="186"/>
      <c r="BQ401" s="186"/>
      <c r="BR401" s="186"/>
      <c r="BS401" s="186"/>
      <c r="BT401" s="186"/>
      <c r="BU401" s="187"/>
      <c r="BV401" s="170" t="str">
        <f>IF(D412&lt;&gt;"",D412,"")</f>
        <v/>
      </c>
      <c r="BW401" s="171"/>
      <c r="BX401" s="170" t="str">
        <f>IF(F412&lt;&gt;"",F412,"")</f>
        <v/>
      </c>
      <c r="BY401" s="171"/>
      <c r="BZ401" s="170" t="str">
        <f>IF(H412&lt;&gt;"",H412,"")</f>
        <v/>
      </c>
      <c r="CA401" s="171"/>
      <c r="CB401" s="170" t="str">
        <f>IF(J412&lt;&gt;"",J412,"")</f>
        <v/>
      </c>
      <c r="CC401" s="171"/>
      <c r="CD401" s="170" t="str">
        <f>IF(L412&lt;&gt;"",L412,"")</f>
        <v/>
      </c>
      <c r="CE401" s="171"/>
      <c r="CF401" s="174" t="str">
        <f>IF($CD401=$CD403,IF($CB401=$CB403,IF($BZ401&lt;&gt;"",IF($BZ401&gt;$BZ403,"W","L"),""),IF($CB401&gt;$CB403,"W","L")),IF($CD401&gt;$CD403,"W","L"))</f>
        <v/>
      </c>
    </row>
    <row r="402" spans="1:84" ht="11.25" customHeight="1">
      <c r="A402" s="212"/>
      <c r="B402" s="213"/>
      <c r="C402" s="217"/>
      <c r="D402" s="218"/>
      <c r="E402" s="218"/>
      <c r="F402" s="218"/>
      <c r="G402" s="218"/>
      <c r="H402" s="218"/>
      <c r="I402" s="218"/>
      <c r="J402" s="218"/>
      <c r="K402" s="218"/>
      <c r="L402" s="218"/>
      <c r="M402" s="218"/>
      <c r="N402" s="218"/>
      <c r="O402" s="218"/>
      <c r="P402" s="218"/>
      <c r="Q402" s="218"/>
      <c r="R402" s="218"/>
      <c r="S402" s="218"/>
      <c r="T402" s="218"/>
      <c r="U402" s="218"/>
      <c r="V402" s="218"/>
      <c r="W402" s="218"/>
      <c r="X402" s="218"/>
      <c r="Y402" s="218"/>
      <c r="Z402" s="218"/>
      <c r="AA402" s="218"/>
      <c r="AB402" s="218"/>
      <c r="AC402" s="219"/>
      <c r="AD402" s="232"/>
      <c r="AE402" s="233"/>
      <c r="AF402" s="234"/>
      <c r="AG402" s="233"/>
      <c r="AH402" s="235"/>
      <c r="AI402" s="236"/>
      <c r="AJ402" s="234"/>
      <c r="AK402" s="238"/>
      <c r="AL402" s="241"/>
      <c r="AM402" s="240"/>
      <c r="AN402" s="244"/>
      <c r="AO402" s="245"/>
      <c r="AQ402" s="157"/>
      <c r="AR402" s="158"/>
      <c r="AS402" s="158"/>
      <c r="AT402" s="158"/>
      <c r="AU402" s="158"/>
      <c r="AV402" s="158"/>
      <c r="AW402" s="158"/>
      <c r="AX402" s="158"/>
      <c r="AY402" s="158"/>
      <c r="AZ402" s="158"/>
      <c r="BA402" s="158"/>
      <c r="BB402" s="158"/>
      <c r="BC402" s="159"/>
      <c r="BD402" s="165"/>
      <c r="BE402" s="166"/>
      <c r="BF402" s="184"/>
      <c r="BG402" s="188"/>
      <c r="BH402" s="189"/>
      <c r="BI402" s="189"/>
      <c r="BJ402" s="189"/>
      <c r="BK402" s="189"/>
      <c r="BL402" s="189"/>
      <c r="BM402" s="189"/>
      <c r="BN402" s="189"/>
      <c r="BO402" s="189"/>
      <c r="BP402" s="189"/>
      <c r="BQ402" s="189"/>
      <c r="BR402" s="189"/>
      <c r="BS402" s="189"/>
      <c r="BT402" s="189"/>
      <c r="BU402" s="190"/>
      <c r="BV402" s="172"/>
      <c r="BW402" s="173"/>
      <c r="BX402" s="172"/>
      <c r="BY402" s="173"/>
      <c r="BZ402" s="172"/>
      <c r="CA402" s="173"/>
      <c r="CB402" s="172"/>
      <c r="CC402" s="173"/>
      <c r="CD402" s="172"/>
      <c r="CE402" s="173"/>
      <c r="CF402" s="174"/>
    </row>
    <row r="403" spans="1:84" ht="11.25" customHeight="1">
      <c r="A403" s="210" t="str">
        <f>AJ395</f>
        <v>D</v>
      </c>
      <c r="B403" s="211"/>
      <c r="C403" s="214"/>
      <c r="D403" s="215"/>
      <c r="E403" s="215"/>
      <c r="F403" s="215"/>
      <c r="G403" s="215"/>
      <c r="H403" s="215"/>
      <c r="I403" s="215"/>
      <c r="J403" s="215"/>
      <c r="K403" s="215"/>
      <c r="L403" s="215"/>
      <c r="M403" s="215"/>
      <c r="N403" s="215"/>
      <c r="O403" s="215"/>
      <c r="P403" s="215"/>
      <c r="Q403" s="215"/>
      <c r="R403" s="215"/>
      <c r="S403" s="215"/>
      <c r="T403" s="215"/>
      <c r="U403" s="215"/>
      <c r="V403" s="215"/>
      <c r="W403" s="215"/>
      <c r="X403" s="215"/>
      <c r="Y403" s="215"/>
      <c r="Z403" s="215"/>
      <c r="AA403" s="215"/>
      <c r="AB403" s="215"/>
      <c r="AC403" s="216"/>
      <c r="AD403" s="220" t="str">
        <f>IF(AJ397&lt;&gt;"",IF(AJ397="W","L","W"),"")</f>
        <v/>
      </c>
      <c r="AE403" s="221"/>
      <c r="AF403" s="224" t="str">
        <f>IF(AJ399&lt;&gt;"",IF(AJ399="W","L","W"),"")</f>
        <v/>
      </c>
      <c r="AG403" s="225"/>
      <c r="AH403" s="227" t="str">
        <f>IF(AJ401&lt;&gt;"",IF(AJ401="W","L","W"),"")</f>
        <v/>
      </c>
      <c r="AI403" s="221"/>
      <c r="AJ403" s="228"/>
      <c r="AK403" s="229"/>
      <c r="AL403" s="239" t="str">
        <f>IF(OR(COUNTIF(AD403:AJ403,"W"),COUNTIF(AD403:AJ403,"L")),COUNTIF(AD403:AJ403,"W")*2+COUNTIF(AD403:AJ403,"L"),"")</f>
        <v/>
      </c>
      <c r="AM403" s="240"/>
      <c r="AN403" s="242" t="str">
        <f>IF(AL403&lt;&gt;"",RANK(AL403,AL397:AL403,0),"")</f>
        <v/>
      </c>
      <c r="AO403" s="243"/>
      <c r="AQ403" s="157"/>
      <c r="AR403" s="158"/>
      <c r="AS403" s="158"/>
      <c r="AT403" s="158"/>
      <c r="AU403" s="158"/>
      <c r="AV403" s="158"/>
      <c r="AW403" s="158"/>
      <c r="AX403" s="158"/>
      <c r="AY403" s="158"/>
      <c r="AZ403" s="158"/>
      <c r="BA403" s="158"/>
      <c r="BB403" s="158"/>
      <c r="BC403" s="159"/>
      <c r="BD403" s="165"/>
      <c r="BE403" s="166"/>
      <c r="BF403" s="175" t="str">
        <f>C414</f>
        <v>D</v>
      </c>
      <c r="BG403" s="177" t="str">
        <f>IF(VLOOKUP($BF403,$A397:$C403,3,FALSE)=0,"",CONCATENATE(VLOOKUP(VLOOKUP($BF403,$A397:$C403,3,FALSE),Players!$J:$N,4,FALSE)," ",VLOOKUP($BF403,$A397:$C403,3,FALSE)," ",IF(ISERROR(VLOOKUP(VLOOKUP($BF403,$A397:$C403,3,FALSE),Players!$J:$N,5,FALSE)),"()",CONCATENATE("(",VLOOKUP(VLOOKUP($BF403,$A397:$C403,3,FALSE),Players!$J:$N,5,FALSE),")"))))</f>
        <v/>
      </c>
      <c r="BH403" s="178"/>
      <c r="BI403" s="178"/>
      <c r="BJ403" s="178"/>
      <c r="BK403" s="178"/>
      <c r="BL403" s="178"/>
      <c r="BM403" s="178"/>
      <c r="BN403" s="178"/>
      <c r="BO403" s="178"/>
      <c r="BP403" s="178"/>
      <c r="BQ403" s="178"/>
      <c r="BR403" s="178"/>
      <c r="BS403" s="178"/>
      <c r="BT403" s="178"/>
      <c r="BU403" s="179"/>
      <c r="BV403" s="150" t="str">
        <f>IF(D414&lt;&gt;"",D414,"")</f>
        <v/>
      </c>
      <c r="BW403" s="151"/>
      <c r="BX403" s="150" t="str">
        <f>IF(F414&lt;&gt;"",F414,"")</f>
        <v/>
      </c>
      <c r="BY403" s="151"/>
      <c r="BZ403" s="150" t="str">
        <f>IF(H414&lt;&gt;"",H414,"")</f>
        <v/>
      </c>
      <c r="CA403" s="151"/>
      <c r="CB403" s="150" t="str">
        <f>IF(J414&lt;&gt;"",J414,"")</f>
        <v/>
      </c>
      <c r="CC403" s="151"/>
      <c r="CD403" s="150" t="str">
        <f>IF(L414&lt;&gt;"",L414,"")</f>
        <v/>
      </c>
      <c r="CE403" s="151"/>
      <c r="CF403" s="174" t="str">
        <f>IF($CF401&lt;&gt;"",IF(CF401="W","L","W"),"")</f>
        <v/>
      </c>
    </row>
    <row r="404" spans="1:84" ht="11.25" customHeight="1" thickBot="1">
      <c r="A404" s="212"/>
      <c r="B404" s="213"/>
      <c r="C404" s="217"/>
      <c r="D404" s="218"/>
      <c r="E404" s="218"/>
      <c r="F404" s="218"/>
      <c r="G404" s="218"/>
      <c r="H404" s="218"/>
      <c r="I404" s="218"/>
      <c r="J404" s="218"/>
      <c r="K404" s="218"/>
      <c r="L404" s="218"/>
      <c r="M404" s="218"/>
      <c r="N404" s="218"/>
      <c r="O404" s="218"/>
      <c r="P404" s="218"/>
      <c r="Q404" s="218"/>
      <c r="R404" s="218"/>
      <c r="S404" s="218"/>
      <c r="T404" s="218"/>
      <c r="U404" s="218"/>
      <c r="V404" s="218"/>
      <c r="W404" s="218"/>
      <c r="X404" s="218"/>
      <c r="Y404" s="218"/>
      <c r="Z404" s="218"/>
      <c r="AA404" s="218"/>
      <c r="AB404" s="218"/>
      <c r="AC404" s="219"/>
      <c r="AD404" s="222"/>
      <c r="AE404" s="223"/>
      <c r="AF404" s="226"/>
      <c r="AG404" s="223"/>
      <c r="AH404" s="226"/>
      <c r="AI404" s="223"/>
      <c r="AJ404" s="230"/>
      <c r="AK404" s="231"/>
      <c r="AL404" s="246"/>
      <c r="AM404" s="247"/>
      <c r="AN404" s="248"/>
      <c r="AO404" s="249"/>
      <c r="AQ404" s="160"/>
      <c r="AR404" s="161"/>
      <c r="AS404" s="161"/>
      <c r="AT404" s="161"/>
      <c r="AU404" s="161"/>
      <c r="AV404" s="161"/>
      <c r="AW404" s="161"/>
      <c r="AX404" s="161"/>
      <c r="AY404" s="161"/>
      <c r="AZ404" s="161"/>
      <c r="BA404" s="161"/>
      <c r="BB404" s="161"/>
      <c r="BC404" s="162"/>
      <c r="BD404" s="167"/>
      <c r="BE404" s="168"/>
      <c r="BF404" s="176"/>
      <c r="BG404" s="180"/>
      <c r="BH404" s="181"/>
      <c r="BI404" s="181"/>
      <c r="BJ404" s="181"/>
      <c r="BK404" s="181"/>
      <c r="BL404" s="181"/>
      <c r="BM404" s="181"/>
      <c r="BN404" s="181"/>
      <c r="BO404" s="181"/>
      <c r="BP404" s="181"/>
      <c r="BQ404" s="181"/>
      <c r="BR404" s="181"/>
      <c r="BS404" s="181"/>
      <c r="BT404" s="181"/>
      <c r="BU404" s="182"/>
      <c r="BV404" s="152"/>
      <c r="BW404" s="153"/>
      <c r="BX404" s="152"/>
      <c r="BY404" s="153"/>
      <c r="BZ404" s="152"/>
      <c r="CA404" s="153"/>
      <c r="CB404" s="152"/>
      <c r="CC404" s="153"/>
      <c r="CD404" s="152"/>
      <c r="CE404" s="153"/>
      <c r="CF404" s="174"/>
    </row>
    <row r="405" spans="1:84" ht="11.25" customHeight="1">
      <c r="A405" s="42"/>
      <c r="R405" s="42"/>
      <c r="S405" s="42"/>
      <c r="W405" s="42"/>
      <c r="X405" s="43"/>
      <c r="Y405" s="43"/>
      <c r="Z405" s="43"/>
      <c r="AA405" s="43"/>
      <c r="AB405" s="3"/>
      <c r="AQ405" s="126"/>
      <c r="AR405" s="126"/>
      <c r="AS405" s="126"/>
      <c r="AT405" s="126"/>
      <c r="AU405" s="126"/>
      <c r="AV405" s="126"/>
      <c r="AW405" s="126"/>
      <c r="AX405" s="126"/>
      <c r="AY405" s="126"/>
      <c r="AZ405" s="126"/>
      <c r="BA405" s="126"/>
      <c r="BB405" s="126"/>
      <c r="BC405" s="126"/>
      <c r="BV405" s="169" t="str">
        <f>IF(CF401&lt;&gt;"",IF(AND(AND(BV401&gt;-1,BV403&gt;-1),OR(BV401&gt;10,BV403&gt;10),ABS(BV401-BV403)&gt;1,IF(OR(BV401&gt;11,BV403&gt;11),ABS(BV401-BV403)=2,TRUE),BV401=INT(BV401),BV403=INT(BV403)),"","Error"),"")</f>
        <v/>
      </c>
      <c r="BW405" s="169"/>
      <c r="BX405" s="169" t="str">
        <f>IF(CF401&lt;&gt;"",IF(AND(AND(BX401&gt;-1,BX403&gt;-1),OR(BX401&gt;10,BX403&gt;10),ABS(BX401-BX403)&gt;1,IF(OR(BX401&gt;11,BX403&gt;11),ABS(BX401-BX403)=2,TRUE),BX401=INT(BX401),BX403=INT(BX403)),"","Error"),"")</f>
        <v/>
      </c>
      <c r="BY405" s="169"/>
      <c r="BZ405" s="169" t="str">
        <f>IF(CF401&lt;&gt;"",IF(AND(AND(BZ401&gt;-1,BZ403&gt;-1),OR(BZ401&gt;10,BZ403&gt;10),ABS(BZ401-BZ403)&gt;1,IF(OR(BZ401&gt;11,BZ403&gt;11),ABS(BZ401-BZ403)=2,TRUE),BZ401=INT(BZ401),BZ403=INT(BZ403)),"","Error"),"")</f>
        <v/>
      </c>
      <c r="CA405" s="169"/>
      <c r="CB405" s="169" t="str">
        <f>IF(AND(CF401&lt;&gt;"",CB401&lt;&gt;""),IF(AND(AND(CB401&gt;-1,CB403&gt;-1),OR(CB401&gt;10,CB403&gt;10),ABS(CB401-CB403)&gt;1,IF(OR(CB401&gt;11,CB403&gt;11),ABS(CB401-CB403)=2,TRUE),CB401=INT(CB401),CB403=INT(CB403)),"","Error"),"")</f>
        <v/>
      </c>
      <c r="CC405" s="169"/>
      <c r="CD405" s="169" t="str">
        <f>IF(AND(CF401&lt;&gt;"",CD401&lt;&gt;""),IF(AND(AND(CD401&gt;-1,CD403&gt;-1),OR(CD401&gt;10,CD403&gt;10),ABS(CD401-CD403)&gt;1,IF(OR(CD401&gt;11,CD403&gt;11),ABS(CD401-CD403)=2,TRUE),CD401=INT(CD401),CD403=INT(CD403)),"","Error"),"")</f>
        <v/>
      </c>
      <c r="CE405" s="169"/>
    </row>
    <row r="406" spans="1:84" ht="11.25" customHeight="1">
      <c r="AQ406" s="126"/>
      <c r="AR406" s="126"/>
      <c r="AS406" s="126"/>
      <c r="AT406" s="126"/>
      <c r="AU406" s="126"/>
      <c r="AV406" s="126"/>
      <c r="AW406" s="126"/>
      <c r="AX406" s="126"/>
      <c r="AY406" s="126"/>
      <c r="AZ406" s="126"/>
      <c r="BA406" s="126"/>
      <c r="BB406" s="126"/>
      <c r="BC406" s="126"/>
    </row>
    <row r="407" spans="1:84" ht="11.25" customHeight="1" thickBot="1">
      <c r="AB407" s="3"/>
      <c r="AQ407" s="127"/>
      <c r="AR407" s="127"/>
      <c r="AS407" s="127"/>
      <c r="AT407" s="127"/>
      <c r="AU407" s="127"/>
      <c r="AV407" s="127"/>
      <c r="AW407" s="127"/>
      <c r="AX407" s="127"/>
      <c r="AY407" s="127"/>
      <c r="AZ407" s="127"/>
      <c r="BA407" s="127"/>
      <c r="BB407" s="127"/>
      <c r="BC407" s="127"/>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row>
    <row r="408" spans="1:84" ht="11.25" customHeight="1">
      <c r="A408" s="170">
        <v>1</v>
      </c>
      <c r="B408" s="191"/>
      <c r="C408" s="183" t="str">
        <f>IF($D393="1P","A","A")</f>
        <v>A</v>
      </c>
      <c r="D408" s="197"/>
      <c r="E408" s="198"/>
      <c r="F408" s="197"/>
      <c r="G408" s="198"/>
      <c r="H408" s="197"/>
      <c r="I408" s="198"/>
      <c r="J408" s="197"/>
      <c r="K408" s="198"/>
      <c r="L408" s="197"/>
      <c r="M408" s="208"/>
      <c r="N408" s="69" t="str">
        <f>IF(CF391&lt;&gt;"",IF(CF391="W",IF(SUM(IF(D408&gt;D410,1,0),IF(F408&gt;F410,1,0),IF(H408&gt;H410,1,0),IF(J408&gt;J410,1,0),IF(L408&gt;L410,1,0))&lt;&gt;3,"E",""),""),"")</f>
        <v/>
      </c>
      <c r="O408" s="170">
        <v>4</v>
      </c>
      <c r="P408" s="191"/>
      <c r="Q408" s="183" t="str">
        <f>IF($D393="1P","B","C")</f>
        <v>C</v>
      </c>
      <c r="R408" s="197"/>
      <c r="S408" s="198"/>
      <c r="T408" s="197"/>
      <c r="U408" s="198"/>
      <c r="V408" s="197"/>
      <c r="W408" s="198"/>
      <c r="X408" s="197"/>
      <c r="Y408" s="198"/>
      <c r="Z408" s="197"/>
      <c r="AA408" s="208"/>
      <c r="AB408" s="69" t="str">
        <f>IF(CF421&lt;&gt;"",IF(CF421="W",IF(SUM(IF(R408&gt;R410,1,0),IF(T408&gt;T410,1,0),IF(V408&gt;V410,1,0),IF(X408&gt;X410,1,0),IF(Z408&gt;Z410,1,0))&lt;&gt;3,"E",""),""),"")</f>
        <v/>
      </c>
      <c r="AQ408" s="128"/>
      <c r="AR408" s="128"/>
      <c r="AS408" s="128"/>
      <c r="AT408" s="128"/>
      <c r="AU408" s="128"/>
      <c r="AV408" s="128"/>
      <c r="AW408" s="128"/>
      <c r="AX408" s="128"/>
      <c r="AY408" s="128"/>
      <c r="AZ408" s="128"/>
      <c r="BA408" s="128"/>
      <c r="BB408" s="128"/>
      <c r="BC408" s="128"/>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row>
    <row r="409" spans="1:84" ht="11.25" customHeight="1">
      <c r="A409" s="192"/>
      <c r="B409" s="193"/>
      <c r="C409" s="196"/>
      <c r="D409" s="199"/>
      <c r="E409" s="200"/>
      <c r="F409" s="199"/>
      <c r="G409" s="200"/>
      <c r="H409" s="199"/>
      <c r="I409" s="200"/>
      <c r="J409" s="199"/>
      <c r="K409" s="200"/>
      <c r="L409" s="199"/>
      <c r="M409" s="209"/>
      <c r="N409" s="69" t="str">
        <f>IF(CF391&lt;&gt;"",IF(ISERROR(AND(BV395="",BX395="",BZ395="",CB395="",CD395="")),"E",IF(AND(BV395="",BX395="",BZ395="",CB395="",CD395=""),"","E")),"")</f>
        <v/>
      </c>
      <c r="O409" s="192"/>
      <c r="P409" s="193"/>
      <c r="Q409" s="196"/>
      <c r="R409" s="199"/>
      <c r="S409" s="200"/>
      <c r="T409" s="199"/>
      <c r="U409" s="200"/>
      <c r="V409" s="199"/>
      <c r="W409" s="200"/>
      <c r="X409" s="199"/>
      <c r="Y409" s="200"/>
      <c r="Z409" s="199"/>
      <c r="AA409" s="209"/>
      <c r="AB409" s="69" t="str">
        <f>IF(CF421&lt;&gt;"",IF(ISERROR(AND(BV425="",BX425="",BZ425="",CB425="",CD425="")),"E",IF(AND(BV425="",BX425="",BZ425="",CB425="",CD425=""),"","E")),"")</f>
        <v/>
      </c>
      <c r="AQ409" s="126"/>
      <c r="AR409" s="126"/>
      <c r="AS409" s="126"/>
      <c r="AT409" s="126"/>
      <c r="AU409" s="126"/>
      <c r="AV409" s="126"/>
      <c r="AW409" s="126"/>
      <c r="AX409" s="126"/>
      <c r="AY409" s="126"/>
      <c r="AZ409" s="126"/>
      <c r="BA409" s="126"/>
      <c r="BB409" s="126"/>
      <c r="BC409" s="126"/>
    </row>
    <row r="410" spans="1:84" ht="11.25" customHeight="1" thickBot="1">
      <c r="A410" s="192"/>
      <c r="B410" s="193"/>
      <c r="C410" s="175" t="str">
        <f>IF($D393="1P","D","C")</f>
        <v>C</v>
      </c>
      <c r="D410" s="201"/>
      <c r="E410" s="202"/>
      <c r="F410" s="201"/>
      <c r="G410" s="202"/>
      <c r="H410" s="201"/>
      <c r="I410" s="202"/>
      <c r="J410" s="201"/>
      <c r="K410" s="202"/>
      <c r="L410" s="201"/>
      <c r="M410" s="205"/>
      <c r="N410" s="69" t="str">
        <f>IF(CF391&lt;&gt;"",IF(ISERROR(AND(BV395="",BX395="",BZ395="",CB395="",CD395="")),"E",IF(AND(BV395="",BX395="",BZ395="",CB395="",CD395=""),"","E")),"")</f>
        <v/>
      </c>
      <c r="O410" s="192"/>
      <c r="P410" s="193"/>
      <c r="Q410" s="175" t="str">
        <f>IF($D393="1P","D","D")</f>
        <v>D</v>
      </c>
      <c r="R410" s="201"/>
      <c r="S410" s="202"/>
      <c r="T410" s="201"/>
      <c r="U410" s="202"/>
      <c r="V410" s="201"/>
      <c r="W410" s="202"/>
      <c r="X410" s="201"/>
      <c r="Y410" s="202"/>
      <c r="Z410" s="201"/>
      <c r="AA410" s="205"/>
      <c r="AB410" s="69" t="str">
        <f>IF(CF421&lt;&gt;"",IF(ISERROR(AND(BV425="",BX425="",BZ425="",CB425="",CD425="")),"E",IF(AND(BV425="",BX425="",BZ425="",CB425="",CD425=""),"","E")),"")</f>
        <v/>
      </c>
      <c r="AP410" s="2"/>
      <c r="AQ410" s="127"/>
      <c r="AR410" s="127"/>
      <c r="AS410" s="127"/>
      <c r="AT410" s="127"/>
      <c r="AU410" s="127"/>
      <c r="AV410" s="127"/>
      <c r="AW410" s="127"/>
      <c r="AX410" s="127"/>
      <c r="AY410" s="127"/>
      <c r="AZ410" s="127"/>
      <c r="BA410" s="127"/>
      <c r="BB410" s="127"/>
      <c r="BC410" s="127"/>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row>
    <row r="411" spans="1:84" ht="11.25" customHeight="1" thickBot="1">
      <c r="A411" s="194"/>
      <c r="B411" s="195"/>
      <c r="C411" s="207"/>
      <c r="D411" s="203"/>
      <c r="E411" s="204"/>
      <c r="F411" s="203"/>
      <c r="G411" s="204"/>
      <c r="H411" s="203"/>
      <c r="I411" s="204"/>
      <c r="J411" s="203"/>
      <c r="K411" s="204"/>
      <c r="L411" s="203"/>
      <c r="M411" s="206"/>
      <c r="N411" s="69" t="str">
        <f>IF(CF393&lt;&gt;"",IF(CF393="W",IF(SUM(IF(D410&gt;D408,1,0),IF(F410&gt;F408,1,0),IF(H410&gt;H408,1,0),IF(J410&gt;J408,1,0),IF(L410&gt;L408,1,0))&lt;&gt;3,"E",""),""),"")</f>
        <v/>
      </c>
      <c r="O411" s="194"/>
      <c r="P411" s="195"/>
      <c r="Q411" s="207"/>
      <c r="R411" s="203"/>
      <c r="S411" s="204"/>
      <c r="T411" s="203"/>
      <c r="U411" s="204"/>
      <c r="V411" s="203"/>
      <c r="W411" s="204"/>
      <c r="X411" s="203"/>
      <c r="Y411" s="204"/>
      <c r="Z411" s="203"/>
      <c r="AA411" s="206"/>
      <c r="AB411" s="69" t="str">
        <f>IF(CF423&lt;&gt;"",IF(CF423="W",IF(SUM(IF(R410&gt;R408,1,0),IF(T410&gt;T408,1,0),IF(V410&gt;V408,1,0),IF(X410&gt;X408,1,0),IF(Z410&gt;Z408,1,0))&lt;&gt;3,"E",""),""),"")</f>
        <v/>
      </c>
      <c r="AC411" s="2"/>
      <c r="AD411" s="2"/>
      <c r="AE411" s="2"/>
      <c r="AF411" s="2"/>
      <c r="AG411" s="2"/>
      <c r="AH411" s="2"/>
      <c r="AI411" s="2"/>
      <c r="AJ411" s="2"/>
      <c r="AK411" s="2"/>
      <c r="AL411" s="2"/>
      <c r="AM411" s="2"/>
      <c r="AN411" s="2"/>
      <c r="AO411" s="2"/>
      <c r="AP411" s="2"/>
      <c r="AQ411" s="154" t="str">
        <f>CONCATENATE($A395," ",$D395,","," ",$F393)</f>
        <v>Group: 7, Women's Singles</v>
      </c>
      <c r="AR411" s="155"/>
      <c r="AS411" s="155"/>
      <c r="AT411" s="155"/>
      <c r="AU411" s="155"/>
      <c r="AV411" s="155"/>
      <c r="AW411" s="155"/>
      <c r="AX411" s="155"/>
      <c r="AY411" s="155"/>
      <c r="AZ411" s="155"/>
      <c r="BA411" s="155"/>
      <c r="BB411" s="155"/>
      <c r="BC411" s="156"/>
      <c r="BD411" s="163">
        <f>A416</f>
        <v>3</v>
      </c>
      <c r="BE411" s="164"/>
      <c r="BF411" s="183" t="str">
        <f>C416</f>
        <v>A</v>
      </c>
      <c r="BG411" s="185" t="str">
        <f>IF(VLOOKUP($BF411,$A397:$C403,3,FALSE)=0,"",CONCATENATE(VLOOKUP(VLOOKUP($BF411,$A397:$C403,3,FALSE),Players!$J:$N,4,FALSE)," ",VLOOKUP($BF411,$A397:$C403,3,FALSE)," ",IF(ISERROR(VLOOKUP(VLOOKUP($BF411,$A397:$C403,3,FALSE),Players!$J:$N,5,FALSE)),"()",CONCATENATE("(",VLOOKUP(VLOOKUP($BF411,$A397:$C403,3,FALSE),Players!$J:$N,5,FALSE),")"))))</f>
        <v/>
      </c>
      <c r="BH411" s="186"/>
      <c r="BI411" s="186"/>
      <c r="BJ411" s="186"/>
      <c r="BK411" s="186"/>
      <c r="BL411" s="186"/>
      <c r="BM411" s="186"/>
      <c r="BN411" s="186"/>
      <c r="BO411" s="186"/>
      <c r="BP411" s="186"/>
      <c r="BQ411" s="186"/>
      <c r="BR411" s="186"/>
      <c r="BS411" s="186"/>
      <c r="BT411" s="186"/>
      <c r="BU411" s="187"/>
      <c r="BV411" s="170" t="str">
        <f>IF(D416&lt;&gt;"",D416,"")</f>
        <v/>
      </c>
      <c r="BW411" s="171"/>
      <c r="BX411" s="170" t="str">
        <f>IF(F416&lt;&gt;"",F416,"")</f>
        <v/>
      </c>
      <c r="BY411" s="171"/>
      <c r="BZ411" s="170" t="str">
        <f>IF(H416&lt;&gt;"",H416,"")</f>
        <v/>
      </c>
      <c r="CA411" s="171"/>
      <c r="CB411" s="170" t="str">
        <f>IF(J416&lt;&gt;"",J416,"")</f>
        <v/>
      </c>
      <c r="CC411" s="171"/>
      <c r="CD411" s="170" t="str">
        <f>IF(L416&lt;&gt;"",L416,"")</f>
        <v/>
      </c>
      <c r="CE411" s="171"/>
      <c r="CF411" s="174" t="str">
        <f>IF($CD411=$CD413,IF($CB411=$CB413,IF($BZ411&lt;&gt;"",IF($BZ411&gt;$BZ413,"W","L"),""),IF($CB411&gt;$CB413,"W","L")),IF($CD411&gt;$CD413,"W","L"))</f>
        <v/>
      </c>
    </row>
    <row r="412" spans="1:84" ht="11.25" customHeight="1">
      <c r="A412" s="170">
        <v>2</v>
      </c>
      <c r="B412" s="191"/>
      <c r="C412" s="183" t="str">
        <f>IF($D393="1P","B","B")</f>
        <v>B</v>
      </c>
      <c r="D412" s="197"/>
      <c r="E412" s="198"/>
      <c r="F412" s="197"/>
      <c r="G412" s="198"/>
      <c r="H412" s="197"/>
      <c r="I412" s="198"/>
      <c r="J412" s="197"/>
      <c r="K412" s="198"/>
      <c r="L412" s="197"/>
      <c r="M412" s="208"/>
      <c r="N412" s="69" t="str">
        <f>IF(CF401&lt;&gt;"",IF(CF401="W",IF(SUM(IF(D412&gt;D414,1,0),IF(F412&gt;F414,1,0),IF(H412&gt;H414,1,0),IF(J412&gt;J414,1,0),IF(L412&gt;L414,1,0))&lt;&gt;3,"E",""),""),"")</f>
        <v/>
      </c>
      <c r="O412" s="170">
        <v>5</v>
      </c>
      <c r="P412" s="191"/>
      <c r="Q412" s="183" t="str">
        <f>IF($D393="1P","A","A")</f>
        <v>A</v>
      </c>
      <c r="R412" s="197"/>
      <c r="S412" s="198"/>
      <c r="T412" s="197"/>
      <c r="U412" s="198"/>
      <c r="V412" s="197"/>
      <c r="W412" s="198"/>
      <c r="X412" s="197"/>
      <c r="Y412" s="198"/>
      <c r="Z412" s="197"/>
      <c r="AA412" s="208"/>
      <c r="AB412" s="69" t="str">
        <f>IF(CF431&lt;&gt;"",IF(CF431="W",IF(SUM(IF(R412&gt;R414,1,0),IF(T412&gt;T414,1,0),IF(V412&gt;V414,1,0),IF(X412&gt;X414,1,0),IF(Z412&gt;Z414,1,0))&lt;&gt;3,"E",""),""),"")</f>
        <v/>
      </c>
      <c r="AP412" s="3"/>
      <c r="AQ412" s="157"/>
      <c r="AR412" s="158"/>
      <c r="AS412" s="158"/>
      <c r="AT412" s="158"/>
      <c r="AU412" s="158"/>
      <c r="AV412" s="158"/>
      <c r="AW412" s="158"/>
      <c r="AX412" s="158"/>
      <c r="AY412" s="158"/>
      <c r="AZ412" s="158"/>
      <c r="BA412" s="158"/>
      <c r="BB412" s="158"/>
      <c r="BC412" s="159"/>
      <c r="BD412" s="165"/>
      <c r="BE412" s="166"/>
      <c r="BF412" s="184"/>
      <c r="BG412" s="188"/>
      <c r="BH412" s="189"/>
      <c r="BI412" s="189"/>
      <c r="BJ412" s="189"/>
      <c r="BK412" s="189"/>
      <c r="BL412" s="189"/>
      <c r="BM412" s="189"/>
      <c r="BN412" s="189"/>
      <c r="BO412" s="189"/>
      <c r="BP412" s="189"/>
      <c r="BQ412" s="189"/>
      <c r="BR412" s="189"/>
      <c r="BS412" s="189"/>
      <c r="BT412" s="189"/>
      <c r="BU412" s="190"/>
      <c r="BV412" s="172"/>
      <c r="BW412" s="173"/>
      <c r="BX412" s="172"/>
      <c r="BY412" s="173"/>
      <c r="BZ412" s="172"/>
      <c r="CA412" s="173"/>
      <c r="CB412" s="172"/>
      <c r="CC412" s="173"/>
      <c r="CD412" s="172"/>
      <c r="CE412" s="173"/>
      <c r="CF412" s="174"/>
    </row>
    <row r="413" spans="1:84" ht="11.25" customHeight="1">
      <c r="A413" s="192"/>
      <c r="B413" s="193"/>
      <c r="C413" s="196"/>
      <c r="D413" s="199"/>
      <c r="E413" s="200"/>
      <c r="F413" s="199"/>
      <c r="G413" s="200"/>
      <c r="H413" s="199"/>
      <c r="I413" s="200"/>
      <c r="J413" s="199"/>
      <c r="K413" s="200"/>
      <c r="L413" s="199"/>
      <c r="M413" s="209"/>
      <c r="N413" s="69" t="str">
        <f>IF(CF401&lt;&gt;"",IF(ISERROR(AND(BV405="",BX405="",BZ405="",CB405="",CD405="")),"E",IF(AND(BV405="",BX405="",BZ405="",CB405="",CD405=""),"","E")),"")</f>
        <v/>
      </c>
      <c r="O413" s="192"/>
      <c r="P413" s="193"/>
      <c r="Q413" s="196"/>
      <c r="R413" s="199"/>
      <c r="S413" s="200"/>
      <c r="T413" s="199"/>
      <c r="U413" s="200"/>
      <c r="V413" s="199"/>
      <c r="W413" s="200"/>
      <c r="X413" s="199"/>
      <c r="Y413" s="200"/>
      <c r="Z413" s="199"/>
      <c r="AA413" s="209"/>
      <c r="AB413" s="69" t="str">
        <f>IF(CF431&lt;&gt;"",IF(ISERROR(AND(BV435="",BX435="",BZ435="",CB435="",CD435="")),"E",IF(AND(BV435="",BX435="",BZ435="",CB435="",CD435=""),"","E")),"")</f>
        <v/>
      </c>
      <c r="AP413" s="3"/>
      <c r="AQ413" s="157"/>
      <c r="AR413" s="158"/>
      <c r="AS413" s="158"/>
      <c r="AT413" s="158"/>
      <c r="AU413" s="158"/>
      <c r="AV413" s="158"/>
      <c r="AW413" s="158"/>
      <c r="AX413" s="158"/>
      <c r="AY413" s="158"/>
      <c r="AZ413" s="158"/>
      <c r="BA413" s="158"/>
      <c r="BB413" s="158"/>
      <c r="BC413" s="159"/>
      <c r="BD413" s="165"/>
      <c r="BE413" s="166"/>
      <c r="BF413" s="175" t="str">
        <f>C418</f>
        <v>B</v>
      </c>
      <c r="BG413" s="177" t="str">
        <f>IF(VLOOKUP($BF413,$A397:$C403,3,FALSE)=0,"",CONCATENATE(VLOOKUP(VLOOKUP($BF413,$A397:$C403,3,FALSE),Players!$J:$N,4,FALSE)," ",VLOOKUP($BF413,$A397:$C403,3,FALSE)," ",IF(ISERROR(VLOOKUP(VLOOKUP($BF413,$A397:$C403,3,FALSE),Players!$J:$N,5,FALSE)),"()",CONCATENATE("(",VLOOKUP(VLOOKUP($BF413,$A397:$C403,3,FALSE),Players!$J:$N,5,FALSE),")"))))</f>
        <v/>
      </c>
      <c r="BH413" s="178"/>
      <c r="BI413" s="178"/>
      <c r="BJ413" s="178"/>
      <c r="BK413" s="178"/>
      <c r="BL413" s="178"/>
      <c r="BM413" s="178"/>
      <c r="BN413" s="178"/>
      <c r="BO413" s="178"/>
      <c r="BP413" s="178"/>
      <c r="BQ413" s="178"/>
      <c r="BR413" s="178"/>
      <c r="BS413" s="178"/>
      <c r="BT413" s="178"/>
      <c r="BU413" s="179"/>
      <c r="BV413" s="150" t="str">
        <f>IF(D418&lt;&gt;"",D418,"")</f>
        <v/>
      </c>
      <c r="BW413" s="151"/>
      <c r="BX413" s="150" t="str">
        <f>IF(F418&lt;&gt;"",F418,"")</f>
        <v/>
      </c>
      <c r="BY413" s="151"/>
      <c r="BZ413" s="150" t="str">
        <f>IF(H418&lt;&gt;"",H418,"")</f>
        <v/>
      </c>
      <c r="CA413" s="151"/>
      <c r="CB413" s="150" t="str">
        <f>IF(J418&lt;&gt;"",J418,"")</f>
        <v/>
      </c>
      <c r="CC413" s="151"/>
      <c r="CD413" s="150" t="str">
        <f>IF(L418&lt;&gt;"",L418,"")</f>
        <v/>
      </c>
      <c r="CE413" s="151"/>
      <c r="CF413" s="174" t="str">
        <f>IF($CF411&lt;&gt;"",IF(CF411="W","L","W"),"")</f>
        <v/>
      </c>
    </row>
    <row r="414" spans="1:84" ht="11.25" customHeight="1" thickBot="1">
      <c r="A414" s="192"/>
      <c r="B414" s="193"/>
      <c r="C414" s="175" t="str">
        <f>IF($D393="1P","C","D")</f>
        <v>D</v>
      </c>
      <c r="D414" s="201"/>
      <c r="E414" s="202"/>
      <c r="F414" s="201"/>
      <c r="G414" s="202"/>
      <c r="H414" s="201"/>
      <c r="I414" s="202"/>
      <c r="J414" s="201"/>
      <c r="K414" s="202"/>
      <c r="L414" s="201"/>
      <c r="M414" s="205"/>
      <c r="N414" s="69" t="str">
        <f>IF(CF401&lt;&gt;"",IF(ISERROR(AND(BV405="",BX405="",BZ405="",CB405="",CD405="")),"E",IF(AND(BV405="",BX405="",BZ405="",CB405="",CD405=""),"","E")),"")</f>
        <v/>
      </c>
      <c r="O414" s="192"/>
      <c r="P414" s="193"/>
      <c r="Q414" s="175" t="str">
        <f>IF($D393="1P","B","D")</f>
        <v>D</v>
      </c>
      <c r="R414" s="201"/>
      <c r="S414" s="202"/>
      <c r="T414" s="201"/>
      <c r="U414" s="202"/>
      <c r="V414" s="201"/>
      <c r="W414" s="202"/>
      <c r="X414" s="201"/>
      <c r="Y414" s="202"/>
      <c r="Z414" s="201"/>
      <c r="AA414" s="205"/>
      <c r="AB414" s="69" t="str">
        <f>IF(CF431&lt;&gt;"",IF(ISERROR(AND(BV435="",BX435="",BZ435="",CB435="",CD435="")),"E",IF(AND(BV435="",BX435="",BZ435="",CB435="",CD435=""),"","E")),"")</f>
        <v/>
      </c>
      <c r="AP414" s="3"/>
      <c r="AQ414" s="160"/>
      <c r="AR414" s="161"/>
      <c r="AS414" s="161"/>
      <c r="AT414" s="161"/>
      <c r="AU414" s="161"/>
      <c r="AV414" s="161"/>
      <c r="AW414" s="161"/>
      <c r="AX414" s="161"/>
      <c r="AY414" s="161"/>
      <c r="AZ414" s="161"/>
      <c r="BA414" s="161"/>
      <c r="BB414" s="161"/>
      <c r="BC414" s="162"/>
      <c r="BD414" s="167"/>
      <c r="BE414" s="168"/>
      <c r="BF414" s="176"/>
      <c r="BG414" s="180"/>
      <c r="BH414" s="181"/>
      <c r="BI414" s="181"/>
      <c r="BJ414" s="181"/>
      <c r="BK414" s="181"/>
      <c r="BL414" s="181"/>
      <c r="BM414" s="181"/>
      <c r="BN414" s="181"/>
      <c r="BO414" s="181"/>
      <c r="BP414" s="181"/>
      <c r="BQ414" s="181"/>
      <c r="BR414" s="181"/>
      <c r="BS414" s="181"/>
      <c r="BT414" s="181"/>
      <c r="BU414" s="182"/>
      <c r="BV414" s="152"/>
      <c r="BW414" s="153"/>
      <c r="BX414" s="152"/>
      <c r="BY414" s="153"/>
      <c r="BZ414" s="152"/>
      <c r="CA414" s="153"/>
      <c r="CB414" s="152"/>
      <c r="CC414" s="153"/>
      <c r="CD414" s="152"/>
      <c r="CE414" s="153"/>
      <c r="CF414" s="174"/>
    </row>
    <row r="415" spans="1:84" ht="11.25" customHeight="1" thickBot="1">
      <c r="A415" s="194"/>
      <c r="B415" s="195"/>
      <c r="C415" s="207"/>
      <c r="D415" s="203"/>
      <c r="E415" s="204"/>
      <c r="F415" s="203"/>
      <c r="G415" s="204"/>
      <c r="H415" s="203"/>
      <c r="I415" s="204"/>
      <c r="J415" s="203"/>
      <c r="K415" s="204"/>
      <c r="L415" s="203"/>
      <c r="M415" s="206"/>
      <c r="N415" s="69" t="str">
        <f>IF(CF403&lt;&gt;"",IF(CF403="W",IF(SUM(IF(D414&gt;D412,1,0),IF(F414&gt;F412,1,0),IF(H414&gt;H412,1,0),IF(J414&gt;J412,1,0),IF(L414&gt;L412,1,0))&lt;&gt;3,"E",""),""),"")</f>
        <v/>
      </c>
      <c r="O415" s="194"/>
      <c r="P415" s="195"/>
      <c r="Q415" s="207"/>
      <c r="R415" s="203"/>
      <c r="S415" s="204"/>
      <c r="T415" s="203"/>
      <c r="U415" s="204"/>
      <c r="V415" s="203"/>
      <c r="W415" s="204"/>
      <c r="X415" s="203"/>
      <c r="Y415" s="204"/>
      <c r="Z415" s="203"/>
      <c r="AA415" s="206"/>
      <c r="AB415" s="69" t="str">
        <f>IF(CF433&lt;&gt;"",IF(CF433="W",IF(SUM(IF(R414&gt;R412,1,0),IF(T414&gt;T412,1,0),IF(V414&gt;V412,1,0),IF(X414&gt;X412,1,0),IF(Z414&gt;Z412,1,0))&lt;&gt;3,"E",""),""),"")</f>
        <v/>
      </c>
      <c r="AP415" s="3"/>
      <c r="AQ415" s="126"/>
      <c r="AR415" s="126"/>
      <c r="AS415" s="126"/>
      <c r="AT415" s="126"/>
      <c r="AU415" s="126"/>
      <c r="AV415" s="126"/>
      <c r="AW415" s="126"/>
      <c r="AX415" s="126"/>
      <c r="AY415" s="126"/>
      <c r="AZ415" s="126"/>
      <c r="BA415" s="126"/>
      <c r="BB415" s="126"/>
      <c r="BC415" s="126"/>
      <c r="BV415" s="169" t="str">
        <f>IF(CF411&lt;&gt;"",IF(AND(AND(BV411&gt;-1,BV413&gt;-1),OR(BV411&gt;10,BV413&gt;10),ABS(BV411-BV413)&gt;1,IF(OR(BV411&gt;11,BV413&gt;11),ABS(BV411-BV413)=2,TRUE),BV411=INT(BV411),BV413=INT(BV413)),"","Error"),"")</f>
        <v/>
      </c>
      <c r="BW415" s="169"/>
      <c r="BX415" s="169" t="str">
        <f>IF(CF411&lt;&gt;"",IF(AND(AND(BX411&gt;-1,BX413&gt;-1),OR(BX411&gt;10,BX413&gt;10),ABS(BX411-BX413)&gt;1,IF(OR(BX411&gt;11,BX413&gt;11),ABS(BX411-BX413)=2,TRUE),BX411=INT(BX411),BX413=INT(BX413)),"","Error"),"")</f>
        <v/>
      </c>
      <c r="BY415" s="169"/>
      <c r="BZ415" s="169" t="str">
        <f>IF(CF411&lt;&gt;"",IF(AND(AND(BZ411&gt;-1,BZ413&gt;-1),OR(BZ411&gt;10,BZ413&gt;10),ABS(BZ411-BZ413)&gt;1,IF(OR(BZ411&gt;11,BZ413&gt;11),ABS(BZ411-BZ413)=2,TRUE),BZ411=INT(BZ411),BZ413=INT(BZ413)),"","Error"),"")</f>
        <v/>
      </c>
      <c r="CA415" s="169"/>
      <c r="CB415" s="169" t="str">
        <f>IF(AND(CF411&lt;&gt;"",CB411&lt;&gt;""),IF(AND(AND(CB411&gt;-1,CB413&gt;-1),OR(CB411&gt;10,CB413&gt;10),ABS(CB411-CB413)&gt;1,IF(OR(CB411&gt;11,CB413&gt;11),ABS(CB411-CB413)=2,TRUE),CB411=INT(CB411),CB413=INT(CB413)),"","Error"),"")</f>
        <v/>
      </c>
      <c r="CC415" s="169"/>
      <c r="CD415" s="169" t="str">
        <f>IF(AND(CF411&lt;&gt;"",CD411&lt;&gt;""),IF(AND(AND(CD411&gt;-1,CD413&gt;-1),OR(CD411&gt;10,CD413&gt;10),ABS(CD411-CD413)&gt;1,IF(OR(CD411&gt;11,CD413&gt;11),ABS(CD411-CD413)=2,TRUE),CD411=INT(CD411),CD413=INT(CD413)),"","Error"),"")</f>
        <v/>
      </c>
      <c r="CE415" s="169"/>
    </row>
    <row r="416" spans="1:84" ht="11.25" customHeight="1">
      <c r="A416" s="170">
        <v>3</v>
      </c>
      <c r="B416" s="191"/>
      <c r="C416" s="183" t="str">
        <f>IF($D393="1P","A","A")</f>
        <v>A</v>
      </c>
      <c r="D416" s="197"/>
      <c r="E416" s="198"/>
      <c r="F416" s="197"/>
      <c r="G416" s="198"/>
      <c r="H416" s="197"/>
      <c r="I416" s="198"/>
      <c r="J416" s="197"/>
      <c r="K416" s="198"/>
      <c r="L416" s="197"/>
      <c r="M416" s="208"/>
      <c r="N416" s="69" t="str">
        <f>IF(CF411&lt;&gt;"",IF(CF411="W",IF(SUM(IF(D416&gt;D418,1,0),IF(F416&gt;F418,1,0),IF(H416&gt;H418,1,0),IF(J416&gt;J418,1,0),IF(L416&gt;L418,1,0))&lt;&gt;3,"E",""),""),"")</f>
        <v/>
      </c>
      <c r="O416" s="170">
        <v>6</v>
      </c>
      <c r="P416" s="191"/>
      <c r="Q416" s="183" t="str">
        <f>IF($D393="1P","C","B")</f>
        <v>B</v>
      </c>
      <c r="R416" s="197"/>
      <c r="S416" s="198"/>
      <c r="T416" s="197"/>
      <c r="U416" s="198"/>
      <c r="V416" s="197"/>
      <c r="W416" s="198"/>
      <c r="X416" s="197"/>
      <c r="Y416" s="198"/>
      <c r="Z416" s="197"/>
      <c r="AA416" s="208"/>
      <c r="AB416" s="69" t="str">
        <f>IF(CF441&lt;&gt;"",IF(CF441="W",IF(SUM(IF(R416&gt;R418,1,0),IF(T416&gt;T418,1,0),IF(V416&gt;V418,1,0),IF(X416&gt;X418,1,0),IF(Z416&gt;Z418,1,0))&lt;&gt;3,"E",""),""),"")</f>
        <v/>
      </c>
      <c r="AP416" s="3"/>
      <c r="AQ416" s="126"/>
      <c r="AR416" s="126"/>
      <c r="AS416" s="126"/>
      <c r="AT416" s="126"/>
      <c r="AU416" s="126"/>
      <c r="AV416" s="126"/>
      <c r="AW416" s="126"/>
      <c r="AX416" s="126"/>
      <c r="AY416" s="126"/>
      <c r="AZ416" s="126"/>
      <c r="BA416" s="126"/>
      <c r="BB416" s="126"/>
      <c r="BC416" s="126"/>
    </row>
    <row r="417" spans="1:84" ht="11.25" customHeight="1">
      <c r="A417" s="192"/>
      <c r="B417" s="193"/>
      <c r="C417" s="196"/>
      <c r="D417" s="199"/>
      <c r="E417" s="200"/>
      <c r="F417" s="199"/>
      <c r="G417" s="200"/>
      <c r="H417" s="199"/>
      <c r="I417" s="200"/>
      <c r="J417" s="199"/>
      <c r="K417" s="200"/>
      <c r="L417" s="199"/>
      <c r="M417" s="209"/>
      <c r="N417" s="69" t="str">
        <f>IF(CF411&lt;&gt;"",IF(ISERROR(AND(BV415="",BX415="",BZ415="",CB415="",CD415="")),"E",IF(AND(BV415="",BX415="",BZ415="",CB415="",CD415=""),"","E")),"")</f>
        <v/>
      </c>
      <c r="O417" s="192"/>
      <c r="P417" s="193"/>
      <c r="Q417" s="196"/>
      <c r="R417" s="199"/>
      <c r="S417" s="200"/>
      <c r="T417" s="199"/>
      <c r="U417" s="200"/>
      <c r="V417" s="199"/>
      <c r="W417" s="200"/>
      <c r="X417" s="199"/>
      <c r="Y417" s="200"/>
      <c r="Z417" s="199"/>
      <c r="AA417" s="209"/>
      <c r="AB417" s="69" t="str">
        <f>IF(CF441&lt;&gt;"",IF(ISERROR(AND(BV445="",BX445="",BZ445="",CB445="",CD445="")),"E",IF(AND(BV445="",BX445="",BZ445="",CB445="",CD445=""),"","E")),"")</f>
        <v/>
      </c>
      <c r="AP417" s="3"/>
      <c r="AQ417" s="127"/>
      <c r="AR417" s="127"/>
      <c r="AS417" s="127"/>
      <c r="AT417" s="127"/>
      <c r="AU417" s="127"/>
      <c r="AV417" s="127"/>
      <c r="AW417" s="127"/>
      <c r="AX417" s="127"/>
      <c r="AY417" s="127"/>
      <c r="AZ417" s="127"/>
      <c r="BA417" s="127"/>
      <c r="BB417" s="127"/>
      <c r="BC417" s="127"/>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3"/>
    </row>
    <row r="418" spans="1:84" ht="11.25" customHeight="1">
      <c r="A418" s="192"/>
      <c r="B418" s="193"/>
      <c r="C418" s="175" t="str">
        <f>IF($D393="1P","C","B")</f>
        <v>B</v>
      </c>
      <c r="D418" s="201"/>
      <c r="E418" s="202"/>
      <c r="F418" s="201"/>
      <c r="G418" s="202"/>
      <c r="H418" s="201"/>
      <c r="I418" s="202"/>
      <c r="J418" s="201"/>
      <c r="K418" s="202"/>
      <c r="L418" s="201"/>
      <c r="M418" s="205"/>
      <c r="N418" s="69" t="str">
        <f>IF(CF411&lt;&gt;"",IF(ISERROR(AND(BV415="",BX415="",BZ415="",CB415="",CD415="")),"E",IF(AND(BV415="",BX415="",BZ415="",CB415="",CD415=""),"","E")),"")</f>
        <v/>
      </c>
      <c r="O418" s="192"/>
      <c r="P418" s="193"/>
      <c r="Q418" s="175" t="str">
        <f>IF($D393="1P","D","C")</f>
        <v>C</v>
      </c>
      <c r="R418" s="201"/>
      <c r="S418" s="202"/>
      <c r="T418" s="201"/>
      <c r="U418" s="202"/>
      <c r="V418" s="201"/>
      <c r="W418" s="202"/>
      <c r="X418" s="201"/>
      <c r="Y418" s="202"/>
      <c r="Z418" s="201"/>
      <c r="AA418" s="205"/>
      <c r="AB418" s="69" t="str">
        <f>IF(CF441&lt;&gt;"",IF(ISERROR(AND(BV445="",BX445="",BZ445="",CB445="",CD445="")),"E",IF(AND(BV445="",BX445="",BZ445="",CB445="",CD445=""),"","E")),"")</f>
        <v/>
      </c>
      <c r="AP418" s="3"/>
      <c r="AQ418" s="128"/>
      <c r="AR418" s="128"/>
      <c r="AS418" s="128"/>
      <c r="AT418" s="128"/>
      <c r="AU418" s="128"/>
      <c r="AV418" s="128"/>
      <c r="AW418" s="128"/>
      <c r="AX418" s="128"/>
      <c r="AY418" s="128"/>
      <c r="AZ418" s="128"/>
      <c r="BA418" s="128"/>
      <c r="BB418" s="128"/>
      <c r="BC418" s="128"/>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3"/>
    </row>
    <row r="419" spans="1:84" ht="11.25" customHeight="1" thickBot="1">
      <c r="A419" s="194"/>
      <c r="B419" s="195"/>
      <c r="C419" s="207"/>
      <c r="D419" s="203"/>
      <c r="E419" s="204"/>
      <c r="F419" s="203"/>
      <c r="G419" s="204"/>
      <c r="H419" s="203"/>
      <c r="I419" s="204"/>
      <c r="J419" s="203"/>
      <c r="K419" s="204"/>
      <c r="L419" s="203"/>
      <c r="M419" s="206"/>
      <c r="N419" s="69" t="str">
        <f>IF(CF413&lt;&gt;"",IF(CF413="W",IF(SUM(IF(D418&gt;D416,1,0),IF(F418&gt;F416,1,0),IF(H418&gt;H416,1,0),IF(J418&gt;J416,1,0),IF(L418&gt;L416,1,0))&lt;&gt;3,"E",""),""),"")</f>
        <v/>
      </c>
      <c r="O419" s="194"/>
      <c r="P419" s="195"/>
      <c r="Q419" s="207"/>
      <c r="R419" s="203"/>
      <c r="S419" s="204"/>
      <c r="T419" s="203"/>
      <c r="U419" s="204"/>
      <c r="V419" s="203"/>
      <c r="W419" s="204"/>
      <c r="X419" s="203"/>
      <c r="Y419" s="204"/>
      <c r="Z419" s="203"/>
      <c r="AA419" s="206"/>
      <c r="AB419" s="69" t="str">
        <f>IF(CF443&lt;&gt;"",IF(CF443="W",IF(SUM(IF(R418&gt;R416,1,0),IF(T418&gt;T416,1,0),IF(V418&gt;V416,1,0),IF(X418&gt;X416,1,0),IF(Z418&gt;Z416,1,0))&lt;&gt;3,"E",""),""),"")</f>
        <v/>
      </c>
      <c r="AP419" s="3"/>
      <c r="AQ419" s="126"/>
      <c r="AR419" s="126"/>
      <c r="AS419" s="126"/>
      <c r="AT419" s="126"/>
      <c r="AU419" s="126"/>
      <c r="AV419" s="126"/>
      <c r="AW419" s="126"/>
      <c r="AX419" s="126"/>
      <c r="AY419" s="126"/>
      <c r="AZ419" s="126"/>
      <c r="BA419" s="126"/>
      <c r="BB419" s="126"/>
      <c r="BC419" s="126"/>
      <c r="CF419" s="3"/>
    </row>
    <row r="420" spans="1:84" ht="11.25" customHeight="1" thickBo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P420" s="3"/>
      <c r="AQ420" s="127"/>
      <c r="AR420" s="127"/>
      <c r="AS420" s="127"/>
      <c r="AT420" s="127"/>
      <c r="AU420" s="127"/>
      <c r="AV420" s="127"/>
      <c r="AW420" s="127"/>
      <c r="AX420" s="127"/>
      <c r="AY420" s="127"/>
      <c r="AZ420" s="127"/>
      <c r="BA420" s="127"/>
      <c r="BB420" s="127"/>
      <c r="BC420" s="127"/>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3"/>
    </row>
    <row r="421" spans="1:84" ht="11.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P421" s="3"/>
      <c r="AQ421" s="154" t="str">
        <f>CONCATENATE($A395," ",$D395,","," ",$F393)</f>
        <v>Group: 7, Women's Singles</v>
      </c>
      <c r="AR421" s="155"/>
      <c r="AS421" s="155"/>
      <c r="AT421" s="155"/>
      <c r="AU421" s="155"/>
      <c r="AV421" s="155"/>
      <c r="AW421" s="155"/>
      <c r="AX421" s="155"/>
      <c r="AY421" s="155"/>
      <c r="AZ421" s="155"/>
      <c r="BA421" s="155"/>
      <c r="BB421" s="155"/>
      <c r="BC421" s="156"/>
      <c r="BD421" s="163">
        <f>O408</f>
        <v>4</v>
      </c>
      <c r="BE421" s="164"/>
      <c r="BF421" s="183" t="str">
        <f>Q408</f>
        <v>C</v>
      </c>
      <c r="BG421" s="185" t="str">
        <f>IF(VLOOKUP($BF421,$A397:$C403,3,FALSE)=0,"",CONCATENATE(VLOOKUP(VLOOKUP($BF421,$A397:$C403,3,FALSE),Players!$J:$N,4,FALSE)," ",VLOOKUP($BF421,$A397:$C403,3,FALSE)," ",IF(ISERROR(VLOOKUP(VLOOKUP($BF421,$A397:$C403,3,FALSE),Players!$J:$N,5,FALSE)),"()",CONCATENATE("(",VLOOKUP(VLOOKUP($BF421,$A397:$C403,3,FALSE),Players!$J:$N,5,FALSE),")"))))</f>
        <v/>
      </c>
      <c r="BH421" s="186"/>
      <c r="BI421" s="186"/>
      <c r="BJ421" s="186"/>
      <c r="BK421" s="186"/>
      <c r="BL421" s="186"/>
      <c r="BM421" s="186"/>
      <c r="BN421" s="186"/>
      <c r="BO421" s="186"/>
      <c r="BP421" s="186"/>
      <c r="BQ421" s="186"/>
      <c r="BR421" s="186"/>
      <c r="BS421" s="186"/>
      <c r="BT421" s="186"/>
      <c r="BU421" s="187"/>
      <c r="BV421" s="170" t="str">
        <f>IF(R408&lt;&gt;"",R408,"")</f>
        <v/>
      </c>
      <c r="BW421" s="171"/>
      <c r="BX421" s="170" t="str">
        <f>IF(T408&lt;&gt;"",T408,"")</f>
        <v/>
      </c>
      <c r="BY421" s="171"/>
      <c r="BZ421" s="170" t="str">
        <f>IF(V408&lt;&gt;"",V408,"")</f>
        <v/>
      </c>
      <c r="CA421" s="171"/>
      <c r="CB421" s="170" t="str">
        <f>IF(X408&lt;&gt;"",X408,"")</f>
        <v/>
      </c>
      <c r="CC421" s="171"/>
      <c r="CD421" s="170" t="str">
        <f>IF(Z408&lt;&gt;"",Z408,"")</f>
        <v/>
      </c>
      <c r="CE421" s="171"/>
      <c r="CF421" s="174" t="str">
        <f>IF($CD421=$CD423,IF($CB421=$CB423,IF($BZ421&lt;&gt;"",IF($BZ421&gt;$BZ423,"W","L"),""),IF($CB421&gt;$CB423,"W","L")),IF($CD421&gt;$CD423,"W","L"))</f>
        <v/>
      </c>
    </row>
    <row r="422" spans="1:84" ht="11.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P422" s="3"/>
      <c r="AQ422" s="157"/>
      <c r="AR422" s="158"/>
      <c r="AS422" s="158"/>
      <c r="AT422" s="158"/>
      <c r="AU422" s="158"/>
      <c r="AV422" s="158"/>
      <c r="AW422" s="158"/>
      <c r="AX422" s="158"/>
      <c r="AY422" s="158"/>
      <c r="AZ422" s="158"/>
      <c r="BA422" s="158"/>
      <c r="BB422" s="158"/>
      <c r="BC422" s="159"/>
      <c r="BD422" s="165"/>
      <c r="BE422" s="166"/>
      <c r="BF422" s="184"/>
      <c r="BG422" s="188"/>
      <c r="BH422" s="189"/>
      <c r="BI422" s="189"/>
      <c r="BJ422" s="189"/>
      <c r="BK422" s="189"/>
      <c r="BL422" s="189"/>
      <c r="BM422" s="189"/>
      <c r="BN422" s="189"/>
      <c r="BO422" s="189"/>
      <c r="BP422" s="189"/>
      <c r="BQ422" s="189"/>
      <c r="BR422" s="189"/>
      <c r="BS422" s="189"/>
      <c r="BT422" s="189"/>
      <c r="BU422" s="190"/>
      <c r="BV422" s="172"/>
      <c r="BW422" s="173"/>
      <c r="BX422" s="172"/>
      <c r="BY422" s="173"/>
      <c r="BZ422" s="172"/>
      <c r="CA422" s="173"/>
      <c r="CB422" s="172"/>
      <c r="CC422" s="173"/>
      <c r="CD422" s="172"/>
      <c r="CE422" s="173"/>
      <c r="CF422" s="174"/>
    </row>
    <row r="423" spans="1:84" ht="11.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P423" s="3"/>
      <c r="AQ423" s="157"/>
      <c r="AR423" s="158"/>
      <c r="AS423" s="158"/>
      <c r="AT423" s="158"/>
      <c r="AU423" s="158"/>
      <c r="AV423" s="158"/>
      <c r="AW423" s="158"/>
      <c r="AX423" s="158"/>
      <c r="AY423" s="158"/>
      <c r="AZ423" s="158"/>
      <c r="BA423" s="158"/>
      <c r="BB423" s="158"/>
      <c r="BC423" s="159"/>
      <c r="BD423" s="165"/>
      <c r="BE423" s="166"/>
      <c r="BF423" s="175" t="str">
        <f>Q410</f>
        <v>D</v>
      </c>
      <c r="BG423" s="177" t="str">
        <f>IF(VLOOKUP($BF423,$A397:$C403,3,FALSE)=0,"",CONCATENATE(VLOOKUP(VLOOKUP($BF423,$A397:$C403,3,FALSE),Players!$J:$N,4,FALSE)," ",VLOOKUP($BF423,$A397:$C403,3,FALSE)," ",IF(ISERROR(VLOOKUP(VLOOKUP($BF423,$A397:$C403,3,FALSE),Players!$J:$N,5,FALSE)),"()",CONCATENATE("(",VLOOKUP(VLOOKUP($BF423,$A397:$C403,3,FALSE),Players!$J:$N,5,FALSE),")"))))</f>
        <v/>
      </c>
      <c r="BH423" s="178"/>
      <c r="BI423" s="178"/>
      <c r="BJ423" s="178"/>
      <c r="BK423" s="178"/>
      <c r="BL423" s="178"/>
      <c r="BM423" s="178"/>
      <c r="BN423" s="178"/>
      <c r="BO423" s="178"/>
      <c r="BP423" s="178"/>
      <c r="BQ423" s="178"/>
      <c r="BR423" s="178"/>
      <c r="BS423" s="178"/>
      <c r="BT423" s="178"/>
      <c r="BU423" s="179"/>
      <c r="BV423" s="150" t="str">
        <f>IF(R410&lt;&gt;"",R410,"")</f>
        <v/>
      </c>
      <c r="BW423" s="151"/>
      <c r="BX423" s="150" t="str">
        <f>IF(T410&lt;&gt;"",T410,"")</f>
        <v/>
      </c>
      <c r="BY423" s="151"/>
      <c r="BZ423" s="150" t="str">
        <f>IF(V410&lt;&gt;"",V410,"")</f>
        <v/>
      </c>
      <c r="CA423" s="151"/>
      <c r="CB423" s="150" t="str">
        <f>IF(X410&lt;&gt;"",X410,"")</f>
        <v/>
      </c>
      <c r="CC423" s="151"/>
      <c r="CD423" s="150" t="str">
        <f>IF(Z410&lt;&gt;"",Z410,"")</f>
        <v/>
      </c>
      <c r="CE423" s="151"/>
      <c r="CF423" s="174" t="str">
        <f>IF($CF421&lt;&gt;"",IF(CF421="W","L","W"),"")</f>
        <v/>
      </c>
    </row>
    <row r="424" spans="1:84" ht="11.25" customHeight="1" thickBo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P424" s="3"/>
      <c r="AQ424" s="160"/>
      <c r="AR424" s="161"/>
      <c r="AS424" s="161"/>
      <c r="AT424" s="161"/>
      <c r="AU424" s="161"/>
      <c r="AV424" s="161"/>
      <c r="AW424" s="161"/>
      <c r="AX424" s="161"/>
      <c r="AY424" s="161"/>
      <c r="AZ424" s="161"/>
      <c r="BA424" s="161"/>
      <c r="BB424" s="161"/>
      <c r="BC424" s="162"/>
      <c r="BD424" s="167"/>
      <c r="BE424" s="168"/>
      <c r="BF424" s="176"/>
      <c r="BG424" s="180"/>
      <c r="BH424" s="181"/>
      <c r="BI424" s="181"/>
      <c r="BJ424" s="181"/>
      <c r="BK424" s="181"/>
      <c r="BL424" s="181"/>
      <c r="BM424" s="181"/>
      <c r="BN424" s="181"/>
      <c r="BO424" s="181"/>
      <c r="BP424" s="181"/>
      <c r="BQ424" s="181"/>
      <c r="BR424" s="181"/>
      <c r="BS424" s="181"/>
      <c r="BT424" s="181"/>
      <c r="BU424" s="182"/>
      <c r="BV424" s="152"/>
      <c r="BW424" s="153"/>
      <c r="BX424" s="152"/>
      <c r="BY424" s="153"/>
      <c r="BZ424" s="152"/>
      <c r="CA424" s="153"/>
      <c r="CB424" s="152"/>
      <c r="CC424" s="153"/>
      <c r="CD424" s="152"/>
      <c r="CE424" s="153"/>
      <c r="CF424" s="174"/>
    </row>
    <row r="425" spans="1:84" ht="11.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P425" s="3"/>
      <c r="AQ425" s="126"/>
      <c r="AR425" s="126"/>
      <c r="AS425" s="126"/>
      <c r="AT425" s="126"/>
      <c r="AU425" s="126"/>
      <c r="AV425" s="126"/>
      <c r="AW425" s="126"/>
      <c r="AX425" s="126"/>
      <c r="AY425" s="126"/>
      <c r="AZ425" s="126"/>
      <c r="BA425" s="126"/>
      <c r="BB425" s="126"/>
      <c r="BC425" s="126"/>
      <c r="BV425" s="169" t="str">
        <f>IF(CF421&lt;&gt;"",IF(AND(AND(BV421&gt;-1,BV423&gt;-1),OR(BV421&gt;10,BV423&gt;10),ABS(BV421-BV423)&gt;1,IF(OR(BV421&gt;11,BV423&gt;11),ABS(BV421-BV423)=2,TRUE),BV421=INT(BV421),BV423=INT(BV423)),"","Error"),"")</f>
        <v/>
      </c>
      <c r="BW425" s="169"/>
      <c r="BX425" s="169" t="str">
        <f>IF(CF421&lt;&gt;"",IF(AND(AND(BX421&gt;-1,BX423&gt;-1),OR(BX421&gt;10,BX423&gt;10),ABS(BX421-BX423)&gt;1,IF(OR(BX421&gt;11,BX423&gt;11),ABS(BX421-BX423)=2,TRUE),BX421=INT(BX421),BX423=INT(BX423)),"","Error"),"")</f>
        <v/>
      </c>
      <c r="BY425" s="169"/>
      <c r="BZ425" s="169" t="str">
        <f>IF(CF421&lt;&gt;"",IF(AND(AND(BZ421&gt;-1,BZ423&gt;-1),OR(BZ421&gt;10,BZ423&gt;10),ABS(BZ421-BZ423)&gt;1,IF(OR(BZ421&gt;11,BZ423&gt;11),ABS(BZ421-BZ423)=2,TRUE),BZ421=INT(BZ421),BZ423=INT(BZ423)),"","Error"),"")</f>
        <v/>
      </c>
      <c r="CA425" s="169"/>
      <c r="CB425" s="169" t="str">
        <f>IF(AND(CF421&lt;&gt;"",CB421&lt;&gt;""),IF(AND(AND(CB421&gt;-1,CB423&gt;-1),OR(CB421&gt;10,CB423&gt;10),ABS(CB421-CB423)&gt;1,IF(OR(CB421&gt;11,CB423&gt;11),ABS(CB421-CB423)=2,TRUE),CB421=INT(CB421),CB423=INT(CB423)),"","Error"),"")</f>
        <v/>
      </c>
      <c r="CC425" s="169"/>
      <c r="CD425" s="169" t="str">
        <f>IF(AND(CF421&lt;&gt;"",CD421&lt;&gt;""),IF(AND(AND(CD421&gt;-1,CD423&gt;-1),OR(CD421&gt;10,CD423&gt;10),ABS(CD421-CD423)&gt;1,IF(OR(CD421&gt;11,CD423&gt;11),ABS(CD421-CD423)=2,TRUE),CD421=INT(CD421),CD423=INT(CD423)),"","Error"),"")</f>
        <v/>
      </c>
      <c r="CE425" s="169"/>
      <c r="CF425" s="3"/>
    </row>
    <row r="426" spans="1:84" ht="11.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P426" s="3"/>
      <c r="AQ426" s="126"/>
      <c r="AR426" s="126"/>
      <c r="AS426" s="126"/>
      <c r="AT426" s="126"/>
      <c r="AU426" s="126"/>
      <c r="AV426" s="126"/>
      <c r="AW426" s="126"/>
      <c r="AX426" s="126"/>
      <c r="AY426" s="126"/>
      <c r="AZ426" s="126"/>
      <c r="BA426" s="126"/>
      <c r="BB426" s="126"/>
      <c r="BC426" s="126"/>
      <c r="CF426" s="3"/>
    </row>
    <row r="427" spans="1:84" ht="11.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P427" s="3"/>
      <c r="AQ427" s="127"/>
      <c r="AR427" s="127"/>
      <c r="AS427" s="127"/>
      <c r="AT427" s="127"/>
      <c r="AU427" s="127"/>
      <c r="AV427" s="127"/>
      <c r="AW427" s="127"/>
      <c r="AX427" s="127"/>
      <c r="AY427" s="127"/>
      <c r="AZ427" s="127"/>
      <c r="BA427" s="127"/>
      <c r="BB427" s="127"/>
      <c r="BC427" s="127"/>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3"/>
    </row>
    <row r="428" spans="1:84" ht="11.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P428" s="3"/>
      <c r="AQ428" s="128"/>
      <c r="AR428" s="128"/>
      <c r="AS428" s="128"/>
      <c r="AT428" s="128"/>
      <c r="AU428" s="128"/>
      <c r="AV428" s="128"/>
      <c r="AW428" s="128"/>
      <c r="AX428" s="128"/>
      <c r="AY428" s="128"/>
      <c r="AZ428" s="128"/>
      <c r="BA428" s="128"/>
      <c r="BB428" s="128"/>
      <c r="BC428" s="128"/>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3"/>
    </row>
    <row r="429" spans="1:84" ht="11.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P429" s="3"/>
      <c r="AQ429" s="126"/>
      <c r="AR429" s="126"/>
      <c r="AS429" s="126"/>
      <c r="AT429" s="126"/>
      <c r="AU429" s="126"/>
      <c r="AV429" s="126"/>
      <c r="AW429" s="126"/>
      <c r="AX429" s="126"/>
      <c r="AY429" s="126"/>
      <c r="AZ429" s="126"/>
      <c r="BA429" s="126"/>
      <c r="BB429" s="126"/>
      <c r="BC429" s="126"/>
      <c r="CF429" s="3"/>
    </row>
    <row r="430" spans="1:84" ht="11.25" customHeight="1" thickBo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P430" s="3"/>
      <c r="AQ430" s="127"/>
      <c r="AR430" s="127"/>
      <c r="AS430" s="127"/>
      <c r="AT430" s="127"/>
      <c r="AU430" s="127"/>
      <c r="AV430" s="127"/>
      <c r="AW430" s="127"/>
      <c r="AX430" s="127"/>
      <c r="AY430" s="127"/>
      <c r="AZ430" s="127"/>
      <c r="BA430" s="127"/>
      <c r="BB430" s="127"/>
      <c r="BC430" s="127"/>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3"/>
    </row>
    <row r="431" spans="1:84" ht="11.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P431" s="3"/>
      <c r="AQ431" s="154" t="str">
        <f>CONCATENATE($A395," ",$D395,","," ",$F393)</f>
        <v>Group: 7, Women's Singles</v>
      </c>
      <c r="AR431" s="155"/>
      <c r="AS431" s="155"/>
      <c r="AT431" s="155"/>
      <c r="AU431" s="155"/>
      <c r="AV431" s="155"/>
      <c r="AW431" s="155"/>
      <c r="AX431" s="155"/>
      <c r="AY431" s="155"/>
      <c r="AZ431" s="155"/>
      <c r="BA431" s="155"/>
      <c r="BB431" s="155"/>
      <c r="BC431" s="156"/>
      <c r="BD431" s="163">
        <f>O412</f>
        <v>5</v>
      </c>
      <c r="BE431" s="164"/>
      <c r="BF431" s="183" t="str">
        <f>Q412</f>
        <v>A</v>
      </c>
      <c r="BG431" s="185" t="str">
        <f>IF(VLOOKUP($BF431,$A397:$C403,3,FALSE)=0,"",CONCATENATE(VLOOKUP(VLOOKUP($BF431,$A397:$C403,3,FALSE),Players!$J:$N,4,FALSE)," ",VLOOKUP($BF431,$A397:$C403,3,FALSE)," ",IF(ISERROR(VLOOKUP(VLOOKUP($BF431,$A397:$C403,3,FALSE),Players!$J:$N,5,FALSE)),"()",CONCATENATE("(",VLOOKUP(VLOOKUP($BF431,$A397:$C403,3,FALSE),Players!$J:$N,5,FALSE),")"))))</f>
        <v/>
      </c>
      <c r="BH431" s="186"/>
      <c r="BI431" s="186"/>
      <c r="BJ431" s="186"/>
      <c r="BK431" s="186"/>
      <c r="BL431" s="186"/>
      <c r="BM431" s="186"/>
      <c r="BN431" s="186"/>
      <c r="BO431" s="186"/>
      <c r="BP431" s="186"/>
      <c r="BQ431" s="186"/>
      <c r="BR431" s="186"/>
      <c r="BS431" s="186"/>
      <c r="BT431" s="186"/>
      <c r="BU431" s="187"/>
      <c r="BV431" s="170" t="str">
        <f>IF(R412&lt;&gt;"",R412,"")</f>
        <v/>
      </c>
      <c r="BW431" s="171"/>
      <c r="BX431" s="170" t="str">
        <f>IF(T412&lt;&gt;"",T412,"")</f>
        <v/>
      </c>
      <c r="BY431" s="171"/>
      <c r="BZ431" s="170" t="str">
        <f>IF(V412&lt;&gt;"",V412,"")</f>
        <v/>
      </c>
      <c r="CA431" s="171"/>
      <c r="CB431" s="170" t="str">
        <f>IF(X412&lt;&gt;"",X412,"")</f>
        <v/>
      </c>
      <c r="CC431" s="171"/>
      <c r="CD431" s="170" t="str">
        <f>IF(Z412&lt;&gt;"",Z412,"")</f>
        <v/>
      </c>
      <c r="CE431" s="171"/>
      <c r="CF431" s="174" t="str">
        <f>IF($CD431=$CD433,IF($CB431=$CB433,IF($BZ431&lt;&gt;"",IF($BZ431&gt;$BZ433,"W","L"),""),IF($CB431&gt;$CB433,"W","L")),IF($CD431&gt;$CD433,"W","L"))</f>
        <v/>
      </c>
    </row>
    <row r="432" spans="1:84" ht="11.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P432" s="3"/>
      <c r="AQ432" s="157"/>
      <c r="AR432" s="158"/>
      <c r="AS432" s="158"/>
      <c r="AT432" s="158"/>
      <c r="AU432" s="158"/>
      <c r="AV432" s="158"/>
      <c r="AW432" s="158"/>
      <c r="AX432" s="158"/>
      <c r="AY432" s="158"/>
      <c r="AZ432" s="158"/>
      <c r="BA432" s="158"/>
      <c r="BB432" s="158"/>
      <c r="BC432" s="159"/>
      <c r="BD432" s="165"/>
      <c r="BE432" s="166"/>
      <c r="BF432" s="184"/>
      <c r="BG432" s="188"/>
      <c r="BH432" s="189"/>
      <c r="BI432" s="189"/>
      <c r="BJ432" s="189"/>
      <c r="BK432" s="189"/>
      <c r="BL432" s="189"/>
      <c r="BM432" s="189"/>
      <c r="BN432" s="189"/>
      <c r="BO432" s="189"/>
      <c r="BP432" s="189"/>
      <c r="BQ432" s="189"/>
      <c r="BR432" s="189"/>
      <c r="BS432" s="189"/>
      <c r="BT432" s="189"/>
      <c r="BU432" s="190"/>
      <c r="BV432" s="172"/>
      <c r="BW432" s="173"/>
      <c r="BX432" s="172"/>
      <c r="BY432" s="173"/>
      <c r="BZ432" s="172"/>
      <c r="CA432" s="173"/>
      <c r="CB432" s="172"/>
      <c r="CC432" s="173"/>
      <c r="CD432" s="172"/>
      <c r="CE432" s="173"/>
      <c r="CF432" s="174"/>
    </row>
    <row r="433" spans="1:84" ht="11.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P433" s="3"/>
      <c r="AQ433" s="157"/>
      <c r="AR433" s="158"/>
      <c r="AS433" s="158"/>
      <c r="AT433" s="158"/>
      <c r="AU433" s="158"/>
      <c r="AV433" s="158"/>
      <c r="AW433" s="158"/>
      <c r="AX433" s="158"/>
      <c r="AY433" s="158"/>
      <c r="AZ433" s="158"/>
      <c r="BA433" s="158"/>
      <c r="BB433" s="158"/>
      <c r="BC433" s="159"/>
      <c r="BD433" s="165"/>
      <c r="BE433" s="166"/>
      <c r="BF433" s="175" t="str">
        <f>Q414</f>
        <v>D</v>
      </c>
      <c r="BG433" s="177" t="str">
        <f>IF(VLOOKUP($BF433,$A397:$C403,3,FALSE)=0,"",CONCATENATE(VLOOKUP(VLOOKUP($BF433,$A397:$C403,3,FALSE),Players!$J:$N,4,FALSE)," ",VLOOKUP($BF433,$A397:$C403,3,FALSE)," ",IF(ISERROR(VLOOKUP(VLOOKUP($BF433,$A397:$C403,3,FALSE),Players!$J:$N,5,FALSE)),"()",CONCATENATE("(",VLOOKUP(VLOOKUP($BF433,$A397:$C403,3,FALSE),Players!$J:$N,5,FALSE),")"))))</f>
        <v/>
      </c>
      <c r="BH433" s="178"/>
      <c r="BI433" s="178"/>
      <c r="BJ433" s="178"/>
      <c r="BK433" s="178"/>
      <c r="BL433" s="178"/>
      <c r="BM433" s="178"/>
      <c r="BN433" s="178"/>
      <c r="BO433" s="178"/>
      <c r="BP433" s="178"/>
      <c r="BQ433" s="178"/>
      <c r="BR433" s="178"/>
      <c r="BS433" s="178"/>
      <c r="BT433" s="178"/>
      <c r="BU433" s="179"/>
      <c r="BV433" s="150" t="str">
        <f>IF(R414&lt;&gt;"",R414,"")</f>
        <v/>
      </c>
      <c r="BW433" s="151"/>
      <c r="BX433" s="150" t="str">
        <f>IF(T414&lt;&gt;"",T414,"")</f>
        <v/>
      </c>
      <c r="BY433" s="151"/>
      <c r="BZ433" s="150" t="str">
        <f>IF(V414&lt;&gt;"",V414,"")</f>
        <v/>
      </c>
      <c r="CA433" s="151"/>
      <c r="CB433" s="150" t="str">
        <f>IF(X414&lt;&gt;"",X414,"")</f>
        <v/>
      </c>
      <c r="CC433" s="151"/>
      <c r="CD433" s="150" t="str">
        <f>IF(Z414&lt;&gt;"",Z414,"")</f>
        <v/>
      </c>
      <c r="CE433" s="151"/>
      <c r="CF433" s="174" t="str">
        <f>IF($CF431&lt;&gt;"",IF(CF431="W","L","W"),"")</f>
        <v/>
      </c>
    </row>
    <row r="434" spans="1:84" ht="11.25" customHeight="1" thickBo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P434" s="3"/>
      <c r="AQ434" s="160"/>
      <c r="AR434" s="161"/>
      <c r="AS434" s="161"/>
      <c r="AT434" s="161"/>
      <c r="AU434" s="161"/>
      <c r="AV434" s="161"/>
      <c r="AW434" s="161"/>
      <c r="AX434" s="161"/>
      <c r="AY434" s="161"/>
      <c r="AZ434" s="161"/>
      <c r="BA434" s="161"/>
      <c r="BB434" s="161"/>
      <c r="BC434" s="162"/>
      <c r="BD434" s="167"/>
      <c r="BE434" s="168"/>
      <c r="BF434" s="176"/>
      <c r="BG434" s="180"/>
      <c r="BH434" s="181"/>
      <c r="BI434" s="181"/>
      <c r="BJ434" s="181"/>
      <c r="BK434" s="181"/>
      <c r="BL434" s="181"/>
      <c r="BM434" s="181"/>
      <c r="BN434" s="181"/>
      <c r="BO434" s="181"/>
      <c r="BP434" s="181"/>
      <c r="BQ434" s="181"/>
      <c r="BR434" s="181"/>
      <c r="BS434" s="181"/>
      <c r="BT434" s="181"/>
      <c r="BU434" s="182"/>
      <c r="BV434" s="152"/>
      <c r="BW434" s="153"/>
      <c r="BX434" s="152"/>
      <c r="BY434" s="153"/>
      <c r="BZ434" s="152"/>
      <c r="CA434" s="153"/>
      <c r="CB434" s="152"/>
      <c r="CC434" s="153"/>
      <c r="CD434" s="152"/>
      <c r="CE434" s="153"/>
      <c r="CF434" s="174"/>
    </row>
    <row r="435" spans="1:84" ht="11.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P435" s="3"/>
      <c r="AQ435" s="126"/>
      <c r="AR435" s="126"/>
      <c r="AS435" s="126"/>
      <c r="AT435" s="126"/>
      <c r="AU435" s="126"/>
      <c r="AV435" s="126"/>
      <c r="AW435" s="126"/>
      <c r="AX435" s="126"/>
      <c r="AY435" s="126"/>
      <c r="AZ435" s="126"/>
      <c r="BA435" s="126"/>
      <c r="BB435" s="126"/>
      <c r="BC435" s="126"/>
      <c r="BV435" s="169" t="str">
        <f>IF(CF431&lt;&gt;"",IF(AND(AND(BV431&gt;-1,BV433&gt;-1),OR(BV431&gt;10,BV433&gt;10),ABS(BV431-BV433)&gt;1,IF(OR(BV431&gt;11,BV433&gt;11),ABS(BV431-BV433)=2,TRUE),BV431=INT(BV431),BV433=INT(BV433)),"","Error"),"")</f>
        <v/>
      </c>
      <c r="BW435" s="169"/>
      <c r="BX435" s="169" t="str">
        <f>IF(CF431&lt;&gt;"",IF(AND(AND(BX431&gt;-1,BX433&gt;-1),OR(BX431&gt;10,BX433&gt;10),ABS(BX431-BX433)&gt;1,IF(OR(BX431&gt;11,BX433&gt;11),ABS(BX431-BX433)=2,TRUE),BX431=INT(BX431),BX433=INT(BX433)),"","Error"),"")</f>
        <v/>
      </c>
      <c r="BY435" s="169"/>
      <c r="BZ435" s="169" t="str">
        <f>IF(CF431&lt;&gt;"",IF(AND(AND(BZ431&gt;-1,BZ433&gt;-1),OR(BZ431&gt;10,BZ433&gt;10),ABS(BZ431-BZ433)&gt;1,IF(OR(BZ431&gt;11,BZ433&gt;11),ABS(BZ431-BZ433)=2,TRUE),BZ431=INT(BZ431),BZ433=INT(BZ433)),"","Error"),"")</f>
        <v/>
      </c>
      <c r="CA435" s="169"/>
      <c r="CB435" s="169" t="str">
        <f>IF(AND(CF431&lt;&gt;"",CB431&lt;&gt;""),IF(AND(AND(CB431&gt;-1,CB433&gt;-1),OR(CB431&gt;10,CB433&gt;10),ABS(CB431-CB433)&gt;1,IF(OR(CB431&gt;11,CB433&gt;11),ABS(CB431-CB433)=2,TRUE),CB431=INT(CB431),CB433=INT(CB433)),"","Error"),"")</f>
        <v/>
      </c>
      <c r="CC435" s="169"/>
      <c r="CD435" s="169" t="str">
        <f>IF(AND(CF431&lt;&gt;"",CD431&lt;&gt;""),IF(AND(AND(CD431&gt;-1,CD433&gt;-1),OR(CD431&gt;10,CD433&gt;10),ABS(CD431-CD433)&gt;1,IF(OR(CD431&gt;11,CD433&gt;11),ABS(CD431-CD433)=2,TRUE),CD431=INT(CD431),CD433=INT(CD433)),"","Error"),"")</f>
        <v/>
      </c>
      <c r="CE435" s="169"/>
      <c r="CF435" s="3"/>
    </row>
    <row r="436" spans="1:84" ht="11.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P436" s="3"/>
      <c r="AQ436" s="126"/>
      <c r="AR436" s="126"/>
      <c r="AS436" s="126"/>
      <c r="AT436" s="126"/>
      <c r="AU436" s="126"/>
      <c r="AV436" s="126"/>
      <c r="AW436" s="126"/>
      <c r="AX436" s="126"/>
      <c r="AY436" s="126"/>
      <c r="AZ436" s="126"/>
      <c r="BA436" s="126"/>
      <c r="BB436" s="126"/>
      <c r="BC436" s="126"/>
      <c r="CF436" s="3"/>
    </row>
    <row r="437" spans="1:84" ht="11.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P437" s="3"/>
      <c r="AQ437" s="127"/>
      <c r="AR437" s="127"/>
      <c r="AS437" s="127"/>
      <c r="AT437" s="127"/>
      <c r="AU437" s="127"/>
      <c r="AV437" s="127"/>
      <c r="AW437" s="127"/>
      <c r="AX437" s="127"/>
      <c r="AY437" s="127"/>
      <c r="AZ437" s="127"/>
      <c r="BA437" s="127"/>
      <c r="BB437" s="127"/>
      <c r="BC437" s="127"/>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3"/>
    </row>
    <row r="438" spans="1:84" ht="11.25" customHeight="1">
      <c r="A438" s="42"/>
      <c r="R438" s="42"/>
      <c r="S438" s="42"/>
      <c r="W438" s="42"/>
      <c r="X438" s="43"/>
      <c r="Y438" s="43"/>
      <c r="Z438" s="43"/>
      <c r="AA438" s="43"/>
      <c r="AB438" s="3"/>
      <c r="AP438" s="3"/>
      <c r="AQ438" s="128"/>
      <c r="AR438" s="128"/>
      <c r="AS438" s="128"/>
      <c r="AT438" s="128"/>
      <c r="AU438" s="128"/>
      <c r="AV438" s="128"/>
      <c r="AW438" s="128"/>
      <c r="AX438" s="128"/>
      <c r="AY438" s="128"/>
      <c r="AZ438" s="128"/>
      <c r="BA438" s="128"/>
      <c r="BB438" s="128"/>
      <c r="BC438" s="128"/>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3"/>
    </row>
    <row r="439" spans="1:84" ht="11.25" customHeight="1">
      <c r="A439" s="42"/>
      <c r="R439" s="42"/>
      <c r="S439" s="42"/>
      <c r="W439" s="42"/>
      <c r="AA439" s="42"/>
      <c r="AB439" s="3"/>
      <c r="AP439" s="3"/>
      <c r="AQ439" s="126"/>
      <c r="AR439" s="126"/>
      <c r="AS439" s="126"/>
      <c r="AT439" s="126"/>
      <c r="AU439" s="126"/>
      <c r="AV439" s="126"/>
      <c r="AW439" s="126"/>
      <c r="AX439" s="126"/>
      <c r="AY439" s="126"/>
      <c r="AZ439" s="126"/>
      <c r="BA439" s="126"/>
      <c r="BB439" s="126"/>
      <c r="BC439" s="126"/>
      <c r="CF439" s="3"/>
    </row>
    <row r="440" spans="1:84" ht="11.25" customHeight="1" thickBot="1">
      <c r="A440" s="42"/>
      <c r="R440" s="42"/>
      <c r="S440" s="42"/>
      <c r="W440" s="42"/>
      <c r="X440" s="43"/>
      <c r="Y440" s="43"/>
      <c r="Z440" s="43"/>
      <c r="AA440" s="43"/>
      <c r="AB440" s="43"/>
      <c r="AP440" s="3"/>
      <c r="AQ440" s="127"/>
      <c r="AR440" s="127"/>
      <c r="AS440" s="127"/>
      <c r="AT440" s="127"/>
      <c r="AU440" s="127"/>
      <c r="AV440" s="127"/>
      <c r="AW440" s="127"/>
      <c r="AX440" s="127"/>
      <c r="AY440" s="127"/>
      <c r="AZ440" s="127"/>
      <c r="BA440" s="127"/>
      <c r="BB440" s="127"/>
      <c r="BC440" s="127"/>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3"/>
    </row>
    <row r="441" spans="1:84" ht="11.25" customHeight="1">
      <c r="A441" s="2"/>
      <c r="R441" s="42"/>
      <c r="S441" s="42"/>
      <c r="W441" s="42"/>
      <c r="AA441" s="42"/>
      <c r="AB441" s="42"/>
      <c r="AP441" s="3"/>
      <c r="AQ441" s="154" t="str">
        <f>CONCATENATE($A395," ",$D395,","," ",$F393)</f>
        <v>Group: 7, Women's Singles</v>
      </c>
      <c r="AR441" s="155"/>
      <c r="AS441" s="155"/>
      <c r="AT441" s="155"/>
      <c r="AU441" s="155"/>
      <c r="AV441" s="155"/>
      <c r="AW441" s="155"/>
      <c r="AX441" s="155"/>
      <c r="AY441" s="155"/>
      <c r="AZ441" s="155"/>
      <c r="BA441" s="155"/>
      <c r="BB441" s="155"/>
      <c r="BC441" s="156"/>
      <c r="BD441" s="163">
        <f>O416</f>
        <v>6</v>
      </c>
      <c r="BE441" s="164"/>
      <c r="BF441" s="183" t="str">
        <f>Q416</f>
        <v>B</v>
      </c>
      <c r="BG441" s="185" t="str">
        <f>IF(VLOOKUP($BF441,$A397:$C403,3,FALSE)=0,"",CONCATENATE(VLOOKUP(VLOOKUP($BF441,$A397:$C403,3,FALSE),Players!$J:$N,4,FALSE)," ",VLOOKUP($BF441,$A397:$C403,3,FALSE)," ",IF(ISERROR(VLOOKUP(VLOOKUP($BF441,$A397:$C403,3,FALSE),Players!$J:$N,5,FALSE)),"()",CONCATENATE("(",VLOOKUP(VLOOKUP($BF441,$A397:$C403,3,FALSE),Players!$J:$N,5,FALSE),")"))))</f>
        <v/>
      </c>
      <c r="BH441" s="186"/>
      <c r="BI441" s="186"/>
      <c r="BJ441" s="186"/>
      <c r="BK441" s="186"/>
      <c r="BL441" s="186"/>
      <c r="BM441" s="186"/>
      <c r="BN441" s="186"/>
      <c r="BO441" s="186"/>
      <c r="BP441" s="186"/>
      <c r="BQ441" s="186"/>
      <c r="BR441" s="186"/>
      <c r="BS441" s="186"/>
      <c r="BT441" s="186"/>
      <c r="BU441" s="187"/>
      <c r="BV441" s="170" t="str">
        <f>IF(R416&lt;&gt;"",R416,"")</f>
        <v/>
      </c>
      <c r="BW441" s="171"/>
      <c r="BX441" s="170" t="str">
        <f>IF(T416&lt;&gt;"",T416,"")</f>
        <v/>
      </c>
      <c r="BY441" s="171"/>
      <c r="BZ441" s="170" t="str">
        <f>IF(V416&lt;&gt;"",V416,"")</f>
        <v/>
      </c>
      <c r="CA441" s="171"/>
      <c r="CB441" s="170" t="str">
        <f>IF(X416&lt;&gt;"",X416,"")</f>
        <v/>
      </c>
      <c r="CC441" s="171"/>
      <c r="CD441" s="170" t="str">
        <f>IF(Z416&lt;&gt;"",Z416,"")</f>
        <v/>
      </c>
      <c r="CE441" s="171"/>
      <c r="CF441" s="174" t="str">
        <f>IF($CD441=$CD443,IF($CB441=$CB443,IF($BZ441&lt;&gt;"",IF($BZ441&gt;$BZ443,"W","L"),""),IF($CB441&gt;$CB443,"W","L")),IF($CD441&gt;$CD443,"W","L"))</f>
        <v/>
      </c>
    </row>
    <row r="442" spans="1:84" ht="11.25" customHeight="1">
      <c r="R442" s="42"/>
      <c r="S442" s="42"/>
      <c r="W442" s="42"/>
      <c r="X442" s="43"/>
      <c r="Y442" s="43"/>
      <c r="Z442" s="43"/>
      <c r="AA442" s="43"/>
      <c r="AB442" s="43"/>
      <c r="AP442" s="3"/>
      <c r="AQ442" s="157"/>
      <c r="AR442" s="158"/>
      <c r="AS442" s="158"/>
      <c r="AT442" s="158"/>
      <c r="AU442" s="158"/>
      <c r="AV442" s="158"/>
      <c r="AW442" s="158"/>
      <c r="AX442" s="158"/>
      <c r="AY442" s="158"/>
      <c r="AZ442" s="158"/>
      <c r="BA442" s="158"/>
      <c r="BB442" s="158"/>
      <c r="BC442" s="159"/>
      <c r="BD442" s="165"/>
      <c r="BE442" s="166"/>
      <c r="BF442" s="184"/>
      <c r="BG442" s="188"/>
      <c r="BH442" s="189"/>
      <c r="BI442" s="189"/>
      <c r="BJ442" s="189"/>
      <c r="BK442" s="189"/>
      <c r="BL442" s="189"/>
      <c r="BM442" s="189"/>
      <c r="BN442" s="189"/>
      <c r="BO442" s="189"/>
      <c r="BP442" s="189"/>
      <c r="BQ442" s="189"/>
      <c r="BR442" s="189"/>
      <c r="BS442" s="189"/>
      <c r="BT442" s="189"/>
      <c r="BU442" s="190"/>
      <c r="BV442" s="172"/>
      <c r="BW442" s="173"/>
      <c r="BX442" s="172"/>
      <c r="BY442" s="173"/>
      <c r="BZ442" s="172"/>
      <c r="CA442" s="173"/>
      <c r="CB442" s="172"/>
      <c r="CC442" s="173"/>
      <c r="CD442" s="172"/>
      <c r="CE442" s="173"/>
      <c r="CF442" s="174"/>
    </row>
    <row r="443" spans="1:84" ht="11.25" customHeight="1">
      <c r="A443" s="2"/>
      <c r="R443" s="42"/>
      <c r="S443" s="42"/>
      <c r="W443" s="42"/>
      <c r="AA443" s="42"/>
      <c r="AB443" s="42"/>
      <c r="AP443" s="3"/>
      <c r="AQ443" s="157"/>
      <c r="AR443" s="158"/>
      <c r="AS443" s="158"/>
      <c r="AT443" s="158"/>
      <c r="AU443" s="158"/>
      <c r="AV443" s="158"/>
      <c r="AW443" s="158"/>
      <c r="AX443" s="158"/>
      <c r="AY443" s="158"/>
      <c r="AZ443" s="158"/>
      <c r="BA443" s="158"/>
      <c r="BB443" s="158"/>
      <c r="BC443" s="159"/>
      <c r="BD443" s="165"/>
      <c r="BE443" s="166"/>
      <c r="BF443" s="175" t="str">
        <f>Q418</f>
        <v>C</v>
      </c>
      <c r="BG443" s="177" t="str">
        <f>IF(VLOOKUP($BF443,$A397:$C403,3,FALSE)=0,"",CONCATENATE(VLOOKUP(VLOOKUP($BF443,$A397:$C403,3,FALSE),Players!$J:$N,4,FALSE)," ",VLOOKUP($BF443,$A397:$C403,3,FALSE)," ",IF(ISERROR(VLOOKUP(VLOOKUP($BF443,$A397:$C403,3,FALSE),Players!$J:$N,5,FALSE)),"()",CONCATENATE("(",VLOOKUP(VLOOKUP($BF443,$A397:$C403,3,FALSE),Players!$J:$N,5,FALSE),")"))))</f>
        <v/>
      </c>
      <c r="BH443" s="178"/>
      <c r="BI443" s="178"/>
      <c r="BJ443" s="178"/>
      <c r="BK443" s="178"/>
      <c r="BL443" s="178"/>
      <c r="BM443" s="178"/>
      <c r="BN443" s="178"/>
      <c r="BO443" s="178"/>
      <c r="BP443" s="178"/>
      <c r="BQ443" s="178"/>
      <c r="BR443" s="178"/>
      <c r="BS443" s="178"/>
      <c r="BT443" s="178"/>
      <c r="BU443" s="179"/>
      <c r="BV443" s="150" t="str">
        <f>IF(R418&lt;&gt;"",R418,"")</f>
        <v/>
      </c>
      <c r="BW443" s="151"/>
      <c r="BX443" s="150" t="str">
        <f>IF(T418&lt;&gt;"",T418,"")</f>
        <v/>
      </c>
      <c r="BY443" s="151"/>
      <c r="BZ443" s="150" t="str">
        <f>IF(V418&lt;&gt;"",V418,"")</f>
        <v/>
      </c>
      <c r="CA443" s="151"/>
      <c r="CB443" s="150" t="str">
        <f>IF(X418&lt;&gt;"",X418,"")</f>
        <v/>
      </c>
      <c r="CC443" s="151"/>
      <c r="CD443" s="150" t="str">
        <f>IF(Z418&lt;&gt;"",Z418,"")</f>
        <v/>
      </c>
      <c r="CE443" s="151"/>
      <c r="CF443" s="174" t="str">
        <f>IF($CF441&lt;&gt;"",IF(CF441="W","L","W"),"")</f>
        <v/>
      </c>
    </row>
    <row r="444" spans="1:84" ht="11.25" customHeight="1" thickBot="1">
      <c r="A444" s="2"/>
      <c r="R444" s="42"/>
      <c r="S444" s="42"/>
      <c r="W444" s="42"/>
      <c r="X444" s="43"/>
      <c r="Y444" s="43"/>
      <c r="Z444" s="43"/>
      <c r="AA444" s="43"/>
      <c r="AB444" s="43"/>
      <c r="AP444" s="3"/>
      <c r="AQ444" s="160"/>
      <c r="AR444" s="161"/>
      <c r="AS444" s="161"/>
      <c r="AT444" s="161"/>
      <c r="AU444" s="161"/>
      <c r="AV444" s="161"/>
      <c r="AW444" s="161"/>
      <c r="AX444" s="161"/>
      <c r="AY444" s="161"/>
      <c r="AZ444" s="161"/>
      <c r="BA444" s="161"/>
      <c r="BB444" s="161"/>
      <c r="BC444" s="162"/>
      <c r="BD444" s="167"/>
      <c r="BE444" s="168"/>
      <c r="BF444" s="176"/>
      <c r="BG444" s="180"/>
      <c r="BH444" s="181"/>
      <c r="BI444" s="181"/>
      <c r="BJ444" s="181"/>
      <c r="BK444" s="181"/>
      <c r="BL444" s="181"/>
      <c r="BM444" s="181"/>
      <c r="BN444" s="181"/>
      <c r="BO444" s="181"/>
      <c r="BP444" s="181"/>
      <c r="BQ444" s="181"/>
      <c r="BR444" s="181"/>
      <c r="BS444" s="181"/>
      <c r="BT444" s="181"/>
      <c r="BU444" s="182"/>
      <c r="BV444" s="152"/>
      <c r="BW444" s="153"/>
      <c r="BX444" s="152"/>
      <c r="BY444" s="153"/>
      <c r="BZ444" s="152"/>
      <c r="CA444" s="153"/>
      <c r="CB444" s="152"/>
      <c r="CC444" s="153"/>
      <c r="CD444" s="152"/>
      <c r="CE444" s="153"/>
      <c r="CF444" s="174"/>
    </row>
    <row r="445" spans="1:84" ht="11.25" customHeight="1">
      <c r="A445" s="2"/>
      <c r="R445" s="42"/>
      <c r="S445" s="42"/>
      <c r="W445" s="42"/>
      <c r="AA445" s="42"/>
      <c r="AB445" s="42"/>
      <c r="AP445" s="3"/>
      <c r="AQ445" s="126"/>
      <c r="AR445" s="126"/>
      <c r="AS445" s="126"/>
      <c r="AT445" s="126"/>
      <c r="AU445" s="126"/>
      <c r="AV445" s="126"/>
      <c r="AW445" s="126"/>
      <c r="AX445" s="126"/>
      <c r="AY445" s="126"/>
      <c r="AZ445" s="126"/>
      <c r="BA445" s="126"/>
      <c r="BB445" s="126"/>
      <c r="BC445" s="126"/>
      <c r="BV445" s="169" t="str">
        <f>IF(CF441&lt;&gt;"",IF(AND(AND(BV441&gt;-1,BV443&gt;-1),OR(BV441&gt;10,BV443&gt;10),ABS(BV441-BV443)&gt;1,IF(OR(BV441&gt;11,BV443&gt;11),ABS(BV441-BV443)=2,TRUE),BV441=INT(BV441),BV443=INT(BV443)),"","Error"),"")</f>
        <v/>
      </c>
      <c r="BW445" s="169"/>
      <c r="BX445" s="169" t="str">
        <f>IF(CF441&lt;&gt;"",IF(AND(AND(BX441&gt;-1,BX443&gt;-1),OR(BX441&gt;10,BX443&gt;10),ABS(BX441-BX443)&gt;1,IF(OR(BX441&gt;11,BX443&gt;11),ABS(BX441-BX443)=2,TRUE),BX441=INT(BX441),BX443=INT(BX443)),"","Error"),"")</f>
        <v/>
      </c>
      <c r="BY445" s="169"/>
      <c r="BZ445" s="169" t="str">
        <f>IF(CF441&lt;&gt;"",IF(AND(AND(BZ441&gt;-1,BZ443&gt;-1),OR(BZ441&gt;10,BZ443&gt;10),ABS(BZ441-BZ443)&gt;1,IF(OR(BZ441&gt;11,BZ443&gt;11),ABS(BZ441-BZ443)=2,TRUE),BZ441=INT(BZ441),BZ443=INT(BZ443)),"","Error"),"")</f>
        <v/>
      </c>
      <c r="CA445" s="169"/>
      <c r="CB445" s="169" t="str">
        <f>IF(AND(CF441&lt;&gt;"",CB441&lt;&gt;""),IF(AND(AND(CB441&gt;-1,CB443&gt;-1),OR(CB441&gt;10,CB443&gt;10),ABS(CB441-CB443)&gt;1,IF(OR(CB441&gt;11,CB443&gt;11),ABS(CB441-CB443)=2,TRUE),CB441=INT(CB441),CB443=INT(CB443)),"","Error"),"")</f>
        <v/>
      </c>
      <c r="CC445" s="169"/>
      <c r="CD445" s="169" t="str">
        <f>IF(AND(CF441&lt;&gt;"",CD441&lt;&gt;""),IF(AND(AND(CD441&gt;-1,CD443&gt;-1),OR(CD441&gt;10,CD443&gt;10),ABS(CD441-CD443)&gt;1,IF(OR(CD441&gt;11,CD443&gt;11),ABS(CD441-CD443)=2,TRUE),CD441=INT(CD441),CD443=INT(CD443)),"","Error"),"")</f>
        <v/>
      </c>
      <c r="CE445" s="169"/>
      <c r="CF445" s="3"/>
    </row>
    <row r="446" spans="1:84" ht="11.25" customHeight="1">
      <c r="AB446" s="43"/>
      <c r="AP446" s="3"/>
      <c r="AQ446" s="126"/>
      <c r="AR446" s="126"/>
      <c r="AS446" s="126"/>
      <c r="AT446" s="126"/>
      <c r="AU446" s="126"/>
      <c r="AV446" s="126"/>
      <c r="AW446" s="126"/>
      <c r="AX446" s="126"/>
      <c r="AY446" s="126"/>
      <c r="AZ446" s="126"/>
      <c r="BA446" s="126"/>
      <c r="BB446" s="126"/>
      <c r="BC446" s="126"/>
      <c r="CF446" s="3"/>
    </row>
    <row r="447" spans="1:84" ht="11.25" customHeight="1">
      <c r="AB447" s="42"/>
      <c r="AP447" s="3"/>
      <c r="AQ447" s="127"/>
      <c r="AR447" s="127"/>
      <c r="AS447" s="127"/>
      <c r="AT447" s="127"/>
      <c r="AU447" s="127"/>
      <c r="AV447" s="127"/>
      <c r="AW447" s="127"/>
      <c r="AX447" s="127"/>
      <c r="AY447" s="127"/>
      <c r="AZ447" s="127"/>
      <c r="BA447" s="127"/>
      <c r="BB447" s="127"/>
      <c r="BC447" s="127"/>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3"/>
    </row>
    <row r="448" spans="1:84" ht="11.25" customHeight="1">
      <c r="AB448" s="43"/>
      <c r="AP448" s="3"/>
      <c r="AQ448" s="128"/>
      <c r="AR448" s="128"/>
      <c r="AS448" s="128"/>
      <c r="AT448" s="128"/>
      <c r="AU448" s="128"/>
      <c r="AV448" s="128"/>
      <c r="AW448" s="128"/>
      <c r="AX448" s="128"/>
      <c r="AY448" s="128"/>
      <c r="AZ448" s="128"/>
      <c r="BA448" s="128"/>
      <c r="BB448" s="128"/>
      <c r="BC448" s="128"/>
      <c r="BD448" s="41"/>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3"/>
    </row>
    <row r="449" spans="1:84" ht="11.25" customHeight="1">
      <c r="AB449" s="42"/>
      <c r="AP449" s="3"/>
      <c r="AQ449" s="126"/>
      <c r="AR449" s="126"/>
      <c r="AS449" s="126"/>
      <c r="AT449" s="126"/>
      <c r="AU449" s="126"/>
      <c r="AV449" s="126"/>
      <c r="AW449" s="126"/>
      <c r="AX449" s="126"/>
      <c r="AY449" s="126"/>
      <c r="AZ449" s="126"/>
      <c r="BA449" s="126"/>
      <c r="BB449" s="126"/>
      <c r="BC449" s="126"/>
      <c r="CF449" s="3"/>
    </row>
    <row r="450" spans="1:84" ht="11.25" customHeight="1">
      <c r="AB450" s="43"/>
      <c r="AP450" s="3"/>
      <c r="AQ450" s="126"/>
      <c r="AR450" s="126"/>
      <c r="AS450" s="126"/>
      <c r="AT450" s="126"/>
      <c r="AU450" s="126"/>
      <c r="AV450" s="126"/>
      <c r="AW450" s="126"/>
      <c r="AX450" s="126"/>
      <c r="AY450" s="126"/>
      <c r="AZ450" s="126"/>
      <c r="BA450" s="126"/>
      <c r="BB450" s="126"/>
      <c r="BC450" s="126"/>
      <c r="CF450" s="3"/>
    </row>
    <row r="451" spans="1:84" ht="11.25" customHeight="1">
      <c r="AB451" s="42"/>
      <c r="AP451" s="3"/>
      <c r="AQ451" s="126"/>
      <c r="AR451" s="126"/>
      <c r="AS451" s="126"/>
      <c r="AT451" s="126"/>
      <c r="AU451" s="126"/>
      <c r="AV451" s="126"/>
      <c r="AW451" s="126"/>
      <c r="AX451" s="126"/>
      <c r="AY451" s="126"/>
      <c r="AZ451" s="126"/>
      <c r="BA451" s="126"/>
      <c r="BB451" s="126"/>
      <c r="BC451" s="126"/>
      <c r="CF451" s="3"/>
    </row>
    <row r="452" spans="1:84" ht="11.25" customHeight="1">
      <c r="AB452" s="43"/>
      <c r="AC452" s="43"/>
      <c r="AD452" s="43"/>
      <c r="AE452" s="43"/>
      <c r="AF452" s="43"/>
      <c r="AG452" s="43"/>
      <c r="AH452" s="43"/>
      <c r="AI452" s="43"/>
      <c r="AJ452" s="43"/>
      <c r="AK452" s="43"/>
      <c r="AL452" s="43"/>
      <c r="AM452" s="43"/>
      <c r="AN452" s="3"/>
      <c r="AO452" s="3"/>
      <c r="AP452" s="3"/>
      <c r="AQ452" s="126"/>
      <c r="AR452" s="126"/>
      <c r="AS452" s="126"/>
      <c r="AT452" s="126"/>
      <c r="AU452" s="126"/>
      <c r="AV452" s="126"/>
      <c r="AW452" s="126"/>
      <c r="AX452" s="126"/>
      <c r="AY452" s="126"/>
      <c r="AZ452" s="126"/>
      <c r="BA452" s="126"/>
      <c r="BB452" s="126"/>
      <c r="BC452" s="126"/>
      <c r="CF452" s="3"/>
    </row>
    <row r="453" spans="1:84" ht="11.25" customHeight="1">
      <c r="AB453" s="42"/>
      <c r="AI453" s="42"/>
      <c r="AJ453" s="42"/>
      <c r="AN453" s="3"/>
      <c r="AO453" s="3"/>
      <c r="AP453" s="3"/>
      <c r="AQ453" s="126"/>
      <c r="AR453" s="126"/>
      <c r="AS453" s="126"/>
      <c r="AT453" s="126"/>
      <c r="AU453" s="126"/>
      <c r="AV453" s="126"/>
      <c r="AW453" s="126"/>
      <c r="AX453" s="126"/>
      <c r="AY453" s="126"/>
      <c r="AZ453" s="126"/>
      <c r="BA453" s="126"/>
      <c r="BB453" s="126"/>
      <c r="BC453" s="126"/>
      <c r="CF453" s="3"/>
    </row>
    <row r="454" spans="1:84" ht="11.25" customHeight="1">
      <c r="AB454" s="43"/>
      <c r="AC454" s="43"/>
      <c r="AD454" s="43"/>
      <c r="AE454" s="43"/>
      <c r="AF454" s="43"/>
      <c r="AG454" s="43"/>
      <c r="AH454" s="43"/>
      <c r="AI454" s="43"/>
      <c r="AJ454" s="43"/>
      <c r="AK454" s="43"/>
      <c r="AL454" s="43"/>
      <c r="AM454" s="43"/>
      <c r="AN454" s="3"/>
      <c r="AO454" s="3"/>
      <c r="AP454" s="3"/>
      <c r="AQ454" s="126"/>
      <c r="AR454" s="126"/>
      <c r="AS454" s="126"/>
      <c r="AT454" s="126"/>
      <c r="AU454" s="126"/>
      <c r="AV454" s="126"/>
      <c r="AW454" s="126"/>
      <c r="AX454" s="126"/>
      <c r="AY454" s="126"/>
      <c r="AZ454" s="126"/>
      <c r="BA454" s="126"/>
      <c r="BB454" s="126"/>
      <c r="BC454" s="126"/>
      <c r="CF454" s="3"/>
    </row>
    <row r="455" spans="1:84" ht="11.25" customHeight="1" thickBot="1">
      <c r="AB455" s="42"/>
      <c r="AI455" s="42"/>
      <c r="AJ455" s="42"/>
      <c r="AN455" s="3"/>
      <c r="AO455" s="3"/>
      <c r="AP455" s="3"/>
      <c r="AQ455" s="126"/>
      <c r="AR455" s="126"/>
      <c r="AS455" s="126"/>
      <c r="AT455" s="126"/>
      <c r="AU455" s="126"/>
      <c r="AV455" s="126"/>
      <c r="AW455" s="126"/>
      <c r="AX455" s="126"/>
      <c r="AY455" s="126"/>
      <c r="AZ455" s="126"/>
      <c r="BA455" s="126"/>
      <c r="BB455" s="126"/>
      <c r="BC455" s="126"/>
      <c r="CF455" s="3"/>
    </row>
    <row r="456" spans="1:84" ht="11.25" customHeight="1">
      <c r="A456" s="259" t="s">
        <v>9</v>
      </c>
      <c r="B456" s="260"/>
      <c r="C456" s="260"/>
      <c r="D456" s="260"/>
      <c r="E456" s="260"/>
      <c r="F456" s="300" t="str">
        <f>Players!$C$1</f>
        <v>Enter Division Name</v>
      </c>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1"/>
      <c r="AG456" s="301"/>
      <c r="AH456" s="302" t="s">
        <v>10</v>
      </c>
      <c r="AI456" s="303"/>
      <c r="AJ456" s="303"/>
      <c r="AK456" s="306" t="str">
        <f>Players!$G$1</f>
        <v>Enter Date</v>
      </c>
      <c r="AL456" s="307"/>
      <c r="AM456" s="307"/>
      <c r="AN456" s="307"/>
      <c r="AO456" s="308"/>
      <c r="AQ456" s="154" t="str">
        <f>CONCATENATE($A460," ",$D460,","," ",$F458)</f>
        <v>Group: 8, Women's Singles</v>
      </c>
      <c r="AR456" s="155"/>
      <c r="AS456" s="155"/>
      <c r="AT456" s="155"/>
      <c r="AU456" s="155"/>
      <c r="AV456" s="155"/>
      <c r="AW456" s="155"/>
      <c r="AX456" s="155"/>
      <c r="AY456" s="155"/>
      <c r="AZ456" s="155"/>
      <c r="BA456" s="155"/>
      <c r="BB456" s="155"/>
      <c r="BC456" s="156"/>
      <c r="BD456" s="163">
        <f>A473</f>
        <v>1</v>
      </c>
      <c r="BE456" s="164"/>
      <c r="BF456" s="183" t="str">
        <f>C473</f>
        <v>A</v>
      </c>
      <c r="BG456" s="185" t="str">
        <f>IF(VLOOKUP($BF456,$A462:$C468,3,FALSE)=0,"",CONCATENATE(VLOOKUP(VLOOKUP($BF456,$A462:$C468,3,FALSE),Players!$J:$N,4,FALSE)," ",VLOOKUP($BF456,$A462:$C468,3,FALSE)," ",IF(ISERROR(VLOOKUP(VLOOKUP($BF456,$A462:$C468,3,FALSE),Players!$J:$N,5,FALSE)),"()",CONCATENATE("(",VLOOKUP(VLOOKUP($BF456,$A462:$C468,3,FALSE),Players!$J:$N,5,FALSE),")"))))</f>
        <v/>
      </c>
      <c r="BH456" s="186"/>
      <c r="BI456" s="186"/>
      <c r="BJ456" s="186"/>
      <c r="BK456" s="186"/>
      <c r="BL456" s="186"/>
      <c r="BM456" s="186"/>
      <c r="BN456" s="186"/>
      <c r="BO456" s="186"/>
      <c r="BP456" s="186"/>
      <c r="BQ456" s="186"/>
      <c r="BR456" s="186"/>
      <c r="BS456" s="186"/>
      <c r="BT456" s="186"/>
      <c r="BU456" s="187"/>
      <c r="BV456" s="170" t="str">
        <f>IF(D473&lt;&gt;"",D473,"")</f>
        <v/>
      </c>
      <c r="BW456" s="171"/>
      <c r="BX456" s="170" t="str">
        <f>IF(F473&lt;&gt;"",F473,"")</f>
        <v/>
      </c>
      <c r="BY456" s="171"/>
      <c r="BZ456" s="170" t="str">
        <f>IF(H473&lt;&gt;"",H473,"")</f>
        <v/>
      </c>
      <c r="CA456" s="171"/>
      <c r="CB456" s="170" t="str">
        <f>IF(J473&lt;&gt;"",J473,"")</f>
        <v/>
      </c>
      <c r="CC456" s="171"/>
      <c r="CD456" s="170" t="str">
        <f>IF(L473&lt;&gt;"",L473,"")</f>
        <v/>
      </c>
      <c r="CE456" s="171"/>
      <c r="CF456" s="174" t="str">
        <f>IF($CD456=$CD458,IF($CB456=$CB458,IF($BZ456&lt;&gt;"",IF($BZ456&gt;$BZ458,"W","L"),""),IF($CB456&gt;$CB458,"W","L")),IF($CD456&gt;$CD458,"W","L"))</f>
        <v/>
      </c>
    </row>
    <row r="457" spans="1:84" ht="11.25" customHeight="1">
      <c r="A457" s="261"/>
      <c r="B457" s="262"/>
      <c r="C457" s="262"/>
      <c r="D457" s="262"/>
      <c r="E457" s="26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c r="AF457" s="282"/>
      <c r="AG457" s="282"/>
      <c r="AH457" s="304"/>
      <c r="AI457" s="305"/>
      <c r="AJ457" s="305"/>
      <c r="AK457" s="309"/>
      <c r="AL457" s="309"/>
      <c r="AM457" s="309"/>
      <c r="AN457" s="309"/>
      <c r="AO457" s="310"/>
      <c r="AQ457" s="157"/>
      <c r="AR457" s="158"/>
      <c r="AS457" s="158"/>
      <c r="AT457" s="158"/>
      <c r="AU457" s="158"/>
      <c r="AV457" s="158"/>
      <c r="AW457" s="158"/>
      <c r="AX457" s="158"/>
      <c r="AY457" s="158"/>
      <c r="AZ457" s="158"/>
      <c r="BA457" s="158"/>
      <c r="BB457" s="158"/>
      <c r="BC457" s="159"/>
      <c r="BD457" s="165"/>
      <c r="BE457" s="166"/>
      <c r="BF457" s="184"/>
      <c r="BG457" s="188"/>
      <c r="BH457" s="189"/>
      <c r="BI457" s="189"/>
      <c r="BJ457" s="189"/>
      <c r="BK457" s="189"/>
      <c r="BL457" s="189"/>
      <c r="BM457" s="189"/>
      <c r="BN457" s="189"/>
      <c r="BO457" s="189"/>
      <c r="BP457" s="189"/>
      <c r="BQ457" s="189"/>
      <c r="BR457" s="189"/>
      <c r="BS457" s="189"/>
      <c r="BT457" s="189"/>
      <c r="BU457" s="190"/>
      <c r="BV457" s="172"/>
      <c r="BW457" s="173"/>
      <c r="BX457" s="172"/>
      <c r="BY457" s="173"/>
      <c r="BZ457" s="172"/>
      <c r="CA457" s="173"/>
      <c r="CB457" s="172"/>
      <c r="CC457" s="173"/>
      <c r="CD457" s="172"/>
      <c r="CE457" s="173"/>
      <c r="CF457" s="174"/>
    </row>
    <row r="458" spans="1:84" ht="11.25" customHeight="1">
      <c r="A458" s="266" t="s">
        <v>11</v>
      </c>
      <c r="B458" s="267"/>
      <c r="C458" s="267"/>
      <c r="D458" s="277" t="s">
        <v>12</v>
      </c>
      <c r="E458" s="278"/>
      <c r="F458" s="280" t="str">
        <f>Players!$H$3</f>
        <v>Women's Singles</v>
      </c>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81"/>
      <c r="AE458" s="281"/>
      <c r="AF458" s="281"/>
      <c r="AG458" s="281"/>
      <c r="AH458" s="302" t="s">
        <v>13</v>
      </c>
      <c r="AI458" s="303"/>
      <c r="AJ458" s="303"/>
      <c r="AK458" s="311" t="s">
        <v>29</v>
      </c>
      <c r="AL458" s="311"/>
      <c r="AM458" s="311"/>
      <c r="AN458" s="311"/>
      <c r="AO458" s="312"/>
      <c r="AQ458" s="157"/>
      <c r="AR458" s="158"/>
      <c r="AS458" s="158"/>
      <c r="AT458" s="158"/>
      <c r="AU458" s="158"/>
      <c r="AV458" s="158"/>
      <c r="AW458" s="158"/>
      <c r="AX458" s="158"/>
      <c r="AY458" s="158"/>
      <c r="AZ458" s="158"/>
      <c r="BA458" s="158"/>
      <c r="BB458" s="158"/>
      <c r="BC458" s="159"/>
      <c r="BD458" s="165"/>
      <c r="BE458" s="166"/>
      <c r="BF458" s="175" t="str">
        <f>C475</f>
        <v>C</v>
      </c>
      <c r="BG458" s="177" t="str">
        <f>IF(VLOOKUP($BF458,$A462:$C468,3,FALSE)=0,"",CONCATENATE(VLOOKUP(VLOOKUP($BF458,$A462:$C468,3,FALSE),Players!$J:$N,4,FALSE)," ",VLOOKUP($BF458,$A462:$C468,3,FALSE)," ",IF(ISERROR(VLOOKUP(VLOOKUP($BF458,$A462:$C468,3,FALSE),Players!$J:$N,5,FALSE)),"()",CONCATENATE("(",VLOOKUP(VLOOKUP($BF458,$A462:$C468,3,FALSE),Players!$J:$N,5,FALSE),")"))))</f>
        <v/>
      </c>
      <c r="BH458" s="178"/>
      <c r="BI458" s="178"/>
      <c r="BJ458" s="178"/>
      <c r="BK458" s="178"/>
      <c r="BL458" s="178"/>
      <c r="BM458" s="178"/>
      <c r="BN458" s="178"/>
      <c r="BO458" s="178"/>
      <c r="BP458" s="178"/>
      <c r="BQ458" s="178"/>
      <c r="BR458" s="178"/>
      <c r="BS458" s="178"/>
      <c r="BT458" s="178"/>
      <c r="BU458" s="179"/>
      <c r="BV458" s="150" t="str">
        <f>IF(D475&lt;&gt;"",D475,"")</f>
        <v/>
      </c>
      <c r="BW458" s="151"/>
      <c r="BX458" s="150" t="str">
        <f>IF(F475&lt;&gt;"",F475,"")</f>
        <v/>
      </c>
      <c r="BY458" s="151"/>
      <c r="BZ458" s="150" t="str">
        <f>IF(H475&lt;&gt;"",H475,"")</f>
        <v/>
      </c>
      <c r="CA458" s="151"/>
      <c r="CB458" s="150" t="str">
        <f>IF(J475&lt;&gt;"",J475,"")</f>
        <v/>
      </c>
      <c r="CC458" s="151"/>
      <c r="CD458" s="150" t="str">
        <f>IF(L475&lt;&gt;"",L475,"")</f>
        <v/>
      </c>
      <c r="CE458" s="151"/>
      <c r="CF458" s="174" t="str">
        <f>IF($CF456&lt;&gt;"",IF(CF456="W","L","W"),"")</f>
        <v/>
      </c>
    </row>
    <row r="459" spans="1:84" ht="11.25" customHeight="1" thickBot="1">
      <c r="A459" s="275"/>
      <c r="B459" s="276"/>
      <c r="C459" s="276"/>
      <c r="D459" s="279"/>
      <c r="E459" s="279"/>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c r="AF459" s="282"/>
      <c r="AG459" s="282"/>
      <c r="AH459" s="304"/>
      <c r="AI459" s="305"/>
      <c r="AJ459" s="305"/>
      <c r="AK459" s="313"/>
      <c r="AL459" s="313"/>
      <c r="AM459" s="313"/>
      <c r="AN459" s="313"/>
      <c r="AO459" s="314"/>
      <c r="AQ459" s="160"/>
      <c r="AR459" s="161"/>
      <c r="AS459" s="161"/>
      <c r="AT459" s="161"/>
      <c r="AU459" s="161"/>
      <c r="AV459" s="161"/>
      <c r="AW459" s="161"/>
      <c r="AX459" s="161"/>
      <c r="AY459" s="161"/>
      <c r="AZ459" s="161"/>
      <c r="BA459" s="161"/>
      <c r="BB459" s="161"/>
      <c r="BC459" s="162"/>
      <c r="BD459" s="167"/>
      <c r="BE459" s="168"/>
      <c r="BF459" s="176"/>
      <c r="BG459" s="180"/>
      <c r="BH459" s="181"/>
      <c r="BI459" s="181"/>
      <c r="BJ459" s="181"/>
      <c r="BK459" s="181"/>
      <c r="BL459" s="181"/>
      <c r="BM459" s="181"/>
      <c r="BN459" s="181"/>
      <c r="BO459" s="181"/>
      <c r="BP459" s="181"/>
      <c r="BQ459" s="181"/>
      <c r="BR459" s="181"/>
      <c r="BS459" s="181"/>
      <c r="BT459" s="181"/>
      <c r="BU459" s="182"/>
      <c r="BV459" s="152"/>
      <c r="BW459" s="153"/>
      <c r="BX459" s="152"/>
      <c r="BY459" s="153"/>
      <c r="BZ459" s="152"/>
      <c r="CA459" s="153"/>
      <c r="CB459" s="152"/>
      <c r="CC459" s="153"/>
      <c r="CD459" s="152"/>
      <c r="CE459" s="153"/>
      <c r="CF459" s="174"/>
    </row>
    <row r="460" spans="1:84" ht="11.25" customHeight="1">
      <c r="A460" s="259" t="s">
        <v>15</v>
      </c>
      <c r="B460" s="260"/>
      <c r="C460" s="260"/>
      <c r="D460" s="264">
        <v>8</v>
      </c>
      <c r="E460" s="264"/>
      <c r="F460" s="266" t="s">
        <v>16</v>
      </c>
      <c r="G460" s="267"/>
      <c r="H460" s="267"/>
      <c r="I460" s="283"/>
      <c r="J460" s="284"/>
      <c r="K460" s="284"/>
      <c r="L460" s="284"/>
      <c r="M460" s="284"/>
      <c r="N460" s="271"/>
      <c r="O460" s="271"/>
      <c r="P460" s="271"/>
      <c r="Q460" s="271"/>
      <c r="R460" s="271"/>
      <c r="S460" s="271"/>
      <c r="T460" s="271"/>
      <c r="U460" s="271"/>
      <c r="V460" s="271"/>
      <c r="W460" s="271"/>
      <c r="X460" s="271"/>
      <c r="Y460" s="271"/>
      <c r="Z460" s="271"/>
      <c r="AA460" s="271"/>
      <c r="AB460" s="271"/>
      <c r="AC460" s="272"/>
      <c r="AD460" s="150" t="s">
        <v>17</v>
      </c>
      <c r="AE460" s="270"/>
      <c r="AF460" s="288" t="s">
        <v>18</v>
      </c>
      <c r="AG460" s="270"/>
      <c r="AH460" s="288" t="s">
        <v>19</v>
      </c>
      <c r="AI460" s="270"/>
      <c r="AJ460" s="288" t="s">
        <v>20</v>
      </c>
      <c r="AK460" s="290"/>
      <c r="AL460" s="292" t="s">
        <v>21</v>
      </c>
      <c r="AM460" s="293"/>
      <c r="AN460" s="296" t="s">
        <v>22</v>
      </c>
      <c r="AO460" s="297"/>
      <c r="AQ460" s="126"/>
      <c r="AR460" s="126"/>
      <c r="AS460" s="126"/>
      <c r="AT460" s="126"/>
      <c r="AU460" s="126"/>
      <c r="AV460" s="126"/>
      <c r="AW460" s="126"/>
      <c r="AX460" s="126"/>
      <c r="AY460" s="126"/>
      <c r="AZ460" s="126"/>
      <c r="BA460" s="126"/>
      <c r="BB460" s="126"/>
      <c r="BC460" s="126"/>
      <c r="BV460" s="169" t="str">
        <f>IF(CF456&lt;&gt;"",IF(AND(AND(BV456&gt;-1,BV458&gt;-1),OR(BV456&gt;10,BV458&gt;10),ABS(BV456-BV458)&gt;1,IF(OR(BV456&gt;11,BV458&gt;11),ABS(BV456-BV458)=2,TRUE),BV456=INT(BV456),BV458=INT(BV458)),"","Error"),"")</f>
        <v/>
      </c>
      <c r="BW460" s="169"/>
      <c r="BX460" s="169" t="str">
        <f>IF(CF456&lt;&gt;"",IF(AND(AND(BX456&gt;-1,BX458&gt;-1),OR(BX456&gt;10,BX458&gt;10),ABS(BX456-BX458)&gt;1,IF(OR(BX456&gt;11,BX458&gt;11),ABS(BX456-BX458)=2,TRUE),BX456=INT(BX456),BX458=INT(BX458)),"","Error"),"")</f>
        <v/>
      </c>
      <c r="BY460" s="169"/>
      <c r="BZ460" s="169" t="str">
        <f>IF(CF456&lt;&gt;"",IF(AND(AND(BZ456&gt;-1,BZ458&gt;-1),OR(BZ456&gt;10,BZ458&gt;10),ABS(BZ456-BZ458)&gt;1,IF(OR(BZ456&gt;11,BZ458&gt;11),ABS(BZ456-BZ458)=2,TRUE),BZ456=INT(BZ456),BZ458=INT(BZ458)),"","Error"),"")</f>
        <v/>
      </c>
      <c r="CA460" s="169"/>
      <c r="CB460" s="169" t="str">
        <f>IF(AND(CF456&lt;&gt;"",CB456&lt;&gt;""),IF(AND(AND(CB456&gt;-1,CB458&gt;-1),OR(CB456&gt;10,CB458&gt;10),ABS(CB456-CB458)&gt;1,IF(OR(CB456&gt;11,CB458&gt;11),ABS(CB456-CB458)=2,TRUE),CB456=INT(CB456),CB458=INT(CB458)),"","Error"),"")</f>
        <v/>
      </c>
      <c r="CC460" s="169"/>
      <c r="CD460" s="169" t="str">
        <f>IF(AND(CF456&lt;&gt;"",CD456&lt;&gt;""),IF(AND(AND(CD456&gt;-1,CD458&gt;-1),OR(CD456&gt;10,CD458&gt;10),ABS(CD456-CD458)&gt;1,IF(OR(CD456&gt;11,CD458&gt;11),ABS(CD456-CD458)=2,TRUE),CD456=INT(CD456),CD458=INT(CD458)),"","Error"),"")</f>
        <v/>
      </c>
      <c r="CE460" s="169"/>
    </row>
    <row r="461" spans="1:84" ht="11.25" customHeight="1" thickBot="1">
      <c r="A461" s="261"/>
      <c r="B461" s="262"/>
      <c r="C461" s="263"/>
      <c r="D461" s="265"/>
      <c r="E461" s="265"/>
      <c r="F461" s="268"/>
      <c r="G461" s="269"/>
      <c r="H461" s="269"/>
      <c r="I461" s="286"/>
      <c r="J461" s="286"/>
      <c r="K461" s="286"/>
      <c r="L461" s="286"/>
      <c r="M461" s="286"/>
      <c r="N461" s="273"/>
      <c r="O461" s="273"/>
      <c r="P461" s="273"/>
      <c r="Q461" s="273"/>
      <c r="R461" s="273"/>
      <c r="S461" s="273"/>
      <c r="T461" s="273"/>
      <c r="U461" s="273"/>
      <c r="V461" s="273"/>
      <c r="W461" s="273"/>
      <c r="X461" s="273"/>
      <c r="Y461" s="273"/>
      <c r="Z461" s="273"/>
      <c r="AA461" s="273"/>
      <c r="AB461" s="273"/>
      <c r="AC461" s="274"/>
      <c r="AD461" s="194"/>
      <c r="AE461" s="195"/>
      <c r="AF461" s="289"/>
      <c r="AG461" s="195"/>
      <c r="AH461" s="289"/>
      <c r="AI461" s="195"/>
      <c r="AJ461" s="289"/>
      <c r="AK461" s="291"/>
      <c r="AL461" s="294"/>
      <c r="AM461" s="295"/>
      <c r="AN461" s="298"/>
      <c r="AO461" s="299"/>
      <c r="AQ461" s="126"/>
      <c r="AR461" s="126"/>
      <c r="AS461" s="126"/>
      <c r="AT461" s="126"/>
      <c r="AU461" s="126"/>
      <c r="AV461" s="126"/>
      <c r="AW461" s="126"/>
      <c r="AX461" s="126"/>
      <c r="AY461" s="126"/>
      <c r="AZ461" s="126"/>
      <c r="BA461" s="126"/>
      <c r="BB461" s="126"/>
      <c r="BC461" s="126"/>
    </row>
    <row r="462" spans="1:84" ht="11.25" customHeight="1">
      <c r="A462" s="210" t="str">
        <f>AD460</f>
        <v>A</v>
      </c>
      <c r="B462" s="211"/>
      <c r="C462" s="214"/>
      <c r="D462" s="215"/>
      <c r="E462" s="215"/>
      <c r="F462" s="215"/>
      <c r="G462" s="215"/>
      <c r="H462" s="215"/>
      <c r="I462" s="215"/>
      <c r="J462" s="215"/>
      <c r="K462" s="215"/>
      <c r="L462" s="215"/>
      <c r="M462" s="215"/>
      <c r="N462" s="215"/>
      <c r="O462" s="215"/>
      <c r="P462" s="215"/>
      <c r="Q462" s="215"/>
      <c r="R462" s="215"/>
      <c r="S462" s="215"/>
      <c r="T462" s="215"/>
      <c r="U462" s="215"/>
      <c r="V462" s="215"/>
      <c r="W462" s="215"/>
      <c r="X462" s="215"/>
      <c r="Y462" s="215"/>
      <c r="Z462" s="215"/>
      <c r="AA462" s="215"/>
      <c r="AB462" s="215"/>
      <c r="AC462" s="216"/>
      <c r="AD462" s="250"/>
      <c r="AE462" s="229"/>
      <c r="AF462" s="252" t="str">
        <f>IF($D458="1P",IF(Z477=Z479,IF(X477=X479,IF(V477&lt;&gt;"",IF(V477&gt;V479,"W","L"),""),IF(X477&gt;X479,"W","L")),IF(Z477&gt;Z479,"W","L")),IF(L481=L483,IF(J481=J483,IF(H481&lt;&gt;"",IF(H481&gt;H483,"W","L"),""),IF(J481&gt;J483,"W","L")),IF(L481&gt;L483,"W","L")))</f>
        <v/>
      </c>
      <c r="AG462" s="253"/>
      <c r="AH462" s="252" t="str">
        <f>IF($D458="1P",IF(L481=L483,IF(J481=J483,IF(H481&lt;&gt;"",IF(H481&gt;H483,"W","L"),""),IF(J481&gt;J483,"W","L")),IF(L481&gt;L483,"W","L")),IF(L473=L475,IF(J473=J475,IF(H473&lt;&gt;"",IF(H473&gt;H475,"W","L"),""),IF(J473&gt;J475,"W","L")),IF(L473&gt;L475,"W","L")))</f>
        <v/>
      </c>
      <c r="AI462" s="253"/>
      <c r="AJ462" s="252" t="str">
        <f>IF($D458="1P",IF(L473=L475,IF(J473=J475,IF(H473&lt;&gt;"",IF(H473&gt;H475,"W","L"),""),IF(J473&gt;J475,"W","L")),IF(L473&gt;L475,"W","L")),IF(Z477=Z479,IF(X477=X479,IF(V477&lt;&gt;"",IF(V477&gt;V479,"W","L"),""),IF(X477&gt;X479,"W","L")),IF(Z477&gt;Z479,"W","L")))</f>
        <v/>
      </c>
      <c r="AK462" s="253"/>
      <c r="AL462" s="254" t="str">
        <f>IF(OR(COUNTIF(AD462:AJ462,"W"),COUNTIF(AD462:AJ462,"L")),COUNTIF(AD462:AJ462,"W")*2+COUNTIF(AD462:AJ462,"L"),"")</f>
        <v/>
      </c>
      <c r="AM462" s="255"/>
      <c r="AN462" s="256" t="str">
        <f>IF(AL462&lt;&gt;"",RANK(AL462,AL462:AL468,0),"")</f>
        <v/>
      </c>
      <c r="AO462" s="257"/>
      <c r="AQ462" s="127"/>
      <c r="AR462" s="127"/>
      <c r="AS462" s="127"/>
      <c r="AT462" s="127"/>
      <c r="AU462" s="127"/>
      <c r="AV462" s="127"/>
      <c r="AW462" s="127"/>
      <c r="AX462" s="127"/>
      <c r="AY462" s="127"/>
      <c r="AZ462" s="127"/>
      <c r="BA462" s="127"/>
      <c r="BB462" s="127"/>
      <c r="BC462" s="127"/>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row>
    <row r="463" spans="1:84" ht="11.25" customHeight="1">
      <c r="A463" s="212"/>
      <c r="B463" s="213"/>
      <c r="C463" s="217"/>
      <c r="D463" s="218"/>
      <c r="E463" s="218"/>
      <c r="F463" s="218"/>
      <c r="G463" s="218"/>
      <c r="H463" s="218"/>
      <c r="I463" s="218"/>
      <c r="J463" s="218"/>
      <c r="K463" s="218"/>
      <c r="L463" s="218"/>
      <c r="M463" s="218"/>
      <c r="N463" s="218"/>
      <c r="O463" s="218"/>
      <c r="P463" s="218"/>
      <c r="Q463" s="218"/>
      <c r="R463" s="218"/>
      <c r="S463" s="218"/>
      <c r="T463" s="218"/>
      <c r="U463" s="218"/>
      <c r="V463" s="218"/>
      <c r="W463" s="218"/>
      <c r="X463" s="218"/>
      <c r="Y463" s="218"/>
      <c r="Z463" s="218"/>
      <c r="AA463" s="218"/>
      <c r="AB463" s="218"/>
      <c r="AC463" s="219"/>
      <c r="AD463" s="251"/>
      <c r="AE463" s="236"/>
      <c r="AF463" s="234"/>
      <c r="AG463" s="233"/>
      <c r="AH463" s="234"/>
      <c r="AI463" s="233"/>
      <c r="AJ463" s="234"/>
      <c r="AK463" s="233"/>
      <c r="AL463" s="241"/>
      <c r="AM463" s="240"/>
      <c r="AN463" s="258"/>
      <c r="AO463" s="243"/>
      <c r="AQ463" s="128"/>
      <c r="AR463" s="128"/>
      <c r="AS463" s="128"/>
      <c r="AT463" s="128"/>
      <c r="AU463" s="128"/>
      <c r="AV463" s="128"/>
      <c r="AW463" s="128"/>
      <c r="AX463" s="128"/>
      <c r="AY463" s="128"/>
      <c r="AZ463" s="128"/>
      <c r="BA463" s="128"/>
      <c r="BB463" s="128"/>
      <c r="BC463" s="128"/>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row>
    <row r="464" spans="1:84" ht="11.25" customHeight="1">
      <c r="A464" s="210" t="str">
        <f>AF460</f>
        <v>B</v>
      </c>
      <c r="B464" s="211"/>
      <c r="C464" s="214"/>
      <c r="D464" s="215"/>
      <c r="E464" s="215"/>
      <c r="F464" s="215"/>
      <c r="G464" s="215"/>
      <c r="H464" s="215"/>
      <c r="I464" s="215"/>
      <c r="J464" s="215"/>
      <c r="K464" s="215"/>
      <c r="L464" s="215"/>
      <c r="M464" s="215"/>
      <c r="N464" s="215"/>
      <c r="O464" s="215"/>
      <c r="P464" s="215"/>
      <c r="Q464" s="215"/>
      <c r="R464" s="215"/>
      <c r="S464" s="215"/>
      <c r="T464" s="215"/>
      <c r="U464" s="215"/>
      <c r="V464" s="215"/>
      <c r="W464" s="215"/>
      <c r="X464" s="215"/>
      <c r="Y464" s="215"/>
      <c r="Z464" s="215"/>
      <c r="AA464" s="215"/>
      <c r="AB464" s="215"/>
      <c r="AC464" s="216"/>
      <c r="AD464" s="220" t="str">
        <f>IF(AF462&lt;&gt;"",IF(AF462="W","L","W"),"")</f>
        <v/>
      </c>
      <c r="AE464" s="221"/>
      <c r="AF464" s="228"/>
      <c r="AG464" s="229"/>
      <c r="AH464" s="227" t="str">
        <f>IF($D458="1P",IF(L477=L479,IF(J477=J479,IF(H477&lt;&gt;"",IF(H477&gt;H479,"W","L"),""),IF(J477&gt;J479,"W","L")),IF(L477&gt;L479,"W","L")),IF(Z481=Z483,IF(X481=X483,IF(V481&lt;&gt;"",IF(V481&gt;V483,"W","L"),""),IF(X481&gt;X483,"W","L")),IF(Z481&gt;Z483,"W","L")))</f>
        <v/>
      </c>
      <c r="AI464" s="221"/>
      <c r="AJ464" s="227" t="str">
        <f>IF($D458="1P",IF(Z473=Z475,IF(X473=X475,IF(V473&lt;&gt;"",IF(V473&gt;V475,"W","L"),""),IF(X473&gt;X475,"W","L")),IF(Z473&gt;Z475,"W","L")),IF(L477=L479,IF(J477=J479,IF(H477&lt;&gt;"",IF(H477&gt;H479,"W","L"),""),IF(J477&gt;J479,"W","L")),IF(L477&gt;L479,"W","L")))</f>
        <v/>
      </c>
      <c r="AK464" s="237"/>
      <c r="AL464" s="239" t="str">
        <f>IF(OR(COUNTIF(AD464:AJ464,"W"),COUNTIF(AD464:AJ464,"L")),COUNTIF(AD464:AJ464,"W")*2+COUNTIF(AD464:AJ464,"L"),"")</f>
        <v/>
      </c>
      <c r="AM464" s="240"/>
      <c r="AN464" s="242" t="str">
        <f>IF(AL464&lt;&gt;"",RANK(AL464,AL462:AL468,0),"")</f>
        <v/>
      </c>
      <c r="AO464" s="243"/>
      <c r="AQ464" s="126"/>
      <c r="AR464" s="126"/>
      <c r="AS464" s="126"/>
      <c r="AT464" s="126"/>
      <c r="AU464" s="126"/>
      <c r="AV464" s="126"/>
      <c r="AW464" s="126"/>
      <c r="AX464" s="126"/>
      <c r="AY464" s="126"/>
      <c r="AZ464" s="126"/>
      <c r="BA464" s="126"/>
      <c r="BB464" s="126"/>
      <c r="BC464" s="126"/>
    </row>
    <row r="465" spans="1:84" ht="11.25" customHeight="1" thickBot="1">
      <c r="A465" s="212"/>
      <c r="B465" s="213"/>
      <c r="C465" s="217"/>
      <c r="D465" s="218"/>
      <c r="E465" s="218"/>
      <c r="F465" s="218"/>
      <c r="G465" s="218"/>
      <c r="H465" s="218"/>
      <c r="I465" s="218"/>
      <c r="J465" s="218"/>
      <c r="K465" s="218"/>
      <c r="L465" s="218"/>
      <c r="M465" s="218"/>
      <c r="N465" s="218"/>
      <c r="O465" s="218"/>
      <c r="P465" s="218"/>
      <c r="Q465" s="218"/>
      <c r="R465" s="218"/>
      <c r="S465" s="218"/>
      <c r="T465" s="218"/>
      <c r="U465" s="218"/>
      <c r="V465" s="218"/>
      <c r="W465" s="218"/>
      <c r="X465" s="218"/>
      <c r="Y465" s="218"/>
      <c r="Z465" s="218"/>
      <c r="AA465" s="218"/>
      <c r="AB465" s="218"/>
      <c r="AC465" s="219"/>
      <c r="AD465" s="232"/>
      <c r="AE465" s="233"/>
      <c r="AF465" s="235"/>
      <c r="AG465" s="236"/>
      <c r="AH465" s="234"/>
      <c r="AI465" s="233"/>
      <c r="AJ465" s="234"/>
      <c r="AK465" s="238"/>
      <c r="AL465" s="241"/>
      <c r="AM465" s="240"/>
      <c r="AN465" s="258"/>
      <c r="AO465" s="243"/>
      <c r="AQ465" s="127"/>
      <c r="AR465" s="127"/>
      <c r="AS465" s="127"/>
      <c r="AT465" s="127"/>
      <c r="AU465" s="127"/>
      <c r="AV465" s="127"/>
      <c r="AW465" s="127"/>
      <c r="AX465" s="127"/>
      <c r="AY465" s="127"/>
      <c r="AZ465" s="127"/>
      <c r="BA465" s="127"/>
      <c r="BB465" s="127"/>
      <c r="BC465" s="127"/>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row>
    <row r="466" spans="1:84" ht="11.25" customHeight="1">
      <c r="A466" s="210" t="str">
        <f>AH460</f>
        <v>C</v>
      </c>
      <c r="B466" s="211"/>
      <c r="C466" s="214"/>
      <c r="D466" s="215"/>
      <c r="E466" s="215"/>
      <c r="F466" s="215"/>
      <c r="G466" s="215"/>
      <c r="H466" s="215"/>
      <c r="I466" s="215"/>
      <c r="J466" s="215"/>
      <c r="K466" s="215"/>
      <c r="L466" s="215"/>
      <c r="M466" s="215"/>
      <c r="N466" s="215"/>
      <c r="O466" s="215"/>
      <c r="P466" s="215"/>
      <c r="Q466" s="215"/>
      <c r="R466" s="215"/>
      <c r="S466" s="215"/>
      <c r="T466" s="215"/>
      <c r="U466" s="215"/>
      <c r="V466" s="215"/>
      <c r="W466" s="215"/>
      <c r="X466" s="215"/>
      <c r="Y466" s="215"/>
      <c r="Z466" s="215"/>
      <c r="AA466" s="215"/>
      <c r="AB466" s="215"/>
      <c r="AC466" s="216"/>
      <c r="AD466" s="220" t="str">
        <f>IF(AH462&lt;&gt;"",IF(AH462="W","L","W"),"")</f>
        <v/>
      </c>
      <c r="AE466" s="221"/>
      <c r="AF466" s="227" t="str">
        <f>IF(AH464&lt;&gt;"",IF(AH464="W","L","W"),"")</f>
        <v/>
      </c>
      <c r="AG466" s="221"/>
      <c r="AH466" s="228"/>
      <c r="AI466" s="229"/>
      <c r="AJ466" s="227" t="str">
        <f>IF($D458="1P",IF(Z481=Z483,IF(X481=X483,IF(V481&lt;&gt;"",IF(V481&gt;V483,"W","L"),""),IF(X481&gt;X483,"W","L")),IF(Z481&gt;Z483,"W","L")),IF(Z473=Z475,IF(X473=X475,IF(V473&lt;&gt;"",IF(V473&gt;V475,"W","L"),""),IF(X473&gt;X475,"W","L")),IF(Z473&gt;Z475,"W","L")))</f>
        <v/>
      </c>
      <c r="AK466" s="237"/>
      <c r="AL466" s="239" t="str">
        <f>IF(OR(COUNTIF(AD466:AJ466,"W"),COUNTIF(AD466:AJ466,"L")),COUNTIF(AD466:AJ466,"W")*2+COUNTIF(AD466:AJ466,"L"),"")</f>
        <v/>
      </c>
      <c r="AM466" s="240"/>
      <c r="AN466" s="242" t="str">
        <f>IF(AL466&lt;&gt;"",RANK(AL466,AL462:AL468,0),"")</f>
        <v/>
      </c>
      <c r="AO466" s="243"/>
      <c r="AQ466" s="154" t="str">
        <f>CONCATENATE($A460," ",$D460,","," ",$F458)</f>
        <v>Group: 8, Women's Singles</v>
      </c>
      <c r="AR466" s="155"/>
      <c r="AS466" s="155"/>
      <c r="AT466" s="155"/>
      <c r="AU466" s="155"/>
      <c r="AV466" s="155"/>
      <c r="AW466" s="155"/>
      <c r="AX466" s="155"/>
      <c r="AY466" s="155"/>
      <c r="AZ466" s="155"/>
      <c r="BA466" s="155"/>
      <c r="BB466" s="155"/>
      <c r="BC466" s="156"/>
      <c r="BD466" s="163">
        <f>A477</f>
        <v>2</v>
      </c>
      <c r="BE466" s="164"/>
      <c r="BF466" s="183" t="str">
        <f>C477</f>
        <v>B</v>
      </c>
      <c r="BG466" s="185" t="str">
        <f>IF(VLOOKUP($BF466,$A462:$C468,3,FALSE)=0,"",CONCATENATE(VLOOKUP(VLOOKUP($BF466,$A462:$C468,3,FALSE),Players!$J:$N,4,FALSE)," ",VLOOKUP($BF466,$A462:$C468,3,FALSE)," ",IF(ISERROR(VLOOKUP(VLOOKUP($BF466,$A462:$C468,3,FALSE),Players!$J:$N,5,FALSE)),"()",CONCATENATE("(",VLOOKUP(VLOOKUP($BF466,$A462:$C468,3,FALSE),Players!$J:$N,5,FALSE),")"))))</f>
        <v/>
      </c>
      <c r="BH466" s="186"/>
      <c r="BI466" s="186"/>
      <c r="BJ466" s="186"/>
      <c r="BK466" s="186"/>
      <c r="BL466" s="186"/>
      <c r="BM466" s="186"/>
      <c r="BN466" s="186"/>
      <c r="BO466" s="186"/>
      <c r="BP466" s="186"/>
      <c r="BQ466" s="186"/>
      <c r="BR466" s="186"/>
      <c r="BS466" s="186"/>
      <c r="BT466" s="186"/>
      <c r="BU466" s="187"/>
      <c r="BV466" s="170" t="str">
        <f>IF(D477&lt;&gt;"",D477,"")</f>
        <v/>
      </c>
      <c r="BW466" s="171"/>
      <c r="BX466" s="170" t="str">
        <f>IF(F477&lt;&gt;"",F477,"")</f>
        <v/>
      </c>
      <c r="BY466" s="171"/>
      <c r="BZ466" s="170" t="str">
        <f>IF(H477&lt;&gt;"",H477,"")</f>
        <v/>
      </c>
      <c r="CA466" s="171"/>
      <c r="CB466" s="170" t="str">
        <f>IF(J477&lt;&gt;"",J477,"")</f>
        <v/>
      </c>
      <c r="CC466" s="171"/>
      <c r="CD466" s="170" t="str">
        <f>IF(L477&lt;&gt;"",L477,"")</f>
        <v/>
      </c>
      <c r="CE466" s="171"/>
      <c r="CF466" s="174" t="str">
        <f>IF($CD466=$CD468,IF($CB466=$CB468,IF($BZ466&lt;&gt;"",IF($BZ466&gt;$BZ468,"W","L"),""),IF($CB466&gt;$CB468,"W","L")),IF($CD466&gt;$CD468,"W","L"))</f>
        <v/>
      </c>
    </row>
    <row r="467" spans="1:84" ht="11.25" customHeight="1">
      <c r="A467" s="212"/>
      <c r="B467" s="213"/>
      <c r="C467" s="217"/>
      <c r="D467" s="218"/>
      <c r="E467" s="218"/>
      <c r="F467" s="218"/>
      <c r="G467" s="218"/>
      <c r="H467" s="218"/>
      <c r="I467" s="218"/>
      <c r="J467" s="218"/>
      <c r="K467" s="218"/>
      <c r="L467" s="218"/>
      <c r="M467" s="218"/>
      <c r="N467" s="218"/>
      <c r="O467" s="218"/>
      <c r="P467" s="218"/>
      <c r="Q467" s="218"/>
      <c r="R467" s="218"/>
      <c r="S467" s="218"/>
      <c r="T467" s="218"/>
      <c r="U467" s="218"/>
      <c r="V467" s="218"/>
      <c r="W467" s="218"/>
      <c r="X467" s="218"/>
      <c r="Y467" s="218"/>
      <c r="Z467" s="218"/>
      <c r="AA467" s="218"/>
      <c r="AB467" s="218"/>
      <c r="AC467" s="219"/>
      <c r="AD467" s="232"/>
      <c r="AE467" s="233"/>
      <c r="AF467" s="234"/>
      <c r="AG467" s="233"/>
      <c r="AH467" s="235"/>
      <c r="AI467" s="236"/>
      <c r="AJ467" s="234"/>
      <c r="AK467" s="238"/>
      <c r="AL467" s="241"/>
      <c r="AM467" s="240"/>
      <c r="AN467" s="244"/>
      <c r="AO467" s="245"/>
      <c r="AQ467" s="157"/>
      <c r="AR467" s="158"/>
      <c r="AS467" s="158"/>
      <c r="AT467" s="158"/>
      <c r="AU467" s="158"/>
      <c r="AV467" s="158"/>
      <c r="AW467" s="158"/>
      <c r="AX467" s="158"/>
      <c r="AY467" s="158"/>
      <c r="AZ467" s="158"/>
      <c r="BA467" s="158"/>
      <c r="BB467" s="158"/>
      <c r="BC467" s="159"/>
      <c r="BD467" s="165"/>
      <c r="BE467" s="166"/>
      <c r="BF467" s="184"/>
      <c r="BG467" s="188"/>
      <c r="BH467" s="189"/>
      <c r="BI467" s="189"/>
      <c r="BJ467" s="189"/>
      <c r="BK467" s="189"/>
      <c r="BL467" s="189"/>
      <c r="BM467" s="189"/>
      <c r="BN467" s="189"/>
      <c r="BO467" s="189"/>
      <c r="BP467" s="189"/>
      <c r="BQ467" s="189"/>
      <c r="BR467" s="189"/>
      <c r="BS467" s="189"/>
      <c r="BT467" s="189"/>
      <c r="BU467" s="190"/>
      <c r="BV467" s="172"/>
      <c r="BW467" s="173"/>
      <c r="BX467" s="172"/>
      <c r="BY467" s="173"/>
      <c r="BZ467" s="172"/>
      <c r="CA467" s="173"/>
      <c r="CB467" s="172"/>
      <c r="CC467" s="173"/>
      <c r="CD467" s="172"/>
      <c r="CE467" s="173"/>
      <c r="CF467" s="174"/>
    </row>
    <row r="468" spans="1:84" ht="11.25" customHeight="1">
      <c r="A468" s="210" t="str">
        <f>AJ460</f>
        <v>D</v>
      </c>
      <c r="B468" s="211"/>
      <c r="C468" s="214"/>
      <c r="D468" s="215"/>
      <c r="E468" s="215"/>
      <c r="F468" s="215"/>
      <c r="G468" s="215"/>
      <c r="H468" s="215"/>
      <c r="I468" s="215"/>
      <c r="J468" s="215"/>
      <c r="K468" s="215"/>
      <c r="L468" s="215"/>
      <c r="M468" s="215"/>
      <c r="N468" s="215"/>
      <c r="O468" s="215"/>
      <c r="P468" s="215"/>
      <c r="Q468" s="215"/>
      <c r="R468" s="215"/>
      <c r="S468" s="215"/>
      <c r="T468" s="215"/>
      <c r="U468" s="215"/>
      <c r="V468" s="215"/>
      <c r="W468" s="215"/>
      <c r="X468" s="215"/>
      <c r="Y468" s="215"/>
      <c r="Z468" s="215"/>
      <c r="AA468" s="215"/>
      <c r="AB468" s="215"/>
      <c r="AC468" s="216"/>
      <c r="AD468" s="220" t="str">
        <f>IF(AJ462&lt;&gt;"",IF(AJ462="W","L","W"),"")</f>
        <v/>
      </c>
      <c r="AE468" s="221"/>
      <c r="AF468" s="224" t="str">
        <f>IF(AJ464&lt;&gt;"",IF(AJ464="W","L","W"),"")</f>
        <v/>
      </c>
      <c r="AG468" s="225"/>
      <c r="AH468" s="227" t="str">
        <f>IF(AJ466&lt;&gt;"",IF(AJ466="W","L","W"),"")</f>
        <v/>
      </c>
      <c r="AI468" s="221"/>
      <c r="AJ468" s="228"/>
      <c r="AK468" s="229"/>
      <c r="AL468" s="239" t="str">
        <f>IF(OR(COUNTIF(AD468:AJ468,"W"),COUNTIF(AD468:AJ468,"L")),COUNTIF(AD468:AJ468,"W")*2+COUNTIF(AD468:AJ468,"L"),"")</f>
        <v/>
      </c>
      <c r="AM468" s="240"/>
      <c r="AN468" s="242" t="str">
        <f>IF(AL468&lt;&gt;"",RANK(AL468,AL462:AL468,0),"")</f>
        <v/>
      </c>
      <c r="AO468" s="243"/>
      <c r="AQ468" s="157"/>
      <c r="AR468" s="158"/>
      <c r="AS468" s="158"/>
      <c r="AT468" s="158"/>
      <c r="AU468" s="158"/>
      <c r="AV468" s="158"/>
      <c r="AW468" s="158"/>
      <c r="AX468" s="158"/>
      <c r="AY468" s="158"/>
      <c r="AZ468" s="158"/>
      <c r="BA468" s="158"/>
      <c r="BB468" s="158"/>
      <c r="BC468" s="159"/>
      <c r="BD468" s="165"/>
      <c r="BE468" s="166"/>
      <c r="BF468" s="175" t="str">
        <f>C479</f>
        <v>D</v>
      </c>
      <c r="BG468" s="177" t="str">
        <f>IF(VLOOKUP($BF468,$A462:$C468,3,FALSE)=0,"",CONCATENATE(VLOOKUP(VLOOKUP($BF468,$A462:$C468,3,FALSE),Players!$J:$N,4,FALSE)," ",VLOOKUP($BF468,$A462:$C468,3,FALSE)," ",IF(ISERROR(VLOOKUP(VLOOKUP($BF468,$A462:$C468,3,FALSE),Players!$J:$N,5,FALSE)),"()",CONCATENATE("(",VLOOKUP(VLOOKUP($BF468,$A462:$C468,3,FALSE),Players!$J:$N,5,FALSE),")"))))</f>
        <v/>
      </c>
      <c r="BH468" s="178"/>
      <c r="BI468" s="178"/>
      <c r="BJ468" s="178"/>
      <c r="BK468" s="178"/>
      <c r="BL468" s="178"/>
      <c r="BM468" s="178"/>
      <c r="BN468" s="178"/>
      <c r="BO468" s="178"/>
      <c r="BP468" s="178"/>
      <c r="BQ468" s="178"/>
      <c r="BR468" s="178"/>
      <c r="BS468" s="178"/>
      <c r="BT468" s="178"/>
      <c r="BU468" s="179"/>
      <c r="BV468" s="150" t="str">
        <f>IF(D479&lt;&gt;"",D479,"")</f>
        <v/>
      </c>
      <c r="BW468" s="151"/>
      <c r="BX468" s="150" t="str">
        <f>IF(F479&lt;&gt;"",F479,"")</f>
        <v/>
      </c>
      <c r="BY468" s="151"/>
      <c r="BZ468" s="150" t="str">
        <f>IF(H479&lt;&gt;"",H479,"")</f>
        <v/>
      </c>
      <c r="CA468" s="151"/>
      <c r="CB468" s="150" t="str">
        <f>IF(J479&lt;&gt;"",J479,"")</f>
        <v/>
      </c>
      <c r="CC468" s="151"/>
      <c r="CD468" s="150" t="str">
        <f>IF(L479&lt;&gt;"",L479,"")</f>
        <v/>
      </c>
      <c r="CE468" s="151"/>
      <c r="CF468" s="174" t="str">
        <f>IF($CF466&lt;&gt;"",IF(CF466="W","L","W"),"")</f>
        <v/>
      </c>
    </row>
    <row r="469" spans="1:84" ht="11.25" customHeight="1" thickBot="1">
      <c r="A469" s="212"/>
      <c r="B469" s="213"/>
      <c r="C469" s="217"/>
      <c r="D469" s="218"/>
      <c r="E469" s="218"/>
      <c r="F469" s="218"/>
      <c r="G469" s="218"/>
      <c r="H469" s="218"/>
      <c r="I469" s="218"/>
      <c r="J469" s="218"/>
      <c r="K469" s="218"/>
      <c r="L469" s="218"/>
      <c r="M469" s="218"/>
      <c r="N469" s="218"/>
      <c r="O469" s="218"/>
      <c r="P469" s="218"/>
      <c r="Q469" s="218"/>
      <c r="R469" s="218"/>
      <c r="S469" s="218"/>
      <c r="T469" s="218"/>
      <c r="U469" s="218"/>
      <c r="V469" s="218"/>
      <c r="W469" s="218"/>
      <c r="X469" s="218"/>
      <c r="Y469" s="218"/>
      <c r="Z469" s="218"/>
      <c r="AA469" s="218"/>
      <c r="AB469" s="218"/>
      <c r="AC469" s="219"/>
      <c r="AD469" s="222"/>
      <c r="AE469" s="223"/>
      <c r="AF469" s="226"/>
      <c r="AG469" s="223"/>
      <c r="AH469" s="226"/>
      <c r="AI469" s="223"/>
      <c r="AJ469" s="230"/>
      <c r="AK469" s="231"/>
      <c r="AL469" s="246"/>
      <c r="AM469" s="247"/>
      <c r="AN469" s="248"/>
      <c r="AO469" s="249"/>
      <c r="AQ469" s="160"/>
      <c r="AR469" s="161"/>
      <c r="AS469" s="161"/>
      <c r="AT469" s="161"/>
      <c r="AU469" s="161"/>
      <c r="AV469" s="161"/>
      <c r="AW469" s="161"/>
      <c r="AX469" s="161"/>
      <c r="AY469" s="161"/>
      <c r="AZ469" s="161"/>
      <c r="BA469" s="161"/>
      <c r="BB469" s="161"/>
      <c r="BC469" s="162"/>
      <c r="BD469" s="167"/>
      <c r="BE469" s="168"/>
      <c r="BF469" s="176"/>
      <c r="BG469" s="180"/>
      <c r="BH469" s="181"/>
      <c r="BI469" s="181"/>
      <c r="BJ469" s="181"/>
      <c r="BK469" s="181"/>
      <c r="BL469" s="181"/>
      <c r="BM469" s="181"/>
      <c r="BN469" s="181"/>
      <c r="BO469" s="181"/>
      <c r="BP469" s="181"/>
      <c r="BQ469" s="181"/>
      <c r="BR469" s="181"/>
      <c r="BS469" s="181"/>
      <c r="BT469" s="181"/>
      <c r="BU469" s="182"/>
      <c r="BV469" s="152"/>
      <c r="BW469" s="153"/>
      <c r="BX469" s="152"/>
      <c r="BY469" s="153"/>
      <c r="BZ469" s="152"/>
      <c r="CA469" s="153"/>
      <c r="CB469" s="152"/>
      <c r="CC469" s="153"/>
      <c r="CD469" s="152"/>
      <c r="CE469" s="153"/>
      <c r="CF469" s="174"/>
    </row>
    <row r="470" spans="1:84" ht="11.25" customHeight="1">
      <c r="A470" s="42"/>
      <c r="R470" s="42"/>
      <c r="S470" s="42"/>
      <c r="W470" s="42"/>
      <c r="X470" s="43"/>
      <c r="Y470" s="43"/>
      <c r="Z470" s="43"/>
      <c r="AA470" s="43"/>
      <c r="AB470" s="3"/>
      <c r="AQ470" s="126"/>
      <c r="AR470" s="126"/>
      <c r="AS470" s="126"/>
      <c r="AT470" s="126"/>
      <c r="AU470" s="126"/>
      <c r="AV470" s="126"/>
      <c r="AW470" s="126"/>
      <c r="AX470" s="126"/>
      <c r="AY470" s="126"/>
      <c r="AZ470" s="126"/>
      <c r="BA470" s="126"/>
      <c r="BB470" s="126"/>
      <c r="BC470" s="126"/>
      <c r="BV470" s="169" t="str">
        <f>IF(CF466&lt;&gt;"",IF(AND(AND(BV466&gt;-1,BV468&gt;-1),OR(BV466&gt;10,BV468&gt;10),ABS(BV466-BV468)&gt;1,IF(OR(BV466&gt;11,BV468&gt;11),ABS(BV466-BV468)=2,TRUE),BV466=INT(BV466),BV468=INT(BV468)),"","Error"),"")</f>
        <v/>
      </c>
      <c r="BW470" s="169"/>
      <c r="BX470" s="169" t="str">
        <f>IF(CF466&lt;&gt;"",IF(AND(AND(BX466&gt;-1,BX468&gt;-1),OR(BX466&gt;10,BX468&gt;10),ABS(BX466-BX468)&gt;1,IF(OR(BX466&gt;11,BX468&gt;11),ABS(BX466-BX468)=2,TRUE),BX466=INT(BX466),BX468=INT(BX468)),"","Error"),"")</f>
        <v/>
      </c>
      <c r="BY470" s="169"/>
      <c r="BZ470" s="169" t="str">
        <f>IF(CF466&lt;&gt;"",IF(AND(AND(BZ466&gt;-1,BZ468&gt;-1),OR(BZ466&gt;10,BZ468&gt;10),ABS(BZ466-BZ468)&gt;1,IF(OR(BZ466&gt;11,BZ468&gt;11),ABS(BZ466-BZ468)=2,TRUE),BZ466=INT(BZ466),BZ468=INT(BZ468)),"","Error"),"")</f>
        <v/>
      </c>
      <c r="CA470" s="169"/>
      <c r="CB470" s="169" t="str">
        <f>IF(AND(CF466&lt;&gt;"",CB466&lt;&gt;""),IF(AND(AND(CB466&gt;-1,CB468&gt;-1),OR(CB466&gt;10,CB468&gt;10),ABS(CB466-CB468)&gt;1,IF(OR(CB466&gt;11,CB468&gt;11),ABS(CB466-CB468)=2,TRUE),CB466=INT(CB466),CB468=INT(CB468)),"","Error"),"")</f>
        <v/>
      </c>
      <c r="CC470" s="169"/>
      <c r="CD470" s="169" t="str">
        <f>IF(AND(CF466&lt;&gt;"",CD466&lt;&gt;""),IF(AND(AND(CD466&gt;-1,CD468&gt;-1),OR(CD466&gt;10,CD468&gt;10),ABS(CD466-CD468)&gt;1,IF(OR(CD466&gt;11,CD468&gt;11),ABS(CD466-CD468)=2,TRUE),CD466=INT(CD466),CD468=INT(CD468)),"","Error"),"")</f>
        <v/>
      </c>
      <c r="CE470" s="169"/>
    </row>
    <row r="471" spans="1:84" ht="11.25" customHeight="1">
      <c r="AQ471" s="126"/>
      <c r="AR471" s="126"/>
      <c r="AS471" s="126"/>
      <c r="AT471" s="126"/>
      <c r="AU471" s="126"/>
      <c r="AV471" s="126"/>
      <c r="AW471" s="126"/>
      <c r="AX471" s="126"/>
      <c r="AY471" s="126"/>
      <c r="AZ471" s="126"/>
      <c r="BA471" s="126"/>
      <c r="BB471" s="126"/>
      <c r="BC471" s="126"/>
    </row>
    <row r="472" spans="1:84" ht="11.25" customHeight="1" thickBot="1">
      <c r="AB472" s="3"/>
      <c r="AQ472" s="127"/>
      <c r="AR472" s="127"/>
      <c r="AS472" s="127"/>
      <c r="AT472" s="127"/>
      <c r="AU472" s="127"/>
      <c r="AV472" s="127"/>
      <c r="AW472" s="127"/>
      <c r="AX472" s="127"/>
      <c r="AY472" s="127"/>
      <c r="AZ472" s="127"/>
      <c r="BA472" s="127"/>
      <c r="BB472" s="127"/>
      <c r="BC472" s="127"/>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row>
    <row r="473" spans="1:84" ht="11.25" customHeight="1">
      <c r="A473" s="170">
        <v>1</v>
      </c>
      <c r="B473" s="191"/>
      <c r="C473" s="183" t="str">
        <f>IF($D458="1P","A","A")</f>
        <v>A</v>
      </c>
      <c r="D473" s="197"/>
      <c r="E473" s="198"/>
      <c r="F473" s="197"/>
      <c r="G473" s="198"/>
      <c r="H473" s="197"/>
      <c r="I473" s="198"/>
      <c r="J473" s="197"/>
      <c r="K473" s="198"/>
      <c r="L473" s="197"/>
      <c r="M473" s="208"/>
      <c r="N473" s="69" t="str">
        <f>IF(CF456&lt;&gt;"",IF(CF456="W",IF(SUM(IF(D473&gt;D475,1,0),IF(F473&gt;F475,1,0),IF(H473&gt;H475,1,0),IF(J473&gt;J475,1,0),IF(L473&gt;L475,1,0))&lt;&gt;3,"E",""),""),"")</f>
        <v/>
      </c>
      <c r="O473" s="170">
        <v>4</v>
      </c>
      <c r="P473" s="191"/>
      <c r="Q473" s="183" t="str">
        <f>IF($D458="1P","B","C")</f>
        <v>C</v>
      </c>
      <c r="R473" s="197"/>
      <c r="S473" s="198"/>
      <c r="T473" s="197"/>
      <c r="U473" s="198"/>
      <c r="V473" s="197"/>
      <c r="W473" s="198"/>
      <c r="X473" s="197"/>
      <c r="Y473" s="198"/>
      <c r="Z473" s="197"/>
      <c r="AA473" s="208"/>
      <c r="AB473" s="69" t="str">
        <f>IF(CF486&lt;&gt;"",IF(CF486="W",IF(SUM(IF(R473&gt;R475,1,0),IF(T473&gt;T475,1,0),IF(V473&gt;V475,1,0),IF(X473&gt;X475,1,0),IF(Z473&gt;Z475,1,0))&lt;&gt;3,"E",""),""),"")</f>
        <v/>
      </c>
      <c r="AQ473" s="128"/>
      <c r="AR473" s="128"/>
      <c r="AS473" s="128"/>
      <c r="AT473" s="128"/>
      <c r="AU473" s="128"/>
      <c r="AV473" s="128"/>
      <c r="AW473" s="128"/>
      <c r="AX473" s="128"/>
      <c r="AY473" s="128"/>
      <c r="AZ473" s="128"/>
      <c r="BA473" s="128"/>
      <c r="BB473" s="128"/>
      <c r="BC473" s="128"/>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row>
    <row r="474" spans="1:84" ht="11.25" customHeight="1">
      <c r="A474" s="192"/>
      <c r="B474" s="193"/>
      <c r="C474" s="196"/>
      <c r="D474" s="199"/>
      <c r="E474" s="200"/>
      <c r="F474" s="199"/>
      <c r="G474" s="200"/>
      <c r="H474" s="199"/>
      <c r="I474" s="200"/>
      <c r="J474" s="199"/>
      <c r="K474" s="200"/>
      <c r="L474" s="199"/>
      <c r="M474" s="209"/>
      <c r="N474" s="69" t="str">
        <f>IF(CF456&lt;&gt;"",IF(ISERROR(AND(BV460="",BX460="",BZ460="",CB460="",CD460="")),"E",IF(AND(BV460="",BX460="",BZ460="",CB460="",CD460=""),"","E")),"")</f>
        <v/>
      </c>
      <c r="O474" s="192"/>
      <c r="P474" s="193"/>
      <c r="Q474" s="196"/>
      <c r="R474" s="199"/>
      <c r="S474" s="200"/>
      <c r="T474" s="199"/>
      <c r="U474" s="200"/>
      <c r="V474" s="199"/>
      <c r="W474" s="200"/>
      <c r="X474" s="199"/>
      <c r="Y474" s="200"/>
      <c r="Z474" s="199"/>
      <c r="AA474" s="209"/>
      <c r="AB474" s="69" t="str">
        <f>IF(CF486&lt;&gt;"",IF(ISERROR(AND(BV490="",BX490="",BZ490="",CB490="",CD490="")),"E",IF(AND(BV490="",BX490="",BZ490="",CB490="",CD490=""),"","E")),"")</f>
        <v/>
      </c>
      <c r="AQ474" s="126"/>
      <c r="AR474" s="126"/>
      <c r="AS474" s="126"/>
      <c r="AT474" s="126"/>
      <c r="AU474" s="126"/>
      <c r="AV474" s="126"/>
      <c r="AW474" s="126"/>
      <c r="AX474" s="126"/>
      <c r="AY474" s="126"/>
      <c r="AZ474" s="126"/>
      <c r="BA474" s="126"/>
      <c r="BB474" s="126"/>
      <c r="BC474" s="126"/>
    </row>
    <row r="475" spans="1:84" ht="11.25" customHeight="1" thickBot="1">
      <c r="A475" s="192"/>
      <c r="B475" s="193"/>
      <c r="C475" s="175" t="str">
        <f>IF($D458="1P","D","C")</f>
        <v>C</v>
      </c>
      <c r="D475" s="201"/>
      <c r="E475" s="202"/>
      <c r="F475" s="201"/>
      <c r="G475" s="202"/>
      <c r="H475" s="201"/>
      <c r="I475" s="202"/>
      <c r="J475" s="201"/>
      <c r="K475" s="202"/>
      <c r="L475" s="201"/>
      <c r="M475" s="205"/>
      <c r="N475" s="69" t="str">
        <f>IF(CF456&lt;&gt;"",IF(ISERROR(AND(BV460="",BX460="",BZ460="",CB460="",CD460="")),"E",IF(AND(BV460="",BX460="",BZ460="",CB460="",CD460=""),"","E")),"")</f>
        <v/>
      </c>
      <c r="O475" s="192"/>
      <c r="P475" s="193"/>
      <c r="Q475" s="175" t="str">
        <f>IF($D458="1P","D","D")</f>
        <v>D</v>
      </c>
      <c r="R475" s="201"/>
      <c r="S475" s="202"/>
      <c r="T475" s="201"/>
      <c r="U475" s="202"/>
      <c r="V475" s="201"/>
      <c r="W475" s="202"/>
      <c r="X475" s="201"/>
      <c r="Y475" s="202"/>
      <c r="Z475" s="201"/>
      <c r="AA475" s="205"/>
      <c r="AB475" s="69" t="str">
        <f>IF(CF486&lt;&gt;"",IF(ISERROR(AND(BV490="",BX490="",BZ490="",CB490="",CD490="")),"E",IF(AND(BV490="",BX490="",BZ490="",CB490="",CD490=""),"","E")),"")</f>
        <v/>
      </c>
      <c r="AP475" s="2"/>
      <c r="AQ475" s="127"/>
      <c r="AR475" s="127"/>
      <c r="AS475" s="127"/>
      <c r="AT475" s="127"/>
      <c r="AU475" s="127"/>
      <c r="AV475" s="127"/>
      <c r="AW475" s="127"/>
      <c r="AX475" s="127"/>
      <c r="AY475" s="127"/>
      <c r="AZ475" s="127"/>
      <c r="BA475" s="127"/>
      <c r="BB475" s="127"/>
      <c r="BC475" s="127"/>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row>
    <row r="476" spans="1:84" ht="11.25" customHeight="1" thickBot="1">
      <c r="A476" s="194"/>
      <c r="B476" s="195"/>
      <c r="C476" s="207"/>
      <c r="D476" s="203"/>
      <c r="E476" s="204"/>
      <c r="F476" s="203"/>
      <c r="G476" s="204"/>
      <c r="H476" s="203"/>
      <c r="I476" s="204"/>
      <c r="J476" s="203"/>
      <c r="K476" s="204"/>
      <c r="L476" s="203"/>
      <c r="M476" s="206"/>
      <c r="N476" s="69" t="str">
        <f>IF(CF458&lt;&gt;"",IF(CF458="W",IF(SUM(IF(D475&gt;D473,1,0),IF(F475&gt;F473,1,0),IF(H475&gt;H473,1,0),IF(J475&gt;J473,1,0),IF(L475&gt;L473,1,0))&lt;&gt;3,"E",""),""),"")</f>
        <v/>
      </c>
      <c r="O476" s="194"/>
      <c r="P476" s="195"/>
      <c r="Q476" s="207"/>
      <c r="R476" s="203"/>
      <c r="S476" s="204"/>
      <c r="T476" s="203"/>
      <c r="U476" s="204"/>
      <c r="V476" s="203"/>
      <c r="W476" s="204"/>
      <c r="X476" s="203"/>
      <c r="Y476" s="204"/>
      <c r="Z476" s="203"/>
      <c r="AA476" s="206"/>
      <c r="AB476" s="69" t="str">
        <f>IF(CF488&lt;&gt;"",IF(CF488="W",IF(SUM(IF(R475&gt;R473,1,0),IF(T475&gt;T473,1,0),IF(V475&gt;V473,1,0),IF(X475&gt;X473,1,0),IF(Z475&gt;Z473,1,0))&lt;&gt;3,"E",""),""),"")</f>
        <v/>
      </c>
      <c r="AC476" s="2"/>
      <c r="AD476" s="2"/>
      <c r="AE476" s="2"/>
      <c r="AF476" s="2"/>
      <c r="AG476" s="2"/>
      <c r="AH476" s="2"/>
      <c r="AI476" s="2"/>
      <c r="AJ476" s="2"/>
      <c r="AK476" s="2"/>
      <c r="AL476" s="2"/>
      <c r="AM476" s="2"/>
      <c r="AN476" s="2"/>
      <c r="AO476" s="2"/>
      <c r="AP476" s="2"/>
      <c r="AQ476" s="154" t="str">
        <f>CONCATENATE($A460," ",$D460,","," ",$F458)</f>
        <v>Group: 8, Women's Singles</v>
      </c>
      <c r="AR476" s="155"/>
      <c r="AS476" s="155"/>
      <c r="AT476" s="155"/>
      <c r="AU476" s="155"/>
      <c r="AV476" s="155"/>
      <c r="AW476" s="155"/>
      <c r="AX476" s="155"/>
      <c r="AY476" s="155"/>
      <c r="AZ476" s="155"/>
      <c r="BA476" s="155"/>
      <c r="BB476" s="155"/>
      <c r="BC476" s="156"/>
      <c r="BD476" s="163">
        <f>A481</f>
        <v>3</v>
      </c>
      <c r="BE476" s="164"/>
      <c r="BF476" s="183" t="str">
        <f>C481</f>
        <v>A</v>
      </c>
      <c r="BG476" s="185" t="str">
        <f>IF(VLOOKUP($BF476,$A462:$C468,3,FALSE)=0,"",CONCATENATE(VLOOKUP(VLOOKUP($BF476,$A462:$C468,3,FALSE),Players!$J:$N,4,FALSE)," ",VLOOKUP($BF476,$A462:$C468,3,FALSE)," ",IF(ISERROR(VLOOKUP(VLOOKUP($BF476,$A462:$C468,3,FALSE),Players!$J:$N,5,FALSE)),"()",CONCATENATE("(",VLOOKUP(VLOOKUP($BF476,$A462:$C468,3,FALSE),Players!$J:$N,5,FALSE),")"))))</f>
        <v/>
      </c>
      <c r="BH476" s="186"/>
      <c r="BI476" s="186"/>
      <c r="BJ476" s="186"/>
      <c r="BK476" s="186"/>
      <c r="BL476" s="186"/>
      <c r="BM476" s="186"/>
      <c r="BN476" s="186"/>
      <c r="BO476" s="186"/>
      <c r="BP476" s="186"/>
      <c r="BQ476" s="186"/>
      <c r="BR476" s="186"/>
      <c r="BS476" s="186"/>
      <c r="BT476" s="186"/>
      <c r="BU476" s="187"/>
      <c r="BV476" s="170" t="str">
        <f>IF(D481&lt;&gt;"",D481,"")</f>
        <v/>
      </c>
      <c r="BW476" s="171"/>
      <c r="BX476" s="170" t="str">
        <f>IF(F481&lt;&gt;"",F481,"")</f>
        <v/>
      </c>
      <c r="BY476" s="171"/>
      <c r="BZ476" s="170" t="str">
        <f>IF(H481&lt;&gt;"",H481,"")</f>
        <v/>
      </c>
      <c r="CA476" s="171"/>
      <c r="CB476" s="170" t="str">
        <f>IF(J481&lt;&gt;"",J481,"")</f>
        <v/>
      </c>
      <c r="CC476" s="171"/>
      <c r="CD476" s="170" t="str">
        <f>IF(L481&lt;&gt;"",L481,"")</f>
        <v/>
      </c>
      <c r="CE476" s="171"/>
      <c r="CF476" s="174" t="str">
        <f>IF($CD476=$CD478,IF($CB476=$CB478,IF($BZ476&lt;&gt;"",IF($BZ476&gt;$BZ478,"W","L"),""),IF($CB476&gt;$CB478,"W","L")),IF($CD476&gt;$CD478,"W","L"))</f>
        <v/>
      </c>
    </row>
    <row r="477" spans="1:84" ht="11.25" customHeight="1">
      <c r="A477" s="170">
        <v>2</v>
      </c>
      <c r="B477" s="191"/>
      <c r="C477" s="183" t="str">
        <f>IF($D458="1P","B","B")</f>
        <v>B</v>
      </c>
      <c r="D477" s="197"/>
      <c r="E477" s="198"/>
      <c r="F477" s="197"/>
      <c r="G477" s="198"/>
      <c r="H477" s="197"/>
      <c r="I477" s="198"/>
      <c r="J477" s="197"/>
      <c r="K477" s="198"/>
      <c r="L477" s="197"/>
      <c r="M477" s="208"/>
      <c r="N477" s="69" t="str">
        <f>IF(CF466&lt;&gt;"",IF(CF466="W",IF(SUM(IF(D477&gt;D479,1,0),IF(F477&gt;F479,1,0),IF(H477&gt;H479,1,0),IF(J477&gt;J479,1,0),IF(L477&gt;L479,1,0))&lt;&gt;3,"E",""),""),"")</f>
        <v/>
      </c>
      <c r="O477" s="170">
        <v>5</v>
      </c>
      <c r="P477" s="191"/>
      <c r="Q477" s="183" t="str">
        <f>IF($D458="1P","A","A")</f>
        <v>A</v>
      </c>
      <c r="R477" s="197"/>
      <c r="S477" s="198"/>
      <c r="T477" s="197"/>
      <c r="U477" s="198"/>
      <c r="V477" s="197"/>
      <c r="W477" s="198"/>
      <c r="X477" s="197"/>
      <c r="Y477" s="198"/>
      <c r="Z477" s="197"/>
      <c r="AA477" s="208"/>
      <c r="AB477" s="69" t="str">
        <f>IF(CF496&lt;&gt;"",IF(CF496="W",IF(SUM(IF(R477&gt;R479,1,0),IF(T477&gt;T479,1,0),IF(V477&gt;V479,1,0),IF(X477&gt;X479,1,0),IF(Z477&gt;Z479,1,0))&lt;&gt;3,"E",""),""),"")</f>
        <v/>
      </c>
      <c r="AP477" s="3"/>
      <c r="AQ477" s="157"/>
      <c r="AR477" s="158"/>
      <c r="AS477" s="158"/>
      <c r="AT477" s="158"/>
      <c r="AU477" s="158"/>
      <c r="AV477" s="158"/>
      <c r="AW477" s="158"/>
      <c r="AX477" s="158"/>
      <c r="AY477" s="158"/>
      <c r="AZ477" s="158"/>
      <c r="BA477" s="158"/>
      <c r="BB477" s="158"/>
      <c r="BC477" s="159"/>
      <c r="BD477" s="165"/>
      <c r="BE477" s="166"/>
      <c r="BF477" s="184"/>
      <c r="BG477" s="188"/>
      <c r="BH477" s="189"/>
      <c r="BI477" s="189"/>
      <c r="BJ477" s="189"/>
      <c r="BK477" s="189"/>
      <c r="BL477" s="189"/>
      <c r="BM477" s="189"/>
      <c r="BN477" s="189"/>
      <c r="BO477" s="189"/>
      <c r="BP477" s="189"/>
      <c r="BQ477" s="189"/>
      <c r="BR477" s="189"/>
      <c r="BS477" s="189"/>
      <c r="BT477" s="189"/>
      <c r="BU477" s="190"/>
      <c r="BV477" s="172"/>
      <c r="BW477" s="173"/>
      <c r="BX477" s="172"/>
      <c r="BY477" s="173"/>
      <c r="BZ477" s="172"/>
      <c r="CA477" s="173"/>
      <c r="CB477" s="172"/>
      <c r="CC477" s="173"/>
      <c r="CD477" s="172"/>
      <c r="CE477" s="173"/>
      <c r="CF477" s="174"/>
    </row>
    <row r="478" spans="1:84" ht="11.25" customHeight="1">
      <c r="A478" s="192"/>
      <c r="B478" s="193"/>
      <c r="C478" s="196"/>
      <c r="D478" s="199"/>
      <c r="E478" s="200"/>
      <c r="F478" s="199"/>
      <c r="G478" s="200"/>
      <c r="H478" s="199"/>
      <c r="I478" s="200"/>
      <c r="J478" s="199"/>
      <c r="K478" s="200"/>
      <c r="L478" s="199"/>
      <c r="M478" s="209"/>
      <c r="N478" s="69" t="str">
        <f>IF(CF466&lt;&gt;"",IF(ISERROR(AND(BV470="",BX470="",BZ470="",CB470="",CD470="")),"E",IF(AND(BV470="",BX470="",BZ470="",CB470="",CD470=""),"","E")),"")</f>
        <v/>
      </c>
      <c r="O478" s="192"/>
      <c r="P478" s="193"/>
      <c r="Q478" s="196"/>
      <c r="R478" s="199"/>
      <c r="S478" s="200"/>
      <c r="T478" s="199"/>
      <c r="U478" s="200"/>
      <c r="V478" s="199"/>
      <c r="W478" s="200"/>
      <c r="X478" s="199"/>
      <c r="Y478" s="200"/>
      <c r="Z478" s="199"/>
      <c r="AA478" s="209"/>
      <c r="AB478" s="69" t="str">
        <f>IF(CF496&lt;&gt;"",IF(ISERROR(AND(BV500="",BX500="",BZ500="",CB500="",CD500="")),"E",IF(AND(BV500="",BX500="",BZ500="",CB500="",CD500=""),"","E")),"")</f>
        <v/>
      </c>
      <c r="AP478" s="3"/>
      <c r="AQ478" s="157"/>
      <c r="AR478" s="158"/>
      <c r="AS478" s="158"/>
      <c r="AT478" s="158"/>
      <c r="AU478" s="158"/>
      <c r="AV478" s="158"/>
      <c r="AW478" s="158"/>
      <c r="AX478" s="158"/>
      <c r="AY478" s="158"/>
      <c r="AZ478" s="158"/>
      <c r="BA478" s="158"/>
      <c r="BB478" s="158"/>
      <c r="BC478" s="159"/>
      <c r="BD478" s="165"/>
      <c r="BE478" s="166"/>
      <c r="BF478" s="175" t="str">
        <f>C483</f>
        <v>B</v>
      </c>
      <c r="BG478" s="177" t="str">
        <f>IF(VLOOKUP($BF478,$A462:$C468,3,FALSE)=0,"",CONCATENATE(VLOOKUP(VLOOKUP($BF478,$A462:$C468,3,FALSE),Players!$J:$N,4,FALSE)," ",VLOOKUP($BF478,$A462:$C468,3,FALSE)," ",IF(ISERROR(VLOOKUP(VLOOKUP($BF478,$A462:$C468,3,FALSE),Players!$J:$N,5,FALSE)),"()",CONCATENATE("(",VLOOKUP(VLOOKUP($BF478,$A462:$C468,3,FALSE),Players!$J:$N,5,FALSE),")"))))</f>
        <v/>
      </c>
      <c r="BH478" s="178"/>
      <c r="BI478" s="178"/>
      <c r="BJ478" s="178"/>
      <c r="BK478" s="178"/>
      <c r="BL478" s="178"/>
      <c r="BM478" s="178"/>
      <c r="BN478" s="178"/>
      <c r="BO478" s="178"/>
      <c r="BP478" s="178"/>
      <c r="BQ478" s="178"/>
      <c r="BR478" s="178"/>
      <c r="BS478" s="178"/>
      <c r="BT478" s="178"/>
      <c r="BU478" s="179"/>
      <c r="BV478" s="150" t="str">
        <f>IF(D483&lt;&gt;"",D483,"")</f>
        <v/>
      </c>
      <c r="BW478" s="151"/>
      <c r="BX478" s="150" t="str">
        <f>IF(F483&lt;&gt;"",F483,"")</f>
        <v/>
      </c>
      <c r="BY478" s="151"/>
      <c r="BZ478" s="150" t="str">
        <f>IF(H483&lt;&gt;"",H483,"")</f>
        <v/>
      </c>
      <c r="CA478" s="151"/>
      <c r="CB478" s="150" t="str">
        <f>IF(J483&lt;&gt;"",J483,"")</f>
        <v/>
      </c>
      <c r="CC478" s="151"/>
      <c r="CD478" s="150" t="str">
        <f>IF(L483&lt;&gt;"",L483,"")</f>
        <v/>
      </c>
      <c r="CE478" s="151"/>
      <c r="CF478" s="174" t="str">
        <f>IF($CF476&lt;&gt;"",IF(CF476="W","L","W"),"")</f>
        <v/>
      </c>
    </row>
    <row r="479" spans="1:84" ht="11.25" customHeight="1" thickBot="1">
      <c r="A479" s="192"/>
      <c r="B479" s="193"/>
      <c r="C479" s="175" t="str">
        <f>IF($D458="1P","C","D")</f>
        <v>D</v>
      </c>
      <c r="D479" s="201"/>
      <c r="E479" s="202"/>
      <c r="F479" s="201"/>
      <c r="G479" s="202"/>
      <c r="H479" s="201"/>
      <c r="I479" s="202"/>
      <c r="J479" s="201"/>
      <c r="K479" s="202"/>
      <c r="L479" s="201"/>
      <c r="M479" s="205"/>
      <c r="N479" s="69" t="str">
        <f>IF(CF466&lt;&gt;"",IF(ISERROR(AND(BV470="",BX470="",BZ470="",CB470="",CD470="")),"E",IF(AND(BV470="",BX470="",BZ470="",CB470="",CD470=""),"","E")),"")</f>
        <v/>
      </c>
      <c r="O479" s="192"/>
      <c r="P479" s="193"/>
      <c r="Q479" s="175" t="str">
        <f>IF($D458="1P","B","D")</f>
        <v>D</v>
      </c>
      <c r="R479" s="201"/>
      <c r="S479" s="202"/>
      <c r="T479" s="201"/>
      <c r="U479" s="202"/>
      <c r="V479" s="201"/>
      <c r="W479" s="202"/>
      <c r="X479" s="201"/>
      <c r="Y479" s="202"/>
      <c r="Z479" s="201"/>
      <c r="AA479" s="205"/>
      <c r="AB479" s="69" t="str">
        <f>IF(CF496&lt;&gt;"",IF(ISERROR(AND(BV500="",BX500="",BZ500="",CB500="",CD500="")),"E",IF(AND(BV500="",BX500="",BZ500="",CB500="",CD500=""),"","E")),"")</f>
        <v/>
      </c>
      <c r="AP479" s="3"/>
      <c r="AQ479" s="160"/>
      <c r="AR479" s="161"/>
      <c r="AS479" s="161"/>
      <c r="AT479" s="161"/>
      <c r="AU479" s="161"/>
      <c r="AV479" s="161"/>
      <c r="AW479" s="161"/>
      <c r="AX479" s="161"/>
      <c r="AY479" s="161"/>
      <c r="AZ479" s="161"/>
      <c r="BA479" s="161"/>
      <c r="BB479" s="161"/>
      <c r="BC479" s="162"/>
      <c r="BD479" s="167"/>
      <c r="BE479" s="168"/>
      <c r="BF479" s="176"/>
      <c r="BG479" s="180"/>
      <c r="BH479" s="181"/>
      <c r="BI479" s="181"/>
      <c r="BJ479" s="181"/>
      <c r="BK479" s="181"/>
      <c r="BL479" s="181"/>
      <c r="BM479" s="181"/>
      <c r="BN479" s="181"/>
      <c r="BO479" s="181"/>
      <c r="BP479" s="181"/>
      <c r="BQ479" s="181"/>
      <c r="BR479" s="181"/>
      <c r="BS479" s="181"/>
      <c r="BT479" s="181"/>
      <c r="BU479" s="182"/>
      <c r="BV479" s="152"/>
      <c r="BW479" s="153"/>
      <c r="BX479" s="152"/>
      <c r="BY479" s="153"/>
      <c r="BZ479" s="152"/>
      <c r="CA479" s="153"/>
      <c r="CB479" s="152"/>
      <c r="CC479" s="153"/>
      <c r="CD479" s="152"/>
      <c r="CE479" s="153"/>
      <c r="CF479" s="174"/>
    </row>
    <row r="480" spans="1:84" ht="11.25" customHeight="1" thickBot="1">
      <c r="A480" s="194"/>
      <c r="B480" s="195"/>
      <c r="C480" s="207"/>
      <c r="D480" s="203"/>
      <c r="E480" s="204"/>
      <c r="F480" s="203"/>
      <c r="G480" s="204"/>
      <c r="H480" s="203"/>
      <c r="I480" s="204"/>
      <c r="J480" s="203"/>
      <c r="K480" s="204"/>
      <c r="L480" s="203"/>
      <c r="M480" s="206"/>
      <c r="N480" s="69" t="str">
        <f>IF(CF468&lt;&gt;"",IF(CF468="W",IF(SUM(IF(D479&gt;D477,1,0),IF(F479&gt;F477,1,0),IF(H479&gt;H477,1,0),IF(J479&gt;J477,1,0),IF(L479&gt;L477,1,0))&lt;&gt;3,"E",""),""),"")</f>
        <v/>
      </c>
      <c r="O480" s="194"/>
      <c r="P480" s="195"/>
      <c r="Q480" s="207"/>
      <c r="R480" s="203"/>
      <c r="S480" s="204"/>
      <c r="T480" s="203"/>
      <c r="U480" s="204"/>
      <c r="V480" s="203"/>
      <c r="W480" s="204"/>
      <c r="X480" s="203"/>
      <c r="Y480" s="204"/>
      <c r="Z480" s="203"/>
      <c r="AA480" s="206"/>
      <c r="AB480" s="69" t="str">
        <f>IF(CF498&lt;&gt;"",IF(CF498="W",IF(SUM(IF(R479&gt;R477,1,0),IF(T479&gt;T477,1,0),IF(V479&gt;V477,1,0),IF(X479&gt;X477,1,0),IF(Z479&gt;Z477,1,0))&lt;&gt;3,"E",""),""),"")</f>
        <v/>
      </c>
      <c r="AP480" s="3"/>
      <c r="AQ480" s="126"/>
      <c r="AR480" s="126"/>
      <c r="AS480" s="126"/>
      <c r="AT480" s="126"/>
      <c r="AU480" s="126"/>
      <c r="AV480" s="126"/>
      <c r="AW480" s="126"/>
      <c r="AX480" s="126"/>
      <c r="AY480" s="126"/>
      <c r="AZ480" s="126"/>
      <c r="BA480" s="126"/>
      <c r="BB480" s="126"/>
      <c r="BC480" s="126"/>
      <c r="BV480" s="169" t="str">
        <f>IF(CF476&lt;&gt;"",IF(AND(AND(BV476&gt;-1,BV478&gt;-1),OR(BV476&gt;10,BV478&gt;10),ABS(BV476-BV478)&gt;1,IF(OR(BV476&gt;11,BV478&gt;11),ABS(BV476-BV478)=2,TRUE),BV476=INT(BV476),BV478=INT(BV478)),"","Error"),"")</f>
        <v/>
      </c>
      <c r="BW480" s="169"/>
      <c r="BX480" s="169" t="str">
        <f>IF(CF476&lt;&gt;"",IF(AND(AND(BX476&gt;-1,BX478&gt;-1),OR(BX476&gt;10,BX478&gt;10),ABS(BX476-BX478)&gt;1,IF(OR(BX476&gt;11,BX478&gt;11),ABS(BX476-BX478)=2,TRUE),BX476=INT(BX476),BX478=INT(BX478)),"","Error"),"")</f>
        <v/>
      </c>
      <c r="BY480" s="169"/>
      <c r="BZ480" s="169" t="str">
        <f>IF(CF476&lt;&gt;"",IF(AND(AND(BZ476&gt;-1,BZ478&gt;-1),OR(BZ476&gt;10,BZ478&gt;10),ABS(BZ476-BZ478)&gt;1,IF(OR(BZ476&gt;11,BZ478&gt;11),ABS(BZ476-BZ478)=2,TRUE),BZ476=INT(BZ476),BZ478=INT(BZ478)),"","Error"),"")</f>
        <v/>
      </c>
      <c r="CA480" s="169"/>
      <c r="CB480" s="169" t="str">
        <f>IF(AND(CF476&lt;&gt;"",CB476&lt;&gt;""),IF(AND(AND(CB476&gt;-1,CB478&gt;-1),OR(CB476&gt;10,CB478&gt;10),ABS(CB476-CB478)&gt;1,IF(OR(CB476&gt;11,CB478&gt;11),ABS(CB476-CB478)=2,TRUE),CB476=INT(CB476),CB478=INT(CB478)),"","Error"),"")</f>
        <v/>
      </c>
      <c r="CC480" s="169"/>
      <c r="CD480" s="169" t="str">
        <f>IF(AND(CF476&lt;&gt;"",CD476&lt;&gt;""),IF(AND(AND(CD476&gt;-1,CD478&gt;-1),OR(CD476&gt;10,CD478&gt;10),ABS(CD476-CD478)&gt;1,IF(OR(CD476&gt;11,CD478&gt;11),ABS(CD476-CD478)=2,TRUE),CD476=INT(CD476),CD478=INT(CD478)),"","Error"),"")</f>
        <v/>
      </c>
      <c r="CE480" s="169"/>
    </row>
    <row r="481" spans="1:84" ht="11.25" customHeight="1">
      <c r="A481" s="170">
        <v>3</v>
      </c>
      <c r="B481" s="191"/>
      <c r="C481" s="183" t="str">
        <f>IF($D458="1P","A","A")</f>
        <v>A</v>
      </c>
      <c r="D481" s="197"/>
      <c r="E481" s="198"/>
      <c r="F481" s="197"/>
      <c r="G481" s="198"/>
      <c r="H481" s="197"/>
      <c r="I481" s="198"/>
      <c r="J481" s="197"/>
      <c r="K481" s="198"/>
      <c r="L481" s="197"/>
      <c r="M481" s="208"/>
      <c r="N481" s="69" t="str">
        <f>IF(CF476&lt;&gt;"",IF(CF476="W",IF(SUM(IF(D481&gt;D483,1,0),IF(F481&gt;F483,1,0),IF(H481&gt;H483,1,0),IF(J481&gt;J483,1,0),IF(L481&gt;L483,1,0))&lt;&gt;3,"E",""),""),"")</f>
        <v/>
      </c>
      <c r="O481" s="170">
        <v>6</v>
      </c>
      <c r="P481" s="191"/>
      <c r="Q481" s="183" t="str">
        <f>IF($D458="1P","C","B")</f>
        <v>B</v>
      </c>
      <c r="R481" s="197"/>
      <c r="S481" s="198"/>
      <c r="T481" s="197"/>
      <c r="U481" s="198"/>
      <c r="V481" s="197"/>
      <c r="W481" s="198"/>
      <c r="X481" s="197"/>
      <c r="Y481" s="198"/>
      <c r="Z481" s="197"/>
      <c r="AA481" s="208"/>
      <c r="AB481" s="69" t="str">
        <f>IF(CF506&lt;&gt;"",IF(CF506="W",IF(SUM(IF(R481&gt;R483,1,0),IF(T481&gt;T483,1,0),IF(V481&gt;V483,1,0),IF(X481&gt;X483,1,0),IF(Z481&gt;Z483,1,0))&lt;&gt;3,"E",""),""),"")</f>
        <v/>
      </c>
      <c r="AP481" s="3"/>
      <c r="AQ481" s="126"/>
      <c r="AR481" s="126"/>
      <c r="AS481" s="126"/>
      <c r="AT481" s="126"/>
      <c r="AU481" s="126"/>
      <c r="AV481" s="126"/>
      <c r="AW481" s="126"/>
      <c r="AX481" s="126"/>
      <c r="AY481" s="126"/>
      <c r="AZ481" s="126"/>
      <c r="BA481" s="126"/>
      <c r="BB481" s="126"/>
      <c r="BC481" s="126"/>
    </row>
    <row r="482" spans="1:84" ht="11.25" customHeight="1">
      <c r="A482" s="192"/>
      <c r="B482" s="193"/>
      <c r="C482" s="196"/>
      <c r="D482" s="199"/>
      <c r="E482" s="200"/>
      <c r="F482" s="199"/>
      <c r="G482" s="200"/>
      <c r="H482" s="199"/>
      <c r="I482" s="200"/>
      <c r="J482" s="199"/>
      <c r="K482" s="200"/>
      <c r="L482" s="199"/>
      <c r="M482" s="209"/>
      <c r="N482" s="69" t="str">
        <f>IF(CF476&lt;&gt;"",IF(ISERROR(AND(BV480="",BX480="",BZ480="",CB480="",CD480="")),"E",IF(AND(BV480="",BX480="",BZ480="",CB480="",CD480=""),"","E")),"")</f>
        <v/>
      </c>
      <c r="O482" s="192"/>
      <c r="P482" s="193"/>
      <c r="Q482" s="196"/>
      <c r="R482" s="199"/>
      <c r="S482" s="200"/>
      <c r="T482" s="199"/>
      <c r="U482" s="200"/>
      <c r="V482" s="199"/>
      <c r="W482" s="200"/>
      <c r="X482" s="199"/>
      <c r="Y482" s="200"/>
      <c r="Z482" s="199"/>
      <c r="AA482" s="209"/>
      <c r="AB482" s="69" t="str">
        <f>IF(CF506&lt;&gt;"",IF(ISERROR(AND(BV510="",BX510="",BZ510="",CB510="",CD510="")),"E",IF(AND(BV510="",BX510="",BZ510="",CB510="",CD510=""),"","E")),"")</f>
        <v/>
      </c>
      <c r="AP482" s="3"/>
      <c r="AQ482" s="127"/>
      <c r="AR482" s="127"/>
      <c r="AS482" s="127"/>
      <c r="AT482" s="127"/>
      <c r="AU482" s="127"/>
      <c r="AV482" s="127"/>
      <c r="AW482" s="127"/>
      <c r="AX482" s="127"/>
      <c r="AY482" s="127"/>
      <c r="AZ482" s="127"/>
      <c r="BA482" s="127"/>
      <c r="BB482" s="127"/>
      <c r="BC482" s="127"/>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3"/>
    </row>
    <row r="483" spans="1:84" ht="11.25" customHeight="1">
      <c r="A483" s="192"/>
      <c r="B483" s="193"/>
      <c r="C483" s="175" t="str">
        <f>IF($D458="1P","C","B")</f>
        <v>B</v>
      </c>
      <c r="D483" s="201"/>
      <c r="E483" s="202"/>
      <c r="F483" s="201"/>
      <c r="G483" s="202"/>
      <c r="H483" s="201"/>
      <c r="I483" s="202"/>
      <c r="J483" s="201"/>
      <c r="K483" s="202"/>
      <c r="L483" s="201"/>
      <c r="M483" s="205"/>
      <c r="N483" s="69" t="str">
        <f>IF(CF476&lt;&gt;"",IF(ISERROR(AND(BV480="",BX480="",BZ480="",CB480="",CD480="")),"E",IF(AND(BV480="",BX480="",BZ480="",CB480="",CD480=""),"","E")),"")</f>
        <v/>
      </c>
      <c r="O483" s="192"/>
      <c r="P483" s="193"/>
      <c r="Q483" s="175" t="str">
        <f>IF($D458="1P","D","C")</f>
        <v>C</v>
      </c>
      <c r="R483" s="201"/>
      <c r="S483" s="202"/>
      <c r="T483" s="201"/>
      <c r="U483" s="202"/>
      <c r="V483" s="201"/>
      <c r="W483" s="202"/>
      <c r="X483" s="201"/>
      <c r="Y483" s="202"/>
      <c r="Z483" s="201"/>
      <c r="AA483" s="205"/>
      <c r="AB483" s="69" t="str">
        <f>IF(CF506&lt;&gt;"",IF(ISERROR(AND(BV510="",BX510="",BZ510="",CB510="",CD510="")),"E",IF(AND(BV510="",BX510="",BZ510="",CB510="",CD510=""),"","E")),"")</f>
        <v/>
      </c>
      <c r="AP483" s="3"/>
      <c r="AQ483" s="128"/>
      <c r="AR483" s="128"/>
      <c r="AS483" s="128"/>
      <c r="AT483" s="128"/>
      <c r="AU483" s="128"/>
      <c r="AV483" s="128"/>
      <c r="AW483" s="128"/>
      <c r="AX483" s="128"/>
      <c r="AY483" s="128"/>
      <c r="AZ483" s="128"/>
      <c r="BA483" s="128"/>
      <c r="BB483" s="128"/>
      <c r="BC483" s="128"/>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3"/>
    </row>
    <row r="484" spans="1:84" ht="11.25" customHeight="1" thickBot="1">
      <c r="A484" s="194"/>
      <c r="B484" s="195"/>
      <c r="C484" s="207"/>
      <c r="D484" s="203"/>
      <c r="E484" s="204"/>
      <c r="F484" s="203"/>
      <c r="G484" s="204"/>
      <c r="H484" s="203"/>
      <c r="I484" s="204"/>
      <c r="J484" s="203"/>
      <c r="K484" s="204"/>
      <c r="L484" s="203"/>
      <c r="M484" s="206"/>
      <c r="N484" s="69" t="str">
        <f>IF(CF478&lt;&gt;"",IF(CF478="W",IF(SUM(IF(D483&gt;D481,1,0),IF(F483&gt;F481,1,0),IF(H483&gt;H481,1,0),IF(J483&gt;J481,1,0),IF(L483&gt;L481,1,0))&lt;&gt;3,"E",""),""),"")</f>
        <v/>
      </c>
      <c r="O484" s="194"/>
      <c r="P484" s="195"/>
      <c r="Q484" s="207"/>
      <c r="R484" s="203"/>
      <c r="S484" s="204"/>
      <c r="T484" s="203"/>
      <c r="U484" s="204"/>
      <c r="V484" s="203"/>
      <c r="W484" s="204"/>
      <c r="X484" s="203"/>
      <c r="Y484" s="204"/>
      <c r="Z484" s="203"/>
      <c r="AA484" s="206"/>
      <c r="AB484" s="69" t="str">
        <f>IF(CF508&lt;&gt;"",IF(CF508="W",IF(SUM(IF(R483&gt;R481,1,0),IF(T483&gt;T481,1,0),IF(V483&gt;V481,1,0),IF(X483&gt;X481,1,0),IF(Z483&gt;Z481,1,0))&lt;&gt;3,"E",""),""),"")</f>
        <v/>
      </c>
      <c r="AP484" s="3"/>
      <c r="AQ484" s="126"/>
      <c r="AR484" s="126"/>
      <c r="AS484" s="126"/>
      <c r="AT484" s="126"/>
      <c r="AU484" s="126"/>
      <c r="AV484" s="126"/>
      <c r="AW484" s="126"/>
      <c r="AX484" s="126"/>
      <c r="AY484" s="126"/>
      <c r="AZ484" s="126"/>
      <c r="BA484" s="126"/>
      <c r="BB484" s="126"/>
      <c r="BC484" s="126"/>
      <c r="CF484" s="3"/>
    </row>
    <row r="485" spans="1:84" ht="11.25" customHeight="1" thickBo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P485" s="3"/>
      <c r="AQ485" s="127"/>
      <c r="AR485" s="127"/>
      <c r="AS485" s="127"/>
      <c r="AT485" s="127"/>
      <c r="AU485" s="127"/>
      <c r="AV485" s="127"/>
      <c r="AW485" s="127"/>
      <c r="AX485" s="127"/>
      <c r="AY485" s="127"/>
      <c r="AZ485" s="127"/>
      <c r="BA485" s="127"/>
      <c r="BB485" s="127"/>
      <c r="BC485" s="127"/>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3"/>
    </row>
    <row r="486" spans="1:84" ht="11.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P486" s="3"/>
      <c r="AQ486" s="154" t="str">
        <f>CONCATENATE($A460," ",$D460,","," ",$F458)</f>
        <v>Group: 8, Women's Singles</v>
      </c>
      <c r="AR486" s="155"/>
      <c r="AS486" s="155"/>
      <c r="AT486" s="155"/>
      <c r="AU486" s="155"/>
      <c r="AV486" s="155"/>
      <c r="AW486" s="155"/>
      <c r="AX486" s="155"/>
      <c r="AY486" s="155"/>
      <c r="AZ486" s="155"/>
      <c r="BA486" s="155"/>
      <c r="BB486" s="155"/>
      <c r="BC486" s="156"/>
      <c r="BD486" s="163">
        <f>O473</f>
        <v>4</v>
      </c>
      <c r="BE486" s="164"/>
      <c r="BF486" s="183" t="str">
        <f>Q473</f>
        <v>C</v>
      </c>
      <c r="BG486" s="185" t="str">
        <f>IF(VLOOKUP($BF486,$A462:$C468,3,FALSE)=0,"",CONCATENATE(VLOOKUP(VLOOKUP($BF486,$A462:$C468,3,FALSE),Players!$J:$N,4,FALSE)," ",VLOOKUP($BF486,$A462:$C468,3,FALSE)," ",IF(ISERROR(VLOOKUP(VLOOKUP($BF486,$A462:$C468,3,FALSE),Players!$J:$N,5,FALSE)),"()",CONCATENATE("(",VLOOKUP(VLOOKUP($BF486,$A462:$C468,3,FALSE),Players!$J:$N,5,FALSE),")"))))</f>
        <v/>
      </c>
      <c r="BH486" s="186"/>
      <c r="BI486" s="186"/>
      <c r="BJ486" s="186"/>
      <c r="BK486" s="186"/>
      <c r="BL486" s="186"/>
      <c r="BM486" s="186"/>
      <c r="BN486" s="186"/>
      <c r="BO486" s="186"/>
      <c r="BP486" s="186"/>
      <c r="BQ486" s="186"/>
      <c r="BR486" s="186"/>
      <c r="BS486" s="186"/>
      <c r="BT486" s="186"/>
      <c r="BU486" s="187"/>
      <c r="BV486" s="170" t="str">
        <f>IF(R473&lt;&gt;"",R473,"")</f>
        <v/>
      </c>
      <c r="BW486" s="171"/>
      <c r="BX486" s="170" t="str">
        <f>IF(T473&lt;&gt;"",T473,"")</f>
        <v/>
      </c>
      <c r="BY486" s="171"/>
      <c r="BZ486" s="170" t="str">
        <f>IF(V473&lt;&gt;"",V473,"")</f>
        <v/>
      </c>
      <c r="CA486" s="171"/>
      <c r="CB486" s="170" t="str">
        <f>IF(X473&lt;&gt;"",X473,"")</f>
        <v/>
      </c>
      <c r="CC486" s="171"/>
      <c r="CD486" s="170" t="str">
        <f>IF(Z473&lt;&gt;"",Z473,"")</f>
        <v/>
      </c>
      <c r="CE486" s="171"/>
      <c r="CF486" s="174" t="str">
        <f>IF($CD486=$CD488,IF($CB486=$CB488,IF($BZ486&lt;&gt;"",IF($BZ486&gt;$BZ488,"W","L"),""),IF($CB486&gt;$CB488,"W","L")),IF($CD486&gt;$CD488,"W","L"))</f>
        <v/>
      </c>
    </row>
    <row r="487" spans="1:84" ht="11.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P487" s="3"/>
      <c r="AQ487" s="157"/>
      <c r="AR487" s="158"/>
      <c r="AS487" s="158"/>
      <c r="AT487" s="158"/>
      <c r="AU487" s="158"/>
      <c r="AV487" s="158"/>
      <c r="AW487" s="158"/>
      <c r="AX487" s="158"/>
      <c r="AY487" s="158"/>
      <c r="AZ487" s="158"/>
      <c r="BA487" s="158"/>
      <c r="BB487" s="158"/>
      <c r="BC487" s="159"/>
      <c r="BD487" s="165"/>
      <c r="BE487" s="166"/>
      <c r="BF487" s="184"/>
      <c r="BG487" s="188"/>
      <c r="BH487" s="189"/>
      <c r="BI487" s="189"/>
      <c r="BJ487" s="189"/>
      <c r="BK487" s="189"/>
      <c r="BL487" s="189"/>
      <c r="BM487" s="189"/>
      <c r="BN487" s="189"/>
      <c r="BO487" s="189"/>
      <c r="BP487" s="189"/>
      <c r="BQ487" s="189"/>
      <c r="BR487" s="189"/>
      <c r="BS487" s="189"/>
      <c r="BT487" s="189"/>
      <c r="BU487" s="190"/>
      <c r="BV487" s="172"/>
      <c r="BW487" s="173"/>
      <c r="BX487" s="172"/>
      <c r="BY487" s="173"/>
      <c r="BZ487" s="172"/>
      <c r="CA487" s="173"/>
      <c r="CB487" s="172"/>
      <c r="CC487" s="173"/>
      <c r="CD487" s="172"/>
      <c r="CE487" s="173"/>
      <c r="CF487" s="174"/>
    </row>
    <row r="488" spans="1:84" ht="11.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P488" s="3"/>
      <c r="AQ488" s="157"/>
      <c r="AR488" s="158"/>
      <c r="AS488" s="158"/>
      <c r="AT488" s="158"/>
      <c r="AU488" s="158"/>
      <c r="AV488" s="158"/>
      <c r="AW488" s="158"/>
      <c r="AX488" s="158"/>
      <c r="AY488" s="158"/>
      <c r="AZ488" s="158"/>
      <c r="BA488" s="158"/>
      <c r="BB488" s="158"/>
      <c r="BC488" s="159"/>
      <c r="BD488" s="165"/>
      <c r="BE488" s="166"/>
      <c r="BF488" s="175" t="str">
        <f>Q475</f>
        <v>D</v>
      </c>
      <c r="BG488" s="177" t="str">
        <f>IF(VLOOKUP($BF488,$A462:$C468,3,FALSE)=0,"",CONCATENATE(VLOOKUP(VLOOKUP($BF488,$A462:$C468,3,FALSE),Players!$J:$N,4,FALSE)," ",VLOOKUP($BF488,$A462:$C468,3,FALSE)," ",IF(ISERROR(VLOOKUP(VLOOKUP($BF488,$A462:$C468,3,FALSE),Players!$J:$N,5,FALSE)),"()",CONCATENATE("(",VLOOKUP(VLOOKUP($BF488,$A462:$C468,3,FALSE),Players!$J:$N,5,FALSE),")"))))</f>
        <v/>
      </c>
      <c r="BH488" s="178"/>
      <c r="BI488" s="178"/>
      <c r="BJ488" s="178"/>
      <c r="BK488" s="178"/>
      <c r="BL488" s="178"/>
      <c r="BM488" s="178"/>
      <c r="BN488" s="178"/>
      <c r="BO488" s="178"/>
      <c r="BP488" s="178"/>
      <c r="BQ488" s="178"/>
      <c r="BR488" s="178"/>
      <c r="BS488" s="178"/>
      <c r="BT488" s="178"/>
      <c r="BU488" s="179"/>
      <c r="BV488" s="150" t="str">
        <f>IF(R475&lt;&gt;"",R475,"")</f>
        <v/>
      </c>
      <c r="BW488" s="151"/>
      <c r="BX488" s="150" t="str">
        <f>IF(T475&lt;&gt;"",T475,"")</f>
        <v/>
      </c>
      <c r="BY488" s="151"/>
      <c r="BZ488" s="150" t="str">
        <f>IF(V475&lt;&gt;"",V475,"")</f>
        <v/>
      </c>
      <c r="CA488" s="151"/>
      <c r="CB488" s="150" t="str">
        <f>IF(X475&lt;&gt;"",X475,"")</f>
        <v/>
      </c>
      <c r="CC488" s="151"/>
      <c r="CD488" s="150" t="str">
        <f>IF(Z475&lt;&gt;"",Z475,"")</f>
        <v/>
      </c>
      <c r="CE488" s="151"/>
      <c r="CF488" s="174" t="str">
        <f>IF($CF486&lt;&gt;"",IF(CF486="W","L","W"),"")</f>
        <v/>
      </c>
    </row>
    <row r="489" spans="1:84" ht="11.25" customHeight="1" thickBo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P489" s="3"/>
      <c r="AQ489" s="160"/>
      <c r="AR489" s="161"/>
      <c r="AS489" s="161"/>
      <c r="AT489" s="161"/>
      <c r="AU489" s="161"/>
      <c r="AV489" s="161"/>
      <c r="AW489" s="161"/>
      <c r="AX489" s="161"/>
      <c r="AY489" s="161"/>
      <c r="AZ489" s="161"/>
      <c r="BA489" s="161"/>
      <c r="BB489" s="161"/>
      <c r="BC489" s="162"/>
      <c r="BD489" s="167"/>
      <c r="BE489" s="168"/>
      <c r="BF489" s="176"/>
      <c r="BG489" s="180"/>
      <c r="BH489" s="181"/>
      <c r="BI489" s="181"/>
      <c r="BJ489" s="181"/>
      <c r="BK489" s="181"/>
      <c r="BL489" s="181"/>
      <c r="BM489" s="181"/>
      <c r="BN489" s="181"/>
      <c r="BO489" s="181"/>
      <c r="BP489" s="181"/>
      <c r="BQ489" s="181"/>
      <c r="BR489" s="181"/>
      <c r="BS489" s="181"/>
      <c r="BT489" s="181"/>
      <c r="BU489" s="182"/>
      <c r="BV489" s="152"/>
      <c r="BW489" s="153"/>
      <c r="BX489" s="152"/>
      <c r="BY489" s="153"/>
      <c r="BZ489" s="152"/>
      <c r="CA489" s="153"/>
      <c r="CB489" s="152"/>
      <c r="CC489" s="153"/>
      <c r="CD489" s="152"/>
      <c r="CE489" s="153"/>
      <c r="CF489" s="174"/>
    </row>
    <row r="490" spans="1:84" ht="11.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P490" s="3"/>
      <c r="AQ490" s="126"/>
      <c r="AR490" s="126"/>
      <c r="AS490" s="126"/>
      <c r="AT490" s="126"/>
      <c r="AU490" s="126"/>
      <c r="AV490" s="126"/>
      <c r="AW490" s="126"/>
      <c r="AX490" s="126"/>
      <c r="AY490" s="126"/>
      <c r="AZ490" s="126"/>
      <c r="BA490" s="126"/>
      <c r="BB490" s="126"/>
      <c r="BC490" s="126"/>
      <c r="BV490" s="169" t="str">
        <f>IF(CF486&lt;&gt;"",IF(AND(AND(BV486&gt;-1,BV488&gt;-1),OR(BV486&gt;10,BV488&gt;10),ABS(BV486-BV488)&gt;1,IF(OR(BV486&gt;11,BV488&gt;11),ABS(BV486-BV488)=2,TRUE),BV486=INT(BV486),BV488=INT(BV488)),"","Error"),"")</f>
        <v/>
      </c>
      <c r="BW490" s="169"/>
      <c r="BX490" s="169" t="str">
        <f>IF(CF486&lt;&gt;"",IF(AND(AND(BX486&gt;-1,BX488&gt;-1),OR(BX486&gt;10,BX488&gt;10),ABS(BX486-BX488)&gt;1,IF(OR(BX486&gt;11,BX488&gt;11),ABS(BX486-BX488)=2,TRUE),BX486=INT(BX486),BX488=INT(BX488)),"","Error"),"")</f>
        <v/>
      </c>
      <c r="BY490" s="169"/>
      <c r="BZ490" s="169" t="str">
        <f>IF(CF486&lt;&gt;"",IF(AND(AND(BZ486&gt;-1,BZ488&gt;-1),OR(BZ486&gt;10,BZ488&gt;10),ABS(BZ486-BZ488)&gt;1,IF(OR(BZ486&gt;11,BZ488&gt;11),ABS(BZ486-BZ488)=2,TRUE),BZ486=INT(BZ486),BZ488=INT(BZ488)),"","Error"),"")</f>
        <v/>
      </c>
      <c r="CA490" s="169"/>
      <c r="CB490" s="169" t="str">
        <f>IF(AND(CF486&lt;&gt;"",CB486&lt;&gt;""),IF(AND(AND(CB486&gt;-1,CB488&gt;-1),OR(CB486&gt;10,CB488&gt;10),ABS(CB486-CB488)&gt;1,IF(OR(CB486&gt;11,CB488&gt;11),ABS(CB486-CB488)=2,TRUE),CB486=INT(CB486),CB488=INT(CB488)),"","Error"),"")</f>
        <v/>
      </c>
      <c r="CC490" s="169"/>
      <c r="CD490" s="169" t="str">
        <f>IF(AND(CF486&lt;&gt;"",CD486&lt;&gt;""),IF(AND(AND(CD486&gt;-1,CD488&gt;-1),OR(CD486&gt;10,CD488&gt;10),ABS(CD486-CD488)&gt;1,IF(OR(CD486&gt;11,CD488&gt;11),ABS(CD486-CD488)=2,TRUE),CD486=INT(CD486),CD488=INT(CD488)),"","Error"),"")</f>
        <v/>
      </c>
      <c r="CE490" s="169"/>
      <c r="CF490" s="3"/>
    </row>
    <row r="491" spans="1:84" ht="11.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P491" s="3"/>
      <c r="AQ491" s="126"/>
      <c r="AR491" s="126"/>
      <c r="AS491" s="126"/>
      <c r="AT491" s="126"/>
      <c r="AU491" s="126"/>
      <c r="AV491" s="126"/>
      <c r="AW491" s="126"/>
      <c r="AX491" s="126"/>
      <c r="AY491" s="126"/>
      <c r="AZ491" s="126"/>
      <c r="BA491" s="126"/>
      <c r="BB491" s="126"/>
      <c r="BC491" s="126"/>
      <c r="CF491" s="3"/>
    </row>
    <row r="492" spans="1:84" ht="11.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P492" s="3"/>
      <c r="AQ492" s="127"/>
      <c r="AR492" s="127"/>
      <c r="AS492" s="127"/>
      <c r="AT492" s="127"/>
      <c r="AU492" s="127"/>
      <c r="AV492" s="127"/>
      <c r="AW492" s="127"/>
      <c r="AX492" s="127"/>
      <c r="AY492" s="127"/>
      <c r="AZ492" s="127"/>
      <c r="BA492" s="127"/>
      <c r="BB492" s="127"/>
      <c r="BC492" s="127"/>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3"/>
    </row>
    <row r="493" spans="1:84" ht="11.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P493" s="3"/>
      <c r="AQ493" s="128"/>
      <c r="AR493" s="128"/>
      <c r="AS493" s="128"/>
      <c r="AT493" s="128"/>
      <c r="AU493" s="128"/>
      <c r="AV493" s="128"/>
      <c r="AW493" s="128"/>
      <c r="AX493" s="128"/>
      <c r="AY493" s="128"/>
      <c r="AZ493" s="128"/>
      <c r="BA493" s="128"/>
      <c r="BB493" s="128"/>
      <c r="BC493" s="128"/>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3"/>
    </row>
    <row r="494" spans="1:84" ht="11.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P494" s="3"/>
      <c r="AQ494" s="126"/>
      <c r="AR494" s="126"/>
      <c r="AS494" s="126"/>
      <c r="AT494" s="126"/>
      <c r="AU494" s="126"/>
      <c r="AV494" s="126"/>
      <c r="AW494" s="126"/>
      <c r="AX494" s="126"/>
      <c r="AY494" s="126"/>
      <c r="AZ494" s="126"/>
      <c r="BA494" s="126"/>
      <c r="BB494" s="126"/>
      <c r="BC494" s="126"/>
      <c r="CF494" s="3"/>
    </row>
    <row r="495" spans="1:84" ht="11.25" customHeight="1" thickBo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P495" s="3"/>
      <c r="AQ495" s="127"/>
      <c r="AR495" s="127"/>
      <c r="AS495" s="127"/>
      <c r="AT495" s="127"/>
      <c r="AU495" s="127"/>
      <c r="AV495" s="127"/>
      <c r="AW495" s="127"/>
      <c r="AX495" s="127"/>
      <c r="AY495" s="127"/>
      <c r="AZ495" s="127"/>
      <c r="BA495" s="127"/>
      <c r="BB495" s="127"/>
      <c r="BC495" s="127"/>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3"/>
    </row>
    <row r="496" spans="1:84" ht="11.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P496" s="3"/>
      <c r="AQ496" s="154" t="str">
        <f>CONCATENATE($A460," ",$D460,","," ",$F458)</f>
        <v>Group: 8, Women's Singles</v>
      </c>
      <c r="AR496" s="155"/>
      <c r="AS496" s="155"/>
      <c r="AT496" s="155"/>
      <c r="AU496" s="155"/>
      <c r="AV496" s="155"/>
      <c r="AW496" s="155"/>
      <c r="AX496" s="155"/>
      <c r="AY496" s="155"/>
      <c r="AZ496" s="155"/>
      <c r="BA496" s="155"/>
      <c r="BB496" s="155"/>
      <c r="BC496" s="156"/>
      <c r="BD496" s="163">
        <f>O477</f>
        <v>5</v>
      </c>
      <c r="BE496" s="164"/>
      <c r="BF496" s="183" t="str">
        <f>Q477</f>
        <v>A</v>
      </c>
      <c r="BG496" s="185" t="str">
        <f>IF(VLOOKUP($BF496,$A462:$C468,3,FALSE)=0,"",CONCATENATE(VLOOKUP(VLOOKUP($BF496,$A462:$C468,3,FALSE),Players!$J:$N,4,FALSE)," ",VLOOKUP($BF496,$A462:$C468,3,FALSE)," ",IF(ISERROR(VLOOKUP(VLOOKUP($BF496,$A462:$C468,3,FALSE),Players!$J:$N,5,FALSE)),"()",CONCATENATE("(",VLOOKUP(VLOOKUP($BF496,$A462:$C468,3,FALSE),Players!$J:$N,5,FALSE),")"))))</f>
        <v/>
      </c>
      <c r="BH496" s="186"/>
      <c r="BI496" s="186"/>
      <c r="BJ496" s="186"/>
      <c r="BK496" s="186"/>
      <c r="BL496" s="186"/>
      <c r="BM496" s="186"/>
      <c r="BN496" s="186"/>
      <c r="BO496" s="186"/>
      <c r="BP496" s="186"/>
      <c r="BQ496" s="186"/>
      <c r="BR496" s="186"/>
      <c r="BS496" s="186"/>
      <c r="BT496" s="186"/>
      <c r="BU496" s="187"/>
      <c r="BV496" s="170" t="str">
        <f>IF(R477&lt;&gt;"",R477,"")</f>
        <v/>
      </c>
      <c r="BW496" s="171"/>
      <c r="BX496" s="170" t="str">
        <f>IF(T477&lt;&gt;"",T477,"")</f>
        <v/>
      </c>
      <c r="BY496" s="171"/>
      <c r="BZ496" s="170" t="str">
        <f>IF(V477&lt;&gt;"",V477,"")</f>
        <v/>
      </c>
      <c r="CA496" s="171"/>
      <c r="CB496" s="170" t="str">
        <f>IF(X477&lt;&gt;"",X477,"")</f>
        <v/>
      </c>
      <c r="CC496" s="171"/>
      <c r="CD496" s="170" t="str">
        <f>IF(Z477&lt;&gt;"",Z477,"")</f>
        <v/>
      </c>
      <c r="CE496" s="171"/>
      <c r="CF496" s="174" t="str">
        <f>IF($CD496=$CD498,IF($CB496=$CB498,IF($BZ496&lt;&gt;"",IF($BZ496&gt;$BZ498,"W","L"),""),IF($CB496&gt;$CB498,"W","L")),IF($CD496&gt;$CD498,"W","L"))</f>
        <v/>
      </c>
    </row>
    <row r="497" spans="1:84" ht="11.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P497" s="3"/>
      <c r="AQ497" s="157"/>
      <c r="AR497" s="158"/>
      <c r="AS497" s="158"/>
      <c r="AT497" s="158"/>
      <c r="AU497" s="158"/>
      <c r="AV497" s="158"/>
      <c r="AW497" s="158"/>
      <c r="AX497" s="158"/>
      <c r="AY497" s="158"/>
      <c r="AZ497" s="158"/>
      <c r="BA497" s="158"/>
      <c r="BB497" s="158"/>
      <c r="BC497" s="159"/>
      <c r="BD497" s="165"/>
      <c r="BE497" s="166"/>
      <c r="BF497" s="184"/>
      <c r="BG497" s="188"/>
      <c r="BH497" s="189"/>
      <c r="BI497" s="189"/>
      <c r="BJ497" s="189"/>
      <c r="BK497" s="189"/>
      <c r="BL497" s="189"/>
      <c r="BM497" s="189"/>
      <c r="BN497" s="189"/>
      <c r="BO497" s="189"/>
      <c r="BP497" s="189"/>
      <c r="BQ497" s="189"/>
      <c r="BR497" s="189"/>
      <c r="BS497" s="189"/>
      <c r="BT497" s="189"/>
      <c r="BU497" s="190"/>
      <c r="BV497" s="172"/>
      <c r="BW497" s="173"/>
      <c r="BX497" s="172"/>
      <c r="BY497" s="173"/>
      <c r="BZ497" s="172"/>
      <c r="CA497" s="173"/>
      <c r="CB497" s="172"/>
      <c r="CC497" s="173"/>
      <c r="CD497" s="172"/>
      <c r="CE497" s="173"/>
      <c r="CF497" s="174"/>
    </row>
    <row r="498" spans="1:84" ht="11.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P498" s="3"/>
      <c r="AQ498" s="157"/>
      <c r="AR498" s="158"/>
      <c r="AS498" s="158"/>
      <c r="AT498" s="158"/>
      <c r="AU498" s="158"/>
      <c r="AV498" s="158"/>
      <c r="AW498" s="158"/>
      <c r="AX498" s="158"/>
      <c r="AY498" s="158"/>
      <c r="AZ498" s="158"/>
      <c r="BA498" s="158"/>
      <c r="BB498" s="158"/>
      <c r="BC498" s="159"/>
      <c r="BD498" s="165"/>
      <c r="BE498" s="166"/>
      <c r="BF498" s="175" t="str">
        <f>Q479</f>
        <v>D</v>
      </c>
      <c r="BG498" s="177" t="str">
        <f>IF(VLOOKUP($BF498,$A462:$C468,3,FALSE)=0,"",CONCATENATE(VLOOKUP(VLOOKUP($BF498,$A462:$C468,3,FALSE),Players!$J:$N,4,FALSE)," ",VLOOKUP($BF498,$A462:$C468,3,FALSE)," ",IF(ISERROR(VLOOKUP(VLOOKUP($BF498,$A462:$C468,3,FALSE),Players!$J:$N,5,FALSE)),"()",CONCATENATE("(",VLOOKUP(VLOOKUP($BF498,$A462:$C468,3,FALSE),Players!$J:$N,5,FALSE),")"))))</f>
        <v/>
      </c>
      <c r="BH498" s="178"/>
      <c r="BI498" s="178"/>
      <c r="BJ498" s="178"/>
      <c r="BK498" s="178"/>
      <c r="BL498" s="178"/>
      <c r="BM498" s="178"/>
      <c r="BN498" s="178"/>
      <c r="BO498" s="178"/>
      <c r="BP498" s="178"/>
      <c r="BQ498" s="178"/>
      <c r="BR498" s="178"/>
      <c r="BS498" s="178"/>
      <c r="BT498" s="178"/>
      <c r="BU498" s="179"/>
      <c r="BV498" s="150" t="str">
        <f>IF(R479&lt;&gt;"",R479,"")</f>
        <v/>
      </c>
      <c r="BW498" s="151"/>
      <c r="BX498" s="150" t="str">
        <f>IF(T479&lt;&gt;"",T479,"")</f>
        <v/>
      </c>
      <c r="BY498" s="151"/>
      <c r="BZ498" s="150" t="str">
        <f>IF(V479&lt;&gt;"",V479,"")</f>
        <v/>
      </c>
      <c r="CA498" s="151"/>
      <c r="CB498" s="150" t="str">
        <f>IF(X479&lt;&gt;"",X479,"")</f>
        <v/>
      </c>
      <c r="CC498" s="151"/>
      <c r="CD498" s="150" t="str">
        <f>IF(Z479&lt;&gt;"",Z479,"")</f>
        <v/>
      </c>
      <c r="CE498" s="151"/>
      <c r="CF498" s="174" t="str">
        <f>IF($CF496&lt;&gt;"",IF(CF496="W","L","W"),"")</f>
        <v/>
      </c>
    </row>
    <row r="499" spans="1:84" ht="11.25" customHeight="1" thickBo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P499" s="3"/>
      <c r="AQ499" s="160"/>
      <c r="AR499" s="161"/>
      <c r="AS499" s="161"/>
      <c r="AT499" s="161"/>
      <c r="AU499" s="161"/>
      <c r="AV499" s="161"/>
      <c r="AW499" s="161"/>
      <c r="AX499" s="161"/>
      <c r="AY499" s="161"/>
      <c r="AZ499" s="161"/>
      <c r="BA499" s="161"/>
      <c r="BB499" s="161"/>
      <c r="BC499" s="162"/>
      <c r="BD499" s="167"/>
      <c r="BE499" s="168"/>
      <c r="BF499" s="176"/>
      <c r="BG499" s="180"/>
      <c r="BH499" s="181"/>
      <c r="BI499" s="181"/>
      <c r="BJ499" s="181"/>
      <c r="BK499" s="181"/>
      <c r="BL499" s="181"/>
      <c r="BM499" s="181"/>
      <c r="BN499" s="181"/>
      <c r="BO499" s="181"/>
      <c r="BP499" s="181"/>
      <c r="BQ499" s="181"/>
      <c r="BR499" s="181"/>
      <c r="BS499" s="181"/>
      <c r="BT499" s="181"/>
      <c r="BU499" s="182"/>
      <c r="BV499" s="152"/>
      <c r="BW499" s="153"/>
      <c r="BX499" s="152"/>
      <c r="BY499" s="153"/>
      <c r="BZ499" s="152"/>
      <c r="CA499" s="153"/>
      <c r="CB499" s="152"/>
      <c r="CC499" s="153"/>
      <c r="CD499" s="152"/>
      <c r="CE499" s="153"/>
      <c r="CF499" s="174"/>
    </row>
    <row r="500" spans="1:84" ht="11.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P500" s="3"/>
      <c r="AQ500" s="126"/>
      <c r="AR500" s="126"/>
      <c r="AS500" s="126"/>
      <c r="AT500" s="126"/>
      <c r="AU500" s="126"/>
      <c r="AV500" s="126"/>
      <c r="AW500" s="126"/>
      <c r="AX500" s="126"/>
      <c r="AY500" s="126"/>
      <c r="AZ500" s="126"/>
      <c r="BA500" s="126"/>
      <c r="BB500" s="126"/>
      <c r="BC500" s="126"/>
      <c r="BV500" s="169" t="str">
        <f>IF(CF496&lt;&gt;"",IF(AND(AND(BV496&gt;-1,BV498&gt;-1),OR(BV496&gt;10,BV498&gt;10),ABS(BV496-BV498)&gt;1,IF(OR(BV496&gt;11,BV498&gt;11),ABS(BV496-BV498)=2,TRUE),BV496=INT(BV496),BV498=INT(BV498)),"","Error"),"")</f>
        <v/>
      </c>
      <c r="BW500" s="169"/>
      <c r="BX500" s="169" t="str">
        <f>IF(CF496&lt;&gt;"",IF(AND(AND(BX496&gt;-1,BX498&gt;-1),OR(BX496&gt;10,BX498&gt;10),ABS(BX496-BX498)&gt;1,IF(OR(BX496&gt;11,BX498&gt;11),ABS(BX496-BX498)=2,TRUE),BX496=INT(BX496),BX498=INT(BX498)),"","Error"),"")</f>
        <v/>
      </c>
      <c r="BY500" s="169"/>
      <c r="BZ500" s="169" t="str">
        <f>IF(CF496&lt;&gt;"",IF(AND(AND(BZ496&gt;-1,BZ498&gt;-1),OR(BZ496&gt;10,BZ498&gt;10),ABS(BZ496-BZ498)&gt;1,IF(OR(BZ496&gt;11,BZ498&gt;11),ABS(BZ496-BZ498)=2,TRUE),BZ496=INT(BZ496),BZ498=INT(BZ498)),"","Error"),"")</f>
        <v/>
      </c>
      <c r="CA500" s="169"/>
      <c r="CB500" s="169" t="str">
        <f>IF(AND(CF496&lt;&gt;"",CB496&lt;&gt;""),IF(AND(AND(CB496&gt;-1,CB498&gt;-1),OR(CB496&gt;10,CB498&gt;10),ABS(CB496-CB498)&gt;1,IF(OR(CB496&gt;11,CB498&gt;11),ABS(CB496-CB498)=2,TRUE),CB496=INT(CB496),CB498=INT(CB498)),"","Error"),"")</f>
        <v/>
      </c>
      <c r="CC500" s="169"/>
      <c r="CD500" s="169" t="str">
        <f>IF(AND(CF496&lt;&gt;"",CD496&lt;&gt;""),IF(AND(AND(CD496&gt;-1,CD498&gt;-1),OR(CD496&gt;10,CD498&gt;10),ABS(CD496-CD498)&gt;1,IF(OR(CD496&gt;11,CD498&gt;11),ABS(CD496-CD498)=2,TRUE),CD496=INT(CD496),CD498=INT(CD498)),"","Error"),"")</f>
        <v/>
      </c>
      <c r="CE500" s="169"/>
      <c r="CF500" s="3"/>
    </row>
    <row r="501" spans="1:84" ht="11.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P501" s="3"/>
      <c r="AQ501" s="126"/>
      <c r="AR501" s="126"/>
      <c r="AS501" s="126"/>
      <c r="AT501" s="126"/>
      <c r="AU501" s="126"/>
      <c r="AV501" s="126"/>
      <c r="AW501" s="126"/>
      <c r="AX501" s="126"/>
      <c r="AY501" s="126"/>
      <c r="AZ501" s="126"/>
      <c r="BA501" s="126"/>
      <c r="BB501" s="126"/>
      <c r="BC501" s="126"/>
      <c r="CF501" s="3"/>
    </row>
    <row r="502" spans="1:84" ht="11.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P502" s="3"/>
      <c r="AQ502" s="127"/>
      <c r="AR502" s="127"/>
      <c r="AS502" s="127"/>
      <c r="AT502" s="127"/>
      <c r="AU502" s="127"/>
      <c r="AV502" s="127"/>
      <c r="AW502" s="127"/>
      <c r="AX502" s="127"/>
      <c r="AY502" s="127"/>
      <c r="AZ502" s="127"/>
      <c r="BA502" s="127"/>
      <c r="BB502" s="127"/>
      <c r="BC502" s="127"/>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3"/>
    </row>
    <row r="503" spans="1:84" ht="11.25" customHeight="1">
      <c r="A503" s="42"/>
      <c r="R503" s="42"/>
      <c r="S503" s="42"/>
      <c r="W503" s="42"/>
      <c r="X503" s="43"/>
      <c r="Y503" s="43"/>
      <c r="Z503" s="43"/>
      <c r="AA503" s="43"/>
      <c r="AB503" s="3"/>
      <c r="AP503" s="3"/>
      <c r="AQ503" s="128"/>
      <c r="AR503" s="128"/>
      <c r="AS503" s="128"/>
      <c r="AT503" s="128"/>
      <c r="AU503" s="128"/>
      <c r="AV503" s="128"/>
      <c r="AW503" s="128"/>
      <c r="AX503" s="128"/>
      <c r="AY503" s="128"/>
      <c r="AZ503" s="128"/>
      <c r="BA503" s="128"/>
      <c r="BB503" s="128"/>
      <c r="BC503" s="128"/>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3"/>
    </row>
    <row r="504" spans="1:84" ht="11.25" customHeight="1">
      <c r="A504" s="42"/>
      <c r="R504" s="42"/>
      <c r="S504" s="42"/>
      <c r="W504" s="42"/>
      <c r="AA504" s="42"/>
      <c r="AB504" s="3"/>
      <c r="AP504" s="3"/>
      <c r="AQ504" s="126"/>
      <c r="AR504" s="126"/>
      <c r="AS504" s="126"/>
      <c r="AT504" s="126"/>
      <c r="AU504" s="126"/>
      <c r="AV504" s="126"/>
      <c r="AW504" s="126"/>
      <c r="AX504" s="126"/>
      <c r="AY504" s="126"/>
      <c r="AZ504" s="126"/>
      <c r="BA504" s="126"/>
      <c r="BB504" s="126"/>
      <c r="BC504" s="126"/>
      <c r="CF504" s="3"/>
    </row>
    <row r="505" spans="1:84" ht="11.25" customHeight="1" thickBot="1">
      <c r="A505" s="42"/>
      <c r="R505" s="42"/>
      <c r="S505" s="42"/>
      <c r="W505" s="42"/>
      <c r="X505" s="43"/>
      <c r="Y505" s="43"/>
      <c r="Z505" s="43"/>
      <c r="AA505" s="43"/>
      <c r="AB505" s="43"/>
      <c r="AP505" s="3"/>
      <c r="AQ505" s="127"/>
      <c r="AR505" s="127"/>
      <c r="AS505" s="127"/>
      <c r="AT505" s="127"/>
      <c r="AU505" s="127"/>
      <c r="AV505" s="127"/>
      <c r="AW505" s="127"/>
      <c r="AX505" s="127"/>
      <c r="AY505" s="127"/>
      <c r="AZ505" s="127"/>
      <c r="BA505" s="127"/>
      <c r="BB505" s="127"/>
      <c r="BC505" s="127"/>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3"/>
    </row>
    <row r="506" spans="1:84" ht="11.25" customHeight="1">
      <c r="A506" s="2"/>
      <c r="R506" s="42"/>
      <c r="S506" s="42"/>
      <c r="W506" s="42"/>
      <c r="AA506" s="42"/>
      <c r="AB506" s="42"/>
      <c r="AP506" s="3"/>
      <c r="AQ506" s="154" t="str">
        <f>CONCATENATE($A460," ",$D460,","," ",$F458)</f>
        <v>Group: 8, Women's Singles</v>
      </c>
      <c r="AR506" s="155"/>
      <c r="AS506" s="155"/>
      <c r="AT506" s="155"/>
      <c r="AU506" s="155"/>
      <c r="AV506" s="155"/>
      <c r="AW506" s="155"/>
      <c r="AX506" s="155"/>
      <c r="AY506" s="155"/>
      <c r="AZ506" s="155"/>
      <c r="BA506" s="155"/>
      <c r="BB506" s="155"/>
      <c r="BC506" s="156"/>
      <c r="BD506" s="163">
        <f>O481</f>
        <v>6</v>
      </c>
      <c r="BE506" s="164"/>
      <c r="BF506" s="183" t="str">
        <f>Q481</f>
        <v>B</v>
      </c>
      <c r="BG506" s="185" t="str">
        <f>IF(VLOOKUP($BF506,$A462:$C468,3,FALSE)=0,"",CONCATENATE(VLOOKUP(VLOOKUP($BF506,$A462:$C468,3,FALSE),Players!$J:$N,4,FALSE)," ",VLOOKUP($BF506,$A462:$C468,3,FALSE)," ",IF(ISERROR(VLOOKUP(VLOOKUP($BF506,$A462:$C468,3,FALSE),Players!$J:$N,5,FALSE)),"()",CONCATENATE("(",VLOOKUP(VLOOKUP($BF506,$A462:$C468,3,FALSE),Players!$J:$N,5,FALSE),")"))))</f>
        <v/>
      </c>
      <c r="BH506" s="186"/>
      <c r="BI506" s="186"/>
      <c r="BJ506" s="186"/>
      <c r="BK506" s="186"/>
      <c r="BL506" s="186"/>
      <c r="BM506" s="186"/>
      <c r="BN506" s="186"/>
      <c r="BO506" s="186"/>
      <c r="BP506" s="186"/>
      <c r="BQ506" s="186"/>
      <c r="BR506" s="186"/>
      <c r="BS506" s="186"/>
      <c r="BT506" s="186"/>
      <c r="BU506" s="187"/>
      <c r="BV506" s="170" t="str">
        <f>IF(R481&lt;&gt;"",R481,"")</f>
        <v/>
      </c>
      <c r="BW506" s="171"/>
      <c r="BX506" s="170" t="str">
        <f>IF(T481&lt;&gt;"",T481,"")</f>
        <v/>
      </c>
      <c r="BY506" s="171"/>
      <c r="BZ506" s="170" t="str">
        <f>IF(V481&lt;&gt;"",V481,"")</f>
        <v/>
      </c>
      <c r="CA506" s="171"/>
      <c r="CB506" s="170" t="str">
        <f>IF(X481&lt;&gt;"",X481,"")</f>
        <v/>
      </c>
      <c r="CC506" s="171"/>
      <c r="CD506" s="170" t="str">
        <f>IF(Z481&lt;&gt;"",Z481,"")</f>
        <v/>
      </c>
      <c r="CE506" s="171"/>
      <c r="CF506" s="174" t="str">
        <f>IF($CD506=$CD508,IF($CB506=$CB508,IF($BZ506&lt;&gt;"",IF($BZ506&gt;$BZ508,"W","L"),""),IF($CB506&gt;$CB508,"W","L")),IF($CD506&gt;$CD508,"W","L"))</f>
        <v/>
      </c>
    </row>
    <row r="507" spans="1:84" ht="11.25" customHeight="1">
      <c r="R507" s="42"/>
      <c r="S507" s="42"/>
      <c r="W507" s="42"/>
      <c r="X507" s="43"/>
      <c r="Y507" s="43"/>
      <c r="Z507" s="43"/>
      <c r="AA507" s="43"/>
      <c r="AB507" s="43"/>
      <c r="AP507" s="3"/>
      <c r="AQ507" s="157"/>
      <c r="AR507" s="158"/>
      <c r="AS507" s="158"/>
      <c r="AT507" s="158"/>
      <c r="AU507" s="158"/>
      <c r="AV507" s="158"/>
      <c r="AW507" s="158"/>
      <c r="AX507" s="158"/>
      <c r="AY507" s="158"/>
      <c r="AZ507" s="158"/>
      <c r="BA507" s="158"/>
      <c r="BB507" s="158"/>
      <c r="BC507" s="159"/>
      <c r="BD507" s="165"/>
      <c r="BE507" s="166"/>
      <c r="BF507" s="184"/>
      <c r="BG507" s="188"/>
      <c r="BH507" s="189"/>
      <c r="BI507" s="189"/>
      <c r="BJ507" s="189"/>
      <c r="BK507" s="189"/>
      <c r="BL507" s="189"/>
      <c r="BM507" s="189"/>
      <c r="BN507" s="189"/>
      <c r="BO507" s="189"/>
      <c r="BP507" s="189"/>
      <c r="BQ507" s="189"/>
      <c r="BR507" s="189"/>
      <c r="BS507" s="189"/>
      <c r="BT507" s="189"/>
      <c r="BU507" s="190"/>
      <c r="BV507" s="172"/>
      <c r="BW507" s="173"/>
      <c r="BX507" s="172"/>
      <c r="BY507" s="173"/>
      <c r="BZ507" s="172"/>
      <c r="CA507" s="173"/>
      <c r="CB507" s="172"/>
      <c r="CC507" s="173"/>
      <c r="CD507" s="172"/>
      <c r="CE507" s="173"/>
      <c r="CF507" s="174"/>
    </row>
    <row r="508" spans="1:84" ht="11.25" customHeight="1">
      <c r="A508" s="2"/>
      <c r="R508" s="42"/>
      <c r="S508" s="42"/>
      <c r="W508" s="42"/>
      <c r="AA508" s="42"/>
      <c r="AB508" s="42"/>
      <c r="AP508" s="3"/>
      <c r="AQ508" s="157"/>
      <c r="AR508" s="158"/>
      <c r="AS508" s="158"/>
      <c r="AT508" s="158"/>
      <c r="AU508" s="158"/>
      <c r="AV508" s="158"/>
      <c r="AW508" s="158"/>
      <c r="AX508" s="158"/>
      <c r="AY508" s="158"/>
      <c r="AZ508" s="158"/>
      <c r="BA508" s="158"/>
      <c r="BB508" s="158"/>
      <c r="BC508" s="159"/>
      <c r="BD508" s="165"/>
      <c r="BE508" s="166"/>
      <c r="BF508" s="175" t="str">
        <f>Q483</f>
        <v>C</v>
      </c>
      <c r="BG508" s="177" t="str">
        <f>IF(VLOOKUP($BF508,$A462:$C468,3,FALSE)=0,"",CONCATENATE(VLOOKUP(VLOOKUP($BF508,$A462:$C468,3,FALSE),Players!$J:$N,4,FALSE)," ",VLOOKUP($BF508,$A462:$C468,3,FALSE)," ",IF(ISERROR(VLOOKUP(VLOOKUP($BF508,$A462:$C468,3,FALSE),Players!$J:$N,5,FALSE)),"()",CONCATENATE("(",VLOOKUP(VLOOKUP($BF508,$A462:$C468,3,FALSE),Players!$J:$N,5,FALSE),")"))))</f>
        <v/>
      </c>
      <c r="BH508" s="178"/>
      <c r="BI508" s="178"/>
      <c r="BJ508" s="178"/>
      <c r="BK508" s="178"/>
      <c r="BL508" s="178"/>
      <c r="BM508" s="178"/>
      <c r="BN508" s="178"/>
      <c r="BO508" s="178"/>
      <c r="BP508" s="178"/>
      <c r="BQ508" s="178"/>
      <c r="BR508" s="178"/>
      <c r="BS508" s="178"/>
      <c r="BT508" s="178"/>
      <c r="BU508" s="179"/>
      <c r="BV508" s="150" t="str">
        <f>IF(R483&lt;&gt;"",R483,"")</f>
        <v/>
      </c>
      <c r="BW508" s="151"/>
      <c r="BX508" s="150" t="str">
        <f>IF(T483&lt;&gt;"",T483,"")</f>
        <v/>
      </c>
      <c r="BY508" s="151"/>
      <c r="BZ508" s="150" t="str">
        <f>IF(V483&lt;&gt;"",V483,"")</f>
        <v/>
      </c>
      <c r="CA508" s="151"/>
      <c r="CB508" s="150" t="str">
        <f>IF(X483&lt;&gt;"",X483,"")</f>
        <v/>
      </c>
      <c r="CC508" s="151"/>
      <c r="CD508" s="150" t="str">
        <f>IF(Z483&lt;&gt;"",Z483,"")</f>
        <v/>
      </c>
      <c r="CE508" s="151"/>
      <c r="CF508" s="174" t="str">
        <f>IF($CF506&lt;&gt;"",IF(CF506="W","L","W"),"")</f>
        <v/>
      </c>
    </row>
    <row r="509" spans="1:84" ht="11.25" customHeight="1" thickBot="1">
      <c r="A509" s="2"/>
      <c r="R509" s="42"/>
      <c r="S509" s="42"/>
      <c r="W509" s="42"/>
      <c r="X509" s="43"/>
      <c r="Y509" s="43"/>
      <c r="Z509" s="43"/>
      <c r="AA509" s="43"/>
      <c r="AB509" s="43"/>
      <c r="AP509" s="3"/>
      <c r="AQ509" s="160"/>
      <c r="AR509" s="161"/>
      <c r="AS509" s="161"/>
      <c r="AT509" s="161"/>
      <c r="AU509" s="161"/>
      <c r="AV509" s="161"/>
      <c r="AW509" s="161"/>
      <c r="AX509" s="161"/>
      <c r="AY509" s="161"/>
      <c r="AZ509" s="161"/>
      <c r="BA509" s="161"/>
      <c r="BB509" s="161"/>
      <c r="BC509" s="162"/>
      <c r="BD509" s="167"/>
      <c r="BE509" s="168"/>
      <c r="BF509" s="176"/>
      <c r="BG509" s="180"/>
      <c r="BH509" s="181"/>
      <c r="BI509" s="181"/>
      <c r="BJ509" s="181"/>
      <c r="BK509" s="181"/>
      <c r="BL509" s="181"/>
      <c r="BM509" s="181"/>
      <c r="BN509" s="181"/>
      <c r="BO509" s="181"/>
      <c r="BP509" s="181"/>
      <c r="BQ509" s="181"/>
      <c r="BR509" s="181"/>
      <c r="BS509" s="181"/>
      <c r="BT509" s="181"/>
      <c r="BU509" s="182"/>
      <c r="BV509" s="152"/>
      <c r="BW509" s="153"/>
      <c r="BX509" s="152"/>
      <c r="BY509" s="153"/>
      <c r="BZ509" s="152"/>
      <c r="CA509" s="153"/>
      <c r="CB509" s="152"/>
      <c r="CC509" s="153"/>
      <c r="CD509" s="152"/>
      <c r="CE509" s="153"/>
      <c r="CF509" s="174"/>
    </row>
    <row r="510" spans="1:84" ht="11.25" customHeight="1">
      <c r="A510" s="2"/>
      <c r="R510" s="42"/>
      <c r="S510" s="42"/>
      <c r="W510" s="42"/>
      <c r="AA510" s="42"/>
      <c r="AB510" s="42"/>
      <c r="AP510" s="3"/>
      <c r="AQ510" s="126"/>
      <c r="AR510" s="126"/>
      <c r="AS510" s="126"/>
      <c r="AT510" s="126"/>
      <c r="AU510" s="126"/>
      <c r="AV510" s="126"/>
      <c r="AW510" s="126"/>
      <c r="AX510" s="126"/>
      <c r="AY510" s="126"/>
      <c r="AZ510" s="126"/>
      <c r="BA510" s="126"/>
      <c r="BB510" s="126"/>
      <c r="BC510" s="126"/>
      <c r="BV510" s="169" t="str">
        <f>IF(CF506&lt;&gt;"",IF(AND(AND(BV506&gt;-1,BV508&gt;-1),OR(BV506&gt;10,BV508&gt;10),ABS(BV506-BV508)&gt;1,IF(OR(BV506&gt;11,BV508&gt;11),ABS(BV506-BV508)=2,TRUE),BV506=INT(BV506),BV508=INT(BV508)),"","Error"),"")</f>
        <v/>
      </c>
      <c r="BW510" s="169"/>
      <c r="BX510" s="169" t="str">
        <f>IF(CF506&lt;&gt;"",IF(AND(AND(BX506&gt;-1,BX508&gt;-1),OR(BX506&gt;10,BX508&gt;10),ABS(BX506-BX508)&gt;1,IF(OR(BX506&gt;11,BX508&gt;11),ABS(BX506-BX508)=2,TRUE),BX506=INT(BX506),BX508=INT(BX508)),"","Error"),"")</f>
        <v/>
      </c>
      <c r="BY510" s="169"/>
      <c r="BZ510" s="169" t="str">
        <f>IF(CF506&lt;&gt;"",IF(AND(AND(BZ506&gt;-1,BZ508&gt;-1),OR(BZ506&gt;10,BZ508&gt;10),ABS(BZ506-BZ508)&gt;1,IF(OR(BZ506&gt;11,BZ508&gt;11),ABS(BZ506-BZ508)=2,TRUE),BZ506=INT(BZ506),BZ508=INT(BZ508)),"","Error"),"")</f>
        <v/>
      </c>
      <c r="CA510" s="169"/>
      <c r="CB510" s="169" t="str">
        <f>IF(AND(CF506&lt;&gt;"",CB506&lt;&gt;""),IF(AND(AND(CB506&gt;-1,CB508&gt;-1),OR(CB506&gt;10,CB508&gt;10),ABS(CB506-CB508)&gt;1,IF(OR(CB506&gt;11,CB508&gt;11),ABS(CB506-CB508)=2,TRUE),CB506=INT(CB506),CB508=INT(CB508)),"","Error"),"")</f>
        <v/>
      </c>
      <c r="CC510" s="169"/>
      <c r="CD510" s="169" t="str">
        <f>IF(AND(CF506&lt;&gt;"",CD506&lt;&gt;""),IF(AND(AND(CD506&gt;-1,CD508&gt;-1),OR(CD506&gt;10,CD508&gt;10),ABS(CD506-CD508)&gt;1,IF(OR(CD506&gt;11,CD508&gt;11),ABS(CD506-CD508)=2,TRUE),CD506=INT(CD506),CD508=INT(CD508)),"","Error"),"")</f>
        <v/>
      </c>
      <c r="CE510" s="169"/>
      <c r="CF510" s="3"/>
    </row>
    <row r="511" spans="1:84" ht="11.25" customHeight="1">
      <c r="AB511" s="43"/>
      <c r="AP511" s="3"/>
      <c r="AQ511" s="126"/>
      <c r="AR511" s="126"/>
      <c r="AS511" s="126"/>
      <c r="AT511" s="126"/>
      <c r="AU511" s="126"/>
      <c r="AV511" s="126"/>
      <c r="AW511" s="126"/>
      <c r="AX511" s="126"/>
      <c r="AY511" s="126"/>
      <c r="AZ511" s="126"/>
      <c r="BA511" s="126"/>
      <c r="BB511" s="126"/>
      <c r="BC511" s="126"/>
      <c r="CF511" s="3"/>
    </row>
    <row r="512" spans="1:84" ht="11.25" customHeight="1">
      <c r="AB512" s="42"/>
      <c r="AP512" s="3"/>
      <c r="AQ512" s="127"/>
      <c r="AR512" s="127"/>
      <c r="AS512" s="127"/>
      <c r="AT512" s="127"/>
      <c r="AU512" s="127"/>
      <c r="AV512" s="127"/>
      <c r="AW512" s="127"/>
      <c r="AX512" s="127"/>
      <c r="AY512" s="127"/>
      <c r="AZ512" s="127"/>
      <c r="BA512" s="127"/>
      <c r="BB512" s="127"/>
      <c r="BC512" s="127"/>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3"/>
    </row>
    <row r="513" spans="1:84" ht="11.25" customHeight="1">
      <c r="AB513" s="43"/>
      <c r="AP513" s="3"/>
      <c r="AQ513" s="128"/>
      <c r="AR513" s="128"/>
      <c r="AS513" s="128"/>
      <c r="AT513" s="128"/>
      <c r="AU513" s="128"/>
      <c r="AV513" s="128"/>
      <c r="AW513" s="128"/>
      <c r="AX513" s="128"/>
      <c r="AY513" s="128"/>
      <c r="AZ513" s="128"/>
      <c r="BA513" s="128"/>
      <c r="BB513" s="128"/>
      <c r="BC513" s="128"/>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3"/>
    </row>
    <row r="514" spans="1:84" ht="11.25" customHeight="1">
      <c r="AB514" s="42"/>
      <c r="AP514" s="3"/>
      <c r="AQ514" s="126"/>
      <c r="AR514" s="126"/>
      <c r="AS514" s="126"/>
      <c r="AT514" s="126"/>
      <c r="AU514" s="126"/>
      <c r="AV514" s="126"/>
      <c r="AW514" s="126"/>
      <c r="AX514" s="126"/>
      <c r="AY514" s="126"/>
      <c r="AZ514" s="126"/>
      <c r="BA514" s="126"/>
      <c r="BB514" s="126"/>
      <c r="BC514" s="126"/>
      <c r="CF514" s="3"/>
    </row>
    <row r="515" spans="1:84" ht="11.25" customHeight="1">
      <c r="AB515" s="43"/>
      <c r="AP515" s="3"/>
      <c r="AQ515" s="126"/>
      <c r="AR515" s="126"/>
      <c r="AS515" s="126"/>
      <c r="AT515" s="126"/>
      <c r="AU515" s="126"/>
      <c r="AV515" s="126"/>
      <c r="AW515" s="126"/>
      <c r="AX515" s="126"/>
      <c r="AY515" s="126"/>
      <c r="AZ515" s="126"/>
      <c r="BA515" s="126"/>
      <c r="BB515" s="126"/>
      <c r="BC515" s="126"/>
      <c r="CF515" s="3"/>
    </row>
    <row r="516" spans="1:84" ht="11.25" customHeight="1">
      <c r="AB516" s="42"/>
      <c r="AP516" s="3"/>
      <c r="AQ516" s="126"/>
      <c r="AR516" s="126"/>
      <c r="AS516" s="126"/>
      <c r="AT516" s="126"/>
      <c r="AU516" s="126"/>
      <c r="AV516" s="126"/>
      <c r="AW516" s="126"/>
      <c r="AX516" s="126"/>
      <c r="AY516" s="126"/>
      <c r="AZ516" s="126"/>
      <c r="BA516" s="126"/>
      <c r="BB516" s="126"/>
      <c r="BC516" s="126"/>
      <c r="CF516" s="3"/>
    </row>
    <row r="517" spans="1:84" ht="11.25" customHeight="1">
      <c r="AB517" s="43"/>
      <c r="AC517" s="43"/>
      <c r="AD517" s="43"/>
      <c r="AE517" s="43"/>
      <c r="AF517" s="43"/>
      <c r="AG517" s="43"/>
      <c r="AH517" s="43"/>
      <c r="AI517" s="43"/>
      <c r="AJ517" s="43"/>
      <c r="AK517" s="43"/>
      <c r="AL517" s="43"/>
      <c r="AM517" s="43"/>
      <c r="AN517" s="3"/>
      <c r="AO517" s="3"/>
      <c r="AP517" s="3"/>
      <c r="AQ517" s="126"/>
      <c r="AR517" s="126"/>
      <c r="AS517" s="126"/>
      <c r="AT517" s="126"/>
      <c r="AU517" s="126"/>
      <c r="AV517" s="126"/>
      <c r="AW517" s="126"/>
      <c r="AX517" s="126"/>
      <c r="AY517" s="126"/>
      <c r="AZ517" s="126"/>
      <c r="BA517" s="126"/>
      <c r="BB517" s="126"/>
      <c r="BC517" s="126"/>
      <c r="CF517" s="3"/>
    </row>
    <row r="518" spans="1:84" ht="11.25" customHeight="1">
      <c r="AB518" s="42"/>
      <c r="AI518" s="42"/>
      <c r="AJ518" s="42"/>
      <c r="AN518" s="3"/>
      <c r="AO518" s="3"/>
      <c r="AP518" s="3"/>
      <c r="AQ518" s="126"/>
      <c r="AR518" s="126"/>
      <c r="AS518" s="126"/>
      <c r="AT518" s="126"/>
      <c r="AU518" s="126"/>
      <c r="AV518" s="126"/>
      <c r="AW518" s="126"/>
      <c r="AX518" s="126"/>
      <c r="AY518" s="126"/>
      <c r="AZ518" s="126"/>
      <c r="BA518" s="126"/>
      <c r="BB518" s="126"/>
      <c r="BC518" s="126"/>
      <c r="CF518" s="3"/>
    </row>
    <row r="519" spans="1:84" ht="11.25" customHeight="1">
      <c r="AB519" s="43"/>
      <c r="AC519" s="43"/>
      <c r="AD519" s="43"/>
      <c r="AE519" s="43"/>
      <c r="AF519" s="43"/>
      <c r="AG519" s="43"/>
      <c r="AH519" s="43"/>
      <c r="AI519" s="43"/>
      <c r="AJ519" s="43"/>
      <c r="AK519" s="43"/>
      <c r="AL519" s="43"/>
      <c r="AM519" s="43"/>
      <c r="AN519" s="3"/>
      <c r="AO519" s="3"/>
      <c r="AP519" s="3"/>
      <c r="AQ519" s="126"/>
      <c r="AR519" s="126"/>
      <c r="AS519" s="126"/>
      <c r="AT519" s="126"/>
      <c r="AU519" s="126"/>
      <c r="AV519" s="126"/>
      <c r="AW519" s="126"/>
      <c r="AX519" s="126"/>
      <c r="AY519" s="126"/>
      <c r="AZ519" s="126"/>
      <c r="BA519" s="126"/>
      <c r="BB519" s="126"/>
      <c r="BC519" s="126"/>
      <c r="CF519" s="3"/>
    </row>
    <row r="520" spans="1:84" ht="11.25" customHeight="1" thickBot="1">
      <c r="AB520" s="42"/>
      <c r="AI520" s="42"/>
      <c r="AJ520" s="42"/>
      <c r="AN520" s="3"/>
      <c r="AO520" s="3"/>
      <c r="AP520" s="3"/>
      <c r="AQ520" s="126"/>
      <c r="AR520" s="126"/>
      <c r="AS520" s="126"/>
      <c r="AT520" s="126"/>
      <c r="AU520" s="126"/>
      <c r="AV520" s="126"/>
      <c r="AW520" s="126"/>
      <c r="AX520" s="126"/>
      <c r="AY520" s="126"/>
      <c r="AZ520" s="126"/>
      <c r="BA520" s="126"/>
      <c r="BB520" s="126"/>
      <c r="BC520" s="126"/>
      <c r="CF520" s="3"/>
    </row>
    <row r="521" spans="1:84" ht="11.25" customHeight="1">
      <c r="A521" s="259" t="s">
        <v>9</v>
      </c>
      <c r="B521" s="260"/>
      <c r="C521" s="260"/>
      <c r="D521" s="260"/>
      <c r="E521" s="260"/>
      <c r="F521" s="300" t="str">
        <f>Players!$C$1</f>
        <v>Enter Division Name</v>
      </c>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c r="AE521" s="301"/>
      <c r="AF521" s="301"/>
      <c r="AG521" s="301"/>
      <c r="AH521" s="302" t="s">
        <v>10</v>
      </c>
      <c r="AI521" s="303"/>
      <c r="AJ521" s="303"/>
      <c r="AK521" s="306" t="str">
        <f>Players!$G$1</f>
        <v>Enter Date</v>
      </c>
      <c r="AL521" s="307"/>
      <c r="AM521" s="307"/>
      <c r="AN521" s="307"/>
      <c r="AO521" s="308"/>
      <c r="AQ521" s="154" t="str">
        <f>CONCATENATE($A525," ",$D525,","," ",$F523)</f>
        <v>Group: 9, Women's Singles</v>
      </c>
      <c r="AR521" s="155"/>
      <c r="AS521" s="155"/>
      <c r="AT521" s="155"/>
      <c r="AU521" s="155"/>
      <c r="AV521" s="155"/>
      <c r="AW521" s="155"/>
      <c r="AX521" s="155"/>
      <c r="AY521" s="155"/>
      <c r="AZ521" s="155"/>
      <c r="BA521" s="155"/>
      <c r="BB521" s="155"/>
      <c r="BC521" s="156"/>
      <c r="BD521" s="163">
        <f>A538</f>
        <v>1</v>
      </c>
      <c r="BE521" s="164"/>
      <c r="BF521" s="183" t="str">
        <f>C538</f>
        <v>A</v>
      </c>
      <c r="BG521" s="185" t="str">
        <f>IF(VLOOKUP($BF521,$A527:$C533,3,FALSE)=0,"",CONCATENATE(VLOOKUP(VLOOKUP($BF521,$A527:$C533,3,FALSE),Players!$J:$N,4,FALSE)," ",VLOOKUP($BF521,$A527:$C533,3,FALSE)," ",IF(ISERROR(VLOOKUP(VLOOKUP($BF521,$A527:$C533,3,FALSE),Players!$J:$N,5,FALSE)),"()",CONCATENATE("(",VLOOKUP(VLOOKUP($BF521,$A527:$C533,3,FALSE),Players!$J:$N,5,FALSE),")"))))</f>
        <v/>
      </c>
      <c r="BH521" s="186"/>
      <c r="BI521" s="186"/>
      <c r="BJ521" s="186"/>
      <c r="BK521" s="186"/>
      <c r="BL521" s="186"/>
      <c r="BM521" s="186"/>
      <c r="BN521" s="186"/>
      <c r="BO521" s="186"/>
      <c r="BP521" s="186"/>
      <c r="BQ521" s="186"/>
      <c r="BR521" s="186"/>
      <c r="BS521" s="186"/>
      <c r="BT521" s="186"/>
      <c r="BU521" s="187"/>
      <c r="BV521" s="170" t="str">
        <f>IF(D538&lt;&gt;"",D538,"")</f>
        <v/>
      </c>
      <c r="BW521" s="171"/>
      <c r="BX521" s="170" t="str">
        <f>IF(F538&lt;&gt;"",F538,"")</f>
        <v/>
      </c>
      <c r="BY521" s="171"/>
      <c r="BZ521" s="170" t="str">
        <f>IF(H538&lt;&gt;"",H538,"")</f>
        <v/>
      </c>
      <c r="CA521" s="171"/>
      <c r="CB521" s="170" t="str">
        <f>IF(J538&lt;&gt;"",J538,"")</f>
        <v/>
      </c>
      <c r="CC521" s="171"/>
      <c r="CD521" s="170" t="str">
        <f>IF(L538&lt;&gt;"",L538,"")</f>
        <v/>
      </c>
      <c r="CE521" s="171"/>
      <c r="CF521" s="174" t="str">
        <f>IF($CD521=$CD523,IF($CB521=$CB523,IF($BZ521&lt;&gt;"",IF($BZ521&gt;$BZ523,"W","L"),""),IF($CB521&gt;$CB523,"W","L")),IF($CD521&gt;$CD523,"W","L"))</f>
        <v/>
      </c>
    </row>
    <row r="522" spans="1:84" ht="11.25" customHeight="1">
      <c r="A522" s="261"/>
      <c r="B522" s="262"/>
      <c r="C522" s="262"/>
      <c r="D522" s="262"/>
      <c r="E522" s="26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82"/>
      <c r="AE522" s="282"/>
      <c r="AF522" s="282"/>
      <c r="AG522" s="282"/>
      <c r="AH522" s="304"/>
      <c r="AI522" s="305"/>
      <c r="AJ522" s="305"/>
      <c r="AK522" s="309"/>
      <c r="AL522" s="309"/>
      <c r="AM522" s="309"/>
      <c r="AN522" s="309"/>
      <c r="AO522" s="310"/>
      <c r="AQ522" s="157"/>
      <c r="AR522" s="158"/>
      <c r="AS522" s="158"/>
      <c r="AT522" s="158"/>
      <c r="AU522" s="158"/>
      <c r="AV522" s="158"/>
      <c r="AW522" s="158"/>
      <c r="AX522" s="158"/>
      <c r="AY522" s="158"/>
      <c r="AZ522" s="158"/>
      <c r="BA522" s="158"/>
      <c r="BB522" s="158"/>
      <c r="BC522" s="159"/>
      <c r="BD522" s="165"/>
      <c r="BE522" s="166"/>
      <c r="BF522" s="184"/>
      <c r="BG522" s="188"/>
      <c r="BH522" s="189"/>
      <c r="BI522" s="189"/>
      <c r="BJ522" s="189"/>
      <c r="BK522" s="189"/>
      <c r="BL522" s="189"/>
      <c r="BM522" s="189"/>
      <c r="BN522" s="189"/>
      <c r="BO522" s="189"/>
      <c r="BP522" s="189"/>
      <c r="BQ522" s="189"/>
      <c r="BR522" s="189"/>
      <c r="BS522" s="189"/>
      <c r="BT522" s="189"/>
      <c r="BU522" s="190"/>
      <c r="BV522" s="172"/>
      <c r="BW522" s="173"/>
      <c r="BX522" s="172"/>
      <c r="BY522" s="173"/>
      <c r="BZ522" s="172"/>
      <c r="CA522" s="173"/>
      <c r="CB522" s="172"/>
      <c r="CC522" s="173"/>
      <c r="CD522" s="172"/>
      <c r="CE522" s="173"/>
      <c r="CF522" s="174"/>
    </row>
    <row r="523" spans="1:84" ht="11.25" customHeight="1">
      <c r="A523" s="266" t="s">
        <v>11</v>
      </c>
      <c r="B523" s="267"/>
      <c r="C523" s="267"/>
      <c r="D523" s="277" t="s">
        <v>12</v>
      </c>
      <c r="E523" s="278"/>
      <c r="F523" s="280" t="str">
        <f>Players!$H$3</f>
        <v>Women's Singles</v>
      </c>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281"/>
      <c r="AE523" s="281"/>
      <c r="AF523" s="281"/>
      <c r="AG523" s="281"/>
      <c r="AH523" s="302" t="s">
        <v>13</v>
      </c>
      <c r="AI523" s="303"/>
      <c r="AJ523" s="303"/>
      <c r="AK523" s="311" t="s">
        <v>30</v>
      </c>
      <c r="AL523" s="311"/>
      <c r="AM523" s="311"/>
      <c r="AN523" s="311"/>
      <c r="AO523" s="312"/>
      <c r="AQ523" s="157"/>
      <c r="AR523" s="158"/>
      <c r="AS523" s="158"/>
      <c r="AT523" s="158"/>
      <c r="AU523" s="158"/>
      <c r="AV523" s="158"/>
      <c r="AW523" s="158"/>
      <c r="AX523" s="158"/>
      <c r="AY523" s="158"/>
      <c r="AZ523" s="158"/>
      <c r="BA523" s="158"/>
      <c r="BB523" s="158"/>
      <c r="BC523" s="159"/>
      <c r="BD523" s="165"/>
      <c r="BE523" s="166"/>
      <c r="BF523" s="175" t="str">
        <f>C540</f>
        <v>C</v>
      </c>
      <c r="BG523" s="177" t="str">
        <f>IF(VLOOKUP($BF523,$A527:$C533,3,FALSE)=0,"",CONCATENATE(VLOOKUP(VLOOKUP($BF523,$A527:$C533,3,FALSE),Players!$J:$N,4,FALSE)," ",VLOOKUP($BF523,$A527:$C533,3,FALSE)," ",IF(ISERROR(VLOOKUP(VLOOKUP($BF523,$A527:$C533,3,FALSE),Players!$J:$N,5,FALSE)),"()",CONCATENATE("(",VLOOKUP(VLOOKUP($BF523,$A527:$C533,3,FALSE),Players!$J:$N,5,FALSE),")"))))</f>
        <v/>
      </c>
      <c r="BH523" s="178"/>
      <c r="BI523" s="178"/>
      <c r="BJ523" s="178"/>
      <c r="BK523" s="178"/>
      <c r="BL523" s="178"/>
      <c r="BM523" s="178"/>
      <c r="BN523" s="178"/>
      <c r="BO523" s="178"/>
      <c r="BP523" s="178"/>
      <c r="BQ523" s="178"/>
      <c r="BR523" s="178"/>
      <c r="BS523" s="178"/>
      <c r="BT523" s="178"/>
      <c r="BU523" s="179"/>
      <c r="BV523" s="150" t="str">
        <f>IF(D540&lt;&gt;"",D540,"")</f>
        <v/>
      </c>
      <c r="BW523" s="151"/>
      <c r="BX523" s="150" t="str">
        <f>IF(F540&lt;&gt;"",F540,"")</f>
        <v/>
      </c>
      <c r="BY523" s="151"/>
      <c r="BZ523" s="150" t="str">
        <f>IF(H540&lt;&gt;"",H540,"")</f>
        <v/>
      </c>
      <c r="CA523" s="151"/>
      <c r="CB523" s="150" t="str">
        <f>IF(J540&lt;&gt;"",J540,"")</f>
        <v/>
      </c>
      <c r="CC523" s="151"/>
      <c r="CD523" s="150" t="str">
        <f>IF(L540&lt;&gt;"",L540,"")</f>
        <v/>
      </c>
      <c r="CE523" s="151"/>
      <c r="CF523" s="174" t="str">
        <f>IF($CF521&lt;&gt;"",IF(CF521="W","L","W"),"")</f>
        <v/>
      </c>
    </row>
    <row r="524" spans="1:84" ht="11.25" customHeight="1" thickBot="1">
      <c r="A524" s="275"/>
      <c r="B524" s="276"/>
      <c r="C524" s="276"/>
      <c r="D524" s="279"/>
      <c r="E524" s="279"/>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82"/>
      <c r="AE524" s="282"/>
      <c r="AF524" s="282"/>
      <c r="AG524" s="282"/>
      <c r="AH524" s="304"/>
      <c r="AI524" s="305"/>
      <c r="AJ524" s="305"/>
      <c r="AK524" s="313"/>
      <c r="AL524" s="313"/>
      <c r="AM524" s="313"/>
      <c r="AN524" s="313"/>
      <c r="AO524" s="314"/>
      <c r="AQ524" s="160"/>
      <c r="AR524" s="161"/>
      <c r="AS524" s="161"/>
      <c r="AT524" s="161"/>
      <c r="AU524" s="161"/>
      <c r="AV524" s="161"/>
      <c r="AW524" s="161"/>
      <c r="AX524" s="161"/>
      <c r="AY524" s="161"/>
      <c r="AZ524" s="161"/>
      <c r="BA524" s="161"/>
      <c r="BB524" s="161"/>
      <c r="BC524" s="162"/>
      <c r="BD524" s="167"/>
      <c r="BE524" s="168"/>
      <c r="BF524" s="176"/>
      <c r="BG524" s="180"/>
      <c r="BH524" s="181"/>
      <c r="BI524" s="181"/>
      <c r="BJ524" s="181"/>
      <c r="BK524" s="181"/>
      <c r="BL524" s="181"/>
      <c r="BM524" s="181"/>
      <c r="BN524" s="181"/>
      <c r="BO524" s="181"/>
      <c r="BP524" s="181"/>
      <c r="BQ524" s="181"/>
      <c r="BR524" s="181"/>
      <c r="BS524" s="181"/>
      <c r="BT524" s="181"/>
      <c r="BU524" s="182"/>
      <c r="BV524" s="152"/>
      <c r="BW524" s="153"/>
      <c r="BX524" s="152"/>
      <c r="BY524" s="153"/>
      <c r="BZ524" s="152"/>
      <c r="CA524" s="153"/>
      <c r="CB524" s="152"/>
      <c r="CC524" s="153"/>
      <c r="CD524" s="152"/>
      <c r="CE524" s="153"/>
      <c r="CF524" s="174"/>
    </row>
    <row r="525" spans="1:84" ht="11.25" customHeight="1">
      <c r="A525" s="259" t="s">
        <v>15</v>
      </c>
      <c r="B525" s="260"/>
      <c r="C525" s="260"/>
      <c r="D525" s="264">
        <v>9</v>
      </c>
      <c r="E525" s="264"/>
      <c r="F525" s="266" t="s">
        <v>16</v>
      </c>
      <c r="G525" s="267"/>
      <c r="H525" s="267"/>
      <c r="I525" s="283"/>
      <c r="J525" s="284"/>
      <c r="K525" s="284"/>
      <c r="L525" s="284"/>
      <c r="M525" s="284"/>
      <c r="N525" s="271"/>
      <c r="O525" s="271"/>
      <c r="P525" s="271"/>
      <c r="Q525" s="271"/>
      <c r="R525" s="271"/>
      <c r="S525" s="271"/>
      <c r="T525" s="271"/>
      <c r="U525" s="271"/>
      <c r="V525" s="271"/>
      <c r="W525" s="271"/>
      <c r="X525" s="271"/>
      <c r="Y525" s="271"/>
      <c r="Z525" s="271"/>
      <c r="AA525" s="271"/>
      <c r="AB525" s="271"/>
      <c r="AC525" s="272"/>
      <c r="AD525" s="150" t="s">
        <v>17</v>
      </c>
      <c r="AE525" s="270"/>
      <c r="AF525" s="288" t="s">
        <v>18</v>
      </c>
      <c r="AG525" s="270"/>
      <c r="AH525" s="288" t="s">
        <v>19</v>
      </c>
      <c r="AI525" s="270"/>
      <c r="AJ525" s="288" t="s">
        <v>20</v>
      </c>
      <c r="AK525" s="290"/>
      <c r="AL525" s="292" t="s">
        <v>21</v>
      </c>
      <c r="AM525" s="293"/>
      <c r="AN525" s="296" t="s">
        <v>22</v>
      </c>
      <c r="AO525" s="297"/>
      <c r="AQ525" s="126"/>
      <c r="AR525" s="126"/>
      <c r="AS525" s="126"/>
      <c r="AT525" s="126"/>
      <c r="AU525" s="126"/>
      <c r="AV525" s="126"/>
      <c r="AW525" s="126"/>
      <c r="AX525" s="126"/>
      <c r="AY525" s="126"/>
      <c r="AZ525" s="126"/>
      <c r="BA525" s="126"/>
      <c r="BB525" s="126"/>
      <c r="BC525" s="126"/>
      <c r="BV525" s="169" t="str">
        <f>IF(CF521&lt;&gt;"",IF(AND(AND(BV521&gt;-1,BV523&gt;-1),OR(BV521&gt;10,BV523&gt;10),ABS(BV521-BV523)&gt;1,IF(OR(BV521&gt;11,BV523&gt;11),ABS(BV521-BV523)=2,TRUE),BV521=INT(BV521),BV523=INT(BV523)),"","Error"),"")</f>
        <v/>
      </c>
      <c r="BW525" s="169"/>
      <c r="BX525" s="169" t="str">
        <f>IF(CF521&lt;&gt;"",IF(AND(AND(BX521&gt;-1,BX523&gt;-1),OR(BX521&gt;10,BX523&gt;10),ABS(BX521-BX523)&gt;1,IF(OR(BX521&gt;11,BX523&gt;11),ABS(BX521-BX523)=2,TRUE),BX521=INT(BX521),BX523=INT(BX523)),"","Error"),"")</f>
        <v/>
      </c>
      <c r="BY525" s="169"/>
      <c r="BZ525" s="169" t="str">
        <f>IF(CF521&lt;&gt;"",IF(AND(AND(BZ521&gt;-1,BZ523&gt;-1),OR(BZ521&gt;10,BZ523&gt;10),ABS(BZ521-BZ523)&gt;1,IF(OR(BZ521&gt;11,BZ523&gt;11),ABS(BZ521-BZ523)=2,TRUE),BZ521=INT(BZ521),BZ523=INT(BZ523)),"","Error"),"")</f>
        <v/>
      </c>
      <c r="CA525" s="169"/>
      <c r="CB525" s="169" t="str">
        <f>IF(AND(CF521&lt;&gt;"",CB521&lt;&gt;""),IF(AND(AND(CB521&gt;-1,CB523&gt;-1),OR(CB521&gt;10,CB523&gt;10),ABS(CB521-CB523)&gt;1,IF(OR(CB521&gt;11,CB523&gt;11),ABS(CB521-CB523)=2,TRUE),CB521=INT(CB521),CB523=INT(CB523)),"","Error"),"")</f>
        <v/>
      </c>
      <c r="CC525" s="169"/>
      <c r="CD525" s="169" t="str">
        <f>IF(AND(CF521&lt;&gt;"",CD521&lt;&gt;""),IF(AND(AND(CD521&gt;-1,CD523&gt;-1),OR(CD521&gt;10,CD523&gt;10),ABS(CD521-CD523)&gt;1,IF(OR(CD521&gt;11,CD523&gt;11),ABS(CD521-CD523)=2,TRUE),CD521=INT(CD521),CD523=INT(CD523)),"","Error"),"")</f>
        <v/>
      </c>
      <c r="CE525" s="169"/>
    </row>
    <row r="526" spans="1:84" ht="11.25" customHeight="1" thickBot="1">
      <c r="A526" s="261"/>
      <c r="B526" s="262"/>
      <c r="C526" s="263"/>
      <c r="D526" s="265"/>
      <c r="E526" s="265"/>
      <c r="F526" s="268"/>
      <c r="G526" s="269"/>
      <c r="H526" s="269"/>
      <c r="I526" s="286"/>
      <c r="J526" s="286"/>
      <c r="K526" s="286"/>
      <c r="L526" s="286"/>
      <c r="M526" s="286"/>
      <c r="N526" s="273"/>
      <c r="O526" s="273"/>
      <c r="P526" s="273"/>
      <c r="Q526" s="273"/>
      <c r="R526" s="273"/>
      <c r="S526" s="273"/>
      <c r="T526" s="273"/>
      <c r="U526" s="273"/>
      <c r="V526" s="273"/>
      <c r="W526" s="273"/>
      <c r="X526" s="273"/>
      <c r="Y526" s="273"/>
      <c r="Z526" s="273"/>
      <c r="AA526" s="273"/>
      <c r="AB526" s="273"/>
      <c r="AC526" s="274"/>
      <c r="AD526" s="194"/>
      <c r="AE526" s="195"/>
      <c r="AF526" s="289"/>
      <c r="AG526" s="195"/>
      <c r="AH526" s="289"/>
      <c r="AI526" s="195"/>
      <c r="AJ526" s="289"/>
      <c r="AK526" s="291"/>
      <c r="AL526" s="294"/>
      <c r="AM526" s="295"/>
      <c r="AN526" s="298"/>
      <c r="AO526" s="299"/>
      <c r="AQ526" s="126"/>
      <c r="AR526" s="126"/>
      <c r="AS526" s="126"/>
      <c r="AT526" s="126"/>
      <c r="AU526" s="126"/>
      <c r="AV526" s="126"/>
      <c r="AW526" s="126"/>
      <c r="AX526" s="126"/>
      <c r="AY526" s="126"/>
      <c r="AZ526" s="126"/>
      <c r="BA526" s="126"/>
      <c r="BB526" s="126"/>
      <c r="BC526" s="126"/>
    </row>
    <row r="527" spans="1:84" ht="11.25" customHeight="1">
      <c r="A527" s="210" t="str">
        <f>AD525</f>
        <v>A</v>
      </c>
      <c r="B527" s="211"/>
      <c r="C527" s="214"/>
      <c r="D527" s="215"/>
      <c r="E527" s="215"/>
      <c r="F527" s="215"/>
      <c r="G527" s="215"/>
      <c r="H527" s="215"/>
      <c r="I527" s="215"/>
      <c r="J527" s="215"/>
      <c r="K527" s="215"/>
      <c r="L527" s="215"/>
      <c r="M527" s="215"/>
      <c r="N527" s="215"/>
      <c r="O527" s="215"/>
      <c r="P527" s="215"/>
      <c r="Q527" s="215"/>
      <c r="R527" s="215"/>
      <c r="S527" s="215"/>
      <c r="T527" s="215"/>
      <c r="U527" s="215"/>
      <c r="V527" s="215"/>
      <c r="W527" s="215"/>
      <c r="X527" s="215"/>
      <c r="Y527" s="215"/>
      <c r="Z527" s="215"/>
      <c r="AA527" s="215"/>
      <c r="AB527" s="215"/>
      <c r="AC527" s="216"/>
      <c r="AD527" s="250"/>
      <c r="AE527" s="229"/>
      <c r="AF527" s="252" t="str">
        <f>IF($D523="1P",IF(Z542=Z544,IF(X542=X544,IF(V542&lt;&gt;"",IF(V542&gt;V544,"W","L"),""),IF(X542&gt;X544,"W","L")),IF(Z542&gt;Z544,"W","L")),IF(L546=L548,IF(J546=J548,IF(H546&lt;&gt;"",IF(H546&gt;H548,"W","L"),""),IF(J546&gt;J548,"W","L")),IF(L546&gt;L548,"W","L")))</f>
        <v/>
      </c>
      <c r="AG527" s="253"/>
      <c r="AH527" s="252" t="str">
        <f>IF($D523="1P",IF(L546=L548,IF(J546=J548,IF(H546&lt;&gt;"",IF(H546&gt;H548,"W","L"),""),IF(J546&gt;J548,"W","L")),IF(L546&gt;L548,"W","L")),IF(L538=L540,IF(J538=J540,IF(H538&lt;&gt;"",IF(H538&gt;H540,"W","L"),""),IF(J538&gt;J540,"W","L")),IF(L538&gt;L540,"W","L")))</f>
        <v/>
      </c>
      <c r="AI527" s="253"/>
      <c r="AJ527" s="252" t="str">
        <f>IF($D523="1P",IF(L538=L540,IF(J538=J540,IF(H538&lt;&gt;"",IF(H538&gt;H540,"W","L"),""),IF(J538&gt;J540,"W","L")),IF(L538&gt;L540,"W","L")),IF(Z542=Z544,IF(X542=X544,IF(V542&lt;&gt;"",IF(V542&gt;V544,"W","L"),""),IF(X542&gt;X544,"W","L")),IF(Z542&gt;Z544,"W","L")))</f>
        <v/>
      </c>
      <c r="AK527" s="253"/>
      <c r="AL527" s="254" t="str">
        <f>IF(OR(COUNTIF(AD527:AJ527,"W"),COUNTIF(AD527:AJ527,"L")),COUNTIF(AD527:AJ527,"W")*2+COUNTIF(AD527:AJ527,"L"),"")</f>
        <v/>
      </c>
      <c r="AM527" s="255"/>
      <c r="AN527" s="256" t="str">
        <f>IF(AL527&lt;&gt;"",RANK(AL527,AL527:AL533,0),"")</f>
        <v/>
      </c>
      <c r="AO527" s="257"/>
      <c r="AQ527" s="127"/>
      <c r="AR527" s="127"/>
      <c r="AS527" s="127"/>
      <c r="AT527" s="127"/>
      <c r="AU527" s="127"/>
      <c r="AV527" s="127"/>
      <c r="AW527" s="127"/>
      <c r="AX527" s="127"/>
      <c r="AY527" s="127"/>
      <c r="AZ527" s="127"/>
      <c r="BA527" s="127"/>
      <c r="BB527" s="127"/>
      <c r="BC527" s="127"/>
      <c r="BD527" s="40"/>
      <c r="BE527" s="40"/>
      <c r="BF527" s="40"/>
      <c r="BG527" s="40"/>
      <c r="BH527" s="40"/>
      <c r="BI527" s="40"/>
      <c r="BJ527" s="40"/>
      <c r="BK527" s="40"/>
      <c r="BL527" s="40"/>
      <c r="BM527" s="40"/>
      <c r="BN527" s="40"/>
      <c r="BO527" s="40"/>
      <c r="BP527" s="40"/>
      <c r="BQ527" s="40"/>
      <c r="BR527" s="40"/>
      <c r="BS527" s="40"/>
      <c r="BT527" s="40"/>
      <c r="BU527" s="40"/>
      <c r="BV527" s="40"/>
      <c r="BW527" s="40"/>
      <c r="BX527" s="40"/>
      <c r="BY527" s="40"/>
      <c r="BZ527" s="40"/>
      <c r="CA527" s="40"/>
      <c r="CB527" s="40"/>
      <c r="CC527" s="40"/>
      <c r="CD527" s="40"/>
      <c r="CE527" s="40"/>
      <c r="CF527" s="40"/>
    </row>
    <row r="528" spans="1:84" ht="11.25" customHeight="1">
      <c r="A528" s="212"/>
      <c r="B528" s="213"/>
      <c r="C528" s="217"/>
      <c r="D528" s="218"/>
      <c r="E528" s="218"/>
      <c r="F528" s="218"/>
      <c r="G528" s="218"/>
      <c r="H528" s="218"/>
      <c r="I528" s="218"/>
      <c r="J528" s="218"/>
      <c r="K528" s="218"/>
      <c r="L528" s="218"/>
      <c r="M528" s="218"/>
      <c r="N528" s="218"/>
      <c r="O528" s="218"/>
      <c r="P528" s="218"/>
      <c r="Q528" s="218"/>
      <c r="R528" s="218"/>
      <c r="S528" s="218"/>
      <c r="T528" s="218"/>
      <c r="U528" s="218"/>
      <c r="V528" s="218"/>
      <c r="W528" s="218"/>
      <c r="X528" s="218"/>
      <c r="Y528" s="218"/>
      <c r="Z528" s="218"/>
      <c r="AA528" s="218"/>
      <c r="AB528" s="218"/>
      <c r="AC528" s="219"/>
      <c r="AD528" s="251"/>
      <c r="AE528" s="236"/>
      <c r="AF528" s="234"/>
      <c r="AG528" s="233"/>
      <c r="AH528" s="234"/>
      <c r="AI528" s="233"/>
      <c r="AJ528" s="234"/>
      <c r="AK528" s="233"/>
      <c r="AL528" s="241"/>
      <c r="AM528" s="240"/>
      <c r="AN528" s="258"/>
      <c r="AO528" s="243"/>
      <c r="AQ528" s="128"/>
      <c r="AR528" s="128"/>
      <c r="AS528" s="128"/>
      <c r="AT528" s="128"/>
      <c r="AU528" s="128"/>
      <c r="AV528" s="128"/>
      <c r="AW528" s="128"/>
      <c r="AX528" s="128"/>
      <c r="AY528" s="128"/>
      <c r="AZ528" s="128"/>
      <c r="BA528" s="128"/>
      <c r="BB528" s="128"/>
      <c r="BC528" s="128"/>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row>
    <row r="529" spans="1:84" ht="11.25" customHeight="1">
      <c r="A529" s="210" t="str">
        <f>AF525</f>
        <v>B</v>
      </c>
      <c r="B529" s="211"/>
      <c r="C529" s="214"/>
      <c r="D529" s="215"/>
      <c r="E529" s="215"/>
      <c r="F529" s="215"/>
      <c r="G529" s="215"/>
      <c r="H529" s="215"/>
      <c r="I529" s="215"/>
      <c r="J529" s="215"/>
      <c r="K529" s="215"/>
      <c r="L529" s="215"/>
      <c r="M529" s="215"/>
      <c r="N529" s="215"/>
      <c r="O529" s="215"/>
      <c r="P529" s="215"/>
      <c r="Q529" s="215"/>
      <c r="R529" s="215"/>
      <c r="S529" s="215"/>
      <c r="T529" s="215"/>
      <c r="U529" s="215"/>
      <c r="V529" s="215"/>
      <c r="W529" s="215"/>
      <c r="X529" s="215"/>
      <c r="Y529" s="215"/>
      <c r="Z529" s="215"/>
      <c r="AA529" s="215"/>
      <c r="AB529" s="215"/>
      <c r="AC529" s="216"/>
      <c r="AD529" s="220" t="str">
        <f>IF(AF527&lt;&gt;"",IF(AF527="W","L","W"),"")</f>
        <v/>
      </c>
      <c r="AE529" s="221"/>
      <c r="AF529" s="228"/>
      <c r="AG529" s="229"/>
      <c r="AH529" s="227" t="str">
        <f>IF($D523="1P",IF(L542=L544,IF(J542=J544,IF(H542&lt;&gt;"",IF(H542&gt;H544,"W","L"),""),IF(J542&gt;J544,"W","L")),IF(L542&gt;L544,"W","L")),IF(Z546=Z548,IF(X546=X548,IF(V546&lt;&gt;"",IF(V546&gt;V548,"W","L"),""),IF(X546&gt;X548,"W","L")),IF(Z546&gt;Z548,"W","L")))</f>
        <v/>
      </c>
      <c r="AI529" s="221"/>
      <c r="AJ529" s="227" t="str">
        <f>IF($D523="1P",IF(Z538=Z540,IF(X538=X540,IF(V538&lt;&gt;"",IF(V538&gt;V540,"W","L"),""),IF(X538&gt;X540,"W","L")),IF(Z538&gt;Z540,"W","L")),IF(L542=L544,IF(J542=J544,IF(H542&lt;&gt;"",IF(H542&gt;H544,"W","L"),""),IF(J542&gt;J544,"W","L")),IF(L542&gt;L544,"W","L")))</f>
        <v/>
      </c>
      <c r="AK529" s="237"/>
      <c r="AL529" s="239" t="str">
        <f>IF(OR(COUNTIF(AD529:AJ529,"W"),COUNTIF(AD529:AJ529,"L")),COUNTIF(AD529:AJ529,"W")*2+COUNTIF(AD529:AJ529,"L"),"")</f>
        <v/>
      </c>
      <c r="AM529" s="240"/>
      <c r="AN529" s="242" t="str">
        <f>IF(AL529&lt;&gt;"",RANK(AL529,AL527:AL533,0),"")</f>
        <v/>
      </c>
      <c r="AO529" s="243"/>
      <c r="AQ529" s="126"/>
      <c r="AR529" s="126"/>
      <c r="AS529" s="126"/>
      <c r="AT529" s="126"/>
      <c r="AU529" s="126"/>
      <c r="AV529" s="126"/>
      <c r="AW529" s="126"/>
      <c r="AX529" s="126"/>
      <c r="AY529" s="126"/>
      <c r="AZ529" s="126"/>
      <c r="BA529" s="126"/>
      <c r="BB529" s="126"/>
      <c r="BC529" s="126"/>
    </row>
    <row r="530" spans="1:84" ht="11.25" customHeight="1" thickBot="1">
      <c r="A530" s="212"/>
      <c r="B530" s="213"/>
      <c r="C530" s="217"/>
      <c r="D530" s="218"/>
      <c r="E530" s="218"/>
      <c r="F530" s="218"/>
      <c r="G530" s="218"/>
      <c r="H530" s="218"/>
      <c r="I530" s="218"/>
      <c r="J530" s="218"/>
      <c r="K530" s="218"/>
      <c r="L530" s="218"/>
      <c r="M530" s="218"/>
      <c r="N530" s="218"/>
      <c r="O530" s="218"/>
      <c r="P530" s="218"/>
      <c r="Q530" s="218"/>
      <c r="R530" s="218"/>
      <c r="S530" s="218"/>
      <c r="T530" s="218"/>
      <c r="U530" s="218"/>
      <c r="V530" s="218"/>
      <c r="W530" s="218"/>
      <c r="X530" s="218"/>
      <c r="Y530" s="218"/>
      <c r="Z530" s="218"/>
      <c r="AA530" s="218"/>
      <c r="AB530" s="218"/>
      <c r="AC530" s="219"/>
      <c r="AD530" s="232"/>
      <c r="AE530" s="233"/>
      <c r="AF530" s="235"/>
      <c r="AG530" s="236"/>
      <c r="AH530" s="234"/>
      <c r="AI530" s="233"/>
      <c r="AJ530" s="234"/>
      <c r="AK530" s="238"/>
      <c r="AL530" s="241"/>
      <c r="AM530" s="240"/>
      <c r="AN530" s="258"/>
      <c r="AO530" s="243"/>
      <c r="AQ530" s="127"/>
      <c r="AR530" s="127"/>
      <c r="AS530" s="127"/>
      <c r="AT530" s="127"/>
      <c r="AU530" s="127"/>
      <c r="AV530" s="127"/>
      <c r="AW530" s="127"/>
      <c r="AX530" s="127"/>
      <c r="AY530" s="127"/>
      <c r="AZ530" s="127"/>
      <c r="BA530" s="127"/>
      <c r="BB530" s="127"/>
      <c r="BC530" s="127"/>
      <c r="BD530" s="40"/>
      <c r="BE530" s="40"/>
      <c r="BF530" s="40"/>
      <c r="BG530" s="40"/>
      <c r="BH530" s="40"/>
      <c r="BI530" s="40"/>
      <c r="BJ530" s="40"/>
      <c r="BK530" s="40"/>
      <c r="BL530" s="40"/>
      <c r="BM530" s="40"/>
      <c r="BN530" s="40"/>
      <c r="BO530" s="40"/>
      <c r="BP530" s="40"/>
      <c r="BQ530" s="40"/>
      <c r="BR530" s="40"/>
      <c r="BS530" s="40"/>
      <c r="BT530" s="40"/>
      <c r="BU530" s="40"/>
      <c r="BV530" s="40"/>
      <c r="BW530" s="40"/>
      <c r="BX530" s="40"/>
      <c r="BY530" s="40"/>
      <c r="BZ530" s="40"/>
      <c r="CA530" s="40"/>
      <c r="CB530" s="40"/>
      <c r="CC530" s="40"/>
      <c r="CD530" s="40"/>
      <c r="CE530" s="40"/>
    </row>
    <row r="531" spans="1:84" ht="11.25" customHeight="1">
      <c r="A531" s="210" t="str">
        <f>AH525</f>
        <v>C</v>
      </c>
      <c r="B531" s="211"/>
      <c r="C531" s="214"/>
      <c r="D531" s="215"/>
      <c r="E531" s="215"/>
      <c r="F531" s="215"/>
      <c r="G531" s="215"/>
      <c r="H531" s="215"/>
      <c r="I531" s="215"/>
      <c r="J531" s="215"/>
      <c r="K531" s="215"/>
      <c r="L531" s="215"/>
      <c r="M531" s="215"/>
      <c r="N531" s="215"/>
      <c r="O531" s="215"/>
      <c r="P531" s="215"/>
      <c r="Q531" s="215"/>
      <c r="R531" s="215"/>
      <c r="S531" s="215"/>
      <c r="T531" s="215"/>
      <c r="U531" s="215"/>
      <c r="V531" s="215"/>
      <c r="W531" s="215"/>
      <c r="X531" s="215"/>
      <c r="Y531" s="215"/>
      <c r="Z531" s="215"/>
      <c r="AA531" s="215"/>
      <c r="AB531" s="215"/>
      <c r="AC531" s="216"/>
      <c r="AD531" s="220" t="str">
        <f>IF(AH527&lt;&gt;"",IF(AH527="W","L","W"),"")</f>
        <v/>
      </c>
      <c r="AE531" s="221"/>
      <c r="AF531" s="227" t="str">
        <f>IF(AH529&lt;&gt;"",IF(AH529="W","L","W"),"")</f>
        <v/>
      </c>
      <c r="AG531" s="221"/>
      <c r="AH531" s="228"/>
      <c r="AI531" s="229"/>
      <c r="AJ531" s="227" t="str">
        <f>IF($D523="1P",IF(Z546=Z548,IF(X546=X548,IF(V546&lt;&gt;"",IF(V546&gt;V548,"W","L"),""),IF(X546&gt;X548,"W","L")),IF(Z546&gt;Z548,"W","L")),IF(Z538=Z540,IF(X538=X540,IF(V538&lt;&gt;"",IF(V538&gt;V540,"W","L"),""),IF(X538&gt;X540,"W","L")),IF(Z538&gt;Z540,"W","L")))</f>
        <v/>
      </c>
      <c r="AK531" s="237"/>
      <c r="AL531" s="239" t="str">
        <f>IF(OR(COUNTIF(AD531:AJ531,"W"),COUNTIF(AD531:AJ531,"L")),COUNTIF(AD531:AJ531,"W")*2+COUNTIF(AD531:AJ531,"L"),"")</f>
        <v/>
      </c>
      <c r="AM531" s="240"/>
      <c r="AN531" s="242" t="str">
        <f>IF(AL531&lt;&gt;"",RANK(AL531,AL527:AL533,0),"")</f>
        <v/>
      </c>
      <c r="AO531" s="243"/>
      <c r="AQ531" s="154" t="str">
        <f>CONCATENATE($A525," ",$D525,","," ",$F523)</f>
        <v>Group: 9, Women's Singles</v>
      </c>
      <c r="AR531" s="155"/>
      <c r="AS531" s="155"/>
      <c r="AT531" s="155"/>
      <c r="AU531" s="155"/>
      <c r="AV531" s="155"/>
      <c r="AW531" s="155"/>
      <c r="AX531" s="155"/>
      <c r="AY531" s="155"/>
      <c r="AZ531" s="155"/>
      <c r="BA531" s="155"/>
      <c r="BB531" s="155"/>
      <c r="BC531" s="156"/>
      <c r="BD531" s="163">
        <f>A542</f>
        <v>2</v>
      </c>
      <c r="BE531" s="164"/>
      <c r="BF531" s="183" t="str">
        <f>C542</f>
        <v>B</v>
      </c>
      <c r="BG531" s="185" t="str">
        <f>IF(VLOOKUP($BF531,$A527:$C533,3,FALSE)=0,"",CONCATENATE(VLOOKUP(VLOOKUP($BF531,$A527:$C533,3,FALSE),Players!$J:$N,4,FALSE)," ",VLOOKUP($BF531,$A527:$C533,3,FALSE)," ",IF(ISERROR(VLOOKUP(VLOOKUP($BF531,$A527:$C533,3,FALSE),Players!$J:$N,5,FALSE)),"()",CONCATENATE("(",VLOOKUP(VLOOKUP($BF531,$A527:$C533,3,FALSE),Players!$J:$N,5,FALSE),")"))))</f>
        <v/>
      </c>
      <c r="BH531" s="186"/>
      <c r="BI531" s="186"/>
      <c r="BJ531" s="186"/>
      <c r="BK531" s="186"/>
      <c r="BL531" s="186"/>
      <c r="BM531" s="186"/>
      <c r="BN531" s="186"/>
      <c r="BO531" s="186"/>
      <c r="BP531" s="186"/>
      <c r="BQ531" s="186"/>
      <c r="BR531" s="186"/>
      <c r="BS531" s="186"/>
      <c r="BT531" s="186"/>
      <c r="BU531" s="187"/>
      <c r="BV531" s="170" t="str">
        <f>IF(D542&lt;&gt;"",D542,"")</f>
        <v/>
      </c>
      <c r="BW531" s="171"/>
      <c r="BX531" s="170" t="str">
        <f>IF(F542&lt;&gt;"",F542,"")</f>
        <v/>
      </c>
      <c r="BY531" s="171"/>
      <c r="BZ531" s="170" t="str">
        <f>IF(H542&lt;&gt;"",H542,"")</f>
        <v/>
      </c>
      <c r="CA531" s="171"/>
      <c r="CB531" s="170" t="str">
        <f>IF(J542&lt;&gt;"",J542,"")</f>
        <v/>
      </c>
      <c r="CC531" s="171"/>
      <c r="CD531" s="170" t="str">
        <f>IF(L542&lt;&gt;"",L542,"")</f>
        <v/>
      </c>
      <c r="CE531" s="171"/>
      <c r="CF531" s="174" t="str">
        <f>IF($CD531=$CD533,IF($CB531=$CB533,IF($BZ531&lt;&gt;"",IF($BZ531&gt;$BZ533,"W","L"),""),IF($CB531&gt;$CB533,"W","L")),IF($CD531&gt;$CD533,"W","L"))</f>
        <v/>
      </c>
    </row>
    <row r="532" spans="1:84" ht="11.25" customHeight="1">
      <c r="A532" s="212"/>
      <c r="B532" s="213"/>
      <c r="C532" s="217"/>
      <c r="D532" s="218"/>
      <c r="E532" s="218"/>
      <c r="F532" s="218"/>
      <c r="G532" s="218"/>
      <c r="H532" s="218"/>
      <c r="I532" s="218"/>
      <c r="J532" s="218"/>
      <c r="K532" s="218"/>
      <c r="L532" s="218"/>
      <c r="M532" s="218"/>
      <c r="N532" s="218"/>
      <c r="O532" s="218"/>
      <c r="P532" s="218"/>
      <c r="Q532" s="218"/>
      <c r="R532" s="218"/>
      <c r="S532" s="218"/>
      <c r="T532" s="218"/>
      <c r="U532" s="218"/>
      <c r="V532" s="218"/>
      <c r="W532" s="218"/>
      <c r="X532" s="218"/>
      <c r="Y532" s="218"/>
      <c r="Z532" s="218"/>
      <c r="AA532" s="218"/>
      <c r="AB532" s="218"/>
      <c r="AC532" s="219"/>
      <c r="AD532" s="232"/>
      <c r="AE532" s="233"/>
      <c r="AF532" s="234"/>
      <c r="AG532" s="233"/>
      <c r="AH532" s="235"/>
      <c r="AI532" s="236"/>
      <c r="AJ532" s="234"/>
      <c r="AK532" s="238"/>
      <c r="AL532" s="241"/>
      <c r="AM532" s="240"/>
      <c r="AN532" s="244"/>
      <c r="AO532" s="245"/>
      <c r="AQ532" s="157"/>
      <c r="AR532" s="158"/>
      <c r="AS532" s="158"/>
      <c r="AT532" s="158"/>
      <c r="AU532" s="158"/>
      <c r="AV532" s="158"/>
      <c r="AW532" s="158"/>
      <c r="AX532" s="158"/>
      <c r="AY532" s="158"/>
      <c r="AZ532" s="158"/>
      <c r="BA532" s="158"/>
      <c r="BB532" s="158"/>
      <c r="BC532" s="159"/>
      <c r="BD532" s="165"/>
      <c r="BE532" s="166"/>
      <c r="BF532" s="184"/>
      <c r="BG532" s="188"/>
      <c r="BH532" s="189"/>
      <c r="BI532" s="189"/>
      <c r="BJ532" s="189"/>
      <c r="BK532" s="189"/>
      <c r="BL532" s="189"/>
      <c r="BM532" s="189"/>
      <c r="BN532" s="189"/>
      <c r="BO532" s="189"/>
      <c r="BP532" s="189"/>
      <c r="BQ532" s="189"/>
      <c r="BR532" s="189"/>
      <c r="BS532" s="189"/>
      <c r="BT532" s="189"/>
      <c r="BU532" s="190"/>
      <c r="BV532" s="172"/>
      <c r="BW532" s="173"/>
      <c r="BX532" s="172"/>
      <c r="BY532" s="173"/>
      <c r="BZ532" s="172"/>
      <c r="CA532" s="173"/>
      <c r="CB532" s="172"/>
      <c r="CC532" s="173"/>
      <c r="CD532" s="172"/>
      <c r="CE532" s="173"/>
      <c r="CF532" s="174"/>
    </row>
    <row r="533" spans="1:84" ht="11.25" customHeight="1">
      <c r="A533" s="210" t="str">
        <f>AJ525</f>
        <v>D</v>
      </c>
      <c r="B533" s="211"/>
      <c r="C533" s="214"/>
      <c r="D533" s="215"/>
      <c r="E533" s="215"/>
      <c r="F533" s="215"/>
      <c r="G533" s="215"/>
      <c r="H533" s="215"/>
      <c r="I533" s="215"/>
      <c r="J533" s="215"/>
      <c r="K533" s="215"/>
      <c r="L533" s="215"/>
      <c r="M533" s="215"/>
      <c r="N533" s="215"/>
      <c r="O533" s="215"/>
      <c r="P533" s="215"/>
      <c r="Q533" s="215"/>
      <c r="R533" s="215"/>
      <c r="S533" s="215"/>
      <c r="T533" s="215"/>
      <c r="U533" s="215"/>
      <c r="V533" s="215"/>
      <c r="W533" s="215"/>
      <c r="X533" s="215"/>
      <c r="Y533" s="215"/>
      <c r="Z533" s="215"/>
      <c r="AA533" s="215"/>
      <c r="AB533" s="215"/>
      <c r="AC533" s="216"/>
      <c r="AD533" s="220" t="str">
        <f>IF(AJ527&lt;&gt;"",IF(AJ527="W","L","W"),"")</f>
        <v/>
      </c>
      <c r="AE533" s="221"/>
      <c r="AF533" s="224" t="str">
        <f>IF(AJ529&lt;&gt;"",IF(AJ529="W","L","W"),"")</f>
        <v/>
      </c>
      <c r="AG533" s="225"/>
      <c r="AH533" s="227" t="str">
        <f>IF(AJ531&lt;&gt;"",IF(AJ531="W","L","W"),"")</f>
        <v/>
      </c>
      <c r="AI533" s="221"/>
      <c r="AJ533" s="228"/>
      <c r="AK533" s="229"/>
      <c r="AL533" s="239" t="str">
        <f>IF(OR(COUNTIF(AD533:AJ533,"W"),COUNTIF(AD533:AJ533,"L")),COUNTIF(AD533:AJ533,"W")*2+COUNTIF(AD533:AJ533,"L"),"")</f>
        <v/>
      </c>
      <c r="AM533" s="240"/>
      <c r="AN533" s="242" t="str">
        <f>IF(AL533&lt;&gt;"",RANK(AL533,AL527:AL533,0),"")</f>
        <v/>
      </c>
      <c r="AO533" s="243"/>
      <c r="AQ533" s="157"/>
      <c r="AR533" s="158"/>
      <c r="AS533" s="158"/>
      <c r="AT533" s="158"/>
      <c r="AU533" s="158"/>
      <c r="AV533" s="158"/>
      <c r="AW533" s="158"/>
      <c r="AX533" s="158"/>
      <c r="AY533" s="158"/>
      <c r="AZ533" s="158"/>
      <c r="BA533" s="158"/>
      <c r="BB533" s="158"/>
      <c r="BC533" s="159"/>
      <c r="BD533" s="165"/>
      <c r="BE533" s="166"/>
      <c r="BF533" s="175" t="str">
        <f>C544</f>
        <v>D</v>
      </c>
      <c r="BG533" s="177" t="str">
        <f>IF(VLOOKUP($BF533,$A527:$C533,3,FALSE)=0,"",CONCATENATE(VLOOKUP(VLOOKUP($BF533,$A527:$C533,3,FALSE),Players!$J:$N,4,FALSE)," ",VLOOKUP($BF533,$A527:$C533,3,FALSE)," ",IF(ISERROR(VLOOKUP(VLOOKUP($BF533,$A527:$C533,3,FALSE),Players!$J:$N,5,FALSE)),"()",CONCATENATE("(",VLOOKUP(VLOOKUP($BF533,$A527:$C533,3,FALSE),Players!$J:$N,5,FALSE),")"))))</f>
        <v/>
      </c>
      <c r="BH533" s="178"/>
      <c r="BI533" s="178"/>
      <c r="BJ533" s="178"/>
      <c r="BK533" s="178"/>
      <c r="BL533" s="178"/>
      <c r="BM533" s="178"/>
      <c r="BN533" s="178"/>
      <c r="BO533" s="178"/>
      <c r="BP533" s="178"/>
      <c r="BQ533" s="178"/>
      <c r="BR533" s="178"/>
      <c r="BS533" s="178"/>
      <c r="BT533" s="178"/>
      <c r="BU533" s="179"/>
      <c r="BV533" s="150" t="str">
        <f>IF(D544&lt;&gt;"",D544,"")</f>
        <v/>
      </c>
      <c r="BW533" s="151"/>
      <c r="BX533" s="150" t="str">
        <f>IF(F544&lt;&gt;"",F544,"")</f>
        <v/>
      </c>
      <c r="BY533" s="151"/>
      <c r="BZ533" s="150" t="str">
        <f>IF(H544&lt;&gt;"",H544,"")</f>
        <v/>
      </c>
      <c r="CA533" s="151"/>
      <c r="CB533" s="150" t="str">
        <f>IF(J544&lt;&gt;"",J544,"")</f>
        <v/>
      </c>
      <c r="CC533" s="151"/>
      <c r="CD533" s="150" t="str">
        <f>IF(L544&lt;&gt;"",L544,"")</f>
        <v/>
      </c>
      <c r="CE533" s="151"/>
      <c r="CF533" s="174" t="str">
        <f>IF($CF531&lt;&gt;"",IF(CF531="W","L","W"),"")</f>
        <v/>
      </c>
    </row>
    <row r="534" spans="1:84" ht="11.25" customHeight="1" thickBot="1">
      <c r="A534" s="212"/>
      <c r="B534" s="213"/>
      <c r="C534" s="217"/>
      <c r="D534" s="218"/>
      <c r="E534" s="218"/>
      <c r="F534" s="218"/>
      <c r="G534" s="218"/>
      <c r="H534" s="218"/>
      <c r="I534" s="218"/>
      <c r="J534" s="218"/>
      <c r="K534" s="218"/>
      <c r="L534" s="218"/>
      <c r="M534" s="218"/>
      <c r="N534" s="218"/>
      <c r="O534" s="218"/>
      <c r="P534" s="218"/>
      <c r="Q534" s="218"/>
      <c r="R534" s="218"/>
      <c r="S534" s="218"/>
      <c r="T534" s="218"/>
      <c r="U534" s="218"/>
      <c r="V534" s="218"/>
      <c r="W534" s="218"/>
      <c r="X534" s="218"/>
      <c r="Y534" s="218"/>
      <c r="Z534" s="218"/>
      <c r="AA534" s="218"/>
      <c r="AB534" s="218"/>
      <c r="AC534" s="219"/>
      <c r="AD534" s="222"/>
      <c r="AE534" s="223"/>
      <c r="AF534" s="226"/>
      <c r="AG534" s="223"/>
      <c r="AH534" s="226"/>
      <c r="AI534" s="223"/>
      <c r="AJ534" s="230"/>
      <c r="AK534" s="231"/>
      <c r="AL534" s="246"/>
      <c r="AM534" s="247"/>
      <c r="AN534" s="248"/>
      <c r="AO534" s="249"/>
      <c r="AQ534" s="160"/>
      <c r="AR534" s="161"/>
      <c r="AS534" s="161"/>
      <c r="AT534" s="161"/>
      <c r="AU534" s="161"/>
      <c r="AV534" s="161"/>
      <c r="AW534" s="161"/>
      <c r="AX534" s="161"/>
      <c r="AY534" s="161"/>
      <c r="AZ534" s="161"/>
      <c r="BA534" s="161"/>
      <c r="BB534" s="161"/>
      <c r="BC534" s="162"/>
      <c r="BD534" s="167"/>
      <c r="BE534" s="168"/>
      <c r="BF534" s="176"/>
      <c r="BG534" s="180"/>
      <c r="BH534" s="181"/>
      <c r="BI534" s="181"/>
      <c r="BJ534" s="181"/>
      <c r="BK534" s="181"/>
      <c r="BL534" s="181"/>
      <c r="BM534" s="181"/>
      <c r="BN534" s="181"/>
      <c r="BO534" s="181"/>
      <c r="BP534" s="181"/>
      <c r="BQ534" s="181"/>
      <c r="BR534" s="181"/>
      <c r="BS534" s="181"/>
      <c r="BT534" s="181"/>
      <c r="BU534" s="182"/>
      <c r="BV534" s="152"/>
      <c r="BW534" s="153"/>
      <c r="BX534" s="152"/>
      <c r="BY534" s="153"/>
      <c r="BZ534" s="152"/>
      <c r="CA534" s="153"/>
      <c r="CB534" s="152"/>
      <c r="CC534" s="153"/>
      <c r="CD534" s="152"/>
      <c r="CE534" s="153"/>
      <c r="CF534" s="174"/>
    </row>
    <row r="535" spans="1:84" ht="11.25" customHeight="1">
      <c r="A535" s="42"/>
      <c r="R535" s="42"/>
      <c r="S535" s="42"/>
      <c r="W535" s="42"/>
      <c r="X535" s="43"/>
      <c r="Y535" s="43"/>
      <c r="Z535" s="43"/>
      <c r="AA535" s="43"/>
      <c r="AB535" s="3"/>
      <c r="AQ535" s="126"/>
      <c r="AR535" s="126"/>
      <c r="AS535" s="126"/>
      <c r="AT535" s="126"/>
      <c r="AU535" s="126"/>
      <c r="AV535" s="126"/>
      <c r="AW535" s="126"/>
      <c r="AX535" s="126"/>
      <c r="AY535" s="126"/>
      <c r="AZ535" s="126"/>
      <c r="BA535" s="126"/>
      <c r="BB535" s="126"/>
      <c r="BC535" s="126"/>
      <c r="BV535" s="169" t="str">
        <f>IF(CF531&lt;&gt;"",IF(AND(AND(BV531&gt;-1,BV533&gt;-1),OR(BV531&gt;10,BV533&gt;10),ABS(BV531-BV533)&gt;1,IF(OR(BV531&gt;11,BV533&gt;11),ABS(BV531-BV533)=2,TRUE),BV531=INT(BV531),BV533=INT(BV533)),"","Error"),"")</f>
        <v/>
      </c>
      <c r="BW535" s="169"/>
      <c r="BX535" s="169" t="str">
        <f>IF(CF531&lt;&gt;"",IF(AND(AND(BX531&gt;-1,BX533&gt;-1),OR(BX531&gt;10,BX533&gt;10),ABS(BX531-BX533)&gt;1,IF(OR(BX531&gt;11,BX533&gt;11),ABS(BX531-BX533)=2,TRUE),BX531=INT(BX531),BX533=INT(BX533)),"","Error"),"")</f>
        <v/>
      </c>
      <c r="BY535" s="169"/>
      <c r="BZ535" s="169" t="str">
        <f>IF(CF531&lt;&gt;"",IF(AND(AND(BZ531&gt;-1,BZ533&gt;-1),OR(BZ531&gt;10,BZ533&gt;10),ABS(BZ531-BZ533)&gt;1,IF(OR(BZ531&gt;11,BZ533&gt;11),ABS(BZ531-BZ533)=2,TRUE),BZ531=INT(BZ531),BZ533=INT(BZ533)),"","Error"),"")</f>
        <v/>
      </c>
      <c r="CA535" s="169"/>
      <c r="CB535" s="169" t="str">
        <f>IF(AND(CF531&lt;&gt;"",CB531&lt;&gt;""),IF(AND(AND(CB531&gt;-1,CB533&gt;-1),OR(CB531&gt;10,CB533&gt;10),ABS(CB531-CB533)&gt;1,IF(OR(CB531&gt;11,CB533&gt;11),ABS(CB531-CB533)=2,TRUE),CB531=INT(CB531),CB533=INT(CB533)),"","Error"),"")</f>
        <v/>
      </c>
      <c r="CC535" s="169"/>
      <c r="CD535" s="169" t="str">
        <f>IF(AND(CF531&lt;&gt;"",CD531&lt;&gt;""),IF(AND(AND(CD531&gt;-1,CD533&gt;-1),OR(CD531&gt;10,CD533&gt;10),ABS(CD531-CD533)&gt;1,IF(OR(CD531&gt;11,CD533&gt;11),ABS(CD531-CD533)=2,TRUE),CD531=INT(CD531),CD533=INT(CD533)),"","Error"),"")</f>
        <v/>
      </c>
      <c r="CE535" s="169"/>
    </row>
    <row r="536" spans="1:84" ht="11.25" customHeight="1">
      <c r="AQ536" s="126"/>
      <c r="AR536" s="126"/>
      <c r="AS536" s="126"/>
      <c r="AT536" s="126"/>
      <c r="AU536" s="126"/>
      <c r="AV536" s="126"/>
      <c r="AW536" s="126"/>
      <c r="AX536" s="126"/>
      <c r="AY536" s="126"/>
      <c r="AZ536" s="126"/>
      <c r="BA536" s="126"/>
      <c r="BB536" s="126"/>
      <c r="BC536" s="126"/>
    </row>
    <row r="537" spans="1:84" ht="11.25" customHeight="1" thickBot="1">
      <c r="AB537" s="3"/>
      <c r="AQ537" s="127"/>
      <c r="AR537" s="127"/>
      <c r="AS537" s="127"/>
      <c r="AT537" s="127"/>
      <c r="AU537" s="127"/>
      <c r="AV537" s="127"/>
      <c r="AW537" s="127"/>
      <c r="AX537" s="127"/>
      <c r="AY537" s="127"/>
      <c r="AZ537" s="127"/>
      <c r="BA537" s="127"/>
      <c r="BB537" s="127"/>
      <c r="BC537" s="127"/>
      <c r="BD537" s="40"/>
      <c r="BE537" s="40"/>
      <c r="BF537" s="40"/>
      <c r="BG537" s="40"/>
      <c r="BH537" s="40"/>
      <c r="BI537" s="40"/>
      <c r="BJ537" s="40"/>
      <c r="BK537" s="40"/>
      <c r="BL537" s="40"/>
      <c r="BM537" s="40"/>
      <c r="BN537" s="40"/>
      <c r="BO537" s="40"/>
      <c r="BP537" s="40"/>
      <c r="BQ537" s="40"/>
      <c r="BR537" s="40"/>
      <c r="BS537" s="40"/>
      <c r="BT537" s="40"/>
      <c r="BU537" s="40"/>
      <c r="BV537" s="40"/>
      <c r="BW537" s="40"/>
      <c r="BX537" s="40"/>
      <c r="BY537" s="40"/>
      <c r="BZ537" s="40"/>
      <c r="CA537" s="40"/>
      <c r="CB537" s="40"/>
      <c r="CC537" s="40"/>
      <c r="CD537" s="40"/>
      <c r="CE537" s="40"/>
    </row>
    <row r="538" spans="1:84" ht="11.25" customHeight="1">
      <c r="A538" s="170">
        <v>1</v>
      </c>
      <c r="B538" s="191"/>
      <c r="C538" s="183" t="str">
        <f>IF($D523="1P","A","A")</f>
        <v>A</v>
      </c>
      <c r="D538" s="197"/>
      <c r="E538" s="198"/>
      <c r="F538" s="197"/>
      <c r="G538" s="198"/>
      <c r="H538" s="197"/>
      <c r="I538" s="198"/>
      <c r="J538" s="197"/>
      <c r="K538" s="198"/>
      <c r="L538" s="197"/>
      <c r="M538" s="208"/>
      <c r="N538" s="69" t="str">
        <f>IF(CF521&lt;&gt;"",IF(CF521="W",IF(SUM(IF(D538&gt;D540,1,0),IF(F538&gt;F540,1,0),IF(H538&gt;H540,1,0),IF(J538&gt;J540,1,0),IF(L538&gt;L540,1,0))&lt;&gt;3,"E",""),""),"")</f>
        <v/>
      </c>
      <c r="O538" s="170">
        <v>4</v>
      </c>
      <c r="P538" s="191"/>
      <c r="Q538" s="183" t="str">
        <f>IF($D523="1P","B","C")</f>
        <v>C</v>
      </c>
      <c r="R538" s="197"/>
      <c r="S538" s="198"/>
      <c r="T538" s="197"/>
      <c r="U538" s="198"/>
      <c r="V538" s="197"/>
      <c r="W538" s="198"/>
      <c r="X538" s="197"/>
      <c r="Y538" s="198"/>
      <c r="Z538" s="197"/>
      <c r="AA538" s="208"/>
      <c r="AB538" s="69" t="str">
        <f>IF(CF551&lt;&gt;"",IF(CF551="W",IF(SUM(IF(R538&gt;R540,1,0),IF(T538&gt;T540,1,0),IF(V538&gt;V540,1,0),IF(X538&gt;X540,1,0),IF(Z538&gt;Z540,1,0))&lt;&gt;3,"E",""),""),"")</f>
        <v/>
      </c>
      <c r="AQ538" s="128"/>
      <c r="AR538" s="128"/>
      <c r="AS538" s="128"/>
      <c r="AT538" s="128"/>
      <c r="AU538" s="128"/>
      <c r="AV538" s="128"/>
      <c r="AW538" s="128"/>
      <c r="AX538" s="128"/>
      <c r="AY538" s="128"/>
      <c r="AZ538" s="128"/>
      <c r="BA538" s="128"/>
      <c r="BB538" s="128"/>
      <c r="BC538" s="128"/>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row>
    <row r="539" spans="1:84" ht="11.25" customHeight="1">
      <c r="A539" s="192"/>
      <c r="B539" s="193"/>
      <c r="C539" s="196"/>
      <c r="D539" s="199"/>
      <c r="E539" s="200"/>
      <c r="F539" s="199"/>
      <c r="G539" s="200"/>
      <c r="H539" s="199"/>
      <c r="I539" s="200"/>
      <c r="J539" s="199"/>
      <c r="K539" s="200"/>
      <c r="L539" s="199"/>
      <c r="M539" s="209"/>
      <c r="N539" s="69" t="str">
        <f>IF(CF521&lt;&gt;"",IF(ISERROR(AND(BV525="",BX525="",BZ525="",CB525="",CD525="")),"E",IF(AND(BV525="",BX525="",BZ525="",CB525="",CD525=""),"","E")),"")</f>
        <v/>
      </c>
      <c r="O539" s="192"/>
      <c r="P539" s="193"/>
      <c r="Q539" s="196"/>
      <c r="R539" s="199"/>
      <c r="S539" s="200"/>
      <c r="T539" s="199"/>
      <c r="U539" s="200"/>
      <c r="V539" s="199"/>
      <c r="W539" s="200"/>
      <c r="X539" s="199"/>
      <c r="Y539" s="200"/>
      <c r="Z539" s="199"/>
      <c r="AA539" s="209"/>
      <c r="AB539" s="69" t="str">
        <f>IF(CF551&lt;&gt;"",IF(ISERROR(AND(BV555="",BX555="",BZ555="",CB555="",CD555="")),"E",IF(AND(BV555="",BX555="",BZ555="",CB555="",CD555=""),"","E")),"")</f>
        <v/>
      </c>
      <c r="AQ539" s="126"/>
      <c r="AR539" s="126"/>
      <c r="AS539" s="126"/>
      <c r="AT539" s="126"/>
      <c r="AU539" s="126"/>
      <c r="AV539" s="126"/>
      <c r="AW539" s="126"/>
      <c r="AX539" s="126"/>
      <c r="AY539" s="126"/>
      <c r="AZ539" s="126"/>
      <c r="BA539" s="126"/>
      <c r="BB539" s="126"/>
      <c r="BC539" s="126"/>
    </row>
    <row r="540" spans="1:84" ht="11.25" customHeight="1" thickBot="1">
      <c r="A540" s="192"/>
      <c r="B540" s="193"/>
      <c r="C540" s="175" t="str">
        <f>IF($D523="1P","D","C")</f>
        <v>C</v>
      </c>
      <c r="D540" s="201"/>
      <c r="E540" s="202"/>
      <c r="F540" s="201"/>
      <c r="G540" s="202"/>
      <c r="H540" s="201"/>
      <c r="I540" s="202"/>
      <c r="J540" s="201"/>
      <c r="K540" s="202"/>
      <c r="L540" s="201"/>
      <c r="M540" s="205"/>
      <c r="N540" s="69" t="str">
        <f>IF(CF521&lt;&gt;"",IF(ISERROR(AND(BV525="",BX525="",BZ525="",CB525="",CD525="")),"E",IF(AND(BV525="",BX525="",BZ525="",CB525="",CD525=""),"","E")),"")</f>
        <v/>
      </c>
      <c r="O540" s="192"/>
      <c r="P540" s="193"/>
      <c r="Q540" s="175" t="str">
        <f>IF($D523="1P","D","D")</f>
        <v>D</v>
      </c>
      <c r="R540" s="201"/>
      <c r="S540" s="202"/>
      <c r="T540" s="201"/>
      <c r="U540" s="202"/>
      <c r="V540" s="201"/>
      <c r="W540" s="202"/>
      <c r="X540" s="201"/>
      <c r="Y540" s="202"/>
      <c r="Z540" s="201"/>
      <c r="AA540" s="205"/>
      <c r="AB540" s="69" t="str">
        <f>IF(CF551&lt;&gt;"",IF(ISERROR(AND(BV555="",BX555="",BZ555="",CB555="",CD555="")),"E",IF(AND(BV555="",BX555="",BZ555="",CB555="",CD555=""),"","E")),"")</f>
        <v/>
      </c>
      <c r="AP540" s="2"/>
      <c r="AQ540" s="127"/>
      <c r="AR540" s="127"/>
      <c r="AS540" s="127"/>
      <c r="AT540" s="127"/>
      <c r="AU540" s="127"/>
      <c r="AV540" s="127"/>
      <c r="AW540" s="127"/>
      <c r="AX540" s="127"/>
      <c r="AY540" s="127"/>
      <c r="AZ540" s="127"/>
      <c r="BA540" s="127"/>
      <c r="BB540" s="127"/>
      <c r="BC540" s="127"/>
      <c r="BD540" s="40"/>
      <c r="BE540" s="40"/>
      <c r="BF540" s="40"/>
      <c r="BG540" s="40"/>
      <c r="BH540" s="40"/>
      <c r="BI540" s="40"/>
      <c r="BJ540" s="40"/>
      <c r="BK540" s="40"/>
      <c r="BL540" s="40"/>
      <c r="BM540" s="40"/>
      <c r="BN540" s="40"/>
      <c r="BO540" s="40"/>
      <c r="BP540" s="40"/>
      <c r="BQ540" s="40"/>
      <c r="BR540" s="40"/>
      <c r="BS540" s="40"/>
      <c r="BT540" s="40"/>
      <c r="BU540" s="40"/>
      <c r="BV540" s="40"/>
      <c r="BW540" s="40"/>
      <c r="BX540" s="40"/>
      <c r="BY540" s="40"/>
      <c r="BZ540" s="40"/>
      <c r="CA540" s="40"/>
      <c r="CB540" s="40"/>
      <c r="CC540" s="40"/>
      <c r="CD540" s="40"/>
      <c r="CE540" s="40"/>
    </row>
    <row r="541" spans="1:84" ht="11.25" customHeight="1" thickBot="1">
      <c r="A541" s="194"/>
      <c r="B541" s="195"/>
      <c r="C541" s="207"/>
      <c r="D541" s="203"/>
      <c r="E541" s="204"/>
      <c r="F541" s="203"/>
      <c r="G541" s="204"/>
      <c r="H541" s="203"/>
      <c r="I541" s="204"/>
      <c r="J541" s="203"/>
      <c r="K541" s="204"/>
      <c r="L541" s="203"/>
      <c r="M541" s="206"/>
      <c r="N541" s="69" t="str">
        <f>IF(CF523&lt;&gt;"",IF(CF523="W",IF(SUM(IF(D540&gt;D538,1,0),IF(F540&gt;F538,1,0),IF(H540&gt;H538,1,0),IF(J540&gt;J538,1,0),IF(L540&gt;L538,1,0))&lt;&gt;3,"E",""),""),"")</f>
        <v/>
      </c>
      <c r="O541" s="194"/>
      <c r="P541" s="195"/>
      <c r="Q541" s="207"/>
      <c r="R541" s="203"/>
      <c r="S541" s="204"/>
      <c r="T541" s="203"/>
      <c r="U541" s="204"/>
      <c r="V541" s="203"/>
      <c r="W541" s="204"/>
      <c r="X541" s="203"/>
      <c r="Y541" s="204"/>
      <c r="Z541" s="203"/>
      <c r="AA541" s="206"/>
      <c r="AB541" s="69" t="str">
        <f>IF(CF553&lt;&gt;"",IF(CF553="W",IF(SUM(IF(R540&gt;R538,1,0),IF(T540&gt;T538,1,0),IF(V540&gt;V538,1,0),IF(X540&gt;X538,1,0),IF(Z540&gt;Z538,1,0))&lt;&gt;3,"E",""),""),"")</f>
        <v/>
      </c>
      <c r="AC541" s="2"/>
      <c r="AD541" s="2"/>
      <c r="AE541" s="2"/>
      <c r="AF541" s="2"/>
      <c r="AG541" s="2"/>
      <c r="AH541" s="2"/>
      <c r="AI541" s="2"/>
      <c r="AJ541" s="2"/>
      <c r="AK541" s="2"/>
      <c r="AL541" s="2"/>
      <c r="AM541" s="2"/>
      <c r="AN541" s="2"/>
      <c r="AO541" s="2"/>
      <c r="AP541" s="2"/>
      <c r="AQ541" s="154" t="str">
        <f>CONCATENATE($A525," ",$D525,","," ",$F523)</f>
        <v>Group: 9, Women's Singles</v>
      </c>
      <c r="AR541" s="155"/>
      <c r="AS541" s="155"/>
      <c r="AT541" s="155"/>
      <c r="AU541" s="155"/>
      <c r="AV541" s="155"/>
      <c r="AW541" s="155"/>
      <c r="AX541" s="155"/>
      <c r="AY541" s="155"/>
      <c r="AZ541" s="155"/>
      <c r="BA541" s="155"/>
      <c r="BB541" s="155"/>
      <c r="BC541" s="156"/>
      <c r="BD541" s="163">
        <f>A546</f>
        <v>3</v>
      </c>
      <c r="BE541" s="164"/>
      <c r="BF541" s="183" t="str">
        <f>C546</f>
        <v>A</v>
      </c>
      <c r="BG541" s="185" t="str">
        <f>IF(VLOOKUP($BF541,$A527:$C533,3,FALSE)=0,"",CONCATENATE(VLOOKUP(VLOOKUP($BF541,$A527:$C533,3,FALSE),Players!$J:$N,4,FALSE)," ",VLOOKUP($BF541,$A527:$C533,3,FALSE)," ",IF(ISERROR(VLOOKUP(VLOOKUP($BF541,$A527:$C533,3,FALSE),Players!$J:$N,5,FALSE)),"()",CONCATENATE("(",VLOOKUP(VLOOKUP($BF541,$A527:$C533,3,FALSE),Players!$J:$N,5,FALSE),")"))))</f>
        <v/>
      </c>
      <c r="BH541" s="186"/>
      <c r="BI541" s="186"/>
      <c r="BJ541" s="186"/>
      <c r="BK541" s="186"/>
      <c r="BL541" s="186"/>
      <c r="BM541" s="186"/>
      <c r="BN541" s="186"/>
      <c r="BO541" s="186"/>
      <c r="BP541" s="186"/>
      <c r="BQ541" s="186"/>
      <c r="BR541" s="186"/>
      <c r="BS541" s="186"/>
      <c r="BT541" s="186"/>
      <c r="BU541" s="187"/>
      <c r="BV541" s="170" t="str">
        <f>IF(D546&lt;&gt;"",D546,"")</f>
        <v/>
      </c>
      <c r="BW541" s="171"/>
      <c r="BX541" s="170" t="str">
        <f>IF(F546&lt;&gt;"",F546,"")</f>
        <v/>
      </c>
      <c r="BY541" s="171"/>
      <c r="BZ541" s="170" t="str">
        <f>IF(H546&lt;&gt;"",H546,"")</f>
        <v/>
      </c>
      <c r="CA541" s="171"/>
      <c r="CB541" s="170" t="str">
        <f>IF(J546&lt;&gt;"",J546,"")</f>
        <v/>
      </c>
      <c r="CC541" s="171"/>
      <c r="CD541" s="170" t="str">
        <f>IF(L546&lt;&gt;"",L546,"")</f>
        <v/>
      </c>
      <c r="CE541" s="171"/>
      <c r="CF541" s="174" t="str">
        <f>IF($CD541=$CD543,IF($CB541=$CB543,IF($BZ541&lt;&gt;"",IF($BZ541&gt;$BZ543,"W","L"),""),IF($CB541&gt;$CB543,"W","L")),IF($CD541&gt;$CD543,"W","L"))</f>
        <v/>
      </c>
    </row>
    <row r="542" spans="1:84" ht="11.25" customHeight="1">
      <c r="A542" s="170">
        <v>2</v>
      </c>
      <c r="B542" s="191"/>
      <c r="C542" s="183" t="str">
        <f>IF($D523="1P","B","B")</f>
        <v>B</v>
      </c>
      <c r="D542" s="197"/>
      <c r="E542" s="198"/>
      <c r="F542" s="197"/>
      <c r="G542" s="198"/>
      <c r="H542" s="197"/>
      <c r="I542" s="198"/>
      <c r="J542" s="197"/>
      <c r="K542" s="198"/>
      <c r="L542" s="197"/>
      <c r="M542" s="208"/>
      <c r="N542" s="69" t="str">
        <f>IF(CF531&lt;&gt;"",IF(CF531="W",IF(SUM(IF(D542&gt;D544,1,0),IF(F542&gt;F544,1,0),IF(H542&gt;H544,1,0),IF(J542&gt;J544,1,0),IF(L542&gt;L544,1,0))&lt;&gt;3,"E",""),""),"")</f>
        <v/>
      </c>
      <c r="O542" s="170">
        <v>5</v>
      </c>
      <c r="P542" s="191"/>
      <c r="Q542" s="183" t="str">
        <f>IF($D523="1P","A","A")</f>
        <v>A</v>
      </c>
      <c r="R542" s="197"/>
      <c r="S542" s="198"/>
      <c r="T542" s="197"/>
      <c r="U542" s="198"/>
      <c r="V542" s="197"/>
      <c r="W542" s="198"/>
      <c r="X542" s="197"/>
      <c r="Y542" s="198"/>
      <c r="Z542" s="197"/>
      <c r="AA542" s="208"/>
      <c r="AB542" s="69" t="str">
        <f>IF(CF561&lt;&gt;"",IF(CF561="W",IF(SUM(IF(R542&gt;R544,1,0),IF(T542&gt;T544,1,0),IF(V542&gt;V544,1,0),IF(X542&gt;X544,1,0),IF(Z542&gt;Z544,1,0))&lt;&gt;3,"E",""),""),"")</f>
        <v/>
      </c>
      <c r="AP542" s="3"/>
      <c r="AQ542" s="157"/>
      <c r="AR542" s="158"/>
      <c r="AS542" s="158"/>
      <c r="AT542" s="158"/>
      <c r="AU542" s="158"/>
      <c r="AV542" s="158"/>
      <c r="AW542" s="158"/>
      <c r="AX542" s="158"/>
      <c r="AY542" s="158"/>
      <c r="AZ542" s="158"/>
      <c r="BA542" s="158"/>
      <c r="BB542" s="158"/>
      <c r="BC542" s="159"/>
      <c r="BD542" s="165"/>
      <c r="BE542" s="166"/>
      <c r="BF542" s="184"/>
      <c r="BG542" s="188"/>
      <c r="BH542" s="189"/>
      <c r="BI542" s="189"/>
      <c r="BJ542" s="189"/>
      <c r="BK542" s="189"/>
      <c r="BL542" s="189"/>
      <c r="BM542" s="189"/>
      <c r="BN542" s="189"/>
      <c r="BO542" s="189"/>
      <c r="BP542" s="189"/>
      <c r="BQ542" s="189"/>
      <c r="BR542" s="189"/>
      <c r="BS542" s="189"/>
      <c r="BT542" s="189"/>
      <c r="BU542" s="190"/>
      <c r="BV542" s="172"/>
      <c r="BW542" s="173"/>
      <c r="BX542" s="172"/>
      <c r="BY542" s="173"/>
      <c r="BZ542" s="172"/>
      <c r="CA542" s="173"/>
      <c r="CB542" s="172"/>
      <c r="CC542" s="173"/>
      <c r="CD542" s="172"/>
      <c r="CE542" s="173"/>
      <c r="CF542" s="174"/>
    </row>
    <row r="543" spans="1:84" ht="11.25" customHeight="1">
      <c r="A543" s="192"/>
      <c r="B543" s="193"/>
      <c r="C543" s="196"/>
      <c r="D543" s="199"/>
      <c r="E543" s="200"/>
      <c r="F543" s="199"/>
      <c r="G543" s="200"/>
      <c r="H543" s="199"/>
      <c r="I543" s="200"/>
      <c r="J543" s="199"/>
      <c r="K543" s="200"/>
      <c r="L543" s="199"/>
      <c r="M543" s="209"/>
      <c r="N543" s="69" t="str">
        <f>IF(CF531&lt;&gt;"",IF(ISERROR(AND(BV535="",BX535="",BZ535="",CB535="",CD535="")),"E",IF(AND(BV535="",BX535="",BZ535="",CB535="",CD535=""),"","E")),"")</f>
        <v/>
      </c>
      <c r="O543" s="192"/>
      <c r="P543" s="193"/>
      <c r="Q543" s="196"/>
      <c r="R543" s="199"/>
      <c r="S543" s="200"/>
      <c r="T543" s="199"/>
      <c r="U543" s="200"/>
      <c r="V543" s="199"/>
      <c r="W543" s="200"/>
      <c r="X543" s="199"/>
      <c r="Y543" s="200"/>
      <c r="Z543" s="199"/>
      <c r="AA543" s="209"/>
      <c r="AB543" s="69" t="str">
        <f>IF(CF561&lt;&gt;"",IF(ISERROR(AND(BV565="",BX565="",BZ565="",CB565="",CD565="")),"E",IF(AND(BV565="",BX565="",BZ565="",CB565="",CD565=""),"","E")),"")</f>
        <v/>
      </c>
      <c r="AP543" s="3"/>
      <c r="AQ543" s="157"/>
      <c r="AR543" s="158"/>
      <c r="AS543" s="158"/>
      <c r="AT543" s="158"/>
      <c r="AU543" s="158"/>
      <c r="AV543" s="158"/>
      <c r="AW543" s="158"/>
      <c r="AX543" s="158"/>
      <c r="AY543" s="158"/>
      <c r="AZ543" s="158"/>
      <c r="BA543" s="158"/>
      <c r="BB543" s="158"/>
      <c r="BC543" s="159"/>
      <c r="BD543" s="165"/>
      <c r="BE543" s="166"/>
      <c r="BF543" s="175" t="str">
        <f>C548</f>
        <v>B</v>
      </c>
      <c r="BG543" s="177" t="str">
        <f>IF(VLOOKUP($BF543,$A527:$C533,3,FALSE)=0,"",CONCATENATE(VLOOKUP(VLOOKUP($BF543,$A527:$C533,3,FALSE),Players!$J:$N,4,FALSE)," ",VLOOKUP($BF543,$A527:$C533,3,FALSE)," ",IF(ISERROR(VLOOKUP(VLOOKUP($BF543,$A527:$C533,3,FALSE),Players!$J:$N,5,FALSE)),"()",CONCATENATE("(",VLOOKUP(VLOOKUP($BF543,$A527:$C533,3,FALSE),Players!$J:$N,5,FALSE),")"))))</f>
        <v/>
      </c>
      <c r="BH543" s="178"/>
      <c r="BI543" s="178"/>
      <c r="BJ543" s="178"/>
      <c r="BK543" s="178"/>
      <c r="BL543" s="178"/>
      <c r="BM543" s="178"/>
      <c r="BN543" s="178"/>
      <c r="BO543" s="178"/>
      <c r="BP543" s="178"/>
      <c r="BQ543" s="178"/>
      <c r="BR543" s="178"/>
      <c r="BS543" s="178"/>
      <c r="BT543" s="178"/>
      <c r="BU543" s="179"/>
      <c r="BV543" s="150" t="str">
        <f>IF(D548&lt;&gt;"",D548,"")</f>
        <v/>
      </c>
      <c r="BW543" s="151"/>
      <c r="BX543" s="150" t="str">
        <f>IF(F548&lt;&gt;"",F548,"")</f>
        <v/>
      </c>
      <c r="BY543" s="151"/>
      <c r="BZ543" s="150" t="str">
        <f>IF(H548&lt;&gt;"",H548,"")</f>
        <v/>
      </c>
      <c r="CA543" s="151"/>
      <c r="CB543" s="150" t="str">
        <f>IF(J548&lt;&gt;"",J548,"")</f>
        <v/>
      </c>
      <c r="CC543" s="151"/>
      <c r="CD543" s="150" t="str">
        <f>IF(L548&lt;&gt;"",L548,"")</f>
        <v/>
      </c>
      <c r="CE543" s="151"/>
      <c r="CF543" s="174" t="str">
        <f>IF($CF541&lt;&gt;"",IF(CF541="W","L","W"),"")</f>
        <v/>
      </c>
    </row>
    <row r="544" spans="1:84" ht="11.25" customHeight="1" thickBot="1">
      <c r="A544" s="192"/>
      <c r="B544" s="193"/>
      <c r="C544" s="175" t="str">
        <f>IF($D523="1P","C","D")</f>
        <v>D</v>
      </c>
      <c r="D544" s="201"/>
      <c r="E544" s="202"/>
      <c r="F544" s="201"/>
      <c r="G544" s="202"/>
      <c r="H544" s="201"/>
      <c r="I544" s="202"/>
      <c r="J544" s="201"/>
      <c r="K544" s="202"/>
      <c r="L544" s="201"/>
      <c r="M544" s="205"/>
      <c r="N544" s="69" t="str">
        <f>IF(CF531&lt;&gt;"",IF(ISERROR(AND(BV535="",BX535="",BZ535="",CB535="",CD535="")),"E",IF(AND(BV535="",BX535="",BZ535="",CB535="",CD535=""),"","E")),"")</f>
        <v/>
      </c>
      <c r="O544" s="192"/>
      <c r="P544" s="193"/>
      <c r="Q544" s="175" t="str">
        <f>IF($D523="1P","B","D")</f>
        <v>D</v>
      </c>
      <c r="R544" s="201"/>
      <c r="S544" s="202"/>
      <c r="T544" s="201"/>
      <c r="U544" s="202"/>
      <c r="V544" s="201"/>
      <c r="W544" s="202"/>
      <c r="X544" s="201"/>
      <c r="Y544" s="202"/>
      <c r="Z544" s="201"/>
      <c r="AA544" s="205"/>
      <c r="AB544" s="69" t="str">
        <f>IF(CF561&lt;&gt;"",IF(ISERROR(AND(BV565="",BX565="",BZ565="",CB565="",CD565="")),"E",IF(AND(BV565="",BX565="",BZ565="",CB565="",CD565=""),"","E")),"")</f>
        <v/>
      </c>
      <c r="AP544" s="3"/>
      <c r="AQ544" s="160"/>
      <c r="AR544" s="161"/>
      <c r="AS544" s="161"/>
      <c r="AT544" s="161"/>
      <c r="AU544" s="161"/>
      <c r="AV544" s="161"/>
      <c r="AW544" s="161"/>
      <c r="AX544" s="161"/>
      <c r="AY544" s="161"/>
      <c r="AZ544" s="161"/>
      <c r="BA544" s="161"/>
      <c r="BB544" s="161"/>
      <c r="BC544" s="162"/>
      <c r="BD544" s="167"/>
      <c r="BE544" s="168"/>
      <c r="BF544" s="176"/>
      <c r="BG544" s="180"/>
      <c r="BH544" s="181"/>
      <c r="BI544" s="181"/>
      <c r="BJ544" s="181"/>
      <c r="BK544" s="181"/>
      <c r="BL544" s="181"/>
      <c r="BM544" s="181"/>
      <c r="BN544" s="181"/>
      <c r="BO544" s="181"/>
      <c r="BP544" s="181"/>
      <c r="BQ544" s="181"/>
      <c r="BR544" s="181"/>
      <c r="BS544" s="181"/>
      <c r="BT544" s="181"/>
      <c r="BU544" s="182"/>
      <c r="BV544" s="152"/>
      <c r="BW544" s="153"/>
      <c r="BX544" s="152"/>
      <c r="BY544" s="153"/>
      <c r="BZ544" s="152"/>
      <c r="CA544" s="153"/>
      <c r="CB544" s="152"/>
      <c r="CC544" s="153"/>
      <c r="CD544" s="152"/>
      <c r="CE544" s="153"/>
      <c r="CF544" s="174"/>
    </row>
    <row r="545" spans="1:84" ht="11.25" customHeight="1" thickBot="1">
      <c r="A545" s="194"/>
      <c r="B545" s="195"/>
      <c r="C545" s="207"/>
      <c r="D545" s="203"/>
      <c r="E545" s="204"/>
      <c r="F545" s="203"/>
      <c r="G545" s="204"/>
      <c r="H545" s="203"/>
      <c r="I545" s="204"/>
      <c r="J545" s="203"/>
      <c r="K545" s="204"/>
      <c r="L545" s="203"/>
      <c r="M545" s="206"/>
      <c r="N545" s="69" t="str">
        <f>IF(CF533&lt;&gt;"",IF(CF533="W",IF(SUM(IF(D544&gt;D542,1,0),IF(F544&gt;F542,1,0),IF(H544&gt;H542,1,0),IF(J544&gt;J542,1,0),IF(L544&gt;L542,1,0))&lt;&gt;3,"E",""),""),"")</f>
        <v/>
      </c>
      <c r="O545" s="194"/>
      <c r="P545" s="195"/>
      <c r="Q545" s="207"/>
      <c r="R545" s="203"/>
      <c r="S545" s="204"/>
      <c r="T545" s="203"/>
      <c r="U545" s="204"/>
      <c r="V545" s="203"/>
      <c r="W545" s="204"/>
      <c r="X545" s="203"/>
      <c r="Y545" s="204"/>
      <c r="Z545" s="203"/>
      <c r="AA545" s="206"/>
      <c r="AB545" s="69" t="str">
        <f>IF(CF563&lt;&gt;"",IF(CF563="W",IF(SUM(IF(R544&gt;R542,1,0),IF(T544&gt;T542,1,0),IF(V544&gt;V542,1,0),IF(X544&gt;X542,1,0),IF(Z544&gt;Z542,1,0))&lt;&gt;3,"E",""),""),"")</f>
        <v/>
      </c>
      <c r="AP545" s="3"/>
      <c r="AQ545" s="126"/>
      <c r="AR545" s="126"/>
      <c r="AS545" s="126"/>
      <c r="AT545" s="126"/>
      <c r="AU545" s="126"/>
      <c r="AV545" s="126"/>
      <c r="AW545" s="126"/>
      <c r="AX545" s="126"/>
      <c r="AY545" s="126"/>
      <c r="AZ545" s="126"/>
      <c r="BA545" s="126"/>
      <c r="BB545" s="126"/>
      <c r="BC545" s="126"/>
      <c r="BV545" s="169" t="str">
        <f>IF(CF541&lt;&gt;"",IF(AND(AND(BV541&gt;-1,BV543&gt;-1),OR(BV541&gt;10,BV543&gt;10),ABS(BV541-BV543)&gt;1,IF(OR(BV541&gt;11,BV543&gt;11),ABS(BV541-BV543)=2,TRUE),BV541=INT(BV541),BV543=INT(BV543)),"","Error"),"")</f>
        <v/>
      </c>
      <c r="BW545" s="169"/>
      <c r="BX545" s="169" t="str">
        <f>IF(CF541&lt;&gt;"",IF(AND(AND(BX541&gt;-1,BX543&gt;-1),OR(BX541&gt;10,BX543&gt;10),ABS(BX541-BX543)&gt;1,IF(OR(BX541&gt;11,BX543&gt;11),ABS(BX541-BX543)=2,TRUE),BX541=INT(BX541),BX543=INT(BX543)),"","Error"),"")</f>
        <v/>
      </c>
      <c r="BY545" s="169"/>
      <c r="BZ545" s="169" t="str">
        <f>IF(CF541&lt;&gt;"",IF(AND(AND(BZ541&gt;-1,BZ543&gt;-1),OR(BZ541&gt;10,BZ543&gt;10),ABS(BZ541-BZ543)&gt;1,IF(OR(BZ541&gt;11,BZ543&gt;11),ABS(BZ541-BZ543)=2,TRUE),BZ541=INT(BZ541),BZ543=INT(BZ543)),"","Error"),"")</f>
        <v/>
      </c>
      <c r="CA545" s="169"/>
      <c r="CB545" s="169" t="str">
        <f>IF(AND(CF541&lt;&gt;"",CB541&lt;&gt;""),IF(AND(AND(CB541&gt;-1,CB543&gt;-1),OR(CB541&gt;10,CB543&gt;10),ABS(CB541-CB543)&gt;1,IF(OR(CB541&gt;11,CB543&gt;11),ABS(CB541-CB543)=2,TRUE),CB541=INT(CB541),CB543=INT(CB543)),"","Error"),"")</f>
        <v/>
      </c>
      <c r="CC545" s="169"/>
      <c r="CD545" s="169" t="str">
        <f>IF(AND(CF541&lt;&gt;"",CD541&lt;&gt;""),IF(AND(AND(CD541&gt;-1,CD543&gt;-1),OR(CD541&gt;10,CD543&gt;10),ABS(CD541-CD543)&gt;1,IF(OR(CD541&gt;11,CD543&gt;11),ABS(CD541-CD543)=2,TRUE),CD541=INT(CD541),CD543=INT(CD543)),"","Error"),"")</f>
        <v/>
      </c>
      <c r="CE545" s="169"/>
    </row>
    <row r="546" spans="1:84" ht="11.25" customHeight="1">
      <c r="A546" s="170">
        <v>3</v>
      </c>
      <c r="B546" s="191"/>
      <c r="C546" s="183" t="str">
        <f>IF($D523="1P","A","A")</f>
        <v>A</v>
      </c>
      <c r="D546" s="197"/>
      <c r="E546" s="198"/>
      <c r="F546" s="197"/>
      <c r="G546" s="198"/>
      <c r="H546" s="197"/>
      <c r="I546" s="198"/>
      <c r="J546" s="197"/>
      <c r="K546" s="198"/>
      <c r="L546" s="197"/>
      <c r="M546" s="208"/>
      <c r="N546" s="69" t="str">
        <f>IF(CF541&lt;&gt;"",IF(CF541="W",IF(SUM(IF(D546&gt;D548,1,0),IF(F546&gt;F548,1,0),IF(H546&gt;H548,1,0),IF(J546&gt;J548,1,0),IF(L546&gt;L548,1,0))&lt;&gt;3,"E",""),""),"")</f>
        <v/>
      </c>
      <c r="O546" s="170">
        <v>6</v>
      </c>
      <c r="P546" s="191"/>
      <c r="Q546" s="183" t="str">
        <f>IF($D523="1P","C","B")</f>
        <v>B</v>
      </c>
      <c r="R546" s="197"/>
      <c r="S546" s="198"/>
      <c r="T546" s="197"/>
      <c r="U546" s="198"/>
      <c r="V546" s="197"/>
      <c r="W546" s="198"/>
      <c r="X546" s="197"/>
      <c r="Y546" s="198"/>
      <c r="Z546" s="197"/>
      <c r="AA546" s="208"/>
      <c r="AB546" s="69" t="str">
        <f>IF(CF571&lt;&gt;"",IF(CF571="W",IF(SUM(IF(R546&gt;R548,1,0),IF(T546&gt;T548,1,0),IF(V546&gt;V548,1,0),IF(X546&gt;X548,1,0),IF(Z546&gt;Z548,1,0))&lt;&gt;3,"E",""),""),"")</f>
        <v/>
      </c>
      <c r="AP546" s="3"/>
      <c r="AQ546" s="126"/>
      <c r="AR546" s="126"/>
      <c r="AS546" s="126"/>
      <c r="AT546" s="126"/>
      <c r="AU546" s="126"/>
      <c r="AV546" s="126"/>
      <c r="AW546" s="126"/>
      <c r="AX546" s="126"/>
      <c r="AY546" s="126"/>
      <c r="AZ546" s="126"/>
      <c r="BA546" s="126"/>
      <c r="BB546" s="126"/>
      <c r="BC546" s="126"/>
    </row>
    <row r="547" spans="1:84" ht="11.25" customHeight="1">
      <c r="A547" s="192"/>
      <c r="B547" s="193"/>
      <c r="C547" s="196"/>
      <c r="D547" s="199"/>
      <c r="E547" s="200"/>
      <c r="F547" s="199"/>
      <c r="G547" s="200"/>
      <c r="H547" s="199"/>
      <c r="I547" s="200"/>
      <c r="J547" s="199"/>
      <c r="K547" s="200"/>
      <c r="L547" s="199"/>
      <c r="M547" s="209"/>
      <c r="N547" s="69" t="str">
        <f>IF(CF541&lt;&gt;"",IF(ISERROR(AND(BV545="",BX545="",BZ545="",CB545="",CD545="")),"E",IF(AND(BV545="",BX545="",BZ545="",CB545="",CD545=""),"","E")),"")</f>
        <v/>
      </c>
      <c r="O547" s="192"/>
      <c r="P547" s="193"/>
      <c r="Q547" s="196"/>
      <c r="R547" s="199"/>
      <c r="S547" s="200"/>
      <c r="T547" s="199"/>
      <c r="U547" s="200"/>
      <c r="V547" s="199"/>
      <c r="W547" s="200"/>
      <c r="X547" s="199"/>
      <c r="Y547" s="200"/>
      <c r="Z547" s="199"/>
      <c r="AA547" s="209"/>
      <c r="AB547" s="69" t="str">
        <f>IF(CF571&lt;&gt;"",IF(ISERROR(AND(BV575="",BX575="",BZ575="",CB575="",CD575="")),"E",IF(AND(BV575="",BX575="",BZ575="",CB575="",CD575=""),"","E")),"")</f>
        <v/>
      </c>
      <c r="AP547" s="3"/>
      <c r="AQ547" s="127"/>
      <c r="AR547" s="127"/>
      <c r="AS547" s="127"/>
      <c r="AT547" s="127"/>
      <c r="AU547" s="127"/>
      <c r="AV547" s="127"/>
      <c r="AW547" s="127"/>
      <c r="AX547" s="127"/>
      <c r="AY547" s="127"/>
      <c r="AZ547" s="127"/>
      <c r="BA547" s="127"/>
      <c r="BB547" s="127"/>
      <c r="BC547" s="127"/>
      <c r="BD547" s="40"/>
      <c r="BE547" s="40"/>
      <c r="BF547" s="40"/>
      <c r="BG547" s="40"/>
      <c r="BH547" s="40"/>
      <c r="BI547" s="40"/>
      <c r="BJ547" s="40"/>
      <c r="BK547" s="40"/>
      <c r="BL547" s="40"/>
      <c r="BM547" s="40"/>
      <c r="BN547" s="40"/>
      <c r="BO547" s="40"/>
      <c r="BP547" s="40"/>
      <c r="BQ547" s="40"/>
      <c r="BR547" s="40"/>
      <c r="BS547" s="40"/>
      <c r="BT547" s="40"/>
      <c r="BU547" s="40"/>
      <c r="BV547" s="40"/>
      <c r="BW547" s="40"/>
      <c r="BX547" s="40"/>
      <c r="BY547" s="40"/>
      <c r="BZ547" s="40"/>
      <c r="CA547" s="40"/>
      <c r="CB547" s="40"/>
      <c r="CC547" s="40"/>
      <c r="CD547" s="40"/>
      <c r="CE547" s="40"/>
      <c r="CF547" s="3"/>
    </row>
    <row r="548" spans="1:84" ht="11.25" customHeight="1">
      <c r="A548" s="192"/>
      <c r="B548" s="193"/>
      <c r="C548" s="175" t="str">
        <f>IF($D523="1P","C","B")</f>
        <v>B</v>
      </c>
      <c r="D548" s="201"/>
      <c r="E548" s="202"/>
      <c r="F548" s="201"/>
      <c r="G548" s="202"/>
      <c r="H548" s="201"/>
      <c r="I548" s="202"/>
      <c r="J548" s="201"/>
      <c r="K548" s="202"/>
      <c r="L548" s="201"/>
      <c r="M548" s="205"/>
      <c r="N548" s="69" t="str">
        <f>IF(CF541&lt;&gt;"",IF(ISERROR(AND(BV545="",BX545="",BZ545="",CB545="",CD545="")),"E",IF(AND(BV545="",BX545="",BZ545="",CB545="",CD545=""),"","E")),"")</f>
        <v/>
      </c>
      <c r="O548" s="192"/>
      <c r="P548" s="193"/>
      <c r="Q548" s="175" t="str">
        <f>IF($D523="1P","D","C")</f>
        <v>C</v>
      </c>
      <c r="R548" s="201"/>
      <c r="S548" s="202"/>
      <c r="T548" s="201"/>
      <c r="U548" s="202"/>
      <c r="V548" s="201"/>
      <c r="W548" s="202"/>
      <c r="X548" s="201"/>
      <c r="Y548" s="202"/>
      <c r="Z548" s="201"/>
      <c r="AA548" s="205"/>
      <c r="AB548" s="69" t="str">
        <f>IF(CF571&lt;&gt;"",IF(ISERROR(AND(BV575="",BX575="",BZ575="",CB575="",CD575="")),"E",IF(AND(BV575="",BX575="",BZ575="",CB575="",CD575=""),"","E")),"")</f>
        <v/>
      </c>
      <c r="AP548" s="3"/>
      <c r="AQ548" s="128"/>
      <c r="AR548" s="128"/>
      <c r="AS548" s="128"/>
      <c r="AT548" s="128"/>
      <c r="AU548" s="128"/>
      <c r="AV548" s="128"/>
      <c r="AW548" s="128"/>
      <c r="AX548" s="128"/>
      <c r="AY548" s="128"/>
      <c r="AZ548" s="128"/>
      <c r="BA548" s="128"/>
      <c r="BB548" s="128"/>
      <c r="BC548" s="128"/>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3"/>
    </row>
    <row r="549" spans="1:84" ht="11.25" customHeight="1" thickBot="1">
      <c r="A549" s="194"/>
      <c r="B549" s="195"/>
      <c r="C549" s="207"/>
      <c r="D549" s="203"/>
      <c r="E549" s="204"/>
      <c r="F549" s="203"/>
      <c r="G549" s="204"/>
      <c r="H549" s="203"/>
      <c r="I549" s="204"/>
      <c r="J549" s="203"/>
      <c r="K549" s="204"/>
      <c r="L549" s="203"/>
      <c r="M549" s="206"/>
      <c r="N549" s="69" t="str">
        <f>IF(CF543&lt;&gt;"",IF(CF543="W",IF(SUM(IF(D548&gt;D546,1,0),IF(F548&gt;F546,1,0),IF(H548&gt;H546,1,0),IF(J548&gt;J546,1,0),IF(L548&gt;L546,1,0))&lt;&gt;3,"E",""),""),"")</f>
        <v/>
      </c>
      <c r="O549" s="194"/>
      <c r="P549" s="195"/>
      <c r="Q549" s="207"/>
      <c r="R549" s="203"/>
      <c r="S549" s="204"/>
      <c r="T549" s="203"/>
      <c r="U549" s="204"/>
      <c r="V549" s="203"/>
      <c r="W549" s="204"/>
      <c r="X549" s="203"/>
      <c r="Y549" s="204"/>
      <c r="Z549" s="203"/>
      <c r="AA549" s="206"/>
      <c r="AB549" s="69" t="str">
        <f>IF(CF573&lt;&gt;"",IF(CF573="W",IF(SUM(IF(R548&gt;R546,1,0),IF(T548&gt;T546,1,0),IF(V548&gt;V546,1,0),IF(X548&gt;X546,1,0),IF(Z548&gt;Z546,1,0))&lt;&gt;3,"E",""),""),"")</f>
        <v/>
      </c>
      <c r="AP549" s="3"/>
      <c r="AQ549" s="126"/>
      <c r="AR549" s="126"/>
      <c r="AS549" s="126"/>
      <c r="AT549" s="126"/>
      <c r="AU549" s="126"/>
      <c r="AV549" s="126"/>
      <c r="AW549" s="126"/>
      <c r="AX549" s="126"/>
      <c r="AY549" s="126"/>
      <c r="AZ549" s="126"/>
      <c r="BA549" s="126"/>
      <c r="BB549" s="126"/>
      <c r="BC549" s="126"/>
      <c r="CF549" s="3"/>
    </row>
    <row r="550" spans="1:84" ht="11.25" customHeight="1" thickBo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P550" s="3"/>
      <c r="AQ550" s="127"/>
      <c r="AR550" s="127"/>
      <c r="AS550" s="127"/>
      <c r="AT550" s="127"/>
      <c r="AU550" s="127"/>
      <c r="AV550" s="127"/>
      <c r="AW550" s="127"/>
      <c r="AX550" s="127"/>
      <c r="AY550" s="127"/>
      <c r="AZ550" s="127"/>
      <c r="BA550" s="127"/>
      <c r="BB550" s="127"/>
      <c r="BC550" s="127"/>
      <c r="BD550" s="40"/>
      <c r="BE550" s="40"/>
      <c r="BF550" s="40"/>
      <c r="BG550" s="40"/>
      <c r="BH550" s="40"/>
      <c r="BI550" s="40"/>
      <c r="BJ550" s="40"/>
      <c r="BK550" s="40"/>
      <c r="BL550" s="40"/>
      <c r="BM550" s="40"/>
      <c r="BN550" s="40"/>
      <c r="BO550" s="40"/>
      <c r="BP550" s="40"/>
      <c r="BQ550" s="40"/>
      <c r="BR550" s="40"/>
      <c r="BS550" s="40"/>
      <c r="BT550" s="40"/>
      <c r="BU550" s="40"/>
      <c r="BV550" s="40"/>
      <c r="BW550" s="40"/>
      <c r="BX550" s="40"/>
      <c r="BY550" s="40"/>
      <c r="BZ550" s="40"/>
      <c r="CA550" s="40"/>
      <c r="CB550" s="40"/>
      <c r="CC550" s="40"/>
      <c r="CD550" s="40"/>
      <c r="CE550" s="40"/>
      <c r="CF550" s="3"/>
    </row>
    <row r="551" spans="1:84" ht="11.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P551" s="3"/>
      <c r="AQ551" s="154" t="str">
        <f>CONCATENATE($A525," ",$D525,","," ",$F523)</f>
        <v>Group: 9, Women's Singles</v>
      </c>
      <c r="AR551" s="155"/>
      <c r="AS551" s="155"/>
      <c r="AT551" s="155"/>
      <c r="AU551" s="155"/>
      <c r="AV551" s="155"/>
      <c r="AW551" s="155"/>
      <c r="AX551" s="155"/>
      <c r="AY551" s="155"/>
      <c r="AZ551" s="155"/>
      <c r="BA551" s="155"/>
      <c r="BB551" s="155"/>
      <c r="BC551" s="156"/>
      <c r="BD551" s="163">
        <f>O538</f>
        <v>4</v>
      </c>
      <c r="BE551" s="164"/>
      <c r="BF551" s="183" t="str">
        <f>Q538</f>
        <v>C</v>
      </c>
      <c r="BG551" s="185" t="str">
        <f>IF(VLOOKUP($BF551,$A527:$C533,3,FALSE)=0,"",CONCATENATE(VLOOKUP(VLOOKUP($BF551,$A527:$C533,3,FALSE),Players!$J:$N,4,FALSE)," ",VLOOKUP($BF551,$A527:$C533,3,FALSE)," ",IF(ISERROR(VLOOKUP(VLOOKUP($BF551,$A527:$C533,3,FALSE),Players!$J:$N,5,FALSE)),"()",CONCATENATE("(",VLOOKUP(VLOOKUP($BF551,$A527:$C533,3,FALSE),Players!$J:$N,5,FALSE),")"))))</f>
        <v/>
      </c>
      <c r="BH551" s="186"/>
      <c r="BI551" s="186"/>
      <c r="BJ551" s="186"/>
      <c r="BK551" s="186"/>
      <c r="BL551" s="186"/>
      <c r="BM551" s="186"/>
      <c r="BN551" s="186"/>
      <c r="BO551" s="186"/>
      <c r="BP551" s="186"/>
      <c r="BQ551" s="186"/>
      <c r="BR551" s="186"/>
      <c r="BS551" s="186"/>
      <c r="BT551" s="186"/>
      <c r="BU551" s="187"/>
      <c r="BV551" s="170" t="str">
        <f>IF(R538&lt;&gt;"",R538,"")</f>
        <v/>
      </c>
      <c r="BW551" s="171"/>
      <c r="BX551" s="170" t="str">
        <f>IF(T538&lt;&gt;"",T538,"")</f>
        <v/>
      </c>
      <c r="BY551" s="171"/>
      <c r="BZ551" s="170" t="str">
        <f>IF(V538&lt;&gt;"",V538,"")</f>
        <v/>
      </c>
      <c r="CA551" s="171"/>
      <c r="CB551" s="170" t="str">
        <f>IF(X538&lt;&gt;"",X538,"")</f>
        <v/>
      </c>
      <c r="CC551" s="171"/>
      <c r="CD551" s="170" t="str">
        <f>IF(Z538&lt;&gt;"",Z538,"")</f>
        <v/>
      </c>
      <c r="CE551" s="171"/>
      <c r="CF551" s="174" t="str">
        <f>IF($CD551=$CD553,IF($CB551=$CB553,IF($BZ551&lt;&gt;"",IF($BZ551&gt;$BZ553,"W","L"),""),IF($CB551&gt;$CB553,"W","L")),IF($CD551&gt;$CD553,"W","L"))</f>
        <v/>
      </c>
    </row>
    <row r="552" spans="1:84" ht="11.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P552" s="3"/>
      <c r="AQ552" s="157"/>
      <c r="AR552" s="158"/>
      <c r="AS552" s="158"/>
      <c r="AT552" s="158"/>
      <c r="AU552" s="158"/>
      <c r="AV552" s="158"/>
      <c r="AW552" s="158"/>
      <c r="AX552" s="158"/>
      <c r="AY552" s="158"/>
      <c r="AZ552" s="158"/>
      <c r="BA552" s="158"/>
      <c r="BB552" s="158"/>
      <c r="BC552" s="159"/>
      <c r="BD552" s="165"/>
      <c r="BE552" s="166"/>
      <c r="BF552" s="184"/>
      <c r="BG552" s="188"/>
      <c r="BH552" s="189"/>
      <c r="BI552" s="189"/>
      <c r="BJ552" s="189"/>
      <c r="BK552" s="189"/>
      <c r="BL552" s="189"/>
      <c r="BM552" s="189"/>
      <c r="BN552" s="189"/>
      <c r="BO552" s="189"/>
      <c r="BP552" s="189"/>
      <c r="BQ552" s="189"/>
      <c r="BR552" s="189"/>
      <c r="BS552" s="189"/>
      <c r="BT552" s="189"/>
      <c r="BU552" s="190"/>
      <c r="BV552" s="172"/>
      <c r="BW552" s="173"/>
      <c r="BX552" s="172"/>
      <c r="BY552" s="173"/>
      <c r="BZ552" s="172"/>
      <c r="CA552" s="173"/>
      <c r="CB552" s="172"/>
      <c r="CC552" s="173"/>
      <c r="CD552" s="172"/>
      <c r="CE552" s="173"/>
      <c r="CF552" s="174"/>
    </row>
    <row r="553" spans="1:84" ht="11.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P553" s="3"/>
      <c r="AQ553" s="157"/>
      <c r="AR553" s="158"/>
      <c r="AS553" s="158"/>
      <c r="AT553" s="158"/>
      <c r="AU553" s="158"/>
      <c r="AV553" s="158"/>
      <c r="AW553" s="158"/>
      <c r="AX553" s="158"/>
      <c r="AY553" s="158"/>
      <c r="AZ553" s="158"/>
      <c r="BA553" s="158"/>
      <c r="BB553" s="158"/>
      <c r="BC553" s="159"/>
      <c r="BD553" s="165"/>
      <c r="BE553" s="166"/>
      <c r="BF553" s="175" t="str">
        <f>Q540</f>
        <v>D</v>
      </c>
      <c r="BG553" s="177" t="str">
        <f>IF(VLOOKUP($BF553,$A527:$C533,3,FALSE)=0,"",CONCATENATE(VLOOKUP(VLOOKUP($BF553,$A527:$C533,3,FALSE),Players!$J:$N,4,FALSE)," ",VLOOKUP($BF553,$A527:$C533,3,FALSE)," ",IF(ISERROR(VLOOKUP(VLOOKUP($BF553,$A527:$C533,3,FALSE),Players!$J:$N,5,FALSE)),"()",CONCATENATE("(",VLOOKUP(VLOOKUP($BF553,$A527:$C533,3,FALSE),Players!$J:$N,5,FALSE),")"))))</f>
        <v/>
      </c>
      <c r="BH553" s="178"/>
      <c r="BI553" s="178"/>
      <c r="BJ553" s="178"/>
      <c r="BK553" s="178"/>
      <c r="BL553" s="178"/>
      <c r="BM553" s="178"/>
      <c r="BN553" s="178"/>
      <c r="BO553" s="178"/>
      <c r="BP553" s="178"/>
      <c r="BQ553" s="178"/>
      <c r="BR553" s="178"/>
      <c r="BS553" s="178"/>
      <c r="BT553" s="178"/>
      <c r="BU553" s="179"/>
      <c r="BV553" s="150" t="str">
        <f>IF(R540&lt;&gt;"",R540,"")</f>
        <v/>
      </c>
      <c r="BW553" s="151"/>
      <c r="BX553" s="150" t="str">
        <f>IF(T540&lt;&gt;"",T540,"")</f>
        <v/>
      </c>
      <c r="BY553" s="151"/>
      <c r="BZ553" s="150" t="str">
        <f>IF(V540&lt;&gt;"",V540,"")</f>
        <v/>
      </c>
      <c r="CA553" s="151"/>
      <c r="CB553" s="150" t="str">
        <f>IF(X540&lt;&gt;"",X540,"")</f>
        <v/>
      </c>
      <c r="CC553" s="151"/>
      <c r="CD553" s="150" t="str">
        <f>IF(Z540&lt;&gt;"",Z540,"")</f>
        <v/>
      </c>
      <c r="CE553" s="151"/>
      <c r="CF553" s="174" t="str">
        <f>IF($CF551&lt;&gt;"",IF(CF551="W","L","W"),"")</f>
        <v/>
      </c>
    </row>
    <row r="554" spans="1:84" ht="11.25" customHeight="1" thickBo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P554" s="3"/>
      <c r="AQ554" s="160"/>
      <c r="AR554" s="161"/>
      <c r="AS554" s="161"/>
      <c r="AT554" s="161"/>
      <c r="AU554" s="161"/>
      <c r="AV554" s="161"/>
      <c r="AW554" s="161"/>
      <c r="AX554" s="161"/>
      <c r="AY554" s="161"/>
      <c r="AZ554" s="161"/>
      <c r="BA554" s="161"/>
      <c r="BB554" s="161"/>
      <c r="BC554" s="162"/>
      <c r="BD554" s="167"/>
      <c r="BE554" s="168"/>
      <c r="BF554" s="176"/>
      <c r="BG554" s="180"/>
      <c r="BH554" s="181"/>
      <c r="BI554" s="181"/>
      <c r="BJ554" s="181"/>
      <c r="BK554" s="181"/>
      <c r="BL554" s="181"/>
      <c r="BM554" s="181"/>
      <c r="BN554" s="181"/>
      <c r="BO554" s="181"/>
      <c r="BP554" s="181"/>
      <c r="BQ554" s="181"/>
      <c r="BR554" s="181"/>
      <c r="BS554" s="181"/>
      <c r="BT554" s="181"/>
      <c r="BU554" s="182"/>
      <c r="BV554" s="152"/>
      <c r="BW554" s="153"/>
      <c r="BX554" s="152"/>
      <c r="BY554" s="153"/>
      <c r="BZ554" s="152"/>
      <c r="CA554" s="153"/>
      <c r="CB554" s="152"/>
      <c r="CC554" s="153"/>
      <c r="CD554" s="152"/>
      <c r="CE554" s="153"/>
      <c r="CF554" s="174"/>
    </row>
    <row r="555" spans="1:84" ht="11.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P555" s="3"/>
      <c r="AQ555" s="126"/>
      <c r="AR555" s="126"/>
      <c r="AS555" s="126"/>
      <c r="AT555" s="126"/>
      <c r="AU555" s="126"/>
      <c r="AV555" s="126"/>
      <c r="AW555" s="126"/>
      <c r="AX555" s="126"/>
      <c r="AY555" s="126"/>
      <c r="AZ555" s="126"/>
      <c r="BA555" s="126"/>
      <c r="BB555" s="126"/>
      <c r="BC555" s="126"/>
      <c r="BV555" s="169" t="str">
        <f>IF(CF551&lt;&gt;"",IF(AND(AND(BV551&gt;-1,BV553&gt;-1),OR(BV551&gt;10,BV553&gt;10),ABS(BV551-BV553)&gt;1,IF(OR(BV551&gt;11,BV553&gt;11),ABS(BV551-BV553)=2,TRUE),BV551=INT(BV551),BV553=INT(BV553)),"","Error"),"")</f>
        <v/>
      </c>
      <c r="BW555" s="169"/>
      <c r="BX555" s="169" t="str">
        <f>IF(CF551&lt;&gt;"",IF(AND(AND(BX551&gt;-1,BX553&gt;-1),OR(BX551&gt;10,BX553&gt;10),ABS(BX551-BX553)&gt;1,IF(OR(BX551&gt;11,BX553&gt;11),ABS(BX551-BX553)=2,TRUE),BX551=INT(BX551),BX553=INT(BX553)),"","Error"),"")</f>
        <v/>
      </c>
      <c r="BY555" s="169"/>
      <c r="BZ555" s="169" t="str">
        <f>IF(CF551&lt;&gt;"",IF(AND(AND(BZ551&gt;-1,BZ553&gt;-1),OR(BZ551&gt;10,BZ553&gt;10),ABS(BZ551-BZ553)&gt;1,IF(OR(BZ551&gt;11,BZ553&gt;11),ABS(BZ551-BZ553)=2,TRUE),BZ551=INT(BZ551),BZ553=INT(BZ553)),"","Error"),"")</f>
        <v/>
      </c>
      <c r="CA555" s="169"/>
      <c r="CB555" s="169" t="str">
        <f>IF(AND(CF551&lt;&gt;"",CB551&lt;&gt;""),IF(AND(AND(CB551&gt;-1,CB553&gt;-1),OR(CB551&gt;10,CB553&gt;10),ABS(CB551-CB553)&gt;1,IF(OR(CB551&gt;11,CB553&gt;11),ABS(CB551-CB553)=2,TRUE),CB551=INT(CB551),CB553=INT(CB553)),"","Error"),"")</f>
        <v/>
      </c>
      <c r="CC555" s="169"/>
      <c r="CD555" s="169" t="str">
        <f>IF(AND(CF551&lt;&gt;"",CD551&lt;&gt;""),IF(AND(AND(CD551&gt;-1,CD553&gt;-1),OR(CD551&gt;10,CD553&gt;10),ABS(CD551-CD553)&gt;1,IF(OR(CD551&gt;11,CD553&gt;11),ABS(CD551-CD553)=2,TRUE),CD551=INT(CD551),CD553=INT(CD553)),"","Error"),"")</f>
        <v/>
      </c>
      <c r="CE555" s="169"/>
      <c r="CF555" s="3"/>
    </row>
    <row r="556" spans="1:84" ht="11.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P556" s="3"/>
      <c r="AQ556" s="126"/>
      <c r="AR556" s="126"/>
      <c r="AS556" s="126"/>
      <c r="AT556" s="126"/>
      <c r="AU556" s="126"/>
      <c r="AV556" s="126"/>
      <c r="AW556" s="126"/>
      <c r="AX556" s="126"/>
      <c r="AY556" s="126"/>
      <c r="AZ556" s="126"/>
      <c r="BA556" s="126"/>
      <c r="BB556" s="126"/>
      <c r="BC556" s="126"/>
      <c r="CF556" s="3"/>
    </row>
    <row r="557" spans="1:84" ht="11.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P557" s="3"/>
      <c r="AQ557" s="127"/>
      <c r="AR557" s="127"/>
      <c r="AS557" s="127"/>
      <c r="AT557" s="127"/>
      <c r="AU557" s="127"/>
      <c r="AV557" s="127"/>
      <c r="AW557" s="127"/>
      <c r="AX557" s="127"/>
      <c r="AY557" s="127"/>
      <c r="AZ557" s="127"/>
      <c r="BA557" s="127"/>
      <c r="BB557" s="127"/>
      <c r="BC557" s="127"/>
      <c r="BD557" s="40"/>
      <c r="BE557" s="40"/>
      <c r="BF557" s="40"/>
      <c r="BG557" s="40"/>
      <c r="BH557" s="40"/>
      <c r="BI557" s="40"/>
      <c r="BJ557" s="40"/>
      <c r="BK557" s="40"/>
      <c r="BL557" s="40"/>
      <c r="BM557" s="40"/>
      <c r="BN557" s="40"/>
      <c r="BO557" s="40"/>
      <c r="BP557" s="40"/>
      <c r="BQ557" s="40"/>
      <c r="BR557" s="40"/>
      <c r="BS557" s="40"/>
      <c r="BT557" s="40"/>
      <c r="BU557" s="40"/>
      <c r="BV557" s="40"/>
      <c r="BW557" s="40"/>
      <c r="BX557" s="40"/>
      <c r="BY557" s="40"/>
      <c r="BZ557" s="40"/>
      <c r="CA557" s="40"/>
      <c r="CB557" s="40"/>
      <c r="CC557" s="40"/>
      <c r="CD557" s="40"/>
      <c r="CE557" s="40"/>
      <c r="CF557" s="3"/>
    </row>
    <row r="558" spans="1:84" ht="11.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P558" s="3"/>
      <c r="AQ558" s="128"/>
      <c r="AR558" s="128"/>
      <c r="AS558" s="128"/>
      <c r="AT558" s="128"/>
      <c r="AU558" s="128"/>
      <c r="AV558" s="128"/>
      <c r="AW558" s="128"/>
      <c r="AX558" s="128"/>
      <c r="AY558" s="128"/>
      <c r="AZ558" s="128"/>
      <c r="BA558" s="128"/>
      <c r="BB558" s="128"/>
      <c r="BC558" s="128"/>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3"/>
    </row>
    <row r="559" spans="1:84" ht="11.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P559" s="3"/>
      <c r="AQ559" s="126"/>
      <c r="AR559" s="126"/>
      <c r="AS559" s="126"/>
      <c r="AT559" s="126"/>
      <c r="AU559" s="126"/>
      <c r="AV559" s="126"/>
      <c r="AW559" s="126"/>
      <c r="AX559" s="126"/>
      <c r="AY559" s="126"/>
      <c r="AZ559" s="126"/>
      <c r="BA559" s="126"/>
      <c r="BB559" s="126"/>
      <c r="BC559" s="126"/>
      <c r="CF559" s="3"/>
    </row>
    <row r="560" spans="1:84" ht="11.25" customHeight="1" thickBo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P560" s="3"/>
      <c r="AQ560" s="127"/>
      <c r="AR560" s="127"/>
      <c r="AS560" s="127"/>
      <c r="AT560" s="127"/>
      <c r="AU560" s="127"/>
      <c r="AV560" s="127"/>
      <c r="AW560" s="127"/>
      <c r="AX560" s="127"/>
      <c r="AY560" s="127"/>
      <c r="AZ560" s="127"/>
      <c r="BA560" s="127"/>
      <c r="BB560" s="127"/>
      <c r="BC560" s="127"/>
      <c r="BD560" s="40"/>
      <c r="BE560" s="40"/>
      <c r="BF560" s="40"/>
      <c r="BG560" s="40"/>
      <c r="BH560" s="40"/>
      <c r="BI560" s="40"/>
      <c r="BJ560" s="40"/>
      <c r="BK560" s="40"/>
      <c r="BL560" s="40"/>
      <c r="BM560" s="40"/>
      <c r="BN560" s="40"/>
      <c r="BO560" s="40"/>
      <c r="BP560" s="40"/>
      <c r="BQ560" s="40"/>
      <c r="BR560" s="40"/>
      <c r="BS560" s="40"/>
      <c r="BT560" s="40"/>
      <c r="BU560" s="40"/>
      <c r="BV560" s="40"/>
      <c r="BW560" s="40"/>
      <c r="BX560" s="40"/>
      <c r="BY560" s="40"/>
      <c r="BZ560" s="40"/>
      <c r="CA560" s="40"/>
      <c r="CB560" s="40"/>
      <c r="CC560" s="40"/>
      <c r="CD560" s="40"/>
      <c r="CE560" s="40"/>
      <c r="CF560" s="3"/>
    </row>
    <row r="561" spans="1:84" ht="11.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P561" s="3"/>
      <c r="AQ561" s="154" t="str">
        <f>CONCATENATE($A525," ",$D525,","," ",$F523)</f>
        <v>Group: 9, Women's Singles</v>
      </c>
      <c r="AR561" s="155"/>
      <c r="AS561" s="155"/>
      <c r="AT561" s="155"/>
      <c r="AU561" s="155"/>
      <c r="AV561" s="155"/>
      <c r="AW561" s="155"/>
      <c r="AX561" s="155"/>
      <c r="AY561" s="155"/>
      <c r="AZ561" s="155"/>
      <c r="BA561" s="155"/>
      <c r="BB561" s="155"/>
      <c r="BC561" s="156"/>
      <c r="BD561" s="163">
        <f>O542</f>
        <v>5</v>
      </c>
      <c r="BE561" s="164"/>
      <c r="BF561" s="183" t="str">
        <f>Q542</f>
        <v>A</v>
      </c>
      <c r="BG561" s="185" t="str">
        <f>IF(VLOOKUP($BF561,$A527:$C533,3,FALSE)=0,"",CONCATENATE(VLOOKUP(VLOOKUP($BF561,$A527:$C533,3,FALSE),Players!$J:$N,4,FALSE)," ",VLOOKUP($BF561,$A527:$C533,3,FALSE)," ",IF(ISERROR(VLOOKUP(VLOOKUP($BF561,$A527:$C533,3,FALSE),Players!$J:$N,5,FALSE)),"()",CONCATENATE("(",VLOOKUP(VLOOKUP($BF561,$A527:$C533,3,FALSE),Players!$J:$N,5,FALSE),")"))))</f>
        <v/>
      </c>
      <c r="BH561" s="186"/>
      <c r="BI561" s="186"/>
      <c r="BJ561" s="186"/>
      <c r="BK561" s="186"/>
      <c r="BL561" s="186"/>
      <c r="BM561" s="186"/>
      <c r="BN561" s="186"/>
      <c r="BO561" s="186"/>
      <c r="BP561" s="186"/>
      <c r="BQ561" s="186"/>
      <c r="BR561" s="186"/>
      <c r="BS561" s="186"/>
      <c r="BT561" s="186"/>
      <c r="BU561" s="187"/>
      <c r="BV561" s="170" t="str">
        <f>IF(R542&lt;&gt;"",R542,"")</f>
        <v/>
      </c>
      <c r="BW561" s="171"/>
      <c r="BX561" s="170" t="str">
        <f>IF(T542&lt;&gt;"",T542,"")</f>
        <v/>
      </c>
      <c r="BY561" s="171"/>
      <c r="BZ561" s="170" t="str">
        <f>IF(V542&lt;&gt;"",V542,"")</f>
        <v/>
      </c>
      <c r="CA561" s="171"/>
      <c r="CB561" s="170" t="str">
        <f>IF(X542&lt;&gt;"",X542,"")</f>
        <v/>
      </c>
      <c r="CC561" s="171"/>
      <c r="CD561" s="170" t="str">
        <f>IF(Z542&lt;&gt;"",Z542,"")</f>
        <v/>
      </c>
      <c r="CE561" s="171"/>
      <c r="CF561" s="174" t="str">
        <f>IF($CD561=$CD563,IF($CB561=$CB563,IF($BZ561&lt;&gt;"",IF($BZ561&gt;$BZ563,"W","L"),""),IF($CB561&gt;$CB563,"W","L")),IF($CD561&gt;$CD563,"W","L"))</f>
        <v/>
      </c>
    </row>
    <row r="562" spans="1:84" ht="11.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P562" s="3"/>
      <c r="AQ562" s="157"/>
      <c r="AR562" s="158"/>
      <c r="AS562" s="158"/>
      <c r="AT562" s="158"/>
      <c r="AU562" s="158"/>
      <c r="AV562" s="158"/>
      <c r="AW562" s="158"/>
      <c r="AX562" s="158"/>
      <c r="AY562" s="158"/>
      <c r="AZ562" s="158"/>
      <c r="BA562" s="158"/>
      <c r="BB562" s="158"/>
      <c r="BC562" s="159"/>
      <c r="BD562" s="165"/>
      <c r="BE562" s="166"/>
      <c r="BF562" s="184"/>
      <c r="BG562" s="188"/>
      <c r="BH562" s="189"/>
      <c r="BI562" s="189"/>
      <c r="BJ562" s="189"/>
      <c r="BK562" s="189"/>
      <c r="BL562" s="189"/>
      <c r="BM562" s="189"/>
      <c r="BN562" s="189"/>
      <c r="BO562" s="189"/>
      <c r="BP562" s="189"/>
      <c r="BQ562" s="189"/>
      <c r="BR562" s="189"/>
      <c r="BS562" s="189"/>
      <c r="BT562" s="189"/>
      <c r="BU562" s="190"/>
      <c r="BV562" s="172"/>
      <c r="BW562" s="173"/>
      <c r="BX562" s="172"/>
      <c r="BY562" s="173"/>
      <c r="BZ562" s="172"/>
      <c r="CA562" s="173"/>
      <c r="CB562" s="172"/>
      <c r="CC562" s="173"/>
      <c r="CD562" s="172"/>
      <c r="CE562" s="173"/>
      <c r="CF562" s="174"/>
    </row>
    <row r="563" spans="1:84" ht="11.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P563" s="3"/>
      <c r="AQ563" s="157"/>
      <c r="AR563" s="158"/>
      <c r="AS563" s="158"/>
      <c r="AT563" s="158"/>
      <c r="AU563" s="158"/>
      <c r="AV563" s="158"/>
      <c r="AW563" s="158"/>
      <c r="AX563" s="158"/>
      <c r="AY563" s="158"/>
      <c r="AZ563" s="158"/>
      <c r="BA563" s="158"/>
      <c r="BB563" s="158"/>
      <c r="BC563" s="159"/>
      <c r="BD563" s="165"/>
      <c r="BE563" s="166"/>
      <c r="BF563" s="175" t="str">
        <f>Q544</f>
        <v>D</v>
      </c>
      <c r="BG563" s="177" t="str">
        <f>IF(VLOOKUP($BF563,$A527:$C533,3,FALSE)=0,"",CONCATENATE(VLOOKUP(VLOOKUP($BF563,$A527:$C533,3,FALSE),Players!$J:$N,4,FALSE)," ",VLOOKUP($BF563,$A527:$C533,3,FALSE)," ",IF(ISERROR(VLOOKUP(VLOOKUP($BF563,$A527:$C533,3,FALSE),Players!$J:$N,5,FALSE)),"()",CONCATENATE("(",VLOOKUP(VLOOKUP($BF563,$A527:$C533,3,FALSE),Players!$J:$N,5,FALSE),")"))))</f>
        <v/>
      </c>
      <c r="BH563" s="178"/>
      <c r="BI563" s="178"/>
      <c r="BJ563" s="178"/>
      <c r="BK563" s="178"/>
      <c r="BL563" s="178"/>
      <c r="BM563" s="178"/>
      <c r="BN563" s="178"/>
      <c r="BO563" s="178"/>
      <c r="BP563" s="178"/>
      <c r="BQ563" s="178"/>
      <c r="BR563" s="178"/>
      <c r="BS563" s="178"/>
      <c r="BT563" s="178"/>
      <c r="BU563" s="179"/>
      <c r="BV563" s="150" t="str">
        <f>IF(R544&lt;&gt;"",R544,"")</f>
        <v/>
      </c>
      <c r="BW563" s="151"/>
      <c r="BX563" s="150" t="str">
        <f>IF(T544&lt;&gt;"",T544,"")</f>
        <v/>
      </c>
      <c r="BY563" s="151"/>
      <c r="BZ563" s="150" t="str">
        <f>IF(V544&lt;&gt;"",V544,"")</f>
        <v/>
      </c>
      <c r="CA563" s="151"/>
      <c r="CB563" s="150" t="str">
        <f>IF(X544&lt;&gt;"",X544,"")</f>
        <v/>
      </c>
      <c r="CC563" s="151"/>
      <c r="CD563" s="150" t="str">
        <f>IF(Z544&lt;&gt;"",Z544,"")</f>
        <v/>
      </c>
      <c r="CE563" s="151"/>
      <c r="CF563" s="174" t="str">
        <f>IF($CF561&lt;&gt;"",IF(CF561="W","L","W"),"")</f>
        <v/>
      </c>
    </row>
    <row r="564" spans="1:84" ht="11.25" customHeight="1" thickBo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P564" s="3"/>
      <c r="AQ564" s="160"/>
      <c r="AR564" s="161"/>
      <c r="AS564" s="161"/>
      <c r="AT564" s="161"/>
      <c r="AU564" s="161"/>
      <c r="AV564" s="161"/>
      <c r="AW564" s="161"/>
      <c r="AX564" s="161"/>
      <c r="AY564" s="161"/>
      <c r="AZ564" s="161"/>
      <c r="BA564" s="161"/>
      <c r="BB564" s="161"/>
      <c r="BC564" s="162"/>
      <c r="BD564" s="167"/>
      <c r="BE564" s="168"/>
      <c r="BF564" s="176"/>
      <c r="BG564" s="180"/>
      <c r="BH564" s="181"/>
      <c r="BI564" s="181"/>
      <c r="BJ564" s="181"/>
      <c r="BK564" s="181"/>
      <c r="BL564" s="181"/>
      <c r="BM564" s="181"/>
      <c r="BN564" s="181"/>
      <c r="BO564" s="181"/>
      <c r="BP564" s="181"/>
      <c r="BQ564" s="181"/>
      <c r="BR564" s="181"/>
      <c r="BS564" s="181"/>
      <c r="BT564" s="181"/>
      <c r="BU564" s="182"/>
      <c r="BV564" s="152"/>
      <c r="BW564" s="153"/>
      <c r="BX564" s="152"/>
      <c r="BY564" s="153"/>
      <c r="BZ564" s="152"/>
      <c r="CA564" s="153"/>
      <c r="CB564" s="152"/>
      <c r="CC564" s="153"/>
      <c r="CD564" s="152"/>
      <c r="CE564" s="153"/>
      <c r="CF564" s="174"/>
    </row>
    <row r="565" spans="1:84" ht="11.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P565" s="3"/>
      <c r="AQ565" s="126"/>
      <c r="AR565" s="126"/>
      <c r="AS565" s="126"/>
      <c r="AT565" s="126"/>
      <c r="AU565" s="126"/>
      <c r="AV565" s="126"/>
      <c r="AW565" s="126"/>
      <c r="AX565" s="126"/>
      <c r="AY565" s="126"/>
      <c r="AZ565" s="126"/>
      <c r="BA565" s="126"/>
      <c r="BB565" s="126"/>
      <c r="BC565" s="126"/>
      <c r="BV565" s="169" t="str">
        <f>IF(CF561&lt;&gt;"",IF(AND(AND(BV561&gt;-1,BV563&gt;-1),OR(BV561&gt;10,BV563&gt;10),ABS(BV561-BV563)&gt;1,IF(OR(BV561&gt;11,BV563&gt;11),ABS(BV561-BV563)=2,TRUE),BV561=INT(BV561),BV563=INT(BV563)),"","Error"),"")</f>
        <v/>
      </c>
      <c r="BW565" s="169"/>
      <c r="BX565" s="169" t="str">
        <f>IF(CF561&lt;&gt;"",IF(AND(AND(BX561&gt;-1,BX563&gt;-1),OR(BX561&gt;10,BX563&gt;10),ABS(BX561-BX563)&gt;1,IF(OR(BX561&gt;11,BX563&gt;11),ABS(BX561-BX563)=2,TRUE),BX561=INT(BX561),BX563=INT(BX563)),"","Error"),"")</f>
        <v/>
      </c>
      <c r="BY565" s="169"/>
      <c r="BZ565" s="169" t="str">
        <f>IF(CF561&lt;&gt;"",IF(AND(AND(BZ561&gt;-1,BZ563&gt;-1),OR(BZ561&gt;10,BZ563&gt;10),ABS(BZ561-BZ563)&gt;1,IF(OR(BZ561&gt;11,BZ563&gt;11),ABS(BZ561-BZ563)=2,TRUE),BZ561=INT(BZ561),BZ563=INT(BZ563)),"","Error"),"")</f>
        <v/>
      </c>
      <c r="CA565" s="169"/>
      <c r="CB565" s="169" t="str">
        <f>IF(AND(CF561&lt;&gt;"",CB561&lt;&gt;""),IF(AND(AND(CB561&gt;-1,CB563&gt;-1),OR(CB561&gt;10,CB563&gt;10),ABS(CB561-CB563)&gt;1,IF(OR(CB561&gt;11,CB563&gt;11),ABS(CB561-CB563)=2,TRUE),CB561=INT(CB561),CB563=INT(CB563)),"","Error"),"")</f>
        <v/>
      </c>
      <c r="CC565" s="169"/>
      <c r="CD565" s="169" t="str">
        <f>IF(AND(CF561&lt;&gt;"",CD561&lt;&gt;""),IF(AND(AND(CD561&gt;-1,CD563&gt;-1),OR(CD561&gt;10,CD563&gt;10),ABS(CD561-CD563)&gt;1,IF(OR(CD561&gt;11,CD563&gt;11),ABS(CD561-CD563)=2,TRUE),CD561=INT(CD561),CD563=INT(CD563)),"","Error"),"")</f>
        <v/>
      </c>
      <c r="CE565" s="169"/>
      <c r="CF565" s="3"/>
    </row>
    <row r="566" spans="1:84" ht="11.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P566" s="3"/>
      <c r="AQ566" s="126"/>
      <c r="AR566" s="126"/>
      <c r="AS566" s="126"/>
      <c r="AT566" s="126"/>
      <c r="AU566" s="126"/>
      <c r="AV566" s="126"/>
      <c r="AW566" s="126"/>
      <c r="AX566" s="126"/>
      <c r="AY566" s="126"/>
      <c r="AZ566" s="126"/>
      <c r="BA566" s="126"/>
      <c r="BB566" s="126"/>
      <c r="BC566" s="126"/>
      <c r="CF566" s="3"/>
    </row>
    <row r="567" spans="1:84" ht="11.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P567" s="3"/>
      <c r="AQ567" s="127"/>
      <c r="AR567" s="127"/>
      <c r="AS567" s="127"/>
      <c r="AT567" s="127"/>
      <c r="AU567" s="127"/>
      <c r="AV567" s="127"/>
      <c r="AW567" s="127"/>
      <c r="AX567" s="127"/>
      <c r="AY567" s="127"/>
      <c r="AZ567" s="127"/>
      <c r="BA567" s="127"/>
      <c r="BB567" s="127"/>
      <c r="BC567" s="127"/>
      <c r="BD567" s="40"/>
      <c r="BE567" s="40"/>
      <c r="BF567" s="40"/>
      <c r="BG567" s="40"/>
      <c r="BH567" s="40"/>
      <c r="BI567" s="40"/>
      <c r="BJ567" s="40"/>
      <c r="BK567" s="40"/>
      <c r="BL567" s="40"/>
      <c r="BM567" s="40"/>
      <c r="BN567" s="40"/>
      <c r="BO567" s="40"/>
      <c r="BP567" s="40"/>
      <c r="BQ567" s="40"/>
      <c r="BR567" s="40"/>
      <c r="BS567" s="40"/>
      <c r="BT567" s="40"/>
      <c r="BU567" s="40"/>
      <c r="BV567" s="40"/>
      <c r="BW567" s="40"/>
      <c r="BX567" s="40"/>
      <c r="BY567" s="40"/>
      <c r="BZ567" s="40"/>
      <c r="CA567" s="40"/>
      <c r="CB567" s="40"/>
      <c r="CC567" s="40"/>
      <c r="CD567" s="40"/>
      <c r="CE567" s="40"/>
      <c r="CF567" s="3"/>
    </row>
    <row r="568" spans="1:84" ht="11.25" customHeight="1">
      <c r="A568" s="42"/>
      <c r="R568" s="42"/>
      <c r="S568" s="42"/>
      <c r="W568" s="42"/>
      <c r="X568" s="43"/>
      <c r="Y568" s="43"/>
      <c r="Z568" s="43"/>
      <c r="AA568" s="43"/>
      <c r="AB568" s="3"/>
      <c r="AP568" s="3"/>
      <c r="AQ568" s="128"/>
      <c r="AR568" s="128"/>
      <c r="AS568" s="128"/>
      <c r="AT568" s="128"/>
      <c r="AU568" s="128"/>
      <c r="AV568" s="128"/>
      <c r="AW568" s="128"/>
      <c r="AX568" s="128"/>
      <c r="AY568" s="128"/>
      <c r="AZ568" s="128"/>
      <c r="BA568" s="128"/>
      <c r="BB568" s="128"/>
      <c r="BC568" s="128"/>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3"/>
    </row>
    <row r="569" spans="1:84" ht="11.25" customHeight="1">
      <c r="A569" s="42"/>
      <c r="R569" s="42"/>
      <c r="S569" s="42"/>
      <c r="W569" s="42"/>
      <c r="AA569" s="42"/>
      <c r="AB569" s="3"/>
      <c r="AP569" s="3"/>
      <c r="AQ569" s="126"/>
      <c r="AR569" s="126"/>
      <c r="AS569" s="126"/>
      <c r="AT569" s="126"/>
      <c r="AU569" s="126"/>
      <c r="AV569" s="126"/>
      <c r="AW569" s="126"/>
      <c r="AX569" s="126"/>
      <c r="AY569" s="126"/>
      <c r="AZ569" s="126"/>
      <c r="BA569" s="126"/>
      <c r="BB569" s="126"/>
      <c r="BC569" s="126"/>
      <c r="CF569" s="3"/>
    </row>
    <row r="570" spans="1:84" ht="11.25" customHeight="1" thickBot="1">
      <c r="A570" s="42"/>
      <c r="R570" s="42"/>
      <c r="S570" s="42"/>
      <c r="W570" s="42"/>
      <c r="X570" s="43"/>
      <c r="Y570" s="43"/>
      <c r="Z570" s="43"/>
      <c r="AA570" s="43"/>
      <c r="AB570" s="43"/>
      <c r="AP570" s="3"/>
      <c r="AQ570" s="127"/>
      <c r="AR570" s="127"/>
      <c r="AS570" s="127"/>
      <c r="AT570" s="127"/>
      <c r="AU570" s="127"/>
      <c r="AV570" s="127"/>
      <c r="AW570" s="127"/>
      <c r="AX570" s="127"/>
      <c r="AY570" s="127"/>
      <c r="AZ570" s="127"/>
      <c r="BA570" s="127"/>
      <c r="BB570" s="127"/>
      <c r="BC570" s="127"/>
      <c r="BD570" s="40"/>
      <c r="BE570" s="40"/>
      <c r="BF570" s="40"/>
      <c r="BG570" s="40"/>
      <c r="BH570" s="40"/>
      <c r="BI570" s="40"/>
      <c r="BJ570" s="40"/>
      <c r="BK570" s="40"/>
      <c r="BL570" s="40"/>
      <c r="BM570" s="40"/>
      <c r="BN570" s="40"/>
      <c r="BO570" s="40"/>
      <c r="BP570" s="40"/>
      <c r="BQ570" s="40"/>
      <c r="BR570" s="40"/>
      <c r="BS570" s="40"/>
      <c r="BT570" s="40"/>
      <c r="BU570" s="40"/>
      <c r="BV570" s="40"/>
      <c r="BW570" s="40"/>
      <c r="BX570" s="40"/>
      <c r="BY570" s="40"/>
      <c r="BZ570" s="40"/>
      <c r="CA570" s="40"/>
      <c r="CB570" s="40"/>
      <c r="CC570" s="40"/>
      <c r="CD570" s="40"/>
      <c r="CE570" s="40"/>
      <c r="CF570" s="3"/>
    </row>
    <row r="571" spans="1:84" ht="11.25" customHeight="1">
      <c r="A571" s="2"/>
      <c r="R571" s="42"/>
      <c r="S571" s="42"/>
      <c r="W571" s="42"/>
      <c r="AA571" s="42"/>
      <c r="AB571" s="42"/>
      <c r="AP571" s="3"/>
      <c r="AQ571" s="154" t="str">
        <f>CONCATENATE($A525," ",$D525,","," ",$F523)</f>
        <v>Group: 9, Women's Singles</v>
      </c>
      <c r="AR571" s="155"/>
      <c r="AS571" s="155"/>
      <c r="AT571" s="155"/>
      <c r="AU571" s="155"/>
      <c r="AV571" s="155"/>
      <c r="AW571" s="155"/>
      <c r="AX571" s="155"/>
      <c r="AY571" s="155"/>
      <c r="AZ571" s="155"/>
      <c r="BA571" s="155"/>
      <c r="BB571" s="155"/>
      <c r="BC571" s="156"/>
      <c r="BD571" s="163">
        <f>O546</f>
        <v>6</v>
      </c>
      <c r="BE571" s="164"/>
      <c r="BF571" s="183" t="str">
        <f>Q546</f>
        <v>B</v>
      </c>
      <c r="BG571" s="185" t="str">
        <f>IF(VLOOKUP($BF571,$A527:$C533,3,FALSE)=0,"",CONCATENATE(VLOOKUP(VLOOKUP($BF571,$A527:$C533,3,FALSE),Players!$J:$N,4,FALSE)," ",VLOOKUP($BF571,$A527:$C533,3,FALSE)," ",IF(ISERROR(VLOOKUP(VLOOKUP($BF571,$A527:$C533,3,FALSE),Players!$J:$N,5,FALSE)),"()",CONCATENATE("(",VLOOKUP(VLOOKUP($BF571,$A527:$C533,3,FALSE),Players!$J:$N,5,FALSE),")"))))</f>
        <v/>
      </c>
      <c r="BH571" s="186"/>
      <c r="BI571" s="186"/>
      <c r="BJ571" s="186"/>
      <c r="BK571" s="186"/>
      <c r="BL571" s="186"/>
      <c r="BM571" s="186"/>
      <c r="BN571" s="186"/>
      <c r="BO571" s="186"/>
      <c r="BP571" s="186"/>
      <c r="BQ571" s="186"/>
      <c r="BR571" s="186"/>
      <c r="BS571" s="186"/>
      <c r="BT571" s="186"/>
      <c r="BU571" s="187"/>
      <c r="BV571" s="170" t="str">
        <f>IF(R546&lt;&gt;"",R546,"")</f>
        <v/>
      </c>
      <c r="BW571" s="171"/>
      <c r="BX571" s="170" t="str">
        <f>IF(T546&lt;&gt;"",T546,"")</f>
        <v/>
      </c>
      <c r="BY571" s="171"/>
      <c r="BZ571" s="170" t="str">
        <f>IF(V546&lt;&gt;"",V546,"")</f>
        <v/>
      </c>
      <c r="CA571" s="171"/>
      <c r="CB571" s="170" t="str">
        <f>IF(X546&lt;&gt;"",X546,"")</f>
        <v/>
      </c>
      <c r="CC571" s="171"/>
      <c r="CD571" s="170" t="str">
        <f>IF(Z546&lt;&gt;"",Z546,"")</f>
        <v/>
      </c>
      <c r="CE571" s="171"/>
      <c r="CF571" s="174" t="str">
        <f>IF($CD571=$CD573,IF($CB571=$CB573,IF($BZ571&lt;&gt;"",IF($BZ571&gt;$BZ573,"W","L"),""),IF($CB571&gt;$CB573,"W","L")),IF($CD571&gt;$CD573,"W","L"))</f>
        <v/>
      </c>
    </row>
    <row r="572" spans="1:84" ht="11.25" customHeight="1">
      <c r="R572" s="42"/>
      <c r="S572" s="42"/>
      <c r="W572" s="42"/>
      <c r="X572" s="43"/>
      <c r="Y572" s="43"/>
      <c r="Z572" s="43"/>
      <c r="AA572" s="43"/>
      <c r="AB572" s="43"/>
      <c r="AP572" s="3"/>
      <c r="AQ572" s="157"/>
      <c r="AR572" s="158"/>
      <c r="AS572" s="158"/>
      <c r="AT572" s="158"/>
      <c r="AU572" s="158"/>
      <c r="AV572" s="158"/>
      <c r="AW572" s="158"/>
      <c r="AX572" s="158"/>
      <c r="AY572" s="158"/>
      <c r="AZ572" s="158"/>
      <c r="BA572" s="158"/>
      <c r="BB572" s="158"/>
      <c r="BC572" s="159"/>
      <c r="BD572" s="165"/>
      <c r="BE572" s="166"/>
      <c r="BF572" s="184"/>
      <c r="BG572" s="188"/>
      <c r="BH572" s="189"/>
      <c r="BI572" s="189"/>
      <c r="BJ572" s="189"/>
      <c r="BK572" s="189"/>
      <c r="BL572" s="189"/>
      <c r="BM572" s="189"/>
      <c r="BN572" s="189"/>
      <c r="BO572" s="189"/>
      <c r="BP572" s="189"/>
      <c r="BQ572" s="189"/>
      <c r="BR572" s="189"/>
      <c r="BS572" s="189"/>
      <c r="BT572" s="189"/>
      <c r="BU572" s="190"/>
      <c r="BV572" s="172"/>
      <c r="BW572" s="173"/>
      <c r="BX572" s="172"/>
      <c r="BY572" s="173"/>
      <c r="BZ572" s="172"/>
      <c r="CA572" s="173"/>
      <c r="CB572" s="172"/>
      <c r="CC572" s="173"/>
      <c r="CD572" s="172"/>
      <c r="CE572" s="173"/>
      <c r="CF572" s="174"/>
    </row>
    <row r="573" spans="1:84" ht="11.25" customHeight="1">
      <c r="A573" s="2"/>
      <c r="R573" s="42"/>
      <c r="S573" s="42"/>
      <c r="W573" s="42"/>
      <c r="AA573" s="42"/>
      <c r="AB573" s="42"/>
      <c r="AP573" s="3"/>
      <c r="AQ573" s="157"/>
      <c r="AR573" s="158"/>
      <c r="AS573" s="158"/>
      <c r="AT573" s="158"/>
      <c r="AU573" s="158"/>
      <c r="AV573" s="158"/>
      <c r="AW573" s="158"/>
      <c r="AX573" s="158"/>
      <c r="AY573" s="158"/>
      <c r="AZ573" s="158"/>
      <c r="BA573" s="158"/>
      <c r="BB573" s="158"/>
      <c r="BC573" s="159"/>
      <c r="BD573" s="165"/>
      <c r="BE573" s="166"/>
      <c r="BF573" s="175" t="str">
        <f>Q548</f>
        <v>C</v>
      </c>
      <c r="BG573" s="177" t="str">
        <f>IF(VLOOKUP($BF573,$A527:$C533,3,FALSE)=0,"",CONCATENATE(VLOOKUP(VLOOKUP($BF573,$A527:$C533,3,FALSE),Players!$J:$N,4,FALSE)," ",VLOOKUP($BF573,$A527:$C533,3,FALSE)," ",IF(ISERROR(VLOOKUP(VLOOKUP($BF573,$A527:$C533,3,FALSE),Players!$J:$N,5,FALSE)),"()",CONCATENATE("(",VLOOKUP(VLOOKUP($BF573,$A527:$C533,3,FALSE),Players!$J:$N,5,FALSE),")"))))</f>
        <v/>
      </c>
      <c r="BH573" s="178"/>
      <c r="BI573" s="178"/>
      <c r="BJ573" s="178"/>
      <c r="BK573" s="178"/>
      <c r="BL573" s="178"/>
      <c r="BM573" s="178"/>
      <c r="BN573" s="178"/>
      <c r="BO573" s="178"/>
      <c r="BP573" s="178"/>
      <c r="BQ573" s="178"/>
      <c r="BR573" s="178"/>
      <c r="BS573" s="178"/>
      <c r="BT573" s="178"/>
      <c r="BU573" s="179"/>
      <c r="BV573" s="150" t="str">
        <f>IF(R548&lt;&gt;"",R548,"")</f>
        <v/>
      </c>
      <c r="BW573" s="151"/>
      <c r="BX573" s="150" t="str">
        <f>IF(T548&lt;&gt;"",T548,"")</f>
        <v/>
      </c>
      <c r="BY573" s="151"/>
      <c r="BZ573" s="150" t="str">
        <f>IF(V548&lt;&gt;"",V548,"")</f>
        <v/>
      </c>
      <c r="CA573" s="151"/>
      <c r="CB573" s="150" t="str">
        <f>IF(X548&lt;&gt;"",X548,"")</f>
        <v/>
      </c>
      <c r="CC573" s="151"/>
      <c r="CD573" s="150" t="str">
        <f>IF(Z548&lt;&gt;"",Z548,"")</f>
        <v/>
      </c>
      <c r="CE573" s="151"/>
      <c r="CF573" s="174" t="str">
        <f>IF($CF571&lt;&gt;"",IF(CF571="W","L","W"),"")</f>
        <v/>
      </c>
    </row>
    <row r="574" spans="1:84" ht="11.25" customHeight="1" thickBot="1">
      <c r="A574" s="2"/>
      <c r="R574" s="42"/>
      <c r="S574" s="42"/>
      <c r="W574" s="42"/>
      <c r="X574" s="43"/>
      <c r="Y574" s="43"/>
      <c r="Z574" s="43"/>
      <c r="AA574" s="43"/>
      <c r="AB574" s="43"/>
      <c r="AP574" s="3"/>
      <c r="AQ574" s="160"/>
      <c r="AR574" s="161"/>
      <c r="AS574" s="161"/>
      <c r="AT574" s="161"/>
      <c r="AU574" s="161"/>
      <c r="AV574" s="161"/>
      <c r="AW574" s="161"/>
      <c r="AX574" s="161"/>
      <c r="AY574" s="161"/>
      <c r="AZ574" s="161"/>
      <c r="BA574" s="161"/>
      <c r="BB574" s="161"/>
      <c r="BC574" s="162"/>
      <c r="BD574" s="167"/>
      <c r="BE574" s="168"/>
      <c r="BF574" s="176"/>
      <c r="BG574" s="180"/>
      <c r="BH574" s="181"/>
      <c r="BI574" s="181"/>
      <c r="BJ574" s="181"/>
      <c r="BK574" s="181"/>
      <c r="BL574" s="181"/>
      <c r="BM574" s="181"/>
      <c r="BN574" s="181"/>
      <c r="BO574" s="181"/>
      <c r="BP574" s="181"/>
      <c r="BQ574" s="181"/>
      <c r="BR574" s="181"/>
      <c r="BS574" s="181"/>
      <c r="BT574" s="181"/>
      <c r="BU574" s="182"/>
      <c r="BV574" s="152"/>
      <c r="BW574" s="153"/>
      <c r="BX574" s="152"/>
      <c r="BY574" s="153"/>
      <c r="BZ574" s="152"/>
      <c r="CA574" s="153"/>
      <c r="CB574" s="152"/>
      <c r="CC574" s="153"/>
      <c r="CD574" s="152"/>
      <c r="CE574" s="153"/>
      <c r="CF574" s="174"/>
    </row>
    <row r="575" spans="1:84" ht="11.25" customHeight="1">
      <c r="A575" s="2"/>
      <c r="R575" s="42"/>
      <c r="S575" s="42"/>
      <c r="W575" s="42"/>
      <c r="AA575" s="42"/>
      <c r="AB575" s="42"/>
      <c r="AP575" s="3"/>
      <c r="AQ575" s="126"/>
      <c r="AR575" s="126"/>
      <c r="AS575" s="126"/>
      <c r="AT575" s="126"/>
      <c r="AU575" s="126"/>
      <c r="AV575" s="126"/>
      <c r="AW575" s="126"/>
      <c r="AX575" s="126"/>
      <c r="AY575" s="126"/>
      <c r="AZ575" s="126"/>
      <c r="BA575" s="126"/>
      <c r="BB575" s="126"/>
      <c r="BC575" s="126"/>
      <c r="BV575" s="169" t="str">
        <f>IF(CF571&lt;&gt;"",IF(AND(AND(BV571&gt;-1,BV573&gt;-1),OR(BV571&gt;10,BV573&gt;10),ABS(BV571-BV573)&gt;1,IF(OR(BV571&gt;11,BV573&gt;11),ABS(BV571-BV573)=2,TRUE),BV571=INT(BV571),BV573=INT(BV573)),"","Error"),"")</f>
        <v/>
      </c>
      <c r="BW575" s="169"/>
      <c r="BX575" s="169" t="str">
        <f>IF(CF571&lt;&gt;"",IF(AND(AND(BX571&gt;-1,BX573&gt;-1),OR(BX571&gt;10,BX573&gt;10),ABS(BX571-BX573)&gt;1,IF(OR(BX571&gt;11,BX573&gt;11),ABS(BX571-BX573)=2,TRUE),BX571=INT(BX571),BX573=INT(BX573)),"","Error"),"")</f>
        <v/>
      </c>
      <c r="BY575" s="169"/>
      <c r="BZ575" s="169" t="str">
        <f>IF(CF571&lt;&gt;"",IF(AND(AND(BZ571&gt;-1,BZ573&gt;-1),OR(BZ571&gt;10,BZ573&gt;10),ABS(BZ571-BZ573)&gt;1,IF(OR(BZ571&gt;11,BZ573&gt;11),ABS(BZ571-BZ573)=2,TRUE),BZ571=INT(BZ571),BZ573=INT(BZ573)),"","Error"),"")</f>
        <v/>
      </c>
      <c r="CA575" s="169"/>
      <c r="CB575" s="169" t="str">
        <f>IF(AND(CF571&lt;&gt;"",CB571&lt;&gt;""),IF(AND(AND(CB571&gt;-1,CB573&gt;-1),OR(CB571&gt;10,CB573&gt;10),ABS(CB571-CB573)&gt;1,IF(OR(CB571&gt;11,CB573&gt;11),ABS(CB571-CB573)=2,TRUE),CB571=INT(CB571),CB573=INT(CB573)),"","Error"),"")</f>
        <v/>
      </c>
      <c r="CC575" s="169"/>
      <c r="CD575" s="169" t="str">
        <f>IF(AND(CF571&lt;&gt;"",CD571&lt;&gt;""),IF(AND(AND(CD571&gt;-1,CD573&gt;-1),OR(CD571&gt;10,CD573&gt;10),ABS(CD571-CD573)&gt;1,IF(OR(CD571&gt;11,CD573&gt;11),ABS(CD571-CD573)=2,TRUE),CD571=INT(CD571),CD573=INT(CD573)),"","Error"),"")</f>
        <v/>
      </c>
      <c r="CE575" s="169"/>
      <c r="CF575" s="3"/>
    </row>
    <row r="576" spans="1:84" ht="11.25" customHeight="1">
      <c r="AB576" s="43"/>
      <c r="AP576" s="3"/>
      <c r="AQ576" s="126"/>
      <c r="AR576" s="126"/>
      <c r="AS576" s="126"/>
      <c r="AT576" s="126"/>
      <c r="AU576" s="126"/>
      <c r="AV576" s="126"/>
      <c r="AW576" s="126"/>
      <c r="AX576" s="126"/>
      <c r="AY576" s="126"/>
      <c r="AZ576" s="126"/>
      <c r="BA576" s="126"/>
      <c r="BB576" s="126"/>
      <c r="BC576" s="126"/>
      <c r="CF576" s="3"/>
    </row>
    <row r="577" spans="1:84" ht="11.25" customHeight="1">
      <c r="AB577" s="42"/>
      <c r="AP577" s="3"/>
      <c r="AQ577" s="127"/>
      <c r="AR577" s="127"/>
      <c r="AS577" s="127"/>
      <c r="AT577" s="127"/>
      <c r="AU577" s="127"/>
      <c r="AV577" s="127"/>
      <c r="AW577" s="127"/>
      <c r="AX577" s="127"/>
      <c r="AY577" s="127"/>
      <c r="AZ577" s="127"/>
      <c r="BA577" s="127"/>
      <c r="BB577" s="127"/>
      <c r="BC577" s="127"/>
      <c r="BD577" s="40"/>
      <c r="BE577" s="40"/>
      <c r="BF577" s="40"/>
      <c r="BG577" s="40"/>
      <c r="BH577" s="40"/>
      <c r="BI577" s="40"/>
      <c r="BJ577" s="40"/>
      <c r="BK577" s="40"/>
      <c r="BL577" s="40"/>
      <c r="BM577" s="40"/>
      <c r="BN577" s="40"/>
      <c r="BO577" s="40"/>
      <c r="BP577" s="40"/>
      <c r="BQ577" s="40"/>
      <c r="BR577" s="40"/>
      <c r="BS577" s="40"/>
      <c r="BT577" s="40"/>
      <c r="BU577" s="40"/>
      <c r="BV577" s="40"/>
      <c r="BW577" s="40"/>
      <c r="BX577" s="40"/>
      <c r="BY577" s="40"/>
      <c r="BZ577" s="40"/>
      <c r="CA577" s="40"/>
      <c r="CB577" s="40"/>
      <c r="CC577" s="40"/>
      <c r="CD577" s="40"/>
      <c r="CE577" s="40"/>
      <c r="CF577" s="3"/>
    </row>
    <row r="578" spans="1:84" ht="11.25" customHeight="1">
      <c r="AB578" s="43"/>
      <c r="AP578" s="3"/>
      <c r="AQ578" s="128"/>
      <c r="AR578" s="128"/>
      <c r="AS578" s="128"/>
      <c r="AT578" s="128"/>
      <c r="AU578" s="128"/>
      <c r="AV578" s="128"/>
      <c r="AW578" s="128"/>
      <c r="AX578" s="128"/>
      <c r="AY578" s="128"/>
      <c r="AZ578" s="128"/>
      <c r="BA578" s="128"/>
      <c r="BB578" s="128"/>
      <c r="BC578" s="128"/>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3"/>
    </row>
    <row r="579" spans="1:84" ht="11.25" customHeight="1">
      <c r="AB579" s="42"/>
      <c r="AP579" s="3"/>
      <c r="AQ579" s="126"/>
      <c r="AR579" s="126"/>
      <c r="AS579" s="126"/>
      <c r="AT579" s="126"/>
      <c r="AU579" s="126"/>
      <c r="AV579" s="126"/>
      <c r="AW579" s="126"/>
      <c r="AX579" s="126"/>
      <c r="AY579" s="126"/>
      <c r="AZ579" s="126"/>
      <c r="BA579" s="126"/>
      <c r="BB579" s="126"/>
      <c r="BC579" s="126"/>
      <c r="CF579" s="3"/>
    </row>
    <row r="580" spans="1:84" ht="11.25" customHeight="1">
      <c r="AB580" s="43"/>
      <c r="AP580" s="3"/>
      <c r="AQ580" s="126"/>
      <c r="AR580" s="126"/>
      <c r="AS580" s="126"/>
      <c r="AT580" s="126"/>
      <c r="AU580" s="126"/>
      <c r="AV580" s="126"/>
      <c r="AW580" s="126"/>
      <c r="AX580" s="126"/>
      <c r="AY580" s="126"/>
      <c r="AZ580" s="126"/>
      <c r="BA580" s="126"/>
      <c r="BB580" s="126"/>
      <c r="BC580" s="126"/>
      <c r="CF580" s="3"/>
    </row>
    <row r="581" spans="1:84" ht="11.25" customHeight="1">
      <c r="AB581" s="42"/>
      <c r="AP581" s="3"/>
      <c r="AQ581" s="126"/>
      <c r="AR581" s="126"/>
      <c r="AS581" s="126"/>
      <c r="AT581" s="126"/>
      <c r="AU581" s="126"/>
      <c r="AV581" s="126"/>
      <c r="AW581" s="126"/>
      <c r="AX581" s="126"/>
      <c r="AY581" s="126"/>
      <c r="AZ581" s="126"/>
      <c r="BA581" s="126"/>
      <c r="BB581" s="126"/>
      <c r="BC581" s="126"/>
      <c r="CF581" s="3"/>
    </row>
    <row r="582" spans="1:84" ht="11.25" customHeight="1">
      <c r="AB582" s="43"/>
      <c r="AC582" s="43"/>
      <c r="AD582" s="43"/>
      <c r="AE582" s="43"/>
      <c r="AF582" s="43"/>
      <c r="AG582" s="43"/>
      <c r="AH582" s="43"/>
      <c r="AI582" s="43"/>
      <c r="AJ582" s="43"/>
      <c r="AK582" s="43"/>
      <c r="AL582" s="43"/>
      <c r="AM582" s="43"/>
      <c r="AN582" s="3"/>
      <c r="AO582" s="3"/>
      <c r="AP582" s="3"/>
      <c r="AQ582" s="126"/>
      <c r="AR582" s="126"/>
      <c r="AS582" s="126"/>
      <c r="AT582" s="126"/>
      <c r="AU582" s="126"/>
      <c r="AV582" s="126"/>
      <c r="AW582" s="126"/>
      <c r="AX582" s="126"/>
      <c r="AY582" s="126"/>
      <c r="AZ582" s="126"/>
      <c r="BA582" s="126"/>
      <c r="BB582" s="126"/>
      <c r="BC582" s="126"/>
      <c r="CF582" s="3"/>
    </row>
    <row r="583" spans="1:84" ht="11.25" customHeight="1">
      <c r="AB583" s="42"/>
      <c r="AI583" s="42"/>
      <c r="AJ583" s="42"/>
      <c r="AN583" s="3"/>
      <c r="AO583" s="3"/>
      <c r="AP583" s="3"/>
      <c r="AQ583" s="126"/>
      <c r="AR583" s="126"/>
      <c r="AS583" s="126"/>
      <c r="AT583" s="126"/>
      <c r="AU583" s="126"/>
      <c r="AV583" s="126"/>
      <c r="AW583" s="126"/>
      <c r="AX583" s="126"/>
      <c r="AY583" s="126"/>
      <c r="AZ583" s="126"/>
      <c r="BA583" s="126"/>
      <c r="BB583" s="126"/>
      <c r="BC583" s="126"/>
      <c r="CF583" s="3"/>
    </row>
    <row r="584" spans="1:84" ht="11.25" customHeight="1">
      <c r="AB584" s="43"/>
      <c r="AC584" s="43"/>
      <c r="AD584" s="43"/>
      <c r="AE584" s="43"/>
      <c r="AF584" s="43"/>
      <c r="AG584" s="43"/>
      <c r="AH584" s="43"/>
      <c r="AI584" s="43"/>
      <c r="AJ584" s="43"/>
      <c r="AK584" s="43"/>
      <c r="AL584" s="43"/>
      <c r="AM584" s="43"/>
      <c r="AN584" s="3"/>
      <c r="AO584" s="3"/>
      <c r="AP584" s="3"/>
      <c r="AQ584" s="126"/>
      <c r="AR584" s="126"/>
      <c r="AS584" s="126"/>
      <c r="AT584" s="126"/>
      <c r="AU584" s="126"/>
      <c r="AV584" s="126"/>
      <c r="AW584" s="126"/>
      <c r="AX584" s="126"/>
      <c r="AY584" s="126"/>
      <c r="AZ584" s="126"/>
      <c r="BA584" s="126"/>
      <c r="BB584" s="126"/>
      <c r="BC584" s="126"/>
      <c r="CF584" s="3"/>
    </row>
    <row r="585" spans="1:84" ht="11.25" customHeight="1" thickBot="1">
      <c r="AB585" s="42"/>
      <c r="AI585" s="42"/>
      <c r="AJ585" s="42"/>
      <c r="AN585" s="3"/>
      <c r="AO585" s="3"/>
      <c r="AP585" s="3"/>
      <c r="AQ585" s="126"/>
      <c r="AR585" s="126"/>
      <c r="AS585" s="126"/>
      <c r="AT585" s="126"/>
      <c r="AU585" s="126"/>
      <c r="AV585" s="126"/>
      <c r="AW585" s="126"/>
      <c r="AX585" s="126"/>
      <c r="AY585" s="126"/>
      <c r="AZ585" s="126"/>
      <c r="BA585" s="126"/>
      <c r="BB585" s="126"/>
      <c r="BC585" s="126"/>
      <c r="CF585" s="3"/>
    </row>
    <row r="586" spans="1:84" ht="11.25" customHeight="1">
      <c r="A586" s="259" t="s">
        <v>9</v>
      </c>
      <c r="B586" s="260"/>
      <c r="C586" s="260"/>
      <c r="D586" s="260"/>
      <c r="E586" s="260"/>
      <c r="F586" s="300" t="str">
        <f>Players!$C$1</f>
        <v>Enter Division Name</v>
      </c>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c r="AE586" s="301"/>
      <c r="AF586" s="301"/>
      <c r="AG586" s="301"/>
      <c r="AH586" s="302" t="s">
        <v>10</v>
      </c>
      <c r="AI586" s="303"/>
      <c r="AJ586" s="303"/>
      <c r="AK586" s="306" t="str">
        <f>Players!$G$1</f>
        <v>Enter Date</v>
      </c>
      <c r="AL586" s="307"/>
      <c r="AM586" s="307"/>
      <c r="AN586" s="307"/>
      <c r="AO586" s="308"/>
      <c r="AQ586" s="154" t="str">
        <f>CONCATENATE($A590," ",$D590,","," ",$F588)</f>
        <v>Group: 10, Women's Singles</v>
      </c>
      <c r="AR586" s="155"/>
      <c r="AS586" s="155"/>
      <c r="AT586" s="155"/>
      <c r="AU586" s="155"/>
      <c r="AV586" s="155"/>
      <c r="AW586" s="155"/>
      <c r="AX586" s="155"/>
      <c r="AY586" s="155"/>
      <c r="AZ586" s="155"/>
      <c r="BA586" s="155"/>
      <c r="BB586" s="155"/>
      <c r="BC586" s="156"/>
      <c r="BD586" s="163">
        <f>A603</f>
        <v>1</v>
      </c>
      <c r="BE586" s="164"/>
      <c r="BF586" s="183" t="str">
        <f>C603</f>
        <v>A</v>
      </c>
      <c r="BG586" s="185" t="str">
        <f>IF(VLOOKUP($BF586,$A592:$C598,3,FALSE)=0,"",CONCATENATE(VLOOKUP(VLOOKUP($BF586,$A592:$C598,3,FALSE),Players!$J:$N,4,FALSE)," ",VLOOKUP($BF586,$A592:$C598,3,FALSE)," ",IF(ISERROR(VLOOKUP(VLOOKUP($BF586,$A592:$C598,3,FALSE),Players!$J:$N,5,FALSE)),"()",CONCATENATE("(",VLOOKUP(VLOOKUP($BF586,$A592:$C598,3,FALSE),Players!$J:$N,5,FALSE),")"))))</f>
        <v/>
      </c>
      <c r="BH586" s="186"/>
      <c r="BI586" s="186"/>
      <c r="BJ586" s="186"/>
      <c r="BK586" s="186"/>
      <c r="BL586" s="186"/>
      <c r="BM586" s="186"/>
      <c r="BN586" s="186"/>
      <c r="BO586" s="186"/>
      <c r="BP586" s="186"/>
      <c r="BQ586" s="186"/>
      <c r="BR586" s="186"/>
      <c r="BS586" s="186"/>
      <c r="BT586" s="186"/>
      <c r="BU586" s="187"/>
      <c r="BV586" s="170" t="str">
        <f>IF(D603&lt;&gt;"",D603,"")</f>
        <v/>
      </c>
      <c r="BW586" s="171"/>
      <c r="BX586" s="170" t="str">
        <f>IF(F603&lt;&gt;"",F603,"")</f>
        <v/>
      </c>
      <c r="BY586" s="171"/>
      <c r="BZ586" s="170" t="str">
        <f>IF(H603&lt;&gt;"",H603,"")</f>
        <v/>
      </c>
      <c r="CA586" s="171"/>
      <c r="CB586" s="170" t="str">
        <f>IF(J603&lt;&gt;"",J603,"")</f>
        <v/>
      </c>
      <c r="CC586" s="171"/>
      <c r="CD586" s="170" t="str">
        <f>IF(L603&lt;&gt;"",L603,"")</f>
        <v/>
      </c>
      <c r="CE586" s="171"/>
      <c r="CF586" s="174" t="str">
        <f>IF($CD586=$CD588,IF($CB586=$CB588,IF($BZ586&lt;&gt;"",IF($BZ586&gt;$BZ588,"W","L"),""),IF($CB586&gt;$CB588,"W","L")),IF($CD586&gt;$CD588,"W","L"))</f>
        <v/>
      </c>
    </row>
    <row r="587" spans="1:84" ht="11.25" customHeight="1">
      <c r="A587" s="261"/>
      <c r="B587" s="262"/>
      <c r="C587" s="262"/>
      <c r="D587" s="262"/>
      <c r="E587" s="26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282"/>
      <c r="AE587" s="282"/>
      <c r="AF587" s="282"/>
      <c r="AG587" s="282"/>
      <c r="AH587" s="304"/>
      <c r="AI587" s="305"/>
      <c r="AJ587" s="305"/>
      <c r="AK587" s="309"/>
      <c r="AL587" s="309"/>
      <c r="AM587" s="309"/>
      <c r="AN587" s="309"/>
      <c r="AO587" s="310"/>
      <c r="AQ587" s="157"/>
      <c r="AR587" s="158"/>
      <c r="AS587" s="158"/>
      <c r="AT587" s="158"/>
      <c r="AU587" s="158"/>
      <c r="AV587" s="158"/>
      <c r="AW587" s="158"/>
      <c r="AX587" s="158"/>
      <c r="AY587" s="158"/>
      <c r="AZ587" s="158"/>
      <c r="BA587" s="158"/>
      <c r="BB587" s="158"/>
      <c r="BC587" s="159"/>
      <c r="BD587" s="165"/>
      <c r="BE587" s="166"/>
      <c r="BF587" s="184"/>
      <c r="BG587" s="188"/>
      <c r="BH587" s="189"/>
      <c r="BI587" s="189"/>
      <c r="BJ587" s="189"/>
      <c r="BK587" s="189"/>
      <c r="BL587" s="189"/>
      <c r="BM587" s="189"/>
      <c r="BN587" s="189"/>
      <c r="BO587" s="189"/>
      <c r="BP587" s="189"/>
      <c r="BQ587" s="189"/>
      <c r="BR587" s="189"/>
      <c r="BS587" s="189"/>
      <c r="BT587" s="189"/>
      <c r="BU587" s="190"/>
      <c r="BV587" s="172"/>
      <c r="BW587" s="173"/>
      <c r="BX587" s="172"/>
      <c r="BY587" s="173"/>
      <c r="BZ587" s="172"/>
      <c r="CA587" s="173"/>
      <c r="CB587" s="172"/>
      <c r="CC587" s="173"/>
      <c r="CD587" s="172"/>
      <c r="CE587" s="173"/>
      <c r="CF587" s="174"/>
    </row>
    <row r="588" spans="1:84" ht="11.25" customHeight="1">
      <c r="A588" s="266" t="s">
        <v>11</v>
      </c>
      <c r="B588" s="267"/>
      <c r="C588" s="267"/>
      <c r="D588" s="277" t="s">
        <v>12</v>
      </c>
      <c r="E588" s="278"/>
      <c r="F588" s="280" t="str">
        <f>Players!$H$3</f>
        <v>Women's Singles</v>
      </c>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281"/>
      <c r="AE588" s="281"/>
      <c r="AF588" s="281"/>
      <c r="AG588" s="281"/>
      <c r="AH588" s="302" t="s">
        <v>13</v>
      </c>
      <c r="AI588" s="303"/>
      <c r="AJ588" s="303"/>
      <c r="AK588" s="311" t="s">
        <v>31</v>
      </c>
      <c r="AL588" s="311"/>
      <c r="AM588" s="311"/>
      <c r="AN588" s="311"/>
      <c r="AO588" s="312"/>
      <c r="AQ588" s="157"/>
      <c r="AR588" s="158"/>
      <c r="AS588" s="158"/>
      <c r="AT588" s="158"/>
      <c r="AU588" s="158"/>
      <c r="AV588" s="158"/>
      <c r="AW588" s="158"/>
      <c r="AX588" s="158"/>
      <c r="AY588" s="158"/>
      <c r="AZ588" s="158"/>
      <c r="BA588" s="158"/>
      <c r="BB588" s="158"/>
      <c r="BC588" s="159"/>
      <c r="BD588" s="165"/>
      <c r="BE588" s="166"/>
      <c r="BF588" s="175" t="str">
        <f>C605</f>
        <v>C</v>
      </c>
      <c r="BG588" s="177" t="str">
        <f>IF(VLOOKUP($BF588,$A592:$C598,3,FALSE)=0,"",CONCATENATE(VLOOKUP(VLOOKUP($BF588,$A592:$C598,3,FALSE),Players!$J:$N,4,FALSE)," ",VLOOKUP($BF588,$A592:$C598,3,FALSE)," ",IF(ISERROR(VLOOKUP(VLOOKUP($BF588,$A592:$C598,3,FALSE),Players!$J:$N,5,FALSE)),"()",CONCATENATE("(",VLOOKUP(VLOOKUP($BF588,$A592:$C598,3,FALSE),Players!$J:$N,5,FALSE),")"))))</f>
        <v/>
      </c>
      <c r="BH588" s="178"/>
      <c r="BI588" s="178"/>
      <c r="BJ588" s="178"/>
      <c r="BK588" s="178"/>
      <c r="BL588" s="178"/>
      <c r="BM588" s="178"/>
      <c r="BN588" s="178"/>
      <c r="BO588" s="178"/>
      <c r="BP588" s="178"/>
      <c r="BQ588" s="178"/>
      <c r="BR588" s="178"/>
      <c r="BS588" s="178"/>
      <c r="BT588" s="178"/>
      <c r="BU588" s="179"/>
      <c r="BV588" s="150" t="str">
        <f>IF(D605&lt;&gt;"",D605,"")</f>
        <v/>
      </c>
      <c r="BW588" s="151"/>
      <c r="BX588" s="150" t="str">
        <f>IF(F605&lt;&gt;"",F605,"")</f>
        <v/>
      </c>
      <c r="BY588" s="151"/>
      <c r="BZ588" s="150" t="str">
        <f>IF(H605&lt;&gt;"",H605,"")</f>
        <v/>
      </c>
      <c r="CA588" s="151"/>
      <c r="CB588" s="150" t="str">
        <f>IF(J605&lt;&gt;"",J605,"")</f>
        <v/>
      </c>
      <c r="CC588" s="151"/>
      <c r="CD588" s="150" t="str">
        <f>IF(L605&lt;&gt;"",L605,"")</f>
        <v/>
      </c>
      <c r="CE588" s="151"/>
      <c r="CF588" s="174" t="str">
        <f>IF($CF586&lt;&gt;"",IF(CF586="W","L","W"),"")</f>
        <v/>
      </c>
    </row>
    <row r="589" spans="1:84" ht="11.25" customHeight="1" thickBot="1">
      <c r="A589" s="275"/>
      <c r="B589" s="276"/>
      <c r="C589" s="276"/>
      <c r="D589" s="279"/>
      <c r="E589" s="279"/>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282"/>
      <c r="AE589" s="282"/>
      <c r="AF589" s="282"/>
      <c r="AG589" s="282"/>
      <c r="AH589" s="304"/>
      <c r="AI589" s="305"/>
      <c r="AJ589" s="305"/>
      <c r="AK589" s="313"/>
      <c r="AL589" s="313"/>
      <c r="AM589" s="313"/>
      <c r="AN589" s="313"/>
      <c r="AO589" s="314"/>
      <c r="AQ589" s="160"/>
      <c r="AR589" s="161"/>
      <c r="AS589" s="161"/>
      <c r="AT589" s="161"/>
      <c r="AU589" s="161"/>
      <c r="AV589" s="161"/>
      <c r="AW589" s="161"/>
      <c r="AX589" s="161"/>
      <c r="AY589" s="161"/>
      <c r="AZ589" s="161"/>
      <c r="BA589" s="161"/>
      <c r="BB589" s="161"/>
      <c r="BC589" s="162"/>
      <c r="BD589" s="167"/>
      <c r="BE589" s="168"/>
      <c r="BF589" s="176"/>
      <c r="BG589" s="180"/>
      <c r="BH589" s="181"/>
      <c r="BI589" s="181"/>
      <c r="BJ589" s="181"/>
      <c r="BK589" s="181"/>
      <c r="BL589" s="181"/>
      <c r="BM589" s="181"/>
      <c r="BN589" s="181"/>
      <c r="BO589" s="181"/>
      <c r="BP589" s="181"/>
      <c r="BQ589" s="181"/>
      <c r="BR589" s="181"/>
      <c r="BS589" s="181"/>
      <c r="BT589" s="181"/>
      <c r="BU589" s="182"/>
      <c r="BV589" s="152"/>
      <c r="BW589" s="153"/>
      <c r="BX589" s="152"/>
      <c r="BY589" s="153"/>
      <c r="BZ589" s="152"/>
      <c r="CA589" s="153"/>
      <c r="CB589" s="152"/>
      <c r="CC589" s="153"/>
      <c r="CD589" s="152"/>
      <c r="CE589" s="153"/>
      <c r="CF589" s="174"/>
    </row>
    <row r="590" spans="1:84" ht="11.25" customHeight="1">
      <c r="A590" s="259" t="s">
        <v>15</v>
      </c>
      <c r="B590" s="260"/>
      <c r="C590" s="260"/>
      <c r="D590" s="264">
        <v>10</v>
      </c>
      <c r="E590" s="264"/>
      <c r="F590" s="266" t="s">
        <v>16</v>
      </c>
      <c r="G590" s="267"/>
      <c r="H590" s="267"/>
      <c r="I590" s="283"/>
      <c r="J590" s="284"/>
      <c r="K590" s="284"/>
      <c r="L590" s="284"/>
      <c r="M590" s="284"/>
      <c r="N590" s="271"/>
      <c r="O590" s="271"/>
      <c r="P590" s="271"/>
      <c r="Q590" s="271"/>
      <c r="R590" s="271"/>
      <c r="S590" s="271"/>
      <c r="T590" s="271"/>
      <c r="U590" s="271"/>
      <c r="V590" s="271"/>
      <c r="W590" s="271"/>
      <c r="X590" s="271"/>
      <c r="Y590" s="271"/>
      <c r="Z590" s="271"/>
      <c r="AA590" s="271"/>
      <c r="AB590" s="271"/>
      <c r="AC590" s="272"/>
      <c r="AD590" s="150" t="s">
        <v>17</v>
      </c>
      <c r="AE590" s="270"/>
      <c r="AF590" s="288" t="s">
        <v>18</v>
      </c>
      <c r="AG590" s="270"/>
      <c r="AH590" s="288" t="s">
        <v>19</v>
      </c>
      <c r="AI590" s="270"/>
      <c r="AJ590" s="288" t="s">
        <v>20</v>
      </c>
      <c r="AK590" s="290"/>
      <c r="AL590" s="292" t="s">
        <v>21</v>
      </c>
      <c r="AM590" s="293"/>
      <c r="AN590" s="296" t="s">
        <v>22</v>
      </c>
      <c r="AO590" s="297"/>
      <c r="AQ590" s="126"/>
      <c r="AR590" s="126"/>
      <c r="AS590" s="126"/>
      <c r="AT590" s="126"/>
      <c r="AU590" s="126"/>
      <c r="AV590" s="126"/>
      <c r="AW590" s="126"/>
      <c r="AX590" s="126"/>
      <c r="AY590" s="126"/>
      <c r="AZ590" s="126"/>
      <c r="BA590" s="126"/>
      <c r="BB590" s="126"/>
      <c r="BC590" s="126"/>
      <c r="BV590" s="169" t="str">
        <f>IF(CF586&lt;&gt;"",IF(AND(AND(BV586&gt;-1,BV588&gt;-1),OR(BV586&gt;10,BV588&gt;10),ABS(BV586-BV588)&gt;1,IF(OR(BV586&gt;11,BV588&gt;11),ABS(BV586-BV588)=2,TRUE),BV586=INT(BV586),BV588=INT(BV588)),"","Error"),"")</f>
        <v/>
      </c>
      <c r="BW590" s="169"/>
      <c r="BX590" s="169" t="str">
        <f>IF(CF586&lt;&gt;"",IF(AND(AND(BX586&gt;-1,BX588&gt;-1),OR(BX586&gt;10,BX588&gt;10),ABS(BX586-BX588)&gt;1,IF(OR(BX586&gt;11,BX588&gt;11),ABS(BX586-BX588)=2,TRUE),BX586=INT(BX586),BX588=INT(BX588)),"","Error"),"")</f>
        <v/>
      </c>
      <c r="BY590" s="169"/>
      <c r="BZ590" s="169" t="str">
        <f>IF(CF586&lt;&gt;"",IF(AND(AND(BZ586&gt;-1,BZ588&gt;-1),OR(BZ586&gt;10,BZ588&gt;10),ABS(BZ586-BZ588)&gt;1,IF(OR(BZ586&gt;11,BZ588&gt;11),ABS(BZ586-BZ588)=2,TRUE),BZ586=INT(BZ586),BZ588=INT(BZ588)),"","Error"),"")</f>
        <v/>
      </c>
      <c r="CA590" s="169"/>
      <c r="CB590" s="169" t="str">
        <f>IF(AND(CF586&lt;&gt;"",CB586&lt;&gt;""),IF(AND(AND(CB586&gt;-1,CB588&gt;-1),OR(CB586&gt;10,CB588&gt;10),ABS(CB586-CB588)&gt;1,IF(OR(CB586&gt;11,CB588&gt;11),ABS(CB586-CB588)=2,TRUE),CB586=INT(CB586),CB588=INT(CB588)),"","Error"),"")</f>
        <v/>
      </c>
      <c r="CC590" s="169"/>
      <c r="CD590" s="169" t="str">
        <f>IF(AND(CF586&lt;&gt;"",CD586&lt;&gt;""),IF(AND(AND(CD586&gt;-1,CD588&gt;-1),OR(CD586&gt;10,CD588&gt;10),ABS(CD586-CD588)&gt;1,IF(OR(CD586&gt;11,CD588&gt;11),ABS(CD586-CD588)=2,TRUE),CD586=INT(CD586),CD588=INT(CD588)),"","Error"),"")</f>
        <v/>
      </c>
      <c r="CE590" s="169"/>
    </row>
    <row r="591" spans="1:84" ht="11.25" customHeight="1" thickBot="1">
      <c r="A591" s="261"/>
      <c r="B591" s="262"/>
      <c r="C591" s="263"/>
      <c r="D591" s="265"/>
      <c r="E591" s="265"/>
      <c r="F591" s="268"/>
      <c r="G591" s="269"/>
      <c r="H591" s="269"/>
      <c r="I591" s="286"/>
      <c r="J591" s="286"/>
      <c r="K591" s="286"/>
      <c r="L591" s="286"/>
      <c r="M591" s="286"/>
      <c r="N591" s="273"/>
      <c r="O591" s="273"/>
      <c r="P591" s="273"/>
      <c r="Q591" s="273"/>
      <c r="R591" s="273"/>
      <c r="S591" s="273"/>
      <c r="T591" s="273"/>
      <c r="U591" s="273"/>
      <c r="V591" s="273"/>
      <c r="W591" s="273"/>
      <c r="X591" s="273"/>
      <c r="Y591" s="273"/>
      <c r="Z591" s="273"/>
      <c r="AA591" s="273"/>
      <c r="AB591" s="273"/>
      <c r="AC591" s="274"/>
      <c r="AD591" s="194"/>
      <c r="AE591" s="195"/>
      <c r="AF591" s="289"/>
      <c r="AG591" s="195"/>
      <c r="AH591" s="289"/>
      <c r="AI591" s="195"/>
      <c r="AJ591" s="289"/>
      <c r="AK591" s="291"/>
      <c r="AL591" s="294"/>
      <c r="AM591" s="295"/>
      <c r="AN591" s="298"/>
      <c r="AO591" s="299"/>
      <c r="AQ591" s="126"/>
      <c r="AR591" s="126"/>
      <c r="AS591" s="126"/>
      <c r="AT591" s="126"/>
      <c r="AU591" s="126"/>
      <c r="AV591" s="126"/>
      <c r="AW591" s="126"/>
      <c r="AX591" s="126"/>
      <c r="AY591" s="126"/>
      <c r="AZ591" s="126"/>
      <c r="BA591" s="126"/>
      <c r="BB591" s="126"/>
      <c r="BC591" s="126"/>
    </row>
    <row r="592" spans="1:84" ht="11.25" customHeight="1">
      <c r="A592" s="210" t="str">
        <f>AD590</f>
        <v>A</v>
      </c>
      <c r="B592" s="211"/>
      <c r="C592" s="214"/>
      <c r="D592" s="215"/>
      <c r="E592" s="215"/>
      <c r="F592" s="215"/>
      <c r="G592" s="215"/>
      <c r="H592" s="215"/>
      <c r="I592" s="215"/>
      <c r="J592" s="215"/>
      <c r="K592" s="215"/>
      <c r="L592" s="215"/>
      <c r="M592" s="215"/>
      <c r="N592" s="215"/>
      <c r="O592" s="215"/>
      <c r="P592" s="215"/>
      <c r="Q592" s="215"/>
      <c r="R592" s="215"/>
      <c r="S592" s="215"/>
      <c r="T592" s="215"/>
      <c r="U592" s="215"/>
      <c r="V592" s="215"/>
      <c r="W592" s="215"/>
      <c r="X592" s="215"/>
      <c r="Y592" s="215"/>
      <c r="Z592" s="215"/>
      <c r="AA592" s="215"/>
      <c r="AB592" s="215"/>
      <c r="AC592" s="216"/>
      <c r="AD592" s="250"/>
      <c r="AE592" s="229"/>
      <c r="AF592" s="252" t="str">
        <f>IF($D588="1P",IF(Z607=Z609,IF(X607=X609,IF(V607&lt;&gt;"",IF(V607&gt;V609,"W","L"),""),IF(X607&gt;X609,"W","L")),IF(Z607&gt;Z609,"W","L")),IF(L611=L613,IF(J611=J613,IF(H611&lt;&gt;"",IF(H611&gt;H613,"W","L"),""),IF(J611&gt;J613,"W","L")),IF(L611&gt;L613,"W","L")))</f>
        <v/>
      </c>
      <c r="AG592" s="253"/>
      <c r="AH592" s="252" t="str">
        <f>IF($D588="1P",IF(L611=L613,IF(J611=J613,IF(H611&lt;&gt;"",IF(H611&gt;H613,"W","L"),""),IF(J611&gt;J613,"W","L")),IF(L611&gt;L613,"W","L")),IF(L603=L605,IF(J603=J605,IF(H603&lt;&gt;"",IF(H603&gt;H605,"W","L"),""),IF(J603&gt;J605,"W","L")),IF(L603&gt;L605,"W","L")))</f>
        <v/>
      </c>
      <c r="AI592" s="253"/>
      <c r="AJ592" s="252" t="str">
        <f>IF($D588="1P",IF(L603=L605,IF(J603=J605,IF(H603&lt;&gt;"",IF(H603&gt;H605,"W","L"),""),IF(J603&gt;J605,"W","L")),IF(L603&gt;L605,"W","L")),IF(Z607=Z609,IF(X607=X609,IF(V607&lt;&gt;"",IF(V607&gt;V609,"W","L"),""),IF(X607&gt;X609,"W","L")),IF(Z607&gt;Z609,"W","L")))</f>
        <v/>
      </c>
      <c r="AK592" s="253"/>
      <c r="AL592" s="254" t="str">
        <f>IF(OR(COUNTIF(AD592:AJ592,"W"),COUNTIF(AD592:AJ592,"L")),COUNTIF(AD592:AJ592,"W")*2+COUNTIF(AD592:AJ592,"L"),"")</f>
        <v/>
      </c>
      <c r="AM592" s="255"/>
      <c r="AN592" s="256" t="str">
        <f>IF(AL592&lt;&gt;"",RANK(AL592,AL592:AL598,0),"")</f>
        <v/>
      </c>
      <c r="AO592" s="257"/>
      <c r="AQ592" s="127"/>
      <c r="AR592" s="127"/>
      <c r="AS592" s="127"/>
      <c r="AT592" s="127"/>
      <c r="AU592" s="127"/>
      <c r="AV592" s="127"/>
      <c r="AW592" s="127"/>
      <c r="AX592" s="127"/>
      <c r="AY592" s="127"/>
      <c r="AZ592" s="127"/>
      <c r="BA592" s="127"/>
      <c r="BB592" s="127"/>
      <c r="BC592" s="127"/>
      <c r="BD592" s="40"/>
      <c r="BE592" s="40"/>
      <c r="BF592" s="40"/>
      <c r="BG592" s="40"/>
      <c r="BH592" s="40"/>
      <c r="BI592" s="40"/>
      <c r="BJ592" s="40"/>
      <c r="BK592" s="40"/>
      <c r="BL592" s="40"/>
      <c r="BM592" s="40"/>
      <c r="BN592" s="40"/>
      <c r="BO592" s="40"/>
      <c r="BP592" s="40"/>
      <c r="BQ592" s="40"/>
      <c r="BR592" s="40"/>
      <c r="BS592" s="40"/>
      <c r="BT592" s="40"/>
      <c r="BU592" s="40"/>
      <c r="BV592" s="40"/>
      <c r="BW592" s="40"/>
      <c r="BX592" s="40"/>
      <c r="BY592" s="40"/>
      <c r="BZ592" s="40"/>
      <c r="CA592" s="40"/>
      <c r="CB592" s="40"/>
      <c r="CC592" s="40"/>
      <c r="CD592" s="40"/>
      <c r="CE592" s="40"/>
      <c r="CF592" s="40"/>
    </row>
    <row r="593" spans="1:84" ht="11.25" customHeight="1">
      <c r="A593" s="212"/>
      <c r="B593" s="213"/>
      <c r="C593" s="217"/>
      <c r="D593" s="218"/>
      <c r="E593" s="218"/>
      <c r="F593" s="218"/>
      <c r="G593" s="218"/>
      <c r="H593" s="218"/>
      <c r="I593" s="218"/>
      <c r="J593" s="218"/>
      <c r="K593" s="218"/>
      <c r="L593" s="218"/>
      <c r="M593" s="218"/>
      <c r="N593" s="218"/>
      <c r="O593" s="218"/>
      <c r="P593" s="218"/>
      <c r="Q593" s="218"/>
      <c r="R593" s="218"/>
      <c r="S593" s="218"/>
      <c r="T593" s="218"/>
      <c r="U593" s="218"/>
      <c r="V593" s="218"/>
      <c r="W593" s="218"/>
      <c r="X593" s="218"/>
      <c r="Y593" s="218"/>
      <c r="Z593" s="218"/>
      <c r="AA593" s="218"/>
      <c r="AB593" s="218"/>
      <c r="AC593" s="219"/>
      <c r="AD593" s="251"/>
      <c r="AE593" s="236"/>
      <c r="AF593" s="234"/>
      <c r="AG593" s="233"/>
      <c r="AH593" s="234"/>
      <c r="AI593" s="233"/>
      <c r="AJ593" s="234"/>
      <c r="AK593" s="233"/>
      <c r="AL593" s="241"/>
      <c r="AM593" s="240"/>
      <c r="AN593" s="258"/>
      <c r="AO593" s="243"/>
      <c r="AQ593" s="128"/>
      <c r="AR593" s="128"/>
      <c r="AS593" s="128"/>
      <c r="AT593" s="128"/>
      <c r="AU593" s="128"/>
      <c r="AV593" s="128"/>
      <c r="AW593" s="128"/>
      <c r="AX593" s="128"/>
      <c r="AY593" s="128"/>
      <c r="AZ593" s="128"/>
      <c r="BA593" s="128"/>
      <c r="BB593" s="128"/>
      <c r="BC593" s="128"/>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row>
    <row r="594" spans="1:84" ht="11.25" customHeight="1">
      <c r="A594" s="210" t="str">
        <f>AF590</f>
        <v>B</v>
      </c>
      <c r="B594" s="211"/>
      <c r="C594" s="214"/>
      <c r="D594" s="215"/>
      <c r="E594" s="215"/>
      <c r="F594" s="215"/>
      <c r="G594" s="215"/>
      <c r="H594" s="215"/>
      <c r="I594" s="215"/>
      <c r="J594" s="215"/>
      <c r="K594" s="215"/>
      <c r="L594" s="215"/>
      <c r="M594" s="215"/>
      <c r="N594" s="215"/>
      <c r="O594" s="215"/>
      <c r="P594" s="215"/>
      <c r="Q594" s="215"/>
      <c r="R594" s="215"/>
      <c r="S594" s="215"/>
      <c r="T594" s="215"/>
      <c r="U594" s="215"/>
      <c r="V594" s="215"/>
      <c r="W594" s="215"/>
      <c r="X594" s="215"/>
      <c r="Y594" s="215"/>
      <c r="Z594" s="215"/>
      <c r="AA594" s="215"/>
      <c r="AB594" s="215"/>
      <c r="AC594" s="216"/>
      <c r="AD594" s="220" t="str">
        <f>IF(AF592&lt;&gt;"",IF(AF592="W","L","W"),"")</f>
        <v/>
      </c>
      <c r="AE594" s="221"/>
      <c r="AF594" s="228"/>
      <c r="AG594" s="229"/>
      <c r="AH594" s="227" t="str">
        <f>IF($D588="1P",IF(L607=L609,IF(J607=J609,IF(H607&lt;&gt;"",IF(H607&gt;H609,"W","L"),""),IF(J607&gt;J609,"W","L")),IF(L607&gt;L609,"W","L")),IF(Z611=Z613,IF(X611=X613,IF(V611&lt;&gt;"",IF(V611&gt;V613,"W","L"),""),IF(X611&gt;X613,"W","L")),IF(Z611&gt;Z613,"W","L")))</f>
        <v/>
      </c>
      <c r="AI594" s="221"/>
      <c r="AJ594" s="227" t="str">
        <f>IF($D588="1P",IF(Z603=Z605,IF(X603=X605,IF(V603&lt;&gt;"",IF(V603&gt;V605,"W","L"),""),IF(X603&gt;X605,"W","L")),IF(Z603&gt;Z605,"W","L")),IF(L607=L609,IF(J607=J609,IF(H607&lt;&gt;"",IF(H607&gt;H609,"W","L"),""),IF(J607&gt;J609,"W","L")),IF(L607&gt;L609,"W","L")))</f>
        <v/>
      </c>
      <c r="AK594" s="237"/>
      <c r="AL594" s="239" t="str">
        <f>IF(OR(COUNTIF(AD594:AJ594,"W"),COUNTIF(AD594:AJ594,"L")),COUNTIF(AD594:AJ594,"W")*2+COUNTIF(AD594:AJ594,"L"),"")</f>
        <v/>
      </c>
      <c r="AM594" s="240"/>
      <c r="AN594" s="242" t="str">
        <f>IF(AL594&lt;&gt;"",RANK(AL594,AL592:AL598,0),"")</f>
        <v/>
      </c>
      <c r="AO594" s="243"/>
      <c r="AQ594" s="126"/>
      <c r="AR594" s="126"/>
      <c r="AS594" s="126"/>
      <c r="AT594" s="126"/>
      <c r="AU594" s="126"/>
      <c r="AV594" s="126"/>
      <c r="AW594" s="126"/>
      <c r="AX594" s="126"/>
      <c r="AY594" s="126"/>
      <c r="AZ594" s="126"/>
      <c r="BA594" s="126"/>
      <c r="BB594" s="126"/>
      <c r="BC594" s="126"/>
    </row>
    <row r="595" spans="1:84" ht="11.25" customHeight="1" thickBot="1">
      <c r="A595" s="212"/>
      <c r="B595" s="213"/>
      <c r="C595" s="217"/>
      <c r="D595" s="218"/>
      <c r="E595" s="218"/>
      <c r="F595" s="218"/>
      <c r="G595" s="218"/>
      <c r="H595" s="218"/>
      <c r="I595" s="218"/>
      <c r="J595" s="218"/>
      <c r="K595" s="218"/>
      <c r="L595" s="218"/>
      <c r="M595" s="218"/>
      <c r="N595" s="218"/>
      <c r="O595" s="218"/>
      <c r="P595" s="218"/>
      <c r="Q595" s="218"/>
      <c r="R595" s="218"/>
      <c r="S595" s="218"/>
      <c r="T595" s="218"/>
      <c r="U595" s="218"/>
      <c r="V595" s="218"/>
      <c r="W595" s="218"/>
      <c r="X595" s="218"/>
      <c r="Y595" s="218"/>
      <c r="Z595" s="218"/>
      <c r="AA595" s="218"/>
      <c r="AB595" s="218"/>
      <c r="AC595" s="219"/>
      <c r="AD595" s="232"/>
      <c r="AE595" s="233"/>
      <c r="AF595" s="235"/>
      <c r="AG595" s="236"/>
      <c r="AH595" s="234"/>
      <c r="AI595" s="233"/>
      <c r="AJ595" s="234"/>
      <c r="AK595" s="238"/>
      <c r="AL595" s="241"/>
      <c r="AM595" s="240"/>
      <c r="AN595" s="258"/>
      <c r="AO595" s="243"/>
      <c r="AQ595" s="127"/>
      <c r="AR595" s="127"/>
      <c r="AS595" s="127"/>
      <c r="AT595" s="127"/>
      <c r="AU595" s="127"/>
      <c r="AV595" s="127"/>
      <c r="AW595" s="127"/>
      <c r="AX595" s="127"/>
      <c r="AY595" s="127"/>
      <c r="AZ595" s="127"/>
      <c r="BA595" s="127"/>
      <c r="BB595" s="127"/>
      <c r="BC595" s="127"/>
      <c r="BD595" s="40"/>
      <c r="BE595" s="40"/>
      <c r="BF595" s="40"/>
      <c r="BG595" s="40"/>
      <c r="BH595" s="40"/>
      <c r="BI595" s="40"/>
      <c r="BJ595" s="40"/>
      <c r="BK595" s="40"/>
      <c r="BL595" s="40"/>
      <c r="BM595" s="40"/>
      <c r="BN595" s="40"/>
      <c r="BO595" s="40"/>
      <c r="BP595" s="40"/>
      <c r="BQ595" s="40"/>
      <c r="BR595" s="40"/>
      <c r="BS595" s="40"/>
      <c r="BT595" s="40"/>
      <c r="BU595" s="40"/>
      <c r="BV595" s="40"/>
      <c r="BW595" s="40"/>
      <c r="BX595" s="40"/>
      <c r="BY595" s="40"/>
      <c r="BZ595" s="40"/>
      <c r="CA595" s="40"/>
      <c r="CB595" s="40"/>
      <c r="CC595" s="40"/>
      <c r="CD595" s="40"/>
      <c r="CE595" s="40"/>
    </row>
    <row r="596" spans="1:84" ht="11.25" customHeight="1">
      <c r="A596" s="210" t="str">
        <f>AH590</f>
        <v>C</v>
      </c>
      <c r="B596" s="211"/>
      <c r="C596" s="214"/>
      <c r="D596" s="215"/>
      <c r="E596" s="215"/>
      <c r="F596" s="215"/>
      <c r="G596" s="215"/>
      <c r="H596" s="215"/>
      <c r="I596" s="215"/>
      <c r="J596" s="215"/>
      <c r="K596" s="215"/>
      <c r="L596" s="215"/>
      <c r="M596" s="215"/>
      <c r="N596" s="215"/>
      <c r="O596" s="215"/>
      <c r="P596" s="215"/>
      <c r="Q596" s="215"/>
      <c r="R596" s="215"/>
      <c r="S596" s="215"/>
      <c r="T596" s="215"/>
      <c r="U596" s="215"/>
      <c r="V596" s="215"/>
      <c r="W596" s="215"/>
      <c r="X596" s="215"/>
      <c r="Y596" s="215"/>
      <c r="Z596" s="215"/>
      <c r="AA596" s="215"/>
      <c r="AB596" s="215"/>
      <c r="AC596" s="216"/>
      <c r="AD596" s="220" t="str">
        <f>IF(AH592&lt;&gt;"",IF(AH592="W","L","W"),"")</f>
        <v/>
      </c>
      <c r="AE596" s="221"/>
      <c r="AF596" s="227" t="str">
        <f>IF(AH594&lt;&gt;"",IF(AH594="W","L","W"),"")</f>
        <v/>
      </c>
      <c r="AG596" s="221"/>
      <c r="AH596" s="228"/>
      <c r="AI596" s="229"/>
      <c r="AJ596" s="227" t="str">
        <f>IF($D588="1P",IF(Z611=Z613,IF(X611=X613,IF(V611&lt;&gt;"",IF(V611&gt;V613,"W","L"),""),IF(X611&gt;X613,"W","L")),IF(Z611&gt;Z613,"W","L")),IF(Z603=Z605,IF(X603=X605,IF(V603&lt;&gt;"",IF(V603&gt;V605,"W","L"),""),IF(X603&gt;X605,"W","L")),IF(Z603&gt;Z605,"W","L")))</f>
        <v/>
      </c>
      <c r="AK596" s="237"/>
      <c r="AL596" s="239" t="str">
        <f>IF(OR(COUNTIF(AD596:AJ596,"W"),COUNTIF(AD596:AJ596,"L")),COUNTIF(AD596:AJ596,"W")*2+COUNTIF(AD596:AJ596,"L"),"")</f>
        <v/>
      </c>
      <c r="AM596" s="240"/>
      <c r="AN596" s="242" t="str">
        <f>IF(AL596&lt;&gt;"",RANK(AL596,AL592:AL598,0),"")</f>
        <v/>
      </c>
      <c r="AO596" s="243"/>
      <c r="AQ596" s="154" t="str">
        <f>CONCATENATE($A590," ",$D590,","," ",$F588)</f>
        <v>Group: 10, Women's Singles</v>
      </c>
      <c r="AR596" s="155"/>
      <c r="AS596" s="155"/>
      <c r="AT596" s="155"/>
      <c r="AU596" s="155"/>
      <c r="AV596" s="155"/>
      <c r="AW596" s="155"/>
      <c r="AX596" s="155"/>
      <c r="AY596" s="155"/>
      <c r="AZ596" s="155"/>
      <c r="BA596" s="155"/>
      <c r="BB596" s="155"/>
      <c r="BC596" s="156"/>
      <c r="BD596" s="163">
        <f>A607</f>
        <v>2</v>
      </c>
      <c r="BE596" s="164"/>
      <c r="BF596" s="183" t="str">
        <f>C607</f>
        <v>B</v>
      </c>
      <c r="BG596" s="185" t="str">
        <f>IF(VLOOKUP($BF596,$A592:$C598,3,FALSE)=0,"",CONCATENATE(VLOOKUP(VLOOKUP($BF596,$A592:$C598,3,FALSE),Players!$J:$N,4,FALSE)," ",VLOOKUP($BF596,$A592:$C598,3,FALSE)," ",IF(ISERROR(VLOOKUP(VLOOKUP($BF596,$A592:$C598,3,FALSE),Players!$J:$N,5,FALSE)),"()",CONCATENATE("(",VLOOKUP(VLOOKUP($BF596,$A592:$C598,3,FALSE),Players!$J:$N,5,FALSE),")"))))</f>
        <v/>
      </c>
      <c r="BH596" s="186"/>
      <c r="BI596" s="186"/>
      <c r="BJ596" s="186"/>
      <c r="BK596" s="186"/>
      <c r="BL596" s="186"/>
      <c r="BM596" s="186"/>
      <c r="BN596" s="186"/>
      <c r="BO596" s="186"/>
      <c r="BP596" s="186"/>
      <c r="BQ596" s="186"/>
      <c r="BR596" s="186"/>
      <c r="BS596" s="186"/>
      <c r="BT596" s="186"/>
      <c r="BU596" s="187"/>
      <c r="BV596" s="170" t="str">
        <f>IF(D607&lt;&gt;"",D607,"")</f>
        <v/>
      </c>
      <c r="BW596" s="171"/>
      <c r="BX596" s="170" t="str">
        <f>IF(F607&lt;&gt;"",F607,"")</f>
        <v/>
      </c>
      <c r="BY596" s="171"/>
      <c r="BZ596" s="170" t="str">
        <f>IF(H607&lt;&gt;"",H607,"")</f>
        <v/>
      </c>
      <c r="CA596" s="171"/>
      <c r="CB596" s="170" t="str">
        <f>IF(J607&lt;&gt;"",J607,"")</f>
        <v/>
      </c>
      <c r="CC596" s="171"/>
      <c r="CD596" s="170" t="str">
        <f>IF(L607&lt;&gt;"",L607,"")</f>
        <v/>
      </c>
      <c r="CE596" s="171"/>
      <c r="CF596" s="174" t="str">
        <f>IF($CD596=$CD598,IF($CB596=$CB598,IF($BZ596&lt;&gt;"",IF($BZ596&gt;$BZ598,"W","L"),""),IF($CB596&gt;$CB598,"W","L")),IF($CD596&gt;$CD598,"W","L"))</f>
        <v/>
      </c>
    </row>
    <row r="597" spans="1:84" ht="11.25" customHeight="1">
      <c r="A597" s="212"/>
      <c r="B597" s="213"/>
      <c r="C597" s="217"/>
      <c r="D597" s="218"/>
      <c r="E597" s="218"/>
      <c r="F597" s="218"/>
      <c r="G597" s="218"/>
      <c r="H597" s="218"/>
      <c r="I597" s="218"/>
      <c r="J597" s="218"/>
      <c r="K597" s="218"/>
      <c r="L597" s="218"/>
      <c r="M597" s="218"/>
      <c r="N597" s="218"/>
      <c r="O597" s="218"/>
      <c r="P597" s="218"/>
      <c r="Q597" s="218"/>
      <c r="R597" s="218"/>
      <c r="S597" s="218"/>
      <c r="T597" s="218"/>
      <c r="U597" s="218"/>
      <c r="V597" s="218"/>
      <c r="W597" s="218"/>
      <c r="X597" s="218"/>
      <c r="Y597" s="218"/>
      <c r="Z597" s="218"/>
      <c r="AA597" s="218"/>
      <c r="AB597" s="218"/>
      <c r="AC597" s="219"/>
      <c r="AD597" s="232"/>
      <c r="AE597" s="233"/>
      <c r="AF597" s="234"/>
      <c r="AG597" s="233"/>
      <c r="AH597" s="235"/>
      <c r="AI597" s="236"/>
      <c r="AJ597" s="234"/>
      <c r="AK597" s="238"/>
      <c r="AL597" s="241"/>
      <c r="AM597" s="240"/>
      <c r="AN597" s="244"/>
      <c r="AO597" s="245"/>
      <c r="AQ597" s="157"/>
      <c r="AR597" s="158"/>
      <c r="AS597" s="158"/>
      <c r="AT597" s="158"/>
      <c r="AU597" s="158"/>
      <c r="AV597" s="158"/>
      <c r="AW597" s="158"/>
      <c r="AX597" s="158"/>
      <c r="AY597" s="158"/>
      <c r="AZ597" s="158"/>
      <c r="BA597" s="158"/>
      <c r="BB597" s="158"/>
      <c r="BC597" s="159"/>
      <c r="BD597" s="165"/>
      <c r="BE597" s="166"/>
      <c r="BF597" s="184"/>
      <c r="BG597" s="188"/>
      <c r="BH597" s="189"/>
      <c r="BI597" s="189"/>
      <c r="BJ597" s="189"/>
      <c r="BK597" s="189"/>
      <c r="BL597" s="189"/>
      <c r="BM597" s="189"/>
      <c r="BN597" s="189"/>
      <c r="BO597" s="189"/>
      <c r="BP597" s="189"/>
      <c r="BQ597" s="189"/>
      <c r="BR597" s="189"/>
      <c r="BS597" s="189"/>
      <c r="BT597" s="189"/>
      <c r="BU597" s="190"/>
      <c r="BV597" s="172"/>
      <c r="BW597" s="173"/>
      <c r="BX597" s="172"/>
      <c r="BY597" s="173"/>
      <c r="BZ597" s="172"/>
      <c r="CA597" s="173"/>
      <c r="CB597" s="172"/>
      <c r="CC597" s="173"/>
      <c r="CD597" s="172"/>
      <c r="CE597" s="173"/>
      <c r="CF597" s="174"/>
    </row>
    <row r="598" spans="1:84" ht="11.25" customHeight="1">
      <c r="A598" s="210" t="str">
        <f>AJ590</f>
        <v>D</v>
      </c>
      <c r="B598" s="211"/>
      <c r="C598" s="214"/>
      <c r="D598" s="215"/>
      <c r="E598" s="215"/>
      <c r="F598" s="215"/>
      <c r="G598" s="215"/>
      <c r="H598" s="215"/>
      <c r="I598" s="215"/>
      <c r="J598" s="215"/>
      <c r="K598" s="215"/>
      <c r="L598" s="215"/>
      <c r="M598" s="215"/>
      <c r="N598" s="215"/>
      <c r="O598" s="215"/>
      <c r="P598" s="215"/>
      <c r="Q598" s="215"/>
      <c r="R598" s="215"/>
      <c r="S598" s="215"/>
      <c r="T598" s="215"/>
      <c r="U598" s="215"/>
      <c r="V598" s="215"/>
      <c r="W598" s="215"/>
      <c r="X598" s="215"/>
      <c r="Y598" s="215"/>
      <c r="Z598" s="215"/>
      <c r="AA598" s="215"/>
      <c r="AB598" s="215"/>
      <c r="AC598" s="216"/>
      <c r="AD598" s="220" t="str">
        <f>IF(AJ592&lt;&gt;"",IF(AJ592="W","L","W"),"")</f>
        <v/>
      </c>
      <c r="AE598" s="221"/>
      <c r="AF598" s="224" t="str">
        <f>IF(AJ594&lt;&gt;"",IF(AJ594="W","L","W"),"")</f>
        <v/>
      </c>
      <c r="AG598" s="225"/>
      <c r="AH598" s="227" t="str">
        <f>IF(AJ596&lt;&gt;"",IF(AJ596="W","L","W"),"")</f>
        <v/>
      </c>
      <c r="AI598" s="221"/>
      <c r="AJ598" s="228"/>
      <c r="AK598" s="229"/>
      <c r="AL598" s="239" t="str">
        <f>IF(OR(COUNTIF(AD598:AJ598,"W"),COUNTIF(AD598:AJ598,"L")),COUNTIF(AD598:AJ598,"W")*2+COUNTIF(AD598:AJ598,"L"),"")</f>
        <v/>
      </c>
      <c r="AM598" s="240"/>
      <c r="AN598" s="242" t="str">
        <f>IF(AL598&lt;&gt;"",RANK(AL598,AL592:AL598,0),"")</f>
        <v/>
      </c>
      <c r="AO598" s="243"/>
      <c r="AQ598" s="157"/>
      <c r="AR598" s="158"/>
      <c r="AS598" s="158"/>
      <c r="AT598" s="158"/>
      <c r="AU598" s="158"/>
      <c r="AV598" s="158"/>
      <c r="AW598" s="158"/>
      <c r="AX598" s="158"/>
      <c r="AY598" s="158"/>
      <c r="AZ598" s="158"/>
      <c r="BA598" s="158"/>
      <c r="BB598" s="158"/>
      <c r="BC598" s="159"/>
      <c r="BD598" s="165"/>
      <c r="BE598" s="166"/>
      <c r="BF598" s="175" t="str">
        <f>C609</f>
        <v>D</v>
      </c>
      <c r="BG598" s="177" t="str">
        <f>IF(VLOOKUP($BF598,$A592:$C598,3,FALSE)=0,"",CONCATENATE(VLOOKUP(VLOOKUP($BF598,$A592:$C598,3,FALSE),Players!$J:$N,4,FALSE)," ",VLOOKUP($BF598,$A592:$C598,3,FALSE)," ",IF(ISERROR(VLOOKUP(VLOOKUP($BF598,$A592:$C598,3,FALSE),Players!$J:$N,5,FALSE)),"()",CONCATENATE("(",VLOOKUP(VLOOKUP($BF598,$A592:$C598,3,FALSE),Players!$J:$N,5,FALSE),")"))))</f>
        <v/>
      </c>
      <c r="BH598" s="178"/>
      <c r="BI598" s="178"/>
      <c r="BJ598" s="178"/>
      <c r="BK598" s="178"/>
      <c r="BL598" s="178"/>
      <c r="BM598" s="178"/>
      <c r="BN598" s="178"/>
      <c r="BO598" s="178"/>
      <c r="BP598" s="178"/>
      <c r="BQ598" s="178"/>
      <c r="BR598" s="178"/>
      <c r="BS598" s="178"/>
      <c r="BT598" s="178"/>
      <c r="BU598" s="179"/>
      <c r="BV598" s="150" t="str">
        <f>IF(D609&lt;&gt;"",D609,"")</f>
        <v/>
      </c>
      <c r="BW598" s="151"/>
      <c r="BX598" s="150" t="str">
        <f>IF(F609&lt;&gt;"",F609,"")</f>
        <v/>
      </c>
      <c r="BY598" s="151"/>
      <c r="BZ598" s="150" t="str">
        <f>IF(H609&lt;&gt;"",H609,"")</f>
        <v/>
      </c>
      <c r="CA598" s="151"/>
      <c r="CB598" s="150" t="str">
        <f>IF(J609&lt;&gt;"",J609,"")</f>
        <v/>
      </c>
      <c r="CC598" s="151"/>
      <c r="CD598" s="150" t="str">
        <f>IF(L609&lt;&gt;"",L609,"")</f>
        <v/>
      </c>
      <c r="CE598" s="151"/>
      <c r="CF598" s="174" t="str">
        <f>IF($CF596&lt;&gt;"",IF(CF596="W","L","W"),"")</f>
        <v/>
      </c>
    </row>
    <row r="599" spans="1:84" ht="11.25" customHeight="1" thickBot="1">
      <c r="A599" s="212"/>
      <c r="B599" s="213"/>
      <c r="C599" s="217"/>
      <c r="D599" s="218"/>
      <c r="E599" s="218"/>
      <c r="F599" s="218"/>
      <c r="G599" s="218"/>
      <c r="H599" s="218"/>
      <c r="I599" s="218"/>
      <c r="J599" s="218"/>
      <c r="K599" s="218"/>
      <c r="L599" s="218"/>
      <c r="M599" s="218"/>
      <c r="N599" s="218"/>
      <c r="O599" s="218"/>
      <c r="P599" s="218"/>
      <c r="Q599" s="218"/>
      <c r="R599" s="218"/>
      <c r="S599" s="218"/>
      <c r="T599" s="218"/>
      <c r="U599" s="218"/>
      <c r="V599" s="218"/>
      <c r="W599" s="218"/>
      <c r="X599" s="218"/>
      <c r="Y599" s="218"/>
      <c r="Z599" s="218"/>
      <c r="AA599" s="218"/>
      <c r="AB599" s="218"/>
      <c r="AC599" s="219"/>
      <c r="AD599" s="222"/>
      <c r="AE599" s="223"/>
      <c r="AF599" s="226"/>
      <c r="AG599" s="223"/>
      <c r="AH599" s="226"/>
      <c r="AI599" s="223"/>
      <c r="AJ599" s="230"/>
      <c r="AK599" s="231"/>
      <c r="AL599" s="246"/>
      <c r="AM599" s="247"/>
      <c r="AN599" s="248"/>
      <c r="AO599" s="249"/>
      <c r="AQ599" s="160"/>
      <c r="AR599" s="161"/>
      <c r="AS599" s="161"/>
      <c r="AT599" s="161"/>
      <c r="AU599" s="161"/>
      <c r="AV599" s="161"/>
      <c r="AW599" s="161"/>
      <c r="AX599" s="161"/>
      <c r="AY599" s="161"/>
      <c r="AZ599" s="161"/>
      <c r="BA599" s="161"/>
      <c r="BB599" s="161"/>
      <c r="BC599" s="162"/>
      <c r="BD599" s="167"/>
      <c r="BE599" s="168"/>
      <c r="BF599" s="176"/>
      <c r="BG599" s="180"/>
      <c r="BH599" s="181"/>
      <c r="BI599" s="181"/>
      <c r="BJ599" s="181"/>
      <c r="BK599" s="181"/>
      <c r="BL599" s="181"/>
      <c r="BM599" s="181"/>
      <c r="BN599" s="181"/>
      <c r="BO599" s="181"/>
      <c r="BP599" s="181"/>
      <c r="BQ599" s="181"/>
      <c r="BR599" s="181"/>
      <c r="BS599" s="181"/>
      <c r="BT599" s="181"/>
      <c r="BU599" s="182"/>
      <c r="BV599" s="152"/>
      <c r="BW599" s="153"/>
      <c r="BX599" s="152"/>
      <c r="BY599" s="153"/>
      <c r="BZ599" s="152"/>
      <c r="CA599" s="153"/>
      <c r="CB599" s="152"/>
      <c r="CC599" s="153"/>
      <c r="CD599" s="152"/>
      <c r="CE599" s="153"/>
      <c r="CF599" s="174"/>
    </row>
    <row r="600" spans="1:84" ht="11.25" customHeight="1">
      <c r="A600" s="42"/>
      <c r="R600" s="42"/>
      <c r="S600" s="42"/>
      <c r="W600" s="42"/>
      <c r="X600" s="43"/>
      <c r="Y600" s="43"/>
      <c r="Z600" s="43"/>
      <c r="AA600" s="43"/>
      <c r="AB600" s="3"/>
      <c r="AQ600" s="126"/>
      <c r="AR600" s="126"/>
      <c r="AS600" s="126"/>
      <c r="AT600" s="126"/>
      <c r="AU600" s="126"/>
      <c r="AV600" s="126"/>
      <c r="AW600" s="126"/>
      <c r="AX600" s="126"/>
      <c r="AY600" s="126"/>
      <c r="AZ600" s="126"/>
      <c r="BA600" s="126"/>
      <c r="BB600" s="126"/>
      <c r="BC600" s="126"/>
      <c r="BV600" s="169" t="str">
        <f>IF(CF596&lt;&gt;"",IF(AND(AND(BV596&gt;-1,BV598&gt;-1),OR(BV596&gt;10,BV598&gt;10),ABS(BV596-BV598)&gt;1,IF(OR(BV596&gt;11,BV598&gt;11),ABS(BV596-BV598)=2,TRUE),BV596=INT(BV596),BV598=INT(BV598)),"","Error"),"")</f>
        <v/>
      </c>
      <c r="BW600" s="169"/>
      <c r="BX600" s="169" t="str">
        <f>IF(CF596&lt;&gt;"",IF(AND(AND(BX596&gt;-1,BX598&gt;-1),OR(BX596&gt;10,BX598&gt;10),ABS(BX596-BX598)&gt;1,IF(OR(BX596&gt;11,BX598&gt;11),ABS(BX596-BX598)=2,TRUE),BX596=INT(BX596),BX598=INT(BX598)),"","Error"),"")</f>
        <v/>
      </c>
      <c r="BY600" s="169"/>
      <c r="BZ600" s="169" t="str">
        <f>IF(CF596&lt;&gt;"",IF(AND(AND(BZ596&gt;-1,BZ598&gt;-1),OR(BZ596&gt;10,BZ598&gt;10),ABS(BZ596-BZ598)&gt;1,IF(OR(BZ596&gt;11,BZ598&gt;11),ABS(BZ596-BZ598)=2,TRUE),BZ596=INT(BZ596),BZ598=INT(BZ598)),"","Error"),"")</f>
        <v/>
      </c>
      <c r="CA600" s="169"/>
      <c r="CB600" s="169" t="str">
        <f>IF(AND(CF596&lt;&gt;"",CB596&lt;&gt;""),IF(AND(AND(CB596&gt;-1,CB598&gt;-1),OR(CB596&gt;10,CB598&gt;10),ABS(CB596-CB598)&gt;1,IF(OR(CB596&gt;11,CB598&gt;11),ABS(CB596-CB598)=2,TRUE),CB596=INT(CB596),CB598=INT(CB598)),"","Error"),"")</f>
        <v/>
      </c>
      <c r="CC600" s="169"/>
      <c r="CD600" s="169" t="str">
        <f>IF(AND(CF596&lt;&gt;"",CD596&lt;&gt;""),IF(AND(AND(CD596&gt;-1,CD598&gt;-1),OR(CD596&gt;10,CD598&gt;10),ABS(CD596-CD598)&gt;1,IF(OR(CD596&gt;11,CD598&gt;11),ABS(CD596-CD598)=2,TRUE),CD596=INT(CD596),CD598=INT(CD598)),"","Error"),"")</f>
        <v/>
      </c>
      <c r="CE600" s="169"/>
    </row>
    <row r="601" spans="1:84" ht="11.25" customHeight="1">
      <c r="AQ601" s="126"/>
      <c r="AR601" s="126"/>
      <c r="AS601" s="126"/>
      <c r="AT601" s="126"/>
      <c r="AU601" s="126"/>
      <c r="AV601" s="126"/>
      <c r="AW601" s="126"/>
      <c r="AX601" s="126"/>
      <c r="AY601" s="126"/>
      <c r="AZ601" s="126"/>
      <c r="BA601" s="126"/>
      <c r="BB601" s="126"/>
      <c r="BC601" s="126"/>
    </row>
    <row r="602" spans="1:84" ht="11.25" customHeight="1" thickBot="1">
      <c r="AB602" s="3"/>
      <c r="AQ602" s="127"/>
      <c r="AR602" s="127"/>
      <c r="AS602" s="127"/>
      <c r="AT602" s="127"/>
      <c r="AU602" s="127"/>
      <c r="AV602" s="127"/>
      <c r="AW602" s="127"/>
      <c r="AX602" s="127"/>
      <c r="AY602" s="127"/>
      <c r="AZ602" s="127"/>
      <c r="BA602" s="127"/>
      <c r="BB602" s="127"/>
      <c r="BC602" s="127"/>
      <c r="BD602" s="40"/>
      <c r="BE602" s="40"/>
      <c r="BF602" s="40"/>
      <c r="BG602" s="40"/>
      <c r="BH602" s="40"/>
      <c r="BI602" s="40"/>
      <c r="BJ602" s="40"/>
      <c r="BK602" s="40"/>
      <c r="BL602" s="40"/>
      <c r="BM602" s="40"/>
      <c r="BN602" s="40"/>
      <c r="BO602" s="40"/>
      <c r="BP602" s="40"/>
      <c r="BQ602" s="40"/>
      <c r="BR602" s="40"/>
      <c r="BS602" s="40"/>
      <c r="BT602" s="40"/>
      <c r="BU602" s="40"/>
      <c r="BV602" s="40"/>
      <c r="BW602" s="40"/>
      <c r="BX602" s="40"/>
      <c r="BY602" s="40"/>
      <c r="BZ602" s="40"/>
      <c r="CA602" s="40"/>
      <c r="CB602" s="40"/>
      <c r="CC602" s="40"/>
      <c r="CD602" s="40"/>
      <c r="CE602" s="40"/>
    </row>
    <row r="603" spans="1:84" ht="11.25" customHeight="1">
      <c r="A603" s="170">
        <v>1</v>
      </c>
      <c r="B603" s="191"/>
      <c r="C603" s="183" t="str">
        <f>IF($D588="1P","A","A")</f>
        <v>A</v>
      </c>
      <c r="D603" s="197"/>
      <c r="E603" s="198"/>
      <c r="F603" s="197"/>
      <c r="G603" s="198"/>
      <c r="H603" s="197"/>
      <c r="I603" s="198"/>
      <c r="J603" s="197"/>
      <c r="K603" s="198"/>
      <c r="L603" s="197"/>
      <c r="M603" s="208"/>
      <c r="N603" s="69" t="str">
        <f>IF(CF586&lt;&gt;"",IF(CF586="W",IF(SUM(IF(D603&gt;D605,1,0),IF(F603&gt;F605,1,0),IF(H603&gt;H605,1,0),IF(J603&gt;J605,1,0),IF(L603&gt;L605,1,0))&lt;&gt;3,"E",""),""),"")</f>
        <v/>
      </c>
      <c r="O603" s="170">
        <v>4</v>
      </c>
      <c r="P603" s="191"/>
      <c r="Q603" s="183" t="str">
        <f>IF($D588="1P","B","C")</f>
        <v>C</v>
      </c>
      <c r="R603" s="197"/>
      <c r="S603" s="198"/>
      <c r="T603" s="197"/>
      <c r="U603" s="198"/>
      <c r="V603" s="197"/>
      <c r="W603" s="198"/>
      <c r="X603" s="197"/>
      <c r="Y603" s="198"/>
      <c r="Z603" s="197"/>
      <c r="AA603" s="208"/>
      <c r="AB603" s="69" t="str">
        <f>IF(CF616&lt;&gt;"",IF(CF616="W",IF(SUM(IF(R603&gt;R605,1,0),IF(T603&gt;T605,1,0),IF(V603&gt;V605,1,0),IF(X603&gt;X605,1,0),IF(Z603&gt;Z605,1,0))&lt;&gt;3,"E",""),""),"")</f>
        <v/>
      </c>
      <c r="AQ603" s="128"/>
      <c r="AR603" s="128"/>
      <c r="AS603" s="128"/>
      <c r="AT603" s="128"/>
      <c r="AU603" s="128"/>
      <c r="AV603" s="128"/>
      <c r="AW603" s="128"/>
      <c r="AX603" s="128"/>
      <c r="AY603" s="128"/>
      <c r="AZ603" s="128"/>
      <c r="BA603" s="128"/>
      <c r="BB603" s="128"/>
      <c r="BC603" s="128"/>
      <c r="BD603" s="41"/>
      <c r="BE603" s="41"/>
      <c r="BF603" s="41"/>
      <c r="BG603" s="41"/>
      <c r="BH603" s="41"/>
      <c r="BI603" s="41"/>
      <c r="BJ603" s="41"/>
      <c r="BK603" s="41"/>
      <c r="BL603" s="41"/>
      <c r="BM603" s="41"/>
      <c r="BN603" s="41"/>
      <c r="BO603" s="41"/>
      <c r="BP603" s="41"/>
      <c r="BQ603" s="41"/>
      <c r="BR603" s="41"/>
      <c r="BS603" s="41"/>
      <c r="BT603" s="41"/>
      <c r="BU603" s="41"/>
      <c r="BV603" s="41"/>
      <c r="BW603" s="41"/>
      <c r="BX603" s="41"/>
      <c r="BY603" s="41"/>
      <c r="BZ603" s="41"/>
      <c r="CA603" s="41"/>
      <c r="CB603" s="41"/>
      <c r="CC603" s="41"/>
      <c r="CD603" s="41"/>
      <c r="CE603" s="41"/>
    </row>
    <row r="604" spans="1:84" ht="11.25" customHeight="1">
      <c r="A604" s="192"/>
      <c r="B604" s="193"/>
      <c r="C604" s="196"/>
      <c r="D604" s="199"/>
      <c r="E604" s="200"/>
      <c r="F604" s="199"/>
      <c r="G604" s="200"/>
      <c r="H604" s="199"/>
      <c r="I604" s="200"/>
      <c r="J604" s="199"/>
      <c r="K604" s="200"/>
      <c r="L604" s="199"/>
      <c r="M604" s="209"/>
      <c r="N604" s="69" t="str">
        <f>IF(CF586&lt;&gt;"",IF(ISERROR(AND(BV590="",BX590="",BZ590="",CB590="",CD590="")),"E",IF(AND(BV590="",BX590="",BZ590="",CB590="",CD590=""),"","E")),"")</f>
        <v/>
      </c>
      <c r="O604" s="192"/>
      <c r="P604" s="193"/>
      <c r="Q604" s="196"/>
      <c r="R604" s="199"/>
      <c r="S604" s="200"/>
      <c r="T604" s="199"/>
      <c r="U604" s="200"/>
      <c r="V604" s="199"/>
      <c r="W604" s="200"/>
      <c r="X604" s="199"/>
      <c r="Y604" s="200"/>
      <c r="Z604" s="199"/>
      <c r="AA604" s="209"/>
      <c r="AB604" s="69" t="str">
        <f>IF(CF616&lt;&gt;"",IF(ISERROR(AND(BV620="",BX620="",BZ620="",CB620="",CD620="")),"E",IF(AND(BV620="",BX620="",BZ620="",CB620="",CD620=""),"","E")),"")</f>
        <v/>
      </c>
      <c r="AQ604" s="126"/>
      <c r="AR604" s="126"/>
      <c r="AS604" s="126"/>
      <c r="AT604" s="126"/>
      <c r="AU604" s="126"/>
      <c r="AV604" s="126"/>
      <c r="AW604" s="126"/>
      <c r="AX604" s="126"/>
      <c r="AY604" s="126"/>
      <c r="AZ604" s="126"/>
      <c r="BA604" s="126"/>
      <c r="BB604" s="126"/>
      <c r="BC604" s="126"/>
    </row>
    <row r="605" spans="1:84" ht="11.25" customHeight="1" thickBot="1">
      <c r="A605" s="192"/>
      <c r="B605" s="193"/>
      <c r="C605" s="175" t="str">
        <f>IF($D588="1P","D","C")</f>
        <v>C</v>
      </c>
      <c r="D605" s="201"/>
      <c r="E605" s="202"/>
      <c r="F605" s="201"/>
      <c r="G605" s="202"/>
      <c r="H605" s="201"/>
      <c r="I605" s="202"/>
      <c r="J605" s="201"/>
      <c r="K605" s="202"/>
      <c r="L605" s="201"/>
      <c r="M605" s="205"/>
      <c r="N605" s="69" t="str">
        <f>IF(CF586&lt;&gt;"",IF(ISERROR(AND(BV590="",BX590="",BZ590="",CB590="",CD590="")),"E",IF(AND(BV590="",BX590="",BZ590="",CB590="",CD590=""),"","E")),"")</f>
        <v/>
      </c>
      <c r="O605" s="192"/>
      <c r="P605" s="193"/>
      <c r="Q605" s="175" t="str">
        <f>IF($D588="1P","D","D")</f>
        <v>D</v>
      </c>
      <c r="R605" s="201"/>
      <c r="S605" s="202"/>
      <c r="T605" s="201"/>
      <c r="U605" s="202"/>
      <c r="V605" s="201"/>
      <c r="W605" s="202"/>
      <c r="X605" s="201"/>
      <c r="Y605" s="202"/>
      <c r="Z605" s="201"/>
      <c r="AA605" s="205"/>
      <c r="AB605" s="69" t="str">
        <f>IF(CF616&lt;&gt;"",IF(ISERROR(AND(BV620="",BX620="",BZ620="",CB620="",CD620="")),"E",IF(AND(BV620="",BX620="",BZ620="",CB620="",CD620=""),"","E")),"")</f>
        <v/>
      </c>
      <c r="AP605" s="2"/>
      <c r="AQ605" s="127"/>
      <c r="AR605" s="127"/>
      <c r="AS605" s="127"/>
      <c r="AT605" s="127"/>
      <c r="AU605" s="127"/>
      <c r="AV605" s="127"/>
      <c r="AW605" s="127"/>
      <c r="AX605" s="127"/>
      <c r="AY605" s="127"/>
      <c r="AZ605" s="127"/>
      <c r="BA605" s="127"/>
      <c r="BB605" s="127"/>
      <c r="BC605" s="127"/>
      <c r="BD605" s="40"/>
      <c r="BE605" s="40"/>
      <c r="BF605" s="40"/>
      <c r="BG605" s="40"/>
      <c r="BH605" s="40"/>
      <c r="BI605" s="40"/>
      <c r="BJ605" s="40"/>
      <c r="BK605" s="40"/>
      <c r="BL605" s="40"/>
      <c r="BM605" s="40"/>
      <c r="BN605" s="40"/>
      <c r="BO605" s="40"/>
      <c r="BP605" s="40"/>
      <c r="BQ605" s="40"/>
      <c r="BR605" s="40"/>
      <c r="BS605" s="40"/>
      <c r="BT605" s="40"/>
      <c r="BU605" s="40"/>
      <c r="BV605" s="40"/>
      <c r="BW605" s="40"/>
      <c r="BX605" s="40"/>
      <c r="BY605" s="40"/>
      <c r="BZ605" s="40"/>
      <c r="CA605" s="40"/>
      <c r="CB605" s="40"/>
      <c r="CC605" s="40"/>
      <c r="CD605" s="40"/>
      <c r="CE605" s="40"/>
    </row>
    <row r="606" spans="1:84" ht="11.25" customHeight="1" thickBot="1">
      <c r="A606" s="194"/>
      <c r="B606" s="195"/>
      <c r="C606" s="207"/>
      <c r="D606" s="203"/>
      <c r="E606" s="204"/>
      <c r="F606" s="203"/>
      <c r="G606" s="204"/>
      <c r="H606" s="203"/>
      <c r="I606" s="204"/>
      <c r="J606" s="203"/>
      <c r="K606" s="204"/>
      <c r="L606" s="203"/>
      <c r="M606" s="206"/>
      <c r="N606" s="69" t="str">
        <f>IF(CF588&lt;&gt;"",IF(CF588="W",IF(SUM(IF(D605&gt;D603,1,0),IF(F605&gt;F603,1,0),IF(H605&gt;H603,1,0),IF(J605&gt;J603,1,0),IF(L605&gt;L603,1,0))&lt;&gt;3,"E",""),""),"")</f>
        <v/>
      </c>
      <c r="O606" s="194"/>
      <c r="P606" s="195"/>
      <c r="Q606" s="207"/>
      <c r="R606" s="203"/>
      <c r="S606" s="204"/>
      <c r="T606" s="203"/>
      <c r="U606" s="204"/>
      <c r="V606" s="203"/>
      <c r="W606" s="204"/>
      <c r="X606" s="203"/>
      <c r="Y606" s="204"/>
      <c r="Z606" s="203"/>
      <c r="AA606" s="206"/>
      <c r="AB606" s="69" t="str">
        <f>IF(CF618&lt;&gt;"",IF(CF618="W",IF(SUM(IF(R605&gt;R603,1,0),IF(T605&gt;T603,1,0),IF(V605&gt;V603,1,0),IF(X605&gt;X603,1,0),IF(Z605&gt;Z603,1,0))&lt;&gt;3,"E",""),""),"")</f>
        <v/>
      </c>
      <c r="AC606" s="2"/>
      <c r="AD606" s="2"/>
      <c r="AE606" s="2"/>
      <c r="AF606" s="2"/>
      <c r="AG606" s="2"/>
      <c r="AH606" s="2"/>
      <c r="AI606" s="2"/>
      <c r="AJ606" s="2"/>
      <c r="AK606" s="2"/>
      <c r="AL606" s="2"/>
      <c r="AM606" s="2"/>
      <c r="AN606" s="2"/>
      <c r="AO606" s="2"/>
      <c r="AP606" s="2"/>
      <c r="AQ606" s="154" t="str">
        <f>CONCATENATE($A590," ",$D590,","," ",$F588)</f>
        <v>Group: 10, Women's Singles</v>
      </c>
      <c r="AR606" s="155"/>
      <c r="AS606" s="155"/>
      <c r="AT606" s="155"/>
      <c r="AU606" s="155"/>
      <c r="AV606" s="155"/>
      <c r="AW606" s="155"/>
      <c r="AX606" s="155"/>
      <c r="AY606" s="155"/>
      <c r="AZ606" s="155"/>
      <c r="BA606" s="155"/>
      <c r="BB606" s="155"/>
      <c r="BC606" s="156"/>
      <c r="BD606" s="163">
        <f>A611</f>
        <v>3</v>
      </c>
      <c r="BE606" s="164"/>
      <c r="BF606" s="183" t="str">
        <f>C611</f>
        <v>A</v>
      </c>
      <c r="BG606" s="185" t="str">
        <f>IF(VLOOKUP($BF606,$A592:$C598,3,FALSE)=0,"",CONCATENATE(VLOOKUP(VLOOKUP($BF606,$A592:$C598,3,FALSE),Players!$J:$N,4,FALSE)," ",VLOOKUP($BF606,$A592:$C598,3,FALSE)," ",IF(ISERROR(VLOOKUP(VLOOKUP($BF606,$A592:$C598,3,FALSE),Players!$J:$N,5,FALSE)),"()",CONCATENATE("(",VLOOKUP(VLOOKUP($BF606,$A592:$C598,3,FALSE),Players!$J:$N,5,FALSE),")"))))</f>
        <v/>
      </c>
      <c r="BH606" s="186"/>
      <c r="BI606" s="186"/>
      <c r="BJ606" s="186"/>
      <c r="BK606" s="186"/>
      <c r="BL606" s="186"/>
      <c r="BM606" s="186"/>
      <c r="BN606" s="186"/>
      <c r="BO606" s="186"/>
      <c r="BP606" s="186"/>
      <c r="BQ606" s="186"/>
      <c r="BR606" s="186"/>
      <c r="BS606" s="186"/>
      <c r="BT606" s="186"/>
      <c r="BU606" s="187"/>
      <c r="BV606" s="170" t="str">
        <f>IF(D611&lt;&gt;"",D611,"")</f>
        <v/>
      </c>
      <c r="BW606" s="171"/>
      <c r="BX606" s="170" t="str">
        <f>IF(F611&lt;&gt;"",F611,"")</f>
        <v/>
      </c>
      <c r="BY606" s="171"/>
      <c r="BZ606" s="170" t="str">
        <f>IF(H611&lt;&gt;"",H611,"")</f>
        <v/>
      </c>
      <c r="CA606" s="171"/>
      <c r="CB606" s="170" t="str">
        <f>IF(J611&lt;&gt;"",J611,"")</f>
        <v/>
      </c>
      <c r="CC606" s="171"/>
      <c r="CD606" s="170" t="str">
        <f>IF(L611&lt;&gt;"",L611,"")</f>
        <v/>
      </c>
      <c r="CE606" s="171"/>
      <c r="CF606" s="174" t="str">
        <f>IF($CD606=$CD608,IF($CB606=$CB608,IF($BZ606&lt;&gt;"",IF($BZ606&gt;$BZ608,"W","L"),""),IF($CB606&gt;$CB608,"W","L")),IF($CD606&gt;$CD608,"W","L"))</f>
        <v/>
      </c>
    </row>
    <row r="607" spans="1:84" ht="11.25" customHeight="1">
      <c r="A607" s="170">
        <v>2</v>
      </c>
      <c r="B607" s="191"/>
      <c r="C607" s="183" t="str">
        <f>IF($D588="1P","B","B")</f>
        <v>B</v>
      </c>
      <c r="D607" s="197"/>
      <c r="E607" s="198"/>
      <c r="F607" s="197"/>
      <c r="G607" s="198"/>
      <c r="H607" s="197"/>
      <c r="I607" s="198"/>
      <c r="J607" s="197"/>
      <c r="K607" s="198"/>
      <c r="L607" s="197"/>
      <c r="M607" s="208"/>
      <c r="N607" s="69" t="str">
        <f>IF(CF596&lt;&gt;"",IF(CF596="W",IF(SUM(IF(D607&gt;D609,1,0),IF(F607&gt;F609,1,0),IF(H607&gt;H609,1,0),IF(J607&gt;J609,1,0),IF(L607&gt;L609,1,0))&lt;&gt;3,"E",""),""),"")</f>
        <v/>
      </c>
      <c r="O607" s="170">
        <v>5</v>
      </c>
      <c r="P607" s="191"/>
      <c r="Q607" s="183" t="str">
        <f>IF($D588="1P","A","A")</f>
        <v>A</v>
      </c>
      <c r="R607" s="197"/>
      <c r="S607" s="198"/>
      <c r="T607" s="197"/>
      <c r="U607" s="198"/>
      <c r="V607" s="197"/>
      <c r="W607" s="198"/>
      <c r="X607" s="197"/>
      <c r="Y607" s="198"/>
      <c r="Z607" s="197"/>
      <c r="AA607" s="208"/>
      <c r="AB607" s="69" t="str">
        <f>IF(CF626&lt;&gt;"",IF(CF626="W",IF(SUM(IF(R607&gt;R609,1,0),IF(T607&gt;T609,1,0),IF(V607&gt;V609,1,0),IF(X607&gt;X609,1,0),IF(Z607&gt;Z609,1,0))&lt;&gt;3,"E",""),""),"")</f>
        <v/>
      </c>
      <c r="AP607" s="3"/>
      <c r="AQ607" s="157"/>
      <c r="AR607" s="158"/>
      <c r="AS607" s="158"/>
      <c r="AT607" s="158"/>
      <c r="AU607" s="158"/>
      <c r="AV607" s="158"/>
      <c r="AW607" s="158"/>
      <c r="AX607" s="158"/>
      <c r="AY607" s="158"/>
      <c r="AZ607" s="158"/>
      <c r="BA607" s="158"/>
      <c r="BB607" s="158"/>
      <c r="BC607" s="159"/>
      <c r="BD607" s="165"/>
      <c r="BE607" s="166"/>
      <c r="BF607" s="184"/>
      <c r="BG607" s="188"/>
      <c r="BH607" s="189"/>
      <c r="BI607" s="189"/>
      <c r="BJ607" s="189"/>
      <c r="BK607" s="189"/>
      <c r="BL607" s="189"/>
      <c r="BM607" s="189"/>
      <c r="BN607" s="189"/>
      <c r="BO607" s="189"/>
      <c r="BP607" s="189"/>
      <c r="BQ607" s="189"/>
      <c r="BR607" s="189"/>
      <c r="BS607" s="189"/>
      <c r="BT607" s="189"/>
      <c r="BU607" s="190"/>
      <c r="BV607" s="172"/>
      <c r="BW607" s="173"/>
      <c r="BX607" s="172"/>
      <c r="BY607" s="173"/>
      <c r="BZ607" s="172"/>
      <c r="CA607" s="173"/>
      <c r="CB607" s="172"/>
      <c r="CC607" s="173"/>
      <c r="CD607" s="172"/>
      <c r="CE607" s="173"/>
      <c r="CF607" s="174"/>
    </row>
    <row r="608" spans="1:84" ht="11.25" customHeight="1">
      <c r="A608" s="192"/>
      <c r="B608" s="193"/>
      <c r="C608" s="196"/>
      <c r="D608" s="199"/>
      <c r="E608" s="200"/>
      <c r="F608" s="199"/>
      <c r="G608" s="200"/>
      <c r="H608" s="199"/>
      <c r="I608" s="200"/>
      <c r="J608" s="199"/>
      <c r="K608" s="200"/>
      <c r="L608" s="199"/>
      <c r="M608" s="209"/>
      <c r="N608" s="69" t="str">
        <f>IF(CF596&lt;&gt;"",IF(ISERROR(AND(BV600="",BX600="",BZ600="",CB600="",CD600="")),"E",IF(AND(BV600="",BX600="",BZ600="",CB600="",CD600=""),"","E")),"")</f>
        <v/>
      </c>
      <c r="O608" s="192"/>
      <c r="P608" s="193"/>
      <c r="Q608" s="196"/>
      <c r="R608" s="199"/>
      <c r="S608" s="200"/>
      <c r="T608" s="199"/>
      <c r="U608" s="200"/>
      <c r="V608" s="199"/>
      <c r="W608" s="200"/>
      <c r="X608" s="199"/>
      <c r="Y608" s="200"/>
      <c r="Z608" s="199"/>
      <c r="AA608" s="209"/>
      <c r="AB608" s="69" t="str">
        <f>IF(CF626&lt;&gt;"",IF(ISERROR(AND(BV630="",BX630="",BZ630="",CB630="",CD630="")),"E",IF(AND(BV630="",BX630="",BZ630="",CB630="",CD630=""),"","E")),"")</f>
        <v/>
      </c>
      <c r="AP608" s="3"/>
      <c r="AQ608" s="157"/>
      <c r="AR608" s="158"/>
      <c r="AS608" s="158"/>
      <c r="AT608" s="158"/>
      <c r="AU608" s="158"/>
      <c r="AV608" s="158"/>
      <c r="AW608" s="158"/>
      <c r="AX608" s="158"/>
      <c r="AY608" s="158"/>
      <c r="AZ608" s="158"/>
      <c r="BA608" s="158"/>
      <c r="BB608" s="158"/>
      <c r="BC608" s="159"/>
      <c r="BD608" s="165"/>
      <c r="BE608" s="166"/>
      <c r="BF608" s="175" t="str">
        <f>C613</f>
        <v>B</v>
      </c>
      <c r="BG608" s="177" t="str">
        <f>IF(VLOOKUP($BF608,$A592:$C598,3,FALSE)=0,"",CONCATENATE(VLOOKUP(VLOOKUP($BF608,$A592:$C598,3,FALSE),Players!$J:$N,4,FALSE)," ",VLOOKUP($BF608,$A592:$C598,3,FALSE)," ",IF(ISERROR(VLOOKUP(VLOOKUP($BF608,$A592:$C598,3,FALSE),Players!$J:$N,5,FALSE)),"()",CONCATENATE("(",VLOOKUP(VLOOKUP($BF608,$A592:$C598,3,FALSE),Players!$J:$N,5,FALSE),")"))))</f>
        <v/>
      </c>
      <c r="BH608" s="178"/>
      <c r="BI608" s="178"/>
      <c r="BJ608" s="178"/>
      <c r="BK608" s="178"/>
      <c r="BL608" s="178"/>
      <c r="BM608" s="178"/>
      <c r="BN608" s="178"/>
      <c r="BO608" s="178"/>
      <c r="BP608" s="178"/>
      <c r="BQ608" s="178"/>
      <c r="BR608" s="178"/>
      <c r="BS608" s="178"/>
      <c r="BT608" s="178"/>
      <c r="BU608" s="179"/>
      <c r="BV608" s="150" t="str">
        <f>IF(D613&lt;&gt;"",D613,"")</f>
        <v/>
      </c>
      <c r="BW608" s="151"/>
      <c r="BX608" s="150" t="str">
        <f>IF(F613&lt;&gt;"",F613,"")</f>
        <v/>
      </c>
      <c r="BY608" s="151"/>
      <c r="BZ608" s="150" t="str">
        <f>IF(H613&lt;&gt;"",H613,"")</f>
        <v/>
      </c>
      <c r="CA608" s="151"/>
      <c r="CB608" s="150" t="str">
        <f>IF(J613&lt;&gt;"",J613,"")</f>
        <v/>
      </c>
      <c r="CC608" s="151"/>
      <c r="CD608" s="150" t="str">
        <f>IF(L613&lt;&gt;"",L613,"")</f>
        <v/>
      </c>
      <c r="CE608" s="151"/>
      <c r="CF608" s="174" t="str">
        <f>IF($CF606&lt;&gt;"",IF(CF606="W","L","W"),"")</f>
        <v/>
      </c>
    </row>
    <row r="609" spans="1:84" ht="11.25" customHeight="1" thickBot="1">
      <c r="A609" s="192"/>
      <c r="B609" s="193"/>
      <c r="C609" s="175" t="str">
        <f>IF($D588="1P","C","D")</f>
        <v>D</v>
      </c>
      <c r="D609" s="201"/>
      <c r="E609" s="202"/>
      <c r="F609" s="201"/>
      <c r="G609" s="202"/>
      <c r="H609" s="201"/>
      <c r="I609" s="202"/>
      <c r="J609" s="201"/>
      <c r="K609" s="202"/>
      <c r="L609" s="201"/>
      <c r="M609" s="205"/>
      <c r="N609" s="69" t="str">
        <f>IF(CF596&lt;&gt;"",IF(ISERROR(AND(BV600="",BX600="",BZ600="",CB600="",CD600="")),"E",IF(AND(BV600="",BX600="",BZ600="",CB600="",CD600=""),"","E")),"")</f>
        <v/>
      </c>
      <c r="O609" s="192"/>
      <c r="P609" s="193"/>
      <c r="Q609" s="175" t="str">
        <f>IF($D588="1P","B","D")</f>
        <v>D</v>
      </c>
      <c r="R609" s="201"/>
      <c r="S609" s="202"/>
      <c r="T609" s="201"/>
      <c r="U609" s="202"/>
      <c r="V609" s="201"/>
      <c r="W609" s="202"/>
      <c r="X609" s="201"/>
      <c r="Y609" s="202"/>
      <c r="Z609" s="201"/>
      <c r="AA609" s="205"/>
      <c r="AB609" s="69" t="str">
        <f>IF(CF626&lt;&gt;"",IF(ISERROR(AND(BV630="",BX630="",BZ630="",CB630="",CD630="")),"E",IF(AND(BV630="",BX630="",BZ630="",CB630="",CD630=""),"","E")),"")</f>
        <v/>
      </c>
      <c r="AP609" s="3"/>
      <c r="AQ609" s="160"/>
      <c r="AR609" s="161"/>
      <c r="AS609" s="161"/>
      <c r="AT609" s="161"/>
      <c r="AU609" s="161"/>
      <c r="AV609" s="161"/>
      <c r="AW609" s="161"/>
      <c r="AX609" s="161"/>
      <c r="AY609" s="161"/>
      <c r="AZ609" s="161"/>
      <c r="BA609" s="161"/>
      <c r="BB609" s="161"/>
      <c r="BC609" s="162"/>
      <c r="BD609" s="167"/>
      <c r="BE609" s="168"/>
      <c r="BF609" s="176"/>
      <c r="BG609" s="180"/>
      <c r="BH609" s="181"/>
      <c r="BI609" s="181"/>
      <c r="BJ609" s="181"/>
      <c r="BK609" s="181"/>
      <c r="BL609" s="181"/>
      <c r="BM609" s="181"/>
      <c r="BN609" s="181"/>
      <c r="BO609" s="181"/>
      <c r="BP609" s="181"/>
      <c r="BQ609" s="181"/>
      <c r="BR609" s="181"/>
      <c r="BS609" s="181"/>
      <c r="BT609" s="181"/>
      <c r="BU609" s="182"/>
      <c r="BV609" s="152"/>
      <c r="BW609" s="153"/>
      <c r="BX609" s="152"/>
      <c r="BY609" s="153"/>
      <c r="BZ609" s="152"/>
      <c r="CA609" s="153"/>
      <c r="CB609" s="152"/>
      <c r="CC609" s="153"/>
      <c r="CD609" s="152"/>
      <c r="CE609" s="153"/>
      <c r="CF609" s="174"/>
    </row>
    <row r="610" spans="1:84" ht="11.25" customHeight="1" thickBot="1">
      <c r="A610" s="194"/>
      <c r="B610" s="195"/>
      <c r="C610" s="207"/>
      <c r="D610" s="203"/>
      <c r="E610" s="204"/>
      <c r="F610" s="203"/>
      <c r="G610" s="204"/>
      <c r="H610" s="203"/>
      <c r="I610" s="204"/>
      <c r="J610" s="203"/>
      <c r="K610" s="204"/>
      <c r="L610" s="203"/>
      <c r="M610" s="206"/>
      <c r="N610" s="69" t="str">
        <f>IF(CF598&lt;&gt;"",IF(CF598="W",IF(SUM(IF(D609&gt;D607,1,0),IF(F609&gt;F607,1,0),IF(H609&gt;H607,1,0),IF(J609&gt;J607,1,0),IF(L609&gt;L607,1,0))&lt;&gt;3,"E",""),""),"")</f>
        <v/>
      </c>
      <c r="O610" s="194"/>
      <c r="P610" s="195"/>
      <c r="Q610" s="207"/>
      <c r="R610" s="203"/>
      <c r="S610" s="204"/>
      <c r="T610" s="203"/>
      <c r="U610" s="204"/>
      <c r="V610" s="203"/>
      <c r="W610" s="204"/>
      <c r="X610" s="203"/>
      <c r="Y610" s="204"/>
      <c r="Z610" s="203"/>
      <c r="AA610" s="206"/>
      <c r="AB610" s="69" t="str">
        <f>IF(CF628&lt;&gt;"",IF(CF628="W",IF(SUM(IF(R609&gt;R607,1,0),IF(T609&gt;T607,1,0),IF(V609&gt;V607,1,0),IF(X609&gt;X607,1,0),IF(Z609&gt;Z607,1,0))&lt;&gt;3,"E",""),""),"")</f>
        <v/>
      </c>
      <c r="AP610" s="3"/>
      <c r="AQ610" s="126"/>
      <c r="AR610" s="126"/>
      <c r="AS610" s="126"/>
      <c r="AT610" s="126"/>
      <c r="AU610" s="126"/>
      <c r="AV610" s="126"/>
      <c r="AW610" s="126"/>
      <c r="AX610" s="126"/>
      <c r="AY610" s="126"/>
      <c r="AZ610" s="126"/>
      <c r="BA610" s="126"/>
      <c r="BB610" s="126"/>
      <c r="BC610" s="126"/>
      <c r="BV610" s="169" t="str">
        <f>IF(CF606&lt;&gt;"",IF(AND(AND(BV606&gt;-1,BV608&gt;-1),OR(BV606&gt;10,BV608&gt;10),ABS(BV606-BV608)&gt;1,IF(OR(BV606&gt;11,BV608&gt;11),ABS(BV606-BV608)=2,TRUE),BV606=INT(BV606),BV608=INT(BV608)),"","Error"),"")</f>
        <v/>
      </c>
      <c r="BW610" s="169"/>
      <c r="BX610" s="169" t="str">
        <f>IF(CF606&lt;&gt;"",IF(AND(AND(BX606&gt;-1,BX608&gt;-1),OR(BX606&gt;10,BX608&gt;10),ABS(BX606-BX608)&gt;1,IF(OR(BX606&gt;11,BX608&gt;11),ABS(BX606-BX608)=2,TRUE),BX606=INT(BX606),BX608=INT(BX608)),"","Error"),"")</f>
        <v/>
      </c>
      <c r="BY610" s="169"/>
      <c r="BZ610" s="169" t="str">
        <f>IF(CF606&lt;&gt;"",IF(AND(AND(BZ606&gt;-1,BZ608&gt;-1),OR(BZ606&gt;10,BZ608&gt;10),ABS(BZ606-BZ608)&gt;1,IF(OR(BZ606&gt;11,BZ608&gt;11),ABS(BZ606-BZ608)=2,TRUE),BZ606=INT(BZ606),BZ608=INT(BZ608)),"","Error"),"")</f>
        <v/>
      </c>
      <c r="CA610" s="169"/>
      <c r="CB610" s="169" t="str">
        <f>IF(AND(CF606&lt;&gt;"",CB606&lt;&gt;""),IF(AND(AND(CB606&gt;-1,CB608&gt;-1),OR(CB606&gt;10,CB608&gt;10),ABS(CB606-CB608)&gt;1,IF(OR(CB606&gt;11,CB608&gt;11),ABS(CB606-CB608)=2,TRUE),CB606=INT(CB606),CB608=INT(CB608)),"","Error"),"")</f>
        <v/>
      </c>
      <c r="CC610" s="169"/>
      <c r="CD610" s="169" t="str">
        <f>IF(AND(CF606&lt;&gt;"",CD606&lt;&gt;""),IF(AND(AND(CD606&gt;-1,CD608&gt;-1),OR(CD606&gt;10,CD608&gt;10),ABS(CD606-CD608)&gt;1,IF(OR(CD606&gt;11,CD608&gt;11),ABS(CD606-CD608)=2,TRUE),CD606=INT(CD606),CD608=INT(CD608)),"","Error"),"")</f>
        <v/>
      </c>
      <c r="CE610" s="169"/>
    </row>
    <row r="611" spans="1:84" ht="11.25" customHeight="1">
      <c r="A611" s="170">
        <v>3</v>
      </c>
      <c r="B611" s="191"/>
      <c r="C611" s="183" t="str">
        <f>IF($D588="1P","A","A")</f>
        <v>A</v>
      </c>
      <c r="D611" s="197"/>
      <c r="E611" s="198"/>
      <c r="F611" s="197"/>
      <c r="G611" s="198"/>
      <c r="H611" s="197"/>
      <c r="I611" s="198"/>
      <c r="J611" s="197"/>
      <c r="K611" s="198"/>
      <c r="L611" s="197"/>
      <c r="M611" s="208"/>
      <c r="N611" s="69" t="str">
        <f>IF(CF606&lt;&gt;"",IF(CF606="W",IF(SUM(IF(D611&gt;D613,1,0),IF(F611&gt;F613,1,0),IF(H611&gt;H613,1,0),IF(J611&gt;J613,1,0),IF(L611&gt;L613,1,0))&lt;&gt;3,"E",""),""),"")</f>
        <v/>
      </c>
      <c r="O611" s="170">
        <v>6</v>
      </c>
      <c r="P611" s="191"/>
      <c r="Q611" s="183" t="str">
        <f>IF($D588="1P","C","B")</f>
        <v>B</v>
      </c>
      <c r="R611" s="197"/>
      <c r="S611" s="198"/>
      <c r="T611" s="197"/>
      <c r="U611" s="198"/>
      <c r="V611" s="197"/>
      <c r="W611" s="198"/>
      <c r="X611" s="197"/>
      <c r="Y611" s="198"/>
      <c r="Z611" s="197"/>
      <c r="AA611" s="208"/>
      <c r="AB611" s="69" t="str">
        <f>IF(CF636&lt;&gt;"",IF(CF636="W",IF(SUM(IF(R611&gt;R613,1,0),IF(T611&gt;T613,1,0),IF(V611&gt;V613,1,0),IF(X611&gt;X613,1,0),IF(Z611&gt;Z613,1,0))&lt;&gt;3,"E",""),""),"")</f>
        <v/>
      </c>
      <c r="AP611" s="3"/>
      <c r="AQ611" s="126"/>
      <c r="AR611" s="126"/>
      <c r="AS611" s="126"/>
      <c r="AT611" s="126"/>
      <c r="AU611" s="126"/>
      <c r="AV611" s="126"/>
      <c r="AW611" s="126"/>
      <c r="AX611" s="126"/>
      <c r="AY611" s="126"/>
      <c r="AZ611" s="126"/>
      <c r="BA611" s="126"/>
      <c r="BB611" s="126"/>
      <c r="BC611" s="126"/>
    </row>
    <row r="612" spans="1:84" ht="11.25" customHeight="1">
      <c r="A612" s="192"/>
      <c r="B612" s="193"/>
      <c r="C612" s="196"/>
      <c r="D612" s="199"/>
      <c r="E612" s="200"/>
      <c r="F612" s="199"/>
      <c r="G612" s="200"/>
      <c r="H612" s="199"/>
      <c r="I612" s="200"/>
      <c r="J612" s="199"/>
      <c r="K612" s="200"/>
      <c r="L612" s="199"/>
      <c r="M612" s="209"/>
      <c r="N612" s="69" t="str">
        <f>IF(CF606&lt;&gt;"",IF(ISERROR(AND(BV610="",BX610="",BZ610="",CB610="",CD610="")),"E",IF(AND(BV610="",BX610="",BZ610="",CB610="",CD610=""),"","E")),"")</f>
        <v/>
      </c>
      <c r="O612" s="192"/>
      <c r="P612" s="193"/>
      <c r="Q612" s="196"/>
      <c r="R612" s="199"/>
      <c r="S612" s="200"/>
      <c r="T612" s="199"/>
      <c r="U612" s="200"/>
      <c r="V612" s="199"/>
      <c r="W612" s="200"/>
      <c r="X612" s="199"/>
      <c r="Y612" s="200"/>
      <c r="Z612" s="199"/>
      <c r="AA612" s="209"/>
      <c r="AB612" s="69" t="str">
        <f>IF(CF636&lt;&gt;"",IF(ISERROR(AND(BV640="",BX640="",BZ640="",CB640="",CD640="")),"E",IF(AND(BV640="",BX640="",BZ640="",CB640="",CD640=""),"","E")),"")</f>
        <v/>
      </c>
      <c r="AP612" s="3"/>
      <c r="AQ612" s="127"/>
      <c r="AR612" s="127"/>
      <c r="AS612" s="127"/>
      <c r="AT612" s="127"/>
      <c r="AU612" s="127"/>
      <c r="AV612" s="127"/>
      <c r="AW612" s="127"/>
      <c r="AX612" s="127"/>
      <c r="AY612" s="127"/>
      <c r="AZ612" s="127"/>
      <c r="BA612" s="127"/>
      <c r="BB612" s="127"/>
      <c r="BC612" s="127"/>
      <c r="BD612" s="40"/>
      <c r="BE612" s="40"/>
      <c r="BF612" s="40"/>
      <c r="BG612" s="40"/>
      <c r="BH612" s="40"/>
      <c r="BI612" s="40"/>
      <c r="BJ612" s="40"/>
      <c r="BK612" s="40"/>
      <c r="BL612" s="40"/>
      <c r="BM612" s="40"/>
      <c r="BN612" s="40"/>
      <c r="BO612" s="40"/>
      <c r="BP612" s="40"/>
      <c r="BQ612" s="40"/>
      <c r="BR612" s="40"/>
      <c r="BS612" s="40"/>
      <c r="BT612" s="40"/>
      <c r="BU612" s="40"/>
      <c r="BV612" s="40"/>
      <c r="BW612" s="40"/>
      <c r="BX612" s="40"/>
      <c r="BY612" s="40"/>
      <c r="BZ612" s="40"/>
      <c r="CA612" s="40"/>
      <c r="CB612" s="40"/>
      <c r="CC612" s="40"/>
      <c r="CD612" s="40"/>
      <c r="CE612" s="40"/>
      <c r="CF612" s="3"/>
    </row>
    <row r="613" spans="1:84" ht="11.25" customHeight="1">
      <c r="A613" s="192"/>
      <c r="B613" s="193"/>
      <c r="C613" s="175" t="str">
        <f>IF($D588="1P","C","B")</f>
        <v>B</v>
      </c>
      <c r="D613" s="201"/>
      <c r="E613" s="202"/>
      <c r="F613" s="201"/>
      <c r="G613" s="202"/>
      <c r="H613" s="201"/>
      <c r="I613" s="202"/>
      <c r="J613" s="201"/>
      <c r="K613" s="202"/>
      <c r="L613" s="201"/>
      <c r="M613" s="205"/>
      <c r="N613" s="69" t="str">
        <f>IF(CF606&lt;&gt;"",IF(ISERROR(AND(BV610="",BX610="",BZ610="",CB610="",CD610="")),"E",IF(AND(BV610="",BX610="",BZ610="",CB610="",CD610=""),"","E")),"")</f>
        <v/>
      </c>
      <c r="O613" s="192"/>
      <c r="P613" s="193"/>
      <c r="Q613" s="175" t="str">
        <f>IF($D588="1P","D","C")</f>
        <v>C</v>
      </c>
      <c r="R613" s="201"/>
      <c r="S613" s="202"/>
      <c r="T613" s="201"/>
      <c r="U613" s="202"/>
      <c r="V613" s="201"/>
      <c r="W613" s="202"/>
      <c r="X613" s="201"/>
      <c r="Y613" s="202"/>
      <c r="Z613" s="201"/>
      <c r="AA613" s="205"/>
      <c r="AB613" s="69" t="str">
        <f>IF(CF636&lt;&gt;"",IF(ISERROR(AND(BV640="",BX640="",BZ640="",CB640="",CD640="")),"E",IF(AND(BV640="",BX640="",BZ640="",CB640="",CD640=""),"","E")),"")</f>
        <v/>
      </c>
      <c r="AP613" s="3"/>
      <c r="AQ613" s="128"/>
      <c r="AR613" s="128"/>
      <c r="AS613" s="128"/>
      <c r="AT613" s="128"/>
      <c r="AU613" s="128"/>
      <c r="AV613" s="128"/>
      <c r="AW613" s="128"/>
      <c r="AX613" s="128"/>
      <c r="AY613" s="128"/>
      <c r="AZ613" s="128"/>
      <c r="BA613" s="128"/>
      <c r="BB613" s="128"/>
      <c r="BC613" s="128"/>
      <c r="BD613" s="41"/>
      <c r="BE613" s="41"/>
      <c r="BF613" s="41"/>
      <c r="BG613" s="41"/>
      <c r="BH613" s="41"/>
      <c r="BI613" s="41"/>
      <c r="BJ613" s="41"/>
      <c r="BK613" s="41"/>
      <c r="BL613" s="41"/>
      <c r="BM613" s="41"/>
      <c r="BN613" s="41"/>
      <c r="BO613" s="41"/>
      <c r="BP613" s="41"/>
      <c r="BQ613" s="41"/>
      <c r="BR613" s="41"/>
      <c r="BS613" s="41"/>
      <c r="BT613" s="41"/>
      <c r="BU613" s="41"/>
      <c r="BV613" s="41"/>
      <c r="BW613" s="41"/>
      <c r="BX613" s="41"/>
      <c r="BY613" s="41"/>
      <c r="BZ613" s="41"/>
      <c r="CA613" s="41"/>
      <c r="CB613" s="41"/>
      <c r="CC613" s="41"/>
      <c r="CD613" s="41"/>
      <c r="CE613" s="41"/>
      <c r="CF613" s="3"/>
    </row>
    <row r="614" spans="1:84" ht="11.25" customHeight="1" thickBot="1">
      <c r="A614" s="194"/>
      <c r="B614" s="195"/>
      <c r="C614" s="207"/>
      <c r="D614" s="203"/>
      <c r="E614" s="204"/>
      <c r="F614" s="203"/>
      <c r="G614" s="204"/>
      <c r="H614" s="203"/>
      <c r="I614" s="204"/>
      <c r="J614" s="203"/>
      <c r="K614" s="204"/>
      <c r="L614" s="203"/>
      <c r="M614" s="206"/>
      <c r="N614" s="69" t="str">
        <f>IF(CF608&lt;&gt;"",IF(CF608="W",IF(SUM(IF(D613&gt;D611,1,0),IF(F613&gt;F611,1,0),IF(H613&gt;H611,1,0),IF(J613&gt;J611,1,0),IF(L613&gt;L611,1,0))&lt;&gt;3,"E",""),""),"")</f>
        <v/>
      </c>
      <c r="O614" s="194"/>
      <c r="P614" s="195"/>
      <c r="Q614" s="207"/>
      <c r="R614" s="203"/>
      <c r="S614" s="204"/>
      <c r="T614" s="203"/>
      <c r="U614" s="204"/>
      <c r="V614" s="203"/>
      <c r="W614" s="204"/>
      <c r="X614" s="203"/>
      <c r="Y614" s="204"/>
      <c r="Z614" s="203"/>
      <c r="AA614" s="206"/>
      <c r="AB614" s="69" t="str">
        <f>IF(CF638&lt;&gt;"",IF(CF638="W",IF(SUM(IF(R613&gt;R611,1,0),IF(T613&gt;T611,1,0),IF(V613&gt;V611,1,0),IF(X613&gt;X611,1,0),IF(Z613&gt;Z611,1,0))&lt;&gt;3,"E",""),""),"")</f>
        <v/>
      </c>
      <c r="AP614" s="3"/>
      <c r="AQ614" s="126"/>
      <c r="AR614" s="126"/>
      <c r="AS614" s="126"/>
      <c r="AT614" s="126"/>
      <c r="AU614" s="126"/>
      <c r="AV614" s="126"/>
      <c r="AW614" s="126"/>
      <c r="AX614" s="126"/>
      <c r="AY614" s="126"/>
      <c r="AZ614" s="126"/>
      <c r="BA614" s="126"/>
      <c r="BB614" s="126"/>
      <c r="BC614" s="126"/>
      <c r="CF614" s="3"/>
    </row>
    <row r="615" spans="1:84" ht="11.25" customHeight="1" thickBo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P615" s="3"/>
      <c r="AQ615" s="127"/>
      <c r="AR615" s="127"/>
      <c r="AS615" s="127"/>
      <c r="AT615" s="127"/>
      <c r="AU615" s="127"/>
      <c r="AV615" s="127"/>
      <c r="AW615" s="127"/>
      <c r="AX615" s="127"/>
      <c r="AY615" s="127"/>
      <c r="AZ615" s="127"/>
      <c r="BA615" s="127"/>
      <c r="BB615" s="127"/>
      <c r="BC615" s="127"/>
      <c r="BD615" s="40"/>
      <c r="BE615" s="40"/>
      <c r="BF615" s="40"/>
      <c r="BG615" s="40"/>
      <c r="BH615" s="40"/>
      <c r="BI615" s="40"/>
      <c r="BJ615" s="40"/>
      <c r="BK615" s="40"/>
      <c r="BL615" s="40"/>
      <c r="BM615" s="40"/>
      <c r="BN615" s="40"/>
      <c r="BO615" s="40"/>
      <c r="BP615" s="40"/>
      <c r="BQ615" s="40"/>
      <c r="BR615" s="40"/>
      <c r="BS615" s="40"/>
      <c r="BT615" s="40"/>
      <c r="BU615" s="40"/>
      <c r="BV615" s="40"/>
      <c r="BW615" s="40"/>
      <c r="BX615" s="40"/>
      <c r="BY615" s="40"/>
      <c r="BZ615" s="40"/>
      <c r="CA615" s="40"/>
      <c r="CB615" s="40"/>
      <c r="CC615" s="40"/>
      <c r="CD615" s="40"/>
      <c r="CE615" s="40"/>
      <c r="CF615" s="3"/>
    </row>
    <row r="616" spans="1:84" ht="11.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P616" s="3"/>
      <c r="AQ616" s="154" t="str">
        <f>CONCATENATE($A590," ",$D590,","," ",$F588)</f>
        <v>Group: 10, Women's Singles</v>
      </c>
      <c r="AR616" s="155"/>
      <c r="AS616" s="155"/>
      <c r="AT616" s="155"/>
      <c r="AU616" s="155"/>
      <c r="AV616" s="155"/>
      <c r="AW616" s="155"/>
      <c r="AX616" s="155"/>
      <c r="AY616" s="155"/>
      <c r="AZ616" s="155"/>
      <c r="BA616" s="155"/>
      <c r="BB616" s="155"/>
      <c r="BC616" s="156"/>
      <c r="BD616" s="163">
        <f>O603</f>
        <v>4</v>
      </c>
      <c r="BE616" s="164"/>
      <c r="BF616" s="183" t="str">
        <f>Q603</f>
        <v>C</v>
      </c>
      <c r="BG616" s="185" t="str">
        <f>IF(VLOOKUP($BF616,$A592:$C598,3,FALSE)=0,"",CONCATENATE(VLOOKUP(VLOOKUP($BF616,$A592:$C598,3,FALSE),Players!$J:$N,4,FALSE)," ",VLOOKUP($BF616,$A592:$C598,3,FALSE)," ",IF(ISERROR(VLOOKUP(VLOOKUP($BF616,$A592:$C598,3,FALSE),Players!$J:$N,5,FALSE)),"()",CONCATENATE("(",VLOOKUP(VLOOKUP($BF616,$A592:$C598,3,FALSE),Players!$J:$N,5,FALSE),")"))))</f>
        <v/>
      </c>
      <c r="BH616" s="186"/>
      <c r="BI616" s="186"/>
      <c r="BJ616" s="186"/>
      <c r="BK616" s="186"/>
      <c r="BL616" s="186"/>
      <c r="BM616" s="186"/>
      <c r="BN616" s="186"/>
      <c r="BO616" s="186"/>
      <c r="BP616" s="186"/>
      <c r="BQ616" s="186"/>
      <c r="BR616" s="186"/>
      <c r="BS616" s="186"/>
      <c r="BT616" s="186"/>
      <c r="BU616" s="187"/>
      <c r="BV616" s="170" t="str">
        <f>IF(R603&lt;&gt;"",R603,"")</f>
        <v/>
      </c>
      <c r="BW616" s="171"/>
      <c r="BX616" s="170" t="str">
        <f>IF(T603&lt;&gt;"",T603,"")</f>
        <v/>
      </c>
      <c r="BY616" s="171"/>
      <c r="BZ616" s="170" t="str">
        <f>IF(V603&lt;&gt;"",V603,"")</f>
        <v/>
      </c>
      <c r="CA616" s="171"/>
      <c r="CB616" s="170" t="str">
        <f>IF(X603&lt;&gt;"",X603,"")</f>
        <v/>
      </c>
      <c r="CC616" s="171"/>
      <c r="CD616" s="170" t="str">
        <f>IF(Z603&lt;&gt;"",Z603,"")</f>
        <v/>
      </c>
      <c r="CE616" s="171"/>
      <c r="CF616" s="174" t="str">
        <f>IF($CD616=$CD618,IF($CB616=$CB618,IF($BZ616&lt;&gt;"",IF($BZ616&gt;$BZ618,"W","L"),""),IF($CB616&gt;$CB618,"W","L")),IF($CD616&gt;$CD618,"W","L"))</f>
        <v/>
      </c>
    </row>
    <row r="617" spans="1:84" ht="11.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P617" s="3"/>
      <c r="AQ617" s="157"/>
      <c r="AR617" s="158"/>
      <c r="AS617" s="158"/>
      <c r="AT617" s="158"/>
      <c r="AU617" s="158"/>
      <c r="AV617" s="158"/>
      <c r="AW617" s="158"/>
      <c r="AX617" s="158"/>
      <c r="AY617" s="158"/>
      <c r="AZ617" s="158"/>
      <c r="BA617" s="158"/>
      <c r="BB617" s="158"/>
      <c r="BC617" s="159"/>
      <c r="BD617" s="165"/>
      <c r="BE617" s="166"/>
      <c r="BF617" s="184"/>
      <c r="BG617" s="188"/>
      <c r="BH617" s="189"/>
      <c r="BI617" s="189"/>
      <c r="BJ617" s="189"/>
      <c r="BK617" s="189"/>
      <c r="BL617" s="189"/>
      <c r="BM617" s="189"/>
      <c r="BN617" s="189"/>
      <c r="BO617" s="189"/>
      <c r="BP617" s="189"/>
      <c r="BQ617" s="189"/>
      <c r="BR617" s="189"/>
      <c r="BS617" s="189"/>
      <c r="BT617" s="189"/>
      <c r="BU617" s="190"/>
      <c r="BV617" s="172"/>
      <c r="BW617" s="173"/>
      <c r="BX617" s="172"/>
      <c r="BY617" s="173"/>
      <c r="BZ617" s="172"/>
      <c r="CA617" s="173"/>
      <c r="CB617" s="172"/>
      <c r="CC617" s="173"/>
      <c r="CD617" s="172"/>
      <c r="CE617" s="173"/>
      <c r="CF617" s="174"/>
    </row>
    <row r="618" spans="1:84" ht="11.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P618" s="3"/>
      <c r="AQ618" s="157"/>
      <c r="AR618" s="158"/>
      <c r="AS618" s="158"/>
      <c r="AT618" s="158"/>
      <c r="AU618" s="158"/>
      <c r="AV618" s="158"/>
      <c r="AW618" s="158"/>
      <c r="AX618" s="158"/>
      <c r="AY618" s="158"/>
      <c r="AZ618" s="158"/>
      <c r="BA618" s="158"/>
      <c r="BB618" s="158"/>
      <c r="BC618" s="159"/>
      <c r="BD618" s="165"/>
      <c r="BE618" s="166"/>
      <c r="BF618" s="175" t="str">
        <f>Q605</f>
        <v>D</v>
      </c>
      <c r="BG618" s="177" t="str">
        <f>IF(VLOOKUP($BF618,$A592:$C598,3,FALSE)=0,"",CONCATENATE(VLOOKUP(VLOOKUP($BF618,$A592:$C598,3,FALSE),Players!$J:$N,4,FALSE)," ",VLOOKUP($BF618,$A592:$C598,3,FALSE)," ",IF(ISERROR(VLOOKUP(VLOOKUP($BF618,$A592:$C598,3,FALSE),Players!$J:$N,5,FALSE)),"()",CONCATENATE("(",VLOOKUP(VLOOKUP($BF618,$A592:$C598,3,FALSE),Players!$J:$N,5,FALSE),")"))))</f>
        <v/>
      </c>
      <c r="BH618" s="178"/>
      <c r="BI618" s="178"/>
      <c r="BJ618" s="178"/>
      <c r="BK618" s="178"/>
      <c r="BL618" s="178"/>
      <c r="BM618" s="178"/>
      <c r="BN618" s="178"/>
      <c r="BO618" s="178"/>
      <c r="BP618" s="178"/>
      <c r="BQ618" s="178"/>
      <c r="BR618" s="178"/>
      <c r="BS618" s="178"/>
      <c r="BT618" s="178"/>
      <c r="BU618" s="179"/>
      <c r="BV618" s="150" t="str">
        <f>IF(R605&lt;&gt;"",R605,"")</f>
        <v/>
      </c>
      <c r="BW618" s="151"/>
      <c r="BX618" s="150" t="str">
        <f>IF(T605&lt;&gt;"",T605,"")</f>
        <v/>
      </c>
      <c r="BY618" s="151"/>
      <c r="BZ618" s="150" t="str">
        <f>IF(V605&lt;&gt;"",V605,"")</f>
        <v/>
      </c>
      <c r="CA618" s="151"/>
      <c r="CB618" s="150" t="str">
        <f>IF(X605&lt;&gt;"",X605,"")</f>
        <v/>
      </c>
      <c r="CC618" s="151"/>
      <c r="CD618" s="150" t="str">
        <f>IF(Z605&lt;&gt;"",Z605,"")</f>
        <v/>
      </c>
      <c r="CE618" s="151"/>
      <c r="CF618" s="174" t="str">
        <f>IF($CF616&lt;&gt;"",IF(CF616="W","L","W"),"")</f>
        <v/>
      </c>
    </row>
    <row r="619" spans="1:84" ht="11.25" customHeight="1" thickBo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P619" s="3"/>
      <c r="AQ619" s="160"/>
      <c r="AR619" s="161"/>
      <c r="AS619" s="161"/>
      <c r="AT619" s="161"/>
      <c r="AU619" s="161"/>
      <c r="AV619" s="161"/>
      <c r="AW619" s="161"/>
      <c r="AX619" s="161"/>
      <c r="AY619" s="161"/>
      <c r="AZ619" s="161"/>
      <c r="BA619" s="161"/>
      <c r="BB619" s="161"/>
      <c r="BC619" s="162"/>
      <c r="BD619" s="167"/>
      <c r="BE619" s="168"/>
      <c r="BF619" s="176"/>
      <c r="BG619" s="180"/>
      <c r="BH619" s="181"/>
      <c r="BI619" s="181"/>
      <c r="BJ619" s="181"/>
      <c r="BK619" s="181"/>
      <c r="BL619" s="181"/>
      <c r="BM619" s="181"/>
      <c r="BN619" s="181"/>
      <c r="BO619" s="181"/>
      <c r="BP619" s="181"/>
      <c r="BQ619" s="181"/>
      <c r="BR619" s="181"/>
      <c r="BS619" s="181"/>
      <c r="BT619" s="181"/>
      <c r="BU619" s="182"/>
      <c r="BV619" s="152"/>
      <c r="BW619" s="153"/>
      <c r="BX619" s="152"/>
      <c r="BY619" s="153"/>
      <c r="BZ619" s="152"/>
      <c r="CA619" s="153"/>
      <c r="CB619" s="152"/>
      <c r="CC619" s="153"/>
      <c r="CD619" s="152"/>
      <c r="CE619" s="153"/>
      <c r="CF619" s="174"/>
    </row>
    <row r="620" spans="1:84" ht="11.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P620" s="3"/>
      <c r="AQ620" s="126"/>
      <c r="AR620" s="126"/>
      <c r="AS620" s="126"/>
      <c r="AT620" s="126"/>
      <c r="AU620" s="126"/>
      <c r="AV620" s="126"/>
      <c r="AW620" s="126"/>
      <c r="AX620" s="126"/>
      <c r="AY620" s="126"/>
      <c r="AZ620" s="126"/>
      <c r="BA620" s="126"/>
      <c r="BB620" s="126"/>
      <c r="BC620" s="126"/>
      <c r="BV620" s="169" t="str">
        <f>IF(CF616&lt;&gt;"",IF(AND(AND(BV616&gt;-1,BV618&gt;-1),OR(BV616&gt;10,BV618&gt;10),ABS(BV616-BV618)&gt;1,IF(OR(BV616&gt;11,BV618&gt;11),ABS(BV616-BV618)=2,TRUE),BV616=INT(BV616),BV618=INT(BV618)),"","Error"),"")</f>
        <v/>
      </c>
      <c r="BW620" s="169"/>
      <c r="BX620" s="169" t="str">
        <f>IF(CF616&lt;&gt;"",IF(AND(AND(BX616&gt;-1,BX618&gt;-1),OR(BX616&gt;10,BX618&gt;10),ABS(BX616-BX618)&gt;1,IF(OR(BX616&gt;11,BX618&gt;11),ABS(BX616-BX618)=2,TRUE),BX616=INT(BX616),BX618=INT(BX618)),"","Error"),"")</f>
        <v/>
      </c>
      <c r="BY620" s="169"/>
      <c r="BZ620" s="169" t="str">
        <f>IF(CF616&lt;&gt;"",IF(AND(AND(BZ616&gt;-1,BZ618&gt;-1),OR(BZ616&gt;10,BZ618&gt;10),ABS(BZ616-BZ618)&gt;1,IF(OR(BZ616&gt;11,BZ618&gt;11),ABS(BZ616-BZ618)=2,TRUE),BZ616=INT(BZ616),BZ618=INT(BZ618)),"","Error"),"")</f>
        <v/>
      </c>
      <c r="CA620" s="169"/>
      <c r="CB620" s="169" t="str">
        <f>IF(AND(CF616&lt;&gt;"",CB616&lt;&gt;""),IF(AND(AND(CB616&gt;-1,CB618&gt;-1),OR(CB616&gt;10,CB618&gt;10),ABS(CB616-CB618)&gt;1,IF(OR(CB616&gt;11,CB618&gt;11),ABS(CB616-CB618)=2,TRUE),CB616=INT(CB616),CB618=INT(CB618)),"","Error"),"")</f>
        <v/>
      </c>
      <c r="CC620" s="169"/>
      <c r="CD620" s="169" t="str">
        <f>IF(AND(CF616&lt;&gt;"",CD616&lt;&gt;""),IF(AND(AND(CD616&gt;-1,CD618&gt;-1),OR(CD616&gt;10,CD618&gt;10),ABS(CD616-CD618)&gt;1,IF(OR(CD616&gt;11,CD618&gt;11),ABS(CD616-CD618)=2,TRUE),CD616=INT(CD616),CD618=INT(CD618)),"","Error"),"")</f>
        <v/>
      </c>
      <c r="CE620" s="169"/>
      <c r="CF620" s="3"/>
    </row>
    <row r="621" spans="1:84" ht="11.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P621" s="3"/>
      <c r="AQ621" s="126"/>
      <c r="AR621" s="126"/>
      <c r="AS621" s="126"/>
      <c r="AT621" s="126"/>
      <c r="AU621" s="126"/>
      <c r="AV621" s="126"/>
      <c r="AW621" s="126"/>
      <c r="AX621" s="126"/>
      <c r="AY621" s="126"/>
      <c r="AZ621" s="126"/>
      <c r="BA621" s="126"/>
      <c r="BB621" s="126"/>
      <c r="BC621" s="126"/>
      <c r="CF621" s="3"/>
    </row>
    <row r="622" spans="1:84" ht="11.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P622" s="3"/>
      <c r="AQ622" s="127"/>
      <c r="AR622" s="127"/>
      <c r="AS622" s="127"/>
      <c r="AT622" s="127"/>
      <c r="AU622" s="127"/>
      <c r="AV622" s="127"/>
      <c r="AW622" s="127"/>
      <c r="AX622" s="127"/>
      <c r="AY622" s="127"/>
      <c r="AZ622" s="127"/>
      <c r="BA622" s="127"/>
      <c r="BB622" s="127"/>
      <c r="BC622" s="127"/>
      <c r="BD622" s="40"/>
      <c r="BE622" s="40"/>
      <c r="BF622" s="40"/>
      <c r="BG622" s="40"/>
      <c r="BH622" s="40"/>
      <c r="BI622" s="40"/>
      <c r="BJ622" s="40"/>
      <c r="BK622" s="40"/>
      <c r="BL622" s="40"/>
      <c r="BM622" s="40"/>
      <c r="BN622" s="40"/>
      <c r="BO622" s="40"/>
      <c r="BP622" s="40"/>
      <c r="BQ622" s="40"/>
      <c r="BR622" s="40"/>
      <c r="BS622" s="40"/>
      <c r="BT622" s="40"/>
      <c r="BU622" s="40"/>
      <c r="BV622" s="40"/>
      <c r="BW622" s="40"/>
      <c r="BX622" s="40"/>
      <c r="BY622" s="40"/>
      <c r="BZ622" s="40"/>
      <c r="CA622" s="40"/>
      <c r="CB622" s="40"/>
      <c r="CC622" s="40"/>
      <c r="CD622" s="40"/>
      <c r="CE622" s="40"/>
      <c r="CF622" s="3"/>
    </row>
    <row r="623" spans="1:84" ht="11.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P623" s="3"/>
      <c r="AQ623" s="128"/>
      <c r="AR623" s="128"/>
      <c r="AS623" s="128"/>
      <c r="AT623" s="128"/>
      <c r="AU623" s="128"/>
      <c r="AV623" s="128"/>
      <c r="AW623" s="128"/>
      <c r="AX623" s="128"/>
      <c r="AY623" s="128"/>
      <c r="AZ623" s="128"/>
      <c r="BA623" s="128"/>
      <c r="BB623" s="128"/>
      <c r="BC623" s="128"/>
      <c r="BD623" s="41"/>
      <c r="BE623" s="41"/>
      <c r="BF623" s="41"/>
      <c r="BG623" s="41"/>
      <c r="BH623" s="41"/>
      <c r="BI623" s="41"/>
      <c r="BJ623" s="41"/>
      <c r="BK623" s="41"/>
      <c r="BL623" s="41"/>
      <c r="BM623" s="41"/>
      <c r="BN623" s="41"/>
      <c r="BO623" s="41"/>
      <c r="BP623" s="41"/>
      <c r="BQ623" s="41"/>
      <c r="BR623" s="41"/>
      <c r="BS623" s="41"/>
      <c r="BT623" s="41"/>
      <c r="BU623" s="41"/>
      <c r="BV623" s="41"/>
      <c r="BW623" s="41"/>
      <c r="BX623" s="41"/>
      <c r="BY623" s="41"/>
      <c r="BZ623" s="41"/>
      <c r="CA623" s="41"/>
      <c r="CB623" s="41"/>
      <c r="CC623" s="41"/>
      <c r="CD623" s="41"/>
      <c r="CE623" s="41"/>
      <c r="CF623" s="3"/>
    </row>
    <row r="624" spans="1:84" ht="11.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P624" s="3"/>
      <c r="AQ624" s="126"/>
      <c r="AR624" s="126"/>
      <c r="AS624" s="126"/>
      <c r="AT624" s="126"/>
      <c r="AU624" s="126"/>
      <c r="AV624" s="126"/>
      <c r="AW624" s="126"/>
      <c r="AX624" s="126"/>
      <c r="AY624" s="126"/>
      <c r="AZ624" s="126"/>
      <c r="BA624" s="126"/>
      <c r="BB624" s="126"/>
      <c r="BC624" s="126"/>
      <c r="CF624" s="3"/>
    </row>
    <row r="625" spans="1:84" ht="11.25" customHeight="1" thickBo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P625" s="3"/>
      <c r="AQ625" s="127"/>
      <c r="AR625" s="127"/>
      <c r="AS625" s="127"/>
      <c r="AT625" s="127"/>
      <c r="AU625" s="127"/>
      <c r="AV625" s="127"/>
      <c r="AW625" s="127"/>
      <c r="AX625" s="127"/>
      <c r="AY625" s="127"/>
      <c r="AZ625" s="127"/>
      <c r="BA625" s="127"/>
      <c r="BB625" s="127"/>
      <c r="BC625" s="127"/>
      <c r="BD625" s="40"/>
      <c r="BE625" s="40"/>
      <c r="BF625" s="40"/>
      <c r="BG625" s="40"/>
      <c r="BH625" s="40"/>
      <c r="BI625" s="40"/>
      <c r="BJ625" s="40"/>
      <c r="BK625" s="40"/>
      <c r="BL625" s="40"/>
      <c r="BM625" s="40"/>
      <c r="BN625" s="40"/>
      <c r="BO625" s="40"/>
      <c r="BP625" s="40"/>
      <c r="BQ625" s="40"/>
      <c r="BR625" s="40"/>
      <c r="BS625" s="40"/>
      <c r="BT625" s="40"/>
      <c r="BU625" s="40"/>
      <c r="BV625" s="40"/>
      <c r="BW625" s="40"/>
      <c r="BX625" s="40"/>
      <c r="BY625" s="40"/>
      <c r="BZ625" s="40"/>
      <c r="CA625" s="40"/>
      <c r="CB625" s="40"/>
      <c r="CC625" s="40"/>
      <c r="CD625" s="40"/>
      <c r="CE625" s="40"/>
      <c r="CF625" s="3"/>
    </row>
    <row r="626" spans="1:84" ht="11.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P626" s="3"/>
      <c r="AQ626" s="154" t="str">
        <f>CONCATENATE($A590," ",$D590,","," ",$F588)</f>
        <v>Group: 10, Women's Singles</v>
      </c>
      <c r="AR626" s="155"/>
      <c r="AS626" s="155"/>
      <c r="AT626" s="155"/>
      <c r="AU626" s="155"/>
      <c r="AV626" s="155"/>
      <c r="AW626" s="155"/>
      <c r="AX626" s="155"/>
      <c r="AY626" s="155"/>
      <c r="AZ626" s="155"/>
      <c r="BA626" s="155"/>
      <c r="BB626" s="155"/>
      <c r="BC626" s="156"/>
      <c r="BD626" s="163">
        <f>O607</f>
        <v>5</v>
      </c>
      <c r="BE626" s="164"/>
      <c r="BF626" s="183" t="str">
        <f>Q607</f>
        <v>A</v>
      </c>
      <c r="BG626" s="185" t="str">
        <f>IF(VLOOKUP($BF626,$A592:$C598,3,FALSE)=0,"",CONCATENATE(VLOOKUP(VLOOKUP($BF626,$A592:$C598,3,FALSE),Players!$J:$N,4,FALSE)," ",VLOOKUP($BF626,$A592:$C598,3,FALSE)," ",IF(ISERROR(VLOOKUP(VLOOKUP($BF626,$A592:$C598,3,FALSE),Players!$J:$N,5,FALSE)),"()",CONCATENATE("(",VLOOKUP(VLOOKUP($BF626,$A592:$C598,3,FALSE),Players!$J:$N,5,FALSE),")"))))</f>
        <v/>
      </c>
      <c r="BH626" s="186"/>
      <c r="BI626" s="186"/>
      <c r="BJ626" s="186"/>
      <c r="BK626" s="186"/>
      <c r="BL626" s="186"/>
      <c r="BM626" s="186"/>
      <c r="BN626" s="186"/>
      <c r="BO626" s="186"/>
      <c r="BP626" s="186"/>
      <c r="BQ626" s="186"/>
      <c r="BR626" s="186"/>
      <c r="BS626" s="186"/>
      <c r="BT626" s="186"/>
      <c r="BU626" s="187"/>
      <c r="BV626" s="170" t="str">
        <f>IF(R607&lt;&gt;"",R607,"")</f>
        <v/>
      </c>
      <c r="BW626" s="171"/>
      <c r="BX626" s="170" t="str">
        <f>IF(T607&lt;&gt;"",T607,"")</f>
        <v/>
      </c>
      <c r="BY626" s="171"/>
      <c r="BZ626" s="170" t="str">
        <f>IF(V607&lt;&gt;"",V607,"")</f>
        <v/>
      </c>
      <c r="CA626" s="171"/>
      <c r="CB626" s="170" t="str">
        <f>IF(X607&lt;&gt;"",X607,"")</f>
        <v/>
      </c>
      <c r="CC626" s="171"/>
      <c r="CD626" s="170" t="str">
        <f>IF(Z607&lt;&gt;"",Z607,"")</f>
        <v/>
      </c>
      <c r="CE626" s="171"/>
      <c r="CF626" s="174" t="str">
        <f>IF($CD626=$CD628,IF($CB626=$CB628,IF($BZ626&lt;&gt;"",IF($BZ626&gt;$BZ628,"W","L"),""),IF($CB626&gt;$CB628,"W","L")),IF($CD626&gt;$CD628,"W","L"))</f>
        <v/>
      </c>
    </row>
    <row r="627" spans="1:84" ht="11.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P627" s="3"/>
      <c r="AQ627" s="157"/>
      <c r="AR627" s="158"/>
      <c r="AS627" s="158"/>
      <c r="AT627" s="158"/>
      <c r="AU627" s="158"/>
      <c r="AV627" s="158"/>
      <c r="AW627" s="158"/>
      <c r="AX627" s="158"/>
      <c r="AY627" s="158"/>
      <c r="AZ627" s="158"/>
      <c r="BA627" s="158"/>
      <c r="BB627" s="158"/>
      <c r="BC627" s="159"/>
      <c r="BD627" s="165"/>
      <c r="BE627" s="166"/>
      <c r="BF627" s="184"/>
      <c r="BG627" s="188"/>
      <c r="BH627" s="189"/>
      <c r="BI627" s="189"/>
      <c r="BJ627" s="189"/>
      <c r="BK627" s="189"/>
      <c r="BL627" s="189"/>
      <c r="BM627" s="189"/>
      <c r="BN627" s="189"/>
      <c r="BO627" s="189"/>
      <c r="BP627" s="189"/>
      <c r="BQ627" s="189"/>
      <c r="BR627" s="189"/>
      <c r="BS627" s="189"/>
      <c r="BT627" s="189"/>
      <c r="BU627" s="190"/>
      <c r="BV627" s="172"/>
      <c r="BW627" s="173"/>
      <c r="BX627" s="172"/>
      <c r="BY627" s="173"/>
      <c r="BZ627" s="172"/>
      <c r="CA627" s="173"/>
      <c r="CB627" s="172"/>
      <c r="CC627" s="173"/>
      <c r="CD627" s="172"/>
      <c r="CE627" s="173"/>
      <c r="CF627" s="174"/>
    </row>
    <row r="628" spans="1:84" ht="11.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P628" s="3"/>
      <c r="AQ628" s="157"/>
      <c r="AR628" s="158"/>
      <c r="AS628" s="158"/>
      <c r="AT628" s="158"/>
      <c r="AU628" s="158"/>
      <c r="AV628" s="158"/>
      <c r="AW628" s="158"/>
      <c r="AX628" s="158"/>
      <c r="AY628" s="158"/>
      <c r="AZ628" s="158"/>
      <c r="BA628" s="158"/>
      <c r="BB628" s="158"/>
      <c r="BC628" s="159"/>
      <c r="BD628" s="165"/>
      <c r="BE628" s="166"/>
      <c r="BF628" s="175" t="str">
        <f>Q609</f>
        <v>D</v>
      </c>
      <c r="BG628" s="177" t="str">
        <f>IF(VLOOKUP($BF628,$A592:$C598,3,FALSE)=0,"",CONCATENATE(VLOOKUP(VLOOKUP($BF628,$A592:$C598,3,FALSE),Players!$J:$N,4,FALSE)," ",VLOOKUP($BF628,$A592:$C598,3,FALSE)," ",IF(ISERROR(VLOOKUP(VLOOKUP($BF628,$A592:$C598,3,FALSE),Players!$J:$N,5,FALSE)),"()",CONCATENATE("(",VLOOKUP(VLOOKUP($BF628,$A592:$C598,3,FALSE),Players!$J:$N,5,FALSE),")"))))</f>
        <v/>
      </c>
      <c r="BH628" s="178"/>
      <c r="BI628" s="178"/>
      <c r="BJ628" s="178"/>
      <c r="BK628" s="178"/>
      <c r="BL628" s="178"/>
      <c r="BM628" s="178"/>
      <c r="BN628" s="178"/>
      <c r="BO628" s="178"/>
      <c r="BP628" s="178"/>
      <c r="BQ628" s="178"/>
      <c r="BR628" s="178"/>
      <c r="BS628" s="178"/>
      <c r="BT628" s="178"/>
      <c r="BU628" s="179"/>
      <c r="BV628" s="150" t="str">
        <f>IF(R609&lt;&gt;"",R609,"")</f>
        <v/>
      </c>
      <c r="BW628" s="151"/>
      <c r="BX628" s="150" t="str">
        <f>IF(T609&lt;&gt;"",T609,"")</f>
        <v/>
      </c>
      <c r="BY628" s="151"/>
      <c r="BZ628" s="150" t="str">
        <f>IF(V609&lt;&gt;"",V609,"")</f>
        <v/>
      </c>
      <c r="CA628" s="151"/>
      <c r="CB628" s="150" t="str">
        <f>IF(X609&lt;&gt;"",X609,"")</f>
        <v/>
      </c>
      <c r="CC628" s="151"/>
      <c r="CD628" s="150" t="str">
        <f>IF(Z609&lt;&gt;"",Z609,"")</f>
        <v/>
      </c>
      <c r="CE628" s="151"/>
      <c r="CF628" s="174" t="str">
        <f>IF($CF626&lt;&gt;"",IF(CF626="W","L","W"),"")</f>
        <v/>
      </c>
    </row>
    <row r="629" spans="1:84" ht="11.25" customHeight="1" thickBo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P629" s="3"/>
      <c r="AQ629" s="160"/>
      <c r="AR629" s="161"/>
      <c r="AS629" s="161"/>
      <c r="AT629" s="161"/>
      <c r="AU629" s="161"/>
      <c r="AV629" s="161"/>
      <c r="AW629" s="161"/>
      <c r="AX629" s="161"/>
      <c r="AY629" s="161"/>
      <c r="AZ629" s="161"/>
      <c r="BA629" s="161"/>
      <c r="BB629" s="161"/>
      <c r="BC629" s="162"/>
      <c r="BD629" s="167"/>
      <c r="BE629" s="168"/>
      <c r="BF629" s="176"/>
      <c r="BG629" s="180"/>
      <c r="BH629" s="181"/>
      <c r="BI629" s="181"/>
      <c r="BJ629" s="181"/>
      <c r="BK629" s="181"/>
      <c r="BL629" s="181"/>
      <c r="BM629" s="181"/>
      <c r="BN629" s="181"/>
      <c r="BO629" s="181"/>
      <c r="BP629" s="181"/>
      <c r="BQ629" s="181"/>
      <c r="BR629" s="181"/>
      <c r="BS629" s="181"/>
      <c r="BT629" s="181"/>
      <c r="BU629" s="182"/>
      <c r="BV629" s="152"/>
      <c r="BW629" s="153"/>
      <c r="BX629" s="152"/>
      <c r="BY629" s="153"/>
      <c r="BZ629" s="152"/>
      <c r="CA629" s="153"/>
      <c r="CB629" s="152"/>
      <c r="CC629" s="153"/>
      <c r="CD629" s="152"/>
      <c r="CE629" s="153"/>
      <c r="CF629" s="174"/>
    </row>
    <row r="630" spans="1:84" ht="11.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P630" s="3"/>
      <c r="AQ630" s="126"/>
      <c r="AR630" s="126"/>
      <c r="AS630" s="126"/>
      <c r="AT630" s="126"/>
      <c r="AU630" s="126"/>
      <c r="AV630" s="126"/>
      <c r="AW630" s="126"/>
      <c r="AX630" s="126"/>
      <c r="AY630" s="126"/>
      <c r="AZ630" s="126"/>
      <c r="BA630" s="126"/>
      <c r="BB630" s="126"/>
      <c r="BC630" s="126"/>
      <c r="BV630" s="169" t="str">
        <f>IF(CF626&lt;&gt;"",IF(AND(AND(BV626&gt;-1,BV628&gt;-1),OR(BV626&gt;10,BV628&gt;10),ABS(BV626-BV628)&gt;1,IF(OR(BV626&gt;11,BV628&gt;11),ABS(BV626-BV628)=2,TRUE),BV626=INT(BV626),BV628=INT(BV628)),"","Error"),"")</f>
        <v/>
      </c>
      <c r="BW630" s="169"/>
      <c r="BX630" s="169" t="str">
        <f>IF(CF626&lt;&gt;"",IF(AND(AND(BX626&gt;-1,BX628&gt;-1),OR(BX626&gt;10,BX628&gt;10),ABS(BX626-BX628)&gt;1,IF(OR(BX626&gt;11,BX628&gt;11),ABS(BX626-BX628)=2,TRUE),BX626=INT(BX626),BX628=INT(BX628)),"","Error"),"")</f>
        <v/>
      </c>
      <c r="BY630" s="169"/>
      <c r="BZ630" s="169" t="str">
        <f>IF(CF626&lt;&gt;"",IF(AND(AND(BZ626&gt;-1,BZ628&gt;-1),OR(BZ626&gt;10,BZ628&gt;10),ABS(BZ626-BZ628)&gt;1,IF(OR(BZ626&gt;11,BZ628&gt;11),ABS(BZ626-BZ628)=2,TRUE),BZ626=INT(BZ626),BZ628=INT(BZ628)),"","Error"),"")</f>
        <v/>
      </c>
      <c r="CA630" s="169"/>
      <c r="CB630" s="169" t="str">
        <f>IF(AND(CF626&lt;&gt;"",CB626&lt;&gt;""),IF(AND(AND(CB626&gt;-1,CB628&gt;-1),OR(CB626&gt;10,CB628&gt;10),ABS(CB626-CB628)&gt;1,IF(OR(CB626&gt;11,CB628&gt;11),ABS(CB626-CB628)=2,TRUE),CB626=INT(CB626),CB628=INT(CB628)),"","Error"),"")</f>
        <v/>
      </c>
      <c r="CC630" s="169"/>
      <c r="CD630" s="169" t="str">
        <f>IF(AND(CF626&lt;&gt;"",CD626&lt;&gt;""),IF(AND(AND(CD626&gt;-1,CD628&gt;-1),OR(CD626&gt;10,CD628&gt;10),ABS(CD626-CD628)&gt;1,IF(OR(CD626&gt;11,CD628&gt;11),ABS(CD626-CD628)=2,TRUE),CD626=INT(CD626),CD628=INT(CD628)),"","Error"),"")</f>
        <v/>
      </c>
      <c r="CE630" s="169"/>
      <c r="CF630" s="3"/>
    </row>
    <row r="631" spans="1:84" ht="11.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P631" s="3"/>
      <c r="AQ631" s="126"/>
      <c r="AR631" s="126"/>
      <c r="AS631" s="126"/>
      <c r="AT631" s="126"/>
      <c r="AU631" s="126"/>
      <c r="AV631" s="126"/>
      <c r="AW631" s="126"/>
      <c r="AX631" s="126"/>
      <c r="AY631" s="126"/>
      <c r="AZ631" s="126"/>
      <c r="BA631" s="126"/>
      <c r="BB631" s="126"/>
      <c r="BC631" s="126"/>
      <c r="CF631" s="3"/>
    </row>
    <row r="632" spans="1:84" ht="11.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P632" s="3"/>
      <c r="AQ632" s="127"/>
      <c r="AR632" s="127"/>
      <c r="AS632" s="127"/>
      <c r="AT632" s="127"/>
      <c r="AU632" s="127"/>
      <c r="AV632" s="127"/>
      <c r="AW632" s="127"/>
      <c r="AX632" s="127"/>
      <c r="AY632" s="127"/>
      <c r="AZ632" s="127"/>
      <c r="BA632" s="127"/>
      <c r="BB632" s="127"/>
      <c r="BC632" s="127"/>
      <c r="BD632" s="40"/>
      <c r="BE632" s="40"/>
      <c r="BF632" s="40"/>
      <c r="BG632" s="40"/>
      <c r="BH632" s="40"/>
      <c r="BI632" s="40"/>
      <c r="BJ632" s="40"/>
      <c r="BK632" s="40"/>
      <c r="BL632" s="40"/>
      <c r="BM632" s="40"/>
      <c r="BN632" s="40"/>
      <c r="BO632" s="40"/>
      <c r="BP632" s="40"/>
      <c r="BQ632" s="40"/>
      <c r="BR632" s="40"/>
      <c r="BS632" s="40"/>
      <c r="BT632" s="40"/>
      <c r="BU632" s="40"/>
      <c r="BV632" s="40"/>
      <c r="BW632" s="40"/>
      <c r="BX632" s="40"/>
      <c r="BY632" s="40"/>
      <c r="BZ632" s="40"/>
      <c r="CA632" s="40"/>
      <c r="CB632" s="40"/>
      <c r="CC632" s="40"/>
      <c r="CD632" s="40"/>
      <c r="CE632" s="40"/>
      <c r="CF632" s="3"/>
    </row>
    <row r="633" spans="1:84" ht="11.25" customHeight="1">
      <c r="A633" s="42"/>
      <c r="R633" s="42"/>
      <c r="S633" s="42"/>
      <c r="W633" s="42"/>
      <c r="X633" s="43"/>
      <c r="Y633" s="43"/>
      <c r="Z633" s="43"/>
      <c r="AA633" s="43"/>
      <c r="AB633" s="3"/>
      <c r="AP633" s="3"/>
      <c r="AQ633" s="128"/>
      <c r="AR633" s="128"/>
      <c r="AS633" s="128"/>
      <c r="AT633" s="128"/>
      <c r="AU633" s="128"/>
      <c r="AV633" s="128"/>
      <c r="AW633" s="128"/>
      <c r="AX633" s="128"/>
      <c r="AY633" s="128"/>
      <c r="AZ633" s="128"/>
      <c r="BA633" s="128"/>
      <c r="BB633" s="128"/>
      <c r="BC633" s="128"/>
      <c r="BD633" s="41"/>
      <c r="BE633" s="41"/>
      <c r="BF633" s="41"/>
      <c r="BG633" s="41"/>
      <c r="BH633" s="41"/>
      <c r="BI633" s="41"/>
      <c r="BJ633" s="41"/>
      <c r="BK633" s="41"/>
      <c r="BL633" s="41"/>
      <c r="BM633" s="41"/>
      <c r="BN633" s="41"/>
      <c r="BO633" s="41"/>
      <c r="BP633" s="41"/>
      <c r="BQ633" s="41"/>
      <c r="BR633" s="41"/>
      <c r="BS633" s="41"/>
      <c r="BT633" s="41"/>
      <c r="BU633" s="41"/>
      <c r="BV633" s="41"/>
      <c r="BW633" s="41"/>
      <c r="BX633" s="41"/>
      <c r="BY633" s="41"/>
      <c r="BZ633" s="41"/>
      <c r="CA633" s="41"/>
      <c r="CB633" s="41"/>
      <c r="CC633" s="41"/>
      <c r="CD633" s="41"/>
      <c r="CE633" s="41"/>
      <c r="CF633" s="3"/>
    </row>
    <row r="634" spans="1:84" ht="11.25" customHeight="1">
      <c r="A634" s="42"/>
      <c r="R634" s="42"/>
      <c r="S634" s="42"/>
      <c r="W634" s="42"/>
      <c r="AA634" s="42"/>
      <c r="AB634" s="3"/>
      <c r="AP634" s="3"/>
      <c r="AQ634" s="126"/>
      <c r="AR634" s="126"/>
      <c r="AS634" s="126"/>
      <c r="AT634" s="126"/>
      <c r="AU634" s="126"/>
      <c r="AV634" s="126"/>
      <c r="AW634" s="126"/>
      <c r="AX634" s="126"/>
      <c r="AY634" s="126"/>
      <c r="AZ634" s="126"/>
      <c r="BA634" s="126"/>
      <c r="BB634" s="126"/>
      <c r="BC634" s="126"/>
      <c r="CF634" s="3"/>
    </row>
    <row r="635" spans="1:84" ht="11.25" customHeight="1" thickBot="1">
      <c r="A635" s="42"/>
      <c r="R635" s="42"/>
      <c r="S635" s="42"/>
      <c r="W635" s="42"/>
      <c r="X635" s="43"/>
      <c r="Y635" s="43"/>
      <c r="Z635" s="43"/>
      <c r="AA635" s="43"/>
      <c r="AB635" s="43"/>
      <c r="AP635" s="3"/>
      <c r="AQ635" s="127"/>
      <c r="AR635" s="127"/>
      <c r="AS635" s="127"/>
      <c r="AT635" s="127"/>
      <c r="AU635" s="127"/>
      <c r="AV635" s="127"/>
      <c r="AW635" s="127"/>
      <c r="AX635" s="127"/>
      <c r="AY635" s="127"/>
      <c r="AZ635" s="127"/>
      <c r="BA635" s="127"/>
      <c r="BB635" s="127"/>
      <c r="BC635" s="127"/>
      <c r="BD635" s="40"/>
      <c r="BE635" s="40"/>
      <c r="BF635" s="40"/>
      <c r="BG635" s="40"/>
      <c r="BH635" s="40"/>
      <c r="BI635" s="40"/>
      <c r="BJ635" s="40"/>
      <c r="BK635" s="40"/>
      <c r="BL635" s="40"/>
      <c r="BM635" s="40"/>
      <c r="BN635" s="40"/>
      <c r="BO635" s="40"/>
      <c r="BP635" s="40"/>
      <c r="BQ635" s="40"/>
      <c r="BR635" s="40"/>
      <c r="BS635" s="40"/>
      <c r="BT635" s="40"/>
      <c r="BU635" s="40"/>
      <c r="BV635" s="40"/>
      <c r="BW635" s="40"/>
      <c r="BX635" s="40"/>
      <c r="BY635" s="40"/>
      <c r="BZ635" s="40"/>
      <c r="CA635" s="40"/>
      <c r="CB635" s="40"/>
      <c r="CC635" s="40"/>
      <c r="CD635" s="40"/>
      <c r="CE635" s="40"/>
      <c r="CF635" s="3"/>
    </row>
    <row r="636" spans="1:84" ht="11.25" customHeight="1">
      <c r="A636" s="2"/>
      <c r="R636" s="42"/>
      <c r="S636" s="42"/>
      <c r="W636" s="42"/>
      <c r="AA636" s="42"/>
      <c r="AB636" s="42"/>
      <c r="AP636" s="3"/>
      <c r="AQ636" s="154" t="str">
        <f>CONCATENATE($A590," ",$D590,","," ",$F588)</f>
        <v>Group: 10, Women's Singles</v>
      </c>
      <c r="AR636" s="155"/>
      <c r="AS636" s="155"/>
      <c r="AT636" s="155"/>
      <c r="AU636" s="155"/>
      <c r="AV636" s="155"/>
      <c r="AW636" s="155"/>
      <c r="AX636" s="155"/>
      <c r="AY636" s="155"/>
      <c r="AZ636" s="155"/>
      <c r="BA636" s="155"/>
      <c r="BB636" s="155"/>
      <c r="BC636" s="156"/>
      <c r="BD636" s="163">
        <f>O611</f>
        <v>6</v>
      </c>
      <c r="BE636" s="164"/>
      <c r="BF636" s="183" t="str">
        <f>Q611</f>
        <v>B</v>
      </c>
      <c r="BG636" s="185" t="str">
        <f>IF(VLOOKUP($BF636,$A592:$C598,3,FALSE)=0,"",CONCATENATE(VLOOKUP(VLOOKUP($BF636,$A592:$C598,3,FALSE),Players!$J:$N,4,FALSE)," ",VLOOKUP($BF636,$A592:$C598,3,FALSE)," ",IF(ISERROR(VLOOKUP(VLOOKUP($BF636,$A592:$C598,3,FALSE),Players!$J:$N,5,FALSE)),"()",CONCATENATE("(",VLOOKUP(VLOOKUP($BF636,$A592:$C598,3,FALSE),Players!$J:$N,5,FALSE),")"))))</f>
        <v/>
      </c>
      <c r="BH636" s="186"/>
      <c r="BI636" s="186"/>
      <c r="BJ636" s="186"/>
      <c r="BK636" s="186"/>
      <c r="BL636" s="186"/>
      <c r="BM636" s="186"/>
      <c r="BN636" s="186"/>
      <c r="BO636" s="186"/>
      <c r="BP636" s="186"/>
      <c r="BQ636" s="186"/>
      <c r="BR636" s="186"/>
      <c r="BS636" s="186"/>
      <c r="BT636" s="186"/>
      <c r="BU636" s="187"/>
      <c r="BV636" s="170" t="str">
        <f>IF(R611&lt;&gt;"",R611,"")</f>
        <v/>
      </c>
      <c r="BW636" s="171"/>
      <c r="BX636" s="170" t="str">
        <f>IF(T611&lt;&gt;"",T611,"")</f>
        <v/>
      </c>
      <c r="BY636" s="171"/>
      <c r="BZ636" s="170" t="str">
        <f>IF(V611&lt;&gt;"",V611,"")</f>
        <v/>
      </c>
      <c r="CA636" s="171"/>
      <c r="CB636" s="170" t="str">
        <f>IF(X611&lt;&gt;"",X611,"")</f>
        <v/>
      </c>
      <c r="CC636" s="171"/>
      <c r="CD636" s="170" t="str">
        <f>IF(Z611&lt;&gt;"",Z611,"")</f>
        <v/>
      </c>
      <c r="CE636" s="171"/>
      <c r="CF636" s="174" t="str">
        <f>IF($CD636=$CD638,IF($CB636=$CB638,IF($BZ636&lt;&gt;"",IF($BZ636&gt;$BZ638,"W","L"),""),IF($CB636&gt;$CB638,"W","L")),IF($CD636&gt;$CD638,"W","L"))</f>
        <v/>
      </c>
    </row>
    <row r="637" spans="1:84" ht="11.25" customHeight="1">
      <c r="R637" s="42"/>
      <c r="S637" s="42"/>
      <c r="W637" s="42"/>
      <c r="X637" s="43"/>
      <c r="Y637" s="43"/>
      <c r="Z637" s="43"/>
      <c r="AA637" s="43"/>
      <c r="AB637" s="43"/>
      <c r="AP637" s="3"/>
      <c r="AQ637" s="157"/>
      <c r="AR637" s="158"/>
      <c r="AS637" s="158"/>
      <c r="AT637" s="158"/>
      <c r="AU637" s="158"/>
      <c r="AV637" s="158"/>
      <c r="AW637" s="158"/>
      <c r="AX637" s="158"/>
      <c r="AY637" s="158"/>
      <c r="AZ637" s="158"/>
      <c r="BA637" s="158"/>
      <c r="BB637" s="158"/>
      <c r="BC637" s="159"/>
      <c r="BD637" s="165"/>
      <c r="BE637" s="166"/>
      <c r="BF637" s="184"/>
      <c r="BG637" s="188"/>
      <c r="BH637" s="189"/>
      <c r="BI637" s="189"/>
      <c r="BJ637" s="189"/>
      <c r="BK637" s="189"/>
      <c r="BL637" s="189"/>
      <c r="BM637" s="189"/>
      <c r="BN637" s="189"/>
      <c r="BO637" s="189"/>
      <c r="BP637" s="189"/>
      <c r="BQ637" s="189"/>
      <c r="BR637" s="189"/>
      <c r="BS637" s="189"/>
      <c r="BT637" s="189"/>
      <c r="BU637" s="190"/>
      <c r="BV637" s="172"/>
      <c r="BW637" s="173"/>
      <c r="BX637" s="172"/>
      <c r="BY637" s="173"/>
      <c r="BZ637" s="172"/>
      <c r="CA637" s="173"/>
      <c r="CB637" s="172"/>
      <c r="CC637" s="173"/>
      <c r="CD637" s="172"/>
      <c r="CE637" s="173"/>
      <c r="CF637" s="174"/>
    </row>
    <row r="638" spans="1:84" ht="11.25" customHeight="1">
      <c r="A638" s="2"/>
      <c r="R638" s="42"/>
      <c r="S638" s="42"/>
      <c r="W638" s="42"/>
      <c r="AA638" s="42"/>
      <c r="AB638" s="42"/>
      <c r="AP638" s="3"/>
      <c r="AQ638" s="157"/>
      <c r="AR638" s="158"/>
      <c r="AS638" s="158"/>
      <c r="AT638" s="158"/>
      <c r="AU638" s="158"/>
      <c r="AV638" s="158"/>
      <c r="AW638" s="158"/>
      <c r="AX638" s="158"/>
      <c r="AY638" s="158"/>
      <c r="AZ638" s="158"/>
      <c r="BA638" s="158"/>
      <c r="BB638" s="158"/>
      <c r="BC638" s="159"/>
      <c r="BD638" s="165"/>
      <c r="BE638" s="166"/>
      <c r="BF638" s="175" t="str">
        <f>Q613</f>
        <v>C</v>
      </c>
      <c r="BG638" s="177" t="str">
        <f>IF(VLOOKUP($BF638,$A592:$C598,3,FALSE)=0,"",CONCATENATE(VLOOKUP(VLOOKUP($BF638,$A592:$C598,3,FALSE),Players!$J:$N,4,FALSE)," ",VLOOKUP($BF638,$A592:$C598,3,FALSE)," ",IF(ISERROR(VLOOKUP(VLOOKUP($BF638,$A592:$C598,3,FALSE),Players!$J:$N,5,FALSE)),"()",CONCATENATE("(",VLOOKUP(VLOOKUP($BF638,$A592:$C598,3,FALSE),Players!$J:$N,5,FALSE),")"))))</f>
        <v/>
      </c>
      <c r="BH638" s="178"/>
      <c r="BI638" s="178"/>
      <c r="BJ638" s="178"/>
      <c r="BK638" s="178"/>
      <c r="BL638" s="178"/>
      <c r="BM638" s="178"/>
      <c r="BN638" s="178"/>
      <c r="BO638" s="178"/>
      <c r="BP638" s="178"/>
      <c r="BQ638" s="178"/>
      <c r="BR638" s="178"/>
      <c r="BS638" s="178"/>
      <c r="BT638" s="178"/>
      <c r="BU638" s="179"/>
      <c r="BV638" s="150" t="str">
        <f>IF(R613&lt;&gt;"",R613,"")</f>
        <v/>
      </c>
      <c r="BW638" s="151"/>
      <c r="BX638" s="150" t="str">
        <f>IF(T613&lt;&gt;"",T613,"")</f>
        <v/>
      </c>
      <c r="BY638" s="151"/>
      <c r="BZ638" s="150" t="str">
        <f>IF(V613&lt;&gt;"",V613,"")</f>
        <v/>
      </c>
      <c r="CA638" s="151"/>
      <c r="CB638" s="150" t="str">
        <f>IF(X613&lt;&gt;"",X613,"")</f>
        <v/>
      </c>
      <c r="CC638" s="151"/>
      <c r="CD638" s="150" t="str">
        <f>IF(Z613&lt;&gt;"",Z613,"")</f>
        <v/>
      </c>
      <c r="CE638" s="151"/>
      <c r="CF638" s="174" t="str">
        <f>IF($CF636&lt;&gt;"",IF(CF636="W","L","W"),"")</f>
        <v/>
      </c>
    </row>
    <row r="639" spans="1:84" ht="11.25" customHeight="1" thickBot="1">
      <c r="A639" s="2"/>
      <c r="R639" s="42"/>
      <c r="S639" s="42"/>
      <c r="W639" s="42"/>
      <c r="X639" s="43"/>
      <c r="Y639" s="43"/>
      <c r="Z639" s="43"/>
      <c r="AA639" s="43"/>
      <c r="AB639" s="43"/>
      <c r="AP639" s="3"/>
      <c r="AQ639" s="160"/>
      <c r="AR639" s="161"/>
      <c r="AS639" s="161"/>
      <c r="AT639" s="161"/>
      <c r="AU639" s="161"/>
      <c r="AV639" s="161"/>
      <c r="AW639" s="161"/>
      <c r="AX639" s="161"/>
      <c r="AY639" s="161"/>
      <c r="AZ639" s="161"/>
      <c r="BA639" s="161"/>
      <c r="BB639" s="161"/>
      <c r="BC639" s="162"/>
      <c r="BD639" s="167"/>
      <c r="BE639" s="168"/>
      <c r="BF639" s="176"/>
      <c r="BG639" s="180"/>
      <c r="BH639" s="181"/>
      <c r="BI639" s="181"/>
      <c r="BJ639" s="181"/>
      <c r="BK639" s="181"/>
      <c r="BL639" s="181"/>
      <c r="BM639" s="181"/>
      <c r="BN639" s="181"/>
      <c r="BO639" s="181"/>
      <c r="BP639" s="181"/>
      <c r="BQ639" s="181"/>
      <c r="BR639" s="181"/>
      <c r="BS639" s="181"/>
      <c r="BT639" s="181"/>
      <c r="BU639" s="182"/>
      <c r="BV639" s="152"/>
      <c r="BW639" s="153"/>
      <c r="BX639" s="152"/>
      <c r="BY639" s="153"/>
      <c r="BZ639" s="152"/>
      <c r="CA639" s="153"/>
      <c r="CB639" s="152"/>
      <c r="CC639" s="153"/>
      <c r="CD639" s="152"/>
      <c r="CE639" s="153"/>
      <c r="CF639" s="174"/>
    </row>
    <row r="640" spans="1:84" ht="11.25" customHeight="1">
      <c r="A640" s="2"/>
      <c r="R640" s="42"/>
      <c r="S640" s="42"/>
      <c r="W640" s="42"/>
      <c r="AA640" s="42"/>
      <c r="AB640" s="42"/>
      <c r="AP640" s="3"/>
      <c r="AQ640" s="126"/>
      <c r="AR640" s="126"/>
      <c r="AS640" s="126"/>
      <c r="AT640" s="126"/>
      <c r="AU640" s="126"/>
      <c r="AV640" s="126"/>
      <c r="AW640" s="126"/>
      <c r="AX640" s="126"/>
      <c r="AY640" s="126"/>
      <c r="AZ640" s="126"/>
      <c r="BA640" s="126"/>
      <c r="BB640" s="126"/>
      <c r="BC640" s="126"/>
      <c r="BV640" s="169" t="str">
        <f>IF(CF636&lt;&gt;"",IF(AND(AND(BV636&gt;-1,BV638&gt;-1),OR(BV636&gt;10,BV638&gt;10),ABS(BV636-BV638)&gt;1,IF(OR(BV636&gt;11,BV638&gt;11),ABS(BV636-BV638)=2,TRUE),BV636=INT(BV636),BV638=INT(BV638)),"","Error"),"")</f>
        <v/>
      </c>
      <c r="BW640" s="169"/>
      <c r="BX640" s="169" t="str">
        <f>IF(CF636&lt;&gt;"",IF(AND(AND(BX636&gt;-1,BX638&gt;-1),OR(BX636&gt;10,BX638&gt;10),ABS(BX636-BX638)&gt;1,IF(OR(BX636&gt;11,BX638&gt;11),ABS(BX636-BX638)=2,TRUE),BX636=INT(BX636),BX638=INT(BX638)),"","Error"),"")</f>
        <v/>
      </c>
      <c r="BY640" s="169"/>
      <c r="BZ640" s="169" t="str">
        <f>IF(CF636&lt;&gt;"",IF(AND(AND(BZ636&gt;-1,BZ638&gt;-1),OR(BZ636&gt;10,BZ638&gt;10),ABS(BZ636-BZ638)&gt;1,IF(OR(BZ636&gt;11,BZ638&gt;11),ABS(BZ636-BZ638)=2,TRUE),BZ636=INT(BZ636),BZ638=INT(BZ638)),"","Error"),"")</f>
        <v/>
      </c>
      <c r="CA640" s="169"/>
      <c r="CB640" s="169" t="str">
        <f>IF(AND(CF636&lt;&gt;"",CB636&lt;&gt;""),IF(AND(AND(CB636&gt;-1,CB638&gt;-1),OR(CB636&gt;10,CB638&gt;10),ABS(CB636-CB638)&gt;1,IF(OR(CB636&gt;11,CB638&gt;11),ABS(CB636-CB638)=2,TRUE),CB636=INT(CB636),CB638=INT(CB638)),"","Error"),"")</f>
        <v/>
      </c>
      <c r="CC640" s="169"/>
      <c r="CD640" s="169" t="str">
        <f>IF(AND(CF636&lt;&gt;"",CD636&lt;&gt;""),IF(AND(AND(CD636&gt;-1,CD638&gt;-1),OR(CD636&gt;10,CD638&gt;10),ABS(CD636-CD638)&gt;1,IF(OR(CD636&gt;11,CD638&gt;11),ABS(CD636-CD638)=2,TRUE),CD636=INT(CD636),CD638=INT(CD638)),"","Error"),"")</f>
        <v/>
      </c>
      <c r="CE640" s="169"/>
      <c r="CF640" s="3"/>
    </row>
    <row r="641" spans="1:84" ht="11.25" customHeight="1">
      <c r="AB641" s="43"/>
      <c r="AP641" s="3"/>
      <c r="AQ641" s="126"/>
      <c r="AR641" s="126"/>
      <c r="AS641" s="126"/>
      <c r="AT641" s="126"/>
      <c r="AU641" s="126"/>
      <c r="AV641" s="126"/>
      <c r="AW641" s="126"/>
      <c r="AX641" s="126"/>
      <c r="AY641" s="126"/>
      <c r="AZ641" s="126"/>
      <c r="BA641" s="126"/>
      <c r="BB641" s="126"/>
      <c r="BC641" s="126"/>
      <c r="CF641" s="3"/>
    </row>
    <row r="642" spans="1:84" ht="11.25" customHeight="1">
      <c r="AB642" s="42"/>
      <c r="AP642" s="3"/>
      <c r="AQ642" s="127"/>
      <c r="AR642" s="127"/>
      <c r="AS642" s="127"/>
      <c r="AT642" s="127"/>
      <c r="AU642" s="127"/>
      <c r="AV642" s="127"/>
      <c r="AW642" s="127"/>
      <c r="AX642" s="127"/>
      <c r="AY642" s="127"/>
      <c r="AZ642" s="127"/>
      <c r="BA642" s="127"/>
      <c r="BB642" s="127"/>
      <c r="BC642" s="127"/>
      <c r="BD642" s="40"/>
      <c r="BE642" s="40"/>
      <c r="BF642" s="40"/>
      <c r="BG642" s="40"/>
      <c r="BH642" s="40"/>
      <c r="BI642" s="40"/>
      <c r="BJ642" s="40"/>
      <c r="BK642" s="40"/>
      <c r="BL642" s="40"/>
      <c r="BM642" s="40"/>
      <c r="BN642" s="40"/>
      <c r="BO642" s="40"/>
      <c r="BP642" s="40"/>
      <c r="BQ642" s="40"/>
      <c r="BR642" s="40"/>
      <c r="BS642" s="40"/>
      <c r="BT642" s="40"/>
      <c r="BU642" s="40"/>
      <c r="BV642" s="40"/>
      <c r="BW642" s="40"/>
      <c r="BX642" s="40"/>
      <c r="BY642" s="40"/>
      <c r="BZ642" s="40"/>
      <c r="CA642" s="40"/>
      <c r="CB642" s="40"/>
      <c r="CC642" s="40"/>
      <c r="CD642" s="40"/>
      <c r="CE642" s="40"/>
      <c r="CF642" s="3"/>
    </row>
    <row r="643" spans="1:84" ht="11.25" customHeight="1">
      <c r="AB643" s="43"/>
      <c r="AP643" s="3"/>
      <c r="AQ643" s="128"/>
      <c r="AR643" s="128"/>
      <c r="AS643" s="128"/>
      <c r="AT643" s="128"/>
      <c r="AU643" s="128"/>
      <c r="AV643" s="128"/>
      <c r="AW643" s="128"/>
      <c r="AX643" s="128"/>
      <c r="AY643" s="128"/>
      <c r="AZ643" s="128"/>
      <c r="BA643" s="128"/>
      <c r="BB643" s="128"/>
      <c r="BC643" s="128"/>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3"/>
    </row>
    <row r="644" spans="1:84" ht="11.25" customHeight="1">
      <c r="AB644" s="42"/>
      <c r="AP644" s="3"/>
      <c r="AQ644" s="126"/>
      <c r="AR644" s="126"/>
      <c r="AS644" s="126"/>
      <c r="AT644" s="126"/>
      <c r="AU644" s="126"/>
      <c r="AV644" s="126"/>
      <c r="AW644" s="126"/>
      <c r="AX644" s="126"/>
      <c r="AY644" s="126"/>
      <c r="AZ644" s="126"/>
      <c r="BA644" s="126"/>
      <c r="BB644" s="126"/>
      <c r="BC644" s="126"/>
      <c r="CF644" s="3"/>
    </row>
    <row r="645" spans="1:84" ht="11.25" customHeight="1">
      <c r="AB645" s="43"/>
      <c r="AP645" s="3"/>
      <c r="AQ645" s="126"/>
      <c r="AR645" s="126"/>
      <c r="AS645" s="126"/>
      <c r="AT645" s="126"/>
      <c r="AU645" s="126"/>
      <c r="AV645" s="126"/>
      <c r="AW645" s="126"/>
      <c r="AX645" s="126"/>
      <c r="AY645" s="126"/>
      <c r="AZ645" s="126"/>
      <c r="BA645" s="126"/>
      <c r="BB645" s="126"/>
      <c r="BC645" s="126"/>
      <c r="CF645" s="3"/>
    </row>
    <row r="646" spans="1:84" ht="11.25" customHeight="1">
      <c r="AB646" s="42"/>
      <c r="AP646" s="3"/>
      <c r="AQ646" s="126"/>
      <c r="AR646" s="126"/>
      <c r="AS646" s="126"/>
      <c r="AT646" s="126"/>
      <c r="AU646" s="126"/>
      <c r="AV646" s="126"/>
      <c r="AW646" s="126"/>
      <c r="AX646" s="126"/>
      <c r="AY646" s="126"/>
      <c r="AZ646" s="126"/>
      <c r="BA646" s="126"/>
      <c r="BB646" s="126"/>
      <c r="BC646" s="126"/>
      <c r="CF646" s="3"/>
    </row>
    <row r="647" spans="1:84" ht="11.25" customHeight="1">
      <c r="AB647" s="43"/>
      <c r="AC647" s="43"/>
      <c r="AD647" s="43"/>
      <c r="AE647" s="43"/>
      <c r="AF647" s="43"/>
      <c r="AG647" s="43"/>
      <c r="AH647" s="43"/>
      <c r="AI647" s="43"/>
      <c r="AJ647" s="43"/>
      <c r="AK647" s="43"/>
      <c r="AL647" s="43"/>
      <c r="AM647" s="43"/>
      <c r="AN647" s="3"/>
      <c r="AO647" s="3"/>
      <c r="AP647" s="3"/>
      <c r="AQ647" s="126"/>
      <c r="AR647" s="126"/>
      <c r="AS647" s="126"/>
      <c r="AT647" s="126"/>
      <c r="AU647" s="126"/>
      <c r="AV647" s="126"/>
      <c r="AW647" s="126"/>
      <c r="AX647" s="126"/>
      <c r="AY647" s="126"/>
      <c r="AZ647" s="126"/>
      <c r="BA647" s="126"/>
      <c r="BB647" s="126"/>
      <c r="BC647" s="126"/>
      <c r="CF647" s="3"/>
    </row>
    <row r="648" spans="1:84" ht="11.25" customHeight="1">
      <c r="AB648" s="42"/>
      <c r="AI648" s="42"/>
      <c r="AJ648" s="42"/>
      <c r="AN648" s="3"/>
      <c r="AO648" s="3"/>
      <c r="AP648" s="3"/>
      <c r="AQ648" s="126"/>
      <c r="AR648" s="126"/>
      <c r="AS648" s="126"/>
      <c r="AT648" s="126"/>
      <c r="AU648" s="126"/>
      <c r="AV648" s="126"/>
      <c r="AW648" s="126"/>
      <c r="AX648" s="126"/>
      <c r="AY648" s="126"/>
      <c r="AZ648" s="126"/>
      <c r="BA648" s="126"/>
      <c r="BB648" s="126"/>
      <c r="BC648" s="126"/>
      <c r="CF648" s="3"/>
    </row>
    <row r="649" spans="1:84" ht="11.25" customHeight="1">
      <c r="AB649" s="43"/>
      <c r="AC649" s="43"/>
      <c r="AD649" s="43"/>
      <c r="AE649" s="43"/>
      <c r="AF649" s="43"/>
      <c r="AG649" s="43"/>
      <c r="AH649" s="43"/>
      <c r="AI649" s="43"/>
      <c r="AJ649" s="43"/>
      <c r="AK649" s="43"/>
      <c r="AL649" s="43"/>
      <c r="AM649" s="43"/>
      <c r="AN649" s="3"/>
      <c r="AO649" s="3"/>
      <c r="AP649" s="3"/>
      <c r="AQ649" s="126"/>
      <c r="AR649" s="126"/>
      <c r="AS649" s="126"/>
      <c r="AT649" s="126"/>
      <c r="AU649" s="126"/>
      <c r="AV649" s="126"/>
      <c r="AW649" s="126"/>
      <c r="AX649" s="126"/>
      <c r="AY649" s="126"/>
      <c r="AZ649" s="126"/>
      <c r="BA649" s="126"/>
      <c r="BB649" s="126"/>
      <c r="BC649" s="126"/>
      <c r="CF649" s="3"/>
    </row>
    <row r="650" spans="1:84" ht="11.25" customHeight="1" thickBot="1">
      <c r="AB650" s="42"/>
      <c r="AI650" s="42"/>
      <c r="AJ650" s="42"/>
      <c r="AN650" s="3"/>
      <c r="AO650" s="3"/>
      <c r="AP650" s="3"/>
      <c r="AQ650" s="126"/>
      <c r="AR650" s="126"/>
      <c r="AS650" s="126"/>
      <c r="AT650" s="126"/>
      <c r="AU650" s="126"/>
      <c r="AV650" s="126"/>
      <c r="AW650" s="126"/>
      <c r="AX650" s="126"/>
      <c r="AY650" s="126"/>
      <c r="AZ650" s="126"/>
      <c r="BA650" s="126"/>
      <c r="BB650" s="126"/>
      <c r="BC650" s="126"/>
      <c r="CF650" s="3"/>
    </row>
    <row r="651" spans="1:84" ht="11.25" customHeight="1">
      <c r="A651" s="259" t="s">
        <v>9</v>
      </c>
      <c r="B651" s="260"/>
      <c r="C651" s="260"/>
      <c r="D651" s="260"/>
      <c r="E651" s="260"/>
      <c r="F651" s="300" t="str">
        <f>Players!$C$1</f>
        <v>Enter Division Name</v>
      </c>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301"/>
      <c r="AF651" s="301"/>
      <c r="AG651" s="301"/>
      <c r="AH651" s="302" t="s">
        <v>10</v>
      </c>
      <c r="AI651" s="303"/>
      <c r="AJ651" s="303"/>
      <c r="AK651" s="306" t="str">
        <f>Players!$G$1</f>
        <v>Enter Date</v>
      </c>
      <c r="AL651" s="307"/>
      <c r="AM651" s="307"/>
      <c r="AN651" s="307"/>
      <c r="AO651" s="308"/>
      <c r="AQ651" s="154" t="str">
        <f>CONCATENATE($A655," ",$D655,","," ",$F653)</f>
        <v>Group: 11, Women's Singles</v>
      </c>
      <c r="AR651" s="155"/>
      <c r="AS651" s="155"/>
      <c r="AT651" s="155"/>
      <c r="AU651" s="155"/>
      <c r="AV651" s="155"/>
      <c r="AW651" s="155"/>
      <c r="AX651" s="155"/>
      <c r="AY651" s="155"/>
      <c r="AZ651" s="155"/>
      <c r="BA651" s="155"/>
      <c r="BB651" s="155"/>
      <c r="BC651" s="156"/>
      <c r="BD651" s="163">
        <f>A668</f>
        <v>1</v>
      </c>
      <c r="BE651" s="164"/>
      <c r="BF651" s="183" t="str">
        <f>C668</f>
        <v>A</v>
      </c>
      <c r="BG651" s="185" t="str">
        <f>IF(VLOOKUP($BF651,$A657:$C663,3,FALSE)=0,"",CONCATENATE(VLOOKUP(VLOOKUP($BF651,$A657:$C663,3,FALSE),Players!$J:$N,4,FALSE)," ",VLOOKUP($BF651,$A657:$C663,3,FALSE)," ",IF(ISERROR(VLOOKUP(VLOOKUP($BF651,$A657:$C663,3,FALSE),Players!$J:$N,5,FALSE)),"()",CONCATENATE("(",VLOOKUP(VLOOKUP($BF651,$A657:$C663,3,FALSE),Players!$J:$N,5,FALSE),")"))))</f>
        <v/>
      </c>
      <c r="BH651" s="186"/>
      <c r="BI651" s="186"/>
      <c r="BJ651" s="186"/>
      <c r="BK651" s="186"/>
      <c r="BL651" s="186"/>
      <c r="BM651" s="186"/>
      <c r="BN651" s="186"/>
      <c r="BO651" s="186"/>
      <c r="BP651" s="186"/>
      <c r="BQ651" s="186"/>
      <c r="BR651" s="186"/>
      <c r="BS651" s="186"/>
      <c r="BT651" s="186"/>
      <c r="BU651" s="187"/>
      <c r="BV651" s="170" t="str">
        <f>IF(D668&lt;&gt;"",D668,"")</f>
        <v/>
      </c>
      <c r="BW651" s="171"/>
      <c r="BX651" s="170" t="str">
        <f>IF(F668&lt;&gt;"",F668,"")</f>
        <v/>
      </c>
      <c r="BY651" s="171"/>
      <c r="BZ651" s="170" t="str">
        <f>IF(H668&lt;&gt;"",H668,"")</f>
        <v/>
      </c>
      <c r="CA651" s="171"/>
      <c r="CB651" s="170" t="str">
        <f>IF(J668&lt;&gt;"",J668,"")</f>
        <v/>
      </c>
      <c r="CC651" s="171"/>
      <c r="CD651" s="170" t="str">
        <f>IF(L668&lt;&gt;"",L668,"")</f>
        <v/>
      </c>
      <c r="CE651" s="171"/>
      <c r="CF651" s="174" t="str">
        <f>IF($CD651=$CD653,IF($CB651=$CB653,IF($BZ651&lt;&gt;"",IF($BZ651&gt;$BZ653,"W","L"),""),IF($CB651&gt;$CB653,"W","L")),IF($CD651&gt;$CD653,"W","L"))</f>
        <v/>
      </c>
    </row>
    <row r="652" spans="1:84" ht="11.25" customHeight="1">
      <c r="A652" s="261"/>
      <c r="B652" s="262"/>
      <c r="C652" s="262"/>
      <c r="D652" s="262"/>
      <c r="E652" s="26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282"/>
      <c r="AE652" s="282"/>
      <c r="AF652" s="282"/>
      <c r="AG652" s="282"/>
      <c r="AH652" s="304"/>
      <c r="AI652" s="305"/>
      <c r="AJ652" s="305"/>
      <c r="AK652" s="309"/>
      <c r="AL652" s="309"/>
      <c r="AM652" s="309"/>
      <c r="AN652" s="309"/>
      <c r="AO652" s="310"/>
      <c r="AQ652" s="157"/>
      <c r="AR652" s="158"/>
      <c r="AS652" s="158"/>
      <c r="AT652" s="158"/>
      <c r="AU652" s="158"/>
      <c r="AV652" s="158"/>
      <c r="AW652" s="158"/>
      <c r="AX652" s="158"/>
      <c r="AY652" s="158"/>
      <c r="AZ652" s="158"/>
      <c r="BA652" s="158"/>
      <c r="BB652" s="158"/>
      <c r="BC652" s="159"/>
      <c r="BD652" s="165"/>
      <c r="BE652" s="166"/>
      <c r="BF652" s="184"/>
      <c r="BG652" s="188"/>
      <c r="BH652" s="189"/>
      <c r="BI652" s="189"/>
      <c r="BJ652" s="189"/>
      <c r="BK652" s="189"/>
      <c r="BL652" s="189"/>
      <c r="BM652" s="189"/>
      <c r="BN652" s="189"/>
      <c r="BO652" s="189"/>
      <c r="BP652" s="189"/>
      <c r="BQ652" s="189"/>
      <c r="BR652" s="189"/>
      <c r="BS652" s="189"/>
      <c r="BT652" s="189"/>
      <c r="BU652" s="190"/>
      <c r="BV652" s="172"/>
      <c r="BW652" s="173"/>
      <c r="BX652" s="172"/>
      <c r="BY652" s="173"/>
      <c r="BZ652" s="172"/>
      <c r="CA652" s="173"/>
      <c r="CB652" s="172"/>
      <c r="CC652" s="173"/>
      <c r="CD652" s="172"/>
      <c r="CE652" s="173"/>
      <c r="CF652" s="174"/>
    </row>
    <row r="653" spans="1:84" ht="11.25" customHeight="1">
      <c r="A653" s="266" t="s">
        <v>11</v>
      </c>
      <c r="B653" s="267"/>
      <c r="C653" s="267"/>
      <c r="D653" s="277" t="s">
        <v>12</v>
      </c>
      <c r="E653" s="278"/>
      <c r="F653" s="280" t="str">
        <f>Players!$H$3</f>
        <v>Women's Singles</v>
      </c>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1"/>
      <c r="AD653" s="281"/>
      <c r="AE653" s="281"/>
      <c r="AF653" s="281"/>
      <c r="AG653" s="281"/>
      <c r="AH653" s="302" t="s">
        <v>13</v>
      </c>
      <c r="AI653" s="303"/>
      <c r="AJ653" s="303"/>
      <c r="AK653" s="311" t="s">
        <v>32</v>
      </c>
      <c r="AL653" s="311"/>
      <c r="AM653" s="311"/>
      <c r="AN653" s="311"/>
      <c r="AO653" s="312"/>
      <c r="AQ653" s="157"/>
      <c r="AR653" s="158"/>
      <c r="AS653" s="158"/>
      <c r="AT653" s="158"/>
      <c r="AU653" s="158"/>
      <c r="AV653" s="158"/>
      <c r="AW653" s="158"/>
      <c r="AX653" s="158"/>
      <c r="AY653" s="158"/>
      <c r="AZ653" s="158"/>
      <c r="BA653" s="158"/>
      <c r="BB653" s="158"/>
      <c r="BC653" s="159"/>
      <c r="BD653" s="165"/>
      <c r="BE653" s="166"/>
      <c r="BF653" s="175" t="str">
        <f>C670</f>
        <v>C</v>
      </c>
      <c r="BG653" s="177" t="str">
        <f>IF(VLOOKUP($BF653,$A657:$C663,3,FALSE)=0,"",CONCATENATE(VLOOKUP(VLOOKUP($BF653,$A657:$C663,3,FALSE),Players!$J:$N,4,FALSE)," ",VLOOKUP($BF653,$A657:$C663,3,FALSE)," ",IF(ISERROR(VLOOKUP(VLOOKUP($BF653,$A657:$C663,3,FALSE),Players!$J:$N,5,FALSE)),"()",CONCATENATE("(",VLOOKUP(VLOOKUP($BF653,$A657:$C663,3,FALSE),Players!$J:$N,5,FALSE),")"))))</f>
        <v/>
      </c>
      <c r="BH653" s="178"/>
      <c r="BI653" s="178"/>
      <c r="BJ653" s="178"/>
      <c r="BK653" s="178"/>
      <c r="BL653" s="178"/>
      <c r="BM653" s="178"/>
      <c r="BN653" s="178"/>
      <c r="BO653" s="178"/>
      <c r="BP653" s="178"/>
      <c r="BQ653" s="178"/>
      <c r="BR653" s="178"/>
      <c r="BS653" s="178"/>
      <c r="BT653" s="178"/>
      <c r="BU653" s="179"/>
      <c r="BV653" s="150" t="str">
        <f>IF(D670&lt;&gt;"",D670,"")</f>
        <v/>
      </c>
      <c r="BW653" s="151"/>
      <c r="BX653" s="150" t="str">
        <f>IF(F670&lt;&gt;"",F670,"")</f>
        <v/>
      </c>
      <c r="BY653" s="151"/>
      <c r="BZ653" s="150" t="str">
        <f>IF(H670&lt;&gt;"",H670,"")</f>
        <v/>
      </c>
      <c r="CA653" s="151"/>
      <c r="CB653" s="150" t="str">
        <f>IF(J670&lt;&gt;"",J670,"")</f>
        <v/>
      </c>
      <c r="CC653" s="151"/>
      <c r="CD653" s="150" t="str">
        <f>IF(L670&lt;&gt;"",L670,"")</f>
        <v/>
      </c>
      <c r="CE653" s="151"/>
      <c r="CF653" s="174" t="str">
        <f>IF($CF651&lt;&gt;"",IF(CF651="W","L","W"),"")</f>
        <v/>
      </c>
    </row>
    <row r="654" spans="1:84" ht="11.25" customHeight="1" thickBot="1">
      <c r="A654" s="275"/>
      <c r="B654" s="276"/>
      <c r="C654" s="276"/>
      <c r="D654" s="279"/>
      <c r="E654" s="279"/>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282"/>
      <c r="AF654" s="282"/>
      <c r="AG654" s="282"/>
      <c r="AH654" s="304"/>
      <c r="AI654" s="305"/>
      <c r="AJ654" s="305"/>
      <c r="AK654" s="313"/>
      <c r="AL654" s="313"/>
      <c r="AM654" s="313"/>
      <c r="AN654" s="313"/>
      <c r="AO654" s="314"/>
      <c r="AQ654" s="160"/>
      <c r="AR654" s="161"/>
      <c r="AS654" s="161"/>
      <c r="AT654" s="161"/>
      <c r="AU654" s="161"/>
      <c r="AV654" s="161"/>
      <c r="AW654" s="161"/>
      <c r="AX654" s="161"/>
      <c r="AY654" s="161"/>
      <c r="AZ654" s="161"/>
      <c r="BA654" s="161"/>
      <c r="BB654" s="161"/>
      <c r="BC654" s="162"/>
      <c r="BD654" s="167"/>
      <c r="BE654" s="168"/>
      <c r="BF654" s="176"/>
      <c r="BG654" s="180"/>
      <c r="BH654" s="181"/>
      <c r="BI654" s="181"/>
      <c r="BJ654" s="181"/>
      <c r="BK654" s="181"/>
      <c r="BL654" s="181"/>
      <c r="BM654" s="181"/>
      <c r="BN654" s="181"/>
      <c r="BO654" s="181"/>
      <c r="BP654" s="181"/>
      <c r="BQ654" s="181"/>
      <c r="BR654" s="181"/>
      <c r="BS654" s="181"/>
      <c r="BT654" s="181"/>
      <c r="BU654" s="182"/>
      <c r="BV654" s="152"/>
      <c r="BW654" s="153"/>
      <c r="BX654" s="152"/>
      <c r="BY654" s="153"/>
      <c r="BZ654" s="152"/>
      <c r="CA654" s="153"/>
      <c r="CB654" s="152"/>
      <c r="CC654" s="153"/>
      <c r="CD654" s="152"/>
      <c r="CE654" s="153"/>
      <c r="CF654" s="174"/>
    </row>
    <row r="655" spans="1:84" ht="11.25" customHeight="1">
      <c r="A655" s="259" t="s">
        <v>15</v>
      </c>
      <c r="B655" s="260"/>
      <c r="C655" s="260"/>
      <c r="D655" s="264">
        <v>11</v>
      </c>
      <c r="E655" s="264"/>
      <c r="F655" s="266" t="s">
        <v>16</v>
      </c>
      <c r="G655" s="267"/>
      <c r="H655" s="267"/>
      <c r="I655" s="283"/>
      <c r="J655" s="284"/>
      <c r="K655" s="284"/>
      <c r="L655" s="284"/>
      <c r="M655" s="284"/>
      <c r="N655" s="271"/>
      <c r="O655" s="271"/>
      <c r="P655" s="271"/>
      <c r="Q655" s="271"/>
      <c r="R655" s="271"/>
      <c r="S655" s="271"/>
      <c r="T655" s="271"/>
      <c r="U655" s="271"/>
      <c r="V655" s="271"/>
      <c r="W655" s="271"/>
      <c r="X655" s="271"/>
      <c r="Y655" s="271"/>
      <c r="Z655" s="271"/>
      <c r="AA655" s="271"/>
      <c r="AB655" s="271"/>
      <c r="AC655" s="272"/>
      <c r="AD655" s="150" t="s">
        <v>17</v>
      </c>
      <c r="AE655" s="270"/>
      <c r="AF655" s="288" t="s">
        <v>18</v>
      </c>
      <c r="AG655" s="270"/>
      <c r="AH655" s="288" t="s">
        <v>19</v>
      </c>
      <c r="AI655" s="270"/>
      <c r="AJ655" s="288" t="s">
        <v>20</v>
      </c>
      <c r="AK655" s="290"/>
      <c r="AL655" s="292" t="s">
        <v>21</v>
      </c>
      <c r="AM655" s="293"/>
      <c r="AN655" s="296" t="s">
        <v>22</v>
      </c>
      <c r="AO655" s="297"/>
      <c r="AQ655" s="126"/>
      <c r="AR655" s="126"/>
      <c r="AS655" s="126"/>
      <c r="AT655" s="126"/>
      <c r="AU655" s="126"/>
      <c r="AV655" s="126"/>
      <c r="AW655" s="126"/>
      <c r="AX655" s="126"/>
      <c r="AY655" s="126"/>
      <c r="AZ655" s="126"/>
      <c r="BA655" s="126"/>
      <c r="BB655" s="126"/>
      <c r="BC655" s="126"/>
      <c r="BV655" s="169" t="str">
        <f>IF(CF651&lt;&gt;"",IF(AND(AND(BV651&gt;-1,BV653&gt;-1),OR(BV651&gt;10,BV653&gt;10),ABS(BV651-BV653)&gt;1,IF(OR(BV651&gt;11,BV653&gt;11),ABS(BV651-BV653)=2,TRUE),BV651=INT(BV651),BV653=INT(BV653)),"","Error"),"")</f>
        <v/>
      </c>
      <c r="BW655" s="169"/>
      <c r="BX655" s="169" t="str">
        <f>IF(CF651&lt;&gt;"",IF(AND(AND(BX651&gt;-1,BX653&gt;-1),OR(BX651&gt;10,BX653&gt;10),ABS(BX651-BX653)&gt;1,IF(OR(BX651&gt;11,BX653&gt;11),ABS(BX651-BX653)=2,TRUE),BX651=INT(BX651),BX653=INT(BX653)),"","Error"),"")</f>
        <v/>
      </c>
      <c r="BY655" s="169"/>
      <c r="BZ655" s="169" t="str">
        <f>IF(CF651&lt;&gt;"",IF(AND(AND(BZ651&gt;-1,BZ653&gt;-1),OR(BZ651&gt;10,BZ653&gt;10),ABS(BZ651-BZ653)&gt;1,IF(OR(BZ651&gt;11,BZ653&gt;11),ABS(BZ651-BZ653)=2,TRUE),BZ651=INT(BZ651),BZ653=INT(BZ653)),"","Error"),"")</f>
        <v/>
      </c>
      <c r="CA655" s="169"/>
      <c r="CB655" s="169" t="str">
        <f>IF(AND(CF651&lt;&gt;"",CB651&lt;&gt;""),IF(AND(AND(CB651&gt;-1,CB653&gt;-1),OR(CB651&gt;10,CB653&gt;10),ABS(CB651-CB653)&gt;1,IF(OR(CB651&gt;11,CB653&gt;11),ABS(CB651-CB653)=2,TRUE),CB651=INT(CB651),CB653=INT(CB653)),"","Error"),"")</f>
        <v/>
      </c>
      <c r="CC655" s="169"/>
      <c r="CD655" s="169" t="str">
        <f>IF(AND(CF651&lt;&gt;"",CD651&lt;&gt;""),IF(AND(AND(CD651&gt;-1,CD653&gt;-1),OR(CD651&gt;10,CD653&gt;10),ABS(CD651-CD653)&gt;1,IF(OR(CD651&gt;11,CD653&gt;11),ABS(CD651-CD653)=2,TRUE),CD651=INT(CD651),CD653=INT(CD653)),"","Error"),"")</f>
        <v/>
      </c>
      <c r="CE655" s="169"/>
    </row>
    <row r="656" spans="1:84" ht="11.25" customHeight="1" thickBot="1">
      <c r="A656" s="261"/>
      <c r="B656" s="262"/>
      <c r="C656" s="263"/>
      <c r="D656" s="265"/>
      <c r="E656" s="265"/>
      <c r="F656" s="268"/>
      <c r="G656" s="269"/>
      <c r="H656" s="269"/>
      <c r="I656" s="286"/>
      <c r="J656" s="286"/>
      <c r="K656" s="286"/>
      <c r="L656" s="286"/>
      <c r="M656" s="286"/>
      <c r="N656" s="273"/>
      <c r="O656" s="273"/>
      <c r="P656" s="273"/>
      <c r="Q656" s="273"/>
      <c r="R656" s="273"/>
      <c r="S656" s="273"/>
      <c r="T656" s="273"/>
      <c r="U656" s="273"/>
      <c r="V656" s="273"/>
      <c r="W656" s="273"/>
      <c r="X656" s="273"/>
      <c r="Y656" s="273"/>
      <c r="Z656" s="273"/>
      <c r="AA656" s="273"/>
      <c r="AB656" s="273"/>
      <c r="AC656" s="274"/>
      <c r="AD656" s="194"/>
      <c r="AE656" s="195"/>
      <c r="AF656" s="289"/>
      <c r="AG656" s="195"/>
      <c r="AH656" s="289"/>
      <c r="AI656" s="195"/>
      <c r="AJ656" s="289"/>
      <c r="AK656" s="291"/>
      <c r="AL656" s="294"/>
      <c r="AM656" s="295"/>
      <c r="AN656" s="298"/>
      <c r="AO656" s="299"/>
      <c r="AQ656" s="126"/>
      <c r="AR656" s="126"/>
      <c r="AS656" s="126"/>
      <c r="AT656" s="126"/>
      <c r="AU656" s="126"/>
      <c r="AV656" s="126"/>
      <c r="AW656" s="126"/>
      <c r="AX656" s="126"/>
      <c r="AY656" s="126"/>
      <c r="AZ656" s="126"/>
      <c r="BA656" s="126"/>
      <c r="BB656" s="126"/>
      <c r="BC656" s="126"/>
    </row>
    <row r="657" spans="1:167" ht="11.25" customHeight="1">
      <c r="A657" s="210" t="str">
        <f>AD655</f>
        <v>A</v>
      </c>
      <c r="B657" s="211"/>
      <c r="C657" s="214"/>
      <c r="D657" s="215"/>
      <c r="E657" s="215"/>
      <c r="F657" s="215"/>
      <c r="G657" s="215"/>
      <c r="H657" s="215"/>
      <c r="I657" s="215"/>
      <c r="J657" s="215"/>
      <c r="K657" s="215"/>
      <c r="L657" s="215"/>
      <c r="M657" s="215"/>
      <c r="N657" s="215"/>
      <c r="O657" s="215"/>
      <c r="P657" s="215"/>
      <c r="Q657" s="215"/>
      <c r="R657" s="215"/>
      <c r="S657" s="215"/>
      <c r="T657" s="215"/>
      <c r="U657" s="215"/>
      <c r="V657" s="215"/>
      <c r="W657" s="215"/>
      <c r="X657" s="215"/>
      <c r="Y657" s="215"/>
      <c r="Z657" s="215"/>
      <c r="AA657" s="215"/>
      <c r="AB657" s="215"/>
      <c r="AC657" s="216"/>
      <c r="AD657" s="250"/>
      <c r="AE657" s="229"/>
      <c r="AF657" s="252" t="str">
        <f>IF($D653="1P",IF(Z672=Z674,IF(X672=X674,IF(V672&lt;&gt;"",IF(V672&gt;V674,"W","L"),""),IF(X672&gt;X674,"W","L")),IF(Z672&gt;Z674,"W","L")),IF(L676=L678,IF(J676=J678,IF(H676&lt;&gt;"",IF(H676&gt;H678,"W","L"),""),IF(J676&gt;J678,"W","L")),IF(L676&gt;L678,"W","L")))</f>
        <v/>
      </c>
      <c r="AG657" s="253"/>
      <c r="AH657" s="252" t="str">
        <f>IF($D653="1P",IF(L676=L678,IF(J676=J678,IF(H676&lt;&gt;"",IF(H676&gt;H678,"W","L"),""),IF(J676&gt;J678,"W","L")),IF(L676&gt;L678,"W","L")),IF(L668=L670,IF(J668=J670,IF(H668&lt;&gt;"",IF(H668&gt;H670,"W","L"),""),IF(J668&gt;J670,"W","L")),IF(L668&gt;L670,"W","L")))</f>
        <v/>
      </c>
      <c r="AI657" s="253"/>
      <c r="AJ657" s="252" t="str">
        <f>IF($D653="1P",IF(L668=L670,IF(J668=J670,IF(H668&lt;&gt;"",IF(H668&gt;H670,"W","L"),""),IF(J668&gt;J670,"W","L")),IF(L668&gt;L670,"W","L")),IF(Z672=Z674,IF(X672=X674,IF(V672&lt;&gt;"",IF(V672&gt;V674,"W","L"),""),IF(X672&gt;X674,"W","L")),IF(Z672&gt;Z674,"W","L")))</f>
        <v/>
      </c>
      <c r="AK657" s="253"/>
      <c r="AL657" s="254" t="str">
        <f>IF(OR(COUNTIF(AD657:AJ657,"W"),COUNTIF(AD657:AJ657,"L")),COUNTIF(AD657:AJ657,"W")*2+COUNTIF(AD657:AJ657,"L"),"")</f>
        <v/>
      </c>
      <c r="AM657" s="255"/>
      <c r="AN657" s="256" t="str">
        <f>IF(AL657&lt;&gt;"",RANK(AL657,AL657:AL663,0),"")</f>
        <v/>
      </c>
      <c r="AO657" s="257"/>
      <c r="AQ657" s="127"/>
      <c r="AR657" s="127"/>
      <c r="AS657" s="127"/>
      <c r="AT657" s="127"/>
      <c r="AU657" s="127"/>
      <c r="AV657" s="127"/>
      <c r="AW657" s="127"/>
      <c r="AX657" s="127"/>
      <c r="AY657" s="127"/>
      <c r="AZ657" s="127"/>
      <c r="BA657" s="127"/>
      <c r="BB657" s="127"/>
      <c r="BC657" s="127"/>
      <c r="BD657" s="40"/>
      <c r="BE657" s="40"/>
      <c r="BF657" s="40"/>
      <c r="BG657" s="40"/>
      <c r="BH657" s="40"/>
      <c r="BI657" s="40"/>
      <c r="BJ657" s="40"/>
      <c r="BK657" s="40"/>
      <c r="BL657" s="40"/>
      <c r="BM657" s="40"/>
      <c r="BN657" s="40"/>
      <c r="BO657" s="40"/>
      <c r="BP657" s="40"/>
      <c r="BQ657" s="40"/>
      <c r="BR657" s="40"/>
      <c r="BS657" s="40"/>
      <c r="BT657" s="40"/>
      <c r="BU657" s="40"/>
      <c r="BV657" s="40"/>
      <c r="BW657" s="40"/>
      <c r="BX657" s="40"/>
      <c r="BY657" s="40"/>
      <c r="BZ657" s="40"/>
      <c r="CA657" s="40"/>
      <c r="CB657" s="40"/>
      <c r="CC657" s="40"/>
      <c r="CD657" s="40"/>
      <c r="CE657" s="40"/>
      <c r="CF657" s="40"/>
    </row>
    <row r="658" spans="1:167" ht="11.25" customHeight="1">
      <c r="A658" s="212"/>
      <c r="B658" s="213"/>
      <c r="C658" s="217"/>
      <c r="D658" s="218"/>
      <c r="E658" s="218"/>
      <c r="F658" s="218"/>
      <c r="G658" s="218"/>
      <c r="H658" s="218"/>
      <c r="I658" s="218"/>
      <c r="J658" s="218"/>
      <c r="K658" s="218"/>
      <c r="L658" s="218"/>
      <c r="M658" s="218"/>
      <c r="N658" s="218"/>
      <c r="O658" s="218"/>
      <c r="P658" s="218"/>
      <c r="Q658" s="218"/>
      <c r="R658" s="218"/>
      <c r="S658" s="218"/>
      <c r="T658" s="218"/>
      <c r="U658" s="218"/>
      <c r="V658" s="218"/>
      <c r="W658" s="218"/>
      <c r="X658" s="218"/>
      <c r="Y658" s="218"/>
      <c r="Z658" s="218"/>
      <c r="AA658" s="218"/>
      <c r="AB658" s="218"/>
      <c r="AC658" s="219"/>
      <c r="AD658" s="251"/>
      <c r="AE658" s="236"/>
      <c r="AF658" s="234"/>
      <c r="AG658" s="233"/>
      <c r="AH658" s="234"/>
      <c r="AI658" s="233"/>
      <c r="AJ658" s="234"/>
      <c r="AK658" s="233"/>
      <c r="AL658" s="241"/>
      <c r="AM658" s="240"/>
      <c r="AN658" s="258"/>
      <c r="AO658" s="243"/>
      <c r="AQ658" s="128"/>
      <c r="AR658" s="128"/>
      <c r="AS658" s="128"/>
      <c r="AT658" s="128"/>
      <c r="AU658" s="128"/>
      <c r="AV658" s="128"/>
      <c r="AW658" s="128"/>
      <c r="AX658" s="128"/>
      <c r="AY658" s="128"/>
      <c r="AZ658" s="128"/>
      <c r="BA658" s="128"/>
      <c r="BB658" s="128"/>
      <c r="BC658" s="128"/>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row>
    <row r="659" spans="1:167" ht="11.25" customHeight="1">
      <c r="A659" s="210" t="str">
        <f>AF655</f>
        <v>B</v>
      </c>
      <c r="B659" s="211"/>
      <c r="C659" s="214"/>
      <c r="D659" s="215"/>
      <c r="E659" s="215"/>
      <c r="F659" s="215"/>
      <c r="G659" s="215"/>
      <c r="H659" s="215"/>
      <c r="I659" s="215"/>
      <c r="J659" s="215"/>
      <c r="K659" s="215"/>
      <c r="L659" s="215"/>
      <c r="M659" s="215"/>
      <c r="N659" s="215"/>
      <c r="O659" s="215"/>
      <c r="P659" s="215"/>
      <c r="Q659" s="215"/>
      <c r="R659" s="215"/>
      <c r="S659" s="215"/>
      <c r="T659" s="215"/>
      <c r="U659" s="215"/>
      <c r="V659" s="215"/>
      <c r="W659" s="215"/>
      <c r="X659" s="215"/>
      <c r="Y659" s="215"/>
      <c r="Z659" s="215"/>
      <c r="AA659" s="215"/>
      <c r="AB659" s="215"/>
      <c r="AC659" s="216"/>
      <c r="AD659" s="220" t="str">
        <f>IF(AF657&lt;&gt;"",IF(AF657="W","L","W"),"")</f>
        <v/>
      </c>
      <c r="AE659" s="221"/>
      <c r="AF659" s="228"/>
      <c r="AG659" s="229"/>
      <c r="AH659" s="227" t="str">
        <f>IF($D653="1P",IF(L672=L674,IF(J672=J674,IF(H672&lt;&gt;"",IF(H672&gt;H674,"W","L"),""),IF(J672&gt;J674,"W","L")),IF(L672&gt;L674,"W","L")),IF(Z676=Z678,IF(X676=X678,IF(V676&lt;&gt;"",IF(V676&gt;V678,"W","L"),""),IF(X676&gt;X678,"W","L")),IF(Z676&gt;Z678,"W","L")))</f>
        <v/>
      </c>
      <c r="AI659" s="221"/>
      <c r="AJ659" s="227" t="str">
        <f>IF($D653="1P",IF(Z668=Z670,IF(X668=X670,IF(V668&lt;&gt;"",IF(V668&gt;V670,"W","L"),""),IF(X668&gt;X670,"W","L")),IF(Z668&gt;Z670,"W","L")),IF(L672=L674,IF(J672=J674,IF(H672&lt;&gt;"",IF(H672&gt;H674,"W","L"),""),IF(J672&gt;J674,"W","L")),IF(L672&gt;L674,"W","L")))</f>
        <v/>
      </c>
      <c r="AK659" s="237"/>
      <c r="AL659" s="239" t="str">
        <f>IF(OR(COUNTIF(AD659:AJ659,"W"),COUNTIF(AD659:AJ659,"L")),COUNTIF(AD659:AJ659,"W")*2+COUNTIF(AD659:AJ659,"L"),"")</f>
        <v/>
      </c>
      <c r="AM659" s="240"/>
      <c r="AN659" s="242" t="str">
        <f>IF(AL659&lt;&gt;"",RANK(AL659,AL657:AL663,0),"")</f>
        <v/>
      </c>
      <c r="AO659" s="243"/>
      <c r="AQ659" s="126"/>
      <c r="AR659" s="126"/>
      <c r="AS659" s="126"/>
      <c r="AT659" s="126"/>
      <c r="AU659" s="126"/>
      <c r="AV659" s="126"/>
      <c r="AW659" s="126"/>
      <c r="AX659" s="126"/>
      <c r="AY659" s="126"/>
      <c r="AZ659" s="126"/>
      <c r="BA659" s="126"/>
      <c r="BB659" s="126"/>
      <c r="BC659" s="126"/>
    </row>
    <row r="660" spans="1:167" ht="11.25" customHeight="1" thickBot="1">
      <c r="A660" s="212"/>
      <c r="B660" s="213"/>
      <c r="C660" s="217"/>
      <c r="D660" s="218"/>
      <c r="E660" s="218"/>
      <c r="F660" s="218"/>
      <c r="G660" s="218"/>
      <c r="H660" s="218"/>
      <c r="I660" s="218"/>
      <c r="J660" s="218"/>
      <c r="K660" s="218"/>
      <c r="L660" s="218"/>
      <c r="M660" s="218"/>
      <c r="N660" s="218"/>
      <c r="O660" s="218"/>
      <c r="P660" s="218"/>
      <c r="Q660" s="218"/>
      <c r="R660" s="218"/>
      <c r="S660" s="218"/>
      <c r="T660" s="218"/>
      <c r="U660" s="218"/>
      <c r="V660" s="218"/>
      <c r="W660" s="218"/>
      <c r="X660" s="218"/>
      <c r="Y660" s="218"/>
      <c r="Z660" s="218"/>
      <c r="AA660" s="218"/>
      <c r="AB660" s="218"/>
      <c r="AC660" s="219"/>
      <c r="AD660" s="232"/>
      <c r="AE660" s="233"/>
      <c r="AF660" s="235"/>
      <c r="AG660" s="236"/>
      <c r="AH660" s="234"/>
      <c r="AI660" s="233"/>
      <c r="AJ660" s="234"/>
      <c r="AK660" s="238"/>
      <c r="AL660" s="241"/>
      <c r="AM660" s="240"/>
      <c r="AN660" s="258"/>
      <c r="AO660" s="243"/>
      <c r="AQ660" s="127"/>
      <c r="AR660" s="127"/>
      <c r="AS660" s="127"/>
      <c r="AT660" s="127"/>
      <c r="AU660" s="127"/>
      <c r="AV660" s="127"/>
      <c r="AW660" s="127"/>
      <c r="AX660" s="127"/>
      <c r="AY660" s="127"/>
      <c r="AZ660" s="127"/>
      <c r="BA660" s="127"/>
      <c r="BB660" s="127"/>
      <c r="BC660" s="127"/>
      <c r="BD660" s="40"/>
      <c r="BE660" s="40"/>
      <c r="BF660" s="40"/>
      <c r="BG660" s="40"/>
      <c r="BH660" s="40"/>
      <c r="BI660" s="40"/>
      <c r="BJ660" s="40"/>
      <c r="BK660" s="40"/>
      <c r="BL660" s="40"/>
      <c r="BM660" s="40"/>
      <c r="BN660" s="40"/>
      <c r="BO660" s="40"/>
      <c r="BP660" s="40"/>
      <c r="BQ660" s="40"/>
      <c r="BR660" s="40"/>
      <c r="BS660" s="40"/>
      <c r="BT660" s="40"/>
      <c r="BU660" s="40"/>
      <c r="BV660" s="40"/>
      <c r="BW660" s="40"/>
      <c r="BX660" s="40"/>
      <c r="BY660" s="40"/>
      <c r="BZ660" s="40"/>
      <c r="CA660" s="40"/>
      <c r="CB660" s="40"/>
      <c r="CC660" s="40"/>
      <c r="CD660" s="40"/>
      <c r="CE660" s="40"/>
    </row>
    <row r="661" spans="1:167" ht="11.25" customHeight="1">
      <c r="A661" s="210" t="str">
        <f>AH655</f>
        <v>C</v>
      </c>
      <c r="B661" s="211"/>
      <c r="C661" s="214"/>
      <c r="D661" s="215"/>
      <c r="E661" s="215"/>
      <c r="F661" s="215"/>
      <c r="G661" s="215"/>
      <c r="H661" s="215"/>
      <c r="I661" s="215"/>
      <c r="J661" s="215"/>
      <c r="K661" s="215"/>
      <c r="L661" s="215"/>
      <c r="M661" s="215"/>
      <c r="N661" s="215"/>
      <c r="O661" s="215"/>
      <c r="P661" s="215"/>
      <c r="Q661" s="215"/>
      <c r="R661" s="215"/>
      <c r="S661" s="215"/>
      <c r="T661" s="215"/>
      <c r="U661" s="215"/>
      <c r="V661" s="215"/>
      <c r="W661" s="215"/>
      <c r="X661" s="215"/>
      <c r="Y661" s="215"/>
      <c r="Z661" s="215"/>
      <c r="AA661" s="215"/>
      <c r="AB661" s="215"/>
      <c r="AC661" s="216"/>
      <c r="AD661" s="220" t="str">
        <f>IF(AH657&lt;&gt;"",IF(AH657="W","L","W"),"")</f>
        <v/>
      </c>
      <c r="AE661" s="221"/>
      <c r="AF661" s="227" t="str">
        <f>IF(AH659&lt;&gt;"",IF(AH659="W","L","W"),"")</f>
        <v/>
      </c>
      <c r="AG661" s="221"/>
      <c r="AH661" s="228"/>
      <c r="AI661" s="229"/>
      <c r="AJ661" s="227" t="str">
        <f>IF($D653="1P",IF(Z676=Z678,IF(X676=X678,IF(V676&lt;&gt;"",IF(V676&gt;V678,"W","L"),""),IF(X676&gt;X678,"W","L")),IF(Z676&gt;Z678,"W","L")),IF(Z668=Z670,IF(X668=X670,IF(V668&lt;&gt;"",IF(V668&gt;V670,"W","L"),""),IF(X668&gt;X670,"W","L")),IF(Z668&gt;Z670,"W","L")))</f>
        <v/>
      </c>
      <c r="AK661" s="237"/>
      <c r="AL661" s="239" t="str">
        <f>IF(OR(COUNTIF(AD661:AJ661,"W"),COUNTIF(AD661:AJ661,"L")),COUNTIF(AD661:AJ661,"W")*2+COUNTIF(AD661:AJ661,"L"),"")</f>
        <v/>
      </c>
      <c r="AM661" s="240"/>
      <c r="AN661" s="242" t="str">
        <f>IF(AL661&lt;&gt;"",RANK(AL661,AL657:AL663,0),"")</f>
        <v/>
      </c>
      <c r="AO661" s="243"/>
      <c r="AQ661" s="154" t="str">
        <f>CONCATENATE($A655," ",$D655,","," ",$F653)</f>
        <v>Group: 11, Women's Singles</v>
      </c>
      <c r="AR661" s="155"/>
      <c r="AS661" s="155"/>
      <c r="AT661" s="155"/>
      <c r="AU661" s="155"/>
      <c r="AV661" s="155"/>
      <c r="AW661" s="155"/>
      <c r="AX661" s="155"/>
      <c r="AY661" s="155"/>
      <c r="AZ661" s="155"/>
      <c r="BA661" s="155"/>
      <c r="BB661" s="155"/>
      <c r="BC661" s="156"/>
      <c r="BD661" s="163">
        <f>A672</f>
        <v>2</v>
      </c>
      <c r="BE661" s="164"/>
      <c r="BF661" s="183" t="str">
        <f>C672</f>
        <v>B</v>
      </c>
      <c r="BG661" s="185" t="str">
        <f>IF(VLOOKUP($BF661,$A657:$C663,3,FALSE)=0,"",CONCATENATE(VLOOKUP(VLOOKUP($BF661,$A657:$C663,3,FALSE),Players!$J:$N,4,FALSE)," ",VLOOKUP($BF661,$A657:$C663,3,FALSE)," ",IF(ISERROR(VLOOKUP(VLOOKUP($BF661,$A657:$C663,3,FALSE),Players!$J:$N,5,FALSE)),"()",CONCATENATE("(",VLOOKUP(VLOOKUP($BF661,$A657:$C663,3,FALSE),Players!$J:$N,5,FALSE),")"))))</f>
        <v/>
      </c>
      <c r="BH661" s="186"/>
      <c r="BI661" s="186"/>
      <c r="BJ661" s="186"/>
      <c r="BK661" s="186"/>
      <c r="BL661" s="186"/>
      <c r="BM661" s="186"/>
      <c r="BN661" s="186"/>
      <c r="BO661" s="186"/>
      <c r="BP661" s="186"/>
      <c r="BQ661" s="186"/>
      <c r="BR661" s="186"/>
      <c r="BS661" s="186"/>
      <c r="BT661" s="186"/>
      <c r="BU661" s="187"/>
      <c r="BV661" s="170" t="str">
        <f>IF(D672&lt;&gt;"",D672,"")</f>
        <v/>
      </c>
      <c r="BW661" s="171"/>
      <c r="BX661" s="170" t="str">
        <f>IF(F672&lt;&gt;"",F672,"")</f>
        <v/>
      </c>
      <c r="BY661" s="171"/>
      <c r="BZ661" s="170" t="str">
        <f>IF(H672&lt;&gt;"",H672,"")</f>
        <v/>
      </c>
      <c r="CA661" s="171"/>
      <c r="CB661" s="170" t="str">
        <f>IF(J672&lt;&gt;"",J672,"")</f>
        <v/>
      </c>
      <c r="CC661" s="171"/>
      <c r="CD661" s="170" t="str">
        <f>IF(L672&lt;&gt;"",L672,"")</f>
        <v/>
      </c>
      <c r="CE661" s="171"/>
      <c r="CF661" s="174" t="str">
        <f>IF($CD661=$CD663,IF($CB661=$CB663,IF($BZ661&lt;&gt;"",IF($BZ661&gt;$BZ663,"W","L"),""),IF($CB661&gt;$CB663,"W","L")),IF($CD661&gt;$CD663,"W","L"))</f>
        <v/>
      </c>
    </row>
    <row r="662" spans="1:167" ht="11.25" customHeight="1">
      <c r="A662" s="212"/>
      <c r="B662" s="213"/>
      <c r="C662" s="217"/>
      <c r="D662" s="218"/>
      <c r="E662" s="218"/>
      <c r="F662" s="218"/>
      <c r="G662" s="218"/>
      <c r="H662" s="218"/>
      <c r="I662" s="218"/>
      <c r="J662" s="218"/>
      <c r="K662" s="218"/>
      <c r="L662" s="218"/>
      <c r="M662" s="218"/>
      <c r="N662" s="218"/>
      <c r="O662" s="218"/>
      <c r="P662" s="218"/>
      <c r="Q662" s="218"/>
      <c r="R662" s="218"/>
      <c r="S662" s="218"/>
      <c r="T662" s="218"/>
      <c r="U662" s="218"/>
      <c r="V662" s="218"/>
      <c r="W662" s="218"/>
      <c r="X662" s="218"/>
      <c r="Y662" s="218"/>
      <c r="Z662" s="218"/>
      <c r="AA662" s="218"/>
      <c r="AB662" s="218"/>
      <c r="AC662" s="219"/>
      <c r="AD662" s="232"/>
      <c r="AE662" s="233"/>
      <c r="AF662" s="234"/>
      <c r="AG662" s="233"/>
      <c r="AH662" s="235"/>
      <c r="AI662" s="236"/>
      <c r="AJ662" s="234"/>
      <c r="AK662" s="238"/>
      <c r="AL662" s="241"/>
      <c r="AM662" s="240"/>
      <c r="AN662" s="244"/>
      <c r="AO662" s="245"/>
      <c r="AQ662" s="157"/>
      <c r="AR662" s="158"/>
      <c r="AS662" s="158"/>
      <c r="AT662" s="158"/>
      <c r="AU662" s="158"/>
      <c r="AV662" s="158"/>
      <c r="AW662" s="158"/>
      <c r="AX662" s="158"/>
      <c r="AY662" s="158"/>
      <c r="AZ662" s="158"/>
      <c r="BA662" s="158"/>
      <c r="BB662" s="158"/>
      <c r="BC662" s="159"/>
      <c r="BD662" s="165"/>
      <c r="BE662" s="166"/>
      <c r="BF662" s="184"/>
      <c r="BG662" s="188"/>
      <c r="BH662" s="189"/>
      <c r="BI662" s="189"/>
      <c r="BJ662" s="189"/>
      <c r="BK662" s="189"/>
      <c r="BL662" s="189"/>
      <c r="BM662" s="189"/>
      <c r="BN662" s="189"/>
      <c r="BO662" s="189"/>
      <c r="BP662" s="189"/>
      <c r="BQ662" s="189"/>
      <c r="BR662" s="189"/>
      <c r="BS662" s="189"/>
      <c r="BT662" s="189"/>
      <c r="BU662" s="190"/>
      <c r="BV662" s="172"/>
      <c r="BW662" s="173"/>
      <c r="BX662" s="172"/>
      <c r="BY662" s="173"/>
      <c r="BZ662" s="172"/>
      <c r="CA662" s="173"/>
      <c r="CB662" s="172"/>
      <c r="CC662" s="173"/>
      <c r="CD662" s="172"/>
      <c r="CE662" s="173"/>
      <c r="CF662" s="174"/>
    </row>
    <row r="663" spans="1:167" ht="11.25" customHeight="1">
      <c r="A663" s="210" t="str">
        <f>AJ655</f>
        <v>D</v>
      </c>
      <c r="B663" s="211"/>
      <c r="C663" s="214"/>
      <c r="D663" s="215"/>
      <c r="E663" s="215"/>
      <c r="F663" s="215"/>
      <c r="G663" s="215"/>
      <c r="H663" s="215"/>
      <c r="I663" s="215"/>
      <c r="J663" s="215"/>
      <c r="K663" s="215"/>
      <c r="L663" s="215"/>
      <c r="M663" s="215"/>
      <c r="N663" s="215"/>
      <c r="O663" s="215"/>
      <c r="P663" s="215"/>
      <c r="Q663" s="215"/>
      <c r="R663" s="215"/>
      <c r="S663" s="215"/>
      <c r="T663" s="215"/>
      <c r="U663" s="215"/>
      <c r="V663" s="215"/>
      <c r="W663" s="215"/>
      <c r="X663" s="215"/>
      <c r="Y663" s="215"/>
      <c r="Z663" s="215"/>
      <c r="AA663" s="215"/>
      <c r="AB663" s="215"/>
      <c r="AC663" s="216"/>
      <c r="AD663" s="220" t="str">
        <f>IF(AJ657&lt;&gt;"",IF(AJ657="W","L","W"),"")</f>
        <v/>
      </c>
      <c r="AE663" s="221"/>
      <c r="AF663" s="224" t="str">
        <f>IF(AJ659&lt;&gt;"",IF(AJ659="W","L","W"),"")</f>
        <v/>
      </c>
      <c r="AG663" s="225"/>
      <c r="AH663" s="227" t="str">
        <f>IF(AJ661&lt;&gt;"",IF(AJ661="W","L","W"),"")</f>
        <v/>
      </c>
      <c r="AI663" s="221"/>
      <c r="AJ663" s="228"/>
      <c r="AK663" s="229"/>
      <c r="AL663" s="239" t="str">
        <f>IF(OR(COUNTIF(AD663:AJ663,"W"),COUNTIF(AD663:AJ663,"L")),COUNTIF(AD663:AJ663,"W")*2+COUNTIF(AD663:AJ663,"L"),"")</f>
        <v/>
      </c>
      <c r="AM663" s="240"/>
      <c r="AN663" s="242" t="str">
        <f>IF(AL663&lt;&gt;"",RANK(AL663,AL657:AL663,0),"")</f>
        <v/>
      </c>
      <c r="AO663" s="243"/>
      <c r="AQ663" s="157"/>
      <c r="AR663" s="158"/>
      <c r="AS663" s="158"/>
      <c r="AT663" s="158"/>
      <c r="AU663" s="158"/>
      <c r="AV663" s="158"/>
      <c r="AW663" s="158"/>
      <c r="AX663" s="158"/>
      <c r="AY663" s="158"/>
      <c r="AZ663" s="158"/>
      <c r="BA663" s="158"/>
      <c r="BB663" s="158"/>
      <c r="BC663" s="159"/>
      <c r="BD663" s="165"/>
      <c r="BE663" s="166"/>
      <c r="BF663" s="175" t="str">
        <f>C674</f>
        <v>D</v>
      </c>
      <c r="BG663" s="177" t="str">
        <f>IF(VLOOKUP($BF663,$A657:$C663,3,FALSE)=0,"",CONCATENATE(VLOOKUP(VLOOKUP($BF663,$A657:$C663,3,FALSE),Players!$J:$N,4,FALSE)," ",VLOOKUP($BF663,$A657:$C663,3,FALSE)," ",IF(ISERROR(VLOOKUP(VLOOKUP($BF663,$A657:$C663,3,FALSE),Players!$J:$N,5,FALSE)),"()",CONCATENATE("(",VLOOKUP(VLOOKUP($BF663,$A657:$C663,3,FALSE),Players!$J:$N,5,FALSE),")"))))</f>
        <v/>
      </c>
      <c r="BH663" s="178"/>
      <c r="BI663" s="178"/>
      <c r="BJ663" s="178"/>
      <c r="BK663" s="178"/>
      <c r="BL663" s="178"/>
      <c r="BM663" s="178"/>
      <c r="BN663" s="178"/>
      <c r="BO663" s="178"/>
      <c r="BP663" s="178"/>
      <c r="BQ663" s="178"/>
      <c r="BR663" s="178"/>
      <c r="BS663" s="178"/>
      <c r="BT663" s="178"/>
      <c r="BU663" s="179"/>
      <c r="BV663" s="150" t="str">
        <f>IF(D674&lt;&gt;"",D674,"")</f>
        <v/>
      </c>
      <c r="BW663" s="151"/>
      <c r="BX663" s="150" t="str">
        <f>IF(F674&lt;&gt;"",F674,"")</f>
        <v/>
      </c>
      <c r="BY663" s="151"/>
      <c r="BZ663" s="150" t="str">
        <f>IF(H674&lt;&gt;"",H674,"")</f>
        <v/>
      </c>
      <c r="CA663" s="151"/>
      <c r="CB663" s="150" t="str">
        <f>IF(J674&lt;&gt;"",J674,"")</f>
        <v/>
      </c>
      <c r="CC663" s="151"/>
      <c r="CD663" s="150" t="str">
        <f>IF(L674&lt;&gt;"",L674,"")</f>
        <v/>
      </c>
      <c r="CE663" s="151"/>
      <c r="CF663" s="174" t="str">
        <f>IF($CF661&lt;&gt;"",IF(CF661="W","L","W"),"")</f>
        <v/>
      </c>
    </row>
    <row r="664" spans="1:167" ht="11.25" customHeight="1" thickBot="1">
      <c r="A664" s="212"/>
      <c r="B664" s="213"/>
      <c r="C664" s="217"/>
      <c r="D664" s="218"/>
      <c r="E664" s="218"/>
      <c r="F664" s="218"/>
      <c r="G664" s="218"/>
      <c r="H664" s="218"/>
      <c r="I664" s="218"/>
      <c r="J664" s="218"/>
      <c r="K664" s="218"/>
      <c r="L664" s="218"/>
      <c r="M664" s="218"/>
      <c r="N664" s="218"/>
      <c r="O664" s="218"/>
      <c r="P664" s="218"/>
      <c r="Q664" s="218"/>
      <c r="R664" s="218"/>
      <c r="S664" s="218"/>
      <c r="T664" s="218"/>
      <c r="U664" s="218"/>
      <c r="V664" s="218"/>
      <c r="W664" s="218"/>
      <c r="X664" s="218"/>
      <c r="Y664" s="218"/>
      <c r="Z664" s="218"/>
      <c r="AA664" s="218"/>
      <c r="AB664" s="218"/>
      <c r="AC664" s="219"/>
      <c r="AD664" s="222"/>
      <c r="AE664" s="223"/>
      <c r="AF664" s="226"/>
      <c r="AG664" s="223"/>
      <c r="AH664" s="226"/>
      <c r="AI664" s="223"/>
      <c r="AJ664" s="230"/>
      <c r="AK664" s="231"/>
      <c r="AL664" s="246"/>
      <c r="AM664" s="247"/>
      <c r="AN664" s="248"/>
      <c r="AO664" s="249"/>
      <c r="AQ664" s="160"/>
      <c r="AR664" s="161"/>
      <c r="AS664" s="161"/>
      <c r="AT664" s="161"/>
      <c r="AU664" s="161"/>
      <c r="AV664" s="161"/>
      <c r="AW664" s="161"/>
      <c r="AX664" s="161"/>
      <c r="AY664" s="161"/>
      <c r="AZ664" s="161"/>
      <c r="BA664" s="161"/>
      <c r="BB664" s="161"/>
      <c r="BC664" s="162"/>
      <c r="BD664" s="167"/>
      <c r="BE664" s="168"/>
      <c r="BF664" s="176"/>
      <c r="BG664" s="180"/>
      <c r="BH664" s="181"/>
      <c r="BI664" s="181"/>
      <c r="BJ664" s="181"/>
      <c r="BK664" s="181"/>
      <c r="BL664" s="181"/>
      <c r="BM664" s="181"/>
      <c r="BN664" s="181"/>
      <c r="BO664" s="181"/>
      <c r="BP664" s="181"/>
      <c r="BQ664" s="181"/>
      <c r="BR664" s="181"/>
      <c r="BS664" s="181"/>
      <c r="BT664" s="181"/>
      <c r="BU664" s="182"/>
      <c r="BV664" s="152"/>
      <c r="BW664" s="153"/>
      <c r="BX664" s="152"/>
      <c r="BY664" s="153"/>
      <c r="BZ664" s="152"/>
      <c r="CA664" s="153"/>
      <c r="CB664" s="152"/>
      <c r="CC664" s="153"/>
      <c r="CD664" s="152"/>
      <c r="CE664" s="153"/>
      <c r="CF664" s="174"/>
    </row>
    <row r="665" spans="1:167" ht="11.25" customHeight="1">
      <c r="A665" s="42"/>
      <c r="R665" s="42"/>
      <c r="S665" s="42"/>
      <c r="W665" s="42"/>
      <c r="X665" s="43"/>
      <c r="Y665" s="43"/>
      <c r="Z665" s="43"/>
      <c r="AA665" s="43"/>
      <c r="AB665" s="3"/>
      <c r="AQ665" s="126"/>
      <c r="AR665" s="126"/>
      <c r="AS665" s="126"/>
      <c r="AT665" s="126"/>
      <c r="AU665" s="126"/>
      <c r="AV665" s="126"/>
      <c r="AW665" s="126"/>
      <c r="AX665" s="126"/>
      <c r="AY665" s="126"/>
      <c r="AZ665" s="126"/>
      <c r="BA665" s="126"/>
      <c r="BB665" s="126"/>
      <c r="BC665" s="126"/>
      <c r="BV665" s="169" t="str">
        <f>IF(CF661&lt;&gt;"",IF(AND(AND(BV661&gt;-1,BV663&gt;-1),OR(BV661&gt;10,BV663&gt;10),ABS(BV661-BV663)&gt;1,IF(OR(BV661&gt;11,BV663&gt;11),ABS(BV661-BV663)=2,TRUE),BV661=INT(BV661),BV663=INT(BV663)),"","Error"),"")</f>
        <v/>
      </c>
      <c r="BW665" s="169"/>
      <c r="BX665" s="169" t="str">
        <f>IF(CF661&lt;&gt;"",IF(AND(AND(BX661&gt;-1,BX663&gt;-1),OR(BX661&gt;10,BX663&gt;10),ABS(BX661-BX663)&gt;1,IF(OR(BX661&gt;11,BX663&gt;11),ABS(BX661-BX663)=2,TRUE),BX661=INT(BX661),BX663=INT(BX663)),"","Error"),"")</f>
        <v/>
      </c>
      <c r="BY665" s="169"/>
      <c r="BZ665" s="169" t="str">
        <f>IF(CF661&lt;&gt;"",IF(AND(AND(BZ661&gt;-1,BZ663&gt;-1),OR(BZ661&gt;10,BZ663&gt;10),ABS(BZ661-BZ663)&gt;1,IF(OR(BZ661&gt;11,BZ663&gt;11),ABS(BZ661-BZ663)=2,TRUE),BZ661=INT(BZ661),BZ663=INT(BZ663)),"","Error"),"")</f>
        <v/>
      </c>
      <c r="CA665" s="169"/>
      <c r="CB665" s="169" t="str">
        <f>IF(AND(CF661&lt;&gt;"",CB661&lt;&gt;""),IF(AND(AND(CB661&gt;-1,CB663&gt;-1),OR(CB661&gt;10,CB663&gt;10),ABS(CB661-CB663)&gt;1,IF(OR(CB661&gt;11,CB663&gt;11),ABS(CB661-CB663)=2,TRUE),CB661=INT(CB661),CB663=INT(CB663)),"","Error"),"")</f>
        <v/>
      </c>
      <c r="CC665" s="169"/>
      <c r="CD665" s="169" t="str">
        <f>IF(AND(CF661&lt;&gt;"",CD661&lt;&gt;""),IF(AND(AND(CD661&gt;-1,CD663&gt;-1),OR(CD661&gt;10,CD663&gt;10),ABS(CD661-CD663)&gt;1,IF(OR(CD661&gt;11,CD663&gt;11),ABS(CD661-CD663)=2,TRUE),CD661=INT(CD661),CD663=INT(CD663)),"","Error"),"")</f>
        <v/>
      </c>
      <c r="CE665" s="169"/>
    </row>
    <row r="666" spans="1:167" ht="11.25" customHeight="1">
      <c r="AQ666" s="126"/>
      <c r="AR666" s="126"/>
      <c r="AS666" s="126"/>
      <c r="AT666" s="126"/>
      <c r="AU666" s="126"/>
      <c r="AV666" s="126"/>
      <c r="AW666" s="126"/>
      <c r="AX666" s="126"/>
      <c r="AY666" s="126"/>
      <c r="AZ666" s="126"/>
      <c r="BA666" s="126"/>
      <c r="BB666" s="126"/>
      <c r="BC666" s="126"/>
    </row>
    <row r="667" spans="1:167" ht="11.25" customHeight="1" thickBot="1">
      <c r="AB667" s="3"/>
      <c r="AQ667" s="127"/>
      <c r="AR667" s="127"/>
      <c r="AS667" s="127"/>
      <c r="AT667" s="127"/>
      <c r="AU667" s="127"/>
      <c r="AV667" s="127"/>
      <c r="AW667" s="127"/>
      <c r="AX667" s="127"/>
      <c r="AY667" s="127"/>
      <c r="AZ667" s="127"/>
      <c r="BA667" s="127"/>
      <c r="BB667" s="127"/>
      <c r="BC667" s="127"/>
      <c r="BD667" s="40"/>
      <c r="BE667" s="40"/>
      <c r="BF667" s="40"/>
      <c r="BG667" s="40"/>
      <c r="BH667" s="40"/>
      <c r="BI667" s="40"/>
      <c r="BJ667" s="40"/>
      <c r="BK667" s="40"/>
      <c r="BL667" s="40"/>
      <c r="BM667" s="40"/>
      <c r="BN667" s="40"/>
      <c r="BO667" s="40"/>
      <c r="BP667" s="40"/>
      <c r="BQ667" s="40"/>
      <c r="BR667" s="40"/>
      <c r="BS667" s="40"/>
      <c r="BT667" s="40"/>
      <c r="BU667" s="40"/>
      <c r="BV667" s="40"/>
      <c r="BW667" s="40"/>
      <c r="BX667" s="40"/>
      <c r="BY667" s="40"/>
      <c r="BZ667" s="40"/>
      <c r="CA667" s="40"/>
      <c r="CB667" s="40"/>
      <c r="CC667" s="40"/>
      <c r="CD667" s="40"/>
      <c r="CE667" s="40"/>
    </row>
    <row r="668" spans="1:167" ht="11.25" customHeight="1">
      <c r="A668" s="170">
        <v>1</v>
      </c>
      <c r="B668" s="191"/>
      <c r="C668" s="183" t="str">
        <f>IF($D653="1P","A","A")</f>
        <v>A</v>
      </c>
      <c r="D668" s="197"/>
      <c r="E668" s="198"/>
      <c r="F668" s="197"/>
      <c r="G668" s="198"/>
      <c r="H668" s="197"/>
      <c r="I668" s="198"/>
      <c r="J668" s="197"/>
      <c r="K668" s="198"/>
      <c r="L668" s="197"/>
      <c r="M668" s="208"/>
      <c r="N668" s="69" t="str">
        <f>IF(CF651&lt;&gt;"",IF(CF651="W",IF(SUM(IF(D668&gt;D670,1,0),IF(F668&gt;F670,1,0),IF(H668&gt;H670,1,0),IF(J668&gt;J670,1,0),IF(L668&gt;L670,1,0))&lt;&gt;3,"E",""),""),"")</f>
        <v/>
      </c>
      <c r="O668" s="170">
        <v>4</v>
      </c>
      <c r="P668" s="191"/>
      <c r="Q668" s="183" t="str">
        <f>IF($D653="1P","B","C")</f>
        <v>C</v>
      </c>
      <c r="R668" s="197"/>
      <c r="S668" s="198"/>
      <c r="T668" s="197"/>
      <c r="U668" s="198"/>
      <c r="V668" s="197"/>
      <c r="W668" s="198"/>
      <c r="X668" s="197"/>
      <c r="Y668" s="198"/>
      <c r="Z668" s="197"/>
      <c r="AA668" s="208"/>
      <c r="AB668" s="69" t="str">
        <f>IF(CF681&lt;&gt;"",IF(CF681="W",IF(SUM(IF(R668&gt;R670,1,0),IF(T668&gt;T670,1,0),IF(V668&gt;V670,1,0),IF(X668&gt;X670,1,0),IF(Z668&gt;Z670,1,0))&lt;&gt;3,"E",""),""),"")</f>
        <v/>
      </c>
      <c r="AQ668" s="128"/>
      <c r="AR668" s="128"/>
      <c r="AS668" s="128"/>
      <c r="AT668" s="128"/>
      <c r="AU668" s="128"/>
      <c r="AV668" s="128"/>
      <c r="AW668" s="128"/>
      <c r="AX668" s="128"/>
      <c r="AY668" s="128"/>
      <c r="AZ668" s="128"/>
      <c r="BA668" s="128"/>
      <c r="BB668" s="128"/>
      <c r="BC668" s="128"/>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row>
    <row r="669" spans="1:167" ht="11.25" customHeight="1">
      <c r="A669" s="192"/>
      <c r="B669" s="193"/>
      <c r="C669" s="196"/>
      <c r="D669" s="199"/>
      <c r="E669" s="200"/>
      <c r="F669" s="199"/>
      <c r="G669" s="200"/>
      <c r="H669" s="199"/>
      <c r="I669" s="200"/>
      <c r="J669" s="199"/>
      <c r="K669" s="200"/>
      <c r="L669" s="199"/>
      <c r="M669" s="209"/>
      <c r="N669" s="69" t="str">
        <f>IF(CF651&lt;&gt;"",IF(ISERROR(AND(BV655="",BX655="",BZ655="",CB655="",CD655="")),"E",IF(AND(BV655="",BX655="",BZ655="",CB655="",CD655=""),"","E")),"")</f>
        <v/>
      </c>
      <c r="O669" s="192"/>
      <c r="P669" s="193"/>
      <c r="Q669" s="196"/>
      <c r="R669" s="199"/>
      <c r="S669" s="200"/>
      <c r="T669" s="199"/>
      <c r="U669" s="200"/>
      <c r="V669" s="199"/>
      <c r="W669" s="200"/>
      <c r="X669" s="199"/>
      <c r="Y669" s="200"/>
      <c r="Z669" s="199"/>
      <c r="AA669" s="209"/>
      <c r="AB669" s="69" t="str">
        <f>IF(CF681&lt;&gt;"",IF(ISERROR(AND(BV685="",BX685="",BZ685="",CB685="",CD685="")),"E",IF(AND(BV685="",BX685="",BZ685="",CB685="",CD685=""),"","E")),"")</f>
        <v/>
      </c>
      <c r="AQ669" s="126"/>
      <c r="AR669" s="126"/>
      <c r="AS669" s="126"/>
      <c r="AT669" s="126"/>
      <c r="AU669" s="126"/>
      <c r="AV669" s="126"/>
      <c r="AW669" s="126"/>
      <c r="AX669" s="126"/>
      <c r="AY669" s="126"/>
      <c r="AZ669" s="126"/>
      <c r="BA669" s="126"/>
      <c r="BB669" s="126"/>
      <c r="BC669" s="126"/>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row>
    <row r="670" spans="1:167" s="2" customFormat="1" ht="11.25" customHeight="1" thickBot="1">
      <c r="A670" s="192"/>
      <c r="B670" s="193"/>
      <c r="C670" s="175" t="str">
        <f>IF($D653="1P","D","C")</f>
        <v>C</v>
      </c>
      <c r="D670" s="201"/>
      <c r="E670" s="202"/>
      <c r="F670" s="201"/>
      <c r="G670" s="202"/>
      <c r="H670" s="201"/>
      <c r="I670" s="202"/>
      <c r="J670" s="201"/>
      <c r="K670" s="202"/>
      <c r="L670" s="201"/>
      <c r="M670" s="205"/>
      <c r="N670" s="69" t="str">
        <f>IF(CF651&lt;&gt;"",IF(ISERROR(AND(BV655="",BX655="",BZ655="",CB655="",CD655="")),"E",IF(AND(BV655="",BX655="",BZ655="",CB655="",CD655=""),"","E")),"")</f>
        <v/>
      </c>
      <c r="O670" s="192"/>
      <c r="P670" s="193"/>
      <c r="Q670" s="175" t="str">
        <f>IF($D653="1P","D","D")</f>
        <v>D</v>
      </c>
      <c r="R670" s="201"/>
      <c r="S670" s="202"/>
      <c r="T670" s="201"/>
      <c r="U670" s="202"/>
      <c r="V670" s="201"/>
      <c r="W670" s="202"/>
      <c r="X670" s="201"/>
      <c r="Y670" s="202"/>
      <c r="Z670" s="201"/>
      <c r="AA670" s="205"/>
      <c r="AB670" s="69" t="str">
        <f>IF(CF681&lt;&gt;"",IF(ISERROR(AND(BV685="",BX685="",BZ685="",CB685="",CD685="")),"E",IF(AND(BV685="",BX685="",BZ685="",CB685="",CD685=""),"","E")),"")</f>
        <v/>
      </c>
      <c r="AC670" s="1"/>
      <c r="AD670" s="1"/>
      <c r="AE670" s="1"/>
      <c r="AF670" s="1"/>
      <c r="AG670" s="1"/>
      <c r="AH670" s="1"/>
      <c r="AI670" s="1"/>
      <c r="AJ670" s="1"/>
      <c r="AK670" s="1"/>
      <c r="AL670" s="1"/>
      <c r="AM670" s="1"/>
      <c r="AN670" s="1"/>
      <c r="AO670" s="1"/>
      <c r="AQ670" s="127"/>
      <c r="AR670" s="127"/>
      <c r="AS670" s="127"/>
      <c r="AT670" s="127"/>
      <c r="AU670" s="127"/>
      <c r="AV670" s="127"/>
      <c r="AW670" s="127"/>
      <c r="AX670" s="127"/>
      <c r="AY670" s="127"/>
      <c r="AZ670" s="127"/>
      <c r="BA670" s="127"/>
      <c r="BB670" s="127"/>
      <c r="BC670" s="127"/>
      <c r="BD670" s="40"/>
      <c r="BE670" s="40"/>
      <c r="BF670" s="40"/>
      <c r="BG670" s="40"/>
      <c r="BH670" s="40"/>
      <c r="BI670" s="40"/>
      <c r="BJ670" s="40"/>
      <c r="BK670" s="40"/>
      <c r="BL670" s="40"/>
      <c r="BM670" s="40"/>
      <c r="BN670" s="40"/>
      <c r="BO670" s="40"/>
      <c r="BP670" s="40"/>
      <c r="BQ670" s="40"/>
      <c r="BR670" s="40"/>
      <c r="BS670" s="40"/>
      <c r="BT670" s="40"/>
      <c r="BU670" s="40"/>
      <c r="BV670" s="40"/>
      <c r="BW670" s="40"/>
      <c r="BX670" s="40"/>
      <c r="BY670" s="40"/>
      <c r="BZ670" s="40"/>
      <c r="CA670" s="40"/>
      <c r="CB670" s="40"/>
      <c r="CC670" s="40"/>
      <c r="CD670" s="40"/>
      <c r="CE670" s="40"/>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row>
    <row r="671" spans="1:167" s="2" customFormat="1" ht="11.25" customHeight="1" thickBot="1">
      <c r="A671" s="194"/>
      <c r="B671" s="195"/>
      <c r="C671" s="207"/>
      <c r="D671" s="203"/>
      <c r="E671" s="204"/>
      <c r="F671" s="203"/>
      <c r="G671" s="204"/>
      <c r="H671" s="203"/>
      <c r="I671" s="204"/>
      <c r="J671" s="203"/>
      <c r="K671" s="204"/>
      <c r="L671" s="203"/>
      <c r="M671" s="206"/>
      <c r="N671" s="69" t="str">
        <f>IF(CF653&lt;&gt;"",IF(CF653="W",IF(SUM(IF(D670&gt;D668,1,0),IF(F670&gt;F668,1,0),IF(H670&gt;H668,1,0),IF(J670&gt;J668,1,0),IF(L670&gt;L668,1,0))&lt;&gt;3,"E",""),""),"")</f>
        <v/>
      </c>
      <c r="O671" s="194"/>
      <c r="P671" s="195"/>
      <c r="Q671" s="207"/>
      <c r="R671" s="203"/>
      <c r="S671" s="204"/>
      <c r="T671" s="203"/>
      <c r="U671" s="204"/>
      <c r="V671" s="203"/>
      <c r="W671" s="204"/>
      <c r="X671" s="203"/>
      <c r="Y671" s="204"/>
      <c r="Z671" s="203"/>
      <c r="AA671" s="206"/>
      <c r="AB671" s="69" t="str">
        <f>IF(CF683&lt;&gt;"",IF(CF683="W",IF(SUM(IF(R670&gt;R668,1,0),IF(T670&gt;T668,1,0),IF(V670&gt;V668,1,0),IF(X670&gt;X668,1,0),IF(Z670&gt;Z668,1,0))&lt;&gt;3,"E",""),""),"")</f>
        <v/>
      </c>
      <c r="AQ671" s="154" t="str">
        <f>CONCATENATE($A655," ",$D655,","," ",$F653)</f>
        <v>Group: 11, Women's Singles</v>
      </c>
      <c r="AR671" s="155"/>
      <c r="AS671" s="155"/>
      <c r="AT671" s="155"/>
      <c r="AU671" s="155"/>
      <c r="AV671" s="155"/>
      <c r="AW671" s="155"/>
      <c r="AX671" s="155"/>
      <c r="AY671" s="155"/>
      <c r="AZ671" s="155"/>
      <c r="BA671" s="155"/>
      <c r="BB671" s="155"/>
      <c r="BC671" s="156"/>
      <c r="BD671" s="163">
        <f>A676</f>
        <v>3</v>
      </c>
      <c r="BE671" s="164"/>
      <c r="BF671" s="183" t="str">
        <f>C676</f>
        <v>A</v>
      </c>
      <c r="BG671" s="185" t="str">
        <f>IF(VLOOKUP($BF671,$A657:$C663,3,FALSE)=0,"",CONCATENATE(VLOOKUP(VLOOKUP($BF671,$A657:$C663,3,FALSE),Players!$J:$N,4,FALSE)," ",VLOOKUP($BF671,$A657:$C663,3,FALSE)," ",IF(ISERROR(VLOOKUP(VLOOKUP($BF671,$A657:$C663,3,FALSE),Players!$J:$N,5,FALSE)),"()",CONCATENATE("(",VLOOKUP(VLOOKUP($BF671,$A657:$C663,3,FALSE),Players!$J:$N,5,FALSE),")"))))</f>
        <v/>
      </c>
      <c r="BH671" s="186"/>
      <c r="BI671" s="186"/>
      <c r="BJ671" s="186"/>
      <c r="BK671" s="186"/>
      <c r="BL671" s="186"/>
      <c r="BM671" s="186"/>
      <c r="BN671" s="186"/>
      <c r="BO671" s="186"/>
      <c r="BP671" s="186"/>
      <c r="BQ671" s="186"/>
      <c r="BR671" s="186"/>
      <c r="BS671" s="186"/>
      <c r="BT671" s="186"/>
      <c r="BU671" s="187"/>
      <c r="BV671" s="170" t="str">
        <f>IF(D676&lt;&gt;"",D676,"")</f>
        <v/>
      </c>
      <c r="BW671" s="171"/>
      <c r="BX671" s="170" t="str">
        <f>IF(F676&lt;&gt;"",F676,"")</f>
        <v/>
      </c>
      <c r="BY671" s="171"/>
      <c r="BZ671" s="170" t="str">
        <f>IF(H676&lt;&gt;"",H676,"")</f>
        <v/>
      </c>
      <c r="CA671" s="171"/>
      <c r="CB671" s="170" t="str">
        <f>IF(J676&lt;&gt;"",J676,"")</f>
        <v/>
      </c>
      <c r="CC671" s="171"/>
      <c r="CD671" s="170" t="str">
        <f>IF(L676&lt;&gt;"",L676,"")</f>
        <v/>
      </c>
      <c r="CE671" s="171"/>
      <c r="CF671" s="174" t="str">
        <f>IF($CD671=$CD673,IF($CB671=$CB673,IF($BZ671&lt;&gt;"",IF($BZ671&gt;$BZ673,"W","L"),""),IF($CB671&gt;$CB673,"W","L")),IF($CD671&gt;$CD673,"W","L"))</f>
        <v/>
      </c>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row>
    <row r="672" spans="1:167" s="3" customFormat="1" ht="11.25" customHeight="1">
      <c r="A672" s="170">
        <v>2</v>
      </c>
      <c r="B672" s="191"/>
      <c r="C672" s="183" t="str">
        <f>IF($D653="1P","B","B")</f>
        <v>B</v>
      </c>
      <c r="D672" s="197"/>
      <c r="E672" s="198"/>
      <c r="F672" s="197"/>
      <c r="G672" s="198"/>
      <c r="H672" s="197"/>
      <c r="I672" s="198"/>
      <c r="J672" s="197"/>
      <c r="K672" s="198"/>
      <c r="L672" s="197"/>
      <c r="M672" s="208"/>
      <c r="N672" s="69" t="str">
        <f>IF(CF661&lt;&gt;"",IF(CF661="W",IF(SUM(IF(D672&gt;D674,1,0),IF(F672&gt;F674,1,0),IF(H672&gt;H674,1,0),IF(J672&gt;J674,1,0),IF(L672&gt;L674,1,0))&lt;&gt;3,"E",""),""),"")</f>
        <v/>
      </c>
      <c r="O672" s="170">
        <v>5</v>
      </c>
      <c r="P672" s="191"/>
      <c r="Q672" s="183" t="str">
        <f>IF($D653="1P","A","A")</f>
        <v>A</v>
      </c>
      <c r="R672" s="197"/>
      <c r="S672" s="198"/>
      <c r="T672" s="197"/>
      <c r="U672" s="198"/>
      <c r="V672" s="197"/>
      <c r="W672" s="198"/>
      <c r="X672" s="197"/>
      <c r="Y672" s="198"/>
      <c r="Z672" s="197"/>
      <c r="AA672" s="208"/>
      <c r="AB672" s="69" t="str">
        <f>IF(CF691&lt;&gt;"",IF(CF691="W",IF(SUM(IF(R672&gt;R674,1,0),IF(T672&gt;T674,1,0),IF(V672&gt;V674,1,0),IF(X672&gt;X674,1,0),IF(Z672&gt;Z674,1,0))&lt;&gt;3,"E",""),""),"")</f>
        <v/>
      </c>
      <c r="AC672" s="1"/>
      <c r="AD672" s="1"/>
      <c r="AE672" s="1"/>
      <c r="AF672" s="1"/>
      <c r="AG672" s="1"/>
      <c r="AH672" s="1"/>
      <c r="AI672" s="1"/>
      <c r="AJ672" s="1"/>
      <c r="AK672" s="1"/>
      <c r="AL672" s="1"/>
      <c r="AM672" s="1"/>
      <c r="AN672" s="1"/>
      <c r="AO672" s="1"/>
      <c r="AQ672" s="157"/>
      <c r="AR672" s="158"/>
      <c r="AS672" s="158"/>
      <c r="AT672" s="158"/>
      <c r="AU672" s="158"/>
      <c r="AV672" s="158"/>
      <c r="AW672" s="158"/>
      <c r="AX672" s="158"/>
      <c r="AY672" s="158"/>
      <c r="AZ672" s="158"/>
      <c r="BA672" s="158"/>
      <c r="BB672" s="158"/>
      <c r="BC672" s="159"/>
      <c r="BD672" s="165"/>
      <c r="BE672" s="166"/>
      <c r="BF672" s="184"/>
      <c r="BG672" s="188"/>
      <c r="BH672" s="189"/>
      <c r="BI672" s="189"/>
      <c r="BJ672" s="189"/>
      <c r="BK672" s="189"/>
      <c r="BL672" s="189"/>
      <c r="BM672" s="189"/>
      <c r="BN672" s="189"/>
      <c r="BO672" s="189"/>
      <c r="BP672" s="189"/>
      <c r="BQ672" s="189"/>
      <c r="BR672" s="189"/>
      <c r="BS672" s="189"/>
      <c r="BT672" s="189"/>
      <c r="BU672" s="190"/>
      <c r="BV672" s="172"/>
      <c r="BW672" s="173"/>
      <c r="BX672" s="172"/>
      <c r="BY672" s="173"/>
      <c r="BZ672" s="172"/>
      <c r="CA672" s="173"/>
      <c r="CB672" s="172"/>
      <c r="CC672" s="173"/>
      <c r="CD672" s="172"/>
      <c r="CE672" s="173"/>
      <c r="CF672" s="174"/>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row>
    <row r="673" spans="1:167" s="3" customFormat="1" ht="11.25" customHeight="1">
      <c r="A673" s="192"/>
      <c r="B673" s="193"/>
      <c r="C673" s="196"/>
      <c r="D673" s="199"/>
      <c r="E673" s="200"/>
      <c r="F673" s="199"/>
      <c r="G673" s="200"/>
      <c r="H673" s="199"/>
      <c r="I673" s="200"/>
      <c r="J673" s="199"/>
      <c r="K673" s="200"/>
      <c r="L673" s="199"/>
      <c r="M673" s="209"/>
      <c r="N673" s="69" t="str">
        <f>IF(CF661&lt;&gt;"",IF(ISERROR(AND(BV665="",BX665="",BZ665="",CB665="",CD665="")),"E",IF(AND(BV665="",BX665="",BZ665="",CB665="",CD665=""),"","E")),"")</f>
        <v/>
      </c>
      <c r="O673" s="192"/>
      <c r="P673" s="193"/>
      <c r="Q673" s="196"/>
      <c r="R673" s="199"/>
      <c r="S673" s="200"/>
      <c r="T673" s="199"/>
      <c r="U673" s="200"/>
      <c r="V673" s="199"/>
      <c r="W673" s="200"/>
      <c r="X673" s="199"/>
      <c r="Y673" s="200"/>
      <c r="Z673" s="199"/>
      <c r="AA673" s="209"/>
      <c r="AB673" s="69" t="str">
        <f>IF(CF691&lt;&gt;"",IF(ISERROR(AND(BV695="",BX695="",BZ695="",CB695="",CD695="")),"E",IF(AND(BV695="",BX695="",BZ695="",CB695="",CD695=""),"","E")),"")</f>
        <v/>
      </c>
      <c r="AC673" s="1"/>
      <c r="AD673" s="1"/>
      <c r="AE673" s="1"/>
      <c r="AF673" s="1"/>
      <c r="AG673" s="1"/>
      <c r="AH673" s="1"/>
      <c r="AI673" s="1"/>
      <c r="AJ673" s="1"/>
      <c r="AK673" s="1"/>
      <c r="AL673" s="1"/>
      <c r="AM673" s="1"/>
      <c r="AN673" s="1"/>
      <c r="AO673" s="1"/>
      <c r="AQ673" s="157"/>
      <c r="AR673" s="158"/>
      <c r="AS673" s="158"/>
      <c r="AT673" s="158"/>
      <c r="AU673" s="158"/>
      <c r="AV673" s="158"/>
      <c r="AW673" s="158"/>
      <c r="AX673" s="158"/>
      <c r="AY673" s="158"/>
      <c r="AZ673" s="158"/>
      <c r="BA673" s="158"/>
      <c r="BB673" s="158"/>
      <c r="BC673" s="159"/>
      <c r="BD673" s="165"/>
      <c r="BE673" s="166"/>
      <c r="BF673" s="175" t="str">
        <f>C678</f>
        <v>B</v>
      </c>
      <c r="BG673" s="177" t="str">
        <f>IF(VLOOKUP($BF673,$A657:$C663,3,FALSE)=0,"",CONCATENATE(VLOOKUP(VLOOKUP($BF673,$A657:$C663,3,FALSE),Players!$J:$N,4,FALSE)," ",VLOOKUP($BF673,$A657:$C663,3,FALSE)," ",IF(ISERROR(VLOOKUP(VLOOKUP($BF673,$A657:$C663,3,FALSE),Players!$J:$N,5,FALSE)),"()",CONCATENATE("(",VLOOKUP(VLOOKUP($BF673,$A657:$C663,3,FALSE),Players!$J:$N,5,FALSE),")"))))</f>
        <v/>
      </c>
      <c r="BH673" s="178"/>
      <c r="BI673" s="178"/>
      <c r="BJ673" s="178"/>
      <c r="BK673" s="178"/>
      <c r="BL673" s="178"/>
      <c r="BM673" s="178"/>
      <c r="BN673" s="178"/>
      <c r="BO673" s="178"/>
      <c r="BP673" s="178"/>
      <c r="BQ673" s="178"/>
      <c r="BR673" s="178"/>
      <c r="BS673" s="178"/>
      <c r="BT673" s="178"/>
      <c r="BU673" s="179"/>
      <c r="BV673" s="150" t="str">
        <f>IF(D678&lt;&gt;"",D678,"")</f>
        <v/>
      </c>
      <c r="BW673" s="151"/>
      <c r="BX673" s="150" t="str">
        <f>IF(F678&lt;&gt;"",F678,"")</f>
        <v/>
      </c>
      <c r="BY673" s="151"/>
      <c r="BZ673" s="150" t="str">
        <f>IF(H678&lt;&gt;"",H678,"")</f>
        <v/>
      </c>
      <c r="CA673" s="151"/>
      <c r="CB673" s="150" t="str">
        <f>IF(J678&lt;&gt;"",J678,"")</f>
        <v/>
      </c>
      <c r="CC673" s="151"/>
      <c r="CD673" s="150" t="str">
        <f>IF(L678&lt;&gt;"",L678,"")</f>
        <v/>
      </c>
      <c r="CE673" s="151"/>
      <c r="CF673" s="174" t="str">
        <f>IF($CF671&lt;&gt;"",IF(CF671="W","L","W"),"")</f>
        <v/>
      </c>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row>
    <row r="674" spans="1:167" s="3" customFormat="1" ht="11.25" customHeight="1" thickBot="1">
      <c r="A674" s="192"/>
      <c r="B674" s="193"/>
      <c r="C674" s="175" t="str">
        <f>IF($D653="1P","C","D")</f>
        <v>D</v>
      </c>
      <c r="D674" s="201"/>
      <c r="E674" s="202"/>
      <c r="F674" s="201"/>
      <c r="G674" s="202"/>
      <c r="H674" s="201"/>
      <c r="I674" s="202"/>
      <c r="J674" s="201"/>
      <c r="K674" s="202"/>
      <c r="L674" s="201"/>
      <c r="M674" s="205"/>
      <c r="N674" s="69" t="str">
        <f>IF(CF661&lt;&gt;"",IF(ISERROR(AND(BV665="",BX665="",BZ665="",CB665="",CD665="")),"E",IF(AND(BV665="",BX665="",BZ665="",CB665="",CD665=""),"","E")),"")</f>
        <v/>
      </c>
      <c r="O674" s="192"/>
      <c r="P674" s="193"/>
      <c r="Q674" s="175" t="str">
        <f>IF($D653="1P","B","D")</f>
        <v>D</v>
      </c>
      <c r="R674" s="201"/>
      <c r="S674" s="202"/>
      <c r="T674" s="201"/>
      <c r="U674" s="202"/>
      <c r="V674" s="201"/>
      <c r="W674" s="202"/>
      <c r="X674" s="201"/>
      <c r="Y674" s="202"/>
      <c r="Z674" s="201"/>
      <c r="AA674" s="205"/>
      <c r="AB674" s="69" t="str">
        <f>IF(CF691&lt;&gt;"",IF(ISERROR(AND(BV695="",BX695="",BZ695="",CB695="",CD695="")),"E",IF(AND(BV695="",BX695="",BZ695="",CB695="",CD695=""),"","E")),"")</f>
        <v/>
      </c>
      <c r="AC674" s="1"/>
      <c r="AD674" s="1"/>
      <c r="AE674" s="1"/>
      <c r="AF674" s="1"/>
      <c r="AG674" s="1"/>
      <c r="AH674" s="1"/>
      <c r="AI674" s="1"/>
      <c r="AJ674" s="1"/>
      <c r="AK674" s="1"/>
      <c r="AL674" s="1"/>
      <c r="AM674" s="1"/>
      <c r="AN674" s="1"/>
      <c r="AO674" s="1"/>
      <c r="AQ674" s="160"/>
      <c r="AR674" s="161"/>
      <c r="AS674" s="161"/>
      <c r="AT674" s="161"/>
      <c r="AU674" s="161"/>
      <c r="AV674" s="161"/>
      <c r="AW674" s="161"/>
      <c r="AX674" s="161"/>
      <c r="AY674" s="161"/>
      <c r="AZ674" s="161"/>
      <c r="BA674" s="161"/>
      <c r="BB674" s="161"/>
      <c r="BC674" s="162"/>
      <c r="BD674" s="167"/>
      <c r="BE674" s="168"/>
      <c r="BF674" s="176"/>
      <c r="BG674" s="180"/>
      <c r="BH674" s="181"/>
      <c r="BI674" s="181"/>
      <c r="BJ674" s="181"/>
      <c r="BK674" s="181"/>
      <c r="BL674" s="181"/>
      <c r="BM674" s="181"/>
      <c r="BN674" s="181"/>
      <c r="BO674" s="181"/>
      <c r="BP674" s="181"/>
      <c r="BQ674" s="181"/>
      <c r="BR674" s="181"/>
      <c r="BS674" s="181"/>
      <c r="BT674" s="181"/>
      <c r="BU674" s="182"/>
      <c r="BV674" s="152"/>
      <c r="BW674" s="153"/>
      <c r="BX674" s="152"/>
      <c r="BY674" s="153"/>
      <c r="BZ674" s="152"/>
      <c r="CA674" s="153"/>
      <c r="CB674" s="152"/>
      <c r="CC674" s="153"/>
      <c r="CD674" s="152"/>
      <c r="CE674" s="153"/>
      <c r="CF674" s="174"/>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row>
    <row r="675" spans="1:167" s="3" customFormat="1" ht="11.25" customHeight="1" thickBot="1">
      <c r="A675" s="194"/>
      <c r="B675" s="195"/>
      <c r="C675" s="207"/>
      <c r="D675" s="203"/>
      <c r="E675" s="204"/>
      <c r="F675" s="203"/>
      <c r="G675" s="204"/>
      <c r="H675" s="203"/>
      <c r="I675" s="204"/>
      <c r="J675" s="203"/>
      <c r="K675" s="204"/>
      <c r="L675" s="203"/>
      <c r="M675" s="206"/>
      <c r="N675" s="69" t="str">
        <f>IF(CF663&lt;&gt;"",IF(CF663="W",IF(SUM(IF(D674&gt;D672,1,0),IF(F674&gt;F672,1,0),IF(H674&gt;H672,1,0),IF(J674&gt;J672,1,0),IF(L674&gt;L672,1,0))&lt;&gt;3,"E",""),""),"")</f>
        <v/>
      </c>
      <c r="O675" s="194"/>
      <c r="P675" s="195"/>
      <c r="Q675" s="207"/>
      <c r="R675" s="203"/>
      <c r="S675" s="204"/>
      <c r="T675" s="203"/>
      <c r="U675" s="204"/>
      <c r="V675" s="203"/>
      <c r="W675" s="204"/>
      <c r="X675" s="203"/>
      <c r="Y675" s="204"/>
      <c r="Z675" s="203"/>
      <c r="AA675" s="206"/>
      <c r="AB675" s="69" t="str">
        <f>IF(CF693&lt;&gt;"",IF(CF693="W",IF(SUM(IF(R674&gt;R672,1,0),IF(T674&gt;T672,1,0),IF(V674&gt;V672,1,0),IF(X674&gt;X672,1,0),IF(Z674&gt;Z672,1,0))&lt;&gt;3,"E",""),""),"")</f>
        <v/>
      </c>
      <c r="AC675" s="1"/>
      <c r="AD675" s="1"/>
      <c r="AE675" s="1"/>
      <c r="AF675" s="1"/>
      <c r="AG675" s="1"/>
      <c r="AH675" s="1"/>
      <c r="AI675" s="1"/>
      <c r="AJ675" s="1"/>
      <c r="AK675" s="1"/>
      <c r="AL675" s="1"/>
      <c r="AM675" s="1"/>
      <c r="AN675" s="1"/>
      <c r="AO675" s="1"/>
      <c r="AQ675" s="126"/>
      <c r="AR675" s="126"/>
      <c r="AS675" s="126"/>
      <c r="AT675" s="126"/>
      <c r="AU675" s="126"/>
      <c r="AV675" s="126"/>
      <c r="AW675" s="126"/>
      <c r="AX675" s="126"/>
      <c r="AY675" s="126"/>
      <c r="AZ675" s="126"/>
      <c r="BA675" s="126"/>
      <c r="BB675" s="126"/>
      <c r="BC675" s="126"/>
      <c r="BD675" s="1"/>
      <c r="BE675" s="1"/>
      <c r="BF675" s="1"/>
      <c r="BG675" s="1"/>
      <c r="BH675" s="1"/>
      <c r="BI675" s="1"/>
      <c r="BJ675" s="1"/>
      <c r="BK675" s="1"/>
      <c r="BL675" s="1"/>
      <c r="BM675" s="1"/>
      <c r="BN675" s="1"/>
      <c r="BO675" s="1"/>
      <c r="BP675" s="1"/>
      <c r="BQ675" s="1"/>
      <c r="BR675" s="1"/>
      <c r="BS675" s="1"/>
      <c r="BT675" s="1"/>
      <c r="BU675" s="1"/>
      <c r="BV675" s="169" t="str">
        <f>IF(CF671&lt;&gt;"",IF(AND(AND(BV671&gt;-1,BV673&gt;-1),OR(BV671&gt;10,BV673&gt;10),ABS(BV671-BV673)&gt;1,IF(OR(BV671&gt;11,BV673&gt;11),ABS(BV671-BV673)=2,TRUE),BV671=INT(BV671),BV673=INT(BV673)),"","Error"),"")</f>
        <v/>
      </c>
      <c r="BW675" s="169"/>
      <c r="BX675" s="169" t="str">
        <f>IF(CF671&lt;&gt;"",IF(AND(AND(BX671&gt;-1,BX673&gt;-1),OR(BX671&gt;10,BX673&gt;10),ABS(BX671-BX673)&gt;1,IF(OR(BX671&gt;11,BX673&gt;11),ABS(BX671-BX673)=2,TRUE),BX671=INT(BX671),BX673=INT(BX673)),"","Error"),"")</f>
        <v/>
      </c>
      <c r="BY675" s="169"/>
      <c r="BZ675" s="169" t="str">
        <f>IF(CF671&lt;&gt;"",IF(AND(AND(BZ671&gt;-1,BZ673&gt;-1),OR(BZ671&gt;10,BZ673&gt;10),ABS(BZ671-BZ673)&gt;1,IF(OR(BZ671&gt;11,BZ673&gt;11),ABS(BZ671-BZ673)=2,TRUE),BZ671=INT(BZ671),BZ673=INT(BZ673)),"","Error"),"")</f>
        <v/>
      </c>
      <c r="CA675" s="169"/>
      <c r="CB675" s="169" t="str">
        <f>IF(AND(CF671&lt;&gt;"",CB671&lt;&gt;""),IF(AND(AND(CB671&gt;-1,CB673&gt;-1),OR(CB671&gt;10,CB673&gt;10),ABS(CB671-CB673)&gt;1,IF(OR(CB671&gt;11,CB673&gt;11),ABS(CB671-CB673)=2,TRUE),CB671=INT(CB671),CB673=INT(CB673)),"","Error"),"")</f>
        <v/>
      </c>
      <c r="CC675" s="169"/>
      <c r="CD675" s="169" t="str">
        <f>IF(AND(CF671&lt;&gt;"",CD671&lt;&gt;""),IF(AND(AND(CD671&gt;-1,CD673&gt;-1),OR(CD671&gt;10,CD673&gt;10),ABS(CD671-CD673)&gt;1,IF(OR(CD671&gt;11,CD673&gt;11),ABS(CD671-CD673)=2,TRUE),CD671=INT(CD671),CD673=INT(CD673)),"","Error"),"")</f>
        <v/>
      </c>
      <c r="CE675" s="169"/>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row>
    <row r="676" spans="1:167" s="3" customFormat="1" ht="11.25" customHeight="1">
      <c r="A676" s="170">
        <v>3</v>
      </c>
      <c r="B676" s="191"/>
      <c r="C676" s="183" t="str">
        <f>IF($D653="1P","A","A")</f>
        <v>A</v>
      </c>
      <c r="D676" s="197"/>
      <c r="E676" s="198"/>
      <c r="F676" s="197"/>
      <c r="G676" s="198"/>
      <c r="H676" s="197"/>
      <c r="I676" s="198"/>
      <c r="J676" s="197"/>
      <c r="K676" s="198"/>
      <c r="L676" s="197"/>
      <c r="M676" s="208"/>
      <c r="N676" s="69" t="str">
        <f>IF(CF671&lt;&gt;"",IF(CF671="W",IF(SUM(IF(D676&gt;D678,1,0),IF(F676&gt;F678,1,0),IF(H676&gt;H678,1,0),IF(J676&gt;J678,1,0),IF(L676&gt;L678,1,0))&lt;&gt;3,"E",""),""),"")</f>
        <v/>
      </c>
      <c r="O676" s="170">
        <v>6</v>
      </c>
      <c r="P676" s="191"/>
      <c r="Q676" s="183" t="str">
        <f>IF($D653="1P","C","B")</f>
        <v>B</v>
      </c>
      <c r="R676" s="197"/>
      <c r="S676" s="198"/>
      <c r="T676" s="197"/>
      <c r="U676" s="198"/>
      <c r="V676" s="197"/>
      <c r="W676" s="198"/>
      <c r="X676" s="197"/>
      <c r="Y676" s="198"/>
      <c r="Z676" s="197"/>
      <c r="AA676" s="208"/>
      <c r="AB676" s="69" t="str">
        <f>IF(CF701&lt;&gt;"",IF(CF701="W",IF(SUM(IF(R676&gt;R678,1,0),IF(T676&gt;T678,1,0),IF(V676&gt;V678,1,0),IF(X676&gt;X678,1,0),IF(Z676&gt;Z678,1,0))&lt;&gt;3,"E",""),""),"")</f>
        <v/>
      </c>
      <c r="AC676" s="1"/>
      <c r="AD676" s="1"/>
      <c r="AE676" s="1"/>
      <c r="AF676" s="1"/>
      <c r="AG676" s="1"/>
      <c r="AH676" s="1"/>
      <c r="AI676" s="1"/>
      <c r="AJ676" s="1"/>
      <c r="AK676" s="1"/>
      <c r="AL676" s="1"/>
      <c r="AM676" s="1"/>
      <c r="AN676" s="1"/>
      <c r="AO676" s="1"/>
      <c r="AQ676" s="126"/>
      <c r="AR676" s="126"/>
      <c r="AS676" s="126"/>
      <c r="AT676" s="126"/>
      <c r="AU676" s="126"/>
      <c r="AV676" s="126"/>
      <c r="AW676" s="126"/>
      <c r="AX676" s="126"/>
      <c r="AY676" s="126"/>
      <c r="AZ676" s="126"/>
      <c r="BA676" s="126"/>
      <c r="BB676" s="126"/>
      <c r="BC676" s="126"/>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row>
    <row r="677" spans="1:167" s="3" customFormat="1" ht="11.25" customHeight="1">
      <c r="A677" s="192"/>
      <c r="B677" s="193"/>
      <c r="C677" s="196"/>
      <c r="D677" s="199"/>
      <c r="E677" s="200"/>
      <c r="F677" s="199"/>
      <c r="G677" s="200"/>
      <c r="H677" s="199"/>
      <c r="I677" s="200"/>
      <c r="J677" s="199"/>
      <c r="K677" s="200"/>
      <c r="L677" s="199"/>
      <c r="M677" s="209"/>
      <c r="N677" s="69" t="str">
        <f>IF(CF671&lt;&gt;"",IF(ISERROR(AND(BV675="",BX675="",BZ675="",CB675="",CD675="")),"E",IF(AND(BV675="",BX675="",BZ675="",CB675="",CD675=""),"","E")),"")</f>
        <v/>
      </c>
      <c r="O677" s="192"/>
      <c r="P677" s="193"/>
      <c r="Q677" s="196"/>
      <c r="R677" s="199"/>
      <c r="S677" s="200"/>
      <c r="T677" s="199"/>
      <c r="U677" s="200"/>
      <c r="V677" s="199"/>
      <c r="W677" s="200"/>
      <c r="X677" s="199"/>
      <c r="Y677" s="200"/>
      <c r="Z677" s="199"/>
      <c r="AA677" s="209"/>
      <c r="AB677" s="69" t="str">
        <f>IF(CF701&lt;&gt;"",IF(ISERROR(AND(BV705="",BX705="",BZ705="",CB705="",CD705="")),"E",IF(AND(BV705="",BX705="",BZ705="",CB705="",CD705=""),"","E")),"")</f>
        <v/>
      </c>
      <c r="AC677" s="1"/>
      <c r="AD677" s="1"/>
      <c r="AE677" s="1"/>
      <c r="AF677" s="1"/>
      <c r="AG677" s="1"/>
      <c r="AH677" s="1"/>
      <c r="AI677" s="1"/>
      <c r="AJ677" s="1"/>
      <c r="AK677" s="1"/>
      <c r="AL677" s="1"/>
      <c r="AM677" s="1"/>
      <c r="AN677" s="1"/>
      <c r="AO677" s="1"/>
      <c r="AQ677" s="127"/>
      <c r="AR677" s="127"/>
      <c r="AS677" s="127"/>
      <c r="AT677" s="127"/>
      <c r="AU677" s="127"/>
      <c r="AV677" s="127"/>
      <c r="AW677" s="127"/>
      <c r="AX677" s="127"/>
      <c r="AY677" s="127"/>
      <c r="AZ677" s="127"/>
      <c r="BA677" s="127"/>
      <c r="BB677" s="127"/>
      <c r="BC677" s="127"/>
      <c r="BD677" s="40"/>
      <c r="BE677" s="40"/>
      <c r="BF677" s="40"/>
      <c r="BG677" s="40"/>
      <c r="BH677" s="40"/>
      <c r="BI677" s="40"/>
      <c r="BJ677" s="40"/>
      <c r="BK677" s="40"/>
      <c r="BL677" s="40"/>
      <c r="BM677" s="40"/>
      <c r="BN677" s="40"/>
      <c r="BO677" s="40"/>
      <c r="BP677" s="40"/>
      <c r="BQ677" s="40"/>
      <c r="BR677" s="40"/>
      <c r="BS677" s="40"/>
      <c r="BT677" s="40"/>
      <c r="BU677" s="40"/>
      <c r="BV677" s="40"/>
      <c r="BW677" s="40"/>
      <c r="BX677" s="40"/>
      <c r="BY677" s="40"/>
      <c r="BZ677" s="40"/>
      <c r="CA677" s="40"/>
      <c r="CB677" s="40"/>
      <c r="CC677" s="40"/>
      <c r="CD677" s="40"/>
      <c r="CE677" s="40"/>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row>
    <row r="678" spans="1:167" s="3" customFormat="1" ht="11.25" customHeight="1">
      <c r="A678" s="192"/>
      <c r="B678" s="193"/>
      <c r="C678" s="175" t="str">
        <f>IF($D653="1P","C","B")</f>
        <v>B</v>
      </c>
      <c r="D678" s="201"/>
      <c r="E678" s="202"/>
      <c r="F678" s="201"/>
      <c r="G678" s="202"/>
      <c r="H678" s="201"/>
      <c r="I678" s="202"/>
      <c r="J678" s="201"/>
      <c r="K678" s="202"/>
      <c r="L678" s="201"/>
      <c r="M678" s="205"/>
      <c r="N678" s="69" t="str">
        <f>IF(CF671&lt;&gt;"",IF(ISERROR(AND(BV675="",BX675="",BZ675="",CB675="",CD675="")),"E",IF(AND(BV675="",BX675="",BZ675="",CB675="",CD675=""),"","E")),"")</f>
        <v/>
      </c>
      <c r="O678" s="192"/>
      <c r="P678" s="193"/>
      <c r="Q678" s="175" t="str">
        <f>IF($D653="1P","D","C")</f>
        <v>C</v>
      </c>
      <c r="R678" s="201"/>
      <c r="S678" s="202"/>
      <c r="T678" s="201"/>
      <c r="U678" s="202"/>
      <c r="V678" s="201"/>
      <c r="W678" s="202"/>
      <c r="X678" s="201"/>
      <c r="Y678" s="202"/>
      <c r="Z678" s="201"/>
      <c r="AA678" s="205"/>
      <c r="AB678" s="69" t="str">
        <f>IF(CF701&lt;&gt;"",IF(ISERROR(AND(BV705="",BX705="",BZ705="",CB705="",CD705="")),"E",IF(AND(BV705="",BX705="",BZ705="",CB705="",CD705=""),"","E")),"")</f>
        <v/>
      </c>
      <c r="AC678" s="1"/>
      <c r="AD678" s="1"/>
      <c r="AE678" s="1"/>
      <c r="AF678" s="1"/>
      <c r="AG678" s="1"/>
      <c r="AH678" s="1"/>
      <c r="AI678" s="1"/>
      <c r="AJ678" s="1"/>
      <c r="AK678" s="1"/>
      <c r="AL678" s="1"/>
      <c r="AM678" s="1"/>
      <c r="AN678" s="1"/>
      <c r="AO678" s="1"/>
      <c r="AQ678" s="128"/>
      <c r="AR678" s="128"/>
      <c r="AS678" s="128"/>
      <c r="AT678" s="128"/>
      <c r="AU678" s="128"/>
      <c r="AV678" s="128"/>
      <c r="AW678" s="128"/>
      <c r="AX678" s="128"/>
      <c r="AY678" s="128"/>
      <c r="AZ678" s="128"/>
      <c r="BA678" s="128"/>
      <c r="BB678" s="128"/>
      <c r="BC678" s="128"/>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row>
    <row r="679" spans="1:167" s="3" customFormat="1" ht="11.25" customHeight="1" thickBot="1">
      <c r="A679" s="194"/>
      <c r="B679" s="195"/>
      <c r="C679" s="207"/>
      <c r="D679" s="203"/>
      <c r="E679" s="204"/>
      <c r="F679" s="203"/>
      <c r="G679" s="204"/>
      <c r="H679" s="203"/>
      <c r="I679" s="204"/>
      <c r="J679" s="203"/>
      <c r="K679" s="204"/>
      <c r="L679" s="203"/>
      <c r="M679" s="206"/>
      <c r="N679" s="69" t="str">
        <f>IF(CF673&lt;&gt;"",IF(CF673="W",IF(SUM(IF(D678&gt;D676,1,0),IF(F678&gt;F676,1,0),IF(H678&gt;H676,1,0),IF(J678&gt;J676,1,0),IF(L678&gt;L676,1,0))&lt;&gt;3,"E",""),""),"")</f>
        <v/>
      </c>
      <c r="O679" s="194"/>
      <c r="P679" s="195"/>
      <c r="Q679" s="207"/>
      <c r="R679" s="203"/>
      <c r="S679" s="204"/>
      <c r="T679" s="203"/>
      <c r="U679" s="204"/>
      <c r="V679" s="203"/>
      <c r="W679" s="204"/>
      <c r="X679" s="203"/>
      <c r="Y679" s="204"/>
      <c r="Z679" s="203"/>
      <c r="AA679" s="206"/>
      <c r="AB679" s="69" t="str">
        <f>IF(CF703&lt;&gt;"",IF(CF703="W",IF(SUM(IF(R678&gt;R676,1,0),IF(T678&gt;T676,1,0),IF(V678&gt;V676,1,0),IF(X678&gt;X676,1,0),IF(Z678&gt;Z676,1,0))&lt;&gt;3,"E",""),""),"")</f>
        <v/>
      </c>
      <c r="AC679" s="1"/>
      <c r="AD679" s="1"/>
      <c r="AE679" s="1"/>
      <c r="AF679" s="1"/>
      <c r="AG679" s="1"/>
      <c r="AH679" s="1"/>
      <c r="AI679" s="1"/>
      <c r="AJ679" s="1"/>
      <c r="AK679" s="1"/>
      <c r="AL679" s="1"/>
      <c r="AM679" s="1"/>
      <c r="AN679" s="1"/>
      <c r="AO679" s="1"/>
      <c r="AQ679" s="126"/>
      <c r="AR679" s="126"/>
      <c r="AS679" s="126"/>
      <c r="AT679" s="126"/>
      <c r="AU679" s="126"/>
      <c r="AV679" s="126"/>
      <c r="AW679" s="126"/>
      <c r="AX679" s="126"/>
      <c r="AY679" s="126"/>
      <c r="AZ679" s="126"/>
      <c r="BA679" s="126"/>
      <c r="BB679" s="126"/>
      <c r="BC679" s="126"/>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row>
    <row r="680" spans="1:167" s="3" customFormat="1" ht="11.25" customHeight="1" thickBot="1">
      <c r="AC680" s="1"/>
      <c r="AD680" s="1"/>
      <c r="AE680" s="1"/>
      <c r="AF680" s="1"/>
      <c r="AG680" s="1"/>
      <c r="AH680" s="1"/>
      <c r="AI680" s="1"/>
      <c r="AJ680" s="1"/>
      <c r="AK680" s="1"/>
      <c r="AL680" s="1"/>
      <c r="AM680" s="1"/>
      <c r="AN680" s="1"/>
      <c r="AO680" s="1"/>
      <c r="AQ680" s="127"/>
      <c r="AR680" s="127"/>
      <c r="AS680" s="127"/>
      <c r="AT680" s="127"/>
      <c r="AU680" s="127"/>
      <c r="AV680" s="127"/>
      <c r="AW680" s="127"/>
      <c r="AX680" s="127"/>
      <c r="AY680" s="127"/>
      <c r="AZ680" s="127"/>
      <c r="BA680" s="127"/>
      <c r="BB680" s="127"/>
      <c r="BC680" s="127"/>
      <c r="BD680" s="40"/>
      <c r="BE680" s="40"/>
      <c r="BF680" s="40"/>
      <c r="BG680" s="40"/>
      <c r="BH680" s="40"/>
      <c r="BI680" s="40"/>
      <c r="BJ680" s="40"/>
      <c r="BK680" s="40"/>
      <c r="BL680" s="40"/>
      <c r="BM680" s="40"/>
      <c r="BN680" s="40"/>
      <c r="BO680" s="40"/>
      <c r="BP680" s="40"/>
      <c r="BQ680" s="40"/>
      <c r="BR680" s="40"/>
      <c r="BS680" s="40"/>
      <c r="BT680" s="40"/>
      <c r="BU680" s="40"/>
      <c r="BV680" s="40"/>
      <c r="BW680" s="40"/>
      <c r="BX680" s="40"/>
      <c r="BY680" s="40"/>
      <c r="BZ680" s="40"/>
      <c r="CA680" s="40"/>
      <c r="CB680" s="40"/>
      <c r="CC680" s="40"/>
      <c r="CD680" s="40"/>
      <c r="CE680" s="40"/>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row>
    <row r="681" spans="1:167" s="3" customFormat="1" ht="11.25" customHeight="1">
      <c r="AC681" s="1"/>
      <c r="AD681" s="1"/>
      <c r="AE681" s="1"/>
      <c r="AF681" s="1"/>
      <c r="AG681" s="1"/>
      <c r="AH681" s="1"/>
      <c r="AI681" s="1"/>
      <c r="AJ681" s="1"/>
      <c r="AK681" s="1"/>
      <c r="AL681" s="1"/>
      <c r="AM681" s="1"/>
      <c r="AN681" s="1"/>
      <c r="AO681" s="1"/>
      <c r="AQ681" s="154" t="str">
        <f>CONCATENATE($A655," ",$D655,","," ",$F653)</f>
        <v>Group: 11, Women's Singles</v>
      </c>
      <c r="AR681" s="155"/>
      <c r="AS681" s="155"/>
      <c r="AT681" s="155"/>
      <c r="AU681" s="155"/>
      <c r="AV681" s="155"/>
      <c r="AW681" s="155"/>
      <c r="AX681" s="155"/>
      <c r="AY681" s="155"/>
      <c r="AZ681" s="155"/>
      <c r="BA681" s="155"/>
      <c r="BB681" s="155"/>
      <c r="BC681" s="156"/>
      <c r="BD681" s="163">
        <f>O668</f>
        <v>4</v>
      </c>
      <c r="BE681" s="164"/>
      <c r="BF681" s="183" t="str">
        <f>Q668</f>
        <v>C</v>
      </c>
      <c r="BG681" s="185" t="str">
        <f>IF(VLOOKUP($BF681,$A657:$C663,3,FALSE)=0,"",CONCATENATE(VLOOKUP(VLOOKUP($BF681,$A657:$C663,3,FALSE),Players!$J:$N,4,FALSE)," ",VLOOKUP($BF681,$A657:$C663,3,FALSE)," ",IF(ISERROR(VLOOKUP(VLOOKUP($BF681,$A657:$C663,3,FALSE),Players!$J:$N,5,FALSE)),"()",CONCATENATE("(",VLOOKUP(VLOOKUP($BF681,$A657:$C663,3,FALSE),Players!$J:$N,5,FALSE),")"))))</f>
        <v/>
      </c>
      <c r="BH681" s="186"/>
      <c r="BI681" s="186"/>
      <c r="BJ681" s="186"/>
      <c r="BK681" s="186"/>
      <c r="BL681" s="186"/>
      <c r="BM681" s="186"/>
      <c r="BN681" s="186"/>
      <c r="BO681" s="186"/>
      <c r="BP681" s="186"/>
      <c r="BQ681" s="186"/>
      <c r="BR681" s="186"/>
      <c r="BS681" s="186"/>
      <c r="BT681" s="186"/>
      <c r="BU681" s="187"/>
      <c r="BV681" s="170" t="str">
        <f>IF(R668&lt;&gt;"",R668,"")</f>
        <v/>
      </c>
      <c r="BW681" s="171"/>
      <c r="BX681" s="170" t="str">
        <f>IF(T668&lt;&gt;"",T668,"")</f>
        <v/>
      </c>
      <c r="BY681" s="171"/>
      <c r="BZ681" s="170" t="str">
        <f>IF(V668&lt;&gt;"",V668,"")</f>
        <v/>
      </c>
      <c r="CA681" s="171"/>
      <c r="CB681" s="170" t="str">
        <f>IF(X668&lt;&gt;"",X668,"")</f>
        <v/>
      </c>
      <c r="CC681" s="171"/>
      <c r="CD681" s="170" t="str">
        <f>IF(Z668&lt;&gt;"",Z668,"")</f>
        <v/>
      </c>
      <c r="CE681" s="171"/>
      <c r="CF681" s="174" t="str">
        <f>IF($CD681=$CD683,IF($CB681=$CB683,IF($BZ681&lt;&gt;"",IF($BZ681&gt;$BZ683,"W","L"),""),IF($CB681&gt;$CB683,"W","L")),IF($CD681&gt;$CD683,"W","L"))</f>
        <v/>
      </c>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row>
    <row r="682" spans="1:167" s="3" customFormat="1" ht="11.25" customHeight="1">
      <c r="AC682" s="1"/>
      <c r="AD682" s="1"/>
      <c r="AE682" s="1"/>
      <c r="AF682" s="1"/>
      <c r="AG682" s="1"/>
      <c r="AH682" s="1"/>
      <c r="AI682" s="1"/>
      <c r="AJ682" s="1"/>
      <c r="AK682" s="1"/>
      <c r="AL682" s="1"/>
      <c r="AM682" s="1"/>
      <c r="AN682" s="1"/>
      <c r="AO682" s="1"/>
      <c r="AQ682" s="157"/>
      <c r="AR682" s="158"/>
      <c r="AS682" s="158"/>
      <c r="AT682" s="158"/>
      <c r="AU682" s="158"/>
      <c r="AV682" s="158"/>
      <c r="AW682" s="158"/>
      <c r="AX682" s="158"/>
      <c r="AY682" s="158"/>
      <c r="AZ682" s="158"/>
      <c r="BA682" s="158"/>
      <c r="BB682" s="158"/>
      <c r="BC682" s="159"/>
      <c r="BD682" s="165"/>
      <c r="BE682" s="166"/>
      <c r="BF682" s="184"/>
      <c r="BG682" s="188"/>
      <c r="BH682" s="189"/>
      <c r="BI682" s="189"/>
      <c r="BJ682" s="189"/>
      <c r="BK682" s="189"/>
      <c r="BL682" s="189"/>
      <c r="BM682" s="189"/>
      <c r="BN682" s="189"/>
      <c r="BO682" s="189"/>
      <c r="BP682" s="189"/>
      <c r="BQ682" s="189"/>
      <c r="BR682" s="189"/>
      <c r="BS682" s="189"/>
      <c r="BT682" s="189"/>
      <c r="BU682" s="190"/>
      <c r="BV682" s="172"/>
      <c r="BW682" s="173"/>
      <c r="BX682" s="172"/>
      <c r="BY682" s="173"/>
      <c r="BZ682" s="172"/>
      <c r="CA682" s="173"/>
      <c r="CB682" s="172"/>
      <c r="CC682" s="173"/>
      <c r="CD682" s="172"/>
      <c r="CE682" s="173"/>
      <c r="CF682" s="174"/>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row>
    <row r="683" spans="1:167" s="3" customFormat="1" ht="11.25" customHeight="1">
      <c r="AC683" s="1"/>
      <c r="AD683" s="1"/>
      <c r="AE683" s="1"/>
      <c r="AF683" s="1"/>
      <c r="AG683" s="1"/>
      <c r="AH683" s="1"/>
      <c r="AI683" s="1"/>
      <c r="AJ683" s="1"/>
      <c r="AK683" s="1"/>
      <c r="AL683" s="1"/>
      <c r="AM683" s="1"/>
      <c r="AN683" s="1"/>
      <c r="AO683" s="1"/>
      <c r="AQ683" s="157"/>
      <c r="AR683" s="158"/>
      <c r="AS683" s="158"/>
      <c r="AT683" s="158"/>
      <c r="AU683" s="158"/>
      <c r="AV683" s="158"/>
      <c r="AW683" s="158"/>
      <c r="AX683" s="158"/>
      <c r="AY683" s="158"/>
      <c r="AZ683" s="158"/>
      <c r="BA683" s="158"/>
      <c r="BB683" s="158"/>
      <c r="BC683" s="159"/>
      <c r="BD683" s="165"/>
      <c r="BE683" s="166"/>
      <c r="BF683" s="175" t="str">
        <f>Q670</f>
        <v>D</v>
      </c>
      <c r="BG683" s="177" t="str">
        <f>IF(VLOOKUP($BF683,$A657:$C663,3,FALSE)=0,"",CONCATENATE(VLOOKUP(VLOOKUP($BF683,$A657:$C663,3,FALSE),Players!$J:$N,4,FALSE)," ",VLOOKUP($BF683,$A657:$C663,3,FALSE)," ",IF(ISERROR(VLOOKUP(VLOOKUP($BF683,$A657:$C663,3,FALSE),Players!$J:$N,5,FALSE)),"()",CONCATENATE("(",VLOOKUP(VLOOKUP($BF683,$A657:$C663,3,FALSE),Players!$J:$N,5,FALSE),")"))))</f>
        <v/>
      </c>
      <c r="BH683" s="178"/>
      <c r="BI683" s="178"/>
      <c r="BJ683" s="178"/>
      <c r="BK683" s="178"/>
      <c r="BL683" s="178"/>
      <c r="BM683" s="178"/>
      <c r="BN683" s="178"/>
      <c r="BO683" s="178"/>
      <c r="BP683" s="178"/>
      <c r="BQ683" s="178"/>
      <c r="BR683" s="178"/>
      <c r="BS683" s="178"/>
      <c r="BT683" s="178"/>
      <c r="BU683" s="179"/>
      <c r="BV683" s="150" t="str">
        <f>IF(R670&lt;&gt;"",R670,"")</f>
        <v/>
      </c>
      <c r="BW683" s="151"/>
      <c r="BX683" s="150" t="str">
        <f>IF(T670&lt;&gt;"",T670,"")</f>
        <v/>
      </c>
      <c r="BY683" s="151"/>
      <c r="BZ683" s="150" t="str">
        <f>IF(V670&lt;&gt;"",V670,"")</f>
        <v/>
      </c>
      <c r="CA683" s="151"/>
      <c r="CB683" s="150" t="str">
        <f>IF(X670&lt;&gt;"",X670,"")</f>
        <v/>
      </c>
      <c r="CC683" s="151"/>
      <c r="CD683" s="150" t="str">
        <f>IF(Z670&lt;&gt;"",Z670,"")</f>
        <v/>
      </c>
      <c r="CE683" s="151"/>
      <c r="CF683" s="174" t="str">
        <f>IF($CF681&lt;&gt;"",IF(CF681="W","L","W"),"")</f>
        <v/>
      </c>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row>
    <row r="684" spans="1:167" s="3" customFormat="1" ht="11.25" customHeight="1" thickBot="1">
      <c r="AC684" s="1"/>
      <c r="AD684" s="1"/>
      <c r="AE684" s="1"/>
      <c r="AF684" s="1"/>
      <c r="AG684" s="1"/>
      <c r="AH684" s="1"/>
      <c r="AI684" s="1"/>
      <c r="AJ684" s="1"/>
      <c r="AK684" s="1"/>
      <c r="AL684" s="1"/>
      <c r="AM684" s="1"/>
      <c r="AN684" s="1"/>
      <c r="AO684" s="1"/>
      <c r="AQ684" s="160"/>
      <c r="AR684" s="161"/>
      <c r="AS684" s="161"/>
      <c r="AT684" s="161"/>
      <c r="AU684" s="161"/>
      <c r="AV684" s="161"/>
      <c r="AW684" s="161"/>
      <c r="AX684" s="161"/>
      <c r="AY684" s="161"/>
      <c r="AZ684" s="161"/>
      <c r="BA684" s="161"/>
      <c r="BB684" s="161"/>
      <c r="BC684" s="162"/>
      <c r="BD684" s="167"/>
      <c r="BE684" s="168"/>
      <c r="BF684" s="176"/>
      <c r="BG684" s="180"/>
      <c r="BH684" s="181"/>
      <c r="BI684" s="181"/>
      <c r="BJ684" s="181"/>
      <c r="BK684" s="181"/>
      <c r="BL684" s="181"/>
      <c r="BM684" s="181"/>
      <c r="BN684" s="181"/>
      <c r="BO684" s="181"/>
      <c r="BP684" s="181"/>
      <c r="BQ684" s="181"/>
      <c r="BR684" s="181"/>
      <c r="BS684" s="181"/>
      <c r="BT684" s="181"/>
      <c r="BU684" s="182"/>
      <c r="BV684" s="152"/>
      <c r="BW684" s="153"/>
      <c r="BX684" s="152"/>
      <c r="BY684" s="153"/>
      <c r="BZ684" s="152"/>
      <c r="CA684" s="153"/>
      <c r="CB684" s="152"/>
      <c r="CC684" s="153"/>
      <c r="CD684" s="152"/>
      <c r="CE684" s="153"/>
      <c r="CF684" s="174"/>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row>
    <row r="685" spans="1:167" s="3" customFormat="1" ht="11.25" customHeight="1">
      <c r="AC685" s="1"/>
      <c r="AD685" s="1"/>
      <c r="AE685" s="1"/>
      <c r="AF685" s="1"/>
      <c r="AG685" s="1"/>
      <c r="AH685" s="1"/>
      <c r="AI685" s="1"/>
      <c r="AJ685" s="1"/>
      <c r="AK685" s="1"/>
      <c r="AL685" s="1"/>
      <c r="AM685" s="1"/>
      <c r="AN685" s="1"/>
      <c r="AO685" s="1"/>
      <c r="AQ685" s="126"/>
      <c r="AR685" s="126"/>
      <c r="AS685" s="126"/>
      <c r="AT685" s="126"/>
      <c r="AU685" s="126"/>
      <c r="AV685" s="126"/>
      <c r="AW685" s="126"/>
      <c r="AX685" s="126"/>
      <c r="AY685" s="126"/>
      <c r="AZ685" s="126"/>
      <c r="BA685" s="126"/>
      <c r="BB685" s="126"/>
      <c r="BC685" s="126"/>
      <c r="BD685" s="1"/>
      <c r="BE685" s="1"/>
      <c r="BF685" s="1"/>
      <c r="BG685" s="1"/>
      <c r="BH685" s="1"/>
      <c r="BI685" s="1"/>
      <c r="BJ685" s="1"/>
      <c r="BK685" s="1"/>
      <c r="BL685" s="1"/>
      <c r="BM685" s="1"/>
      <c r="BN685" s="1"/>
      <c r="BO685" s="1"/>
      <c r="BP685" s="1"/>
      <c r="BQ685" s="1"/>
      <c r="BR685" s="1"/>
      <c r="BS685" s="1"/>
      <c r="BT685" s="1"/>
      <c r="BU685" s="1"/>
      <c r="BV685" s="169" t="str">
        <f>IF(CF681&lt;&gt;"",IF(AND(AND(BV681&gt;-1,BV683&gt;-1),OR(BV681&gt;10,BV683&gt;10),ABS(BV681-BV683)&gt;1,IF(OR(BV681&gt;11,BV683&gt;11),ABS(BV681-BV683)=2,TRUE),BV681=INT(BV681),BV683=INT(BV683)),"","Error"),"")</f>
        <v/>
      </c>
      <c r="BW685" s="169"/>
      <c r="BX685" s="169" t="str">
        <f>IF(CF681&lt;&gt;"",IF(AND(AND(BX681&gt;-1,BX683&gt;-1),OR(BX681&gt;10,BX683&gt;10),ABS(BX681-BX683)&gt;1,IF(OR(BX681&gt;11,BX683&gt;11),ABS(BX681-BX683)=2,TRUE),BX681=INT(BX681),BX683=INT(BX683)),"","Error"),"")</f>
        <v/>
      </c>
      <c r="BY685" s="169"/>
      <c r="BZ685" s="169" t="str">
        <f>IF(CF681&lt;&gt;"",IF(AND(AND(BZ681&gt;-1,BZ683&gt;-1),OR(BZ681&gt;10,BZ683&gt;10),ABS(BZ681-BZ683)&gt;1,IF(OR(BZ681&gt;11,BZ683&gt;11),ABS(BZ681-BZ683)=2,TRUE),BZ681=INT(BZ681),BZ683=INT(BZ683)),"","Error"),"")</f>
        <v/>
      </c>
      <c r="CA685" s="169"/>
      <c r="CB685" s="169" t="str">
        <f>IF(AND(CF681&lt;&gt;"",CB681&lt;&gt;""),IF(AND(AND(CB681&gt;-1,CB683&gt;-1),OR(CB681&gt;10,CB683&gt;10),ABS(CB681-CB683)&gt;1,IF(OR(CB681&gt;11,CB683&gt;11),ABS(CB681-CB683)=2,TRUE),CB681=INT(CB681),CB683=INT(CB683)),"","Error"),"")</f>
        <v/>
      </c>
      <c r="CC685" s="169"/>
      <c r="CD685" s="169" t="str">
        <f>IF(AND(CF681&lt;&gt;"",CD681&lt;&gt;""),IF(AND(AND(CD681&gt;-1,CD683&gt;-1),OR(CD681&gt;10,CD683&gt;10),ABS(CD681-CD683)&gt;1,IF(OR(CD681&gt;11,CD683&gt;11),ABS(CD681-CD683)=2,TRUE),CD681=INT(CD681),CD683=INT(CD683)),"","Error"),"")</f>
        <v/>
      </c>
      <c r="CE685" s="169"/>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row>
    <row r="686" spans="1:167" s="3" customFormat="1" ht="11.25" customHeight="1">
      <c r="AC686" s="1"/>
      <c r="AD686" s="1"/>
      <c r="AE686" s="1"/>
      <c r="AF686" s="1"/>
      <c r="AG686" s="1"/>
      <c r="AH686" s="1"/>
      <c r="AI686" s="1"/>
      <c r="AJ686" s="1"/>
      <c r="AK686" s="1"/>
      <c r="AL686" s="1"/>
      <c r="AM686" s="1"/>
      <c r="AN686" s="1"/>
      <c r="AO686" s="1"/>
      <c r="AQ686" s="126"/>
      <c r="AR686" s="126"/>
      <c r="AS686" s="126"/>
      <c r="AT686" s="126"/>
      <c r="AU686" s="126"/>
      <c r="AV686" s="126"/>
      <c r="AW686" s="126"/>
      <c r="AX686" s="126"/>
      <c r="AY686" s="126"/>
      <c r="AZ686" s="126"/>
      <c r="BA686" s="126"/>
      <c r="BB686" s="126"/>
      <c r="BC686" s="126"/>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row>
    <row r="687" spans="1:167" s="3" customFormat="1" ht="11.25" customHeight="1">
      <c r="AC687" s="1"/>
      <c r="AD687" s="1"/>
      <c r="AE687" s="1"/>
      <c r="AF687" s="1"/>
      <c r="AG687" s="1"/>
      <c r="AH687" s="1"/>
      <c r="AI687" s="1"/>
      <c r="AJ687" s="1"/>
      <c r="AK687" s="1"/>
      <c r="AL687" s="1"/>
      <c r="AM687" s="1"/>
      <c r="AN687" s="1"/>
      <c r="AO687" s="1"/>
      <c r="AQ687" s="127"/>
      <c r="AR687" s="127"/>
      <c r="AS687" s="127"/>
      <c r="AT687" s="127"/>
      <c r="AU687" s="127"/>
      <c r="AV687" s="127"/>
      <c r="AW687" s="127"/>
      <c r="AX687" s="127"/>
      <c r="AY687" s="127"/>
      <c r="AZ687" s="127"/>
      <c r="BA687" s="127"/>
      <c r="BB687" s="127"/>
      <c r="BC687" s="127"/>
      <c r="BD687" s="40"/>
      <c r="BE687" s="40"/>
      <c r="BF687" s="40"/>
      <c r="BG687" s="40"/>
      <c r="BH687" s="40"/>
      <c r="BI687" s="40"/>
      <c r="BJ687" s="40"/>
      <c r="BK687" s="40"/>
      <c r="BL687" s="40"/>
      <c r="BM687" s="40"/>
      <c r="BN687" s="40"/>
      <c r="BO687" s="40"/>
      <c r="BP687" s="40"/>
      <c r="BQ687" s="40"/>
      <c r="BR687" s="40"/>
      <c r="BS687" s="40"/>
      <c r="BT687" s="40"/>
      <c r="BU687" s="40"/>
      <c r="BV687" s="40"/>
      <c r="BW687" s="40"/>
      <c r="BX687" s="40"/>
      <c r="BY687" s="40"/>
      <c r="BZ687" s="40"/>
      <c r="CA687" s="40"/>
      <c r="CB687" s="40"/>
      <c r="CC687" s="40"/>
      <c r="CD687" s="40"/>
      <c r="CE687" s="40"/>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row>
    <row r="688" spans="1:167" s="3" customFormat="1" ht="11.25" customHeight="1">
      <c r="AC688" s="1"/>
      <c r="AD688" s="1"/>
      <c r="AE688" s="1"/>
      <c r="AF688" s="1"/>
      <c r="AG688" s="1"/>
      <c r="AH688" s="1"/>
      <c r="AI688" s="1"/>
      <c r="AJ688" s="1"/>
      <c r="AK688" s="1"/>
      <c r="AL688" s="1"/>
      <c r="AM688" s="1"/>
      <c r="AN688" s="1"/>
      <c r="AO688" s="1"/>
      <c r="AQ688" s="128"/>
      <c r="AR688" s="128"/>
      <c r="AS688" s="128"/>
      <c r="AT688" s="128"/>
      <c r="AU688" s="128"/>
      <c r="AV688" s="128"/>
      <c r="AW688" s="128"/>
      <c r="AX688" s="128"/>
      <c r="AY688" s="128"/>
      <c r="AZ688" s="128"/>
      <c r="BA688" s="128"/>
      <c r="BB688" s="128"/>
      <c r="BC688" s="128"/>
      <c r="BD688" s="41"/>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row>
    <row r="689" spans="1:125" s="3" customFormat="1" ht="11.25" customHeight="1">
      <c r="AC689" s="1"/>
      <c r="AD689" s="1"/>
      <c r="AE689" s="1"/>
      <c r="AF689" s="1"/>
      <c r="AG689" s="1"/>
      <c r="AH689" s="1"/>
      <c r="AI689" s="1"/>
      <c r="AJ689" s="1"/>
      <c r="AK689" s="1"/>
      <c r="AL689" s="1"/>
      <c r="AM689" s="1"/>
      <c r="AN689" s="1"/>
      <c r="AO689" s="1"/>
      <c r="AQ689" s="126"/>
      <c r="AR689" s="126"/>
      <c r="AS689" s="126"/>
      <c r="AT689" s="126"/>
      <c r="AU689" s="126"/>
      <c r="AV689" s="126"/>
      <c r="AW689" s="126"/>
      <c r="AX689" s="126"/>
      <c r="AY689" s="126"/>
      <c r="AZ689" s="126"/>
      <c r="BA689" s="126"/>
      <c r="BB689" s="126"/>
      <c r="BC689" s="126"/>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row>
    <row r="690" spans="1:125" s="3" customFormat="1" ht="11.25" customHeight="1" thickBot="1">
      <c r="AC690" s="1"/>
      <c r="AD690" s="1"/>
      <c r="AE690" s="1"/>
      <c r="AF690" s="1"/>
      <c r="AG690" s="1"/>
      <c r="AH690" s="1"/>
      <c r="AI690" s="1"/>
      <c r="AJ690" s="1"/>
      <c r="AK690" s="1"/>
      <c r="AL690" s="1"/>
      <c r="AM690" s="1"/>
      <c r="AN690" s="1"/>
      <c r="AO690" s="1"/>
      <c r="AQ690" s="127"/>
      <c r="AR690" s="127"/>
      <c r="AS690" s="127"/>
      <c r="AT690" s="127"/>
      <c r="AU690" s="127"/>
      <c r="AV690" s="127"/>
      <c r="AW690" s="127"/>
      <c r="AX690" s="127"/>
      <c r="AY690" s="127"/>
      <c r="AZ690" s="127"/>
      <c r="BA690" s="127"/>
      <c r="BB690" s="127"/>
      <c r="BC690" s="127"/>
      <c r="BD690" s="40"/>
      <c r="BE690" s="40"/>
      <c r="BF690" s="40"/>
      <c r="BG690" s="40"/>
      <c r="BH690" s="40"/>
      <c r="BI690" s="40"/>
      <c r="BJ690" s="40"/>
      <c r="BK690" s="40"/>
      <c r="BL690" s="40"/>
      <c r="BM690" s="40"/>
      <c r="BN690" s="40"/>
      <c r="BO690" s="40"/>
      <c r="BP690" s="40"/>
      <c r="BQ690" s="40"/>
      <c r="BR690" s="40"/>
      <c r="BS690" s="40"/>
      <c r="BT690" s="40"/>
      <c r="BU690" s="40"/>
      <c r="BV690" s="40"/>
      <c r="BW690" s="40"/>
      <c r="BX690" s="40"/>
      <c r="BY690" s="40"/>
      <c r="BZ690" s="40"/>
      <c r="CA690" s="40"/>
      <c r="CB690" s="40"/>
      <c r="CC690" s="40"/>
      <c r="CD690" s="40"/>
      <c r="CE690" s="40"/>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row>
    <row r="691" spans="1:125" s="3" customFormat="1" ht="11.25" customHeight="1">
      <c r="AC691" s="1"/>
      <c r="AD691" s="1"/>
      <c r="AE691" s="1"/>
      <c r="AF691" s="1"/>
      <c r="AG691" s="1"/>
      <c r="AH691" s="1"/>
      <c r="AI691" s="1"/>
      <c r="AJ691" s="1"/>
      <c r="AK691" s="1"/>
      <c r="AL691" s="1"/>
      <c r="AM691" s="1"/>
      <c r="AN691" s="1"/>
      <c r="AO691" s="1"/>
      <c r="AQ691" s="154" t="str">
        <f>CONCATENATE($A655," ",$D655,","," ",$F653)</f>
        <v>Group: 11, Women's Singles</v>
      </c>
      <c r="AR691" s="155"/>
      <c r="AS691" s="155"/>
      <c r="AT691" s="155"/>
      <c r="AU691" s="155"/>
      <c r="AV691" s="155"/>
      <c r="AW691" s="155"/>
      <c r="AX691" s="155"/>
      <c r="AY691" s="155"/>
      <c r="AZ691" s="155"/>
      <c r="BA691" s="155"/>
      <c r="BB691" s="155"/>
      <c r="BC691" s="156"/>
      <c r="BD691" s="163">
        <f>O672</f>
        <v>5</v>
      </c>
      <c r="BE691" s="164"/>
      <c r="BF691" s="183" t="str">
        <f>Q672</f>
        <v>A</v>
      </c>
      <c r="BG691" s="185" t="str">
        <f>IF(VLOOKUP($BF691,$A657:$C663,3,FALSE)=0,"",CONCATENATE(VLOOKUP(VLOOKUP($BF691,$A657:$C663,3,FALSE),Players!$J:$N,4,FALSE)," ",VLOOKUP($BF691,$A657:$C663,3,FALSE)," ",IF(ISERROR(VLOOKUP(VLOOKUP($BF691,$A657:$C663,3,FALSE),Players!$J:$N,5,FALSE)),"()",CONCATENATE("(",VLOOKUP(VLOOKUP($BF691,$A657:$C663,3,FALSE),Players!$J:$N,5,FALSE),")"))))</f>
        <v/>
      </c>
      <c r="BH691" s="186"/>
      <c r="BI691" s="186"/>
      <c r="BJ691" s="186"/>
      <c r="BK691" s="186"/>
      <c r="BL691" s="186"/>
      <c r="BM691" s="186"/>
      <c r="BN691" s="186"/>
      <c r="BO691" s="186"/>
      <c r="BP691" s="186"/>
      <c r="BQ691" s="186"/>
      <c r="BR691" s="186"/>
      <c r="BS691" s="186"/>
      <c r="BT691" s="186"/>
      <c r="BU691" s="187"/>
      <c r="BV691" s="170" t="str">
        <f>IF(R672&lt;&gt;"",R672,"")</f>
        <v/>
      </c>
      <c r="BW691" s="171"/>
      <c r="BX691" s="170" t="str">
        <f>IF(T672&lt;&gt;"",T672,"")</f>
        <v/>
      </c>
      <c r="BY691" s="171"/>
      <c r="BZ691" s="170" t="str">
        <f>IF(V672&lt;&gt;"",V672,"")</f>
        <v/>
      </c>
      <c r="CA691" s="171"/>
      <c r="CB691" s="170" t="str">
        <f>IF(X672&lt;&gt;"",X672,"")</f>
        <v/>
      </c>
      <c r="CC691" s="171"/>
      <c r="CD691" s="170" t="str">
        <f>IF(Z672&lt;&gt;"",Z672,"")</f>
        <v/>
      </c>
      <c r="CE691" s="171"/>
      <c r="CF691" s="174" t="str">
        <f>IF($CD691=$CD693,IF($CB691=$CB693,IF($BZ691&lt;&gt;"",IF($BZ691&gt;$BZ693,"W","L"),""),IF($CB691&gt;$CB693,"W","L")),IF($CD691&gt;$CD693,"W","L"))</f>
        <v/>
      </c>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row>
    <row r="692" spans="1:125" s="3" customFormat="1" ht="11.25" customHeight="1">
      <c r="AC692" s="1"/>
      <c r="AD692" s="1"/>
      <c r="AE692" s="1"/>
      <c r="AF692" s="1"/>
      <c r="AG692" s="1"/>
      <c r="AH692" s="1"/>
      <c r="AI692" s="1"/>
      <c r="AJ692" s="1"/>
      <c r="AK692" s="1"/>
      <c r="AL692" s="1"/>
      <c r="AM692" s="1"/>
      <c r="AN692" s="1"/>
      <c r="AO692" s="1"/>
      <c r="AQ692" s="157"/>
      <c r="AR692" s="158"/>
      <c r="AS692" s="158"/>
      <c r="AT692" s="158"/>
      <c r="AU692" s="158"/>
      <c r="AV692" s="158"/>
      <c r="AW692" s="158"/>
      <c r="AX692" s="158"/>
      <c r="AY692" s="158"/>
      <c r="AZ692" s="158"/>
      <c r="BA692" s="158"/>
      <c r="BB692" s="158"/>
      <c r="BC692" s="159"/>
      <c r="BD692" s="165"/>
      <c r="BE692" s="166"/>
      <c r="BF692" s="184"/>
      <c r="BG692" s="188"/>
      <c r="BH692" s="189"/>
      <c r="BI692" s="189"/>
      <c r="BJ692" s="189"/>
      <c r="BK692" s="189"/>
      <c r="BL692" s="189"/>
      <c r="BM692" s="189"/>
      <c r="BN692" s="189"/>
      <c r="BO692" s="189"/>
      <c r="BP692" s="189"/>
      <c r="BQ692" s="189"/>
      <c r="BR692" s="189"/>
      <c r="BS692" s="189"/>
      <c r="BT692" s="189"/>
      <c r="BU692" s="190"/>
      <c r="BV692" s="172"/>
      <c r="BW692" s="173"/>
      <c r="BX692" s="172"/>
      <c r="BY692" s="173"/>
      <c r="BZ692" s="172"/>
      <c r="CA692" s="173"/>
      <c r="CB692" s="172"/>
      <c r="CC692" s="173"/>
      <c r="CD692" s="172"/>
      <c r="CE692" s="173"/>
      <c r="CF692" s="174"/>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row>
    <row r="693" spans="1:125" s="3" customFormat="1" ht="11.25" customHeight="1">
      <c r="AC693" s="1"/>
      <c r="AD693" s="1"/>
      <c r="AE693" s="1"/>
      <c r="AF693" s="1"/>
      <c r="AG693" s="1"/>
      <c r="AH693" s="1"/>
      <c r="AI693" s="1"/>
      <c r="AJ693" s="1"/>
      <c r="AK693" s="1"/>
      <c r="AL693" s="1"/>
      <c r="AM693" s="1"/>
      <c r="AN693" s="1"/>
      <c r="AO693" s="1"/>
      <c r="AQ693" s="157"/>
      <c r="AR693" s="158"/>
      <c r="AS693" s="158"/>
      <c r="AT693" s="158"/>
      <c r="AU693" s="158"/>
      <c r="AV693" s="158"/>
      <c r="AW693" s="158"/>
      <c r="AX693" s="158"/>
      <c r="AY693" s="158"/>
      <c r="AZ693" s="158"/>
      <c r="BA693" s="158"/>
      <c r="BB693" s="158"/>
      <c r="BC693" s="159"/>
      <c r="BD693" s="165"/>
      <c r="BE693" s="166"/>
      <c r="BF693" s="175" t="str">
        <f>Q674</f>
        <v>D</v>
      </c>
      <c r="BG693" s="177" t="str">
        <f>IF(VLOOKUP($BF693,$A657:$C663,3,FALSE)=0,"",CONCATENATE(VLOOKUP(VLOOKUP($BF693,$A657:$C663,3,FALSE),Players!$J:$N,4,FALSE)," ",VLOOKUP($BF693,$A657:$C663,3,FALSE)," ",IF(ISERROR(VLOOKUP(VLOOKUP($BF693,$A657:$C663,3,FALSE),Players!$J:$N,5,FALSE)),"()",CONCATENATE("(",VLOOKUP(VLOOKUP($BF693,$A657:$C663,3,FALSE),Players!$J:$N,5,FALSE),")"))))</f>
        <v/>
      </c>
      <c r="BH693" s="178"/>
      <c r="BI693" s="178"/>
      <c r="BJ693" s="178"/>
      <c r="BK693" s="178"/>
      <c r="BL693" s="178"/>
      <c r="BM693" s="178"/>
      <c r="BN693" s="178"/>
      <c r="BO693" s="178"/>
      <c r="BP693" s="178"/>
      <c r="BQ693" s="178"/>
      <c r="BR693" s="178"/>
      <c r="BS693" s="178"/>
      <c r="BT693" s="178"/>
      <c r="BU693" s="179"/>
      <c r="BV693" s="150" t="str">
        <f>IF(R674&lt;&gt;"",R674,"")</f>
        <v/>
      </c>
      <c r="BW693" s="151"/>
      <c r="BX693" s="150" t="str">
        <f>IF(T674&lt;&gt;"",T674,"")</f>
        <v/>
      </c>
      <c r="BY693" s="151"/>
      <c r="BZ693" s="150" t="str">
        <f>IF(V674&lt;&gt;"",V674,"")</f>
        <v/>
      </c>
      <c r="CA693" s="151"/>
      <c r="CB693" s="150" t="str">
        <f>IF(X674&lt;&gt;"",X674,"")</f>
        <v/>
      </c>
      <c r="CC693" s="151"/>
      <c r="CD693" s="150" t="str">
        <f>IF(Z674&lt;&gt;"",Z674,"")</f>
        <v/>
      </c>
      <c r="CE693" s="151"/>
      <c r="CF693" s="174" t="str">
        <f>IF($CF691&lt;&gt;"",IF(CF691="W","L","W"),"")</f>
        <v/>
      </c>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row>
    <row r="694" spans="1:125" s="3" customFormat="1" ht="11.25" customHeight="1" thickBot="1">
      <c r="AC694" s="1"/>
      <c r="AD694" s="1"/>
      <c r="AE694" s="1"/>
      <c r="AF694" s="1"/>
      <c r="AG694" s="1"/>
      <c r="AH694" s="1"/>
      <c r="AI694" s="1"/>
      <c r="AJ694" s="1"/>
      <c r="AK694" s="1"/>
      <c r="AL694" s="1"/>
      <c r="AM694" s="1"/>
      <c r="AN694" s="1"/>
      <c r="AO694" s="1"/>
      <c r="AQ694" s="160"/>
      <c r="AR694" s="161"/>
      <c r="AS694" s="161"/>
      <c r="AT694" s="161"/>
      <c r="AU694" s="161"/>
      <c r="AV694" s="161"/>
      <c r="AW694" s="161"/>
      <c r="AX694" s="161"/>
      <c r="AY694" s="161"/>
      <c r="AZ694" s="161"/>
      <c r="BA694" s="161"/>
      <c r="BB694" s="161"/>
      <c r="BC694" s="162"/>
      <c r="BD694" s="167"/>
      <c r="BE694" s="168"/>
      <c r="BF694" s="176"/>
      <c r="BG694" s="180"/>
      <c r="BH694" s="181"/>
      <c r="BI694" s="181"/>
      <c r="BJ694" s="181"/>
      <c r="BK694" s="181"/>
      <c r="BL694" s="181"/>
      <c r="BM694" s="181"/>
      <c r="BN694" s="181"/>
      <c r="BO694" s="181"/>
      <c r="BP694" s="181"/>
      <c r="BQ694" s="181"/>
      <c r="BR694" s="181"/>
      <c r="BS694" s="181"/>
      <c r="BT694" s="181"/>
      <c r="BU694" s="182"/>
      <c r="BV694" s="152"/>
      <c r="BW694" s="153"/>
      <c r="BX694" s="152"/>
      <c r="BY694" s="153"/>
      <c r="BZ694" s="152"/>
      <c r="CA694" s="153"/>
      <c r="CB694" s="152"/>
      <c r="CC694" s="153"/>
      <c r="CD694" s="152"/>
      <c r="CE694" s="153"/>
      <c r="CF694" s="174"/>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row>
    <row r="695" spans="1:125" s="3" customFormat="1" ht="11.25" customHeight="1">
      <c r="AC695" s="1"/>
      <c r="AD695" s="1"/>
      <c r="AE695" s="1"/>
      <c r="AF695" s="1"/>
      <c r="AG695" s="1"/>
      <c r="AH695" s="1"/>
      <c r="AI695" s="1"/>
      <c r="AJ695" s="1"/>
      <c r="AK695" s="1"/>
      <c r="AL695" s="1"/>
      <c r="AM695" s="1"/>
      <c r="AN695" s="1"/>
      <c r="AO695" s="1"/>
      <c r="AQ695" s="126"/>
      <c r="AR695" s="126"/>
      <c r="AS695" s="126"/>
      <c r="AT695" s="126"/>
      <c r="AU695" s="126"/>
      <c r="AV695" s="126"/>
      <c r="AW695" s="126"/>
      <c r="AX695" s="126"/>
      <c r="AY695" s="126"/>
      <c r="AZ695" s="126"/>
      <c r="BA695" s="126"/>
      <c r="BB695" s="126"/>
      <c r="BC695" s="126"/>
      <c r="BD695" s="1"/>
      <c r="BE695" s="1"/>
      <c r="BF695" s="1"/>
      <c r="BG695" s="1"/>
      <c r="BH695" s="1"/>
      <c r="BI695" s="1"/>
      <c r="BJ695" s="1"/>
      <c r="BK695" s="1"/>
      <c r="BL695" s="1"/>
      <c r="BM695" s="1"/>
      <c r="BN695" s="1"/>
      <c r="BO695" s="1"/>
      <c r="BP695" s="1"/>
      <c r="BQ695" s="1"/>
      <c r="BR695" s="1"/>
      <c r="BS695" s="1"/>
      <c r="BT695" s="1"/>
      <c r="BU695" s="1"/>
      <c r="BV695" s="169" t="str">
        <f>IF(CF691&lt;&gt;"",IF(AND(AND(BV691&gt;-1,BV693&gt;-1),OR(BV691&gt;10,BV693&gt;10),ABS(BV691-BV693)&gt;1,IF(OR(BV691&gt;11,BV693&gt;11),ABS(BV691-BV693)=2,TRUE),BV691=INT(BV691),BV693=INT(BV693)),"","Error"),"")</f>
        <v/>
      </c>
      <c r="BW695" s="169"/>
      <c r="BX695" s="169" t="str">
        <f>IF(CF691&lt;&gt;"",IF(AND(AND(BX691&gt;-1,BX693&gt;-1),OR(BX691&gt;10,BX693&gt;10),ABS(BX691-BX693)&gt;1,IF(OR(BX691&gt;11,BX693&gt;11),ABS(BX691-BX693)=2,TRUE),BX691=INT(BX691),BX693=INT(BX693)),"","Error"),"")</f>
        <v/>
      </c>
      <c r="BY695" s="169"/>
      <c r="BZ695" s="169" t="str">
        <f>IF(CF691&lt;&gt;"",IF(AND(AND(BZ691&gt;-1,BZ693&gt;-1),OR(BZ691&gt;10,BZ693&gt;10),ABS(BZ691-BZ693)&gt;1,IF(OR(BZ691&gt;11,BZ693&gt;11),ABS(BZ691-BZ693)=2,TRUE),BZ691=INT(BZ691),BZ693=INT(BZ693)),"","Error"),"")</f>
        <v/>
      </c>
      <c r="CA695" s="169"/>
      <c r="CB695" s="169" t="str">
        <f>IF(AND(CF691&lt;&gt;"",CB691&lt;&gt;""),IF(AND(AND(CB691&gt;-1,CB693&gt;-1),OR(CB691&gt;10,CB693&gt;10),ABS(CB691-CB693)&gt;1,IF(OR(CB691&gt;11,CB693&gt;11),ABS(CB691-CB693)=2,TRUE),CB691=INT(CB691),CB693=INT(CB693)),"","Error"),"")</f>
        <v/>
      </c>
      <c r="CC695" s="169"/>
      <c r="CD695" s="169" t="str">
        <f>IF(AND(CF691&lt;&gt;"",CD691&lt;&gt;""),IF(AND(AND(CD691&gt;-1,CD693&gt;-1),OR(CD691&gt;10,CD693&gt;10),ABS(CD691-CD693)&gt;1,IF(OR(CD691&gt;11,CD693&gt;11),ABS(CD691-CD693)=2,TRUE),CD691=INT(CD691),CD693=INT(CD693)),"","Error"),"")</f>
        <v/>
      </c>
      <c r="CE695" s="169"/>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row>
    <row r="696" spans="1:125" s="3" customFormat="1" ht="11.25" customHeight="1">
      <c r="AC696" s="1"/>
      <c r="AD696" s="1"/>
      <c r="AE696" s="1"/>
      <c r="AF696" s="1"/>
      <c r="AG696" s="1"/>
      <c r="AH696" s="1"/>
      <c r="AI696" s="1"/>
      <c r="AJ696" s="1"/>
      <c r="AK696" s="1"/>
      <c r="AL696" s="1"/>
      <c r="AM696" s="1"/>
      <c r="AN696" s="1"/>
      <c r="AO696" s="1"/>
      <c r="AQ696" s="126"/>
      <c r="AR696" s="126"/>
      <c r="AS696" s="126"/>
      <c r="AT696" s="126"/>
      <c r="AU696" s="126"/>
      <c r="AV696" s="126"/>
      <c r="AW696" s="126"/>
      <c r="AX696" s="126"/>
      <c r="AY696" s="126"/>
      <c r="AZ696" s="126"/>
      <c r="BA696" s="126"/>
      <c r="BB696" s="126"/>
      <c r="BC696" s="126"/>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row>
    <row r="697" spans="1:125" s="3" customFormat="1" ht="11.25" customHeight="1">
      <c r="AC697" s="1"/>
      <c r="AD697" s="1"/>
      <c r="AE697" s="1"/>
      <c r="AF697" s="1"/>
      <c r="AG697" s="1"/>
      <c r="AH697" s="1"/>
      <c r="AI697" s="1"/>
      <c r="AJ697" s="1"/>
      <c r="AK697" s="1"/>
      <c r="AL697" s="1"/>
      <c r="AM697" s="1"/>
      <c r="AN697" s="1"/>
      <c r="AO697" s="1"/>
      <c r="AQ697" s="127"/>
      <c r="AR697" s="127"/>
      <c r="AS697" s="127"/>
      <c r="AT697" s="127"/>
      <c r="AU697" s="127"/>
      <c r="AV697" s="127"/>
      <c r="AW697" s="127"/>
      <c r="AX697" s="127"/>
      <c r="AY697" s="127"/>
      <c r="AZ697" s="127"/>
      <c r="BA697" s="127"/>
      <c r="BB697" s="127"/>
      <c r="BC697" s="127"/>
      <c r="BD697" s="40"/>
      <c r="BE697" s="40"/>
      <c r="BF697" s="40"/>
      <c r="BG697" s="40"/>
      <c r="BH697" s="40"/>
      <c r="BI697" s="40"/>
      <c r="BJ697" s="40"/>
      <c r="BK697" s="40"/>
      <c r="BL697" s="40"/>
      <c r="BM697" s="40"/>
      <c r="BN697" s="40"/>
      <c r="BO697" s="40"/>
      <c r="BP697" s="40"/>
      <c r="BQ697" s="40"/>
      <c r="BR697" s="40"/>
      <c r="BS697" s="40"/>
      <c r="BT697" s="40"/>
      <c r="BU697" s="40"/>
      <c r="BV697" s="40"/>
      <c r="BW697" s="40"/>
      <c r="BX697" s="40"/>
      <c r="BY697" s="40"/>
      <c r="BZ697" s="40"/>
      <c r="CA697" s="40"/>
      <c r="CB697" s="40"/>
      <c r="CC697" s="40"/>
      <c r="CD697" s="40"/>
      <c r="CE697" s="40"/>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row>
    <row r="698" spans="1:125" s="3" customFormat="1" ht="11.25" customHeight="1">
      <c r="A698" s="42"/>
      <c r="B698" s="1"/>
      <c r="C698" s="1"/>
      <c r="D698" s="1"/>
      <c r="E698" s="1"/>
      <c r="F698" s="1"/>
      <c r="G698" s="1"/>
      <c r="H698" s="1"/>
      <c r="I698" s="1"/>
      <c r="J698" s="1"/>
      <c r="K698" s="1"/>
      <c r="L698" s="1"/>
      <c r="M698" s="1"/>
      <c r="N698" s="1"/>
      <c r="O698" s="1"/>
      <c r="P698" s="1"/>
      <c r="Q698" s="1"/>
      <c r="R698" s="42"/>
      <c r="S698" s="42"/>
      <c r="T698" s="1"/>
      <c r="U698" s="1"/>
      <c r="V698" s="1"/>
      <c r="W698" s="42"/>
      <c r="X698" s="43"/>
      <c r="Y698" s="43"/>
      <c r="Z698" s="43"/>
      <c r="AA698" s="43"/>
      <c r="AC698" s="1"/>
      <c r="AD698" s="1"/>
      <c r="AE698" s="1"/>
      <c r="AF698" s="1"/>
      <c r="AG698" s="1"/>
      <c r="AH698" s="1"/>
      <c r="AI698" s="1"/>
      <c r="AJ698" s="1"/>
      <c r="AK698" s="1"/>
      <c r="AL698" s="1"/>
      <c r="AM698" s="1"/>
      <c r="AN698" s="1"/>
      <c r="AO698" s="1"/>
      <c r="AQ698" s="128"/>
      <c r="AR698" s="128"/>
      <c r="AS698" s="128"/>
      <c r="AT698" s="128"/>
      <c r="AU698" s="128"/>
      <c r="AV698" s="128"/>
      <c r="AW698" s="128"/>
      <c r="AX698" s="128"/>
      <c r="AY698" s="128"/>
      <c r="AZ698" s="128"/>
      <c r="BA698" s="128"/>
      <c r="BB698" s="128"/>
      <c r="BC698" s="128"/>
      <c r="BD698" s="41"/>
      <c r="BE698" s="41"/>
      <c r="BF698" s="41"/>
      <c r="BG698" s="41"/>
      <c r="BH698" s="41"/>
      <c r="BI698" s="41"/>
      <c r="BJ698" s="41"/>
      <c r="BK698" s="41"/>
      <c r="BL698" s="41"/>
      <c r="BM698" s="41"/>
      <c r="BN698" s="41"/>
      <c r="BO698" s="41"/>
      <c r="BP698" s="41"/>
      <c r="BQ698" s="41"/>
      <c r="BR698" s="41"/>
      <c r="BS698" s="41"/>
      <c r="BT698" s="41"/>
      <c r="BU698" s="41"/>
      <c r="BV698" s="41"/>
      <c r="BW698" s="41"/>
      <c r="BX698" s="41"/>
      <c r="BY698" s="41"/>
      <c r="BZ698" s="41"/>
      <c r="CA698" s="41"/>
      <c r="CB698" s="41"/>
      <c r="CC698" s="41"/>
      <c r="CD698" s="41"/>
      <c r="CE698" s="4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row>
    <row r="699" spans="1:125" s="3" customFormat="1" ht="11.25" customHeight="1">
      <c r="A699" s="42"/>
      <c r="B699" s="1"/>
      <c r="C699" s="1"/>
      <c r="D699" s="1"/>
      <c r="E699" s="1"/>
      <c r="F699" s="1"/>
      <c r="G699" s="1"/>
      <c r="H699" s="1"/>
      <c r="I699" s="1"/>
      <c r="J699" s="1"/>
      <c r="K699" s="1"/>
      <c r="L699" s="1"/>
      <c r="M699" s="1"/>
      <c r="N699" s="1"/>
      <c r="O699" s="1"/>
      <c r="P699" s="1"/>
      <c r="Q699" s="1"/>
      <c r="R699" s="42"/>
      <c r="S699" s="42"/>
      <c r="T699" s="1"/>
      <c r="U699" s="1"/>
      <c r="V699" s="1"/>
      <c r="W699" s="42"/>
      <c r="X699" s="1"/>
      <c r="Y699" s="1"/>
      <c r="Z699" s="1"/>
      <c r="AA699" s="42"/>
      <c r="AC699" s="1"/>
      <c r="AD699" s="1"/>
      <c r="AE699" s="1"/>
      <c r="AF699" s="1"/>
      <c r="AG699" s="1"/>
      <c r="AH699" s="1"/>
      <c r="AI699" s="1"/>
      <c r="AJ699" s="1"/>
      <c r="AK699" s="1"/>
      <c r="AL699" s="1"/>
      <c r="AM699" s="1"/>
      <c r="AN699" s="1"/>
      <c r="AO699" s="1"/>
      <c r="AQ699" s="126"/>
      <c r="AR699" s="126"/>
      <c r="AS699" s="126"/>
      <c r="AT699" s="126"/>
      <c r="AU699" s="126"/>
      <c r="AV699" s="126"/>
      <c r="AW699" s="126"/>
      <c r="AX699" s="126"/>
      <c r="AY699" s="126"/>
      <c r="AZ699" s="126"/>
      <c r="BA699" s="126"/>
      <c r="BB699" s="126"/>
      <c r="BC699" s="126"/>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row>
    <row r="700" spans="1:125" s="3" customFormat="1" ht="11.25" customHeight="1" thickBot="1">
      <c r="A700" s="42"/>
      <c r="B700" s="1"/>
      <c r="C700" s="1"/>
      <c r="D700" s="1"/>
      <c r="E700" s="1"/>
      <c r="F700" s="1"/>
      <c r="G700" s="1"/>
      <c r="H700" s="1"/>
      <c r="I700" s="1"/>
      <c r="J700" s="1"/>
      <c r="K700" s="1"/>
      <c r="L700" s="1"/>
      <c r="M700" s="1"/>
      <c r="N700" s="1"/>
      <c r="O700" s="1"/>
      <c r="P700" s="1"/>
      <c r="Q700" s="1"/>
      <c r="R700" s="42"/>
      <c r="S700" s="42"/>
      <c r="T700" s="1"/>
      <c r="U700" s="1"/>
      <c r="V700" s="1"/>
      <c r="W700" s="42"/>
      <c r="X700" s="43"/>
      <c r="Y700" s="43"/>
      <c r="Z700" s="43"/>
      <c r="AA700" s="43"/>
      <c r="AB700" s="43"/>
      <c r="AC700" s="1"/>
      <c r="AD700" s="1"/>
      <c r="AE700" s="1"/>
      <c r="AF700" s="1"/>
      <c r="AG700" s="1"/>
      <c r="AH700" s="1"/>
      <c r="AI700" s="1"/>
      <c r="AJ700" s="1"/>
      <c r="AK700" s="1"/>
      <c r="AL700" s="1"/>
      <c r="AM700" s="1"/>
      <c r="AN700" s="1"/>
      <c r="AO700" s="1"/>
      <c r="AQ700" s="127"/>
      <c r="AR700" s="127"/>
      <c r="AS700" s="127"/>
      <c r="AT700" s="127"/>
      <c r="AU700" s="127"/>
      <c r="AV700" s="127"/>
      <c r="AW700" s="127"/>
      <c r="AX700" s="127"/>
      <c r="AY700" s="127"/>
      <c r="AZ700" s="127"/>
      <c r="BA700" s="127"/>
      <c r="BB700" s="127"/>
      <c r="BC700" s="127"/>
      <c r="BD700" s="40"/>
      <c r="BE700" s="40"/>
      <c r="BF700" s="40"/>
      <c r="BG700" s="40"/>
      <c r="BH700" s="40"/>
      <c r="BI700" s="40"/>
      <c r="BJ700" s="40"/>
      <c r="BK700" s="40"/>
      <c r="BL700" s="40"/>
      <c r="BM700" s="40"/>
      <c r="BN700" s="40"/>
      <c r="BO700" s="40"/>
      <c r="BP700" s="40"/>
      <c r="BQ700" s="40"/>
      <c r="BR700" s="40"/>
      <c r="BS700" s="40"/>
      <c r="BT700" s="40"/>
      <c r="BU700" s="40"/>
      <c r="BV700" s="40"/>
      <c r="BW700" s="40"/>
      <c r="BX700" s="40"/>
      <c r="BY700" s="40"/>
      <c r="BZ700" s="40"/>
      <c r="CA700" s="40"/>
      <c r="CB700" s="40"/>
      <c r="CC700" s="40"/>
      <c r="CD700" s="40"/>
      <c r="CE700" s="40"/>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row>
    <row r="701" spans="1:125" s="3" customFormat="1" ht="11.25" customHeight="1">
      <c r="A701" s="2"/>
      <c r="B701" s="1"/>
      <c r="C701" s="1"/>
      <c r="D701" s="1"/>
      <c r="E701" s="1"/>
      <c r="F701" s="1"/>
      <c r="G701" s="1"/>
      <c r="H701" s="1"/>
      <c r="I701" s="1"/>
      <c r="J701" s="1"/>
      <c r="K701" s="1"/>
      <c r="L701" s="1"/>
      <c r="M701" s="1"/>
      <c r="N701" s="1"/>
      <c r="O701" s="1"/>
      <c r="P701" s="1"/>
      <c r="Q701" s="1"/>
      <c r="R701" s="42"/>
      <c r="S701" s="42"/>
      <c r="T701" s="1"/>
      <c r="U701" s="1"/>
      <c r="V701" s="1"/>
      <c r="W701" s="42"/>
      <c r="X701" s="1"/>
      <c r="Y701" s="1"/>
      <c r="Z701" s="1"/>
      <c r="AA701" s="42"/>
      <c r="AB701" s="42"/>
      <c r="AC701" s="1"/>
      <c r="AD701" s="1"/>
      <c r="AE701" s="1"/>
      <c r="AF701" s="1"/>
      <c r="AG701" s="1"/>
      <c r="AH701" s="1"/>
      <c r="AI701" s="1"/>
      <c r="AJ701" s="1"/>
      <c r="AK701" s="1"/>
      <c r="AL701" s="1"/>
      <c r="AM701" s="1"/>
      <c r="AN701" s="1"/>
      <c r="AO701" s="1"/>
      <c r="AQ701" s="154" t="str">
        <f>CONCATENATE($A655," ",$D655,","," ",$F653)</f>
        <v>Group: 11, Women's Singles</v>
      </c>
      <c r="AR701" s="155"/>
      <c r="AS701" s="155"/>
      <c r="AT701" s="155"/>
      <c r="AU701" s="155"/>
      <c r="AV701" s="155"/>
      <c r="AW701" s="155"/>
      <c r="AX701" s="155"/>
      <c r="AY701" s="155"/>
      <c r="AZ701" s="155"/>
      <c r="BA701" s="155"/>
      <c r="BB701" s="155"/>
      <c r="BC701" s="156"/>
      <c r="BD701" s="163">
        <f>O676</f>
        <v>6</v>
      </c>
      <c r="BE701" s="164"/>
      <c r="BF701" s="183" t="str">
        <f>Q676</f>
        <v>B</v>
      </c>
      <c r="BG701" s="185" t="str">
        <f>IF(VLOOKUP($BF701,$A657:$C663,3,FALSE)=0,"",CONCATENATE(VLOOKUP(VLOOKUP($BF701,$A657:$C663,3,FALSE),Players!$J:$N,4,FALSE)," ",VLOOKUP($BF701,$A657:$C663,3,FALSE)," ",IF(ISERROR(VLOOKUP(VLOOKUP($BF701,$A657:$C663,3,FALSE),Players!$J:$N,5,FALSE)),"()",CONCATENATE("(",VLOOKUP(VLOOKUP($BF701,$A657:$C663,3,FALSE),Players!$J:$N,5,FALSE),")"))))</f>
        <v/>
      </c>
      <c r="BH701" s="186"/>
      <c r="BI701" s="186"/>
      <c r="BJ701" s="186"/>
      <c r="BK701" s="186"/>
      <c r="BL701" s="186"/>
      <c r="BM701" s="186"/>
      <c r="BN701" s="186"/>
      <c r="BO701" s="186"/>
      <c r="BP701" s="186"/>
      <c r="BQ701" s="186"/>
      <c r="BR701" s="186"/>
      <c r="BS701" s="186"/>
      <c r="BT701" s="186"/>
      <c r="BU701" s="187"/>
      <c r="BV701" s="170" t="str">
        <f>IF(R676&lt;&gt;"",R676,"")</f>
        <v/>
      </c>
      <c r="BW701" s="171"/>
      <c r="BX701" s="170" t="str">
        <f>IF(T676&lt;&gt;"",T676,"")</f>
        <v/>
      </c>
      <c r="BY701" s="171"/>
      <c r="BZ701" s="170" t="str">
        <f>IF(V676&lt;&gt;"",V676,"")</f>
        <v/>
      </c>
      <c r="CA701" s="171"/>
      <c r="CB701" s="170" t="str">
        <f>IF(X676&lt;&gt;"",X676,"")</f>
        <v/>
      </c>
      <c r="CC701" s="171"/>
      <c r="CD701" s="170" t="str">
        <f>IF(Z676&lt;&gt;"",Z676,"")</f>
        <v/>
      </c>
      <c r="CE701" s="171"/>
      <c r="CF701" s="174" t="str">
        <f>IF($CD701=$CD703,IF($CB701=$CB703,IF($BZ701&lt;&gt;"",IF($BZ701&gt;$BZ703,"W","L"),""),IF($CB701&gt;$CB703,"W","L")),IF($CD701&gt;$CD703,"W","L"))</f>
        <v/>
      </c>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row>
    <row r="702" spans="1:125" s="3" customFormat="1" ht="11.25" customHeight="1">
      <c r="A702" s="1"/>
      <c r="B702" s="1"/>
      <c r="C702" s="1"/>
      <c r="D702" s="1"/>
      <c r="E702" s="1"/>
      <c r="F702" s="1"/>
      <c r="G702" s="1"/>
      <c r="H702" s="1"/>
      <c r="I702" s="1"/>
      <c r="J702" s="1"/>
      <c r="K702" s="1"/>
      <c r="L702" s="1"/>
      <c r="M702" s="1"/>
      <c r="N702" s="1"/>
      <c r="O702" s="1"/>
      <c r="P702" s="1"/>
      <c r="Q702" s="1"/>
      <c r="R702" s="42"/>
      <c r="S702" s="42"/>
      <c r="T702" s="1"/>
      <c r="U702" s="1"/>
      <c r="V702" s="1"/>
      <c r="W702" s="42"/>
      <c r="X702" s="43"/>
      <c r="Y702" s="43"/>
      <c r="Z702" s="43"/>
      <c r="AA702" s="43"/>
      <c r="AB702" s="43"/>
      <c r="AC702" s="1"/>
      <c r="AD702" s="1"/>
      <c r="AE702" s="1"/>
      <c r="AF702" s="1"/>
      <c r="AG702" s="1"/>
      <c r="AH702" s="1"/>
      <c r="AI702" s="1"/>
      <c r="AJ702" s="1"/>
      <c r="AK702" s="1"/>
      <c r="AL702" s="1"/>
      <c r="AM702" s="1"/>
      <c r="AN702" s="1"/>
      <c r="AO702" s="1"/>
      <c r="AQ702" s="157"/>
      <c r="AR702" s="158"/>
      <c r="AS702" s="158"/>
      <c r="AT702" s="158"/>
      <c r="AU702" s="158"/>
      <c r="AV702" s="158"/>
      <c r="AW702" s="158"/>
      <c r="AX702" s="158"/>
      <c r="AY702" s="158"/>
      <c r="AZ702" s="158"/>
      <c r="BA702" s="158"/>
      <c r="BB702" s="158"/>
      <c r="BC702" s="159"/>
      <c r="BD702" s="165"/>
      <c r="BE702" s="166"/>
      <c r="BF702" s="184"/>
      <c r="BG702" s="188"/>
      <c r="BH702" s="189"/>
      <c r="BI702" s="189"/>
      <c r="BJ702" s="189"/>
      <c r="BK702" s="189"/>
      <c r="BL702" s="189"/>
      <c r="BM702" s="189"/>
      <c r="BN702" s="189"/>
      <c r="BO702" s="189"/>
      <c r="BP702" s="189"/>
      <c r="BQ702" s="189"/>
      <c r="BR702" s="189"/>
      <c r="BS702" s="189"/>
      <c r="BT702" s="189"/>
      <c r="BU702" s="190"/>
      <c r="BV702" s="172"/>
      <c r="BW702" s="173"/>
      <c r="BX702" s="172"/>
      <c r="BY702" s="173"/>
      <c r="BZ702" s="172"/>
      <c r="CA702" s="173"/>
      <c r="CB702" s="172"/>
      <c r="CC702" s="173"/>
      <c r="CD702" s="172"/>
      <c r="CE702" s="173"/>
      <c r="CF702" s="174"/>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row>
    <row r="703" spans="1:125" s="3" customFormat="1" ht="11.25" customHeight="1">
      <c r="A703" s="2"/>
      <c r="B703" s="1"/>
      <c r="C703" s="1"/>
      <c r="D703" s="1"/>
      <c r="E703" s="1"/>
      <c r="F703" s="1"/>
      <c r="G703" s="1"/>
      <c r="H703" s="1"/>
      <c r="I703" s="1"/>
      <c r="J703" s="1"/>
      <c r="K703" s="1"/>
      <c r="L703" s="1"/>
      <c r="M703" s="1"/>
      <c r="N703" s="1"/>
      <c r="O703" s="1"/>
      <c r="P703" s="1"/>
      <c r="Q703" s="1"/>
      <c r="R703" s="42"/>
      <c r="S703" s="42"/>
      <c r="T703" s="1"/>
      <c r="U703" s="1"/>
      <c r="V703" s="1"/>
      <c r="W703" s="42"/>
      <c r="X703" s="1"/>
      <c r="Y703" s="1"/>
      <c r="Z703" s="1"/>
      <c r="AA703" s="42"/>
      <c r="AB703" s="42"/>
      <c r="AC703" s="1"/>
      <c r="AD703" s="1"/>
      <c r="AE703" s="1"/>
      <c r="AF703" s="1"/>
      <c r="AG703" s="1"/>
      <c r="AH703" s="1"/>
      <c r="AI703" s="1"/>
      <c r="AJ703" s="1"/>
      <c r="AK703" s="1"/>
      <c r="AL703" s="1"/>
      <c r="AM703" s="1"/>
      <c r="AN703" s="1"/>
      <c r="AO703" s="1"/>
      <c r="AQ703" s="157"/>
      <c r="AR703" s="158"/>
      <c r="AS703" s="158"/>
      <c r="AT703" s="158"/>
      <c r="AU703" s="158"/>
      <c r="AV703" s="158"/>
      <c r="AW703" s="158"/>
      <c r="AX703" s="158"/>
      <c r="AY703" s="158"/>
      <c r="AZ703" s="158"/>
      <c r="BA703" s="158"/>
      <c r="BB703" s="158"/>
      <c r="BC703" s="159"/>
      <c r="BD703" s="165"/>
      <c r="BE703" s="166"/>
      <c r="BF703" s="175" t="str">
        <f>Q678</f>
        <v>C</v>
      </c>
      <c r="BG703" s="177" t="str">
        <f>IF(VLOOKUP($BF703,$A657:$C663,3,FALSE)=0,"",CONCATENATE(VLOOKUP(VLOOKUP($BF703,$A657:$C663,3,FALSE),Players!$J:$N,4,FALSE)," ",VLOOKUP($BF703,$A657:$C663,3,FALSE)," ",IF(ISERROR(VLOOKUP(VLOOKUP($BF703,$A657:$C663,3,FALSE),Players!$J:$N,5,FALSE)),"()",CONCATENATE("(",VLOOKUP(VLOOKUP($BF703,$A657:$C663,3,FALSE),Players!$J:$N,5,FALSE),")"))))</f>
        <v/>
      </c>
      <c r="BH703" s="178"/>
      <c r="BI703" s="178"/>
      <c r="BJ703" s="178"/>
      <c r="BK703" s="178"/>
      <c r="BL703" s="178"/>
      <c r="BM703" s="178"/>
      <c r="BN703" s="178"/>
      <c r="BO703" s="178"/>
      <c r="BP703" s="178"/>
      <c r="BQ703" s="178"/>
      <c r="BR703" s="178"/>
      <c r="BS703" s="178"/>
      <c r="BT703" s="178"/>
      <c r="BU703" s="179"/>
      <c r="BV703" s="150" t="str">
        <f>IF(R678&lt;&gt;"",R678,"")</f>
        <v/>
      </c>
      <c r="BW703" s="151"/>
      <c r="BX703" s="150" t="str">
        <f>IF(T678&lt;&gt;"",T678,"")</f>
        <v/>
      </c>
      <c r="BY703" s="151"/>
      <c r="BZ703" s="150" t="str">
        <f>IF(V678&lt;&gt;"",V678,"")</f>
        <v/>
      </c>
      <c r="CA703" s="151"/>
      <c r="CB703" s="150" t="str">
        <f>IF(X678&lt;&gt;"",X678,"")</f>
        <v/>
      </c>
      <c r="CC703" s="151"/>
      <c r="CD703" s="150" t="str">
        <f>IF(Z678&lt;&gt;"",Z678,"")</f>
        <v/>
      </c>
      <c r="CE703" s="151"/>
      <c r="CF703" s="174" t="str">
        <f>IF($CF701&lt;&gt;"",IF(CF701="W","L","W"),"")</f>
        <v/>
      </c>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row>
    <row r="704" spans="1:125" s="3" customFormat="1" ht="11.25" customHeight="1" thickBot="1">
      <c r="A704" s="2"/>
      <c r="B704" s="1"/>
      <c r="C704" s="1"/>
      <c r="D704" s="1"/>
      <c r="E704" s="1"/>
      <c r="F704" s="1"/>
      <c r="G704" s="1"/>
      <c r="H704" s="1"/>
      <c r="I704" s="1"/>
      <c r="J704" s="1"/>
      <c r="K704" s="1"/>
      <c r="L704" s="1"/>
      <c r="M704" s="1"/>
      <c r="N704" s="1"/>
      <c r="O704" s="1"/>
      <c r="P704" s="1"/>
      <c r="Q704" s="1"/>
      <c r="R704" s="42"/>
      <c r="S704" s="42"/>
      <c r="T704" s="1"/>
      <c r="U704" s="1"/>
      <c r="V704" s="1"/>
      <c r="W704" s="42"/>
      <c r="X704" s="43"/>
      <c r="Y704" s="43"/>
      <c r="Z704" s="43"/>
      <c r="AA704" s="43"/>
      <c r="AB704" s="43"/>
      <c r="AC704" s="1"/>
      <c r="AD704" s="1"/>
      <c r="AE704" s="1"/>
      <c r="AF704" s="1"/>
      <c r="AG704" s="1"/>
      <c r="AH704" s="1"/>
      <c r="AI704" s="1"/>
      <c r="AJ704" s="1"/>
      <c r="AK704" s="1"/>
      <c r="AL704" s="1"/>
      <c r="AM704" s="1"/>
      <c r="AN704" s="1"/>
      <c r="AO704" s="1"/>
      <c r="AQ704" s="160"/>
      <c r="AR704" s="161"/>
      <c r="AS704" s="161"/>
      <c r="AT704" s="161"/>
      <c r="AU704" s="161"/>
      <c r="AV704" s="161"/>
      <c r="AW704" s="161"/>
      <c r="AX704" s="161"/>
      <c r="AY704" s="161"/>
      <c r="AZ704" s="161"/>
      <c r="BA704" s="161"/>
      <c r="BB704" s="161"/>
      <c r="BC704" s="162"/>
      <c r="BD704" s="167"/>
      <c r="BE704" s="168"/>
      <c r="BF704" s="176"/>
      <c r="BG704" s="180"/>
      <c r="BH704" s="181"/>
      <c r="BI704" s="181"/>
      <c r="BJ704" s="181"/>
      <c r="BK704" s="181"/>
      <c r="BL704" s="181"/>
      <c r="BM704" s="181"/>
      <c r="BN704" s="181"/>
      <c r="BO704" s="181"/>
      <c r="BP704" s="181"/>
      <c r="BQ704" s="181"/>
      <c r="BR704" s="181"/>
      <c r="BS704" s="181"/>
      <c r="BT704" s="181"/>
      <c r="BU704" s="182"/>
      <c r="BV704" s="152"/>
      <c r="BW704" s="153"/>
      <c r="BX704" s="152"/>
      <c r="BY704" s="153"/>
      <c r="BZ704" s="152"/>
      <c r="CA704" s="153"/>
      <c r="CB704" s="152"/>
      <c r="CC704" s="153"/>
      <c r="CD704" s="152"/>
      <c r="CE704" s="153"/>
      <c r="CF704" s="174"/>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row>
    <row r="705" spans="1:167" s="3" customFormat="1" ht="11.25" customHeight="1">
      <c r="A705" s="2"/>
      <c r="B705" s="1"/>
      <c r="C705" s="1"/>
      <c r="D705" s="1"/>
      <c r="E705" s="1"/>
      <c r="F705" s="1"/>
      <c r="G705" s="1"/>
      <c r="H705" s="1"/>
      <c r="I705" s="1"/>
      <c r="J705" s="1"/>
      <c r="K705" s="1"/>
      <c r="L705" s="1"/>
      <c r="M705" s="1"/>
      <c r="N705" s="1"/>
      <c r="O705" s="1"/>
      <c r="P705" s="1"/>
      <c r="Q705" s="1"/>
      <c r="R705" s="42"/>
      <c r="S705" s="42"/>
      <c r="T705" s="1"/>
      <c r="U705" s="1"/>
      <c r="V705" s="1"/>
      <c r="W705" s="42"/>
      <c r="X705" s="1"/>
      <c r="Y705" s="1"/>
      <c r="Z705" s="1"/>
      <c r="AA705" s="42"/>
      <c r="AB705" s="42"/>
      <c r="AC705" s="1"/>
      <c r="AD705" s="1"/>
      <c r="AE705" s="1"/>
      <c r="AF705" s="1"/>
      <c r="AG705" s="1"/>
      <c r="AH705" s="1"/>
      <c r="AI705" s="1"/>
      <c r="AJ705" s="1"/>
      <c r="AK705" s="1"/>
      <c r="AL705" s="1"/>
      <c r="AM705" s="1"/>
      <c r="AN705" s="1"/>
      <c r="AO705" s="1"/>
      <c r="AQ705" s="126"/>
      <c r="AR705" s="126"/>
      <c r="AS705" s="126"/>
      <c r="AT705" s="126"/>
      <c r="AU705" s="126"/>
      <c r="AV705" s="126"/>
      <c r="AW705" s="126"/>
      <c r="AX705" s="126"/>
      <c r="AY705" s="126"/>
      <c r="AZ705" s="126"/>
      <c r="BA705" s="126"/>
      <c r="BB705" s="126"/>
      <c r="BC705" s="126"/>
      <c r="BD705" s="1"/>
      <c r="BE705" s="1"/>
      <c r="BF705" s="1"/>
      <c r="BG705" s="1"/>
      <c r="BH705" s="1"/>
      <c r="BI705" s="1"/>
      <c r="BJ705" s="1"/>
      <c r="BK705" s="1"/>
      <c r="BL705" s="1"/>
      <c r="BM705" s="1"/>
      <c r="BN705" s="1"/>
      <c r="BO705" s="1"/>
      <c r="BP705" s="1"/>
      <c r="BQ705" s="1"/>
      <c r="BR705" s="1"/>
      <c r="BS705" s="1"/>
      <c r="BT705" s="1"/>
      <c r="BU705" s="1"/>
      <c r="BV705" s="169" t="str">
        <f>IF(CF701&lt;&gt;"",IF(AND(AND(BV701&gt;-1,BV703&gt;-1),OR(BV701&gt;10,BV703&gt;10),ABS(BV701-BV703)&gt;1,IF(OR(BV701&gt;11,BV703&gt;11),ABS(BV701-BV703)=2,TRUE),BV701=INT(BV701),BV703=INT(BV703)),"","Error"),"")</f>
        <v/>
      </c>
      <c r="BW705" s="169"/>
      <c r="BX705" s="169" t="str">
        <f>IF(CF701&lt;&gt;"",IF(AND(AND(BX701&gt;-1,BX703&gt;-1),OR(BX701&gt;10,BX703&gt;10),ABS(BX701-BX703)&gt;1,IF(OR(BX701&gt;11,BX703&gt;11),ABS(BX701-BX703)=2,TRUE),BX701=INT(BX701),BX703=INT(BX703)),"","Error"),"")</f>
        <v/>
      </c>
      <c r="BY705" s="169"/>
      <c r="BZ705" s="169" t="str">
        <f>IF(CF701&lt;&gt;"",IF(AND(AND(BZ701&gt;-1,BZ703&gt;-1),OR(BZ701&gt;10,BZ703&gt;10),ABS(BZ701-BZ703)&gt;1,IF(OR(BZ701&gt;11,BZ703&gt;11),ABS(BZ701-BZ703)=2,TRUE),BZ701=INT(BZ701),BZ703=INT(BZ703)),"","Error"),"")</f>
        <v/>
      </c>
      <c r="CA705" s="169"/>
      <c r="CB705" s="169" t="str">
        <f>IF(AND(CF701&lt;&gt;"",CB701&lt;&gt;""),IF(AND(AND(CB701&gt;-1,CB703&gt;-1),OR(CB701&gt;10,CB703&gt;10),ABS(CB701-CB703)&gt;1,IF(OR(CB701&gt;11,CB703&gt;11),ABS(CB701-CB703)=2,TRUE),CB701=INT(CB701),CB703=INT(CB703)),"","Error"),"")</f>
        <v/>
      </c>
      <c r="CC705" s="169"/>
      <c r="CD705" s="169" t="str">
        <f>IF(AND(CF701&lt;&gt;"",CD701&lt;&gt;""),IF(AND(AND(CD701&gt;-1,CD703&gt;-1),OR(CD701&gt;10,CD703&gt;10),ABS(CD701-CD703)&gt;1,IF(OR(CD701&gt;11,CD703&gt;11),ABS(CD701-CD703)=2,TRUE),CD701=INT(CD701),CD703=INT(CD703)),"","Error"),"")</f>
        <v/>
      </c>
      <c r="CE705" s="169"/>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row>
    <row r="706" spans="1:167" s="3" customFormat="1" ht="11.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43"/>
      <c r="AC706" s="1"/>
      <c r="AD706" s="1"/>
      <c r="AE706" s="1"/>
      <c r="AF706" s="1"/>
      <c r="AG706" s="1"/>
      <c r="AH706" s="1"/>
      <c r="AI706" s="1"/>
      <c r="AJ706" s="1"/>
      <c r="AK706" s="1"/>
      <c r="AL706" s="1"/>
      <c r="AM706" s="1"/>
      <c r="AN706" s="1"/>
      <c r="AO706" s="1"/>
      <c r="AQ706" s="126"/>
      <c r="AR706" s="126"/>
      <c r="AS706" s="126"/>
      <c r="AT706" s="126"/>
      <c r="AU706" s="126"/>
      <c r="AV706" s="126"/>
      <c r="AW706" s="126"/>
      <c r="AX706" s="126"/>
      <c r="AY706" s="126"/>
      <c r="AZ706" s="126"/>
      <c r="BA706" s="126"/>
      <c r="BB706" s="126"/>
      <c r="BC706" s="126"/>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row>
    <row r="707" spans="1:167" s="3" customFormat="1" ht="11.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42"/>
      <c r="AC707" s="1"/>
      <c r="AD707" s="1"/>
      <c r="AE707" s="1"/>
      <c r="AF707" s="1"/>
      <c r="AG707" s="1"/>
      <c r="AH707" s="1"/>
      <c r="AI707" s="1"/>
      <c r="AJ707" s="1"/>
      <c r="AK707" s="1"/>
      <c r="AL707" s="1"/>
      <c r="AM707" s="1"/>
      <c r="AN707" s="1"/>
      <c r="AO707" s="1"/>
      <c r="AQ707" s="127"/>
      <c r="AR707" s="127"/>
      <c r="AS707" s="127"/>
      <c r="AT707" s="127"/>
      <c r="AU707" s="127"/>
      <c r="AV707" s="127"/>
      <c r="AW707" s="127"/>
      <c r="AX707" s="127"/>
      <c r="AY707" s="127"/>
      <c r="AZ707" s="127"/>
      <c r="BA707" s="127"/>
      <c r="BB707" s="127"/>
      <c r="BC707" s="127"/>
      <c r="BD707" s="40"/>
      <c r="BE707" s="40"/>
      <c r="BF707" s="40"/>
      <c r="BG707" s="40"/>
      <c r="BH707" s="40"/>
      <c r="BI707" s="40"/>
      <c r="BJ707" s="40"/>
      <c r="BK707" s="40"/>
      <c r="BL707" s="40"/>
      <c r="BM707" s="40"/>
      <c r="BN707" s="40"/>
      <c r="BO707" s="40"/>
      <c r="BP707" s="40"/>
      <c r="BQ707" s="40"/>
      <c r="BR707" s="40"/>
      <c r="BS707" s="40"/>
      <c r="BT707" s="40"/>
      <c r="BU707" s="40"/>
      <c r="BV707" s="40"/>
      <c r="BW707" s="40"/>
      <c r="BX707" s="40"/>
      <c r="BY707" s="40"/>
      <c r="BZ707" s="40"/>
      <c r="CA707" s="40"/>
      <c r="CB707" s="40"/>
      <c r="CC707" s="40"/>
      <c r="CD707" s="40"/>
      <c r="CE707" s="40"/>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row>
    <row r="708" spans="1:167" s="3" customFormat="1" ht="11.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43"/>
      <c r="AC708" s="1"/>
      <c r="AD708" s="1"/>
      <c r="AE708" s="1"/>
      <c r="AF708" s="1"/>
      <c r="AG708" s="1"/>
      <c r="AH708" s="1"/>
      <c r="AI708" s="1"/>
      <c r="AJ708" s="1"/>
      <c r="AK708" s="1"/>
      <c r="AL708" s="1"/>
      <c r="AM708" s="1"/>
      <c r="AN708" s="1"/>
      <c r="AO708" s="1"/>
      <c r="AQ708" s="128"/>
      <c r="AR708" s="128"/>
      <c r="AS708" s="128"/>
      <c r="AT708" s="128"/>
      <c r="AU708" s="128"/>
      <c r="AV708" s="128"/>
      <c r="AW708" s="128"/>
      <c r="AX708" s="128"/>
      <c r="AY708" s="128"/>
      <c r="AZ708" s="128"/>
      <c r="BA708" s="128"/>
      <c r="BB708" s="128"/>
      <c r="BC708" s="128"/>
      <c r="BD708" s="41"/>
      <c r="BE708" s="41"/>
      <c r="BF708" s="41"/>
      <c r="BG708" s="41"/>
      <c r="BH708" s="41"/>
      <c r="BI708" s="41"/>
      <c r="BJ708" s="41"/>
      <c r="BK708" s="41"/>
      <c r="BL708" s="41"/>
      <c r="BM708" s="41"/>
      <c r="BN708" s="41"/>
      <c r="BO708" s="41"/>
      <c r="BP708" s="41"/>
      <c r="BQ708" s="41"/>
      <c r="BR708" s="41"/>
      <c r="BS708" s="41"/>
      <c r="BT708" s="41"/>
      <c r="BU708" s="41"/>
      <c r="BV708" s="41"/>
      <c r="BW708" s="41"/>
      <c r="BX708" s="41"/>
      <c r="BY708" s="41"/>
      <c r="BZ708" s="41"/>
      <c r="CA708" s="41"/>
      <c r="CB708" s="41"/>
      <c r="CC708" s="41"/>
      <c r="CD708" s="41"/>
      <c r="CE708" s="4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row>
    <row r="709" spans="1:167" s="3" customFormat="1" ht="11.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42"/>
      <c r="AC709" s="1"/>
      <c r="AD709" s="1"/>
      <c r="AE709" s="1"/>
      <c r="AF709" s="1"/>
      <c r="AG709" s="1"/>
      <c r="AH709" s="1"/>
      <c r="AI709" s="1"/>
      <c r="AJ709" s="1"/>
      <c r="AK709" s="1"/>
      <c r="AL709" s="1"/>
      <c r="AM709" s="1"/>
      <c r="AN709" s="1"/>
      <c r="AO709" s="1"/>
      <c r="AQ709" s="126"/>
      <c r="AR709" s="126"/>
      <c r="AS709" s="126"/>
      <c r="AT709" s="126"/>
      <c r="AU709" s="126"/>
      <c r="AV709" s="126"/>
      <c r="AW709" s="126"/>
      <c r="AX709" s="126"/>
      <c r="AY709" s="126"/>
      <c r="AZ709" s="126"/>
      <c r="BA709" s="126"/>
      <c r="BB709" s="126"/>
      <c r="BC709" s="126"/>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row>
    <row r="710" spans="1:167" s="3" customFormat="1" ht="11.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43"/>
      <c r="AC710" s="1"/>
      <c r="AD710" s="1"/>
      <c r="AE710" s="1"/>
      <c r="AF710" s="1"/>
      <c r="AG710" s="1"/>
      <c r="AH710" s="1"/>
      <c r="AI710" s="1"/>
      <c r="AJ710" s="1"/>
      <c r="AK710" s="1"/>
      <c r="AL710" s="1"/>
      <c r="AM710" s="1"/>
      <c r="AN710" s="1"/>
      <c r="AO710" s="1"/>
      <c r="AQ710" s="126"/>
      <c r="AR710" s="126"/>
      <c r="AS710" s="126"/>
      <c r="AT710" s="126"/>
      <c r="AU710" s="126"/>
      <c r="AV710" s="126"/>
      <c r="AW710" s="126"/>
      <c r="AX710" s="126"/>
      <c r="AY710" s="126"/>
      <c r="AZ710" s="126"/>
      <c r="BA710" s="126"/>
      <c r="BB710" s="126"/>
      <c r="BC710" s="126"/>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row>
    <row r="711" spans="1:167" s="3" customFormat="1" ht="11.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42"/>
      <c r="AC711" s="1"/>
      <c r="AD711" s="1"/>
      <c r="AE711" s="1"/>
      <c r="AF711" s="1"/>
      <c r="AG711" s="1"/>
      <c r="AH711" s="1"/>
      <c r="AI711" s="1"/>
      <c r="AJ711" s="1"/>
      <c r="AK711" s="1"/>
      <c r="AL711" s="1"/>
      <c r="AM711" s="1"/>
      <c r="AN711" s="1"/>
      <c r="AO711" s="1"/>
      <c r="AQ711" s="126"/>
      <c r="AR711" s="126"/>
      <c r="AS711" s="126"/>
      <c r="AT711" s="126"/>
      <c r="AU711" s="126"/>
      <c r="AV711" s="126"/>
      <c r="AW711" s="126"/>
      <c r="AX711" s="126"/>
      <c r="AY711" s="126"/>
      <c r="AZ711" s="126"/>
      <c r="BA711" s="126"/>
      <c r="BB711" s="126"/>
      <c r="BC711" s="126"/>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row>
    <row r="712" spans="1:167" s="3" customFormat="1" ht="11.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43"/>
      <c r="AC712" s="43"/>
      <c r="AD712" s="43"/>
      <c r="AE712" s="43"/>
      <c r="AF712" s="43"/>
      <c r="AG712" s="43"/>
      <c r="AH712" s="43"/>
      <c r="AI712" s="43"/>
      <c r="AJ712" s="43"/>
      <c r="AK712" s="43"/>
      <c r="AL712" s="43"/>
      <c r="AM712" s="43"/>
      <c r="AQ712" s="126"/>
      <c r="AR712" s="126"/>
      <c r="AS712" s="126"/>
      <c r="AT712" s="126"/>
      <c r="AU712" s="126"/>
      <c r="AV712" s="126"/>
      <c r="AW712" s="126"/>
      <c r="AX712" s="126"/>
      <c r="AY712" s="126"/>
      <c r="AZ712" s="126"/>
      <c r="BA712" s="126"/>
      <c r="BB712" s="126"/>
      <c r="BC712" s="126"/>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row>
    <row r="713" spans="1:167" s="3" customFormat="1" ht="11.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42"/>
      <c r="AC713" s="1"/>
      <c r="AD713" s="1"/>
      <c r="AE713" s="1"/>
      <c r="AF713" s="1"/>
      <c r="AG713" s="1"/>
      <c r="AH713" s="1"/>
      <c r="AI713" s="42"/>
      <c r="AJ713" s="42"/>
      <c r="AK713" s="1"/>
      <c r="AL713" s="1"/>
      <c r="AM713" s="1"/>
      <c r="AQ713" s="126"/>
      <c r="AR713" s="126"/>
      <c r="AS713" s="126"/>
      <c r="AT713" s="126"/>
      <c r="AU713" s="126"/>
      <c r="AV713" s="126"/>
      <c r="AW713" s="126"/>
      <c r="AX713" s="126"/>
      <c r="AY713" s="126"/>
      <c r="AZ713" s="126"/>
      <c r="BA713" s="126"/>
      <c r="BB713" s="126"/>
      <c r="BC713" s="126"/>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row>
    <row r="714" spans="1:167" s="3" customFormat="1" ht="11.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43"/>
      <c r="AC714" s="43"/>
      <c r="AD714" s="43"/>
      <c r="AE714" s="43"/>
      <c r="AF714" s="43"/>
      <c r="AG714" s="43"/>
      <c r="AH714" s="43"/>
      <c r="AI714" s="43"/>
      <c r="AJ714" s="43"/>
      <c r="AK714" s="43"/>
      <c r="AL714" s="43"/>
      <c r="AM714" s="43"/>
      <c r="AQ714" s="126"/>
      <c r="AR714" s="126"/>
      <c r="AS714" s="126"/>
      <c r="AT714" s="126"/>
      <c r="AU714" s="126"/>
      <c r="AV714" s="126"/>
      <c r="AW714" s="126"/>
      <c r="AX714" s="126"/>
      <c r="AY714" s="126"/>
      <c r="AZ714" s="126"/>
      <c r="BA714" s="126"/>
      <c r="BB714" s="126"/>
      <c r="BC714" s="126"/>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row>
    <row r="715" spans="1:167" s="3" customFormat="1" ht="11.25" customHeight="1" thickBo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42"/>
      <c r="AC715" s="1"/>
      <c r="AD715" s="1"/>
      <c r="AE715" s="1"/>
      <c r="AF715" s="1"/>
      <c r="AG715" s="1"/>
      <c r="AH715" s="1"/>
      <c r="AI715" s="42"/>
      <c r="AJ715" s="42"/>
      <c r="AK715" s="1"/>
      <c r="AL715" s="1"/>
      <c r="AM715" s="1"/>
      <c r="AQ715" s="126"/>
      <c r="AR715" s="126"/>
      <c r="AS715" s="126"/>
      <c r="AT715" s="126"/>
      <c r="AU715" s="126"/>
      <c r="AV715" s="126"/>
      <c r="AW715" s="126"/>
      <c r="AX715" s="126"/>
      <c r="AY715" s="126"/>
      <c r="AZ715" s="126"/>
      <c r="BA715" s="126"/>
      <c r="BB715" s="126"/>
      <c r="BC715" s="126"/>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row>
    <row r="716" spans="1:167" ht="11.25" customHeight="1">
      <c r="A716" s="259" t="s">
        <v>9</v>
      </c>
      <c r="B716" s="260"/>
      <c r="C716" s="260"/>
      <c r="D716" s="260"/>
      <c r="E716" s="260"/>
      <c r="F716" s="300" t="str">
        <f>Players!$C$1</f>
        <v>Enter Division Name</v>
      </c>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c r="AE716" s="301"/>
      <c r="AF716" s="301"/>
      <c r="AG716" s="301"/>
      <c r="AH716" s="302" t="s">
        <v>10</v>
      </c>
      <c r="AI716" s="303"/>
      <c r="AJ716" s="303"/>
      <c r="AK716" s="306" t="str">
        <f>Players!$G$1</f>
        <v>Enter Date</v>
      </c>
      <c r="AL716" s="307"/>
      <c r="AM716" s="307"/>
      <c r="AN716" s="307"/>
      <c r="AO716" s="308"/>
      <c r="AQ716" s="154" t="str">
        <f>CONCATENATE($A720," ",$D720,","," ",$F718)</f>
        <v>Group: 12, Women's Singles</v>
      </c>
      <c r="AR716" s="155"/>
      <c r="AS716" s="155"/>
      <c r="AT716" s="155"/>
      <c r="AU716" s="155"/>
      <c r="AV716" s="155"/>
      <c r="AW716" s="155"/>
      <c r="AX716" s="155"/>
      <c r="AY716" s="155"/>
      <c r="AZ716" s="155"/>
      <c r="BA716" s="155"/>
      <c r="BB716" s="155"/>
      <c r="BC716" s="156"/>
      <c r="BD716" s="163">
        <f>A733</f>
        <v>1</v>
      </c>
      <c r="BE716" s="164"/>
      <c r="BF716" s="183" t="str">
        <f>C733</f>
        <v>A</v>
      </c>
      <c r="BG716" s="185" t="str">
        <f>IF(VLOOKUP($BF716,$A722:$C728,3,FALSE)=0,"",CONCATENATE(VLOOKUP(VLOOKUP($BF716,$A722:$C728,3,FALSE),Players!$J:$N,4,FALSE)," ",VLOOKUP($BF716,$A722:$C728,3,FALSE)," ",IF(ISERROR(VLOOKUP(VLOOKUP($BF716,$A722:$C728,3,FALSE),Players!$J:$N,5,FALSE)),"()",CONCATENATE("(",VLOOKUP(VLOOKUP($BF716,$A722:$C728,3,FALSE),Players!$J:$N,5,FALSE),")"))))</f>
        <v/>
      </c>
      <c r="BH716" s="186"/>
      <c r="BI716" s="186"/>
      <c r="BJ716" s="186"/>
      <c r="BK716" s="186"/>
      <c r="BL716" s="186"/>
      <c r="BM716" s="186"/>
      <c r="BN716" s="186"/>
      <c r="BO716" s="186"/>
      <c r="BP716" s="186"/>
      <c r="BQ716" s="186"/>
      <c r="BR716" s="186"/>
      <c r="BS716" s="186"/>
      <c r="BT716" s="186"/>
      <c r="BU716" s="187"/>
      <c r="BV716" s="170" t="str">
        <f>IF(D733&lt;&gt;"",D733,"")</f>
        <v/>
      </c>
      <c r="BW716" s="171"/>
      <c r="BX716" s="170" t="str">
        <f>IF(F733&lt;&gt;"",F733,"")</f>
        <v/>
      </c>
      <c r="BY716" s="171"/>
      <c r="BZ716" s="170" t="str">
        <f>IF(H733&lt;&gt;"",H733,"")</f>
        <v/>
      </c>
      <c r="CA716" s="171"/>
      <c r="CB716" s="170" t="str">
        <f>IF(J733&lt;&gt;"",J733,"")</f>
        <v/>
      </c>
      <c r="CC716" s="171"/>
      <c r="CD716" s="170" t="str">
        <f>IF(L733&lt;&gt;"",L733,"")</f>
        <v/>
      </c>
      <c r="CE716" s="171"/>
      <c r="CF716" s="174" t="str">
        <f>IF($CD716=$CD718,IF($CB716=$CB718,IF($BZ716&lt;&gt;"",IF($BZ716&gt;$BZ718,"W","L"),""),IF($CB716&gt;$CB718,"W","L")),IF($CD716&gt;$CD718,"W","L"))</f>
        <v/>
      </c>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row>
    <row r="717" spans="1:167" ht="11.25" customHeight="1">
      <c r="A717" s="261"/>
      <c r="B717" s="262"/>
      <c r="C717" s="262"/>
      <c r="D717" s="262"/>
      <c r="E717" s="26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282"/>
      <c r="AF717" s="282"/>
      <c r="AG717" s="282"/>
      <c r="AH717" s="304"/>
      <c r="AI717" s="305"/>
      <c r="AJ717" s="305"/>
      <c r="AK717" s="309"/>
      <c r="AL717" s="309"/>
      <c r="AM717" s="309"/>
      <c r="AN717" s="309"/>
      <c r="AO717" s="310"/>
      <c r="AQ717" s="157"/>
      <c r="AR717" s="158"/>
      <c r="AS717" s="158"/>
      <c r="AT717" s="158"/>
      <c r="AU717" s="158"/>
      <c r="AV717" s="158"/>
      <c r="AW717" s="158"/>
      <c r="AX717" s="158"/>
      <c r="AY717" s="158"/>
      <c r="AZ717" s="158"/>
      <c r="BA717" s="158"/>
      <c r="BB717" s="158"/>
      <c r="BC717" s="159"/>
      <c r="BD717" s="165"/>
      <c r="BE717" s="166"/>
      <c r="BF717" s="184"/>
      <c r="BG717" s="188"/>
      <c r="BH717" s="189"/>
      <c r="BI717" s="189"/>
      <c r="BJ717" s="189"/>
      <c r="BK717" s="189"/>
      <c r="BL717" s="189"/>
      <c r="BM717" s="189"/>
      <c r="BN717" s="189"/>
      <c r="BO717" s="189"/>
      <c r="BP717" s="189"/>
      <c r="BQ717" s="189"/>
      <c r="BR717" s="189"/>
      <c r="BS717" s="189"/>
      <c r="BT717" s="189"/>
      <c r="BU717" s="190"/>
      <c r="BV717" s="172"/>
      <c r="BW717" s="173"/>
      <c r="BX717" s="172"/>
      <c r="BY717" s="173"/>
      <c r="BZ717" s="172"/>
      <c r="CA717" s="173"/>
      <c r="CB717" s="172"/>
      <c r="CC717" s="173"/>
      <c r="CD717" s="172"/>
      <c r="CE717" s="173"/>
      <c r="CF717" s="174"/>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row>
    <row r="718" spans="1:167" ht="11.25" customHeight="1">
      <c r="A718" s="266" t="s">
        <v>11</v>
      </c>
      <c r="B718" s="267"/>
      <c r="C718" s="267"/>
      <c r="D718" s="277" t="s">
        <v>12</v>
      </c>
      <c r="E718" s="278"/>
      <c r="F718" s="280" t="str">
        <f>Players!$H$3</f>
        <v>Women's Singles</v>
      </c>
      <c r="G718" s="281"/>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281"/>
      <c r="AE718" s="281"/>
      <c r="AF718" s="281"/>
      <c r="AG718" s="281"/>
      <c r="AH718" s="302" t="s">
        <v>13</v>
      </c>
      <c r="AI718" s="303"/>
      <c r="AJ718" s="303"/>
      <c r="AK718" s="311" t="s">
        <v>33</v>
      </c>
      <c r="AL718" s="311"/>
      <c r="AM718" s="311"/>
      <c r="AN718" s="311"/>
      <c r="AO718" s="312"/>
      <c r="AQ718" s="157"/>
      <c r="AR718" s="158"/>
      <c r="AS718" s="158"/>
      <c r="AT718" s="158"/>
      <c r="AU718" s="158"/>
      <c r="AV718" s="158"/>
      <c r="AW718" s="158"/>
      <c r="AX718" s="158"/>
      <c r="AY718" s="158"/>
      <c r="AZ718" s="158"/>
      <c r="BA718" s="158"/>
      <c r="BB718" s="158"/>
      <c r="BC718" s="159"/>
      <c r="BD718" s="165"/>
      <c r="BE718" s="166"/>
      <c r="BF718" s="175" t="str">
        <f>C735</f>
        <v>C</v>
      </c>
      <c r="BG718" s="177" t="str">
        <f>IF(VLOOKUP($BF718,$A722:$C728,3,FALSE)=0,"",CONCATENATE(VLOOKUP(VLOOKUP($BF718,$A722:$C728,3,FALSE),Players!$J:$N,4,FALSE)," ",VLOOKUP($BF718,$A722:$C728,3,FALSE)," ",IF(ISERROR(VLOOKUP(VLOOKUP($BF718,$A722:$C728,3,FALSE),Players!$J:$N,5,FALSE)),"()",CONCATENATE("(",VLOOKUP(VLOOKUP($BF718,$A722:$C728,3,FALSE),Players!$J:$N,5,FALSE),")"))))</f>
        <v/>
      </c>
      <c r="BH718" s="178"/>
      <c r="BI718" s="178"/>
      <c r="BJ718" s="178"/>
      <c r="BK718" s="178"/>
      <c r="BL718" s="178"/>
      <c r="BM718" s="178"/>
      <c r="BN718" s="178"/>
      <c r="BO718" s="178"/>
      <c r="BP718" s="178"/>
      <c r="BQ718" s="178"/>
      <c r="BR718" s="178"/>
      <c r="BS718" s="178"/>
      <c r="BT718" s="178"/>
      <c r="BU718" s="179"/>
      <c r="BV718" s="150" t="str">
        <f>IF(D735&lt;&gt;"",D735,"")</f>
        <v/>
      </c>
      <c r="BW718" s="151"/>
      <c r="BX718" s="150" t="str">
        <f>IF(F735&lt;&gt;"",F735,"")</f>
        <v/>
      </c>
      <c r="BY718" s="151"/>
      <c r="BZ718" s="150" t="str">
        <f>IF(H735&lt;&gt;"",H735,"")</f>
        <v/>
      </c>
      <c r="CA718" s="151"/>
      <c r="CB718" s="150" t="str">
        <f>IF(J735&lt;&gt;"",J735,"")</f>
        <v/>
      </c>
      <c r="CC718" s="151"/>
      <c r="CD718" s="150" t="str">
        <f>IF(L735&lt;&gt;"",L735,"")</f>
        <v/>
      </c>
      <c r="CE718" s="151"/>
      <c r="CF718" s="174" t="str">
        <f>IF($CF716&lt;&gt;"",IF(CF716="W","L","W"),"")</f>
        <v/>
      </c>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row>
    <row r="719" spans="1:167" ht="11.25" customHeight="1" thickBot="1">
      <c r="A719" s="275"/>
      <c r="B719" s="276"/>
      <c r="C719" s="276"/>
      <c r="D719" s="279"/>
      <c r="E719" s="279"/>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282"/>
      <c r="AE719" s="282"/>
      <c r="AF719" s="282"/>
      <c r="AG719" s="282"/>
      <c r="AH719" s="304"/>
      <c r="AI719" s="305"/>
      <c r="AJ719" s="305"/>
      <c r="AK719" s="313"/>
      <c r="AL719" s="313"/>
      <c r="AM719" s="313"/>
      <c r="AN719" s="313"/>
      <c r="AO719" s="314"/>
      <c r="AQ719" s="160"/>
      <c r="AR719" s="161"/>
      <c r="AS719" s="161"/>
      <c r="AT719" s="161"/>
      <c r="AU719" s="161"/>
      <c r="AV719" s="161"/>
      <c r="AW719" s="161"/>
      <c r="AX719" s="161"/>
      <c r="AY719" s="161"/>
      <c r="AZ719" s="161"/>
      <c r="BA719" s="161"/>
      <c r="BB719" s="161"/>
      <c r="BC719" s="162"/>
      <c r="BD719" s="167"/>
      <c r="BE719" s="168"/>
      <c r="BF719" s="176"/>
      <c r="BG719" s="180"/>
      <c r="BH719" s="181"/>
      <c r="BI719" s="181"/>
      <c r="BJ719" s="181"/>
      <c r="BK719" s="181"/>
      <c r="BL719" s="181"/>
      <c r="BM719" s="181"/>
      <c r="BN719" s="181"/>
      <c r="BO719" s="181"/>
      <c r="BP719" s="181"/>
      <c r="BQ719" s="181"/>
      <c r="BR719" s="181"/>
      <c r="BS719" s="181"/>
      <c r="BT719" s="181"/>
      <c r="BU719" s="182"/>
      <c r="BV719" s="152"/>
      <c r="BW719" s="153"/>
      <c r="BX719" s="152"/>
      <c r="BY719" s="153"/>
      <c r="BZ719" s="152"/>
      <c r="CA719" s="153"/>
      <c r="CB719" s="152"/>
      <c r="CC719" s="153"/>
      <c r="CD719" s="152"/>
      <c r="CE719" s="153"/>
      <c r="CF719" s="174"/>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row>
    <row r="720" spans="1:167" ht="11.25" customHeight="1">
      <c r="A720" s="259" t="s">
        <v>15</v>
      </c>
      <c r="B720" s="260"/>
      <c r="C720" s="260"/>
      <c r="D720" s="264">
        <v>12</v>
      </c>
      <c r="E720" s="264"/>
      <c r="F720" s="266" t="s">
        <v>16</v>
      </c>
      <c r="G720" s="267"/>
      <c r="H720" s="267"/>
      <c r="I720" s="283"/>
      <c r="J720" s="284"/>
      <c r="K720" s="284"/>
      <c r="L720" s="284"/>
      <c r="M720" s="284"/>
      <c r="N720" s="271"/>
      <c r="O720" s="271"/>
      <c r="P720" s="271"/>
      <c r="Q720" s="271"/>
      <c r="R720" s="271"/>
      <c r="S720" s="271"/>
      <c r="T720" s="271"/>
      <c r="U720" s="271"/>
      <c r="V720" s="271"/>
      <c r="W720" s="271"/>
      <c r="X720" s="271"/>
      <c r="Y720" s="271"/>
      <c r="Z720" s="271"/>
      <c r="AA720" s="271"/>
      <c r="AB720" s="271"/>
      <c r="AC720" s="272"/>
      <c r="AD720" s="150" t="s">
        <v>17</v>
      </c>
      <c r="AE720" s="270"/>
      <c r="AF720" s="288" t="s">
        <v>18</v>
      </c>
      <c r="AG720" s="270"/>
      <c r="AH720" s="288" t="s">
        <v>19</v>
      </c>
      <c r="AI720" s="270"/>
      <c r="AJ720" s="288" t="s">
        <v>20</v>
      </c>
      <c r="AK720" s="290"/>
      <c r="AL720" s="292" t="s">
        <v>21</v>
      </c>
      <c r="AM720" s="293"/>
      <c r="AN720" s="296" t="s">
        <v>22</v>
      </c>
      <c r="AO720" s="297"/>
      <c r="AQ720" s="126"/>
      <c r="AR720" s="126"/>
      <c r="AS720" s="126"/>
      <c r="AT720" s="126"/>
      <c r="AU720" s="126"/>
      <c r="AV720" s="126"/>
      <c r="AW720" s="126"/>
      <c r="AX720" s="126"/>
      <c r="AY720" s="126"/>
      <c r="AZ720" s="126"/>
      <c r="BA720" s="126"/>
      <c r="BB720" s="126"/>
      <c r="BC720" s="126"/>
      <c r="BV720" s="169" t="str">
        <f>IF(CF716&lt;&gt;"",IF(AND(AND(BV716&gt;-1,BV718&gt;-1),OR(BV716&gt;10,BV718&gt;10),ABS(BV716-BV718)&gt;1,IF(OR(BV716&gt;11,BV718&gt;11),ABS(BV716-BV718)=2,TRUE),BV716=INT(BV716),BV718=INT(BV718)),"","Error"),"")</f>
        <v/>
      </c>
      <c r="BW720" s="169"/>
      <c r="BX720" s="169" t="str">
        <f>IF(CF716&lt;&gt;"",IF(AND(AND(BX716&gt;-1,BX718&gt;-1),OR(BX716&gt;10,BX718&gt;10),ABS(BX716-BX718)&gt;1,IF(OR(BX716&gt;11,BX718&gt;11),ABS(BX716-BX718)=2,TRUE),BX716=INT(BX716),BX718=INT(BX718)),"","Error"),"")</f>
        <v/>
      </c>
      <c r="BY720" s="169"/>
      <c r="BZ720" s="169" t="str">
        <f>IF(CF716&lt;&gt;"",IF(AND(AND(BZ716&gt;-1,BZ718&gt;-1),OR(BZ716&gt;10,BZ718&gt;10),ABS(BZ716-BZ718)&gt;1,IF(OR(BZ716&gt;11,BZ718&gt;11),ABS(BZ716-BZ718)=2,TRUE),BZ716=INT(BZ716),BZ718=INT(BZ718)),"","Error"),"")</f>
        <v/>
      </c>
      <c r="CA720" s="169"/>
      <c r="CB720" s="169" t="str">
        <f>IF(AND(CF716&lt;&gt;"",CB716&lt;&gt;""),IF(AND(AND(CB716&gt;-1,CB718&gt;-1),OR(CB716&gt;10,CB718&gt;10),ABS(CB716-CB718)&gt;1,IF(OR(CB716&gt;11,CB718&gt;11),ABS(CB716-CB718)=2,TRUE),CB716=INT(CB716),CB718=INT(CB718)),"","Error"),"")</f>
        <v/>
      </c>
      <c r="CC720" s="169"/>
      <c r="CD720" s="169" t="str">
        <f>IF(AND(CF716&lt;&gt;"",CD716&lt;&gt;""),IF(AND(AND(CD716&gt;-1,CD718&gt;-1),OR(CD716&gt;10,CD718&gt;10),ABS(CD716-CD718)&gt;1,IF(OR(CD716&gt;11,CD718&gt;11),ABS(CD716-CD718)=2,TRUE),CD716=INT(CD716),CD718=INT(CD718)),"","Error"),"")</f>
        <v/>
      </c>
      <c r="CE720" s="169"/>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row>
    <row r="721" spans="1:167" ht="11.25" customHeight="1" thickBot="1">
      <c r="A721" s="261"/>
      <c r="B721" s="262"/>
      <c r="C721" s="263"/>
      <c r="D721" s="265"/>
      <c r="E721" s="265"/>
      <c r="F721" s="268"/>
      <c r="G721" s="269"/>
      <c r="H721" s="269"/>
      <c r="I721" s="286"/>
      <c r="J721" s="286"/>
      <c r="K721" s="286"/>
      <c r="L721" s="286"/>
      <c r="M721" s="286"/>
      <c r="N721" s="273"/>
      <c r="O721" s="273"/>
      <c r="P721" s="273"/>
      <c r="Q721" s="273"/>
      <c r="R721" s="273"/>
      <c r="S721" s="273"/>
      <c r="T721" s="273"/>
      <c r="U721" s="273"/>
      <c r="V721" s="273"/>
      <c r="W721" s="273"/>
      <c r="X721" s="273"/>
      <c r="Y721" s="273"/>
      <c r="Z721" s="273"/>
      <c r="AA721" s="273"/>
      <c r="AB721" s="273"/>
      <c r="AC721" s="274"/>
      <c r="AD721" s="194"/>
      <c r="AE721" s="195"/>
      <c r="AF721" s="289"/>
      <c r="AG721" s="195"/>
      <c r="AH721" s="289"/>
      <c r="AI721" s="195"/>
      <c r="AJ721" s="289"/>
      <c r="AK721" s="291"/>
      <c r="AL721" s="294"/>
      <c r="AM721" s="295"/>
      <c r="AN721" s="298"/>
      <c r="AO721" s="299"/>
      <c r="AQ721" s="126"/>
      <c r="AR721" s="126"/>
      <c r="AS721" s="126"/>
      <c r="AT721" s="126"/>
      <c r="AU721" s="126"/>
      <c r="AV721" s="126"/>
      <c r="AW721" s="126"/>
      <c r="AX721" s="126"/>
      <c r="AY721" s="126"/>
      <c r="AZ721" s="126"/>
      <c r="BA721" s="126"/>
      <c r="BB721" s="126"/>
      <c r="BC721" s="126"/>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row>
    <row r="722" spans="1:167" ht="11.25" customHeight="1">
      <c r="A722" s="210" t="str">
        <f>AD720</f>
        <v>A</v>
      </c>
      <c r="B722" s="211"/>
      <c r="C722" s="214"/>
      <c r="D722" s="215"/>
      <c r="E722" s="215"/>
      <c r="F722" s="215"/>
      <c r="G722" s="215"/>
      <c r="H722" s="215"/>
      <c r="I722" s="215"/>
      <c r="J722" s="215"/>
      <c r="K722" s="215"/>
      <c r="L722" s="215"/>
      <c r="M722" s="215"/>
      <c r="N722" s="215"/>
      <c r="O722" s="215"/>
      <c r="P722" s="215"/>
      <c r="Q722" s="215"/>
      <c r="R722" s="215"/>
      <c r="S722" s="215"/>
      <c r="T722" s="215"/>
      <c r="U722" s="215"/>
      <c r="V722" s="215"/>
      <c r="W722" s="215"/>
      <c r="X722" s="215"/>
      <c r="Y722" s="215"/>
      <c r="Z722" s="215"/>
      <c r="AA722" s="215"/>
      <c r="AB722" s="215"/>
      <c r="AC722" s="216"/>
      <c r="AD722" s="250"/>
      <c r="AE722" s="229"/>
      <c r="AF722" s="252" t="str">
        <f>IF($D718="1P",IF(Z737=Z739,IF(X737=X739,IF(V737&lt;&gt;"",IF(V737&gt;V739,"W","L"),""),IF(X737&gt;X739,"W","L")),IF(Z737&gt;Z739,"W","L")),IF(L741=L743,IF(J741=J743,IF(H741&lt;&gt;"",IF(H741&gt;H743,"W","L"),""),IF(J741&gt;J743,"W","L")),IF(L741&gt;L743,"W","L")))</f>
        <v/>
      </c>
      <c r="AG722" s="253"/>
      <c r="AH722" s="252" t="str">
        <f>IF($D718="1P",IF(L741=L743,IF(J741=J743,IF(H741&lt;&gt;"",IF(H741&gt;H743,"W","L"),""),IF(J741&gt;J743,"W","L")),IF(L741&gt;L743,"W","L")),IF(L733=L735,IF(J733=J735,IF(H733&lt;&gt;"",IF(H733&gt;H735,"W","L"),""),IF(J733&gt;J735,"W","L")),IF(L733&gt;L735,"W","L")))</f>
        <v/>
      </c>
      <c r="AI722" s="253"/>
      <c r="AJ722" s="252" t="str">
        <f>IF($D718="1P",IF(L733=L735,IF(J733=J735,IF(H733&lt;&gt;"",IF(H733&gt;H735,"W","L"),""),IF(J733&gt;J735,"W","L")),IF(L733&gt;L735,"W","L")),IF(Z737=Z739,IF(X737=X739,IF(V737&lt;&gt;"",IF(V737&gt;V739,"W","L"),""),IF(X737&gt;X739,"W","L")),IF(Z737&gt;Z739,"W","L")))</f>
        <v/>
      </c>
      <c r="AK722" s="253"/>
      <c r="AL722" s="254" t="str">
        <f>IF(OR(COUNTIF(AD722:AJ722,"W"),COUNTIF(AD722:AJ722,"L")),COUNTIF(AD722:AJ722,"W")*2+COUNTIF(AD722:AJ722,"L"),"")</f>
        <v/>
      </c>
      <c r="AM722" s="255"/>
      <c r="AN722" s="256" t="str">
        <f>IF(AL722&lt;&gt;"",RANK(AL722,AL722:AL728,0),"")</f>
        <v/>
      </c>
      <c r="AO722" s="257"/>
      <c r="AQ722" s="127"/>
      <c r="AR722" s="127"/>
      <c r="AS722" s="127"/>
      <c r="AT722" s="127"/>
      <c r="AU722" s="127"/>
      <c r="AV722" s="127"/>
      <c r="AW722" s="127"/>
      <c r="AX722" s="127"/>
      <c r="AY722" s="127"/>
      <c r="AZ722" s="127"/>
      <c r="BA722" s="127"/>
      <c r="BB722" s="127"/>
      <c r="BC722" s="127"/>
      <c r="BD722" s="40"/>
      <c r="BE722" s="40"/>
      <c r="BF722" s="40"/>
      <c r="BG722" s="40"/>
      <c r="BH722" s="40"/>
      <c r="BI722" s="40"/>
      <c r="BJ722" s="40"/>
      <c r="BK722" s="40"/>
      <c r="BL722" s="40"/>
      <c r="BM722" s="40"/>
      <c r="BN722" s="40"/>
      <c r="BO722" s="40"/>
      <c r="BP722" s="40"/>
      <c r="BQ722" s="40"/>
      <c r="BR722" s="40"/>
      <c r="BS722" s="40"/>
      <c r="BT722" s="40"/>
      <c r="BU722" s="40"/>
      <c r="BV722" s="40"/>
      <c r="BW722" s="40"/>
      <c r="BX722" s="40"/>
      <c r="BY722" s="40"/>
      <c r="BZ722" s="40"/>
      <c r="CA722" s="40"/>
      <c r="CB722" s="40"/>
      <c r="CC722" s="40"/>
      <c r="CD722" s="40"/>
      <c r="CE722" s="40"/>
      <c r="CF722" s="40"/>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row>
    <row r="723" spans="1:167" ht="11.25" customHeight="1">
      <c r="A723" s="212"/>
      <c r="B723" s="213"/>
      <c r="C723" s="217"/>
      <c r="D723" s="218"/>
      <c r="E723" s="218"/>
      <c r="F723" s="218"/>
      <c r="G723" s="218"/>
      <c r="H723" s="218"/>
      <c r="I723" s="218"/>
      <c r="J723" s="218"/>
      <c r="K723" s="218"/>
      <c r="L723" s="218"/>
      <c r="M723" s="218"/>
      <c r="N723" s="218"/>
      <c r="O723" s="218"/>
      <c r="P723" s="218"/>
      <c r="Q723" s="218"/>
      <c r="R723" s="218"/>
      <c r="S723" s="218"/>
      <c r="T723" s="218"/>
      <c r="U723" s="218"/>
      <c r="V723" s="218"/>
      <c r="W723" s="218"/>
      <c r="X723" s="218"/>
      <c r="Y723" s="218"/>
      <c r="Z723" s="218"/>
      <c r="AA723" s="218"/>
      <c r="AB723" s="218"/>
      <c r="AC723" s="219"/>
      <c r="AD723" s="251"/>
      <c r="AE723" s="236"/>
      <c r="AF723" s="234"/>
      <c r="AG723" s="233"/>
      <c r="AH723" s="234"/>
      <c r="AI723" s="233"/>
      <c r="AJ723" s="234"/>
      <c r="AK723" s="233"/>
      <c r="AL723" s="241"/>
      <c r="AM723" s="240"/>
      <c r="AN723" s="258"/>
      <c r="AO723" s="243"/>
      <c r="AQ723" s="128"/>
      <c r="AR723" s="128"/>
      <c r="AS723" s="128"/>
      <c r="AT723" s="128"/>
      <c r="AU723" s="128"/>
      <c r="AV723" s="128"/>
      <c r="AW723" s="128"/>
      <c r="AX723" s="128"/>
      <c r="AY723" s="128"/>
      <c r="AZ723" s="128"/>
      <c r="BA723" s="128"/>
      <c r="BB723" s="128"/>
      <c r="BC723" s="128"/>
      <c r="BD723" s="41"/>
      <c r="BE723" s="41"/>
      <c r="BF723" s="41"/>
      <c r="BG723" s="41"/>
      <c r="BH723" s="41"/>
      <c r="BI723" s="41"/>
      <c r="BJ723" s="41"/>
      <c r="BK723" s="41"/>
      <c r="BL723" s="41"/>
      <c r="BM723" s="41"/>
      <c r="BN723" s="41"/>
      <c r="BO723" s="41"/>
      <c r="BP723" s="41"/>
      <c r="BQ723" s="41"/>
      <c r="BR723" s="41"/>
      <c r="BS723" s="41"/>
      <c r="BT723" s="41"/>
      <c r="BU723" s="41"/>
      <c r="BV723" s="41"/>
      <c r="BW723" s="41"/>
      <c r="BX723" s="41"/>
      <c r="BY723" s="41"/>
      <c r="BZ723" s="41"/>
      <c r="CA723" s="41"/>
      <c r="CB723" s="41"/>
      <c r="CC723" s="41"/>
      <c r="CD723" s="41"/>
      <c r="CE723" s="41"/>
      <c r="CF723" s="41"/>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row>
    <row r="724" spans="1:167" ht="11.25" customHeight="1">
      <c r="A724" s="210" t="str">
        <f>AF720</f>
        <v>B</v>
      </c>
      <c r="B724" s="211"/>
      <c r="C724" s="214"/>
      <c r="D724" s="215"/>
      <c r="E724" s="215"/>
      <c r="F724" s="215"/>
      <c r="G724" s="215"/>
      <c r="H724" s="215"/>
      <c r="I724" s="215"/>
      <c r="J724" s="215"/>
      <c r="K724" s="215"/>
      <c r="L724" s="215"/>
      <c r="M724" s="215"/>
      <c r="N724" s="215"/>
      <c r="O724" s="215"/>
      <c r="P724" s="215"/>
      <c r="Q724" s="215"/>
      <c r="R724" s="215"/>
      <c r="S724" s="215"/>
      <c r="T724" s="215"/>
      <c r="U724" s="215"/>
      <c r="V724" s="215"/>
      <c r="W724" s="215"/>
      <c r="X724" s="215"/>
      <c r="Y724" s="215"/>
      <c r="Z724" s="215"/>
      <c r="AA724" s="215"/>
      <c r="AB724" s="215"/>
      <c r="AC724" s="216"/>
      <c r="AD724" s="220" t="str">
        <f>IF(AF722&lt;&gt;"",IF(AF722="W","L","W"),"")</f>
        <v/>
      </c>
      <c r="AE724" s="221"/>
      <c r="AF724" s="228"/>
      <c r="AG724" s="229"/>
      <c r="AH724" s="227" t="str">
        <f>IF($D718="1P",IF(L737=L739,IF(J737=J739,IF(H737&lt;&gt;"",IF(H737&gt;H739,"W","L"),""),IF(J737&gt;J739,"W","L")),IF(L737&gt;L739,"W","L")),IF(Z741=Z743,IF(X741=X743,IF(V741&lt;&gt;"",IF(V741&gt;V743,"W","L"),""),IF(X741&gt;X743,"W","L")),IF(Z741&gt;Z743,"W","L")))</f>
        <v/>
      </c>
      <c r="AI724" s="221"/>
      <c r="AJ724" s="227" t="str">
        <f>IF($D718="1P",IF(Z733=Z735,IF(X733=X735,IF(V733&lt;&gt;"",IF(V733&gt;V735,"W","L"),""),IF(X733&gt;X735,"W","L")),IF(Z733&gt;Z735,"W","L")),IF(L737=L739,IF(J737=J739,IF(H737&lt;&gt;"",IF(H737&gt;H739,"W","L"),""),IF(J737&gt;J739,"W","L")),IF(L737&gt;L739,"W","L")))</f>
        <v/>
      </c>
      <c r="AK724" s="237"/>
      <c r="AL724" s="239" t="str">
        <f>IF(OR(COUNTIF(AD724:AJ724,"W"),COUNTIF(AD724:AJ724,"L")),COUNTIF(AD724:AJ724,"W")*2+COUNTIF(AD724:AJ724,"L"),"")</f>
        <v/>
      </c>
      <c r="AM724" s="240"/>
      <c r="AN724" s="242" t="str">
        <f>IF(AL724&lt;&gt;"",RANK(AL724,AL722:AL728,0),"")</f>
        <v/>
      </c>
      <c r="AO724" s="243"/>
      <c r="AQ724" s="126"/>
      <c r="AR724" s="126"/>
      <c r="AS724" s="126"/>
      <c r="AT724" s="126"/>
      <c r="AU724" s="126"/>
      <c r="AV724" s="126"/>
      <c r="AW724" s="126"/>
      <c r="AX724" s="126"/>
      <c r="AY724" s="126"/>
      <c r="AZ724" s="126"/>
      <c r="BA724" s="126"/>
      <c r="BB724" s="126"/>
      <c r="BC724" s="126"/>
    </row>
    <row r="725" spans="1:167" ht="11.25" customHeight="1" thickBot="1">
      <c r="A725" s="212"/>
      <c r="B725" s="213"/>
      <c r="C725" s="217"/>
      <c r="D725" s="218"/>
      <c r="E725" s="218"/>
      <c r="F725" s="218"/>
      <c r="G725" s="218"/>
      <c r="H725" s="218"/>
      <c r="I725" s="218"/>
      <c r="J725" s="218"/>
      <c r="K725" s="218"/>
      <c r="L725" s="218"/>
      <c r="M725" s="218"/>
      <c r="N725" s="218"/>
      <c r="O725" s="218"/>
      <c r="P725" s="218"/>
      <c r="Q725" s="218"/>
      <c r="R725" s="218"/>
      <c r="S725" s="218"/>
      <c r="T725" s="218"/>
      <c r="U725" s="218"/>
      <c r="V725" s="218"/>
      <c r="W725" s="218"/>
      <c r="X725" s="218"/>
      <c r="Y725" s="218"/>
      <c r="Z725" s="218"/>
      <c r="AA725" s="218"/>
      <c r="AB725" s="218"/>
      <c r="AC725" s="219"/>
      <c r="AD725" s="232"/>
      <c r="AE725" s="233"/>
      <c r="AF725" s="235"/>
      <c r="AG725" s="236"/>
      <c r="AH725" s="234"/>
      <c r="AI725" s="233"/>
      <c r="AJ725" s="234"/>
      <c r="AK725" s="238"/>
      <c r="AL725" s="241"/>
      <c r="AM725" s="240"/>
      <c r="AN725" s="258"/>
      <c r="AO725" s="243"/>
      <c r="AQ725" s="127"/>
      <c r="AR725" s="127"/>
      <c r="AS725" s="127"/>
      <c r="AT725" s="127"/>
      <c r="AU725" s="127"/>
      <c r="AV725" s="127"/>
      <c r="AW725" s="127"/>
      <c r="AX725" s="127"/>
      <c r="AY725" s="127"/>
      <c r="AZ725" s="127"/>
      <c r="BA725" s="127"/>
      <c r="BB725" s="127"/>
      <c r="BC725" s="127"/>
      <c r="BD725" s="40"/>
      <c r="BE725" s="40"/>
      <c r="BF725" s="40"/>
      <c r="BG725" s="40"/>
      <c r="BH725" s="40"/>
      <c r="BI725" s="40"/>
      <c r="BJ725" s="40"/>
      <c r="BK725" s="40"/>
      <c r="BL725" s="40"/>
      <c r="BM725" s="40"/>
      <c r="BN725" s="40"/>
      <c r="BO725" s="40"/>
      <c r="BP725" s="40"/>
      <c r="BQ725" s="40"/>
      <c r="BR725" s="40"/>
      <c r="BS725" s="40"/>
      <c r="BT725" s="40"/>
      <c r="BU725" s="40"/>
      <c r="BV725" s="40"/>
      <c r="BW725" s="40"/>
      <c r="BX725" s="40"/>
      <c r="BY725" s="40"/>
      <c r="BZ725" s="40"/>
      <c r="CA725" s="40"/>
      <c r="CB725" s="40"/>
      <c r="CC725" s="40"/>
      <c r="CD725" s="40"/>
      <c r="CE725" s="40"/>
    </row>
    <row r="726" spans="1:167" ht="11.25" customHeight="1">
      <c r="A726" s="210" t="str">
        <f>AH720</f>
        <v>C</v>
      </c>
      <c r="B726" s="211"/>
      <c r="C726" s="214"/>
      <c r="D726" s="215"/>
      <c r="E726" s="215"/>
      <c r="F726" s="215"/>
      <c r="G726" s="215"/>
      <c r="H726" s="215"/>
      <c r="I726" s="215"/>
      <c r="J726" s="215"/>
      <c r="K726" s="215"/>
      <c r="L726" s="215"/>
      <c r="M726" s="215"/>
      <c r="N726" s="215"/>
      <c r="O726" s="215"/>
      <c r="P726" s="215"/>
      <c r="Q726" s="215"/>
      <c r="R726" s="215"/>
      <c r="S726" s="215"/>
      <c r="T726" s="215"/>
      <c r="U726" s="215"/>
      <c r="V726" s="215"/>
      <c r="W726" s="215"/>
      <c r="X726" s="215"/>
      <c r="Y726" s="215"/>
      <c r="Z726" s="215"/>
      <c r="AA726" s="215"/>
      <c r="AB726" s="215"/>
      <c r="AC726" s="216"/>
      <c r="AD726" s="220" t="str">
        <f>IF(AH722&lt;&gt;"",IF(AH722="W","L","W"),"")</f>
        <v/>
      </c>
      <c r="AE726" s="221"/>
      <c r="AF726" s="227" t="str">
        <f>IF(AH724&lt;&gt;"",IF(AH724="W","L","W"),"")</f>
        <v/>
      </c>
      <c r="AG726" s="221"/>
      <c r="AH726" s="228"/>
      <c r="AI726" s="229"/>
      <c r="AJ726" s="227" t="str">
        <f>IF($D718="1P",IF(Z741=Z743,IF(X741=X743,IF(V741&lt;&gt;"",IF(V741&gt;V743,"W","L"),""),IF(X741&gt;X743,"W","L")),IF(Z741&gt;Z743,"W","L")),IF(Z733=Z735,IF(X733=X735,IF(V733&lt;&gt;"",IF(V733&gt;V735,"W","L"),""),IF(X733&gt;X735,"W","L")),IF(Z733&gt;Z735,"W","L")))</f>
        <v/>
      </c>
      <c r="AK726" s="237"/>
      <c r="AL726" s="239" t="str">
        <f>IF(OR(COUNTIF(AD726:AJ726,"W"),COUNTIF(AD726:AJ726,"L")),COUNTIF(AD726:AJ726,"W")*2+COUNTIF(AD726:AJ726,"L"),"")</f>
        <v/>
      </c>
      <c r="AM726" s="240"/>
      <c r="AN726" s="242" t="str">
        <f>IF(AL726&lt;&gt;"",RANK(AL726,AL722:AL728,0),"")</f>
        <v/>
      </c>
      <c r="AO726" s="243"/>
      <c r="AQ726" s="154" t="str">
        <f>CONCATENATE($A720," ",$D720,","," ",$F718)</f>
        <v>Group: 12, Women's Singles</v>
      </c>
      <c r="AR726" s="155"/>
      <c r="AS726" s="155"/>
      <c r="AT726" s="155"/>
      <c r="AU726" s="155"/>
      <c r="AV726" s="155"/>
      <c r="AW726" s="155"/>
      <c r="AX726" s="155"/>
      <c r="AY726" s="155"/>
      <c r="AZ726" s="155"/>
      <c r="BA726" s="155"/>
      <c r="BB726" s="155"/>
      <c r="BC726" s="156"/>
      <c r="BD726" s="163">
        <f>A737</f>
        <v>2</v>
      </c>
      <c r="BE726" s="164"/>
      <c r="BF726" s="183" t="str">
        <f>C737</f>
        <v>B</v>
      </c>
      <c r="BG726" s="185" t="str">
        <f>IF(VLOOKUP($BF726,$A722:$C728,3,FALSE)=0,"",CONCATENATE(VLOOKUP(VLOOKUP($BF726,$A722:$C728,3,FALSE),Players!$J:$N,4,FALSE)," ",VLOOKUP($BF726,$A722:$C728,3,FALSE)," ",IF(ISERROR(VLOOKUP(VLOOKUP($BF726,$A722:$C728,3,FALSE),Players!$J:$N,5,FALSE)),"()",CONCATENATE("(",VLOOKUP(VLOOKUP($BF726,$A722:$C728,3,FALSE),Players!$J:$N,5,FALSE),")"))))</f>
        <v/>
      </c>
      <c r="BH726" s="186"/>
      <c r="BI726" s="186"/>
      <c r="BJ726" s="186"/>
      <c r="BK726" s="186"/>
      <c r="BL726" s="186"/>
      <c r="BM726" s="186"/>
      <c r="BN726" s="186"/>
      <c r="BO726" s="186"/>
      <c r="BP726" s="186"/>
      <c r="BQ726" s="186"/>
      <c r="BR726" s="186"/>
      <c r="BS726" s="186"/>
      <c r="BT726" s="186"/>
      <c r="BU726" s="187"/>
      <c r="BV726" s="170" t="str">
        <f>IF(D737&lt;&gt;"",D737,"")</f>
        <v/>
      </c>
      <c r="BW726" s="171"/>
      <c r="BX726" s="170" t="str">
        <f>IF(F737&lt;&gt;"",F737,"")</f>
        <v/>
      </c>
      <c r="BY726" s="171"/>
      <c r="BZ726" s="170" t="str">
        <f>IF(H737&lt;&gt;"",H737,"")</f>
        <v/>
      </c>
      <c r="CA726" s="171"/>
      <c r="CB726" s="170" t="str">
        <f>IF(J737&lt;&gt;"",J737,"")</f>
        <v/>
      </c>
      <c r="CC726" s="171"/>
      <c r="CD726" s="170" t="str">
        <f>IF(L737&lt;&gt;"",L737,"")</f>
        <v/>
      </c>
      <c r="CE726" s="171"/>
      <c r="CF726" s="174" t="str">
        <f>IF($CD726=$CD728,IF($CB726=$CB728,IF($BZ726&lt;&gt;"",IF($BZ726&gt;$BZ728,"W","L"),""),IF($CB726&gt;$CB728,"W","L")),IF($CD726&gt;$CD728,"W","L"))</f>
        <v/>
      </c>
    </row>
    <row r="727" spans="1:167" ht="11.25" customHeight="1">
      <c r="A727" s="212"/>
      <c r="B727" s="213"/>
      <c r="C727" s="217"/>
      <c r="D727" s="218"/>
      <c r="E727" s="218"/>
      <c r="F727" s="218"/>
      <c r="G727" s="218"/>
      <c r="H727" s="218"/>
      <c r="I727" s="218"/>
      <c r="J727" s="218"/>
      <c r="K727" s="218"/>
      <c r="L727" s="218"/>
      <c r="M727" s="218"/>
      <c r="N727" s="218"/>
      <c r="O727" s="218"/>
      <c r="P727" s="218"/>
      <c r="Q727" s="218"/>
      <c r="R727" s="218"/>
      <c r="S727" s="218"/>
      <c r="T727" s="218"/>
      <c r="U727" s="218"/>
      <c r="V727" s="218"/>
      <c r="W727" s="218"/>
      <c r="X727" s="218"/>
      <c r="Y727" s="218"/>
      <c r="Z727" s="218"/>
      <c r="AA727" s="218"/>
      <c r="AB727" s="218"/>
      <c r="AC727" s="219"/>
      <c r="AD727" s="232"/>
      <c r="AE727" s="233"/>
      <c r="AF727" s="234"/>
      <c r="AG727" s="233"/>
      <c r="AH727" s="235"/>
      <c r="AI727" s="236"/>
      <c r="AJ727" s="234"/>
      <c r="AK727" s="238"/>
      <c r="AL727" s="241"/>
      <c r="AM727" s="240"/>
      <c r="AN727" s="244"/>
      <c r="AO727" s="245"/>
      <c r="AQ727" s="157"/>
      <c r="AR727" s="158"/>
      <c r="AS727" s="158"/>
      <c r="AT727" s="158"/>
      <c r="AU727" s="158"/>
      <c r="AV727" s="158"/>
      <c r="AW727" s="158"/>
      <c r="AX727" s="158"/>
      <c r="AY727" s="158"/>
      <c r="AZ727" s="158"/>
      <c r="BA727" s="158"/>
      <c r="BB727" s="158"/>
      <c r="BC727" s="159"/>
      <c r="BD727" s="165"/>
      <c r="BE727" s="166"/>
      <c r="BF727" s="184"/>
      <c r="BG727" s="188"/>
      <c r="BH727" s="189"/>
      <c r="BI727" s="189"/>
      <c r="BJ727" s="189"/>
      <c r="BK727" s="189"/>
      <c r="BL727" s="189"/>
      <c r="BM727" s="189"/>
      <c r="BN727" s="189"/>
      <c r="BO727" s="189"/>
      <c r="BP727" s="189"/>
      <c r="BQ727" s="189"/>
      <c r="BR727" s="189"/>
      <c r="BS727" s="189"/>
      <c r="BT727" s="189"/>
      <c r="BU727" s="190"/>
      <c r="BV727" s="172"/>
      <c r="BW727" s="173"/>
      <c r="BX727" s="172"/>
      <c r="BY727" s="173"/>
      <c r="BZ727" s="172"/>
      <c r="CA727" s="173"/>
      <c r="CB727" s="172"/>
      <c r="CC727" s="173"/>
      <c r="CD727" s="172"/>
      <c r="CE727" s="173"/>
      <c r="CF727" s="174"/>
    </row>
    <row r="728" spans="1:167" ht="11.25" customHeight="1">
      <c r="A728" s="210" t="str">
        <f>AJ720</f>
        <v>D</v>
      </c>
      <c r="B728" s="211"/>
      <c r="C728" s="214"/>
      <c r="D728" s="215"/>
      <c r="E728" s="215"/>
      <c r="F728" s="215"/>
      <c r="G728" s="215"/>
      <c r="H728" s="215"/>
      <c r="I728" s="215"/>
      <c r="J728" s="215"/>
      <c r="K728" s="215"/>
      <c r="L728" s="215"/>
      <c r="M728" s="215"/>
      <c r="N728" s="215"/>
      <c r="O728" s="215"/>
      <c r="P728" s="215"/>
      <c r="Q728" s="215"/>
      <c r="R728" s="215"/>
      <c r="S728" s="215"/>
      <c r="T728" s="215"/>
      <c r="U728" s="215"/>
      <c r="V728" s="215"/>
      <c r="W728" s="215"/>
      <c r="X728" s="215"/>
      <c r="Y728" s="215"/>
      <c r="Z728" s="215"/>
      <c r="AA728" s="215"/>
      <c r="AB728" s="215"/>
      <c r="AC728" s="216"/>
      <c r="AD728" s="220" t="str">
        <f>IF(AJ722&lt;&gt;"",IF(AJ722="W","L","W"),"")</f>
        <v/>
      </c>
      <c r="AE728" s="221"/>
      <c r="AF728" s="224" t="str">
        <f>IF(AJ724&lt;&gt;"",IF(AJ724="W","L","W"),"")</f>
        <v/>
      </c>
      <c r="AG728" s="225"/>
      <c r="AH728" s="227" t="str">
        <f>IF(AJ726&lt;&gt;"",IF(AJ726="W","L","W"),"")</f>
        <v/>
      </c>
      <c r="AI728" s="221"/>
      <c r="AJ728" s="228"/>
      <c r="AK728" s="229"/>
      <c r="AL728" s="239" t="str">
        <f>IF(OR(COUNTIF(AD728:AJ728,"W"),COUNTIF(AD728:AJ728,"L")),COUNTIF(AD728:AJ728,"W")*2+COUNTIF(AD728:AJ728,"L"),"")</f>
        <v/>
      </c>
      <c r="AM728" s="240"/>
      <c r="AN728" s="242" t="str">
        <f>IF(AL728&lt;&gt;"",RANK(AL728,AL722:AL728,0),"")</f>
        <v/>
      </c>
      <c r="AO728" s="243"/>
      <c r="AQ728" s="157"/>
      <c r="AR728" s="158"/>
      <c r="AS728" s="158"/>
      <c r="AT728" s="158"/>
      <c r="AU728" s="158"/>
      <c r="AV728" s="158"/>
      <c r="AW728" s="158"/>
      <c r="AX728" s="158"/>
      <c r="AY728" s="158"/>
      <c r="AZ728" s="158"/>
      <c r="BA728" s="158"/>
      <c r="BB728" s="158"/>
      <c r="BC728" s="159"/>
      <c r="BD728" s="165"/>
      <c r="BE728" s="166"/>
      <c r="BF728" s="175" t="str">
        <f>C739</f>
        <v>D</v>
      </c>
      <c r="BG728" s="177" t="str">
        <f>IF(VLOOKUP($BF728,$A722:$C728,3,FALSE)=0,"",CONCATENATE(VLOOKUP(VLOOKUP($BF728,$A722:$C728,3,FALSE),Players!$J:$N,4,FALSE)," ",VLOOKUP($BF728,$A722:$C728,3,FALSE)," ",IF(ISERROR(VLOOKUP(VLOOKUP($BF728,$A722:$C728,3,FALSE),Players!$J:$N,5,FALSE)),"()",CONCATENATE("(",VLOOKUP(VLOOKUP($BF728,$A722:$C728,3,FALSE),Players!$J:$N,5,FALSE),")"))))</f>
        <v/>
      </c>
      <c r="BH728" s="178"/>
      <c r="BI728" s="178"/>
      <c r="BJ728" s="178"/>
      <c r="BK728" s="178"/>
      <c r="BL728" s="178"/>
      <c r="BM728" s="178"/>
      <c r="BN728" s="178"/>
      <c r="BO728" s="178"/>
      <c r="BP728" s="178"/>
      <c r="BQ728" s="178"/>
      <c r="BR728" s="178"/>
      <c r="BS728" s="178"/>
      <c r="BT728" s="178"/>
      <c r="BU728" s="179"/>
      <c r="BV728" s="150" t="str">
        <f>IF(D739&lt;&gt;"",D739,"")</f>
        <v/>
      </c>
      <c r="BW728" s="151"/>
      <c r="BX728" s="150" t="str">
        <f>IF(F739&lt;&gt;"",F739,"")</f>
        <v/>
      </c>
      <c r="BY728" s="151"/>
      <c r="BZ728" s="150" t="str">
        <f>IF(H739&lt;&gt;"",H739,"")</f>
        <v/>
      </c>
      <c r="CA728" s="151"/>
      <c r="CB728" s="150" t="str">
        <f>IF(J739&lt;&gt;"",J739,"")</f>
        <v/>
      </c>
      <c r="CC728" s="151"/>
      <c r="CD728" s="150" t="str">
        <f>IF(L739&lt;&gt;"",L739,"")</f>
        <v/>
      </c>
      <c r="CE728" s="151"/>
      <c r="CF728" s="174" t="str">
        <f>IF($CF726&lt;&gt;"",IF(CF726="W","L","W"),"")</f>
        <v/>
      </c>
    </row>
    <row r="729" spans="1:167" ht="11.25" customHeight="1" thickBot="1">
      <c r="A729" s="212"/>
      <c r="B729" s="213"/>
      <c r="C729" s="217"/>
      <c r="D729" s="218"/>
      <c r="E729" s="218"/>
      <c r="F729" s="218"/>
      <c r="G729" s="218"/>
      <c r="H729" s="218"/>
      <c r="I729" s="218"/>
      <c r="J729" s="218"/>
      <c r="K729" s="218"/>
      <c r="L729" s="218"/>
      <c r="M729" s="218"/>
      <c r="N729" s="218"/>
      <c r="O729" s="218"/>
      <c r="P729" s="218"/>
      <c r="Q729" s="218"/>
      <c r="R729" s="218"/>
      <c r="S729" s="218"/>
      <c r="T729" s="218"/>
      <c r="U729" s="218"/>
      <c r="V729" s="218"/>
      <c r="W729" s="218"/>
      <c r="X729" s="218"/>
      <c r="Y729" s="218"/>
      <c r="Z729" s="218"/>
      <c r="AA729" s="218"/>
      <c r="AB729" s="218"/>
      <c r="AC729" s="219"/>
      <c r="AD729" s="222"/>
      <c r="AE729" s="223"/>
      <c r="AF729" s="226"/>
      <c r="AG729" s="223"/>
      <c r="AH729" s="226"/>
      <c r="AI729" s="223"/>
      <c r="AJ729" s="230"/>
      <c r="AK729" s="231"/>
      <c r="AL729" s="246"/>
      <c r="AM729" s="247"/>
      <c r="AN729" s="248"/>
      <c r="AO729" s="249"/>
      <c r="AQ729" s="160"/>
      <c r="AR729" s="161"/>
      <c r="AS729" s="161"/>
      <c r="AT729" s="161"/>
      <c r="AU729" s="161"/>
      <c r="AV729" s="161"/>
      <c r="AW729" s="161"/>
      <c r="AX729" s="161"/>
      <c r="AY729" s="161"/>
      <c r="AZ729" s="161"/>
      <c r="BA729" s="161"/>
      <c r="BB729" s="161"/>
      <c r="BC729" s="162"/>
      <c r="BD729" s="167"/>
      <c r="BE729" s="168"/>
      <c r="BF729" s="176"/>
      <c r="BG729" s="180"/>
      <c r="BH729" s="181"/>
      <c r="BI729" s="181"/>
      <c r="BJ729" s="181"/>
      <c r="BK729" s="181"/>
      <c r="BL729" s="181"/>
      <c r="BM729" s="181"/>
      <c r="BN729" s="181"/>
      <c r="BO729" s="181"/>
      <c r="BP729" s="181"/>
      <c r="BQ729" s="181"/>
      <c r="BR729" s="181"/>
      <c r="BS729" s="181"/>
      <c r="BT729" s="181"/>
      <c r="BU729" s="182"/>
      <c r="BV729" s="152"/>
      <c r="BW729" s="153"/>
      <c r="BX729" s="152"/>
      <c r="BY729" s="153"/>
      <c r="BZ729" s="152"/>
      <c r="CA729" s="153"/>
      <c r="CB729" s="152"/>
      <c r="CC729" s="153"/>
      <c r="CD729" s="152"/>
      <c r="CE729" s="153"/>
      <c r="CF729" s="174"/>
    </row>
    <row r="730" spans="1:167" ht="11.25" customHeight="1">
      <c r="A730" s="42"/>
      <c r="R730" s="42"/>
      <c r="S730" s="42"/>
      <c r="W730" s="42"/>
      <c r="X730" s="43"/>
      <c r="Y730" s="43"/>
      <c r="Z730" s="43"/>
      <c r="AA730" s="43"/>
      <c r="AB730" s="3"/>
      <c r="AQ730" s="126"/>
      <c r="AR730" s="126"/>
      <c r="AS730" s="126"/>
      <c r="AT730" s="126"/>
      <c r="AU730" s="126"/>
      <c r="AV730" s="126"/>
      <c r="AW730" s="126"/>
      <c r="AX730" s="126"/>
      <c r="AY730" s="126"/>
      <c r="AZ730" s="126"/>
      <c r="BA730" s="126"/>
      <c r="BB730" s="126"/>
      <c r="BC730" s="126"/>
      <c r="BV730" s="169" t="str">
        <f>IF(CF726&lt;&gt;"",IF(AND(AND(BV726&gt;-1,BV728&gt;-1),OR(BV726&gt;10,BV728&gt;10),ABS(BV726-BV728)&gt;1,IF(OR(BV726&gt;11,BV728&gt;11),ABS(BV726-BV728)=2,TRUE),BV726=INT(BV726),BV728=INT(BV728)),"","Error"),"")</f>
        <v/>
      </c>
      <c r="BW730" s="169"/>
      <c r="BX730" s="169" t="str">
        <f>IF(CF726&lt;&gt;"",IF(AND(AND(BX726&gt;-1,BX728&gt;-1),OR(BX726&gt;10,BX728&gt;10),ABS(BX726-BX728)&gt;1,IF(OR(BX726&gt;11,BX728&gt;11),ABS(BX726-BX728)=2,TRUE),BX726=INT(BX726),BX728=INT(BX728)),"","Error"),"")</f>
        <v/>
      </c>
      <c r="BY730" s="169"/>
      <c r="BZ730" s="169" t="str">
        <f>IF(CF726&lt;&gt;"",IF(AND(AND(BZ726&gt;-1,BZ728&gt;-1),OR(BZ726&gt;10,BZ728&gt;10),ABS(BZ726-BZ728)&gt;1,IF(OR(BZ726&gt;11,BZ728&gt;11),ABS(BZ726-BZ728)=2,TRUE),BZ726=INT(BZ726),BZ728=INT(BZ728)),"","Error"),"")</f>
        <v/>
      </c>
      <c r="CA730" s="169"/>
      <c r="CB730" s="169" t="str">
        <f>IF(AND(CF726&lt;&gt;"",CB726&lt;&gt;""),IF(AND(AND(CB726&gt;-1,CB728&gt;-1),OR(CB726&gt;10,CB728&gt;10),ABS(CB726-CB728)&gt;1,IF(OR(CB726&gt;11,CB728&gt;11),ABS(CB726-CB728)=2,TRUE),CB726=INT(CB726),CB728=INT(CB728)),"","Error"),"")</f>
        <v/>
      </c>
      <c r="CC730" s="169"/>
      <c r="CD730" s="169" t="str">
        <f>IF(AND(CF726&lt;&gt;"",CD726&lt;&gt;""),IF(AND(AND(CD726&gt;-1,CD728&gt;-1),OR(CD726&gt;10,CD728&gt;10),ABS(CD726-CD728)&gt;1,IF(OR(CD726&gt;11,CD728&gt;11),ABS(CD726-CD728)=2,TRUE),CD726=INT(CD726),CD728=INT(CD728)),"","Error"),"")</f>
        <v/>
      </c>
      <c r="CE730" s="169"/>
    </row>
    <row r="731" spans="1:167" ht="11.25" customHeight="1">
      <c r="AQ731" s="126"/>
      <c r="AR731" s="126"/>
      <c r="AS731" s="126"/>
      <c r="AT731" s="126"/>
      <c r="AU731" s="126"/>
      <c r="AV731" s="126"/>
      <c r="AW731" s="126"/>
      <c r="AX731" s="126"/>
      <c r="AY731" s="126"/>
      <c r="AZ731" s="126"/>
      <c r="BA731" s="126"/>
      <c r="BB731" s="126"/>
      <c r="BC731" s="126"/>
    </row>
    <row r="732" spans="1:167" ht="11.25" customHeight="1" thickBot="1">
      <c r="AB732" s="3"/>
      <c r="AQ732" s="127"/>
      <c r="AR732" s="127"/>
      <c r="AS732" s="127"/>
      <c r="AT732" s="127"/>
      <c r="AU732" s="127"/>
      <c r="AV732" s="127"/>
      <c r="AW732" s="127"/>
      <c r="AX732" s="127"/>
      <c r="AY732" s="127"/>
      <c r="AZ732" s="127"/>
      <c r="BA732" s="127"/>
      <c r="BB732" s="127"/>
      <c r="BC732" s="127"/>
      <c r="BD732" s="40"/>
      <c r="BE732" s="40"/>
      <c r="BF732" s="40"/>
      <c r="BG732" s="40"/>
      <c r="BH732" s="40"/>
      <c r="BI732" s="40"/>
      <c r="BJ732" s="40"/>
      <c r="BK732" s="40"/>
      <c r="BL732" s="40"/>
      <c r="BM732" s="40"/>
      <c r="BN732" s="40"/>
      <c r="BO732" s="40"/>
      <c r="BP732" s="40"/>
      <c r="BQ732" s="40"/>
      <c r="BR732" s="40"/>
      <c r="BS732" s="40"/>
      <c r="BT732" s="40"/>
      <c r="BU732" s="40"/>
      <c r="BV732" s="40"/>
      <c r="BW732" s="40"/>
      <c r="BX732" s="40"/>
      <c r="BY732" s="40"/>
      <c r="BZ732" s="40"/>
      <c r="CA732" s="40"/>
      <c r="CB732" s="40"/>
      <c r="CC732" s="40"/>
      <c r="CD732" s="40"/>
      <c r="CE732" s="40"/>
    </row>
    <row r="733" spans="1:167" ht="11.25" customHeight="1">
      <c r="A733" s="170">
        <v>1</v>
      </c>
      <c r="B733" s="191"/>
      <c r="C733" s="183" t="str">
        <f>IF($D718="1P","A","A")</f>
        <v>A</v>
      </c>
      <c r="D733" s="197"/>
      <c r="E733" s="198"/>
      <c r="F733" s="197"/>
      <c r="G733" s="198"/>
      <c r="H733" s="197"/>
      <c r="I733" s="198"/>
      <c r="J733" s="197"/>
      <c r="K733" s="198"/>
      <c r="L733" s="197"/>
      <c r="M733" s="208"/>
      <c r="N733" s="69" t="str">
        <f>IF(CF716&lt;&gt;"",IF(CF716="W",IF(SUM(IF(D733&gt;D735,1,0),IF(F733&gt;F735,1,0),IF(H733&gt;H735,1,0),IF(J733&gt;J735,1,0),IF(L733&gt;L735,1,0))&lt;&gt;3,"E",""),""),"")</f>
        <v/>
      </c>
      <c r="O733" s="170">
        <v>4</v>
      </c>
      <c r="P733" s="191"/>
      <c r="Q733" s="183" t="str">
        <f>IF($D718="1P","B","C")</f>
        <v>C</v>
      </c>
      <c r="R733" s="197"/>
      <c r="S733" s="198"/>
      <c r="T733" s="197"/>
      <c r="U733" s="198"/>
      <c r="V733" s="197"/>
      <c r="W733" s="198"/>
      <c r="X733" s="197"/>
      <c r="Y733" s="198"/>
      <c r="Z733" s="197"/>
      <c r="AA733" s="208"/>
      <c r="AB733" s="69" t="str">
        <f>IF(CF746&lt;&gt;"",IF(CF746="W",IF(SUM(IF(R733&gt;R735,1,0),IF(T733&gt;T735,1,0),IF(V733&gt;V735,1,0),IF(X733&gt;X735,1,0),IF(Z733&gt;Z735,1,0))&lt;&gt;3,"E",""),""),"")</f>
        <v/>
      </c>
      <c r="AQ733" s="128"/>
      <c r="AR733" s="128"/>
      <c r="AS733" s="128"/>
      <c r="AT733" s="128"/>
      <c r="AU733" s="128"/>
      <c r="AV733" s="128"/>
      <c r="AW733" s="128"/>
      <c r="AX733" s="128"/>
      <c r="AY733" s="128"/>
      <c r="AZ733" s="128"/>
      <c r="BA733" s="128"/>
      <c r="BB733" s="128"/>
      <c r="BC733" s="128"/>
      <c r="BD733" s="41"/>
      <c r="BE733" s="41"/>
      <c r="BF733" s="41"/>
      <c r="BG733" s="41"/>
      <c r="BH733" s="41"/>
      <c r="BI733" s="41"/>
      <c r="BJ733" s="41"/>
      <c r="BK733" s="41"/>
      <c r="BL733" s="41"/>
      <c r="BM733" s="41"/>
      <c r="BN733" s="41"/>
      <c r="BO733" s="41"/>
      <c r="BP733" s="41"/>
      <c r="BQ733" s="41"/>
      <c r="BR733" s="41"/>
      <c r="BS733" s="41"/>
      <c r="BT733" s="41"/>
      <c r="BU733" s="41"/>
      <c r="BV733" s="41"/>
      <c r="BW733" s="41"/>
      <c r="BX733" s="41"/>
      <c r="BY733" s="41"/>
      <c r="BZ733" s="41"/>
      <c r="CA733" s="41"/>
      <c r="CB733" s="41"/>
      <c r="CC733" s="41"/>
      <c r="CD733" s="41"/>
      <c r="CE733" s="41"/>
    </row>
    <row r="734" spans="1:167" ht="11.25" customHeight="1">
      <c r="A734" s="192"/>
      <c r="B734" s="193"/>
      <c r="C734" s="196"/>
      <c r="D734" s="199"/>
      <c r="E734" s="200"/>
      <c r="F734" s="199"/>
      <c r="G734" s="200"/>
      <c r="H734" s="199"/>
      <c r="I734" s="200"/>
      <c r="J734" s="199"/>
      <c r="K734" s="200"/>
      <c r="L734" s="199"/>
      <c r="M734" s="209"/>
      <c r="N734" s="69" t="str">
        <f>IF(CF716&lt;&gt;"",IF(ISERROR(AND(BV720="",BX720="",BZ720="",CB720="",CD720="")),"E",IF(AND(BV720="",BX720="",BZ720="",CB720="",CD720=""),"","E")),"")</f>
        <v/>
      </c>
      <c r="O734" s="192"/>
      <c r="P734" s="193"/>
      <c r="Q734" s="196"/>
      <c r="R734" s="199"/>
      <c r="S734" s="200"/>
      <c r="T734" s="199"/>
      <c r="U734" s="200"/>
      <c r="V734" s="199"/>
      <c r="W734" s="200"/>
      <c r="X734" s="199"/>
      <c r="Y734" s="200"/>
      <c r="Z734" s="199"/>
      <c r="AA734" s="209"/>
      <c r="AB734" s="69" t="str">
        <f>IF(CF746&lt;&gt;"",IF(ISERROR(AND(BV750="",BX750="",BZ750="",CB750="",CD750="")),"E",IF(AND(BV750="",BX750="",BZ750="",CB750="",CD750=""),"","E")),"")</f>
        <v/>
      </c>
      <c r="AQ734" s="126"/>
      <c r="AR734" s="126"/>
      <c r="AS734" s="126"/>
      <c r="AT734" s="126"/>
      <c r="AU734" s="126"/>
      <c r="AV734" s="126"/>
      <c r="AW734" s="126"/>
      <c r="AX734" s="126"/>
      <c r="AY734" s="126"/>
      <c r="AZ734" s="126"/>
      <c r="BA734" s="126"/>
      <c r="BB734" s="126"/>
      <c r="BC734" s="126"/>
    </row>
    <row r="735" spans="1:167" ht="11.25" customHeight="1" thickBot="1">
      <c r="A735" s="192"/>
      <c r="B735" s="193"/>
      <c r="C735" s="175" t="str">
        <f>IF($D718="1P","D","C")</f>
        <v>C</v>
      </c>
      <c r="D735" s="201"/>
      <c r="E735" s="202"/>
      <c r="F735" s="201"/>
      <c r="G735" s="202"/>
      <c r="H735" s="201"/>
      <c r="I735" s="202"/>
      <c r="J735" s="201"/>
      <c r="K735" s="202"/>
      <c r="L735" s="201"/>
      <c r="M735" s="205"/>
      <c r="N735" s="69" t="str">
        <f>IF(CF716&lt;&gt;"",IF(ISERROR(AND(BV720="",BX720="",BZ720="",CB720="",CD720="")),"E",IF(AND(BV720="",BX720="",BZ720="",CB720="",CD720=""),"","E")),"")</f>
        <v/>
      </c>
      <c r="O735" s="192"/>
      <c r="P735" s="193"/>
      <c r="Q735" s="175" t="str">
        <f>IF($D718="1P","D","D")</f>
        <v>D</v>
      </c>
      <c r="R735" s="201"/>
      <c r="S735" s="202"/>
      <c r="T735" s="201"/>
      <c r="U735" s="202"/>
      <c r="V735" s="201"/>
      <c r="W735" s="202"/>
      <c r="X735" s="201"/>
      <c r="Y735" s="202"/>
      <c r="Z735" s="201"/>
      <c r="AA735" s="205"/>
      <c r="AB735" s="69" t="str">
        <f>IF(CF746&lt;&gt;"",IF(ISERROR(AND(BV750="",BX750="",BZ750="",CB750="",CD750="")),"E",IF(AND(BV750="",BX750="",BZ750="",CB750="",CD750=""),"","E")),"")</f>
        <v/>
      </c>
      <c r="AP735" s="2"/>
      <c r="AQ735" s="127"/>
      <c r="AR735" s="127"/>
      <c r="AS735" s="127"/>
      <c r="AT735" s="127"/>
      <c r="AU735" s="127"/>
      <c r="AV735" s="127"/>
      <c r="AW735" s="127"/>
      <c r="AX735" s="127"/>
      <c r="AY735" s="127"/>
      <c r="AZ735" s="127"/>
      <c r="BA735" s="127"/>
      <c r="BB735" s="127"/>
      <c r="BC735" s="127"/>
      <c r="BD735" s="40"/>
      <c r="BE735" s="40"/>
      <c r="BF735" s="40"/>
      <c r="BG735" s="40"/>
      <c r="BH735" s="40"/>
      <c r="BI735" s="40"/>
      <c r="BJ735" s="40"/>
      <c r="BK735" s="40"/>
      <c r="BL735" s="40"/>
      <c r="BM735" s="40"/>
      <c r="BN735" s="40"/>
      <c r="BO735" s="40"/>
      <c r="BP735" s="40"/>
      <c r="BQ735" s="40"/>
      <c r="BR735" s="40"/>
      <c r="BS735" s="40"/>
      <c r="BT735" s="40"/>
      <c r="BU735" s="40"/>
      <c r="BV735" s="40"/>
      <c r="BW735" s="40"/>
      <c r="BX735" s="40"/>
      <c r="BY735" s="40"/>
      <c r="BZ735" s="40"/>
      <c r="CA735" s="40"/>
      <c r="CB735" s="40"/>
      <c r="CC735" s="40"/>
      <c r="CD735" s="40"/>
      <c r="CE735" s="40"/>
    </row>
    <row r="736" spans="1:167" ht="11.25" customHeight="1" thickBot="1">
      <c r="A736" s="194"/>
      <c r="B736" s="195"/>
      <c r="C736" s="207"/>
      <c r="D736" s="203"/>
      <c r="E736" s="204"/>
      <c r="F736" s="203"/>
      <c r="G736" s="204"/>
      <c r="H736" s="203"/>
      <c r="I736" s="204"/>
      <c r="J736" s="203"/>
      <c r="K736" s="204"/>
      <c r="L736" s="203"/>
      <c r="M736" s="206"/>
      <c r="N736" s="69" t="str">
        <f>IF(CF718&lt;&gt;"",IF(CF718="W",IF(SUM(IF(D735&gt;D733,1,0),IF(F735&gt;F733,1,0),IF(H735&gt;H733,1,0),IF(J735&gt;J733,1,0),IF(L735&gt;L733,1,0))&lt;&gt;3,"E",""),""),"")</f>
        <v/>
      </c>
      <c r="O736" s="194"/>
      <c r="P736" s="195"/>
      <c r="Q736" s="207"/>
      <c r="R736" s="203"/>
      <c r="S736" s="204"/>
      <c r="T736" s="203"/>
      <c r="U736" s="204"/>
      <c r="V736" s="203"/>
      <c r="W736" s="204"/>
      <c r="X736" s="203"/>
      <c r="Y736" s="204"/>
      <c r="Z736" s="203"/>
      <c r="AA736" s="206"/>
      <c r="AB736" s="69" t="str">
        <f>IF(CF748&lt;&gt;"",IF(CF748="W",IF(SUM(IF(R735&gt;R733,1,0),IF(T735&gt;T733,1,0),IF(V735&gt;V733,1,0),IF(X735&gt;X733,1,0),IF(Z735&gt;Z733,1,0))&lt;&gt;3,"E",""),""),"")</f>
        <v/>
      </c>
      <c r="AC736" s="2"/>
      <c r="AD736" s="2"/>
      <c r="AE736" s="2"/>
      <c r="AF736" s="2"/>
      <c r="AG736" s="2"/>
      <c r="AH736" s="2"/>
      <c r="AI736" s="2"/>
      <c r="AJ736" s="2"/>
      <c r="AK736" s="2"/>
      <c r="AL736" s="2"/>
      <c r="AM736" s="2"/>
      <c r="AN736" s="2"/>
      <c r="AO736" s="2"/>
      <c r="AP736" s="2"/>
      <c r="AQ736" s="154" t="str">
        <f>CONCATENATE($A720," ",$D720,","," ",$F718)</f>
        <v>Group: 12, Women's Singles</v>
      </c>
      <c r="AR736" s="155"/>
      <c r="AS736" s="155"/>
      <c r="AT736" s="155"/>
      <c r="AU736" s="155"/>
      <c r="AV736" s="155"/>
      <c r="AW736" s="155"/>
      <c r="AX736" s="155"/>
      <c r="AY736" s="155"/>
      <c r="AZ736" s="155"/>
      <c r="BA736" s="155"/>
      <c r="BB736" s="155"/>
      <c r="BC736" s="156"/>
      <c r="BD736" s="163">
        <f>A741</f>
        <v>3</v>
      </c>
      <c r="BE736" s="164"/>
      <c r="BF736" s="183" t="str">
        <f>C741</f>
        <v>A</v>
      </c>
      <c r="BG736" s="185" t="str">
        <f>IF(VLOOKUP($BF736,$A722:$C728,3,FALSE)=0,"",CONCATENATE(VLOOKUP(VLOOKUP($BF736,$A722:$C728,3,FALSE),Players!$J:$N,4,FALSE)," ",VLOOKUP($BF736,$A722:$C728,3,FALSE)," ",IF(ISERROR(VLOOKUP(VLOOKUP($BF736,$A722:$C728,3,FALSE),Players!$J:$N,5,FALSE)),"()",CONCATENATE("(",VLOOKUP(VLOOKUP($BF736,$A722:$C728,3,FALSE),Players!$J:$N,5,FALSE),")"))))</f>
        <v/>
      </c>
      <c r="BH736" s="186"/>
      <c r="BI736" s="186"/>
      <c r="BJ736" s="186"/>
      <c r="BK736" s="186"/>
      <c r="BL736" s="186"/>
      <c r="BM736" s="186"/>
      <c r="BN736" s="186"/>
      <c r="BO736" s="186"/>
      <c r="BP736" s="186"/>
      <c r="BQ736" s="186"/>
      <c r="BR736" s="186"/>
      <c r="BS736" s="186"/>
      <c r="BT736" s="186"/>
      <c r="BU736" s="187"/>
      <c r="BV736" s="170" t="str">
        <f>IF(D741&lt;&gt;"",D741,"")</f>
        <v/>
      </c>
      <c r="BW736" s="171"/>
      <c r="BX736" s="170" t="str">
        <f>IF(F741&lt;&gt;"",F741,"")</f>
        <v/>
      </c>
      <c r="BY736" s="171"/>
      <c r="BZ736" s="170" t="str">
        <f>IF(H741&lt;&gt;"",H741,"")</f>
        <v/>
      </c>
      <c r="CA736" s="171"/>
      <c r="CB736" s="170" t="str">
        <f>IF(J741&lt;&gt;"",J741,"")</f>
        <v/>
      </c>
      <c r="CC736" s="171"/>
      <c r="CD736" s="170" t="str">
        <f>IF(L741&lt;&gt;"",L741,"")</f>
        <v/>
      </c>
      <c r="CE736" s="171"/>
      <c r="CF736" s="174" t="str">
        <f>IF($CD736=$CD738,IF($CB736=$CB738,IF($BZ736&lt;&gt;"",IF($BZ736&gt;$BZ738,"W","L"),""),IF($CB736&gt;$CB738,"W","L")),IF($CD736&gt;$CD738,"W","L"))</f>
        <v/>
      </c>
    </row>
    <row r="737" spans="1:84" ht="11.25" customHeight="1">
      <c r="A737" s="170">
        <v>2</v>
      </c>
      <c r="B737" s="191"/>
      <c r="C737" s="183" t="str">
        <f>IF($D718="1P","B","B")</f>
        <v>B</v>
      </c>
      <c r="D737" s="197"/>
      <c r="E737" s="198"/>
      <c r="F737" s="197"/>
      <c r="G737" s="198"/>
      <c r="H737" s="197"/>
      <c r="I737" s="198"/>
      <c r="J737" s="197"/>
      <c r="K737" s="198"/>
      <c r="L737" s="197"/>
      <c r="M737" s="208"/>
      <c r="N737" s="69" t="str">
        <f>IF(CF726&lt;&gt;"",IF(CF726="W",IF(SUM(IF(D737&gt;D739,1,0),IF(F737&gt;F739,1,0),IF(H737&gt;H739,1,0),IF(J737&gt;J739,1,0),IF(L737&gt;L739,1,0))&lt;&gt;3,"E",""),""),"")</f>
        <v/>
      </c>
      <c r="O737" s="170">
        <v>5</v>
      </c>
      <c r="P737" s="191"/>
      <c r="Q737" s="183" t="str">
        <f>IF($D718="1P","A","A")</f>
        <v>A</v>
      </c>
      <c r="R737" s="197"/>
      <c r="S737" s="198"/>
      <c r="T737" s="197"/>
      <c r="U737" s="198"/>
      <c r="V737" s="197"/>
      <c r="W737" s="198"/>
      <c r="X737" s="197"/>
      <c r="Y737" s="198"/>
      <c r="Z737" s="197"/>
      <c r="AA737" s="208"/>
      <c r="AB737" s="69" t="str">
        <f>IF(CF756&lt;&gt;"",IF(CF756="W",IF(SUM(IF(R737&gt;R739,1,0),IF(T737&gt;T739,1,0),IF(V737&gt;V739,1,0),IF(X737&gt;X739,1,0),IF(Z737&gt;Z739,1,0))&lt;&gt;3,"E",""),""),"")</f>
        <v/>
      </c>
      <c r="AP737" s="3"/>
      <c r="AQ737" s="157"/>
      <c r="AR737" s="158"/>
      <c r="AS737" s="158"/>
      <c r="AT737" s="158"/>
      <c r="AU737" s="158"/>
      <c r="AV737" s="158"/>
      <c r="AW737" s="158"/>
      <c r="AX737" s="158"/>
      <c r="AY737" s="158"/>
      <c r="AZ737" s="158"/>
      <c r="BA737" s="158"/>
      <c r="BB737" s="158"/>
      <c r="BC737" s="159"/>
      <c r="BD737" s="165"/>
      <c r="BE737" s="166"/>
      <c r="BF737" s="184"/>
      <c r="BG737" s="188"/>
      <c r="BH737" s="189"/>
      <c r="BI737" s="189"/>
      <c r="BJ737" s="189"/>
      <c r="BK737" s="189"/>
      <c r="BL737" s="189"/>
      <c r="BM737" s="189"/>
      <c r="BN737" s="189"/>
      <c r="BO737" s="189"/>
      <c r="BP737" s="189"/>
      <c r="BQ737" s="189"/>
      <c r="BR737" s="189"/>
      <c r="BS737" s="189"/>
      <c r="BT737" s="189"/>
      <c r="BU737" s="190"/>
      <c r="BV737" s="172"/>
      <c r="BW737" s="173"/>
      <c r="BX737" s="172"/>
      <c r="BY737" s="173"/>
      <c r="BZ737" s="172"/>
      <c r="CA737" s="173"/>
      <c r="CB737" s="172"/>
      <c r="CC737" s="173"/>
      <c r="CD737" s="172"/>
      <c r="CE737" s="173"/>
      <c r="CF737" s="174"/>
    </row>
    <row r="738" spans="1:84" ht="11.25" customHeight="1">
      <c r="A738" s="192"/>
      <c r="B738" s="193"/>
      <c r="C738" s="196"/>
      <c r="D738" s="199"/>
      <c r="E738" s="200"/>
      <c r="F738" s="199"/>
      <c r="G738" s="200"/>
      <c r="H738" s="199"/>
      <c r="I738" s="200"/>
      <c r="J738" s="199"/>
      <c r="K738" s="200"/>
      <c r="L738" s="199"/>
      <c r="M738" s="209"/>
      <c r="N738" s="69" t="str">
        <f>IF(CF726&lt;&gt;"",IF(ISERROR(AND(BV730="",BX730="",BZ730="",CB730="",CD730="")),"E",IF(AND(BV730="",BX730="",BZ730="",CB730="",CD730=""),"","E")),"")</f>
        <v/>
      </c>
      <c r="O738" s="192"/>
      <c r="P738" s="193"/>
      <c r="Q738" s="196"/>
      <c r="R738" s="199"/>
      <c r="S738" s="200"/>
      <c r="T738" s="199"/>
      <c r="U738" s="200"/>
      <c r="V738" s="199"/>
      <c r="W738" s="200"/>
      <c r="X738" s="199"/>
      <c r="Y738" s="200"/>
      <c r="Z738" s="199"/>
      <c r="AA738" s="209"/>
      <c r="AB738" s="69" t="str">
        <f>IF(CF756&lt;&gt;"",IF(ISERROR(AND(BV760="",BX760="",BZ760="",CB760="",CD760="")),"E",IF(AND(BV760="",BX760="",BZ760="",CB760="",CD760=""),"","E")),"")</f>
        <v/>
      </c>
      <c r="AP738" s="3"/>
      <c r="AQ738" s="157"/>
      <c r="AR738" s="158"/>
      <c r="AS738" s="158"/>
      <c r="AT738" s="158"/>
      <c r="AU738" s="158"/>
      <c r="AV738" s="158"/>
      <c r="AW738" s="158"/>
      <c r="AX738" s="158"/>
      <c r="AY738" s="158"/>
      <c r="AZ738" s="158"/>
      <c r="BA738" s="158"/>
      <c r="BB738" s="158"/>
      <c r="BC738" s="159"/>
      <c r="BD738" s="165"/>
      <c r="BE738" s="166"/>
      <c r="BF738" s="175" t="str">
        <f>C743</f>
        <v>B</v>
      </c>
      <c r="BG738" s="177" t="str">
        <f>IF(VLOOKUP($BF738,$A722:$C728,3,FALSE)=0,"",CONCATENATE(VLOOKUP(VLOOKUP($BF738,$A722:$C728,3,FALSE),Players!$J:$N,4,FALSE)," ",VLOOKUP($BF738,$A722:$C728,3,FALSE)," ",IF(ISERROR(VLOOKUP(VLOOKUP($BF738,$A722:$C728,3,FALSE),Players!$J:$N,5,FALSE)),"()",CONCATENATE("(",VLOOKUP(VLOOKUP($BF738,$A722:$C728,3,FALSE),Players!$J:$N,5,FALSE),")"))))</f>
        <v/>
      </c>
      <c r="BH738" s="178"/>
      <c r="BI738" s="178"/>
      <c r="BJ738" s="178"/>
      <c r="BK738" s="178"/>
      <c r="BL738" s="178"/>
      <c r="BM738" s="178"/>
      <c r="BN738" s="178"/>
      <c r="BO738" s="178"/>
      <c r="BP738" s="178"/>
      <c r="BQ738" s="178"/>
      <c r="BR738" s="178"/>
      <c r="BS738" s="178"/>
      <c r="BT738" s="178"/>
      <c r="BU738" s="179"/>
      <c r="BV738" s="150" t="str">
        <f>IF(D743&lt;&gt;"",D743,"")</f>
        <v/>
      </c>
      <c r="BW738" s="151"/>
      <c r="BX738" s="150" t="str">
        <f>IF(F743&lt;&gt;"",F743,"")</f>
        <v/>
      </c>
      <c r="BY738" s="151"/>
      <c r="BZ738" s="150" t="str">
        <f>IF(H743&lt;&gt;"",H743,"")</f>
        <v/>
      </c>
      <c r="CA738" s="151"/>
      <c r="CB738" s="150" t="str">
        <f>IF(J743&lt;&gt;"",J743,"")</f>
        <v/>
      </c>
      <c r="CC738" s="151"/>
      <c r="CD738" s="150" t="str">
        <f>IF(L743&lt;&gt;"",L743,"")</f>
        <v/>
      </c>
      <c r="CE738" s="151"/>
      <c r="CF738" s="174" t="str">
        <f>IF($CF736&lt;&gt;"",IF(CF736="W","L","W"),"")</f>
        <v/>
      </c>
    </row>
    <row r="739" spans="1:84" ht="11.25" customHeight="1" thickBot="1">
      <c r="A739" s="192"/>
      <c r="B739" s="193"/>
      <c r="C739" s="175" t="str">
        <f>IF($D718="1P","C","D")</f>
        <v>D</v>
      </c>
      <c r="D739" s="201"/>
      <c r="E739" s="202"/>
      <c r="F739" s="201"/>
      <c r="G739" s="202"/>
      <c r="H739" s="201"/>
      <c r="I739" s="202"/>
      <c r="J739" s="201"/>
      <c r="K739" s="202"/>
      <c r="L739" s="201"/>
      <c r="M739" s="205"/>
      <c r="N739" s="69" t="str">
        <f>IF(CF726&lt;&gt;"",IF(ISERROR(AND(BV730="",BX730="",BZ730="",CB730="",CD730="")),"E",IF(AND(BV730="",BX730="",BZ730="",CB730="",CD730=""),"","E")),"")</f>
        <v/>
      </c>
      <c r="O739" s="192"/>
      <c r="P739" s="193"/>
      <c r="Q739" s="175" t="str">
        <f>IF($D718="1P","B","D")</f>
        <v>D</v>
      </c>
      <c r="R739" s="201"/>
      <c r="S739" s="202"/>
      <c r="T739" s="201"/>
      <c r="U739" s="202"/>
      <c r="V739" s="201"/>
      <c r="W739" s="202"/>
      <c r="X739" s="201"/>
      <c r="Y739" s="202"/>
      <c r="Z739" s="201"/>
      <c r="AA739" s="205"/>
      <c r="AB739" s="69" t="str">
        <f>IF(CF756&lt;&gt;"",IF(ISERROR(AND(BV760="",BX760="",BZ760="",CB760="",CD760="")),"E",IF(AND(BV760="",BX760="",BZ760="",CB760="",CD760=""),"","E")),"")</f>
        <v/>
      </c>
      <c r="AP739" s="3"/>
      <c r="AQ739" s="160"/>
      <c r="AR739" s="161"/>
      <c r="AS739" s="161"/>
      <c r="AT739" s="161"/>
      <c r="AU739" s="161"/>
      <c r="AV739" s="161"/>
      <c r="AW739" s="161"/>
      <c r="AX739" s="161"/>
      <c r="AY739" s="161"/>
      <c r="AZ739" s="161"/>
      <c r="BA739" s="161"/>
      <c r="BB739" s="161"/>
      <c r="BC739" s="162"/>
      <c r="BD739" s="167"/>
      <c r="BE739" s="168"/>
      <c r="BF739" s="176"/>
      <c r="BG739" s="180"/>
      <c r="BH739" s="181"/>
      <c r="BI739" s="181"/>
      <c r="BJ739" s="181"/>
      <c r="BK739" s="181"/>
      <c r="BL739" s="181"/>
      <c r="BM739" s="181"/>
      <c r="BN739" s="181"/>
      <c r="BO739" s="181"/>
      <c r="BP739" s="181"/>
      <c r="BQ739" s="181"/>
      <c r="BR739" s="181"/>
      <c r="BS739" s="181"/>
      <c r="BT739" s="181"/>
      <c r="BU739" s="182"/>
      <c r="BV739" s="152"/>
      <c r="BW739" s="153"/>
      <c r="BX739" s="152"/>
      <c r="BY739" s="153"/>
      <c r="BZ739" s="152"/>
      <c r="CA739" s="153"/>
      <c r="CB739" s="152"/>
      <c r="CC739" s="153"/>
      <c r="CD739" s="152"/>
      <c r="CE739" s="153"/>
      <c r="CF739" s="174"/>
    </row>
    <row r="740" spans="1:84" ht="11.25" customHeight="1" thickBot="1">
      <c r="A740" s="194"/>
      <c r="B740" s="195"/>
      <c r="C740" s="207"/>
      <c r="D740" s="203"/>
      <c r="E740" s="204"/>
      <c r="F740" s="203"/>
      <c r="G740" s="204"/>
      <c r="H740" s="203"/>
      <c r="I740" s="204"/>
      <c r="J740" s="203"/>
      <c r="K740" s="204"/>
      <c r="L740" s="203"/>
      <c r="M740" s="206"/>
      <c r="N740" s="69" t="str">
        <f>IF(CF728&lt;&gt;"",IF(CF728="W",IF(SUM(IF(D739&gt;D737,1,0),IF(F739&gt;F737,1,0),IF(H739&gt;H737,1,0),IF(J739&gt;J737,1,0),IF(L739&gt;L737,1,0))&lt;&gt;3,"E",""),""),"")</f>
        <v/>
      </c>
      <c r="O740" s="194"/>
      <c r="P740" s="195"/>
      <c r="Q740" s="207"/>
      <c r="R740" s="203"/>
      <c r="S740" s="204"/>
      <c r="T740" s="203"/>
      <c r="U740" s="204"/>
      <c r="V740" s="203"/>
      <c r="W740" s="204"/>
      <c r="X740" s="203"/>
      <c r="Y740" s="204"/>
      <c r="Z740" s="203"/>
      <c r="AA740" s="206"/>
      <c r="AB740" s="69" t="str">
        <f>IF(CF758&lt;&gt;"",IF(CF758="W",IF(SUM(IF(R739&gt;R737,1,0),IF(T739&gt;T737,1,0),IF(V739&gt;V737,1,0),IF(X739&gt;X737,1,0),IF(Z739&gt;Z737,1,0))&lt;&gt;3,"E",""),""),"")</f>
        <v/>
      </c>
      <c r="AP740" s="3"/>
      <c r="AQ740" s="126"/>
      <c r="AR740" s="126"/>
      <c r="AS740" s="126"/>
      <c r="AT740" s="126"/>
      <c r="AU740" s="126"/>
      <c r="AV740" s="126"/>
      <c r="AW740" s="126"/>
      <c r="AX740" s="126"/>
      <c r="AY740" s="126"/>
      <c r="AZ740" s="126"/>
      <c r="BA740" s="126"/>
      <c r="BB740" s="126"/>
      <c r="BC740" s="126"/>
      <c r="BV740" s="169" t="str">
        <f>IF(CF736&lt;&gt;"",IF(AND(AND(BV736&gt;-1,BV738&gt;-1),OR(BV736&gt;10,BV738&gt;10),ABS(BV736-BV738)&gt;1,IF(OR(BV736&gt;11,BV738&gt;11),ABS(BV736-BV738)=2,TRUE),BV736=INT(BV736),BV738=INT(BV738)),"","Error"),"")</f>
        <v/>
      </c>
      <c r="BW740" s="169"/>
      <c r="BX740" s="169" t="str">
        <f>IF(CF736&lt;&gt;"",IF(AND(AND(BX736&gt;-1,BX738&gt;-1),OR(BX736&gt;10,BX738&gt;10),ABS(BX736-BX738)&gt;1,IF(OR(BX736&gt;11,BX738&gt;11),ABS(BX736-BX738)=2,TRUE),BX736=INT(BX736),BX738=INT(BX738)),"","Error"),"")</f>
        <v/>
      </c>
      <c r="BY740" s="169"/>
      <c r="BZ740" s="169" t="str">
        <f>IF(CF736&lt;&gt;"",IF(AND(AND(BZ736&gt;-1,BZ738&gt;-1),OR(BZ736&gt;10,BZ738&gt;10),ABS(BZ736-BZ738)&gt;1,IF(OR(BZ736&gt;11,BZ738&gt;11),ABS(BZ736-BZ738)=2,TRUE),BZ736=INT(BZ736),BZ738=INT(BZ738)),"","Error"),"")</f>
        <v/>
      </c>
      <c r="CA740" s="169"/>
      <c r="CB740" s="169" t="str">
        <f>IF(AND(CF736&lt;&gt;"",CB736&lt;&gt;""),IF(AND(AND(CB736&gt;-1,CB738&gt;-1),OR(CB736&gt;10,CB738&gt;10),ABS(CB736-CB738)&gt;1,IF(OR(CB736&gt;11,CB738&gt;11),ABS(CB736-CB738)=2,TRUE),CB736=INT(CB736),CB738=INT(CB738)),"","Error"),"")</f>
        <v/>
      </c>
      <c r="CC740" s="169"/>
      <c r="CD740" s="169" t="str">
        <f>IF(AND(CF736&lt;&gt;"",CD736&lt;&gt;""),IF(AND(AND(CD736&gt;-1,CD738&gt;-1),OR(CD736&gt;10,CD738&gt;10),ABS(CD736-CD738)&gt;1,IF(OR(CD736&gt;11,CD738&gt;11),ABS(CD736-CD738)=2,TRUE),CD736=INT(CD736),CD738=INT(CD738)),"","Error"),"")</f>
        <v/>
      </c>
      <c r="CE740" s="169"/>
    </row>
    <row r="741" spans="1:84" ht="11.25" customHeight="1">
      <c r="A741" s="170">
        <v>3</v>
      </c>
      <c r="B741" s="191"/>
      <c r="C741" s="183" t="str">
        <f>IF($D718="1P","A","A")</f>
        <v>A</v>
      </c>
      <c r="D741" s="197"/>
      <c r="E741" s="198"/>
      <c r="F741" s="197"/>
      <c r="G741" s="198"/>
      <c r="H741" s="197"/>
      <c r="I741" s="198"/>
      <c r="J741" s="197"/>
      <c r="K741" s="198"/>
      <c r="L741" s="197"/>
      <c r="M741" s="208"/>
      <c r="N741" s="69" t="str">
        <f>IF(CF736&lt;&gt;"",IF(CF736="W",IF(SUM(IF(D741&gt;D743,1,0),IF(F741&gt;F743,1,0),IF(H741&gt;H743,1,0),IF(J741&gt;J743,1,0),IF(L741&gt;L743,1,0))&lt;&gt;3,"E",""),""),"")</f>
        <v/>
      </c>
      <c r="O741" s="170">
        <v>6</v>
      </c>
      <c r="P741" s="191"/>
      <c r="Q741" s="183" t="str">
        <f>IF($D718="1P","C","B")</f>
        <v>B</v>
      </c>
      <c r="R741" s="197"/>
      <c r="S741" s="198"/>
      <c r="T741" s="197"/>
      <c r="U741" s="198"/>
      <c r="V741" s="197"/>
      <c r="W741" s="198"/>
      <c r="X741" s="197"/>
      <c r="Y741" s="198"/>
      <c r="Z741" s="197"/>
      <c r="AA741" s="208"/>
      <c r="AB741" s="69" t="str">
        <f>IF(CF766&lt;&gt;"",IF(CF766="W",IF(SUM(IF(R741&gt;R743,1,0),IF(T741&gt;T743,1,0),IF(V741&gt;V743,1,0),IF(X741&gt;X743,1,0),IF(Z741&gt;Z743,1,0))&lt;&gt;3,"E",""),""),"")</f>
        <v/>
      </c>
      <c r="AP741" s="3"/>
      <c r="AQ741" s="126"/>
      <c r="AR741" s="126"/>
      <c r="AS741" s="126"/>
      <c r="AT741" s="126"/>
      <c r="AU741" s="126"/>
      <c r="AV741" s="126"/>
      <c r="AW741" s="126"/>
      <c r="AX741" s="126"/>
      <c r="AY741" s="126"/>
      <c r="AZ741" s="126"/>
      <c r="BA741" s="126"/>
      <c r="BB741" s="126"/>
      <c r="BC741" s="126"/>
    </row>
    <row r="742" spans="1:84" ht="11.25" customHeight="1">
      <c r="A742" s="192"/>
      <c r="B742" s="193"/>
      <c r="C742" s="196"/>
      <c r="D742" s="199"/>
      <c r="E742" s="200"/>
      <c r="F742" s="199"/>
      <c r="G742" s="200"/>
      <c r="H742" s="199"/>
      <c r="I742" s="200"/>
      <c r="J742" s="199"/>
      <c r="K742" s="200"/>
      <c r="L742" s="199"/>
      <c r="M742" s="209"/>
      <c r="N742" s="69" t="str">
        <f>IF(CF736&lt;&gt;"",IF(ISERROR(AND(BV740="",BX740="",BZ740="",CB740="",CD740="")),"E",IF(AND(BV740="",BX740="",BZ740="",CB740="",CD740=""),"","E")),"")</f>
        <v/>
      </c>
      <c r="O742" s="192"/>
      <c r="P742" s="193"/>
      <c r="Q742" s="196"/>
      <c r="R742" s="199"/>
      <c r="S742" s="200"/>
      <c r="T742" s="199"/>
      <c r="U742" s="200"/>
      <c r="V742" s="199"/>
      <c r="W742" s="200"/>
      <c r="X742" s="199"/>
      <c r="Y742" s="200"/>
      <c r="Z742" s="199"/>
      <c r="AA742" s="209"/>
      <c r="AB742" s="69" t="str">
        <f>IF(CF766&lt;&gt;"",IF(ISERROR(AND(BV770="",BX770="",BZ770="",CB770="",CD770="")),"E",IF(AND(BV770="",BX770="",BZ770="",CB770="",CD770=""),"","E")),"")</f>
        <v/>
      </c>
      <c r="AP742" s="3"/>
      <c r="AQ742" s="127"/>
      <c r="AR742" s="127"/>
      <c r="AS742" s="127"/>
      <c r="AT742" s="127"/>
      <c r="AU742" s="127"/>
      <c r="AV742" s="127"/>
      <c r="AW742" s="127"/>
      <c r="AX742" s="127"/>
      <c r="AY742" s="127"/>
      <c r="AZ742" s="127"/>
      <c r="BA742" s="127"/>
      <c r="BB742" s="127"/>
      <c r="BC742" s="127"/>
      <c r="BD742" s="40"/>
      <c r="BE742" s="40"/>
      <c r="BF742" s="40"/>
      <c r="BG742" s="40"/>
      <c r="BH742" s="40"/>
      <c r="BI742" s="40"/>
      <c r="BJ742" s="40"/>
      <c r="BK742" s="40"/>
      <c r="BL742" s="40"/>
      <c r="BM742" s="40"/>
      <c r="BN742" s="40"/>
      <c r="BO742" s="40"/>
      <c r="BP742" s="40"/>
      <c r="BQ742" s="40"/>
      <c r="BR742" s="40"/>
      <c r="BS742" s="40"/>
      <c r="BT742" s="40"/>
      <c r="BU742" s="40"/>
      <c r="BV742" s="40"/>
      <c r="BW742" s="40"/>
      <c r="BX742" s="40"/>
      <c r="BY742" s="40"/>
      <c r="BZ742" s="40"/>
      <c r="CA742" s="40"/>
      <c r="CB742" s="40"/>
      <c r="CC742" s="40"/>
      <c r="CD742" s="40"/>
      <c r="CE742" s="40"/>
      <c r="CF742" s="3"/>
    </row>
    <row r="743" spans="1:84" ht="11.25" customHeight="1">
      <c r="A743" s="192"/>
      <c r="B743" s="193"/>
      <c r="C743" s="175" t="str">
        <f>IF($D718="1P","C","B")</f>
        <v>B</v>
      </c>
      <c r="D743" s="201"/>
      <c r="E743" s="202"/>
      <c r="F743" s="201"/>
      <c r="G743" s="202"/>
      <c r="H743" s="201"/>
      <c r="I743" s="202"/>
      <c r="J743" s="201"/>
      <c r="K743" s="202"/>
      <c r="L743" s="201"/>
      <c r="M743" s="205"/>
      <c r="N743" s="69" t="str">
        <f>IF(CF736&lt;&gt;"",IF(ISERROR(AND(BV740="",BX740="",BZ740="",CB740="",CD740="")),"E",IF(AND(BV740="",BX740="",BZ740="",CB740="",CD740=""),"","E")),"")</f>
        <v/>
      </c>
      <c r="O743" s="192"/>
      <c r="P743" s="193"/>
      <c r="Q743" s="175" t="str">
        <f>IF($D718="1P","D","C")</f>
        <v>C</v>
      </c>
      <c r="R743" s="201"/>
      <c r="S743" s="202"/>
      <c r="T743" s="201"/>
      <c r="U743" s="202"/>
      <c r="V743" s="201"/>
      <c r="W743" s="202"/>
      <c r="X743" s="201"/>
      <c r="Y743" s="202"/>
      <c r="Z743" s="201"/>
      <c r="AA743" s="205"/>
      <c r="AB743" s="69" t="str">
        <f>IF(CF766&lt;&gt;"",IF(ISERROR(AND(BV770="",BX770="",BZ770="",CB770="",CD770="")),"E",IF(AND(BV770="",BX770="",BZ770="",CB770="",CD770=""),"","E")),"")</f>
        <v/>
      </c>
      <c r="AP743" s="3"/>
      <c r="AQ743" s="128"/>
      <c r="AR743" s="128"/>
      <c r="AS743" s="128"/>
      <c r="AT743" s="128"/>
      <c r="AU743" s="128"/>
      <c r="AV743" s="128"/>
      <c r="AW743" s="128"/>
      <c r="AX743" s="128"/>
      <c r="AY743" s="128"/>
      <c r="AZ743" s="128"/>
      <c r="BA743" s="128"/>
      <c r="BB743" s="128"/>
      <c r="BC743" s="128"/>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3"/>
    </row>
    <row r="744" spans="1:84" ht="11.25" customHeight="1" thickBot="1">
      <c r="A744" s="194"/>
      <c r="B744" s="195"/>
      <c r="C744" s="207"/>
      <c r="D744" s="203"/>
      <c r="E744" s="204"/>
      <c r="F744" s="203"/>
      <c r="G744" s="204"/>
      <c r="H744" s="203"/>
      <c r="I744" s="204"/>
      <c r="J744" s="203"/>
      <c r="K744" s="204"/>
      <c r="L744" s="203"/>
      <c r="M744" s="206"/>
      <c r="N744" s="69" t="str">
        <f>IF(CF738&lt;&gt;"",IF(CF738="W",IF(SUM(IF(D743&gt;D741,1,0),IF(F743&gt;F741,1,0),IF(H743&gt;H741,1,0),IF(J743&gt;J741,1,0),IF(L743&gt;L741,1,0))&lt;&gt;3,"E",""),""),"")</f>
        <v/>
      </c>
      <c r="O744" s="194"/>
      <c r="P744" s="195"/>
      <c r="Q744" s="207"/>
      <c r="R744" s="203"/>
      <c r="S744" s="204"/>
      <c r="T744" s="203"/>
      <c r="U744" s="204"/>
      <c r="V744" s="203"/>
      <c r="W744" s="204"/>
      <c r="X744" s="203"/>
      <c r="Y744" s="204"/>
      <c r="Z744" s="203"/>
      <c r="AA744" s="206"/>
      <c r="AB744" s="69" t="str">
        <f>IF(CF768&lt;&gt;"",IF(CF768="W",IF(SUM(IF(R743&gt;R741,1,0),IF(T743&gt;T741,1,0),IF(V743&gt;V741,1,0),IF(X743&gt;X741,1,0),IF(Z743&gt;Z741,1,0))&lt;&gt;3,"E",""),""),"")</f>
        <v/>
      </c>
      <c r="AP744" s="3"/>
      <c r="AQ744" s="126"/>
      <c r="AR744" s="126"/>
      <c r="AS744" s="126"/>
      <c r="AT744" s="126"/>
      <c r="AU744" s="126"/>
      <c r="AV744" s="126"/>
      <c r="AW744" s="126"/>
      <c r="AX744" s="126"/>
      <c r="AY744" s="126"/>
      <c r="AZ744" s="126"/>
      <c r="BA744" s="126"/>
      <c r="BB744" s="126"/>
      <c r="BC744" s="126"/>
      <c r="CF744" s="3"/>
    </row>
    <row r="745" spans="1:84" ht="11.25" customHeight="1" thickBo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P745" s="3"/>
      <c r="AQ745" s="127"/>
      <c r="AR745" s="127"/>
      <c r="AS745" s="127"/>
      <c r="AT745" s="127"/>
      <c r="AU745" s="127"/>
      <c r="AV745" s="127"/>
      <c r="AW745" s="127"/>
      <c r="AX745" s="127"/>
      <c r="AY745" s="127"/>
      <c r="AZ745" s="127"/>
      <c r="BA745" s="127"/>
      <c r="BB745" s="127"/>
      <c r="BC745" s="127"/>
      <c r="BD745" s="40"/>
      <c r="BE745" s="40"/>
      <c r="BF745" s="40"/>
      <c r="BG745" s="40"/>
      <c r="BH745" s="40"/>
      <c r="BI745" s="40"/>
      <c r="BJ745" s="40"/>
      <c r="BK745" s="40"/>
      <c r="BL745" s="40"/>
      <c r="BM745" s="40"/>
      <c r="BN745" s="40"/>
      <c r="BO745" s="40"/>
      <c r="BP745" s="40"/>
      <c r="BQ745" s="40"/>
      <c r="BR745" s="40"/>
      <c r="BS745" s="40"/>
      <c r="BT745" s="40"/>
      <c r="BU745" s="40"/>
      <c r="BV745" s="40"/>
      <c r="BW745" s="40"/>
      <c r="BX745" s="40"/>
      <c r="BY745" s="40"/>
      <c r="BZ745" s="40"/>
      <c r="CA745" s="40"/>
      <c r="CB745" s="40"/>
      <c r="CC745" s="40"/>
      <c r="CD745" s="40"/>
      <c r="CE745" s="40"/>
      <c r="CF745" s="3"/>
    </row>
    <row r="746" spans="1:84" ht="11.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P746" s="3"/>
      <c r="AQ746" s="154" t="str">
        <f>CONCATENATE($A720," ",$D720,","," ",$F718)</f>
        <v>Group: 12, Women's Singles</v>
      </c>
      <c r="AR746" s="155"/>
      <c r="AS746" s="155"/>
      <c r="AT746" s="155"/>
      <c r="AU746" s="155"/>
      <c r="AV746" s="155"/>
      <c r="AW746" s="155"/>
      <c r="AX746" s="155"/>
      <c r="AY746" s="155"/>
      <c r="AZ746" s="155"/>
      <c r="BA746" s="155"/>
      <c r="BB746" s="155"/>
      <c r="BC746" s="156"/>
      <c r="BD746" s="163">
        <f>O733</f>
        <v>4</v>
      </c>
      <c r="BE746" s="164"/>
      <c r="BF746" s="183" t="str">
        <f>Q733</f>
        <v>C</v>
      </c>
      <c r="BG746" s="185" t="str">
        <f>IF(VLOOKUP($BF746,$A722:$C728,3,FALSE)=0,"",CONCATENATE(VLOOKUP(VLOOKUP($BF746,$A722:$C728,3,FALSE),Players!$J:$N,4,FALSE)," ",VLOOKUP($BF746,$A722:$C728,3,FALSE)," ",IF(ISERROR(VLOOKUP(VLOOKUP($BF746,$A722:$C728,3,FALSE),Players!$J:$N,5,FALSE)),"()",CONCATENATE("(",VLOOKUP(VLOOKUP($BF746,$A722:$C728,3,FALSE),Players!$J:$N,5,FALSE),")"))))</f>
        <v/>
      </c>
      <c r="BH746" s="186"/>
      <c r="BI746" s="186"/>
      <c r="BJ746" s="186"/>
      <c r="BK746" s="186"/>
      <c r="BL746" s="186"/>
      <c r="BM746" s="186"/>
      <c r="BN746" s="186"/>
      <c r="BO746" s="186"/>
      <c r="BP746" s="186"/>
      <c r="BQ746" s="186"/>
      <c r="BR746" s="186"/>
      <c r="BS746" s="186"/>
      <c r="BT746" s="186"/>
      <c r="BU746" s="187"/>
      <c r="BV746" s="170" t="str">
        <f>IF(R733&lt;&gt;"",R733,"")</f>
        <v/>
      </c>
      <c r="BW746" s="171"/>
      <c r="BX746" s="170" t="str">
        <f>IF(T733&lt;&gt;"",T733,"")</f>
        <v/>
      </c>
      <c r="BY746" s="171"/>
      <c r="BZ746" s="170" t="str">
        <f>IF(V733&lt;&gt;"",V733,"")</f>
        <v/>
      </c>
      <c r="CA746" s="171"/>
      <c r="CB746" s="170" t="str">
        <f>IF(X733&lt;&gt;"",X733,"")</f>
        <v/>
      </c>
      <c r="CC746" s="171"/>
      <c r="CD746" s="170" t="str">
        <f>IF(Z733&lt;&gt;"",Z733,"")</f>
        <v/>
      </c>
      <c r="CE746" s="171"/>
      <c r="CF746" s="174" t="str">
        <f>IF($CD746=$CD748,IF($CB746=$CB748,IF($BZ746&lt;&gt;"",IF($BZ746&gt;$BZ748,"W","L"),""),IF($CB746&gt;$CB748,"W","L")),IF($CD746&gt;$CD748,"W","L"))</f>
        <v/>
      </c>
    </row>
    <row r="747" spans="1:84" ht="11.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P747" s="3"/>
      <c r="AQ747" s="157"/>
      <c r="AR747" s="158"/>
      <c r="AS747" s="158"/>
      <c r="AT747" s="158"/>
      <c r="AU747" s="158"/>
      <c r="AV747" s="158"/>
      <c r="AW747" s="158"/>
      <c r="AX747" s="158"/>
      <c r="AY747" s="158"/>
      <c r="AZ747" s="158"/>
      <c r="BA747" s="158"/>
      <c r="BB747" s="158"/>
      <c r="BC747" s="159"/>
      <c r="BD747" s="165"/>
      <c r="BE747" s="166"/>
      <c r="BF747" s="184"/>
      <c r="BG747" s="188"/>
      <c r="BH747" s="189"/>
      <c r="BI747" s="189"/>
      <c r="BJ747" s="189"/>
      <c r="BK747" s="189"/>
      <c r="BL747" s="189"/>
      <c r="BM747" s="189"/>
      <c r="BN747" s="189"/>
      <c r="BO747" s="189"/>
      <c r="BP747" s="189"/>
      <c r="BQ747" s="189"/>
      <c r="BR747" s="189"/>
      <c r="BS747" s="189"/>
      <c r="BT747" s="189"/>
      <c r="BU747" s="190"/>
      <c r="BV747" s="172"/>
      <c r="BW747" s="173"/>
      <c r="BX747" s="172"/>
      <c r="BY747" s="173"/>
      <c r="BZ747" s="172"/>
      <c r="CA747" s="173"/>
      <c r="CB747" s="172"/>
      <c r="CC747" s="173"/>
      <c r="CD747" s="172"/>
      <c r="CE747" s="173"/>
      <c r="CF747" s="174"/>
    </row>
    <row r="748" spans="1:84" ht="11.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P748" s="3"/>
      <c r="AQ748" s="157"/>
      <c r="AR748" s="158"/>
      <c r="AS748" s="158"/>
      <c r="AT748" s="158"/>
      <c r="AU748" s="158"/>
      <c r="AV748" s="158"/>
      <c r="AW748" s="158"/>
      <c r="AX748" s="158"/>
      <c r="AY748" s="158"/>
      <c r="AZ748" s="158"/>
      <c r="BA748" s="158"/>
      <c r="BB748" s="158"/>
      <c r="BC748" s="159"/>
      <c r="BD748" s="165"/>
      <c r="BE748" s="166"/>
      <c r="BF748" s="175" t="str">
        <f>Q735</f>
        <v>D</v>
      </c>
      <c r="BG748" s="177" t="str">
        <f>IF(VLOOKUP($BF748,$A722:$C728,3,FALSE)=0,"",CONCATENATE(VLOOKUP(VLOOKUP($BF748,$A722:$C728,3,FALSE),Players!$J:$N,4,FALSE)," ",VLOOKUP($BF748,$A722:$C728,3,FALSE)," ",IF(ISERROR(VLOOKUP(VLOOKUP($BF748,$A722:$C728,3,FALSE),Players!$J:$N,5,FALSE)),"()",CONCATENATE("(",VLOOKUP(VLOOKUP($BF748,$A722:$C728,3,FALSE),Players!$J:$N,5,FALSE),")"))))</f>
        <v/>
      </c>
      <c r="BH748" s="178"/>
      <c r="BI748" s="178"/>
      <c r="BJ748" s="178"/>
      <c r="BK748" s="178"/>
      <c r="BL748" s="178"/>
      <c r="BM748" s="178"/>
      <c r="BN748" s="178"/>
      <c r="BO748" s="178"/>
      <c r="BP748" s="178"/>
      <c r="BQ748" s="178"/>
      <c r="BR748" s="178"/>
      <c r="BS748" s="178"/>
      <c r="BT748" s="178"/>
      <c r="BU748" s="179"/>
      <c r="BV748" s="150" t="str">
        <f>IF(R735&lt;&gt;"",R735,"")</f>
        <v/>
      </c>
      <c r="BW748" s="151"/>
      <c r="BX748" s="150" t="str">
        <f>IF(T735&lt;&gt;"",T735,"")</f>
        <v/>
      </c>
      <c r="BY748" s="151"/>
      <c r="BZ748" s="150" t="str">
        <f>IF(V735&lt;&gt;"",V735,"")</f>
        <v/>
      </c>
      <c r="CA748" s="151"/>
      <c r="CB748" s="150" t="str">
        <f>IF(X735&lt;&gt;"",X735,"")</f>
        <v/>
      </c>
      <c r="CC748" s="151"/>
      <c r="CD748" s="150" t="str">
        <f>IF(Z735&lt;&gt;"",Z735,"")</f>
        <v/>
      </c>
      <c r="CE748" s="151"/>
      <c r="CF748" s="174" t="str">
        <f>IF($CF746&lt;&gt;"",IF(CF746="W","L","W"),"")</f>
        <v/>
      </c>
    </row>
    <row r="749" spans="1:84" ht="11.25" customHeight="1" thickBo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P749" s="3"/>
      <c r="AQ749" s="160"/>
      <c r="AR749" s="161"/>
      <c r="AS749" s="161"/>
      <c r="AT749" s="161"/>
      <c r="AU749" s="161"/>
      <c r="AV749" s="161"/>
      <c r="AW749" s="161"/>
      <c r="AX749" s="161"/>
      <c r="AY749" s="161"/>
      <c r="AZ749" s="161"/>
      <c r="BA749" s="161"/>
      <c r="BB749" s="161"/>
      <c r="BC749" s="162"/>
      <c r="BD749" s="167"/>
      <c r="BE749" s="168"/>
      <c r="BF749" s="176"/>
      <c r="BG749" s="180"/>
      <c r="BH749" s="181"/>
      <c r="BI749" s="181"/>
      <c r="BJ749" s="181"/>
      <c r="BK749" s="181"/>
      <c r="BL749" s="181"/>
      <c r="BM749" s="181"/>
      <c r="BN749" s="181"/>
      <c r="BO749" s="181"/>
      <c r="BP749" s="181"/>
      <c r="BQ749" s="181"/>
      <c r="BR749" s="181"/>
      <c r="BS749" s="181"/>
      <c r="BT749" s="181"/>
      <c r="BU749" s="182"/>
      <c r="BV749" s="152"/>
      <c r="BW749" s="153"/>
      <c r="BX749" s="152"/>
      <c r="BY749" s="153"/>
      <c r="BZ749" s="152"/>
      <c r="CA749" s="153"/>
      <c r="CB749" s="152"/>
      <c r="CC749" s="153"/>
      <c r="CD749" s="152"/>
      <c r="CE749" s="153"/>
      <c r="CF749" s="174"/>
    </row>
    <row r="750" spans="1:84" ht="11.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P750" s="3"/>
      <c r="AQ750" s="126"/>
      <c r="AR750" s="126"/>
      <c r="AS750" s="126"/>
      <c r="AT750" s="126"/>
      <c r="AU750" s="126"/>
      <c r="AV750" s="126"/>
      <c r="AW750" s="126"/>
      <c r="AX750" s="126"/>
      <c r="AY750" s="126"/>
      <c r="AZ750" s="126"/>
      <c r="BA750" s="126"/>
      <c r="BB750" s="126"/>
      <c r="BC750" s="126"/>
      <c r="BV750" s="169" t="str">
        <f>IF(CF746&lt;&gt;"",IF(AND(AND(BV746&gt;-1,BV748&gt;-1),OR(BV746&gt;10,BV748&gt;10),ABS(BV746-BV748)&gt;1,IF(OR(BV746&gt;11,BV748&gt;11),ABS(BV746-BV748)=2,TRUE),BV746=INT(BV746),BV748=INT(BV748)),"","Error"),"")</f>
        <v/>
      </c>
      <c r="BW750" s="169"/>
      <c r="BX750" s="169" t="str">
        <f>IF(CF746&lt;&gt;"",IF(AND(AND(BX746&gt;-1,BX748&gt;-1),OR(BX746&gt;10,BX748&gt;10),ABS(BX746-BX748)&gt;1,IF(OR(BX746&gt;11,BX748&gt;11),ABS(BX746-BX748)=2,TRUE),BX746=INT(BX746),BX748=INT(BX748)),"","Error"),"")</f>
        <v/>
      </c>
      <c r="BY750" s="169"/>
      <c r="BZ750" s="169" t="str">
        <f>IF(CF746&lt;&gt;"",IF(AND(AND(BZ746&gt;-1,BZ748&gt;-1),OR(BZ746&gt;10,BZ748&gt;10),ABS(BZ746-BZ748)&gt;1,IF(OR(BZ746&gt;11,BZ748&gt;11),ABS(BZ746-BZ748)=2,TRUE),BZ746=INT(BZ746),BZ748=INT(BZ748)),"","Error"),"")</f>
        <v/>
      </c>
      <c r="CA750" s="169"/>
      <c r="CB750" s="169" t="str">
        <f>IF(AND(CF746&lt;&gt;"",CB746&lt;&gt;""),IF(AND(AND(CB746&gt;-1,CB748&gt;-1),OR(CB746&gt;10,CB748&gt;10),ABS(CB746-CB748)&gt;1,IF(OR(CB746&gt;11,CB748&gt;11),ABS(CB746-CB748)=2,TRUE),CB746=INT(CB746),CB748=INT(CB748)),"","Error"),"")</f>
        <v/>
      </c>
      <c r="CC750" s="169"/>
      <c r="CD750" s="169" t="str">
        <f>IF(AND(CF746&lt;&gt;"",CD746&lt;&gt;""),IF(AND(AND(CD746&gt;-1,CD748&gt;-1),OR(CD746&gt;10,CD748&gt;10),ABS(CD746-CD748)&gt;1,IF(OR(CD746&gt;11,CD748&gt;11),ABS(CD746-CD748)=2,TRUE),CD746=INT(CD746),CD748=INT(CD748)),"","Error"),"")</f>
        <v/>
      </c>
      <c r="CE750" s="169"/>
      <c r="CF750" s="3"/>
    </row>
    <row r="751" spans="1:84" ht="11.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P751" s="3"/>
      <c r="AQ751" s="126"/>
      <c r="AR751" s="126"/>
      <c r="AS751" s="126"/>
      <c r="AT751" s="126"/>
      <c r="AU751" s="126"/>
      <c r="AV751" s="126"/>
      <c r="AW751" s="126"/>
      <c r="AX751" s="126"/>
      <c r="AY751" s="126"/>
      <c r="AZ751" s="126"/>
      <c r="BA751" s="126"/>
      <c r="BB751" s="126"/>
      <c r="BC751" s="126"/>
      <c r="CF751" s="3"/>
    </row>
    <row r="752" spans="1:84" ht="11.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P752" s="3"/>
      <c r="AQ752" s="127"/>
      <c r="AR752" s="127"/>
      <c r="AS752" s="127"/>
      <c r="AT752" s="127"/>
      <c r="AU752" s="127"/>
      <c r="AV752" s="127"/>
      <c r="AW752" s="127"/>
      <c r="AX752" s="127"/>
      <c r="AY752" s="127"/>
      <c r="AZ752" s="127"/>
      <c r="BA752" s="127"/>
      <c r="BB752" s="127"/>
      <c r="BC752" s="127"/>
      <c r="BD752" s="40"/>
      <c r="BE752" s="40"/>
      <c r="BF752" s="40"/>
      <c r="BG752" s="40"/>
      <c r="BH752" s="40"/>
      <c r="BI752" s="40"/>
      <c r="BJ752" s="40"/>
      <c r="BK752" s="40"/>
      <c r="BL752" s="40"/>
      <c r="BM752" s="40"/>
      <c r="BN752" s="40"/>
      <c r="BO752" s="40"/>
      <c r="BP752" s="40"/>
      <c r="BQ752" s="40"/>
      <c r="BR752" s="40"/>
      <c r="BS752" s="40"/>
      <c r="BT752" s="40"/>
      <c r="BU752" s="40"/>
      <c r="BV752" s="40"/>
      <c r="BW752" s="40"/>
      <c r="BX752" s="40"/>
      <c r="BY752" s="40"/>
      <c r="BZ752" s="40"/>
      <c r="CA752" s="40"/>
      <c r="CB752" s="40"/>
      <c r="CC752" s="40"/>
      <c r="CD752" s="40"/>
      <c r="CE752" s="40"/>
      <c r="CF752" s="3"/>
    </row>
    <row r="753" spans="1:84" ht="11.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P753" s="3"/>
      <c r="AQ753" s="128"/>
      <c r="AR753" s="128"/>
      <c r="AS753" s="128"/>
      <c r="AT753" s="128"/>
      <c r="AU753" s="128"/>
      <c r="AV753" s="128"/>
      <c r="AW753" s="128"/>
      <c r="AX753" s="128"/>
      <c r="AY753" s="128"/>
      <c r="AZ753" s="128"/>
      <c r="BA753" s="128"/>
      <c r="BB753" s="128"/>
      <c r="BC753" s="128"/>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3"/>
    </row>
    <row r="754" spans="1:84" ht="11.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P754" s="3"/>
      <c r="AQ754" s="126"/>
      <c r="AR754" s="126"/>
      <c r="AS754" s="126"/>
      <c r="AT754" s="126"/>
      <c r="AU754" s="126"/>
      <c r="AV754" s="126"/>
      <c r="AW754" s="126"/>
      <c r="AX754" s="126"/>
      <c r="AY754" s="126"/>
      <c r="AZ754" s="126"/>
      <c r="BA754" s="126"/>
      <c r="BB754" s="126"/>
      <c r="BC754" s="126"/>
      <c r="CF754" s="3"/>
    </row>
    <row r="755" spans="1:84" ht="11.25" customHeight="1" thickBo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P755" s="3"/>
      <c r="AQ755" s="127"/>
      <c r="AR755" s="127"/>
      <c r="AS755" s="127"/>
      <c r="AT755" s="127"/>
      <c r="AU755" s="127"/>
      <c r="AV755" s="127"/>
      <c r="AW755" s="127"/>
      <c r="AX755" s="127"/>
      <c r="AY755" s="127"/>
      <c r="AZ755" s="127"/>
      <c r="BA755" s="127"/>
      <c r="BB755" s="127"/>
      <c r="BC755" s="127"/>
      <c r="BD755" s="40"/>
      <c r="BE755" s="40"/>
      <c r="BF755" s="40"/>
      <c r="BG755" s="40"/>
      <c r="BH755" s="40"/>
      <c r="BI755" s="40"/>
      <c r="BJ755" s="40"/>
      <c r="BK755" s="40"/>
      <c r="BL755" s="40"/>
      <c r="BM755" s="40"/>
      <c r="BN755" s="40"/>
      <c r="BO755" s="40"/>
      <c r="BP755" s="40"/>
      <c r="BQ755" s="40"/>
      <c r="BR755" s="40"/>
      <c r="BS755" s="40"/>
      <c r="BT755" s="40"/>
      <c r="BU755" s="40"/>
      <c r="BV755" s="40"/>
      <c r="BW755" s="40"/>
      <c r="BX755" s="40"/>
      <c r="BY755" s="40"/>
      <c r="BZ755" s="40"/>
      <c r="CA755" s="40"/>
      <c r="CB755" s="40"/>
      <c r="CC755" s="40"/>
      <c r="CD755" s="40"/>
      <c r="CE755" s="40"/>
      <c r="CF755" s="3"/>
    </row>
    <row r="756" spans="1:84" ht="11.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P756" s="3"/>
      <c r="AQ756" s="154" t="str">
        <f>CONCATENATE($A720," ",$D720,","," ",$F718)</f>
        <v>Group: 12, Women's Singles</v>
      </c>
      <c r="AR756" s="155"/>
      <c r="AS756" s="155"/>
      <c r="AT756" s="155"/>
      <c r="AU756" s="155"/>
      <c r="AV756" s="155"/>
      <c r="AW756" s="155"/>
      <c r="AX756" s="155"/>
      <c r="AY756" s="155"/>
      <c r="AZ756" s="155"/>
      <c r="BA756" s="155"/>
      <c r="BB756" s="155"/>
      <c r="BC756" s="156"/>
      <c r="BD756" s="163">
        <f>O737</f>
        <v>5</v>
      </c>
      <c r="BE756" s="164"/>
      <c r="BF756" s="183" t="str">
        <f>Q737</f>
        <v>A</v>
      </c>
      <c r="BG756" s="185" t="str">
        <f>IF(VLOOKUP($BF756,$A722:$C728,3,FALSE)=0,"",CONCATENATE(VLOOKUP(VLOOKUP($BF756,$A722:$C728,3,FALSE),Players!$J:$N,4,FALSE)," ",VLOOKUP($BF756,$A722:$C728,3,FALSE)," ",IF(ISERROR(VLOOKUP(VLOOKUP($BF756,$A722:$C728,3,FALSE),Players!$J:$N,5,FALSE)),"()",CONCATENATE("(",VLOOKUP(VLOOKUP($BF756,$A722:$C728,3,FALSE),Players!$J:$N,5,FALSE),")"))))</f>
        <v/>
      </c>
      <c r="BH756" s="186"/>
      <c r="BI756" s="186"/>
      <c r="BJ756" s="186"/>
      <c r="BK756" s="186"/>
      <c r="BL756" s="186"/>
      <c r="BM756" s="186"/>
      <c r="BN756" s="186"/>
      <c r="BO756" s="186"/>
      <c r="BP756" s="186"/>
      <c r="BQ756" s="186"/>
      <c r="BR756" s="186"/>
      <c r="BS756" s="186"/>
      <c r="BT756" s="186"/>
      <c r="BU756" s="187"/>
      <c r="BV756" s="170" t="str">
        <f>IF(R737&lt;&gt;"",R737,"")</f>
        <v/>
      </c>
      <c r="BW756" s="171"/>
      <c r="BX756" s="170" t="str">
        <f>IF(T737&lt;&gt;"",T737,"")</f>
        <v/>
      </c>
      <c r="BY756" s="171"/>
      <c r="BZ756" s="170" t="str">
        <f>IF(V737&lt;&gt;"",V737,"")</f>
        <v/>
      </c>
      <c r="CA756" s="171"/>
      <c r="CB756" s="170" t="str">
        <f>IF(X737&lt;&gt;"",X737,"")</f>
        <v/>
      </c>
      <c r="CC756" s="171"/>
      <c r="CD756" s="170" t="str">
        <f>IF(Z737&lt;&gt;"",Z737,"")</f>
        <v/>
      </c>
      <c r="CE756" s="171"/>
      <c r="CF756" s="174" t="str">
        <f>IF($CD756=$CD758,IF($CB756=$CB758,IF($BZ756&lt;&gt;"",IF($BZ756&gt;$BZ758,"W","L"),""),IF($CB756&gt;$CB758,"W","L")),IF($CD756&gt;$CD758,"W","L"))</f>
        <v/>
      </c>
    </row>
    <row r="757" spans="1:84" ht="11.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P757" s="3"/>
      <c r="AQ757" s="157"/>
      <c r="AR757" s="158"/>
      <c r="AS757" s="158"/>
      <c r="AT757" s="158"/>
      <c r="AU757" s="158"/>
      <c r="AV757" s="158"/>
      <c r="AW757" s="158"/>
      <c r="AX757" s="158"/>
      <c r="AY757" s="158"/>
      <c r="AZ757" s="158"/>
      <c r="BA757" s="158"/>
      <c r="BB757" s="158"/>
      <c r="BC757" s="159"/>
      <c r="BD757" s="165"/>
      <c r="BE757" s="166"/>
      <c r="BF757" s="184"/>
      <c r="BG757" s="188"/>
      <c r="BH757" s="189"/>
      <c r="BI757" s="189"/>
      <c r="BJ757" s="189"/>
      <c r="BK757" s="189"/>
      <c r="BL757" s="189"/>
      <c r="BM757" s="189"/>
      <c r="BN757" s="189"/>
      <c r="BO757" s="189"/>
      <c r="BP757" s="189"/>
      <c r="BQ757" s="189"/>
      <c r="BR757" s="189"/>
      <c r="BS757" s="189"/>
      <c r="BT757" s="189"/>
      <c r="BU757" s="190"/>
      <c r="BV757" s="172"/>
      <c r="BW757" s="173"/>
      <c r="BX757" s="172"/>
      <c r="BY757" s="173"/>
      <c r="BZ757" s="172"/>
      <c r="CA757" s="173"/>
      <c r="CB757" s="172"/>
      <c r="CC757" s="173"/>
      <c r="CD757" s="172"/>
      <c r="CE757" s="173"/>
      <c r="CF757" s="174"/>
    </row>
    <row r="758" spans="1:84" ht="11.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P758" s="3"/>
      <c r="AQ758" s="157"/>
      <c r="AR758" s="158"/>
      <c r="AS758" s="158"/>
      <c r="AT758" s="158"/>
      <c r="AU758" s="158"/>
      <c r="AV758" s="158"/>
      <c r="AW758" s="158"/>
      <c r="AX758" s="158"/>
      <c r="AY758" s="158"/>
      <c r="AZ758" s="158"/>
      <c r="BA758" s="158"/>
      <c r="BB758" s="158"/>
      <c r="BC758" s="159"/>
      <c r="BD758" s="165"/>
      <c r="BE758" s="166"/>
      <c r="BF758" s="175" t="str">
        <f>Q739</f>
        <v>D</v>
      </c>
      <c r="BG758" s="177" t="str">
        <f>IF(VLOOKUP($BF758,$A722:$C728,3,FALSE)=0,"",CONCATENATE(VLOOKUP(VLOOKUP($BF758,$A722:$C728,3,FALSE),Players!$J:$N,4,FALSE)," ",VLOOKUP($BF758,$A722:$C728,3,FALSE)," ",IF(ISERROR(VLOOKUP(VLOOKUP($BF758,$A722:$C728,3,FALSE),Players!$J:$N,5,FALSE)),"()",CONCATENATE("(",VLOOKUP(VLOOKUP($BF758,$A722:$C728,3,FALSE),Players!$J:$N,5,FALSE),")"))))</f>
        <v/>
      </c>
      <c r="BH758" s="178"/>
      <c r="BI758" s="178"/>
      <c r="BJ758" s="178"/>
      <c r="BK758" s="178"/>
      <c r="BL758" s="178"/>
      <c r="BM758" s="178"/>
      <c r="BN758" s="178"/>
      <c r="BO758" s="178"/>
      <c r="BP758" s="178"/>
      <c r="BQ758" s="178"/>
      <c r="BR758" s="178"/>
      <c r="BS758" s="178"/>
      <c r="BT758" s="178"/>
      <c r="BU758" s="179"/>
      <c r="BV758" s="150" t="str">
        <f>IF(R739&lt;&gt;"",R739,"")</f>
        <v/>
      </c>
      <c r="BW758" s="151"/>
      <c r="BX758" s="150" t="str">
        <f>IF(T739&lt;&gt;"",T739,"")</f>
        <v/>
      </c>
      <c r="BY758" s="151"/>
      <c r="BZ758" s="150" t="str">
        <f>IF(V739&lt;&gt;"",V739,"")</f>
        <v/>
      </c>
      <c r="CA758" s="151"/>
      <c r="CB758" s="150" t="str">
        <f>IF(X739&lt;&gt;"",X739,"")</f>
        <v/>
      </c>
      <c r="CC758" s="151"/>
      <c r="CD758" s="150" t="str">
        <f>IF(Z739&lt;&gt;"",Z739,"")</f>
        <v/>
      </c>
      <c r="CE758" s="151"/>
      <c r="CF758" s="174" t="str">
        <f>IF($CF756&lt;&gt;"",IF(CF756="W","L","W"),"")</f>
        <v/>
      </c>
    </row>
    <row r="759" spans="1:84" ht="11.25" customHeight="1" thickBo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P759" s="3"/>
      <c r="AQ759" s="160"/>
      <c r="AR759" s="161"/>
      <c r="AS759" s="161"/>
      <c r="AT759" s="161"/>
      <c r="AU759" s="161"/>
      <c r="AV759" s="161"/>
      <c r="AW759" s="161"/>
      <c r="AX759" s="161"/>
      <c r="AY759" s="161"/>
      <c r="AZ759" s="161"/>
      <c r="BA759" s="161"/>
      <c r="BB759" s="161"/>
      <c r="BC759" s="162"/>
      <c r="BD759" s="167"/>
      <c r="BE759" s="168"/>
      <c r="BF759" s="176"/>
      <c r="BG759" s="180"/>
      <c r="BH759" s="181"/>
      <c r="BI759" s="181"/>
      <c r="BJ759" s="181"/>
      <c r="BK759" s="181"/>
      <c r="BL759" s="181"/>
      <c r="BM759" s="181"/>
      <c r="BN759" s="181"/>
      <c r="BO759" s="181"/>
      <c r="BP759" s="181"/>
      <c r="BQ759" s="181"/>
      <c r="BR759" s="181"/>
      <c r="BS759" s="181"/>
      <c r="BT759" s="181"/>
      <c r="BU759" s="182"/>
      <c r="BV759" s="152"/>
      <c r="BW759" s="153"/>
      <c r="BX759" s="152"/>
      <c r="BY759" s="153"/>
      <c r="BZ759" s="152"/>
      <c r="CA759" s="153"/>
      <c r="CB759" s="152"/>
      <c r="CC759" s="153"/>
      <c r="CD759" s="152"/>
      <c r="CE759" s="153"/>
      <c r="CF759" s="174"/>
    </row>
    <row r="760" spans="1:84" ht="11.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P760" s="3"/>
      <c r="AQ760" s="126"/>
      <c r="AR760" s="126"/>
      <c r="AS760" s="126"/>
      <c r="AT760" s="126"/>
      <c r="AU760" s="126"/>
      <c r="AV760" s="126"/>
      <c r="AW760" s="126"/>
      <c r="AX760" s="126"/>
      <c r="AY760" s="126"/>
      <c r="AZ760" s="126"/>
      <c r="BA760" s="126"/>
      <c r="BB760" s="126"/>
      <c r="BC760" s="126"/>
      <c r="BV760" s="169" t="str">
        <f>IF(CF756&lt;&gt;"",IF(AND(AND(BV756&gt;-1,BV758&gt;-1),OR(BV756&gt;10,BV758&gt;10),ABS(BV756-BV758)&gt;1,IF(OR(BV756&gt;11,BV758&gt;11),ABS(BV756-BV758)=2,TRUE),BV756=INT(BV756),BV758=INT(BV758)),"","Error"),"")</f>
        <v/>
      </c>
      <c r="BW760" s="169"/>
      <c r="BX760" s="169" t="str">
        <f>IF(CF756&lt;&gt;"",IF(AND(AND(BX756&gt;-1,BX758&gt;-1),OR(BX756&gt;10,BX758&gt;10),ABS(BX756-BX758)&gt;1,IF(OR(BX756&gt;11,BX758&gt;11),ABS(BX756-BX758)=2,TRUE),BX756=INT(BX756),BX758=INT(BX758)),"","Error"),"")</f>
        <v/>
      </c>
      <c r="BY760" s="169"/>
      <c r="BZ760" s="169" t="str">
        <f>IF(CF756&lt;&gt;"",IF(AND(AND(BZ756&gt;-1,BZ758&gt;-1),OR(BZ756&gt;10,BZ758&gt;10),ABS(BZ756-BZ758)&gt;1,IF(OR(BZ756&gt;11,BZ758&gt;11),ABS(BZ756-BZ758)=2,TRUE),BZ756=INT(BZ756),BZ758=INT(BZ758)),"","Error"),"")</f>
        <v/>
      </c>
      <c r="CA760" s="169"/>
      <c r="CB760" s="169" t="str">
        <f>IF(AND(CF756&lt;&gt;"",CB756&lt;&gt;""),IF(AND(AND(CB756&gt;-1,CB758&gt;-1),OR(CB756&gt;10,CB758&gt;10),ABS(CB756-CB758)&gt;1,IF(OR(CB756&gt;11,CB758&gt;11),ABS(CB756-CB758)=2,TRUE),CB756=INT(CB756),CB758=INT(CB758)),"","Error"),"")</f>
        <v/>
      </c>
      <c r="CC760" s="169"/>
      <c r="CD760" s="169" t="str">
        <f>IF(AND(CF756&lt;&gt;"",CD756&lt;&gt;""),IF(AND(AND(CD756&gt;-1,CD758&gt;-1),OR(CD756&gt;10,CD758&gt;10),ABS(CD756-CD758)&gt;1,IF(OR(CD756&gt;11,CD758&gt;11),ABS(CD756-CD758)=2,TRUE),CD756=INT(CD756),CD758=INT(CD758)),"","Error"),"")</f>
        <v/>
      </c>
      <c r="CE760" s="169"/>
      <c r="CF760" s="3"/>
    </row>
    <row r="761" spans="1:84" ht="11.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P761" s="3"/>
      <c r="AQ761" s="126"/>
      <c r="AR761" s="126"/>
      <c r="AS761" s="126"/>
      <c r="AT761" s="126"/>
      <c r="AU761" s="126"/>
      <c r="AV761" s="126"/>
      <c r="AW761" s="126"/>
      <c r="AX761" s="126"/>
      <c r="AY761" s="126"/>
      <c r="AZ761" s="126"/>
      <c r="BA761" s="126"/>
      <c r="BB761" s="126"/>
      <c r="BC761" s="126"/>
      <c r="CF761" s="3"/>
    </row>
    <row r="762" spans="1:84" ht="11.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P762" s="3"/>
      <c r="AQ762" s="127"/>
      <c r="AR762" s="127"/>
      <c r="AS762" s="127"/>
      <c r="AT762" s="127"/>
      <c r="AU762" s="127"/>
      <c r="AV762" s="127"/>
      <c r="AW762" s="127"/>
      <c r="AX762" s="127"/>
      <c r="AY762" s="127"/>
      <c r="AZ762" s="127"/>
      <c r="BA762" s="127"/>
      <c r="BB762" s="127"/>
      <c r="BC762" s="127"/>
      <c r="BD762" s="40"/>
      <c r="BE762" s="40"/>
      <c r="BF762" s="40"/>
      <c r="BG762" s="40"/>
      <c r="BH762" s="40"/>
      <c r="BI762" s="40"/>
      <c r="BJ762" s="40"/>
      <c r="BK762" s="40"/>
      <c r="BL762" s="40"/>
      <c r="BM762" s="40"/>
      <c r="BN762" s="40"/>
      <c r="BO762" s="40"/>
      <c r="BP762" s="40"/>
      <c r="BQ762" s="40"/>
      <c r="BR762" s="40"/>
      <c r="BS762" s="40"/>
      <c r="BT762" s="40"/>
      <c r="BU762" s="40"/>
      <c r="BV762" s="40"/>
      <c r="BW762" s="40"/>
      <c r="BX762" s="40"/>
      <c r="BY762" s="40"/>
      <c r="BZ762" s="40"/>
      <c r="CA762" s="40"/>
      <c r="CB762" s="40"/>
      <c r="CC762" s="40"/>
      <c r="CD762" s="40"/>
      <c r="CE762" s="40"/>
      <c r="CF762" s="3"/>
    </row>
    <row r="763" spans="1:84" ht="11.25" customHeight="1">
      <c r="A763" s="42"/>
      <c r="R763" s="42"/>
      <c r="S763" s="42"/>
      <c r="W763" s="42"/>
      <c r="X763" s="43"/>
      <c r="Y763" s="43"/>
      <c r="Z763" s="43"/>
      <c r="AA763" s="43"/>
      <c r="AB763" s="3"/>
      <c r="AP763" s="3"/>
      <c r="AQ763" s="128"/>
      <c r="AR763" s="128"/>
      <c r="AS763" s="128"/>
      <c r="AT763" s="128"/>
      <c r="AU763" s="128"/>
      <c r="AV763" s="128"/>
      <c r="AW763" s="128"/>
      <c r="AX763" s="128"/>
      <c r="AY763" s="128"/>
      <c r="AZ763" s="128"/>
      <c r="BA763" s="128"/>
      <c r="BB763" s="128"/>
      <c r="BC763" s="128"/>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3"/>
    </row>
    <row r="764" spans="1:84" ht="11.25" customHeight="1">
      <c r="A764" s="42"/>
      <c r="R764" s="42"/>
      <c r="S764" s="42"/>
      <c r="W764" s="42"/>
      <c r="AA764" s="42"/>
      <c r="AB764" s="3"/>
      <c r="AP764" s="3"/>
      <c r="AQ764" s="126"/>
      <c r="AR764" s="126"/>
      <c r="AS764" s="126"/>
      <c r="AT764" s="126"/>
      <c r="AU764" s="126"/>
      <c r="AV764" s="126"/>
      <c r="AW764" s="126"/>
      <c r="AX764" s="126"/>
      <c r="AY764" s="126"/>
      <c r="AZ764" s="126"/>
      <c r="BA764" s="126"/>
      <c r="BB764" s="126"/>
      <c r="BC764" s="126"/>
      <c r="CF764" s="3"/>
    </row>
    <row r="765" spans="1:84" ht="11.25" customHeight="1" thickBot="1">
      <c r="A765" s="42"/>
      <c r="R765" s="42"/>
      <c r="S765" s="42"/>
      <c r="W765" s="42"/>
      <c r="X765" s="43"/>
      <c r="Y765" s="43"/>
      <c r="Z765" s="43"/>
      <c r="AA765" s="43"/>
      <c r="AB765" s="43"/>
      <c r="AP765" s="3"/>
      <c r="AQ765" s="127"/>
      <c r="AR765" s="127"/>
      <c r="AS765" s="127"/>
      <c r="AT765" s="127"/>
      <c r="AU765" s="127"/>
      <c r="AV765" s="127"/>
      <c r="AW765" s="127"/>
      <c r="AX765" s="127"/>
      <c r="AY765" s="127"/>
      <c r="AZ765" s="127"/>
      <c r="BA765" s="127"/>
      <c r="BB765" s="127"/>
      <c r="BC765" s="127"/>
      <c r="BD765" s="40"/>
      <c r="BE765" s="40"/>
      <c r="BF765" s="40"/>
      <c r="BG765" s="40"/>
      <c r="BH765" s="40"/>
      <c r="BI765" s="40"/>
      <c r="BJ765" s="40"/>
      <c r="BK765" s="40"/>
      <c r="BL765" s="40"/>
      <c r="BM765" s="40"/>
      <c r="BN765" s="40"/>
      <c r="BO765" s="40"/>
      <c r="BP765" s="40"/>
      <c r="BQ765" s="40"/>
      <c r="BR765" s="40"/>
      <c r="BS765" s="40"/>
      <c r="BT765" s="40"/>
      <c r="BU765" s="40"/>
      <c r="BV765" s="40"/>
      <c r="BW765" s="40"/>
      <c r="BX765" s="40"/>
      <c r="BY765" s="40"/>
      <c r="BZ765" s="40"/>
      <c r="CA765" s="40"/>
      <c r="CB765" s="40"/>
      <c r="CC765" s="40"/>
      <c r="CD765" s="40"/>
      <c r="CE765" s="40"/>
      <c r="CF765" s="3"/>
    </row>
    <row r="766" spans="1:84" ht="11.25" customHeight="1">
      <c r="A766" s="2"/>
      <c r="R766" s="42"/>
      <c r="S766" s="42"/>
      <c r="W766" s="42"/>
      <c r="AA766" s="42"/>
      <c r="AB766" s="42"/>
      <c r="AP766" s="3"/>
      <c r="AQ766" s="154" t="str">
        <f>CONCATENATE($A720," ",$D720,","," ",$F718)</f>
        <v>Group: 12, Women's Singles</v>
      </c>
      <c r="AR766" s="155"/>
      <c r="AS766" s="155"/>
      <c r="AT766" s="155"/>
      <c r="AU766" s="155"/>
      <c r="AV766" s="155"/>
      <c r="AW766" s="155"/>
      <c r="AX766" s="155"/>
      <c r="AY766" s="155"/>
      <c r="AZ766" s="155"/>
      <c r="BA766" s="155"/>
      <c r="BB766" s="155"/>
      <c r="BC766" s="156"/>
      <c r="BD766" s="163">
        <f>O741</f>
        <v>6</v>
      </c>
      <c r="BE766" s="164"/>
      <c r="BF766" s="183" t="str">
        <f>Q741</f>
        <v>B</v>
      </c>
      <c r="BG766" s="185" t="str">
        <f>IF(VLOOKUP($BF766,$A722:$C728,3,FALSE)=0,"",CONCATENATE(VLOOKUP(VLOOKUP($BF766,$A722:$C728,3,FALSE),Players!$J:$N,4,FALSE)," ",VLOOKUP($BF766,$A722:$C728,3,FALSE)," ",IF(ISERROR(VLOOKUP(VLOOKUP($BF766,$A722:$C728,3,FALSE),Players!$J:$N,5,FALSE)),"()",CONCATENATE("(",VLOOKUP(VLOOKUP($BF766,$A722:$C728,3,FALSE),Players!$J:$N,5,FALSE),")"))))</f>
        <v/>
      </c>
      <c r="BH766" s="186"/>
      <c r="BI766" s="186"/>
      <c r="BJ766" s="186"/>
      <c r="BK766" s="186"/>
      <c r="BL766" s="186"/>
      <c r="BM766" s="186"/>
      <c r="BN766" s="186"/>
      <c r="BO766" s="186"/>
      <c r="BP766" s="186"/>
      <c r="BQ766" s="186"/>
      <c r="BR766" s="186"/>
      <c r="BS766" s="186"/>
      <c r="BT766" s="186"/>
      <c r="BU766" s="187"/>
      <c r="BV766" s="170" t="str">
        <f>IF(R741&lt;&gt;"",R741,"")</f>
        <v/>
      </c>
      <c r="BW766" s="171"/>
      <c r="BX766" s="170" t="str">
        <f>IF(T741&lt;&gt;"",T741,"")</f>
        <v/>
      </c>
      <c r="BY766" s="171"/>
      <c r="BZ766" s="170" t="str">
        <f>IF(V741&lt;&gt;"",V741,"")</f>
        <v/>
      </c>
      <c r="CA766" s="171"/>
      <c r="CB766" s="170" t="str">
        <f>IF(X741&lt;&gt;"",X741,"")</f>
        <v/>
      </c>
      <c r="CC766" s="171"/>
      <c r="CD766" s="170" t="str">
        <f>IF(Z741&lt;&gt;"",Z741,"")</f>
        <v/>
      </c>
      <c r="CE766" s="171"/>
      <c r="CF766" s="174" t="str">
        <f>IF($CD766=$CD768,IF($CB766=$CB768,IF($BZ766&lt;&gt;"",IF($BZ766&gt;$BZ768,"W","L"),""),IF($CB766&gt;$CB768,"W","L")),IF($CD766&gt;$CD768,"W","L"))</f>
        <v/>
      </c>
    </row>
    <row r="767" spans="1:84" ht="11.25" customHeight="1">
      <c r="R767" s="42"/>
      <c r="S767" s="42"/>
      <c r="W767" s="42"/>
      <c r="X767" s="43"/>
      <c r="Y767" s="43"/>
      <c r="Z767" s="43"/>
      <c r="AA767" s="43"/>
      <c r="AB767" s="43"/>
      <c r="AP767" s="3"/>
      <c r="AQ767" s="157"/>
      <c r="AR767" s="158"/>
      <c r="AS767" s="158"/>
      <c r="AT767" s="158"/>
      <c r="AU767" s="158"/>
      <c r="AV767" s="158"/>
      <c r="AW767" s="158"/>
      <c r="AX767" s="158"/>
      <c r="AY767" s="158"/>
      <c r="AZ767" s="158"/>
      <c r="BA767" s="158"/>
      <c r="BB767" s="158"/>
      <c r="BC767" s="159"/>
      <c r="BD767" s="165"/>
      <c r="BE767" s="166"/>
      <c r="BF767" s="184"/>
      <c r="BG767" s="188"/>
      <c r="BH767" s="189"/>
      <c r="BI767" s="189"/>
      <c r="BJ767" s="189"/>
      <c r="BK767" s="189"/>
      <c r="BL767" s="189"/>
      <c r="BM767" s="189"/>
      <c r="BN767" s="189"/>
      <c r="BO767" s="189"/>
      <c r="BP767" s="189"/>
      <c r="BQ767" s="189"/>
      <c r="BR767" s="189"/>
      <c r="BS767" s="189"/>
      <c r="BT767" s="189"/>
      <c r="BU767" s="190"/>
      <c r="BV767" s="172"/>
      <c r="BW767" s="173"/>
      <c r="BX767" s="172"/>
      <c r="BY767" s="173"/>
      <c r="BZ767" s="172"/>
      <c r="CA767" s="173"/>
      <c r="CB767" s="172"/>
      <c r="CC767" s="173"/>
      <c r="CD767" s="172"/>
      <c r="CE767" s="173"/>
      <c r="CF767" s="174"/>
    </row>
    <row r="768" spans="1:84" ht="11.25" customHeight="1">
      <c r="A768" s="2"/>
      <c r="R768" s="42"/>
      <c r="S768" s="42"/>
      <c r="W768" s="42"/>
      <c r="AA768" s="42"/>
      <c r="AB768" s="42"/>
      <c r="AP768" s="3"/>
      <c r="AQ768" s="157"/>
      <c r="AR768" s="158"/>
      <c r="AS768" s="158"/>
      <c r="AT768" s="158"/>
      <c r="AU768" s="158"/>
      <c r="AV768" s="158"/>
      <c r="AW768" s="158"/>
      <c r="AX768" s="158"/>
      <c r="AY768" s="158"/>
      <c r="AZ768" s="158"/>
      <c r="BA768" s="158"/>
      <c r="BB768" s="158"/>
      <c r="BC768" s="159"/>
      <c r="BD768" s="165"/>
      <c r="BE768" s="166"/>
      <c r="BF768" s="175" t="str">
        <f>Q743</f>
        <v>C</v>
      </c>
      <c r="BG768" s="177" t="str">
        <f>IF(VLOOKUP($BF768,$A722:$C728,3,FALSE)=0,"",CONCATENATE(VLOOKUP(VLOOKUP($BF768,$A722:$C728,3,FALSE),Players!$J:$N,4,FALSE)," ",VLOOKUP($BF768,$A722:$C728,3,FALSE)," ",IF(ISERROR(VLOOKUP(VLOOKUP($BF768,$A722:$C728,3,FALSE),Players!$J:$N,5,FALSE)),"()",CONCATENATE("(",VLOOKUP(VLOOKUP($BF768,$A722:$C728,3,FALSE),Players!$J:$N,5,FALSE),")"))))</f>
        <v/>
      </c>
      <c r="BH768" s="178"/>
      <c r="BI768" s="178"/>
      <c r="BJ768" s="178"/>
      <c r="BK768" s="178"/>
      <c r="BL768" s="178"/>
      <c r="BM768" s="178"/>
      <c r="BN768" s="178"/>
      <c r="BO768" s="178"/>
      <c r="BP768" s="178"/>
      <c r="BQ768" s="178"/>
      <c r="BR768" s="178"/>
      <c r="BS768" s="178"/>
      <c r="BT768" s="178"/>
      <c r="BU768" s="179"/>
      <c r="BV768" s="150" t="str">
        <f>IF(R743&lt;&gt;"",R743,"")</f>
        <v/>
      </c>
      <c r="BW768" s="151"/>
      <c r="BX768" s="150" t="str">
        <f>IF(T743&lt;&gt;"",T743,"")</f>
        <v/>
      </c>
      <c r="BY768" s="151"/>
      <c r="BZ768" s="150" t="str">
        <f>IF(V743&lt;&gt;"",V743,"")</f>
        <v/>
      </c>
      <c r="CA768" s="151"/>
      <c r="CB768" s="150" t="str">
        <f>IF(X743&lt;&gt;"",X743,"")</f>
        <v/>
      </c>
      <c r="CC768" s="151"/>
      <c r="CD768" s="150" t="str">
        <f>IF(Z743&lt;&gt;"",Z743,"")</f>
        <v/>
      </c>
      <c r="CE768" s="151"/>
      <c r="CF768" s="174" t="str">
        <f>IF($CF766&lt;&gt;"",IF(CF766="W","L","W"),"")</f>
        <v/>
      </c>
    </row>
    <row r="769" spans="1:84" ht="11.25" customHeight="1" thickBot="1">
      <c r="A769" s="2"/>
      <c r="R769" s="42"/>
      <c r="S769" s="42"/>
      <c r="W769" s="42"/>
      <c r="X769" s="43"/>
      <c r="Y769" s="43"/>
      <c r="Z769" s="43"/>
      <c r="AA769" s="43"/>
      <c r="AB769" s="43"/>
      <c r="AP769" s="3"/>
      <c r="AQ769" s="160"/>
      <c r="AR769" s="161"/>
      <c r="AS769" s="161"/>
      <c r="AT769" s="161"/>
      <c r="AU769" s="161"/>
      <c r="AV769" s="161"/>
      <c r="AW769" s="161"/>
      <c r="AX769" s="161"/>
      <c r="AY769" s="161"/>
      <c r="AZ769" s="161"/>
      <c r="BA769" s="161"/>
      <c r="BB769" s="161"/>
      <c r="BC769" s="162"/>
      <c r="BD769" s="167"/>
      <c r="BE769" s="168"/>
      <c r="BF769" s="176"/>
      <c r="BG769" s="180"/>
      <c r="BH769" s="181"/>
      <c r="BI769" s="181"/>
      <c r="BJ769" s="181"/>
      <c r="BK769" s="181"/>
      <c r="BL769" s="181"/>
      <c r="BM769" s="181"/>
      <c r="BN769" s="181"/>
      <c r="BO769" s="181"/>
      <c r="BP769" s="181"/>
      <c r="BQ769" s="181"/>
      <c r="BR769" s="181"/>
      <c r="BS769" s="181"/>
      <c r="BT769" s="181"/>
      <c r="BU769" s="182"/>
      <c r="BV769" s="152"/>
      <c r="BW769" s="153"/>
      <c r="BX769" s="152"/>
      <c r="BY769" s="153"/>
      <c r="BZ769" s="152"/>
      <c r="CA769" s="153"/>
      <c r="CB769" s="152"/>
      <c r="CC769" s="153"/>
      <c r="CD769" s="152"/>
      <c r="CE769" s="153"/>
      <c r="CF769" s="174"/>
    </row>
    <row r="770" spans="1:84" ht="11.25" customHeight="1">
      <c r="A770" s="2"/>
      <c r="R770" s="42"/>
      <c r="S770" s="42"/>
      <c r="W770" s="42"/>
      <c r="AA770" s="42"/>
      <c r="AB770" s="42"/>
      <c r="AP770" s="3"/>
      <c r="AQ770" s="126"/>
      <c r="AR770" s="126"/>
      <c r="AS770" s="126"/>
      <c r="AT770" s="126"/>
      <c r="AU770" s="126"/>
      <c r="AV770" s="126"/>
      <c r="AW770" s="126"/>
      <c r="AX770" s="126"/>
      <c r="AY770" s="126"/>
      <c r="AZ770" s="126"/>
      <c r="BA770" s="126"/>
      <c r="BB770" s="126"/>
      <c r="BC770" s="126"/>
      <c r="BV770" s="169" t="str">
        <f>IF(CF766&lt;&gt;"",IF(AND(AND(BV766&gt;-1,BV768&gt;-1),OR(BV766&gt;10,BV768&gt;10),ABS(BV766-BV768)&gt;1,IF(OR(BV766&gt;11,BV768&gt;11),ABS(BV766-BV768)=2,TRUE),BV766=INT(BV766),BV768=INT(BV768)),"","Error"),"")</f>
        <v/>
      </c>
      <c r="BW770" s="169"/>
      <c r="BX770" s="169" t="str">
        <f>IF(CF766&lt;&gt;"",IF(AND(AND(BX766&gt;-1,BX768&gt;-1),OR(BX766&gt;10,BX768&gt;10),ABS(BX766-BX768)&gt;1,IF(OR(BX766&gt;11,BX768&gt;11),ABS(BX766-BX768)=2,TRUE),BX766=INT(BX766),BX768=INT(BX768)),"","Error"),"")</f>
        <v/>
      </c>
      <c r="BY770" s="169"/>
      <c r="BZ770" s="169" t="str">
        <f>IF(CF766&lt;&gt;"",IF(AND(AND(BZ766&gt;-1,BZ768&gt;-1),OR(BZ766&gt;10,BZ768&gt;10),ABS(BZ766-BZ768)&gt;1,IF(OR(BZ766&gt;11,BZ768&gt;11),ABS(BZ766-BZ768)=2,TRUE),BZ766=INT(BZ766),BZ768=INT(BZ768)),"","Error"),"")</f>
        <v/>
      </c>
      <c r="CA770" s="169"/>
      <c r="CB770" s="169" t="str">
        <f>IF(AND(CF766&lt;&gt;"",CB766&lt;&gt;""),IF(AND(AND(CB766&gt;-1,CB768&gt;-1),OR(CB766&gt;10,CB768&gt;10),ABS(CB766-CB768)&gt;1,IF(OR(CB766&gt;11,CB768&gt;11),ABS(CB766-CB768)=2,TRUE),CB766=INT(CB766),CB768=INT(CB768)),"","Error"),"")</f>
        <v/>
      </c>
      <c r="CC770" s="169"/>
      <c r="CD770" s="169" t="str">
        <f>IF(AND(CF766&lt;&gt;"",CD766&lt;&gt;""),IF(AND(AND(CD766&gt;-1,CD768&gt;-1),OR(CD766&gt;10,CD768&gt;10),ABS(CD766-CD768)&gt;1,IF(OR(CD766&gt;11,CD768&gt;11),ABS(CD766-CD768)=2,TRUE),CD766=INT(CD766),CD768=INT(CD768)),"","Error"),"")</f>
        <v/>
      </c>
      <c r="CE770" s="169"/>
      <c r="CF770" s="3"/>
    </row>
    <row r="771" spans="1:84" ht="11.25" customHeight="1">
      <c r="AB771" s="43"/>
      <c r="AP771" s="3"/>
      <c r="AQ771" s="126"/>
      <c r="AR771" s="126"/>
      <c r="AS771" s="126"/>
      <c r="AT771" s="126"/>
      <c r="AU771" s="126"/>
      <c r="AV771" s="126"/>
      <c r="AW771" s="126"/>
      <c r="AX771" s="126"/>
      <c r="AY771" s="126"/>
      <c r="AZ771" s="126"/>
      <c r="BA771" s="126"/>
      <c r="BB771" s="126"/>
      <c r="BC771" s="126"/>
      <c r="CF771" s="3"/>
    </row>
    <row r="772" spans="1:84" ht="11.25" customHeight="1">
      <c r="AB772" s="42"/>
      <c r="AP772" s="3"/>
      <c r="AQ772" s="127"/>
      <c r="AR772" s="127"/>
      <c r="AS772" s="127"/>
      <c r="AT772" s="127"/>
      <c r="AU772" s="127"/>
      <c r="AV772" s="127"/>
      <c r="AW772" s="127"/>
      <c r="AX772" s="127"/>
      <c r="AY772" s="127"/>
      <c r="AZ772" s="127"/>
      <c r="BA772" s="127"/>
      <c r="BB772" s="127"/>
      <c r="BC772" s="127"/>
      <c r="BD772" s="40"/>
      <c r="BE772" s="40"/>
      <c r="BF772" s="40"/>
      <c r="BG772" s="40"/>
      <c r="BH772" s="40"/>
      <c r="BI772" s="40"/>
      <c r="BJ772" s="40"/>
      <c r="BK772" s="40"/>
      <c r="BL772" s="40"/>
      <c r="BM772" s="40"/>
      <c r="BN772" s="40"/>
      <c r="BO772" s="40"/>
      <c r="BP772" s="40"/>
      <c r="BQ772" s="40"/>
      <c r="BR772" s="40"/>
      <c r="BS772" s="40"/>
      <c r="BT772" s="40"/>
      <c r="BU772" s="40"/>
      <c r="BV772" s="40"/>
      <c r="BW772" s="40"/>
      <c r="BX772" s="40"/>
      <c r="BY772" s="40"/>
      <c r="BZ772" s="40"/>
      <c r="CA772" s="40"/>
      <c r="CB772" s="40"/>
      <c r="CC772" s="40"/>
      <c r="CD772" s="40"/>
      <c r="CE772" s="40"/>
      <c r="CF772" s="3"/>
    </row>
    <row r="773" spans="1:84" ht="11.25" customHeight="1">
      <c r="AB773" s="43"/>
      <c r="AP773" s="3"/>
      <c r="AQ773" s="128"/>
      <c r="AR773" s="128"/>
      <c r="AS773" s="128"/>
      <c r="AT773" s="128"/>
      <c r="AU773" s="128"/>
      <c r="AV773" s="128"/>
      <c r="AW773" s="128"/>
      <c r="AX773" s="128"/>
      <c r="AY773" s="128"/>
      <c r="AZ773" s="128"/>
      <c r="BA773" s="128"/>
      <c r="BB773" s="128"/>
      <c r="BC773" s="128"/>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3"/>
    </row>
    <row r="774" spans="1:84" ht="11.25" customHeight="1">
      <c r="AB774" s="42"/>
      <c r="AP774" s="3"/>
      <c r="AQ774" s="126"/>
      <c r="AR774" s="126"/>
      <c r="AS774" s="126"/>
      <c r="AT774" s="126"/>
      <c r="AU774" s="126"/>
      <c r="AV774" s="126"/>
      <c r="AW774" s="126"/>
      <c r="AX774" s="126"/>
      <c r="AY774" s="126"/>
      <c r="AZ774" s="126"/>
      <c r="BA774" s="126"/>
      <c r="BB774" s="126"/>
      <c r="BC774" s="126"/>
      <c r="CF774" s="3"/>
    </row>
    <row r="775" spans="1:84" ht="11.25" customHeight="1">
      <c r="AB775" s="43"/>
      <c r="AP775" s="3"/>
      <c r="AQ775" s="126"/>
      <c r="AR775" s="126"/>
      <c r="AS775" s="126"/>
      <c r="AT775" s="126"/>
      <c r="AU775" s="126"/>
      <c r="AV775" s="126"/>
      <c r="AW775" s="126"/>
      <c r="AX775" s="126"/>
      <c r="AY775" s="126"/>
      <c r="AZ775" s="126"/>
      <c r="BA775" s="126"/>
      <c r="BB775" s="126"/>
      <c r="BC775" s="126"/>
      <c r="CF775" s="3"/>
    </row>
    <row r="776" spans="1:84" ht="11.25" customHeight="1">
      <c r="AB776" s="42"/>
      <c r="AP776" s="3"/>
      <c r="AQ776" s="126"/>
      <c r="AR776" s="126"/>
      <c r="AS776" s="126"/>
      <c r="AT776" s="126"/>
      <c r="AU776" s="126"/>
      <c r="AV776" s="126"/>
      <c r="AW776" s="126"/>
      <c r="AX776" s="126"/>
      <c r="AY776" s="126"/>
      <c r="AZ776" s="126"/>
      <c r="BA776" s="126"/>
      <c r="BB776" s="126"/>
      <c r="BC776" s="126"/>
      <c r="CF776" s="3"/>
    </row>
    <row r="777" spans="1:84" ht="11.25" customHeight="1">
      <c r="AB777" s="43"/>
      <c r="AC777" s="43"/>
      <c r="AD777" s="43"/>
      <c r="AE777" s="43"/>
      <c r="AF777" s="43"/>
      <c r="AG777" s="43"/>
      <c r="AH777" s="43"/>
      <c r="AI777" s="43"/>
      <c r="AJ777" s="43"/>
      <c r="AK777" s="43"/>
      <c r="AL777" s="43"/>
      <c r="AM777" s="43"/>
      <c r="AN777" s="3"/>
      <c r="AO777" s="3"/>
      <c r="AP777" s="3"/>
      <c r="AQ777" s="126"/>
      <c r="AR777" s="126"/>
      <c r="AS777" s="126"/>
      <c r="AT777" s="126"/>
      <c r="AU777" s="126"/>
      <c r="AV777" s="126"/>
      <c r="AW777" s="126"/>
      <c r="AX777" s="126"/>
      <c r="AY777" s="126"/>
      <c r="AZ777" s="126"/>
      <c r="BA777" s="126"/>
      <c r="BB777" s="126"/>
      <c r="BC777" s="126"/>
      <c r="CF777" s="3"/>
    </row>
    <row r="778" spans="1:84" ht="11.25" customHeight="1">
      <c r="AB778" s="42"/>
      <c r="AI778" s="42"/>
      <c r="AJ778" s="42"/>
      <c r="AN778" s="3"/>
      <c r="AO778" s="3"/>
      <c r="AP778" s="3"/>
      <c r="AQ778" s="126"/>
      <c r="AR778" s="126"/>
      <c r="AS778" s="126"/>
      <c r="AT778" s="126"/>
      <c r="AU778" s="126"/>
      <c r="AV778" s="126"/>
      <c r="AW778" s="126"/>
      <c r="AX778" s="126"/>
      <c r="AY778" s="126"/>
      <c r="AZ778" s="126"/>
      <c r="BA778" s="126"/>
      <c r="BB778" s="126"/>
      <c r="BC778" s="126"/>
      <c r="CF778" s="3"/>
    </row>
    <row r="779" spans="1:84" ht="11.25" customHeight="1">
      <c r="AB779" s="43"/>
      <c r="AC779" s="43"/>
      <c r="AD779" s="43"/>
      <c r="AE779" s="43"/>
      <c r="AF779" s="43"/>
      <c r="AG779" s="43"/>
      <c r="AH779" s="43"/>
      <c r="AI779" s="43"/>
      <c r="AJ779" s="43"/>
      <c r="AK779" s="43"/>
      <c r="AL779" s="43"/>
      <c r="AM779" s="43"/>
      <c r="AN779" s="3"/>
      <c r="AO779" s="3"/>
      <c r="AP779" s="3"/>
      <c r="AQ779" s="126"/>
      <c r="AR779" s="126"/>
      <c r="AS779" s="126"/>
      <c r="AT779" s="126"/>
      <c r="AU779" s="126"/>
      <c r="AV779" s="126"/>
      <c r="AW779" s="126"/>
      <c r="AX779" s="126"/>
      <c r="AY779" s="126"/>
      <c r="AZ779" s="126"/>
      <c r="BA779" s="126"/>
      <c r="BB779" s="126"/>
      <c r="BC779" s="126"/>
      <c r="CF779" s="3"/>
    </row>
    <row r="780" spans="1:84" ht="11.25" customHeight="1" thickBot="1">
      <c r="AB780" s="42"/>
      <c r="AI780" s="42"/>
      <c r="AJ780" s="42"/>
      <c r="AN780" s="3"/>
      <c r="AO780" s="3"/>
      <c r="AP780" s="3"/>
      <c r="AQ780" s="126"/>
      <c r="AR780" s="126"/>
      <c r="AS780" s="126"/>
      <c r="AT780" s="126"/>
      <c r="AU780" s="126"/>
      <c r="AV780" s="126"/>
      <c r="AW780" s="126"/>
      <c r="AX780" s="126"/>
      <c r="AY780" s="126"/>
      <c r="AZ780" s="126"/>
      <c r="BA780" s="126"/>
      <c r="BB780" s="126"/>
      <c r="BC780" s="126"/>
      <c r="CF780" s="3"/>
    </row>
    <row r="781" spans="1:84" ht="11.25" customHeight="1">
      <c r="A781" s="259" t="s">
        <v>9</v>
      </c>
      <c r="B781" s="260"/>
      <c r="C781" s="260"/>
      <c r="D781" s="260"/>
      <c r="E781" s="260"/>
      <c r="F781" s="300" t="str">
        <f>Players!$C$1</f>
        <v>Enter Division Name</v>
      </c>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c r="AE781" s="301"/>
      <c r="AF781" s="301"/>
      <c r="AG781" s="301"/>
      <c r="AH781" s="302" t="s">
        <v>10</v>
      </c>
      <c r="AI781" s="303"/>
      <c r="AJ781" s="303"/>
      <c r="AK781" s="306" t="str">
        <f>Players!$G$1</f>
        <v>Enter Date</v>
      </c>
      <c r="AL781" s="307"/>
      <c r="AM781" s="307"/>
      <c r="AN781" s="307"/>
      <c r="AO781" s="308"/>
      <c r="AQ781" s="154" t="str">
        <f>CONCATENATE($A785," ",$D785,","," ",$F783)</f>
        <v>Group: 13, Women's Singles</v>
      </c>
      <c r="AR781" s="155"/>
      <c r="AS781" s="155"/>
      <c r="AT781" s="155"/>
      <c r="AU781" s="155"/>
      <c r="AV781" s="155"/>
      <c r="AW781" s="155"/>
      <c r="AX781" s="155"/>
      <c r="AY781" s="155"/>
      <c r="AZ781" s="155"/>
      <c r="BA781" s="155"/>
      <c r="BB781" s="155"/>
      <c r="BC781" s="156"/>
      <c r="BD781" s="163">
        <f>A798</f>
        <v>1</v>
      </c>
      <c r="BE781" s="164"/>
      <c r="BF781" s="183" t="str">
        <f>C798</f>
        <v>A</v>
      </c>
      <c r="BG781" s="185" t="str">
        <f>IF(VLOOKUP($BF781,$A787:$C793,3,FALSE)=0,"",CONCATENATE(VLOOKUP(VLOOKUP($BF781,$A787:$C793,3,FALSE),Players!$J:$N,4,FALSE)," ",VLOOKUP($BF781,$A787:$C793,3,FALSE)," ",IF(ISERROR(VLOOKUP(VLOOKUP($BF781,$A787:$C793,3,FALSE),Players!$J:$N,5,FALSE)),"()",CONCATENATE("(",VLOOKUP(VLOOKUP($BF781,$A787:$C793,3,FALSE),Players!$J:$N,5,FALSE),")"))))</f>
        <v/>
      </c>
      <c r="BH781" s="186"/>
      <c r="BI781" s="186"/>
      <c r="BJ781" s="186"/>
      <c r="BK781" s="186"/>
      <c r="BL781" s="186"/>
      <c r="BM781" s="186"/>
      <c r="BN781" s="186"/>
      <c r="BO781" s="186"/>
      <c r="BP781" s="186"/>
      <c r="BQ781" s="186"/>
      <c r="BR781" s="186"/>
      <c r="BS781" s="186"/>
      <c r="BT781" s="186"/>
      <c r="BU781" s="187"/>
      <c r="BV781" s="170" t="str">
        <f>IF(D798&lt;&gt;"",D798,"")</f>
        <v/>
      </c>
      <c r="BW781" s="171"/>
      <c r="BX781" s="170" t="str">
        <f>IF(F798&lt;&gt;"",F798,"")</f>
        <v/>
      </c>
      <c r="BY781" s="171"/>
      <c r="BZ781" s="170" t="str">
        <f>IF(H798&lt;&gt;"",H798,"")</f>
        <v/>
      </c>
      <c r="CA781" s="171"/>
      <c r="CB781" s="170" t="str">
        <f>IF(J798&lt;&gt;"",J798,"")</f>
        <v/>
      </c>
      <c r="CC781" s="171"/>
      <c r="CD781" s="170" t="str">
        <f>IF(L798&lt;&gt;"",L798,"")</f>
        <v/>
      </c>
      <c r="CE781" s="171"/>
      <c r="CF781" s="174" t="str">
        <f>IF($CD781=$CD783,IF($CB781=$CB783,IF($BZ781&lt;&gt;"",IF($BZ781&gt;$BZ783,"W","L"),""),IF($CB781&gt;$CB783,"W","L")),IF($CD781&gt;$CD783,"W","L"))</f>
        <v/>
      </c>
    </row>
    <row r="782" spans="1:84" ht="11.25" customHeight="1">
      <c r="A782" s="261"/>
      <c r="B782" s="262"/>
      <c r="C782" s="262"/>
      <c r="D782" s="262"/>
      <c r="E782" s="26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c r="AE782" s="282"/>
      <c r="AF782" s="282"/>
      <c r="AG782" s="282"/>
      <c r="AH782" s="304"/>
      <c r="AI782" s="305"/>
      <c r="AJ782" s="305"/>
      <c r="AK782" s="309"/>
      <c r="AL782" s="309"/>
      <c r="AM782" s="309"/>
      <c r="AN782" s="309"/>
      <c r="AO782" s="310"/>
      <c r="AQ782" s="157"/>
      <c r="AR782" s="158"/>
      <c r="AS782" s="158"/>
      <c r="AT782" s="158"/>
      <c r="AU782" s="158"/>
      <c r="AV782" s="158"/>
      <c r="AW782" s="158"/>
      <c r="AX782" s="158"/>
      <c r="AY782" s="158"/>
      <c r="AZ782" s="158"/>
      <c r="BA782" s="158"/>
      <c r="BB782" s="158"/>
      <c r="BC782" s="159"/>
      <c r="BD782" s="165"/>
      <c r="BE782" s="166"/>
      <c r="BF782" s="184"/>
      <c r="BG782" s="188"/>
      <c r="BH782" s="189"/>
      <c r="BI782" s="189"/>
      <c r="BJ782" s="189"/>
      <c r="BK782" s="189"/>
      <c r="BL782" s="189"/>
      <c r="BM782" s="189"/>
      <c r="BN782" s="189"/>
      <c r="BO782" s="189"/>
      <c r="BP782" s="189"/>
      <c r="BQ782" s="189"/>
      <c r="BR782" s="189"/>
      <c r="BS782" s="189"/>
      <c r="BT782" s="189"/>
      <c r="BU782" s="190"/>
      <c r="BV782" s="172"/>
      <c r="BW782" s="173"/>
      <c r="BX782" s="172"/>
      <c r="BY782" s="173"/>
      <c r="BZ782" s="172"/>
      <c r="CA782" s="173"/>
      <c r="CB782" s="172"/>
      <c r="CC782" s="173"/>
      <c r="CD782" s="172"/>
      <c r="CE782" s="173"/>
      <c r="CF782" s="174"/>
    </row>
    <row r="783" spans="1:84" ht="11.25" customHeight="1">
      <c r="A783" s="266" t="s">
        <v>11</v>
      </c>
      <c r="B783" s="267"/>
      <c r="C783" s="267"/>
      <c r="D783" s="277" t="s">
        <v>12</v>
      </c>
      <c r="E783" s="278"/>
      <c r="F783" s="280" t="str">
        <f>Players!$H$3</f>
        <v>Women's Singles</v>
      </c>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81"/>
      <c r="AE783" s="281"/>
      <c r="AF783" s="281"/>
      <c r="AG783" s="281"/>
      <c r="AH783" s="302" t="s">
        <v>13</v>
      </c>
      <c r="AI783" s="303"/>
      <c r="AJ783" s="303"/>
      <c r="AK783" s="311" t="s">
        <v>34</v>
      </c>
      <c r="AL783" s="311"/>
      <c r="AM783" s="311"/>
      <c r="AN783" s="311"/>
      <c r="AO783" s="312"/>
      <c r="AQ783" s="157"/>
      <c r="AR783" s="158"/>
      <c r="AS783" s="158"/>
      <c r="AT783" s="158"/>
      <c r="AU783" s="158"/>
      <c r="AV783" s="158"/>
      <c r="AW783" s="158"/>
      <c r="AX783" s="158"/>
      <c r="AY783" s="158"/>
      <c r="AZ783" s="158"/>
      <c r="BA783" s="158"/>
      <c r="BB783" s="158"/>
      <c r="BC783" s="159"/>
      <c r="BD783" s="165"/>
      <c r="BE783" s="166"/>
      <c r="BF783" s="175" t="str">
        <f>C800</f>
        <v>C</v>
      </c>
      <c r="BG783" s="177" t="str">
        <f>IF(VLOOKUP($BF783,$A787:$C793,3,FALSE)=0,"",CONCATENATE(VLOOKUP(VLOOKUP($BF783,$A787:$C793,3,FALSE),Players!$J:$N,4,FALSE)," ",VLOOKUP($BF783,$A787:$C793,3,FALSE)," ",IF(ISERROR(VLOOKUP(VLOOKUP($BF783,$A787:$C793,3,FALSE),Players!$J:$N,5,FALSE)),"()",CONCATENATE("(",VLOOKUP(VLOOKUP($BF783,$A787:$C793,3,FALSE),Players!$J:$N,5,FALSE),")"))))</f>
        <v/>
      </c>
      <c r="BH783" s="178"/>
      <c r="BI783" s="178"/>
      <c r="BJ783" s="178"/>
      <c r="BK783" s="178"/>
      <c r="BL783" s="178"/>
      <c r="BM783" s="178"/>
      <c r="BN783" s="178"/>
      <c r="BO783" s="178"/>
      <c r="BP783" s="178"/>
      <c r="BQ783" s="178"/>
      <c r="BR783" s="178"/>
      <c r="BS783" s="178"/>
      <c r="BT783" s="178"/>
      <c r="BU783" s="179"/>
      <c r="BV783" s="150" t="str">
        <f>IF(D800&lt;&gt;"",D800,"")</f>
        <v/>
      </c>
      <c r="BW783" s="151"/>
      <c r="BX783" s="150" t="str">
        <f>IF(F800&lt;&gt;"",F800,"")</f>
        <v/>
      </c>
      <c r="BY783" s="151"/>
      <c r="BZ783" s="150" t="str">
        <f>IF(H800&lt;&gt;"",H800,"")</f>
        <v/>
      </c>
      <c r="CA783" s="151"/>
      <c r="CB783" s="150" t="str">
        <f>IF(J800&lt;&gt;"",J800,"")</f>
        <v/>
      </c>
      <c r="CC783" s="151"/>
      <c r="CD783" s="150" t="str">
        <f>IF(L800&lt;&gt;"",L800,"")</f>
        <v/>
      </c>
      <c r="CE783" s="151"/>
      <c r="CF783" s="174" t="str">
        <f>IF($CF781&lt;&gt;"",IF(CF781="W","L","W"),"")</f>
        <v/>
      </c>
    </row>
    <row r="784" spans="1:84" ht="11.25" customHeight="1" thickBot="1">
      <c r="A784" s="275"/>
      <c r="B784" s="276"/>
      <c r="C784" s="276"/>
      <c r="D784" s="279"/>
      <c r="E784" s="279"/>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82"/>
      <c r="AE784" s="282"/>
      <c r="AF784" s="282"/>
      <c r="AG784" s="282"/>
      <c r="AH784" s="304"/>
      <c r="AI784" s="305"/>
      <c r="AJ784" s="305"/>
      <c r="AK784" s="313"/>
      <c r="AL784" s="313"/>
      <c r="AM784" s="313"/>
      <c r="AN784" s="313"/>
      <c r="AO784" s="314"/>
      <c r="AQ784" s="160"/>
      <c r="AR784" s="161"/>
      <c r="AS784" s="161"/>
      <c r="AT784" s="161"/>
      <c r="AU784" s="161"/>
      <c r="AV784" s="161"/>
      <c r="AW784" s="161"/>
      <c r="AX784" s="161"/>
      <c r="AY784" s="161"/>
      <c r="AZ784" s="161"/>
      <c r="BA784" s="161"/>
      <c r="BB784" s="161"/>
      <c r="BC784" s="162"/>
      <c r="BD784" s="167"/>
      <c r="BE784" s="168"/>
      <c r="BF784" s="176"/>
      <c r="BG784" s="180"/>
      <c r="BH784" s="181"/>
      <c r="BI784" s="181"/>
      <c r="BJ784" s="181"/>
      <c r="BK784" s="181"/>
      <c r="BL784" s="181"/>
      <c r="BM784" s="181"/>
      <c r="BN784" s="181"/>
      <c r="BO784" s="181"/>
      <c r="BP784" s="181"/>
      <c r="BQ784" s="181"/>
      <c r="BR784" s="181"/>
      <c r="BS784" s="181"/>
      <c r="BT784" s="181"/>
      <c r="BU784" s="182"/>
      <c r="BV784" s="152"/>
      <c r="BW784" s="153"/>
      <c r="BX784" s="152"/>
      <c r="BY784" s="153"/>
      <c r="BZ784" s="152"/>
      <c r="CA784" s="153"/>
      <c r="CB784" s="152"/>
      <c r="CC784" s="153"/>
      <c r="CD784" s="152"/>
      <c r="CE784" s="153"/>
      <c r="CF784" s="174"/>
    </row>
    <row r="785" spans="1:84" ht="11.25" customHeight="1">
      <c r="A785" s="259" t="s">
        <v>15</v>
      </c>
      <c r="B785" s="260"/>
      <c r="C785" s="260"/>
      <c r="D785" s="264">
        <v>13</v>
      </c>
      <c r="E785" s="264"/>
      <c r="F785" s="266" t="s">
        <v>16</v>
      </c>
      <c r="G785" s="267"/>
      <c r="H785" s="267"/>
      <c r="I785" s="283"/>
      <c r="J785" s="284"/>
      <c r="K785" s="284"/>
      <c r="L785" s="284"/>
      <c r="M785" s="284"/>
      <c r="N785" s="271"/>
      <c r="O785" s="271"/>
      <c r="P785" s="271"/>
      <c r="Q785" s="271"/>
      <c r="R785" s="271"/>
      <c r="S785" s="271"/>
      <c r="T785" s="271"/>
      <c r="U785" s="271"/>
      <c r="V785" s="271"/>
      <c r="W785" s="271"/>
      <c r="X785" s="271"/>
      <c r="Y785" s="271"/>
      <c r="Z785" s="271"/>
      <c r="AA785" s="271"/>
      <c r="AB785" s="271"/>
      <c r="AC785" s="272"/>
      <c r="AD785" s="150" t="s">
        <v>17</v>
      </c>
      <c r="AE785" s="270"/>
      <c r="AF785" s="288" t="s">
        <v>18</v>
      </c>
      <c r="AG785" s="270"/>
      <c r="AH785" s="288" t="s">
        <v>19</v>
      </c>
      <c r="AI785" s="270"/>
      <c r="AJ785" s="288" t="s">
        <v>20</v>
      </c>
      <c r="AK785" s="290"/>
      <c r="AL785" s="292" t="s">
        <v>21</v>
      </c>
      <c r="AM785" s="293"/>
      <c r="AN785" s="296" t="s">
        <v>22</v>
      </c>
      <c r="AO785" s="297"/>
      <c r="AQ785" s="126"/>
      <c r="AR785" s="126"/>
      <c r="AS785" s="126"/>
      <c r="AT785" s="126"/>
      <c r="AU785" s="126"/>
      <c r="AV785" s="126"/>
      <c r="AW785" s="126"/>
      <c r="AX785" s="126"/>
      <c r="AY785" s="126"/>
      <c r="AZ785" s="126"/>
      <c r="BA785" s="126"/>
      <c r="BB785" s="126"/>
      <c r="BC785" s="126"/>
      <c r="BV785" s="169" t="str">
        <f>IF(CF781&lt;&gt;"",IF(AND(AND(BV781&gt;-1,BV783&gt;-1),OR(BV781&gt;10,BV783&gt;10),ABS(BV781-BV783)&gt;1,IF(OR(BV781&gt;11,BV783&gt;11),ABS(BV781-BV783)=2,TRUE),BV781=INT(BV781),BV783=INT(BV783)),"","Error"),"")</f>
        <v/>
      </c>
      <c r="BW785" s="169"/>
      <c r="BX785" s="169" t="str">
        <f>IF(CF781&lt;&gt;"",IF(AND(AND(BX781&gt;-1,BX783&gt;-1),OR(BX781&gt;10,BX783&gt;10),ABS(BX781-BX783)&gt;1,IF(OR(BX781&gt;11,BX783&gt;11),ABS(BX781-BX783)=2,TRUE),BX781=INT(BX781),BX783=INT(BX783)),"","Error"),"")</f>
        <v/>
      </c>
      <c r="BY785" s="169"/>
      <c r="BZ785" s="169" t="str">
        <f>IF(CF781&lt;&gt;"",IF(AND(AND(BZ781&gt;-1,BZ783&gt;-1),OR(BZ781&gt;10,BZ783&gt;10),ABS(BZ781-BZ783)&gt;1,IF(OR(BZ781&gt;11,BZ783&gt;11),ABS(BZ781-BZ783)=2,TRUE),BZ781=INT(BZ781),BZ783=INT(BZ783)),"","Error"),"")</f>
        <v/>
      </c>
      <c r="CA785" s="169"/>
      <c r="CB785" s="169" t="str">
        <f>IF(AND(CF781&lt;&gt;"",CB781&lt;&gt;""),IF(AND(AND(CB781&gt;-1,CB783&gt;-1),OR(CB781&gt;10,CB783&gt;10),ABS(CB781-CB783)&gt;1,IF(OR(CB781&gt;11,CB783&gt;11),ABS(CB781-CB783)=2,TRUE),CB781=INT(CB781),CB783=INT(CB783)),"","Error"),"")</f>
        <v/>
      </c>
      <c r="CC785" s="169"/>
      <c r="CD785" s="169" t="str">
        <f>IF(AND(CF781&lt;&gt;"",CD781&lt;&gt;""),IF(AND(AND(CD781&gt;-1,CD783&gt;-1),OR(CD781&gt;10,CD783&gt;10),ABS(CD781-CD783)&gt;1,IF(OR(CD781&gt;11,CD783&gt;11),ABS(CD781-CD783)=2,TRUE),CD781=INT(CD781),CD783=INT(CD783)),"","Error"),"")</f>
        <v/>
      </c>
      <c r="CE785" s="169"/>
    </row>
    <row r="786" spans="1:84" ht="11.25" customHeight="1" thickBot="1">
      <c r="A786" s="261"/>
      <c r="B786" s="262"/>
      <c r="C786" s="263"/>
      <c r="D786" s="265"/>
      <c r="E786" s="265"/>
      <c r="F786" s="268"/>
      <c r="G786" s="269"/>
      <c r="H786" s="269"/>
      <c r="I786" s="286"/>
      <c r="J786" s="286"/>
      <c r="K786" s="286"/>
      <c r="L786" s="286"/>
      <c r="M786" s="286"/>
      <c r="N786" s="273"/>
      <c r="O786" s="273"/>
      <c r="P786" s="273"/>
      <c r="Q786" s="273"/>
      <c r="R786" s="273"/>
      <c r="S786" s="273"/>
      <c r="T786" s="273"/>
      <c r="U786" s="273"/>
      <c r="V786" s="273"/>
      <c r="W786" s="273"/>
      <c r="X786" s="273"/>
      <c r="Y786" s="273"/>
      <c r="Z786" s="273"/>
      <c r="AA786" s="273"/>
      <c r="AB786" s="273"/>
      <c r="AC786" s="274"/>
      <c r="AD786" s="194"/>
      <c r="AE786" s="195"/>
      <c r="AF786" s="289"/>
      <c r="AG786" s="195"/>
      <c r="AH786" s="289"/>
      <c r="AI786" s="195"/>
      <c r="AJ786" s="289"/>
      <c r="AK786" s="291"/>
      <c r="AL786" s="294"/>
      <c r="AM786" s="295"/>
      <c r="AN786" s="298"/>
      <c r="AO786" s="299"/>
      <c r="AQ786" s="126"/>
      <c r="AR786" s="126"/>
      <c r="AS786" s="126"/>
      <c r="AT786" s="126"/>
      <c r="AU786" s="126"/>
      <c r="AV786" s="126"/>
      <c r="AW786" s="126"/>
      <c r="AX786" s="126"/>
      <c r="AY786" s="126"/>
      <c r="AZ786" s="126"/>
      <c r="BA786" s="126"/>
      <c r="BB786" s="126"/>
      <c r="BC786" s="126"/>
    </row>
    <row r="787" spans="1:84" ht="11.25" customHeight="1">
      <c r="A787" s="210" t="str">
        <f>AD785</f>
        <v>A</v>
      </c>
      <c r="B787" s="211"/>
      <c r="C787" s="214"/>
      <c r="D787" s="215"/>
      <c r="E787" s="215"/>
      <c r="F787" s="215"/>
      <c r="G787" s="215"/>
      <c r="H787" s="215"/>
      <c r="I787" s="215"/>
      <c r="J787" s="215"/>
      <c r="K787" s="215"/>
      <c r="L787" s="215"/>
      <c r="M787" s="215"/>
      <c r="N787" s="215"/>
      <c r="O787" s="215"/>
      <c r="P787" s="215"/>
      <c r="Q787" s="215"/>
      <c r="R787" s="215"/>
      <c r="S787" s="215"/>
      <c r="T787" s="215"/>
      <c r="U787" s="215"/>
      <c r="V787" s="215"/>
      <c r="W787" s="215"/>
      <c r="X787" s="215"/>
      <c r="Y787" s="215"/>
      <c r="Z787" s="215"/>
      <c r="AA787" s="215"/>
      <c r="AB787" s="215"/>
      <c r="AC787" s="216"/>
      <c r="AD787" s="250"/>
      <c r="AE787" s="229"/>
      <c r="AF787" s="252" t="str">
        <f>IF($D783="1P",IF(Z802=Z804,IF(X802=X804,IF(V802&lt;&gt;"",IF(V802&gt;V804,"W","L"),""),IF(X802&gt;X804,"W","L")),IF(Z802&gt;Z804,"W","L")),IF(L806=L808,IF(J806=J808,IF(H806&lt;&gt;"",IF(H806&gt;H808,"W","L"),""),IF(J806&gt;J808,"W","L")),IF(L806&gt;L808,"W","L")))</f>
        <v/>
      </c>
      <c r="AG787" s="253"/>
      <c r="AH787" s="252" t="str">
        <f>IF($D783="1P",IF(L806=L808,IF(J806=J808,IF(H806&lt;&gt;"",IF(H806&gt;H808,"W","L"),""),IF(J806&gt;J808,"W","L")),IF(L806&gt;L808,"W","L")),IF(L798=L800,IF(J798=J800,IF(H798&lt;&gt;"",IF(H798&gt;H800,"W","L"),""),IF(J798&gt;J800,"W","L")),IF(L798&gt;L800,"W","L")))</f>
        <v/>
      </c>
      <c r="AI787" s="253"/>
      <c r="AJ787" s="252" t="str">
        <f>IF($D783="1P",IF(L798=L800,IF(J798=J800,IF(H798&lt;&gt;"",IF(H798&gt;H800,"W","L"),""),IF(J798&gt;J800,"W","L")),IF(L798&gt;L800,"W","L")),IF(Z802=Z804,IF(X802=X804,IF(V802&lt;&gt;"",IF(V802&gt;V804,"W","L"),""),IF(X802&gt;X804,"W","L")),IF(Z802&gt;Z804,"W","L")))</f>
        <v/>
      </c>
      <c r="AK787" s="253"/>
      <c r="AL787" s="254" t="str">
        <f>IF(OR(COUNTIF(AD787:AJ787,"W"),COUNTIF(AD787:AJ787,"L")),COUNTIF(AD787:AJ787,"W")*2+COUNTIF(AD787:AJ787,"L"),"")</f>
        <v/>
      </c>
      <c r="AM787" s="255"/>
      <c r="AN787" s="256" t="str">
        <f>IF(AL787&lt;&gt;"",RANK(AL787,AL787:AL793,0),"")</f>
        <v/>
      </c>
      <c r="AO787" s="257"/>
      <c r="AQ787" s="127"/>
      <c r="AR787" s="127"/>
      <c r="AS787" s="127"/>
      <c r="AT787" s="127"/>
      <c r="AU787" s="127"/>
      <c r="AV787" s="127"/>
      <c r="AW787" s="127"/>
      <c r="AX787" s="127"/>
      <c r="AY787" s="127"/>
      <c r="AZ787" s="127"/>
      <c r="BA787" s="127"/>
      <c r="BB787" s="127"/>
      <c r="BC787" s="127"/>
      <c r="BD787" s="40"/>
      <c r="BE787" s="40"/>
      <c r="BF787" s="40"/>
      <c r="BG787" s="40"/>
      <c r="BH787" s="40"/>
      <c r="BI787" s="40"/>
      <c r="BJ787" s="40"/>
      <c r="BK787" s="40"/>
      <c r="BL787" s="40"/>
      <c r="BM787" s="40"/>
      <c r="BN787" s="40"/>
      <c r="BO787" s="40"/>
      <c r="BP787" s="40"/>
      <c r="BQ787" s="40"/>
      <c r="BR787" s="40"/>
      <c r="BS787" s="40"/>
      <c r="BT787" s="40"/>
      <c r="BU787" s="40"/>
      <c r="BV787" s="40"/>
      <c r="BW787" s="40"/>
      <c r="BX787" s="40"/>
      <c r="BY787" s="40"/>
      <c r="BZ787" s="40"/>
      <c r="CA787" s="40"/>
      <c r="CB787" s="40"/>
      <c r="CC787" s="40"/>
      <c r="CD787" s="40"/>
      <c r="CE787" s="40"/>
      <c r="CF787" s="40"/>
    </row>
    <row r="788" spans="1:84" ht="11.25" customHeight="1">
      <c r="A788" s="212"/>
      <c r="B788" s="213"/>
      <c r="C788" s="217"/>
      <c r="D788" s="218"/>
      <c r="E788" s="218"/>
      <c r="F788" s="218"/>
      <c r="G788" s="218"/>
      <c r="H788" s="218"/>
      <c r="I788" s="218"/>
      <c r="J788" s="218"/>
      <c r="K788" s="218"/>
      <c r="L788" s="218"/>
      <c r="M788" s="218"/>
      <c r="N788" s="218"/>
      <c r="O788" s="218"/>
      <c r="P788" s="218"/>
      <c r="Q788" s="218"/>
      <c r="R788" s="218"/>
      <c r="S788" s="218"/>
      <c r="T788" s="218"/>
      <c r="U788" s="218"/>
      <c r="V788" s="218"/>
      <c r="W788" s="218"/>
      <c r="X788" s="218"/>
      <c r="Y788" s="218"/>
      <c r="Z788" s="218"/>
      <c r="AA788" s="218"/>
      <c r="AB788" s="218"/>
      <c r="AC788" s="219"/>
      <c r="AD788" s="251"/>
      <c r="AE788" s="236"/>
      <c r="AF788" s="234"/>
      <c r="AG788" s="233"/>
      <c r="AH788" s="234"/>
      <c r="AI788" s="233"/>
      <c r="AJ788" s="234"/>
      <c r="AK788" s="233"/>
      <c r="AL788" s="241"/>
      <c r="AM788" s="240"/>
      <c r="AN788" s="258"/>
      <c r="AO788" s="243"/>
      <c r="AQ788" s="128"/>
      <c r="AR788" s="128"/>
      <c r="AS788" s="128"/>
      <c r="AT788" s="128"/>
      <c r="AU788" s="128"/>
      <c r="AV788" s="128"/>
      <c r="AW788" s="128"/>
      <c r="AX788" s="128"/>
      <c r="AY788" s="128"/>
      <c r="AZ788" s="128"/>
      <c r="BA788" s="128"/>
      <c r="BB788" s="128"/>
      <c r="BC788" s="128"/>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row>
    <row r="789" spans="1:84" ht="11.25" customHeight="1">
      <c r="A789" s="210" t="str">
        <f>AF785</f>
        <v>B</v>
      </c>
      <c r="B789" s="211"/>
      <c r="C789" s="214"/>
      <c r="D789" s="215"/>
      <c r="E789" s="215"/>
      <c r="F789" s="215"/>
      <c r="G789" s="215"/>
      <c r="H789" s="215"/>
      <c r="I789" s="215"/>
      <c r="J789" s="215"/>
      <c r="K789" s="215"/>
      <c r="L789" s="215"/>
      <c r="M789" s="215"/>
      <c r="N789" s="215"/>
      <c r="O789" s="215"/>
      <c r="P789" s="215"/>
      <c r="Q789" s="215"/>
      <c r="R789" s="215"/>
      <c r="S789" s="215"/>
      <c r="T789" s="215"/>
      <c r="U789" s="215"/>
      <c r="V789" s="215"/>
      <c r="W789" s="215"/>
      <c r="X789" s="215"/>
      <c r="Y789" s="215"/>
      <c r="Z789" s="215"/>
      <c r="AA789" s="215"/>
      <c r="AB789" s="215"/>
      <c r="AC789" s="216"/>
      <c r="AD789" s="220" t="str">
        <f>IF(AF787&lt;&gt;"",IF(AF787="W","L","W"),"")</f>
        <v/>
      </c>
      <c r="AE789" s="221"/>
      <c r="AF789" s="228"/>
      <c r="AG789" s="229"/>
      <c r="AH789" s="227" t="str">
        <f>IF($D783="1P",IF(L802=L804,IF(J802=J804,IF(H802&lt;&gt;"",IF(H802&gt;H804,"W","L"),""),IF(J802&gt;J804,"W","L")),IF(L802&gt;L804,"W","L")),IF(Z806=Z808,IF(X806=X808,IF(V806&lt;&gt;"",IF(V806&gt;V808,"W","L"),""),IF(X806&gt;X808,"W","L")),IF(Z806&gt;Z808,"W","L")))</f>
        <v/>
      </c>
      <c r="AI789" s="221"/>
      <c r="AJ789" s="227" t="str">
        <f>IF($D783="1P",IF(Z798=Z800,IF(X798=X800,IF(V798&lt;&gt;"",IF(V798&gt;V800,"W","L"),""),IF(X798&gt;X800,"W","L")),IF(Z798&gt;Z800,"W","L")),IF(L802=L804,IF(J802=J804,IF(H802&lt;&gt;"",IF(H802&gt;H804,"W","L"),""),IF(J802&gt;J804,"W","L")),IF(L802&gt;L804,"W","L")))</f>
        <v/>
      </c>
      <c r="AK789" s="237"/>
      <c r="AL789" s="239" t="str">
        <f>IF(OR(COUNTIF(AD789:AJ789,"W"),COUNTIF(AD789:AJ789,"L")),COUNTIF(AD789:AJ789,"W")*2+COUNTIF(AD789:AJ789,"L"),"")</f>
        <v/>
      </c>
      <c r="AM789" s="240"/>
      <c r="AN789" s="242" t="str">
        <f>IF(AL789&lt;&gt;"",RANK(AL789,AL787:AL793,0),"")</f>
        <v/>
      </c>
      <c r="AO789" s="243"/>
      <c r="AQ789" s="126"/>
      <c r="AR789" s="126"/>
      <c r="AS789" s="126"/>
      <c r="AT789" s="126"/>
      <c r="AU789" s="126"/>
      <c r="AV789" s="126"/>
      <c r="AW789" s="126"/>
      <c r="AX789" s="126"/>
      <c r="AY789" s="126"/>
      <c r="AZ789" s="126"/>
      <c r="BA789" s="126"/>
      <c r="BB789" s="126"/>
      <c r="BC789" s="126"/>
    </row>
    <row r="790" spans="1:84" ht="11.25" customHeight="1" thickBot="1">
      <c r="A790" s="212"/>
      <c r="B790" s="213"/>
      <c r="C790" s="217"/>
      <c r="D790" s="218"/>
      <c r="E790" s="218"/>
      <c r="F790" s="218"/>
      <c r="G790" s="218"/>
      <c r="H790" s="218"/>
      <c r="I790" s="218"/>
      <c r="J790" s="218"/>
      <c r="K790" s="218"/>
      <c r="L790" s="218"/>
      <c r="M790" s="218"/>
      <c r="N790" s="218"/>
      <c r="O790" s="218"/>
      <c r="P790" s="218"/>
      <c r="Q790" s="218"/>
      <c r="R790" s="218"/>
      <c r="S790" s="218"/>
      <c r="T790" s="218"/>
      <c r="U790" s="218"/>
      <c r="V790" s="218"/>
      <c r="W790" s="218"/>
      <c r="X790" s="218"/>
      <c r="Y790" s="218"/>
      <c r="Z790" s="218"/>
      <c r="AA790" s="218"/>
      <c r="AB790" s="218"/>
      <c r="AC790" s="219"/>
      <c r="AD790" s="232"/>
      <c r="AE790" s="233"/>
      <c r="AF790" s="235"/>
      <c r="AG790" s="236"/>
      <c r="AH790" s="234"/>
      <c r="AI790" s="233"/>
      <c r="AJ790" s="234"/>
      <c r="AK790" s="238"/>
      <c r="AL790" s="241"/>
      <c r="AM790" s="240"/>
      <c r="AN790" s="258"/>
      <c r="AO790" s="243"/>
      <c r="AQ790" s="127"/>
      <c r="AR790" s="127"/>
      <c r="AS790" s="127"/>
      <c r="AT790" s="127"/>
      <c r="AU790" s="127"/>
      <c r="AV790" s="127"/>
      <c r="AW790" s="127"/>
      <c r="AX790" s="127"/>
      <c r="AY790" s="127"/>
      <c r="AZ790" s="127"/>
      <c r="BA790" s="127"/>
      <c r="BB790" s="127"/>
      <c r="BC790" s="127"/>
      <c r="BD790" s="40"/>
      <c r="BE790" s="40"/>
      <c r="BF790" s="40"/>
      <c r="BG790" s="40"/>
      <c r="BH790" s="40"/>
      <c r="BI790" s="40"/>
      <c r="BJ790" s="40"/>
      <c r="BK790" s="40"/>
      <c r="BL790" s="40"/>
      <c r="BM790" s="40"/>
      <c r="BN790" s="40"/>
      <c r="BO790" s="40"/>
      <c r="BP790" s="40"/>
      <c r="BQ790" s="40"/>
      <c r="BR790" s="40"/>
      <c r="BS790" s="40"/>
      <c r="BT790" s="40"/>
      <c r="BU790" s="40"/>
      <c r="BV790" s="40"/>
      <c r="BW790" s="40"/>
      <c r="BX790" s="40"/>
      <c r="BY790" s="40"/>
      <c r="BZ790" s="40"/>
      <c r="CA790" s="40"/>
      <c r="CB790" s="40"/>
      <c r="CC790" s="40"/>
      <c r="CD790" s="40"/>
      <c r="CE790" s="40"/>
    </row>
    <row r="791" spans="1:84" ht="11.25" customHeight="1">
      <c r="A791" s="210" t="str">
        <f>AH785</f>
        <v>C</v>
      </c>
      <c r="B791" s="211"/>
      <c r="C791" s="214"/>
      <c r="D791" s="215"/>
      <c r="E791" s="215"/>
      <c r="F791" s="215"/>
      <c r="G791" s="215"/>
      <c r="H791" s="215"/>
      <c r="I791" s="215"/>
      <c r="J791" s="215"/>
      <c r="K791" s="215"/>
      <c r="L791" s="215"/>
      <c r="M791" s="215"/>
      <c r="N791" s="215"/>
      <c r="O791" s="215"/>
      <c r="P791" s="215"/>
      <c r="Q791" s="215"/>
      <c r="R791" s="215"/>
      <c r="S791" s="215"/>
      <c r="T791" s="215"/>
      <c r="U791" s="215"/>
      <c r="V791" s="215"/>
      <c r="W791" s="215"/>
      <c r="X791" s="215"/>
      <c r="Y791" s="215"/>
      <c r="Z791" s="215"/>
      <c r="AA791" s="215"/>
      <c r="AB791" s="215"/>
      <c r="AC791" s="216"/>
      <c r="AD791" s="220" t="str">
        <f>IF(AH787&lt;&gt;"",IF(AH787="W","L","W"),"")</f>
        <v/>
      </c>
      <c r="AE791" s="221"/>
      <c r="AF791" s="227" t="str">
        <f>IF(AH789&lt;&gt;"",IF(AH789="W","L","W"),"")</f>
        <v/>
      </c>
      <c r="AG791" s="221"/>
      <c r="AH791" s="228"/>
      <c r="AI791" s="229"/>
      <c r="AJ791" s="227" t="str">
        <f>IF($D783="1P",IF(Z806=Z808,IF(X806=X808,IF(V806&lt;&gt;"",IF(V806&gt;V808,"W","L"),""),IF(X806&gt;X808,"W","L")),IF(Z806&gt;Z808,"W","L")),IF(Z798=Z800,IF(X798=X800,IF(V798&lt;&gt;"",IF(V798&gt;V800,"W","L"),""),IF(X798&gt;X800,"W","L")),IF(Z798&gt;Z800,"W","L")))</f>
        <v/>
      </c>
      <c r="AK791" s="237"/>
      <c r="AL791" s="239" t="str">
        <f>IF(OR(COUNTIF(AD791:AJ791,"W"),COUNTIF(AD791:AJ791,"L")),COUNTIF(AD791:AJ791,"W")*2+COUNTIF(AD791:AJ791,"L"),"")</f>
        <v/>
      </c>
      <c r="AM791" s="240"/>
      <c r="AN791" s="242" t="str">
        <f>IF(AL791&lt;&gt;"",RANK(AL791,AL787:AL793,0),"")</f>
        <v/>
      </c>
      <c r="AO791" s="243"/>
      <c r="AQ791" s="154" t="str">
        <f>CONCATENATE($A785," ",$D785,","," ",$F783)</f>
        <v>Group: 13, Women's Singles</v>
      </c>
      <c r="AR791" s="155"/>
      <c r="AS791" s="155"/>
      <c r="AT791" s="155"/>
      <c r="AU791" s="155"/>
      <c r="AV791" s="155"/>
      <c r="AW791" s="155"/>
      <c r="AX791" s="155"/>
      <c r="AY791" s="155"/>
      <c r="AZ791" s="155"/>
      <c r="BA791" s="155"/>
      <c r="BB791" s="155"/>
      <c r="BC791" s="156"/>
      <c r="BD791" s="163">
        <f>A802</f>
        <v>2</v>
      </c>
      <c r="BE791" s="164"/>
      <c r="BF791" s="183" t="str">
        <f>C802</f>
        <v>B</v>
      </c>
      <c r="BG791" s="185" t="str">
        <f>IF(VLOOKUP($BF791,$A787:$C793,3,FALSE)=0,"",CONCATENATE(VLOOKUP(VLOOKUP($BF791,$A787:$C793,3,FALSE),Players!$J:$N,4,FALSE)," ",VLOOKUP($BF791,$A787:$C793,3,FALSE)," ",IF(ISERROR(VLOOKUP(VLOOKUP($BF791,$A787:$C793,3,FALSE),Players!$J:$N,5,FALSE)),"()",CONCATENATE("(",VLOOKUP(VLOOKUP($BF791,$A787:$C793,3,FALSE),Players!$J:$N,5,FALSE),")"))))</f>
        <v/>
      </c>
      <c r="BH791" s="186"/>
      <c r="BI791" s="186"/>
      <c r="BJ791" s="186"/>
      <c r="BK791" s="186"/>
      <c r="BL791" s="186"/>
      <c r="BM791" s="186"/>
      <c r="BN791" s="186"/>
      <c r="BO791" s="186"/>
      <c r="BP791" s="186"/>
      <c r="BQ791" s="186"/>
      <c r="BR791" s="186"/>
      <c r="BS791" s="186"/>
      <c r="BT791" s="186"/>
      <c r="BU791" s="187"/>
      <c r="BV791" s="170" t="str">
        <f>IF(D802&lt;&gt;"",D802,"")</f>
        <v/>
      </c>
      <c r="BW791" s="171"/>
      <c r="BX791" s="170" t="str">
        <f>IF(F802&lt;&gt;"",F802,"")</f>
        <v/>
      </c>
      <c r="BY791" s="171"/>
      <c r="BZ791" s="170" t="str">
        <f>IF(H802&lt;&gt;"",H802,"")</f>
        <v/>
      </c>
      <c r="CA791" s="171"/>
      <c r="CB791" s="170" t="str">
        <f>IF(J802&lt;&gt;"",J802,"")</f>
        <v/>
      </c>
      <c r="CC791" s="171"/>
      <c r="CD791" s="170" t="str">
        <f>IF(L802&lt;&gt;"",L802,"")</f>
        <v/>
      </c>
      <c r="CE791" s="171"/>
      <c r="CF791" s="174" t="str">
        <f>IF($CD791=$CD793,IF($CB791=$CB793,IF($BZ791&lt;&gt;"",IF($BZ791&gt;$BZ793,"W","L"),""),IF($CB791&gt;$CB793,"W","L")),IF($CD791&gt;$CD793,"W","L"))</f>
        <v/>
      </c>
    </row>
    <row r="792" spans="1:84" ht="11.25" customHeight="1">
      <c r="A792" s="212"/>
      <c r="B792" s="213"/>
      <c r="C792" s="217"/>
      <c r="D792" s="218"/>
      <c r="E792" s="218"/>
      <c r="F792" s="218"/>
      <c r="G792" s="218"/>
      <c r="H792" s="218"/>
      <c r="I792" s="218"/>
      <c r="J792" s="218"/>
      <c r="K792" s="218"/>
      <c r="L792" s="218"/>
      <c r="M792" s="218"/>
      <c r="N792" s="218"/>
      <c r="O792" s="218"/>
      <c r="P792" s="218"/>
      <c r="Q792" s="218"/>
      <c r="R792" s="218"/>
      <c r="S792" s="218"/>
      <c r="T792" s="218"/>
      <c r="U792" s="218"/>
      <c r="V792" s="218"/>
      <c r="W792" s="218"/>
      <c r="X792" s="218"/>
      <c r="Y792" s="218"/>
      <c r="Z792" s="218"/>
      <c r="AA792" s="218"/>
      <c r="AB792" s="218"/>
      <c r="AC792" s="219"/>
      <c r="AD792" s="232"/>
      <c r="AE792" s="233"/>
      <c r="AF792" s="234"/>
      <c r="AG792" s="233"/>
      <c r="AH792" s="235"/>
      <c r="AI792" s="236"/>
      <c r="AJ792" s="234"/>
      <c r="AK792" s="238"/>
      <c r="AL792" s="241"/>
      <c r="AM792" s="240"/>
      <c r="AN792" s="244"/>
      <c r="AO792" s="245"/>
      <c r="AQ792" s="157"/>
      <c r="AR792" s="158"/>
      <c r="AS792" s="158"/>
      <c r="AT792" s="158"/>
      <c r="AU792" s="158"/>
      <c r="AV792" s="158"/>
      <c r="AW792" s="158"/>
      <c r="AX792" s="158"/>
      <c r="AY792" s="158"/>
      <c r="AZ792" s="158"/>
      <c r="BA792" s="158"/>
      <c r="BB792" s="158"/>
      <c r="BC792" s="159"/>
      <c r="BD792" s="165"/>
      <c r="BE792" s="166"/>
      <c r="BF792" s="184"/>
      <c r="BG792" s="188"/>
      <c r="BH792" s="189"/>
      <c r="BI792" s="189"/>
      <c r="BJ792" s="189"/>
      <c r="BK792" s="189"/>
      <c r="BL792" s="189"/>
      <c r="BM792" s="189"/>
      <c r="BN792" s="189"/>
      <c r="BO792" s="189"/>
      <c r="BP792" s="189"/>
      <c r="BQ792" s="189"/>
      <c r="BR792" s="189"/>
      <c r="BS792" s="189"/>
      <c r="BT792" s="189"/>
      <c r="BU792" s="190"/>
      <c r="BV792" s="172"/>
      <c r="BW792" s="173"/>
      <c r="BX792" s="172"/>
      <c r="BY792" s="173"/>
      <c r="BZ792" s="172"/>
      <c r="CA792" s="173"/>
      <c r="CB792" s="172"/>
      <c r="CC792" s="173"/>
      <c r="CD792" s="172"/>
      <c r="CE792" s="173"/>
      <c r="CF792" s="174"/>
    </row>
    <row r="793" spans="1:84" ht="11.25" customHeight="1">
      <c r="A793" s="210" t="str">
        <f>AJ785</f>
        <v>D</v>
      </c>
      <c r="B793" s="211"/>
      <c r="C793" s="214"/>
      <c r="D793" s="215"/>
      <c r="E793" s="215"/>
      <c r="F793" s="215"/>
      <c r="G793" s="215"/>
      <c r="H793" s="215"/>
      <c r="I793" s="215"/>
      <c r="J793" s="215"/>
      <c r="K793" s="215"/>
      <c r="L793" s="215"/>
      <c r="M793" s="215"/>
      <c r="N793" s="215"/>
      <c r="O793" s="215"/>
      <c r="P793" s="215"/>
      <c r="Q793" s="215"/>
      <c r="R793" s="215"/>
      <c r="S793" s="215"/>
      <c r="T793" s="215"/>
      <c r="U793" s="215"/>
      <c r="V793" s="215"/>
      <c r="W793" s="215"/>
      <c r="X793" s="215"/>
      <c r="Y793" s="215"/>
      <c r="Z793" s="215"/>
      <c r="AA793" s="215"/>
      <c r="AB793" s="215"/>
      <c r="AC793" s="216"/>
      <c r="AD793" s="220" t="str">
        <f>IF(AJ787&lt;&gt;"",IF(AJ787="W","L","W"),"")</f>
        <v/>
      </c>
      <c r="AE793" s="221"/>
      <c r="AF793" s="224" t="str">
        <f>IF(AJ789&lt;&gt;"",IF(AJ789="W","L","W"),"")</f>
        <v/>
      </c>
      <c r="AG793" s="225"/>
      <c r="AH793" s="227" t="str">
        <f>IF(AJ791&lt;&gt;"",IF(AJ791="W","L","W"),"")</f>
        <v/>
      </c>
      <c r="AI793" s="221"/>
      <c r="AJ793" s="228"/>
      <c r="AK793" s="229"/>
      <c r="AL793" s="239" t="str">
        <f>IF(OR(COUNTIF(AD793:AJ793,"W"),COUNTIF(AD793:AJ793,"L")),COUNTIF(AD793:AJ793,"W")*2+COUNTIF(AD793:AJ793,"L"),"")</f>
        <v/>
      </c>
      <c r="AM793" s="240"/>
      <c r="AN793" s="242" t="str">
        <f>IF(AL793&lt;&gt;"",RANK(AL793,AL787:AL793,0),"")</f>
        <v/>
      </c>
      <c r="AO793" s="243"/>
      <c r="AQ793" s="157"/>
      <c r="AR793" s="158"/>
      <c r="AS793" s="158"/>
      <c r="AT793" s="158"/>
      <c r="AU793" s="158"/>
      <c r="AV793" s="158"/>
      <c r="AW793" s="158"/>
      <c r="AX793" s="158"/>
      <c r="AY793" s="158"/>
      <c r="AZ793" s="158"/>
      <c r="BA793" s="158"/>
      <c r="BB793" s="158"/>
      <c r="BC793" s="159"/>
      <c r="BD793" s="165"/>
      <c r="BE793" s="166"/>
      <c r="BF793" s="175" t="str">
        <f>C804</f>
        <v>D</v>
      </c>
      <c r="BG793" s="177" t="str">
        <f>IF(VLOOKUP($BF793,$A787:$C793,3,FALSE)=0,"",CONCATENATE(VLOOKUP(VLOOKUP($BF793,$A787:$C793,3,FALSE),Players!$J:$N,4,FALSE)," ",VLOOKUP($BF793,$A787:$C793,3,FALSE)," ",IF(ISERROR(VLOOKUP(VLOOKUP($BF793,$A787:$C793,3,FALSE),Players!$J:$N,5,FALSE)),"()",CONCATENATE("(",VLOOKUP(VLOOKUP($BF793,$A787:$C793,3,FALSE),Players!$J:$N,5,FALSE),")"))))</f>
        <v/>
      </c>
      <c r="BH793" s="178"/>
      <c r="BI793" s="178"/>
      <c r="BJ793" s="178"/>
      <c r="BK793" s="178"/>
      <c r="BL793" s="178"/>
      <c r="BM793" s="178"/>
      <c r="BN793" s="178"/>
      <c r="BO793" s="178"/>
      <c r="BP793" s="178"/>
      <c r="BQ793" s="178"/>
      <c r="BR793" s="178"/>
      <c r="BS793" s="178"/>
      <c r="BT793" s="178"/>
      <c r="BU793" s="179"/>
      <c r="BV793" s="150" t="str">
        <f>IF(D804&lt;&gt;"",D804,"")</f>
        <v/>
      </c>
      <c r="BW793" s="151"/>
      <c r="BX793" s="150" t="str">
        <f>IF(F804&lt;&gt;"",F804,"")</f>
        <v/>
      </c>
      <c r="BY793" s="151"/>
      <c r="BZ793" s="150" t="str">
        <f>IF(H804&lt;&gt;"",H804,"")</f>
        <v/>
      </c>
      <c r="CA793" s="151"/>
      <c r="CB793" s="150" t="str">
        <f>IF(J804&lt;&gt;"",J804,"")</f>
        <v/>
      </c>
      <c r="CC793" s="151"/>
      <c r="CD793" s="150" t="str">
        <f>IF(L804&lt;&gt;"",L804,"")</f>
        <v/>
      </c>
      <c r="CE793" s="151"/>
      <c r="CF793" s="174" t="str">
        <f>IF($CF791&lt;&gt;"",IF(CF791="W","L","W"),"")</f>
        <v/>
      </c>
    </row>
    <row r="794" spans="1:84" ht="11.25" customHeight="1" thickBot="1">
      <c r="A794" s="212"/>
      <c r="B794" s="213"/>
      <c r="C794" s="217"/>
      <c r="D794" s="218"/>
      <c r="E794" s="218"/>
      <c r="F794" s="218"/>
      <c r="G794" s="218"/>
      <c r="H794" s="218"/>
      <c r="I794" s="218"/>
      <c r="J794" s="218"/>
      <c r="K794" s="218"/>
      <c r="L794" s="218"/>
      <c r="M794" s="218"/>
      <c r="N794" s="218"/>
      <c r="O794" s="218"/>
      <c r="P794" s="218"/>
      <c r="Q794" s="218"/>
      <c r="R794" s="218"/>
      <c r="S794" s="218"/>
      <c r="T794" s="218"/>
      <c r="U794" s="218"/>
      <c r="V794" s="218"/>
      <c r="W794" s="218"/>
      <c r="X794" s="218"/>
      <c r="Y794" s="218"/>
      <c r="Z794" s="218"/>
      <c r="AA794" s="218"/>
      <c r="AB794" s="218"/>
      <c r="AC794" s="219"/>
      <c r="AD794" s="222"/>
      <c r="AE794" s="223"/>
      <c r="AF794" s="226"/>
      <c r="AG794" s="223"/>
      <c r="AH794" s="226"/>
      <c r="AI794" s="223"/>
      <c r="AJ794" s="230"/>
      <c r="AK794" s="231"/>
      <c r="AL794" s="246"/>
      <c r="AM794" s="247"/>
      <c r="AN794" s="248"/>
      <c r="AO794" s="249"/>
      <c r="AQ794" s="160"/>
      <c r="AR794" s="161"/>
      <c r="AS794" s="161"/>
      <c r="AT794" s="161"/>
      <c r="AU794" s="161"/>
      <c r="AV794" s="161"/>
      <c r="AW794" s="161"/>
      <c r="AX794" s="161"/>
      <c r="AY794" s="161"/>
      <c r="AZ794" s="161"/>
      <c r="BA794" s="161"/>
      <c r="BB794" s="161"/>
      <c r="BC794" s="162"/>
      <c r="BD794" s="167"/>
      <c r="BE794" s="168"/>
      <c r="BF794" s="176"/>
      <c r="BG794" s="180"/>
      <c r="BH794" s="181"/>
      <c r="BI794" s="181"/>
      <c r="BJ794" s="181"/>
      <c r="BK794" s="181"/>
      <c r="BL794" s="181"/>
      <c r="BM794" s="181"/>
      <c r="BN794" s="181"/>
      <c r="BO794" s="181"/>
      <c r="BP794" s="181"/>
      <c r="BQ794" s="181"/>
      <c r="BR794" s="181"/>
      <c r="BS794" s="181"/>
      <c r="BT794" s="181"/>
      <c r="BU794" s="182"/>
      <c r="BV794" s="152"/>
      <c r="BW794" s="153"/>
      <c r="BX794" s="152"/>
      <c r="BY794" s="153"/>
      <c r="BZ794" s="152"/>
      <c r="CA794" s="153"/>
      <c r="CB794" s="152"/>
      <c r="CC794" s="153"/>
      <c r="CD794" s="152"/>
      <c r="CE794" s="153"/>
      <c r="CF794" s="174"/>
    </row>
    <row r="795" spans="1:84" ht="11.25" customHeight="1">
      <c r="A795" s="42"/>
      <c r="R795" s="42"/>
      <c r="S795" s="42"/>
      <c r="W795" s="42"/>
      <c r="X795" s="43"/>
      <c r="Y795" s="43"/>
      <c r="Z795" s="43"/>
      <c r="AA795" s="43"/>
      <c r="AB795" s="3"/>
      <c r="AQ795" s="126"/>
      <c r="AR795" s="126"/>
      <c r="AS795" s="126"/>
      <c r="AT795" s="126"/>
      <c r="AU795" s="126"/>
      <c r="AV795" s="126"/>
      <c r="AW795" s="126"/>
      <c r="AX795" s="126"/>
      <c r="AY795" s="126"/>
      <c r="AZ795" s="126"/>
      <c r="BA795" s="126"/>
      <c r="BB795" s="126"/>
      <c r="BC795" s="126"/>
      <c r="BV795" s="169" t="str">
        <f>IF(CF791&lt;&gt;"",IF(AND(AND(BV791&gt;-1,BV793&gt;-1),OR(BV791&gt;10,BV793&gt;10),ABS(BV791-BV793)&gt;1,IF(OR(BV791&gt;11,BV793&gt;11),ABS(BV791-BV793)=2,TRUE),BV791=INT(BV791),BV793=INT(BV793)),"","Error"),"")</f>
        <v/>
      </c>
      <c r="BW795" s="169"/>
      <c r="BX795" s="169" t="str">
        <f>IF(CF791&lt;&gt;"",IF(AND(AND(BX791&gt;-1,BX793&gt;-1),OR(BX791&gt;10,BX793&gt;10),ABS(BX791-BX793)&gt;1,IF(OR(BX791&gt;11,BX793&gt;11),ABS(BX791-BX793)=2,TRUE),BX791=INT(BX791),BX793=INT(BX793)),"","Error"),"")</f>
        <v/>
      </c>
      <c r="BY795" s="169"/>
      <c r="BZ795" s="169" t="str">
        <f>IF(CF791&lt;&gt;"",IF(AND(AND(BZ791&gt;-1,BZ793&gt;-1),OR(BZ791&gt;10,BZ793&gt;10),ABS(BZ791-BZ793)&gt;1,IF(OR(BZ791&gt;11,BZ793&gt;11),ABS(BZ791-BZ793)=2,TRUE),BZ791=INT(BZ791),BZ793=INT(BZ793)),"","Error"),"")</f>
        <v/>
      </c>
      <c r="CA795" s="169"/>
      <c r="CB795" s="169" t="str">
        <f>IF(AND(CF791&lt;&gt;"",CB791&lt;&gt;""),IF(AND(AND(CB791&gt;-1,CB793&gt;-1),OR(CB791&gt;10,CB793&gt;10),ABS(CB791-CB793)&gt;1,IF(OR(CB791&gt;11,CB793&gt;11),ABS(CB791-CB793)=2,TRUE),CB791=INT(CB791),CB793=INT(CB793)),"","Error"),"")</f>
        <v/>
      </c>
      <c r="CC795" s="169"/>
      <c r="CD795" s="169" t="str">
        <f>IF(AND(CF791&lt;&gt;"",CD791&lt;&gt;""),IF(AND(AND(CD791&gt;-1,CD793&gt;-1),OR(CD791&gt;10,CD793&gt;10),ABS(CD791-CD793)&gt;1,IF(OR(CD791&gt;11,CD793&gt;11),ABS(CD791-CD793)=2,TRUE),CD791=INT(CD791),CD793=INT(CD793)),"","Error"),"")</f>
        <v/>
      </c>
      <c r="CE795" s="169"/>
    </row>
    <row r="796" spans="1:84" ht="11.25" customHeight="1">
      <c r="AQ796" s="126"/>
      <c r="AR796" s="126"/>
      <c r="AS796" s="126"/>
      <c r="AT796" s="126"/>
      <c r="AU796" s="126"/>
      <c r="AV796" s="126"/>
      <c r="AW796" s="126"/>
      <c r="AX796" s="126"/>
      <c r="AY796" s="126"/>
      <c r="AZ796" s="126"/>
      <c r="BA796" s="126"/>
      <c r="BB796" s="126"/>
      <c r="BC796" s="126"/>
    </row>
    <row r="797" spans="1:84" ht="11.25" customHeight="1" thickBot="1">
      <c r="AB797" s="3"/>
      <c r="AQ797" s="127"/>
      <c r="AR797" s="127"/>
      <c r="AS797" s="127"/>
      <c r="AT797" s="127"/>
      <c r="AU797" s="127"/>
      <c r="AV797" s="127"/>
      <c r="AW797" s="127"/>
      <c r="AX797" s="127"/>
      <c r="AY797" s="127"/>
      <c r="AZ797" s="127"/>
      <c r="BA797" s="127"/>
      <c r="BB797" s="127"/>
      <c r="BC797" s="127"/>
      <c r="BD797" s="40"/>
      <c r="BE797" s="40"/>
      <c r="BF797" s="40"/>
      <c r="BG797" s="40"/>
      <c r="BH797" s="40"/>
      <c r="BI797" s="40"/>
      <c r="BJ797" s="40"/>
      <c r="BK797" s="40"/>
      <c r="BL797" s="40"/>
      <c r="BM797" s="40"/>
      <c r="BN797" s="40"/>
      <c r="BO797" s="40"/>
      <c r="BP797" s="40"/>
      <c r="BQ797" s="40"/>
      <c r="BR797" s="40"/>
      <c r="BS797" s="40"/>
      <c r="BT797" s="40"/>
      <c r="BU797" s="40"/>
      <c r="BV797" s="40"/>
      <c r="BW797" s="40"/>
      <c r="BX797" s="40"/>
      <c r="BY797" s="40"/>
      <c r="BZ797" s="40"/>
      <c r="CA797" s="40"/>
      <c r="CB797" s="40"/>
      <c r="CC797" s="40"/>
      <c r="CD797" s="40"/>
      <c r="CE797" s="40"/>
    </row>
    <row r="798" spans="1:84" ht="11.25" customHeight="1">
      <c r="A798" s="170">
        <v>1</v>
      </c>
      <c r="B798" s="191"/>
      <c r="C798" s="183" t="str">
        <f>IF($D783="1P","A","A")</f>
        <v>A</v>
      </c>
      <c r="D798" s="197"/>
      <c r="E798" s="198"/>
      <c r="F798" s="197"/>
      <c r="G798" s="198"/>
      <c r="H798" s="197"/>
      <c r="I798" s="198"/>
      <c r="J798" s="197"/>
      <c r="K798" s="198"/>
      <c r="L798" s="197"/>
      <c r="M798" s="208"/>
      <c r="N798" s="69" t="str">
        <f>IF(CF781&lt;&gt;"",IF(CF781="W",IF(SUM(IF(D798&gt;D800,1,0),IF(F798&gt;F800,1,0),IF(H798&gt;H800,1,0),IF(J798&gt;J800,1,0),IF(L798&gt;L800,1,0))&lt;&gt;3,"E",""),""),"")</f>
        <v/>
      </c>
      <c r="O798" s="170">
        <v>4</v>
      </c>
      <c r="P798" s="191"/>
      <c r="Q798" s="183" t="str">
        <f>IF($D783="1P","B","C")</f>
        <v>C</v>
      </c>
      <c r="R798" s="197"/>
      <c r="S798" s="198"/>
      <c r="T798" s="197"/>
      <c r="U798" s="198"/>
      <c r="V798" s="197"/>
      <c r="W798" s="198"/>
      <c r="X798" s="197"/>
      <c r="Y798" s="198"/>
      <c r="Z798" s="197"/>
      <c r="AA798" s="208"/>
      <c r="AB798" s="69" t="str">
        <f>IF(CF811&lt;&gt;"",IF(CF811="W",IF(SUM(IF(R798&gt;R800,1,0),IF(T798&gt;T800,1,0),IF(V798&gt;V800,1,0),IF(X798&gt;X800,1,0),IF(Z798&gt;Z800,1,0))&lt;&gt;3,"E",""),""),"")</f>
        <v/>
      </c>
      <c r="AQ798" s="128"/>
      <c r="AR798" s="128"/>
      <c r="AS798" s="128"/>
      <c r="AT798" s="128"/>
      <c r="AU798" s="128"/>
      <c r="AV798" s="128"/>
      <c r="AW798" s="128"/>
      <c r="AX798" s="128"/>
      <c r="AY798" s="128"/>
      <c r="AZ798" s="128"/>
      <c r="BA798" s="128"/>
      <c r="BB798" s="128"/>
      <c r="BC798" s="128"/>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row>
    <row r="799" spans="1:84" ht="11.25" customHeight="1">
      <c r="A799" s="192"/>
      <c r="B799" s="193"/>
      <c r="C799" s="196"/>
      <c r="D799" s="199"/>
      <c r="E799" s="200"/>
      <c r="F799" s="199"/>
      <c r="G799" s="200"/>
      <c r="H799" s="199"/>
      <c r="I799" s="200"/>
      <c r="J799" s="199"/>
      <c r="K799" s="200"/>
      <c r="L799" s="199"/>
      <c r="M799" s="209"/>
      <c r="N799" s="69" t="str">
        <f>IF(CF781&lt;&gt;"",IF(ISERROR(AND(BV785="",BX785="",BZ785="",CB785="",CD785="")),"E",IF(AND(BV785="",BX785="",BZ785="",CB785="",CD785=""),"","E")),"")</f>
        <v/>
      </c>
      <c r="O799" s="192"/>
      <c r="P799" s="193"/>
      <c r="Q799" s="196"/>
      <c r="R799" s="199"/>
      <c r="S799" s="200"/>
      <c r="T799" s="199"/>
      <c r="U799" s="200"/>
      <c r="V799" s="199"/>
      <c r="W799" s="200"/>
      <c r="X799" s="199"/>
      <c r="Y799" s="200"/>
      <c r="Z799" s="199"/>
      <c r="AA799" s="209"/>
      <c r="AB799" s="69" t="str">
        <f>IF(CF811&lt;&gt;"",IF(ISERROR(AND(BV815="",BX815="",BZ815="",CB815="",CD815="")),"E",IF(AND(BV815="",BX815="",BZ815="",CB815="",CD815=""),"","E")),"")</f>
        <v/>
      </c>
      <c r="AQ799" s="126"/>
      <c r="AR799" s="126"/>
      <c r="AS799" s="126"/>
      <c r="AT799" s="126"/>
      <c r="AU799" s="126"/>
      <c r="AV799" s="126"/>
      <c r="AW799" s="126"/>
      <c r="AX799" s="126"/>
      <c r="AY799" s="126"/>
      <c r="AZ799" s="126"/>
      <c r="BA799" s="126"/>
      <c r="BB799" s="126"/>
      <c r="BC799" s="126"/>
    </row>
    <row r="800" spans="1:84" ht="11.25" customHeight="1" thickBot="1">
      <c r="A800" s="192"/>
      <c r="B800" s="193"/>
      <c r="C800" s="175" t="str">
        <f>IF($D783="1P","D","C")</f>
        <v>C</v>
      </c>
      <c r="D800" s="201"/>
      <c r="E800" s="202"/>
      <c r="F800" s="201"/>
      <c r="G800" s="202"/>
      <c r="H800" s="201"/>
      <c r="I800" s="202"/>
      <c r="J800" s="201"/>
      <c r="K800" s="202"/>
      <c r="L800" s="201"/>
      <c r="M800" s="205"/>
      <c r="N800" s="69" t="str">
        <f>IF(CF781&lt;&gt;"",IF(ISERROR(AND(BV785="",BX785="",BZ785="",CB785="",CD785="")),"E",IF(AND(BV785="",BX785="",BZ785="",CB785="",CD785=""),"","E")),"")</f>
        <v/>
      </c>
      <c r="O800" s="192"/>
      <c r="P800" s="193"/>
      <c r="Q800" s="175" t="str">
        <f>IF($D783="1P","D","D")</f>
        <v>D</v>
      </c>
      <c r="R800" s="201"/>
      <c r="S800" s="202"/>
      <c r="T800" s="201"/>
      <c r="U800" s="202"/>
      <c r="V800" s="201"/>
      <c r="W800" s="202"/>
      <c r="X800" s="201"/>
      <c r="Y800" s="202"/>
      <c r="Z800" s="201"/>
      <c r="AA800" s="205"/>
      <c r="AB800" s="69" t="str">
        <f>IF(CF811&lt;&gt;"",IF(ISERROR(AND(BV815="",BX815="",BZ815="",CB815="",CD815="")),"E",IF(AND(BV815="",BX815="",BZ815="",CB815="",CD815=""),"","E")),"")</f>
        <v/>
      </c>
      <c r="AP800" s="2"/>
      <c r="AQ800" s="127"/>
      <c r="AR800" s="127"/>
      <c r="AS800" s="127"/>
      <c r="AT800" s="127"/>
      <c r="AU800" s="127"/>
      <c r="AV800" s="127"/>
      <c r="AW800" s="127"/>
      <c r="AX800" s="127"/>
      <c r="AY800" s="127"/>
      <c r="AZ800" s="127"/>
      <c r="BA800" s="127"/>
      <c r="BB800" s="127"/>
      <c r="BC800" s="127"/>
      <c r="BD800" s="40"/>
      <c r="BE800" s="40"/>
      <c r="BF800" s="40"/>
      <c r="BG800" s="40"/>
      <c r="BH800" s="40"/>
      <c r="BI800" s="40"/>
      <c r="BJ800" s="40"/>
      <c r="BK800" s="40"/>
      <c r="BL800" s="40"/>
      <c r="BM800" s="40"/>
      <c r="BN800" s="40"/>
      <c r="BO800" s="40"/>
      <c r="BP800" s="40"/>
      <c r="BQ800" s="40"/>
      <c r="BR800" s="40"/>
      <c r="BS800" s="40"/>
      <c r="BT800" s="40"/>
      <c r="BU800" s="40"/>
      <c r="BV800" s="40"/>
      <c r="BW800" s="40"/>
      <c r="BX800" s="40"/>
      <c r="BY800" s="40"/>
      <c r="BZ800" s="40"/>
      <c r="CA800" s="40"/>
      <c r="CB800" s="40"/>
      <c r="CC800" s="40"/>
      <c r="CD800" s="40"/>
      <c r="CE800" s="40"/>
    </row>
    <row r="801" spans="1:84" ht="11.25" customHeight="1" thickBot="1">
      <c r="A801" s="194"/>
      <c r="B801" s="195"/>
      <c r="C801" s="207"/>
      <c r="D801" s="203"/>
      <c r="E801" s="204"/>
      <c r="F801" s="203"/>
      <c r="G801" s="204"/>
      <c r="H801" s="203"/>
      <c r="I801" s="204"/>
      <c r="J801" s="203"/>
      <c r="K801" s="204"/>
      <c r="L801" s="203"/>
      <c r="M801" s="206"/>
      <c r="N801" s="69" t="str">
        <f>IF(CF783&lt;&gt;"",IF(CF783="W",IF(SUM(IF(D800&gt;D798,1,0),IF(F800&gt;F798,1,0),IF(H800&gt;H798,1,0),IF(J800&gt;J798,1,0),IF(L800&gt;L798,1,0))&lt;&gt;3,"E",""),""),"")</f>
        <v/>
      </c>
      <c r="O801" s="194"/>
      <c r="P801" s="195"/>
      <c r="Q801" s="207"/>
      <c r="R801" s="203"/>
      <c r="S801" s="204"/>
      <c r="T801" s="203"/>
      <c r="U801" s="204"/>
      <c r="V801" s="203"/>
      <c r="W801" s="204"/>
      <c r="X801" s="203"/>
      <c r="Y801" s="204"/>
      <c r="Z801" s="203"/>
      <c r="AA801" s="206"/>
      <c r="AB801" s="69" t="str">
        <f>IF(CF813&lt;&gt;"",IF(CF813="W",IF(SUM(IF(R800&gt;R798,1,0),IF(T800&gt;T798,1,0),IF(V800&gt;V798,1,0),IF(X800&gt;X798,1,0),IF(Z800&gt;Z798,1,0))&lt;&gt;3,"E",""),""),"")</f>
        <v/>
      </c>
      <c r="AC801" s="2"/>
      <c r="AD801" s="2"/>
      <c r="AE801" s="2"/>
      <c r="AF801" s="2"/>
      <c r="AG801" s="2"/>
      <c r="AH801" s="2"/>
      <c r="AI801" s="2"/>
      <c r="AJ801" s="2"/>
      <c r="AK801" s="2"/>
      <c r="AL801" s="2"/>
      <c r="AM801" s="2"/>
      <c r="AN801" s="2"/>
      <c r="AO801" s="2"/>
      <c r="AP801" s="2"/>
      <c r="AQ801" s="154" t="str">
        <f>CONCATENATE($A785," ",$D785,","," ",$F783)</f>
        <v>Group: 13, Women's Singles</v>
      </c>
      <c r="AR801" s="155"/>
      <c r="AS801" s="155"/>
      <c r="AT801" s="155"/>
      <c r="AU801" s="155"/>
      <c r="AV801" s="155"/>
      <c r="AW801" s="155"/>
      <c r="AX801" s="155"/>
      <c r="AY801" s="155"/>
      <c r="AZ801" s="155"/>
      <c r="BA801" s="155"/>
      <c r="BB801" s="155"/>
      <c r="BC801" s="156"/>
      <c r="BD801" s="163">
        <f>A806</f>
        <v>3</v>
      </c>
      <c r="BE801" s="164"/>
      <c r="BF801" s="183" t="str">
        <f>C806</f>
        <v>A</v>
      </c>
      <c r="BG801" s="185" t="str">
        <f>IF(VLOOKUP($BF801,$A787:$C793,3,FALSE)=0,"",CONCATENATE(VLOOKUP(VLOOKUP($BF801,$A787:$C793,3,FALSE),Players!$J:$N,4,FALSE)," ",VLOOKUP($BF801,$A787:$C793,3,FALSE)," ",IF(ISERROR(VLOOKUP(VLOOKUP($BF801,$A787:$C793,3,FALSE),Players!$J:$N,5,FALSE)),"()",CONCATENATE("(",VLOOKUP(VLOOKUP($BF801,$A787:$C793,3,FALSE),Players!$J:$N,5,FALSE),")"))))</f>
        <v/>
      </c>
      <c r="BH801" s="186"/>
      <c r="BI801" s="186"/>
      <c r="BJ801" s="186"/>
      <c r="BK801" s="186"/>
      <c r="BL801" s="186"/>
      <c r="BM801" s="186"/>
      <c r="BN801" s="186"/>
      <c r="BO801" s="186"/>
      <c r="BP801" s="186"/>
      <c r="BQ801" s="186"/>
      <c r="BR801" s="186"/>
      <c r="BS801" s="186"/>
      <c r="BT801" s="186"/>
      <c r="BU801" s="187"/>
      <c r="BV801" s="170" t="str">
        <f>IF(D806&lt;&gt;"",D806,"")</f>
        <v/>
      </c>
      <c r="BW801" s="171"/>
      <c r="BX801" s="170" t="str">
        <f>IF(F806&lt;&gt;"",F806,"")</f>
        <v/>
      </c>
      <c r="BY801" s="171"/>
      <c r="BZ801" s="170" t="str">
        <f>IF(H806&lt;&gt;"",H806,"")</f>
        <v/>
      </c>
      <c r="CA801" s="171"/>
      <c r="CB801" s="170" t="str">
        <f>IF(J806&lt;&gt;"",J806,"")</f>
        <v/>
      </c>
      <c r="CC801" s="171"/>
      <c r="CD801" s="170" t="str">
        <f>IF(L806&lt;&gt;"",L806,"")</f>
        <v/>
      </c>
      <c r="CE801" s="171"/>
      <c r="CF801" s="174" t="str">
        <f>IF($CD801=$CD803,IF($CB801=$CB803,IF($BZ801&lt;&gt;"",IF($BZ801&gt;$BZ803,"W","L"),""),IF($CB801&gt;$CB803,"W","L")),IF($CD801&gt;$CD803,"W","L"))</f>
        <v/>
      </c>
    </row>
    <row r="802" spans="1:84" ht="11.25" customHeight="1">
      <c r="A802" s="170">
        <v>2</v>
      </c>
      <c r="B802" s="191"/>
      <c r="C802" s="183" t="str">
        <f>IF($D783="1P","B","B")</f>
        <v>B</v>
      </c>
      <c r="D802" s="197"/>
      <c r="E802" s="198"/>
      <c r="F802" s="197"/>
      <c r="G802" s="198"/>
      <c r="H802" s="197"/>
      <c r="I802" s="198"/>
      <c r="J802" s="197"/>
      <c r="K802" s="198"/>
      <c r="L802" s="197"/>
      <c r="M802" s="208"/>
      <c r="N802" s="69" t="str">
        <f>IF(CF791&lt;&gt;"",IF(CF791="W",IF(SUM(IF(D802&gt;D804,1,0),IF(F802&gt;F804,1,0),IF(H802&gt;H804,1,0),IF(J802&gt;J804,1,0),IF(L802&gt;L804,1,0))&lt;&gt;3,"E",""),""),"")</f>
        <v/>
      </c>
      <c r="O802" s="170">
        <v>5</v>
      </c>
      <c r="P802" s="191"/>
      <c r="Q802" s="183" t="str">
        <f>IF($D783="1P","A","A")</f>
        <v>A</v>
      </c>
      <c r="R802" s="197"/>
      <c r="S802" s="198"/>
      <c r="T802" s="197"/>
      <c r="U802" s="198"/>
      <c r="V802" s="197"/>
      <c r="W802" s="198"/>
      <c r="X802" s="197"/>
      <c r="Y802" s="198"/>
      <c r="Z802" s="197"/>
      <c r="AA802" s="208"/>
      <c r="AB802" s="69" t="str">
        <f>IF(CF821&lt;&gt;"",IF(CF821="W",IF(SUM(IF(R802&gt;R804,1,0),IF(T802&gt;T804,1,0),IF(V802&gt;V804,1,0),IF(X802&gt;X804,1,0),IF(Z802&gt;Z804,1,0))&lt;&gt;3,"E",""),""),"")</f>
        <v/>
      </c>
      <c r="AP802" s="3"/>
      <c r="AQ802" s="157"/>
      <c r="AR802" s="158"/>
      <c r="AS802" s="158"/>
      <c r="AT802" s="158"/>
      <c r="AU802" s="158"/>
      <c r="AV802" s="158"/>
      <c r="AW802" s="158"/>
      <c r="AX802" s="158"/>
      <c r="AY802" s="158"/>
      <c r="AZ802" s="158"/>
      <c r="BA802" s="158"/>
      <c r="BB802" s="158"/>
      <c r="BC802" s="159"/>
      <c r="BD802" s="165"/>
      <c r="BE802" s="166"/>
      <c r="BF802" s="184"/>
      <c r="BG802" s="188"/>
      <c r="BH802" s="189"/>
      <c r="BI802" s="189"/>
      <c r="BJ802" s="189"/>
      <c r="BK802" s="189"/>
      <c r="BL802" s="189"/>
      <c r="BM802" s="189"/>
      <c r="BN802" s="189"/>
      <c r="BO802" s="189"/>
      <c r="BP802" s="189"/>
      <c r="BQ802" s="189"/>
      <c r="BR802" s="189"/>
      <c r="BS802" s="189"/>
      <c r="BT802" s="189"/>
      <c r="BU802" s="190"/>
      <c r="BV802" s="172"/>
      <c r="BW802" s="173"/>
      <c r="BX802" s="172"/>
      <c r="BY802" s="173"/>
      <c r="BZ802" s="172"/>
      <c r="CA802" s="173"/>
      <c r="CB802" s="172"/>
      <c r="CC802" s="173"/>
      <c r="CD802" s="172"/>
      <c r="CE802" s="173"/>
      <c r="CF802" s="174"/>
    </row>
    <row r="803" spans="1:84" ht="11.25" customHeight="1">
      <c r="A803" s="192"/>
      <c r="B803" s="193"/>
      <c r="C803" s="196"/>
      <c r="D803" s="199"/>
      <c r="E803" s="200"/>
      <c r="F803" s="199"/>
      <c r="G803" s="200"/>
      <c r="H803" s="199"/>
      <c r="I803" s="200"/>
      <c r="J803" s="199"/>
      <c r="K803" s="200"/>
      <c r="L803" s="199"/>
      <c r="M803" s="209"/>
      <c r="N803" s="69" t="str">
        <f>IF(CF791&lt;&gt;"",IF(ISERROR(AND(BV795="",BX795="",BZ795="",CB795="",CD795="")),"E",IF(AND(BV795="",BX795="",BZ795="",CB795="",CD795=""),"","E")),"")</f>
        <v/>
      </c>
      <c r="O803" s="192"/>
      <c r="P803" s="193"/>
      <c r="Q803" s="196"/>
      <c r="R803" s="199"/>
      <c r="S803" s="200"/>
      <c r="T803" s="199"/>
      <c r="U803" s="200"/>
      <c r="V803" s="199"/>
      <c r="W803" s="200"/>
      <c r="X803" s="199"/>
      <c r="Y803" s="200"/>
      <c r="Z803" s="199"/>
      <c r="AA803" s="209"/>
      <c r="AB803" s="69" t="str">
        <f>IF(CF821&lt;&gt;"",IF(ISERROR(AND(BV825="",BX825="",BZ825="",CB825="",CD825="")),"E",IF(AND(BV825="",BX825="",BZ825="",CB825="",CD825=""),"","E")),"")</f>
        <v/>
      </c>
      <c r="AP803" s="3"/>
      <c r="AQ803" s="157"/>
      <c r="AR803" s="158"/>
      <c r="AS803" s="158"/>
      <c r="AT803" s="158"/>
      <c r="AU803" s="158"/>
      <c r="AV803" s="158"/>
      <c r="AW803" s="158"/>
      <c r="AX803" s="158"/>
      <c r="AY803" s="158"/>
      <c r="AZ803" s="158"/>
      <c r="BA803" s="158"/>
      <c r="BB803" s="158"/>
      <c r="BC803" s="159"/>
      <c r="BD803" s="165"/>
      <c r="BE803" s="166"/>
      <c r="BF803" s="175" t="str">
        <f>C808</f>
        <v>B</v>
      </c>
      <c r="BG803" s="177" t="str">
        <f>IF(VLOOKUP($BF803,$A787:$C793,3,FALSE)=0,"",CONCATENATE(VLOOKUP(VLOOKUP($BF803,$A787:$C793,3,FALSE),Players!$J:$N,4,FALSE)," ",VLOOKUP($BF803,$A787:$C793,3,FALSE)," ",IF(ISERROR(VLOOKUP(VLOOKUP($BF803,$A787:$C793,3,FALSE),Players!$J:$N,5,FALSE)),"()",CONCATENATE("(",VLOOKUP(VLOOKUP($BF803,$A787:$C793,3,FALSE),Players!$J:$N,5,FALSE),")"))))</f>
        <v/>
      </c>
      <c r="BH803" s="178"/>
      <c r="BI803" s="178"/>
      <c r="BJ803" s="178"/>
      <c r="BK803" s="178"/>
      <c r="BL803" s="178"/>
      <c r="BM803" s="178"/>
      <c r="BN803" s="178"/>
      <c r="BO803" s="178"/>
      <c r="BP803" s="178"/>
      <c r="BQ803" s="178"/>
      <c r="BR803" s="178"/>
      <c r="BS803" s="178"/>
      <c r="BT803" s="178"/>
      <c r="BU803" s="179"/>
      <c r="BV803" s="150" t="str">
        <f>IF(D808&lt;&gt;"",D808,"")</f>
        <v/>
      </c>
      <c r="BW803" s="151"/>
      <c r="BX803" s="150" t="str">
        <f>IF(F808&lt;&gt;"",F808,"")</f>
        <v/>
      </c>
      <c r="BY803" s="151"/>
      <c r="BZ803" s="150" t="str">
        <f>IF(H808&lt;&gt;"",H808,"")</f>
        <v/>
      </c>
      <c r="CA803" s="151"/>
      <c r="CB803" s="150" t="str">
        <f>IF(J808&lt;&gt;"",J808,"")</f>
        <v/>
      </c>
      <c r="CC803" s="151"/>
      <c r="CD803" s="150" t="str">
        <f>IF(L808&lt;&gt;"",L808,"")</f>
        <v/>
      </c>
      <c r="CE803" s="151"/>
      <c r="CF803" s="174" t="str">
        <f>IF($CF801&lt;&gt;"",IF(CF801="W","L","W"),"")</f>
        <v/>
      </c>
    </row>
    <row r="804" spans="1:84" ht="11.25" customHeight="1" thickBot="1">
      <c r="A804" s="192"/>
      <c r="B804" s="193"/>
      <c r="C804" s="175" t="str">
        <f>IF($D783="1P","C","D")</f>
        <v>D</v>
      </c>
      <c r="D804" s="201"/>
      <c r="E804" s="202"/>
      <c r="F804" s="201"/>
      <c r="G804" s="202"/>
      <c r="H804" s="201"/>
      <c r="I804" s="202"/>
      <c r="J804" s="201"/>
      <c r="K804" s="202"/>
      <c r="L804" s="201"/>
      <c r="M804" s="205"/>
      <c r="N804" s="69" t="str">
        <f>IF(CF791&lt;&gt;"",IF(ISERROR(AND(BV795="",BX795="",BZ795="",CB795="",CD795="")),"E",IF(AND(BV795="",BX795="",BZ795="",CB795="",CD795=""),"","E")),"")</f>
        <v/>
      </c>
      <c r="O804" s="192"/>
      <c r="P804" s="193"/>
      <c r="Q804" s="175" t="str">
        <f>IF($D783="1P","B","D")</f>
        <v>D</v>
      </c>
      <c r="R804" s="201"/>
      <c r="S804" s="202"/>
      <c r="T804" s="201"/>
      <c r="U804" s="202"/>
      <c r="V804" s="201"/>
      <c r="W804" s="202"/>
      <c r="X804" s="201"/>
      <c r="Y804" s="202"/>
      <c r="Z804" s="201"/>
      <c r="AA804" s="205"/>
      <c r="AB804" s="69" t="str">
        <f>IF(CF821&lt;&gt;"",IF(ISERROR(AND(BV825="",BX825="",BZ825="",CB825="",CD825="")),"E",IF(AND(BV825="",BX825="",BZ825="",CB825="",CD825=""),"","E")),"")</f>
        <v/>
      </c>
      <c r="AP804" s="3"/>
      <c r="AQ804" s="160"/>
      <c r="AR804" s="161"/>
      <c r="AS804" s="161"/>
      <c r="AT804" s="161"/>
      <c r="AU804" s="161"/>
      <c r="AV804" s="161"/>
      <c r="AW804" s="161"/>
      <c r="AX804" s="161"/>
      <c r="AY804" s="161"/>
      <c r="AZ804" s="161"/>
      <c r="BA804" s="161"/>
      <c r="BB804" s="161"/>
      <c r="BC804" s="162"/>
      <c r="BD804" s="167"/>
      <c r="BE804" s="168"/>
      <c r="BF804" s="176"/>
      <c r="BG804" s="180"/>
      <c r="BH804" s="181"/>
      <c r="BI804" s="181"/>
      <c r="BJ804" s="181"/>
      <c r="BK804" s="181"/>
      <c r="BL804" s="181"/>
      <c r="BM804" s="181"/>
      <c r="BN804" s="181"/>
      <c r="BO804" s="181"/>
      <c r="BP804" s="181"/>
      <c r="BQ804" s="181"/>
      <c r="BR804" s="181"/>
      <c r="BS804" s="181"/>
      <c r="BT804" s="181"/>
      <c r="BU804" s="182"/>
      <c r="BV804" s="152"/>
      <c r="BW804" s="153"/>
      <c r="BX804" s="152"/>
      <c r="BY804" s="153"/>
      <c r="BZ804" s="152"/>
      <c r="CA804" s="153"/>
      <c r="CB804" s="152"/>
      <c r="CC804" s="153"/>
      <c r="CD804" s="152"/>
      <c r="CE804" s="153"/>
      <c r="CF804" s="174"/>
    </row>
    <row r="805" spans="1:84" ht="11.25" customHeight="1" thickBot="1">
      <c r="A805" s="194"/>
      <c r="B805" s="195"/>
      <c r="C805" s="207"/>
      <c r="D805" s="203"/>
      <c r="E805" s="204"/>
      <c r="F805" s="203"/>
      <c r="G805" s="204"/>
      <c r="H805" s="203"/>
      <c r="I805" s="204"/>
      <c r="J805" s="203"/>
      <c r="K805" s="204"/>
      <c r="L805" s="203"/>
      <c r="M805" s="206"/>
      <c r="N805" s="69" t="str">
        <f>IF(CF793&lt;&gt;"",IF(CF793="W",IF(SUM(IF(D804&gt;D802,1,0),IF(F804&gt;F802,1,0),IF(H804&gt;H802,1,0),IF(J804&gt;J802,1,0),IF(L804&gt;L802,1,0))&lt;&gt;3,"E",""),""),"")</f>
        <v/>
      </c>
      <c r="O805" s="194"/>
      <c r="P805" s="195"/>
      <c r="Q805" s="207"/>
      <c r="R805" s="203"/>
      <c r="S805" s="204"/>
      <c r="T805" s="203"/>
      <c r="U805" s="204"/>
      <c r="V805" s="203"/>
      <c r="W805" s="204"/>
      <c r="X805" s="203"/>
      <c r="Y805" s="204"/>
      <c r="Z805" s="203"/>
      <c r="AA805" s="206"/>
      <c r="AB805" s="69" t="str">
        <f>IF(CF823&lt;&gt;"",IF(CF823="W",IF(SUM(IF(R804&gt;R802,1,0),IF(T804&gt;T802,1,0),IF(V804&gt;V802,1,0),IF(X804&gt;X802,1,0),IF(Z804&gt;Z802,1,0))&lt;&gt;3,"E",""),""),"")</f>
        <v/>
      </c>
      <c r="AP805" s="3"/>
      <c r="AQ805" s="126"/>
      <c r="AR805" s="126"/>
      <c r="AS805" s="126"/>
      <c r="AT805" s="126"/>
      <c r="AU805" s="126"/>
      <c r="AV805" s="126"/>
      <c r="AW805" s="126"/>
      <c r="AX805" s="126"/>
      <c r="AY805" s="126"/>
      <c r="AZ805" s="126"/>
      <c r="BA805" s="126"/>
      <c r="BB805" s="126"/>
      <c r="BC805" s="126"/>
      <c r="BV805" s="169" t="str">
        <f>IF(CF801&lt;&gt;"",IF(AND(AND(BV801&gt;-1,BV803&gt;-1),OR(BV801&gt;10,BV803&gt;10),ABS(BV801-BV803)&gt;1,IF(OR(BV801&gt;11,BV803&gt;11),ABS(BV801-BV803)=2,TRUE),BV801=INT(BV801),BV803=INT(BV803)),"","Error"),"")</f>
        <v/>
      </c>
      <c r="BW805" s="169"/>
      <c r="BX805" s="169" t="str">
        <f>IF(CF801&lt;&gt;"",IF(AND(AND(BX801&gt;-1,BX803&gt;-1),OR(BX801&gt;10,BX803&gt;10),ABS(BX801-BX803)&gt;1,IF(OR(BX801&gt;11,BX803&gt;11),ABS(BX801-BX803)=2,TRUE),BX801=INT(BX801),BX803=INT(BX803)),"","Error"),"")</f>
        <v/>
      </c>
      <c r="BY805" s="169"/>
      <c r="BZ805" s="169" t="str">
        <f>IF(CF801&lt;&gt;"",IF(AND(AND(BZ801&gt;-1,BZ803&gt;-1),OR(BZ801&gt;10,BZ803&gt;10),ABS(BZ801-BZ803)&gt;1,IF(OR(BZ801&gt;11,BZ803&gt;11),ABS(BZ801-BZ803)=2,TRUE),BZ801=INT(BZ801),BZ803=INT(BZ803)),"","Error"),"")</f>
        <v/>
      </c>
      <c r="CA805" s="169"/>
      <c r="CB805" s="169" t="str">
        <f>IF(AND(CF801&lt;&gt;"",CB801&lt;&gt;""),IF(AND(AND(CB801&gt;-1,CB803&gt;-1),OR(CB801&gt;10,CB803&gt;10),ABS(CB801-CB803)&gt;1,IF(OR(CB801&gt;11,CB803&gt;11),ABS(CB801-CB803)=2,TRUE),CB801=INT(CB801),CB803=INT(CB803)),"","Error"),"")</f>
        <v/>
      </c>
      <c r="CC805" s="169"/>
      <c r="CD805" s="169" t="str">
        <f>IF(AND(CF801&lt;&gt;"",CD801&lt;&gt;""),IF(AND(AND(CD801&gt;-1,CD803&gt;-1),OR(CD801&gt;10,CD803&gt;10),ABS(CD801-CD803)&gt;1,IF(OR(CD801&gt;11,CD803&gt;11),ABS(CD801-CD803)=2,TRUE),CD801=INT(CD801),CD803=INT(CD803)),"","Error"),"")</f>
        <v/>
      </c>
      <c r="CE805" s="169"/>
    </row>
    <row r="806" spans="1:84" ht="11.25" customHeight="1">
      <c r="A806" s="170">
        <v>3</v>
      </c>
      <c r="B806" s="191"/>
      <c r="C806" s="183" t="str">
        <f>IF($D783="1P","A","A")</f>
        <v>A</v>
      </c>
      <c r="D806" s="197"/>
      <c r="E806" s="198"/>
      <c r="F806" s="197"/>
      <c r="G806" s="198"/>
      <c r="H806" s="197"/>
      <c r="I806" s="198"/>
      <c r="J806" s="197"/>
      <c r="K806" s="198"/>
      <c r="L806" s="197"/>
      <c r="M806" s="208"/>
      <c r="N806" s="69" t="str">
        <f>IF(CF801&lt;&gt;"",IF(CF801="W",IF(SUM(IF(D806&gt;D808,1,0),IF(F806&gt;F808,1,0),IF(H806&gt;H808,1,0),IF(J806&gt;J808,1,0),IF(L806&gt;L808,1,0))&lt;&gt;3,"E",""),""),"")</f>
        <v/>
      </c>
      <c r="O806" s="170">
        <v>6</v>
      </c>
      <c r="P806" s="191"/>
      <c r="Q806" s="183" t="str">
        <f>IF($D783="1P","C","B")</f>
        <v>B</v>
      </c>
      <c r="R806" s="197"/>
      <c r="S806" s="198"/>
      <c r="T806" s="197"/>
      <c r="U806" s="198"/>
      <c r="V806" s="197"/>
      <c r="W806" s="198"/>
      <c r="X806" s="197"/>
      <c r="Y806" s="198"/>
      <c r="Z806" s="197"/>
      <c r="AA806" s="208"/>
      <c r="AB806" s="69" t="str">
        <f>IF(CF831&lt;&gt;"",IF(CF831="W",IF(SUM(IF(R806&gt;R808,1,0),IF(T806&gt;T808,1,0),IF(V806&gt;V808,1,0),IF(X806&gt;X808,1,0),IF(Z806&gt;Z808,1,0))&lt;&gt;3,"E",""),""),"")</f>
        <v/>
      </c>
      <c r="AP806" s="3"/>
      <c r="AQ806" s="126"/>
      <c r="AR806" s="126"/>
      <c r="AS806" s="126"/>
      <c r="AT806" s="126"/>
      <c r="AU806" s="126"/>
      <c r="AV806" s="126"/>
      <c r="AW806" s="126"/>
      <c r="AX806" s="126"/>
      <c r="AY806" s="126"/>
      <c r="AZ806" s="126"/>
      <c r="BA806" s="126"/>
      <c r="BB806" s="126"/>
      <c r="BC806" s="126"/>
    </row>
    <row r="807" spans="1:84" ht="11.25" customHeight="1">
      <c r="A807" s="192"/>
      <c r="B807" s="193"/>
      <c r="C807" s="196"/>
      <c r="D807" s="199"/>
      <c r="E807" s="200"/>
      <c r="F807" s="199"/>
      <c r="G807" s="200"/>
      <c r="H807" s="199"/>
      <c r="I807" s="200"/>
      <c r="J807" s="199"/>
      <c r="K807" s="200"/>
      <c r="L807" s="199"/>
      <c r="M807" s="209"/>
      <c r="N807" s="69" t="str">
        <f>IF(CF801&lt;&gt;"",IF(ISERROR(AND(BV805="",BX805="",BZ805="",CB805="",CD805="")),"E",IF(AND(BV805="",BX805="",BZ805="",CB805="",CD805=""),"","E")),"")</f>
        <v/>
      </c>
      <c r="O807" s="192"/>
      <c r="P807" s="193"/>
      <c r="Q807" s="196"/>
      <c r="R807" s="199"/>
      <c r="S807" s="200"/>
      <c r="T807" s="199"/>
      <c r="U807" s="200"/>
      <c r="V807" s="199"/>
      <c r="W807" s="200"/>
      <c r="X807" s="199"/>
      <c r="Y807" s="200"/>
      <c r="Z807" s="199"/>
      <c r="AA807" s="209"/>
      <c r="AB807" s="69" t="str">
        <f>IF(CF831&lt;&gt;"",IF(ISERROR(AND(BV835="",BX835="",BZ835="",CB835="",CD835="")),"E",IF(AND(BV835="",BX835="",BZ835="",CB835="",CD835=""),"","E")),"")</f>
        <v/>
      </c>
      <c r="AP807" s="3"/>
      <c r="AQ807" s="127"/>
      <c r="AR807" s="127"/>
      <c r="AS807" s="127"/>
      <c r="AT807" s="127"/>
      <c r="AU807" s="127"/>
      <c r="AV807" s="127"/>
      <c r="AW807" s="127"/>
      <c r="AX807" s="127"/>
      <c r="AY807" s="127"/>
      <c r="AZ807" s="127"/>
      <c r="BA807" s="127"/>
      <c r="BB807" s="127"/>
      <c r="BC807" s="127"/>
      <c r="BD807" s="40"/>
      <c r="BE807" s="40"/>
      <c r="BF807" s="40"/>
      <c r="BG807" s="40"/>
      <c r="BH807" s="40"/>
      <c r="BI807" s="40"/>
      <c r="BJ807" s="40"/>
      <c r="BK807" s="40"/>
      <c r="BL807" s="40"/>
      <c r="BM807" s="40"/>
      <c r="BN807" s="40"/>
      <c r="BO807" s="40"/>
      <c r="BP807" s="40"/>
      <c r="BQ807" s="40"/>
      <c r="BR807" s="40"/>
      <c r="BS807" s="40"/>
      <c r="BT807" s="40"/>
      <c r="BU807" s="40"/>
      <c r="BV807" s="40"/>
      <c r="BW807" s="40"/>
      <c r="BX807" s="40"/>
      <c r="BY807" s="40"/>
      <c r="BZ807" s="40"/>
      <c r="CA807" s="40"/>
      <c r="CB807" s="40"/>
      <c r="CC807" s="40"/>
      <c r="CD807" s="40"/>
      <c r="CE807" s="40"/>
      <c r="CF807" s="3"/>
    </row>
    <row r="808" spans="1:84" ht="11.25" customHeight="1">
      <c r="A808" s="192"/>
      <c r="B808" s="193"/>
      <c r="C808" s="175" t="str">
        <f>IF($D783="1P","C","B")</f>
        <v>B</v>
      </c>
      <c r="D808" s="201"/>
      <c r="E808" s="202"/>
      <c r="F808" s="201"/>
      <c r="G808" s="202"/>
      <c r="H808" s="201"/>
      <c r="I808" s="202"/>
      <c r="J808" s="201"/>
      <c r="K808" s="202"/>
      <c r="L808" s="201"/>
      <c r="M808" s="205"/>
      <c r="N808" s="69" t="str">
        <f>IF(CF801&lt;&gt;"",IF(ISERROR(AND(BV805="",BX805="",BZ805="",CB805="",CD805="")),"E",IF(AND(BV805="",BX805="",BZ805="",CB805="",CD805=""),"","E")),"")</f>
        <v/>
      </c>
      <c r="O808" s="192"/>
      <c r="P808" s="193"/>
      <c r="Q808" s="175" t="str">
        <f>IF($D783="1P","D","C")</f>
        <v>C</v>
      </c>
      <c r="R808" s="201"/>
      <c r="S808" s="202"/>
      <c r="T808" s="201"/>
      <c r="U808" s="202"/>
      <c r="V808" s="201"/>
      <c r="W808" s="202"/>
      <c r="X808" s="201"/>
      <c r="Y808" s="202"/>
      <c r="Z808" s="201"/>
      <c r="AA808" s="205"/>
      <c r="AB808" s="69" t="str">
        <f>IF(CF831&lt;&gt;"",IF(ISERROR(AND(BV835="",BX835="",BZ835="",CB835="",CD835="")),"E",IF(AND(BV835="",BX835="",BZ835="",CB835="",CD835=""),"","E")),"")</f>
        <v/>
      </c>
      <c r="AP808" s="3"/>
      <c r="AQ808" s="128"/>
      <c r="AR808" s="128"/>
      <c r="AS808" s="128"/>
      <c r="AT808" s="128"/>
      <c r="AU808" s="128"/>
      <c r="AV808" s="128"/>
      <c r="AW808" s="128"/>
      <c r="AX808" s="128"/>
      <c r="AY808" s="128"/>
      <c r="AZ808" s="128"/>
      <c r="BA808" s="128"/>
      <c r="BB808" s="128"/>
      <c r="BC808" s="128"/>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3"/>
    </row>
    <row r="809" spans="1:84" ht="11.25" customHeight="1" thickBot="1">
      <c r="A809" s="194"/>
      <c r="B809" s="195"/>
      <c r="C809" s="207"/>
      <c r="D809" s="203"/>
      <c r="E809" s="204"/>
      <c r="F809" s="203"/>
      <c r="G809" s="204"/>
      <c r="H809" s="203"/>
      <c r="I809" s="204"/>
      <c r="J809" s="203"/>
      <c r="K809" s="204"/>
      <c r="L809" s="203"/>
      <c r="M809" s="206"/>
      <c r="N809" s="69" t="str">
        <f>IF(CF803&lt;&gt;"",IF(CF803="W",IF(SUM(IF(D808&gt;D806,1,0),IF(F808&gt;F806,1,0),IF(H808&gt;H806,1,0),IF(J808&gt;J806,1,0),IF(L808&gt;L806,1,0))&lt;&gt;3,"E",""),""),"")</f>
        <v/>
      </c>
      <c r="O809" s="194"/>
      <c r="P809" s="195"/>
      <c r="Q809" s="207"/>
      <c r="R809" s="203"/>
      <c r="S809" s="204"/>
      <c r="T809" s="203"/>
      <c r="U809" s="204"/>
      <c r="V809" s="203"/>
      <c r="W809" s="204"/>
      <c r="X809" s="203"/>
      <c r="Y809" s="204"/>
      <c r="Z809" s="203"/>
      <c r="AA809" s="206"/>
      <c r="AB809" s="69" t="str">
        <f>IF(CF833&lt;&gt;"",IF(CF833="W",IF(SUM(IF(R808&gt;R806,1,0),IF(T808&gt;T806,1,0),IF(V808&gt;V806,1,0),IF(X808&gt;X806,1,0),IF(Z808&gt;Z806,1,0))&lt;&gt;3,"E",""),""),"")</f>
        <v/>
      </c>
      <c r="AP809" s="3"/>
      <c r="AQ809" s="126"/>
      <c r="AR809" s="126"/>
      <c r="AS809" s="126"/>
      <c r="AT809" s="126"/>
      <c r="AU809" s="126"/>
      <c r="AV809" s="126"/>
      <c r="AW809" s="126"/>
      <c r="AX809" s="126"/>
      <c r="AY809" s="126"/>
      <c r="AZ809" s="126"/>
      <c r="BA809" s="126"/>
      <c r="BB809" s="126"/>
      <c r="BC809" s="126"/>
      <c r="CF809" s="3"/>
    </row>
    <row r="810" spans="1:84" ht="11.25" customHeight="1" thickBo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P810" s="3"/>
      <c r="AQ810" s="127"/>
      <c r="AR810" s="127"/>
      <c r="AS810" s="127"/>
      <c r="AT810" s="127"/>
      <c r="AU810" s="127"/>
      <c r="AV810" s="127"/>
      <c r="AW810" s="127"/>
      <c r="AX810" s="127"/>
      <c r="AY810" s="127"/>
      <c r="AZ810" s="127"/>
      <c r="BA810" s="127"/>
      <c r="BB810" s="127"/>
      <c r="BC810" s="127"/>
      <c r="BD810" s="40"/>
      <c r="BE810" s="40"/>
      <c r="BF810" s="40"/>
      <c r="BG810" s="40"/>
      <c r="BH810" s="40"/>
      <c r="BI810" s="40"/>
      <c r="BJ810" s="40"/>
      <c r="BK810" s="40"/>
      <c r="BL810" s="40"/>
      <c r="BM810" s="40"/>
      <c r="BN810" s="40"/>
      <c r="BO810" s="40"/>
      <c r="BP810" s="40"/>
      <c r="BQ810" s="40"/>
      <c r="BR810" s="40"/>
      <c r="BS810" s="40"/>
      <c r="BT810" s="40"/>
      <c r="BU810" s="40"/>
      <c r="BV810" s="40"/>
      <c r="BW810" s="40"/>
      <c r="BX810" s="40"/>
      <c r="BY810" s="40"/>
      <c r="BZ810" s="40"/>
      <c r="CA810" s="40"/>
      <c r="CB810" s="40"/>
      <c r="CC810" s="40"/>
      <c r="CD810" s="40"/>
      <c r="CE810" s="40"/>
      <c r="CF810" s="3"/>
    </row>
    <row r="811" spans="1:84" ht="11.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P811" s="3"/>
      <c r="AQ811" s="154" t="str">
        <f>CONCATENATE($A785," ",$D785,","," ",$F783)</f>
        <v>Group: 13, Women's Singles</v>
      </c>
      <c r="AR811" s="155"/>
      <c r="AS811" s="155"/>
      <c r="AT811" s="155"/>
      <c r="AU811" s="155"/>
      <c r="AV811" s="155"/>
      <c r="AW811" s="155"/>
      <c r="AX811" s="155"/>
      <c r="AY811" s="155"/>
      <c r="AZ811" s="155"/>
      <c r="BA811" s="155"/>
      <c r="BB811" s="155"/>
      <c r="BC811" s="156"/>
      <c r="BD811" s="163">
        <f>O798</f>
        <v>4</v>
      </c>
      <c r="BE811" s="164"/>
      <c r="BF811" s="183" t="str">
        <f>Q798</f>
        <v>C</v>
      </c>
      <c r="BG811" s="185" t="str">
        <f>IF(VLOOKUP($BF811,$A787:$C793,3,FALSE)=0,"",CONCATENATE(VLOOKUP(VLOOKUP($BF811,$A787:$C793,3,FALSE),Players!$J:$N,4,FALSE)," ",VLOOKUP($BF811,$A787:$C793,3,FALSE)," ",IF(ISERROR(VLOOKUP(VLOOKUP($BF811,$A787:$C793,3,FALSE),Players!$J:$N,5,FALSE)),"()",CONCATENATE("(",VLOOKUP(VLOOKUP($BF811,$A787:$C793,3,FALSE),Players!$J:$N,5,FALSE),")"))))</f>
        <v/>
      </c>
      <c r="BH811" s="186"/>
      <c r="BI811" s="186"/>
      <c r="BJ811" s="186"/>
      <c r="BK811" s="186"/>
      <c r="BL811" s="186"/>
      <c r="BM811" s="186"/>
      <c r="BN811" s="186"/>
      <c r="BO811" s="186"/>
      <c r="BP811" s="186"/>
      <c r="BQ811" s="186"/>
      <c r="BR811" s="186"/>
      <c r="BS811" s="186"/>
      <c r="BT811" s="186"/>
      <c r="BU811" s="187"/>
      <c r="BV811" s="170" t="str">
        <f>IF(R798&lt;&gt;"",R798,"")</f>
        <v/>
      </c>
      <c r="BW811" s="171"/>
      <c r="BX811" s="170" t="str">
        <f>IF(T798&lt;&gt;"",T798,"")</f>
        <v/>
      </c>
      <c r="BY811" s="171"/>
      <c r="BZ811" s="170" t="str">
        <f>IF(V798&lt;&gt;"",V798,"")</f>
        <v/>
      </c>
      <c r="CA811" s="171"/>
      <c r="CB811" s="170" t="str">
        <f>IF(X798&lt;&gt;"",X798,"")</f>
        <v/>
      </c>
      <c r="CC811" s="171"/>
      <c r="CD811" s="170" t="str">
        <f>IF(Z798&lt;&gt;"",Z798,"")</f>
        <v/>
      </c>
      <c r="CE811" s="171"/>
      <c r="CF811" s="174" t="str">
        <f>IF($CD811=$CD813,IF($CB811=$CB813,IF($BZ811&lt;&gt;"",IF($BZ811&gt;$BZ813,"W","L"),""),IF($CB811&gt;$CB813,"W","L")),IF($CD811&gt;$CD813,"W","L"))</f>
        <v/>
      </c>
    </row>
    <row r="812" spans="1:84" ht="11.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P812" s="3"/>
      <c r="AQ812" s="157"/>
      <c r="AR812" s="158"/>
      <c r="AS812" s="158"/>
      <c r="AT812" s="158"/>
      <c r="AU812" s="158"/>
      <c r="AV812" s="158"/>
      <c r="AW812" s="158"/>
      <c r="AX812" s="158"/>
      <c r="AY812" s="158"/>
      <c r="AZ812" s="158"/>
      <c r="BA812" s="158"/>
      <c r="BB812" s="158"/>
      <c r="BC812" s="159"/>
      <c r="BD812" s="165"/>
      <c r="BE812" s="166"/>
      <c r="BF812" s="184"/>
      <c r="BG812" s="188"/>
      <c r="BH812" s="189"/>
      <c r="BI812" s="189"/>
      <c r="BJ812" s="189"/>
      <c r="BK812" s="189"/>
      <c r="BL812" s="189"/>
      <c r="BM812" s="189"/>
      <c r="BN812" s="189"/>
      <c r="BO812" s="189"/>
      <c r="BP812" s="189"/>
      <c r="BQ812" s="189"/>
      <c r="BR812" s="189"/>
      <c r="BS812" s="189"/>
      <c r="BT812" s="189"/>
      <c r="BU812" s="190"/>
      <c r="BV812" s="172"/>
      <c r="BW812" s="173"/>
      <c r="BX812" s="172"/>
      <c r="BY812" s="173"/>
      <c r="BZ812" s="172"/>
      <c r="CA812" s="173"/>
      <c r="CB812" s="172"/>
      <c r="CC812" s="173"/>
      <c r="CD812" s="172"/>
      <c r="CE812" s="173"/>
      <c r="CF812" s="174"/>
    </row>
    <row r="813" spans="1:84" ht="11.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P813" s="3"/>
      <c r="AQ813" s="157"/>
      <c r="AR813" s="158"/>
      <c r="AS813" s="158"/>
      <c r="AT813" s="158"/>
      <c r="AU813" s="158"/>
      <c r="AV813" s="158"/>
      <c r="AW813" s="158"/>
      <c r="AX813" s="158"/>
      <c r="AY813" s="158"/>
      <c r="AZ813" s="158"/>
      <c r="BA813" s="158"/>
      <c r="BB813" s="158"/>
      <c r="BC813" s="159"/>
      <c r="BD813" s="165"/>
      <c r="BE813" s="166"/>
      <c r="BF813" s="175" t="str">
        <f>Q800</f>
        <v>D</v>
      </c>
      <c r="BG813" s="177" t="str">
        <f>IF(VLOOKUP($BF813,$A787:$C793,3,FALSE)=0,"",CONCATENATE(VLOOKUP(VLOOKUP($BF813,$A787:$C793,3,FALSE),Players!$J:$N,4,FALSE)," ",VLOOKUP($BF813,$A787:$C793,3,FALSE)," ",IF(ISERROR(VLOOKUP(VLOOKUP($BF813,$A787:$C793,3,FALSE),Players!$J:$N,5,FALSE)),"()",CONCATENATE("(",VLOOKUP(VLOOKUP($BF813,$A787:$C793,3,FALSE),Players!$J:$N,5,FALSE),")"))))</f>
        <v/>
      </c>
      <c r="BH813" s="178"/>
      <c r="BI813" s="178"/>
      <c r="BJ813" s="178"/>
      <c r="BK813" s="178"/>
      <c r="BL813" s="178"/>
      <c r="BM813" s="178"/>
      <c r="BN813" s="178"/>
      <c r="BO813" s="178"/>
      <c r="BP813" s="178"/>
      <c r="BQ813" s="178"/>
      <c r="BR813" s="178"/>
      <c r="BS813" s="178"/>
      <c r="BT813" s="178"/>
      <c r="BU813" s="179"/>
      <c r="BV813" s="150" t="str">
        <f>IF(R800&lt;&gt;"",R800,"")</f>
        <v/>
      </c>
      <c r="BW813" s="151"/>
      <c r="BX813" s="150" t="str">
        <f>IF(T800&lt;&gt;"",T800,"")</f>
        <v/>
      </c>
      <c r="BY813" s="151"/>
      <c r="BZ813" s="150" t="str">
        <f>IF(V800&lt;&gt;"",V800,"")</f>
        <v/>
      </c>
      <c r="CA813" s="151"/>
      <c r="CB813" s="150" t="str">
        <f>IF(X800&lt;&gt;"",X800,"")</f>
        <v/>
      </c>
      <c r="CC813" s="151"/>
      <c r="CD813" s="150" t="str">
        <f>IF(Z800&lt;&gt;"",Z800,"")</f>
        <v/>
      </c>
      <c r="CE813" s="151"/>
      <c r="CF813" s="174" t="str">
        <f>IF($CF811&lt;&gt;"",IF(CF811="W","L","W"),"")</f>
        <v/>
      </c>
    </row>
    <row r="814" spans="1:84" ht="11.25" customHeight="1" thickBo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P814" s="3"/>
      <c r="AQ814" s="160"/>
      <c r="AR814" s="161"/>
      <c r="AS814" s="161"/>
      <c r="AT814" s="161"/>
      <c r="AU814" s="161"/>
      <c r="AV814" s="161"/>
      <c r="AW814" s="161"/>
      <c r="AX814" s="161"/>
      <c r="AY814" s="161"/>
      <c r="AZ814" s="161"/>
      <c r="BA814" s="161"/>
      <c r="BB814" s="161"/>
      <c r="BC814" s="162"/>
      <c r="BD814" s="167"/>
      <c r="BE814" s="168"/>
      <c r="BF814" s="176"/>
      <c r="BG814" s="180"/>
      <c r="BH814" s="181"/>
      <c r="BI814" s="181"/>
      <c r="BJ814" s="181"/>
      <c r="BK814" s="181"/>
      <c r="BL814" s="181"/>
      <c r="BM814" s="181"/>
      <c r="BN814" s="181"/>
      <c r="BO814" s="181"/>
      <c r="BP814" s="181"/>
      <c r="BQ814" s="181"/>
      <c r="BR814" s="181"/>
      <c r="BS814" s="181"/>
      <c r="BT814" s="181"/>
      <c r="BU814" s="182"/>
      <c r="BV814" s="152"/>
      <c r="BW814" s="153"/>
      <c r="BX814" s="152"/>
      <c r="BY814" s="153"/>
      <c r="BZ814" s="152"/>
      <c r="CA814" s="153"/>
      <c r="CB814" s="152"/>
      <c r="CC814" s="153"/>
      <c r="CD814" s="152"/>
      <c r="CE814" s="153"/>
      <c r="CF814" s="174"/>
    </row>
    <row r="815" spans="1:84" ht="11.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P815" s="3"/>
      <c r="AQ815" s="126"/>
      <c r="AR815" s="126"/>
      <c r="AS815" s="126"/>
      <c r="AT815" s="126"/>
      <c r="AU815" s="126"/>
      <c r="AV815" s="126"/>
      <c r="AW815" s="126"/>
      <c r="AX815" s="126"/>
      <c r="AY815" s="126"/>
      <c r="AZ815" s="126"/>
      <c r="BA815" s="126"/>
      <c r="BB815" s="126"/>
      <c r="BC815" s="126"/>
      <c r="BV815" s="169" t="str">
        <f>IF(CF811&lt;&gt;"",IF(AND(AND(BV811&gt;-1,BV813&gt;-1),OR(BV811&gt;10,BV813&gt;10),ABS(BV811-BV813)&gt;1,IF(OR(BV811&gt;11,BV813&gt;11),ABS(BV811-BV813)=2,TRUE),BV811=INT(BV811),BV813=INT(BV813)),"","Error"),"")</f>
        <v/>
      </c>
      <c r="BW815" s="169"/>
      <c r="BX815" s="169" t="str">
        <f>IF(CF811&lt;&gt;"",IF(AND(AND(BX811&gt;-1,BX813&gt;-1),OR(BX811&gt;10,BX813&gt;10),ABS(BX811-BX813)&gt;1,IF(OR(BX811&gt;11,BX813&gt;11),ABS(BX811-BX813)=2,TRUE),BX811=INT(BX811),BX813=INT(BX813)),"","Error"),"")</f>
        <v/>
      </c>
      <c r="BY815" s="169"/>
      <c r="BZ815" s="169" t="str">
        <f>IF(CF811&lt;&gt;"",IF(AND(AND(BZ811&gt;-1,BZ813&gt;-1),OR(BZ811&gt;10,BZ813&gt;10),ABS(BZ811-BZ813)&gt;1,IF(OR(BZ811&gt;11,BZ813&gt;11),ABS(BZ811-BZ813)=2,TRUE),BZ811=INT(BZ811),BZ813=INT(BZ813)),"","Error"),"")</f>
        <v/>
      </c>
      <c r="CA815" s="169"/>
      <c r="CB815" s="169" t="str">
        <f>IF(AND(CF811&lt;&gt;"",CB811&lt;&gt;""),IF(AND(AND(CB811&gt;-1,CB813&gt;-1),OR(CB811&gt;10,CB813&gt;10),ABS(CB811-CB813)&gt;1,IF(OR(CB811&gt;11,CB813&gt;11),ABS(CB811-CB813)=2,TRUE),CB811=INT(CB811),CB813=INT(CB813)),"","Error"),"")</f>
        <v/>
      </c>
      <c r="CC815" s="169"/>
      <c r="CD815" s="169" t="str">
        <f>IF(AND(CF811&lt;&gt;"",CD811&lt;&gt;""),IF(AND(AND(CD811&gt;-1,CD813&gt;-1),OR(CD811&gt;10,CD813&gt;10),ABS(CD811-CD813)&gt;1,IF(OR(CD811&gt;11,CD813&gt;11),ABS(CD811-CD813)=2,TRUE),CD811=INT(CD811),CD813=INT(CD813)),"","Error"),"")</f>
        <v/>
      </c>
      <c r="CE815" s="169"/>
      <c r="CF815" s="3"/>
    </row>
    <row r="816" spans="1:84" ht="11.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P816" s="3"/>
      <c r="AQ816" s="126"/>
      <c r="AR816" s="126"/>
      <c r="AS816" s="126"/>
      <c r="AT816" s="126"/>
      <c r="AU816" s="126"/>
      <c r="AV816" s="126"/>
      <c r="AW816" s="126"/>
      <c r="AX816" s="126"/>
      <c r="AY816" s="126"/>
      <c r="AZ816" s="126"/>
      <c r="BA816" s="126"/>
      <c r="BB816" s="126"/>
      <c r="BC816" s="126"/>
      <c r="CF816" s="3"/>
    </row>
    <row r="817" spans="1:84" ht="11.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P817" s="3"/>
      <c r="AQ817" s="127"/>
      <c r="AR817" s="127"/>
      <c r="AS817" s="127"/>
      <c r="AT817" s="127"/>
      <c r="AU817" s="127"/>
      <c r="AV817" s="127"/>
      <c r="AW817" s="127"/>
      <c r="AX817" s="127"/>
      <c r="AY817" s="127"/>
      <c r="AZ817" s="127"/>
      <c r="BA817" s="127"/>
      <c r="BB817" s="127"/>
      <c r="BC817" s="127"/>
      <c r="BD817" s="40"/>
      <c r="BE817" s="40"/>
      <c r="BF817" s="40"/>
      <c r="BG817" s="40"/>
      <c r="BH817" s="40"/>
      <c r="BI817" s="40"/>
      <c r="BJ817" s="40"/>
      <c r="BK817" s="40"/>
      <c r="BL817" s="40"/>
      <c r="BM817" s="40"/>
      <c r="BN817" s="40"/>
      <c r="BO817" s="40"/>
      <c r="BP817" s="40"/>
      <c r="BQ817" s="40"/>
      <c r="BR817" s="40"/>
      <c r="BS817" s="40"/>
      <c r="BT817" s="40"/>
      <c r="BU817" s="40"/>
      <c r="BV817" s="40"/>
      <c r="BW817" s="40"/>
      <c r="BX817" s="40"/>
      <c r="BY817" s="40"/>
      <c r="BZ817" s="40"/>
      <c r="CA817" s="40"/>
      <c r="CB817" s="40"/>
      <c r="CC817" s="40"/>
      <c r="CD817" s="40"/>
      <c r="CE817" s="40"/>
      <c r="CF817" s="3"/>
    </row>
    <row r="818" spans="1:84" ht="11.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P818" s="3"/>
      <c r="AQ818" s="128"/>
      <c r="AR818" s="128"/>
      <c r="AS818" s="128"/>
      <c r="AT818" s="128"/>
      <c r="AU818" s="128"/>
      <c r="AV818" s="128"/>
      <c r="AW818" s="128"/>
      <c r="AX818" s="128"/>
      <c r="AY818" s="128"/>
      <c r="AZ818" s="128"/>
      <c r="BA818" s="128"/>
      <c r="BB818" s="128"/>
      <c r="BC818" s="128"/>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3"/>
    </row>
    <row r="819" spans="1:84" ht="11.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P819" s="3"/>
      <c r="AQ819" s="126"/>
      <c r="AR819" s="126"/>
      <c r="AS819" s="126"/>
      <c r="AT819" s="126"/>
      <c r="AU819" s="126"/>
      <c r="AV819" s="126"/>
      <c r="AW819" s="126"/>
      <c r="AX819" s="126"/>
      <c r="AY819" s="126"/>
      <c r="AZ819" s="126"/>
      <c r="BA819" s="126"/>
      <c r="BB819" s="126"/>
      <c r="BC819" s="126"/>
      <c r="CF819" s="3"/>
    </row>
    <row r="820" spans="1:84" ht="11.25" customHeight="1" thickBo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P820" s="3"/>
      <c r="AQ820" s="127"/>
      <c r="AR820" s="127"/>
      <c r="AS820" s="127"/>
      <c r="AT820" s="127"/>
      <c r="AU820" s="127"/>
      <c r="AV820" s="127"/>
      <c r="AW820" s="127"/>
      <c r="AX820" s="127"/>
      <c r="AY820" s="127"/>
      <c r="AZ820" s="127"/>
      <c r="BA820" s="127"/>
      <c r="BB820" s="127"/>
      <c r="BC820" s="127"/>
      <c r="BD820" s="40"/>
      <c r="BE820" s="40"/>
      <c r="BF820" s="40"/>
      <c r="BG820" s="40"/>
      <c r="BH820" s="40"/>
      <c r="BI820" s="40"/>
      <c r="BJ820" s="40"/>
      <c r="BK820" s="40"/>
      <c r="BL820" s="40"/>
      <c r="BM820" s="40"/>
      <c r="BN820" s="40"/>
      <c r="BO820" s="40"/>
      <c r="BP820" s="40"/>
      <c r="BQ820" s="40"/>
      <c r="BR820" s="40"/>
      <c r="BS820" s="40"/>
      <c r="BT820" s="40"/>
      <c r="BU820" s="40"/>
      <c r="BV820" s="40"/>
      <c r="BW820" s="40"/>
      <c r="BX820" s="40"/>
      <c r="BY820" s="40"/>
      <c r="BZ820" s="40"/>
      <c r="CA820" s="40"/>
      <c r="CB820" s="40"/>
      <c r="CC820" s="40"/>
      <c r="CD820" s="40"/>
      <c r="CE820" s="40"/>
      <c r="CF820" s="3"/>
    </row>
    <row r="821" spans="1:84" ht="11.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P821" s="3"/>
      <c r="AQ821" s="154" t="str">
        <f>CONCATENATE($A785," ",$D785,","," ",$F783)</f>
        <v>Group: 13, Women's Singles</v>
      </c>
      <c r="AR821" s="155"/>
      <c r="AS821" s="155"/>
      <c r="AT821" s="155"/>
      <c r="AU821" s="155"/>
      <c r="AV821" s="155"/>
      <c r="AW821" s="155"/>
      <c r="AX821" s="155"/>
      <c r="AY821" s="155"/>
      <c r="AZ821" s="155"/>
      <c r="BA821" s="155"/>
      <c r="BB821" s="155"/>
      <c r="BC821" s="156"/>
      <c r="BD821" s="163">
        <f>O802</f>
        <v>5</v>
      </c>
      <c r="BE821" s="164"/>
      <c r="BF821" s="183" t="str">
        <f>Q802</f>
        <v>A</v>
      </c>
      <c r="BG821" s="185" t="str">
        <f>IF(VLOOKUP($BF821,$A787:$C793,3,FALSE)=0,"",CONCATENATE(VLOOKUP(VLOOKUP($BF821,$A787:$C793,3,FALSE),Players!$J:$N,4,FALSE)," ",VLOOKUP($BF821,$A787:$C793,3,FALSE)," ",IF(ISERROR(VLOOKUP(VLOOKUP($BF821,$A787:$C793,3,FALSE),Players!$J:$N,5,FALSE)),"()",CONCATENATE("(",VLOOKUP(VLOOKUP($BF821,$A787:$C793,3,FALSE),Players!$J:$N,5,FALSE),")"))))</f>
        <v/>
      </c>
      <c r="BH821" s="186"/>
      <c r="BI821" s="186"/>
      <c r="BJ821" s="186"/>
      <c r="BK821" s="186"/>
      <c r="BL821" s="186"/>
      <c r="BM821" s="186"/>
      <c r="BN821" s="186"/>
      <c r="BO821" s="186"/>
      <c r="BP821" s="186"/>
      <c r="BQ821" s="186"/>
      <c r="BR821" s="186"/>
      <c r="BS821" s="186"/>
      <c r="BT821" s="186"/>
      <c r="BU821" s="187"/>
      <c r="BV821" s="170" t="str">
        <f>IF(R802&lt;&gt;"",R802,"")</f>
        <v/>
      </c>
      <c r="BW821" s="171"/>
      <c r="BX821" s="170" t="str">
        <f>IF(T802&lt;&gt;"",T802,"")</f>
        <v/>
      </c>
      <c r="BY821" s="171"/>
      <c r="BZ821" s="170" t="str">
        <f>IF(V802&lt;&gt;"",V802,"")</f>
        <v/>
      </c>
      <c r="CA821" s="171"/>
      <c r="CB821" s="170" t="str">
        <f>IF(X802&lt;&gt;"",X802,"")</f>
        <v/>
      </c>
      <c r="CC821" s="171"/>
      <c r="CD821" s="170" t="str">
        <f>IF(Z802&lt;&gt;"",Z802,"")</f>
        <v/>
      </c>
      <c r="CE821" s="171"/>
      <c r="CF821" s="174" t="str">
        <f>IF($CD821=$CD823,IF($CB821=$CB823,IF($BZ821&lt;&gt;"",IF($BZ821&gt;$BZ823,"W","L"),""),IF($CB821&gt;$CB823,"W","L")),IF($CD821&gt;$CD823,"W","L"))</f>
        <v/>
      </c>
    </row>
    <row r="822" spans="1:84" ht="11.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P822" s="3"/>
      <c r="AQ822" s="157"/>
      <c r="AR822" s="158"/>
      <c r="AS822" s="158"/>
      <c r="AT822" s="158"/>
      <c r="AU822" s="158"/>
      <c r="AV822" s="158"/>
      <c r="AW822" s="158"/>
      <c r="AX822" s="158"/>
      <c r="AY822" s="158"/>
      <c r="AZ822" s="158"/>
      <c r="BA822" s="158"/>
      <c r="BB822" s="158"/>
      <c r="BC822" s="159"/>
      <c r="BD822" s="165"/>
      <c r="BE822" s="166"/>
      <c r="BF822" s="184"/>
      <c r="BG822" s="188"/>
      <c r="BH822" s="189"/>
      <c r="BI822" s="189"/>
      <c r="BJ822" s="189"/>
      <c r="BK822" s="189"/>
      <c r="BL822" s="189"/>
      <c r="BM822" s="189"/>
      <c r="BN822" s="189"/>
      <c r="BO822" s="189"/>
      <c r="BP822" s="189"/>
      <c r="BQ822" s="189"/>
      <c r="BR822" s="189"/>
      <c r="BS822" s="189"/>
      <c r="BT822" s="189"/>
      <c r="BU822" s="190"/>
      <c r="BV822" s="172"/>
      <c r="BW822" s="173"/>
      <c r="BX822" s="172"/>
      <c r="BY822" s="173"/>
      <c r="BZ822" s="172"/>
      <c r="CA822" s="173"/>
      <c r="CB822" s="172"/>
      <c r="CC822" s="173"/>
      <c r="CD822" s="172"/>
      <c r="CE822" s="173"/>
      <c r="CF822" s="174"/>
    </row>
    <row r="823" spans="1:84" ht="11.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P823" s="3"/>
      <c r="AQ823" s="157"/>
      <c r="AR823" s="158"/>
      <c r="AS823" s="158"/>
      <c r="AT823" s="158"/>
      <c r="AU823" s="158"/>
      <c r="AV823" s="158"/>
      <c r="AW823" s="158"/>
      <c r="AX823" s="158"/>
      <c r="AY823" s="158"/>
      <c r="AZ823" s="158"/>
      <c r="BA823" s="158"/>
      <c r="BB823" s="158"/>
      <c r="BC823" s="159"/>
      <c r="BD823" s="165"/>
      <c r="BE823" s="166"/>
      <c r="BF823" s="175" t="str">
        <f>Q804</f>
        <v>D</v>
      </c>
      <c r="BG823" s="177" t="str">
        <f>IF(VLOOKUP($BF823,$A787:$C793,3,FALSE)=0,"",CONCATENATE(VLOOKUP(VLOOKUP($BF823,$A787:$C793,3,FALSE),Players!$J:$N,4,FALSE)," ",VLOOKUP($BF823,$A787:$C793,3,FALSE)," ",IF(ISERROR(VLOOKUP(VLOOKUP($BF823,$A787:$C793,3,FALSE),Players!$J:$N,5,FALSE)),"()",CONCATENATE("(",VLOOKUP(VLOOKUP($BF823,$A787:$C793,3,FALSE),Players!$J:$N,5,FALSE),")"))))</f>
        <v/>
      </c>
      <c r="BH823" s="178"/>
      <c r="BI823" s="178"/>
      <c r="BJ823" s="178"/>
      <c r="BK823" s="178"/>
      <c r="BL823" s="178"/>
      <c r="BM823" s="178"/>
      <c r="BN823" s="178"/>
      <c r="BO823" s="178"/>
      <c r="BP823" s="178"/>
      <c r="BQ823" s="178"/>
      <c r="BR823" s="178"/>
      <c r="BS823" s="178"/>
      <c r="BT823" s="178"/>
      <c r="BU823" s="179"/>
      <c r="BV823" s="150" t="str">
        <f>IF(R804&lt;&gt;"",R804,"")</f>
        <v/>
      </c>
      <c r="BW823" s="151"/>
      <c r="BX823" s="150" t="str">
        <f>IF(T804&lt;&gt;"",T804,"")</f>
        <v/>
      </c>
      <c r="BY823" s="151"/>
      <c r="BZ823" s="150" t="str">
        <f>IF(V804&lt;&gt;"",V804,"")</f>
        <v/>
      </c>
      <c r="CA823" s="151"/>
      <c r="CB823" s="150" t="str">
        <f>IF(X804&lt;&gt;"",X804,"")</f>
        <v/>
      </c>
      <c r="CC823" s="151"/>
      <c r="CD823" s="150" t="str">
        <f>IF(Z804&lt;&gt;"",Z804,"")</f>
        <v/>
      </c>
      <c r="CE823" s="151"/>
      <c r="CF823" s="174" t="str">
        <f>IF($CF821&lt;&gt;"",IF(CF821="W","L","W"),"")</f>
        <v/>
      </c>
    </row>
    <row r="824" spans="1:84" ht="11.25" customHeight="1" thickBo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P824" s="3"/>
      <c r="AQ824" s="160"/>
      <c r="AR824" s="161"/>
      <c r="AS824" s="161"/>
      <c r="AT824" s="161"/>
      <c r="AU824" s="161"/>
      <c r="AV824" s="161"/>
      <c r="AW824" s="161"/>
      <c r="AX824" s="161"/>
      <c r="AY824" s="161"/>
      <c r="AZ824" s="161"/>
      <c r="BA824" s="161"/>
      <c r="BB824" s="161"/>
      <c r="BC824" s="162"/>
      <c r="BD824" s="167"/>
      <c r="BE824" s="168"/>
      <c r="BF824" s="176"/>
      <c r="BG824" s="180"/>
      <c r="BH824" s="181"/>
      <c r="BI824" s="181"/>
      <c r="BJ824" s="181"/>
      <c r="BK824" s="181"/>
      <c r="BL824" s="181"/>
      <c r="BM824" s="181"/>
      <c r="BN824" s="181"/>
      <c r="BO824" s="181"/>
      <c r="BP824" s="181"/>
      <c r="BQ824" s="181"/>
      <c r="BR824" s="181"/>
      <c r="BS824" s="181"/>
      <c r="BT824" s="181"/>
      <c r="BU824" s="182"/>
      <c r="BV824" s="152"/>
      <c r="BW824" s="153"/>
      <c r="BX824" s="152"/>
      <c r="BY824" s="153"/>
      <c r="BZ824" s="152"/>
      <c r="CA824" s="153"/>
      <c r="CB824" s="152"/>
      <c r="CC824" s="153"/>
      <c r="CD824" s="152"/>
      <c r="CE824" s="153"/>
      <c r="CF824" s="174"/>
    </row>
    <row r="825" spans="1:84" ht="11.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P825" s="3"/>
      <c r="AQ825" s="126"/>
      <c r="AR825" s="126"/>
      <c r="AS825" s="126"/>
      <c r="AT825" s="126"/>
      <c r="AU825" s="126"/>
      <c r="AV825" s="126"/>
      <c r="AW825" s="126"/>
      <c r="AX825" s="126"/>
      <c r="AY825" s="126"/>
      <c r="AZ825" s="126"/>
      <c r="BA825" s="126"/>
      <c r="BB825" s="126"/>
      <c r="BC825" s="126"/>
      <c r="BV825" s="169" t="str">
        <f>IF(CF821&lt;&gt;"",IF(AND(AND(BV821&gt;-1,BV823&gt;-1),OR(BV821&gt;10,BV823&gt;10),ABS(BV821-BV823)&gt;1,IF(OR(BV821&gt;11,BV823&gt;11),ABS(BV821-BV823)=2,TRUE),BV821=INT(BV821),BV823=INT(BV823)),"","Error"),"")</f>
        <v/>
      </c>
      <c r="BW825" s="169"/>
      <c r="BX825" s="169" t="str">
        <f>IF(CF821&lt;&gt;"",IF(AND(AND(BX821&gt;-1,BX823&gt;-1),OR(BX821&gt;10,BX823&gt;10),ABS(BX821-BX823)&gt;1,IF(OR(BX821&gt;11,BX823&gt;11),ABS(BX821-BX823)=2,TRUE),BX821=INT(BX821),BX823=INT(BX823)),"","Error"),"")</f>
        <v/>
      </c>
      <c r="BY825" s="169"/>
      <c r="BZ825" s="169" t="str">
        <f>IF(CF821&lt;&gt;"",IF(AND(AND(BZ821&gt;-1,BZ823&gt;-1),OR(BZ821&gt;10,BZ823&gt;10),ABS(BZ821-BZ823)&gt;1,IF(OR(BZ821&gt;11,BZ823&gt;11),ABS(BZ821-BZ823)=2,TRUE),BZ821=INT(BZ821),BZ823=INT(BZ823)),"","Error"),"")</f>
        <v/>
      </c>
      <c r="CA825" s="169"/>
      <c r="CB825" s="169" t="str">
        <f>IF(AND(CF821&lt;&gt;"",CB821&lt;&gt;""),IF(AND(AND(CB821&gt;-1,CB823&gt;-1),OR(CB821&gt;10,CB823&gt;10),ABS(CB821-CB823)&gt;1,IF(OR(CB821&gt;11,CB823&gt;11),ABS(CB821-CB823)=2,TRUE),CB821=INT(CB821),CB823=INT(CB823)),"","Error"),"")</f>
        <v/>
      </c>
      <c r="CC825" s="169"/>
      <c r="CD825" s="169" t="str">
        <f>IF(AND(CF821&lt;&gt;"",CD821&lt;&gt;""),IF(AND(AND(CD821&gt;-1,CD823&gt;-1),OR(CD821&gt;10,CD823&gt;10),ABS(CD821-CD823)&gt;1,IF(OR(CD821&gt;11,CD823&gt;11),ABS(CD821-CD823)=2,TRUE),CD821=INT(CD821),CD823=INT(CD823)),"","Error"),"")</f>
        <v/>
      </c>
      <c r="CE825" s="169"/>
      <c r="CF825" s="3"/>
    </row>
    <row r="826" spans="1:84" ht="11.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P826" s="3"/>
      <c r="AQ826" s="126"/>
      <c r="AR826" s="126"/>
      <c r="AS826" s="126"/>
      <c r="AT826" s="126"/>
      <c r="AU826" s="126"/>
      <c r="AV826" s="126"/>
      <c r="AW826" s="126"/>
      <c r="AX826" s="126"/>
      <c r="AY826" s="126"/>
      <c r="AZ826" s="126"/>
      <c r="BA826" s="126"/>
      <c r="BB826" s="126"/>
      <c r="BC826" s="126"/>
      <c r="CF826" s="3"/>
    </row>
    <row r="827" spans="1:84" ht="11.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P827" s="3"/>
      <c r="AQ827" s="127"/>
      <c r="AR827" s="127"/>
      <c r="AS827" s="127"/>
      <c r="AT827" s="127"/>
      <c r="AU827" s="127"/>
      <c r="AV827" s="127"/>
      <c r="AW827" s="127"/>
      <c r="AX827" s="127"/>
      <c r="AY827" s="127"/>
      <c r="AZ827" s="127"/>
      <c r="BA827" s="127"/>
      <c r="BB827" s="127"/>
      <c r="BC827" s="127"/>
      <c r="BD827" s="40"/>
      <c r="BE827" s="40"/>
      <c r="BF827" s="40"/>
      <c r="BG827" s="40"/>
      <c r="BH827" s="40"/>
      <c r="BI827" s="40"/>
      <c r="BJ827" s="40"/>
      <c r="BK827" s="40"/>
      <c r="BL827" s="40"/>
      <c r="BM827" s="40"/>
      <c r="BN827" s="40"/>
      <c r="BO827" s="40"/>
      <c r="BP827" s="40"/>
      <c r="BQ827" s="40"/>
      <c r="BR827" s="40"/>
      <c r="BS827" s="40"/>
      <c r="BT827" s="40"/>
      <c r="BU827" s="40"/>
      <c r="BV827" s="40"/>
      <c r="BW827" s="40"/>
      <c r="BX827" s="40"/>
      <c r="BY827" s="40"/>
      <c r="BZ827" s="40"/>
      <c r="CA827" s="40"/>
      <c r="CB827" s="40"/>
      <c r="CC827" s="40"/>
      <c r="CD827" s="40"/>
      <c r="CE827" s="40"/>
      <c r="CF827" s="3"/>
    </row>
    <row r="828" spans="1:84" ht="11.25" customHeight="1">
      <c r="A828" s="42"/>
      <c r="R828" s="42"/>
      <c r="S828" s="42"/>
      <c r="W828" s="42"/>
      <c r="X828" s="43"/>
      <c r="Y828" s="43"/>
      <c r="Z828" s="43"/>
      <c r="AA828" s="43"/>
      <c r="AB828" s="3"/>
      <c r="AP828" s="3"/>
      <c r="AQ828" s="128"/>
      <c r="AR828" s="128"/>
      <c r="AS828" s="128"/>
      <c r="AT828" s="128"/>
      <c r="AU828" s="128"/>
      <c r="AV828" s="128"/>
      <c r="AW828" s="128"/>
      <c r="AX828" s="128"/>
      <c r="AY828" s="128"/>
      <c r="AZ828" s="128"/>
      <c r="BA828" s="128"/>
      <c r="BB828" s="128"/>
      <c r="BC828" s="128"/>
      <c r="BD828" s="41"/>
      <c r="BE828" s="41"/>
      <c r="BF828" s="41"/>
      <c r="BG828" s="41"/>
      <c r="BH828" s="41"/>
      <c r="BI828" s="41"/>
      <c r="BJ828" s="41"/>
      <c r="BK828" s="41"/>
      <c r="BL828" s="41"/>
      <c r="BM828" s="41"/>
      <c r="BN828" s="41"/>
      <c r="BO828" s="41"/>
      <c r="BP828" s="41"/>
      <c r="BQ828" s="41"/>
      <c r="BR828" s="41"/>
      <c r="BS828" s="41"/>
      <c r="BT828" s="41"/>
      <c r="BU828" s="41"/>
      <c r="BV828" s="41"/>
      <c r="BW828" s="41"/>
      <c r="BX828" s="41"/>
      <c r="BY828" s="41"/>
      <c r="BZ828" s="41"/>
      <c r="CA828" s="41"/>
      <c r="CB828" s="41"/>
      <c r="CC828" s="41"/>
      <c r="CD828" s="41"/>
      <c r="CE828" s="41"/>
      <c r="CF828" s="3"/>
    </row>
    <row r="829" spans="1:84" ht="11.25" customHeight="1">
      <c r="A829" s="42"/>
      <c r="R829" s="42"/>
      <c r="S829" s="42"/>
      <c r="W829" s="42"/>
      <c r="AA829" s="42"/>
      <c r="AB829" s="3"/>
      <c r="AP829" s="3"/>
      <c r="AQ829" s="126"/>
      <c r="AR829" s="126"/>
      <c r="AS829" s="126"/>
      <c r="AT829" s="126"/>
      <c r="AU829" s="126"/>
      <c r="AV829" s="126"/>
      <c r="AW829" s="126"/>
      <c r="AX829" s="126"/>
      <c r="AY829" s="126"/>
      <c r="AZ829" s="126"/>
      <c r="BA829" s="126"/>
      <c r="BB829" s="126"/>
      <c r="BC829" s="126"/>
      <c r="CF829" s="3"/>
    </row>
    <row r="830" spans="1:84" ht="11.25" customHeight="1" thickBot="1">
      <c r="A830" s="42"/>
      <c r="R830" s="42"/>
      <c r="S830" s="42"/>
      <c r="W830" s="42"/>
      <c r="X830" s="43"/>
      <c r="Y830" s="43"/>
      <c r="Z830" s="43"/>
      <c r="AA830" s="43"/>
      <c r="AB830" s="43"/>
      <c r="AP830" s="3"/>
      <c r="AQ830" s="127"/>
      <c r="AR830" s="127"/>
      <c r="AS830" s="127"/>
      <c r="AT830" s="127"/>
      <c r="AU830" s="127"/>
      <c r="AV830" s="127"/>
      <c r="AW830" s="127"/>
      <c r="AX830" s="127"/>
      <c r="AY830" s="127"/>
      <c r="AZ830" s="127"/>
      <c r="BA830" s="127"/>
      <c r="BB830" s="127"/>
      <c r="BC830" s="127"/>
      <c r="BD830" s="40"/>
      <c r="BE830" s="40"/>
      <c r="BF830" s="40"/>
      <c r="BG830" s="40"/>
      <c r="BH830" s="40"/>
      <c r="BI830" s="40"/>
      <c r="BJ830" s="40"/>
      <c r="BK830" s="40"/>
      <c r="BL830" s="40"/>
      <c r="BM830" s="40"/>
      <c r="BN830" s="40"/>
      <c r="BO830" s="40"/>
      <c r="BP830" s="40"/>
      <c r="BQ830" s="40"/>
      <c r="BR830" s="40"/>
      <c r="BS830" s="40"/>
      <c r="BT830" s="40"/>
      <c r="BU830" s="40"/>
      <c r="BV830" s="40"/>
      <c r="BW830" s="40"/>
      <c r="BX830" s="40"/>
      <c r="BY830" s="40"/>
      <c r="BZ830" s="40"/>
      <c r="CA830" s="40"/>
      <c r="CB830" s="40"/>
      <c r="CC830" s="40"/>
      <c r="CD830" s="40"/>
      <c r="CE830" s="40"/>
      <c r="CF830" s="3"/>
    </row>
    <row r="831" spans="1:84" ht="11.25" customHeight="1">
      <c r="A831" s="2"/>
      <c r="R831" s="42"/>
      <c r="S831" s="42"/>
      <c r="W831" s="42"/>
      <c r="AA831" s="42"/>
      <c r="AB831" s="42"/>
      <c r="AP831" s="3"/>
      <c r="AQ831" s="154" t="str">
        <f>CONCATENATE($A785," ",$D785,","," ",$F783)</f>
        <v>Group: 13, Women's Singles</v>
      </c>
      <c r="AR831" s="155"/>
      <c r="AS831" s="155"/>
      <c r="AT831" s="155"/>
      <c r="AU831" s="155"/>
      <c r="AV831" s="155"/>
      <c r="AW831" s="155"/>
      <c r="AX831" s="155"/>
      <c r="AY831" s="155"/>
      <c r="AZ831" s="155"/>
      <c r="BA831" s="155"/>
      <c r="BB831" s="155"/>
      <c r="BC831" s="156"/>
      <c r="BD831" s="163">
        <f>O806</f>
        <v>6</v>
      </c>
      <c r="BE831" s="164"/>
      <c r="BF831" s="183" t="str">
        <f>Q806</f>
        <v>B</v>
      </c>
      <c r="BG831" s="185" t="str">
        <f>IF(VLOOKUP($BF831,$A787:$C793,3,FALSE)=0,"",CONCATENATE(VLOOKUP(VLOOKUP($BF831,$A787:$C793,3,FALSE),Players!$J:$N,4,FALSE)," ",VLOOKUP($BF831,$A787:$C793,3,FALSE)," ",IF(ISERROR(VLOOKUP(VLOOKUP($BF831,$A787:$C793,3,FALSE),Players!$J:$N,5,FALSE)),"()",CONCATENATE("(",VLOOKUP(VLOOKUP($BF831,$A787:$C793,3,FALSE),Players!$J:$N,5,FALSE),")"))))</f>
        <v/>
      </c>
      <c r="BH831" s="186"/>
      <c r="BI831" s="186"/>
      <c r="BJ831" s="186"/>
      <c r="BK831" s="186"/>
      <c r="BL831" s="186"/>
      <c r="BM831" s="186"/>
      <c r="BN831" s="186"/>
      <c r="BO831" s="186"/>
      <c r="BP831" s="186"/>
      <c r="BQ831" s="186"/>
      <c r="BR831" s="186"/>
      <c r="BS831" s="186"/>
      <c r="BT831" s="186"/>
      <c r="BU831" s="187"/>
      <c r="BV831" s="170" t="str">
        <f>IF(R806&lt;&gt;"",R806,"")</f>
        <v/>
      </c>
      <c r="BW831" s="171"/>
      <c r="BX831" s="170" t="str">
        <f>IF(T806&lt;&gt;"",T806,"")</f>
        <v/>
      </c>
      <c r="BY831" s="171"/>
      <c r="BZ831" s="170" t="str">
        <f>IF(V806&lt;&gt;"",V806,"")</f>
        <v/>
      </c>
      <c r="CA831" s="171"/>
      <c r="CB831" s="170" t="str">
        <f>IF(X806&lt;&gt;"",X806,"")</f>
        <v/>
      </c>
      <c r="CC831" s="171"/>
      <c r="CD831" s="170" t="str">
        <f>IF(Z806&lt;&gt;"",Z806,"")</f>
        <v/>
      </c>
      <c r="CE831" s="171"/>
      <c r="CF831" s="174" t="str">
        <f>IF($CD831=$CD833,IF($CB831=$CB833,IF($BZ831&lt;&gt;"",IF($BZ831&gt;$BZ833,"W","L"),""),IF($CB831&gt;$CB833,"W","L")),IF($CD831&gt;$CD833,"W","L"))</f>
        <v/>
      </c>
    </row>
    <row r="832" spans="1:84" ht="11.25" customHeight="1">
      <c r="R832" s="42"/>
      <c r="S832" s="42"/>
      <c r="W832" s="42"/>
      <c r="X832" s="43"/>
      <c r="Y832" s="43"/>
      <c r="Z832" s="43"/>
      <c r="AA832" s="43"/>
      <c r="AB832" s="43"/>
      <c r="AP832" s="3"/>
      <c r="AQ832" s="157"/>
      <c r="AR832" s="158"/>
      <c r="AS832" s="158"/>
      <c r="AT832" s="158"/>
      <c r="AU832" s="158"/>
      <c r="AV832" s="158"/>
      <c r="AW832" s="158"/>
      <c r="AX832" s="158"/>
      <c r="AY832" s="158"/>
      <c r="AZ832" s="158"/>
      <c r="BA832" s="158"/>
      <c r="BB832" s="158"/>
      <c r="BC832" s="159"/>
      <c r="BD832" s="165"/>
      <c r="BE832" s="166"/>
      <c r="BF832" s="184"/>
      <c r="BG832" s="188"/>
      <c r="BH832" s="189"/>
      <c r="BI832" s="189"/>
      <c r="BJ832" s="189"/>
      <c r="BK832" s="189"/>
      <c r="BL832" s="189"/>
      <c r="BM832" s="189"/>
      <c r="BN832" s="189"/>
      <c r="BO832" s="189"/>
      <c r="BP832" s="189"/>
      <c r="BQ832" s="189"/>
      <c r="BR832" s="189"/>
      <c r="BS832" s="189"/>
      <c r="BT832" s="189"/>
      <c r="BU832" s="190"/>
      <c r="BV832" s="172"/>
      <c r="BW832" s="173"/>
      <c r="BX832" s="172"/>
      <c r="BY832" s="173"/>
      <c r="BZ832" s="172"/>
      <c r="CA832" s="173"/>
      <c r="CB832" s="172"/>
      <c r="CC832" s="173"/>
      <c r="CD832" s="172"/>
      <c r="CE832" s="173"/>
      <c r="CF832" s="174"/>
    </row>
    <row r="833" spans="1:84" ht="11.25" customHeight="1">
      <c r="A833" s="2"/>
      <c r="R833" s="42"/>
      <c r="S833" s="42"/>
      <c r="W833" s="42"/>
      <c r="AA833" s="42"/>
      <c r="AB833" s="42"/>
      <c r="AP833" s="3"/>
      <c r="AQ833" s="157"/>
      <c r="AR833" s="158"/>
      <c r="AS833" s="158"/>
      <c r="AT833" s="158"/>
      <c r="AU833" s="158"/>
      <c r="AV833" s="158"/>
      <c r="AW833" s="158"/>
      <c r="AX833" s="158"/>
      <c r="AY833" s="158"/>
      <c r="AZ833" s="158"/>
      <c r="BA833" s="158"/>
      <c r="BB833" s="158"/>
      <c r="BC833" s="159"/>
      <c r="BD833" s="165"/>
      <c r="BE833" s="166"/>
      <c r="BF833" s="175" t="str">
        <f>Q808</f>
        <v>C</v>
      </c>
      <c r="BG833" s="177" t="str">
        <f>IF(VLOOKUP($BF833,$A787:$C793,3,FALSE)=0,"",CONCATENATE(VLOOKUP(VLOOKUP($BF833,$A787:$C793,3,FALSE),Players!$J:$N,4,FALSE)," ",VLOOKUP($BF833,$A787:$C793,3,FALSE)," ",IF(ISERROR(VLOOKUP(VLOOKUP($BF833,$A787:$C793,3,FALSE),Players!$J:$N,5,FALSE)),"()",CONCATENATE("(",VLOOKUP(VLOOKUP($BF833,$A787:$C793,3,FALSE),Players!$J:$N,5,FALSE),")"))))</f>
        <v/>
      </c>
      <c r="BH833" s="178"/>
      <c r="BI833" s="178"/>
      <c r="BJ833" s="178"/>
      <c r="BK833" s="178"/>
      <c r="BL833" s="178"/>
      <c r="BM833" s="178"/>
      <c r="BN833" s="178"/>
      <c r="BO833" s="178"/>
      <c r="BP833" s="178"/>
      <c r="BQ833" s="178"/>
      <c r="BR833" s="178"/>
      <c r="BS833" s="178"/>
      <c r="BT833" s="178"/>
      <c r="BU833" s="179"/>
      <c r="BV833" s="150" t="str">
        <f>IF(R808&lt;&gt;"",R808,"")</f>
        <v/>
      </c>
      <c r="BW833" s="151"/>
      <c r="BX833" s="150" t="str">
        <f>IF(T808&lt;&gt;"",T808,"")</f>
        <v/>
      </c>
      <c r="BY833" s="151"/>
      <c r="BZ833" s="150" t="str">
        <f>IF(V808&lt;&gt;"",V808,"")</f>
        <v/>
      </c>
      <c r="CA833" s="151"/>
      <c r="CB833" s="150" t="str">
        <f>IF(X808&lt;&gt;"",X808,"")</f>
        <v/>
      </c>
      <c r="CC833" s="151"/>
      <c r="CD833" s="150" t="str">
        <f>IF(Z808&lt;&gt;"",Z808,"")</f>
        <v/>
      </c>
      <c r="CE833" s="151"/>
      <c r="CF833" s="174" t="str">
        <f>IF($CF831&lt;&gt;"",IF(CF831="W","L","W"),"")</f>
        <v/>
      </c>
    </row>
    <row r="834" spans="1:84" ht="11.25" customHeight="1" thickBot="1">
      <c r="A834" s="2"/>
      <c r="R834" s="42"/>
      <c r="S834" s="42"/>
      <c r="W834" s="42"/>
      <c r="X834" s="43"/>
      <c r="Y834" s="43"/>
      <c r="Z834" s="43"/>
      <c r="AA834" s="43"/>
      <c r="AB834" s="43"/>
      <c r="AP834" s="3"/>
      <c r="AQ834" s="160"/>
      <c r="AR834" s="161"/>
      <c r="AS834" s="161"/>
      <c r="AT834" s="161"/>
      <c r="AU834" s="161"/>
      <c r="AV834" s="161"/>
      <c r="AW834" s="161"/>
      <c r="AX834" s="161"/>
      <c r="AY834" s="161"/>
      <c r="AZ834" s="161"/>
      <c r="BA834" s="161"/>
      <c r="BB834" s="161"/>
      <c r="BC834" s="162"/>
      <c r="BD834" s="167"/>
      <c r="BE834" s="168"/>
      <c r="BF834" s="176"/>
      <c r="BG834" s="180"/>
      <c r="BH834" s="181"/>
      <c r="BI834" s="181"/>
      <c r="BJ834" s="181"/>
      <c r="BK834" s="181"/>
      <c r="BL834" s="181"/>
      <c r="BM834" s="181"/>
      <c r="BN834" s="181"/>
      <c r="BO834" s="181"/>
      <c r="BP834" s="181"/>
      <c r="BQ834" s="181"/>
      <c r="BR834" s="181"/>
      <c r="BS834" s="181"/>
      <c r="BT834" s="181"/>
      <c r="BU834" s="182"/>
      <c r="BV834" s="152"/>
      <c r="BW834" s="153"/>
      <c r="BX834" s="152"/>
      <c r="BY834" s="153"/>
      <c r="BZ834" s="152"/>
      <c r="CA834" s="153"/>
      <c r="CB834" s="152"/>
      <c r="CC834" s="153"/>
      <c r="CD834" s="152"/>
      <c r="CE834" s="153"/>
      <c r="CF834" s="174"/>
    </row>
    <row r="835" spans="1:84" ht="11.25" customHeight="1">
      <c r="A835" s="2"/>
      <c r="R835" s="42"/>
      <c r="S835" s="42"/>
      <c r="W835" s="42"/>
      <c r="AA835" s="42"/>
      <c r="AB835" s="42"/>
      <c r="AP835" s="3"/>
      <c r="AQ835" s="126"/>
      <c r="AR835" s="126"/>
      <c r="AS835" s="126"/>
      <c r="AT835" s="126"/>
      <c r="AU835" s="126"/>
      <c r="AV835" s="126"/>
      <c r="AW835" s="126"/>
      <c r="AX835" s="126"/>
      <c r="AY835" s="126"/>
      <c r="AZ835" s="126"/>
      <c r="BA835" s="126"/>
      <c r="BB835" s="126"/>
      <c r="BC835" s="126"/>
      <c r="BV835" s="169" t="str">
        <f>IF(CF831&lt;&gt;"",IF(AND(AND(BV831&gt;-1,BV833&gt;-1),OR(BV831&gt;10,BV833&gt;10),ABS(BV831-BV833)&gt;1,IF(OR(BV831&gt;11,BV833&gt;11),ABS(BV831-BV833)=2,TRUE),BV831=INT(BV831),BV833=INT(BV833)),"","Error"),"")</f>
        <v/>
      </c>
      <c r="BW835" s="169"/>
      <c r="BX835" s="169" t="str">
        <f>IF(CF831&lt;&gt;"",IF(AND(AND(BX831&gt;-1,BX833&gt;-1),OR(BX831&gt;10,BX833&gt;10),ABS(BX831-BX833)&gt;1,IF(OR(BX831&gt;11,BX833&gt;11),ABS(BX831-BX833)=2,TRUE),BX831=INT(BX831),BX833=INT(BX833)),"","Error"),"")</f>
        <v/>
      </c>
      <c r="BY835" s="169"/>
      <c r="BZ835" s="169" t="str">
        <f>IF(CF831&lt;&gt;"",IF(AND(AND(BZ831&gt;-1,BZ833&gt;-1),OR(BZ831&gt;10,BZ833&gt;10),ABS(BZ831-BZ833)&gt;1,IF(OR(BZ831&gt;11,BZ833&gt;11),ABS(BZ831-BZ833)=2,TRUE),BZ831=INT(BZ831),BZ833=INT(BZ833)),"","Error"),"")</f>
        <v/>
      </c>
      <c r="CA835" s="169"/>
      <c r="CB835" s="169" t="str">
        <f>IF(AND(CF831&lt;&gt;"",CB831&lt;&gt;""),IF(AND(AND(CB831&gt;-1,CB833&gt;-1),OR(CB831&gt;10,CB833&gt;10),ABS(CB831-CB833)&gt;1,IF(OR(CB831&gt;11,CB833&gt;11),ABS(CB831-CB833)=2,TRUE),CB831=INT(CB831),CB833=INT(CB833)),"","Error"),"")</f>
        <v/>
      </c>
      <c r="CC835" s="169"/>
      <c r="CD835" s="169" t="str">
        <f>IF(AND(CF831&lt;&gt;"",CD831&lt;&gt;""),IF(AND(AND(CD831&gt;-1,CD833&gt;-1),OR(CD831&gt;10,CD833&gt;10),ABS(CD831-CD833)&gt;1,IF(OR(CD831&gt;11,CD833&gt;11),ABS(CD831-CD833)=2,TRUE),CD831=INT(CD831),CD833=INT(CD833)),"","Error"),"")</f>
        <v/>
      </c>
      <c r="CE835" s="169"/>
      <c r="CF835" s="3"/>
    </row>
    <row r="836" spans="1:84" ht="11.25" customHeight="1">
      <c r="AB836" s="43"/>
      <c r="AP836" s="3"/>
      <c r="AQ836" s="126"/>
      <c r="AR836" s="126"/>
      <c r="AS836" s="126"/>
      <c r="AT836" s="126"/>
      <c r="AU836" s="126"/>
      <c r="AV836" s="126"/>
      <c r="AW836" s="126"/>
      <c r="AX836" s="126"/>
      <c r="AY836" s="126"/>
      <c r="AZ836" s="126"/>
      <c r="BA836" s="126"/>
      <c r="BB836" s="126"/>
      <c r="BC836" s="126"/>
      <c r="CF836" s="3"/>
    </row>
    <row r="837" spans="1:84" ht="11.25" customHeight="1">
      <c r="AB837" s="42"/>
      <c r="AP837" s="3"/>
      <c r="AQ837" s="127"/>
      <c r="AR837" s="127"/>
      <c r="AS837" s="127"/>
      <c r="AT837" s="127"/>
      <c r="AU837" s="127"/>
      <c r="AV837" s="127"/>
      <c r="AW837" s="127"/>
      <c r="AX837" s="127"/>
      <c r="AY837" s="127"/>
      <c r="AZ837" s="127"/>
      <c r="BA837" s="127"/>
      <c r="BB837" s="127"/>
      <c r="BC837" s="127"/>
      <c r="BD837" s="40"/>
      <c r="BE837" s="40"/>
      <c r="BF837" s="40"/>
      <c r="BG837" s="40"/>
      <c r="BH837" s="40"/>
      <c r="BI837" s="40"/>
      <c r="BJ837" s="40"/>
      <c r="BK837" s="40"/>
      <c r="BL837" s="40"/>
      <c r="BM837" s="40"/>
      <c r="BN837" s="40"/>
      <c r="BO837" s="40"/>
      <c r="BP837" s="40"/>
      <c r="BQ837" s="40"/>
      <c r="BR837" s="40"/>
      <c r="BS837" s="40"/>
      <c r="BT837" s="40"/>
      <c r="BU837" s="40"/>
      <c r="BV837" s="40"/>
      <c r="BW837" s="40"/>
      <c r="BX837" s="40"/>
      <c r="BY837" s="40"/>
      <c r="BZ837" s="40"/>
      <c r="CA837" s="40"/>
      <c r="CB837" s="40"/>
      <c r="CC837" s="40"/>
      <c r="CD837" s="40"/>
      <c r="CE837" s="40"/>
      <c r="CF837" s="3"/>
    </row>
    <row r="838" spans="1:84" ht="11.25" customHeight="1">
      <c r="AB838" s="43"/>
      <c r="AP838" s="3"/>
      <c r="AQ838" s="128"/>
      <c r="AR838" s="128"/>
      <c r="AS838" s="128"/>
      <c r="AT838" s="128"/>
      <c r="AU838" s="128"/>
      <c r="AV838" s="128"/>
      <c r="AW838" s="128"/>
      <c r="AX838" s="128"/>
      <c r="AY838" s="128"/>
      <c r="AZ838" s="128"/>
      <c r="BA838" s="128"/>
      <c r="BB838" s="128"/>
      <c r="BC838" s="128"/>
      <c r="BD838" s="41"/>
      <c r="BE838" s="41"/>
      <c r="BF838" s="41"/>
      <c r="BG838" s="41"/>
      <c r="BH838" s="41"/>
      <c r="BI838" s="41"/>
      <c r="BJ838" s="41"/>
      <c r="BK838" s="41"/>
      <c r="BL838" s="41"/>
      <c r="BM838" s="41"/>
      <c r="BN838" s="41"/>
      <c r="BO838" s="41"/>
      <c r="BP838" s="41"/>
      <c r="BQ838" s="41"/>
      <c r="BR838" s="41"/>
      <c r="BS838" s="41"/>
      <c r="BT838" s="41"/>
      <c r="BU838" s="41"/>
      <c r="BV838" s="41"/>
      <c r="BW838" s="41"/>
      <c r="BX838" s="41"/>
      <c r="BY838" s="41"/>
      <c r="BZ838" s="41"/>
      <c r="CA838" s="41"/>
      <c r="CB838" s="41"/>
      <c r="CC838" s="41"/>
      <c r="CD838" s="41"/>
      <c r="CE838" s="41"/>
      <c r="CF838" s="3"/>
    </row>
    <row r="839" spans="1:84" ht="11.25" customHeight="1">
      <c r="AB839" s="42"/>
      <c r="AP839" s="3"/>
      <c r="AQ839" s="126"/>
      <c r="AR839" s="126"/>
      <c r="AS839" s="126"/>
      <c r="AT839" s="126"/>
      <c r="AU839" s="126"/>
      <c r="AV839" s="126"/>
      <c r="AW839" s="126"/>
      <c r="AX839" s="126"/>
      <c r="AY839" s="126"/>
      <c r="AZ839" s="126"/>
      <c r="BA839" s="126"/>
      <c r="BB839" s="126"/>
      <c r="BC839" s="126"/>
      <c r="CF839" s="3"/>
    </row>
    <row r="840" spans="1:84" ht="11.25" customHeight="1">
      <c r="AB840" s="43"/>
      <c r="AP840" s="3"/>
      <c r="AQ840" s="126"/>
      <c r="AR840" s="126"/>
      <c r="AS840" s="126"/>
      <c r="AT840" s="126"/>
      <c r="AU840" s="126"/>
      <c r="AV840" s="126"/>
      <c r="AW840" s="126"/>
      <c r="AX840" s="126"/>
      <c r="AY840" s="126"/>
      <c r="AZ840" s="126"/>
      <c r="BA840" s="126"/>
      <c r="BB840" s="126"/>
      <c r="BC840" s="126"/>
      <c r="CF840" s="3"/>
    </row>
    <row r="841" spans="1:84" ht="11.25" customHeight="1">
      <c r="AB841" s="42"/>
      <c r="AP841" s="3"/>
      <c r="AQ841" s="126"/>
      <c r="AR841" s="126"/>
      <c r="AS841" s="126"/>
      <c r="AT841" s="126"/>
      <c r="AU841" s="126"/>
      <c r="AV841" s="126"/>
      <c r="AW841" s="126"/>
      <c r="AX841" s="126"/>
      <c r="AY841" s="126"/>
      <c r="AZ841" s="126"/>
      <c r="BA841" s="126"/>
      <c r="BB841" s="126"/>
      <c r="BC841" s="126"/>
      <c r="CF841" s="3"/>
    </row>
    <row r="842" spans="1:84" ht="11.25" customHeight="1">
      <c r="AB842" s="43"/>
      <c r="AC842" s="43"/>
      <c r="AD842" s="43"/>
      <c r="AE842" s="43"/>
      <c r="AF842" s="43"/>
      <c r="AG842" s="43"/>
      <c r="AH842" s="43"/>
      <c r="AI842" s="43"/>
      <c r="AJ842" s="43"/>
      <c r="AK842" s="43"/>
      <c r="AL842" s="43"/>
      <c r="AM842" s="43"/>
      <c r="AN842" s="3"/>
      <c r="AO842" s="3"/>
      <c r="AP842" s="3"/>
      <c r="AQ842" s="126"/>
      <c r="AR842" s="126"/>
      <c r="AS842" s="126"/>
      <c r="AT842" s="126"/>
      <c r="AU842" s="126"/>
      <c r="AV842" s="126"/>
      <c r="AW842" s="126"/>
      <c r="AX842" s="126"/>
      <c r="AY842" s="126"/>
      <c r="AZ842" s="126"/>
      <c r="BA842" s="126"/>
      <c r="BB842" s="126"/>
      <c r="BC842" s="126"/>
      <c r="CF842" s="3"/>
    </row>
    <row r="843" spans="1:84" ht="11.25" customHeight="1">
      <c r="AB843" s="42"/>
      <c r="AI843" s="42"/>
      <c r="AJ843" s="42"/>
      <c r="AN843" s="3"/>
      <c r="AO843" s="3"/>
      <c r="AP843" s="3"/>
      <c r="AQ843" s="126"/>
      <c r="AR843" s="126"/>
      <c r="AS843" s="126"/>
      <c r="AT843" s="126"/>
      <c r="AU843" s="126"/>
      <c r="AV843" s="126"/>
      <c r="AW843" s="126"/>
      <c r="AX843" s="126"/>
      <c r="AY843" s="126"/>
      <c r="AZ843" s="126"/>
      <c r="BA843" s="126"/>
      <c r="BB843" s="126"/>
      <c r="BC843" s="126"/>
      <c r="CF843" s="3"/>
    </row>
    <row r="844" spans="1:84" ht="11.25" customHeight="1">
      <c r="AB844" s="43"/>
      <c r="AC844" s="43"/>
      <c r="AD844" s="43"/>
      <c r="AE844" s="43"/>
      <c r="AF844" s="43"/>
      <c r="AG844" s="43"/>
      <c r="AH844" s="43"/>
      <c r="AI844" s="43"/>
      <c r="AJ844" s="43"/>
      <c r="AK844" s="43"/>
      <c r="AL844" s="43"/>
      <c r="AM844" s="43"/>
      <c r="AN844" s="3"/>
      <c r="AO844" s="3"/>
      <c r="AP844" s="3"/>
      <c r="AQ844" s="126"/>
      <c r="AR844" s="126"/>
      <c r="AS844" s="126"/>
      <c r="AT844" s="126"/>
      <c r="AU844" s="126"/>
      <c r="AV844" s="126"/>
      <c r="AW844" s="126"/>
      <c r="AX844" s="126"/>
      <c r="AY844" s="126"/>
      <c r="AZ844" s="126"/>
      <c r="BA844" s="126"/>
      <c r="BB844" s="126"/>
      <c r="BC844" s="126"/>
      <c r="CF844" s="3"/>
    </row>
    <row r="845" spans="1:84" ht="11.25" customHeight="1" thickBot="1">
      <c r="AB845" s="42"/>
      <c r="AI845" s="42"/>
      <c r="AJ845" s="42"/>
      <c r="AN845" s="3"/>
      <c r="AO845" s="3"/>
      <c r="AP845" s="3"/>
      <c r="AQ845" s="126"/>
      <c r="AR845" s="126"/>
      <c r="AS845" s="126"/>
      <c r="AT845" s="126"/>
      <c r="AU845" s="126"/>
      <c r="AV845" s="126"/>
      <c r="AW845" s="126"/>
      <c r="AX845" s="126"/>
      <c r="AY845" s="126"/>
      <c r="AZ845" s="126"/>
      <c r="BA845" s="126"/>
      <c r="BB845" s="126"/>
      <c r="BC845" s="126"/>
      <c r="CF845" s="3"/>
    </row>
    <row r="846" spans="1:84" ht="11.25" customHeight="1">
      <c r="A846" s="259" t="s">
        <v>9</v>
      </c>
      <c r="B846" s="260"/>
      <c r="C846" s="260"/>
      <c r="D846" s="260"/>
      <c r="E846" s="260"/>
      <c r="F846" s="300" t="str">
        <f>Players!$C$1</f>
        <v>Enter Division Name</v>
      </c>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301"/>
      <c r="AF846" s="301"/>
      <c r="AG846" s="301"/>
      <c r="AH846" s="302" t="s">
        <v>10</v>
      </c>
      <c r="AI846" s="303"/>
      <c r="AJ846" s="303"/>
      <c r="AK846" s="306" t="str">
        <f>Players!$G$1</f>
        <v>Enter Date</v>
      </c>
      <c r="AL846" s="307"/>
      <c r="AM846" s="307"/>
      <c r="AN846" s="307"/>
      <c r="AO846" s="308"/>
      <c r="AQ846" s="154" t="str">
        <f>CONCATENATE($A850," ",$D850,","," ",$F848)</f>
        <v>Group: 14, Women's Singles</v>
      </c>
      <c r="AR846" s="155"/>
      <c r="AS846" s="155"/>
      <c r="AT846" s="155"/>
      <c r="AU846" s="155"/>
      <c r="AV846" s="155"/>
      <c r="AW846" s="155"/>
      <c r="AX846" s="155"/>
      <c r="AY846" s="155"/>
      <c r="AZ846" s="155"/>
      <c r="BA846" s="155"/>
      <c r="BB846" s="155"/>
      <c r="BC846" s="156"/>
      <c r="BD846" s="163">
        <f>A863</f>
        <v>1</v>
      </c>
      <c r="BE846" s="164"/>
      <c r="BF846" s="183" t="str">
        <f>C863</f>
        <v>A</v>
      </c>
      <c r="BG846" s="185" t="str">
        <f>IF(VLOOKUP($BF846,$A852:$C858,3,FALSE)=0,"",CONCATENATE(VLOOKUP(VLOOKUP($BF846,$A852:$C858,3,FALSE),Players!$J:$N,4,FALSE)," ",VLOOKUP($BF846,$A852:$C858,3,FALSE)," ",IF(ISERROR(VLOOKUP(VLOOKUP($BF846,$A852:$C858,3,FALSE),Players!$J:$N,5,FALSE)),"()",CONCATENATE("(",VLOOKUP(VLOOKUP($BF846,$A852:$C858,3,FALSE),Players!$J:$N,5,FALSE),")"))))</f>
        <v/>
      </c>
      <c r="BH846" s="186"/>
      <c r="BI846" s="186"/>
      <c r="BJ846" s="186"/>
      <c r="BK846" s="186"/>
      <c r="BL846" s="186"/>
      <c r="BM846" s="186"/>
      <c r="BN846" s="186"/>
      <c r="BO846" s="186"/>
      <c r="BP846" s="186"/>
      <c r="BQ846" s="186"/>
      <c r="BR846" s="186"/>
      <c r="BS846" s="186"/>
      <c r="BT846" s="186"/>
      <c r="BU846" s="187"/>
      <c r="BV846" s="170" t="str">
        <f>IF(D863&lt;&gt;"",D863,"")</f>
        <v/>
      </c>
      <c r="BW846" s="171"/>
      <c r="BX846" s="170" t="str">
        <f>IF(F863&lt;&gt;"",F863,"")</f>
        <v/>
      </c>
      <c r="BY846" s="171"/>
      <c r="BZ846" s="170" t="str">
        <f>IF(H863&lt;&gt;"",H863,"")</f>
        <v/>
      </c>
      <c r="CA846" s="171"/>
      <c r="CB846" s="170" t="str">
        <f>IF(J863&lt;&gt;"",J863,"")</f>
        <v/>
      </c>
      <c r="CC846" s="171"/>
      <c r="CD846" s="170" t="str">
        <f>IF(L863&lt;&gt;"",L863,"")</f>
        <v/>
      </c>
      <c r="CE846" s="171"/>
      <c r="CF846" s="174" t="str">
        <f>IF($CD846=$CD848,IF($CB846=$CB848,IF($BZ846&lt;&gt;"",IF($BZ846&gt;$BZ848,"W","L"),""),IF($CB846&gt;$CB848,"W","L")),IF($CD846&gt;$CD848,"W","L"))</f>
        <v/>
      </c>
    </row>
    <row r="847" spans="1:84" ht="11.25" customHeight="1">
      <c r="A847" s="261"/>
      <c r="B847" s="262"/>
      <c r="C847" s="262"/>
      <c r="D847" s="262"/>
      <c r="E847" s="262"/>
      <c r="F847" s="282"/>
      <c r="G847" s="28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282"/>
      <c r="AE847" s="282"/>
      <c r="AF847" s="282"/>
      <c r="AG847" s="282"/>
      <c r="AH847" s="304"/>
      <c r="AI847" s="305"/>
      <c r="AJ847" s="305"/>
      <c r="AK847" s="309"/>
      <c r="AL847" s="309"/>
      <c r="AM847" s="309"/>
      <c r="AN847" s="309"/>
      <c r="AO847" s="310"/>
      <c r="AQ847" s="157"/>
      <c r="AR847" s="158"/>
      <c r="AS847" s="158"/>
      <c r="AT847" s="158"/>
      <c r="AU847" s="158"/>
      <c r="AV847" s="158"/>
      <c r="AW847" s="158"/>
      <c r="AX847" s="158"/>
      <c r="AY847" s="158"/>
      <c r="AZ847" s="158"/>
      <c r="BA847" s="158"/>
      <c r="BB847" s="158"/>
      <c r="BC847" s="159"/>
      <c r="BD847" s="165"/>
      <c r="BE847" s="166"/>
      <c r="BF847" s="184"/>
      <c r="BG847" s="188"/>
      <c r="BH847" s="189"/>
      <c r="BI847" s="189"/>
      <c r="BJ847" s="189"/>
      <c r="BK847" s="189"/>
      <c r="BL847" s="189"/>
      <c r="BM847" s="189"/>
      <c r="BN847" s="189"/>
      <c r="BO847" s="189"/>
      <c r="BP847" s="189"/>
      <c r="BQ847" s="189"/>
      <c r="BR847" s="189"/>
      <c r="BS847" s="189"/>
      <c r="BT847" s="189"/>
      <c r="BU847" s="190"/>
      <c r="BV847" s="172"/>
      <c r="BW847" s="173"/>
      <c r="BX847" s="172"/>
      <c r="BY847" s="173"/>
      <c r="BZ847" s="172"/>
      <c r="CA847" s="173"/>
      <c r="CB847" s="172"/>
      <c r="CC847" s="173"/>
      <c r="CD847" s="172"/>
      <c r="CE847" s="173"/>
      <c r="CF847" s="174"/>
    </row>
    <row r="848" spans="1:84" ht="11.25" customHeight="1">
      <c r="A848" s="266" t="s">
        <v>11</v>
      </c>
      <c r="B848" s="267"/>
      <c r="C848" s="267"/>
      <c r="D848" s="277" t="s">
        <v>12</v>
      </c>
      <c r="E848" s="278"/>
      <c r="F848" s="280" t="str">
        <f>Players!$H$3</f>
        <v>Women's Singles</v>
      </c>
      <c r="G848" s="281"/>
      <c r="H848" s="281"/>
      <c r="I848" s="281"/>
      <c r="J848" s="281"/>
      <c r="K848" s="281"/>
      <c r="L848" s="281"/>
      <c r="M848" s="281"/>
      <c r="N848" s="281"/>
      <c r="O848" s="281"/>
      <c r="P848" s="281"/>
      <c r="Q848" s="281"/>
      <c r="R848" s="281"/>
      <c r="S848" s="281"/>
      <c r="T848" s="281"/>
      <c r="U848" s="281"/>
      <c r="V848" s="281"/>
      <c r="W848" s="281"/>
      <c r="X848" s="281"/>
      <c r="Y848" s="281"/>
      <c r="Z848" s="281"/>
      <c r="AA848" s="281"/>
      <c r="AB848" s="281"/>
      <c r="AC848" s="281"/>
      <c r="AD848" s="281"/>
      <c r="AE848" s="281"/>
      <c r="AF848" s="281"/>
      <c r="AG848" s="281"/>
      <c r="AH848" s="302" t="s">
        <v>13</v>
      </c>
      <c r="AI848" s="303"/>
      <c r="AJ848" s="303"/>
      <c r="AK848" s="311" t="s">
        <v>35</v>
      </c>
      <c r="AL848" s="311"/>
      <c r="AM848" s="311"/>
      <c r="AN848" s="311"/>
      <c r="AO848" s="312"/>
      <c r="AQ848" s="157"/>
      <c r="AR848" s="158"/>
      <c r="AS848" s="158"/>
      <c r="AT848" s="158"/>
      <c r="AU848" s="158"/>
      <c r="AV848" s="158"/>
      <c r="AW848" s="158"/>
      <c r="AX848" s="158"/>
      <c r="AY848" s="158"/>
      <c r="AZ848" s="158"/>
      <c r="BA848" s="158"/>
      <c r="BB848" s="158"/>
      <c r="BC848" s="159"/>
      <c r="BD848" s="165"/>
      <c r="BE848" s="166"/>
      <c r="BF848" s="175" t="str">
        <f>C865</f>
        <v>C</v>
      </c>
      <c r="BG848" s="177" t="str">
        <f>IF(VLOOKUP($BF848,$A852:$C858,3,FALSE)=0,"",CONCATENATE(VLOOKUP(VLOOKUP($BF848,$A852:$C858,3,FALSE),Players!$J:$N,4,FALSE)," ",VLOOKUP($BF848,$A852:$C858,3,FALSE)," ",IF(ISERROR(VLOOKUP(VLOOKUP($BF848,$A852:$C858,3,FALSE),Players!$J:$N,5,FALSE)),"()",CONCATENATE("(",VLOOKUP(VLOOKUP($BF848,$A852:$C858,3,FALSE),Players!$J:$N,5,FALSE),")"))))</f>
        <v/>
      </c>
      <c r="BH848" s="178"/>
      <c r="BI848" s="178"/>
      <c r="BJ848" s="178"/>
      <c r="BK848" s="178"/>
      <c r="BL848" s="178"/>
      <c r="BM848" s="178"/>
      <c r="BN848" s="178"/>
      <c r="BO848" s="178"/>
      <c r="BP848" s="178"/>
      <c r="BQ848" s="178"/>
      <c r="BR848" s="178"/>
      <c r="BS848" s="178"/>
      <c r="BT848" s="178"/>
      <c r="BU848" s="179"/>
      <c r="BV848" s="150" t="str">
        <f>IF(D865&lt;&gt;"",D865,"")</f>
        <v/>
      </c>
      <c r="BW848" s="151"/>
      <c r="BX848" s="150" t="str">
        <f>IF(F865&lt;&gt;"",F865,"")</f>
        <v/>
      </c>
      <c r="BY848" s="151"/>
      <c r="BZ848" s="150" t="str">
        <f>IF(H865&lt;&gt;"",H865,"")</f>
        <v/>
      </c>
      <c r="CA848" s="151"/>
      <c r="CB848" s="150" t="str">
        <f>IF(J865&lt;&gt;"",J865,"")</f>
        <v/>
      </c>
      <c r="CC848" s="151"/>
      <c r="CD848" s="150" t="str">
        <f>IF(L865&lt;&gt;"",L865,"")</f>
        <v/>
      </c>
      <c r="CE848" s="151"/>
      <c r="CF848" s="174" t="str">
        <f>IF($CF846&lt;&gt;"",IF(CF846="W","L","W"),"")</f>
        <v/>
      </c>
    </row>
    <row r="849" spans="1:84" ht="11.25" customHeight="1" thickBot="1">
      <c r="A849" s="275"/>
      <c r="B849" s="276"/>
      <c r="C849" s="276"/>
      <c r="D849" s="279"/>
      <c r="E849" s="279"/>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82"/>
      <c r="AE849" s="282"/>
      <c r="AF849" s="282"/>
      <c r="AG849" s="282"/>
      <c r="AH849" s="304"/>
      <c r="AI849" s="305"/>
      <c r="AJ849" s="305"/>
      <c r="AK849" s="313"/>
      <c r="AL849" s="313"/>
      <c r="AM849" s="313"/>
      <c r="AN849" s="313"/>
      <c r="AO849" s="314"/>
      <c r="AQ849" s="160"/>
      <c r="AR849" s="161"/>
      <c r="AS849" s="161"/>
      <c r="AT849" s="161"/>
      <c r="AU849" s="161"/>
      <c r="AV849" s="161"/>
      <c r="AW849" s="161"/>
      <c r="AX849" s="161"/>
      <c r="AY849" s="161"/>
      <c r="AZ849" s="161"/>
      <c r="BA849" s="161"/>
      <c r="BB849" s="161"/>
      <c r="BC849" s="162"/>
      <c r="BD849" s="167"/>
      <c r="BE849" s="168"/>
      <c r="BF849" s="176"/>
      <c r="BG849" s="180"/>
      <c r="BH849" s="181"/>
      <c r="BI849" s="181"/>
      <c r="BJ849" s="181"/>
      <c r="BK849" s="181"/>
      <c r="BL849" s="181"/>
      <c r="BM849" s="181"/>
      <c r="BN849" s="181"/>
      <c r="BO849" s="181"/>
      <c r="BP849" s="181"/>
      <c r="BQ849" s="181"/>
      <c r="BR849" s="181"/>
      <c r="BS849" s="181"/>
      <c r="BT849" s="181"/>
      <c r="BU849" s="182"/>
      <c r="BV849" s="152"/>
      <c r="BW849" s="153"/>
      <c r="BX849" s="152"/>
      <c r="BY849" s="153"/>
      <c r="BZ849" s="152"/>
      <c r="CA849" s="153"/>
      <c r="CB849" s="152"/>
      <c r="CC849" s="153"/>
      <c r="CD849" s="152"/>
      <c r="CE849" s="153"/>
      <c r="CF849" s="174"/>
    </row>
    <row r="850" spans="1:84" ht="11.25" customHeight="1">
      <c r="A850" s="259" t="s">
        <v>15</v>
      </c>
      <c r="B850" s="260"/>
      <c r="C850" s="260"/>
      <c r="D850" s="264">
        <v>14</v>
      </c>
      <c r="E850" s="264"/>
      <c r="F850" s="266" t="s">
        <v>16</v>
      </c>
      <c r="G850" s="267"/>
      <c r="H850" s="267"/>
      <c r="I850" s="283"/>
      <c r="J850" s="284"/>
      <c r="K850" s="284"/>
      <c r="L850" s="284"/>
      <c r="M850" s="284"/>
      <c r="N850" s="271"/>
      <c r="O850" s="271"/>
      <c r="P850" s="271"/>
      <c r="Q850" s="271"/>
      <c r="R850" s="271"/>
      <c r="S850" s="271"/>
      <c r="T850" s="271"/>
      <c r="U850" s="271"/>
      <c r="V850" s="271"/>
      <c r="W850" s="271"/>
      <c r="X850" s="271"/>
      <c r="Y850" s="271"/>
      <c r="Z850" s="271"/>
      <c r="AA850" s="271"/>
      <c r="AB850" s="271"/>
      <c r="AC850" s="272"/>
      <c r="AD850" s="150" t="s">
        <v>17</v>
      </c>
      <c r="AE850" s="270"/>
      <c r="AF850" s="288" t="s">
        <v>18</v>
      </c>
      <c r="AG850" s="270"/>
      <c r="AH850" s="288" t="s">
        <v>19</v>
      </c>
      <c r="AI850" s="270"/>
      <c r="AJ850" s="288" t="s">
        <v>20</v>
      </c>
      <c r="AK850" s="290"/>
      <c r="AL850" s="292" t="s">
        <v>21</v>
      </c>
      <c r="AM850" s="293"/>
      <c r="AN850" s="296" t="s">
        <v>22</v>
      </c>
      <c r="AO850" s="297"/>
      <c r="AQ850" s="126"/>
      <c r="AR850" s="126"/>
      <c r="AS850" s="126"/>
      <c r="AT850" s="126"/>
      <c r="AU850" s="126"/>
      <c r="AV850" s="126"/>
      <c r="AW850" s="126"/>
      <c r="AX850" s="126"/>
      <c r="AY850" s="126"/>
      <c r="AZ850" s="126"/>
      <c r="BA850" s="126"/>
      <c r="BB850" s="126"/>
      <c r="BC850" s="126"/>
      <c r="BV850" s="169" t="str">
        <f>IF(CF846&lt;&gt;"",IF(AND(AND(BV846&gt;-1,BV848&gt;-1),OR(BV846&gt;10,BV848&gt;10),ABS(BV846-BV848)&gt;1,IF(OR(BV846&gt;11,BV848&gt;11),ABS(BV846-BV848)=2,TRUE),BV846=INT(BV846),BV848=INT(BV848)),"","Error"),"")</f>
        <v/>
      </c>
      <c r="BW850" s="169"/>
      <c r="BX850" s="169" t="str">
        <f>IF(CF846&lt;&gt;"",IF(AND(AND(BX846&gt;-1,BX848&gt;-1),OR(BX846&gt;10,BX848&gt;10),ABS(BX846-BX848)&gt;1,IF(OR(BX846&gt;11,BX848&gt;11),ABS(BX846-BX848)=2,TRUE),BX846=INT(BX846),BX848=INT(BX848)),"","Error"),"")</f>
        <v/>
      </c>
      <c r="BY850" s="169"/>
      <c r="BZ850" s="169" t="str">
        <f>IF(CF846&lt;&gt;"",IF(AND(AND(BZ846&gt;-1,BZ848&gt;-1),OR(BZ846&gt;10,BZ848&gt;10),ABS(BZ846-BZ848)&gt;1,IF(OR(BZ846&gt;11,BZ848&gt;11),ABS(BZ846-BZ848)=2,TRUE),BZ846=INT(BZ846),BZ848=INT(BZ848)),"","Error"),"")</f>
        <v/>
      </c>
      <c r="CA850" s="169"/>
      <c r="CB850" s="169" t="str">
        <f>IF(AND(CF846&lt;&gt;"",CB846&lt;&gt;""),IF(AND(AND(CB846&gt;-1,CB848&gt;-1),OR(CB846&gt;10,CB848&gt;10),ABS(CB846-CB848)&gt;1,IF(OR(CB846&gt;11,CB848&gt;11),ABS(CB846-CB848)=2,TRUE),CB846=INT(CB846),CB848=INT(CB848)),"","Error"),"")</f>
        <v/>
      </c>
      <c r="CC850" s="169"/>
      <c r="CD850" s="169" t="str">
        <f>IF(AND(CF846&lt;&gt;"",CD846&lt;&gt;""),IF(AND(AND(CD846&gt;-1,CD848&gt;-1),OR(CD846&gt;10,CD848&gt;10),ABS(CD846-CD848)&gt;1,IF(OR(CD846&gt;11,CD848&gt;11),ABS(CD846-CD848)=2,TRUE),CD846=INT(CD846),CD848=INT(CD848)),"","Error"),"")</f>
        <v/>
      </c>
      <c r="CE850" s="169"/>
    </row>
    <row r="851" spans="1:84" ht="11.25" customHeight="1" thickBot="1">
      <c r="A851" s="261"/>
      <c r="B851" s="262"/>
      <c r="C851" s="263"/>
      <c r="D851" s="265"/>
      <c r="E851" s="265"/>
      <c r="F851" s="268"/>
      <c r="G851" s="269"/>
      <c r="H851" s="269"/>
      <c r="I851" s="286"/>
      <c r="J851" s="286"/>
      <c r="K851" s="286"/>
      <c r="L851" s="286"/>
      <c r="M851" s="286"/>
      <c r="N851" s="273"/>
      <c r="O851" s="273"/>
      <c r="P851" s="273"/>
      <c r="Q851" s="273"/>
      <c r="R851" s="273"/>
      <c r="S851" s="273"/>
      <c r="T851" s="273"/>
      <c r="U851" s="273"/>
      <c r="V851" s="273"/>
      <c r="W851" s="273"/>
      <c r="X851" s="273"/>
      <c r="Y851" s="273"/>
      <c r="Z851" s="273"/>
      <c r="AA851" s="273"/>
      <c r="AB851" s="273"/>
      <c r="AC851" s="274"/>
      <c r="AD851" s="194"/>
      <c r="AE851" s="195"/>
      <c r="AF851" s="289"/>
      <c r="AG851" s="195"/>
      <c r="AH851" s="289"/>
      <c r="AI851" s="195"/>
      <c r="AJ851" s="289"/>
      <c r="AK851" s="291"/>
      <c r="AL851" s="294"/>
      <c r="AM851" s="295"/>
      <c r="AN851" s="298"/>
      <c r="AO851" s="299"/>
      <c r="AQ851" s="126"/>
      <c r="AR851" s="126"/>
      <c r="AS851" s="126"/>
      <c r="AT851" s="126"/>
      <c r="AU851" s="126"/>
      <c r="AV851" s="126"/>
      <c r="AW851" s="126"/>
      <c r="AX851" s="126"/>
      <c r="AY851" s="126"/>
      <c r="AZ851" s="126"/>
      <c r="BA851" s="126"/>
      <c r="BB851" s="126"/>
      <c r="BC851" s="126"/>
    </row>
    <row r="852" spans="1:84" ht="11.25" customHeight="1">
      <c r="A852" s="210" t="str">
        <f>AD850</f>
        <v>A</v>
      </c>
      <c r="B852" s="211"/>
      <c r="C852" s="214"/>
      <c r="D852" s="215"/>
      <c r="E852" s="215"/>
      <c r="F852" s="215"/>
      <c r="G852" s="215"/>
      <c r="H852" s="215"/>
      <c r="I852" s="215"/>
      <c r="J852" s="215"/>
      <c r="K852" s="215"/>
      <c r="L852" s="215"/>
      <c r="M852" s="215"/>
      <c r="N852" s="215"/>
      <c r="O852" s="215"/>
      <c r="P852" s="215"/>
      <c r="Q852" s="215"/>
      <c r="R852" s="215"/>
      <c r="S852" s="215"/>
      <c r="T852" s="215"/>
      <c r="U852" s="215"/>
      <c r="V852" s="215"/>
      <c r="W852" s="215"/>
      <c r="X852" s="215"/>
      <c r="Y852" s="215"/>
      <c r="Z852" s="215"/>
      <c r="AA852" s="215"/>
      <c r="AB852" s="215"/>
      <c r="AC852" s="216"/>
      <c r="AD852" s="250"/>
      <c r="AE852" s="229"/>
      <c r="AF852" s="252" t="str">
        <f>IF($D848="1P",IF(Z867=Z869,IF(X867=X869,IF(V867&lt;&gt;"",IF(V867&gt;V869,"W","L"),""),IF(X867&gt;X869,"W","L")),IF(Z867&gt;Z869,"W","L")),IF(L871=L873,IF(J871=J873,IF(H871&lt;&gt;"",IF(H871&gt;H873,"W","L"),""),IF(J871&gt;J873,"W","L")),IF(L871&gt;L873,"W","L")))</f>
        <v/>
      </c>
      <c r="AG852" s="253"/>
      <c r="AH852" s="252" t="str">
        <f>IF($D848="1P",IF(L871=L873,IF(J871=J873,IF(H871&lt;&gt;"",IF(H871&gt;H873,"W","L"),""),IF(J871&gt;J873,"W","L")),IF(L871&gt;L873,"W","L")),IF(L863=L865,IF(J863=J865,IF(H863&lt;&gt;"",IF(H863&gt;H865,"W","L"),""),IF(J863&gt;J865,"W","L")),IF(L863&gt;L865,"W","L")))</f>
        <v/>
      </c>
      <c r="AI852" s="253"/>
      <c r="AJ852" s="252" t="str">
        <f>IF($D848="1P",IF(L863=L865,IF(J863=J865,IF(H863&lt;&gt;"",IF(H863&gt;H865,"W","L"),""),IF(J863&gt;J865,"W","L")),IF(L863&gt;L865,"W","L")),IF(Z867=Z869,IF(X867=X869,IF(V867&lt;&gt;"",IF(V867&gt;V869,"W","L"),""),IF(X867&gt;X869,"W","L")),IF(Z867&gt;Z869,"W","L")))</f>
        <v/>
      </c>
      <c r="AK852" s="253"/>
      <c r="AL852" s="254" t="str">
        <f>IF(OR(COUNTIF(AD852:AJ852,"W"),COUNTIF(AD852:AJ852,"L")),COUNTIF(AD852:AJ852,"W")*2+COUNTIF(AD852:AJ852,"L"),"")</f>
        <v/>
      </c>
      <c r="AM852" s="255"/>
      <c r="AN852" s="256" t="str">
        <f>IF(AL852&lt;&gt;"",RANK(AL852,AL852:AL858,0),"")</f>
        <v/>
      </c>
      <c r="AO852" s="257"/>
      <c r="AQ852" s="127"/>
      <c r="AR852" s="127"/>
      <c r="AS852" s="127"/>
      <c r="AT852" s="127"/>
      <c r="AU852" s="127"/>
      <c r="AV852" s="127"/>
      <c r="AW852" s="127"/>
      <c r="AX852" s="127"/>
      <c r="AY852" s="127"/>
      <c r="AZ852" s="127"/>
      <c r="BA852" s="127"/>
      <c r="BB852" s="127"/>
      <c r="BC852" s="127"/>
      <c r="BD852" s="40"/>
      <c r="BE852" s="40"/>
      <c r="BF852" s="40"/>
      <c r="BG852" s="40"/>
      <c r="BH852" s="40"/>
      <c r="BI852" s="40"/>
      <c r="BJ852" s="40"/>
      <c r="BK852" s="40"/>
      <c r="BL852" s="40"/>
      <c r="BM852" s="40"/>
      <c r="BN852" s="40"/>
      <c r="BO852" s="40"/>
      <c r="BP852" s="40"/>
      <c r="BQ852" s="40"/>
      <c r="BR852" s="40"/>
      <c r="BS852" s="40"/>
      <c r="BT852" s="40"/>
      <c r="BU852" s="40"/>
      <c r="BV852" s="40"/>
      <c r="BW852" s="40"/>
      <c r="BX852" s="40"/>
      <c r="BY852" s="40"/>
      <c r="BZ852" s="40"/>
      <c r="CA852" s="40"/>
      <c r="CB852" s="40"/>
      <c r="CC852" s="40"/>
      <c r="CD852" s="40"/>
      <c r="CE852" s="40"/>
      <c r="CF852" s="40"/>
    </row>
    <row r="853" spans="1:84" ht="11.25" customHeight="1">
      <c r="A853" s="212"/>
      <c r="B853" s="213"/>
      <c r="C853" s="217"/>
      <c r="D853" s="218"/>
      <c r="E853" s="218"/>
      <c r="F853" s="218"/>
      <c r="G853" s="218"/>
      <c r="H853" s="218"/>
      <c r="I853" s="218"/>
      <c r="J853" s="218"/>
      <c r="K853" s="218"/>
      <c r="L853" s="218"/>
      <c r="M853" s="218"/>
      <c r="N853" s="218"/>
      <c r="O853" s="218"/>
      <c r="P853" s="218"/>
      <c r="Q853" s="218"/>
      <c r="R853" s="218"/>
      <c r="S853" s="218"/>
      <c r="T853" s="218"/>
      <c r="U853" s="218"/>
      <c r="V853" s="218"/>
      <c r="W853" s="218"/>
      <c r="X853" s="218"/>
      <c r="Y853" s="218"/>
      <c r="Z853" s="218"/>
      <c r="AA853" s="218"/>
      <c r="AB853" s="218"/>
      <c r="AC853" s="219"/>
      <c r="AD853" s="251"/>
      <c r="AE853" s="236"/>
      <c r="AF853" s="234"/>
      <c r="AG853" s="233"/>
      <c r="AH853" s="234"/>
      <c r="AI853" s="233"/>
      <c r="AJ853" s="234"/>
      <c r="AK853" s="233"/>
      <c r="AL853" s="241"/>
      <c r="AM853" s="240"/>
      <c r="AN853" s="258"/>
      <c r="AO853" s="243"/>
      <c r="AQ853" s="128"/>
      <c r="AR853" s="128"/>
      <c r="AS853" s="128"/>
      <c r="AT853" s="128"/>
      <c r="AU853" s="128"/>
      <c r="AV853" s="128"/>
      <c r="AW853" s="128"/>
      <c r="AX853" s="128"/>
      <c r="AY853" s="128"/>
      <c r="AZ853" s="128"/>
      <c r="BA853" s="128"/>
      <c r="BB853" s="128"/>
      <c r="BC853" s="128"/>
      <c r="BD853" s="41"/>
      <c r="BE853" s="41"/>
      <c r="BF853" s="41"/>
      <c r="BG853" s="41"/>
      <c r="BH853" s="41"/>
      <c r="BI853" s="41"/>
      <c r="BJ853" s="41"/>
      <c r="BK853" s="41"/>
      <c r="BL853" s="41"/>
      <c r="BM853" s="41"/>
      <c r="BN853" s="41"/>
      <c r="BO853" s="41"/>
      <c r="BP853" s="41"/>
      <c r="BQ853" s="41"/>
      <c r="BR853" s="41"/>
      <c r="BS853" s="41"/>
      <c r="BT853" s="41"/>
      <c r="BU853" s="41"/>
      <c r="BV853" s="41"/>
      <c r="BW853" s="41"/>
      <c r="BX853" s="41"/>
      <c r="BY853" s="41"/>
      <c r="BZ853" s="41"/>
      <c r="CA853" s="41"/>
      <c r="CB853" s="41"/>
      <c r="CC853" s="41"/>
      <c r="CD853" s="41"/>
      <c r="CE853" s="41"/>
      <c r="CF853" s="41"/>
    </row>
    <row r="854" spans="1:84" ht="11.25" customHeight="1">
      <c r="A854" s="210" t="str">
        <f>AF850</f>
        <v>B</v>
      </c>
      <c r="B854" s="211"/>
      <c r="C854" s="214"/>
      <c r="D854" s="215"/>
      <c r="E854" s="215"/>
      <c r="F854" s="215"/>
      <c r="G854" s="215"/>
      <c r="H854" s="215"/>
      <c r="I854" s="215"/>
      <c r="J854" s="215"/>
      <c r="K854" s="215"/>
      <c r="L854" s="215"/>
      <c r="M854" s="215"/>
      <c r="N854" s="215"/>
      <c r="O854" s="215"/>
      <c r="P854" s="215"/>
      <c r="Q854" s="215"/>
      <c r="R854" s="215"/>
      <c r="S854" s="215"/>
      <c r="T854" s="215"/>
      <c r="U854" s="215"/>
      <c r="V854" s="215"/>
      <c r="W854" s="215"/>
      <c r="X854" s="215"/>
      <c r="Y854" s="215"/>
      <c r="Z854" s="215"/>
      <c r="AA854" s="215"/>
      <c r="AB854" s="215"/>
      <c r="AC854" s="216"/>
      <c r="AD854" s="220" t="str">
        <f>IF(AF852&lt;&gt;"",IF(AF852="W","L","W"),"")</f>
        <v/>
      </c>
      <c r="AE854" s="221"/>
      <c r="AF854" s="228"/>
      <c r="AG854" s="229"/>
      <c r="AH854" s="227" t="str">
        <f>IF($D848="1P",IF(L867=L869,IF(J867=J869,IF(H867&lt;&gt;"",IF(H867&gt;H869,"W","L"),""),IF(J867&gt;J869,"W","L")),IF(L867&gt;L869,"W","L")),IF(Z871=Z873,IF(X871=X873,IF(V871&lt;&gt;"",IF(V871&gt;V873,"W","L"),""),IF(X871&gt;X873,"W","L")),IF(Z871&gt;Z873,"W","L")))</f>
        <v/>
      </c>
      <c r="AI854" s="221"/>
      <c r="AJ854" s="227" t="str">
        <f>IF($D848="1P",IF(Z863=Z865,IF(X863=X865,IF(V863&lt;&gt;"",IF(V863&gt;V865,"W","L"),""),IF(X863&gt;X865,"W","L")),IF(Z863&gt;Z865,"W","L")),IF(L867=L869,IF(J867=J869,IF(H867&lt;&gt;"",IF(H867&gt;H869,"W","L"),""),IF(J867&gt;J869,"W","L")),IF(L867&gt;L869,"W","L")))</f>
        <v/>
      </c>
      <c r="AK854" s="237"/>
      <c r="AL854" s="239" t="str">
        <f>IF(OR(COUNTIF(AD854:AJ854,"W"),COUNTIF(AD854:AJ854,"L")),COUNTIF(AD854:AJ854,"W")*2+COUNTIF(AD854:AJ854,"L"),"")</f>
        <v/>
      </c>
      <c r="AM854" s="240"/>
      <c r="AN854" s="242" t="str">
        <f>IF(AL854&lt;&gt;"",RANK(AL854,AL852:AL858,0),"")</f>
        <v/>
      </c>
      <c r="AO854" s="243"/>
      <c r="AQ854" s="126"/>
      <c r="AR854" s="126"/>
      <c r="AS854" s="126"/>
      <c r="AT854" s="126"/>
      <c r="AU854" s="126"/>
      <c r="AV854" s="126"/>
      <c r="AW854" s="126"/>
      <c r="AX854" s="126"/>
      <c r="AY854" s="126"/>
      <c r="AZ854" s="126"/>
      <c r="BA854" s="126"/>
      <c r="BB854" s="126"/>
      <c r="BC854" s="126"/>
    </row>
    <row r="855" spans="1:84" ht="11.25" customHeight="1" thickBot="1">
      <c r="A855" s="212"/>
      <c r="B855" s="213"/>
      <c r="C855" s="217"/>
      <c r="D855" s="218"/>
      <c r="E855" s="218"/>
      <c r="F855" s="218"/>
      <c r="G855" s="218"/>
      <c r="H855" s="218"/>
      <c r="I855" s="218"/>
      <c r="J855" s="218"/>
      <c r="K855" s="218"/>
      <c r="L855" s="218"/>
      <c r="M855" s="218"/>
      <c r="N855" s="218"/>
      <c r="O855" s="218"/>
      <c r="P855" s="218"/>
      <c r="Q855" s="218"/>
      <c r="R855" s="218"/>
      <c r="S855" s="218"/>
      <c r="T855" s="218"/>
      <c r="U855" s="218"/>
      <c r="V855" s="218"/>
      <c r="W855" s="218"/>
      <c r="X855" s="218"/>
      <c r="Y855" s="218"/>
      <c r="Z855" s="218"/>
      <c r="AA855" s="218"/>
      <c r="AB855" s="218"/>
      <c r="AC855" s="219"/>
      <c r="AD855" s="232"/>
      <c r="AE855" s="233"/>
      <c r="AF855" s="235"/>
      <c r="AG855" s="236"/>
      <c r="AH855" s="234"/>
      <c r="AI855" s="233"/>
      <c r="AJ855" s="234"/>
      <c r="AK855" s="238"/>
      <c r="AL855" s="241"/>
      <c r="AM855" s="240"/>
      <c r="AN855" s="258"/>
      <c r="AO855" s="243"/>
      <c r="AQ855" s="127"/>
      <c r="AR855" s="127"/>
      <c r="AS855" s="127"/>
      <c r="AT855" s="127"/>
      <c r="AU855" s="127"/>
      <c r="AV855" s="127"/>
      <c r="AW855" s="127"/>
      <c r="AX855" s="127"/>
      <c r="AY855" s="127"/>
      <c r="AZ855" s="127"/>
      <c r="BA855" s="127"/>
      <c r="BB855" s="127"/>
      <c r="BC855" s="127"/>
      <c r="BD855" s="40"/>
      <c r="BE855" s="40"/>
      <c r="BF855" s="40"/>
      <c r="BG855" s="40"/>
      <c r="BH855" s="40"/>
      <c r="BI855" s="40"/>
      <c r="BJ855" s="40"/>
      <c r="BK855" s="40"/>
      <c r="BL855" s="40"/>
      <c r="BM855" s="40"/>
      <c r="BN855" s="40"/>
      <c r="BO855" s="40"/>
      <c r="BP855" s="40"/>
      <c r="BQ855" s="40"/>
      <c r="BR855" s="40"/>
      <c r="BS855" s="40"/>
      <c r="BT855" s="40"/>
      <c r="BU855" s="40"/>
      <c r="BV855" s="40"/>
      <c r="BW855" s="40"/>
      <c r="BX855" s="40"/>
      <c r="BY855" s="40"/>
      <c r="BZ855" s="40"/>
      <c r="CA855" s="40"/>
      <c r="CB855" s="40"/>
      <c r="CC855" s="40"/>
      <c r="CD855" s="40"/>
      <c r="CE855" s="40"/>
    </row>
    <row r="856" spans="1:84" ht="11.25" customHeight="1">
      <c r="A856" s="210" t="str">
        <f>AH850</f>
        <v>C</v>
      </c>
      <c r="B856" s="211"/>
      <c r="C856" s="214"/>
      <c r="D856" s="215"/>
      <c r="E856" s="215"/>
      <c r="F856" s="215"/>
      <c r="G856" s="215"/>
      <c r="H856" s="215"/>
      <c r="I856" s="215"/>
      <c r="J856" s="215"/>
      <c r="K856" s="215"/>
      <c r="L856" s="215"/>
      <c r="M856" s="215"/>
      <c r="N856" s="215"/>
      <c r="O856" s="215"/>
      <c r="P856" s="215"/>
      <c r="Q856" s="215"/>
      <c r="R856" s="215"/>
      <c r="S856" s="215"/>
      <c r="T856" s="215"/>
      <c r="U856" s="215"/>
      <c r="V856" s="215"/>
      <c r="W856" s="215"/>
      <c r="X856" s="215"/>
      <c r="Y856" s="215"/>
      <c r="Z856" s="215"/>
      <c r="AA856" s="215"/>
      <c r="AB856" s="215"/>
      <c r="AC856" s="216"/>
      <c r="AD856" s="220" t="str">
        <f>IF(AH852&lt;&gt;"",IF(AH852="W","L","W"),"")</f>
        <v/>
      </c>
      <c r="AE856" s="221"/>
      <c r="AF856" s="227" t="str">
        <f>IF(AH854&lt;&gt;"",IF(AH854="W","L","W"),"")</f>
        <v/>
      </c>
      <c r="AG856" s="221"/>
      <c r="AH856" s="228"/>
      <c r="AI856" s="229"/>
      <c r="AJ856" s="227" t="str">
        <f>IF($D848="1P",IF(Z871=Z873,IF(X871=X873,IF(V871&lt;&gt;"",IF(V871&gt;V873,"W","L"),""),IF(X871&gt;X873,"W","L")),IF(Z871&gt;Z873,"W","L")),IF(Z863=Z865,IF(X863=X865,IF(V863&lt;&gt;"",IF(V863&gt;V865,"W","L"),""),IF(X863&gt;X865,"W","L")),IF(Z863&gt;Z865,"W","L")))</f>
        <v/>
      </c>
      <c r="AK856" s="237"/>
      <c r="AL856" s="239" t="str">
        <f>IF(OR(COUNTIF(AD856:AJ856,"W"),COUNTIF(AD856:AJ856,"L")),COUNTIF(AD856:AJ856,"W")*2+COUNTIF(AD856:AJ856,"L"),"")</f>
        <v/>
      </c>
      <c r="AM856" s="240"/>
      <c r="AN856" s="242" t="str">
        <f>IF(AL856&lt;&gt;"",RANK(AL856,AL852:AL858,0),"")</f>
        <v/>
      </c>
      <c r="AO856" s="243"/>
      <c r="AQ856" s="154" t="str">
        <f>CONCATENATE($A850," ",$D850,","," ",$F848)</f>
        <v>Group: 14, Women's Singles</v>
      </c>
      <c r="AR856" s="155"/>
      <c r="AS856" s="155"/>
      <c r="AT856" s="155"/>
      <c r="AU856" s="155"/>
      <c r="AV856" s="155"/>
      <c r="AW856" s="155"/>
      <c r="AX856" s="155"/>
      <c r="AY856" s="155"/>
      <c r="AZ856" s="155"/>
      <c r="BA856" s="155"/>
      <c r="BB856" s="155"/>
      <c r="BC856" s="156"/>
      <c r="BD856" s="163">
        <f>A867</f>
        <v>2</v>
      </c>
      <c r="BE856" s="164"/>
      <c r="BF856" s="183" t="str">
        <f>C867</f>
        <v>B</v>
      </c>
      <c r="BG856" s="185" t="str">
        <f>IF(VLOOKUP($BF856,$A852:$C858,3,FALSE)=0,"",CONCATENATE(VLOOKUP(VLOOKUP($BF856,$A852:$C858,3,FALSE),Players!$J:$N,4,FALSE)," ",VLOOKUP($BF856,$A852:$C858,3,FALSE)," ",IF(ISERROR(VLOOKUP(VLOOKUP($BF856,$A852:$C858,3,FALSE),Players!$J:$N,5,FALSE)),"()",CONCATENATE("(",VLOOKUP(VLOOKUP($BF856,$A852:$C858,3,FALSE),Players!$J:$N,5,FALSE),")"))))</f>
        <v/>
      </c>
      <c r="BH856" s="186"/>
      <c r="BI856" s="186"/>
      <c r="BJ856" s="186"/>
      <c r="BK856" s="186"/>
      <c r="BL856" s="186"/>
      <c r="BM856" s="186"/>
      <c r="BN856" s="186"/>
      <c r="BO856" s="186"/>
      <c r="BP856" s="186"/>
      <c r="BQ856" s="186"/>
      <c r="BR856" s="186"/>
      <c r="BS856" s="186"/>
      <c r="BT856" s="186"/>
      <c r="BU856" s="187"/>
      <c r="BV856" s="170" t="str">
        <f>IF(D867&lt;&gt;"",D867,"")</f>
        <v/>
      </c>
      <c r="BW856" s="171"/>
      <c r="BX856" s="170" t="str">
        <f>IF(F867&lt;&gt;"",F867,"")</f>
        <v/>
      </c>
      <c r="BY856" s="171"/>
      <c r="BZ856" s="170" t="str">
        <f>IF(H867&lt;&gt;"",H867,"")</f>
        <v/>
      </c>
      <c r="CA856" s="171"/>
      <c r="CB856" s="170" t="str">
        <f>IF(J867&lt;&gt;"",J867,"")</f>
        <v/>
      </c>
      <c r="CC856" s="171"/>
      <c r="CD856" s="170" t="str">
        <f>IF(L867&lt;&gt;"",L867,"")</f>
        <v/>
      </c>
      <c r="CE856" s="171"/>
      <c r="CF856" s="174" t="str">
        <f>IF($CD856=$CD858,IF($CB856=$CB858,IF($BZ856&lt;&gt;"",IF($BZ856&gt;$BZ858,"W","L"),""),IF($CB856&gt;$CB858,"W","L")),IF($CD856&gt;$CD858,"W","L"))</f>
        <v/>
      </c>
    </row>
    <row r="857" spans="1:84" ht="11.25" customHeight="1">
      <c r="A857" s="212"/>
      <c r="B857" s="213"/>
      <c r="C857" s="217"/>
      <c r="D857" s="218"/>
      <c r="E857" s="218"/>
      <c r="F857" s="218"/>
      <c r="G857" s="218"/>
      <c r="H857" s="218"/>
      <c r="I857" s="218"/>
      <c r="J857" s="218"/>
      <c r="K857" s="218"/>
      <c r="L857" s="218"/>
      <c r="M857" s="218"/>
      <c r="N857" s="218"/>
      <c r="O857" s="218"/>
      <c r="P857" s="218"/>
      <c r="Q857" s="218"/>
      <c r="R857" s="218"/>
      <c r="S857" s="218"/>
      <c r="T857" s="218"/>
      <c r="U857" s="218"/>
      <c r="V857" s="218"/>
      <c r="W857" s="218"/>
      <c r="X857" s="218"/>
      <c r="Y857" s="218"/>
      <c r="Z857" s="218"/>
      <c r="AA857" s="218"/>
      <c r="AB857" s="218"/>
      <c r="AC857" s="219"/>
      <c r="AD857" s="232"/>
      <c r="AE857" s="233"/>
      <c r="AF857" s="234"/>
      <c r="AG857" s="233"/>
      <c r="AH857" s="235"/>
      <c r="AI857" s="236"/>
      <c r="AJ857" s="234"/>
      <c r="AK857" s="238"/>
      <c r="AL857" s="241"/>
      <c r="AM857" s="240"/>
      <c r="AN857" s="244"/>
      <c r="AO857" s="245"/>
      <c r="AQ857" s="157"/>
      <c r="AR857" s="158"/>
      <c r="AS857" s="158"/>
      <c r="AT857" s="158"/>
      <c r="AU857" s="158"/>
      <c r="AV857" s="158"/>
      <c r="AW857" s="158"/>
      <c r="AX857" s="158"/>
      <c r="AY857" s="158"/>
      <c r="AZ857" s="158"/>
      <c r="BA857" s="158"/>
      <c r="BB857" s="158"/>
      <c r="BC857" s="159"/>
      <c r="BD857" s="165"/>
      <c r="BE857" s="166"/>
      <c r="BF857" s="184"/>
      <c r="BG857" s="188"/>
      <c r="BH857" s="189"/>
      <c r="BI857" s="189"/>
      <c r="BJ857" s="189"/>
      <c r="BK857" s="189"/>
      <c r="BL857" s="189"/>
      <c r="BM857" s="189"/>
      <c r="BN857" s="189"/>
      <c r="BO857" s="189"/>
      <c r="BP857" s="189"/>
      <c r="BQ857" s="189"/>
      <c r="BR857" s="189"/>
      <c r="BS857" s="189"/>
      <c r="BT857" s="189"/>
      <c r="BU857" s="190"/>
      <c r="BV857" s="172"/>
      <c r="BW857" s="173"/>
      <c r="BX857" s="172"/>
      <c r="BY857" s="173"/>
      <c r="BZ857" s="172"/>
      <c r="CA857" s="173"/>
      <c r="CB857" s="172"/>
      <c r="CC857" s="173"/>
      <c r="CD857" s="172"/>
      <c r="CE857" s="173"/>
      <c r="CF857" s="174"/>
    </row>
    <row r="858" spans="1:84" ht="11.25" customHeight="1">
      <c r="A858" s="210" t="str">
        <f>AJ850</f>
        <v>D</v>
      </c>
      <c r="B858" s="211"/>
      <c r="C858" s="214"/>
      <c r="D858" s="215"/>
      <c r="E858" s="215"/>
      <c r="F858" s="215"/>
      <c r="G858" s="215"/>
      <c r="H858" s="215"/>
      <c r="I858" s="215"/>
      <c r="J858" s="215"/>
      <c r="K858" s="215"/>
      <c r="L858" s="215"/>
      <c r="M858" s="215"/>
      <c r="N858" s="215"/>
      <c r="O858" s="215"/>
      <c r="P858" s="215"/>
      <c r="Q858" s="215"/>
      <c r="R858" s="215"/>
      <c r="S858" s="215"/>
      <c r="T858" s="215"/>
      <c r="U858" s="215"/>
      <c r="V858" s="215"/>
      <c r="W858" s="215"/>
      <c r="X858" s="215"/>
      <c r="Y858" s="215"/>
      <c r="Z858" s="215"/>
      <c r="AA858" s="215"/>
      <c r="AB858" s="215"/>
      <c r="AC858" s="216"/>
      <c r="AD858" s="220" t="str">
        <f>IF(AJ852&lt;&gt;"",IF(AJ852="W","L","W"),"")</f>
        <v/>
      </c>
      <c r="AE858" s="221"/>
      <c r="AF858" s="224" t="str">
        <f>IF(AJ854&lt;&gt;"",IF(AJ854="W","L","W"),"")</f>
        <v/>
      </c>
      <c r="AG858" s="225"/>
      <c r="AH858" s="227" t="str">
        <f>IF(AJ856&lt;&gt;"",IF(AJ856="W","L","W"),"")</f>
        <v/>
      </c>
      <c r="AI858" s="221"/>
      <c r="AJ858" s="228"/>
      <c r="AK858" s="229"/>
      <c r="AL858" s="239" t="str">
        <f>IF(OR(COUNTIF(AD858:AJ858,"W"),COUNTIF(AD858:AJ858,"L")),COUNTIF(AD858:AJ858,"W")*2+COUNTIF(AD858:AJ858,"L"),"")</f>
        <v/>
      </c>
      <c r="AM858" s="240"/>
      <c r="AN858" s="242" t="str">
        <f>IF(AL858&lt;&gt;"",RANK(AL858,AL852:AL858,0),"")</f>
        <v/>
      </c>
      <c r="AO858" s="243"/>
      <c r="AQ858" s="157"/>
      <c r="AR858" s="158"/>
      <c r="AS858" s="158"/>
      <c r="AT858" s="158"/>
      <c r="AU858" s="158"/>
      <c r="AV858" s="158"/>
      <c r="AW858" s="158"/>
      <c r="AX858" s="158"/>
      <c r="AY858" s="158"/>
      <c r="AZ858" s="158"/>
      <c r="BA858" s="158"/>
      <c r="BB858" s="158"/>
      <c r="BC858" s="159"/>
      <c r="BD858" s="165"/>
      <c r="BE858" s="166"/>
      <c r="BF858" s="175" t="str">
        <f>C869</f>
        <v>D</v>
      </c>
      <c r="BG858" s="177" t="str">
        <f>IF(VLOOKUP($BF858,$A852:$C858,3,FALSE)=0,"",CONCATENATE(VLOOKUP(VLOOKUP($BF858,$A852:$C858,3,FALSE),Players!$J:$N,4,FALSE)," ",VLOOKUP($BF858,$A852:$C858,3,FALSE)," ",IF(ISERROR(VLOOKUP(VLOOKUP($BF858,$A852:$C858,3,FALSE),Players!$J:$N,5,FALSE)),"()",CONCATENATE("(",VLOOKUP(VLOOKUP($BF858,$A852:$C858,3,FALSE),Players!$J:$N,5,FALSE),")"))))</f>
        <v/>
      </c>
      <c r="BH858" s="178"/>
      <c r="BI858" s="178"/>
      <c r="BJ858" s="178"/>
      <c r="BK858" s="178"/>
      <c r="BL858" s="178"/>
      <c r="BM858" s="178"/>
      <c r="BN858" s="178"/>
      <c r="BO858" s="178"/>
      <c r="BP858" s="178"/>
      <c r="BQ858" s="178"/>
      <c r="BR858" s="178"/>
      <c r="BS858" s="178"/>
      <c r="BT858" s="178"/>
      <c r="BU858" s="179"/>
      <c r="BV858" s="150" t="str">
        <f>IF(D869&lt;&gt;"",D869,"")</f>
        <v/>
      </c>
      <c r="BW858" s="151"/>
      <c r="BX858" s="150" t="str">
        <f>IF(F869&lt;&gt;"",F869,"")</f>
        <v/>
      </c>
      <c r="BY858" s="151"/>
      <c r="BZ858" s="150" t="str">
        <f>IF(H869&lt;&gt;"",H869,"")</f>
        <v/>
      </c>
      <c r="CA858" s="151"/>
      <c r="CB858" s="150" t="str">
        <f>IF(J869&lt;&gt;"",J869,"")</f>
        <v/>
      </c>
      <c r="CC858" s="151"/>
      <c r="CD858" s="150" t="str">
        <f>IF(L869&lt;&gt;"",L869,"")</f>
        <v/>
      </c>
      <c r="CE858" s="151"/>
      <c r="CF858" s="174" t="str">
        <f>IF($CF856&lt;&gt;"",IF(CF856="W","L","W"),"")</f>
        <v/>
      </c>
    </row>
    <row r="859" spans="1:84" ht="11.25" customHeight="1" thickBot="1">
      <c r="A859" s="212"/>
      <c r="B859" s="213"/>
      <c r="C859" s="217"/>
      <c r="D859" s="218"/>
      <c r="E859" s="218"/>
      <c r="F859" s="218"/>
      <c r="G859" s="218"/>
      <c r="H859" s="218"/>
      <c r="I859" s="218"/>
      <c r="J859" s="218"/>
      <c r="K859" s="218"/>
      <c r="L859" s="218"/>
      <c r="M859" s="218"/>
      <c r="N859" s="218"/>
      <c r="O859" s="218"/>
      <c r="P859" s="218"/>
      <c r="Q859" s="218"/>
      <c r="R859" s="218"/>
      <c r="S859" s="218"/>
      <c r="T859" s="218"/>
      <c r="U859" s="218"/>
      <c r="V859" s="218"/>
      <c r="W859" s="218"/>
      <c r="X859" s="218"/>
      <c r="Y859" s="218"/>
      <c r="Z859" s="218"/>
      <c r="AA859" s="218"/>
      <c r="AB859" s="218"/>
      <c r="AC859" s="219"/>
      <c r="AD859" s="222"/>
      <c r="AE859" s="223"/>
      <c r="AF859" s="226"/>
      <c r="AG859" s="223"/>
      <c r="AH859" s="226"/>
      <c r="AI859" s="223"/>
      <c r="AJ859" s="230"/>
      <c r="AK859" s="231"/>
      <c r="AL859" s="246"/>
      <c r="AM859" s="247"/>
      <c r="AN859" s="248"/>
      <c r="AO859" s="249"/>
      <c r="AQ859" s="160"/>
      <c r="AR859" s="161"/>
      <c r="AS859" s="161"/>
      <c r="AT859" s="161"/>
      <c r="AU859" s="161"/>
      <c r="AV859" s="161"/>
      <c r="AW859" s="161"/>
      <c r="AX859" s="161"/>
      <c r="AY859" s="161"/>
      <c r="AZ859" s="161"/>
      <c r="BA859" s="161"/>
      <c r="BB859" s="161"/>
      <c r="BC859" s="162"/>
      <c r="BD859" s="167"/>
      <c r="BE859" s="168"/>
      <c r="BF859" s="176"/>
      <c r="BG859" s="180"/>
      <c r="BH859" s="181"/>
      <c r="BI859" s="181"/>
      <c r="BJ859" s="181"/>
      <c r="BK859" s="181"/>
      <c r="BL859" s="181"/>
      <c r="BM859" s="181"/>
      <c r="BN859" s="181"/>
      <c r="BO859" s="181"/>
      <c r="BP859" s="181"/>
      <c r="BQ859" s="181"/>
      <c r="BR859" s="181"/>
      <c r="BS859" s="181"/>
      <c r="BT859" s="181"/>
      <c r="BU859" s="182"/>
      <c r="BV859" s="152"/>
      <c r="BW859" s="153"/>
      <c r="BX859" s="152"/>
      <c r="BY859" s="153"/>
      <c r="BZ859" s="152"/>
      <c r="CA859" s="153"/>
      <c r="CB859" s="152"/>
      <c r="CC859" s="153"/>
      <c r="CD859" s="152"/>
      <c r="CE859" s="153"/>
      <c r="CF859" s="174"/>
    </row>
    <row r="860" spans="1:84" ht="11.25" customHeight="1">
      <c r="A860" s="42"/>
      <c r="R860" s="42"/>
      <c r="S860" s="42"/>
      <c r="W860" s="42"/>
      <c r="X860" s="43"/>
      <c r="Y860" s="43"/>
      <c r="Z860" s="43"/>
      <c r="AA860" s="43"/>
      <c r="AB860" s="3"/>
      <c r="AQ860" s="126"/>
      <c r="AR860" s="126"/>
      <c r="AS860" s="126"/>
      <c r="AT860" s="126"/>
      <c r="AU860" s="126"/>
      <c r="AV860" s="126"/>
      <c r="AW860" s="126"/>
      <c r="AX860" s="126"/>
      <c r="AY860" s="126"/>
      <c r="AZ860" s="126"/>
      <c r="BA860" s="126"/>
      <c r="BB860" s="126"/>
      <c r="BC860" s="126"/>
      <c r="BV860" s="169" t="str">
        <f>IF(CF856&lt;&gt;"",IF(AND(AND(BV856&gt;-1,BV858&gt;-1),OR(BV856&gt;10,BV858&gt;10),ABS(BV856-BV858)&gt;1,IF(OR(BV856&gt;11,BV858&gt;11),ABS(BV856-BV858)=2,TRUE),BV856=INT(BV856),BV858=INT(BV858)),"","Error"),"")</f>
        <v/>
      </c>
      <c r="BW860" s="169"/>
      <c r="BX860" s="169" t="str">
        <f>IF(CF856&lt;&gt;"",IF(AND(AND(BX856&gt;-1,BX858&gt;-1),OR(BX856&gt;10,BX858&gt;10),ABS(BX856-BX858)&gt;1,IF(OR(BX856&gt;11,BX858&gt;11),ABS(BX856-BX858)=2,TRUE),BX856=INT(BX856),BX858=INT(BX858)),"","Error"),"")</f>
        <v/>
      </c>
      <c r="BY860" s="169"/>
      <c r="BZ860" s="169" t="str">
        <f>IF(CF856&lt;&gt;"",IF(AND(AND(BZ856&gt;-1,BZ858&gt;-1),OR(BZ856&gt;10,BZ858&gt;10),ABS(BZ856-BZ858)&gt;1,IF(OR(BZ856&gt;11,BZ858&gt;11),ABS(BZ856-BZ858)=2,TRUE),BZ856=INT(BZ856),BZ858=INT(BZ858)),"","Error"),"")</f>
        <v/>
      </c>
      <c r="CA860" s="169"/>
      <c r="CB860" s="169" t="str">
        <f>IF(AND(CF856&lt;&gt;"",CB856&lt;&gt;""),IF(AND(AND(CB856&gt;-1,CB858&gt;-1),OR(CB856&gt;10,CB858&gt;10),ABS(CB856-CB858)&gt;1,IF(OR(CB856&gt;11,CB858&gt;11),ABS(CB856-CB858)=2,TRUE),CB856=INT(CB856),CB858=INT(CB858)),"","Error"),"")</f>
        <v/>
      </c>
      <c r="CC860" s="169"/>
      <c r="CD860" s="169" t="str">
        <f>IF(AND(CF856&lt;&gt;"",CD856&lt;&gt;""),IF(AND(AND(CD856&gt;-1,CD858&gt;-1),OR(CD856&gt;10,CD858&gt;10),ABS(CD856-CD858)&gt;1,IF(OR(CD856&gt;11,CD858&gt;11),ABS(CD856-CD858)=2,TRUE),CD856=INT(CD856),CD858=INT(CD858)),"","Error"),"")</f>
        <v/>
      </c>
      <c r="CE860" s="169"/>
    </row>
    <row r="861" spans="1:84" ht="11.25" customHeight="1">
      <c r="AQ861" s="126"/>
      <c r="AR861" s="126"/>
      <c r="AS861" s="126"/>
      <c r="AT861" s="126"/>
      <c r="AU861" s="126"/>
      <c r="AV861" s="126"/>
      <c r="AW861" s="126"/>
      <c r="AX861" s="126"/>
      <c r="AY861" s="126"/>
      <c r="AZ861" s="126"/>
      <c r="BA861" s="126"/>
      <c r="BB861" s="126"/>
      <c r="BC861" s="126"/>
    </row>
    <row r="862" spans="1:84" ht="11.25" customHeight="1" thickBot="1">
      <c r="AB862" s="3"/>
      <c r="AQ862" s="127"/>
      <c r="AR862" s="127"/>
      <c r="AS862" s="127"/>
      <c r="AT862" s="127"/>
      <c r="AU862" s="127"/>
      <c r="AV862" s="127"/>
      <c r="AW862" s="127"/>
      <c r="AX862" s="127"/>
      <c r="AY862" s="127"/>
      <c r="AZ862" s="127"/>
      <c r="BA862" s="127"/>
      <c r="BB862" s="127"/>
      <c r="BC862" s="127"/>
      <c r="BD862" s="40"/>
      <c r="BE862" s="40"/>
      <c r="BF862" s="40"/>
      <c r="BG862" s="40"/>
      <c r="BH862" s="40"/>
      <c r="BI862" s="40"/>
      <c r="BJ862" s="40"/>
      <c r="BK862" s="40"/>
      <c r="BL862" s="40"/>
      <c r="BM862" s="40"/>
      <c r="BN862" s="40"/>
      <c r="BO862" s="40"/>
      <c r="BP862" s="40"/>
      <c r="BQ862" s="40"/>
      <c r="BR862" s="40"/>
      <c r="BS862" s="40"/>
      <c r="BT862" s="40"/>
      <c r="BU862" s="40"/>
      <c r="BV862" s="40"/>
      <c r="BW862" s="40"/>
      <c r="BX862" s="40"/>
      <c r="BY862" s="40"/>
      <c r="BZ862" s="40"/>
      <c r="CA862" s="40"/>
      <c r="CB862" s="40"/>
      <c r="CC862" s="40"/>
      <c r="CD862" s="40"/>
      <c r="CE862" s="40"/>
    </row>
    <row r="863" spans="1:84" ht="11.25" customHeight="1">
      <c r="A863" s="170">
        <v>1</v>
      </c>
      <c r="B863" s="191"/>
      <c r="C863" s="183" t="str">
        <f>IF($D848="1P","A","A")</f>
        <v>A</v>
      </c>
      <c r="D863" s="197"/>
      <c r="E863" s="198"/>
      <c r="F863" s="197"/>
      <c r="G863" s="198"/>
      <c r="H863" s="197"/>
      <c r="I863" s="198"/>
      <c r="J863" s="197"/>
      <c r="K863" s="198"/>
      <c r="L863" s="197"/>
      <c r="M863" s="208"/>
      <c r="N863" s="69" t="str">
        <f>IF(CF846&lt;&gt;"",IF(CF846="W",IF(SUM(IF(D863&gt;D865,1,0),IF(F863&gt;F865,1,0),IF(H863&gt;H865,1,0),IF(J863&gt;J865,1,0),IF(L863&gt;L865,1,0))&lt;&gt;3,"E",""),""),"")</f>
        <v/>
      </c>
      <c r="O863" s="170">
        <v>4</v>
      </c>
      <c r="P863" s="191"/>
      <c r="Q863" s="183" t="str">
        <f>IF($D848="1P","B","C")</f>
        <v>C</v>
      </c>
      <c r="R863" s="197"/>
      <c r="S863" s="198"/>
      <c r="T863" s="197"/>
      <c r="U863" s="198"/>
      <c r="V863" s="197"/>
      <c r="W863" s="198"/>
      <c r="X863" s="197"/>
      <c r="Y863" s="198"/>
      <c r="Z863" s="197"/>
      <c r="AA863" s="208"/>
      <c r="AB863" s="69" t="str">
        <f>IF(CF876&lt;&gt;"",IF(CF876="W",IF(SUM(IF(R863&gt;R865,1,0),IF(T863&gt;T865,1,0),IF(V863&gt;V865,1,0),IF(X863&gt;X865,1,0),IF(Z863&gt;Z865,1,0))&lt;&gt;3,"E",""),""),"")</f>
        <v/>
      </c>
      <c r="AQ863" s="128"/>
      <c r="AR863" s="128"/>
      <c r="AS863" s="128"/>
      <c r="AT863" s="128"/>
      <c r="AU863" s="128"/>
      <c r="AV863" s="128"/>
      <c r="AW863" s="128"/>
      <c r="AX863" s="128"/>
      <c r="AY863" s="128"/>
      <c r="AZ863" s="128"/>
      <c r="BA863" s="128"/>
      <c r="BB863" s="128"/>
      <c r="BC863" s="128"/>
      <c r="BD863" s="41"/>
      <c r="BE863" s="41"/>
      <c r="BF863" s="41"/>
      <c r="BG863" s="41"/>
      <c r="BH863" s="41"/>
      <c r="BI863" s="41"/>
      <c r="BJ863" s="41"/>
      <c r="BK863" s="41"/>
      <c r="BL863" s="41"/>
      <c r="BM863" s="41"/>
      <c r="BN863" s="41"/>
      <c r="BO863" s="41"/>
      <c r="BP863" s="41"/>
      <c r="BQ863" s="41"/>
      <c r="BR863" s="41"/>
      <c r="BS863" s="41"/>
      <c r="BT863" s="41"/>
      <c r="BU863" s="41"/>
      <c r="BV863" s="41"/>
      <c r="BW863" s="41"/>
      <c r="BX863" s="41"/>
      <c r="BY863" s="41"/>
      <c r="BZ863" s="41"/>
      <c r="CA863" s="41"/>
      <c r="CB863" s="41"/>
      <c r="CC863" s="41"/>
      <c r="CD863" s="41"/>
      <c r="CE863" s="41"/>
    </row>
    <row r="864" spans="1:84" ht="11.25" customHeight="1">
      <c r="A864" s="192"/>
      <c r="B864" s="193"/>
      <c r="C864" s="196"/>
      <c r="D864" s="199"/>
      <c r="E864" s="200"/>
      <c r="F864" s="199"/>
      <c r="G864" s="200"/>
      <c r="H864" s="199"/>
      <c r="I864" s="200"/>
      <c r="J864" s="199"/>
      <c r="K864" s="200"/>
      <c r="L864" s="199"/>
      <c r="M864" s="209"/>
      <c r="N864" s="69" t="str">
        <f>IF(CF846&lt;&gt;"",IF(ISERROR(AND(BV850="",BX850="",BZ850="",CB850="",CD850="")),"E",IF(AND(BV850="",BX850="",BZ850="",CB850="",CD850=""),"","E")),"")</f>
        <v/>
      </c>
      <c r="O864" s="192"/>
      <c r="P864" s="193"/>
      <c r="Q864" s="196"/>
      <c r="R864" s="199"/>
      <c r="S864" s="200"/>
      <c r="T864" s="199"/>
      <c r="U864" s="200"/>
      <c r="V864" s="199"/>
      <c r="W864" s="200"/>
      <c r="X864" s="199"/>
      <c r="Y864" s="200"/>
      <c r="Z864" s="199"/>
      <c r="AA864" s="209"/>
      <c r="AB864" s="69" t="str">
        <f>IF(CF876&lt;&gt;"",IF(ISERROR(AND(BV880="",BX880="",BZ880="",CB880="",CD880="")),"E",IF(AND(BV880="",BX880="",BZ880="",CB880="",CD880=""),"","E")),"")</f>
        <v/>
      </c>
      <c r="AQ864" s="126"/>
      <c r="AR864" s="126"/>
      <c r="AS864" s="126"/>
      <c r="AT864" s="126"/>
      <c r="AU864" s="126"/>
      <c r="AV864" s="126"/>
      <c r="AW864" s="126"/>
      <c r="AX864" s="126"/>
      <c r="AY864" s="126"/>
      <c r="AZ864" s="126"/>
      <c r="BA864" s="126"/>
      <c r="BB864" s="126"/>
      <c r="BC864" s="126"/>
    </row>
    <row r="865" spans="1:84" ht="11.25" customHeight="1" thickBot="1">
      <c r="A865" s="192"/>
      <c r="B865" s="193"/>
      <c r="C865" s="175" t="str">
        <f>IF($D848="1P","D","C")</f>
        <v>C</v>
      </c>
      <c r="D865" s="201"/>
      <c r="E865" s="202"/>
      <c r="F865" s="201"/>
      <c r="G865" s="202"/>
      <c r="H865" s="201"/>
      <c r="I865" s="202"/>
      <c r="J865" s="201"/>
      <c r="K865" s="202"/>
      <c r="L865" s="201"/>
      <c r="M865" s="205"/>
      <c r="N865" s="69" t="str">
        <f>IF(CF846&lt;&gt;"",IF(ISERROR(AND(BV850="",BX850="",BZ850="",CB850="",CD850="")),"E",IF(AND(BV850="",BX850="",BZ850="",CB850="",CD850=""),"","E")),"")</f>
        <v/>
      </c>
      <c r="O865" s="192"/>
      <c r="P865" s="193"/>
      <c r="Q865" s="175" t="str">
        <f>IF($D848="1P","D","D")</f>
        <v>D</v>
      </c>
      <c r="R865" s="201"/>
      <c r="S865" s="202"/>
      <c r="T865" s="201"/>
      <c r="U865" s="202"/>
      <c r="V865" s="201"/>
      <c r="W865" s="202"/>
      <c r="X865" s="201"/>
      <c r="Y865" s="202"/>
      <c r="Z865" s="201"/>
      <c r="AA865" s="205"/>
      <c r="AB865" s="69" t="str">
        <f>IF(CF876&lt;&gt;"",IF(ISERROR(AND(BV880="",BX880="",BZ880="",CB880="",CD880="")),"E",IF(AND(BV880="",BX880="",BZ880="",CB880="",CD880=""),"","E")),"")</f>
        <v/>
      </c>
      <c r="AP865" s="2"/>
      <c r="AQ865" s="127"/>
      <c r="AR865" s="127"/>
      <c r="AS865" s="127"/>
      <c r="AT865" s="127"/>
      <c r="AU865" s="127"/>
      <c r="AV865" s="127"/>
      <c r="AW865" s="127"/>
      <c r="AX865" s="127"/>
      <c r="AY865" s="127"/>
      <c r="AZ865" s="127"/>
      <c r="BA865" s="127"/>
      <c r="BB865" s="127"/>
      <c r="BC865" s="127"/>
      <c r="BD865" s="40"/>
      <c r="BE865" s="40"/>
      <c r="BF865" s="40"/>
      <c r="BG865" s="40"/>
      <c r="BH865" s="40"/>
      <c r="BI865" s="40"/>
      <c r="BJ865" s="40"/>
      <c r="BK865" s="40"/>
      <c r="BL865" s="40"/>
      <c r="BM865" s="40"/>
      <c r="BN865" s="40"/>
      <c r="BO865" s="40"/>
      <c r="BP865" s="40"/>
      <c r="BQ865" s="40"/>
      <c r="BR865" s="40"/>
      <c r="BS865" s="40"/>
      <c r="BT865" s="40"/>
      <c r="BU865" s="40"/>
      <c r="BV865" s="40"/>
      <c r="BW865" s="40"/>
      <c r="BX865" s="40"/>
      <c r="BY865" s="40"/>
      <c r="BZ865" s="40"/>
      <c r="CA865" s="40"/>
      <c r="CB865" s="40"/>
      <c r="CC865" s="40"/>
      <c r="CD865" s="40"/>
      <c r="CE865" s="40"/>
    </row>
    <row r="866" spans="1:84" ht="11.25" customHeight="1" thickBot="1">
      <c r="A866" s="194"/>
      <c r="B866" s="195"/>
      <c r="C866" s="207"/>
      <c r="D866" s="203"/>
      <c r="E866" s="204"/>
      <c r="F866" s="203"/>
      <c r="G866" s="204"/>
      <c r="H866" s="203"/>
      <c r="I866" s="204"/>
      <c r="J866" s="203"/>
      <c r="K866" s="204"/>
      <c r="L866" s="203"/>
      <c r="M866" s="206"/>
      <c r="N866" s="69" t="str">
        <f>IF(CF848&lt;&gt;"",IF(CF848="W",IF(SUM(IF(D865&gt;D863,1,0),IF(F865&gt;F863,1,0),IF(H865&gt;H863,1,0),IF(J865&gt;J863,1,0),IF(L865&gt;L863,1,0))&lt;&gt;3,"E",""),""),"")</f>
        <v/>
      </c>
      <c r="O866" s="194"/>
      <c r="P866" s="195"/>
      <c r="Q866" s="207"/>
      <c r="R866" s="203"/>
      <c r="S866" s="204"/>
      <c r="T866" s="203"/>
      <c r="U866" s="204"/>
      <c r="V866" s="203"/>
      <c r="W866" s="204"/>
      <c r="X866" s="203"/>
      <c r="Y866" s="204"/>
      <c r="Z866" s="203"/>
      <c r="AA866" s="206"/>
      <c r="AB866" s="69" t="str">
        <f>IF(CF878&lt;&gt;"",IF(CF878="W",IF(SUM(IF(R865&gt;R863,1,0),IF(T865&gt;T863,1,0),IF(V865&gt;V863,1,0),IF(X865&gt;X863,1,0),IF(Z865&gt;Z863,1,0))&lt;&gt;3,"E",""),""),"")</f>
        <v/>
      </c>
      <c r="AC866" s="2"/>
      <c r="AD866" s="2"/>
      <c r="AE866" s="2"/>
      <c r="AF866" s="2"/>
      <c r="AG866" s="2"/>
      <c r="AH866" s="2"/>
      <c r="AI866" s="2"/>
      <c r="AJ866" s="2"/>
      <c r="AK866" s="2"/>
      <c r="AL866" s="2"/>
      <c r="AM866" s="2"/>
      <c r="AN866" s="2"/>
      <c r="AO866" s="2"/>
      <c r="AP866" s="2"/>
      <c r="AQ866" s="154" t="str">
        <f>CONCATENATE($A850," ",$D850,","," ",$F848)</f>
        <v>Group: 14, Women's Singles</v>
      </c>
      <c r="AR866" s="155"/>
      <c r="AS866" s="155"/>
      <c r="AT866" s="155"/>
      <c r="AU866" s="155"/>
      <c r="AV866" s="155"/>
      <c r="AW866" s="155"/>
      <c r="AX866" s="155"/>
      <c r="AY866" s="155"/>
      <c r="AZ866" s="155"/>
      <c r="BA866" s="155"/>
      <c r="BB866" s="155"/>
      <c r="BC866" s="156"/>
      <c r="BD866" s="163">
        <f>A871</f>
        <v>3</v>
      </c>
      <c r="BE866" s="164"/>
      <c r="BF866" s="183" t="str">
        <f>C871</f>
        <v>A</v>
      </c>
      <c r="BG866" s="185" t="str">
        <f>IF(VLOOKUP($BF866,$A852:$C858,3,FALSE)=0,"",CONCATENATE(VLOOKUP(VLOOKUP($BF866,$A852:$C858,3,FALSE),Players!$J:$N,4,FALSE)," ",VLOOKUP($BF866,$A852:$C858,3,FALSE)," ",IF(ISERROR(VLOOKUP(VLOOKUP($BF866,$A852:$C858,3,FALSE),Players!$J:$N,5,FALSE)),"()",CONCATENATE("(",VLOOKUP(VLOOKUP($BF866,$A852:$C858,3,FALSE),Players!$J:$N,5,FALSE),")"))))</f>
        <v/>
      </c>
      <c r="BH866" s="186"/>
      <c r="BI866" s="186"/>
      <c r="BJ866" s="186"/>
      <c r="BK866" s="186"/>
      <c r="BL866" s="186"/>
      <c r="BM866" s="186"/>
      <c r="BN866" s="186"/>
      <c r="BO866" s="186"/>
      <c r="BP866" s="186"/>
      <c r="BQ866" s="186"/>
      <c r="BR866" s="186"/>
      <c r="BS866" s="186"/>
      <c r="BT866" s="186"/>
      <c r="BU866" s="187"/>
      <c r="BV866" s="170" t="str">
        <f>IF(D871&lt;&gt;"",D871,"")</f>
        <v/>
      </c>
      <c r="BW866" s="171"/>
      <c r="BX866" s="170" t="str">
        <f>IF(F871&lt;&gt;"",F871,"")</f>
        <v/>
      </c>
      <c r="BY866" s="171"/>
      <c r="BZ866" s="170" t="str">
        <f>IF(H871&lt;&gt;"",H871,"")</f>
        <v/>
      </c>
      <c r="CA866" s="171"/>
      <c r="CB866" s="170" t="str">
        <f>IF(J871&lt;&gt;"",J871,"")</f>
        <v/>
      </c>
      <c r="CC866" s="171"/>
      <c r="CD866" s="170" t="str">
        <f>IF(L871&lt;&gt;"",L871,"")</f>
        <v/>
      </c>
      <c r="CE866" s="171"/>
      <c r="CF866" s="174" t="str">
        <f>IF($CD866=$CD868,IF($CB866=$CB868,IF($BZ866&lt;&gt;"",IF($BZ866&gt;$BZ868,"W","L"),""),IF($CB866&gt;$CB868,"W","L")),IF($CD866&gt;$CD868,"W","L"))</f>
        <v/>
      </c>
    </row>
    <row r="867" spans="1:84" ht="11.25" customHeight="1">
      <c r="A867" s="170">
        <v>2</v>
      </c>
      <c r="B867" s="191"/>
      <c r="C867" s="183" t="str">
        <f>IF($D848="1P","B","B")</f>
        <v>B</v>
      </c>
      <c r="D867" s="197"/>
      <c r="E867" s="198"/>
      <c r="F867" s="197"/>
      <c r="G867" s="198"/>
      <c r="H867" s="197"/>
      <c r="I867" s="198"/>
      <c r="J867" s="197"/>
      <c r="K867" s="198"/>
      <c r="L867" s="197"/>
      <c r="M867" s="208"/>
      <c r="N867" s="69" t="str">
        <f>IF(CF856&lt;&gt;"",IF(CF856="W",IF(SUM(IF(D867&gt;D869,1,0),IF(F867&gt;F869,1,0),IF(H867&gt;H869,1,0),IF(J867&gt;J869,1,0),IF(L867&gt;L869,1,0))&lt;&gt;3,"E",""),""),"")</f>
        <v/>
      </c>
      <c r="O867" s="170">
        <v>5</v>
      </c>
      <c r="P867" s="191"/>
      <c r="Q867" s="183" t="str">
        <f>IF($D848="1P","A","A")</f>
        <v>A</v>
      </c>
      <c r="R867" s="197"/>
      <c r="S867" s="198"/>
      <c r="T867" s="197"/>
      <c r="U867" s="198"/>
      <c r="V867" s="197"/>
      <c r="W867" s="198"/>
      <c r="X867" s="197"/>
      <c r="Y867" s="198"/>
      <c r="Z867" s="197"/>
      <c r="AA867" s="208"/>
      <c r="AB867" s="69" t="str">
        <f>IF(CF886&lt;&gt;"",IF(CF886="W",IF(SUM(IF(R867&gt;R869,1,0),IF(T867&gt;T869,1,0),IF(V867&gt;V869,1,0),IF(X867&gt;X869,1,0),IF(Z867&gt;Z869,1,0))&lt;&gt;3,"E",""),""),"")</f>
        <v/>
      </c>
      <c r="AP867" s="3"/>
      <c r="AQ867" s="157"/>
      <c r="AR867" s="158"/>
      <c r="AS867" s="158"/>
      <c r="AT867" s="158"/>
      <c r="AU867" s="158"/>
      <c r="AV867" s="158"/>
      <c r="AW867" s="158"/>
      <c r="AX867" s="158"/>
      <c r="AY867" s="158"/>
      <c r="AZ867" s="158"/>
      <c r="BA867" s="158"/>
      <c r="BB867" s="158"/>
      <c r="BC867" s="159"/>
      <c r="BD867" s="165"/>
      <c r="BE867" s="166"/>
      <c r="BF867" s="184"/>
      <c r="BG867" s="188"/>
      <c r="BH867" s="189"/>
      <c r="BI867" s="189"/>
      <c r="BJ867" s="189"/>
      <c r="BK867" s="189"/>
      <c r="BL867" s="189"/>
      <c r="BM867" s="189"/>
      <c r="BN867" s="189"/>
      <c r="BO867" s="189"/>
      <c r="BP867" s="189"/>
      <c r="BQ867" s="189"/>
      <c r="BR867" s="189"/>
      <c r="BS867" s="189"/>
      <c r="BT867" s="189"/>
      <c r="BU867" s="190"/>
      <c r="BV867" s="172"/>
      <c r="BW867" s="173"/>
      <c r="BX867" s="172"/>
      <c r="BY867" s="173"/>
      <c r="BZ867" s="172"/>
      <c r="CA867" s="173"/>
      <c r="CB867" s="172"/>
      <c r="CC867" s="173"/>
      <c r="CD867" s="172"/>
      <c r="CE867" s="173"/>
      <c r="CF867" s="174"/>
    </row>
    <row r="868" spans="1:84" ht="11.25" customHeight="1">
      <c r="A868" s="192"/>
      <c r="B868" s="193"/>
      <c r="C868" s="196"/>
      <c r="D868" s="199"/>
      <c r="E868" s="200"/>
      <c r="F868" s="199"/>
      <c r="G868" s="200"/>
      <c r="H868" s="199"/>
      <c r="I868" s="200"/>
      <c r="J868" s="199"/>
      <c r="K868" s="200"/>
      <c r="L868" s="199"/>
      <c r="M868" s="209"/>
      <c r="N868" s="69" t="str">
        <f>IF(CF856&lt;&gt;"",IF(ISERROR(AND(BV860="",BX860="",BZ860="",CB860="",CD860="")),"E",IF(AND(BV860="",BX860="",BZ860="",CB860="",CD860=""),"","E")),"")</f>
        <v/>
      </c>
      <c r="O868" s="192"/>
      <c r="P868" s="193"/>
      <c r="Q868" s="196"/>
      <c r="R868" s="199"/>
      <c r="S868" s="200"/>
      <c r="T868" s="199"/>
      <c r="U868" s="200"/>
      <c r="V868" s="199"/>
      <c r="W868" s="200"/>
      <c r="X868" s="199"/>
      <c r="Y868" s="200"/>
      <c r="Z868" s="199"/>
      <c r="AA868" s="209"/>
      <c r="AB868" s="69" t="str">
        <f>IF(CF886&lt;&gt;"",IF(ISERROR(AND(BV890="",BX890="",BZ890="",CB890="",CD890="")),"E",IF(AND(BV890="",BX890="",BZ890="",CB890="",CD890=""),"","E")),"")</f>
        <v/>
      </c>
      <c r="AP868" s="3"/>
      <c r="AQ868" s="157"/>
      <c r="AR868" s="158"/>
      <c r="AS868" s="158"/>
      <c r="AT868" s="158"/>
      <c r="AU868" s="158"/>
      <c r="AV868" s="158"/>
      <c r="AW868" s="158"/>
      <c r="AX868" s="158"/>
      <c r="AY868" s="158"/>
      <c r="AZ868" s="158"/>
      <c r="BA868" s="158"/>
      <c r="BB868" s="158"/>
      <c r="BC868" s="159"/>
      <c r="BD868" s="165"/>
      <c r="BE868" s="166"/>
      <c r="BF868" s="175" t="str">
        <f>C873</f>
        <v>B</v>
      </c>
      <c r="BG868" s="177" t="str">
        <f>IF(VLOOKUP($BF868,$A852:$C858,3,FALSE)=0,"",CONCATENATE(VLOOKUP(VLOOKUP($BF868,$A852:$C858,3,FALSE),Players!$J:$N,4,FALSE)," ",VLOOKUP($BF868,$A852:$C858,3,FALSE)," ",IF(ISERROR(VLOOKUP(VLOOKUP($BF868,$A852:$C858,3,FALSE),Players!$J:$N,5,FALSE)),"()",CONCATENATE("(",VLOOKUP(VLOOKUP($BF868,$A852:$C858,3,FALSE),Players!$J:$N,5,FALSE),")"))))</f>
        <v/>
      </c>
      <c r="BH868" s="178"/>
      <c r="BI868" s="178"/>
      <c r="BJ868" s="178"/>
      <c r="BK868" s="178"/>
      <c r="BL868" s="178"/>
      <c r="BM868" s="178"/>
      <c r="BN868" s="178"/>
      <c r="BO868" s="178"/>
      <c r="BP868" s="178"/>
      <c r="BQ868" s="178"/>
      <c r="BR868" s="178"/>
      <c r="BS868" s="178"/>
      <c r="BT868" s="178"/>
      <c r="BU868" s="179"/>
      <c r="BV868" s="150" t="str">
        <f>IF(D873&lt;&gt;"",D873,"")</f>
        <v/>
      </c>
      <c r="BW868" s="151"/>
      <c r="BX868" s="150" t="str">
        <f>IF(F873&lt;&gt;"",F873,"")</f>
        <v/>
      </c>
      <c r="BY868" s="151"/>
      <c r="BZ868" s="150" t="str">
        <f>IF(H873&lt;&gt;"",H873,"")</f>
        <v/>
      </c>
      <c r="CA868" s="151"/>
      <c r="CB868" s="150" t="str">
        <f>IF(J873&lt;&gt;"",J873,"")</f>
        <v/>
      </c>
      <c r="CC868" s="151"/>
      <c r="CD868" s="150" t="str">
        <f>IF(L873&lt;&gt;"",L873,"")</f>
        <v/>
      </c>
      <c r="CE868" s="151"/>
      <c r="CF868" s="174" t="str">
        <f>IF($CF866&lt;&gt;"",IF(CF866="W","L","W"),"")</f>
        <v/>
      </c>
    </row>
    <row r="869" spans="1:84" ht="11.25" customHeight="1" thickBot="1">
      <c r="A869" s="192"/>
      <c r="B869" s="193"/>
      <c r="C869" s="175" t="str">
        <f>IF($D848="1P","C","D")</f>
        <v>D</v>
      </c>
      <c r="D869" s="201"/>
      <c r="E869" s="202"/>
      <c r="F869" s="201"/>
      <c r="G869" s="202"/>
      <c r="H869" s="201"/>
      <c r="I869" s="202"/>
      <c r="J869" s="201"/>
      <c r="K869" s="202"/>
      <c r="L869" s="201"/>
      <c r="M869" s="205"/>
      <c r="N869" s="69" t="str">
        <f>IF(CF856&lt;&gt;"",IF(ISERROR(AND(BV860="",BX860="",BZ860="",CB860="",CD860="")),"E",IF(AND(BV860="",BX860="",BZ860="",CB860="",CD860=""),"","E")),"")</f>
        <v/>
      </c>
      <c r="O869" s="192"/>
      <c r="P869" s="193"/>
      <c r="Q869" s="175" t="str">
        <f>IF($D848="1P","B","D")</f>
        <v>D</v>
      </c>
      <c r="R869" s="201"/>
      <c r="S869" s="202"/>
      <c r="T869" s="201"/>
      <c r="U869" s="202"/>
      <c r="V869" s="201"/>
      <c r="W869" s="202"/>
      <c r="X869" s="201"/>
      <c r="Y869" s="202"/>
      <c r="Z869" s="201"/>
      <c r="AA869" s="205"/>
      <c r="AB869" s="69" t="str">
        <f>IF(CF886&lt;&gt;"",IF(ISERROR(AND(BV890="",BX890="",BZ890="",CB890="",CD890="")),"E",IF(AND(BV890="",BX890="",BZ890="",CB890="",CD890=""),"","E")),"")</f>
        <v/>
      </c>
      <c r="AP869" s="3"/>
      <c r="AQ869" s="160"/>
      <c r="AR869" s="161"/>
      <c r="AS869" s="161"/>
      <c r="AT869" s="161"/>
      <c r="AU869" s="161"/>
      <c r="AV869" s="161"/>
      <c r="AW869" s="161"/>
      <c r="AX869" s="161"/>
      <c r="AY869" s="161"/>
      <c r="AZ869" s="161"/>
      <c r="BA869" s="161"/>
      <c r="BB869" s="161"/>
      <c r="BC869" s="162"/>
      <c r="BD869" s="167"/>
      <c r="BE869" s="168"/>
      <c r="BF869" s="176"/>
      <c r="BG869" s="180"/>
      <c r="BH869" s="181"/>
      <c r="BI869" s="181"/>
      <c r="BJ869" s="181"/>
      <c r="BK869" s="181"/>
      <c r="BL869" s="181"/>
      <c r="BM869" s="181"/>
      <c r="BN869" s="181"/>
      <c r="BO869" s="181"/>
      <c r="BP869" s="181"/>
      <c r="BQ869" s="181"/>
      <c r="BR869" s="181"/>
      <c r="BS869" s="181"/>
      <c r="BT869" s="181"/>
      <c r="BU869" s="182"/>
      <c r="BV869" s="152"/>
      <c r="BW869" s="153"/>
      <c r="BX869" s="152"/>
      <c r="BY869" s="153"/>
      <c r="BZ869" s="152"/>
      <c r="CA869" s="153"/>
      <c r="CB869" s="152"/>
      <c r="CC869" s="153"/>
      <c r="CD869" s="152"/>
      <c r="CE869" s="153"/>
      <c r="CF869" s="174"/>
    </row>
    <row r="870" spans="1:84" ht="11.25" customHeight="1" thickBot="1">
      <c r="A870" s="194"/>
      <c r="B870" s="195"/>
      <c r="C870" s="207"/>
      <c r="D870" s="203"/>
      <c r="E870" s="204"/>
      <c r="F870" s="203"/>
      <c r="G870" s="204"/>
      <c r="H870" s="203"/>
      <c r="I870" s="204"/>
      <c r="J870" s="203"/>
      <c r="K870" s="204"/>
      <c r="L870" s="203"/>
      <c r="M870" s="206"/>
      <c r="N870" s="69" t="str">
        <f>IF(CF858&lt;&gt;"",IF(CF858="W",IF(SUM(IF(D869&gt;D867,1,0),IF(F869&gt;F867,1,0),IF(H869&gt;H867,1,0),IF(J869&gt;J867,1,0),IF(L869&gt;L867,1,0))&lt;&gt;3,"E",""),""),"")</f>
        <v/>
      </c>
      <c r="O870" s="194"/>
      <c r="P870" s="195"/>
      <c r="Q870" s="207"/>
      <c r="R870" s="203"/>
      <c r="S870" s="204"/>
      <c r="T870" s="203"/>
      <c r="U870" s="204"/>
      <c r="V870" s="203"/>
      <c r="W870" s="204"/>
      <c r="X870" s="203"/>
      <c r="Y870" s="204"/>
      <c r="Z870" s="203"/>
      <c r="AA870" s="206"/>
      <c r="AB870" s="69" t="str">
        <f>IF(CF888&lt;&gt;"",IF(CF888="W",IF(SUM(IF(R869&gt;R867,1,0),IF(T869&gt;T867,1,0),IF(V869&gt;V867,1,0),IF(X869&gt;X867,1,0),IF(Z869&gt;Z867,1,0))&lt;&gt;3,"E",""),""),"")</f>
        <v/>
      </c>
      <c r="AP870" s="3"/>
      <c r="AQ870" s="126"/>
      <c r="AR870" s="126"/>
      <c r="AS870" s="126"/>
      <c r="AT870" s="126"/>
      <c r="AU870" s="126"/>
      <c r="AV870" s="126"/>
      <c r="AW870" s="126"/>
      <c r="AX870" s="126"/>
      <c r="AY870" s="126"/>
      <c r="AZ870" s="126"/>
      <c r="BA870" s="126"/>
      <c r="BB870" s="126"/>
      <c r="BC870" s="126"/>
      <c r="BV870" s="169" t="str">
        <f>IF(CF866&lt;&gt;"",IF(AND(AND(BV866&gt;-1,BV868&gt;-1),OR(BV866&gt;10,BV868&gt;10),ABS(BV866-BV868)&gt;1,IF(OR(BV866&gt;11,BV868&gt;11),ABS(BV866-BV868)=2,TRUE),BV866=INT(BV866),BV868=INT(BV868)),"","Error"),"")</f>
        <v/>
      </c>
      <c r="BW870" s="169"/>
      <c r="BX870" s="169" t="str">
        <f>IF(CF866&lt;&gt;"",IF(AND(AND(BX866&gt;-1,BX868&gt;-1),OR(BX866&gt;10,BX868&gt;10),ABS(BX866-BX868)&gt;1,IF(OR(BX866&gt;11,BX868&gt;11),ABS(BX866-BX868)=2,TRUE),BX866=INT(BX866),BX868=INT(BX868)),"","Error"),"")</f>
        <v/>
      </c>
      <c r="BY870" s="169"/>
      <c r="BZ870" s="169" t="str">
        <f>IF(CF866&lt;&gt;"",IF(AND(AND(BZ866&gt;-1,BZ868&gt;-1),OR(BZ866&gt;10,BZ868&gt;10),ABS(BZ866-BZ868)&gt;1,IF(OR(BZ866&gt;11,BZ868&gt;11),ABS(BZ866-BZ868)=2,TRUE),BZ866=INT(BZ866),BZ868=INT(BZ868)),"","Error"),"")</f>
        <v/>
      </c>
      <c r="CA870" s="169"/>
      <c r="CB870" s="169" t="str">
        <f>IF(AND(CF866&lt;&gt;"",CB866&lt;&gt;""),IF(AND(AND(CB866&gt;-1,CB868&gt;-1),OR(CB866&gt;10,CB868&gt;10),ABS(CB866-CB868)&gt;1,IF(OR(CB866&gt;11,CB868&gt;11),ABS(CB866-CB868)=2,TRUE),CB866=INT(CB866),CB868=INT(CB868)),"","Error"),"")</f>
        <v/>
      </c>
      <c r="CC870" s="169"/>
      <c r="CD870" s="169" t="str">
        <f>IF(AND(CF866&lt;&gt;"",CD866&lt;&gt;""),IF(AND(AND(CD866&gt;-1,CD868&gt;-1),OR(CD866&gt;10,CD868&gt;10),ABS(CD866-CD868)&gt;1,IF(OR(CD866&gt;11,CD868&gt;11),ABS(CD866-CD868)=2,TRUE),CD866=INT(CD866),CD868=INT(CD868)),"","Error"),"")</f>
        <v/>
      </c>
      <c r="CE870" s="169"/>
    </row>
    <row r="871" spans="1:84" ht="11.25" customHeight="1">
      <c r="A871" s="170">
        <v>3</v>
      </c>
      <c r="B871" s="191"/>
      <c r="C871" s="183" t="str">
        <f>IF($D848="1P","A","A")</f>
        <v>A</v>
      </c>
      <c r="D871" s="197"/>
      <c r="E871" s="198"/>
      <c r="F871" s="197"/>
      <c r="G871" s="198"/>
      <c r="H871" s="197"/>
      <c r="I871" s="198"/>
      <c r="J871" s="197"/>
      <c r="K871" s="198"/>
      <c r="L871" s="197"/>
      <c r="M871" s="208"/>
      <c r="N871" s="69" t="str">
        <f>IF(CF866&lt;&gt;"",IF(CF866="W",IF(SUM(IF(D871&gt;D873,1,0),IF(F871&gt;F873,1,0),IF(H871&gt;H873,1,0),IF(J871&gt;J873,1,0),IF(L871&gt;L873,1,0))&lt;&gt;3,"E",""),""),"")</f>
        <v/>
      </c>
      <c r="O871" s="170">
        <v>6</v>
      </c>
      <c r="P871" s="191"/>
      <c r="Q871" s="183" t="str">
        <f>IF($D848="1P","C","B")</f>
        <v>B</v>
      </c>
      <c r="R871" s="197"/>
      <c r="S871" s="198"/>
      <c r="T871" s="197"/>
      <c r="U871" s="198"/>
      <c r="V871" s="197"/>
      <c r="W871" s="198"/>
      <c r="X871" s="197"/>
      <c r="Y871" s="198"/>
      <c r="Z871" s="197"/>
      <c r="AA871" s="208"/>
      <c r="AB871" s="69" t="str">
        <f>IF(CF896&lt;&gt;"",IF(CF896="W",IF(SUM(IF(R871&gt;R873,1,0),IF(T871&gt;T873,1,0),IF(V871&gt;V873,1,0),IF(X871&gt;X873,1,0),IF(Z871&gt;Z873,1,0))&lt;&gt;3,"E",""),""),"")</f>
        <v/>
      </c>
      <c r="AP871" s="3"/>
      <c r="AQ871" s="126"/>
      <c r="AR871" s="126"/>
      <c r="AS871" s="126"/>
      <c r="AT871" s="126"/>
      <c r="AU871" s="126"/>
      <c r="AV871" s="126"/>
      <c r="AW871" s="126"/>
      <c r="AX871" s="126"/>
      <c r="AY871" s="126"/>
      <c r="AZ871" s="126"/>
      <c r="BA871" s="126"/>
      <c r="BB871" s="126"/>
      <c r="BC871" s="126"/>
    </row>
    <row r="872" spans="1:84" ht="11.25" customHeight="1">
      <c r="A872" s="192"/>
      <c r="B872" s="193"/>
      <c r="C872" s="196"/>
      <c r="D872" s="199"/>
      <c r="E872" s="200"/>
      <c r="F872" s="199"/>
      <c r="G872" s="200"/>
      <c r="H872" s="199"/>
      <c r="I872" s="200"/>
      <c r="J872" s="199"/>
      <c r="K872" s="200"/>
      <c r="L872" s="199"/>
      <c r="M872" s="209"/>
      <c r="N872" s="69" t="str">
        <f>IF(CF866&lt;&gt;"",IF(ISERROR(AND(BV870="",BX870="",BZ870="",CB870="",CD870="")),"E",IF(AND(BV870="",BX870="",BZ870="",CB870="",CD870=""),"","E")),"")</f>
        <v/>
      </c>
      <c r="O872" s="192"/>
      <c r="P872" s="193"/>
      <c r="Q872" s="196"/>
      <c r="R872" s="199"/>
      <c r="S872" s="200"/>
      <c r="T872" s="199"/>
      <c r="U872" s="200"/>
      <c r="V872" s="199"/>
      <c r="W872" s="200"/>
      <c r="X872" s="199"/>
      <c r="Y872" s="200"/>
      <c r="Z872" s="199"/>
      <c r="AA872" s="209"/>
      <c r="AB872" s="69" t="str">
        <f>IF(CF896&lt;&gt;"",IF(ISERROR(AND(BV900="",BX900="",BZ900="",CB900="",CD900="")),"E",IF(AND(BV900="",BX900="",BZ900="",CB900="",CD900=""),"","E")),"")</f>
        <v/>
      </c>
      <c r="AP872" s="3"/>
      <c r="AQ872" s="127"/>
      <c r="AR872" s="127"/>
      <c r="AS872" s="127"/>
      <c r="AT872" s="127"/>
      <c r="AU872" s="127"/>
      <c r="AV872" s="127"/>
      <c r="AW872" s="127"/>
      <c r="AX872" s="127"/>
      <c r="AY872" s="127"/>
      <c r="AZ872" s="127"/>
      <c r="BA872" s="127"/>
      <c r="BB872" s="127"/>
      <c r="BC872" s="127"/>
      <c r="BD872" s="40"/>
      <c r="BE872" s="40"/>
      <c r="BF872" s="40"/>
      <c r="BG872" s="40"/>
      <c r="BH872" s="40"/>
      <c r="BI872" s="40"/>
      <c r="BJ872" s="40"/>
      <c r="BK872" s="40"/>
      <c r="BL872" s="40"/>
      <c r="BM872" s="40"/>
      <c r="BN872" s="40"/>
      <c r="BO872" s="40"/>
      <c r="BP872" s="40"/>
      <c r="BQ872" s="40"/>
      <c r="BR872" s="40"/>
      <c r="BS872" s="40"/>
      <c r="BT872" s="40"/>
      <c r="BU872" s="40"/>
      <c r="BV872" s="40"/>
      <c r="BW872" s="40"/>
      <c r="BX872" s="40"/>
      <c r="BY872" s="40"/>
      <c r="BZ872" s="40"/>
      <c r="CA872" s="40"/>
      <c r="CB872" s="40"/>
      <c r="CC872" s="40"/>
      <c r="CD872" s="40"/>
      <c r="CE872" s="40"/>
      <c r="CF872" s="3"/>
    </row>
    <row r="873" spans="1:84" ht="11.25" customHeight="1">
      <c r="A873" s="192"/>
      <c r="B873" s="193"/>
      <c r="C873" s="175" t="str">
        <f>IF($D848="1P","C","B")</f>
        <v>B</v>
      </c>
      <c r="D873" s="201"/>
      <c r="E873" s="202"/>
      <c r="F873" s="201"/>
      <c r="G873" s="202"/>
      <c r="H873" s="201"/>
      <c r="I873" s="202"/>
      <c r="J873" s="201"/>
      <c r="K873" s="202"/>
      <c r="L873" s="201"/>
      <c r="M873" s="205"/>
      <c r="N873" s="69" t="str">
        <f>IF(CF866&lt;&gt;"",IF(ISERROR(AND(BV870="",BX870="",BZ870="",CB870="",CD870="")),"E",IF(AND(BV870="",BX870="",BZ870="",CB870="",CD870=""),"","E")),"")</f>
        <v/>
      </c>
      <c r="O873" s="192"/>
      <c r="P873" s="193"/>
      <c r="Q873" s="175" t="str">
        <f>IF($D848="1P","D","C")</f>
        <v>C</v>
      </c>
      <c r="R873" s="201"/>
      <c r="S873" s="202"/>
      <c r="T873" s="201"/>
      <c r="U873" s="202"/>
      <c r="V873" s="201"/>
      <c r="W873" s="202"/>
      <c r="X873" s="201"/>
      <c r="Y873" s="202"/>
      <c r="Z873" s="201"/>
      <c r="AA873" s="205"/>
      <c r="AB873" s="69" t="str">
        <f>IF(CF896&lt;&gt;"",IF(ISERROR(AND(BV900="",BX900="",BZ900="",CB900="",CD900="")),"E",IF(AND(BV900="",BX900="",BZ900="",CB900="",CD900=""),"","E")),"")</f>
        <v/>
      </c>
      <c r="AP873" s="3"/>
      <c r="AQ873" s="128"/>
      <c r="AR873" s="128"/>
      <c r="AS873" s="128"/>
      <c r="AT873" s="128"/>
      <c r="AU873" s="128"/>
      <c r="AV873" s="128"/>
      <c r="AW873" s="128"/>
      <c r="AX873" s="128"/>
      <c r="AY873" s="128"/>
      <c r="AZ873" s="128"/>
      <c r="BA873" s="128"/>
      <c r="BB873" s="128"/>
      <c r="BC873" s="128"/>
      <c r="BD873" s="41"/>
      <c r="BE873" s="41"/>
      <c r="BF873" s="41"/>
      <c r="BG873" s="41"/>
      <c r="BH873" s="41"/>
      <c r="BI873" s="41"/>
      <c r="BJ873" s="41"/>
      <c r="BK873" s="41"/>
      <c r="BL873" s="41"/>
      <c r="BM873" s="41"/>
      <c r="BN873" s="41"/>
      <c r="BO873" s="41"/>
      <c r="BP873" s="41"/>
      <c r="BQ873" s="41"/>
      <c r="BR873" s="41"/>
      <c r="BS873" s="41"/>
      <c r="BT873" s="41"/>
      <c r="BU873" s="41"/>
      <c r="BV873" s="41"/>
      <c r="BW873" s="41"/>
      <c r="BX873" s="41"/>
      <c r="BY873" s="41"/>
      <c r="BZ873" s="41"/>
      <c r="CA873" s="41"/>
      <c r="CB873" s="41"/>
      <c r="CC873" s="41"/>
      <c r="CD873" s="41"/>
      <c r="CE873" s="41"/>
      <c r="CF873" s="3"/>
    </row>
    <row r="874" spans="1:84" ht="11.25" customHeight="1" thickBot="1">
      <c r="A874" s="194"/>
      <c r="B874" s="195"/>
      <c r="C874" s="207"/>
      <c r="D874" s="203"/>
      <c r="E874" s="204"/>
      <c r="F874" s="203"/>
      <c r="G874" s="204"/>
      <c r="H874" s="203"/>
      <c r="I874" s="204"/>
      <c r="J874" s="203"/>
      <c r="K874" s="204"/>
      <c r="L874" s="203"/>
      <c r="M874" s="206"/>
      <c r="N874" s="69" t="str">
        <f>IF(CF868&lt;&gt;"",IF(CF868="W",IF(SUM(IF(D873&gt;D871,1,0),IF(F873&gt;F871,1,0),IF(H873&gt;H871,1,0),IF(J873&gt;J871,1,0),IF(L873&gt;L871,1,0))&lt;&gt;3,"E",""),""),"")</f>
        <v/>
      </c>
      <c r="O874" s="194"/>
      <c r="P874" s="195"/>
      <c r="Q874" s="207"/>
      <c r="R874" s="203"/>
      <c r="S874" s="204"/>
      <c r="T874" s="203"/>
      <c r="U874" s="204"/>
      <c r="V874" s="203"/>
      <c r="W874" s="204"/>
      <c r="X874" s="203"/>
      <c r="Y874" s="204"/>
      <c r="Z874" s="203"/>
      <c r="AA874" s="206"/>
      <c r="AB874" s="69" t="str">
        <f>IF(CF898&lt;&gt;"",IF(CF898="W",IF(SUM(IF(R873&gt;R871,1,0),IF(T873&gt;T871,1,0),IF(V873&gt;V871,1,0),IF(X873&gt;X871,1,0),IF(Z873&gt;Z871,1,0))&lt;&gt;3,"E",""),""),"")</f>
        <v/>
      </c>
      <c r="AP874" s="3"/>
      <c r="AQ874" s="126"/>
      <c r="AR874" s="126"/>
      <c r="AS874" s="126"/>
      <c r="AT874" s="126"/>
      <c r="AU874" s="126"/>
      <c r="AV874" s="126"/>
      <c r="AW874" s="126"/>
      <c r="AX874" s="126"/>
      <c r="AY874" s="126"/>
      <c r="AZ874" s="126"/>
      <c r="BA874" s="126"/>
      <c r="BB874" s="126"/>
      <c r="BC874" s="126"/>
      <c r="CF874" s="3"/>
    </row>
    <row r="875" spans="1:84" ht="11.25" customHeight="1" thickBo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P875" s="3"/>
      <c r="AQ875" s="127"/>
      <c r="AR875" s="127"/>
      <c r="AS875" s="127"/>
      <c r="AT875" s="127"/>
      <c r="AU875" s="127"/>
      <c r="AV875" s="127"/>
      <c r="AW875" s="127"/>
      <c r="AX875" s="127"/>
      <c r="AY875" s="127"/>
      <c r="AZ875" s="127"/>
      <c r="BA875" s="127"/>
      <c r="BB875" s="127"/>
      <c r="BC875" s="127"/>
      <c r="BD875" s="40"/>
      <c r="BE875" s="40"/>
      <c r="BF875" s="40"/>
      <c r="BG875" s="40"/>
      <c r="BH875" s="40"/>
      <c r="BI875" s="40"/>
      <c r="BJ875" s="40"/>
      <c r="BK875" s="40"/>
      <c r="BL875" s="40"/>
      <c r="BM875" s="40"/>
      <c r="BN875" s="40"/>
      <c r="BO875" s="40"/>
      <c r="BP875" s="40"/>
      <c r="BQ875" s="40"/>
      <c r="BR875" s="40"/>
      <c r="BS875" s="40"/>
      <c r="BT875" s="40"/>
      <c r="BU875" s="40"/>
      <c r="BV875" s="40"/>
      <c r="BW875" s="40"/>
      <c r="BX875" s="40"/>
      <c r="BY875" s="40"/>
      <c r="BZ875" s="40"/>
      <c r="CA875" s="40"/>
      <c r="CB875" s="40"/>
      <c r="CC875" s="40"/>
      <c r="CD875" s="40"/>
      <c r="CE875" s="40"/>
      <c r="CF875" s="3"/>
    </row>
    <row r="876" spans="1:84" ht="11.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P876" s="3"/>
      <c r="AQ876" s="154" t="str">
        <f>CONCATENATE($A850," ",$D850,","," ",$F848)</f>
        <v>Group: 14, Women's Singles</v>
      </c>
      <c r="AR876" s="155"/>
      <c r="AS876" s="155"/>
      <c r="AT876" s="155"/>
      <c r="AU876" s="155"/>
      <c r="AV876" s="155"/>
      <c r="AW876" s="155"/>
      <c r="AX876" s="155"/>
      <c r="AY876" s="155"/>
      <c r="AZ876" s="155"/>
      <c r="BA876" s="155"/>
      <c r="BB876" s="155"/>
      <c r="BC876" s="156"/>
      <c r="BD876" s="163">
        <f>O863</f>
        <v>4</v>
      </c>
      <c r="BE876" s="164"/>
      <c r="BF876" s="183" t="str">
        <f>Q863</f>
        <v>C</v>
      </c>
      <c r="BG876" s="185" t="str">
        <f>IF(VLOOKUP($BF876,$A852:$C858,3,FALSE)=0,"",CONCATENATE(VLOOKUP(VLOOKUP($BF876,$A852:$C858,3,FALSE),Players!$J:$N,4,FALSE)," ",VLOOKUP($BF876,$A852:$C858,3,FALSE)," ",IF(ISERROR(VLOOKUP(VLOOKUP($BF876,$A852:$C858,3,FALSE),Players!$J:$N,5,FALSE)),"()",CONCATENATE("(",VLOOKUP(VLOOKUP($BF876,$A852:$C858,3,FALSE),Players!$J:$N,5,FALSE),")"))))</f>
        <v/>
      </c>
      <c r="BH876" s="186"/>
      <c r="BI876" s="186"/>
      <c r="BJ876" s="186"/>
      <c r="BK876" s="186"/>
      <c r="BL876" s="186"/>
      <c r="BM876" s="186"/>
      <c r="BN876" s="186"/>
      <c r="BO876" s="186"/>
      <c r="BP876" s="186"/>
      <c r="BQ876" s="186"/>
      <c r="BR876" s="186"/>
      <c r="BS876" s="186"/>
      <c r="BT876" s="186"/>
      <c r="BU876" s="187"/>
      <c r="BV876" s="170" t="str">
        <f>IF(R863&lt;&gt;"",R863,"")</f>
        <v/>
      </c>
      <c r="BW876" s="171"/>
      <c r="BX876" s="170" t="str">
        <f>IF(T863&lt;&gt;"",T863,"")</f>
        <v/>
      </c>
      <c r="BY876" s="171"/>
      <c r="BZ876" s="170" t="str">
        <f>IF(V863&lt;&gt;"",V863,"")</f>
        <v/>
      </c>
      <c r="CA876" s="171"/>
      <c r="CB876" s="170" t="str">
        <f>IF(X863&lt;&gt;"",X863,"")</f>
        <v/>
      </c>
      <c r="CC876" s="171"/>
      <c r="CD876" s="170" t="str">
        <f>IF(Z863&lt;&gt;"",Z863,"")</f>
        <v/>
      </c>
      <c r="CE876" s="171"/>
      <c r="CF876" s="174" t="str">
        <f>IF($CD876=$CD878,IF($CB876=$CB878,IF($BZ876&lt;&gt;"",IF($BZ876&gt;$BZ878,"W","L"),""),IF($CB876&gt;$CB878,"W","L")),IF($CD876&gt;$CD878,"W","L"))</f>
        <v/>
      </c>
    </row>
    <row r="877" spans="1:84" ht="11.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P877" s="3"/>
      <c r="AQ877" s="157"/>
      <c r="AR877" s="158"/>
      <c r="AS877" s="158"/>
      <c r="AT877" s="158"/>
      <c r="AU877" s="158"/>
      <c r="AV877" s="158"/>
      <c r="AW877" s="158"/>
      <c r="AX877" s="158"/>
      <c r="AY877" s="158"/>
      <c r="AZ877" s="158"/>
      <c r="BA877" s="158"/>
      <c r="BB877" s="158"/>
      <c r="BC877" s="159"/>
      <c r="BD877" s="165"/>
      <c r="BE877" s="166"/>
      <c r="BF877" s="184"/>
      <c r="BG877" s="188"/>
      <c r="BH877" s="189"/>
      <c r="BI877" s="189"/>
      <c r="BJ877" s="189"/>
      <c r="BK877" s="189"/>
      <c r="BL877" s="189"/>
      <c r="BM877" s="189"/>
      <c r="BN877" s="189"/>
      <c r="BO877" s="189"/>
      <c r="BP877" s="189"/>
      <c r="BQ877" s="189"/>
      <c r="BR877" s="189"/>
      <c r="BS877" s="189"/>
      <c r="BT877" s="189"/>
      <c r="BU877" s="190"/>
      <c r="BV877" s="172"/>
      <c r="BW877" s="173"/>
      <c r="BX877" s="172"/>
      <c r="BY877" s="173"/>
      <c r="BZ877" s="172"/>
      <c r="CA877" s="173"/>
      <c r="CB877" s="172"/>
      <c r="CC877" s="173"/>
      <c r="CD877" s="172"/>
      <c r="CE877" s="173"/>
      <c r="CF877" s="174"/>
    </row>
    <row r="878" spans="1:84" ht="11.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P878" s="3"/>
      <c r="AQ878" s="157"/>
      <c r="AR878" s="158"/>
      <c r="AS878" s="158"/>
      <c r="AT878" s="158"/>
      <c r="AU878" s="158"/>
      <c r="AV878" s="158"/>
      <c r="AW878" s="158"/>
      <c r="AX878" s="158"/>
      <c r="AY878" s="158"/>
      <c r="AZ878" s="158"/>
      <c r="BA878" s="158"/>
      <c r="BB878" s="158"/>
      <c r="BC878" s="159"/>
      <c r="BD878" s="165"/>
      <c r="BE878" s="166"/>
      <c r="BF878" s="175" t="str">
        <f>Q865</f>
        <v>D</v>
      </c>
      <c r="BG878" s="177" t="str">
        <f>IF(VLOOKUP($BF878,$A852:$C858,3,FALSE)=0,"",CONCATENATE(VLOOKUP(VLOOKUP($BF878,$A852:$C858,3,FALSE),Players!$J:$N,4,FALSE)," ",VLOOKUP($BF878,$A852:$C858,3,FALSE)," ",IF(ISERROR(VLOOKUP(VLOOKUP($BF878,$A852:$C858,3,FALSE),Players!$J:$N,5,FALSE)),"()",CONCATENATE("(",VLOOKUP(VLOOKUP($BF878,$A852:$C858,3,FALSE),Players!$J:$N,5,FALSE),")"))))</f>
        <v/>
      </c>
      <c r="BH878" s="178"/>
      <c r="BI878" s="178"/>
      <c r="BJ878" s="178"/>
      <c r="BK878" s="178"/>
      <c r="BL878" s="178"/>
      <c r="BM878" s="178"/>
      <c r="BN878" s="178"/>
      <c r="BO878" s="178"/>
      <c r="BP878" s="178"/>
      <c r="BQ878" s="178"/>
      <c r="BR878" s="178"/>
      <c r="BS878" s="178"/>
      <c r="BT878" s="178"/>
      <c r="BU878" s="179"/>
      <c r="BV878" s="150" t="str">
        <f>IF(R865&lt;&gt;"",R865,"")</f>
        <v/>
      </c>
      <c r="BW878" s="151"/>
      <c r="BX878" s="150" t="str">
        <f>IF(T865&lt;&gt;"",T865,"")</f>
        <v/>
      </c>
      <c r="BY878" s="151"/>
      <c r="BZ878" s="150" t="str">
        <f>IF(V865&lt;&gt;"",V865,"")</f>
        <v/>
      </c>
      <c r="CA878" s="151"/>
      <c r="CB878" s="150" t="str">
        <f>IF(X865&lt;&gt;"",X865,"")</f>
        <v/>
      </c>
      <c r="CC878" s="151"/>
      <c r="CD878" s="150" t="str">
        <f>IF(Z865&lt;&gt;"",Z865,"")</f>
        <v/>
      </c>
      <c r="CE878" s="151"/>
      <c r="CF878" s="174" t="str">
        <f>IF($CF876&lt;&gt;"",IF(CF876="W","L","W"),"")</f>
        <v/>
      </c>
    </row>
    <row r="879" spans="1:84" ht="11.25" customHeight="1" thickBo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P879" s="3"/>
      <c r="AQ879" s="160"/>
      <c r="AR879" s="161"/>
      <c r="AS879" s="161"/>
      <c r="AT879" s="161"/>
      <c r="AU879" s="161"/>
      <c r="AV879" s="161"/>
      <c r="AW879" s="161"/>
      <c r="AX879" s="161"/>
      <c r="AY879" s="161"/>
      <c r="AZ879" s="161"/>
      <c r="BA879" s="161"/>
      <c r="BB879" s="161"/>
      <c r="BC879" s="162"/>
      <c r="BD879" s="167"/>
      <c r="BE879" s="168"/>
      <c r="BF879" s="176"/>
      <c r="BG879" s="180"/>
      <c r="BH879" s="181"/>
      <c r="BI879" s="181"/>
      <c r="BJ879" s="181"/>
      <c r="BK879" s="181"/>
      <c r="BL879" s="181"/>
      <c r="BM879" s="181"/>
      <c r="BN879" s="181"/>
      <c r="BO879" s="181"/>
      <c r="BP879" s="181"/>
      <c r="BQ879" s="181"/>
      <c r="BR879" s="181"/>
      <c r="BS879" s="181"/>
      <c r="BT879" s="181"/>
      <c r="BU879" s="182"/>
      <c r="BV879" s="152"/>
      <c r="BW879" s="153"/>
      <c r="BX879" s="152"/>
      <c r="BY879" s="153"/>
      <c r="BZ879" s="152"/>
      <c r="CA879" s="153"/>
      <c r="CB879" s="152"/>
      <c r="CC879" s="153"/>
      <c r="CD879" s="152"/>
      <c r="CE879" s="153"/>
      <c r="CF879" s="174"/>
    </row>
    <row r="880" spans="1:84" ht="11.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P880" s="3"/>
      <c r="AQ880" s="126"/>
      <c r="AR880" s="126"/>
      <c r="AS880" s="126"/>
      <c r="AT880" s="126"/>
      <c r="AU880" s="126"/>
      <c r="AV880" s="126"/>
      <c r="AW880" s="126"/>
      <c r="AX880" s="126"/>
      <c r="AY880" s="126"/>
      <c r="AZ880" s="126"/>
      <c r="BA880" s="126"/>
      <c r="BB880" s="126"/>
      <c r="BC880" s="126"/>
      <c r="BV880" s="169" t="str">
        <f>IF(CF876&lt;&gt;"",IF(AND(AND(BV876&gt;-1,BV878&gt;-1),OR(BV876&gt;10,BV878&gt;10),ABS(BV876-BV878)&gt;1,IF(OR(BV876&gt;11,BV878&gt;11),ABS(BV876-BV878)=2,TRUE),BV876=INT(BV876),BV878=INT(BV878)),"","Error"),"")</f>
        <v/>
      </c>
      <c r="BW880" s="169"/>
      <c r="BX880" s="169" t="str">
        <f>IF(CF876&lt;&gt;"",IF(AND(AND(BX876&gt;-1,BX878&gt;-1),OR(BX876&gt;10,BX878&gt;10),ABS(BX876-BX878)&gt;1,IF(OR(BX876&gt;11,BX878&gt;11),ABS(BX876-BX878)=2,TRUE),BX876=INT(BX876),BX878=INT(BX878)),"","Error"),"")</f>
        <v/>
      </c>
      <c r="BY880" s="169"/>
      <c r="BZ880" s="169" t="str">
        <f>IF(CF876&lt;&gt;"",IF(AND(AND(BZ876&gt;-1,BZ878&gt;-1),OR(BZ876&gt;10,BZ878&gt;10),ABS(BZ876-BZ878)&gt;1,IF(OR(BZ876&gt;11,BZ878&gt;11),ABS(BZ876-BZ878)=2,TRUE),BZ876=INT(BZ876),BZ878=INT(BZ878)),"","Error"),"")</f>
        <v/>
      </c>
      <c r="CA880" s="169"/>
      <c r="CB880" s="169" t="str">
        <f>IF(AND(CF876&lt;&gt;"",CB876&lt;&gt;""),IF(AND(AND(CB876&gt;-1,CB878&gt;-1),OR(CB876&gt;10,CB878&gt;10),ABS(CB876-CB878)&gt;1,IF(OR(CB876&gt;11,CB878&gt;11),ABS(CB876-CB878)=2,TRUE),CB876=INT(CB876),CB878=INT(CB878)),"","Error"),"")</f>
        <v/>
      </c>
      <c r="CC880" s="169"/>
      <c r="CD880" s="169" t="str">
        <f>IF(AND(CF876&lt;&gt;"",CD876&lt;&gt;""),IF(AND(AND(CD876&gt;-1,CD878&gt;-1),OR(CD876&gt;10,CD878&gt;10),ABS(CD876-CD878)&gt;1,IF(OR(CD876&gt;11,CD878&gt;11),ABS(CD876-CD878)=2,TRUE),CD876=INT(CD876),CD878=INT(CD878)),"","Error"),"")</f>
        <v/>
      </c>
      <c r="CE880" s="169"/>
      <c r="CF880" s="3"/>
    </row>
    <row r="881" spans="1:84" ht="11.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P881" s="3"/>
      <c r="AQ881" s="126"/>
      <c r="AR881" s="126"/>
      <c r="AS881" s="126"/>
      <c r="AT881" s="126"/>
      <c r="AU881" s="126"/>
      <c r="AV881" s="126"/>
      <c r="AW881" s="126"/>
      <c r="AX881" s="126"/>
      <c r="AY881" s="126"/>
      <c r="AZ881" s="126"/>
      <c r="BA881" s="126"/>
      <c r="BB881" s="126"/>
      <c r="BC881" s="126"/>
      <c r="CF881" s="3"/>
    </row>
    <row r="882" spans="1:84" ht="11.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P882" s="3"/>
      <c r="AQ882" s="127"/>
      <c r="AR882" s="127"/>
      <c r="AS882" s="127"/>
      <c r="AT882" s="127"/>
      <c r="AU882" s="127"/>
      <c r="AV882" s="127"/>
      <c r="AW882" s="127"/>
      <c r="AX882" s="127"/>
      <c r="AY882" s="127"/>
      <c r="AZ882" s="127"/>
      <c r="BA882" s="127"/>
      <c r="BB882" s="127"/>
      <c r="BC882" s="127"/>
      <c r="BD882" s="40"/>
      <c r="BE882" s="40"/>
      <c r="BF882" s="40"/>
      <c r="BG882" s="40"/>
      <c r="BH882" s="40"/>
      <c r="BI882" s="40"/>
      <c r="BJ882" s="40"/>
      <c r="BK882" s="40"/>
      <c r="BL882" s="40"/>
      <c r="BM882" s="40"/>
      <c r="BN882" s="40"/>
      <c r="BO882" s="40"/>
      <c r="BP882" s="40"/>
      <c r="BQ882" s="40"/>
      <c r="BR882" s="40"/>
      <c r="BS882" s="40"/>
      <c r="BT882" s="40"/>
      <c r="BU882" s="40"/>
      <c r="BV882" s="40"/>
      <c r="BW882" s="40"/>
      <c r="BX882" s="40"/>
      <c r="BY882" s="40"/>
      <c r="BZ882" s="40"/>
      <c r="CA882" s="40"/>
      <c r="CB882" s="40"/>
      <c r="CC882" s="40"/>
      <c r="CD882" s="40"/>
      <c r="CE882" s="40"/>
      <c r="CF882" s="3"/>
    </row>
    <row r="883" spans="1:84" ht="11.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P883" s="3"/>
      <c r="AQ883" s="128"/>
      <c r="AR883" s="128"/>
      <c r="AS883" s="128"/>
      <c r="AT883" s="128"/>
      <c r="AU883" s="128"/>
      <c r="AV883" s="128"/>
      <c r="AW883" s="128"/>
      <c r="AX883" s="128"/>
      <c r="AY883" s="128"/>
      <c r="AZ883" s="128"/>
      <c r="BA883" s="128"/>
      <c r="BB883" s="128"/>
      <c r="BC883" s="128"/>
      <c r="BD883" s="41"/>
      <c r="BE883" s="41"/>
      <c r="BF883" s="41"/>
      <c r="BG883" s="41"/>
      <c r="BH883" s="41"/>
      <c r="BI883" s="41"/>
      <c r="BJ883" s="41"/>
      <c r="BK883" s="41"/>
      <c r="BL883" s="41"/>
      <c r="BM883" s="41"/>
      <c r="BN883" s="41"/>
      <c r="BO883" s="41"/>
      <c r="BP883" s="41"/>
      <c r="BQ883" s="41"/>
      <c r="BR883" s="41"/>
      <c r="BS883" s="41"/>
      <c r="BT883" s="41"/>
      <c r="BU883" s="41"/>
      <c r="BV883" s="41"/>
      <c r="BW883" s="41"/>
      <c r="BX883" s="41"/>
      <c r="BY883" s="41"/>
      <c r="BZ883" s="41"/>
      <c r="CA883" s="41"/>
      <c r="CB883" s="41"/>
      <c r="CC883" s="41"/>
      <c r="CD883" s="41"/>
      <c r="CE883" s="41"/>
      <c r="CF883" s="3"/>
    </row>
    <row r="884" spans="1:84" ht="11.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P884" s="3"/>
      <c r="AQ884" s="126"/>
      <c r="AR884" s="126"/>
      <c r="AS884" s="126"/>
      <c r="AT884" s="126"/>
      <c r="AU884" s="126"/>
      <c r="AV884" s="126"/>
      <c r="AW884" s="126"/>
      <c r="AX884" s="126"/>
      <c r="AY884" s="126"/>
      <c r="AZ884" s="126"/>
      <c r="BA884" s="126"/>
      <c r="BB884" s="126"/>
      <c r="BC884" s="126"/>
      <c r="CF884" s="3"/>
    </row>
    <row r="885" spans="1:84" ht="11.25" customHeight="1" thickBo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P885" s="3"/>
      <c r="AQ885" s="127"/>
      <c r="AR885" s="127"/>
      <c r="AS885" s="127"/>
      <c r="AT885" s="127"/>
      <c r="AU885" s="127"/>
      <c r="AV885" s="127"/>
      <c r="AW885" s="127"/>
      <c r="AX885" s="127"/>
      <c r="AY885" s="127"/>
      <c r="AZ885" s="127"/>
      <c r="BA885" s="127"/>
      <c r="BB885" s="127"/>
      <c r="BC885" s="127"/>
      <c r="BD885" s="40"/>
      <c r="BE885" s="40"/>
      <c r="BF885" s="40"/>
      <c r="BG885" s="40"/>
      <c r="BH885" s="40"/>
      <c r="BI885" s="40"/>
      <c r="BJ885" s="40"/>
      <c r="BK885" s="40"/>
      <c r="BL885" s="40"/>
      <c r="BM885" s="40"/>
      <c r="BN885" s="40"/>
      <c r="BO885" s="40"/>
      <c r="BP885" s="40"/>
      <c r="BQ885" s="40"/>
      <c r="BR885" s="40"/>
      <c r="BS885" s="40"/>
      <c r="BT885" s="40"/>
      <c r="BU885" s="40"/>
      <c r="BV885" s="40"/>
      <c r="BW885" s="40"/>
      <c r="BX885" s="40"/>
      <c r="BY885" s="40"/>
      <c r="BZ885" s="40"/>
      <c r="CA885" s="40"/>
      <c r="CB885" s="40"/>
      <c r="CC885" s="40"/>
      <c r="CD885" s="40"/>
      <c r="CE885" s="40"/>
      <c r="CF885" s="3"/>
    </row>
    <row r="886" spans="1:84" ht="11.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P886" s="3"/>
      <c r="AQ886" s="154" t="str">
        <f>CONCATENATE($A850," ",$D850,","," ",$F848)</f>
        <v>Group: 14, Women's Singles</v>
      </c>
      <c r="AR886" s="155"/>
      <c r="AS886" s="155"/>
      <c r="AT886" s="155"/>
      <c r="AU886" s="155"/>
      <c r="AV886" s="155"/>
      <c r="AW886" s="155"/>
      <c r="AX886" s="155"/>
      <c r="AY886" s="155"/>
      <c r="AZ886" s="155"/>
      <c r="BA886" s="155"/>
      <c r="BB886" s="155"/>
      <c r="BC886" s="156"/>
      <c r="BD886" s="163">
        <f>O867</f>
        <v>5</v>
      </c>
      <c r="BE886" s="164"/>
      <c r="BF886" s="183" t="str">
        <f>Q867</f>
        <v>A</v>
      </c>
      <c r="BG886" s="185" t="str">
        <f>IF(VLOOKUP($BF886,$A852:$C858,3,FALSE)=0,"",CONCATENATE(VLOOKUP(VLOOKUP($BF886,$A852:$C858,3,FALSE),Players!$J:$N,4,FALSE)," ",VLOOKUP($BF886,$A852:$C858,3,FALSE)," ",IF(ISERROR(VLOOKUP(VLOOKUP($BF886,$A852:$C858,3,FALSE),Players!$J:$N,5,FALSE)),"()",CONCATENATE("(",VLOOKUP(VLOOKUP($BF886,$A852:$C858,3,FALSE),Players!$J:$N,5,FALSE),")"))))</f>
        <v/>
      </c>
      <c r="BH886" s="186"/>
      <c r="BI886" s="186"/>
      <c r="BJ886" s="186"/>
      <c r="BK886" s="186"/>
      <c r="BL886" s="186"/>
      <c r="BM886" s="186"/>
      <c r="BN886" s="186"/>
      <c r="BO886" s="186"/>
      <c r="BP886" s="186"/>
      <c r="BQ886" s="186"/>
      <c r="BR886" s="186"/>
      <c r="BS886" s="186"/>
      <c r="BT886" s="186"/>
      <c r="BU886" s="187"/>
      <c r="BV886" s="170" t="str">
        <f>IF(R867&lt;&gt;"",R867,"")</f>
        <v/>
      </c>
      <c r="BW886" s="171"/>
      <c r="BX886" s="170" t="str">
        <f>IF(T867&lt;&gt;"",T867,"")</f>
        <v/>
      </c>
      <c r="BY886" s="171"/>
      <c r="BZ886" s="170" t="str">
        <f>IF(V867&lt;&gt;"",V867,"")</f>
        <v/>
      </c>
      <c r="CA886" s="171"/>
      <c r="CB886" s="170" t="str">
        <f>IF(X867&lt;&gt;"",X867,"")</f>
        <v/>
      </c>
      <c r="CC886" s="171"/>
      <c r="CD886" s="170" t="str">
        <f>IF(Z867&lt;&gt;"",Z867,"")</f>
        <v/>
      </c>
      <c r="CE886" s="171"/>
      <c r="CF886" s="174" t="str">
        <f>IF($CD886=$CD888,IF($CB886=$CB888,IF($BZ886&lt;&gt;"",IF($BZ886&gt;$BZ888,"W","L"),""),IF($CB886&gt;$CB888,"W","L")),IF($CD886&gt;$CD888,"W","L"))</f>
        <v/>
      </c>
    </row>
    <row r="887" spans="1:84" ht="11.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P887" s="3"/>
      <c r="AQ887" s="157"/>
      <c r="AR887" s="158"/>
      <c r="AS887" s="158"/>
      <c r="AT887" s="158"/>
      <c r="AU887" s="158"/>
      <c r="AV887" s="158"/>
      <c r="AW887" s="158"/>
      <c r="AX887" s="158"/>
      <c r="AY887" s="158"/>
      <c r="AZ887" s="158"/>
      <c r="BA887" s="158"/>
      <c r="BB887" s="158"/>
      <c r="BC887" s="159"/>
      <c r="BD887" s="165"/>
      <c r="BE887" s="166"/>
      <c r="BF887" s="184"/>
      <c r="BG887" s="188"/>
      <c r="BH887" s="189"/>
      <c r="BI887" s="189"/>
      <c r="BJ887" s="189"/>
      <c r="BK887" s="189"/>
      <c r="BL887" s="189"/>
      <c r="BM887" s="189"/>
      <c r="BN887" s="189"/>
      <c r="BO887" s="189"/>
      <c r="BP887" s="189"/>
      <c r="BQ887" s="189"/>
      <c r="BR887" s="189"/>
      <c r="BS887" s="189"/>
      <c r="BT887" s="189"/>
      <c r="BU887" s="190"/>
      <c r="BV887" s="172"/>
      <c r="BW887" s="173"/>
      <c r="BX887" s="172"/>
      <c r="BY887" s="173"/>
      <c r="BZ887" s="172"/>
      <c r="CA887" s="173"/>
      <c r="CB887" s="172"/>
      <c r="CC887" s="173"/>
      <c r="CD887" s="172"/>
      <c r="CE887" s="173"/>
      <c r="CF887" s="174"/>
    </row>
    <row r="888" spans="1:84" ht="11.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P888" s="3"/>
      <c r="AQ888" s="157"/>
      <c r="AR888" s="158"/>
      <c r="AS888" s="158"/>
      <c r="AT888" s="158"/>
      <c r="AU888" s="158"/>
      <c r="AV888" s="158"/>
      <c r="AW888" s="158"/>
      <c r="AX888" s="158"/>
      <c r="AY888" s="158"/>
      <c r="AZ888" s="158"/>
      <c r="BA888" s="158"/>
      <c r="BB888" s="158"/>
      <c r="BC888" s="159"/>
      <c r="BD888" s="165"/>
      <c r="BE888" s="166"/>
      <c r="BF888" s="175" t="str">
        <f>Q869</f>
        <v>D</v>
      </c>
      <c r="BG888" s="177" t="str">
        <f>IF(VLOOKUP($BF888,$A852:$C858,3,FALSE)=0,"",CONCATENATE(VLOOKUP(VLOOKUP($BF888,$A852:$C858,3,FALSE),Players!$J:$N,4,FALSE)," ",VLOOKUP($BF888,$A852:$C858,3,FALSE)," ",IF(ISERROR(VLOOKUP(VLOOKUP($BF888,$A852:$C858,3,FALSE),Players!$J:$N,5,FALSE)),"()",CONCATENATE("(",VLOOKUP(VLOOKUP($BF888,$A852:$C858,3,FALSE),Players!$J:$N,5,FALSE),")"))))</f>
        <v/>
      </c>
      <c r="BH888" s="178"/>
      <c r="BI888" s="178"/>
      <c r="BJ888" s="178"/>
      <c r="BK888" s="178"/>
      <c r="BL888" s="178"/>
      <c r="BM888" s="178"/>
      <c r="BN888" s="178"/>
      <c r="BO888" s="178"/>
      <c r="BP888" s="178"/>
      <c r="BQ888" s="178"/>
      <c r="BR888" s="178"/>
      <c r="BS888" s="178"/>
      <c r="BT888" s="178"/>
      <c r="BU888" s="179"/>
      <c r="BV888" s="150" t="str">
        <f>IF(R869&lt;&gt;"",R869,"")</f>
        <v/>
      </c>
      <c r="BW888" s="151"/>
      <c r="BX888" s="150" t="str">
        <f>IF(T869&lt;&gt;"",T869,"")</f>
        <v/>
      </c>
      <c r="BY888" s="151"/>
      <c r="BZ888" s="150" t="str">
        <f>IF(V869&lt;&gt;"",V869,"")</f>
        <v/>
      </c>
      <c r="CA888" s="151"/>
      <c r="CB888" s="150" t="str">
        <f>IF(X869&lt;&gt;"",X869,"")</f>
        <v/>
      </c>
      <c r="CC888" s="151"/>
      <c r="CD888" s="150" t="str">
        <f>IF(Z869&lt;&gt;"",Z869,"")</f>
        <v/>
      </c>
      <c r="CE888" s="151"/>
      <c r="CF888" s="174" t="str">
        <f>IF($CF886&lt;&gt;"",IF(CF886="W","L","W"),"")</f>
        <v/>
      </c>
    </row>
    <row r="889" spans="1:84" ht="11.25" customHeight="1" thickBo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P889" s="3"/>
      <c r="AQ889" s="160"/>
      <c r="AR889" s="161"/>
      <c r="AS889" s="161"/>
      <c r="AT889" s="161"/>
      <c r="AU889" s="161"/>
      <c r="AV889" s="161"/>
      <c r="AW889" s="161"/>
      <c r="AX889" s="161"/>
      <c r="AY889" s="161"/>
      <c r="AZ889" s="161"/>
      <c r="BA889" s="161"/>
      <c r="BB889" s="161"/>
      <c r="BC889" s="162"/>
      <c r="BD889" s="167"/>
      <c r="BE889" s="168"/>
      <c r="BF889" s="176"/>
      <c r="BG889" s="180"/>
      <c r="BH889" s="181"/>
      <c r="BI889" s="181"/>
      <c r="BJ889" s="181"/>
      <c r="BK889" s="181"/>
      <c r="BL889" s="181"/>
      <c r="BM889" s="181"/>
      <c r="BN889" s="181"/>
      <c r="BO889" s="181"/>
      <c r="BP889" s="181"/>
      <c r="BQ889" s="181"/>
      <c r="BR889" s="181"/>
      <c r="BS889" s="181"/>
      <c r="BT889" s="181"/>
      <c r="BU889" s="182"/>
      <c r="BV889" s="152"/>
      <c r="BW889" s="153"/>
      <c r="BX889" s="152"/>
      <c r="BY889" s="153"/>
      <c r="BZ889" s="152"/>
      <c r="CA889" s="153"/>
      <c r="CB889" s="152"/>
      <c r="CC889" s="153"/>
      <c r="CD889" s="152"/>
      <c r="CE889" s="153"/>
      <c r="CF889" s="174"/>
    </row>
    <row r="890" spans="1:84" ht="11.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P890" s="3"/>
      <c r="AQ890" s="126"/>
      <c r="AR890" s="126"/>
      <c r="AS890" s="126"/>
      <c r="AT890" s="126"/>
      <c r="AU890" s="126"/>
      <c r="AV890" s="126"/>
      <c r="AW890" s="126"/>
      <c r="AX890" s="126"/>
      <c r="AY890" s="126"/>
      <c r="AZ890" s="126"/>
      <c r="BA890" s="126"/>
      <c r="BB890" s="126"/>
      <c r="BC890" s="126"/>
      <c r="BV890" s="169" t="str">
        <f>IF(CF886&lt;&gt;"",IF(AND(AND(BV886&gt;-1,BV888&gt;-1),OR(BV886&gt;10,BV888&gt;10),ABS(BV886-BV888)&gt;1,IF(OR(BV886&gt;11,BV888&gt;11),ABS(BV886-BV888)=2,TRUE),BV886=INT(BV886),BV888=INT(BV888)),"","Error"),"")</f>
        <v/>
      </c>
      <c r="BW890" s="169"/>
      <c r="BX890" s="169" t="str">
        <f>IF(CF886&lt;&gt;"",IF(AND(AND(BX886&gt;-1,BX888&gt;-1),OR(BX886&gt;10,BX888&gt;10),ABS(BX886-BX888)&gt;1,IF(OR(BX886&gt;11,BX888&gt;11),ABS(BX886-BX888)=2,TRUE),BX886=INT(BX886),BX888=INT(BX888)),"","Error"),"")</f>
        <v/>
      </c>
      <c r="BY890" s="169"/>
      <c r="BZ890" s="169" t="str">
        <f>IF(CF886&lt;&gt;"",IF(AND(AND(BZ886&gt;-1,BZ888&gt;-1),OR(BZ886&gt;10,BZ888&gt;10),ABS(BZ886-BZ888)&gt;1,IF(OR(BZ886&gt;11,BZ888&gt;11),ABS(BZ886-BZ888)=2,TRUE),BZ886=INT(BZ886),BZ888=INT(BZ888)),"","Error"),"")</f>
        <v/>
      </c>
      <c r="CA890" s="169"/>
      <c r="CB890" s="169" t="str">
        <f>IF(AND(CF886&lt;&gt;"",CB886&lt;&gt;""),IF(AND(AND(CB886&gt;-1,CB888&gt;-1),OR(CB886&gt;10,CB888&gt;10),ABS(CB886-CB888)&gt;1,IF(OR(CB886&gt;11,CB888&gt;11),ABS(CB886-CB888)=2,TRUE),CB886=INT(CB886),CB888=INT(CB888)),"","Error"),"")</f>
        <v/>
      </c>
      <c r="CC890" s="169"/>
      <c r="CD890" s="169" t="str">
        <f>IF(AND(CF886&lt;&gt;"",CD886&lt;&gt;""),IF(AND(AND(CD886&gt;-1,CD888&gt;-1),OR(CD886&gt;10,CD888&gt;10),ABS(CD886-CD888)&gt;1,IF(OR(CD886&gt;11,CD888&gt;11),ABS(CD886-CD888)=2,TRUE),CD886=INT(CD886),CD888=INT(CD888)),"","Error"),"")</f>
        <v/>
      </c>
      <c r="CE890" s="169"/>
      <c r="CF890" s="3"/>
    </row>
    <row r="891" spans="1:84" ht="11.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P891" s="3"/>
      <c r="AQ891" s="126"/>
      <c r="AR891" s="126"/>
      <c r="AS891" s="126"/>
      <c r="AT891" s="126"/>
      <c r="AU891" s="126"/>
      <c r="AV891" s="126"/>
      <c r="AW891" s="126"/>
      <c r="AX891" s="126"/>
      <c r="AY891" s="126"/>
      <c r="AZ891" s="126"/>
      <c r="BA891" s="126"/>
      <c r="BB891" s="126"/>
      <c r="BC891" s="126"/>
      <c r="CF891" s="3"/>
    </row>
    <row r="892" spans="1:84" ht="11.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P892" s="3"/>
      <c r="AQ892" s="127"/>
      <c r="AR892" s="127"/>
      <c r="AS892" s="127"/>
      <c r="AT892" s="127"/>
      <c r="AU892" s="127"/>
      <c r="AV892" s="127"/>
      <c r="AW892" s="127"/>
      <c r="AX892" s="127"/>
      <c r="AY892" s="127"/>
      <c r="AZ892" s="127"/>
      <c r="BA892" s="127"/>
      <c r="BB892" s="127"/>
      <c r="BC892" s="127"/>
      <c r="BD892" s="40"/>
      <c r="BE892" s="40"/>
      <c r="BF892" s="40"/>
      <c r="BG892" s="40"/>
      <c r="BH892" s="40"/>
      <c r="BI892" s="40"/>
      <c r="BJ892" s="40"/>
      <c r="BK892" s="40"/>
      <c r="BL892" s="40"/>
      <c r="BM892" s="40"/>
      <c r="BN892" s="40"/>
      <c r="BO892" s="40"/>
      <c r="BP892" s="40"/>
      <c r="BQ892" s="40"/>
      <c r="BR892" s="40"/>
      <c r="BS892" s="40"/>
      <c r="BT892" s="40"/>
      <c r="BU892" s="40"/>
      <c r="BV892" s="40"/>
      <c r="BW892" s="40"/>
      <c r="BX892" s="40"/>
      <c r="BY892" s="40"/>
      <c r="BZ892" s="40"/>
      <c r="CA892" s="40"/>
      <c r="CB892" s="40"/>
      <c r="CC892" s="40"/>
      <c r="CD892" s="40"/>
      <c r="CE892" s="40"/>
      <c r="CF892" s="3"/>
    </row>
    <row r="893" spans="1:84" ht="11.25" customHeight="1">
      <c r="A893" s="42"/>
      <c r="R893" s="42"/>
      <c r="S893" s="42"/>
      <c r="W893" s="42"/>
      <c r="X893" s="43"/>
      <c r="Y893" s="43"/>
      <c r="Z893" s="43"/>
      <c r="AA893" s="43"/>
      <c r="AB893" s="3"/>
      <c r="AP893" s="3"/>
      <c r="AQ893" s="128"/>
      <c r="AR893" s="128"/>
      <c r="AS893" s="128"/>
      <c r="AT893" s="128"/>
      <c r="AU893" s="128"/>
      <c r="AV893" s="128"/>
      <c r="AW893" s="128"/>
      <c r="AX893" s="128"/>
      <c r="AY893" s="128"/>
      <c r="AZ893" s="128"/>
      <c r="BA893" s="128"/>
      <c r="BB893" s="128"/>
      <c r="BC893" s="128"/>
      <c r="BD893" s="41"/>
      <c r="BE893" s="41"/>
      <c r="BF893" s="41"/>
      <c r="BG893" s="41"/>
      <c r="BH893" s="41"/>
      <c r="BI893" s="41"/>
      <c r="BJ893" s="41"/>
      <c r="BK893" s="41"/>
      <c r="BL893" s="41"/>
      <c r="BM893" s="41"/>
      <c r="BN893" s="41"/>
      <c r="BO893" s="41"/>
      <c r="BP893" s="41"/>
      <c r="BQ893" s="41"/>
      <c r="BR893" s="41"/>
      <c r="BS893" s="41"/>
      <c r="BT893" s="41"/>
      <c r="BU893" s="41"/>
      <c r="BV893" s="41"/>
      <c r="BW893" s="41"/>
      <c r="BX893" s="41"/>
      <c r="BY893" s="41"/>
      <c r="BZ893" s="41"/>
      <c r="CA893" s="41"/>
      <c r="CB893" s="41"/>
      <c r="CC893" s="41"/>
      <c r="CD893" s="41"/>
      <c r="CE893" s="41"/>
      <c r="CF893" s="3"/>
    </row>
    <row r="894" spans="1:84" ht="11.25" customHeight="1">
      <c r="A894" s="42"/>
      <c r="R894" s="42"/>
      <c r="S894" s="42"/>
      <c r="W894" s="42"/>
      <c r="AA894" s="42"/>
      <c r="AB894" s="3"/>
      <c r="AP894" s="3"/>
      <c r="AQ894" s="126"/>
      <c r="AR894" s="126"/>
      <c r="AS894" s="126"/>
      <c r="AT894" s="126"/>
      <c r="AU894" s="126"/>
      <c r="AV894" s="126"/>
      <c r="AW894" s="126"/>
      <c r="AX894" s="126"/>
      <c r="AY894" s="126"/>
      <c r="AZ894" s="126"/>
      <c r="BA894" s="126"/>
      <c r="BB894" s="126"/>
      <c r="BC894" s="126"/>
      <c r="CF894" s="3"/>
    </row>
    <row r="895" spans="1:84" ht="11.25" customHeight="1" thickBot="1">
      <c r="A895" s="42"/>
      <c r="R895" s="42"/>
      <c r="S895" s="42"/>
      <c r="W895" s="42"/>
      <c r="X895" s="43"/>
      <c r="Y895" s="43"/>
      <c r="Z895" s="43"/>
      <c r="AA895" s="43"/>
      <c r="AB895" s="43"/>
      <c r="AP895" s="3"/>
      <c r="AQ895" s="127"/>
      <c r="AR895" s="127"/>
      <c r="AS895" s="127"/>
      <c r="AT895" s="127"/>
      <c r="AU895" s="127"/>
      <c r="AV895" s="127"/>
      <c r="AW895" s="127"/>
      <c r="AX895" s="127"/>
      <c r="AY895" s="127"/>
      <c r="AZ895" s="127"/>
      <c r="BA895" s="127"/>
      <c r="BB895" s="127"/>
      <c r="BC895" s="127"/>
      <c r="BD895" s="40"/>
      <c r="BE895" s="40"/>
      <c r="BF895" s="40"/>
      <c r="BG895" s="40"/>
      <c r="BH895" s="40"/>
      <c r="BI895" s="40"/>
      <c r="BJ895" s="40"/>
      <c r="BK895" s="40"/>
      <c r="BL895" s="40"/>
      <c r="BM895" s="40"/>
      <c r="BN895" s="40"/>
      <c r="BO895" s="40"/>
      <c r="BP895" s="40"/>
      <c r="BQ895" s="40"/>
      <c r="BR895" s="40"/>
      <c r="BS895" s="40"/>
      <c r="BT895" s="40"/>
      <c r="BU895" s="40"/>
      <c r="BV895" s="40"/>
      <c r="BW895" s="40"/>
      <c r="BX895" s="40"/>
      <c r="BY895" s="40"/>
      <c r="BZ895" s="40"/>
      <c r="CA895" s="40"/>
      <c r="CB895" s="40"/>
      <c r="CC895" s="40"/>
      <c r="CD895" s="40"/>
      <c r="CE895" s="40"/>
      <c r="CF895" s="3"/>
    </row>
    <row r="896" spans="1:84" ht="11.25" customHeight="1">
      <c r="A896" s="2"/>
      <c r="R896" s="42"/>
      <c r="S896" s="42"/>
      <c r="W896" s="42"/>
      <c r="AA896" s="42"/>
      <c r="AB896" s="42"/>
      <c r="AP896" s="3"/>
      <c r="AQ896" s="154" t="str">
        <f>CONCATENATE($A850," ",$D850,","," ",$F848)</f>
        <v>Group: 14, Women's Singles</v>
      </c>
      <c r="AR896" s="155"/>
      <c r="AS896" s="155"/>
      <c r="AT896" s="155"/>
      <c r="AU896" s="155"/>
      <c r="AV896" s="155"/>
      <c r="AW896" s="155"/>
      <c r="AX896" s="155"/>
      <c r="AY896" s="155"/>
      <c r="AZ896" s="155"/>
      <c r="BA896" s="155"/>
      <c r="BB896" s="155"/>
      <c r="BC896" s="156"/>
      <c r="BD896" s="163">
        <f>O871</f>
        <v>6</v>
      </c>
      <c r="BE896" s="164"/>
      <c r="BF896" s="183" t="str">
        <f>Q871</f>
        <v>B</v>
      </c>
      <c r="BG896" s="185" t="str">
        <f>IF(VLOOKUP($BF896,$A852:$C858,3,FALSE)=0,"",CONCATENATE(VLOOKUP(VLOOKUP($BF896,$A852:$C858,3,FALSE),Players!$J:$N,4,FALSE)," ",VLOOKUP($BF896,$A852:$C858,3,FALSE)," ",IF(ISERROR(VLOOKUP(VLOOKUP($BF896,$A852:$C858,3,FALSE),Players!$J:$N,5,FALSE)),"()",CONCATENATE("(",VLOOKUP(VLOOKUP($BF896,$A852:$C858,3,FALSE),Players!$J:$N,5,FALSE),")"))))</f>
        <v/>
      </c>
      <c r="BH896" s="186"/>
      <c r="BI896" s="186"/>
      <c r="BJ896" s="186"/>
      <c r="BK896" s="186"/>
      <c r="BL896" s="186"/>
      <c r="BM896" s="186"/>
      <c r="BN896" s="186"/>
      <c r="BO896" s="186"/>
      <c r="BP896" s="186"/>
      <c r="BQ896" s="186"/>
      <c r="BR896" s="186"/>
      <c r="BS896" s="186"/>
      <c r="BT896" s="186"/>
      <c r="BU896" s="187"/>
      <c r="BV896" s="170" t="str">
        <f>IF(R871&lt;&gt;"",R871,"")</f>
        <v/>
      </c>
      <c r="BW896" s="171"/>
      <c r="BX896" s="170" t="str">
        <f>IF(T871&lt;&gt;"",T871,"")</f>
        <v/>
      </c>
      <c r="BY896" s="171"/>
      <c r="BZ896" s="170" t="str">
        <f>IF(V871&lt;&gt;"",V871,"")</f>
        <v/>
      </c>
      <c r="CA896" s="171"/>
      <c r="CB896" s="170" t="str">
        <f>IF(X871&lt;&gt;"",X871,"")</f>
        <v/>
      </c>
      <c r="CC896" s="171"/>
      <c r="CD896" s="170" t="str">
        <f>IF(Z871&lt;&gt;"",Z871,"")</f>
        <v/>
      </c>
      <c r="CE896" s="171"/>
      <c r="CF896" s="174" t="str">
        <f>IF($CD896=$CD898,IF($CB896=$CB898,IF($BZ896&lt;&gt;"",IF($BZ896&gt;$BZ898,"W","L"),""),IF($CB896&gt;$CB898,"W","L")),IF($CD896&gt;$CD898,"W","L"))</f>
        <v/>
      </c>
    </row>
    <row r="897" spans="1:84" ht="11.25" customHeight="1">
      <c r="R897" s="42"/>
      <c r="S897" s="42"/>
      <c r="W897" s="42"/>
      <c r="X897" s="43"/>
      <c r="Y897" s="43"/>
      <c r="Z897" s="43"/>
      <c r="AA897" s="43"/>
      <c r="AB897" s="43"/>
      <c r="AP897" s="3"/>
      <c r="AQ897" s="157"/>
      <c r="AR897" s="158"/>
      <c r="AS897" s="158"/>
      <c r="AT897" s="158"/>
      <c r="AU897" s="158"/>
      <c r="AV897" s="158"/>
      <c r="AW897" s="158"/>
      <c r="AX897" s="158"/>
      <c r="AY897" s="158"/>
      <c r="AZ897" s="158"/>
      <c r="BA897" s="158"/>
      <c r="BB897" s="158"/>
      <c r="BC897" s="159"/>
      <c r="BD897" s="165"/>
      <c r="BE897" s="166"/>
      <c r="BF897" s="184"/>
      <c r="BG897" s="188"/>
      <c r="BH897" s="189"/>
      <c r="BI897" s="189"/>
      <c r="BJ897" s="189"/>
      <c r="BK897" s="189"/>
      <c r="BL897" s="189"/>
      <c r="BM897" s="189"/>
      <c r="BN897" s="189"/>
      <c r="BO897" s="189"/>
      <c r="BP897" s="189"/>
      <c r="BQ897" s="189"/>
      <c r="BR897" s="189"/>
      <c r="BS897" s="189"/>
      <c r="BT897" s="189"/>
      <c r="BU897" s="190"/>
      <c r="BV897" s="172"/>
      <c r="BW897" s="173"/>
      <c r="BX897" s="172"/>
      <c r="BY897" s="173"/>
      <c r="BZ897" s="172"/>
      <c r="CA897" s="173"/>
      <c r="CB897" s="172"/>
      <c r="CC897" s="173"/>
      <c r="CD897" s="172"/>
      <c r="CE897" s="173"/>
      <c r="CF897" s="174"/>
    </row>
    <row r="898" spans="1:84" ht="11.25" customHeight="1">
      <c r="A898" s="2"/>
      <c r="R898" s="42"/>
      <c r="S898" s="42"/>
      <c r="W898" s="42"/>
      <c r="AA898" s="42"/>
      <c r="AB898" s="42"/>
      <c r="AP898" s="3"/>
      <c r="AQ898" s="157"/>
      <c r="AR898" s="158"/>
      <c r="AS898" s="158"/>
      <c r="AT898" s="158"/>
      <c r="AU898" s="158"/>
      <c r="AV898" s="158"/>
      <c r="AW898" s="158"/>
      <c r="AX898" s="158"/>
      <c r="AY898" s="158"/>
      <c r="AZ898" s="158"/>
      <c r="BA898" s="158"/>
      <c r="BB898" s="158"/>
      <c r="BC898" s="159"/>
      <c r="BD898" s="165"/>
      <c r="BE898" s="166"/>
      <c r="BF898" s="175" t="str">
        <f>Q873</f>
        <v>C</v>
      </c>
      <c r="BG898" s="177" t="str">
        <f>IF(VLOOKUP($BF898,$A852:$C858,3,FALSE)=0,"",CONCATENATE(VLOOKUP(VLOOKUP($BF898,$A852:$C858,3,FALSE),Players!$J:$N,4,FALSE)," ",VLOOKUP($BF898,$A852:$C858,3,FALSE)," ",IF(ISERROR(VLOOKUP(VLOOKUP($BF898,$A852:$C858,3,FALSE),Players!$J:$N,5,FALSE)),"()",CONCATENATE("(",VLOOKUP(VLOOKUP($BF898,$A852:$C858,3,FALSE),Players!$J:$N,5,FALSE),")"))))</f>
        <v/>
      </c>
      <c r="BH898" s="178"/>
      <c r="BI898" s="178"/>
      <c r="BJ898" s="178"/>
      <c r="BK898" s="178"/>
      <c r="BL898" s="178"/>
      <c r="BM898" s="178"/>
      <c r="BN898" s="178"/>
      <c r="BO898" s="178"/>
      <c r="BP898" s="178"/>
      <c r="BQ898" s="178"/>
      <c r="BR898" s="178"/>
      <c r="BS898" s="178"/>
      <c r="BT898" s="178"/>
      <c r="BU898" s="179"/>
      <c r="BV898" s="150" t="str">
        <f>IF(R873&lt;&gt;"",R873,"")</f>
        <v/>
      </c>
      <c r="BW898" s="151"/>
      <c r="BX898" s="150" t="str">
        <f>IF(T873&lt;&gt;"",T873,"")</f>
        <v/>
      </c>
      <c r="BY898" s="151"/>
      <c r="BZ898" s="150" t="str">
        <f>IF(V873&lt;&gt;"",V873,"")</f>
        <v/>
      </c>
      <c r="CA898" s="151"/>
      <c r="CB898" s="150" t="str">
        <f>IF(X873&lt;&gt;"",X873,"")</f>
        <v/>
      </c>
      <c r="CC898" s="151"/>
      <c r="CD898" s="150" t="str">
        <f>IF(Z873&lt;&gt;"",Z873,"")</f>
        <v/>
      </c>
      <c r="CE898" s="151"/>
      <c r="CF898" s="174" t="str">
        <f>IF($CF896&lt;&gt;"",IF(CF896="W","L","W"),"")</f>
        <v/>
      </c>
    </row>
    <row r="899" spans="1:84" ht="11.25" customHeight="1" thickBot="1">
      <c r="A899" s="2"/>
      <c r="R899" s="42"/>
      <c r="S899" s="42"/>
      <c r="W899" s="42"/>
      <c r="X899" s="43"/>
      <c r="Y899" s="43"/>
      <c r="Z899" s="43"/>
      <c r="AA899" s="43"/>
      <c r="AB899" s="43"/>
      <c r="AP899" s="3"/>
      <c r="AQ899" s="160"/>
      <c r="AR899" s="161"/>
      <c r="AS899" s="161"/>
      <c r="AT899" s="161"/>
      <c r="AU899" s="161"/>
      <c r="AV899" s="161"/>
      <c r="AW899" s="161"/>
      <c r="AX899" s="161"/>
      <c r="AY899" s="161"/>
      <c r="AZ899" s="161"/>
      <c r="BA899" s="161"/>
      <c r="BB899" s="161"/>
      <c r="BC899" s="162"/>
      <c r="BD899" s="167"/>
      <c r="BE899" s="168"/>
      <c r="BF899" s="176"/>
      <c r="BG899" s="180"/>
      <c r="BH899" s="181"/>
      <c r="BI899" s="181"/>
      <c r="BJ899" s="181"/>
      <c r="BK899" s="181"/>
      <c r="BL899" s="181"/>
      <c r="BM899" s="181"/>
      <c r="BN899" s="181"/>
      <c r="BO899" s="181"/>
      <c r="BP899" s="181"/>
      <c r="BQ899" s="181"/>
      <c r="BR899" s="181"/>
      <c r="BS899" s="181"/>
      <c r="BT899" s="181"/>
      <c r="BU899" s="182"/>
      <c r="BV899" s="152"/>
      <c r="BW899" s="153"/>
      <c r="BX899" s="152"/>
      <c r="BY899" s="153"/>
      <c r="BZ899" s="152"/>
      <c r="CA899" s="153"/>
      <c r="CB899" s="152"/>
      <c r="CC899" s="153"/>
      <c r="CD899" s="152"/>
      <c r="CE899" s="153"/>
      <c r="CF899" s="174"/>
    </row>
    <row r="900" spans="1:84" ht="11.25" customHeight="1">
      <c r="A900" s="2"/>
      <c r="R900" s="42"/>
      <c r="S900" s="42"/>
      <c r="W900" s="42"/>
      <c r="AA900" s="42"/>
      <c r="AB900" s="42"/>
      <c r="AP900" s="3"/>
      <c r="AQ900" s="126"/>
      <c r="AR900" s="126"/>
      <c r="AS900" s="126"/>
      <c r="AT900" s="126"/>
      <c r="AU900" s="126"/>
      <c r="AV900" s="126"/>
      <c r="AW900" s="126"/>
      <c r="AX900" s="126"/>
      <c r="AY900" s="126"/>
      <c r="AZ900" s="126"/>
      <c r="BA900" s="126"/>
      <c r="BB900" s="126"/>
      <c r="BC900" s="126"/>
      <c r="BV900" s="169" t="str">
        <f>IF(CF896&lt;&gt;"",IF(AND(AND(BV896&gt;-1,BV898&gt;-1),OR(BV896&gt;10,BV898&gt;10),ABS(BV896-BV898)&gt;1,IF(OR(BV896&gt;11,BV898&gt;11),ABS(BV896-BV898)=2,TRUE),BV896=INT(BV896),BV898=INT(BV898)),"","Error"),"")</f>
        <v/>
      </c>
      <c r="BW900" s="169"/>
      <c r="BX900" s="169" t="str">
        <f>IF(CF896&lt;&gt;"",IF(AND(AND(BX896&gt;-1,BX898&gt;-1),OR(BX896&gt;10,BX898&gt;10),ABS(BX896-BX898)&gt;1,IF(OR(BX896&gt;11,BX898&gt;11),ABS(BX896-BX898)=2,TRUE),BX896=INT(BX896),BX898=INT(BX898)),"","Error"),"")</f>
        <v/>
      </c>
      <c r="BY900" s="169"/>
      <c r="BZ900" s="169" t="str">
        <f>IF(CF896&lt;&gt;"",IF(AND(AND(BZ896&gt;-1,BZ898&gt;-1),OR(BZ896&gt;10,BZ898&gt;10),ABS(BZ896-BZ898)&gt;1,IF(OR(BZ896&gt;11,BZ898&gt;11),ABS(BZ896-BZ898)=2,TRUE),BZ896=INT(BZ896),BZ898=INT(BZ898)),"","Error"),"")</f>
        <v/>
      </c>
      <c r="CA900" s="169"/>
      <c r="CB900" s="169" t="str">
        <f>IF(AND(CF896&lt;&gt;"",CB896&lt;&gt;""),IF(AND(AND(CB896&gt;-1,CB898&gt;-1),OR(CB896&gt;10,CB898&gt;10),ABS(CB896-CB898)&gt;1,IF(OR(CB896&gt;11,CB898&gt;11),ABS(CB896-CB898)=2,TRUE),CB896=INT(CB896),CB898=INT(CB898)),"","Error"),"")</f>
        <v/>
      </c>
      <c r="CC900" s="169"/>
      <c r="CD900" s="169" t="str">
        <f>IF(AND(CF896&lt;&gt;"",CD896&lt;&gt;""),IF(AND(AND(CD896&gt;-1,CD898&gt;-1),OR(CD896&gt;10,CD898&gt;10),ABS(CD896-CD898)&gt;1,IF(OR(CD896&gt;11,CD898&gt;11),ABS(CD896-CD898)=2,TRUE),CD896=INT(CD896),CD898=INT(CD898)),"","Error"),"")</f>
        <v/>
      </c>
      <c r="CE900" s="169"/>
      <c r="CF900" s="3"/>
    </row>
    <row r="901" spans="1:84" ht="11.25" customHeight="1">
      <c r="AB901" s="43"/>
      <c r="AP901" s="3"/>
      <c r="AQ901" s="126"/>
      <c r="AR901" s="126"/>
      <c r="AS901" s="126"/>
      <c r="AT901" s="126"/>
      <c r="AU901" s="126"/>
      <c r="AV901" s="126"/>
      <c r="AW901" s="126"/>
      <c r="AX901" s="126"/>
      <c r="AY901" s="126"/>
      <c r="AZ901" s="126"/>
      <c r="BA901" s="126"/>
      <c r="BB901" s="126"/>
      <c r="BC901" s="126"/>
      <c r="CF901" s="3"/>
    </row>
    <row r="902" spans="1:84" ht="11.25" customHeight="1">
      <c r="AB902" s="42"/>
      <c r="AP902" s="3"/>
      <c r="AQ902" s="127"/>
      <c r="AR902" s="127"/>
      <c r="AS902" s="127"/>
      <c r="AT902" s="127"/>
      <c r="AU902" s="127"/>
      <c r="AV902" s="127"/>
      <c r="AW902" s="127"/>
      <c r="AX902" s="127"/>
      <c r="AY902" s="127"/>
      <c r="AZ902" s="127"/>
      <c r="BA902" s="127"/>
      <c r="BB902" s="127"/>
      <c r="BC902" s="127"/>
      <c r="BD902" s="40"/>
      <c r="BE902" s="40"/>
      <c r="BF902" s="40"/>
      <c r="BG902" s="40"/>
      <c r="BH902" s="40"/>
      <c r="BI902" s="40"/>
      <c r="BJ902" s="40"/>
      <c r="BK902" s="40"/>
      <c r="BL902" s="40"/>
      <c r="BM902" s="40"/>
      <c r="BN902" s="40"/>
      <c r="BO902" s="40"/>
      <c r="BP902" s="40"/>
      <c r="BQ902" s="40"/>
      <c r="BR902" s="40"/>
      <c r="BS902" s="40"/>
      <c r="BT902" s="40"/>
      <c r="BU902" s="40"/>
      <c r="BV902" s="40"/>
      <c r="BW902" s="40"/>
      <c r="BX902" s="40"/>
      <c r="BY902" s="40"/>
      <c r="BZ902" s="40"/>
      <c r="CA902" s="40"/>
      <c r="CB902" s="40"/>
      <c r="CC902" s="40"/>
      <c r="CD902" s="40"/>
      <c r="CE902" s="40"/>
      <c r="CF902" s="3"/>
    </row>
    <row r="903" spans="1:84" ht="11.25" customHeight="1">
      <c r="AB903" s="43"/>
      <c r="AP903" s="3"/>
      <c r="AQ903" s="128"/>
      <c r="AR903" s="128"/>
      <c r="AS903" s="128"/>
      <c r="AT903" s="128"/>
      <c r="AU903" s="128"/>
      <c r="AV903" s="128"/>
      <c r="AW903" s="128"/>
      <c r="AX903" s="128"/>
      <c r="AY903" s="128"/>
      <c r="AZ903" s="128"/>
      <c r="BA903" s="128"/>
      <c r="BB903" s="128"/>
      <c r="BC903" s="128"/>
      <c r="BD903" s="41"/>
      <c r="BE903" s="41"/>
      <c r="BF903" s="41"/>
      <c r="BG903" s="41"/>
      <c r="BH903" s="41"/>
      <c r="BI903" s="41"/>
      <c r="BJ903" s="41"/>
      <c r="BK903" s="41"/>
      <c r="BL903" s="41"/>
      <c r="BM903" s="41"/>
      <c r="BN903" s="41"/>
      <c r="BO903" s="41"/>
      <c r="BP903" s="41"/>
      <c r="BQ903" s="41"/>
      <c r="BR903" s="41"/>
      <c r="BS903" s="41"/>
      <c r="BT903" s="41"/>
      <c r="BU903" s="41"/>
      <c r="BV903" s="41"/>
      <c r="BW903" s="41"/>
      <c r="BX903" s="41"/>
      <c r="BY903" s="41"/>
      <c r="BZ903" s="41"/>
      <c r="CA903" s="41"/>
      <c r="CB903" s="41"/>
      <c r="CC903" s="41"/>
      <c r="CD903" s="41"/>
      <c r="CE903" s="41"/>
      <c r="CF903" s="3"/>
    </row>
    <row r="904" spans="1:84" ht="11.25" customHeight="1">
      <c r="AB904" s="42"/>
      <c r="AP904" s="3"/>
      <c r="AQ904" s="126"/>
      <c r="AR904" s="126"/>
      <c r="AS904" s="126"/>
      <c r="AT904" s="126"/>
      <c r="AU904" s="126"/>
      <c r="AV904" s="126"/>
      <c r="AW904" s="126"/>
      <c r="AX904" s="126"/>
      <c r="AY904" s="126"/>
      <c r="AZ904" s="126"/>
      <c r="BA904" s="126"/>
      <c r="BB904" s="126"/>
      <c r="BC904" s="126"/>
      <c r="CF904" s="3"/>
    </row>
    <row r="905" spans="1:84" ht="11.25" customHeight="1">
      <c r="AB905" s="43"/>
      <c r="AP905" s="3"/>
      <c r="AQ905" s="126"/>
      <c r="AR905" s="126"/>
      <c r="AS905" s="126"/>
      <c r="AT905" s="126"/>
      <c r="AU905" s="126"/>
      <c r="AV905" s="126"/>
      <c r="AW905" s="126"/>
      <c r="AX905" s="126"/>
      <c r="AY905" s="126"/>
      <c r="AZ905" s="126"/>
      <c r="BA905" s="126"/>
      <c r="BB905" s="126"/>
      <c r="BC905" s="126"/>
      <c r="CF905" s="3"/>
    </row>
    <row r="906" spans="1:84" ht="11.25" customHeight="1">
      <c r="AB906" s="42"/>
      <c r="AP906" s="3"/>
      <c r="AQ906" s="126"/>
      <c r="AR906" s="126"/>
      <c r="AS906" s="126"/>
      <c r="AT906" s="126"/>
      <c r="AU906" s="126"/>
      <c r="AV906" s="126"/>
      <c r="AW906" s="126"/>
      <c r="AX906" s="126"/>
      <c r="AY906" s="126"/>
      <c r="AZ906" s="126"/>
      <c r="BA906" s="126"/>
      <c r="BB906" s="126"/>
      <c r="BC906" s="126"/>
      <c r="CF906" s="3"/>
    </row>
    <row r="907" spans="1:84" ht="11.25" customHeight="1">
      <c r="AB907" s="43"/>
      <c r="AC907" s="43"/>
      <c r="AD907" s="43"/>
      <c r="AE907" s="43"/>
      <c r="AF907" s="43"/>
      <c r="AG907" s="43"/>
      <c r="AH907" s="43"/>
      <c r="AI907" s="43"/>
      <c r="AJ907" s="43"/>
      <c r="AK907" s="43"/>
      <c r="AL907" s="43"/>
      <c r="AM907" s="43"/>
      <c r="AN907" s="3"/>
      <c r="AO907" s="3"/>
      <c r="AP907" s="3"/>
      <c r="AQ907" s="126"/>
      <c r="AR907" s="126"/>
      <c r="AS907" s="126"/>
      <c r="AT907" s="126"/>
      <c r="AU907" s="126"/>
      <c r="AV907" s="126"/>
      <c r="AW907" s="126"/>
      <c r="AX907" s="126"/>
      <c r="AY907" s="126"/>
      <c r="AZ907" s="126"/>
      <c r="BA907" s="126"/>
      <c r="BB907" s="126"/>
      <c r="BC907" s="126"/>
      <c r="CF907" s="3"/>
    </row>
    <row r="908" spans="1:84" ht="11.25" customHeight="1">
      <c r="AB908" s="42"/>
      <c r="AI908" s="42"/>
      <c r="AJ908" s="42"/>
      <c r="AN908" s="3"/>
      <c r="AO908" s="3"/>
      <c r="AP908" s="3"/>
      <c r="AQ908" s="126"/>
      <c r="AR908" s="126"/>
      <c r="AS908" s="126"/>
      <c r="AT908" s="126"/>
      <c r="AU908" s="126"/>
      <c r="AV908" s="126"/>
      <c r="AW908" s="126"/>
      <c r="AX908" s="126"/>
      <c r="AY908" s="126"/>
      <c r="AZ908" s="126"/>
      <c r="BA908" s="126"/>
      <c r="BB908" s="126"/>
      <c r="BC908" s="126"/>
      <c r="CF908" s="3"/>
    </row>
    <row r="909" spans="1:84" ht="11.25" customHeight="1">
      <c r="AB909" s="43"/>
      <c r="AC909" s="43"/>
      <c r="AD909" s="43"/>
      <c r="AE909" s="43"/>
      <c r="AF909" s="43"/>
      <c r="AG909" s="43"/>
      <c r="AH909" s="43"/>
      <c r="AI909" s="43"/>
      <c r="AJ909" s="43"/>
      <c r="AK909" s="43"/>
      <c r="AL909" s="43"/>
      <c r="AM909" s="43"/>
      <c r="AN909" s="3"/>
      <c r="AO909" s="3"/>
      <c r="AP909" s="3"/>
      <c r="AQ909" s="126"/>
      <c r="AR909" s="126"/>
      <c r="AS909" s="126"/>
      <c r="AT909" s="126"/>
      <c r="AU909" s="126"/>
      <c r="AV909" s="126"/>
      <c r="AW909" s="126"/>
      <c r="AX909" s="126"/>
      <c r="AY909" s="126"/>
      <c r="AZ909" s="126"/>
      <c r="BA909" s="126"/>
      <c r="BB909" s="126"/>
      <c r="BC909" s="126"/>
      <c r="CF909" s="3"/>
    </row>
    <row r="910" spans="1:84" ht="11.25" customHeight="1" thickBot="1">
      <c r="AB910" s="42"/>
      <c r="AI910" s="42"/>
      <c r="AJ910" s="42"/>
      <c r="AN910" s="3"/>
      <c r="AO910" s="3"/>
      <c r="AP910" s="3"/>
      <c r="AQ910" s="126"/>
      <c r="AR910" s="126"/>
      <c r="AS910" s="126"/>
      <c r="AT910" s="126"/>
      <c r="AU910" s="126"/>
      <c r="AV910" s="126"/>
      <c r="AW910" s="126"/>
      <c r="AX910" s="126"/>
      <c r="AY910" s="126"/>
      <c r="AZ910" s="126"/>
      <c r="BA910" s="126"/>
      <c r="BB910" s="126"/>
      <c r="BC910" s="126"/>
      <c r="CF910" s="3"/>
    </row>
    <row r="911" spans="1:84" ht="11.25" customHeight="1">
      <c r="A911" s="259" t="s">
        <v>9</v>
      </c>
      <c r="B911" s="260"/>
      <c r="C911" s="260"/>
      <c r="D911" s="260"/>
      <c r="E911" s="260"/>
      <c r="F911" s="300" t="str">
        <f>Players!$C$1</f>
        <v>Enter Division Name</v>
      </c>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c r="AE911" s="301"/>
      <c r="AF911" s="301"/>
      <c r="AG911" s="301"/>
      <c r="AH911" s="302" t="s">
        <v>10</v>
      </c>
      <c r="AI911" s="303"/>
      <c r="AJ911" s="303"/>
      <c r="AK911" s="306" t="str">
        <f>Players!$G$1</f>
        <v>Enter Date</v>
      </c>
      <c r="AL911" s="307"/>
      <c r="AM911" s="307"/>
      <c r="AN911" s="307"/>
      <c r="AO911" s="308"/>
      <c r="AQ911" s="154" t="str">
        <f>CONCATENATE($A915," ",$D915,","," ",$F913)</f>
        <v>Group: 15, Women's Singles</v>
      </c>
      <c r="AR911" s="155"/>
      <c r="AS911" s="155"/>
      <c r="AT911" s="155"/>
      <c r="AU911" s="155"/>
      <c r="AV911" s="155"/>
      <c r="AW911" s="155"/>
      <c r="AX911" s="155"/>
      <c r="AY911" s="155"/>
      <c r="AZ911" s="155"/>
      <c r="BA911" s="155"/>
      <c r="BB911" s="155"/>
      <c r="BC911" s="156"/>
      <c r="BD911" s="163">
        <f>A928</f>
        <v>1</v>
      </c>
      <c r="BE911" s="164"/>
      <c r="BF911" s="183" t="str">
        <f>C928</f>
        <v>A</v>
      </c>
      <c r="BG911" s="185" t="str">
        <f>IF(VLOOKUP($BF911,$A917:$C923,3,FALSE)=0,"",CONCATENATE(VLOOKUP(VLOOKUP($BF911,$A917:$C923,3,FALSE),Players!$J:$N,4,FALSE)," ",VLOOKUP($BF911,$A917:$C923,3,FALSE)," ",IF(ISERROR(VLOOKUP(VLOOKUP($BF911,$A917:$C923,3,FALSE),Players!$J:$N,5,FALSE)),"()",CONCATENATE("(",VLOOKUP(VLOOKUP($BF911,$A917:$C923,3,FALSE),Players!$J:$N,5,FALSE),")"))))</f>
        <v/>
      </c>
      <c r="BH911" s="186"/>
      <c r="BI911" s="186"/>
      <c r="BJ911" s="186"/>
      <c r="BK911" s="186"/>
      <c r="BL911" s="186"/>
      <c r="BM911" s="186"/>
      <c r="BN911" s="186"/>
      <c r="BO911" s="186"/>
      <c r="BP911" s="186"/>
      <c r="BQ911" s="186"/>
      <c r="BR911" s="186"/>
      <c r="BS911" s="186"/>
      <c r="BT911" s="186"/>
      <c r="BU911" s="187"/>
      <c r="BV911" s="170" t="str">
        <f>IF(D928&lt;&gt;"",D928,"")</f>
        <v/>
      </c>
      <c r="BW911" s="171"/>
      <c r="BX911" s="170" t="str">
        <f>IF(F928&lt;&gt;"",F928,"")</f>
        <v/>
      </c>
      <c r="BY911" s="171"/>
      <c r="BZ911" s="170" t="str">
        <f>IF(H928&lt;&gt;"",H928,"")</f>
        <v/>
      </c>
      <c r="CA911" s="171"/>
      <c r="CB911" s="170" t="str">
        <f>IF(J928&lt;&gt;"",J928,"")</f>
        <v/>
      </c>
      <c r="CC911" s="171"/>
      <c r="CD911" s="170" t="str">
        <f>IF(L928&lt;&gt;"",L928,"")</f>
        <v/>
      </c>
      <c r="CE911" s="171"/>
      <c r="CF911" s="174" t="str">
        <f>IF($CD911=$CD913,IF($CB911=$CB913,IF($BZ911&lt;&gt;"",IF($BZ911&gt;$BZ913,"W","L"),""),IF($CB911&gt;$CB913,"W","L")),IF($CD911&gt;$CD913,"W","L"))</f>
        <v/>
      </c>
    </row>
    <row r="912" spans="1:84" ht="11.25" customHeight="1">
      <c r="A912" s="261"/>
      <c r="B912" s="262"/>
      <c r="C912" s="262"/>
      <c r="D912" s="262"/>
      <c r="E912" s="26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82"/>
      <c r="AE912" s="282"/>
      <c r="AF912" s="282"/>
      <c r="AG912" s="282"/>
      <c r="AH912" s="304"/>
      <c r="AI912" s="305"/>
      <c r="AJ912" s="305"/>
      <c r="AK912" s="309"/>
      <c r="AL912" s="309"/>
      <c r="AM912" s="309"/>
      <c r="AN912" s="309"/>
      <c r="AO912" s="310"/>
      <c r="AQ912" s="157"/>
      <c r="AR912" s="158"/>
      <c r="AS912" s="158"/>
      <c r="AT912" s="158"/>
      <c r="AU912" s="158"/>
      <c r="AV912" s="158"/>
      <c r="AW912" s="158"/>
      <c r="AX912" s="158"/>
      <c r="AY912" s="158"/>
      <c r="AZ912" s="158"/>
      <c r="BA912" s="158"/>
      <c r="BB912" s="158"/>
      <c r="BC912" s="159"/>
      <c r="BD912" s="165"/>
      <c r="BE912" s="166"/>
      <c r="BF912" s="184"/>
      <c r="BG912" s="188"/>
      <c r="BH912" s="189"/>
      <c r="BI912" s="189"/>
      <c r="BJ912" s="189"/>
      <c r="BK912" s="189"/>
      <c r="BL912" s="189"/>
      <c r="BM912" s="189"/>
      <c r="BN912" s="189"/>
      <c r="BO912" s="189"/>
      <c r="BP912" s="189"/>
      <c r="BQ912" s="189"/>
      <c r="BR912" s="189"/>
      <c r="BS912" s="189"/>
      <c r="BT912" s="189"/>
      <c r="BU912" s="190"/>
      <c r="BV912" s="172"/>
      <c r="BW912" s="173"/>
      <c r="BX912" s="172"/>
      <c r="BY912" s="173"/>
      <c r="BZ912" s="172"/>
      <c r="CA912" s="173"/>
      <c r="CB912" s="172"/>
      <c r="CC912" s="173"/>
      <c r="CD912" s="172"/>
      <c r="CE912" s="173"/>
      <c r="CF912" s="174"/>
    </row>
    <row r="913" spans="1:84" ht="11.25" customHeight="1">
      <c r="A913" s="266" t="s">
        <v>11</v>
      </c>
      <c r="B913" s="267"/>
      <c r="C913" s="267"/>
      <c r="D913" s="277" t="s">
        <v>12</v>
      </c>
      <c r="E913" s="278"/>
      <c r="F913" s="280" t="str">
        <f>Players!$H$3</f>
        <v>Women's Singles</v>
      </c>
      <c r="G913" s="281"/>
      <c r="H913" s="281"/>
      <c r="I913" s="281"/>
      <c r="J913" s="281"/>
      <c r="K913" s="281"/>
      <c r="L913" s="281"/>
      <c r="M913" s="281"/>
      <c r="N913" s="281"/>
      <c r="O913" s="281"/>
      <c r="P913" s="281"/>
      <c r="Q913" s="281"/>
      <c r="R913" s="281"/>
      <c r="S913" s="281"/>
      <c r="T913" s="281"/>
      <c r="U913" s="281"/>
      <c r="V913" s="281"/>
      <c r="W913" s="281"/>
      <c r="X913" s="281"/>
      <c r="Y913" s="281"/>
      <c r="Z913" s="281"/>
      <c r="AA913" s="281"/>
      <c r="AB913" s="281"/>
      <c r="AC913" s="281"/>
      <c r="AD913" s="281"/>
      <c r="AE913" s="281"/>
      <c r="AF913" s="281"/>
      <c r="AG913" s="281"/>
      <c r="AH913" s="302" t="s">
        <v>13</v>
      </c>
      <c r="AI913" s="303"/>
      <c r="AJ913" s="303"/>
      <c r="AK913" s="311" t="s">
        <v>36</v>
      </c>
      <c r="AL913" s="311"/>
      <c r="AM913" s="311"/>
      <c r="AN913" s="311"/>
      <c r="AO913" s="312"/>
      <c r="AQ913" s="157"/>
      <c r="AR913" s="158"/>
      <c r="AS913" s="158"/>
      <c r="AT913" s="158"/>
      <c r="AU913" s="158"/>
      <c r="AV913" s="158"/>
      <c r="AW913" s="158"/>
      <c r="AX913" s="158"/>
      <c r="AY913" s="158"/>
      <c r="AZ913" s="158"/>
      <c r="BA913" s="158"/>
      <c r="BB913" s="158"/>
      <c r="BC913" s="159"/>
      <c r="BD913" s="165"/>
      <c r="BE913" s="166"/>
      <c r="BF913" s="175" t="str">
        <f>C930</f>
        <v>C</v>
      </c>
      <c r="BG913" s="177" t="str">
        <f>IF(VLOOKUP($BF913,$A917:$C923,3,FALSE)=0,"",CONCATENATE(VLOOKUP(VLOOKUP($BF913,$A917:$C923,3,FALSE),Players!$J:$N,4,FALSE)," ",VLOOKUP($BF913,$A917:$C923,3,FALSE)," ",IF(ISERROR(VLOOKUP(VLOOKUP($BF913,$A917:$C923,3,FALSE),Players!$J:$N,5,FALSE)),"()",CONCATENATE("(",VLOOKUP(VLOOKUP($BF913,$A917:$C923,3,FALSE),Players!$J:$N,5,FALSE),")"))))</f>
        <v/>
      </c>
      <c r="BH913" s="178"/>
      <c r="BI913" s="178"/>
      <c r="BJ913" s="178"/>
      <c r="BK913" s="178"/>
      <c r="BL913" s="178"/>
      <c r="BM913" s="178"/>
      <c r="BN913" s="178"/>
      <c r="BO913" s="178"/>
      <c r="BP913" s="178"/>
      <c r="BQ913" s="178"/>
      <c r="BR913" s="178"/>
      <c r="BS913" s="178"/>
      <c r="BT913" s="178"/>
      <c r="BU913" s="179"/>
      <c r="BV913" s="150" t="str">
        <f>IF(D930&lt;&gt;"",D930,"")</f>
        <v/>
      </c>
      <c r="BW913" s="151"/>
      <c r="BX913" s="150" t="str">
        <f>IF(F930&lt;&gt;"",F930,"")</f>
        <v/>
      </c>
      <c r="BY913" s="151"/>
      <c r="BZ913" s="150" t="str">
        <f>IF(H930&lt;&gt;"",H930,"")</f>
        <v/>
      </c>
      <c r="CA913" s="151"/>
      <c r="CB913" s="150" t="str">
        <f>IF(J930&lt;&gt;"",J930,"")</f>
        <v/>
      </c>
      <c r="CC913" s="151"/>
      <c r="CD913" s="150" t="str">
        <f>IF(L930&lt;&gt;"",L930,"")</f>
        <v/>
      </c>
      <c r="CE913" s="151"/>
      <c r="CF913" s="174" t="str">
        <f>IF($CF911&lt;&gt;"",IF(CF911="W","L","W"),"")</f>
        <v/>
      </c>
    </row>
    <row r="914" spans="1:84" ht="11.25" customHeight="1" thickBot="1">
      <c r="A914" s="275"/>
      <c r="B914" s="276"/>
      <c r="C914" s="276"/>
      <c r="D914" s="279"/>
      <c r="E914" s="279"/>
      <c r="F914" s="282"/>
      <c r="G914" s="282"/>
      <c r="H914" s="282"/>
      <c r="I914" s="282"/>
      <c r="J914" s="282"/>
      <c r="K914" s="282"/>
      <c r="L914" s="282"/>
      <c r="M914" s="282"/>
      <c r="N914" s="282"/>
      <c r="O914" s="282"/>
      <c r="P914" s="282"/>
      <c r="Q914" s="282"/>
      <c r="R914" s="282"/>
      <c r="S914" s="282"/>
      <c r="T914" s="282"/>
      <c r="U914" s="282"/>
      <c r="V914" s="282"/>
      <c r="W914" s="282"/>
      <c r="X914" s="282"/>
      <c r="Y914" s="282"/>
      <c r="Z914" s="282"/>
      <c r="AA914" s="282"/>
      <c r="AB914" s="282"/>
      <c r="AC914" s="282"/>
      <c r="AD914" s="282"/>
      <c r="AE914" s="282"/>
      <c r="AF914" s="282"/>
      <c r="AG914" s="282"/>
      <c r="AH914" s="304"/>
      <c r="AI914" s="305"/>
      <c r="AJ914" s="305"/>
      <c r="AK914" s="313"/>
      <c r="AL914" s="313"/>
      <c r="AM914" s="313"/>
      <c r="AN914" s="313"/>
      <c r="AO914" s="314"/>
      <c r="AQ914" s="160"/>
      <c r="AR914" s="161"/>
      <c r="AS914" s="161"/>
      <c r="AT914" s="161"/>
      <c r="AU914" s="161"/>
      <c r="AV914" s="161"/>
      <c r="AW914" s="161"/>
      <c r="AX914" s="161"/>
      <c r="AY914" s="161"/>
      <c r="AZ914" s="161"/>
      <c r="BA914" s="161"/>
      <c r="BB914" s="161"/>
      <c r="BC914" s="162"/>
      <c r="BD914" s="167"/>
      <c r="BE914" s="168"/>
      <c r="BF914" s="176"/>
      <c r="BG914" s="180"/>
      <c r="BH914" s="181"/>
      <c r="BI914" s="181"/>
      <c r="BJ914" s="181"/>
      <c r="BK914" s="181"/>
      <c r="BL914" s="181"/>
      <c r="BM914" s="181"/>
      <c r="BN914" s="181"/>
      <c r="BO914" s="181"/>
      <c r="BP914" s="181"/>
      <c r="BQ914" s="181"/>
      <c r="BR914" s="181"/>
      <c r="BS914" s="181"/>
      <c r="BT914" s="181"/>
      <c r="BU914" s="182"/>
      <c r="BV914" s="152"/>
      <c r="BW914" s="153"/>
      <c r="BX914" s="152"/>
      <c r="BY914" s="153"/>
      <c r="BZ914" s="152"/>
      <c r="CA914" s="153"/>
      <c r="CB914" s="152"/>
      <c r="CC914" s="153"/>
      <c r="CD914" s="152"/>
      <c r="CE914" s="153"/>
      <c r="CF914" s="174"/>
    </row>
    <row r="915" spans="1:84" ht="11.25" customHeight="1">
      <c r="A915" s="259" t="s">
        <v>15</v>
      </c>
      <c r="B915" s="260"/>
      <c r="C915" s="260"/>
      <c r="D915" s="264">
        <v>15</v>
      </c>
      <c r="E915" s="264"/>
      <c r="F915" s="266" t="s">
        <v>16</v>
      </c>
      <c r="G915" s="267"/>
      <c r="H915" s="267"/>
      <c r="I915" s="283"/>
      <c r="J915" s="284"/>
      <c r="K915" s="284"/>
      <c r="L915" s="284"/>
      <c r="M915" s="284"/>
      <c r="N915" s="271"/>
      <c r="O915" s="271"/>
      <c r="P915" s="271"/>
      <c r="Q915" s="271"/>
      <c r="R915" s="271"/>
      <c r="S915" s="271"/>
      <c r="T915" s="271"/>
      <c r="U915" s="271"/>
      <c r="V915" s="271"/>
      <c r="W915" s="271"/>
      <c r="X915" s="271"/>
      <c r="Y915" s="271"/>
      <c r="Z915" s="271"/>
      <c r="AA915" s="271"/>
      <c r="AB915" s="271"/>
      <c r="AC915" s="272"/>
      <c r="AD915" s="150" t="s">
        <v>17</v>
      </c>
      <c r="AE915" s="270"/>
      <c r="AF915" s="288" t="s">
        <v>18</v>
      </c>
      <c r="AG915" s="270"/>
      <c r="AH915" s="288" t="s">
        <v>19</v>
      </c>
      <c r="AI915" s="270"/>
      <c r="AJ915" s="288" t="s">
        <v>20</v>
      </c>
      <c r="AK915" s="290"/>
      <c r="AL915" s="292" t="s">
        <v>21</v>
      </c>
      <c r="AM915" s="293"/>
      <c r="AN915" s="296" t="s">
        <v>22</v>
      </c>
      <c r="AO915" s="297"/>
      <c r="AQ915" s="126"/>
      <c r="AR915" s="126"/>
      <c r="AS915" s="126"/>
      <c r="AT915" s="126"/>
      <c r="AU915" s="126"/>
      <c r="AV915" s="126"/>
      <c r="AW915" s="126"/>
      <c r="AX915" s="126"/>
      <c r="AY915" s="126"/>
      <c r="AZ915" s="126"/>
      <c r="BA915" s="126"/>
      <c r="BB915" s="126"/>
      <c r="BC915" s="126"/>
      <c r="BV915" s="169" t="str">
        <f>IF(CF911&lt;&gt;"",IF(AND(AND(BV911&gt;-1,BV913&gt;-1),OR(BV911&gt;10,BV913&gt;10),ABS(BV911-BV913)&gt;1,IF(OR(BV911&gt;11,BV913&gt;11),ABS(BV911-BV913)=2,TRUE),BV911=INT(BV911),BV913=INT(BV913)),"","Error"),"")</f>
        <v/>
      </c>
      <c r="BW915" s="169"/>
      <c r="BX915" s="169" t="str">
        <f>IF(CF911&lt;&gt;"",IF(AND(AND(BX911&gt;-1,BX913&gt;-1),OR(BX911&gt;10,BX913&gt;10),ABS(BX911-BX913)&gt;1,IF(OR(BX911&gt;11,BX913&gt;11),ABS(BX911-BX913)=2,TRUE),BX911=INT(BX911),BX913=INT(BX913)),"","Error"),"")</f>
        <v/>
      </c>
      <c r="BY915" s="169"/>
      <c r="BZ915" s="169" t="str">
        <f>IF(CF911&lt;&gt;"",IF(AND(AND(BZ911&gt;-1,BZ913&gt;-1),OR(BZ911&gt;10,BZ913&gt;10),ABS(BZ911-BZ913)&gt;1,IF(OR(BZ911&gt;11,BZ913&gt;11),ABS(BZ911-BZ913)=2,TRUE),BZ911=INT(BZ911),BZ913=INT(BZ913)),"","Error"),"")</f>
        <v/>
      </c>
      <c r="CA915" s="169"/>
      <c r="CB915" s="169" t="str">
        <f>IF(AND(CF911&lt;&gt;"",CB911&lt;&gt;""),IF(AND(AND(CB911&gt;-1,CB913&gt;-1),OR(CB911&gt;10,CB913&gt;10),ABS(CB911-CB913)&gt;1,IF(OR(CB911&gt;11,CB913&gt;11),ABS(CB911-CB913)=2,TRUE),CB911=INT(CB911),CB913=INT(CB913)),"","Error"),"")</f>
        <v/>
      </c>
      <c r="CC915" s="169"/>
      <c r="CD915" s="169" t="str">
        <f>IF(AND(CF911&lt;&gt;"",CD911&lt;&gt;""),IF(AND(AND(CD911&gt;-1,CD913&gt;-1),OR(CD911&gt;10,CD913&gt;10),ABS(CD911-CD913)&gt;1,IF(OR(CD911&gt;11,CD913&gt;11),ABS(CD911-CD913)=2,TRUE),CD911=INT(CD911),CD913=INT(CD913)),"","Error"),"")</f>
        <v/>
      </c>
      <c r="CE915" s="169"/>
    </row>
    <row r="916" spans="1:84" ht="11.25" customHeight="1" thickBot="1">
      <c r="A916" s="261"/>
      <c r="B916" s="262"/>
      <c r="C916" s="263"/>
      <c r="D916" s="265"/>
      <c r="E916" s="265"/>
      <c r="F916" s="268"/>
      <c r="G916" s="269"/>
      <c r="H916" s="269"/>
      <c r="I916" s="286"/>
      <c r="J916" s="286"/>
      <c r="K916" s="286"/>
      <c r="L916" s="286"/>
      <c r="M916" s="286"/>
      <c r="N916" s="273"/>
      <c r="O916" s="273"/>
      <c r="P916" s="273"/>
      <c r="Q916" s="273"/>
      <c r="R916" s="273"/>
      <c r="S916" s="273"/>
      <c r="T916" s="273"/>
      <c r="U916" s="273"/>
      <c r="V916" s="273"/>
      <c r="W916" s="273"/>
      <c r="X916" s="273"/>
      <c r="Y916" s="273"/>
      <c r="Z916" s="273"/>
      <c r="AA916" s="273"/>
      <c r="AB916" s="273"/>
      <c r="AC916" s="274"/>
      <c r="AD916" s="194"/>
      <c r="AE916" s="195"/>
      <c r="AF916" s="289"/>
      <c r="AG916" s="195"/>
      <c r="AH916" s="289"/>
      <c r="AI916" s="195"/>
      <c r="AJ916" s="289"/>
      <c r="AK916" s="291"/>
      <c r="AL916" s="294"/>
      <c r="AM916" s="295"/>
      <c r="AN916" s="298"/>
      <c r="AO916" s="299"/>
      <c r="AQ916" s="126"/>
      <c r="AR916" s="126"/>
      <c r="AS916" s="126"/>
      <c r="AT916" s="126"/>
      <c r="AU916" s="126"/>
      <c r="AV916" s="126"/>
      <c r="AW916" s="126"/>
      <c r="AX916" s="126"/>
      <c r="AY916" s="126"/>
      <c r="AZ916" s="126"/>
      <c r="BA916" s="126"/>
      <c r="BB916" s="126"/>
      <c r="BC916" s="126"/>
    </row>
    <row r="917" spans="1:84" ht="11.25" customHeight="1">
      <c r="A917" s="210" t="str">
        <f>AD915</f>
        <v>A</v>
      </c>
      <c r="B917" s="211"/>
      <c r="C917" s="214"/>
      <c r="D917" s="215"/>
      <c r="E917" s="215"/>
      <c r="F917" s="215"/>
      <c r="G917" s="215"/>
      <c r="H917" s="215"/>
      <c r="I917" s="215"/>
      <c r="J917" s="215"/>
      <c r="K917" s="215"/>
      <c r="L917" s="215"/>
      <c r="M917" s="215"/>
      <c r="N917" s="215"/>
      <c r="O917" s="215"/>
      <c r="P917" s="215"/>
      <c r="Q917" s="215"/>
      <c r="R917" s="215"/>
      <c r="S917" s="215"/>
      <c r="T917" s="215"/>
      <c r="U917" s="215"/>
      <c r="V917" s="215"/>
      <c r="W917" s="215"/>
      <c r="X917" s="215"/>
      <c r="Y917" s="215"/>
      <c r="Z917" s="215"/>
      <c r="AA917" s="215"/>
      <c r="AB917" s="215"/>
      <c r="AC917" s="216"/>
      <c r="AD917" s="250"/>
      <c r="AE917" s="229"/>
      <c r="AF917" s="252" t="str">
        <f>IF($D913="1P",IF(Z932=Z934,IF(X932=X934,IF(V932&lt;&gt;"",IF(V932&gt;V934,"W","L"),""),IF(X932&gt;X934,"W","L")),IF(Z932&gt;Z934,"W","L")),IF(L936=L938,IF(J936=J938,IF(H936&lt;&gt;"",IF(H936&gt;H938,"W","L"),""),IF(J936&gt;J938,"W","L")),IF(L936&gt;L938,"W","L")))</f>
        <v/>
      </c>
      <c r="AG917" s="253"/>
      <c r="AH917" s="252" t="str">
        <f>IF($D913="1P",IF(L936=L938,IF(J936=J938,IF(H936&lt;&gt;"",IF(H936&gt;H938,"W","L"),""),IF(J936&gt;J938,"W","L")),IF(L936&gt;L938,"W","L")),IF(L928=L930,IF(J928=J930,IF(H928&lt;&gt;"",IF(H928&gt;H930,"W","L"),""),IF(J928&gt;J930,"W","L")),IF(L928&gt;L930,"W","L")))</f>
        <v/>
      </c>
      <c r="AI917" s="253"/>
      <c r="AJ917" s="252" t="str">
        <f>IF($D913="1P",IF(L928=L930,IF(J928=J930,IF(H928&lt;&gt;"",IF(H928&gt;H930,"W","L"),""),IF(J928&gt;J930,"W","L")),IF(L928&gt;L930,"W","L")),IF(Z932=Z934,IF(X932=X934,IF(V932&lt;&gt;"",IF(V932&gt;V934,"W","L"),""),IF(X932&gt;X934,"W","L")),IF(Z932&gt;Z934,"W","L")))</f>
        <v/>
      </c>
      <c r="AK917" s="253"/>
      <c r="AL917" s="254" t="str">
        <f>IF(OR(COUNTIF(AD917:AJ917,"W"),COUNTIF(AD917:AJ917,"L")),COUNTIF(AD917:AJ917,"W")*2+COUNTIF(AD917:AJ917,"L"),"")</f>
        <v/>
      </c>
      <c r="AM917" s="255"/>
      <c r="AN917" s="256" t="str">
        <f>IF(AL917&lt;&gt;"",RANK(AL917,AL917:AL923,0),"")</f>
        <v/>
      </c>
      <c r="AO917" s="257"/>
      <c r="AQ917" s="127"/>
      <c r="AR917" s="127"/>
      <c r="AS917" s="127"/>
      <c r="AT917" s="127"/>
      <c r="AU917" s="127"/>
      <c r="AV917" s="127"/>
      <c r="AW917" s="127"/>
      <c r="AX917" s="127"/>
      <c r="AY917" s="127"/>
      <c r="AZ917" s="127"/>
      <c r="BA917" s="127"/>
      <c r="BB917" s="127"/>
      <c r="BC917" s="127"/>
      <c r="BD917" s="40"/>
      <c r="BE917" s="40"/>
      <c r="BF917" s="40"/>
      <c r="BG917" s="40"/>
      <c r="BH917" s="40"/>
      <c r="BI917" s="40"/>
      <c r="BJ917" s="40"/>
      <c r="BK917" s="40"/>
      <c r="BL917" s="40"/>
      <c r="BM917" s="40"/>
      <c r="BN917" s="40"/>
      <c r="BO917" s="40"/>
      <c r="BP917" s="40"/>
      <c r="BQ917" s="40"/>
      <c r="BR917" s="40"/>
      <c r="BS917" s="40"/>
      <c r="BT917" s="40"/>
      <c r="BU917" s="40"/>
      <c r="BV917" s="40"/>
      <c r="BW917" s="40"/>
      <c r="BX917" s="40"/>
      <c r="BY917" s="40"/>
      <c r="BZ917" s="40"/>
      <c r="CA917" s="40"/>
      <c r="CB917" s="40"/>
      <c r="CC917" s="40"/>
      <c r="CD917" s="40"/>
      <c r="CE917" s="40"/>
      <c r="CF917" s="40"/>
    </row>
    <row r="918" spans="1:84" ht="11.25" customHeight="1">
      <c r="A918" s="212"/>
      <c r="B918" s="213"/>
      <c r="C918" s="217"/>
      <c r="D918" s="218"/>
      <c r="E918" s="218"/>
      <c r="F918" s="218"/>
      <c r="G918" s="218"/>
      <c r="H918" s="218"/>
      <c r="I918" s="218"/>
      <c r="J918" s="218"/>
      <c r="K918" s="218"/>
      <c r="L918" s="218"/>
      <c r="M918" s="218"/>
      <c r="N918" s="218"/>
      <c r="O918" s="218"/>
      <c r="P918" s="218"/>
      <c r="Q918" s="218"/>
      <c r="R918" s="218"/>
      <c r="S918" s="218"/>
      <c r="T918" s="218"/>
      <c r="U918" s="218"/>
      <c r="V918" s="218"/>
      <c r="W918" s="218"/>
      <c r="X918" s="218"/>
      <c r="Y918" s="218"/>
      <c r="Z918" s="218"/>
      <c r="AA918" s="218"/>
      <c r="AB918" s="218"/>
      <c r="AC918" s="219"/>
      <c r="AD918" s="251"/>
      <c r="AE918" s="236"/>
      <c r="AF918" s="234"/>
      <c r="AG918" s="233"/>
      <c r="AH918" s="234"/>
      <c r="AI918" s="233"/>
      <c r="AJ918" s="234"/>
      <c r="AK918" s="233"/>
      <c r="AL918" s="241"/>
      <c r="AM918" s="240"/>
      <c r="AN918" s="258"/>
      <c r="AO918" s="243"/>
      <c r="AQ918" s="128"/>
      <c r="AR918" s="128"/>
      <c r="AS918" s="128"/>
      <c r="AT918" s="128"/>
      <c r="AU918" s="128"/>
      <c r="AV918" s="128"/>
      <c r="AW918" s="128"/>
      <c r="AX918" s="128"/>
      <c r="AY918" s="128"/>
      <c r="AZ918" s="128"/>
      <c r="BA918" s="128"/>
      <c r="BB918" s="128"/>
      <c r="BC918" s="128"/>
      <c r="BD918" s="41"/>
      <c r="BE918" s="41"/>
      <c r="BF918" s="41"/>
      <c r="BG918" s="41"/>
      <c r="BH918" s="41"/>
      <c r="BI918" s="41"/>
      <c r="BJ918" s="41"/>
      <c r="BK918" s="41"/>
      <c r="BL918" s="41"/>
      <c r="BM918" s="41"/>
      <c r="BN918" s="41"/>
      <c r="BO918" s="41"/>
      <c r="BP918" s="41"/>
      <c r="BQ918" s="41"/>
      <c r="BR918" s="41"/>
      <c r="BS918" s="41"/>
      <c r="BT918" s="41"/>
      <c r="BU918" s="41"/>
      <c r="BV918" s="41"/>
      <c r="BW918" s="41"/>
      <c r="BX918" s="41"/>
      <c r="BY918" s="41"/>
      <c r="BZ918" s="41"/>
      <c r="CA918" s="41"/>
      <c r="CB918" s="41"/>
      <c r="CC918" s="41"/>
      <c r="CD918" s="41"/>
      <c r="CE918" s="41"/>
      <c r="CF918" s="41"/>
    </row>
    <row r="919" spans="1:84" ht="11.25" customHeight="1">
      <c r="A919" s="210" t="str">
        <f>AF915</f>
        <v>B</v>
      </c>
      <c r="B919" s="211"/>
      <c r="C919" s="214"/>
      <c r="D919" s="215"/>
      <c r="E919" s="215"/>
      <c r="F919" s="215"/>
      <c r="G919" s="215"/>
      <c r="H919" s="215"/>
      <c r="I919" s="215"/>
      <c r="J919" s="215"/>
      <c r="K919" s="215"/>
      <c r="L919" s="215"/>
      <c r="M919" s="215"/>
      <c r="N919" s="215"/>
      <c r="O919" s="215"/>
      <c r="P919" s="215"/>
      <c r="Q919" s="215"/>
      <c r="R919" s="215"/>
      <c r="S919" s="215"/>
      <c r="T919" s="215"/>
      <c r="U919" s="215"/>
      <c r="V919" s="215"/>
      <c r="W919" s="215"/>
      <c r="X919" s="215"/>
      <c r="Y919" s="215"/>
      <c r="Z919" s="215"/>
      <c r="AA919" s="215"/>
      <c r="AB919" s="215"/>
      <c r="AC919" s="216"/>
      <c r="AD919" s="220" t="str">
        <f>IF(AF917&lt;&gt;"",IF(AF917="W","L","W"),"")</f>
        <v/>
      </c>
      <c r="AE919" s="221"/>
      <c r="AF919" s="228"/>
      <c r="AG919" s="229"/>
      <c r="AH919" s="227" t="str">
        <f>IF($D913="1P",IF(L932=L934,IF(J932=J934,IF(H932&lt;&gt;"",IF(H932&gt;H934,"W","L"),""),IF(J932&gt;J934,"W","L")),IF(L932&gt;L934,"W","L")),IF(Z936=Z938,IF(X936=X938,IF(V936&lt;&gt;"",IF(V936&gt;V938,"W","L"),""),IF(X936&gt;X938,"W","L")),IF(Z936&gt;Z938,"W","L")))</f>
        <v/>
      </c>
      <c r="AI919" s="221"/>
      <c r="AJ919" s="227" t="str">
        <f>IF($D913="1P",IF(Z928=Z930,IF(X928=X930,IF(V928&lt;&gt;"",IF(V928&gt;V930,"W","L"),""),IF(X928&gt;X930,"W","L")),IF(Z928&gt;Z930,"W","L")),IF(L932=L934,IF(J932=J934,IF(H932&lt;&gt;"",IF(H932&gt;H934,"W","L"),""),IF(J932&gt;J934,"W","L")),IF(L932&gt;L934,"W","L")))</f>
        <v/>
      </c>
      <c r="AK919" s="237"/>
      <c r="AL919" s="239" t="str">
        <f>IF(OR(COUNTIF(AD919:AJ919,"W"),COUNTIF(AD919:AJ919,"L")),COUNTIF(AD919:AJ919,"W")*2+COUNTIF(AD919:AJ919,"L"),"")</f>
        <v/>
      </c>
      <c r="AM919" s="240"/>
      <c r="AN919" s="242" t="str">
        <f>IF(AL919&lt;&gt;"",RANK(AL919,AL917:AL923,0),"")</f>
        <v/>
      </c>
      <c r="AO919" s="243"/>
      <c r="AQ919" s="126"/>
      <c r="AR919" s="126"/>
      <c r="AS919" s="126"/>
      <c r="AT919" s="126"/>
      <c r="AU919" s="126"/>
      <c r="AV919" s="126"/>
      <c r="AW919" s="126"/>
      <c r="AX919" s="126"/>
      <c r="AY919" s="126"/>
      <c r="AZ919" s="126"/>
      <c r="BA919" s="126"/>
      <c r="BB919" s="126"/>
      <c r="BC919" s="126"/>
    </row>
    <row r="920" spans="1:84" ht="11.25" customHeight="1" thickBot="1">
      <c r="A920" s="212"/>
      <c r="B920" s="213"/>
      <c r="C920" s="217"/>
      <c r="D920" s="218"/>
      <c r="E920" s="218"/>
      <c r="F920" s="218"/>
      <c r="G920" s="218"/>
      <c r="H920" s="218"/>
      <c r="I920" s="218"/>
      <c r="J920" s="218"/>
      <c r="K920" s="218"/>
      <c r="L920" s="218"/>
      <c r="M920" s="218"/>
      <c r="N920" s="218"/>
      <c r="O920" s="218"/>
      <c r="P920" s="218"/>
      <c r="Q920" s="218"/>
      <c r="R920" s="218"/>
      <c r="S920" s="218"/>
      <c r="T920" s="218"/>
      <c r="U920" s="218"/>
      <c r="V920" s="218"/>
      <c r="W920" s="218"/>
      <c r="X920" s="218"/>
      <c r="Y920" s="218"/>
      <c r="Z920" s="218"/>
      <c r="AA920" s="218"/>
      <c r="AB920" s="218"/>
      <c r="AC920" s="219"/>
      <c r="AD920" s="232"/>
      <c r="AE920" s="233"/>
      <c r="AF920" s="235"/>
      <c r="AG920" s="236"/>
      <c r="AH920" s="234"/>
      <c r="AI920" s="233"/>
      <c r="AJ920" s="234"/>
      <c r="AK920" s="238"/>
      <c r="AL920" s="241"/>
      <c r="AM920" s="240"/>
      <c r="AN920" s="258"/>
      <c r="AO920" s="243"/>
      <c r="AQ920" s="127"/>
      <c r="AR920" s="127"/>
      <c r="AS920" s="127"/>
      <c r="AT920" s="127"/>
      <c r="AU920" s="127"/>
      <c r="AV920" s="127"/>
      <c r="AW920" s="127"/>
      <c r="AX920" s="127"/>
      <c r="AY920" s="127"/>
      <c r="AZ920" s="127"/>
      <c r="BA920" s="127"/>
      <c r="BB920" s="127"/>
      <c r="BC920" s="127"/>
      <c r="BD920" s="40"/>
      <c r="BE920" s="40"/>
      <c r="BF920" s="40"/>
      <c r="BG920" s="40"/>
      <c r="BH920" s="40"/>
      <c r="BI920" s="40"/>
      <c r="BJ920" s="40"/>
      <c r="BK920" s="40"/>
      <c r="BL920" s="40"/>
      <c r="BM920" s="40"/>
      <c r="BN920" s="40"/>
      <c r="BO920" s="40"/>
      <c r="BP920" s="40"/>
      <c r="BQ920" s="40"/>
      <c r="BR920" s="40"/>
      <c r="BS920" s="40"/>
      <c r="BT920" s="40"/>
      <c r="BU920" s="40"/>
      <c r="BV920" s="40"/>
      <c r="BW920" s="40"/>
      <c r="BX920" s="40"/>
      <c r="BY920" s="40"/>
      <c r="BZ920" s="40"/>
      <c r="CA920" s="40"/>
      <c r="CB920" s="40"/>
      <c r="CC920" s="40"/>
      <c r="CD920" s="40"/>
      <c r="CE920" s="40"/>
    </row>
    <row r="921" spans="1:84" ht="11.25" customHeight="1">
      <c r="A921" s="210" t="str">
        <f>AH915</f>
        <v>C</v>
      </c>
      <c r="B921" s="211"/>
      <c r="C921" s="214"/>
      <c r="D921" s="215"/>
      <c r="E921" s="215"/>
      <c r="F921" s="215"/>
      <c r="G921" s="215"/>
      <c r="H921" s="215"/>
      <c r="I921" s="215"/>
      <c r="J921" s="215"/>
      <c r="K921" s="215"/>
      <c r="L921" s="215"/>
      <c r="M921" s="215"/>
      <c r="N921" s="215"/>
      <c r="O921" s="215"/>
      <c r="P921" s="215"/>
      <c r="Q921" s="215"/>
      <c r="R921" s="215"/>
      <c r="S921" s="215"/>
      <c r="T921" s="215"/>
      <c r="U921" s="215"/>
      <c r="V921" s="215"/>
      <c r="W921" s="215"/>
      <c r="X921" s="215"/>
      <c r="Y921" s="215"/>
      <c r="Z921" s="215"/>
      <c r="AA921" s="215"/>
      <c r="AB921" s="215"/>
      <c r="AC921" s="216"/>
      <c r="AD921" s="220" t="str">
        <f>IF(AH917&lt;&gt;"",IF(AH917="W","L","W"),"")</f>
        <v/>
      </c>
      <c r="AE921" s="221"/>
      <c r="AF921" s="227" t="str">
        <f>IF(AH919&lt;&gt;"",IF(AH919="W","L","W"),"")</f>
        <v/>
      </c>
      <c r="AG921" s="221"/>
      <c r="AH921" s="228"/>
      <c r="AI921" s="229"/>
      <c r="AJ921" s="227" t="str">
        <f>IF($D913="1P",IF(Z936=Z938,IF(X936=X938,IF(V936&lt;&gt;"",IF(V936&gt;V938,"W","L"),""),IF(X936&gt;X938,"W","L")),IF(Z936&gt;Z938,"W","L")),IF(Z928=Z930,IF(X928=X930,IF(V928&lt;&gt;"",IF(V928&gt;V930,"W","L"),""),IF(X928&gt;X930,"W","L")),IF(Z928&gt;Z930,"W","L")))</f>
        <v/>
      </c>
      <c r="AK921" s="237"/>
      <c r="AL921" s="239" t="str">
        <f>IF(OR(COUNTIF(AD921:AJ921,"W"),COUNTIF(AD921:AJ921,"L")),COUNTIF(AD921:AJ921,"W")*2+COUNTIF(AD921:AJ921,"L"),"")</f>
        <v/>
      </c>
      <c r="AM921" s="240"/>
      <c r="AN921" s="242" t="str">
        <f>IF(AL921&lt;&gt;"",RANK(AL921,AL917:AL923,0),"")</f>
        <v/>
      </c>
      <c r="AO921" s="243"/>
      <c r="AQ921" s="154" t="str">
        <f>CONCATENATE($A915," ",$D915,","," ",$F913)</f>
        <v>Group: 15, Women's Singles</v>
      </c>
      <c r="AR921" s="155"/>
      <c r="AS921" s="155"/>
      <c r="AT921" s="155"/>
      <c r="AU921" s="155"/>
      <c r="AV921" s="155"/>
      <c r="AW921" s="155"/>
      <c r="AX921" s="155"/>
      <c r="AY921" s="155"/>
      <c r="AZ921" s="155"/>
      <c r="BA921" s="155"/>
      <c r="BB921" s="155"/>
      <c r="BC921" s="156"/>
      <c r="BD921" s="163">
        <f>A932</f>
        <v>2</v>
      </c>
      <c r="BE921" s="164"/>
      <c r="BF921" s="183" t="str">
        <f>C932</f>
        <v>B</v>
      </c>
      <c r="BG921" s="185" t="str">
        <f>IF(VLOOKUP($BF921,$A917:$C923,3,FALSE)=0,"",CONCATENATE(VLOOKUP(VLOOKUP($BF921,$A917:$C923,3,FALSE),Players!$J:$N,4,FALSE)," ",VLOOKUP($BF921,$A917:$C923,3,FALSE)," ",IF(ISERROR(VLOOKUP(VLOOKUP($BF921,$A917:$C923,3,FALSE),Players!$J:$N,5,FALSE)),"()",CONCATENATE("(",VLOOKUP(VLOOKUP($BF921,$A917:$C923,3,FALSE),Players!$J:$N,5,FALSE),")"))))</f>
        <v/>
      </c>
      <c r="BH921" s="186"/>
      <c r="BI921" s="186"/>
      <c r="BJ921" s="186"/>
      <c r="BK921" s="186"/>
      <c r="BL921" s="186"/>
      <c r="BM921" s="186"/>
      <c r="BN921" s="186"/>
      <c r="BO921" s="186"/>
      <c r="BP921" s="186"/>
      <c r="BQ921" s="186"/>
      <c r="BR921" s="186"/>
      <c r="BS921" s="186"/>
      <c r="BT921" s="186"/>
      <c r="BU921" s="187"/>
      <c r="BV921" s="170" t="str">
        <f>IF(D932&lt;&gt;"",D932,"")</f>
        <v/>
      </c>
      <c r="BW921" s="171"/>
      <c r="BX921" s="170" t="str">
        <f>IF(F932&lt;&gt;"",F932,"")</f>
        <v/>
      </c>
      <c r="BY921" s="171"/>
      <c r="BZ921" s="170" t="str">
        <f>IF(H932&lt;&gt;"",H932,"")</f>
        <v/>
      </c>
      <c r="CA921" s="171"/>
      <c r="CB921" s="170" t="str">
        <f>IF(J932&lt;&gt;"",J932,"")</f>
        <v/>
      </c>
      <c r="CC921" s="171"/>
      <c r="CD921" s="170" t="str">
        <f>IF(L932&lt;&gt;"",L932,"")</f>
        <v/>
      </c>
      <c r="CE921" s="171"/>
      <c r="CF921" s="174" t="str">
        <f>IF($CD921=$CD923,IF($CB921=$CB923,IF($BZ921&lt;&gt;"",IF($BZ921&gt;$BZ923,"W","L"),""),IF($CB921&gt;$CB923,"W","L")),IF($CD921&gt;$CD923,"W","L"))</f>
        <v/>
      </c>
    </row>
    <row r="922" spans="1:84" ht="11.25" customHeight="1">
      <c r="A922" s="212"/>
      <c r="B922" s="213"/>
      <c r="C922" s="217"/>
      <c r="D922" s="218"/>
      <c r="E922" s="218"/>
      <c r="F922" s="218"/>
      <c r="G922" s="218"/>
      <c r="H922" s="218"/>
      <c r="I922" s="218"/>
      <c r="J922" s="218"/>
      <c r="K922" s="218"/>
      <c r="L922" s="218"/>
      <c r="M922" s="218"/>
      <c r="N922" s="218"/>
      <c r="O922" s="218"/>
      <c r="P922" s="218"/>
      <c r="Q922" s="218"/>
      <c r="R922" s="218"/>
      <c r="S922" s="218"/>
      <c r="T922" s="218"/>
      <c r="U922" s="218"/>
      <c r="V922" s="218"/>
      <c r="W922" s="218"/>
      <c r="X922" s="218"/>
      <c r="Y922" s="218"/>
      <c r="Z922" s="218"/>
      <c r="AA922" s="218"/>
      <c r="AB922" s="218"/>
      <c r="AC922" s="219"/>
      <c r="AD922" s="232"/>
      <c r="AE922" s="233"/>
      <c r="AF922" s="234"/>
      <c r="AG922" s="233"/>
      <c r="AH922" s="235"/>
      <c r="AI922" s="236"/>
      <c r="AJ922" s="234"/>
      <c r="AK922" s="238"/>
      <c r="AL922" s="241"/>
      <c r="AM922" s="240"/>
      <c r="AN922" s="244"/>
      <c r="AO922" s="245"/>
      <c r="AQ922" s="157"/>
      <c r="AR922" s="158"/>
      <c r="AS922" s="158"/>
      <c r="AT922" s="158"/>
      <c r="AU922" s="158"/>
      <c r="AV922" s="158"/>
      <c r="AW922" s="158"/>
      <c r="AX922" s="158"/>
      <c r="AY922" s="158"/>
      <c r="AZ922" s="158"/>
      <c r="BA922" s="158"/>
      <c r="BB922" s="158"/>
      <c r="BC922" s="159"/>
      <c r="BD922" s="165"/>
      <c r="BE922" s="166"/>
      <c r="BF922" s="184"/>
      <c r="BG922" s="188"/>
      <c r="BH922" s="189"/>
      <c r="BI922" s="189"/>
      <c r="BJ922" s="189"/>
      <c r="BK922" s="189"/>
      <c r="BL922" s="189"/>
      <c r="BM922" s="189"/>
      <c r="BN922" s="189"/>
      <c r="BO922" s="189"/>
      <c r="BP922" s="189"/>
      <c r="BQ922" s="189"/>
      <c r="BR922" s="189"/>
      <c r="BS922" s="189"/>
      <c r="BT922" s="189"/>
      <c r="BU922" s="190"/>
      <c r="BV922" s="172"/>
      <c r="BW922" s="173"/>
      <c r="BX922" s="172"/>
      <c r="BY922" s="173"/>
      <c r="BZ922" s="172"/>
      <c r="CA922" s="173"/>
      <c r="CB922" s="172"/>
      <c r="CC922" s="173"/>
      <c r="CD922" s="172"/>
      <c r="CE922" s="173"/>
      <c r="CF922" s="174"/>
    </row>
    <row r="923" spans="1:84" ht="11.25" customHeight="1">
      <c r="A923" s="210" t="str">
        <f>AJ915</f>
        <v>D</v>
      </c>
      <c r="B923" s="211"/>
      <c r="C923" s="214"/>
      <c r="D923" s="215"/>
      <c r="E923" s="215"/>
      <c r="F923" s="215"/>
      <c r="G923" s="215"/>
      <c r="H923" s="215"/>
      <c r="I923" s="215"/>
      <c r="J923" s="215"/>
      <c r="K923" s="215"/>
      <c r="L923" s="215"/>
      <c r="M923" s="215"/>
      <c r="N923" s="215"/>
      <c r="O923" s="215"/>
      <c r="P923" s="215"/>
      <c r="Q923" s="215"/>
      <c r="R923" s="215"/>
      <c r="S923" s="215"/>
      <c r="T923" s="215"/>
      <c r="U923" s="215"/>
      <c r="V923" s="215"/>
      <c r="W923" s="215"/>
      <c r="X923" s="215"/>
      <c r="Y923" s="215"/>
      <c r="Z923" s="215"/>
      <c r="AA923" s="215"/>
      <c r="AB923" s="215"/>
      <c r="AC923" s="216"/>
      <c r="AD923" s="220" t="str">
        <f>IF(AJ917&lt;&gt;"",IF(AJ917="W","L","W"),"")</f>
        <v/>
      </c>
      <c r="AE923" s="221"/>
      <c r="AF923" s="224" t="str">
        <f>IF(AJ919&lt;&gt;"",IF(AJ919="W","L","W"),"")</f>
        <v/>
      </c>
      <c r="AG923" s="225"/>
      <c r="AH923" s="227" t="str">
        <f>IF(AJ921&lt;&gt;"",IF(AJ921="W","L","W"),"")</f>
        <v/>
      </c>
      <c r="AI923" s="221"/>
      <c r="AJ923" s="228"/>
      <c r="AK923" s="229"/>
      <c r="AL923" s="239" t="str">
        <f>IF(OR(COUNTIF(AD923:AJ923,"W"),COUNTIF(AD923:AJ923,"L")),COUNTIF(AD923:AJ923,"W")*2+COUNTIF(AD923:AJ923,"L"),"")</f>
        <v/>
      </c>
      <c r="AM923" s="240"/>
      <c r="AN923" s="242" t="str">
        <f>IF(AL923&lt;&gt;"",RANK(AL923,AL917:AL923,0),"")</f>
        <v/>
      </c>
      <c r="AO923" s="243"/>
      <c r="AQ923" s="157"/>
      <c r="AR923" s="158"/>
      <c r="AS923" s="158"/>
      <c r="AT923" s="158"/>
      <c r="AU923" s="158"/>
      <c r="AV923" s="158"/>
      <c r="AW923" s="158"/>
      <c r="AX923" s="158"/>
      <c r="AY923" s="158"/>
      <c r="AZ923" s="158"/>
      <c r="BA923" s="158"/>
      <c r="BB923" s="158"/>
      <c r="BC923" s="159"/>
      <c r="BD923" s="165"/>
      <c r="BE923" s="166"/>
      <c r="BF923" s="175" t="str">
        <f>C934</f>
        <v>D</v>
      </c>
      <c r="BG923" s="177" t="str">
        <f>IF(VLOOKUP($BF923,$A917:$C923,3,FALSE)=0,"",CONCATENATE(VLOOKUP(VLOOKUP($BF923,$A917:$C923,3,FALSE),Players!$J:$N,4,FALSE)," ",VLOOKUP($BF923,$A917:$C923,3,FALSE)," ",IF(ISERROR(VLOOKUP(VLOOKUP($BF923,$A917:$C923,3,FALSE),Players!$J:$N,5,FALSE)),"()",CONCATENATE("(",VLOOKUP(VLOOKUP($BF923,$A917:$C923,3,FALSE),Players!$J:$N,5,FALSE),")"))))</f>
        <v/>
      </c>
      <c r="BH923" s="178"/>
      <c r="BI923" s="178"/>
      <c r="BJ923" s="178"/>
      <c r="BK923" s="178"/>
      <c r="BL923" s="178"/>
      <c r="BM923" s="178"/>
      <c r="BN923" s="178"/>
      <c r="BO923" s="178"/>
      <c r="BP923" s="178"/>
      <c r="BQ923" s="178"/>
      <c r="BR923" s="178"/>
      <c r="BS923" s="178"/>
      <c r="BT923" s="178"/>
      <c r="BU923" s="179"/>
      <c r="BV923" s="150" t="str">
        <f>IF(D934&lt;&gt;"",D934,"")</f>
        <v/>
      </c>
      <c r="BW923" s="151"/>
      <c r="BX923" s="150" t="str">
        <f>IF(F934&lt;&gt;"",F934,"")</f>
        <v/>
      </c>
      <c r="BY923" s="151"/>
      <c r="BZ923" s="150" t="str">
        <f>IF(H934&lt;&gt;"",H934,"")</f>
        <v/>
      </c>
      <c r="CA923" s="151"/>
      <c r="CB923" s="150" t="str">
        <f>IF(J934&lt;&gt;"",J934,"")</f>
        <v/>
      </c>
      <c r="CC923" s="151"/>
      <c r="CD923" s="150" t="str">
        <f>IF(L934&lt;&gt;"",L934,"")</f>
        <v/>
      </c>
      <c r="CE923" s="151"/>
      <c r="CF923" s="174" t="str">
        <f>IF($CF921&lt;&gt;"",IF(CF921="W","L","W"),"")</f>
        <v/>
      </c>
    </row>
    <row r="924" spans="1:84" ht="11.25" customHeight="1" thickBot="1">
      <c r="A924" s="212"/>
      <c r="B924" s="213"/>
      <c r="C924" s="217"/>
      <c r="D924" s="218"/>
      <c r="E924" s="218"/>
      <c r="F924" s="218"/>
      <c r="G924" s="218"/>
      <c r="H924" s="218"/>
      <c r="I924" s="218"/>
      <c r="J924" s="218"/>
      <c r="K924" s="218"/>
      <c r="L924" s="218"/>
      <c r="M924" s="218"/>
      <c r="N924" s="218"/>
      <c r="O924" s="218"/>
      <c r="P924" s="218"/>
      <c r="Q924" s="218"/>
      <c r="R924" s="218"/>
      <c r="S924" s="218"/>
      <c r="T924" s="218"/>
      <c r="U924" s="218"/>
      <c r="V924" s="218"/>
      <c r="W924" s="218"/>
      <c r="X924" s="218"/>
      <c r="Y924" s="218"/>
      <c r="Z924" s="218"/>
      <c r="AA924" s="218"/>
      <c r="AB924" s="218"/>
      <c r="AC924" s="219"/>
      <c r="AD924" s="222"/>
      <c r="AE924" s="223"/>
      <c r="AF924" s="226"/>
      <c r="AG924" s="223"/>
      <c r="AH924" s="226"/>
      <c r="AI924" s="223"/>
      <c r="AJ924" s="230"/>
      <c r="AK924" s="231"/>
      <c r="AL924" s="246"/>
      <c r="AM924" s="247"/>
      <c r="AN924" s="248"/>
      <c r="AO924" s="249"/>
      <c r="AQ924" s="160"/>
      <c r="AR924" s="161"/>
      <c r="AS924" s="161"/>
      <c r="AT924" s="161"/>
      <c r="AU924" s="161"/>
      <c r="AV924" s="161"/>
      <c r="AW924" s="161"/>
      <c r="AX924" s="161"/>
      <c r="AY924" s="161"/>
      <c r="AZ924" s="161"/>
      <c r="BA924" s="161"/>
      <c r="BB924" s="161"/>
      <c r="BC924" s="162"/>
      <c r="BD924" s="167"/>
      <c r="BE924" s="168"/>
      <c r="BF924" s="176"/>
      <c r="BG924" s="180"/>
      <c r="BH924" s="181"/>
      <c r="BI924" s="181"/>
      <c r="BJ924" s="181"/>
      <c r="BK924" s="181"/>
      <c r="BL924" s="181"/>
      <c r="BM924" s="181"/>
      <c r="BN924" s="181"/>
      <c r="BO924" s="181"/>
      <c r="BP924" s="181"/>
      <c r="BQ924" s="181"/>
      <c r="BR924" s="181"/>
      <c r="BS924" s="181"/>
      <c r="BT924" s="181"/>
      <c r="BU924" s="182"/>
      <c r="BV924" s="152"/>
      <c r="BW924" s="153"/>
      <c r="BX924" s="152"/>
      <c r="BY924" s="153"/>
      <c r="BZ924" s="152"/>
      <c r="CA924" s="153"/>
      <c r="CB924" s="152"/>
      <c r="CC924" s="153"/>
      <c r="CD924" s="152"/>
      <c r="CE924" s="153"/>
      <c r="CF924" s="174"/>
    </row>
    <row r="925" spans="1:84" ht="11.25" customHeight="1">
      <c r="A925" s="42"/>
      <c r="R925" s="42"/>
      <c r="S925" s="42"/>
      <c r="W925" s="42"/>
      <c r="X925" s="43"/>
      <c r="Y925" s="43"/>
      <c r="Z925" s="43"/>
      <c r="AA925" s="43"/>
      <c r="AB925" s="3"/>
      <c r="AQ925" s="126"/>
      <c r="AR925" s="126"/>
      <c r="AS925" s="126"/>
      <c r="AT925" s="126"/>
      <c r="AU925" s="126"/>
      <c r="AV925" s="126"/>
      <c r="AW925" s="126"/>
      <c r="AX925" s="126"/>
      <c r="AY925" s="126"/>
      <c r="AZ925" s="126"/>
      <c r="BA925" s="126"/>
      <c r="BB925" s="126"/>
      <c r="BC925" s="126"/>
      <c r="BV925" s="169" t="str">
        <f>IF(CF921&lt;&gt;"",IF(AND(AND(BV921&gt;-1,BV923&gt;-1),OR(BV921&gt;10,BV923&gt;10),ABS(BV921-BV923)&gt;1,IF(OR(BV921&gt;11,BV923&gt;11),ABS(BV921-BV923)=2,TRUE),BV921=INT(BV921),BV923=INT(BV923)),"","Error"),"")</f>
        <v/>
      </c>
      <c r="BW925" s="169"/>
      <c r="BX925" s="169" t="str">
        <f>IF(CF921&lt;&gt;"",IF(AND(AND(BX921&gt;-1,BX923&gt;-1),OR(BX921&gt;10,BX923&gt;10),ABS(BX921-BX923)&gt;1,IF(OR(BX921&gt;11,BX923&gt;11),ABS(BX921-BX923)=2,TRUE),BX921=INT(BX921),BX923=INT(BX923)),"","Error"),"")</f>
        <v/>
      </c>
      <c r="BY925" s="169"/>
      <c r="BZ925" s="169" t="str">
        <f>IF(CF921&lt;&gt;"",IF(AND(AND(BZ921&gt;-1,BZ923&gt;-1),OR(BZ921&gt;10,BZ923&gt;10),ABS(BZ921-BZ923)&gt;1,IF(OR(BZ921&gt;11,BZ923&gt;11),ABS(BZ921-BZ923)=2,TRUE),BZ921=INT(BZ921),BZ923=INT(BZ923)),"","Error"),"")</f>
        <v/>
      </c>
      <c r="CA925" s="169"/>
      <c r="CB925" s="169" t="str">
        <f>IF(AND(CF921&lt;&gt;"",CB921&lt;&gt;""),IF(AND(AND(CB921&gt;-1,CB923&gt;-1),OR(CB921&gt;10,CB923&gt;10),ABS(CB921-CB923)&gt;1,IF(OR(CB921&gt;11,CB923&gt;11),ABS(CB921-CB923)=2,TRUE),CB921=INT(CB921),CB923=INT(CB923)),"","Error"),"")</f>
        <v/>
      </c>
      <c r="CC925" s="169"/>
      <c r="CD925" s="169" t="str">
        <f>IF(AND(CF921&lt;&gt;"",CD921&lt;&gt;""),IF(AND(AND(CD921&gt;-1,CD923&gt;-1),OR(CD921&gt;10,CD923&gt;10),ABS(CD921-CD923)&gt;1,IF(OR(CD921&gt;11,CD923&gt;11),ABS(CD921-CD923)=2,TRUE),CD921=INT(CD921),CD923=INT(CD923)),"","Error"),"")</f>
        <v/>
      </c>
      <c r="CE925" s="169"/>
    </row>
    <row r="926" spans="1:84" ht="11.25" customHeight="1">
      <c r="AQ926" s="126"/>
      <c r="AR926" s="126"/>
      <c r="AS926" s="126"/>
      <c r="AT926" s="126"/>
      <c r="AU926" s="126"/>
      <c r="AV926" s="126"/>
      <c r="AW926" s="126"/>
      <c r="AX926" s="126"/>
      <c r="AY926" s="126"/>
      <c r="AZ926" s="126"/>
      <c r="BA926" s="126"/>
      <c r="BB926" s="126"/>
      <c r="BC926" s="126"/>
    </row>
    <row r="927" spans="1:84" ht="11.25" customHeight="1" thickBot="1">
      <c r="AB927" s="3"/>
      <c r="AQ927" s="127"/>
      <c r="AR927" s="127"/>
      <c r="AS927" s="127"/>
      <c r="AT927" s="127"/>
      <c r="AU927" s="127"/>
      <c r="AV927" s="127"/>
      <c r="AW927" s="127"/>
      <c r="AX927" s="127"/>
      <c r="AY927" s="127"/>
      <c r="AZ927" s="127"/>
      <c r="BA927" s="127"/>
      <c r="BB927" s="127"/>
      <c r="BC927" s="127"/>
      <c r="BD927" s="40"/>
      <c r="BE927" s="40"/>
      <c r="BF927" s="40"/>
      <c r="BG927" s="40"/>
      <c r="BH927" s="40"/>
      <c r="BI927" s="40"/>
      <c r="BJ927" s="40"/>
      <c r="BK927" s="40"/>
      <c r="BL927" s="40"/>
      <c r="BM927" s="40"/>
      <c r="BN927" s="40"/>
      <c r="BO927" s="40"/>
      <c r="BP927" s="40"/>
      <c r="BQ927" s="40"/>
      <c r="BR927" s="40"/>
      <c r="BS927" s="40"/>
      <c r="BT927" s="40"/>
      <c r="BU927" s="40"/>
      <c r="BV927" s="40"/>
      <c r="BW927" s="40"/>
      <c r="BX927" s="40"/>
      <c r="BY927" s="40"/>
      <c r="BZ927" s="40"/>
      <c r="CA927" s="40"/>
      <c r="CB927" s="40"/>
      <c r="CC927" s="40"/>
      <c r="CD927" s="40"/>
      <c r="CE927" s="40"/>
    </row>
    <row r="928" spans="1:84" ht="11.25" customHeight="1">
      <c r="A928" s="170">
        <v>1</v>
      </c>
      <c r="B928" s="191"/>
      <c r="C928" s="183" t="str">
        <f>IF($D913="1P","A","A")</f>
        <v>A</v>
      </c>
      <c r="D928" s="197"/>
      <c r="E928" s="198"/>
      <c r="F928" s="197"/>
      <c r="G928" s="198"/>
      <c r="H928" s="197"/>
      <c r="I928" s="198"/>
      <c r="J928" s="197"/>
      <c r="K928" s="198"/>
      <c r="L928" s="197"/>
      <c r="M928" s="208"/>
      <c r="N928" s="69" t="str">
        <f>IF(CF911&lt;&gt;"",IF(CF911="W",IF(SUM(IF(D928&gt;D930,1,0),IF(F928&gt;F930,1,0),IF(H928&gt;H930,1,0),IF(J928&gt;J930,1,0),IF(L928&gt;L930,1,0))&lt;&gt;3,"E",""),""),"")</f>
        <v/>
      </c>
      <c r="O928" s="170">
        <v>4</v>
      </c>
      <c r="P928" s="191"/>
      <c r="Q928" s="183" t="str">
        <f>IF($D913="1P","B","C")</f>
        <v>C</v>
      </c>
      <c r="R928" s="197"/>
      <c r="S928" s="198"/>
      <c r="T928" s="197"/>
      <c r="U928" s="198"/>
      <c r="V928" s="197"/>
      <c r="W928" s="198"/>
      <c r="X928" s="197"/>
      <c r="Y928" s="198"/>
      <c r="Z928" s="197"/>
      <c r="AA928" s="208"/>
      <c r="AB928" s="69" t="str">
        <f>IF(CF941&lt;&gt;"",IF(CF941="W",IF(SUM(IF(R928&gt;R930,1,0),IF(T928&gt;T930,1,0),IF(V928&gt;V930,1,0),IF(X928&gt;X930,1,0),IF(Z928&gt;Z930,1,0))&lt;&gt;3,"E",""),""),"")</f>
        <v/>
      </c>
      <c r="AQ928" s="128"/>
      <c r="AR928" s="128"/>
      <c r="AS928" s="128"/>
      <c r="AT928" s="128"/>
      <c r="AU928" s="128"/>
      <c r="AV928" s="128"/>
      <c r="AW928" s="128"/>
      <c r="AX928" s="128"/>
      <c r="AY928" s="128"/>
      <c r="AZ928" s="128"/>
      <c r="BA928" s="128"/>
      <c r="BB928" s="128"/>
      <c r="BC928" s="128"/>
      <c r="BD928" s="41"/>
      <c r="BE928" s="41"/>
      <c r="BF928" s="41"/>
      <c r="BG928" s="41"/>
      <c r="BH928" s="41"/>
      <c r="BI928" s="41"/>
      <c r="BJ928" s="41"/>
      <c r="BK928" s="41"/>
      <c r="BL928" s="41"/>
      <c r="BM928" s="41"/>
      <c r="BN928" s="41"/>
      <c r="BO928" s="41"/>
      <c r="BP928" s="41"/>
      <c r="BQ928" s="41"/>
      <c r="BR928" s="41"/>
      <c r="BS928" s="41"/>
      <c r="BT928" s="41"/>
      <c r="BU928" s="41"/>
      <c r="BV928" s="41"/>
      <c r="BW928" s="41"/>
      <c r="BX928" s="41"/>
      <c r="BY928" s="41"/>
      <c r="BZ928" s="41"/>
      <c r="CA928" s="41"/>
      <c r="CB928" s="41"/>
      <c r="CC928" s="41"/>
      <c r="CD928" s="41"/>
      <c r="CE928" s="41"/>
    </row>
    <row r="929" spans="1:84" ht="11.25" customHeight="1">
      <c r="A929" s="192"/>
      <c r="B929" s="193"/>
      <c r="C929" s="196"/>
      <c r="D929" s="199"/>
      <c r="E929" s="200"/>
      <c r="F929" s="199"/>
      <c r="G929" s="200"/>
      <c r="H929" s="199"/>
      <c r="I929" s="200"/>
      <c r="J929" s="199"/>
      <c r="K929" s="200"/>
      <c r="L929" s="199"/>
      <c r="M929" s="209"/>
      <c r="N929" s="69" t="str">
        <f>IF(CF911&lt;&gt;"",IF(ISERROR(AND(BV915="",BX915="",BZ915="",CB915="",CD915="")),"E",IF(AND(BV915="",BX915="",BZ915="",CB915="",CD915=""),"","E")),"")</f>
        <v/>
      </c>
      <c r="O929" s="192"/>
      <c r="P929" s="193"/>
      <c r="Q929" s="196"/>
      <c r="R929" s="199"/>
      <c r="S929" s="200"/>
      <c r="T929" s="199"/>
      <c r="U929" s="200"/>
      <c r="V929" s="199"/>
      <c r="W929" s="200"/>
      <c r="X929" s="199"/>
      <c r="Y929" s="200"/>
      <c r="Z929" s="199"/>
      <c r="AA929" s="209"/>
      <c r="AB929" s="69" t="str">
        <f>IF(CF941&lt;&gt;"",IF(ISERROR(AND(BV945="",BX945="",BZ945="",CB945="",CD945="")),"E",IF(AND(BV945="",BX945="",BZ945="",CB945="",CD945=""),"","E")),"")</f>
        <v/>
      </c>
      <c r="AQ929" s="126"/>
      <c r="AR929" s="126"/>
      <c r="AS929" s="126"/>
      <c r="AT929" s="126"/>
      <c r="AU929" s="126"/>
      <c r="AV929" s="126"/>
      <c r="AW929" s="126"/>
      <c r="AX929" s="126"/>
      <c r="AY929" s="126"/>
      <c r="AZ929" s="126"/>
      <c r="BA929" s="126"/>
      <c r="BB929" s="126"/>
      <c r="BC929" s="126"/>
    </row>
    <row r="930" spans="1:84" ht="11.25" customHeight="1" thickBot="1">
      <c r="A930" s="192"/>
      <c r="B930" s="193"/>
      <c r="C930" s="175" t="str">
        <f>IF($D913="1P","D","C")</f>
        <v>C</v>
      </c>
      <c r="D930" s="201"/>
      <c r="E930" s="202"/>
      <c r="F930" s="201"/>
      <c r="G930" s="202"/>
      <c r="H930" s="201"/>
      <c r="I930" s="202"/>
      <c r="J930" s="201"/>
      <c r="K930" s="202"/>
      <c r="L930" s="201"/>
      <c r="M930" s="205"/>
      <c r="N930" s="69" t="str">
        <f>IF(CF911&lt;&gt;"",IF(ISERROR(AND(BV915="",BX915="",BZ915="",CB915="",CD915="")),"E",IF(AND(BV915="",BX915="",BZ915="",CB915="",CD915=""),"","E")),"")</f>
        <v/>
      </c>
      <c r="O930" s="192"/>
      <c r="P930" s="193"/>
      <c r="Q930" s="175" t="str">
        <f>IF($D913="1P","D","D")</f>
        <v>D</v>
      </c>
      <c r="R930" s="201"/>
      <c r="S930" s="202"/>
      <c r="T930" s="201"/>
      <c r="U930" s="202"/>
      <c r="V930" s="201"/>
      <c r="W930" s="202"/>
      <c r="X930" s="201"/>
      <c r="Y930" s="202"/>
      <c r="Z930" s="201"/>
      <c r="AA930" s="205"/>
      <c r="AB930" s="69" t="str">
        <f>IF(CF941&lt;&gt;"",IF(ISERROR(AND(BV945="",BX945="",BZ945="",CB945="",CD945="")),"E",IF(AND(BV945="",BX945="",BZ945="",CB945="",CD945=""),"","E")),"")</f>
        <v/>
      </c>
      <c r="AP930" s="2"/>
      <c r="AQ930" s="127"/>
      <c r="AR930" s="127"/>
      <c r="AS930" s="127"/>
      <c r="AT930" s="127"/>
      <c r="AU930" s="127"/>
      <c r="AV930" s="127"/>
      <c r="AW930" s="127"/>
      <c r="AX930" s="127"/>
      <c r="AY930" s="127"/>
      <c r="AZ930" s="127"/>
      <c r="BA930" s="127"/>
      <c r="BB930" s="127"/>
      <c r="BC930" s="127"/>
      <c r="BD930" s="40"/>
      <c r="BE930" s="40"/>
      <c r="BF930" s="40"/>
      <c r="BG930" s="40"/>
      <c r="BH930" s="40"/>
      <c r="BI930" s="40"/>
      <c r="BJ930" s="40"/>
      <c r="BK930" s="40"/>
      <c r="BL930" s="40"/>
      <c r="BM930" s="40"/>
      <c r="BN930" s="40"/>
      <c r="BO930" s="40"/>
      <c r="BP930" s="40"/>
      <c r="BQ930" s="40"/>
      <c r="BR930" s="40"/>
      <c r="BS930" s="40"/>
      <c r="BT930" s="40"/>
      <c r="BU930" s="40"/>
      <c r="BV930" s="40"/>
      <c r="BW930" s="40"/>
      <c r="BX930" s="40"/>
      <c r="BY930" s="40"/>
      <c r="BZ930" s="40"/>
      <c r="CA930" s="40"/>
      <c r="CB930" s="40"/>
      <c r="CC930" s="40"/>
      <c r="CD930" s="40"/>
      <c r="CE930" s="40"/>
    </row>
    <row r="931" spans="1:84" ht="11.25" customHeight="1" thickBot="1">
      <c r="A931" s="194"/>
      <c r="B931" s="195"/>
      <c r="C931" s="207"/>
      <c r="D931" s="203"/>
      <c r="E931" s="204"/>
      <c r="F931" s="203"/>
      <c r="G931" s="204"/>
      <c r="H931" s="203"/>
      <c r="I931" s="204"/>
      <c r="J931" s="203"/>
      <c r="K931" s="204"/>
      <c r="L931" s="203"/>
      <c r="M931" s="206"/>
      <c r="N931" s="69" t="str">
        <f>IF(CF913&lt;&gt;"",IF(CF913="W",IF(SUM(IF(D930&gt;D928,1,0),IF(F930&gt;F928,1,0),IF(H930&gt;H928,1,0),IF(J930&gt;J928,1,0),IF(L930&gt;L928,1,0))&lt;&gt;3,"E",""),""),"")</f>
        <v/>
      </c>
      <c r="O931" s="194"/>
      <c r="P931" s="195"/>
      <c r="Q931" s="207"/>
      <c r="R931" s="203"/>
      <c r="S931" s="204"/>
      <c r="T931" s="203"/>
      <c r="U931" s="204"/>
      <c r="V931" s="203"/>
      <c r="W931" s="204"/>
      <c r="X931" s="203"/>
      <c r="Y931" s="204"/>
      <c r="Z931" s="203"/>
      <c r="AA931" s="206"/>
      <c r="AB931" s="69" t="str">
        <f>IF(CF943&lt;&gt;"",IF(CF943="W",IF(SUM(IF(R930&gt;R928,1,0),IF(T930&gt;T928,1,0),IF(V930&gt;V928,1,0),IF(X930&gt;X928,1,0),IF(Z930&gt;Z928,1,0))&lt;&gt;3,"E",""),""),"")</f>
        <v/>
      </c>
      <c r="AC931" s="2"/>
      <c r="AD931" s="2"/>
      <c r="AE931" s="2"/>
      <c r="AF931" s="2"/>
      <c r="AG931" s="2"/>
      <c r="AH931" s="2"/>
      <c r="AI931" s="2"/>
      <c r="AJ931" s="2"/>
      <c r="AK931" s="2"/>
      <c r="AL931" s="2"/>
      <c r="AM931" s="2"/>
      <c r="AN931" s="2"/>
      <c r="AO931" s="2"/>
      <c r="AP931" s="2"/>
      <c r="AQ931" s="154" t="str">
        <f>CONCATENATE($A915," ",$D915,","," ",$F913)</f>
        <v>Group: 15, Women's Singles</v>
      </c>
      <c r="AR931" s="155"/>
      <c r="AS931" s="155"/>
      <c r="AT931" s="155"/>
      <c r="AU931" s="155"/>
      <c r="AV931" s="155"/>
      <c r="AW931" s="155"/>
      <c r="AX931" s="155"/>
      <c r="AY931" s="155"/>
      <c r="AZ931" s="155"/>
      <c r="BA931" s="155"/>
      <c r="BB931" s="155"/>
      <c r="BC931" s="156"/>
      <c r="BD931" s="163">
        <f>A936</f>
        <v>3</v>
      </c>
      <c r="BE931" s="164"/>
      <c r="BF931" s="183" t="str">
        <f>C936</f>
        <v>A</v>
      </c>
      <c r="BG931" s="185" t="str">
        <f>IF(VLOOKUP($BF931,$A917:$C923,3,FALSE)=0,"",CONCATENATE(VLOOKUP(VLOOKUP($BF931,$A917:$C923,3,FALSE),Players!$J:$N,4,FALSE)," ",VLOOKUP($BF931,$A917:$C923,3,FALSE)," ",IF(ISERROR(VLOOKUP(VLOOKUP($BF931,$A917:$C923,3,FALSE),Players!$J:$N,5,FALSE)),"()",CONCATENATE("(",VLOOKUP(VLOOKUP($BF931,$A917:$C923,3,FALSE),Players!$J:$N,5,FALSE),")"))))</f>
        <v/>
      </c>
      <c r="BH931" s="186"/>
      <c r="BI931" s="186"/>
      <c r="BJ931" s="186"/>
      <c r="BK931" s="186"/>
      <c r="BL931" s="186"/>
      <c r="BM931" s="186"/>
      <c r="BN931" s="186"/>
      <c r="BO931" s="186"/>
      <c r="BP931" s="186"/>
      <c r="BQ931" s="186"/>
      <c r="BR931" s="186"/>
      <c r="BS931" s="186"/>
      <c r="BT931" s="186"/>
      <c r="BU931" s="187"/>
      <c r="BV931" s="170" t="str">
        <f>IF(D936&lt;&gt;"",D936,"")</f>
        <v/>
      </c>
      <c r="BW931" s="171"/>
      <c r="BX931" s="170" t="str">
        <f>IF(F936&lt;&gt;"",F936,"")</f>
        <v/>
      </c>
      <c r="BY931" s="171"/>
      <c r="BZ931" s="170" t="str">
        <f>IF(H936&lt;&gt;"",H936,"")</f>
        <v/>
      </c>
      <c r="CA931" s="171"/>
      <c r="CB931" s="170" t="str">
        <f>IF(J936&lt;&gt;"",J936,"")</f>
        <v/>
      </c>
      <c r="CC931" s="171"/>
      <c r="CD931" s="170" t="str">
        <f>IF(L936&lt;&gt;"",L936,"")</f>
        <v/>
      </c>
      <c r="CE931" s="171"/>
      <c r="CF931" s="174" t="str">
        <f>IF($CD931=$CD933,IF($CB931=$CB933,IF($BZ931&lt;&gt;"",IF($BZ931&gt;$BZ933,"W","L"),""),IF($CB931&gt;$CB933,"W","L")),IF($CD931&gt;$CD933,"W","L"))</f>
        <v/>
      </c>
    </row>
    <row r="932" spans="1:84" ht="11.25" customHeight="1">
      <c r="A932" s="170">
        <v>2</v>
      </c>
      <c r="B932" s="191"/>
      <c r="C932" s="183" t="str">
        <f>IF($D913="1P","B","B")</f>
        <v>B</v>
      </c>
      <c r="D932" s="197"/>
      <c r="E932" s="198"/>
      <c r="F932" s="197"/>
      <c r="G932" s="198"/>
      <c r="H932" s="197"/>
      <c r="I932" s="198"/>
      <c r="J932" s="197"/>
      <c r="K932" s="198"/>
      <c r="L932" s="197"/>
      <c r="M932" s="208"/>
      <c r="N932" s="69" t="str">
        <f>IF(CF921&lt;&gt;"",IF(CF921="W",IF(SUM(IF(D932&gt;D934,1,0),IF(F932&gt;F934,1,0),IF(H932&gt;H934,1,0),IF(J932&gt;J934,1,0),IF(L932&gt;L934,1,0))&lt;&gt;3,"E",""),""),"")</f>
        <v/>
      </c>
      <c r="O932" s="170">
        <v>5</v>
      </c>
      <c r="P932" s="191"/>
      <c r="Q932" s="183" t="str">
        <f>IF($D913="1P","A","A")</f>
        <v>A</v>
      </c>
      <c r="R932" s="197"/>
      <c r="S932" s="198"/>
      <c r="T932" s="197"/>
      <c r="U932" s="198"/>
      <c r="V932" s="197"/>
      <c r="W932" s="198"/>
      <c r="X932" s="197"/>
      <c r="Y932" s="198"/>
      <c r="Z932" s="197"/>
      <c r="AA932" s="208"/>
      <c r="AB932" s="69" t="str">
        <f>IF(CF951&lt;&gt;"",IF(CF951="W",IF(SUM(IF(R932&gt;R934,1,0),IF(T932&gt;T934,1,0),IF(V932&gt;V934,1,0),IF(X932&gt;X934,1,0),IF(Z932&gt;Z934,1,0))&lt;&gt;3,"E",""),""),"")</f>
        <v/>
      </c>
      <c r="AP932" s="3"/>
      <c r="AQ932" s="157"/>
      <c r="AR932" s="158"/>
      <c r="AS932" s="158"/>
      <c r="AT932" s="158"/>
      <c r="AU932" s="158"/>
      <c r="AV932" s="158"/>
      <c r="AW932" s="158"/>
      <c r="AX932" s="158"/>
      <c r="AY932" s="158"/>
      <c r="AZ932" s="158"/>
      <c r="BA932" s="158"/>
      <c r="BB932" s="158"/>
      <c r="BC932" s="159"/>
      <c r="BD932" s="165"/>
      <c r="BE932" s="166"/>
      <c r="BF932" s="184"/>
      <c r="BG932" s="188"/>
      <c r="BH932" s="189"/>
      <c r="BI932" s="189"/>
      <c r="BJ932" s="189"/>
      <c r="BK932" s="189"/>
      <c r="BL932" s="189"/>
      <c r="BM932" s="189"/>
      <c r="BN932" s="189"/>
      <c r="BO932" s="189"/>
      <c r="BP932" s="189"/>
      <c r="BQ932" s="189"/>
      <c r="BR932" s="189"/>
      <c r="BS932" s="189"/>
      <c r="BT932" s="189"/>
      <c r="BU932" s="190"/>
      <c r="BV932" s="172"/>
      <c r="BW932" s="173"/>
      <c r="BX932" s="172"/>
      <c r="BY932" s="173"/>
      <c r="BZ932" s="172"/>
      <c r="CA932" s="173"/>
      <c r="CB932" s="172"/>
      <c r="CC932" s="173"/>
      <c r="CD932" s="172"/>
      <c r="CE932" s="173"/>
      <c r="CF932" s="174"/>
    </row>
    <row r="933" spans="1:84" ht="11.25" customHeight="1">
      <c r="A933" s="192"/>
      <c r="B933" s="193"/>
      <c r="C933" s="196"/>
      <c r="D933" s="199"/>
      <c r="E933" s="200"/>
      <c r="F933" s="199"/>
      <c r="G933" s="200"/>
      <c r="H933" s="199"/>
      <c r="I933" s="200"/>
      <c r="J933" s="199"/>
      <c r="K933" s="200"/>
      <c r="L933" s="199"/>
      <c r="M933" s="209"/>
      <c r="N933" s="69" t="str">
        <f>IF(CF921&lt;&gt;"",IF(ISERROR(AND(BV925="",BX925="",BZ925="",CB925="",CD925="")),"E",IF(AND(BV925="",BX925="",BZ925="",CB925="",CD925=""),"","E")),"")</f>
        <v/>
      </c>
      <c r="O933" s="192"/>
      <c r="P933" s="193"/>
      <c r="Q933" s="196"/>
      <c r="R933" s="199"/>
      <c r="S933" s="200"/>
      <c r="T933" s="199"/>
      <c r="U933" s="200"/>
      <c r="V933" s="199"/>
      <c r="W933" s="200"/>
      <c r="X933" s="199"/>
      <c r="Y933" s="200"/>
      <c r="Z933" s="199"/>
      <c r="AA933" s="209"/>
      <c r="AB933" s="69" t="str">
        <f>IF(CF951&lt;&gt;"",IF(ISERROR(AND(BV955="",BX955="",BZ955="",CB955="",CD955="")),"E",IF(AND(BV955="",BX955="",BZ955="",CB955="",CD955=""),"","E")),"")</f>
        <v/>
      </c>
      <c r="AP933" s="3"/>
      <c r="AQ933" s="157"/>
      <c r="AR933" s="158"/>
      <c r="AS933" s="158"/>
      <c r="AT933" s="158"/>
      <c r="AU933" s="158"/>
      <c r="AV933" s="158"/>
      <c r="AW933" s="158"/>
      <c r="AX933" s="158"/>
      <c r="AY933" s="158"/>
      <c r="AZ933" s="158"/>
      <c r="BA933" s="158"/>
      <c r="BB933" s="158"/>
      <c r="BC933" s="159"/>
      <c r="BD933" s="165"/>
      <c r="BE933" s="166"/>
      <c r="BF933" s="175" t="str">
        <f>C938</f>
        <v>B</v>
      </c>
      <c r="BG933" s="177" t="str">
        <f>IF(VLOOKUP($BF933,$A917:$C923,3,FALSE)=0,"",CONCATENATE(VLOOKUP(VLOOKUP($BF933,$A917:$C923,3,FALSE),Players!$J:$N,4,FALSE)," ",VLOOKUP($BF933,$A917:$C923,3,FALSE)," ",IF(ISERROR(VLOOKUP(VLOOKUP($BF933,$A917:$C923,3,FALSE),Players!$J:$N,5,FALSE)),"()",CONCATENATE("(",VLOOKUP(VLOOKUP($BF933,$A917:$C923,3,FALSE),Players!$J:$N,5,FALSE),")"))))</f>
        <v/>
      </c>
      <c r="BH933" s="178"/>
      <c r="BI933" s="178"/>
      <c r="BJ933" s="178"/>
      <c r="BK933" s="178"/>
      <c r="BL933" s="178"/>
      <c r="BM933" s="178"/>
      <c r="BN933" s="178"/>
      <c r="BO933" s="178"/>
      <c r="BP933" s="178"/>
      <c r="BQ933" s="178"/>
      <c r="BR933" s="178"/>
      <c r="BS933" s="178"/>
      <c r="BT933" s="178"/>
      <c r="BU933" s="179"/>
      <c r="BV933" s="150" t="str">
        <f>IF(D938&lt;&gt;"",D938,"")</f>
        <v/>
      </c>
      <c r="BW933" s="151"/>
      <c r="BX933" s="150" t="str">
        <f>IF(F938&lt;&gt;"",F938,"")</f>
        <v/>
      </c>
      <c r="BY933" s="151"/>
      <c r="BZ933" s="150" t="str">
        <f>IF(H938&lt;&gt;"",H938,"")</f>
        <v/>
      </c>
      <c r="CA933" s="151"/>
      <c r="CB933" s="150" t="str">
        <f>IF(J938&lt;&gt;"",J938,"")</f>
        <v/>
      </c>
      <c r="CC933" s="151"/>
      <c r="CD933" s="150" t="str">
        <f>IF(L938&lt;&gt;"",L938,"")</f>
        <v/>
      </c>
      <c r="CE933" s="151"/>
      <c r="CF933" s="174" t="str">
        <f>IF($CF931&lt;&gt;"",IF(CF931="W","L","W"),"")</f>
        <v/>
      </c>
    </row>
    <row r="934" spans="1:84" ht="11.25" customHeight="1" thickBot="1">
      <c r="A934" s="192"/>
      <c r="B934" s="193"/>
      <c r="C934" s="175" t="str">
        <f>IF($D913="1P","C","D")</f>
        <v>D</v>
      </c>
      <c r="D934" s="201"/>
      <c r="E934" s="202"/>
      <c r="F934" s="201"/>
      <c r="G934" s="202"/>
      <c r="H934" s="201"/>
      <c r="I934" s="202"/>
      <c r="J934" s="201"/>
      <c r="K934" s="202"/>
      <c r="L934" s="201"/>
      <c r="M934" s="205"/>
      <c r="N934" s="69" t="str">
        <f>IF(CF921&lt;&gt;"",IF(ISERROR(AND(BV925="",BX925="",BZ925="",CB925="",CD925="")),"E",IF(AND(BV925="",BX925="",BZ925="",CB925="",CD925=""),"","E")),"")</f>
        <v/>
      </c>
      <c r="O934" s="192"/>
      <c r="P934" s="193"/>
      <c r="Q934" s="175" t="str">
        <f>IF($D913="1P","B","D")</f>
        <v>D</v>
      </c>
      <c r="R934" s="201"/>
      <c r="S934" s="202"/>
      <c r="T934" s="201"/>
      <c r="U934" s="202"/>
      <c r="V934" s="201"/>
      <c r="W934" s="202"/>
      <c r="X934" s="201"/>
      <c r="Y934" s="202"/>
      <c r="Z934" s="201"/>
      <c r="AA934" s="205"/>
      <c r="AB934" s="69" t="str">
        <f>IF(CF951&lt;&gt;"",IF(ISERROR(AND(BV955="",BX955="",BZ955="",CB955="",CD955="")),"E",IF(AND(BV955="",BX955="",BZ955="",CB955="",CD955=""),"","E")),"")</f>
        <v/>
      </c>
      <c r="AP934" s="3"/>
      <c r="AQ934" s="160"/>
      <c r="AR934" s="161"/>
      <c r="AS934" s="161"/>
      <c r="AT934" s="161"/>
      <c r="AU934" s="161"/>
      <c r="AV934" s="161"/>
      <c r="AW934" s="161"/>
      <c r="AX934" s="161"/>
      <c r="AY934" s="161"/>
      <c r="AZ934" s="161"/>
      <c r="BA934" s="161"/>
      <c r="BB934" s="161"/>
      <c r="BC934" s="162"/>
      <c r="BD934" s="167"/>
      <c r="BE934" s="168"/>
      <c r="BF934" s="176"/>
      <c r="BG934" s="180"/>
      <c r="BH934" s="181"/>
      <c r="BI934" s="181"/>
      <c r="BJ934" s="181"/>
      <c r="BK934" s="181"/>
      <c r="BL934" s="181"/>
      <c r="BM934" s="181"/>
      <c r="BN934" s="181"/>
      <c r="BO934" s="181"/>
      <c r="BP934" s="181"/>
      <c r="BQ934" s="181"/>
      <c r="BR934" s="181"/>
      <c r="BS934" s="181"/>
      <c r="BT934" s="181"/>
      <c r="BU934" s="182"/>
      <c r="BV934" s="152"/>
      <c r="BW934" s="153"/>
      <c r="BX934" s="152"/>
      <c r="BY934" s="153"/>
      <c r="BZ934" s="152"/>
      <c r="CA934" s="153"/>
      <c r="CB934" s="152"/>
      <c r="CC934" s="153"/>
      <c r="CD934" s="152"/>
      <c r="CE934" s="153"/>
      <c r="CF934" s="174"/>
    </row>
    <row r="935" spans="1:84" ht="11.25" customHeight="1" thickBot="1">
      <c r="A935" s="194"/>
      <c r="B935" s="195"/>
      <c r="C935" s="207"/>
      <c r="D935" s="203"/>
      <c r="E935" s="204"/>
      <c r="F935" s="203"/>
      <c r="G935" s="204"/>
      <c r="H935" s="203"/>
      <c r="I935" s="204"/>
      <c r="J935" s="203"/>
      <c r="K935" s="204"/>
      <c r="L935" s="203"/>
      <c r="M935" s="206"/>
      <c r="N935" s="69" t="str">
        <f>IF(CF923&lt;&gt;"",IF(CF923="W",IF(SUM(IF(D934&gt;D932,1,0),IF(F934&gt;F932,1,0),IF(H934&gt;H932,1,0),IF(J934&gt;J932,1,0),IF(L934&gt;L932,1,0))&lt;&gt;3,"E",""),""),"")</f>
        <v/>
      </c>
      <c r="O935" s="194"/>
      <c r="P935" s="195"/>
      <c r="Q935" s="207"/>
      <c r="R935" s="203"/>
      <c r="S935" s="204"/>
      <c r="T935" s="203"/>
      <c r="U935" s="204"/>
      <c r="V935" s="203"/>
      <c r="W935" s="204"/>
      <c r="X935" s="203"/>
      <c r="Y935" s="204"/>
      <c r="Z935" s="203"/>
      <c r="AA935" s="206"/>
      <c r="AB935" s="69" t="str">
        <f>IF(CF953&lt;&gt;"",IF(CF953="W",IF(SUM(IF(R934&gt;R932,1,0),IF(T934&gt;T932,1,0),IF(V934&gt;V932,1,0),IF(X934&gt;X932,1,0),IF(Z934&gt;Z932,1,0))&lt;&gt;3,"E",""),""),"")</f>
        <v/>
      </c>
      <c r="AP935" s="3"/>
      <c r="AQ935" s="126"/>
      <c r="AR935" s="126"/>
      <c r="AS935" s="126"/>
      <c r="AT935" s="126"/>
      <c r="AU935" s="126"/>
      <c r="AV935" s="126"/>
      <c r="AW935" s="126"/>
      <c r="AX935" s="126"/>
      <c r="AY935" s="126"/>
      <c r="AZ935" s="126"/>
      <c r="BA935" s="126"/>
      <c r="BB935" s="126"/>
      <c r="BC935" s="126"/>
      <c r="BV935" s="169" t="str">
        <f>IF(CF931&lt;&gt;"",IF(AND(AND(BV931&gt;-1,BV933&gt;-1),OR(BV931&gt;10,BV933&gt;10),ABS(BV931-BV933)&gt;1,IF(OR(BV931&gt;11,BV933&gt;11),ABS(BV931-BV933)=2,TRUE),BV931=INT(BV931),BV933=INT(BV933)),"","Error"),"")</f>
        <v/>
      </c>
      <c r="BW935" s="169"/>
      <c r="BX935" s="169" t="str">
        <f>IF(CF931&lt;&gt;"",IF(AND(AND(BX931&gt;-1,BX933&gt;-1),OR(BX931&gt;10,BX933&gt;10),ABS(BX931-BX933)&gt;1,IF(OR(BX931&gt;11,BX933&gt;11),ABS(BX931-BX933)=2,TRUE),BX931=INT(BX931),BX933=INT(BX933)),"","Error"),"")</f>
        <v/>
      </c>
      <c r="BY935" s="169"/>
      <c r="BZ935" s="169" t="str">
        <f>IF(CF931&lt;&gt;"",IF(AND(AND(BZ931&gt;-1,BZ933&gt;-1),OR(BZ931&gt;10,BZ933&gt;10),ABS(BZ931-BZ933)&gt;1,IF(OR(BZ931&gt;11,BZ933&gt;11),ABS(BZ931-BZ933)=2,TRUE),BZ931=INT(BZ931),BZ933=INT(BZ933)),"","Error"),"")</f>
        <v/>
      </c>
      <c r="CA935" s="169"/>
      <c r="CB935" s="169" t="str">
        <f>IF(AND(CF931&lt;&gt;"",CB931&lt;&gt;""),IF(AND(AND(CB931&gt;-1,CB933&gt;-1),OR(CB931&gt;10,CB933&gt;10),ABS(CB931-CB933)&gt;1,IF(OR(CB931&gt;11,CB933&gt;11),ABS(CB931-CB933)=2,TRUE),CB931=INT(CB931),CB933=INT(CB933)),"","Error"),"")</f>
        <v/>
      </c>
      <c r="CC935" s="169"/>
      <c r="CD935" s="169" t="str">
        <f>IF(AND(CF931&lt;&gt;"",CD931&lt;&gt;""),IF(AND(AND(CD931&gt;-1,CD933&gt;-1),OR(CD931&gt;10,CD933&gt;10),ABS(CD931-CD933)&gt;1,IF(OR(CD931&gt;11,CD933&gt;11),ABS(CD931-CD933)=2,TRUE),CD931=INT(CD931),CD933=INT(CD933)),"","Error"),"")</f>
        <v/>
      </c>
      <c r="CE935" s="169"/>
    </row>
    <row r="936" spans="1:84" ht="11.25" customHeight="1">
      <c r="A936" s="170">
        <v>3</v>
      </c>
      <c r="B936" s="191"/>
      <c r="C936" s="183" t="str">
        <f>IF($D913="1P","A","A")</f>
        <v>A</v>
      </c>
      <c r="D936" s="197"/>
      <c r="E936" s="198"/>
      <c r="F936" s="197"/>
      <c r="G936" s="198"/>
      <c r="H936" s="197"/>
      <c r="I936" s="198"/>
      <c r="J936" s="197"/>
      <c r="K936" s="198"/>
      <c r="L936" s="197"/>
      <c r="M936" s="208"/>
      <c r="N936" s="69" t="str">
        <f>IF(CF931&lt;&gt;"",IF(CF931="W",IF(SUM(IF(D936&gt;D938,1,0),IF(F936&gt;F938,1,0),IF(H936&gt;H938,1,0),IF(J936&gt;J938,1,0),IF(L936&gt;L938,1,0))&lt;&gt;3,"E",""),""),"")</f>
        <v/>
      </c>
      <c r="O936" s="170">
        <v>6</v>
      </c>
      <c r="P936" s="191"/>
      <c r="Q936" s="183" t="str">
        <f>IF($D913="1P","C","B")</f>
        <v>B</v>
      </c>
      <c r="R936" s="197"/>
      <c r="S936" s="198"/>
      <c r="T936" s="197"/>
      <c r="U936" s="198"/>
      <c r="V936" s="197"/>
      <c r="W936" s="198"/>
      <c r="X936" s="197"/>
      <c r="Y936" s="198"/>
      <c r="Z936" s="197"/>
      <c r="AA936" s="208"/>
      <c r="AB936" s="69" t="str">
        <f>IF(CF961&lt;&gt;"",IF(CF961="W",IF(SUM(IF(R936&gt;R938,1,0),IF(T936&gt;T938,1,0),IF(V936&gt;V938,1,0),IF(X936&gt;X938,1,0),IF(Z936&gt;Z938,1,0))&lt;&gt;3,"E",""),""),"")</f>
        <v/>
      </c>
      <c r="AP936" s="3"/>
      <c r="AQ936" s="126"/>
      <c r="AR936" s="126"/>
      <c r="AS936" s="126"/>
      <c r="AT936" s="126"/>
      <c r="AU936" s="126"/>
      <c r="AV936" s="126"/>
      <c r="AW936" s="126"/>
      <c r="AX936" s="126"/>
      <c r="AY936" s="126"/>
      <c r="AZ936" s="126"/>
      <c r="BA936" s="126"/>
      <c r="BB936" s="126"/>
      <c r="BC936" s="126"/>
    </row>
    <row r="937" spans="1:84" ht="11.25" customHeight="1">
      <c r="A937" s="192"/>
      <c r="B937" s="193"/>
      <c r="C937" s="196"/>
      <c r="D937" s="199"/>
      <c r="E937" s="200"/>
      <c r="F937" s="199"/>
      <c r="G937" s="200"/>
      <c r="H937" s="199"/>
      <c r="I937" s="200"/>
      <c r="J937" s="199"/>
      <c r="K937" s="200"/>
      <c r="L937" s="199"/>
      <c r="M937" s="209"/>
      <c r="N937" s="69" t="str">
        <f>IF(CF931&lt;&gt;"",IF(ISERROR(AND(BV935="",BX935="",BZ935="",CB935="",CD935="")),"E",IF(AND(BV935="",BX935="",BZ935="",CB935="",CD935=""),"","E")),"")</f>
        <v/>
      </c>
      <c r="O937" s="192"/>
      <c r="P937" s="193"/>
      <c r="Q937" s="196"/>
      <c r="R937" s="199"/>
      <c r="S937" s="200"/>
      <c r="T937" s="199"/>
      <c r="U937" s="200"/>
      <c r="V937" s="199"/>
      <c r="W937" s="200"/>
      <c r="X937" s="199"/>
      <c r="Y937" s="200"/>
      <c r="Z937" s="199"/>
      <c r="AA937" s="209"/>
      <c r="AB937" s="69" t="str">
        <f>IF(CF961&lt;&gt;"",IF(ISERROR(AND(BV965="",BX965="",BZ965="",CB965="",CD965="")),"E",IF(AND(BV965="",BX965="",BZ965="",CB965="",CD965=""),"","E")),"")</f>
        <v/>
      </c>
      <c r="AP937" s="3"/>
      <c r="AQ937" s="127"/>
      <c r="AR937" s="127"/>
      <c r="AS937" s="127"/>
      <c r="AT937" s="127"/>
      <c r="AU937" s="127"/>
      <c r="AV937" s="127"/>
      <c r="AW937" s="127"/>
      <c r="AX937" s="127"/>
      <c r="AY937" s="127"/>
      <c r="AZ937" s="127"/>
      <c r="BA937" s="127"/>
      <c r="BB937" s="127"/>
      <c r="BC937" s="127"/>
      <c r="BD937" s="40"/>
      <c r="BE937" s="40"/>
      <c r="BF937" s="40"/>
      <c r="BG937" s="40"/>
      <c r="BH937" s="40"/>
      <c r="BI937" s="40"/>
      <c r="BJ937" s="40"/>
      <c r="BK937" s="40"/>
      <c r="BL937" s="40"/>
      <c r="BM937" s="40"/>
      <c r="BN937" s="40"/>
      <c r="BO937" s="40"/>
      <c r="BP937" s="40"/>
      <c r="BQ937" s="40"/>
      <c r="BR937" s="40"/>
      <c r="BS937" s="40"/>
      <c r="BT937" s="40"/>
      <c r="BU937" s="40"/>
      <c r="BV937" s="40"/>
      <c r="BW937" s="40"/>
      <c r="BX937" s="40"/>
      <c r="BY937" s="40"/>
      <c r="BZ937" s="40"/>
      <c r="CA937" s="40"/>
      <c r="CB937" s="40"/>
      <c r="CC937" s="40"/>
      <c r="CD937" s="40"/>
      <c r="CE937" s="40"/>
      <c r="CF937" s="3"/>
    </row>
    <row r="938" spans="1:84" ht="11.25" customHeight="1">
      <c r="A938" s="192"/>
      <c r="B938" s="193"/>
      <c r="C938" s="175" t="str">
        <f>IF($D913="1P","C","B")</f>
        <v>B</v>
      </c>
      <c r="D938" s="201"/>
      <c r="E938" s="202"/>
      <c r="F938" s="201"/>
      <c r="G938" s="202"/>
      <c r="H938" s="201"/>
      <c r="I938" s="202"/>
      <c r="J938" s="201"/>
      <c r="K938" s="202"/>
      <c r="L938" s="201"/>
      <c r="M938" s="205"/>
      <c r="N938" s="69" t="str">
        <f>IF(CF931&lt;&gt;"",IF(ISERROR(AND(BV935="",BX935="",BZ935="",CB935="",CD935="")),"E",IF(AND(BV935="",BX935="",BZ935="",CB935="",CD935=""),"","E")),"")</f>
        <v/>
      </c>
      <c r="O938" s="192"/>
      <c r="P938" s="193"/>
      <c r="Q938" s="175" t="str">
        <f>IF($D913="1P","D","C")</f>
        <v>C</v>
      </c>
      <c r="R938" s="201"/>
      <c r="S938" s="202"/>
      <c r="T938" s="201"/>
      <c r="U938" s="202"/>
      <c r="V938" s="201"/>
      <c r="W938" s="202"/>
      <c r="X938" s="201"/>
      <c r="Y938" s="202"/>
      <c r="Z938" s="201"/>
      <c r="AA938" s="205"/>
      <c r="AB938" s="69" t="str">
        <f>IF(CF961&lt;&gt;"",IF(ISERROR(AND(BV965="",BX965="",BZ965="",CB965="",CD965="")),"E",IF(AND(BV965="",BX965="",BZ965="",CB965="",CD965=""),"","E")),"")</f>
        <v/>
      </c>
      <c r="AP938" s="3"/>
      <c r="AQ938" s="128"/>
      <c r="AR938" s="128"/>
      <c r="AS938" s="128"/>
      <c r="AT938" s="128"/>
      <c r="AU938" s="128"/>
      <c r="AV938" s="128"/>
      <c r="AW938" s="128"/>
      <c r="AX938" s="128"/>
      <c r="AY938" s="128"/>
      <c r="AZ938" s="128"/>
      <c r="BA938" s="128"/>
      <c r="BB938" s="128"/>
      <c r="BC938" s="128"/>
      <c r="BD938" s="41"/>
      <c r="BE938" s="41"/>
      <c r="BF938" s="41"/>
      <c r="BG938" s="41"/>
      <c r="BH938" s="41"/>
      <c r="BI938" s="41"/>
      <c r="BJ938" s="41"/>
      <c r="BK938" s="41"/>
      <c r="BL938" s="41"/>
      <c r="BM938" s="41"/>
      <c r="BN938" s="41"/>
      <c r="BO938" s="41"/>
      <c r="BP938" s="41"/>
      <c r="BQ938" s="41"/>
      <c r="BR938" s="41"/>
      <c r="BS938" s="41"/>
      <c r="BT938" s="41"/>
      <c r="BU938" s="41"/>
      <c r="BV938" s="41"/>
      <c r="BW938" s="41"/>
      <c r="BX938" s="41"/>
      <c r="BY938" s="41"/>
      <c r="BZ938" s="41"/>
      <c r="CA938" s="41"/>
      <c r="CB938" s="41"/>
      <c r="CC938" s="41"/>
      <c r="CD938" s="41"/>
      <c r="CE938" s="41"/>
      <c r="CF938" s="3"/>
    </row>
    <row r="939" spans="1:84" ht="11.25" customHeight="1" thickBot="1">
      <c r="A939" s="194"/>
      <c r="B939" s="195"/>
      <c r="C939" s="207"/>
      <c r="D939" s="203"/>
      <c r="E939" s="204"/>
      <c r="F939" s="203"/>
      <c r="G939" s="204"/>
      <c r="H939" s="203"/>
      <c r="I939" s="204"/>
      <c r="J939" s="203"/>
      <c r="K939" s="204"/>
      <c r="L939" s="203"/>
      <c r="M939" s="206"/>
      <c r="N939" s="69" t="str">
        <f>IF(CF933&lt;&gt;"",IF(CF933="W",IF(SUM(IF(D938&gt;D936,1,0),IF(F938&gt;F936,1,0),IF(H938&gt;H936,1,0),IF(J938&gt;J936,1,0),IF(L938&gt;L936,1,0))&lt;&gt;3,"E",""),""),"")</f>
        <v/>
      </c>
      <c r="O939" s="194"/>
      <c r="P939" s="195"/>
      <c r="Q939" s="207"/>
      <c r="R939" s="203"/>
      <c r="S939" s="204"/>
      <c r="T939" s="203"/>
      <c r="U939" s="204"/>
      <c r="V939" s="203"/>
      <c r="W939" s="204"/>
      <c r="X939" s="203"/>
      <c r="Y939" s="204"/>
      <c r="Z939" s="203"/>
      <c r="AA939" s="206"/>
      <c r="AB939" s="69" t="str">
        <f>IF(CF963&lt;&gt;"",IF(CF963="W",IF(SUM(IF(R938&gt;R936,1,0),IF(T938&gt;T936,1,0),IF(V938&gt;V936,1,0),IF(X938&gt;X936,1,0),IF(Z938&gt;Z936,1,0))&lt;&gt;3,"E",""),""),"")</f>
        <v/>
      </c>
      <c r="AP939" s="3"/>
      <c r="AQ939" s="126"/>
      <c r="AR939" s="126"/>
      <c r="AS939" s="126"/>
      <c r="AT939" s="126"/>
      <c r="AU939" s="126"/>
      <c r="AV939" s="126"/>
      <c r="AW939" s="126"/>
      <c r="AX939" s="126"/>
      <c r="AY939" s="126"/>
      <c r="AZ939" s="126"/>
      <c r="BA939" s="126"/>
      <c r="BB939" s="126"/>
      <c r="BC939" s="126"/>
      <c r="CF939" s="3"/>
    </row>
    <row r="940" spans="1:84" ht="11.25" customHeight="1" thickBo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P940" s="3"/>
      <c r="AQ940" s="127"/>
      <c r="AR940" s="127"/>
      <c r="AS940" s="127"/>
      <c r="AT940" s="127"/>
      <c r="AU940" s="127"/>
      <c r="AV940" s="127"/>
      <c r="AW940" s="127"/>
      <c r="AX940" s="127"/>
      <c r="AY940" s="127"/>
      <c r="AZ940" s="127"/>
      <c r="BA940" s="127"/>
      <c r="BB940" s="127"/>
      <c r="BC940" s="127"/>
      <c r="BD940" s="40"/>
      <c r="BE940" s="40"/>
      <c r="BF940" s="40"/>
      <c r="BG940" s="40"/>
      <c r="BH940" s="40"/>
      <c r="BI940" s="40"/>
      <c r="BJ940" s="40"/>
      <c r="BK940" s="40"/>
      <c r="BL940" s="40"/>
      <c r="BM940" s="40"/>
      <c r="BN940" s="40"/>
      <c r="BO940" s="40"/>
      <c r="BP940" s="40"/>
      <c r="BQ940" s="40"/>
      <c r="BR940" s="40"/>
      <c r="BS940" s="40"/>
      <c r="BT940" s="40"/>
      <c r="BU940" s="40"/>
      <c r="BV940" s="40"/>
      <c r="BW940" s="40"/>
      <c r="BX940" s="40"/>
      <c r="BY940" s="40"/>
      <c r="BZ940" s="40"/>
      <c r="CA940" s="40"/>
      <c r="CB940" s="40"/>
      <c r="CC940" s="40"/>
      <c r="CD940" s="40"/>
      <c r="CE940" s="40"/>
      <c r="CF940" s="3"/>
    </row>
    <row r="941" spans="1:84" ht="11.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P941" s="3"/>
      <c r="AQ941" s="154" t="str">
        <f>CONCATENATE($A915," ",$D915,","," ",$F913)</f>
        <v>Group: 15, Women's Singles</v>
      </c>
      <c r="AR941" s="155"/>
      <c r="AS941" s="155"/>
      <c r="AT941" s="155"/>
      <c r="AU941" s="155"/>
      <c r="AV941" s="155"/>
      <c r="AW941" s="155"/>
      <c r="AX941" s="155"/>
      <c r="AY941" s="155"/>
      <c r="AZ941" s="155"/>
      <c r="BA941" s="155"/>
      <c r="BB941" s="155"/>
      <c r="BC941" s="156"/>
      <c r="BD941" s="163">
        <f>O928</f>
        <v>4</v>
      </c>
      <c r="BE941" s="164"/>
      <c r="BF941" s="183" t="str">
        <f>Q928</f>
        <v>C</v>
      </c>
      <c r="BG941" s="185" t="str">
        <f>IF(VLOOKUP($BF941,$A917:$C923,3,FALSE)=0,"",CONCATENATE(VLOOKUP(VLOOKUP($BF941,$A917:$C923,3,FALSE),Players!$J:$N,4,FALSE)," ",VLOOKUP($BF941,$A917:$C923,3,FALSE)," ",IF(ISERROR(VLOOKUP(VLOOKUP($BF941,$A917:$C923,3,FALSE),Players!$J:$N,5,FALSE)),"()",CONCATENATE("(",VLOOKUP(VLOOKUP($BF941,$A917:$C923,3,FALSE),Players!$J:$N,5,FALSE),")"))))</f>
        <v/>
      </c>
      <c r="BH941" s="186"/>
      <c r="BI941" s="186"/>
      <c r="BJ941" s="186"/>
      <c r="BK941" s="186"/>
      <c r="BL941" s="186"/>
      <c r="BM941" s="186"/>
      <c r="BN941" s="186"/>
      <c r="BO941" s="186"/>
      <c r="BP941" s="186"/>
      <c r="BQ941" s="186"/>
      <c r="BR941" s="186"/>
      <c r="BS941" s="186"/>
      <c r="BT941" s="186"/>
      <c r="BU941" s="187"/>
      <c r="BV941" s="170" t="str">
        <f>IF(R928&lt;&gt;"",R928,"")</f>
        <v/>
      </c>
      <c r="BW941" s="171"/>
      <c r="BX941" s="170" t="str">
        <f>IF(T928&lt;&gt;"",T928,"")</f>
        <v/>
      </c>
      <c r="BY941" s="171"/>
      <c r="BZ941" s="170" t="str">
        <f>IF(V928&lt;&gt;"",V928,"")</f>
        <v/>
      </c>
      <c r="CA941" s="171"/>
      <c r="CB941" s="170" t="str">
        <f>IF(X928&lt;&gt;"",X928,"")</f>
        <v/>
      </c>
      <c r="CC941" s="171"/>
      <c r="CD941" s="170" t="str">
        <f>IF(Z928&lt;&gt;"",Z928,"")</f>
        <v/>
      </c>
      <c r="CE941" s="171"/>
      <c r="CF941" s="174" t="str">
        <f>IF($CD941=$CD943,IF($CB941=$CB943,IF($BZ941&lt;&gt;"",IF($BZ941&gt;$BZ943,"W","L"),""),IF($CB941&gt;$CB943,"W","L")),IF($CD941&gt;$CD943,"W","L"))</f>
        <v/>
      </c>
    </row>
    <row r="942" spans="1:84" ht="11.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P942" s="3"/>
      <c r="AQ942" s="157"/>
      <c r="AR942" s="158"/>
      <c r="AS942" s="158"/>
      <c r="AT942" s="158"/>
      <c r="AU942" s="158"/>
      <c r="AV942" s="158"/>
      <c r="AW942" s="158"/>
      <c r="AX942" s="158"/>
      <c r="AY942" s="158"/>
      <c r="AZ942" s="158"/>
      <c r="BA942" s="158"/>
      <c r="BB942" s="158"/>
      <c r="BC942" s="159"/>
      <c r="BD942" s="165"/>
      <c r="BE942" s="166"/>
      <c r="BF942" s="184"/>
      <c r="BG942" s="188"/>
      <c r="BH942" s="189"/>
      <c r="BI942" s="189"/>
      <c r="BJ942" s="189"/>
      <c r="BK942" s="189"/>
      <c r="BL942" s="189"/>
      <c r="BM942" s="189"/>
      <c r="BN942" s="189"/>
      <c r="BO942" s="189"/>
      <c r="BP942" s="189"/>
      <c r="BQ942" s="189"/>
      <c r="BR942" s="189"/>
      <c r="BS942" s="189"/>
      <c r="BT942" s="189"/>
      <c r="BU942" s="190"/>
      <c r="BV942" s="172"/>
      <c r="BW942" s="173"/>
      <c r="BX942" s="172"/>
      <c r="BY942" s="173"/>
      <c r="BZ942" s="172"/>
      <c r="CA942" s="173"/>
      <c r="CB942" s="172"/>
      <c r="CC942" s="173"/>
      <c r="CD942" s="172"/>
      <c r="CE942" s="173"/>
      <c r="CF942" s="174"/>
    </row>
    <row r="943" spans="1:84" ht="11.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P943" s="3"/>
      <c r="AQ943" s="157"/>
      <c r="AR943" s="158"/>
      <c r="AS943" s="158"/>
      <c r="AT943" s="158"/>
      <c r="AU943" s="158"/>
      <c r="AV943" s="158"/>
      <c r="AW943" s="158"/>
      <c r="AX943" s="158"/>
      <c r="AY943" s="158"/>
      <c r="AZ943" s="158"/>
      <c r="BA943" s="158"/>
      <c r="BB943" s="158"/>
      <c r="BC943" s="159"/>
      <c r="BD943" s="165"/>
      <c r="BE943" s="166"/>
      <c r="BF943" s="175" t="str">
        <f>Q930</f>
        <v>D</v>
      </c>
      <c r="BG943" s="177" t="str">
        <f>IF(VLOOKUP($BF943,$A917:$C923,3,FALSE)=0,"",CONCATENATE(VLOOKUP(VLOOKUP($BF943,$A917:$C923,3,FALSE),Players!$J:$N,4,FALSE)," ",VLOOKUP($BF943,$A917:$C923,3,FALSE)," ",IF(ISERROR(VLOOKUP(VLOOKUP($BF943,$A917:$C923,3,FALSE),Players!$J:$N,5,FALSE)),"()",CONCATENATE("(",VLOOKUP(VLOOKUP($BF943,$A917:$C923,3,FALSE),Players!$J:$N,5,FALSE),")"))))</f>
        <v/>
      </c>
      <c r="BH943" s="178"/>
      <c r="BI943" s="178"/>
      <c r="BJ943" s="178"/>
      <c r="BK943" s="178"/>
      <c r="BL943" s="178"/>
      <c r="BM943" s="178"/>
      <c r="BN943" s="178"/>
      <c r="BO943" s="178"/>
      <c r="BP943" s="178"/>
      <c r="BQ943" s="178"/>
      <c r="BR943" s="178"/>
      <c r="BS943" s="178"/>
      <c r="BT943" s="178"/>
      <c r="BU943" s="179"/>
      <c r="BV943" s="150" t="str">
        <f>IF(R930&lt;&gt;"",R930,"")</f>
        <v/>
      </c>
      <c r="BW943" s="151"/>
      <c r="BX943" s="150" t="str">
        <f>IF(T930&lt;&gt;"",T930,"")</f>
        <v/>
      </c>
      <c r="BY943" s="151"/>
      <c r="BZ943" s="150" t="str">
        <f>IF(V930&lt;&gt;"",V930,"")</f>
        <v/>
      </c>
      <c r="CA943" s="151"/>
      <c r="CB943" s="150" t="str">
        <f>IF(X930&lt;&gt;"",X930,"")</f>
        <v/>
      </c>
      <c r="CC943" s="151"/>
      <c r="CD943" s="150" t="str">
        <f>IF(Z930&lt;&gt;"",Z930,"")</f>
        <v/>
      </c>
      <c r="CE943" s="151"/>
      <c r="CF943" s="174" t="str">
        <f>IF($CF941&lt;&gt;"",IF(CF941="W","L","W"),"")</f>
        <v/>
      </c>
    </row>
    <row r="944" spans="1:84" ht="11.25" customHeight="1" thickBo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P944" s="3"/>
      <c r="AQ944" s="160"/>
      <c r="AR944" s="161"/>
      <c r="AS944" s="161"/>
      <c r="AT944" s="161"/>
      <c r="AU944" s="161"/>
      <c r="AV944" s="161"/>
      <c r="AW944" s="161"/>
      <c r="AX944" s="161"/>
      <c r="AY944" s="161"/>
      <c r="AZ944" s="161"/>
      <c r="BA944" s="161"/>
      <c r="BB944" s="161"/>
      <c r="BC944" s="162"/>
      <c r="BD944" s="167"/>
      <c r="BE944" s="168"/>
      <c r="BF944" s="176"/>
      <c r="BG944" s="180"/>
      <c r="BH944" s="181"/>
      <c r="BI944" s="181"/>
      <c r="BJ944" s="181"/>
      <c r="BK944" s="181"/>
      <c r="BL944" s="181"/>
      <c r="BM944" s="181"/>
      <c r="BN944" s="181"/>
      <c r="BO944" s="181"/>
      <c r="BP944" s="181"/>
      <c r="BQ944" s="181"/>
      <c r="BR944" s="181"/>
      <c r="BS944" s="181"/>
      <c r="BT944" s="181"/>
      <c r="BU944" s="182"/>
      <c r="BV944" s="152"/>
      <c r="BW944" s="153"/>
      <c r="BX944" s="152"/>
      <c r="BY944" s="153"/>
      <c r="BZ944" s="152"/>
      <c r="CA944" s="153"/>
      <c r="CB944" s="152"/>
      <c r="CC944" s="153"/>
      <c r="CD944" s="152"/>
      <c r="CE944" s="153"/>
      <c r="CF944" s="174"/>
    </row>
    <row r="945" spans="1:84" ht="11.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P945" s="3"/>
      <c r="AQ945" s="126"/>
      <c r="AR945" s="126"/>
      <c r="AS945" s="126"/>
      <c r="AT945" s="126"/>
      <c r="AU945" s="126"/>
      <c r="AV945" s="126"/>
      <c r="AW945" s="126"/>
      <c r="AX945" s="126"/>
      <c r="AY945" s="126"/>
      <c r="AZ945" s="126"/>
      <c r="BA945" s="126"/>
      <c r="BB945" s="126"/>
      <c r="BC945" s="126"/>
      <c r="BV945" s="169" t="str">
        <f>IF(CF941&lt;&gt;"",IF(AND(AND(BV941&gt;-1,BV943&gt;-1),OR(BV941&gt;10,BV943&gt;10),ABS(BV941-BV943)&gt;1,IF(OR(BV941&gt;11,BV943&gt;11),ABS(BV941-BV943)=2,TRUE),BV941=INT(BV941),BV943=INT(BV943)),"","Error"),"")</f>
        <v/>
      </c>
      <c r="BW945" s="169"/>
      <c r="BX945" s="169" t="str">
        <f>IF(CF941&lt;&gt;"",IF(AND(AND(BX941&gt;-1,BX943&gt;-1),OR(BX941&gt;10,BX943&gt;10),ABS(BX941-BX943)&gt;1,IF(OR(BX941&gt;11,BX943&gt;11),ABS(BX941-BX943)=2,TRUE),BX941=INT(BX941),BX943=INT(BX943)),"","Error"),"")</f>
        <v/>
      </c>
      <c r="BY945" s="169"/>
      <c r="BZ945" s="169" t="str">
        <f>IF(CF941&lt;&gt;"",IF(AND(AND(BZ941&gt;-1,BZ943&gt;-1),OR(BZ941&gt;10,BZ943&gt;10),ABS(BZ941-BZ943)&gt;1,IF(OR(BZ941&gt;11,BZ943&gt;11),ABS(BZ941-BZ943)=2,TRUE),BZ941=INT(BZ941),BZ943=INT(BZ943)),"","Error"),"")</f>
        <v/>
      </c>
      <c r="CA945" s="169"/>
      <c r="CB945" s="169" t="str">
        <f>IF(AND(CF941&lt;&gt;"",CB941&lt;&gt;""),IF(AND(AND(CB941&gt;-1,CB943&gt;-1),OR(CB941&gt;10,CB943&gt;10),ABS(CB941-CB943)&gt;1,IF(OR(CB941&gt;11,CB943&gt;11),ABS(CB941-CB943)=2,TRUE),CB941=INT(CB941),CB943=INT(CB943)),"","Error"),"")</f>
        <v/>
      </c>
      <c r="CC945" s="169"/>
      <c r="CD945" s="169" t="str">
        <f>IF(AND(CF941&lt;&gt;"",CD941&lt;&gt;""),IF(AND(AND(CD941&gt;-1,CD943&gt;-1),OR(CD941&gt;10,CD943&gt;10),ABS(CD941-CD943)&gt;1,IF(OR(CD941&gt;11,CD943&gt;11),ABS(CD941-CD943)=2,TRUE),CD941=INT(CD941),CD943=INT(CD943)),"","Error"),"")</f>
        <v/>
      </c>
      <c r="CE945" s="169"/>
      <c r="CF945" s="3"/>
    </row>
    <row r="946" spans="1:84" ht="11.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P946" s="3"/>
      <c r="AQ946" s="126"/>
      <c r="AR946" s="126"/>
      <c r="AS946" s="126"/>
      <c r="AT946" s="126"/>
      <c r="AU946" s="126"/>
      <c r="AV946" s="126"/>
      <c r="AW946" s="126"/>
      <c r="AX946" s="126"/>
      <c r="AY946" s="126"/>
      <c r="AZ946" s="126"/>
      <c r="BA946" s="126"/>
      <c r="BB946" s="126"/>
      <c r="BC946" s="126"/>
      <c r="CF946" s="3"/>
    </row>
    <row r="947" spans="1:84" ht="11.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P947" s="3"/>
      <c r="AQ947" s="127"/>
      <c r="AR947" s="127"/>
      <c r="AS947" s="127"/>
      <c r="AT947" s="127"/>
      <c r="AU947" s="127"/>
      <c r="AV947" s="127"/>
      <c r="AW947" s="127"/>
      <c r="AX947" s="127"/>
      <c r="AY947" s="127"/>
      <c r="AZ947" s="127"/>
      <c r="BA947" s="127"/>
      <c r="BB947" s="127"/>
      <c r="BC947" s="127"/>
      <c r="BD947" s="40"/>
      <c r="BE947" s="40"/>
      <c r="BF947" s="40"/>
      <c r="BG947" s="40"/>
      <c r="BH947" s="40"/>
      <c r="BI947" s="40"/>
      <c r="BJ947" s="40"/>
      <c r="BK947" s="40"/>
      <c r="BL947" s="40"/>
      <c r="BM947" s="40"/>
      <c r="BN947" s="40"/>
      <c r="BO947" s="40"/>
      <c r="BP947" s="40"/>
      <c r="BQ947" s="40"/>
      <c r="BR947" s="40"/>
      <c r="BS947" s="40"/>
      <c r="BT947" s="40"/>
      <c r="BU947" s="40"/>
      <c r="BV947" s="40"/>
      <c r="BW947" s="40"/>
      <c r="BX947" s="40"/>
      <c r="BY947" s="40"/>
      <c r="BZ947" s="40"/>
      <c r="CA947" s="40"/>
      <c r="CB947" s="40"/>
      <c r="CC947" s="40"/>
      <c r="CD947" s="40"/>
      <c r="CE947" s="40"/>
      <c r="CF947" s="3"/>
    </row>
    <row r="948" spans="1:84" ht="11.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P948" s="3"/>
      <c r="AQ948" s="128"/>
      <c r="AR948" s="128"/>
      <c r="AS948" s="128"/>
      <c r="AT948" s="128"/>
      <c r="AU948" s="128"/>
      <c r="AV948" s="128"/>
      <c r="AW948" s="128"/>
      <c r="AX948" s="128"/>
      <c r="AY948" s="128"/>
      <c r="AZ948" s="128"/>
      <c r="BA948" s="128"/>
      <c r="BB948" s="128"/>
      <c r="BC948" s="128"/>
      <c r="BD948" s="41"/>
      <c r="BE948" s="41"/>
      <c r="BF948" s="41"/>
      <c r="BG948" s="41"/>
      <c r="BH948" s="41"/>
      <c r="BI948" s="41"/>
      <c r="BJ948" s="41"/>
      <c r="BK948" s="41"/>
      <c r="BL948" s="41"/>
      <c r="BM948" s="41"/>
      <c r="BN948" s="41"/>
      <c r="BO948" s="41"/>
      <c r="BP948" s="41"/>
      <c r="BQ948" s="41"/>
      <c r="BR948" s="41"/>
      <c r="BS948" s="41"/>
      <c r="BT948" s="41"/>
      <c r="BU948" s="41"/>
      <c r="BV948" s="41"/>
      <c r="BW948" s="41"/>
      <c r="BX948" s="41"/>
      <c r="BY948" s="41"/>
      <c r="BZ948" s="41"/>
      <c r="CA948" s="41"/>
      <c r="CB948" s="41"/>
      <c r="CC948" s="41"/>
      <c r="CD948" s="41"/>
      <c r="CE948" s="41"/>
      <c r="CF948" s="3"/>
    </row>
    <row r="949" spans="1:84" ht="11.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P949" s="3"/>
      <c r="AQ949" s="126"/>
      <c r="AR949" s="126"/>
      <c r="AS949" s="126"/>
      <c r="AT949" s="126"/>
      <c r="AU949" s="126"/>
      <c r="AV949" s="126"/>
      <c r="AW949" s="126"/>
      <c r="AX949" s="126"/>
      <c r="AY949" s="126"/>
      <c r="AZ949" s="126"/>
      <c r="BA949" s="126"/>
      <c r="BB949" s="126"/>
      <c r="BC949" s="126"/>
      <c r="CF949" s="3"/>
    </row>
    <row r="950" spans="1:84" ht="11.25" customHeight="1" thickBo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P950" s="3"/>
      <c r="AQ950" s="127"/>
      <c r="AR950" s="127"/>
      <c r="AS950" s="127"/>
      <c r="AT950" s="127"/>
      <c r="AU950" s="127"/>
      <c r="AV950" s="127"/>
      <c r="AW950" s="127"/>
      <c r="AX950" s="127"/>
      <c r="AY950" s="127"/>
      <c r="AZ950" s="127"/>
      <c r="BA950" s="127"/>
      <c r="BB950" s="127"/>
      <c r="BC950" s="127"/>
      <c r="BD950" s="40"/>
      <c r="BE950" s="40"/>
      <c r="BF950" s="40"/>
      <c r="BG950" s="40"/>
      <c r="BH950" s="40"/>
      <c r="BI950" s="40"/>
      <c r="BJ950" s="40"/>
      <c r="BK950" s="40"/>
      <c r="BL950" s="40"/>
      <c r="BM950" s="40"/>
      <c r="BN950" s="40"/>
      <c r="BO950" s="40"/>
      <c r="BP950" s="40"/>
      <c r="BQ950" s="40"/>
      <c r="BR950" s="40"/>
      <c r="BS950" s="40"/>
      <c r="BT950" s="40"/>
      <c r="BU950" s="40"/>
      <c r="BV950" s="40"/>
      <c r="BW950" s="40"/>
      <c r="BX950" s="40"/>
      <c r="BY950" s="40"/>
      <c r="BZ950" s="40"/>
      <c r="CA950" s="40"/>
      <c r="CB950" s="40"/>
      <c r="CC950" s="40"/>
      <c r="CD950" s="40"/>
      <c r="CE950" s="40"/>
      <c r="CF950" s="3"/>
    </row>
    <row r="951" spans="1:84" ht="11.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P951" s="3"/>
      <c r="AQ951" s="154" t="str">
        <f>CONCATENATE($A915," ",$D915,","," ",$F913)</f>
        <v>Group: 15, Women's Singles</v>
      </c>
      <c r="AR951" s="155"/>
      <c r="AS951" s="155"/>
      <c r="AT951" s="155"/>
      <c r="AU951" s="155"/>
      <c r="AV951" s="155"/>
      <c r="AW951" s="155"/>
      <c r="AX951" s="155"/>
      <c r="AY951" s="155"/>
      <c r="AZ951" s="155"/>
      <c r="BA951" s="155"/>
      <c r="BB951" s="155"/>
      <c r="BC951" s="156"/>
      <c r="BD951" s="163">
        <f>O932</f>
        <v>5</v>
      </c>
      <c r="BE951" s="164"/>
      <c r="BF951" s="183" t="str">
        <f>Q932</f>
        <v>A</v>
      </c>
      <c r="BG951" s="185" t="str">
        <f>IF(VLOOKUP($BF951,$A917:$C923,3,FALSE)=0,"",CONCATENATE(VLOOKUP(VLOOKUP($BF951,$A917:$C923,3,FALSE),Players!$J:$N,4,FALSE)," ",VLOOKUP($BF951,$A917:$C923,3,FALSE)," ",IF(ISERROR(VLOOKUP(VLOOKUP($BF951,$A917:$C923,3,FALSE),Players!$J:$N,5,FALSE)),"()",CONCATENATE("(",VLOOKUP(VLOOKUP($BF951,$A917:$C923,3,FALSE),Players!$J:$N,5,FALSE),")"))))</f>
        <v/>
      </c>
      <c r="BH951" s="186"/>
      <c r="BI951" s="186"/>
      <c r="BJ951" s="186"/>
      <c r="BK951" s="186"/>
      <c r="BL951" s="186"/>
      <c r="BM951" s="186"/>
      <c r="BN951" s="186"/>
      <c r="BO951" s="186"/>
      <c r="BP951" s="186"/>
      <c r="BQ951" s="186"/>
      <c r="BR951" s="186"/>
      <c r="BS951" s="186"/>
      <c r="BT951" s="186"/>
      <c r="BU951" s="187"/>
      <c r="BV951" s="170" t="str">
        <f>IF(R932&lt;&gt;"",R932,"")</f>
        <v/>
      </c>
      <c r="BW951" s="171"/>
      <c r="BX951" s="170" t="str">
        <f>IF(T932&lt;&gt;"",T932,"")</f>
        <v/>
      </c>
      <c r="BY951" s="171"/>
      <c r="BZ951" s="170" t="str">
        <f>IF(V932&lt;&gt;"",V932,"")</f>
        <v/>
      </c>
      <c r="CA951" s="171"/>
      <c r="CB951" s="170" t="str">
        <f>IF(X932&lt;&gt;"",X932,"")</f>
        <v/>
      </c>
      <c r="CC951" s="171"/>
      <c r="CD951" s="170" t="str">
        <f>IF(Z932&lt;&gt;"",Z932,"")</f>
        <v/>
      </c>
      <c r="CE951" s="171"/>
      <c r="CF951" s="174" t="str">
        <f>IF($CD951=$CD953,IF($CB951=$CB953,IF($BZ951&lt;&gt;"",IF($BZ951&gt;$BZ953,"W","L"),""),IF($CB951&gt;$CB953,"W","L")),IF($CD951&gt;$CD953,"W","L"))</f>
        <v/>
      </c>
    </row>
    <row r="952" spans="1:84" ht="11.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P952" s="3"/>
      <c r="AQ952" s="157"/>
      <c r="AR952" s="158"/>
      <c r="AS952" s="158"/>
      <c r="AT952" s="158"/>
      <c r="AU952" s="158"/>
      <c r="AV952" s="158"/>
      <c r="AW952" s="158"/>
      <c r="AX952" s="158"/>
      <c r="AY952" s="158"/>
      <c r="AZ952" s="158"/>
      <c r="BA952" s="158"/>
      <c r="BB952" s="158"/>
      <c r="BC952" s="159"/>
      <c r="BD952" s="165"/>
      <c r="BE952" s="166"/>
      <c r="BF952" s="184"/>
      <c r="BG952" s="188"/>
      <c r="BH952" s="189"/>
      <c r="BI952" s="189"/>
      <c r="BJ952" s="189"/>
      <c r="BK952" s="189"/>
      <c r="BL952" s="189"/>
      <c r="BM952" s="189"/>
      <c r="BN952" s="189"/>
      <c r="BO952" s="189"/>
      <c r="BP952" s="189"/>
      <c r="BQ952" s="189"/>
      <c r="BR952" s="189"/>
      <c r="BS952" s="189"/>
      <c r="BT952" s="189"/>
      <c r="BU952" s="190"/>
      <c r="BV952" s="172"/>
      <c r="BW952" s="173"/>
      <c r="BX952" s="172"/>
      <c r="BY952" s="173"/>
      <c r="BZ952" s="172"/>
      <c r="CA952" s="173"/>
      <c r="CB952" s="172"/>
      <c r="CC952" s="173"/>
      <c r="CD952" s="172"/>
      <c r="CE952" s="173"/>
      <c r="CF952" s="174"/>
    </row>
    <row r="953" spans="1:84" ht="11.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P953" s="3"/>
      <c r="AQ953" s="157"/>
      <c r="AR953" s="158"/>
      <c r="AS953" s="158"/>
      <c r="AT953" s="158"/>
      <c r="AU953" s="158"/>
      <c r="AV953" s="158"/>
      <c r="AW953" s="158"/>
      <c r="AX953" s="158"/>
      <c r="AY953" s="158"/>
      <c r="AZ953" s="158"/>
      <c r="BA953" s="158"/>
      <c r="BB953" s="158"/>
      <c r="BC953" s="159"/>
      <c r="BD953" s="165"/>
      <c r="BE953" s="166"/>
      <c r="BF953" s="175" t="str">
        <f>Q934</f>
        <v>D</v>
      </c>
      <c r="BG953" s="177" t="str">
        <f>IF(VLOOKUP($BF953,$A917:$C923,3,FALSE)=0,"",CONCATENATE(VLOOKUP(VLOOKUP($BF953,$A917:$C923,3,FALSE),Players!$J:$N,4,FALSE)," ",VLOOKUP($BF953,$A917:$C923,3,FALSE)," ",IF(ISERROR(VLOOKUP(VLOOKUP($BF953,$A917:$C923,3,FALSE),Players!$J:$N,5,FALSE)),"()",CONCATENATE("(",VLOOKUP(VLOOKUP($BF953,$A917:$C923,3,FALSE),Players!$J:$N,5,FALSE),")"))))</f>
        <v/>
      </c>
      <c r="BH953" s="178"/>
      <c r="BI953" s="178"/>
      <c r="BJ953" s="178"/>
      <c r="BK953" s="178"/>
      <c r="BL953" s="178"/>
      <c r="BM953" s="178"/>
      <c r="BN953" s="178"/>
      <c r="BO953" s="178"/>
      <c r="BP953" s="178"/>
      <c r="BQ953" s="178"/>
      <c r="BR953" s="178"/>
      <c r="BS953" s="178"/>
      <c r="BT953" s="178"/>
      <c r="BU953" s="179"/>
      <c r="BV953" s="150" t="str">
        <f>IF(R934&lt;&gt;"",R934,"")</f>
        <v/>
      </c>
      <c r="BW953" s="151"/>
      <c r="BX953" s="150" t="str">
        <f>IF(T934&lt;&gt;"",T934,"")</f>
        <v/>
      </c>
      <c r="BY953" s="151"/>
      <c r="BZ953" s="150" t="str">
        <f>IF(V934&lt;&gt;"",V934,"")</f>
        <v/>
      </c>
      <c r="CA953" s="151"/>
      <c r="CB953" s="150" t="str">
        <f>IF(X934&lt;&gt;"",X934,"")</f>
        <v/>
      </c>
      <c r="CC953" s="151"/>
      <c r="CD953" s="150" t="str">
        <f>IF(Z934&lt;&gt;"",Z934,"")</f>
        <v/>
      </c>
      <c r="CE953" s="151"/>
      <c r="CF953" s="174" t="str">
        <f>IF($CF951&lt;&gt;"",IF(CF951="W","L","W"),"")</f>
        <v/>
      </c>
    </row>
    <row r="954" spans="1:84" ht="11.25" customHeight="1" thickBo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P954" s="3"/>
      <c r="AQ954" s="160"/>
      <c r="AR954" s="161"/>
      <c r="AS954" s="161"/>
      <c r="AT954" s="161"/>
      <c r="AU954" s="161"/>
      <c r="AV954" s="161"/>
      <c r="AW954" s="161"/>
      <c r="AX954" s="161"/>
      <c r="AY954" s="161"/>
      <c r="AZ954" s="161"/>
      <c r="BA954" s="161"/>
      <c r="BB954" s="161"/>
      <c r="BC954" s="162"/>
      <c r="BD954" s="167"/>
      <c r="BE954" s="168"/>
      <c r="BF954" s="176"/>
      <c r="BG954" s="180"/>
      <c r="BH954" s="181"/>
      <c r="BI954" s="181"/>
      <c r="BJ954" s="181"/>
      <c r="BK954" s="181"/>
      <c r="BL954" s="181"/>
      <c r="BM954" s="181"/>
      <c r="BN954" s="181"/>
      <c r="BO954" s="181"/>
      <c r="BP954" s="181"/>
      <c r="BQ954" s="181"/>
      <c r="BR954" s="181"/>
      <c r="BS954" s="181"/>
      <c r="BT954" s="181"/>
      <c r="BU954" s="182"/>
      <c r="BV954" s="152"/>
      <c r="BW954" s="153"/>
      <c r="BX954" s="152"/>
      <c r="BY954" s="153"/>
      <c r="BZ954" s="152"/>
      <c r="CA954" s="153"/>
      <c r="CB954" s="152"/>
      <c r="CC954" s="153"/>
      <c r="CD954" s="152"/>
      <c r="CE954" s="153"/>
      <c r="CF954" s="174"/>
    </row>
    <row r="955" spans="1:84" ht="11.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P955" s="3"/>
      <c r="AQ955" s="126"/>
      <c r="AR955" s="126"/>
      <c r="AS955" s="126"/>
      <c r="AT955" s="126"/>
      <c r="AU955" s="126"/>
      <c r="AV955" s="126"/>
      <c r="AW955" s="126"/>
      <c r="AX955" s="126"/>
      <c r="AY955" s="126"/>
      <c r="AZ955" s="126"/>
      <c r="BA955" s="126"/>
      <c r="BB955" s="126"/>
      <c r="BC955" s="126"/>
      <c r="BV955" s="169" t="str">
        <f>IF(CF951&lt;&gt;"",IF(AND(AND(BV951&gt;-1,BV953&gt;-1),OR(BV951&gt;10,BV953&gt;10),ABS(BV951-BV953)&gt;1,IF(OR(BV951&gt;11,BV953&gt;11),ABS(BV951-BV953)=2,TRUE),BV951=INT(BV951),BV953=INT(BV953)),"","Error"),"")</f>
        <v/>
      </c>
      <c r="BW955" s="169"/>
      <c r="BX955" s="169" t="str">
        <f>IF(CF951&lt;&gt;"",IF(AND(AND(BX951&gt;-1,BX953&gt;-1),OR(BX951&gt;10,BX953&gt;10),ABS(BX951-BX953)&gt;1,IF(OR(BX951&gt;11,BX953&gt;11),ABS(BX951-BX953)=2,TRUE),BX951=INT(BX951),BX953=INT(BX953)),"","Error"),"")</f>
        <v/>
      </c>
      <c r="BY955" s="169"/>
      <c r="BZ955" s="169" t="str">
        <f>IF(CF951&lt;&gt;"",IF(AND(AND(BZ951&gt;-1,BZ953&gt;-1),OR(BZ951&gt;10,BZ953&gt;10),ABS(BZ951-BZ953)&gt;1,IF(OR(BZ951&gt;11,BZ953&gt;11),ABS(BZ951-BZ953)=2,TRUE),BZ951=INT(BZ951),BZ953=INT(BZ953)),"","Error"),"")</f>
        <v/>
      </c>
      <c r="CA955" s="169"/>
      <c r="CB955" s="169" t="str">
        <f>IF(AND(CF951&lt;&gt;"",CB951&lt;&gt;""),IF(AND(AND(CB951&gt;-1,CB953&gt;-1),OR(CB951&gt;10,CB953&gt;10),ABS(CB951-CB953)&gt;1,IF(OR(CB951&gt;11,CB953&gt;11),ABS(CB951-CB953)=2,TRUE),CB951=INT(CB951),CB953=INT(CB953)),"","Error"),"")</f>
        <v/>
      </c>
      <c r="CC955" s="169"/>
      <c r="CD955" s="169" t="str">
        <f>IF(AND(CF951&lt;&gt;"",CD951&lt;&gt;""),IF(AND(AND(CD951&gt;-1,CD953&gt;-1),OR(CD951&gt;10,CD953&gt;10),ABS(CD951-CD953)&gt;1,IF(OR(CD951&gt;11,CD953&gt;11),ABS(CD951-CD953)=2,TRUE),CD951=INT(CD951),CD953=INT(CD953)),"","Error"),"")</f>
        <v/>
      </c>
      <c r="CE955" s="169"/>
      <c r="CF955" s="3"/>
    </row>
    <row r="956" spans="1:84" ht="11.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P956" s="3"/>
      <c r="AQ956" s="126"/>
      <c r="AR956" s="126"/>
      <c r="AS956" s="126"/>
      <c r="AT956" s="126"/>
      <c r="AU956" s="126"/>
      <c r="AV956" s="126"/>
      <c r="AW956" s="126"/>
      <c r="AX956" s="126"/>
      <c r="AY956" s="126"/>
      <c r="AZ956" s="126"/>
      <c r="BA956" s="126"/>
      <c r="BB956" s="126"/>
      <c r="BC956" s="126"/>
      <c r="CF956" s="3"/>
    </row>
    <row r="957" spans="1:84" ht="11.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P957" s="3"/>
      <c r="AQ957" s="127"/>
      <c r="AR957" s="127"/>
      <c r="AS957" s="127"/>
      <c r="AT957" s="127"/>
      <c r="AU957" s="127"/>
      <c r="AV957" s="127"/>
      <c r="AW957" s="127"/>
      <c r="AX957" s="127"/>
      <c r="AY957" s="127"/>
      <c r="AZ957" s="127"/>
      <c r="BA957" s="127"/>
      <c r="BB957" s="127"/>
      <c r="BC957" s="127"/>
      <c r="BD957" s="40"/>
      <c r="BE957" s="40"/>
      <c r="BF957" s="40"/>
      <c r="BG957" s="40"/>
      <c r="BH957" s="40"/>
      <c r="BI957" s="40"/>
      <c r="BJ957" s="40"/>
      <c r="BK957" s="40"/>
      <c r="BL957" s="40"/>
      <c r="BM957" s="40"/>
      <c r="BN957" s="40"/>
      <c r="BO957" s="40"/>
      <c r="BP957" s="40"/>
      <c r="BQ957" s="40"/>
      <c r="BR957" s="40"/>
      <c r="BS957" s="40"/>
      <c r="BT957" s="40"/>
      <c r="BU957" s="40"/>
      <c r="BV957" s="40"/>
      <c r="BW957" s="40"/>
      <c r="BX957" s="40"/>
      <c r="BY957" s="40"/>
      <c r="BZ957" s="40"/>
      <c r="CA957" s="40"/>
      <c r="CB957" s="40"/>
      <c r="CC957" s="40"/>
      <c r="CD957" s="40"/>
      <c r="CE957" s="40"/>
      <c r="CF957" s="3"/>
    </row>
    <row r="958" spans="1:84" ht="11.25" customHeight="1">
      <c r="A958" s="42"/>
      <c r="R958" s="42"/>
      <c r="S958" s="42"/>
      <c r="W958" s="42"/>
      <c r="X958" s="43"/>
      <c r="Y958" s="43"/>
      <c r="Z958" s="43"/>
      <c r="AA958" s="43"/>
      <c r="AB958" s="3"/>
      <c r="AP958" s="3"/>
      <c r="AQ958" s="128"/>
      <c r="AR958" s="128"/>
      <c r="AS958" s="128"/>
      <c r="AT958" s="128"/>
      <c r="AU958" s="128"/>
      <c r="AV958" s="128"/>
      <c r="AW958" s="128"/>
      <c r="AX958" s="128"/>
      <c r="AY958" s="128"/>
      <c r="AZ958" s="128"/>
      <c r="BA958" s="128"/>
      <c r="BB958" s="128"/>
      <c r="BC958" s="128"/>
      <c r="BD958" s="41"/>
      <c r="BE958" s="41"/>
      <c r="BF958" s="41"/>
      <c r="BG958" s="41"/>
      <c r="BH958" s="41"/>
      <c r="BI958" s="41"/>
      <c r="BJ958" s="41"/>
      <c r="BK958" s="41"/>
      <c r="BL958" s="41"/>
      <c r="BM958" s="41"/>
      <c r="BN958" s="41"/>
      <c r="BO958" s="41"/>
      <c r="BP958" s="41"/>
      <c r="BQ958" s="41"/>
      <c r="BR958" s="41"/>
      <c r="BS958" s="41"/>
      <c r="BT958" s="41"/>
      <c r="BU958" s="41"/>
      <c r="BV958" s="41"/>
      <c r="BW958" s="41"/>
      <c r="BX958" s="41"/>
      <c r="BY958" s="41"/>
      <c r="BZ958" s="41"/>
      <c r="CA958" s="41"/>
      <c r="CB958" s="41"/>
      <c r="CC958" s="41"/>
      <c r="CD958" s="41"/>
      <c r="CE958" s="41"/>
      <c r="CF958" s="3"/>
    </row>
    <row r="959" spans="1:84" ht="11.25" customHeight="1">
      <c r="A959" s="42"/>
      <c r="R959" s="42"/>
      <c r="S959" s="42"/>
      <c r="W959" s="42"/>
      <c r="AA959" s="42"/>
      <c r="AB959" s="3"/>
      <c r="AP959" s="3"/>
      <c r="AQ959" s="126"/>
      <c r="AR959" s="126"/>
      <c r="AS959" s="126"/>
      <c r="AT959" s="126"/>
      <c r="AU959" s="126"/>
      <c r="AV959" s="126"/>
      <c r="AW959" s="126"/>
      <c r="AX959" s="126"/>
      <c r="AY959" s="126"/>
      <c r="AZ959" s="126"/>
      <c r="BA959" s="126"/>
      <c r="BB959" s="126"/>
      <c r="BC959" s="126"/>
      <c r="CF959" s="3"/>
    </row>
    <row r="960" spans="1:84" ht="11.25" customHeight="1" thickBot="1">
      <c r="A960" s="42"/>
      <c r="R960" s="42"/>
      <c r="S960" s="42"/>
      <c r="W960" s="42"/>
      <c r="X960" s="43"/>
      <c r="Y960" s="43"/>
      <c r="Z960" s="43"/>
      <c r="AA960" s="43"/>
      <c r="AB960" s="43"/>
      <c r="AP960" s="3"/>
      <c r="AQ960" s="127"/>
      <c r="AR960" s="127"/>
      <c r="AS960" s="127"/>
      <c r="AT960" s="127"/>
      <c r="AU960" s="127"/>
      <c r="AV960" s="127"/>
      <c r="AW960" s="127"/>
      <c r="AX960" s="127"/>
      <c r="AY960" s="127"/>
      <c r="AZ960" s="127"/>
      <c r="BA960" s="127"/>
      <c r="BB960" s="127"/>
      <c r="BC960" s="127"/>
      <c r="BD960" s="40"/>
      <c r="BE960" s="40"/>
      <c r="BF960" s="40"/>
      <c r="BG960" s="40"/>
      <c r="BH960" s="40"/>
      <c r="BI960" s="40"/>
      <c r="BJ960" s="40"/>
      <c r="BK960" s="40"/>
      <c r="BL960" s="40"/>
      <c r="BM960" s="40"/>
      <c r="BN960" s="40"/>
      <c r="BO960" s="40"/>
      <c r="BP960" s="40"/>
      <c r="BQ960" s="40"/>
      <c r="BR960" s="40"/>
      <c r="BS960" s="40"/>
      <c r="BT960" s="40"/>
      <c r="BU960" s="40"/>
      <c r="BV960" s="40"/>
      <c r="BW960" s="40"/>
      <c r="BX960" s="40"/>
      <c r="BY960" s="40"/>
      <c r="BZ960" s="40"/>
      <c r="CA960" s="40"/>
      <c r="CB960" s="40"/>
      <c r="CC960" s="40"/>
      <c r="CD960" s="40"/>
      <c r="CE960" s="40"/>
      <c r="CF960" s="3"/>
    </row>
    <row r="961" spans="1:84" ht="11.25" customHeight="1">
      <c r="A961" s="2"/>
      <c r="R961" s="42"/>
      <c r="S961" s="42"/>
      <c r="W961" s="42"/>
      <c r="AA961" s="42"/>
      <c r="AB961" s="42"/>
      <c r="AP961" s="3"/>
      <c r="AQ961" s="154" t="str">
        <f>CONCATENATE($A915," ",$D915,","," ",$F913)</f>
        <v>Group: 15, Women's Singles</v>
      </c>
      <c r="AR961" s="155"/>
      <c r="AS961" s="155"/>
      <c r="AT961" s="155"/>
      <c r="AU961" s="155"/>
      <c r="AV961" s="155"/>
      <c r="AW961" s="155"/>
      <c r="AX961" s="155"/>
      <c r="AY961" s="155"/>
      <c r="AZ961" s="155"/>
      <c r="BA961" s="155"/>
      <c r="BB961" s="155"/>
      <c r="BC961" s="156"/>
      <c r="BD961" s="163">
        <f>O936</f>
        <v>6</v>
      </c>
      <c r="BE961" s="164"/>
      <c r="BF961" s="183" t="str">
        <f>Q936</f>
        <v>B</v>
      </c>
      <c r="BG961" s="185" t="str">
        <f>IF(VLOOKUP($BF961,$A917:$C923,3,FALSE)=0,"",CONCATENATE(VLOOKUP(VLOOKUP($BF961,$A917:$C923,3,FALSE),Players!$J:$N,4,FALSE)," ",VLOOKUP($BF961,$A917:$C923,3,FALSE)," ",IF(ISERROR(VLOOKUP(VLOOKUP($BF961,$A917:$C923,3,FALSE),Players!$J:$N,5,FALSE)),"()",CONCATENATE("(",VLOOKUP(VLOOKUP($BF961,$A917:$C923,3,FALSE),Players!$J:$N,5,FALSE),")"))))</f>
        <v/>
      </c>
      <c r="BH961" s="186"/>
      <c r="BI961" s="186"/>
      <c r="BJ961" s="186"/>
      <c r="BK961" s="186"/>
      <c r="BL961" s="186"/>
      <c r="BM961" s="186"/>
      <c r="BN961" s="186"/>
      <c r="BO961" s="186"/>
      <c r="BP961" s="186"/>
      <c r="BQ961" s="186"/>
      <c r="BR961" s="186"/>
      <c r="BS961" s="186"/>
      <c r="BT961" s="186"/>
      <c r="BU961" s="187"/>
      <c r="BV961" s="170" t="str">
        <f>IF(R936&lt;&gt;"",R936,"")</f>
        <v/>
      </c>
      <c r="BW961" s="171"/>
      <c r="BX961" s="170" t="str">
        <f>IF(T936&lt;&gt;"",T936,"")</f>
        <v/>
      </c>
      <c r="BY961" s="171"/>
      <c r="BZ961" s="170" t="str">
        <f>IF(V936&lt;&gt;"",V936,"")</f>
        <v/>
      </c>
      <c r="CA961" s="171"/>
      <c r="CB961" s="170" t="str">
        <f>IF(X936&lt;&gt;"",X936,"")</f>
        <v/>
      </c>
      <c r="CC961" s="171"/>
      <c r="CD961" s="170" t="str">
        <f>IF(Z936&lt;&gt;"",Z936,"")</f>
        <v/>
      </c>
      <c r="CE961" s="171"/>
      <c r="CF961" s="174" t="str">
        <f>IF($CD961=$CD963,IF($CB961=$CB963,IF($BZ961&lt;&gt;"",IF($BZ961&gt;$BZ963,"W","L"),""),IF($CB961&gt;$CB963,"W","L")),IF($CD961&gt;$CD963,"W","L"))</f>
        <v/>
      </c>
    </row>
    <row r="962" spans="1:84" ht="11.25" customHeight="1">
      <c r="R962" s="42"/>
      <c r="S962" s="42"/>
      <c r="W962" s="42"/>
      <c r="X962" s="43"/>
      <c r="Y962" s="43"/>
      <c r="Z962" s="43"/>
      <c r="AA962" s="43"/>
      <c r="AB962" s="43"/>
      <c r="AP962" s="3"/>
      <c r="AQ962" s="157"/>
      <c r="AR962" s="158"/>
      <c r="AS962" s="158"/>
      <c r="AT962" s="158"/>
      <c r="AU962" s="158"/>
      <c r="AV962" s="158"/>
      <c r="AW962" s="158"/>
      <c r="AX962" s="158"/>
      <c r="AY962" s="158"/>
      <c r="AZ962" s="158"/>
      <c r="BA962" s="158"/>
      <c r="BB962" s="158"/>
      <c r="BC962" s="159"/>
      <c r="BD962" s="165"/>
      <c r="BE962" s="166"/>
      <c r="BF962" s="184"/>
      <c r="BG962" s="188"/>
      <c r="BH962" s="189"/>
      <c r="BI962" s="189"/>
      <c r="BJ962" s="189"/>
      <c r="BK962" s="189"/>
      <c r="BL962" s="189"/>
      <c r="BM962" s="189"/>
      <c r="BN962" s="189"/>
      <c r="BO962" s="189"/>
      <c r="BP962" s="189"/>
      <c r="BQ962" s="189"/>
      <c r="BR962" s="189"/>
      <c r="BS962" s="189"/>
      <c r="BT962" s="189"/>
      <c r="BU962" s="190"/>
      <c r="BV962" s="172"/>
      <c r="BW962" s="173"/>
      <c r="BX962" s="172"/>
      <c r="BY962" s="173"/>
      <c r="BZ962" s="172"/>
      <c r="CA962" s="173"/>
      <c r="CB962" s="172"/>
      <c r="CC962" s="173"/>
      <c r="CD962" s="172"/>
      <c r="CE962" s="173"/>
      <c r="CF962" s="174"/>
    </row>
    <row r="963" spans="1:84" ht="11.25" customHeight="1">
      <c r="A963" s="2"/>
      <c r="R963" s="42"/>
      <c r="S963" s="42"/>
      <c r="W963" s="42"/>
      <c r="AA963" s="42"/>
      <c r="AB963" s="42"/>
      <c r="AP963" s="3"/>
      <c r="AQ963" s="157"/>
      <c r="AR963" s="158"/>
      <c r="AS963" s="158"/>
      <c r="AT963" s="158"/>
      <c r="AU963" s="158"/>
      <c r="AV963" s="158"/>
      <c r="AW963" s="158"/>
      <c r="AX963" s="158"/>
      <c r="AY963" s="158"/>
      <c r="AZ963" s="158"/>
      <c r="BA963" s="158"/>
      <c r="BB963" s="158"/>
      <c r="BC963" s="159"/>
      <c r="BD963" s="165"/>
      <c r="BE963" s="166"/>
      <c r="BF963" s="175" t="str">
        <f>Q938</f>
        <v>C</v>
      </c>
      <c r="BG963" s="177" t="str">
        <f>IF(VLOOKUP($BF963,$A917:$C923,3,FALSE)=0,"",CONCATENATE(VLOOKUP(VLOOKUP($BF963,$A917:$C923,3,FALSE),Players!$J:$N,4,FALSE)," ",VLOOKUP($BF963,$A917:$C923,3,FALSE)," ",IF(ISERROR(VLOOKUP(VLOOKUP($BF963,$A917:$C923,3,FALSE),Players!$J:$N,5,FALSE)),"()",CONCATENATE("(",VLOOKUP(VLOOKUP($BF963,$A917:$C923,3,FALSE),Players!$J:$N,5,FALSE),")"))))</f>
        <v/>
      </c>
      <c r="BH963" s="178"/>
      <c r="BI963" s="178"/>
      <c r="BJ963" s="178"/>
      <c r="BK963" s="178"/>
      <c r="BL963" s="178"/>
      <c r="BM963" s="178"/>
      <c r="BN963" s="178"/>
      <c r="BO963" s="178"/>
      <c r="BP963" s="178"/>
      <c r="BQ963" s="178"/>
      <c r="BR963" s="178"/>
      <c r="BS963" s="178"/>
      <c r="BT963" s="178"/>
      <c r="BU963" s="179"/>
      <c r="BV963" s="150" t="str">
        <f>IF(R938&lt;&gt;"",R938,"")</f>
        <v/>
      </c>
      <c r="BW963" s="151"/>
      <c r="BX963" s="150" t="str">
        <f>IF(T938&lt;&gt;"",T938,"")</f>
        <v/>
      </c>
      <c r="BY963" s="151"/>
      <c r="BZ963" s="150" t="str">
        <f>IF(V938&lt;&gt;"",V938,"")</f>
        <v/>
      </c>
      <c r="CA963" s="151"/>
      <c r="CB963" s="150" t="str">
        <f>IF(X938&lt;&gt;"",X938,"")</f>
        <v/>
      </c>
      <c r="CC963" s="151"/>
      <c r="CD963" s="150" t="str">
        <f>IF(Z938&lt;&gt;"",Z938,"")</f>
        <v/>
      </c>
      <c r="CE963" s="151"/>
      <c r="CF963" s="174" t="str">
        <f>IF($CF961&lt;&gt;"",IF(CF961="W","L","W"),"")</f>
        <v/>
      </c>
    </row>
    <row r="964" spans="1:84" ht="11.25" customHeight="1" thickBot="1">
      <c r="A964" s="2"/>
      <c r="R964" s="42"/>
      <c r="S964" s="42"/>
      <c r="W964" s="42"/>
      <c r="X964" s="43"/>
      <c r="Y964" s="43"/>
      <c r="Z964" s="43"/>
      <c r="AA964" s="43"/>
      <c r="AB964" s="43"/>
      <c r="AP964" s="3"/>
      <c r="AQ964" s="160"/>
      <c r="AR964" s="161"/>
      <c r="AS964" s="161"/>
      <c r="AT964" s="161"/>
      <c r="AU964" s="161"/>
      <c r="AV964" s="161"/>
      <c r="AW964" s="161"/>
      <c r="AX964" s="161"/>
      <c r="AY964" s="161"/>
      <c r="AZ964" s="161"/>
      <c r="BA964" s="161"/>
      <c r="BB964" s="161"/>
      <c r="BC964" s="162"/>
      <c r="BD964" s="167"/>
      <c r="BE964" s="168"/>
      <c r="BF964" s="176"/>
      <c r="BG964" s="180"/>
      <c r="BH964" s="181"/>
      <c r="BI964" s="181"/>
      <c r="BJ964" s="181"/>
      <c r="BK964" s="181"/>
      <c r="BL964" s="181"/>
      <c r="BM964" s="181"/>
      <c r="BN964" s="181"/>
      <c r="BO964" s="181"/>
      <c r="BP964" s="181"/>
      <c r="BQ964" s="181"/>
      <c r="BR964" s="181"/>
      <c r="BS964" s="181"/>
      <c r="BT964" s="181"/>
      <c r="BU964" s="182"/>
      <c r="BV964" s="152"/>
      <c r="BW964" s="153"/>
      <c r="BX964" s="152"/>
      <c r="BY964" s="153"/>
      <c r="BZ964" s="152"/>
      <c r="CA964" s="153"/>
      <c r="CB964" s="152"/>
      <c r="CC964" s="153"/>
      <c r="CD964" s="152"/>
      <c r="CE964" s="153"/>
      <c r="CF964" s="174"/>
    </row>
    <row r="965" spans="1:84" ht="11.25" customHeight="1">
      <c r="A965" s="2"/>
      <c r="R965" s="42"/>
      <c r="S965" s="42"/>
      <c r="W965" s="42"/>
      <c r="AA965" s="42"/>
      <c r="AB965" s="42"/>
      <c r="AP965" s="3"/>
      <c r="AQ965" s="126"/>
      <c r="AR965" s="126"/>
      <c r="AS965" s="126"/>
      <c r="AT965" s="126"/>
      <c r="AU965" s="126"/>
      <c r="AV965" s="126"/>
      <c r="AW965" s="126"/>
      <c r="AX965" s="126"/>
      <c r="AY965" s="126"/>
      <c r="AZ965" s="126"/>
      <c r="BA965" s="126"/>
      <c r="BB965" s="126"/>
      <c r="BC965" s="126"/>
      <c r="BV965" s="169" t="str">
        <f>IF(CF961&lt;&gt;"",IF(AND(AND(BV961&gt;-1,BV963&gt;-1),OR(BV961&gt;10,BV963&gt;10),ABS(BV961-BV963)&gt;1,IF(OR(BV961&gt;11,BV963&gt;11),ABS(BV961-BV963)=2,TRUE),BV961=INT(BV961),BV963=INT(BV963)),"","Error"),"")</f>
        <v/>
      </c>
      <c r="BW965" s="169"/>
      <c r="BX965" s="169" t="str">
        <f>IF(CF961&lt;&gt;"",IF(AND(AND(BX961&gt;-1,BX963&gt;-1),OR(BX961&gt;10,BX963&gt;10),ABS(BX961-BX963)&gt;1,IF(OR(BX961&gt;11,BX963&gt;11),ABS(BX961-BX963)=2,TRUE),BX961=INT(BX961),BX963=INT(BX963)),"","Error"),"")</f>
        <v/>
      </c>
      <c r="BY965" s="169"/>
      <c r="BZ965" s="169" t="str">
        <f>IF(CF961&lt;&gt;"",IF(AND(AND(BZ961&gt;-1,BZ963&gt;-1),OR(BZ961&gt;10,BZ963&gt;10),ABS(BZ961-BZ963)&gt;1,IF(OR(BZ961&gt;11,BZ963&gt;11),ABS(BZ961-BZ963)=2,TRUE),BZ961=INT(BZ961),BZ963=INT(BZ963)),"","Error"),"")</f>
        <v/>
      </c>
      <c r="CA965" s="169"/>
      <c r="CB965" s="169" t="str">
        <f>IF(AND(CF961&lt;&gt;"",CB961&lt;&gt;""),IF(AND(AND(CB961&gt;-1,CB963&gt;-1),OR(CB961&gt;10,CB963&gt;10),ABS(CB961-CB963)&gt;1,IF(OR(CB961&gt;11,CB963&gt;11),ABS(CB961-CB963)=2,TRUE),CB961=INT(CB961),CB963=INT(CB963)),"","Error"),"")</f>
        <v/>
      </c>
      <c r="CC965" s="169"/>
      <c r="CD965" s="169" t="str">
        <f>IF(AND(CF961&lt;&gt;"",CD961&lt;&gt;""),IF(AND(AND(CD961&gt;-1,CD963&gt;-1),OR(CD961&gt;10,CD963&gt;10),ABS(CD961-CD963)&gt;1,IF(OR(CD961&gt;11,CD963&gt;11),ABS(CD961-CD963)=2,TRUE),CD961=INT(CD961),CD963=INT(CD963)),"","Error"),"")</f>
        <v/>
      </c>
      <c r="CE965" s="169"/>
      <c r="CF965" s="3"/>
    </row>
    <row r="966" spans="1:84" ht="11.25" customHeight="1">
      <c r="AB966" s="43"/>
      <c r="AP966" s="3"/>
      <c r="AQ966" s="126"/>
      <c r="AR966" s="126"/>
      <c r="AS966" s="126"/>
      <c r="AT966" s="126"/>
      <c r="AU966" s="126"/>
      <c r="AV966" s="126"/>
      <c r="AW966" s="126"/>
      <c r="AX966" s="126"/>
      <c r="AY966" s="126"/>
      <c r="AZ966" s="126"/>
      <c r="BA966" s="126"/>
      <c r="BB966" s="126"/>
      <c r="BC966" s="126"/>
      <c r="CF966" s="3"/>
    </row>
    <row r="967" spans="1:84" ht="11.25" customHeight="1">
      <c r="AB967" s="42"/>
      <c r="AP967" s="3"/>
      <c r="AQ967" s="127"/>
      <c r="AR967" s="127"/>
      <c r="AS967" s="127"/>
      <c r="AT967" s="127"/>
      <c r="AU967" s="127"/>
      <c r="AV967" s="127"/>
      <c r="AW967" s="127"/>
      <c r="AX967" s="127"/>
      <c r="AY967" s="127"/>
      <c r="AZ967" s="127"/>
      <c r="BA967" s="127"/>
      <c r="BB967" s="127"/>
      <c r="BC967" s="127"/>
      <c r="BD967" s="40"/>
      <c r="BE967" s="40"/>
      <c r="BF967" s="40"/>
      <c r="BG967" s="40"/>
      <c r="BH967" s="40"/>
      <c r="BI967" s="40"/>
      <c r="BJ967" s="40"/>
      <c r="BK967" s="40"/>
      <c r="BL967" s="40"/>
      <c r="BM967" s="40"/>
      <c r="BN967" s="40"/>
      <c r="BO967" s="40"/>
      <c r="BP967" s="40"/>
      <c r="BQ967" s="40"/>
      <c r="BR967" s="40"/>
      <c r="BS967" s="40"/>
      <c r="BT967" s="40"/>
      <c r="BU967" s="40"/>
      <c r="BV967" s="40"/>
      <c r="BW967" s="40"/>
      <c r="BX967" s="40"/>
      <c r="BY967" s="40"/>
      <c r="BZ967" s="40"/>
      <c r="CA967" s="40"/>
      <c r="CB967" s="40"/>
      <c r="CC967" s="40"/>
      <c r="CD967" s="40"/>
      <c r="CE967" s="40"/>
      <c r="CF967" s="3"/>
    </row>
    <row r="968" spans="1:84" ht="11.25" customHeight="1">
      <c r="AB968" s="43"/>
      <c r="AP968" s="3"/>
      <c r="AQ968" s="128"/>
      <c r="AR968" s="128"/>
      <c r="AS968" s="128"/>
      <c r="AT968" s="128"/>
      <c r="AU968" s="128"/>
      <c r="AV968" s="128"/>
      <c r="AW968" s="128"/>
      <c r="AX968" s="128"/>
      <c r="AY968" s="128"/>
      <c r="AZ968" s="128"/>
      <c r="BA968" s="128"/>
      <c r="BB968" s="128"/>
      <c r="BC968" s="128"/>
      <c r="BD968" s="41"/>
      <c r="BE968" s="41"/>
      <c r="BF968" s="41"/>
      <c r="BG968" s="41"/>
      <c r="BH968" s="41"/>
      <c r="BI968" s="41"/>
      <c r="BJ968" s="41"/>
      <c r="BK968" s="41"/>
      <c r="BL968" s="41"/>
      <c r="BM968" s="41"/>
      <c r="BN968" s="41"/>
      <c r="BO968" s="41"/>
      <c r="BP968" s="41"/>
      <c r="BQ968" s="41"/>
      <c r="BR968" s="41"/>
      <c r="BS968" s="41"/>
      <c r="BT968" s="41"/>
      <c r="BU968" s="41"/>
      <c r="BV968" s="41"/>
      <c r="BW968" s="41"/>
      <c r="BX968" s="41"/>
      <c r="BY968" s="41"/>
      <c r="BZ968" s="41"/>
      <c r="CA968" s="41"/>
      <c r="CB968" s="41"/>
      <c r="CC968" s="41"/>
      <c r="CD968" s="41"/>
      <c r="CE968" s="41"/>
      <c r="CF968" s="3"/>
    </row>
    <row r="969" spans="1:84" ht="11.25" customHeight="1">
      <c r="AB969" s="42"/>
      <c r="AP969" s="3"/>
      <c r="AQ969" s="126"/>
      <c r="AR969" s="126"/>
      <c r="AS969" s="126"/>
      <c r="AT969" s="126"/>
      <c r="AU969" s="126"/>
      <c r="AV969" s="126"/>
      <c r="AW969" s="126"/>
      <c r="AX969" s="126"/>
      <c r="AY969" s="126"/>
      <c r="AZ969" s="126"/>
      <c r="BA969" s="126"/>
      <c r="BB969" s="126"/>
      <c r="BC969" s="126"/>
      <c r="CF969" s="3"/>
    </row>
    <row r="970" spans="1:84" ht="11.25" customHeight="1">
      <c r="AB970" s="43"/>
      <c r="AP970" s="3"/>
      <c r="AQ970" s="126"/>
      <c r="AR970" s="126"/>
      <c r="AS970" s="126"/>
      <c r="AT970" s="126"/>
      <c r="AU970" s="126"/>
      <c r="AV970" s="126"/>
      <c r="AW970" s="126"/>
      <c r="AX970" s="126"/>
      <c r="AY970" s="126"/>
      <c r="AZ970" s="126"/>
      <c r="BA970" s="126"/>
      <c r="BB970" s="126"/>
      <c r="BC970" s="126"/>
      <c r="CF970" s="3"/>
    </row>
    <row r="971" spans="1:84" ht="11.25" customHeight="1">
      <c r="AB971" s="42"/>
      <c r="AP971" s="3"/>
      <c r="AQ971" s="126"/>
      <c r="AR971" s="126"/>
      <c r="AS971" s="126"/>
      <c r="AT971" s="126"/>
      <c r="AU971" s="126"/>
      <c r="AV971" s="126"/>
      <c r="AW971" s="126"/>
      <c r="AX971" s="126"/>
      <c r="AY971" s="126"/>
      <c r="AZ971" s="126"/>
      <c r="BA971" s="126"/>
      <c r="BB971" s="126"/>
      <c r="BC971" s="126"/>
      <c r="CF971" s="3"/>
    </row>
    <row r="972" spans="1:84" ht="11.25" customHeight="1">
      <c r="AB972" s="43"/>
      <c r="AC972" s="43"/>
      <c r="AD972" s="43"/>
      <c r="AE972" s="43"/>
      <c r="AF972" s="43"/>
      <c r="AG972" s="43"/>
      <c r="AH972" s="43"/>
      <c r="AI972" s="43"/>
      <c r="AJ972" s="43"/>
      <c r="AK972" s="43"/>
      <c r="AL972" s="43"/>
      <c r="AM972" s="43"/>
      <c r="AN972" s="3"/>
      <c r="AO972" s="3"/>
      <c r="AP972" s="3"/>
      <c r="AQ972" s="126"/>
      <c r="AR972" s="126"/>
      <c r="AS972" s="126"/>
      <c r="AT972" s="126"/>
      <c r="AU972" s="126"/>
      <c r="AV972" s="126"/>
      <c r="AW972" s="126"/>
      <c r="AX972" s="126"/>
      <c r="AY972" s="126"/>
      <c r="AZ972" s="126"/>
      <c r="BA972" s="126"/>
      <c r="BB972" s="126"/>
      <c r="BC972" s="126"/>
      <c r="CF972" s="3"/>
    </row>
    <row r="973" spans="1:84" ht="11.25" customHeight="1">
      <c r="AB973" s="42"/>
      <c r="AI973" s="42"/>
      <c r="AJ973" s="42"/>
      <c r="AN973" s="3"/>
      <c r="AO973" s="3"/>
      <c r="AP973" s="3"/>
      <c r="AQ973" s="126"/>
      <c r="AR973" s="126"/>
      <c r="AS973" s="126"/>
      <c r="AT973" s="126"/>
      <c r="AU973" s="126"/>
      <c r="AV973" s="126"/>
      <c r="AW973" s="126"/>
      <c r="AX973" s="126"/>
      <c r="AY973" s="126"/>
      <c r="AZ973" s="126"/>
      <c r="BA973" s="126"/>
      <c r="BB973" s="126"/>
      <c r="BC973" s="126"/>
      <c r="CF973" s="3"/>
    </row>
    <row r="974" spans="1:84" ht="11.25" customHeight="1">
      <c r="AB974" s="43"/>
      <c r="AC974" s="43"/>
      <c r="AD974" s="43"/>
      <c r="AE974" s="43"/>
      <c r="AF974" s="43"/>
      <c r="AG974" s="43"/>
      <c r="AH974" s="43"/>
      <c r="AI974" s="43"/>
      <c r="AJ974" s="43"/>
      <c r="AK974" s="43"/>
      <c r="AL974" s="43"/>
      <c r="AM974" s="43"/>
      <c r="AN974" s="3"/>
      <c r="AO974" s="3"/>
      <c r="AP974" s="3"/>
      <c r="AQ974" s="126"/>
      <c r="AR974" s="126"/>
      <c r="AS974" s="126"/>
      <c r="AT974" s="126"/>
      <c r="AU974" s="126"/>
      <c r="AV974" s="126"/>
      <c r="AW974" s="126"/>
      <c r="AX974" s="126"/>
      <c r="AY974" s="126"/>
      <c r="AZ974" s="126"/>
      <c r="BA974" s="126"/>
      <c r="BB974" s="126"/>
      <c r="BC974" s="126"/>
      <c r="CF974" s="3"/>
    </row>
    <row r="975" spans="1:84" ht="11.25" customHeight="1" thickBot="1">
      <c r="AB975" s="42"/>
      <c r="AI975" s="42"/>
      <c r="AJ975" s="42"/>
      <c r="AN975" s="3"/>
      <c r="AO975" s="3"/>
      <c r="AP975" s="3"/>
      <c r="AQ975" s="126"/>
      <c r="AR975" s="126"/>
      <c r="AS975" s="126"/>
      <c r="AT975" s="126"/>
      <c r="AU975" s="126"/>
      <c r="AV975" s="126"/>
      <c r="AW975" s="126"/>
      <c r="AX975" s="126"/>
      <c r="AY975" s="126"/>
      <c r="AZ975" s="126"/>
      <c r="BA975" s="126"/>
      <c r="BB975" s="126"/>
      <c r="BC975" s="126"/>
      <c r="CF975" s="3"/>
    </row>
    <row r="976" spans="1:84" ht="11.25" customHeight="1">
      <c r="A976" s="259" t="s">
        <v>9</v>
      </c>
      <c r="B976" s="260"/>
      <c r="C976" s="260"/>
      <c r="D976" s="260"/>
      <c r="E976" s="260"/>
      <c r="F976" s="300" t="str">
        <f>Players!$C$1</f>
        <v>Enter Division Name</v>
      </c>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c r="AE976" s="301"/>
      <c r="AF976" s="301"/>
      <c r="AG976" s="301"/>
      <c r="AH976" s="302" t="s">
        <v>10</v>
      </c>
      <c r="AI976" s="303"/>
      <c r="AJ976" s="303"/>
      <c r="AK976" s="306" t="str">
        <f>Players!$G$1</f>
        <v>Enter Date</v>
      </c>
      <c r="AL976" s="307"/>
      <c r="AM976" s="307"/>
      <c r="AN976" s="307"/>
      <c r="AO976" s="308"/>
      <c r="AQ976" s="154" t="str">
        <f>CONCATENATE($A980," ",$D980,","," ",$F978)</f>
        <v>Group: 16, Women's Singles</v>
      </c>
      <c r="AR976" s="155"/>
      <c r="AS976" s="155"/>
      <c r="AT976" s="155"/>
      <c r="AU976" s="155"/>
      <c r="AV976" s="155"/>
      <c r="AW976" s="155"/>
      <c r="AX976" s="155"/>
      <c r="AY976" s="155"/>
      <c r="AZ976" s="155"/>
      <c r="BA976" s="155"/>
      <c r="BB976" s="155"/>
      <c r="BC976" s="156"/>
      <c r="BD976" s="163">
        <f>A993</f>
        <v>1</v>
      </c>
      <c r="BE976" s="164"/>
      <c r="BF976" s="183" t="str">
        <f>C993</f>
        <v>A</v>
      </c>
      <c r="BG976" s="185" t="str">
        <f>IF(VLOOKUP($BF976,$A982:$C988,3,FALSE)=0,"",CONCATENATE(VLOOKUP(VLOOKUP($BF976,$A982:$C988,3,FALSE),Players!$J:$N,4,FALSE)," ",VLOOKUP($BF976,$A982:$C988,3,FALSE)," ",IF(ISERROR(VLOOKUP(VLOOKUP($BF976,$A982:$C988,3,FALSE),Players!$J:$N,5,FALSE)),"()",CONCATENATE("(",VLOOKUP(VLOOKUP($BF976,$A982:$C988,3,FALSE),Players!$J:$N,5,FALSE),")"))))</f>
        <v/>
      </c>
      <c r="BH976" s="186"/>
      <c r="BI976" s="186"/>
      <c r="BJ976" s="186"/>
      <c r="BK976" s="186"/>
      <c r="BL976" s="186"/>
      <c r="BM976" s="186"/>
      <c r="BN976" s="186"/>
      <c r="BO976" s="186"/>
      <c r="BP976" s="186"/>
      <c r="BQ976" s="186"/>
      <c r="BR976" s="186"/>
      <c r="BS976" s="186"/>
      <c r="BT976" s="186"/>
      <c r="BU976" s="187"/>
      <c r="BV976" s="170" t="str">
        <f>IF(D993&lt;&gt;"",D993,"")</f>
        <v/>
      </c>
      <c r="BW976" s="171"/>
      <c r="BX976" s="170" t="str">
        <f>IF(F993&lt;&gt;"",F993,"")</f>
        <v/>
      </c>
      <c r="BY976" s="171"/>
      <c r="BZ976" s="170" t="str">
        <f>IF(H993&lt;&gt;"",H993,"")</f>
        <v/>
      </c>
      <c r="CA976" s="171"/>
      <c r="CB976" s="170" t="str">
        <f>IF(J993&lt;&gt;"",J993,"")</f>
        <v/>
      </c>
      <c r="CC976" s="171"/>
      <c r="CD976" s="170" t="str">
        <f>IF(L993&lt;&gt;"",L993,"")</f>
        <v/>
      </c>
      <c r="CE976" s="171"/>
      <c r="CF976" s="174" t="str">
        <f>IF($CD976=$CD978,IF($CB976=$CB978,IF($BZ976&lt;&gt;"",IF($BZ976&gt;$BZ978,"W","L"),""),IF($CB976&gt;$CB978,"W","L")),IF($CD976&gt;$CD978,"W","L"))</f>
        <v/>
      </c>
    </row>
    <row r="977" spans="1:84" ht="11.25" customHeight="1">
      <c r="A977" s="261"/>
      <c r="B977" s="262"/>
      <c r="C977" s="262"/>
      <c r="D977" s="262"/>
      <c r="E977" s="26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282"/>
      <c r="AF977" s="282"/>
      <c r="AG977" s="282"/>
      <c r="AH977" s="304"/>
      <c r="AI977" s="305"/>
      <c r="AJ977" s="305"/>
      <c r="AK977" s="309"/>
      <c r="AL977" s="309"/>
      <c r="AM977" s="309"/>
      <c r="AN977" s="309"/>
      <c r="AO977" s="310"/>
      <c r="AQ977" s="157"/>
      <c r="AR977" s="158"/>
      <c r="AS977" s="158"/>
      <c r="AT977" s="158"/>
      <c r="AU977" s="158"/>
      <c r="AV977" s="158"/>
      <c r="AW977" s="158"/>
      <c r="AX977" s="158"/>
      <c r="AY977" s="158"/>
      <c r="AZ977" s="158"/>
      <c r="BA977" s="158"/>
      <c r="BB977" s="158"/>
      <c r="BC977" s="159"/>
      <c r="BD977" s="165"/>
      <c r="BE977" s="166"/>
      <c r="BF977" s="184"/>
      <c r="BG977" s="188"/>
      <c r="BH977" s="189"/>
      <c r="BI977" s="189"/>
      <c r="BJ977" s="189"/>
      <c r="BK977" s="189"/>
      <c r="BL977" s="189"/>
      <c r="BM977" s="189"/>
      <c r="BN977" s="189"/>
      <c r="BO977" s="189"/>
      <c r="BP977" s="189"/>
      <c r="BQ977" s="189"/>
      <c r="BR977" s="189"/>
      <c r="BS977" s="189"/>
      <c r="BT977" s="189"/>
      <c r="BU977" s="190"/>
      <c r="BV977" s="172"/>
      <c r="BW977" s="173"/>
      <c r="BX977" s="172"/>
      <c r="BY977" s="173"/>
      <c r="BZ977" s="172"/>
      <c r="CA977" s="173"/>
      <c r="CB977" s="172"/>
      <c r="CC977" s="173"/>
      <c r="CD977" s="172"/>
      <c r="CE977" s="173"/>
      <c r="CF977" s="174"/>
    </row>
    <row r="978" spans="1:84" ht="11.25" customHeight="1">
      <c r="A978" s="266" t="s">
        <v>11</v>
      </c>
      <c r="B978" s="267"/>
      <c r="C978" s="267"/>
      <c r="D978" s="277" t="s">
        <v>12</v>
      </c>
      <c r="E978" s="278"/>
      <c r="F978" s="280" t="str">
        <f>Players!$H$3</f>
        <v>Women's Singles</v>
      </c>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281"/>
      <c r="AF978" s="281"/>
      <c r="AG978" s="281"/>
      <c r="AH978" s="302" t="s">
        <v>13</v>
      </c>
      <c r="AI978" s="303"/>
      <c r="AJ978" s="303"/>
      <c r="AK978" s="311" t="s">
        <v>37</v>
      </c>
      <c r="AL978" s="311"/>
      <c r="AM978" s="311"/>
      <c r="AN978" s="311"/>
      <c r="AO978" s="312"/>
      <c r="AQ978" s="157"/>
      <c r="AR978" s="158"/>
      <c r="AS978" s="158"/>
      <c r="AT978" s="158"/>
      <c r="AU978" s="158"/>
      <c r="AV978" s="158"/>
      <c r="AW978" s="158"/>
      <c r="AX978" s="158"/>
      <c r="AY978" s="158"/>
      <c r="AZ978" s="158"/>
      <c r="BA978" s="158"/>
      <c r="BB978" s="158"/>
      <c r="BC978" s="159"/>
      <c r="BD978" s="165"/>
      <c r="BE978" s="166"/>
      <c r="BF978" s="175" t="str">
        <f>C995</f>
        <v>C</v>
      </c>
      <c r="BG978" s="177" t="str">
        <f>IF(VLOOKUP($BF978,$A982:$C988,3,FALSE)=0,"",CONCATENATE(VLOOKUP(VLOOKUP($BF978,$A982:$C988,3,FALSE),Players!$J:$N,4,FALSE)," ",VLOOKUP($BF978,$A982:$C988,3,FALSE)," ",IF(ISERROR(VLOOKUP(VLOOKUP($BF978,$A982:$C988,3,FALSE),Players!$J:$N,5,FALSE)),"()",CONCATENATE("(",VLOOKUP(VLOOKUP($BF978,$A982:$C988,3,FALSE),Players!$J:$N,5,FALSE),")"))))</f>
        <v/>
      </c>
      <c r="BH978" s="178"/>
      <c r="BI978" s="178"/>
      <c r="BJ978" s="178"/>
      <c r="BK978" s="178"/>
      <c r="BL978" s="178"/>
      <c r="BM978" s="178"/>
      <c r="BN978" s="178"/>
      <c r="BO978" s="178"/>
      <c r="BP978" s="178"/>
      <c r="BQ978" s="178"/>
      <c r="BR978" s="178"/>
      <c r="BS978" s="178"/>
      <c r="BT978" s="178"/>
      <c r="BU978" s="179"/>
      <c r="BV978" s="150" t="str">
        <f>IF(D995&lt;&gt;"",D995,"")</f>
        <v/>
      </c>
      <c r="BW978" s="151"/>
      <c r="BX978" s="150" t="str">
        <f>IF(F995&lt;&gt;"",F995,"")</f>
        <v/>
      </c>
      <c r="BY978" s="151"/>
      <c r="BZ978" s="150" t="str">
        <f>IF(H995&lt;&gt;"",H995,"")</f>
        <v/>
      </c>
      <c r="CA978" s="151"/>
      <c r="CB978" s="150" t="str">
        <f>IF(J995&lt;&gt;"",J995,"")</f>
        <v/>
      </c>
      <c r="CC978" s="151"/>
      <c r="CD978" s="150" t="str">
        <f>IF(L995&lt;&gt;"",L995,"")</f>
        <v/>
      </c>
      <c r="CE978" s="151"/>
      <c r="CF978" s="174" t="str">
        <f>IF($CF976&lt;&gt;"",IF(CF976="W","L","W"),"")</f>
        <v/>
      </c>
    </row>
    <row r="979" spans="1:84" ht="11.25" customHeight="1" thickBot="1">
      <c r="A979" s="275"/>
      <c r="B979" s="276"/>
      <c r="C979" s="276"/>
      <c r="D979" s="279"/>
      <c r="E979" s="279"/>
      <c r="F979" s="282"/>
      <c r="G979" s="282"/>
      <c r="H979" s="282"/>
      <c r="I979" s="282"/>
      <c r="J979" s="282"/>
      <c r="K979" s="282"/>
      <c r="L979" s="282"/>
      <c r="M979" s="282"/>
      <c r="N979" s="282"/>
      <c r="O979" s="282"/>
      <c r="P979" s="282"/>
      <c r="Q979" s="282"/>
      <c r="R979" s="282"/>
      <c r="S979" s="282"/>
      <c r="T979" s="282"/>
      <c r="U979" s="282"/>
      <c r="V979" s="282"/>
      <c r="W979" s="282"/>
      <c r="X979" s="282"/>
      <c r="Y979" s="282"/>
      <c r="Z979" s="282"/>
      <c r="AA979" s="282"/>
      <c r="AB979" s="282"/>
      <c r="AC979" s="282"/>
      <c r="AD979" s="282"/>
      <c r="AE979" s="282"/>
      <c r="AF979" s="282"/>
      <c r="AG979" s="282"/>
      <c r="AH979" s="304"/>
      <c r="AI979" s="305"/>
      <c r="AJ979" s="305"/>
      <c r="AK979" s="313"/>
      <c r="AL979" s="313"/>
      <c r="AM979" s="313"/>
      <c r="AN979" s="313"/>
      <c r="AO979" s="314"/>
      <c r="AQ979" s="160"/>
      <c r="AR979" s="161"/>
      <c r="AS979" s="161"/>
      <c r="AT979" s="161"/>
      <c r="AU979" s="161"/>
      <c r="AV979" s="161"/>
      <c r="AW979" s="161"/>
      <c r="AX979" s="161"/>
      <c r="AY979" s="161"/>
      <c r="AZ979" s="161"/>
      <c r="BA979" s="161"/>
      <c r="BB979" s="161"/>
      <c r="BC979" s="162"/>
      <c r="BD979" s="167"/>
      <c r="BE979" s="168"/>
      <c r="BF979" s="176"/>
      <c r="BG979" s="180"/>
      <c r="BH979" s="181"/>
      <c r="BI979" s="181"/>
      <c r="BJ979" s="181"/>
      <c r="BK979" s="181"/>
      <c r="BL979" s="181"/>
      <c r="BM979" s="181"/>
      <c r="BN979" s="181"/>
      <c r="BO979" s="181"/>
      <c r="BP979" s="181"/>
      <c r="BQ979" s="181"/>
      <c r="BR979" s="181"/>
      <c r="BS979" s="181"/>
      <c r="BT979" s="181"/>
      <c r="BU979" s="182"/>
      <c r="BV979" s="152"/>
      <c r="BW979" s="153"/>
      <c r="BX979" s="152"/>
      <c r="BY979" s="153"/>
      <c r="BZ979" s="152"/>
      <c r="CA979" s="153"/>
      <c r="CB979" s="152"/>
      <c r="CC979" s="153"/>
      <c r="CD979" s="152"/>
      <c r="CE979" s="153"/>
      <c r="CF979" s="174"/>
    </row>
    <row r="980" spans="1:84" ht="11.25" customHeight="1">
      <c r="A980" s="259" t="s">
        <v>15</v>
      </c>
      <c r="B980" s="260"/>
      <c r="C980" s="260"/>
      <c r="D980" s="264">
        <v>16</v>
      </c>
      <c r="E980" s="264"/>
      <c r="F980" s="266" t="s">
        <v>16</v>
      </c>
      <c r="G980" s="267"/>
      <c r="H980" s="267"/>
      <c r="I980" s="283"/>
      <c r="J980" s="284"/>
      <c r="K980" s="284"/>
      <c r="L980" s="284"/>
      <c r="M980" s="284"/>
      <c r="N980" s="271"/>
      <c r="O980" s="271"/>
      <c r="P980" s="271"/>
      <c r="Q980" s="271"/>
      <c r="R980" s="271"/>
      <c r="S980" s="271"/>
      <c r="T980" s="271"/>
      <c r="U980" s="271"/>
      <c r="V980" s="271"/>
      <c r="W980" s="271"/>
      <c r="X980" s="271"/>
      <c r="Y980" s="271"/>
      <c r="Z980" s="271"/>
      <c r="AA980" s="271"/>
      <c r="AB980" s="271"/>
      <c r="AC980" s="272"/>
      <c r="AD980" s="150" t="s">
        <v>17</v>
      </c>
      <c r="AE980" s="270"/>
      <c r="AF980" s="288" t="s">
        <v>18</v>
      </c>
      <c r="AG980" s="270"/>
      <c r="AH980" s="288" t="s">
        <v>19</v>
      </c>
      <c r="AI980" s="270"/>
      <c r="AJ980" s="288" t="s">
        <v>20</v>
      </c>
      <c r="AK980" s="290"/>
      <c r="AL980" s="292" t="s">
        <v>21</v>
      </c>
      <c r="AM980" s="293"/>
      <c r="AN980" s="296" t="s">
        <v>22</v>
      </c>
      <c r="AO980" s="297"/>
      <c r="AQ980" s="126"/>
      <c r="AR980" s="126"/>
      <c r="AS980" s="126"/>
      <c r="AT980" s="126"/>
      <c r="AU980" s="126"/>
      <c r="AV980" s="126"/>
      <c r="AW980" s="126"/>
      <c r="AX980" s="126"/>
      <c r="AY980" s="126"/>
      <c r="AZ980" s="126"/>
      <c r="BA980" s="126"/>
      <c r="BB980" s="126"/>
      <c r="BC980" s="126"/>
      <c r="BV980" s="169" t="str">
        <f>IF(CF976&lt;&gt;"",IF(AND(AND(BV976&gt;-1,BV978&gt;-1),OR(BV976&gt;10,BV978&gt;10),ABS(BV976-BV978)&gt;1,IF(OR(BV976&gt;11,BV978&gt;11),ABS(BV976-BV978)=2,TRUE),BV976=INT(BV976),BV978=INT(BV978)),"","Error"),"")</f>
        <v/>
      </c>
      <c r="BW980" s="169"/>
      <c r="BX980" s="169" t="str">
        <f>IF(CF976&lt;&gt;"",IF(AND(AND(BX976&gt;-1,BX978&gt;-1),OR(BX976&gt;10,BX978&gt;10),ABS(BX976-BX978)&gt;1,IF(OR(BX976&gt;11,BX978&gt;11),ABS(BX976-BX978)=2,TRUE),BX976=INT(BX976),BX978=INT(BX978)),"","Error"),"")</f>
        <v/>
      </c>
      <c r="BY980" s="169"/>
      <c r="BZ980" s="169" t="str">
        <f>IF(CF976&lt;&gt;"",IF(AND(AND(BZ976&gt;-1,BZ978&gt;-1),OR(BZ976&gt;10,BZ978&gt;10),ABS(BZ976-BZ978)&gt;1,IF(OR(BZ976&gt;11,BZ978&gt;11),ABS(BZ976-BZ978)=2,TRUE),BZ976=INT(BZ976),BZ978=INT(BZ978)),"","Error"),"")</f>
        <v/>
      </c>
      <c r="CA980" s="169"/>
      <c r="CB980" s="169" t="str">
        <f>IF(AND(CF976&lt;&gt;"",CB976&lt;&gt;""),IF(AND(AND(CB976&gt;-1,CB978&gt;-1),OR(CB976&gt;10,CB978&gt;10),ABS(CB976-CB978)&gt;1,IF(OR(CB976&gt;11,CB978&gt;11),ABS(CB976-CB978)=2,TRUE),CB976=INT(CB976),CB978=INT(CB978)),"","Error"),"")</f>
        <v/>
      </c>
      <c r="CC980" s="169"/>
      <c r="CD980" s="169" t="str">
        <f>IF(AND(CF976&lt;&gt;"",CD976&lt;&gt;""),IF(AND(AND(CD976&gt;-1,CD978&gt;-1),OR(CD976&gt;10,CD978&gt;10),ABS(CD976-CD978)&gt;1,IF(OR(CD976&gt;11,CD978&gt;11),ABS(CD976-CD978)=2,TRUE),CD976=INT(CD976),CD978=INT(CD978)),"","Error"),"")</f>
        <v/>
      </c>
      <c r="CE980" s="169"/>
    </row>
    <row r="981" spans="1:84" ht="11.25" customHeight="1" thickBot="1">
      <c r="A981" s="261"/>
      <c r="B981" s="262"/>
      <c r="C981" s="263"/>
      <c r="D981" s="265"/>
      <c r="E981" s="265"/>
      <c r="F981" s="268"/>
      <c r="G981" s="269"/>
      <c r="H981" s="269"/>
      <c r="I981" s="286"/>
      <c r="J981" s="286"/>
      <c r="K981" s="286"/>
      <c r="L981" s="286"/>
      <c r="M981" s="286"/>
      <c r="N981" s="273"/>
      <c r="O981" s="273"/>
      <c r="P981" s="273"/>
      <c r="Q981" s="273"/>
      <c r="R981" s="273"/>
      <c r="S981" s="273"/>
      <c r="T981" s="273"/>
      <c r="U981" s="273"/>
      <c r="V981" s="273"/>
      <c r="W981" s="273"/>
      <c r="X981" s="273"/>
      <c r="Y981" s="273"/>
      <c r="Z981" s="273"/>
      <c r="AA981" s="273"/>
      <c r="AB981" s="273"/>
      <c r="AC981" s="274"/>
      <c r="AD981" s="194"/>
      <c r="AE981" s="195"/>
      <c r="AF981" s="289"/>
      <c r="AG981" s="195"/>
      <c r="AH981" s="289"/>
      <c r="AI981" s="195"/>
      <c r="AJ981" s="289"/>
      <c r="AK981" s="291"/>
      <c r="AL981" s="294"/>
      <c r="AM981" s="295"/>
      <c r="AN981" s="298"/>
      <c r="AO981" s="299"/>
      <c r="AQ981" s="126"/>
      <c r="AR981" s="126"/>
      <c r="AS981" s="126"/>
      <c r="AT981" s="126"/>
      <c r="AU981" s="126"/>
      <c r="AV981" s="126"/>
      <c r="AW981" s="126"/>
      <c r="AX981" s="126"/>
      <c r="AY981" s="126"/>
      <c r="AZ981" s="126"/>
      <c r="BA981" s="126"/>
      <c r="BB981" s="126"/>
      <c r="BC981" s="126"/>
    </row>
    <row r="982" spans="1:84" ht="11.25" customHeight="1">
      <c r="A982" s="210" t="str">
        <f>AD980</f>
        <v>A</v>
      </c>
      <c r="B982" s="211"/>
      <c r="C982" s="214"/>
      <c r="D982" s="215"/>
      <c r="E982" s="215"/>
      <c r="F982" s="215"/>
      <c r="G982" s="215"/>
      <c r="H982" s="215"/>
      <c r="I982" s="215"/>
      <c r="J982" s="215"/>
      <c r="K982" s="215"/>
      <c r="L982" s="215"/>
      <c r="M982" s="215"/>
      <c r="N982" s="215"/>
      <c r="O982" s="215"/>
      <c r="P982" s="215"/>
      <c r="Q982" s="215"/>
      <c r="R982" s="215"/>
      <c r="S982" s="215"/>
      <c r="T982" s="215"/>
      <c r="U982" s="215"/>
      <c r="V982" s="215"/>
      <c r="W982" s="215"/>
      <c r="X982" s="215"/>
      <c r="Y982" s="215"/>
      <c r="Z982" s="215"/>
      <c r="AA982" s="215"/>
      <c r="AB982" s="215"/>
      <c r="AC982" s="216"/>
      <c r="AD982" s="250"/>
      <c r="AE982" s="229"/>
      <c r="AF982" s="252" t="str">
        <f>IF($D978="1P",IF(Z997=Z999,IF(X997=X999,IF(V997&lt;&gt;"",IF(V997&gt;V999,"W","L"),""),IF(X997&gt;X999,"W","L")),IF(Z997&gt;Z999,"W","L")),IF(L1001=L1003,IF(J1001=J1003,IF(H1001&lt;&gt;"",IF(H1001&gt;H1003,"W","L"),""),IF(J1001&gt;J1003,"W","L")),IF(L1001&gt;L1003,"W","L")))</f>
        <v/>
      </c>
      <c r="AG982" s="253"/>
      <c r="AH982" s="252" t="str">
        <f>IF($D978="1P",IF(L1001=L1003,IF(J1001=J1003,IF(H1001&lt;&gt;"",IF(H1001&gt;H1003,"W","L"),""),IF(J1001&gt;J1003,"W","L")),IF(L1001&gt;L1003,"W","L")),IF(L993=L995,IF(J993=J995,IF(H993&lt;&gt;"",IF(H993&gt;H995,"W","L"),""),IF(J993&gt;J995,"W","L")),IF(L993&gt;L995,"W","L")))</f>
        <v/>
      </c>
      <c r="AI982" s="253"/>
      <c r="AJ982" s="252" t="str">
        <f>IF($D978="1P",IF(L993=L995,IF(J993=J995,IF(H993&lt;&gt;"",IF(H993&gt;H995,"W","L"),""),IF(J993&gt;J995,"W","L")),IF(L993&gt;L995,"W","L")),IF(Z997=Z999,IF(X997=X999,IF(V997&lt;&gt;"",IF(V997&gt;V999,"W","L"),""),IF(X997&gt;X999,"W","L")),IF(Z997&gt;Z999,"W","L")))</f>
        <v/>
      </c>
      <c r="AK982" s="253"/>
      <c r="AL982" s="254" t="str">
        <f>IF(OR(COUNTIF(AD982:AJ982,"W"),COUNTIF(AD982:AJ982,"L")),COUNTIF(AD982:AJ982,"W")*2+COUNTIF(AD982:AJ982,"L"),"")</f>
        <v/>
      </c>
      <c r="AM982" s="255"/>
      <c r="AN982" s="256" t="str">
        <f>IF(AL982&lt;&gt;"",RANK(AL982,AL982:AL988,0),"")</f>
        <v/>
      </c>
      <c r="AO982" s="257"/>
      <c r="AQ982" s="127"/>
      <c r="AR982" s="127"/>
      <c r="AS982" s="127"/>
      <c r="AT982" s="127"/>
      <c r="AU982" s="127"/>
      <c r="AV982" s="127"/>
      <c r="AW982" s="127"/>
      <c r="AX982" s="127"/>
      <c r="AY982" s="127"/>
      <c r="AZ982" s="127"/>
      <c r="BA982" s="127"/>
      <c r="BB982" s="127"/>
      <c r="BC982" s="127"/>
      <c r="BD982" s="40"/>
      <c r="BE982" s="40"/>
      <c r="BF982" s="40"/>
      <c r="BG982" s="40"/>
      <c r="BH982" s="40"/>
      <c r="BI982" s="40"/>
      <c r="BJ982" s="40"/>
      <c r="BK982" s="40"/>
      <c r="BL982" s="40"/>
      <c r="BM982" s="40"/>
      <c r="BN982" s="40"/>
      <c r="BO982" s="40"/>
      <c r="BP982" s="40"/>
      <c r="BQ982" s="40"/>
      <c r="BR982" s="40"/>
      <c r="BS982" s="40"/>
      <c r="BT982" s="40"/>
      <c r="BU982" s="40"/>
      <c r="BV982" s="40"/>
      <c r="BW982" s="40"/>
      <c r="BX982" s="40"/>
      <c r="BY982" s="40"/>
      <c r="BZ982" s="40"/>
      <c r="CA982" s="40"/>
      <c r="CB982" s="40"/>
      <c r="CC982" s="40"/>
      <c r="CD982" s="40"/>
      <c r="CE982" s="40"/>
      <c r="CF982" s="40"/>
    </row>
    <row r="983" spans="1:84" ht="11.25" customHeight="1">
      <c r="A983" s="212"/>
      <c r="B983" s="213"/>
      <c r="C983" s="217"/>
      <c r="D983" s="218"/>
      <c r="E983" s="218"/>
      <c r="F983" s="218"/>
      <c r="G983" s="218"/>
      <c r="H983" s="218"/>
      <c r="I983" s="218"/>
      <c r="J983" s="218"/>
      <c r="K983" s="218"/>
      <c r="L983" s="218"/>
      <c r="M983" s="218"/>
      <c r="N983" s="218"/>
      <c r="O983" s="218"/>
      <c r="P983" s="218"/>
      <c r="Q983" s="218"/>
      <c r="R983" s="218"/>
      <c r="S983" s="218"/>
      <c r="T983" s="218"/>
      <c r="U983" s="218"/>
      <c r="V983" s="218"/>
      <c r="W983" s="218"/>
      <c r="X983" s="218"/>
      <c r="Y983" s="218"/>
      <c r="Z983" s="218"/>
      <c r="AA983" s="218"/>
      <c r="AB983" s="218"/>
      <c r="AC983" s="219"/>
      <c r="AD983" s="251"/>
      <c r="AE983" s="236"/>
      <c r="AF983" s="234"/>
      <c r="AG983" s="233"/>
      <c r="AH983" s="234"/>
      <c r="AI983" s="233"/>
      <c r="AJ983" s="234"/>
      <c r="AK983" s="233"/>
      <c r="AL983" s="241"/>
      <c r="AM983" s="240"/>
      <c r="AN983" s="258"/>
      <c r="AO983" s="243"/>
      <c r="AQ983" s="128"/>
      <c r="AR983" s="128"/>
      <c r="AS983" s="128"/>
      <c r="AT983" s="128"/>
      <c r="AU983" s="128"/>
      <c r="AV983" s="128"/>
      <c r="AW983" s="128"/>
      <c r="AX983" s="128"/>
      <c r="AY983" s="128"/>
      <c r="AZ983" s="128"/>
      <c r="BA983" s="128"/>
      <c r="BB983" s="128"/>
      <c r="BC983" s="128"/>
      <c r="BD983" s="41"/>
      <c r="BE983" s="41"/>
      <c r="BF983" s="41"/>
      <c r="BG983" s="41"/>
      <c r="BH983" s="41"/>
      <c r="BI983" s="41"/>
      <c r="BJ983" s="41"/>
      <c r="BK983" s="41"/>
      <c r="BL983" s="41"/>
      <c r="BM983" s="41"/>
      <c r="BN983" s="41"/>
      <c r="BO983" s="41"/>
      <c r="BP983" s="41"/>
      <c r="BQ983" s="41"/>
      <c r="BR983" s="41"/>
      <c r="BS983" s="41"/>
      <c r="BT983" s="41"/>
      <c r="BU983" s="41"/>
      <c r="BV983" s="41"/>
      <c r="BW983" s="41"/>
      <c r="BX983" s="41"/>
      <c r="BY983" s="41"/>
      <c r="BZ983" s="41"/>
      <c r="CA983" s="41"/>
      <c r="CB983" s="41"/>
      <c r="CC983" s="41"/>
      <c r="CD983" s="41"/>
      <c r="CE983" s="41"/>
      <c r="CF983" s="41"/>
    </row>
    <row r="984" spans="1:84" ht="11.25" customHeight="1">
      <c r="A984" s="210" t="str">
        <f>AF980</f>
        <v>B</v>
      </c>
      <c r="B984" s="211"/>
      <c r="C984" s="214"/>
      <c r="D984" s="215"/>
      <c r="E984" s="215"/>
      <c r="F984" s="215"/>
      <c r="G984" s="215"/>
      <c r="H984" s="215"/>
      <c r="I984" s="215"/>
      <c r="J984" s="215"/>
      <c r="K984" s="215"/>
      <c r="L984" s="215"/>
      <c r="M984" s="215"/>
      <c r="N984" s="215"/>
      <c r="O984" s="215"/>
      <c r="P984" s="215"/>
      <c r="Q984" s="215"/>
      <c r="R984" s="215"/>
      <c r="S984" s="215"/>
      <c r="T984" s="215"/>
      <c r="U984" s="215"/>
      <c r="V984" s="215"/>
      <c r="W984" s="215"/>
      <c r="X984" s="215"/>
      <c r="Y984" s="215"/>
      <c r="Z984" s="215"/>
      <c r="AA984" s="215"/>
      <c r="AB984" s="215"/>
      <c r="AC984" s="216"/>
      <c r="AD984" s="220" t="str">
        <f>IF(AF982&lt;&gt;"",IF(AF982="W","L","W"),"")</f>
        <v/>
      </c>
      <c r="AE984" s="221"/>
      <c r="AF984" s="228"/>
      <c r="AG984" s="229"/>
      <c r="AH984" s="227" t="str">
        <f>IF($D978="1P",IF(L997=L999,IF(J997=J999,IF(H997&lt;&gt;"",IF(H997&gt;H999,"W","L"),""),IF(J997&gt;J999,"W","L")),IF(L997&gt;L999,"W","L")),IF(Z1001=Z1003,IF(X1001=X1003,IF(V1001&lt;&gt;"",IF(V1001&gt;V1003,"W","L"),""),IF(X1001&gt;X1003,"W","L")),IF(Z1001&gt;Z1003,"W","L")))</f>
        <v/>
      </c>
      <c r="AI984" s="221"/>
      <c r="AJ984" s="227" t="str">
        <f>IF($D978="1P",IF(Z993=Z995,IF(X993=X995,IF(V993&lt;&gt;"",IF(V993&gt;V995,"W","L"),""),IF(X993&gt;X995,"W","L")),IF(Z993&gt;Z995,"W","L")),IF(L997=L999,IF(J997=J999,IF(H997&lt;&gt;"",IF(H997&gt;H999,"W","L"),""),IF(J997&gt;J999,"W","L")),IF(L997&gt;L999,"W","L")))</f>
        <v/>
      </c>
      <c r="AK984" s="237"/>
      <c r="AL984" s="239" t="str">
        <f>IF(OR(COUNTIF(AD984:AJ984,"W"),COUNTIF(AD984:AJ984,"L")),COUNTIF(AD984:AJ984,"W")*2+COUNTIF(AD984:AJ984,"L"),"")</f>
        <v/>
      </c>
      <c r="AM984" s="240"/>
      <c r="AN984" s="242" t="str">
        <f>IF(AL984&lt;&gt;"",RANK(AL984,AL982:AL988,0),"")</f>
        <v/>
      </c>
      <c r="AO984" s="243"/>
      <c r="AQ984" s="126"/>
      <c r="AR984" s="126"/>
      <c r="AS984" s="126"/>
      <c r="AT984" s="126"/>
      <c r="AU984" s="126"/>
      <c r="AV984" s="126"/>
      <c r="AW984" s="126"/>
      <c r="AX984" s="126"/>
      <c r="AY984" s="126"/>
      <c r="AZ984" s="126"/>
      <c r="BA984" s="126"/>
      <c r="BB984" s="126"/>
      <c r="BC984" s="126"/>
    </row>
    <row r="985" spans="1:84" ht="11.25" customHeight="1" thickBot="1">
      <c r="A985" s="212"/>
      <c r="B985" s="213"/>
      <c r="C985" s="217"/>
      <c r="D985" s="218"/>
      <c r="E985" s="218"/>
      <c r="F985" s="218"/>
      <c r="G985" s="218"/>
      <c r="H985" s="218"/>
      <c r="I985" s="218"/>
      <c r="J985" s="218"/>
      <c r="K985" s="218"/>
      <c r="L985" s="218"/>
      <c r="M985" s="218"/>
      <c r="N985" s="218"/>
      <c r="O985" s="218"/>
      <c r="P985" s="218"/>
      <c r="Q985" s="218"/>
      <c r="R985" s="218"/>
      <c r="S985" s="218"/>
      <c r="T985" s="218"/>
      <c r="U985" s="218"/>
      <c r="V985" s="218"/>
      <c r="W985" s="218"/>
      <c r="X985" s="218"/>
      <c r="Y985" s="218"/>
      <c r="Z985" s="218"/>
      <c r="AA985" s="218"/>
      <c r="AB985" s="218"/>
      <c r="AC985" s="219"/>
      <c r="AD985" s="232"/>
      <c r="AE985" s="233"/>
      <c r="AF985" s="235"/>
      <c r="AG985" s="236"/>
      <c r="AH985" s="234"/>
      <c r="AI985" s="233"/>
      <c r="AJ985" s="234"/>
      <c r="AK985" s="238"/>
      <c r="AL985" s="241"/>
      <c r="AM985" s="240"/>
      <c r="AN985" s="258"/>
      <c r="AO985" s="243"/>
      <c r="AQ985" s="127"/>
      <c r="AR985" s="127"/>
      <c r="AS985" s="127"/>
      <c r="AT985" s="127"/>
      <c r="AU985" s="127"/>
      <c r="AV985" s="127"/>
      <c r="AW985" s="127"/>
      <c r="AX985" s="127"/>
      <c r="AY985" s="127"/>
      <c r="AZ985" s="127"/>
      <c r="BA985" s="127"/>
      <c r="BB985" s="127"/>
      <c r="BC985" s="127"/>
      <c r="BD985" s="40"/>
      <c r="BE985" s="40"/>
      <c r="BF985" s="40"/>
      <c r="BG985" s="40"/>
      <c r="BH985" s="40"/>
      <c r="BI985" s="40"/>
      <c r="BJ985" s="40"/>
      <c r="BK985" s="40"/>
      <c r="BL985" s="40"/>
      <c r="BM985" s="40"/>
      <c r="BN985" s="40"/>
      <c r="BO985" s="40"/>
      <c r="BP985" s="40"/>
      <c r="BQ985" s="40"/>
      <c r="BR985" s="40"/>
      <c r="BS985" s="40"/>
      <c r="BT985" s="40"/>
      <c r="BU985" s="40"/>
      <c r="BV985" s="40"/>
      <c r="BW985" s="40"/>
      <c r="BX985" s="40"/>
      <c r="BY985" s="40"/>
      <c r="BZ985" s="40"/>
      <c r="CA985" s="40"/>
      <c r="CB985" s="40"/>
      <c r="CC985" s="40"/>
      <c r="CD985" s="40"/>
      <c r="CE985" s="40"/>
    </row>
    <row r="986" spans="1:84" ht="11.25" customHeight="1">
      <c r="A986" s="210" t="str">
        <f>AH980</f>
        <v>C</v>
      </c>
      <c r="B986" s="211"/>
      <c r="C986" s="214"/>
      <c r="D986" s="215"/>
      <c r="E986" s="215"/>
      <c r="F986" s="215"/>
      <c r="G986" s="215"/>
      <c r="H986" s="215"/>
      <c r="I986" s="215"/>
      <c r="J986" s="215"/>
      <c r="K986" s="215"/>
      <c r="L986" s="215"/>
      <c r="M986" s="215"/>
      <c r="N986" s="215"/>
      <c r="O986" s="215"/>
      <c r="P986" s="215"/>
      <c r="Q986" s="215"/>
      <c r="R986" s="215"/>
      <c r="S986" s="215"/>
      <c r="T986" s="215"/>
      <c r="U986" s="215"/>
      <c r="V986" s="215"/>
      <c r="W986" s="215"/>
      <c r="X986" s="215"/>
      <c r="Y986" s="215"/>
      <c r="Z986" s="215"/>
      <c r="AA986" s="215"/>
      <c r="AB986" s="215"/>
      <c r="AC986" s="216"/>
      <c r="AD986" s="220" t="str">
        <f>IF(AH982&lt;&gt;"",IF(AH982="W","L","W"),"")</f>
        <v/>
      </c>
      <c r="AE986" s="221"/>
      <c r="AF986" s="227" t="str">
        <f>IF(AH984&lt;&gt;"",IF(AH984="W","L","W"),"")</f>
        <v/>
      </c>
      <c r="AG986" s="221"/>
      <c r="AH986" s="228"/>
      <c r="AI986" s="229"/>
      <c r="AJ986" s="227" t="str">
        <f>IF($D978="1P",IF(Z1001=Z1003,IF(X1001=X1003,IF(V1001&lt;&gt;"",IF(V1001&gt;V1003,"W","L"),""),IF(X1001&gt;X1003,"W","L")),IF(Z1001&gt;Z1003,"W","L")),IF(Z993=Z995,IF(X993=X995,IF(V993&lt;&gt;"",IF(V993&gt;V995,"W","L"),""),IF(X993&gt;X995,"W","L")),IF(Z993&gt;Z995,"W","L")))</f>
        <v/>
      </c>
      <c r="AK986" s="237"/>
      <c r="AL986" s="239" t="str">
        <f>IF(OR(COUNTIF(AD986:AJ986,"W"),COUNTIF(AD986:AJ986,"L")),COUNTIF(AD986:AJ986,"W")*2+COUNTIF(AD986:AJ986,"L"),"")</f>
        <v/>
      </c>
      <c r="AM986" s="240"/>
      <c r="AN986" s="242" t="str">
        <f>IF(AL986&lt;&gt;"",RANK(AL986,AL982:AL988,0),"")</f>
        <v/>
      </c>
      <c r="AO986" s="243"/>
      <c r="AQ986" s="154" t="str">
        <f>CONCATENATE($A980," ",$D980,","," ",$F978)</f>
        <v>Group: 16, Women's Singles</v>
      </c>
      <c r="AR986" s="155"/>
      <c r="AS986" s="155"/>
      <c r="AT986" s="155"/>
      <c r="AU986" s="155"/>
      <c r="AV986" s="155"/>
      <c r="AW986" s="155"/>
      <c r="AX986" s="155"/>
      <c r="AY986" s="155"/>
      <c r="AZ986" s="155"/>
      <c r="BA986" s="155"/>
      <c r="BB986" s="155"/>
      <c r="BC986" s="156"/>
      <c r="BD986" s="163">
        <f>A997</f>
        <v>2</v>
      </c>
      <c r="BE986" s="164"/>
      <c r="BF986" s="183" t="str">
        <f>C997</f>
        <v>B</v>
      </c>
      <c r="BG986" s="185" t="str">
        <f>IF(VLOOKUP($BF986,$A982:$C988,3,FALSE)=0,"",CONCATENATE(VLOOKUP(VLOOKUP($BF986,$A982:$C988,3,FALSE),Players!$J:$N,4,FALSE)," ",VLOOKUP($BF986,$A982:$C988,3,FALSE)," ",IF(ISERROR(VLOOKUP(VLOOKUP($BF986,$A982:$C988,3,FALSE),Players!$J:$N,5,FALSE)),"()",CONCATENATE("(",VLOOKUP(VLOOKUP($BF986,$A982:$C988,3,FALSE),Players!$J:$N,5,FALSE),")"))))</f>
        <v/>
      </c>
      <c r="BH986" s="186"/>
      <c r="BI986" s="186"/>
      <c r="BJ986" s="186"/>
      <c r="BK986" s="186"/>
      <c r="BL986" s="186"/>
      <c r="BM986" s="186"/>
      <c r="BN986" s="186"/>
      <c r="BO986" s="186"/>
      <c r="BP986" s="186"/>
      <c r="BQ986" s="186"/>
      <c r="BR986" s="186"/>
      <c r="BS986" s="186"/>
      <c r="BT986" s="186"/>
      <c r="BU986" s="187"/>
      <c r="BV986" s="170" t="str">
        <f>IF(D997&lt;&gt;"",D997,"")</f>
        <v/>
      </c>
      <c r="BW986" s="171"/>
      <c r="BX986" s="170" t="str">
        <f>IF(F997&lt;&gt;"",F997,"")</f>
        <v/>
      </c>
      <c r="BY986" s="171"/>
      <c r="BZ986" s="170" t="str">
        <f>IF(H997&lt;&gt;"",H997,"")</f>
        <v/>
      </c>
      <c r="CA986" s="171"/>
      <c r="CB986" s="170" t="str">
        <f>IF(J997&lt;&gt;"",J997,"")</f>
        <v/>
      </c>
      <c r="CC986" s="171"/>
      <c r="CD986" s="170" t="str">
        <f>IF(L997&lt;&gt;"",L997,"")</f>
        <v/>
      </c>
      <c r="CE986" s="171"/>
      <c r="CF986" s="174" t="str">
        <f>IF($CD986=$CD988,IF($CB986=$CB988,IF($BZ986&lt;&gt;"",IF($BZ986&gt;$BZ988,"W","L"),""),IF($CB986&gt;$CB988,"W","L")),IF($CD986&gt;$CD988,"W","L"))</f>
        <v/>
      </c>
    </row>
    <row r="987" spans="1:84" ht="11.25" customHeight="1">
      <c r="A987" s="212"/>
      <c r="B987" s="213"/>
      <c r="C987" s="217"/>
      <c r="D987" s="218"/>
      <c r="E987" s="218"/>
      <c r="F987" s="218"/>
      <c r="G987" s="218"/>
      <c r="H987" s="218"/>
      <c r="I987" s="218"/>
      <c r="J987" s="218"/>
      <c r="K987" s="218"/>
      <c r="L987" s="218"/>
      <c r="M987" s="218"/>
      <c r="N987" s="218"/>
      <c r="O987" s="218"/>
      <c r="P987" s="218"/>
      <c r="Q987" s="218"/>
      <c r="R987" s="218"/>
      <c r="S987" s="218"/>
      <c r="T987" s="218"/>
      <c r="U987" s="218"/>
      <c r="V987" s="218"/>
      <c r="W987" s="218"/>
      <c r="X987" s="218"/>
      <c r="Y987" s="218"/>
      <c r="Z987" s="218"/>
      <c r="AA987" s="218"/>
      <c r="AB987" s="218"/>
      <c r="AC987" s="219"/>
      <c r="AD987" s="232"/>
      <c r="AE987" s="233"/>
      <c r="AF987" s="234"/>
      <c r="AG987" s="233"/>
      <c r="AH987" s="235"/>
      <c r="AI987" s="236"/>
      <c r="AJ987" s="234"/>
      <c r="AK987" s="238"/>
      <c r="AL987" s="241"/>
      <c r="AM987" s="240"/>
      <c r="AN987" s="244"/>
      <c r="AO987" s="245"/>
      <c r="AQ987" s="157"/>
      <c r="AR987" s="158"/>
      <c r="AS987" s="158"/>
      <c r="AT987" s="158"/>
      <c r="AU987" s="158"/>
      <c r="AV987" s="158"/>
      <c r="AW987" s="158"/>
      <c r="AX987" s="158"/>
      <c r="AY987" s="158"/>
      <c r="AZ987" s="158"/>
      <c r="BA987" s="158"/>
      <c r="BB987" s="158"/>
      <c r="BC987" s="159"/>
      <c r="BD987" s="165"/>
      <c r="BE987" s="166"/>
      <c r="BF987" s="184"/>
      <c r="BG987" s="188"/>
      <c r="BH987" s="189"/>
      <c r="BI987" s="189"/>
      <c r="BJ987" s="189"/>
      <c r="BK987" s="189"/>
      <c r="BL987" s="189"/>
      <c r="BM987" s="189"/>
      <c r="BN987" s="189"/>
      <c r="BO987" s="189"/>
      <c r="BP987" s="189"/>
      <c r="BQ987" s="189"/>
      <c r="BR987" s="189"/>
      <c r="BS987" s="189"/>
      <c r="BT987" s="189"/>
      <c r="BU987" s="190"/>
      <c r="BV987" s="172"/>
      <c r="BW987" s="173"/>
      <c r="BX987" s="172"/>
      <c r="BY987" s="173"/>
      <c r="BZ987" s="172"/>
      <c r="CA987" s="173"/>
      <c r="CB987" s="172"/>
      <c r="CC987" s="173"/>
      <c r="CD987" s="172"/>
      <c r="CE987" s="173"/>
      <c r="CF987" s="174"/>
    </row>
    <row r="988" spans="1:84" ht="11.25" customHeight="1">
      <c r="A988" s="210" t="str">
        <f>AJ980</f>
        <v>D</v>
      </c>
      <c r="B988" s="211"/>
      <c r="C988" s="214"/>
      <c r="D988" s="215"/>
      <c r="E988" s="215"/>
      <c r="F988" s="215"/>
      <c r="G988" s="215"/>
      <c r="H988" s="215"/>
      <c r="I988" s="215"/>
      <c r="J988" s="215"/>
      <c r="K988" s="215"/>
      <c r="L988" s="215"/>
      <c r="M988" s="215"/>
      <c r="N988" s="215"/>
      <c r="O988" s="215"/>
      <c r="P988" s="215"/>
      <c r="Q988" s="215"/>
      <c r="R988" s="215"/>
      <c r="S988" s="215"/>
      <c r="T988" s="215"/>
      <c r="U988" s="215"/>
      <c r="V988" s="215"/>
      <c r="W988" s="215"/>
      <c r="X988" s="215"/>
      <c r="Y988" s="215"/>
      <c r="Z988" s="215"/>
      <c r="AA988" s="215"/>
      <c r="AB988" s="215"/>
      <c r="AC988" s="216"/>
      <c r="AD988" s="220" t="str">
        <f>IF(AJ982&lt;&gt;"",IF(AJ982="W","L","W"),"")</f>
        <v/>
      </c>
      <c r="AE988" s="221"/>
      <c r="AF988" s="224" t="str">
        <f>IF(AJ984&lt;&gt;"",IF(AJ984="W","L","W"),"")</f>
        <v/>
      </c>
      <c r="AG988" s="225"/>
      <c r="AH988" s="227" t="str">
        <f>IF(AJ986&lt;&gt;"",IF(AJ986="W","L","W"),"")</f>
        <v/>
      </c>
      <c r="AI988" s="221"/>
      <c r="AJ988" s="228"/>
      <c r="AK988" s="229"/>
      <c r="AL988" s="239" t="str">
        <f>IF(OR(COUNTIF(AD988:AJ988,"W"),COUNTIF(AD988:AJ988,"L")),COUNTIF(AD988:AJ988,"W")*2+COUNTIF(AD988:AJ988,"L"),"")</f>
        <v/>
      </c>
      <c r="AM988" s="240"/>
      <c r="AN988" s="242" t="str">
        <f>IF(AL988&lt;&gt;"",RANK(AL988,AL982:AL988,0),"")</f>
        <v/>
      </c>
      <c r="AO988" s="243"/>
      <c r="AQ988" s="157"/>
      <c r="AR988" s="158"/>
      <c r="AS988" s="158"/>
      <c r="AT988" s="158"/>
      <c r="AU988" s="158"/>
      <c r="AV988" s="158"/>
      <c r="AW988" s="158"/>
      <c r="AX988" s="158"/>
      <c r="AY988" s="158"/>
      <c r="AZ988" s="158"/>
      <c r="BA988" s="158"/>
      <c r="BB988" s="158"/>
      <c r="BC988" s="159"/>
      <c r="BD988" s="165"/>
      <c r="BE988" s="166"/>
      <c r="BF988" s="175" t="str">
        <f>C999</f>
        <v>D</v>
      </c>
      <c r="BG988" s="177" t="str">
        <f>IF(VLOOKUP($BF988,$A982:$C988,3,FALSE)=0,"",CONCATENATE(VLOOKUP(VLOOKUP($BF988,$A982:$C988,3,FALSE),Players!$J:$N,4,FALSE)," ",VLOOKUP($BF988,$A982:$C988,3,FALSE)," ",IF(ISERROR(VLOOKUP(VLOOKUP($BF988,$A982:$C988,3,FALSE),Players!$J:$N,5,FALSE)),"()",CONCATENATE("(",VLOOKUP(VLOOKUP($BF988,$A982:$C988,3,FALSE),Players!$J:$N,5,FALSE),")"))))</f>
        <v/>
      </c>
      <c r="BH988" s="178"/>
      <c r="BI988" s="178"/>
      <c r="BJ988" s="178"/>
      <c r="BK988" s="178"/>
      <c r="BL988" s="178"/>
      <c r="BM988" s="178"/>
      <c r="BN988" s="178"/>
      <c r="BO988" s="178"/>
      <c r="BP988" s="178"/>
      <c r="BQ988" s="178"/>
      <c r="BR988" s="178"/>
      <c r="BS988" s="178"/>
      <c r="BT988" s="178"/>
      <c r="BU988" s="179"/>
      <c r="BV988" s="150" t="str">
        <f>IF(D999&lt;&gt;"",D999,"")</f>
        <v/>
      </c>
      <c r="BW988" s="151"/>
      <c r="BX988" s="150" t="str">
        <f>IF(F999&lt;&gt;"",F999,"")</f>
        <v/>
      </c>
      <c r="BY988" s="151"/>
      <c r="BZ988" s="150" t="str">
        <f>IF(H999&lt;&gt;"",H999,"")</f>
        <v/>
      </c>
      <c r="CA988" s="151"/>
      <c r="CB988" s="150" t="str">
        <f>IF(J999&lt;&gt;"",J999,"")</f>
        <v/>
      </c>
      <c r="CC988" s="151"/>
      <c r="CD988" s="150" t="str">
        <f>IF(L999&lt;&gt;"",L999,"")</f>
        <v/>
      </c>
      <c r="CE988" s="151"/>
      <c r="CF988" s="174" t="str">
        <f>IF($CF986&lt;&gt;"",IF(CF986="W","L","W"),"")</f>
        <v/>
      </c>
    </row>
    <row r="989" spans="1:84" ht="11.25" customHeight="1" thickBot="1">
      <c r="A989" s="212"/>
      <c r="B989" s="213"/>
      <c r="C989" s="217"/>
      <c r="D989" s="218"/>
      <c r="E989" s="218"/>
      <c r="F989" s="218"/>
      <c r="G989" s="218"/>
      <c r="H989" s="218"/>
      <c r="I989" s="218"/>
      <c r="J989" s="218"/>
      <c r="K989" s="218"/>
      <c r="L989" s="218"/>
      <c r="M989" s="218"/>
      <c r="N989" s="218"/>
      <c r="O989" s="218"/>
      <c r="P989" s="218"/>
      <c r="Q989" s="218"/>
      <c r="R989" s="218"/>
      <c r="S989" s="218"/>
      <c r="T989" s="218"/>
      <c r="U989" s="218"/>
      <c r="V989" s="218"/>
      <c r="W989" s="218"/>
      <c r="X989" s="218"/>
      <c r="Y989" s="218"/>
      <c r="Z989" s="218"/>
      <c r="AA989" s="218"/>
      <c r="AB989" s="218"/>
      <c r="AC989" s="219"/>
      <c r="AD989" s="222"/>
      <c r="AE989" s="223"/>
      <c r="AF989" s="226"/>
      <c r="AG989" s="223"/>
      <c r="AH989" s="226"/>
      <c r="AI989" s="223"/>
      <c r="AJ989" s="230"/>
      <c r="AK989" s="231"/>
      <c r="AL989" s="246"/>
      <c r="AM989" s="247"/>
      <c r="AN989" s="248"/>
      <c r="AO989" s="249"/>
      <c r="AQ989" s="160"/>
      <c r="AR989" s="161"/>
      <c r="AS989" s="161"/>
      <c r="AT989" s="161"/>
      <c r="AU989" s="161"/>
      <c r="AV989" s="161"/>
      <c r="AW989" s="161"/>
      <c r="AX989" s="161"/>
      <c r="AY989" s="161"/>
      <c r="AZ989" s="161"/>
      <c r="BA989" s="161"/>
      <c r="BB989" s="161"/>
      <c r="BC989" s="162"/>
      <c r="BD989" s="167"/>
      <c r="BE989" s="168"/>
      <c r="BF989" s="176"/>
      <c r="BG989" s="180"/>
      <c r="BH989" s="181"/>
      <c r="BI989" s="181"/>
      <c r="BJ989" s="181"/>
      <c r="BK989" s="181"/>
      <c r="BL989" s="181"/>
      <c r="BM989" s="181"/>
      <c r="BN989" s="181"/>
      <c r="BO989" s="181"/>
      <c r="BP989" s="181"/>
      <c r="BQ989" s="181"/>
      <c r="BR989" s="181"/>
      <c r="BS989" s="181"/>
      <c r="BT989" s="181"/>
      <c r="BU989" s="182"/>
      <c r="BV989" s="152"/>
      <c r="BW989" s="153"/>
      <c r="BX989" s="152"/>
      <c r="BY989" s="153"/>
      <c r="BZ989" s="152"/>
      <c r="CA989" s="153"/>
      <c r="CB989" s="152"/>
      <c r="CC989" s="153"/>
      <c r="CD989" s="152"/>
      <c r="CE989" s="153"/>
      <c r="CF989" s="174"/>
    </row>
    <row r="990" spans="1:84" ht="11.25" customHeight="1">
      <c r="A990" s="42"/>
      <c r="R990" s="42"/>
      <c r="S990" s="42"/>
      <c r="W990" s="42"/>
      <c r="X990" s="43"/>
      <c r="Y990" s="43"/>
      <c r="Z990" s="43"/>
      <c r="AA990" s="43"/>
      <c r="AB990" s="3"/>
      <c r="AQ990" s="126"/>
      <c r="AR990" s="126"/>
      <c r="AS990" s="126"/>
      <c r="AT990" s="126"/>
      <c r="AU990" s="126"/>
      <c r="AV990" s="126"/>
      <c r="AW990" s="126"/>
      <c r="AX990" s="126"/>
      <c r="AY990" s="126"/>
      <c r="AZ990" s="126"/>
      <c r="BA990" s="126"/>
      <c r="BB990" s="126"/>
      <c r="BC990" s="126"/>
      <c r="BV990" s="169" t="str">
        <f>IF(CF986&lt;&gt;"",IF(AND(AND(BV986&gt;-1,BV988&gt;-1),OR(BV986&gt;10,BV988&gt;10),ABS(BV986-BV988)&gt;1,IF(OR(BV986&gt;11,BV988&gt;11),ABS(BV986-BV988)=2,TRUE),BV986=INT(BV986),BV988=INT(BV988)),"","Error"),"")</f>
        <v/>
      </c>
      <c r="BW990" s="169"/>
      <c r="BX990" s="169" t="str">
        <f>IF(CF986&lt;&gt;"",IF(AND(AND(BX986&gt;-1,BX988&gt;-1),OR(BX986&gt;10,BX988&gt;10),ABS(BX986-BX988)&gt;1,IF(OR(BX986&gt;11,BX988&gt;11),ABS(BX986-BX988)=2,TRUE),BX986=INT(BX986),BX988=INT(BX988)),"","Error"),"")</f>
        <v/>
      </c>
      <c r="BY990" s="169"/>
      <c r="BZ990" s="169" t="str">
        <f>IF(CF986&lt;&gt;"",IF(AND(AND(BZ986&gt;-1,BZ988&gt;-1),OR(BZ986&gt;10,BZ988&gt;10),ABS(BZ986-BZ988)&gt;1,IF(OR(BZ986&gt;11,BZ988&gt;11),ABS(BZ986-BZ988)=2,TRUE),BZ986=INT(BZ986),BZ988=INT(BZ988)),"","Error"),"")</f>
        <v/>
      </c>
      <c r="CA990" s="169"/>
      <c r="CB990" s="169" t="str">
        <f>IF(AND(CF986&lt;&gt;"",CB986&lt;&gt;""),IF(AND(AND(CB986&gt;-1,CB988&gt;-1),OR(CB986&gt;10,CB988&gt;10),ABS(CB986-CB988)&gt;1,IF(OR(CB986&gt;11,CB988&gt;11),ABS(CB986-CB988)=2,TRUE),CB986=INT(CB986),CB988=INT(CB988)),"","Error"),"")</f>
        <v/>
      </c>
      <c r="CC990" s="169"/>
      <c r="CD990" s="169" t="str">
        <f>IF(AND(CF986&lt;&gt;"",CD986&lt;&gt;""),IF(AND(AND(CD986&gt;-1,CD988&gt;-1),OR(CD986&gt;10,CD988&gt;10),ABS(CD986-CD988)&gt;1,IF(OR(CD986&gt;11,CD988&gt;11),ABS(CD986-CD988)=2,TRUE),CD986=INT(CD986),CD988=INT(CD988)),"","Error"),"")</f>
        <v/>
      </c>
      <c r="CE990" s="169"/>
    </row>
    <row r="991" spans="1:84" ht="11.25" customHeight="1">
      <c r="AQ991" s="126"/>
      <c r="AR991" s="126"/>
      <c r="AS991" s="126"/>
      <c r="AT991" s="126"/>
      <c r="AU991" s="126"/>
      <c r="AV991" s="126"/>
      <c r="AW991" s="126"/>
      <c r="AX991" s="126"/>
      <c r="AY991" s="126"/>
      <c r="AZ991" s="126"/>
      <c r="BA991" s="126"/>
      <c r="BB991" s="126"/>
      <c r="BC991" s="126"/>
    </row>
    <row r="992" spans="1:84" ht="11.25" customHeight="1" thickBot="1">
      <c r="AB992" s="3"/>
      <c r="AQ992" s="127"/>
      <c r="AR992" s="127"/>
      <c r="AS992" s="127"/>
      <c r="AT992" s="127"/>
      <c r="AU992" s="127"/>
      <c r="AV992" s="127"/>
      <c r="AW992" s="127"/>
      <c r="AX992" s="127"/>
      <c r="AY992" s="127"/>
      <c r="AZ992" s="127"/>
      <c r="BA992" s="127"/>
      <c r="BB992" s="127"/>
      <c r="BC992" s="127"/>
      <c r="BD992" s="40"/>
      <c r="BE992" s="40"/>
      <c r="BF992" s="40"/>
      <c r="BG992" s="40"/>
      <c r="BH992" s="40"/>
      <c r="BI992" s="40"/>
      <c r="BJ992" s="40"/>
      <c r="BK992" s="40"/>
      <c r="BL992" s="40"/>
      <c r="BM992" s="40"/>
      <c r="BN992" s="40"/>
      <c r="BO992" s="40"/>
      <c r="BP992" s="40"/>
      <c r="BQ992" s="40"/>
      <c r="BR992" s="40"/>
      <c r="BS992" s="40"/>
      <c r="BT992" s="40"/>
      <c r="BU992" s="40"/>
      <c r="BV992" s="40"/>
      <c r="BW992" s="40"/>
      <c r="BX992" s="40"/>
      <c r="BY992" s="40"/>
      <c r="BZ992" s="40"/>
      <c r="CA992" s="40"/>
      <c r="CB992" s="40"/>
      <c r="CC992" s="40"/>
      <c r="CD992" s="40"/>
      <c r="CE992" s="40"/>
    </row>
    <row r="993" spans="1:167" ht="11.25" customHeight="1">
      <c r="A993" s="170">
        <v>1</v>
      </c>
      <c r="B993" s="191"/>
      <c r="C993" s="183" t="str">
        <f>IF($D978="1P","A","A")</f>
        <v>A</v>
      </c>
      <c r="D993" s="197"/>
      <c r="E993" s="198"/>
      <c r="F993" s="197"/>
      <c r="G993" s="198"/>
      <c r="H993" s="197"/>
      <c r="I993" s="198"/>
      <c r="J993" s="197"/>
      <c r="K993" s="198"/>
      <c r="L993" s="197"/>
      <c r="M993" s="208"/>
      <c r="N993" s="69" t="str">
        <f>IF(CF976&lt;&gt;"",IF(CF976="W",IF(SUM(IF(D993&gt;D995,1,0),IF(F993&gt;F995,1,0),IF(H993&gt;H995,1,0),IF(J993&gt;J995,1,0),IF(L993&gt;L995,1,0))&lt;&gt;3,"E",""),""),"")</f>
        <v/>
      </c>
      <c r="O993" s="170">
        <v>4</v>
      </c>
      <c r="P993" s="191"/>
      <c r="Q993" s="183" t="str">
        <f>IF($D978="1P","B","C")</f>
        <v>C</v>
      </c>
      <c r="R993" s="197"/>
      <c r="S993" s="198"/>
      <c r="T993" s="197"/>
      <c r="U993" s="198"/>
      <c r="V993" s="197"/>
      <c r="W993" s="198"/>
      <c r="X993" s="197"/>
      <c r="Y993" s="198"/>
      <c r="Z993" s="197"/>
      <c r="AA993" s="208"/>
      <c r="AB993" s="69" t="str">
        <f>IF(CF1006&lt;&gt;"",IF(CF1006="W",IF(SUM(IF(R993&gt;R995,1,0),IF(T993&gt;T995,1,0),IF(V993&gt;V995,1,0),IF(X993&gt;X995,1,0),IF(Z993&gt;Z995,1,0))&lt;&gt;3,"E",""),""),"")</f>
        <v/>
      </c>
      <c r="AQ993" s="128"/>
      <c r="AR993" s="128"/>
      <c r="AS993" s="128"/>
      <c r="AT993" s="128"/>
      <c r="AU993" s="128"/>
      <c r="AV993" s="128"/>
      <c r="AW993" s="128"/>
      <c r="AX993" s="128"/>
      <c r="AY993" s="128"/>
      <c r="AZ993" s="128"/>
      <c r="BA993" s="128"/>
      <c r="BB993" s="128"/>
      <c r="BC993" s="128"/>
      <c r="BD993" s="41"/>
      <c r="BE993" s="41"/>
      <c r="BF993" s="41"/>
      <c r="BG993" s="41"/>
      <c r="BH993" s="41"/>
      <c r="BI993" s="41"/>
      <c r="BJ993" s="41"/>
      <c r="BK993" s="41"/>
      <c r="BL993" s="41"/>
      <c r="BM993" s="41"/>
      <c r="BN993" s="41"/>
      <c r="BO993" s="41"/>
      <c r="BP993" s="41"/>
      <c r="BQ993" s="41"/>
      <c r="BR993" s="41"/>
      <c r="BS993" s="41"/>
      <c r="BT993" s="41"/>
      <c r="BU993" s="41"/>
      <c r="BV993" s="41"/>
      <c r="BW993" s="41"/>
      <c r="BX993" s="41"/>
      <c r="BY993" s="41"/>
      <c r="BZ993" s="41"/>
      <c r="CA993" s="41"/>
      <c r="CB993" s="41"/>
      <c r="CC993" s="41"/>
      <c r="CD993" s="41"/>
      <c r="CE993" s="41"/>
    </row>
    <row r="994" spans="1:167" ht="11.25" customHeight="1">
      <c r="A994" s="192"/>
      <c r="B994" s="193"/>
      <c r="C994" s="196"/>
      <c r="D994" s="199"/>
      <c r="E994" s="200"/>
      <c r="F994" s="199"/>
      <c r="G994" s="200"/>
      <c r="H994" s="199"/>
      <c r="I994" s="200"/>
      <c r="J994" s="199"/>
      <c r="K994" s="200"/>
      <c r="L994" s="199"/>
      <c r="M994" s="209"/>
      <c r="N994" s="69" t="str">
        <f>IF(CF976&lt;&gt;"",IF(ISERROR(AND(BV980="",BX980="",BZ980="",CB980="",CD980="")),"E",IF(AND(BV980="",BX980="",BZ980="",CB980="",CD980=""),"","E")),"")</f>
        <v/>
      </c>
      <c r="O994" s="192"/>
      <c r="P994" s="193"/>
      <c r="Q994" s="196"/>
      <c r="R994" s="199"/>
      <c r="S994" s="200"/>
      <c r="T994" s="199"/>
      <c r="U994" s="200"/>
      <c r="V994" s="199"/>
      <c r="W994" s="200"/>
      <c r="X994" s="199"/>
      <c r="Y994" s="200"/>
      <c r="Z994" s="199"/>
      <c r="AA994" s="209"/>
      <c r="AB994" s="69" t="str">
        <f>IF(CF1006&lt;&gt;"",IF(ISERROR(AND(BV1010="",BX1010="",BZ1010="",CB1010="",CD1010="")),"E",IF(AND(BV1010="",BX1010="",BZ1010="",CB1010="",CD1010=""),"","E")),"")</f>
        <v/>
      </c>
      <c r="AQ994" s="126"/>
      <c r="AR994" s="126"/>
      <c r="AS994" s="126"/>
      <c r="AT994" s="126"/>
      <c r="AU994" s="126"/>
      <c r="AV994" s="126"/>
      <c r="AW994" s="126"/>
      <c r="AX994" s="126"/>
      <c r="AY994" s="126"/>
      <c r="AZ994" s="126"/>
      <c r="BA994" s="126"/>
      <c r="BB994" s="126"/>
      <c r="BC994" s="126"/>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row>
    <row r="995" spans="1:167" s="2" customFormat="1" ht="11.25" customHeight="1" thickBot="1">
      <c r="A995" s="192"/>
      <c r="B995" s="193"/>
      <c r="C995" s="175" t="str">
        <f>IF($D978="1P","D","C")</f>
        <v>C</v>
      </c>
      <c r="D995" s="201"/>
      <c r="E995" s="202"/>
      <c r="F995" s="201"/>
      <c r="G995" s="202"/>
      <c r="H995" s="201"/>
      <c r="I995" s="202"/>
      <c r="J995" s="201"/>
      <c r="K995" s="202"/>
      <c r="L995" s="201"/>
      <c r="M995" s="205"/>
      <c r="N995" s="69" t="str">
        <f>IF(CF976&lt;&gt;"",IF(ISERROR(AND(BV980="",BX980="",BZ980="",CB980="",CD980="")),"E",IF(AND(BV980="",BX980="",BZ980="",CB980="",CD980=""),"","E")),"")</f>
        <v/>
      </c>
      <c r="O995" s="192"/>
      <c r="P995" s="193"/>
      <c r="Q995" s="175" t="str">
        <f>IF($D978="1P","D","D")</f>
        <v>D</v>
      </c>
      <c r="R995" s="201"/>
      <c r="S995" s="202"/>
      <c r="T995" s="201"/>
      <c r="U995" s="202"/>
      <c r="V995" s="201"/>
      <c r="W995" s="202"/>
      <c r="X995" s="201"/>
      <c r="Y995" s="202"/>
      <c r="Z995" s="201"/>
      <c r="AA995" s="205"/>
      <c r="AB995" s="69" t="str">
        <f>IF(CF1006&lt;&gt;"",IF(ISERROR(AND(BV1010="",BX1010="",BZ1010="",CB1010="",CD1010="")),"E",IF(AND(BV1010="",BX1010="",BZ1010="",CB1010="",CD1010=""),"","E")),"")</f>
        <v/>
      </c>
      <c r="AC995" s="1"/>
      <c r="AD995" s="1"/>
      <c r="AE995" s="1"/>
      <c r="AF995" s="1"/>
      <c r="AG995" s="1"/>
      <c r="AH995" s="1"/>
      <c r="AI995" s="1"/>
      <c r="AJ995" s="1"/>
      <c r="AK995" s="1"/>
      <c r="AL995" s="1"/>
      <c r="AM995" s="1"/>
      <c r="AN995" s="1"/>
      <c r="AO995" s="1"/>
      <c r="AQ995" s="127"/>
      <c r="AR995" s="127"/>
      <c r="AS995" s="127"/>
      <c r="AT995" s="127"/>
      <c r="AU995" s="127"/>
      <c r="AV995" s="127"/>
      <c r="AW995" s="127"/>
      <c r="AX995" s="127"/>
      <c r="AY995" s="127"/>
      <c r="AZ995" s="127"/>
      <c r="BA995" s="127"/>
      <c r="BB995" s="127"/>
      <c r="BC995" s="127"/>
      <c r="BD995" s="40"/>
      <c r="BE995" s="40"/>
      <c r="BF995" s="40"/>
      <c r="BG995" s="40"/>
      <c r="BH995" s="40"/>
      <c r="BI995" s="40"/>
      <c r="BJ995" s="40"/>
      <c r="BK995" s="40"/>
      <c r="BL995" s="40"/>
      <c r="BM995" s="40"/>
      <c r="BN995" s="40"/>
      <c r="BO995" s="40"/>
      <c r="BP995" s="40"/>
      <c r="BQ995" s="40"/>
      <c r="BR995" s="40"/>
      <c r="BS995" s="40"/>
      <c r="BT995" s="40"/>
      <c r="BU995" s="40"/>
      <c r="BV995" s="40"/>
      <c r="BW995" s="40"/>
      <c r="BX995" s="40"/>
      <c r="BY995" s="40"/>
      <c r="BZ995" s="40"/>
      <c r="CA995" s="40"/>
      <c r="CB995" s="40"/>
      <c r="CC995" s="40"/>
      <c r="CD995" s="40"/>
      <c r="CE995" s="40"/>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row>
    <row r="996" spans="1:167" s="2" customFormat="1" ht="11.25" customHeight="1" thickBot="1">
      <c r="A996" s="194"/>
      <c r="B996" s="195"/>
      <c r="C996" s="207"/>
      <c r="D996" s="203"/>
      <c r="E996" s="204"/>
      <c r="F996" s="203"/>
      <c r="G996" s="204"/>
      <c r="H996" s="203"/>
      <c r="I996" s="204"/>
      <c r="J996" s="203"/>
      <c r="K996" s="204"/>
      <c r="L996" s="203"/>
      <c r="M996" s="206"/>
      <c r="N996" s="69" t="str">
        <f>IF(CF978&lt;&gt;"",IF(CF978="W",IF(SUM(IF(D995&gt;D993,1,0),IF(F995&gt;F993,1,0),IF(H995&gt;H993,1,0),IF(J995&gt;J993,1,0),IF(L995&gt;L993,1,0))&lt;&gt;3,"E",""),""),"")</f>
        <v/>
      </c>
      <c r="O996" s="194"/>
      <c r="P996" s="195"/>
      <c r="Q996" s="207"/>
      <c r="R996" s="203"/>
      <c r="S996" s="204"/>
      <c r="T996" s="203"/>
      <c r="U996" s="204"/>
      <c r="V996" s="203"/>
      <c r="W996" s="204"/>
      <c r="X996" s="203"/>
      <c r="Y996" s="204"/>
      <c r="Z996" s="203"/>
      <c r="AA996" s="206"/>
      <c r="AB996" s="69" t="str">
        <f>IF(CF1008&lt;&gt;"",IF(CF1008="W",IF(SUM(IF(R995&gt;R993,1,0),IF(T995&gt;T993,1,0),IF(V995&gt;V993,1,0),IF(X995&gt;X993,1,0),IF(Z995&gt;Z993,1,0))&lt;&gt;3,"E",""),""),"")</f>
        <v/>
      </c>
      <c r="AQ996" s="154" t="str">
        <f>CONCATENATE($A980," ",$D980,","," ",$F978)</f>
        <v>Group: 16, Women's Singles</v>
      </c>
      <c r="AR996" s="155"/>
      <c r="AS996" s="155"/>
      <c r="AT996" s="155"/>
      <c r="AU996" s="155"/>
      <c r="AV996" s="155"/>
      <c r="AW996" s="155"/>
      <c r="AX996" s="155"/>
      <c r="AY996" s="155"/>
      <c r="AZ996" s="155"/>
      <c r="BA996" s="155"/>
      <c r="BB996" s="155"/>
      <c r="BC996" s="156"/>
      <c r="BD996" s="163">
        <f>A1001</f>
        <v>3</v>
      </c>
      <c r="BE996" s="164"/>
      <c r="BF996" s="183" t="str">
        <f>C1001</f>
        <v>A</v>
      </c>
      <c r="BG996" s="185" t="str">
        <f>IF(VLOOKUP($BF996,$A982:$C988,3,FALSE)=0,"",CONCATENATE(VLOOKUP(VLOOKUP($BF996,$A982:$C988,3,FALSE),Players!$J:$N,4,FALSE)," ",VLOOKUP($BF996,$A982:$C988,3,FALSE)," ",IF(ISERROR(VLOOKUP(VLOOKUP($BF996,$A982:$C988,3,FALSE),Players!$J:$N,5,FALSE)),"()",CONCATENATE("(",VLOOKUP(VLOOKUP($BF996,$A982:$C988,3,FALSE),Players!$J:$N,5,FALSE),")"))))</f>
        <v/>
      </c>
      <c r="BH996" s="186"/>
      <c r="BI996" s="186"/>
      <c r="BJ996" s="186"/>
      <c r="BK996" s="186"/>
      <c r="BL996" s="186"/>
      <c r="BM996" s="186"/>
      <c r="BN996" s="186"/>
      <c r="BO996" s="186"/>
      <c r="BP996" s="186"/>
      <c r="BQ996" s="186"/>
      <c r="BR996" s="186"/>
      <c r="BS996" s="186"/>
      <c r="BT996" s="186"/>
      <c r="BU996" s="187"/>
      <c r="BV996" s="170" t="str">
        <f>IF(D1001&lt;&gt;"",D1001,"")</f>
        <v/>
      </c>
      <c r="BW996" s="171"/>
      <c r="BX996" s="170" t="str">
        <f>IF(F1001&lt;&gt;"",F1001,"")</f>
        <v/>
      </c>
      <c r="BY996" s="171"/>
      <c r="BZ996" s="170" t="str">
        <f>IF(H1001&lt;&gt;"",H1001,"")</f>
        <v/>
      </c>
      <c r="CA996" s="171"/>
      <c r="CB996" s="170" t="str">
        <f>IF(J1001&lt;&gt;"",J1001,"")</f>
        <v/>
      </c>
      <c r="CC996" s="171"/>
      <c r="CD996" s="170" t="str">
        <f>IF(L1001&lt;&gt;"",L1001,"")</f>
        <v/>
      </c>
      <c r="CE996" s="171"/>
      <c r="CF996" s="174" t="str">
        <f>IF($CD996=$CD998,IF($CB996=$CB998,IF($BZ996&lt;&gt;"",IF($BZ996&gt;$BZ998,"W","L"),""),IF($CB996&gt;$CB998,"W","L")),IF($CD996&gt;$CD998,"W","L"))</f>
        <v/>
      </c>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row>
    <row r="997" spans="1:167" s="3" customFormat="1" ht="11.25" customHeight="1">
      <c r="A997" s="170">
        <v>2</v>
      </c>
      <c r="B997" s="191"/>
      <c r="C997" s="183" t="str">
        <f>IF($D978="1P","B","B")</f>
        <v>B</v>
      </c>
      <c r="D997" s="197"/>
      <c r="E997" s="198"/>
      <c r="F997" s="197"/>
      <c r="G997" s="198"/>
      <c r="H997" s="197"/>
      <c r="I997" s="198"/>
      <c r="J997" s="197"/>
      <c r="K997" s="198"/>
      <c r="L997" s="197"/>
      <c r="M997" s="208"/>
      <c r="N997" s="69" t="str">
        <f>IF(CF986&lt;&gt;"",IF(CF986="W",IF(SUM(IF(D997&gt;D999,1,0),IF(F997&gt;F999,1,0),IF(H997&gt;H999,1,0),IF(J997&gt;J999,1,0),IF(L997&gt;L999,1,0))&lt;&gt;3,"E",""),""),"")</f>
        <v/>
      </c>
      <c r="O997" s="170">
        <v>5</v>
      </c>
      <c r="P997" s="191"/>
      <c r="Q997" s="183" t="str">
        <f>IF($D978="1P","A","A")</f>
        <v>A</v>
      </c>
      <c r="R997" s="197"/>
      <c r="S997" s="198"/>
      <c r="T997" s="197"/>
      <c r="U997" s="198"/>
      <c r="V997" s="197"/>
      <c r="W997" s="198"/>
      <c r="X997" s="197"/>
      <c r="Y997" s="198"/>
      <c r="Z997" s="197"/>
      <c r="AA997" s="208"/>
      <c r="AB997" s="69" t="str">
        <f>IF(CF1016&lt;&gt;"",IF(CF1016="W",IF(SUM(IF(R997&gt;R999,1,0),IF(T997&gt;T999,1,0),IF(V997&gt;V999,1,0),IF(X997&gt;X999,1,0),IF(Z997&gt;Z999,1,0))&lt;&gt;3,"E",""),""),"")</f>
        <v/>
      </c>
      <c r="AC997" s="1"/>
      <c r="AD997" s="1"/>
      <c r="AE997" s="1"/>
      <c r="AF997" s="1"/>
      <c r="AG997" s="1"/>
      <c r="AH997" s="1"/>
      <c r="AI997" s="1"/>
      <c r="AJ997" s="1"/>
      <c r="AK997" s="1"/>
      <c r="AL997" s="1"/>
      <c r="AM997" s="1"/>
      <c r="AN997" s="1"/>
      <c r="AO997" s="1"/>
      <c r="AQ997" s="157"/>
      <c r="AR997" s="158"/>
      <c r="AS997" s="158"/>
      <c r="AT997" s="158"/>
      <c r="AU997" s="158"/>
      <c r="AV997" s="158"/>
      <c r="AW997" s="158"/>
      <c r="AX997" s="158"/>
      <c r="AY997" s="158"/>
      <c r="AZ997" s="158"/>
      <c r="BA997" s="158"/>
      <c r="BB997" s="158"/>
      <c r="BC997" s="159"/>
      <c r="BD997" s="165"/>
      <c r="BE997" s="166"/>
      <c r="BF997" s="184"/>
      <c r="BG997" s="188"/>
      <c r="BH997" s="189"/>
      <c r="BI997" s="189"/>
      <c r="BJ997" s="189"/>
      <c r="BK997" s="189"/>
      <c r="BL997" s="189"/>
      <c r="BM997" s="189"/>
      <c r="BN997" s="189"/>
      <c r="BO997" s="189"/>
      <c r="BP997" s="189"/>
      <c r="BQ997" s="189"/>
      <c r="BR997" s="189"/>
      <c r="BS997" s="189"/>
      <c r="BT997" s="189"/>
      <c r="BU997" s="190"/>
      <c r="BV997" s="172"/>
      <c r="BW997" s="173"/>
      <c r="BX997" s="172"/>
      <c r="BY997" s="173"/>
      <c r="BZ997" s="172"/>
      <c r="CA997" s="173"/>
      <c r="CB997" s="172"/>
      <c r="CC997" s="173"/>
      <c r="CD997" s="172"/>
      <c r="CE997" s="173"/>
      <c r="CF997" s="174"/>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row>
    <row r="998" spans="1:167" s="3" customFormat="1" ht="11.25" customHeight="1">
      <c r="A998" s="192"/>
      <c r="B998" s="193"/>
      <c r="C998" s="196"/>
      <c r="D998" s="199"/>
      <c r="E998" s="200"/>
      <c r="F998" s="199"/>
      <c r="G998" s="200"/>
      <c r="H998" s="199"/>
      <c r="I998" s="200"/>
      <c r="J998" s="199"/>
      <c r="K998" s="200"/>
      <c r="L998" s="199"/>
      <c r="M998" s="209"/>
      <c r="N998" s="69" t="str">
        <f>IF(CF986&lt;&gt;"",IF(ISERROR(AND(BV990="",BX990="",BZ990="",CB990="",CD990="")),"E",IF(AND(BV990="",BX990="",BZ990="",CB990="",CD990=""),"","E")),"")</f>
        <v/>
      </c>
      <c r="O998" s="192"/>
      <c r="P998" s="193"/>
      <c r="Q998" s="196"/>
      <c r="R998" s="199"/>
      <c r="S998" s="200"/>
      <c r="T998" s="199"/>
      <c r="U998" s="200"/>
      <c r="V998" s="199"/>
      <c r="W998" s="200"/>
      <c r="X998" s="199"/>
      <c r="Y998" s="200"/>
      <c r="Z998" s="199"/>
      <c r="AA998" s="209"/>
      <c r="AB998" s="69" t="str">
        <f>IF(CF1016&lt;&gt;"",IF(ISERROR(AND(BV1020="",BX1020="",BZ1020="",CB1020="",CD1020="")),"E",IF(AND(BV1020="",BX1020="",BZ1020="",CB1020="",CD1020=""),"","E")),"")</f>
        <v/>
      </c>
      <c r="AC998" s="1"/>
      <c r="AD998" s="1"/>
      <c r="AE998" s="1"/>
      <c r="AF998" s="1"/>
      <c r="AG998" s="1"/>
      <c r="AH998" s="1"/>
      <c r="AI998" s="1"/>
      <c r="AJ998" s="1"/>
      <c r="AK998" s="1"/>
      <c r="AL998" s="1"/>
      <c r="AM998" s="1"/>
      <c r="AN998" s="1"/>
      <c r="AO998" s="1"/>
      <c r="AQ998" s="157"/>
      <c r="AR998" s="158"/>
      <c r="AS998" s="158"/>
      <c r="AT998" s="158"/>
      <c r="AU998" s="158"/>
      <c r="AV998" s="158"/>
      <c r="AW998" s="158"/>
      <c r="AX998" s="158"/>
      <c r="AY998" s="158"/>
      <c r="AZ998" s="158"/>
      <c r="BA998" s="158"/>
      <c r="BB998" s="158"/>
      <c r="BC998" s="159"/>
      <c r="BD998" s="165"/>
      <c r="BE998" s="166"/>
      <c r="BF998" s="175" t="str">
        <f>C1003</f>
        <v>B</v>
      </c>
      <c r="BG998" s="177" t="str">
        <f>IF(VLOOKUP($BF998,$A982:$C988,3,FALSE)=0,"",CONCATENATE(VLOOKUP(VLOOKUP($BF998,$A982:$C988,3,FALSE),Players!$J:$N,4,FALSE)," ",VLOOKUP($BF998,$A982:$C988,3,FALSE)," ",IF(ISERROR(VLOOKUP(VLOOKUP($BF998,$A982:$C988,3,FALSE),Players!$J:$N,5,FALSE)),"()",CONCATENATE("(",VLOOKUP(VLOOKUP($BF998,$A982:$C988,3,FALSE),Players!$J:$N,5,FALSE),")"))))</f>
        <v/>
      </c>
      <c r="BH998" s="178"/>
      <c r="BI998" s="178"/>
      <c r="BJ998" s="178"/>
      <c r="BK998" s="178"/>
      <c r="BL998" s="178"/>
      <c r="BM998" s="178"/>
      <c r="BN998" s="178"/>
      <c r="BO998" s="178"/>
      <c r="BP998" s="178"/>
      <c r="BQ998" s="178"/>
      <c r="BR998" s="178"/>
      <c r="BS998" s="178"/>
      <c r="BT998" s="178"/>
      <c r="BU998" s="179"/>
      <c r="BV998" s="150" t="str">
        <f>IF(D1003&lt;&gt;"",D1003,"")</f>
        <v/>
      </c>
      <c r="BW998" s="151"/>
      <c r="BX998" s="150" t="str">
        <f>IF(F1003&lt;&gt;"",F1003,"")</f>
        <v/>
      </c>
      <c r="BY998" s="151"/>
      <c r="BZ998" s="150" t="str">
        <f>IF(H1003&lt;&gt;"",H1003,"")</f>
        <v/>
      </c>
      <c r="CA998" s="151"/>
      <c r="CB998" s="150" t="str">
        <f>IF(J1003&lt;&gt;"",J1003,"")</f>
        <v/>
      </c>
      <c r="CC998" s="151"/>
      <c r="CD998" s="150" t="str">
        <f>IF(L1003&lt;&gt;"",L1003,"")</f>
        <v/>
      </c>
      <c r="CE998" s="151"/>
      <c r="CF998" s="174" t="str">
        <f>IF($CF996&lt;&gt;"",IF(CF996="W","L","W"),"")</f>
        <v/>
      </c>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row>
    <row r="999" spans="1:167" s="3" customFormat="1" ht="11.25" customHeight="1" thickBot="1">
      <c r="A999" s="192"/>
      <c r="B999" s="193"/>
      <c r="C999" s="175" t="str">
        <f>IF($D978="1P","C","D")</f>
        <v>D</v>
      </c>
      <c r="D999" s="201"/>
      <c r="E999" s="202"/>
      <c r="F999" s="201"/>
      <c r="G999" s="202"/>
      <c r="H999" s="201"/>
      <c r="I999" s="202"/>
      <c r="J999" s="201"/>
      <c r="K999" s="202"/>
      <c r="L999" s="201"/>
      <c r="M999" s="205"/>
      <c r="N999" s="69" t="str">
        <f>IF(CF986&lt;&gt;"",IF(ISERROR(AND(BV990="",BX990="",BZ990="",CB990="",CD990="")),"E",IF(AND(BV990="",BX990="",BZ990="",CB990="",CD990=""),"","E")),"")</f>
        <v/>
      </c>
      <c r="O999" s="192"/>
      <c r="P999" s="193"/>
      <c r="Q999" s="175" t="str">
        <f>IF($D978="1P","B","D")</f>
        <v>D</v>
      </c>
      <c r="R999" s="201"/>
      <c r="S999" s="202"/>
      <c r="T999" s="201"/>
      <c r="U999" s="202"/>
      <c r="V999" s="201"/>
      <c r="W999" s="202"/>
      <c r="X999" s="201"/>
      <c r="Y999" s="202"/>
      <c r="Z999" s="201"/>
      <c r="AA999" s="205"/>
      <c r="AB999" s="69" t="str">
        <f>IF(CF1016&lt;&gt;"",IF(ISERROR(AND(BV1020="",BX1020="",BZ1020="",CB1020="",CD1020="")),"E",IF(AND(BV1020="",BX1020="",BZ1020="",CB1020="",CD1020=""),"","E")),"")</f>
        <v/>
      </c>
      <c r="AC999" s="1"/>
      <c r="AD999" s="1"/>
      <c r="AE999" s="1"/>
      <c r="AF999" s="1"/>
      <c r="AG999" s="1"/>
      <c r="AH999" s="1"/>
      <c r="AI999" s="1"/>
      <c r="AJ999" s="1"/>
      <c r="AK999" s="1"/>
      <c r="AL999" s="1"/>
      <c r="AM999" s="1"/>
      <c r="AN999" s="1"/>
      <c r="AO999" s="1"/>
      <c r="AQ999" s="160"/>
      <c r="AR999" s="161"/>
      <c r="AS999" s="161"/>
      <c r="AT999" s="161"/>
      <c r="AU999" s="161"/>
      <c r="AV999" s="161"/>
      <c r="AW999" s="161"/>
      <c r="AX999" s="161"/>
      <c r="AY999" s="161"/>
      <c r="AZ999" s="161"/>
      <c r="BA999" s="161"/>
      <c r="BB999" s="161"/>
      <c r="BC999" s="162"/>
      <c r="BD999" s="167"/>
      <c r="BE999" s="168"/>
      <c r="BF999" s="176"/>
      <c r="BG999" s="180"/>
      <c r="BH999" s="181"/>
      <c r="BI999" s="181"/>
      <c r="BJ999" s="181"/>
      <c r="BK999" s="181"/>
      <c r="BL999" s="181"/>
      <c r="BM999" s="181"/>
      <c r="BN999" s="181"/>
      <c r="BO999" s="181"/>
      <c r="BP999" s="181"/>
      <c r="BQ999" s="181"/>
      <c r="BR999" s="181"/>
      <c r="BS999" s="181"/>
      <c r="BT999" s="181"/>
      <c r="BU999" s="182"/>
      <c r="BV999" s="152"/>
      <c r="BW999" s="153"/>
      <c r="BX999" s="152"/>
      <c r="BY999" s="153"/>
      <c r="BZ999" s="152"/>
      <c r="CA999" s="153"/>
      <c r="CB999" s="152"/>
      <c r="CC999" s="153"/>
      <c r="CD999" s="152"/>
      <c r="CE999" s="153"/>
      <c r="CF999" s="174"/>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row>
    <row r="1000" spans="1:167" s="3" customFormat="1" ht="11.25" customHeight="1" thickBot="1">
      <c r="A1000" s="194"/>
      <c r="B1000" s="195"/>
      <c r="C1000" s="207"/>
      <c r="D1000" s="203"/>
      <c r="E1000" s="204"/>
      <c r="F1000" s="203"/>
      <c r="G1000" s="204"/>
      <c r="H1000" s="203"/>
      <c r="I1000" s="204"/>
      <c r="J1000" s="203"/>
      <c r="K1000" s="204"/>
      <c r="L1000" s="203"/>
      <c r="M1000" s="206"/>
      <c r="N1000" s="69" t="str">
        <f>IF(CF988&lt;&gt;"",IF(CF988="W",IF(SUM(IF(D999&gt;D997,1,0),IF(F999&gt;F997,1,0),IF(H999&gt;H997,1,0),IF(J999&gt;J997,1,0),IF(L999&gt;L997,1,0))&lt;&gt;3,"E",""),""),"")</f>
        <v/>
      </c>
      <c r="O1000" s="194"/>
      <c r="P1000" s="195"/>
      <c r="Q1000" s="207"/>
      <c r="R1000" s="203"/>
      <c r="S1000" s="204"/>
      <c r="T1000" s="203"/>
      <c r="U1000" s="204"/>
      <c r="V1000" s="203"/>
      <c r="W1000" s="204"/>
      <c r="X1000" s="203"/>
      <c r="Y1000" s="204"/>
      <c r="Z1000" s="203"/>
      <c r="AA1000" s="206"/>
      <c r="AB1000" s="69" t="str">
        <f>IF(CF1018&lt;&gt;"",IF(CF1018="W",IF(SUM(IF(R999&gt;R997,1,0),IF(T999&gt;T997,1,0),IF(V999&gt;V997,1,0),IF(X999&gt;X997,1,0),IF(Z999&gt;Z997,1,0))&lt;&gt;3,"E",""),""),"")</f>
        <v/>
      </c>
      <c r="AC1000" s="1"/>
      <c r="AD1000" s="1"/>
      <c r="AE1000" s="1"/>
      <c r="AF1000" s="1"/>
      <c r="AG1000" s="1"/>
      <c r="AH1000" s="1"/>
      <c r="AI1000" s="1"/>
      <c r="AJ1000" s="1"/>
      <c r="AK1000" s="1"/>
      <c r="AL1000" s="1"/>
      <c r="AM1000" s="1"/>
      <c r="AN1000" s="1"/>
      <c r="AO1000" s="1"/>
      <c r="AQ1000" s="126"/>
      <c r="AR1000" s="126"/>
      <c r="AS1000" s="126"/>
      <c r="AT1000" s="126"/>
      <c r="AU1000" s="126"/>
      <c r="AV1000" s="126"/>
      <c r="AW1000" s="126"/>
      <c r="AX1000" s="126"/>
      <c r="AY1000" s="126"/>
      <c r="AZ1000" s="126"/>
      <c r="BA1000" s="126"/>
      <c r="BB1000" s="126"/>
      <c r="BC1000" s="126"/>
      <c r="BD1000" s="1"/>
      <c r="BE1000" s="1"/>
      <c r="BF1000" s="1"/>
      <c r="BG1000" s="1"/>
      <c r="BH1000" s="1"/>
      <c r="BI1000" s="1"/>
      <c r="BJ1000" s="1"/>
      <c r="BK1000" s="1"/>
      <c r="BL1000" s="1"/>
      <c r="BM1000" s="1"/>
      <c r="BN1000" s="1"/>
      <c r="BO1000" s="1"/>
      <c r="BP1000" s="1"/>
      <c r="BQ1000" s="1"/>
      <c r="BR1000" s="1"/>
      <c r="BS1000" s="1"/>
      <c r="BT1000" s="1"/>
      <c r="BU1000" s="1"/>
      <c r="BV1000" s="169" t="str">
        <f>IF(CF996&lt;&gt;"",IF(AND(AND(BV996&gt;-1,BV998&gt;-1),OR(BV996&gt;10,BV998&gt;10),ABS(BV996-BV998)&gt;1,IF(OR(BV996&gt;11,BV998&gt;11),ABS(BV996-BV998)=2,TRUE),BV996=INT(BV996),BV998=INT(BV998)),"","Error"),"")</f>
        <v/>
      </c>
      <c r="BW1000" s="169"/>
      <c r="BX1000" s="169" t="str">
        <f>IF(CF996&lt;&gt;"",IF(AND(AND(BX996&gt;-1,BX998&gt;-1),OR(BX996&gt;10,BX998&gt;10),ABS(BX996-BX998)&gt;1,IF(OR(BX996&gt;11,BX998&gt;11),ABS(BX996-BX998)=2,TRUE),BX996=INT(BX996),BX998=INT(BX998)),"","Error"),"")</f>
        <v/>
      </c>
      <c r="BY1000" s="169"/>
      <c r="BZ1000" s="169" t="str">
        <f>IF(CF996&lt;&gt;"",IF(AND(AND(BZ996&gt;-1,BZ998&gt;-1),OR(BZ996&gt;10,BZ998&gt;10),ABS(BZ996-BZ998)&gt;1,IF(OR(BZ996&gt;11,BZ998&gt;11),ABS(BZ996-BZ998)=2,TRUE),BZ996=INT(BZ996),BZ998=INT(BZ998)),"","Error"),"")</f>
        <v/>
      </c>
      <c r="CA1000" s="169"/>
      <c r="CB1000" s="169" t="str">
        <f>IF(AND(CF996&lt;&gt;"",CB996&lt;&gt;""),IF(AND(AND(CB996&gt;-1,CB998&gt;-1),OR(CB996&gt;10,CB998&gt;10),ABS(CB996-CB998)&gt;1,IF(OR(CB996&gt;11,CB998&gt;11),ABS(CB996-CB998)=2,TRUE),CB996=INT(CB996),CB998=INT(CB998)),"","Error"),"")</f>
        <v/>
      </c>
      <c r="CC1000" s="169"/>
      <c r="CD1000" s="169" t="str">
        <f>IF(AND(CF996&lt;&gt;"",CD996&lt;&gt;""),IF(AND(AND(CD996&gt;-1,CD998&gt;-1),OR(CD996&gt;10,CD998&gt;10),ABS(CD996-CD998)&gt;1,IF(OR(CD996&gt;11,CD998&gt;11),ABS(CD996-CD998)=2,TRUE),CD996=INT(CD996),CD998=INT(CD998)),"","Error"),"")</f>
        <v/>
      </c>
      <c r="CE1000" s="169"/>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row>
    <row r="1001" spans="1:167" s="3" customFormat="1" ht="11.25" customHeight="1">
      <c r="A1001" s="170">
        <v>3</v>
      </c>
      <c r="B1001" s="191"/>
      <c r="C1001" s="183" t="str">
        <f>IF($D978="1P","A","A")</f>
        <v>A</v>
      </c>
      <c r="D1001" s="197"/>
      <c r="E1001" s="198"/>
      <c r="F1001" s="197"/>
      <c r="G1001" s="198"/>
      <c r="H1001" s="197"/>
      <c r="I1001" s="198"/>
      <c r="J1001" s="197"/>
      <c r="K1001" s="198"/>
      <c r="L1001" s="197"/>
      <c r="M1001" s="208"/>
      <c r="N1001" s="69" t="str">
        <f>IF(CF996&lt;&gt;"",IF(CF996="W",IF(SUM(IF(D1001&gt;D1003,1,0),IF(F1001&gt;F1003,1,0),IF(H1001&gt;H1003,1,0),IF(J1001&gt;J1003,1,0),IF(L1001&gt;L1003,1,0))&lt;&gt;3,"E",""),""),"")</f>
        <v/>
      </c>
      <c r="O1001" s="170">
        <v>6</v>
      </c>
      <c r="P1001" s="191"/>
      <c r="Q1001" s="183" t="str">
        <f>IF($D978="1P","C","B")</f>
        <v>B</v>
      </c>
      <c r="R1001" s="197"/>
      <c r="S1001" s="198"/>
      <c r="T1001" s="197"/>
      <c r="U1001" s="198"/>
      <c r="V1001" s="197"/>
      <c r="W1001" s="198"/>
      <c r="X1001" s="197"/>
      <c r="Y1001" s="198"/>
      <c r="Z1001" s="197"/>
      <c r="AA1001" s="208"/>
      <c r="AB1001" s="69" t="str">
        <f>IF(CF1026&lt;&gt;"",IF(CF1026="W",IF(SUM(IF(R1001&gt;R1003,1,0),IF(T1001&gt;T1003,1,0),IF(V1001&gt;V1003,1,0),IF(X1001&gt;X1003,1,0),IF(Z1001&gt;Z1003,1,0))&lt;&gt;3,"E",""),""),"")</f>
        <v/>
      </c>
      <c r="AC1001" s="1"/>
      <c r="AD1001" s="1"/>
      <c r="AE1001" s="1"/>
      <c r="AF1001" s="1"/>
      <c r="AG1001" s="1"/>
      <c r="AH1001" s="1"/>
      <c r="AI1001" s="1"/>
      <c r="AJ1001" s="1"/>
      <c r="AK1001" s="1"/>
      <c r="AL1001" s="1"/>
      <c r="AM1001" s="1"/>
      <c r="AN1001" s="1"/>
      <c r="AO1001" s="1"/>
      <c r="AQ1001" s="126"/>
      <c r="AR1001" s="126"/>
      <c r="AS1001" s="126"/>
      <c r="AT1001" s="126"/>
      <c r="AU1001" s="126"/>
      <c r="AV1001" s="126"/>
      <c r="AW1001" s="126"/>
      <c r="AX1001" s="126"/>
      <c r="AY1001" s="126"/>
      <c r="AZ1001" s="126"/>
      <c r="BA1001" s="126"/>
      <c r="BB1001" s="126"/>
      <c r="BC1001" s="126"/>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row>
    <row r="1002" spans="1:167" s="3" customFormat="1" ht="11.25" customHeight="1">
      <c r="A1002" s="192"/>
      <c r="B1002" s="193"/>
      <c r="C1002" s="196"/>
      <c r="D1002" s="199"/>
      <c r="E1002" s="200"/>
      <c r="F1002" s="199"/>
      <c r="G1002" s="200"/>
      <c r="H1002" s="199"/>
      <c r="I1002" s="200"/>
      <c r="J1002" s="199"/>
      <c r="K1002" s="200"/>
      <c r="L1002" s="199"/>
      <c r="M1002" s="209"/>
      <c r="N1002" s="69" t="str">
        <f>IF(CF996&lt;&gt;"",IF(ISERROR(AND(BV1000="",BX1000="",BZ1000="",CB1000="",CD1000="")),"E",IF(AND(BV1000="",BX1000="",BZ1000="",CB1000="",CD1000=""),"","E")),"")</f>
        <v/>
      </c>
      <c r="O1002" s="192"/>
      <c r="P1002" s="193"/>
      <c r="Q1002" s="196"/>
      <c r="R1002" s="199"/>
      <c r="S1002" s="200"/>
      <c r="T1002" s="199"/>
      <c r="U1002" s="200"/>
      <c r="V1002" s="199"/>
      <c r="W1002" s="200"/>
      <c r="X1002" s="199"/>
      <c r="Y1002" s="200"/>
      <c r="Z1002" s="199"/>
      <c r="AA1002" s="209"/>
      <c r="AB1002" s="69" t="str">
        <f>IF(CF1026&lt;&gt;"",IF(ISERROR(AND(BV1030="",BX1030="",BZ1030="",CB1030="",CD1030="")),"E",IF(AND(BV1030="",BX1030="",BZ1030="",CB1030="",CD1030=""),"","E")),"")</f>
        <v/>
      </c>
      <c r="AC1002" s="1"/>
      <c r="AD1002" s="1"/>
      <c r="AE1002" s="1"/>
      <c r="AF1002" s="1"/>
      <c r="AG1002" s="1"/>
      <c r="AH1002" s="1"/>
      <c r="AI1002" s="1"/>
      <c r="AJ1002" s="1"/>
      <c r="AK1002" s="1"/>
      <c r="AL1002" s="1"/>
      <c r="AM1002" s="1"/>
      <c r="AN1002" s="1"/>
      <c r="AO1002" s="1"/>
      <c r="AQ1002" s="127"/>
      <c r="AR1002" s="127"/>
      <c r="AS1002" s="127"/>
      <c r="AT1002" s="127"/>
      <c r="AU1002" s="127"/>
      <c r="AV1002" s="127"/>
      <c r="AW1002" s="127"/>
      <c r="AX1002" s="127"/>
      <c r="AY1002" s="127"/>
      <c r="AZ1002" s="127"/>
      <c r="BA1002" s="127"/>
      <c r="BB1002" s="127"/>
      <c r="BC1002" s="127"/>
      <c r="BD1002" s="40"/>
      <c r="BE1002" s="40"/>
      <c r="BF1002" s="40"/>
      <c r="BG1002" s="40"/>
      <c r="BH1002" s="40"/>
      <c r="BI1002" s="40"/>
      <c r="BJ1002" s="40"/>
      <c r="BK1002" s="40"/>
      <c r="BL1002" s="40"/>
      <c r="BM1002" s="40"/>
      <c r="BN1002" s="40"/>
      <c r="BO1002" s="40"/>
      <c r="BP1002" s="40"/>
      <c r="BQ1002" s="40"/>
      <c r="BR1002" s="40"/>
      <c r="BS1002" s="40"/>
      <c r="BT1002" s="40"/>
      <c r="BU1002" s="40"/>
      <c r="BV1002" s="40"/>
      <c r="BW1002" s="40"/>
      <c r="BX1002" s="40"/>
      <c r="BY1002" s="40"/>
      <c r="BZ1002" s="40"/>
      <c r="CA1002" s="40"/>
      <c r="CB1002" s="40"/>
      <c r="CC1002" s="40"/>
      <c r="CD1002" s="40"/>
      <c r="CE1002" s="40"/>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row>
    <row r="1003" spans="1:167" s="3" customFormat="1" ht="11.25" customHeight="1">
      <c r="A1003" s="192"/>
      <c r="B1003" s="193"/>
      <c r="C1003" s="175" t="str">
        <f>IF($D978="1P","C","B")</f>
        <v>B</v>
      </c>
      <c r="D1003" s="201"/>
      <c r="E1003" s="202"/>
      <c r="F1003" s="201"/>
      <c r="G1003" s="202"/>
      <c r="H1003" s="201"/>
      <c r="I1003" s="202"/>
      <c r="J1003" s="201"/>
      <c r="K1003" s="202"/>
      <c r="L1003" s="201"/>
      <c r="M1003" s="205"/>
      <c r="N1003" s="69" t="str">
        <f>IF(CF996&lt;&gt;"",IF(ISERROR(AND(BV1000="",BX1000="",BZ1000="",CB1000="",CD1000="")),"E",IF(AND(BV1000="",BX1000="",BZ1000="",CB1000="",CD1000=""),"","E")),"")</f>
        <v/>
      </c>
      <c r="O1003" s="192"/>
      <c r="P1003" s="193"/>
      <c r="Q1003" s="175" t="str">
        <f>IF($D978="1P","D","C")</f>
        <v>C</v>
      </c>
      <c r="R1003" s="201"/>
      <c r="S1003" s="202"/>
      <c r="T1003" s="201"/>
      <c r="U1003" s="202"/>
      <c r="V1003" s="201"/>
      <c r="W1003" s="202"/>
      <c r="X1003" s="201"/>
      <c r="Y1003" s="202"/>
      <c r="Z1003" s="201"/>
      <c r="AA1003" s="205"/>
      <c r="AB1003" s="69" t="str">
        <f>IF(CF1026&lt;&gt;"",IF(ISERROR(AND(BV1030="",BX1030="",BZ1030="",CB1030="",CD1030="")),"E",IF(AND(BV1030="",BX1030="",BZ1030="",CB1030="",CD1030=""),"","E")),"")</f>
        <v/>
      </c>
      <c r="AC1003" s="1"/>
      <c r="AD1003" s="1"/>
      <c r="AE1003" s="1"/>
      <c r="AF1003" s="1"/>
      <c r="AG1003" s="1"/>
      <c r="AH1003" s="1"/>
      <c r="AI1003" s="1"/>
      <c r="AJ1003" s="1"/>
      <c r="AK1003" s="1"/>
      <c r="AL1003" s="1"/>
      <c r="AM1003" s="1"/>
      <c r="AN1003" s="1"/>
      <c r="AO1003" s="1"/>
      <c r="AQ1003" s="128"/>
      <c r="AR1003" s="128"/>
      <c r="AS1003" s="128"/>
      <c r="AT1003" s="128"/>
      <c r="AU1003" s="128"/>
      <c r="AV1003" s="128"/>
      <c r="AW1003" s="128"/>
      <c r="AX1003" s="128"/>
      <c r="AY1003" s="128"/>
      <c r="AZ1003" s="128"/>
      <c r="BA1003" s="128"/>
      <c r="BB1003" s="128"/>
      <c r="BC1003" s="128"/>
      <c r="BD1003" s="41"/>
      <c r="BE1003" s="41"/>
      <c r="BF1003" s="41"/>
      <c r="BG1003" s="41"/>
      <c r="BH1003" s="41"/>
      <c r="BI1003" s="41"/>
      <c r="BJ1003" s="41"/>
      <c r="BK1003" s="41"/>
      <c r="BL1003" s="41"/>
      <c r="BM1003" s="41"/>
      <c r="BN1003" s="41"/>
      <c r="BO1003" s="41"/>
      <c r="BP1003" s="41"/>
      <c r="BQ1003" s="41"/>
      <c r="BR1003" s="41"/>
      <c r="BS1003" s="41"/>
      <c r="BT1003" s="41"/>
      <c r="BU1003" s="41"/>
      <c r="BV1003" s="41"/>
      <c r="BW1003" s="41"/>
      <c r="BX1003" s="41"/>
      <c r="BY1003" s="41"/>
      <c r="BZ1003" s="41"/>
      <c r="CA1003" s="41"/>
      <c r="CB1003" s="41"/>
      <c r="CC1003" s="41"/>
      <c r="CD1003" s="41"/>
      <c r="CE1003" s="4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row>
    <row r="1004" spans="1:167" s="3" customFormat="1" ht="11.25" customHeight="1" thickBot="1">
      <c r="A1004" s="194"/>
      <c r="B1004" s="195"/>
      <c r="C1004" s="207"/>
      <c r="D1004" s="203"/>
      <c r="E1004" s="204"/>
      <c r="F1004" s="203"/>
      <c r="G1004" s="204"/>
      <c r="H1004" s="203"/>
      <c r="I1004" s="204"/>
      <c r="J1004" s="203"/>
      <c r="K1004" s="204"/>
      <c r="L1004" s="203"/>
      <c r="M1004" s="206"/>
      <c r="N1004" s="69" t="str">
        <f>IF(CF998&lt;&gt;"",IF(CF998="W",IF(SUM(IF(D1003&gt;D1001,1,0),IF(F1003&gt;F1001,1,0),IF(H1003&gt;H1001,1,0),IF(J1003&gt;J1001,1,0),IF(L1003&gt;L1001,1,0))&lt;&gt;3,"E",""),""),"")</f>
        <v/>
      </c>
      <c r="O1004" s="194"/>
      <c r="P1004" s="195"/>
      <c r="Q1004" s="207"/>
      <c r="R1004" s="203"/>
      <c r="S1004" s="204"/>
      <c r="T1004" s="203"/>
      <c r="U1004" s="204"/>
      <c r="V1004" s="203"/>
      <c r="W1004" s="204"/>
      <c r="X1004" s="203"/>
      <c r="Y1004" s="204"/>
      <c r="Z1004" s="203"/>
      <c r="AA1004" s="206"/>
      <c r="AB1004" s="69" t="str">
        <f>IF(CF1028&lt;&gt;"",IF(CF1028="W",IF(SUM(IF(R1003&gt;R1001,1,0),IF(T1003&gt;T1001,1,0),IF(V1003&gt;V1001,1,0),IF(X1003&gt;X1001,1,0),IF(Z1003&gt;Z1001,1,0))&lt;&gt;3,"E",""),""),"")</f>
        <v/>
      </c>
      <c r="AC1004" s="1"/>
      <c r="AD1004" s="1"/>
      <c r="AE1004" s="1"/>
      <c r="AF1004" s="1"/>
      <c r="AG1004" s="1"/>
      <c r="AH1004" s="1"/>
      <c r="AI1004" s="1"/>
      <c r="AJ1004" s="1"/>
      <c r="AK1004" s="1"/>
      <c r="AL1004" s="1"/>
      <c r="AM1004" s="1"/>
      <c r="AN1004" s="1"/>
      <c r="AO1004" s="1"/>
      <c r="AQ1004" s="126"/>
      <c r="AR1004" s="126"/>
      <c r="AS1004" s="126"/>
      <c r="AT1004" s="126"/>
      <c r="AU1004" s="126"/>
      <c r="AV1004" s="126"/>
      <c r="AW1004" s="126"/>
      <c r="AX1004" s="126"/>
      <c r="AY1004" s="126"/>
      <c r="AZ1004" s="126"/>
      <c r="BA1004" s="126"/>
      <c r="BB1004" s="126"/>
      <c r="BC1004" s="126"/>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row>
    <row r="1005" spans="1:167" s="3" customFormat="1" ht="11.25" customHeight="1" thickBot="1">
      <c r="AC1005" s="1"/>
      <c r="AD1005" s="1"/>
      <c r="AE1005" s="1"/>
      <c r="AF1005" s="1"/>
      <c r="AG1005" s="1"/>
      <c r="AH1005" s="1"/>
      <c r="AI1005" s="1"/>
      <c r="AJ1005" s="1"/>
      <c r="AK1005" s="1"/>
      <c r="AL1005" s="1"/>
      <c r="AM1005" s="1"/>
      <c r="AN1005" s="1"/>
      <c r="AO1005" s="1"/>
      <c r="AQ1005" s="127"/>
      <c r="AR1005" s="127"/>
      <c r="AS1005" s="127"/>
      <c r="AT1005" s="127"/>
      <c r="AU1005" s="127"/>
      <c r="AV1005" s="127"/>
      <c r="AW1005" s="127"/>
      <c r="AX1005" s="127"/>
      <c r="AY1005" s="127"/>
      <c r="AZ1005" s="127"/>
      <c r="BA1005" s="127"/>
      <c r="BB1005" s="127"/>
      <c r="BC1005" s="127"/>
      <c r="BD1005" s="40"/>
      <c r="BE1005" s="40"/>
      <c r="BF1005" s="40"/>
      <c r="BG1005" s="40"/>
      <c r="BH1005" s="40"/>
      <c r="BI1005" s="40"/>
      <c r="BJ1005" s="40"/>
      <c r="BK1005" s="40"/>
      <c r="BL1005" s="40"/>
      <c r="BM1005" s="40"/>
      <c r="BN1005" s="40"/>
      <c r="BO1005" s="40"/>
      <c r="BP1005" s="40"/>
      <c r="BQ1005" s="40"/>
      <c r="BR1005" s="40"/>
      <c r="BS1005" s="40"/>
      <c r="BT1005" s="40"/>
      <c r="BU1005" s="40"/>
      <c r="BV1005" s="40"/>
      <c r="BW1005" s="40"/>
      <c r="BX1005" s="40"/>
      <c r="BY1005" s="40"/>
      <c r="BZ1005" s="40"/>
      <c r="CA1005" s="40"/>
      <c r="CB1005" s="40"/>
      <c r="CC1005" s="40"/>
      <c r="CD1005" s="40"/>
      <c r="CE1005" s="40"/>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row>
    <row r="1006" spans="1:167" s="3" customFormat="1" ht="11.25" customHeight="1">
      <c r="AC1006" s="1"/>
      <c r="AD1006" s="1"/>
      <c r="AE1006" s="1"/>
      <c r="AF1006" s="1"/>
      <c r="AG1006" s="1"/>
      <c r="AH1006" s="1"/>
      <c r="AI1006" s="1"/>
      <c r="AJ1006" s="1"/>
      <c r="AK1006" s="1"/>
      <c r="AL1006" s="1"/>
      <c r="AM1006" s="1"/>
      <c r="AN1006" s="1"/>
      <c r="AO1006" s="1"/>
      <c r="AQ1006" s="154" t="str">
        <f>CONCATENATE($A980," ",$D980,","," ",$F978)</f>
        <v>Group: 16, Women's Singles</v>
      </c>
      <c r="AR1006" s="155"/>
      <c r="AS1006" s="155"/>
      <c r="AT1006" s="155"/>
      <c r="AU1006" s="155"/>
      <c r="AV1006" s="155"/>
      <c r="AW1006" s="155"/>
      <c r="AX1006" s="155"/>
      <c r="AY1006" s="155"/>
      <c r="AZ1006" s="155"/>
      <c r="BA1006" s="155"/>
      <c r="BB1006" s="155"/>
      <c r="BC1006" s="156"/>
      <c r="BD1006" s="163">
        <f>O993</f>
        <v>4</v>
      </c>
      <c r="BE1006" s="164"/>
      <c r="BF1006" s="183" t="str">
        <f>Q993</f>
        <v>C</v>
      </c>
      <c r="BG1006" s="185" t="str">
        <f>IF(VLOOKUP($BF1006,$A982:$C988,3,FALSE)=0,"",CONCATENATE(VLOOKUP(VLOOKUP($BF1006,$A982:$C988,3,FALSE),Players!$J:$N,4,FALSE)," ",VLOOKUP($BF1006,$A982:$C988,3,FALSE)," ",IF(ISERROR(VLOOKUP(VLOOKUP($BF1006,$A982:$C988,3,FALSE),Players!$J:$N,5,FALSE)),"()",CONCATENATE("(",VLOOKUP(VLOOKUP($BF1006,$A982:$C988,3,FALSE),Players!$J:$N,5,FALSE),")"))))</f>
        <v/>
      </c>
      <c r="BH1006" s="186"/>
      <c r="BI1006" s="186"/>
      <c r="BJ1006" s="186"/>
      <c r="BK1006" s="186"/>
      <c r="BL1006" s="186"/>
      <c r="BM1006" s="186"/>
      <c r="BN1006" s="186"/>
      <c r="BO1006" s="186"/>
      <c r="BP1006" s="186"/>
      <c r="BQ1006" s="186"/>
      <c r="BR1006" s="186"/>
      <c r="BS1006" s="186"/>
      <c r="BT1006" s="186"/>
      <c r="BU1006" s="187"/>
      <c r="BV1006" s="170" t="str">
        <f>IF(R993&lt;&gt;"",R993,"")</f>
        <v/>
      </c>
      <c r="BW1006" s="171"/>
      <c r="BX1006" s="170" t="str">
        <f>IF(T993&lt;&gt;"",T993,"")</f>
        <v/>
      </c>
      <c r="BY1006" s="171"/>
      <c r="BZ1006" s="170" t="str">
        <f>IF(V993&lt;&gt;"",V993,"")</f>
        <v/>
      </c>
      <c r="CA1006" s="171"/>
      <c r="CB1006" s="170" t="str">
        <f>IF(X993&lt;&gt;"",X993,"")</f>
        <v/>
      </c>
      <c r="CC1006" s="171"/>
      <c r="CD1006" s="170" t="str">
        <f>IF(Z993&lt;&gt;"",Z993,"")</f>
        <v/>
      </c>
      <c r="CE1006" s="171"/>
      <c r="CF1006" s="174" t="str">
        <f>IF($CD1006=$CD1008,IF($CB1006=$CB1008,IF($BZ1006&lt;&gt;"",IF($BZ1006&gt;$BZ1008,"W","L"),""),IF($CB1006&gt;$CB1008,"W","L")),IF($CD1006&gt;$CD1008,"W","L"))</f>
        <v/>
      </c>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row>
    <row r="1007" spans="1:167" s="3" customFormat="1" ht="11.25" customHeight="1">
      <c r="AC1007" s="1"/>
      <c r="AD1007" s="1"/>
      <c r="AE1007" s="1"/>
      <c r="AF1007" s="1"/>
      <c r="AG1007" s="1"/>
      <c r="AH1007" s="1"/>
      <c r="AI1007" s="1"/>
      <c r="AJ1007" s="1"/>
      <c r="AK1007" s="1"/>
      <c r="AL1007" s="1"/>
      <c r="AM1007" s="1"/>
      <c r="AN1007" s="1"/>
      <c r="AO1007" s="1"/>
      <c r="AQ1007" s="157"/>
      <c r="AR1007" s="158"/>
      <c r="AS1007" s="158"/>
      <c r="AT1007" s="158"/>
      <c r="AU1007" s="158"/>
      <c r="AV1007" s="158"/>
      <c r="AW1007" s="158"/>
      <c r="AX1007" s="158"/>
      <c r="AY1007" s="158"/>
      <c r="AZ1007" s="158"/>
      <c r="BA1007" s="158"/>
      <c r="BB1007" s="158"/>
      <c r="BC1007" s="159"/>
      <c r="BD1007" s="165"/>
      <c r="BE1007" s="166"/>
      <c r="BF1007" s="184"/>
      <c r="BG1007" s="188"/>
      <c r="BH1007" s="189"/>
      <c r="BI1007" s="189"/>
      <c r="BJ1007" s="189"/>
      <c r="BK1007" s="189"/>
      <c r="BL1007" s="189"/>
      <c r="BM1007" s="189"/>
      <c r="BN1007" s="189"/>
      <c r="BO1007" s="189"/>
      <c r="BP1007" s="189"/>
      <c r="BQ1007" s="189"/>
      <c r="BR1007" s="189"/>
      <c r="BS1007" s="189"/>
      <c r="BT1007" s="189"/>
      <c r="BU1007" s="190"/>
      <c r="BV1007" s="172"/>
      <c r="BW1007" s="173"/>
      <c r="BX1007" s="172"/>
      <c r="BY1007" s="173"/>
      <c r="BZ1007" s="172"/>
      <c r="CA1007" s="173"/>
      <c r="CB1007" s="172"/>
      <c r="CC1007" s="173"/>
      <c r="CD1007" s="172"/>
      <c r="CE1007" s="173"/>
      <c r="CF1007" s="174"/>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row>
    <row r="1008" spans="1:167" s="3" customFormat="1" ht="11.25" customHeight="1">
      <c r="AC1008" s="1"/>
      <c r="AD1008" s="1"/>
      <c r="AE1008" s="1"/>
      <c r="AF1008" s="1"/>
      <c r="AG1008" s="1"/>
      <c r="AH1008" s="1"/>
      <c r="AI1008" s="1"/>
      <c r="AJ1008" s="1"/>
      <c r="AK1008" s="1"/>
      <c r="AL1008" s="1"/>
      <c r="AM1008" s="1"/>
      <c r="AN1008" s="1"/>
      <c r="AO1008" s="1"/>
      <c r="AQ1008" s="157"/>
      <c r="AR1008" s="158"/>
      <c r="AS1008" s="158"/>
      <c r="AT1008" s="158"/>
      <c r="AU1008" s="158"/>
      <c r="AV1008" s="158"/>
      <c r="AW1008" s="158"/>
      <c r="AX1008" s="158"/>
      <c r="AY1008" s="158"/>
      <c r="AZ1008" s="158"/>
      <c r="BA1008" s="158"/>
      <c r="BB1008" s="158"/>
      <c r="BC1008" s="159"/>
      <c r="BD1008" s="165"/>
      <c r="BE1008" s="166"/>
      <c r="BF1008" s="175" t="str">
        <f>Q995</f>
        <v>D</v>
      </c>
      <c r="BG1008" s="177" t="str">
        <f>IF(VLOOKUP($BF1008,$A982:$C988,3,FALSE)=0,"",CONCATENATE(VLOOKUP(VLOOKUP($BF1008,$A982:$C988,3,FALSE),Players!$J:$N,4,FALSE)," ",VLOOKUP($BF1008,$A982:$C988,3,FALSE)," ",IF(ISERROR(VLOOKUP(VLOOKUP($BF1008,$A982:$C988,3,FALSE),Players!$J:$N,5,FALSE)),"()",CONCATENATE("(",VLOOKUP(VLOOKUP($BF1008,$A982:$C988,3,FALSE),Players!$J:$N,5,FALSE),")"))))</f>
        <v/>
      </c>
      <c r="BH1008" s="178"/>
      <c r="BI1008" s="178"/>
      <c r="BJ1008" s="178"/>
      <c r="BK1008" s="178"/>
      <c r="BL1008" s="178"/>
      <c r="BM1008" s="178"/>
      <c r="BN1008" s="178"/>
      <c r="BO1008" s="178"/>
      <c r="BP1008" s="178"/>
      <c r="BQ1008" s="178"/>
      <c r="BR1008" s="178"/>
      <c r="BS1008" s="178"/>
      <c r="BT1008" s="178"/>
      <c r="BU1008" s="179"/>
      <c r="BV1008" s="150" t="str">
        <f>IF(R995&lt;&gt;"",R995,"")</f>
        <v/>
      </c>
      <c r="BW1008" s="151"/>
      <c r="BX1008" s="150" t="str">
        <f>IF(T995&lt;&gt;"",T995,"")</f>
        <v/>
      </c>
      <c r="BY1008" s="151"/>
      <c r="BZ1008" s="150" t="str">
        <f>IF(V995&lt;&gt;"",V995,"")</f>
        <v/>
      </c>
      <c r="CA1008" s="151"/>
      <c r="CB1008" s="150" t="str">
        <f>IF(X995&lt;&gt;"",X995,"")</f>
        <v/>
      </c>
      <c r="CC1008" s="151"/>
      <c r="CD1008" s="150" t="str">
        <f>IF(Z995&lt;&gt;"",Z995,"")</f>
        <v/>
      </c>
      <c r="CE1008" s="151"/>
      <c r="CF1008" s="174" t="str">
        <f>IF($CF1006&lt;&gt;"",IF(CF1006="W","L","W"),"")</f>
        <v/>
      </c>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row>
    <row r="1009" spans="1:125" s="3" customFormat="1" ht="11.25" customHeight="1" thickBot="1">
      <c r="AC1009" s="1"/>
      <c r="AD1009" s="1"/>
      <c r="AE1009" s="1"/>
      <c r="AF1009" s="1"/>
      <c r="AG1009" s="1"/>
      <c r="AH1009" s="1"/>
      <c r="AI1009" s="1"/>
      <c r="AJ1009" s="1"/>
      <c r="AK1009" s="1"/>
      <c r="AL1009" s="1"/>
      <c r="AM1009" s="1"/>
      <c r="AN1009" s="1"/>
      <c r="AO1009" s="1"/>
      <c r="AQ1009" s="160"/>
      <c r="AR1009" s="161"/>
      <c r="AS1009" s="161"/>
      <c r="AT1009" s="161"/>
      <c r="AU1009" s="161"/>
      <c r="AV1009" s="161"/>
      <c r="AW1009" s="161"/>
      <c r="AX1009" s="161"/>
      <c r="AY1009" s="161"/>
      <c r="AZ1009" s="161"/>
      <c r="BA1009" s="161"/>
      <c r="BB1009" s="161"/>
      <c r="BC1009" s="162"/>
      <c r="BD1009" s="167"/>
      <c r="BE1009" s="168"/>
      <c r="BF1009" s="176"/>
      <c r="BG1009" s="180"/>
      <c r="BH1009" s="181"/>
      <c r="BI1009" s="181"/>
      <c r="BJ1009" s="181"/>
      <c r="BK1009" s="181"/>
      <c r="BL1009" s="181"/>
      <c r="BM1009" s="181"/>
      <c r="BN1009" s="181"/>
      <c r="BO1009" s="181"/>
      <c r="BP1009" s="181"/>
      <c r="BQ1009" s="181"/>
      <c r="BR1009" s="181"/>
      <c r="BS1009" s="181"/>
      <c r="BT1009" s="181"/>
      <c r="BU1009" s="182"/>
      <c r="BV1009" s="152"/>
      <c r="BW1009" s="153"/>
      <c r="BX1009" s="152"/>
      <c r="BY1009" s="153"/>
      <c r="BZ1009" s="152"/>
      <c r="CA1009" s="153"/>
      <c r="CB1009" s="152"/>
      <c r="CC1009" s="153"/>
      <c r="CD1009" s="152"/>
      <c r="CE1009" s="153"/>
      <c r="CF1009" s="174"/>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row>
    <row r="1010" spans="1:125" s="3" customFormat="1" ht="11.25" customHeight="1">
      <c r="AC1010" s="1"/>
      <c r="AD1010" s="1"/>
      <c r="AE1010" s="1"/>
      <c r="AF1010" s="1"/>
      <c r="AG1010" s="1"/>
      <c r="AH1010" s="1"/>
      <c r="AI1010" s="1"/>
      <c r="AJ1010" s="1"/>
      <c r="AK1010" s="1"/>
      <c r="AL1010" s="1"/>
      <c r="AM1010" s="1"/>
      <c r="AN1010" s="1"/>
      <c r="AO1010" s="1"/>
      <c r="AQ1010" s="126"/>
      <c r="AR1010" s="126"/>
      <c r="AS1010" s="126"/>
      <c r="AT1010" s="126"/>
      <c r="AU1010" s="126"/>
      <c r="AV1010" s="126"/>
      <c r="AW1010" s="126"/>
      <c r="AX1010" s="126"/>
      <c r="AY1010" s="126"/>
      <c r="AZ1010" s="126"/>
      <c r="BA1010" s="126"/>
      <c r="BB1010" s="126"/>
      <c r="BC1010" s="126"/>
      <c r="BD1010" s="1"/>
      <c r="BE1010" s="1"/>
      <c r="BF1010" s="1"/>
      <c r="BG1010" s="1"/>
      <c r="BH1010" s="1"/>
      <c r="BI1010" s="1"/>
      <c r="BJ1010" s="1"/>
      <c r="BK1010" s="1"/>
      <c r="BL1010" s="1"/>
      <c r="BM1010" s="1"/>
      <c r="BN1010" s="1"/>
      <c r="BO1010" s="1"/>
      <c r="BP1010" s="1"/>
      <c r="BQ1010" s="1"/>
      <c r="BR1010" s="1"/>
      <c r="BS1010" s="1"/>
      <c r="BT1010" s="1"/>
      <c r="BU1010" s="1"/>
      <c r="BV1010" s="169" t="str">
        <f>IF(CF1006&lt;&gt;"",IF(AND(AND(BV1006&gt;-1,BV1008&gt;-1),OR(BV1006&gt;10,BV1008&gt;10),ABS(BV1006-BV1008)&gt;1,IF(OR(BV1006&gt;11,BV1008&gt;11),ABS(BV1006-BV1008)=2,TRUE),BV1006=INT(BV1006),BV1008=INT(BV1008)),"","Error"),"")</f>
        <v/>
      </c>
      <c r="BW1010" s="169"/>
      <c r="BX1010" s="169" t="str">
        <f>IF(CF1006&lt;&gt;"",IF(AND(AND(BX1006&gt;-1,BX1008&gt;-1),OR(BX1006&gt;10,BX1008&gt;10),ABS(BX1006-BX1008)&gt;1,IF(OR(BX1006&gt;11,BX1008&gt;11),ABS(BX1006-BX1008)=2,TRUE),BX1006=INT(BX1006),BX1008=INT(BX1008)),"","Error"),"")</f>
        <v/>
      </c>
      <c r="BY1010" s="169"/>
      <c r="BZ1010" s="169" t="str">
        <f>IF(CF1006&lt;&gt;"",IF(AND(AND(BZ1006&gt;-1,BZ1008&gt;-1),OR(BZ1006&gt;10,BZ1008&gt;10),ABS(BZ1006-BZ1008)&gt;1,IF(OR(BZ1006&gt;11,BZ1008&gt;11),ABS(BZ1006-BZ1008)=2,TRUE),BZ1006=INT(BZ1006),BZ1008=INT(BZ1008)),"","Error"),"")</f>
        <v/>
      </c>
      <c r="CA1010" s="169"/>
      <c r="CB1010" s="169" t="str">
        <f>IF(AND(CF1006&lt;&gt;"",CB1006&lt;&gt;""),IF(AND(AND(CB1006&gt;-1,CB1008&gt;-1),OR(CB1006&gt;10,CB1008&gt;10),ABS(CB1006-CB1008)&gt;1,IF(OR(CB1006&gt;11,CB1008&gt;11),ABS(CB1006-CB1008)=2,TRUE),CB1006=INT(CB1006),CB1008=INT(CB1008)),"","Error"),"")</f>
        <v/>
      </c>
      <c r="CC1010" s="169"/>
      <c r="CD1010" s="169" t="str">
        <f>IF(AND(CF1006&lt;&gt;"",CD1006&lt;&gt;""),IF(AND(AND(CD1006&gt;-1,CD1008&gt;-1),OR(CD1006&gt;10,CD1008&gt;10),ABS(CD1006-CD1008)&gt;1,IF(OR(CD1006&gt;11,CD1008&gt;11),ABS(CD1006-CD1008)=2,TRUE),CD1006=INT(CD1006),CD1008=INT(CD1008)),"","Error"),"")</f>
        <v/>
      </c>
      <c r="CE1010" s="169"/>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row>
    <row r="1011" spans="1:125" s="3" customFormat="1" ht="11.25" customHeight="1">
      <c r="AC1011" s="1"/>
      <c r="AD1011" s="1"/>
      <c r="AE1011" s="1"/>
      <c r="AF1011" s="1"/>
      <c r="AG1011" s="1"/>
      <c r="AH1011" s="1"/>
      <c r="AI1011" s="1"/>
      <c r="AJ1011" s="1"/>
      <c r="AK1011" s="1"/>
      <c r="AL1011" s="1"/>
      <c r="AM1011" s="1"/>
      <c r="AN1011" s="1"/>
      <c r="AO1011" s="1"/>
      <c r="AQ1011" s="126"/>
      <c r="AR1011" s="126"/>
      <c r="AS1011" s="126"/>
      <c r="AT1011" s="126"/>
      <c r="AU1011" s="126"/>
      <c r="AV1011" s="126"/>
      <c r="AW1011" s="126"/>
      <c r="AX1011" s="126"/>
      <c r="AY1011" s="126"/>
      <c r="AZ1011" s="126"/>
      <c r="BA1011" s="126"/>
      <c r="BB1011" s="126"/>
      <c r="BC1011" s="126"/>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row>
    <row r="1012" spans="1:125" s="3" customFormat="1" ht="11.25" customHeight="1">
      <c r="AC1012" s="1"/>
      <c r="AD1012" s="1"/>
      <c r="AE1012" s="1"/>
      <c r="AF1012" s="1"/>
      <c r="AG1012" s="1"/>
      <c r="AH1012" s="1"/>
      <c r="AI1012" s="1"/>
      <c r="AJ1012" s="1"/>
      <c r="AK1012" s="1"/>
      <c r="AL1012" s="1"/>
      <c r="AM1012" s="1"/>
      <c r="AN1012" s="1"/>
      <c r="AO1012" s="1"/>
      <c r="AQ1012" s="127"/>
      <c r="AR1012" s="127"/>
      <c r="AS1012" s="127"/>
      <c r="AT1012" s="127"/>
      <c r="AU1012" s="127"/>
      <c r="AV1012" s="127"/>
      <c r="AW1012" s="127"/>
      <c r="AX1012" s="127"/>
      <c r="AY1012" s="127"/>
      <c r="AZ1012" s="127"/>
      <c r="BA1012" s="127"/>
      <c r="BB1012" s="127"/>
      <c r="BC1012" s="127"/>
      <c r="BD1012" s="40"/>
      <c r="BE1012" s="40"/>
      <c r="BF1012" s="40"/>
      <c r="BG1012" s="40"/>
      <c r="BH1012" s="40"/>
      <c r="BI1012" s="40"/>
      <c r="BJ1012" s="40"/>
      <c r="BK1012" s="40"/>
      <c r="BL1012" s="40"/>
      <c r="BM1012" s="40"/>
      <c r="BN1012" s="40"/>
      <c r="BO1012" s="40"/>
      <c r="BP1012" s="40"/>
      <c r="BQ1012" s="40"/>
      <c r="BR1012" s="40"/>
      <c r="BS1012" s="40"/>
      <c r="BT1012" s="40"/>
      <c r="BU1012" s="40"/>
      <c r="BV1012" s="40"/>
      <c r="BW1012" s="40"/>
      <c r="BX1012" s="40"/>
      <c r="BY1012" s="40"/>
      <c r="BZ1012" s="40"/>
      <c r="CA1012" s="40"/>
      <c r="CB1012" s="40"/>
      <c r="CC1012" s="40"/>
      <c r="CD1012" s="40"/>
      <c r="CE1012" s="40"/>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row>
    <row r="1013" spans="1:125" s="3" customFormat="1" ht="11.25" customHeight="1">
      <c r="AC1013" s="1"/>
      <c r="AD1013" s="1"/>
      <c r="AE1013" s="1"/>
      <c r="AF1013" s="1"/>
      <c r="AG1013" s="1"/>
      <c r="AH1013" s="1"/>
      <c r="AI1013" s="1"/>
      <c r="AJ1013" s="1"/>
      <c r="AK1013" s="1"/>
      <c r="AL1013" s="1"/>
      <c r="AM1013" s="1"/>
      <c r="AN1013" s="1"/>
      <c r="AO1013" s="1"/>
      <c r="AQ1013" s="128"/>
      <c r="AR1013" s="128"/>
      <c r="AS1013" s="128"/>
      <c r="AT1013" s="128"/>
      <c r="AU1013" s="128"/>
      <c r="AV1013" s="128"/>
      <c r="AW1013" s="128"/>
      <c r="AX1013" s="128"/>
      <c r="AY1013" s="128"/>
      <c r="AZ1013" s="128"/>
      <c r="BA1013" s="128"/>
      <c r="BB1013" s="128"/>
      <c r="BC1013" s="128"/>
      <c r="BD1013" s="41"/>
      <c r="BE1013" s="41"/>
      <c r="BF1013" s="41"/>
      <c r="BG1013" s="41"/>
      <c r="BH1013" s="41"/>
      <c r="BI1013" s="41"/>
      <c r="BJ1013" s="41"/>
      <c r="BK1013" s="41"/>
      <c r="BL1013" s="41"/>
      <c r="BM1013" s="41"/>
      <c r="BN1013" s="41"/>
      <c r="BO1013" s="41"/>
      <c r="BP1013" s="41"/>
      <c r="BQ1013" s="41"/>
      <c r="BR1013" s="41"/>
      <c r="BS1013" s="41"/>
      <c r="BT1013" s="41"/>
      <c r="BU1013" s="41"/>
      <c r="BV1013" s="41"/>
      <c r="BW1013" s="41"/>
      <c r="BX1013" s="41"/>
      <c r="BY1013" s="41"/>
      <c r="BZ1013" s="41"/>
      <c r="CA1013" s="41"/>
      <c r="CB1013" s="41"/>
      <c r="CC1013" s="41"/>
      <c r="CD1013" s="41"/>
      <c r="CE1013" s="4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row>
    <row r="1014" spans="1:125" s="3" customFormat="1" ht="11.25" customHeight="1">
      <c r="AC1014" s="1"/>
      <c r="AD1014" s="1"/>
      <c r="AE1014" s="1"/>
      <c r="AF1014" s="1"/>
      <c r="AG1014" s="1"/>
      <c r="AH1014" s="1"/>
      <c r="AI1014" s="1"/>
      <c r="AJ1014" s="1"/>
      <c r="AK1014" s="1"/>
      <c r="AL1014" s="1"/>
      <c r="AM1014" s="1"/>
      <c r="AN1014" s="1"/>
      <c r="AO1014" s="1"/>
      <c r="AQ1014" s="126"/>
      <c r="AR1014" s="126"/>
      <c r="AS1014" s="126"/>
      <c r="AT1014" s="126"/>
      <c r="AU1014" s="126"/>
      <c r="AV1014" s="126"/>
      <c r="AW1014" s="126"/>
      <c r="AX1014" s="126"/>
      <c r="AY1014" s="126"/>
      <c r="AZ1014" s="126"/>
      <c r="BA1014" s="126"/>
      <c r="BB1014" s="126"/>
      <c r="BC1014" s="126"/>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row>
    <row r="1015" spans="1:125" s="3" customFormat="1" ht="11.25" customHeight="1" thickBot="1">
      <c r="AC1015" s="1"/>
      <c r="AD1015" s="1"/>
      <c r="AE1015" s="1"/>
      <c r="AF1015" s="1"/>
      <c r="AG1015" s="1"/>
      <c r="AH1015" s="1"/>
      <c r="AI1015" s="1"/>
      <c r="AJ1015" s="1"/>
      <c r="AK1015" s="1"/>
      <c r="AL1015" s="1"/>
      <c r="AM1015" s="1"/>
      <c r="AN1015" s="1"/>
      <c r="AO1015" s="1"/>
      <c r="AQ1015" s="127"/>
      <c r="AR1015" s="127"/>
      <c r="AS1015" s="127"/>
      <c r="AT1015" s="127"/>
      <c r="AU1015" s="127"/>
      <c r="AV1015" s="127"/>
      <c r="AW1015" s="127"/>
      <c r="AX1015" s="127"/>
      <c r="AY1015" s="127"/>
      <c r="AZ1015" s="127"/>
      <c r="BA1015" s="127"/>
      <c r="BB1015" s="127"/>
      <c r="BC1015" s="127"/>
      <c r="BD1015" s="40"/>
      <c r="BE1015" s="40"/>
      <c r="BF1015" s="40"/>
      <c r="BG1015" s="40"/>
      <c r="BH1015" s="40"/>
      <c r="BI1015" s="40"/>
      <c r="BJ1015" s="40"/>
      <c r="BK1015" s="40"/>
      <c r="BL1015" s="40"/>
      <c r="BM1015" s="40"/>
      <c r="BN1015" s="40"/>
      <c r="BO1015" s="40"/>
      <c r="BP1015" s="40"/>
      <c r="BQ1015" s="40"/>
      <c r="BR1015" s="40"/>
      <c r="BS1015" s="40"/>
      <c r="BT1015" s="40"/>
      <c r="BU1015" s="40"/>
      <c r="BV1015" s="40"/>
      <c r="BW1015" s="40"/>
      <c r="BX1015" s="40"/>
      <c r="BY1015" s="40"/>
      <c r="BZ1015" s="40"/>
      <c r="CA1015" s="40"/>
      <c r="CB1015" s="40"/>
      <c r="CC1015" s="40"/>
      <c r="CD1015" s="40"/>
      <c r="CE1015" s="40"/>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row>
    <row r="1016" spans="1:125" s="3" customFormat="1" ht="11.25" customHeight="1">
      <c r="AC1016" s="1"/>
      <c r="AD1016" s="1"/>
      <c r="AE1016" s="1"/>
      <c r="AF1016" s="1"/>
      <c r="AG1016" s="1"/>
      <c r="AH1016" s="1"/>
      <c r="AI1016" s="1"/>
      <c r="AJ1016" s="1"/>
      <c r="AK1016" s="1"/>
      <c r="AL1016" s="1"/>
      <c r="AM1016" s="1"/>
      <c r="AN1016" s="1"/>
      <c r="AO1016" s="1"/>
      <c r="AQ1016" s="154" t="str">
        <f>CONCATENATE($A980," ",$D980,","," ",$F978)</f>
        <v>Group: 16, Women's Singles</v>
      </c>
      <c r="AR1016" s="155"/>
      <c r="AS1016" s="155"/>
      <c r="AT1016" s="155"/>
      <c r="AU1016" s="155"/>
      <c r="AV1016" s="155"/>
      <c r="AW1016" s="155"/>
      <c r="AX1016" s="155"/>
      <c r="AY1016" s="155"/>
      <c r="AZ1016" s="155"/>
      <c r="BA1016" s="155"/>
      <c r="BB1016" s="155"/>
      <c r="BC1016" s="156"/>
      <c r="BD1016" s="163">
        <f>O997</f>
        <v>5</v>
      </c>
      <c r="BE1016" s="164"/>
      <c r="BF1016" s="183" t="str">
        <f>Q997</f>
        <v>A</v>
      </c>
      <c r="BG1016" s="185" t="str">
        <f>IF(VLOOKUP($BF1016,$A982:$C988,3,FALSE)=0,"",CONCATENATE(VLOOKUP(VLOOKUP($BF1016,$A982:$C988,3,FALSE),Players!$J:$N,4,FALSE)," ",VLOOKUP($BF1016,$A982:$C988,3,FALSE)," ",IF(ISERROR(VLOOKUP(VLOOKUP($BF1016,$A982:$C988,3,FALSE),Players!$J:$N,5,FALSE)),"()",CONCATENATE("(",VLOOKUP(VLOOKUP($BF1016,$A982:$C988,3,FALSE),Players!$J:$N,5,FALSE),")"))))</f>
        <v/>
      </c>
      <c r="BH1016" s="186"/>
      <c r="BI1016" s="186"/>
      <c r="BJ1016" s="186"/>
      <c r="BK1016" s="186"/>
      <c r="BL1016" s="186"/>
      <c r="BM1016" s="186"/>
      <c r="BN1016" s="186"/>
      <c r="BO1016" s="186"/>
      <c r="BP1016" s="186"/>
      <c r="BQ1016" s="186"/>
      <c r="BR1016" s="186"/>
      <c r="BS1016" s="186"/>
      <c r="BT1016" s="186"/>
      <c r="BU1016" s="187"/>
      <c r="BV1016" s="170" t="str">
        <f>IF(R997&lt;&gt;"",R997,"")</f>
        <v/>
      </c>
      <c r="BW1016" s="171"/>
      <c r="BX1016" s="170" t="str">
        <f>IF(T997&lt;&gt;"",T997,"")</f>
        <v/>
      </c>
      <c r="BY1016" s="171"/>
      <c r="BZ1016" s="170" t="str">
        <f>IF(V997&lt;&gt;"",V997,"")</f>
        <v/>
      </c>
      <c r="CA1016" s="171"/>
      <c r="CB1016" s="170" t="str">
        <f>IF(X997&lt;&gt;"",X997,"")</f>
        <v/>
      </c>
      <c r="CC1016" s="171"/>
      <c r="CD1016" s="170" t="str">
        <f>IF(Z997&lt;&gt;"",Z997,"")</f>
        <v/>
      </c>
      <c r="CE1016" s="171"/>
      <c r="CF1016" s="174" t="str">
        <f>IF($CD1016=$CD1018,IF($CB1016=$CB1018,IF($BZ1016&lt;&gt;"",IF($BZ1016&gt;$BZ1018,"W","L"),""),IF($CB1016&gt;$CB1018,"W","L")),IF($CD1016&gt;$CD1018,"W","L"))</f>
        <v/>
      </c>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row>
    <row r="1017" spans="1:125" s="3" customFormat="1" ht="11.25" customHeight="1">
      <c r="AC1017" s="1"/>
      <c r="AD1017" s="1"/>
      <c r="AE1017" s="1"/>
      <c r="AF1017" s="1"/>
      <c r="AG1017" s="1"/>
      <c r="AH1017" s="1"/>
      <c r="AI1017" s="1"/>
      <c r="AJ1017" s="1"/>
      <c r="AK1017" s="1"/>
      <c r="AL1017" s="1"/>
      <c r="AM1017" s="1"/>
      <c r="AN1017" s="1"/>
      <c r="AO1017" s="1"/>
      <c r="AQ1017" s="157"/>
      <c r="AR1017" s="158"/>
      <c r="AS1017" s="158"/>
      <c r="AT1017" s="158"/>
      <c r="AU1017" s="158"/>
      <c r="AV1017" s="158"/>
      <c r="AW1017" s="158"/>
      <c r="AX1017" s="158"/>
      <c r="AY1017" s="158"/>
      <c r="AZ1017" s="158"/>
      <c r="BA1017" s="158"/>
      <c r="BB1017" s="158"/>
      <c r="BC1017" s="159"/>
      <c r="BD1017" s="165"/>
      <c r="BE1017" s="166"/>
      <c r="BF1017" s="184"/>
      <c r="BG1017" s="188"/>
      <c r="BH1017" s="189"/>
      <c r="BI1017" s="189"/>
      <c r="BJ1017" s="189"/>
      <c r="BK1017" s="189"/>
      <c r="BL1017" s="189"/>
      <c r="BM1017" s="189"/>
      <c r="BN1017" s="189"/>
      <c r="BO1017" s="189"/>
      <c r="BP1017" s="189"/>
      <c r="BQ1017" s="189"/>
      <c r="BR1017" s="189"/>
      <c r="BS1017" s="189"/>
      <c r="BT1017" s="189"/>
      <c r="BU1017" s="190"/>
      <c r="BV1017" s="172"/>
      <c r="BW1017" s="173"/>
      <c r="BX1017" s="172"/>
      <c r="BY1017" s="173"/>
      <c r="BZ1017" s="172"/>
      <c r="CA1017" s="173"/>
      <c r="CB1017" s="172"/>
      <c r="CC1017" s="173"/>
      <c r="CD1017" s="172"/>
      <c r="CE1017" s="173"/>
      <c r="CF1017" s="174"/>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row>
    <row r="1018" spans="1:125" s="3" customFormat="1" ht="11.25" customHeight="1">
      <c r="AC1018" s="1"/>
      <c r="AD1018" s="1"/>
      <c r="AE1018" s="1"/>
      <c r="AF1018" s="1"/>
      <c r="AG1018" s="1"/>
      <c r="AH1018" s="1"/>
      <c r="AI1018" s="1"/>
      <c r="AJ1018" s="1"/>
      <c r="AK1018" s="1"/>
      <c r="AL1018" s="1"/>
      <c r="AM1018" s="1"/>
      <c r="AN1018" s="1"/>
      <c r="AO1018" s="1"/>
      <c r="AQ1018" s="157"/>
      <c r="AR1018" s="158"/>
      <c r="AS1018" s="158"/>
      <c r="AT1018" s="158"/>
      <c r="AU1018" s="158"/>
      <c r="AV1018" s="158"/>
      <c r="AW1018" s="158"/>
      <c r="AX1018" s="158"/>
      <c r="AY1018" s="158"/>
      <c r="AZ1018" s="158"/>
      <c r="BA1018" s="158"/>
      <c r="BB1018" s="158"/>
      <c r="BC1018" s="159"/>
      <c r="BD1018" s="165"/>
      <c r="BE1018" s="166"/>
      <c r="BF1018" s="175" t="str">
        <f>Q999</f>
        <v>D</v>
      </c>
      <c r="BG1018" s="177" t="str">
        <f>IF(VLOOKUP($BF1018,$A982:$C988,3,FALSE)=0,"",CONCATENATE(VLOOKUP(VLOOKUP($BF1018,$A982:$C988,3,FALSE),Players!$J:$N,4,FALSE)," ",VLOOKUP($BF1018,$A982:$C988,3,FALSE)," ",IF(ISERROR(VLOOKUP(VLOOKUP($BF1018,$A982:$C988,3,FALSE),Players!$J:$N,5,FALSE)),"()",CONCATENATE("(",VLOOKUP(VLOOKUP($BF1018,$A982:$C988,3,FALSE),Players!$J:$N,5,FALSE),")"))))</f>
        <v/>
      </c>
      <c r="BH1018" s="178"/>
      <c r="BI1018" s="178"/>
      <c r="BJ1018" s="178"/>
      <c r="BK1018" s="178"/>
      <c r="BL1018" s="178"/>
      <c r="BM1018" s="178"/>
      <c r="BN1018" s="178"/>
      <c r="BO1018" s="178"/>
      <c r="BP1018" s="178"/>
      <c r="BQ1018" s="178"/>
      <c r="BR1018" s="178"/>
      <c r="BS1018" s="178"/>
      <c r="BT1018" s="178"/>
      <c r="BU1018" s="179"/>
      <c r="BV1018" s="150" t="str">
        <f>IF(R999&lt;&gt;"",R999,"")</f>
        <v/>
      </c>
      <c r="BW1018" s="151"/>
      <c r="BX1018" s="150" t="str">
        <f>IF(T999&lt;&gt;"",T999,"")</f>
        <v/>
      </c>
      <c r="BY1018" s="151"/>
      <c r="BZ1018" s="150" t="str">
        <f>IF(V999&lt;&gt;"",V999,"")</f>
        <v/>
      </c>
      <c r="CA1018" s="151"/>
      <c r="CB1018" s="150" t="str">
        <f>IF(X999&lt;&gt;"",X999,"")</f>
        <v/>
      </c>
      <c r="CC1018" s="151"/>
      <c r="CD1018" s="150" t="str">
        <f>IF(Z999&lt;&gt;"",Z999,"")</f>
        <v/>
      </c>
      <c r="CE1018" s="151"/>
      <c r="CF1018" s="174" t="str">
        <f>IF($CF1016&lt;&gt;"",IF(CF1016="W","L","W"),"")</f>
        <v/>
      </c>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row>
    <row r="1019" spans="1:125" s="3" customFormat="1" ht="11.25" customHeight="1" thickBot="1">
      <c r="AC1019" s="1"/>
      <c r="AD1019" s="1"/>
      <c r="AE1019" s="1"/>
      <c r="AF1019" s="1"/>
      <c r="AG1019" s="1"/>
      <c r="AH1019" s="1"/>
      <c r="AI1019" s="1"/>
      <c r="AJ1019" s="1"/>
      <c r="AK1019" s="1"/>
      <c r="AL1019" s="1"/>
      <c r="AM1019" s="1"/>
      <c r="AN1019" s="1"/>
      <c r="AO1019" s="1"/>
      <c r="AQ1019" s="160"/>
      <c r="AR1019" s="161"/>
      <c r="AS1019" s="161"/>
      <c r="AT1019" s="161"/>
      <c r="AU1019" s="161"/>
      <c r="AV1019" s="161"/>
      <c r="AW1019" s="161"/>
      <c r="AX1019" s="161"/>
      <c r="AY1019" s="161"/>
      <c r="AZ1019" s="161"/>
      <c r="BA1019" s="161"/>
      <c r="BB1019" s="161"/>
      <c r="BC1019" s="162"/>
      <c r="BD1019" s="167"/>
      <c r="BE1019" s="168"/>
      <c r="BF1019" s="176"/>
      <c r="BG1019" s="180"/>
      <c r="BH1019" s="181"/>
      <c r="BI1019" s="181"/>
      <c r="BJ1019" s="181"/>
      <c r="BK1019" s="181"/>
      <c r="BL1019" s="181"/>
      <c r="BM1019" s="181"/>
      <c r="BN1019" s="181"/>
      <c r="BO1019" s="181"/>
      <c r="BP1019" s="181"/>
      <c r="BQ1019" s="181"/>
      <c r="BR1019" s="181"/>
      <c r="BS1019" s="181"/>
      <c r="BT1019" s="181"/>
      <c r="BU1019" s="182"/>
      <c r="BV1019" s="152"/>
      <c r="BW1019" s="153"/>
      <c r="BX1019" s="152"/>
      <c r="BY1019" s="153"/>
      <c r="BZ1019" s="152"/>
      <c r="CA1019" s="153"/>
      <c r="CB1019" s="152"/>
      <c r="CC1019" s="153"/>
      <c r="CD1019" s="152"/>
      <c r="CE1019" s="153"/>
      <c r="CF1019" s="174"/>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row>
    <row r="1020" spans="1:125" s="3" customFormat="1" ht="11.25" customHeight="1">
      <c r="AC1020" s="1"/>
      <c r="AD1020" s="1"/>
      <c r="AE1020" s="1"/>
      <c r="AF1020" s="1"/>
      <c r="AG1020" s="1"/>
      <c r="AH1020" s="1"/>
      <c r="AI1020" s="1"/>
      <c r="AJ1020" s="1"/>
      <c r="AK1020" s="1"/>
      <c r="AL1020" s="1"/>
      <c r="AM1020" s="1"/>
      <c r="AN1020" s="1"/>
      <c r="AO1020" s="1"/>
      <c r="AQ1020" s="126"/>
      <c r="AR1020" s="126"/>
      <c r="AS1020" s="126"/>
      <c r="AT1020" s="126"/>
      <c r="AU1020" s="126"/>
      <c r="AV1020" s="126"/>
      <c r="AW1020" s="126"/>
      <c r="AX1020" s="126"/>
      <c r="AY1020" s="126"/>
      <c r="AZ1020" s="126"/>
      <c r="BA1020" s="126"/>
      <c r="BB1020" s="126"/>
      <c r="BC1020" s="126"/>
      <c r="BD1020" s="1"/>
      <c r="BE1020" s="1"/>
      <c r="BF1020" s="1"/>
      <c r="BG1020" s="1"/>
      <c r="BH1020" s="1"/>
      <c r="BI1020" s="1"/>
      <c r="BJ1020" s="1"/>
      <c r="BK1020" s="1"/>
      <c r="BL1020" s="1"/>
      <c r="BM1020" s="1"/>
      <c r="BN1020" s="1"/>
      <c r="BO1020" s="1"/>
      <c r="BP1020" s="1"/>
      <c r="BQ1020" s="1"/>
      <c r="BR1020" s="1"/>
      <c r="BS1020" s="1"/>
      <c r="BT1020" s="1"/>
      <c r="BU1020" s="1"/>
      <c r="BV1020" s="169" t="str">
        <f>IF(CF1016&lt;&gt;"",IF(AND(AND(BV1016&gt;-1,BV1018&gt;-1),OR(BV1016&gt;10,BV1018&gt;10),ABS(BV1016-BV1018)&gt;1,IF(OR(BV1016&gt;11,BV1018&gt;11),ABS(BV1016-BV1018)=2,TRUE),BV1016=INT(BV1016),BV1018=INT(BV1018)),"","Error"),"")</f>
        <v/>
      </c>
      <c r="BW1020" s="169"/>
      <c r="BX1020" s="169" t="str">
        <f>IF(CF1016&lt;&gt;"",IF(AND(AND(BX1016&gt;-1,BX1018&gt;-1),OR(BX1016&gt;10,BX1018&gt;10),ABS(BX1016-BX1018)&gt;1,IF(OR(BX1016&gt;11,BX1018&gt;11),ABS(BX1016-BX1018)=2,TRUE),BX1016=INT(BX1016),BX1018=INT(BX1018)),"","Error"),"")</f>
        <v/>
      </c>
      <c r="BY1020" s="169"/>
      <c r="BZ1020" s="169" t="str">
        <f>IF(CF1016&lt;&gt;"",IF(AND(AND(BZ1016&gt;-1,BZ1018&gt;-1),OR(BZ1016&gt;10,BZ1018&gt;10),ABS(BZ1016-BZ1018)&gt;1,IF(OR(BZ1016&gt;11,BZ1018&gt;11),ABS(BZ1016-BZ1018)=2,TRUE),BZ1016=INT(BZ1016),BZ1018=INT(BZ1018)),"","Error"),"")</f>
        <v/>
      </c>
      <c r="CA1020" s="169"/>
      <c r="CB1020" s="169" t="str">
        <f>IF(AND(CF1016&lt;&gt;"",CB1016&lt;&gt;""),IF(AND(AND(CB1016&gt;-1,CB1018&gt;-1),OR(CB1016&gt;10,CB1018&gt;10),ABS(CB1016-CB1018)&gt;1,IF(OR(CB1016&gt;11,CB1018&gt;11),ABS(CB1016-CB1018)=2,TRUE),CB1016=INT(CB1016),CB1018=INT(CB1018)),"","Error"),"")</f>
        <v/>
      </c>
      <c r="CC1020" s="169"/>
      <c r="CD1020" s="169" t="str">
        <f>IF(AND(CF1016&lt;&gt;"",CD1016&lt;&gt;""),IF(AND(AND(CD1016&gt;-1,CD1018&gt;-1),OR(CD1016&gt;10,CD1018&gt;10),ABS(CD1016-CD1018)&gt;1,IF(OR(CD1016&gt;11,CD1018&gt;11),ABS(CD1016-CD1018)=2,TRUE),CD1016=INT(CD1016),CD1018=INT(CD1018)),"","Error"),"")</f>
        <v/>
      </c>
      <c r="CE1020" s="169"/>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row>
    <row r="1021" spans="1:125" s="3" customFormat="1" ht="11.25" customHeight="1">
      <c r="AC1021" s="1"/>
      <c r="AD1021" s="1"/>
      <c r="AE1021" s="1"/>
      <c r="AF1021" s="1"/>
      <c r="AG1021" s="1"/>
      <c r="AH1021" s="1"/>
      <c r="AI1021" s="1"/>
      <c r="AJ1021" s="1"/>
      <c r="AK1021" s="1"/>
      <c r="AL1021" s="1"/>
      <c r="AM1021" s="1"/>
      <c r="AN1021" s="1"/>
      <c r="AO1021" s="1"/>
      <c r="AQ1021" s="126"/>
      <c r="AR1021" s="126"/>
      <c r="AS1021" s="126"/>
      <c r="AT1021" s="126"/>
      <c r="AU1021" s="126"/>
      <c r="AV1021" s="126"/>
      <c r="AW1021" s="126"/>
      <c r="AX1021" s="126"/>
      <c r="AY1021" s="126"/>
      <c r="AZ1021" s="126"/>
      <c r="BA1021" s="126"/>
      <c r="BB1021" s="126"/>
      <c r="BC1021" s="126"/>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row>
    <row r="1022" spans="1:125" s="3" customFormat="1" ht="11.25" customHeight="1">
      <c r="AC1022" s="1"/>
      <c r="AD1022" s="1"/>
      <c r="AE1022" s="1"/>
      <c r="AF1022" s="1"/>
      <c r="AG1022" s="1"/>
      <c r="AH1022" s="1"/>
      <c r="AI1022" s="1"/>
      <c r="AJ1022" s="1"/>
      <c r="AK1022" s="1"/>
      <c r="AL1022" s="1"/>
      <c r="AM1022" s="1"/>
      <c r="AN1022" s="1"/>
      <c r="AO1022" s="1"/>
      <c r="AQ1022" s="127"/>
      <c r="AR1022" s="127"/>
      <c r="AS1022" s="127"/>
      <c r="AT1022" s="127"/>
      <c r="AU1022" s="127"/>
      <c r="AV1022" s="127"/>
      <c r="AW1022" s="127"/>
      <c r="AX1022" s="127"/>
      <c r="AY1022" s="127"/>
      <c r="AZ1022" s="127"/>
      <c r="BA1022" s="127"/>
      <c r="BB1022" s="127"/>
      <c r="BC1022" s="127"/>
      <c r="BD1022" s="40"/>
      <c r="BE1022" s="40"/>
      <c r="BF1022" s="40"/>
      <c r="BG1022" s="40"/>
      <c r="BH1022" s="40"/>
      <c r="BI1022" s="40"/>
      <c r="BJ1022" s="40"/>
      <c r="BK1022" s="40"/>
      <c r="BL1022" s="40"/>
      <c r="BM1022" s="40"/>
      <c r="BN1022" s="40"/>
      <c r="BO1022" s="40"/>
      <c r="BP1022" s="40"/>
      <c r="BQ1022" s="40"/>
      <c r="BR1022" s="40"/>
      <c r="BS1022" s="40"/>
      <c r="BT1022" s="40"/>
      <c r="BU1022" s="40"/>
      <c r="BV1022" s="40"/>
      <c r="BW1022" s="40"/>
      <c r="BX1022" s="40"/>
      <c r="BY1022" s="40"/>
      <c r="BZ1022" s="40"/>
      <c r="CA1022" s="40"/>
      <c r="CB1022" s="40"/>
      <c r="CC1022" s="40"/>
      <c r="CD1022" s="40"/>
      <c r="CE1022" s="40"/>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row>
    <row r="1023" spans="1:125" s="3" customFormat="1" ht="11.25" customHeight="1">
      <c r="A1023" s="42"/>
      <c r="B1023" s="1"/>
      <c r="C1023" s="1"/>
      <c r="D1023" s="1"/>
      <c r="E1023" s="1"/>
      <c r="F1023" s="1"/>
      <c r="G1023" s="1"/>
      <c r="H1023" s="1"/>
      <c r="I1023" s="1"/>
      <c r="J1023" s="1"/>
      <c r="K1023" s="1"/>
      <c r="L1023" s="1"/>
      <c r="M1023" s="1"/>
      <c r="N1023" s="1"/>
      <c r="O1023" s="1"/>
      <c r="P1023" s="1"/>
      <c r="Q1023" s="1"/>
      <c r="R1023" s="42"/>
      <c r="S1023" s="42"/>
      <c r="T1023" s="1"/>
      <c r="U1023" s="1"/>
      <c r="V1023" s="1"/>
      <c r="W1023" s="42"/>
      <c r="X1023" s="43"/>
      <c r="Y1023" s="43"/>
      <c r="Z1023" s="43"/>
      <c r="AA1023" s="43"/>
      <c r="AC1023" s="1"/>
      <c r="AD1023" s="1"/>
      <c r="AE1023" s="1"/>
      <c r="AF1023" s="1"/>
      <c r="AG1023" s="1"/>
      <c r="AH1023" s="1"/>
      <c r="AI1023" s="1"/>
      <c r="AJ1023" s="1"/>
      <c r="AK1023" s="1"/>
      <c r="AL1023" s="1"/>
      <c r="AM1023" s="1"/>
      <c r="AN1023" s="1"/>
      <c r="AO1023" s="1"/>
      <c r="AQ1023" s="128"/>
      <c r="AR1023" s="128"/>
      <c r="AS1023" s="128"/>
      <c r="AT1023" s="128"/>
      <c r="AU1023" s="128"/>
      <c r="AV1023" s="128"/>
      <c r="AW1023" s="128"/>
      <c r="AX1023" s="128"/>
      <c r="AY1023" s="128"/>
      <c r="AZ1023" s="128"/>
      <c r="BA1023" s="128"/>
      <c r="BB1023" s="128"/>
      <c r="BC1023" s="128"/>
      <c r="BD1023" s="41"/>
      <c r="BE1023" s="41"/>
      <c r="BF1023" s="41"/>
      <c r="BG1023" s="41"/>
      <c r="BH1023" s="41"/>
      <c r="BI1023" s="41"/>
      <c r="BJ1023" s="41"/>
      <c r="BK1023" s="41"/>
      <c r="BL1023" s="41"/>
      <c r="BM1023" s="41"/>
      <c r="BN1023" s="41"/>
      <c r="BO1023" s="41"/>
      <c r="BP1023" s="41"/>
      <c r="BQ1023" s="41"/>
      <c r="BR1023" s="41"/>
      <c r="BS1023" s="41"/>
      <c r="BT1023" s="41"/>
      <c r="BU1023" s="41"/>
      <c r="BV1023" s="41"/>
      <c r="BW1023" s="41"/>
      <c r="BX1023" s="41"/>
      <c r="BY1023" s="41"/>
      <c r="BZ1023" s="41"/>
      <c r="CA1023" s="41"/>
      <c r="CB1023" s="41"/>
      <c r="CC1023" s="41"/>
      <c r="CD1023" s="41"/>
      <c r="CE1023" s="4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row>
    <row r="1024" spans="1:125" s="3" customFormat="1" ht="11.25" customHeight="1">
      <c r="A1024" s="42"/>
      <c r="B1024" s="1"/>
      <c r="C1024" s="1"/>
      <c r="D1024" s="1"/>
      <c r="E1024" s="1"/>
      <c r="F1024" s="1"/>
      <c r="G1024" s="1"/>
      <c r="H1024" s="1"/>
      <c r="I1024" s="1"/>
      <c r="J1024" s="1"/>
      <c r="K1024" s="1"/>
      <c r="L1024" s="1"/>
      <c r="M1024" s="1"/>
      <c r="N1024" s="1"/>
      <c r="O1024" s="1"/>
      <c r="P1024" s="1"/>
      <c r="Q1024" s="1"/>
      <c r="R1024" s="42"/>
      <c r="S1024" s="42"/>
      <c r="T1024" s="1"/>
      <c r="U1024" s="1"/>
      <c r="V1024" s="1"/>
      <c r="W1024" s="42"/>
      <c r="X1024" s="1"/>
      <c r="Y1024" s="1"/>
      <c r="Z1024" s="1"/>
      <c r="AA1024" s="42"/>
      <c r="AC1024" s="1"/>
      <c r="AD1024" s="1"/>
      <c r="AE1024" s="1"/>
      <c r="AF1024" s="1"/>
      <c r="AG1024" s="1"/>
      <c r="AH1024" s="1"/>
      <c r="AI1024" s="1"/>
      <c r="AJ1024" s="1"/>
      <c r="AK1024" s="1"/>
      <c r="AL1024" s="1"/>
      <c r="AM1024" s="1"/>
      <c r="AN1024" s="1"/>
      <c r="AO1024" s="1"/>
      <c r="AQ1024" s="126"/>
      <c r="AR1024" s="126"/>
      <c r="AS1024" s="126"/>
      <c r="AT1024" s="126"/>
      <c r="AU1024" s="126"/>
      <c r="AV1024" s="126"/>
      <c r="AW1024" s="126"/>
      <c r="AX1024" s="126"/>
      <c r="AY1024" s="126"/>
      <c r="AZ1024" s="126"/>
      <c r="BA1024" s="126"/>
      <c r="BB1024" s="126"/>
      <c r="BC1024" s="126"/>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row>
    <row r="1025" spans="1:125" s="3" customFormat="1" ht="11.25" customHeight="1" thickBot="1">
      <c r="A1025" s="42"/>
      <c r="B1025" s="1"/>
      <c r="C1025" s="1"/>
      <c r="D1025" s="1"/>
      <c r="E1025" s="1"/>
      <c r="F1025" s="1"/>
      <c r="G1025" s="1"/>
      <c r="H1025" s="1"/>
      <c r="I1025" s="1"/>
      <c r="J1025" s="1"/>
      <c r="K1025" s="1"/>
      <c r="L1025" s="1"/>
      <c r="M1025" s="1"/>
      <c r="N1025" s="1"/>
      <c r="O1025" s="1"/>
      <c r="P1025" s="1"/>
      <c r="Q1025" s="1"/>
      <c r="R1025" s="42"/>
      <c r="S1025" s="42"/>
      <c r="T1025" s="1"/>
      <c r="U1025" s="1"/>
      <c r="V1025" s="1"/>
      <c r="W1025" s="42"/>
      <c r="X1025" s="43"/>
      <c r="Y1025" s="43"/>
      <c r="Z1025" s="43"/>
      <c r="AA1025" s="43"/>
      <c r="AB1025" s="43"/>
      <c r="AC1025" s="1"/>
      <c r="AD1025" s="1"/>
      <c r="AE1025" s="1"/>
      <c r="AF1025" s="1"/>
      <c r="AG1025" s="1"/>
      <c r="AH1025" s="1"/>
      <c r="AI1025" s="1"/>
      <c r="AJ1025" s="1"/>
      <c r="AK1025" s="1"/>
      <c r="AL1025" s="1"/>
      <c r="AM1025" s="1"/>
      <c r="AN1025" s="1"/>
      <c r="AO1025" s="1"/>
      <c r="AQ1025" s="127"/>
      <c r="AR1025" s="127"/>
      <c r="AS1025" s="127"/>
      <c r="AT1025" s="127"/>
      <c r="AU1025" s="127"/>
      <c r="AV1025" s="127"/>
      <c r="AW1025" s="127"/>
      <c r="AX1025" s="127"/>
      <c r="AY1025" s="127"/>
      <c r="AZ1025" s="127"/>
      <c r="BA1025" s="127"/>
      <c r="BB1025" s="127"/>
      <c r="BC1025" s="127"/>
      <c r="BD1025" s="40"/>
      <c r="BE1025" s="40"/>
      <c r="BF1025" s="40"/>
      <c r="BG1025" s="40"/>
      <c r="BH1025" s="40"/>
      <c r="BI1025" s="40"/>
      <c r="BJ1025" s="40"/>
      <c r="BK1025" s="40"/>
      <c r="BL1025" s="40"/>
      <c r="BM1025" s="40"/>
      <c r="BN1025" s="40"/>
      <c r="BO1025" s="40"/>
      <c r="BP1025" s="40"/>
      <c r="BQ1025" s="40"/>
      <c r="BR1025" s="40"/>
      <c r="BS1025" s="40"/>
      <c r="BT1025" s="40"/>
      <c r="BU1025" s="40"/>
      <c r="BV1025" s="40"/>
      <c r="BW1025" s="40"/>
      <c r="BX1025" s="40"/>
      <c r="BY1025" s="40"/>
      <c r="BZ1025" s="40"/>
      <c r="CA1025" s="40"/>
      <c r="CB1025" s="40"/>
      <c r="CC1025" s="40"/>
      <c r="CD1025" s="40"/>
      <c r="CE1025" s="40"/>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row>
    <row r="1026" spans="1:125" s="3" customFormat="1" ht="11.25" customHeight="1">
      <c r="A1026" s="2"/>
      <c r="B1026" s="1"/>
      <c r="C1026" s="1"/>
      <c r="D1026" s="1"/>
      <c r="E1026" s="1"/>
      <c r="F1026" s="1"/>
      <c r="G1026" s="1"/>
      <c r="H1026" s="1"/>
      <c r="I1026" s="1"/>
      <c r="J1026" s="1"/>
      <c r="K1026" s="1"/>
      <c r="L1026" s="1"/>
      <c r="M1026" s="1"/>
      <c r="N1026" s="1"/>
      <c r="O1026" s="1"/>
      <c r="P1026" s="1"/>
      <c r="Q1026" s="1"/>
      <c r="R1026" s="42"/>
      <c r="S1026" s="42"/>
      <c r="T1026" s="1"/>
      <c r="U1026" s="1"/>
      <c r="V1026" s="1"/>
      <c r="W1026" s="42"/>
      <c r="X1026" s="1"/>
      <c r="Y1026" s="1"/>
      <c r="Z1026" s="1"/>
      <c r="AA1026" s="42"/>
      <c r="AB1026" s="42"/>
      <c r="AC1026" s="1"/>
      <c r="AD1026" s="1"/>
      <c r="AE1026" s="1"/>
      <c r="AF1026" s="1"/>
      <c r="AG1026" s="1"/>
      <c r="AH1026" s="1"/>
      <c r="AI1026" s="1"/>
      <c r="AJ1026" s="1"/>
      <c r="AK1026" s="1"/>
      <c r="AL1026" s="1"/>
      <c r="AM1026" s="1"/>
      <c r="AN1026" s="1"/>
      <c r="AO1026" s="1"/>
      <c r="AQ1026" s="154" t="str">
        <f>CONCATENATE($A980," ",$D980,","," ",$F978)</f>
        <v>Group: 16, Women's Singles</v>
      </c>
      <c r="AR1026" s="155"/>
      <c r="AS1026" s="155"/>
      <c r="AT1026" s="155"/>
      <c r="AU1026" s="155"/>
      <c r="AV1026" s="155"/>
      <c r="AW1026" s="155"/>
      <c r="AX1026" s="155"/>
      <c r="AY1026" s="155"/>
      <c r="AZ1026" s="155"/>
      <c r="BA1026" s="155"/>
      <c r="BB1026" s="155"/>
      <c r="BC1026" s="156"/>
      <c r="BD1026" s="163">
        <f>O1001</f>
        <v>6</v>
      </c>
      <c r="BE1026" s="164"/>
      <c r="BF1026" s="183" t="str">
        <f>Q1001</f>
        <v>B</v>
      </c>
      <c r="BG1026" s="185" t="str">
        <f>IF(VLOOKUP($BF1026,$A982:$C988,3,FALSE)=0,"",CONCATENATE(VLOOKUP(VLOOKUP($BF1026,$A982:$C988,3,FALSE),Players!$J:$N,4,FALSE)," ",VLOOKUP($BF1026,$A982:$C988,3,FALSE)," ",IF(ISERROR(VLOOKUP(VLOOKUP($BF1026,$A982:$C988,3,FALSE),Players!$J:$N,5,FALSE)),"()",CONCATENATE("(",VLOOKUP(VLOOKUP($BF1026,$A982:$C988,3,FALSE),Players!$J:$N,5,FALSE),")"))))</f>
        <v/>
      </c>
      <c r="BH1026" s="186"/>
      <c r="BI1026" s="186"/>
      <c r="BJ1026" s="186"/>
      <c r="BK1026" s="186"/>
      <c r="BL1026" s="186"/>
      <c r="BM1026" s="186"/>
      <c r="BN1026" s="186"/>
      <c r="BO1026" s="186"/>
      <c r="BP1026" s="186"/>
      <c r="BQ1026" s="186"/>
      <c r="BR1026" s="186"/>
      <c r="BS1026" s="186"/>
      <c r="BT1026" s="186"/>
      <c r="BU1026" s="187"/>
      <c r="BV1026" s="170" t="str">
        <f>IF(R1001&lt;&gt;"",R1001,"")</f>
        <v/>
      </c>
      <c r="BW1026" s="171"/>
      <c r="BX1026" s="170" t="str">
        <f>IF(T1001&lt;&gt;"",T1001,"")</f>
        <v/>
      </c>
      <c r="BY1026" s="171"/>
      <c r="BZ1026" s="170" t="str">
        <f>IF(V1001&lt;&gt;"",V1001,"")</f>
        <v/>
      </c>
      <c r="CA1026" s="171"/>
      <c r="CB1026" s="170" t="str">
        <f>IF(X1001&lt;&gt;"",X1001,"")</f>
        <v/>
      </c>
      <c r="CC1026" s="171"/>
      <c r="CD1026" s="170" t="str">
        <f>IF(Z1001&lt;&gt;"",Z1001,"")</f>
        <v/>
      </c>
      <c r="CE1026" s="171"/>
      <c r="CF1026" s="174" t="str">
        <f>IF($CD1026=$CD1028,IF($CB1026=$CB1028,IF($BZ1026&lt;&gt;"",IF($BZ1026&gt;$BZ1028,"W","L"),""),IF($CB1026&gt;$CB1028,"W","L")),IF($CD1026&gt;$CD1028,"W","L"))</f>
        <v/>
      </c>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row>
    <row r="1027" spans="1:125" s="3" customFormat="1" ht="11.25" customHeight="1">
      <c r="A1027" s="1"/>
      <c r="B1027" s="1"/>
      <c r="C1027" s="1"/>
      <c r="D1027" s="1"/>
      <c r="E1027" s="1"/>
      <c r="F1027" s="1"/>
      <c r="G1027" s="1"/>
      <c r="H1027" s="1"/>
      <c r="I1027" s="1"/>
      <c r="J1027" s="1"/>
      <c r="K1027" s="1"/>
      <c r="L1027" s="1"/>
      <c r="M1027" s="1"/>
      <c r="N1027" s="1"/>
      <c r="O1027" s="1"/>
      <c r="P1027" s="1"/>
      <c r="Q1027" s="1"/>
      <c r="R1027" s="42"/>
      <c r="S1027" s="42"/>
      <c r="T1027" s="1"/>
      <c r="U1027" s="1"/>
      <c r="V1027" s="1"/>
      <c r="W1027" s="42"/>
      <c r="X1027" s="43"/>
      <c r="Y1027" s="43"/>
      <c r="Z1027" s="43"/>
      <c r="AA1027" s="43"/>
      <c r="AB1027" s="43"/>
      <c r="AC1027" s="1"/>
      <c r="AD1027" s="1"/>
      <c r="AE1027" s="1"/>
      <c r="AF1027" s="1"/>
      <c r="AG1027" s="1"/>
      <c r="AH1027" s="1"/>
      <c r="AI1027" s="1"/>
      <c r="AJ1027" s="1"/>
      <c r="AK1027" s="1"/>
      <c r="AL1027" s="1"/>
      <c r="AM1027" s="1"/>
      <c r="AN1027" s="1"/>
      <c r="AO1027" s="1"/>
      <c r="AQ1027" s="157"/>
      <c r="AR1027" s="158"/>
      <c r="AS1027" s="158"/>
      <c r="AT1027" s="158"/>
      <c r="AU1027" s="158"/>
      <c r="AV1027" s="158"/>
      <c r="AW1027" s="158"/>
      <c r="AX1027" s="158"/>
      <c r="AY1027" s="158"/>
      <c r="AZ1027" s="158"/>
      <c r="BA1027" s="158"/>
      <c r="BB1027" s="158"/>
      <c r="BC1027" s="159"/>
      <c r="BD1027" s="165"/>
      <c r="BE1027" s="166"/>
      <c r="BF1027" s="184"/>
      <c r="BG1027" s="188"/>
      <c r="BH1027" s="189"/>
      <c r="BI1027" s="189"/>
      <c r="BJ1027" s="189"/>
      <c r="BK1027" s="189"/>
      <c r="BL1027" s="189"/>
      <c r="BM1027" s="189"/>
      <c r="BN1027" s="189"/>
      <c r="BO1027" s="189"/>
      <c r="BP1027" s="189"/>
      <c r="BQ1027" s="189"/>
      <c r="BR1027" s="189"/>
      <c r="BS1027" s="189"/>
      <c r="BT1027" s="189"/>
      <c r="BU1027" s="190"/>
      <c r="BV1027" s="172"/>
      <c r="BW1027" s="173"/>
      <c r="BX1027" s="172"/>
      <c r="BY1027" s="173"/>
      <c r="BZ1027" s="172"/>
      <c r="CA1027" s="173"/>
      <c r="CB1027" s="172"/>
      <c r="CC1027" s="173"/>
      <c r="CD1027" s="172"/>
      <c r="CE1027" s="173"/>
      <c r="CF1027" s="174"/>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row>
    <row r="1028" spans="1:125" s="3" customFormat="1" ht="11.25" customHeight="1">
      <c r="A1028" s="2"/>
      <c r="B1028" s="1"/>
      <c r="C1028" s="1"/>
      <c r="D1028" s="1"/>
      <c r="E1028" s="1"/>
      <c r="F1028" s="1"/>
      <c r="G1028" s="1"/>
      <c r="H1028" s="1"/>
      <c r="I1028" s="1"/>
      <c r="J1028" s="1"/>
      <c r="K1028" s="1"/>
      <c r="L1028" s="1"/>
      <c r="M1028" s="1"/>
      <c r="N1028" s="1"/>
      <c r="O1028" s="1"/>
      <c r="P1028" s="1"/>
      <c r="Q1028" s="1"/>
      <c r="R1028" s="42"/>
      <c r="S1028" s="42"/>
      <c r="T1028" s="1"/>
      <c r="U1028" s="1"/>
      <c r="V1028" s="1"/>
      <c r="W1028" s="42"/>
      <c r="X1028" s="1"/>
      <c r="Y1028" s="1"/>
      <c r="Z1028" s="1"/>
      <c r="AA1028" s="42"/>
      <c r="AB1028" s="42"/>
      <c r="AC1028" s="1"/>
      <c r="AD1028" s="1"/>
      <c r="AE1028" s="1"/>
      <c r="AF1028" s="1"/>
      <c r="AG1028" s="1"/>
      <c r="AH1028" s="1"/>
      <c r="AI1028" s="1"/>
      <c r="AJ1028" s="1"/>
      <c r="AK1028" s="1"/>
      <c r="AL1028" s="1"/>
      <c r="AM1028" s="1"/>
      <c r="AN1028" s="1"/>
      <c r="AO1028" s="1"/>
      <c r="AQ1028" s="157"/>
      <c r="AR1028" s="158"/>
      <c r="AS1028" s="158"/>
      <c r="AT1028" s="158"/>
      <c r="AU1028" s="158"/>
      <c r="AV1028" s="158"/>
      <c r="AW1028" s="158"/>
      <c r="AX1028" s="158"/>
      <c r="AY1028" s="158"/>
      <c r="AZ1028" s="158"/>
      <c r="BA1028" s="158"/>
      <c r="BB1028" s="158"/>
      <c r="BC1028" s="159"/>
      <c r="BD1028" s="165"/>
      <c r="BE1028" s="166"/>
      <c r="BF1028" s="175" t="str">
        <f>Q1003</f>
        <v>C</v>
      </c>
      <c r="BG1028" s="177" t="str">
        <f>IF(VLOOKUP($BF1028,$A982:$C988,3,FALSE)=0,"",CONCATENATE(VLOOKUP(VLOOKUP($BF1028,$A982:$C988,3,FALSE),Players!$J:$N,4,FALSE)," ",VLOOKUP($BF1028,$A982:$C988,3,FALSE)," ",IF(ISERROR(VLOOKUP(VLOOKUP($BF1028,$A982:$C988,3,FALSE),Players!$J:$N,5,FALSE)),"()",CONCATENATE("(",VLOOKUP(VLOOKUP($BF1028,$A982:$C988,3,FALSE),Players!$J:$N,5,FALSE),")"))))</f>
        <v/>
      </c>
      <c r="BH1028" s="178"/>
      <c r="BI1028" s="178"/>
      <c r="BJ1028" s="178"/>
      <c r="BK1028" s="178"/>
      <c r="BL1028" s="178"/>
      <c r="BM1028" s="178"/>
      <c r="BN1028" s="178"/>
      <c r="BO1028" s="178"/>
      <c r="BP1028" s="178"/>
      <c r="BQ1028" s="178"/>
      <c r="BR1028" s="178"/>
      <c r="BS1028" s="178"/>
      <c r="BT1028" s="178"/>
      <c r="BU1028" s="179"/>
      <c r="BV1028" s="150" t="str">
        <f>IF(R1003&lt;&gt;"",R1003,"")</f>
        <v/>
      </c>
      <c r="BW1028" s="151"/>
      <c r="BX1028" s="150" t="str">
        <f>IF(T1003&lt;&gt;"",T1003,"")</f>
        <v/>
      </c>
      <c r="BY1028" s="151"/>
      <c r="BZ1028" s="150" t="str">
        <f>IF(V1003&lt;&gt;"",V1003,"")</f>
        <v/>
      </c>
      <c r="CA1028" s="151"/>
      <c r="CB1028" s="150" t="str">
        <f>IF(X1003&lt;&gt;"",X1003,"")</f>
        <v/>
      </c>
      <c r="CC1028" s="151"/>
      <c r="CD1028" s="150" t="str">
        <f>IF(Z1003&lt;&gt;"",Z1003,"")</f>
        <v/>
      </c>
      <c r="CE1028" s="151"/>
      <c r="CF1028" s="174" t="str">
        <f>IF($CF1026&lt;&gt;"",IF(CF1026="W","L","W"),"")</f>
        <v/>
      </c>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row>
    <row r="1029" spans="1:125" s="3" customFormat="1" ht="11.25" customHeight="1" thickBot="1">
      <c r="A1029" s="2"/>
      <c r="B1029" s="1"/>
      <c r="C1029" s="1"/>
      <c r="D1029" s="1"/>
      <c r="E1029" s="1"/>
      <c r="F1029" s="1"/>
      <c r="G1029" s="1"/>
      <c r="H1029" s="1"/>
      <c r="I1029" s="1"/>
      <c r="J1029" s="1"/>
      <c r="K1029" s="1"/>
      <c r="L1029" s="1"/>
      <c r="M1029" s="1"/>
      <c r="N1029" s="1"/>
      <c r="O1029" s="1"/>
      <c r="P1029" s="1"/>
      <c r="Q1029" s="1"/>
      <c r="R1029" s="42"/>
      <c r="S1029" s="42"/>
      <c r="T1029" s="1"/>
      <c r="U1029" s="1"/>
      <c r="V1029" s="1"/>
      <c r="W1029" s="42"/>
      <c r="X1029" s="43"/>
      <c r="Y1029" s="43"/>
      <c r="Z1029" s="43"/>
      <c r="AA1029" s="43"/>
      <c r="AB1029" s="43"/>
      <c r="AC1029" s="1"/>
      <c r="AD1029" s="1"/>
      <c r="AE1029" s="1"/>
      <c r="AF1029" s="1"/>
      <c r="AG1029" s="1"/>
      <c r="AH1029" s="1"/>
      <c r="AI1029" s="1"/>
      <c r="AJ1029" s="1"/>
      <c r="AK1029" s="1"/>
      <c r="AL1029" s="1"/>
      <c r="AM1029" s="1"/>
      <c r="AN1029" s="1"/>
      <c r="AO1029" s="1"/>
      <c r="AQ1029" s="160"/>
      <c r="AR1029" s="161"/>
      <c r="AS1029" s="161"/>
      <c r="AT1029" s="161"/>
      <c r="AU1029" s="161"/>
      <c r="AV1029" s="161"/>
      <c r="AW1029" s="161"/>
      <c r="AX1029" s="161"/>
      <c r="AY1029" s="161"/>
      <c r="AZ1029" s="161"/>
      <c r="BA1029" s="161"/>
      <c r="BB1029" s="161"/>
      <c r="BC1029" s="162"/>
      <c r="BD1029" s="167"/>
      <c r="BE1029" s="168"/>
      <c r="BF1029" s="176"/>
      <c r="BG1029" s="180"/>
      <c r="BH1029" s="181"/>
      <c r="BI1029" s="181"/>
      <c r="BJ1029" s="181"/>
      <c r="BK1029" s="181"/>
      <c r="BL1029" s="181"/>
      <c r="BM1029" s="181"/>
      <c r="BN1029" s="181"/>
      <c r="BO1029" s="181"/>
      <c r="BP1029" s="181"/>
      <c r="BQ1029" s="181"/>
      <c r="BR1029" s="181"/>
      <c r="BS1029" s="181"/>
      <c r="BT1029" s="181"/>
      <c r="BU1029" s="182"/>
      <c r="BV1029" s="152"/>
      <c r="BW1029" s="153"/>
      <c r="BX1029" s="152"/>
      <c r="BY1029" s="153"/>
      <c r="BZ1029" s="152"/>
      <c r="CA1029" s="153"/>
      <c r="CB1029" s="152"/>
      <c r="CC1029" s="153"/>
      <c r="CD1029" s="152"/>
      <c r="CE1029" s="153"/>
      <c r="CF1029" s="174"/>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row>
    <row r="1030" spans="1:125" s="3" customFormat="1" ht="11.25" customHeight="1">
      <c r="A1030" s="2"/>
      <c r="B1030" s="1"/>
      <c r="C1030" s="1"/>
      <c r="D1030" s="1"/>
      <c r="E1030" s="1"/>
      <c r="F1030" s="1"/>
      <c r="G1030" s="1"/>
      <c r="H1030" s="1"/>
      <c r="I1030" s="1"/>
      <c r="J1030" s="1"/>
      <c r="K1030" s="1"/>
      <c r="L1030" s="1"/>
      <c r="M1030" s="1"/>
      <c r="N1030" s="1"/>
      <c r="O1030" s="1"/>
      <c r="P1030" s="1"/>
      <c r="Q1030" s="1"/>
      <c r="R1030" s="42"/>
      <c r="S1030" s="42"/>
      <c r="T1030" s="1"/>
      <c r="U1030" s="1"/>
      <c r="V1030" s="1"/>
      <c r="W1030" s="42"/>
      <c r="X1030" s="1"/>
      <c r="Y1030" s="1"/>
      <c r="Z1030" s="1"/>
      <c r="AA1030" s="42"/>
      <c r="AB1030" s="42"/>
      <c r="AC1030" s="1"/>
      <c r="AD1030" s="1"/>
      <c r="AE1030" s="1"/>
      <c r="AF1030" s="1"/>
      <c r="AG1030" s="1"/>
      <c r="AH1030" s="1"/>
      <c r="AI1030" s="1"/>
      <c r="AJ1030" s="1"/>
      <c r="AK1030" s="1"/>
      <c r="AL1030" s="1"/>
      <c r="AM1030" s="1"/>
      <c r="AN1030" s="1"/>
      <c r="AO1030" s="1"/>
      <c r="AQ1030" s="126"/>
      <c r="AR1030" s="126"/>
      <c r="AS1030" s="126"/>
      <c r="AT1030" s="126"/>
      <c r="AU1030" s="126"/>
      <c r="AV1030" s="126"/>
      <c r="AW1030" s="126"/>
      <c r="AX1030" s="126"/>
      <c r="AY1030" s="126"/>
      <c r="AZ1030" s="126"/>
      <c r="BA1030" s="126"/>
      <c r="BB1030" s="126"/>
      <c r="BC1030" s="126"/>
      <c r="BD1030" s="1"/>
      <c r="BE1030" s="1"/>
      <c r="BF1030" s="1"/>
      <c r="BG1030" s="1"/>
      <c r="BH1030" s="1"/>
      <c r="BI1030" s="1"/>
      <c r="BJ1030" s="1"/>
      <c r="BK1030" s="1"/>
      <c r="BL1030" s="1"/>
      <c r="BM1030" s="1"/>
      <c r="BN1030" s="1"/>
      <c r="BO1030" s="1"/>
      <c r="BP1030" s="1"/>
      <c r="BQ1030" s="1"/>
      <c r="BR1030" s="1"/>
      <c r="BS1030" s="1"/>
      <c r="BT1030" s="1"/>
      <c r="BU1030" s="1"/>
      <c r="BV1030" s="169" t="str">
        <f>IF(CF1026&lt;&gt;"",IF(AND(AND(BV1026&gt;-1,BV1028&gt;-1),OR(BV1026&gt;10,BV1028&gt;10),ABS(BV1026-BV1028)&gt;1,IF(OR(BV1026&gt;11,BV1028&gt;11),ABS(BV1026-BV1028)=2,TRUE),BV1026=INT(BV1026),BV1028=INT(BV1028)),"","Error"),"")</f>
        <v/>
      </c>
      <c r="BW1030" s="169"/>
      <c r="BX1030" s="169" t="str">
        <f>IF(CF1026&lt;&gt;"",IF(AND(AND(BX1026&gt;-1,BX1028&gt;-1),OR(BX1026&gt;10,BX1028&gt;10),ABS(BX1026-BX1028)&gt;1,IF(OR(BX1026&gt;11,BX1028&gt;11),ABS(BX1026-BX1028)=2,TRUE),BX1026=INT(BX1026),BX1028=INT(BX1028)),"","Error"),"")</f>
        <v/>
      </c>
      <c r="BY1030" s="169"/>
      <c r="BZ1030" s="169" t="str">
        <f>IF(CF1026&lt;&gt;"",IF(AND(AND(BZ1026&gt;-1,BZ1028&gt;-1),OR(BZ1026&gt;10,BZ1028&gt;10),ABS(BZ1026-BZ1028)&gt;1,IF(OR(BZ1026&gt;11,BZ1028&gt;11),ABS(BZ1026-BZ1028)=2,TRUE),BZ1026=INT(BZ1026),BZ1028=INT(BZ1028)),"","Error"),"")</f>
        <v/>
      </c>
      <c r="CA1030" s="169"/>
      <c r="CB1030" s="169" t="str">
        <f>IF(AND(CF1026&lt;&gt;"",CB1026&lt;&gt;""),IF(AND(AND(CB1026&gt;-1,CB1028&gt;-1),OR(CB1026&gt;10,CB1028&gt;10),ABS(CB1026-CB1028)&gt;1,IF(OR(CB1026&gt;11,CB1028&gt;11),ABS(CB1026-CB1028)=2,TRUE),CB1026=INT(CB1026),CB1028=INT(CB1028)),"","Error"),"")</f>
        <v/>
      </c>
      <c r="CC1030" s="169"/>
      <c r="CD1030" s="169" t="str">
        <f>IF(AND(CF1026&lt;&gt;"",CD1026&lt;&gt;""),IF(AND(AND(CD1026&gt;-1,CD1028&gt;-1),OR(CD1026&gt;10,CD1028&gt;10),ABS(CD1026-CD1028)&gt;1,IF(OR(CD1026&gt;11,CD1028&gt;11),ABS(CD1026-CD1028)=2,TRUE),CD1026=INT(CD1026),CD1028=INT(CD1028)),"","Error"),"")</f>
        <v/>
      </c>
      <c r="CE1030" s="169"/>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row>
    <row r="1031" spans="1:125" s="3" customFormat="1" ht="11.25" customHeight="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43"/>
      <c r="AC1031" s="1"/>
      <c r="AD1031" s="1"/>
      <c r="AE1031" s="1"/>
      <c r="AF1031" s="1"/>
      <c r="AG1031" s="1"/>
      <c r="AH1031" s="1"/>
      <c r="AI1031" s="1"/>
      <c r="AJ1031" s="1"/>
      <c r="AK1031" s="1"/>
      <c r="AL1031" s="1"/>
      <c r="AM1031" s="1"/>
      <c r="AN1031" s="1"/>
      <c r="AO1031" s="1"/>
      <c r="AQ1031" s="126"/>
      <c r="AR1031" s="126"/>
      <c r="AS1031" s="126"/>
      <c r="AT1031" s="126"/>
      <c r="AU1031" s="126"/>
      <c r="AV1031" s="126"/>
      <c r="AW1031" s="126"/>
      <c r="AX1031" s="126"/>
      <c r="AY1031" s="126"/>
      <c r="AZ1031" s="126"/>
      <c r="BA1031" s="126"/>
      <c r="BB1031" s="126"/>
      <c r="BC1031" s="126"/>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row>
    <row r="1032" spans="1:125" s="3" customFormat="1" ht="11.25" customHeight="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42"/>
      <c r="AC1032" s="1"/>
      <c r="AD1032" s="1"/>
      <c r="AE1032" s="1"/>
      <c r="AF1032" s="1"/>
      <c r="AG1032" s="1"/>
      <c r="AH1032" s="1"/>
      <c r="AI1032" s="1"/>
      <c r="AJ1032" s="1"/>
      <c r="AK1032" s="1"/>
      <c r="AL1032" s="1"/>
      <c r="AM1032" s="1"/>
      <c r="AN1032" s="1"/>
      <c r="AO1032" s="1"/>
      <c r="AQ1032" s="127"/>
      <c r="AR1032" s="127"/>
      <c r="AS1032" s="127"/>
      <c r="AT1032" s="127"/>
      <c r="AU1032" s="127"/>
      <c r="AV1032" s="127"/>
      <c r="AW1032" s="127"/>
      <c r="AX1032" s="127"/>
      <c r="AY1032" s="127"/>
      <c r="AZ1032" s="127"/>
      <c r="BA1032" s="127"/>
      <c r="BB1032" s="127"/>
      <c r="BC1032" s="127"/>
      <c r="BD1032" s="40"/>
      <c r="BE1032" s="40"/>
      <c r="BF1032" s="40"/>
      <c r="BG1032" s="40"/>
      <c r="BH1032" s="40"/>
      <c r="BI1032" s="40"/>
      <c r="BJ1032" s="40"/>
      <c r="BK1032" s="40"/>
      <c r="BL1032" s="40"/>
      <c r="BM1032" s="40"/>
      <c r="BN1032" s="40"/>
      <c r="BO1032" s="40"/>
      <c r="BP1032" s="40"/>
      <c r="BQ1032" s="40"/>
      <c r="BR1032" s="40"/>
      <c r="BS1032" s="40"/>
      <c r="BT1032" s="40"/>
      <c r="BU1032" s="40"/>
      <c r="BV1032" s="40"/>
      <c r="BW1032" s="40"/>
      <c r="BX1032" s="40"/>
      <c r="BY1032" s="40"/>
      <c r="BZ1032" s="40"/>
      <c r="CA1032" s="40"/>
      <c r="CB1032" s="40"/>
      <c r="CC1032" s="40"/>
      <c r="CD1032" s="40"/>
      <c r="CE1032" s="40"/>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row>
    <row r="1033" spans="1:125" s="3" customFormat="1" ht="11.25" customHeight="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43"/>
      <c r="AC1033" s="1"/>
      <c r="AD1033" s="1"/>
      <c r="AE1033" s="1"/>
      <c r="AF1033" s="1"/>
      <c r="AG1033" s="1"/>
      <c r="AH1033" s="1"/>
      <c r="AI1033" s="1"/>
      <c r="AJ1033" s="1"/>
      <c r="AK1033" s="1"/>
      <c r="AL1033" s="1"/>
      <c r="AM1033" s="1"/>
      <c r="AN1033" s="1"/>
      <c r="AO1033" s="1"/>
      <c r="AQ1033" s="128"/>
      <c r="AR1033" s="128"/>
      <c r="AS1033" s="128"/>
      <c r="AT1033" s="128"/>
      <c r="AU1033" s="128"/>
      <c r="AV1033" s="128"/>
      <c r="AW1033" s="128"/>
      <c r="AX1033" s="128"/>
      <c r="AY1033" s="128"/>
      <c r="AZ1033" s="128"/>
      <c r="BA1033" s="128"/>
      <c r="BB1033" s="128"/>
      <c r="BC1033" s="128"/>
      <c r="BD1033" s="41"/>
      <c r="BE1033" s="41"/>
      <c r="BF1033" s="41"/>
      <c r="BG1033" s="41"/>
      <c r="BH1033" s="41"/>
      <c r="BI1033" s="41"/>
      <c r="BJ1033" s="41"/>
      <c r="BK1033" s="41"/>
      <c r="BL1033" s="41"/>
      <c r="BM1033" s="41"/>
      <c r="BN1033" s="41"/>
      <c r="BO1033" s="41"/>
      <c r="BP1033" s="41"/>
      <c r="BQ1033" s="41"/>
      <c r="BR1033" s="41"/>
      <c r="BS1033" s="41"/>
      <c r="BT1033" s="41"/>
      <c r="BU1033" s="41"/>
      <c r="BV1033" s="41"/>
      <c r="BW1033" s="41"/>
      <c r="BX1033" s="41"/>
      <c r="BY1033" s="41"/>
      <c r="BZ1033" s="41"/>
      <c r="CA1033" s="41"/>
      <c r="CB1033" s="41"/>
      <c r="CC1033" s="41"/>
      <c r="CD1033" s="41"/>
      <c r="CE1033" s="4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row>
    <row r="1034" spans="1:125" s="3" customFormat="1" ht="11.25" customHeight="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42"/>
      <c r="AC1034" s="1"/>
      <c r="AD1034" s="1"/>
      <c r="AE1034" s="1"/>
      <c r="AF1034" s="1"/>
      <c r="AG1034" s="1"/>
      <c r="AH1034" s="1"/>
      <c r="AI1034" s="1"/>
      <c r="AJ1034" s="1"/>
      <c r="AK1034" s="1"/>
      <c r="AL1034" s="1"/>
      <c r="AM1034" s="1"/>
      <c r="AN1034" s="1"/>
      <c r="AO1034" s="1"/>
      <c r="AQ1034" s="126"/>
      <c r="AR1034" s="126"/>
      <c r="AS1034" s="126"/>
      <c r="AT1034" s="126"/>
      <c r="AU1034" s="126"/>
      <c r="AV1034" s="126"/>
      <c r="AW1034" s="126"/>
      <c r="AX1034" s="126"/>
      <c r="AY1034" s="126"/>
      <c r="AZ1034" s="126"/>
      <c r="BA1034" s="126"/>
      <c r="BB1034" s="126"/>
      <c r="BC1034" s="126"/>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row>
    <row r="1035" spans="1:125" s="3" customFormat="1" ht="11.25" customHeight="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43"/>
      <c r="AC1035" s="1"/>
      <c r="AD1035" s="1"/>
      <c r="AE1035" s="1"/>
      <c r="AF1035" s="1"/>
      <c r="AG1035" s="1"/>
      <c r="AH1035" s="1"/>
      <c r="AI1035" s="1"/>
      <c r="AJ1035" s="1"/>
      <c r="AK1035" s="1"/>
      <c r="AL1035" s="1"/>
      <c r="AM1035" s="1"/>
      <c r="AN1035" s="1"/>
      <c r="AO1035" s="1"/>
      <c r="AQ1035" s="126"/>
      <c r="AR1035" s="126"/>
      <c r="AS1035" s="126"/>
      <c r="AT1035" s="126"/>
      <c r="AU1035" s="126"/>
      <c r="AV1035" s="126"/>
      <c r="AW1035" s="126"/>
      <c r="AX1035" s="126"/>
      <c r="AY1035" s="126"/>
      <c r="AZ1035" s="126"/>
      <c r="BA1035" s="126"/>
      <c r="BB1035" s="126"/>
      <c r="BC1035" s="126"/>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row>
    <row r="1036" spans="1:125" s="3" customFormat="1" ht="11.25" customHeight="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42"/>
      <c r="AC1036" s="1"/>
      <c r="AD1036" s="1"/>
      <c r="AE1036" s="1"/>
      <c r="AF1036" s="1"/>
      <c r="AG1036" s="1"/>
      <c r="AH1036" s="1"/>
      <c r="AI1036" s="1"/>
      <c r="AJ1036" s="1"/>
      <c r="AK1036" s="1"/>
      <c r="AL1036" s="1"/>
      <c r="AM1036" s="1"/>
      <c r="AN1036" s="1"/>
      <c r="AO1036" s="1"/>
      <c r="AQ1036" s="126"/>
      <c r="AR1036" s="126"/>
      <c r="AS1036" s="126"/>
      <c r="AT1036" s="126"/>
      <c r="AU1036" s="126"/>
      <c r="AV1036" s="126"/>
      <c r="AW1036" s="126"/>
      <c r="AX1036" s="126"/>
      <c r="AY1036" s="126"/>
      <c r="AZ1036" s="126"/>
      <c r="BA1036" s="126"/>
      <c r="BB1036" s="126"/>
      <c r="BC1036" s="126"/>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row>
    <row r="1037" spans="1:125" s="3" customFormat="1" ht="11.25" customHeight="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43"/>
      <c r="AC1037" s="43"/>
      <c r="AD1037" s="43"/>
      <c r="AE1037" s="43"/>
      <c r="AF1037" s="43"/>
      <c r="AG1037" s="43"/>
      <c r="AH1037" s="43"/>
      <c r="AI1037" s="43"/>
      <c r="AJ1037" s="43"/>
      <c r="AK1037" s="43"/>
      <c r="AL1037" s="43"/>
      <c r="AM1037" s="43"/>
      <c r="AQ1037" s="126"/>
      <c r="AR1037" s="126"/>
      <c r="AS1037" s="126"/>
      <c r="AT1037" s="126"/>
      <c r="AU1037" s="126"/>
      <c r="AV1037" s="126"/>
      <c r="AW1037" s="126"/>
      <c r="AX1037" s="126"/>
      <c r="AY1037" s="126"/>
      <c r="AZ1037" s="126"/>
      <c r="BA1037" s="126"/>
      <c r="BB1037" s="126"/>
      <c r="BC1037" s="126"/>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row>
    <row r="1038" spans="1:125" s="3" customFormat="1" ht="11.25" customHeight="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42"/>
      <c r="AC1038" s="1"/>
      <c r="AD1038" s="1"/>
      <c r="AE1038" s="1"/>
      <c r="AF1038" s="1"/>
      <c r="AG1038" s="1"/>
      <c r="AH1038" s="1"/>
      <c r="AI1038" s="42"/>
      <c r="AJ1038" s="42"/>
      <c r="AK1038" s="1"/>
      <c r="AL1038" s="1"/>
      <c r="AM1038" s="1"/>
      <c r="AQ1038" s="126"/>
      <c r="AR1038" s="126"/>
      <c r="AS1038" s="126"/>
      <c r="AT1038" s="126"/>
      <c r="AU1038" s="126"/>
      <c r="AV1038" s="126"/>
      <c r="AW1038" s="126"/>
      <c r="AX1038" s="126"/>
      <c r="AY1038" s="126"/>
      <c r="AZ1038" s="126"/>
      <c r="BA1038" s="126"/>
      <c r="BB1038" s="126"/>
      <c r="BC1038" s="126"/>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row>
    <row r="1039" spans="1:125" s="3" customFormat="1" ht="11.25" customHeight="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43"/>
      <c r="AC1039" s="43"/>
      <c r="AD1039" s="43"/>
      <c r="AE1039" s="43"/>
      <c r="AF1039" s="43"/>
      <c r="AG1039" s="43"/>
      <c r="AH1039" s="43"/>
      <c r="AI1039" s="43"/>
      <c r="AJ1039" s="43"/>
      <c r="AK1039" s="43"/>
      <c r="AL1039" s="43"/>
      <c r="AM1039" s="43"/>
      <c r="AQ1039" s="126"/>
      <c r="AR1039" s="126"/>
      <c r="AS1039" s="126"/>
      <c r="AT1039" s="126"/>
      <c r="AU1039" s="126"/>
      <c r="AV1039" s="126"/>
      <c r="AW1039" s="126"/>
      <c r="AX1039" s="126"/>
      <c r="AY1039" s="126"/>
      <c r="AZ1039" s="126"/>
      <c r="BA1039" s="126"/>
      <c r="BB1039" s="126"/>
      <c r="BC1039" s="126"/>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row>
    <row r="1040" spans="1:125" s="3" customFormat="1" ht="11.25" customHeight="1" thickBot="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42"/>
      <c r="AC1040" s="1"/>
      <c r="AD1040" s="1"/>
      <c r="AE1040" s="1"/>
      <c r="AF1040" s="1"/>
      <c r="AG1040" s="1"/>
      <c r="AH1040" s="1"/>
      <c r="AI1040" s="42"/>
      <c r="AJ1040" s="42"/>
      <c r="AK1040" s="1"/>
      <c r="AL1040" s="1"/>
      <c r="AM1040" s="1"/>
      <c r="AQ1040" s="126"/>
      <c r="AR1040" s="126"/>
      <c r="AS1040" s="126"/>
      <c r="AT1040" s="126"/>
      <c r="AU1040" s="126"/>
      <c r="AV1040" s="126"/>
      <c r="AW1040" s="126"/>
      <c r="AX1040" s="126"/>
      <c r="AY1040" s="126"/>
      <c r="AZ1040" s="126"/>
      <c r="BA1040" s="126"/>
      <c r="BB1040" s="126"/>
      <c r="BC1040" s="126"/>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row>
    <row r="1041" spans="1:84" ht="11.25" customHeight="1">
      <c r="A1041" s="259" t="s">
        <v>9</v>
      </c>
      <c r="B1041" s="260"/>
      <c r="C1041" s="260"/>
      <c r="D1041" s="260"/>
      <c r="E1041" s="260"/>
      <c r="F1041" s="300" t="str">
        <f>Players!$C$1</f>
        <v>Enter Division Name</v>
      </c>
      <c r="G1041" s="301"/>
      <c r="H1041" s="301"/>
      <c r="I1041" s="301"/>
      <c r="J1041" s="301"/>
      <c r="K1041" s="301"/>
      <c r="L1041" s="301"/>
      <c r="M1041" s="301"/>
      <c r="N1041" s="301"/>
      <c r="O1041" s="301"/>
      <c r="P1041" s="301"/>
      <c r="Q1041" s="301"/>
      <c r="R1041" s="301"/>
      <c r="S1041" s="301"/>
      <c r="T1041" s="301"/>
      <c r="U1041" s="301"/>
      <c r="V1041" s="301"/>
      <c r="W1041" s="301"/>
      <c r="X1041" s="301"/>
      <c r="Y1041" s="301"/>
      <c r="Z1041" s="301"/>
      <c r="AA1041" s="301"/>
      <c r="AB1041" s="301"/>
      <c r="AC1041" s="301"/>
      <c r="AD1041" s="301"/>
      <c r="AE1041" s="301"/>
      <c r="AF1041" s="301"/>
      <c r="AG1041" s="301"/>
      <c r="AH1041" s="302" t="s">
        <v>10</v>
      </c>
      <c r="AI1041" s="303"/>
      <c r="AJ1041" s="303"/>
      <c r="AK1041" s="306" t="str">
        <f>Players!$G$1</f>
        <v>Enter Date</v>
      </c>
      <c r="AL1041" s="307"/>
      <c r="AM1041" s="307"/>
      <c r="AN1041" s="307"/>
      <c r="AO1041" s="308"/>
      <c r="AQ1041" s="154" t="str">
        <f>CONCATENATE($A1045," ",$D1045,","," ",$F1043)</f>
        <v>Group: 17, Women's Singles</v>
      </c>
      <c r="AR1041" s="155"/>
      <c r="AS1041" s="155"/>
      <c r="AT1041" s="155"/>
      <c r="AU1041" s="155"/>
      <c r="AV1041" s="155"/>
      <c r="AW1041" s="155"/>
      <c r="AX1041" s="155"/>
      <c r="AY1041" s="155"/>
      <c r="AZ1041" s="155"/>
      <c r="BA1041" s="155"/>
      <c r="BB1041" s="155"/>
      <c r="BC1041" s="156"/>
      <c r="BD1041" s="163">
        <f>A1058</f>
        <v>1</v>
      </c>
      <c r="BE1041" s="164"/>
      <c r="BF1041" s="183" t="str">
        <f>C1058</f>
        <v>A</v>
      </c>
      <c r="BG1041" s="185" t="str">
        <f>IF(VLOOKUP($BF1041,$A1047:$C1053,3,FALSE)=0,"",CONCATENATE(VLOOKUP(VLOOKUP($BF1041,$A1047:$C1053,3,FALSE),Players!$J:$N,4,FALSE)," ",VLOOKUP($BF1041,$A1047:$C1053,3,FALSE)," ",IF(ISERROR(VLOOKUP(VLOOKUP($BF1041,$A1047:$C1053,3,FALSE),Players!$J:$N,5,FALSE)),"()",CONCATENATE("(",VLOOKUP(VLOOKUP($BF1041,$A1047:$C1053,3,FALSE),Players!$J:$N,5,FALSE),")"))))</f>
        <v/>
      </c>
      <c r="BH1041" s="186"/>
      <c r="BI1041" s="186"/>
      <c r="BJ1041" s="186"/>
      <c r="BK1041" s="186"/>
      <c r="BL1041" s="186"/>
      <c r="BM1041" s="186"/>
      <c r="BN1041" s="186"/>
      <c r="BO1041" s="186"/>
      <c r="BP1041" s="186"/>
      <c r="BQ1041" s="186"/>
      <c r="BR1041" s="186"/>
      <c r="BS1041" s="186"/>
      <c r="BT1041" s="186"/>
      <c r="BU1041" s="187"/>
      <c r="BV1041" s="170" t="str">
        <f>IF(D1058&lt;&gt;"",D1058,"")</f>
        <v/>
      </c>
      <c r="BW1041" s="171"/>
      <c r="BX1041" s="170" t="str">
        <f>IF(F1058&lt;&gt;"",F1058,"")</f>
        <v/>
      </c>
      <c r="BY1041" s="171"/>
      <c r="BZ1041" s="170" t="str">
        <f>IF(H1058&lt;&gt;"",H1058,"")</f>
        <v/>
      </c>
      <c r="CA1041" s="171"/>
      <c r="CB1041" s="170" t="str">
        <f>IF(J1058&lt;&gt;"",J1058,"")</f>
        <v/>
      </c>
      <c r="CC1041" s="171"/>
      <c r="CD1041" s="170" t="str">
        <f>IF(L1058&lt;&gt;"",L1058,"")</f>
        <v/>
      </c>
      <c r="CE1041" s="171"/>
      <c r="CF1041" s="174" t="str">
        <f>IF($CD1041=$CD1043,IF($CB1041=$CB1043,IF($BZ1041&lt;&gt;"",IF($BZ1041&gt;$BZ1043,"W","L"),""),IF($CB1041&gt;$CB1043,"W","L")),IF($CD1041&gt;$CD1043,"W","L"))</f>
        <v/>
      </c>
    </row>
    <row r="1042" spans="1:84" ht="11.25" customHeight="1">
      <c r="A1042" s="261"/>
      <c r="B1042" s="262"/>
      <c r="C1042" s="262"/>
      <c r="D1042" s="262"/>
      <c r="E1042" s="262"/>
      <c r="F1042" s="282"/>
      <c r="G1042" s="282"/>
      <c r="H1042" s="282"/>
      <c r="I1042" s="282"/>
      <c r="J1042" s="282"/>
      <c r="K1042" s="282"/>
      <c r="L1042" s="282"/>
      <c r="M1042" s="282"/>
      <c r="N1042" s="282"/>
      <c r="O1042" s="282"/>
      <c r="P1042" s="282"/>
      <c r="Q1042" s="282"/>
      <c r="R1042" s="282"/>
      <c r="S1042" s="282"/>
      <c r="T1042" s="282"/>
      <c r="U1042" s="282"/>
      <c r="V1042" s="282"/>
      <c r="W1042" s="282"/>
      <c r="X1042" s="282"/>
      <c r="Y1042" s="282"/>
      <c r="Z1042" s="282"/>
      <c r="AA1042" s="282"/>
      <c r="AB1042" s="282"/>
      <c r="AC1042" s="282"/>
      <c r="AD1042" s="282"/>
      <c r="AE1042" s="282"/>
      <c r="AF1042" s="282"/>
      <c r="AG1042" s="282"/>
      <c r="AH1042" s="304"/>
      <c r="AI1042" s="305"/>
      <c r="AJ1042" s="305"/>
      <c r="AK1042" s="309"/>
      <c r="AL1042" s="309"/>
      <c r="AM1042" s="309"/>
      <c r="AN1042" s="309"/>
      <c r="AO1042" s="310"/>
      <c r="AQ1042" s="157"/>
      <c r="AR1042" s="158"/>
      <c r="AS1042" s="158"/>
      <c r="AT1042" s="158"/>
      <c r="AU1042" s="158"/>
      <c r="AV1042" s="158"/>
      <c r="AW1042" s="158"/>
      <c r="AX1042" s="158"/>
      <c r="AY1042" s="158"/>
      <c r="AZ1042" s="158"/>
      <c r="BA1042" s="158"/>
      <c r="BB1042" s="158"/>
      <c r="BC1042" s="159"/>
      <c r="BD1042" s="165"/>
      <c r="BE1042" s="166"/>
      <c r="BF1042" s="184"/>
      <c r="BG1042" s="188"/>
      <c r="BH1042" s="189"/>
      <c r="BI1042" s="189"/>
      <c r="BJ1042" s="189"/>
      <c r="BK1042" s="189"/>
      <c r="BL1042" s="189"/>
      <c r="BM1042" s="189"/>
      <c r="BN1042" s="189"/>
      <c r="BO1042" s="189"/>
      <c r="BP1042" s="189"/>
      <c r="BQ1042" s="189"/>
      <c r="BR1042" s="189"/>
      <c r="BS1042" s="189"/>
      <c r="BT1042" s="189"/>
      <c r="BU1042" s="190"/>
      <c r="BV1042" s="172"/>
      <c r="BW1042" s="173"/>
      <c r="BX1042" s="172"/>
      <c r="BY1042" s="173"/>
      <c r="BZ1042" s="172"/>
      <c r="CA1042" s="173"/>
      <c r="CB1042" s="172"/>
      <c r="CC1042" s="173"/>
      <c r="CD1042" s="172"/>
      <c r="CE1042" s="173"/>
      <c r="CF1042" s="174"/>
    </row>
    <row r="1043" spans="1:84" ht="11.25" customHeight="1">
      <c r="A1043" s="266" t="s">
        <v>11</v>
      </c>
      <c r="B1043" s="267"/>
      <c r="C1043" s="267"/>
      <c r="D1043" s="277" t="s">
        <v>12</v>
      </c>
      <c r="E1043" s="278"/>
      <c r="F1043" s="280" t="str">
        <f>Players!$H$3</f>
        <v>Women's Singles</v>
      </c>
      <c r="G1043" s="281"/>
      <c r="H1043" s="281"/>
      <c r="I1043" s="281"/>
      <c r="J1043" s="281"/>
      <c r="K1043" s="281"/>
      <c r="L1043" s="281"/>
      <c r="M1043" s="281"/>
      <c r="N1043" s="281"/>
      <c r="O1043" s="281"/>
      <c r="P1043" s="281"/>
      <c r="Q1043" s="281"/>
      <c r="R1043" s="281"/>
      <c r="S1043" s="281"/>
      <c r="T1043" s="281"/>
      <c r="U1043" s="281"/>
      <c r="V1043" s="281"/>
      <c r="W1043" s="281"/>
      <c r="X1043" s="281"/>
      <c r="Y1043" s="281"/>
      <c r="Z1043" s="281"/>
      <c r="AA1043" s="281"/>
      <c r="AB1043" s="281"/>
      <c r="AC1043" s="281"/>
      <c r="AD1043" s="281"/>
      <c r="AE1043" s="281"/>
      <c r="AF1043" s="281"/>
      <c r="AG1043" s="281"/>
      <c r="AH1043" s="302" t="s">
        <v>13</v>
      </c>
      <c r="AI1043" s="303"/>
      <c r="AJ1043" s="303"/>
      <c r="AK1043" s="311" t="s">
        <v>38</v>
      </c>
      <c r="AL1043" s="311"/>
      <c r="AM1043" s="311"/>
      <c r="AN1043" s="311"/>
      <c r="AO1043" s="312"/>
      <c r="AQ1043" s="157"/>
      <c r="AR1043" s="158"/>
      <c r="AS1043" s="158"/>
      <c r="AT1043" s="158"/>
      <c r="AU1043" s="158"/>
      <c r="AV1043" s="158"/>
      <c r="AW1043" s="158"/>
      <c r="AX1043" s="158"/>
      <c r="AY1043" s="158"/>
      <c r="AZ1043" s="158"/>
      <c r="BA1043" s="158"/>
      <c r="BB1043" s="158"/>
      <c r="BC1043" s="159"/>
      <c r="BD1043" s="165"/>
      <c r="BE1043" s="166"/>
      <c r="BF1043" s="175" t="str">
        <f>C1060</f>
        <v>C</v>
      </c>
      <c r="BG1043" s="177" t="str">
        <f>IF(VLOOKUP($BF1043,$A1047:$C1053,3,FALSE)=0,"",CONCATENATE(VLOOKUP(VLOOKUP($BF1043,$A1047:$C1053,3,FALSE),Players!$J:$N,4,FALSE)," ",VLOOKUP($BF1043,$A1047:$C1053,3,FALSE)," ",IF(ISERROR(VLOOKUP(VLOOKUP($BF1043,$A1047:$C1053,3,FALSE),Players!$J:$N,5,FALSE)),"()",CONCATENATE("(",VLOOKUP(VLOOKUP($BF1043,$A1047:$C1053,3,FALSE),Players!$J:$N,5,FALSE),")"))))</f>
        <v/>
      </c>
      <c r="BH1043" s="178"/>
      <c r="BI1043" s="178"/>
      <c r="BJ1043" s="178"/>
      <c r="BK1043" s="178"/>
      <c r="BL1043" s="178"/>
      <c r="BM1043" s="178"/>
      <c r="BN1043" s="178"/>
      <c r="BO1043" s="178"/>
      <c r="BP1043" s="178"/>
      <c r="BQ1043" s="178"/>
      <c r="BR1043" s="178"/>
      <c r="BS1043" s="178"/>
      <c r="BT1043" s="178"/>
      <c r="BU1043" s="179"/>
      <c r="BV1043" s="150" t="str">
        <f>IF(D1060&lt;&gt;"",D1060,"")</f>
        <v/>
      </c>
      <c r="BW1043" s="151"/>
      <c r="BX1043" s="150" t="str">
        <f>IF(F1060&lt;&gt;"",F1060,"")</f>
        <v/>
      </c>
      <c r="BY1043" s="151"/>
      <c r="BZ1043" s="150" t="str">
        <f>IF(H1060&lt;&gt;"",H1060,"")</f>
        <v/>
      </c>
      <c r="CA1043" s="151"/>
      <c r="CB1043" s="150" t="str">
        <f>IF(J1060&lt;&gt;"",J1060,"")</f>
        <v/>
      </c>
      <c r="CC1043" s="151"/>
      <c r="CD1043" s="150" t="str">
        <f>IF(L1060&lt;&gt;"",L1060,"")</f>
        <v/>
      </c>
      <c r="CE1043" s="151"/>
      <c r="CF1043" s="174" t="str">
        <f>IF($CF1041&lt;&gt;"",IF(CF1041="W","L","W"),"")</f>
        <v/>
      </c>
    </row>
    <row r="1044" spans="1:84" ht="11.25" customHeight="1" thickBot="1">
      <c r="A1044" s="275"/>
      <c r="B1044" s="276"/>
      <c r="C1044" s="276"/>
      <c r="D1044" s="279"/>
      <c r="E1044" s="279"/>
      <c r="F1044" s="282"/>
      <c r="G1044" s="282"/>
      <c r="H1044" s="282"/>
      <c r="I1044" s="282"/>
      <c r="J1044" s="282"/>
      <c r="K1044" s="282"/>
      <c r="L1044" s="282"/>
      <c r="M1044" s="282"/>
      <c r="N1044" s="282"/>
      <c r="O1044" s="282"/>
      <c r="P1044" s="282"/>
      <c r="Q1044" s="282"/>
      <c r="R1044" s="282"/>
      <c r="S1044" s="282"/>
      <c r="T1044" s="282"/>
      <c r="U1044" s="282"/>
      <c r="V1044" s="282"/>
      <c r="W1044" s="282"/>
      <c r="X1044" s="282"/>
      <c r="Y1044" s="282"/>
      <c r="Z1044" s="282"/>
      <c r="AA1044" s="282"/>
      <c r="AB1044" s="282"/>
      <c r="AC1044" s="282"/>
      <c r="AD1044" s="282"/>
      <c r="AE1044" s="282"/>
      <c r="AF1044" s="282"/>
      <c r="AG1044" s="282"/>
      <c r="AH1044" s="304"/>
      <c r="AI1044" s="305"/>
      <c r="AJ1044" s="305"/>
      <c r="AK1044" s="313"/>
      <c r="AL1044" s="313"/>
      <c r="AM1044" s="313"/>
      <c r="AN1044" s="313"/>
      <c r="AO1044" s="314"/>
      <c r="AQ1044" s="160"/>
      <c r="AR1044" s="161"/>
      <c r="AS1044" s="161"/>
      <c r="AT1044" s="161"/>
      <c r="AU1044" s="161"/>
      <c r="AV1044" s="161"/>
      <c r="AW1044" s="161"/>
      <c r="AX1044" s="161"/>
      <c r="AY1044" s="161"/>
      <c r="AZ1044" s="161"/>
      <c r="BA1044" s="161"/>
      <c r="BB1044" s="161"/>
      <c r="BC1044" s="162"/>
      <c r="BD1044" s="167"/>
      <c r="BE1044" s="168"/>
      <c r="BF1044" s="176"/>
      <c r="BG1044" s="180"/>
      <c r="BH1044" s="181"/>
      <c r="BI1044" s="181"/>
      <c r="BJ1044" s="181"/>
      <c r="BK1044" s="181"/>
      <c r="BL1044" s="181"/>
      <c r="BM1044" s="181"/>
      <c r="BN1044" s="181"/>
      <c r="BO1044" s="181"/>
      <c r="BP1044" s="181"/>
      <c r="BQ1044" s="181"/>
      <c r="BR1044" s="181"/>
      <c r="BS1044" s="181"/>
      <c r="BT1044" s="181"/>
      <c r="BU1044" s="182"/>
      <c r="BV1044" s="152"/>
      <c r="BW1044" s="153"/>
      <c r="BX1044" s="152"/>
      <c r="BY1044" s="153"/>
      <c r="BZ1044" s="152"/>
      <c r="CA1044" s="153"/>
      <c r="CB1044" s="152"/>
      <c r="CC1044" s="153"/>
      <c r="CD1044" s="152"/>
      <c r="CE1044" s="153"/>
      <c r="CF1044" s="174"/>
    </row>
    <row r="1045" spans="1:84" ht="11.25" customHeight="1">
      <c r="A1045" s="259" t="s">
        <v>15</v>
      </c>
      <c r="B1045" s="260"/>
      <c r="C1045" s="260"/>
      <c r="D1045" s="264">
        <v>17</v>
      </c>
      <c r="E1045" s="264"/>
      <c r="F1045" s="266" t="s">
        <v>16</v>
      </c>
      <c r="G1045" s="267"/>
      <c r="H1045" s="267"/>
      <c r="I1045" s="283"/>
      <c r="J1045" s="284"/>
      <c r="K1045" s="284"/>
      <c r="L1045" s="284"/>
      <c r="M1045" s="284"/>
      <c r="N1045" s="271"/>
      <c r="O1045" s="271"/>
      <c r="P1045" s="271"/>
      <c r="Q1045" s="271"/>
      <c r="R1045" s="271"/>
      <c r="S1045" s="271"/>
      <c r="T1045" s="271"/>
      <c r="U1045" s="271"/>
      <c r="V1045" s="271"/>
      <c r="W1045" s="271"/>
      <c r="X1045" s="271"/>
      <c r="Y1045" s="271"/>
      <c r="Z1045" s="271"/>
      <c r="AA1045" s="271"/>
      <c r="AB1045" s="271"/>
      <c r="AC1045" s="272"/>
      <c r="AD1045" s="150" t="s">
        <v>17</v>
      </c>
      <c r="AE1045" s="270"/>
      <c r="AF1045" s="288" t="s">
        <v>18</v>
      </c>
      <c r="AG1045" s="270"/>
      <c r="AH1045" s="288" t="s">
        <v>19</v>
      </c>
      <c r="AI1045" s="270"/>
      <c r="AJ1045" s="288" t="s">
        <v>20</v>
      </c>
      <c r="AK1045" s="290"/>
      <c r="AL1045" s="292" t="s">
        <v>21</v>
      </c>
      <c r="AM1045" s="293"/>
      <c r="AN1045" s="296" t="s">
        <v>22</v>
      </c>
      <c r="AO1045" s="297"/>
      <c r="AQ1045" s="126"/>
      <c r="AR1045" s="126"/>
      <c r="AS1045" s="126"/>
      <c r="AT1045" s="126"/>
      <c r="AU1045" s="126"/>
      <c r="AV1045" s="126"/>
      <c r="AW1045" s="126"/>
      <c r="AX1045" s="126"/>
      <c r="AY1045" s="126"/>
      <c r="AZ1045" s="126"/>
      <c r="BA1045" s="126"/>
      <c r="BB1045" s="126"/>
      <c r="BC1045" s="126"/>
      <c r="BV1045" s="169" t="str">
        <f>IF(CF1041&lt;&gt;"",IF(AND(AND(BV1041&gt;-1,BV1043&gt;-1),OR(BV1041&gt;10,BV1043&gt;10),ABS(BV1041-BV1043)&gt;1,IF(OR(BV1041&gt;11,BV1043&gt;11),ABS(BV1041-BV1043)=2,TRUE),BV1041=INT(BV1041),BV1043=INT(BV1043)),"","Error"),"")</f>
        <v/>
      </c>
      <c r="BW1045" s="169"/>
      <c r="BX1045" s="169" t="str">
        <f>IF(CF1041&lt;&gt;"",IF(AND(AND(BX1041&gt;-1,BX1043&gt;-1),OR(BX1041&gt;10,BX1043&gt;10),ABS(BX1041-BX1043)&gt;1,IF(OR(BX1041&gt;11,BX1043&gt;11),ABS(BX1041-BX1043)=2,TRUE),BX1041=INT(BX1041),BX1043=INT(BX1043)),"","Error"),"")</f>
        <v/>
      </c>
      <c r="BY1045" s="169"/>
      <c r="BZ1045" s="169" t="str">
        <f>IF(CF1041&lt;&gt;"",IF(AND(AND(BZ1041&gt;-1,BZ1043&gt;-1),OR(BZ1041&gt;10,BZ1043&gt;10),ABS(BZ1041-BZ1043)&gt;1,IF(OR(BZ1041&gt;11,BZ1043&gt;11),ABS(BZ1041-BZ1043)=2,TRUE),BZ1041=INT(BZ1041),BZ1043=INT(BZ1043)),"","Error"),"")</f>
        <v/>
      </c>
      <c r="CA1045" s="169"/>
      <c r="CB1045" s="169" t="str">
        <f>IF(AND(CF1041&lt;&gt;"",CB1041&lt;&gt;""),IF(AND(AND(CB1041&gt;-1,CB1043&gt;-1),OR(CB1041&gt;10,CB1043&gt;10),ABS(CB1041-CB1043)&gt;1,IF(OR(CB1041&gt;11,CB1043&gt;11),ABS(CB1041-CB1043)=2,TRUE),CB1041=INT(CB1041),CB1043=INT(CB1043)),"","Error"),"")</f>
        <v/>
      </c>
      <c r="CC1045" s="169"/>
      <c r="CD1045" s="169" t="str">
        <f>IF(AND(CF1041&lt;&gt;"",CD1041&lt;&gt;""),IF(AND(AND(CD1041&gt;-1,CD1043&gt;-1),OR(CD1041&gt;10,CD1043&gt;10),ABS(CD1041-CD1043)&gt;1,IF(OR(CD1041&gt;11,CD1043&gt;11),ABS(CD1041-CD1043)=2,TRUE),CD1041=INT(CD1041),CD1043=INT(CD1043)),"","Error"),"")</f>
        <v/>
      </c>
      <c r="CE1045" s="169"/>
    </row>
    <row r="1046" spans="1:84" ht="11.25" customHeight="1" thickBot="1">
      <c r="A1046" s="261"/>
      <c r="B1046" s="262"/>
      <c r="C1046" s="263"/>
      <c r="D1046" s="265"/>
      <c r="E1046" s="265"/>
      <c r="F1046" s="268"/>
      <c r="G1046" s="269"/>
      <c r="H1046" s="269"/>
      <c r="I1046" s="286"/>
      <c r="J1046" s="286"/>
      <c r="K1046" s="286"/>
      <c r="L1046" s="286"/>
      <c r="M1046" s="286"/>
      <c r="N1046" s="273"/>
      <c r="O1046" s="273"/>
      <c r="P1046" s="273"/>
      <c r="Q1046" s="273"/>
      <c r="R1046" s="273"/>
      <c r="S1046" s="273"/>
      <c r="T1046" s="273"/>
      <c r="U1046" s="273"/>
      <c r="V1046" s="273"/>
      <c r="W1046" s="273"/>
      <c r="X1046" s="273"/>
      <c r="Y1046" s="273"/>
      <c r="Z1046" s="273"/>
      <c r="AA1046" s="273"/>
      <c r="AB1046" s="273"/>
      <c r="AC1046" s="274"/>
      <c r="AD1046" s="194"/>
      <c r="AE1046" s="195"/>
      <c r="AF1046" s="289"/>
      <c r="AG1046" s="195"/>
      <c r="AH1046" s="289"/>
      <c r="AI1046" s="195"/>
      <c r="AJ1046" s="289"/>
      <c r="AK1046" s="291"/>
      <c r="AL1046" s="294"/>
      <c r="AM1046" s="295"/>
      <c r="AN1046" s="298"/>
      <c r="AO1046" s="299"/>
      <c r="AQ1046" s="126"/>
      <c r="AR1046" s="126"/>
      <c r="AS1046" s="126"/>
      <c r="AT1046" s="126"/>
      <c r="AU1046" s="126"/>
      <c r="AV1046" s="126"/>
      <c r="AW1046" s="126"/>
      <c r="AX1046" s="126"/>
      <c r="AY1046" s="126"/>
      <c r="AZ1046" s="126"/>
      <c r="BA1046" s="126"/>
      <c r="BB1046" s="126"/>
      <c r="BC1046" s="126"/>
    </row>
    <row r="1047" spans="1:84" ht="11.25" customHeight="1">
      <c r="A1047" s="210" t="str">
        <f>AD1045</f>
        <v>A</v>
      </c>
      <c r="B1047" s="211"/>
      <c r="C1047" s="214"/>
      <c r="D1047" s="215"/>
      <c r="E1047" s="215"/>
      <c r="F1047" s="215"/>
      <c r="G1047" s="215"/>
      <c r="H1047" s="215"/>
      <c r="I1047" s="215"/>
      <c r="J1047" s="215"/>
      <c r="K1047" s="215"/>
      <c r="L1047" s="215"/>
      <c r="M1047" s="215"/>
      <c r="N1047" s="215"/>
      <c r="O1047" s="215"/>
      <c r="P1047" s="215"/>
      <c r="Q1047" s="215"/>
      <c r="R1047" s="215"/>
      <c r="S1047" s="215"/>
      <c r="T1047" s="215"/>
      <c r="U1047" s="215"/>
      <c r="V1047" s="215"/>
      <c r="W1047" s="215"/>
      <c r="X1047" s="215"/>
      <c r="Y1047" s="215"/>
      <c r="Z1047" s="215"/>
      <c r="AA1047" s="215"/>
      <c r="AB1047" s="215"/>
      <c r="AC1047" s="216"/>
      <c r="AD1047" s="250"/>
      <c r="AE1047" s="229"/>
      <c r="AF1047" s="252" t="str">
        <f>IF($D1043="1P",IF(Z1062=Z1064,IF(X1062=X1064,IF(V1062&lt;&gt;"",IF(V1062&gt;V1064,"W","L"),""),IF(X1062&gt;X1064,"W","L")),IF(Z1062&gt;Z1064,"W","L")),IF(L1066=L1068,IF(J1066=J1068,IF(H1066&lt;&gt;"",IF(H1066&gt;H1068,"W","L"),""),IF(J1066&gt;J1068,"W","L")),IF(L1066&gt;L1068,"W","L")))</f>
        <v/>
      </c>
      <c r="AG1047" s="253"/>
      <c r="AH1047" s="252" t="str">
        <f>IF($D1043="1P",IF(L1066=L1068,IF(J1066=J1068,IF(H1066&lt;&gt;"",IF(H1066&gt;H1068,"W","L"),""),IF(J1066&gt;J1068,"W","L")),IF(L1066&gt;L1068,"W","L")),IF(L1058=L1060,IF(J1058=J1060,IF(H1058&lt;&gt;"",IF(H1058&gt;H1060,"W","L"),""),IF(J1058&gt;J1060,"W","L")),IF(L1058&gt;L1060,"W","L")))</f>
        <v/>
      </c>
      <c r="AI1047" s="253"/>
      <c r="AJ1047" s="252" t="str">
        <f>IF($D1043="1P",IF(L1058=L1060,IF(J1058=J1060,IF(H1058&lt;&gt;"",IF(H1058&gt;H1060,"W","L"),""),IF(J1058&gt;J1060,"W","L")),IF(L1058&gt;L1060,"W","L")),IF(Z1062=Z1064,IF(X1062=X1064,IF(V1062&lt;&gt;"",IF(V1062&gt;V1064,"W","L"),""),IF(X1062&gt;X1064,"W","L")),IF(Z1062&gt;Z1064,"W","L")))</f>
        <v/>
      </c>
      <c r="AK1047" s="253"/>
      <c r="AL1047" s="254" t="str">
        <f>IF(OR(COUNTIF(AD1047:AJ1047,"W"),COUNTIF(AD1047:AJ1047,"L")),COUNTIF(AD1047:AJ1047,"W")*2+COUNTIF(AD1047:AJ1047,"L"),"")</f>
        <v/>
      </c>
      <c r="AM1047" s="255"/>
      <c r="AN1047" s="256" t="str">
        <f>IF(AL1047&lt;&gt;"",RANK(AL1047,AL1047:AL1053,0),"")</f>
        <v/>
      </c>
      <c r="AO1047" s="257"/>
      <c r="AQ1047" s="127"/>
      <c r="AR1047" s="127"/>
      <c r="AS1047" s="127"/>
      <c r="AT1047" s="127"/>
      <c r="AU1047" s="127"/>
      <c r="AV1047" s="127"/>
      <c r="AW1047" s="127"/>
      <c r="AX1047" s="127"/>
      <c r="AY1047" s="127"/>
      <c r="AZ1047" s="127"/>
      <c r="BA1047" s="127"/>
      <c r="BB1047" s="127"/>
      <c r="BC1047" s="127"/>
      <c r="BD1047" s="40"/>
      <c r="BE1047" s="40"/>
      <c r="BF1047" s="40"/>
      <c r="BG1047" s="40"/>
      <c r="BH1047" s="40"/>
      <c r="BI1047" s="40"/>
      <c r="BJ1047" s="40"/>
      <c r="BK1047" s="40"/>
      <c r="BL1047" s="40"/>
      <c r="BM1047" s="40"/>
      <c r="BN1047" s="40"/>
      <c r="BO1047" s="40"/>
      <c r="BP1047" s="40"/>
      <c r="BQ1047" s="40"/>
      <c r="BR1047" s="40"/>
      <c r="BS1047" s="40"/>
      <c r="BT1047" s="40"/>
      <c r="BU1047" s="40"/>
      <c r="BV1047" s="40"/>
      <c r="BW1047" s="40"/>
      <c r="BX1047" s="40"/>
      <c r="BY1047" s="40"/>
      <c r="BZ1047" s="40"/>
      <c r="CA1047" s="40"/>
      <c r="CB1047" s="40"/>
      <c r="CC1047" s="40"/>
      <c r="CD1047" s="40"/>
      <c r="CE1047" s="40"/>
      <c r="CF1047" s="40"/>
    </row>
    <row r="1048" spans="1:84" ht="11.25" customHeight="1">
      <c r="A1048" s="212"/>
      <c r="B1048" s="213"/>
      <c r="C1048" s="217"/>
      <c r="D1048" s="218"/>
      <c r="E1048" s="218"/>
      <c r="F1048" s="218"/>
      <c r="G1048" s="218"/>
      <c r="H1048" s="218"/>
      <c r="I1048" s="218"/>
      <c r="J1048" s="218"/>
      <c r="K1048" s="218"/>
      <c r="L1048" s="218"/>
      <c r="M1048" s="218"/>
      <c r="N1048" s="218"/>
      <c r="O1048" s="218"/>
      <c r="P1048" s="218"/>
      <c r="Q1048" s="218"/>
      <c r="R1048" s="218"/>
      <c r="S1048" s="218"/>
      <c r="T1048" s="218"/>
      <c r="U1048" s="218"/>
      <c r="V1048" s="218"/>
      <c r="W1048" s="218"/>
      <c r="X1048" s="218"/>
      <c r="Y1048" s="218"/>
      <c r="Z1048" s="218"/>
      <c r="AA1048" s="218"/>
      <c r="AB1048" s="218"/>
      <c r="AC1048" s="219"/>
      <c r="AD1048" s="251"/>
      <c r="AE1048" s="236"/>
      <c r="AF1048" s="234"/>
      <c r="AG1048" s="233"/>
      <c r="AH1048" s="234"/>
      <c r="AI1048" s="233"/>
      <c r="AJ1048" s="234"/>
      <c r="AK1048" s="233"/>
      <c r="AL1048" s="241"/>
      <c r="AM1048" s="240"/>
      <c r="AN1048" s="258"/>
      <c r="AO1048" s="243"/>
      <c r="AQ1048" s="128"/>
      <c r="AR1048" s="128"/>
      <c r="AS1048" s="128"/>
      <c r="AT1048" s="128"/>
      <c r="AU1048" s="128"/>
      <c r="AV1048" s="128"/>
      <c r="AW1048" s="128"/>
      <c r="AX1048" s="128"/>
      <c r="AY1048" s="128"/>
      <c r="AZ1048" s="128"/>
      <c r="BA1048" s="128"/>
      <c r="BB1048" s="128"/>
      <c r="BC1048" s="128"/>
      <c r="BD1048" s="41"/>
      <c r="BE1048" s="41"/>
      <c r="BF1048" s="41"/>
      <c r="BG1048" s="41"/>
      <c r="BH1048" s="41"/>
      <c r="BI1048" s="41"/>
      <c r="BJ1048" s="41"/>
      <c r="BK1048" s="41"/>
      <c r="BL1048" s="41"/>
      <c r="BM1048" s="41"/>
      <c r="BN1048" s="41"/>
      <c r="BO1048" s="41"/>
      <c r="BP1048" s="41"/>
      <c r="BQ1048" s="41"/>
      <c r="BR1048" s="41"/>
      <c r="BS1048" s="41"/>
      <c r="BT1048" s="41"/>
      <c r="BU1048" s="41"/>
      <c r="BV1048" s="41"/>
      <c r="BW1048" s="41"/>
      <c r="BX1048" s="41"/>
      <c r="BY1048" s="41"/>
      <c r="BZ1048" s="41"/>
      <c r="CA1048" s="41"/>
      <c r="CB1048" s="41"/>
      <c r="CC1048" s="41"/>
      <c r="CD1048" s="41"/>
      <c r="CE1048" s="41"/>
      <c r="CF1048" s="41"/>
    </row>
    <row r="1049" spans="1:84" ht="11.25" customHeight="1">
      <c r="A1049" s="210" t="str">
        <f>AF1045</f>
        <v>B</v>
      </c>
      <c r="B1049" s="211"/>
      <c r="C1049" s="214"/>
      <c r="D1049" s="215"/>
      <c r="E1049" s="215"/>
      <c r="F1049" s="215"/>
      <c r="G1049" s="215"/>
      <c r="H1049" s="215"/>
      <c r="I1049" s="215"/>
      <c r="J1049" s="215"/>
      <c r="K1049" s="215"/>
      <c r="L1049" s="215"/>
      <c r="M1049" s="215"/>
      <c r="N1049" s="215"/>
      <c r="O1049" s="215"/>
      <c r="P1049" s="215"/>
      <c r="Q1049" s="215"/>
      <c r="R1049" s="215"/>
      <c r="S1049" s="215"/>
      <c r="T1049" s="215"/>
      <c r="U1049" s="215"/>
      <c r="V1049" s="215"/>
      <c r="W1049" s="215"/>
      <c r="X1049" s="215"/>
      <c r="Y1049" s="215"/>
      <c r="Z1049" s="215"/>
      <c r="AA1049" s="215"/>
      <c r="AB1049" s="215"/>
      <c r="AC1049" s="216"/>
      <c r="AD1049" s="220" t="str">
        <f>IF(AF1047&lt;&gt;"",IF(AF1047="W","L","W"),"")</f>
        <v/>
      </c>
      <c r="AE1049" s="221"/>
      <c r="AF1049" s="228"/>
      <c r="AG1049" s="229"/>
      <c r="AH1049" s="227" t="str">
        <f>IF($D1043="1P",IF(L1062=L1064,IF(J1062=J1064,IF(H1062&lt;&gt;"",IF(H1062&gt;H1064,"W","L"),""),IF(J1062&gt;J1064,"W","L")),IF(L1062&gt;L1064,"W","L")),IF(Z1066=Z1068,IF(X1066=X1068,IF(V1066&lt;&gt;"",IF(V1066&gt;V1068,"W","L"),""),IF(X1066&gt;X1068,"W","L")),IF(Z1066&gt;Z1068,"W","L")))</f>
        <v/>
      </c>
      <c r="AI1049" s="221"/>
      <c r="AJ1049" s="227" t="str">
        <f>IF($D1043="1P",IF(Z1058=Z1060,IF(X1058=X1060,IF(V1058&lt;&gt;"",IF(V1058&gt;V1060,"W","L"),""),IF(X1058&gt;X1060,"W","L")),IF(Z1058&gt;Z1060,"W","L")),IF(L1062=L1064,IF(J1062=J1064,IF(H1062&lt;&gt;"",IF(H1062&gt;H1064,"W","L"),""),IF(J1062&gt;J1064,"W","L")),IF(L1062&gt;L1064,"W","L")))</f>
        <v/>
      </c>
      <c r="AK1049" s="237"/>
      <c r="AL1049" s="239" t="str">
        <f>IF(OR(COUNTIF(AD1049:AJ1049,"W"),COUNTIF(AD1049:AJ1049,"L")),COUNTIF(AD1049:AJ1049,"W")*2+COUNTIF(AD1049:AJ1049,"L"),"")</f>
        <v/>
      </c>
      <c r="AM1049" s="240"/>
      <c r="AN1049" s="242" t="str">
        <f>IF(AL1049&lt;&gt;"",RANK(AL1049,AL1047:AL1053,0),"")</f>
        <v/>
      </c>
      <c r="AO1049" s="243"/>
      <c r="AQ1049" s="126"/>
      <c r="AR1049" s="126"/>
      <c r="AS1049" s="126"/>
      <c r="AT1049" s="126"/>
      <c r="AU1049" s="126"/>
      <c r="AV1049" s="126"/>
      <c r="AW1049" s="126"/>
      <c r="AX1049" s="126"/>
      <c r="AY1049" s="126"/>
      <c r="AZ1049" s="126"/>
      <c r="BA1049" s="126"/>
      <c r="BB1049" s="126"/>
      <c r="BC1049" s="126"/>
    </row>
    <row r="1050" spans="1:84" ht="11.25" customHeight="1" thickBot="1">
      <c r="A1050" s="212"/>
      <c r="B1050" s="213"/>
      <c r="C1050" s="217"/>
      <c r="D1050" s="218"/>
      <c r="E1050" s="218"/>
      <c r="F1050" s="218"/>
      <c r="G1050" s="218"/>
      <c r="H1050" s="218"/>
      <c r="I1050" s="218"/>
      <c r="J1050" s="218"/>
      <c r="K1050" s="218"/>
      <c r="L1050" s="218"/>
      <c r="M1050" s="218"/>
      <c r="N1050" s="218"/>
      <c r="O1050" s="218"/>
      <c r="P1050" s="218"/>
      <c r="Q1050" s="218"/>
      <c r="R1050" s="218"/>
      <c r="S1050" s="218"/>
      <c r="T1050" s="218"/>
      <c r="U1050" s="218"/>
      <c r="V1050" s="218"/>
      <c r="W1050" s="218"/>
      <c r="X1050" s="218"/>
      <c r="Y1050" s="218"/>
      <c r="Z1050" s="218"/>
      <c r="AA1050" s="218"/>
      <c r="AB1050" s="218"/>
      <c r="AC1050" s="219"/>
      <c r="AD1050" s="232"/>
      <c r="AE1050" s="233"/>
      <c r="AF1050" s="235"/>
      <c r="AG1050" s="236"/>
      <c r="AH1050" s="234"/>
      <c r="AI1050" s="233"/>
      <c r="AJ1050" s="234"/>
      <c r="AK1050" s="238"/>
      <c r="AL1050" s="241"/>
      <c r="AM1050" s="240"/>
      <c r="AN1050" s="258"/>
      <c r="AO1050" s="243"/>
      <c r="AQ1050" s="127"/>
      <c r="AR1050" s="127"/>
      <c r="AS1050" s="127"/>
      <c r="AT1050" s="127"/>
      <c r="AU1050" s="127"/>
      <c r="AV1050" s="127"/>
      <c r="AW1050" s="127"/>
      <c r="AX1050" s="127"/>
      <c r="AY1050" s="127"/>
      <c r="AZ1050" s="127"/>
      <c r="BA1050" s="127"/>
      <c r="BB1050" s="127"/>
      <c r="BC1050" s="127"/>
      <c r="BD1050" s="40"/>
      <c r="BE1050" s="40"/>
      <c r="BF1050" s="40"/>
      <c r="BG1050" s="40"/>
      <c r="BH1050" s="40"/>
      <c r="BI1050" s="40"/>
      <c r="BJ1050" s="40"/>
      <c r="BK1050" s="40"/>
      <c r="BL1050" s="40"/>
      <c r="BM1050" s="40"/>
      <c r="BN1050" s="40"/>
      <c r="BO1050" s="40"/>
      <c r="BP1050" s="40"/>
      <c r="BQ1050" s="40"/>
      <c r="BR1050" s="40"/>
      <c r="BS1050" s="40"/>
      <c r="BT1050" s="40"/>
      <c r="BU1050" s="40"/>
      <c r="BV1050" s="40"/>
      <c r="BW1050" s="40"/>
      <c r="BX1050" s="40"/>
      <c r="BY1050" s="40"/>
      <c r="BZ1050" s="40"/>
      <c r="CA1050" s="40"/>
      <c r="CB1050" s="40"/>
      <c r="CC1050" s="40"/>
      <c r="CD1050" s="40"/>
      <c r="CE1050" s="40"/>
    </row>
    <row r="1051" spans="1:84" ht="11.25" customHeight="1">
      <c r="A1051" s="210" t="str">
        <f>AH1045</f>
        <v>C</v>
      </c>
      <c r="B1051" s="211"/>
      <c r="C1051" s="214"/>
      <c r="D1051" s="215"/>
      <c r="E1051" s="215"/>
      <c r="F1051" s="215"/>
      <c r="G1051" s="215"/>
      <c r="H1051" s="215"/>
      <c r="I1051" s="215"/>
      <c r="J1051" s="215"/>
      <c r="K1051" s="215"/>
      <c r="L1051" s="215"/>
      <c r="M1051" s="215"/>
      <c r="N1051" s="215"/>
      <c r="O1051" s="215"/>
      <c r="P1051" s="215"/>
      <c r="Q1051" s="215"/>
      <c r="R1051" s="215"/>
      <c r="S1051" s="215"/>
      <c r="T1051" s="215"/>
      <c r="U1051" s="215"/>
      <c r="V1051" s="215"/>
      <c r="W1051" s="215"/>
      <c r="X1051" s="215"/>
      <c r="Y1051" s="215"/>
      <c r="Z1051" s="215"/>
      <c r="AA1051" s="215"/>
      <c r="AB1051" s="215"/>
      <c r="AC1051" s="216"/>
      <c r="AD1051" s="220" t="str">
        <f>IF(AH1047&lt;&gt;"",IF(AH1047="W","L","W"),"")</f>
        <v/>
      </c>
      <c r="AE1051" s="221"/>
      <c r="AF1051" s="227" t="str">
        <f>IF(AH1049&lt;&gt;"",IF(AH1049="W","L","W"),"")</f>
        <v/>
      </c>
      <c r="AG1051" s="221"/>
      <c r="AH1051" s="228"/>
      <c r="AI1051" s="229"/>
      <c r="AJ1051" s="227" t="str">
        <f>IF($D1043="1P",IF(Z1066=Z1068,IF(X1066=X1068,IF(V1066&lt;&gt;"",IF(V1066&gt;V1068,"W","L"),""),IF(X1066&gt;X1068,"W","L")),IF(Z1066&gt;Z1068,"W","L")),IF(Z1058=Z1060,IF(X1058=X1060,IF(V1058&lt;&gt;"",IF(V1058&gt;V1060,"W","L"),""),IF(X1058&gt;X1060,"W","L")),IF(Z1058&gt;Z1060,"W","L")))</f>
        <v/>
      </c>
      <c r="AK1051" s="237"/>
      <c r="AL1051" s="239" t="str">
        <f>IF(OR(COUNTIF(AD1051:AJ1051,"W"),COUNTIF(AD1051:AJ1051,"L")),COUNTIF(AD1051:AJ1051,"W")*2+COUNTIF(AD1051:AJ1051,"L"),"")</f>
        <v/>
      </c>
      <c r="AM1051" s="240"/>
      <c r="AN1051" s="242" t="str">
        <f>IF(AL1051&lt;&gt;"",RANK(AL1051,AL1047:AL1053,0),"")</f>
        <v/>
      </c>
      <c r="AO1051" s="243"/>
      <c r="AQ1051" s="154" t="str">
        <f>CONCATENATE($A1045," ",$D1045,","," ",$F1043)</f>
        <v>Group: 17, Women's Singles</v>
      </c>
      <c r="AR1051" s="155"/>
      <c r="AS1051" s="155"/>
      <c r="AT1051" s="155"/>
      <c r="AU1051" s="155"/>
      <c r="AV1051" s="155"/>
      <c r="AW1051" s="155"/>
      <c r="AX1051" s="155"/>
      <c r="AY1051" s="155"/>
      <c r="AZ1051" s="155"/>
      <c r="BA1051" s="155"/>
      <c r="BB1051" s="155"/>
      <c r="BC1051" s="156"/>
      <c r="BD1051" s="163">
        <f>A1062</f>
        <v>2</v>
      </c>
      <c r="BE1051" s="164"/>
      <c r="BF1051" s="183" t="str">
        <f>C1062</f>
        <v>B</v>
      </c>
      <c r="BG1051" s="185" t="str">
        <f>IF(VLOOKUP($BF1051,$A1047:$C1053,3,FALSE)=0,"",CONCATENATE(VLOOKUP(VLOOKUP($BF1051,$A1047:$C1053,3,FALSE),Players!$J:$N,4,FALSE)," ",VLOOKUP($BF1051,$A1047:$C1053,3,FALSE)," ",IF(ISERROR(VLOOKUP(VLOOKUP($BF1051,$A1047:$C1053,3,FALSE),Players!$J:$N,5,FALSE)),"()",CONCATENATE("(",VLOOKUP(VLOOKUP($BF1051,$A1047:$C1053,3,FALSE),Players!$J:$N,5,FALSE),")"))))</f>
        <v/>
      </c>
      <c r="BH1051" s="186"/>
      <c r="BI1051" s="186"/>
      <c r="BJ1051" s="186"/>
      <c r="BK1051" s="186"/>
      <c r="BL1051" s="186"/>
      <c r="BM1051" s="186"/>
      <c r="BN1051" s="186"/>
      <c r="BO1051" s="186"/>
      <c r="BP1051" s="186"/>
      <c r="BQ1051" s="186"/>
      <c r="BR1051" s="186"/>
      <c r="BS1051" s="186"/>
      <c r="BT1051" s="186"/>
      <c r="BU1051" s="187"/>
      <c r="BV1051" s="170" t="str">
        <f>IF(D1062&lt;&gt;"",D1062,"")</f>
        <v/>
      </c>
      <c r="BW1051" s="171"/>
      <c r="BX1051" s="170" t="str">
        <f>IF(F1062&lt;&gt;"",F1062,"")</f>
        <v/>
      </c>
      <c r="BY1051" s="171"/>
      <c r="BZ1051" s="170" t="str">
        <f>IF(H1062&lt;&gt;"",H1062,"")</f>
        <v/>
      </c>
      <c r="CA1051" s="171"/>
      <c r="CB1051" s="170" t="str">
        <f>IF(J1062&lt;&gt;"",J1062,"")</f>
        <v/>
      </c>
      <c r="CC1051" s="171"/>
      <c r="CD1051" s="170" t="str">
        <f>IF(L1062&lt;&gt;"",L1062,"")</f>
        <v/>
      </c>
      <c r="CE1051" s="171"/>
      <c r="CF1051" s="174" t="str">
        <f>IF($CD1051=$CD1053,IF($CB1051=$CB1053,IF($BZ1051&lt;&gt;"",IF($BZ1051&gt;$BZ1053,"W","L"),""),IF($CB1051&gt;$CB1053,"W","L")),IF($CD1051&gt;$CD1053,"W","L"))</f>
        <v/>
      </c>
    </row>
    <row r="1052" spans="1:84" ht="11.25" customHeight="1">
      <c r="A1052" s="212"/>
      <c r="B1052" s="213"/>
      <c r="C1052" s="217"/>
      <c r="D1052" s="218"/>
      <c r="E1052" s="218"/>
      <c r="F1052" s="218"/>
      <c r="G1052" s="218"/>
      <c r="H1052" s="218"/>
      <c r="I1052" s="218"/>
      <c r="J1052" s="218"/>
      <c r="K1052" s="218"/>
      <c r="L1052" s="218"/>
      <c r="M1052" s="218"/>
      <c r="N1052" s="218"/>
      <c r="O1052" s="218"/>
      <c r="P1052" s="218"/>
      <c r="Q1052" s="218"/>
      <c r="R1052" s="218"/>
      <c r="S1052" s="218"/>
      <c r="T1052" s="218"/>
      <c r="U1052" s="218"/>
      <c r="V1052" s="218"/>
      <c r="W1052" s="218"/>
      <c r="X1052" s="218"/>
      <c r="Y1052" s="218"/>
      <c r="Z1052" s="218"/>
      <c r="AA1052" s="218"/>
      <c r="AB1052" s="218"/>
      <c r="AC1052" s="219"/>
      <c r="AD1052" s="232"/>
      <c r="AE1052" s="233"/>
      <c r="AF1052" s="234"/>
      <c r="AG1052" s="233"/>
      <c r="AH1052" s="235"/>
      <c r="AI1052" s="236"/>
      <c r="AJ1052" s="234"/>
      <c r="AK1052" s="238"/>
      <c r="AL1052" s="241"/>
      <c r="AM1052" s="240"/>
      <c r="AN1052" s="244"/>
      <c r="AO1052" s="245"/>
      <c r="AQ1052" s="157"/>
      <c r="AR1052" s="158"/>
      <c r="AS1052" s="158"/>
      <c r="AT1052" s="158"/>
      <c r="AU1052" s="158"/>
      <c r="AV1052" s="158"/>
      <c r="AW1052" s="158"/>
      <c r="AX1052" s="158"/>
      <c r="AY1052" s="158"/>
      <c r="AZ1052" s="158"/>
      <c r="BA1052" s="158"/>
      <c r="BB1052" s="158"/>
      <c r="BC1052" s="159"/>
      <c r="BD1052" s="165"/>
      <c r="BE1052" s="166"/>
      <c r="BF1052" s="184"/>
      <c r="BG1052" s="188"/>
      <c r="BH1052" s="189"/>
      <c r="BI1052" s="189"/>
      <c r="BJ1052" s="189"/>
      <c r="BK1052" s="189"/>
      <c r="BL1052" s="189"/>
      <c r="BM1052" s="189"/>
      <c r="BN1052" s="189"/>
      <c r="BO1052" s="189"/>
      <c r="BP1052" s="189"/>
      <c r="BQ1052" s="189"/>
      <c r="BR1052" s="189"/>
      <c r="BS1052" s="189"/>
      <c r="BT1052" s="189"/>
      <c r="BU1052" s="190"/>
      <c r="BV1052" s="172"/>
      <c r="BW1052" s="173"/>
      <c r="BX1052" s="172"/>
      <c r="BY1052" s="173"/>
      <c r="BZ1052" s="172"/>
      <c r="CA1052" s="173"/>
      <c r="CB1052" s="172"/>
      <c r="CC1052" s="173"/>
      <c r="CD1052" s="172"/>
      <c r="CE1052" s="173"/>
      <c r="CF1052" s="174"/>
    </row>
    <row r="1053" spans="1:84" ht="11.25" customHeight="1">
      <c r="A1053" s="210" t="str">
        <f>AJ1045</f>
        <v>D</v>
      </c>
      <c r="B1053" s="211"/>
      <c r="C1053" s="214"/>
      <c r="D1053" s="215"/>
      <c r="E1053" s="215"/>
      <c r="F1053" s="215"/>
      <c r="G1053" s="215"/>
      <c r="H1053" s="215"/>
      <c r="I1053" s="215"/>
      <c r="J1053" s="215"/>
      <c r="K1053" s="215"/>
      <c r="L1053" s="215"/>
      <c r="M1053" s="215"/>
      <c r="N1053" s="215"/>
      <c r="O1053" s="215"/>
      <c r="P1053" s="215"/>
      <c r="Q1053" s="215"/>
      <c r="R1053" s="215"/>
      <c r="S1053" s="215"/>
      <c r="T1053" s="215"/>
      <c r="U1053" s="215"/>
      <c r="V1053" s="215"/>
      <c r="W1053" s="215"/>
      <c r="X1053" s="215"/>
      <c r="Y1053" s="215"/>
      <c r="Z1053" s="215"/>
      <c r="AA1053" s="215"/>
      <c r="AB1053" s="215"/>
      <c r="AC1053" s="216"/>
      <c r="AD1053" s="220" t="str">
        <f>IF(AJ1047&lt;&gt;"",IF(AJ1047="W","L","W"),"")</f>
        <v/>
      </c>
      <c r="AE1053" s="221"/>
      <c r="AF1053" s="224" t="str">
        <f>IF(AJ1049&lt;&gt;"",IF(AJ1049="W","L","W"),"")</f>
        <v/>
      </c>
      <c r="AG1053" s="225"/>
      <c r="AH1053" s="227" t="str">
        <f>IF(AJ1051&lt;&gt;"",IF(AJ1051="W","L","W"),"")</f>
        <v/>
      </c>
      <c r="AI1053" s="221"/>
      <c r="AJ1053" s="228"/>
      <c r="AK1053" s="229"/>
      <c r="AL1053" s="239" t="str">
        <f>IF(OR(COUNTIF(AD1053:AJ1053,"W"),COUNTIF(AD1053:AJ1053,"L")),COUNTIF(AD1053:AJ1053,"W")*2+COUNTIF(AD1053:AJ1053,"L"),"")</f>
        <v/>
      </c>
      <c r="AM1053" s="240"/>
      <c r="AN1053" s="242" t="str">
        <f>IF(AL1053&lt;&gt;"",RANK(AL1053,AL1047:AL1053,0),"")</f>
        <v/>
      </c>
      <c r="AO1053" s="243"/>
      <c r="AQ1053" s="157"/>
      <c r="AR1053" s="158"/>
      <c r="AS1053" s="158"/>
      <c r="AT1053" s="158"/>
      <c r="AU1053" s="158"/>
      <c r="AV1053" s="158"/>
      <c r="AW1053" s="158"/>
      <c r="AX1053" s="158"/>
      <c r="AY1053" s="158"/>
      <c r="AZ1053" s="158"/>
      <c r="BA1053" s="158"/>
      <c r="BB1053" s="158"/>
      <c r="BC1053" s="159"/>
      <c r="BD1053" s="165"/>
      <c r="BE1053" s="166"/>
      <c r="BF1053" s="175" t="str">
        <f>C1064</f>
        <v>D</v>
      </c>
      <c r="BG1053" s="177" t="str">
        <f>IF(VLOOKUP($BF1053,$A1047:$C1053,3,FALSE)=0,"",CONCATENATE(VLOOKUP(VLOOKUP($BF1053,$A1047:$C1053,3,FALSE),Players!$J:$N,4,FALSE)," ",VLOOKUP($BF1053,$A1047:$C1053,3,FALSE)," ",IF(ISERROR(VLOOKUP(VLOOKUP($BF1053,$A1047:$C1053,3,FALSE),Players!$J:$N,5,FALSE)),"()",CONCATENATE("(",VLOOKUP(VLOOKUP($BF1053,$A1047:$C1053,3,FALSE),Players!$J:$N,5,FALSE),")"))))</f>
        <v/>
      </c>
      <c r="BH1053" s="178"/>
      <c r="BI1053" s="178"/>
      <c r="BJ1053" s="178"/>
      <c r="BK1053" s="178"/>
      <c r="BL1053" s="178"/>
      <c r="BM1053" s="178"/>
      <c r="BN1053" s="178"/>
      <c r="BO1053" s="178"/>
      <c r="BP1053" s="178"/>
      <c r="BQ1053" s="178"/>
      <c r="BR1053" s="178"/>
      <c r="BS1053" s="178"/>
      <c r="BT1053" s="178"/>
      <c r="BU1053" s="179"/>
      <c r="BV1053" s="150" t="str">
        <f>IF(D1064&lt;&gt;"",D1064,"")</f>
        <v/>
      </c>
      <c r="BW1053" s="151"/>
      <c r="BX1053" s="150" t="str">
        <f>IF(F1064&lt;&gt;"",F1064,"")</f>
        <v/>
      </c>
      <c r="BY1053" s="151"/>
      <c r="BZ1053" s="150" t="str">
        <f>IF(H1064&lt;&gt;"",H1064,"")</f>
        <v/>
      </c>
      <c r="CA1053" s="151"/>
      <c r="CB1053" s="150" t="str">
        <f>IF(J1064&lt;&gt;"",J1064,"")</f>
        <v/>
      </c>
      <c r="CC1053" s="151"/>
      <c r="CD1053" s="150" t="str">
        <f>IF(L1064&lt;&gt;"",L1064,"")</f>
        <v/>
      </c>
      <c r="CE1053" s="151"/>
      <c r="CF1053" s="174" t="str">
        <f>IF($CF1051&lt;&gt;"",IF(CF1051="W","L","W"),"")</f>
        <v/>
      </c>
    </row>
    <row r="1054" spans="1:84" ht="11.25" customHeight="1" thickBot="1">
      <c r="A1054" s="212"/>
      <c r="B1054" s="213"/>
      <c r="C1054" s="217"/>
      <c r="D1054" s="218"/>
      <c r="E1054" s="218"/>
      <c r="F1054" s="218"/>
      <c r="G1054" s="218"/>
      <c r="H1054" s="218"/>
      <c r="I1054" s="218"/>
      <c r="J1054" s="218"/>
      <c r="K1054" s="218"/>
      <c r="L1054" s="218"/>
      <c r="M1054" s="218"/>
      <c r="N1054" s="218"/>
      <c r="O1054" s="218"/>
      <c r="P1054" s="218"/>
      <c r="Q1054" s="218"/>
      <c r="R1054" s="218"/>
      <c r="S1054" s="218"/>
      <c r="T1054" s="218"/>
      <c r="U1054" s="218"/>
      <c r="V1054" s="218"/>
      <c r="W1054" s="218"/>
      <c r="X1054" s="218"/>
      <c r="Y1054" s="218"/>
      <c r="Z1054" s="218"/>
      <c r="AA1054" s="218"/>
      <c r="AB1054" s="218"/>
      <c r="AC1054" s="219"/>
      <c r="AD1054" s="222"/>
      <c r="AE1054" s="223"/>
      <c r="AF1054" s="226"/>
      <c r="AG1054" s="223"/>
      <c r="AH1054" s="226"/>
      <c r="AI1054" s="223"/>
      <c r="AJ1054" s="230"/>
      <c r="AK1054" s="231"/>
      <c r="AL1054" s="246"/>
      <c r="AM1054" s="247"/>
      <c r="AN1054" s="248"/>
      <c r="AO1054" s="249"/>
      <c r="AQ1054" s="160"/>
      <c r="AR1054" s="161"/>
      <c r="AS1054" s="161"/>
      <c r="AT1054" s="161"/>
      <c r="AU1054" s="161"/>
      <c r="AV1054" s="161"/>
      <c r="AW1054" s="161"/>
      <c r="AX1054" s="161"/>
      <c r="AY1054" s="161"/>
      <c r="AZ1054" s="161"/>
      <c r="BA1054" s="161"/>
      <c r="BB1054" s="161"/>
      <c r="BC1054" s="162"/>
      <c r="BD1054" s="167"/>
      <c r="BE1054" s="168"/>
      <c r="BF1054" s="176"/>
      <c r="BG1054" s="180"/>
      <c r="BH1054" s="181"/>
      <c r="BI1054" s="181"/>
      <c r="BJ1054" s="181"/>
      <c r="BK1054" s="181"/>
      <c r="BL1054" s="181"/>
      <c r="BM1054" s="181"/>
      <c r="BN1054" s="181"/>
      <c r="BO1054" s="181"/>
      <c r="BP1054" s="181"/>
      <c r="BQ1054" s="181"/>
      <c r="BR1054" s="181"/>
      <c r="BS1054" s="181"/>
      <c r="BT1054" s="181"/>
      <c r="BU1054" s="182"/>
      <c r="BV1054" s="152"/>
      <c r="BW1054" s="153"/>
      <c r="BX1054" s="152"/>
      <c r="BY1054" s="153"/>
      <c r="BZ1054" s="152"/>
      <c r="CA1054" s="153"/>
      <c r="CB1054" s="152"/>
      <c r="CC1054" s="153"/>
      <c r="CD1054" s="152"/>
      <c r="CE1054" s="153"/>
      <c r="CF1054" s="174"/>
    </row>
    <row r="1055" spans="1:84" ht="11.25" customHeight="1">
      <c r="A1055" s="42"/>
      <c r="R1055" s="42"/>
      <c r="S1055" s="42"/>
      <c r="W1055" s="42"/>
      <c r="X1055" s="43"/>
      <c r="Y1055" s="43"/>
      <c r="Z1055" s="43"/>
      <c r="AA1055" s="43"/>
      <c r="AB1055" s="3"/>
      <c r="AQ1055" s="126"/>
      <c r="AR1055" s="126"/>
      <c r="AS1055" s="126"/>
      <c r="AT1055" s="126"/>
      <c r="AU1055" s="126"/>
      <c r="AV1055" s="126"/>
      <c r="AW1055" s="126"/>
      <c r="AX1055" s="126"/>
      <c r="AY1055" s="126"/>
      <c r="AZ1055" s="126"/>
      <c r="BA1055" s="126"/>
      <c r="BB1055" s="126"/>
      <c r="BC1055" s="126"/>
      <c r="BV1055" s="169" t="str">
        <f>IF(CF1051&lt;&gt;"",IF(AND(AND(BV1051&gt;-1,BV1053&gt;-1),OR(BV1051&gt;10,BV1053&gt;10),ABS(BV1051-BV1053)&gt;1,IF(OR(BV1051&gt;11,BV1053&gt;11),ABS(BV1051-BV1053)=2,TRUE),BV1051=INT(BV1051),BV1053=INT(BV1053)),"","Error"),"")</f>
        <v/>
      </c>
      <c r="BW1055" s="169"/>
      <c r="BX1055" s="169" t="str">
        <f>IF(CF1051&lt;&gt;"",IF(AND(AND(BX1051&gt;-1,BX1053&gt;-1),OR(BX1051&gt;10,BX1053&gt;10),ABS(BX1051-BX1053)&gt;1,IF(OR(BX1051&gt;11,BX1053&gt;11),ABS(BX1051-BX1053)=2,TRUE),BX1051=INT(BX1051),BX1053=INT(BX1053)),"","Error"),"")</f>
        <v/>
      </c>
      <c r="BY1055" s="169"/>
      <c r="BZ1055" s="169" t="str">
        <f>IF(CF1051&lt;&gt;"",IF(AND(AND(BZ1051&gt;-1,BZ1053&gt;-1),OR(BZ1051&gt;10,BZ1053&gt;10),ABS(BZ1051-BZ1053)&gt;1,IF(OR(BZ1051&gt;11,BZ1053&gt;11),ABS(BZ1051-BZ1053)=2,TRUE),BZ1051=INT(BZ1051),BZ1053=INT(BZ1053)),"","Error"),"")</f>
        <v/>
      </c>
      <c r="CA1055" s="169"/>
      <c r="CB1055" s="169" t="str">
        <f>IF(AND(CF1051&lt;&gt;"",CB1051&lt;&gt;""),IF(AND(AND(CB1051&gt;-1,CB1053&gt;-1),OR(CB1051&gt;10,CB1053&gt;10),ABS(CB1051-CB1053)&gt;1,IF(OR(CB1051&gt;11,CB1053&gt;11),ABS(CB1051-CB1053)=2,TRUE),CB1051=INT(CB1051),CB1053=INT(CB1053)),"","Error"),"")</f>
        <v/>
      </c>
      <c r="CC1055" s="169"/>
      <c r="CD1055" s="169" t="str">
        <f>IF(AND(CF1051&lt;&gt;"",CD1051&lt;&gt;""),IF(AND(AND(CD1051&gt;-1,CD1053&gt;-1),OR(CD1051&gt;10,CD1053&gt;10),ABS(CD1051-CD1053)&gt;1,IF(OR(CD1051&gt;11,CD1053&gt;11),ABS(CD1051-CD1053)=2,TRUE),CD1051=INT(CD1051),CD1053=INT(CD1053)),"","Error"),"")</f>
        <v/>
      </c>
      <c r="CE1055" s="169"/>
    </row>
    <row r="1056" spans="1:84" ht="11.25" customHeight="1">
      <c r="AQ1056" s="126"/>
      <c r="AR1056" s="126"/>
      <c r="AS1056" s="126"/>
      <c r="AT1056" s="126"/>
      <c r="AU1056" s="126"/>
      <c r="AV1056" s="126"/>
      <c r="AW1056" s="126"/>
      <c r="AX1056" s="126"/>
      <c r="AY1056" s="126"/>
      <c r="AZ1056" s="126"/>
      <c r="BA1056" s="126"/>
      <c r="BB1056" s="126"/>
      <c r="BC1056" s="126"/>
    </row>
    <row r="1057" spans="1:84" ht="11.25" customHeight="1" thickBot="1">
      <c r="AB1057" s="3"/>
      <c r="AQ1057" s="127"/>
      <c r="AR1057" s="127"/>
      <c r="AS1057" s="127"/>
      <c r="AT1057" s="127"/>
      <c r="AU1057" s="127"/>
      <c r="AV1057" s="127"/>
      <c r="AW1057" s="127"/>
      <c r="AX1057" s="127"/>
      <c r="AY1057" s="127"/>
      <c r="AZ1057" s="127"/>
      <c r="BA1057" s="127"/>
      <c r="BB1057" s="127"/>
      <c r="BC1057" s="127"/>
      <c r="BD1057" s="40"/>
      <c r="BE1057" s="40"/>
      <c r="BF1057" s="40"/>
      <c r="BG1057" s="40"/>
      <c r="BH1057" s="40"/>
      <c r="BI1057" s="40"/>
      <c r="BJ1057" s="40"/>
      <c r="BK1057" s="40"/>
      <c r="BL1057" s="40"/>
      <c r="BM1057" s="40"/>
      <c r="BN1057" s="40"/>
      <c r="BO1057" s="40"/>
      <c r="BP1057" s="40"/>
      <c r="BQ1057" s="40"/>
      <c r="BR1057" s="40"/>
      <c r="BS1057" s="40"/>
      <c r="BT1057" s="40"/>
      <c r="BU1057" s="40"/>
      <c r="BV1057" s="40"/>
      <c r="BW1057" s="40"/>
      <c r="BX1057" s="40"/>
      <c r="BY1057" s="40"/>
      <c r="BZ1057" s="40"/>
      <c r="CA1057" s="40"/>
      <c r="CB1057" s="40"/>
      <c r="CC1057" s="40"/>
      <c r="CD1057" s="40"/>
      <c r="CE1057" s="40"/>
    </row>
    <row r="1058" spans="1:84" ht="11.25" customHeight="1">
      <c r="A1058" s="170">
        <v>1</v>
      </c>
      <c r="B1058" s="191"/>
      <c r="C1058" s="183" t="str">
        <f>IF($D1043="1P","A","A")</f>
        <v>A</v>
      </c>
      <c r="D1058" s="197"/>
      <c r="E1058" s="198"/>
      <c r="F1058" s="197"/>
      <c r="G1058" s="198"/>
      <c r="H1058" s="197"/>
      <c r="I1058" s="198"/>
      <c r="J1058" s="197"/>
      <c r="K1058" s="198"/>
      <c r="L1058" s="197"/>
      <c r="M1058" s="208"/>
      <c r="N1058" s="69" t="str">
        <f>IF(CF1041&lt;&gt;"",IF(CF1041="W",IF(SUM(IF(D1058&gt;D1060,1,0),IF(F1058&gt;F1060,1,0),IF(H1058&gt;H1060,1,0),IF(J1058&gt;J1060,1,0),IF(L1058&gt;L1060,1,0))&lt;&gt;3,"E",""),""),"")</f>
        <v/>
      </c>
      <c r="O1058" s="170">
        <v>4</v>
      </c>
      <c r="P1058" s="191"/>
      <c r="Q1058" s="183" t="str">
        <f>IF($D1043="1P","B","C")</f>
        <v>C</v>
      </c>
      <c r="R1058" s="197"/>
      <c r="S1058" s="198"/>
      <c r="T1058" s="197"/>
      <c r="U1058" s="198"/>
      <c r="V1058" s="197"/>
      <c r="W1058" s="198"/>
      <c r="X1058" s="197"/>
      <c r="Y1058" s="198"/>
      <c r="Z1058" s="197"/>
      <c r="AA1058" s="208"/>
      <c r="AB1058" s="69" t="str">
        <f>IF(CF1071&lt;&gt;"",IF(CF1071="W",IF(SUM(IF(R1058&gt;R1060,1,0),IF(T1058&gt;T1060,1,0),IF(V1058&gt;V1060,1,0),IF(X1058&gt;X1060,1,0),IF(Z1058&gt;Z1060,1,0))&lt;&gt;3,"E",""),""),"")</f>
        <v/>
      </c>
      <c r="AQ1058" s="128"/>
      <c r="AR1058" s="128"/>
      <c r="AS1058" s="128"/>
      <c r="AT1058" s="128"/>
      <c r="AU1058" s="128"/>
      <c r="AV1058" s="128"/>
      <c r="AW1058" s="128"/>
      <c r="AX1058" s="128"/>
      <c r="AY1058" s="128"/>
      <c r="AZ1058" s="128"/>
      <c r="BA1058" s="128"/>
      <c r="BB1058" s="128"/>
      <c r="BC1058" s="128"/>
      <c r="BD1058" s="41"/>
      <c r="BE1058" s="41"/>
      <c r="BF1058" s="41"/>
      <c r="BG1058" s="41"/>
      <c r="BH1058" s="41"/>
      <c r="BI1058" s="41"/>
      <c r="BJ1058" s="41"/>
      <c r="BK1058" s="41"/>
      <c r="BL1058" s="41"/>
      <c r="BM1058" s="41"/>
      <c r="BN1058" s="41"/>
      <c r="BO1058" s="41"/>
      <c r="BP1058" s="41"/>
      <c r="BQ1058" s="41"/>
      <c r="BR1058" s="41"/>
      <c r="BS1058" s="41"/>
      <c r="BT1058" s="41"/>
      <c r="BU1058" s="41"/>
      <c r="BV1058" s="41"/>
      <c r="BW1058" s="41"/>
      <c r="BX1058" s="41"/>
      <c r="BY1058" s="41"/>
      <c r="BZ1058" s="41"/>
      <c r="CA1058" s="41"/>
      <c r="CB1058" s="41"/>
      <c r="CC1058" s="41"/>
      <c r="CD1058" s="41"/>
      <c r="CE1058" s="41"/>
    </row>
    <row r="1059" spans="1:84" ht="11.25" customHeight="1">
      <c r="A1059" s="192"/>
      <c r="B1059" s="193"/>
      <c r="C1059" s="196"/>
      <c r="D1059" s="199"/>
      <c r="E1059" s="200"/>
      <c r="F1059" s="199"/>
      <c r="G1059" s="200"/>
      <c r="H1059" s="199"/>
      <c r="I1059" s="200"/>
      <c r="J1059" s="199"/>
      <c r="K1059" s="200"/>
      <c r="L1059" s="199"/>
      <c r="M1059" s="209"/>
      <c r="N1059" s="69" t="str">
        <f>IF(CF1041&lt;&gt;"",IF(ISERROR(AND(BV1045="",BX1045="",BZ1045="",CB1045="",CD1045="")),"E",IF(AND(BV1045="",BX1045="",BZ1045="",CB1045="",CD1045=""),"","E")),"")</f>
        <v/>
      </c>
      <c r="O1059" s="192"/>
      <c r="P1059" s="193"/>
      <c r="Q1059" s="196"/>
      <c r="R1059" s="199"/>
      <c r="S1059" s="200"/>
      <c r="T1059" s="199"/>
      <c r="U1059" s="200"/>
      <c r="V1059" s="199"/>
      <c r="W1059" s="200"/>
      <c r="X1059" s="199"/>
      <c r="Y1059" s="200"/>
      <c r="Z1059" s="199"/>
      <c r="AA1059" s="209"/>
      <c r="AB1059" s="69" t="str">
        <f>IF(CF1071&lt;&gt;"",IF(ISERROR(AND(BV1075="",BX1075="",BZ1075="",CB1075="",CD1075="")),"E",IF(AND(BV1075="",BX1075="",BZ1075="",CB1075="",CD1075=""),"","E")),"")</f>
        <v/>
      </c>
      <c r="AQ1059" s="126"/>
      <c r="AR1059" s="126"/>
      <c r="AS1059" s="126"/>
      <c r="AT1059" s="126"/>
      <c r="AU1059" s="126"/>
      <c r="AV1059" s="126"/>
      <c r="AW1059" s="126"/>
      <c r="AX1059" s="126"/>
      <c r="AY1059" s="126"/>
      <c r="AZ1059" s="126"/>
      <c r="BA1059" s="126"/>
      <c r="BB1059" s="126"/>
      <c r="BC1059" s="126"/>
    </row>
    <row r="1060" spans="1:84" ht="11.25" customHeight="1" thickBot="1">
      <c r="A1060" s="192"/>
      <c r="B1060" s="193"/>
      <c r="C1060" s="175" t="str">
        <f>IF($D1043="1P","D","C")</f>
        <v>C</v>
      </c>
      <c r="D1060" s="201"/>
      <c r="E1060" s="202"/>
      <c r="F1060" s="201"/>
      <c r="G1060" s="202"/>
      <c r="H1060" s="201"/>
      <c r="I1060" s="202"/>
      <c r="J1060" s="201"/>
      <c r="K1060" s="202"/>
      <c r="L1060" s="201"/>
      <c r="M1060" s="205"/>
      <c r="N1060" s="69" t="str">
        <f>IF(CF1041&lt;&gt;"",IF(ISERROR(AND(BV1045="",BX1045="",BZ1045="",CB1045="",CD1045="")),"E",IF(AND(BV1045="",BX1045="",BZ1045="",CB1045="",CD1045=""),"","E")),"")</f>
        <v/>
      </c>
      <c r="O1060" s="192"/>
      <c r="P1060" s="193"/>
      <c r="Q1060" s="175" t="str">
        <f>IF($D1043="1P","D","D")</f>
        <v>D</v>
      </c>
      <c r="R1060" s="201"/>
      <c r="S1060" s="202"/>
      <c r="T1060" s="201"/>
      <c r="U1060" s="202"/>
      <c r="V1060" s="201"/>
      <c r="W1060" s="202"/>
      <c r="X1060" s="201"/>
      <c r="Y1060" s="202"/>
      <c r="Z1060" s="201"/>
      <c r="AA1060" s="205"/>
      <c r="AB1060" s="69" t="str">
        <f>IF(CF1071&lt;&gt;"",IF(ISERROR(AND(BV1075="",BX1075="",BZ1075="",CB1075="",CD1075="")),"E",IF(AND(BV1075="",BX1075="",BZ1075="",CB1075="",CD1075=""),"","E")),"")</f>
        <v/>
      </c>
      <c r="AP1060" s="2"/>
      <c r="AQ1060" s="127"/>
      <c r="AR1060" s="127"/>
      <c r="AS1060" s="127"/>
      <c r="AT1060" s="127"/>
      <c r="AU1060" s="127"/>
      <c r="AV1060" s="127"/>
      <c r="AW1060" s="127"/>
      <c r="AX1060" s="127"/>
      <c r="AY1060" s="127"/>
      <c r="AZ1060" s="127"/>
      <c r="BA1060" s="127"/>
      <c r="BB1060" s="127"/>
      <c r="BC1060" s="127"/>
      <c r="BD1060" s="40"/>
      <c r="BE1060" s="40"/>
      <c r="BF1060" s="40"/>
      <c r="BG1060" s="40"/>
      <c r="BH1060" s="40"/>
      <c r="BI1060" s="40"/>
      <c r="BJ1060" s="40"/>
      <c r="BK1060" s="40"/>
      <c r="BL1060" s="40"/>
      <c r="BM1060" s="40"/>
      <c r="BN1060" s="40"/>
      <c r="BO1060" s="40"/>
      <c r="BP1060" s="40"/>
      <c r="BQ1060" s="40"/>
      <c r="BR1060" s="40"/>
      <c r="BS1060" s="40"/>
      <c r="BT1060" s="40"/>
      <c r="BU1060" s="40"/>
      <c r="BV1060" s="40"/>
      <c r="BW1060" s="40"/>
      <c r="BX1060" s="40"/>
      <c r="BY1060" s="40"/>
      <c r="BZ1060" s="40"/>
      <c r="CA1060" s="40"/>
      <c r="CB1060" s="40"/>
      <c r="CC1060" s="40"/>
      <c r="CD1060" s="40"/>
      <c r="CE1060" s="40"/>
    </row>
    <row r="1061" spans="1:84" ht="11.25" customHeight="1" thickBot="1">
      <c r="A1061" s="194"/>
      <c r="B1061" s="195"/>
      <c r="C1061" s="207"/>
      <c r="D1061" s="203"/>
      <c r="E1061" s="204"/>
      <c r="F1061" s="203"/>
      <c r="G1061" s="204"/>
      <c r="H1061" s="203"/>
      <c r="I1061" s="204"/>
      <c r="J1061" s="203"/>
      <c r="K1061" s="204"/>
      <c r="L1061" s="203"/>
      <c r="M1061" s="206"/>
      <c r="N1061" s="69" t="str">
        <f>IF(CF1043&lt;&gt;"",IF(CF1043="W",IF(SUM(IF(D1060&gt;D1058,1,0),IF(F1060&gt;F1058,1,0),IF(H1060&gt;H1058,1,0),IF(J1060&gt;J1058,1,0),IF(L1060&gt;L1058,1,0))&lt;&gt;3,"E",""),""),"")</f>
        <v/>
      </c>
      <c r="O1061" s="194"/>
      <c r="P1061" s="195"/>
      <c r="Q1061" s="207"/>
      <c r="R1061" s="203"/>
      <c r="S1061" s="204"/>
      <c r="T1061" s="203"/>
      <c r="U1061" s="204"/>
      <c r="V1061" s="203"/>
      <c r="W1061" s="204"/>
      <c r="X1061" s="203"/>
      <c r="Y1061" s="204"/>
      <c r="Z1061" s="203"/>
      <c r="AA1061" s="206"/>
      <c r="AB1061" s="69" t="str">
        <f>IF(CF1073&lt;&gt;"",IF(CF1073="W",IF(SUM(IF(R1060&gt;R1058,1,0),IF(T1060&gt;T1058,1,0),IF(V1060&gt;V1058,1,0),IF(X1060&gt;X1058,1,0),IF(Z1060&gt;Z1058,1,0))&lt;&gt;3,"E",""),""),"")</f>
        <v/>
      </c>
      <c r="AC1061" s="2"/>
      <c r="AD1061" s="2"/>
      <c r="AE1061" s="2"/>
      <c r="AF1061" s="2"/>
      <c r="AG1061" s="2"/>
      <c r="AH1061" s="2"/>
      <c r="AI1061" s="2"/>
      <c r="AJ1061" s="2"/>
      <c r="AK1061" s="2"/>
      <c r="AL1061" s="2"/>
      <c r="AM1061" s="2"/>
      <c r="AN1061" s="2"/>
      <c r="AO1061" s="2"/>
      <c r="AP1061" s="2"/>
      <c r="AQ1061" s="154" t="str">
        <f>CONCATENATE($A1045," ",$D1045,","," ",$F1043)</f>
        <v>Group: 17, Women's Singles</v>
      </c>
      <c r="AR1061" s="155"/>
      <c r="AS1061" s="155"/>
      <c r="AT1061" s="155"/>
      <c r="AU1061" s="155"/>
      <c r="AV1061" s="155"/>
      <c r="AW1061" s="155"/>
      <c r="AX1061" s="155"/>
      <c r="AY1061" s="155"/>
      <c r="AZ1061" s="155"/>
      <c r="BA1061" s="155"/>
      <c r="BB1061" s="155"/>
      <c r="BC1061" s="156"/>
      <c r="BD1061" s="163">
        <f>A1066</f>
        <v>3</v>
      </c>
      <c r="BE1061" s="164"/>
      <c r="BF1061" s="183" t="str">
        <f>C1066</f>
        <v>A</v>
      </c>
      <c r="BG1061" s="185" t="str">
        <f>IF(VLOOKUP($BF1061,$A1047:$C1053,3,FALSE)=0,"",CONCATENATE(VLOOKUP(VLOOKUP($BF1061,$A1047:$C1053,3,FALSE),Players!$J:$N,4,FALSE)," ",VLOOKUP($BF1061,$A1047:$C1053,3,FALSE)," ",IF(ISERROR(VLOOKUP(VLOOKUP($BF1061,$A1047:$C1053,3,FALSE),Players!$J:$N,5,FALSE)),"()",CONCATENATE("(",VLOOKUP(VLOOKUP($BF1061,$A1047:$C1053,3,FALSE),Players!$J:$N,5,FALSE),")"))))</f>
        <v/>
      </c>
      <c r="BH1061" s="186"/>
      <c r="BI1061" s="186"/>
      <c r="BJ1061" s="186"/>
      <c r="BK1061" s="186"/>
      <c r="BL1061" s="186"/>
      <c r="BM1061" s="186"/>
      <c r="BN1061" s="186"/>
      <c r="BO1061" s="186"/>
      <c r="BP1061" s="186"/>
      <c r="BQ1061" s="186"/>
      <c r="BR1061" s="186"/>
      <c r="BS1061" s="186"/>
      <c r="BT1061" s="186"/>
      <c r="BU1061" s="187"/>
      <c r="BV1061" s="170" t="str">
        <f>IF(D1066&lt;&gt;"",D1066,"")</f>
        <v/>
      </c>
      <c r="BW1061" s="171"/>
      <c r="BX1061" s="170" t="str">
        <f>IF(F1066&lt;&gt;"",F1066,"")</f>
        <v/>
      </c>
      <c r="BY1061" s="171"/>
      <c r="BZ1061" s="170" t="str">
        <f>IF(H1066&lt;&gt;"",H1066,"")</f>
        <v/>
      </c>
      <c r="CA1061" s="171"/>
      <c r="CB1061" s="170" t="str">
        <f>IF(J1066&lt;&gt;"",J1066,"")</f>
        <v/>
      </c>
      <c r="CC1061" s="171"/>
      <c r="CD1061" s="170" t="str">
        <f>IF(L1066&lt;&gt;"",L1066,"")</f>
        <v/>
      </c>
      <c r="CE1061" s="171"/>
      <c r="CF1061" s="174" t="str">
        <f>IF($CD1061=$CD1063,IF($CB1061=$CB1063,IF($BZ1061&lt;&gt;"",IF($BZ1061&gt;$BZ1063,"W","L"),""),IF($CB1061&gt;$CB1063,"W","L")),IF($CD1061&gt;$CD1063,"W","L"))</f>
        <v/>
      </c>
    </row>
    <row r="1062" spans="1:84" ht="11.25" customHeight="1">
      <c r="A1062" s="170">
        <v>2</v>
      </c>
      <c r="B1062" s="191"/>
      <c r="C1062" s="183" t="str">
        <f>IF($D1043="1P","B","B")</f>
        <v>B</v>
      </c>
      <c r="D1062" s="197"/>
      <c r="E1062" s="198"/>
      <c r="F1062" s="197"/>
      <c r="G1062" s="198"/>
      <c r="H1062" s="197"/>
      <c r="I1062" s="198"/>
      <c r="J1062" s="197"/>
      <c r="K1062" s="198"/>
      <c r="L1062" s="197"/>
      <c r="M1062" s="208"/>
      <c r="N1062" s="69" t="str">
        <f>IF(CF1051&lt;&gt;"",IF(CF1051="W",IF(SUM(IF(D1062&gt;D1064,1,0),IF(F1062&gt;F1064,1,0),IF(H1062&gt;H1064,1,0),IF(J1062&gt;J1064,1,0),IF(L1062&gt;L1064,1,0))&lt;&gt;3,"E",""),""),"")</f>
        <v/>
      </c>
      <c r="O1062" s="170">
        <v>5</v>
      </c>
      <c r="P1062" s="191"/>
      <c r="Q1062" s="183" t="str">
        <f>IF($D1043="1P","A","A")</f>
        <v>A</v>
      </c>
      <c r="R1062" s="197"/>
      <c r="S1062" s="198"/>
      <c r="T1062" s="197"/>
      <c r="U1062" s="198"/>
      <c r="V1062" s="197"/>
      <c r="W1062" s="198"/>
      <c r="X1062" s="197"/>
      <c r="Y1062" s="198"/>
      <c r="Z1062" s="197"/>
      <c r="AA1062" s="208"/>
      <c r="AB1062" s="69" t="str">
        <f>IF(CF1081&lt;&gt;"",IF(CF1081="W",IF(SUM(IF(R1062&gt;R1064,1,0),IF(T1062&gt;T1064,1,0),IF(V1062&gt;V1064,1,0),IF(X1062&gt;X1064,1,0),IF(Z1062&gt;Z1064,1,0))&lt;&gt;3,"E",""),""),"")</f>
        <v/>
      </c>
      <c r="AP1062" s="3"/>
      <c r="AQ1062" s="157"/>
      <c r="AR1062" s="158"/>
      <c r="AS1062" s="158"/>
      <c r="AT1062" s="158"/>
      <c r="AU1062" s="158"/>
      <c r="AV1062" s="158"/>
      <c r="AW1062" s="158"/>
      <c r="AX1062" s="158"/>
      <c r="AY1062" s="158"/>
      <c r="AZ1062" s="158"/>
      <c r="BA1062" s="158"/>
      <c r="BB1062" s="158"/>
      <c r="BC1062" s="159"/>
      <c r="BD1062" s="165"/>
      <c r="BE1062" s="166"/>
      <c r="BF1062" s="184"/>
      <c r="BG1062" s="188"/>
      <c r="BH1062" s="189"/>
      <c r="BI1062" s="189"/>
      <c r="BJ1062" s="189"/>
      <c r="BK1062" s="189"/>
      <c r="BL1062" s="189"/>
      <c r="BM1062" s="189"/>
      <c r="BN1062" s="189"/>
      <c r="BO1062" s="189"/>
      <c r="BP1062" s="189"/>
      <c r="BQ1062" s="189"/>
      <c r="BR1062" s="189"/>
      <c r="BS1062" s="189"/>
      <c r="BT1062" s="189"/>
      <c r="BU1062" s="190"/>
      <c r="BV1062" s="172"/>
      <c r="BW1062" s="173"/>
      <c r="BX1062" s="172"/>
      <c r="BY1062" s="173"/>
      <c r="BZ1062" s="172"/>
      <c r="CA1062" s="173"/>
      <c r="CB1062" s="172"/>
      <c r="CC1062" s="173"/>
      <c r="CD1062" s="172"/>
      <c r="CE1062" s="173"/>
      <c r="CF1062" s="174"/>
    </row>
    <row r="1063" spans="1:84" ht="11.25" customHeight="1">
      <c r="A1063" s="192"/>
      <c r="B1063" s="193"/>
      <c r="C1063" s="196"/>
      <c r="D1063" s="199"/>
      <c r="E1063" s="200"/>
      <c r="F1063" s="199"/>
      <c r="G1063" s="200"/>
      <c r="H1063" s="199"/>
      <c r="I1063" s="200"/>
      <c r="J1063" s="199"/>
      <c r="K1063" s="200"/>
      <c r="L1063" s="199"/>
      <c r="M1063" s="209"/>
      <c r="N1063" s="69" t="str">
        <f>IF(CF1051&lt;&gt;"",IF(ISERROR(AND(BV1055="",BX1055="",BZ1055="",CB1055="",CD1055="")),"E",IF(AND(BV1055="",BX1055="",BZ1055="",CB1055="",CD1055=""),"","E")),"")</f>
        <v/>
      </c>
      <c r="O1063" s="192"/>
      <c r="P1063" s="193"/>
      <c r="Q1063" s="196"/>
      <c r="R1063" s="199"/>
      <c r="S1063" s="200"/>
      <c r="T1063" s="199"/>
      <c r="U1063" s="200"/>
      <c r="V1063" s="199"/>
      <c r="W1063" s="200"/>
      <c r="X1063" s="199"/>
      <c r="Y1063" s="200"/>
      <c r="Z1063" s="199"/>
      <c r="AA1063" s="209"/>
      <c r="AB1063" s="69" t="str">
        <f>IF(CF1081&lt;&gt;"",IF(ISERROR(AND(BV1085="",BX1085="",BZ1085="",CB1085="",CD1085="")),"E",IF(AND(BV1085="",BX1085="",BZ1085="",CB1085="",CD1085=""),"","E")),"")</f>
        <v/>
      </c>
      <c r="AP1063" s="3"/>
      <c r="AQ1063" s="157"/>
      <c r="AR1063" s="158"/>
      <c r="AS1063" s="158"/>
      <c r="AT1063" s="158"/>
      <c r="AU1063" s="158"/>
      <c r="AV1063" s="158"/>
      <c r="AW1063" s="158"/>
      <c r="AX1063" s="158"/>
      <c r="AY1063" s="158"/>
      <c r="AZ1063" s="158"/>
      <c r="BA1063" s="158"/>
      <c r="BB1063" s="158"/>
      <c r="BC1063" s="159"/>
      <c r="BD1063" s="165"/>
      <c r="BE1063" s="166"/>
      <c r="BF1063" s="175" t="str">
        <f>C1068</f>
        <v>B</v>
      </c>
      <c r="BG1063" s="177" t="str">
        <f>IF(VLOOKUP($BF1063,$A1047:$C1053,3,FALSE)=0,"",CONCATENATE(VLOOKUP(VLOOKUP($BF1063,$A1047:$C1053,3,FALSE),Players!$J:$N,4,FALSE)," ",VLOOKUP($BF1063,$A1047:$C1053,3,FALSE)," ",IF(ISERROR(VLOOKUP(VLOOKUP($BF1063,$A1047:$C1053,3,FALSE),Players!$J:$N,5,FALSE)),"()",CONCATENATE("(",VLOOKUP(VLOOKUP($BF1063,$A1047:$C1053,3,FALSE),Players!$J:$N,5,FALSE),")"))))</f>
        <v/>
      </c>
      <c r="BH1063" s="178"/>
      <c r="BI1063" s="178"/>
      <c r="BJ1063" s="178"/>
      <c r="BK1063" s="178"/>
      <c r="BL1063" s="178"/>
      <c r="BM1063" s="178"/>
      <c r="BN1063" s="178"/>
      <c r="BO1063" s="178"/>
      <c r="BP1063" s="178"/>
      <c r="BQ1063" s="178"/>
      <c r="BR1063" s="178"/>
      <c r="BS1063" s="178"/>
      <c r="BT1063" s="178"/>
      <c r="BU1063" s="179"/>
      <c r="BV1063" s="150" t="str">
        <f>IF(D1068&lt;&gt;"",D1068,"")</f>
        <v/>
      </c>
      <c r="BW1063" s="151"/>
      <c r="BX1063" s="150" t="str">
        <f>IF(F1068&lt;&gt;"",F1068,"")</f>
        <v/>
      </c>
      <c r="BY1063" s="151"/>
      <c r="BZ1063" s="150" t="str">
        <f>IF(H1068&lt;&gt;"",H1068,"")</f>
        <v/>
      </c>
      <c r="CA1063" s="151"/>
      <c r="CB1063" s="150" t="str">
        <f>IF(J1068&lt;&gt;"",J1068,"")</f>
        <v/>
      </c>
      <c r="CC1063" s="151"/>
      <c r="CD1063" s="150" t="str">
        <f>IF(L1068&lt;&gt;"",L1068,"")</f>
        <v/>
      </c>
      <c r="CE1063" s="151"/>
      <c r="CF1063" s="174" t="str">
        <f>IF($CF1061&lt;&gt;"",IF(CF1061="W","L","W"),"")</f>
        <v/>
      </c>
    </row>
    <row r="1064" spans="1:84" ht="11.25" customHeight="1" thickBot="1">
      <c r="A1064" s="192"/>
      <c r="B1064" s="193"/>
      <c r="C1064" s="175" t="str">
        <f>IF($D1043="1P","C","D")</f>
        <v>D</v>
      </c>
      <c r="D1064" s="201"/>
      <c r="E1064" s="202"/>
      <c r="F1064" s="201"/>
      <c r="G1064" s="202"/>
      <c r="H1064" s="201"/>
      <c r="I1064" s="202"/>
      <c r="J1064" s="201"/>
      <c r="K1064" s="202"/>
      <c r="L1064" s="201"/>
      <c r="M1064" s="205"/>
      <c r="N1064" s="69" t="str">
        <f>IF(CF1051&lt;&gt;"",IF(ISERROR(AND(BV1055="",BX1055="",BZ1055="",CB1055="",CD1055="")),"E",IF(AND(BV1055="",BX1055="",BZ1055="",CB1055="",CD1055=""),"","E")),"")</f>
        <v/>
      </c>
      <c r="O1064" s="192"/>
      <c r="P1064" s="193"/>
      <c r="Q1064" s="175" t="str">
        <f>IF($D1043="1P","B","D")</f>
        <v>D</v>
      </c>
      <c r="R1064" s="201"/>
      <c r="S1064" s="202"/>
      <c r="T1064" s="201"/>
      <c r="U1064" s="202"/>
      <c r="V1064" s="201"/>
      <c r="W1064" s="202"/>
      <c r="X1064" s="201"/>
      <c r="Y1064" s="202"/>
      <c r="Z1064" s="201"/>
      <c r="AA1064" s="205"/>
      <c r="AB1064" s="69" t="str">
        <f>IF(CF1081&lt;&gt;"",IF(ISERROR(AND(BV1085="",BX1085="",BZ1085="",CB1085="",CD1085="")),"E",IF(AND(BV1085="",BX1085="",BZ1085="",CB1085="",CD1085=""),"","E")),"")</f>
        <v/>
      </c>
      <c r="AP1064" s="3"/>
      <c r="AQ1064" s="160"/>
      <c r="AR1064" s="161"/>
      <c r="AS1064" s="161"/>
      <c r="AT1064" s="161"/>
      <c r="AU1064" s="161"/>
      <c r="AV1064" s="161"/>
      <c r="AW1064" s="161"/>
      <c r="AX1064" s="161"/>
      <c r="AY1064" s="161"/>
      <c r="AZ1064" s="161"/>
      <c r="BA1064" s="161"/>
      <c r="BB1064" s="161"/>
      <c r="BC1064" s="162"/>
      <c r="BD1064" s="167"/>
      <c r="BE1064" s="168"/>
      <c r="BF1064" s="176"/>
      <c r="BG1064" s="180"/>
      <c r="BH1064" s="181"/>
      <c r="BI1064" s="181"/>
      <c r="BJ1064" s="181"/>
      <c r="BK1064" s="181"/>
      <c r="BL1064" s="181"/>
      <c r="BM1064" s="181"/>
      <c r="BN1064" s="181"/>
      <c r="BO1064" s="181"/>
      <c r="BP1064" s="181"/>
      <c r="BQ1064" s="181"/>
      <c r="BR1064" s="181"/>
      <c r="BS1064" s="181"/>
      <c r="BT1064" s="181"/>
      <c r="BU1064" s="182"/>
      <c r="BV1064" s="152"/>
      <c r="BW1064" s="153"/>
      <c r="BX1064" s="152"/>
      <c r="BY1064" s="153"/>
      <c r="BZ1064" s="152"/>
      <c r="CA1064" s="153"/>
      <c r="CB1064" s="152"/>
      <c r="CC1064" s="153"/>
      <c r="CD1064" s="152"/>
      <c r="CE1064" s="153"/>
      <c r="CF1064" s="174"/>
    </row>
    <row r="1065" spans="1:84" ht="11.25" customHeight="1" thickBot="1">
      <c r="A1065" s="194"/>
      <c r="B1065" s="195"/>
      <c r="C1065" s="207"/>
      <c r="D1065" s="203"/>
      <c r="E1065" s="204"/>
      <c r="F1065" s="203"/>
      <c r="G1065" s="204"/>
      <c r="H1065" s="203"/>
      <c r="I1065" s="204"/>
      <c r="J1065" s="203"/>
      <c r="K1065" s="204"/>
      <c r="L1065" s="203"/>
      <c r="M1065" s="206"/>
      <c r="N1065" s="69" t="str">
        <f>IF(CF1053&lt;&gt;"",IF(CF1053="W",IF(SUM(IF(D1064&gt;D1062,1,0),IF(F1064&gt;F1062,1,0),IF(H1064&gt;H1062,1,0),IF(J1064&gt;J1062,1,0),IF(L1064&gt;L1062,1,0))&lt;&gt;3,"E",""),""),"")</f>
        <v/>
      </c>
      <c r="O1065" s="194"/>
      <c r="P1065" s="195"/>
      <c r="Q1065" s="207"/>
      <c r="R1065" s="203"/>
      <c r="S1065" s="204"/>
      <c r="T1065" s="203"/>
      <c r="U1065" s="204"/>
      <c r="V1065" s="203"/>
      <c r="W1065" s="204"/>
      <c r="X1065" s="203"/>
      <c r="Y1065" s="204"/>
      <c r="Z1065" s="203"/>
      <c r="AA1065" s="206"/>
      <c r="AB1065" s="69" t="str">
        <f>IF(CF1083&lt;&gt;"",IF(CF1083="W",IF(SUM(IF(R1064&gt;R1062,1,0),IF(T1064&gt;T1062,1,0),IF(V1064&gt;V1062,1,0),IF(X1064&gt;X1062,1,0),IF(Z1064&gt;Z1062,1,0))&lt;&gt;3,"E",""),""),"")</f>
        <v/>
      </c>
      <c r="AP1065" s="3"/>
      <c r="AQ1065" s="126"/>
      <c r="AR1065" s="126"/>
      <c r="AS1065" s="126"/>
      <c r="AT1065" s="126"/>
      <c r="AU1065" s="126"/>
      <c r="AV1065" s="126"/>
      <c r="AW1065" s="126"/>
      <c r="AX1065" s="126"/>
      <c r="AY1065" s="126"/>
      <c r="AZ1065" s="126"/>
      <c r="BA1065" s="126"/>
      <c r="BB1065" s="126"/>
      <c r="BC1065" s="126"/>
      <c r="BV1065" s="169" t="str">
        <f>IF(CF1061&lt;&gt;"",IF(AND(AND(BV1061&gt;-1,BV1063&gt;-1),OR(BV1061&gt;10,BV1063&gt;10),ABS(BV1061-BV1063)&gt;1,IF(OR(BV1061&gt;11,BV1063&gt;11),ABS(BV1061-BV1063)=2,TRUE),BV1061=INT(BV1061),BV1063=INT(BV1063)),"","Error"),"")</f>
        <v/>
      </c>
      <c r="BW1065" s="169"/>
      <c r="BX1065" s="169" t="str">
        <f>IF(CF1061&lt;&gt;"",IF(AND(AND(BX1061&gt;-1,BX1063&gt;-1),OR(BX1061&gt;10,BX1063&gt;10),ABS(BX1061-BX1063)&gt;1,IF(OR(BX1061&gt;11,BX1063&gt;11),ABS(BX1061-BX1063)=2,TRUE),BX1061=INT(BX1061),BX1063=INT(BX1063)),"","Error"),"")</f>
        <v/>
      </c>
      <c r="BY1065" s="169"/>
      <c r="BZ1065" s="169" t="str">
        <f>IF(CF1061&lt;&gt;"",IF(AND(AND(BZ1061&gt;-1,BZ1063&gt;-1),OR(BZ1061&gt;10,BZ1063&gt;10),ABS(BZ1061-BZ1063)&gt;1,IF(OR(BZ1061&gt;11,BZ1063&gt;11),ABS(BZ1061-BZ1063)=2,TRUE),BZ1061=INT(BZ1061),BZ1063=INT(BZ1063)),"","Error"),"")</f>
        <v/>
      </c>
      <c r="CA1065" s="169"/>
      <c r="CB1065" s="169" t="str">
        <f>IF(AND(CF1061&lt;&gt;"",CB1061&lt;&gt;""),IF(AND(AND(CB1061&gt;-1,CB1063&gt;-1),OR(CB1061&gt;10,CB1063&gt;10),ABS(CB1061-CB1063)&gt;1,IF(OR(CB1061&gt;11,CB1063&gt;11),ABS(CB1061-CB1063)=2,TRUE),CB1061=INT(CB1061),CB1063=INT(CB1063)),"","Error"),"")</f>
        <v/>
      </c>
      <c r="CC1065" s="169"/>
      <c r="CD1065" s="169" t="str">
        <f>IF(AND(CF1061&lt;&gt;"",CD1061&lt;&gt;""),IF(AND(AND(CD1061&gt;-1,CD1063&gt;-1),OR(CD1061&gt;10,CD1063&gt;10),ABS(CD1061-CD1063)&gt;1,IF(OR(CD1061&gt;11,CD1063&gt;11),ABS(CD1061-CD1063)=2,TRUE),CD1061=INT(CD1061),CD1063=INT(CD1063)),"","Error"),"")</f>
        <v/>
      </c>
      <c r="CE1065" s="169"/>
    </row>
    <row r="1066" spans="1:84" ht="11.25" customHeight="1">
      <c r="A1066" s="170">
        <v>3</v>
      </c>
      <c r="B1066" s="191"/>
      <c r="C1066" s="183" t="str">
        <f>IF($D1043="1P","A","A")</f>
        <v>A</v>
      </c>
      <c r="D1066" s="197"/>
      <c r="E1066" s="198"/>
      <c r="F1066" s="197"/>
      <c r="G1066" s="198"/>
      <c r="H1066" s="197"/>
      <c r="I1066" s="198"/>
      <c r="J1066" s="197"/>
      <c r="K1066" s="198"/>
      <c r="L1066" s="197"/>
      <c r="M1066" s="208"/>
      <c r="N1066" s="69" t="str">
        <f>IF(CF1061&lt;&gt;"",IF(CF1061="W",IF(SUM(IF(D1066&gt;D1068,1,0),IF(F1066&gt;F1068,1,0),IF(H1066&gt;H1068,1,0),IF(J1066&gt;J1068,1,0),IF(L1066&gt;L1068,1,0))&lt;&gt;3,"E",""),""),"")</f>
        <v/>
      </c>
      <c r="O1066" s="170">
        <v>6</v>
      </c>
      <c r="P1066" s="191"/>
      <c r="Q1066" s="183" t="str">
        <f>IF($D1043="1P","C","B")</f>
        <v>B</v>
      </c>
      <c r="R1066" s="197"/>
      <c r="S1066" s="198"/>
      <c r="T1066" s="197"/>
      <c r="U1066" s="198"/>
      <c r="V1066" s="197"/>
      <c r="W1066" s="198"/>
      <c r="X1066" s="197"/>
      <c r="Y1066" s="198"/>
      <c r="Z1066" s="197"/>
      <c r="AA1066" s="208"/>
      <c r="AB1066" s="69" t="str">
        <f>IF(CF1091&lt;&gt;"",IF(CF1091="W",IF(SUM(IF(R1066&gt;R1068,1,0),IF(T1066&gt;T1068,1,0),IF(V1066&gt;V1068,1,0),IF(X1066&gt;X1068,1,0),IF(Z1066&gt;Z1068,1,0))&lt;&gt;3,"E",""),""),"")</f>
        <v/>
      </c>
      <c r="AP1066" s="3"/>
      <c r="AQ1066" s="126"/>
      <c r="AR1066" s="126"/>
      <c r="AS1066" s="126"/>
      <c r="AT1066" s="126"/>
      <c r="AU1066" s="126"/>
      <c r="AV1066" s="126"/>
      <c r="AW1066" s="126"/>
      <c r="AX1066" s="126"/>
      <c r="AY1066" s="126"/>
      <c r="AZ1066" s="126"/>
      <c r="BA1066" s="126"/>
      <c r="BB1066" s="126"/>
      <c r="BC1066" s="126"/>
    </row>
    <row r="1067" spans="1:84" ht="11.25" customHeight="1">
      <c r="A1067" s="192"/>
      <c r="B1067" s="193"/>
      <c r="C1067" s="196"/>
      <c r="D1067" s="199"/>
      <c r="E1067" s="200"/>
      <c r="F1067" s="199"/>
      <c r="G1067" s="200"/>
      <c r="H1067" s="199"/>
      <c r="I1067" s="200"/>
      <c r="J1067" s="199"/>
      <c r="K1067" s="200"/>
      <c r="L1067" s="199"/>
      <c r="M1067" s="209"/>
      <c r="N1067" s="69" t="str">
        <f>IF(CF1061&lt;&gt;"",IF(ISERROR(AND(BV1065="",BX1065="",BZ1065="",CB1065="",CD1065="")),"E",IF(AND(BV1065="",BX1065="",BZ1065="",CB1065="",CD1065=""),"","E")),"")</f>
        <v/>
      </c>
      <c r="O1067" s="192"/>
      <c r="P1067" s="193"/>
      <c r="Q1067" s="196"/>
      <c r="R1067" s="199"/>
      <c r="S1067" s="200"/>
      <c r="T1067" s="199"/>
      <c r="U1067" s="200"/>
      <c r="V1067" s="199"/>
      <c r="W1067" s="200"/>
      <c r="X1067" s="199"/>
      <c r="Y1067" s="200"/>
      <c r="Z1067" s="199"/>
      <c r="AA1067" s="209"/>
      <c r="AB1067" s="69" t="str">
        <f>IF(CF1091&lt;&gt;"",IF(ISERROR(AND(BV1095="",BX1095="",BZ1095="",CB1095="",CD1095="")),"E",IF(AND(BV1095="",BX1095="",BZ1095="",CB1095="",CD1095=""),"","E")),"")</f>
        <v/>
      </c>
      <c r="AP1067" s="3"/>
      <c r="AQ1067" s="127"/>
      <c r="AR1067" s="127"/>
      <c r="AS1067" s="127"/>
      <c r="AT1067" s="127"/>
      <c r="AU1067" s="127"/>
      <c r="AV1067" s="127"/>
      <c r="AW1067" s="127"/>
      <c r="AX1067" s="127"/>
      <c r="AY1067" s="127"/>
      <c r="AZ1067" s="127"/>
      <c r="BA1067" s="127"/>
      <c r="BB1067" s="127"/>
      <c r="BC1067" s="127"/>
      <c r="BD1067" s="40"/>
      <c r="BE1067" s="40"/>
      <c r="BF1067" s="40"/>
      <c r="BG1067" s="40"/>
      <c r="BH1067" s="40"/>
      <c r="BI1067" s="40"/>
      <c r="BJ1067" s="40"/>
      <c r="BK1067" s="40"/>
      <c r="BL1067" s="40"/>
      <c r="BM1067" s="40"/>
      <c r="BN1067" s="40"/>
      <c r="BO1067" s="40"/>
      <c r="BP1067" s="40"/>
      <c r="BQ1067" s="40"/>
      <c r="BR1067" s="40"/>
      <c r="BS1067" s="40"/>
      <c r="BT1067" s="40"/>
      <c r="BU1067" s="40"/>
      <c r="BV1067" s="40"/>
      <c r="BW1067" s="40"/>
      <c r="BX1067" s="40"/>
      <c r="BY1067" s="40"/>
      <c r="BZ1067" s="40"/>
      <c r="CA1067" s="40"/>
      <c r="CB1067" s="40"/>
      <c r="CC1067" s="40"/>
      <c r="CD1067" s="40"/>
      <c r="CE1067" s="40"/>
      <c r="CF1067" s="3"/>
    </row>
    <row r="1068" spans="1:84" ht="11.25" customHeight="1">
      <c r="A1068" s="192"/>
      <c r="B1068" s="193"/>
      <c r="C1068" s="175" t="str">
        <f>IF($D1043="1P","C","B")</f>
        <v>B</v>
      </c>
      <c r="D1068" s="201"/>
      <c r="E1068" s="202"/>
      <c r="F1068" s="201"/>
      <c r="G1068" s="202"/>
      <c r="H1068" s="201"/>
      <c r="I1068" s="202"/>
      <c r="J1068" s="201"/>
      <c r="K1068" s="202"/>
      <c r="L1068" s="201"/>
      <c r="M1068" s="205"/>
      <c r="N1068" s="69" t="str">
        <f>IF(CF1061&lt;&gt;"",IF(ISERROR(AND(BV1065="",BX1065="",BZ1065="",CB1065="",CD1065="")),"E",IF(AND(BV1065="",BX1065="",BZ1065="",CB1065="",CD1065=""),"","E")),"")</f>
        <v/>
      </c>
      <c r="O1068" s="192"/>
      <c r="P1068" s="193"/>
      <c r="Q1068" s="175" t="str">
        <f>IF($D1043="1P","D","C")</f>
        <v>C</v>
      </c>
      <c r="R1068" s="201"/>
      <c r="S1068" s="202"/>
      <c r="T1068" s="201"/>
      <c r="U1068" s="202"/>
      <c r="V1068" s="201"/>
      <c r="W1068" s="202"/>
      <c r="X1068" s="201"/>
      <c r="Y1068" s="202"/>
      <c r="Z1068" s="201"/>
      <c r="AA1068" s="205"/>
      <c r="AB1068" s="69" t="str">
        <f>IF(CF1091&lt;&gt;"",IF(ISERROR(AND(BV1095="",BX1095="",BZ1095="",CB1095="",CD1095="")),"E",IF(AND(BV1095="",BX1095="",BZ1095="",CB1095="",CD1095=""),"","E")),"")</f>
        <v/>
      </c>
      <c r="AP1068" s="3"/>
      <c r="AQ1068" s="128"/>
      <c r="AR1068" s="128"/>
      <c r="AS1068" s="128"/>
      <c r="AT1068" s="128"/>
      <c r="AU1068" s="128"/>
      <c r="AV1068" s="128"/>
      <c r="AW1068" s="128"/>
      <c r="AX1068" s="128"/>
      <c r="AY1068" s="128"/>
      <c r="AZ1068" s="128"/>
      <c r="BA1068" s="128"/>
      <c r="BB1068" s="128"/>
      <c r="BC1068" s="128"/>
      <c r="BD1068" s="41"/>
      <c r="BE1068" s="41"/>
      <c r="BF1068" s="41"/>
      <c r="BG1068" s="41"/>
      <c r="BH1068" s="41"/>
      <c r="BI1068" s="41"/>
      <c r="BJ1068" s="41"/>
      <c r="BK1068" s="41"/>
      <c r="BL1068" s="41"/>
      <c r="BM1068" s="41"/>
      <c r="BN1068" s="41"/>
      <c r="BO1068" s="41"/>
      <c r="BP1068" s="41"/>
      <c r="BQ1068" s="41"/>
      <c r="BR1068" s="41"/>
      <c r="BS1068" s="41"/>
      <c r="BT1068" s="41"/>
      <c r="BU1068" s="41"/>
      <c r="BV1068" s="41"/>
      <c r="BW1068" s="41"/>
      <c r="BX1068" s="41"/>
      <c r="BY1068" s="41"/>
      <c r="BZ1068" s="41"/>
      <c r="CA1068" s="41"/>
      <c r="CB1068" s="41"/>
      <c r="CC1068" s="41"/>
      <c r="CD1068" s="41"/>
      <c r="CE1068" s="41"/>
      <c r="CF1068" s="3"/>
    </row>
    <row r="1069" spans="1:84" ht="11.25" customHeight="1" thickBot="1">
      <c r="A1069" s="194"/>
      <c r="B1069" s="195"/>
      <c r="C1069" s="207"/>
      <c r="D1069" s="203"/>
      <c r="E1069" s="204"/>
      <c r="F1069" s="203"/>
      <c r="G1069" s="204"/>
      <c r="H1069" s="203"/>
      <c r="I1069" s="204"/>
      <c r="J1069" s="203"/>
      <c r="K1069" s="204"/>
      <c r="L1069" s="203"/>
      <c r="M1069" s="206"/>
      <c r="N1069" s="69" t="str">
        <f>IF(CF1063&lt;&gt;"",IF(CF1063="W",IF(SUM(IF(D1068&gt;D1066,1,0),IF(F1068&gt;F1066,1,0),IF(H1068&gt;H1066,1,0),IF(J1068&gt;J1066,1,0),IF(L1068&gt;L1066,1,0))&lt;&gt;3,"E",""),""),"")</f>
        <v/>
      </c>
      <c r="O1069" s="194"/>
      <c r="P1069" s="195"/>
      <c r="Q1069" s="207"/>
      <c r="R1069" s="203"/>
      <c r="S1069" s="204"/>
      <c r="T1069" s="203"/>
      <c r="U1069" s="204"/>
      <c r="V1069" s="203"/>
      <c r="W1069" s="204"/>
      <c r="X1069" s="203"/>
      <c r="Y1069" s="204"/>
      <c r="Z1069" s="203"/>
      <c r="AA1069" s="206"/>
      <c r="AB1069" s="69" t="str">
        <f>IF(CF1093&lt;&gt;"",IF(CF1093="W",IF(SUM(IF(R1068&gt;R1066,1,0),IF(T1068&gt;T1066,1,0),IF(V1068&gt;V1066,1,0),IF(X1068&gt;X1066,1,0),IF(Z1068&gt;Z1066,1,0))&lt;&gt;3,"E",""),""),"")</f>
        <v/>
      </c>
      <c r="AP1069" s="3"/>
      <c r="AQ1069" s="126"/>
      <c r="AR1069" s="126"/>
      <c r="AS1069" s="126"/>
      <c r="AT1069" s="126"/>
      <c r="AU1069" s="126"/>
      <c r="AV1069" s="126"/>
      <c r="AW1069" s="126"/>
      <c r="AX1069" s="126"/>
      <c r="AY1069" s="126"/>
      <c r="AZ1069" s="126"/>
      <c r="BA1069" s="126"/>
      <c r="BB1069" s="126"/>
      <c r="BC1069" s="126"/>
      <c r="CF1069" s="3"/>
    </row>
    <row r="1070" spans="1:84" ht="11.25" customHeight="1" thickBot="1">
      <c r="A1070" s="3"/>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P1070" s="3"/>
      <c r="AQ1070" s="127"/>
      <c r="AR1070" s="127"/>
      <c r="AS1070" s="127"/>
      <c r="AT1070" s="127"/>
      <c r="AU1070" s="127"/>
      <c r="AV1070" s="127"/>
      <c r="AW1070" s="127"/>
      <c r="AX1070" s="127"/>
      <c r="AY1070" s="127"/>
      <c r="AZ1070" s="127"/>
      <c r="BA1070" s="127"/>
      <c r="BB1070" s="127"/>
      <c r="BC1070" s="127"/>
      <c r="BD1070" s="40"/>
      <c r="BE1070" s="40"/>
      <c r="BF1070" s="40"/>
      <c r="BG1070" s="40"/>
      <c r="BH1070" s="40"/>
      <c r="BI1070" s="40"/>
      <c r="BJ1070" s="40"/>
      <c r="BK1070" s="40"/>
      <c r="BL1070" s="40"/>
      <c r="BM1070" s="40"/>
      <c r="BN1070" s="40"/>
      <c r="BO1070" s="40"/>
      <c r="BP1070" s="40"/>
      <c r="BQ1070" s="40"/>
      <c r="BR1070" s="40"/>
      <c r="BS1070" s="40"/>
      <c r="BT1070" s="40"/>
      <c r="BU1070" s="40"/>
      <c r="BV1070" s="40"/>
      <c r="BW1070" s="40"/>
      <c r="BX1070" s="40"/>
      <c r="BY1070" s="40"/>
      <c r="BZ1070" s="40"/>
      <c r="CA1070" s="40"/>
      <c r="CB1070" s="40"/>
      <c r="CC1070" s="40"/>
      <c r="CD1070" s="40"/>
      <c r="CE1070" s="40"/>
      <c r="CF1070" s="3"/>
    </row>
    <row r="1071" spans="1:84" ht="11.25" customHeight="1">
      <c r="A1071" s="3"/>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P1071" s="3"/>
      <c r="AQ1071" s="154" t="str">
        <f>CONCATENATE($A1045," ",$D1045,","," ",$F1043)</f>
        <v>Group: 17, Women's Singles</v>
      </c>
      <c r="AR1071" s="155"/>
      <c r="AS1071" s="155"/>
      <c r="AT1071" s="155"/>
      <c r="AU1071" s="155"/>
      <c r="AV1071" s="155"/>
      <c r="AW1071" s="155"/>
      <c r="AX1071" s="155"/>
      <c r="AY1071" s="155"/>
      <c r="AZ1071" s="155"/>
      <c r="BA1071" s="155"/>
      <c r="BB1071" s="155"/>
      <c r="BC1071" s="156"/>
      <c r="BD1071" s="163">
        <f>O1058</f>
        <v>4</v>
      </c>
      <c r="BE1071" s="164"/>
      <c r="BF1071" s="183" t="str">
        <f>Q1058</f>
        <v>C</v>
      </c>
      <c r="BG1071" s="185" t="str">
        <f>IF(VLOOKUP($BF1071,$A1047:$C1053,3,FALSE)=0,"",CONCATENATE(VLOOKUP(VLOOKUP($BF1071,$A1047:$C1053,3,FALSE),Players!$J:$N,4,FALSE)," ",VLOOKUP($BF1071,$A1047:$C1053,3,FALSE)," ",IF(ISERROR(VLOOKUP(VLOOKUP($BF1071,$A1047:$C1053,3,FALSE),Players!$J:$N,5,FALSE)),"()",CONCATENATE("(",VLOOKUP(VLOOKUP($BF1071,$A1047:$C1053,3,FALSE),Players!$J:$N,5,FALSE),")"))))</f>
        <v/>
      </c>
      <c r="BH1071" s="186"/>
      <c r="BI1071" s="186"/>
      <c r="BJ1071" s="186"/>
      <c r="BK1071" s="186"/>
      <c r="BL1071" s="186"/>
      <c r="BM1071" s="186"/>
      <c r="BN1071" s="186"/>
      <c r="BO1071" s="186"/>
      <c r="BP1071" s="186"/>
      <c r="BQ1071" s="186"/>
      <c r="BR1071" s="186"/>
      <c r="BS1071" s="186"/>
      <c r="BT1071" s="186"/>
      <c r="BU1071" s="187"/>
      <c r="BV1071" s="170" t="str">
        <f>IF(R1058&lt;&gt;"",R1058,"")</f>
        <v/>
      </c>
      <c r="BW1071" s="171"/>
      <c r="BX1071" s="170" t="str">
        <f>IF(T1058&lt;&gt;"",T1058,"")</f>
        <v/>
      </c>
      <c r="BY1071" s="171"/>
      <c r="BZ1071" s="170" t="str">
        <f>IF(V1058&lt;&gt;"",V1058,"")</f>
        <v/>
      </c>
      <c r="CA1071" s="171"/>
      <c r="CB1071" s="170" t="str">
        <f>IF(X1058&lt;&gt;"",X1058,"")</f>
        <v/>
      </c>
      <c r="CC1071" s="171"/>
      <c r="CD1071" s="170" t="str">
        <f>IF(Z1058&lt;&gt;"",Z1058,"")</f>
        <v/>
      </c>
      <c r="CE1071" s="171"/>
      <c r="CF1071" s="174" t="str">
        <f>IF($CD1071=$CD1073,IF($CB1071=$CB1073,IF($BZ1071&lt;&gt;"",IF($BZ1071&gt;$BZ1073,"W","L"),""),IF($CB1071&gt;$CB1073,"W","L")),IF($CD1071&gt;$CD1073,"W","L"))</f>
        <v/>
      </c>
    </row>
    <row r="1072" spans="1:84" ht="11.25" customHeight="1">
      <c r="A1072" s="3"/>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P1072" s="3"/>
      <c r="AQ1072" s="157"/>
      <c r="AR1072" s="158"/>
      <c r="AS1072" s="158"/>
      <c r="AT1072" s="158"/>
      <c r="AU1072" s="158"/>
      <c r="AV1072" s="158"/>
      <c r="AW1072" s="158"/>
      <c r="AX1072" s="158"/>
      <c r="AY1072" s="158"/>
      <c r="AZ1072" s="158"/>
      <c r="BA1072" s="158"/>
      <c r="BB1072" s="158"/>
      <c r="BC1072" s="159"/>
      <c r="BD1072" s="165"/>
      <c r="BE1072" s="166"/>
      <c r="BF1072" s="184"/>
      <c r="BG1072" s="188"/>
      <c r="BH1072" s="189"/>
      <c r="BI1072" s="189"/>
      <c r="BJ1072" s="189"/>
      <c r="BK1072" s="189"/>
      <c r="BL1072" s="189"/>
      <c r="BM1072" s="189"/>
      <c r="BN1072" s="189"/>
      <c r="BO1072" s="189"/>
      <c r="BP1072" s="189"/>
      <c r="BQ1072" s="189"/>
      <c r="BR1072" s="189"/>
      <c r="BS1072" s="189"/>
      <c r="BT1072" s="189"/>
      <c r="BU1072" s="190"/>
      <c r="BV1072" s="172"/>
      <c r="BW1072" s="173"/>
      <c r="BX1072" s="172"/>
      <c r="BY1072" s="173"/>
      <c r="BZ1072" s="172"/>
      <c r="CA1072" s="173"/>
      <c r="CB1072" s="172"/>
      <c r="CC1072" s="173"/>
      <c r="CD1072" s="172"/>
      <c r="CE1072" s="173"/>
      <c r="CF1072" s="174"/>
    </row>
    <row r="1073" spans="1:84" ht="11.25" customHeight="1">
      <c r="A1073" s="3"/>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P1073" s="3"/>
      <c r="AQ1073" s="157"/>
      <c r="AR1073" s="158"/>
      <c r="AS1073" s="158"/>
      <c r="AT1073" s="158"/>
      <c r="AU1073" s="158"/>
      <c r="AV1073" s="158"/>
      <c r="AW1073" s="158"/>
      <c r="AX1073" s="158"/>
      <c r="AY1073" s="158"/>
      <c r="AZ1073" s="158"/>
      <c r="BA1073" s="158"/>
      <c r="BB1073" s="158"/>
      <c r="BC1073" s="159"/>
      <c r="BD1073" s="165"/>
      <c r="BE1073" s="166"/>
      <c r="BF1073" s="175" t="str">
        <f>Q1060</f>
        <v>D</v>
      </c>
      <c r="BG1073" s="177" t="str">
        <f>IF(VLOOKUP($BF1073,$A1047:$C1053,3,FALSE)=0,"",CONCATENATE(VLOOKUP(VLOOKUP($BF1073,$A1047:$C1053,3,FALSE),Players!$J:$N,4,FALSE)," ",VLOOKUP($BF1073,$A1047:$C1053,3,FALSE)," ",IF(ISERROR(VLOOKUP(VLOOKUP($BF1073,$A1047:$C1053,3,FALSE),Players!$J:$N,5,FALSE)),"()",CONCATENATE("(",VLOOKUP(VLOOKUP($BF1073,$A1047:$C1053,3,FALSE),Players!$J:$N,5,FALSE),")"))))</f>
        <v/>
      </c>
      <c r="BH1073" s="178"/>
      <c r="BI1073" s="178"/>
      <c r="BJ1073" s="178"/>
      <c r="BK1073" s="178"/>
      <c r="BL1073" s="178"/>
      <c r="BM1073" s="178"/>
      <c r="BN1073" s="178"/>
      <c r="BO1073" s="178"/>
      <c r="BP1073" s="178"/>
      <c r="BQ1073" s="178"/>
      <c r="BR1073" s="178"/>
      <c r="BS1073" s="178"/>
      <c r="BT1073" s="178"/>
      <c r="BU1073" s="179"/>
      <c r="BV1073" s="150" t="str">
        <f>IF(R1060&lt;&gt;"",R1060,"")</f>
        <v/>
      </c>
      <c r="BW1073" s="151"/>
      <c r="BX1073" s="150" t="str">
        <f>IF(T1060&lt;&gt;"",T1060,"")</f>
        <v/>
      </c>
      <c r="BY1073" s="151"/>
      <c r="BZ1073" s="150" t="str">
        <f>IF(V1060&lt;&gt;"",V1060,"")</f>
        <v/>
      </c>
      <c r="CA1073" s="151"/>
      <c r="CB1073" s="150" t="str">
        <f>IF(X1060&lt;&gt;"",X1060,"")</f>
        <v/>
      </c>
      <c r="CC1073" s="151"/>
      <c r="CD1073" s="150" t="str">
        <f>IF(Z1060&lt;&gt;"",Z1060,"")</f>
        <v/>
      </c>
      <c r="CE1073" s="151"/>
      <c r="CF1073" s="174" t="str">
        <f>IF($CF1071&lt;&gt;"",IF(CF1071="W","L","W"),"")</f>
        <v/>
      </c>
    </row>
    <row r="1074" spans="1:84" ht="11.25" customHeight="1" thickBot="1">
      <c r="A1074" s="3"/>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P1074" s="3"/>
      <c r="AQ1074" s="160"/>
      <c r="AR1074" s="161"/>
      <c r="AS1074" s="161"/>
      <c r="AT1074" s="161"/>
      <c r="AU1074" s="161"/>
      <c r="AV1074" s="161"/>
      <c r="AW1074" s="161"/>
      <c r="AX1074" s="161"/>
      <c r="AY1074" s="161"/>
      <c r="AZ1074" s="161"/>
      <c r="BA1074" s="161"/>
      <c r="BB1074" s="161"/>
      <c r="BC1074" s="162"/>
      <c r="BD1074" s="167"/>
      <c r="BE1074" s="168"/>
      <c r="BF1074" s="176"/>
      <c r="BG1074" s="180"/>
      <c r="BH1074" s="181"/>
      <c r="BI1074" s="181"/>
      <c r="BJ1074" s="181"/>
      <c r="BK1074" s="181"/>
      <c r="BL1074" s="181"/>
      <c r="BM1074" s="181"/>
      <c r="BN1074" s="181"/>
      <c r="BO1074" s="181"/>
      <c r="BP1074" s="181"/>
      <c r="BQ1074" s="181"/>
      <c r="BR1074" s="181"/>
      <c r="BS1074" s="181"/>
      <c r="BT1074" s="181"/>
      <c r="BU1074" s="182"/>
      <c r="BV1074" s="152"/>
      <c r="BW1074" s="153"/>
      <c r="BX1074" s="152"/>
      <c r="BY1074" s="153"/>
      <c r="BZ1074" s="152"/>
      <c r="CA1074" s="153"/>
      <c r="CB1074" s="152"/>
      <c r="CC1074" s="153"/>
      <c r="CD1074" s="152"/>
      <c r="CE1074" s="153"/>
      <c r="CF1074" s="174"/>
    </row>
    <row r="1075" spans="1:84" ht="11.25" customHeight="1">
      <c r="A1075" s="3"/>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P1075" s="3"/>
      <c r="AQ1075" s="126"/>
      <c r="AR1075" s="126"/>
      <c r="AS1075" s="126"/>
      <c r="AT1075" s="126"/>
      <c r="AU1075" s="126"/>
      <c r="AV1075" s="126"/>
      <c r="AW1075" s="126"/>
      <c r="AX1075" s="126"/>
      <c r="AY1075" s="126"/>
      <c r="AZ1075" s="126"/>
      <c r="BA1075" s="126"/>
      <c r="BB1075" s="126"/>
      <c r="BC1075" s="126"/>
      <c r="BV1075" s="169" t="str">
        <f>IF(CF1071&lt;&gt;"",IF(AND(AND(BV1071&gt;-1,BV1073&gt;-1),OR(BV1071&gt;10,BV1073&gt;10),ABS(BV1071-BV1073)&gt;1,IF(OR(BV1071&gt;11,BV1073&gt;11),ABS(BV1071-BV1073)=2,TRUE),BV1071=INT(BV1071),BV1073=INT(BV1073)),"","Error"),"")</f>
        <v/>
      </c>
      <c r="BW1075" s="169"/>
      <c r="BX1075" s="169" t="str">
        <f>IF(CF1071&lt;&gt;"",IF(AND(AND(BX1071&gt;-1,BX1073&gt;-1),OR(BX1071&gt;10,BX1073&gt;10),ABS(BX1071-BX1073)&gt;1,IF(OR(BX1071&gt;11,BX1073&gt;11),ABS(BX1071-BX1073)=2,TRUE),BX1071=INT(BX1071),BX1073=INT(BX1073)),"","Error"),"")</f>
        <v/>
      </c>
      <c r="BY1075" s="169"/>
      <c r="BZ1075" s="169" t="str">
        <f>IF(CF1071&lt;&gt;"",IF(AND(AND(BZ1071&gt;-1,BZ1073&gt;-1),OR(BZ1071&gt;10,BZ1073&gt;10),ABS(BZ1071-BZ1073)&gt;1,IF(OR(BZ1071&gt;11,BZ1073&gt;11),ABS(BZ1071-BZ1073)=2,TRUE),BZ1071=INT(BZ1071),BZ1073=INT(BZ1073)),"","Error"),"")</f>
        <v/>
      </c>
      <c r="CA1075" s="169"/>
      <c r="CB1075" s="169" t="str">
        <f>IF(AND(CF1071&lt;&gt;"",CB1071&lt;&gt;""),IF(AND(AND(CB1071&gt;-1,CB1073&gt;-1),OR(CB1071&gt;10,CB1073&gt;10),ABS(CB1071-CB1073)&gt;1,IF(OR(CB1071&gt;11,CB1073&gt;11),ABS(CB1071-CB1073)=2,TRUE),CB1071=INT(CB1071),CB1073=INT(CB1073)),"","Error"),"")</f>
        <v/>
      </c>
      <c r="CC1075" s="169"/>
      <c r="CD1075" s="169" t="str">
        <f>IF(AND(CF1071&lt;&gt;"",CD1071&lt;&gt;""),IF(AND(AND(CD1071&gt;-1,CD1073&gt;-1),OR(CD1071&gt;10,CD1073&gt;10),ABS(CD1071-CD1073)&gt;1,IF(OR(CD1071&gt;11,CD1073&gt;11),ABS(CD1071-CD1073)=2,TRUE),CD1071=INT(CD1071),CD1073=INT(CD1073)),"","Error"),"")</f>
        <v/>
      </c>
      <c r="CE1075" s="169"/>
      <c r="CF1075" s="3"/>
    </row>
    <row r="1076" spans="1:84" ht="11.25" customHeight="1">
      <c r="A1076" s="3"/>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P1076" s="3"/>
      <c r="AQ1076" s="126"/>
      <c r="AR1076" s="126"/>
      <c r="AS1076" s="126"/>
      <c r="AT1076" s="126"/>
      <c r="AU1076" s="126"/>
      <c r="AV1076" s="126"/>
      <c r="AW1076" s="126"/>
      <c r="AX1076" s="126"/>
      <c r="AY1076" s="126"/>
      <c r="AZ1076" s="126"/>
      <c r="BA1076" s="126"/>
      <c r="BB1076" s="126"/>
      <c r="BC1076" s="126"/>
      <c r="CF1076" s="3"/>
    </row>
    <row r="1077" spans="1:84" ht="11.25" customHeight="1">
      <c r="A1077" s="3"/>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P1077" s="3"/>
      <c r="AQ1077" s="127"/>
      <c r="AR1077" s="127"/>
      <c r="AS1077" s="127"/>
      <c r="AT1077" s="127"/>
      <c r="AU1077" s="127"/>
      <c r="AV1077" s="127"/>
      <c r="AW1077" s="127"/>
      <c r="AX1077" s="127"/>
      <c r="AY1077" s="127"/>
      <c r="AZ1077" s="127"/>
      <c r="BA1077" s="127"/>
      <c r="BB1077" s="127"/>
      <c r="BC1077" s="127"/>
      <c r="BD1077" s="40"/>
      <c r="BE1077" s="40"/>
      <c r="BF1077" s="40"/>
      <c r="BG1077" s="40"/>
      <c r="BH1077" s="40"/>
      <c r="BI1077" s="40"/>
      <c r="BJ1077" s="40"/>
      <c r="BK1077" s="40"/>
      <c r="BL1077" s="40"/>
      <c r="BM1077" s="40"/>
      <c r="BN1077" s="40"/>
      <c r="BO1077" s="40"/>
      <c r="BP1077" s="40"/>
      <c r="BQ1077" s="40"/>
      <c r="BR1077" s="40"/>
      <c r="BS1077" s="40"/>
      <c r="BT1077" s="40"/>
      <c r="BU1077" s="40"/>
      <c r="BV1077" s="40"/>
      <c r="BW1077" s="40"/>
      <c r="BX1077" s="40"/>
      <c r="BY1077" s="40"/>
      <c r="BZ1077" s="40"/>
      <c r="CA1077" s="40"/>
      <c r="CB1077" s="40"/>
      <c r="CC1077" s="40"/>
      <c r="CD1077" s="40"/>
      <c r="CE1077" s="40"/>
      <c r="CF1077" s="3"/>
    </row>
    <row r="1078" spans="1:84" ht="11.25" customHeight="1">
      <c r="A1078" s="3"/>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P1078" s="3"/>
      <c r="AQ1078" s="128"/>
      <c r="AR1078" s="128"/>
      <c r="AS1078" s="128"/>
      <c r="AT1078" s="128"/>
      <c r="AU1078" s="128"/>
      <c r="AV1078" s="128"/>
      <c r="AW1078" s="128"/>
      <c r="AX1078" s="128"/>
      <c r="AY1078" s="128"/>
      <c r="AZ1078" s="128"/>
      <c r="BA1078" s="128"/>
      <c r="BB1078" s="128"/>
      <c r="BC1078" s="128"/>
      <c r="BD1078" s="41"/>
      <c r="BE1078" s="41"/>
      <c r="BF1078" s="41"/>
      <c r="BG1078" s="41"/>
      <c r="BH1078" s="41"/>
      <c r="BI1078" s="41"/>
      <c r="BJ1078" s="41"/>
      <c r="BK1078" s="41"/>
      <c r="BL1078" s="41"/>
      <c r="BM1078" s="41"/>
      <c r="BN1078" s="41"/>
      <c r="BO1078" s="41"/>
      <c r="BP1078" s="41"/>
      <c r="BQ1078" s="41"/>
      <c r="BR1078" s="41"/>
      <c r="BS1078" s="41"/>
      <c r="BT1078" s="41"/>
      <c r="BU1078" s="41"/>
      <c r="BV1078" s="41"/>
      <c r="BW1078" s="41"/>
      <c r="BX1078" s="41"/>
      <c r="BY1078" s="41"/>
      <c r="BZ1078" s="41"/>
      <c r="CA1078" s="41"/>
      <c r="CB1078" s="41"/>
      <c r="CC1078" s="41"/>
      <c r="CD1078" s="41"/>
      <c r="CE1078" s="41"/>
      <c r="CF1078" s="3"/>
    </row>
    <row r="1079" spans="1:84" ht="11.25" customHeight="1">
      <c r="A1079" s="3"/>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P1079" s="3"/>
      <c r="AQ1079" s="126"/>
      <c r="AR1079" s="126"/>
      <c r="AS1079" s="126"/>
      <c r="AT1079" s="126"/>
      <c r="AU1079" s="126"/>
      <c r="AV1079" s="126"/>
      <c r="AW1079" s="126"/>
      <c r="AX1079" s="126"/>
      <c r="AY1079" s="126"/>
      <c r="AZ1079" s="126"/>
      <c r="BA1079" s="126"/>
      <c r="BB1079" s="126"/>
      <c r="BC1079" s="126"/>
      <c r="CF1079" s="3"/>
    </row>
    <row r="1080" spans="1:84" ht="11.25" customHeight="1" thickBot="1">
      <c r="A1080" s="3"/>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P1080" s="3"/>
      <c r="AQ1080" s="127"/>
      <c r="AR1080" s="127"/>
      <c r="AS1080" s="127"/>
      <c r="AT1080" s="127"/>
      <c r="AU1080" s="127"/>
      <c r="AV1080" s="127"/>
      <c r="AW1080" s="127"/>
      <c r="AX1080" s="127"/>
      <c r="AY1080" s="127"/>
      <c r="AZ1080" s="127"/>
      <c r="BA1080" s="127"/>
      <c r="BB1080" s="127"/>
      <c r="BC1080" s="127"/>
      <c r="BD1080" s="40"/>
      <c r="BE1080" s="40"/>
      <c r="BF1080" s="40"/>
      <c r="BG1080" s="40"/>
      <c r="BH1080" s="40"/>
      <c r="BI1080" s="40"/>
      <c r="BJ1080" s="40"/>
      <c r="BK1080" s="40"/>
      <c r="BL1080" s="40"/>
      <c r="BM1080" s="40"/>
      <c r="BN1080" s="40"/>
      <c r="BO1080" s="40"/>
      <c r="BP1080" s="40"/>
      <c r="BQ1080" s="40"/>
      <c r="BR1080" s="40"/>
      <c r="BS1080" s="40"/>
      <c r="BT1080" s="40"/>
      <c r="BU1080" s="40"/>
      <c r="BV1080" s="40"/>
      <c r="BW1080" s="40"/>
      <c r="BX1080" s="40"/>
      <c r="BY1080" s="40"/>
      <c r="BZ1080" s="40"/>
      <c r="CA1080" s="40"/>
      <c r="CB1080" s="40"/>
      <c r="CC1080" s="40"/>
      <c r="CD1080" s="40"/>
      <c r="CE1080" s="40"/>
      <c r="CF1080" s="3"/>
    </row>
    <row r="1081" spans="1:84" ht="11.25" customHeight="1">
      <c r="A1081" s="3"/>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P1081" s="3"/>
      <c r="AQ1081" s="154" t="str">
        <f>CONCATENATE($A1045," ",$D1045,","," ",$F1043)</f>
        <v>Group: 17, Women's Singles</v>
      </c>
      <c r="AR1081" s="155"/>
      <c r="AS1081" s="155"/>
      <c r="AT1081" s="155"/>
      <c r="AU1081" s="155"/>
      <c r="AV1081" s="155"/>
      <c r="AW1081" s="155"/>
      <c r="AX1081" s="155"/>
      <c r="AY1081" s="155"/>
      <c r="AZ1081" s="155"/>
      <c r="BA1081" s="155"/>
      <c r="BB1081" s="155"/>
      <c r="BC1081" s="156"/>
      <c r="BD1081" s="163">
        <f>O1062</f>
        <v>5</v>
      </c>
      <c r="BE1081" s="164"/>
      <c r="BF1081" s="183" t="str">
        <f>Q1062</f>
        <v>A</v>
      </c>
      <c r="BG1081" s="185" t="str">
        <f>IF(VLOOKUP($BF1081,$A1047:$C1053,3,FALSE)=0,"",CONCATENATE(VLOOKUP(VLOOKUP($BF1081,$A1047:$C1053,3,FALSE),Players!$J:$N,4,FALSE)," ",VLOOKUP($BF1081,$A1047:$C1053,3,FALSE)," ",IF(ISERROR(VLOOKUP(VLOOKUP($BF1081,$A1047:$C1053,3,FALSE),Players!$J:$N,5,FALSE)),"()",CONCATENATE("(",VLOOKUP(VLOOKUP($BF1081,$A1047:$C1053,3,FALSE),Players!$J:$N,5,FALSE),")"))))</f>
        <v/>
      </c>
      <c r="BH1081" s="186"/>
      <c r="BI1081" s="186"/>
      <c r="BJ1081" s="186"/>
      <c r="BK1081" s="186"/>
      <c r="BL1081" s="186"/>
      <c r="BM1081" s="186"/>
      <c r="BN1081" s="186"/>
      <c r="BO1081" s="186"/>
      <c r="BP1081" s="186"/>
      <c r="BQ1081" s="186"/>
      <c r="BR1081" s="186"/>
      <c r="BS1081" s="186"/>
      <c r="BT1081" s="186"/>
      <c r="BU1081" s="187"/>
      <c r="BV1081" s="170" t="str">
        <f>IF(R1062&lt;&gt;"",R1062,"")</f>
        <v/>
      </c>
      <c r="BW1081" s="171"/>
      <c r="BX1081" s="170" t="str">
        <f>IF(T1062&lt;&gt;"",T1062,"")</f>
        <v/>
      </c>
      <c r="BY1081" s="171"/>
      <c r="BZ1081" s="170" t="str">
        <f>IF(V1062&lt;&gt;"",V1062,"")</f>
        <v/>
      </c>
      <c r="CA1081" s="171"/>
      <c r="CB1081" s="170" t="str">
        <f>IF(X1062&lt;&gt;"",X1062,"")</f>
        <v/>
      </c>
      <c r="CC1081" s="171"/>
      <c r="CD1081" s="170" t="str">
        <f>IF(Z1062&lt;&gt;"",Z1062,"")</f>
        <v/>
      </c>
      <c r="CE1081" s="171"/>
      <c r="CF1081" s="174" t="str">
        <f>IF($CD1081=$CD1083,IF($CB1081=$CB1083,IF($BZ1081&lt;&gt;"",IF($BZ1081&gt;$BZ1083,"W","L"),""),IF($CB1081&gt;$CB1083,"W","L")),IF($CD1081&gt;$CD1083,"W","L"))</f>
        <v/>
      </c>
    </row>
    <row r="1082" spans="1:84" ht="11.25" customHeight="1">
      <c r="A1082" s="3"/>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P1082" s="3"/>
      <c r="AQ1082" s="157"/>
      <c r="AR1082" s="158"/>
      <c r="AS1082" s="158"/>
      <c r="AT1082" s="158"/>
      <c r="AU1082" s="158"/>
      <c r="AV1082" s="158"/>
      <c r="AW1082" s="158"/>
      <c r="AX1082" s="158"/>
      <c r="AY1082" s="158"/>
      <c r="AZ1082" s="158"/>
      <c r="BA1082" s="158"/>
      <c r="BB1082" s="158"/>
      <c r="BC1082" s="159"/>
      <c r="BD1082" s="165"/>
      <c r="BE1082" s="166"/>
      <c r="BF1082" s="184"/>
      <c r="BG1082" s="188"/>
      <c r="BH1082" s="189"/>
      <c r="BI1082" s="189"/>
      <c r="BJ1082" s="189"/>
      <c r="BK1082" s="189"/>
      <c r="BL1082" s="189"/>
      <c r="BM1082" s="189"/>
      <c r="BN1082" s="189"/>
      <c r="BO1082" s="189"/>
      <c r="BP1082" s="189"/>
      <c r="BQ1082" s="189"/>
      <c r="BR1082" s="189"/>
      <c r="BS1082" s="189"/>
      <c r="BT1082" s="189"/>
      <c r="BU1082" s="190"/>
      <c r="BV1082" s="172"/>
      <c r="BW1082" s="173"/>
      <c r="BX1082" s="172"/>
      <c r="BY1082" s="173"/>
      <c r="BZ1082" s="172"/>
      <c r="CA1082" s="173"/>
      <c r="CB1082" s="172"/>
      <c r="CC1082" s="173"/>
      <c r="CD1082" s="172"/>
      <c r="CE1082" s="173"/>
      <c r="CF1082" s="174"/>
    </row>
    <row r="1083" spans="1:84" ht="11.25" customHeight="1">
      <c r="A1083" s="3"/>
      <c r="B1083" s="3"/>
      <c r="C1083" s="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P1083" s="3"/>
      <c r="AQ1083" s="157"/>
      <c r="AR1083" s="158"/>
      <c r="AS1083" s="158"/>
      <c r="AT1083" s="158"/>
      <c r="AU1083" s="158"/>
      <c r="AV1083" s="158"/>
      <c r="AW1083" s="158"/>
      <c r="AX1083" s="158"/>
      <c r="AY1083" s="158"/>
      <c r="AZ1083" s="158"/>
      <c r="BA1083" s="158"/>
      <c r="BB1083" s="158"/>
      <c r="BC1083" s="159"/>
      <c r="BD1083" s="165"/>
      <c r="BE1083" s="166"/>
      <c r="BF1083" s="175" t="str">
        <f>Q1064</f>
        <v>D</v>
      </c>
      <c r="BG1083" s="177" t="str">
        <f>IF(VLOOKUP($BF1083,$A1047:$C1053,3,FALSE)=0,"",CONCATENATE(VLOOKUP(VLOOKUP($BF1083,$A1047:$C1053,3,FALSE),Players!$J:$N,4,FALSE)," ",VLOOKUP($BF1083,$A1047:$C1053,3,FALSE)," ",IF(ISERROR(VLOOKUP(VLOOKUP($BF1083,$A1047:$C1053,3,FALSE),Players!$J:$N,5,FALSE)),"()",CONCATENATE("(",VLOOKUP(VLOOKUP($BF1083,$A1047:$C1053,3,FALSE),Players!$J:$N,5,FALSE),")"))))</f>
        <v/>
      </c>
      <c r="BH1083" s="178"/>
      <c r="BI1083" s="178"/>
      <c r="BJ1083" s="178"/>
      <c r="BK1083" s="178"/>
      <c r="BL1083" s="178"/>
      <c r="BM1083" s="178"/>
      <c r="BN1083" s="178"/>
      <c r="BO1083" s="178"/>
      <c r="BP1083" s="178"/>
      <c r="BQ1083" s="178"/>
      <c r="BR1083" s="178"/>
      <c r="BS1083" s="178"/>
      <c r="BT1083" s="178"/>
      <c r="BU1083" s="179"/>
      <c r="BV1083" s="150" t="str">
        <f>IF(R1064&lt;&gt;"",R1064,"")</f>
        <v/>
      </c>
      <c r="BW1083" s="151"/>
      <c r="BX1083" s="150" t="str">
        <f>IF(T1064&lt;&gt;"",T1064,"")</f>
        <v/>
      </c>
      <c r="BY1083" s="151"/>
      <c r="BZ1083" s="150" t="str">
        <f>IF(V1064&lt;&gt;"",V1064,"")</f>
        <v/>
      </c>
      <c r="CA1083" s="151"/>
      <c r="CB1083" s="150" t="str">
        <f>IF(X1064&lt;&gt;"",X1064,"")</f>
        <v/>
      </c>
      <c r="CC1083" s="151"/>
      <c r="CD1083" s="150" t="str">
        <f>IF(Z1064&lt;&gt;"",Z1064,"")</f>
        <v/>
      </c>
      <c r="CE1083" s="151"/>
      <c r="CF1083" s="174" t="str">
        <f>IF($CF1081&lt;&gt;"",IF(CF1081="W","L","W"),"")</f>
        <v/>
      </c>
    </row>
    <row r="1084" spans="1:84" ht="11.25" customHeight="1" thickBot="1">
      <c r="A1084" s="3"/>
      <c r="B1084" s="3"/>
      <c r="C1084" s="3"/>
      <c r="D1084" s="3"/>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P1084" s="3"/>
      <c r="AQ1084" s="160"/>
      <c r="AR1084" s="161"/>
      <c r="AS1084" s="161"/>
      <c r="AT1084" s="161"/>
      <c r="AU1084" s="161"/>
      <c r="AV1084" s="161"/>
      <c r="AW1084" s="161"/>
      <c r="AX1084" s="161"/>
      <c r="AY1084" s="161"/>
      <c r="AZ1084" s="161"/>
      <c r="BA1084" s="161"/>
      <c r="BB1084" s="161"/>
      <c r="BC1084" s="162"/>
      <c r="BD1084" s="167"/>
      <c r="BE1084" s="168"/>
      <c r="BF1084" s="176"/>
      <c r="BG1084" s="180"/>
      <c r="BH1084" s="181"/>
      <c r="BI1084" s="181"/>
      <c r="BJ1084" s="181"/>
      <c r="BK1084" s="181"/>
      <c r="BL1084" s="181"/>
      <c r="BM1084" s="181"/>
      <c r="BN1084" s="181"/>
      <c r="BO1084" s="181"/>
      <c r="BP1084" s="181"/>
      <c r="BQ1084" s="181"/>
      <c r="BR1084" s="181"/>
      <c r="BS1084" s="181"/>
      <c r="BT1084" s="181"/>
      <c r="BU1084" s="182"/>
      <c r="BV1084" s="152"/>
      <c r="BW1084" s="153"/>
      <c r="BX1084" s="152"/>
      <c r="BY1084" s="153"/>
      <c r="BZ1084" s="152"/>
      <c r="CA1084" s="153"/>
      <c r="CB1084" s="152"/>
      <c r="CC1084" s="153"/>
      <c r="CD1084" s="152"/>
      <c r="CE1084" s="153"/>
      <c r="CF1084" s="174"/>
    </row>
    <row r="1085" spans="1:84" ht="11.25" customHeight="1">
      <c r="A1085" s="3"/>
      <c r="B1085" s="3"/>
      <c r="C1085" s="3"/>
      <c r="D1085" s="3"/>
      <c r="E1085" s="3"/>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P1085" s="3"/>
      <c r="AQ1085" s="126"/>
      <c r="AR1085" s="126"/>
      <c r="AS1085" s="126"/>
      <c r="AT1085" s="126"/>
      <c r="AU1085" s="126"/>
      <c r="AV1085" s="126"/>
      <c r="AW1085" s="126"/>
      <c r="AX1085" s="126"/>
      <c r="AY1085" s="126"/>
      <c r="AZ1085" s="126"/>
      <c r="BA1085" s="126"/>
      <c r="BB1085" s="126"/>
      <c r="BC1085" s="126"/>
      <c r="BV1085" s="169" t="str">
        <f>IF(CF1081&lt;&gt;"",IF(AND(AND(BV1081&gt;-1,BV1083&gt;-1),OR(BV1081&gt;10,BV1083&gt;10),ABS(BV1081-BV1083)&gt;1,IF(OR(BV1081&gt;11,BV1083&gt;11),ABS(BV1081-BV1083)=2,TRUE),BV1081=INT(BV1081),BV1083=INT(BV1083)),"","Error"),"")</f>
        <v/>
      </c>
      <c r="BW1085" s="169"/>
      <c r="BX1085" s="169" t="str">
        <f>IF(CF1081&lt;&gt;"",IF(AND(AND(BX1081&gt;-1,BX1083&gt;-1),OR(BX1081&gt;10,BX1083&gt;10),ABS(BX1081-BX1083)&gt;1,IF(OR(BX1081&gt;11,BX1083&gt;11),ABS(BX1081-BX1083)=2,TRUE),BX1081=INT(BX1081),BX1083=INT(BX1083)),"","Error"),"")</f>
        <v/>
      </c>
      <c r="BY1085" s="169"/>
      <c r="BZ1085" s="169" t="str">
        <f>IF(CF1081&lt;&gt;"",IF(AND(AND(BZ1081&gt;-1,BZ1083&gt;-1),OR(BZ1081&gt;10,BZ1083&gt;10),ABS(BZ1081-BZ1083)&gt;1,IF(OR(BZ1081&gt;11,BZ1083&gt;11),ABS(BZ1081-BZ1083)=2,TRUE),BZ1081=INT(BZ1081),BZ1083=INT(BZ1083)),"","Error"),"")</f>
        <v/>
      </c>
      <c r="CA1085" s="169"/>
      <c r="CB1085" s="169" t="str">
        <f>IF(AND(CF1081&lt;&gt;"",CB1081&lt;&gt;""),IF(AND(AND(CB1081&gt;-1,CB1083&gt;-1),OR(CB1081&gt;10,CB1083&gt;10),ABS(CB1081-CB1083)&gt;1,IF(OR(CB1081&gt;11,CB1083&gt;11),ABS(CB1081-CB1083)=2,TRUE),CB1081=INT(CB1081),CB1083=INT(CB1083)),"","Error"),"")</f>
        <v/>
      </c>
      <c r="CC1085" s="169"/>
      <c r="CD1085" s="169" t="str">
        <f>IF(AND(CF1081&lt;&gt;"",CD1081&lt;&gt;""),IF(AND(AND(CD1081&gt;-1,CD1083&gt;-1),OR(CD1081&gt;10,CD1083&gt;10),ABS(CD1081-CD1083)&gt;1,IF(OR(CD1081&gt;11,CD1083&gt;11),ABS(CD1081-CD1083)=2,TRUE),CD1081=INT(CD1081),CD1083=INT(CD1083)),"","Error"),"")</f>
        <v/>
      </c>
      <c r="CE1085" s="169"/>
      <c r="CF1085" s="3"/>
    </row>
    <row r="1086" spans="1:84" ht="11.25" customHeight="1">
      <c r="A1086" s="3"/>
      <c r="B1086" s="3"/>
      <c r="C1086" s="3"/>
      <c r="D1086" s="3"/>
      <c r="E1086" s="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P1086" s="3"/>
      <c r="AQ1086" s="126"/>
      <c r="AR1086" s="126"/>
      <c r="AS1086" s="126"/>
      <c r="AT1086" s="126"/>
      <c r="AU1086" s="126"/>
      <c r="AV1086" s="126"/>
      <c r="AW1086" s="126"/>
      <c r="AX1086" s="126"/>
      <c r="AY1086" s="126"/>
      <c r="AZ1086" s="126"/>
      <c r="BA1086" s="126"/>
      <c r="BB1086" s="126"/>
      <c r="BC1086" s="126"/>
      <c r="CF1086" s="3"/>
    </row>
    <row r="1087" spans="1:84" ht="11.25" customHeight="1">
      <c r="A1087" s="3"/>
      <c r="B1087" s="3"/>
      <c r="C1087" s="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P1087" s="3"/>
      <c r="AQ1087" s="127"/>
      <c r="AR1087" s="127"/>
      <c r="AS1087" s="127"/>
      <c r="AT1087" s="127"/>
      <c r="AU1087" s="127"/>
      <c r="AV1087" s="127"/>
      <c r="AW1087" s="127"/>
      <c r="AX1087" s="127"/>
      <c r="AY1087" s="127"/>
      <c r="AZ1087" s="127"/>
      <c r="BA1087" s="127"/>
      <c r="BB1087" s="127"/>
      <c r="BC1087" s="127"/>
      <c r="BD1087" s="40"/>
      <c r="BE1087" s="40"/>
      <c r="BF1087" s="40"/>
      <c r="BG1087" s="40"/>
      <c r="BH1087" s="40"/>
      <c r="BI1087" s="40"/>
      <c r="BJ1087" s="40"/>
      <c r="BK1087" s="40"/>
      <c r="BL1087" s="40"/>
      <c r="BM1087" s="40"/>
      <c r="BN1087" s="40"/>
      <c r="BO1087" s="40"/>
      <c r="BP1087" s="40"/>
      <c r="BQ1087" s="40"/>
      <c r="BR1087" s="40"/>
      <c r="BS1087" s="40"/>
      <c r="BT1087" s="40"/>
      <c r="BU1087" s="40"/>
      <c r="BV1087" s="40"/>
      <c r="BW1087" s="40"/>
      <c r="BX1087" s="40"/>
      <c r="BY1087" s="40"/>
      <c r="BZ1087" s="40"/>
      <c r="CA1087" s="40"/>
      <c r="CB1087" s="40"/>
      <c r="CC1087" s="40"/>
      <c r="CD1087" s="40"/>
      <c r="CE1087" s="40"/>
      <c r="CF1087" s="3"/>
    </row>
    <row r="1088" spans="1:84" ht="11.25" customHeight="1">
      <c r="A1088" s="42"/>
      <c r="R1088" s="42"/>
      <c r="S1088" s="42"/>
      <c r="W1088" s="42"/>
      <c r="X1088" s="43"/>
      <c r="Y1088" s="43"/>
      <c r="Z1088" s="43"/>
      <c r="AA1088" s="43"/>
      <c r="AB1088" s="3"/>
      <c r="AP1088" s="3"/>
      <c r="AQ1088" s="128"/>
      <c r="AR1088" s="128"/>
      <c r="AS1088" s="128"/>
      <c r="AT1088" s="128"/>
      <c r="AU1088" s="128"/>
      <c r="AV1088" s="128"/>
      <c r="AW1088" s="128"/>
      <c r="AX1088" s="128"/>
      <c r="AY1088" s="128"/>
      <c r="AZ1088" s="128"/>
      <c r="BA1088" s="128"/>
      <c r="BB1088" s="128"/>
      <c r="BC1088" s="128"/>
      <c r="BD1088" s="41"/>
      <c r="BE1088" s="41"/>
      <c r="BF1088" s="41"/>
      <c r="BG1088" s="41"/>
      <c r="BH1088" s="41"/>
      <c r="BI1088" s="41"/>
      <c r="BJ1088" s="41"/>
      <c r="BK1088" s="41"/>
      <c r="BL1088" s="41"/>
      <c r="BM1088" s="41"/>
      <c r="BN1088" s="41"/>
      <c r="BO1088" s="41"/>
      <c r="BP1088" s="41"/>
      <c r="BQ1088" s="41"/>
      <c r="BR1088" s="41"/>
      <c r="BS1088" s="41"/>
      <c r="BT1088" s="41"/>
      <c r="BU1088" s="41"/>
      <c r="BV1088" s="41"/>
      <c r="BW1088" s="41"/>
      <c r="BX1088" s="41"/>
      <c r="BY1088" s="41"/>
      <c r="BZ1088" s="41"/>
      <c r="CA1088" s="41"/>
      <c r="CB1088" s="41"/>
      <c r="CC1088" s="41"/>
      <c r="CD1088" s="41"/>
      <c r="CE1088" s="41"/>
      <c r="CF1088" s="3"/>
    </row>
    <row r="1089" spans="1:84" ht="11.25" customHeight="1">
      <c r="A1089" s="42"/>
      <c r="R1089" s="42"/>
      <c r="S1089" s="42"/>
      <c r="W1089" s="42"/>
      <c r="AA1089" s="42"/>
      <c r="AB1089" s="3"/>
      <c r="AP1089" s="3"/>
      <c r="AQ1089" s="126"/>
      <c r="AR1089" s="126"/>
      <c r="AS1089" s="126"/>
      <c r="AT1089" s="126"/>
      <c r="AU1089" s="126"/>
      <c r="AV1089" s="126"/>
      <c r="AW1089" s="126"/>
      <c r="AX1089" s="126"/>
      <c r="AY1089" s="126"/>
      <c r="AZ1089" s="126"/>
      <c r="BA1089" s="126"/>
      <c r="BB1089" s="126"/>
      <c r="BC1089" s="126"/>
      <c r="CF1089" s="3"/>
    </row>
    <row r="1090" spans="1:84" ht="11.25" customHeight="1" thickBot="1">
      <c r="A1090" s="42"/>
      <c r="R1090" s="42"/>
      <c r="S1090" s="42"/>
      <c r="W1090" s="42"/>
      <c r="X1090" s="43"/>
      <c r="Y1090" s="43"/>
      <c r="Z1090" s="43"/>
      <c r="AA1090" s="43"/>
      <c r="AB1090" s="43"/>
      <c r="AP1090" s="3"/>
      <c r="AQ1090" s="127"/>
      <c r="AR1090" s="127"/>
      <c r="AS1090" s="127"/>
      <c r="AT1090" s="127"/>
      <c r="AU1090" s="127"/>
      <c r="AV1090" s="127"/>
      <c r="AW1090" s="127"/>
      <c r="AX1090" s="127"/>
      <c r="AY1090" s="127"/>
      <c r="AZ1090" s="127"/>
      <c r="BA1090" s="127"/>
      <c r="BB1090" s="127"/>
      <c r="BC1090" s="127"/>
      <c r="BD1090" s="40"/>
      <c r="BE1090" s="40"/>
      <c r="BF1090" s="40"/>
      <c r="BG1090" s="40"/>
      <c r="BH1090" s="40"/>
      <c r="BI1090" s="40"/>
      <c r="BJ1090" s="40"/>
      <c r="BK1090" s="40"/>
      <c r="BL1090" s="40"/>
      <c r="BM1090" s="40"/>
      <c r="BN1090" s="40"/>
      <c r="BO1090" s="40"/>
      <c r="BP1090" s="40"/>
      <c r="BQ1090" s="40"/>
      <c r="BR1090" s="40"/>
      <c r="BS1090" s="40"/>
      <c r="BT1090" s="40"/>
      <c r="BU1090" s="40"/>
      <c r="BV1090" s="40"/>
      <c r="BW1090" s="40"/>
      <c r="BX1090" s="40"/>
      <c r="BY1090" s="40"/>
      <c r="BZ1090" s="40"/>
      <c r="CA1090" s="40"/>
      <c r="CB1090" s="40"/>
      <c r="CC1090" s="40"/>
      <c r="CD1090" s="40"/>
      <c r="CE1090" s="40"/>
      <c r="CF1090" s="3"/>
    </row>
    <row r="1091" spans="1:84" ht="11.25" customHeight="1">
      <c r="A1091" s="2"/>
      <c r="R1091" s="42"/>
      <c r="S1091" s="42"/>
      <c r="W1091" s="42"/>
      <c r="AA1091" s="42"/>
      <c r="AB1091" s="42"/>
      <c r="AP1091" s="3"/>
      <c r="AQ1091" s="154" t="str">
        <f>CONCATENATE($A1045," ",$D1045,","," ",$F1043)</f>
        <v>Group: 17, Women's Singles</v>
      </c>
      <c r="AR1091" s="155"/>
      <c r="AS1091" s="155"/>
      <c r="AT1091" s="155"/>
      <c r="AU1091" s="155"/>
      <c r="AV1091" s="155"/>
      <c r="AW1091" s="155"/>
      <c r="AX1091" s="155"/>
      <c r="AY1091" s="155"/>
      <c r="AZ1091" s="155"/>
      <c r="BA1091" s="155"/>
      <c r="BB1091" s="155"/>
      <c r="BC1091" s="156"/>
      <c r="BD1091" s="163">
        <f>O1066</f>
        <v>6</v>
      </c>
      <c r="BE1091" s="164"/>
      <c r="BF1091" s="183" t="str">
        <f>Q1066</f>
        <v>B</v>
      </c>
      <c r="BG1091" s="185" t="str">
        <f>IF(VLOOKUP($BF1091,$A1047:$C1053,3,FALSE)=0,"",CONCATENATE(VLOOKUP(VLOOKUP($BF1091,$A1047:$C1053,3,FALSE),Players!$J:$N,4,FALSE)," ",VLOOKUP($BF1091,$A1047:$C1053,3,FALSE)," ",IF(ISERROR(VLOOKUP(VLOOKUP($BF1091,$A1047:$C1053,3,FALSE),Players!$J:$N,5,FALSE)),"()",CONCATENATE("(",VLOOKUP(VLOOKUP($BF1091,$A1047:$C1053,3,FALSE),Players!$J:$N,5,FALSE),")"))))</f>
        <v/>
      </c>
      <c r="BH1091" s="186"/>
      <c r="BI1091" s="186"/>
      <c r="BJ1091" s="186"/>
      <c r="BK1091" s="186"/>
      <c r="BL1091" s="186"/>
      <c r="BM1091" s="186"/>
      <c r="BN1091" s="186"/>
      <c r="BO1091" s="186"/>
      <c r="BP1091" s="186"/>
      <c r="BQ1091" s="186"/>
      <c r="BR1091" s="186"/>
      <c r="BS1091" s="186"/>
      <c r="BT1091" s="186"/>
      <c r="BU1091" s="187"/>
      <c r="BV1091" s="170" t="str">
        <f>IF(R1066&lt;&gt;"",R1066,"")</f>
        <v/>
      </c>
      <c r="BW1091" s="171"/>
      <c r="BX1091" s="170" t="str">
        <f>IF(T1066&lt;&gt;"",T1066,"")</f>
        <v/>
      </c>
      <c r="BY1091" s="171"/>
      <c r="BZ1091" s="170" t="str">
        <f>IF(V1066&lt;&gt;"",V1066,"")</f>
        <v/>
      </c>
      <c r="CA1091" s="171"/>
      <c r="CB1091" s="170" t="str">
        <f>IF(X1066&lt;&gt;"",X1066,"")</f>
        <v/>
      </c>
      <c r="CC1091" s="171"/>
      <c r="CD1091" s="170" t="str">
        <f>IF(Z1066&lt;&gt;"",Z1066,"")</f>
        <v/>
      </c>
      <c r="CE1091" s="171"/>
      <c r="CF1091" s="174" t="str">
        <f>IF($CD1091=$CD1093,IF($CB1091=$CB1093,IF($BZ1091&lt;&gt;"",IF($BZ1091&gt;$BZ1093,"W","L"),""),IF($CB1091&gt;$CB1093,"W","L")),IF($CD1091&gt;$CD1093,"W","L"))</f>
        <v/>
      </c>
    </row>
    <row r="1092" spans="1:84" ht="11.25" customHeight="1">
      <c r="R1092" s="42"/>
      <c r="S1092" s="42"/>
      <c r="W1092" s="42"/>
      <c r="X1092" s="43"/>
      <c r="Y1092" s="43"/>
      <c r="Z1092" s="43"/>
      <c r="AA1092" s="43"/>
      <c r="AB1092" s="43"/>
      <c r="AP1092" s="3"/>
      <c r="AQ1092" s="157"/>
      <c r="AR1092" s="158"/>
      <c r="AS1092" s="158"/>
      <c r="AT1092" s="158"/>
      <c r="AU1092" s="158"/>
      <c r="AV1092" s="158"/>
      <c r="AW1092" s="158"/>
      <c r="AX1092" s="158"/>
      <c r="AY1092" s="158"/>
      <c r="AZ1092" s="158"/>
      <c r="BA1092" s="158"/>
      <c r="BB1092" s="158"/>
      <c r="BC1092" s="159"/>
      <c r="BD1092" s="165"/>
      <c r="BE1092" s="166"/>
      <c r="BF1092" s="184"/>
      <c r="BG1092" s="188"/>
      <c r="BH1092" s="189"/>
      <c r="BI1092" s="189"/>
      <c r="BJ1092" s="189"/>
      <c r="BK1092" s="189"/>
      <c r="BL1092" s="189"/>
      <c r="BM1092" s="189"/>
      <c r="BN1092" s="189"/>
      <c r="BO1092" s="189"/>
      <c r="BP1092" s="189"/>
      <c r="BQ1092" s="189"/>
      <c r="BR1092" s="189"/>
      <c r="BS1092" s="189"/>
      <c r="BT1092" s="189"/>
      <c r="BU1092" s="190"/>
      <c r="BV1092" s="172"/>
      <c r="BW1092" s="173"/>
      <c r="BX1092" s="172"/>
      <c r="BY1092" s="173"/>
      <c r="BZ1092" s="172"/>
      <c r="CA1092" s="173"/>
      <c r="CB1092" s="172"/>
      <c r="CC1092" s="173"/>
      <c r="CD1092" s="172"/>
      <c r="CE1092" s="173"/>
      <c r="CF1092" s="174"/>
    </row>
    <row r="1093" spans="1:84" ht="11.25" customHeight="1">
      <c r="A1093" s="2"/>
      <c r="R1093" s="42"/>
      <c r="S1093" s="42"/>
      <c r="W1093" s="42"/>
      <c r="AA1093" s="42"/>
      <c r="AB1093" s="42"/>
      <c r="AP1093" s="3"/>
      <c r="AQ1093" s="157"/>
      <c r="AR1093" s="158"/>
      <c r="AS1093" s="158"/>
      <c r="AT1093" s="158"/>
      <c r="AU1093" s="158"/>
      <c r="AV1093" s="158"/>
      <c r="AW1093" s="158"/>
      <c r="AX1093" s="158"/>
      <c r="AY1093" s="158"/>
      <c r="AZ1093" s="158"/>
      <c r="BA1093" s="158"/>
      <c r="BB1093" s="158"/>
      <c r="BC1093" s="159"/>
      <c r="BD1093" s="165"/>
      <c r="BE1093" s="166"/>
      <c r="BF1093" s="175" t="str">
        <f>Q1068</f>
        <v>C</v>
      </c>
      <c r="BG1093" s="177" t="str">
        <f>IF(VLOOKUP($BF1093,$A1047:$C1053,3,FALSE)=0,"",CONCATENATE(VLOOKUP(VLOOKUP($BF1093,$A1047:$C1053,3,FALSE),Players!$J:$N,4,FALSE)," ",VLOOKUP($BF1093,$A1047:$C1053,3,FALSE)," ",IF(ISERROR(VLOOKUP(VLOOKUP($BF1093,$A1047:$C1053,3,FALSE),Players!$J:$N,5,FALSE)),"()",CONCATENATE("(",VLOOKUP(VLOOKUP($BF1093,$A1047:$C1053,3,FALSE),Players!$J:$N,5,FALSE),")"))))</f>
        <v/>
      </c>
      <c r="BH1093" s="178"/>
      <c r="BI1093" s="178"/>
      <c r="BJ1093" s="178"/>
      <c r="BK1093" s="178"/>
      <c r="BL1093" s="178"/>
      <c r="BM1093" s="178"/>
      <c r="BN1093" s="178"/>
      <c r="BO1093" s="178"/>
      <c r="BP1093" s="178"/>
      <c r="BQ1093" s="178"/>
      <c r="BR1093" s="178"/>
      <c r="BS1093" s="178"/>
      <c r="BT1093" s="178"/>
      <c r="BU1093" s="179"/>
      <c r="BV1093" s="150" t="str">
        <f>IF(R1068&lt;&gt;"",R1068,"")</f>
        <v/>
      </c>
      <c r="BW1093" s="151"/>
      <c r="BX1093" s="150" t="str">
        <f>IF(T1068&lt;&gt;"",T1068,"")</f>
        <v/>
      </c>
      <c r="BY1093" s="151"/>
      <c r="BZ1093" s="150" t="str">
        <f>IF(V1068&lt;&gt;"",V1068,"")</f>
        <v/>
      </c>
      <c r="CA1093" s="151"/>
      <c r="CB1093" s="150" t="str">
        <f>IF(X1068&lt;&gt;"",X1068,"")</f>
        <v/>
      </c>
      <c r="CC1093" s="151"/>
      <c r="CD1093" s="150" t="str">
        <f>IF(Z1068&lt;&gt;"",Z1068,"")</f>
        <v/>
      </c>
      <c r="CE1093" s="151"/>
      <c r="CF1093" s="174" t="str">
        <f>IF($CF1091&lt;&gt;"",IF(CF1091="W","L","W"),"")</f>
        <v/>
      </c>
    </row>
    <row r="1094" spans="1:84" ht="11.25" customHeight="1" thickBot="1">
      <c r="A1094" s="2"/>
      <c r="R1094" s="42"/>
      <c r="S1094" s="42"/>
      <c r="W1094" s="42"/>
      <c r="X1094" s="43"/>
      <c r="Y1094" s="43"/>
      <c r="Z1094" s="43"/>
      <c r="AA1094" s="43"/>
      <c r="AB1094" s="43"/>
      <c r="AP1094" s="3"/>
      <c r="AQ1094" s="160"/>
      <c r="AR1094" s="161"/>
      <c r="AS1094" s="161"/>
      <c r="AT1094" s="161"/>
      <c r="AU1094" s="161"/>
      <c r="AV1094" s="161"/>
      <c r="AW1094" s="161"/>
      <c r="AX1094" s="161"/>
      <c r="AY1094" s="161"/>
      <c r="AZ1094" s="161"/>
      <c r="BA1094" s="161"/>
      <c r="BB1094" s="161"/>
      <c r="BC1094" s="162"/>
      <c r="BD1094" s="167"/>
      <c r="BE1094" s="168"/>
      <c r="BF1094" s="176"/>
      <c r="BG1094" s="180"/>
      <c r="BH1094" s="181"/>
      <c r="BI1094" s="181"/>
      <c r="BJ1094" s="181"/>
      <c r="BK1094" s="181"/>
      <c r="BL1094" s="181"/>
      <c r="BM1094" s="181"/>
      <c r="BN1094" s="181"/>
      <c r="BO1094" s="181"/>
      <c r="BP1094" s="181"/>
      <c r="BQ1094" s="181"/>
      <c r="BR1094" s="181"/>
      <c r="BS1094" s="181"/>
      <c r="BT1094" s="181"/>
      <c r="BU1094" s="182"/>
      <c r="BV1094" s="152"/>
      <c r="BW1094" s="153"/>
      <c r="BX1094" s="152"/>
      <c r="BY1094" s="153"/>
      <c r="BZ1094" s="152"/>
      <c r="CA1094" s="153"/>
      <c r="CB1094" s="152"/>
      <c r="CC1094" s="153"/>
      <c r="CD1094" s="152"/>
      <c r="CE1094" s="153"/>
      <c r="CF1094" s="174"/>
    </row>
    <row r="1095" spans="1:84" ht="11.25" customHeight="1">
      <c r="A1095" s="2"/>
      <c r="R1095" s="42"/>
      <c r="S1095" s="42"/>
      <c r="W1095" s="42"/>
      <c r="AA1095" s="42"/>
      <c r="AB1095" s="42"/>
      <c r="AP1095" s="3"/>
      <c r="AQ1095" s="126"/>
      <c r="AR1095" s="126"/>
      <c r="AS1095" s="126"/>
      <c r="AT1095" s="126"/>
      <c r="AU1095" s="126"/>
      <c r="AV1095" s="126"/>
      <c r="AW1095" s="126"/>
      <c r="AX1095" s="126"/>
      <c r="AY1095" s="126"/>
      <c r="AZ1095" s="126"/>
      <c r="BA1095" s="126"/>
      <c r="BB1095" s="126"/>
      <c r="BC1095" s="126"/>
      <c r="BV1095" s="169" t="str">
        <f>IF(CF1091&lt;&gt;"",IF(AND(AND(BV1091&gt;-1,BV1093&gt;-1),OR(BV1091&gt;10,BV1093&gt;10),ABS(BV1091-BV1093)&gt;1,IF(OR(BV1091&gt;11,BV1093&gt;11),ABS(BV1091-BV1093)=2,TRUE),BV1091=INT(BV1091),BV1093=INT(BV1093)),"","Error"),"")</f>
        <v/>
      </c>
      <c r="BW1095" s="169"/>
      <c r="BX1095" s="169" t="str">
        <f>IF(CF1091&lt;&gt;"",IF(AND(AND(BX1091&gt;-1,BX1093&gt;-1),OR(BX1091&gt;10,BX1093&gt;10),ABS(BX1091-BX1093)&gt;1,IF(OR(BX1091&gt;11,BX1093&gt;11),ABS(BX1091-BX1093)=2,TRUE),BX1091=INT(BX1091),BX1093=INT(BX1093)),"","Error"),"")</f>
        <v/>
      </c>
      <c r="BY1095" s="169"/>
      <c r="BZ1095" s="169" t="str">
        <f>IF(CF1091&lt;&gt;"",IF(AND(AND(BZ1091&gt;-1,BZ1093&gt;-1),OR(BZ1091&gt;10,BZ1093&gt;10),ABS(BZ1091-BZ1093)&gt;1,IF(OR(BZ1091&gt;11,BZ1093&gt;11),ABS(BZ1091-BZ1093)=2,TRUE),BZ1091=INT(BZ1091),BZ1093=INT(BZ1093)),"","Error"),"")</f>
        <v/>
      </c>
      <c r="CA1095" s="169"/>
      <c r="CB1095" s="169" t="str">
        <f>IF(AND(CF1091&lt;&gt;"",CB1091&lt;&gt;""),IF(AND(AND(CB1091&gt;-1,CB1093&gt;-1),OR(CB1091&gt;10,CB1093&gt;10),ABS(CB1091-CB1093)&gt;1,IF(OR(CB1091&gt;11,CB1093&gt;11),ABS(CB1091-CB1093)=2,TRUE),CB1091=INT(CB1091),CB1093=INT(CB1093)),"","Error"),"")</f>
        <v/>
      </c>
      <c r="CC1095" s="169"/>
      <c r="CD1095" s="169" t="str">
        <f>IF(AND(CF1091&lt;&gt;"",CD1091&lt;&gt;""),IF(AND(AND(CD1091&gt;-1,CD1093&gt;-1),OR(CD1091&gt;10,CD1093&gt;10),ABS(CD1091-CD1093)&gt;1,IF(OR(CD1091&gt;11,CD1093&gt;11),ABS(CD1091-CD1093)=2,TRUE),CD1091=INT(CD1091),CD1093=INT(CD1093)),"","Error"),"")</f>
        <v/>
      </c>
      <c r="CE1095" s="169"/>
      <c r="CF1095" s="3"/>
    </row>
    <row r="1096" spans="1:84" ht="11.25" customHeight="1">
      <c r="AB1096" s="43"/>
      <c r="AP1096" s="3"/>
      <c r="AQ1096" s="126"/>
      <c r="AR1096" s="126"/>
      <c r="AS1096" s="126"/>
      <c r="AT1096" s="126"/>
      <c r="AU1096" s="126"/>
      <c r="AV1096" s="126"/>
      <c r="AW1096" s="126"/>
      <c r="AX1096" s="126"/>
      <c r="AY1096" s="126"/>
      <c r="AZ1096" s="126"/>
      <c r="BA1096" s="126"/>
      <c r="BB1096" s="126"/>
      <c r="BC1096" s="126"/>
      <c r="CF1096" s="3"/>
    </row>
    <row r="1097" spans="1:84" ht="11.25" customHeight="1">
      <c r="AB1097" s="42"/>
      <c r="AP1097" s="3"/>
      <c r="AQ1097" s="127"/>
      <c r="AR1097" s="127"/>
      <c r="AS1097" s="127"/>
      <c r="AT1097" s="127"/>
      <c r="AU1097" s="127"/>
      <c r="AV1097" s="127"/>
      <c r="AW1097" s="127"/>
      <c r="AX1097" s="127"/>
      <c r="AY1097" s="127"/>
      <c r="AZ1097" s="127"/>
      <c r="BA1097" s="127"/>
      <c r="BB1097" s="127"/>
      <c r="BC1097" s="127"/>
      <c r="BD1097" s="40"/>
      <c r="BE1097" s="40"/>
      <c r="BF1097" s="40"/>
      <c r="BG1097" s="40"/>
      <c r="BH1097" s="40"/>
      <c r="BI1097" s="40"/>
      <c r="BJ1097" s="40"/>
      <c r="BK1097" s="40"/>
      <c r="BL1097" s="40"/>
      <c r="BM1097" s="40"/>
      <c r="BN1097" s="40"/>
      <c r="BO1097" s="40"/>
      <c r="BP1097" s="40"/>
      <c r="BQ1097" s="40"/>
      <c r="BR1097" s="40"/>
      <c r="BS1097" s="40"/>
      <c r="BT1097" s="40"/>
      <c r="BU1097" s="40"/>
      <c r="BV1097" s="40"/>
      <c r="BW1097" s="40"/>
      <c r="BX1097" s="40"/>
      <c r="BY1097" s="40"/>
      <c r="BZ1097" s="40"/>
      <c r="CA1097" s="40"/>
      <c r="CB1097" s="40"/>
      <c r="CC1097" s="40"/>
      <c r="CD1097" s="40"/>
      <c r="CE1097" s="40"/>
      <c r="CF1097" s="3"/>
    </row>
    <row r="1098" spans="1:84" ht="11.25" customHeight="1">
      <c r="AB1098" s="43"/>
      <c r="AP1098" s="3"/>
      <c r="AQ1098" s="128"/>
      <c r="AR1098" s="128"/>
      <c r="AS1098" s="128"/>
      <c r="AT1098" s="128"/>
      <c r="AU1098" s="128"/>
      <c r="AV1098" s="128"/>
      <c r="AW1098" s="128"/>
      <c r="AX1098" s="128"/>
      <c r="AY1098" s="128"/>
      <c r="AZ1098" s="128"/>
      <c r="BA1098" s="128"/>
      <c r="BB1098" s="128"/>
      <c r="BC1098" s="128"/>
      <c r="BD1098" s="41"/>
      <c r="BE1098" s="41"/>
      <c r="BF1098" s="41"/>
      <c r="BG1098" s="41"/>
      <c r="BH1098" s="41"/>
      <c r="BI1098" s="41"/>
      <c r="BJ1098" s="41"/>
      <c r="BK1098" s="41"/>
      <c r="BL1098" s="41"/>
      <c r="BM1098" s="41"/>
      <c r="BN1098" s="41"/>
      <c r="BO1098" s="41"/>
      <c r="BP1098" s="41"/>
      <c r="BQ1098" s="41"/>
      <c r="BR1098" s="41"/>
      <c r="BS1098" s="41"/>
      <c r="BT1098" s="41"/>
      <c r="BU1098" s="41"/>
      <c r="BV1098" s="41"/>
      <c r="BW1098" s="41"/>
      <c r="BX1098" s="41"/>
      <c r="BY1098" s="41"/>
      <c r="BZ1098" s="41"/>
      <c r="CA1098" s="41"/>
      <c r="CB1098" s="41"/>
      <c r="CC1098" s="41"/>
      <c r="CD1098" s="41"/>
      <c r="CE1098" s="41"/>
      <c r="CF1098" s="3"/>
    </row>
    <row r="1099" spans="1:84" ht="11.25" customHeight="1">
      <c r="AB1099" s="42"/>
      <c r="AP1099" s="3"/>
      <c r="AQ1099" s="126"/>
      <c r="AR1099" s="126"/>
      <c r="AS1099" s="126"/>
      <c r="AT1099" s="126"/>
      <c r="AU1099" s="126"/>
      <c r="AV1099" s="126"/>
      <c r="AW1099" s="126"/>
      <c r="AX1099" s="126"/>
      <c r="AY1099" s="126"/>
      <c r="AZ1099" s="126"/>
      <c r="BA1099" s="126"/>
      <c r="BB1099" s="126"/>
      <c r="BC1099" s="126"/>
      <c r="CF1099" s="3"/>
    </row>
    <row r="1100" spans="1:84" ht="11.25" customHeight="1">
      <c r="AB1100" s="43"/>
      <c r="AP1100" s="3"/>
      <c r="AQ1100" s="126"/>
      <c r="AR1100" s="126"/>
      <c r="AS1100" s="126"/>
      <c r="AT1100" s="126"/>
      <c r="AU1100" s="126"/>
      <c r="AV1100" s="126"/>
      <c r="AW1100" s="126"/>
      <c r="AX1100" s="126"/>
      <c r="AY1100" s="126"/>
      <c r="AZ1100" s="126"/>
      <c r="BA1100" s="126"/>
      <c r="BB1100" s="126"/>
      <c r="BC1100" s="126"/>
      <c r="CF1100" s="3"/>
    </row>
    <row r="1101" spans="1:84" ht="11.25" customHeight="1">
      <c r="AB1101" s="42"/>
      <c r="AP1101" s="3"/>
      <c r="AQ1101" s="126"/>
      <c r="AR1101" s="126"/>
      <c r="AS1101" s="126"/>
      <c r="AT1101" s="126"/>
      <c r="AU1101" s="126"/>
      <c r="AV1101" s="126"/>
      <c r="AW1101" s="126"/>
      <c r="AX1101" s="126"/>
      <c r="AY1101" s="126"/>
      <c r="AZ1101" s="126"/>
      <c r="BA1101" s="126"/>
      <c r="BB1101" s="126"/>
      <c r="BC1101" s="126"/>
      <c r="CF1101" s="3"/>
    </row>
    <row r="1102" spans="1:84" ht="11.25" customHeight="1">
      <c r="AB1102" s="43"/>
      <c r="AC1102" s="43"/>
      <c r="AD1102" s="43"/>
      <c r="AE1102" s="43"/>
      <c r="AF1102" s="43"/>
      <c r="AG1102" s="43"/>
      <c r="AH1102" s="43"/>
      <c r="AI1102" s="43"/>
      <c r="AJ1102" s="43"/>
      <c r="AK1102" s="43"/>
      <c r="AL1102" s="43"/>
      <c r="AM1102" s="43"/>
      <c r="AN1102" s="3"/>
      <c r="AO1102" s="3"/>
      <c r="AP1102" s="3"/>
      <c r="AQ1102" s="126"/>
      <c r="AR1102" s="126"/>
      <c r="AS1102" s="126"/>
      <c r="AT1102" s="126"/>
      <c r="AU1102" s="126"/>
      <c r="AV1102" s="126"/>
      <c r="AW1102" s="126"/>
      <c r="AX1102" s="126"/>
      <c r="AY1102" s="126"/>
      <c r="AZ1102" s="126"/>
      <c r="BA1102" s="126"/>
      <c r="BB1102" s="126"/>
      <c r="BC1102" s="126"/>
      <c r="CF1102" s="3"/>
    </row>
    <row r="1103" spans="1:84" ht="11.25" customHeight="1">
      <c r="AB1103" s="42"/>
      <c r="AI1103" s="42"/>
      <c r="AJ1103" s="42"/>
      <c r="AN1103" s="3"/>
      <c r="AO1103" s="3"/>
      <c r="AP1103" s="3"/>
      <c r="AQ1103" s="126"/>
      <c r="AR1103" s="126"/>
      <c r="AS1103" s="126"/>
      <c r="AT1103" s="126"/>
      <c r="AU1103" s="126"/>
      <c r="AV1103" s="126"/>
      <c r="AW1103" s="126"/>
      <c r="AX1103" s="126"/>
      <c r="AY1103" s="126"/>
      <c r="AZ1103" s="126"/>
      <c r="BA1103" s="126"/>
      <c r="BB1103" s="126"/>
      <c r="BC1103" s="126"/>
      <c r="CF1103" s="3"/>
    </row>
    <row r="1104" spans="1:84" ht="11.25" customHeight="1">
      <c r="AB1104" s="43"/>
      <c r="AC1104" s="43"/>
      <c r="AD1104" s="43"/>
      <c r="AE1104" s="43"/>
      <c r="AF1104" s="43"/>
      <c r="AG1104" s="43"/>
      <c r="AH1104" s="43"/>
      <c r="AI1104" s="43"/>
      <c r="AJ1104" s="43"/>
      <c r="AK1104" s="43"/>
      <c r="AL1104" s="43"/>
      <c r="AM1104" s="43"/>
      <c r="AN1104" s="3"/>
      <c r="AO1104" s="3"/>
      <c r="AP1104" s="3"/>
      <c r="AQ1104" s="126"/>
      <c r="AR1104" s="126"/>
      <c r="AS1104" s="126"/>
      <c r="AT1104" s="126"/>
      <c r="AU1104" s="126"/>
      <c r="AV1104" s="126"/>
      <c r="AW1104" s="126"/>
      <c r="AX1104" s="126"/>
      <c r="AY1104" s="126"/>
      <c r="AZ1104" s="126"/>
      <c r="BA1104" s="126"/>
      <c r="BB1104" s="126"/>
      <c r="BC1104" s="126"/>
      <c r="CF1104" s="3"/>
    </row>
    <row r="1105" spans="1:84" ht="11.25" customHeight="1" thickBot="1">
      <c r="AB1105" s="42"/>
      <c r="AI1105" s="42"/>
      <c r="AJ1105" s="42"/>
      <c r="AN1105" s="3"/>
      <c r="AO1105" s="3"/>
      <c r="AP1105" s="3"/>
      <c r="AQ1105" s="126"/>
      <c r="AR1105" s="126"/>
      <c r="AS1105" s="126"/>
      <c r="AT1105" s="126"/>
      <c r="AU1105" s="126"/>
      <c r="AV1105" s="126"/>
      <c r="AW1105" s="126"/>
      <c r="AX1105" s="126"/>
      <c r="AY1105" s="126"/>
      <c r="AZ1105" s="126"/>
      <c r="BA1105" s="126"/>
      <c r="BB1105" s="126"/>
      <c r="BC1105" s="126"/>
      <c r="CF1105" s="3"/>
    </row>
    <row r="1106" spans="1:84" ht="11.25" customHeight="1">
      <c r="A1106" s="259" t="s">
        <v>9</v>
      </c>
      <c r="B1106" s="260"/>
      <c r="C1106" s="260"/>
      <c r="D1106" s="260"/>
      <c r="E1106" s="260"/>
      <c r="F1106" s="300" t="str">
        <f>Players!$C$1</f>
        <v>Enter Division Name</v>
      </c>
      <c r="G1106" s="301"/>
      <c r="H1106" s="301"/>
      <c r="I1106" s="301"/>
      <c r="J1106" s="301"/>
      <c r="K1106" s="301"/>
      <c r="L1106" s="301"/>
      <c r="M1106" s="301"/>
      <c r="N1106" s="301"/>
      <c r="O1106" s="301"/>
      <c r="P1106" s="301"/>
      <c r="Q1106" s="301"/>
      <c r="R1106" s="301"/>
      <c r="S1106" s="301"/>
      <c r="T1106" s="301"/>
      <c r="U1106" s="301"/>
      <c r="V1106" s="301"/>
      <c r="W1106" s="301"/>
      <c r="X1106" s="301"/>
      <c r="Y1106" s="301"/>
      <c r="Z1106" s="301"/>
      <c r="AA1106" s="301"/>
      <c r="AB1106" s="301"/>
      <c r="AC1106" s="301"/>
      <c r="AD1106" s="301"/>
      <c r="AE1106" s="301"/>
      <c r="AF1106" s="301"/>
      <c r="AG1106" s="301"/>
      <c r="AH1106" s="302" t="s">
        <v>10</v>
      </c>
      <c r="AI1106" s="303"/>
      <c r="AJ1106" s="303"/>
      <c r="AK1106" s="306" t="str">
        <f>Players!$G$1</f>
        <v>Enter Date</v>
      </c>
      <c r="AL1106" s="307"/>
      <c r="AM1106" s="307"/>
      <c r="AN1106" s="307"/>
      <c r="AO1106" s="308"/>
      <c r="AQ1106" s="154" t="str">
        <f>CONCATENATE($A1110," ",$D1110,","," ",$F1108)</f>
        <v>Group: 18, Women's Singles</v>
      </c>
      <c r="AR1106" s="155"/>
      <c r="AS1106" s="155"/>
      <c r="AT1106" s="155"/>
      <c r="AU1106" s="155"/>
      <c r="AV1106" s="155"/>
      <c r="AW1106" s="155"/>
      <c r="AX1106" s="155"/>
      <c r="AY1106" s="155"/>
      <c r="AZ1106" s="155"/>
      <c r="BA1106" s="155"/>
      <c r="BB1106" s="155"/>
      <c r="BC1106" s="156"/>
      <c r="BD1106" s="163">
        <f>A1123</f>
        <v>1</v>
      </c>
      <c r="BE1106" s="164"/>
      <c r="BF1106" s="183" t="str">
        <f>C1123</f>
        <v>A</v>
      </c>
      <c r="BG1106" s="185" t="str">
        <f>IF(VLOOKUP($BF1106,$A1112:$C1118,3,FALSE)=0,"",CONCATENATE(VLOOKUP(VLOOKUP($BF1106,$A1112:$C1118,3,FALSE),Players!$J:$N,4,FALSE)," ",VLOOKUP($BF1106,$A1112:$C1118,3,FALSE)," ",IF(ISERROR(VLOOKUP(VLOOKUP($BF1106,$A1112:$C1118,3,FALSE),Players!$J:$N,5,FALSE)),"()",CONCATENATE("(",VLOOKUP(VLOOKUP($BF1106,$A1112:$C1118,3,FALSE),Players!$J:$N,5,FALSE),")"))))</f>
        <v/>
      </c>
      <c r="BH1106" s="186"/>
      <c r="BI1106" s="186"/>
      <c r="BJ1106" s="186"/>
      <c r="BK1106" s="186"/>
      <c r="BL1106" s="186"/>
      <c r="BM1106" s="186"/>
      <c r="BN1106" s="186"/>
      <c r="BO1106" s="186"/>
      <c r="BP1106" s="186"/>
      <c r="BQ1106" s="186"/>
      <c r="BR1106" s="186"/>
      <c r="BS1106" s="186"/>
      <c r="BT1106" s="186"/>
      <c r="BU1106" s="187"/>
      <c r="BV1106" s="170" t="str">
        <f>IF(D1123&lt;&gt;"",D1123,"")</f>
        <v/>
      </c>
      <c r="BW1106" s="171"/>
      <c r="BX1106" s="170" t="str">
        <f>IF(F1123&lt;&gt;"",F1123,"")</f>
        <v/>
      </c>
      <c r="BY1106" s="171"/>
      <c r="BZ1106" s="170" t="str">
        <f>IF(H1123&lt;&gt;"",H1123,"")</f>
        <v/>
      </c>
      <c r="CA1106" s="171"/>
      <c r="CB1106" s="170" t="str">
        <f>IF(J1123&lt;&gt;"",J1123,"")</f>
        <v/>
      </c>
      <c r="CC1106" s="171"/>
      <c r="CD1106" s="170" t="str">
        <f>IF(L1123&lt;&gt;"",L1123,"")</f>
        <v/>
      </c>
      <c r="CE1106" s="171"/>
      <c r="CF1106" s="174" t="str">
        <f>IF($CD1106=$CD1108,IF($CB1106=$CB1108,IF($BZ1106&lt;&gt;"",IF($BZ1106&gt;$BZ1108,"W","L"),""),IF($CB1106&gt;$CB1108,"W","L")),IF($CD1106&gt;$CD1108,"W","L"))</f>
        <v/>
      </c>
    </row>
    <row r="1107" spans="1:84" ht="11.25" customHeight="1">
      <c r="A1107" s="261"/>
      <c r="B1107" s="262"/>
      <c r="C1107" s="262"/>
      <c r="D1107" s="262"/>
      <c r="E1107" s="262"/>
      <c r="F1107" s="282"/>
      <c r="G1107" s="282"/>
      <c r="H1107" s="282"/>
      <c r="I1107" s="282"/>
      <c r="J1107" s="282"/>
      <c r="K1107" s="282"/>
      <c r="L1107" s="282"/>
      <c r="M1107" s="282"/>
      <c r="N1107" s="282"/>
      <c r="O1107" s="282"/>
      <c r="P1107" s="282"/>
      <c r="Q1107" s="282"/>
      <c r="R1107" s="282"/>
      <c r="S1107" s="282"/>
      <c r="T1107" s="282"/>
      <c r="U1107" s="282"/>
      <c r="V1107" s="282"/>
      <c r="W1107" s="282"/>
      <c r="X1107" s="282"/>
      <c r="Y1107" s="282"/>
      <c r="Z1107" s="282"/>
      <c r="AA1107" s="282"/>
      <c r="AB1107" s="282"/>
      <c r="AC1107" s="282"/>
      <c r="AD1107" s="282"/>
      <c r="AE1107" s="282"/>
      <c r="AF1107" s="282"/>
      <c r="AG1107" s="282"/>
      <c r="AH1107" s="304"/>
      <c r="AI1107" s="305"/>
      <c r="AJ1107" s="305"/>
      <c r="AK1107" s="309"/>
      <c r="AL1107" s="309"/>
      <c r="AM1107" s="309"/>
      <c r="AN1107" s="309"/>
      <c r="AO1107" s="310"/>
      <c r="AQ1107" s="157"/>
      <c r="AR1107" s="158"/>
      <c r="AS1107" s="158"/>
      <c r="AT1107" s="158"/>
      <c r="AU1107" s="158"/>
      <c r="AV1107" s="158"/>
      <c r="AW1107" s="158"/>
      <c r="AX1107" s="158"/>
      <c r="AY1107" s="158"/>
      <c r="AZ1107" s="158"/>
      <c r="BA1107" s="158"/>
      <c r="BB1107" s="158"/>
      <c r="BC1107" s="159"/>
      <c r="BD1107" s="165"/>
      <c r="BE1107" s="166"/>
      <c r="BF1107" s="184"/>
      <c r="BG1107" s="188"/>
      <c r="BH1107" s="189"/>
      <c r="BI1107" s="189"/>
      <c r="BJ1107" s="189"/>
      <c r="BK1107" s="189"/>
      <c r="BL1107" s="189"/>
      <c r="BM1107" s="189"/>
      <c r="BN1107" s="189"/>
      <c r="BO1107" s="189"/>
      <c r="BP1107" s="189"/>
      <c r="BQ1107" s="189"/>
      <c r="BR1107" s="189"/>
      <c r="BS1107" s="189"/>
      <c r="BT1107" s="189"/>
      <c r="BU1107" s="190"/>
      <c r="BV1107" s="172"/>
      <c r="BW1107" s="173"/>
      <c r="BX1107" s="172"/>
      <c r="BY1107" s="173"/>
      <c r="BZ1107" s="172"/>
      <c r="CA1107" s="173"/>
      <c r="CB1107" s="172"/>
      <c r="CC1107" s="173"/>
      <c r="CD1107" s="172"/>
      <c r="CE1107" s="173"/>
      <c r="CF1107" s="174"/>
    </row>
    <row r="1108" spans="1:84" ht="11.25" customHeight="1">
      <c r="A1108" s="266" t="s">
        <v>11</v>
      </c>
      <c r="B1108" s="267"/>
      <c r="C1108" s="267"/>
      <c r="D1108" s="277" t="s">
        <v>12</v>
      </c>
      <c r="E1108" s="278"/>
      <c r="F1108" s="280" t="str">
        <f>Players!$H$3</f>
        <v>Women's Singles</v>
      </c>
      <c r="G1108" s="281"/>
      <c r="H1108" s="281"/>
      <c r="I1108" s="281"/>
      <c r="J1108" s="281"/>
      <c r="K1108" s="281"/>
      <c r="L1108" s="281"/>
      <c r="M1108" s="281"/>
      <c r="N1108" s="281"/>
      <c r="O1108" s="281"/>
      <c r="P1108" s="281"/>
      <c r="Q1108" s="281"/>
      <c r="R1108" s="281"/>
      <c r="S1108" s="281"/>
      <c r="T1108" s="281"/>
      <c r="U1108" s="281"/>
      <c r="V1108" s="281"/>
      <c r="W1108" s="281"/>
      <c r="X1108" s="281"/>
      <c r="Y1108" s="281"/>
      <c r="Z1108" s="281"/>
      <c r="AA1108" s="281"/>
      <c r="AB1108" s="281"/>
      <c r="AC1108" s="281"/>
      <c r="AD1108" s="281"/>
      <c r="AE1108" s="281"/>
      <c r="AF1108" s="281"/>
      <c r="AG1108" s="281"/>
      <c r="AH1108" s="302" t="s">
        <v>13</v>
      </c>
      <c r="AI1108" s="303"/>
      <c r="AJ1108" s="303"/>
      <c r="AK1108" s="311" t="s">
        <v>39</v>
      </c>
      <c r="AL1108" s="311"/>
      <c r="AM1108" s="311"/>
      <c r="AN1108" s="311"/>
      <c r="AO1108" s="312"/>
      <c r="AQ1108" s="157"/>
      <c r="AR1108" s="158"/>
      <c r="AS1108" s="158"/>
      <c r="AT1108" s="158"/>
      <c r="AU1108" s="158"/>
      <c r="AV1108" s="158"/>
      <c r="AW1108" s="158"/>
      <c r="AX1108" s="158"/>
      <c r="AY1108" s="158"/>
      <c r="AZ1108" s="158"/>
      <c r="BA1108" s="158"/>
      <c r="BB1108" s="158"/>
      <c r="BC1108" s="159"/>
      <c r="BD1108" s="165"/>
      <c r="BE1108" s="166"/>
      <c r="BF1108" s="175" t="str">
        <f>C1125</f>
        <v>C</v>
      </c>
      <c r="BG1108" s="177" t="str">
        <f>IF(VLOOKUP($BF1108,$A1112:$C1118,3,FALSE)=0,"",CONCATENATE(VLOOKUP(VLOOKUP($BF1108,$A1112:$C1118,3,FALSE),Players!$J:$N,4,FALSE)," ",VLOOKUP($BF1108,$A1112:$C1118,3,FALSE)," ",IF(ISERROR(VLOOKUP(VLOOKUP($BF1108,$A1112:$C1118,3,FALSE),Players!$J:$N,5,FALSE)),"()",CONCATENATE("(",VLOOKUP(VLOOKUP($BF1108,$A1112:$C1118,3,FALSE),Players!$J:$N,5,FALSE),")"))))</f>
        <v/>
      </c>
      <c r="BH1108" s="178"/>
      <c r="BI1108" s="178"/>
      <c r="BJ1108" s="178"/>
      <c r="BK1108" s="178"/>
      <c r="BL1108" s="178"/>
      <c r="BM1108" s="178"/>
      <c r="BN1108" s="178"/>
      <c r="BO1108" s="178"/>
      <c r="BP1108" s="178"/>
      <c r="BQ1108" s="178"/>
      <c r="BR1108" s="178"/>
      <c r="BS1108" s="178"/>
      <c r="BT1108" s="178"/>
      <c r="BU1108" s="179"/>
      <c r="BV1108" s="150" t="str">
        <f>IF(D1125&lt;&gt;"",D1125,"")</f>
        <v/>
      </c>
      <c r="BW1108" s="151"/>
      <c r="BX1108" s="150" t="str">
        <f>IF(F1125&lt;&gt;"",F1125,"")</f>
        <v/>
      </c>
      <c r="BY1108" s="151"/>
      <c r="BZ1108" s="150" t="str">
        <f>IF(H1125&lt;&gt;"",H1125,"")</f>
        <v/>
      </c>
      <c r="CA1108" s="151"/>
      <c r="CB1108" s="150" t="str">
        <f>IF(J1125&lt;&gt;"",J1125,"")</f>
        <v/>
      </c>
      <c r="CC1108" s="151"/>
      <c r="CD1108" s="150" t="str">
        <f>IF(L1125&lt;&gt;"",L1125,"")</f>
        <v/>
      </c>
      <c r="CE1108" s="151"/>
      <c r="CF1108" s="174" t="str">
        <f>IF($CF1106&lt;&gt;"",IF(CF1106="W","L","W"),"")</f>
        <v/>
      </c>
    </row>
    <row r="1109" spans="1:84" ht="11.25" customHeight="1" thickBot="1">
      <c r="A1109" s="275"/>
      <c r="B1109" s="276"/>
      <c r="C1109" s="276"/>
      <c r="D1109" s="279"/>
      <c r="E1109" s="279"/>
      <c r="F1109" s="282"/>
      <c r="G1109" s="282"/>
      <c r="H1109" s="282"/>
      <c r="I1109" s="282"/>
      <c r="J1109" s="282"/>
      <c r="K1109" s="282"/>
      <c r="L1109" s="282"/>
      <c r="M1109" s="282"/>
      <c r="N1109" s="282"/>
      <c r="O1109" s="282"/>
      <c r="P1109" s="282"/>
      <c r="Q1109" s="282"/>
      <c r="R1109" s="282"/>
      <c r="S1109" s="282"/>
      <c r="T1109" s="282"/>
      <c r="U1109" s="282"/>
      <c r="V1109" s="282"/>
      <c r="W1109" s="282"/>
      <c r="X1109" s="282"/>
      <c r="Y1109" s="282"/>
      <c r="Z1109" s="282"/>
      <c r="AA1109" s="282"/>
      <c r="AB1109" s="282"/>
      <c r="AC1109" s="282"/>
      <c r="AD1109" s="282"/>
      <c r="AE1109" s="282"/>
      <c r="AF1109" s="282"/>
      <c r="AG1109" s="282"/>
      <c r="AH1109" s="304"/>
      <c r="AI1109" s="305"/>
      <c r="AJ1109" s="305"/>
      <c r="AK1109" s="313"/>
      <c r="AL1109" s="313"/>
      <c r="AM1109" s="313"/>
      <c r="AN1109" s="313"/>
      <c r="AO1109" s="314"/>
      <c r="AQ1109" s="160"/>
      <c r="AR1109" s="161"/>
      <c r="AS1109" s="161"/>
      <c r="AT1109" s="161"/>
      <c r="AU1109" s="161"/>
      <c r="AV1109" s="161"/>
      <c r="AW1109" s="161"/>
      <c r="AX1109" s="161"/>
      <c r="AY1109" s="161"/>
      <c r="AZ1109" s="161"/>
      <c r="BA1109" s="161"/>
      <c r="BB1109" s="161"/>
      <c r="BC1109" s="162"/>
      <c r="BD1109" s="167"/>
      <c r="BE1109" s="168"/>
      <c r="BF1109" s="176"/>
      <c r="BG1109" s="180"/>
      <c r="BH1109" s="181"/>
      <c r="BI1109" s="181"/>
      <c r="BJ1109" s="181"/>
      <c r="BK1109" s="181"/>
      <c r="BL1109" s="181"/>
      <c r="BM1109" s="181"/>
      <c r="BN1109" s="181"/>
      <c r="BO1109" s="181"/>
      <c r="BP1109" s="181"/>
      <c r="BQ1109" s="181"/>
      <c r="BR1109" s="181"/>
      <c r="BS1109" s="181"/>
      <c r="BT1109" s="181"/>
      <c r="BU1109" s="182"/>
      <c r="BV1109" s="152"/>
      <c r="BW1109" s="153"/>
      <c r="BX1109" s="152"/>
      <c r="BY1109" s="153"/>
      <c r="BZ1109" s="152"/>
      <c r="CA1109" s="153"/>
      <c r="CB1109" s="152"/>
      <c r="CC1109" s="153"/>
      <c r="CD1109" s="152"/>
      <c r="CE1109" s="153"/>
      <c r="CF1109" s="174"/>
    </row>
    <row r="1110" spans="1:84" ht="11.25" customHeight="1">
      <c r="A1110" s="259" t="s">
        <v>15</v>
      </c>
      <c r="B1110" s="260"/>
      <c r="C1110" s="260"/>
      <c r="D1110" s="264">
        <v>18</v>
      </c>
      <c r="E1110" s="264"/>
      <c r="F1110" s="266" t="s">
        <v>16</v>
      </c>
      <c r="G1110" s="267"/>
      <c r="H1110" s="267"/>
      <c r="I1110" s="283"/>
      <c r="J1110" s="284"/>
      <c r="K1110" s="284"/>
      <c r="L1110" s="284"/>
      <c r="M1110" s="284"/>
      <c r="N1110" s="271"/>
      <c r="O1110" s="271"/>
      <c r="P1110" s="271"/>
      <c r="Q1110" s="271"/>
      <c r="R1110" s="271"/>
      <c r="S1110" s="271"/>
      <c r="T1110" s="271"/>
      <c r="U1110" s="271"/>
      <c r="V1110" s="271"/>
      <c r="W1110" s="271"/>
      <c r="X1110" s="271"/>
      <c r="Y1110" s="271"/>
      <c r="Z1110" s="271"/>
      <c r="AA1110" s="271"/>
      <c r="AB1110" s="271"/>
      <c r="AC1110" s="272"/>
      <c r="AD1110" s="150" t="s">
        <v>17</v>
      </c>
      <c r="AE1110" s="270"/>
      <c r="AF1110" s="288" t="s">
        <v>18</v>
      </c>
      <c r="AG1110" s="270"/>
      <c r="AH1110" s="288" t="s">
        <v>19</v>
      </c>
      <c r="AI1110" s="270"/>
      <c r="AJ1110" s="288" t="s">
        <v>20</v>
      </c>
      <c r="AK1110" s="290"/>
      <c r="AL1110" s="292" t="s">
        <v>21</v>
      </c>
      <c r="AM1110" s="293"/>
      <c r="AN1110" s="296" t="s">
        <v>22</v>
      </c>
      <c r="AO1110" s="297"/>
      <c r="AQ1110" s="126"/>
      <c r="AR1110" s="126"/>
      <c r="AS1110" s="126"/>
      <c r="AT1110" s="126"/>
      <c r="AU1110" s="126"/>
      <c r="AV1110" s="126"/>
      <c r="AW1110" s="126"/>
      <c r="AX1110" s="126"/>
      <c r="AY1110" s="126"/>
      <c r="AZ1110" s="126"/>
      <c r="BA1110" s="126"/>
      <c r="BB1110" s="126"/>
      <c r="BC1110" s="126"/>
      <c r="BV1110" s="169" t="str">
        <f>IF(CF1106&lt;&gt;"",IF(AND(AND(BV1106&gt;-1,BV1108&gt;-1),OR(BV1106&gt;10,BV1108&gt;10),ABS(BV1106-BV1108)&gt;1,IF(OR(BV1106&gt;11,BV1108&gt;11),ABS(BV1106-BV1108)=2,TRUE),BV1106=INT(BV1106),BV1108=INT(BV1108)),"","Error"),"")</f>
        <v/>
      </c>
      <c r="BW1110" s="169"/>
      <c r="BX1110" s="169" t="str">
        <f>IF(CF1106&lt;&gt;"",IF(AND(AND(BX1106&gt;-1,BX1108&gt;-1),OR(BX1106&gt;10,BX1108&gt;10),ABS(BX1106-BX1108)&gt;1,IF(OR(BX1106&gt;11,BX1108&gt;11),ABS(BX1106-BX1108)=2,TRUE),BX1106=INT(BX1106),BX1108=INT(BX1108)),"","Error"),"")</f>
        <v/>
      </c>
      <c r="BY1110" s="169"/>
      <c r="BZ1110" s="169" t="str">
        <f>IF(CF1106&lt;&gt;"",IF(AND(AND(BZ1106&gt;-1,BZ1108&gt;-1),OR(BZ1106&gt;10,BZ1108&gt;10),ABS(BZ1106-BZ1108)&gt;1,IF(OR(BZ1106&gt;11,BZ1108&gt;11),ABS(BZ1106-BZ1108)=2,TRUE),BZ1106=INT(BZ1106),BZ1108=INT(BZ1108)),"","Error"),"")</f>
        <v/>
      </c>
      <c r="CA1110" s="169"/>
      <c r="CB1110" s="169" t="str">
        <f>IF(AND(CF1106&lt;&gt;"",CB1106&lt;&gt;""),IF(AND(AND(CB1106&gt;-1,CB1108&gt;-1),OR(CB1106&gt;10,CB1108&gt;10),ABS(CB1106-CB1108)&gt;1,IF(OR(CB1106&gt;11,CB1108&gt;11),ABS(CB1106-CB1108)=2,TRUE),CB1106=INT(CB1106),CB1108=INT(CB1108)),"","Error"),"")</f>
        <v/>
      </c>
      <c r="CC1110" s="169"/>
      <c r="CD1110" s="169" t="str">
        <f>IF(AND(CF1106&lt;&gt;"",CD1106&lt;&gt;""),IF(AND(AND(CD1106&gt;-1,CD1108&gt;-1),OR(CD1106&gt;10,CD1108&gt;10),ABS(CD1106-CD1108)&gt;1,IF(OR(CD1106&gt;11,CD1108&gt;11),ABS(CD1106-CD1108)=2,TRUE),CD1106=INT(CD1106),CD1108=INT(CD1108)),"","Error"),"")</f>
        <v/>
      </c>
      <c r="CE1110" s="169"/>
    </row>
    <row r="1111" spans="1:84" ht="11.25" customHeight="1" thickBot="1">
      <c r="A1111" s="261"/>
      <c r="B1111" s="262"/>
      <c r="C1111" s="263"/>
      <c r="D1111" s="265"/>
      <c r="E1111" s="265"/>
      <c r="F1111" s="268"/>
      <c r="G1111" s="269"/>
      <c r="H1111" s="269"/>
      <c r="I1111" s="286"/>
      <c r="J1111" s="286"/>
      <c r="K1111" s="286"/>
      <c r="L1111" s="286"/>
      <c r="M1111" s="286"/>
      <c r="N1111" s="273"/>
      <c r="O1111" s="273"/>
      <c r="P1111" s="273"/>
      <c r="Q1111" s="273"/>
      <c r="R1111" s="273"/>
      <c r="S1111" s="273"/>
      <c r="T1111" s="273"/>
      <c r="U1111" s="273"/>
      <c r="V1111" s="273"/>
      <c r="W1111" s="273"/>
      <c r="X1111" s="273"/>
      <c r="Y1111" s="273"/>
      <c r="Z1111" s="273"/>
      <c r="AA1111" s="273"/>
      <c r="AB1111" s="273"/>
      <c r="AC1111" s="274"/>
      <c r="AD1111" s="194"/>
      <c r="AE1111" s="195"/>
      <c r="AF1111" s="289"/>
      <c r="AG1111" s="195"/>
      <c r="AH1111" s="289"/>
      <c r="AI1111" s="195"/>
      <c r="AJ1111" s="289"/>
      <c r="AK1111" s="291"/>
      <c r="AL1111" s="294"/>
      <c r="AM1111" s="295"/>
      <c r="AN1111" s="298"/>
      <c r="AO1111" s="299"/>
      <c r="AQ1111" s="126"/>
      <c r="AR1111" s="126"/>
      <c r="AS1111" s="126"/>
      <c r="AT1111" s="126"/>
      <c r="AU1111" s="126"/>
      <c r="AV1111" s="126"/>
      <c r="AW1111" s="126"/>
      <c r="AX1111" s="126"/>
      <c r="AY1111" s="126"/>
      <c r="AZ1111" s="126"/>
      <c r="BA1111" s="126"/>
      <c r="BB1111" s="126"/>
      <c r="BC1111" s="126"/>
    </row>
    <row r="1112" spans="1:84" ht="11.25" customHeight="1">
      <c r="A1112" s="210" t="str">
        <f>AD1110</f>
        <v>A</v>
      </c>
      <c r="B1112" s="211"/>
      <c r="C1112" s="214"/>
      <c r="D1112" s="215"/>
      <c r="E1112" s="215"/>
      <c r="F1112" s="215"/>
      <c r="G1112" s="215"/>
      <c r="H1112" s="215"/>
      <c r="I1112" s="215"/>
      <c r="J1112" s="215"/>
      <c r="K1112" s="215"/>
      <c r="L1112" s="215"/>
      <c r="M1112" s="215"/>
      <c r="N1112" s="215"/>
      <c r="O1112" s="215"/>
      <c r="P1112" s="215"/>
      <c r="Q1112" s="215"/>
      <c r="R1112" s="215"/>
      <c r="S1112" s="215"/>
      <c r="T1112" s="215"/>
      <c r="U1112" s="215"/>
      <c r="V1112" s="215"/>
      <c r="W1112" s="215"/>
      <c r="X1112" s="215"/>
      <c r="Y1112" s="215"/>
      <c r="Z1112" s="215"/>
      <c r="AA1112" s="215"/>
      <c r="AB1112" s="215"/>
      <c r="AC1112" s="216"/>
      <c r="AD1112" s="250"/>
      <c r="AE1112" s="229"/>
      <c r="AF1112" s="252" t="str">
        <f>IF($D1108="1P",IF(Z1127=Z1129,IF(X1127=X1129,IF(V1127&lt;&gt;"",IF(V1127&gt;V1129,"W","L"),""),IF(X1127&gt;X1129,"W","L")),IF(Z1127&gt;Z1129,"W","L")),IF(L1131=L1133,IF(J1131=J1133,IF(H1131&lt;&gt;"",IF(H1131&gt;H1133,"W","L"),""),IF(J1131&gt;J1133,"W","L")),IF(L1131&gt;L1133,"W","L")))</f>
        <v/>
      </c>
      <c r="AG1112" s="253"/>
      <c r="AH1112" s="252" t="str">
        <f>IF($D1108="1P",IF(L1131=L1133,IF(J1131=J1133,IF(H1131&lt;&gt;"",IF(H1131&gt;H1133,"W","L"),""),IF(J1131&gt;J1133,"W","L")),IF(L1131&gt;L1133,"W","L")),IF(L1123=L1125,IF(J1123=J1125,IF(H1123&lt;&gt;"",IF(H1123&gt;H1125,"W","L"),""),IF(J1123&gt;J1125,"W","L")),IF(L1123&gt;L1125,"W","L")))</f>
        <v/>
      </c>
      <c r="AI1112" s="253"/>
      <c r="AJ1112" s="252" t="str">
        <f>IF($D1108="1P",IF(L1123=L1125,IF(J1123=J1125,IF(H1123&lt;&gt;"",IF(H1123&gt;H1125,"W","L"),""),IF(J1123&gt;J1125,"W","L")),IF(L1123&gt;L1125,"W","L")),IF(Z1127=Z1129,IF(X1127=X1129,IF(V1127&lt;&gt;"",IF(V1127&gt;V1129,"W","L"),""),IF(X1127&gt;X1129,"W","L")),IF(Z1127&gt;Z1129,"W","L")))</f>
        <v/>
      </c>
      <c r="AK1112" s="253"/>
      <c r="AL1112" s="254" t="str">
        <f>IF(OR(COUNTIF(AD1112:AJ1112,"W"),COUNTIF(AD1112:AJ1112,"L")),COUNTIF(AD1112:AJ1112,"W")*2+COUNTIF(AD1112:AJ1112,"L"),"")</f>
        <v/>
      </c>
      <c r="AM1112" s="255"/>
      <c r="AN1112" s="256" t="str">
        <f>IF(AL1112&lt;&gt;"",RANK(AL1112,AL1112:AL1118,0),"")</f>
        <v/>
      </c>
      <c r="AO1112" s="257"/>
      <c r="AQ1112" s="127"/>
      <c r="AR1112" s="127"/>
      <c r="AS1112" s="127"/>
      <c r="AT1112" s="127"/>
      <c r="AU1112" s="127"/>
      <c r="AV1112" s="127"/>
      <c r="AW1112" s="127"/>
      <c r="AX1112" s="127"/>
      <c r="AY1112" s="127"/>
      <c r="AZ1112" s="127"/>
      <c r="BA1112" s="127"/>
      <c r="BB1112" s="127"/>
      <c r="BC1112" s="127"/>
      <c r="BD1112" s="40"/>
      <c r="BE1112" s="40"/>
      <c r="BF1112" s="40"/>
      <c r="BG1112" s="40"/>
      <c r="BH1112" s="40"/>
      <c r="BI1112" s="40"/>
      <c r="BJ1112" s="40"/>
      <c r="BK1112" s="40"/>
      <c r="BL1112" s="40"/>
      <c r="BM1112" s="40"/>
      <c r="BN1112" s="40"/>
      <c r="BO1112" s="40"/>
      <c r="BP1112" s="40"/>
      <c r="BQ1112" s="40"/>
      <c r="BR1112" s="40"/>
      <c r="BS1112" s="40"/>
      <c r="BT1112" s="40"/>
      <c r="BU1112" s="40"/>
      <c r="BV1112" s="40"/>
      <c r="BW1112" s="40"/>
      <c r="BX1112" s="40"/>
      <c r="BY1112" s="40"/>
      <c r="BZ1112" s="40"/>
      <c r="CA1112" s="40"/>
      <c r="CB1112" s="40"/>
      <c r="CC1112" s="40"/>
      <c r="CD1112" s="40"/>
      <c r="CE1112" s="40"/>
      <c r="CF1112" s="40"/>
    </row>
    <row r="1113" spans="1:84" ht="11.25" customHeight="1">
      <c r="A1113" s="212"/>
      <c r="B1113" s="213"/>
      <c r="C1113" s="217"/>
      <c r="D1113" s="218"/>
      <c r="E1113" s="218"/>
      <c r="F1113" s="218"/>
      <c r="G1113" s="218"/>
      <c r="H1113" s="218"/>
      <c r="I1113" s="218"/>
      <c r="J1113" s="218"/>
      <c r="K1113" s="218"/>
      <c r="L1113" s="218"/>
      <c r="M1113" s="218"/>
      <c r="N1113" s="218"/>
      <c r="O1113" s="218"/>
      <c r="P1113" s="218"/>
      <c r="Q1113" s="218"/>
      <c r="R1113" s="218"/>
      <c r="S1113" s="218"/>
      <c r="T1113" s="218"/>
      <c r="U1113" s="218"/>
      <c r="V1113" s="218"/>
      <c r="W1113" s="218"/>
      <c r="X1113" s="218"/>
      <c r="Y1113" s="218"/>
      <c r="Z1113" s="218"/>
      <c r="AA1113" s="218"/>
      <c r="AB1113" s="218"/>
      <c r="AC1113" s="219"/>
      <c r="AD1113" s="251"/>
      <c r="AE1113" s="236"/>
      <c r="AF1113" s="234"/>
      <c r="AG1113" s="233"/>
      <c r="AH1113" s="234"/>
      <c r="AI1113" s="233"/>
      <c r="AJ1113" s="234"/>
      <c r="AK1113" s="233"/>
      <c r="AL1113" s="241"/>
      <c r="AM1113" s="240"/>
      <c r="AN1113" s="258"/>
      <c r="AO1113" s="243"/>
      <c r="AQ1113" s="128"/>
      <c r="AR1113" s="128"/>
      <c r="AS1113" s="128"/>
      <c r="AT1113" s="128"/>
      <c r="AU1113" s="128"/>
      <c r="AV1113" s="128"/>
      <c r="AW1113" s="128"/>
      <c r="AX1113" s="128"/>
      <c r="AY1113" s="128"/>
      <c r="AZ1113" s="128"/>
      <c r="BA1113" s="128"/>
      <c r="BB1113" s="128"/>
      <c r="BC1113" s="128"/>
      <c r="BD1113" s="41"/>
      <c r="BE1113" s="41"/>
      <c r="BF1113" s="41"/>
      <c r="BG1113" s="41"/>
      <c r="BH1113" s="41"/>
      <c r="BI1113" s="41"/>
      <c r="BJ1113" s="41"/>
      <c r="BK1113" s="41"/>
      <c r="BL1113" s="41"/>
      <c r="BM1113" s="41"/>
      <c r="BN1113" s="41"/>
      <c r="BO1113" s="41"/>
      <c r="BP1113" s="41"/>
      <c r="BQ1113" s="41"/>
      <c r="BR1113" s="41"/>
      <c r="BS1113" s="41"/>
      <c r="BT1113" s="41"/>
      <c r="BU1113" s="41"/>
      <c r="BV1113" s="41"/>
      <c r="BW1113" s="41"/>
      <c r="BX1113" s="41"/>
      <c r="BY1113" s="41"/>
      <c r="BZ1113" s="41"/>
      <c r="CA1113" s="41"/>
      <c r="CB1113" s="41"/>
      <c r="CC1113" s="41"/>
      <c r="CD1113" s="41"/>
      <c r="CE1113" s="41"/>
      <c r="CF1113" s="41"/>
    </row>
    <row r="1114" spans="1:84" ht="11.25" customHeight="1">
      <c r="A1114" s="210" t="str">
        <f>AF1110</f>
        <v>B</v>
      </c>
      <c r="B1114" s="211"/>
      <c r="C1114" s="214"/>
      <c r="D1114" s="215"/>
      <c r="E1114" s="215"/>
      <c r="F1114" s="215"/>
      <c r="G1114" s="215"/>
      <c r="H1114" s="215"/>
      <c r="I1114" s="215"/>
      <c r="J1114" s="215"/>
      <c r="K1114" s="215"/>
      <c r="L1114" s="215"/>
      <c r="M1114" s="215"/>
      <c r="N1114" s="215"/>
      <c r="O1114" s="215"/>
      <c r="P1114" s="215"/>
      <c r="Q1114" s="215"/>
      <c r="R1114" s="215"/>
      <c r="S1114" s="215"/>
      <c r="T1114" s="215"/>
      <c r="U1114" s="215"/>
      <c r="V1114" s="215"/>
      <c r="W1114" s="215"/>
      <c r="X1114" s="215"/>
      <c r="Y1114" s="215"/>
      <c r="Z1114" s="215"/>
      <c r="AA1114" s="215"/>
      <c r="AB1114" s="215"/>
      <c r="AC1114" s="216"/>
      <c r="AD1114" s="220" t="str">
        <f>IF(AF1112&lt;&gt;"",IF(AF1112="W","L","W"),"")</f>
        <v/>
      </c>
      <c r="AE1114" s="221"/>
      <c r="AF1114" s="228"/>
      <c r="AG1114" s="229"/>
      <c r="AH1114" s="227" t="str">
        <f>IF($D1108="1P",IF(L1127=L1129,IF(J1127=J1129,IF(H1127&lt;&gt;"",IF(H1127&gt;H1129,"W","L"),""),IF(J1127&gt;J1129,"W","L")),IF(L1127&gt;L1129,"W","L")),IF(Z1131=Z1133,IF(X1131=X1133,IF(V1131&lt;&gt;"",IF(V1131&gt;V1133,"W","L"),""),IF(X1131&gt;X1133,"W","L")),IF(Z1131&gt;Z1133,"W","L")))</f>
        <v/>
      </c>
      <c r="AI1114" s="221"/>
      <c r="AJ1114" s="227" t="str">
        <f>IF($D1108="1P",IF(Z1123=Z1125,IF(X1123=X1125,IF(V1123&lt;&gt;"",IF(V1123&gt;V1125,"W","L"),""),IF(X1123&gt;X1125,"W","L")),IF(Z1123&gt;Z1125,"W","L")),IF(L1127=L1129,IF(J1127=J1129,IF(H1127&lt;&gt;"",IF(H1127&gt;H1129,"W","L"),""),IF(J1127&gt;J1129,"W","L")),IF(L1127&gt;L1129,"W","L")))</f>
        <v/>
      </c>
      <c r="AK1114" s="237"/>
      <c r="AL1114" s="239" t="str">
        <f>IF(OR(COUNTIF(AD1114:AJ1114,"W"),COUNTIF(AD1114:AJ1114,"L")),COUNTIF(AD1114:AJ1114,"W")*2+COUNTIF(AD1114:AJ1114,"L"),"")</f>
        <v/>
      </c>
      <c r="AM1114" s="240"/>
      <c r="AN1114" s="242" t="str">
        <f>IF(AL1114&lt;&gt;"",RANK(AL1114,AL1112:AL1118,0),"")</f>
        <v/>
      </c>
      <c r="AO1114" s="243"/>
      <c r="AQ1114" s="126"/>
      <c r="AR1114" s="126"/>
      <c r="AS1114" s="126"/>
      <c r="AT1114" s="126"/>
      <c r="AU1114" s="126"/>
      <c r="AV1114" s="126"/>
      <c r="AW1114" s="126"/>
      <c r="AX1114" s="126"/>
      <c r="AY1114" s="126"/>
      <c r="AZ1114" s="126"/>
      <c r="BA1114" s="126"/>
      <c r="BB1114" s="126"/>
      <c r="BC1114" s="126"/>
    </row>
    <row r="1115" spans="1:84" ht="11.25" customHeight="1" thickBot="1">
      <c r="A1115" s="212"/>
      <c r="B1115" s="213"/>
      <c r="C1115" s="217"/>
      <c r="D1115" s="218"/>
      <c r="E1115" s="218"/>
      <c r="F1115" s="218"/>
      <c r="G1115" s="218"/>
      <c r="H1115" s="218"/>
      <c r="I1115" s="218"/>
      <c r="J1115" s="218"/>
      <c r="K1115" s="218"/>
      <c r="L1115" s="218"/>
      <c r="M1115" s="218"/>
      <c r="N1115" s="218"/>
      <c r="O1115" s="218"/>
      <c r="P1115" s="218"/>
      <c r="Q1115" s="218"/>
      <c r="R1115" s="218"/>
      <c r="S1115" s="218"/>
      <c r="T1115" s="218"/>
      <c r="U1115" s="218"/>
      <c r="V1115" s="218"/>
      <c r="W1115" s="218"/>
      <c r="X1115" s="218"/>
      <c r="Y1115" s="218"/>
      <c r="Z1115" s="218"/>
      <c r="AA1115" s="218"/>
      <c r="AB1115" s="218"/>
      <c r="AC1115" s="219"/>
      <c r="AD1115" s="232"/>
      <c r="AE1115" s="233"/>
      <c r="AF1115" s="235"/>
      <c r="AG1115" s="236"/>
      <c r="AH1115" s="234"/>
      <c r="AI1115" s="233"/>
      <c r="AJ1115" s="234"/>
      <c r="AK1115" s="238"/>
      <c r="AL1115" s="241"/>
      <c r="AM1115" s="240"/>
      <c r="AN1115" s="258"/>
      <c r="AO1115" s="243"/>
      <c r="AQ1115" s="127"/>
      <c r="AR1115" s="127"/>
      <c r="AS1115" s="127"/>
      <c r="AT1115" s="127"/>
      <c r="AU1115" s="127"/>
      <c r="AV1115" s="127"/>
      <c r="AW1115" s="127"/>
      <c r="AX1115" s="127"/>
      <c r="AY1115" s="127"/>
      <c r="AZ1115" s="127"/>
      <c r="BA1115" s="127"/>
      <c r="BB1115" s="127"/>
      <c r="BC1115" s="127"/>
      <c r="BD1115" s="40"/>
      <c r="BE1115" s="40"/>
      <c r="BF1115" s="40"/>
      <c r="BG1115" s="40"/>
      <c r="BH1115" s="40"/>
      <c r="BI1115" s="40"/>
      <c r="BJ1115" s="40"/>
      <c r="BK1115" s="40"/>
      <c r="BL1115" s="40"/>
      <c r="BM1115" s="40"/>
      <c r="BN1115" s="40"/>
      <c r="BO1115" s="40"/>
      <c r="BP1115" s="40"/>
      <c r="BQ1115" s="40"/>
      <c r="BR1115" s="40"/>
      <c r="BS1115" s="40"/>
      <c r="BT1115" s="40"/>
      <c r="BU1115" s="40"/>
      <c r="BV1115" s="40"/>
      <c r="BW1115" s="40"/>
      <c r="BX1115" s="40"/>
      <c r="BY1115" s="40"/>
      <c r="BZ1115" s="40"/>
      <c r="CA1115" s="40"/>
      <c r="CB1115" s="40"/>
      <c r="CC1115" s="40"/>
      <c r="CD1115" s="40"/>
      <c r="CE1115" s="40"/>
    </row>
    <row r="1116" spans="1:84" ht="11.25" customHeight="1">
      <c r="A1116" s="210" t="str">
        <f>AH1110</f>
        <v>C</v>
      </c>
      <c r="B1116" s="211"/>
      <c r="C1116" s="214"/>
      <c r="D1116" s="215"/>
      <c r="E1116" s="215"/>
      <c r="F1116" s="215"/>
      <c r="G1116" s="215"/>
      <c r="H1116" s="215"/>
      <c r="I1116" s="215"/>
      <c r="J1116" s="215"/>
      <c r="K1116" s="215"/>
      <c r="L1116" s="215"/>
      <c r="M1116" s="215"/>
      <c r="N1116" s="215"/>
      <c r="O1116" s="215"/>
      <c r="P1116" s="215"/>
      <c r="Q1116" s="215"/>
      <c r="R1116" s="215"/>
      <c r="S1116" s="215"/>
      <c r="T1116" s="215"/>
      <c r="U1116" s="215"/>
      <c r="V1116" s="215"/>
      <c r="W1116" s="215"/>
      <c r="X1116" s="215"/>
      <c r="Y1116" s="215"/>
      <c r="Z1116" s="215"/>
      <c r="AA1116" s="215"/>
      <c r="AB1116" s="215"/>
      <c r="AC1116" s="216"/>
      <c r="AD1116" s="220" t="str">
        <f>IF(AH1112&lt;&gt;"",IF(AH1112="W","L","W"),"")</f>
        <v/>
      </c>
      <c r="AE1116" s="221"/>
      <c r="AF1116" s="227" t="str">
        <f>IF(AH1114&lt;&gt;"",IF(AH1114="W","L","W"),"")</f>
        <v/>
      </c>
      <c r="AG1116" s="221"/>
      <c r="AH1116" s="228"/>
      <c r="AI1116" s="229"/>
      <c r="AJ1116" s="227" t="str">
        <f>IF($D1108="1P",IF(Z1131=Z1133,IF(X1131=X1133,IF(V1131&lt;&gt;"",IF(V1131&gt;V1133,"W","L"),""),IF(X1131&gt;X1133,"W","L")),IF(Z1131&gt;Z1133,"W","L")),IF(Z1123=Z1125,IF(X1123=X1125,IF(V1123&lt;&gt;"",IF(V1123&gt;V1125,"W","L"),""),IF(X1123&gt;X1125,"W","L")),IF(Z1123&gt;Z1125,"W","L")))</f>
        <v/>
      </c>
      <c r="AK1116" s="237"/>
      <c r="AL1116" s="239" t="str">
        <f>IF(OR(COUNTIF(AD1116:AJ1116,"W"),COUNTIF(AD1116:AJ1116,"L")),COUNTIF(AD1116:AJ1116,"W")*2+COUNTIF(AD1116:AJ1116,"L"),"")</f>
        <v/>
      </c>
      <c r="AM1116" s="240"/>
      <c r="AN1116" s="242" t="str">
        <f>IF(AL1116&lt;&gt;"",RANK(AL1116,AL1112:AL1118,0),"")</f>
        <v/>
      </c>
      <c r="AO1116" s="243"/>
      <c r="AQ1116" s="154" t="str">
        <f>CONCATENATE($A1110," ",$D1110,","," ",$F1108)</f>
        <v>Group: 18, Women's Singles</v>
      </c>
      <c r="AR1116" s="155"/>
      <c r="AS1116" s="155"/>
      <c r="AT1116" s="155"/>
      <c r="AU1116" s="155"/>
      <c r="AV1116" s="155"/>
      <c r="AW1116" s="155"/>
      <c r="AX1116" s="155"/>
      <c r="AY1116" s="155"/>
      <c r="AZ1116" s="155"/>
      <c r="BA1116" s="155"/>
      <c r="BB1116" s="155"/>
      <c r="BC1116" s="156"/>
      <c r="BD1116" s="163">
        <f>A1127</f>
        <v>2</v>
      </c>
      <c r="BE1116" s="164"/>
      <c r="BF1116" s="183" t="str">
        <f>C1127</f>
        <v>B</v>
      </c>
      <c r="BG1116" s="185" t="str">
        <f>IF(VLOOKUP($BF1116,$A1112:$C1118,3,FALSE)=0,"",CONCATENATE(VLOOKUP(VLOOKUP($BF1116,$A1112:$C1118,3,FALSE),Players!$J:$N,4,FALSE)," ",VLOOKUP($BF1116,$A1112:$C1118,3,FALSE)," ",IF(ISERROR(VLOOKUP(VLOOKUP($BF1116,$A1112:$C1118,3,FALSE),Players!$J:$N,5,FALSE)),"()",CONCATENATE("(",VLOOKUP(VLOOKUP($BF1116,$A1112:$C1118,3,FALSE),Players!$J:$N,5,FALSE),")"))))</f>
        <v/>
      </c>
      <c r="BH1116" s="186"/>
      <c r="BI1116" s="186"/>
      <c r="BJ1116" s="186"/>
      <c r="BK1116" s="186"/>
      <c r="BL1116" s="186"/>
      <c r="BM1116" s="186"/>
      <c r="BN1116" s="186"/>
      <c r="BO1116" s="186"/>
      <c r="BP1116" s="186"/>
      <c r="BQ1116" s="186"/>
      <c r="BR1116" s="186"/>
      <c r="BS1116" s="186"/>
      <c r="BT1116" s="186"/>
      <c r="BU1116" s="187"/>
      <c r="BV1116" s="170" t="str">
        <f>IF(D1127&lt;&gt;"",D1127,"")</f>
        <v/>
      </c>
      <c r="BW1116" s="171"/>
      <c r="BX1116" s="170" t="str">
        <f>IF(F1127&lt;&gt;"",F1127,"")</f>
        <v/>
      </c>
      <c r="BY1116" s="171"/>
      <c r="BZ1116" s="170" t="str">
        <f>IF(H1127&lt;&gt;"",H1127,"")</f>
        <v/>
      </c>
      <c r="CA1116" s="171"/>
      <c r="CB1116" s="170" t="str">
        <f>IF(J1127&lt;&gt;"",J1127,"")</f>
        <v/>
      </c>
      <c r="CC1116" s="171"/>
      <c r="CD1116" s="170" t="str">
        <f>IF(L1127&lt;&gt;"",L1127,"")</f>
        <v/>
      </c>
      <c r="CE1116" s="171"/>
      <c r="CF1116" s="174" t="str">
        <f>IF($CD1116=$CD1118,IF($CB1116=$CB1118,IF($BZ1116&lt;&gt;"",IF($BZ1116&gt;$BZ1118,"W","L"),""),IF($CB1116&gt;$CB1118,"W","L")),IF($CD1116&gt;$CD1118,"W","L"))</f>
        <v/>
      </c>
    </row>
    <row r="1117" spans="1:84" ht="11.25" customHeight="1">
      <c r="A1117" s="212"/>
      <c r="B1117" s="213"/>
      <c r="C1117" s="217"/>
      <c r="D1117" s="218"/>
      <c r="E1117" s="218"/>
      <c r="F1117" s="218"/>
      <c r="G1117" s="218"/>
      <c r="H1117" s="218"/>
      <c r="I1117" s="218"/>
      <c r="J1117" s="218"/>
      <c r="K1117" s="218"/>
      <c r="L1117" s="218"/>
      <c r="M1117" s="218"/>
      <c r="N1117" s="218"/>
      <c r="O1117" s="218"/>
      <c r="P1117" s="218"/>
      <c r="Q1117" s="218"/>
      <c r="R1117" s="218"/>
      <c r="S1117" s="218"/>
      <c r="T1117" s="218"/>
      <c r="U1117" s="218"/>
      <c r="V1117" s="218"/>
      <c r="W1117" s="218"/>
      <c r="X1117" s="218"/>
      <c r="Y1117" s="218"/>
      <c r="Z1117" s="218"/>
      <c r="AA1117" s="218"/>
      <c r="AB1117" s="218"/>
      <c r="AC1117" s="219"/>
      <c r="AD1117" s="232"/>
      <c r="AE1117" s="233"/>
      <c r="AF1117" s="234"/>
      <c r="AG1117" s="233"/>
      <c r="AH1117" s="235"/>
      <c r="AI1117" s="236"/>
      <c r="AJ1117" s="234"/>
      <c r="AK1117" s="238"/>
      <c r="AL1117" s="241"/>
      <c r="AM1117" s="240"/>
      <c r="AN1117" s="244"/>
      <c r="AO1117" s="245"/>
      <c r="AQ1117" s="157"/>
      <c r="AR1117" s="158"/>
      <c r="AS1117" s="158"/>
      <c r="AT1117" s="158"/>
      <c r="AU1117" s="158"/>
      <c r="AV1117" s="158"/>
      <c r="AW1117" s="158"/>
      <c r="AX1117" s="158"/>
      <c r="AY1117" s="158"/>
      <c r="AZ1117" s="158"/>
      <c r="BA1117" s="158"/>
      <c r="BB1117" s="158"/>
      <c r="BC1117" s="159"/>
      <c r="BD1117" s="165"/>
      <c r="BE1117" s="166"/>
      <c r="BF1117" s="184"/>
      <c r="BG1117" s="188"/>
      <c r="BH1117" s="189"/>
      <c r="BI1117" s="189"/>
      <c r="BJ1117" s="189"/>
      <c r="BK1117" s="189"/>
      <c r="BL1117" s="189"/>
      <c r="BM1117" s="189"/>
      <c r="BN1117" s="189"/>
      <c r="BO1117" s="189"/>
      <c r="BP1117" s="189"/>
      <c r="BQ1117" s="189"/>
      <c r="BR1117" s="189"/>
      <c r="BS1117" s="189"/>
      <c r="BT1117" s="189"/>
      <c r="BU1117" s="190"/>
      <c r="BV1117" s="172"/>
      <c r="BW1117" s="173"/>
      <c r="BX1117" s="172"/>
      <c r="BY1117" s="173"/>
      <c r="BZ1117" s="172"/>
      <c r="CA1117" s="173"/>
      <c r="CB1117" s="172"/>
      <c r="CC1117" s="173"/>
      <c r="CD1117" s="172"/>
      <c r="CE1117" s="173"/>
      <c r="CF1117" s="174"/>
    </row>
    <row r="1118" spans="1:84" ht="11.25" customHeight="1">
      <c r="A1118" s="210" t="str">
        <f>AJ1110</f>
        <v>D</v>
      </c>
      <c r="B1118" s="211"/>
      <c r="C1118" s="214"/>
      <c r="D1118" s="215"/>
      <c r="E1118" s="215"/>
      <c r="F1118" s="215"/>
      <c r="G1118" s="215"/>
      <c r="H1118" s="215"/>
      <c r="I1118" s="215"/>
      <c r="J1118" s="215"/>
      <c r="K1118" s="215"/>
      <c r="L1118" s="215"/>
      <c r="M1118" s="215"/>
      <c r="N1118" s="215"/>
      <c r="O1118" s="215"/>
      <c r="P1118" s="215"/>
      <c r="Q1118" s="215"/>
      <c r="R1118" s="215"/>
      <c r="S1118" s="215"/>
      <c r="T1118" s="215"/>
      <c r="U1118" s="215"/>
      <c r="V1118" s="215"/>
      <c r="W1118" s="215"/>
      <c r="X1118" s="215"/>
      <c r="Y1118" s="215"/>
      <c r="Z1118" s="215"/>
      <c r="AA1118" s="215"/>
      <c r="AB1118" s="215"/>
      <c r="AC1118" s="216"/>
      <c r="AD1118" s="220" t="str">
        <f>IF(AJ1112&lt;&gt;"",IF(AJ1112="W","L","W"),"")</f>
        <v/>
      </c>
      <c r="AE1118" s="221"/>
      <c r="AF1118" s="224" t="str">
        <f>IF(AJ1114&lt;&gt;"",IF(AJ1114="W","L","W"),"")</f>
        <v/>
      </c>
      <c r="AG1118" s="225"/>
      <c r="AH1118" s="227" t="str">
        <f>IF(AJ1116&lt;&gt;"",IF(AJ1116="W","L","W"),"")</f>
        <v/>
      </c>
      <c r="AI1118" s="221"/>
      <c r="AJ1118" s="228"/>
      <c r="AK1118" s="229"/>
      <c r="AL1118" s="239" t="str">
        <f>IF(OR(COUNTIF(AD1118:AJ1118,"W"),COUNTIF(AD1118:AJ1118,"L")),COUNTIF(AD1118:AJ1118,"W")*2+COUNTIF(AD1118:AJ1118,"L"),"")</f>
        <v/>
      </c>
      <c r="AM1118" s="240"/>
      <c r="AN1118" s="242" t="str">
        <f>IF(AL1118&lt;&gt;"",RANK(AL1118,AL1112:AL1118,0),"")</f>
        <v/>
      </c>
      <c r="AO1118" s="243"/>
      <c r="AQ1118" s="157"/>
      <c r="AR1118" s="158"/>
      <c r="AS1118" s="158"/>
      <c r="AT1118" s="158"/>
      <c r="AU1118" s="158"/>
      <c r="AV1118" s="158"/>
      <c r="AW1118" s="158"/>
      <c r="AX1118" s="158"/>
      <c r="AY1118" s="158"/>
      <c r="AZ1118" s="158"/>
      <c r="BA1118" s="158"/>
      <c r="BB1118" s="158"/>
      <c r="BC1118" s="159"/>
      <c r="BD1118" s="165"/>
      <c r="BE1118" s="166"/>
      <c r="BF1118" s="175" t="str">
        <f>C1129</f>
        <v>D</v>
      </c>
      <c r="BG1118" s="177" t="str">
        <f>IF(VLOOKUP($BF1118,$A1112:$C1118,3,FALSE)=0,"",CONCATENATE(VLOOKUP(VLOOKUP($BF1118,$A1112:$C1118,3,FALSE),Players!$J:$N,4,FALSE)," ",VLOOKUP($BF1118,$A1112:$C1118,3,FALSE)," ",IF(ISERROR(VLOOKUP(VLOOKUP($BF1118,$A1112:$C1118,3,FALSE),Players!$J:$N,5,FALSE)),"()",CONCATENATE("(",VLOOKUP(VLOOKUP($BF1118,$A1112:$C1118,3,FALSE),Players!$J:$N,5,FALSE),")"))))</f>
        <v/>
      </c>
      <c r="BH1118" s="178"/>
      <c r="BI1118" s="178"/>
      <c r="BJ1118" s="178"/>
      <c r="BK1118" s="178"/>
      <c r="BL1118" s="178"/>
      <c r="BM1118" s="178"/>
      <c r="BN1118" s="178"/>
      <c r="BO1118" s="178"/>
      <c r="BP1118" s="178"/>
      <c r="BQ1118" s="178"/>
      <c r="BR1118" s="178"/>
      <c r="BS1118" s="178"/>
      <c r="BT1118" s="178"/>
      <c r="BU1118" s="179"/>
      <c r="BV1118" s="150" t="str">
        <f>IF(D1129&lt;&gt;"",D1129,"")</f>
        <v/>
      </c>
      <c r="BW1118" s="151"/>
      <c r="BX1118" s="150" t="str">
        <f>IF(F1129&lt;&gt;"",F1129,"")</f>
        <v/>
      </c>
      <c r="BY1118" s="151"/>
      <c r="BZ1118" s="150" t="str">
        <f>IF(H1129&lt;&gt;"",H1129,"")</f>
        <v/>
      </c>
      <c r="CA1118" s="151"/>
      <c r="CB1118" s="150" t="str">
        <f>IF(J1129&lt;&gt;"",J1129,"")</f>
        <v/>
      </c>
      <c r="CC1118" s="151"/>
      <c r="CD1118" s="150" t="str">
        <f>IF(L1129&lt;&gt;"",L1129,"")</f>
        <v/>
      </c>
      <c r="CE1118" s="151"/>
      <c r="CF1118" s="174" t="str">
        <f>IF($CF1116&lt;&gt;"",IF(CF1116="W","L","W"),"")</f>
        <v/>
      </c>
    </row>
    <row r="1119" spans="1:84" ht="11.25" customHeight="1" thickBot="1">
      <c r="A1119" s="212"/>
      <c r="B1119" s="213"/>
      <c r="C1119" s="217"/>
      <c r="D1119" s="218"/>
      <c r="E1119" s="218"/>
      <c r="F1119" s="218"/>
      <c r="G1119" s="218"/>
      <c r="H1119" s="218"/>
      <c r="I1119" s="218"/>
      <c r="J1119" s="218"/>
      <c r="K1119" s="218"/>
      <c r="L1119" s="218"/>
      <c r="M1119" s="218"/>
      <c r="N1119" s="218"/>
      <c r="O1119" s="218"/>
      <c r="P1119" s="218"/>
      <c r="Q1119" s="218"/>
      <c r="R1119" s="218"/>
      <c r="S1119" s="218"/>
      <c r="T1119" s="218"/>
      <c r="U1119" s="218"/>
      <c r="V1119" s="218"/>
      <c r="W1119" s="218"/>
      <c r="X1119" s="218"/>
      <c r="Y1119" s="218"/>
      <c r="Z1119" s="218"/>
      <c r="AA1119" s="218"/>
      <c r="AB1119" s="218"/>
      <c r="AC1119" s="219"/>
      <c r="AD1119" s="222"/>
      <c r="AE1119" s="223"/>
      <c r="AF1119" s="226"/>
      <c r="AG1119" s="223"/>
      <c r="AH1119" s="226"/>
      <c r="AI1119" s="223"/>
      <c r="AJ1119" s="230"/>
      <c r="AK1119" s="231"/>
      <c r="AL1119" s="246"/>
      <c r="AM1119" s="247"/>
      <c r="AN1119" s="248"/>
      <c r="AO1119" s="249"/>
      <c r="AQ1119" s="160"/>
      <c r="AR1119" s="161"/>
      <c r="AS1119" s="161"/>
      <c r="AT1119" s="161"/>
      <c r="AU1119" s="161"/>
      <c r="AV1119" s="161"/>
      <c r="AW1119" s="161"/>
      <c r="AX1119" s="161"/>
      <c r="AY1119" s="161"/>
      <c r="AZ1119" s="161"/>
      <c r="BA1119" s="161"/>
      <c r="BB1119" s="161"/>
      <c r="BC1119" s="162"/>
      <c r="BD1119" s="167"/>
      <c r="BE1119" s="168"/>
      <c r="BF1119" s="176"/>
      <c r="BG1119" s="180"/>
      <c r="BH1119" s="181"/>
      <c r="BI1119" s="181"/>
      <c r="BJ1119" s="181"/>
      <c r="BK1119" s="181"/>
      <c r="BL1119" s="181"/>
      <c r="BM1119" s="181"/>
      <c r="BN1119" s="181"/>
      <c r="BO1119" s="181"/>
      <c r="BP1119" s="181"/>
      <c r="BQ1119" s="181"/>
      <c r="BR1119" s="181"/>
      <c r="BS1119" s="181"/>
      <c r="BT1119" s="181"/>
      <c r="BU1119" s="182"/>
      <c r="BV1119" s="152"/>
      <c r="BW1119" s="153"/>
      <c r="BX1119" s="152"/>
      <c r="BY1119" s="153"/>
      <c r="BZ1119" s="152"/>
      <c r="CA1119" s="153"/>
      <c r="CB1119" s="152"/>
      <c r="CC1119" s="153"/>
      <c r="CD1119" s="152"/>
      <c r="CE1119" s="153"/>
      <c r="CF1119" s="174"/>
    </row>
    <row r="1120" spans="1:84" ht="11.25" customHeight="1">
      <c r="A1120" s="42"/>
      <c r="R1120" s="42"/>
      <c r="S1120" s="42"/>
      <c r="W1120" s="42"/>
      <c r="X1120" s="43"/>
      <c r="Y1120" s="43"/>
      <c r="Z1120" s="43"/>
      <c r="AA1120" s="43"/>
      <c r="AB1120" s="3"/>
      <c r="AQ1120" s="126"/>
      <c r="AR1120" s="126"/>
      <c r="AS1120" s="126"/>
      <c r="AT1120" s="126"/>
      <c r="AU1120" s="126"/>
      <c r="AV1120" s="126"/>
      <c r="AW1120" s="126"/>
      <c r="AX1120" s="126"/>
      <c r="AY1120" s="126"/>
      <c r="AZ1120" s="126"/>
      <c r="BA1120" s="126"/>
      <c r="BB1120" s="126"/>
      <c r="BC1120" s="126"/>
      <c r="BV1120" s="169" t="str">
        <f>IF(CF1116&lt;&gt;"",IF(AND(AND(BV1116&gt;-1,BV1118&gt;-1),OR(BV1116&gt;10,BV1118&gt;10),ABS(BV1116-BV1118)&gt;1,IF(OR(BV1116&gt;11,BV1118&gt;11),ABS(BV1116-BV1118)=2,TRUE),BV1116=INT(BV1116),BV1118=INT(BV1118)),"","Error"),"")</f>
        <v/>
      </c>
      <c r="BW1120" s="169"/>
      <c r="BX1120" s="169" t="str">
        <f>IF(CF1116&lt;&gt;"",IF(AND(AND(BX1116&gt;-1,BX1118&gt;-1),OR(BX1116&gt;10,BX1118&gt;10),ABS(BX1116-BX1118)&gt;1,IF(OR(BX1116&gt;11,BX1118&gt;11),ABS(BX1116-BX1118)=2,TRUE),BX1116=INT(BX1116),BX1118=INT(BX1118)),"","Error"),"")</f>
        <v/>
      </c>
      <c r="BY1120" s="169"/>
      <c r="BZ1120" s="169" t="str">
        <f>IF(CF1116&lt;&gt;"",IF(AND(AND(BZ1116&gt;-1,BZ1118&gt;-1),OR(BZ1116&gt;10,BZ1118&gt;10),ABS(BZ1116-BZ1118)&gt;1,IF(OR(BZ1116&gt;11,BZ1118&gt;11),ABS(BZ1116-BZ1118)=2,TRUE),BZ1116=INT(BZ1116),BZ1118=INT(BZ1118)),"","Error"),"")</f>
        <v/>
      </c>
      <c r="CA1120" s="169"/>
      <c r="CB1120" s="169" t="str">
        <f>IF(AND(CF1116&lt;&gt;"",CB1116&lt;&gt;""),IF(AND(AND(CB1116&gt;-1,CB1118&gt;-1),OR(CB1116&gt;10,CB1118&gt;10),ABS(CB1116-CB1118)&gt;1,IF(OR(CB1116&gt;11,CB1118&gt;11),ABS(CB1116-CB1118)=2,TRUE),CB1116=INT(CB1116),CB1118=INT(CB1118)),"","Error"),"")</f>
        <v/>
      </c>
      <c r="CC1120" s="169"/>
      <c r="CD1120" s="169" t="str">
        <f>IF(AND(CF1116&lt;&gt;"",CD1116&lt;&gt;""),IF(AND(AND(CD1116&gt;-1,CD1118&gt;-1),OR(CD1116&gt;10,CD1118&gt;10),ABS(CD1116-CD1118)&gt;1,IF(OR(CD1116&gt;11,CD1118&gt;11),ABS(CD1116-CD1118)=2,TRUE),CD1116=INT(CD1116),CD1118=INT(CD1118)),"","Error"),"")</f>
        <v/>
      </c>
      <c r="CE1120" s="169"/>
    </row>
    <row r="1121" spans="1:84" ht="11.25" customHeight="1">
      <c r="AQ1121" s="126"/>
      <c r="AR1121" s="126"/>
      <c r="AS1121" s="126"/>
      <c r="AT1121" s="126"/>
      <c r="AU1121" s="126"/>
      <c r="AV1121" s="126"/>
      <c r="AW1121" s="126"/>
      <c r="AX1121" s="126"/>
      <c r="AY1121" s="126"/>
      <c r="AZ1121" s="126"/>
      <c r="BA1121" s="126"/>
      <c r="BB1121" s="126"/>
      <c r="BC1121" s="126"/>
    </row>
    <row r="1122" spans="1:84" ht="11.25" customHeight="1" thickBot="1">
      <c r="AB1122" s="3"/>
      <c r="AQ1122" s="127"/>
      <c r="AR1122" s="127"/>
      <c r="AS1122" s="127"/>
      <c r="AT1122" s="127"/>
      <c r="AU1122" s="127"/>
      <c r="AV1122" s="127"/>
      <c r="AW1122" s="127"/>
      <c r="AX1122" s="127"/>
      <c r="AY1122" s="127"/>
      <c r="AZ1122" s="127"/>
      <c r="BA1122" s="127"/>
      <c r="BB1122" s="127"/>
      <c r="BC1122" s="127"/>
      <c r="BD1122" s="40"/>
      <c r="BE1122" s="40"/>
      <c r="BF1122" s="40"/>
      <c r="BG1122" s="40"/>
      <c r="BH1122" s="40"/>
      <c r="BI1122" s="40"/>
      <c r="BJ1122" s="40"/>
      <c r="BK1122" s="40"/>
      <c r="BL1122" s="40"/>
      <c r="BM1122" s="40"/>
      <c r="BN1122" s="40"/>
      <c r="BO1122" s="40"/>
      <c r="BP1122" s="40"/>
      <c r="BQ1122" s="40"/>
      <c r="BR1122" s="40"/>
      <c r="BS1122" s="40"/>
      <c r="BT1122" s="40"/>
      <c r="BU1122" s="40"/>
      <c r="BV1122" s="40"/>
      <c r="BW1122" s="40"/>
      <c r="BX1122" s="40"/>
      <c r="BY1122" s="40"/>
      <c r="BZ1122" s="40"/>
      <c r="CA1122" s="40"/>
      <c r="CB1122" s="40"/>
      <c r="CC1122" s="40"/>
      <c r="CD1122" s="40"/>
      <c r="CE1122" s="40"/>
    </row>
    <row r="1123" spans="1:84" ht="11.25" customHeight="1">
      <c r="A1123" s="170">
        <v>1</v>
      </c>
      <c r="B1123" s="191"/>
      <c r="C1123" s="183" t="str">
        <f>IF($D1108="1P","A","A")</f>
        <v>A</v>
      </c>
      <c r="D1123" s="197"/>
      <c r="E1123" s="198"/>
      <c r="F1123" s="197"/>
      <c r="G1123" s="198"/>
      <c r="H1123" s="197"/>
      <c r="I1123" s="198"/>
      <c r="J1123" s="197"/>
      <c r="K1123" s="198"/>
      <c r="L1123" s="197"/>
      <c r="M1123" s="208"/>
      <c r="N1123" s="69" t="str">
        <f>IF(CF1106&lt;&gt;"",IF(CF1106="W",IF(SUM(IF(D1123&gt;D1125,1,0),IF(F1123&gt;F1125,1,0),IF(H1123&gt;H1125,1,0),IF(J1123&gt;J1125,1,0),IF(L1123&gt;L1125,1,0))&lt;&gt;3,"E",""),""),"")</f>
        <v/>
      </c>
      <c r="O1123" s="170">
        <v>4</v>
      </c>
      <c r="P1123" s="191"/>
      <c r="Q1123" s="183" t="str">
        <f>IF($D1108="1P","B","C")</f>
        <v>C</v>
      </c>
      <c r="R1123" s="197"/>
      <c r="S1123" s="198"/>
      <c r="T1123" s="197"/>
      <c r="U1123" s="198"/>
      <c r="V1123" s="197"/>
      <c r="W1123" s="198"/>
      <c r="X1123" s="197"/>
      <c r="Y1123" s="198"/>
      <c r="Z1123" s="197"/>
      <c r="AA1123" s="208"/>
      <c r="AB1123" s="69" t="str">
        <f>IF(CF1136&lt;&gt;"",IF(CF1136="W",IF(SUM(IF(R1123&gt;R1125,1,0),IF(T1123&gt;T1125,1,0),IF(V1123&gt;V1125,1,0),IF(X1123&gt;X1125,1,0),IF(Z1123&gt;Z1125,1,0))&lt;&gt;3,"E",""),""),"")</f>
        <v/>
      </c>
      <c r="AQ1123" s="128"/>
      <c r="AR1123" s="128"/>
      <c r="AS1123" s="128"/>
      <c r="AT1123" s="128"/>
      <c r="AU1123" s="128"/>
      <c r="AV1123" s="128"/>
      <c r="AW1123" s="128"/>
      <c r="AX1123" s="128"/>
      <c r="AY1123" s="128"/>
      <c r="AZ1123" s="128"/>
      <c r="BA1123" s="128"/>
      <c r="BB1123" s="128"/>
      <c r="BC1123" s="128"/>
      <c r="BD1123" s="41"/>
      <c r="BE1123" s="41"/>
      <c r="BF1123" s="41"/>
      <c r="BG1123" s="41"/>
      <c r="BH1123" s="41"/>
      <c r="BI1123" s="41"/>
      <c r="BJ1123" s="41"/>
      <c r="BK1123" s="41"/>
      <c r="BL1123" s="41"/>
      <c r="BM1123" s="41"/>
      <c r="BN1123" s="41"/>
      <c r="BO1123" s="41"/>
      <c r="BP1123" s="41"/>
      <c r="BQ1123" s="41"/>
      <c r="BR1123" s="41"/>
      <c r="BS1123" s="41"/>
      <c r="BT1123" s="41"/>
      <c r="BU1123" s="41"/>
      <c r="BV1123" s="41"/>
      <c r="BW1123" s="41"/>
      <c r="BX1123" s="41"/>
      <c r="BY1123" s="41"/>
      <c r="BZ1123" s="41"/>
      <c r="CA1123" s="41"/>
      <c r="CB1123" s="41"/>
      <c r="CC1123" s="41"/>
      <c r="CD1123" s="41"/>
      <c r="CE1123" s="41"/>
    </row>
    <row r="1124" spans="1:84" ht="11.25" customHeight="1">
      <c r="A1124" s="192"/>
      <c r="B1124" s="193"/>
      <c r="C1124" s="196"/>
      <c r="D1124" s="199"/>
      <c r="E1124" s="200"/>
      <c r="F1124" s="199"/>
      <c r="G1124" s="200"/>
      <c r="H1124" s="199"/>
      <c r="I1124" s="200"/>
      <c r="J1124" s="199"/>
      <c r="K1124" s="200"/>
      <c r="L1124" s="199"/>
      <c r="M1124" s="209"/>
      <c r="N1124" s="69" t="str">
        <f>IF(CF1106&lt;&gt;"",IF(ISERROR(AND(BV1110="",BX1110="",BZ1110="",CB1110="",CD1110="")),"E",IF(AND(BV1110="",BX1110="",BZ1110="",CB1110="",CD1110=""),"","E")),"")</f>
        <v/>
      </c>
      <c r="O1124" s="192"/>
      <c r="P1124" s="193"/>
      <c r="Q1124" s="196"/>
      <c r="R1124" s="199"/>
      <c r="S1124" s="200"/>
      <c r="T1124" s="199"/>
      <c r="U1124" s="200"/>
      <c r="V1124" s="199"/>
      <c r="W1124" s="200"/>
      <c r="X1124" s="199"/>
      <c r="Y1124" s="200"/>
      <c r="Z1124" s="199"/>
      <c r="AA1124" s="209"/>
      <c r="AB1124" s="69" t="str">
        <f>IF(CF1136&lt;&gt;"",IF(ISERROR(AND(BV1140="",BX1140="",BZ1140="",CB1140="",CD1140="")),"E",IF(AND(BV1140="",BX1140="",BZ1140="",CB1140="",CD1140=""),"","E")),"")</f>
        <v/>
      </c>
      <c r="AQ1124" s="126"/>
      <c r="AR1124" s="126"/>
      <c r="AS1124" s="126"/>
      <c r="AT1124" s="126"/>
      <c r="AU1124" s="126"/>
      <c r="AV1124" s="126"/>
      <c r="AW1124" s="126"/>
      <c r="AX1124" s="126"/>
      <c r="AY1124" s="126"/>
      <c r="AZ1124" s="126"/>
      <c r="BA1124" s="126"/>
      <c r="BB1124" s="126"/>
      <c r="BC1124" s="126"/>
    </row>
    <row r="1125" spans="1:84" ht="11.25" customHeight="1" thickBot="1">
      <c r="A1125" s="192"/>
      <c r="B1125" s="193"/>
      <c r="C1125" s="175" t="str">
        <f>IF($D1108="1P","D","C")</f>
        <v>C</v>
      </c>
      <c r="D1125" s="201"/>
      <c r="E1125" s="202"/>
      <c r="F1125" s="201"/>
      <c r="G1125" s="202"/>
      <c r="H1125" s="201"/>
      <c r="I1125" s="202"/>
      <c r="J1125" s="201"/>
      <c r="K1125" s="202"/>
      <c r="L1125" s="201"/>
      <c r="M1125" s="205"/>
      <c r="N1125" s="69" t="str">
        <f>IF(CF1106&lt;&gt;"",IF(ISERROR(AND(BV1110="",BX1110="",BZ1110="",CB1110="",CD1110="")),"E",IF(AND(BV1110="",BX1110="",BZ1110="",CB1110="",CD1110=""),"","E")),"")</f>
        <v/>
      </c>
      <c r="O1125" s="192"/>
      <c r="P1125" s="193"/>
      <c r="Q1125" s="175" t="str">
        <f>IF($D1108="1P","D","D")</f>
        <v>D</v>
      </c>
      <c r="R1125" s="201"/>
      <c r="S1125" s="202"/>
      <c r="T1125" s="201"/>
      <c r="U1125" s="202"/>
      <c r="V1125" s="201"/>
      <c r="W1125" s="202"/>
      <c r="X1125" s="201"/>
      <c r="Y1125" s="202"/>
      <c r="Z1125" s="201"/>
      <c r="AA1125" s="205"/>
      <c r="AB1125" s="69" t="str">
        <f>IF(CF1136&lt;&gt;"",IF(ISERROR(AND(BV1140="",BX1140="",BZ1140="",CB1140="",CD1140="")),"E",IF(AND(BV1140="",BX1140="",BZ1140="",CB1140="",CD1140=""),"","E")),"")</f>
        <v/>
      </c>
      <c r="AP1125" s="2"/>
      <c r="AQ1125" s="127"/>
      <c r="AR1125" s="127"/>
      <c r="AS1125" s="127"/>
      <c r="AT1125" s="127"/>
      <c r="AU1125" s="127"/>
      <c r="AV1125" s="127"/>
      <c r="AW1125" s="127"/>
      <c r="AX1125" s="127"/>
      <c r="AY1125" s="127"/>
      <c r="AZ1125" s="127"/>
      <c r="BA1125" s="127"/>
      <c r="BB1125" s="127"/>
      <c r="BC1125" s="127"/>
      <c r="BD1125" s="40"/>
      <c r="BE1125" s="40"/>
      <c r="BF1125" s="40"/>
      <c r="BG1125" s="40"/>
      <c r="BH1125" s="40"/>
      <c r="BI1125" s="40"/>
      <c r="BJ1125" s="40"/>
      <c r="BK1125" s="40"/>
      <c r="BL1125" s="40"/>
      <c r="BM1125" s="40"/>
      <c r="BN1125" s="40"/>
      <c r="BO1125" s="40"/>
      <c r="BP1125" s="40"/>
      <c r="BQ1125" s="40"/>
      <c r="BR1125" s="40"/>
      <c r="BS1125" s="40"/>
      <c r="BT1125" s="40"/>
      <c r="BU1125" s="40"/>
      <c r="BV1125" s="40"/>
      <c r="BW1125" s="40"/>
      <c r="BX1125" s="40"/>
      <c r="BY1125" s="40"/>
      <c r="BZ1125" s="40"/>
      <c r="CA1125" s="40"/>
      <c r="CB1125" s="40"/>
      <c r="CC1125" s="40"/>
      <c r="CD1125" s="40"/>
      <c r="CE1125" s="40"/>
    </row>
    <row r="1126" spans="1:84" ht="11.25" customHeight="1" thickBot="1">
      <c r="A1126" s="194"/>
      <c r="B1126" s="195"/>
      <c r="C1126" s="207"/>
      <c r="D1126" s="203"/>
      <c r="E1126" s="204"/>
      <c r="F1126" s="203"/>
      <c r="G1126" s="204"/>
      <c r="H1126" s="203"/>
      <c r="I1126" s="204"/>
      <c r="J1126" s="203"/>
      <c r="K1126" s="204"/>
      <c r="L1126" s="203"/>
      <c r="M1126" s="206"/>
      <c r="N1126" s="69" t="str">
        <f>IF(CF1108&lt;&gt;"",IF(CF1108="W",IF(SUM(IF(D1125&gt;D1123,1,0),IF(F1125&gt;F1123,1,0),IF(H1125&gt;H1123,1,0),IF(J1125&gt;J1123,1,0),IF(L1125&gt;L1123,1,0))&lt;&gt;3,"E",""),""),"")</f>
        <v/>
      </c>
      <c r="O1126" s="194"/>
      <c r="P1126" s="195"/>
      <c r="Q1126" s="207"/>
      <c r="R1126" s="203"/>
      <c r="S1126" s="204"/>
      <c r="T1126" s="203"/>
      <c r="U1126" s="204"/>
      <c r="V1126" s="203"/>
      <c r="W1126" s="204"/>
      <c r="X1126" s="203"/>
      <c r="Y1126" s="204"/>
      <c r="Z1126" s="203"/>
      <c r="AA1126" s="206"/>
      <c r="AB1126" s="69" t="str">
        <f>IF(CF1138&lt;&gt;"",IF(CF1138="W",IF(SUM(IF(R1125&gt;R1123,1,0),IF(T1125&gt;T1123,1,0),IF(V1125&gt;V1123,1,0),IF(X1125&gt;X1123,1,0),IF(Z1125&gt;Z1123,1,0))&lt;&gt;3,"E",""),""),"")</f>
        <v/>
      </c>
      <c r="AC1126" s="2"/>
      <c r="AD1126" s="2"/>
      <c r="AE1126" s="2"/>
      <c r="AF1126" s="2"/>
      <c r="AG1126" s="2"/>
      <c r="AH1126" s="2"/>
      <c r="AI1126" s="2"/>
      <c r="AJ1126" s="2"/>
      <c r="AK1126" s="2"/>
      <c r="AL1126" s="2"/>
      <c r="AM1126" s="2"/>
      <c r="AN1126" s="2"/>
      <c r="AO1126" s="2"/>
      <c r="AP1126" s="2"/>
      <c r="AQ1126" s="154" t="str">
        <f>CONCATENATE($A1110," ",$D1110,","," ",$F1108)</f>
        <v>Group: 18, Women's Singles</v>
      </c>
      <c r="AR1126" s="155"/>
      <c r="AS1126" s="155"/>
      <c r="AT1126" s="155"/>
      <c r="AU1126" s="155"/>
      <c r="AV1126" s="155"/>
      <c r="AW1126" s="155"/>
      <c r="AX1126" s="155"/>
      <c r="AY1126" s="155"/>
      <c r="AZ1126" s="155"/>
      <c r="BA1126" s="155"/>
      <c r="BB1126" s="155"/>
      <c r="BC1126" s="156"/>
      <c r="BD1126" s="163">
        <f>A1131</f>
        <v>3</v>
      </c>
      <c r="BE1126" s="164"/>
      <c r="BF1126" s="183" t="str">
        <f>C1131</f>
        <v>A</v>
      </c>
      <c r="BG1126" s="185" t="str">
        <f>IF(VLOOKUP($BF1126,$A1112:$C1118,3,FALSE)=0,"",CONCATENATE(VLOOKUP(VLOOKUP($BF1126,$A1112:$C1118,3,FALSE),Players!$J:$N,4,FALSE)," ",VLOOKUP($BF1126,$A1112:$C1118,3,FALSE)," ",IF(ISERROR(VLOOKUP(VLOOKUP($BF1126,$A1112:$C1118,3,FALSE),Players!$J:$N,5,FALSE)),"()",CONCATENATE("(",VLOOKUP(VLOOKUP($BF1126,$A1112:$C1118,3,FALSE),Players!$J:$N,5,FALSE),")"))))</f>
        <v/>
      </c>
      <c r="BH1126" s="186"/>
      <c r="BI1126" s="186"/>
      <c r="BJ1126" s="186"/>
      <c r="BK1126" s="186"/>
      <c r="BL1126" s="186"/>
      <c r="BM1126" s="186"/>
      <c r="BN1126" s="186"/>
      <c r="BO1126" s="186"/>
      <c r="BP1126" s="186"/>
      <c r="BQ1126" s="186"/>
      <c r="BR1126" s="186"/>
      <c r="BS1126" s="186"/>
      <c r="BT1126" s="186"/>
      <c r="BU1126" s="187"/>
      <c r="BV1126" s="170" t="str">
        <f>IF(D1131&lt;&gt;"",D1131,"")</f>
        <v/>
      </c>
      <c r="BW1126" s="171"/>
      <c r="BX1126" s="170" t="str">
        <f>IF(F1131&lt;&gt;"",F1131,"")</f>
        <v/>
      </c>
      <c r="BY1126" s="171"/>
      <c r="BZ1126" s="170" t="str">
        <f>IF(H1131&lt;&gt;"",H1131,"")</f>
        <v/>
      </c>
      <c r="CA1126" s="171"/>
      <c r="CB1126" s="170" t="str">
        <f>IF(J1131&lt;&gt;"",J1131,"")</f>
        <v/>
      </c>
      <c r="CC1126" s="171"/>
      <c r="CD1126" s="170" t="str">
        <f>IF(L1131&lt;&gt;"",L1131,"")</f>
        <v/>
      </c>
      <c r="CE1126" s="171"/>
      <c r="CF1126" s="174" t="str">
        <f>IF($CD1126=$CD1128,IF($CB1126=$CB1128,IF($BZ1126&lt;&gt;"",IF($BZ1126&gt;$BZ1128,"W","L"),""),IF($CB1126&gt;$CB1128,"W","L")),IF($CD1126&gt;$CD1128,"W","L"))</f>
        <v/>
      </c>
    </row>
    <row r="1127" spans="1:84" ht="11.25" customHeight="1">
      <c r="A1127" s="170">
        <v>2</v>
      </c>
      <c r="B1127" s="191"/>
      <c r="C1127" s="183" t="str">
        <f>IF($D1108="1P","B","B")</f>
        <v>B</v>
      </c>
      <c r="D1127" s="197"/>
      <c r="E1127" s="198"/>
      <c r="F1127" s="197"/>
      <c r="G1127" s="198"/>
      <c r="H1127" s="197"/>
      <c r="I1127" s="198"/>
      <c r="J1127" s="197"/>
      <c r="K1127" s="198"/>
      <c r="L1127" s="197"/>
      <c r="M1127" s="208"/>
      <c r="N1127" s="69" t="str">
        <f>IF(CF1116&lt;&gt;"",IF(CF1116="W",IF(SUM(IF(D1127&gt;D1129,1,0),IF(F1127&gt;F1129,1,0),IF(H1127&gt;H1129,1,0),IF(J1127&gt;J1129,1,0),IF(L1127&gt;L1129,1,0))&lt;&gt;3,"E",""),""),"")</f>
        <v/>
      </c>
      <c r="O1127" s="170">
        <v>5</v>
      </c>
      <c r="P1127" s="191"/>
      <c r="Q1127" s="183" t="str">
        <f>IF($D1108="1P","A","A")</f>
        <v>A</v>
      </c>
      <c r="R1127" s="197"/>
      <c r="S1127" s="198"/>
      <c r="T1127" s="197"/>
      <c r="U1127" s="198"/>
      <c r="V1127" s="197"/>
      <c r="W1127" s="198"/>
      <c r="X1127" s="197"/>
      <c r="Y1127" s="198"/>
      <c r="Z1127" s="197"/>
      <c r="AA1127" s="208"/>
      <c r="AB1127" s="69" t="str">
        <f>IF(CF1146&lt;&gt;"",IF(CF1146="W",IF(SUM(IF(R1127&gt;R1129,1,0),IF(T1127&gt;T1129,1,0),IF(V1127&gt;V1129,1,0),IF(X1127&gt;X1129,1,0),IF(Z1127&gt;Z1129,1,0))&lt;&gt;3,"E",""),""),"")</f>
        <v/>
      </c>
      <c r="AP1127" s="3"/>
      <c r="AQ1127" s="157"/>
      <c r="AR1127" s="158"/>
      <c r="AS1127" s="158"/>
      <c r="AT1127" s="158"/>
      <c r="AU1127" s="158"/>
      <c r="AV1127" s="158"/>
      <c r="AW1127" s="158"/>
      <c r="AX1127" s="158"/>
      <c r="AY1127" s="158"/>
      <c r="AZ1127" s="158"/>
      <c r="BA1127" s="158"/>
      <c r="BB1127" s="158"/>
      <c r="BC1127" s="159"/>
      <c r="BD1127" s="165"/>
      <c r="BE1127" s="166"/>
      <c r="BF1127" s="184"/>
      <c r="BG1127" s="188"/>
      <c r="BH1127" s="189"/>
      <c r="BI1127" s="189"/>
      <c r="BJ1127" s="189"/>
      <c r="BK1127" s="189"/>
      <c r="BL1127" s="189"/>
      <c r="BM1127" s="189"/>
      <c r="BN1127" s="189"/>
      <c r="BO1127" s="189"/>
      <c r="BP1127" s="189"/>
      <c r="BQ1127" s="189"/>
      <c r="BR1127" s="189"/>
      <c r="BS1127" s="189"/>
      <c r="BT1127" s="189"/>
      <c r="BU1127" s="190"/>
      <c r="BV1127" s="172"/>
      <c r="BW1127" s="173"/>
      <c r="BX1127" s="172"/>
      <c r="BY1127" s="173"/>
      <c r="BZ1127" s="172"/>
      <c r="CA1127" s="173"/>
      <c r="CB1127" s="172"/>
      <c r="CC1127" s="173"/>
      <c r="CD1127" s="172"/>
      <c r="CE1127" s="173"/>
      <c r="CF1127" s="174"/>
    </row>
    <row r="1128" spans="1:84" ht="11.25" customHeight="1">
      <c r="A1128" s="192"/>
      <c r="B1128" s="193"/>
      <c r="C1128" s="196"/>
      <c r="D1128" s="199"/>
      <c r="E1128" s="200"/>
      <c r="F1128" s="199"/>
      <c r="G1128" s="200"/>
      <c r="H1128" s="199"/>
      <c r="I1128" s="200"/>
      <c r="J1128" s="199"/>
      <c r="K1128" s="200"/>
      <c r="L1128" s="199"/>
      <c r="M1128" s="209"/>
      <c r="N1128" s="69" t="str">
        <f>IF(CF1116&lt;&gt;"",IF(ISERROR(AND(BV1120="",BX1120="",BZ1120="",CB1120="",CD1120="")),"E",IF(AND(BV1120="",BX1120="",BZ1120="",CB1120="",CD1120=""),"","E")),"")</f>
        <v/>
      </c>
      <c r="O1128" s="192"/>
      <c r="P1128" s="193"/>
      <c r="Q1128" s="196"/>
      <c r="R1128" s="199"/>
      <c r="S1128" s="200"/>
      <c r="T1128" s="199"/>
      <c r="U1128" s="200"/>
      <c r="V1128" s="199"/>
      <c r="W1128" s="200"/>
      <c r="X1128" s="199"/>
      <c r="Y1128" s="200"/>
      <c r="Z1128" s="199"/>
      <c r="AA1128" s="209"/>
      <c r="AB1128" s="69" t="str">
        <f>IF(CF1146&lt;&gt;"",IF(ISERROR(AND(BV1150="",BX1150="",BZ1150="",CB1150="",CD1150="")),"E",IF(AND(BV1150="",BX1150="",BZ1150="",CB1150="",CD1150=""),"","E")),"")</f>
        <v/>
      </c>
      <c r="AP1128" s="3"/>
      <c r="AQ1128" s="157"/>
      <c r="AR1128" s="158"/>
      <c r="AS1128" s="158"/>
      <c r="AT1128" s="158"/>
      <c r="AU1128" s="158"/>
      <c r="AV1128" s="158"/>
      <c r="AW1128" s="158"/>
      <c r="AX1128" s="158"/>
      <c r="AY1128" s="158"/>
      <c r="AZ1128" s="158"/>
      <c r="BA1128" s="158"/>
      <c r="BB1128" s="158"/>
      <c r="BC1128" s="159"/>
      <c r="BD1128" s="165"/>
      <c r="BE1128" s="166"/>
      <c r="BF1128" s="175" t="str">
        <f>C1133</f>
        <v>B</v>
      </c>
      <c r="BG1128" s="177" t="str">
        <f>IF(VLOOKUP($BF1128,$A1112:$C1118,3,FALSE)=0,"",CONCATENATE(VLOOKUP(VLOOKUP($BF1128,$A1112:$C1118,3,FALSE),Players!$J:$N,4,FALSE)," ",VLOOKUP($BF1128,$A1112:$C1118,3,FALSE)," ",IF(ISERROR(VLOOKUP(VLOOKUP($BF1128,$A1112:$C1118,3,FALSE),Players!$J:$N,5,FALSE)),"()",CONCATENATE("(",VLOOKUP(VLOOKUP($BF1128,$A1112:$C1118,3,FALSE),Players!$J:$N,5,FALSE),")"))))</f>
        <v/>
      </c>
      <c r="BH1128" s="178"/>
      <c r="BI1128" s="178"/>
      <c r="BJ1128" s="178"/>
      <c r="BK1128" s="178"/>
      <c r="BL1128" s="178"/>
      <c r="BM1128" s="178"/>
      <c r="BN1128" s="178"/>
      <c r="BO1128" s="178"/>
      <c r="BP1128" s="178"/>
      <c r="BQ1128" s="178"/>
      <c r="BR1128" s="178"/>
      <c r="BS1128" s="178"/>
      <c r="BT1128" s="178"/>
      <c r="BU1128" s="179"/>
      <c r="BV1128" s="150" t="str">
        <f>IF(D1133&lt;&gt;"",D1133,"")</f>
        <v/>
      </c>
      <c r="BW1128" s="151"/>
      <c r="BX1128" s="150" t="str">
        <f>IF(F1133&lt;&gt;"",F1133,"")</f>
        <v/>
      </c>
      <c r="BY1128" s="151"/>
      <c r="BZ1128" s="150" t="str">
        <f>IF(H1133&lt;&gt;"",H1133,"")</f>
        <v/>
      </c>
      <c r="CA1128" s="151"/>
      <c r="CB1128" s="150" t="str">
        <f>IF(J1133&lt;&gt;"",J1133,"")</f>
        <v/>
      </c>
      <c r="CC1128" s="151"/>
      <c r="CD1128" s="150" t="str">
        <f>IF(L1133&lt;&gt;"",L1133,"")</f>
        <v/>
      </c>
      <c r="CE1128" s="151"/>
      <c r="CF1128" s="174" t="str">
        <f>IF($CF1126&lt;&gt;"",IF(CF1126="W","L","W"),"")</f>
        <v/>
      </c>
    </row>
    <row r="1129" spans="1:84" ht="11.25" customHeight="1" thickBot="1">
      <c r="A1129" s="192"/>
      <c r="B1129" s="193"/>
      <c r="C1129" s="175" t="str">
        <f>IF($D1108="1P","C","D")</f>
        <v>D</v>
      </c>
      <c r="D1129" s="201"/>
      <c r="E1129" s="202"/>
      <c r="F1129" s="201"/>
      <c r="G1129" s="202"/>
      <c r="H1129" s="201"/>
      <c r="I1129" s="202"/>
      <c r="J1129" s="201"/>
      <c r="K1129" s="202"/>
      <c r="L1129" s="201"/>
      <c r="M1129" s="205"/>
      <c r="N1129" s="69" t="str">
        <f>IF(CF1116&lt;&gt;"",IF(ISERROR(AND(BV1120="",BX1120="",BZ1120="",CB1120="",CD1120="")),"E",IF(AND(BV1120="",BX1120="",BZ1120="",CB1120="",CD1120=""),"","E")),"")</f>
        <v/>
      </c>
      <c r="O1129" s="192"/>
      <c r="P1129" s="193"/>
      <c r="Q1129" s="175" t="str">
        <f>IF($D1108="1P","B","D")</f>
        <v>D</v>
      </c>
      <c r="R1129" s="201"/>
      <c r="S1129" s="202"/>
      <c r="T1129" s="201"/>
      <c r="U1129" s="202"/>
      <c r="V1129" s="201"/>
      <c r="W1129" s="202"/>
      <c r="X1129" s="201"/>
      <c r="Y1129" s="202"/>
      <c r="Z1129" s="201"/>
      <c r="AA1129" s="205"/>
      <c r="AB1129" s="69" t="str">
        <f>IF(CF1146&lt;&gt;"",IF(ISERROR(AND(BV1150="",BX1150="",BZ1150="",CB1150="",CD1150="")),"E",IF(AND(BV1150="",BX1150="",BZ1150="",CB1150="",CD1150=""),"","E")),"")</f>
        <v/>
      </c>
      <c r="AP1129" s="3"/>
      <c r="AQ1129" s="160"/>
      <c r="AR1129" s="161"/>
      <c r="AS1129" s="161"/>
      <c r="AT1129" s="161"/>
      <c r="AU1129" s="161"/>
      <c r="AV1129" s="161"/>
      <c r="AW1129" s="161"/>
      <c r="AX1129" s="161"/>
      <c r="AY1129" s="161"/>
      <c r="AZ1129" s="161"/>
      <c r="BA1129" s="161"/>
      <c r="BB1129" s="161"/>
      <c r="BC1129" s="162"/>
      <c r="BD1129" s="167"/>
      <c r="BE1129" s="168"/>
      <c r="BF1129" s="176"/>
      <c r="BG1129" s="180"/>
      <c r="BH1129" s="181"/>
      <c r="BI1129" s="181"/>
      <c r="BJ1129" s="181"/>
      <c r="BK1129" s="181"/>
      <c r="BL1129" s="181"/>
      <c r="BM1129" s="181"/>
      <c r="BN1129" s="181"/>
      <c r="BO1129" s="181"/>
      <c r="BP1129" s="181"/>
      <c r="BQ1129" s="181"/>
      <c r="BR1129" s="181"/>
      <c r="BS1129" s="181"/>
      <c r="BT1129" s="181"/>
      <c r="BU1129" s="182"/>
      <c r="BV1129" s="152"/>
      <c r="BW1129" s="153"/>
      <c r="BX1129" s="152"/>
      <c r="BY1129" s="153"/>
      <c r="BZ1129" s="152"/>
      <c r="CA1129" s="153"/>
      <c r="CB1129" s="152"/>
      <c r="CC1129" s="153"/>
      <c r="CD1129" s="152"/>
      <c r="CE1129" s="153"/>
      <c r="CF1129" s="174"/>
    </row>
    <row r="1130" spans="1:84" ht="11.25" customHeight="1" thickBot="1">
      <c r="A1130" s="194"/>
      <c r="B1130" s="195"/>
      <c r="C1130" s="207"/>
      <c r="D1130" s="203"/>
      <c r="E1130" s="204"/>
      <c r="F1130" s="203"/>
      <c r="G1130" s="204"/>
      <c r="H1130" s="203"/>
      <c r="I1130" s="204"/>
      <c r="J1130" s="203"/>
      <c r="K1130" s="204"/>
      <c r="L1130" s="203"/>
      <c r="M1130" s="206"/>
      <c r="N1130" s="69" t="str">
        <f>IF(CF1118&lt;&gt;"",IF(CF1118="W",IF(SUM(IF(D1129&gt;D1127,1,0),IF(F1129&gt;F1127,1,0),IF(H1129&gt;H1127,1,0),IF(J1129&gt;J1127,1,0),IF(L1129&gt;L1127,1,0))&lt;&gt;3,"E",""),""),"")</f>
        <v/>
      </c>
      <c r="O1130" s="194"/>
      <c r="P1130" s="195"/>
      <c r="Q1130" s="207"/>
      <c r="R1130" s="203"/>
      <c r="S1130" s="204"/>
      <c r="T1130" s="203"/>
      <c r="U1130" s="204"/>
      <c r="V1130" s="203"/>
      <c r="W1130" s="204"/>
      <c r="X1130" s="203"/>
      <c r="Y1130" s="204"/>
      <c r="Z1130" s="203"/>
      <c r="AA1130" s="206"/>
      <c r="AB1130" s="69" t="str">
        <f>IF(CF1148&lt;&gt;"",IF(CF1148="W",IF(SUM(IF(R1129&gt;R1127,1,0),IF(T1129&gt;T1127,1,0),IF(V1129&gt;V1127,1,0),IF(X1129&gt;X1127,1,0),IF(Z1129&gt;Z1127,1,0))&lt;&gt;3,"E",""),""),"")</f>
        <v/>
      </c>
      <c r="AP1130" s="3"/>
      <c r="AQ1130" s="126"/>
      <c r="AR1130" s="126"/>
      <c r="AS1130" s="126"/>
      <c r="AT1130" s="126"/>
      <c r="AU1130" s="126"/>
      <c r="AV1130" s="126"/>
      <c r="AW1130" s="126"/>
      <c r="AX1130" s="126"/>
      <c r="AY1130" s="126"/>
      <c r="AZ1130" s="126"/>
      <c r="BA1130" s="126"/>
      <c r="BB1130" s="126"/>
      <c r="BC1130" s="126"/>
      <c r="BV1130" s="169" t="str">
        <f>IF(CF1126&lt;&gt;"",IF(AND(AND(BV1126&gt;-1,BV1128&gt;-1),OR(BV1126&gt;10,BV1128&gt;10),ABS(BV1126-BV1128)&gt;1,IF(OR(BV1126&gt;11,BV1128&gt;11),ABS(BV1126-BV1128)=2,TRUE),BV1126=INT(BV1126),BV1128=INT(BV1128)),"","Error"),"")</f>
        <v/>
      </c>
      <c r="BW1130" s="169"/>
      <c r="BX1130" s="169" t="str">
        <f>IF(CF1126&lt;&gt;"",IF(AND(AND(BX1126&gt;-1,BX1128&gt;-1),OR(BX1126&gt;10,BX1128&gt;10),ABS(BX1126-BX1128)&gt;1,IF(OR(BX1126&gt;11,BX1128&gt;11),ABS(BX1126-BX1128)=2,TRUE),BX1126=INT(BX1126),BX1128=INT(BX1128)),"","Error"),"")</f>
        <v/>
      </c>
      <c r="BY1130" s="169"/>
      <c r="BZ1130" s="169" t="str">
        <f>IF(CF1126&lt;&gt;"",IF(AND(AND(BZ1126&gt;-1,BZ1128&gt;-1),OR(BZ1126&gt;10,BZ1128&gt;10),ABS(BZ1126-BZ1128)&gt;1,IF(OR(BZ1126&gt;11,BZ1128&gt;11),ABS(BZ1126-BZ1128)=2,TRUE),BZ1126=INT(BZ1126),BZ1128=INT(BZ1128)),"","Error"),"")</f>
        <v/>
      </c>
      <c r="CA1130" s="169"/>
      <c r="CB1130" s="169" t="str">
        <f>IF(AND(CF1126&lt;&gt;"",CB1126&lt;&gt;""),IF(AND(AND(CB1126&gt;-1,CB1128&gt;-1),OR(CB1126&gt;10,CB1128&gt;10),ABS(CB1126-CB1128)&gt;1,IF(OR(CB1126&gt;11,CB1128&gt;11),ABS(CB1126-CB1128)=2,TRUE),CB1126=INT(CB1126),CB1128=INT(CB1128)),"","Error"),"")</f>
        <v/>
      </c>
      <c r="CC1130" s="169"/>
      <c r="CD1130" s="169" t="str">
        <f>IF(AND(CF1126&lt;&gt;"",CD1126&lt;&gt;""),IF(AND(AND(CD1126&gt;-1,CD1128&gt;-1),OR(CD1126&gt;10,CD1128&gt;10),ABS(CD1126-CD1128)&gt;1,IF(OR(CD1126&gt;11,CD1128&gt;11),ABS(CD1126-CD1128)=2,TRUE),CD1126=INT(CD1126),CD1128=INT(CD1128)),"","Error"),"")</f>
        <v/>
      </c>
      <c r="CE1130" s="169"/>
    </row>
    <row r="1131" spans="1:84" ht="11.25" customHeight="1">
      <c r="A1131" s="170">
        <v>3</v>
      </c>
      <c r="B1131" s="191"/>
      <c r="C1131" s="183" t="str">
        <f>IF($D1108="1P","A","A")</f>
        <v>A</v>
      </c>
      <c r="D1131" s="197"/>
      <c r="E1131" s="198"/>
      <c r="F1131" s="197"/>
      <c r="G1131" s="198"/>
      <c r="H1131" s="197"/>
      <c r="I1131" s="198"/>
      <c r="J1131" s="197"/>
      <c r="K1131" s="198"/>
      <c r="L1131" s="197"/>
      <c r="M1131" s="208"/>
      <c r="N1131" s="69" t="str">
        <f>IF(CF1126&lt;&gt;"",IF(CF1126="W",IF(SUM(IF(D1131&gt;D1133,1,0),IF(F1131&gt;F1133,1,0),IF(H1131&gt;H1133,1,0),IF(J1131&gt;J1133,1,0),IF(L1131&gt;L1133,1,0))&lt;&gt;3,"E",""),""),"")</f>
        <v/>
      </c>
      <c r="O1131" s="170">
        <v>6</v>
      </c>
      <c r="P1131" s="191"/>
      <c r="Q1131" s="183" t="str">
        <f>IF($D1108="1P","C","B")</f>
        <v>B</v>
      </c>
      <c r="R1131" s="197"/>
      <c r="S1131" s="198"/>
      <c r="T1131" s="197"/>
      <c r="U1131" s="198"/>
      <c r="V1131" s="197"/>
      <c r="W1131" s="198"/>
      <c r="X1131" s="197"/>
      <c r="Y1131" s="198"/>
      <c r="Z1131" s="197"/>
      <c r="AA1131" s="208"/>
      <c r="AB1131" s="69" t="str">
        <f>IF(CF1156&lt;&gt;"",IF(CF1156="W",IF(SUM(IF(R1131&gt;R1133,1,0),IF(T1131&gt;T1133,1,0),IF(V1131&gt;V1133,1,0),IF(X1131&gt;X1133,1,0),IF(Z1131&gt;Z1133,1,0))&lt;&gt;3,"E",""),""),"")</f>
        <v/>
      </c>
      <c r="AP1131" s="3"/>
      <c r="AQ1131" s="126"/>
      <c r="AR1131" s="126"/>
      <c r="AS1131" s="126"/>
      <c r="AT1131" s="126"/>
      <c r="AU1131" s="126"/>
      <c r="AV1131" s="126"/>
      <c r="AW1131" s="126"/>
      <c r="AX1131" s="126"/>
      <c r="AY1131" s="126"/>
      <c r="AZ1131" s="126"/>
      <c r="BA1131" s="126"/>
      <c r="BB1131" s="126"/>
      <c r="BC1131" s="126"/>
    </row>
    <row r="1132" spans="1:84" ht="11.25" customHeight="1">
      <c r="A1132" s="192"/>
      <c r="B1132" s="193"/>
      <c r="C1132" s="196"/>
      <c r="D1132" s="199"/>
      <c r="E1132" s="200"/>
      <c r="F1132" s="199"/>
      <c r="G1132" s="200"/>
      <c r="H1132" s="199"/>
      <c r="I1132" s="200"/>
      <c r="J1132" s="199"/>
      <c r="K1132" s="200"/>
      <c r="L1132" s="199"/>
      <c r="M1132" s="209"/>
      <c r="N1132" s="69" t="str">
        <f>IF(CF1126&lt;&gt;"",IF(ISERROR(AND(BV1130="",BX1130="",BZ1130="",CB1130="",CD1130="")),"E",IF(AND(BV1130="",BX1130="",BZ1130="",CB1130="",CD1130=""),"","E")),"")</f>
        <v/>
      </c>
      <c r="O1132" s="192"/>
      <c r="P1132" s="193"/>
      <c r="Q1132" s="196"/>
      <c r="R1132" s="199"/>
      <c r="S1132" s="200"/>
      <c r="T1132" s="199"/>
      <c r="U1132" s="200"/>
      <c r="V1132" s="199"/>
      <c r="W1132" s="200"/>
      <c r="X1132" s="199"/>
      <c r="Y1132" s="200"/>
      <c r="Z1132" s="199"/>
      <c r="AA1132" s="209"/>
      <c r="AB1132" s="69" t="str">
        <f>IF(CF1156&lt;&gt;"",IF(ISERROR(AND(BV1160="",BX1160="",BZ1160="",CB1160="",CD1160="")),"E",IF(AND(BV1160="",BX1160="",BZ1160="",CB1160="",CD1160=""),"","E")),"")</f>
        <v/>
      </c>
      <c r="AP1132" s="3"/>
      <c r="AQ1132" s="127"/>
      <c r="AR1132" s="127"/>
      <c r="AS1132" s="127"/>
      <c r="AT1132" s="127"/>
      <c r="AU1132" s="127"/>
      <c r="AV1132" s="127"/>
      <c r="AW1132" s="127"/>
      <c r="AX1132" s="127"/>
      <c r="AY1132" s="127"/>
      <c r="AZ1132" s="127"/>
      <c r="BA1132" s="127"/>
      <c r="BB1132" s="127"/>
      <c r="BC1132" s="127"/>
      <c r="BD1132" s="40"/>
      <c r="BE1132" s="40"/>
      <c r="BF1132" s="40"/>
      <c r="BG1132" s="40"/>
      <c r="BH1132" s="40"/>
      <c r="BI1132" s="40"/>
      <c r="BJ1132" s="40"/>
      <c r="BK1132" s="40"/>
      <c r="BL1132" s="40"/>
      <c r="BM1132" s="40"/>
      <c r="BN1132" s="40"/>
      <c r="BO1132" s="40"/>
      <c r="BP1132" s="40"/>
      <c r="BQ1132" s="40"/>
      <c r="BR1132" s="40"/>
      <c r="BS1132" s="40"/>
      <c r="BT1132" s="40"/>
      <c r="BU1132" s="40"/>
      <c r="BV1132" s="40"/>
      <c r="BW1132" s="40"/>
      <c r="BX1132" s="40"/>
      <c r="BY1132" s="40"/>
      <c r="BZ1132" s="40"/>
      <c r="CA1132" s="40"/>
      <c r="CB1132" s="40"/>
      <c r="CC1132" s="40"/>
      <c r="CD1132" s="40"/>
      <c r="CE1132" s="40"/>
      <c r="CF1132" s="3"/>
    </row>
    <row r="1133" spans="1:84" ht="11.25" customHeight="1">
      <c r="A1133" s="192"/>
      <c r="B1133" s="193"/>
      <c r="C1133" s="175" t="str">
        <f>IF($D1108="1P","C","B")</f>
        <v>B</v>
      </c>
      <c r="D1133" s="201"/>
      <c r="E1133" s="202"/>
      <c r="F1133" s="201"/>
      <c r="G1133" s="202"/>
      <c r="H1133" s="201"/>
      <c r="I1133" s="202"/>
      <c r="J1133" s="201"/>
      <c r="K1133" s="202"/>
      <c r="L1133" s="201"/>
      <c r="M1133" s="205"/>
      <c r="N1133" s="69" t="str">
        <f>IF(CF1126&lt;&gt;"",IF(ISERROR(AND(BV1130="",BX1130="",BZ1130="",CB1130="",CD1130="")),"E",IF(AND(BV1130="",BX1130="",BZ1130="",CB1130="",CD1130=""),"","E")),"")</f>
        <v/>
      </c>
      <c r="O1133" s="192"/>
      <c r="P1133" s="193"/>
      <c r="Q1133" s="175" t="str">
        <f>IF($D1108="1P","D","C")</f>
        <v>C</v>
      </c>
      <c r="R1133" s="201"/>
      <c r="S1133" s="202"/>
      <c r="T1133" s="201"/>
      <c r="U1133" s="202"/>
      <c r="V1133" s="201"/>
      <c r="W1133" s="202"/>
      <c r="X1133" s="201"/>
      <c r="Y1133" s="202"/>
      <c r="Z1133" s="201"/>
      <c r="AA1133" s="205"/>
      <c r="AB1133" s="69" t="str">
        <f>IF(CF1156&lt;&gt;"",IF(ISERROR(AND(BV1160="",BX1160="",BZ1160="",CB1160="",CD1160="")),"E",IF(AND(BV1160="",BX1160="",BZ1160="",CB1160="",CD1160=""),"","E")),"")</f>
        <v/>
      </c>
      <c r="AP1133" s="3"/>
      <c r="AQ1133" s="128"/>
      <c r="AR1133" s="128"/>
      <c r="AS1133" s="128"/>
      <c r="AT1133" s="128"/>
      <c r="AU1133" s="128"/>
      <c r="AV1133" s="128"/>
      <c r="AW1133" s="128"/>
      <c r="AX1133" s="128"/>
      <c r="AY1133" s="128"/>
      <c r="AZ1133" s="128"/>
      <c r="BA1133" s="128"/>
      <c r="BB1133" s="128"/>
      <c r="BC1133" s="128"/>
      <c r="BD1133" s="41"/>
      <c r="BE1133" s="41"/>
      <c r="BF1133" s="41"/>
      <c r="BG1133" s="41"/>
      <c r="BH1133" s="41"/>
      <c r="BI1133" s="41"/>
      <c r="BJ1133" s="41"/>
      <c r="BK1133" s="41"/>
      <c r="BL1133" s="41"/>
      <c r="BM1133" s="41"/>
      <c r="BN1133" s="41"/>
      <c r="BO1133" s="41"/>
      <c r="BP1133" s="41"/>
      <c r="BQ1133" s="41"/>
      <c r="BR1133" s="41"/>
      <c r="BS1133" s="41"/>
      <c r="BT1133" s="41"/>
      <c r="BU1133" s="41"/>
      <c r="BV1133" s="41"/>
      <c r="BW1133" s="41"/>
      <c r="BX1133" s="41"/>
      <c r="BY1133" s="41"/>
      <c r="BZ1133" s="41"/>
      <c r="CA1133" s="41"/>
      <c r="CB1133" s="41"/>
      <c r="CC1133" s="41"/>
      <c r="CD1133" s="41"/>
      <c r="CE1133" s="41"/>
      <c r="CF1133" s="3"/>
    </row>
    <row r="1134" spans="1:84" ht="11.25" customHeight="1" thickBot="1">
      <c r="A1134" s="194"/>
      <c r="B1134" s="195"/>
      <c r="C1134" s="207"/>
      <c r="D1134" s="203"/>
      <c r="E1134" s="204"/>
      <c r="F1134" s="203"/>
      <c r="G1134" s="204"/>
      <c r="H1134" s="203"/>
      <c r="I1134" s="204"/>
      <c r="J1134" s="203"/>
      <c r="K1134" s="204"/>
      <c r="L1134" s="203"/>
      <c r="M1134" s="206"/>
      <c r="N1134" s="69" t="str">
        <f>IF(CF1128&lt;&gt;"",IF(CF1128="W",IF(SUM(IF(D1133&gt;D1131,1,0),IF(F1133&gt;F1131,1,0),IF(H1133&gt;H1131,1,0),IF(J1133&gt;J1131,1,0),IF(L1133&gt;L1131,1,0))&lt;&gt;3,"E",""),""),"")</f>
        <v/>
      </c>
      <c r="O1134" s="194"/>
      <c r="P1134" s="195"/>
      <c r="Q1134" s="207"/>
      <c r="R1134" s="203"/>
      <c r="S1134" s="204"/>
      <c r="T1134" s="203"/>
      <c r="U1134" s="204"/>
      <c r="V1134" s="203"/>
      <c r="W1134" s="204"/>
      <c r="X1134" s="203"/>
      <c r="Y1134" s="204"/>
      <c r="Z1134" s="203"/>
      <c r="AA1134" s="206"/>
      <c r="AB1134" s="69" t="str">
        <f>IF(CF1158&lt;&gt;"",IF(CF1158="W",IF(SUM(IF(R1133&gt;R1131,1,0),IF(T1133&gt;T1131,1,0),IF(V1133&gt;V1131,1,0),IF(X1133&gt;X1131,1,0),IF(Z1133&gt;Z1131,1,0))&lt;&gt;3,"E",""),""),"")</f>
        <v/>
      </c>
      <c r="AP1134" s="3"/>
      <c r="AQ1134" s="126"/>
      <c r="AR1134" s="126"/>
      <c r="AS1134" s="126"/>
      <c r="AT1134" s="126"/>
      <c r="AU1134" s="126"/>
      <c r="AV1134" s="126"/>
      <c r="AW1134" s="126"/>
      <c r="AX1134" s="126"/>
      <c r="AY1134" s="126"/>
      <c r="AZ1134" s="126"/>
      <c r="BA1134" s="126"/>
      <c r="BB1134" s="126"/>
      <c r="BC1134" s="126"/>
      <c r="CF1134" s="3"/>
    </row>
    <row r="1135" spans="1:84" ht="11.25" customHeight="1" thickBot="1">
      <c r="A1135" s="3"/>
      <c r="B1135" s="3"/>
      <c r="C1135" s="3"/>
      <c r="D1135" s="3"/>
      <c r="E1135" s="3"/>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P1135" s="3"/>
      <c r="AQ1135" s="127"/>
      <c r="AR1135" s="127"/>
      <c r="AS1135" s="127"/>
      <c r="AT1135" s="127"/>
      <c r="AU1135" s="127"/>
      <c r="AV1135" s="127"/>
      <c r="AW1135" s="127"/>
      <c r="AX1135" s="127"/>
      <c r="AY1135" s="127"/>
      <c r="AZ1135" s="127"/>
      <c r="BA1135" s="127"/>
      <c r="BB1135" s="127"/>
      <c r="BC1135" s="127"/>
      <c r="BD1135" s="40"/>
      <c r="BE1135" s="40"/>
      <c r="BF1135" s="40"/>
      <c r="BG1135" s="40"/>
      <c r="BH1135" s="40"/>
      <c r="BI1135" s="40"/>
      <c r="BJ1135" s="40"/>
      <c r="BK1135" s="40"/>
      <c r="BL1135" s="40"/>
      <c r="BM1135" s="40"/>
      <c r="BN1135" s="40"/>
      <c r="BO1135" s="40"/>
      <c r="BP1135" s="40"/>
      <c r="BQ1135" s="40"/>
      <c r="BR1135" s="40"/>
      <c r="BS1135" s="40"/>
      <c r="BT1135" s="40"/>
      <c r="BU1135" s="40"/>
      <c r="BV1135" s="40"/>
      <c r="BW1135" s="40"/>
      <c r="BX1135" s="40"/>
      <c r="BY1135" s="40"/>
      <c r="BZ1135" s="40"/>
      <c r="CA1135" s="40"/>
      <c r="CB1135" s="40"/>
      <c r="CC1135" s="40"/>
      <c r="CD1135" s="40"/>
      <c r="CE1135" s="40"/>
      <c r="CF1135" s="3"/>
    </row>
    <row r="1136" spans="1:84" ht="11.25" customHeight="1">
      <c r="A1136" s="3"/>
      <c r="B1136" s="3"/>
      <c r="C1136" s="3"/>
      <c r="D1136" s="3"/>
      <c r="E1136" s="3"/>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P1136" s="3"/>
      <c r="AQ1136" s="154" t="str">
        <f>CONCATENATE($A1110," ",$D1110,","," ",$F1108)</f>
        <v>Group: 18, Women's Singles</v>
      </c>
      <c r="AR1136" s="155"/>
      <c r="AS1136" s="155"/>
      <c r="AT1136" s="155"/>
      <c r="AU1136" s="155"/>
      <c r="AV1136" s="155"/>
      <c r="AW1136" s="155"/>
      <c r="AX1136" s="155"/>
      <c r="AY1136" s="155"/>
      <c r="AZ1136" s="155"/>
      <c r="BA1136" s="155"/>
      <c r="BB1136" s="155"/>
      <c r="BC1136" s="156"/>
      <c r="BD1136" s="163">
        <f>O1123</f>
        <v>4</v>
      </c>
      <c r="BE1136" s="164"/>
      <c r="BF1136" s="183" t="str">
        <f>Q1123</f>
        <v>C</v>
      </c>
      <c r="BG1136" s="185" t="str">
        <f>IF(VLOOKUP($BF1136,$A1112:$C1118,3,FALSE)=0,"",CONCATENATE(VLOOKUP(VLOOKUP($BF1136,$A1112:$C1118,3,FALSE),Players!$J:$N,4,FALSE)," ",VLOOKUP($BF1136,$A1112:$C1118,3,FALSE)," ",IF(ISERROR(VLOOKUP(VLOOKUP($BF1136,$A1112:$C1118,3,FALSE),Players!$J:$N,5,FALSE)),"()",CONCATENATE("(",VLOOKUP(VLOOKUP($BF1136,$A1112:$C1118,3,FALSE),Players!$J:$N,5,FALSE),")"))))</f>
        <v/>
      </c>
      <c r="BH1136" s="186"/>
      <c r="BI1136" s="186"/>
      <c r="BJ1136" s="186"/>
      <c r="BK1136" s="186"/>
      <c r="BL1136" s="186"/>
      <c r="BM1136" s="186"/>
      <c r="BN1136" s="186"/>
      <c r="BO1136" s="186"/>
      <c r="BP1136" s="186"/>
      <c r="BQ1136" s="186"/>
      <c r="BR1136" s="186"/>
      <c r="BS1136" s="186"/>
      <c r="BT1136" s="186"/>
      <c r="BU1136" s="187"/>
      <c r="BV1136" s="170" t="str">
        <f>IF(R1123&lt;&gt;"",R1123,"")</f>
        <v/>
      </c>
      <c r="BW1136" s="171"/>
      <c r="BX1136" s="170" t="str">
        <f>IF(T1123&lt;&gt;"",T1123,"")</f>
        <v/>
      </c>
      <c r="BY1136" s="171"/>
      <c r="BZ1136" s="170" t="str">
        <f>IF(V1123&lt;&gt;"",V1123,"")</f>
        <v/>
      </c>
      <c r="CA1136" s="171"/>
      <c r="CB1136" s="170" t="str">
        <f>IF(X1123&lt;&gt;"",X1123,"")</f>
        <v/>
      </c>
      <c r="CC1136" s="171"/>
      <c r="CD1136" s="170" t="str">
        <f>IF(Z1123&lt;&gt;"",Z1123,"")</f>
        <v/>
      </c>
      <c r="CE1136" s="171"/>
      <c r="CF1136" s="174" t="str">
        <f>IF($CD1136=$CD1138,IF($CB1136=$CB1138,IF($BZ1136&lt;&gt;"",IF($BZ1136&gt;$BZ1138,"W","L"),""),IF($CB1136&gt;$CB1138,"W","L")),IF($CD1136&gt;$CD1138,"W","L"))</f>
        <v/>
      </c>
    </row>
    <row r="1137" spans="1:84" ht="11.25" customHeight="1">
      <c r="A1137" s="3"/>
      <c r="B1137" s="3"/>
      <c r="C1137" s="3"/>
      <c r="D1137" s="3"/>
      <c r="E1137" s="3"/>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P1137" s="3"/>
      <c r="AQ1137" s="157"/>
      <c r="AR1137" s="158"/>
      <c r="AS1137" s="158"/>
      <c r="AT1137" s="158"/>
      <c r="AU1137" s="158"/>
      <c r="AV1137" s="158"/>
      <c r="AW1137" s="158"/>
      <c r="AX1137" s="158"/>
      <c r="AY1137" s="158"/>
      <c r="AZ1137" s="158"/>
      <c r="BA1137" s="158"/>
      <c r="BB1137" s="158"/>
      <c r="BC1137" s="159"/>
      <c r="BD1137" s="165"/>
      <c r="BE1137" s="166"/>
      <c r="BF1137" s="184"/>
      <c r="BG1137" s="188"/>
      <c r="BH1137" s="189"/>
      <c r="BI1137" s="189"/>
      <c r="BJ1137" s="189"/>
      <c r="BK1137" s="189"/>
      <c r="BL1137" s="189"/>
      <c r="BM1137" s="189"/>
      <c r="BN1137" s="189"/>
      <c r="BO1137" s="189"/>
      <c r="BP1137" s="189"/>
      <c r="BQ1137" s="189"/>
      <c r="BR1137" s="189"/>
      <c r="BS1137" s="189"/>
      <c r="BT1137" s="189"/>
      <c r="BU1137" s="190"/>
      <c r="BV1137" s="172"/>
      <c r="BW1137" s="173"/>
      <c r="BX1137" s="172"/>
      <c r="BY1137" s="173"/>
      <c r="BZ1137" s="172"/>
      <c r="CA1137" s="173"/>
      <c r="CB1137" s="172"/>
      <c r="CC1137" s="173"/>
      <c r="CD1137" s="172"/>
      <c r="CE1137" s="173"/>
      <c r="CF1137" s="174"/>
    </row>
    <row r="1138" spans="1:84" ht="11.25" customHeight="1">
      <c r="A1138" s="3"/>
      <c r="B1138" s="3"/>
      <c r="C1138" s="3"/>
      <c r="D1138" s="3"/>
      <c r="E1138" s="3"/>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P1138" s="3"/>
      <c r="AQ1138" s="157"/>
      <c r="AR1138" s="158"/>
      <c r="AS1138" s="158"/>
      <c r="AT1138" s="158"/>
      <c r="AU1138" s="158"/>
      <c r="AV1138" s="158"/>
      <c r="AW1138" s="158"/>
      <c r="AX1138" s="158"/>
      <c r="AY1138" s="158"/>
      <c r="AZ1138" s="158"/>
      <c r="BA1138" s="158"/>
      <c r="BB1138" s="158"/>
      <c r="BC1138" s="159"/>
      <c r="BD1138" s="165"/>
      <c r="BE1138" s="166"/>
      <c r="BF1138" s="175" t="str">
        <f>Q1125</f>
        <v>D</v>
      </c>
      <c r="BG1138" s="177" t="str">
        <f>IF(VLOOKUP($BF1138,$A1112:$C1118,3,FALSE)=0,"",CONCATENATE(VLOOKUP(VLOOKUP($BF1138,$A1112:$C1118,3,FALSE),Players!$J:$N,4,FALSE)," ",VLOOKUP($BF1138,$A1112:$C1118,3,FALSE)," ",IF(ISERROR(VLOOKUP(VLOOKUP($BF1138,$A1112:$C1118,3,FALSE),Players!$J:$N,5,FALSE)),"()",CONCATENATE("(",VLOOKUP(VLOOKUP($BF1138,$A1112:$C1118,3,FALSE),Players!$J:$N,5,FALSE),")"))))</f>
        <v/>
      </c>
      <c r="BH1138" s="178"/>
      <c r="BI1138" s="178"/>
      <c r="BJ1138" s="178"/>
      <c r="BK1138" s="178"/>
      <c r="BL1138" s="178"/>
      <c r="BM1138" s="178"/>
      <c r="BN1138" s="178"/>
      <c r="BO1138" s="178"/>
      <c r="BP1138" s="178"/>
      <c r="BQ1138" s="178"/>
      <c r="BR1138" s="178"/>
      <c r="BS1138" s="178"/>
      <c r="BT1138" s="178"/>
      <c r="BU1138" s="179"/>
      <c r="BV1138" s="150" t="str">
        <f>IF(R1125&lt;&gt;"",R1125,"")</f>
        <v/>
      </c>
      <c r="BW1138" s="151"/>
      <c r="BX1138" s="150" t="str">
        <f>IF(T1125&lt;&gt;"",T1125,"")</f>
        <v/>
      </c>
      <c r="BY1138" s="151"/>
      <c r="BZ1138" s="150" t="str">
        <f>IF(V1125&lt;&gt;"",V1125,"")</f>
        <v/>
      </c>
      <c r="CA1138" s="151"/>
      <c r="CB1138" s="150" t="str">
        <f>IF(X1125&lt;&gt;"",X1125,"")</f>
        <v/>
      </c>
      <c r="CC1138" s="151"/>
      <c r="CD1138" s="150" t="str">
        <f>IF(Z1125&lt;&gt;"",Z1125,"")</f>
        <v/>
      </c>
      <c r="CE1138" s="151"/>
      <c r="CF1138" s="174" t="str">
        <f>IF($CF1136&lt;&gt;"",IF(CF1136="W","L","W"),"")</f>
        <v/>
      </c>
    </row>
    <row r="1139" spans="1:84" ht="11.25" customHeight="1" thickBot="1">
      <c r="A1139" s="3"/>
      <c r="B1139" s="3"/>
      <c r="C1139" s="3"/>
      <c r="D1139" s="3"/>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P1139" s="3"/>
      <c r="AQ1139" s="160"/>
      <c r="AR1139" s="161"/>
      <c r="AS1139" s="161"/>
      <c r="AT1139" s="161"/>
      <c r="AU1139" s="161"/>
      <c r="AV1139" s="161"/>
      <c r="AW1139" s="161"/>
      <c r="AX1139" s="161"/>
      <c r="AY1139" s="161"/>
      <c r="AZ1139" s="161"/>
      <c r="BA1139" s="161"/>
      <c r="BB1139" s="161"/>
      <c r="BC1139" s="162"/>
      <c r="BD1139" s="167"/>
      <c r="BE1139" s="168"/>
      <c r="BF1139" s="176"/>
      <c r="BG1139" s="180"/>
      <c r="BH1139" s="181"/>
      <c r="BI1139" s="181"/>
      <c r="BJ1139" s="181"/>
      <c r="BK1139" s="181"/>
      <c r="BL1139" s="181"/>
      <c r="BM1139" s="181"/>
      <c r="BN1139" s="181"/>
      <c r="BO1139" s="181"/>
      <c r="BP1139" s="181"/>
      <c r="BQ1139" s="181"/>
      <c r="BR1139" s="181"/>
      <c r="BS1139" s="181"/>
      <c r="BT1139" s="181"/>
      <c r="BU1139" s="182"/>
      <c r="BV1139" s="152"/>
      <c r="BW1139" s="153"/>
      <c r="BX1139" s="152"/>
      <c r="BY1139" s="153"/>
      <c r="BZ1139" s="152"/>
      <c r="CA1139" s="153"/>
      <c r="CB1139" s="152"/>
      <c r="CC1139" s="153"/>
      <c r="CD1139" s="152"/>
      <c r="CE1139" s="153"/>
      <c r="CF1139" s="174"/>
    </row>
    <row r="1140" spans="1:84" ht="11.25" customHeight="1">
      <c r="A1140" s="3"/>
      <c r="B1140" s="3"/>
      <c r="C1140" s="3"/>
      <c r="D1140" s="3"/>
      <c r="E1140" s="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P1140" s="3"/>
      <c r="AQ1140" s="126"/>
      <c r="AR1140" s="126"/>
      <c r="AS1140" s="126"/>
      <c r="AT1140" s="126"/>
      <c r="AU1140" s="126"/>
      <c r="AV1140" s="126"/>
      <c r="AW1140" s="126"/>
      <c r="AX1140" s="126"/>
      <c r="AY1140" s="126"/>
      <c r="AZ1140" s="126"/>
      <c r="BA1140" s="126"/>
      <c r="BB1140" s="126"/>
      <c r="BC1140" s="126"/>
      <c r="BV1140" s="169" t="str">
        <f>IF(CF1136&lt;&gt;"",IF(AND(AND(BV1136&gt;-1,BV1138&gt;-1),OR(BV1136&gt;10,BV1138&gt;10),ABS(BV1136-BV1138)&gt;1,IF(OR(BV1136&gt;11,BV1138&gt;11),ABS(BV1136-BV1138)=2,TRUE),BV1136=INT(BV1136),BV1138=INT(BV1138)),"","Error"),"")</f>
        <v/>
      </c>
      <c r="BW1140" s="169"/>
      <c r="BX1140" s="169" t="str">
        <f>IF(CF1136&lt;&gt;"",IF(AND(AND(BX1136&gt;-1,BX1138&gt;-1),OR(BX1136&gt;10,BX1138&gt;10),ABS(BX1136-BX1138)&gt;1,IF(OR(BX1136&gt;11,BX1138&gt;11),ABS(BX1136-BX1138)=2,TRUE),BX1136=INT(BX1136),BX1138=INT(BX1138)),"","Error"),"")</f>
        <v/>
      </c>
      <c r="BY1140" s="169"/>
      <c r="BZ1140" s="169" t="str">
        <f>IF(CF1136&lt;&gt;"",IF(AND(AND(BZ1136&gt;-1,BZ1138&gt;-1),OR(BZ1136&gt;10,BZ1138&gt;10),ABS(BZ1136-BZ1138)&gt;1,IF(OR(BZ1136&gt;11,BZ1138&gt;11),ABS(BZ1136-BZ1138)=2,TRUE),BZ1136=INT(BZ1136),BZ1138=INT(BZ1138)),"","Error"),"")</f>
        <v/>
      </c>
      <c r="CA1140" s="169"/>
      <c r="CB1140" s="169" t="str">
        <f>IF(AND(CF1136&lt;&gt;"",CB1136&lt;&gt;""),IF(AND(AND(CB1136&gt;-1,CB1138&gt;-1),OR(CB1136&gt;10,CB1138&gt;10),ABS(CB1136-CB1138)&gt;1,IF(OR(CB1136&gt;11,CB1138&gt;11),ABS(CB1136-CB1138)=2,TRUE),CB1136=INT(CB1136),CB1138=INT(CB1138)),"","Error"),"")</f>
        <v/>
      </c>
      <c r="CC1140" s="169"/>
      <c r="CD1140" s="169" t="str">
        <f>IF(AND(CF1136&lt;&gt;"",CD1136&lt;&gt;""),IF(AND(AND(CD1136&gt;-1,CD1138&gt;-1),OR(CD1136&gt;10,CD1138&gt;10),ABS(CD1136-CD1138)&gt;1,IF(OR(CD1136&gt;11,CD1138&gt;11),ABS(CD1136-CD1138)=2,TRUE),CD1136=INT(CD1136),CD1138=INT(CD1138)),"","Error"),"")</f>
        <v/>
      </c>
      <c r="CE1140" s="169"/>
      <c r="CF1140" s="3"/>
    </row>
    <row r="1141" spans="1:84" ht="11.25" customHeight="1">
      <c r="A1141" s="3"/>
      <c r="B1141" s="3"/>
      <c r="C1141" s="3"/>
      <c r="D1141" s="3"/>
      <c r="E1141" s="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P1141" s="3"/>
      <c r="AQ1141" s="126"/>
      <c r="AR1141" s="126"/>
      <c r="AS1141" s="126"/>
      <c r="AT1141" s="126"/>
      <c r="AU1141" s="126"/>
      <c r="AV1141" s="126"/>
      <c r="AW1141" s="126"/>
      <c r="AX1141" s="126"/>
      <c r="AY1141" s="126"/>
      <c r="AZ1141" s="126"/>
      <c r="BA1141" s="126"/>
      <c r="BB1141" s="126"/>
      <c r="BC1141" s="126"/>
      <c r="CF1141" s="3"/>
    </row>
    <row r="1142" spans="1:84" ht="11.25" customHeight="1">
      <c r="A1142" s="3"/>
      <c r="B1142" s="3"/>
      <c r="C1142" s="3"/>
      <c r="D1142" s="3"/>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P1142" s="3"/>
      <c r="AQ1142" s="127"/>
      <c r="AR1142" s="127"/>
      <c r="AS1142" s="127"/>
      <c r="AT1142" s="127"/>
      <c r="AU1142" s="127"/>
      <c r="AV1142" s="127"/>
      <c r="AW1142" s="127"/>
      <c r="AX1142" s="127"/>
      <c r="AY1142" s="127"/>
      <c r="AZ1142" s="127"/>
      <c r="BA1142" s="127"/>
      <c r="BB1142" s="127"/>
      <c r="BC1142" s="127"/>
      <c r="BD1142" s="40"/>
      <c r="BE1142" s="40"/>
      <c r="BF1142" s="40"/>
      <c r="BG1142" s="40"/>
      <c r="BH1142" s="40"/>
      <c r="BI1142" s="40"/>
      <c r="BJ1142" s="40"/>
      <c r="BK1142" s="40"/>
      <c r="BL1142" s="40"/>
      <c r="BM1142" s="40"/>
      <c r="BN1142" s="40"/>
      <c r="BO1142" s="40"/>
      <c r="BP1142" s="40"/>
      <c r="BQ1142" s="40"/>
      <c r="BR1142" s="40"/>
      <c r="BS1142" s="40"/>
      <c r="BT1142" s="40"/>
      <c r="BU1142" s="40"/>
      <c r="BV1142" s="40"/>
      <c r="BW1142" s="40"/>
      <c r="BX1142" s="40"/>
      <c r="BY1142" s="40"/>
      <c r="BZ1142" s="40"/>
      <c r="CA1142" s="40"/>
      <c r="CB1142" s="40"/>
      <c r="CC1142" s="40"/>
      <c r="CD1142" s="40"/>
      <c r="CE1142" s="40"/>
      <c r="CF1142" s="3"/>
    </row>
    <row r="1143" spans="1:84" ht="11.25" customHeight="1">
      <c r="A1143" s="3"/>
      <c r="B1143" s="3"/>
      <c r="C1143" s="3"/>
      <c r="D1143" s="3"/>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P1143" s="3"/>
      <c r="AQ1143" s="128"/>
      <c r="AR1143" s="128"/>
      <c r="AS1143" s="128"/>
      <c r="AT1143" s="128"/>
      <c r="AU1143" s="128"/>
      <c r="AV1143" s="128"/>
      <c r="AW1143" s="128"/>
      <c r="AX1143" s="128"/>
      <c r="AY1143" s="128"/>
      <c r="AZ1143" s="128"/>
      <c r="BA1143" s="128"/>
      <c r="BB1143" s="128"/>
      <c r="BC1143" s="128"/>
      <c r="BD1143" s="41"/>
      <c r="BE1143" s="41"/>
      <c r="BF1143" s="41"/>
      <c r="BG1143" s="41"/>
      <c r="BH1143" s="41"/>
      <c r="BI1143" s="41"/>
      <c r="BJ1143" s="41"/>
      <c r="BK1143" s="41"/>
      <c r="BL1143" s="41"/>
      <c r="BM1143" s="41"/>
      <c r="BN1143" s="41"/>
      <c r="BO1143" s="41"/>
      <c r="BP1143" s="41"/>
      <c r="BQ1143" s="41"/>
      <c r="BR1143" s="41"/>
      <c r="BS1143" s="41"/>
      <c r="BT1143" s="41"/>
      <c r="BU1143" s="41"/>
      <c r="BV1143" s="41"/>
      <c r="BW1143" s="41"/>
      <c r="BX1143" s="41"/>
      <c r="BY1143" s="41"/>
      <c r="BZ1143" s="41"/>
      <c r="CA1143" s="41"/>
      <c r="CB1143" s="41"/>
      <c r="CC1143" s="41"/>
      <c r="CD1143" s="41"/>
      <c r="CE1143" s="41"/>
      <c r="CF1143" s="3"/>
    </row>
    <row r="1144" spans="1:84" ht="11.25" customHeight="1">
      <c r="A1144" s="3"/>
      <c r="B1144" s="3"/>
      <c r="C1144" s="3"/>
      <c r="D1144" s="3"/>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P1144" s="3"/>
      <c r="AQ1144" s="126"/>
      <c r="AR1144" s="126"/>
      <c r="AS1144" s="126"/>
      <c r="AT1144" s="126"/>
      <c r="AU1144" s="126"/>
      <c r="AV1144" s="126"/>
      <c r="AW1144" s="126"/>
      <c r="AX1144" s="126"/>
      <c r="AY1144" s="126"/>
      <c r="AZ1144" s="126"/>
      <c r="BA1144" s="126"/>
      <c r="BB1144" s="126"/>
      <c r="BC1144" s="126"/>
      <c r="CF1144" s="3"/>
    </row>
    <row r="1145" spans="1:84" ht="11.25" customHeight="1" thickBot="1">
      <c r="A1145" s="3"/>
      <c r="B1145" s="3"/>
      <c r="C1145" s="3"/>
      <c r="D1145" s="3"/>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P1145" s="3"/>
      <c r="AQ1145" s="127"/>
      <c r="AR1145" s="127"/>
      <c r="AS1145" s="127"/>
      <c r="AT1145" s="127"/>
      <c r="AU1145" s="127"/>
      <c r="AV1145" s="127"/>
      <c r="AW1145" s="127"/>
      <c r="AX1145" s="127"/>
      <c r="AY1145" s="127"/>
      <c r="AZ1145" s="127"/>
      <c r="BA1145" s="127"/>
      <c r="BB1145" s="127"/>
      <c r="BC1145" s="127"/>
      <c r="BD1145" s="40"/>
      <c r="BE1145" s="40"/>
      <c r="BF1145" s="40"/>
      <c r="BG1145" s="40"/>
      <c r="BH1145" s="40"/>
      <c r="BI1145" s="40"/>
      <c r="BJ1145" s="40"/>
      <c r="BK1145" s="40"/>
      <c r="BL1145" s="40"/>
      <c r="BM1145" s="40"/>
      <c r="BN1145" s="40"/>
      <c r="BO1145" s="40"/>
      <c r="BP1145" s="40"/>
      <c r="BQ1145" s="40"/>
      <c r="BR1145" s="40"/>
      <c r="BS1145" s="40"/>
      <c r="BT1145" s="40"/>
      <c r="BU1145" s="40"/>
      <c r="BV1145" s="40"/>
      <c r="BW1145" s="40"/>
      <c r="BX1145" s="40"/>
      <c r="BY1145" s="40"/>
      <c r="BZ1145" s="40"/>
      <c r="CA1145" s="40"/>
      <c r="CB1145" s="40"/>
      <c r="CC1145" s="40"/>
      <c r="CD1145" s="40"/>
      <c r="CE1145" s="40"/>
      <c r="CF1145" s="3"/>
    </row>
    <row r="1146" spans="1:84" ht="11.25" customHeight="1">
      <c r="A1146" s="3"/>
      <c r="B1146" s="3"/>
      <c r="C1146" s="3"/>
      <c r="D1146" s="3"/>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P1146" s="3"/>
      <c r="AQ1146" s="154" t="str">
        <f>CONCATENATE($A1110," ",$D1110,","," ",$F1108)</f>
        <v>Group: 18, Women's Singles</v>
      </c>
      <c r="AR1146" s="155"/>
      <c r="AS1146" s="155"/>
      <c r="AT1146" s="155"/>
      <c r="AU1146" s="155"/>
      <c r="AV1146" s="155"/>
      <c r="AW1146" s="155"/>
      <c r="AX1146" s="155"/>
      <c r="AY1146" s="155"/>
      <c r="AZ1146" s="155"/>
      <c r="BA1146" s="155"/>
      <c r="BB1146" s="155"/>
      <c r="BC1146" s="156"/>
      <c r="BD1146" s="163">
        <f>O1127</f>
        <v>5</v>
      </c>
      <c r="BE1146" s="164"/>
      <c r="BF1146" s="183" t="str">
        <f>Q1127</f>
        <v>A</v>
      </c>
      <c r="BG1146" s="185" t="str">
        <f>IF(VLOOKUP($BF1146,$A1112:$C1118,3,FALSE)=0,"",CONCATENATE(VLOOKUP(VLOOKUP($BF1146,$A1112:$C1118,3,FALSE),Players!$J:$N,4,FALSE)," ",VLOOKUP($BF1146,$A1112:$C1118,3,FALSE)," ",IF(ISERROR(VLOOKUP(VLOOKUP($BF1146,$A1112:$C1118,3,FALSE),Players!$J:$N,5,FALSE)),"()",CONCATENATE("(",VLOOKUP(VLOOKUP($BF1146,$A1112:$C1118,3,FALSE),Players!$J:$N,5,FALSE),")"))))</f>
        <v/>
      </c>
      <c r="BH1146" s="186"/>
      <c r="BI1146" s="186"/>
      <c r="BJ1146" s="186"/>
      <c r="BK1146" s="186"/>
      <c r="BL1146" s="186"/>
      <c r="BM1146" s="186"/>
      <c r="BN1146" s="186"/>
      <c r="BO1146" s="186"/>
      <c r="BP1146" s="186"/>
      <c r="BQ1146" s="186"/>
      <c r="BR1146" s="186"/>
      <c r="BS1146" s="186"/>
      <c r="BT1146" s="186"/>
      <c r="BU1146" s="187"/>
      <c r="BV1146" s="170" t="str">
        <f>IF(R1127&lt;&gt;"",R1127,"")</f>
        <v/>
      </c>
      <c r="BW1146" s="171"/>
      <c r="BX1146" s="170" t="str">
        <f>IF(T1127&lt;&gt;"",T1127,"")</f>
        <v/>
      </c>
      <c r="BY1146" s="171"/>
      <c r="BZ1146" s="170" t="str">
        <f>IF(V1127&lt;&gt;"",V1127,"")</f>
        <v/>
      </c>
      <c r="CA1146" s="171"/>
      <c r="CB1146" s="170" t="str">
        <f>IF(X1127&lt;&gt;"",X1127,"")</f>
        <v/>
      </c>
      <c r="CC1146" s="171"/>
      <c r="CD1146" s="170" t="str">
        <f>IF(Z1127&lt;&gt;"",Z1127,"")</f>
        <v/>
      </c>
      <c r="CE1146" s="171"/>
      <c r="CF1146" s="174" t="str">
        <f>IF($CD1146=$CD1148,IF($CB1146=$CB1148,IF($BZ1146&lt;&gt;"",IF($BZ1146&gt;$BZ1148,"W","L"),""),IF($CB1146&gt;$CB1148,"W","L")),IF($CD1146&gt;$CD1148,"W","L"))</f>
        <v/>
      </c>
    </row>
    <row r="1147" spans="1:84" ht="11.25" customHeight="1">
      <c r="A1147" s="3"/>
      <c r="B1147" s="3"/>
      <c r="C1147" s="3"/>
      <c r="D1147" s="3"/>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P1147" s="3"/>
      <c r="AQ1147" s="157"/>
      <c r="AR1147" s="158"/>
      <c r="AS1147" s="158"/>
      <c r="AT1147" s="158"/>
      <c r="AU1147" s="158"/>
      <c r="AV1147" s="158"/>
      <c r="AW1147" s="158"/>
      <c r="AX1147" s="158"/>
      <c r="AY1147" s="158"/>
      <c r="AZ1147" s="158"/>
      <c r="BA1147" s="158"/>
      <c r="BB1147" s="158"/>
      <c r="BC1147" s="159"/>
      <c r="BD1147" s="165"/>
      <c r="BE1147" s="166"/>
      <c r="BF1147" s="184"/>
      <c r="BG1147" s="188"/>
      <c r="BH1147" s="189"/>
      <c r="BI1147" s="189"/>
      <c r="BJ1147" s="189"/>
      <c r="BK1147" s="189"/>
      <c r="BL1147" s="189"/>
      <c r="BM1147" s="189"/>
      <c r="BN1147" s="189"/>
      <c r="BO1147" s="189"/>
      <c r="BP1147" s="189"/>
      <c r="BQ1147" s="189"/>
      <c r="BR1147" s="189"/>
      <c r="BS1147" s="189"/>
      <c r="BT1147" s="189"/>
      <c r="BU1147" s="190"/>
      <c r="BV1147" s="172"/>
      <c r="BW1147" s="173"/>
      <c r="BX1147" s="172"/>
      <c r="BY1147" s="173"/>
      <c r="BZ1147" s="172"/>
      <c r="CA1147" s="173"/>
      <c r="CB1147" s="172"/>
      <c r="CC1147" s="173"/>
      <c r="CD1147" s="172"/>
      <c r="CE1147" s="173"/>
      <c r="CF1147" s="174"/>
    </row>
    <row r="1148" spans="1:84" ht="11.25" customHeight="1">
      <c r="A1148" s="3"/>
      <c r="B1148" s="3"/>
      <c r="C1148" s="3"/>
      <c r="D1148" s="3"/>
      <c r="E1148" s="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P1148" s="3"/>
      <c r="AQ1148" s="157"/>
      <c r="AR1148" s="158"/>
      <c r="AS1148" s="158"/>
      <c r="AT1148" s="158"/>
      <c r="AU1148" s="158"/>
      <c r="AV1148" s="158"/>
      <c r="AW1148" s="158"/>
      <c r="AX1148" s="158"/>
      <c r="AY1148" s="158"/>
      <c r="AZ1148" s="158"/>
      <c r="BA1148" s="158"/>
      <c r="BB1148" s="158"/>
      <c r="BC1148" s="159"/>
      <c r="BD1148" s="165"/>
      <c r="BE1148" s="166"/>
      <c r="BF1148" s="175" t="str">
        <f>Q1129</f>
        <v>D</v>
      </c>
      <c r="BG1148" s="177" t="str">
        <f>IF(VLOOKUP($BF1148,$A1112:$C1118,3,FALSE)=0,"",CONCATENATE(VLOOKUP(VLOOKUP($BF1148,$A1112:$C1118,3,FALSE),Players!$J:$N,4,FALSE)," ",VLOOKUP($BF1148,$A1112:$C1118,3,FALSE)," ",IF(ISERROR(VLOOKUP(VLOOKUP($BF1148,$A1112:$C1118,3,FALSE),Players!$J:$N,5,FALSE)),"()",CONCATENATE("(",VLOOKUP(VLOOKUP($BF1148,$A1112:$C1118,3,FALSE),Players!$J:$N,5,FALSE),")"))))</f>
        <v/>
      </c>
      <c r="BH1148" s="178"/>
      <c r="BI1148" s="178"/>
      <c r="BJ1148" s="178"/>
      <c r="BK1148" s="178"/>
      <c r="BL1148" s="178"/>
      <c r="BM1148" s="178"/>
      <c r="BN1148" s="178"/>
      <c r="BO1148" s="178"/>
      <c r="BP1148" s="178"/>
      <c r="BQ1148" s="178"/>
      <c r="BR1148" s="178"/>
      <c r="BS1148" s="178"/>
      <c r="BT1148" s="178"/>
      <c r="BU1148" s="179"/>
      <c r="BV1148" s="150" t="str">
        <f>IF(R1129&lt;&gt;"",R1129,"")</f>
        <v/>
      </c>
      <c r="BW1148" s="151"/>
      <c r="BX1148" s="150" t="str">
        <f>IF(T1129&lt;&gt;"",T1129,"")</f>
        <v/>
      </c>
      <c r="BY1148" s="151"/>
      <c r="BZ1148" s="150" t="str">
        <f>IF(V1129&lt;&gt;"",V1129,"")</f>
        <v/>
      </c>
      <c r="CA1148" s="151"/>
      <c r="CB1148" s="150" t="str">
        <f>IF(X1129&lt;&gt;"",X1129,"")</f>
        <v/>
      </c>
      <c r="CC1148" s="151"/>
      <c r="CD1148" s="150" t="str">
        <f>IF(Z1129&lt;&gt;"",Z1129,"")</f>
        <v/>
      </c>
      <c r="CE1148" s="151"/>
      <c r="CF1148" s="174" t="str">
        <f>IF($CF1146&lt;&gt;"",IF(CF1146="W","L","W"),"")</f>
        <v/>
      </c>
    </row>
    <row r="1149" spans="1:84" ht="11.25" customHeight="1" thickBot="1">
      <c r="A1149" s="3"/>
      <c r="B1149" s="3"/>
      <c r="C1149" s="3"/>
      <c r="D1149" s="3"/>
      <c r="E1149" s="3"/>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P1149" s="3"/>
      <c r="AQ1149" s="160"/>
      <c r="AR1149" s="161"/>
      <c r="AS1149" s="161"/>
      <c r="AT1149" s="161"/>
      <c r="AU1149" s="161"/>
      <c r="AV1149" s="161"/>
      <c r="AW1149" s="161"/>
      <c r="AX1149" s="161"/>
      <c r="AY1149" s="161"/>
      <c r="AZ1149" s="161"/>
      <c r="BA1149" s="161"/>
      <c r="BB1149" s="161"/>
      <c r="BC1149" s="162"/>
      <c r="BD1149" s="167"/>
      <c r="BE1149" s="168"/>
      <c r="BF1149" s="176"/>
      <c r="BG1149" s="180"/>
      <c r="BH1149" s="181"/>
      <c r="BI1149" s="181"/>
      <c r="BJ1149" s="181"/>
      <c r="BK1149" s="181"/>
      <c r="BL1149" s="181"/>
      <c r="BM1149" s="181"/>
      <c r="BN1149" s="181"/>
      <c r="BO1149" s="181"/>
      <c r="BP1149" s="181"/>
      <c r="BQ1149" s="181"/>
      <c r="BR1149" s="181"/>
      <c r="BS1149" s="181"/>
      <c r="BT1149" s="181"/>
      <c r="BU1149" s="182"/>
      <c r="BV1149" s="152"/>
      <c r="BW1149" s="153"/>
      <c r="BX1149" s="152"/>
      <c r="BY1149" s="153"/>
      <c r="BZ1149" s="152"/>
      <c r="CA1149" s="153"/>
      <c r="CB1149" s="152"/>
      <c r="CC1149" s="153"/>
      <c r="CD1149" s="152"/>
      <c r="CE1149" s="153"/>
      <c r="CF1149" s="174"/>
    </row>
    <row r="1150" spans="1:84" ht="11.25" customHeight="1">
      <c r="A1150" s="3"/>
      <c r="B1150" s="3"/>
      <c r="C1150" s="3"/>
      <c r="D1150" s="3"/>
      <c r="E1150" s="3"/>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P1150" s="3"/>
      <c r="AQ1150" s="126"/>
      <c r="AR1150" s="126"/>
      <c r="AS1150" s="126"/>
      <c r="AT1150" s="126"/>
      <c r="AU1150" s="126"/>
      <c r="AV1150" s="126"/>
      <c r="AW1150" s="126"/>
      <c r="AX1150" s="126"/>
      <c r="AY1150" s="126"/>
      <c r="AZ1150" s="126"/>
      <c r="BA1150" s="126"/>
      <c r="BB1150" s="126"/>
      <c r="BC1150" s="126"/>
      <c r="BV1150" s="169" t="str">
        <f>IF(CF1146&lt;&gt;"",IF(AND(AND(BV1146&gt;-1,BV1148&gt;-1),OR(BV1146&gt;10,BV1148&gt;10),ABS(BV1146-BV1148)&gt;1,IF(OR(BV1146&gt;11,BV1148&gt;11),ABS(BV1146-BV1148)=2,TRUE),BV1146=INT(BV1146),BV1148=INT(BV1148)),"","Error"),"")</f>
        <v/>
      </c>
      <c r="BW1150" s="169"/>
      <c r="BX1150" s="169" t="str">
        <f>IF(CF1146&lt;&gt;"",IF(AND(AND(BX1146&gt;-1,BX1148&gt;-1),OR(BX1146&gt;10,BX1148&gt;10),ABS(BX1146-BX1148)&gt;1,IF(OR(BX1146&gt;11,BX1148&gt;11),ABS(BX1146-BX1148)=2,TRUE),BX1146=INT(BX1146),BX1148=INT(BX1148)),"","Error"),"")</f>
        <v/>
      </c>
      <c r="BY1150" s="169"/>
      <c r="BZ1150" s="169" t="str">
        <f>IF(CF1146&lt;&gt;"",IF(AND(AND(BZ1146&gt;-1,BZ1148&gt;-1),OR(BZ1146&gt;10,BZ1148&gt;10),ABS(BZ1146-BZ1148)&gt;1,IF(OR(BZ1146&gt;11,BZ1148&gt;11),ABS(BZ1146-BZ1148)=2,TRUE),BZ1146=INT(BZ1146),BZ1148=INT(BZ1148)),"","Error"),"")</f>
        <v/>
      </c>
      <c r="CA1150" s="169"/>
      <c r="CB1150" s="169" t="str">
        <f>IF(AND(CF1146&lt;&gt;"",CB1146&lt;&gt;""),IF(AND(AND(CB1146&gt;-1,CB1148&gt;-1),OR(CB1146&gt;10,CB1148&gt;10),ABS(CB1146-CB1148)&gt;1,IF(OR(CB1146&gt;11,CB1148&gt;11),ABS(CB1146-CB1148)=2,TRUE),CB1146=INT(CB1146),CB1148=INT(CB1148)),"","Error"),"")</f>
        <v/>
      </c>
      <c r="CC1150" s="169"/>
      <c r="CD1150" s="169" t="str">
        <f>IF(AND(CF1146&lt;&gt;"",CD1146&lt;&gt;""),IF(AND(AND(CD1146&gt;-1,CD1148&gt;-1),OR(CD1146&gt;10,CD1148&gt;10),ABS(CD1146-CD1148)&gt;1,IF(OR(CD1146&gt;11,CD1148&gt;11),ABS(CD1146-CD1148)=2,TRUE),CD1146=INT(CD1146),CD1148=INT(CD1148)),"","Error"),"")</f>
        <v/>
      </c>
      <c r="CE1150" s="169"/>
      <c r="CF1150" s="3"/>
    </row>
    <row r="1151" spans="1:84" ht="11.25" customHeight="1">
      <c r="A1151" s="3"/>
      <c r="B1151" s="3"/>
      <c r="C1151" s="3"/>
      <c r="D1151" s="3"/>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P1151" s="3"/>
      <c r="AQ1151" s="126"/>
      <c r="AR1151" s="126"/>
      <c r="AS1151" s="126"/>
      <c r="AT1151" s="126"/>
      <c r="AU1151" s="126"/>
      <c r="AV1151" s="126"/>
      <c r="AW1151" s="126"/>
      <c r="AX1151" s="126"/>
      <c r="AY1151" s="126"/>
      <c r="AZ1151" s="126"/>
      <c r="BA1151" s="126"/>
      <c r="BB1151" s="126"/>
      <c r="BC1151" s="126"/>
      <c r="CF1151" s="3"/>
    </row>
    <row r="1152" spans="1:84" ht="11.25" customHeight="1">
      <c r="A1152" s="3"/>
      <c r="B1152" s="3"/>
      <c r="C1152" s="3"/>
      <c r="D1152" s="3"/>
      <c r="E1152" s="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P1152" s="3"/>
      <c r="AQ1152" s="127"/>
      <c r="AR1152" s="127"/>
      <c r="AS1152" s="127"/>
      <c r="AT1152" s="127"/>
      <c r="AU1152" s="127"/>
      <c r="AV1152" s="127"/>
      <c r="AW1152" s="127"/>
      <c r="AX1152" s="127"/>
      <c r="AY1152" s="127"/>
      <c r="AZ1152" s="127"/>
      <c r="BA1152" s="127"/>
      <c r="BB1152" s="127"/>
      <c r="BC1152" s="127"/>
      <c r="BD1152" s="40"/>
      <c r="BE1152" s="40"/>
      <c r="BF1152" s="40"/>
      <c r="BG1152" s="40"/>
      <c r="BH1152" s="40"/>
      <c r="BI1152" s="40"/>
      <c r="BJ1152" s="40"/>
      <c r="BK1152" s="40"/>
      <c r="BL1152" s="40"/>
      <c r="BM1152" s="40"/>
      <c r="BN1152" s="40"/>
      <c r="BO1152" s="40"/>
      <c r="BP1152" s="40"/>
      <c r="BQ1152" s="40"/>
      <c r="BR1152" s="40"/>
      <c r="BS1152" s="40"/>
      <c r="BT1152" s="40"/>
      <c r="BU1152" s="40"/>
      <c r="BV1152" s="40"/>
      <c r="BW1152" s="40"/>
      <c r="BX1152" s="40"/>
      <c r="BY1152" s="40"/>
      <c r="BZ1152" s="40"/>
      <c r="CA1152" s="40"/>
      <c r="CB1152" s="40"/>
      <c r="CC1152" s="40"/>
      <c r="CD1152" s="40"/>
      <c r="CE1152" s="40"/>
      <c r="CF1152" s="3"/>
    </row>
    <row r="1153" spans="1:84" ht="11.25" customHeight="1">
      <c r="A1153" s="42"/>
      <c r="R1153" s="42"/>
      <c r="S1153" s="42"/>
      <c r="W1153" s="42"/>
      <c r="X1153" s="43"/>
      <c r="Y1153" s="43"/>
      <c r="Z1153" s="43"/>
      <c r="AA1153" s="43"/>
      <c r="AB1153" s="3"/>
      <c r="AP1153" s="3"/>
      <c r="AQ1153" s="128"/>
      <c r="AR1153" s="128"/>
      <c r="AS1153" s="128"/>
      <c r="AT1153" s="128"/>
      <c r="AU1153" s="128"/>
      <c r="AV1153" s="128"/>
      <c r="AW1153" s="128"/>
      <c r="AX1153" s="128"/>
      <c r="AY1153" s="128"/>
      <c r="AZ1153" s="128"/>
      <c r="BA1153" s="128"/>
      <c r="BB1153" s="128"/>
      <c r="BC1153" s="128"/>
      <c r="BD1153" s="41"/>
      <c r="BE1153" s="41"/>
      <c r="BF1153" s="41"/>
      <c r="BG1153" s="41"/>
      <c r="BH1153" s="41"/>
      <c r="BI1153" s="41"/>
      <c r="BJ1153" s="41"/>
      <c r="BK1153" s="41"/>
      <c r="BL1153" s="41"/>
      <c r="BM1153" s="41"/>
      <c r="BN1153" s="41"/>
      <c r="BO1153" s="41"/>
      <c r="BP1153" s="41"/>
      <c r="BQ1153" s="41"/>
      <c r="BR1153" s="41"/>
      <c r="BS1153" s="41"/>
      <c r="BT1153" s="41"/>
      <c r="BU1153" s="41"/>
      <c r="BV1153" s="41"/>
      <c r="BW1153" s="41"/>
      <c r="BX1153" s="41"/>
      <c r="BY1153" s="41"/>
      <c r="BZ1153" s="41"/>
      <c r="CA1153" s="41"/>
      <c r="CB1153" s="41"/>
      <c r="CC1153" s="41"/>
      <c r="CD1153" s="41"/>
      <c r="CE1153" s="41"/>
      <c r="CF1153" s="3"/>
    </row>
    <row r="1154" spans="1:84" ht="11.25" customHeight="1">
      <c r="A1154" s="42"/>
      <c r="R1154" s="42"/>
      <c r="S1154" s="42"/>
      <c r="W1154" s="42"/>
      <c r="AA1154" s="42"/>
      <c r="AB1154" s="3"/>
      <c r="AP1154" s="3"/>
      <c r="AQ1154" s="126"/>
      <c r="AR1154" s="126"/>
      <c r="AS1154" s="126"/>
      <c r="AT1154" s="126"/>
      <c r="AU1154" s="126"/>
      <c r="AV1154" s="126"/>
      <c r="AW1154" s="126"/>
      <c r="AX1154" s="126"/>
      <c r="AY1154" s="126"/>
      <c r="AZ1154" s="126"/>
      <c r="BA1154" s="126"/>
      <c r="BB1154" s="126"/>
      <c r="BC1154" s="126"/>
      <c r="CF1154" s="3"/>
    </row>
    <row r="1155" spans="1:84" ht="11.25" customHeight="1" thickBot="1">
      <c r="A1155" s="42"/>
      <c r="R1155" s="42"/>
      <c r="S1155" s="42"/>
      <c r="W1155" s="42"/>
      <c r="X1155" s="43"/>
      <c r="Y1155" s="43"/>
      <c r="Z1155" s="43"/>
      <c r="AA1155" s="43"/>
      <c r="AB1155" s="43"/>
      <c r="AP1155" s="3"/>
      <c r="AQ1155" s="127"/>
      <c r="AR1155" s="127"/>
      <c r="AS1155" s="127"/>
      <c r="AT1155" s="127"/>
      <c r="AU1155" s="127"/>
      <c r="AV1155" s="127"/>
      <c r="AW1155" s="127"/>
      <c r="AX1155" s="127"/>
      <c r="AY1155" s="127"/>
      <c r="AZ1155" s="127"/>
      <c r="BA1155" s="127"/>
      <c r="BB1155" s="127"/>
      <c r="BC1155" s="127"/>
      <c r="BD1155" s="40"/>
      <c r="BE1155" s="40"/>
      <c r="BF1155" s="40"/>
      <c r="BG1155" s="40"/>
      <c r="BH1155" s="40"/>
      <c r="BI1155" s="40"/>
      <c r="BJ1155" s="40"/>
      <c r="BK1155" s="40"/>
      <c r="BL1155" s="40"/>
      <c r="BM1155" s="40"/>
      <c r="BN1155" s="40"/>
      <c r="BO1155" s="40"/>
      <c r="BP1155" s="40"/>
      <c r="BQ1155" s="40"/>
      <c r="BR1155" s="40"/>
      <c r="BS1155" s="40"/>
      <c r="BT1155" s="40"/>
      <c r="BU1155" s="40"/>
      <c r="BV1155" s="40"/>
      <c r="BW1155" s="40"/>
      <c r="BX1155" s="40"/>
      <c r="BY1155" s="40"/>
      <c r="BZ1155" s="40"/>
      <c r="CA1155" s="40"/>
      <c r="CB1155" s="40"/>
      <c r="CC1155" s="40"/>
      <c r="CD1155" s="40"/>
      <c r="CE1155" s="40"/>
      <c r="CF1155" s="3"/>
    </row>
    <row r="1156" spans="1:84" ht="11.25" customHeight="1">
      <c r="A1156" s="2"/>
      <c r="R1156" s="42"/>
      <c r="S1156" s="42"/>
      <c r="W1156" s="42"/>
      <c r="AA1156" s="42"/>
      <c r="AB1156" s="42"/>
      <c r="AP1156" s="3"/>
      <c r="AQ1156" s="154" t="str">
        <f>CONCATENATE($A1110," ",$D1110,","," ",$F1108)</f>
        <v>Group: 18, Women's Singles</v>
      </c>
      <c r="AR1156" s="155"/>
      <c r="AS1156" s="155"/>
      <c r="AT1156" s="155"/>
      <c r="AU1156" s="155"/>
      <c r="AV1156" s="155"/>
      <c r="AW1156" s="155"/>
      <c r="AX1156" s="155"/>
      <c r="AY1156" s="155"/>
      <c r="AZ1156" s="155"/>
      <c r="BA1156" s="155"/>
      <c r="BB1156" s="155"/>
      <c r="BC1156" s="156"/>
      <c r="BD1156" s="163">
        <f>O1131</f>
        <v>6</v>
      </c>
      <c r="BE1156" s="164"/>
      <c r="BF1156" s="183" t="str">
        <f>Q1131</f>
        <v>B</v>
      </c>
      <c r="BG1156" s="185" t="str">
        <f>IF(VLOOKUP($BF1156,$A1112:$C1118,3,FALSE)=0,"",CONCATENATE(VLOOKUP(VLOOKUP($BF1156,$A1112:$C1118,3,FALSE),Players!$J:$N,4,FALSE)," ",VLOOKUP($BF1156,$A1112:$C1118,3,FALSE)," ",IF(ISERROR(VLOOKUP(VLOOKUP($BF1156,$A1112:$C1118,3,FALSE),Players!$J:$N,5,FALSE)),"()",CONCATENATE("(",VLOOKUP(VLOOKUP($BF1156,$A1112:$C1118,3,FALSE),Players!$J:$N,5,FALSE),")"))))</f>
        <v/>
      </c>
      <c r="BH1156" s="186"/>
      <c r="BI1156" s="186"/>
      <c r="BJ1156" s="186"/>
      <c r="BK1156" s="186"/>
      <c r="BL1156" s="186"/>
      <c r="BM1156" s="186"/>
      <c r="BN1156" s="186"/>
      <c r="BO1156" s="186"/>
      <c r="BP1156" s="186"/>
      <c r="BQ1156" s="186"/>
      <c r="BR1156" s="186"/>
      <c r="BS1156" s="186"/>
      <c r="BT1156" s="186"/>
      <c r="BU1156" s="187"/>
      <c r="BV1156" s="170" t="str">
        <f>IF(R1131&lt;&gt;"",R1131,"")</f>
        <v/>
      </c>
      <c r="BW1156" s="171"/>
      <c r="BX1156" s="170" t="str">
        <f>IF(T1131&lt;&gt;"",T1131,"")</f>
        <v/>
      </c>
      <c r="BY1156" s="171"/>
      <c r="BZ1156" s="170" t="str">
        <f>IF(V1131&lt;&gt;"",V1131,"")</f>
        <v/>
      </c>
      <c r="CA1156" s="171"/>
      <c r="CB1156" s="170" t="str">
        <f>IF(X1131&lt;&gt;"",X1131,"")</f>
        <v/>
      </c>
      <c r="CC1156" s="171"/>
      <c r="CD1156" s="170" t="str">
        <f>IF(Z1131&lt;&gt;"",Z1131,"")</f>
        <v/>
      </c>
      <c r="CE1156" s="171"/>
      <c r="CF1156" s="174" t="str">
        <f>IF($CD1156=$CD1158,IF($CB1156=$CB1158,IF($BZ1156&lt;&gt;"",IF($BZ1156&gt;$BZ1158,"W","L"),""),IF($CB1156&gt;$CB1158,"W","L")),IF($CD1156&gt;$CD1158,"W","L"))</f>
        <v/>
      </c>
    </row>
    <row r="1157" spans="1:84" ht="11.25" customHeight="1">
      <c r="R1157" s="42"/>
      <c r="S1157" s="42"/>
      <c r="W1157" s="42"/>
      <c r="X1157" s="43"/>
      <c r="Y1157" s="43"/>
      <c r="Z1157" s="43"/>
      <c r="AA1157" s="43"/>
      <c r="AB1157" s="43"/>
      <c r="AP1157" s="3"/>
      <c r="AQ1157" s="157"/>
      <c r="AR1157" s="158"/>
      <c r="AS1157" s="158"/>
      <c r="AT1157" s="158"/>
      <c r="AU1157" s="158"/>
      <c r="AV1157" s="158"/>
      <c r="AW1157" s="158"/>
      <c r="AX1157" s="158"/>
      <c r="AY1157" s="158"/>
      <c r="AZ1157" s="158"/>
      <c r="BA1157" s="158"/>
      <c r="BB1157" s="158"/>
      <c r="BC1157" s="159"/>
      <c r="BD1157" s="165"/>
      <c r="BE1157" s="166"/>
      <c r="BF1157" s="184"/>
      <c r="BG1157" s="188"/>
      <c r="BH1157" s="189"/>
      <c r="BI1157" s="189"/>
      <c r="BJ1157" s="189"/>
      <c r="BK1157" s="189"/>
      <c r="BL1157" s="189"/>
      <c r="BM1157" s="189"/>
      <c r="BN1157" s="189"/>
      <c r="BO1157" s="189"/>
      <c r="BP1157" s="189"/>
      <c r="BQ1157" s="189"/>
      <c r="BR1157" s="189"/>
      <c r="BS1157" s="189"/>
      <c r="BT1157" s="189"/>
      <c r="BU1157" s="190"/>
      <c r="BV1157" s="172"/>
      <c r="BW1157" s="173"/>
      <c r="BX1157" s="172"/>
      <c r="BY1157" s="173"/>
      <c r="BZ1157" s="172"/>
      <c r="CA1157" s="173"/>
      <c r="CB1157" s="172"/>
      <c r="CC1157" s="173"/>
      <c r="CD1157" s="172"/>
      <c r="CE1157" s="173"/>
      <c r="CF1157" s="174"/>
    </row>
    <row r="1158" spans="1:84" ht="11.25" customHeight="1">
      <c r="A1158" s="2"/>
      <c r="R1158" s="42"/>
      <c r="S1158" s="42"/>
      <c r="W1158" s="42"/>
      <c r="AA1158" s="42"/>
      <c r="AB1158" s="42"/>
      <c r="AP1158" s="3"/>
      <c r="AQ1158" s="157"/>
      <c r="AR1158" s="158"/>
      <c r="AS1158" s="158"/>
      <c r="AT1158" s="158"/>
      <c r="AU1158" s="158"/>
      <c r="AV1158" s="158"/>
      <c r="AW1158" s="158"/>
      <c r="AX1158" s="158"/>
      <c r="AY1158" s="158"/>
      <c r="AZ1158" s="158"/>
      <c r="BA1158" s="158"/>
      <c r="BB1158" s="158"/>
      <c r="BC1158" s="159"/>
      <c r="BD1158" s="165"/>
      <c r="BE1158" s="166"/>
      <c r="BF1158" s="175" t="str">
        <f>Q1133</f>
        <v>C</v>
      </c>
      <c r="BG1158" s="177" t="str">
        <f>IF(VLOOKUP($BF1158,$A1112:$C1118,3,FALSE)=0,"",CONCATENATE(VLOOKUP(VLOOKUP($BF1158,$A1112:$C1118,3,FALSE),Players!$J:$N,4,FALSE)," ",VLOOKUP($BF1158,$A1112:$C1118,3,FALSE)," ",IF(ISERROR(VLOOKUP(VLOOKUP($BF1158,$A1112:$C1118,3,FALSE),Players!$J:$N,5,FALSE)),"()",CONCATENATE("(",VLOOKUP(VLOOKUP($BF1158,$A1112:$C1118,3,FALSE),Players!$J:$N,5,FALSE),")"))))</f>
        <v/>
      </c>
      <c r="BH1158" s="178"/>
      <c r="BI1158" s="178"/>
      <c r="BJ1158" s="178"/>
      <c r="BK1158" s="178"/>
      <c r="BL1158" s="178"/>
      <c r="BM1158" s="178"/>
      <c r="BN1158" s="178"/>
      <c r="BO1158" s="178"/>
      <c r="BP1158" s="178"/>
      <c r="BQ1158" s="178"/>
      <c r="BR1158" s="178"/>
      <c r="BS1158" s="178"/>
      <c r="BT1158" s="178"/>
      <c r="BU1158" s="179"/>
      <c r="BV1158" s="150" t="str">
        <f>IF(R1133&lt;&gt;"",R1133,"")</f>
        <v/>
      </c>
      <c r="BW1158" s="151"/>
      <c r="BX1158" s="150" t="str">
        <f>IF(T1133&lt;&gt;"",T1133,"")</f>
        <v/>
      </c>
      <c r="BY1158" s="151"/>
      <c r="BZ1158" s="150" t="str">
        <f>IF(V1133&lt;&gt;"",V1133,"")</f>
        <v/>
      </c>
      <c r="CA1158" s="151"/>
      <c r="CB1158" s="150" t="str">
        <f>IF(X1133&lt;&gt;"",X1133,"")</f>
        <v/>
      </c>
      <c r="CC1158" s="151"/>
      <c r="CD1158" s="150" t="str">
        <f>IF(Z1133&lt;&gt;"",Z1133,"")</f>
        <v/>
      </c>
      <c r="CE1158" s="151"/>
      <c r="CF1158" s="174" t="str">
        <f>IF($CF1156&lt;&gt;"",IF(CF1156="W","L","W"),"")</f>
        <v/>
      </c>
    </row>
    <row r="1159" spans="1:84" ht="11.25" customHeight="1" thickBot="1">
      <c r="A1159" s="2"/>
      <c r="R1159" s="42"/>
      <c r="S1159" s="42"/>
      <c r="W1159" s="42"/>
      <c r="X1159" s="43"/>
      <c r="Y1159" s="43"/>
      <c r="Z1159" s="43"/>
      <c r="AA1159" s="43"/>
      <c r="AB1159" s="43"/>
      <c r="AP1159" s="3"/>
      <c r="AQ1159" s="160"/>
      <c r="AR1159" s="161"/>
      <c r="AS1159" s="161"/>
      <c r="AT1159" s="161"/>
      <c r="AU1159" s="161"/>
      <c r="AV1159" s="161"/>
      <c r="AW1159" s="161"/>
      <c r="AX1159" s="161"/>
      <c r="AY1159" s="161"/>
      <c r="AZ1159" s="161"/>
      <c r="BA1159" s="161"/>
      <c r="BB1159" s="161"/>
      <c r="BC1159" s="162"/>
      <c r="BD1159" s="167"/>
      <c r="BE1159" s="168"/>
      <c r="BF1159" s="176"/>
      <c r="BG1159" s="180"/>
      <c r="BH1159" s="181"/>
      <c r="BI1159" s="181"/>
      <c r="BJ1159" s="181"/>
      <c r="BK1159" s="181"/>
      <c r="BL1159" s="181"/>
      <c r="BM1159" s="181"/>
      <c r="BN1159" s="181"/>
      <c r="BO1159" s="181"/>
      <c r="BP1159" s="181"/>
      <c r="BQ1159" s="181"/>
      <c r="BR1159" s="181"/>
      <c r="BS1159" s="181"/>
      <c r="BT1159" s="181"/>
      <c r="BU1159" s="182"/>
      <c r="BV1159" s="152"/>
      <c r="BW1159" s="153"/>
      <c r="BX1159" s="152"/>
      <c r="BY1159" s="153"/>
      <c r="BZ1159" s="152"/>
      <c r="CA1159" s="153"/>
      <c r="CB1159" s="152"/>
      <c r="CC1159" s="153"/>
      <c r="CD1159" s="152"/>
      <c r="CE1159" s="153"/>
      <c r="CF1159" s="174"/>
    </row>
    <row r="1160" spans="1:84" ht="11.25" customHeight="1">
      <c r="A1160" s="2"/>
      <c r="R1160" s="42"/>
      <c r="S1160" s="42"/>
      <c r="W1160" s="42"/>
      <c r="AA1160" s="42"/>
      <c r="AB1160" s="42"/>
      <c r="AP1160" s="3"/>
      <c r="AQ1160" s="126"/>
      <c r="AR1160" s="126"/>
      <c r="AS1160" s="126"/>
      <c r="AT1160" s="126"/>
      <c r="AU1160" s="126"/>
      <c r="AV1160" s="126"/>
      <c r="AW1160" s="126"/>
      <c r="AX1160" s="126"/>
      <c r="AY1160" s="126"/>
      <c r="AZ1160" s="126"/>
      <c r="BA1160" s="126"/>
      <c r="BB1160" s="126"/>
      <c r="BC1160" s="126"/>
      <c r="BV1160" s="169" t="str">
        <f>IF(CF1156&lt;&gt;"",IF(AND(AND(BV1156&gt;-1,BV1158&gt;-1),OR(BV1156&gt;10,BV1158&gt;10),ABS(BV1156-BV1158)&gt;1,IF(OR(BV1156&gt;11,BV1158&gt;11),ABS(BV1156-BV1158)=2,TRUE),BV1156=INT(BV1156),BV1158=INT(BV1158)),"","Error"),"")</f>
        <v/>
      </c>
      <c r="BW1160" s="169"/>
      <c r="BX1160" s="169" t="str">
        <f>IF(CF1156&lt;&gt;"",IF(AND(AND(BX1156&gt;-1,BX1158&gt;-1),OR(BX1156&gt;10,BX1158&gt;10),ABS(BX1156-BX1158)&gt;1,IF(OR(BX1156&gt;11,BX1158&gt;11),ABS(BX1156-BX1158)=2,TRUE),BX1156=INT(BX1156),BX1158=INT(BX1158)),"","Error"),"")</f>
        <v/>
      </c>
      <c r="BY1160" s="169"/>
      <c r="BZ1160" s="169" t="str">
        <f>IF(CF1156&lt;&gt;"",IF(AND(AND(BZ1156&gt;-1,BZ1158&gt;-1),OR(BZ1156&gt;10,BZ1158&gt;10),ABS(BZ1156-BZ1158)&gt;1,IF(OR(BZ1156&gt;11,BZ1158&gt;11),ABS(BZ1156-BZ1158)=2,TRUE),BZ1156=INT(BZ1156),BZ1158=INT(BZ1158)),"","Error"),"")</f>
        <v/>
      </c>
      <c r="CA1160" s="169"/>
      <c r="CB1160" s="169" t="str">
        <f>IF(AND(CF1156&lt;&gt;"",CB1156&lt;&gt;""),IF(AND(AND(CB1156&gt;-1,CB1158&gt;-1),OR(CB1156&gt;10,CB1158&gt;10),ABS(CB1156-CB1158)&gt;1,IF(OR(CB1156&gt;11,CB1158&gt;11),ABS(CB1156-CB1158)=2,TRUE),CB1156=INT(CB1156),CB1158=INT(CB1158)),"","Error"),"")</f>
        <v/>
      </c>
      <c r="CC1160" s="169"/>
      <c r="CD1160" s="169" t="str">
        <f>IF(AND(CF1156&lt;&gt;"",CD1156&lt;&gt;""),IF(AND(AND(CD1156&gt;-1,CD1158&gt;-1),OR(CD1156&gt;10,CD1158&gt;10),ABS(CD1156-CD1158)&gt;1,IF(OR(CD1156&gt;11,CD1158&gt;11),ABS(CD1156-CD1158)=2,TRUE),CD1156=INT(CD1156),CD1158=INT(CD1158)),"","Error"),"")</f>
        <v/>
      </c>
      <c r="CE1160" s="169"/>
      <c r="CF1160" s="3"/>
    </row>
    <row r="1161" spans="1:84" ht="11.25" customHeight="1">
      <c r="AB1161" s="43"/>
      <c r="AP1161" s="3"/>
      <c r="AQ1161" s="126"/>
      <c r="AR1161" s="126"/>
      <c r="AS1161" s="126"/>
      <c r="AT1161" s="126"/>
      <c r="AU1161" s="126"/>
      <c r="AV1161" s="126"/>
      <c r="AW1161" s="126"/>
      <c r="AX1161" s="126"/>
      <c r="AY1161" s="126"/>
      <c r="AZ1161" s="126"/>
      <c r="BA1161" s="126"/>
      <c r="BB1161" s="126"/>
      <c r="BC1161" s="126"/>
      <c r="CF1161" s="3"/>
    </row>
    <row r="1162" spans="1:84" ht="11.25" customHeight="1">
      <c r="AB1162" s="42"/>
      <c r="AP1162" s="3"/>
      <c r="AQ1162" s="127"/>
      <c r="AR1162" s="127"/>
      <c r="AS1162" s="127"/>
      <c r="AT1162" s="127"/>
      <c r="AU1162" s="127"/>
      <c r="AV1162" s="127"/>
      <c r="AW1162" s="127"/>
      <c r="AX1162" s="127"/>
      <c r="AY1162" s="127"/>
      <c r="AZ1162" s="127"/>
      <c r="BA1162" s="127"/>
      <c r="BB1162" s="127"/>
      <c r="BC1162" s="127"/>
      <c r="BD1162" s="40"/>
      <c r="BE1162" s="40"/>
      <c r="BF1162" s="40"/>
      <c r="BG1162" s="40"/>
      <c r="BH1162" s="40"/>
      <c r="BI1162" s="40"/>
      <c r="BJ1162" s="40"/>
      <c r="BK1162" s="40"/>
      <c r="BL1162" s="40"/>
      <c r="BM1162" s="40"/>
      <c r="BN1162" s="40"/>
      <c r="BO1162" s="40"/>
      <c r="BP1162" s="40"/>
      <c r="BQ1162" s="40"/>
      <c r="BR1162" s="40"/>
      <c r="BS1162" s="40"/>
      <c r="BT1162" s="40"/>
      <c r="BU1162" s="40"/>
      <c r="BV1162" s="40"/>
      <c r="BW1162" s="40"/>
      <c r="BX1162" s="40"/>
      <c r="BY1162" s="40"/>
      <c r="BZ1162" s="40"/>
      <c r="CA1162" s="40"/>
      <c r="CB1162" s="40"/>
      <c r="CC1162" s="40"/>
      <c r="CD1162" s="40"/>
      <c r="CE1162" s="40"/>
      <c r="CF1162" s="3"/>
    </row>
    <row r="1163" spans="1:84" ht="11.25" customHeight="1">
      <c r="AB1163" s="43"/>
      <c r="AP1163" s="3"/>
      <c r="AQ1163" s="128"/>
      <c r="AR1163" s="128"/>
      <c r="AS1163" s="128"/>
      <c r="AT1163" s="128"/>
      <c r="AU1163" s="128"/>
      <c r="AV1163" s="128"/>
      <c r="AW1163" s="128"/>
      <c r="AX1163" s="128"/>
      <c r="AY1163" s="128"/>
      <c r="AZ1163" s="128"/>
      <c r="BA1163" s="128"/>
      <c r="BB1163" s="128"/>
      <c r="BC1163" s="128"/>
      <c r="BD1163" s="41"/>
      <c r="BE1163" s="41"/>
      <c r="BF1163" s="41"/>
      <c r="BG1163" s="41"/>
      <c r="BH1163" s="41"/>
      <c r="BI1163" s="41"/>
      <c r="BJ1163" s="41"/>
      <c r="BK1163" s="41"/>
      <c r="BL1163" s="41"/>
      <c r="BM1163" s="41"/>
      <c r="BN1163" s="41"/>
      <c r="BO1163" s="41"/>
      <c r="BP1163" s="41"/>
      <c r="BQ1163" s="41"/>
      <c r="BR1163" s="41"/>
      <c r="BS1163" s="41"/>
      <c r="BT1163" s="41"/>
      <c r="BU1163" s="41"/>
      <c r="BV1163" s="41"/>
      <c r="BW1163" s="41"/>
      <c r="BX1163" s="41"/>
      <c r="BY1163" s="41"/>
      <c r="BZ1163" s="41"/>
      <c r="CA1163" s="41"/>
      <c r="CB1163" s="41"/>
      <c r="CC1163" s="41"/>
      <c r="CD1163" s="41"/>
      <c r="CE1163" s="41"/>
      <c r="CF1163" s="3"/>
    </row>
    <row r="1164" spans="1:84" ht="11.25" customHeight="1">
      <c r="AB1164" s="42"/>
      <c r="AP1164" s="3"/>
      <c r="AQ1164" s="126"/>
      <c r="AR1164" s="126"/>
      <c r="AS1164" s="126"/>
      <c r="AT1164" s="126"/>
      <c r="AU1164" s="126"/>
      <c r="AV1164" s="126"/>
      <c r="AW1164" s="126"/>
      <c r="AX1164" s="126"/>
      <c r="AY1164" s="126"/>
      <c r="AZ1164" s="126"/>
      <c r="BA1164" s="126"/>
      <c r="BB1164" s="126"/>
      <c r="BC1164" s="126"/>
      <c r="CF1164" s="3"/>
    </row>
    <row r="1165" spans="1:84" ht="11.25" customHeight="1">
      <c r="AB1165" s="43"/>
      <c r="AP1165" s="3"/>
      <c r="AQ1165" s="126"/>
      <c r="AR1165" s="126"/>
      <c r="AS1165" s="126"/>
      <c r="AT1165" s="126"/>
      <c r="AU1165" s="126"/>
      <c r="AV1165" s="126"/>
      <c r="AW1165" s="126"/>
      <c r="AX1165" s="126"/>
      <c r="AY1165" s="126"/>
      <c r="AZ1165" s="126"/>
      <c r="BA1165" s="126"/>
      <c r="BB1165" s="126"/>
      <c r="BC1165" s="126"/>
      <c r="CF1165" s="3"/>
    </row>
    <row r="1166" spans="1:84" ht="11.25" customHeight="1">
      <c r="AB1166" s="42"/>
      <c r="AP1166" s="3"/>
      <c r="AQ1166" s="126"/>
      <c r="AR1166" s="126"/>
      <c r="AS1166" s="126"/>
      <c r="AT1166" s="126"/>
      <c r="AU1166" s="126"/>
      <c r="AV1166" s="126"/>
      <c r="AW1166" s="126"/>
      <c r="AX1166" s="126"/>
      <c r="AY1166" s="126"/>
      <c r="AZ1166" s="126"/>
      <c r="BA1166" s="126"/>
      <c r="BB1166" s="126"/>
      <c r="BC1166" s="126"/>
      <c r="CF1166" s="3"/>
    </row>
    <row r="1167" spans="1:84" ht="11.25" customHeight="1">
      <c r="AB1167" s="43"/>
      <c r="AC1167" s="43"/>
      <c r="AD1167" s="43"/>
      <c r="AE1167" s="43"/>
      <c r="AF1167" s="43"/>
      <c r="AG1167" s="43"/>
      <c r="AH1167" s="43"/>
      <c r="AI1167" s="43"/>
      <c r="AJ1167" s="43"/>
      <c r="AK1167" s="43"/>
      <c r="AL1167" s="43"/>
      <c r="AM1167" s="43"/>
      <c r="AN1167" s="3"/>
      <c r="AO1167" s="3"/>
      <c r="AP1167" s="3"/>
      <c r="AQ1167" s="126"/>
      <c r="AR1167" s="126"/>
      <c r="AS1167" s="126"/>
      <c r="AT1167" s="126"/>
      <c r="AU1167" s="126"/>
      <c r="AV1167" s="126"/>
      <c r="AW1167" s="126"/>
      <c r="AX1167" s="126"/>
      <c r="AY1167" s="126"/>
      <c r="AZ1167" s="126"/>
      <c r="BA1167" s="126"/>
      <c r="BB1167" s="126"/>
      <c r="BC1167" s="126"/>
      <c r="CF1167" s="3"/>
    </row>
    <row r="1168" spans="1:84" ht="11.25" customHeight="1">
      <c r="AB1168" s="42"/>
      <c r="AI1168" s="42"/>
      <c r="AJ1168" s="42"/>
      <c r="AN1168" s="3"/>
      <c r="AO1168" s="3"/>
      <c r="AP1168" s="3"/>
      <c r="AQ1168" s="126"/>
      <c r="AR1168" s="126"/>
      <c r="AS1168" s="126"/>
      <c r="AT1168" s="126"/>
      <c r="AU1168" s="126"/>
      <c r="AV1168" s="126"/>
      <c r="AW1168" s="126"/>
      <c r="AX1168" s="126"/>
      <c r="AY1168" s="126"/>
      <c r="AZ1168" s="126"/>
      <c r="BA1168" s="126"/>
      <c r="BB1168" s="126"/>
      <c r="BC1168" s="126"/>
      <c r="CF1168" s="3"/>
    </row>
    <row r="1169" spans="1:84" ht="11.25" customHeight="1">
      <c r="AB1169" s="43"/>
      <c r="AC1169" s="43"/>
      <c r="AD1169" s="43"/>
      <c r="AE1169" s="43"/>
      <c r="AF1169" s="43"/>
      <c r="AG1169" s="43"/>
      <c r="AH1169" s="43"/>
      <c r="AI1169" s="43"/>
      <c r="AJ1169" s="43"/>
      <c r="AK1169" s="43"/>
      <c r="AL1169" s="43"/>
      <c r="AM1169" s="43"/>
      <c r="AN1169" s="3"/>
      <c r="AO1169" s="3"/>
      <c r="AP1169" s="3"/>
      <c r="AQ1169" s="126"/>
      <c r="AR1169" s="126"/>
      <c r="AS1169" s="126"/>
      <c r="AT1169" s="126"/>
      <c r="AU1169" s="126"/>
      <c r="AV1169" s="126"/>
      <c r="AW1169" s="126"/>
      <c r="AX1169" s="126"/>
      <c r="AY1169" s="126"/>
      <c r="AZ1169" s="126"/>
      <c r="BA1169" s="126"/>
      <c r="BB1169" s="126"/>
      <c r="BC1169" s="126"/>
      <c r="CF1169" s="3"/>
    </row>
    <row r="1170" spans="1:84" ht="11.25" customHeight="1" thickBot="1">
      <c r="AB1170" s="42"/>
      <c r="AI1170" s="42"/>
      <c r="AJ1170" s="42"/>
      <c r="AN1170" s="3"/>
      <c r="AO1170" s="3"/>
      <c r="AP1170" s="3"/>
      <c r="AQ1170" s="126"/>
      <c r="AR1170" s="126"/>
      <c r="AS1170" s="126"/>
      <c r="AT1170" s="126"/>
      <c r="AU1170" s="126"/>
      <c r="AV1170" s="126"/>
      <c r="AW1170" s="126"/>
      <c r="AX1170" s="126"/>
      <c r="AY1170" s="126"/>
      <c r="AZ1170" s="126"/>
      <c r="BA1170" s="126"/>
      <c r="BB1170" s="126"/>
      <c r="BC1170" s="126"/>
      <c r="CF1170" s="3"/>
    </row>
    <row r="1171" spans="1:84" ht="11.25" customHeight="1">
      <c r="A1171" s="259" t="s">
        <v>9</v>
      </c>
      <c r="B1171" s="260"/>
      <c r="C1171" s="260"/>
      <c r="D1171" s="260"/>
      <c r="E1171" s="260"/>
      <c r="F1171" s="300" t="str">
        <f>Players!$C$1</f>
        <v>Enter Division Name</v>
      </c>
      <c r="G1171" s="301"/>
      <c r="H1171" s="301"/>
      <c r="I1171" s="301"/>
      <c r="J1171" s="301"/>
      <c r="K1171" s="301"/>
      <c r="L1171" s="301"/>
      <c r="M1171" s="301"/>
      <c r="N1171" s="301"/>
      <c r="O1171" s="301"/>
      <c r="P1171" s="301"/>
      <c r="Q1171" s="301"/>
      <c r="R1171" s="301"/>
      <c r="S1171" s="301"/>
      <c r="T1171" s="301"/>
      <c r="U1171" s="301"/>
      <c r="V1171" s="301"/>
      <c r="W1171" s="301"/>
      <c r="X1171" s="301"/>
      <c r="Y1171" s="301"/>
      <c r="Z1171" s="301"/>
      <c r="AA1171" s="301"/>
      <c r="AB1171" s="301"/>
      <c r="AC1171" s="301"/>
      <c r="AD1171" s="301"/>
      <c r="AE1171" s="301"/>
      <c r="AF1171" s="301"/>
      <c r="AG1171" s="301"/>
      <c r="AH1171" s="302" t="s">
        <v>10</v>
      </c>
      <c r="AI1171" s="303"/>
      <c r="AJ1171" s="303"/>
      <c r="AK1171" s="306" t="str">
        <f>Players!$G$1</f>
        <v>Enter Date</v>
      </c>
      <c r="AL1171" s="307"/>
      <c r="AM1171" s="307"/>
      <c r="AN1171" s="307"/>
      <c r="AO1171" s="308"/>
      <c r="AQ1171" s="154" t="str">
        <f>CONCATENATE($A1175," ",$D1175,","," ",$F1173)</f>
        <v>Group: 19, Women's Singles</v>
      </c>
      <c r="AR1171" s="155"/>
      <c r="AS1171" s="155"/>
      <c r="AT1171" s="155"/>
      <c r="AU1171" s="155"/>
      <c r="AV1171" s="155"/>
      <c r="AW1171" s="155"/>
      <c r="AX1171" s="155"/>
      <c r="AY1171" s="155"/>
      <c r="AZ1171" s="155"/>
      <c r="BA1171" s="155"/>
      <c r="BB1171" s="155"/>
      <c r="BC1171" s="156"/>
      <c r="BD1171" s="163">
        <f>A1188</f>
        <v>1</v>
      </c>
      <c r="BE1171" s="164"/>
      <c r="BF1171" s="183" t="str">
        <f>C1188</f>
        <v>A</v>
      </c>
      <c r="BG1171" s="185" t="str">
        <f>IF(VLOOKUP($BF1171,$A1177:$C1183,3,FALSE)=0,"",CONCATENATE(VLOOKUP(VLOOKUP($BF1171,$A1177:$C1183,3,FALSE),Players!$J:$N,4,FALSE)," ",VLOOKUP($BF1171,$A1177:$C1183,3,FALSE)," ",IF(ISERROR(VLOOKUP(VLOOKUP($BF1171,$A1177:$C1183,3,FALSE),Players!$J:$N,5,FALSE)),"()",CONCATENATE("(",VLOOKUP(VLOOKUP($BF1171,$A1177:$C1183,3,FALSE),Players!$J:$N,5,FALSE),")"))))</f>
        <v/>
      </c>
      <c r="BH1171" s="186"/>
      <c r="BI1171" s="186"/>
      <c r="BJ1171" s="186"/>
      <c r="BK1171" s="186"/>
      <c r="BL1171" s="186"/>
      <c r="BM1171" s="186"/>
      <c r="BN1171" s="186"/>
      <c r="BO1171" s="186"/>
      <c r="BP1171" s="186"/>
      <c r="BQ1171" s="186"/>
      <c r="BR1171" s="186"/>
      <c r="BS1171" s="186"/>
      <c r="BT1171" s="186"/>
      <c r="BU1171" s="187"/>
      <c r="BV1171" s="170" t="str">
        <f>IF(D1188&lt;&gt;"",D1188,"")</f>
        <v/>
      </c>
      <c r="BW1171" s="171"/>
      <c r="BX1171" s="170" t="str">
        <f>IF(F1188&lt;&gt;"",F1188,"")</f>
        <v/>
      </c>
      <c r="BY1171" s="171"/>
      <c r="BZ1171" s="170" t="str">
        <f>IF(H1188&lt;&gt;"",H1188,"")</f>
        <v/>
      </c>
      <c r="CA1171" s="171"/>
      <c r="CB1171" s="170" t="str">
        <f>IF(J1188&lt;&gt;"",J1188,"")</f>
        <v/>
      </c>
      <c r="CC1171" s="171"/>
      <c r="CD1171" s="170" t="str">
        <f>IF(L1188&lt;&gt;"",L1188,"")</f>
        <v/>
      </c>
      <c r="CE1171" s="171"/>
      <c r="CF1171" s="174" t="str">
        <f>IF($CD1171=$CD1173,IF($CB1171=$CB1173,IF($BZ1171&lt;&gt;"",IF($BZ1171&gt;$BZ1173,"W","L"),""),IF($CB1171&gt;$CB1173,"W","L")),IF($CD1171&gt;$CD1173,"W","L"))</f>
        <v/>
      </c>
    </row>
    <row r="1172" spans="1:84" ht="11.25" customHeight="1">
      <c r="A1172" s="261"/>
      <c r="B1172" s="262"/>
      <c r="C1172" s="262"/>
      <c r="D1172" s="262"/>
      <c r="E1172" s="262"/>
      <c r="F1172" s="282"/>
      <c r="G1172" s="282"/>
      <c r="H1172" s="282"/>
      <c r="I1172" s="282"/>
      <c r="J1172" s="282"/>
      <c r="K1172" s="282"/>
      <c r="L1172" s="282"/>
      <c r="M1172" s="282"/>
      <c r="N1172" s="282"/>
      <c r="O1172" s="282"/>
      <c r="P1172" s="282"/>
      <c r="Q1172" s="282"/>
      <c r="R1172" s="282"/>
      <c r="S1172" s="282"/>
      <c r="T1172" s="282"/>
      <c r="U1172" s="282"/>
      <c r="V1172" s="282"/>
      <c r="W1172" s="282"/>
      <c r="X1172" s="282"/>
      <c r="Y1172" s="282"/>
      <c r="Z1172" s="282"/>
      <c r="AA1172" s="282"/>
      <c r="AB1172" s="282"/>
      <c r="AC1172" s="282"/>
      <c r="AD1172" s="282"/>
      <c r="AE1172" s="282"/>
      <c r="AF1172" s="282"/>
      <c r="AG1172" s="282"/>
      <c r="AH1172" s="304"/>
      <c r="AI1172" s="305"/>
      <c r="AJ1172" s="305"/>
      <c r="AK1172" s="309"/>
      <c r="AL1172" s="309"/>
      <c r="AM1172" s="309"/>
      <c r="AN1172" s="309"/>
      <c r="AO1172" s="310"/>
      <c r="AQ1172" s="157"/>
      <c r="AR1172" s="158"/>
      <c r="AS1172" s="158"/>
      <c r="AT1172" s="158"/>
      <c r="AU1172" s="158"/>
      <c r="AV1172" s="158"/>
      <c r="AW1172" s="158"/>
      <c r="AX1172" s="158"/>
      <c r="AY1172" s="158"/>
      <c r="AZ1172" s="158"/>
      <c r="BA1172" s="158"/>
      <c r="BB1172" s="158"/>
      <c r="BC1172" s="159"/>
      <c r="BD1172" s="165"/>
      <c r="BE1172" s="166"/>
      <c r="BF1172" s="184"/>
      <c r="BG1172" s="188"/>
      <c r="BH1172" s="189"/>
      <c r="BI1172" s="189"/>
      <c r="BJ1172" s="189"/>
      <c r="BK1172" s="189"/>
      <c r="BL1172" s="189"/>
      <c r="BM1172" s="189"/>
      <c r="BN1172" s="189"/>
      <c r="BO1172" s="189"/>
      <c r="BP1172" s="189"/>
      <c r="BQ1172" s="189"/>
      <c r="BR1172" s="189"/>
      <c r="BS1172" s="189"/>
      <c r="BT1172" s="189"/>
      <c r="BU1172" s="190"/>
      <c r="BV1172" s="172"/>
      <c r="BW1172" s="173"/>
      <c r="BX1172" s="172"/>
      <c r="BY1172" s="173"/>
      <c r="BZ1172" s="172"/>
      <c r="CA1172" s="173"/>
      <c r="CB1172" s="172"/>
      <c r="CC1172" s="173"/>
      <c r="CD1172" s="172"/>
      <c r="CE1172" s="173"/>
      <c r="CF1172" s="174"/>
    </row>
    <row r="1173" spans="1:84" ht="11.25" customHeight="1">
      <c r="A1173" s="266" t="s">
        <v>11</v>
      </c>
      <c r="B1173" s="267"/>
      <c r="C1173" s="267"/>
      <c r="D1173" s="277" t="s">
        <v>12</v>
      </c>
      <c r="E1173" s="278"/>
      <c r="F1173" s="280" t="str">
        <f>Players!$H$3</f>
        <v>Women's Singles</v>
      </c>
      <c r="G1173" s="281"/>
      <c r="H1173" s="281"/>
      <c r="I1173" s="281"/>
      <c r="J1173" s="281"/>
      <c r="K1173" s="281"/>
      <c r="L1173" s="281"/>
      <c r="M1173" s="281"/>
      <c r="N1173" s="281"/>
      <c r="O1173" s="281"/>
      <c r="P1173" s="281"/>
      <c r="Q1173" s="281"/>
      <c r="R1173" s="281"/>
      <c r="S1173" s="281"/>
      <c r="T1173" s="281"/>
      <c r="U1173" s="281"/>
      <c r="V1173" s="281"/>
      <c r="W1173" s="281"/>
      <c r="X1173" s="281"/>
      <c r="Y1173" s="281"/>
      <c r="Z1173" s="281"/>
      <c r="AA1173" s="281"/>
      <c r="AB1173" s="281"/>
      <c r="AC1173" s="281"/>
      <c r="AD1173" s="281"/>
      <c r="AE1173" s="281"/>
      <c r="AF1173" s="281"/>
      <c r="AG1173" s="281"/>
      <c r="AH1173" s="302" t="s">
        <v>13</v>
      </c>
      <c r="AI1173" s="303"/>
      <c r="AJ1173" s="303"/>
      <c r="AK1173" s="311" t="s">
        <v>40</v>
      </c>
      <c r="AL1173" s="311"/>
      <c r="AM1173" s="311"/>
      <c r="AN1173" s="311"/>
      <c r="AO1173" s="312"/>
      <c r="AQ1173" s="157"/>
      <c r="AR1173" s="158"/>
      <c r="AS1173" s="158"/>
      <c r="AT1173" s="158"/>
      <c r="AU1173" s="158"/>
      <c r="AV1173" s="158"/>
      <c r="AW1173" s="158"/>
      <c r="AX1173" s="158"/>
      <c r="AY1173" s="158"/>
      <c r="AZ1173" s="158"/>
      <c r="BA1173" s="158"/>
      <c r="BB1173" s="158"/>
      <c r="BC1173" s="159"/>
      <c r="BD1173" s="165"/>
      <c r="BE1173" s="166"/>
      <c r="BF1173" s="175" t="str">
        <f>C1190</f>
        <v>C</v>
      </c>
      <c r="BG1173" s="177" t="str">
        <f>IF(VLOOKUP($BF1173,$A1177:$C1183,3,FALSE)=0,"",CONCATENATE(VLOOKUP(VLOOKUP($BF1173,$A1177:$C1183,3,FALSE),Players!$J:$N,4,FALSE)," ",VLOOKUP($BF1173,$A1177:$C1183,3,FALSE)," ",IF(ISERROR(VLOOKUP(VLOOKUP($BF1173,$A1177:$C1183,3,FALSE),Players!$J:$N,5,FALSE)),"()",CONCATENATE("(",VLOOKUP(VLOOKUP($BF1173,$A1177:$C1183,3,FALSE),Players!$J:$N,5,FALSE),")"))))</f>
        <v/>
      </c>
      <c r="BH1173" s="178"/>
      <c r="BI1173" s="178"/>
      <c r="BJ1173" s="178"/>
      <c r="BK1173" s="178"/>
      <c r="BL1173" s="178"/>
      <c r="BM1173" s="178"/>
      <c r="BN1173" s="178"/>
      <c r="BO1173" s="178"/>
      <c r="BP1173" s="178"/>
      <c r="BQ1173" s="178"/>
      <c r="BR1173" s="178"/>
      <c r="BS1173" s="178"/>
      <c r="BT1173" s="178"/>
      <c r="BU1173" s="179"/>
      <c r="BV1173" s="150" t="str">
        <f>IF(D1190&lt;&gt;"",D1190,"")</f>
        <v/>
      </c>
      <c r="BW1173" s="151"/>
      <c r="BX1173" s="150" t="str">
        <f>IF(F1190&lt;&gt;"",F1190,"")</f>
        <v/>
      </c>
      <c r="BY1173" s="151"/>
      <c r="BZ1173" s="150" t="str">
        <f>IF(H1190&lt;&gt;"",H1190,"")</f>
        <v/>
      </c>
      <c r="CA1173" s="151"/>
      <c r="CB1173" s="150" t="str">
        <f>IF(J1190&lt;&gt;"",J1190,"")</f>
        <v/>
      </c>
      <c r="CC1173" s="151"/>
      <c r="CD1173" s="150" t="str">
        <f>IF(L1190&lt;&gt;"",L1190,"")</f>
        <v/>
      </c>
      <c r="CE1173" s="151"/>
      <c r="CF1173" s="174" t="str">
        <f>IF($CF1171&lt;&gt;"",IF(CF1171="W","L","W"),"")</f>
        <v/>
      </c>
    </row>
    <row r="1174" spans="1:84" ht="11.25" customHeight="1" thickBot="1">
      <c r="A1174" s="275"/>
      <c r="B1174" s="276"/>
      <c r="C1174" s="276"/>
      <c r="D1174" s="279"/>
      <c r="E1174" s="279"/>
      <c r="F1174" s="282"/>
      <c r="G1174" s="282"/>
      <c r="H1174" s="282"/>
      <c r="I1174" s="282"/>
      <c r="J1174" s="282"/>
      <c r="K1174" s="282"/>
      <c r="L1174" s="282"/>
      <c r="M1174" s="282"/>
      <c r="N1174" s="282"/>
      <c r="O1174" s="282"/>
      <c r="P1174" s="282"/>
      <c r="Q1174" s="282"/>
      <c r="R1174" s="282"/>
      <c r="S1174" s="282"/>
      <c r="T1174" s="282"/>
      <c r="U1174" s="282"/>
      <c r="V1174" s="282"/>
      <c r="W1174" s="282"/>
      <c r="X1174" s="282"/>
      <c r="Y1174" s="282"/>
      <c r="Z1174" s="282"/>
      <c r="AA1174" s="282"/>
      <c r="AB1174" s="282"/>
      <c r="AC1174" s="282"/>
      <c r="AD1174" s="282"/>
      <c r="AE1174" s="282"/>
      <c r="AF1174" s="282"/>
      <c r="AG1174" s="282"/>
      <c r="AH1174" s="304"/>
      <c r="AI1174" s="305"/>
      <c r="AJ1174" s="305"/>
      <c r="AK1174" s="313"/>
      <c r="AL1174" s="313"/>
      <c r="AM1174" s="313"/>
      <c r="AN1174" s="313"/>
      <c r="AO1174" s="314"/>
      <c r="AQ1174" s="160"/>
      <c r="AR1174" s="161"/>
      <c r="AS1174" s="161"/>
      <c r="AT1174" s="161"/>
      <c r="AU1174" s="161"/>
      <c r="AV1174" s="161"/>
      <c r="AW1174" s="161"/>
      <c r="AX1174" s="161"/>
      <c r="AY1174" s="161"/>
      <c r="AZ1174" s="161"/>
      <c r="BA1174" s="161"/>
      <c r="BB1174" s="161"/>
      <c r="BC1174" s="162"/>
      <c r="BD1174" s="167"/>
      <c r="BE1174" s="168"/>
      <c r="BF1174" s="176"/>
      <c r="BG1174" s="180"/>
      <c r="BH1174" s="181"/>
      <c r="BI1174" s="181"/>
      <c r="BJ1174" s="181"/>
      <c r="BK1174" s="181"/>
      <c r="BL1174" s="181"/>
      <c r="BM1174" s="181"/>
      <c r="BN1174" s="181"/>
      <c r="BO1174" s="181"/>
      <c r="BP1174" s="181"/>
      <c r="BQ1174" s="181"/>
      <c r="BR1174" s="181"/>
      <c r="BS1174" s="181"/>
      <c r="BT1174" s="181"/>
      <c r="BU1174" s="182"/>
      <c r="BV1174" s="152"/>
      <c r="BW1174" s="153"/>
      <c r="BX1174" s="152"/>
      <c r="BY1174" s="153"/>
      <c r="BZ1174" s="152"/>
      <c r="CA1174" s="153"/>
      <c r="CB1174" s="152"/>
      <c r="CC1174" s="153"/>
      <c r="CD1174" s="152"/>
      <c r="CE1174" s="153"/>
      <c r="CF1174" s="174"/>
    </row>
    <row r="1175" spans="1:84" ht="11.25" customHeight="1">
      <c r="A1175" s="259" t="s">
        <v>15</v>
      </c>
      <c r="B1175" s="260"/>
      <c r="C1175" s="260"/>
      <c r="D1175" s="264">
        <v>19</v>
      </c>
      <c r="E1175" s="264"/>
      <c r="F1175" s="266" t="s">
        <v>16</v>
      </c>
      <c r="G1175" s="267"/>
      <c r="H1175" s="267"/>
      <c r="I1175" s="283"/>
      <c r="J1175" s="284"/>
      <c r="K1175" s="284"/>
      <c r="L1175" s="284"/>
      <c r="M1175" s="284"/>
      <c r="N1175" s="271"/>
      <c r="O1175" s="271"/>
      <c r="P1175" s="271"/>
      <c r="Q1175" s="271"/>
      <c r="R1175" s="271"/>
      <c r="S1175" s="271"/>
      <c r="T1175" s="271"/>
      <c r="U1175" s="271"/>
      <c r="V1175" s="271"/>
      <c r="W1175" s="271"/>
      <c r="X1175" s="271"/>
      <c r="Y1175" s="271"/>
      <c r="Z1175" s="271"/>
      <c r="AA1175" s="271"/>
      <c r="AB1175" s="271"/>
      <c r="AC1175" s="272"/>
      <c r="AD1175" s="150" t="s">
        <v>17</v>
      </c>
      <c r="AE1175" s="270"/>
      <c r="AF1175" s="288" t="s">
        <v>18</v>
      </c>
      <c r="AG1175" s="270"/>
      <c r="AH1175" s="288" t="s">
        <v>19</v>
      </c>
      <c r="AI1175" s="270"/>
      <c r="AJ1175" s="288" t="s">
        <v>20</v>
      </c>
      <c r="AK1175" s="290"/>
      <c r="AL1175" s="292" t="s">
        <v>21</v>
      </c>
      <c r="AM1175" s="293"/>
      <c r="AN1175" s="296" t="s">
        <v>22</v>
      </c>
      <c r="AO1175" s="297"/>
      <c r="AQ1175" s="126"/>
      <c r="AR1175" s="126"/>
      <c r="AS1175" s="126"/>
      <c r="AT1175" s="126"/>
      <c r="AU1175" s="126"/>
      <c r="AV1175" s="126"/>
      <c r="AW1175" s="126"/>
      <c r="AX1175" s="126"/>
      <c r="AY1175" s="126"/>
      <c r="AZ1175" s="126"/>
      <c r="BA1175" s="126"/>
      <c r="BB1175" s="126"/>
      <c r="BC1175" s="126"/>
      <c r="BV1175" s="169" t="str">
        <f>IF(CF1171&lt;&gt;"",IF(AND(AND(BV1171&gt;-1,BV1173&gt;-1),OR(BV1171&gt;10,BV1173&gt;10),ABS(BV1171-BV1173)&gt;1,IF(OR(BV1171&gt;11,BV1173&gt;11),ABS(BV1171-BV1173)=2,TRUE),BV1171=INT(BV1171),BV1173=INT(BV1173)),"","Error"),"")</f>
        <v/>
      </c>
      <c r="BW1175" s="169"/>
      <c r="BX1175" s="169" t="str">
        <f>IF(CF1171&lt;&gt;"",IF(AND(AND(BX1171&gt;-1,BX1173&gt;-1),OR(BX1171&gt;10,BX1173&gt;10),ABS(BX1171-BX1173)&gt;1,IF(OR(BX1171&gt;11,BX1173&gt;11),ABS(BX1171-BX1173)=2,TRUE),BX1171=INT(BX1171),BX1173=INT(BX1173)),"","Error"),"")</f>
        <v/>
      </c>
      <c r="BY1175" s="169"/>
      <c r="BZ1175" s="169" t="str">
        <f>IF(CF1171&lt;&gt;"",IF(AND(AND(BZ1171&gt;-1,BZ1173&gt;-1),OR(BZ1171&gt;10,BZ1173&gt;10),ABS(BZ1171-BZ1173)&gt;1,IF(OR(BZ1171&gt;11,BZ1173&gt;11),ABS(BZ1171-BZ1173)=2,TRUE),BZ1171=INT(BZ1171),BZ1173=INT(BZ1173)),"","Error"),"")</f>
        <v/>
      </c>
      <c r="CA1175" s="169"/>
      <c r="CB1175" s="169" t="str">
        <f>IF(AND(CF1171&lt;&gt;"",CB1171&lt;&gt;""),IF(AND(AND(CB1171&gt;-1,CB1173&gt;-1),OR(CB1171&gt;10,CB1173&gt;10),ABS(CB1171-CB1173)&gt;1,IF(OR(CB1171&gt;11,CB1173&gt;11),ABS(CB1171-CB1173)=2,TRUE),CB1171=INT(CB1171),CB1173=INT(CB1173)),"","Error"),"")</f>
        <v/>
      </c>
      <c r="CC1175" s="169"/>
      <c r="CD1175" s="169" t="str">
        <f>IF(AND(CF1171&lt;&gt;"",CD1171&lt;&gt;""),IF(AND(AND(CD1171&gt;-1,CD1173&gt;-1),OR(CD1171&gt;10,CD1173&gt;10),ABS(CD1171-CD1173)&gt;1,IF(OR(CD1171&gt;11,CD1173&gt;11),ABS(CD1171-CD1173)=2,TRUE),CD1171=INT(CD1171),CD1173=INT(CD1173)),"","Error"),"")</f>
        <v/>
      </c>
      <c r="CE1175" s="169"/>
    </row>
    <row r="1176" spans="1:84" ht="11.25" customHeight="1" thickBot="1">
      <c r="A1176" s="261"/>
      <c r="B1176" s="262"/>
      <c r="C1176" s="263"/>
      <c r="D1176" s="265"/>
      <c r="E1176" s="265"/>
      <c r="F1176" s="268"/>
      <c r="G1176" s="269"/>
      <c r="H1176" s="269"/>
      <c r="I1176" s="286"/>
      <c r="J1176" s="286"/>
      <c r="K1176" s="286"/>
      <c r="L1176" s="286"/>
      <c r="M1176" s="286"/>
      <c r="N1176" s="273"/>
      <c r="O1176" s="273"/>
      <c r="P1176" s="273"/>
      <c r="Q1176" s="273"/>
      <c r="R1176" s="273"/>
      <c r="S1176" s="273"/>
      <c r="T1176" s="273"/>
      <c r="U1176" s="273"/>
      <c r="V1176" s="273"/>
      <c r="W1176" s="273"/>
      <c r="X1176" s="273"/>
      <c r="Y1176" s="273"/>
      <c r="Z1176" s="273"/>
      <c r="AA1176" s="273"/>
      <c r="AB1176" s="273"/>
      <c r="AC1176" s="274"/>
      <c r="AD1176" s="194"/>
      <c r="AE1176" s="195"/>
      <c r="AF1176" s="289"/>
      <c r="AG1176" s="195"/>
      <c r="AH1176" s="289"/>
      <c r="AI1176" s="195"/>
      <c r="AJ1176" s="289"/>
      <c r="AK1176" s="291"/>
      <c r="AL1176" s="294"/>
      <c r="AM1176" s="295"/>
      <c r="AN1176" s="298"/>
      <c r="AO1176" s="299"/>
      <c r="AQ1176" s="126"/>
      <c r="AR1176" s="126"/>
      <c r="AS1176" s="126"/>
      <c r="AT1176" s="126"/>
      <c r="AU1176" s="126"/>
      <c r="AV1176" s="126"/>
      <c r="AW1176" s="126"/>
      <c r="AX1176" s="126"/>
      <c r="AY1176" s="126"/>
      <c r="AZ1176" s="126"/>
      <c r="BA1176" s="126"/>
      <c r="BB1176" s="126"/>
      <c r="BC1176" s="126"/>
    </row>
    <row r="1177" spans="1:84" ht="11.25" customHeight="1">
      <c r="A1177" s="210" t="str">
        <f>AD1175</f>
        <v>A</v>
      </c>
      <c r="B1177" s="211"/>
      <c r="C1177" s="214"/>
      <c r="D1177" s="215"/>
      <c r="E1177" s="215"/>
      <c r="F1177" s="215"/>
      <c r="G1177" s="215"/>
      <c r="H1177" s="215"/>
      <c r="I1177" s="215"/>
      <c r="J1177" s="215"/>
      <c r="K1177" s="215"/>
      <c r="L1177" s="215"/>
      <c r="M1177" s="215"/>
      <c r="N1177" s="215"/>
      <c r="O1177" s="215"/>
      <c r="P1177" s="215"/>
      <c r="Q1177" s="215"/>
      <c r="R1177" s="215"/>
      <c r="S1177" s="215"/>
      <c r="T1177" s="215"/>
      <c r="U1177" s="215"/>
      <c r="V1177" s="215"/>
      <c r="W1177" s="215"/>
      <c r="X1177" s="215"/>
      <c r="Y1177" s="215"/>
      <c r="Z1177" s="215"/>
      <c r="AA1177" s="215"/>
      <c r="AB1177" s="215"/>
      <c r="AC1177" s="216"/>
      <c r="AD1177" s="250"/>
      <c r="AE1177" s="229"/>
      <c r="AF1177" s="252" t="str">
        <f>IF($D1173="1P",IF(Z1192=Z1194,IF(X1192=X1194,IF(V1192&lt;&gt;"",IF(V1192&gt;V1194,"W","L"),""),IF(X1192&gt;X1194,"W","L")),IF(Z1192&gt;Z1194,"W","L")),IF(L1196=L1198,IF(J1196=J1198,IF(H1196&lt;&gt;"",IF(H1196&gt;H1198,"W","L"),""),IF(J1196&gt;J1198,"W","L")),IF(L1196&gt;L1198,"W","L")))</f>
        <v/>
      </c>
      <c r="AG1177" s="253"/>
      <c r="AH1177" s="252" t="str">
        <f>IF($D1173="1P",IF(L1196=L1198,IF(J1196=J1198,IF(H1196&lt;&gt;"",IF(H1196&gt;H1198,"W","L"),""),IF(J1196&gt;J1198,"W","L")),IF(L1196&gt;L1198,"W","L")),IF(L1188=L1190,IF(J1188=J1190,IF(H1188&lt;&gt;"",IF(H1188&gt;H1190,"W","L"),""),IF(J1188&gt;J1190,"W","L")),IF(L1188&gt;L1190,"W","L")))</f>
        <v/>
      </c>
      <c r="AI1177" s="253"/>
      <c r="AJ1177" s="252" t="str">
        <f>IF($D1173="1P",IF(L1188=L1190,IF(J1188=J1190,IF(H1188&lt;&gt;"",IF(H1188&gt;H1190,"W","L"),""),IF(J1188&gt;J1190,"W","L")),IF(L1188&gt;L1190,"W","L")),IF(Z1192=Z1194,IF(X1192=X1194,IF(V1192&lt;&gt;"",IF(V1192&gt;V1194,"W","L"),""),IF(X1192&gt;X1194,"W","L")),IF(Z1192&gt;Z1194,"W","L")))</f>
        <v/>
      </c>
      <c r="AK1177" s="253"/>
      <c r="AL1177" s="254" t="str">
        <f>IF(OR(COUNTIF(AD1177:AJ1177,"W"),COUNTIF(AD1177:AJ1177,"L")),COUNTIF(AD1177:AJ1177,"W")*2+COUNTIF(AD1177:AJ1177,"L"),"")</f>
        <v/>
      </c>
      <c r="AM1177" s="255"/>
      <c r="AN1177" s="256" t="str">
        <f>IF(AL1177&lt;&gt;"",RANK(AL1177,AL1177:AL1183,0),"")</f>
        <v/>
      </c>
      <c r="AO1177" s="257"/>
      <c r="AQ1177" s="127"/>
      <c r="AR1177" s="127"/>
      <c r="AS1177" s="127"/>
      <c r="AT1177" s="127"/>
      <c r="AU1177" s="127"/>
      <c r="AV1177" s="127"/>
      <c r="AW1177" s="127"/>
      <c r="AX1177" s="127"/>
      <c r="AY1177" s="127"/>
      <c r="AZ1177" s="127"/>
      <c r="BA1177" s="127"/>
      <c r="BB1177" s="127"/>
      <c r="BC1177" s="127"/>
      <c r="BD1177" s="40"/>
      <c r="BE1177" s="40"/>
      <c r="BF1177" s="40"/>
      <c r="BG1177" s="40"/>
      <c r="BH1177" s="40"/>
      <c r="BI1177" s="40"/>
      <c r="BJ1177" s="40"/>
      <c r="BK1177" s="40"/>
      <c r="BL1177" s="40"/>
      <c r="BM1177" s="40"/>
      <c r="BN1177" s="40"/>
      <c r="BO1177" s="40"/>
      <c r="BP1177" s="40"/>
      <c r="BQ1177" s="40"/>
      <c r="BR1177" s="40"/>
      <c r="BS1177" s="40"/>
      <c r="BT1177" s="40"/>
      <c r="BU1177" s="40"/>
      <c r="BV1177" s="40"/>
      <c r="BW1177" s="40"/>
      <c r="BX1177" s="40"/>
      <c r="BY1177" s="40"/>
      <c r="BZ1177" s="40"/>
      <c r="CA1177" s="40"/>
      <c r="CB1177" s="40"/>
      <c r="CC1177" s="40"/>
      <c r="CD1177" s="40"/>
      <c r="CE1177" s="40"/>
      <c r="CF1177" s="40"/>
    </row>
    <row r="1178" spans="1:84" ht="11.25" customHeight="1">
      <c r="A1178" s="212"/>
      <c r="B1178" s="213"/>
      <c r="C1178" s="217"/>
      <c r="D1178" s="218"/>
      <c r="E1178" s="218"/>
      <c r="F1178" s="218"/>
      <c r="G1178" s="218"/>
      <c r="H1178" s="218"/>
      <c r="I1178" s="218"/>
      <c r="J1178" s="218"/>
      <c r="K1178" s="218"/>
      <c r="L1178" s="218"/>
      <c r="M1178" s="218"/>
      <c r="N1178" s="218"/>
      <c r="O1178" s="218"/>
      <c r="P1178" s="218"/>
      <c r="Q1178" s="218"/>
      <c r="R1178" s="218"/>
      <c r="S1178" s="218"/>
      <c r="T1178" s="218"/>
      <c r="U1178" s="218"/>
      <c r="V1178" s="218"/>
      <c r="W1178" s="218"/>
      <c r="X1178" s="218"/>
      <c r="Y1178" s="218"/>
      <c r="Z1178" s="218"/>
      <c r="AA1178" s="218"/>
      <c r="AB1178" s="218"/>
      <c r="AC1178" s="219"/>
      <c r="AD1178" s="251"/>
      <c r="AE1178" s="236"/>
      <c r="AF1178" s="234"/>
      <c r="AG1178" s="233"/>
      <c r="AH1178" s="234"/>
      <c r="AI1178" s="233"/>
      <c r="AJ1178" s="234"/>
      <c r="AK1178" s="233"/>
      <c r="AL1178" s="241"/>
      <c r="AM1178" s="240"/>
      <c r="AN1178" s="258"/>
      <c r="AO1178" s="243"/>
      <c r="AQ1178" s="128"/>
      <c r="AR1178" s="128"/>
      <c r="AS1178" s="128"/>
      <c r="AT1178" s="128"/>
      <c r="AU1178" s="128"/>
      <c r="AV1178" s="128"/>
      <c r="AW1178" s="128"/>
      <c r="AX1178" s="128"/>
      <c r="AY1178" s="128"/>
      <c r="AZ1178" s="128"/>
      <c r="BA1178" s="128"/>
      <c r="BB1178" s="128"/>
      <c r="BC1178" s="128"/>
      <c r="BD1178" s="41"/>
      <c r="BE1178" s="41"/>
      <c r="BF1178" s="41"/>
      <c r="BG1178" s="41"/>
      <c r="BH1178" s="41"/>
      <c r="BI1178" s="41"/>
      <c r="BJ1178" s="41"/>
      <c r="BK1178" s="41"/>
      <c r="BL1178" s="41"/>
      <c r="BM1178" s="41"/>
      <c r="BN1178" s="41"/>
      <c r="BO1178" s="41"/>
      <c r="BP1178" s="41"/>
      <c r="BQ1178" s="41"/>
      <c r="BR1178" s="41"/>
      <c r="BS1178" s="41"/>
      <c r="BT1178" s="41"/>
      <c r="BU1178" s="41"/>
      <c r="BV1178" s="41"/>
      <c r="BW1178" s="41"/>
      <c r="BX1178" s="41"/>
      <c r="BY1178" s="41"/>
      <c r="BZ1178" s="41"/>
      <c r="CA1178" s="41"/>
      <c r="CB1178" s="41"/>
      <c r="CC1178" s="41"/>
      <c r="CD1178" s="41"/>
      <c r="CE1178" s="41"/>
      <c r="CF1178" s="41"/>
    </row>
    <row r="1179" spans="1:84" ht="11.25" customHeight="1">
      <c r="A1179" s="210" t="str">
        <f>AF1175</f>
        <v>B</v>
      </c>
      <c r="B1179" s="211"/>
      <c r="C1179" s="214"/>
      <c r="D1179" s="215"/>
      <c r="E1179" s="215"/>
      <c r="F1179" s="215"/>
      <c r="G1179" s="215"/>
      <c r="H1179" s="215"/>
      <c r="I1179" s="215"/>
      <c r="J1179" s="215"/>
      <c r="K1179" s="215"/>
      <c r="L1179" s="215"/>
      <c r="M1179" s="215"/>
      <c r="N1179" s="215"/>
      <c r="O1179" s="215"/>
      <c r="P1179" s="215"/>
      <c r="Q1179" s="215"/>
      <c r="R1179" s="215"/>
      <c r="S1179" s="215"/>
      <c r="T1179" s="215"/>
      <c r="U1179" s="215"/>
      <c r="V1179" s="215"/>
      <c r="W1179" s="215"/>
      <c r="X1179" s="215"/>
      <c r="Y1179" s="215"/>
      <c r="Z1179" s="215"/>
      <c r="AA1179" s="215"/>
      <c r="AB1179" s="215"/>
      <c r="AC1179" s="216"/>
      <c r="AD1179" s="220" t="str">
        <f>IF(AF1177&lt;&gt;"",IF(AF1177="W","L","W"),"")</f>
        <v/>
      </c>
      <c r="AE1179" s="221"/>
      <c r="AF1179" s="228"/>
      <c r="AG1179" s="229"/>
      <c r="AH1179" s="227" t="str">
        <f>IF($D1173="1P",IF(L1192=L1194,IF(J1192=J1194,IF(H1192&lt;&gt;"",IF(H1192&gt;H1194,"W","L"),""),IF(J1192&gt;J1194,"W","L")),IF(L1192&gt;L1194,"W","L")),IF(Z1196=Z1198,IF(X1196=X1198,IF(V1196&lt;&gt;"",IF(V1196&gt;V1198,"W","L"),""),IF(X1196&gt;X1198,"W","L")),IF(Z1196&gt;Z1198,"W","L")))</f>
        <v/>
      </c>
      <c r="AI1179" s="221"/>
      <c r="AJ1179" s="227" t="str">
        <f>IF($D1173="1P",IF(Z1188=Z1190,IF(X1188=X1190,IF(V1188&lt;&gt;"",IF(V1188&gt;V1190,"W","L"),""),IF(X1188&gt;X1190,"W","L")),IF(Z1188&gt;Z1190,"W","L")),IF(L1192=L1194,IF(J1192=J1194,IF(H1192&lt;&gt;"",IF(H1192&gt;H1194,"W","L"),""),IF(J1192&gt;J1194,"W","L")),IF(L1192&gt;L1194,"W","L")))</f>
        <v/>
      </c>
      <c r="AK1179" s="237"/>
      <c r="AL1179" s="239" t="str">
        <f>IF(OR(COUNTIF(AD1179:AJ1179,"W"),COUNTIF(AD1179:AJ1179,"L")),COUNTIF(AD1179:AJ1179,"W")*2+COUNTIF(AD1179:AJ1179,"L"),"")</f>
        <v/>
      </c>
      <c r="AM1179" s="240"/>
      <c r="AN1179" s="242" t="str">
        <f>IF(AL1179&lt;&gt;"",RANK(AL1179,AL1177:AL1183,0),"")</f>
        <v/>
      </c>
      <c r="AO1179" s="243"/>
      <c r="AQ1179" s="126"/>
      <c r="AR1179" s="126"/>
      <c r="AS1179" s="126"/>
      <c r="AT1179" s="126"/>
      <c r="AU1179" s="126"/>
      <c r="AV1179" s="126"/>
      <c r="AW1179" s="126"/>
      <c r="AX1179" s="126"/>
      <c r="AY1179" s="126"/>
      <c r="AZ1179" s="126"/>
      <c r="BA1179" s="126"/>
      <c r="BB1179" s="126"/>
      <c r="BC1179" s="126"/>
    </row>
    <row r="1180" spans="1:84" ht="11.25" customHeight="1" thickBot="1">
      <c r="A1180" s="212"/>
      <c r="B1180" s="213"/>
      <c r="C1180" s="217"/>
      <c r="D1180" s="218"/>
      <c r="E1180" s="218"/>
      <c r="F1180" s="218"/>
      <c r="G1180" s="218"/>
      <c r="H1180" s="218"/>
      <c r="I1180" s="218"/>
      <c r="J1180" s="218"/>
      <c r="K1180" s="218"/>
      <c r="L1180" s="218"/>
      <c r="M1180" s="218"/>
      <c r="N1180" s="218"/>
      <c r="O1180" s="218"/>
      <c r="P1180" s="218"/>
      <c r="Q1180" s="218"/>
      <c r="R1180" s="218"/>
      <c r="S1180" s="218"/>
      <c r="T1180" s="218"/>
      <c r="U1180" s="218"/>
      <c r="V1180" s="218"/>
      <c r="W1180" s="218"/>
      <c r="X1180" s="218"/>
      <c r="Y1180" s="218"/>
      <c r="Z1180" s="218"/>
      <c r="AA1180" s="218"/>
      <c r="AB1180" s="218"/>
      <c r="AC1180" s="219"/>
      <c r="AD1180" s="232"/>
      <c r="AE1180" s="233"/>
      <c r="AF1180" s="235"/>
      <c r="AG1180" s="236"/>
      <c r="AH1180" s="234"/>
      <c r="AI1180" s="233"/>
      <c r="AJ1180" s="234"/>
      <c r="AK1180" s="238"/>
      <c r="AL1180" s="241"/>
      <c r="AM1180" s="240"/>
      <c r="AN1180" s="258"/>
      <c r="AO1180" s="243"/>
      <c r="AQ1180" s="127"/>
      <c r="AR1180" s="127"/>
      <c r="AS1180" s="127"/>
      <c r="AT1180" s="127"/>
      <c r="AU1180" s="127"/>
      <c r="AV1180" s="127"/>
      <c r="AW1180" s="127"/>
      <c r="AX1180" s="127"/>
      <c r="AY1180" s="127"/>
      <c r="AZ1180" s="127"/>
      <c r="BA1180" s="127"/>
      <c r="BB1180" s="127"/>
      <c r="BC1180" s="127"/>
      <c r="BD1180" s="40"/>
      <c r="BE1180" s="40"/>
      <c r="BF1180" s="40"/>
      <c r="BG1180" s="40"/>
      <c r="BH1180" s="40"/>
      <c r="BI1180" s="40"/>
      <c r="BJ1180" s="40"/>
      <c r="BK1180" s="40"/>
      <c r="BL1180" s="40"/>
      <c r="BM1180" s="40"/>
      <c r="BN1180" s="40"/>
      <c r="BO1180" s="40"/>
      <c r="BP1180" s="40"/>
      <c r="BQ1180" s="40"/>
      <c r="BR1180" s="40"/>
      <c r="BS1180" s="40"/>
      <c r="BT1180" s="40"/>
      <c r="BU1180" s="40"/>
      <c r="BV1180" s="40"/>
      <c r="BW1180" s="40"/>
      <c r="BX1180" s="40"/>
      <c r="BY1180" s="40"/>
      <c r="BZ1180" s="40"/>
      <c r="CA1180" s="40"/>
      <c r="CB1180" s="40"/>
      <c r="CC1180" s="40"/>
      <c r="CD1180" s="40"/>
      <c r="CE1180" s="40"/>
    </row>
    <row r="1181" spans="1:84" ht="11.25" customHeight="1">
      <c r="A1181" s="210" t="str">
        <f>AH1175</f>
        <v>C</v>
      </c>
      <c r="B1181" s="211"/>
      <c r="C1181" s="214"/>
      <c r="D1181" s="215"/>
      <c r="E1181" s="215"/>
      <c r="F1181" s="215"/>
      <c r="G1181" s="215"/>
      <c r="H1181" s="215"/>
      <c r="I1181" s="215"/>
      <c r="J1181" s="215"/>
      <c r="K1181" s="215"/>
      <c r="L1181" s="215"/>
      <c r="M1181" s="215"/>
      <c r="N1181" s="215"/>
      <c r="O1181" s="215"/>
      <c r="P1181" s="215"/>
      <c r="Q1181" s="215"/>
      <c r="R1181" s="215"/>
      <c r="S1181" s="215"/>
      <c r="T1181" s="215"/>
      <c r="U1181" s="215"/>
      <c r="V1181" s="215"/>
      <c r="W1181" s="215"/>
      <c r="X1181" s="215"/>
      <c r="Y1181" s="215"/>
      <c r="Z1181" s="215"/>
      <c r="AA1181" s="215"/>
      <c r="AB1181" s="215"/>
      <c r="AC1181" s="216"/>
      <c r="AD1181" s="220" t="str">
        <f>IF(AH1177&lt;&gt;"",IF(AH1177="W","L","W"),"")</f>
        <v/>
      </c>
      <c r="AE1181" s="221"/>
      <c r="AF1181" s="227" t="str">
        <f>IF(AH1179&lt;&gt;"",IF(AH1179="W","L","W"),"")</f>
        <v/>
      </c>
      <c r="AG1181" s="221"/>
      <c r="AH1181" s="228"/>
      <c r="AI1181" s="229"/>
      <c r="AJ1181" s="227" t="str">
        <f>IF($D1173="1P",IF(Z1196=Z1198,IF(X1196=X1198,IF(V1196&lt;&gt;"",IF(V1196&gt;V1198,"W","L"),""),IF(X1196&gt;X1198,"W","L")),IF(Z1196&gt;Z1198,"W","L")),IF(Z1188=Z1190,IF(X1188=X1190,IF(V1188&lt;&gt;"",IF(V1188&gt;V1190,"W","L"),""),IF(X1188&gt;X1190,"W","L")),IF(Z1188&gt;Z1190,"W","L")))</f>
        <v/>
      </c>
      <c r="AK1181" s="237"/>
      <c r="AL1181" s="239" t="str">
        <f>IF(OR(COUNTIF(AD1181:AJ1181,"W"),COUNTIF(AD1181:AJ1181,"L")),COUNTIF(AD1181:AJ1181,"W")*2+COUNTIF(AD1181:AJ1181,"L"),"")</f>
        <v/>
      </c>
      <c r="AM1181" s="240"/>
      <c r="AN1181" s="242" t="str">
        <f>IF(AL1181&lt;&gt;"",RANK(AL1181,AL1177:AL1183,0),"")</f>
        <v/>
      </c>
      <c r="AO1181" s="243"/>
      <c r="AQ1181" s="154" t="str">
        <f>CONCATENATE($A1175," ",$D1175,","," ",$F1173)</f>
        <v>Group: 19, Women's Singles</v>
      </c>
      <c r="AR1181" s="155"/>
      <c r="AS1181" s="155"/>
      <c r="AT1181" s="155"/>
      <c r="AU1181" s="155"/>
      <c r="AV1181" s="155"/>
      <c r="AW1181" s="155"/>
      <c r="AX1181" s="155"/>
      <c r="AY1181" s="155"/>
      <c r="AZ1181" s="155"/>
      <c r="BA1181" s="155"/>
      <c r="BB1181" s="155"/>
      <c r="BC1181" s="156"/>
      <c r="BD1181" s="163">
        <f>A1192</f>
        <v>2</v>
      </c>
      <c r="BE1181" s="164"/>
      <c r="BF1181" s="183" t="str">
        <f>C1192</f>
        <v>B</v>
      </c>
      <c r="BG1181" s="185" t="str">
        <f>IF(VLOOKUP($BF1181,$A1177:$C1183,3,FALSE)=0,"",CONCATENATE(VLOOKUP(VLOOKUP($BF1181,$A1177:$C1183,3,FALSE),Players!$J:$N,4,FALSE)," ",VLOOKUP($BF1181,$A1177:$C1183,3,FALSE)," ",IF(ISERROR(VLOOKUP(VLOOKUP($BF1181,$A1177:$C1183,3,FALSE),Players!$J:$N,5,FALSE)),"()",CONCATENATE("(",VLOOKUP(VLOOKUP($BF1181,$A1177:$C1183,3,FALSE),Players!$J:$N,5,FALSE),")"))))</f>
        <v/>
      </c>
      <c r="BH1181" s="186"/>
      <c r="BI1181" s="186"/>
      <c r="BJ1181" s="186"/>
      <c r="BK1181" s="186"/>
      <c r="BL1181" s="186"/>
      <c r="BM1181" s="186"/>
      <c r="BN1181" s="186"/>
      <c r="BO1181" s="186"/>
      <c r="BP1181" s="186"/>
      <c r="BQ1181" s="186"/>
      <c r="BR1181" s="186"/>
      <c r="BS1181" s="186"/>
      <c r="BT1181" s="186"/>
      <c r="BU1181" s="187"/>
      <c r="BV1181" s="170" t="str">
        <f>IF(D1192&lt;&gt;"",D1192,"")</f>
        <v/>
      </c>
      <c r="BW1181" s="171"/>
      <c r="BX1181" s="170" t="str">
        <f>IF(F1192&lt;&gt;"",F1192,"")</f>
        <v/>
      </c>
      <c r="BY1181" s="171"/>
      <c r="BZ1181" s="170" t="str">
        <f>IF(H1192&lt;&gt;"",H1192,"")</f>
        <v/>
      </c>
      <c r="CA1181" s="171"/>
      <c r="CB1181" s="170" t="str">
        <f>IF(J1192&lt;&gt;"",J1192,"")</f>
        <v/>
      </c>
      <c r="CC1181" s="171"/>
      <c r="CD1181" s="170" t="str">
        <f>IF(L1192&lt;&gt;"",L1192,"")</f>
        <v/>
      </c>
      <c r="CE1181" s="171"/>
      <c r="CF1181" s="174" t="str">
        <f>IF($CD1181=$CD1183,IF($CB1181=$CB1183,IF($BZ1181&lt;&gt;"",IF($BZ1181&gt;$BZ1183,"W","L"),""),IF($CB1181&gt;$CB1183,"W","L")),IF($CD1181&gt;$CD1183,"W","L"))</f>
        <v/>
      </c>
    </row>
    <row r="1182" spans="1:84" ht="11.25" customHeight="1">
      <c r="A1182" s="212"/>
      <c r="B1182" s="213"/>
      <c r="C1182" s="217"/>
      <c r="D1182" s="218"/>
      <c r="E1182" s="218"/>
      <c r="F1182" s="218"/>
      <c r="G1182" s="218"/>
      <c r="H1182" s="218"/>
      <c r="I1182" s="218"/>
      <c r="J1182" s="218"/>
      <c r="K1182" s="218"/>
      <c r="L1182" s="218"/>
      <c r="M1182" s="218"/>
      <c r="N1182" s="218"/>
      <c r="O1182" s="218"/>
      <c r="P1182" s="218"/>
      <c r="Q1182" s="218"/>
      <c r="R1182" s="218"/>
      <c r="S1182" s="218"/>
      <c r="T1182" s="218"/>
      <c r="U1182" s="218"/>
      <c r="V1182" s="218"/>
      <c r="W1182" s="218"/>
      <c r="X1182" s="218"/>
      <c r="Y1182" s="218"/>
      <c r="Z1182" s="218"/>
      <c r="AA1182" s="218"/>
      <c r="AB1182" s="218"/>
      <c r="AC1182" s="219"/>
      <c r="AD1182" s="232"/>
      <c r="AE1182" s="233"/>
      <c r="AF1182" s="234"/>
      <c r="AG1182" s="233"/>
      <c r="AH1182" s="235"/>
      <c r="AI1182" s="236"/>
      <c r="AJ1182" s="234"/>
      <c r="AK1182" s="238"/>
      <c r="AL1182" s="241"/>
      <c r="AM1182" s="240"/>
      <c r="AN1182" s="244"/>
      <c r="AO1182" s="245"/>
      <c r="AQ1182" s="157"/>
      <c r="AR1182" s="158"/>
      <c r="AS1182" s="158"/>
      <c r="AT1182" s="158"/>
      <c r="AU1182" s="158"/>
      <c r="AV1182" s="158"/>
      <c r="AW1182" s="158"/>
      <c r="AX1182" s="158"/>
      <c r="AY1182" s="158"/>
      <c r="AZ1182" s="158"/>
      <c r="BA1182" s="158"/>
      <c r="BB1182" s="158"/>
      <c r="BC1182" s="159"/>
      <c r="BD1182" s="165"/>
      <c r="BE1182" s="166"/>
      <c r="BF1182" s="184"/>
      <c r="BG1182" s="188"/>
      <c r="BH1182" s="189"/>
      <c r="BI1182" s="189"/>
      <c r="BJ1182" s="189"/>
      <c r="BK1182" s="189"/>
      <c r="BL1182" s="189"/>
      <c r="BM1182" s="189"/>
      <c r="BN1182" s="189"/>
      <c r="BO1182" s="189"/>
      <c r="BP1182" s="189"/>
      <c r="BQ1182" s="189"/>
      <c r="BR1182" s="189"/>
      <c r="BS1182" s="189"/>
      <c r="BT1182" s="189"/>
      <c r="BU1182" s="190"/>
      <c r="BV1182" s="172"/>
      <c r="BW1182" s="173"/>
      <c r="BX1182" s="172"/>
      <c r="BY1182" s="173"/>
      <c r="BZ1182" s="172"/>
      <c r="CA1182" s="173"/>
      <c r="CB1182" s="172"/>
      <c r="CC1182" s="173"/>
      <c r="CD1182" s="172"/>
      <c r="CE1182" s="173"/>
      <c r="CF1182" s="174"/>
    </row>
    <row r="1183" spans="1:84" ht="11.25" customHeight="1">
      <c r="A1183" s="210" t="str">
        <f>AJ1175</f>
        <v>D</v>
      </c>
      <c r="B1183" s="211"/>
      <c r="C1183" s="214"/>
      <c r="D1183" s="215"/>
      <c r="E1183" s="215"/>
      <c r="F1183" s="215"/>
      <c r="G1183" s="215"/>
      <c r="H1183" s="215"/>
      <c r="I1183" s="215"/>
      <c r="J1183" s="215"/>
      <c r="K1183" s="215"/>
      <c r="L1183" s="215"/>
      <c r="M1183" s="215"/>
      <c r="N1183" s="215"/>
      <c r="O1183" s="215"/>
      <c r="P1183" s="215"/>
      <c r="Q1183" s="215"/>
      <c r="R1183" s="215"/>
      <c r="S1183" s="215"/>
      <c r="T1183" s="215"/>
      <c r="U1183" s="215"/>
      <c r="V1183" s="215"/>
      <c r="W1183" s="215"/>
      <c r="X1183" s="215"/>
      <c r="Y1183" s="215"/>
      <c r="Z1183" s="215"/>
      <c r="AA1183" s="215"/>
      <c r="AB1183" s="215"/>
      <c r="AC1183" s="216"/>
      <c r="AD1183" s="220" t="str">
        <f>IF(AJ1177&lt;&gt;"",IF(AJ1177="W","L","W"),"")</f>
        <v/>
      </c>
      <c r="AE1183" s="221"/>
      <c r="AF1183" s="224" t="str">
        <f>IF(AJ1179&lt;&gt;"",IF(AJ1179="W","L","W"),"")</f>
        <v/>
      </c>
      <c r="AG1183" s="225"/>
      <c r="AH1183" s="227" t="str">
        <f>IF(AJ1181&lt;&gt;"",IF(AJ1181="W","L","W"),"")</f>
        <v/>
      </c>
      <c r="AI1183" s="221"/>
      <c r="AJ1183" s="228"/>
      <c r="AK1183" s="229"/>
      <c r="AL1183" s="239" t="str">
        <f>IF(OR(COUNTIF(AD1183:AJ1183,"W"),COUNTIF(AD1183:AJ1183,"L")),COUNTIF(AD1183:AJ1183,"W")*2+COUNTIF(AD1183:AJ1183,"L"),"")</f>
        <v/>
      </c>
      <c r="AM1183" s="240"/>
      <c r="AN1183" s="242" t="str">
        <f>IF(AL1183&lt;&gt;"",RANK(AL1183,AL1177:AL1183,0),"")</f>
        <v/>
      </c>
      <c r="AO1183" s="243"/>
      <c r="AQ1183" s="157"/>
      <c r="AR1183" s="158"/>
      <c r="AS1183" s="158"/>
      <c r="AT1183" s="158"/>
      <c r="AU1183" s="158"/>
      <c r="AV1183" s="158"/>
      <c r="AW1183" s="158"/>
      <c r="AX1183" s="158"/>
      <c r="AY1183" s="158"/>
      <c r="AZ1183" s="158"/>
      <c r="BA1183" s="158"/>
      <c r="BB1183" s="158"/>
      <c r="BC1183" s="159"/>
      <c r="BD1183" s="165"/>
      <c r="BE1183" s="166"/>
      <c r="BF1183" s="175" t="str">
        <f>C1194</f>
        <v>D</v>
      </c>
      <c r="BG1183" s="177" t="str">
        <f>IF(VLOOKUP($BF1183,$A1177:$C1183,3,FALSE)=0,"",CONCATENATE(VLOOKUP(VLOOKUP($BF1183,$A1177:$C1183,3,FALSE),Players!$J:$N,4,FALSE)," ",VLOOKUP($BF1183,$A1177:$C1183,3,FALSE)," ",IF(ISERROR(VLOOKUP(VLOOKUP($BF1183,$A1177:$C1183,3,FALSE),Players!$J:$N,5,FALSE)),"()",CONCATENATE("(",VLOOKUP(VLOOKUP($BF1183,$A1177:$C1183,3,FALSE),Players!$J:$N,5,FALSE),")"))))</f>
        <v/>
      </c>
      <c r="BH1183" s="178"/>
      <c r="BI1183" s="178"/>
      <c r="BJ1183" s="178"/>
      <c r="BK1183" s="178"/>
      <c r="BL1183" s="178"/>
      <c r="BM1183" s="178"/>
      <c r="BN1183" s="178"/>
      <c r="BO1183" s="178"/>
      <c r="BP1183" s="178"/>
      <c r="BQ1183" s="178"/>
      <c r="BR1183" s="178"/>
      <c r="BS1183" s="178"/>
      <c r="BT1183" s="178"/>
      <c r="BU1183" s="179"/>
      <c r="BV1183" s="150" t="str">
        <f>IF(D1194&lt;&gt;"",D1194,"")</f>
        <v/>
      </c>
      <c r="BW1183" s="151"/>
      <c r="BX1183" s="150" t="str">
        <f>IF(F1194&lt;&gt;"",F1194,"")</f>
        <v/>
      </c>
      <c r="BY1183" s="151"/>
      <c r="BZ1183" s="150" t="str">
        <f>IF(H1194&lt;&gt;"",H1194,"")</f>
        <v/>
      </c>
      <c r="CA1183" s="151"/>
      <c r="CB1183" s="150" t="str">
        <f>IF(J1194&lt;&gt;"",J1194,"")</f>
        <v/>
      </c>
      <c r="CC1183" s="151"/>
      <c r="CD1183" s="150" t="str">
        <f>IF(L1194&lt;&gt;"",L1194,"")</f>
        <v/>
      </c>
      <c r="CE1183" s="151"/>
      <c r="CF1183" s="174" t="str">
        <f>IF($CF1181&lt;&gt;"",IF(CF1181="W","L","W"),"")</f>
        <v/>
      </c>
    </row>
    <row r="1184" spans="1:84" ht="11.25" customHeight="1" thickBot="1">
      <c r="A1184" s="212"/>
      <c r="B1184" s="213"/>
      <c r="C1184" s="217"/>
      <c r="D1184" s="218"/>
      <c r="E1184" s="218"/>
      <c r="F1184" s="218"/>
      <c r="G1184" s="218"/>
      <c r="H1184" s="218"/>
      <c r="I1184" s="218"/>
      <c r="J1184" s="218"/>
      <c r="K1184" s="218"/>
      <c r="L1184" s="218"/>
      <c r="M1184" s="218"/>
      <c r="N1184" s="218"/>
      <c r="O1184" s="218"/>
      <c r="P1184" s="218"/>
      <c r="Q1184" s="218"/>
      <c r="R1184" s="218"/>
      <c r="S1184" s="218"/>
      <c r="T1184" s="218"/>
      <c r="U1184" s="218"/>
      <c r="V1184" s="218"/>
      <c r="W1184" s="218"/>
      <c r="X1184" s="218"/>
      <c r="Y1184" s="218"/>
      <c r="Z1184" s="218"/>
      <c r="AA1184" s="218"/>
      <c r="AB1184" s="218"/>
      <c r="AC1184" s="219"/>
      <c r="AD1184" s="222"/>
      <c r="AE1184" s="223"/>
      <c r="AF1184" s="226"/>
      <c r="AG1184" s="223"/>
      <c r="AH1184" s="226"/>
      <c r="AI1184" s="223"/>
      <c r="AJ1184" s="230"/>
      <c r="AK1184" s="231"/>
      <c r="AL1184" s="246"/>
      <c r="AM1184" s="247"/>
      <c r="AN1184" s="248"/>
      <c r="AO1184" s="249"/>
      <c r="AQ1184" s="160"/>
      <c r="AR1184" s="161"/>
      <c r="AS1184" s="161"/>
      <c r="AT1184" s="161"/>
      <c r="AU1184" s="161"/>
      <c r="AV1184" s="161"/>
      <c r="AW1184" s="161"/>
      <c r="AX1184" s="161"/>
      <c r="AY1184" s="161"/>
      <c r="AZ1184" s="161"/>
      <c r="BA1184" s="161"/>
      <c r="BB1184" s="161"/>
      <c r="BC1184" s="162"/>
      <c r="BD1184" s="167"/>
      <c r="BE1184" s="168"/>
      <c r="BF1184" s="176"/>
      <c r="BG1184" s="180"/>
      <c r="BH1184" s="181"/>
      <c r="BI1184" s="181"/>
      <c r="BJ1184" s="181"/>
      <c r="BK1184" s="181"/>
      <c r="BL1184" s="181"/>
      <c r="BM1184" s="181"/>
      <c r="BN1184" s="181"/>
      <c r="BO1184" s="181"/>
      <c r="BP1184" s="181"/>
      <c r="BQ1184" s="181"/>
      <c r="BR1184" s="181"/>
      <c r="BS1184" s="181"/>
      <c r="BT1184" s="181"/>
      <c r="BU1184" s="182"/>
      <c r="BV1184" s="152"/>
      <c r="BW1184" s="153"/>
      <c r="BX1184" s="152"/>
      <c r="BY1184" s="153"/>
      <c r="BZ1184" s="152"/>
      <c r="CA1184" s="153"/>
      <c r="CB1184" s="152"/>
      <c r="CC1184" s="153"/>
      <c r="CD1184" s="152"/>
      <c r="CE1184" s="153"/>
      <c r="CF1184" s="174"/>
    </row>
    <row r="1185" spans="1:84" ht="11.25" customHeight="1">
      <c r="A1185" s="42"/>
      <c r="R1185" s="42"/>
      <c r="S1185" s="42"/>
      <c r="W1185" s="42"/>
      <c r="X1185" s="43"/>
      <c r="Y1185" s="43"/>
      <c r="Z1185" s="43"/>
      <c r="AA1185" s="43"/>
      <c r="AB1185" s="3"/>
      <c r="AQ1185" s="126"/>
      <c r="AR1185" s="126"/>
      <c r="AS1185" s="126"/>
      <c r="AT1185" s="126"/>
      <c r="AU1185" s="126"/>
      <c r="AV1185" s="126"/>
      <c r="AW1185" s="126"/>
      <c r="AX1185" s="126"/>
      <c r="AY1185" s="126"/>
      <c r="AZ1185" s="126"/>
      <c r="BA1185" s="126"/>
      <c r="BB1185" s="126"/>
      <c r="BC1185" s="126"/>
      <c r="BV1185" s="169" t="str">
        <f>IF(CF1181&lt;&gt;"",IF(AND(AND(BV1181&gt;-1,BV1183&gt;-1),OR(BV1181&gt;10,BV1183&gt;10),ABS(BV1181-BV1183)&gt;1,IF(OR(BV1181&gt;11,BV1183&gt;11),ABS(BV1181-BV1183)=2,TRUE),BV1181=INT(BV1181),BV1183=INT(BV1183)),"","Error"),"")</f>
        <v/>
      </c>
      <c r="BW1185" s="169"/>
      <c r="BX1185" s="169" t="str">
        <f>IF(CF1181&lt;&gt;"",IF(AND(AND(BX1181&gt;-1,BX1183&gt;-1),OR(BX1181&gt;10,BX1183&gt;10),ABS(BX1181-BX1183)&gt;1,IF(OR(BX1181&gt;11,BX1183&gt;11),ABS(BX1181-BX1183)=2,TRUE),BX1181=INT(BX1181),BX1183=INT(BX1183)),"","Error"),"")</f>
        <v/>
      </c>
      <c r="BY1185" s="169"/>
      <c r="BZ1185" s="169" t="str">
        <f>IF(CF1181&lt;&gt;"",IF(AND(AND(BZ1181&gt;-1,BZ1183&gt;-1),OR(BZ1181&gt;10,BZ1183&gt;10),ABS(BZ1181-BZ1183)&gt;1,IF(OR(BZ1181&gt;11,BZ1183&gt;11),ABS(BZ1181-BZ1183)=2,TRUE),BZ1181=INT(BZ1181),BZ1183=INT(BZ1183)),"","Error"),"")</f>
        <v/>
      </c>
      <c r="CA1185" s="169"/>
      <c r="CB1185" s="169" t="str">
        <f>IF(AND(CF1181&lt;&gt;"",CB1181&lt;&gt;""),IF(AND(AND(CB1181&gt;-1,CB1183&gt;-1),OR(CB1181&gt;10,CB1183&gt;10),ABS(CB1181-CB1183)&gt;1,IF(OR(CB1181&gt;11,CB1183&gt;11),ABS(CB1181-CB1183)=2,TRUE),CB1181=INT(CB1181),CB1183=INT(CB1183)),"","Error"),"")</f>
        <v/>
      </c>
      <c r="CC1185" s="169"/>
      <c r="CD1185" s="169" t="str">
        <f>IF(AND(CF1181&lt;&gt;"",CD1181&lt;&gt;""),IF(AND(AND(CD1181&gt;-1,CD1183&gt;-1),OR(CD1181&gt;10,CD1183&gt;10),ABS(CD1181-CD1183)&gt;1,IF(OR(CD1181&gt;11,CD1183&gt;11),ABS(CD1181-CD1183)=2,TRUE),CD1181=INT(CD1181),CD1183=INT(CD1183)),"","Error"),"")</f>
        <v/>
      </c>
      <c r="CE1185" s="169"/>
    </row>
    <row r="1186" spans="1:84" ht="11.25" customHeight="1">
      <c r="AQ1186" s="126"/>
      <c r="AR1186" s="126"/>
      <c r="AS1186" s="126"/>
      <c r="AT1186" s="126"/>
      <c r="AU1186" s="126"/>
      <c r="AV1186" s="126"/>
      <c r="AW1186" s="126"/>
      <c r="AX1186" s="126"/>
      <c r="AY1186" s="126"/>
      <c r="AZ1186" s="126"/>
      <c r="BA1186" s="126"/>
      <c r="BB1186" s="126"/>
      <c r="BC1186" s="126"/>
    </row>
    <row r="1187" spans="1:84" ht="11.25" customHeight="1" thickBot="1">
      <c r="AB1187" s="3"/>
      <c r="AQ1187" s="127"/>
      <c r="AR1187" s="127"/>
      <c r="AS1187" s="127"/>
      <c r="AT1187" s="127"/>
      <c r="AU1187" s="127"/>
      <c r="AV1187" s="127"/>
      <c r="AW1187" s="127"/>
      <c r="AX1187" s="127"/>
      <c r="AY1187" s="127"/>
      <c r="AZ1187" s="127"/>
      <c r="BA1187" s="127"/>
      <c r="BB1187" s="127"/>
      <c r="BC1187" s="127"/>
      <c r="BD1187" s="40"/>
      <c r="BE1187" s="40"/>
      <c r="BF1187" s="40"/>
      <c r="BG1187" s="40"/>
      <c r="BH1187" s="40"/>
      <c r="BI1187" s="40"/>
      <c r="BJ1187" s="40"/>
      <c r="BK1187" s="40"/>
      <c r="BL1187" s="40"/>
      <c r="BM1187" s="40"/>
      <c r="BN1187" s="40"/>
      <c r="BO1187" s="40"/>
      <c r="BP1187" s="40"/>
      <c r="BQ1187" s="40"/>
      <c r="BR1187" s="40"/>
      <c r="BS1187" s="40"/>
      <c r="BT1187" s="40"/>
      <c r="BU1187" s="40"/>
      <c r="BV1187" s="40"/>
      <c r="BW1187" s="40"/>
      <c r="BX1187" s="40"/>
      <c r="BY1187" s="40"/>
      <c r="BZ1187" s="40"/>
      <c r="CA1187" s="40"/>
      <c r="CB1187" s="40"/>
      <c r="CC1187" s="40"/>
      <c r="CD1187" s="40"/>
      <c r="CE1187" s="40"/>
    </row>
    <row r="1188" spans="1:84" ht="11.25" customHeight="1">
      <c r="A1188" s="170">
        <v>1</v>
      </c>
      <c r="B1188" s="191"/>
      <c r="C1188" s="183" t="str">
        <f>IF($D1173="1P","A","A")</f>
        <v>A</v>
      </c>
      <c r="D1188" s="197"/>
      <c r="E1188" s="198"/>
      <c r="F1188" s="197"/>
      <c r="G1188" s="198"/>
      <c r="H1188" s="197"/>
      <c r="I1188" s="198"/>
      <c r="J1188" s="197"/>
      <c r="K1188" s="198"/>
      <c r="L1188" s="197"/>
      <c r="M1188" s="208"/>
      <c r="N1188" s="69" t="str">
        <f>IF(CF1171&lt;&gt;"",IF(CF1171="W",IF(SUM(IF(D1188&gt;D1190,1,0),IF(F1188&gt;F1190,1,0),IF(H1188&gt;H1190,1,0),IF(J1188&gt;J1190,1,0),IF(L1188&gt;L1190,1,0))&lt;&gt;3,"E",""),""),"")</f>
        <v/>
      </c>
      <c r="O1188" s="170">
        <v>4</v>
      </c>
      <c r="P1188" s="191"/>
      <c r="Q1188" s="183" t="str">
        <f>IF($D1173="1P","B","C")</f>
        <v>C</v>
      </c>
      <c r="R1188" s="197"/>
      <c r="S1188" s="198"/>
      <c r="T1188" s="197"/>
      <c r="U1188" s="198"/>
      <c r="V1188" s="197"/>
      <c r="W1188" s="198"/>
      <c r="X1188" s="197"/>
      <c r="Y1188" s="198"/>
      <c r="Z1188" s="197"/>
      <c r="AA1188" s="208"/>
      <c r="AB1188" s="69" t="str">
        <f>IF(CF1201&lt;&gt;"",IF(CF1201="W",IF(SUM(IF(R1188&gt;R1190,1,0),IF(T1188&gt;T1190,1,0),IF(V1188&gt;V1190,1,0),IF(X1188&gt;X1190,1,0),IF(Z1188&gt;Z1190,1,0))&lt;&gt;3,"E",""),""),"")</f>
        <v/>
      </c>
      <c r="AQ1188" s="128"/>
      <c r="AR1188" s="128"/>
      <c r="AS1188" s="128"/>
      <c r="AT1188" s="128"/>
      <c r="AU1188" s="128"/>
      <c r="AV1188" s="128"/>
      <c r="AW1188" s="128"/>
      <c r="AX1188" s="128"/>
      <c r="AY1188" s="128"/>
      <c r="AZ1188" s="128"/>
      <c r="BA1188" s="128"/>
      <c r="BB1188" s="128"/>
      <c r="BC1188" s="128"/>
      <c r="BD1188" s="41"/>
      <c r="BE1188" s="41"/>
      <c r="BF1188" s="41"/>
      <c r="BG1188" s="41"/>
      <c r="BH1188" s="41"/>
      <c r="BI1188" s="41"/>
      <c r="BJ1188" s="41"/>
      <c r="BK1188" s="41"/>
      <c r="BL1188" s="41"/>
      <c r="BM1188" s="41"/>
      <c r="BN1188" s="41"/>
      <c r="BO1188" s="41"/>
      <c r="BP1188" s="41"/>
      <c r="BQ1188" s="41"/>
      <c r="BR1188" s="41"/>
      <c r="BS1188" s="41"/>
      <c r="BT1188" s="41"/>
      <c r="BU1188" s="41"/>
      <c r="BV1188" s="41"/>
      <c r="BW1188" s="41"/>
      <c r="BX1188" s="41"/>
      <c r="BY1188" s="41"/>
      <c r="BZ1188" s="41"/>
      <c r="CA1188" s="41"/>
      <c r="CB1188" s="41"/>
      <c r="CC1188" s="41"/>
      <c r="CD1188" s="41"/>
      <c r="CE1188" s="41"/>
    </row>
    <row r="1189" spans="1:84" ht="11.25" customHeight="1">
      <c r="A1189" s="192"/>
      <c r="B1189" s="193"/>
      <c r="C1189" s="196"/>
      <c r="D1189" s="199"/>
      <c r="E1189" s="200"/>
      <c r="F1189" s="199"/>
      <c r="G1189" s="200"/>
      <c r="H1189" s="199"/>
      <c r="I1189" s="200"/>
      <c r="J1189" s="199"/>
      <c r="K1189" s="200"/>
      <c r="L1189" s="199"/>
      <c r="M1189" s="209"/>
      <c r="N1189" s="69" t="str">
        <f>IF(CF1171&lt;&gt;"",IF(ISERROR(AND(BV1175="",BX1175="",BZ1175="",CB1175="",CD1175="")),"E",IF(AND(BV1175="",BX1175="",BZ1175="",CB1175="",CD1175=""),"","E")),"")</f>
        <v/>
      </c>
      <c r="O1189" s="192"/>
      <c r="P1189" s="193"/>
      <c r="Q1189" s="196"/>
      <c r="R1189" s="199"/>
      <c r="S1189" s="200"/>
      <c r="T1189" s="199"/>
      <c r="U1189" s="200"/>
      <c r="V1189" s="199"/>
      <c r="W1189" s="200"/>
      <c r="X1189" s="199"/>
      <c r="Y1189" s="200"/>
      <c r="Z1189" s="199"/>
      <c r="AA1189" s="209"/>
      <c r="AB1189" s="69" t="str">
        <f>IF(CF1201&lt;&gt;"",IF(ISERROR(AND(BV1205="",BX1205="",BZ1205="",CB1205="",CD1205="")),"E",IF(AND(BV1205="",BX1205="",BZ1205="",CB1205="",CD1205=""),"","E")),"")</f>
        <v/>
      </c>
      <c r="AQ1189" s="126"/>
      <c r="AR1189" s="126"/>
      <c r="AS1189" s="126"/>
      <c r="AT1189" s="126"/>
      <c r="AU1189" s="126"/>
      <c r="AV1189" s="126"/>
      <c r="AW1189" s="126"/>
      <c r="AX1189" s="126"/>
      <c r="AY1189" s="126"/>
      <c r="AZ1189" s="126"/>
      <c r="BA1189" s="126"/>
      <c r="BB1189" s="126"/>
      <c r="BC1189" s="126"/>
    </row>
    <row r="1190" spans="1:84" ht="11.25" customHeight="1" thickBot="1">
      <c r="A1190" s="192"/>
      <c r="B1190" s="193"/>
      <c r="C1190" s="175" t="str">
        <f>IF($D1173="1P","D","C")</f>
        <v>C</v>
      </c>
      <c r="D1190" s="201"/>
      <c r="E1190" s="202"/>
      <c r="F1190" s="201"/>
      <c r="G1190" s="202"/>
      <c r="H1190" s="201"/>
      <c r="I1190" s="202"/>
      <c r="J1190" s="201"/>
      <c r="K1190" s="202"/>
      <c r="L1190" s="201"/>
      <c r="M1190" s="205"/>
      <c r="N1190" s="69" t="str">
        <f>IF(CF1171&lt;&gt;"",IF(ISERROR(AND(BV1175="",BX1175="",BZ1175="",CB1175="",CD1175="")),"E",IF(AND(BV1175="",BX1175="",BZ1175="",CB1175="",CD1175=""),"","E")),"")</f>
        <v/>
      </c>
      <c r="O1190" s="192"/>
      <c r="P1190" s="193"/>
      <c r="Q1190" s="175" t="str">
        <f>IF($D1173="1P","D","D")</f>
        <v>D</v>
      </c>
      <c r="R1190" s="201"/>
      <c r="S1190" s="202"/>
      <c r="T1190" s="201"/>
      <c r="U1190" s="202"/>
      <c r="V1190" s="201"/>
      <c r="W1190" s="202"/>
      <c r="X1190" s="201"/>
      <c r="Y1190" s="202"/>
      <c r="Z1190" s="201"/>
      <c r="AA1190" s="205"/>
      <c r="AB1190" s="69" t="str">
        <f>IF(CF1201&lt;&gt;"",IF(ISERROR(AND(BV1205="",BX1205="",BZ1205="",CB1205="",CD1205="")),"E",IF(AND(BV1205="",BX1205="",BZ1205="",CB1205="",CD1205=""),"","E")),"")</f>
        <v/>
      </c>
      <c r="AP1190" s="2"/>
      <c r="AQ1190" s="127"/>
      <c r="AR1190" s="127"/>
      <c r="AS1190" s="127"/>
      <c r="AT1190" s="127"/>
      <c r="AU1190" s="127"/>
      <c r="AV1190" s="127"/>
      <c r="AW1190" s="127"/>
      <c r="AX1190" s="127"/>
      <c r="AY1190" s="127"/>
      <c r="AZ1190" s="127"/>
      <c r="BA1190" s="127"/>
      <c r="BB1190" s="127"/>
      <c r="BC1190" s="127"/>
      <c r="BD1190" s="40"/>
      <c r="BE1190" s="40"/>
      <c r="BF1190" s="40"/>
      <c r="BG1190" s="40"/>
      <c r="BH1190" s="40"/>
      <c r="BI1190" s="40"/>
      <c r="BJ1190" s="40"/>
      <c r="BK1190" s="40"/>
      <c r="BL1190" s="40"/>
      <c r="BM1190" s="40"/>
      <c r="BN1190" s="40"/>
      <c r="BO1190" s="40"/>
      <c r="BP1190" s="40"/>
      <c r="BQ1190" s="40"/>
      <c r="BR1190" s="40"/>
      <c r="BS1190" s="40"/>
      <c r="BT1190" s="40"/>
      <c r="BU1190" s="40"/>
      <c r="BV1190" s="40"/>
      <c r="BW1190" s="40"/>
      <c r="BX1190" s="40"/>
      <c r="BY1190" s="40"/>
      <c r="BZ1190" s="40"/>
      <c r="CA1190" s="40"/>
      <c r="CB1190" s="40"/>
      <c r="CC1190" s="40"/>
      <c r="CD1190" s="40"/>
      <c r="CE1190" s="40"/>
    </row>
    <row r="1191" spans="1:84" ht="11.25" customHeight="1" thickBot="1">
      <c r="A1191" s="194"/>
      <c r="B1191" s="195"/>
      <c r="C1191" s="207"/>
      <c r="D1191" s="203"/>
      <c r="E1191" s="204"/>
      <c r="F1191" s="203"/>
      <c r="G1191" s="204"/>
      <c r="H1191" s="203"/>
      <c r="I1191" s="204"/>
      <c r="J1191" s="203"/>
      <c r="K1191" s="204"/>
      <c r="L1191" s="203"/>
      <c r="M1191" s="206"/>
      <c r="N1191" s="69" t="str">
        <f>IF(CF1173&lt;&gt;"",IF(CF1173="W",IF(SUM(IF(D1190&gt;D1188,1,0),IF(F1190&gt;F1188,1,0),IF(H1190&gt;H1188,1,0),IF(J1190&gt;J1188,1,0),IF(L1190&gt;L1188,1,0))&lt;&gt;3,"E",""),""),"")</f>
        <v/>
      </c>
      <c r="O1191" s="194"/>
      <c r="P1191" s="195"/>
      <c r="Q1191" s="207"/>
      <c r="R1191" s="203"/>
      <c r="S1191" s="204"/>
      <c r="T1191" s="203"/>
      <c r="U1191" s="204"/>
      <c r="V1191" s="203"/>
      <c r="W1191" s="204"/>
      <c r="X1191" s="203"/>
      <c r="Y1191" s="204"/>
      <c r="Z1191" s="203"/>
      <c r="AA1191" s="206"/>
      <c r="AB1191" s="69" t="str">
        <f>IF(CF1203&lt;&gt;"",IF(CF1203="W",IF(SUM(IF(R1190&gt;R1188,1,0),IF(T1190&gt;T1188,1,0),IF(V1190&gt;V1188,1,0),IF(X1190&gt;X1188,1,0),IF(Z1190&gt;Z1188,1,0))&lt;&gt;3,"E",""),""),"")</f>
        <v/>
      </c>
      <c r="AC1191" s="2"/>
      <c r="AD1191" s="2"/>
      <c r="AE1191" s="2"/>
      <c r="AF1191" s="2"/>
      <c r="AG1191" s="2"/>
      <c r="AH1191" s="2"/>
      <c r="AI1191" s="2"/>
      <c r="AJ1191" s="2"/>
      <c r="AK1191" s="2"/>
      <c r="AL1191" s="2"/>
      <c r="AM1191" s="2"/>
      <c r="AN1191" s="2"/>
      <c r="AO1191" s="2"/>
      <c r="AP1191" s="2"/>
      <c r="AQ1191" s="154" t="str">
        <f>CONCATENATE($A1175," ",$D1175,","," ",$F1173)</f>
        <v>Group: 19, Women's Singles</v>
      </c>
      <c r="AR1191" s="155"/>
      <c r="AS1191" s="155"/>
      <c r="AT1191" s="155"/>
      <c r="AU1191" s="155"/>
      <c r="AV1191" s="155"/>
      <c r="AW1191" s="155"/>
      <c r="AX1191" s="155"/>
      <c r="AY1191" s="155"/>
      <c r="AZ1191" s="155"/>
      <c r="BA1191" s="155"/>
      <c r="BB1191" s="155"/>
      <c r="BC1191" s="156"/>
      <c r="BD1191" s="163">
        <f>A1196</f>
        <v>3</v>
      </c>
      <c r="BE1191" s="164"/>
      <c r="BF1191" s="183" t="str">
        <f>C1196</f>
        <v>A</v>
      </c>
      <c r="BG1191" s="185" t="str">
        <f>IF(VLOOKUP($BF1191,$A1177:$C1183,3,FALSE)=0,"",CONCATENATE(VLOOKUP(VLOOKUP($BF1191,$A1177:$C1183,3,FALSE),Players!$J:$N,4,FALSE)," ",VLOOKUP($BF1191,$A1177:$C1183,3,FALSE)," ",IF(ISERROR(VLOOKUP(VLOOKUP($BF1191,$A1177:$C1183,3,FALSE),Players!$J:$N,5,FALSE)),"()",CONCATENATE("(",VLOOKUP(VLOOKUP($BF1191,$A1177:$C1183,3,FALSE),Players!$J:$N,5,FALSE),")"))))</f>
        <v/>
      </c>
      <c r="BH1191" s="186"/>
      <c r="BI1191" s="186"/>
      <c r="BJ1191" s="186"/>
      <c r="BK1191" s="186"/>
      <c r="BL1191" s="186"/>
      <c r="BM1191" s="186"/>
      <c r="BN1191" s="186"/>
      <c r="BO1191" s="186"/>
      <c r="BP1191" s="186"/>
      <c r="BQ1191" s="186"/>
      <c r="BR1191" s="186"/>
      <c r="BS1191" s="186"/>
      <c r="BT1191" s="186"/>
      <c r="BU1191" s="187"/>
      <c r="BV1191" s="170" t="str">
        <f>IF(D1196&lt;&gt;"",D1196,"")</f>
        <v/>
      </c>
      <c r="BW1191" s="171"/>
      <c r="BX1191" s="170" t="str">
        <f>IF(F1196&lt;&gt;"",F1196,"")</f>
        <v/>
      </c>
      <c r="BY1191" s="171"/>
      <c r="BZ1191" s="170" t="str">
        <f>IF(H1196&lt;&gt;"",H1196,"")</f>
        <v/>
      </c>
      <c r="CA1191" s="171"/>
      <c r="CB1191" s="170" t="str">
        <f>IF(J1196&lt;&gt;"",J1196,"")</f>
        <v/>
      </c>
      <c r="CC1191" s="171"/>
      <c r="CD1191" s="170" t="str">
        <f>IF(L1196&lt;&gt;"",L1196,"")</f>
        <v/>
      </c>
      <c r="CE1191" s="171"/>
      <c r="CF1191" s="174" t="str">
        <f>IF($CD1191=$CD1193,IF($CB1191=$CB1193,IF($BZ1191&lt;&gt;"",IF($BZ1191&gt;$BZ1193,"W","L"),""),IF($CB1191&gt;$CB1193,"W","L")),IF($CD1191&gt;$CD1193,"W","L"))</f>
        <v/>
      </c>
    </row>
    <row r="1192" spans="1:84" ht="11.25" customHeight="1">
      <c r="A1192" s="170">
        <v>2</v>
      </c>
      <c r="B1192" s="191"/>
      <c r="C1192" s="183" t="str">
        <f>IF($D1173="1P","B","B")</f>
        <v>B</v>
      </c>
      <c r="D1192" s="197"/>
      <c r="E1192" s="198"/>
      <c r="F1192" s="197"/>
      <c r="G1192" s="198"/>
      <c r="H1192" s="197"/>
      <c r="I1192" s="198"/>
      <c r="J1192" s="197"/>
      <c r="K1192" s="198"/>
      <c r="L1192" s="197"/>
      <c r="M1192" s="208"/>
      <c r="N1192" s="69" t="str">
        <f>IF(CF1181&lt;&gt;"",IF(CF1181="W",IF(SUM(IF(D1192&gt;D1194,1,0),IF(F1192&gt;F1194,1,0),IF(H1192&gt;H1194,1,0),IF(J1192&gt;J1194,1,0),IF(L1192&gt;L1194,1,0))&lt;&gt;3,"E",""),""),"")</f>
        <v/>
      </c>
      <c r="O1192" s="170">
        <v>5</v>
      </c>
      <c r="P1192" s="191"/>
      <c r="Q1192" s="183" t="str">
        <f>IF($D1173="1P","A","A")</f>
        <v>A</v>
      </c>
      <c r="R1192" s="197"/>
      <c r="S1192" s="198"/>
      <c r="T1192" s="197"/>
      <c r="U1192" s="198"/>
      <c r="V1192" s="197"/>
      <c r="W1192" s="198"/>
      <c r="X1192" s="197"/>
      <c r="Y1192" s="198"/>
      <c r="Z1192" s="197"/>
      <c r="AA1192" s="208"/>
      <c r="AB1192" s="69" t="str">
        <f>IF(CF1211&lt;&gt;"",IF(CF1211="W",IF(SUM(IF(R1192&gt;R1194,1,0),IF(T1192&gt;T1194,1,0),IF(V1192&gt;V1194,1,0),IF(X1192&gt;X1194,1,0),IF(Z1192&gt;Z1194,1,0))&lt;&gt;3,"E",""),""),"")</f>
        <v/>
      </c>
      <c r="AP1192" s="3"/>
      <c r="AQ1192" s="157"/>
      <c r="AR1192" s="158"/>
      <c r="AS1192" s="158"/>
      <c r="AT1192" s="158"/>
      <c r="AU1192" s="158"/>
      <c r="AV1192" s="158"/>
      <c r="AW1192" s="158"/>
      <c r="AX1192" s="158"/>
      <c r="AY1192" s="158"/>
      <c r="AZ1192" s="158"/>
      <c r="BA1192" s="158"/>
      <c r="BB1192" s="158"/>
      <c r="BC1192" s="159"/>
      <c r="BD1192" s="165"/>
      <c r="BE1192" s="166"/>
      <c r="BF1192" s="184"/>
      <c r="BG1192" s="188"/>
      <c r="BH1192" s="189"/>
      <c r="BI1192" s="189"/>
      <c r="BJ1192" s="189"/>
      <c r="BK1192" s="189"/>
      <c r="BL1192" s="189"/>
      <c r="BM1192" s="189"/>
      <c r="BN1192" s="189"/>
      <c r="BO1192" s="189"/>
      <c r="BP1192" s="189"/>
      <c r="BQ1192" s="189"/>
      <c r="BR1192" s="189"/>
      <c r="BS1192" s="189"/>
      <c r="BT1192" s="189"/>
      <c r="BU1192" s="190"/>
      <c r="BV1192" s="172"/>
      <c r="BW1192" s="173"/>
      <c r="BX1192" s="172"/>
      <c r="BY1192" s="173"/>
      <c r="BZ1192" s="172"/>
      <c r="CA1192" s="173"/>
      <c r="CB1192" s="172"/>
      <c r="CC1192" s="173"/>
      <c r="CD1192" s="172"/>
      <c r="CE1192" s="173"/>
      <c r="CF1192" s="174"/>
    </row>
    <row r="1193" spans="1:84" ht="11.25" customHeight="1">
      <c r="A1193" s="192"/>
      <c r="B1193" s="193"/>
      <c r="C1193" s="196"/>
      <c r="D1193" s="199"/>
      <c r="E1193" s="200"/>
      <c r="F1193" s="199"/>
      <c r="G1193" s="200"/>
      <c r="H1193" s="199"/>
      <c r="I1193" s="200"/>
      <c r="J1193" s="199"/>
      <c r="K1193" s="200"/>
      <c r="L1193" s="199"/>
      <c r="M1193" s="209"/>
      <c r="N1193" s="69" t="str">
        <f>IF(CF1181&lt;&gt;"",IF(ISERROR(AND(BV1185="",BX1185="",BZ1185="",CB1185="",CD1185="")),"E",IF(AND(BV1185="",BX1185="",BZ1185="",CB1185="",CD1185=""),"","E")),"")</f>
        <v/>
      </c>
      <c r="O1193" s="192"/>
      <c r="P1193" s="193"/>
      <c r="Q1193" s="196"/>
      <c r="R1193" s="199"/>
      <c r="S1193" s="200"/>
      <c r="T1193" s="199"/>
      <c r="U1193" s="200"/>
      <c r="V1193" s="199"/>
      <c r="W1193" s="200"/>
      <c r="X1193" s="199"/>
      <c r="Y1193" s="200"/>
      <c r="Z1193" s="199"/>
      <c r="AA1193" s="209"/>
      <c r="AB1193" s="69" t="str">
        <f>IF(CF1211&lt;&gt;"",IF(ISERROR(AND(BV1215="",BX1215="",BZ1215="",CB1215="",CD1215="")),"E",IF(AND(BV1215="",BX1215="",BZ1215="",CB1215="",CD1215=""),"","E")),"")</f>
        <v/>
      </c>
      <c r="AP1193" s="3"/>
      <c r="AQ1193" s="157"/>
      <c r="AR1193" s="158"/>
      <c r="AS1193" s="158"/>
      <c r="AT1193" s="158"/>
      <c r="AU1193" s="158"/>
      <c r="AV1193" s="158"/>
      <c r="AW1193" s="158"/>
      <c r="AX1193" s="158"/>
      <c r="AY1193" s="158"/>
      <c r="AZ1193" s="158"/>
      <c r="BA1193" s="158"/>
      <c r="BB1193" s="158"/>
      <c r="BC1193" s="159"/>
      <c r="BD1193" s="165"/>
      <c r="BE1193" s="166"/>
      <c r="BF1193" s="175" t="str">
        <f>C1198</f>
        <v>B</v>
      </c>
      <c r="BG1193" s="177" t="str">
        <f>IF(VLOOKUP($BF1193,$A1177:$C1183,3,FALSE)=0,"",CONCATENATE(VLOOKUP(VLOOKUP($BF1193,$A1177:$C1183,3,FALSE),Players!$J:$N,4,FALSE)," ",VLOOKUP($BF1193,$A1177:$C1183,3,FALSE)," ",IF(ISERROR(VLOOKUP(VLOOKUP($BF1193,$A1177:$C1183,3,FALSE),Players!$J:$N,5,FALSE)),"()",CONCATENATE("(",VLOOKUP(VLOOKUP($BF1193,$A1177:$C1183,3,FALSE),Players!$J:$N,5,FALSE),")"))))</f>
        <v/>
      </c>
      <c r="BH1193" s="178"/>
      <c r="BI1193" s="178"/>
      <c r="BJ1193" s="178"/>
      <c r="BK1193" s="178"/>
      <c r="BL1193" s="178"/>
      <c r="BM1193" s="178"/>
      <c r="BN1193" s="178"/>
      <c r="BO1193" s="178"/>
      <c r="BP1193" s="178"/>
      <c r="BQ1193" s="178"/>
      <c r="BR1193" s="178"/>
      <c r="BS1193" s="178"/>
      <c r="BT1193" s="178"/>
      <c r="BU1193" s="179"/>
      <c r="BV1193" s="150" t="str">
        <f>IF(D1198&lt;&gt;"",D1198,"")</f>
        <v/>
      </c>
      <c r="BW1193" s="151"/>
      <c r="BX1193" s="150" t="str">
        <f>IF(F1198&lt;&gt;"",F1198,"")</f>
        <v/>
      </c>
      <c r="BY1193" s="151"/>
      <c r="BZ1193" s="150" t="str">
        <f>IF(H1198&lt;&gt;"",H1198,"")</f>
        <v/>
      </c>
      <c r="CA1193" s="151"/>
      <c r="CB1193" s="150" t="str">
        <f>IF(J1198&lt;&gt;"",J1198,"")</f>
        <v/>
      </c>
      <c r="CC1193" s="151"/>
      <c r="CD1193" s="150" t="str">
        <f>IF(L1198&lt;&gt;"",L1198,"")</f>
        <v/>
      </c>
      <c r="CE1193" s="151"/>
      <c r="CF1193" s="174" t="str">
        <f>IF($CF1191&lt;&gt;"",IF(CF1191="W","L","W"),"")</f>
        <v/>
      </c>
    </row>
    <row r="1194" spans="1:84" ht="11.25" customHeight="1" thickBot="1">
      <c r="A1194" s="192"/>
      <c r="B1194" s="193"/>
      <c r="C1194" s="175" t="str">
        <f>IF($D1173="1P","C","D")</f>
        <v>D</v>
      </c>
      <c r="D1194" s="201"/>
      <c r="E1194" s="202"/>
      <c r="F1194" s="201"/>
      <c r="G1194" s="202"/>
      <c r="H1194" s="201"/>
      <c r="I1194" s="202"/>
      <c r="J1194" s="201"/>
      <c r="K1194" s="202"/>
      <c r="L1194" s="201"/>
      <c r="M1194" s="205"/>
      <c r="N1194" s="69" t="str">
        <f>IF(CF1181&lt;&gt;"",IF(ISERROR(AND(BV1185="",BX1185="",BZ1185="",CB1185="",CD1185="")),"E",IF(AND(BV1185="",BX1185="",BZ1185="",CB1185="",CD1185=""),"","E")),"")</f>
        <v/>
      </c>
      <c r="O1194" s="192"/>
      <c r="P1194" s="193"/>
      <c r="Q1194" s="175" t="str">
        <f>IF($D1173="1P","B","D")</f>
        <v>D</v>
      </c>
      <c r="R1194" s="201"/>
      <c r="S1194" s="202"/>
      <c r="T1194" s="201"/>
      <c r="U1194" s="202"/>
      <c r="V1194" s="201"/>
      <c r="W1194" s="202"/>
      <c r="X1194" s="201"/>
      <c r="Y1194" s="202"/>
      <c r="Z1194" s="201"/>
      <c r="AA1194" s="205"/>
      <c r="AB1194" s="69" t="str">
        <f>IF(CF1211&lt;&gt;"",IF(ISERROR(AND(BV1215="",BX1215="",BZ1215="",CB1215="",CD1215="")),"E",IF(AND(BV1215="",BX1215="",BZ1215="",CB1215="",CD1215=""),"","E")),"")</f>
        <v/>
      </c>
      <c r="AP1194" s="3"/>
      <c r="AQ1194" s="160"/>
      <c r="AR1194" s="161"/>
      <c r="AS1194" s="161"/>
      <c r="AT1194" s="161"/>
      <c r="AU1194" s="161"/>
      <c r="AV1194" s="161"/>
      <c r="AW1194" s="161"/>
      <c r="AX1194" s="161"/>
      <c r="AY1194" s="161"/>
      <c r="AZ1194" s="161"/>
      <c r="BA1194" s="161"/>
      <c r="BB1194" s="161"/>
      <c r="BC1194" s="162"/>
      <c r="BD1194" s="167"/>
      <c r="BE1194" s="168"/>
      <c r="BF1194" s="176"/>
      <c r="BG1194" s="180"/>
      <c r="BH1194" s="181"/>
      <c r="BI1194" s="181"/>
      <c r="BJ1194" s="181"/>
      <c r="BK1194" s="181"/>
      <c r="BL1194" s="181"/>
      <c r="BM1194" s="181"/>
      <c r="BN1194" s="181"/>
      <c r="BO1194" s="181"/>
      <c r="BP1194" s="181"/>
      <c r="BQ1194" s="181"/>
      <c r="BR1194" s="181"/>
      <c r="BS1194" s="181"/>
      <c r="BT1194" s="181"/>
      <c r="BU1194" s="182"/>
      <c r="BV1194" s="152"/>
      <c r="BW1194" s="153"/>
      <c r="BX1194" s="152"/>
      <c r="BY1194" s="153"/>
      <c r="BZ1194" s="152"/>
      <c r="CA1194" s="153"/>
      <c r="CB1194" s="152"/>
      <c r="CC1194" s="153"/>
      <c r="CD1194" s="152"/>
      <c r="CE1194" s="153"/>
      <c r="CF1194" s="174"/>
    </row>
    <row r="1195" spans="1:84" ht="11.25" customHeight="1" thickBot="1">
      <c r="A1195" s="194"/>
      <c r="B1195" s="195"/>
      <c r="C1195" s="207"/>
      <c r="D1195" s="203"/>
      <c r="E1195" s="204"/>
      <c r="F1195" s="203"/>
      <c r="G1195" s="204"/>
      <c r="H1195" s="203"/>
      <c r="I1195" s="204"/>
      <c r="J1195" s="203"/>
      <c r="K1195" s="204"/>
      <c r="L1195" s="203"/>
      <c r="M1195" s="206"/>
      <c r="N1195" s="69" t="str">
        <f>IF(CF1183&lt;&gt;"",IF(CF1183="W",IF(SUM(IF(D1194&gt;D1192,1,0),IF(F1194&gt;F1192,1,0),IF(H1194&gt;H1192,1,0),IF(J1194&gt;J1192,1,0),IF(L1194&gt;L1192,1,0))&lt;&gt;3,"E",""),""),"")</f>
        <v/>
      </c>
      <c r="O1195" s="194"/>
      <c r="P1195" s="195"/>
      <c r="Q1195" s="207"/>
      <c r="R1195" s="203"/>
      <c r="S1195" s="204"/>
      <c r="T1195" s="203"/>
      <c r="U1195" s="204"/>
      <c r="V1195" s="203"/>
      <c r="W1195" s="204"/>
      <c r="X1195" s="203"/>
      <c r="Y1195" s="204"/>
      <c r="Z1195" s="203"/>
      <c r="AA1195" s="206"/>
      <c r="AB1195" s="69" t="str">
        <f>IF(CF1213&lt;&gt;"",IF(CF1213="W",IF(SUM(IF(R1194&gt;R1192,1,0),IF(T1194&gt;T1192,1,0),IF(V1194&gt;V1192,1,0),IF(X1194&gt;X1192,1,0),IF(Z1194&gt;Z1192,1,0))&lt;&gt;3,"E",""),""),"")</f>
        <v/>
      </c>
      <c r="AP1195" s="3"/>
      <c r="AQ1195" s="126"/>
      <c r="AR1195" s="126"/>
      <c r="AS1195" s="126"/>
      <c r="AT1195" s="126"/>
      <c r="AU1195" s="126"/>
      <c r="AV1195" s="126"/>
      <c r="AW1195" s="126"/>
      <c r="AX1195" s="126"/>
      <c r="AY1195" s="126"/>
      <c r="AZ1195" s="126"/>
      <c r="BA1195" s="126"/>
      <c r="BB1195" s="126"/>
      <c r="BC1195" s="126"/>
      <c r="BV1195" s="169" t="str">
        <f>IF(CF1191&lt;&gt;"",IF(AND(AND(BV1191&gt;-1,BV1193&gt;-1),OR(BV1191&gt;10,BV1193&gt;10),ABS(BV1191-BV1193)&gt;1,IF(OR(BV1191&gt;11,BV1193&gt;11),ABS(BV1191-BV1193)=2,TRUE),BV1191=INT(BV1191),BV1193=INT(BV1193)),"","Error"),"")</f>
        <v/>
      </c>
      <c r="BW1195" s="169"/>
      <c r="BX1195" s="169" t="str">
        <f>IF(CF1191&lt;&gt;"",IF(AND(AND(BX1191&gt;-1,BX1193&gt;-1),OR(BX1191&gt;10,BX1193&gt;10),ABS(BX1191-BX1193)&gt;1,IF(OR(BX1191&gt;11,BX1193&gt;11),ABS(BX1191-BX1193)=2,TRUE),BX1191=INT(BX1191),BX1193=INT(BX1193)),"","Error"),"")</f>
        <v/>
      </c>
      <c r="BY1195" s="169"/>
      <c r="BZ1195" s="169" t="str">
        <f>IF(CF1191&lt;&gt;"",IF(AND(AND(BZ1191&gt;-1,BZ1193&gt;-1),OR(BZ1191&gt;10,BZ1193&gt;10),ABS(BZ1191-BZ1193)&gt;1,IF(OR(BZ1191&gt;11,BZ1193&gt;11),ABS(BZ1191-BZ1193)=2,TRUE),BZ1191=INT(BZ1191),BZ1193=INT(BZ1193)),"","Error"),"")</f>
        <v/>
      </c>
      <c r="CA1195" s="169"/>
      <c r="CB1195" s="169" t="str">
        <f>IF(AND(CF1191&lt;&gt;"",CB1191&lt;&gt;""),IF(AND(AND(CB1191&gt;-1,CB1193&gt;-1),OR(CB1191&gt;10,CB1193&gt;10),ABS(CB1191-CB1193)&gt;1,IF(OR(CB1191&gt;11,CB1193&gt;11),ABS(CB1191-CB1193)=2,TRUE),CB1191=INT(CB1191),CB1193=INT(CB1193)),"","Error"),"")</f>
        <v/>
      </c>
      <c r="CC1195" s="169"/>
      <c r="CD1195" s="169" t="str">
        <f>IF(AND(CF1191&lt;&gt;"",CD1191&lt;&gt;""),IF(AND(AND(CD1191&gt;-1,CD1193&gt;-1),OR(CD1191&gt;10,CD1193&gt;10),ABS(CD1191-CD1193)&gt;1,IF(OR(CD1191&gt;11,CD1193&gt;11),ABS(CD1191-CD1193)=2,TRUE),CD1191=INT(CD1191),CD1193=INT(CD1193)),"","Error"),"")</f>
        <v/>
      </c>
      <c r="CE1195" s="169"/>
    </row>
    <row r="1196" spans="1:84" ht="11.25" customHeight="1">
      <c r="A1196" s="170">
        <v>3</v>
      </c>
      <c r="B1196" s="191"/>
      <c r="C1196" s="183" t="str">
        <f>IF($D1173="1P","A","A")</f>
        <v>A</v>
      </c>
      <c r="D1196" s="197"/>
      <c r="E1196" s="198"/>
      <c r="F1196" s="197"/>
      <c r="G1196" s="198"/>
      <c r="H1196" s="197"/>
      <c r="I1196" s="198"/>
      <c r="J1196" s="197"/>
      <c r="K1196" s="198"/>
      <c r="L1196" s="197"/>
      <c r="M1196" s="208"/>
      <c r="N1196" s="69" t="str">
        <f>IF(CF1191&lt;&gt;"",IF(CF1191="W",IF(SUM(IF(D1196&gt;D1198,1,0),IF(F1196&gt;F1198,1,0),IF(H1196&gt;H1198,1,0),IF(J1196&gt;J1198,1,0),IF(L1196&gt;L1198,1,0))&lt;&gt;3,"E",""),""),"")</f>
        <v/>
      </c>
      <c r="O1196" s="170">
        <v>6</v>
      </c>
      <c r="P1196" s="191"/>
      <c r="Q1196" s="183" t="str">
        <f>IF($D1173="1P","C","B")</f>
        <v>B</v>
      </c>
      <c r="R1196" s="197"/>
      <c r="S1196" s="198"/>
      <c r="T1196" s="197"/>
      <c r="U1196" s="198"/>
      <c r="V1196" s="197"/>
      <c r="W1196" s="198"/>
      <c r="X1196" s="197"/>
      <c r="Y1196" s="198"/>
      <c r="Z1196" s="197"/>
      <c r="AA1196" s="208"/>
      <c r="AB1196" s="69" t="str">
        <f>IF(CF1221&lt;&gt;"",IF(CF1221="W",IF(SUM(IF(R1196&gt;R1198,1,0),IF(T1196&gt;T1198,1,0),IF(V1196&gt;V1198,1,0),IF(X1196&gt;X1198,1,0),IF(Z1196&gt;Z1198,1,0))&lt;&gt;3,"E",""),""),"")</f>
        <v/>
      </c>
      <c r="AP1196" s="3"/>
      <c r="AQ1196" s="126"/>
      <c r="AR1196" s="126"/>
      <c r="AS1196" s="126"/>
      <c r="AT1196" s="126"/>
      <c r="AU1196" s="126"/>
      <c r="AV1196" s="126"/>
      <c r="AW1196" s="126"/>
      <c r="AX1196" s="126"/>
      <c r="AY1196" s="126"/>
      <c r="AZ1196" s="126"/>
      <c r="BA1196" s="126"/>
      <c r="BB1196" s="126"/>
      <c r="BC1196" s="126"/>
    </row>
    <row r="1197" spans="1:84" ht="11.25" customHeight="1">
      <c r="A1197" s="192"/>
      <c r="B1197" s="193"/>
      <c r="C1197" s="196"/>
      <c r="D1197" s="199"/>
      <c r="E1197" s="200"/>
      <c r="F1197" s="199"/>
      <c r="G1197" s="200"/>
      <c r="H1197" s="199"/>
      <c r="I1197" s="200"/>
      <c r="J1197" s="199"/>
      <c r="K1197" s="200"/>
      <c r="L1197" s="199"/>
      <c r="M1197" s="209"/>
      <c r="N1197" s="69" t="str">
        <f>IF(CF1191&lt;&gt;"",IF(ISERROR(AND(BV1195="",BX1195="",BZ1195="",CB1195="",CD1195="")),"E",IF(AND(BV1195="",BX1195="",BZ1195="",CB1195="",CD1195=""),"","E")),"")</f>
        <v/>
      </c>
      <c r="O1197" s="192"/>
      <c r="P1197" s="193"/>
      <c r="Q1197" s="196"/>
      <c r="R1197" s="199"/>
      <c r="S1197" s="200"/>
      <c r="T1197" s="199"/>
      <c r="U1197" s="200"/>
      <c r="V1197" s="199"/>
      <c r="W1197" s="200"/>
      <c r="X1197" s="199"/>
      <c r="Y1197" s="200"/>
      <c r="Z1197" s="199"/>
      <c r="AA1197" s="209"/>
      <c r="AB1197" s="69" t="str">
        <f>IF(CF1221&lt;&gt;"",IF(ISERROR(AND(BV1225="",BX1225="",BZ1225="",CB1225="",CD1225="")),"E",IF(AND(BV1225="",BX1225="",BZ1225="",CB1225="",CD1225=""),"","E")),"")</f>
        <v/>
      </c>
      <c r="AP1197" s="3"/>
      <c r="AQ1197" s="127"/>
      <c r="AR1197" s="127"/>
      <c r="AS1197" s="127"/>
      <c r="AT1197" s="127"/>
      <c r="AU1197" s="127"/>
      <c r="AV1197" s="127"/>
      <c r="AW1197" s="127"/>
      <c r="AX1197" s="127"/>
      <c r="AY1197" s="127"/>
      <c r="AZ1197" s="127"/>
      <c r="BA1197" s="127"/>
      <c r="BB1197" s="127"/>
      <c r="BC1197" s="127"/>
      <c r="BD1197" s="40"/>
      <c r="BE1197" s="40"/>
      <c r="BF1197" s="40"/>
      <c r="BG1197" s="40"/>
      <c r="BH1197" s="40"/>
      <c r="BI1197" s="40"/>
      <c r="BJ1197" s="40"/>
      <c r="BK1197" s="40"/>
      <c r="BL1197" s="40"/>
      <c r="BM1197" s="40"/>
      <c r="BN1197" s="40"/>
      <c r="BO1197" s="40"/>
      <c r="BP1197" s="40"/>
      <c r="BQ1197" s="40"/>
      <c r="BR1197" s="40"/>
      <c r="BS1197" s="40"/>
      <c r="BT1197" s="40"/>
      <c r="BU1197" s="40"/>
      <c r="BV1197" s="40"/>
      <c r="BW1197" s="40"/>
      <c r="BX1197" s="40"/>
      <c r="BY1197" s="40"/>
      <c r="BZ1197" s="40"/>
      <c r="CA1197" s="40"/>
      <c r="CB1197" s="40"/>
      <c r="CC1197" s="40"/>
      <c r="CD1197" s="40"/>
      <c r="CE1197" s="40"/>
      <c r="CF1197" s="3"/>
    </row>
    <row r="1198" spans="1:84" ht="11.25" customHeight="1">
      <c r="A1198" s="192"/>
      <c r="B1198" s="193"/>
      <c r="C1198" s="175" t="str">
        <f>IF($D1173="1P","C","B")</f>
        <v>B</v>
      </c>
      <c r="D1198" s="201"/>
      <c r="E1198" s="202"/>
      <c r="F1198" s="201"/>
      <c r="G1198" s="202"/>
      <c r="H1198" s="201"/>
      <c r="I1198" s="202"/>
      <c r="J1198" s="201"/>
      <c r="K1198" s="202"/>
      <c r="L1198" s="201"/>
      <c r="M1198" s="205"/>
      <c r="N1198" s="69" t="str">
        <f>IF(CF1191&lt;&gt;"",IF(ISERROR(AND(BV1195="",BX1195="",BZ1195="",CB1195="",CD1195="")),"E",IF(AND(BV1195="",BX1195="",BZ1195="",CB1195="",CD1195=""),"","E")),"")</f>
        <v/>
      </c>
      <c r="O1198" s="192"/>
      <c r="P1198" s="193"/>
      <c r="Q1198" s="175" t="str">
        <f>IF($D1173="1P","D","C")</f>
        <v>C</v>
      </c>
      <c r="R1198" s="201"/>
      <c r="S1198" s="202"/>
      <c r="T1198" s="201"/>
      <c r="U1198" s="202"/>
      <c r="V1198" s="201"/>
      <c r="W1198" s="202"/>
      <c r="X1198" s="201"/>
      <c r="Y1198" s="202"/>
      <c r="Z1198" s="201"/>
      <c r="AA1198" s="205"/>
      <c r="AB1198" s="69" t="str">
        <f>IF(CF1221&lt;&gt;"",IF(ISERROR(AND(BV1225="",BX1225="",BZ1225="",CB1225="",CD1225="")),"E",IF(AND(BV1225="",BX1225="",BZ1225="",CB1225="",CD1225=""),"","E")),"")</f>
        <v/>
      </c>
      <c r="AP1198" s="3"/>
      <c r="AQ1198" s="128"/>
      <c r="AR1198" s="128"/>
      <c r="AS1198" s="128"/>
      <c r="AT1198" s="128"/>
      <c r="AU1198" s="128"/>
      <c r="AV1198" s="128"/>
      <c r="AW1198" s="128"/>
      <c r="AX1198" s="128"/>
      <c r="AY1198" s="128"/>
      <c r="AZ1198" s="128"/>
      <c r="BA1198" s="128"/>
      <c r="BB1198" s="128"/>
      <c r="BC1198" s="128"/>
      <c r="BD1198" s="41"/>
      <c r="BE1198" s="41"/>
      <c r="BF1198" s="41"/>
      <c r="BG1198" s="41"/>
      <c r="BH1198" s="41"/>
      <c r="BI1198" s="41"/>
      <c r="BJ1198" s="41"/>
      <c r="BK1198" s="41"/>
      <c r="BL1198" s="41"/>
      <c r="BM1198" s="41"/>
      <c r="BN1198" s="41"/>
      <c r="BO1198" s="41"/>
      <c r="BP1198" s="41"/>
      <c r="BQ1198" s="41"/>
      <c r="BR1198" s="41"/>
      <c r="BS1198" s="41"/>
      <c r="BT1198" s="41"/>
      <c r="BU1198" s="41"/>
      <c r="BV1198" s="41"/>
      <c r="BW1198" s="41"/>
      <c r="BX1198" s="41"/>
      <c r="BY1198" s="41"/>
      <c r="BZ1198" s="41"/>
      <c r="CA1198" s="41"/>
      <c r="CB1198" s="41"/>
      <c r="CC1198" s="41"/>
      <c r="CD1198" s="41"/>
      <c r="CE1198" s="41"/>
      <c r="CF1198" s="3"/>
    </row>
    <row r="1199" spans="1:84" ht="11.25" customHeight="1" thickBot="1">
      <c r="A1199" s="194"/>
      <c r="B1199" s="195"/>
      <c r="C1199" s="207"/>
      <c r="D1199" s="203"/>
      <c r="E1199" s="204"/>
      <c r="F1199" s="203"/>
      <c r="G1199" s="204"/>
      <c r="H1199" s="203"/>
      <c r="I1199" s="204"/>
      <c r="J1199" s="203"/>
      <c r="K1199" s="204"/>
      <c r="L1199" s="203"/>
      <c r="M1199" s="206"/>
      <c r="N1199" s="69" t="str">
        <f>IF(CF1193&lt;&gt;"",IF(CF1193="W",IF(SUM(IF(D1198&gt;D1196,1,0),IF(F1198&gt;F1196,1,0),IF(H1198&gt;H1196,1,0),IF(J1198&gt;J1196,1,0),IF(L1198&gt;L1196,1,0))&lt;&gt;3,"E",""),""),"")</f>
        <v/>
      </c>
      <c r="O1199" s="194"/>
      <c r="P1199" s="195"/>
      <c r="Q1199" s="207"/>
      <c r="R1199" s="203"/>
      <c r="S1199" s="204"/>
      <c r="T1199" s="203"/>
      <c r="U1199" s="204"/>
      <c r="V1199" s="203"/>
      <c r="W1199" s="204"/>
      <c r="X1199" s="203"/>
      <c r="Y1199" s="204"/>
      <c r="Z1199" s="203"/>
      <c r="AA1199" s="206"/>
      <c r="AB1199" s="69" t="str">
        <f>IF(CF1223&lt;&gt;"",IF(CF1223="W",IF(SUM(IF(R1198&gt;R1196,1,0),IF(T1198&gt;T1196,1,0),IF(V1198&gt;V1196,1,0),IF(X1198&gt;X1196,1,0),IF(Z1198&gt;Z1196,1,0))&lt;&gt;3,"E",""),""),"")</f>
        <v/>
      </c>
      <c r="AP1199" s="3"/>
      <c r="AQ1199" s="126"/>
      <c r="AR1199" s="126"/>
      <c r="AS1199" s="126"/>
      <c r="AT1199" s="126"/>
      <c r="AU1199" s="126"/>
      <c r="AV1199" s="126"/>
      <c r="AW1199" s="126"/>
      <c r="AX1199" s="126"/>
      <c r="AY1199" s="126"/>
      <c r="AZ1199" s="126"/>
      <c r="BA1199" s="126"/>
      <c r="BB1199" s="126"/>
      <c r="BC1199" s="126"/>
      <c r="CF1199" s="3"/>
    </row>
    <row r="1200" spans="1:84" ht="11.25" customHeight="1" thickBot="1">
      <c r="A1200" s="3"/>
      <c r="B1200" s="3"/>
      <c r="C1200" s="3"/>
      <c r="D1200" s="3"/>
      <c r="E1200" s="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P1200" s="3"/>
      <c r="AQ1200" s="127"/>
      <c r="AR1200" s="127"/>
      <c r="AS1200" s="127"/>
      <c r="AT1200" s="127"/>
      <c r="AU1200" s="127"/>
      <c r="AV1200" s="127"/>
      <c r="AW1200" s="127"/>
      <c r="AX1200" s="127"/>
      <c r="AY1200" s="127"/>
      <c r="AZ1200" s="127"/>
      <c r="BA1200" s="127"/>
      <c r="BB1200" s="127"/>
      <c r="BC1200" s="127"/>
      <c r="BD1200" s="40"/>
      <c r="BE1200" s="40"/>
      <c r="BF1200" s="40"/>
      <c r="BG1200" s="40"/>
      <c r="BH1200" s="40"/>
      <c r="BI1200" s="40"/>
      <c r="BJ1200" s="40"/>
      <c r="BK1200" s="40"/>
      <c r="BL1200" s="40"/>
      <c r="BM1200" s="40"/>
      <c r="BN1200" s="40"/>
      <c r="BO1200" s="40"/>
      <c r="BP1200" s="40"/>
      <c r="BQ1200" s="40"/>
      <c r="BR1200" s="40"/>
      <c r="BS1200" s="40"/>
      <c r="BT1200" s="40"/>
      <c r="BU1200" s="40"/>
      <c r="BV1200" s="40"/>
      <c r="BW1200" s="40"/>
      <c r="BX1200" s="40"/>
      <c r="BY1200" s="40"/>
      <c r="BZ1200" s="40"/>
      <c r="CA1200" s="40"/>
      <c r="CB1200" s="40"/>
      <c r="CC1200" s="40"/>
      <c r="CD1200" s="40"/>
      <c r="CE1200" s="40"/>
      <c r="CF1200" s="3"/>
    </row>
    <row r="1201" spans="1:84" ht="11.25" customHeight="1">
      <c r="A1201" s="3"/>
      <c r="B1201" s="3"/>
      <c r="C1201" s="3"/>
      <c r="D1201" s="3"/>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P1201" s="3"/>
      <c r="AQ1201" s="154" t="str">
        <f>CONCATENATE($A1175," ",$D1175,","," ",$F1173)</f>
        <v>Group: 19, Women's Singles</v>
      </c>
      <c r="AR1201" s="155"/>
      <c r="AS1201" s="155"/>
      <c r="AT1201" s="155"/>
      <c r="AU1201" s="155"/>
      <c r="AV1201" s="155"/>
      <c r="AW1201" s="155"/>
      <c r="AX1201" s="155"/>
      <c r="AY1201" s="155"/>
      <c r="AZ1201" s="155"/>
      <c r="BA1201" s="155"/>
      <c r="BB1201" s="155"/>
      <c r="BC1201" s="156"/>
      <c r="BD1201" s="163">
        <f>O1188</f>
        <v>4</v>
      </c>
      <c r="BE1201" s="164"/>
      <c r="BF1201" s="183" t="str">
        <f>Q1188</f>
        <v>C</v>
      </c>
      <c r="BG1201" s="185" t="str">
        <f>IF(VLOOKUP($BF1201,$A1177:$C1183,3,FALSE)=0,"",CONCATENATE(VLOOKUP(VLOOKUP($BF1201,$A1177:$C1183,3,FALSE),Players!$J:$N,4,FALSE)," ",VLOOKUP($BF1201,$A1177:$C1183,3,FALSE)," ",IF(ISERROR(VLOOKUP(VLOOKUP($BF1201,$A1177:$C1183,3,FALSE),Players!$J:$N,5,FALSE)),"()",CONCATENATE("(",VLOOKUP(VLOOKUP($BF1201,$A1177:$C1183,3,FALSE),Players!$J:$N,5,FALSE),")"))))</f>
        <v/>
      </c>
      <c r="BH1201" s="186"/>
      <c r="BI1201" s="186"/>
      <c r="BJ1201" s="186"/>
      <c r="BK1201" s="186"/>
      <c r="BL1201" s="186"/>
      <c r="BM1201" s="186"/>
      <c r="BN1201" s="186"/>
      <c r="BO1201" s="186"/>
      <c r="BP1201" s="186"/>
      <c r="BQ1201" s="186"/>
      <c r="BR1201" s="186"/>
      <c r="BS1201" s="186"/>
      <c r="BT1201" s="186"/>
      <c r="BU1201" s="187"/>
      <c r="BV1201" s="170" t="str">
        <f>IF(R1188&lt;&gt;"",R1188,"")</f>
        <v/>
      </c>
      <c r="BW1201" s="171"/>
      <c r="BX1201" s="170" t="str">
        <f>IF(T1188&lt;&gt;"",T1188,"")</f>
        <v/>
      </c>
      <c r="BY1201" s="171"/>
      <c r="BZ1201" s="170" t="str">
        <f>IF(V1188&lt;&gt;"",V1188,"")</f>
        <v/>
      </c>
      <c r="CA1201" s="171"/>
      <c r="CB1201" s="170" t="str">
        <f>IF(X1188&lt;&gt;"",X1188,"")</f>
        <v/>
      </c>
      <c r="CC1201" s="171"/>
      <c r="CD1201" s="170" t="str">
        <f>IF(Z1188&lt;&gt;"",Z1188,"")</f>
        <v/>
      </c>
      <c r="CE1201" s="171"/>
      <c r="CF1201" s="174" t="str">
        <f>IF($CD1201=$CD1203,IF($CB1201=$CB1203,IF($BZ1201&lt;&gt;"",IF($BZ1201&gt;$BZ1203,"W","L"),""),IF($CB1201&gt;$CB1203,"W","L")),IF($CD1201&gt;$CD1203,"W","L"))</f>
        <v/>
      </c>
    </row>
    <row r="1202" spans="1:84" ht="11.25" customHeight="1">
      <c r="A1202" s="3"/>
      <c r="B1202" s="3"/>
      <c r="C1202" s="3"/>
      <c r="D1202" s="3"/>
      <c r="E1202" s="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P1202" s="3"/>
      <c r="AQ1202" s="157"/>
      <c r="AR1202" s="158"/>
      <c r="AS1202" s="158"/>
      <c r="AT1202" s="158"/>
      <c r="AU1202" s="158"/>
      <c r="AV1202" s="158"/>
      <c r="AW1202" s="158"/>
      <c r="AX1202" s="158"/>
      <c r="AY1202" s="158"/>
      <c r="AZ1202" s="158"/>
      <c r="BA1202" s="158"/>
      <c r="BB1202" s="158"/>
      <c r="BC1202" s="159"/>
      <c r="BD1202" s="165"/>
      <c r="BE1202" s="166"/>
      <c r="BF1202" s="184"/>
      <c r="BG1202" s="188"/>
      <c r="BH1202" s="189"/>
      <c r="BI1202" s="189"/>
      <c r="BJ1202" s="189"/>
      <c r="BK1202" s="189"/>
      <c r="BL1202" s="189"/>
      <c r="BM1202" s="189"/>
      <c r="BN1202" s="189"/>
      <c r="BO1202" s="189"/>
      <c r="BP1202" s="189"/>
      <c r="BQ1202" s="189"/>
      <c r="BR1202" s="189"/>
      <c r="BS1202" s="189"/>
      <c r="BT1202" s="189"/>
      <c r="BU1202" s="190"/>
      <c r="BV1202" s="172"/>
      <c r="BW1202" s="173"/>
      <c r="BX1202" s="172"/>
      <c r="BY1202" s="173"/>
      <c r="BZ1202" s="172"/>
      <c r="CA1202" s="173"/>
      <c r="CB1202" s="172"/>
      <c r="CC1202" s="173"/>
      <c r="CD1202" s="172"/>
      <c r="CE1202" s="173"/>
      <c r="CF1202" s="174"/>
    </row>
    <row r="1203" spans="1:84" ht="11.25" customHeight="1">
      <c r="A1203" s="3"/>
      <c r="B1203" s="3"/>
      <c r="C1203" s="3"/>
      <c r="D1203" s="3"/>
      <c r="E1203" s="3"/>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P1203" s="3"/>
      <c r="AQ1203" s="157"/>
      <c r="AR1203" s="158"/>
      <c r="AS1203" s="158"/>
      <c r="AT1203" s="158"/>
      <c r="AU1203" s="158"/>
      <c r="AV1203" s="158"/>
      <c r="AW1203" s="158"/>
      <c r="AX1203" s="158"/>
      <c r="AY1203" s="158"/>
      <c r="AZ1203" s="158"/>
      <c r="BA1203" s="158"/>
      <c r="BB1203" s="158"/>
      <c r="BC1203" s="159"/>
      <c r="BD1203" s="165"/>
      <c r="BE1203" s="166"/>
      <c r="BF1203" s="175" t="str">
        <f>Q1190</f>
        <v>D</v>
      </c>
      <c r="BG1203" s="177" t="str">
        <f>IF(VLOOKUP($BF1203,$A1177:$C1183,3,FALSE)=0,"",CONCATENATE(VLOOKUP(VLOOKUP($BF1203,$A1177:$C1183,3,FALSE),Players!$J:$N,4,FALSE)," ",VLOOKUP($BF1203,$A1177:$C1183,3,FALSE)," ",IF(ISERROR(VLOOKUP(VLOOKUP($BF1203,$A1177:$C1183,3,FALSE),Players!$J:$N,5,FALSE)),"()",CONCATENATE("(",VLOOKUP(VLOOKUP($BF1203,$A1177:$C1183,3,FALSE),Players!$J:$N,5,FALSE),")"))))</f>
        <v/>
      </c>
      <c r="BH1203" s="178"/>
      <c r="BI1203" s="178"/>
      <c r="BJ1203" s="178"/>
      <c r="BK1203" s="178"/>
      <c r="BL1203" s="178"/>
      <c r="BM1203" s="178"/>
      <c r="BN1203" s="178"/>
      <c r="BO1203" s="178"/>
      <c r="BP1203" s="178"/>
      <c r="BQ1203" s="178"/>
      <c r="BR1203" s="178"/>
      <c r="BS1203" s="178"/>
      <c r="BT1203" s="178"/>
      <c r="BU1203" s="179"/>
      <c r="BV1203" s="150" t="str">
        <f>IF(R1190&lt;&gt;"",R1190,"")</f>
        <v/>
      </c>
      <c r="BW1203" s="151"/>
      <c r="BX1203" s="150" t="str">
        <f>IF(T1190&lt;&gt;"",T1190,"")</f>
        <v/>
      </c>
      <c r="BY1203" s="151"/>
      <c r="BZ1203" s="150" t="str">
        <f>IF(V1190&lt;&gt;"",V1190,"")</f>
        <v/>
      </c>
      <c r="CA1203" s="151"/>
      <c r="CB1203" s="150" t="str">
        <f>IF(X1190&lt;&gt;"",X1190,"")</f>
        <v/>
      </c>
      <c r="CC1203" s="151"/>
      <c r="CD1203" s="150" t="str">
        <f>IF(Z1190&lt;&gt;"",Z1190,"")</f>
        <v/>
      </c>
      <c r="CE1203" s="151"/>
      <c r="CF1203" s="174" t="str">
        <f>IF($CF1201&lt;&gt;"",IF(CF1201="W","L","W"),"")</f>
        <v/>
      </c>
    </row>
    <row r="1204" spans="1:84" ht="11.25" customHeight="1" thickBot="1">
      <c r="A1204" s="3"/>
      <c r="B1204" s="3"/>
      <c r="C1204" s="3"/>
      <c r="D1204" s="3"/>
      <c r="E1204" s="3"/>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P1204" s="3"/>
      <c r="AQ1204" s="160"/>
      <c r="AR1204" s="161"/>
      <c r="AS1204" s="161"/>
      <c r="AT1204" s="161"/>
      <c r="AU1204" s="161"/>
      <c r="AV1204" s="161"/>
      <c r="AW1204" s="161"/>
      <c r="AX1204" s="161"/>
      <c r="AY1204" s="161"/>
      <c r="AZ1204" s="161"/>
      <c r="BA1204" s="161"/>
      <c r="BB1204" s="161"/>
      <c r="BC1204" s="162"/>
      <c r="BD1204" s="167"/>
      <c r="BE1204" s="168"/>
      <c r="BF1204" s="176"/>
      <c r="BG1204" s="180"/>
      <c r="BH1204" s="181"/>
      <c r="BI1204" s="181"/>
      <c r="BJ1204" s="181"/>
      <c r="BK1204" s="181"/>
      <c r="BL1204" s="181"/>
      <c r="BM1204" s="181"/>
      <c r="BN1204" s="181"/>
      <c r="BO1204" s="181"/>
      <c r="BP1204" s="181"/>
      <c r="BQ1204" s="181"/>
      <c r="BR1204" s="181"/>
      <c r="BS1204" s="181"/>
      <c r="BT1204" s="181"/>
      <c r="BU1204" s="182"/>
      <c r="BV1204" s="152"/>
      <c r="BW1204" s="153"/>
      <c r="BX1204" s="152"/>
      <c r="BY1204" s="153"/>
      <c r="BZ1204" s="152"/>
      <c r="CA1204" s="153"/>
      <c r="CB1204" s="152"/>
      <c r="CC1204" s="153"/>
      <c r="CD1204" s="152"/>
      <c r="CE1204" s="153"/>
      <c r="CF1204" s="174"/>
    </row>
    <row r="1205" spans="1:84" ht="11.25" customHeight="1">
      <c r="A1205" s="3"/>
      <c r="B1205" s="3"/>
      <c r="C1205" s="3"/>
      <c r="D1205" s="3"/>
      <c r="E1205" s="3"/>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P1205" s="3"/>
      <c r="AQ1205" s="126"/>
      <c r="AR1205" s="126"/>
      <c r="AS1205" s="126"/>
      <c r="AT1205" s="126"/>
      <c r="AU1205" s="126"/>
      <c r="AV1205" s="126"/>
      <c r="AW1205" s="126"/>
      <c r="AX1205" s="126"/>
      <c r="AY1205" s="126"/>
      <c r="AZ1205" s="126"/>
      <c r="BA1205" s="126"/>
      <c r="BB1205" s="126"/>
      <c r="BC1205" s="126"/>
      <c r="BV1205" s="169" t="str">
        <f>IF(CF1201&lt;&gt;"",IF(AND(AND(BV1201&gt;-1,BV1203&gt;-1),OR(BV1201&gt;10,BV1203&gt;10),ABS(BV1201-BV1203)&gt;1,IF(OR(BV1201&gt;11,BV1203&gt;11),ABS(BV1201-BV1203)=2,TRUE),BV1201=INT(BV1201),BV1203=INT(BV1203)),"","Error"),"")</f>
        <v/>
      </c>
      <c r="BW1205" s="169"/>
      <c r="BX1205" s="169" t="str">
        <f>IF(CF1201&lt;&gt;"",IF(AND(AND(BX1201&gt;-1,BX1203&gt;-1),OR(BX1201&gt;10,BX1203&gt;10),ABS(BX1201-BX1203)&gt;1,IF(OR(BX1201&gt;11,BX1203&gt;11),ABS(BX1201-BX1203)=2,TRUE),BX1201=INT(BX1201),BX1203=INT(BX1203)),"","Error"),"")</f>
        <v/>
      </c>
      <c r="BY1205" s="169"/>
      <c r="BZ1205" s="169" t="str">
        <f>IF(CF1201&lt;&gt;"",IF(AND(AND(BZ1201&gt;-1,BZ1203&gt;-1),OR(BZ1201&gt;10,BZ1203&gt;10),ABS(BZ1201-BZ1203)&gt;1,IF(OR(BZ1201&gt;11,BZ1203&gt;11),ABS(BZ1201-BZ1203)=2,TRUE),BZ1201=INT(BZ1201),BZ1203=INT(BZ1203)),"","Error"),"")</f>
        <v/>
      </c>
      <c r="CA1205" s="169"/>
      <c r="CB1205" s="169" t="str">
        <f>IF(AND(CF1201&lt;&gt;"",CB1201&lt;&gt;""),IF(AND(AND(CB1201&gt;-1,CB1203&gt;-1),OR(CB1201&gt;10,CB1203&gt;10),ABS(CB1201-CB1203)&gt;1,IF(OR(CB1201&gt;11,CB1203&gt;11),ABS(CB1201-CB1203)=2,TRUE),CB1201=INT(CB1201),CB1203=INT(CB1203)),"","Error"),"")</f>
        <v/>
      </c>
      <c r="CC1205" s="169"/>
      <c r="CD1205" s="169" t="str">
        <f>IF(AND(CF1201&lt;&gt;"",CD1201&lt;&gt;""),IF(AND(AND(CD1201&gt;-1,CD1203&gt;-1),OR(CD1201&gt;10,CD1203&gt;10),ABS(CD1201-CD1203)&gt;1,IF(OR(CD1201&gt;11,CD1203&gt;11),ABS(CD1201-CD1203)=2,TRUE),CD1201=INT(CD1201),CD1203=INT(CD1203)),"","Error"),"")</f>
        <v/>
      </c>
      <c r="CE1205" s="169"/>
      <c r="CF1205" s="3"/>
    </row>
    <row r="1206" spans="1:84" ht="11.25" customHeight="1">
      <c r="A1206" s="3"/>
      <c r="B1206" s="3"/>
      <c r="C1206" s="3"/>
      <c r="D1206" s="3"/>
      <c r="E1206" s="3"/>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P1206" s="3"/>
      <c r="AQ1206" s="126"/>
      <c r="AR1206" s="126"/>
      <c r="AS1206" s="126"/>
      <c r="AT1206" s="126"/>
      <c r="AU1206" s="126"/>
      <c r="AV1206" s="126"/>
      <c r="AW1206" s="126"/>
      <c r="AX1206" s="126"/>
      <c r="AY1206" s="126"/>
      <c r="AZ1206" s="126"/>
      <c r="BA1206" s="126"/>
      <c r="BB1206" s="126"/>
      <c r="BC1206" s="126"/>
      <c r="CF1206" s="3"/>
    </row>
    <row r="1207" spans="1:84" ht="11.25" customHeight="1">
      <c r="A1207" s="3"/>
      <c r="B1207" s="3"/>
      <c r="C1207" s="3"/>
      <c r="D1207" s="3"/>
      <c r="E1207" s="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P1207" s="3"/>
      <c r="AQ1207" s="127"/>
      <c r="AR1207" s="127"/>
      <c r="AS1207" s="127"/>
      <c r="AT1207" s="127"/>
      <c r="AU1207" s="127"/>
      <c r="AV1207" s="127"/>
      <c r="AW1207" s="127"/>
      <c r="AX1207" s="127"/>
      <c r="AY1207" s="127"/>
      <c r="AZ1207" s="127"/>
      <c r="BA1207" s="127"/>
      <c r="BB1207" s="127"/>
      <c r="BC1207" s="127"/>
      <c r="BD1207" s="40"/>
      <c r="BE1207" s="40"/>
      <c r="BF1207" s="40"/>
      <c r="BG1207" s="40"/>
      <c r="BH1207" s="40"/>
      <c r="BI1207" s="40"/>
      <c r="BJ1207" s="40"/>
      <c r="BK1207" s="40"/>
      <c r="BL1207" s="40"/>
      <c r="BM1207" s="40"/>
      <c r="BN1207" s="40"/>
      <c r="BO1207" s="40"/>
      <c r="BP1207" s="40"/>
      <c r="BQ1207" s="40"/>
      <c r="BR1207" s="40"/>
      <c r="BS1207" s="40"/>
      <c r="BT1207" s="40"/>
      <c r="BU1207" s="40"/>
      <c r="BV1207" s="40"/>
      <c r="BW1207" s="40"/>
      <c r="BX1207" s="40"/>
      <c r="BY1207" s="40"/>
      <c r="BZ1207" s="40"/>
      <c r="CA1207" s="40"/>
      <c r="CB1207" s="40"/>
      <c r="CC1207" s="40"/>
      <c r="CD1207" s="40"/>
      <c r="CE1207" s="40"/>
      <c r="CF1207" s="3"/>
    </row>
    <row r="1208" spans="1:84" ht="11.25" customHeight="1">
      <c r="A1208" s="3"/>
      <c r="B1208" s="3"/>
      <c r="C1208" s="3"/>
      <c r="D1208" s="3"/>
      <c r="E1208" s="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P1208" s="3"/>
      <c r="AQ1208" s="128"/>
      <c r="AR1208" s="128"/>
      <c r="AS1208" s="128"/>
      <c r="AT1208" s="128"/>
      <c r="AU1208" s="128"/>
      <c r="AV1208" s="128"/>
      <c r="AW1208" s="128"/>
      <c r="AX1208" s="128"/>
      <c r="AY1208" s="128"/>
      <c r="AZ1208" s="128"/>
      <c r="BA1208" s="128"/>
      <c r="BB1208" s="128"/>
      <c r="BC1208" s="128"/>
      <c r="BD1208" s="41"/>
      <c r="BE1208" s="41"/>
      <c r="BF1208" s="41"/>
      <c r="BG1208" s="41"/>
      <c r="BH1208" s="41"/>
      <c r="BI1208" s="41"/>
      <c r="BJ1208" s="41"/>
      <c r="BK1208" s="41"/>
      <c r="BL1208" s="41"/>
      <c r="BM1208" s="41"/>
      <c r="BN1208" s="41"/>
      <c r="BO1208" s="41"/>
      <c r="BP1208" s="41"/>
      <c r="BQ1208" s="41"/>
      <c r="BR1208" s="41"/>
      <c r="BS1208" s="41"/>
      <c r="BT1208" s="41"/>
      <c r="BU1208" s="41"/>
      <c r="BV1208" s="41"/>
      <c r="BW1208" s="41"/>
      <c r="BX1208" s="41"/>
      <c r="BY1208" s="41"/>
      <c r="BZ1208" s="41"/>
      <c r="CA1208" s="41"/>
      <c r="CB1208" s="41"/>
      <c r="CC1208" s="41"/>
      <c r="CD1208" s="41"/>
      <c r="CE1208" s="41"/>
      <c r="CF1208" s="3"/>
    </row>
    <row r="1209" spans="1:84" ht="11.25" customHeight="1">
      <c r="A1209" s="3"/>
      <c r="B1209" s="3"/>
      <c r="C1209" s="3"/>
      <c r="D1209" s="3"/>
      <c r="E1209" s="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P1209" s="3"/>
      <c r="AQ1209" s="126"/>
      <c r="AR1209" s="126"/>
      <c r="AS1209" s="126"/>
      <c r="AT1209" s="126"/>
      <c r="AU1209" s="126"/>
      <c r="AV1209" s="126"/>
      <c r="AW1209" s="126"/>
      <c r="AX1209" s="126"/>
      <c r="AY1209" s="126"/>
      <c r="AZ1209" s="126"/>
      <c r="BA1209" s="126"/>
      <c r="BB1209" s="126"/>
      <c r="BC1209" s="126"/>
      <c r="CF1209" s="3"/>
    </row>
    <row r="1210" spans="1:84" ht="11.25" customHeight="1" thickBot="1">
      <c r="A1210" s="3"/>
      <c r="B1210" s="3"/>
      <c r="C1210" s="3"/>
      <c r="D1210" s="3"/>
      <c r="E1210" s="3"/>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P1210" s="3"/>
      <c r="AQ1210" s="127"/>
      <c r="AR1210" s="127"/>
      <c r="AS1210" s="127"/>
      <c r="AT1210" s="127"/>
      <c r="AU1210" s="127"/>
      <c r="AV1210" s="127"/>
      <c r="AW1210" s="127"/>
      <c r="AX1210" s="127"/>
      <c r="AY1210" s="127"/>
      <c r="AZ1210" s="127"/>
      <c r="BA1210" s="127"/>
      <c r="BB1210" s="127"/>
      <c r="BC1210" s="127"/>
      <c r="BD1210" s="40"/>
      <c r="BE1210" s="40"/>
      <c r="BF1210" s="40"/>
      <c r="BG1210" s="40"/>
      <c r="BH1210" s="40"/>
      <c r="BI1210" s="40"/>
      <c r="BJ1210" s="40"/>
      <c r="BK1210" s="40"/>
      <c r="BL1210" s="40"/>
      <c r="BM1210" s="40"/>
      <c r="BN1210" s="40"/>
      <c r="BO1210" s="40"/>
      <c r="BP1210" s="40"/>
      <c r="BQ1210" s="40"/>
      <c r="BR1210" s="40"/>
      <c r="BS1210" s="40"/>
      <c r="BT1210" s="40"/>
      <c r="BU1210" s="40"/>
      <c r="BV1210" s="40"/>
      <c r="BW1210" s="40"/>
      <c r="BX1210" s="40"/>
      <c r="BY1210" s="40"/>
      <c r="BZ1210" s="40"/>
      <c r="CA1210" s="40"/>
      <c r="CB1210" s="40"/>
      <c r="CC1210" s="40"/>
      <c r="CD1210" s="40"/>
      <c r="CE1210" s="40"/>
      <c r="CF1210" s="3"/>
    </row>
    <row r="1211" spans="1:84" ht="11.25" customHeight="1">
      <c r="A1211" s="3"/>
      <c r="B1211" s="3"/>
      <c r="C1211" s="3"/>
      <c r="D1211" s="3"/>
      <c r="E1211" s="3"/>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P1211" s="3"/>
      <c r="AQ1211" s="154" t="str">
        <f>CONCATENATE($A1175," ",$D1175,","," ",$F1173)</f>
        <v>Group: 19, Women's Singles</v>
      </c>
      <c r="AR1211" s="155"/>
      <c r="AS1211" s="155"/>
      <c r="AT1211" s="155"/>
      <c r="AU1211" s="155"/>
      <c r="AV1211" s="155"/>
      <c r="AW1211" s="155"/>
      <c r="AX1211" s="155"/>
      <c r="AY1211" s="155"/>
      <c r="AZ1211" s="155"/>
      <c r="BA1211" s="155"/>
      <c r="BB1211" s="155"/>
      <c r="BC1211" s="156"/>
      <c r="BD1211" s="163">
        <f>O1192</f>
        <v>5</v>
      </c>
      <c r="BE1211" s="164"/>
      <c r="BF1211" s="183" t="str">
        <f>Q1192</f>
        <v>A</v>
      </c>
      <c r="BG1211" s="185" t="str">
        <f>IF(VLOOKUP($BF1211,$A1177:$C1183,3,FALSE)=0,"",CONCATENATE(VLOOKUP(VLOOKUP($BF1211,$A1177:$C1183,3,FALSE),Players!$J:$N,4,FALSE)," ",VLOOKUP($BF1211,$A1177:$C1183,3,FALSE)," ",IF(ISERROR(VLOOKUP(VLOOKUP($BF1211,$A1177:$C1183,3,FALSE),Players!$J:$N,5,FALSE)),"()",CONCATENATE("(",VLOOKUP(VLOOKUP($BF1211,$A1177:$C1183,3,FALSE),Players!$J:$N,5,FALSE),")"))))</f>
        <v/>
      </c>
      <c r="BH1211" s="186"/>
      <c r="BI1211" s="186"/>
      <c r="BJ1211" s="186"/>
      <c r="BK1211" s="186"/>
      <c r="BL1211" s="186"/>
      <c r="BM1211" s="186"/>
      <c r="BN1211" s="186"/>
      <c r="BO1211" s="186"/>
      <c r="BP1211" s="186"/>
      <c r="BQ1211" s="186"/>
      <c r="BR1211" s="186"/>
      <c r="BS1211" s="186"/>
      <c r="BT1211" s="186"/>
      <c r="BU1211" s="187"/>
      <c r="BV1211" s="170" t="str">
        <f>IF(R1192&lt;&gt;"",R1192,"")</f>
        <v/>
      </c>
      <c r="BW1211" s="171"/>
      <c r="BX1211" s="170" t="str">
        <f>IF(T1192&lt;&gt;"",T1192,"")</f>
        <v/>
      </c>
      <c r="BY1211" s="171"/>
      <c r="BZ1211" s="170" t="str">
        <f>IF(V1192&lt;&gt;"",V1192,"")</f>
        <v/>
      </c>
      <c r="CA1211" s="171"/>
      <c r="CB1211" s="170" t="str">
        <f>IF(X1192&lt;&gt;"",X1192,"")</f>
        <v/>
      </c>
      <c r="CC1211" s="171"/>
      <c r="CD1211" s="170" t="str">
        <f>IF(Z1192&lt;&gt;"",Z1192,"")</f>
        <v/>
      </c>
      <c r="CE1211" s="171"/>
      <c r="CF1211" s="174" t="str">
        <f>IF($CD1211=$CD1213,IF($CB1211=$CB1213,IF($BZ1211&lt;&gt;"",IF($BZ1211&gt;$BZ1213,"W","L"),""),IF($CB1211&gt;$CB1213,"W","L")),IF($CD1211&gt;$CD1213,"W","L"))</f>
        <v/>
      </c>
    </row>
    <row r="1212" spans="1:84" ht="11.25" customHeight="1">
      <c r="A1212" s="3"/>
      <c r="B1212" s="3"/>
      <c r="C1212" s="3"/>
      <c r="D1212" s="3"/>
      <c r="E1212" s="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P1212" s="3"/>
      <c r="AQ1212" s="157"/>
      <c r="AR1212" s="158"/>
      <c r="AS1212" s="158"/>
      <c r="AT1212" s="158"/>
      <c r="AU1212" s="158"/>
      <c r="AV1212" s="158"/>
      <c r="AW1212" s="158"/>
      <c r="AX1212" s="158"/>
      <c r="AY1212" s="158"/>
      <c r="AZ1212" s="158"/>
      <c r="BA1212" s="158"/>
      <c r="BB1212" s="158"/>
      <c r="BC1212" s="159"/>
      <c r="BD1212" s="165"/>
      <c r="BE1212" s="166"/>
      <c r="BF1212" s="184"/>
      <c r="BG1212" s="188"/>
      <c r="BH1212" s="189"/>
      <c r="BI1212" s="189"/>
      <c r="BJ1212" s="189"/>
      <c r="BK1212" s="189"/>
      <c r="BL1212" s="189"/>
      <c r="BM1212" s="189"/>
      <c r="BN1212" s="189"/>
      <c r="BO1212" s="189"/>
      <c r="BP1212" s="189"/>
      <c r="BQ1212" s="189"/>
      <c r="BR1212" s="189"/>
      <c r="BS1212" s="189"/>
      <c r="BT1212" s="189"/>
      <c r="BU1212" s="190"/>
      <c r="BV1212" s="172"/>
      <c r="BW1212" s="173"/>
      <c r="BX1212" s="172"/>
      <c r="BY1212" s="173"/>
      <c r="BZ1212" s="172"/>
      <c r="CA1212" s="173"/>
      <c r="CB1212" s="172"/>
      <c r="CC1212" s="173"/>
      <c r="CD1212" s="172"/>
      <c r="CE1212" s="173"/>
      <c r="CF1212" s="174"/>
    </row>
    <row r="1213" spans="1:84" ht="11.25" customHeight="1">
      <c r="A1213" s="3"/>
      <c r="B1213" s="3"/>
      <c r="C1213" s="3"/>
      <c r="D1213" s="3"/>
      <c r="E1213" s="3"/>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P1213" s="3"/>
      <c r="AQ1213" s="157"/>
      <c r="AR1213" s="158"/>
      <c r="AS1213" s="158"/>
      <c r="AT1213" s="158"/>
      <c r="AU1213" s="158"/>
      <c r="AV1213" s="158"/>
      <c r="AW1213" s="158"/>
      <c r="AX1213" s="158"/>
      <c r="AY1213" s="158"/>
      <c r="AZ1213" s="158"/>
      <c r="BA1213" s="158"/>
      <c r="BB1213" s="158"/>
      <c r="BC1213" s="159"/>
      <c r="BD1213" s="165"/>
      <c r="BE1213" s="166"/>
      <c r="BF1213" s="175" t="str">
        <f>Q1194</f>
        <v>D</v>
      </c>
      <c r="BG1213" s="177" t="str">
        <f>IF(VLOOKUP($BF1213,$A1177:$C1183,3,FALSE)=0,"",CONCATENATE(VLOOKUP(VLOOKUP($BF1213,$A1177:$C1183,3,FALSE),Players!$J:$N,4,FALSE)," ",VLOOKUP($BF1213,$A1177:$C1183,3,FALSE)," ",IF(ISERROR(VLOOKUP(VLOOKUP($BF1213,$A1177:$C1183,3,FALSE),Players!$J:$N,5,FALSE)),"()",CONCATENATE("(",VLOOKUP(VLOOKUP($BF1213,$A1177:$C1183,3,FALSE),Players!$J:$N,5,FALSE),")"))))</f>
        <v/>
      </c>
      <c r="BH1213" s="178"/>
      <c r="BI1213" s="178"/>
      <c r="BJ1213" s="178"/>
      <c r="BK1213" s="178"/>
      <c r="BL1213" s="178"/>
      <c r="BM1213" s="178"/>
      <c r="BN1213" s="178"/>
      <c r="BO1213" s="178"/>
      <c r="BP1213" s="178"/>
      <c r="BQ1213" s="178"/>
      <c r="BR1213" s="178"/>
      <c r="BS1213" s="178"/>
      <c r="BT1213" s="178"/>
      <c r="BU1213" s="179"/>
      <c r="BV1213" s="150" t="str">
        <f>IF(R1194&lt;&gt;"",R1194,"")</f>
        <v/>
      </c>
      <c r="BW1213" s="151"/>
      <c r="BX1213" s="150" t="str">
        <f>IF(T1194&lt;&gt;"",T1194,"")</f>
        <v/>
      </c>
      <c r="BY1213" s="151"/>
      <c r="BZ1213" s="150" t="str">
        <f>IF(V1194&lt;&gt;"",V1194,"")</f>
        <v/>
      </c>
      <c r="CA1213" s="151"/>
      <c r="CB1213" s="150" t="str">
        <f>IF(X1194&lt;&gt;"",X1194,"")</f>
        <v/>
      </c>
      <c r="CC1213" s="151"/>
      <c r="CD1213" s="150" t="str">
        <f>IF(Z1194&lt;&gt;"",Z1194,"")</f>
        <v/>
      </c>
      <c r="CE1213" s="151"/>
      <c r="CF1213" s="174" t="str">
        <f>IF($CF1211&lt;&gt;"",IF(CF1211="W","L","W"),"")</f>
        <v/>
      </c>
    </row>
    <row r="1214" spans="1:84" ht="11.25" customHeight="1" thickBot="1">
      <c r="A1214" s="3"/>
      <c r="B1214" s="3"/>
      <c r="C1214" s="3"/>
      <c r="D1214" s="3"/>
      <c r="E1214" s="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P1214" s="3"/>
      <c r="AQ1214" s="160"/>
      <c r="AR1214" s="161"/>
      <c r="AS1214" s="161"/>
      <c r="AT1214" s="161"/>
      <c r="AU1214" s="161"/>
      <c r="AV1214" s="161"/>
      <c r="AW1214" s="161"/>
      <c r="AX1214" s="161"/>
      <c r="AY1214" s="161"/>
      <c r="AZ1214" s="161"/>
      <c r="BA1214" s="161"/>
      <c r="BB1214" s="161"/>
      <c r="BC1214" s="162"/>
      <c r="BD1214" s="167"/>
      <c r="BE1214" s="168"/>
      <c r="BF1214" s="176"/>
      <c r="BG1214" s="180"/>
      <c r="BH1214" s="181"/>
      <c r="BI1214" s="181"/>
      <c r="BJ1214" s="181"/>
      <c r="BK1214" s="181"/>
      <c r="BL1214" s="181"/>
      <c r="BM1214" s="181"/>
      <c r="BN1214" s="181"/>
      <c r="BO1214" s="181"/>
      <c r="BP1214" s="181"/>
      <c r="BQ1214" s="181"/>
      <c r="BR1214" s="181"/>
      <c r="BS1214" s="181"/>
      <c r="BT1214" s="181"/>
      <c r="BU1214" s="182"/>
      <c r="BV1214" s="152"/>
      <c r="BW1214" s="153"/>
      <c r="BX1214" s="152"/>
      <c r="BY1214" s="153"/>
      <c r="BZ1214" s="152"/>
      <c r="CA1214" s="153"/>
      <c r="CB1214" s="152"/>
      <c r="CC1214" s="153"/>
      <c r="CD1214" s="152"/>
      <c r="CE1214" s="153"/>
      <c r="CF1214" s="174"/>
    </row>
    <row r="1215" spans="1:84" ht="11.25" customHeight="1">
      <c r="A1215" s="3"/>
      <c r="B1215" s="3"/>
      <c r="C1215" s="3"/>
      <c r="D1215" s="3"/>
      <c r="E1215" s="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P1215" s="3"/>
      <c r="AQ1215" s="126"/>
      <c r="AR1215" s="126"/>
      <c r="AS1215" s="126"/>
      <c r="AT1215" s="126"/>
      <c r="AU1215" s="126"/>
      <c r="AV1215" s="126"/>
      <c r="AW1215" s="126"/>
      <c r="AX1215" s="126"/>
      <c r="AY1215" s="126"/>
      <c r="AZ1215" s="126"/>
      <c r="BA1215" s="126"/>
      <c r="BB1215" s="126"/>
      <c r="BC1215" s="126"/>
      <c r="BV1215" s="169" t="str">
        <f>IF(CF1211&lt;&gt;"",IF(AND(AND(BV1211&gt;-1,BV1213&gt;-1),OR(BV1211&gt;10,BV1213&gt;10),ABS(BV1211-BV1213)&gt;1,IF(OR(BV1211&gt;11,BV1213&gt;11),ABS(BV1211-BV1213)=2,TRUE),BV1211=INT(BV1211),BV1213=INT(BV1213)),"","Error"),"")</f>
        <v/>
      </c>
      <c r="BW1215" s="169"/>
      <c r="BX1215" s="169" t="str">
        <f>IF(CF1211&lt;&gt;"",IF(AND(AND(BX1211&gt;-1,BX1213&gt;-1),OR(BX1211&gt;10,BX1213&gt;10),ABS(BX1211-BX1213)&gt;1,IF(OR(BX1211&gt;11,BX1213&gt;11),ABS(BX1211-BX1213)=2,TRUE),BX1211=INT(BX1211),BX1213=INT(BX1213)),"","Error"),"")</f>
        <v/>
      </c>
      <c r="BY1215" s="169"/>
      <c r="BZ1215" s="169" t="str">
        <f>IF(CF1211&lt;&gt;"",IF(AND(AND(BZ1211&gt;-1,BZ1213&gt;-1),OR(BZ1211&gt;10,BZ1213&gt;10),ABS(BZ1211-BZ1213)&gt;1,IF(OR(BZ1211&gt;11,BZ1213&gt;11),ABS(BZ1211-BZ1213)=2,TRUE),BZ1211=INT(BZ1211),BZ1213=INT(BZ1213)),"","Error"),"")</f>
        <v/>
      </c>
      <c r="CA1215" s="169"/>
      <c r="CB1215" s="169" t="str">
        <f>IF(AND(CF1211&lt;&gt;"",CB1211&lt;&gt;""),IF(AND(AND(CB1211&gt;-1,CB1213&gt;-1),OR(CB1211&gt;10,CB1213&gt;10),ABS(CB1211-CB1213)&gt;1,IF(OR(CB1211&gt;11,CB1213&gt;11),ABS(CB1211-CB1213)=2,TRUE),CB1211=INT(CB1211),CB1213=INT(CB1213)),"","Error"),"")</f>
        <v/>
      </c>
      <c r="CC1215" s="169"/>
      <c r="CD1215" s="169" t="str">
        <f>IF(AND(CF1211&lt;&gt;"",CD1211&lt;&gt;""),IF(AND(AND(CD1211&gt;-1,CD1213&gt;-1),OR(CD1211&gt;10,CD1213&gt;10),ABS(CD1211-CD1213)&gt;1,IF(OR(CD1211&gt;11,CD1213&gt;11),ABS(CD1211-CD1213)=2,TRUE),CD1211=INT(CD1211),CD1213=INT(CD1213)),"","Error"),"")</f>
        <v/>
      </c>
      <c r="CE1215" s="169"/>
      <c r="CF1215" s="3"/>
    </row>
    <row r="1216" spans="1:84" ht="11.25" customHeight="1">
      <c r="A1216" s="3"/>
      <c r="B1216" s="3"/>
      <c r="C1216" s="3"/>
      <c r="D1216" s="3"/>
      <c r="E1216" s="3"/>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P1216" s="3"/>
      <c r="AQ1216" s="126"/>
      <c r="AR1216" s="126"/>
      <c r="AS1216" s="126"/>
      <c r="AT1216" s="126"/>
      <c r="AU1216" s="126"/>
      <c r="AV1216" s="126"/>
      <c r="AW1216" s="126"/>
      <c r="AX1216" s="126"/>
      <c r="AY1216" s="126"/>
      <c r="AZ1216" s="126"/>
      <c r="BA1216" s="126"/>
      <c r="BB1216" s="126"/>
      <c r="BC1216" s="126"/>
      <c r="CF1216" s="3"/>
    </row>
    <row r="1217" spans="1:84" ht="11.25" customHeight="1">
      <c r="A1217" s="3"/>
      <c r="B1217" s="3"/>
      <c r="C1217" s="3"/>
      <c r="D1217" s="3"/>
      <c r="E1217" s="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P1217" s="3"/>
      <c r="AQ1217" s="127"/>
      <c r="AR1217" s="127"/>
      <c r="AS1217" s="127"/>
      <c r="AT1217" s="127"/>
      <c r="AU1217" s="127"/>
      <c r="AV1217" s="127"/>
      <c r="AW1217" s="127"/>
      <c r="AX1217" s="127"/>
      <c r="AY1217" s="127"/>
      <c r="AZ1217" s="127"/>
      <c r="BA1217" s="127"/>
      <c r="BB1217" s="127"/>
      <c r="BC1217" s="127"/>
      <c r="BD1217" s="40"/>
      <c r="BE1217" s="40"/>
      <c r="BF1217" s="40"/>
      <c r="BG1217" s="40"/>
      <c r="BH1217" s="40"/>
      <c r="BI1217" s="40"/>
      <c r="BJ1217" s="40"/>
      <c r="BK1217" s="40"/>
      <c r="BL1217" s="40"/>
      <c r="BM1217" s="40"/>
      <c r="BN1217" s="40"/>
      <c r="BO1217" s="40"/>
      <c r="BP1217" s="40"/>
      <c r="BQ1217" s="40"/>
      <c r="BR1217" s="40"/>
      <c r="BS1217" s="40"/>
      <c r="BT1217" s="40"/>
      <c r="BU1217" s="40"/>
      <c r="BV1217" s="40"/>
      <c r="BW1217" s="40"/>
      <c r="BX1217" s="40"/>
      <c r="BY1217" s="40"/>
      <c r="BZ1217" s="40"/>
      <c r="CA1217" s="40"/>
      <c r="CB1217" s="40"/>
      <c r="CC1217" s="40"/>
      <c r="CD1217" s="40"/>
      <c r="CE1217" s="40"/>
      <c r="CF1217" s="3"/>
    </row>
    <row r="1218" spans="1:84" ht="11.25" customHeight="1">
      <c r="A1218" s="42"/>
      <c r="R1218" s="42"/>
      <c r="S1218" s="42"/>
      <c r="W1218" s="42"/>
      <c r="X1218" s="43"/>
      <c r="Y1218" s="43"/>
      <c r="Z1218" s="43"/>
      <c r="AA1218" s="43"/>
      <c r="AB1218" s="3"/>
      <c r="AP1218" s="3"/>
      <c r="AQ1218" s="128"/>
      <c r="AR1218" s="128"/>
      <c r="AS1218" s="128"/>
      <c r="AT1218" s="128"/>
      <c r="AU1218" s="128"/>
      <c r="AV1218" s="128"/>
      <c r="AW1218" s="128"/>
      <c r="AX1218" s="128"/>
      <c r="AY1218" s="128"/>
      <c r="AZ1218" s="128"/>
      <c r="BA1218" s="128"/>
      <c r="BB1218" s="128"/>
      <c r="BC1218" s="128"/>
      <c r="BD1218" s="41"/>
      <c r="BE1218" s="41"/>
      <c r="BF1218" s="41"/>
      <c r="BG1218" s="41"/>
      <c r="BH1218" s="41"/>
      <c r="BI1218" s="41"/>
      <c r="BJ1218" s="41"/>
      <c r="BK1218" s="41"/>
      <c r="BL1218" s="41"/>
      <c r="BM1218" s="41"/>
      <c r="BN1218" s="41"/>
      <c r="BO1218" s="41"/>
      <c r="BP1218" s="41"/>
      <c r="BQ1218" s="41"/>
      <c r="BR1218" s="41"/>
      <c r="BS1218" s="41"/>
      <c r="BT1218" s="41"/>
      <c r="BU1218" s="41"/>
      <c r="BV1218" s="41"/>
      <c r="BW1218" s="41"/>
      <c r="BX1218" s="41"/>
      <c r="BY1218" s="41"/>
      <c r="BZ1218" s="41"/>
      <c r="CA1218" s="41"/>
      <c r="CB1218" s="41"/>
      <c r="CC1218" s="41"/>
      <c r="CD1218" s="41"/>
      <c r="CE1218" s="41"/>
      <c r="CF1218" s="3"/>
    </row>
    <row r="1219" spans="1:84" ht="11.25" customHeight="1">
      <c r="A1219" s="42"/>
      <c r="R1219" s="42"/>
      <c r="S1219" s="42"/>
      <c r="W1219" s="42"/>
      <c r="AA1219" s="42"/>
      <c r="AB1219" s="3"/>
      <c r="AP1219" s="3"/>
      <c r="AQ1219" s="126"/>
      <c r="AR1219" s="126"/>
      <c r="AS1219" s="126"/>
      <c r="AT1219" s="126"/>
      <c r="AU1219" s="126"/>
      <c r="AV1219" s="126"/>
      <c r="AW1219" s="126"/>
      <c r="AX1219" s="126"/>
      <c r="AY1219" s="126"/>
      <c r="AZ1219" s="126"/>
      <c r="BA1219" s="126"/>
      <c r="BB1219" s="126"/>
      <c r="BC1219" s="126"/>
      <c r="CF1219" s="3"/>
    </row>
    <row r="1220" spans="1:84" ht="11.25" customHeight="1" thickBot="1">
      <c r="A1220" s="42"/>
      <c r="R1220" s="42"/>
      <c r="S1220" s="42"/>
      <c r="W1220" s="42"/>
      <c r="X1220" s="43"/>
      <c r="Y1220" s="43"/>
      <c r="Z1220" s="43"/>
      <c r="AA1220" s="43"/>
      <c r="AB1220" s="43"/>
      <c r="AP1220" s="3"/>
      <c r="AQ1220" s="127"/>
      <c r="AR1220" s="127"/>
      <c r="AS1220" s="127"/>
      <c r="AT1220" s="127"/>
      <c r="AU1220" s="127"/>
      <c r="AV1220" s="127"/>
      <c r="AW1220" s="127"/>
      <c r="AX1220" s="127"/>
      <c r="AY1220" s="127"/>
      <c r="AZ1220" s="127"/>
      <c r="BA1220" s="127"/>
      <c r="BB1220" s="127"/>
      <c r="BC1220" s="127"/>
      <c r="BD1220" s="40"/>
      <c r="BE1220" s="40"/>
      <c r="BF1220" s="40"/>
      <c r="BG1220" s="40"/>
      <c r="BH1220" s="40"/>
      <c r="BI1220" s="40"/>
      <c r="BJ1220" s="40"/>
      <c r="BK1220" s="40"/>
      <c r="BL1220" s="40"/>
      <c r="BM1220" s="40"/>
      <c r="BN1220" s="40"/>
      <c r="BO1220" s="40"/>
      <c r="BP1220" s="40"/>
      <c r="BQ1220" s="40"/>
      <c r="BR1220" s="40"/>
      <c r="BS1220" s="40"/>
      <c r="BT1220" s="40"/>
      <c r="BU1220" s="40"/>
      <c r="BV1220" s="40"/>
      <c r="BW1220" s="40"/>
      <c r="BX1220" s="40"/>
      <c r="BY1220" s="40"/>
      <c r="BZ1220" s="40"/>
      <c r="CA1220" s="40"/>
      <c r="CB1220" s="40"/>
      <c r="CC1220" s="40"/>
      <c r="CD1220" s="40"/>
      <c r="CE1220" s="40"/>
      <c r="CF1220" s="3"/>
    </row>
    <row r="1221" spans="1:84" ht="11.25" customHeight="1">
      <c r="A1221" s="2"/>
      <c r="R1221" s="42"/>
      <c r="S1221" s="42"/>
      <c r="W1221" s="42"/>
      <c r="AA1221" s="42"/>
      <c r="AB1221" s="42"/>
      <c r="AP1221" s="3"/>
      <c r="AQ1221" s="154" t="str">
        <f>CONCATENATE($A1175," ",$D1175,","," ",$F1173)</f>
        <v>Group: 19, Women's Singles</v>
      </c>
      <c r="AR1221" s="155"/>
      <c r="AS1221" s="155"/>
      <c r="AT1221" s="155"/>
      <c r="AU1221" s="155"/>
      <c r="AV1221" s="155"/>
      <c r="AW1221" s="155"/>
      <c r="AX1221" s="155"/>
      <c r="AY1221" s="155"/>
      <c r="AZ1221" s="155"/>
      <c r="BA1221" s="155"/>
      <c r="BB1221" s="155"/>
      <c r="BC1221" s="156"/>
      <c r="BD1221" s="163">
        <f>O1196</f>
        <v>6</v>
      </c>
      <c r="BE1221" s="164"/>
      <c r="BF1221" s="183" t="str">
        <f>Q1196</f>
        <v>B</v>
      </c>
      <c r="BG1221" s="185" t="str">
        <f>IF(VLOOKUP($BF1221,$A1177:$C1183,3,FALSE)=0,"",CONCATENATE(VLOOKUP(VLOOKUP($BF1221,$A1177:$C1183,3,FALSE),Players!$J:$N,4,FALSE)," ",VLOOKUP($BF1221,$A1177:$C1183,3,FALSE)," ",IF(ISERROR(VLOOKUP(VLOOKUP($BF1221,$A1177:$C1183,3,FALSE),Players!$J:$N,5,FALSE)),"()",CONCATENATE("(",VLOOKUP(VLOOKUP($BF1221,$A1177:$C1183,3,FALSE),Players!$J:$N,5,FALSE),")"))))</f>
        <v/>
      </c>
      <c r="BH1221" s="186"/>
      <c r="BI1221" s="186"/>
      <c r="BJ1221" s="186"/>
      <c r="BK1221" s="186"/>
      <c r="BL1221" s="186"/>
      <c r="BM1221" s="186"/>
      <c r="BN1221" s="186"/>
      <c r="BO1221" s="186"/>
      <c r="BP1221" s="186"/>
      <c r="BQ1221" s="186"/>
      <c r="BR1221" s="186"/>
      <c r="BS1221" s="186"/>
      <c r="BT1221" s="186"/>
      <c r="BU1221" s="187"/>
      <c r="BV1221" s="170" t="str">
        <f>IF(R1196&lt;&gt;"",R1196,"")</f>
        <v/>
      </c>
      <c r="BW1221" s="171"/>
      <c r="BX1221" s="170" t="str">
        <f>IF(T1196&lt;&gt;"",T1196,"")</f>
        <v/>
      </c>
      <c r="BY1221" s="171"/>
      <c r="BZ1221" s="170" t="str">
        <f>IF(V1196&lt;&gt;"",V1196,"")</f>
        <v/>
      </c>
      <c r="CA1221" s="171"/>
      <c r="CB1221" s="170" t="str">
        <f>IF(X1196&lt;&gt;"",X1196,"")</f>
        <v/>
      </c>
      <c r="CC1221" s="171"/>
      <c r="CD1221" s="170" t="str">
        <f>IF(Z1196&lt;&gt;"",Z1196,"")</f>
        <v/>
      </c>
      <c r="CE1221" s="171"/>
      <c r="CF1221" s="174" t="str">
        <f>IF($CD1221=$CD1223,IF($CB1221=$CB1223,IF($BZ1221&lt;&gt;"",IF($BZ1221&gt;$BZ1223,"W","L"),""),IF($CB1221&gt;$CB1223,"W","L")),IF($CD1221&gt;$CD1223,"W","L"))</f>
        <v/>
      </c>
    </row>
    <row r="1222" spans="1:84" ht="11.25" customHeight="1">
      <c r="R1222" s="42"/>
      <c r="S1222" s="42"/>
      <c r="W1222" s="42"/>
      <c r="X1222" s="43"/>
      <c r="Y1222" s="43"/>
      <c r="Z1222" s="43"/>
      <c r="AA1222" s="43"/>
      <c r="AB1222" s="43"/>
      <c r="AP1222" s="3"/>
      <c r="AQ1222" s="157"/>
      <c r="AR1222" s="158"/>
      <c r="AS1222" s="158"/>
      <c r="AT1222" s="158"/>
      <c r="AU1222" s="158"/>
      <c r="AV1222" s="158"/>
      <c r="AW1222" s="158"/>
      <c r="AX1222" s="158"/>
      <c r="AY1222" s="158"/>
      <c r="AZ1222" s="158"/>
      <c r="BA1222" s="158"/>
      <c r="BB1222" s="158"/>
      <c r="BC1222" s="159"/>
      <c r="BD1222" s="165"/>
      <c r="BE1222" s="166"/>
      <c r="BF1222" s="184"/>
      <c r="BG1222" s="188"/>
      <c r="BH1222" s="189"/>
      <c r="BI1222" s="189"/>
      <c r="BJ1222" s="189"/>
      <c r="BK1222" s="189"/>
      <c r="BL1222" s="189"/>
      <c r="BM1222" s="189"/>
      <c r="BN1222" s="189"/>
      <c r="BO1222" s="189"/>
      <c r="BP1222" s="189"/>
      <c r="BQ1222" s="189"/>
      <c r="BR1222" s="189"/>
      <c r="BS1222" s="189"/>
      <c r="BT1222" s="189"/>
      <c r="BU1222" s="190"/>
      <c r="BV1222" s="172"/>
      <c r="BW1222" s="173"/>
      <c r="BX1222" s="172"/>
      <c r="BY1222" s="173"/>
      <c r="BZ1222" s="172"/>
      <c r="CA1222" s="173"/>
      <c r="CB1222" s="172"/>
      <c r="CC1222" s="173"/>
      <c r="CD1222" s="172"/>
      <c r="CE1222" s="173"/>
      <c r="CF1222" s="174"/>
    </row>
    <row r="1223" spans="1:84" ht="11.25" customHeight="1">
      <c r="A1223" s="2"/>
      <c r="R1223" s="42"/>
      <c r="S1223" s="42"/>
      <c r="W1223" s="42"/>
      <c r="AA1223" s="42"/>
      <c r="AB1223" s="42"/>
      <c r="AP1223" s="3"/>
      <c r="AQ1223" s="157"/>
      <c r="AR1223" s="158"/>
      <c r="AS1223" s="158"/>
      <c r="AT1223" s="158"/>
      <c r="AU1223" s="158"/>
      <c r="AV1223" s="158"/>
      <c r="AW1223" s="158"/>
      <c r="AX1223" s="158"/>
      <c r="AY1223" s="158"/>
      <c r="AZ1223" s="158"/>
      <c r="BA1223" s="158"/>
      <c r="BB1223" s="158"/>
      <c r="BC1223" s="159"/>
      <c r="BD1223" s="165"/>
      <c r="BE1223" s="166"/>
      <c r="BF1223" s="175" t="str">
        <f>Q1198</f>
        <v>C</v>
      </c>
      <c r="BG1223" s="177" t="str">
        <f>IF(VLOOKUP($BF1223,$A1177:$C1183,3,FALSE)=0,"",CONCATENATE(VLOOKUP(VLOOKUP($BF1223,$A1177:$C1183,3,FALSE),Players!$J:$N,4,FALSE)," ",VLOOKUP($BF1223,$A1177:$C1183,3,FALSE)," ",IF(ISERROR(VLOOKUP(VLOOKUP($BF1223,$A1177:$C1183,3,FALSE),Players!$J:$N,5,FALSE)),"()",CONCATENATE("(",VLOOKUP(VLOOKUP($BF1223,$A1177:$C1183,3,FALSE),Players!$J:$N,5,FALSE),")"))))</f>
        <v/>
      </c>
      <c r="BH1223" s="178"/>
      <c r="BI1223" s="178"/>
      <c r="BJ1223" s="178"/>
      <c r="BK1223" s="178"/>
      <c r="BL1223" s="178"/>
      <c r="BM1223" s="178"/>
      <c r="BN1223" s="178"/>
      <c r="BO1223" s="178"/>
      <c r="BP1223" s="178"/>
      <c r="BQ1223" s="178"/>
      <c r="BR1223" s="178"/>
      <c r="BS1223" s="178"/>
      <c r="BT1223" s="178"/>
      <c r="BU1223" s="179"/>
      <c r="BV1223" s="150" t="str">
        <f>IF(R1198&lt;&gt;"",R1198,"")</f>
        <v/>
      </c>
      <c r="BW1223" s="151"/>
      <c r="BX1223" s="150" t="str">
        <f>IF(T1198&lt;&gt;"",T1198,"")</f>
        <v/>
      </c>
      <c r="BY1223" s="151"/>
      <c r="BZ1223" s="150" t="str">
        <f>IF(V1198&lt;&gt;"",V1198,"")</f>
        <v/>
      </c>
      <c r="CA1223" s="151"/>
      <c r="CB1223" s="150" t="str">
        <f>IF(X1198&lt;&gt;"",X1198,"")</f>
        <v/>
      </c>
      <c r="CC1223" s="151"/>
      <c r="CD1223" s="150" t="str">
        <f>IF(Z1198&lt;&gt;"",Z1198,"")</f>
        <v/>
      </c>
      <c r="CE1223" s="151"/>
      <c r="CF1223" s="174" t="str">
        <f>IF($CF1221&lt;&gt;"",IF(CF1221="W","L","W"),"")</f>
        <v/>
      </c>
    </row>
    <row r="1224" spans="1:84" ht="11.25" customHeight="1" thickBot="1">
      <c r="A1224" s="2"/>
      <c r="R1224" s="42"/>
      <c r="S1224" s="42"/>
      <c r="W1224" s="42"/>
      <c r="X1224" s="43"/>
      <c r="Y1224" s="43"/>
      <c r="Z1224" s="43"/>
      <c r="AA1224" s="43"/>
      <c r="AB1224" s="43"/>
      <c r="AP1224" s="3"/>
      <c r="AQ1224" s="160"/>
      <c r="AR1224" s="161"/>
      <c r="AS1224" s="161"/>
      <c r="AT1224" s="161"/>
      <c r="AU1224" s="161"/>
      <c r="AV1224" s="161"/>
      <c r="AW1224" s="161"/>
      <c r="AX1224" s="161"/>
      <c r="AY1224" s="161"/>
      <c r="AZ1224" s="161"/>
      <c r="BA1224" s="161"/>
      <c r="BB1224" s="161"/>
      <c r="BC1224" s="162"/>
      <c r="BD1224" s="167"/>
      <c r="BE1224" s="168"/>
      <c r="BF1224" s="176"/>
      <c r="BG1224" s="180"/>
      <c r="BH1224" s="181"/>
      <c r="BI1224" s="181"/>
      <c r="BJ1224" s="181"/>
      <c r="BK1224" s="181"/>
      <c r="BL1224" s="181"/>
      <c r="BM1224" s="181"/>
      <c r="BN1224" s="181"/>
      <c r="BO1224" s="181"/>
      <c r="BP1224" s="181"/>
      <c r="BQ1224" s="181"/>
      <c r="BR1224" s="181"/>
      <c r="BS1224" s="181"/>
      <c r="BT1224" s="181"/>
      <c r="BU1224" s="182"/>
      <c r="BV1224" s="152"/>
      <c r="BW1224" s="153"/>
      <c r="BX1224" s="152"/>
      <c r="BY1224" s="153"/>
      <c r="BZ1224" s="152"/>
      <c r="CA1224" s="153"/>
      <c r="CB1224" s="152"/>
      <c r="CC1224" s="153"/>
      <c r="CD1224" s="152"/>
      <c r="CE1224" s="153"/>
      <c r="CF1224" s="174"/>
    </row>
    <row r="1225" spans="1:84" ht="11.25" customHeight="1">
      <c r="A1225" s="2"/>
      <c r="R1225" s="42"/>
      <c r="S1225" s="42"/>
      <c r="W1225" s="42"/>
      <c r="AA1225" s="42"/>
      <c r="AB1225" s="42"/>
      <c r="AP1225" s="3"/>
      <c r="AQ1225" s="126"/>
      <c r="AR1225" s="126"/>
      <c r="AS1225" s="126"/>
      <c r="AT1225" s="126"/>
      <c r="AU1225" s="126"/>
      <c r="AV1225" s="126"/>
      <c r="AW1225" s="126"/>
      <c r="AX1225" s="126"/>
      <c r="AY1225" s="126"/>
      <c r="AZ1225" s="126"/>
      <c r="BA1225" s="126"/>
      <c r="BB1225" s="126"/>
      <c r="BC1225" s="126"/>
      <c r="BV1225" s="169" t="str">
        <f>IF(CF1221&lt;&gt;"",IF(AND(AND(BV1221&gt;-1,BV1223&gt;-1),OR(BV1221&gt;10,BV1223&gt;10),ABS(BV1221-BV1223)&gt;1,IF(OR(BV1221&gt;11,BV1223&gt;11),ABS(BV1221-BV1223)=2,TRUE),BV1221=INT(BV1221),BV1223=INT(BV1223)),"","Error"),"")</f>
        <v/>
      </c>
      <c r="BW1225" s="169"/>
      <c r="BX1225" s="169" t="str">
        <f>IF(CF1221&lt;&gt;"",IF(AND(AND(BX1221&gt;-1,BX1223&gt;-1),OR(BX1221&gt;10,BX1223&gt;10),ABS(BX1221-BX1223)&gt;1,IF(OR(BX1221&gt;11,BX1223&gt;11),ABS(BX1221-BX1223)=2,TRUE),BX1221=INT(BX1221),BX1223=INT(BX1223)),"","Error"),"")</f>
        <v/>
      </c>
      <c r="BY1225" s="169"/>
      <c r="BZ1225" s="169" t="str">
        <f>IF(CF1221&lt;&gt;"",IF(AND(AND(BZ1221&gt;-1,BZ1223&gt;-1),OR(BZ1221&gt;10,BZ1223&gt;10),ABS(BZ1221-BZ1223)&gt;1,IF(OR(BZ1221&gt;11,BZ1223&gt;11),ABS(BZ1221-BZ1223)=2,TRUE),BZ1221=INT(BZ1221),BZ1223=INT(BZ1223)),"","Error"),"")</f>
        <v/>
      </c>
      <c r="CA1225" s="169"/>
      <c r="CB1225" s="169" t="str">
        <f>IF(AND(CF1221&lt;&gt;"",CB1221&lt;&gt;""),IF(AND(AND(CB1221&gt;-1,CB1223&gt;-1),OR(CB1221&gt;10,CB1223&gt;10),ABS(CB1221-CB1223)&gt;1,IF(OR(CB1221&gt;11,CB1223&gt;11),ABS(CB1221-CB1223)=2,TRUE),CB1221=INT(CB1221),CB1223=INT(CB1223)),"","Error"),"")</f>
        <v/>
      </c>
      <c r="CC1225" s="169"/>
      <c r="CD1225" s="169" t="str">
        <f>IF(AND(CF1221&lt;&gt;"",CD1221&lt;&gt;""),IF(AND(AND(CD1221&gt;-1,CD1223&gt;-1),OR(CD1221&gt;10,CD1223&gt;10),ABS(CD1221-CD1223)&gt;1,IF(OR(CD1221&gt;11,CD1223&gt;11),ABS(CD1221-CD1223)=2,TRUE),CD1221=INT(CD1221),CD1223=INT(CD1223)),"","Error"),"")</f>
        <v/>
      </c>
      <c r="CE1225" s="169"/>
      <c r="CF1225" s="3"/>
    </row>
    <row r="1226" spans="1:84" ht="11.25" customHeight="1">
      <c r="AB1226" s="43"/>
      <c r="AP1226" s="3"/>
      <c r="AQ1226" s="126"/>
      <c r="AR1226" s="126"/>
      <c r="AS1226" s="126"/>
      <c r="AT1226" s="126"/>
      <c r="AU1226" s="126"/>
      <c r="AV1226" s="126"/>
      <c r="AW1226" s="126"/>
      <c r="AX1226" s="126"/>
      <c r="AY1226" s="126"/>
      <c r="AZ1226" s="126"/>
      <c r="BA1226" s="126"/>
      <c r="BB1226" s="126"/>
      <c r="BC1226" s="126"/>
      <c r="CF1226" s="3"/>
    </row>
    <row r="1227" spans="1:84" ht="11.25" customHeight="1">
      <c r="AB1227" s="42"/>
      <c r="AP1227" s="3"/>
      <c r="AQ1227" s="127"/>
      <c r="AR1227" s="127"/>
      <c r="AS1227" s="127"/>
      <c r="AT1227" s="127"/>
      <c r="AU1227" s="127"/>
      <c r="AV1227" s="127"/>
      <c r="AW1227" s="127"/>
      <c r="AX1227" s="127"/>
      <c r="AY1227" s="127"/>
      <c r="AZ1227" s="127"/>
      <c r="BA1227" s="127"/>
      <c r="BB1227" s="127"/>
      <c r="BC1227" s="127"/>
      <c r="BD1227" s="40"/>
      <c r="BE1227" s="40"/>
      <c r="BF1227" s="40"/>
      <c r="BG1227" s="40"/>
      <c r="BH1227" s="40"/>
      <c r="BI1227" s="40"/>
      <c r="BJ1227" s="40"/>
      <c r="BK1227" s="40"/>
      <c r="BL1227" s="40"/>
      <c r="BM1227" s="40"/>
      <c r="BN1227" s="40"/>
      <c r="BO1227" s="40"/>
      <c r="BP1227" s="40"/>
      <c r="BQ1227" s="40"/>
      <c r="BR1227" s="40"/>
      <c r="BS1227" s="40"/>
      <c r="BT1227" s="40"/>
      <c r="BU1227" s="40"/>
      <c r="BV1227" s="40"/>
      <c r="BW1227" s="40"/>
      <c r="BX1227" s="40"/>
      <c r="BY1227" s="40"/>
      <c r="BZ1227" s="40"/>
      <c r="CA1227" s="40"/>
      <c r="CB1227" s="40"/>
      <c r="CC1227" s="40"/>
      <c r="CD1227" s="40"/>
      <c r="CE1227" s="40"/>
      <c r="CF1227" s="3"/>
    </row>
    <row r="1228" spans="1:84" ht="11.25" customHeight="1">
      <c r="AB1228" s="43"/>
      <c r="AP1228" s="3"/>
      <c r="AQ1228" s="128"/>
      <c r="AR1228" s="128"/>
      <c r="AS1228" s="128"/>
      <c r="AT1228" s="128"/>
      <c r="AU1228" s="128"/>
      <c r="AV1228" s="128"/>
      <c r="AW1228" s="128"/>
      <c r="AX1228" s="128"/>
      <c r="AY1228" s="128"/>
      <c r="AZ1228" s="128"/>
      <c r="BA1228" s="128"/>
      <c r="BB1228" s="128"/>
      <c r="BC1228" s="128"/>
      <c r="BD1228" s="41"/>
      <c r="BE1228" s="41"/>
      <c r="BF1228" s="41"/>
      <c r="BG1228" s="41"/>
      <c r="BH1228" s="41"/>
      <c r="BI1228" s="41"/>
      <c r="BJ1228" s="41"/>
      <c r="BK1228" s="41"/>
      <c r="BL1228" s="41"/>
      <c r="BM1228" s="41"/>
      <c r="BN1228" s="41"/>
      <c r="BO1228" s="41"/>
      <c r="BP1228" s="41"/>
      <c r="BQ1228" s="41"/>
      <c r="BR1228" s="41"/>
      <c r="BS1228" s="41"/>
      <c r="BT1228" s="41"/>
      <c r="BU1228" s="41"/>
      <c r="BV1228" s="41"/>
      <c r="BW1228" s="41"/>
      <c r="BX1228" s="41"/>
      <c r="BY1228" s="41"/>
      <c r="BZ1228" s="41"/>
      <c r="CA1228" s="41"/>
      <c r="CB1228" s="41"/>
      <c r="CC1228" s="41"/>
      <c r="CD1228" s="41"/>
      <c r="CE1228" s="41"/>
      <c r="CF1228" s="3"/>
    </row>
    <row r="1229" spans="1:84" ht="11.25" customHeight="1">
      <c r="AB1229" s="42"/>
      <c r="AP1229" s="3"/>
      <c r="AQ1229" s="126"/>
      <c r="AR1229" s="126"/>
      <c r="AS1229" s="126"/>
      <c r="AT1229" s="126"/>
      <c r="AU1229" s="126"/>
      <c r="AV1229" s="126"/>
      <c r="AW1229" s="126"/>
      <c r="AX1229" s="126"/>
      <c r="AY1229" s="126"/>
      <c r="AZ1229" s="126"/>
      <c r="BA1229" s="126"/>
      <c r="BB1229" s="126"/>
      <c r="BC1229" s="126"/>
      <c r="CF1229" s="3"/>
    </row>
    <row r="1230" spans="1:84" ht="11.25" customHeight="1">
      <c r="AB1230" s="43"/>
      <c r="AP1230" s="3"/>
      <c r="AQ1230" s="126"/>
      <c r="AR1230" s="126"/>
      <c r="AS1230" s="126"/>
      <c r="AT1230" s="126"/>
      <c r="AU1230" s="126"/>
      <c r="AV1230" s="126"/>
      <c r="AW1230" s="126"/>
      <c r="AX1230" s="126"/>
      <c r="AY1230" s="126"/>
      <c r="AZ1230" s="126"/>
      <c r="BA1230" s="126"/>
      <c r="BB1230" s="126"/>
      <c r="BC1230" s="126"/>
      <c r="CF1230" s="3"/>
    </row>
    <row r="1231" spans="1:84" ht="11.25" customHeight="1">
      <c r="AB1231" s="42"/>
      <c r="AP1231" s="3"/>
      <c r="AQ1231" s="126"/>
      <c r="AR1231" s="126"/>
      <c r="AS1231" s="126"/>
      <c r="AT1231" s="126"/>
      <c r="AU1231" s="126"/>
      <c r="AV1231" s="126"/>
      <c r="AW1231" s="126"/>
      <c r="AX1231" s="126"/>
      <c r="AY1231" s="126"/>
      <c r="AZ1231" s="126"/>
      <c r="BA1231" s="126"/>
      <c r="BB1231" s="126"/>
      <c r="BC1231" s="126"/>
      <c r="CF1231" s="3"/>
    </row>
    <row r="1232" spans="1:84" ht="11.25" customHeight="1">
      <c r="AB1232" s="43"/>
      <c r="AC1232" s="43"/>
      <c r="AD1232" s="43"/>
      <c r="AE1232" s="43"/>
      <c r="AF1232" s="43"/>
      <c r="AG1232" s="43"/>
      <c r="AH1232" s="43"/>
      <c r="AI1232" s="43"/>
      <c r="AJ1232" s="43"/>
      <c r="AK1232" s="43"/>
      <c r="AL1232" s="43"/>
      <c r="AM1232" s="43"/>
      <c r="AN1232" s="3"/>
      <c r="AO1232" s="3"/>
      <c r="AP1232" s="3"/>
      <c r="AQ1232" s="126"/>
      <c r="AR1232" s="126"/>
      <c r="AS1232" s="126"/>
      <c r="AT1232" s="126"/>
      <c r="AU1232" s="126"/>
      <c r="AV1232" s="126"/>
      <c r="AW1232" s="126"/>
      <c r="AX1232" s="126"/>
      <c r="AY1232" s="126"/>
      <c r="AZ1232" s="126"/>
      <c r="BA1232" s="126"/>
      <c r="BB1232" s="126"/>
      <c r="BC1232" s="126"/>
      <c r="CF1232" s="3"/>
    </row>
    <row r="1233" spans="1:84" ht="11.25" customHeight="1">
      <c r="AB1233" s="42"/>
      <c r="AI1233" s="42"/>
      <c r="AJ1233" s="42"/>
      <c r="AN1233" s="3"/>
      <c r="AO1233" s="3"/>
      <c r="AP1233" s="3"/>
      <c r="AQ1233" s="126"/>
      <c r="AR1233" s="126"/>
      <c r="AS1233" s="126"/>
      <c r="AT1233" s="126"/>
      <c r="AU1233" s="126"/>
      <c r="AV1233" s="126"/>
      <c r="AW1233" s="126"/>
      <c r="AX1233" s="126"/>
      <c r="AY1233" s="126"/>
      <c r="AZ1233" s="126"/>
      <c r="BA1233" s="126"/>
      <c r="BB1233" s="126"/>
      <c r="BC1233" s="126"/>
      <c r="CF1233" s="3"/>
    </row>
    <row r="1234" spans="1:84" ht="11.25" customHeight="1">
      <c r="AB1234" s="43"/>
      <c r="AC1234" s="43"/>
      <c r="AD1234" s="43"/>
      <c r="AE1234" s="43"/>
      <c r="AF1234" s="43"/>
      <c r="AG1234" s="43"/>
      <c r="AH1234" s="43"/>
      <c r="AI1234" s="43"/>
      <c r="AJ1234" s="43"/>
      <c r="AK1234" s="43"/>
      <c r="AL1234" s="43"/>
      <c r="AM1234" s="43"/>
      <c r="AN1234" s="3"/>
      <c r="AO1234" s="3"/>
      <c r="AP1234" s="3"/>
      <c r="AQ1234" s="126"/>
      <c r="AR1234" s="126"/>
      <c r="AS1234" s="126"/>
      <c r="AT1234" s="126"/>
      <c r="AU1234" s="126"/>
      <c r="AV1234" s="126"/>
      <c r="AW1234" s="126"/>
      <c r="AX1234" s="126"/>
      <c r="AY1234" s="126"/>
      <c r="AZ1234" s="126"/>
      <c r="BA1234" s="126"/>
      <c r="BB1234" s="126"/>
      <c r="BC1234" s="126"/>
      <c r="CF1234" s="3"/>
    </row>
    <row r="1235" spans="1:84" ht="11.25" customHeight="1" thickBot="1">
      <c r="AB1235" s="42"/>
      <c r="AI1235" s="42"/>
      <c r="AJ1235" s="42"/>
      <c r="AN1235" s="3"/>
      <c r="AO1235" s="3"/>
      <c r="AP1235" s="3"/>
      <c r="AQ1235" s="126"/>
      <c r="AR1235" s="126"/>
      <c r="AS1235" s="126"/>
      <c r="AT1235" s="126"/>
      <c r="AU1235" s="126"/>
      <c r="AV1235" s="126"/>
      <c r="AW1235" s="126"/>
      <c r="AX1235" s="126"/>
      <c r="AY1235" s="126"/>
      <c r="AZ1235" s="126"/>
      <c r="BA1235" s="126"/>
      <c r="BB1235" s="126"/>
      <c r="BC1235" s="126"/>
      <c r="CF1235" s="3"/>
    </row>
    <row r="1236" spans="1:84" ht="11.25" customHeight="1">
      <c r="A1236" s="259" t="s">
        <v>9</v>
      </c>
      <c r="B1236" s="260"/>
      <c r="C1236" s="260"/>
      <c r="D1236" s="260"/>
      <c r="E1236" s="260"/>
      <c r="F1236" s="300" t="str">
        <f>Players!$C$1</f>
        <v>Enter Division Name</v>
      </c>
      <c r="G1236" s="301"/>
      <c r="H1236" s="301"/>
      <c r="I1236" s="301"/>
      <c r="J1236" s="301"/>
      <c r="K1236" s="301"/>
      <c r="L1236" s="301"/>
      <c r="M1236" s="301"/>
      <c r="N1236" s="301"/>
      <c r="O1236" s="301"/>
      <c r="P1236" s="301"/>
      <c r="Q1236" s="301"/>
      <c r="R1236" s="301"/>
      <c r="S1236" s="301"/>
      <c r="T1236" s="301"/>
      <c r="U1236" s="301"/>
      <c r="V1236" s="301"/>
      <c r="W1236" s="301"/>
      <c r="X1236" s="301"/>
      <c r="Y1236" s="301"/>
      <c r="Z1236" s="301"/>
      <c r="AA1236" s="301"/>
      <c r="AB1236" s="301"/>
      <c r="AC1236" s="301"/>
      <c r="AD1236" s="301"/>
      <c r="AE1236" s="301"/>
      <c r="AF1236" s="301"/>
      <c r="AG1236" s="301"/>
      <c r="AH1236" s="302" t="s">
        <v>10</v>
      </c>
      <c r="AI1236" s="303"/>
      <c r="AJ1236" s="303"/>
      <c r="AK1236" s="306" t="str">
        <f>Players!$G$1</f>
        <v>Enter Date</v>
      </c>
      <c r="AL1236" s="307"/>
      <c r="AM1236" s="307"/>
      <c r="AN1236" s="307"/>
      <c r="AO1236" s="308"/>
      <c r="AQ1236" s="154" t="str">
        <f>CONCATENATE($A1240," ",$D1240,","," ",$F1238)</f>
        <v>Group: 20, Women's Singles</v>
      </c>
      <c r="AR1236" s="155"/>
      <c r="AS1236" s="155"/>
      <c r="AT1236" s="155"/>
      <c r="AU1236" s="155"/>
      <c r="AV1236" s="155"/>
      <c r="AW1236" s="155"/>
      <c r="AX1236" s="155"/>
      <c r="AY1236" s="155"/>
      <c r="AZ1236" s="155"/>
      <c r="BA1236" s="155"/>
      <c r="BB1236" s="155"/>
      <c r="BC1236" s="156"/>
      <c r="BD1236" s="163">
        <f>A1253</f>
        <v>1</v>
      </c>
      <c r="BE1236" s="164"/>
      <c r="BF1236" s="183" t="str">
        <f>C1253</f>
        <v>A</v>
      </c>
      <c r="BG1236" s="185" t="str">
        <f>IF(VLOOKUP($BF1236,$A1242:$C1248,3,FALSE)=0,"",CONCATENATE(VLOOKUP(VLOOKUP($BF1236,$A1242:$C1248,3,FALSE),Players!$J:$N,4,FALSE)," ",VLOOKUP($BF1236,$A1242:$C1248,3,FALSE)," ",IF(ISERROR(VLOOKUP(VLOOKUP($BF1236,$A1242:$C1248,3,FALSE),Players!$J:$N,5,FALSE)),"()",CONCATENATE("(",VLOOKUP(VLOOKUP($BF1236,$A1242:$C1248,3,FALSE),Players!$J:$N,5,FALSE),")"))))</f>
        <v/>
      </c>
      <c r="BH1236" s="186"/>
      <c r="BI1236" s="186"/>
      <c r="BJ1236" s="186"/>
      <c r="BK1236" s="186"/>
      <c r="BL1236" s="186"/>
      <c r="BM1236" s="186"/>
      <c r="BN1236" s="186"/>
      <c r="BO1236" s="186"/>
      <c r="BP1236" s="186"/>
      <c r="BQ1236" s="186"/>
      <c r="BR1236" s="186"/>
      <c r="BS1236" s="186"/>
      <c r="BT1236" s="186"/>
      <c r="BU1236" s="187"/>
      <c r="BV1236" s="170" t="str">
        <f>IF(D1253&lt;&gt;"",D1253,"")</f>
        <v/>
      </c>
      <c r="BW1236" s="171"/>
      <c r="BX1236" s="170" t="str">
        <f>IF(F1253&lt;&gt;"",F1253,"")</f>
        <v/>
      </c>
      <c r="BY1236" s="171"/>
      <c r="BZ1236" s="170" t="str">
        <f>IF(H1253&lt;&gt;"",H1253,"")</f>
        <v/>
      </c>
      <c r="CA1236" s="171"/>
      <c r="CB1236" s="170" t="str">
        <f>IF(J1253&lt;&gt;"",J1253,"")</f>
        <v/>
      </c>
      <c r="CC1236" s="171"/>
      <c r="CD1236" s="170" t="str">
        <f>IF(L1253&lt;&gt;"",L1253,"")</f>
        <v/>
      </c>
      <c r="CE1236" s="171"/>
      <c r="CF1236" s="174" t="str">
        <f>IF($CD1236=$CD1238,IF($CB1236=$CB1238,IF($BZ1236&lt;&gt;"",IF($BZ1236&gt;$BZ1238,"W","L"),""),IF($CB1236&gt;$CB1238,"W","L")),IF($CD1236&gt;$CD1238,"W","L"))</f>
        <v/>
      </c>
    </row>
    <row r="1237" spans="1:84" ht="11.25" customHeight="1">
      <c r="A1237" s="261"/>
      <c r="B1237" s="262"/>
      <c r="C1237" s="262"/>
      <c r="D1237" s="262"/>
      <c r="E1237" s="262"/>
      <c r="F1237" s="282"/>
      <c r="G1237" s="282"/>
      <c r="H1237" s="282"/>
      <c r="I1237" s="282"/>
      <c r="J1237" s="282"/>
      <c r="K1237" s="282"/>
      <c r="L1237" s="282"/>
      <c r="M1237" s="282"/>
      <c r="N1237" s="282"/>
      <c r="O1237" s="282"/>
      <c r="P1237" s="282"/>
      <c r="Q1237" s="282"/>
      <c r="R1237" s="282"/>
      <c r="S1237" s="282"/>
      <c r="T1237" s="282"/>
      <c r="U1237" s="282"/>
      <c r="V1237" s="282"/>
      <c r="W1237" s="282"/>
      <c r="X1237" s="282"/>
      <c r="Y1237" s="282"/>
      <c r="Z1237" s="282"/>
      <c r="AA1237" s="282"/>
      <c r="AB1237" s="282"/>
      <c r="AC1237" s="282"/>
      <c r="AD1237" s="282"/>
      <c r="AE1237" s="282"/>
      <c r="AF1237" s="282"/>
      <c r="AG1237" s="282"/>
      <c r="AH1237" s="304"/>
      <c r="AI1237" s="305"/>
      <c r="AJ1237" s="305"/>
      <c r="AK1237" s="309"/>
      <c r="AL1237" s="309"/>
      <c r="AM1237" s="309"/>
      <c r="AN1237" s="309"/>
      <c r="AO1237" s="310"/>
      <c r="AQ1237" s="157"/>
      <c r="AR1237" s="158"/>
      <c r="AS1237" s="158"/>
      <c r="AT1237" s="158"/>
      <c r="AU1237" s="158"/>
      <c r="AV1237" s="158"/>
      <c r="AW1237" s="158"/>
      <c r="AX1237" s="158"/>
      <c r="AY1237" s="158"/>
      <c r="AZ1237" s="158"/>
      <c r="BA1237" s="158"/>
      <c r="BB1237" s="158"/>
      <c r="BC1237" s="159"/>
      <c r="BD1237" s="165"/>
      <c r="BE1237" s="166"/>
      <c r="BF1237" s="184"/>
      <c r="BG1237" s="188"/>
      <c r="BH1237" s="189"/>
      <c r="BI1237" s="189"/>
      <c r="BJ1237" s="189"/>
      <c r="BK1237" s="189"/>
      <c r="BL1237" s="189"/>
      <c r="BM1237" s="189"/>
      <c r="BN1237" s="189"/>
      <c r="BO1237" s="189"/>
      <c r="BP1237" s="189"/>
      <c r="BQ1237" s="189"/>
      <c r="BR1237" s="189"/>
      <c r="BS1237" s="189"/>
      <c r="BT1237" s="189"/>
      <c r="BU1237" s="190"/>
      <c r="BV1237" s="172"/>
      <c r="BW1237" s="173"/>
      <c r="BX1237" s="172"/>
      <c r="BY1237" s="173"/>
      <c r="BZ1237" s="172"/>
      <c r="CA1237" s="173"/>
      <c r="CB1237" s="172"/>
      <c r="CC1237" s="173"/>
      <c r="CD1237" s="172"/>
      <c r="CE1237" s="173"/>
      <c r="CF1237" s="174"/>
    </row>
    <row r="1238" spans="1:84" ht="11.25" customHeight="1">
      <c r="A1238" s="266" t="s">
        <v>11</v>
      </c>
      <c r="B1238" s="267"/>
      <c r="C1238" s="267"/>
      <c r="D1238" s="277" t="s">
        <v>12</v>
      </c>
      <c r="E1238" s="278"/>
      <c r="F1238" s="280" t="str">
        <f>Players!$H$3</f>
        <v>Women's Singles</v>
      </c>
      <c r="G1238" s="281"/>
      <c r="H1238" s="281"/>
      <c r="I1238" s="281"/>
      <c r="J1238" s="281"/>
      <c r="K1238" s="281"/>
      <c r="L1238" s="281"/>
      <c r="M1238" s="281"/>
      <c r="N1238" s="281"/>
      <c r="O1238" s="281"/>
      <c r="P1238" s="281"/>
      <c r="Q1238" s="281"/>
      <c r="R1238" s="281"/>
      <c r="S1238" s="281"/>
      <c r="T1238" s="281"/>
      <c r="U1238" s="281"/>
      <c r="V1238" s="281"/>
      <c r="W1238" s="281"/>
      <c r="X1238" s="281"/>
      <c r="Y1238" s="281"/>
      <c r="Z1238" s="281"/>
      <c r="AA1238" s="281"/>
      <c r="AB1238" s="281"/>
      <c r="AC1238" s="281"/>
      <c r="AD1238" s="281"/>
      <c r="AE1238" s="281"/>
      <c r="AF1238" s="281"/>
      <c r="AG1238" s="281"/>
      <c r="AH1238" s="302" t="s">
        <v>13</v>
      </c>
      <c r="AI1238" s="303"/>
      <c r="AJ1238" s="303"/>
      <c r="AK1238" s="311" t="s">
        <v>41</v>
      </c>
      <c r="AL1238" s="311"/>
      <c r="AM1238" s="311"/>
      <c r="AN1238" s="311"/>
      <c r="AO1238" s="312"/>
      <c r="AQ1238" s="157"/>
      <c r="AR1238" s="158"/>
      <c r="AS1238" s="158"/>
      <c r="AT1238" s="158"/>
      <c r="AU1238" s="158"/>
      <c r="AV1238" s="158"/>
      <c r="AW1238" s="158"/>
      <c r="AX1238" s="158"/>
      <c r="AY1238" s="158"/>
      <c r="AZ1238" s="158"/>
      <c r="BA1238" s="158"/>
      <c r="BB1238" s="158"/>
      <c r="BC1238" s="159"/>
      <c r="BD1238" s="165"/>
      <c r="BE1238" s="166"/>
      <c r="BF1238" s="175" t="str">
        <f>C1255</f>
        <v>C</v>
      </c>
      <c r="BG1238" s="177" t="str">
        <f>IF(VLOOKUP($BF1238,$A1242:$C1248,3,FALSE)=0,"",CONCATENATE(VLOOKUP(VLOOKUP($BF1238,$A1242:$C1248,3,FALSE),Players!$J:$N,4,FALSE)," ",VLOOKUP($BF1238,$A1242:$C1248,3,FALSE)," ",IF(ISERROR(VLOOKUP(VLOOKUP($BF1238,$A1242:$C1248,3,FALSE),Players!$J:$N,5,FALSE)),"()",CONCATENATE("(",VLOOKUP(VLOOKUP($BF1238,$A1242:$C1248,3,FALSE),Players!$J:$N,5,FALSE),")"))))</f>
        <v/>
      </c>
      <c r="BH1238" s="178"/>
      <c r="BI1238" s="178"/>
      <c r="BJ1238" s="178"/>
      <c r="BK1238" s="178"/>
      <c r="BL1238" s="178"/>
      <c r="BM1238" s="178"/>
      <c r="BN1238" s="178"/>
      <c r="BO1238" s="178"/>
      <c r="BP1238" s="178"/>
      <c r="BQ1238" s="178"/>
      <c r="BR1238" s="178"/>
      <c r="BS1238" s="178"/>
      <c r="BT1238" s="178"/>
      <c r="BU1238" s="179"/>
      <c r="BV1238" s="150" t="str">
        <f>IF(D1255&lt;&gt;"",D1255,"")</f>
        <v/>
      </c>
      <c r="BW1238" s="151"/>
      <c r="BX1238" s="150" t="str">
        <f>IF(F1255&lt;&gt;"",F1255,"")</f>
        <v/>
      </c>
      <c r="BY1238" s="151"/>
      <c r="BZ1238" s="150" t="str">
        <f>IF(H1255&lt;&gt;"",H1255,"")</f>
        <v/>
      </c>
      <c r="CA1238" s="151"/>
      <c r="CB1238" s="150" t="str">
        <f>IF(J1255&lt;&gt;"",J1255,"")</f>
        <v/>
      </c>
      <c r="CC1238" s="151"/>
      <c r="CD1238" s="150" t="str">
        <f>IF(L1255&lt;&gt;"",L1255,"")</f>
        <v/>
      </c>
      <c r="CE1238" s="151"/>
      <c r="CF1238" s="174" t="str">
        <f>IF($CF1236&lt;&gt;"",IF(CF1236="W","L","W"),"")</f>
        <v/>
      </c>
    </row>
    <row r="1239" spans="1:84" ht="11.25" customHeight="1" thickBot="1">
      <c r="A1239" s="275"/>
      <c r="B1239" s="276"/>
      <c r="C1239" s="276"/>
      <c r="D1239" s="279"/>
      <c r="E1239" s="279"/>
      <c r="F1239" s="282"/>
      <c r="G1239" s="282"/>
      <c r="H1239" s="282"/>
      <c r="I1239" s="282"/>
      <c r="J1239" s="282"/>
      <c r="K1239" s="282"/>
      <c r="L1239" s="282"/>
      <c r="M1239" s="282"/>
      <c r="N1239" s="282"/>
      <c r="O1239" s="282"/>
      <c r="P1239" s="282"/>
      <c r="Q1239" s="282"/>
      <c r="R1239" s="282"/>
      <c r="S1239" s="282"/>
      <c r="T1239" s="282"/>
      <c r="U1239" s="282"/>
      <c r="V1239" s="282"/>
      <c r="W1239" s="282"/>
      <c r="X1239" s="282"/>
      <c r="Y1239" s="282"/>
      <c r="Z1239" s="282"/>
      <c r="AA1239" s="282"/>
      <c r="AB1239" s="282"/>
      <c r="AC1239" s="282"/>
      <c r="AD1239" s="282"/>
      <c r="AE1239" s="282"/>
      <c r="AF1239" s="282"/>
      <c r="AG1239" s="282"/>
      <c r="AH1239" s="304"/>
      <c r="AI1239" s="305"/>
      <c r="AJ1239" s="305"/>
      <c r="AK1239" s="313"/>
      <c r="AL1239" s="313"/>
      <c r="AM1239" s="313"/>
      <c r="AN1239" s="313"/>
      <c r="AO1239" s="314"/>
      <c r="AQ1239" s="160"/>
      <c r="AR1239" s="161"/>
      <c r="AS1239" s="161"/>
      <c r="AT1239" s="161"/>
      <c r="AU1239" s="161"/>
      <c r="AV1239" s="161"/>
      <c r="AW1239" s="161"/>
      <c r="AX1239" s="161"/>
      <c r="AY1239" s="161"/>
      <c r="AZ1239" s="161"/>
      <c r="BA1239" s="161"/>
      <c r="BB1239" s="161"/>
      <c r="BC1239" s="162"/>
      <c r="BD1239" s="167"/>
      <c r="BE1239" s="168"/>
      <c r="BF1239" s="176"/>
      <c r="BG1239" s="180"/>
      <c r="BH1239" s="181"/>
      <c r="BI1239" s="181"/>
      <c r="BJ1239" s="181"/>
      <c r="BK1239" s="181"/>
      <c r="BL1239" s="181"/>
      <c r="BM1239" s="181"/>
      <c r="BN1239" s="181"/>
      <c r="BO1239" s="181"/>
      <c r="BP1239" s="181"/>
      <c r="BQ1239" s="181"/>
      <c r="BR1239" s="181"/>
      <c r="BS1239" s="181"/>
      <c r="BT1239" s="181"/>
      <c r="BU1239" s="182"/>
      <c r="BV1239" s="152"/>
      <c r="BW1239" s="153"/>
      <c r="BX1239" s="152"/>
      <c r="BY1239" s="153"/>
      <c r="BZ1239" s="152"/>
      <c r="CA1239" s="153"/>
      <c r="CB1239" s="152"/>
      <c r="CC1239" s="153"/>
      <c r="CD1239" s="152"/>
      <c r="CE1239" s="153"/>
      <c r="CF1239" s="174"/>
    </row>
    <row r="1240" spans="1:84" ht="11.25" customHeight="1">
      <c r="A1240" s="259" t="s">
        <v>15</v>
      </c>
      <c r="B1240" s="260"/>
      <c r="C1240" s="260"/>
      <c r="D1240" s="264">
        <v>20</v>
      </c>
      <c r="E1240" s="264"/>
      <c r="F1240" s="266" t="s">
        <v>16</v>
      </c>
      <c r="G1240" s="267"/>
      <c r="H1240" s="267"/>
      <c r="I1240" s="283"/>
      <c r="J1240" s="284"/>
      <c r="K1240" s="284"/>
      <c r="L1240" s="284"/>
      <c r="M1240" s="284"/>
      <c r="N1240" s="271"/>
      <c r="O1240" s="271"/>
      <c r="P1240" s="271"/>
      <c r="Q1240" s="271"/>
      <c r="R1240" s="271"/>
      <c r="S1240" s="271"/>
      <c r="T1240" s="271"/>
      <c r="U1240" s="271"/>
      <c r="V1240" s="271"/>
      <c r="W1240" s="271"/>
      <c r="X1240" s="271"/>
      <c r="Y1240" s="271"/>
      <c r="Z1240" s="271"/>
      <c r="AA1240" s="271"/>
      <c r="AB1240" s="271"/>
      <c r="AC1240" s="272"/>
      <c r="AD1240" s="150" t="s">
        <v>17</v>
      </c>
      <c r="AE1240" s="270"/>
      <c r="AF1240" s="288" t="s">
        <v>18</v>
      </c>
      <c r="AG1240" s="270"/>
      <c r="AH1240" s="288" t="s">
        <v>19</v>
      </c>
      <c r="AI1240" s="270"/>
      <c r="AJ1240" s="288" t="s">
        <v>20</v>
      </c>
      <c r="AK1240" s="290"/>
      <c r="AL1240" s="292" t="s">
        <v>21</v>
      </c>
      <c r="AM1240" s="293"/>
      <c r="AN1240" s="296" t="s">
        <v>22</v>
      </c>
      <c r="AO1240" s="297"/>
      <c r="AQ1240" s="126"/>
      <c r="AR1240" s="126"/>
      <c r="AS1240" s="126"/>
      <c r="AT1240" s="126"/>
      <c r="AU1240" s="126"/>
      <c r="AV1240" s="126"/>
      <c r="AW1240" s="126"/>
      <c r="AX1240" s="126"/>
      <c r="AY1240" s="126"/>
      <c r="AZ1240" s="126"/>
      <c r="BA1240" s="126"/>
      <c r="BB1240" s="126"/>
      <c r="BC1240" s="126"/>
      <c r="BV1240" s="169" t="str">
        <f>IF(CF1236&lt;&gt;"",IF(AND(AND(BV1236&gt;-1,BV1238&gt;-1),OR(BV1236&gt;10,BV1238&gt;10),ABS(BV1236-BV1238)&gt;1,IF(OR(BV1236&gt;11,BV1238&gt;11),ABS(BV1236-BV1238)=2,TRUE),BV1236=INT(BV1236),BV1238=INT(BV1238)),"","Error"),"")</f>
        <v/>
      </c>
      <c r="BW1240" s="169"/>
      <c r="BX1240" s="169" t="str">
        <f>IF(CF1236&lt;&gt;"",IF(AND(AND(BX1236&gt;-1,BX1238&gt;-1),OR(BX1236&gt;10,BX1238&gt;10),ABS(BX1236-BX1238)&gt;1,IF(OR(BX1236&gt;11,BX1238&gt;11),ABS(BX1236-BX1238)=2,TRUE),BX1236=INT(BX1236),BX1238=INT(BX1238)),"","Error"),"")</f>
        <v/>
      </c>
      <c r="BY1240" s="169"/>
      <c r="BZ1240" s="169" t="str">
        <f>IF(CF1236&lt;&gt;"",IF(AND(AND(BZ1236&gt;-1,BZ1238&gt;-1),OR(BZ1236&gt;10,BZ1238&gt;10),ABS(BZ1236-BZ1238)&gt;1,IF(OR(BZ1236&gt;11,BZ1238&gt;11),ABS(BZ1236-BZ1238)=2,TRUE),BZ1236=INT(BZ1236),BZ1238=INT(BZ1238)),"","Error"),"")</f>
        <v/>
      </c>
      <c r="CA1240" s="169"/>
      <c r="CB1240" s="169" t="str">
        <f>IF(AND(CF1236&lt;&gt;"",CB1236&lt;&gt;""),IF(AND(AND(CB1236&gt;-1,CB1238&gt;-1),OR(CB1236&gt;10,CB1238&gt;10),ABS(CB1236-CB1238)&gt;1,IF(OR(CB1236&gt;11,CB1238&gt;11),ABS(CB1236-CB1238)=2,TRUE),CB1236=INT(CB1236),CB1238=INT(CB1238)),"","Error"),"")</f>
        <v/>
      </c>
      <c r="CC1240" s="169"/>
      <c r="CD1240" s="169" t="str">
        <f>IF(AND(CF1236&lt;&gt;"",CD1236&lt;&gt;""),IF(AND(AND(CD1236&gt;-1,CD1238&gt;-1),OR(CD1236&gt;10,CD1238&gt;10),ABS(CD1236-CD1238)&gt;1,IF(OR(CD1236&gt;11,CD1238&gt;11),ABS(CD1236-CD1238)=2,TRUE),CD1236=INT(CD1236),CD1238=INT(CD1238)),"","Error"),"")</f>
        <v/>
      </c>
      <c r="CE1240" s="169"/>
    </row>
    <row r="1241" spans="1:84" ht="11.25" customHeight="1" thickBot="1">
      <c r="A1241" s="261"/>
      <c r="B1241" s="262"/>
      <c r="C1241" s="263"/>
      <c r="D1241" s="265"/>
      <c r="E1241" s="265"/>
      <c r="F1241" s="268"/>
      <c r="G1241" s="269"/>
      <c r="H1241" s="269"/>
      <c r="I1241" s="286"/>
      <c r="J1241" s="286"/>
      <c r="K1241" s="286"/>
      <c r="L1241" s="286"/>
      <c r="M1241" s="286"/>
      <c r="N1241" s="273"/>
      <c r="O1241" s="273"/>
      <c r="P1241" s="273"/>
      <c r="Q1241" s="273"/>
      <c r="R1241" s="273"/>
      <c r="S1241" s="273"/>
      <c r="T1241" s="273"/>
      <c r="U1241" s="273"/>
      <c r="V1241" s="273"/>
      <c r="W1241" s="273"/>
      <c r="X1241" s="273"/>
      <c r="Y1241" s="273"/>
      <c r="Z1241" s="273"/>
      <c r="AA1241" s="273"/>
      <c r="AB1241" s="273"/>
      <c r="AC1241" s="274"/>
      <c r="AD1241" s="194"/>
      <c r="AE1241" s="195"/>
      <c r="AF1241" s="289"/>
      <c r="AG1241" s="195"/>
      <c r="AH1241" s="289"/>
      <c r="AI1241" s="195"/>
      <c r="AJ1241" s="289"/>
      <c r="AK1241" s="291"/>
      <c r="AL1241" s="294"/>
      <c r="AM1241" s="295"/>
      <c r="AN1241" s="298"/>
      <c r="AO1241" s="299"/>
      <c r="AQ1241" s="126"/>
      <c r="AR1241" s="126"/>
      <c r="AS1241" s="126"/>
      <c r="AT1241" s="126"/>
      <c r="AU1241" s="126"/>
      <c r="AV1241" s="126"/>
      <c r="AW1241" s="126"/>
      <c r="AX1241" s="126"/>
      <c r="AY1241" s="126"/>
      <c r="AZ1241" s="126"/>
      <c r="BA1241" s="126"/>
      <c r="BB1241" s="126"/>
      <c r="BC1241" s="126"/>
    </row>
    <row r="1242" spans="1:84" ht="11.25" customHeight="1">
      <c r="A1242" s="210" t="str">
        <f>AD1240</f>
        <v>A</v>
      </c>
      <c r="B1242" s="211"/>
      <c r="C1242" s="214"/>
      <c r="D1242" s="215"/>
      <c r="E1242" s="215"/>
      <c r="F1242" s="215"/>
      <c r="G1242" s="215"/>
      <c r="H1242" s="215"/>
      <c r="I1242" s="215"/>
      <c r="J1242" s="215"/>
      <c r="K1242" s="215"/>
      <c r="L1242" s="215"/>
      <c r="M1242" s="215"/>
      <c r="N1242" s="215"/>
      <c r="O1242" s="215"/>
      <c r="P1242" s="215"/>
      <c r="Q1242" s="215"/>
      <c r="R1242" s="215"/>
      <c r="S1242" s="215"/>
      <c r="T1242" s="215"/>
      <c r="U1242" s="215"/>
      <c r="V1242" s="215"/>
      <c r="W1242" s="215"/>
      <c r="X1242" s="215"/>
      <c r="Y1242" s="215"/>
      <c r="Z1242" s="215"/>
      <c r="AA1242" s="215"/>
      <c r="AB1242" s="215"/>
      <c r="AC1242" s="216"/>
      <c r="AD1242" s="250"/>
      <c r="AE1242" s="229"/>
      <c r="AF1242" s="252" t="str">
        <f>IF($D1238="1P",IF(Z1257=Z1259,IF(X1257=X1259,IF(V1257&lt;&gt;"",IF(V1257&gt;V1259,"W","L"),""),IF(X1257&gt;X1259,"W","L")),IF(Z1257&gt;Z1259,"W","L")),IF(L1261=L1263,IF(J1261=J1263,IF(H1261&lt;&gt;"",IF(H1261&gt;H1263,"W","L"),""),IF(J1261&gt;J1263,"W","L")),IF(L1261&gt;L1263,"W","L")))</f>
        <v/>
      </c>
      <c r="AG1242" s="253"/>
      <c r="AH1242" s="252" t="str">
        <f>IF($D1238="1P",IF(L1261=L1263,IF(J1261=J1263,IF(H1261&lt;&gt;"",IF(H1261&gt;H1263,"W","L"),""),IF(J1261&gt;J1263,"W","L")),IF(L1261&gt;L1263,"W","L")),IF(L1253=L1255,IF(J1253=J1255,IF(H1253&lt;&gt;"",IF(H1253&gt;H1255,"W","L"),""),IF(J1253&gt;J1255,"W","L")),IF(L1253&gt;L1255,"W","L")))</f>
        <v/>
      </c>
      <c r="AI1242" s="253"/>
      <c r="AJ1242" s="252" t="str">
        <f>IF($D1238="1P",IF(L1253=L1255,IF(J1253=J1255,IF(H1253&lt;&gt;"",IF(H1253&gt;H1255,"W","L"),""),IF(J1253&gt;J1255,"W","L")),IF(L1253&gt;L1255,"W","L")),IF(Z1257=Z1259,IF(X1257=X1259,IF(V1257&lt;&gt;"",IF(V1257&gt;V1259,"W","L"),""),IF(X1257&gt;X1259,"W","L")),IF(Z1257&gt;Z1259,"W","L")))</f>
        <v/>
      </c>
      <c r="AK1242" s="253"/>
      <c r="AL1242" s="254" t="str">
        <f>IF(OR(COUNTIF(AD1242:AJ1242,"W"),COUNTIF(AD1242:AJ1242,"L")),COUNTIF(AD1242:AJ1242,"W")*2+COUNTIF(AD1242:AJ1242,"L"),"")</f>
        <v/>
      </c>
      <c r="AM1242" s="255"/>
      <c r="AN1242" s="256" t="str">
        <f>IF(AL1242&lt;&gt;"",RANK(AL1242,AL1242:AL1248,0),"")</f>
        <v/>
      </c>
      <c r="AO1242" s="257"/>
      <c r="AQ1242" s="127"/>
      <c r="AR1242" s="127"/>
      <c r="AS1242" s="127"/>
      <c r="AT1242" s="127"/>
      <c r="AU1242" s="127"/>
      <c r="AV1242" s="127"/>
      <c r="AW1242" s="127"/>
      <c r="AX1242" s="127"/>
      <c r="AY1242" s="127"/>
      <c r="AZ1242" s="127"/>
      <c r="BA1242" s="127"/>
      <c r="BB1242" s="127"/>
      <c r="BC1242" s="127"/>
      <c r="BD1242" s="40"/>
      <c r="BE1242" s="40"/>
      <c r="BF1242" s="40"/>
      <c r="BG1242" s="40"/>
      <c r="BH1242" s="40"/>
      <c r="BI1242" s="40"/>
      <c r="BJ1242" s="40"/>
      <c r="BK1242" s="40"/>
      <c r="BL1242" s="40"/>
      <c r="BM1242" s="40"/>
      <c r="BN1242" s="40"/>
      <c r="BO1242" s="40"/>
      <c r="BP1242" s="40"/>
      <c r="BQ1242" s="40"/>
      <c r="BR1242" s="40"/>
      <c r="BS1242" s="40"/>
      <c r="BT1242" s="40"/>
      <c r="BU1242" s="40"/>
      <c r="BV1242" s="40"/>
      <c r="BW1242" s="40"/>
      <c r="BX1242" s="40"/>
      <c r="BY1242" s="40"/>
      <c r="BZ1242" s="40"/>
      <c r="CA1242" s="40"/>
      <c r="CB1242" s="40"/>
      <c r="CC1242" s="40"/>
      <c r="CD1242" s="40"/>
      <c r="CE1242" s="40"/>
      <c r="CF1242" s="40"/>
    </row>
    <row r="1243" spans="1:84" ht="11.25" customHeight="1">
      <c r="A1243" s="212"/>
      <c r="B1243" s="213"/>
      <c r="C1243" s="217"/>
      <c r="D1243" s="218"/>
      <c r="E1243" s="218"/>
      <c r="F1243" s="218"/>
      <c r="G1243" s="218"/>
      <c r="H1243" s="218"/>
      <c r="I1243" s="218"/>
      <c r="J1243" s="218"/>
      <c r="K1243" s="218"/>
      <c r="L1243" s="218"/>
      <c r="M1243" s="218"/>
      <c r="N1243" s="218"/>
      <c r="O1243" s="218"/>
      <c r="P1243" s="218"/>
      <c r="Q1243" s="218"/>
      <c r="R1243" s="218"/>
      <c r="S1243" s="218"/>
      <c r="T1243" s="218"/>
      <c r="U1243" s="218"/>
      <c r="V1243" s="218"/>
      <c r="W1243" s="218"/>
      <c r="X1243" s="218"/>
      <c r="Y1243" s="218"/>
      <c r="Z1243" s="218"/>
      <c r="AA1243" s="218"/>
      <c r="AB1243" s="218"/>
      <c r="AC1243" s="219"/>
      <c r="AD1243" s="251"/>
      <c r="AE1243" s="236"/>
      <c r="AF1243" s="234"/>
      <c r="AG1243" s="233"/>
      <c r="AH1243" s="234"/>
      <c r="AI1243" s="233"/>
      <c r="AJ1243" s="234"/>
      <c r="AK1243" s="233"/>
      <c r="AL1243" s="241"/>
      <c r="AM1243" s="240"/>
      <c r="AN1243" s="258"/>
      <c r="AO1243" s="243"/>
      <c r="AQ1243" s="128"/>
      <c r="AR1243" s="128"/>
      <c r="AS1243" s="128"/>
      <c r="AT1243" s="128"/>
      <c r="AU1243" s="128"/>
      <c r="AV1243" s="128"/>
      <c r="AW1243" s="128"/>
      <c r="AX1243" s="128"/>
      <c r="AY1243" s="128"/>
      <c r="AZ1243" s="128"/>
      <c r="BA1243" s="128"/>
      <c r="BB1243" s="128"/>
      <c r="BC1243" s="128"/>
      <c r="BD1243" s="41"/>
      <c r="BE1243" s="41"/>
      <c r="BF1243" s="41"/>
      <c r="BG1243" s="41"/>
      <c r="BH1243" s="41"/>
      <c r="BI1243" s="41"/>
      <c r="BJ1243" s="41"/>
      <c r="BK1243" s="41"/>
      <c r="BL1243" s="41"/>
      <c r="BM1243" s="41"/>
      <c r="BN1243" s="41"/>
      <c r="BO1243" s="41"/>
      <c r="BP1243" s="41"/>
      <c r="BQ1243" s="41"/>
      <c r="BR1243" s="41"/>
      <c r="BS1243" s="41"/>
      <c r="BT1243" s="41"/>
      <c r="BU1243" s="41"/>
      <c r="BV1243" s="41"/>
      <c r="BW1243" s="41"/>
      <c r="BX1243" s="41"/>
      <c r="BY1243" s="41"/>
      <c r="BZ1243" s="41"/>
      <c r="CA1243" s="41"/>
      <c r="CB1243" s="41"/>
      <c r="CC1243" s="41"/>
      <c r="CD1243" s="41"/>
      <c r="CE1243" s="41"/>
      <c r="CF1243" s="41"/>
    </row>
    <row r="1244" spans="1:84" ht="11.25" customHeight="1">
      <c r="A1244" s="210" t="str">
        <f>AF1240</f>
        <v>B</v>
      </c>
      <c r="B1244" s="211"/>
      <c r="C1244" s="214"/>
      <c r="D1244" s="215"/>
      <c r="E1244" s="215"/>
      <c r="F1244" s="215"/>
      <c r="G1244" s="215"/>
      <c r="H1244" s="215"/>
      <c r="I1244" s="215"/>
      <c r="J1244" s="215"/>
      <c r="K1244" s="215"/>
      <c r="L1244" s="215"/>
      <c r="M1244" s="215"/>
      <c r="N1244" s="215"/>
      <c r="O1244" s="215"/>
      <c r="P1244" s="215"/>
      <c r="Q1244" s="215"/>
      <c r="R1244" s="215"/>
      <c r="S1244" s="215"/>
      <c r="T1244" s="215"/>
      <c r="U1244" s="215"/>
      <c r="V1244" s="215"/>
      <c r="W1244" s="215"/>
      <c r="X1244" s="215"/>
      <c r="Y1244" s="215"/>
      <c r="Z1244" s="215"/>
      <c r="AA1244" s="215"/>
      <c r="AB1244" s="215"/>
      <c r="AC1244" s="216"/>
      <c r="AD1244" s="220" t="str">
        <f>IF(AF1242&lt;&gt;"",IF(AF1242="W","L","W"),"")</f>
        <v/>
      </c>
      <c r="AE1244" s="221"/>
      <c r="AF1244" s="228"/>
      <c r="AG1244" s="229"/>
      <c r="AH1244" s="227" t="str">
        <f>IF($D1238="1P",IF(L1257=L1259,IF(J1257=J1259,IF(H1257&lt;&gt;"",IF(H1257&gt;H1259,"W","L"),""),IF(J1257&gt;J1259,"W","L")),IF(L1257&gt;L1259,"W","L")),IF(Z1261=Z1263,IF(X1261=X1263,IF(V1261&lt;&gt;"",IF(V1261&gt;V1263,"W","L"),""),IF(X1261&gt;X1263,"W","L")),IF(Z1261&gt;Z1263,"W","L")))</f>
        <v/>
      </c>
      <c r="AI1244" s="221"/>
      <c r="AJ1244" s="227" t="str">
        <f>IF($D1238="1P",IF(Z1253=Z1255,IF(X1253=X1255,IF(V1253&lt;&gt;"",IF(V1253&gt;V1255,"W","L"),""),IF(X1253&gt;X1255,"W","L")),IF(Z1253&gt;Z1255,"W","L")),IF(L1257=L1259,IF(J1257=J1259,IF(H1257&lt;&gt;"",IF(H1257&gt;H1259,"W","L"),""),IF(J1257&gt;J1259,"W","L")),IF(L1257&gt;L1259,"W","L")))</f>
        <v/>
      </c>
      <c r="AK1244" s="237"/>
      <c r="AL1244" s="239" t="str">
        <f>IF(OR(COUNTIF(AD1244:AJ1244,"W"),COUNTIF(AD1244:AJ1244,"L")),COUNTIF(AD1244:AJ1244,"W")*2+COUNTIF(AD1244:AJ1244,"L"),"")</f>
        <v/>
      </c>
      <c r="AM1244" s="240"/>
      <c r="AN1244" s="242" t="str">
        <f>IF(AL1244&lt;&gt;"",RANK(AL1244,AL1242:AL1248,0),"")</f>
        <v/>
      </c>
      <c r="AO1244" s="243"/>
      <c r="AQ1244" s="126"/>
      <c r="AR1244" s="126"/>
      <c r="AS1244" s="126"/>
      <c r="AT1244" s="126"/>
      <c r="AU1244" s="126"/>
      <c r="AV1244" s="126"/>
      <c r="AW1244" s="126"/>
      <c r="AX1244" s="126"/>
      <c r="AY1244" s="126"/>
      <c r="AZ1244" s="126"/>
      <c r="BA1244" s="126"/>
      <c r="BB1244" s="126"/>
      <c r="BC1244" s="126"/>
    </row>
    <row r="1245" spans="1:84" ht="11.25" customHeight="1" thickBot="1">
      <c r="A1245" s="212"/>
      <c r="B1245" s="213"/>
      <c r="C1245" s="217"/>
      <c r="D1245" s="218"/>
      <c r="E1245" s="218"/>
      <c r="F1245" s="218"/>
      <c r="G1245" s="218"/>
      <c r="H1245" s="218"/>
      <c r="I1245" s="218"/>
      <c r="J1245" s="218"/>
      <c r="K1245" s="218"/>
      <c r="L1245" s="218"/>
      <c r="M1245" s="218"/>
      <c r="N1245" s="218"/>
      <c r="O1245" s="218"/>
      <c r="P1245" s="218"/>
      <c r="Q1245" s="218"/>
      <c r="R1245" s="218"/>
      <c r="S1245" s="218"/>
      <c r="T1245" s="218"/>
      <c r="U1245" s="218"/>
      <c r="V1245" s="218"/>
      <c r="W1245" s="218"/>
      <c r="X1245" s="218"/>
      <c r="Y1245" s="218"/>
      <c r="Z1245" s="218"/>
      <c r="AA1245" s="218"/>
      <c r="AB1245" s="218"/>
      <c r="AC1245" s="219"/>
      <c r="AD1245" s="232"/>
      <c r="AE1245" s="233"/>
      <c r="AF1245" s="235"/>
      <c r="AG1245" s="236"/>
      <c r="AH1245" s="234"/>
      <c r="AI1245" s="233"/>
      <c r="AJ1245" s="234"/>
      <c r="AK1245" s="238"/>
      <c r="AL1245" s="241"/>
      <c r="AM1245" s="240"/>
      <c r="AN1245" s="258"/>
      <c r="AO1245" s="243"/>
      <c r="AQ1245" s="127"/>
      <c r="AR1245" s="127"/>
      <c r="AS1245" s="127"/>
      <c r="AT1245" s="127"/>
      <c r="AU1245" s="127"/>
      <c r="AV1245" s="127"/>
      <c r="AW1245" s="127"/>
      <c r="AX1245" s="127"/>
      <c r="AY1245" s="127"/>
      <c r="AZ1245" s="127"/>
      <c r="BA1245" s="127"/>
      <c r="BB1245" s="127"/>
      <c r="BC1245" s="127"/>
      <c r="BD1245" s="40"/>
      <c r="BE1245" s="40"/>
      <c r="BF1245" s="40"/>
      <c r="BG1245" s="40"/>
      <c r="BH1245" s="40"/>
      <c r="BI1245" s="40"/>
      <c r="BJ1245" s="40"/>
      <c r="BK1245" s="40"/>
      <c r="BL1245" s="40"/>
      <c r="BM1245" s="40"/>
      <c r="BN1245" s="40"/>
      <c r="BO1245" s="40"/>
      <c r="BP1245" s="40"/>
      <c r="BQ1245" s="40"/>
      <c r="BR1245" s="40"/>
      <c r="BS1245" s="40"/>
      <c r="BT1245" s="40"/>
      <c r="BU1245" s="40"/>
      <c r="BV1245" s="40"/>
      <c r="BW1245" s="40"/>
      <c r="BX1245" s="40"/>
      <c r="BY1245" s="40"/>
      <c r="BZ1245" s="40"/>
      <c r="CA1245" s="40"/>
      <c r="CB1245" s="40"/>
      <c r="CC1245" s="40"/>
      <c r="CD1245" s="40"/>
      <c r="CE1245" s="40"/>
    </row>
    <row r="1246" spans="1:84" ht="11.25" customHeight="1">
      <c r="A1246" s="210" t="str">
        <f>AH1240</f>
        <v>C</v>
      </c>
      <c r="B1246" s="211"/>
      <c r="C1246" s="214"/>
      <c r="D1246" s="215"/>
      <c r="E1246" s="215"/>
      <c r="F1246" s="215"/>
      <c r="G1246" s="215"/>
      <c r="H1246" s="215"/>
      <c r="I1246" s="215"/>
      <c r="J1246" s="215"/>
      <c r="K1246" s="215"/>
      <c r="L1246" s="215"/>
      <c r="M1246" s="215"/>
      <c r="N1246" s="215"/>
      <c r="O1246" s="215"/>
      <c r="P1246" s="215"/>
      <c r="Q1246" s="215"/>
      <c r="R1246" s="215"/>
      <c r="S1246" s="215"/>
      <c r="T1246" s="215"/>
      <c r="U1246" s="215"/>
      <c r="V1246" s="215"/>
      <c r="W1246" s="215"/>
      <c r="X1246" s="215"/>
      <c r="Y1246" s="215"/>
      <c r="Z1246" s="215"/>
      <c r="AA1246" s="215"/>
      <c r="AB1246" s="215"/>
      <c r="AC1246" s="216"/>
      <c r="AD1246" s="220" t="str">
        <f>IF(AH1242&lt;&gt;"",IF(AH1242="W","L","W"),"")</f>
        <v/>
      </c>
      <c r="AE1246" s="221"/>
      <c r="AF1246" s="227" t="str">
        <f>IF(AH1244&lt;&gt;"",IF(AH1244="W","L","W"),"")</f>
        <v/>
      </c>
      <c r="AG1246" s="221"/>
      <c r="AH1246" s="228"/>
      <c r="AI1246" s="229"/>
      <c r="AJ1246" s="227" t="str">
        <f>IF($D1238="1P",IF(Z1261=Z1263,IF(X1261=X1263,IF(V1261&lt;&gt;"",IF(V1261&gt;V1263,"W","L"),""),IF(X1261&gt;X1263,"W","L")),IF(Z1261&gt;Z1263,"W","L")),IF(Z1253=Z1255,IF(X1253=X1255,IF(V1253&lt;&gt;"",IF(V1253&gt;V1255,"W","L"),""),IF(X1253&gt;X1255,"W","L")),IF(Z1253&gt;Z1255,"W","L")))</f>
        <v/>
      </c>
      <c r="AK1246" s="237"/>
      <c r="AL1246" s="239" t="str">
        <f>IF(OR(COUNTIF(AD1246:AJ1246,"W"),COUNTIF(AD1246:AJ1246,"L")),COUNTIF(AD1246:AJ1246,"W")*2+COUNTIF(AD1246:AJ1246,"L"),"")</f>
        <v/>
      </c>
      <c r="AM1246" s="240"/>
      <c r="AN1246" s="242" t="str">
        <f>IF(AL1246&lt;&gt;"",RANK(AL1246,AL1242:AL1248,0),"")</f>
        <v/>
      </c>
      <c r="AO1246" s="243"/>
      <c r="AQ1246" s="154" t="str">
        <f>CONCATENATE($A1240," ",$D1240,","," ",$F1238)</f>
        <v>Group: 20, Women's Singles</v>
      </c>
      <c r="AR1246" s="155"/>
      <c r="AS1246" s="155"/>
      <c r="AT1246" s="155"/>
      <c r="AU1246" s="155"/>
      <c r="AV1246" s="155"/>
      <c r="AW1246" s="155"/>
      <c r="AX1246" s="155"/>
      <c r="AY1246" s="155"/>
      <c r="AZ1246" s="155"/>
      <c r="BA1246" s="155"/>
      <c r="BB1246" s="155"/>
      <c r="BC1246" s="156"/>
      <c r="BD1246" s="163">
        <f>A1257</f>
        <v>2</v>
      </c>
      <c r="BE1246" s="164"/>
      <c r="BF1246" s="183" t="str">
        <f>C1257</f>
        <v>B</v>
      </c>
      <c r="BG1246" s="185" t="str">
        <f>IF(VLOOKUP($BF1246,$A1242:$C1248,3,FALSE)=0,"",CONCATENATE(VLOOKUP(VLOOKUP($BF1246,$A1242:$C1248,3,FALSE),Players!$J:$N,4,FALSE)," ",VLOOKUP($BF1246,$A1242:$C1248,3,FALSE)," ",IF(ISERROR(VLOOKUP(VLOOKUP($BF1246,$A1242:$C1248,3,FALSE),Players!$J:$N,5,FALSE)),"()",CONCATENATE("(",VLOOKUP(VLOOKUP($BF1246,$A1242:$C1248,3,FALSE),Players!$J:$N,5,FALSE),")"))))</f>
        <v/>
      </c>
      <c r="BH1246" s="186"/>
      <c r="BI1246" s="186"/>
      <c r="BJ1246" s="186"/>
      <c r="BK1246" s="186"/>
      <c r="BL1246" s="186"/>
      <c r="BM1246" s="186"/>
      <c r="BN1246" s="186"/>
      <c r="BO1246" s="186"/>
      <c r="BP1246" s="186"/>
      <c r="BQ1246" s="186"/>
      <c r="BR1246" s="186"/>
      <c r="BS1246" s="186"/>
      <c r="BT1246" s="186"/>
      <c r="BU1246" s="187"/>
      <c r="BV1246" s="170" t="str">
        <f>IF(D1257&lt;&gt;"",D1257,"")</f>
        <v/>
      </c>
      <c r="BW1246" s="171"/>
      <c r="BX1246" s="170" t="str">
        <f>IF(F1257&lt;&gt;"",F1257,"")</f>
        <v/>
      </c>
      <c r="BY1246" s="171"/>
      <c r="BZ1246" s="170" t="str">
        <f>IF(H1257&lt;&gt;"",H1257,"")</f>
        <v/>
      </c>
      <c r="CA1246" s="171"/>
      <c r="CB1246" s="170" t="str">
        <f>IF(J1257&lt;&gt;"",J1257,"")</f>
        <v/>
      </c>
      <c r="CC1246" s="171"/>
      <c r="CD1246" s="170" t="str">
        <f>IF(L1257&lt;&gt;"",L1257,"")</f>
        <v/>
      </c>
      <c r="CE1246" s="171"/>
      <c r="CF1246" s="174" t="str">
        <f>IF($CD1246=$CD1248,IF($CB1246=$CB1248,IF($BZ1246&lt;&gt;"",IF($BZ1246&gt;$BZ1248,"W","L"),""),IF($CB1246&gt;$CB1248,"W","L")),IF($CD1246&gt;$CD1248,"W","L"))</f>
        <v/>
      </c>
    </row>
    <row r="1247" spans="1:84" ht="11.25" customHeight="1">
      <c r="A1247" s="212"/>
      <c r="B1247" s="213"/>
      <c r="C1247" s="217"/>
      <c r="D1247" s="218"/>
      <c r="E1247" s="218"/>
      <c r="F1247" s="218"/>
      <c r="G1247" s="218"/>
      <c r="H1247" s="218"/>
      <c r="I1247" s="218"/>
      <c r="J1247" s="218"/>
      <c r="K1247" s="218"/>
      <c r="L1247" s="218"/>
      <c r="M1247" s="218"/>
      <c r="N1247" s="218"/>
      <c r="O1247" s="218"/>
      <c r="P1247" s="218"/>
      <c r="Q1247" s="218"/>
      <c r="R1247" s="218"/>
      <c r="S1247" s="218"/>
      <c r="T1247" s="218"/>
      <c r="U1247" s="218"/>
      <c r="V1247" s="218"/>
      <c r="W1247" s="218"/>
      <c r="X1247" s="218"/>
      <c r="Y1247" s="218"/>
      <c r="Z1247" s="218"/>
      <c r="AA1247" s="218"/>
      <c r="AB1247" s="218"/>
      <c r="AC1247" s="219"/>
      <c r="AD1247" s="232"/>
      <c r="AE1247" s="233"/>
      <c r="AF1247" s="234"/>
      <c r="AG1247" s="233"/>
      <c r="AH1247" s="235"/>
      <c r="AI1247" s="236"/>
      <c r="AJ1247" s="234"/>
      <c r="AK1247" s="238"/>
      <c r="AL1247" s="241"/>
      <c r="AM1247" s="240"/>
      <c r="AN1247" s="244"/>
      <c r="AO1247" s="245"/>
      <c r="AQ1247" s="157"/>
      <c r="AR1247" s="158"/>
      <c r="AS1247" s="158"/>
      <c r="AT1247" s="158"/>
      <c r="AU1247" s="158"/>
      <c r="AV1247" s="158"/>
      <c r="AW1247" s="158"/>
      <c r="AX1247" s="158"/>
      <c r="AY1247" s="158"/>
      <c r="AZ1247" s="158"/>
      <c r="BA1247" s="158"/>
      <c r="BB1247" s="158"/>
      <c r="BC1247" s="159"/>
      <c r="BD1247" s="165"/>
      <c r="BE1247" s="166"/>
      <c r="BF1247" s="184"/>
      <c r="BG1247" s="188"/>
      <c r="BH1247" s="189"/>
      <c r="BI1247" s="189"/>
      <c r="BJ1247" s="189"/>
      <c r="BK1247" s="189"/>
      <c r="BL1247" s="189"/>
      <c r="BM1247" s="189"/>
      <c r="BN1247" s="189"/>
      <c r="BO1247" s="189"/>
      <c r="BP1247" s="189"/>
      <c r="BQ1247" s="189"/>
      <c r="BR1247" s="189"/>
      <c r="BS1247" s="189"/>
      <c r="BT1247" s="189"/>
      <c r="BU1247" s="190"/>
      <c r="BV1247" s="172"/>
      <c r="BW1247" s="173"/>
      <c r="BX1247" s="172"/>
      <c r="BY1247" s="173"/>
      <c r="BZ1247" s="172"/>
      <c r="CA1247" s="173"/>
      <c r="CB1247" s="172"/>
      <c r="CC1247" s="173"/>
      <c r="CD1247" s="172"/>
      <c r="CE1247" s="173"/>
      <c r="CF1247" s="174"/>
    </row>
    <row r="1248" spans="1:84" ht="11.25" customHeight="1">
      <c r="A1248" s="210" t="str">
        <f>AJ1240</f>
        <v>D</v>
      </c>
      <c r="B1248" s="211"/>
      <c r="C1248" s="214"/>
      <c r="D1248" s="215"/>
      <c r="E1248" s="215"/>
      <c r="F1248" s="215"/>
      <c r="G1248" s="215"/>
      <c r="H1248" s="215"/>
      <c r="I1248" s="215"/>
      <c r="J1248" s="215"/>
      <c r="K1248" s="215"/>
      <c r="L1248" s="215"/>
      <c r="M1248" s="215"/>
      <c r="N1248" s="215"/>
      <c r="O1248" s="215"/>
      <c r="P1248" s="215"/>
      <c r="Q1248" s="215"/>
      <c r="R1248" s="215"/>
      <c r="S1248" s="215"/>
      <c r="T1248" s="215"/>
      <c r="U1248" s="215"/>
      <c r="V1248" s="215"/>
      <c r="W1248" s="215"/>
      <c r="X1248" s="215"/>
      <c r="Y1248" s="215"/>
      <c r="Z1248" s="215"/>
      <c r="AA1248" s="215"/>
      <c r="AB1248" s="215"/>
      <c r="AC1248" s="216"/>
      <c r="AD1248" s="220" t="str">
        <f>IF(AJ1242&lt;&gt;"",IF(AJ1242="W","L","W"),"")</f>
        <v/>
      </c>
      <c r="AE1248" s="221"/>
      <c r="AF1248" s="224" t="str">
        <f>IF(AJ1244&lt;&gt;"",IF(AJ1244="W","L","W"),"")</f>
        <v/>
      </c>
      <c r="AG1248" s="225"/>
      <c r="AH1248" s="227" t="str">
        <f>IF(AJ1246&lt;&gt;"",IF(AJ1246="W","L","W"),"")</f>
        <v/>
      </c>
      <c r="AI1248" s="221"/>
      <c r="AJ1248" s="228"/>
      <c r="AK1248" s="229"/>
      <c r="AL1248" s="239" t="str">
        <f>IF(OR(COUNTIF(AD1248:AJ1248,"W"),COUNTIF(AD1248:AJ1248,"L")),COUNTIF(AD1248:AJ1248,"W")*2+COUNTIF(AD1248:AJ1248,"L"),"")</f>
        <v/>
      </c>
      <c r="AM1248" s="240"/>
      <c r="AN1248" s="242" t="str">
        <f>IF(AL1248&lt;&gt;"",RANK(AL1248,AL1242:AL1248,0),"")</f>
        <v/>
      </c>
      <c r="AO1248" s="243"/>
      <c r="AQ1248" s="157"/>
      <c r="AR1248" s="158"/>
      <c r="AS1248" s="158"/>
      <c r="AT1248" s="158"/>
      <c r="AU1248" s="158"/>
      <c r="AV1248" s="158"/>
      <c r="AW1248" s="158"/>
      <c r="AX1248" s="158"/>
      <c r="AY1248" s="158"/>
      <c r="AZ1248" s="158"/>
      <c r="BA1248" s="158"/>
      <c r="BB1248" s="158"/>
      <c r="BC1248" s="159"/>
      <c r="BD1248" s="165"/>
      <c r="BE1248" s="166"/>
      <c r="BF1248" s="175" t="str">
        <f>C1259</f>
        <v>D</v>
      </c>
      <c r="BG1248" s="177" t="str">
        <f>IF(VLOOKUP($BF1248,$A1242:$C1248,3,FALSE)=0,"",CONCATENATE(VLOOKUP(VLOOKUP($BF1248,$A1242:$C1248,3,FALSE),Players!$J:$N,4,FALSE)," ",VLOOKUP($BF1248,$A1242:$C1248,3,FALSE)," ",IF(ISERROR(VLOOKUP(VLOOKUP($BF1248,$A1242:$C1248,3,FALSE),Players!$J:$N,5,FALSE)),"()",CONCATENATE("(",VLOOKUP(VLOOKUP($BF1248,$A1242:$C1248,3,FALSE),Players!$J:$N,5,FALSE),")"))))</f>
        <v/>
      </c>
      <c r="BH1248" s="178"/>
      <c r="BI1248" s="178"/>
      <c r="BJ1248" s="178"/>
      <c r="BK1248" s="178"/>
      <c r="BL1248" s="178"/>
      <c r="BM1248" s="178"/>
      <c r="BN1248" s="178"/>
      <c r="BO1248" s="178"/>
      <c r="BP1248" s="178"/>
      <c r="BQ1248" s="178"/>
      <c r="BR1248" s="178"/>
      <c r="BS1248" s="178"/>
      <c r="BT1248" s="178"/>
      <c r="BU1248" s="179"/>
      <c r="BV1248" s="150" t="str">
        <f>IF(D1259&lt;&gt;"",D1259,"")</f>
        <v/>
      </c>
      <c r="BW1248" s="151"/>
      <c r="BX1248" s="150" t="str">
        <f>IF(F1259&lt;&gt;"",F1259,"")</f>
        <v/>
      </c>
      <c r="BY1248" s="151"/>
      <c r="BZ1248" s="150" t="str">
        <f>IF(H1259&lt;&gt;"",H1259,"")</f>
        <v/>
      </c>
      <c r="CA1248" s="151"/>
      <c r="CB1248" s="150" t="str">
        <f>IF(J1259&lt;&gt;"",J1259,"")</f>
        <v/>
      </c>
      <c r="CC1248" s="151"/>
      <c r="CD1248" s="150" t="str">
        <f>IF(L1259&lt;&gt;"",L1259,"")</f>
        <v/>
      </c>
      <c r="CE1248" s="151"/>
      <c r="CF1248" s="174" t="str">
        <f>IF($CF1246&lt;&gt;"",IF(CF1246="W","L","W"),"")</f>
        <v/>
      </c>
    </row>
    <row r="1249" spans="1:84" ht="11.25" customHeight="1" thickBot="1">
      <c r="A1249" s="212"/>
      <c r="B1249" s="213"/>
      <c r="C1249" s="217"/>
      <c r="D1249" s="218"/>
      <c r="E1249" s="218"/>
      <c r="F1249" s="218"/>
      <c r="G1249" s="218"/>
      <c r="H1249" s="218"/>
      <c r="I1249" s="218"/>
      <c r="J1249" s="218"/>
      <c r="K1249" s="218"/>
      <c r="L1249" s="218"/>
      <c r="M1249" s="218"/>
      <c r="N1249" s="218"/>
      <c r="O1249" s="218"/>
      <c r="P1249" s="218"/>
      <c r="Q1249" s="218"/>
      <c r="R1249" s="218"/>
      <c r="S1249" s="218"/>
      <c r="T1249" s="218"/>
      <c r="U1249" s="218"/>
      <c r="V1249" s="218"/>
      <c r="W1249" s="218"/>
      <c r="X1249" s="218"/>
      <c r="Y1249" s="218"/>
      <c r="Z1249" s="218"/>
      <c r="AA1249" s="218"/>
      <c r="AB1249" s="218"/>
      <c r="AC1249" s="219"/>
      <c r="AD1249" s="222"/>
      <c r="AE1249" s="223"/>
      <c r="AF1249" s="226"/>
      <c r="AG1249" s="223"/>
      <c r="AH1249" s="226"/>
      <c r="AI1249" s="223"/>
      <c r="AJ1249" s="230"/>
      <c r="AK1249" s="231"/>
      <c r="AL1249" s="246"/>
      <c r="AM1249" s="247"/>
      <c r="AN1249" s="248"/>
      <c r="AO1249" s="249"/>
      <c r="AQ1249" s="160"/>
      <c r="AR1249" s="161"/>
      <c r="AS1249" s="161"/>
      <c r="AT1249" s="161"/>
      <c r="AU1249" s="161"/>
      <c r="AV1249" s="161"/>
      <c r="AW1249" s="161"/>
      <c r="AX1249" s="161"/>
      <c r="AY1249" s="161"/>
      <c r="AZ1249" s="161"/>
      <c r="BA1249" s="161"/>
      <c r="BB1249" s="161"/>
      <c r="BC1249" s="162"/>
      <c r="BD1249" s="167"/>
      <c r="BE1249" s="168"/>
      <c r="BF1249" s="176"/>
      <c r="BG1249" s="180"/>
      <c r="BH1249" s="181"/>
      <c r="BI1249" s="181"/>
      <c r="BJ1249" s="181"/>
      <c r="BK1249" s="181"/>
      <c r="BL1249" s="181"/>
      <c r="BM1249" s="181"/>
      <c r="BN1249" s="181"/>
      <c r="BO1249" s="181"/>
      <c r="BP1249" s="181"/>
      <c r="BQ1249" s="181"/>
      <c r="BR1249" s="181"/>
      <c r="BS1249" s="181"/>
      <c r="BT1249" s="181"/>
      <c r="BU1249" s="182"/>
      <c r="BV1249" s="152"/>
      <c r="BW1249" s="153"/>
      <c r="BX1249" s="152"/>
      <c r="BY1249" s="153"/>
      <c r="BZ1249" s="152"/>
      <c r="CA1249" s="153"/>
      <c r="CB1249" s="152"/>
      <c r="CC1249" s="153"/>
      <c r="CD1249" s="152"/>
      <c r="CE1249" s="153"/>
      <c r="CF1249" s="174"/>
    </row>
    <row r="1250" spans="1:84" ht="11.25" customHeight="1">
      <c r="A1250" s="42"/>
      <c r="R1250" s="42"/>
      <c r="S1250" s="42"/>
      <c r="W1250" s="42"/>
      <c r="X1250" s="43"/>
      <c r="Y1250" s="43"/>
      <c r="Z1250" s="43"/>
      <c r="AA1250" s="43"/>
      <c r="AB1250" s="3"/>
      <c r="AQ1250" s="126"/>
      <c r="AR1250" s="126"/>
      <c r="AS1250" s="126"/>
      <c r="AT1250" s="126"/>
      <c r="AU1250" s="126"/>
      <c r="AV1250" s="126"/>
      <c r="AW1250" s="126"/>
      <c r="AX1250" s="126"/>
      <c r="AY1250" s="126"/>
      <c r="AZ1250" s="126"/>
      <c r="BA1250" s="126"/>
      <c r="BB1250" s="126"/>
      <c r="BC1250" s="126"/>
      <c r="BV1250" s="169" t="str">
        <f>IF(CF1246&lt;&gt;"",IF(AND(AND(BV1246&gt;-1,BV1248&gt;-1),OR(BV1246&gt;10,BV1248&gt;10),ABS(BV1246-BV1248)&gt;1,IF(OR(BV1246&gt;11,BV1248&gt;11),ABS(BV1246-BV1248)=2,TRUE),BV1246=INT(BV1246),BV1248=INT(BV1248)),"","Error"),"")</f>
        <v/>
      </c>
      <c r="BW1250" s="169"/>
      <c r="BX1250" s="169" t="str">
        <f>IF(CF1246&lt;&gt;"",IF(AND(AND(BX1246&gt;-1,BX1248&gt;-1),OR(BX1246&gt;10,BX1248&gt;10),ABS(BX1246-BX1248)&gt;1,IF(OR(BX1246&gt;11,BX1248&gt;11),ABS(BX1246-BX1248)=2,TRUE),BX1246=INT(BX1246),BX1248=INT(BX1248)),"","Error"),"")</f>
        <v/>
      </c>
      <c r="BY1250" s="169"/>
      <c r="BZ1250" s="169" t="str">
        <f>IF(CF1246&lt;&gt;"",IF(AND(AND(BZ1246&gt;-1,BZ1248&gt;-1),OR(BZ1246&gt;10,BZ1248&gt;10),ABS(BZ1246-BZ1248)&gt;1,IF(OR(BZ1246&gt;11,BZ1248&gt;11),ABS(BZ1246-BZ1248)=2,TRUE),BZ1246=INT(BZ1246),BZ1248=INT(BZ1248)),"","Error"),"")</f>
        <v/>
      </c>
      <c r="CA1250" s="169"/>
      <c r="CB1250" s="169" t="str">
        <f>IF(AND(CF1246&lt;&gt;"",CB1246&lt;&gt;""),IF(AND(AND(CB1246&gt;-1,CB1248&gt;-1),OR(CB1246&gt;10,CB1248&gt;10),ABS(CB1246-CB1248)&gt;1,IF(OR(CB1246&gt;11,CB1248&gt;11),ABS(CB1246-CB1248)=2,TRUE),CB1246=INT(CB1246),CB1248=INT(CB1248)),"","Error"),"")</f>
        <v/>
      </c>
      <c r="CC1250" s="169"/>
      <c r="CD1250" s="169" t="str">
        <f>IF(AND(CF1246&lt;&gt;"",CD1246&lt;&gt;""),IF(AND(AND(CD1246&gt;-1,CD1248&gt;-1),OR(CD1246&gt;10,CD1248&gt;10),ABS(CD1246-CD1248)&gt;1,IF(OR(CD1246&gt;11,CD1248&gt;11),ABS(CD1246-CD1248)=2,TRUE),CD1246=INT(CD1246),CD1248=INT(CD1248)),"","Error"),"")</f>
        <v/>
      </c>
      <c r="CE1250" s="169"/>
    </row>
    <row r="1251" spans="1:84" ht="11.25" customHeight="1">
      <c r="AQ1251" s="126"/>
      <c r="AR1251" s="126"/>
      <c r="AS1251" s="126"/>
      <c r="AT1251" s="126"/>
      <c r="AU1251" s="126"/>
      <c r="AV1251" s="126"/>
      <c r="AW1251" s="126"/>
      <c r="AX1251" s="126"/>
      <c r="AY1251" s="126"/>
      <c r="AZ1251" s="126"/>
      <c r="BA1251" s="126"/>
      <c r="BB1251" s="126"/>
      <c r="BC1251" s="126"/>
    </row>
    <row r="1252" spans="1:84" ht="11.25" customHeight="1" thickBot="1">
      <c r="AB1252" s="3"/>
      <c r="AQ1252" s="127"/>
      <c r="AR1252" s="127"/>
      <c r="AS1252" s="127"/>
      <c r="AT1252" s="127"/>
      <c r="AU1252" s="127"/>
      <c r="AV1252" s="127"/>
      <c r="AW1252" s="127"/>
      <c r="AX1252" s="127"/>
      <c r="AY1252" s="127"/>
      <c r="AZ1252" s="127"/>
      <c r="BA1252" s="127"/>
      <c r="BB1252" s="127"/>
      <c r="BC1252" s="127"/>
      <c r="BD1252" s="40"/>
      <c r="BE1252" s="40"/>
      <c r="BF1252" s="40"/>
      <c r="BG1252" s="40"/>
      <c r="BH1252" s="40"/>
      <c r="BI1252" s="40"/>
      <c r="BJ1252" s="40"/>
      <c r="BK1252" s="40"/>
      <c r="BL1252" s="40"/>
      <c r="BM1252" s="40"/>
      <c r="BN1252" s="40"/>
      <c r="BO1252" s="40"/>
      <c r="BP1252" s="40"/>
      <c r="BQ1252" s="40"/>
      <c r="BR1252" s="40"/>
      <c r="BS1252" s="40"/>
      <c r="BT1252" s="40"/>
      <c r="BU1252" s="40"/>
      <c r="BV1252" s="40"/>
      <c r="BW1252" s="40"/>
      <c r="BX1252" s="40"/>
      <c r="BY1252" s="40"/>
      <c r="BZ1252" s="40"/>
      <c r="CA1252" s="40"/>
      <c r="CB1252" s="40"/>
      <c r="CC1252" s="40"/>
      <c r="CD1252" s="40"/>
      <c r="CE1252" s="40"/>
    </row>
    <row r="1253" spans="1:84" ht="11.25" customHeight="1">
      <c r="A1253" s="170">
        <v>1</v>
      </c>
      <c r="B1253" s="191"/>
      <c r="C1253" s="183" t="str">
        <f>IF($D1238="1P","A","A")</f>
        <v>A</v>
      </c>
      <c r="D1253" s="197"/>
      <c r="E1253" s="198"/>
      <c r="F1253" s="197"/>
      <c r="G1253" s="198"/>
      <c r="H1253" s="197"/>
      <c r="I1253" s="198"/>
      <c r="J1253" s="197"/>
      <c r="K1253" s="198"/>
      <c r="L1253" s="197"/>
      <c r="M1253" s="208"/>
      <c r="N1253" s="69" t="str">
        <f>IF(CF1236&lt;&gt;"",IF(CF1236="W",IF(SUM(IF(D1253&gt;D1255,1,0),IF(F1253&gt;F1255,1,0),IF(H1253&gt;H1255,1,0),IF(J1253&gt;J1255,1,0),IF(L1253&gt;L1255,1,0))&lt;&gt;3,"E",""),""),"")</f>
        <v/>
      </c>
      <c r="O1253" s="170">
        <v>4</v>
      </c>
      <c r="P1253" s="191"/>
      <c r="Q1253" s="183" t="str">
        <f>IF($D1238="1P","B","C")</f>
        <v>C</v>
      </c>
      <c r="R1253" s="197"/>
      <c r="S1253" s="198"/>
      <c r="T1253" s="197"/>
      <c r="U1253" s="198"/>
      <c r="V1253" s="197"/>
      <c r="W1253" s="198"/>
      <c r="X1253" s="197"/>
      <c r="Y1253" s="198"/>
      <c r="Z1253" s="197"/>
      <c r="AA1253" s="208"/>
      <c r="AB1253" s="69" t="str">
        <f>IF(CF1266&lt;&gt;"",IF(CF1266="W",IF(SUM(IF(R1253&gt;R1255,1,0),IF(T1253&gt;T1255,1,0),IF(V1253&gt;V1255,1,0),IF(X1253&gt;X1255,1,0),IF(Z1253&gt;Z1255,1,0))&lt;&gt;3,"E",""),""),"")</f>
        <v/>
      </c>
      <c r="AQ1253" s="128"/>
      <c r="AR1253" s="128"/>
      <c r="AS1253" s="128"/>
      <c r="AT1253" s="128"/>
      <c r="AU1253" s="128"/>
      <c r="AV1253" s="128"/>
      <c r="AW1253" s="128"/>
      <c r="AX1253" s="128"/>
      <c r="AY1253" s="128"/>
      <c r="AZ1253" s="128"/>
      <c r="BA1253" s="128"/>
      <c r="BB1253" s="128"/>
      <c r="BC1253" s="128"/>
      <c r="BD1253" s="41"/>
      <c r="BE1253" s="41"/>
      <c r="BF1253" s="41"/>
      <c r="BG1253" s="41"/>
      <c r="BH1253" s="41"/>
      <c r="BI1253" s="41"/>
      <c r="BJ1253" s="41"/>
      <c r="BK1253" s="41"/>
      <c r="BL1253" s="41"/>
      <c r="BM1253" s="41"/>
      <c r="BN1253" s="41"/>
      <c r="BO1253" s="41"/>
      <c r="BP1253" s="41"/>
      <c r="BQ1253" s="41"/>
      <c r="BR1253" s="41"/>
      <c r="BS1253" s="41"/>
      <c r="BT1253" s="41"/>
      <c r="BU1253" s="41"/>
      <c r="BV1253" s="41"/>
      <c r="BW1253" s="41"/>
      <c r="BX1253" s="41"/>
      <c r="BY1253" s="41"/>
      <c r="BZ1253" s="41"/>
      <c r="CA1253" s="41"/>
      <c r="CB1253" s="41"/>
      <c r="CC1253" s="41"/>
      <c r="CD1253" s="41"/>
      <c r="CE1253" s="41"/>
    </row>
    <row r="1254" spans="1:84" ht="11.25" customHeight="1">
      <c r="A1254" s="192"/>
      <c r="B1254" s="193"/>
      <c r="C1254" s="196"/>
      <c r="D1254" s="199"/>
      <c r="E1254" s="200"/>
      <c r="F1254" s="199"/>
      <c r="G1254" s="200"/>
      <c r="H1254" s="199"/>
      <c r="I1254" s="200"/>
      <c r="J1254" s="199"/>
      <c r="K1254" s="200"/>
      <c r="L1254" s="199"/>
      <c r="M1254" s="209"/>
      <c r="N1254" s="69" t="str">
        <f>IF(CF1236&lt;&gt;"",IF(ISERROR(AND(BV1240="",BX1240="",BZ1240="",CB1240="",CD1240="")),"E",IF(AND(BV1240="",BX1240="",BZ1240="",CB1240="",CD1240=""),"","E")),"")</f>
        <v/>
      </c>
      <c r="O1254" s="192"/>
      <c r="P1254" s="193"/>
      <c r="Q1254" s="196"/>
      <c r="R1254" s="199"/>
      <c r="S1254" s="200"/>
      <c r="T1254" s="199"/>
      <c r="U1254" s="200"/>
      <c r="V1254" s="199"/>
      <c r="W1254" s="200"/>
      <c r="X1254" s="199"/>
      <c r="Y1254" s="200"/>
      <c r="Z1254" s="199"/>
      <c r="AA1254" s="209"/>
      <c r="AB1254" s="69" t="str">
        <f>IF(CF1266&lt;&gt;"",IF(ISERROR(AND(BV1270="",BX1270="",BZ1270="",CB1270="",CD1270="")),"E",IF(AND(BV1270="",BX1270="",BZ1270="",CB1270="",CD1270=""),"","E")),"")</f>
        <v/>
      </c>
      <c r="AQ1254" s="126"/>
      <c r="AR1254" s="126"/>
      <c r="AS1254" s="126"/>
      <c r="AT1254" s="126"/>
      <c r="AU1254" s="126"/>
      <c r="AV1254" s="126"/>
      <c r="AW1254" s="126"/>
      <c r="AX1254" s="126"/>
      <c r="AY1254" s="126"/>
      <c r="AZ1254" s="126"/>
      <c r="BA1254" s="126"/>
      <c r="BB1254" s="126"/>
      <c r="BC1254" s="126"/>
    </row>
    <row r="1255" spans="1:84" ht="11.25" customHeight="1" thickBot="1">
      <c r="A1255" s="192"/>
      <c r="B1255" s="193"/>
      <c r="C1255" s="175" t="str">
        <f>IF($D1238="1P","D","C")</f>
        <v>C</v>
      </c>
      <c r="D1255" s="201"/>
      <c r="E1255" s="202"/>
      <c r="F1255" s="201"/>
      <c r="G1255" s="202"/>
      <c r="H1255" s="201"/>
      <c r="I1255" s="202"/>
      <c r="J1255" s="201"/>
      <c r="K1255" s="202"/>
      <c r="L1255" s="201"/>
      <c r="M1255" s="205"/>
      <c r="N1255" s="69" t="str">
        <f>IF(CF1236&lt;&gt;"",IF(ISERROR(AND(BV1240="",BX1240="",BZ1240="",CB1240="",CD1240="")),"E",IF(AND(BV1240="",BX1240="",BZ1240="",CB1240="",CD1240=""),"","E")),"")</f>
        <v/>
      </c>
      <c r="O1255" s="192"/>
      <c r="P1255" s="193"/>
      <c r="Q1255" s="175" t="str">
        <f>IF($D1238="1P","D","D")</f>
        <v>D</v>
      </c>
      <c r="R1255" s="201"/>
      <c r="S1255" s="202"/>
      <c r="T1255" s="201"/>
      <c r="U1255" s="202"/>
      <c r="V1255" s="201"/>
      <c r="W1255" s="202"/>
      <c r="X1255" s="201"/>
      <c r="Y1255" s="202"/>
      <c r="Z1255" s="201"/>
      <c r="AA1255" s="205"/>
      <c r="AB1255" s="69" t="str">
        <f>IF(CF1266&lt;&gt;"",IF(ISERROR(AND(BV1270="",BX1270="",BZ1270="",CB1270="",CD1270="")),"E",IF(AND(BV1270="",BX1270="",BZ1270="",CB1270="",CD1270=""),"","E")),"")</f>
        <v/>
      </c>
      <c r="AP1255" s="2"/>
      <c r="AQ1255" s="127"/>
      <c r="AR1255" s="127"/>
      <c r="AS1255" s="127"/>
      <c r="AT1255" s="127"/>
      <c r="AU1255" s="127"/>
      <c r="AV1255" s="127"/>
      <c r="AW1255" s="127"/>
      <c r="AX1255" s="127"/>
      <c r="AY1255" s="127"/>
      <c r="AZ1255" s="127"/>
      <c r="BA1255" s="127"/>
      <c r="BB1255" s="127"/>
      <c r="BC1255" s="127"/>
      <c r="BD1255" s="40"/>
      <c r="BE1255" s="40"/>
      <c r="BF1255" s="40"/>
      <c r="BG1255" s="40"/>
      <c r="BH1255" s="40"/>
      <c r="BI1255" s="40"/>
      <c r="BJ1255" s="40"/>
      <c r="BK1255" s="40"/>
      <c r="BL1255" s="40"/>
      <c r="BM1255" s="40"/>
      <c r="BN1255" s="40"/>
      <c r="BO1255" s="40"/>
      <c r="BP1255" s="40"/>
      <c r="BQ1255" s="40"/>
      <c r="BR1255" s="40"/>
      <c r="BS1255" s="40"/>
      <c r="BT1255" s="40"/>
      <c r="BU1255" s="40"/>
      <c r="BV1255" s="40"/>
      <c r="BW1255" s="40"/>
      <c r="BX1255" s="40"/>
      <c r="BY1255" s="40"/>
      <c r="BZ1255" s="40"/>
      <c r="CA1255" s="40"/>
      <c r="CB1255" s="40"/>
      <c r="CC1255" s="40"/>
      <c r="CD1255" s="40"/>
      <c r="CE1255" s="40"/>
    </row>
    <row r="1256" spans="1:84" ht="11.25" customHeight="1" thickBot="1">
      <c r="A1256" s="194"/>
      <c r="B1256" s="195"/>
      <c r="C1256" s="207"/>
      <c r="D1256" s="203"/>
      <c r="E1256" s="204"/>
      <c r="F1256" s="203"/>
      <c r="G1256" s="204"/>
      <c r="H1256" s="203"/>
      <c r="I1256" s="204"/>
      <c r="J1256" s="203"/>
      <c r="K1256" s="204"/>
      <c r="L1256" s="203"/>
      <c r="M1256" s="206"/>
      <c r="N1256" s="69" t="str">
        <f>IF(CF1238&lt;&gt;"",IF(CF1238="W",IF(SUM(IF(D1255&gt;D1253,1,0),IF(F1255&gt;F1253,1,0),IF(H1255&gt;H1253,1,0),IF(J1255&gt;J1253,1,0),IF(L1255&gt;L1253,1,0))&lt;&gt;3,"E",""),""),"")</f>
        <v/>
      </c>
      <c r="O1256" s="194"/>
      <c r="P1256" s="195"/>
      <c r="Q1256" s="207"/>
      <c r="R1256" s="203"/>
      <c r="S1256" s="204"/>
      <c r="T1256" s="203"/>
      <c r="U1256" s="204"/>
      <c r="V1256" s="203"/>
      <c r="W1256" s="204"/>
      <c r="X1256" s="203"/>
      <c r="Y1256" s="204"/>
      <c r="Z1256" s="203"/>
      <c r="AA1256" s="206"/>
      <c r="AB1256" s="69" t="str">
        <f>IF(CF1268&lt;&gt;"",IF(CF1268="W",IF(SUM(IF(R1255&gt;R1253,1,0),IF(T1255&gt;T1253,1,0),IF(V1255&gt;V1253,1,0),IF(X1255&gt;X1253,1,0),IF(Z1255&gt;Z1253,1,0))&lt;&gt;3,"E",""),""),"")</f>
        <v/>
      </c>
      <c r="AC1256" s="2"/>
      <c r="AD1256" s="2"/>
      <c r="AE1256" s="2"/>
      <c r="AF1256" s="2"/>
      <c r="AG1256" s="2"/>
      <c r="AH1256" s="2"/>
      <c r="AI1256" s="2"/>
      <c r="AJ1256" s="2"/>
      <c r="AK1256" s="2"/>
      <c r="AL1256" s="2"/>
      <c r="AM1256" s="2"/>
      <c r="AN1256" s="2"/>
      <c r="AO1256" s="2"/>
      <c r="AP1256" s="2"/>
      <c r="AQ1256" s="154" t="str">
        <f>CONCATENATE($A1240," ",$D1240,","," ",$F1238)</f>
        <v>Group: 20, Women's Singles</v>
      </c>
      <c r="AR1256" s="155"/>
      <c r="AS1256" s="155"/>
      <c r="AT1256" s="155"/>
      <c r="AU1256" s="155"/>
      <c r="AV1256" s="155"/>
      <c r="AW1256" s="155"/>
      <c r="AX1256" s="155"/>
      <c r="AY1256" s="155"/>
      <c r="AZ1256" s="155"/>
      <c r="BA1256" s="155"/>
      <c r="BB1256" s="155"/>
      <c r="BC1256" s="156"/>
      <c r="BD1256" s="163">
        <f>A1261</f>
        <v>3</v>
      </c>
      <c r="BE1256" s="164"/>
      <c r="BF1256" s="183" t="str">
        <f>C1261</f>
        <v>A</v>
      </c>
      <c r="BG1256" s="185" t="str">
        <f>IF(VLOOKUP($BF1256,$A1242:$C1248,3,FALSE)=0,"",CONCATENATE(VLOOKUP(VLOOKUP($BF1256,$A1242:$C1248,3,FALSE),Players!$J:$N,4,FALSE)," ",VLOOKUP($BF1256,$A1242:$C1248,3,FALSE)," ",IF(ISERROR(VLOOKUP(VLOOKUP($BF1256,$A1242:$C1248,3,FALSE),Players!$J:$N,5,FALSE)),"()",CONCATENATE("(",VLOOKUP(VLOOKUP($BF1256,$A1242:$C1248,3,FALSE),Players!$J:$N,5,FALSE),")"))))</f>
        <v/>
      </c>
      <c r="BH1256" s="186"/>
      <c r="BI1256" s="186"/>
      <c r="BJ1256" s="186"/>
      <c r="BK1256" s="186"/>
      <c r="BL1256" s="186"/>
      <c r="BM1256" s="186"/>
      <c r="BN1256" s="186"/>
      <c r="BO1256" s="186"/>
      <c r="BP1256" s="186"/>
      <c r="BQ1256" s="186"/>
      <c r="BR1256" s="186"/>
      <c r="BS1256" s="186"/>
      <c r="BT1256" s="186"/>
      <c r="BU1256" s="187"/>
      <c r="BV1256" s="170" t="str">
        <f>IF(D1261&lt;&gt;"",D1261,"")</f>
        <v/>
      </c>
      <c r="BW1256" s="171"/>
      <c r="BX1256" s="170" t="str">
        <f>IF(F1261&lt;&gt;"",F1261,"")</f>
        <v/>
      </c>
      <c r="BY1256" s="171"/>
      <c r="BZ1256" s="170" t="str">
        <f>IF(H1261&lt;&gt;"",H1261,"")</f>
        <v/>
      </c>
      <c r="CA1256" s="171"/>
      <c r="CB1256" s="170" t="str">
        <f>IF(J1261&lt;&gt;"",J1261,"")</f>
        <v/>
      </c>
      <c r="CC1256" s="171"/>
      <c r="CD1256" s="170" t="str">
        <f>IF(L1261&lt;&gt;"",L1261,"")</f>
        <v/>
      </c>
      <c r="CE1256" s="171"/>
      <c r="CF1256" s="174" t="str">
        <f>IF($CD1256=$CD1258,IF($CB1256=$CB1258,IF($BZ1256&lt;&gt;"",IF($BZ1256&gt;$BZ1258,"W","L"),""),IF($CB1256&gt;$CB1258,"W","L")),IF($CD1256&gt;$CD1258,"W","L"))</f>
        <v/>
      </c>
    </row>
    <row r="1257" spans="1:84" ht="11.25" customHeight="1">
      <c r="A1257" s="170">
        <v>2</v>
      </c>
      <c r="B1257" s="191"/>
      <c r="C1257" s="183" t="str">
        <f>IF($D1238="1P","B","B")</f>
        <v>B</v>
      </c>
      <c r="D1257" s="197"/>
      <c r="E1257" s="198"/>
      <c r="F1257" s="197"/>
      <c r="G1257" s="198"/>
      <c r="H1257" s="197"/>
      <c r="I1257" s="198"/>
      <c r="J1257" s="197"/>
      <c r="K1257" s="198"/>
      <c r="L1257" s="197"/>
      <c r="M1257" s="208"/>
      <c r="N1257" s="69" t="str">
        <f>IF(CF1246&lt;&gt;"",IF(CF1246="W",IF(SUM(IF(D1257&gt;D1259,1,0),IF(F1257&gt;F1259,1,0),IF(H1257&gt;H1259,1,0),IF(J1257&gt;J1259,1,0),IF(L1257&gt;L1259,1,0))&lt;&gt;3,"E",""),""),"")</f>
        <v/>
      </c>
      <c r="O1257" s="170">
        <v>5</v>
      </c>
      <c r="P1257" s="191"/>
      <c r="Q1257" s="183" t="str">
        <f>IF($D1238="1P","A","A")</f>
        <v>A</v>
      </c>
      <c r="R1257" s="197"/>
      <c r="S1257" s="198"/>
      <c r="T1257" s="197"/>
      <c r="U1257" s="198"/>
      <c r="V1257" s="197"/>
      <c r="W1257" s="198"/>
      <c r="X1257" s="197"/>
      <c r="Y1257" s="198"/>
      <c r="Z1257" s="197"/>
      <c r="AA1257" s="208"/>
      <c r="AB1257" s="69" t="str">
        <f>IF(CF1276&lt;&gt;"",IF(CF1276="W",IF(SUM(IF(R1257&gt;R1259,1,0),IF(T1257&gt;T1259,1,0),IF(V1257&gt;V1259,1,0),IF(X1257&gt;X1259,1,0),IF(Z1257&gt;Z1259,1,0))&lt;&gt;3,"E",""),""),"")</f>
        <v/>
      </c>
      <c r="AP1257" s="3"/>
      <c r="AQ1257" s="157"/>
      <c r="AR1257" s="158"/>
      <c r="AS1257" s="158"/>
      <c r="AT1257" s="158"/>
      <c r="AU1257" s="158"/>
      <c r="AV1257" s="158"/>
      <c r="AW1257" s="158"/>
      <c r="AX1257" s="158"/>
      <c r="AY1257" s="158"/>
      <c r="AZ1257" s="158"/>
      <c r="BA1257" s="158"/>
      <c r="BB1257" s="158"/>
      <c r="BC1257" s="159"/>
      <c r="BD1257" s="165"/>
      <c r="BE1257" s="166"/>
      <c r="BF1257" s="184"/>
      <c r="BG1257" s="188"/>
      <c r="BH1257" s="189"/>
      <c r="BI1257" s="189"/>
      <c r="BJ1257" s="189"/>
      <c r="BK1257" s="189"/>
      <c r="BL1257" s="189"/>
      <c r="BM1257" s="189"/>
      <c r="BN1257" s="189"/>
      <c r="BO1257" s="189"/>
      <c r="BP1257" s="189"/>
      <c r="BQ1257" s="189"/>
      <c r="BR1257" s="189"/>
      <c r="BS1257" s="189"/>
      <c r="BT1257" s="189"/>
      <c r="BU1257" s="190"/>
      <c r="BV1257" s="172"/>
      <c r="BW1257" s="173"/>
      <c r="BX1257" s="172"/>
      <c r="BY1257" s="173"/>
      <c r="BZ1257" s="172"/>
      <c r="CA1257" s="173"/>
      <c r="CB1257" s="172"/>
      <c r="CC1257" s="173"/>
      <c r="CD1257" s="172"/>
      <c r="CE1257" s="173"/>
      <c r="CF1257" s="174"/>
    </row>
    <row r="1258" spans="1:84" ht="11.25" customHeight="1">
      <c r="A1258" s="192"/>
      <c r="B1258" s="193"/>
      <c r="C1258" s="196"/>
      <c r="D1258" s="199"/>
      <c r="E1258" s="200"/>
      <c r="F1258" s="199"/>
      <c r="G1258" s="200"/>
      <c r="H1258" s="199"/>
      <c r="I1258" s="200"/>
      <c r="J1258" s="199"/>
      <c r="K1258" s="200"/>
      <c r="L1258" s="199"/>
      <c r="M1258" s="209"/>
      <c r="N1258" s="69" t="str">
        <f>IF(CF1246&lt;&gt;"",IF(ISERROR(AND(BV1250="",BX1250="",BZ1250="",CB1250="",CD1250="")),"E",IF(AND(BV1250="",BX1250="",BZ1250="",CB1250="",CD1250=""),"","E")),"")</f>
        <v/>
      </c>
      <c r="O1258" s="192"/>
      <c r="P1258" s="193"/>
      <c r="Q1258" s="196"/>
      <c r="R1258" s="199"/>
      <c r="S1258" s="200"/>
      <c r="T1258" s="199"/>
      <c r="U1258" s="200"/>
      <c r="V1258" s="199"/>
      <c r="W1258" s="200"/>
      <c r="X1258" s="199"/>
      <c r="Y1258" s="200"/>
      <c r="Z1258" s="199"/>
      <c r="AA1258" s="209"/>
      <c r="AB1258" s="69" t="str">
        <f>IF(CF1276&lt;&gt;"",IF(ISERROR(AND(BV1280="",BX1280="",BZ1280="",CB1280="",CD1280="")),"E",IF(AND(BV1280="",BX1280="",BZ1280="",CB1280="",CD1280=""),"","E")),"")</f>
        <v/>
      </c>
      <c r="AP1258" s="3"/>
      <c r="AQ1258" s="157"/>
      <c r="AR1258" s="158"/>
      <c r="AS1258" s="158"/>
      <c r="AT1258" s="158"/>
      <c r="AU1258" s="158"/>
      <c r="AV1258" s="158"/>
      <c r="AW1258" s="158"/>
      <c r="AX1258" s="158"/>
      <c r="AY1258" s="158"/>
      <c r="AZ1258" s="158"/>
      <c r="BA1258" s="158"/>
      <c r="BB1258" s="158"/>
      <c r="BC1258" s="159"/>
      <c r="BD1258" s="165"/>
      <c r="BE1258" s="166"/>
      <c r="BF1258" s="175" t="str">
        <f>C1263</f>
        <v>B</v>
      </c>
      <c r="BG1258" s="177" t="str">
        <f>IF(VLOOKUP($BF1258,$A1242:$C1248,3,FALSE)=0,"",CONCATENATE(VLOOKUP(VLOOKUP($BF1258,$A1242:$C1248,3,FALSE),Players!$J:$N,4,FALSE)," ",VLOOKUP($BF1258,$A1242:$C1248,3,FALSE)," ",IF(ISERROR(VLOOKUP(VLOOKUP($BF1258,$A1242:$C1248,3,FALSE),Players!$J:$N,5,FALSE)),"()",CONCATENATE("(",VLOOKUP(VLOOKUP($BF1258,$A1242:$C1248,3,FALSE),Players!$J:$N,5,FALSE),")"))))</f>
        <v/>
      </c>
      <c r="BH1258" s="178"/>
      <c r="BI1258" s="178"/>
      <c r="BJ1258" s="178"/>
      <c r="BK1258" s="178"/>
      <c r="BL1258" s="178"/>
      <c r="BM1258" s="178"/>
      <c r="BN1258" s="178"/>
      <c r="BO1258" s="178"/>
      <c r="BP1258" s="178"/>
      <c r="BQ1258" s="178"/>
      <c r="BR1258" s="178"/>
      <c r="BS1258" s="178"/>
      <c r="BT1258" s="178"/>
      <c r="BU1258" s="179"/>
      <c r="BV1258" s="150" t="str">
        <f>IF(D1263&lt;&gt;"",D1263,"")</f>
        <v/>
      </c>
      <c r="BW1258" s="151"/>
      <c r="BX1258" s="150" t="str">
        <f>IF(F1263&lt;&gt;"",F1263,"")</f>
        <v/>
      </c>
      <c r="BY1258" s="151"/>
      <c r="BZ1258" s="150" t="str">
        <f>IF(H1263&lt;&gt;"",H1263,"")</f>
        <v/>
      </c>
      <c r="CA1258" s="151"/>
      <c r="CB1258" s="150" t="str">
        <f>IF(J1263&lt;&gt;"",J1263,"")</f>
        <v/>
      </c>
      <c r="CC1258" s="151"/>
      <c r="CD1258" s="150" t="str">
        <f>IF(L1263&lt;&gt;"",L1263,"")</f>
        <v/>
      </c>
      <c r="CE1258" s="151"/>
      <c r="CF1258" s="174" t="str">
        <f>IF($CF1256&lt;&gt;"",IF(CF1256="W","L","W"),"")</f>
        <v/>
      </c>
    </row>
    <row r="1259" spans="1:84" ht="11.25" customHeight="1" thickBot="1">
      <c r="A1259" s="192"/>
      <c r="B1259" s="193"/>
      <c r="C1259" s="175" t="str">
        <f>IF($D1238="1P","C","D")</f>
        <v>D</v>
      </c>
      <c r="D1259" s="201"/>
      <c r="E1259" s="202"/>
      <c r="F1259" s="201"/>
      <c r="G1259" s="202"/>
      <c r="H1259" s="201"/>
      <c r="I1259" s="202"/>
      <c r="J1259" s="201"/>
      <c r="K1259" s="202"/>
      <c r="L1259" s="201"/>
      <c r="M1259" s="205"/>
      <c r="N1259" s="69" t="str">
        <f>IF(CF1246&lt;&gt;"",IF(ISERROR(AND(BV1250="",BX1250="",BZ1250="",CB1250="",CD1250="")),"E",IF(AND(BV1250="",BX1250="",BZ1250="",CB1250="",CD1250=""),"","E")),"")</f>
        <v/>
      </c>
      <c r="O1259" s="192"/>
      <c r="P1259" s="193"/>
      <c r="Q1259" s="175" t="str">
        <f>IF($D1238="1P","B","D")</f>
        <v>D</v>
      </c>
      <c r="R1259" s="201"/>
      <c r="S1259" s="202"/>
      <c r="T1259" s="201"/>
      <c r="U1259" s="202"/>
      <c r="V1259" s="201"/>
      <c r="W1259" s="202"/>
      <c r="X1259" s="201"/>
      <c r="Y1259" s="202"/>
      <c r="Z1259" s="201"/>
      <c r="AA1259" s="205"/>
      <c r="AB1259" s="69" t="str">
        <f>IF(CF1276&lt;&gt;"",IF(ISERROR(AND(BV1280="",BX1280="",BZ1280="",CB1280="",CD1280="")),"E",IF(AND(BV1280="",BX1280="",BZ1280="",CB1280="",CD1280=""),"","E")),"")</f>
        <v/>
      </c>
      <c r="AP1259" s="3"/>
      <c r="AQ1259" s="160"/>
      <c r="AR1259" s="161"/>
      <c r="AS1259" s="161"/>
      <c r="AT1259" s="161"/>
      <c r="AU1259" s="161"/>
      <c r="AV1259" s="161"/>
      <c r="AW1259" s="161"/>
      <c r="AX1259" s="161"/>
      <c r="AY1259" s="161"/>
      <c r="AZ1259" s="161"/>
      <c r="BA1259" s="161"/>
      <c r="BB1259" s="161"/>
      <c r="BC1259" s="162"/>
      <c r="BD1259" s="167"/>
      <c r="BE1259" s="168"/>
      <c r="BF1259" s="176"/>
      <c r="BG1259" s="180"/>
      <c r="BH1259" s="181"/>
      <c r="BI1259" s="181"/>
      <c r="BJ1259" s="181"/>
      <c r="BK1259" s="181"/>
      <c r="BL1259" s="181"/>
      <c r="BM1259" s="181"/>
      <c r="BN1259" s="181"/>
      <c r="BO1259" s="181"/>
      <c r="BP1259" s="181"/>
      <c r="BQ1259" s="181"/>
      <c r="BR1259" s="181"/>
      <c r="BS1259" s="181"/>
      <c r="BT1259" s="181"/>
      <c r="BU1259" s="182"/>
      <c r="BV1259" s="152"/>
      <c r="BW1259" s="153"/>
      <c r="BX1259" s="152"/>
      <c r="BY1259" s="153"/>
      <c r="BZ1259" s="152"/>
      <c r="CA1259" s="153"/>
      <c r="CB1259" s="152"/>
      <c r="CC1259" s="153"/>
      <c r="CD1259" s="152"/>
      <c r="CE1259" s="153"/>
      <c r="CF1259" s="174"/>
    </row>
    <row r="1260" spans="1:84" ht="11.25" customHeight="1" thickBot="1">
      <c r="A1260" s="194"/>
      <c r="B1260" s="195"/>
      <c r="C1260" s="207"/>
      <c r="D1260" s="203"/>
      <c r="E1260" s="204"/>
      <c r="F1260" s="203"/>
      <c r="G1260" s="204"/>
      <c r="H1260" s="203"/>
      <c r="I1260" s="204"/>
      <c r="J1260" s="203"/>
      <c r="K1260" s="204"/>
      <c r="L1260" s="203"/>
      <c r="M1260" s="206"/>
      <c r="N1260" s="69" t="str">
        <f>IF(CF1248&lt;&gt;"",IF(CF1248="W",IF(SUM(IF(D1259&gt;D1257,1,0),IF(F1259&gt;F1257,1,0),IF(H1259&gt;H1257,1,0),IF(J1259&gt;J1257,1,0),IF(L1259&gt;L1257,1,0))&lt;&gt;3,"E",""),""),"")</f>
        <v/>
      </c>
      <c r="O1260" s="194"/>
      <c r="P1260" s="195"/>
      <c r="Q1260" s="207"/>
      <c r="R1260" s="203"/>
      <c r="S1260" s="204"/>
      <c r="T1260" s="203"/>
      <c r="U1260" s="204"/>
      <c r="V1260" s="203"/>
      <c r="W1260" s="204"/>
      <c r="X1260" s="203"/>
      <c r="Y1260" s="204"/>
      <c r="Z1260" s="203"/>
      <c r="AA1260" s="206"/>
      <c r="AB1260" s="69" t="str">
        <f>IF(CF1278&lt;&gt;"",IF(CF1278="W",IF(SUM(IF(R1259&gt;R1257,1,0),IF(T1259&gt;T1257,1,0),IF(V1259&gt;V1257,1,0),IF(X1259&gt;X1257,1,0),IF(Z1259&gt;Z1257,1,0))&lt;&gt;3,"E",""),""),"")</f>
        <v/>
      </c>
      <c r="AP1260" s="3"/>
      <c r="AQ1260" s="126"/>
      <c r="AR1260" s="126"/>
      <c r="AS1260" s="126"/>
      <c r="AT1260" s="126"/>
      <c r="AU1260" s="126"/>
      <c r="AV1260" s="126"/>
      <c r="AW1260" s="126"/>
      <c r="AX1260" s="126"/>
      <c r="AY1260" s="126"/>
      <c r="AZ1260" s="126"/>
      <c r="BA1260" s="126"/>
      <c r="BB1260" s="126"/>
      <c r="BC1260" s="126"/>
      <c r="BV1260" s="169" t="str">
        <f>IF(CF1256&lt;&gt;"",IF(AND(AND(BV1256&gt;-1,BV1258&gt;-1),OR(BV1256&gt;10,BV1258&gt;10),ABS(BV1256-BV1258)&gt;1,IF(OR(BV1256&gt;11,BV1258&gt;11),ABS(BV1256-BV1258)=2,TRUE),BV1256=INT(BV1256),BV1258=INT(BV1258)),"","Error"),"")</f>
        <v/>
      </c>
      <c r="BW1260" s="169"/>
      <c r="BX1260" s="169" t="str">
        <f>IF(CF1256&lt;&gt;"",IF(AND(AND(BX1256&gt;-1,BX1258&gt;-1),OR(BX1256&gt;10,BX1258&gt;10),ABS(BX1256-BX1258)&gt;1,IF(OR(BX1256&gt;11,BX1258&gt;11),ABS(BX1256-BX1258)=2,TRUE),BX1256=INT(BX1256),BX1258=INT(BX1258)),"","Error"),"")</f>
        <v/>
      </c>
      <c r="BY1260" s="169"/>
      <c r="BZ1260" s="169" t="str">
        <f>IF(CF1256&lt;&gt;"",IF(AND(AND(BZ1256&gt;-1,BZ1258&gt;-1),OR(BZ1256&gt;10,BZ1258&gt;10),ABS(BZ1256-BZ1258)&gt;1,IF(OR(BZ1256&gt;11,BZ1258&gt;11),ABS(BZ1256-BZ1258)=2,TRUE),BZ1256=INT(BZ1256),BZ1258=INT(BZ1258)),"","Error"),"")</f>
        <v/>
      </c>
      <c r="CA1260" s="169"/>
      <c r="CB1260" s="169" t="str">
        <f>IF(AND(CF1256&lt;&gt;"",CB1256&lt;&gt;""),IF(AND(AND(CB1256&gt;-1,CB1258&gt;-1),OR(CB1256&gt;10,CB1258&gt;10),ABS(CB1256-CB1258)&gt;1,IF(OR(CB1256&gt;11,CB1258&gt;11),ABS(CB1256-CB1258)=2,TRUE),CB1256=INT(CB1256),CB1258=INT(CB1258)),"","Error"),"")</f>
        <v/>
      </c>
      <c r="CC1260" s="169"/>
      <c r="CD1260" s="169" t="str">
        <f>IF(AND(CF1256&lt;&gt;"",CD1256&lt;&gt;""),IF(AND(AND(CD1256&gt;-1,CD1258&gt;-1),OR(CD1256&gt;10,CD1258&gt;10),ABS(CD1256-CD1258)&gt;1,IF(OR(CD1256&gt;11,CD1258&gt;11),ABS(CD1256-CD1258)=2,TRUE),CD1256=INT(CD1256),CD1258=INT(CD1258)),"","Error"),"")</f>
        <v/>
      </c>
      <c r="CE1260" s="169"/>
    </row>
    <row r="1261" spans="1:84" ht="11.25" customHeight="1">
      <c r="A1261" s="170">
        <v>3</v>
      </c>
      <c r="B1261" s="191"/>
      <c r="C1261" s="183" t="str">
        <f>IF($D1238="1P","A","A")</f>
        <v>A</v>
      </c>
      <c r="D1261" s="197"/>
      <c r="E1261" s="198"/>
      <c r="F1261" s="197"/>
      <c r="G1261" s="198"/>
      <c r="H1261" s="197"/>
      <c r="I1261" s="198"/>
      <c r="J1261" s="197"/>
      <c r="K1261" s="198"/>
      <c r="L1261" s="197"/>
      <c r="M1261" s="208"/>
      <c r="N1261" s="69" t="str">
        <f>IF(CF1256&lt;&gt;"",IF(CF1256="W",IF(SUM(IF(D1261&gt;D1263,1,0),IF(F1261&gt;F1263,1,0),IF(H1261&gt;H1263,1,0),IF(J1261&gt;J1263,1,0),IF(L1261&gt;L1263,1,0))&lt;&gt;3,"E",""),""),"")</f>
        <v/>
      </c>
      <c r="O1261" s="170">
        <v>6</v>
      </c>
      <c r="P1261" s="191"/>
      <c r="Q1261" s="183" t="str">
        <f>IF($D1238="1P","C","B")</f>
        <v>B</v>
      </c>
      <c r="R1261" s="197"/>
      <c r="S1261" s="198"/>
      <c r="T1261" s="197"/>
      <c r="U1261" s="198"/>
      <c r="V1261" s="197"/>
      <c r="W1261" s="198"/>
      <c r="X1261" s="197"/>
      <c r="Y1261" s="198"/>
      <c r="Z1261" s="197"/>
      <c r="AA1261" s="208"/>
      <c r="AB1261" s="69" t="str">
        <f>IF(CF1286&lt;&gt;"",IF(CF1286="W",IF(SUM(IF(R1261&gt;R1263,1,0),IF(T1261&gt;T1263,1,0),IF(V1261&gt;V1263,1,0),IF(X1261&gt;X1263,1,0),IF(Z1261&gt;Z1263,1,0))&lt;&gt;3,"E",""),""),"")</f>
        <v/>
      </c>
      <c r="AP1261" s="3"/>
      <c r="AQ1261" s="126"/>
      <c r="AR1261" s="126"/>
      <c r="AS1261" s="126"/>
      <c r="AT1261" s="126"/>
      <c r="AU1261" s="126"/>
      <c r="AV1261" s="126"/>
      <c r="AW1261" s="126"/>
      <c r="AX1261" s="126"/>
      <c r="AY1261" s="126"/>
      <c r="AZ1261" s="126"/>
      <c r="BA1261" s="126"/>
      <c r="BB1261" s="126"/>
      <c r="BC1261" s="126"/>
    </row>
    <row r="1262" spans="1:84" ht="11.25" customHeight="1">
      <c r="A1262" s="192"/>
      <c r="B1262" s="193"/>
      <c r="C1262" s="196"/>
      <c r="D1262" s="199"/>
      <c r="E1262" s="200"/>
      <c r="F1262" s="199"/>
      <c r="G1262" s="200"/>
      <c r="H1262" s="199"/>
      <c r="I1262" s="200"/>
      <c r="J1262" s="199"/>
      <c r="K1262" s="200"/>
      <c r="L1262" s="199"/>
      <c r="M1262" s="209"/>
      <c r="N1262" s="69" t="str">
        <f>IF(CF1256&lt;&gt;"",IF(ISERROR(AND(BV1260="",BX1260="",BZ1260="",CB1260="",CD1260="")),"E",IF(AND(BV1260="",BX1260="",BZ1260="",CB1260="",CD1260=""),"","E")),"")</f>
        <v/>
      </c>
      <c r="O1262" s="192"/>
      <c r="P1262" s="193"/>
      <c r="Q1262" s="196"/>
      <c r="R1262" s="199"/>
      <c r="S1262" s="200"/>
      <c r="T1262" s="199"/>
      <c r="U1262" s="200"/>
      <c r="V1262" s="199"/>
      <c r="W1262" s="200"/>
      <c r="X1262" s="199"/>
      <c r="Y1262" s="200"/>
      <c r="Z1262" s="199"/>
      <c r="AA1262" s="209"/>
      <c r="AB1262" s="69" t="str">
        <f>IF(CF1286&lt;&gt;"",IF(ISERROR(AND(BV1290="",BX1290="",BZ1290="",CB1290="",CD1290="")),"E",IF(AND(BV1290="",BX1290="",BZ1290="",CB1290="",CD1290=""),"","E")),"")</f>
        <v/>
      </c>
      <c r="AP1262" s="3"/>
      <c r="AQ1262" s="127"/>
      <c r="AR1262" s="127"/>
      <c r="AS1262" s="127"/>
      <c r="AT1262" s="127"/>
      <c r="AU1262" s="127"/>
      <c r="AV1262" s="127"/>
      <c r="AW1262" s="127"/>
      <c r="AX1262" s="127"/>
      <c r="AY1262" s="127"/>
      <c r="AZ1262" s="127"/>
      <c r="BA1262" s="127"/>
      <c r="BB1262" s="127"/>
      <c r="BC1262" s="127"/>
      <c r="BD1262" s="40"/>
      <c r="BE1262" s="40"/>
      <c r="BF1262" s="40"/>
      <c r="BG1262" s="40"/>
      <c r="BH1262" s="40"/>
      <c r="BI1262" s="40"/>
      <c r="BJ1262" s="40"/>
      <c r="BK1262" s="40"/>
      <c r="BL1262" s="40"/>
      <c r="BM1262" s="40"/>
      <c r="BN1262" s="40"/>
      <c r="BO1262" s="40"/>
      <c r="BP1262" s="40"/>
      <c r="BQ1262" s="40"/>
      <c r="BR1262" s="40"/>
      <c r="BS1262" s="40"/>
      <c r="BT1262" s="40"/>
      <c r="BU1262" s="40"/>
      <c r="BV1262" s="40"/>
      <c r="BW1262" s="40"/>
      <c r="BX1262" s="40"/>
      <c r="BY1262" s="40"/>
      <c r="BZ1262" s="40"/>
      <c r="CA1262" s="40"/>
      <c r="CB1262" s="40"/>
      <c r="CC1262" s="40"/>
      <c r="CD1262" s="40"/>
      <c r="CE1262" s="40"/>
      <c r="CF1262" s="3"/>
    </row>
    <row r="1263" spans="1:84" ht="11.25" customHeight="1">
      <c r="A1263" s="192"/>
      <c r="B1263" s="193"/>
      <c r="C1263" s="175" t="str">
        <f>IF($D1238="1P","C","B")</f>
        <v>B</v>
      </c>
      <c r="D1263" s="201"/>
      <c r="E1263" s="202"/>
      <c r="F1263" s="201"/>
      <c r="G1263" s="202"/>
      <c r="H1263" s="201"/>
      <c r="I1263" s="202"/>
      <c r="J1263" s="201"/>
      <c r="K1263" s="202"/>
      <c r="L1263" s="201"/>
      <c r="M1263" s="205"/>
      <c r="N1263" s="69" t="str">
        <f>IF(CF1256&lt;&gt;"",IF(ISERROR(AND(BV1260="",BX1260="",BZ1260="",CB1260="",CD1260="")),"E",IF(AND(BV1260="",BX1260="",BZ1260="",CB1260="",CD1260=""),"","E")),"")</f>
        <v/>
      </c>
      <c r="O1263" s="192"/>
      <c r="P1263" s="193"/>
      <c r="Q1263" s="175" t="str">
        <f>IF($D1238="1P","D","C")</f>
        <v>C</v>
      </c>
      <c r="R1263" s="201"/>
      <c r="S1263" s="202"/>
      <c r="T1263" s="201"/>
      <c r="U1263" s="202"/>
      <c r="V1263" s="201"/>
      <c r="W1263" s="202"/>
      <c r="X1263" s="201"/>
      <c r="Y1263" s="202"/>
      <c r="Z1263" s="201"/>
      <c r="AA1263" s="205"/>
      <c r="AB1263" s="69" t="str">
        <f>IF(CF1286&lt;&gt;"",IF(ISERROR(AND(BV1290="",BX1290="",BZ1290="",CB1290="",CD1290="")),"E",IF(AND(BV1290="",BX1290="",BZ1290="",CB1290="",CD1290=""),"","E")),"")</f>
        <v/>
      </c>
      <c r="AP1263" s="3"/>
      <c r="AQ1263" s="128"/>
      <c r="AR1263" s="128"/>
      <c r="AS1263" s="128"/>
      <c r="AT1263" s="128"/>
      <c r="AU1263" s="128"/>
      <c r="AV1263" s="128"/>
      <c r="AW1263" s="128"/>
      <c r="AX1263" s="128"/>
      <c r="AY1263" s="128"/>
      <c r="AZ1263" s="128"/>
      <c r="BA1263" s="128"/>
      <c r="BB1263" s="128"/>
      <c r="BC1263" s="128"/>
      <c r="BD1263" s="41"/>
      <c r="BE1263" s="41"/>
      <c r="BF1263" s="41"/>
      <c r="BG1263" s="41"/>
      <c r="BH1263" s="41"/>
      <c r="BI1263" s="41"/>
      <c r="BJ1263" s="41"/>
      <c r="BK1263" s="41"/>
      <c r="BL1263" s="41"/>
      <c r="BM1263" s="41"/>
      <c r="BN1263" s="41"/>
      <c r="BO1263" s="41"/>
      <c r="BP1263" s="41"/>
      <c r="BQ1263" s="41"/>
      <c r="BR1263" s="41"/>
      <c r="BS1263" s="41"/>
      <c r="BT1263" s="41"/>
      <c r="BU1263" s="41"/>
      <c r="BV1263" s="41"/>
      <c r="BW1263" s="41"/>
      <c r="BX1263" s="41"/>
      <c r="BY1263" s="41"/>
      <c r="BZ1263" s="41"/>
      <c r="CA1263" s="41"/>
      <c r="CB1263" s="41"/>
      <c r="CC1263" s="41"/>
      <c r="CD1263" s="41"/>
      <c r="CE1263" s="41"/>
      <c r="CF1263" s="3"/>
    </row>
    <row r="1264" spans="1:84" ht="11.25" customHeight="1" thickBot="1">
      <c r="A1264" s="194"/>
      <c r="B1264" s="195"/>
      <c r="C1264" s="207"/>
      <c r="D1264" s="203"/>
      <c r="E1264" s="204"/>
      <c r="F1264" s="203"/>
      <c r="G1264" s="204"/>
      <c r="H1264" s="203"/>
      <c r="I1264" s="204"/>
      <c r="J1264" s="203"/>
      <c r="K1264" s="204"/>
      <c r="L1264" s="203"/>
      <c r="M1264" s="206"/>
      <c r="N1264" s="69" t="str">
        <f>IF(CF1258&lt;&gt;"",IF(CF1258="W",IF(SUM(IF(D1263&gt;D1261,1,0),IF(F1263&gt;F1261,1,0),IF(H1263&gt;H1261,1,0),IF(J1263&gt;J1261,1,0),IF(L1263&gt;L1261,1,0))&lt;&gt;3,"E",""),""),"")</f>
        <v/>
      </c>
      <c r="O1264" s="194"/>
      <c r="P1264" s="195"/>
      <c r="Q1264" s="207"/>
      <c r="R1264" s="203"/>
      <c r="S1264" s="204"/>
      <c r="T1264" s="203"/>
      <c r="U1264" s="204"/>
      <c r="V1264" s="203"/>
      <c r="W1264" s="204"/>
      <c r="X1264" s="203"/>
      <c r="Y1264" s="204"/>
      <c r="Z1264" s="203"/>
      <c r="AA1264" s="206"/>
      <c r="AB1264" s="69" t="str">
        <f>IF(CF1288&lt;&gt;"",IF(CF1288="W",IF(SUM(IF(R1263&gt;R1261,1,0),IF(T1263&gt;T1261,1,0),IF(V1263&gt;V1261,1,0),IF(X1263&gt;X1261,1,0),IF(Z1263&gt;Z1261,1,0))&lt;&gt;3,"E",""),""),"")</f>
        <v/>
      </c>
      <c r="AP1264" s="3"/>
      <c r="AQ1264" s="126"/>
      <c r="AR1264" s="126"/>
      <c r="AS1264" s="126"/>
      <c r="AT1264" s="126"/>
      <c r="AU1264" s="126"/>
      <c r="AV1264" s="126"/>
      <c r="AW1264" s="126"/>
      <c r="AX1264" s="126"/>
      <c r="AY1264" s="126"/>
      <c r="AZ1264" s="126"/>
      <c r="BA1264" s="126"/>
      <c r="BB1264" s="126"/>
      <c r="BC1264" s="126"/>
      <c r="CF1264" s="3"/>
    </row>
    <row r="1265" spans="1:84" ht="11.25" customHeight="1" thickBot="1">
      <c r="A1265" s="3"/>
      <c r="B1265" s="3"/>
      <c r="C1265" s="3"/>
      <c r="D1265" s="3"/>
      <c r="E1265" s="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P1265" s="3"/>
      <c r="AQ1265" s="127"/>
      <c r="AR1265" s="127"/>
      <c r="AS1265" s="127"/>
      <c r="AT1265" s="127"/>
      <c r="AU1265" s="127"/>
      <c r="AV1265" s="127"/>
      <c r="AW1265" s="127"/>
      <c r="AX1265" s="127"/>
      <c r="AY1265" s="127"/>
      <c r="AZ1265" s="127"/>
      <c r="BA1265" s="127"/>
      <c r="BB1265" s="127"/>
      <c r="BC1265" s="127"/>
      <c r="BD1265" s="40"/>
      <c r="BE1265" s="40"/>
      <c r="BF1265" s="40"/>
      <c r="BG1265" s="40"/>
      <c r="BH1265" s="40"/>
      <c r="BI1265" s="40"/>
      <c r="BJ1265" s="40"/>
      <c r="BK1265" s="40"/>
      <c r="BL1265" s="40"/>
      <c r="BM1265" s="40"/>
      <c r="BN1265" s="40"/>
      <c r="BO1265" s="40"/>
      <c r="BP1265" s="40"/>
      <c r="BQ1265" s="40"/>
      <c r="BR1265" s="40"/>
      <c r="BS1265" s="40"/>
      <c r="BT1265" s="40"/>
      <c r="BU1265" s="40"/>
      <c r="BV1265" s="40"/>
      <c r="BW1265" s="40"/>
      <c r="BX1265" s="40"/>
      <c r="BY1265" s="40"/>
      <c r="BZ1265" s="40"/>
      <c r="CA1265" s="40"/>
      <c r="CB1265" s="40"/>
      <c r="CC1265" s="40"/>
      <c r="CD1265" s="40"/>
      <c r="CE1265" s="40"/>
      <c r="CF1265" s="3"/>
    </row>
    <row r="1266" spans="1:84" ht="11.25" customHeight="1">
      <c r="A1266" s="3"/>
      <c r="B1266" s="3"/>
      <c r="C1266" s="3"/>
      <c r="D1266" s="3"/>
      <c r="E1266" s="3"/>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P1266" s="3"/>
      <c r="AQ1266" s="154" t="str">
        <f>CONCATENATE($A1240," ",$D1240,","," ",$F1238)</f>
        <v>Group: 20, Women's Singles</v>
      </c>
      <c r="AR1266" s="155"/>
      <c r="AS1266" s="155"/>
      <c r="AT1266" s="155"/>
      <c r="AU1266" s="155"/>
      <c r="AV1266" s="155"/>
      <c r="AW1266" s="155"/>
      <c r="AX1266" s="155"/>
      <c r="AY1266" s="155"/>
      <c r="AZ1266" s="155"/>
      <c r="BA1266" s="155"/>
      <c r="BB1266" s="155"/>
      <c r="BC1266" s="156"/>
      <c r="BD1266" s="163">
        <f>O1253</f>
        <v>4</v>
      </c>
      <c r="BE1266" s="164"/>
      <c r="BF1266" s="183" t="str">
        <f>Q1253</f>
        <v>C</v>
      </c>
      <c r="BG1266" s="185" t="str">
        <f>IF(VLOOKUP($BF1266,$A1242:$C1248,3,FALSE)=0,"",CONCATENATE(VLOOKUP(VLOOKUP($BF1266,$A1242:$C1248,3,FALSE),Players!$J:$N,4,FALSE)," ",VLOOKUP($BF1266,$A1242:$C1248,3,FALSE)," ",IF(ISERROR(VLOOKUP(VLOOKUP($BF1266,$A1242:$C1248,3,FALSE),Players!$J:$N,5,FALSE)),"()",CONCATENATE("(",VLOOKUP(VLOOKUP($BF1266,$A1242:$C1248,3,FALSE),Players!$J:$N,5,FALSE),")"))))</f>
        <v/>
      </c>
      <c r="BH1266" s="186"/>
      <c r="BI1266" s="186"/>
      <c r="BJ1266" s="186"/>
      <c r="BK1266" s="186"/>
      <c r="BL1266" s="186"/>
      <c r="BM1266" s="186"/>
      <c r="BN1266" s="186"/>
      <c r="BO1266" s="186"/>
      <c r="BP1266" s="186"/>
      <c r="BQ1266" s="186"/>
      <c r="BR1266" s="186"/>
      <c r="BS1266" s="186"/>
      <c r="BT1266" s="186"/>
      <c r="BU1266" s="187"/>
      <c r="BV1266" s="170" t="str">
        <f>IF(R1253&lt;&gt;"",R1253,"")</f>
        <v/>
      </c>
      <c r="BW1266" s="171"/>
      <c r="BX1266" s="170" t="str">
        <f>IF(T1253&lt;&gt;"",T1253,"")</f>
        <v/>
      </c>
      <c r="BY1266" s="171"/>
      <c r="BZ1266" s="170" t="str">
        <f>IF(V1253&lt;&gt;"",V1253,"")</f>
        <v/>
      </c>
      <c r="CA1266" s="171"/>
      <c r="CB1266" s="170" t="str">
        <f>IF(X1253&lt;&gt;"",X1253,"")</f>
        <v/>
      </c>
      <c r="CC1266" s="171"/>
      <c r="CD1266" s="170" t="str">
        <f>IF(Z1253&lt;&gt;"",Z1253,"")</f>
        <v/>
      </c>
      <c r="CE1266" s="171"/>
      <c r="CF1266" s="174" t="str">
        <f>IF($CD1266=$CD1268,IF($CB1266=$CB1268,IF($BZ1266&lt;&gt;"",IF($BZ1266&gt;$BZ1268,"W","L"),""),IF($CB1266&gt;$CB1268,"W","L")),IF($CD1266&gt;$CD1268,"W","L"))</f>
        <v/>
      </c>
    </row>
    <row r="1267" spans="1:84" ht="11.25" customHeight="1">
      <c r="A1267" s="3"/>
      <c r="B1267" s="3"/>
      <c r="C1267" s="3"/>
      <c r="D1267" s="3"/>
      <c r="E1267" s="3"/>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P1267" s="3"/>
      <c r="AQ1267" s="157"/>
      <c r="AR1267" s="158"/>
      <c r="AS1267" s="158"/>
      <c r="AT1267" s="158"/>
      <c r="AU1267" s="158"/>
      <c r="AV1267" s="158"/>
      <c r="AW1267" s="158"/>
      <c r="AX1267" s="158"/>
      <c r="AY1267" s="158"/>
      <c r="AZ1267" s="158"/>
      <c r="BA1267" s="158"/>
      <c r="BB1267" s="158"/>
      <c r="BC1267" s="159"/>
      <c r="BD1267" s="165"/>
      <c r="BE1267" s="166"/>
      <c r="BF1267" s="184"/>
      <c r="BG1267" s="188"/>
      <c r="BH1267" s="189"/>
      <c r="BI1267" s="189"/>
      <c r="BJ1267" s="189"/>
      <c r="BK1267" s="189"/>
      <c r="BL1267" s="189"/>
      <c r="BM1267" s="189"/>
      <c r="BN1267" s="189"/>
      <c r="BO1267" s="189"/>
      <c r="BP1267" s="189"/>
      <c r="BQ1267" s="189"/>
      <c r="BR1267" s="189"/>
      <c r="BS1267" s="189"/>
      <c r="BT1267" s="189"/>
      <c r="BU1267" s="190"/>
      <c r="BV1267" s="172"/>
      <c r="BW1267" s="173"/>
      <c r="BX1267" s="172"/>
      <c r="BY1267" s="173"/>
      <c r="BZ1267" s="172"/>
      <c r="CA1267" s="173"/>
      <c r="CB1267" s="172"/>
      <c r="CC1267" s="173"/>
      <c r="CD1267" s="172"/>
      <c r="CE1267" s="173"/>
      <c r="CF1267" s="174"/>
    </row>
    <row r="1268" spans="1:84" ht="11.25" customHeight="1">
      <c r="A1268" s="3"/>
      <c r="B1268" s="3"/>
      <c r="C1268" s="3"/>
      <c r="D1268" s="3"/>
      <c r="E1268" s="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P1268" s="3"/>
      <c r="AQ1268" s="157"/>
      <c r="AR1268" s="158"/>
      <c r="AS1268" s="158"/>
      <c r="AT1268" s="158"/>
      <c r="AU1268" s="158"/>
      <c r="AV1268" s="158"/>
      <c r="AW1268" s="158"/>
      <c r="AX1268" s="158"/>
      <c r="AY1268" s="158"/>
      <c r="AZ1268" s="158"/>
      <c r="BA1268" s="158"/>
      <c r="BB1268" s="158"/>
      <c r="BC1268" s="159"/>
      <c r="BD1268" s="165"/>
      <c r="BE1268" s="166"/>
      <c r="BF1268" s="175" t="str">
        <f>Q1255</f>
        <v>D</v>
      </c>
      <c r="BG1268" s="177" t="str">
        <f>IF(VLOOKUP($BF1268,$A1242:$C1248,3,FALSE)=0,"",CONCATENATE(VLOOKUP(VLOOKUP($BF1268,$A1242:$C1248,3,FALSE),Players!$J:$N,4,FALSE)," ",VLOOKUP($BF1268,$A1242:$C1248,3,FALSE)," ",IF(ISERROR(VLOOKUP(VLOOKUP($BF1268,$A1242:$C1248,3,FALSE),Players!$J:$N,5,FALSE)),"()",CONCATENATE("(",VLOOKUP(VLOOKUP($BF1268,$A1242:$C1248,3,FALSE),Players!$J:$N,5,FALSE),")"))))</f>
        <v/>
      </c>
      <c r="BH1268" s="178"/>
      <c r="BI1268" s="178"/>
      <c r="BJ1268" s="178"/>
      <c r="BK1268" s="178"/>
      <c r="BL1268" s="178"/>
      <c r="BM1268" s="178"/>
      <c r="BN1268" s="178"/>
      <c r="BO1268" s="178"/>
      <c r="BP1268" s="178"/>
      <c r="BQ1268" s="178"/>
      <c r="BR1268" s="178"/>
      <c r="BS1268" s="178"/>
      <c r="BT1268" s="178"/>
      <c r="BU1268" s="179"/>
      <c r="BV1268" s="150" t="str">
        <f>IF(R1255&lt;&gt;"",R1255,"")</f>
        <v/>
      </c>
      <c r="BW1268" s="151"/>
      <c r="BX1268" s="150" t="str">
        <f>IF(T1255&lt;&gt;"",T1255,"")</f>
        <v/>
      </c>
      <c r="BY1268" s="151"/>
      <c r="BZ1268" s="150" t="str">
        <f>IF(V1255&lt;&gt;"",V1255,"")</f>
        <v/>
      </c>
      <c r="CA1268" s="151"/>
      <c r="CB1268" s="150" t="str">
        <f>IF(X1255&lt;&gt;"",X1255,"")</f>
        <v/>
      </c>
      <c r="CC1268" s="151"/>
      <c r="CD1268" s="150" t="str">
        <f>IF(Z1255&lt;&gt;"",Z1255,"")</f>
        <v/>
      </c>
      <c r="CE1268" s="151"/>
      <c r="CF1268" s="174" t="str">
        <f>IF($CF1266&lt;&gt;"",IF(CF1266="W","L","W"),"")</f>
        <v/>
      </c>
    </row>
    <row r="1269" spans="1:84" ht="11.25" customHeight="1" thickBot="1">
      <c r="A1269" s="3"/>
      <c r="B1269" s="3"/>
      <c r="C1269" s="3"/>
      <c r="D1269" s="3"/>
      <c r="E1269" s="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P1269" s="3"/>
      <c r="AQ1269" s="160"/>
      <c r="AR1269" s="161"/>
      <c r="AS1269" s="161"/>
      <c r="AT1269" s="161"/>
      <c r="AU1269" s="161"/>
      <c r="AV1269" s="161"/>
      <c r="AW1269" s="161"/>
      <c r="AX1269" s="161"/>
      <c r="AY1269" s="161"/>
      <c r="AZ1269" s="161"/>
      <c r="BA1269" s="161"/>
      <c r="BB1269" s="161"/>
      <c r="BC1269" s="162"/>
      <c r="BD1269" s="167"/>
      <c r="BE1269" s="168"/>
      <c r="BF1269" s="176"/>
      <c r="BG1269" s="180"/>
      <c r="BH1269" s="181"/>
      <c r="BI1269" s="181"/>
      <c r="BJ1269" s="181"/>
      <c r="BK1269" s="181"/>
      <c r="BL1269" s="181"/>
      <c r="BM1269" s="181"/>
      <c r="BN1269" s="181"/>
      <c r="BO1269" s="181"/>
      <c r="BP1269" s="181"/>
      <c r="BQ1269" s="181"/>
      <c r="BR1269" s="181"/>
      <c r="BS1269" s="181"/>
      <c r="BT1269" s="181"/>
      <c r="BU1269" s="182"/>
      <c r="BV1269" s="152"/>
      <c r="BW1269" s="153"/>
      <c r="BX1269" s="152"/>
      <c r="BY1269" s="153"/>
      <c r="BZ1269" s="152"/>
      <c r="CA1269" s="153"/>
      <c r="CB1269" s="152"/>
      <c r="CC1269" s="153"/>
      <c r="CD1269" s="152"/>
      <c r="CE1269" s="153"/>
      <c r="CF1269" s="174"/>
    </row>
    <row r="1270" spans="1:84" ht="11.25" customHeight="1">
      <c r="A1270" s="3"/>
      <c r="B1270" s="3"/>
      <c r="C1270" s="3"/>
      <c r="D1270" s="3"/>
      <c r="E1270" s="3"/>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P1270" s="3"/>
      <c r="AQ1270" s="126"/>
      <c r="AR1270" s="126"/>
      <c r="AS1270" s="126"/>
      <c r="AT1270" s="126"/>
      <c r="AU1270" s="126"/>
      <c r="AV1270" s="126"/>
      <c r="AW1270" s="126"/>
      <c r="AX1270" s="126"/>
      <c r="AY1270" s="126"/>
      <c r="AZ1270" s="126"/>
      <c r="BA1270" s="126"/>
      <c r="BB1270" s="126"/>
      <c r="BC1270" s="126"/>
      <c r="BV1270" s="169" t="str">
        <f>IF(CF1266&lt;&gt;"",IF(AND(AND(BV1266&gt;-1,BV1268&gt;-1),OR(BV1266&gt;10,BV1268&gt;10),ABS(BV1266-BV1268)&gt;1,IF(OR(BV1266&gt;11,BV1268&gt;11),ABS(BV1266-BV1268)=2,TRUE),BV1266=INT(BV1266),BV1268=INT(BV1268)),"","Error"),"")</f>
        <v/>
      </c>
      <c r="BW1270" s="169"/>
      <c r="BX1270" s="169" t="str">
        <f>IF(CF1266&lt;&gt;"",IF(AND(AND(BX1266&gt;-1,BX1268&gt;-1),OR(BX1266&gt;10,BX1268&gt;10),ABS(BX1266-BX1268)&gt;1,IF(OR(BX1266&gt;11,BX1268&gt;11),ABS(BX1266-BX1268)=2,TRUE),BX1266=INT(BX1266),BX1268=INT(BX1268)),"","Error"),"")</f>
        <v/>
      </c>
      <c r="BY1270" s="169"/>
      <c r="BZ1270" s="169" t="str">
        <f>IF(CF1266&lt;&gt;"",IF(AND(AND(BZ1266&gt;-1,BZ1268&gt;-1),OR(BZ1266&gt;10,BZ1268&gt;10),ABS(BZ1266-BZ1268)&gt;1,IF(OR(BZ1266&gt;11,BZ1268&gt;11),ABS(BZ1266-BZ1268)=2,TRUE),BZ1266=INT(BZ1266),BZ1268=INT(BZ1268)),"","Error"),"")</f>
        <v/>
      </c>
      <c r="CA1270" s="169"/>
      <c r="CB1270" s="169" t="str">
        <f>IF(AND(CF1266&lt;&gt;"",CB1266&lt;&gt;""),IF(AND(AND(CB1266&gt;-1,CB1268&gt;-1),OR(CB1266&gt;10,CB1268&gt;10),ABS(CB1266-CB1268)&gt;1,IF(OR(CB1266&gt;11,CB1268&gt;11),ABS(CB1266-CB1268)=2,TRUE),CB1266=INT(CB1266),CB1268=INT(CB1268)),"","Error"),"")</f>
        <v/>
      </c>
      <c r="CC1270" s="169"/>
      <c r="CD1270" s="169" t="str">
        <f>IF(AND(CF1266&lt;&gt;"",CD1266&lt;&gt;""),IF(AND(AND(CD1266&gt;-1,CD1268&gt;-1),OR(CD1266&gt;10,CD1268&gt;10),ABS(CD1266-CD1268)&gt;1,IF(OR(CD1266&gt;11,CD1268&gt;11),ABS(CD1266-CD1268)=2,TRUE),CD1266=INT(CD1266),CD1268=INT(CD1268)),"","Error"),"")</f>
        <v/>
      </c>
      <c r="CE1270" s="169"/>
      <c r="CF1270" s="3"/>
    </row>
    <row r="1271" spans="1:84" ht="11.25" customHeight="1">
      <c r="A1271" s="3"/>
      <c r="B1271" s="3"/>
      <c r="C1271" s="3"/>
      <c r="D1271" s="3"/>
      <c r="E1271" s="3"/>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P1271" s="3"/>
      <c r="AQ1271" s="126"/>
      <c r="AR1271" s="126"/>
      <c r="AS1271" s="126"/>
      <c r="AT1271" s="126"/>
      <c r="AU1271" s="126"/>
      <c r="AV1271" s="126"/>
      <c r="AW1271" s="126"/>
      <c r="AX1271" s="126"/>
      <c r="AY1271" s="126"/>
      <c r="AZ1271" s="126"/>
      <c r="BA1271" s="126"/>
      <c r="BB1271" s="126"/>
      <c r="BC1271" s="126"/>
      <c r="CF1271" s="3"/>
    </row>
    <row r="1272" spans="1:84" ht="11.25" customHeight="1">
      <c r="A1272" s="3"/>
      <c r="B1272" s="3"/>
      <c r="C1272" s="3"/>
      <c r="D1272" s="3"/>
      <c r="E1272" s="3"/>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P1272" s="3"/>
      <c r="AQ1272" s="127"/>
      <c r="AR1272" s="127"/>
      <c r="AS1272" s="127"/>
      <c r="AT1272" s="127"/>
      <c r="AU1272" s="127"/>
      <c r="AV1272" s="127"/>
      <c r="AW1272" s="127"/>
      <c r="AX1272" s="127"/>
      <c r="AY1272" s="127"/>
      <c r="AZ1272" s="127"/>
      <c r="BA1272" s="127"/>
      <c r="BB1272" s="127"/>
      <c r="BC1272" s="127"/>
      <c r="BD1272" s="40"/>
      <c r="BE1272" s="40"/>
      <c r="BF1272" s="40"/>
      <c r="BG1272" s="40"/>
      <c r="BH1272" s="40"/>
      <c r="BI1272" s="40"/>
      <c r="BJ1272" s="40"/>
      <c r="BK1272" s="40"/>
      <c r="BL1272" s="40"/>
      <c r="BM1272" s="40"/>
      <c r="BN1272" s="40"/>
      <c r="BO1272" s="40"/>
      <c r="BP1272" s="40"/>
      <c r="BQ1272" s="40"/>
      <c r="BR1272" s="40"/>
      <c r="BS1272" s="40"/>
      <c r="BT1272" s="40"/>
      <c r="BU1272" s="40"/>
      <c r="BV1272" s="40"/>
      <c r="BW1272" s="40"/>
      <c r="BX1272" s="40"/>
      <c r="BY1272" s="40"/>
      <c r="BZ1272" s="40"/>
      <c r="CA1272" s="40"/>
      <c r="CB1272" s="40"/>
      <c r="CC1272" s="40"/>
      <c r="CD1272" s="40"/>
      <c r="CE1272" s="40"/>
      <c r="CF1272" s="3"/>
    </row>
    <row r="1273" spans="1:84" ht="11.25" customHeight="1">
      <c r="A1273" s="3"/>
      <c r="B1273" s="3"/>
      <c r="C1273" s="3"/>
      <c r="D1273" s="3"/>
      <c r="E1273" s="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P1273" s="3"/>
      <c r="AQ1273" s="128"/>
      <c r="AR1273" s="128"/>
      <c r="AS1273" s="128"/>
      <c r="AT1273" s="128"/>
      <c r="AU1273" s="128"/>
      <c r="AV1273" s="128"/>
      <c r="AW1273" s="128"/>
      <c r="AX1273" s="128"/>
      <c r="AY1273" s="128"/>
      <c r="AZ1273" s="128"/>
      <c r="BA1273" s="128"/>
      <c r="BB1273" s="128"/>
      <c r="BC1273" s="128"/>
      <c r="BD1273" s="41"/>
      <c r="BE1273" s="41"/>
      <c r="BF1273" s="41"/>
      <c r="BG1273" s="41"/>
      <c r="BH1273" s="41"/>
      <c r="BI1273" s="41"/>
      <c r="BJ1273" s="41"/>
      <c r="BK1273" s="41"/>
      <c r="BL1273" s="41"/>
      <c r="BM1273" s="41"/>
      <c r="BN1273" s="41"/>
      <c r="BO1273" s="41"/>
      <c r="BP1273" s="41"/>
      <c r="BQ1273" s="41"/>
      <c r="BR1273" s="41"/>
      <c r="BS1273" s="41"/>
      <c r="BT1273" s="41"/>
      <c r="BU1273" s="41"/>
      <c r="BV1273" s="41"/>
      <c r="BW1273" s="41"/>
      <c r="BX1273" s="41"/>
      <c r="BY1273" s="41"/>
      <c r="BZ1273" s="41"/>
      <c r="CA1273" s="41"/>
      <c r="CB1273" s="41"/>
      <c r="CC1273" s="41"/>
      <c r="CD1273" s="41"/>
      <c r="CE1273" s="41"/>
      <c r="CF1273" s="3"/>
    </row>
    <row r="1274" spans="1:84" ht="11.25" customHeight="1">
      <c r="A1274" s="3"/>
      <c r="B1274" s="3"/>
      <c r="C1274" s="3"/>
      <c r="D1274" s="3"/>
      <c r="E1274" s="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P1274" s="3"/>
      <c r="AQ1274" s="126"/>
      <c r="AR1274" s="126"/>
      <c r="AS1274" s="126"/>
      <c r="AT1274" s="126"/>
      <c r="AU1274" s="126"/>
      <c r="AV1274" s="126"/>
      <c r="AW1274" s="126"/>
      <c r="AX1274" s="126"/>
      <c r="AY1274" s="126"/>
      <c r="AZ1274" s="126"/>
      <c r="BA1274" s="126"/>
      <c r="BB1274" s="126"/>
      <c r="BC1274" s="126"/>
      <c r="CF1274" s="3"/>
    </row>
    <row r="1275" spans="1:84" ht="11.25" customHeight="1" thickBot="1">
      <c r="A1275" s="3"/>
      <c r="B1275" s="3"/>
      <c r="C1275" s="3"/>
      <c r="D1275" s="3"/>
      <c r="E1275" s="3"/>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P1275" s="3"/>
      <c r="AQ1275" s="127"/>
      <c r="AR1275" s="127"/>
      <c r="AS1275" s="127"/>
      <c r="AT1275" s="127"/>
      <c r="AU1275" s="127"/>
      <c r="AV1275" s="127"/>
      <c r="AW1275" s="127"/>
      <c r="AX1275" s="127"/>
      <c r="AY1275" s="127"/>
      <c r="AZ1275" s="127"/>
      <c r="BA1275" s="127"/>
      <c r="BB1275" s="127"/>
      <c r="BC1275" s="127"/>
      <c r="BD1275" s="40"/>
      <c r="BE1275" s="40"/>
      <c r="BF1275" s="40"/>
      <c r="BG1275" s="40"/>
      <c r="BH1275" s="40"/>
      <c r="BI1275" s="40"/>
      <c r="BJ1275" s="40"/>
      <c r="BK1275" s="40"/>
      <c r="BL1275" s="40"/>
      <c r="BM1275" s="40"/>
      <c r="BN1275" s="40"/>
      <c r="BO1275" s="40"/>
      <c r="BP1275" s="40"/>
      <c r="BQ1275" s="40"/>
      <c r="BR1275" s="40"/>
      <c r="BS1275" s="40"/>
      <c r="BT1275" s="40"/>
      <c r="BU1275" s="40"/>
      <c r="BV1275" s="40"/>
      <c r="BW1275" s="40"/>
      <c r="BX1275" s="40"/>
      <c r="BY1275" s="40"/>
      <c r="BZ1275" s="40"/>
      <c r="CA1275" s="40"/>
      <c r="CB1275" s="40"/>
      <c r="CC1275" s="40"/>
      <c r="CD1275" s="40"/>
      <c r="CE1275" s="40"/>
      <c r="CF1275" s="3"/>
    </row>
    <row r="1276" spans="1:84" ht="11.25" customHeight="1">
      <c r="A1276" s="3"/>
      <c r="B1276" s="3"/>
      <c r="C1276" s="3"/>
      <c r="D1276" s="3"/>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P1276" s="3"/>
      <c r="AQ1276" s="154" t="str">
        <f>CONCATENATE($A1240," ",$D1240,","," ",$F1238)</f>
        <v>Group: 20, Women's Singles</v>
      </c>
      <c r="AR1276" s="155"/>
      <c r="AS1276" s="155"/>
      <c r="AT1276" s="155"/>
      <c r="AU1276" s="155"/>
      <c r="AV1276" s="155"/>
      <c r="AW1276" s="155"/>
      <c r="AX1276" s="155"/>
      <c r="AY1276" s="155"/>
      <c r="AZ1276" s="155"/>
      <c r="BA1276" s="155"/>
      <c r="BB1276" s="155"/>
      <c r="BC1276" s="156"/>
      <c r="BD1276" s="163">
        <f>O1257</f>
        <v>5</v>
      </c>
      <c r="BE1276" s="164"/>
      <c r="BF1276" s="183" t="str">
        <f>Q1257</f>
        <v>A</v>
      </c>
      <c r="BG1276" s="185" t="str">
        <f>IF(VLOOKUP($BF1276,$A1242:$C1248,3,FALSE)=0,"",CONCATENATE(VLOOKUP(VLOOKUP($BF1276,$A1242:$C1248,3,FALSE),Players!$J:$N,4,FALSE)," ",VLOOKUP($BF1276,$A1242:$C1248,3,FALSE)," ",IF(ISERROR(VLOOKUP(VLOOKUP($BF1276,$A1242:$C1248,3,FALSE),Players!$J:$N,5,FALSE)),"()",CONCATENATE("(",VLOOKUP(VLOOKUP($BF1276,$A1242:$C1248,3,FALSE),Players!$J:$N,5,FALSE),")"))))</f>
        <v/>
      </c>
      <c r="BH1276" s="186"/>
      <c r="BI1276" s="186"/>
      <c r="BJ1276" s="186"/>
      <c r="BK1276" s="186"/>
      <c r="BL1276" s="186"/>
      <c r="BM1276" s="186"/>
      <c r="BN1276" s="186"/>
      <c r="BO1276" s="186"/>
      <c r="BP1276" s="186"/>
      <c r="BQ1276" s="186"/>
      <c r="BR1276" s="186"/>
      <c r="BS1276" s="186"/>
      <c r="BT1276" s="186"/>
      <c r="BU1276" s="187"/>
      <c r="BV1276" s="170" t="str">
        <f>IF(R1257&lt;&gt;"",R1257,"")</f>
        <v/>
      </c>
      <c r="BW1276" s="171"/>
      <c r="BX1276" s="170" t="str">
        <f>IF(T1257&lt;&gt;"",T1257,"")</f>
        <v/>
      </c>
      <c r="BY1276" s="171"/>
      <c r="BZ1276" s="170" t="str">
        <f>IF(V1257&lt;&gt;"",V1257,"")</f>
        <v/>
      </c>
      <c r="CA1276" s="171"/>
      <c r="CB1276" s="170" t="str">
        <f>IF(X1257&lt;&gt;"",X1257,"")</f>
        <v/>
      </c>
      <c r="CC1276" s="171"/>
      <c r="CD1276" s="170" t="str">
        <f>IF(Z1257&lt;&gt;"",Z1257,"")</f>
        <v/>
      </c>
      <c r="CE1276" s="171"/>
      <c r="CF1276" s="174" t="str">
        <f>IF($CD1276=$CD1278,IF($CB1276=$CB1278,IF($BZ1276&lt;&gt;"",IF($BZ1276&gt;$BZ1278,"W","L"),""),IF($CB1276&gt;$CB1278,"W","L")),IF($CD1276&gt;$CD1278,"W","L"))</f>
        <v/>
      </c>
    </row>
    <row r="1277" spans="1:84" ht="11.25" customHeight="1">
      <c r="A1277" s="3"/>
      <c r="B1277" s="3"/>
      <c r="C1277" s="3"/>
      <c r="D1277" s="3"/>
      <c r="E1277" s="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P1277" s="3"/>
      <c r="AQ1277" s="157"/>
      <c r="AR1277" s="158"/>
      <c r="AS1277" s="158"/>
      <c r="AT1277" s="158"/>
      <c r="AU1277" s="158"/>
      <c r="AV1277" s="158"/>
      <c r="AW1277" s="158"/>
      <c r="AX1277" s="158"/>
      <c r="AY1277" s="158"/>
      <c r="AZ1277" s="158"/>
      <c r="BA1277" s="158"/>
      <c r="BB1277" s="158"/>
      <c r="BC1277" s="159"/>
      <c r="BD1277" s="165"/>
      <c r="BE1277" s="166"/>
      <c r="BF1277" s="184"/>
      <c r="BG1277" s="188"/>
      <c r="BH1277" s="189"/>
      <c r="BI1277" s="189"/>
      <c r="BJ1277" s="189"/>
      <c r="BK1277" s="189"/>
      <c r="BL1277" s="189"/>
      <c r="BM1277" s="189"/>
      <c r="BN1277" s="189"/>
      <c r="BO1277" s="189"/>
      <c r="BP1277" s="189"/>
      <c r="BQ1277" s="189"/>
      <c r="BR1277" s="189"/>
      <c r="BS1277" s="189"/>
      <c r="BT1277" s="189"/>
      <c r="BU1277" s="190"/>
      <c r="BV1277" s="172"/>
      <c r="BW1277" s="173"/>
      <c r="BX1277" s="172"/>
      <c r="BY1277" s="173"/>
      <c r="BZ1277" s="172"/>
      <c r="CA1277" s="173"/>
      <c r="CB1277" s="172"/>
      <c r="CC1277" s="173"/>
      <c r="CD1277" s="172"/>
      <c r="CE1277" s="173"/>
      <c r="CF1277" s="174"/>
    </row>
    <row r="1278" spans="1:84" ht="11.25" customHeight="1">
      <c r="A1278" s="3"/>
      <c r="B1278" s="3"/>
      <c r="C1278" s="3"/>
      <c r="D1278" s="3"/>
      <c r="E1278" s="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P1278" s="3"/>
      <c r="AQ1278" s="157"/>
      <c r="AR1278" s="158"/>
      <c r="AS1278" s="158"/>
      <c r="AT1278" s="158"/>
      <c r="AU1278" s="158"/>
      <c r="AV1278" s="158"/>
      <c r="AW1278" s="158"/>
      <c r="AX1278" s="158"/>
      <c r="AY1278" s="158"/>
      <c r="AZ1278" s="158"/>
      <c r="BA1278" s="158"/>
      <c r="BB1278" s="158"/>
      <c r="BC1278" s="159"/>
      <c r="BD1278" s="165"/>
      <c r="BE1278" s="166"/>
      <c r="BF1278" s="175" t="str">
        <f>Q1259</f>
        <v>D</v>
      </c>
      <c r="BG1278" s="177" t="str">
        <f>IF(VLOOKUP($BF1278,$A1242:$C1248,3,FALSE)=0,"",CONCATENATE(VLOOKUP(VLOOKUP($BF1278,$A1242:$C1248,3,FALSE),Players!$J:$N,4,FALSE)," ",VLOOKUP($BF1278,$A1242:$C1248,3,FALSE)," ",IF(ISERROR(VLOOKUP(VLOOKUP($BF1278,$A1242:$C1248,3,FALSE),Players!$J:$N,5,FALSE)),"()",CONCATENATE("(",VLOOKUP(VLOOKUP($BF1278,$A1242:$C1248,3,FALSE),Players!$J:$N,5,FALSE),")"))))</f>
        <v/>
      </c>
      <c r="BH1278" s="178"/>
      <c r="BI1278" s="178"/>
      <c r="BJ1278" s="178"/>
      <c r="BK1278" s="178"/>
      <c r="BL1278" s="178"/>
      <c r="BM1278" s="178"/>
      <c r="BN1278" s="178"/>
      <c r="BO1278" s="178"/>
      <c r="BP1278" s="178"/>
      <c r="BQ1278" s="178"/>
      <c r="BR1278" s="178"/>
      <c r="BS1278" s="178"/>
      <c r="BT1278" s="178"/>
      <c r="BU1278" s="179"/>
      <c r="BV1278" s="150" t="str">
        <f>IF(R1259&lt;&gt;"",R1259,"")</f>
        <v/>
      </c>
      <c r="BW1278" s="151"/>
      <c r="BX1278" s="150" t="str">
        <f>IF(T1259&lt;&gt;"",T1259,"")</f>
        <v/>
      </c>
      <c r="BY1278" s="151"/>
      <c r="BZ1278" s="150" t="str">
        <f>IF(V1259&lt;&gt;"",V1259,"")</f>
        <v/>
      </c>
      <c r="CA1278" s="151"/>
      <c r="CB1278" s="150" t="str">
        <f>IF(X1259&lt;&gt;"",X1259,"")</f>
        <v/>
      </c>
      <c r="CC1278" s="151"/>
      <c r="CD1278" s="150" t="str">
        <f>IF(Z1259&lt;&gt;"",Z1259,"")</f>
        <v/>
      </c>
      <c r="CE1278" s="151"/>
      <c r="CF1278" s="174" t="str">
        <f>IF($CF1276&lt;&gt;"",IF(CF1276="W","L","W"),"")</f>
        <v/>
      </c>
    </row>
    <row r="1279" spans="1:84" ht="11.25" customHeight="1" thickBot="1">
      <c r="A1279" s="3"/>
      <c r="B1279" s="3"/>
      <c r="C1279" s="3"/>
      <c r="D1279" s="3"/>
      <c r="E1279" s="3"/>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P1279" s="3"/>
      <c r="AQ1279" s="160"/>
      <c r="AR1279" s="161"/>
      <c r="AS1279" s="161"/>
      <c r="AT1279" s="161"/>
      <c r="AU1279" s="161"/>
      <c r="AV1279" s="161"/>
      <c r="AW1279" s="161"/>
      <c r="AX1279" s="161"/>
      <c r="AY1279" s="161"/>
      <c r="AZ1279" s="161"/>
      <c r="BA1279" s="161"/>
      <c r="BB1279" s="161"/>
      <c r="BC1279" s="162"/>
      <c r="BD1279" s="167"/>
      <c r="BE1279" s="168"/>
      <c r="BF1279" s="176"/>
      <c r="BG1279" s="180"/>
      <c r="BH1279" s="181"/>
      <c r="BI1279" s="181"/>
      <c r="BJ1279" s="181"/>
      <c r="BK1279" s="181"/>
      <c r="BL1279" s="181"/>
      <c r="BM1279" s="181"/>
      <c r="BN1279" s="181"/>
      <c r="BO1279" s="181"/>
      <c r="BP1279" s="181"/>
      <c r="BQ1279" s="181"/>
      <c r="BR1279" s="181"/>
      <c r="BS1279" s="181"/>
      <c r="BT1279" s="181"/>
      <c r="BU1279" s="182"/>
      <c r="BV1279" s="152"/>
      <c r="BW1279" s="153"/>
      <c r="BX1279" s="152"/>
      <c r="BY1279" s="153"/>
      <c r="BZ1279" s="152"/>
      <c r="CA1279" s="153"/>
      <c r="CB1279" s="152"/>
      <c r="CC1279" s="153"/>
      <c r="CD1279" s="152"/>
      <c r="CE1279" s="153"/>
      <c r="CF1279" s="174"/>
    </row>
    <row r="1280" spans="1:84" ht="11.25" customHeight="1">
      <c r="A1280" s="3"/>
      <c r="B1280" s="3"/>
      <c r="C1280" s="3"/>
      <c r="D1280" s="3"/>
      <c r="E1280" s="3"/>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P1280" s="3"/>
      <c r="AQ1280" s="126"/>
      <c r="AR1280" s="126"/>
      <c r="AS1280" s="126"/>
      <c r="AT1280" s="126"/>
      <c r="AU1280" s="126"/>
      <c r="AV1280" s="126"/>
      <c r="AW1280" s="126"/>
      <c r="AX1280" s="126"/>
      <c r="AY1280" s="126"/>
      <c r="AZ1280" s="126"/>
      <c r="BA1280" s="126"/>
      <c r="BB1280" s="126"/>
      <c r="BC1280" s="126"/>
      <c r="BV1280" s="169" t="str">
        <f>IF(CF1276&lt;&gt;"",IF(AND(AND(BV1276&gt;-1,BV1278&gt;-1),OR(BV1276&gt;10,BV1278&gt;10),ABS(BV1276-BV1278)&gt;1,IF(OR(BV1276&gt;11,BV1278&gt;11),ABS(BV1276-BV1278)=2,TRUE),BV1276=INT(BV1276),BV1278=INT(BV1278)),"","Error"),"")</f>
        <v/>
      </c>
      <c r="BW1280" s="169"/>
      <c r="BX1280" s="169" t="str">
        <f>IF(CF1276&lt;&gt;"",IF(AND(AND(BX1276&gt;-1,BX1278&gt;-1),OR(BX1276&gt;10,BX1278&gt;10),ABS(BX1276-BX1278)&gt;1,IF(OR(BX1276&gt;11,BX1278&gt;11),ABS(BX1276-BX1278)=2,TRUE),BX1276=INT(BX1276),BX1278=INT(BX1278)),"","Error"),"")</f>
        <v/>
      </c>
      <c r="BY1280" s="169"/>
      <c r="BZ1280" s="169" t="str">
        <f>IF(CF1276&lt;&gt;"",IF(AND(AND(BZ1276&gt;-1,BZ1278&gt;-1),OR(BZ1276&gt;10,BZ1278&gt;10),ABS(BZ1276-BZ1278)&gt;1,IF(OR(BZ1276&gt;11,BZ1278&gt;11),ABS(BZ1276-BZ1278)=2,TRUE),BZ1276=INT(BZ1276),BZ1278=INT(BZ1278)),"","Error"),"")</f>
        <v/>
      </c>
      <c r="CA1280" s="169"/>
      <c r="CB1280" s="169" t="str">
        <f>IF(AND(CF1276&lt;&gt;"",CB1276&lt;&gt;""),IF(AND(AND(CB1276&gt;-1,CB1278&gt;-1),OR(CB1276&gt;10,CB1278&gt;10),ABS(CB1276-CB1278)&gt;1,IF(OR(CB1276&gt;11,CB1278&gt;11),ABS(CB1276-CB1278)=2,TRUE),CB1276=INT(CB1276),CB1278=INT(CB1278)),"","Error"),"")</f>
        <v/>
      </c>
      <c r="CC1280" s="169"/>
      <c r="CD1280" s="169" t="str">
        <f>IF(AND(CF1276&lt;&gt;"",CD1276&lt;&gt;""),IF(AND(AND(CD1276&gt;-1,CD1278&gt;-1),OR(CD1276&gt;10,CD1278&gt;10),ABS(CD1276-CD1278)&gt;1,IF(OR(CD1276&gt;11,CD1278&gt;11),ABS(CD1276-CD1278)=2,TRUE),CD1276=INT(CD1276),CD1278=INT(CD1278)),"","Error"),"")</f>
        <v/>
      </c>
      <c r="CE1280" s="169"/>
      <c r="CF1280" s="3"/>
    </row>
    <row r="1281" spans="1:84" ht="11.25" customHeight="1">
      <c r="A1281" s="3"/>
      <c r="B1281" s="3"/>
      <c r="C1281" s="3"/>
      <c r="D1281" s="3"/>
      <c r="E1281" s="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P1281" s="3"/>
      <c r="AQ1281" s="126"/>
      <c r="AR1281" s="126"/>
      <c r="AS1281" s="126"/>
      <c r="AT1281" s="126"/>
      <c r="AU1281" s="126"/>
      <c r="AV1281" s="126"/>
      <c r="AW1281" s="126"/>
      <c r="AX1281" s="126"/>
      <c r="AY1281" s="126"/>
      <c r="AZ1281" s="126"/>
      <c r="BA1281" s="126"/>
      <c r="BB1281" s="126"/>
      <c r="BC1281" s="126"/>
      <c r="CF1281" s="3"/>
    </row>
    <row r="1282" spans="1:84" ht="11.25" customHeight="1">
      <c r="A1282" s="3"/>
      <c r="B1282" s="3"/>
      <c r="C1282" s="3"/>
      <c r="D1282" s="3"/>
      <c r="E1282" s="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P1282" s="3"/>
      <c r="AQ1282" s="127"/>
      <c r="AR1282" s="127"/>
      <c r="AS1282" s="127"/>
      <c r="AT1282" s="127"/>
      <c r="AU1282" s="127"/>
      <c r="AV1282" s="127"/>
      <c r="AW1282" s="127"/>
      <c r="AX1282" s="127"/>
      <c r="AY1282" s="127"/>
      <c r="AZ1282" s="127"/>
      <c r="BA1282" s="127"/>
      <c r="BB1282" s="127"/>
      <c r="BC1282" s="127"/>
      <c r="BD1282" s="40"/>
      <c r="BE1282" s="40"/>
      <c r="BF1282" s="40"/>
      <c r="BG1282" s="40"/>
      <c r="BH1282" s="40"/>
      <c r="BI1282" s="40"/>
      <c r="BJ1282" s="40"/>
      <c r="BK1282" s="40"/>
      <c r="BL1282" s="40"/>
      <c r="BM1282" s="40"/>
      <c r="BN1282" s="40"/>
      <c r="BO1282" s="40"/>
      <c r="BP1282" s="40"/>
      <c r="BQ1282" s="40"/>
      <c r="BR1282" s="40"/>
      <c r="BS1282" s="40"/>
      <c r="BT1282" s="40"/>
      <c r="BU1282" s="40"/>
      <c r="BV1282" s="40"/>
      <c r="BW1282" s="40"/>
      <c r="BX1282" s="40"/>
      <c r="BY1282" s="40"/>
      <c r="BZ1282" s="40"/>
      <c r="CA1282" s="40"/>
      <c r="CB1282" s="40"/>
      <c r="CC1282" s="40"/>
      <c r="CD1282" s="40"/>
      <c r="CE1282" s="40"/>
      <c r="CF1282" s="3"/>
    </row>
    <row r="1283" spans="1:84" ht="11.25" customHeight="1">
      <c r="A1283" s="42"/>
      <c r="R1283" s="42"/>
      <c r="S1283" s="42"/>
      <c r="W1283" s="42"/>
      <c r="X1283" s="43"/>
      <c r="Y1283" s="43"/>
      <c r="Z1283" s="43"/>
      <c r="AA1283" s="43"/>
      <c r="AB1283" s="3"/>
      <c r="AP1283" s="3"/>
      <c r="AQ1283" s="128"/>
      <c r="AR1283" s="128"/>
      <c r="AS1283" s="128"/>
      <c r="AT1283" s="128"/>
      <c r="AU1283" s="128"/>
      <c r="AV1283" s="128"/>
      <c r="AW1283" s="128"/>
      <c r="AX1283" s="128"/>
      <c r="AY1283" s="128"/>
      <c r="AZ1283" s="128"/>
      <c r="BA1283" s="128"/>
      <c r="BB1283" s="128"/>
      <c r="BC1283" s="128"/>
      <c r="BD1283" s="41"/>
      <c r="BE1283" s="41"/>
      <c r="BF1283" s="41"/>
      <c r="BG1283" s="41"/>
      <c r="BH1283" s="41"/>
      <c r="BI1283" s="41"/>
      <c r="BJ1283" s="41"/>
      <c r="BK1283" s="41"/>
      <c r="BL1283" s="41"/>
      <c r="BM1283" s="41"/>
      <c r="BN1283" s="41"/>
      <c r="BO1283" s="41"/>
      <c r="BP1283" s="41"/>
      <c r="BQ1283" s="41"/>
      <c r="BR1283" s="41"/>
      <c r="BS1283" s="41"/>
      <c r="BT1283" s="41"/>
      <c r="BU1283" s="41"/>
      <c r="BV1283" s="41"/>
      <c r="BW1283" s="41"/>
      <c r="BX1283" s="41"/>
      <c r="BY1283" s="41"/>
      <c r="BZ1283" s="41"/>
      <c r="CA1283" s="41"/>
      <c r="CB1283" s="41"/>
      <c r="CC1283" s="41"/>
      <c r="CD1283" s="41"/>
      <c r="CE1283" s="41"/>
      <c r="CF1283" s="3"/>
    </row>
    <row r="1284" spans="1:84" ht="11.25" customHeight="1">
      <c r="A1284" s="42"/>
      <c r="R1284" s="42"/>
      <c r="S1284" s="42"/>
      <c r="W1284" s="42"/>
      <c r="AA1284" s="42"/>
      <c r="AB1284" s="3"/>
      <c r="AP1284" s="3"/>
      <c r="AQ1284" s="126"/>
      <c r="AR1284" s="126"/>
      <c r="AS1284" s="126"/>
      <c r="AT1284" s="126"/>
      <c r="AU1284" s="126"/>
      <c r="AV1284" s="126"/>
      <c r="AW1284" s="126"/>
      <c r="AX1284" s="126"/>
      <c r="AY1284" s="126"/>
      <c r="AZ1284" s="126"/>
      <c r="BA1284" s="126"/>
      <c r="BB1284" s="126"/>
      <c r="BC1284" s="126"/>
      <c r="CF1284" s="3"/>
    </row>
    <row r="1285" spans="1:84" ht="11.25" customHeight="1" thickBot="1">
      <c r="A1285" s="42"/>
      <c r="R1285" s="42"/>
      <c r="S1285" s="42"/>
      <c r="W1285" s="42"/>
      <c r="X1285" s="43"/>
      <c r="Y1285" s="43"/>
      <c r="Z1285" s="43"/>
      <c r="AA1285" s="43"/>
      <c r="AB1285" s="43"/>
      <c r="AP1285" s="3"/>
      <c r="AQ1285" s="127"/>
      <c r="AR1285" s="127"/>
      <c r="AS1285" s="127"/>
      <c r="AT1285" s="127"/>
      <c r="AU1285" s="127"/>
      <c r="AV1285" s="127"/>
      <c r="AW1285" s="127"/>
      <c r="AX1285" s="127"/>
      <c r="AY1285" s="127"/>
      <c r="AZ1285" s="127"/>
      <c r="BA1285" s="127"/>
      <c r="BB1285" s="127"/>
      <c r="BC1285" s="127"/>
      <c r="BD1285" s="40"/>
      <c r="BE1285" s="40"/>
      <c r="BF1285" s="40"/>
      <c r="BG1285" s="40"/>
      <c r="BH1285" s="40"/>
      <c r="BI1285" s="40"/>
      <c r="BJ1285" s="40"/>
      <c r="BK1285" s="40"/>
      <c r="BL1285" s="40"/>
      <c r="BM1285" s="40"/>
      <c r="BN1285" s="40"/>
      <c r="BO1285" s="40"/>
      <c r="BP1285" s="40"/>
      <c r="BQ1285" s="40"/>
      <c r="BR1285" s="40"/>
      <c r="BS1285" s="40"/>
      <c r="BT1285" s="40"/>
      <c r="BU1285" s="40"/>
      <c r="BV1285" s="40"/>
      <c r="BW1285" s="40"/>
      <c r="BX1285" s="40"/>
      <c r="BY1285" s="40"/>
      <c r="BZ1285" s="40"/>
      <c r="CA1285" s="40"/>
      <c r="CB1285" s="40"/>
      <c r="CC1285" s="40"/>
      <c r="CD1285" s="40"/>
      <c r="CE1285" s="40"/>
      <c r="CF1285" s="3"/>
    </row>
    <row r="1286" spans="1:84" ht="11.25" customHeight="1">
      <c r="A1286" s="2"/>
      <c r="R1286" s="42"/>
      <c r="S1286" s="42"/>
      <c r="W1286" s="42"/>
      <c r="AA1286" s="42"/>
      <c r="AB1286" s="42"/>
      <c r="AP1286" s="3"/>
      <c r="AQ1286" s="154" t="str">
        <f>CONCATENATE($A1240," ",$D1240,","," ",$F1238)</f>
        <v>Group: 20, Women's Singles</v>
      </c>
      <c r="AR1286" s="155"/>
      <c r="AS1286" s="155"/>
      <c r="AT1286" s="155"/>
      <c r="AU1286" s="155"/>
      <c r="AV1286" s="155"/>
      <c r="AW1286" s="155"/>
      <c r="AX1286" s="155"/>
      <c r="AY1286" s="155"/>
      <c r="AZ1286" s="155"/>
      <c r="BA1286" s="155"/>
      <c r="BB1286" s="155"/>
      <c r="BC1286" s="156"/>
      <c r="BD1286" s="163">
        <f>O1261</f>
        <v>6</v>
      </c>
      <c r="BE1286" s="164"/>
      <c r="BF1286" s="183" t="str">
        <f>Q1261</f>
        <v>B</v>
      </c>
      <c r="BG1286" s="185" t="str">
        <f>IF(VLOOKUP($BF1286,$A1242:$C1248,3,FALSE)=0,"",CONCATENATE(VLOOKUP(VLOOKUP($BF1286,$A1242:$C1248,3,FALSE),Players!$J:$N,4,FALSE)," ",VLOOKUP($BF1286,$A1242:$C1248,3,FALSE)," ",IF(ISERROR(VLOOKUP(VLOOKUP($BF1286,$A1242:$C1248,3,FALSE),Players!$J:$N,5,FALSE)),"()",CONCATENATE("(",VLOOKUP(VLOOKUP($BF1286,$A1242:$C1248,3,FALSE),Players!$J:$N,5,FALSE),")"))))</f>
        <v/>
      </c>
      <c r="BH1286" s="186"/>
      <c r="BI1286" s="186"/>
      <c r="BJ1286" s="186"/>
      <c r="BK1286" s="186"/>
      <c r="BL1286" s="186"/>
      <c r="BM1286" s="186"/>
      <c r="BN1286" s="186"/>
      <c r="BO1286" s="186"/>
      <c r="BP1286" s="186"/>
      <c r="BQ1286" s="186"/>
      <c r="BR1286" s="186"/>
      <c r="BS1286" s="186"/>
      <c r="BT1286" s="186"/>
      <c r="BU1286" s="187"/>
      <c r="BV1286" s="170" t="str">
        <f>IF(R1261&lt;&gt;"",R1261,"")</f>
        <v/>
      </c>
      <c r="BW1286" s="171"/>
      <c r="BX1286" s="170" t="str">
        <f>IF(T1261&lt;&gt;"",T1261,"")</f>
        <v/>
      </c>
      <c r="BY1286" s="171"/>
      <c r="BZ1286" s="170" t="str">
        <f>IF(V1261&lt;&gt;"",V1261,"")</f>
        <v/>
      </c>
      <c r="CA1286" s="171"/>
      <c r="CB1286" s="170" t="str">
        <f>IF(X1261&lt;&gt;"",X1261,"")</f>
        <v/>
      </c>
      <c r="CC1286" s="171"/>
      <c r="CD1286" s="170" t="str">
        <f>IF(Z1261&lt;&gt;"",Z1261,"")</f>
        <v/>
      </c>
      <c r="CE1286" s="171"/>
      <c r="CF1286" s="174" t="str">
        <f>IF($CD1286=$CD1288,IF($CB1286=$CB1288,IF($BZ1286&lt;&gt;"",IF($BZ1286&gt;$BZ1288,"W","L"),""),IF($CB1286&gt;$CB1288,"W","L")),IF($CD1286&gt;$CD1288,"W","L"))</f>
        <v/>
      </c>
    </row>
    <row r="1287" spans="1:84" ht="11.25" customHeight="1">
      <c r="R1287" s="42"/>
      <c r="S1287" s="42"/>
      <c r="W1287" s="42"/>
      <c r="X1287" s="43"/>
      <c r="Y1287" s="43"/>
      <c r="Z1287" s="43"/>
      <c r="AA1287" s="43"/>
      <c r="AB1287" s="43"/>
      <c r="AP1287" s="3"/>
      <c r="AQ1287" s="157"/>
      <c r="AR1287" s="158"/>
      <c r="AS1287" s="158"/>
      <c r="AT1287" s="158"/>
      <c r="AU1287" s="158"/>
      <c r="AV1287" s="158"/>
      <c r="AW1287" s="158"/>
      <c r="AX1287" s="158"/>
      <c r="AY1287" s="158"/>
      <c r="AZ1287" s="158"/>
      <c r="BA1287" s="158"/>
      <c r="BB1287" s="158"/>
      <c r="BC1287" s="159"/>
      <c r="BD1287" s="165"/>
      <c r="BE1287" s="166"/>
      <c r="BF1287" s="184"/>
      <c r="BG1287" s="188"/>
      <c r="BH1287" s="189"/>
      <c r="BI1287" s="189"/>
      <c r="BJ1287" s="189"/>
      <c r="BK1287" s="189"/>
      <c r="BL1287" s="189"/>
      <c r="BM1287" s="189"/>
      <c r="BN1287" s="189"/>
      <c r="BO1287" s="189"/>
      <c r="BP1287" s="189"/>
      <c r="BQ1287" s="189"/>
      <c r="BR1287" s="189"/>
      <c r="BS1287" s="189"/>
      <c r="BT1287" s="189"/>
      <c r="BU1287" s="190"/>
      <c r="BV1287" s="172"/>
      <c r="BW1287" s="173"/>
      <c r="BX1287" s="172"/>
      <c r="BY1287" s="173"/>
      <c r="BZ1287" s="172"/>
      <c r="CA1287" s="173"/>
      <c r="CB1287" s="172"/>
      <c r="CC1287" s="173"/>
      <c r="CD1287" s="172"/>
      <c r="CE1287" s="173"/>
      <c r="CF1287" s="174"/>
    </row>
    <row r="1288" spans="1:84" ht="11.25" customHeight="1">
      <c r="A1288" s="2"/>
      <c r="R1288" s="42"/>
      <c r="S1288" s="42"/>
      <c r="W1288" s="42"/>
      <c r="AA1288" s="42"/>
      <c r="AB1288" s="42"/>
      <c r="AP1288" s="3"/>
      <c r="AQ1288" s="157"/>
      <c r="AR1288" s="158"/>
      <c r="AS1288" s="158"/>
      <c r="AT1288" s="158"/>
      <c r="AU1288" s="158"/>
      <c r="AV1288" s="158"/>
      <c r="AW1288" s="158"/>
      <c r="AX1288" s="158"/>
      <c r="AY1288" s="158"/>
      <c r="AZ1288" s="158"/>
      <c r="BA1288" s="158"/>
      <c r="BB1288" s="158"/>
      <c r="BC1288" s="159"/>
      <c r="BD1288" s="165"/>
      <c r="BE1288" s="166"/>
      <c r="BF1288" s="175" t="str">
        <f>Q1263</f>
        <v>C</v>
      </c>
      <c r="BG1288" s="177" t="str">
        <f>IF(VLOOKUP($BF1288,$A1242:$C1248,3,FALSE)=0,"",CONCATENATE(VLOOKUP(VLOOKUP($BF1288,$A1242:$C1248,3,FALSE),Players!$J:$N,4,FALSE)," ",VLOOKUP($BF1288,$A1242:$C1248,3,FALSE)," ",IF(ISERROR(VLOOKUP(VLOOKUP($BF1288,$A1242:$C1248,3,FALSE),Players!$J:$N,5,FALSE)),"()",CONCATENATE("(",VLOOKUP(VLOOKUP($BF1288,$A1242:$C1248,3,FALSE),Players!$J:$N,5,FALSE),")"))))</f>
        <v/>
      </c>
      <c r="BH1288" s="178"/>
      <c r="BI1288" s="178"/>
      <c r="BJ1288" s="178"/>
      <c r="BK1288" s="178"/>
      <c r="BL1288" s="178"/>
      <c r="BM1288" s="178"/>
      <c r="BN1288" s="178"/>
      <c r="BO1288" s="178"/>
      <c r="BP1288" s="178"/>
      <c r="BQ1288" s="178"/>
      <c r="BR1288" s="178"/>
      <c r="BS1288" s="178"/>
      <c r="BT1288" s="178"/>
      <c r="BU1288" s="179"/>
      <c r="BV1288" s="150" t="str">
        <f>IF(R1263&lt;&gt;"",R1263,"")</f>
        <v/>
      </c>
      <c r="BW1288" s="151"/>
      <c r="BX1288" s="150" t="str">
        <f>IF(T1263&lt;&gt;"",T1263,"")</f>
        <v/>
      </c>
      <c r="BY1288" s="151"/>
      <c r="BZ1288" s="150" t="str">
        <f>IF(V1263&lt;&gt;"",V1263,"")</f>
        <v/>
      </c>
      <c r="CA1288" s="151"/>
      <c r="CB1288" s="150" t="str">
        <f>IF(X1263&lt;&gt;"",X1263,"")</f>
        <v/>
      </c>
      <c r="CC1288" s="151"/>
      <c r="CD1288" s="150" t="str">
        <f>IF(Z1263&lt;&gt;"",Z1263,"")</f>
        <v/>
      </c>
      <c r="CE1288" s="151"/>
      <c r="CF1288" s="174" t="str">
        <f>IF($CF1286&lt;&gt;"",IF(CF1286="W","L","W"),"")</f>
        <v/>
      </c>
    </row>
    <row r="1289" spans="1:84" ht="11.25" customHeight="1" thickBot="1">
      <c r="A1289" s="2"/>
      <c r="R1289" s="42"/>
      <c r="S1289" s="42"/>
      <c r="W1289" s="42"/>
      <c r="X1289" s="43"/>
      <c r="Y1289" s="43"/>
      <c r="Z1289" s="43"/>
      <c r="AA1289" s="43"/>
      <c r="AB1289" s="43"/>
      <c r="AP1289" s="3"/>
      <c r="AQ1289" s="160"/>
      <c r="AR1289" s="161"/>
      <c r="AS1289" s="161"/>
      <c r="AT1289" s="161"/>
      <c r="AU1289" s="161"/>
      <c r="AV1289" s="161"/>
      <c r="AW1289" s="161"/>
      <c r="AX1289" s="161"/>
      <c r="AY1289" s="161"/>
      <c r="AZ1289" s="161"/>
      <c r="BA1289" s="161"/>
      <c r="BB1289" s="161"/>
      <c r="BC1289" s="162"/>
      <c r="BD1289" s="167"/>
      <c r="BE1289" s="168"/>
      <c r="BF1289" s="176"/>
      <c r="BG1289" s="180"/>
      <c r="BH1289" s="181"/>
      <c r="BI1289" s="181"/>
      <c r="BJ1289" s="181"/>
      <c r="BK1289" s="181"/>
      <c r="BL1289" s="181"/>
      <c r="BM1289" s="181"/>
      <c r="BN1289" s="181"/>
      <c r="BO1289" s="181"/>
      <c r="BP1289" s="181"/>
      <c r="BQ1289" s="181"/>
      <c r="BR1289" s="181"/>
      <c r="BS1289" s="181"/>
      <c r="BT1289" s="181"/>
      <c r="BU1289" s="182"/>
      <c r="BV1289" s="152"/>
      <c r="BW1289" s="153"/>
      <c r="BX1289" s="152"/>
      <c r="BY1289" s="153"/>
      <c r="BZ1289" s="152"/>
      <c r="CA1289" s="153"/>
      <c r="CB1289" s="152"/>
      <c r="CC1289" s="153"/>
      <c r="CD1289" s="152"/>
      <c r="CE1289" s="153"/>
      <c r="CF1289" s="174"/>
    </row>
    <row r="1290" spans="1:84" ht="11.25" customHeight="1">
      <c r="A1290" s="2"/>
      <c r="R1290" s="42"/>
      <c r="S1290" s="42"/>
      <c r="W1290" s="42"/>
      <c r="AA1290" s="42"/>
      <c r="AB1290" s="42"/>
      <c r="AP1290" s="3"/>
      <c r="BV1290" s="169" t="str">
        <f>IF(CF1286&lt;&gt;"",IF(AND(AND(BV1286&gt;-1,BV1288&gt;-1),OR(BV1286&gt;10,BV1288&gt;10),ABS(BV1286-BV1288)&gt;1,IF(OR(BV1286&gt;11,BV1288&gt;11),ABS(BV1286-BV1288)=2,TRUE),BV1286=INT(BV1286),BV1288=INT(BV1288)),"","Error"),"")</f>
        <v/>
      </c>
      <c r="BW1290" s="169"/>
      <c r="BX1290" s="169" t="str">
        <f>IF(CF1286&lt;&gt;"",IF(AND(AND(BX1286&gt;-1,BX1288&gt;-1),OR(BX1286&gt;10,BX1288&gt;10),ABS(BX1286-BX1288)&gt;1,IF(OR(BX1286&gt;11,BX1288&gt;11),ABS(BX1286-BX1288)=2,TRUE),BX1286=INT(BX1286),BX1288=INT(BX1288)),"","Error"),"")</f>
        <v/>
      </c>
      <c r="BY1290" s="169"/>
      <c r="BZ1290" s="169" t="str">
        <f>IF(CF1286&lt;&gt;"",IF(AND(AND(BZ1286&gt;-1,BZ1288&gt;-1),OR(BZ1286&gt;10,BZ1288&gt;10),ABS(BZ1286-BZ1288)&gt;1,IF(OR(BZ1286&gt;11,BZ1288&gt;11),ABS(BZ1286-BZ1288)=2,TRUE),BZ1286=INT(BZ1286),BZ1288=INT(BZ1288)),"","Error"),"")</f>
        <v/>
      </c>
      <c r="CA1290" s="169"/>
      <c r="CB1290" s="169" t="str">
        <f>IF(AND(CF1286&lt;&gt;"",CB1286&lt;&gt;""),IF(AND(AND(CB1286&gt;-1,CB1288&gt;-1),OR(CB1286&gt;10,CB1288&gt;10),ABS(CB1286-CB1288)&gt;1,IF(OR(CB1286&gt;11,CB1288&gt;11),ABS(CB1286-CB1288)=2,TRUE),CB1286=INT(CB1286),CB1288=INT(CB1288)),"","Error"),"")</f>
        <v/>
      </c>
      <c r="CC1290" s="169"/>
      <c r="CD1290" s="169" t="str">
        <f>IF(AND(CF1286&lt;&gt;"",CD1286&lt;&gt;""),IF(AND(AND(CD1286&gt;-1,CD1288&gt;-1),OR(CD1286&gt;10,CD1288&gt;10),ABS(CD1286-CD1288)&gt;1,IF(OR(CD1286&gt;11,CD1288&gt;11),ABS(CD1286-CD1288)=2,TRUE),CD1286=INT(CD1286),CD1288=INT(CD1288)),"","Error"),"")</f>
        <v/>
      </c>
      <c r="CE1290" s="169"/>
      <c r="CF1290" s="3"/>
    </row>
    <row r="1291" spans="1:84" ht="11.25" customHeight="1">
      <c r="AB1291" s="43"/>
      <c r="AP1291" s="3"/>
      <c r="CF1291" s="3"/>
    </row>
    <row r="1292" spans="1:84" ht="11.25" customHeight="1">
      <c r="AB1292" s="42"/>
      <c r="AP1292" s="3"/>
      <c r="AQ1292" s="40"/>
      <c r="AR1292" s="40"/>
      <c r="AS1292" s="40"/>
      <c r="AT1292" s="40"/>
      <c r="AU1292" s="40"/>
      <c r="AV1292" s="40"/>
      <c r="AW1292" s="40"/>
      <c r="AX1292" s="40"/>
      <c r="AY1292" s="40"/>
      <c r="AZ1292" s="40"/>
      <c r="BA1292" s="40"/>
      <c r="BB1292" s="40"/>
      <c r="BC1292" s="40"/>
      <c r="BD1292" s="40"/>
      <c r="BE1292" s="40"/>
      <c r="BF1292" s="40"/>
      <c r="BG1292" s="40"/>
      <c r="BH1292" s="40"/>
      <c r="BI1292" s="40"/>
      <c r="BJ1292" s="40"/>
      <c r="BK1292" s="40"/>
      <c r="BL1292" s="40"/>
      <c r="BM1292" s="40"/>
      <c r="BN1292" s="40"/>
      <c r="BO1292" s="40"/>
      <c r="BP1292" s="40"/>
      <c r="BQ1292" s="40"/>
      <c r="BR1292" s="40"/>
      <c r="BS1292" s="40"/>
      <c r="BT1292" s="40"/>
      <c r="BU1292" s="40"/>
      <c r="BV1292" s="40"/>
      <c r="BW1292" s="40"/>
      <c r="BX1292" s="40"/>
      <c r="BY1292" s="40"/>
      <c r="BZ1292" s="40"/>
      <c r="CA1292" s="40"/>
      <c r="CB1292" s="40"/>
      <c r="CC1292" s="40"/>
      <c r="CD1292" s="40"/>
      <c r="CE1292" s="40"/>
      <c r="CF1292" s="3"/>
    </row>
    <row r="1293" spans="1:84" ht="11.25" customHeight="1">
      <c r="AB1293" s="43"/>
      <c r="AP1293" s="3"/>
      <c r="AQ1293" s="41"/>
      <c r="AR1293" s="41"/>
      <c r="AS1293" s="41"/>
      <c r="AT1293" s="41"/>
      <c r="AU1293" s="41"/>
      <c r="AV1293" s="41"/>
      <c r="AW1293" s="41"/>
      <c r="AX1293" s="41"/>
      <c r="AY1293" s="41"/>
      <c r="AZ1293" s="41"/>
      <c r="BA1293" s="41"/>
      <c r="BB1293" s="41"/>
      <c r="BC1293" s="41"/>
      <c r="BD1293" s="41"/>
      <c r="BE1293" s="41"/>
      <c r="BF1293" s="41"/>
      <c r="BG1293" s="41"/>
      <c r="BH1293" s="41"/>
      <c r="BI1293" s="41"/>
      <c r="BJ1293" s="41"/>
      <c r="BK1293" s="41"/>
      <c r="BL1293" s="41"/>
      <c r="BM1293" s="41"/>
      <c r="BN1293" s="41"/>
      <c r="BO1293" s="41"/>
      <c r="BP1293" s="41"/>
      <c r="BQ1293" s="41"/>
      <c r="BR1293" s="41"/>
      <c r="BS1293" s="41"/>
      <c r="BT1293" s="41"/>
      <c r="BU1293" s="41"/>
      <c r="BV1293" s="41"/>
      <c r="BW1293" s="41"/>
      <c r="BX1293" s="41"/>
      <c r="BY1293" s="41"/>
      <c r="BZ1293" s="41"/>
      <c r="CA1293" s="41"/>
      <c r="CB1293" s="41"/>
      <c r="CC1293" s="41"/>
      <c r="CD1293" s="41"/>
      <c r="CE1293" s="41"/>
      <c r="CF1293" s="3"/>
    </row>
  </sheetData>
  <sheetProtection sheet="1" objects="1" scenarios="1"/>
  <mergeCells count="5360">
    <mergeCell ref="R1058:S1059"/>
    <mergeCell ref="T1058:U1059"/>
    <mergeCell ref="BV1028:BW1029"/>
    <mergeCell ref="BX1028:BY1029"/>
    <mergeCell ref="BZ1028:CA1029"/>
    <mergeCell ref="BX1043:BY1044"/>
    <mergeCell ref="BZ1043:CA1044"/>
    <mergeCell ref="AL1047:AM1048"/>
    <mergeCell ref="AN1047:AO1048"/>
    <mergeCell ref="AL1049:AM1050"/>
    <mergeCell ref="AN1049:AO1050"/>
    <mergeCell ref="CB1018:CC1019"/>
    <mergeCell ref="BV1030:BW1030"/>
    <mergeCell ref="BX1030:BY1030"/>
    <mergeCell ref="BZ1030:CA1030"/>
    <mergeCell ref="CB1030:CC1030"/>
    <mergeCell ref="AL1053:AM1054"/>
    <mergeCell ref="AN1053:AO1054"/>
    <mergeCell ref="BF1053:BF1054"/>
    <mergeCell ref="BG1053:BU1054"/>
    <mergeCell ref="CB1051:CC1052"/>
    <mergeCell ref="BV1051:BW1052"/>
    <mergeCell ref="BX1051:BY1052"/>
    <mergeCell ref="BZ1051:CA1052"/>
    <mergeCell ref="BV1055:BW1055"/>
    <mergeCell ref="BX1055:BY1055"/>
    <mergeCell ref="BZ1055:CA1055"/>
    <mergeCell ref="CB1055:CC1055"/>
    <mergeCell ref="CF1018:CF1019"/>
    <mergeCell ref="AQ1026:BC1029"/>
    <mergeCell ref="BD1026:BE1029"/>
    <mergeCell ref="BF1026:BF1027"/>
    <mergeCell ref="BG1026:BU1027"/>
    <mergeCell ref="BV1026:BW1027"/>
    <mergeCell ref="BX1026:BY1027"/>
    <mergeCell ref="BF1028:BF1029"/>
    <mergeCell ref="BX1016:BY1017"/>
    <mergeCell ref="BZ1016:CA1017"/>
    <mergeCell ref="CB1016:CC1017"/>
    <mergeCell ref="CD1016:CE1017"/>
    <mergeCell ref="CF1016:CF1017"/>
    <mergeCell ref="BF1018:BF1019"/>
    <mergeCell ref="BG1018:BU1019"/>
    <mergeCell ref="BV1018:BW1019"/>
    <mergeCell ref="BX1018:BY1019"/>
    <mergeCell ref="BZ1018:CA1019"/>
    <mergeCell ref="CF1028:CF1029"/>
    <mergeCell ref="BZ1026:CA1027"/>
    <mergeCell ref="CB1026:CC1027"/>
    <mergeCell ref="CD1026:CE1027"/>
    <mergeCell ref="CF1026:CF1027"/>
    <mergeCell ref="AQ1016:BC1019"/>
    <mergeCell ref="BD1016:BE1019"/>
    <mergeCell ref="BF1016:BF1017"/>
    <mergeCell ref="BG1016:BU1017"/>
    <mergeCell ref="BV1016:BW1017"/>
    <mergeCell ref="BZ1020:CA1020"/>
    <mergeCell ref="CB1020:CC1020"/>
    <mergeCell ref="CD1020:CE1020"/>
    <mergeCell ref="BG1028:BU1029"/>
    <mergeCell ref="CF1006:CF1007"/>
    <mergeCell ref="BF1008:BF1009"/>
    <mergeCell ref="BG1008:BU1009"/>
    <mergeCell ref="BV1008:BW1009"/>
    <mergeCell ref="BX1008:BY1009"/>
    <mergeCell ref="BZ1008:CA1009"/>
    <mergeCell ref="CB1008:CC1009"/>
    <mergeCell ref="CD1008:CE1009"/>
    <mergeCell ref="CF1008:CF1009"/>
    <mergeCell ref="AQ1006:BC1009"/>
    <mergeCell ref="BD1006:BE1009"/>
    <mergeCell ref="BF1006:BF1007"/>
    <mergeCell ref="BG1006:BU1007"/>
    <mergeCell ref="BV1006:BW1007"/>
    <mergeCell ref="BX1006:BY1007"/>
    <mergeCell ref="Q1003:Q1004"/>
    <mergeCell ref="R1003:S1004"/>
    <mergeCell ref="T1003:U1004"/>
    <mergeCell ref="V1003:W1004"/>
    <mergeCell ref="X1003:Y1004"/>
    <mergeCell ref="Z1003:AA1004"/>
    <mergeCell ref="CB1006:CC1007"/>
    <mergeCell ref="C1003:C1004"/>
    <mergeCell ref="D1003:E1004"/>
    <mergeCell ref="F1003:G1004"/>
    <mergeCell ref="H1003:I1004"/>
    <mergeCell ref="J1003:K1004"/>
    <mergeCell ref="L1003:M1004"/>
    <mergeCell ref="Q1001:Q1002"/>
    <mergeCell ref="R1001:S1002"/>
    <mergeCell ref="T1001:U1002"/>
    <mergeCell ref="V1001:W1002"/>
    <mergeCell ref="X1001:Y1002"/>
    <mergeCell ref="Z1001:AA1002"/>
    <mergeCell ref="X999:Y1000"/>
    <mergeCell ref="Z999:AA1000"/>
    <mergeCell ref="A1001:B1004"/>
    <mergeCell ref="C1001:C1002"/>
    <mergeCell ref="D1001:E1002"/>
    <mergeCell ref="F1001:G1002"/>
    <mergeCell ref="H1001:I1002"/>
    <mergeCell ref="J1001:K1002"/>
    <mergeCell ref="L1001:M1002"/>
    <mergeCell ref="O1001:P1004"/>
    <mergeCell ref="J999:K1000"/>
    <mergeCell ref="L999:M1000"/>
    <mergeCell ref="Q999:Q1000"/>
    <mergeCell ref="R999:S1000"/>
    <mergeCell ref="T999:U1000"/>
    <mergeCell ref="V999:W1000"/>
    <mergeCell ref="CF998:CF999"/>
    <mergeCell ref="L997:M998"/>
    <mergeCell ref="O997:P1000"/>
    <mergeCell ref="Q997:Q998"/>
    <mergeCell ref="R997:S998"/>
    <mergeCell ref="T997:U998"/>
    <mergeCell ref="V997:W998"/>
    <mergeCell ref="A997:B1000"/>
    <mergeCell ref="C997:C998"/>
    <mergeCell ref="D997:E998"/>
    <mergeCell ref="F997:G998"/>
    <mergeCell ref="H997:I998"/>
    <mergeCell ref="J997:K998"/>
    <mergeCell ref="C999:C1000"/>
    <mergeCell ref="D999:E1000"/>
    <mergeCell ref="F999:G1000"/>
    <mergeCell ref="H999:I1000"/>
    <mergeCell ref="BV996:BW997"/>
    <mergeCell ref="BX996:BY997"/>
    <mergeCell ref="BZ996:CA997"/>
    <mergeCell ref="CB996:CC997"/>
    <mergeCell ref="CD996:CE997"/>
    <mergeCell ref="CF996:CF997"/>
    <mergeCell ref="X995:Y996"/>
    <mergeCell ref="Z995:AA996"/>
    <mergeCell ref="AQ996:BC999"/>
    <mergeCell ref="BD996:BE999"/>
    <mergeCell ref="BF996:BF997"/>
    <mergeCell ref="BG996:BU997"/>
    <mergeCell ref="X997:Y998"/>
    <mergeCell ref="Z997:AA998"/>
    <mergeCell ref="BF998:BF999"/>
    <mergeCell ref="BG998:BU999"/>
    <mergeCell ref="X993:Y994"/>
    <mergeCell ref="Z993:AA994"/>
    <mergeCell ref="C995:C996"/>
    <mergeCell ref="D995:E996"/>
    <mergeCell ref="F995:G996"/>
    <mergeCell ref="H995:I996"/>
    <mergeCell ref="J995:K996"/>
    <mergeCell ref="L995:M996"/>
    <mergeCell ref="Q995:Q996"/>
    <mergeCell ref="R995:S996"/>
    <mergeCell ref="L993:M994"/>
    <mergeCell ref="O993:P996"/>
    <mergeCell ref="Q993:Q994"/>
    <mergeCell ref="R993:S994"/>
    <mergeCell ref="T993:U994"/>
    <mergeCell ref="V993:W994"/>
    <mergeCell ref="T995:U996"/>
    <mergeCell ref="V995:W996"/>
    <mergeCell ref="A993:B996"/>
    <mergeCell ref="C993:C994"/>
    <mergeCell ref="D993:E994"/>
    <mergeCell ref="F993:G994"/>
    <mergeCell ref="H993:I994"/>
    <mergeCell ref="J993:K994"/>
    <mergeCell ref="BV988:BW989"/>
    <mergeCell ref="BX988:BY989"/>
    <mergeCell ref="BZ988:CA989"/>
    <mergeCell ref="CB988:CC989"/>
    <mergeCell ref="CD988:CE989"/>
    <mergeCell ref="CF988:CF989"/>
    <mergeCell ref="BZ986:CA987"/>
    <mergeCell ref="CB986:CC987"/>
    <mergeCell ref="CD986:CE987"/>
    <mergeCell ref="CF986:CF987"/>
    <mergeCell ref="A988:B989"/>
    <mergeCell ref="C988:AC989"/>
    <mergeCell ref="AD988:AE989"/>
    <mergeCell ref="AF988:AG989"/>
    <mergeCell ref="AH988:AI989"/>
    <mergeCell ref="AJ988:AK989"/>
    <mergeCell ref="AL986:AM987"/>
    <mergeCell ref="AN986:AO987"/>
    <mergeCell ref="AQ986:BC989"/>
    <mergeCell ref="BD986:BE989"/>
    <mergeCell ref="BF986:BF987"/>
    <mergeCell ref="BG986:BU987"/>
    <mergeCell ref="AL988:AM989"/>
    <mergeCell ref="AN988:AO989"/>
    <mergeCell ref="BF988:BF989"/>
    <mergeCell ref="BG988:BU989"/>
    <mergeCell ref="AH984:AI985"/>
    <mergeCell ref="AJ984:AK985"/>
    <mergeCell ref="AL984:AM985"/>
    <mergeCell ref="AN984:AO985"/>
    <mergeCell ref="A986:B987"/>
    <mergeCell ref="C986:AC987"/>
    <mergeCell ref="AD986:AE987"/>
    <mergeCell ref="AF986:AG987"/>
    <mergeCell ref="AH986:AI987"/>
    <mergeCell ref="AJ986:AK987"/>
    <mergeCell ref="I980:M981"/>
    <mergeCell ref="N980:AC981"/>
    <mergeCell ref="A984:B985"/>
    <mergeCell ref="C984:AC985"/>
    <mergeCell ref="AD984:AE985"/>
    <mergeCell ref="AF984:AG985"/>
    <mergeCell ref="AL980:AM981"/>
    <mergeCell ref="AN980:AO981"/>
    <mergeCell ref="A982:B983"/>
    <mergeCell ref="C982:AC983"/>
    <mergeCell ref="AD982:AE983"/>
    <mergeCell ref="AF982:AG983"/>
    <mergeCell ref="AH982:AI983"/>
    <mergeCell ref="AJ982:AK983"/>
    <mergeCell ref="AL982:AM983"/>
    <mergeCell ref="AN982:AO983"/>
    <mergeCell ref="A980:C981"/>
    <mergeCell ref="D980:E981"/>
    <mergeCell ref="F980:H981"/>
    <mergeCell ref="AD980:AE981"/>
    <mergeCell ref="AF980:AG981"/>
    <mergeCell ref="AH980:AI981"/>
    <mergeCell ref="AJ980:AK981"/>
    <mergeCell ref="CD976:CE977"/>
    <mergeCell ref="CF976:CF977"/>
    <mergeCell ref="F978:AG979"/>
    <mergeCell ref="AH978:AJ979"/>
    <mergeCell ref="AK978:AO979"/>
    <mergeCell ref="BF978:BF979"/>
    <mergeCell ref="BG978:BU979"/>
    <mergeCell ref="BV978:BW979"/>
    <mergeCell ref="BX978:BY979"/>
    <mergeCell ref="BZ978:CA979"/>
    <mergeCell ref="BF976:BF977"/>
    <mergeCell ref="BG976:BU977"/>
    <mergeCell ref="BV976:BW977"/>
    <mergeCell ref="BX976:BY977"/>
    <mergeCell ref="BZ976:CA977"/>
    <mergeCell ref="CB976:CC977"/>
    <mergeCell ref="A976:E977"/>
    <mergeCell ref="F976:AG977"/>
    <mergeCell ref="AH976:AJ977"/>
    <mergeCell ref="AK976:AO977"/>
    <mergeCell ref="AQ976:BC979"/>
    <mergeCell ref="BD976:BE979"/>
    <mergeCell ref="A978:C979"/>
    <mergeCell ref="D978:E979"/>
    <mergeCell ref="CF961:CF962"/>
    <mergeCell ref="BF963:BF964"/>
    <mergeCell ref="BG963:BU964"/>
    <mergeCell ref="BV963:BW964"/>
    <mergeCell ref="BX963:BY964"/>
    <mergeCell ref="BZ963:CA964"/>
    <mergeCell ref="CB963:CC964"/>
    <mergeCell ref="CD963:CE964"/>
    <mergeCell ref="CF963:CF964"/>
    <mergeCell ref="AQ961:BC964"/>
    <mergeCell ref="BD961:BE964"/>
    <mergeCell ref="BF961:BF962"/>
    <mergeCell ref="BG961:BU962"/>
    <mergeCell ref="BV961:BW962"/>
    <mergeCell ref="BX961:BY962"/>
    <mergeCell ref="BZ961:CA962"/>
    <mergeCell ref="CB961:CC962"/>
    <mergeCell ref="CD961:CE962"/>
    <mergeCell ref="CB978:CC979"/>
    <mergeCell ref="CD978:CE979"/>
    <mergeCell ref="CF978:CF979"/>
    <mergeCell ref="BG953:BU954"/>
    <mergeCell ref="BV953:BW954"/>
    <mergeCell ref="BX953:BY954"/>
    <mergeCell ref="BZ953:CA954"/>
    <mergeCell ref="CB953:CC954"/>
    <mergeCell ref="CD953:CE954"/>
    <mergeCell ref="Z936:AA937"/>
    <mergeCell ref="C938:C939"/>
    <mergeCell ref="D938:E939"/>
    <mergeCell ref="F938:G939"/>
    <mergeCell ref="H938:I939"/>
    <mergeCell ref="J938:K939"/>
    <mergeCell ref="Z934:AA935"/>
    <mergeCell ref="H934:I935"/>
    <mergeCell ref="CB943:CC944"/>
    <mergeCell ref="CD943:CE944"/>
    <mergeCell ref="CF943:CF944"/>
    <mergeCell ref="AQ951:BC954"/>
    <mergeCell ref="BD951:BE954"/>
    <mergeCell ref="BF951:BF952"/>
    <mergeCell ref="BG951:BU952"/>
    <mergeCell ref="BV951:BW952"/>
    <mergeCell ref="BX951:BY952"/>
    <mergeCell ref="BZ951:CA952"/>
    <mergeCell ref="CF941:CF942"/>
    <mergeCell ref="BF943:BF944"/>
    <mergeCell ref="BG943:BU944"/>
    <mergeCell ref="BV943:BW944"/>
    <mergeCell ref="BX943:BY944"/>
    <mergeCell ref="BZ943:CA944"/>
    <mergeCell ref="AQ941:BC944"/>
    <mergeCell ref="BD941:BE944"/>
    <mergeCell ref="A928:B931"/>
    <mergeCell ref="C928:C929"/>
    <mergeCell ref="BF941:BF942"/>
    <mergeCell ref="BG941:BU942"/>
    <mergeCell ref="BV941:BW942"/>
    <mergeCell ref="CF953:CF954"/>
    <mergeCell ref="V932:W933"/>
    <mergeCell ref="A932:B935"/>
    <mergeCell ref="C932:C933"/>
    <mergeCell ref="D932:E933"/>
    <mergeCell ref="F932:G933"/>
    <mergeCell ref="H932:I933"/>
    <mergeCell ref="J932:K933"/>
    <mergeCell ref="C934:C935"/>
    <mergeCell ref="D934:E935"/>
    <mergeCell ref="F934:G935"/>
    <mergeCell ref="L938:M939"/>
    <mergeCell ref="Q938:Q939"/>
    <mergeCell ref="R938:S939"/>
    <mergeCell ref="T938:U939"/>
    <mergeCell ref="V938:W939"/>
    <mergeCell ref="X938:Y939"/>
    <mergeCell ref="R936:S937"/>
    <mergeCell ref="T936:U937"/>
    <mergeCell ref="V936:W937"/>
    <mergeCell ref="X936:Y937"/>
    <mergeCell ref="X932:Y933"/>
    <mergeCell ref="Z932:AA933"/>
    <mergeCell ref="BF933:BF934"/>
    <mergeCell ref="BG933:BU934"/>
    <mergeCell ref="CF951:CF952"/>
    <mergeCell ref="BF953:BF954"/>
    <mergeCell ref="CB933:CC934"/>
    <mergeCell ref="CD933:CE934"/>
    <mergeCell ref="BV933:BW934"/>
    <mergeCell ref="BX933:BY934"/>
    <mergeCell ref="A936:B939"/>
    <mergeCell ref="C936:C937"/>
    <mergeCell ref="D936:E937"/>
    <mergeCell ref="F936:G937"/>
    <mergeCell ref="H936:I937"/>
    <mergeCell ref="J936:K937"/>
    <mergeCell ref="L936:M937"/>
    <mergeCell ref="O936:P939"/>
    <mergeCell ref="Q936:Q937"/>
    <mergeCell ref="J934:K935"/>
    <mergeCell ref="L934:M935"/>
    <mergeCell ref="Q934:Q935"/>
    <mergeCell ref="R934:S935"/>
    <mergeCell ref="T934:U935"/>
    <mergeCell ref="V934:W935"/>
    <mergeCell ref="X934:Y935"/>
    <mergeCell ref="L932:M933"/>
    <mergeCell ref="O932:P935"/>
    <mergeCell ref="Q932:Q933"/>
    <mergeCell ref="R932:S933"/>
    <mergeCell ref="T932:U933"/>
    <mergeCell ref="Z938:AA939"/>
    <mergeCell ref="BV935:BW935"/>
    <mergeCell ref="BX935:BY935"/>
    <mergeCell ref="BZ935:CA935"/>
    <mergeCell ref="CB935:CC935"/>
    <mergeCell ref="CD935:CE935"/>
    <mergeCell ref="A923:B924"/>
    <mergeCell ref="CF921:CF922"/>
    <mergeCell ref="AL921:AM922"/>
    <mergeCell ref="AN921:AO922"/>
    <mergeCell ref="AQ921:BC924"/>
    <mergeCell ref="BD921:BE924"/>
    <mergeCell ref="BF921:BF922"/>
    <mergeCell ref="BG921:BU922"/>
    <mergeCell ref="AL923:AM924"/>
    <mergeCell ref="AN923:AO924"/>
    <mergeCell ref="BF923:BF924"/>
    <mergeCell ref="BG923:BU924"/>
    <mergeCell ref="BV931:BW932"/>
    <mergeCell ref="BX931:BY932"/>
    <mergeCell ref="BZ931:CA932"/>
    <mergeCell ref="CB931:CC932"/>
    <mergeCell ref="CD931:CE932"/>
    <mergeCell ref="CF931:CF932"/>
    <mergeCell ref="AQ931:BC934"/>
    <mergeCell ref="BD931:BE934"/>
    <mergeCell ref="BF931:BF932"/>
    <mergeCell ref="BG931:BU932"/>
    <mergeCell ref="CF933:CF934"/>
    <mergeCell ref="BV923:BW924"/>
    <mergeCell ref="BX923:BY924"/>
    <mergeCell ref="BZ923:CA924"/>
    <mergeCell ref="C921:AC922"/>
    <mergeCell ref="AD921:AE922"/>
    <mergeCell ref="CF923:CF924"/>
    <mergeCell ref="X928:Y929"/>
    <mergeCell ref="Z928:AA929"/>
    <mergeCell ref="BZ933:CA934"/>
    <mergeCell ref="AF921:AG922"/>
    <mergeCell ref="AH921:AI922"/>
    <mergeCell ref="AJ921:AK922"/>
    <mergeCell ref="C930:C931"/>
    <mergeCell ref="D930:E931"/>
    <mergeCell ref="F930:G931"/>
    <mergeCell ref="H930:I931"/>
    <mergeCell ref="J930:K931"/>
    <mergeCell ref="L930:M931"/>
    <mergeCell ref="Q930:Q931"/>
    <mergeCell ref="R930:S931"/>
    <mergeCell ref="L928:M929"/>
    <mergeCell ref="O928:P931"/>
    <mergeCell ref="Q928:Q929"/>
    <mergeCell ref="R928:S929"/>
    <mergeCell ref="T928:U929"/>
    <mergeCell ref="V928:W929"/>
    <mergeCell ref="T930:U931"/>
    <mergeCell ref="V930:W931"/>
    <mergeCell ref="AJ923:AK924"/>
    <mergeCell ref="X930:Y931"/>
    <mergeCell ref="Z930:AA931"/>
    <mergeCell ref="C923:AC924"/>
    <mergeCell ref="AD923:AE924"/>
    <mergeCell ref="AF923:AG924"/>
    <mergeCell ref="AH923:AI924"/>
    <mergeCell ref="D928:E929"/>
    <mergeCell ref="F928:G929"/>
    <mergeCell ref="H928:I929"/>
    <mergeCell ref="J928:K929"/>
    <mergeCell ref="AF919:AG920"/>
    <mergeCell ref="AL915:AM916"/>
    <mergeCell ref="AN915:AO916"/>
    <mergeCell ref="A917:B918"/>
    <mergeCell ref="C917:AC918"/>
    <mergeCell ref="AD917:AE918"/>
    <mergeCell ref="AF917:AG918"/>
    <mergeCell ref="AH917:AI918"/>
    <mergeCell ref="AJ917:AK918"/>
    <mergeCell ref="AL917:AM918"/>
    <mergeCell ref="AN917:AO918"/>
    <mergeCell ref="A915:C916"/>
    <mergeCell ref="D915:E916"/>
    <mergeCell ref="F915:H916"/>
    <mergeCell ref="AD915:AE916"/>
    <mergeCell ref="AF915:AG916"/>
    <mergeCell ref="AH915:AI916"/>
    <mergeCell ref="AJ915:AK916"/>
    <mergeCell ref="AH919:AI920"/>
    <mergeCell ref="AJ919:AK920"/>
    <mergeCell ref="AL919:AM920"/>
    <mergeCell ref="AN919:AO920"/>
    <mergeCell ref="A921:B922"/>
    <mergeCell ref="CF911:CF912"/>
    <mergeCell ref="F913:AG914"/>
    <mergeCell ref="AH913:AJ914"/>
    <mergeCell ref="AK913:AO914"/>
    <mergeCell ref="BF913:BF914"/>
    <mergeCell ref="BG913:BU914"/>
    <mergeCell ref="BV913:BW914"/>
    <mergeCell ref="BX913:BY914"/>
    <mergeCell ref="BZ913:CA914"/>
    <mergeCell ref="BF911:BF912"/>
    <mergeCell ref="BG911:BU912"/>
    <mergeCell ref="BV911:BW912"/>
    <mergeCell ref="BX911:BY912"/>
    <mergeCell ref="BZ911:CA912"/>
    <mergeCell ref="CB911:CC912"/>
    <mergeCell ref="A911:E912"/>
    <mergeCell ref="F911:AG912"/>
    <mergeCell ref="AH911:AJ912"/>
    <mergeCell ref="AK911:AO912"/>
    <mergeCell ref="AQ911:BC914"/>
    <mergeCell ref="BD911:BE914"/>
    <mergeCell ref="A913:C914"/>
    <mergeCell ref="D913:E914"/>
    <mergeCell ref="CB913:CC914"/>
    <mergeCell ref="CD913:CE914"/>
    <mergeCell ref="CF913:CF914"/>
    <mergeCell ref="I915:M916"/>
    <mergeCell ref="N915:AC916"/>
    <mergeCell ref="A919:B920"/>
    <mergeCell ref="C919:AC920"/>
    <mergeCell ref="AD919:AE920"/>
    <mergeCell ref="CF896:CF897"/>
    <mergeCell ref="BF898:BF899"/>
    <mergeCell ref="BG898:BU899"/>
    <mergeCell ref="BV898:BW899"/>
    <mergeCell ref="BX898:BY899"/>
    <mergeCell ref="BZ898:CA899"/>
    <mergeCell ref="CB898:CC899"/>
    <mergeCell ref="CD898:CE899"/>
    <mergeCell ref="CF898:CF899"/>
    <mergeCell ref="CF888:CF889"/>
    <mergeCell ref="AQ896:BC899"/>
    <mergeCell ref="BD896:BE899"/>
    <mergeCell ref="BF896:BF897"/>
    <mergeCell ref="BG896:BU897"/>
    <mergeCell ref="BV896:BW897"/>
    <mergeCell ref="BX896:BY897"/>
    <mergeCell ref="BZ896:CA897"/>
    <mergeCell ref="CB896:CC897"/>
    <mergeCell ref="CD896:CE897"/>
    <mergeCell ref="BZ890:CA890"/>
    <mergeCell ref="CB890:CC890"/>
    <mergeCell ref="CD890:CE890"/>
    <mergeCell ref="CB886:CC887"/>
    <mergeCell ref="CD886:CE887"/>
    <mergeCell ref="CF886:CF887"/>
    <mergeCell ref="BF888:BF889"/>
    <mergeCell ref="BG888:BU889"/>
    <mergeCell ref="BV888:BW889"/>
    <mergeCell ref="BX888:BY889"/>
    <mergeCell ref="BZ888:CA889"/>
    <mergeCell ref="CB888:CC889"/>
    <mergeCell ref="CD888:CE889"/>
    <mergeCell ref="CB878:CC879"/>
    <mergeCell ref="CD878:CE879"/>
    <mergeCell ref="CF878:CF879"/>
    <mergeCell ref="AQ886:BC889"/>
    <mergeCell ref="BD886:BE889"/>
    <mergeCell ref="BF886:BF887"/>
    <mergeCell ref="BG886:BU887"/>
    <mergeCell ref="BV886:BW887"/>
    <mergeCell ref="BX886:BY887"/>
    <mergeCell ref="BZ886:CA887"/>
    <mergeCell ref="CB876:CC877"/>
    <mergeCell ref="CD876:CE877"/>
    <mergeCell ref="CF876:CF877"/>
    <mergeCell ref="BF878:BF879"/>
    <mergeCell ref="BG878:BU879"/>
    <mergeCell ref="BV878:BW879"/>
    <mergeCell ref="BX878:BY879"/>
    <mergeCell ref="BZ878:CA879"/>
    <mergeCell ref="Z873:AA874"/>
    <mergeCell ref="AQ876:BC879"/>
    <mergeCell ref="BD876:BE879"/>
    <mergeCell ref="BF876:BF877"/>
    <mergeCell ref="BG876:BU877"/>
    <mergeCell ref="BV876:BW877"/>
    <mergeCell ref="L873:M874"/>
    <mergeCell ref="Q873:Q874"/>
    <mergeCell ref="R873:S874"/>
    <mergeCell ref="T873:U874"/>
    <mergeCell ref="V873:W874"/>
    <mergeCell ref="X873:Y874"/>
    <mergeCell ref="R871:S872"/>
    <mergeCell ref="T871:U872"/>
    <mergeCell ref="V871:W872"/>
    <mergeCell ref="X871:Y872"/>
    <mergeCell ref="Z871:AA872"/>
    <mergeCell ref="C873:C874"/>
    <mergeCell ref="D873:E874"/>
    <mergeCell ref="F873:G874"/>
    <mergeCell ref="H873:I874"/>
    <mergeCell ref="J873:K874"/>
    <mergeCell ref="Z869:AA870"/>
    <mergeCell ref="A871:B874"/>
    <mergeCell ref="C871:C872"/>
    <mergeCell ref="D871:E872"/>
    <mergeCell ref="F871:G872"/>
    <mergeCell ref="H871:I872"/>
    <mergeCell ref="J871:K872"/>
    <mergeCell ref="L871:M872"/>
    <mergeCell ref="O871:P874"/>
    <mergeCell ref="Q871:Q872"/>
    <mergeCell ref="CF868:CF869"/>
    <mergeCell ref="J869:K870"/>
    <mergeCell ref="L869:M870"/>
    <mergeCell ref="Q869:Q870"/>
    <mergeCell ref="R869:S870"/>
    <mergeCell ref="T869:U870"/>
    <mergeCell ref="V869:W870"/>
    <mergeCell ref="X869:Y870"/>
    <mergeCell ref="L867:M868"/>
    <mergeCell ref="O867:P870"/>
    <mergeCell ref="Q867:Q868"/>
    <mergeCell ref="R867:S868"/>
    <mergeCell ref="T867:U868"/>
    <mergeCell ref="V867:W868"/>
    <mergeCell ref="A867:B870"/>
    <mergeCell ref="C867:C868"/>
    <mergeCell ref="D867:E868"/>
    <mergeCell ref="F867:G868"/>
    <mergeCell ref="H867:I868"/>
    <mergeCell ref="J867:K868"/>
    <mergeCell ref="C869:C870"/>
    <mergeCell ref="D869:E870"/>
    <mergeCell ref="F869:G870"/>
    <mergeCell ref="H869:I870"/>
    <mergeCell ref="BV866:BW867"/>
    <mergeCell ref="BX866:BY867"/>
    <mergeCell ref="BZ866:CA867"/>
    <mergeCell ref="CB866:CC867"/>
    <mergeCell ref="CD866:CE867"/>
    <mergeCell ref="CF866:CF867"/>
    <mergeCell ref="BZ868:CA869"/>
    <mergeCell ref="CB868:CC869"/>
    <mergeCell ref="AJ858:AK859"/>
    <mergeCell ref="BZ860:CA860"/>
    <mergeCell ref="CB860:CC860"/>
    <mergeCell ref="CD860:CE860"/>
    <mergeCell ref="X865:Y866"/>
    <mergeCell ref="Z865:AA866"/>
    <mergeCell ref="AQ866:BC869"/>
    <mergeCell ref="BD866:BE869"/>
    <mergeCell ref="BF866:BF867"/>
    <mergeCell ref="BG866:BU867"/>
    <mergeCell ref="X867:Y868"/>
    <mergeCell ref="Z867:AA868"/>
    <mergeCell ref="BF868:BF869"/>
    <mergeCell ref="BG868:BU869"/>
    <mergeCell ref="X863:Y864"/>
    <mergeCell ref="Z863:AA864"/>
    <mergeCell ref="C865:C866"/>
    <mergeCell ref="D865:E866"/>
    <mergeCell ref="F865:G866"/>
    <mergeCell ref="H865:I866"/>
    <mergeCell ref="J865:K866"/>
    <mergeCell ref="L865:M866"/>
    <mergeCell ref="Q865:Q866"/>
    <mergeCell ref="R865:S866"/>
    <mergeCell ref="L863:M864"/>
    <mergeCell ref="O863:P866"/>
    <mergeCell ref="Q863:Q864"/>
    <mergeCell ref="R863:S864"/>
    <mergeCell ref="T863:U864"/>
    <mergeCell ref="V863:W864"/>
    <mergeCell ref="T865:U866"/>
    <mergeCell ref="V865:W866"/>
    <mergeCell ref="CF856:CF857"/>
    <mergeCell ref="AL856:AM857"/>
    <mergeCell ref="AN856:AO857"/>
    <mergeCell ref="AQ856:BC859"/>
    <mergeCell ref="BD856:BE859"/>
    <mergeCell ref="BF856:BF857"/>
    <mergeCell ref="BG856:BU857"/>
    <mergeCell ref="AL858:AM859"/>
    <mergeCell ref="AN858:AO859"/>
    <mergeCell ref="BF858:BF859"/>
    <mergeCell ref="BG858:BU859"/>
    <mergeCell ref="AH854:AI855"/>
    <mergeCell ref="AJ854:AK855"/>
    <mergeCell ref="AL854:AM855"/>
    <mergeCell ref="AN854:AO855"/>
    <mergeCell ref="A863:B866"/>
    <mergeCell ref="C863:C864"/>
    <mergeCell ref="D863:E864"/>
    <mergeCell ref="F863:G864"/>
    <mergeCell ref="H863:I864"/>
    <mergeCell ref="J863:K864"/>
    <mergeCell ref="BV858:BW859"/>
    <mergeCell ref="BX858:BY859"/>
    <mergeCell ref="BZ858:CA859"/>
    <mergeCell ref="CB858:CC859"/>
    <mergeCell ref="CD858:CE859"/>
    <mergeCell ref="CF858:CF859"/>
    <mergeCell ref="A858:B859"/>
    <mergeCell ref="C858:AC859"/>
    <mergeCell ref="AD858:AE859"/>
    <mergeCell ref="AF858:AG859"/>
    <mergeCell ref="AH858:AI859"/>
    <mergeCell ref="A856:B857"/>
    <mergeCell ref="C856:AC857"/>
    <mergeCell ref="AD856:AE857"/>
    <mergeCell ref="AF856:AG857"/>
    <mergeCell ref="AH856:AI857"/>
    <mergeCell ref="AJ856:AK857"/>
    <mergeCell ref="I850:M851"/>
    <mergeCell ref="N850:AC851"/>
    <mergeCell ref="A854:B855"/>
    <mergeCell ref="C854:AC855"/>
    <mergeCell ref="AD854:AE855"/>
    <mergeCell ref="AF854:AG855"/>
    <mergeCell ref="AL850:AM851"/>
    <mergeCell ref="AN850:AO851"/>
    <mergeCell ref="A852:B853"/>
    <mergeCell ref="C852:AC853"/>
    <mergeCell ref="AD852:AE853"/>
    <mergeCell ref="AF852:AG853"/>
    <mergeCell ref="AH852:AI853"/>
    <mergeCell ref="AJ852:AK853"/>
    <mergeCell ref="AL852:AM853"/>
    <mergeCell ref="AN852:AO853"/>
    <mergeCell ref="A850:C851"/>
    <mergeCell ref="D850:E851"/>
    <mergeCell ref="F850:H851"/>
    <mergeCell ref="AD850:AE851"/>
    <mergeCell ref="AF850:AG851"/>
    <mergeCell ref="AH850:AI851"/>
    <mergeCell ref="AJ850:AK851"/>
    <mergeCell ref="CD846:CE847"/>
    <mergeCell ref="CF846:CF847"/>
    <mergeCell ref="F848:AG849"/>
    <mergeCell ref="AH848:AJ849"/>
    <mergeCell ref="AK848:AO849"/>
    <mergeCell ref="BF848:BF849"/>
    <mergeCell ref="BG848:BU849"/>
    <mergeCell ref="BV848:BW849"/>
    <mergeCell ref="BX848:BY849"/>
    <mergeCell ref="BZ848:CA849"/>
    <mergeCell ref="BF846:BF847"/>
    <mergeCell ref="BG846:BU847"/>
    <mergeCell ref="BV846:BW847"/>
    <mergeCell ref="BX846:BY847"/>
    <mergeCell ref="BZ846:CA847"/>
    <mergeCell ref="CB846:CC847"/>
    <mergeCell ref="A846:E847"/>
    <mergeCell ref="F846:AG847"/>
    <mergeCell ref="AH846:AJ847"/>
    <mergeCell ref="AK846:AO847"/>
    <mergeCell ref="AQ846:BC849"/>
    <mergeCell ref="BD846:BE849"/>
    <mergeCell ref="A848:C849"/>
    <mergeCell ref="D848:E849"/>
    <mergeCell ref="CB848:CC849"/>
    <mergeCell ref="CD848:CE849"/>
    <mergeCell ref="CF848:CF849"/>
    <mergeCell ref="CF831:CF832"/>
    <mergeCell ref="BF833:BF834"/>
    <mergeCell ref="BG833:BU834"/>
    <mergeCell ref="BV833:BW834"/>
    <mergeCell ref="BX833:BY834"/>
    <mergeCell ref="BZ833:CA834"/>
    <mergeCell ref="CB833:CC834"/>
    <mergeCell ref="CD833:CE834"/>
    <mergeCell ref="CF833:CF834"/>
    <mergeCell ref="CF823:CF824"/>
    <mergeCell ref="AQ831:BC834"/>
    <mergeCell ref="BD831:BE834"/>
    <mergeCell ref="BF831:BF832"/>
    <mergeCell ref="BG831:BU832"/>
    <mergeCell ref="BV831:BW832"/>
    <mergeCell ref="BX831:BY832"/>
    <mergeCell ref="BZ831:CA832"/>
    <mergeCell ref="CB831:CC832"/>
    <mergeCell ref="CD831:CE832"/>
    <mergeCell ref="CF821:CF822"/>
    <mergeCell ref="BF823:BF824"/>
    <mergeCell ref="BG823:BU824"/>
    <mergeCell ref="BV823:BW824"/>
    <mergeCell ref="BX823:BY824"/>
    <mergeCell ref="BZ823:CA824"/>
    <mergeCell ref="CB823:CC824"/>
    <mergeCell ref="CD823:CE824"/>
    <mergeCell ref="CB813:CC814"/>
    <mergeCell ref="CD813:CE814"/>
    <mergeCell ref="CF813:CF814"/>
    <mergeCell ref="AQ821:BC824"/>
    <mergeCell ref="BD821:BE824"/>
    <mergeCell ref="BF821:BF822"/>
    <mergeCell ref="BG821:BU822"/>
    <mergeCell ref="BV821:BW822"/>
    <mergeCell ref="BX821:BY822"/>
    <mergeCell ref="BZ821:CA822"/>
    <mergeCell ref="CF811:CF812"/>
    <mergeCell ref="BF813:BF814"/>
    <mergeCell ref="BG813:BU814"/>
    <mergeCell ref="BV813:BW814"/>
    <mergeCell ref="BX813:BY814"/>
    <mergeCell ref="BZ813:CA814"/>
    <mergeCell ref="Z808:AA809"/>
    <mergeCell ref="AQ811:BC814"/>
    <mergeCell ref="BD811:BE814"/>
    <mergeCell ref="BF811:BF812"/>
    <mergeCell ref="BG811:BU812"/>
    <mergeCell ref="BV811:BW812"/>
    <mergeCell ref="L808:M809"/>
    <mergeCell ref="Q808:Q809"/>
    <mergeCell ref="R808:S809"/>
    <mergeCell ref="T808:U809"/>
    <mergeCell ref="V808:W809"/>
    <mergeCell ref="X808:Y809"/>
    <mergeCell ref="R806:S807"/>
    <mergeCell ref="T806:U807"/>
    <mergeCell ref="V806:W807"/>
    <mergeCell ref="X806:Y807"/>
    <mergeCell ref="Z806:AA807"/>
    <mergeCell ref="C808:C809"/>
    <mergeCell ref="D808:E809"/>
    <mergeCell ref="F808:G809"/>
    <mergeCell ref="H808:I809"/>
    <mergeCell ref="J808:K809"/>
    <mergeCell ref="Z804:AA805"/>
    <mergeCell ref="A806:B809"/>
    <mergeCell ref="C806:C807"/>
    <mergeCell ref="D806:E807"/>
    <mergeCell ref="F806:G807"/>
    <mergeCell ref="H806:I807"/>
    <mergeCell ref="J806:K807"/>
    <mergeCell ref="L806:M807"/>
    <mergeCell ref="O806:P809"/>
    <mergeCell ref="Q806:Q807"/>
    <mergeCell ref="CF803:CF804"/>
    <mergeCell ref="J804:K805"/>
    <mergeCell ref="L804:M805"/>
    <mergeCell ref="Q804:Q805"/>
    <mergeCell ref="R804:S805"/>
    <mergeCell ref="T804:U805"/>
    <mergeCell ref="V804:W805"/>
    <mergeCell ref="X804:Y805"/>
    <mergeCell ref="L802:M803"/>
    <mergeCell ref="O802:P805"/>
    <mergeCell ref="Q802:Q803"/>
    <mergeCell ref="R802:S803"/>
    <mergeCell ref="T802:U803"/>
    <mergeCell ref="V802:W803"/>
    <mergeCell ref="A802:B805"/>
    <mergeCell ref="C802:C803"/>
    <mergeCell ref="D802:E803"/>
    <mergeCell ref="F802:G803"/>
    <mergeCell ref="H802:I803"/>
    <mergeCell ref="J802:K803"/>
    <mergeCell ref="C804:C805"/>
    <mergeCell ref="D804:E805"/>
    <mergeCell ref="F804:G805"/>
    <mergeCell ref="H804:I805"/>
    <mergeCell ref="BV801:BW802"/>
    <mergeCell ref="BX801:BY802"/>
    <mergeCell ref="BZ801:CA802"/>
    <mergeCell ref="CB801:CC802"/>
    <mergeCell ref="CD801:CE802"/>
    <mergeCell ref="CF801:CF802"/>
    <mergeCell ref="BZ803:CA804"/>
    <mergeCell ref="CB803:CC804"/>
    <mergeCell ref="AJ793:AK794"/>
    <mergeCell ref="X800:Y801"/>
    <mergeCell ref="Z800:AA801"/>
    <mergeCell ref="AQ801:BC804"/>
    <mergeCell ref="BD801:BE804"/>
    <mergeCell ref="BF801:BF802"/>
    <mergeCell ref="BG801:BU802"/>
    <mergeCell ref="X802:Y803"/>
    <mergeCell ref="Z802:AA803"/>
    <mergeCell ref="BF803:BF804"/>
    <mergeCell ref="BG803:BU804"/>
    <mergeCell ref="X798:Y799"/>
    <mergeCell ref="Z798:AA799"/>
    <mergeCell ref="C800:C801"/>
    <mergeCell ref="D800:E801"/>
    <mergeCell ref="F800:G801"/>
    <mergeCell ref="H800:I801"/>
    <mergeCell ref="J800:K801"/>
    <mergeCell ref="L800:M801"/>
    <mergeCell ref="Q800:Q801"/>
    <mergeCell ref="R800:S801"/>
    <mergeCell ref="L798:M799"/>
    <mergeCell ref="O798:P801"/>
    <mergeCell ref="Q798:Q799"/>
    <mergeCell ref="R798:S799"/>
    <mergeCell ref="T798:U799"/>
    <mergeCell ref="V798:W799"/>
    <mergeCell ref="T800:U801"/>
    <mergeCell ref="V800:W801"/>
    <mergeCell ref="CF791:CF792"/>
    <mergeCell ref="AL791:AM792"/>
    <mergeCell ref="AN791:AO792"/>
    <mergeCell ref="AQ791:BC794"/>
    <mergeCell ref="BD791:BE794"/>
    <mergeCell ref="BF791:BF792"/>
    <mergeCell ref="BG791:BU792"/>
    <mergeCell ref="AL793:AM794"/>
    <mergeCell ref="AN793:AO794"/>
    <mergeCell ref="BF793:BF794"/>
    <mergeCell ref="BG793:BU794"/>
    <mergeCell ref="AH789:AI790"/>
    <mergeCell ref="AJ789:AK790"/>
    <mergeCell ref="AL789:AM790"/>
    <mergeCell ref="AN789:AO790"/>
    <mergeCell ref="A798:B801"/>
    <mergeCell ref="C798:C799"/>
    <mergeCell ref="D798:E799"/>
    <mergeCell ref="F798:G799"/>
    <mergeCell ref="H798:I799"/>
    <mergeCell ref="J798:K799"/>
    <mergeCell ref="BV793:BW794"/>
    <mergeCell ref="BX793:BY794"/>
    <mergeCell ref="BZ793:CA794"/>
    <mergeCell ref="CB793:CC794"/>
    <mergeCell ref="CD793:CE794"/>
    <mergeCell ref="CF793:CF794"/>
    <mergeCell ref="A793:B794"/>
    <mergeCell ref="C793:AC794"/>
    <mergeCell ref="AD793:AE794"/>
    <mergeCell ref="AF793:AG794"/>
    <mergeCell ref="AH793:AI794"/>
    <mergeCell ref="A791:B792"/>
    <mergeCell ref="C791:AC792"/>
    <mergeCell ref="AD791:AE792"/>
    <mergeCell ref="AF791:AG792"/>
    <mergeCell ref="AH791:AI792"/>
    <mergeCell ref="AJ791:AK792"/>
    <mergeCell ref="I785:M786"/>
    <mergeCell ref="N785:AC786"/>
    <mergeCell ref="A789:B790"/>
    <mergeCell ref="C789:AC790"/>
    <mergeCell ref="AD789:AE790"/>
    <mergeCell ref="AF789:AG790"/>
    <mergeCell ref="AL785:AM786"/>
    <mergeCell ref="AN785:AO786"/>
    <mergeCell ref="A787:B788"/>
    <mergeCell ref="C787:AC788"/>
    <mergeCell ref="AD787:AE788"/>
    <mergeCell ref="AF787:AG788"/>
    <mergeCell ref="AH787:AI788"/>
    <mergeCell ref="AJ787:AK788"/>
    <mergeCell ref="AL787:AM788"/>
    <mergeCell ref="AN787:AO788"/>
    <mergeCell ref="A785:C786"/>
    <mergeCell ref="D785:E786"/>
    <mergeCell ref="F785:H786"/>
    <mergeCell ref="AD785:AE786"/>
    <mergeCell ref="AF785:AG786"/>
    <mergeCell ref="AH785:AI786"/>
    <mergeCell ref="AJ785:AK786"/>
    <mergeCell ref="CF781:CF782"/>
    <mergeCell ref="F783:AG784"/>
    <mergeCell ref="AH783:AJ784"/>
    <mergeCell ref="AK783:AO784"/>
    <mergeCell ref="BF783:BF784"/>
    <mergeCell ref="BG783:BU784"/>
    <mergeCell ref="BV783:BW784"/>
    <mergeCell ref="BX783:BY784"/>
    <mergeCell ref="BZ783:CA784"/>
    <mergeCell ref="BF781:BF782"/>
    <mergeCell ref="BG781:BU782"/>
    <mergeCell ref="BV781:BW782"/>
    <mergeCell ref="BX781:BY782"/>
    <mergeCell ref="BZ781:CA782"/>
    <mergeCell ref="CB781:CC782"/>
    <mergeCell ref="A781:E782"/>
    <mergeCell ref="F781:AG782"/>
    <mergeCell ref="AH781:AJ782"/>
    <mergeCell ref="AK781:AO782"/>
    <mergeCell ref="AQ781:BC784"/>
    <mergeCell ref="BD781:BE784"/>
    <mergeCell ref="A783:C784"/>
    <mergeCell ref="D783:E784"/>
    <mergeCell ref="CB783:CC784"/>
    <mergeCell ref="CD783:CE784"/>
    <mergeCell ref="CF783:CF784"/>
    <mergeCell ref="CF766:CF767"/>
    <mergeCell ref="BF768:BF769"/>
    <mergeCell ref="BG768:BU769"/>
    <mergeCell ref="BV768:BW769"/>
    <mergeCell ref="BX768:BY769"/>
    <mergeCell ref="BZ768:CA769"/>
    <mergeCell ref="CB768:CC769"/>
    <mergeCell ref="CD768:CE769"/>
    <mergeCell ref="CF768:CF769"/>
    <mergeCell ref="CF758:CF759"/>
    <mergeCell ref="AQ766:BC769"/>
    <mergeCell ref="BD766:BE769"/>
    <mergeCell ref="BF766:BF767"/>
    <mergeCell ref="BG766:BU767"/>
    <mergeCell ref="BV766:BW767"/>
    <mergeCell ref="BX766:BY767"/>
    <mergeCell ref="BZ766:CA767"/>
    <mergeCell ref="CB766:CC767"/>
    <mergeCell ref="CD766:CE767"/>
    <mergeCell ref="CB756:CC757"/>
    <mergeCell ref="CD756:CE757"/>
    <mergeCell ref="CF756:CF757"/>
    <mergeCell ref="BF758:BF759"/>
    <mergeCell ref="BG758:BU759"/>
    <mergeCell ref="BV758:BW759"/>
    <mergeCell ref="BX758:BY759"/>
    <mergeCell ref="BZ758:CA759"/>
    <mergeCell ref="CB758:CC759"/>
    <mergeCell ref="CD758:CE759"/>
    <mergeCell ref="CB748:CC749"/>
    <mergeCell ref="CD748:CE749"/>
    <mergeCell ref="CF748:CF749"/>
    <mergeCell ref="AQ756:BC759"/>
    <mergeCell ref="BD756:BE759"/>
    <mergeCell ref="BF756:BF757"/>
    <mergeCell ref="BG756:BU757"/>
    <mergeCell ref="BV756:BW757"/>
    <mergeCell ref="BX756:BY757"/>
    <mergeCell ref="BZ756:CA757"/>
    <mergeCell ref="CF746:CF747"/>
    <mergeCell ref="BF748:BF749"/>
    <mergeCell ref="BG748:BU749"/>
    <mergeCell ref="BV748:BW749"/>
    <mergeCell ref="BX748:BY749"/>
    <mergeCell ref="BZ748:CA749"/>
    <mergeCell ref="Z743:AA744"/>
    <mergeCell ref="AQ746:BC749"/>
    <mergeCell ref="BD746:BE749"/>
    <mergeCell ref="BF746:BF747"/>
    <mergeCell ref="BG746:BU747"/>
    <mergeCell ref="BV746:BW747"/>
    <mergeCell ref="L743:M744"/>
    <mergeCell ref="Q743:Q744"/>
    <mergeCell ref="R743:S744"/>
    <mergeCell ref="T743:U744"/>
    <mergeCell ref="V743:W744"/>
    <mergeCell ref="X743:Y744"/>
    <mergeCell ref="R741:S742"/>
    <mergeCell ref="T741:U742"/>
    <mergeCell ref="V741:W742"/>
    <mergeCell ref="X741:Y742"/>
    <mergeCell ref="Z741:AA742"/>
    <mergeCell ref="C743:C744"/>
    <mergeCell ref="D743:E744"/>
    <mergeCell ref="F743:G744"/>
    <mergeCell ref="H743:I744"/>
    <mergeCell ref="J743:K744"/>
    <mergeCell ref="Z739:AA740"/>
    <mergeCell ref="A741:B744"/>
    <mergeCell ref="C741:C742"/>
    <mergeCell ref="D741:E742"/>
    <mergeCell ref="F741:G742"/>
    <mergeCell ref="H741:I742"/>
    <mergeCell ref="J741:K742"/>
    <mergeCell ref="L741:M742"/>
    <mergeCell ref="O741:P744"/>
    <mergeCell ref="Q741:Q742"/>
    <mergeCell ref="CF738:CF739"/>
    <mergeCell ref="J739:K740"/>
    <mergeCell ref="L739:M740"/>
    <mergeCell ref="Q739:Q740"/>
    <mergeCell ref="R739:S740"/>
    <mergeCell ref="T739:U740"/>
    <mergeCell ref="V739:W740"/>
    <mergeCell ref="X739:Y740"/>
    <mergeCell ref="L737:M738"/>
    <mergeCell ref="O737:P740"/>
    <mergeCell ref="Q737:Q738"/>
    <mergeCell ref="R737:S738"/>
    <mergeCell ref="T737:U738"/>
    <mergeCell ref="V737:W738"/>
    <mergeCell ref="A737:B740"/>
    <mergeCell ref="C737:C738"/>
    <mergeCell ref="D737:E738"/>
    <mergeCell ref="F737:G738"/>
    <mergeCell ref="H737:I738"/>
    <mergeCell ref="J737:K738"/>
    <mergeCell ref="C739:C740"/>
    <mergeCell ref="D739:E740"/>
    <mergeCell ref="F739:G740"/>
    <mergeCell ref="H739:I740"/>
    <mergeCell ref="BV736:BW737"/>
    <mergeCell ref="BX736:BY737"/>
    <mergeCell ref="BZ736:CA737"/>
    <mergeCell ref="CB736:CC737"/>
    <mergeCell ref="CD736:CE737"/>
    <mergeCell ref="CF736:CF737"/>
    <mergeCell ref="BZ738:CA739"/>
    <mergeCell ref="CB738:CC739"/>
    <mergeCell ref="AJ728:AK729"/>
    <mergeCell ref="BZ730:CA730"/>
    <mergeCell ref="CB730:CC730"/>
    <mergeCell ref="CD730:CE730"/>
    <mergeCell ref="X735:Y736"/>
    <mergeCell ref="Z735:AA736"/>
    <mergeCell ref="AQ736:BC739"/>
    <mergeCell ref="BD736:BE739"/>
    <mergeCell ref="BF736:BF737"/>
    <mergeCell ref="BG736:BU737"/>
    <mergeCell ref="X737:Y738"/>
    <mergeCell ref="Z737:AA738"/>
    <mergeCell ref="BF738:BF739"/>
    <mergeCell ref="BG738:BU739"/>
    <mergeCell ref="X733:Y734"/>
    <mergeCell ref="Z733:AA734"/>
    <mergeCell ref="C735:C736"/>
    <mergeCell ref="D735:E736"/>
    <mergeCell ref="F735:G736"/>
    <mergeCell ref="H735:I736"/>
    <mergeCell ref="J735:K736"/>
    <mergeCell ref="L735:M736"/>
    <mergeCell ref="Q735:Q736"/>
    <mergeCell ref="R735:S736"/>
    <mergeCell ref="L733:M734"/>
    <mergeCell ref="O733:P736"/>
    <mergeCell ref="Q733:Q734"/>
    <mergeCell ref="R733:S734"/>
    <mergeCell ref="T733:U734"/>
    <mergeCell ref="V733:W734"/>
    <mergeCell ref="T735:U736"/>
    <mergeCell ref="V735:W736"/>
    <mergeCell ref="CF726:CF727"/>
    <mergeCell ref="AL726:AM727"/>
    <mergeCell ref="AN726:AO727"/>
    <mergeCell ref="AQ726:BC729"/>
    <mergeCell ref="BD726:BE729"/>
    <mergeCell ref="BF726:BF727"/>
    <mergeCell ref="BG726:BU727"/>
    <mergeCell ref="AL728:AM729"/>
    <mergeCell ref="AN728:AO729"/>
    <mergeCell ref="BF728:BF729"/>
    <mergeCell ref="BG728:BU729"/>
    <mergeCell ref="AH724:AI725"/>
    <mergeCell ref="AJ724:AK725"/>
    <mergeCell ref="AL724:AM725"/>
    <mergeCell ref="AN724:AO725"/>
    <mergeCell ref="A733:B736"/>
    <mergeCell ref="C733:C734"/>
    <mergeCell ref="D733:E734"/>
    <mergeCell ref="F733:G734"/>
    <mergeCell ref="H733:I734"/>
    <mergeCell ref="J733:K734"/>
    <mergeCell ref="BV728:BW729"/>
    <mergeCell ref="BX728:BY729"/>
    <mergeCell ref="BZ728:CA729"/>
    <mergeCell ref="CB728:CC729"/>
    <mergeCell ref="CD728:CE729"/>
    <mergeCell ref="CF728:CF729"/>
    <mergeCell ref="A728:B729"/>
    <mergeCell ref="C728:AC729"/>
    <mergeCell ref="AD728:AE729"/>
    <mergeCell ref="AF728:AG729"/>
    <mergeCell ref="AH728:AI729"/>
    <mergeCell ref="A726:B727"/>
    <mergeCell ref="C726:AC727"/>
    <mergeCell ref="AD726:AE727"/>
    <mergeCell ref="AF726:AG727"/>
    <mergeCell ref="AH726:AI727"/>
    <mergeCell ref="AJ726:AK727"/>
    <mergeCell ref="I720:M721"/>
    <mergeCell ref="N720:AC721"/>
    <mergeCell ref="A724:B725"/>
    <mergeCell ref="C724:AC725"/>
    <mergeCell ref="AD724:AE725"/>
    <mergeCell ref="AF724:AG725"/>
    <mergeCell ref="AL720:AM721"/>
    <mergeCell ref="AN720:AO721"/>
    <mergeCell ref="A722:B723"/>
    <mergeCell ref="C722:AC723"/>
    <mergeCell ref="AD722:AE723"/>
    <mergeCell ref="AF722:AG723"/>
    <mergeCell ref="AH722:AI723"/>
    <mergeCell ref="AJ722:AK723"/>
    <mergeCell ref="AL722:AM723"/>
    <mergeCell ref="AN722:AO723"/>
    <mergeCell ref="A720:C721"/>
    <mergeCell ref="D720:E721"/>
    <mergeCell ref="F720:H721"/>
    <mergeCell ref="AD720:AE721"/>
    <mergeCell ref="AF720:AG721"/>
    <mergeCell ref="AH720:AI721"/>
    <mergeCell ref="AJ720:AK721"/>
    <mergeCell ref="CD716:CE717"/>
    <mergeCell ref="CF716:CF717"/>
    <mergeCell ref="F718:AG719"/>
    <mergeCell ref="AH718:AJ719"/>
    <mergeCell ref="AK718:AO719"/>
    <mergeCell ref="BF718:BF719"/>
    <mergeCell ref="BG718:BU719"/>
    <mergeCell ref="BV718:BW719"/>
    <mergeCell ref="BX718:BY719"/>
    <mergeCell ref="BZ718:CA719"/>
    <mergeCell ref="BF716:BF717"/>
    <mergeCell ref="BG716:BU717"/>
    <mergeCell ref="BV716:BW717"/>
    <mergeCell ref="BX716:BY717"/>
    <mergeCell ref="BZ716:CA717"/>
    <mergeCell ref="CB716:CC717"/>
    <mergeCell ref="A716:E717"/>
    <mergeCell ref="F716:AG717"/>
    <mergeCell ref="AH716:AJ717"/>
    <mergeCell ref="AK716:AO717"/>
    <mergeCell ref="AQ716:BC719"/>
    <mergeCell ref="BD716:BE719"/>
    <mergeCell ref="A718:C719"/>
    <mergeCell ref="D718:E719"/>
    <mergeCell ref="CB718:CC719"/>
    <mergeCell ref="CD718:CE719"/>
    <mergeCell ref="CF718:CF719"/>
    <mergeCell ref="CF701:CF702"/>
    <mergeCell ref="BF703:BF704"/>
    <mergeCell ref="BG703:BU704"/>
    <mergeCell ref="BV703:BW704"/>
    <mergeCell ref="BX703:BY704"/>
    <mergeCell ref="BZ703:CA704"/>
    <mergeCell ref="CB703:CC704"/>
    <mergeCell ref="CD703:CE704"/>
    <mergeCell ref="CF703:CF704"/>
    <mergeCell ref="CF693:CF694"/>
    <mergeCell ref="AQ701:BC704"/>
    <mergeCell ref="BD701:BE704"/>
    <mergeCell ref="BF701:BF702"/>
    <mergeCell ref="BG701:BU702"/>
    <mergeCell ref="BV701:BW702"/>
    <mergeCell ref="BX701:BY702"/>
    <mergeCell ref="BZ701:CA702"/>
    <mergeCell ref="CB701:CC702"/>
    <mergeCell ref="CD701:CE702"/>
    <mergeCell ref="CF691:CF692"/>
    <mergeCell ref="BF693:BF694"/>
    <mergeCell ref="BG693:BU694"/>
    <mergeCell ref="BV693:BW694"/>
    <mergeCell ref="BX693:BY694"/>
    <mergeCell ref="BZ693:CA694"/>
    <mergeCell ref="CB693:CC694"/>
    <mergeCell ref="CD693:CE694"/>
    <mergeCell ref="CB683:CC684"/>
    <mergeCell ref="CD683:CE684"/>
    <mergeCell ref="CF683:CF684"/>
    <mergeCell ref="AQ691:BC694"/>
    <mergeCell ref="BD691:BE694"/>
    <mergeCell ref="BF691:BF692"/>
    <mergeCell ref="BG691:BU692"/>
    <mergeCell ref="BV691:BW692"/>
    <mergeCell ref="BX691:BY692"/>
    <mergeCell ref="BZ691:CA692"/>
    <mergeCell ref="CF681:CF682"/>
    <mergeCell ref="BF683:BF684"/>
    <mergeCell ref="BG683:BU684"/>
    <mergeCell ref="BV683:BW684"/>
    <mergeCell ref="BX683:BY684"/>
    <mergeCell ref="BZ683:CA684"/>
    <mergeCell ref="Z678:AA679"/>
    <mergeCell ref="AQ681:BC684"/>
    <mergeCell ref="BD681:BE684"/>
    <mergeCell ref="BF681:BF682"/>
    <mergeCell ref="BG681:BU682"/>
    <mergeCell ref="BV681:BW682"/>
    <mergeCell ref="L678:M679"/>
    <mergeCell ref="Q678:Q679"/>
    <mergeCell ref="R678:S679"/>
    <mergeCell ref="T678:U679"/>
    <mergeCell ref="V678:W679"/>
    <mergeCell ref="X678:Y679"/>
    <mergeCell ref="R676:S677"/>
    <mergeCell ref="T676:U677"/>
    <mergeCell ref="V676:W677"/>
    <mergeCell ref="X676:Y677"/>
    <mergeCell ref="Z676:AA677"/>
    <mergeCell ref="C678:C679"/>
    <mergeCell ref="D678:E679"/>
    <mergeCell ref="F678:G679"/>
    <mergeCell ref="H678:I679"/>
    <mergeCell ref="J678:K679"/>
    <mergeCell ref="Z674:AA675"/>
    <mergeCell ref="A676:B679"/>
    <mergeCell ref="C676:C677"/>
    <mergeCell ref="D676:E677"/>
    <mergeCell ref="F676:G677"/>
    <mergeCell ref="H676:I677"/>
    <mergeCell ref="J676:K677"/>
    <mergeCell ref="L676:M677"/>
    <mergeCell ref="O676:P679"/>
    <mergeCell ref="Q676:Q677"/>
    <mergeCell ref="CF673:CF674"/>
    <mergeCell ref="J674:K675"/>
    <mergeCell ref="L674:M675"/>
    <mergeCell ref="Q674:Q675"/>
    <mergeCell ref="R674:S675"/>
    <mergeCell ref="T674:U675"/>
    <mergeCell ref="V674:W675"/>
    <mergeCell ref="X674:Y675"/>
    <mergeCell ref="L672:M673"/>
    <mergeCell ref="O672:P675"/>
    <mergeCell ref="Q672:Q673"/>
    <mergeCell ref="R672:S673"/>
    <mergeCell ref="T672:U673"/>
    <mergeCell ref="V672:W673"/>
    <mergeCell ref="A672:B675"/>
    <mergeCell ref="C672:C673"/>
    <mergeCell ref="D672:E673"/>
    <mergeCell ref="F672:G673"/>
    <mergeCell ref="H672:I673"/>
    <mergeCell ref="J672:K673"/>
    <mergeCell ref="C674:C675"/>
    <mergeCell ref="D674:E675"/>
    <mergeCell ref="F674:G675"/>
    <mergeCell ref="H674:I675"/>
    <mergeCell ref="BV671:BW672"/>
    <mergeCell ref="BX671:BY672"/>
    <mergeCell ref="BZ671:CA672"/>
    <mergeCell ref="CB671:CC672"/>
    <mergeCell ref="CD671:CE672"/>
    <mergeCell ref="CF671:CF672"/>
    <mergeCell ref="BZ673:CA674"/>
    <mergeCell ref="CB673:CC674"/>
    <mergeCell ref="AJ663:AK664"/>
    <mergeCell ref="X670:Y671"/>
    <mergeCell ref="Z670:AA671"/>
    <mergeCell ref="AQ671:BC674"/>
    <mergeCell ref="BD671:BE674"/>
    <mergeCell ref="BF671:BF672"/>
    <mergeCell ref="BG671:BU672"/>
    <mergeCell ref="X672:Y673"/>
    <mergeCell ref="Z672:AA673"/>
    <mergeCell ref="BF673:BF674"/>
    <mergeCell ref="BG673:BU674"/>
    <mergeCell ref="X668:Y669"/>
    <mergeCell ref="Z668:AA669"/>
    <mergeCell ref="C670:C671"/>
    <mergeCell ref="D670:E671"/>
    <mergeCell ref="F670:G671"/>
    <mergeCell ref="H670:I671"/>
    <mergeCell ref="J670:K671"/>
    <mergeCell ref="L670:M671"/>
    <mergeCell ref="Q670:Q671"/>
    <mergeCell ref="R670:S671"/>
    <mergeCell ref="L668:M669"/>
    <mergeCell ref="O668:P671"/>
    <mergeCell ref="Q668:Q669"/>
    <mergeCell ref="R668:S669"/>
    <mergeCell ref="T668:U669"/>
    <mergeCell ref="V668:W669"/>
    <mergeCell ref="T670:U671"/>
    <mergeCell ref="V670:W671"/>
    <mergeCell ref="CF661:CF662"/>
    <mergeCell ref="AL661:AM662"/>
    <mergeCell ref="AN661:AO662"/>
    <mergeCell ref="AQ661:BC664"/>
    <mergeCell ref="BD661:BE664"/>
    <mergeCell ref="BF661:BF662"/>
    <mergeCell ref="BG661:BU662"/>
    <mergeCell ref="AL663:AM664"/>
    <mergeCell ref="AN663:AO664"/>
    <mergeCell ref="BF663:BF664"/>
    <mergeCell ref="BG663:BU664"/>
    <mergeCell ref="AH659:AI660"/>
    <mergeCell ref="AJ659:AK660"/>
    <mergeCell ref="AL659:AM660"/>
    <mergeCell ref="AN659:AO660"/>
    <mergeCell ref="A668:B671"/>
    <mergeCell ref="C668:C669"/>
    <mergeCell ref="D668:E669"/>
    <mergeCell ref="F668:G669"/>
    <mergeCell ref="H668:I669"/>
    <mergeCell ref="J668:K669"/>
    <mergeCell ref="BV663:BW664"/>
    <mergeCell ref="BX663:BY664"/>
    <mergeCell ref="BZ663:CA664"/>
    <mergeCell ref="CB663:CC664"/>
    <mergeCell ref="CD663:CE664"/>
    <mergeCell ref="CF663:CF664"/>
    <mergeCell ref="A663:B664"/>
    <mergeCell ref="C663:AC664"/>
    <mergeCell ref="AD663:AE664"/>
    <mergeCell ref="AF663:AG664"/>
    <mergeCell ref="AH663:AI664"/>
    <mergeCell ref="A661:B662"/>
    <mergeCell ref="C661:AC662"/>
    <mergeCell ref="AD661:AE662"/>
    <mergeCell ref="AF661:AG662"/>
    <mergeCell ref="AH661:AI662"/>
    <mergeCell ref="AJ661:AK662"/>
    <mergeCell ref="I655:M656"/>
    <mergeCell ref="N655:AC656"/>
    <mergeCell ref="A659:B660"/>
    <mergeCell ref="C659:AC660"/>
    <mergeCell ref="AD659:AE660"/>
    <mergeCell ref="AF659:AG660"/>
    <mergeCell ref="AL655:AM656"/>
    <mergeCell ref="AN655:AO656"/>
    <mergeCell ref="A657:B658"/>
    <mergeCell ref="C657:AC658"/>
    <mergeCell ref="AD657:AE658"/>
    <mergeCell ref="AF657:AG658"/>
    <mergeCell ref="AH657:AI658"/>
    <mergeCell ref="AJ657:AK658"/>
    <mergeCell ref="AL657:AM658"/>
    <mergeCell ref="AN657:AO658"/>
    <mergeCell ref="A655:C656"/>
    <mergeCell ref="D655:E656"/>
    <mergeCell ref="F655:H656"/>
    <mergeCell ref="AD655:AE656"/>
    <mergeCell ref="AF655:AG656"/>
    <mergeCell ref="AH655:AI656"/>
    <mergeCell ref="AJ655:AK656"/>
    <mergeCell ref="CF651:CF652"/>
    <mergeCell ref="F653:AG654"/>
    <mergeCell ref="AH653:AJ654"/>
    <mergeCell ref="AK653:AO654"/>
    <mergeCell ref="BF653:BF654"/>
    <mergeCell ref="BG653:BU654"/>
    <mergeCell ref="BV653:BW654"/>
    <mergeCell ref="BX653:BY654"/>
    <mergeCell ref="BZ653:CA654"/>
    <mergeCell ref="BF651:BF652"/>
    <mergeCell ref="BG651:BU652"/>
    <mergeCell ref="BV651:BW652"/>
    <mergeCell ref="BX651:BY652"/>
    <mergeCell ref="BZ651:CA652"/>
    <mergeCell ref="CB651:CC652"/>
    <mergeCell ref="A651:E652"/>
    <mergeCell ref="F651:AG652"/>
    <mergeCell ref="AH651:AJ652"/>
    <mergeCell ref="AK651:AO652"/>
    <mergeCell ref="AQ651:BC654"/>
    <mergeCell ref="BD651:BE654"/>
    <mergeCell ref="A653:C654"/>
    <mergeCell ref="D653:E654"/>
    <mergeCell ref="CB653:CC654"/>
    <mergeCell ref="CD653:CE654"/>
    <mergeCell ref="CF653:CF654"/>
    <mergeCell ref="CF636:CF637"/>
    <mergeCell ref="BF638:BF639"/>
    <mergeCell ref="BG638:BU639"/>
    <mergeCell ref="BV638:BW639"/>
    <mergeCell ref="BX638:BY639"/>
    <mergeCell ref="BZ638:CA639"/>
    <mergeCell ref="CB638:CC639"/>
    <mergeCell ref="CD638:CE639"/>
    <mergeCell ref="CF638:CF639"/>
    <mergeCell ref="CF628:CF629"/>
    <mergeCell ref="AQ636:BC639"/>
    <mergeCell ref="BD636:BE639"/>
    <mergeCell ref="BF636:BF637"/>
    <mergeCell ref="BG636:BU637"/>
    <mergeCell ref="BV636:BW637"/>
    <mergeCell ref="BX636:BY637"/>
    <mergeCell ref="BZ636:CA637"/>
    <mergeCell ref="CB636:CC637"/>
    <mergeCell ref="CD636:CE637"/>
    <mergeCell ref="CB626:CC627"/>
    <mergeCell ref="CD626:CE627"/>
    <mergeCell ref="CF626:CF627"/>
    <mergeCell ref="BF628:BF629"/>
    <mergeCell ref="BG628:BU629"/>
    <mergeCell ref="BV628:BW629"/>
    <mergeCell ref="BX628:BY629"/>
    <mergeCell ref="BZ628:CA629"/>
    <mergeCell ref="CB628:CC629"/>
    <mergeCell ref="CD628:CE629"/>
    <mergeCell ref="CB618:CC619"/>
    <mergeCell ref="CD618:CE619"/>
    <mergeCell ref="CF618:CF619"/>
    <mergeCell ref="AQ626:BC629"/>
    <mergeCell ref="BD626:BE629"/>
    <mergeCell ref="BF626:BF627"/>
    <mergeCell ref="BG626:BU627"/>
    <mergeCell ref="BV626:BW627"/>
    <mergeCell ref="BX626:BY627"/>
    <mergeCell ref="BZ626:CA627"/>
    <mergeCell ref="CF616:CF617"/>
    <mergeCell ref="BF618:BF619"/>
    <mergeCell ref="BG618:BU619"/>
    <mergeCell ref="BV618:BW619"/>
    <mergeCell ref="BX618:BY619"/>
    <mergeCell ref="BZ618:CA619"/>
    <mergeCell ref="Z613:AA614"/>
    <mergeCell ref="AQ616:BC619"/>
    <mergeCell ref="BD616:BE619"/>
    <mergeCell ref="BF616:BF617"/>
    <mergeCell ref="BG616:BU617"/>
    <mergeCell ref="BV616:BW617"/>
    <mergeCell ref="L613:M614"/>
    <mergeCell ref="Q613:Q614"/>
    <mergeCell ref="R613:S614"/>
    <mergeCell ref="T613:U614"/>
    <mergeCell ref="V613:W614"/>
    <mergeCell ref="X613:Y614"/>
    <mergeCell ref="R611:S612"/>
    <mergeCell ref="T611:U612"/>
    <mergeCell ref="V611:W612"/>
    <mergeCell ref="X611:Y612"/>
    <mergeCell ref="Z611:AA612"/>
    <mergeCell ref="C613:C614"/>
    <mergeCell ref="D613:E614"/>
    <mergeCell ref="F613:G614"/>
    <mergeCell ref="H613:I614"/>
    <mergeCell ref="J613:K614"/>
    <mergeCell ref="Z609:AA610"/>
    <mergeCell ref="A611:B614"/>
    <mergeCell ref="C611:C612"/>
    <mergeCell ref="D611:E612"/>
    <mergeCell ref="F611:G612"/>
    <mergeCell ref="H611:I612"/>
    <mergeCell ref="J611:K612"/>
    <mergeCell ref="L611:M612"/>
    <mergeCell ref="O611:P614"/>
    <mergeCell ref="Q611:Q612"/>
    <mergeCell ref="CF608:CF609"/>
    <mergeCell ref="J609:K610"/>
    <mergeCell ref="L609:M610"/>
    <mergeCell ref="Q609:Q610"/>
    <mergeCell ref="R609:S610"/>
    <mergeCell ref="T609:U610"/>
    <mergeCell ref="V609:W610"/>
    <mergeCell ref="X609:Y610"/>
    <mergeCell ref="L607:M608"/>
    <mergeCell ref="O607:P610"/>
    <mergeCell ref="Q607:Q608"/>
    <mergeCell ref="R607:S608"/>
    <mergeCell ref="T607:U608"/>
    <mergeCell ref="V607:W608"/>
    <mergeCell ref="A607:B610"/>
    <mergeCell ref="C607:C608"/>
    <mergeCell ref="D607:E608"/>
    <mergeCell ref="F607:G608"/>
    <mergeCell ref="H607:I608"/>
    <mergeCell ref="J607:K608"/>
    <mergeCell ref="C609:C610"/>
    <mergeCell ref="D609:E610"/>
    <mergeCell ref="F609:G610"/>
    <mergeCell ref="H609:I610"/>
    <mergeCell ref="BV606:BW607"/>
    <mergeCell ref="BX606:BY607"/>
    <mergeCell ref="BZ606:CA607"/>
    <mergeCell ref="CB606:CC607"/>
    <mergeCell ref="CD606:CE607"/>
    <mergeCell ref="CF606:CF607"/>
    <mergeCell ref="BZ608:CA609"/>
    <mergeCell ref="CB608:CC609"/>
    <mergeCell ref="AJ598:AK599"/>
    <mergeCell ref="BZ600:CA600"/>
    <mergeCell ref="CB600:CC600"/>
    <mergeCell ref="CD600:CE600"/>
    <mergeCell ref="X605:Y606"/>
    <mergeCell ref="Z605:AA606"/>
    <mergeCell ref="AQ606:BC609"/>
    <mergeCell ref="BD606:BE609"/>
    <mergeCell ref="BF606:BF607"/>
    <mergeCell ref="BG606:BU607"/>
    <mergeCell ref="X607:Y608"/>
    <mergeCell ref="Z607:AA608"/>
    <mergeCell ref="BF608:BF609"/>
    <mergeCell ref="BG608:BU609"/>
    <mergeCell ref="X603:Y604"/>
    <mergeCell ref="Z603:AA604"/>
    <mergeCell ref="C605:C606"/>
    <mergeCell ref="D605:E606"/>
    <mergeCell ref="F605:G606"/>
    <mergeCell ref="H605:I606"/>
    <mergeCell ref="J605:K606"/>
    <mergeCell ref="L605:M606"/>
    <mergeCell ref="Q605:Q606"/>
    <mergeCell ref="R605:S606"/>
    <mergeCell ref="L603:M604"/>
    <mergeCell ref="O603:P606"/>
    <mergeCell ref="Q603:Q604"/>
    <mergeCell ref="R603:S604"/>
    <mergeCell ref="T603:U604"/>
    <mergeCell ref="V603:W604"/>
    <mergeCell ref="T605:U606"/>
    <mergeCell ref="V605:W606"/>
    <mergeCell ref="CF596:CF597"/>
    <mergeCell ref="AL596:AM597"/>
    <mergeCell ref="AN596:AO597"/>
    <mergeCell ref="AQ596:BC599"/>
    <mergeCell ref="BD596:BE599"/>
    <mergeCell ref="BF596:BF597"/>
    <mergeCell ref="BG596:BU597"/>
    <mergeCell ref="AL598:AM599"/>
    <mergeCell ref="AN598:AO599"/>
    <mergeCell ref="BF598:BF599"/>
    <mergeCell ref="BG598:BU599"/>
    <mergeCell ref="AH594:AI595"/>
    <mergeCell ref="AJ594:AK595"/>
    <mergeCell ref="AL594:AM595"/>
    <mergeCell ref="AN594:AO595"/>
    <mergeCell ref="A603:B606"/>
    <mergeCell ref="C603:C604"/>
    <mergeCell ref="D603:E604"/>
    <mergeCell ref="F603:G604"/>
    <mergeCell ref="H603:I604"/>
    <mergeCell ref="J603:K604"/>
    <mergeCell ref="BV598:BW599"/>
    <mergeCell ref="BX598:BY599"/>
    <mergeCell ref="BZ598:CA599"/>
    <mergeCell ref="CB598:CC599"/>
    <mergeCell ref="CD598:CE599"/>
    <mergeCell ref="CF598:CF599"/>
    <mergeCell ref="A598:B599"/>
    <mergeCell ref="C598:AC599"/>
    <mergeCell ref="AD598:AE599"/>
    <mergeCell ref="AF598:AG599"/>
    <mergeCell ref="AH598:AI599"/>
    <mergeCell ref="A596:B597"/>
    <mergeCell ref="C596:AC597"/>
    <mergeCell ref="AD596:AE597"/>
    <mergeCell ref="AF596:AG597"/>
    <mergeCell ref="AH596:AI597"/>
    <mergeCell ref="AJ596:AK597"/>
    <mergeCell ref="I590:M591"/>
    <mergeCell ref="N590:AC591"/>
    <mergeCell ref="A594:B595"/>
    <mergeCell ref="C594:AC595"/>
    <mergeCell ref="AD594:AE595"/>
    <mergeCell ref="AF594:AG595"/>
    <mergeCell ref="AL590:AM591"/>
    <mergeCell ref="AN590:AO591"/>
    <mergeCell ref="A592:B593"/>
    <mergeCell ref="C592:AC593"/>
    <mergeCell ref="AD592:AE593"/>
    <mergeCell ref="AF592:AG593"/>
    <mergeCell ref="AH592:AI593"/>
    <mergeCell ref="AJ592:AK593"/>
    <mergeCell ref="AL592:AM593"/>
    <mergeCell ref="AN592:AO593"/>
    <mergeCell ref="A590:C591"/>
    <mergeCell ref="D590:E591"/>
    <mergeCell ref="F590:H591"/>
    <mergeCell ref="AD590:AE591"/>
    <mergeCell ref="AF590:AG591"/>
    <mergeCell ref="AH590:AI591"/>
    <mergeCell ref="AJ590:AK591"/>
    <mergeCell ref="CD586:CE587"/>
    <mergeCell ref="CF586:CF587"/>
    <mergeCell ref="F588:AG589"/>
    <mergeCell ref="AH588:AJ589"/>
    <mergeCell ref="AK588:AO589"/>
    <mergeCell ref="BF588:BF589"/>
    <mergeCell ref="BG588:BU589"/>
    <mergeCell ref="BV588:BW589"/>
    <mergeCell ref="BX588:BY589"/>
    <mergeCell ref="BZ588:CA589"/>
    <mergeCell ref="BF586:BF587"/>
    <mergeCell ref="BG586:BU587"/>
    <mergeCell ref="BV586:BW587"/>
    <mergeCell ref="BX586:BY587"/>
    <mergeCell ref="BZ586:CA587"/>
    <mergeCell ref="CB586:CC587"/>
    <mergeCell ref="A586:E587"/>
    <mergeCell ref="F586:AG587"/>
    <mergeCell ref="AH586:AJ587"/>
    <mergeCell ref="AK586:AO587"/>
    <mergeCell ref="AQ586:BC589"/>
    <mergeCell ref="BD586:BE589"/>
    <mergeCell ref="A588:C589"/>
    <mergeCell ref="D588:E589"/>
    <mergeCell ref="CB588:CC589"/>
    <mergeCell ref="CD588:CE589"/>
    <mergeCell ref="CF588:CF589"/>
    <mergeCell ref="CF571:CF572"/>
    <mergeCell ref="BF573:BF574"/>
    <mergeCell ref="BG573:BU574"/>
    <mergeCell ref="BV573:BW574"/>
    <mergeCell ref="BX573:BY574"/>
    <mergeCell ref="BZ573:CA574"/>
    <mergeCell ref="CB573:CC574"/>
    <mergeCell ref="CD573:CE574"/>
    <mergeCell ref="CF573:CF574"/>
    <mergeCell ref="CF563:CF564"/>
    <mergeCell ref="AQ571:BC574"/>
    <mergeCell ref="BD571:BE574"/>
    <mergeCell ref="BF571:BF572"/>
    <mergeCell ref="BG571:BU572"/>
    <mergeCell ref="BV571:BW572"/>
    <mergeCell ref="BX571:BY572"/>
    <mergeCell ref="BZ571:CA572"/>
    <mergeCell ref="CB571:CC572"/>
    <mergeCell ref="CD571:CE572"/>
    <mergeCell ref="CF561:CF562"/>
    <mergeCell ref="BF563:BF564"/>
    <mergeCell ref="BG563:BU564"/>
    <mergeCell ref="BV563:BW564"/>
    <mergeCell ref="BX563:BY564"/>
    <mergeCell ref="BZ563:CA564"/>
    <mergeCell ref="CB563:CC564"/>
    <mergeCell ref="CD563:CE564"/>
    <mergeCell ref="CB553:CC554"/>
    <mergeCell ref="CD553:CE554"/>
    <mergeCell ref="CF553:CF554"/>
    <mergeCell ref="AQ561:BC564"/>
    <mergeCell ref="BD561:BE564"/>
    <mergeCell ref="BF561:BF562"/>
    <mergeCell ref="BG561:BU562"/>
    <mergeCell ref="BV561:BW562"/>
    <mergeCell ref="BX561:BY562"/>
    <mergeCell ref="BZ561:CA562"/>
    <mergeCell ref="CF551:CF552"/>
    <mergeCell ref="BF553:BF554"/>
    <mergeCell ref="BG553:BU554"/>
    <mergeCell ref="BV553:BW554"/>
    <mergeCell ref="BX553:BY554"/>
    <mergeCell ref="BZ553:CA554"/>
    <mergeCell ref="Z548:AA549"/>
    <mergeCell ref="AQ551:BC554"/>
    <mergeCell ref="BD551:BE554"/>
    <mergeCell ref="BF551:BF552"/>
    <mergeCell ref="BG551:BU552"/>
    <mergeCell ref="BV551:BW552"/>
    <mergeCell ref="L548:M549"/>
    <mergeCell ref="Q548:Q549"/>
    <mergeCell ref="R548:S549"/>
    <mergeCell ref="T548:U549"/>
    <mergeCell ref="V548:W549"/>
    <mergeCell ref="X548:Y549"/>
    <mergeCell ref="R546:S547"/>
    <mergeCell ref="T546:U547"/>
    <mergeCell ref="V546:W547"/>
    <mergeCell ref="X546:Y547"/>
    <mergeCell ref="Z546:AA547"/>
    <mergeCell ref="C548:C549"/>
    <mergeCell ref="D548:E549"/>
    <mergeCell ref="F548:G549"/>
    <mergeCell ref="H548:I549"/>
    <mergeCell ref="J548:K549"/>
    <mergeCell ref="Z544:AA545"/>
    <mergeCell ref="A546:B549"/>
    <mergeCell ref="C546:C547"/>
    <mergeCell ref="D546:E547"/>
    <mergeCell ref="F546:G547"/>
    <mergeCell ref="H546:I547"/>
    <mergeCell ref="J546:K547"/>
    <mergeCell ref="L546:M547"/>
    <mergeCell ref="O546:P549"/>
    <mergeCell ref="Q546:Q547"/>
    <mergeCell ref="CF543:CF544"/>
    <mergeCell ref="J544:K545"/>
    <mergeCell ref="L544:M545"/>
    <mergeCell ref="Q544:Q545"/>
    <mergeCell ref="R544:S545"/>
    <mergeCell ref="T544:U545"/>
    <mergeCell ref="V544:W545"/>
    <mergeCell ref="X544:Y545"/>
    <mergeCell ref="L542:M543"/>
    <mergeCell ref="O542:P545"/>
    <mergeCell ref="Q542:Q543"/>
    <mergeCell ref="R542:S543"/>
    <mergeCell ref="T542:U543"/>
    <mergeCell ref="V542:W543"/>
    <mergeCell ref="A542:B545"/>
    <mergeCell ref="C542:C543"/>
    <mergeCell ref="D542:E543"/>
    <mergeCell ref="F542:G543"/>
    <mergeCell ref="H542:I543"/>
    <mergeCell ref="J542:K543"/>
    <mergeCell ref="C544:C545"/>
    <mergeCell ref="D544:E545"/>
    <mergeCell ref="F544:G545"/>
    <mergeCell ref="H544:I545"/>
    <mergeCell ref="BV541:BW542"/>
    <mergeCell ref="BX541:BY542"/>
    <mergeCell ref="BZ541:CA542"/>
    <mergeCell ref="CB541:CC542"/>
    <mergeCell ref="CD541:CE542"/>
    <mergeCell ref="CF541:CF542"/>
    <mergeCell ref="BZ543:CA544"/>
    <mergeCell ref="CB543:CC544"/>
    <mergeCell ref="AJ533:AK534"/>
    <mergeCell ref="X540:Y541"/>
    <mergeCell ref="Z540:AA541"/>
    <mergeCell ref="AQ541:BC544"/>
    <mergeCell ref="BD541:BE544"/>
    <mergeCell ref="BF541:BF542"/>
    <mergeCell ref="BG541:BU542"/>
    <mergeCell ref="X542:Y543"/>
    <mergeCell ref="Z542:AA543"/>
    <mergeCell ref="BF543:BF544"/>
    <mergeCell ref="BG543:BU544"/>
    <mergeCell ref="X538:Y539"/>
    <mergeCell ref="Z538:AA539"/>
    <mergeCell ref="C540:C541"/>
    <mergeCell ref="D540:E541"/>
    <mergeCell ref="F540:G541"/>
    <mergeCell ref="H540:I541"/>
    <mergeCell ref="J540:K541"/>
    <mergeCell ref="L540:M541"/>
    <mergeCell ref="Q540:Q541"/>
    <mergeCell ref="R540:S541"/>
    <mergeCell ref="L538:M539"/>
    <mergeCell ref="O538:P541"/>
    <mergeCell ref="Q538:Q539"/>
    <mergeCell ref="R538:S539"/>
    <mergeCell ref="T538:U539"/>
    <mergeCell ref="V538:W539"/>
    <mergeCell ref="T540:U541"/>
    <mergeCell ref="V540:W541"/>
    <mergeCell ref="CF531:CF532"/>
    <mergeCell ref="AL531:AM532"/>
    <mergeCell ref="AN531:AO532"/>
    <mergeCell ref="AQ531:BC534"/>
    <mergeCell ref="BD531:BE534"/>
    <mergeCell ref="BF531:BF532"/>
    <mergeCell ref="BG531:BU532"/>
    <mergeCell ref="AL533:AM534"/>
    <mergeCell ref="AN533:AO534"/>
    <mergeCell ref="BF533:BF534"/>
    <mergeCell ref="BG533:BU534"/>
    <mergeCell ref="AH529:AI530"/>
    <mergeCell ref="AJ529:AK530"/>
    <mergeCell ref="AL529:AM530"/>
    <mergeCell ref="AN529:AO530"/>
    <mergeCell ref="A538:B541"/>
    <mergeCell ref="C538:C539"/>
    <mergeCell ref="D538:E539"/>
    <mergeCell ref="F538:G539"/>
    <mergeCell ref="H538:I539"/>
    <mergeCell ref="J538:K539"/>
    <mergeCell ref="BV533:BW534"/>
    <mergeCell ref="BX533:BY534"/>
    <mergeCell ref="BZ533:CA534"/>
    <mergeCell ref="CB533:CC534"/>
    <mergeCell ref="CD533:CE534"/>
    <mergeCell ref="CF533:CF534"/>
    <mergeCell ref="A533:B534"/>
    <mergeCell ref="C533:AC534"/>
    <mergeCell ref="AD533:AE534"/>
    <mergeCell ref="AF533:AG534"/>
    <mergeCell ref="AH533:AI534"/>
    <mergeCell ref="A531:B532"/>
    <mergeCell ref="C531:AC532"/>
    <mergeCell ref="AD531:AE532"/>
    <mergeCell ref="AF531:AG532"/>
    <mergeCell ref="AH531:AI532"/>
    <mergeCell ref="AJ531:AK532"/>
    <mergeCell ref="I525:M526"/>
    <mergeCell ref="N525:AC526"/>
    <mergeCell ref="A529:B530"/>
    <mergeCell ref="C529:AC530"/>
    <mergeCell ref="AD529:AE530"/>
    <mergeCell ref="AF529:AG530"/>
    <mergeCell ref="AL525:AM526"/>
    <mergeCell ref="AN525:AO526"/>
    <mergeCell ref="A527:B528"/>
    <mergeCell ref="C527:AC528"/>
    <mergeCell ref="AD527:AE528"/>
    <mergeCell ref="AF527:AG528"/>
    <mergeCell ref="AH527:AI528"/>
    <mergeCell ref="AJ527:AK528"/>
    <mergeCell ref="AL527:AM528"/>
    <mergeCell ref="AN527:AO528"/>
    <mergeCell ref="A525:C526"/>
    <mergeCell ref="D525:E526"/>
    <mergeCell ref="F525:H526"/>
    <mergeCell ref="AD525:AE526"/>
    <mergeCell ref="AF525:AG526"/>
    <mergeCell ref="AH525:AI526"/>
    <mergeCell ref="AJ525:AK526"/>
    <mergeCell ref="CF521:CF522"/>
    <mergeCell ref="F523:AG524"/>
    <mergeCell ref="AH523:AJ524"/>
    <mergeCell ref="AK523:AO524"/>
    <mergeCell ref="BF523:BF524"/>
    <mergeCell ref="BG523:BU524"/>
    <mergeCell ref="BV523:BW524"/>
    <mergeCell ref="BX523:BY524"/>
    <mergeCell ref="BZ523:CA524"/>
    <mergeCell ref="BF521:BF522"/>
    <mergeCell ref="BG521:BU522"/>
    <mergeCell ref="BV521:BW522"/>
    <mergeCell ref="BX521:BY522"/>
    <mergeCell ref="BZ521:CA522"/>
    <mergeCell ref="CB521:CC522"/>
    <mergeCell ref="A521:E522"/>
    <mergeCell ref="F521:AG522"/>
    <mergeCell ref="AH521:AJ522"/>
    <mergeCell ref="AK521:AO522"/>
    <mergeCell ref="AQ521:BC524"/>
    <mergeCell ref="BD521:BE524"/>
    <mergeCell ref="A523:C524"/>
    <mergeCell ref="D523:E524"/>
    <mergeCell ref="CB523:CC524"/>
    <mergeCell ref="CD523:CE524"/>
    <mergeCell ref="CF523:CF524"/>
    <mergeCell ref="CF506:CF507"/>
    <mergeCell ref="BF508:BF509"/>
    <mergeCell ref="BG508:BU509"/>
    <mergeCell ref="BV508:BW509"/>
    <mergeCell ref="BX508:BY509"/>
    <mergeCell ref="BZ508:CA509"/>
    <mergeCell ref="CB508:CC509"/>
    <mergeCell ref="CD508:CE509"/>
    <mergeCell ref="CF508:CF509"/>
    <mergeCell ref="CF498:CF499"/>
    <mergeCell ref="AQ506:BC509"/>
    <mergeCell ref="BD506:BE509"/>
    <mergeCell ref="BF506:BF507"/>
    <mergeCell ref="BG506:BU507"/>
    <mergeCell ref="BV506:BW507"/>
    <mergeCell ref="BX506:BY507"/>
    <mergeCell ref="BZ506:CA507"/>
    <mergeCell ref="CB506:CC507"/>
    <mergeCell ref="CD506:CE507"/>
    <mergeCell ref="CB496:CC497"/>
    <mergeCell ref="CD496:CE497"/>
    <mergeCell ref="CF496:CF497"/>
    <mergeCell ref="BF498:BF499"/>
    <mergeCell ref="BG498:BU499"/>
    <mergeCell ref="BV498:BW499"/>
    <mergeCell ref="BX498:BY499"/>
    <mergeCell ref="BZ498:CA499"/>
    <mergeCell ref="CB498:CC499"/>
    <mergeCell ref="CD498:CE499"/>
    <mergeCell ref="CB488:CC489"/>
    <mergeCell ref="CD488:CE489"/>
    <mergeCell ref="CF488:CF489"/>
    <mergeCell ref="AQ496:BC499"/>
    <mergeCell ref="BD496:BE499"/>
    <mergeCell ref="BF496:BF497"/>
    <mergeCell ref="BG496:BU497"/>
    <mergeCell ref="BV496:BW497"/>
    <mergeCell ref="BX496:BY497"/>
    <mergeCell ref="BZ496:CA497"/>
    <mergeCell ref="CF486:CF487"/>
    <mergeCell ref="BF488:BF489"/>
    <mergeCell ref="BG488:BU489"/>
    <mergeCell ref="BV488:BW489"/>
    <mergeCell ref="BX488:BY489"/>
    <mergeCell ref="BZ488:CA489"/>
    <mergeCell ref="Z483:AA484"/>
    <mergeCell ref="AQ486:BC489"/>
    <mergeCell ref="BD486:BE489"/>
    <mergeCell ref="BF486:BF487"/>
    <mergeCell ref="BG486:BU487"/>
    <mergeCell ref="BV486:BW487"/>
    <mergeCell ref="L483:M484"/>
    <mergeCell ref="Q483:Q484"/>
    <mergeCell ref="R483:S484"/>
    <mergeCell ref="T483:U484"/>
    <mergeCell ref="V483:W484"/>
    <mergeCell ref="X483:Y484"/>
    <mergeCell ref="R481:S482"/>
    <mergeCell ref="T481:U482"/>
    <mergeCell ref="V481:W482"/>
    <mergeCell ref="X481:Y482"/>
    <mergeCell ref="Z481:AA482"/>
    <mergeCell ref="C483:C484"/>
    <mergeCell ref="D483:E484"/>
    <mergeCell ref="F483:G484"/>
    <mergeCell ref="H483:I484"/>
    <mergeCell ref="J483:K484"/>
    <mergeCell ref="Z479:AA480"/>
    <mergeCell ref="A481:B484"/>
    <mergeCell ref="C481:C482"/>
    <mergeCell ref="D481:E482"/>
    <mergeCell ref="F481:G482"/>
    <mergeCell ref="H481:I482"/>
    <mergeCell ref="J481:K482"/>
    <mergeCell ref="L481:M482"/>
    <mergeCell ref="O481:P484"/>
    <mergeCell ref="Q481:Q482"/>
    <mergeCell ref="CF478:CF479"/>
    <mergeCell ref="J479:K480"/>
    <mergeCell ref="L479:M480"/>
    <mergeCell ref="Q479:Q480"/>
    <mergeCell ref="R479:S480"/>
    <mergeCell ref="T479:U480"/>
    <mergeCell ref="V479:W480"/>
    <mergeCell ref="X479:Y480"/>
    <mergeCell ref="L477:M478"/>
    <mergeCell ref="O477:P480"/>
    <mergeCell ref="Q477:Q478"/>
    <mergeCell ref="R477:S478"/>
    <mergeCell ref="T477:U478"/>
    <mergeCell ref="V477:W478"/>
    <mergeCell ref="A477:B480"/>
    <mergeCell ref="C477:C478"/>
    <mergeCell ref="D477:E478"/>
    <mergeCell ref="F477:G478"/>
    <mergeCell ref="H477:I478"/>
    <mergeCell ref="J477:K478"/>
    <mergeCell ref="C479:C480"/>
    <mergeCell ref="D479:E480"/>
    <mergeCell ref="F479:G480"/>
    <mergeCell ref="H479:I480"/>
    <mergeCell ref="BV476:BW477"/>
    <mergeCell ref="BX476:BY477"/>
    <mergeCell ref="BZ476:CA477"/>
    <mergeCell ref="CB476:CC477"/>
    <mergeCell ref="CD476:CE477"/>
    <mergeCell ref="CF476:CF477"/>
    <mergeCell ref="BZ478:CA479"/>
    <mergeCell ref="CB478:CC479"/>
    <mergeCell ref="AJ468:AK469"/>
    <mergeCell ref="BZ470:CA470"/>
    <mergeCell ref="CB470:CC470"/>
    <mergeCell ref="CD470:CE470"/>
    <mergeCell ref="X475:Y476"/>
    <mergeCell ref="Z475:AA476"/>
    <mergeCell ref="AQ476:BC479"/>
    <mergeCell ref="BD476:BE479"/>
    <mergeCell ref="BF476:BF477"/>
    <mergeCell ref="BG476:BU477"/>
    <mergeCell ref="X477:Y478"/>
    <mergeCell ref="Z477:AA478"/>
    <mergeCell ref="BF478:BF479"/>
    <mergeCell ref="BG478:BU479"/>
    <mergeCell ref="X473:Y474"/>
    <mergeCell ref="Z473:AA474"/>
    <mergeCell ref="C475:C476"/>
    <mergeCell ref="D475:E476"/>
    <mergeCell ref="F475:G476"/>
    <mergeCell ref="H475:I476"/>
    <mergeCell ref="J475:K476"/>
    <mergeCell ref="L475:M476"/>
    <mergeCell ref="Q475:Q476"/>
    <mergeCell ref="R475:S476"/>
    <mergeCell ref="L473:M474"/>
    <mergeCell ref="O473:P476"/>
    <mergeCell ref="Q473:Q474"/>
    <mergeCell ref="R473:S474"/>
    <mergeCell ref="T473:U474"/>
    <mergeCell ref="V473:W474"/>
    <mergeCell ref="T475:U476"/>
    <mergeCell ref="V475:W476"/>
    <mergeCell ref="CF466:CF467"/>
    <mergeCell ref="AL466:AM467"/>
    <mergeCell ref="AN466:AO467"/>
    <mergeCell ref="AQ466:BC469"/>
    <mergeCell ref="BD466:BE469"/>
    <mergeCell ref="BF466:BF467"/>
    <mergeCell ref="BG466:BU467"/>
    <mergeCell ref="AL468:AM469"/>
    <mergeCell ref="AN468:AO469"/>
    <mergeCell ref="BF468:BF469"/>
    <mergeCell ref="BG468:BU469"/>
    <mergeCell ref="AH464:AI465"/>
    <mergeCell ref="AJ464:AK465"/>
    <mergeCell ref="AL464:AM465"/>
    <mergeCell ref="AN464:AO465"/>
    <mergeCell ref="A473:B476"/>
    <mergeCell ref="C473:C474"/>
    <mergeCell ref="D473:E474"/>
    <mergeCell ref="F473:G474"/>
    <mergeCell ref="H473:I474"/>
    <mergeCell ref="J473:K474"/>
    <mergeCell ref="BV468:BW469"/>
    <mergeCell ref="BX468:BY469"/>
    <mergeCell ref="BZ468:CA469"/>
    <mergeCell ref="CB468:CC469"/>
    <mergeCell ref="CD468:CE469"/>
    <mergeCell ref="CF468:CF469"/>
    <mergeCell ref="A468:B469"/>
    <mergeCell ref="C468:AC469"/>
    <mergeCell ref="AD468:AE469"/>
    <mergeCell ref="AF468:AG469"/>
    <mergeCell ref="AH468:AI469"/>
    <mergeCell ref="A466:B467"/>
    <mergeCell ref="C466:AC467"/>
    <mergeCell ref="AD466:AE467"/>
    <mergeCell ref="AF466:AG467"/>
    <mergeCell ref="AH466:AI467"/>
    <mergeCell ref="AJ466:AK467"/>
    <mergeCell ref="I460:M461"/>
    <mergeCell ref="N460:AC461"/>
    <mergeCell ref="A464:B465"/>
    <mergeCell ref="C464:AC465"/>
    <mergeCell ref="AD464:AE465"/>
    <mergeCell ref="AF464:AG465"/>
    <mergeCell ref="AL460:AM461"/>
    <mergeCell ref="AN460:AO461"/>
    <mergeCell ref="A462:B463"/>
    <mergeCell ref="C462:AC463"/>
    <mergeCell ref="AD462:AE463"/>
    <mergeCell ref="AF462:AG463"/>
    <mergeCell ref="AH462:AI463"/>
    <mergeCell ref="AJ462:AK463"/>
    <mergeCell ref="AL462:AM463"/>
    <mergeCell ref="AN462:AO463"/>
    <mergeCell ref="A460:C461"/>
    <mergeCell ref="D460:E461"/>
    <mergeCell ref="F460:H461"/>
    <mergeCell ref="AD460:AE461"/>
    <mergeCell ref="AF460:AG461"/>
    <mergeCell ref="AH460:AI461"/>
    <mergeCell ref="AJ460:AK461"/>
    <mergeCell ref="CD456:CE457"/>
    <mergeCell ref="CF456:CF457"/>
    <mergeCell ref="F458:AG459"/>
    <mergeCell ref="AH458:AJ459"/>
    <mergeCell ref="AK458:AO459"/>
    <mergeCell ref="BF458:BF459"/>
    <mergeCell ref="BG458:BU459"/>
    <mergeCell ref="BV458:BW459"/>
    <mergeCell ref="BX458:BY459"/>
    <mergeCell ref="BZ458:CA459"/>
    <mergeCell ref="BF456:BF457"/>
    <mergeCell ref="BG456:BU457"/>
    <mergeCell ref="BV456:BW457"/>
    <mergeCell ref="BX456:BY457"/>
    <mergeCell ref="BZ456:CA457"/>
    <mergeCell ref="CB456:CC457"/>
    <mergeCell ref="A456:E457"/>
    <mergeCell ref="F456:AG457"/>
    <mergeCell ref="AH456:AJ457"/>
    <mergeCell ref="AK456:AO457"/>
    <mergeCell ref="AQ456:BC459"/>
    <mergeCell ref="BD456:BE459"/>
    <mergeCell ref="A458:C459"/>
    <mergeCell ref="D458:E459"/>
    <mergeCell ref="CB458:CC459"/>
    <mergeCell ref="CD458:CE459"/>
    <mergeCell ref="CF458:CF459"/>
    <mergeCell ref="CF441:CF442"/>
    <mergeCell ref="BF443:BF444"/>
    <mergeCell ref="BG443:BU444"/>
    <mergeCell ref="BV443:BW444"/>
    <mergeCell ref="BX443:BY444"/>
    <mergeCell ref="BZ443:CA444"/>
    <mergeCell ref="CB443:CC444"/>
    <mergeCell ref="CD443:CE444"/>
    <mergeCell ref="CF443:CF444"/>
    <mergeCell ref="CF433:CF434"/>
    <mergeCell ref="AQ441:BC444"/>
    <mergeCell ref="BD441:BE444"/>
    <mergeCell ref="BF441:BF442"/>
    <mergeCell ref="BG441:BU442"/>
    <mergeCell ref="BV441:BW442"/>
    <mergeCell ref="BX441:BY442"/>
    <mergeCell ref="BZ441:CA442"/>
    <mergeCell ref="CB441:CC442"/>
    <mergeCell ref="CD441:CE442"/>
    <mergeCell ref="CF431:CF432"/>
    <mergeCell ref="BF433:BF434"/>
    <mergeCell ref="BG433:BU434"/>
    <mergeCell ref="BV433:BW434"/>
    <mergeCell ref="BX433:BY434"/>
    <mergeCell ref="BZ433:CA434"/>
    <mergeCell ref="CB433:CC434"/>
    <mergeCell ref="CD433:CE434"/>
    <mergeCell ref="CB423:CC424"/>
    <mergeCell ref="CD423:CE424"/>
    <mergeCell ref="CF423:CF424"/>
    <mergeCell ref="AQ431:BC434"/>
    <mergeCell ref="BD431:BE434"/>
    <mergeCell ref="BF431:BF432"/>
    <mergeCell ref="BG431:BU432"/>
    <mergeCell ref="BV431:BW432"/>
    <mergeCell ref="BX431:BY432"/>
    <mergeCell ref="BZ431:CA432"/>
    <mergeCell ref="CF421:CF422"/>
    <mergeCell ref="BF423:BF424"/>
    <mergeCell ref="BG423:BU424"/>
    <mergeCell ref="BV423:BW424"/>
    <mergeCell ref="BX423:BY424"/>
    <mergeCell ref="BZ423:CA424"/>
    <mergeCell ref="Z418:AA419"/>
    <mergeCell ref="AQ421:BC424"/>
    <mergeCell ref="BD421:BE424"/>
    <mergeCell ref="BF421:BF422"/>
    <mergeCell ref="BG421:BU422"/>
    <mergeCell ref="BV421:BW422"/>
    <mergeCell ref="L418:M419"/>
    <mergeCell ref="Q418:Q419"/>
    <mergeCell ref="R418:S419"/>
    <mergeCell ref="T418:U419"/>
    <mergeCell ref="V418:W419"/>
    <mergeCell ref="X418:Y419"/>
    <mergeCell ref="R416:S417"/>
    <mergeCell ref="T416:U417"/>
    <mergeCell ref="V416:W417"/>
    <mergeCell ref="X416:Y417"/>
    <mergeCell ref="Z416:AA417"/>
    <mergeCell ref="C418:C419"/>
    <mergeCell ref="D418:E419"/>
    <mergeCell ref="F418:G419"/>
    <mergeCell ref="H418:I419"/>
    <mergeCell ref="J418:K419"/>
    <mergeCell ref="Z414:AA415"/>
    <mergeCell ref="A416:B419"/>
    <mergeCell ref="C416:C417"/>
    <mergeCell ref="D416:E417"/>
    <mergeCell ref="F416:G417"/>
    <mergeCell ref="H416:I417"/>
    <mergeCell ref="J416:K417"/>
    <mergeCell ref="L416:M417"/>
    <mergeCell ref="O416:P419"/>
    <mergeCell ref="Q416:Q417"/>
    <mergeCell ref="CF413:CF414"/>
    <mergeCell ref="J414:K415"/>
    <mergeCell ref="L414:M415"/>
    <mergeCell ref="Q414:Q415"/>
    <mergeCell ref="R414:S415"/>
    <mergeCell ref="T414:U415"/>
    <mergeCell ref="V414:W415"/>
    <mergeCell ref="X414:Y415"/>
    <mergeCell ref="L412:M413"/>
    <mergeCell ref="O412:P415"/>
    <mergeCell ref="Q412:Q413"/>
    <mergeCell ref="R412:S413"/>
    <mergeCell ref="T412:U413"/>
    <mergeCell ref="V412:W413"/>
    <mergeCell ref="A412:B415"/>
    <mergeCell ref="C412:C413"/>
    <mergeCell ref="D412:E413"/>
    <mergeCell ref="F412:G413"/>
    <mergeCell ref="H412:I413"/>
    <mergeCell ref="J412:K413"/>
    <mergeCell ref="C414:C415"/>
    <mergeCell ref="D414:E415"/>
    <mergeCell ref="F414:G415"/>
    <mergeCell ref="H414:I415"/>
    <mergeCell ref="BV411:BW412"/>
    <mergeCell ref="BX411:BY412"/>
    <mergeCell ref="BZ411:CA412"/>
    <mergeCell ref="CB411:CC412"/>
    <mergeCell ref="CD411:CE412"/>
    <mergeCell ref="CF411:CF412"/>
    <mergeCell ref="BZ413:CA414"/>
    <mergeCell ref="CB413:CC414"/>
    <mergeCell ref="AJ403:AK404"/>
    <mergeCell ref="X410:Y411"/>
    <mergeCell ref="Z410:AA411"/>
    <mergeCell ref="AQ411:BC414"/>
    <mergeCell ref="BD411:BE414"/>
    <mergeCell ref="BF411:BF412"/>
    <mergeCell ref="BG411:BU412"/>
    <mergeCell ref="X412:Y413"/>
    <mergeCell ref="Z412:AA413"/>
    <mergeCell ref="BF413:BF414"/>
    <mergeCell ref="BG413:BU414"/>
    <mergeCell ref="X408:Y409"/>
    <mergeCell ref="Z408:AA409"/>
    <mergeCell ref="C410:C411"/>
    <mergeCell ref="D410:E411"/>
    <mergeCell ref="F410:G411"/>
    <mergeCell ref="H410:I411"/>
    <mergeCell ref="J410:K411"/>
    <mergeCell ref="L410:M411"/>
    <mergeCell ref="Q410:Q411"/>
    <mergeCell ref="R410:S411"/>
    <mergeCell ref="L408:M409"/>
    <mergeCell ref="O408:P411"/>
    <mergeCell ref="Q408:Q409"/>
    <mergeCell ref="R408:S409"/>
    <mergeCell ref="T408:U409"/>
    <mergeCell ref="V408:W409"/>
    <mergeCell ref="T410:U411"/>
    <mergeCell ref="V410:W411"/>
    <mergeCell ref="CF401:CF402"/>
    <mergeCell ref="AL401:AM402"/>
    <mergeCell ref="AN401:AO402"/>
    <mergeCell ref="AQ401:BC404"/>
    <mergeCell ref="BD401:BE404"/>
    <mergeCell ref="BF401:BF402"/>
    <mergeCell ref="BG401:BU402"/>
    <mergeCell ref="AL403:AM404"/>
    <mergeCell ref="AN403:AO404"/>
    <mergeCell ref="BF403:BF404"/>
    <mergeCell ref="BG403:BU404"/>
    <mergeCell ref="AH399:AI400"/>
    <mergeCell ref="AJ399:AK400"/>
    <mergeCell ref="AL399:AM400"/>
    <mergeCell ref="AN399:AO400"/>
    <mergeCell ref="A408:B411"/>
    <mergeCell ref="C408:C409"/>
    <mergeCell ref="D408:E409"/>
    <mergeCell ref="F408:G409"/>
    <mergeCell ref="H408:I409"/>
    <mergeCell ref="J408:K409"/>
    <mergeCell ref="BV403:BW404"/>
    <mergeCell ref="BX403:BY404"/>
    <mergeCell ref="BZ403:CA404"/>
    <mergeCell ref="CB403:CC404"/>
    <mergeCell ref="CD403:CE404"/>
    <mergeCell ref="CF403:CF404"/>
    <mergeCell ref="A403:B404"/>
    <mergeCell ref="C403:AC404"/>
    <mergeCell ref="AD403:AE404"/>
    <mergeCell ref="AF403:AG404"/>
    <mergeCell ref="AH403:AI404"/>
    <mergeCell ref="A401:B402"/>
    <mergeCell ref="C401:AC402"/>
    <mergeCell ref="AD401:AE402"/>
    <mergeCell ref="AF401:AG402"/>
    <mergeCell ref="AH401:AI402"/>
    <mergeCell ref="AJ401:AK402"/>
    <mergeCell ref="I395:M396"/>
    <mergeCell ref="N395:AC396"/>
    <mergeCell ref="A399:B400"/>
    <mergeCell ref="C399:AC400"/>
    <mergeCell ref="AD399:AE400"/>
    <mergeCell ref="AF399:AG400"/>
    <mergeCell ref="AL395:AM396"/>
    <mergeCell ref="AN395:AO396"/>
    <mergeCell ref="A397:B398"/>
    <mergeCell ref="C397:AC398"/>
    <mergeCell ref="AD397:AE398"/>
    <mergeCell ref="AF397:AG398"/>
    <mergeCell ref="AH397:AI398"/>
    <mergeCell ref="AJ397:AK398"/>
    <mergeCell ref="AL397:AM398"/>
    <mergeCell ref="AN397:AO398"/>
    <mergeCell ref="A395:C396"/>
    <mergeCell ref="D395:E396"/>
    <mergeCell ref="F395:H396"/>
    <mergeCell ref="AD395:AE396"/>
    <mergeCell ref="AF395:AG396"/>
    <mergeCell ref="AH395:AI396"/>
    <mergeCell ref="AJ395:AK396"/>
    <mergeCell ref="CF391:CF392"/>
    <mergeCell ref="F393:AG394"/>
    <mergeCell ref="AH393:AJ394"/>
    <mergeCell ref="AK393:AO394"/>
    <mergeCell ref="BF393:BF394"/>
    <mergeCell ref="BG393:BU394"/>
    <mergeCell ref="BV393:BW394"/>
    <mergeCell ref="BX393:BY394"/>
    <mergeCell ref="BZ393:CA394"/>
    <mergeCell ref="BF391:BF392"/>
    <mergeCell ref="BG391:BU392"/>
    <mergeCell ref="BV391:BW392"/>
    <mergeCell ref="BX391:BY392"/>
    <mergeCell ref="BZ391:CA392"/>
    <mergeCell ref="CB391:CC392"/>
    <mergeCell ref="A391:E392"/>
    <mergeCell ref="F391:AG392"/>
    <mergeCell ref="AH391:AJ392"/>
    <mergeCell ref="AK391:AO392"/>
    <mergeCell ref="AQ391:BC394"/>
    <mergeCell ref="BD391:BE394"/>
    <mergeCell ref="A393:C394"/>
    <mergeCell ref="D393:E394"/>
    <mergeCell ref="CB393:CC394"/>
    <mergeCell ref="CD393:CE394"/>
    <mergeCell ref="CF393:CF394"/>
    <mergeCell ref="CF376:CF377"/>
    <mergeCell ref="BF378:BF379"/>
    <mergeCell ref="BG378:BU379"/>
    <mergeCell ref="BV378:BW379"/>
    <mergeCell ref="BX378:BY379"/>
    <mergeCell ref="BZ378:CA379"/>
    <mergeCell ref="CB378:CC379"/>
    <mergeCell ref="CD378:CE379"/>
    <mergeCell ref="CF378:CF379"/>
    <mergeCell ref="CF368:CF369"/>
    <mergeCell ref="AQ376:BC379"/>
    <mergeCell ref="BD376:BE379"/>
    <mergeCell ref="BF376:BF377"/>
    <mergeCell ref="BG376:BU377"/>
    <mergeCell ref="BV376:BW377"/>
    <mergeCell ref="BX376:BY377"/>
    <mergeCell ref="BZ376:CA377"/>
    <mergeCell ref="CB376:CC377"/>
    <mergeCell ref="CD376:CE377"/>
    <mergeCell ref="CB366:CC367"/>
    <mergeCell ref="CD366:CE367"/>
    <mergeCell ref="CF366:CF367"/>
    <mergeCell ref="BF368:BF369"/>
    <mergeCell ref="BG368:BU369"/>
    <mergeCell ref="BV368:BW369"/>
    <mergeCell ref="BX368:BY369"/>
    <mergeCell ref="BZ368:CA369"/>
    <mergeCell ref="CB368:CC369"/>
    <mergeCell ref="CD368:CE369"/>
    <mergeCell ref="CB358:CC359"/>
    <mergeCell ref="CD358:CE359"/>
    <mergeCell ref="CF358:CF359"/>
    <mergeCell ref="AQ366:BC369"/>
    <mergeCell ref="BD366:BE369"/>
    <mergeCell ref="BF366:BF367"/>
    <mergeCell ref="BG366:BU367"/>
    <mergeCell ref="BV366:BW367"/>
    <mergeCell ref="BX366:BY367"/>
    <mergeCell ref="BZ366:CA367"/>
    <mergeCell ref="CF356:CF357"/>
    <mergeCell ref="BF358:BF359"/>
    <mergeCell ref="BG358:BU359"/>
    <mergeCell ref="BV358:BW359"/>
    <mergeCell ref="BX358:BY359"/>
    <mergeCell ref="BZ358:CA359"/>
    <mergeCell ref="Z353:AA354"/>
    <mergeCell ref="AQ356:BC359"/>
    <mergeCell ref="BD356:BE359"/>
    <mergeCell ref="BF356:BF357"/>
    <mergeCell ref="BG356:BU357"/>
    <mergeCell ref="BV356:BW357"/>
    <mergeCell ref="L353:M354"/>
    <mergeCell ref="Q353:Q354"/>
    <mergeCell ref="R353:S354"/>
    <mergeCell ref="T353:U354"/>
    <mergeCell ref="V353:W354"/>
    <mergeCell ref="X353:Y354"/>
    <mergeCell ref="R351:S352"/>
    <mergeCell ref="T351:U352"/>
    <mergeCell ref="V351:W352"/>
    <mergeCell ref="X351:Y352"/>
    <mergeCell ref="Z351:AA352"/>
    <mergeCell ref="C353:C354"/>
    <mergeCell ref="D353:E354"/>
    <mergeCell ref="F353:G354"/>
    <mergeCell ref="H353:I354"/>
    <mergeCell ref="J353:K354"/>
    <mergeCell ref="Z349:AA350"/>
    <mergeCell ref="A351:B354"/>
    <mergeCell ref="C351:C352"/>
    <mergeCell ref="D351:E352"/>
    <mergeCell ref="F351:G352"/>
    <mergeCell ref="H351:I352"/>
    <mergeCell ref="J351:K352"/>
    <mergeCell ref="L351:M352"/>
    <mergeCell ref="O351:P354"/>
    <mergeCell ref="Q351:Q352"/>
    <mergeCell ref="CF348:CF349"/>
    <mergeCell ref="J349:K350"/>
    <mergeCell ref="L349:M350"/>
    <mergeCell ref="Q349:Q350"/>
    <mergeCell ref="R349:S350"/>
    <mergeCell ref="T349:U350"/>
    <mergeCell ref="V349:W350"/>
    <mergeCell ref="X349:Y350"/>
    <mergeCell ref="L347:M348"/>
    <mergeCell ref="O347:P350"/>
    <mergeCell ref="Q347:Q348"/>
    <mergeCell ref="R347:S348"/>
    <mergeCell ref="T347:U348"/>
    <mergeCell ref="V347:W348"/>
    <mergeCell ref="A347:B350"/>
    <mergeCell ref="C347:C348"/>
    <mergeCell ref="D347:E348"/>
    <mergeCell ref="F347:G348"/>
    <mergeCell ref="H347:I348"/>
    <mergeCell ref="J347:K348"/>
    <mergeCell ref="C349:C350"/>
    <mergeCell ref="D349:E350"/>
    <mergeCell ref="F349:G350"/>
    <mergeCell ref="H349:I350"/>
    <mergeCell ref="BV346:BW347"/>
    <mergeCell ref="BX346:BY347"/>
    <mergeCell ref="BZ346:CA347"/>
    <mergeCell ref="CB346:CC347"/>
    <mergeCell ref="CD346:CE347"/>
    <mergeCell ref="CF346:CF347"/>
    <mergeCell ref="BZ348:CA349"/>
    <mergeCell ref="CB348:CC349"/>
    <mergeCell ref="AJ338:AK339"/>
    <mergeCell ref="BZ340:CA340"/>
    <mergeCell ref="CB340:CC340"/>
    <mergeCell ref="CD340:CE340"/>
    <mergeCell ref="X345:Y346"/>
    <mergeCell ref="Z345:AA346"/>
    <mergeCell ref="AQ346:BC349"/>
    <mergeCell ref="BD346:BE349"/>
    <mergeCell ref="BF346:BF347"/>
    <mergeCell ref="BG346:BU347"/>
    <mergeCell ref="X347:Y348"/>
    <mergeCell ref="Z347:AA348"/>
    <mergeCell ref="BF348:BF349"/>
    <mergeCell ref="BG348:BU349"/>
    <mergeCell ref="X343:Y344"/>
    <mergeCell ref="Z343:AA344"/>
    <mergeCell ref="C345:C346"/>
    <mergeCell ref="D345:E346"/>
    <mergeCell ref="F345:G346"/>
    <mergeCell ref="H345:I346"/>
    <mergeCell ref="J345:K346"/>
    <mergeCell ref="L345:M346"/>
    <mergeCell ref="Q345:Q346"/>
    <mergeCell ref="R345:S346"/>
    <mergeCell ref="L343:M344"/>
    <mergeCell ref="O343:P346"/>
    <mergeCell ref="Q343:Q344"/>
    <mergeCell ref="R343:S344"/>
    <mergeCell ref="T343:U344"/>
    <mergeCell ref="V343:W344"/>
    <mergeCell ref="T345:U346"/>
    <mergeCell ref="V345:W346"/>
    <mergeCell ref="CF336:CF337"/>
    <mergeCell ref="AL336:AM337"/>
    <mergeCell ref="AN336:AO337"/>
    <mergeCell ref="AQ336:BC339"/>
    <mergeCell ref="BD336:BE339"/>
    <mergeCell ref="BF336:BF337"/>
    <mergeCell ref="BG336:BU337"/>
    <mergeCell ref="AL338:AM339"/>
    <mergeCell ref="AN338:AO339"/>
    <mergeCell ref="BF338:BF339"/>
    <mergeCell ref="BG338:BU339"/>
    <mergeCell ref="AH334:AI335"/>
    <mergeCell ref="AJ334:AK335"/>
    <mergeCell ref="AL334:AM335"/>
    <mergeCell ref="AN334:AO335"/>
    <mergeCell ref="A343:B346"/>
    <mergeCell ref="C343:C344"/>
    <mergeCell ref="D343:E344"/>
    <mergeCell ref="F343:G344"/>
    <mergeCell ref="H343:I344"/>
    <mergeCell ref="J343:K344"/>
    <mergeCell ref="BV338:BW339"/>
    <mergeCell ref="BX338:BY339"/>
    <mergeCell ref="BZ338:CA339"/>
    <mergeCell ref="CB338:CC339"/>
    <mergeCell ref="CD338:CE339"/>
    <mergeCell ref="CF338:CF339"/>
    <mergeCell ref="A338:B339"/>
    <mergeCell ref="C338:AC339"/>
    <mergeCell ref="AD338:AE339"/>
    <mergeCell ref="AF338:AG339"/>
    <mergeCell ref="AH338:AI339"/>
    <mergeCell ref="A336:B337"/>
    <mergeCell ref="C336:AC337"/>
    <mergeCell ref="AD336:AE337"/>
    <mergeCell ref="AF336:AG337"/>
    <mergeCell ref="AH336:AI337"/>
    <mergeCell ref="AJ336:AK337"/>
    <mergeCell ref="I330:M331"/>
    <mergeCell ref="N330:AC331"/>
    <mergeCell ref="A334:B335"/>
    <mergeCell ref="C334:AC335"/>
    <mergeCell ref="AD334:AE335"/>
    <mergeCell ref="AF334:AG335"/>
    <mergeCell ref="AL330:AM331"/>
    <mergeCell ref="AN330:AO331"/>
    <mergeCell ref="A332:B333"/>
    <mergeCell ref="C332:AC333"/>
    <mergeCell ref="AD332:AE333"/>
    <mergeCell ref="AF332:AG333"/>
    <mergeCell ref="AH332:AI333"/>
    <mergeCell ref="AJ332:AK333"/>
    <mergeCell ref="AL332:AM333"/>
    <mergeCell ref="AN332:AO333"/>
    <mergeCell ref="A330:C331"/>
    <mergeCell ref="D330:E331"/>
    <mergeCell ref="F330:H331"/>
    <mergeCell ref="AD330:AE331"/>
    <mergeCell ref="AF330:AG331"/>
    <mergeCell ref="AH330:AI331"/>
    <mergeCell ref="AJ330:AK331"/>
    <mergeCell ref="CD326:CE327"/>
    <mergeCell ref="CF326:CF327"/>
    <mergeCell ref="F328:AG329"/>
    <mergeCell ref="AH328:AJ329"/>
    <mergeCell ref="AK328:AO329"/>
    <mergeCell ref="BF328:BF329"/>
    <mergeCell ref="BG328:BU329"/>
    <mergeCell ref="BV328:BW329"/>
    <mergeCell ref="BX328:BY329"/>
    <mergeCell ref="BZ328:CA329"/>
    <mergeCell ref="BF326:BF327"/>
    <mergeCell ref="BG326:BU327"/>
    <mergeCell ref="BV326:BW327"/>
    <mergeCell ref="BX326:BY327"/>
    <mergeCell ref="BZ326:CA327"/>
    <mergeCell ref="CB326:CC327"/>
    <mergeCell ref="A326:E327"/>
    <mergeCell ref="F326:AG327"/>
    <mergeCell ref="AH326:AJ327"/>
    <mergeCell ref="AK326:AO327"/>
    <mergeCell ref="AQ326:BC329"/>
    <mergeCell ref="BD326:BE329"/>
    <mergeCell ref="A328:C329"/>
    <mergeCell ref="D328:E329"/>
    <mergeCell ref="CB328:CC329"/>
    <mergeCell ref="CD328:CE329"/>
    <mergeCell ref="CF328:CF329"/>
    <mergeCell ref="CF311:CF312"/>
    <mergeCell ref="BF313:BF314"/>
    <mergeCell ref="BG313:BU314"/>
    <mergeCell ref="BV313:BW314"/>
    <mergeCell ref="BX313:BY314"/>
    <mergeCell ref="BZ313:CA314"/>
    <mergeCell ref="CB313:CC314"/>
    <mergeCell ref="CD313:CE314"/>
    <mergeCell ref="CF313:CF314"/>
    <mergeCell ref="CF303:CF304"/>
    <mergeCell ref="AQ311:BC314"/>
    <mergeCell ref="BD311:BE314"/>
    <mergeCell ref="BF311:BF312"/>
    <mergeCell ref="BG311:BU312"/>
    <mergeCell ref="BV311:BW312"/>
    <mergeCell ref="BX311:BY312"/>
    <mergeCell ref="BZ311:CA312"/>
    <mergeCell ref="CB311:CC312"/>
    <mergeCell ref="CD311:CE312"/>
    <mergeCell ref="CF301:CF302"/>
    <mergeCell ref="BF303:BF304"/>
    <mergeCell ref="BG303:BU304"/>
    <mergeCell ref="BV303:BW304"/>
    <mergeCell ref="BX303:BY304"/>
    <mergeCell ref="BZ303:CA304"/>
    <mergeCell ref="CB303:CC304"/>
    <mergeCell ref="CD303:CE304"/>
    <mergeCell ref="CB293:CC294"/>
    <mergeCell ref="CD293:CE294"/>
    <mergeCell ref="CF293:CF294"/>
    <mergeCell ref="AQ301:BC304"/>
    <mergeCell ref="BD301:BE304"/>
    <mergeCell ref="BF301:BF302"/>
    <mergeCell ref="BG301:BU302"/>
    <mergeCell ref="BV301:BW302"/>
    <mergeCell ref="BX301:BY302"/>
    <mergeCell ref="BZ301:CA302"/>
    <mergeCell ref="CF291:CF292"/>
    <mergeCell ref="BF293:BF294"/>
    <mergeCell ref="BG293:BU294"/>
    <mergeCell ref="BV293:BW294"/>
    <mergeCell ref="BX293:BY294"/>
    <mergeCell ref="BZ293:CA294"/>
    <mergeCell ref="Z288:AA289"/>
    <mergeCell ref="AQ291:BC294"/>
    <mergeCell ref="BD291:BE294"/>
    <mergeCell ref="BF291:BF292"/>
    <mergeCell ref="BG291:BU292"/>
    <mergeCell ref="BV291:BW292"/>
    <mergeCell ref="L288:M289"/>
    <mergeCell ref="Q288:Q289"/>
    <mergeCell ref="R288:S289"/>
    <mergeCell ref="T288:U289"/>
    <mergeCell ref="V288:W289"/>
    <mergeCell ref="X288:Y289"/>
    <mergeCell ref="R286:S287"/>
    <mergeCell ref="T286:U287"/>
    <mergeCell ref="V286:W287"/>
    <mergeCell ref="X286:Y287"/>
    <mergeCell ref="Z286:AA287"/>
    <mergeCell ref="C288:C289"/>
    <mergeCell ref="D288:E289"/>
    <mergeCell ref="F288:G289"/>
    <mergeCell ref="H288:I289"/>
    <mergeCell ref="J288:K289"/>
    <mergeCell ref="Z284:AA285"/>
    <mergeCell ref="A286:B289"/>
    <mergeCell ref="C286:C287"/>
    <mergeCell ref="D286:E287"/>
    <mergeCell ref="F286:G287"/>
    <mergeCell ref="H286:I287"/>
    <mergeCell ref="J286:K287"/>
    <mergeCell ref="L286:M287"/>
    <mergeCell ref="O286:P289"/>
    <mergeCell ref="Q286:Q287"/>
    <mergeCell ref="CF283:CF284"/>
    <mergeCell ref="J284:K285"/>
    <mergeCell ref="L284:M285"/>
    <mergeCell ref="Q284:Q285"/>
    <mergeCell ref="R284:S285"/>
    <mergeCell ref="T284:U285"/>
    <mergeCell ref="V284:W285"/>
    <mergeCell ref="X284:Y285"/>
    <mergeCell ref="L282:M283"/>
    <mergeCell ref="O282:P285"/>
    <mergeCell ref="Q282:Q283"/>
    <mergeCell ref="R282:S283"/>
    <mergeCell ref="T282:U283"/>
    <mergeCell ref="V282:W283"/>
    <mergeCell ref="A282:B285"/>
    <mergeCell ref="C282:C283"/>
    <mergeCell ref="D282:E283"/>
    <mergeCell ref="F282:G283"/>
    <mergeCell ref="H282:I283"/>
    <mergeCell ref="J282:K283"/>
    <mergeCell ref="C284:C285"/>
    <mergeCell ref="D284:E285"/>
    <mergeCell ref="F284:G285"/>
    <mergeCell ref="H284:I285"/>
    <mergeCell ref="BV281:BW282"/>
    <mergeCell ref="BX281:BY282"/>
    <mergeCell ref="BZ281:CA282"/>
    <mergeCell ref="CB281:CC282"/>
    <mergeCell ref="CD281:CE282"/>
    <mergeCell ref="CF281:CF282"/>
    <mergeCell ref="BZ283:CA284"/>
    <mergeCell ref="CB283:CC284"/>
    <mergeCell ref="AJ273:AK274"/>
    <mergeCell ref="X280:Y281"/>
    <mergeCell ref="Z280:AA281"/>
    <mergeCell ref="AQ281:BC284"/>
    <mergeCell ref="BD281:BE284"/>
    <mergeCell ref="BF281:BF282"/>
    <mergeCell ref="BG281:BU282"/>
    <mergeCell ref="X282:Y283"/>
    <mergeCell ref="Z282:AA283"/>
    <mergeCell ref="BF283:BF284"/>
    <mergeCell ref="BG283:BU284"/>
    <mergeCell ref="X278:Y279"/>
    <mergeCell ref="Z278:AA279"/>
    <mergeCell ref="C280:C281"/>
    <mergeCell ref="D280:E281"/>
    <mergeCell ref="F280:G281"/>
    <mergeCell ref="H280:I281"/>
    <mergeCell ref="J280:K281"/>
    <mergeCell ref="L280:M281"/>
    <mergeCell ref="Q280:Q281"/>
    <mergeCell ref="R280:S281"/>
    <mergeCell ref="L278:M279"/>
    <mergeCell ref="O278:P281"/>
    <mergeCell ref="Q278:Q279"/>
    <mergeCell ref="R278:S279"/>
    <mergeCell ref="T278:U279"/>
    <mergeCell ref="V278:W279"/>
    <mergeCell ref="T280:U281"/>
    <mergeCell ref="V280:W281"/>
    <mergeCell ref="CF271:CF272"/>
    <mergeCell ref="AL271:AM272"/>
    <mergeCell ref="AN271:AO272"/>
    <mergeCell ref="AQ271:BC274"/>
    <mergeCell ref="BD271:BE274"/>
    <mergeCell ref="BF271:BF272"/>
    <mergeCell ref="BG271:BU272"/>
    <mergeCell ref="AL273:AM274"/>
    <mergeCell ref="AN273:AO274"/>
    <mergeCell ref="BF273:BF274"/>
    <mergeCell ref="BG273:BU274"/>
    <mergeCell ref="AH269:AI270"/>
    <mergeCell ref="AJ269:AK270"/>
    <mergeCell ref="AL269:AM270"/>
    <mergeCell ref="AN269:AO270"/>
    <mergeCell ref="A278:B281"/>
    <mergeCell ref="C278:C279"/>
    <mergeCell ref="D278:E279"/>
    <mergeCell ref="F278:G279"/>
    <mergeCell ref="H278:I279"/>
    <mergeCell ref="J278:K279"/>
    <mergeCell ref="BV273:BW274"/>
    <mergeCell ref="BX273:BY274"/>
    <mergeCell ref="BZ273:CA274"/>
    <mergeCell ref="CB273:CC274"/>
    <mergeCell ref="CD273:CE274"/>
    <mergeCell ref="CF273:CF274"/>
    <mergeCell ref="A273:B274"/>
    <mergeCell ref="C273:AC274"/>
    <mergeCell ref="AD273:AE274"/>
    <mergeCell ref="AF273:AG274"/>
    <mergeCell ref="AH273:AI274"/>
    <mergeCell ref="A271:B272"/>
    <mergeCell ref="C271:AC272"/>
    <mergeCell ref="AD271:AE272"/>
    <mergeCell ref="AF271:AG272"/>
    <mergeCell ref="AH271:AI272"/>
    <mergeCell ref="AJ271:AK272"/>
    <mergeCell ref="I265:M266"/>
    <mergeCell ref="N265:AC266"/>
    <mergeCell ref="A269:B270"/>
    <mergeCell ref="C269:AC270"/>
    <mergeCell ref="AD269:AE270"/>
    <mergeCell ref="AF269:AG270"/>
    <mergeCell ref="AL265:AM266"/>
    <mergeCell ref="AN265:AO266"/>
    <mergeCell ref="A267:B268"/>
    <mergeCell ref="C267:AC268"/>
    <mergeCell ref="AD267:AE268"/>
    <mergeCell ref="AF267:AG268"/>
    <mergeCell ref="AH267:AI268"/>
    <mergeCell ref="AJ267:AK268"/>
    <mergeCell ref="AL267:AM268"/>
    <mergeCell ref="AN267:AO268"/>
    <mergeCell ref="A265:C266"/>
    <mergeCell ref="D265:E266"/>
    <mergeCell ref="F265:H266"/>
    <mergeCell ref="AD265:AE266"/>
    <mergeCell ref="AF265:AG266"/>
    <mergeCell ref="AH265:AI266"/>
    <mergeCell ref="AJ265:AK266"/>
    <mergeCell ref="CF261:CF262"/>
    <mergeCell ref="F263:AG264"/>
    <mergeCell ref="AH263:AJ264"/>
    <mergeCell ref="AK263:AO264"/>
    <mergeCell ref="BF263:BF264"/>
    <mergeCell ref="BG263:BU264"/>
    <mergeCell ref="BV263:BW264"/>
    <mergeCell ref="BX263:BY264"/>
    <mergeCell ref="BZ263:CA264"/>
    <mergeCell ref="BF261:BF262"/>
    <mergeCell ref="BG261:BU262"/>
    <mergeCell ref="BV261:BW262"/>
    <mergeCell ref="BX261:BY262"/>
    <mergeCell ref="BZ261:CA262"/>
    <mergeCell ref="CB261:CC262"/>
    <mergeCell ref="A261:E262"/>
    <mergeCell ref="F261:AG262"/>
    <mergeCell ref="AH261:AJ262"/>
    <mergeCell ref="AK261:AO262"/>
    <mergeCell ref="AQ261:BC264"/>
    <mergeCell ref="BD261:BE264"/>
    <mergeCell ref="A263:C264"/>
    <mergeCell ref="D263:E264"/>
    <mergeCell ref="CB263:CC264"/>
    <mergeCell ref="CD263:CE264"/>
    <mergeCell ref="CF263:CF264"/>
    <mergeCell ref="CF246:CF247"/>
    <mergeCell ref="BF248:BF249"/>
    <mergeCell ref="BG248:BU249"/>
    <mergeCell ref="BV248:BW249"/>
    <mergeCell ref="BX248:BY249"/>
    <mergeCell ref="BZ248:CA249"/>
    <mergeCell ref="CB248:CC249"/>
    <mergeCell ref="CD248:CE249"/>
    <mergeCell ref="CF248:CF249"/>
    <mergeCell ref="CF238:CF239"/>
    <mergeCell ref="AQ246:BC249"/>
    <mergeCell ref="BD246:BE249"/>
    <mergeCell ref="BF246:BF247"/>
    <mergeCell ref="BG246:BU247"/>
    <mergeCell ref="BV246:BW247"/>
    <mergeCell ref="BX246:BY247"/>
    <mergeCell ref="BZ246:CA247"/>
    <mergeCell ref="CB246:CC247"/>
    <mergeCell ref="CD246:CE247"/>
    <mergeCell ref="CF226:CF227"/>
    <mergeCell ref="BF228:BF229"/>
    <mergeCell ref="BG228:BU229"/>
    <mergeCell ref="BV228:BW229"/>
    <mergeCell ref="BX228:BY229"/>
    <mergeCell ref="BZ228:CA229"/>
    <mergeCell ref="Z223:AA224"/>
    <mergeCell ref="AQ226:BC229"/>
    <mergeCell ref="BD226:BE229"/>
    <mergeCell ref="BF226:BF227"/>
    <mergeCell ref="BG226:BU227"/>
    <mergeCell ref="BV226:BW227"/>
    <mergeCell ref="Z221:AA222"/>
    <mergeCell ref="CB236:CC237"/>
    <mergeCell ref="CD236:CE237"/>
    <mergeCell ref="CF236:CF237"/>
    <mergeCell ref="BF238:BF239"/>
    <mergeCell ref="BG238:BU239"/>
    <mergeCell ref="BV238:BW239"/>
    <mergeCell ref="BX238:BY239"/>
    <mergeCell ref="BZ238:CA239"/>
    <mergeCell ref="CB238:CC239"/>
    <mergeCell ref="CD238:CE239"/>
    <mergeCell ref="CB228:CC229"/>
    <mergeCell ref="CD228:CE229"/>
    <mergeCell ref="CF228:CF229"/>
    <mergeCell ref="AQ236:BC239"/>
    <mergeCell ref="BD236:BE239"/>
    <mergeCell ref="BF236:BF237"/>
    <mergeCell ref="BG236:BU237"/>
    <mergeCell ref="BV236:BW237"/>
    <mergeCell ref="BX236:BY237"/>
    <mergeCell ref="H223:I224"/>
    <mergeCell ref="J223:K224"/>
    <mergeCell ref="L223:M224"/>
    <mergeCell ref="Q223:Q224"/>
    <mergeCell ref="R223:S224"/>
    <mergeCell ref="T223:U224"/>
    <mergeCell ref="O221:P224"/>
    <mergeCell ref="Q221:Q222"/>
    <mergeCell ref="R221:S222"/>
    <mergeCell ref="T221:U222"/>
    <mergeCell ref="V221:W222"/>
    <mergeCell ref="X221:Y222"/>
    <mergeCell ref="V223:W224"/>
    <mergeCell ref="X223:Y224"/>
    <mergeCell ref="BX226:BY227"/>
    <mergeCell ref="BZ226:CA227"/>
    <mergeCell ref="CB226:CC227"/>
    <mergeCell ref="A221:B224"/>
    <mergeCell ref="C221:C222"/>
    <mergeCell ref="D221:E222"/>
    <mergeCell ref="F221:G222"/>
    <mergeCell ref="H221:I222"/>
    <mergeCell ref="J221:K222"/>
    <mergeCell ref="L221:M222"/>
    <mergeCell ref="BV218:BW219"/>
    <mergeCell ref="BX218:BY219"/>
    <mergeCell ref="BZ218:CA219"/>
    <mergeCell ref="CB218:CC219"/>
    <mergeCell ref="CD218:CE219"/>
    <mergeCell ref="CF218:CF219"/>
    <mergeCell ref="L217:M218"/>
    <mergeCell ref="O217:P220"/>
    <mergeCell ref="Q217:Q218"/>
    <mergeCell ref="R217:S218"/>
    <mergeCell ref="T217:U218"/>
    <mergeCell ref="V217:W218"/>
    <mergeCell ref="L219:M220"/>
    <mergeCell ref="Q219:Q220"/>
    <mergeCell ref="R219:S220"/>
    <mergeCell ref="T219:U220"/>
    <mergeCell ref="A217:B220"/>
    <mergeCell ref="C217:C218"/>
    <mergeCell ref="D217:E218"/>
    <mergeCell ref="F217:G218"/>
    <mergeCell ref="H217:I218"/>
    <mergeCell ref="J217:K218"/>
    <mergeCell ref="C223:C224"/>
    <mergeCell ref="D223:E224"/>
    <mergeCell ref="F223:G224"/>
    <mergeCell ref="O213:P216"/>
    <mergeCell ref="Q213:Q214"/>
    <mergeCell ref="R213:S214"/>
    <mergeCell ref="T213:U214"/>
    <mergeCell ref="V213:W214"/>
    <mergeCell ref="T215:U216"/>
    <mergeCell ref="V215:W216"/>
    <mergeCell ref="C219:C220"/>
    <mergeCell ref="D219:E220"/>
    <mergeCell ref="F219:G220"/>
    <mergeCell ref="H219:I220"/>
    <mergeCell ref="BV216:BW217"/>
    <mergeCell ref="BX216:BY217"/>
    <mergeCell ref="BZ216:CA217"/>
    <mergeCell ref="CB216:CC217"/>
    <mergeCell ref="CD216:CE217"/>
    <mergeCell ref="CF216:CF217"/>
    <mergeCell ref="X215:Y216"/>
    <mergeCell ref="Z215:AA216"/>
    <mergeCell ref="AQ216:BC219"/>
    <mergeCell ref="BD216:BE219"/>
    <mergeCell ref="BF216:BF217"/>
    <mergeCell ref="BG216:BU217"/>
    <mergeCell ref="X217:Y218"/>
    <mergeCell ref="Z217:AA218"/>
    <mergeCell ref="BF218:BF219"/>
    <mergeCell ref="BG218:BU219"/>
    <mergeCell ref="V219:W220"/>
    <mergeCell ref="X219:Y220"/>
    <mergeCell ref="Z219:AA220"/>
    <mergeCell ref="A213:B216"/>
    <mergeCell ref="C213:C214"/>
    <mergeCell ref="D213:E214"/>
    <mergeCell ref="F213:G214"/>
    <mergeCell ref="H213:I214"/>
    <mergeCell ref="J213:K214"/>
    <mergeCell ref="BV208:BW209"/>
    <mergeCell ref="BX208:BY209"/>
    <mergeCell ref="BZ208:CA209"/>
    <mergeCell ref="CB208:CC209"/>
    <mergeCell ref="CD208:CE209"/>
    <mergeCell ref="CF208:CF209"/>
    <mergeCell ref="A208:B209"/>
    <mergeCell ref="C208:AC209"/>
    <mergeCell ref="AD208:AE209"/>
    <mergeCell ref="AF208:AG209"/>
    <mergeCell ref="AH208:AI209"/>
    <mergeCell ref="AJ208:AK209"/>
    <mergeCell ref="BZ210:CA210"/>
    <mergeCell ref="CB210:CC210"/>
    <mergeCell ref="CD210:CE210"/>
    <mergeCell ref="X213:Y214"/>
    <mergeCell ref="Z213:AA214"/>
    <mergeCell ref="C215:C216"/>
    <mergeCell ref="D215:E216"/>
    <mergeCell ref="F215:G216"/>
    <mergeCell ref="H215:I216"/>
    <mergeCell ref="J215:K216"/>
    <mergeCell ref="L215:M216"/>
    <mergeCell ref="Q215:Q216"/>
    <mergeCell ref="R215:S216"/>
    <mergeCell ref="L213:M214"/>
    <mergeCell ref="AH202:AI203"/>
    <mergeCell ref="AJ202:AK203"/>
    <mergeCell ref="AL202:AM203"/>
    <mergeCell ref="AN202:AO203"/>
    <mergeCell ref="A200:C201"/>
    <mergeCell ref="D200:E201"/>
    <mergeCell ref="F200:H201"/>
    <mergeCell ref="AD200:AE201"/>
    <mergeCell ref="AF200:AG201"/>
    <mergeCell ref="AH200:AI201"/>
    <mergeCell ref="AJ200:AK201"/>
    <mergeCell ref="CF206:CF207"/>
    <mergeCell ref="AL206:AM207"/>
    <mergeCell ref="AN206:AO207"/>
    <mergeCell ref="AQ206:BC209"/>
    <mergeCell ref="BD206:BE209"/>
    <mergeCell ref="BF206:BF207"/>
    <mergeCell ref="BG206:BU207"/>
    <mergeCell ref="AL208:AM209"/>
    <mergeCell ref="AN208:AO209"/>
    <mergeCell ref="BF208:BF209"/>
    <mergeCell ref="BG208:BU209"/>
    <mergeCell ref="AH204:AI205"/>
    <mergeCell ref="AJ204:AK205"/>
    <mergeCell ref="AL204:AM205"/>
    <mergeCell ref="AN204:AO205"/>
    <mergeCell ref="BV200:BW200"/>
    <mergeCell ref="BX200:BY200"/>
    <mergeCell ref="BZ200:CA200"/>
    <mergeCell ref="CB200:CC200"/>
    <mergeCell ref="CD200:CE200"/>
    <mergeCell ref="BX198:BY199"/>
    <mergeCell ref="BZ198:CA199"/>
    <mergeCell ref="BF196:BF197"/>
    <mergeCell ref="BG196:BU197"/>
    <mergeCell ref="BV196:BW197"/>
    <mergeCell ref="BX196:BY197"/>
    <mergeCell ref="BZ196:CA197"/>
    <mergeCell ref="CB196:CC197"/>
    <mergeCell ref="A196:E197"/>
    <mergeCell ref="F196:AG197"/>
    <mergeCell ref="AH196:AJ197"/>
    <mergeCell ref="AK196:AO197"/>
    <mergeCell ref="AQ196:BC199"/>
    <mergeCell ref="BD196:BE199"/>
    <mergeCell ref="A206:B207"/>
    <mergeCell ref="C206:AC207"/>
    <mergeCell ref="AD206:AE207"/>
    <mergeCell ref="AF206:AG207"/>
    <mergeCell ref="AH206:AI207"/>
    <mergeCell ref="AJ206:AK207"/>
    <mergeCell ref="I200:M201"/>
    <mergeCell ref="N200:AC201"/>
    <mergeCell ref="A204:B205"/>
    <mergeCell ref="C204:AC205"/>
    <mergeCell ref="AD204:AE205"/>
    <mergeCell ref="AF204:AG205"/>
    <mergeCell ref="AL200:AM201"/>
    <mergeCell ref="AN200:AO201"/>
    <mergeCell ref="A202:B203"/>
    <mergeCell ref="C202:AC203"/>
    <mergeCell ref="AD202:AE203"/>
    <mergeCell ref="AF202:AG203"/>
    <mergeCell ref="A198:C199"/>
    <mergeCell ref="D198:E199"/>
    <mergeCell ref="CF181:CF182"/>
    <mergeCell ref="BF183:BF184"/>
    <mergeCell ref="BG183:BU184"/>
    <mergeCell ref="BV183:BW184"/>
    <mergeCell ref="BX183:BY184"/>
    <mergeCell ref="BZ183:CA184"/>
    <mergeCell ref="CB183:CC184"/>
    <mergeCell ref="CD183:CE184"/>
    <mergeCell ref="CF183:CF184"/>
    <mergeCell ref="CF173:CF174"/>
    <mergeCell ref="AQ181:BC184"/>
    <mergeCell ref="BD181:BE184"/>
    <mergeCell ref="BF181:BF182"/>
    <mergeCell ref="BG181:BU182"/>
    <mergeCell ref="BV181:BW182"/>
    <mergeCell ref="BX181:BY182"/>
    <mergeCell ref="BZ181:CA182"/>
    <mergeCell ref="CB181:CC182"/>
    <mergeCell ref="CD181:CE182"/>
    <mergeCell ref="CB198:CC199"/>
    <mergeCell ref="CD198:CE199"/>
    <mergeCell ref="CF198:CF199"/>
    <mergeCell ref="CD196:CE197"/>
    <mergeCell ref="CF196:CF197"/>
    <mergeCell ref="F198:AG199"/>
    <mergeCell ref="AH198:AJ199"/>
    <mergeCell ref="AK198:AO199"/>
    <mergeCell ref="BF198:BF199"/>
    <mergeCell ref="BG198:BU199"/>
    <mergeCell ref="BV198:BW199"/>
    <mergeCell ref="CF161:CF162"/>
    <mergeCell ref="BF163:BF164"/>
    <mergeCell ref="BG163:BU164"/>
    <mergeCell ref="BV163:BW164"/>
    <mergeCell ref="BX163:BY164"/>
    <mergeCell ref="BZ163:CA164"/>
    <mergeCell ref="Z158:AA159"/>
    <mergeCell ref="AQ161:BC164"/>
    <mergeCell ref="BD161:BE164"/>
    <mergeCell ref="BF161:BF162"/>
    <mergeCell ref="BG161:BU162"/>
    <mergeCell ref="BV161:BW162"/>
    <mergeCell ref="Z156:AA157"/>
    <mergeCell ref="CB171:CC172"/>
    <mergeCell ref="CD171:CE172"/>
    <mergeCell ref="CF171:CF172"/>
    <mergeCell ref="BF173:BF174"/>
    <mergeCell ref="BG173:BU174"/>
    <mergeCell ref="BV173:BW174"/>
    <mergeCell ref="BX173:BY174"/>
    <mergeCell ref="BZ173:CA174"/>
    <mergeCell ref="CB173:CC174"/>
    <mergeCell ref="CD173:CE174"/>
    <mergeCell ref="CB163:CC164"/>
    <mergeCell ref="CD163:CE164"/>
    <mergeCell ref="CF163:CF164"/>
    <mergeCell ref="AQ171:BC174"/>
    <mergeCell ref="BD171:BE174"/>
    <mergeCell ref="BF171:BF172"/>
    <mergeCell ref="BG171:BU172"/>
    <mergeCell ref="BV171:BW172"/>
    <mergeCell ref="BX171:BY172"/>
    <mergeCell ref="H158:I159"/>
    <mergeCell ref="J158:K159"/>
    <mergeCell ref="L158:M159"/>
    <mergeCell ref="Q158:Q159"/>
    <mergeCell ref="R158:S159"/>
    <mergeCell ref="T158:U159"/>
    <mergeCell ref="O156:P159"/>
    <mergeCell ref="Q156:Q157"/>
    <mergeCell ref="R156:S157"/>
    <mergeCell ref="T156:U157"/>
    <mergeCell ref="V156:W157"/>
    <mergeCell ref="X156:Y157"/>
    <mergeCell ref="V158:W159"/>
    <mergeCell ref="X158:Y159"/>
    <mergeCell ref="BX161:BY162"/>
    <mergeCell ref="BZ161:CA162"/>
    <mergeCell ref="CB161:CC162"/>
    <mergeCell ref="A156:B159"/>
    <mergeCell ref="C156:C157"/>
    <mergeCell ref="D156:E157"/>
    <mergeCell ref="F156:G157"/>
    <mergeCell ref="H156:I157"/>
    <mergeCell ref="J156:K157"/>
    <mergeCell ref="L156:M157"/>
    <mergeCell ref="BV153:BW154"/>
    <mergeCell ref="BX153:BY154"/>
    <mergeCell ref="BZ153:CA154"/>
    <mergeCell ref="CB153:CC154"/>
    <mergeCell ref="CD153:CE154"/>
    <mergeCell ref="CF153:CF154"/>
    <mergeCell ref="L152:M153"/>
    <mergeCell ref="O152:P155"/>
    <mergeCell ref="Q152:Q153"/>
    <mergeCell ref="R152:S153"/>
    <mergeCell ref="T152:U153"/>
    <mergeCell ref="V152:W153"/>
    <mergeCell ref="L154:M155"/>
    <mergeCell ref="Q154:Q155"/>
    <mergeCell ref="R154:S155"/>
    <mergeCell ref="T154:U155"/>
    <mergeCell ref="A152:B155"/>
    <mergeCell ref="C152:C153"/>
    <mergeCell ref="D152:E153"/>
    <mergeCell ref="F152:G153"/>
    <mergeCell ref="H152:I153"/>
    <mergeCell ref="J152:K153"/>
    <mergeCell ref="C158:C159"/>
    <mergeCell ref="D158:E159"/>
    <mergeCell ref="F158:G159"/>
    <mergeCell ref="O148:P151"/>
    <mergeCell ref="Q148:Q149"/>
    <mergeCell ref="R148:S149"/>
    <mergeCell ref="T148:U149"/>
    <mergeCell ref="V148:W149"/>
    <mergeCell ref="T150:U151"/>
    <mergeCell ref="V150:W151"/>
    <mergeCell ref="C154:C155"/>
    <mergeCell ref="D154:E155"/>
    <mergeCell ref="F154:G155"/>
    <mergeCell ref="H154:I155"/>
    <mergeCell ref="BV151:BW152"/>
    <mergeCell ref="BX151:BY152"/>
    <mergeCell ref="BZ151:CA152"/>
    <mergeCell ref="CB151:CC152"/>
    <mergeCell ref="CD151:CE152"/>
    <mergeCell ref="CF151:CF152"/>
    <mergeCell ref="X150:Y151"/>
    <mergeCell ref="Z150:AA151"/>
    <mergeCell ref="AQ151:BC154"/>
    <mergeCell ref="BD151:BE154"/>
    <mergeCell ref="BF151:BF152"/>
    <mergeCell ref="BG151:BU152"/>
    <mergeCell ref="X152:Y153"/>
    <mergeCell ref="Z152:AA153"/>
    <mergeCell ref="BF153:BF154"/>
    <mergeCell ref="BG153:BU154"/>
    <mergeCell ref="V154:W155"/>
    <mergeCell ref="X154:Y155"/>
    <mergeCell ref="Z154:AA155"/>
    <mergeCell ref="A148:B151"/>
    <mergeCell ref="C148:C149"/>
    <mergeCell ref="D148:E149"/>
    <mergeCell ref="F148:G149"/>
    <mergeCell ref="H148:I149"/>
    <mergeCell ref="J148:K149"/>
    <mergeCell ref="BV143:BW144"/>
    <mergeCell ref="BX143:BY144"/>
    <mergeCell ref="BZ143:CA144"/>
    <mergeCell ref="CB143:CC144"/>
    <mergeCell ref="CD143:CE144"/>
    <mergeCell ref="CF143:CF144"/>
    <mergeCell ref="A143:B144"/>
    <mergeCell ref="C143:AC144"/>
    <mergeCell ref="AD143:AE144"/>
    <mergeCell ref="AF143:AG144"/>
    <mergeCell ref="AH143:AI144"/>
    <mergeCell ref="AJ143:AK144"/>
    <mergeCell ref="BZ145:CA145"/>
    <mergeCell ref="CB145:CC145"/>
    <mergeCell ref="CD145:CE145"/>
    <mergeCell ref="X148:Y149"/>
    <mergeCell ref="Z148:AA149"/>
    <mergeCell ref="C150:C151"/>
    <mergeCell ref="D150:E151"/>
    <mergeCell ref="F150:G151"/>
    <mergeCell ref="H150:I151"/>
    <mergeCell ref="J150:K151"/>
    <mergeCell ref="L150:M151"/>
    <mergeCell ref="Q150:Q151"/>
    <mergeCell ref="R150:S151"/>
    <mergeCell ref="L148:M149"/>
    <mergeCell ref="AD137:AE138"/>
    <mergeCell ref="AF137:AG138"/>
    <mergeCell ref="AH137:AI138"/>
    <mergeCell ref="AJ137:AK138"/>
    <mergeCell ref="AL137:AM138"/>
    <mergeCell ref="AN137:AO138"/>
    <mergeCell ref="A135:C136"/>
    <mergeCell ref="D135:E136"/>
    <mergeCell ref="F135:H136"/>
    <mergeCell ref="AD135:AE136"/>
    <mergeCell ref="AF135:AG136"/>
    <mergeCell ref="AH135:AI136"/>
    <mergeCell ref="AJ135:AK136"/>
    <mergeCell ref="CF141:CF142"/>
    <mergeCell ref="AL141:AM142"/>
    <mergeCell ref="AN141:AO142"/>
    <mergeCell ref="AQ141:BC144"/>
    <mergeCell ref="BD141:BE144"/>
    <mergeCell ref="BF141:BF142"/>
    <mergeCell ref="BG141:BU142"/>
    <mergeCell ref="AL143:AM144"/>
    <mergeCell ref="AN143:AO144"/>
    <mergeCell ref="BF143:BF144"/>
    <mergeCell ref="BG143:BU144"/>
    <mergeCell ref="AH139:AI140"/>
    <mergeCell ref="AJ139:AK140"/>
    <mergeCell ref="AL139:AM140"/>
    <mergeCell ref="AN139:AO140"/>
    <mergeCell ref="BV135:BW135"/>
    <mergeCell ref="BX135:BY135"/>
    <mergeCell ref="BZ135:CA135"/>
    <mergeCell ref="CB135:CC135"/>
    <mergeCell ref="BG133:BU134"/>
    <mergeCell ref="BV133:BW134"/>
    <mergeCell ref="BX133:BY134"/>
    <mergeCell ref="BZ133:CA134"/>
    <mergeCell ref="BF131:BF132"/>
    <mergeCell ref="BG131:BU132"/>
    <mergeCell ref="BV131:BW132"/>
    <mergeCell ref="BX131:BY132"/>
    <mergeCell ref="BZ131:CA132"/>
    <mergeCell ref="CB131:CC132"/>
    <mergeCell ref="A131:E132"/>
    <mergeCell ref="F131:AG132"/>
    <mergeCell ref="AH131:AJ132"/>
    <mergeCell ref="AK131:AO132"/>
    <mergeCell ref="AQ131:BC134"/>
    <mergeCell ref="BD131:BE134"/>
    <mergeCell ref="A141:B142"/>
    <mergeCell ref="C141:AC142"/>
    <mergeCell ref="AD141:AE142"/>
    <mergeCell ref="AF141:AG142"/>
    <mergeCell ref="AH141:AI142"/>
    <mergeCell ref="AJ141:AK142"/>
    <mergeCell ref="I135:M136"/>
    <mergeCell ref="N135:AC136"/>
    <mergeCell ref="A139:B140"/>
    <mergeCell ref="C139:AC140"/>
    <mergeCell ref="AD139:AE140"/>
    <mergeCell ref="AF139:AG140"/>
    <mergeCell ref="AL135:AM136"/>
    <mergeCell ref="AN135:AO136"/>
    <mergeCell ref="A137:B138"/>
    <mergeCell ref="C137:AC138"/>
    <mergeCell ref="CB100:CC100"/>
    <mergeCell ref="CD100:CE100"/>
    <mergeCell ref="A133:C134"/>
    <mergeCell ref="D133:E134"/>
    <mergeCell ref="CF116:CF117"/>
    <mergeCell ref="BF118:BF119"/>
    <mergeCell ref="BG118:BU119"/>
    <mergeCell ref="BV118:BW119"/>
    <mergeCell ref="BX118:BY119"/>
    <mergeCell ref="BZ118:CA119"/>
    <mergeCell ref="CB118:CC119"/>
    <mergeCell ref="CD118:CE119"/>
    <mergeCell ref="CF118:CF119"/>
    <mergeCell ref="CF108:CF109"/>
    <mergeCell ref="AQ116:BC119"/>
    <mergeCell ref="BD116:BE119"/>
    <mergeCell ref="BF116:BF117"/>
    <mergeCell ref="BG116:BU117"/>
    <mergeCell ref="BV116:BW117"/>
    <mergeCell ref="BX116:BY117"/>
    <mergeCell ref="BZ116:CA117"/>
    <mergeCell ref="CB116:CC117"/>
    <mergeCell ref="CD116:CE117"/>
    <mergeCell ref="CB133:CC134"/>
    <mergeCell ref="CD133:CE134"/>
    <mergeCell ref="CF133:CF134"/>
    <mergeCell ref="CD131:CE132"/>
    <mergeCell ref="CF131:CF132"/>
    <mergeCell ref="F133:AG134"/>
    <mergeCell ref="AH133:AJ134"/>
    <mergeCell ref="AK133:AO134"/>
    <mergeCell ref="BF133:BF134"/>
    <mergeCell ref="CF96:CF97"/>
    <mergeCell ref="BF98:BF99"/>
    <mergeCell ref="BG98:BU99"/>
    <mergeCell ref="BV98:BW99"/>
    <mergeCell ref="BX98:BY99"/>
    <mergeCell ref="BZ98:CA99"/>
    <mergeCell ref="Z93:AA94"/>
    <mergeCell ref="AQ96:BC99"/>
    <mergeCell ref="BD96:BE99"/>
    <mergeCell ref="BF96:BF97"/>
    <mergeCell ref="BG96:BU97"/>
    <mergeCell ref="BV96:BW97"/>
    <mergeCell ref="Z91:AA92"/>
    <mergeCell ref="CB106:CC107"/>
    <mergeCell ref="CD106:CE107"/>
    <mergeCell ref="CF106:CF107"/>
    <mergeCell ref="BF108:BF109"/>
    <mergeCell ref="BG108:BU109"/>
    <mergeCell ref="BV108:BW109"/>
    <mergeCell ref="BX108:BY109"/>
    <mergeCell ref="BZ108:CA109"/>
    <mergeCell ref="CB108:CC109"/>
    <mergeCell ref="CD108:CE109"/>
    <mergeCell ref="CB98:CC99"/>
    <mergeCell ref="CD98:CE99"/>
    <mergeCell ref="CF98:CF99"/>
    <mergeCell ref="AQ106:BC109"/>
    <mergeCell ref="BD106:BE109"/>
    <mergeCell ref="BF106:BF107"/>
    <mergeCell ref="BG106:BU107"/>
    <mergeCell ref="BV106:BW107"/>
    <mergeCell ref="BX106:BY107"/>
    <mergeCell ref="H93:I94"/>
    <mergeCell ref="J93:K94"/>
    <mergeCell ref="L93:M94"/>
    <mergeCell ref="Q93:Q94"/>
    <mergeCell ref="R93:S94"/>
    <mergeCell ref="T93:U94"/>
    <mergeCell ref="O91:P94"/>
    <mergeCell ref="Q91:Q92"/>
    <mergeCell ref="R91:S92"/>
    <mergeCell ref="T91:U92"/>
    <mergeCell ref="V91:W92"/>
    <mergeCell ref="X91:Y92"/>
    <mergeCell ref="V93:W94"/>
    <mergeCell ref="X93:Y94"/>
    <mergeCell ref="BX96:BY97"/>
    <mergeCell ref="BZ96:CA97"/>
    <mergeCell ref="CB96:CC97"/>
    <mergeCell ref="A91:B94"/>
    <mergeCell ref="C91:C92"/>
    <mergeCell ref="D91:E92"/>
    <mergeCell ref="F91:G92"/>
    <mergeCell ref="H91:I92"/>
    <mergeCell ref="J91:K92"/>
    <mergeCell ref="L91:M92"/>
    <mergeCell ref="BV88:BW89"/>
    <mergeCell ref="BX88:BY89"/>
    <mergeCell ref="BZ88:CA89"/>
    <mergeCell ref="CB88:CC89"/>
    <mergeCell ref="CD88:CE89"/>
    <mergeCell ref="CF88:CF89"/>
    <mergeCell ref="L87:M88"/>
    <mergeCell ref="O87:P90"/>
    <mergeCell ref="Q87:Q88"/>
    <mergeCell ref="R87:S88"/>
    <mergeCell ref="T87:U88"/>
    <mergeCell ref="V87:W88"/>
    <mergeCell ref="L89:M90"/>
    <mergeCell ref="Q89:Q90"/>
    <mergeCell ref="R89:S90"/>
    <mergeCell ref="T89:U90"/>
    <mergeCell ref="A87:B90"/>
    <mergeCell ref="C87:C88"/>
    <mergeCell ref="D87:E88"/>
    <mergeCell ref="F87:G88"/>
    <mergeCell ref="H87:I88"/>
    <mergeCell ref="J87:K88"/>
    <mergeCell ref="C93:C94"/>
    <mergeCell ref="D93:E94"/>
    <mergeCell ref="F93:G94"/>
    <mergeCell ref="C89:C90"/>
    <mergeCell ref="D89:E90"/>
    <mergeCell ref="F89:G90"/>
    <mergeCell ref="H89:I90"/>
    <mergeCell ref="BV86:BW87"/>
    <mergeCell ref="BX86:BY87"/>
    <mergeCell ref="BZ86:CA87"/>
    <mergeCell ref="CB86:CC87"/>
    <mergeCell ref="CD86:CE87"/>
    <mergeCell ref="CF86:CF87"/>
    <mergeCell ref="X85:Y86"/>
    <mergeCell ref="Z85:AA86"/>
    <mergeCell ref="AQ86:BC89"/>
    <mergeCell ref="BD86:BE89"/>
    <mergeCell ref="BF86:BF87"/>
    <mergeCell ref="BG86:BU87"/>
    <mergeCell ref="X87:Y88"/>
    <mergeCell ref="Z87:AA88"/>
    <mergeCell ref="BF88:BF89"/>
    <mergeCell ref="BG88:BU89"/>
    <mergeCell ref="V89:W90"/>
    <mergeCell ref="X89:Y90"/>
    <mergeCell ref="Z89:AA90"/>
    <mergeCell ref="AJ78:AK79"/>
    <mergeCell ref="BZ80:CA80"/>
    <mergeCell ref="CB80:CC80"/>
    <mergeCell ref="CD80:CE80"/>
    <mergeCell ref="X83:Y84"/>
    <mergeCell ref="Z83:AA84"/>
    <mergeCell ref="C85:C86"/>
    <mergeCell ref="D85:E86"/>
    <mergeCell ref="F85:G86"/>
    <mergeCell ref="H85:I86"/>
    <mergeCell ref="J85:K86"/>
    <mergeCell ref="L85:M86"/>
    <mergeCell ref="Q85:Q86"/>
    <mergeCell ref="R85:S86"/>
    <mergeCell ref="L83:M84"/>
    <mergeCell ref="O83:P86"/>
    <mergeCell ref="Q83:Q84"/>
    <mergeCell ref="R83:S84"/>
    <mergeCell ref="T83:U84"/>
    <mergeCell ref="V83:W84"/>
    <mergeCell ref="T85:U86"/>
    <mergeCell ref="V85:W86"/>
    <mergeCell ref="CF76:CF77"/>
    <mergeCell ref="AL76:AM77"/>
    <mergeCell ref="AN76:AO77"/>
    <mergeCell ref="AQ76:BC79"/>
    <mergeCell ref="BD76:BE79"/>
    <mergeCell ref="BF76:BF77"/>
    <mergeCell ref="BG76:BU77"/>
    <mergeCell ref="AL78:AM79"/>
    <mergeCell ref="AN78:AO79"/>
    <mergeCell ref="BF78:BF79"/>
    <mergeCell ref="BG78:BU79"/>
    <mergeCell ref="AH74:AI75"/>
    <mergeCell ref="AJ74:AK75"/>
    <mergeCell ref="AL74:AM75"/>
    <mergeCell ref="AN74:AO75"/>
    <mergeCell ref="A83:B86"/>
    <mergeCell ref="C83:C84"/>
    <mergeCell ref="D83:E84"/>
    <mergeCell ref="F83:G84"/>
    <mergeCell ref="H83:I84"/>
    <mergeCell ref="J83:K84"/>
    <mergeCell ref="BV78:BW79"/>
    <mergeCell ref="BX78:BY79"/>
    <mergeCell ref="BZ78:CA79"/>
    <mergeCell ref="CB78:CC79"/>
    <mergeCell ref="CD78:CE79"/>
    <mergeCell ref="CF78:CF79"/>
    <mergeCell ref="A78:B79"/>
    <mergeCell ref="C78:AC79"/>
    <mergeCell ref="AD78:AE79"/>
    <mergeCell ref="AF78:AG79"/>
    <mergeCell ref="AH78:AI79"/>
    <mergeCell ref="A76:B77"/>
    <mergeCell ref="C76:AC77"/>
    <mergeCell ref="AD76:AE77"/>
    <mergeCell ref="AF76:AG77"/>
    <mergeCell ref="AH76:AI77"/>
    <mergeCell ref="AJ76:AK77"/>
    <mergeCell ref="I70:M71"/>
    <mergeCell ref="N70:AC71"/>
    <mergeCell ref="A74:B75"/>
    <mergeCell ref="C74:AC75"/>
    <mergeCell ref="AD74:AE75"/>
    <mergeCell ref="AF74:AG75"/>
    <mergeCell ref="AL70:AM71"/>
    <mergeCell ref="AN70:AO71"/>
    <mergeCell ref="A72:B73"/>
    <mergeCell ref="C72:AC73"/>
    <mergeCell ref="AD72:AE73"/>
    <mergeCell ref="AF72:AG73"/>
    <mergeCell ref="AH72:AI73"/>
    <mergeCell ref="AJ72:AK73"/>
    <mergeCell ref="AL72:AM73"/>
    <mergeCell ref="AN72:AO73"/>
    <mergeCell ref="CD68:CE69"/>
    <mergeCell ref="CF68:CF69"/>
    <mergeCell ref="A70:C71"/>
    <mergeCell ref="D70:E71"/>
    <mergeCell ref="F70:H71"/>
    <mergeCell ref="AD70:AE71"/>
    <mergeCell ref="AF70:AG71"/>
    <mergeCell ref="AH70:AI71"/>
    <mergeCell ref="AJ70:AK71"/>
    <mergeCell ref="CD66:CE67"/>
    <mergeCell ref="CF66:CF67"/>
    <mergeCell ref="F68:AG69"/>
    <mergeCell ref="AH68:AJ69"/>
    <mergeCell ref="AK68:AO69"/>
    <mergeCell ref="BF68:BF69"/>
    <mergeCell ref="BG68:BU69"/>
    <mergeCell ref="BV68:BW69"/>
    <mergeCell ref="BX68:BY69"/>
    <mergeCell ref="BZ68:CA69"/>
    <mergeCell ref="BF66:BF67"/>
    <mergeCell ref="BG66:BU67"/>
    <mergeCell ref="BV66:BW67"/>
    <mergeCell ref="BX66:BY67"/>
    <mergeCell ref="BZ66:CA67"/>
    <mergeCell ref="CB66:CC67"/>
    <mergeCell ref="A66:E67"/>
    <mergeCell ref="F66:AG67"/>
    <mergeCell ref="AH66:AJ67"/>
    <mergeCell ref="AK66:AO67"/>
    <mergeCell ref="AQ66:BC69"/>
    <mergeCell ref="BD66:BE69"/>
    <mergeCell ref="A68:C69"/>
    <mergeCell ref="D68:E69"/>
    <mergeCell ref="CF51:CF52"/>
    <mergeCell ref="BF53:BF54"/>
    <mergeCell ref="BG53:BU54"/>
    <mergeCell ref="BV53:BW54"/>
    <mergeCell ref="BX53:BY54"/>
    <mergeCell ref="BZ53:CA54"/>
    <mergeCell ref="CB53:CC54"/>
    <mergeCell ref="CD53:CE54"/>
    <mergeCell ref="CF53:CF54"/>
    <mergeCell ref="CF43:CF44"/>
    <mergeCell ref="AQ51:BC54"/>
    <mergeCell ref="BD51:BE54"/>
    <mergeCell ref="BF51:BF52"/>
    <mergeCell ref="BG51:BU52"/>
    <mergeCell ref="BV51:BW52"/>
    <mergeCell ref="BX51:BY52"/>
    <mergeCell ref="BZ51:CA52"/>
    <mergeCell ref="CB51:CC52"/>
    <mergeCell ref="CD51:CE52"/>
    <mergeCell ref="BZ55:CA55"/>
    <mergeCell ref="CB55:CC55"/>
    <mergeCell ref="CD55:CE55"/>
    <mergeCell ref="BV45:BW45"/>
    <mergeCell ref="BX45:BY45"/>
    <mergeCell ref="BZ45:CA45"/>
    <mergeCell ref="CB45:CC45"/>
    <mergeCell ref="CD45:CE45"/>
    <mergeCell ref="BV55:BW55"/>
    <mergeCell ref="BX55:BY55"/>
    <mergeCell ref="CB68:CC69"/>
    <mergeCell ref="BF43:BF44"/>
    <mergeCell ref="BG43:BU44"/>
    <mergeCell ref="BV43:BW44"/>
    <mergeCell ref="BX43:BY44"/>
    <mergeCell ref="BZ43:CA44"/>
    <mergeCell ref="CB43:CC44"/>
    <mergeCell ref="CD43:CE44"/>
    <mergeCell ref="CB33:CC34"/>
    <mergeCell ref="CD33:CE34"/>
    <mergeCell ref="CF33:CF34"/>
    <mergeCell ref="AQ41:BC44"/>
    <mergeCell ref="BD41:BE44"/>
    <mergeCell ref="BF41:BF42"/>
    <mergeCell ref="BG41:BU42"/>
    <mergeCell ref="BV41:BW42"/>
    <mergeCell ref="BX41:BY42"/>
    <mergeCell ref="BZ41:CA42"/>
    <mergeCell ref="BZ31:CA32"/>
    <mergeCell ref="CB31:CC32"/>
    <mergeCell ref="CD31:CE32"/>
    <mergeCell ref="CF31:CF32"/>
    <mergeCell ref="BF33:BF34"/>
    <mergeCell ref="BG33:BU34"/>
    <mergeCell ref="BV33:BW34"/>
    <mergeCell ref="BX33:BY34"/>
    <mergeCell ref="BZ33:CA34"/>
    <mergeCell ref="Z28:AA29"/>
    <mergeCell ref="AQ31:BC34"/>
    <mergeCell ref="BD31:BE34"/>
    <mergeCell ref="BF31:BF32"/>
    <mergeCell ref="BG31:BU32"/>
    <mergeCell ref="BV31:BW32"/>
    <mergeCell ref="Z26:AA27"/>
    <mergeCell ref="CB41:CC42"/>
    <mergeCell ref="CD41:CE42"/>
    <mergeCell ref="CF41:CF42"/>
    <mergeCell ref="D28:E29"/>
    <mergeCell ref="F28:G29"/>
    <mergeCell ref="H28:I29"/>
    <mergeCell ref="J28:K29"/>
    <mergeCell ref="L28:M29"/>
    <mergeCell ref="Q28:Q29"/>
    <mergeCell ref="R28:S29"/>
    <mergeCell ref="T28:U29"/>
    <mergeCell ref="Q26:Q27"/>
    <mergeCell ref="R26:S27"/>
    <mergeCell ref="T26:U27"/>
    <mergeCell ref="V26:W27"/>
    <mergeCell ref="X26:Y27"/>
    <mergeCell ref="V28:W29"/>
    <mergeCell ref="X28:Y29"/>
    <mergeCell ref="X24:Y25"/>
    <mergeCell ref="BX31:BY32"/>
    <mergeCell ref="A26:B29"/>
    <mergeCell ref="C26:C27"/>
    <mergeCell ref="D26:E27"/>
    <mergeCell ref="F26:G27"/>
    <mergeCell ref="H26:I27"/>
    <mergeCell ref="J26:K27"/>
    <mergeCell ref="L26:M27"/>
    <mergeCell ref="O26:P29"/>
    <mergeCell ref="BV23:BW24"/>
    <mergeCell ref="BX23:BY24"/>
    <mergeCell ref="BZ23:CA24"/>
    <mergeCell ref="CB23:CC24"/>
    <mergeCell ref="CD23:CE24"/>
    <mergeCell ref="CF23:CF24"/>
    <mergeCell ref="Q22:Q23"/>
    <mergeCell ref="R22:S23"/>
    <mergeCell ref="T22:U23"/>
    <mergeCell ref="V22:W23"/>
    <mergeCell ref="L24:M25"/>
    <mergeCell ref="Q24:Q25"/>
    <mergeCell ref="R24:S25"/>
    <mergeCell ref="T24:U25"/>
    <mergeCell ref="V24:W25"/>
    <mergeCell ref="C24:C25"/>
    <mergeCell ref="D24:E25"/>
    <mergeCell ref="F24:G25"/>
    <mergeCell ref="H24:I25"/>
    <mergeCell ref="L22:M23"/>
    <mergeCell ref="O22:P25"/>
    <mergeCell ref="BZ21:CA22"/>
    <mergeCell ref="BV13:BW14"/>
    <mergeCell ref="BX13:BY14"/>
    <mergeCell ref="BZ13:CA14"/>
    <mergeCell ref="CB13:CC14"/>
    <mergeCell ref="CB21:CC22"/>
    <mergeCell ref="C28:C29"/>
    <mergeCell ref="CD21:CE22"/>
    <mergeCell ref="CF21:CF22"/>
    <mergeCell ref="A22:B25"/>
    <mergeCell ref="C22:C23"/>
    <mergeCell ref="D22:E23"/>
    <mergeCell ref="F22:G23"/>
    <mergeCell ref="H22:I23"/>
    <mergeCell ref="J22:K23"/>
    <mergeCell ref="X20:Y21"/>
    <mergeCell ref="Z20:AA21"/>
    <mergeCell ref="AQ21:BC24"/>
    <mergeCell ref="BD21:BE24"/>
    <mergeCell ref="BF21:BF22"/>
    <mergeCell ref="BG21:BU22"/>
    <mergeCell ref="X22:Y23"/>
    <mergeCell ref="Z22:AA23"/>
    <mergeCell ref="BF23:BF24"/>
    <mergeCell ref="BG23:BU24"/>
    <mergeCell ref="A18:B21"/>
    <mergeCell ref="Z24:AA25"/>
    <mergeCell ref="X18:Y19"/>
    <mergeCell ref="Z18:AA19"/>
    <mergeCell ref="C20:C21"/>
    <mergeCell ref="D20:E21"/>
    <mergeCell ref="F20:G21"/>
    <mergeCell ref="H20:I21"/>
    <mergeCell ref="AL13:AM14"/>
    <mergeCell ref="AN13:AO14"/>
    <mergeCell ref="BF13:BF14"/>
    <mergeCell ref="BG13:BU14"/>
    <mergeCell ref="A11:B12"/>
    <mergeCell ref="C11:AC12"/>
    <mergeCell ref="AD11:AE12"/>
    <mergeCell ref="AF11:AG12"/>
    <mergeCell ref="AH11:AI12"/>
    <mergeCell ref="AJ11:AK12"/>
    <mergeCell ref="L18:M19"/>
    <mergeCell ref="O18:P21"/>
    <mergeCell ref="Q18:Q19"/>
    <mergeCell ref="R18:S19"/>
    <mergeCell ref="T18:U19"/>
    <mergeCell ref="V18:W19"/>
    <mergeCell ref="T20:U21"/>
    <mergeCell ref="V20:W21"/>
    <mergeCell ref="C18:C19"/>
    <mergeCell ref="D18:E19"/>
    <mergeCell ref="F18:G19"/>
    <mergeCell ref="H18:I19"/>
    <mergeCell ref="J18:K19"/>
    <mergeCell ref="J20:K21"/>
    <mergeCell ref="L20:M21"/>
    <mergeCell ref="Q20:Q21"/>
    <mergeCell ref="R20:S21"/>
    <mergeCell ref="AH9:AI10"/>
    <mergeCell ref="AJ9:AK10"/>
    <mergeCell ref="AL9:AM10"/>
    <mergeCell ref="AN9:AO10"/>
    <mergeCell ref="AH5:AI6"/>
    <mergeCell ref="AJ5:AK6"/>
    <mergeCell ref="AL5:AM6"/>
    <mergeCell ref="AN5:AO6"/>
    <mergeCell ref="BV5:BW5"/>
    <mergeCell ref="BX5:BY5"/>
    <mergeCell ref="CD3:CE4"/>
    <mergeCell ref="CF3:CF4"/>
    <mergeCell ref="CD13:CE14"/>
    <mergeCell ref="CF13:CF14"/>
    <mergeCell ref="A13:B14"/>
    <mergeCell ref="C13:AC14"/>
    <mergeCell ref="AD13:AE14"/>
    <mergeCell ref="AF13:AG14"/>
    <mergeCell ref="AH13:AI14"/>
    <mergeCell ref="AJ13:AK14"/>
    <mergeCell ref="BV11:BW12"/>
    <mergeCell ref="BX11:BY12"/>
    <mergeCell ref="BZ11:CA12"/>
    <mergeCell ref="CB11:CC12"/>
    <mergeCell ref="CD11:CE12"/>
    <mergeCell ref="CF11:CF12"/>
    <mergeCell ref="AL11:AM12"/>
    <mergeCell ref="AN11:AO12"/>
    <mergeCell ref="AQ11:BC14"/>
    <mergeCell ref="BD11:BE14"/>
    <mergeCell ref="BF11:BF12"/>
    <mergeCell ref="BG11:BU12"/>
    <mergeCell ref="A9:B10"/>
    <mergeCell ref="C9:AC10"/>
    <mergeCell ref="AD9:AE10"/>
    <mergeCell ref="AF9:AG10"/>
    <mergeCell ref="CF1:CF2"/>
    <mergeCell ref="F3:AG4"/>
    <mergeCell ref="AH3:AJ4"/>
    <mergeCell ref="AK3:AO4"/>
    <mergeCell ref="BF3:BF4"/>
    <mergeCell ref="BG3:BU4"/>
    <mergeCell ref="CD1:CE2"/>
    <mergeCell ref="A7:B8"/>
    <mergeCell ref="C7:AC8"/>
    <mergeCell ref="AD7:AE8"/>
    <mergeCell ref="AF7:AG8"/>
    <mergeCell ref="AH7:AI8"/>
    <mergeCell ref="AJ7:AK8"/>
    <mergeCell ref="AL7:AM8"/>
    <mergeCell ref="AN7:AO8"/>
    <mergeCell ref="BV3:BW4"/>
    <mergeCell ref="BF1:BF2"/>
    <mergeCell ref="BG1:BU2"/>
    <mergeCell ref="BV1:BW2"/>
    <mergeCell ref="BX1:BY2"/>
    <mergeCell ref="BZ1:CA2"/>
    <mergeCell ref="CB1:CC2"/>
    <mergeCell ref="A1:E2"/>
    <mergeCell ref="BZ5:CA5"/>
    <mergeCell ref="CB5:CC5"/>
    <mergeCell ref="CD5:CE5"/>
    <mergeCell ref="I5:M6"/>
    <mergeCell ref="N5:AC6"/>
    <mergeCell ref="F1:AG2"/>
    <mergeCell ref="AH1:AJ2"/>
    <mergeCell ref="AK1:AO2"/>
    <mergeCell ref="AQ1:BC4"/>
    <mergeCell ref="BD1:BE4"/>
    <mergeCell ref="A3:C4"/>
    <mergeCell ref="D3:E4"/>
    <mergeCell ref="BZ35:CA35"/>
    <mergeCell ref="CB35:CC35"/>
    <mergeCell ref="CD35:CE35"/>
    <mergeCell ref="BV15:BW15"/>
    <mergeCell ref="BX15:BY15"/>
    <mergeCell ref="BZ15:CA15"/>
    <mergeCell ref="CB15:CC15"/>
    <mergeCell ref="CD15:CE15"/>
    <mergeCell ref="BV21:BW22"/>
    <mergeCell ref="BX21:BY22"/>
    <mergeCell ref="BV25:BW25"/>
    <mergeCell ref="BX25:BY25"/>
    <mergeCell ref="BZ25:CA25"/>
    <mergeCell ref="CB25:CC25"/>
    <mergeCell ref="CD25:CE25"/>
    <mergeCell ref="BV35:BW35"/>
    <mergeCell ref="BX35:BY35"/>
    <mergeCell ref="BX3:BY4"/>
    <mergeCell ref="BZ3:CA4"/>
    <mergeCell ref="CB3:CC4"/>
    <mergeCell ref="A5:C6"/>
    <mergeCell ref="D5:E6"/>
    <mergeCell ref="F5:H6"/>
    <mergeCell ref="AD5:AE6"/>
    <mergeCell ref="AF5:AG6"/>
    <mergeCell ref="BV70:BW70"/>
    <mergeCell ref="BX70:BY70"/>
    <mergeCell ref="BZ70:CA70"/>
    <mergeCell ref="CB70:CC70"/>
    <mergeCell ref="CD70:CE70"/>
    <mergeCell ref="BV80:BW80"/>
    <mergeCell ref="BX80:BY80"/>
    <mergeCell ref="BZ120:CA120"/>
    <mergeCell ref="CB120:CC120"/>
    <mergeCell ref="CD120:CE120"/>
    <mergeCell ref="BV90:BW90"/>
    <mergeCell ref="BX90:BY90"/>
    <mergeCell ref="BZ90:CA90"/>
    <mergeCell ref="CB90:CC90"/>
    <mergeCell ref="CD90:CE90"/>
    <mergeCell ref="BV100:BW100"/>
    <mergeCell ref="BX100:BY100"/>
    <mergeCell ref="BV110:BW110"/>
    <mergeCell ref="BX110:BY110"/>
    <mergeCell ref="BZ110:CA110"/>
    <mergeCell ref="CB110:CC110"/>
    <mergeCell ref="CD110:CE110"/>
    <mergeCell ref="BV120:BW120"/>
    <mergeCell ref="BX120:BY120"/>
    <mergeCell ref="BV76:BW77"/>
    <mergeCell ref="BX76:BY77"/>
    <mergeCell ref="BZ76:CA77"/>
    <mergeCell ref="CB76:CC77"/>
    <mergeCell ref="CD76:CE77"/>
    <mergeCell ref="CD96:CE97"/>
    <mergeCell ref="BZ106:CA107"/>
    <mergeCell ref="BZ100:CA100"/>
    <mergeCell ref="CD135:CE135"/>
    <mergeCell ref="BV145:BW145"/>
    <mergeCell ref="BX145:BY145"/>
    <mergeCell ref="BZ185:CA185"/>
    <mergeCell ref="CB185:CC185"/>
    <mergeCell ref="CD185:CE185"/>
    <mergeCell ref="BV155:BW155"/>
    <mergeCell ref="BX155:BY155"/>
    <mergeCell ref="BZ155:CA155"/>
    <mergeCell ref="CB155:CC155"/>
    <mergeCell ref="CD155:CE155"/>
    <mergeCell ref="BV165:BW165"/>
    <mergeCell ref="BX165:BY165"/>
    <mergeCell ref="BV175:BW175"/>
    <mergeCell ref="BX175:BY175"/>
    <mergeCell ref="BZ175:CA175"/>
    <mergeCell ref="CB175:CC175"/>
    <mergeCell ref="CD175:CE175"/>
    <mergeCell ref="BV185:BW185"/>
    <mergeCell ref="BX185:BY185"/>
    <mergeCell ref="BV141:BW142"/>
    <mergeCell ref="BX141:BY142"/>
    <mergeCell ref="BZ141:CA142"/>
    <mergeCell ref="CB141:CC142"/>
    <mergeCell ref="CD141:CE142"/>
    <mergeCell ref="CD161:CE162"/>
    <mergeCell ref="BZ171:CA172"/>
    <mergeCell ref="BZ165:CA165"/>
    <mergeCell ref="CB165:CC165"/>
    <mergeCell ref="CD165:CE165"/>
    <mergeCell ref="BV210:BW210"/>
    <mergeCell ref="BX210:BY210"/>
    <mergeCell ref="BZ250:CA250"/>
    <mergeCell ref="CB250:CC250"/>
    <mergeCell ref="CD250:CE250"/>
    <mergeCell ref="BV220:BW220"/>
    <mergeCell ref="BX220:BY220"/>
    <mergeCell ref="BZ220:CA220"/>
    <mergeCell ref="CB220:CC220"/>
    <mergeCell ref="CD220:CE220"/>
    <mergeCell ref="BV230:BW230"/>
    <mergeCell ref="BX230:BY230"/>
    <mergeCell ref="BV206:BW207"/>
    <mergeCell ref="BX206:BY207"/>
    <mergeCell ref="BZ206:CA207"/>
    <mergeCell ref="CB206:CC207"/>
    <mergeCell ref="CD206:CE207"/>
    <mergeCell ref="CD226:CE227"/>
    <mergeCell ref="BZ236:CA237"/>
    <mergeCell ref="BZ230:CA230"/>
    <mergeCell ref="CB230:CC230"/>
    <mergeCell ref="CD230:CE230"/>
    <mergeCell ref="CD283:CE284"/>
    <mergeCell ref="BV240:BW240"/>
    <mergeCell ref="BX240:BY240"/>
    <mergeCell ref="BZ240:CA240"/>
    <mergeCell ref="CB240:CC240"/>
    <mergeCell ref="CD240:CE240"/>
    <mergeCell ref="BV250:BW250"/>
    <mergeCell ref="BX250:BY250"/>
    <mergeCell ref="BV265:BW265"/>
    <mergeCell ref="BX265:BY265"/>
    <mergeCell ref="BZ265:CA265"/>
    <mergeCell ref="CB265:CC265"/>
    <mergeCell ref="CD265:CE265"/>
    <mergeCell ref="BV275:BW275"/>
    <mergeCell ref="BX275:BY275"/>
    <mergeCell ref="BZ275:CA275"/>
    <mergeCell ref="CB275:CC275"/>
    <mergeCell ref="CD275:CE275"/>
    <mergeCell ref="BV271:BW272"/>
    <mergeCell ref="BX271:BY272"/>
    <mergeCell ref="BZ271:CA272"/>
    <mergeCell ref="CB271:CC272"/>
    <mergeCell ref="CD271:CE272"/>
    <mergeCell ref="BV283:BW284"/>
    <mergeCell ref="BX283:BY284"/>
    <mergeCell ref="CD261:CE262"/>
    <mergeCell ref="BV285:BW285"/>
    <mergeCell ref="BX285:BY285"/>
    <mergeCell ref="BZ285:CA285"/>
    <mergeCell ref="CB285:CC285"/>
    <mergeCell ref="CD285:CE285"/>
    <mergeCell ref="BV295:BW295"/>
    <mergeCell ref="BX295:BY295"/>
    <mergeCell ref="BZ295:CA295"/>
    <mergeCell ref="CB295:CC295"/>
    <mergeCell ref="CD295:CE295"/>
    <mergeCell ref="BV305:BW305"/>
    <mergeCell ref="BX305:BY305"/>
    <mergeCell ref="BZ305:CA305"/>
    <mergeCell ref="CB305:CC305"/>
    <mergeCell ref="CD305:CE305"/>
    <mergeCell ref="BV315:BW315"/>
    <mergeCell ref="BX315:BY315"/>
    <mergeCell ref="BZ315:CA315"/>
    <mergeCell ref="CB315:CC315"/>
    <mergeCell ref="CD315:CE315"/>
    <mergeCell ref="BX291:BY292"/>
    <mergeCell ref="BZ291:CA292"/>
    <mergeCell ref="CB291:CC292"/>
    <mergeCell ref="CD291:CE292"/>
    <mergeCell ref="CB301:CC302"/>
    <mergeCell ref="CD301:CE302"/>
    <mergeCell ref="CD348:CE349"/>
    <mergeCell ref="BZ360:CA360"/>
    <mergeCell ref="CB360:CC360"/>
    <mergeCell ref="CD360:CE360"/>
    <mergeCell ref="BV330:BW330"/>
    <mergeCell ref="BX330:BY330"/>
    <mergeCell ref="BZ330:CA330"/>
    <mergeCell ref="CB330:CC330"/>
    <mergeCell ref="CD330:CE330"/>
    <mergeCell ref="BV340:BW340"/>
    <mergeCell ref="BX340:BY340"/>
    <mergeCell ref="BZ380:CA380"/>
    <mergeCell ref="CB380:CC380"/>
    <mergeCell ref="CD380:CE380"/>
    <mergeCell ref="BV350:BW350"/>
    <mergeCell ref="BX350:BY350"/>
    <mergeCell ref="BZ350:CA350"/>
    <mergeCell ref="CB350:CC350"/>
    <mergeCell ref="CD350:CE350"/>
    <mergeCell ref="BV360:BW360"/>
    <mergeCell ref="BX360:BY360"/>
    <mergeCell ref="BV336:BW337"/>
    <mergeCell ref="BX336:BY337"/>
    <mergeCell ref="BZ336:CA337"/>
    <mergeCell ref="CB336:CC337"/>
    <mergeCell ref="CD336:CE337"/>
    <mergeCell ref="BV348:BW349"/>
    <mergeCell ref="BX348:BY349"/>
    <mergeCell ref="BX356:BY357"/>
    <mergeCell ref="BZ356:CA357"/>
    <mergeCell ref="CB356:CC357"/>
    <mergeCell ref="CD356:CE357"/>
    <mergeCell ref="CD413:CE414"/>
    <mergeCell ref="BV370:BW370"/>
    <mergeCell ref="BX370:BY370"/>
    <mergeCell ref="BZ370:CA370"/>
    <mergeCell ref="CB370:CC370"/>
    <mergeCell ref="CD370:CE370"/>
    <mergeCell ref="BV380:BW380"/>
    <mergeCell ref="BX380:BY380"/>
    <mergeCell ref="BV395:BW395"/>
    <mergeCell ref="BX395:BY395"/>
    <mergeCell ref="BZ395:CA395"/>
    <mergeCell ref="CB395:CC395"/>
    <mergeCell ref="CD395:CE395"/>
    <mergeCell ref="BV405:BW405"/>
    <mergeCell ref="BX405:BY405"/>
    <mergeCell ref="BZ405:CA405"/>
    <mergeCell ref="CB405:CC405"/>
    <mergeCell ref="CD405:CE405"/>
    <mergeCell ref="BV401:BW402"/>
    <mergeCell ref="BX401:BY402"/>
    <mergeCell ref="BZ401:CA402"/>
    <mergeCell ref="CB401:CC402"/>
    <mergeCell ref="CD401:CE402"/>
    <mergeCell ref="BV413:BW414"/>
    <mergeCell ref="BX413:BY414"/>
    <mergeCell ref="CD391:CE392"/>
    <mergeCell ref="BV415:BW415"/>
    <mergeCell ref="BX415:BY415"/>
    <mergeCell ref="BZ415:CA415"/>
    <mergeCell ref="CB415:CC415"/>
    <mergeCell ref="CD415:CE415"/>
    <mergeCell ref="BV425:BW425"/>
    <mergeCell ref="BX425:BY425"/>
    <mergeCell ref="BZ425:CA425"/>
    <mergeCell ref="CB425:CC425"/>
    <mergeCell ref="CD425:CE425"/>
    <mergeCell ref="BV435:BW435"/>
    <mergeCell ref="BX435:BY435"/>
    <mergeCell ref="BZ435:CA435"/>
    <mergeCell ref="CB435:CC435"/>
    <mergeCell ref="CD435:CE435"/>
    <mergeCell ref="BV445:BW445"/>
    <mergeCell ref="BX445:BY445"/>
    <mergeCell ref="BZ445:CA445"/>
    <mergeCell ref="CB445:CC445"/>
    <mergeCell ref="CD445:CE445"/>
    <mergeCell ref="BX421:BY422"/>
    <mergeCell ref="BZ421:CA422"/>
    <mergeCell ref="CB421:CC422"/>
    <mergeCell ref="CD421:CE422"/>
    <mergeCell ref="CB431:CC432"/>
    <mergeCell ref="CD431:CE432"/>
    <mergeCell ref="CD478:CE479"/>
    <mergeCell ref="BZ490:CA490"/>
    <mergeCell ref="CB490:CC490"/>
    <mergeCell ref="CD490:CE490"/>
    <mergeCell ref="BV460:BW460"/>
    <mergeCell ref="BX460:BY460"/>
    <mergeCell ref="BZ460:CA460"/>
    <mergeCell ref="CB460:CC460"/>
    <mergeCell ref="CD460:CE460"/>
    <mergeCell ref="BV470:BW470"/>
    <mergeCell ref="BX470:BY470"/>
    <mergeCell ref="BZ510:CA510"/>
    <mergeCell ref="CB510:CC510"/>
    <mergeCell ref="CD510:CE510"/>
    <mergeCell ref="BV480:BW480"/>
    <mergeCell ref="BX480:BY480"/>
    <mergeCell ref="BZ480:CA480"/>
    <mergeCell ref="CB480:CC480"/>
    <mergeCell ref="CD480:CE480"/>
    <mergeCell ref="BV490:BW490"/>
    <mergeCell ref="BX490:BY490"/>
    <mergeCell ref="BV466:BW467"/>
    <mergeCell ref="BX466:BY467"/>
    <mergeCell ref="BZ466:CA467"/>
    <mergeCell ref="CB466:CC467"/>
    <mergeCell ref="CD466:CE467"/>
    <mergeCell ref="BV478:BW479"/>
    <mergeCell ref="BX478:BY479"/>
    <mergeCell ref="BX486:BY487"/>
    <mergeCell ref="BZ486:CA487"/>
    <mergeCell ref="CB486:CC487"/>
    <mergeCell ref="CD486:CE487"/>
    <mergeCell ref="CD543:CE544"/>
    <mergeCell ref="BV500:BW500"/>
    <mergeCell ref="BX500:BY500"/>
    <mergeCell ref="BZ500:CA500"/>
    <mergeCell ref="CB500:CC500"/>
    <mergeCell ref="CD500:CE500"/>
    <mergeCell ref="BV510:BW510"/>
    <mergeCell ref="BX510:BY510"/>
    <mergeCell ref="BV525:BW525"/>
    <mergeCell ref="BX525:BY525"/>
    <mergeCell ref="BZ525:CA525"/>
    <mergeCell ref="CB525:CC525"/>
    <mergeCell ref="CD525:CE525"/>
    <mergeCell ref="BV535:BW535"/>
    <mergeCell ref="BX535:BY535"/>
    <mergeCell ref="BZ535:CA535"/>
    <mergeCell ref="CB535:CC535"/>
    <mergeCell ref="CD535:CE535"/>
    <mergeCell ref="BV531:BW532"/>
    <mergeCell ref="BX531:BY532"/>
    <mergeCell ref="BZ531:CA532"/>
    <mergeCell ref="CB531:CC532"/>
    <mergeCell ref="CD531:CE532"/>
    <mergeCell ref="BV543:BW544"/>
    <mergeCell ref="BX543:BY544"/>
    <mergeCell ref="CD521:CE522"/>
    <mergeCell ref="BV545:BW545"/>
    <mergeCell ref="BX545:BY545"/>
    <mergeCell ref="BZ545:CA545"/>
    <mergeCell ref="CB545:CC545"/>
    <mergeCell ref="CD545:CE545"/>
    <mergeCell ref="BV555:BW555"/>
    <mergeCell ref="BX555:BY555"/>
    <mergeCell ref="BZ555:CA555"/>
    <mergeCell ref="CB555:CC555"/>
    <mergeCell ref="CD555:CE555"/>
    <mergeCell ref="BV565:BW565"/>
    <mergeCell ref="BX565:BY565"/>
    <mergeCell ref="BZ565:CA565"/>
    <mergeCell ref="CB565:CC565"/>
    <mergeCell ref="CD565:CE565"/>
    <mergeCell ref="BV575:BW575"/>
    <mergeCell ref="BX575:BY575"/>
    <mergeCell ref="BZ575:CA575"/>
    <mergeCell ref="CB575:CC575"/>
    <mergeCell ref="CD575:CE575"/>
    <mergeCell ref="BX551:BY552"/>
    <mergeCell ref="BZ551:CA552"/>
    <mergeCell ref="CB551:CC552"/>
    <mergeCell ref="CD551:CE552"/>
    <mergeCell ref="CB561:CC562"/>
    <mergeCell ref="CD561:CE562"/>
    <mergeCell ref="CD608:CE609"/>
    <mergeCell ref="BZ620:CA620"/>
    <mergeCell ref="CB620:CC620"/>
    <mergeCell ref="CD620:CE620"/>
    <mergeCell ref="BV590:BW590"/>
    <mergeCell ref="BX590:BY590"/>
    <mergeCell ref="BZ590:CA590"/>
    <mergeCell ref="CB590:CC590"/>
    <mergeCell ref="CD590:CE590"/>
    <mergeCell ref="BV600:BW600"/>
    <mergeCell ref="BX600:BY600"/>
    <mergeCell ref="BZ640:CA640"/>
    <mergeCell ref="CB640:CC640"/>
    <mergeCell ref="CD640:CE640"/>
    <mergeCell ref="BV610:BW610"/>
    <mergeCell ref="BX610:BY610"/>
    <mergeCell ref="BZ610:CA610"/>
    <mergeCell ref="CB610:CC610"/>
    <mergeCell ref="CD610:CE610"/>
    <mergeCell ref="BV620:BW620"/>
    <mergeCell ref="BX620:BY620"/>
    <mergeCell ref="BV596:BW597"/>
    <mergeCell ref="BX596:BY597"/>
    <mergeCell ref="BZ596:CA597"/>
    <mergeCell ref="CB596:CC597"/>
    <mergeCell ref="CD596:CE597"/>
    <mergeCell ref="BV608:BW609"/>
    <mergeCell ref="BX608:BY609"/>
    <mergeCell ref="BX616:BY617"/>
    <mergeCell ref="BZ616:CA617"/>
    <mergeCell ref="CB616:CC617"/>
    <mergeCell ref="CD616:CE617"/>
    <mergeCell ref="CD673:CE674"/>
    <mergeCell ref="BV630:BW630"/>
    <mergeCell ref="BX630:BY630"/>
    <mergeCell ref="BZ630:CA630"/>
    <mergeCell ref="CB630:CC630"/>
    <mergeCell ref="CD630:CE630"/>
    <mergeCell ref="BV640:BW640"/>
    <mergeCell ref="BX640:BY640"/>
    <mergeCell ref="BV655:BW655"/>
    <mergeCell ref="BX655:BY655"/>
    <mergeCell ref="BZ655:CA655"/>
    <mergeCell ref="CB655:CC655"/>
    <mergeCell ref="CD655:CE655"/>
    <mergeCell ref="BV665:BW665"/>
    <mergeCell ref="BX665:BY665"/>
    <mergeCell ref="BZ665:CA665"/>
    <mergeCell ref="CB665:CC665"/>
    <mergeCell ref="CD665:CE665"/>
    <mergeCell ref="BV661:BW662"/>
    <mergeCell ref="BX661:BY662"/>
    <mergeCell ref="BZ661:CA662"/>
    <mergeCell ref="CB661:CC662"/>
    <mergeCell ref="CD661:CE662"/>
    <mergeCell ref="BV673:BW674"/>
    <mergeCell ref="BX673:BY674"/>
    <mergeCell ref="CD651:CE652"/>
    <mergeCell ref="BV675:BW675"/>
    <mergeCell ref="BX675:BY675"/>
    <mergeCell ref="BZ675:CA675"/>
    <mergeCell ref="CB675:CC675"/>
    <mergeCell ref="CD675:CE675"/>
    <mergeCell ref="BV685:BW685"/>
    <mergeCell ref="BX685:BY685"/>
    <mergeCell ref="BZ685:CA685"/>
    <mergeCell ref="CB685:CC685"/>
    <mergeCell ref="CD685:CE685"/>
    <mergeCell ref="BV695:BW695"/>
    <mergeCell ref="BX695:BY695"/>
    <mergeCell ref="BZ695:CA695"/>
    <mergeCell ref="CB695:CC695"/>
    <mergeCell ref="CD695:CE695"/>
    <mergeCell ref="BV705:BW705"/>
    <mergeCell ref="BX705:BY705"/>
    <mergeCell ref="BZ705:CA705"/>
    <mergeCell ref="CB705:CC705"/>
    <mergeCell ref="CD705:CE705"/>
    <mergeCell ref="BX681:BY682"/>
    <mergeCell ref="BZ681:CA682"/>
    <mergeCell ref="CB681:CC682"/>
    <mergeCell ref="CD681:CE682"/>
    <mergeCell ref="CB691:CC692"/>
    <mergeCell ref="CD691:CE692"/>
    <mergeCell ref="CD738:CE739"/>
    <mergeCell ref="BZ750:CA750"/>
    <mergeCell ref="CB750:CC750"/>
    <mergeCell ref="CD750:CE750"/>
    <mergeCell ref="BV720:BW720"/>
    <mergeCell ref="BX720:BY720"/>
    <mergeCell ref="BZ720:CA720"/>
    <mergeCell ref="CB720:CC720"/>
    <mergeCell ref="CD720:CE720"/>
    <mergeCell ref="BV730:BW730"/>
    <mergeCell ref="BX730:BY730"/>
    <mergeCell ref="BZ770:CA770"/>
    <mergeCell ref="CB770:CC770"/>
    <mergeCell ref="CD770:CE770"/>
    <mergeCell ref="BV740:BW740"/>
    <mergeCell ref="BX740:BY740"/>
    <mergeCell ref="BZ740:CA740"/>
    <mergeCell ref="CB740:CC740"/>
    <mergeCell ref="CD740:CE740"/>
    <mergeCell ref="BV750:BW750"/>
    <mergeCell ref="BX750:BY750"/>
    <mergeCell ref="BV726:BW727"/>
    <mergeCell ref="BX726:BY727"/>
    <mergeCell ref="BZ726:CA727"/>
    <mergeCell ref="CB726:CC727"/>
    <mergeCell ref="CD726:CE727"/>
    <mergeCell ref="BV738:BW739"/>
    <mergeCell ref="BX738:BY739"/>
    <mergeCell ref="BX746:BY747"/>
    <mergeCell ref="BZ746:CA747"/>
    <mergeCell ref="CB746:CC747"/>
    <mergeCell ref="CD746:CE747"/>
    <mergeCell ref="CD803:CE804"/>
    <mergeCell ref="BV760:BW760"/>
    <mergeCell ref="BX760:BY760"/>
    <mergeCell ref="BZ760:CA760"/>
    <mergeCell ref="CB760:CC760"/>
    <mergeCell ref="CD760:CE760"/>
    <mergeCell ref="BV770:BW770"/>
    <mergeCell ref="BX770:BY770"/>
    <mergeCell ref="BV785:BW785"/>
    <mergeCell ref="BX785:BY785"/>
    <mergeCell ref="BZ785:CA785"/>
    <mergeCell ref="CB785:CC785"/>
    <mergeCell ref="CD785:CE785"/>
    <mergeCell ref="BV795:BW795"/>
    <mergeCell ref="BX795:BY795"/>
    <mergeCell ref="BZ795:CA795"/>
    <mergeCell ref="CB795:CC795"/>
    <mergeCell ref="CD795:CE795"/>
    <mergeCell ref="BV791:BW792"/>
    <mergeCell ref="BX791:BY792"/>
    <mergeCell ref="BZ791:CA792"/>
    <mergeCell ref="CB791:CC792"/>
    <mergeCell ref="CD791:CE792"/>
    <mergeCell ref="BV803:BW804"/>
    <mergeCell ref="BX803:BY804"/>
    <mergeCell ref="CD781:CE782"/>
    <mergeCell ref="BV805:BW805"/>
    <mergeCell ref="BX805:BY805"/>
    <mergeCell ref="BZ805:CA805"/>
    <mergeCell ref="CB805:CC805"/>
    <mergeCell ref="CD805:CE805"/>
    <mergeCell ref="BV815:BW815"/>
    <mergeCell ref="BX815:BY815"/>
    <mergeCell ref="BZ815:CA815"/>
    <mergeCell ref="CB815:CC815"/>
    <mergeCell ref="CD815:CE815"/>
    <mergeCell ref="BV825:BW825"/>
    <mergeCell ref="BX825:BY825"/>
    <mergeCell ref="BZ825:CA825"/>
    <mergeCell ref="CB825:CC825"/>
    <mergeCell ref="CD825:CE825"/>
    <mergeCell ref="BV835:BW835"/>
    <mergeCell ref="BX835:BY835"/>
    <mergeCell ref="BZ835:CA835"/>
    <mergeCell ref="CB835:CC835"/>
    <mergeCell ref="CD835:CE835"/>
    <mergeCell ref="BX811:BY812"/>
    <mergeCell ref="BZ811:CA812"/>
    <mergeCell ref="CB811:CC812"/>
    <mergeCell ref="CD811:CE812"/>
    <mergeCell ref="CB821:CC822"/>
    <mergeCell ref="CD821:CE822"/>
    <mergeCell ref="CD868:CE869"/>
    <mergeCell ref="BZ880:CA880"/>
    <mergeCell ref="CB880:CC880"/>
    <mergeCell ref="CD880:CE880"/>
    <mergeCell ref="BV850:BW850"/>
    <mergeCell ref="BX850:BY850"/>
    <mergeCell ref="BZ850:CA850"/>
    <mergeCell ref="CB850:CC850"/>
    <mergeCell ref="CD850:CE850"/>
    <mergeCell ref="BV860:BW860"/>
    <mergeCell ref="BX860:BY860"/>
    <mergeCell ref="BZ900:CA900"/>
    <mergeCell ref="CB900:CC900"/>
    <mergeCell ref="CD900:CE900"/>
    <mergeCell ref="BV870:BW870"/>
    <mergeCell ref="BX870:BY870"/>
    <mergeCell ref="BZ870:CA870"/>
    <mergeCell ref="CB870:CC870"/>
    <mergeCell ref="CD870:CE870"/>
    <mergeCell ref="BV880:BW880"/>
    <mergeCell ref="BX880:BY880"/>
    <mergeCell ref="BV856:BW857"/>
    <mergeCell ref="BX856:BY857"/>
    <mergeCell ref="BZ856:CA857"/>
    <mergeCell ref="CB856:CC857"/>
    <mergeCell ref="CD856:CE857"/>
    <mergeCell ref="BV868:BW869"/>
    <mergeCell ref="BX868:BY869"/>
    <mergeCell ref="BX876:BY877"/>
    <mergeCell ref="BZ876:CA877"/>
    <mergeCell ref="BV890:BW890"/>
    <mergeCell ref="BX890:BY890"/>
    <mergeCell ref="BV900:BW900"/>
    <mergeCell ref="BX900:BY900"/>
    <mergeCell ref="BV915:BW915"/>
    <mergeCell ref="BX915:BY915"/>
    <mergeCell ref="BZ915:CA915"/>
    <mergeCell ref="CB915:CC915"/>
    <mergeCell ref="CD915:CE915"/>
    <mergeCell ref="BV925:BW925"/>
    <mergeCell ref="BX925:BY925"/>
    <mergeCell ref="BZ925:CA925"/>
    <mergeCell ref="CB925:CC925"/>
    <mergeCell ref="CD925:CE925"/>
    <mergeCell ref="BV921:BW922"/>
    <mergeCell ref="BX921:BY922"/>
    <mergeCell ref="BZ921:CA922"/>
    <mergeCell ref="CB921:CC922"/>
    <mergeCell ref="CD921:CE922"/>
    <mergeCell ref="CD911:CE912"/>
    <mergeCell ref="CB923:CC924"/>
    <mergeCell ref="CD923:CE924"/>
    <mergeCell ref="BV945:BW945"/>
    <mergeCell ref="BX945:BY945"/>
    <mergeCell ref="BZ945:CA945"/>
    <mergeCell ref="CB945:CC945"/>
    <mergeCell ref="CD945:CE945"/>
    <mergeCell ref="BV955:BW955"/>
    <mergeCell ref="BX955:BY955"/>
    <mergeCell ref="BZ955:CA955"/>
    <mergeCell ref="CB955:CC955"/>
    <mergeCell ref="CD955:CE955"/>
    <mergeCell ref="BV965:BW965"/>
    <mergeCell ref="BX965:BY965"/>
    <mergeCell ref="BZ965:CA965"/>
    <mergeCell ref="CB965:CC965"/>
    <mergeCell ref="CD965:CE965"/>
    <mergeCell ref="BX941:BY942"/>
    <mergeCell ref="BZ941:CA942"/>
    <mergeCell ref="CB941:CC942"/>
    <mergeCell ref="CD941:CE942"/>
    <mergeCell ref="CB951:CC952"/>
    <mergeCell ref="CD951:CE952"/>
    <mergeCell ref="BV998:BW999"/>
    <mergeCell ref="BX998:BY999"/>
    <mergeCell ref="BZ998:CA999"/>
    <mergeCell ref="CB998:CC999"/>
    <mergeCell ref="CD998:CE999"/>
    <mergeCell ref="CD1030:CE1030"/>
    <mergeCell ref="CD1028:CE1029"/>
    <mergeCell ref="CB1028:CC1029"/>
    <mergeCell ref="J24:K25"/>
    <mergeCell ref="J89:K90"/>
    <mergeCell ref="J154:K155"/>
    <mergeCell ref="J219:K220"/>
    <mergeCell ref="BV1020:BW1020"/>
    <mergeCell ref="BX1020:BY1020"/>
    <mergeCell ref="BV1000:BW1000"/>
    <mergeCell ref="BX1000:BY1000"/>
    <mergeCell ref="BV980:BW980"/>
    <mergeCell ref="BX980:BY980"/>
    <mergeCell ref="BZ980:CA980"/>
    <mergeCell ref="CB980:CC980"/>
    <mergeCell ref="CD980:CE980"/>
    <mergeCell ref="BV990:BW990"/>
    <mergeCell ref="BX990:BY990"/>
    <mergeCell ref="BZ990:CA990"/>
    <mergeCell ref="CB990:CC990"/>
    <mergeCell ref="CD990:CE990"/>
    <mergeCell ref="BV986:BW987"/>
    <mergeCell ref="BX986:BY987"/>
    <mergeCell ref="BZ1000:CA1000"/>
    <mergeCell ref="CB1000:CC1000"/>
    <mergeCell ref="CD1000:CE1000"/>
    <mergeCell ref="BV1010:BW1010"/>
    <mergeCell ref="BX1010:BY1010"/>
    <mergeCell ref="BZ1010:CA1010"/>
    <mergeCell ref="CB1010:CC1010"/>
    <mergeCell ref="CD1010:CE1010"/>
    <mergeCell ref="BZ1006:CA1007"/>
    <mergeCell ref="A1041:E1042"/>
    <mergeCell ref="F1041:AG1042"/>
    <mergeCell ref="AH1041:AJ1042"/>
    <mergeCell ref="AK1041:AO1042"/>
    <mergeCell ref="AQ1041:BC1044"/>
    <mergeCell ref="BD1041:BE1044"/>
    <mergeCell ref="BF1041:BF1042"/>
    <mergeCell ref="BG1041:BU1042"/>
    <mergeCell ref="BV1041:BW1042"/>
    <mergeCell ref="BX1041:BY1042"/>
    <mergeCell ref="BZ1041:CA1042"/>
    <mergeCell ref="CB1041:CC1042"/>
    <mergeCell ref="CD1041:CE1042"/>
    <mergeCell ref="CD1006:CE1007"/>
    <mergeCell ref="CD1018:CE1019"/>
    <mergeCell ref="CF1041:CF1042"/>
    <mergeCell ref="A1043:C1044"/>
    <mergeCell ref="D1043:E1044"/>
    <mergeCell ref="F1043:AG1044"/>
    <mergeCell ref="AH1043:AJ1044"/>
    <mergeCell ref="AK1043:AO1044"/>
    <mergeCell ref="BF1043:BF1044"/>
    <mergeCell ref="BG1043:BU1044"/>
    <mergeCell ref="BV1043:BW1044"/>
    <mergeCell ref="I1045:M1046"/>
    <mergeCell ref="N1045:AC1046"/>
    <mergeCell ref="CD1043:CE1044"/>
    <mergeCell ref="CF1043:CF1044"/>
    <mergeCell ref="A1045:C1046"/>
    <mergeCell ref="D1045:E1046"/>
    <mergeCell ref="F1045:H1046"/>
    <mergeCell ref="AD1045:AE1046"/>
    <mergeCell ref="CB1043:CC1044"/>
    <mergeCell ref="AF1045:AG1046"/>
    <mergeCell ref="AH1045:AI1046"/>
    <mergeCell ref="AJ1045:AK1046"/>
    <mergeCell ref="AL1045:AM1046"/>
    <mergeCell ref="AN1045:AO1046"/>
    <mergeCell ref="BV1045:BW1045"/>
    <mergeCell ref="A1047:B1048"/>
    <mergeCell ref="C1047:AC1048"/>
    <mergeCell ref="AD1047:AE1048"/>
    <mergeCell ref="AF1047:AG1048"/>
    <mergeCell ref="AH1047:AI1048"/>
    <mergeCell ref="AJ1047:AK1048"/>
    <mergeCell ref="BX1045:BY1045"/>
    <mergeCell ref="BZ1045:CA1045"/>
    <mergeCell ref="CB1045:CC1045"/>
    <mergeCell ref="CD1045:CE1045"/>
    <mergeCell ref="A1049:B1050"/>
    <mergeCell ref="C1049:AC1050"/>
    <mergeCell ref="AD1049:AE1050"/>
    <mergeCell ref="AF1049:AG1050"/>
    <mergeCell ref="AH1049:AI1050"/>
    <mergeCell ref="AJ1049:AK1050"/>
    <mergeCell ref="A1051:B1052"/>
    <mergeCell ref="C1051:AC1052"/>
    <mergeCell ref="AD1051:AE1052"/>
    <mergeCell ref="AF1051:AG1052"/>
    <mergeCell ref="AH1051:AI1052"/>
    <mergeCell ref="AJ1051:AK1052"/>
    <mergeCell ref="BF1051:BF1052"/>
    <mergeCell ref="BG1051:BU1052"/>
    <mergeCell ref="J1058:K1059"/>
    <mergeCell ref="L1058:M1059"/>
    <mergeCell ref="O1058:P1061"/>
    <mergeCell ref="Q1058:Q1059"/>
    <mergeCell ref="CD1051:CE1052"/>
    <mergeCell ref="CF1051:CF1052"/>
    <mergeCell ref="AL1051:AM1052"/>
    <mergeCell ref="AN1051:AO1052"/>
    <mergeCell ref="AQ1051:BC1054"/>
    <mergeCell ref="BD1051:BE1054"/>
    <mergeCell ref="D1060:E1061"/>
    <mergeCell ref="F1060:G1061"/>
    <mergeCell ref="H1060:I1061"/>
    <mergeCell ref="J1060:K1061"/>
    <mergeCell ref="L1060:M1061"/>
    <mergeCell ref="Q1060:Q1061"/>
    <mergeCell ref="A1053:B1054"/>
    <mergeCell ref="C1053:AC1054"/>
    <mergeCell ref="AD1053:AE1054"/>
    <mergeCell ref="AF1053:AG1054"/>
    <mergeCell ref="AH1053:AI1054"/>
    <mergeCell ref="AJ1053:AK1054"/>
    <mergeCell ref="BV1053:BW1054"/>
    <mergeCell ref="BX1053:BY1054"/>
    <mergeCell ref="BZ1053:CA1054"/>
    <mergeCell ref="CB1053:CC1054"/>
    <mergeCell ref="CD1053:CE1054"/>
    <mergeCell ref="CF1053:CF1054"/>
    <mergeCell ref="CD1055:CE1055"/>
    <mergeCell ref="A1058:B1061"/>
    <mergeCell ref="C1058:C1059"/>
    <mergeCell ref="D1058:E1059"/>
    <mergeCell ref="Z1068:AA1069"/>
    <mergeCell ref="Z1064:AA1065"/>
    <mergeCell ref="BX1065:BY1065"/>
    <mergeCell ref="F1058:G1059"/>
    <mergeCell ref="H1058:I1059"/>
    <mergeCell ref="V1058:W1059"/>
    <mergeCell ref="X1058:Y1059"/>
    <mergeCell ref="Z1058:AA1059"/>
    <mergeCell ref="C1060:C1061"/>
    <mergeCell ref="CB1061:CC1062"/>
    <mergeCell ref="CD1061:CE1062"/>
    <mergeCell ref="V1060:W1061"/>
    <mergeCell ref="X1060:Y1061"/>
    <mergeCell ref="Z1060:AA1061"/>
    <mergeCell ref="AQ1061:BC1064"/>
    <mergeCell ref="C1064:C1065"/>
    <mergeCell ref="D1064:E1065"/>
    <mergeCell ref="F1064:G1065"/>
    <mergeCell ref="CB1063:CC1064"/>
    <mergeCell ref="CD1063:CE1064"/>
    <mergeCell ref="R1062:S1063"/>
    <mergeCell ref="T1062:U1063"/>
    <mergeCell ref="V1062:W1063"/>
    <mergeCell ref="X1062:Y1063"/>
    <mergeCell ref="Z1062:AA1063"/>
    <mergeCell ref="BZ1065:CA1065"/>
    <mergeCell ref="BF1063:BF1064"/>
    <mergeCell ref="V1064:W1065"/>
    <mergeCell ref="X1064:Y1065"/>
    <mergeCell ref="BZ1061:CA1062"/>
    <mergeCell ref="BD1061:BE1064"/>
    <mergeCell ref="BF1061:BF1062"/>
    <mergeCell ref="CB1065:CC1065"/>
    <mergeCell ref="CD1065:CE1065"/>
    <mergeCell ref="V1066:W1067"/>
    <mergeCell ref="X1066:Y1067"/>
    <mergeCell ref="Z1066:AA1067"/>
    <mergeCell ref="BV1065:BW1065"/>
    <mergeCell ref="CF1061:CF1062"/>
    <mergeCell ref="C1062:C1063"/>
    <mergeCell ref="D1062:E1063"/>
    <mergeCell ref="F1062:G1063"/>
    <mergeCell ref="H1062:I1063"/>
    <mergeCell ref="J1062:K1063"/>
    <mergeCell ref="L1062:M1063"/>
    <mergeCell ref="R1060:S1061"/>
    <mergeCell ref="T1060:U1061"/>
    <mergeCell ref="CF1063:CF1064"/>
    <mergeCell ref="R1064:S1065"/>
    <mergeCell ref="T1064:U1065"/>
    <mergeCell ref="BG1063:BU1064"/>
    <mergeCell ref="BV1063:BW1064"/>
    <mergeCell ref="BX1063:BY1064"/>
    <mergeCell ref="BZ1063:CA1064"/>
    <mergeCell ref="A1062:B1065"/>
    <mergeCell ref="O1062:P1065"/>
    <mergeCell ref="Q1062:Q1063"/>
    <mergeCell ref="BG1061:BU1062"/>
    <mergeCell ref="BV1061:BW1062"/>
    <mergeCell ref="BX1061:BY1062"/>
    <mergeCell ref="H1064:I1065"/>
    <mergeCell ref="J1064:K1065"/>
    <mergeCell ref="L1064:M1065"/>
    <mergeCell ref="Q1064:Q1065"/>
    <mergeCell ref="A1066:B1069"/>
    <mergeCell ref="C1066:C1067"/>
    <mergeCell ref="D1066:E1067"/>
    <mergeCell ref="F1066:G1067"/>
    <mergeCell ref="H1066:I1067"/>
    <mergeCell ref="T1066:U1067"/>
    <mergeCell ref="R1068:S1069"/>
    <mergeCell ref="T1068:U1069"/>
    <mergeCell ref="Q1068:Q1069"/>
    <mergeCell ref="J1066:K1067"/>
    <mergeCell ref="C1068:C1069"/>
    <mergeCell ref="D1068:E1069"/>
    <mergeCell ref="F1068:G1069"/>
    <mergeCell ref="H1068:I1069"/>
    <mergeCell ref="J1068:K1069"/>
    <mergeCell ref="L1068:M1069"/>
    <mergeCell ref="L1066:M1067"/>
    <mergeCell ref="O1066:P1069"/>
    <mergeCell ref="Q1066:Q1067"/>
    <mergeCell ref="R1066:S1067"/>
    <mergeCell ref="V1068:W1069"/>
    <mergeCell ref="X1068:Y1069"/>
    <mergeCell ref="BV1071:BW1072"/>
    <mergeCell ref="BX1071:BY1072"/>
    <mergeCell ref="BZ1071:CA1072"/>
    <mergeCell ref="CB1071:CC1072"/>
    <mergeCell ref="CD1071:CE1072"/>
    <mergeCell ref="AQ1071:BC1074"/>
    <mergeCell ref="BD1071:BE1074"/>
    <mergeCell ref="BF1071:BF1072"/>
    <mergeCell ref="CF1071:CF1072"/>
    <mergeCell ref="BF1073:BF1074"/>
    <mergeCell ref="BG1073:BU1074"/>
    <mergeCell ref="BV1073:BW1074"/>
    <mergeCell ref="BX1073:BY1074"/>
    <mergeCell ref="BZ1073:CA1074"/>
    <mergeCell ref="CB1073:CC1074"/>
    <mergeCell ref="CD1073:CE1074"/>
    <mergeCell ref="CF1073:CF1074"/>
    <mergeCell ref="BG1071:BU1072"/>
    <mergeCell ref="CB1075:CC1075"/>
    <mergeCell ref="CD1075:CE1075"/>
    <mergeCell ref="AQ1081:BC1084"/>
    <mergeCell ref="BD1081:BE1084"/>
    <mergeCell ref="BF1081:BF1082"/>
    <mergeCell ref="BG1081:BU1082"/>
    <mergeCell ref="BV1081:BW1082"/>
    <mergeCell ref="BV1075:BW1075"/>
    <mergeCell ref="BX1075:BY1075"/>
    <mergeCell ref="BZ1075:CA1075"/>
    <mergeCell ref="BX1081:BY1082"/>
    <mergeCell ref="BZ1081:CA1082"/>
    <mergeCell ref="CB1081:CC1082"/>
    <mergeCell ref="CD1081:CE1082"/>
    <mergeCell ref="CF1081:CF1082"/>
    <mergeCell ref="BF1083:BF1084"/>
    <mergeCell ref="BG1083:BU1084"/>
    <mergeCell ref="BV1083:BW1084"/>
    <mergeCell ref="BX1083:BY1084"/>
    <mergeCell ref="BZ1083:CA1084"/>
    <mergeCell ref="CB1083:CC1084"/>
    <mergeCell ref="CD1083:CE1084"/>
    <mergeCell ref="CF1083:CF1084"/>
    <mergeCell ref="BV1085:BW1085"/>
    <mergeCell ref="BX1085:BY1085"/>
    <mergeCell ref="BZ1085:CA1085"/>
    <mergeCell ref="CB1085:CC1085"/>
    <mergeCell ref="CD1085:CE1085"/>
    <mergeCell ref="CB1108:CC1109"/>
    <mergeCell ref="CD1108:CE1109"/>
    <mergeCell ref="CF1108:CF1109"/>
    <mergeCell ref="CD1106:CE1107"/>
    <mergeCell ref="CF1106:CF1107"/>
    <mergeCell ref="AQ1091:BC1094"/>
    <mergeCell ref="BD1091:BE1094"/>
    <mergeCell ref="BF1091:BF1092"/>
    <mergeCell ref="BG1091:BU1092"/>
    <mergeCell ref="BV1091:BW1092"/>
    <mergeCell ref="CF1091:CF1092"/>
    <mergeCell ref="BF1093:BF1094"/>
    <mergeCell ref="BG1093:BU1094"/>
    <mergeCell ref="BV1093:BW1094"/>
    <mergeCell ref="BX1093:BY1094"/>
    <mergeCell ref="BZ1093:CA1094"/>
    <mergeCell ref="CB1093:CC1094"/>
    <mergeCell ref="BX1091:BY1092"/>
    <mergeCell ref="CD1093:CE1094"/>
    <mergeCell ref="CF1093:CF1094"/>
    <mergeCell ref="BV1095:BW1095"/>
    <mergeCell ref="BX1095:BY1095"/>
    <mergeCell ref="BZ1095:CA1095"/>
    <mergeCell ref="CB1095:CC1095"/>
    <mergeCell ref="CD1095:CE1095"/>
    <mergeCell ref="BZ1091:CA1092"/>
    <mergeCell ref="CB1091:CC1092"/>
    <mergeCell ref="CD1091:CE1092"/>
    <mergeCell ref="BZ1106:CA1107"/>
    <mergeCell ref="CB1106:CC1107"/>
    <mergeCell ref="A1106:E1107"/>
    <mergeCell ref="F1106:AG1107"/>
    <mergeCell ref="AH1106:AJ1107"/>
    <mergeCell ref="AK1106:AO1107"/>
    <mergeCell ref="AQ1106:BC1109"/>
    <mergeCell ref="BD1106:BE1109"/>
    <mergeCell ref="BX1108:BY1109"/>
    <mergeCell ref="BZ1108:CA1109"/>
    <mergeCell ref="BG1108:BU1109"/>
    <mergeCell ref="BV1108:BW1109"/>
    <mergeCell ref="BF1106:BF1107"/>
    <mergeCell ref="BG1106:BU1107"/>
    <mergeCell ref="BV1106:BW1107"/>
    <mergeCell ref="BX1106:BY1107"/>
    <mergeCell ref="A1108:C1109"/>
    <mergeCell ref="D1108:E1109"/>
    <mergeCell ref="F1108:AG1109"/>
    <mergeCell ref="AH1108:AJ1109"/>
    <mergeCell ref="AK1108:AO1109"/>
    <mergeCell ref="BF1108:BF1109"/>
    <mergeCell ref="A1110:C1111"/>
    <mergeCell ref="D1110:E1111"/>
    <mergeCell ref="F1110:H1111"/>
    <mergeCell ref="AD1110:AE1111"/>
    <mergeCell ref="I1110:M1111"/>
    <mergeCell ref="N1110:AC1111"/>
    <mergeCell ref="AF1110:AG1111"/>
    <mergeCell ref="AH1110:AI1111"/>
    <mergeCell ref="AJ1110:AK1111"/>
    <mergeCell ref="AL1110:AM1111"/>
    <mergeCell ref="AN1110:AO1111"/>
    <mergeCell ref="BV1110:BW1110"/>
    <mergeCell ref="BX1110:BY1110"/>
    <mergeCell ref="BZ1110:CA1110"/>
    <mergeCell ref="CB1110:CC1110"/>
    <mergeCell ref="CD1110:CE1110"/>
    <mergeCell ref="A1112:B1113"/>
    <mergeCell ref="C1112:AC1113"/>
    <mergeCell ref="AD1112:AE1113"/>
    <mergeCell ref="AF1112:AG1113"/>
    <mergeCell ref="AH1112:AI1113"/>
    <mergeCell ref="AJ1112:AK1113"/>
    <mergeCell ref="AL1112:AM1113"/>
    <mergeCell ref="AN1112:AO1113"/>
    <mergeCell ref="A1114:B1115"/>
    <mergeCell ref="C1114:AC1115"/>
    <mergeCell ref="AD1114:AE1115"/>
    <mergeCell ref="AF1114:AG1115"/>
    <mergeCell ref="AH1114:AI1115"/>
    <mergeCell ref="AJ1114:AK1115"/>
    <mergeCell ref="AL1114:AM1115"/>
    <mergeCell ref="AN1114:AO1115"/>
    <mergeCell ref="A1116:B1117"/>
    <mergeCell ref="C1116:AC1117"/>
    <mergeCell ref="AD1116:AE1117"/>
    <mergeCell ref="AF1116:AG1117"/>
    <mergeCell ref="AH1116:AI1117"/>
    <mergeCell ref="AJ1116:AK1117"/>
    <mergeCell ref="AL1116:AM1117"/>
    <mergeCell ref="AN1116:AO1117"/>
    <mergeCell ref="AQ1116:BC1119"/>
    <mergeCell ref="A1118:B1119"/>
    <mergeCell ref="BD1116:BE1119"/>
    <mergeCell ref="BF1116:BF1117"/>
    <mergeCell ref="BG1116:BU1117"/>
    <mergeCell ref="AL1118:AM1119"/>
    <mergeCell ref="AN1118:AO1119"/>
    <mergeCell ref="BF1118:BF1119"/>
    <mergeCell ref="BG1118:BU1119"/>
    <mergeCell ref="BV1116:BW1117"/>
    <mergeCell ref="BX1116:BY1117"/>
    <mergeCell ref="BZ1116:CA1117"/>
    <mergeCell ref="CB1116:CC1117"/>
    <mergeCell ref="CD1116:CE1117"/>
    <mergeCell ref="CF1116:CF1117"/>
    <mergeCell ref="V1123:W1124"/>
    <mergeCell ref="X1123:Y1124"/>
    <mergeCell ref="Z1123:AA1124"/>
    <mergeCell ref="C1125:C1126"/>
    <mergeCell ref="D1125:E1126"/>
    <mergeCell ref="F1125:G1126"/>
    <mergeCell ref="H1125:I1126"/>
    <mergeCell ref="J1125:K1126"/>
    <mergeCell ref="L1125:M1126"/>
    <mergeCell ref="Q1125:Q1126"/>
    <mergeCell ref="C1118:AC1119"/>
    <mergeCell ref="AD1118:AE1119"/>
    <mergeCell ref="AF1118:AG1119"/>
    <mergeCell ref="AH1118:AI1119"/>
    <mergeCell ref="AJ1118:AK1119"/>
    <mergeCell ref="BV1118:BW1119"/>
    <mergeCell ref="BX1118:BY1119"/>
    <mergeCell ref="BZ1118:CA1119"/>
    <mergeCell ref="CB1118:CC1119"/>
    <mergeCell ref="CD1118:CE1119"/>
    <mergeCell ref="CF1118:CF1119"/>
    <mergeCell ref="BV1120:BW1120"/>
    <mergeCell ref="BX1120:BY1120"/>
    <mergeCell ref="BZ1120:CA1120"/>
    <mergeCell ref="CB1120:CC1120"/>
    <mergeCell ref="CD1120:CE1120"/>
    <mergeCell ref="A1123:B1126"/>
    <mergeCell ref="C1123:C1124"/>
    <mergeCell ref="D1123:E1124"/>
    <mergeCell ref="F1123:G1124"/>
    <mergeCell ref="H1123:I1124"/>
    <mergeCell ref="BZ1128:CA1129"/>
    <mergeCell ref="CB1128:CC1129"/>
    <mergeCell ref="CD1128:CE1129"/>
    <mergeCell ref="R1127:S1128"/>
    <mergeCell ref="T1127:U1128"/>
    <mergeCell ref="V1127:W1128"/>
    <mergeCell ref="X1127:Y1128"/>
    <mergeCell ref="Z1127:AA1128"/>
    <mergeCell ref="BF1128:BF1129"/>
    <mergeCell ref="V1129:W1130"/>
    <mergeCell ref="CF1128:CF1129"/>
    <mergeCell ref="C1129:C1130"/>
    <mergeCell ref="D1129:E1130"/>
    <mergeCell ref="F1129:G1130"/>
    <mergeCell ref="H1129:I1130"/>
    <mergeCell ref="J1129:K1130"/>
    <mergeCell ref="L1129:M1130"/>
    <mergeCell ref="Q1129:Q1130"/>
    <mergeCell ref="R1129:S1130"/>
    <mergeCell ref="T1129:U1130"/>
    <mergeCell ref="J1123:K1124"/>
    <mergeCell ref="L1123:M1124"/>
    <mergeCell ref="O1123:P1126"/>
    <mergeCell ref="Q1123:Q1124"/>
    <mergeCell ref="R1123:S1124"/>
    <mergeCell ref="T1123:U1124"/>
    <mergeCell ref="R1125:S1126"/>
    <mergeCell ref="T1125:U1126"/>
    <mergeCell ref="CB1130:CC1130"/>
    <mergeCell ref="CD1130:CE1130"/>
    <mergeCell ref="V1131:W1132"/>
    <mergeCell ref="X1131:Y1132"/>
    <mergeCell ref="Z1131:AA1132"/>
    <mergeCell ref="C1133:C1134"/>
    <mergeCell ref="X1129:Y1130"/>
    <mergeCell ref="Q1133:Q1134"/>
    <mergeCell ref="J1131:K1132"/>
    <mergeCell ref="L1131:M1132"/>
    <mergeCell ref="O1131:P1134"/>
    <mergeCell ref="Q1131:Q1132"/>
    <mergeCell ref="R1131:S1132"/>
    <mergeCell ref="Z1133:AA1134"/>
    <mergeCell ref="Z1129:AA1130"/>
    <mergeCell ref="CF1126:CF1127"/>
    <mergeCell ref="C1127:C1128"/>
    <mergeCell ref="D1127:E1128"/>
    <mergeCell ref="F1127:G1128"/>
    <mergeCell ref="H1127:I1128"/>
    <mergeCell ref="J1127:K1128"/>
    <mergeCell ref="L1127:M1128"/>
    <mergeCell ref="BZ1130:CA1130"/>
    <mergeCell ref="BZ1126:CA1127"/>
    <mergeCell ref="CB1126:CC1127"/>
    <mergeCell ref="CD1126:CE1127"/>
    <mergeCell ref="V1125:W1126"/>
    <mergeCell ref="X1125:Y1126"/>
    <mergeCell ref="Z1125:AA1126"/>
    <mergeCell ref="AQ1126:BC1129"/>
    <mergeCell ref="BD1126:BE1129"/>
    <mergeCell ref="BF1126:BF1127"/>
    <mergeCell ref="BG1128:BU1129"/>
    <mergeCell ref="A1127:B1130"/>
    <mergeCell ref="O1127:P1130"/>
    <mergeCell ref="Q1127:Q1128"/>
    <mergeCell ref="BG1126:BU1127"/>
    <mergeCell ref="BV1126:BW1127"/>
    <mergeCell ref="BX1126:BY1127"/>
    <mergeCell ref="BV1128:BW1129"/>
    <mergeCell ref="BX1128:BY1129"/>
    <mergeCell ref="BX1130:BY1130"/>
    <mergeCell ref="BV1140:BW1140"/>
    <mergeCell ref="BX1140:BY1140"/>
    <mergeCell ref="BZ1140:CA1140"/>
    <mergeCell ref="A1131:B1134"/>
    <mergeCell ref="C1131:C1132"/>
    <mergeCell ref="D1131:E1132"/>
    <mergeCell ref="F1131:G1132"/>
    <mergeCell ref="H1131:I1132"/>
    <mergeCell ref="T1131:U1132"/>
    <mergeCell ref="D1133:E1134"/>
    <mergeCell ref="F1133:G1134"/>
    <mergeCell ref="H1133:I1134"/>
    <mergeCell ref="J1133:K1134"/>
    <mergeCell ref="L1133:M1134"/>
    <mergeCell ref="BV1130:BW1130"/>
    <mergeCell ref="R1133:S1134"/>
    <mergeCell ref="T1133:U1134"/>
    <mergeCell ref="V1133:W1134"/>
    <mergeCell ref="X1133:Y1134"/>
    <mergeCell ref="BV1136:BW1137"/>
    <mergeCell ref="BX1136:BY1137"/>
    <mergeCell ref="BZ1136:CA1137"/>
    <mergeCell ref="CB1136:CC1137"/>
    <mergeCell ref="CD1136:CE1137"/>
    <mergeCell ref="AQ1136:BC1139"/>
    <mergeCell ref="BD1136:BE1139"/>
    <mergeCell ref="BF1136:BF1137"/>
    <mergeCell ref="CF1136:CF1137"/>
    <mergeCell ref="BF1138:BF1139"/>
    <mergeCell ref="BG1138:BU1139"/>
    <mergeCell ref="BV1138:BW1139"/>
    <mergeCell ref="BX1138:BY1139"/>
    <mergeCell ref="BZ1138:CA1139"/>
    <mergeCell ref="CB1138:CC1139"/>
    <mergeCell ref="CD1138:CE1139"/>
    <mergeCell ref="CF1138:CF1139"/>
    <mergeCell ref="BG1136:BU1137"/>
    <mergeCell ref="CB1140:CC1140"/>
    <mergeCell ref="CD1140:CE1140"/>
    <mergeCell ref="AQ1146:BC1149"/>
    <mergeCell ref="BD1146:BE1149"/>
    <mergeCell ref="BF1146:BF1147"/>
    <mergeCell ref="BG1146:BU1147"/>
    <mergeCell ref="BV1146:BW1147"/>
    <mergeCell ref="BX1146:BY1147"/>
    <mergeCell ref="BZ1146:CA1147"/>
    <mergeCell ref="CB1146:CC1147"/>
    <mergeCell ref="CD1146:CE1147"/>
    <mergeCell ref="CF1146:CF1147"/>
    <mergeCell ref="BF1148:BF1149"/>
    <mergeCell ref="BG1148:BU1149"/>
    <mergeCell ref="BV1148:BW1149"/>
    <mergeCell ref="BX1148:BY1149"/>
    <mergeCell ref="BZ1148:CA1149"/>
    <mergeCell ref="CB1148:CC1149"/>
    <mergeCell ref="CD1148:CE1149"/>
    <mergeCell ref="CF1148:CF1149"/>
    <mergeCell ref="BV1150:BW1150"/>
    <mergeCell ref="BX1150:BY1150"/>
    <mergeCell ref="BZ1150:CA1150"/>
    <mergeCell ref="CB1150:CC1150"/>
    <mergeCell ref="CD1150:CE1150"/>
    <mergeCell ref="CB1173:CC1174"/>
    <mergeCell ref="CD1173:CE1174"/>
    <mergeCell ref="CF1173:CF1174"/>
    <mergeCell ref="CD1171:CE1172"/>
    <mergeCell ref="CF1171:CF1172"/>
    <mergeCell ref="AQ1156:BC1159"/>
    <mergeCell ref="BD1156:BE1159"/>
    <mergeCell ref="BF1156:BF1157"/>
    <mergeCell ref="BG1156:BU1157"/>
    <mergeCell ref="BV1156:BW1157"/>
    <mergeCell ref="CF1156:CF1157"/>
    <mergeCell ref="BF1158:BF1159"/>
    <mergeCell ref="BG1158:BU1159"/>
    <mergeCell ref="BV1158:BW1159"/>
    <mergeCell ref="BX1158:BY1159"/>
    <mergeCell ref="BZ1158:CA1159"/>
    <mergeCell ref="CB1158:CC1159"/>
    <mergeCell ref="BX1156:BY1157"/>
    <mergeCell ref="CD1158:CE1159"/>
    <mergeCell ref="CF1158:CF1159"/>
    <mergeCell ref="BV1160:BW1160"/>
    <mergeCell ref="BX1160:BY1160"/>
    <mergeCell ref="BZ1160:CA1160"/>
    <mergeCell ref="CB1160:CC1160"/>
    <mergeCell ref="CD1160:CE1160"/>
    <mergeCell ref="BZ1156:CA1157"/>
    <mergeCell ref="CB1156:CC1157"/>
    <mergeCell ref="CD1156:CE1157"/>
    <mergeCell ref="BZ1171:CA1172"/>
    <mergeCell ref="CB1171:CC1172"/>
    <mergeCell ref="A1171:E1172"/>
    <mergeCell ref="F1171:AG1172"/>
    <mergeCell ref="AH1171:AJ1172"/>
    <mergeCell ref="AK1171:AO1172"/>
    <mergeCell ref="AQ1171:BC1174"/>
    <mergeCell ref="BD1171:BE1174"/>
    <mergeCell ref="BX1173:BY1174"/>
    <mergeCell ref="BZ1173:CA1174"/>
    <mergeCell ref="BG1173:BU1174"/>
    <mergeCell ref="BV1173:BW1174"/>
    <mergeCell ref="BF1171:BF1172"/>
    <mergeCell ref="BG1171:BU1172"/>
    <mergeCell ref="BV1171:BW1172"/>
    <mergeCell ref="BX1171:BY1172"/>
    <mergeCell ref="A1173:C1174"/>
    <mergeCell ref="D1173:E1174"/>
    <mergeCell ref="F1173:AG1174"/>
    <mergeCell ref="AH1173:AJ1174"/>
    <mergeCell ref="AK1173:AO1174"/>
    <mergeCell ref="BF1173:BF1174"/>
    <mergeCell ref="A1175:C1176"/>
    <mergeCell ref="D1175:E1176"/>
    <mergeCell ref="F1175:H1176"/>
    <mergeCell ref="AD1175:AE1176"/>
    <mergeCell ref="I1175:M1176"/>
    <mergeCell ref="N1175:AC1176"/>
    <mergeCell ref="AF1175:AG1176"/>
    <mergeCell ref="AH1175:AI1176"/>
    <mergeCell ref="AJ1175:AK1176"/>
    <mergeCell ref="AL1175:AM1176"/>
    <mergeCell ref="AN1175:AO1176"/>
    <mergeCell ref="BV1175:BW1175"/>
    <mergeCell ref="BX1175:BY1175"/>
    <mergeCell ref="BZ1175:CA1175"/>
    <mergeCell ref="CB1175:CC1175"/>
    <mergeCell ref="CD1175:CE1175"/>
    <mergeCell ref="A1177:B1178"/>
    <mergeCell ref="C1177:AC1178"/>
    <mergeCell ref="AD1177:AE1178"/>
    <mergeCell ref="AF1177:AG1178"/>
    <mergeCell ref="AH1177:AI1178"/>
    <mergeCell ref="AJ1177:AK1178"/>
    <mergeCell ref="AL1177:AM1178"/>
    <mergeCell ref="AN1177:AO1178"/>
    <mergeCell ref="A1179:B1180"/>
    <mergeCell ref="C1179:AC1180"/>
    <mergeCell ref="AD1179:AE1180"/>
    <mergeCell ref="AF1179:AG1180"/>
    <mergeCell ref="AH1179:AI1180"/>
    <mergeCell ref="AJ1179:AK1180"/>
    <mergeCell ref="AL1179:AM1180"/>
    <mergeCell ref="AN1179:AO1180"/>
    <mergeCell ref="A1181:B1182"/>
    <mergeCell ref="C1181:AC1182"/>
    <mergeCell ref="AD1181:AE1182"/>
    <mergeCell ref="AF1181:AG1182"/>
    <mergeCell ref="AH1181:AI1182"/>
    <mergeCell ref="AJ1181:AK1182"/>
    <mergeCell ref="AL1181:AM1182"/>
    <mergeCell ref="AN1181:AO1182"/>
    <mergeCell ref="AQ1181:BC1184"/>
    <mergeCell ref="A1183:B1184"/>
    <mergeCell ref="BD1181:BE1184"/>
    <mergeCell ref="BF1181:BF1182"/>
    <mergeCell ref="BG1181:BU1182"/>
    <mergeCell ref="AL1183:AM1184"/>
    <mergeCell ref="AN1183:AO1184"/>
    <mergeCell ref="BF1183:BF1184"/>
    <mergeCell ref="BG1183:BU1184"/>
    <mergeCell ref="BV1181:BW1182"/>
    <mergeCell ref="BX1181:BY1182"/>
    <mergeCell ref="BZ1181:CA1182"/>
    <mergeCell ref="CB1181:CC1182"/>
    <mergeCell ref="CD1181:CE1182"/>
    <mergeCell ref="CF1181:CF1182"/>
    <mergeCell ref="V1188:W1189"/>
    <mergeCell ref="X1188:Y1189"/>
    <mergeCell ref="Z1188:AA1189"/>
    <mergeCell ref="C1190:C1191"/>
    <mergeCell ref="D1190:E1191"/>
    <mergeCell ref="F1190:G1191"/>
    <mergeCell ref="H1190:I1191"/>
    <mergeCell ref="J1190:K1191"/>
    <mergeCell ref="L1190:M1191"/>
    <mergeCell ref="Q1190:Q1191"/>
    <mergeCell ref="C1183:AC1184"/>
    <mergeCell ref="AD1183:AE1184"/>
    <mergeCell ref="AF1183:AG1184"/>
    <mergeCell ref="AH1183:AI1184"/>
    <mergeCell ref="AJ1183:AK1184"/>
    <mergeCell ref="BV1183:BW1184"/>
    <mergeCell ref="BX1183:BY1184"/>
    <mergeCell ref="BZ1183:CA1184"/>
    <mergeCell ref="CB1183:CC1184"/>
    <mergeCell ref="CD1183:CE1184"/>
    <mergeCell ref="CF1183:CF1184"/>
    <mergeCell ref="BV1185:BW1185"/>
    <mergeCell ref="BX1185:BY1185"/>
    <mergeCell ref="BZ1185:CA1185"/>
    <mergeCell ref="CB1185:CC1185"/>
    <mergeCell ref="CD1185:CE1185"/>
    <mergeCell ref="A1188:B1191"/>
    <mergeCell ref="C1188:C1189"/>
    <mergeCell ref="D1188:E1189"/>
    <mergeCell ref="F1188:G1189"/>
    <mergeCell ref="H1188:I1189"/>
    <mergeCell ref="BZ1193:CA1194"/>
    <mergeCell ref="CB1193:CC1194"/>
    <mergeCell ref="CD1193:CE1194"/>
    <mergeCell ref="R1192:S1193"/>
    <mergeCell ref="T1192:U1193"/>
    <mergeCell ref="V1192:W1193"/>
    <mergeCell ref="X1192:Y1193"/>
    <mergeCell ref="Z1192:AA1193"/>
    <mergeCell ref="BF1193:BF1194"/>
    <mergeCell ref="V1194:W1195"/>
    <mergeCell ref="CF1193:CF1194"/>
    <mergeCell ref="C1194:C1195"/>
    <mergeCell ref="D1194:E1195"/>
    <mergeCell ref="F1194:G1195"/>
    <mergeCell ref="H1194:I1195"/>
    <mergeCell ref="J1194:K1195"/>
    <mergeCell ref="L1194:M1195"/>
    <mergeCell ref="Q1194:Q1195"/>
    <mergeCell ref="R1194:S1195"/>
    <mergeCell ref="T1194:U1195"/>
    <mergeCell ref="J1188:K1189"/>
    <mergeCell ref="L1188:M1189"/>
    <mergeCell ref="O1188:P1191"/>
    <mergeCell ref="Q1188:Q1189"/>
    <mergeCell ref="R1188:S1189"/>
    <mergeCell ref="T1188:U1189"/>
    <mergeCell ref="R1190:S1191"/>
    <mergeCell ref="T1190:U1191"/>
    <mergeCell ref="CB1195:CC1195"/>
    <mergeCell ref="CD1195:CE1195"/>
    <mergeCell ref="V1196:W1197"/>
    <mergeCell ref="X1196:Y1197"/>
    <mergeCell ref="Z1196:AA1197"/>
    <mergeCell ref="C1198:C1199"/>
    <mergeCell ref="X1194:Y1195"/>
    <mergeCell ref="Q1198:Q1199"/>
    <mergeCell ref="J1196:K1197"/>
    <mergeCell ref="L1196:M1197"/>
    <mergeCell ref="O1196:P1199"/>
    <mergeCell ref="Q1196:Q1197"/>
    <mergeCell ref="R1196:S1197"/>
    <mergeCell ref="Z1198:AA1199"/>
    <mergeCell ref="Z1194:AA1195"/>
    <mergeCell ref="CF1191:CF1192"/>
    <mergeCell ref="C1192:C1193"/>
    <mergeCell ref="D1192:E1193"/>
    <mergeCell ref="F1192:G1193"/>
    <mergeCell ref="H1192:I1193"/>
    <mergeCell ref="J1192:K1193"/>
    <mergeCell ref="L1192:M1193"/>
    <mergeCell ref="BZ1195:CA1195"/>
    <mergeCell ref="BZ1191:CA1192"/>
    <mergeCell ref="CB1191:CC1192"/>
    <mergeCell ref="CD1191:CE1192"/>
    <mergeCell ref="V1190:W1191"/>
    <mergeCell ref="X1190:Y1191"/>
    <mergeCell ref="Z1190:AA1191"/>
    <mergeCell ref="AQ1191:BC1194"/>
    <mergeCell ref="BD1191:BE1194"/>
    <mergeCell ref="BF1191:BF1192"/>
    <mergeCell ref="BG1193:BU1194"/>
    <mergeCell ref="A1192:B1195"/>
    <mergeCell ref="O1192:P1195"/>
    <mergeCell ref="Q1192:Q1193"/>
    <mergeCell ref="BG1191:BU1192"/>
    <mergeCell ref="BV1191:BW1192"/>
    <mergeCell ref="BX1191:BY1192"/>
    <mergeCell ref="BV1193:BW1194"/>
    <mergeCell ref="BX1193:BY1194"/>
    <mergeCell ref="BX1195:BY1195"/>
    <mergeCell ref="BV1205:BW1205"/>
    <mergeCell ref="BX1205:BY1205"/>
    <mergeCell ref="BZ1205:CA1205"/>
    <mergeCell ref="A1196:B1199"/>
    <mergeCell ref="C1196:C1197"/>
    <mergeCell ref="D1196:E1197"/>
    <mergeCell ref="F1196:G1197"/>
    <mergeCell ref="H1196:I1197"/>
    <mergeCell ref="T1196:U1197"/>
    <mergeCell ref="D1198:E1199"/>
    <mergeCell ref="F1198:G1199"/>
    <mergeCell ref="H1198:I1199"/>
    <mergeCell ref="J1198:K1199"/>
    <mergeCell ref="L1198:M1199"/>
    <mergeCell ref="BV1195:BW1195"/>
    <mergeCell ref="R1198:S1199"/>
    <mergeCell ref="T1198:U1199"/>
    <mergeCell ref="V1198:W1199"/>
    <mergeCell ref="X1198:Y1199"/>
    <mergeCell ref="BV1201:BW1202"/>
    <mergeCell ref="BX1201:BY1202"/>
    <mergeCell ref="BZ1201:CA1202"/>
    <mergeCell ref="CB1201:CC1202"/>
    <mergeCell ref="CD1201:CE1202"/>
    <mergeCell ref="AQ1201:BC1204"/>
    <mergeCell ref="BD1201:BE1204"/>
    <mergeCell ref="BF1201:BF1202"/>
    <mergeCell ref="CF1201:CF1202"/>
    <mergeCell ref="BF1203:BF1204"/>
    <mergeCell ref="BG1203:BU1204"/>
    <mergeCell ref="BV1203:BW1204"/>
    <mergeCell ref="BX1203:BY1204"/>
    <mergeCell ref="BZ1203:CA1204"/>
    <mergeCell ref="CB1203:CC1204"/>
    <mergeCell ref="CD1203:CE1204"/>
    <mergeCell ref="CF1203:CF1204"/>
    <mergeCell ref="BG1201:BU1202"/>
    <mergeCell ref="CB1205:CC1205"/>
    <mergeCell ref="CD1205:CE1205"/>
    <mergeCell ref="AQ1211:BC1214"/>
    <mergeCell ref="BD1211:BE1214"/>
    <mergeCell ref="BF1211:BF1212"/>
    <mergeCell ref="BG1211:BU1212"/>
    <mergeCell ref="BV1211:BW1212"/>
    <mergeCell ref="BX1211:BY1212"/>
    <mergeCell ref="BZ1211:CA1212"/>
    <mergeCell ref="CB1211:CC1212"/>
    <mergeCell ref="CD1211:CE1212"/>
    <mergeCell ref="CF1211:CF1212"/>
    <mergeCell ref="BF1213:BF1214"/>
    <mergeCell ref="BG1213:BU1214"/>
    <mergeCell ref="BV1213:BW1214"/>
    <mergeCell ref="BX1213:BY1214"/>
    <mergeCell ref="BZ1213:CA1214"/>
    <mergeCell ref="CB1213:CC1214"/>
    <mergeCell ref="CD1213:CE1214"/>
    <mergeCell ref="CF1213:CF1214"/>
    <mergeCell ref="BV1215:BW1215"/>
    <mergeCell ref="BX1215:BY1215"/>
    <mergeCell ref="BZ1215:CA1215"/>
    <mergeCell ref="CB1215:CC1215"/>
    <mergeCell ref="CD1215:CE1215"/>
    <mergeCell ref="CB1238:CC1239"/>
    <mergeCell ref="CD1238:CE1239"/>
    <mergeCell ref="CF1238:CF1239"/>
    <mergeCell ref="CD1236:CE1237"/>
    <mergeCell ref="CF1236:CF1237"/>
    <mergeCell ref="AQ1221:BC1224"/>
    <mergeCell ref="BD1221:BE1224"/>
    <mergeCell ref="BF1221:BF1222"/>
    <mergeCell ref="BG1221:BU1222"/>
    <mergeCell ref="BV1221:BW1222"/>
    <mergeCell ref="CF1221:CF1222"/>
    <mergeCell ref="BF1223:BF1224"/>
    <mergeCell ref="BG1223:BU1224"/>
    <mergeCell ref="BV1223:BW1224"/>
    <mergeCell ref="BX1223:BY1224"/>
    <mergeCell ref="BZ1223:CA1224"/>
    <mergeCell ref="CB1223:CC1224"/>
    <mergeCell ref="BX1221:BY1222"/>
    <mergeCell ref="CD1223:CE1224"/>
    <mergeCell ref="CF1223:CF1224"/>
    <mergeCell ref="BV1225:BW1225"/>
    <mergeCell ref="BX1225:BY1225"/>
    <mergeCell ref="BZ1225:CA1225"/>
    <mergeCell ref="CB1225:CC1225"/>
    <mergeCell ref="CD1225:CE1225"/>
    <mergeCell ref="BZ1221:CA1222"/>
    <mergeCell ref="CB1221:CC1222"/>
    <mergeCell ref="CD1221:CE1222"/>
    <mergeCell ref="BZ1236:CA1237"/>
    <mergeCell ref="CB1236:CC1237"/>
    <mergeCell ref="A1236:E1237"/>
    <mergeCell ref="F1236:AG1237"/>
    <mergeCell ref="AH1236:AJ1237"/>
    <mergeCell ref="AK1236:AO1237"/>
    <mergeCell ref="AQ1236:BC1239"/>
    <mergeCell ref="BD1236:BE1239"/>
    <mergeCell ref="BX1238:BY1239"/>
    <mergeCell ref="BZ1238:CA1239"/>
    <mergeCell ref="BG1238:BU1239"/>
    <mergeCell ref="BV1238:BW1239"/>
    <mergeCell ref="BF1236:BF1237"/>
    <mergeCell ref="BG1236:BU1237"/>
    <mergeCell ref="BV1236:BW1237"/>
    <mergeCell ref="BX1236:BY1237"/>
    <mergeCell ref="A1238:C1239"/>
    <mergeCell ref="D1238:E1239"/>
    <mergeCell ref="F1238:AG1239"/>
    <mergeCell ref="AH1238:AJ1239"/>
    <mergeCell ref="AK1238:AO1239"/>
    <mergeCell ref="BF1238:BF1239"/>
    <mergeCell ref="A1240:C1241"/>
    <mergeCell ref="D1240:E1241"/>
    <mergeCell ref="F1240:H1241"/>
    <mergeCell ref="AD1240:AE1241"/>
    <mergeCell ref="I1240:M1241"/>
    <mergeCell ref="N1240:AC1241"/>
    <mergeCell ref="AF1240:AG1241"/>
    <mergeCell ref="AH1240:AI1241"/>
    <mergeCell ref="AJ1240:AK1241"/>
    <mergeCell ref="AL1240:AM1241"/>
    <mergeCell ref="AN1240:AO1241"/>
    <mergeCell ref="BV1240:BW1240"/>
    <mergeCell ref="BX1240:BY1240"/>
    <mergeCell ref="BZ1240:CA1240"/>
    <mergeCell ref="CB1240:CC1240"/>
    <mergeCell ref="CD1240:CE1240"/>
    <mergeCell ref="A1242:B1243"/>
    <mergeCell ref="C1242:AC1243"/>
    <mergeCell ref="AD1242:AE1243"/>
    <mergeCell ref="AF1242:AG1243"/>
    <mergeCell ref="AH1242:AI1243"/>
    <mergeCell ref="AJ1242:AK1243"/>
    <mergeCell ref="AL1242:AM1243"/>
    <mergeCell ref="AN1242:AO1243"/>
    <mergeCell ref="A1244:B1245"/>
    <mergeCell ref="C1244:AC1245"/>
    <mergeCell ref="AD1244:AE1245"/>
    <mergeCell ref="AF1244:AG1245"/>
    <mergeCell ref="AH1244:AI1245"/>
    <mergeCell ref="AJ1244:AK1245"/>
    <mergeCell ref="AL1244:AM1245"/>
    <mergeCell ref="AN1244:AO1245"/>
    <mergeCell ref="A1246:B1247"/>
    <mergeCell ref="C1246:AC1247"/>
    <mergeCell ref="AD1246:AE1247"/>
    <mergeCell ref="AF1246:AG1247"/>
    <mergeCell ref="AH1246:AI1247"/>
    <mergeCell ref="AJ1246:AK1247"/>
    <mergeCell ref="AL1246:AM1247"/>
    <mergeCell ref="AN1246:AO1247"/>
    <mergeCell ref="AQ1246:BC1249"/>
    <mergeCell ref="A1248:B1249"/>
    <mergeCell ref="BD1246:BE1249"/>
    <mergeCell ref="BF1246:BF1247"/>
    <mergeCell ref="BG1246:BU1247"/>
    <mergeCell ref="AL1248:AM1249"/>
    <mergeCell ref="AN1248:AO1249"/>
    <mergeCell ref="BF1248:BF1249"/>
    <mergeCell ref="BG1248:BU1249"/>
    <mergeCell ref="BV1246:BW1247"/>
    <mergeCell ref="BX1246:BY1247"/>
    <mergeCell ref="BZ1246:CA1247"/>
    <mergeCell ref="CB1246:CC1247"/>
    <mergeCell ref="CD1246:CE1247"/>
    <mergeCell ref="CF1246:CF1247"/>
    <mergeCell ref="V1253:W1254"/>
    <mergeCell ref="X1253:Y1254"/>
    <mergeCell ref="Z1253:AA1254"/>
    <mergeCell ref="C1255:C1256"/>
    <mergeCell ref="D1255:E1256"/>
    <mergeCell ref="F1255:G1256"/>
    <mergeCell ref="H1255:I1256"/>
    <mergeCell ref="J1255:K1256"/>
    <mergeCell ref="L1255:M1256"/>
    <mergeCell ref="Q1255:Q1256"/>
    <mergeCell ref="C1248:AC1249"/>
    <mergeCell ref="AD1248:AE1249"/>
    <mergeCell ref="AF1248:AG1249"/>
    <mergeCell ref="AH1248:AI1249"/>
    <mergeCell ref="AJ1248:AK1249"/>
    <mergeCell ref="BV1248:BW1249"/>
    <mergeCell ref="BX1248:BY1249"/>
    <mergeCell ref="BZ1248:CA1249"/>
    <mergeCell ref="CB1248:CC1249"/>
    <mergeCell ref="Z1263:AA1264"/>
    <mergeCell ref="Z1259:AA1260"/>
    <mergeCell ref="T1261:U1262"/>
    <mergeCell ref="R1263:S1264"/>
    <mergeCell ref="T1263:U1264"/>
    <mergeCell ref="CD1248:CE1249"/>
    <mergeCell ref="CF1248:CF1249"/>
    <mergeCell ref="BV1250:BW1250"/>
    <mergeCell ref="BX1250:BY1250"/>
    <mergeCell ref="BZ1250:CA1250"/>
    <mergeCell ref="CB1250:CC1250"/>
    <mergeCell ref="CD1250:CE1250"/>
    <mergeCell ref="A1253:B1256"/>
    <mergeCell ref="C1253:C1254"/>
    <mergeCell ref="D1253:E1254"/>
    <mergeCell ref="F1253:G1254"/>
    <mergeCell ref="H1253:I1254"/>
    <mergeCell ref="BX1258:BY1259"/>
    <mergeCell ref="BZ1258:CA1259"/>
    <mergeCell ref="CB1258:CC1259"/>
    <mergeCell ref="CD1258:CE1259"/>
    <mergeCell ref="R1257:S1258"/>
    <mergeCell ref="T1257:U1258"/>
    <mergeCell ref="V1257:W1258"/>
    <mergeCell ref="X1257:Y1258"/>
    <mergeCell ref="Z1257:AA1258"/>
    <mergeCell ref="BF1258:BF1259"/>
    <mergeCell ref="T1253:U1254"/>
    <mergeCell ref="R1255:S1256"/>
    <mergeCell ref="T1255:U1256"/>
    <mergeCell ref="CF1258:CF1259"/>
    <mergeCell ref="C1259:C1260"/>
    <mergeCell ref="H1259:I1260"/>
    <mergeCell ref="J1253:K1254"/>
    <mergeCell ref="L1253:M1254"/>
    <mergeCell ref="O1253:P1256"/>
    <mergeCell ref="Q1253:Q1254"/>
    <mergeCell ref="R1253:S1254"/>
    <mergeCell ref="Q1259:Q1260"/>
    <mergeCell ref="R1259:S1260"/>
    <mergeCell ref="Q1261:Q1262"/>
    <mergeCell ref="R1261:S1262"/>
    <mergeCell ref="CB1260:CC1260"/>
    <mergeCell ref="CD1260:CE1260"/>
    <mergeCell ref="V1261:W1262"/>
    <mergeCell ref="X1261:Y1262"/>
    <mergeCell ref="Z1261:AA1262"/>
    <mergeCell ref="T1259:U1260"/>
    <mergeCell ref="BG1258:BU1259"/>
    <mergeCell ref="BV1258:BW1259"/>
    <mergeCell ref="J1259:K1260"/>
    <mergeCell ref="L1259:M1260"/>
    <mergeCell ref="L1263:M1264"/>
    <mergeCell ref="V1263:W1264"/>
    <mergeCell ref="X1263:Y1264"/>
    <mergeCell ref="BG1266:BU1267"/>
    <mergeCell ref="BV1266:BW1267"/>
    <mergeCell ref="BX1266:BY1267"/>
    <mergeCell ref="BZ1266:CA1267"/>
    <mergeCell ref="C1263:C1264"/>
    <mergeCell ref="CF1256:CF1257"/>
    <mergeCell ref="C1257:C1258"/>
    <mergeCell ref="D1257:E1258"/>
    <mergeCell ref="F1257:G1258"/>
    <mergeCell ref="H1257:I1258"/>
    <mergeCell ref="J1257:K1258"/>
    <mergeCell ref="L1257:M1258"/>
    <mergeCell ref="BZ1260:CA1260"/>
    <mergeCell ref="V1255:W1256"/>
    <mergeCell ref="X1255:Y1256"/>
    <mergeCell ref="Z1255:AA1256"/>
    <mergeCell ref="AQ1256:BC1259"/>
    <mergeCell ref="BD1256:BE1259"/>
    <mergeCell ref="BF1256:BF1257"/>
    <mergeCell ref="V1259:W1260"/>
    <mergeCell ref="X1259:Y1260"/>
    <mergeCell ref="BG1256:BU1257"/>
    <mergeCell ref="BV1256:BW1257"/>
    <mergeCell ref="BX1256:BY1257"/>
    <mergeCell ref="BZ1256:CA1257"/>
    <mergeCell ref="CB1256:CC1257"/>
    <mergeCell ref="CD1256:CE1257"/>
    <mergeCell ref="D1259:E1260"/>
    <mergeCell ref="F1259:G1260"/>
    <mergeCell ref="CB1286:CC1287"/>
    <mergeCell ref="CD1286:CE1287"/>
    <mergeCell ref="CF1286:CF1287"/>
    <mergeCell ref="BF1288:BF1289"/>
    <mergeCell ref="BG1288:BU1289"/>
    <mergeCell ref="BV1288:BW1289"/>
    <mergeCell ref="BX1288:BY1289"/>
    <mergeCell ref="BZ1288:CA1289"/>
    <mergeCell ref="A1257:B1260"/>
    <mergeCell ref="O1257:P1260"/>
    <mergeCell ref="Q1257:Q1258"/>
    <mergeCell ref="Q1263:Q1264"/>
    <mergeCell ref="J1261:K1262"/>
    <mergeCell ref="L1261:M1262"/>
    <mergeCell ref="O1261:P1264"/>
    <mergeCell ref="BV1260:BW1260"/>
    <mergeCell ref="BX1260:BY1260"/>
    <mergeCell ref="BV1270:BW1270"/>
    <mergeCell ref="BX1270:BY1270"/>
    <mergeCell ref="BZ1270:CA1270"/>
    <mergeCell ref="A1261:B1264"/>
    <mergeCell ref="C1261:C1262"/>
    <mergeCell ref="D1261:E1262"/>
    <mergeCell ref="F1261:G1262"/>
    <mergeCell ref="H1261:I1262"/>
    <mergeCell ref="AQ1266:BC1269"/>
    <mergeCell ref="BD1266:BE1269"/>
    <mergeCell ref="BF1266:BF1267"/>
    <mergeCell ref="D1263:E1264"/>
    <mergeCell ref="F1263:G1264"/>
    <mergeCell ref="H1263:I1264"/>
    <mergeCell ref="J1263:K1264"/>
    <mergeCell ref="CB1266:CC1267"/>
    <mergeCell ref="CD1266:CE1267"/>
    <mergeCell ref="CF1278:CF1279"/>
    <mergeCell ref="CF1266:CF1267"/>
    <mergeCell ref="BF1268:BF1269"/>
    <mergeCell ref="BG1268:BU1269"/>
    <mergeCell ref="BV1268:BW1269"/>
    <mergeCell ref="BX1268:BY1269"/>
    <mergeCell ref="BZ1268:CA1269"/>
    <mergeCell ref="CB1268:CC1269"/>
    <mergeCell ref="CD1268:CE1269"/>
    <mergeCell ref="CF1268:CF1269"/>
    <mergeCell ref="CB1270:CC1270"/>
    <mergeCell ref="CD1270:CE1270"/>
    <mergeCell ref="BF1276:BF1277"/>
    <mergeCell ref="BG1276:BU1277"/>
    <mergeCell ref="BV1276:BW1277"/>
    <mergeCell ref="CB1278:CC1279"/>
    <mergeCell ref="CD1278:CE1279"/>
    <mergeCell ref="AQ1276:BC1279"/>
    <mergeCell ref="BD1276:BE1279"/>
    <mergeCell ref="BV1290:BW1290"/>
    <mergeCell ref="BX1290:BY1290"/>
    <mergeCell ref="BZ1290:CA1290"/>
    <mergeCell ref="CB1290:CC1290"/>
    <mergeCell ref="CB1288:CC1289"/>
    <mergeCell ref="BX1276:BY1277"/>
    <mergeCell ref="BZ1276:CA1277"/>
    <mergeCell ref="CB1276:CC1277"/>
    <mergeCell ref="CD1276:CE1277"/>
    <mergeCell ref="CF1276:CF1277"/>
    <mergeCell ref="BF1278:BF1279"/>
    <mergeCell ref="BG1278:BU1279"/>
    <mergeCell ref="BV1278:BW1279"/>
    <mergeCell ref="BX1278:BY1279"/>
    <mergeCell ref="BZ1278:CA1279"/>
    <mergeCell ref="CD1288:CE1289"/>
    <mergeCell ref="CF1288:CF1289"/>
    <mergeCell ref="BV1280:BW1280"/>
    <mergeCell ref="BX1280:BY1280"/>
    <mergeCell ref="BZ1280:CA1280"/>
    <mergeCell ref="CB1280:CC1280"/>
    <mergeCell ref="CD1280:CE1280"/>
    <mergeCell ref="AQ1286:BC1289"/>
    <mergeCell ref="BD1286:BE1289"/>
    <mergeCell ref="BF1286:BF1287"/>
    <mergeCell ref="BG1286:BU1287"/>
    <mergeCell ref="BV1286:BW1287"/>
    <mergeCell ref="BX1286:BY1287"/>
    <mergeCell ref="CD1290:CE1290"/>
    <mergeCell ref="BZ1286:CA1287"/>
  </mergeCells>
  <dataValidations count="2">
    <dataValidation type="list" allowBlank="1" showInputMessage="1" showErrorMessage="1" sqref="C7:AC14 C72:AC79 C137:AC144 C202:AC209 C267:AC274 C332:AC339 C397:AC404 C462:AC469 C527:AC534 C592:AC599 C657:AC664 C722:AC729 C787:AC794 C852:AC859 C917:AC924 C982:AC989 C1047:AC1054 C1112:AC1119 C1177:AC1184 C1242:AC1249" xr:uid="{00000000-0002-0000-0700-000000000000}">
      <formula1>WAlphaList</formula1>
    </dataValidation>
    <dataValidation type="custom" allowBlank="1" showInputMessage="1" showErrorMessage="1" errorTitle="Number of Players Advancing" error="Valid values are &quot;1P&quot; or &quot;2P&quot;" promptTitle="Number of Players Advancing" prompt="Enter either &quot;1P&quot; or &quot;2P&quot;" sqref="D3:E4 D68:E69 D133:E134 D198:E199 D263:E264 D328:E329 D393:E394 D458:E459 D523:E524 D588:E589 D653:E654 D718:E719 D783:E784 D848:E849 D913:E914 D978:E979 D1043:E1044 D1108:E1109 D1173:E1174 D1238:E1239" xr:uid="{00000000-0002-0000-0700-000001000000}">
      <formula1>OR($D3="1P",$D3="2P")</formula1>
    </dataValidation>
  </dataValidations>
  <pageMargins left="0.5" right="0.5" top="0.5" bottom="0.5" header="0.5" footer="0.5"/>
  <pageSetup pageOrder="overThenDown"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FK520"/>
  <sheetViews>
    <sheetView zoomScaleNormal="100" workbookViewId="0">
      <selection activeCell="C7" sqref="C7:AA8"/>
    </sheetView>
  </sheetViews>
  <sheetFormatPr defaultColWidth="2.33203125" defaultRowHeight="11.25" customHeight="1"/>
  <cols>
    <col min="1" max="16384" width="2.33203125" style="1"/>
  </cols>
  <sheetData>
    <row r="1" spans="1:126" ht="11.25" customHeight="1">
      <c r="A1" s="259" t="s">
        <v>9</v>
      </c>
      <c r="B1" s="260"/>
      <c r="C1" s="260"/>
      <c r="D1" s="260"/>
      <c r="E1" s="260"/>
      <c r="F1" s="300" t="str">
        <f>Players!$C$1</f>
        <v>Enter Division Name</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2" t="s">
        <v>10</v>
      </c>
      <c r="AI1" s="303"/>
      <c r="AJ1" s="303"/>
      <c r="AK1" s="306" t="str">
        <f>Players!$G$1</f>
        <v>Enter Date</v>
      </c>
      <c r="AL1" s="307"/>
      <c r="AM1" s="307"/>
      <c r="AN1" s="307"/>
      <c r="AO1" s="308"/>
      <c r="AQ1" s="154" t="str">
        <f>CONCATENATE($A5," ",$D5,","," ",$F3)</f>
        <v>Group: 1, Women's Singles</v>
      </c>
      <c r="AR1" s="155"/>
      <c r="AS1" s="155"/>
      <c r="AT1" s="155"/>
      <c r="AU1" s="155"/>
      <c r="AV1" s="155"/>
      <c r="AW1" s="155"/>
      <c r="AX1" s="155"/>
      <c r="AY1" s="155"/>
      <c r="AZ1" s="155"/>
      <c r="BA1" s="155"/>
      <c r="BB1" s="155"/>
      <c r="BC1" s="156"/>
      <c r="BD1" s="163">
        <f>A22</f>
        <v>1</v>
      </c>
      <c r="BE1" s="164"/>
      <c r="BF1" s="183" t="str">
        <f>C22</f>
        <v>B</v>
      </c>
      <c r="BG1" s="185" t="str">
        <f>IF(VLOOKUP($BF1,$A7:$C15,3,FALSE)=0,"",CONCATENATE(VLOOKUP(VLOOKUP($BF1,$A7:$C15,3,FALSE),Players!$J:$N,4,FALSE)," ",VLOOKUP($BF1,$A7:$C15,3,FALSE)," ",IF(ISERROR(VLOOKUP(VLOOKUP($BF1,$A7:$C15,3,FALSE),Players!$J:$N,5,FALSE)),"()",CONCATENATE("(",VLOOKUP(VLOOKUP($BF1,$A7:$C15,3,FALSE),Players!$J:$N,5,FALSE),")"))))</f>
        <v/>
      </c>
      <c r="BH1" s="186"/>
      <c r="BI1" s="186"/>
      <c r="BJ1" s="186"/>
      <c r="BK1" s="186"/>
      <c r="BL1" s="186"/>
      <c r="BM1" s="186"/>
      <c r="BN1" s="186"/>
      <c r="BO1" s="186"/>
      <c r="BP1" s="186"/>
      <c r="BQ1" s="186"/>
      <c r="BR1" s="186"/>
      <c r="BS1" s="186"/>
      <c r="BT1" s="186"/>
      <c r="BU1" s="187"/>
      <c r="BV1" s="170" t="str">
        <f>IF(D22&lt;&gt;"",D22,"")</f>
        <v/>
      </c>
      <c r="BW1" s="171"/>
      <c r="BX1" s="170" t="str">
        <f>IF(F22&lt;&gt;"",F22,"")</f>
        <v/>
      </c>
      <c r="BY1" s="171"/>
      <c r="BZ1" s="170" t="str">
        <f>IF(H22&lt;&gt;"",H22,"")</f>
        <v/>
      </c>
      <c r="CA1" s="171"/>
      <c r="CB1" s="170" t="str">
        <f>IF(J22&lt;&gt;"",J22,"")</f>
        <v/>
      </c>
      <c r="CC1" s="171"/>
      <c r="CD1" s="170" t="str">
        <f>IF(L22&lt;&gt;"",L22,"")</f>
        <v/>
      </c>
      <c r="CE1" s="171"/>
      <c r="CF1" s="174" t="str">
        <f>IF($CD1=$CD3,IF($CB1=$CB3,IF($BZ1&lt;&gt;"",IF($BZ1&gt;$BZ3,"W","L"),""),IF($CB1&gt;$CB3,"W","L")),IF($CD1&gt;$CD3,"W","L"))</f>
        <v/>
      </c>
      <c r="CG1" s="154" t="str">
        <f>CONCATENATE($A5," ",$D5,","," ",$F3)</f>
        <v>Group: 1, Women's Singles</v>
      </c>
      <c r="CH1" s="155"/>
      <c r="CI1" s="155"/>
      <c r="CJ1" s="155"/>
      <c r="CK1" s="155"/>
      <c r="CL1" s="155"/>
      <c r="CM1" s="155"/>
      <c r="CN1" s="155"/>
      <c r="CO1" s="155"/>
      <c r="CP1" s="155"/>
      <c r="CQ1" s="155"/>
      <c r="CR1" s="155"/>
      <c r="CS1" s="156"/>
      <c r="CT1" s="163">
        <f>O30</f>
        <v>8</v>
      </c>
      <c r="CU1" s="164"/>
      <c r="CV1" s="183" t="str">
        <f>Q30</f>
        <v>D</v>
      </c>
      <c r="CW1" s="185" t="str">
        <f>IF(VLOOKUP($CV1,$A7:$C15,3,FALSE)=0,"",CONCATENATE(VLOOKUP(VLOOKUP($CV1,$A7:$C15,3,FALSE),Players!$J:$N,4,FALSE)," ",VLOOKUP($CV1,$A7:$C15,3,FALSE)," ",IF(ISERROR(VLOOKUP(VLOOKUP($CV1,$A7:$C15,3,FALSE),Players!$J:$N,5,FALSE)),"()",CONCATENATE("(",VLOOKUP(VLOOKUP($CV1,$A7:$C15,3,FALSE),Players!$J:$N,5,FALSE),")"))))</f>
        <v/>
      </c>
      <c r="CX1" s="186"/>
      <c r="CY1" s="186"/>
      <c r="CZ1" s="186"/>
      <c r="DA1" s="186"/>
      <c r="DB1" s="186"/>
      <c r="DC1" s="186"/>
      <c r="DD1" s="186"/>
      <c r="DE1" s="186"/>
      <c r="DF1" s="186"/>
      <c r="DG1" s="186"/>
      <c r="DH1" s="186"/>
      <c r="DI1" s="186"/>
      <c r="DJ1" s="186"/>
      <c r="DK1" s="187"/>
      <c r="DL1" s="170" t="str">
        <f>IF(R30&lt;&gt;"",R30,"")</f>
        <v/>
      </c>
      <c r="DM1" s="171"/>
      <c r="DN1" s="170" t="str">
        <f>IF(T30&lt;&gt;"",T30,"")</f>
        <v/>
      </c>
      <c r="DO1" s="171"/>
      <c r="DP1" s="170" t="str">
        <f>IF(V30&lt;&gt;"",V30,"")</f>
        <v/>
      </c>
      <c r="DQ1" s="171"/>
      <c r="DR1" s="170" t="str">
        <f>IF(X30&lt;&gt;"",X30,"")</f>
        <v/>
      </c>
      <c r="DS1" s="171"/>
      <c r="DT1" s="170" t="str">
        <f>IF(Z30&lt;&gt;"",Z30,"")</f>
        <v/>
      </c>
      <c r="DU1" s="171"/>
      <c r="DV1" s="174" t="str">
        <f>IF($DT1=$DT3,IF($DR1=$DR3,IF($DP1&lt;&gt;"",IF($DP1&gt;$DP3,"W","L"),""),IF($DR1&gt;$DR3,"W","L")),IF($DT1&gt;$DT3,"W","L"))</f>
        <v/>
      </c>
    </row>
    <row r="2" spans="1:126" ht="11.25" customHeight="1">
      <c r="A2" s="261"/>
      <c r="B2" s="262"/>
      <c r="C2" s="262"/>
      <c r="D2" s="262"/>
      <c r="E2" s="26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304"/>
      <c r="AI2" s="305"/>
      <c r="AJ2" s="305"/>
      <c r="AK2" s="309"/>
      <c r="AL2" s="309"/>
      <c r="AM2" s="309"/>
      <c r="AN2" s="309"/>
      <c r="AO2" s="310"/>
      <c r="AQ2" s="157"/>
      <c r="AR2" s="158"/>
      <c r="AS2" s="158"/>
      <c r="AT2" s="158"/>
      <c r="AU2" s="158"/>
      <c r="AV2" s="158"/>
      <c r="AW2" s="158"/>
      <c r="AX2" s="158"/>
      <c r="AY2" s="158"/>
      <c r="AZ2" s="158"/>
      <c r="BA2" s="158"/>
      <c r="BB2" s="158"/>
      <c r="BC2" s="159"/>
      <c r="BD2" s="165"/>
      <c r="BE2" s="166"/>
      <c r="BF2" s="184"/>
      <c r="BG2" s="188"/>
      <c r="BH2" s="189"/>
      <c r="BI2" s="189"/>
      <c r="BJ2" s="189"/>
      <c r="BK2" s="189"/>
      <c r="BL2" s="189"/>
      <c r="BM2" s="189"/>
      <c r="BN2" s="189"/>
      <c r="BO2" s="189"/>
      <c r="BP2" s="189"/>
      <c r="BQ2" s="189"/>
      <c r="BR2" s="189"/>
      <c r="BS2" s="189"/>
      <c r="BT2" s="189"/>
      <c r="BU2" s="190"/>
      <c r="BV2" s="172"/>
      <c r="BW2" s="173"/>
      <c r="BX2" s="172"/>
      <c r="BY2" s="173"/>
      <c r="BZ2" s="172"/>
      <c r="CA2" s="173"/>
      <c r="CB2" s="172"/>
      <c r="CC2" s="173"/>
      <c r="CD2" s="172"/>
      <c r="CE2" s="173"/>
      <c r="CF2" s="174"/>
      <c r="CG2" s="157"/>
      <c r="CH2" s="158"/>
      <c r="CI2" s="158"/>
      <c r="CJ2" s="158"/>
      <c r="CK2" s="158"/>
      <c r="CL2" s="158"/>
      <c r="CM2" s="158"/>
      <c r="CN2" s="158"/>
      <c r="CO2" s="158"/>
      <c r="CP2" s="158"/>
      <c r="CQ2" s="158"/>
      <c r="CR2" s="158"/>
      <c r="CS2" s="159"/>
      <c r="CT2" s="165"/>
      <c r="CU2" s="166"/>
      <c r="CV2" s="184"/>
      <c r="CW2" s="188"/>
      <c r="CX2" s="189"/>
      <c r="CY2" s="189"/>
      <c r="CZ2" s="189"/>
      <c r="DA2" s="189"/>
      <c r="DB2" s="189"/>
      <c r="DC2" s="189"/>
      <c r="DD2" s="189"/>
      <c r="DE2" s="189"/>
      <c r="DF2" s="189"/>
      <c r="DG2" s="189"/>
      <c r="DH2" s="189"/>
      <c r="DI2" s="189"/>
      <c r="DJ2" s="189"/>
      <c r="DK2" s="190"/>
      <c r="DL2" s="172"/>
      <c r="DM2" s="173"/>
      <c r="DN2" s="172"/>
      <c r="DO2" s="173"/>
      <c r="DP2" s="172"/>
      <c r="DQ2" s="173"/>
      <c r="DR2" s="172"/>
      <c r="DS2" s="173"/>
      <c r="DT2" s="172"/>
      <c r="DU2" s="173"/>
      <c r="DV2" s="174"/>
    </row>
    <row r="3" spans="1:126" ht="11.25" customHeight="1">
      <c r="A3" s="266" t="s">
        <v>11</v>
      </c>
      <c r="B3" s="267"/>
      <c r="C3" s="267"/>
      <c r="D3" s="277" t="s">
        <v>12</v>
      </c>
      <c r="E3" s="278"/>
      <c r="F3" s="280" t="str">
        <f>Players!$H$3</f>
        <v>Women's Singles</v>
      </c>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302" t="s">
        <v>13</v>
      </c>
      <c r="AI3" s="303"/>
      <c r="AJ3" s="303"/>
      <c r="AK3" s="328" t="s">
        <v>42</v>
      </c>
      <c r="AL3" s="328"/>
      <c r="AM3" s="328"/>
      <c r="AN3" s="328"/>
      <c r="AO3" s="329"/>
      <c r="AQ3" s="157"/>
      <c r="AR3" s="158"/>
      <c r="AS3" s="158"/>
      <c r="AT3" s="158"/>
      <c r="AU3" s="158"/>
      <c r="AV3" s="158"/>
      <c r="AW3" s="158"/>
      <c r="AX3" s="158"/>
      <c r="AY3" s="158"/>
      <c r="AZ3" s="158"/>
      <c r="BA3" s="158"/>
      <c r="BB3" s="158"/>
      <c r="BC3" s="159"/>
      <c r="BD3" s="165"/>
      <c r="BE3" s="166"/>
      <c r="BF3" s="175" t="str">
        <f>C24</f>
        <v>E</v>
      </c>
      <c r="BG3" s="177" t="str">
        <f>IF(VLOOKUP($BF3,$A7:$C15,3,FALSE)=0,"",CONCATENATE(VLOOKUP(VLOOKUP($BF3,$A7:$C15,3,FALSE),Players!$J:$N,4,FALSE)," ",VLOOKUP($BF3,$A7:$C15,3,FALSE)," ",IF(ISERROR(VLOOKUP(VLOOKUP($BF3,$A7:$C15,3,FALSE),Players!$J:$N,5,FALSE)),"()",CONCATENATE("(",VLOOKUP(VLOOKUP($BF3,$A7:$C15,3,FALSE),Players!$J:$N,5,FALSE),")"))))</f>
        <v/>
      </c>
      <c r="BH3" s="178"/>
      <c r="BI3" s="178"/>
      <c r="BJ3" s="178"/>
      <c r="BK3" s="178"/>
      <c r="BL3" s="178"/>
      <c r="BM3" s="178"/>
      <c r="BN3" s="178"/>
      <c r="BO3" s="178"/>
      <c r="BP3" s="178"/>
      <c r="BQ3" s="178"/>
      <c r="BR3" s="178"/>
      <c r="BS3" s="178"/>
      <c r="BT3" s="178"/>
      <c r="BU3" s="179"/>
      <c r="BV3" s="150" t="str">
        <f>IF(D24&lt;&gt;"",D24,"")</f>
        <v/>
      </c>
      <c r="BW3" s="151"/>
      <c r="BX3" s="150" t="str">
        <f>IF(F24&lt;&gt;"",F24,"")</f>
        <v/>
      </c>
      <c r="BY3" s="151"/>
      <c r="BZ3" s="150" t="str">
        <f>IF(H24&lt;&gt;"",H24,"")</f>
        <v/>
      </c>
      <c r="CA3" s="151"/>
      <c r="CB3" s="150" t="str">
        <f>IF(J24&lt;&gt;"",J24,"")</f>
        <v/>
      </c>
      <c r="CC3" s="151"/>
      <c r="CD3" s="150" t="str">
        <f>IF(L24&lt;&gt;"",L24,"")</f>
        <v/>
      </c>
      <c r="CE3" s="151"/>
      <c r="CF3" s="174" t="str">
        <f>IF($CF1&lt;&gt;"",IF(CF1="W","L","W"),"")</f>
        <v/>
      </c>
      <c r="CG3" s="157"/>
      <c r="CH3" s="158"/>
      <c r="CI3" s="158"/>
      <c r="CJ3" s="158"/>
      <c r="CK3" s="158"/>
      <c r="CL3" s="158"/>
      <c r="CM3" s="158"/>
      <c r="CN3" s="158"/>
      <c r="CO3" s="158"/>
      <c r="CP3" s="158"/>
      <c r="CQ3" s="158"/>
      <c r="CR3" s="158"/>
      <c r="CS3" s="159"/>
      <c r="CT3" s="165"/>
      <c r="CU3" s="166"/>
      <c r="CV3" s="175" t="str">
        <f>Q32</f>
        <v>E</v>
      </c>
      <c r="CW3" s="177" t="str">
        <f>IF(VLOOKUP($CV3,$A7:$C15,3,FALSE)=0,"",CONCATENATE(VLOOKUP(VLOOKUP($CV3,$A7:$C15,3,FALSE),Players!$J:$N,4,FALSE)," ",VLOOKUP($CV3,$A7:$C15,3,FALSE)," ",IF(ISERROR(VLOOKUP(VLOOKUP($CV3,$A7:$C15,3,FALSE),Players!$J:$N,5,FALSE)),"()",CONCATENATE("(",VLOOKUP(VLOOKUP($CV3,$A7:$C15,3,FALSE),Players!$J:$N,5,FALSE),")"))))</f>
        <v/>
      </c>
      <c r="CX3" s="178"/>
      <c r="CY3" s="178"/>
      <c r="CZ3" s="178"/>
      <c r="DA3" s="178"/>
      <c r="DB3" s="178"/>
      <c r="DC3" s="178"/>
      <c r="DD3" s="178"/>
      <c r="DE3" s="178"/>
      <c r="DF3" s="178"/>
      <c r="DG3" s="178"/>
      <c r="DH3" s="178"/>
      <c r="DI3" s="178"/>
      <c r="DJ3" s="178"/>
      <c r="DK3" s="179"/>
      <c r="DL3" s="150" t="str">
        <f>IF(R32&lt;&gt;"",R32,"")</f>
        <v/>
      </c>
      <c r="DM3" s="151"/>
      <c r="DN3" s="150" t="str">
        <f>IF(T32&lt;&gt;"",T32,"")</f>
        <v/>
      </c>
      <c r="DO3" s="151"/>
      <c r="DP3" s="150" t="str">
        <f>IF(V32&lt;&gt;"",V32,"")</f>
        <v/>
      </c>
      <c r="DQ3" s="151"/>
      <c r="DR3" s="150" t="str">
        <f>IF(X32&lt;&gt;"",X32,"")</f>
        <v/>
      </c>
      <c r="DS3" s="151"/>
      <c r="DT3" s="150" t="str">
        <f>IF(Z32&lt;&gt;"",Z32,"")</f>
        <v/>
      </c>
      <c r="DU3" s="151"/>
      <c r="DV3" s="174" t="str">
        <f>IF($DV1&lt;&gt;"",IF(DV1="W","L","W"),"")</f>
        <v/>
      </c>
    </row>
    <row r="4" spans="1:126" ht="11.25" customHeight="1" thickBot="1">
      <c r="A4" s="275"/>
      <c r="B4" s="276"/>
      <c r="C4" s="276"/>
      <c r="D4" s="279"/>
      <c r="E4" s="279"/>
      <c r="F4" s="282"/>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304"/>
      <c r="AI4" s="305"/>
      <c r="AJ4" s="305"/>
      <c r="AK4" s="330"/>
      <c r="AL4" s="330"/>
      <c r="AM4" s="330"/>
      <c r="AN4" s="330"/>
      <c r="AO4" s="331"/>
      <c r="AQ4" s="160"/>
      <c r="AR4" s="161"/>
      <c r="AS4" s="161"/>
      <c r="AT4" s="161"/>
      <c r="AU4" s="161"/>
      <c r="AV4" s="161"/>
      <c r="AW4" s="161"/>
      <c r="AX4" s="161"/>
      <c r="AY4" s="161"/>
      <c r="AZ4" s="161"/>
      <c r="BA4" s="161"/>
      <c r="BB4" s="161"/>
      <c r="BC4" s="162"/>
      <c r="BD4" s="167"/>
      <c r="BE4" s="168"/>
      <c r="BF4" s="176"/>
      <c r="BG4" s="180"/>
      <c r="BH4" s="181"/>
      <c r="BI4" s="181"/>
      <c r="BJ4" s="181"/>
      <c r="BK4" s="181"/>
      <c r="BL4" s="181"/>
      <c r="BM4" s="181"/>
      <c r="BN4" s="181"/>
      <c r="BO4" s="181"/>
      <c r="BP4" s="181"/>
      <c r="BQ4" s="181"/>
      <c r="BR4" s="181"/>
      <c r="BS4" s="181"/>
      <c r="BT4" s="181"/>
      <c r="BU4" s="182"/>
      <c r="BV4" s="152"/>
      <c r="BW4" s="153"/>
      <c r="BX4" s="152"/>
      <c r="BY4" s="153"/>
      <c r="BZ4" s="152"/>
      <c r="CA4" s="153"/>
      <c r="CB4" s="152"/>
      <c r="CC4" s="153"/>
      <c r="CD4" s="152"/>
      <c r="CE4" s="153"/>
      <c r="CF4" s="174"/>
      <c r="CG4" s="160"/>
      <c r="CH4" s="161"/>
      <c r="CI4" s="161"/>
      <c r="CJ4" s="161"/>
      <c r="CK4" s="161"/>
      <c r="CL4" s="161"/>
      <c r="CM4" s="161"/>
      <c r="CN4" s="161"/>
      <c r="CO4" s="161"/>
      <c r="CP4" s="161"/>
      <c r="CQ4" s="161"/>
      <c r="CR4" s="161"/>
      <c r="CS4" s="162"/>
      <c r="CT4" s="167"/>
      <c r="CU4" s="168"/>
      <c r="CV4" s="176"/>
      <c r="CW4" s="180"/>
      <c r="CX4" s="181"/>
      <c r="CY4" s="181"/>
      <c r="CZ4" s="181"/>
      <c r="DA4" s="181"/>
      <c r="DB4" s="181"/>
      <c r="DC4" s="181"/>
      <c r="DD4" s="181"/>
      <c r="DE4" s="181"/>
      <c r="DF4" s="181"/>
      <c r="DG4" s="181"/>
      <c r="DH4" s="181"/>
      <c r="DI4" s="181"/>
      <c r="DJ4" s="181"/>
      <c r="DK4" s="182"/>
      <c r="DL4" s="152"/>
      <c r="DM4" s="153"/>
      <c r="DN4" s="152"/>
      <c r="DO4" s="153"/>
      <c r="DP4" s="152"/>
      <c r="DQ4" s="153"/>
      <c r="DR4" s="152"/>
      <c r="DS4" s="153"/>
      <c r="DT4" s="152"/>
      <c r="DU4" s="153"/>
      <c r="DV4" s="174"/>
    </row>
    <row r="5" spans="1:126" ht="11.25" customHeight="1">
      <c r="A5" s="259" t="s">
        <v>15</v>
      </c>
      <c r="B5" s="260"/>
      <c r="C5" s="260"/>
      <c r="D5" s="264">
        <v>1</v>
      </c>
      <c r="E5" s="264"/>
      <c r="F5" s="266" t="s">
        <v>16</v>
      </c>
      <c r="G5" s="267"/>
      <c r="H5" s="267"/>
      <c r="I5" s="283"/>
      <c r="J5" s="284"/>
      <c r="K5" s="284"/>
      <c r="L5" s="284"/>
      <c r="M5" s="284"/>
      <c r="N5" s="264"/>
      <c r="O5" s="264"/>
      <c r="P5" s="264"/>
      <c r="Q5" s="264"/>
      <c r="R5" s="264"/>
      <c r="S5" s="264"/>
      <c r="T5" s="264"/>
      <c r="U5" s="264"/>
      <c r="V5" s="264"/>
      <c r="W5" s="264"/>
      <c r="X5" s="264"/>
      <c r="Y5" s="264"/>
      <c r="Z5" s="264"/>
      <c r="AA5" s="325"/>
      <c r="AB5" s="150" t="s">
        <v>17</v>
      </c>
      <c r="AC5" s="270"/>
      <c r="AD5" s="288" t="s">
        <v>18</v>
      </c>
      <c r="AE5" s="270"/>
      <c r="AF5" s="288" t="s">
        <v>19</v>
      </c>
      <c r="AG5" s="270"/>
      <c r="AH5" s="288" t="s">
        <v>20</v>
      </c>
      <c r="AI5" s="270"/>
      <c r="AJ5" s="288" t="s">
        <v>43</v>
      </c>
      <c r="AK5" s="290"/>
      <c r="AL5" s="292" t="s">
        <v>21</v>
      </c>
      <c r="AM5" s="293"/>
      <c r="AN5" s="296" t="s">
        <v>22</v>
      </c>
      <c r="AO5" s="297"/>
      <c r="AQ5" s="126"/>
      <c r="AR5" s="126"/>
      <c r="AS5" s="126"/>
      <c r="AT5" s="126"/>
      <c r="AU5" s="126"/>
      <c r="AV5" s="126"/>
      <c r="AW5" s="126"/>
      <c r="AX5" s="126"/>
      <c r="AY5" s="126"/>
      <c r="AZ5" s="126"/>
      <c r="BA5" s="126"/>
      <c r="BB5" s="126"/>
      <c r="BC5" s="126"/>
      <c r="BV5" s="169" t="str">
        <f>IF(CF1&lt;&gt;"",IF(AND(AND(BV1&gt;-1,BV3&gt;-1),OR(BV1&gt;10,BV3&gt;10),ABS(BV1-BV3)&gt;1,IF(OR(BV1&gt;11,BV3&gt;11),ABS(BV1-BV3)=2,TRUE),BV1=INT(BV1),BV3=INT(BV3)),"","Error"),"")</f>
        <v/>
      </c>
      <c r="BW5" s="169"/>
      <c r="BX5" s="169" t="str">
        <f>IF(CF1&lt;&gt;"",IF(AND(AND(BX1&gt;-1,BX3&gt;-1),OR(BX1&gt;10,BX3&gt;10),ABS(BX1-BX3)&gt;1,IF(OR(BX1&gt;11,BX3&gt;11),ABS(BX1-BX3)=2,TRUE),BX1=INT(BX1),BX3=INT(BX3)),"","Error"),"")</f>
        <v/>
      </c>
      <c r="BY5" s="169"/>
      <c r="BZ5" s="169" t="str">
        <f>IF(CF1&lt;&gt;"",IF(AND(AND(BZ1&gt;-1,BZ3&gt;-1),OR(BZ1&gt;10,BZ3&gt;10),ABS(BZ1-BZ3)&gt;1,IF(OR(BZ1&gt;11,BZ3&gt;11),ABS(BZ1-BZ3)=2,TRUE),BZ1=INT(BZ1),BZ3=INT(BZ3)),"","Error"),"")</f>
        <v/>
      </c>
      <c r="CA5" s="169"/>
      <c r="CB5" s="169" t="str">
        <f>IF(AND(CF1&lt;&gt;"",CB1&lt;&gt;""),IF(AND(AND(CB1&gt;-1,CB3&gt;-1),OR(CB1&gt;10,CB3&gt;10),ABS(CB1-CB3)&gt;1,IF(OR(CB1&gt;11,CB3&gt;11),ABS(CB1-CB3)=2,TRUE),CB1=INT(CB1),CB3=INT(CB3)),"","Error"),"")</f>
        <v/>
      </c>
      <c r="CC5" s="169"/>
      <c r="CD5" s="169" t="str">
        <f>IF(AND(CF1&lt;&gt;"",CD1&lt;&gt;""),IF(AND(AND(CD1&gt;-1,CD3&gt;-1),OR(CD1&gt;10,CD3&gt;10),ABS(CD1-CD3)&gt;1,IF(OR(CD1&gt;11,CD3&gt;11),ABS(CD1-CD3)=2,TRUE),CD1=INT(CD1),CD3=INT(CD3)),"","Error"),"")</f>
        <v/>
      </c>
      <c r="CE5" s="169"/>
      <c r="CG5" s="126"/>
      <c r="CH5" s="126"/>
      <c r="CI5" s="126"/>
      <c r="CJ5" s="126"/>
      <c r="CK5" s="126"/>
      <c r="CL5" s="126"/>
      <c r="CM5" s="126"/>
      <c r="CN5" s="126"/>
      <c r="CO5" s="126"/>
      <c r="CP5" s="126"/>
      <c r="CQ5" s="126"/>
      <c r="CR5" s="126"/>
      <c r="CS5" s="126"/>
      <c r="DL5" s="169" t="str">
        <f>IF(DV1&lt;&gt;"",IF(AND(AND(DL1&gt;-1,DL3&gt;-1),OR(DL1&gt;10,DL3&gt;10),ABS(DL1-DL3)&gt;1,IF(OR(DL1&gt;11,DL3&gt;11),ABS(DL1-DL3)=2,TRUE),DL1=INT(DL1),DL3=INT(DL3)),"","Error"),"")</f>
        <v/>
      </c>
      <c r="DM5" s="169"/>
      <c r="DN5" s="169" t="str">
        <f>IF(DV1&lt;&gt;"",IF(AND(AND(DN1&gt;-1,DN3&gt;-1),OR(DN1&gt;10,DN3&gt;10),ABS(DN1-DN3)&gt;1,IF(OR(DN1&gt;11,DN3&gt;11),ABS(DN1-DN3)=2,TRUE),DN1=INT(DN1),DN3=INT(DN3)),"","Error"),"")</f>
        <v/>
      </c>
      <c r="DO5" s="169"/>
      <c r="DP5" s="169" t="str">
        <f>IF(DV1&lt;&gt;"",IF(AND(AND(DP1&gt;-1,DP3&gt;-1),OR(DP1&gt;10,DP3&gt;10),ABS(DP1-DP3)&gt;1,IF(OR(DP1&gt;11,DP3&gt;11),ABS(DP1-DP3)=2,TRUE),DP1=INT(DP1),DP3=INT(DP3)),"","Error"),"")</f>
        <v/>
      </c>
      <c r="DQ5" s="169"/>
      <c r="DR5" s="169" t="str">
        <f>IF(AND(DV1&lt;&gt;"",DR1&lt;&gt;""),IF(AND(AND(DR1&gt;-1,DR3&gt;-1),OR(DR1&gt;10,DR3&gt;10),ABS(DR1-DR3)&gt;1,IF(OR(DR1&gt;11,DR3&gt;11),ABS(DR1-DR3)=2,TRUE),DR1=INT(DR1),DR3=INT(DR3)),"","Error"),"")</f>
        <v/>
      </c>
      <c r="DS5" s="169"/>
      <c r="DT5" s="169" t="str">
        <f>IF(AND(DV1&lt;&gt;"",DT1&lt;&gt;""),IF(AND(AND(DT1&gt;-1,DT3&gt;-1),OR(DT1&gt;10,DT3&gt;10),ABS(DT1-DT3)&gt;1,IF(OR(DT1&gt;11,DT3&gt;11),ABS(DT1-DT3)=2,TRUE),DT1=INT(DT1),DT3=INT(DT3)),"","Error"),"")</f>
        <v/>
      </c>
      <c r="DU5" s="169"/>
    </row>
    <row r="6" spans="1:126" ht="11.25" customHeight="1" thickBot="1">
      <c r="A6" s="261"/>
      <c r="B6" s="262"/>
      <c r="C6" s="263"/>
      <c r="D6" s="265"/>
      <c r="E6" s="265"/>
      <c r="F6" s="268"/>
      <c r="G6" s="269"/>
      <c r="H6" s="269"/>
      <c r="I6" s="286"/>
      <c r="J6" s="286"/>
      <c r="K6" s="286"/>
      <c r="L6" s="286"/>
      <c r="M6" s="286"/>
      <c r="N6" s="326"/>
      <c r="O6" s="326"/>
      <c r="P6" s="326"/>
      <c r="Q6" s="326"/>
      <c r="R6" s="326"/>
      <c r="S6" s="326"/>
      <c r="T6" s="326"/>
      <c r="U6" s="326"/>
      <c r="V6" s="326"/>
      <c r="W6" s="326"/>
      <c r="X6" s="326"/>
      <c r="Y6" s="326"/>
      <c r="Z6" s="326"/>
      <c r="AA6" s="327"/>
      <c r="AB6" s="194"/>
      <c r="AC6" s="195"/>
      <c r="AD6" s="289"/>
      <c r="AE6" s="195"/>
      <c r="AF6" s="289"/>
      <c r="AG6" s="195"/>
      <c r="AH6" s="289"/>
      <c r="AI6" s="195"/>
      <c r="AJ6" s="289"/>
      <c r="AK6" s="291"/>
      <c r="AL6" s="294"/>
      <c r="AM6" s="295"/>
      <c r="AN6" s="298"/>
      <c r="AO6" s="299"/>
      <c r="AQ6" s="126"/>
      <c r="AR6" s="126"/>
      <c r="AS6" s="126"/>
      <c r="AT6" s="126"/>
      <c r="AU6" s="126"/>
      <c r="AV6" s="126"/>
      <c r="AW6" s="126"/>
      <c r="AX6" s="126"/>
      <c r="AY6" s="126"/>
      <c r="AZ6" s="126"/>
      <c r="BA6" s="126"/>
      <c r="BB6" s="126"/>
      <c r="BC6" s="126"/>
      <c r="CG6" s="126"/>
      <c r="CH6" s="126"/>
      <c r="CI6" s="126"/>
      <c r="CJ6" s="126"/>
      <c r="CK6" s="126"/>
      <c r="CL6" s="126"/>
      <c r="CM6" s="126"/>
      <c r="CN6" s="126"/>
      <c r="CO6" s="126"/>
      <c r="CP6" s="126"/>
      <c r="CQ6" s="126"/>
      <c r="CR6" s="126"/>
      <c r="CS6" s="126"/>
    </row>
    <row r="7" spans="1:126" ht="11.25" customHeight="1">
      <c r="A7" s="210" t="str">
        <f>AB5</f>
        <v>A</v>
      </c>
      <c r="B7" s="211"/>
      <c r="C7" s="214"/>
      <c r="D7" s="215"/>
      <c r="E7" s="215"/>
      <c r="F7" s="215"/>
      <c r="G7" s="215"/>
      <c r="H7" s="215"/>
      <c r="I7" s="215"/>
      <c r="J7" s="215"/>
      <c r="K7" s="215"/>
      <c r="L7" s="215"/>
      <c r="M7" s="215"/>
      <c r="N7" s="215"/>
      <c r="O7" s="215"/>
      <c r="P7" s="215"/>
      <c r="Q7" s="215"/>
      <c r="R7" s="215"/>
      <c r="S7" s="215"/>
      <c r="T7" s="215"/>
      <c r="U7" s="215"/>
      <c r="V7" s="215"/>
      <c r="W7" s="215"/>
      <c r="X7" s="215"/>
      <c r="Y7" s="215"/>
      <c r="Z7" s="215"/>
      <c r="AA7" s="216"/>
      <c r="AB7" s="250"/>
      <c r="AC7" s="229"/>
      <c r="AD7" s="252" t="str">
        <f>IF($D3="1P",IF(Z34=Z36,IF(X34=X36,IF(V34&lt;&gt;"",IF(V34&gt;V36,"W","L"),""),IF(X34&gt;X36,"W","L")),IF(Z34&gt;Z36,"W","L")),IF(Z26=Z28,IF(X26=X28,IF(V26&lt;&gt;"",IF(V26&gt;V28,"W","L"),""),IF(X26&gt;X28,"W","L")),IF(Z26&gt;Z28,"W","L")))</f>
        <v/>
      </c>
      <c r="AE7" s="253"/>
      <c r="AF7" s="252" t="str">
        <f>IF($D3="1P",IF(Z26=Z28,IF(X26=X28,IF(V26&lt;&gt;"",IF(V26&gt;V28,"W","L"),""),IF(X26&gt;X28,"W","L")),IF(Z26&gt;Z28,"W","L")),IF(L38=L40,IF(J38=J40,IF(H38&lt;&gt;"",IF(H38&gt;H40,"W","L"),""),IF(J38&gt;J40,"W","L")),IF(L38&gt;L40,"W","L")))</f>
        <v/>
      </c>
      <c r="AG7" s="253"/>
      <c r="AH7" s="252" t="str">
        <f>IF($D3="1P",IF(L38=L40,IF(J38=J40,IF(H38&lt;&gt;"",IF(H38&gt;H40,"W","L"),""),IF(J38&gt;J40,"W","L")),IF(L38&gt;L40,"W","L")),IF(L30=L32,IF(J30=J32,IF(H30&lt;&gt;"",IF(H30&gt;H32,"W","L"),""),IF(J30&gt;J32,"W","L")),IF(L30&gt;L32,"W","L")))</f>
        <v/>
      </c>
      <c r="AI7" s="253"/>
      <c r="AJ7" s="252" t="str">
        <f>IF($D3="1P",IF(L30=L32,IF(J30=J32,IF(H30&lt;&gt;"",IF(H30&gt;H32,"W","L"),""),IF(J30&gt;J32,"W","L")),IF(L30&gt;L32,"W","L")),IF(Z34=Z36,IF(X34=X36,IF(V34&lt;&gt;"",IF(V34&gt;V36,"W","L"),""),IF(X34&gt;X36,"W","L")),IF(Z34&gt;Z36,"W","L")))</f>
        <v/>
      </c>
      <c r="AK7" s="324"/>
      <c r="AL7" s="254" t="str">
        <f>IF(OR(COUNTIF(AB7:AJ7,"W"),COUNTIF(AB7:AJ7,"L")),COUNTIF(AB7:AJ7,"W")*2+COUNTIF(AB7:AJ7,"L"),"")</f>
        <v/>
      </c>
      <c r="AM7" s="255"/>
      <c r="AN7" s="256" t="str">
        <f>IF(AL7&lt;&gt;"",RANK(AL7,AL7:AL15,0),"")</f>
        <v/>
      </c>
      <c r="AO7" s="257"/>
      <c r="AQ7" s="127"/>
      <c r="AR7" s="127"/>
      <c r="AS7" s="127"/>
      <c r="AT7" s="127"/>
      <c r="AU7" s="127"/>
      <c r="AV7" s="127"/>
      <c r="AW7" s="127"/>
      <c r="AX7" s="127"/>
      <c r="AY7" s="127"/>
      <c r="AZ7" s="127"/>
      <c r="BA7" s="127"/>
      <c r="BB7" s="127"/>
      <c r="BC7" s="127"/>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127"/>
      <c r="CH7" s="127"/>
      <c r="CI7" s="127"/>
      <c r="CJ7" s="127"/>
      <c r="CK7" s="127"/>
      <c r="CL7" s="127"/>
      <c r="CM7" s="127"/>
      <c r="CN7" s="127"/>
      <c r="CO7" s="127"/>
      <c r="CP7" s="127"/>
      <c r="CQ7" s="127"/>
      <c r="CR7" s="127"/>
      <c r="CS7" s="127"/>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row>
    <row r="8" spans="1:126" ht="11.25" customHeight="1">
      <c r="A8" s="212"/>
      <c r="B8" s="213"/>
      <c r="C8" s="217"/>
      <c r="D8" s="218"/>
      <c r="E8" s="218"/>
      <c r="F8" s="218"/>
      <c r="G8" s="218"/>
      <c r="H8" s="218"/>
      <c r="I8" s="218"/>
      <c r="J8" s="218"/>
      <c r="K8" s="218"/>
      <c r="L8" s="218"/>
      <c r="M8" s="218"/>
      <c r="N8" s="218"/>
      <c r="O8" s="218"/>
      <c r="P8" s="218"/>
      <c r="Q8" s="218"/>
      <c r="R8" s="218"/>
      <c r="S8" s="218"/>
      <c r="T8" s="218"/>
      <c r="U8" s="218"/>
      <c r="V8" s="218"/>
      <c r="W8" s="218"/>
      <c r="X8" s="218"/>
      <c r="Y8" s="218"/>
      <c r="Z8" s="218"/>
      <c r="AA8" s="219"/>
      <c r="AB8" s="251"/>
      <c r="AC8" s="236"/>
      <c r="AD8" s="234"/>
      <c r="AE8" s="233"/>
      <c r="AF8" s="234"/>
      <c r="AG8" s="233"/>
      <c r="AH8" s="234"/>
      <c r="AI8" s="233"/>
      <c r="AJ8" s="234"/>
      <c r="AK8" s="238"/>
      <c r="AL8" s="241"/>
      <c r="AM8" s="240"/>
      <c r="AN8" s="258"/>
      <c r="AO8" s="243"/>
      <c r="AQ8" s="128"/>
      <c r="AR8" s="128"/>
      <c r="AS8" s="128"/>
      <c r="AT8" s="128"/>
      <c r="AU8" s="128"/>
      <c r="AV8" s="128"/>
      <c r="AW8" s="128"/>
      <c r="AX8" s="128"/>
      <c r="AY8" s="128"/>
      <c r="AZ8" s="128"/>
      <c r="BA8" s="128"/>
      <c r="BB8" s="128"/>
      <c r="BC8" s="128"/>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128"/>
      <c r="CH8" s="128"/>
      <c r="CI8" s="128"/>
      <c r="CJ8" s="128"/>
      <c r="CK8" s="128"/>
      <c r="CL8" s="128"/>
      <c r="CM8" s="128"/>
      <c r="CN8" s="128"/>
      <c r="CO8" s="128"/>
      <c r="CP8" s="128"/>
      <c r="CQ8" s="128"/>
      <c r="CR8" s="128"/>
      <c r="CS8" s="128"/>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row>
    <row r="9" spans="1:126" ht="11.25" customHeight="1">
      <c r="A9" s="210" t="str">
        <f>AD5</f>
        <v>B</v>
      </c>
      <c r="B9" s="211"/>
      <c r="C9" s="214"/>
      <c r="D9" s="215"/>
      <c r="E9" s="215"/>
      <c r="F9" s="215"/>
      <c r="G9" s="215"/>
      <c r="H9" s="215"/>
      <c r="I9" s="215"/>
      <c r="J9" s="215"/>
      <c r="K9" s="215"/>
      <c r="L9" s="215"/>
      <c r="M9" s="215"/>
      <c r="N9" s="215"/>
      <c r="O9" s="215"/>
      <c r="P9" s="215"/>
      <c r="Q9" s="215"/>
      <c r="R9" s="215"/>
      <c r="S9" s="215"/>
      <c r="T9" s="215"/>
      <c r="U9" s="215"/>
      <c r="V9" s="215"/>
      <c r="W9" s="215"/>
      <c r="X9" s="215"/>
      <c r="Y9" s="215"/>
      <c r="Z9" s="215"/>
      <c r="AA9" s="216"/>
      <c r="AB9" s="220" t="str">
        <f>IF(AD7&lt;&gt;"",IF(AD7="W","L","W"),"")</f>
        <v/>
      </c>
      <c r="AC9" s="221"/>
      <c r="AD9" s="228"/>
      <c r="AE9" s="229"/>
      <c r="AF9" s="227" t="str">
        <f>IF($D3="1P",IF(L34=L36,IF(J34=J36,IF(H34&lt;&gt;"",IF(H34&gt;H36,"W","L"),""),IF(J34&gt;J36,"W","L")),IF(L34&gt;L36,"W","L")),IF(Z38=Z40,IF(X38=X40,IF(V38&lt;&gt;"",IF(V38&gt;V40,"W","L"),""),IF(X38&gt;X40,"W","L")),IF(Z38&gt;Z40,"W","L")))</f>
        <v/>
      </c>
      <c r="AG9" s="221"/>
      <c r="AH9" s="227" t="str">
        <f>IF($D3="1P",IF(Z30=Z32,IF(X30=X32,IF(V30&lt;&gt;"",IF(V30&gt;V32,"W","L"),""),IF(X30&gt;X32,"W","L")),IF(Z30&gt;Z32,"W","L")),IF(Z22=Z24,IF(X22=X24,IF(V22&lt;&gt;"",IF(V22&gt;V24,"W","L"),""),IF(X22&gt;X24,"W","L")),IF(Z22&gt;Z24,"W","L")))</f>
        <v/>
      </c>
      <c r="AI9" s="221"/>
      <c r="AJ9" s="227" t="str">
        <f>IF($D3="1P",IF(L22=L24,IF(J22=J24,IF(H22&lt;&gt;"",IF(H22&gt;H24,"W","L"),""),IF(J22&gt;J24,"W","L")),IF(L22&gt;L24,"W","L")),IF(L22=L24,IF(J22=J24,IF(H22&lt;&gt;"",IF(H22&gt;H24,"W","L"),""),IF(J22&gt;J24,"W","L")),IF(L22&gt;L24,"W","L")))</f>
        <v/>
      </c>
      <c r="AK9" s="237"/>
      <c r="AL9" s="239" t="str">
        <f>IF(OR(COUNTIF(AB9:AJ9,"W"),COUNTIF(AB9:AJ9,"L")),COUNTIF(AB9:AJ9,"W")*2+COUNTIF(AB9:AJ9,"L"),"")</f>
        <v/>
      </c>
      <c r="AM9" s="240"/>
      <c r="AN9" s="242" t="str">
        <f>IF(AL9&lt;&gt;"",RANK(AL9,AL7:AL15,0),"")</f>
        <v/>
      </c>
      <c r="AO9" s="243"/>
      <c r="AQ9" s="126"/>
      <c r="AR9" s="126"/>
      <c r="AS9" s="126"/>
      <c r="AT9" s="126"/>
      <c r="AU9" s="126"/>
      <c r="AV9" s="126"/>
      <c r="AW9" s="126"/>
      <c r="AX9" s="126"/>
      <c r="AY9" s="126"/>
      <c r="AZ9" s="126"/>
      <c r="BA9" s="126"/>
      <c r="BB9" s="126"/>
      <c r="BC9" s="126"/>
      <c r="CG9" s="126"/>
      <c r="CH9" s="126"/>
      <c r="CI9" s="126"/>
      <c r="CJ9" s="126"/>
      <c r="CK9" s="126"/>
      <c r="CL9" s="126"/>
      <c r="CM9" s="126"/>
      <c r="CN9" s="126"/>
      <c r="CO9" s="126"/>
      <c r="CP9" s="126"/>
      <c r="CQ9" s="126"/>
      <c r="CR9" s="126"/>
      <c r="CS9" s="126"/>
    </row>
    <row r="10" spans="1:126" ht="11.25" customHeight="1" thickBot="1">
      <c r="A10" s="212"/>
      <c r="B10" s="213"/>
      <c r="C10" s="217"/>
      <c r="D10" s="218"/>
      <c r="E10" s="218"/>
      <c r="F10" s="218"/>
      <c r="G10" s="218"/>
      <c r="H10" s="218"/>
      <c r="I10" s="218"/>
      <c r="J10" s="218"/>
      <c r="K10" s="218"/>
      <c r="L10" s="218"/>
      <c r="M10" s="218"/>
      <c r="N10" s="218"/>
      <c r="O10" s="218"/>
      <c r="P10" s="218"/>
      <c r="Q10" s="218"/>
      <c r="R10" s="218"/>
      <c r="S10" s="218"/>
      <c r="T10" s="218"/>
      <c r="U10" s="218"/>
      <c r="V10" s="218"/>
      <c r="W10" s="218"/>
      <c r="X10" s="218"/>
      <c r="Y10" s="218"/>
      <c r="Z10" s="218"/>
      <c r="AA10" s="219"/>
      <c r="AB10" s="232"/>
      <c r="AC10" s="233"/>
      <c r="AD10" s="235"/>
      <c r="AE10" s="236"/>
      <c r="AF10" s="234"/>
      <c r="AG10" s="233"/>
      <c r="AH10" s="234"/>
      <c r="AI10" s="233"/>
      <c r="AJ10" s="234"/>
      <c r="AK10" s="238"/>
      <c r="AL10" s="241"/>
      <c r="AM10" s="240"/>
      <c r="AN10" s="258"/>
      <c r="AO10" s="243"/>
      <c r="AQ10" s="127"/>
      <c r="AR10" s="127"/>
      <c r="AS10" s="127"/>
      <c r="AT10" s="127"/>
      <c r="AU10" s="127"/>
      <c r="AV10" s="127"/>
      <c r="AW10" s="127"/>
      <c r="AX10" s="127"/>
      <c r="AY10" s="127"/>
      <c r="AZ10" s="127"/>
      <c r="BA10" s="127"/>
      <c r="BB10" s="127"/>
      <c r="BC10" s="127"/>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G10" s="127"/>
      <c r="CH10" s="127"/>
      <c r="CI10" s="127"/>
      <c r="CJ10" s="127"/>
      <c r="CK10" s="127"/>
      <c r="CL10" s="127"/>
      <c r="CM10" s="127"/>
      <c r="CN10" s="127"/>
      <c r="CO10" s="127"/>
      <c r="CP10" s="127"/>
      <c r="CQ10" s="127"/>
      <c r="CR10" s="127"/>
      <c r="CS10" s="127"/>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row>
    <row r="11" spans="1:126" ht="11.25" customHeight="1">
      <c r="A11" s="210" t="str">
        <f>AF5</f>
        <v>C</v>
      </c>
      <c r="B11" s="211"/>
      <c r="C11" s="214"/>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6"/>
      <c r="AB11" s="220" t="str">
        <f>IF(AF7&lt;&gt;"",IF(AF7="W","L","W"),"")</f>
        <v/>
      </c>
      <c r="AC11" s="221"/>
      <c r="AD11" s="227" t="str">
        <f>IF(AF9&lt;&gt;"",IF(AF9="W","L","W"),"")</f>
        <v/>
      </c>
      <c r="AE11" s="221"/>
      <c r="AF11" s="228"/>
      <c r="AG11" s="229"/>
      <c r="AH11" s="227" t="str">
        <f>IF($D3="1P",IF(L26=L28,IF(J26=J28,IF(H26&lt;&gt;"",IF(H26&gt;H28,"W","L"),""),IF(J26&gt;J28,"W","L")),IF(L26&gt;L28,"W","L")),IF(L26=L28,IF(J26=J28,IF(H26&lt;&gt;"",IF(H26&gt;H28,"W","L"),""),IF(J26&gt;J28,"W","L")),IF(L26&gt;L28,"W","L")))</f>
        <v/>
      </c>
      <c r="AI11" s="221"/>
      <c r="AJ11" s="227" t="str">
        <f>IF($D3="1P",IF(Z22=Z24,IF(X22=X24,IF(V22&lt;&gt;"",IF(V22&gt;V24,"W","L"),""),IF(X22&gt;X24,"W","L")),IF(Z22&gt;Z24,"W","L")),IF(L34=L36,IF(J34=J36,IF(H34&lt;&gt;"",IF(H34&gt;H36,"W","L"),""),IF(J34&gt;J36,"W","L")),IF(L34&gt;L36,"W","L")))</f>
        <v/>
      </c>
      <c r="AK11" s="237"/>
      <c r="AL11" s="239" t="str">
        <f>IF(OR(COUNTIF(AB11:AJ11,"W"),COUNTIF(AB11:AJ11,"L")),COUNTIF(AB11:AJ11,"W")*2+COUNTIF(AB11:AJ11,"L"),"")</f>
        <v/>
      </c>
      <c r="AM11" s="240"/>
      <c r="AN11" s="242" t="str">
        <f>IF(AL11&lt;&gt;"",RANK(AL11,AL7:AL15,0),"")</f>
        <v/>
      </c>
      <c r="AO11" s="243"/>
      <c r="AQ11" s="154" t="str">
        <f>CONCATENATE($A5," ",$D5,","," ",$F3)</f>
        <v>Group: 1, Women's Singles</v>
      </c>
      <c r="AR11" s="155"/>
      <c r="AS11" s="155"/>
      <c r="AT11" s="155"/>
      <c r="AU11" s="155"/>
      <c r="AV11" s="155"/>
      <c r="AW11" s="155"/>
      <c r="AX11" s="155"/>
      <c r="AY11" s="155"/>
      <c r="AZ11" s="155"/>
      <c r="BA11" s="155"/>
      <c r="BB11" s="155"/>
      <c r="BC11" s="156"/>
      <c r="BD11" s="163">
        <f>A26</f>
        <v>2</v>
      </c>
      <c r="BE11" s="164"/>
      <c r="BF11" s="183" t="str">
        <f>C26</f>
        <v>C</v>
      </c>
      <c r="BG11" s="185" t="str">
        <f>IF(VLOOKUP($BF11,$A7:$C15,3,FALSE)=0,"",CONCATENATE(VLOOKUP(VLOOKUP($BF11,$A7:$C15,3,FALSE),Players!$J:$N,4,FALSE)," ",VLOOKUP($BF11,$A7:$C15,3,FALSE)," ",IF(ISERROR(VLOOKUP(VLOOKUP($BF11,$A7:$C15,3,FALSE),Players!$J:$N,5,FALSE)),"()",CONCATENATE("(",VLOOKUP(VLOOKUP($BF11,$A7:$C15,3,FALSE),Players!$J:$N,5,FALSE),")"))))</f>
        <v/>
      </c>
      <c r="BH11" s="186"/>
      <c r="BI11" s="186"/>
      <c r="BJ11" s="186"/>
      <c r="BK11" s="186"/>
      <c r="BL11" s="186"/>
      <c r="BM11" s="186"/>
      <c r="BN11" s="186"/>
      <c r="BO11" s="186"/>
      <c r="BP11" s="186"/>
      <c r="BQ11" s="186"/>
      <c r="BR11" s="186"/>
      <c r="BS11" s="186"/>
      <c r="BT11" s="186"/>
      <c r="BU11" s="187"/>
      <c r="BV11" s="170" t="str">
        <f>IF(D26&lt;&gt;"",D26,"")</f>
        <v/>
      </c>
      <c r="BW11" s="171"/>
      <c r="BX11" s="170" t="str">
        <f>IF(F26&lt;&gt;"",F26,"")</f>
        <v/>
      </c>
      <c r="BY11" s="171"/>
      <c r="BZ11" s="170" t="str">
        <f>IF(H26&lt;&gt;"",H26,"")</f>
        <v/>
      </c>
      <c r="CA11" s="171"/>
      <c r="CB11" s="170" t="str">
        <f>IF(J26&lt;&gt;"",J26,"")</f>
        <v/>
      </c>
      <c r="CC11" s="171"/>
      <c r="CD11" s="170" t="str">
        <f>IF(L26&lt;&gt;"",L26,"")</f>
        <v/>
      </c>
      <c r="CE11" s="171"/>
      <c r="CF11" s="174" t="str">
        <f>IF($CD11=$CD13,IF($CB11=$CB13,IF($BZ11&lt;&gt;"",IF($BZ11&gt;$BZ13,"W","L"),""),IF($CB11&gt;$CB13,"W","L")),IF($CD11&gt;$CD13,"W","L"))</f>
        <v/>
      </c>
      <c r="CG11" s="154" t="str">
        <f>CONCATENATE($A5," ",$D5,","," ",$F3)</f>
        <v>Group: 1, Women's Singles</v>
      </c>
      <c r="CH11" s="155"/>
      <c r="CI11" s="155"/>
      <c r="CJ11" s="155"/>
      <c r="CK11" s="155"/>
      <c r="CL11" s="155"/>
      <c r="CM11" s="155"/>
      <c r="CN11" s="155"/>
      <c r="CO11" s="155"/>
      <c r="CP11" s="155"/>
      <c r="CQ11" s="155"/>
      <c r="CR11" s="155"/>
      <c r="CS11" s="156"/>
      <c r="CT11" s="163">
        <f>O34</f>
        <v>9</v>
      </c>
      <c r="CU11" s="164"/>
      <c r="CV11" s="183" t="str">
        <f>Q34</f>
        <v>A</v>
      </c>
      <c r="CW11" s="185" t="str">
        <f>IF(VLOOKUP($CV11,$A7:$C15,3,FALSE)=0,"",CONCATENATE(VLOOKUP(VLOOKUP($CV11,$A7:$C15,3,FALSE),Players!$J:$N,4,FALSE)," ",VLOOKUP($CV11,$A7:$C15,3,FALSE)," ",IF(ISERROR(VLOOKUP(VLOOKUP($CV11,$A7:$C15,3,FALSE),Players!$J:$N,5,FALSE)),"()",CONCATENATE("(",VLOOKUP(VLOOKUP($CV11,$A7:$C15,3,FALSE),Players!$J:$N,5,FALSE),")"))))</f>
        <v/>
      </c>
      <c r="CX11" s="186"/>
      <c r="CY11" s="186"/>
      <c r="CZ11" s="186"/>
      <c r="DA11" s="186"/>
      <c r="DB11" s="186"/>
      <c r="DC11" s="186"/>
      <c r="DD11" s="186"/>
      <c r="DE11" s="186"/>
      <c r="DF11" s="186"/>
      <c r="DG11" s="186"/>
      <c r="DH11" s="186"/>
      <c r="DI11" s="186"/>
      <c r="DJ11" s="186"/>
      <c r="DK11" s="187"/>
      <c r="DL11" s="170" t="str">
        <f>IF(R34&lt;&gt;"",R34,"")</f>
        <v/>
      </c>
      <c r="DM11" s="171"/>
      <c r="DN11" s="170" t="str">
        <f>IF(T34&lt;&gt;"",T34,"")</f>
        <v/>
      </c>
      <c r="DO11" s="171"/>
      <c r="DP11" s="170" t="str">
        <f>IF(V34&lt;&gt;"",V34,"")</f>
        <v/>
      </c>
      <c r="DQ11" s="171"/>
      <c r="DR11" s="170" t="str">
        <f>IF(X34&lt;&gt;"",X34,"")</f>
        <v/>
      </c>
      <c r="DS11" s="171"/>
      <c r="DT11" s="170" t="str">
        <f>IF(Z34&lt;&gt;"",Z34,"")</f>
        <v/>
      </c>
      <c r="DU11" s="171"/>
      <c r="DV11" s="174" t="str">
        <f>IF($DT11=$DT13,IF($DR11=$DR13,IF($DP11&lt;&gt;"",IF($DP11&gt;$DP13,"W","L"),""),IF($DR11&gt;$DR13,"W","L")),IF($DT11&gt;$DT13,"W","L"))</f>
        <v/>
      </c>
    </row>
    <row r="12" spans="1:126" ht="11.25" customHeight="1">
      <c r="A12" s="212"/>
      <c r="B12" s="213"/>
      <c r="C12" s="217"/>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9"/>
      <c r="AB12" s="232"/>
      <c r="AC12" s="233"/>
      <c r="AD12" s="234"/>
      <c r="AE12" s="233"/>
      <c r="AF12" s="235"/>
      <c r="AG12" s="236"/>
      <c r="AH12" s="234"/>
      <c r="AI12" s="233"/>
      <c r="AJ12" s="234"/>
      <c r="AK12" s="238"/>
      <c r="AL12" s="241"/>
      <c r="AM12" s="240"/>
      <c r="AN12" s="258"/>
      <c r="AO12" s="243"/>
      <c r="AQ12" s="157"/>
      <c r="AR12" s="158"/>
      <c r="AS12" s="158"/>
      <c r="AT12" s="158"/>
      <c r="AU12" s="158"/>
      <c r="AV12" s="158"/>
      <c r="AW12" s="158"/>
      <c r="AX12" s="158"/>
      <c r="AY12" s="158"/>
      <c r="AZ12" s="158"/>
      <c r="BA12" s="158"/>
      <c r="BB12" s="158"/>
      <c r="BC12" s="159"/>
      <c r="BD12" s="165"/>
      <c r="BE12" s="166"/>
      <c r="BF12" s="184"/>
      <c r="BG12" s="188"/>
      <c r="BH12" s="189"/>
      <c r="BI12" s="189"/>
      <c r="BJ12" s="189"/>
      <c r="BK12" s="189"/>
      <c r="BL12" s="189"/>
      <c r="BM12" s="189"/>
      <c r="BN12" s="189"/>
      <c r="BO12" s="189"/>
      <c r="BP12" s="189"/>
      <c r="BQ12" s="189"/>
      <c r="BR12" s="189"/>
      <c r="BS12" s="189"/>
      <c r="BT12" s="189"/>
      <c r="BU12" s="190"/>
      <c r="BV12" s="172"/>
      <c r="BW12" s="173"/>
      <c r="BX12" s="172"/>
      <c r="BY12" s="173"/>
      <c r="BZ12" s="172"/>
      <c r="CA12" s="173"/>
      <c r="CB12" s="172"/>
      <c r="CC12" s="173"/>
      <c r="CD12" s="172"/>
      <c r="CE12" s="173"/>
      <c r="CF12" s="174"/>
      <c r="CG12" s="157"/>
      <c r="CH12" s="158"/>
      <c r="CI12" s="158"/>
      <c r="CJ12" s="158"/>
      <c r="CK12" s="158"/>
      <c r="CL12" s="158"/>
      <c r="CM12" s="158"/>
      <c r="CN12" s="158"/>
      <c r="CO12" s="158"/>
      <c r="CP12" s="158"/>
      <c r="CQ12" s="158"/>
      <c r="CR12" s="158"/>
      <c r="CS12" s="159"/>
      <c r="CT12" s="165"/>
      <c r="CU12" s="166"/>
      <c r="CV12" s="184"/>
      <c r="CW12" s="188"/>
      <c r="CX12" s="189"/>
      <c r="CY12" s="189"/>
      <c r="CZ12" s="189"/>
      <c r="DA12" s="189"/>
      <c r="DB12" s="189"/>
      <c r="DC12" s="189"/>
      <c r="DD12" s="189"/>
      <c r="DE12" s="189"/>
      <c r="DF12" s="189"/>
      <c r="DG12" s="189"/>
      <c r="DH12" s="189"/>
      <c r="DI12" s="189"/>
      <c r="DJ12" s="189"/>
      <c r="DK12" s="190"/>
      <c r="DL12" s="172"/>
      <c r="DM12" s="173"/>
      <c r="DN12" s="172"/>
      <c r="DO12" s="173"/>
      <c r="DP12" s="172"/>
      <c r="DQ12" s="173"/>
      <c r="DR12" s="172"/>
      <c r="DS12" s="173"/>
      <c r="DT12" s="172"/>
      <c r="DU12" s="173"/>
      <c r="DV12" s="174"/>
    </row>
    <row r="13" spans="1:126" ht="11.25" customHeight="1">
      <c r="A13" s="210" t="str">
        <f>AH5</f>
        <v>D</v>
      </c>
      <c r="B13" s="211"/>
      <c r="C13" s="214"/>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6"/>
      <c r="AB13" s="220" t="str">
        <f>IF(AH7&lt;&gt;"",IF(AH7="W","L","W"),"")</f>
        <v/>
      </c>
      <c r="AC13" s="221"/>
      <c r="AD13" s="227" t="str">
        <f>IF(AH9&lt;&gt;"",IF(AH9="W","L","W"),"")</f>
        <v/>
      </c>
      <c r="AE13" s="221"/>
      <c r="AF13" s="227" t="str">
        <f>IF(AH11&lt;&gt;"",IF(AH11="W","L","W"),"")</f>
        <v/>
      </c>
      <c r="AG13" s="221"/>
      <c r="AH13" s="228"/>
      <c r="AI13" s="229"/>
      <c r="AJ13" s="227" t="str">
        <f>IF($D3="1P",IF(Z38=Z40,IF(X38=X40,IF(V38&lt;&gt;"",IF(V38&gt;V40,"W","L"),""),IF(X38&gt;X40,"W","L")),IF(Z38&gt;Z40,"W","L")),IF(Z30=Z32,IF(X30=X32,IF(V30&lt;&gt;"",IF(V30&gt;V32,"W","L"),""),IF(X30&gt;X32,"W","L")),IF(Z30&gt;Z32,"W","L")))</f>
        <v/>
      </c>
      <c r="AK13" s="237"/>
      <c r="AL13" s="239" t="str">
        <f>IF(OR(COUNTIF(AB13:AJ13,"W"),COUNTIF(AB13:AJ13,"L")),COUNTIF(AB13:AJ13,"W")*2+COUNTIF(AB13:AJ13,"L"),"")</f>
        <v/>
      </c>
      <c r="AM13" s="240"/>
      <c r="AN13" s="242" t="str">
        <f>IF(AL13&lt;&gt;"",RANK(AL13,AL7:AL15,0),"")</f>
        <v/>
      </c>
      <c r="AO13" s="243"/>
      <c r="AQ13" s="157"/>
      <c r="AR13" s="158"/>
      <c r="AS13" s="158"/>
      <c r="AT13" s="158"/>
      <c r="AU13" s="158"/>
      <c r="AV13" s="158"/>
      <c r="AW13" s="158"/>
      <c r="AX13" s="158"/>
      <c r="AY13" s="158"/>
      <c r="AZ13" s="158"/>
      <c r="BA13" s="158"/>
      <c r="BB13" s="158"/>
      <c r="BC13" s="159"/>
      <c r="BD13" s="165"/>
      <c r="BE13" s="166"/>
      <c r="BF13" s="175" t="str">
        <f>C28</f>
        <v>D</v>
      </c>
      <c r="BG13" s="177" t="str">
        <f>IF(VLOOKUP($BF13,$A7:$C15,3,FALSE)=0,"",CONCATENATE(VLOOKUP(VLOOKUP($BF13,$A7:$C15,3,FALSE),Players!$J:$N,4,FALSE)," ",VLOOKUP($BF13,$A7:$C15,3,FALSE)," ",IF(ISERROR(VLOOKUP(VLOOKUP($BF13,$A7:$C15,3,FALSE),Players!$J:$N,5,FALSE)),"()",CONCATENATE("(",VLOOKUP(VLOOKUP($BF13,$A7:$C15,3,FALSE),Players!$J:$N,5,FALSE),")"))))</f>
        <v/>
      </c>
      <c r="BH13" s="178"/>
      <c r="BI13" s="178"/>
      <c r="BJ13" s="178"/>
      <c r="BK13" s="178"/>
      <c r="BL13" s="178"/>
      <c r="BM13" s="178"/>
      <c r="BN13" s="178"/>
      <c r="BO13" s="178"/>
      <c r="BP13" s="178"/>
      <c r="BQ13" s="178"/>
      <c r="BR13" s="178"/>
      <c r="BS13" s="178"/>
      <c r="BT13" s="178"/>
      <c r="BU13" s="179"/>
      <c r="BV13" s="150" t="str">
        <f>IF(D28&lt;&gt;"",D28,"")</f>
        <v/>
      </c>
      <c r="BW13" s="151"/>
      <c r="BX13" s="150" t="str">
        <f>IF(F28&lt;&gt;"",F28,"")</f>
        <v/>
      </c>
      <c r="BY13" s="151"/>
      <c r="BZ13" s="150" t="str">
        <f>IF(H28&lt;&gt;"",H28,"")</f>
        <v/>
      </c>
      <c r="CA13" s="151"/>
      <c r="CB13" s="150" t="str">
        <f>IF(J28&lt;&gt;"",J28,"")</f>
        <v/>
      </c>
      <c r="CC13" s="151"/>
      <c r="CD13" s="150" t="str">
        <f>IF(L28&lt;&gt;"",L28,"")</f>
        <v/>
      </c>
      <c r="CE13" s="151"/>
      <c r="CF13" s="174" t="str">
        <f>IF($CF11&lt;&gt;"",IF(CF11="W","L","W"),"")</f>
        <v/>
      </c>
      <c r="CG13" s="157"/>
      <c r="CH13" s="158"/>
      <c r="CI13" s="158"/>
      <c r="CJ13" s="158"/>
      <c r="CK13" s="158"/>
      <c r="CL13" s="158"/>
      <c r="CM13" s="158"/>
      <c r="CN13" s="158"/>
      <c r="CO13" s="158"/>
      <c r="CP13" s="158"/>
      <c r="CQ13" s="158"/>
      <c r="CR13" s="158"/>
      <c r="CS13" s="159"/>
      <c r="CT13" s="165"/>
      <c r="CU13" s="166"/>
      <c r="CV13" s="175" t="str">
        <f>Q36</f>
        <v>E</v>
      </c>
      <c r="CW13" s="177" t="str">
        <f>IF(VLOOKUP($CV13,$A7:$C15,3,FALSE)=0,"",CONCATENATE(VLOOKUP(VLOOKUP($CV13,$A7:$C15,3,FALSE),Players!$J:$N,4,FALSE)," ",VLOOKUP($CV13,$A7:$C15,3,FALSE)," ",IF(ISERROR(VLOOKUP(VLOOKUP($CV13,$A7:$C15,3,FALSE),Players!$J:$N,5,FALSE)),"()",CONCATENATE("(",VLOOKUP(VLOOKUP($CV13,$A7:$C15,3,FALSE),Players!$J:$N,5,FALSE),")"))))</f>
        <v/>
      </c>
      <c r="CX13" s="178"/>
      <c r="CY13" s="178"/>
      <c r="CZ13" s="178"/>
      <c r="DA13" s="178"/>
      <c r="DB13" s="178"/>
      <c r="DC13" s="178"/>
      <c r="DD13" s="178"/>
      <c r="DE13" s="178"/>
      <c r="DF13" s="178"/>
      <c r="DG13" s="178"/>
      <c r="DH13" s="178"/>
      <c r="DI13" s="178"/>
      <c r="DJ13" s="178"/>
      <c r="DK13" s="179"/>
      <c r="DL13" s="150" t="str">
        <f>IF(R36&lt;&gt;"",R36,"")</f>
        <v/>
      </c>
      <c r="DM13" s="151"/>
      <c r="DN13" s="150" t="str">
        <f>IF(T36&lt;&gt;"",T36,"")</f>
        <v/>
      </c>
      <c r="DO13" s="151"/>
      <c r="DP13" s="150" t="str">
        <f>IF(V36&lt;&gt;"",V36,"")</f>
        <v/>
      </c>
      <c r="DQ13" s="151"/>
      <c r="DR13" s="150" t="str">
        <f>IF(X36&lt;&gt;"",X36,"")</f>
        <v/>
      </c>
      <c r="DS13" s="151"/>
      <c r="DT13" s="150" t="str">
        <f>IF(Z36&lt;&gt;"",Z36,"")</f>
        <v/>
      </c>
      <c r="DU13" s="151"/>
      <c r="DV13" s="174" t="str">
        <f>IF($DV11&lt;&gt;"",IF(DV11="W","L","W"),"")</f>
        <v/>
      </c>
    </row>
    <row r="14" spans="1:126" ht="11.25" customHeight="1" thickBot="1">
      <c r="A14" s="212"/>
      <c r="B14" s="213"/>
      <c r="C14" s="217"/>
      <c r="D14" s="218"/>
      <c r="E14" s="218"/>
      <c r="F14" s="218"/>
      <c r="G14" s="218"/>
      <c r="H14" s="218"/>
      <c r="I14" s="218"/>
      <c r="J14" s="218"/>
      <c r="K14" s="218"/>
      <c r="L14" s="218"/>
      <c r="M14" s="218"/>
      <c r="N14" s="218"/>
      <c r="O14" s="218"/>
      <c r="P14" s="218"/>
      <c r="Q14" s="218"/>
      <c r="R14" s="218"/>
      <c r="S14" s="218"/>
      <c r="T14" s="218"/>
      <c r="U14" s="218"/>
      <c r="V14" s="218"/>
      <c r="W14" s="218"/>
      <c r="X14" s="218"/>
      <c r="Y14" s="218"/>
      <c r="Z14" s="218"/>
      <c r="AA14" s="219"/>
      <c r="AB14" s="232"/>
      <c r="AC14" s="233"/>
      <c r="AD14" s="234"/>
      <c r="AE14" s="233"/>
      <c r="AF14" s="234"/>
      <c r="AG14" s="233"/>
      <c r="AH14" s="235"/>
      <c r="AI14" s="236"/>
      <c r="AJ14" s="234"/>
      <c r="AK14" s="238"/>
      <c r="AL14" s="241"/>
      <c r="AM14" s="240"/>
      <c r="AN14" s="258"/>
      <c r="AO14" s="243"/>
      <c r="AQ14" s="160"/>
      <c r="AR14" s="161"/>
      <c r="AS14" s="161"/>
      <c r="AT14" s="161"/>
      <c r="AU14" s="161"/>
      <c r="AV14" s="161"/>
      <c r="AW14" s="161"/>
      <c r="AX14" s="161"/>
      <c r="AY14" s="161"/>
      <c r="AZ14" s="161"/>
      <c r="BA14" s="161"/>
      <c r="BB14" s="161"/>
      <c r="BC14" s="162"/>
      <c r="BD14" s="167"/>
      <c r="BE14" s="168"/>
      <c r="BF14" s="176"/>
      <c r="BG14" s="180"/>
      <c r="BH14" s="181"/>
      <c r="BI14" s="181"/>
      <c r="BJ14" s="181"/>
      <c r="BK14" s="181"/>
      <c r="BL14" s="181"/>
      <c r="BM14" s="181"/>
      <c r="BN14" s="181"/>
      <c r="BO14" s="181"/>
      <c r="BP14" s="181"/>
      <c r="BQ14" s="181"/>
      <c r="BR14" s="181"/>
      <c r="BS14" s="181"/>
      <c r="BT14" s="181"/>
      <c r="BU14" s="182"/>
      <c r="BV14" s="152"/>
      <c r="BW14" s="153"/>
      <c r="BX14" s="152"/>
      <c r="BY14" s="153"/>
      <c r="BZ14" s="152"/>
      <c r="CA14" s="153"/>
      <c r="CB14" s="152"/>
      <c r="CC14" s="153"/>
      <c r="CD14" s="152"/>
      <c r="CE14" s="153"/>
      <c r="CF14" s="174"/>
      <c r="CG14" s="160"/>
      <c r="CH14" s="161"/>
      <c r="CI14" s="161"/>
      <c r="CJ14" s="161"/>
      <c r="CK14" s="161"/>
      <c r="CL14" s="161"/>
      <c r="CM14" s="161"/>
      <c r="CN14" s="161"/>
      <c r="CO14" s="161"/>
      <c r="CP14" s="161"/>
      <c r="CQ14" s="161"/>
      <c r="CR14" s="161"/>
      <c r="CS14" s="162"/>
      <c r="CT14" s="167"/>
      <c r="CU14" s="168"/>
      <c r="CV14" s="176"/>
      <c r="CW14" s="180"/>
      <c r="CX14" s="181"/>
      <c r="CY14" s="181"/>
      <c r="CZ14" s="181"/>
      <c r="DA14" s="181"/>
      <c r="DB14" s="181"/>
      <c r="DC14" s="181"/>
      <c r="DD14" s="181"/>
      <c r="DE14" s="181"/>
      <c r="DF14" s="181"/>
      <c r="DG14" s="181"/>
      <c r="DH14" s="181"/>
      <c r="DI14" s="181"/>
      <c r="DJ14" s="181"/>
      <c r="DK14" s="182"/>
      <c r="DL14" s="152"/>
      <c r="DM14" s="153"/>
      <c r="DN14" s="152"/>
      <c r="DO14" s="153"/>
      <c r="DP14" s="152"/>
      <c r="DQ14" s="153"/>
      <c r="DR14" s="152"/>
      <c r="DS14" s="153"/>
      <c r="DT14" s="152"/>
      <c r="DU14" s="153"/>
      <c r="DV14" s="174"/>
    </row>
    <row r="15" spans="1:126" ht="11.25" customHeight="1">
      <c r="A15" s="210" t="str">
        <f>AJ5</f>
        <v>E</v>
      </c>
      <c r="B15" s="211"/>
      <c r="C15" s="214"/>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6"/>
      <c r="AB15" s="220" t="str">
        <f>IF(AJ7&lt;&gt;"",IF(AJ7="W","L","W"),"")</f>
        <v/>
      </c>
      <c r="AC15" s="221"/>
      <c r="AD15" s="227" t="str">
        <f>IF(AJ9&lt;&gt;"",IF(AJ9="W","L","W"),"")</f>
        <v/>
      </c>
      <c r="AE15" s="221"/>
      <c r="AF15" s="227" t="str">
        <f>IF(AJ11&lt;&gt;"",IF(AJ11="W","L","W"),"")</f>
        <v/>
      </c>
      <c r="AG15" s="221"/>
      <c r="AH15" s="227" t="str">
        <f>IF(AJ13&lt;&gt;"",IF(AJ13="W","L","W"),"")</f>
        <v/>
      </c>
      <c r="AI15" s="221"/>
      <c r="AJ15" s="228"/>
      <c r="AK15" s="229"/>
      <c r="AL15" s="239" t="str">
        <f>IF(OR(COUNTIF(AB15:AJ15,"W"),COUNTIF(AB15:AJ15,"L")),COUNTIF(AB15:AJ15,"W")*2+COUNTIF(AB15:AJ15,"L"),"")</f>
        <v/>
      </c>
      <c r="AM15" s="240"/>
      <c r="AN15" s="242" t="str">
        <f>IF(AL15&lt;&gt;"",RANK(AL15,AL7:AL15,0),"")</f>
        <v/>
      </c>
      <c r="AO15" s="243"/>
      <c r="AQ15" s="126"/>
      <c r="AR15" s="126"/>
      <c r="AS15" s="126"/>
      <c r="AT15" s="126"/>
      <c r="AU15" s="126"/>
      <c r="AV15" s="126"/>
      <c r="AW15" s="126"/>
      <c r="AX15" s="126"/>
      <c r="AY15" s="126"/>
      <c r="AZ15" s="126"/>
      <c r="BA15" s="126"/>
      <c r="BB15" s="126"/>
      <c r="BC15" s="126"/>
      <c r="BV15" s="169" t="str">
        <f>IF(CF11&lt;&gt;"",IF(AND(AND(BV11&gt;-1,BV13&gt;-1),OR(BV11&gt;10,BV13&gt;10),ABS(BV11-BV13)&gt;1,IF(OR(BV11&gt;11,BV13&gt;11),ABS(BV11-BV13)=2,TRUE),BV11=INT(BV11),BV13=INT(BV13)),"","Error"),"")</f>
        <v/>
      </c>
      <c r="BW15" s="169"/>
      <c r="BX15" s="169" t="str">
        <f>IF(CF11&lt;&gt;"",IF(AND(AND(BX11&gt;-1,BX13&gt;-1),OR(BX11&gt;10,BX13&gt;10),ABS(BX11-BX13)&gt;1,IF(OR(BX11&gt;11,BX13&gt;11),ABS(BX11-BX13)=2,TRUE),BX11=INT(BX11),BX13=INT(BX13)),"","Error"),"")</f>
        <v/>
      </c>
      <c r="BY15" s="169"/>
      <c r="BZ15" s="169" t="str">
        <f>IF(CF11&lt;&gt;"",IF(AND(AND(BZ11&gt;-1,BZ13&gt;-1),OR(BZ11&gt;10,BZ13&gt;10),ABS(BZ11-BZ13)&gt;1,IF(OR(BZ11&gt;11,BZ13&gt;11),ABS(BZ11-BZ13)=2,TRUE),BZ11=INT(BZ11),BZ13=INT(BZ13)),"","Error"),"")</f>
        <v/>
      </c>
      <c r="CA15" s="169"/>
      <c r="CB15" s="169" t="str">
        <f>IF(AND(CF11&lt;&gt;"",CB11&lt;&gt;""),IF(AND(AND(CB11&gt;-1,CB13&gt;-1),OR(CB11&gt;10,CB13&gt;10),ABS(CB11-CB13)&gt;1,IF(OR(CB11&gt;11,CB13&gt;11),ABS(CB11-CB13)=2,TRUE),CB11=INT(CB11),CB13=INT(CB13)),"","Error"),"")</f>
        <v/>
      </c>
      <c r="CC15" s="169"/>
      <c r="CD15" s="169" t="str">
        <f>IF(AND(CF11&lt;&gt;"",CD11&lt;&gt;""),IF(AND(AND(CD11&gt;-1,CD13&gt;-1),OR(CD11&gt;10,CD13&gt;10),ABS(CD11-CD13)&gt;1,IF(OR(CD11&gt;11,CD13&gt;11),ABS(CD11-CD13)=2,TRUE),CD11=INT(CD11),CD13=INT(CD13)),"","Error"),"")</f>
        <v/>
      </c>
      <c r="CE15" s="169"/>
      <c r="CG15" s="126"/>
      <c r="CH15" s="126"/>
      <c r="CI15" s="126"/>
      <c r="CJ15" s="126"/>
      <c r="CK15" s="126"/>
      <c r="CL15" s="126"/>
      <c r="CM15" s="126"/>
      <c r="CN15" s="126"/>
      <c r="CO15" s="126"/>
      <c r="CP15" s="126"/>
      <c r="CQ15" s="126"/>
      <c r="CR15" s="126"/>
      <c r="CS15" s="126"/>
      <c r="DL15" s="169" t="str">
        <f>IF(DV11&lt;&gt;"",IF(AND(AND(DL11&gt;-1,DL13&gt;-1),OR(DL11&gt;10,DL13&gt;10),ABS(DL11-DL13)&gt;1,IF(OR(DL11&gt;11,DL13&gt;11),ABS(DL11-DL13)=2,TRUE),DL11=INT(DL11),DL13=INT(DL13)),"","Error"),"")</f>
        <v/>
      </c>
      <c r="DM15" s="169"/>
      <c r="DN15" s="169" t="str">
        <f>IF(DV11&lt;&gt;"",IF(AND(AND(DN11&gt;-1,DN13&gt;-1),OR(DN11&gt;10,DN13&gt;10),ABS(DN11-DN13)&gt;1,IF(OR(DN11&gt;11,DN13&gt;11),ABS(DN11-DN13)=2,TRUE),DN11=INT(DN11),DN13=INT(DN13)),"","Error"),"")</f>
        <v/>
      </c>
      <c r="DO15" s="169"/>
      <c r="DP15" s="169" t="str">
        <f>IF(DV11&lt;&gt;"",IF(AND(AND(DP11&gt;-1,DP13&gt;-1),OR(DP11&gt;10,DP13&gt;10),ABS(DP11-DP13)&gt;1,IF(OR(DP11&gt;11,DP13&gt;11),ABS(DP11-DP13)=2,TRUE),DP11=INT(DP11),DP13=INT(DP13)),"","Error"),"")</f>
        <v/>
      </c>
      <c r="DQ15" s="169"/>
      <c r="DR15" s="169" t="str">
        <f>IF(AND(DV11&lt;&gt;"",DR11&lt;&gt;""),IF(AND(AND(DR11&gt;-1,DR13&gt;-1),OR(DR11&gt;10,DR13&gt;10),ABS(DR11-DR13)&gt;1,IF(OR(DR11&gt;11,DR13&gt;11),ABS(DR11-DR13)=2,TRUE),DR11=INT(DR11),DR13=INT(DR13)),"","Error"),"")</f>
        <v/>
      </c>
      <c r="DS15" s="169"/>
      <c r="DT15" s="169" t="str">
        <f>IF(AND(DV11&lt;&gt;"",DT11&lt;&gt;""),IF(AND(AND(DT11&gt;-1,DT13&gt;-1),OR(DT11&gt;10,DT13&gt;10),ABS(DT11-DT13)&gt;1,IF(OR(DT11&gt;11,DT13&gt;11),ABS(DT11-DT13)=2,TRUE),DT11=INT(DT11),DT13=INT(DT13)),"","Error"),"")</f>
        <v/>
      </c>
      <c r="DU15" s="169"/>
    </row>
    <row r="16" spans="1:126" ht="11.25" customHeight="1" thickBot="1">
      <c r="A16" s="212"/>
      <c r="B16" s="213"/>
      <c r="C16" s="217"/>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9"/>
      <c r="AB16" s="222"/>
      <c r="AC16" s="223"/>
      <c r="AD16" s="226"/>
      <c r="AE16" s="223"/>
      <c r="AF16" s="226"/>
      <c r="AG16" s="223"/>
      <c r="AH16" s="226"/>
      <c r="AI16" s="223"/>
      <c r="AJ16" s="230"/>
      <c r="AK16" s="231"/>
      <c r="AL16" s="246"/>
      <c r="AM16" s="247"/>
      <c r="AN16" s="248"/>
      <c r="AO16" s="249"/>
      <c r="AQ16" s="126"/>
      <c r="AR16" s="126"/>
      <c r="AS16" s="126"/>
      <c r="AT16" s="126"/>
      <c r="AU16" s="126"/>
      <c r="AV16" s="126"/>
      <c r="AW16" s="126"/>
      <c r="AX16" s="126"/>
      <c r="AY16" s="126"/>
      <c r="AZ16" s="126"/>
      <c r="BA16" s="126"/>
      <c r="BB16" s="126"/>
      <c r="BC16" s="126"/>
      <c r="CG16" s="126"/>
      <c r="CH16" s="126"/>
      <c r="CI16" s="126"/>
      <c r="CJ16" s="126"/>
      <c r="CK16" s="126"/>
      <c r="CL16" s="126"/>
      <c r="CM16" s="126"/>
      <c r="CN16" s="126"/>
      <c r="CO16" s="126"/>
      <c r="CP16" s="126"/>
      <c r="CQ16" s="126"/>
      <c r="CR16" s="126"/>
      <c r="CS16" s="126"/>
    </row>
    <row r="17" spans="1:167" ht="11.25" customHeight="1">
      <c r="A17" s="2"/>
      <c r="J17" s="43"/>
      <c r="K17" s="43"/>
      <c r="L17" s="43"/>
      <c r="M17" s="43"/>
      <c r="R17" s="42"/>
      <c r="S17" s="42"/>
      <c r="W17" s="42"/>
      <c r="AA17" s="42"/>
      <c r="AB17" s="3"/>
      <c r="AQ17" s="127"/>
      <c r="AR17" s="127"/>
      <c r="AS17" s="127"/>
      <c r="AT17" s="127"/>
      <c r="AU17" s="127"/>
      <c r="AV17" s="127"/>
      <c r="AW17" s="127"/>
      <c r="AX17" s="127"/>
      <c r="AY17" s="127"/>
      <c r="AZ17" s="127"/>
      <c r="BA17" s="127"/>
      <c r="BB17" s="127"/>
      <c r="BC17" s="127"/>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G17" s="127"/>
      <c r="CH17" s="127"/>
      <c r="CI17" s="127"/>
      <c r="CJ17" s="127"/>
      <c r="CK17" s="127"/>
      <c r="CL17" s="127"/>
      <c r="CM17" s="127"/>
      <c r="CN17" s="127"/>
      <c r="CO17" s="127"/>
      <c r="CP17" s="127"/>
      <c r="CQ17" s="127"/>
      <c r="CR17" s="127"/>
      <c r="CS17" s="127"/>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row>
    <row r="18" spans="1:167" ht="11.25" customHeight="1">
      <c r="A18" s="42"/>
      <c r="R18" s="42"/>
      <c r="S18" s="42"/>
      <c r="W18" s="42"/>
      <c r="X18" s="43"/>
      <c r="Y18" s="43"/>
      <c r="Z18" s="43"/>
      <c r="AA18" s="43"/>
      <c r="AB18" s="3"/>
      <c r="AQ18" s="128"/>
      <c r="AR18" s="128"/>
      <c r="AS18" s="128"/>
      <c r="AT18" s="128"/>
      <c r="AU18" s="128"/>
      <c r="AV18" s="128"/>
      <c r="AW18" s="128"/>
      <c r="AX18" s="128"/>
      <c r="AY18" s="128"/>
      <c r="AZ18" s="128"/>
      <c r="BA18" s="128"/>
      <c r="BB18" s="128"/>
      <c r="BC18" s="128"/>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G18" s="128"/>
      <c r="CH18" s="128"/>
      <c r="CI18" s="128"/>
      <c r="CJ18" s="128"/>
      <c r="CK18" s="128"/>
      <c r="CL18" s="128"/>
      <c r="CM18" s="128"/>
      <c r="CN18" s="128"/>
      <c r="CO18" s="128"/>
      <c r="CP18" s="128"/>
      <c r="CQ18" s="128"/>
      <c r="CR18" s="128"/>
      <c r="CS18" s="128"/>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row>
    <row r="19" spans="1:167" ht="11.25" customHeight="1">
      <c r="AQ19" s="126"/>
      <c r="AR19" s="126"/>
      <c r="AS19" s="126"/>
      <c r="AT19" s="126"/>
      <c r="AU19" s="126"/>
      <c r="AV19" s="126"/>
      <c r="AW19" s="126"/>
      <c r="AX19" s="126"/>
      <c r="AY19" s="126"/>
      <c r="AZ19" s="126"/>
      <c r="BA19" s="126"/>
      <c r="BB19" s="126"/>
      <c r="BC19" s="126"/>
      <c r="CG19" s="126"/>
      <c r="CH19" s="126"/>
      <c r="CI19" s="126"/>
      <c r="CJ19" s="126"/>
      <c r="CK19" s="126"/>
      <c r="CL19" s="126"/>
      <c r="CM19" s="126"/>
      <c r="CN19" s="126"/>
      <c r="CO19" s="126"/>
      <c r="CP19" s="126"/>
      <c r="CQ19" s="126"/>
      <c r="CR19" s="126"/>
      <c r="CS19" s="126"/>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row>
    <row r="20" spans="1:167" s="2" customFormat="1" ht="11.25" customHeight="1" thickBo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Q20" s="127"/>
      <c r="AR20" s="127"/>
      <c r="AS20" s="127"/>
      <c r="AT20" s="127"/>
      <c r="AU20" s="127"/>
      <c r="AV20" s="127"/>
      <c r="AW20" s="127"/>
      <c r="AX20" s="127"/>
      <c r="AY20" s="127"/>
      <c r="AZ20" s="127"/>
      <c r="BA20" s="127"/>
      <c r="BB20" s="127"/>
      <c r="BC20" s="127"/>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1"/>
      <c r="CG20" s="127"/>
      <c r="CH20" s="127"/>
      <c r="CI20" s="127"/>
      <c r="CJ20" s="127"/>
      <c r="CK20" s="127"/>
      <c r="CL20" s="127"/>
      <c r="CM20" s="127"/>
      <c r="CN20" s="127"/>
      <c r="CO20" s="127"/>
      <c r="CP20" s="127"/>
      <c r="CQ20" s="127"/>
      <c r="CR20" s="127"/>
      <c r="CS20" s="127"/>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row>
    <row r="21" spans="1:167" s="2" customFormat="1" ht="11.25" customHeight="1" thickBot="1">
      <c r="AQ21" s="154" t="str">
        <f>CONCATENATE($A5," ",$D5,","," ",$F3)</f>
        <v>Group: 1, Women's Singles</v>
      </c>
      <c r="AR21" s="155"/>
      <c r="AS21" s="155"/>
      <c r="AT21" s="155"/>
      <c r="AU21" s="155"/>
      <c r="AV21" s="155"/>
      <c r="AW21" s="155"/>
      <c r="AX21" s="155"/>
      <c r="AY21" s="155"/>
      <c r="AZ21" s="155"/>
      <c r="BA21" s="155"/>
      <c r="BB21" s="155"/>
      <c r="BC21" s="156"/>
      <c r="BD21" s="163">
        <f>A30</f>
        <v>3</v>
      </c>
      <c r="BE21" s="164"/>
      <c r="BF21" s="183" t="str">
        <f>C30</f>
        <v>A</v>
      </c>
      <c r="BG21" s="185" t="str">
        <f>IF(VLOOKUP($BF21,$A7:$C15,3,FALSE)=0,"",CONCATENATE(VLOOKUP(VLOOKUP($BF21,$A7:$C15,3,FALSE),Players!$J:$N,4,FALSE)," ",VLOOKUP($BF21,$A7:$C15,3,FALSE)," ",IF(ISERROR(VLOOKUP(VLOOKUP($BF21,$A7:$C15,3,FALSE),Players!$J:$N,5,FALSE)),"()",CONCATENATE("(",VLOOKUP(VLOOKUP($BF21,$A7:$C15,3,FALSE),Players!$J:$N,5,FALSE),")"))))</f>
        <v/>
      </c>
      <c r="BH21" s="186"/>
      <c r="BI21" s="186"/>
      <c r="BJ21" s="186"/>
      <c r="BK21" s="186"/>
      <c r="BL21" s="186"/>
      <c r="BM21" s="186"/>
      <c r="BN21" s="186"/>
      <c r="BO21" s="186"/>
      <c r="BP21" s="186"/>
      <c r="BQ21" s="186"/>
      <c r="BR21" s="186"/>
      <c r="BS21" s="186"/>
      <c r="BT21" s="186"/>
      <c r="BU21" s="187"/>
      <c r="BV21" s="170" t="str">
        <f>IF(D30&lt;&gt;"",D30,"")</f>
        <v/>
      </c>
      <c r="BW21" s="171"/>
      <c r="BX21" s="170" t="str">
        <f>IF(F30&lt;&gt;"",F30,"")</f>
        <v/>
      </c>
      <c r="BY21" s="171"/>
      <c r="BZ21" s="170" t="str">
        <f>IF(H30&lt;&gt;"",H30,"")</f>
        <v/>
      </c>
      <c r="CA21" s="171"/>
      <c r="CB21" s="170" t="str">
        <f>IF(J30&lt;&gt;"",J30,"")</f>
        <v/>
      </c>
      <c r="CC21" s="171"/>
      <c r="CD21" s="170" t="str">
        <f>IF(L30&lt;&gt;"",L30,"")</f>
        <v/>
      </c>
      <c r="CE21" s="171"/>
      <c r="CF21" s="174" t="str">
        <f>IF($CD21=$CD23,IF($CB21=$CB23,IF($BZ21&lt;&gt;"",IF($BZ21&gt;$BZ23,"W","L"),""),IF($CB21&gt;$CB23,"W","L")),IF($CD21&gt;$CD23,"W","L"))</f>
        <v/>
      </c>
      <c r="CG21" s="154" t="str">
        <f>CONCATENATE($A5," ",$D5,","," ",$F3)</f>
        <v>Group: 1, Women's Singles</v>
      </c>
      <c r="CH21" s="155"/>
      <c r="CI21" s="155"/>
      <c r="CJ21" s="155"/>
      <c r="CK21" s="155"/>
      <c r="CL21" s="155"/>
      <c r="CM21" s="155"/>
      <c r="CN21" s="155"/>
      <c r="CO21" s="155"/>
      <c r="CP21" s="155"/>
      <c r="CQ21" s="155"/>
      <c r="CR21" s="155"/>
      <c r="CS21" s="156"/>
      <c r="CT21" s="163">
        <f>O38</f>
        <v>10</v>
      </c>
      <c r="CU21" s="164"/>
      <c r="CV21" s="183" t="str">
        <f>Q38</f>
        <v>B</v>
      </c>
      <c r="CW21" s="185" t="str">
        <f>IF(VLOOKUP($CV21,$A7:$C15,3,FALSE)=0,"",CONCATENATE(VLOOKUP(VLOOKUP($CV21,$A7:$C15,3,FALSE),Players!$J:$N,4,FALSE)," ",VLOOKUP($CV21,$A7:$C15,3,FALSE)," ",IF(ISERROR(VLOOKUP(VLOOKUP($CV21,$A7:$C15,3,FALSE),Players!$J:$N,5,FALSE)),"()",CONCATENATE("(",VLOOKUP(VLOOKUP($CV21,$A7:$C15,3,FALSE),Players!$J:$N,5,FALSE),")"))))</f>
        <v/>
      </c>
      <c r="CX21" s="186"/>
      <c r="CY21" s="186"/>
      <c r="CZ21" s="186"/>
      <c r="DA21" s="186"/>
      <c r="DB21" s="186"/>
      <c r="DC21" s="186"/>
      <c r="DD21" s="186"/>
      <c r="DE21" s="186"/>
      <c r="DF21" s="186"/>
      <c r="DG21" s="186"/>
      <c r="DH21" s="186"/>
      <c r="DI21" s="186"/>
      <c r="DJ21" s="186"/>
      <c r="DK21" s="187"/>
      <c r="DL21" s="170" t="str">
        <f>IF(R38&lt;&gt;"",R38,"")</f>
        <v/>
      </c>
      <c r="DM21" s="171"/>
      <c r="DN21" s="170" t="str">
        <f>IF(T38&lt;&gt;"",T38,"")</f>
        <v/>
      </c>
      <c r="DO21" s="171"/>
      <c r="DP21" s="170" t="str">
        <f>IF(V38&lt;&gt;"",V38,"")</f>
        <v/>
      </c>
      <c r="DQ21" s="171"/>
      <c r="DR21" s="170" t="str">
        <f>IF(X38&lt;&gt;"",X38,"")</f>
        <v/>
      </c>
      <c r="DS21" s="171"/>
      <c r="DT21" s="170" t="str">
        <f>IF(Z38&lt;&gt;"",Z38,"")</f>
        <v/>
      </c>
      <c r="DU21" s="171"/>
      <c r="DV21" s="174" t="str">
        <f>IF($DT21=$DT23,IF($DR21=$DR23,IF($DP21&lt;&gt;"",IF($DP21&gt;$DP23,"W","L"),""),IF($DR21&gt;$DR23,"W","L")),IF($DT21&gt;$DT23,"W","L"))</f>
        <v/>
      </c>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row>
    <row r="22" spans="1:167" s="3" customFormat="1" ht="11.25" customHeight="1">
      <c r="A22" s="170">
        <v>1</v>
      </c>
      <c r="B22" s="191"/>
      <c r="C22" s="183" t="str">
        <f>IF($D3="1P","B","B")</f>
        <v>B</v>
      </c>
      <c r="D22" s="197"/>
      <c r="E22" s="198"/>
      <c r="F22" s="197"/>
      <c r="G22" s="198"/>
      <c r="H22" s="197"/>
      <c r="I22" s="198"/>
      <c r="J22" s="197"/>
      <c r="K22" s="198"/>
      <c r="L22" s="197"/>
      <c r="M22" s="208"/>
      <c r="N22" s="69" t="str">
        <f>IF(CF1&lt;&gt;"",IF(CF1="W",IF(SUM(IF(D22&gt;D24,1,0),IF(F22&gt;F24,1,0),IF(H22&gt;H24,1,0),IF(J22&gt;J24,1,0),IF(L22&gt;L24,1,0))&lt;&gt;3,"E",""),""),"")</f>
        <v/>
      </c>
      <c r="O22" s="170">
        <v>6</v>
      </c>
      <c r="P22" s="191"/>
      <c r="Q22" s="183" t="str">
        <f>IF($D3="1P","C","B")</f>
        <v>B</v>
      </c>
      <c r="R22" s="197"/>
      <c r="S22" s="198"/>
      <c r="T22" s="197"/>
      <c r="U22" s="198"/>
      <c r="V22" s="197"/>
      <c r="W22" s="198"/>
      <c r="X22" s="197"/>
      <c r="Y22" s="198"/>
      <c r="Z22" s="197"/>
      <c r="AA22" s="208"/>
      <c r="AB22" s="69" t="str">
        <f>IF(CF51&lt;&gt;"",IF(CF51="W",IF(SUM(IF(R22&gt;R24,1,0),IF(T22&gt;T24,1,0),IF(V22&gt;V24,1,0),IF(X22&gt;X24,1,0),IF(Z22&gt;Z24,1,0))&lt;&gt;3,"E",""),""),"")</f>
        <v/>
      </c>
      <c r="AC22" s="1"/>
      <c r="AD22" s="1"/>
      <c r="AE22" s="1"/>
      <c r="AF22" s="1"/>
      <c r="AG22" s="1"/>
      <c r="AH22" s="1"/>
      <c r="AI22" s="1"/>
      <c r="AJ22" s="1"/>
      <c r="AK22" s="1"/>
      <c r="AL22" s="1"/>
      <c r="AM22" s="1"/>
      <c r="AN22" s="1"/>
      <c r="AO22" s="1"/>
      <c r="AQ22" s="157"/>
      <c r="AR22" s="158"/>
      <c r="AS22" s="158"/>
      <c r="AT22" s="158"/>
      <c r="AU22" s="158"/>
      <c r="AV22" s="158"/>
      <c r="AW22" s="158"/>
      <c r="AX22" s="158"/>
      <c r="AY22" s="158"/>
      <c r="AZ22" s="158"/>
      <c r="BA22" s="158"/>
      <c r="BB22" s="158"/>
      <c r="BC22" s="159"/>
      <c r="BD22" s="165"/>
      <c r="BE22" s="166"/>
      <c r="BF22" s="184"/>
      <c r="BG22" s="188"/>
      <c r="BH22" s="189"/>
      <c r="BI22" s="189"/>
      <c r="BJ22" s="189"/>
      <c r="BK22" s="189"/>
      <c r="BL22" s="189"/>
      <c r="BM22" s="189"/>
      <c r="BN22" s="189"/>
      <c r="BO22" s="189"/>
      <c r="BP22" s="189"/>
      <c r="BQ22" s="189"/>
      <c r="BR22" s="189"/>
      <c r="BS22" s="189"/>
      <c r="BT22" s="189"/>
      <c r="BU22" s="190"/>
      <c r="BV22" s="172"/>
      <c r="BW22" s="173"/>
      <c r="BX22" s="172"/>
      <c r="BY22" s="173"/>
      <c r="BZ22" s="172"/>
      <c r="CA22" s="173"/>
      <c r="CB22" s="172"/>
      <c r="CC22" s="173"/>
      <c r="CD22" s="172"/>
      <c r="CE22" s="173"/>
      <c r="CF22" s="174"/>
      <c r="CG22" s="157"/>
      <c r="CH22" s="158"/>
      <c r="CI22" s="158"/>
      <c r="CJ22" s="158"/>
      <c r="CK22" s="158"/>
      <c r="CL22" s="158"/>
      <c r="CM22" s="158"/>
      <c r="CN22" s="158"/>
      <c r="CO22" s="158"/>
      <c r="CP22" s="158"/>
      <c r="CQ22" s="158"/>
      <c r="CR22" s="158"/>
      <c r="CS22" s="159"/>
      <c r="CT22" s="165"/>
      <c r="CU22" s="166"/>
      <c r="CV22" s="184"/>
      <c r="CW22" s="188"/>
      <c r="CX22" s="189"/>
      <c r="CY22" s="189"/>
      <c r="CZ22" s="189"/>
      <c r="DA22" s="189"/>
      <c r="DB22" s="189"/>
      <c r="DC22" s="189"/>
      <c r="DD22" s="189"/>
      <c r="DE22" s="189"/>
      <c r="DF22" s="189"/>
      <c r="DG22" s="189"/>
      <c r="DH22" s="189"/>
      <c r="DI22" s="189"/>
      <c r="DJ22" s="189"/>
      <c r="DK22" s="190"/>
      <c r="DL22" s="172"/>
      <c r="DM22" s="173"/>
      <c r="DN22" s="172"/>
      <c r="DO22" s="173"/>
      <c r="DP22" s="172"/>
      <c r="DQ22" s="173"/>
      <c r="DR22" s="172"/>
      <c r="DS22" s="173"/>
      <c r="DT22" s="172"/>
      <c r="DU22" s="173"/>
      <c r="DV22" s="174"/>
    </row>
    <row r="23" spans="1:167" s="3" customFormat="1" ht="11.25" customHeight="1">
      <c r="A23" s="192"/>
      <c r="B23" s="193"/>
      <c r="C23" s="196"/>
      <c r="D23" s="199"/>
      <c r="E23" s="200"/>
      <c r="F23" s="199"/>
      <c r="G23" s="200"/>
      <c r="H23" s="199"/>
      <c r="I23" s="200"/>
      <c r="J23" s="199"/>
      <c r="K23" s="200"/>
      <c r="L23" s="199"/>
      <c r="M23" s="209"/>
      <c r="N23" s="69" t="str">
        <f>IF(CF1&lt;&gt;"",IF(ISERROR(AND(BV5="",BX5="",BZ5="",CB5="",CD5="")),"E",IF(AND(BV5="",BX5="",BZ5="",CB5="",CD5=""),"","E")),"")</f>
        <v/>
      </c>
      <c r="O23" s="192"/>
      <c r="P23" s="193"/>
      <c r="Q23" s="196"/>
      <c r="R23" s="199"/>
      <c r="S23" s="200"/>
      <c r="T23" s="199"/>
      <c r="U23" s="200"/>
      <c r="V23" s="199"/>
      <c r="W23" s="200"/>
      <c r="X23" s="199"/>
      <c r="Y23" s="200"/>
      <c r="Z23" s="199"/>
      <c r="AA23" s="209"/>
      <c r="AB23" s="69" t="str">
        <f>IF(CF51&lt;&gt;"",IF(ISERROR(AND(BV55="",BX55="",BZ55="",CB55="",CD55="")),"E",IF(AND(BV55="",BX55="",BZ55="",CB55="",CD55=""),"","E")),"")</f>
        <v/>
      </c>
      <c r="AC23" s="1"/>
      <c r="AD23" s="1"/>
      <c r="AE23" s="1"/>
      <c r="AF23" s="1"/>
      <c r="AG23" s="1"/>
      <c r="AH23" s="1"/>
      <c r="AI23" s="1"/>
      <c r="AJ23" s="1"/>
      <c r="AK23" s="1"/>
      <c r="AL23" s="1"/>
      <c r="AM23" s="1"/>
      <c r="AN23" s="1"/>
      <c r="AO23" s="1"/>
      <c r="AQ23" s="157"/>
      <c r="AR23" s="158"/>
      <c r="AS23" s="158"/>
      <c r="AT23" s="158"/>
      <c r="AU23" s="158"/>
      <c r="AV23" s="158"/>
      <c r="AW23" s="158"/>
      <c r="AX23" s="158"/>
      <c r="AY23" s="158"/>
      <c r="AZ23" s="158"/>
      <c r="BA23" s="158"/>
      <c r="BB23" s="158"/>
      <c r="BC23" s="159"/>
      <c r="BD23" s="165"/>
      <c r="BE23" s="166"/>
      <c r="BF23" s="175" t="str">
        <f>C32</f>
        <v>D</v>
      </c>
      <c r="BG23" s="177" t="str">
        <f>IF(VLOOKUP($BF23,$A7:$C15,3,FALSE)=0,"",CONCATENATE(VLOOKUP(VLOOKUP($BF23,$A7:$C15,3,FALSE),Players!$J:$N,4,FALSE)," ",VLOOKUP($BF23,$A7:$C15,3,FALSE)," ",IF(ISERROR(VLOOKUP(VLOOKUP($BF23,$A7:$C15,3,FALSE),Players!$J:$N,5,FALSE)),"()",CONCATENATE("(",VLOOKUP(VLOOKUP($BF23,$A7:$C15,3,FALSE),Players!$J:$N,5,FALSE),")"))))</f>
        <v/>
      </c>
      <c r="BH23" s="178"/>
      <c r="BI23" s="178"/>
      <c r="BJ23" s="178"/>
      <c r="BK23" s="178"/>
      <c r="BL23" s="178"/>
      <c r="BM23" s="178"/>
      <c r="BN23" s="178"/>
      <c r="BO23" s="178"/>
      <c r="BP23" s="178"/>
      <c r="BQ23" s="178"/>
      <c r="BR23" s="178"/>
      <c r="BS23" s="178"/>
      <c r="BT23" s="178"/>
      <c r="BU23" s="179"/>
      <c r="BV23" s="150" t="str">
        <f>IF(D32&lt;&gt;"",D32,"")</f>
        <v/>
      </c>
      <c r="BW23" s="151"/>
      <c r="BX23" s="150" t="str">
        <f>IF(F32&lt;&gt;"",F32,"")</f>
        <v/>
      </c>
      <c r="BY23" s="151"/>
      <c r="BZ23" s="150" t="str">
        <f>IF(H32&lt;&gt;"",H32,"")</f>
        <v/>
      </c>
      <c r="CA23" s="151"/>
      <c r="CB23" s="150" t="str">
        <f>IF(J32&lt;&gt;"",J32,"")</f>
        <v/>
      </c>
      <c r="CC23" s="151"/>
      <c r="CD23" s="150" t="str">
        <f>IF(L32&lt;&gt;"",L32,"")</f>
        <v/>
      </c>
      <c r="CE23" s="151"/>
      <c r="CF23" s="174" t="str">
        <f>IF($CF21&lt;&gt;"",IF(CF21="W","L","W"),"")</f>
        <v/>
      </c>
      <c r="CG23" s="157"/>
      <c r="CH23" s="158"/>
      <c r="CI23" s="158"/>
      <c r="CJ23" s="158"/>
      <c r="CK23" s="158"/>
      <c r="CL23" s="158"/>
      <c r="CM23" s="158"/>
      <c r="CN23" s="158"/>
      <c r="CO23" s="158"/>
      <c r="CP23" s="158"/>
      <c r="CQ23" s="158"/>
      <c r="CR23" s="158"/>
      <c r="CS23" s="159"/>
      <c r="CT23" s="165"/>
      <c r="CU23" s="166"/>
      <c r="CV23" s="175" t="str">
        <f>Q40</f>
        <v>C</v>
      </c>
      <c r="CW23" s="177" t="str">
        <f>IF(VLOOKUP($CV23,$A7:$C15,3,FALSE)=0,"",CONCATENATE(VLOOKUP(VLOOKUP($CV23,$A7:$C15,3,FALSE),Players!$J:$N,4,FALSE)," ",VLOOKUP($CV23,$A7:$C15,3,FALSE)," ",IF(ISERROR(VLOOKUP(VLOOKUP($CV23,$A7:$C15,3,FALSE),Players!$J:$N,5,FALSE)),"()",CONCATENATE("(",VLOOKUP(VLOOKUP($CV23,$A7:$C15,3,FALSE),Players!$J:$N,5,FALSE),")"))))</f>
        <v/>
      </c>
      <c r="CX23" s="178"/>
      <c r="CY23" s="178"/>
      <c r="CZ23" s="178"/>
      <c r="DA23" s="178"/>
      <c r="DB23" s="178"/>
      <c r="DC23" s="178"/>
      <c r="DD23" s="178"/>
      <c r="DE23" s="178"/>
      <c r="DF23" s="178"/>
      <c r="DG23" s="178"/>
      <c r="DH23" s="178"/>
      <c r="DI23" s="178"/>
      <c r="DJ23" s="178"/>
      <c r="DK23" s="179"/>
      <c r="DL23" s="150" t="str">
        <f>IF(R40&lt;&gt;"",R40,"")</f>
        <v/>
      </c>
      <c r="DM23" s="151"/>
      <c r="DN23" s="150" t="str">
        <f>IF(T40&lt;&gt;"",T40,"")</f>
        <v/>
      </c>
      <c r="DO23" s="151"/>
      <c r="DP23" s="150" t="str">
        <f>IF(V40&lt;&gt;"",V40,"")</f>
        <v/>
      </c>
      <c r="DQ23" s="151"/>
      <c r="DR23" s="150" t="str">
        <f>IF(X40&lt;&gt;"",X40,"")</f>
        <v/>
      </c>
      <c r="DS23" s="151"/>
      <c r="DT23" s="150" t="str">
        <f>IF(Z40&lt;&gt;"",Z40,"")</f>
        <v/>
      </c>
      <c r="DU23" s="151"/>
      <c r="DV23" s="174" t="str">
        <f>IF($DV21&lt;&gt;"",IF(DV21="W","L","W"),"")</f>
        <v/>
      </c>
    </row>
    <row r="24" spans="1:167" s="3" customFormat="1" ht="11.25" customHeight="1" thickBot="1">
      <c r="A24" s="192"/>
      <c r="B24" s="193"/>
      <c r="C24" s="175" t="str">
        <f>IF($D3="1P","E","E")</f>
        <v>E</v>
      </c>
      <c r="D24" s="201"/>
      <c r="E24" s="202"/>
      <c r="F24" s="201"/>
      <c r="G24" s="202"/>
      <c r="H24" s="201"/>
      <c r="I24" s="202"/>
      <c r="J24" s="201"/>
      <c r="K24" s="202"/>
      <c r="L24" s="201"/>
      <c r="M24" s="205"/>
      <c r="N24" s="69" t="str">
        <f>IF(CF1&lt;&gt;"",IF(ISERROR(AND(BV5="",BX5="",BZ5="",CB5="",CD5="")),"E",IF(AND(BV5="",BX5="",BZ5="",CB5="",CD5=""),"","E")),"")</f>
        <v/>
      </c>
      <c r="O24" s="192"/>
      <c r="P24" s="193"/>
      <c r="Q24" s="175" t="str">
        <f>IF($D3="1P","E","D")</f>
        <v>D</v>
      </c>
      <c r="R24" s="201"/>
      <c r="S24" s="202"/>
      <c r="T24" s="201"/>
      <c r="U24" s="202"/>
      <c r="V24" s="201"/>
      <c r="W24" s="202"/>
      <c r="X24" s="201"/>
      <c r="Y24" s="202"/>
      <c r="Z24" s="201"/>
      <c r="AA24" s="205"/>
      <c r="AB24" s="69" t="str">
        <f>IF(CF51&lt;&gt;"",IF(ISERROR(AND(BV55="",BX55="",BZ55="",CB55="",CD55="")),"E",IF(AND(BV55="",BX55="",BZ55="",CB55="",CD55=""),"","E")),"")</f>
        <v/>
      </c>
      <c r="AC24" s="1"/>
      <c r="AD24" s="1"/>
      <c r="AE24" s="1"/>
      <c r="AF24" s="1"/>
      <c r="AG24" s="1"/>
      <c r="AH24" s="1"/>
      <c r="AI24" s="1"/>
      <c r="AJ24" s="1"/>
      <c r="AK24" s="1"/>
      <c r="AL24" s="1"/>
      <c r="AM24" s="1"/>
      <c r="AN24" s="1"/>
      <c r="AO24" s="1"/>
      <c r="AQ24" s="160"/>
      <c r="AR24" s="161"/>
      <c r="AS24" s="161"/>
      <c r="AT24" s="161"/>
      <c r="AU24" s="161"/>
      <c r="AV24" s="161"/>
      <c r="AW24" s="161"/>
      <c r="AX24" s="161"/>
      <c r="AY24" s="161"/>
      <c r="AZ24" s="161"/>
      <c r="BA24" s="161"/>
      <c r="BB24" s="161"/>
      <c r="BC24" s="162"/>
      <c r="BD24" s="167"/>
      <c r="BE24" s="168"/>
      <c r="BF24" s="176"/>
      <c r="BG24" s="180"/>
      <c r="BH24" s="181"/>
      <c r="BI24" s="181"/>
      <c r="BJ24" s="181"/>
      <c r="BK24" s="181"/>
      <c r="BL24" s="181"/>
      <c r="BM24" s="181"/>
      <c r="BN24" s="181"/>
      <c r="BO24" s="181"/>
      <c r="BP24" s="181"/>
      <c r="BQ24" s="181"/>
      <c r="BR24" s="181"/>
      <c r="BS24" s="181"/>
      <c r="BT24" s="181"/>
      <c r="BU24" s="182"/>
      <c r="BV24" s="152"/>
      <c r="BW24" s="153"/>
      <c r="BX24" s="152"/>
      <c r="BY24" s="153"/>
      <c r="BZ24" s="152"/>
      <c r="CA24" s="153"/>
      <c r="CB24" s="152"/>
      <c r="CC24" s="153"/>
      <c r="CD24" s="152"/>
      <c r="CE24" s="153"/>
      <c r="CF24" s="174"/>
      <c r="CG24" s="160"/>
      <c r="CH24" s="161"/>
      <c r="CI24" s="161"/>
      <c r="CJ24" s="161"/>
      <c r="CK24" s="161"/>
      <c r="CL24" s="161"/>
      <c r="CM24" s="161"/>
      <c r="CN24" s="161"/>
      <c r="CO24" s="161"/>
      <c r="CP24" s="161"/>
      <c r="CQ24" s="161"/>
      <c r="CR24" s="161"/>
      <c r="CS24" s="162"/>
      <c r="CT24" s="167"/>
      <c r="CU24" s="168"/>
      <c r="CV24" s="176"/>
      <c r="CW24" s="180"/>
      <c r="CX24" s="181"/>
      <c r="CY24" s="181"/>
      <c r="CZ24" s="181"/>
      <c r="DA24" s="181"/>
      <c r="DB24" s="181"/>
      <c r="DC24" s="181"/>
      <c r="DD24" s="181"/>
      <c r="DE24" s="181"/>
      <c r="DF24" s="181"/>
      <c r="DG24" s="181"/>
      <c r="DH24" s="181"/>
      <c r="DI24" s="181"/>
      <c r="DJ24" s="181"/>
      <c r="DK24" s="182"/>
      <c r="DL24" s="152"/>
      <c r="DM24" s="153"/>
      <c r="DN24" s="152"/>
      <c r="DO24" s="153"/>
      <c r="DP24" s="152"/>
      <c r="DQ24" s="153"/>
      <c r="DR24" s="152"/>
      <c r="DS24" s="153"/>
      <c r="DT24" s="152"/>
      <c r="DU24" s="153"/>
      <c r="DV24" s="174"/>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row>
    <row r="25" spans="1:167" s="3" customFormat="1" ht="11.25" customHeight="1" thickBot="1">
      <c r="A25" s="194"/>
      <c r="B25" s="195"/>
      <c r="C25" s="207"/>
      <c r="D25" s="203"/>
      <c r="E25" s="204"/>
      <c r="F25" s="203"/>
      <c r="G25" s="204"/>
      <c r="H25" s="203"/>
      <c r="I25" s="204"/>
      <c r="J25" s="203"/>
      <c r="K25" s="204"/>
      <c r="L25" s="203"/>
      <c r="M25" s="206"/>
      <c r="N25" s="69" t="str">
        <f>IF(CF3&lt;&gt;"",IF(CF3="W",IF(SUM(IF(D24&gt;D22,1,0),IF(F24&gt;F22,1,0),IF(H24&gt;H22,1,0),IF(J24&gt;J22,1,0),IF(L24&gt;L22,1,0))&lt;&gt;3,"E",""),""),"")</f>
        <v/>
      </c>
      <c r="O25" s="194"/>
      <c r="P25" s="195"/>
      <c r="Q25" s="207"/>
      <c r="R25" s="203"/>
      <c r="S25" s="204"/>
      <c r="T25" s="203"/>
      <c r="U25" s="204"/>
      <c r="V25" s="203"/>
      <c r="W25" s="204"/>
      <c r="X25" s="203"/>
      <c r="Y25" s="204"/>
      <c r="Z25" s="203"/>
      <c r="AA25" s="206"/>
      <c r="AB25" s="69" t="str">
        <f>IF(CF53&lt;&gt;"",IF(CF53="W",IF(SUM(IF(R24&gt;R22,1,0),IF(T24&gt;T22,1,0),IF(V24&gt;V22,1,0),IF(X24&gt;X22,1,0),IF(Z24&gt;Z22,1,0))&lt;&gt;3,"E",""),""),"")</f>
        <v/>
      </c>
      <c r="AC25" s="1"/>
      <c r="AD25" s="1"/>
      <c r="AE25" s="1"/>
      <c r="AF25" s="1"/>
      <c r="AG25" s="1"/>
      <c r="AH25" s="1"/>
      <c r="AI25" s="1"/>
      <c r="AJ25" s="1"/>
      <c r="AK25" s="1"/>
      <c r="AL25" s="1"/>
      <c r="AM25" s="1"/>
      <c r="AN25" s="1"/>
      <c r="AO25" s="1"/>
      <c r="AQ25" s="126"/>
      <c r="AR25" s="126"/>
      <c r="AS25" s="126"/>
      <c r="AT25" s="126"/>
      <c r="AU25" s="126"/>
      <c r="AV25" s="126"/>
      <c r="AW25" s="126"/>
      <c r="AX25" s="126"/>
      <c r="AY25" s="126"/>
      <c r="AZ25" s="126"/>
      <c r="BA25" s="126"/>
      <c r="BB25" s="126"/>
      <c r="BC25" s="126"/>
      <c r="BD25" s="1"/>
      <c r="BE25" s="1"/>
      <c r="BF25" s="1"/>
      <c r="BG25" s="1"/>
      <c r="BH25" s="1"/>
      <c r="BI25" s="1"/>
      <c r="BJ25" s="1"/>
      <c r="BK25" s="1"/>
      <c r="BL25" s="1"/>
      <c r="BM25" s="1"/>
      <c r="BN25" s="1"/>
      <c r="BO25" s="1"/>
      <c r="BP25" s="1"/>
      <c r="BQ25" s="1"/>
      <c r="BR25" s="1"/>
      <c r="BS25" s="1"/>
      <c r="BT25" s="1"/>
      <c r="BU25" s="1"/>
      <c r="BV25" s="169" t="str">
        <f>IF(CF21&lt;&gt;"",IF(AND(AND(BV21&gt;-1,BV23&gt;-1),OR(BV21&gt;10,BV23&gt;10),ABS(BV21-BV23)&gt;1,IF(OR(BV21&gt;11,BV23&gt;11),ABS(BV21-BV23)=2,TRUE),BV21=INT(BV21),BV23=INT(BV23)),"","Error"),"")</f>
        <v/>
      </c>
      <c r="BW25" s="169"/>
      <c r="BX25" s="169" t="str">
        <f>IF(CF21&lt;&gt;"",IF(AND(AND(BX21&gt;-1,BX23&gt;-1),OR(BX21&gt;10,BX23&gt;10),ABS(BX21-BX23)&gt;1,IF(OR(BX21&gt;11,BX23&gt;11),ABS(BX21-BX23)=2,TRUE),BX21=INT(BX21),BX23=INT(BX23)),"","Error"),"")</f>
        <v/>
      </c>
      <c r="BY25" s="169"/>
      <c r="BZ25" s="169" t="str">
        <f>IF(CF21&lt;&gt;"",IF(AND(AND(BZ21&gt;-1,BZ23&gt;-1),OR(BZ21&gt;10,BZ23&gt;10),ABS(BZ21-BZ23)&gt;1,IF(OR(BZ21&gt;11,BZ23&gt;11),ABS(BZ21-BZ23)=2,TRUE),BZ21=INT(BZ21),BZ23=INT(BZ23)),"","Error"),"")</f>
        <v/>
      </c>
      <c r="CA25" s="169"/>
      <c r="CB25" s="169" t="str">
        <f>IF(AND(CF21&lt;&gt;"",CB21&lt;&gt;""),IF(AND(AND(CB21&gt;-1,CB23&gt;-1),OR(CB21&gt;10,CB23&gt;10),ABS(CB21-CB23)&gt;1,IF(OR(CB21&gt;11,CB23&gt;11),ABS(CB21-CB23)=2,TRUE),CB21=INT(CB21),CB23=INT(CB23)),"","Error"),"")</f>
        <v/>
      </c>
      <c r="CC25" s="169"/>
      <c r="CD25" s="169" t="str">
        <f>IF(AND(CF21&lt;&gt;"",CD21&lt;&gt;""),IF(AND(AND(CD21&gt;-1,CD23&gt;-1),OR(CD21&gt;10,CD23&gt;10),ABS(CD21-CD23)&gt;1,IF(OR(CD21&gt;11,CD23&gt;11),ABS(CD21-CD23)=2,TRUE),CD21=INT(CD21),CD23=INT(CD23)),"","Error"),"")</f>
        <v/>
      </c>
      <c r="CE25" s="169"/>
      <c r="CF25" s="1"/>
      <c r="CG25" s="126"/>
      <c r="CH25" s="126"/>
      <c r="CI25" s="126"/>
      <c r="CJ25" s="126"/>
      <c r="CK25" s="126"/>
      <c r="CL25" s="126"/>
      <c r="CM25" s="126"/>
      <c r="CN25" s="126"/>
      <c r="CO25" s="126"/>
      <c r="CP25" s="126"/>
      <c r="CQ25" s="126"/>
      <c r="CR25" s="126"/>
      <c r="CS25" s="126"/>
      <c r="CT25" s="1"/>
      <c r="CU25" s="1"/>
      <c r="CV25" s="1"/>
      <c r="CW25" s="1"/>
      <c r="CX25" s="1"/>
      <c r="CY25" s="1"/>
      <c r="CZ25" s="1"/>
      <c r="DA25" s="1"/>
      <c r="DB25" s="1"/>
      <c r="DC25" s="1"/>
      <c r="DD25" s="1"/>
      <c r="DE25" s="1"/>
      <c r="DF25" s="1"/>
      <c r="DG25" s="1"/>
      <c r="DH25" s="1"/>
      <c r="DI25" s="1"/>
      <c r="DJ25" s="1"/>
      <c r="DK25" s="1"/>
      <c r="DL25" s="169" t="str">
        <f>IF(DV21&lt;&gt;"",IF(AND(AND(DL21&gt;-1,DL23&gt;-1),OR(DL21&gt;10,DL23&gt;10),ABS(DL21-DL23)&gt;1,IF(OR(DL21&gt;11,DL23&gt;11),ABS(DL21-DL23)=2,TRUE),DL21=INT(DL21),DL23=INT(DL23)),"","Error"),"")</f>
        <v/>
      </c>
      <c r="DM25" s="169"/>
      <c r="DN25" s="169" t="str">
        <f>IF(DV21&lt;&gt;"",IF(AND(AND(DN21&gt;-1,DN23&gt;-1),OR(DN21&gt;10,DN23&gt;10),ABS(DN21-DN23)&gt;1,IF(OR(DN21&gt;11,DN23&gt;11),ABS(DN21-DN23)=2,TRUE),DN21=INT(DN21),DN23=INT(DN23)),"","Error"),"")</f>
        <v/>
      </c>
      <c r="DO25" s="169"/>
      <c r="DP25" s="169" t="str">
        <f>IF(DV21&lt;&gt;"",IF(AND(AND(DP21&gt;-1,DP23&gt;-1),OR(DP21&gt;10,DP23&gt;10),ABS(DP21-DP23)&gt;1,IF(OR(DP21&gt;11,DP23&gt;11),ABS(DP21-DP23)=2,TRUE),DP21=INT(DP21),DP23=INT(DP23)),"","Error"),"")</f>
        <v/>
      </c>
      <c r="DQ25" s="169"/>
      <c r="DR25" s="169" t="str">
        <f>IF(AND(DV21&lt;&gt;"",DR21&lt;&gt;""),IF(AND(AND(DR21&gt;-1,DR23&gt;-1),OR(DR21&gt;10,DR23&gt;10),ABS(DR21-DR23)&gt;1,IF(OR(DR21&gt;11,DR23&gt;11),ABS(DR21-DR23)=2,TRUE),DR21=INT(DR21),DR23=INT(DR23)),"","Error"),"")</f>
        <v/>
      </c>
      <c r="DS25" s="169"/>
      <c r="DT25" s="169" t="str">
        <f>IF(AND(DV21&lt;&gt;"",DT21&lt;&gt;""),IF(AND(AND(DT21&gt;-1,DT23&gt;-1),OR(DT21&gt;10,DT23&gt;10),ABS(DT21-DT23)&gt;1,IF(OR(DT21&gt;11,DT23&gt;11),ABS(DT21-DT23)=2,TRUE),DT21=INT(DT21),DT23=INT(DT23)),"","Error"),"")</f>
        <v/>
      </c>
      <c r="DU25" s="169"/>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row>
    <row r="26" spans="1:167" s="3" customFormat="1" ht="11.25" customHeight="1">
      <c r="A26" s="170">
        <v>2</v>
      </c>
      <c r="B26" s="191"/>
      <c r="C26" s="183" t="str">
        <f>IF($D3="1P","C","C")</f>
        <v>C</v>
      </c>
      <c r="D26" s="197"/>
      <c r="E26" s="198"/>
      <c r="F26" s="197"/>
      <c r="G26" s="198"/>
      <c r="H26" s="197"/>
      <c r="I26" s="198"/>
      <c r="J26" s="197"/>
      <c r="K26" s="198"/>
      <c r="L26" s="197"/>
      <c r="M26" s="208"/>
      <c r="N26" s="69" t="str">
        <f>IF(CF11&lt;&gt;"",IF(CF11="W",IF(SUM(IF(D26&gt;D28,1,0),IF(F26&gt;F28,1,0),IF(H26&gt;H28,1,0),IF(J26&gt;J28,1,0),IF(L26&gt;L28,1,0))&lt;&gt;3,"E",""),""),"")</f>
        <v/>
      </c>
      <c r="O26" s="170">
        <v>7</v>
      </c>
      <c r="P26" s="191"/>
      <c r="Q26" s="183" t="str">
        <f>IF($D3="1P","A","A")</f>
        <v>A</v>
      </c>
      <c r="R26" s="197"/>
      <c r="S26" s="198"/>
      <c r="T26" s="197"/>
      <c r="U26" s="198"/>
      <c r="V26" s="197"/>
      <c r="W26" s="198"/>
      <c r="X26" s="197"/>
      <c r="Y26" s="198"/>
      <c r="Z26" s="197"/>
      <c r="AA26" s="208"/>
      <c r="AB26" s="69" t="str">
        <f>IF(CF61&lt;&gt;"",IF(CF61="W",IF(SUM(IF(R26&gt;R28,1,0),IF(T26&gt;T28,1,0),IF(V26&gt;V28,1,0),IF(X26&gt;X28,1,0),IF(Z26&gt;Z28,1,0))&lt;&gt;3,"E",""),""),"")</f>
        <v/>
      </c>
      <c r="AC26" s="1"/>
      <c r="AD26" s="1"/>
      <c r="AE26" s="1"/>
      <c r="AF26" s="1"/>
      <c r="AG26" s="1"/>
      <c r="AH26" s="1"/>
      <c r="AI26" s="1"/>
      <c r="AJ26" s="1"/>
      <c r="AK26" s="1"/>
      <c r="AL26" s="1"/>
      <c r="AM26" s="1"/>
      <c r="AN26" s="1"/>
      <c r="AO26" s="1"/>
      <c r="AQ26" s="126"/>
      <c r="AR26" s="126"/>
      <c r="AS26" s="126"/>
      <c r="AT26" s="126"/>
      <c r="AU26" s="126"/>
      <c r="AV26" s="126"/>
      <c r="AW26" s="126"/>
      <c r="AX26" s="126"/>
      <c r="AY26" s="126"/>
      <c r="AZ26" s="126"/>
      <c r="BA26" s="126"/>
      <c r="BB26" s="126"/>
      <c r="BC26" s="126"/>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26"/>
      <c r="CH26" s="126"/>
      <c r="CI26" s="126"/>
      <c r="CJ26" s="126"/>
      <c r="CK26" s="126"/>
      <c r="CL26" s="126"/>
      <c r="CM26" s="126"/>
      <c r="CN26" s="126"/>
      <c r="CO26" s="126"/>
      <c r="CP26" s="126"/>
      <c r="CQ26" s="126"/>
      <c r="CR26" s="126"/>
      <c r="CS26" s="126"/>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row>
    <row r="27" spans="1:167" s="3" customFormat="1" ht="11.25" customHeight="1">
      <c r="A27" s="192"/>
      <c r="B27" s="193"/>
      <c r="C27" s="196"/>
      <c r="D27" s="199"/>
      <c r="E27" s="200"/>
      <c r="F27" s="199"/>
      <c r="G27" s="200"/>
      <c r="H27" s="199"/>
      <c r="I27" s="200"/>
      <c r="J27" s="199"/>
      <c r="K27" s="200"/>
      <c r="L27" s="199"/>
      <c r="M27" s="209"/>
      <c r="N27" s="69" t="str">
        <f>IF(CF11&lt;&gt;"",IF(ISERROR(AND(BV15="",BX15="",BZ15="",CB15="",CD15="")),"E",IF(AND(BV15="",BX15="",BZ15="",CB15="",CD15=""),"","E")),"")</f>
        <v/>
      </c>
      <c r="O27" s="192"/>
      <c r="P27" s="193"/>
      <c r="Q27" s="196"/>
      <c r="R27" s="199"/>
      <c r="S27" s="200"/>
      <c r="T27" s="199"/>
      <c r="U27" s="200"/>
      <c r="V27" s="199"/>
      <c r="W27" s="200"/>
      <c r="X27" s="199"/>
      <c r="Y27" s="200"/>
      <c r="Z27" s="199"/>
      <c r="AA27" s="209"/>
      <c r="AB27" s="69" t="str">
        <f>IF(CF61&lt;&gt;"",IF(ISERROR(AND(BV65="",BX65="",BZ65="",CB65="",CD65="")),"E",IF(AND(BV65="",BX65="",BZ65="",CB65="",CD65=""),"","E")),"")</f>
        <v/>
      </c>
      <c r="AC27" s="1"/>
      <c r="AD27" s="1"/>
      <c r="AE27" s="1"/>
      <c r="AF27" s="1"/>
      <c r="AG27" s="1"/>
      <c r="AH27" s="1"/>
      <c r="AI27" s="1"/>
      <c r="AJ27" s="1"/>
      <c r="AK27" s="1"/>
      <c r="AL27" s="1"/>
      <c r="AM27" s="1"/>
      <c r="AN27" s="1"/>
      <c r="AO27" s="1"/>
      <c r="AQ27" s="127"/>
      <c r="AR27" s="127"/>
      <c r="AS27" s="127"/>
      <c r="AT27" s="127"/>
      <c r="AU27" s="127"/>
      <c r="AV27" s="127"/>
      <c r="AW27" s="127"/>
      <c r="AX27" s="127"/>
      <c r="AY27" s="127"/>
      <c r="AZ27" s="127"/>
      <c r="BA27" s="127"/>
      <c r="BB27" s="127"/>
      <c r="BC27" s="127"/>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G27" s="127"/>
      <c r="CH27" s="127"/>
      <c r="CI27" s="127"/>
      <c r="CJ27" s="127"/>
      <c r="CK27" s="127"/>
      <c r="CL27" s="127"/>
      <c r="CM27" s="127"/>
      <c r="CN27" s="127"/>
      <c r="CO27" s="127"/>
      <c r="CP27" s="127"/>
      <c r="CQ27" s="127"/>
      <c r="CR27" s="127"/>
      <c r="CS27" s="127"/>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row>
    <row r="28" spans="1:167" s="3" customFormat="1" ht="11.25" customHeight="1">
      <c r="A28" s="192"/>
      <c r="B28" s="193"/>
      <c r="C28" s="175" t="str">
        <f>IF($D3="1P","D","D")</f>
        <v>D</v>
      </c>
      <c r="D28" s="201"/>
      <c r="E28" s="202"/>
      <c r="F28" s="201"/>
      <c r="G28" s="202"/>
      <c r="H28" s="201"/>
      <c r="I28" s="202"/>
      <c r="J28" s="201"/>
      <c r="K28" s="202"/>
      <c r="L28" s="201"/>
      <c r="M28" s="205"/>
      <c r="N28" s="69" t="str">
        <f>IF(CF11&lt;&gt;"",IF(ISERROR(AND(BV15="",BX15="",BZ15="",CB15="",CD15="")),"E",IF(AND(BV15="",BX15="",BZ15="",CB15="",CD15=""),"","E")),"")</f>
        <v/>
      </c>
      <c r="O28" s="192"/>
      <c r="P28" s="193"/>
      <c r="Q28" s="175" t="str">
        <f>IF($D3="1P","C","B")</f>
        <v>B</v>
      </c>
      <c r="R28" s="201"/>
      <c r="S28" s="202"/>
      <c r="T28" s="201"/>
      <c r="U28" s="202"/>
      <c r="V28" s="201"/>
      <c r="W28" s="202"/>
      <c r="X28" s="201"/>
      <c r="Y28" s="202"/>
      <c r="Z28" s="201"/>
      <c r="AA28" s="205"/>
      <c r="AB28" s="69" t="str">
        <f>IF(CF61&lt;&gt;"",IF(ISERROR(AND(BV65="",BX65="",BZ65="",CB65="",CD65="")),"E",IF(AND(BV65="",BX65="",BZ65="",CB65="",CD65=""),"","E")),"")</f>
        <v/>
      </c>
      <c r="AC28" s="1"/>
      <c r="AD28" s="1"/>
      <c r="AE28" s="1"/>
      <c r="AF28" s="1"/>
      <c r="AG28" s="1"/>
      <c r="AH28" s="1"/>
      <c r="AI28" s="1"/>
      <c r="AJ28" s="1"/>
      <c r="AK28" s="1"/>
      <c r="AL28" s="1"/>
      <c r="AM28" s="1"/>
      <c r="AN28" s="1"/>
      <c r="AO28" s="1"/>
      <c r="AQ28" s="128"/>
      <c r="AR28" s="128"/>
      <c r="AS28" s="128"/>
      <c r="AT28" s="128"/>
      <c r="AU28" s="128"/>
      <c r="AV28" s="128"/>
      <c r="AW28" s="128"/>
      <c r="AX28" s="128"/>
      <c r="AY28" s="128"/>
      <c r="AZ28" s="128"/>
      <c r="BA28" s="128"/>
      <c r="BB28" s="128"/>
      <c r="BC28" s="128"/>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G28" s="128"/>
      <c r="CH28" s="128"/>
      <c r="CI28" s="128"/>
      <c r="CJ28" s="128"/>
      <c r="CK28" s="128"/>
      <c r="CL28" s="128"/>
      <c r="CM28" s="128"/>
      <c r="CN28" s="128"/>
      <c r="CO28" s="128"/>
      <c r="CP28" s="128"/>
      <c r="CQ28" s="128"/>
      <c r="CR28" s="128"/>
      <c r="CS28" s="128"/>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row>
    <row r="29" spans="1:167" s="3" customFormat="1" ht="11.25" customHeight="1" thickBot="1">
      <c r="A29" s="194"/>
      <c r="B29" s="195"/>
      <c r="C29" s="207"/>
      <c r="D29" s="203"/>
      <c r="E29" s="204"/>
      <c r="F29" s="203"/>
      <c r="G29" s="204"/>
      <c r="H29" s="203"/>
      <c r="I29" s="204"/>
      <c r="J29" s="203"/>
      <c r="K29" s="204"/>
      <c r="L29" s="203"/>
      <c r="M29" s="206"/>
      <c r="N29" s="69" t="str">
        <f>IF(CF13&lt;&gt;"",IF(CF13="W",IF(SUM(IF(D28&gt;D26,1,0),IF(F28&gt;F26,1,0),IF(H28&gt;H26,1,0),IF(J28&gt;J26,1,0),IF(L28&gt;L26,1,0))&lt;&gt;3,"E",""),""),"")</f>
        <v/>
      </c>
      <c r="O29" s="194"/>
      <c r="P29" s="195"/>
      <c r="Q29" s="207"/>
      <c r="R29" s="203"/>
      <c r="S29" s="204"/>
      <c r="T29" s="203"/>
      <c r="U29" s="204"/>
      <c r="V29" s="203"/>
      <c r="W29" s="204"/>
      <c r="X29" s="203"/>
      <c r="Y29" s="204"/>
      <c r="Z29" s="203"/>
      <c r="AA29" s="206"/>
      <c r="AB29" s="69" t="str">
        <f>IF(CF63&lt;&gt;"",IF(CF63="W",IF(SUM(IF(R28&gt;R26,1,0),IF(T28&gt;T26,1,0),IF(V28&gt;V26,1,0),IF(X28&gt;X26,1,0),IF(Z28&gt;Z26,1,0))&lt;&gt;3,"E",""),""),"")</f>
        <v/>
      </c>
      <c r="AC29" s="1"/>
      <c r="AD29" s="1"/>
      <c r="AE29" s="1"/>
      <c r="AF29" s="1"/>
      <c r="AG29" s="1"/>
      <c r="AH29" s="1"/>
      <c r="AI29" s="1"/>
      <c r="AJ29" s="1"/>
      <c r="AK29" s="1"/>
      <c r="AL29" s="1"/>
      <c r="AM29" s="1"/>
      <c r="AN29" s="1"/>
      <c r="AO29" s="1"/>
      <c r="AQ29" s="126"/>
      <c r="AR29" s="126"/>
      <c r="AS29" s="126"/>
      <c r="AT29" s="126"/>
      <c r="AU29" s="126"/>
      <c r="AV29" s="126"/>
      <c r="AW29" s="126"/>
      <c r="AX29" s="126"/>
      <c r="AY29" s="126"/>
      <c r="AZ29" s="126"/>
      <c r="BA29" s="126"/>
      <c r="BB29" s="126"/>
      <c r="BC29" s="126"/>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G29" s="126"/>
      <c r="CH29" s="126"/>
      <c r="CI29" s="126"/>
      <c r="CJ29" s="126"/>
      <c r="CK29" s="126"/>
      <c r="CL29" s="126"/>
      <c r="CM29" s="126"/>
      <c r="CN29" s="126"/>
      <c r="CO29" s="126"/>
      <c r="CP29" s="126"/>
      <c r="CQ29" s="126"/>
      <c r="CR29" s="126"/>
      <c r="CS29" s="126"/>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row>
    <row r="30" spans="1:167" s="3" customFormat="1" ht="11.25" customHeight="1" thickBot="1">
      <c r="A30" s="170">
        <v>3</v>
      </c>
      <c r="B30" s="191"/>
      <c r="C30" s="183" t="str">
        <f>IF($D3="1P","A","A")</f>
        <v>A</v>
      </c>
      <c r="D30" s="197"/>
      <c r="E30" s="198"/>
      <c r="F30" s="197"/>
      <c r="G30" s="198"/>
      <c r="H30" s="197"/>
      <c r="I30" s="198"/>
      <c r="J30" s="197"/>
      <c r="K30" s="198"/>
      <c r="L30" s="197"/>
      <c r="M30" s="208"/>
      <c r="N30" s="69" t="str">
        <f>IF(CF21&lt;&gt;"",IF(CF21="W",IF(SUM(IF(D30&gt;D32,1,0),IF(F30&gt;F32,1,0),IF(H30&gt;H32,1,0),IF(J30&gt;J32,1,0),IF(L30&gt;L32,1,0))&lt;&gt;3,"E",""),""),"")</f>
        <v/>
      </c>
      <c r="O30" s="170">
        <v>8</v>
      </c>
      <c r="P30" s="191"/>
      <c r="Q30" s="183" t="str">
        <f>IF($D3="1P","B","D")</f>
        <v>D</v>
      </c>
      <c r="R30" s="197"/>
      <c r="S30" s="198"/>
      <c r="T30" s="197"/>
      <c r="U30" s="198"/>
      <c r="V30" s="197"/>
      <c r="W30" s="198"/>
      <c r="X30" s="197"/>
      <c r="Y30" s="198"/>
      <c r="Z30" s="197"/>
      <c r="AA30" s="208"/>
      <c r="AB30" s="69" t="str">
        <f>IF(DV1&lt;&gt;"",IF(DV1="W",IF(SUM(IF(R30&gt;R32,1,0),IF(T30&gt;T32,1,0),IF(V30&gt;V32,1,0),IF(X30&gt;X32,1,0),IF(Z30&gt;Z32,1,0))&lt;&gt;3,"E",""),""),"")</f>
        <v/>
      </c>
      <c r="AC30" s="1"/>
      <c r="AD30" s="1"/>
      <c r="AE30" s="1"/>
      <c r="AF30" s="1"/>
      <c r="AG30" s="1"/>
      <c r="AH30" s="1"/>
      <c r="AI30" s="1"/>
      <c r="AJ30" s="1"/>
      <c r="AK30" s="1"/>
      <c r="AL30" s="1"/>
      <c r="AM30" s="1"/>
      <c r="AN30" s="1"/>
      <c r="AO30" s="1"/>
      <c r="AQ30" s="127"/>
      <c r="AR30" s="127"/>
      <c r="AS30" s="127"/>
      <c r="AT30" s="127"/>
      <c r="AU30" s="127"/>
      <c r="AV30" s="127"/>
      <c r="AW30" s="127"/>
      <c r="AX30" s="127"/>
      <c r="AY30" s="127"/>
      <c r="AZ30" s="127"/>
      <c r="BA30" s="127"/>
      <c r="BB30" s="127"/>
      <c r="BC30" s="127"/>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G30" s="126"/>
      <c r="CH30" s="126"/>
      <c r="CI30" s="126"/>
      <c r="CJ30" s="126"/>
      <c r="CK30" s="126"/>
      <c r="CL30" s="126"/>
      <c r="CM30" s="126"/>
      <c r="CN30" s="126"/>
      <c r="CO30" s="126"/>
      <c r="CP30" s="126"/>
      <c r="CQ30" s="126"/>
      <c r="CR30" s="126"/>
      <c r="CS30" s="126"/>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row>
    <row r="31" spans="1:167" s="3" customFormat="1" ht="11.25" customHeight="1">
      <c r="A31" s="192"/>
      <c r="B31" s="193"/>
      <c r="C31" s="196"/>
      <c r="D31" s="199"/>
      <c r="E31" s="200"/>
      <c r="F31" s="199"/>
      <c r="G31" s="200"/>
      <c r="H31" s="199"/>
      <c r="I31" s="200"/>
      <c r="J31" s="199"/>
      <c r="K31" s="200"/>
      <c r="L31" s="199"/>
      <c r="M31" s="209"/>
      <c r="N31" s="69" t="str">
        <f>IF(CF21&lt;&gt;"",IF(ISERROR(AND(BV25="",BX25="",BZ25="",CB25="",CD25="")),"E",IF(AND(BV25="",BX25="",BZ25="",CB25="",CD25=""),"","E")),"")</f>
        <v/>
      </c>
      <c r="O31" s="192"/>
      <c r="P31" s="193"/>
      <c r="Q31" s="196"/>
      <c r="R31" s="199"/>
      <c r="S31" s="200"/>
      <c r="T31" s="199"/>
      <c r="U31" s="200"/>
      <c r="V31" s="199"/>
      <c r="W31" s="200"/>
      <c r="X31" s="199"/>
      <c r="Y31" s="200"/>
      <c r="Z31" s="199"/>
      <c r="AA31" s="209"/>
      <c r="AB31" s="69" t="str">
        <f>IF(DV1&lt;&gt;"",IF(ISERROR(AND(DL5="",DN5="",DO5="",DR5="",DT5="")),"E",IF(AND(DL5="",DN5="",DP5="",DR5="",DT5=""),"","E")),"")</f>
        <v/>
      </c>
      <c r="AC31" s="1"/>
      <c r="AD31" s="1"/>
      <c r="AE31" s="1"/>
      <c r="AF31" s="1"/>
      <c r="AG31" s="1"/>
      <c r="AH31" s="1"/>
      <c r="AI31" s="1"/>
      <c r="AJ31" s="1"/>
      <c r="AK31" s="1"/>
      <c r="AL31" s="1"/>
      <c r="AM31" s="1"/>
      <c r="AN31" s="1"/>
      <c r="AO31" s="1"/>
      <c r="AQ31" s="154" t="str">
        <f>CONCATENATE($A5," ",$D5,","," ",$F3)</f>
        <v>Group: 1, Women's Singles</v>
      </c>
      <c r="AR31" s="155"/>
      <c r="AS31" s="155"/>
      <c r="AT31" s="155"/>
      <c r="AU31" s="155"/>
      <c r="AV31" s="155"/>
      <c r="AW31" s="155"/>
      <c r="AX31" s="155"/>
      <c r="AY31" s="155"/>
      <c r="AZ31" s="155"/>
      <c r="BA31" s="155"/>
      <c r="BB31" s="155"/>
      <c r="BC31" s="156"/>
      <c r="BD31" s="163">
        <f>A34</f>
        <v>4</v>
      </c>
      <c r="BE31" s="164"/>
      <c r="BF31" s="183" t="str">
        <f>C34</f>
        <v>C</v>
      </c>
      <c r="BG31" s="185" t="str">
        <f>IF(VLOOKUP($BF31,$A7:$C15,3,FALSE)=0,"",CONCATENATE(VLOOKUP(VLOOKUP($BF31,$A7:$C15,3,FALSE),Players!$J:$N,4,FALSE)," ",VLOOKUP($BF31,$A7:$C15,3,FALSE)," ",IF(ISERROR(VLOOKUP(VLOOKUP($BF31,$A7:$C15,3,FALSE),Players!$J:$N,5,FALSE)),"()",CONCATENATE("(",VLOOKUP(VLOOKUP($BF31,$A7:$C15,3,FALSE),Players!$J:$N,5,FALSE),")"))))</f>
        <v/>
      </c>
      <c r="BH31" s="186"/>
      <c r="BI31" s="186"/>
      <c r="BJ31" s="186"/>
      <c r="BK31" s="186"/>
      <c r="BL31" s="186"/>
      <c r="BM31" s="186"/>
      <c r="BN31" s="186"/>
      <c r="BO31" s="186"/>
      <c r="BP31" s="186"/>
      <c r="BQ31" s="186"/>
      <c r="BR31" s="186"/>
      <c r="BS31" s="186"/>
      <c r="BT31" s="186"/>
      <c r="BU31" s="187"/>
      <c r="BV31" s="170" t="str">
        <f>IF(D34&lt;&gt;"",D34,"")</f>
        <v/>
      </c>
      <c r="BW31" s="171"/>
      <c r="BX31" s="170" t="str">
        <f>IF(F34&lt;&gt;"",F34,"")</f>
        <v/>
      </c>
      <c r="BY31" s="171"/>
      <c r="BZ31" s="170" t="str">
        <f>IF(H34&lt;&gt;"",H34,"")</f>
        <v/>
      </c>
      <c r="CA31" s="171"/>
      <c r="CB31" s="170" t="str">
        <f>IF(J34&lt;&gt;"",J34,"")</f>
        <v/>
      </c>
      <c r="CC31" s="171"/>
      <c r="CD31" s="170" t="str">
        <f>IF(L34&lt;&gt;"",L34,"")</f>
        <v/>
      </c>
      <c r="CE31" s="171"/>
      <c r="CF31" s="174" t="str">
        <f>IF($CD31=$CD33,IF($CB31=$CB33,IF($BZ31&lt;&gt;"",IF($BZ31&gt;$BZ33,"W","L"),""),IF($CB31&gt;$CB33,"W","L")),IF($CD31&gt;$CD33,"W","L"))</f>
        <v/>
      </c>
      <c r="CG31" s="126"/>
      <c r="CH31" s="126"/>
      <c r="CI31" s="126"/>
      <c r="CJ31" s="126"/>
      <c r="CK31" s="126"/>
      <c r="CL31" s="126"/>
      <c r="CM31" s="126"/>
      <c r="CN31" s="126"/>
      <c r="CO31" s="126"/>
      <c r="CP31" s="126"/>
      <c r="CQ31" s="126"/>
      <c r="CR31" s="126"/>
      <c r="CS31" s="126"/>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row>
    <row r="32" spans="1:167" s="3" customFormat="1" ht="11.25" customHeight="1">
      <c r="A32" s="192"/>
      <c r="B32" s="193"/>
      <c r="C32" s="175" t="str">
        <f>IF($D3="1P","E","D")</f>
        <v>D</v>
      </c>
      <c r="D32" s="201"/>
      <c r="E32" s="202"/>
      <c r="F32" s="201"/>
      <c r="G32" s="202"/>
      <c r="H32" s="201"/>
      <c r="I32" s="202"/>
      <c r="J32" s="201"/>
      <c r="K32" s="202"/>
      <c r="L32" s="201"/>
      <c r="M32" s="205"/>
      <c r="N32" s="69" t="str">
        <f>IF(CF21&lt;&gt;"",IF(ISERROR(AND(BV25="",BX25="",BZ25="",CB25="",CD25="")),"E",IF(AND(BV25="",BX25="",BZ25="",CB25="",CD25=""),"","E")),"")</f>
        <v/>
      </c>
      <c r="O32" s="192"/>
      <c r="P32" s="193"/>
      <c r="Q32" s="175" t="str">
        <f>IF($D3="1P","D","E")</f>
        <v>E</v>
      </c>
      <c r="R32" s="201"/>
      <c r="S32" s="202"/>
      <c r="T32" s="201"/>
      <c r="U32" s="202"/>
      <c r="V32" s="201"/>
      <c r="W32" s="202"/>
      <c r="X32" s="201"/>
      <c r="Y32" s="202"/>
      <c r="Z32" s="201"/>
      <c r="AA32" s="205"/>
      <c r="AB32" s="69" t="str">
        <f>IF(DV1&lt;&gt;"",IF(ISERROR(AND(DL5="",DN5="",DO5="",DR5="",DT5="")),"E",IF(AND(DL5="",DN5="",DP5="",DR5="",DT5=""),"","E")),"")</f>
        <v/>
      </c>
      <c r="AC32" s="1"/>
      <c r="AD32" s="1"/>
      <c r="AE32" s="1"/>
      <c r="AF32" s="1"/>
      <c r="AG32" s="1"/>
      <c r="AH32" s="1"/>
      <c r="AI32" s="1"/>
      <c r="AJ32" s="1"/>
      <c r="AK32" s="1"/>
      <c r="AL32" s="1"/>
      <c r="AM32" s="1"/>
      <c r="AN32" s="1"/>
      <c r="AO32" s="1"/>
      <c r="AQ32" s="157"/>
      <c r="AR32" s="158"/>
      <c r="AS32" s="158"/>
      <c r="AT32" s="158"/>
      <c r="AU32" s="158"/>
      <c r="AV32" s="158"/>
      <c r="AW32" s="158"/>
      <c r="AX32" s="158"/>
      <c r="AY32" s="158"/>
      <c r="AZ32" s="158"/>
      <c r="BA32" s="158"/>
      <c r="BB32" s="158"/>
      <c r="BC32" s="159"/>
      <c r="BD32" s="165"/>
      <c r="BE32" s="166"/>
      <c r="BF32" s="184"/>
      <c r="BG32" s="188"/>
      <c r="BH32" s="189"/>
      <c r="BI32" s="189"/>
      <c r="BJ32" s="189"/>
      <c r="BK32" s="189"/>
      <c r="BL32" s="189"/>
      <c r="BM32" s="189"/>
      <c r="BN32" s="189"/>
      <c r="BO32" s="189"/>
      <c r="BP32" s="189"/>
      <c r="BQ32" s="189"/>
      <c r="BR32" s="189"/>
      <c r="BS32" s="189"/>
      <c r="BT32" s="189"/>
      <c r="BU32" s="190"/>
      <c r="BV32" s="172"/>
      <c r="BW32" s="173"/>
      <c r="BX32" s="172"/>
      <c r="BY32" s="173"/>
      <c r="BZ32" s="172"/>
      <c r="CA32" s="173"/>
      <c r="CB32" s="172"/>
      <c r="CC32" s="173"/>
      <c r="CD32" s="172"/>
      <c r="CE32" s="173"/>
      <c r="CF32" s="174"/>
      <c r="CG32" s="126"/>
      <c r="CH32" s="126"/>
      <c r="CI32" s="126"/>
      <c r="CJ32" s="126"/>
      <c r="CK32" s="126"/>
      <c r="CL32" s="126"/>
      <c r="CM32" s="126"/>
      <c r="CN32" s="126"/>
      <c r="CO32" s="126"/>
      <c r="CP32" s="126"/>
      <c r="CQ32" s="126"/>
      <c r="CR32" s="126"/>
      <c r="CS32" s="126"/>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row>
    <row r="33" spans="1:125" s="3" customFormat="1" ht="11.25" customHeight="1" thickBot="1">
      <c r="A33" s="194"/>
      <c r="B33" s="195"/>
      <c r="C33" s="207"/>
      <c r="D33" s="203"/>
      <c r="E33" s="204"/>
      <c r="F33" s="203"/>
      <c r="G33" s="204"/>
      <c r="H33" s="203"/>
      <c r="I33" s="204"/>
      <c r="J33" s="203"/>
      <c r="K33" s="204"/>
      <c r="L33" s="203"/>
      <c r="M33" s="206"/>
      <c r="N33" s="69" t="str">
        <f>IF(CF23&lt;&gt;"",IF(CF23="W",IF(SUM(IF(D32&gt;D30,1,0),IF(F32&gt;F30,1,0),IF(H32&gt;H30,1,0),IF(J32&gt;J30,1,0),IF(L32&gt;L30,1,0))&lt;&gt;3,"E",""),""),"")</f>
        <v/>
      </c>
      <c r="O33" s="194"/>
      <c r="P33" s="195"/>
      <c r="Q33" s="207"/>
      <c r="R33" s="203"/>
      <c r="S33" s="204"/>
      <c r="T33" s="203"/>
      <c r="U33" s="204"/>
      <c r="V33" s="203"/>
      <c r="W33" s="204"/>
      <c r="X33" s="203"/>
      <c r="Y33" s="204"/>
      <c r="Z33" s="203"/>
      <c r="AA33" s="206"/>
      <c r="AB33" s="69" t="str">
        <f>IF(DV3&lt;&gt;"",IF(DV3="W",IF(SUM(IF(R32&gt;R30,1,0),IF(T32&gt;T30,1,0),IF(V32&gt;V30,1,0),IF(X32&gt;X30,1,0),IF(Z32&gt;Z30,1,0))&lt;&gt;3,"E",""),""),"")</f>
        <v/>
      </c>
      <c r="AC33" s="1"/>
      <c r="AD33" s="1"/>
      <c r="AE33" s="1"/>
      <c r="AF33" s="1"/>
      <c r="AG33" s="1"/>
      <c r="AH33" s="1"/>
      <c r="AI33" s="1"/>
      <c r="AJ33" s="1"/>
      <c r="AK33" s="1"/>
      <c r="AL33" s="1"/>
      <c r="AM33" s="1"/>
      <c r="AN33" s="1"/>
      <c r="AO33" s="1"/>
      <c r="AQ33" s="157"/>
      <c r="AR33" s="158"/>
      <c r="AS33" s="158"/>
      <c r="AT33" s="158"/>
      <c r="AU33" s="158"/>
      <c r="AV33" s="158"/>
      <c r="AW33" s="158"/>
      <c r="AX33" s="158"/>
      <c r="AY33" s="158"/>
      <c r="AZ33" s="158"/>
      <c r="BA33" s="158"/>
      <c r="BB33" s="158"/>
      <c r="BC33" s="159"/>
      <c r="BD33" s="165"/>
      <c r="BE33" s="166"/>
      <c r="BF33" s="175" t="str">
        <f>C36</f>
        <v>E</v>
      </c>
      <c r="BG33" s="177" t="str">
        <f>IF(VLOOKUP($BF33,$A7:$C15,3,FALSE)=0,"",CONCATENATE(VLOOKUP(VLOOKUP($BF33,$A7:$C15,3,FALSE),Players!$J:$N,4,FALSE)," ",VLOOKUP($BF33,$A7:$C15,3,FALSE)," ",IF(ISERROR(VLOOKUP(VLOOKUP($BF33,$A7:$C15,3,FALSE),Players!$J:$N,5,FALSE)),"()",CONCATENATE("(",VLOOKUP(VLOOKUP($BF33,$A7:$C15,3,FALSE),Players!$J:$N,5,FALSE),")"))))</f>
        <v/>
      </c>
      <c r="BH33" s="178"/>
      <c r="BI33" s="178"/>
      <c r="BJ33" s="178"/>
      <c r="BK33" s="178"/>
      <c r="BL33" s="178"/>
      <c r="BM33" s="178"/>
      <c r="BN33" s="178"/>
      <c r="BO33" s="178"/>
      <c r="BP33" s="178"/>
      <c r="BQ33" s="178"/>
      <c r="BR33" s="178"/>
      <c r="BS33" s="178"/>
      <c r="BT33" s="178"/>
      <c r="BU33" s="179"/>
      <c r="BV33" s="150" t="str">
        <f>IF(D36&lt;&gt;"",D36,"")</f>
        <v/>
      </c>
      <c r="BW33" s="151"/>
      <c r="BX33" s="150" t="str">
        <f>IF(F36&lt;&gt;"",F36,"")</f>
        <v/>
      </c>
      <c r="BY33" s="151"/>
      <c r="BZ33" s="150" t="str">
        <f>IF(H36&lt;&gt;"",H36,"")</f>
        <v/>
      </c>
      <c r="CA33" s="151"/>
      <c r="CB33" s="150" t="str">
        <f>IF(J36&lt;&gt;"",J36,"")</f>
        <v/>
      </c>
      <c r="CC33" s="151"/>
      <c r="CD33" s="150" t="str">
        <f>IF(L36&lt;&gt;"",L36,"")</f>
        <v/>
      </c>
      <c r="CE33" s="151"/>
      <c r="CF33" s="174" t="str">
        <f>IF($CF31&lt;&gt;"",IF(CF31="W","L","W"),"")</f>
        <v/>
      </c>
      <c r="CG33" s="126"/>
      <c r="CH33" s="126"/>
      <c r="CI33" s="126"/>
      <c r="CJ33" s="126"/>
      <c r="CK33" s="126"/>
      <c r="CL33" s="126"/>
      <c r="CM33" s="126"/>
      <c r="CN33" s="126"/>
      <c r="CO33" s="126"/>
      <c r="CP33" s="126"/>
      <c r="CQ33" s="126"/>
      <c r="CR33" s="126"/>
      <c r="CS33" s="126"/>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row>
    <row r="34" spans="1:125" s="3" customFormat="1" ht="11.25" customHeight="1" thickBot="1">
      <c r="A34" s="170">
        <v>4</v>
      </c>
      <c r="B34" s="191"/>
      <c r="C34" s="183" t="str">
        <f>IF($D3="1P","B","C")</f>
        <v>C</v>
      </c>
      <c r="D34" s="197"/>
      <c r="E34" s="198"/>
      <c r="F34" s="197"/>
      <c r="G34" s="198"/>
      <c r="H34" s="197"/>
      <c r="I34" s="198"/>
      <c r="J34" s="197"/>
      <c r="K34" s="198"/>
      <c r="L34" s="197"/>
      <c r="M34" s="208"/>
      <c r="N34" s="69" t="str">
        <f>IF(CF31&lt;&gt;"",IF(CF31="W",IF(SUM(IF(D34&gt;D36,1,0),IF(F34&gt;F36,1,0),IF(H34&gt;H36,1,0),IF(J34&gt;J36,1,0),IF(L34&gt;L36,1,0))&lt;&gt;3,"E",""),""),"")</f>
        <v/>
      </c>
      <c r="O34" s="170">
        <v>9</v>
      </c>
      <c r="P34" s="191"/>
      <c r="Q34" s="183" t="str">
        <f>IF($D3="1P","A","A")</f>
        <v>A</v>
      </c>
      <c r="R34" s="197"/>
      <c r="S34" s="198"/>
      <c r="T34" s="197"/>
      <c r="U34" s="198"/>
      <c r="V34" s="197"/>
      <c r="W34" s="198"/>
      <c r="X34" s="197"/>
      <c r="Y34" s="198"/>
      <c r="Z34" s="197"/>
      <c r="AA34" s="208"/>
      <c r="AB34" s="69" t="str">
        <f>IF(DV11&lt;&gt;"",IF(DV11="W",IF(SUM(IF(R34&gt;R36,1,0),IF(T34&gt;T36,1,0),IF(V34&gt;V36,1,0),IF(X34&gt;X36,1,0),IF(Z34&gt;Z36,1,0))&lt;&gt;3,"E",""),""),"")</f>
        <v/>
      </c>
      <c r="AC34" s="1"/>
      <c r="AD34" s="1"/>
      <c r="AE34" s="1"/>
      <c r="AF34" s="1"/>
      <c r="AG34" s="1"/>
      <c r="AH34" s="1"/>
      <c r="AI34" s="1"/>
      <c r="AJ34" s="1"/>
      <c r="AK34" s="1"/>
      <c r="AL34" s="1"/>
      <c r="AM34" s="1"/>
      <c r="AN34" s="1"/>
      <c r="AO34" s="1"/>
      <c r="AQ34" s="160"/>
      <c r="AR34" s="161"/>
      <c r="AS34" s="161"/>
      <c r="AT34" s="161"/>
      <c r="AU34" s="161"/>
      <c r="AV34" s="161"/>
      <c r="AW34" s="161"/>
      <c r="AX34" s="161"/>
      <c r="AY34" s="161"/>
      <c r="AZ34" s="161"/>
      <c r="BA34" s="161"/>
      <c r="BB34" s="161"/>
      <c r="BC34" s="162"/>
      <c r="BD34" s="167"/>
      <c r="BE34" s="168"/>
      <c r="BF34" s="176"/>
      <c r="BG34" s="180"/>
      <c r="BH34" s="181"/>
      <c r="BI34" s="181"/>
      <c r="BJ34" s="181"/>
      <c r="BK34" s="181"/>
      <c r="BL34" s="181"/>
      <c r="BM34" s="181"/>
      <c r="BN34" s="181"/>
      <c r="BO34" s="181"/>
      <c r="BP34" s="181"/>
      <c r="BQ34" s="181"/>
      <c r="BR34" s="181"/>
      <c r="BS34" s="181"/>
      <c r="BT34" s="181"/>
      <c r="BU34" s="182"/>
      <c r="BV34" s="152"/>
      <c r="BW34" s="153"/>
      <c r="BX34" s="152"/>
      <c r="BY34" s="153"/>
      <c r="BZ34" s="152"/>
      <c r="CA34" s="153"/>
      <c r="CB34" s="152"/>
      <c r="CC34" s="153"/>
      <c r="CD34" s="152"/>
      <c r="CE34" s="153"/>
      <c r="CF34" s="174"/>
      <c r="CG34" s="126"/>
      <c r="CH34" s="126"/>
      <c r="CI34" s="126"/>
      <c r="CJ34" s="126"/>
      <c r="CK34" s="126"/>
      <c r="CL34" s="126"/>
      <c r="CM34" s="126"/>
      <c r="CN34" s="126"/>
      <c r="CO34" s="126"/>
      <c r="CP34" s="126"/>
      <c r="CQ34" s="126"/>
      <c r="CR34" s="126"/>
      <c r="CS34" s="126"/>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row>
    <row r="35" spans="1:125" s="3" customFormat="1" ht="11.25" customHeight="1">
      <c r="A35" s="192"/>
      <c r="B35" s="193"/>
      <c r="C35" s="196"/>
      <c r="D35" s="199"/>
      <c r="E35" s="200"/>
      <c r="F35" s="199"/>
      <c r="G35" s="200"/>
      <c r="H35" s="199"/>
      <c r="I35" s="200"/>
      <c r="J35" s="199"/>
      <c r="K35" s="200"/>
      <c r="L35" s="199"/>
      <c r="M35" s="209"/>
      <c r="N35" s="69" t="str">
        <f>IF(CF31&lt;&gt;"",IF(ISERROR(AND(BV35="",BX35="",BZ35="",CB35="",CD35="")),"E",IF(AND(BV35="",BX35="",BZ35="",CB35="",CD35=""),"","E")),"")</f>
        <v/>
      </c>
      <c r="O35" s="192"/>
      <c r="P35" s="193"/>
      <c r="Q35" s="196"/>
      <c r="R35" s="199"/>
      <c r="S35" s="200"/>
      <c r="T35" s="199"/>
      <c r="U35" s="200"/>
      <c r="V35" s="199"/>
      <c r="W35" s="200"/>
      <c r="X35" s="199"/>
      <c r="Y35" s="200"/>
      <c r="Z35" s="199"/>
      <c r="AA35" s="209"/>
      <c r="AB35" s="69" t="str">
        <f>IF(DV11&lt;&gt;"",IF(ISERROR(AND(DL15="",DN15="",DO15="",DR15="",DT15="")),"E",IF(AND(DL15="",DN15="",DP15="",DR15="",DT15=""),"","E")),"")</f>
        <v/>
      </c>
      <c r="AC35" s="1"/>
      <c r="AD35" s="1"/>
      <c r="AE35" s="1"/>
      <c r="AF35" s="1"/>
      <c r="AG35" s="1"/>
      <c r="AH35" s="1"/>
      <c r="AI35" s="1"/>
      <c r="AJ35" s="1"/>
      <c r="AK35" s="1"/>
      <c r="AL35" s="1"/>
      <c r="AM35" s="1"/>
      <c r="AN35" s="1"/>
      <c r="AO35" s="1"/>
      <c r="AQ35" s="126"/>
      <c r="AR35" s="126"/>
      <c r="AS35" s="126"/>
      <c r="AT35" s="126"/>
      <c r="AU35" s="126"/>
      <c r="AV35" s="126"/>
      <c r="AW35" s="126"/>
      <c r="AX35" s="126"/>
      <c r="AY35" s="126"/>
      <c r="AZ35" s="126"/>
      <c r="BA35" s="126"/>
      <c r="BB35" s="126"/>
      <c r="BC35" s="126"/>
      <c r="BD35" s="1"/>
      <c r="BE35" s="1"/>
      <c r="BF35" s="1"/>
      <c r="BG35" s="1"/>
      <c r="BH35" s="1"/>
      <c r="BI35" s="1"/>
      <c r="BJ35" s="1"/>
      <c r="BK35" s="1"/>
      <c r="BL35" s="1"/>
      <c r="BM35" s="1"/>
      <c r="BN35" s="1"/>
      <c r="BO35" s="1"/>
      <c r="BP35" s="1"/>
      <c r="BQ35" s="1"/>
      <c r="BR35" s="1"/>
      <c r="BS35" s="1"/>
      <c r="BT35" s="1"/>
      <c r="BU35" s="1"/>
      <c r="BV35" s="169" t="str">
        <f>IF(CF31&lt;&gt;"",IF(AND(AND(BV31&gt;-1,BV33&gt;-1),OR(BV31&gt;10,BV33&gt;10),ABS(BV31-BV33)&gt;1,IF(OR(BV31&gt;11,BV33&gt;11),ABS(BV31-BV33)=2,TRUE),BV31=INT(BV31),BV33=INT(BV33)),"","Error"),"")</f>
        <v/>
      </c>
      <c r="BW35" s="169"/>
      <c r="BX35" s="169" t="str">
        <f>IF(CF31&lt;&gt;"",IF(AND(AND(BX31&gt;-1,BX33&gt;-1),OR(BX31&gt;10,BX33&gt;10),ABS(BX31-BX33)&gt;1,IF(OR(BX31&gt;11,BX33&gt;11),ABS(BX31-BX33)=2,TRUE),BX31=INT(BX31),BX33=INT(BX33)),"","Error"),"")</f>
        <v/>
      </c>
      <c r="BY35" s="169"/>
      <c r="BZ35" s="169" t="str">
        <f>IF(CF31&lt;&gt;"",IF(AND(AND(BZ31&gt;-1,BZ33&gt;-1),OR(BZ31&gt;10,BZ33&gt;10),ABS(BZ31-BZ33)&gt;1,IF(OR(BZ31&gt;11,BZ33&gt;11),ABS(BZ31-BZ33)=2,TRUE),BZ31=INT(BZ31),BZ33=INT(BZ33)),"","Error"),"")</f>
        <v/>
      </c>
      <c r="CA35" s="169"/>
      <c r="CB35" s="169" t="str">
        <f>IF(AND(CF31&lt;&gt;"",CB31&lt;&gt;""),IF(AND(AND(CB31&gt;-1,CB33&gt;-1),OR(CB31&gt;10,CB33&gt;10),ABS(CB31-CB33)&gt;1,IF(OR(CB31&gt;11,CB33&gt;11),ABS(CB31-CB33)=2,TRUE),CB31=INT(CB31),CB33=INT(CB33)),"","Error"),"")</f>
        <v/>
      </c>
      <c r="CC35" s="169"/>
      <c r="CD35" s="169" t="str">
        <f>IF(AND(CF31&lt;&gt;"",CD31&lt;&gt;""),IF(AND(AND(CD31&gt;-1,CD33&gt;-1),OR(CD31&gt;10,CD33&gt;10),ABS(CD31-CD33)&gt;1,IF(OR(CD31&gt;11,CD33&gt;11),ABS(CD31-CD33)=2,TRUE),CD31=INT(CD31),CD33=INT(CD33)),"","Error"),"")</f>
        <v/>
      </c>
      <c r="CE35" s="169"/>
      <c r="CG35" s="126"/>
      <c r="CH35" s="126"/>
      <c r="CI35" s="126"/>
      <c r="CJ35" s="126"/>
      <c r="CK35" s="126"/>
      <c r="CL35" s="126"/>
      <c r="CM35" s="126"/>
      <c r="CN35" s="126"/>
      <c r="CO35" s="126"/>
      <c r="CP35" s="126"/>
      <c r="CQ35" s="126"/>
      <c r="CR35" s="126"/>
      <c r="CS35" s="126"/>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row>
    <row r="36" spans="1:125" s="3" customFormat="1" ht="11.25" customHeight="1">
      <c r="A36" s="192"/>
      <c r="B36" s="193"/>
      <c r="C36" s="175" t="str">
        <f>IF($D3="1P","C","E")</f>
        <v>E</v>
      </c>
      <c r="D36" s="201"/>
      <c r="E36" s="202"/>
      <c r="F36" s="201"/>
      <c r="G36" s="202"/>
      <c r="H36" s="201"/>
      <c r="I36" s="202"/>
      <c r="J36" s="201"/>
      <c r="K36" s="202"/>
      <c r="L36" s="201"/>
      <c r="M36" s="205"/>
      <c r="N36" s="69" t="str">
        <f>IF(CF31&lt;&gt;"",IF(ISERROR(AND(BV35="",BX35="",BZ35="",CB35="",CD35="")),"E",IF(AND(BV35="",BX35="",BZ35="",CB35="",CD35=""),"","E")),"")</f>
        <v/>
      </c>
      <c r="O36" s="192"/>
      <c r="P36" s="193"/>
      <c r="Q36" s="175" t="str">
        <f>IF($D3="1P","B","E")</f>
        <v>E</v>
      </c>
      <c r="R36" s="201"/>
      <c r="S36" s="202"/>
      <c r="T36" s="201"/>
      <c r="U36" s="202"/>
      <c r="V36" s="201"/>
      <c r="W36" s="202"/>
      <c r="X36" s="201"/>
      <c r="Y36" s="202"/>
      <c r="Z36" s="201"/>
      <c r="AA36" s="205"/>
      <c r="AB36" s="69" t="str">
        <f>IF(DV11&lt;&gt;"",IF(ISERROR(AND(DL15="",DN15="",DO15="",DR15="",DT15="")),"E",IF(AND(DL15="",DN15="",DP15="",DR15="",DT15=""),"","E")),"")</f>
        <v/>
      </c>
      <c r="AC36" s="1"/>
      <c r="AD36" s="1"/>
      <c r="AE36" s="1"/>
      <c r="AF36" s="1"/>
      <c r="AG36" s="1"/>
      <c r="AH36" s="1"/>
      <c r="AI36" s="1"/>
      <c r="AJ36" s="1"/>
      <c r="AK36" s="1"/>
      <c r="AL36" s="1"/>
      <c r="AM36" s="1"/>
      <c r="AN36" s="1"/>
      <c r="AO36" s="1"/>
      <c r="AQ36" s="126"/>
      <c r="AR36" s="126"/>
      <c r="AS36" s="126"/>
      <c r="AT36" s="126"/>
      <c r="AU36" s="126"/>
      <c r="AV36" s="126"/>
      <c r="AW36" s="126"/>
      <c r="AX36" s="126"/>
      <c r="AY36" s="126"/>
      <c r="AZ36" s="126"/>
      <c r="BA36" s="126"/>
      <c r="BB36" s="126"/>
      <c r="BC36" s="126"/>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G36" s="126"/>
      <c r="CH36" s="126"/>
      <c r="CI36" s="126"/>
      <c r="CJ36" s="126"/>
      <c r="CK36" s="126"/>
      <c r="CL36" s="126"/>
      <c r="CM36" s="126"/>
      <c r="CN36" s="126"/>
      <c r="CO36" s="126"/>
      <c r="CP36" s="126"/>
      <c r="CQ36" s="126"/>
      <c r="CR36" s="126"/>
      <c r="CS36" s="126"/>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row>
    <row r="37" spans="1:125" s="3" customFormat="1" ht="11.25" customHeight="1" thickBot="1">
      <c r="A37" s="194"/>
      <c r="B37" s="195"/>
      <c r="C37" s="207"/>
      <c r="D37" s="203"/>
      <c r="E37" s="204"/>
      <c r="F37" s="203"/>
      <c r="G37" s="204"/>
      <c r="H37" s="203"/>
      <c r="I37" s="204"/>
      <c r="J37" s="203"/>
      <c r="K37" s="204"/>
      <c r="L37" s="203"/>
      <c r="M37" s="206"/>
      <c r="N37" s="69" t="str">
        <f>IF(CF33&lt;&gt;"",IF(CF33="W",IF(SUM(IF(D36&gt;D34,1,0),IF(F36&gt;F34,1,0),IF(H36&gt;H34,1,0),IF(J36&gt;J34,1,0),IF(L36&gt;L34,1,0))&lt;&gt;3,"E",""),""),"")</f>
        <v/>
      </c>
      <c r="O37" s="194"/>
      <c r="P37" s="195"/>
      <c r="Q37" s="207"/>
      <c r="R37" s="203"/>
      <c r="S37" s="204"/>
      <c r="T37" s="203"/>
      <c r="U37" s="204"/>
      <c r="V37" s="203"/>
      <c r="W37" s="204"/>
      <c r="X37" s="203"/>
      <c r="Y37" s="204"/>
      <c r="Z37" s="203"/>
      <c r="AA37" s="206"/>
      <c r="AB37" s="69" t="str">
        <f>IF(DV13&lt;&gt;"",IF(DV13="W",IF(SUM(IF(R36&gt;R34,1,0),IF(T36&gt;T34,1,0),IF(V36&gt;V34,1,0),IF(X36&gt;X34,1,0),IF(Z36&gt;Z34,1,0))&lt;&gt;3,"E",""),""),"")</f>
        <v/>
      </c>
      <c r="AC37" s="1"/>
      <c r="AD37" s="1"/>
      <c r="AE37" s="1"/>
      <c r="AF37" s="1"/>
      <c r="AG37" s="1"/>
      <c r="AH37" s="1"/>
      <c r="AI37" s="1"/>
      <c r="AJ37" s="1"/>
      <c r="AK37" s="1"/>
      <c r="AL37" s="1"/>
      <c r="AM37" s="1"/>
      <c r="AN37" s="1"/>
      <c r="AO37" s="1"/>
      <c r="AQ37" s="127"/>
      <c r="AR37" s="127"/>
      <c r="AS37" s="127"/>
      <c r="AT37" s="127"/>
      <c r="AU37" s="127"/>
      <c r="AV37" s="127"/>
      <c r="AW37" s="127"/>
      <c r="AX37" s="127"/>
      <c r="AY37" s="127"/>
      <c r="AZ37" s="127"/>
      <c r="BA37" s="127"/>
      <c r="BB37" s="127"/>
      <c r="BC37" s="127"/>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G37" s="126"/>
      <c r="CH37" s="126"/>
      <c r="CI37" s="126"/>
      <c r="CJ37" s="126"/>
      <c r="CK37" s="126"/>
      <c r="CL37" s="126"/>
      <c r="CM37" s="126"/>
      <c r="CN37" s="126"/>
      <c r="CO37" s="126"/>
      <c r="CP37" s="126"/>
      <c r="CQ37" s="126"/>
      <c r="CR37" s="126"/>
      <c r="CS37" s="126"/>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row>
    <row r="38" spans="1:125" s="3" customFormat="1" ht="11.25" customHeight="1">
      <c r="A38" s="170">
        <v>5</v>
      </c>
      <c r="B38" s="191"/>
      <c r="C38" s="183" t="str">
        <f>IF($D3="1P","A","A")</f>
        <v>A</v>
      </c>
      <c r="D38" s="197"/>
      <c r="E38" s="198"/>
      <c r="F38" s="197"/>
      <c r="G38" s="198"/>
      <c r="H38" s="197"/>
      <c r="I38" s="198"/>
      <c r="J38" s="197"/>
      <c r="K38" s="198"/>
      <c r="L38" s="197"/>
      <c r="M38" s="208"/>
      <c r="N38" s="69" t="str">
        <f>IF(CF41&lt;&gt;"",IF(CF41="W",IF(SUM(IF(D38&gt;D40,1,0),IF(F38&gt;F40,1,0),IF(H38&gt;H40,1,0),IF(J38&gt;J40,1,0),IF(L38&gt;L40,1,0))&lt;&gt;3,"E",""),""),"")</f>
        <v/>
      </c>
      <c r="O38" s="170">
        <v>10</v>
      </c>
      <c r="P38" s="191"/>
      <c r="Q38" s="183" t="str">
        <f>IF($D3="1P","D","B")</f>
        <v>B</v>
      </c>
      <c r="R38" s="197"/>
      <c r="S38" s="198"/>
      <c r="T38" s="197"/>
      <c r="U38" s="198"/>
      <c r="V38" s="197"/>
      <c r="W38" s="198"/>
      <c r="X38" s="197"/>
      <c r="Y38" s="198"/>
      <c r="Z38" s="197"/>
      <c r="AA38" s="208"/>
      <c r="AB38" s="69" t="str">
        <f>IF(DV21&lt;&gt;"",IF(DV21="W",IF(SUM(IF(R38&gt;R40,1,0),IF(T38&gt;T40,1,0),IF(V38&gt;V40,1,0),IF(X38&gt;X40,1,0),IF(Z38&gt;Z40,1,0))&lt;&gt;3,"E",""),""),"")</f>
        <v/>
      </c>
      <c r="AC38" s="1"/>
      <c r="AD38" s="1"/>
      <c r="AE38" s="1"/>
      <c r="AF38" s="1"/>
      <c r="AG38" s="1"/>
      <c r="AH38" s="1"/>
      <c r="AI38" s="1"/>
      <c r="AJ38" s="1"/>
      <c r="AK38" s="1"/>
      <c r="AL38" s="1"/>
      <c r="AM38" s="1"/>
      <c r="AN38" s="1"/>
      <c r="AO38" s="1"/>
      <c r="AQ38" s="128"/>
      <c r="AR38" s="128"/>
      <c r="AS38" s="128"/>
      <c r="AT38" s="128"/>
      <c r="AU38" s="128"/>
      <c r="AV38" s="128"/>
      <c r="AW38" s="128"/>
      <c r="AX38" s="128"/>
      <c r="AY38" s="128"/>
      <c r="AZ38" s="128"/>
      <c r="BA38" s="128"/>
      <c r="BB38" s="128"/>
      <c r="BC38" s="128"/>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G38" s="126"/>
      <c r="CH38" s="126"/>
      <c r="CI38" s="126"/>
      <c r="CJ38" s="126"/>
      <c r="CK38" s="126"/>
      <c r="CL38" s="126"/>
      <c r="CM38" s="126"/>
      <c r="CN38" s="126"/>
      <c r="CO38" s="126"/>
      <c r="CP38" s="126"/>
      <c r="CQ38" s="126"/>
      <c r="CR38" s="126"/>
      <c r="CS38" s="126"/>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row>
    <row r="39" spans="1:125" s="3" customFormat="1" ht="11.25" customHeight="1">
      <c r="A39" s="192"/>
      <c r="B39" s="193"/>
      <c r="C39" s="196"/>
      <c r="D39" s="199"/>
      <c r="E39" s="200"/>
      <c r="F39" s="199"/>
      <c r="G39" s="200"/>
      <c r="H39" s="199"/>
      <c r="I39" s="200"/>
      <c r="J39" s="199"/>
      <c r="K39" s="200"/>
      <c r="L39" s="199"/>
      <c r="M39" s="209"/>
      <c r="N39" s="69" t="str">
        <f>IF(CF41&lt;&gt;"",IF(ISERROR(AND(BV45="",BX45="",BZ45="",CB45="",CD45="")),"E",IF(AND(BV45="",BX45="",BZ45="",CB45="",CD45=""),"","E")),"")</f>
        <v/>
      </c>
      <c r="O39" s="192"/>
      <c r="P39" s="193"/>
      <c r="Q39" s="196"/>
      <c r="R39" s="199"/>
      <c r="S39" s="200"/>
      <c r="T39" s="199"/>
      <c r="U39" s="200"/>
      <c r="V39" s="199"/>
      <c r="W39" s="200"/>
      <c r="X39" s="199"/>
      <c r="Y39" s="200"/>
      <c r="Z39" s="199"/>
      <c r="AA39" s="209"/>
      <c r="AB39" s="69" t="str">
        <f>IF(DV21&lt;&gt;"",IF(ISERROR(AND(DL25="",DN25="",DO25="",DR25="",DT25="")),"E",IF(AND(DL25="",DN25="",DP25="",DR25="",DT25=""),"","E")),"")</f>
        <v/>
      </c>
      <c r="AC39" s="1"/>
      <c r="AD39" s="1"/>
      <c r="AE39" s="1"/>
      <c r="AF39" s="1"/>
      <c r="AG39" s="1"/>
      <c r="AH39" s="1"/>
      <c r="AI39" s="1"/>
      <c r="AJ39" s="1"/>
      <c r="AK39" s="1"/>
      <c r="AL39" s="1"/>
      <c r="AM39" s="1"/>
      <c r="AN39" s="1"/>
      <c r="AO39" s="1"/>
      <c r="AQ39" s="126"/>
      <c r="AR39" s="126"/>
      <c r="AS39" s="126"/>
      <c r="AT39" s="126"/>
      <c r="AU39" s="126"/>
      <c r="AV39" s="126"/>
      <c r="AW39" s="126"/>
      <c r="AX39" s="126"/>
      <c r="AY39" s="126"/>
      <c r="AZ39" s="126"/>
      <c r="BA39" s="126"/>
      <c r="BB39" s="126"/>
      <c r="BC39" s="126"/>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G39" s="126"/>
      <c r="CH39" s="126"/>
      <c r="CI39" s="126"/>
      <c r="CJ39" s="126"/>
      <c r="CK39" s="126"/>
      <c r="CL39" s="126"/>
      <c r="CM39" s="126"/>
      <c r="CN39" s="126"/>
      <c r="CO39" s="126"/>
      <c r="CP39" s="126"/>
      <c r="CQ39" s="126"/>
      <c r="CR39" s="126"/>
      <c r="CS39" s="126"/>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row>
    <row r="40" spans="1:125" s="3" customFormat="1" ht="11.25" customHeight="1" thickBot="1">
      <c r="A40" s="192"/>
      <c r="B40" s="193"/>
      <c r="C40" s="175" t="str">
        <f>IF($D3="1P","D","C")</f>
        <v>C</v>
      </c>
      <c r="D40" s="201"/>
      <c r="E40" s="202"/>
      <c r="F40" s="201"/>
      <c r="G40" s="202"/>
      <c r="H40" s="201"/>
      <c r="I40" s="202"/>
      <c r="J40" s="201"/>
      <c r="K40" s="202"/>
      <c r="L40" s="201"/>
      <c r="M40" s="205"/>
      <c r="N40" s="69" t="str">
        <f>IF(CF41&lt;&gt;"",IF(ISERROR(AND(BV45="",BX45="",BZ45="",CB45="",CD45="")),"E",IF(AND(BV45="",BX45="",BZ45="",CB45="",CD45=""),"","E")),"")</f>
        <v/>
      </c>
      <c r="O40" s="192"/>
      <c r="P40" s="193"/>
      <c r="Q40" s="175" t="str">
        <f>IF($D3="1P","E","C")</f>
        <v>C</v>
      </c>
      <c r="R40" s="201"/>
      <c r="S40" s="202"/>
      <c r="T40" s="201"/>
      <c r="U40" s="202"/>
      <c r="V40" s="201"/>
      <c r="W40" s="202"/>
      <c r="X40" s="201"/>
      <c r="Y40" s="202"/>
      <c r="Z40" s="201"/>
      <c r="AA40" s="205"/>
      <c r="AB40" s="69" t="str">
        <f>IF(DV21&lt;&gt;"",IF(ISERROR(AND(DL25="",DN25="",DO25="",DR25="",DT25="")),"E",IF(AND(DL25="",DN25="",DP25="",DR25="",DT25=""),"","E")),"")</f>
        <v/>
      </c>
      <c r="AC40" s="1"/>
      <c r="AD40" s="1"/>
      <c r="AE40" s="1"/>
      <c r="AF40" s="1"/>
      <c r="AG40" s="1"/>
      <c r="AH40" s="1"/>
      <c r="AI40" s="1"/>
      <c r="AJ40" s="1"/>
      <c r="AK40" s="1"/>
      <c r="AL40" s="1"/>
      <c r="AM40" s="1"/>
      <c r="AN40" s="1"/>
      <c r="AO40" s="1"/>
      <c r="AQ40" s="127"/>
      <c r="AR40" s="127"/>
      <c r="AS40" s="127"/>
      <c r="AT40" s="127"/>
      <c r="AU40" s="127"/>
      <c r="AV40" s="127"/>
      <c r="AW40" s="127"/>
      <c r="AX40" s="127"/>
      <c r="AY40" s="127"/>
      <c r="AZ40" s="127"/>
      <c r="BA40" s="127"/>
      <c r="BB40" s="127"/>
      <c r="BC40" s="127"/>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G40" s="126"/>
      <c r="CH40" s="126"/>
      <c r="CI40" s="126"/>
      <c r="CJ40" s="126"/>
      <c r="CK40" s="126"/>
      <c r="CL40" s="126"/>
      <c r="CM40" s="126"/>
      <c r="CN40" s="126"/>
      <c r="CO40" s="126"/>
      <c r="CP40" s="126"/>
      <c r="CQ40" s="126"/>
      <c r="CR40" s="126"/>
      <c r="CS40" s="126"/>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row>
    <row r="41" spans="1:125" s="3" customFormat="1" ht="11.25" customHeight="1" thickBot="1">
      <c r="A41" s="194"/>
      <c r="B41" s="195"/>
      <c r="C41" s="207"/>
      <c r="D41" s="203"/>
      <c r="E41" s="204"/>
      <c r="F41" s="203"/>
      <c r="G41" s="204"/>
      <c r="H41" s="203"/>
      <c r="I41" s="204"/>
      <c r="J41" s="203"/>
      <c r="K41" s="204"/>
      <c r="L41" s="203"/>
      <c r="M41" s="206"/>
      <c r="N41" s="69" t="str">
        <f>IF(CF43&lt;&gt;"",IF(CF43="W",IF(SUM(IF(D40&gt;D38,1,0),IF(F40&gt;F38,1,0),IF(H40&gt;H38,1,0),IF(J40&gt;J38,1,0),IF(L40&gt;L38,1,0))&lt;&gt;3,"E",""),""),"")</f>
        <v/>
      </c>
      <c r="O41" s="194"/>
      <c r="P41" s="195"/>
      <c r="Q41" s="207"/>
      <c r="R41" s="203"/>
      <c r="S41" s="204"/>
      <c r="T41" s="203"/>
      <c r="U41" s="204"/>
      <c r="V41" s="203"/>
      <c r="W41" s="204"/>
      <c r="X41" s="203"/>
      <c r="Y41" s="204"/>
      <c r="Z41" s="203"/>
      <c r="AA41" s="206"/>
      <c r="AB41" s="69" t="str">
        <f>IF(DV23&lt;&gt;"",IF(DV23="W",IF(SUM(IF(R40&gt;R38,1,0),IF(T40&gt;T38,1,0),IF(V40&gt;V38,1,0),IF(X40&gt;X38,1,0),IF(Z40&gt;Z38,1,0))&lt;&gt;3,"E",""),""),"")</f>
        <v/>
      </c>
      <c r="AC41" s="1"/>
      <c r="AD41" s="1"/>
      <c r="AE41" s="1"/>
      <c r="AF41" s="1"/>
      <c r="AG41" s="1"/>
      <c r="AH41" s="1"/>
      <c r="AI41" s="1"/>
      <c r="AJ41" s="1"/>
      <c r="AK41" s="1"/>
      <c r="AL41" s="1"/>
      <c r="AM41" s="1"/>
      <c r="AN41" s="1"/>
      <c r="AO41" s="1"/>
      <c r="AQ41" s="154" t="str">
        <f>CONCATENATE($A5," ",$D5,","," ",$F3)</f>
        <v>Group: 1, Women's Singles</v>
      </c>
      <c r="AR41" s="155"/>
      <c r="AS41" s="155"/>
      <c r="AT41" s="155"/>
      <c r="AU41" s="155"/>
      <c r="AV41" s="155"/>
      <c r="AW41" s="155"/>
      <c r="AX41" s="155"/>
      <c r="AY41" s="155"/>
      <c r="AZ41" s="155"/>
      <c r="BA41" s="155"/>
      <c r="BB41" s="155"/>
      <c r="BC41" s="156"/>
      <c r="BD41" s="163">
        <f>A38</f>
        <v>5</v>
      </c>
      <c r="BE41" s="164"/>
      <c r="BF41" s="183" t="str">
        <f>C38</f>
        <v>A</v>
      </c>
      <c r="BG41" s="185" t="str">
        <f>IF(VLOOKUP($BF41,$A7:$C15,3,FALSE)=0,"",CONCATENATE(VLOOKUP(VLOOKUP($BF41,$A7:$C15,3,FALSE),Players!$J:$N,4,FALSE)," ",VLOOKUP($BF41,$A7:$C15,3,FALSE)," ",IF(ISERROR(VLOOKUP(VLOOKUP($BF41,$A7:$C15,3,FALSE),Players!$J:$N,5,FALSE)),"()",CONCATENATE("(",VLOOKUP(VLOOKUP($BF41,$A7:$C15,3,FALSE),Players!$J:$N,5,FALSE),")"))))</f>
        <v/>
      </c>
      <c r="BH41" s="186"/>
      <c r="BI41" s="186"/>
      <c r="BJ41" s="186"/>
      <c r="BK41" s="186"/>
      <c r="BL41" s="186"/>
      <c r="BM41" s="186"/>
      <c r="BN41" s="186"/>
      <c r="BO41" s="186"/>
      <c r="BP41" s="186"/>
      <c r="BQ41" s="186"/>
      <c r="BR41" s="186"/>
      <c r="BS41" s="186"/>
      <c r="BT41" s="186"/>
      <c r="BU41" s="187"/>
      <c r="BV41" s="170" t="str">
        <f>IF(D38&lt;&gt;"",D38,"")</f>
        <v/>
      </c>
      <c r="BW41" s="171"/>
      <c r="BX41" s="170" t="str">
        <f>IF(F38&lt;&gt;"",F38,"")</f>
        <v/>
      </c>
      <c r="BY41" s="171"/>
      <c r="BZ41" s="170" t="str">
        <f>IF(H38&lt;&gt;"",H38,"")</f>
        <v/>
      </c>
      <c r="CA41" s="171"/>
      <c r="CB41" s="170" t="str">
        <f>IF(J38&lt;&gt;"",J38,"")</f>
        <v/>
      </c>
      <c r="CC41" s="171"/>
      <c r="CD41" s="170" t="str">
        <f>IF(L38&lt;&gt;"",L38,"")</f>
        <v/>
      </c>
      <c r="CE41" s="171"/>
      <c r="CF41" s="174" t="str">
        <f>IF($CD41=$CD43,IF($CB41=$CB43,IF($BZ41&lt;&gt;"",IF($BZ41&gt;$BZ43,"W","L"),""),IF($CB41&gt;$CB43,"W","L")),IF($CD41&gt;$CD43,"W","L"))</f>
        <v/>
      </c>
      <c r="CG41" s="126"/>
      <c r="CH41" s="126"/>
      <c r="CI41" s="126"/>
      <c r="CJ41" s="126"/>
      <c r="CK41" s="126"/>
      <c r="CL41" s="126"/>
      <c r="CM41" s="126"/>
      <c r="CN41" s="126"/>
      <c r="CO41" s="126"/>
      <c r="CP41" s="126"/>
      <c r="CQ41" s="126"/>
      <c r="CR41" s="126"/>
      <c r="CS41" s="126"/>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row>
    <row r="42" spans="1:125" s="3" customFormat="1" ht="11.25" customHeight="1">
      <c r="A42" s="1"/>
      <c r="B42" s="1"/>
      <c r="C42" s="44"/>
      <c r="D42" s="44"/>
      <c r="E42" s="1"/>
      <c r="F42" s="1"/>
      <c r="G42" s="1"/>
      <c r="H42" s="1"/>
      <c r="I42" s="1"/>
      <c r="J42" s="1"/>
      <c r="K42" s="1"/>
      <c r="L42" s="1"/>
      <c r="M42" s="1"/>
      <c r="N42" s="43"/>
      <c r="O42" s="43"/>
      <c r="P42" s="43"/>
      <c r="Q42" s="43"/>
      <c r="R42" s="43"/>
      <c r="S42" s="43"/>
      <c r="T42" s="43"/>
      <c r="U42" s="43"/>
      <c r="V42" s="43"/>
      <c r="W42" s="43"/>
      <c r="X42" s="43"/>
      <c r="Y42" s="43"/>
      <c r="Z42" s="43"/>
      <c r="AA42" s="43"/>
      <c r="AC42" s="1"/>
      <c r="AD42" s="1"/>
      <c r="AE42" s="1"/>
      <c r="AF42" s="1"/>
      <c r="AG42" s="1"/>
      <c r="AH42" s="1"/>
      <c r="AI42" s="1"/>
      <c r="AJ42" s="1"/>
      <c r="AK42" s="1"/>
      <c r="AL42" s="1"/>
      <c r="AM42" s="1"/>
      <c r="AN42" s="1"/>
      <c r="AO42" s="1"/>
      <c r="AQ42" s="157"/>
      <c r="AR42" s="158"/>
      <c r="AS42" s="158"/>
      <c r="AT42" s="158"/>
      <c r="AU42" s="158"/>
      <c r="AV42" s="158"/>
      <c r="AW42" s="158"/>
      <c r="AX42" s="158"/>
      <c r="AY42" s="158"/>
      <c r="AZ42" s="158"/>
      <c r="BA42" s="158"/>
      <c r="BB42" s="158"/>
      <c r="BC42" s="159"/>
      <c r="BD42" s="165"/>
      <c r="BE42" s="166"/>
      <c r="BF42" s="184"/>
      <c r="BG42" s="188"/>
      <c r="BH42" s="189"/>
      <c r="BI42" s="189"/>
      <c r="BJ42" s="189"/>
      <c r="BK42" s="189"/>
      <c r="BL42" s="189"/>
      <c r="BM42" s="189"/>
      <c r="BN42" s="189"/>
      <c r="BO42" s="189"/>
      <c r="BP42" s="189"/>
      <c r="BQ42" s="189"/>
      <c r="BR42" s="189"/>
      <c r="BS42" s="189"/>
      <c r="BT42" s="189"/>
      <c r="BU42" s="190"/>
      <c r="BV42" s="172"/>
      <c r="BW42" s="173"/>
      <c r="BX42" s="172"/>
      <c r="BY42" s="173"/>
      <c r="BZ42" s="172"/>
      <c r="CA42" s="173"/>
      <c r="CB42" s="172"/>
      <c r="CC42" s="173"/>
      <c r="CD42" s="172"/>
      <c r="CE42" s="173"/>
      <c r="CF42" s="174"/>
      <c r="CG42" s="126"/>
      <c r="CH42" s="126"/>
      <c r="CI42" s="126"/>
      <c r="CJ42" s="126"/>
      <c r="CK42" s="126"/>
      <c r="CL42" s="126"/>
      <c r="CM42" s="126"/>
      <c r="CN42" s="126"/>
      <c r="CO42" s="126"/>
      <c r="CP42" s="126"/>
      <c r="CQ42" s="126"/>
      <c r="CR42" s="126"/>
      <c r="CS42" s="126"/>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row>
    <row r="43" spans="1:125" s="3" customFormat="1" ht="11.25" customHeight="1">
      <c r="A43" s="2"/>
      <c r="B43" s="1"/>
      <c r="C43" s="1"/>
      <c r="D43" s="1"/>
      <c r="E43" s="1"/>
      <c r="F43" s="1"/>
      <c r="G43" s="1"/>
      <c r="H43" s="1"/>
      <c r="I43" s="1"/>
      <c r="J43" s="43"/>
      <c r="K43" s="43"/>
      <c r="L43" s="43"/>
      <c r="M43" s="43"/>
      <c r="N43" s="1"/>
      <c r="O43" s="1"/>
      <c r="P43" s="1"/>
      <c r="Q43" s="1"/>
      <c r="R43" s="42"/>
      <c r="S43" s="42"/>
      <c r="T43" s="1"/>
      <c r="U43" s="1"/>
      <c r="V43" s="1"/>
      <c r="W43" s="42"/>
      <c r="X43" s="1"/>
      <c r="Y43" s="1"/>
      <c r="Z43" s="1"/>
      <c r="AA43" s="42"/>
      <c r="AC43" s="1"/>
      <c r="AD43" s="1"/>
      <c r="AE43" s="1"/>
      <c r="AF43" s="1"/>
      <c r="AG43" s="1"/>
      <c r="AH43" s="1"/>
      <c r="AI43" s="1"/>
      <c r="AJ43" s="1"/>
      <c r="AK43" s="1"/>
      <c r="AL43" s="1"/>
      <c r="AM43" s="1"/>
      <c r="AN43" s="1"/>
      <c r="AO43" s="1"/>
      <c r="AQ43" s="157"/>
      <c r="AR43" s="158"/>
      <c r="AS43" s="158"/>
      <c r="AT43" s="158"/>
      <c r="AU43" s="158"/>
      <c r="AV43" s="158"/>
      <c r="AW43" s="158"/>
      <c r="AX43" s="158"/>
      <c r="AY43" s="158"/>
      <c r="AZ43" s="158"/>
      <c r="BA43" s="158"/>
      <c r="BB43" s="158"/>
      <c r="BC43" s="159"/>
      <c r="BD43" s="165"/>
      <c r="BE43" s="166"/>
      <c r="BF43" s="175" t="str">
        <f>C40</f>
        <v>C</v>
      </c>
      <c r="BG43" s="177" t="str">
        <f>IF(VLOOKUP($BF43,$A7:$C15,3,FALSE)=0,"",CONCATENATE(VLOOKUP(VLOOKUP($BF43,$A7:$C15,3,FALSE),Players!$J:$N,4,FALSE)," ",VLOOKUP($BF43,$A7:$C15,3,FALSE)," ",IF(ISERROR(VLOOKUP(VLOOKUP($BF43,$A7:$C15,3,FALSE),Players!$J:$N,5,FALSE)),"()",CONCATENATE("(",VLOOKUP(VLOOKUP($BF43,$A7:$C15,3,FALSE),Players!$J:$N,5,FALSE),")"))))</f>
        <v/>
      </c>
      <c r="BH43" s="178"/>
      <c r="BI43" s="178"/>
      <c r="BJ43" s="178"/>
      <c r="BK43" s="178"/>
      <c r="BL43" s="178"/>
      <c r="BM43" s="178"/>
      <c r="BN43" s="178"/>
      <c r="BO43" s="178"/>
      <c r="BP43" s="178"/>
      <c r="BQ43" s="178"/>
      <c r="BR43" s="178"/>
      <c r="BS43" s="178"/>
      <c r="BT43" s="178"/>
      <c r="BU43" s="179"/>
      <c r="BV43" s="150" t="str">
        <f>IF(D40&lt;&gt;"",D40,"")</f>
        <v/>
      </c>
      <c r="BW43" s="151"/>
      <c r="BX43" s="150" t="str">
        <f>IF(F40&lt;&gt;"",F40,"")</f>
        <v/>
      </c>
      <c r="BY43" s="151"/>
      <c r="BZ43" s="150" t="str">
        <f>IF(H40&lt;&gt;"",H40,"")</f>
        <v/>
      </c>
      <c r="CA43" s="151"/>
      <c r="CB43" s="150" t="str">
        <f>IF(J40&lt;&gt;"",J40,"")</f>
        <v/>
      </c>
      <c r="CC43" s="151"/>
      <c r="CD43" s="150" t="str">
        <f>IF(L40&lt;&gt;"",L40,"")</f>
        <v/>
      </c>
      <c r="CE43" s="151"/>
      <c r="CF43" s="174" t="str">
        <f>IF($CF41&lt;&gt;"",IF(CF41="W","L","W"),"")</f>
        <v/>
      </c>
      <c r="CG43" s="126"/>
      <c r="CH43" s="126"/>
      <c r="CI43" s="126"/>
      <c r="CJ43" s="126"/>
      <c r="CK43" s="126"/>
      <c r="CL43" s="126"/>
      <c r="CM43" s="126"/>
      <c r="CN43" s="126"/>
      <c r="CO43" s="126"/>
      <c r="CP43" s="126"/>
      <c r="CQ43" s="126"/>
      <c r="CR43" s="126"/>
      <c r="CS43" s="126"/>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row>
    <row r="44" spans="1:125" s="3" customFormat="1" ht="11.25" customHeight="1" thickBot="1">
      <c r="A44" s="42"/>
      <c r="B44" s="1"/>
      <c r="C44" s="1"/>
      <c r="D44" s="1"/>
      <c r="E44" s="1"/>
      <c r="F44" s="1"/>
      <c r="G44" s="1"/>
      <c r="H44" s="1"/>
      <c r="I44" s="1"/>
      <c r="J44" s="1"/>
      <c r="K44" s="1"/>
      <c r="L44" s="1"/>
      <c r="M44" s="1"/>
      <c r="N44" s="1"/>
      <c r="O44" s="1"/>
      <c r="P44" s="1"/>
      <c r="Q44" s="1"/>
      <c r="R44" s="42"/>
      <c r="S44" s="42"/>
      <c r="T44" s="1"/>
      <c r="U44" s="1"/>
      <c r="V44" s="1"/>
      <c r="W44" s="42"/>
      <c r="X44" s="43"/>
      <c r="Y44" s="43"/>
      <c r="Z44" s="43"/>
      <c r="AA44" s="43"/>
      <c r="AC44" s="1"/>
      <c r="AD44" s="1"/>
      <c r="AE44" s="1"/>
      <c r="AF44" s="1"/>
      <c r="AG44" s="1"/>
      <c r="AH44" s="1"/>
      <c r="AI44" s="1"/>
      <c r="AJ44" s="1"/>
      <c r="AK44" s="1"/>
      <c r="AL44" s="1"/>
      <c r="AM44" s="1"/>
      <c r="AN44" s="1"/>
      <c r="AO44" s="1"/>
      <c r="AQ44" s="160"/>
      <c r="AR44" s="161"/>
      <c r="AS44" s="161"/>
      <c r="AT44" s="161"/>
      <c r="AU44" s="161"/>
      <c r="AV44" s="161"/>
      <c r="AW44" s="161"/>
      <c r="AX44" s="161"/>
      <c r="AY44" s="161"/>
      <c r="AZ44" s="161"/>
      <c r="BA44" s="161"/>
      <c r="BB44" s="161"/>
      <c r="BC44" s="162"/>
      <c r="BD44" s="167"/>
      <c r="BE44" s="168"/>
      <c r="BF44" s="176"/>
      <c r="BG44" s="180"/>
      <c r="BH44" s="181"/>
      <c r="BI44" s="181"/>
      <c r="BJ44" s="181"/>
      <c r="BK44" s="181"/>
      <c r="BL44" s="181"/>
      <c r="BM44" s="181"/>
      <c r="BN44" s="181"/>
      <c r="BO44" s="181"/>
      <c r="BP44" s="181"/>
      <c r="BQ44" s="181"/>
      <c r="BR44" s="181"/>
      <c r="BS44" s="181"/>
      <c r="BT44" s="181"/>
      <c r="BU44" s="182"/>
      <c r="BV44" s="152"/>
      <c r="BW44" s="153"/>
      <c r="BX44" s="152"/>
      <c r="BY44" s="153"/>
      <c r="BZ44" s="152"/>
      <c r="CA44" s="153"/>
      <c r="CB44" s="152"/>
      <c r="CC44" s="153"/>
      <c r="CD44" s="152"/>
      <c r="CE44" s="153"/>
      <c r="CF44" s="174"/>
      <c r="CG44" s="126"/>
      <c r="CH44" s="126"/>
      <c r="CI44" s="126"/>
      <c r="CJ44" s="126"/>
      <c r="CK44" s="126"/>
      <c r="CL44" s="126"/>
      <c r="CM44" s="126"/>
      <c r="CN44" s="126"/>
      <c r="CO44" s="126"/>
      <c r="CP44" s="126"/>
      <c r="CQ44" s="126"/>
      <c r="CR44" s="126"/>
      <c r="CS44" s="126"/>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row>
    <row r="45" spans="1:125" s="3" customFormat="1" ht="11.25" customHeight="1">
      <c r="A45" s="42"/>
      <c r="B45" s="1"/>
      <c r="C45" s="1"/>
      <c r="D45" s="1"/>
      <c r="E45" s="1"/>
      <c r="F45" s="1"/>
      <c r="G45" s="1"/>
      <c r="H45" s="1"/>
      <c r="I45" s="1"/>
      <c r="J45" s="1"/>
      <c r="K45" s="1"/>
      <c r="L45" s="1"/>
      <c r="M45" s="1"/>
      <c r="N45" s="1"/>
      <c r="O45" s="1"/>
      <c r="P45" s="1"/>
      <c r="Q45" s="1"/>
      <c r="R45" s="42"/>
      <c r="S45" s="42"/>
      <c r="T45" s="1"/>
      <c r="U45" s="1"/>
      <c r="V45" s="1"/>
      <c r="W45" s="42"/>
      <c r="X45" s="1"/>
      <c r="Y45" s="1"/>
      <c r="Z45" s="1"/>
      <c r="AA45" s="42"/>
      <c r="AC45" s="1"/>
      <c r="AD45" s="1"/>
      <c r="AE45" s="1"/>
      <c r="AF45" s="1"/>
      <c r="AG45" s="1"/>
      <c r="AH45" s="1"/>
      <c r="AI45" s="1"/>
      <c r="AJ45" s="1"/>
      <c r="AK45" s="1"/>
      <c r="AL45" s="1"/>
      <c r="AM45" s="1"/>
      <c r="AN45" s="1"/>
      <c r="AO45" s="1"/>
      <c r="AQ45" s="126"/>
      <c r="AR45" s="126"/>
      <c r="AS45" s="126"/>
      <c r="AT45" s="126"/>
      <c r="AU45" s="126"/>
      <c r="AV45" s="126"/>
      <c r="AW45" s="126"/>
      <c r="AX45" s="126"/>
      <c r="AY45" s="126"/>
      <c r="AZ45" s="126"/>
      <c r="BA45" s="126"/>
      <c r="BB45" s="126"/>
      <c r="BC45" s="126"/>
      <c r="BD45" s="1"/>
      <c r="BE45" s="1"/>
      <c r="BF45" s="1"/>
      <c r="BG45" s="1"/>
      <c r="BH45" s="1"/>
      <c r="BI45" s="1"/>
      <c r="BJ45" s="1"/>
      <c r="BK45" s="1"/>
      <c r="BL45" s="1"/>
      <c r="BM45" s="1"/>
      <c r="BN45" s="1"/>
      <c r="BO45" s="1"/>
      <c r="BP45" s="1"/>
      <c r="BQ45" s="1"/>
      <c r="BR45" s="1"/>
      <c r="BS45" s="1"/>
      <c r="BT45" s="1"/>
      <c r="BU45" s="1"/>
      <c r="BV45" s="169" t="str">
        <f>IF(CF41&lt;&gt;"",IF(AND(AND(BV41&gt;-1,BV43&gt;-1),OR(BV41&gt;10,BV43&gt;10),ABS(BV41-BV43)&gt;1,IF(OR(BV41&gt;11,BV43&gt;11),ABS(BV41-BV43)=2,TRUE),BV41=INT(BV41),BV43=INT(BV43)),"","Error"),"")</f>
        <v/>
      </c>
      <c r="BW45" s="169"/>
      <c r="BX45" s="169" t="str">
        <f>IF(CF41&lt;&gt;"",IF(AND(AND(BX41&gt;-1,BX43&gt;-1),OR(BX41&gt;10,BX43&gt;10),ABS(BX41-BX43)&gt;1,IF(OR(BX41&gt;11,BX43&gt;11),ABS(BX41-BX43)=2,TRUE),BX41=INT(BX41),BX43=INT(BX43)),"","Error"),"")</f>
        <v/>
      </c>
      <c r="BY45" s="169"/>
      <c r="BZ45" s="169" t="str">
        <f>IF(CF41&lt;&gt;"",IF(AND(AND(BZ41&gt;-1,BZ43&gt;-1),OR(BZ41&gt;10,BZ43&gt;10),ABS(BZ41-BZ43)&gt;1,IF(OR(BZ41&gt;11,BZ43&gt;11),ABS(BZ41-BZ43)=2,TRUE),BZ41=INT(BZ41),BZ43=INT(BZ43)),"","Error"),"")</f>
        <v/>
      </c>
      <c r="CA45" s="169"/>
      <c r="CB45" s="169" t="str">
        <f>IF(AND(CF41&lt;&gt;"",CB41&lt;&gt;""),IF(AND(AND(CB41&gt;-1,CB43&gt;-1),OR(CB41&gt;10,CB43&gt;10),ABS(CB41-CB43)&gt;1,IF(OR(CB41&gt;11,CB43&gt;11),ABS(CB41-CB43)=2,TRUE),CB41=INT(CB41),CB43=INT(CB43)),"","Error"),"")</f>
        <v/>
      </c>
      <c r="CC45" s="169"/>
      <c r="CD45" s="169" t="str">
        <f>IF(AND(CF41&lt;&gt;"",CD41&lt;&gt;""),IF(AND(AND(CD41&gt;-1,CD43&gt;-1),OR(CD41&gt;10,CD43&gt;10),ABS(CD41-CD43)&gt;1,IF(OR(CD41&gt;11,CD43&gt;11),ABS(CD41-CD43)=2,TRUE),CD41=INT(CD41),CD43=INT(CD43)),"","Error"),"")</f>
        <v/>
      </c>
      <c r="CE45" s="169"/>
      <c r="CG45" s="126"/>
      <c r="CH45" s="126"/>
      <c r="CI45" s="126"/>
      <c r="CJ45" s="126"/>
      <c r="CK45" s="126"/>
      <c r="CL45" s="126"/>
      <c r="CM45" s="126"/>
      <c r="CN45" s="126"/>
      <c r="CO45" s="126"/>
      <c r="CP45" s="126"/>
      <c r="CQ45" s="126"/>
      <c r="CR45" s="126"/>
      <c r="CS45" s="126"/>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row>
    <row r="46" spans="1:125" s="3" customFormat="1" ht="11.25" customHeight="1">
      <c r="A46" s="1"/>
      <c r="B46" s="1"/>
      <c r="C46" s="44"/>
      <c r="D46" s="44"/>
      <c r="E46" s="1"/>
      <c r="F46" s="1"/>
      <c r="G46" s="1"/>
      <c r="H46" s="1"/>
      <c r="I46" s="1"/>
      <c r="J46" s="1"/>
      <c r="K46" s="1"/>
      <c r="L46" s="1"/>
      <c r="M46" s="1"/>
      <c r="N46" s="1"/>
      <c r="O46" s="1"/>
      <c r="P46" s="1"/>
      <c r="Q46" s="1"/>
      <c r="R46" s="42"/>
      <c r="S46" s="42"/>
      <c r="T46" s="1"/>
      <c r="U46" s="1"/>
      <c r="V46" s="1"/>
      <c r="W46" s="42"/>
      <c r="X46" s="43"/>
      <c r="Y46" s="43"/>
      <c r="Z46" s="43"/>
      <c r="AA46" s="43"/>
      <c r="AC46" s="1"/>
      <c r="AD46" s="1"/>
      <c r="AE46" s="1"/>
      <c r="AF46" s="1"/>
      <c r="AG46" s="1"/>
      <c r="AH46" s="1"/>
      <c r="AI46" s="1"/>
      <c r="AJ46" s="1"/>
      <c r="AK46" s="1"/>
      <c r="AL46" s="1"/>
      <c r="AM46" s="1"/>
      <c r="AN46" s="1"/>
      <c r="AO46" s="1"/>
      <c r="AQ46" s="126"/>
      <c r="AR46" s="126"/>
      <c r="AS46" s="126"/>
      <c r="AT46" s="126"/>
      <c r="AU46" s="126"/>
      <c r="AV46" s="126"/>
      <c r="AW46" s="126"/>
      <c r="AX46" s="126"/>
      <c r="AY46" s="126"/>
      <c r="AZ46" s="126"/>
      <c r="BA46" s="126"/>
      <c r="BB46" s="126"/>
      <c r="BC46" s="126"/>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G46" s="126"/>
      <c r="CH46" s="126"/>
      <c r="CI46" s="126"/>
      <c r="CJ46" s="126"/>
      <c r="CK46" s="126"/>
      <c r="CL46" s="126"/>
      <c r="CM46" s="126"/>
      <c r="CN46" s="126"/>
      <c r="CO46" s="126"/>
      <c r="CP46" s="126"/>
      <c r="CQ46" s="126"/>
      <c r="CR46" s="126"/>
      <c r="CS46" s="126"/>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row>
    <row r="47" spans="1:125" s="3" customFormat="1" ht="11.25" customHeight="1">
      <c r="A47" s="2"/>
      <c r="B47" s="1"/>
      <c r="C47" s="1"/>
      <c r="D47" s="1"/>
      <c r="E47" s="1"/>
      <c r="F47" s="1"/>
      <c r="G47" s="1"/>
      <c r="H47" s="1"/>
      <c r="I47" s="1"/>
      <c r="J47" s="43"/>
      <c r="K47" s="43"/>
      <c r="L47" s="43"/>
      <c r="M47" s="43"/>
      <c r="N47" s="43"/>
      <c r="O47" s="43"/>
      <c r="P47" s="43"/>
      <c r="Q47" s="43"/>
      <c r="R47" s="42"/>
      <c r="S47" s="42"/>
      <c r="T47" s="43"/>
      <c r="U47" s="43"/>
      <c r="V47" s="43"/>
      <c r="W47" s="42"/>
      <c r="X47" s="1"/>
      <c r="Y47" s="1"/>
      <c r="Z47" s="1"/>
      <c r="AA47" s="42"/>
      <c r="AC47" s="1"/>
      <c r="AD47" s="1"/>
      <c r="AE47" s="1"/>
      <c r="AF47" s="1"/>
      <c r="AG47" s="1"/>
      <c r="AH47" s="1"/>
      <c r="AI47" s="1"/>
      <c r="AJ47" s="1"/>
      <c r="AK47" s="1"/>
      <c r="AL47" s="1"/>
      <c r="AM47" s="1"/>
      <c r="AN47" s="1"/>
      <c r="AO47" s="1"/>
      <c r="AQ47" s="127"/>
      <c r="AR47" s="127"/>
      <c r="AS47" s="127"/>
      <c r="AT47" s="127"/>
      <c r="AU47" s="127"/>
      <c r="AV47" s="127"/>
      <c r="AW47" s="127"/>
      <c r="AX47" s="127"/>
      <c r="AY47" s="127"/>
      <c r="AZ47" s="127"/>
      <c r="BA47" s="127"/>
      <c r="BB47" s="127"/>
      <c r="BC47" s="127"/>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G47" s="126"/>
      <c r="CH47" s="126"/>
      <c r="CI47" s="126"/>
      <c r="CJ47" s="126"/>
      <c r="CK47" s="126"/>
      <c r="CL47" s="126"/>
      <c r="CM47" s="126"/>
      <c r="CN47" s="126"/>
      <c r="CO47" s="126"/>
      <c r="CP47" s="126"/>
      <c r="CQ47" s="126"/>
      <c r="CR47" s="126"/>
      <c r="CS47" s="126"/>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row>
    <row r="48" spans="1:125" s="3" customFormat="1" ht="11.25" customHeight="1">
      <c r="A48" s="42"/>
      <c r="B48" s="1"/>
      <c r="C48" s="1"/>
      <c r="D48" s="1"/>
      <c r="E48" s="1"/>
      <c r="F48" s="1"/>
      <c r="G48" s="1"/>
      <c r="H48" s="1"/>
      <c r="I48" s="1"/>
      <c r="J48" s="1"/>
      <c r="K48" s="1"/>
      <c r="L48" s="1"/>
      <c r="M48" s="1"/>
      <c r="N48" s="1"/>
      <c r="O48" s="1"/>
      <c r="P48" s="1"/>
      <c r="Q48" s="1"/>
      <c r="R48" s="42"/>
      <c r="S48" s="42"/>
      <c r="T48" s="1"/>
      <c r="U48" s="1"/>
      <c r="V48" s="1"/>
      <c r="W48" s="42"/>
      <c r="X48" s="43"/>
      <c r="Y48" s="43"/>
      <c r="Z48" s="43"/>
      <c r="AA48" s="43"/>
      <c r="AC48" s="1"/>
      <c r="AD48" s="1"/>
      <c r="AE48" s="1"/>
      <c r="AF48" s="1"/>
      <c r="AG48" s="1"/>
      <c r="AH48" s="1"/>
      <c r="AI48" s="1"/>
      <c r="AJ48" s="1"/>
      <c r="AK48" s="1"/>
      <c r="AL48" s="1"/>
      <c r="AM48" s="1"/>
      <c r="AN48" s="1"/>
      <c r="AO48" s="1"/>
      <c r="AQ48" s="128"/>
      <c r="AR48" s="128"/>
      <c r="AS48" s="128"/>
      <c r="AT48" s="128"/>
      <c r="AU48" s="128"/>
      <c r="AV48" s="128"/>
      <c r="AW48" s="128"/>
      <c r="AX48" s="128"/>
      <c r="AY48" s="128"/>
      <c r="AZ48" s="128"/>
      <c r="BA48" s="128"/>
      <c r="BB48" s="128"/>
      <c r="BC48" s="128"/>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G48" s="126"/>
      <c r="CH48" s="126"/>
      <c r="CI48" s="126"/>
      <c r="CJ48" s="126"/>
      <c r="CK48" s="126"/>
      <c r="CL48" s="126"/>
      <c r="CM48" s="126"/>
      <c r="CN48" s="126"/>
      <c r="CO48" s="126"/>
      <c r="CP48" s="126"/>
      <c r="CQ48" s="126"/>
      <c r="CR48" s="126"/>
      <c r="CS48" s="126"/>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row>
    <row r="49" spans="1:125" s="3" customFormat="1" ht="11.25" customHeight="1">
      <c r="A49" s="42"/>
      <c r="B49" s="1"/>
      <c r="C49" s="1"/>
      <c r="D49" s="1"/>
      <c r="E49" s="1"/>
      <c r="F49" s="1"/>
      <c r="G49" s="1"/>
      <c r="H49" s="1"/>
      <c r="I49" s="1"/>
      <c r="J49" s="1"/>
      <c r="K49" s="1"/>
      <c r="L49" s="1"/>
      <c r="M49" s="1"/>
      <c r="N49" s="1"/>
      <c r="O49" s="1"/>
      <c r="P49" s="1"/>
      <c r="Q49" s="1"/>
      <c r="R49" s="42"/>
      <c r="S49" s="42"/>
      <c r="T49" s="1"/>
      <c r="U49" s="1"/>
      <c r="V49" s="1"/>
      <c r="W49" s="42"/>
      <c r="X49" s="1"/>
      <c r="Y49" s="1"/>
      <c r="Z49" s="1"/>
      <c r="AA49" s="42"/>
      <c r="AC49" s="1"/>
      <c r="AD49" s="1"/>
      <c r="AE49" s="1"/>
      <c r="AF49" s="1"/>
      <c r="AG49" s="1"/>
      <c r="AH49" s="1"/>
      <c r="AI49" s="1"/>
      <c r="AJ49" s="1"/>
      <c r="AK49" s="1"/>
      <c r="AL49" s="1"/>
      <c r="AM49" s="1"/>
      <c r="AN49" s="1"/>
      <c r="AO49" s="1"/>
      <c r="AQ49" s="126"/>
      <c r="AR49" s="126"/>
      <c r="AS49" s="126"/>
      <c r="AT49" s="126"/>
      <c r="AU49" s="126"/>
      <c r="AV49" s="126"/>
      <c r="AW49" s="126"/>
      <c r="AX49" s="126"/>
      <c r="AY49" s="126"/>
      <c r="AZ49" s="126"/>
      <c r="BA49" s="126"/>
      <c r="BB49" s="126"/>
      <c r="BC49" s="126"/>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G49" s="126"/>
      <c r="CH49" s="126"/>
      <c r="CI49" s="126"/>
      <c r="CJ49" s="126"/>
      <c r="CK49" s="126"/>
      <c r="CL49" s="126"/>
      <c r="CM49" s="126"/>
      <c r="CN49" s="126"/>
      <c r="CO49" s="126"/>
      <c r="CP49" s="126"/>
      <c r="CQ49" s="126"/>
      <c r="CR49" s="126"/>
      <c r="CS49" s="126"/>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row>
    <row r="50" spans="1:125" s="3" customFormat="1" ht="11.25" customHeight="1" thickBot="1">
      <c r="A50" s="42"/>
      <c r="B50" s="1"/>
      <c r="C50" s="1"/>
      <c r="D50" s="1"/>
      <c r="E50" s="1"/>
      <c r="F50" s="1"/>
      <c r="G50" s="1"/>
      <c r="H50" s="1"/>
      <c r="I50" s="1"/>
      <c r="J50" s="1"/>
      <c r="K50" s="1"/>
      <c r="L50" s="1"/>
      <c r="M50" s="1"/>
      <c r="N50" s="1"/>
      <c r="O50" s="1"/>
      <c r="P50" s="1"/>
      <c r="Q50" s="1"/>
      <c r="R50" s="42"/>
      <c r="S50" s="42"/>
      <c r="T50" s="1"/>
      <c r="U50" s="1"/>
      <c r="V50" s="1"/>
      <c r="W50" s="42"/>
      <c r="X50" s="43"/>
      <c r="Y50" s="43"/>
      <c r="Z50" s="43"/>
      <c r="AA50" s="43"/>
      <c r="AB50" s="43"/>
      <c r="AC50" s="1"/>
      <c r="AD50" s="1"/>
      <c r="AE50" s="1"/>
      <c r="AF50" s="1"/>
      <c r="AG50" s="1"/>
      <c r="AH50" s="1"/>
      <c r="AI50" s="1"/>
      <c r="AJ50" s="1"/>
      <c r="AK50" s="1"/>
      <c r="AL50" s="1"/>
      <c r="AM50" s="1"/>
      <c r="AN50" s="1"/>
      <c r="AO50" s="1"/>
      <c r="AQ50" s="127"/>
      <c r="AR50" s="127"/>
      <c r="AS50" s="127"/>
      <c r="AT50" s="127"/>
      <c r="AU50" s="127"/>
      <c r="AV50" s="127"/>
      <c r="AW50" s="127"/>
      <c r="AX50" s="127"/>
      <c r="AY50" s="127"/>
      <c r="AZ50" s="127"/>
      <c r="BA50" s="127"/>
      <c r="BB50" s="127"/>
      <c r="BC50" s="127"/>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G50" s="126"/>
      <c r="CH50" s="126"/>
      <c r="CI50" s="126"/>
      <c r="CJ50" s="126"/>
      <c r="CK50" s="126"/>
      <c r="CL50" s="126"/>
      <c r="CM50" s="126"/>
      <c r="CN50" s="126"/>
      <c r="CO50" s="126"/>
      <c r="CP50" s="126"/>
      <c r="CQ50" s="126"/>
      <c r="CR50" s="126"/>
      <c r="CS50" s="126"/>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row>
    <row r="51" spans="1:125" s="3" customFormat="1" ht="11.25" customHeight="1">
      <c r="A51" s="2"/>
      <c r="B51" s="1"/>
      <c r="C51" s="1"/>
      <c r="D51" s="1"/>
      <c r="E51" s="1"/>
      <c r="F51" s="1"/>
      <c r="G51" s="1"/>
      <c r="H51" s="1"/>
      <c r="I51" s="1"/>
      <c r="J51" s="1"/>
      <c r="K51" s="1"/>
      <c r="L51" s="1"/>
      <c r="M51" s="1"/>
      <c r="N51" s="1"/>
      <c r="O51" s="1"/>
      <c r="P51" s="1"/>
      <c r="Q51" s="1"/>
      <c r="R51" s="42"/>
      <c r="S51" s="42"/>
      <c r="T51" s="1"/>
      <c r="U51" s="1"/>
      <c r="V51" s="1"/>
      <c r="W51" s="42"/>
      <c r="X51" s="1"/>
      <c r="Y51" s="1"/>
      <c r="Z51" s="1"/>
      <c r="AA51" s="42"/>
      <c r="AB51" s="42"/>
      <c r="AC51" s="1"/>
      <c r="AD51" s="1"/>
      <c r="AE51" s="1"/>
      <c r="AF51" s="1"/>
      <c r="AG51" s="1"/>
      <c r="AH51" s="1"/>
      <c r="AI51" s="1"/>
      <c r="AJ51" s="1"/>
      <c r="AK51" s="1"/>
      <c r="AL51" s="1"/>
      <c r="AM51" s="1"/>
      <c r="AN51" s="1"/>
      <c r="AO51" s="1"/>
      <c r="AQ51" s="154" t="str">
        <f>CONCATENATE($A5," ",$D5,","," ",$F3)</f>
        <v>Group: 1, Women's Singles</v>
      </c>
      <c r="AR51" s="155"/>
      <c r="AS51" s="155"/>
      <c r="AT51" s="155"/>
      <c r="AU51" s="155"/>
      <c r="AV51" s="155"/>
      <c r="AW51" s="155"/>
      <c r="AX51" s="155"/>
      <c r="AY51" s="155"/>
      <c r="AZ51" s="155"/>
      <c r="BA51" s="155"/>
      <c r="BB51" s="155"/>
      <c r="BC51" s="156"/>
      <c r="BD51" s="163">
        <f>O22</f>
        <v>6</v>
      </c>
      <c r="BE51" s="164"/>
      <c r="BF51" s="183" t="str">
        <f>Q22</f>
        <v>B</v>
      </c>
      <c r="BG51" s="185" t="str">
        <f>IF(VLOOKUP($BF51,$A7:$C15,3,FALSE)=0,"",CONCATENATE(VLOOKUP(VLOOKUP($BF51,$A7:$C15,3,FALSE),Players!$J:$N,4,FALSE)," ",VLOOKUP($BF51,$A7:$C15,3,FALSE)," ",IF(ISERROR(VLOOKUP(VLOOKUP($BF51,$A7:$C15,3,FALSE),Players!$J:$N,5,FALSE)),"()",CONCATENATE("(",VLOOKUP(VLOOKUP($BF51,$A7:$C15,3,FALSE),Players!$J:$N,5,FALSE),")"))))</f>
        <v/>
      </c>
      <c r="BH51" s="186"/>
      <c r="BI51" s="186"/>
      <c r="BJ51" s="186"/>
      <c r="BK51" s="186"/>
      <c r="BL51" s="186"/>
      <c r="BM51" s="186"/>
      <c r="BN51" s="186"/>
      <c r="BO51" s="186"/>
      <c r="BP51" s="186"/>
      <c r="BQ51" s="186"/>
      <c r="BR51" s="186"/>
      <c r="BS51" s="186"/>
      <c r="BT51" s="186"/>
      <c r="BU51" s="187"/>
      <c r="BV51" s="170" t="str">
        <f>IF(R22&lt;&gt;"",R22,"")</f>
        <v/>
      </c>
      <c r="BW51" s="171"/>
      <c r="BX51" s="170" t="str">
        <f>IF(T22&lt;&gt;"",T22,"")</f>
        <v/>
      </c>
      <c r="BY51" s="171"/>
      <c r="BZ51" s="170" t="str">
        <f>IF(V22&lt;&gt;"",V22,"")</f>
        <v/>
      </c>
      <c r="CA51" s="171"/>
      <c r="CB51" s="170" t="str">
        <f>IF(X22&lt;&gt;"",X22,"")</f>
        <v/>
      </c>
      <c r="CC51" s="171"/>
      <c r="CD51" s="170" t="str">
        <f>IF(Z22&lt;&gt;"",Z22,"")</f>
        <v/>
      </c>
      <c r="CE51" s="171"/>
      <c r="CF51" s="174" t="str">
        <f>IF($CD51=$CD53,IF($CB51=$CB53,IF($BZ51&lt;&gt;"",IF($BZ51&gt;$BZ53,"W","L"),""),IF($CB51&gt;$CB53,"W","L")),IF($CD51&gt;$CD53,"W","L"))</f>
        <v/>
      </c>
      <c r="CG51" s="126"/>
      <c r="CH51" s="126"/>
      <c r="CI51" s="126"/>
      <c r="CJ51" s="126"/>
      <c r="CK51" s="126"/>
      <c r="CL51" s="126"/>
      <c r="CM51" s="126"/>
      <c r="CN51" s="126"/>
      <c r="CO51" s="126"/>
      <c r="CP51" s="126"/>
      <c r="CQ51" s="126"/>
      <c r="CR51" s="126"/>
      <c r="CS51" s="126"/>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row>
    <row r="52" spans="1:125" s="3" customFormat="1" ht="11.25" customHeight="1">
      <c r="A52" s="1"/>
      <c r="B52" s="1"/>
      <c r="C52" s="1"/>
      <c r="D52" s="1"/>
      <c r="E52" s="1"/>
      <c r="F52" s="1"/>
      <c r="G52" s="1"/>
      <c r="H52" s="1"/>
      <c r="I52" s="1"/>
      <c r="J52" s="1"/>
      <c r="K52" s="1"/>
      <c r="L52" s="1"/>
      <c r="M52" s="1"/>
      <c r="N52" s="1"/>
      <c r="O52" s="1"/>
      <c r="P52" s="1"/>
      <c r="Q52" s="1"/>
      <c r="R52" s="42"/>
      <c r="S52" s="42"/>
      <c r="T52" s="1"/>
      <c r="U52" s="1"/>
      <c r="V52" s="1"/>
      <c r="W52" s="42"/>
      <c r="X52" s="43"/>
      <c r="Y52" s="43"/>
      <c r="Z52" s="43"/>
      <c r="AA52" s="43"/>
      <c r="AB52" s="43"/>
      <c r="AC52" s="1"/>
      <c r="AD52" s="1"/>
      <c r="AE52" s="1"/>
      <c r="AF52" s="1"/>
      <c r="AG52" s="1"/>
      <c r="AH52" s="1"/>
      <c r="AI52" s="1"/>
      <c r="AJ52" s="1"/>
      <c r="AK52" s="1"/>
      <c r="AL52" s="1"/>
      <c r="AM52" s="1"/>
      <c r="AN52" s="1"/>
      <c r="AO52" s="1"/>
      <c r="AQ52" s="157"/>
      <c r="AR52" s="158"/>
      <c r="AS52" s="158"/>
      <c r="AT52" s="158"/>
      <c r="AU52" s="158"/>
      <c r="AV52" s="158"/>
      <c r="AW52" s="158"/>
      <c r="AX52" s="158"/>
      <c r="AY52" s="158"/>
      <c r="AZ52" s="158"/>
      <c r="BA52" s="158"/>
      <c r="BB52" s="158"/>
      <c r="BC52" s="159"/>
      <c r="BD52" s="165"/>
      <c r="BE52" s="166"/>
      <c r="BF52" s="184"/>
      <c r="BG52" s="188"/>
      <c r="BH52" s="189"/>
      <c r="BI52" s="189"/>
      <c r="BJ52" s="189"/>
      <c r="BK52" s="189"/>
      <c r="BL52" s="189"/>
      <c r="BM52" s="189"/>
      <c r="BN52" s="189"/>
      <c r="BO52" s="189"/>
      <c r="BP52" s="189"/>
      <c r="BQ52" s="189"/>
      <c r="BR52" s="189"/>
      <c r="BS52" s="189"/>
      <c r="BT52" s="189"/>
      <c r="BU52" s="190"/>
      <c r="BV52" s="172"/>
      <c r="BW52" s="173"/>
      <c r="BX52" s="172"/>
      <c r="BY52" s="173"/>
      <c r="BZ52" s="172"/>
      <c r="CA52" s="173"/>
      <c r="CB52" s="172"/>
      <c r="CC52" s="173"/>
      <c r="CD52" s="172"/>
      <c r="CE52" s="173"/>
      <c r="CF52" s="174"/>
      <c r="CG52" s="126"/>
      <c r="CH52" s="126"/>
      <c r="CI52" s="126"/>
      <c r="CJ52" s="126"/>
      <c r="CK52" s="126"/>
      <c r="CL52" s="126"/>
      <c r="CM52" s="126"/>
      <c r="CN52" s="126"/>
      <c r="CO52" s="126"/>
      <c r="CP52" s="126"/>
      <c r="CQ52" s="126"/>
      <c r="CR52" s="126"/>
      <c r="CS52" s="126"/>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row>
    <row r="53" spans="1:125" s="3" customFormat="1" ht="11.25" customHeight="1">
      <c r="A53" s="2"/>
      <c r="B53" s="1"/>
      <c r="C53" s="1"/>
      <c r="D53" s="1"/>
      <c r="E53" s="1"/>
      <c r="F53" s="1"/>
      <c r="G53" s="1"/>
      <c r="H53" s="1"/>
      <c r="I53" s="1"/>
      <c r="J53" s="1"/>
      <c r="K53" s="1"/>
      <c r="L53" s="1"/>
      <c r="M53" s="1"/>
      <c r="N53" s="1"/>
      <c r="O53" s="1"/>
      <c r="P53" s="1"/>
      <c r="Q53" s="1"/>
      <c r="R53" s="42"/>
      <c r="S53" s="42"/>
      <c r="T53" s="1"/>
      <c r="U53" s="1"/>
      <c r="V53" s="1"/>
      <c r="W53" s="42"/>
      <c r="X53" s="1"/>
      <c r="Y53" s="1"/>
      <c r="Z53" s="1"/>
      <c r="AA53" s="42"/>
      <c r="AB53" s="42"/>
      <c r="AC53" s="1"/>
      <c r="AD53" s="1"/>
      <c r="AE53" s="1"/>
      <c r="AF53" s="1"/>
      <c r="AG53" s="1"/>
      <c r="AH53" s="1"/>
      <c r="AI53" s="1"/>
      <c r="AJ53" s="1"/>
      <c r="AK53" s="1"/>
      <c r="AL53" s="1"/>
      <c r="AM53" s="1"/>
      <c r="AN53" s="1"/>
      <c r="AO53" s="1"/>
      <c r="AQ53" s="157"/>
      <c r="AR53" s="158"/>
      <c r="AS53" s="158"/>
      <c r="AT53" s="158"/>
      <c r="AU53" s="158"/>
      <c r="AV53" s="158"/>
      <c r="AW53" s="158"/>
      <c r="AX53" s="158"/>
      <c r="AY53" s="158"/>
      <c r="AZ53" s="158"/>
      <c r="BA53" s="158"/>
      <c r="BB53" s="158"/>
      <c r="BC53" s="159"/>
      <c r="BD53" s="165"/>
      <c r="BE53" s="166"/>
      <c r="BF53" s="175" t="str">
        <f>Q24</f>
        <v>D</v>
      </c>
      <c r="BG53" s="177" t="str">
        <f>IF(VLOOKUP($BF53,$A7:$C15,3,FALSE)=0,"",CONCATENATE(VLOOKUP(VLOOKUP($BF53,$A7:$C15,3,FALSE),Players!$J:$N,4,FALSE)," ",VLOOKUP($BF53,$A7:$C15,3,FALSE)," ",IF(ISERROR(VLOOKUP(VLOOKUP($BF53,$A7:$C15,3,FALSE),Players!$J:$N,5,FALSE)),"()",CONCATENATE("(",VLOOKUP(VLOOKUP($BF53,$A7:$C15,3,FALSE),Players!$J:$N,5,FALSE),")"))))</f>
        <v/>
      </c>
      <c r="BH53" s="178"/>
      <c r="BI53" s="178"/>
      <c r="BJ53" s="178"/>
      <c r="BK53" s="178"/>
      <c r="BL53" s="178"/>
      <c r="BM53" s="178"/>
      <c r="BN53" s="178"/>
      <c r="BO53" s="178"/>
      <c r="BP53" s="178"/>
      <c r="BQ53" s="178"/>
      <c r="BR53" s="178"/>
      <c r="BS53" s="178"/>
      <c r="BT53" s="178"/>
      <c r="BU53" s="179"/>
      <c r="BV53" s="150" t="str">
        <f>IF(R24&lt;&gt;"",R24,"")</f>
        <v/>
      </c>
      <c r="BW53" s="151"/>
      <c r="BX53" s="150" t="str">
        <f>IF(T24&lt;&gt;"",T24,"")</f>
        <v/>
      </c>
      <c r="BY53" s="151"/>
      <c r="BZ53" s="150" t="str">
        <f>IF(V24&lt;&gt;"",V24,"")</f>
        <v/>
      </c>
      <c r="CA53" s="151"/>
      <c r="CB53" s="150" t="str">
        <f>IF(X24&lt;&gt;"",X24,"")</f>
        <v/>
      </c>
      <c r="CC53" s="151"/>
      <c r="CD53" s="150" t="str">
        <f>IF(Z24&lt;&gt;"",Z24,"")</f>
        <v/>
      </c>
      <c r="CE53" s="151"/>
      <c r="CF53" s="174" t="str">
        <f>IF($CF51&lt;&gt;"",IF(CF51="W","L","W"),"")</f>
        <v/>
      </c>
      <c r="CG53" s="126"/>
      <c r="CH53" s="126"/>
      <c r="CI53" s="126"/>
      <c r="CJ53" s="126"/>
      <c r="CK53" s="126"/>
      <c r="CL53" s="126"/>
      <c r="CM53" s="126"/>
      <c r="CN53" s="126"/>
      <c r="CO53" s="126"/>
      <c r="CP53" s="126"/>
      <c r="CQ53" s="126"/>
      <c r="CR53" s="126"/>
      <c r="CS53" s="126"/>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row>
    <row r="54" spans="1:125" s="3" customFormat="1" ht="11.25" customHeight="1" thickBot="1">
      <c r="A54" s="2"/>
      <c r="B54" s="1"/>
      <c r="C54" s="1"/>
      <c r="D54" s="1"/>
      <c r="E54" s="1"/>
      <c r="F54" s="1"/>
      <c r="G54" s="1"/>
      <c r="H54" s="1"/>
      <c r="I54" s="1"/>
      <c r="J54" s="1"/>
      <c r="K54" s="1"/>
      <c r="L54" s="1"/>
      <c r="M54" s="1"/>
      <c r="N54" s="1"/>
      <c r="O54" s="1"/>
      <c r="P54" s="1"/>
      <c r="Q54" s="1"/>
      <c r="R54" s="42"/>
      <c r="S54" s="42"/>
      <c r="T54" s="1"/>
      <c r="U54" s="1"/>
      <c r="V54" s="1"/>
      <c r="W54" s="42"/>
      <c r="X54" s="43"/>
      <c r="Y54" s="43"/>
      <c r="Z54" s="43"/>
      <c r="AA54" s="43"/>
      <c r="AB54" s="43"/>
      <c r="AC54" s="1"/>
      <c r="AD54" s="1"/>
      <c r="AE54" s="1"/>
      <c r="AF54" s="1"/>
      <c r="AG54" s="1"/>
      <c r="AH54" s="1"/>
      <c r="AI54" s="1"/>
      <c r="AJ54" s="1"/>
      <c r="AK54" s="1"/>
      <c r="AL54" s="1"/>
      <c r="AM54" s="1"/>
      <c r="AN54" s="1"/>
      <c r="AO54" s="1"/>
      <c r="AQ54" s="160"/>
      <c r="AR54" s="161"/>
      <c r="AS54" s="161"/>
      <c r="AT54" s="161"/>
      <c r="AU54" s="161"/>
      <c r="AV54" s="161"/>
      <c r="AW54" s="161"/>
      <c r="AX54" s="161"/>
      <c r="AY54" s="161"/>
      <c r="AZ54" s="161"/>
      <c r="BA54" s="161"/>
      <c r="BB54" s="161"/>
      <c r="BC54" s="162"/>
      <c r="BD54" s="167"/>
      <c r="BE54" s="168"/>
      <c r="BF54" s="176"/>
      <c r="BG54" s="180"/>
      <c r="BH54" s="181"/>
      <c r="BI54" s="181"/>
      <c r="BJ54" s="181"/>
      <c r="BK54" s="181"/>
      <c r="BL54" s="181"/>
      <c r="BM54" s="181"/>
      <c r="BN54" s="181"/>
      <c r="BO54" s="181"/>
      <c r="BP54" s="181"/>
      <c r="BQ54" s="181"/>
      <c r="BR54" s="181"/>
      <c r="BS54" s="181"/>
      <c r="BT54" s="181"/>
      <c r="BU54" s="182"/>
      <c r="BV54" s="152"/>
      <c r="BW54" s="153"/>
      <c r="BX54" s="152"/>
      <c r="BY54" s="153"/>
      <c r="BZ54" s="152"/>
      <c r="CA54" s="153"/>
      <c r="CB54" s="152"/>
      <c r="CC54" s="153"/>
      <c r="CD54" s="152"/>
      <c r="CE54" s="153"/>
      <c r="CF54" s="174"/>
      <c r="CG54" s="126"/>
      <c r="CH54" s="126"/>
      <c r="CI54" s="126"/>
      <c r="CJ54" s="126"/>
      <c r="CK54" s="126"/>
      <c r="CL54" s="126"/>
      <c r="CM54" s="126"/>
      <c r="CN54" s="126"/>
      <c r="CO54" s="126"/>
      <c r="CP54" s="126"/>
      <c r="CQ54" s="126"/>
      <c r="CR54" s="126"/>
      <c r="CS54" s="126"/>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row>
    <row r="55" spans="1:125" s="3" customFormat="1" ht="11.25" customHeight="1">
      <c r="A55" s="2"/>
      <c r="B55" s="1"/>
      <c r="C55" s="1"/>
      <c r="D55" s="1"/>
      <c r="E55" s="1"/>
      <c r="F55" s="1"/>
      <c r="G55" s="1"/>
      <c r="H55" s="1"/>
      <c r="I55" s="1"/>
      <c r="J55" s="1"/>
      <c r="K55" s="1"/>
      <c r="L55" s="1"/>
      <c r="M55" s="1"/>
      <c r="N55" s="1"/>
      <c r="O55" s="1"/>
      <c r="P55" s="1"/>
      <c r="Q55" s="1"/>
      <c r="R55" s="42"/>
      <c r="S55" s="42"/>
      <c r="T55" s="1"/>
      <c r="U55" s="1"/>
      <c r="V55" s="1"/>
      <c r="W55" s="42"/>
      <c r="X55" s="1"/>
      <c r="Y55" s="1"/>
      <c r="Z55" s="1"/>
      <c r="AA55" s="42"/>
      <c r="AB55" s="42"/>
      <c r="AC55" s="1"/>
      <c r="AD55" s="1"/>
      <c r="AE55" s="1"/>
      <c r="AF55" s="1"/>
      <c r="AG55" s="1"/>
      <c r="AH55" s="1"/>
      <c r="AI55" s="1"/>
      <c r="AJ55" s="1"/>
      <c r="AK55" s="1"/>
      <c r="AL55" s="1"/>
      <c r="AM55" s="1"/>
      <c r="AN55" s="1"/>
      <c r="AO55" s="1"/>
      <c r="AQ55" s="126"/>
      <c r="AR55" s="126"/>
      <c r="AS55" s="126"/>
      <c r="AT55" s="126"/>
      <c r="AU55" s="126"/>
      <c r="AV55" s="126"/>
      <c r="AW55" s="126"/>
      <c r="AX55" s="126"/>
      <c r="AY55" s="126"/>
      <c r="AZ55" s="126"/>
      <c r="BA55" s="126"/>
      <c r="BB55" s="126"/>
      <c r="BC55" s="126"/>
      <c r="BD55" s="1"/>
      <c r="BE55" s="1"/>
      <c r="BF55" s="1"/>
      <c r="BG55" s="1"/>
      <c r="BH55" s="1"/>
      <c r="BI55" s="1"/>
      <c r="BJ55" s="1"/>
      <c r="BK55" s="1"/>
      <c r="BL55" s="1"/>
      <c r="BM55" s="1"/>
      <c r="BN55" s="1"/>
      <c r="BO55" s="1"/>
      <c r="BP55" s="1"/>
      <c r="BQ55" s="1"/>
      <c r="BR55" s="1"/>
      <c r="BS55" s="1"/>
      <c r="BT55" s="1"/>
      <c r="BU55" s="1"/>
      <c r="BV55" s="169" t="str">
        <f>IF(CF51&lt;&gt;"",IF(AND(AND(BV51&gt;-1,BV53&gt;-1),OR(BV51&gt;10,BV53&gt;10),ABS(BV51-BV53)&gt;1,IF(OR(BV51&gt;11,BV53&gt;11),ABS(BV51-BV53)=2,TRUE),BV51=INT(BV51),BV53=INT(BV53)),"","Error"),"")</f>
        <v/>
      </c>
      <c r="BW55" s="169"/>
      <c r="BX55" s="169" t="str">
        <f>IF(CF51&lt;&gt;"",IF(AND(AND(BX51&gt;-1,BX53&gt;-1),OR(BX51&gt;10,BX53&gt;10),ABS(BX51-BX53)&gt;1,IF(OR(BX51&gt;11,BX53&gt;11),ABS(BX51-BX53)=2,TRUE),BX51=INT(BX51),BX53=INT(BX53)),"","Error"),"")</f>
        <v/>
      </c>
      <c r="BY55" s="169"/>
      <c r="BZ55" s="169" t="str">
        <f>IF(CF51&lt;&gt;"",IF(AND(AND(BZ51&gt;-1,BZ53&gt;-1),OR(BZ51&gt;10,BZ53&gt;10),ABS(BZ51-BZ53)&gt;1,IF(OR(BZ51&gt;11,BZ53&gt;11),ABS(BZ51-BZ53)=2,TRUE),BZ51=INT(BZ51),BZ53=INT(BZ53)),"","Error"),"")</f>
        <v/>
      </c>
      <c r="CA55" s="169"/>
      <c r="CB55" s="169" t="str">
        <f>IF(AND(CF51&lt;&gt;"",CB51&lt;&gt;""),IF(AND(AND(CB51&gt;-1,CB53&gt;-1),OR(CB51&gt;10,CB53&gt;10),ABS(CB51-CB53)&gt;1,IF(OR(CB51&gt;11,CB53&gt;11),ABS(CB51-CB53)=2,TRUE),CB51=INT(CB51),CB53=INT(CB53)),"","Error"),"")</f>
        <v/>
      </c>
      <c r="CC55" s="169"/>
      <c r="CD55" s="169" t="str">
        <f>IF(AND(CF51&lt;&gt;"",CD51&lt;&gt;""),IF(AND(AND(CD51&gt;-1,CD53&gt;-1),OR(CD51&gt;10,CD53&gt;10),ABS(CD51-CD53)&gt;1,IF(OR(CD51&gt;11,CD53&gt;11),ABS(CD51-CD53)=2,TRUE),CD51=INT(CD51),CD53=INT(CD53)),"","Error"),"")</f>
        <v/>
      </c>
      <c r="CE55" s="169"/>
      <c r="CG55" s="126"/>
      <c r="CH55" s="126"/>
      <c r="CI55" s="126"/>
      <c r="CJ55" s="126"/>
      <c r="CK55" s="126"/>
      <c r="CL55" s="126"/>
      <c r="CM55" s="126"/>
      <c r="CN55" s="126"/>
      <c r="CO55" s="126"/>
      <c r="CP55" s="126"/>
      <c r="CQ55" s="126"/>
      <c r="CR55" s="126"/>
      <c r="CS55" s="126"/>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row>
    <row r="56" spans="1:125" s="3" customFormat="1" ht="11.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43"/>
      <c r="AC56" s="1"/>
      <c r="AD56" s="1"/>
      <c r="AE56" s="1"/>
      <c r="AF56" s="1"/>
      <c r="AG56" s="1"/>
      <c r="AH56" s="1"/>
      <c r="AI56" s="1"/>
      <c r="AJ56" s="1"/>
      <c r="AK56" s="1"/>
      <c r="AL56" s="1"/>
      <c r="AM56" s="1"/>
      <c r="AN56" s="1"/>
      <c r="AO56" s="1"/>
      <c r="AQ56" s="126"/>
      <c r="AR56" s="126"/>
      <c r="AS56" s="126"/>
      <c r="AT56" s="126"/>
      <c r="AU56" s="126"/>
      <c r="AV56" s="126"/>
      <c r="AW56" s="126"/>
      <c r="AX56" s="126"/>
      <c r="AY56" s="126"/>
      <c r="AZ56" s="126"/>
      <c r="BA56" s="126"/>
      <c r="BB56" s="126"/>
      <c r="BC56" s="126"/>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G56" s="126"/>
      <c r="CH56" s="126"/>
      <c r="CI56" s="126"/>
      <c r="CJ56" s="126"/>
      <c r="CK56" s="126"/>
      <c r="CL56" s="126"/>
      <c r="CM56" s="126"/>
      <c r="CN56" s="126"/>
      <c r="CO56" s="126"/>
      <c r="CP56" s="126"/>
      <c r="CQ56" s="126"/>
      <c r="CR56" s="126"/>
      <c r="CS56" s="126"/>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row>
    <row r="57" spans="1:125" s="3" customFormat="1" ht="11.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42"/>
      <c r="AC57" s="1"/>
      <c r="AD57" s="1"/>
      <c r="AE57" s="1"/>
      <c r="AF57" s="1"/>
      <c r="AG57" s="1"/>
      <c r="AH57" s="1"/>
      <c r="AI57" s="1"/>
      <c r="AJ57" s="1"/>
      <c r="AK57" s="1"/>
      <c r="AL57" s="1"/>
      <c r="AM57" s="1"/>
      <c r="AN57" s="1"/>
      <c r="AO57" s="1"/>
      <c r="AQ57" s="127"/>
      <c r="AR57" s="127"/>
      <c r="AS57" s="127"/>
      <c r="AT57" s="127"/>
      <c r="AU57" s="127"/>
      <c r="AV57" s="127"/>
      <c r="AW57" s="127"/>
      <c r="AX57" s="127"/>
      <c r="AY57" s="127"/>
      <c r="AZ57" s="127"/>
      <c r="BA57" s="127"/>
      <c r="BB57" s="127"/>
      <c r="BC57" s="127"/>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G57" s="126"/>
      <c r="CH57" s="126"/>
      <c r="CI57" s="126"/>
      <c r="CJ57" s="126"/>
      <c r="CK57" s="126"/>
      <c r="CL57" s="126"/>
      <c r="CM57" s="126"/>
      <c r="CN57" s="126"/>
      <c r="CO57" s="126"/>
      <c r="CP57" s="126"/>
      <c r="CQ57" s="126"/>
      <c r="CR57" s="126"/>
      <c r="CS57" s="126"/>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row>
    <row r="58" spans="1:125" s="3" customFormat="1" ht="11.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43"/>
      <c r="AC58" s="1"/>
      <c r="AD58" s="1"/>
      <c r="AE58" s="1"/>
      <c r="AF58" s="1"/>
      <c r="AG58" s="1"/>
      <c r="AH58" s="1"/>
      <c r="AI58" s="1"/>
      <c r="AJ58" s="1"/>
      <c r="AK58" s="1"/>
      <c r="AL58" s="1"/>
      <c r="AM58" s="1"/>
      <c r="AN58" s="1"/>
      <c r="AO58" s="1"/>
      <c r="AQ58" s="128"/>
      <c r="AR58" s="128"/>
      <c r="AS58" s="128"/>
      <c r="AT58" s="128"/>
      <c r="AU58" s="128"/>
      <c r="AV58" s="128"/>
      <c r="AW58" s="128"/>
      <c r="AX58" s="128"/>
      <c r="AY58" s="128"/>
      <c r="AZ58" s="128"/>
      <c r="BA58" s="128"/>
      <c r="BB58" s="128"/>
      <c r="BC58" s="128"/>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G58" s="126"/>
      <c r="CH58" s="126"/>
      <c r="CI58" s="126"/>
      <c r="CJ58" s="126"/>
      <c r="CK58" s="126"/>
      <c r="CL58" s="126"/>
      <c r="CM58" s="126"/>
      <c r="CN58" s="126"/>
      <c r="CO58" s="126"/>
      <c r="CP58" s="126"/>
      <c r="CQ58" s="126"/>
      <c r="CR58" s="126"/>
      <c r="CS58" s="126"/>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row>
    <row r="59" spans="1:125" s="3" customFormat="1" ht="11.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42"/>
      <c r="AC59" s="1"/>
      <c r="AD59" s="1"/>
      <c r="AE59" s="1"/>
      <c r="AF59" s="1"/>
      <c r="AG59" s="1"/>
      <c r="AH59" s="1"/>
      <c r="AI59" s="1"/>
      <c r="AJ59" s="1"/>
      <c r="AK59" s="1"/>
      <c r="AL59" s="1"/>
      <c r="AM59" s="1"/>
      <c r="AN59" s="1"/>
      <c r="AO59" s="1"/>
      <c r="AQ59" s="126"/>
      <c r="AR59" s="126"/>
      <c r="AS59" s="126"/>
      <c r="AT59" s="126"/>
      <c r="AU59" s="126"/>
      <c r="AV59" s="126"/>
      <c r="AW59" s="126"/>
      <c r="AX59" s="126"/>
      <c r="AY59" s="126"/>
      <c r="AZ59" s="126"/>
      <c r="BA59" s="126"/>
      <c r="BB59" s="126"/>
      <c r="BC59" s="126"/>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G59" s="126"/>
      <c r="CH59" s="126"/>
      <c r="CI59" s="126"/>
      <c r="CJ59" s="126"/>
      <c r="CK59" s="126"/>
      <c r="CL59" s="126"/>
      <c r="CM59" s="126"/>
      <c r="CN59" s="126"/>
      <c r="CO59" s="126"/>
      <c r="CP59" s="126"/>
      <c r="CQ59" s="126"/>
      <c r="CR59" s="126"/>
      <c r="CS59" s="126"/>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row>
    <row r="60" spans="1:125" s="3" customFormat="1" ht="11.25" customHeight="1" thickBo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43"/>
      <c r="AC60" s="1"/>
      <c r="AD60" s="1"/>
      <c r="AE60" s="1"/>
      <c r="AF60" s="1"/>
      <c r="AG60" s="1"/>
      <c r="AH60" s="1"/>
      <c r="AI60" s="1"/>
      <c r="AJ60" s="1"/>
      <c r="AK60" s="1"/>
      <c r="AL60" s="1"/>
      <c r="AM60" s="1"/>
      <c r="AN60" s="1"/>
      <c r="AO60" s="1"/>
      <c r="AQ60" s="127"/>
      <c r="AR60" s="127"/>
      <c r="AS60" s="127"/>
      <c r="AT60" s="127"/>
      <c r="AU60" s="127"/>
      <c r="AV60" s="127"/>
      <c r="AW60" s="127"/>
      <c r="AX60" s="127"/>
      <c r="AY60" s="127"/>
      <c r="AZ60" s="127"/>
      <c r="BA60" s="127"/>
      <c r="BB60" s="127"/>
      <c r="BC60" s="127"/>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G60" s="126"/>
      <c r="CH60" s="126"/>
      <c r="CI60" s="126"/>
      <c r="CJ60" s="126"/>
      <c r="CK60" s="126"/>
      <c r="CL60" s="126"/>
      <c r="CM60" s="126"/>
      <c r="CN60" s="126"/>
      <c r="CO60" s="126"/>
      <c r="CP60" s="126"/>
      <c r="CQ60" s="126"/>
      <c r="CR60" s="126"/>
      <c r="CS60" s="126"/>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row>
    <row r="61" spans="1:125" s="3" customFormat="1" ht="11.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42"/>
      <c r="AC61" s="1"/>
      <c r="AD61" s="1"/>
      <c r="AE61" s="1"/>
      <c r="AF61" s="1"/>
      <c r="AG61" s="1"/>
      <c r="AH61" s="1"/>
      <c r="AI61" s="1"/>
      <c r="AJ61" s="1"/>
      <c r="AK61" s="1"/>
      <c r="AL61" s="1"/>
      <c r="AM61" s="1"/>
      <c r="AN61" s="1"/>
      <c r="AO61" s="1"/>
      <c r="AQ61" s="154" t="str">
        <f>CONCATENATE($A5," ",$D5,","," ",$F3)</f>
        <v>Group: 1, Women's Singles</v>
      </c>
      <c r="AR61" s="155"/>
      <c r="AS61" s="155"/>
      <c r="AT61" s="155"/>
      <c r="AU61" s="155"/>
      <c r="AV61" s="155"/>
      <c r="AW61" s="155"/>
      <c r="AX61" s="155"/>
      <c r="AY61" s="155"/>
      <c r="AZ61" s="155"/>
      <c r="BA61" s="155"/>
      <c r="BB61" s="155"/>
      <c r="BC61" s="156"/>
      <c r="BD61" s="163">
        <f>O26</f>
        <v>7</v>
      </c>
      <c r="BE61" s="164"/>
      <c r="BF61" s="183" t="str">
        <f>Q26</f>
        <v>A</v>
      </c>
      <c r="BG61" s="185" t="str">
        <f>IF(VLOOKUP($BF61,$A7:$C15,3,FALSE)=0,"",CONCATENATE(VLOOKUP(VLOOKUP($BF61,$A7:$C15,3,FALSE),Players!$J:$N,4,FALSE)," ",VLOOKUP($BF61,$A7:$C15,3,FALSE)," ",IF(ISERROR(VLOOKUP(VLOOKUP($BF61,$A7:$C15,3,FALSE),Players!$J:$N,5,FALSE)),"()",CONCATENATE("(",VLOOKUP(VLOOKUP($BF61,$A7:$C15,3,FALSE),Players!$J:$N,5,FALSE),")"))))</f>
        <v/>
      </c>
      <c r="BH61" s="186"/>
      <c r="BI61" s="186"/>
      <c r="BJ61" s="186"/>
      <c r="BK61" s="186"/>
      <c r="BL61" s="186"/>
      <c r="BM61" s="186"/>
      <c r="BN61" s="186"/>
      <c r="BO61" s="186"/>
      <c r="BP61" s="186"/>
      <c r="BQ61" s="186"/>
      <c r="BR61" s="186"/>
      <c r="BS61" s="186"/>
      <c r="BT61" s="186"/>
      <c r="BU61" s="187"/>
      <c r="BV61" s="170" t="str">
        <f>IF(R26&lt;&gt;"",R26,"")</f>
        <v/>
      </c>
      <c r="BW61" s="171"/>
      <c r="BX61" s="170" t="str">
        <f>IF(T26&lt;&gt;"",T26,"")</f>
        <v/>
      </c>
      <c r="BY61" s="171"/>
      <c r="BZ61" s="170" t="str">
        <f>IF(V26&lt;&gt;"",V26,"")</f>
        <v/>
      </c>
      <c r="CA61" s="171"/>
      <c r="CB61" s="170" t="str">
        <f>IF(X26&lt;&gt;"",X26,"")</f>
        <v/>
      </c>
      <c r="CC61" s="171"/>
      <c r="CD61" s="170" t="str">
        <f>IF(Z26&lt;&gt;"",Z26,"")</f>
        <v/>
      </c>
      <c r="CE61" s="171"/>
      <c r="CF61" s="174" t="str">
        <f>IF($CD61=$CD63,IF($CB61=$CB63,IF($BZ61&lt;&gt;"",IF($BZ61&gt;$BZ63,"W","L"),""),IF($CB61&gt;$CB63,"W","L")),IF($CD61&gt;$CD63,"W","L"))</f>
        <v/>
      </c>
      <c r="CG61" s="126"/>
      <c r="CH61" s="126"/>
      <c r="CI61" s="126"/>
      <c r="CJ61" s="126"/>
      <c r="CK61" s="126"/>
      <c r="CL61" s="126"/>
      <c r="CM61" s="126"/>
      <c r="CN61" s="126"/>
      <c r="CO61" s="126"/>
      <c r="CP61" s="126"/>
      <c r="CQ61" s="126"/>
      <c r="CR61" s="126"/>
      <c r="CS61" s="126"/>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row>
    <row r="62" spans="1:125" s="3" customFormat="1" ht="11.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43"/>
      <c r="AC62" s="43"/>
      <c r="AD62" s="43"/>
      <c r="AE62" s="43"/>
      <c r="AF62" s="43"/>
      <c r="AG62" s="43"/>
      <c r="AH62" s="43"/>
      <c r="AI62" s="43"/>
      <c r="AJ62" s="43"/>
      <c r="AK62" s="43"/>
      <c r="AL62" s="43"/>
      <c r="AM62" s="43"/>
      <c r="AQ62" s="157"/>
      <c r="AR62" s="158"/>
      <c r="AS62" s="158"/>
      <c r="AT62" s="158"/>
      <c r="AU62" s="158"/>
      <c r="AV62" s="158"/>
      <c r="AW62" s="158"/>
      <c r="AX62" s="158"/>
      <c r="AY62" s="158"/>
      <c r="AZ62" s="158"/>
      <c r="BA62" s="158"/>
      <c r="BB62" s="158"/>
      <c r="BC62" s="159"/>
      <c r="BD62" s="165"/>
      <c r="BE62" s="166"/>
      <c r="BF62" s="184"/>
      <c r="BG62" s="188"/>
      <c r="BH62" s="189"/>
      <c r="BI62" s="189"/>
      <c r="BJ62" s="189"/>
      <c r="BK62" s="189"/>
      <c r="BL62" s="189"/>
      <c r="BM62" s="189"/>
      <c r="BN62" s="189"/>
      <c r="BO62" s="189"/>
      <c r="BP62" s="189"/>
      <c r="BQ62" s="189"/>
      <c r="BR62" s="189"/>
      <c r="BS62" s="189"/>
      <c r="BT62" s="189"/>
      <c r="BU62" s="190"/>
      <c r="BV62" s="172"/>
      <c r="BW62" s="173"/>
      <c r="BX62" s="172"/>
      <c r="BY62" s="173"/>
      <c r="BZ62" s="172"/>
      <c r="CA62" s="173"/>
      <c r="CB62" s="172"/>
      <c r="CC62" s="173"/>
      <c r="CD62" s="172"/>
      <c r="CE62" s="173"/>
      <c r="CF62" s="174"/>
      <c r="CG62" s="126"/>
      <c r="CH62" s="126"/>
      <c r="CI62" s="126"/>
      <c r="CJ62" s="126"/>
      <c r="CK62" s="126"/>
      <c r="CL62" s="126"/>
      <c r="CM62" s="126"/>
      <c r="CN62" s="126"/>
      <c r="CO62" s="126"/>
      <c r="CP62" s="126"/>
      <c r="CQ62" s="126"/>
      <c r="CR62" s="126"/>
      <c r="CS62" s="126"/>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row>
    <row r="63" spans="1:125" s="3" customFormat="1" ht="11.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42"/>
      <c r="AC63" s="1"/>
      <c r="AD63" s="1"/>
      <c r="AE63" s="1"/>
      <c r="AF63" s="1"/>
      <c r="AG63" s="1"/>
      <c r="AH63" s="1"/>
      <c r="AI63" s="42"/>
      <c r="AJ63" s="42"/>
      <c r="AK63" s="1"/>
      <c r="AL63" s="1"/>
      <c r="AM63" s="1"/>
      <c r="AQ63" s="157"/>
      <c r="AR63" s="158"/>
      <c r="AS63" s="158"/>
      <c r="AT63" s="158"/>
      <c r="AU63" s="158"/>
      <c r="AV63" s="158"/>
      <c r="AW63" s="158"/>
      <c r="AX63" s="158"/>
      <c r="AY63" s="158"/>
      <c r="AZ63" s="158"/>
      <c r="BA63" s="158"/>
      <c r="BB63" s="158"/>
      <c r="BC63" s="159"/>
      <c r="BD63" s="165"/>
      <c r="BE63" s="166"/>
      <c r="BF63" s="175" t="str">
        <f>Q28</f>
        <v>B</v>
      </c>
      <c r="BG63" s="177" t="str">
        <f>IF(VLOOKUP($BF63,$A7:$C15,3,FALSE)=0,"",CONCATENATE(VLOOKUP(VLOOKUP($BF63,$A7:$C15,3,FALSE),Players!$J:$N,4,FALSE)," ",VLOOKUP($BF63,$A7:$C15,3,FALSE)," ",IF(ISERROR(VLOOKUP(VLOOKUP($BF63,$A7:$C15,3,FALSE),Players!$J:$N,5,FALSE)),"()",CONCATENATE("(",VLOOKUP(VLOOKUP($BF63,$A7:$C15,3,FALSE),Players!$J:$N,5,FALSE),")"))))</f>
        <v/>
      </c>
      <c r="BH63" s="178"/>
      <c r="BI63" s="178"/>
      <c r="BJ63" s="178"/>
      <c r="BK63" s="178"/>
      <c r="BL63" s="178"/>
      <c r="BM63" s="178"/>
      <c r="BN63" s="178"/>
      <c r="BO63" s="178"/>
      <c r="BP63" s="178"/>
      <c r="BQ63" s="178"/>
      <c r="BR63" s="178"/>
      <c r="BS63" s="178"/>
      <c r="BT63" s="178"/>
      <c r="BU63" s="179"/>
      <c r="BV63" s="150" t="str">
        <f>IF(R28&lt;&gt;"",R28,"")</f>
        <v/>
      </c>
      <c r="BW63" s="151"/>
      <c r="BX63" s="150" t="str">
        <f>IF(T28&lt;&gt;"",T28,"")</f>
        <v/>
      </c>
      <c r="BY63" s="151"/>
      <c r="BZ63" s="150" t="str">
        <f>IF(V28&lt;&gt;"",V28,"")</f>
        <v/>
      </c>
      <c r="CA63" s="151"/>
      <c r="CB63" s="150" t="str">
        <f>IF(X28&lt;&gt;"",X28,"")</f>
        <v/>
      </c>
      <c r="CC63" s="151"/>
      <c r="CD63" s="150" t="str">
        <f>IF(Z28&lt;&gt;"",Z28,"")</f>
        <v/>
      </c>
      <c r="CE63" s="151"/>
      <c r="CF63" s="174" t="str">
        <f>IF($CF61&lt;&gt;"",IF(CF61="W","L","W"),"")</f>
        <v/>
      </c>
      <c r="CG63" s="126"/>
      <c r="CH63" s="126"/>
      <c r="CI63" s="126"/>
      <c r="CJ63" s="126"/>
      <c r="CK63" s="126"/>
      <c r="CL63" s="126"/>
      <c r="CM63" s="126"/>
      <c r="CN63" s="126"/>
      <c r="CO63" s="126"/>
      <c r="CP63" s="126"/>
      <c r="CQ63" s="126"/>
      <c r="CR63" s="126"/>
      <c r="CS63" s="126"/>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row>
    <row r="64" spans="1:125" s="3" customFormat="1" ht="11.25" customHeight="1" thickBo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43"/>
      <c r="AC64" s="43"/>
      <c r="AD64" s="43"/>
      <c r="AE64" s="43"/>
      <c r="AF64" s="43"/>
      <c r="AG64" s="43"/>
      <c r="AH64" s="43"/>
      <c r="AI64" s="43"/>
      <c r="AJ64" s="43"/>
      <c r="AK64" s="43"/>
      <c r="AL64" s="43"/>
      <c r="AM64" s="43"/>
      <c r="AQ64" s="160"/>
      <c r="AR64" s="161"/>
      <c r="AS64" s="161"/>
      <c r="AT64" s="161"/>
      <c r="AU64" s="161"/>
      <c r="AV64" s="161"/>
      <c r="AW64" s="161"/>
      <c r="AX64" s="161"/>
      <c r="AY64" s="161"/>
      <c r="AZ64" s="161"/>
      <c r="BA64" s="161"/>
      <c r="BB64" s="161"/>
      <c r="BC64" s="162"/>
      <c r="BD64" s="167"/>
      <c r="BE64" s="168"/>
      <c r="BF64" s="176"/>
      <c r="BG64" s="180"/>
      <c r="BH64" s="181"/>
      <c r="BI64" s="181"/>
      <c r="BJ64" s="181"/>
      <c r="BK64" s="181"/>
      <c r="BL64" s="181"/>
      <c r="BM64" s="181"/>
      <c r="BN64" s="181"/>
      <c r="BO64" s="181"/>
      <c r="BP64" s="181"/>
      <c r="BQ64" s="181"/>
      <c r="BR64" s="181"/>
      <c r="BS64" s="181"/>
      <c r="BT64" s="181"/>
      <c r="BU64" s="182"/>
      <c r="BV64" s="152"/>
      <c r="BW64" s="153"/>
      <c r="BX64" s="152"/>
      <c r="BY64" s="153"/>
      <c r="BZ64" s="152"/>
      <c r="CA64" s="153"/>
      <c r="CB64" s="152"/>
      <c r="CC64" s="153"/>
      <c r="CD64" s="152"/>
      <c r="CE64" s="153"/>
      <c r="CF64" s="174"/>
      <c r="CG64" s="126"/>
      <c r="CH64" s="126"/>
      <c r="CI64" s="126"/>
      <c r="CJ64" s="126"/>
      <c r="CK64" s="126"/>
      <c r="CL64" s="126"/>
      <c r="CM64" s="126"/>
      <c r="CN64" s="126"/>
      <c r="CO64" s="126"/>
      <c r="CP64" s="126"/>
      <c r="CQ64" s="126"/>
      <c r="CR64" s="126"/>
      <c r="CS64" s="126"/>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row>
    <row r="65" spans="1:167" s="3" customFormat="1" ht="11.25" customHeight="1" thickBo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42"/>
      <c r="AC65" s="1"/>
      <c r="AD65" s="1"/>
      <c r="AE65" s="1"/>
      <c r="AF65" s="1"/>
      <c r="AG65" s="1"/>
      <c r="AH65" s="1"/>
      <c r="AI65" s="42"/>
      <c r="AJ65" s="42"/>
      <c r="AK65" s="1"/>
      <c r="AL65" s="1"/>
      <c r="AM65" s="1"/>
      <c r="AQ65" s="129"/>
      <c r="AR65" s="129"/>
      <c r="AS65" s="129"/>
      <c r="AT65" s="129"/>
      <c r="AU65" s="129"/>
      <c r="AV65" s="129"/>
      <c r="AW65" s="129"/>
      <c r="AX65" s="129"/>
      <c r="AY65" s="129"/>
      <c r="AZ65" s="129"/>
      <c r="BA65" s="129"/>
      <c r="BB65" s="129"/>
      <c r="BC65" s="129"/>
      <c r="BV65" s="169" t="str">
        <f>IF(CF61&lt;&gt;"",IF(AND(AND(BV61&gt;-1,BV63&gt;-1),OR(BV61&gt;10,BV63&gt;10),ABS(BV61-BV63)&gt;1,IF(OR(BV61&gt;11,BV63&gt;11),ABS(BV61-BV63)=2,TRUE),BV61=INT(BV61),BV63=INT(BV63)),"","Error"),"")</f>
        <v/>
      </c>
      <c r="BW65" s="169"/>
      <c r="BX65" s="169" t="str">
        <f>IF(CF61&lt;&gt;"",IF(AND(AND(BX61&gt;-1,BX63&gt;-1),OR(BX61&gt;10,BX63&gt;10),ABS(BX61-BX63)&gt;1,IF(OR(BX61&gt;11,BX63&gt;11),ABS(BX61-BX63)=2,TRUE),BX61=INT(BX61),BX63=INT(BX63)),"","Error"),"")</f>
        <v/>
      </c>
      <c r="BY65" s="169"/>
      <c r="BZ65" s="169" t="str">
        <f>IF(CF61&lt;&gt;"",IF(AND(AND(BZ61&gt;-1,BZ63&gt;-1),OR(BZ61&gt;10,BZ63&gt;10),ABS(BZ61-BZ63)&gt;1,IF(OR(BZ61&gt;11,BZ63&gt;11),ABS(BZ61-BZ63)=2,TRUE),BZ61=INT(BZ61),BZ63=INT(BZ63)),"","Error"),"")</f>
        <v/>
      </c>
      <c r="CA65" s="169"/>
      <c r="CB65" s="169" t="str">
        <f>IF(AND(CF61&lt;&gt;"",CB61&lt;&gt;""),IF(AND(AND(CB61&gt;-1,CB63&gt;-1),OR(CB61&gt;10,CB63&gt;10),ABS(CB61-CB63)&gt;1,IF(OR(CB61&gt;11,CB63&gt;11),ABS(CB61-CB63)=2,TRUE),CB61=INT(CB61),CB63=INT(CB63)),"","Error"),"")</f>
        <v/>
      </c>
      <c r="CC65" s="169"/>
      <c r="CD65" s="169" t="str">
        <f>IF(AND(CF61&lt;&gt;"",CD61&lt;&gt;""),IF(AND(AND(CD61&gt;-1,CD63&gt;-1),OR(CD61&gt;10,CD63&gt;10),ABS(CD61-CD63)&gt;1,IF(OR(CD61&gt;11,CD63&gt;11),ABS(CD61-CD63)=2,TRUE),CD61=INT(CD61),CD63=INT(CD63)),"","Error"),"")</f>
        <v/>
      </c>
      <c r="CE65" s="169"/>
      <c r="CG65" s="126"/>
      <c r="CH65" s="126"/>
      <c r="CI65" s="126"/>
      <c r="CJ65" s="126"/>
      <c r="CK65" s="126"/>
      <c r="CL65" s="126"/>
      <c r="CM65" s="126"/>
      <c r="CN65" s="126"/>
      <c r="CO65" s="126"/>
      <c r="CP65" s="126"/>
      <c r="CQ65" s="126"/>
      <c r="CR65" s="126"/>
      <c r="CS65" s="126"/>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row>
    <row r="66" spans="1:167" ht="11.25" customHeight="1">
      <c r="A66" s="259" t="s">
        <v>9</v>
      </c>
      <c r="B66" s="260"/>
      <c r="C66" s="260"/>
      <c r="D66" s="260"/>
      <c r="E66" s="260"/>
      <c r="F66" s="300" t="str">
        <f>Players!$C$1</f>
        <v>Enter Division Name</v>
      </c>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2" t="s">
        <v>10</v>
      </c>
      <c r="AI66" s="303"/>
      <c r="AJ66" s="303"/>
      <c r="AK66" s="306" t="str">
        <f>Players!$G$1</f>
        <v>Enter Date</v>
      </c>
      <c r="AL66" s="307"/>
      <c r="AM66" s="307"/>
      <c r="AN66" s="307"/>
      <c r="AO66" s="308"/>
      <c r="AQ66" s="154" t="str">
        <f>CONCATENATE($A70," ",$D70,","," ",$F68)</f>
        <v>Group: 2, Women's Singles</v>
      </c>
      <c r="AR66" s="155"/>
      <c r="AS66" s="155"/>
      <c r="AT66" s="155"/>
      <c r="AU66" s="155"/>
      <c r="AV66" s="155"/>
      <c r="AW66" s="155"/>
      <c r="AX66" s="155"/>
      <c r="AY66" s="155"/>
      <c r="AZ66" s="155"/>
      <c r="BA66" s="155"/>
      <c r="BB66" s="155"/>
      <c r="BC66" s="156"/>
      <c r="BD66" s="163">
        <f>A87</f>
        <v>1</v>
      </c>
      <c r="BE66" s="164"/>
      <c r="BF66" s="183" t="str">
        <f>C87</f>
        <v>B</v>
      </c>
      <c r="BG66" s="185" t="str">
        <f>IF(VLOOKUP($BF66,$A72:$C80,3,FALSE)=0,"",CONCATENATE(VLOOKUP(VLOOKUP($BF66,$A72:$C80,3,FALSE),Players!$J:$N,4,FALSE)," ",VLOOKUP($BF66,$A72:$C80,3,FALSE)," ",IF(ISERROR(VLOOKUP(VLOOKUP($BF66,$A72:$C80,3,FALSE),Players!$J:$N,5,FALSE)),"()",CONCATENATE("(",VLOOKUP(VLOOKUP($BF66,$A72:$C80,3,FALSE),Players!$J:$N,5,FALSE),")"))))</f>
        <v/>
      </c>
      <c r="BH66" s="186"/>
      <c r="BI66" s="186"/>
      <c r="BJ66" s="186"/>
      <c r="BK66" s="186"/>
      <c r="BL66" s="186"/>
      <c r="BM66" s="186"/>
      <c r="BN66" s="186"/>
      <c r="BO66" s="186"/>
      <c r="BP66" s="186"/>
      <c r="BQ66" s="186"/>
      <c r="BR66" s="186"/>
      <c r="BS66" s="186"/>
      <c r="BT66" s="186"/>
      <c r="BU66" s="187"/>
      <c r="BV66" s="170" t="str">
        <f>IF(D87&lt;&gt;"",D87,"")</f>
        <v/>
      </c>
      <c r="BW66" s="171"/>
      <c r="BX66" s="170" t="str">
        <f>IF(F87&lt;&gt;"",F87,"")</f>
        <v/>
      </c>
      <c r="BY66" s="171"/>
      <c r="BZ66" s="170" t="str">
        <f>IF(H87&lt;&gt;"",H87,"")</f>
        <v/>
      </c>
      <c r="CA66" s="171"/>
      <c r="CB66" s="170" t="str">
        <f>IF(J87&lt;&gt;"",J87,"")</f>
        <v/>
      </c>
      <c r="CC66" s="171"/>
      <c r="CD66" s="170" t="str">
        <f>IF(L87&lt;&gt;"",L87,"")</f>
        <v/>
      </c>
      <c r="CE66" s="171"/>
      <c r="CF66" s="174" t="str">
        <f>IF($CD66=$CD68,IF($CB66=$CB68,IF($BZ66&lt;&gt;"",IF($BZ66&gt;$BZ68,"W","L"),""),IF($CB66&gt;$CB68,"W","L")),IF($CD66&gt;$CD68,"W","L"))</f>
        <v/>
      </c>
      <c r="CG66" s="154" t="str">
        <f>CONCATENATE($A70," ",$D70,","," ",$F68)</f>
        <v>Group: 2, Women's Singles</v>
      </c>
      <c r="CH66" s="155"/>
      <c r="CI66" s="155"/>
      <c r="CJ66" s="155"/>
      <c r="CK66" s="155"/>
      <c r="CL66" s="155"/>
      <c r="CM66" s="155"/>
      <c r="CN66" s="155"/>
      <c r="CO66" s="155"/>
      <c r="CP66" s="155"/>
      <c r="CQ66" s="155"/>
      <c r="CR66" s="155"/>
      <c r="CS66" s="156"/>
      <c r="CT66" s="163">
        <f>O95</f>
        <v>8</v>
      </c>
      <c r="CU66" s="164"/>
      <c r="CV66" s="183" t="str">
        <f>Q95</f>
        <v>D</v>
      </c>
      <c r="CW66" s="185" t="str">
        <f>IF(VLOOKUP($CV66,$A72:$C80,3,FALSE)=0,"",CONCATENATE(VLOOKUP(VLOOKUP($CV66,$A72:$C80,3,FALSE),Players!$J:$N,4,FALSE)," ",VLOOKUP($CV66,$A72:$C80,3,FALSE)," ",IF(ISERROR(VLOOKUP(VLOOKUP($CV66,$A72:$C80,3,FALSE),Players!$J:$N,5,FALSE)),"()",CONCATENATE("(",VLOOKUP(VLOOKUP($CV66,$A72:$C80,3,FALSE),Players!$J:$N,5,FALSE),")"))))</f>
        <v/>
      </c>
      <c r="CX66" s="186"/>
      <c r="CY66" s="186"/>
      <c r="CZ66" s="186"/>
      <c r="DA66" s="186"/>
      <c r="DB66" s="186"/>
      <c r="DC66" s="186"/>
      <c r="DD66" s="186"/>
      <c r="DE66" s="186"/>
      <c r="DF66" s="186"/>
      <c r="DG66" s="186"/>
      <c r="DH66" s="186"/>
      <c r="DI66" s="186"/>
      <c r="DJ66" s="186"/>
      <c r="DK66" s="187"/>
      <c r="DL66" s="170" t="str">
        <f>IF(R95&lt;&gt;"",R95,"")</f>
        <v/>
      </c>
      <c r="DM66" s="171"/>
      <c r="DN66" s="170" t="str">
        <f>IF(T95&lt;&gt;"",T95,"")</f>
        <v/>
      </c>
      <c r="DO66" s="171"/>
      <c r="DP66" s="170" t="str">
        <f>IF(V95&lt;&gt;"",V95,"")</f>
        <v/>
      </c>
      <c r="DQ66" s="171"/>
      <c r="DR66" s="170" t="str">
        <f>IF(X95&lt;&gt;"",X95,"")</f>
        <v/>
      </c>
      <c r="DS66" s="171"/>
      <c r="DT66" s="170" t="str">
        <f>IF(Z95&lt;&gt;"",Z95,"")</f>
        <v/>
      </c>
      <c r="DU66" s="171"/>
      <c r="DV66" s="174" t="str">
        <f>IF($DT66=$DT68,IF($DR66=$DR68,IF($DP66&lt;&gt;"",IF($DP66&gt;$DP68,"W","L"),""),IF($DR66&gt;$DR68,"W","L")),IF($DT66&gt;$DT68,"W","L"))</f>
        <v/>
      </c>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row>
    <row r="67" spans="1:167" ht="11.25" customHeight="1">
      <c r="A67" s="261"/>
      <c r="B67" s="262"/>
      <c r="C67" s="262"/>
      <c r="D67" s="262"/>
      <c r="E67" s="26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304"/>
      <c r="AI67" s="305"/>
      <c r="AJ67" s="305"/>
      <c r="AK67" s="309"/>
      <c r="AL67" s="309"/>
      <c r="AM67" s="309"/>
      <c r="AN67" s="309"/>
      <c r="AO67" s="310"/>
      <c r="AQ67" s="157"/>
      <c r="AR67" s="158"/>
      <c r="AS67" s="158"/>
      <c r="AT67" s="158"/>
      <c r="AU67" s="158"/>
      <c r="AV67" s="158"/>
      <c r="AW67" s="158"/>
      <c r="AX67" s="158"/>
      <c r="AY67" s="158"/>
      <c r="AZ67" s="158"/>
      <c r="BA67" s="158"/>
      <c r="BB67" s="158"/>
      <c r="BC67" s="159"/>
      <c r="BD67" s="165"/>
      <c r="BE67" s="166"/>
      <c r="BF67" s="184"/>
      <c r="BG67" s="188"/>
      <c r="BH67" s="189"/>
      <c r="BI67" s="189"/>
      <c r="BJ67" s="189"/>
      <c r="BK67" s="189"/>
      <c r="BL67" s="189"/>
      <c r="BM67" s="189"/>
      <c r="BN67" s="189"/>
      <c r="BO67" s="189"/>
      <c r="BP67" s="189"/>
      <c r="BQ67" s="189"/>
      <c r="BR67" s="189"/>
      <c r="BS67" s="189"/>
      <c r="BT67" s="189"/>
      <c r="BU67" s="190"/>
      <c r="BV67" s="172"/>
      <c r="BW67" s="173"/>
      <c r="BX67" s="172"/>
      <c r="BY67" s="173"/>
      <c r="BZ67" s="172"/>
      <c r="CA67" s="173"/>
      <c r="CB67" s="172"/>
      <c r="CC67" s="173"/>
      <c r="CD67" s="172"/>
      <c r="CE67" s="173"/>
      <c r="CF67" s="174"/>
      <c r="CG67" s="157"/>
      <c r="CH67" s="158"/>
      <c r="CI67" s="158"/>
      <c r="CJ67" s="158"/>
      <c r="CK67" s="158"/>
      <c r="CL67" s="158"/>
      <c r="CM67" s="158"/>
      <c r="CN67" s="158"/>
      <c r="CO67" s="158"/>
      <c r="CP67" s="158"/>
      <c r="CQ67" s="158"/>
      <c r="CR67" s="158"/>
      <c r="CS67" s="159"/>
      <c r="CT67" s="165"/>
      <c r="CU67" s="166"/>
      <c r="CV67" s="184"/>
      <c r="CW67" s="188"/>
      <c r="CX67" s="189"/>
      <c r="CY67" s="189"/>
      <c r="CZ67" s="189"/>
      <c r="DA67" s="189"/>
      <c r="DB67" s="189"/>
      <c r="DC67" s="189"/>
      <c r="DD67" s="189"/>
      <c r="DE67" s="189"/>
      <c r="DF67" s="189"/>
      <c r="DG67" s="189"/>
      <c r="DH67" s="189"/>
      <c r="DI67" s="189"/>
      <c r="DJ67" s="189"/>
      <c r="DK67" s="190"/>
      <c r="DL67" s="172"/>
      <c r="DM67" s="173"/>
      <c r="DN67" s="172"/>
      <c r="DO67" s="173"/>
      <c r="DP67" s="172"/>
      <c r="DQ67" s="173"/>
      <c r="DR67" s="172"/>
      <c r="DS67" s="173"/>
      <c r="DT67" s="172"/>
      <c r="DU67" s="173"/>
      <c r="DV67" s="174"/>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row>
    <row r="68" spans="1:167" ht="11.25" customHeight="1">
      <c r="A68" s="266" t="s">
        <v>11</v>
      </c>
      <c r="B68" s="267"/>
      <c r="C68" s="267"/>
      <c r="D68" s="277" t="s">
        <v>12</v>
      </c>
      <c r="E68" s="278"/>
      <c r="F68" s="280" t="str">
        <f>Players!$H$3</f>
        <v>Women's Singles</v>
      </c>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302" t="s">
        <v>13</v>
      </c>
      <c r="AI68" s="303"/>
      <c r="AJ68" s="303"/>
      <c r="AK68" s="328" t="s">
        <v>44</v>
      </c>
      <c r="AL68" s="328"/>
      <c r="AM68" s="328"/>
      <c r="AN68" s="328"/>
      <c r="AO68" s="329"/>
      <c r="AQ68" s="157"/>
      <c r="AR68" s="158"/>
      <c r="AS68" s="158"/>
      <c r="AT68" s="158"/>
      <c r="AU68" s="158"/>
      <c r="AV68" s="158"/>
      <c r="AW68" s="158"/>
      <c r="AX68" s="158"/>
      <c r="AY68" s="158"/>
      <c r="AZ68" s="158"/>
      <c r="BA68" s="158"/>
      <c r="BB68" s="158"/>
      <c r="BC68" s="159"/>
      <c r="BD68" s="165"/>
      <c r="BE68" s="166"/>
      <c r="BF68" s="175" t="str">
        <f>C89</f>
        <v>E</v>
      </c>
      <c r="BG68" s="177" t="str">
        <f>IF(VLOOKUP($BF68,$A72:$C80,3,FALSE)=0,"",CONCATENATE(VLOOKUP(VLOOKUP($BF68,$A72:$C80,3,FALSE),Players!$J:$N,4,FALSE)," ",VLOOKUP($BF68,$A72:$C80,3,FALSE)," ",IF(ISERROR(VLOOKUP(VLOOKUP($BF68,$A72:$C80,3,FALSE),Players!$J:$N,5,FALSE)),"()",CONCATENATE("(",VLOOKUP(VLOOKUP($BF68,$A72:$C80,3,FALSE),Players!$J:$N,5,FALSE),")"))))</f>
        <v/>
      </c>
      <c r="BH68" s="178"/>
      <c r="BI68" s="178"/>
      <c r="BJ68" s="178"/>
      <c r="BK68" s="178"/>
      <c r="BL68" s="178"/>
      <c r="BM68" s="178"/>
      <c r="BN68" s="178"/>
      <c r="BO68" s="178"/>
      <c r="BP68" s="178"/>
      <c r="BQ68" s="178"/>
      <c r="BR68" s="178"/>
      <c r="BS68" s="178"/>
      <c r="BT68" s="178"/>
      <c r="BU68" s="179"/>
      <c r="BV68" s="150" t="str">
        <f>IF(D89&lt;&gt;"",D89,"")</f>
        <v/>
      </c>
      <c r="BW68" s="151"/>
      <c r="BX68" s="150" t="str">
        <f>IF(F89&lt;&gt;"",F89,"")</f>
        <v/>
      </c>
      <c r="BY68" s="151"/>
      <c r="BZ68" s="150" t="str">
        <f>IF(H89&lt;&gt;"",H89,"")</f>
        <v/>
      </c>
      <c r="CA68" s="151"/>
      <c r="CB68" s="150" t="str">
        <f>IF(J89&lt;&gt;"",J89,"")</f>
        <v/>
      </c>
      <c r="CC68" s="151"/>
      <c r="CD68" s="150" t="str">
        <f>IF(L89&lt;&gt;"",L89,"")</f>
        <v/>
      </c>
      <c r="CE68" s="151"/>
      <c r="CF68" s="174" t="str">
        <f>IF($CF66&lt;&gt;"",IF(CF66="W","L","W"),"")</f>
        <v/>
      </c>
      <c r="CG68" s="157"/>
      <c r="CH68" s="158"/>
      <c r="CI68" s="158"/>
      <c r="CJ68" s="158"/>
      <c r="CK68" s="158"/>
      <c r="CL68" s="158"/>
      <c r="CM68" s="158"/>
      <c r="CN68" s="158"/>
      <c r="CO68" s="158"/>
      <c r="CP68" s="158"/>
      <c r="CQ68" s="158"/>
      <c r="CR68" s="158"/>
      <c r="CS68" s="159"/>
      <c r="CT68" s="165"/>
      <c r="CU68" s="166"/>
      <c r="CV68" s="175" t="str">
        <f>Q97</f>
        <v>E</v>
      </c>
      <c r="CW68" s="177" t="str">
        <f>IF(VLOOKUP($CV68,$A72:$C80,3,FALSE)=0,"",CONCATENATE(VLOOKUP(VLOOKUP($CV68,$A72:$C80,3,FALSE),Players!$J:$N,4,FALSE)," ",VLOOKUP($CV68,$A72:$C80,3,FALSE)," ",IF(ISERROR(VLOOKUP(VLOOKUP($CV68,$A72:$C80,3,FALSE),Players!$J:$N,5,FALSE)),"()",CONCATENATE("(",VLOOKUP(VLOOKUP($CV68,$A72:$C80,3,FALSE),Players!$J:$N,5,FALSE),")"))))</f>
        <v/>
      </c>
      <c r="CX68" s="178"/>
      <c r="CY68" s="178"/>
      <c r="CZ68" s="178"/>
      <c r="DA68" s="178"/>
      <c r="DB68" s="178"/>
      <c r="DC68" s="178"/>
      <c r="DD68" s="178"/>
      <c r="DE68" s="178"/>
      <c r="DF68" s="178"/>
      <c r="DG68" s="178"/>
      <c r="DH68" s="178"/>
      <c r="DI68" s="178"/>
      <c r="DJ68" s="178"/>
      <c r="DK68" s="179"/>
      <c r="DL68" s="150" t="str">
        <f>IF(R97&lt;&gt;"",R97,"")</f>
        <v/>
      </c>
      <c r="DM68" s="151"/>
      <c r="DN68" s="150" t="str">
        <f>IF(T97&lt;&gt;"",T97,"")</f>
        <v/>
      </c>
      <c r="DO68" s="151"/>
      <c r="DP68" s="150" t="str">
        <f>IF(V97&lt;&gt;"",V97,"")</f>
        <v/>
      </c>
      <c r="DQ68" s="151"/>
      <c r="DR68" s="150" t="str">
        <f>IF(X97&lt;&gt;"",X97,"")</f>
        <v/>
      </c>
      <c r="DS68" s="151"/>
      <c r="DT68" s="150" t="str">
        <f>IF(Z97&lt;&gt;"",Z97,"")</f>
        <v/>
      </c>
      <c r="DU68" s="151"/>
      <c r="DV68" s="174" t="str">
        <f>IF($DV66&lt;&gt;"",IF(DV66="W","L","W"),"")</f>
        <v/>
      </c>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row>
    <row r="69" spans="1:167" ht="11.25" customHeight="1" thickBot="1">
      <c r="A69" s="275"/>
      <c r="B69" s="276"/>
      <c r="C69" s="276"/>
      <c r="D69" s="279"/>
      <c r="E69" s="279"/>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304"/>
      <c r="AI69" s="305"/>
      <c r="AJ69" s="305"/>
      <c r="AK69" s="330"/>
      <c r="AL69" s="330"/>
      <c r="AM69" s="330"/>
      <c r="AN69" s="330"/>
      <c r="AO69" s="331"/>
      <c r="AQ69" s="160"/>
      <c r="AR69" s="161"/>
      <c r="AS69" s="161"/>
      <c r="AT69" s="161"/>
      <c r="AU69" s="161"/>
      <c r="AV69" s="161"/>
      <c r="AW69" s="161"/>
      <c r="AX69" s="161"/>
      <c r="AY69" s="161"/>
      <c r="AZ69" s="161"/>
      <c r="BA69" s="161"/>
      <c r="BB69" s="161"/>
      <c r="BC69" s="162"/>
      <c r="BD69" s="167"/>
      <c r="BE69" s="168"/>
      <c r="BF69" s="176"/>
      <c r="BG69" s="180"/>
      <c r="BH69" s="181"/>
      <c r="BI69" s="181"/>
      <c r="BJ69" s="181"/>
      <c r="BK69" s="181"/>
      <c r="BL69" s="181"/>
      <c r="BM69" s="181"/>
      <c r="BN69" s="181"/>
      <c r="BO69" s="181"/>
      <c r="BP69" s="181"/>
      <c r="BQ69" s="181"/>
      <c r="BR69" s="181"/>
      <c r="BS69" s="181"/>
      <c r="BT69" s="181"/>
      <c r="BU69" s="182"/>
      <c r="BV69" s="152"/>
      <c r="BW69" s="153"/>
      <c r="BX69" s="152"/>
      <c r="BY69" s="153"/>
      <c r="BZ69" s="152"/>
      <c r="CA69" s="153"/>
      <c r="CB69" s="152"/>
      <c r="CC69" s="153"/>
      <c r="CD69" s="152"/>
      <c r="CE69" s="153"/>
      <c r="CF69" s="174"/>
      <c r="CG69" s="160"/>
      <c r="CH69" s="161"/>
      <c r="CI69" s="161"/>
      <c r="CJ69" s="161"/>
      <c r="CK69" s="161"/>
      <c r="CL69" s="161"/>
      <c r="CM69" s="161"/>
      <c r="CN69" s="161"/>
      <c r="CO69" s="161"/>
      <c r="CP69" s="161"/>
      <c r="CQ69" s="161"/>
      <c r="CR69" s="161"/>
      <c r="CS69" s="162"/>
      <c r="CT69" s="167"/>
      <c r="CU69" s="168"/>
      <c r="CV69" s="176"/>
      <c r="CW69" s="180"/>
      <c r="CX69" s="181"/>
      <c r="CY69" s="181"/>
      <c r="CZ69" s="181"/>
      <c r="DA69" s="181"/>
      <c r="DB69" s="181"/>
      <c r="DC69" s="181"/>
      <c r="DD69" s="181"/>
      <c r="DE69" s="181"/>
      <c r="DF69" s="181"/>
      <c r="DG69" s="181"/>
      <c r="DH69" s="181"/>
      <c r="DI69" s="181"/>
      <c r="DJ69" s="181"/>
      <c r="DK69" s="182"/>
      <c r="DL69" s="152"/>
      <c r="DM69" s="153"/>
      <c r="DN69" s="152"/>
      <c r="DO69" s="153"/>
      <c r="DP69" s="152"/>
      <c r="DQ69" s="153"/>
      <c r="DR69" s="152"/>
      <c r="DS69" s="153"/>
      <c r="DT69" s="152"/>
      <c r="DU69" s="153"/>
      <c r="DV69" s="174"/>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row>
    <row r="70" spans="1:167" ht="11.25" customHeight="1">
      <c r="A70" s="259" t="s">
        <v>15</v>
      </c>
      <c r="B70" s="260"/>
      <c r="C70" s="260"/>
      <c r="D70" s="264">
        <v>2</v>
      </c>
      <c r="E70" s="264"/>
      <c r="F70" s="266" t="s">
        <v>16</v>
      </c>
      <c r="G70" s="267"/>
      <c r="H70" s="267"/>
      <c r="I70" s="283"/>
      <c r="J70" s="284"/>
      <c r="K70" s="284"/>
      <c r="L70" s="284"/>
      <c r="M70" s="284"/>
      <c r="N70" s="264"/>
      <c r="O70" s="264"/>
      <c r="P70" s="264"/>
      <c r="Q70" s="264"/>
      <c r="R70" s="264"/>
      <c r="S70" s="264"/>
      <c r="T70" s="264"/>
      <c r="U70" s="264"/>
      <c r="V70" s="264"/>
      <c r="W70" s="264"/>
      <c r="X70" s="264"/>
      <c r="Y70" s="264"/>
      <c r="Z70" s="264"/>
      <c r="AA70" s="325"/>
      <c r="AB70" s="150" t="s">
        <v>17</v>
      </c>
      <c r="AC70" s="270"/>
      <c r="AD70" s="288" t="s">
        <v>18</v>
      </c>
      <c r="AE70" s="270"/>
      <c r="AF70" s="288" t="s">
        <v>19</v>
      </c>
      <c r="AG70" s="270"/>
      <c r="AH70" s="288" t="s">
        <v>20</v>
      </c>
      <c r="AI70" s="270"/>
      <c r="AJ70" s="288" t="s">
        <v>43</v>
      </c>
      <c r="AK70" s="290"/>
      <c r="AL70" s="292" t="s">
        <v>21</v>
      </c>
      <c r="AM70" s="293"/>
      <c r="AN70" s="296" t="s">
        <v>22</v>
      </c>
      <c r="AO70" s="297"/>
      <c r="AQ70" s="126"/>
      <c r="AR70" s="126"/>
      <c r="AS70" s="126"/>
      <c r="AT70" s="126"/>
      <c r="AU70" s="126"/>
      <c r="AV70" s="126"/>
      <c r="AW70" s="126"/>
      <c r="AX70" s="126"/>
      <c r="AY70" s="126"/>
      <c r="AZ70" s="126"/>
      <c r="BA70" s="126"/>
      <c r="BB70" s="126"/>
      <c r="BC70" s="126"/>
      <c r="BV70" s="169" t="str">
        <f>IF(CF66&lt;&gt;"",IF(AND(AND(BV66&gt;-1,BV68&gt;-1),OR(BV66&gt;10,BV68&gt;10),ABS(BV66-BV68)&gt;1,IF(OR(BV66&gt;11,BV68&gt;11),ABS(BV66-BV68)=2,TRUE),BV66=INT(BV66),BV68=INT(BV68)),"","Error"),"")</f>
        <v/>
      </c>
      <c r="BW70" s="169"/>
      <c r="BX70" s="169" t="str">
        <f>IF(CF66&lt;&gt;"",IF(AND(AND(BX66&gt;-1,BX68&gt;-1),OR(BX66&gt;10,BX68&gt;10),ABS(BX66-BX68)&gt;1,IF(OR(BX66&gt;11,BX68&gt;11),ABS(BX66-BX68)=2,TRUE),BX66=INT(BX66),BX68=INT(BX68)),"","Error"),"")</f>
        <v/>
      </c>
      <c r="BY70" s="169"/>
      <c r="BZ70" s="169" t="str">
        <f>IF(CF66&lt;&gt;"",IF(AND(AND(BZ66&gt;-1,BZ68&gt;-1),OR(BZ66&gt;10,BZ68&gt;10),ABS(BZ66-BZ68)&gt;1,IF(OR(BZ66&gt;11,BZ68&gt;11),ABS(BZ66-BZ68)=2,TRUE),BZ66=INT(BZ66),BZ68=INT(BZ68)),"","Error"),"")</f>
        <v/>
      </c>
      <c r="CA70" s="169"/>
      <c r="CB70" s="169" t="str">
        <f>IF(AND(CF66&lt;&gt;"",CB66&lt;&gt;""),IF(AND(AND(CB66&gt;-1,CB68&gt;-1),OR(CB66&gt;10,CB68&gt;10),ABS(CB66-CB68)&gt;1,IF(OR(CB66&gt;11,CB68&gt;11),ABS(CB66-CB68)=2,TRUE),CB66=INT(CB66),CB68=INT(CB68)),"","Error"),"")</f>
        <v/>
      </c>
      <c r="CC70" s="169"/>
      <c r="CD70" s="169" t="str">
        <f>IF(AND(CF66&lt;&gt;"",CD66&lt;&gt;""),IF(AND(AND(CD66&gt;-1,CD68&gt;-1),OR(CD66&gt;10,CD68&gt;10),ABS(CD66-CD68)&gt;1,IF(OR(CD66&gt;11,CD68&gt;11),ABS(CD66-CD68)=2,TRUE),CD66=INT(CD66),CD68=INT(CD68)),"","Error"),"")</f>
        <v/>
      </c>
      <c r="CE70" s="169"/>
      <c r="CG70" s="126"/>
      <c r="CH70" s="126"/>
      <c r="CI70" s="126"/>
      <c r="CJ70" s="126"/>
      <c r="CK70" s="126"/>
      <c r="CL70" s="126"/>
      <c r="CM70" s="126"/>
      <c r="CN70" s="126"/>
      <c r="CO70" s="126"/>
      <c r="CP70" s="126"/>
      <c r="CQ70" s="126"/>
      <c r="CR70" s="126"/>
      <c r="CS70" s="126"/>
      <c r="DL70" s="169" t="str">
        <f>IF(DV66&lt;&gt;"",IF(AND(AND(DL66&gt;-1,DL68&gt;-1),OR(DL66&gt;10,DL68&gt;10),ABS(DL66-DL68)&gt;1,IF(OR(DL66&gt;11,DL68&gt;11),ABS(DL66-DL68)=2,TRUE),DL66=INT(DL66),DL68=INT(DL68)),"","Error"),"")</f>
        <v/>
      </c>
      <c r="DM70" s="169"/>
      <c r="DN70" s="169" t="str">
        <f>IF(DV66&lt;&gt;"",IF(AND(AND(DN66&gt;-1,DN68&gt;-1),OR(DN66&gt;10,DN68&gt;10),ABS(DN66-DN68)&gt;1,IF(OR(DN66&gt;11,DN68&gt;11),ABS(DN66-DN68)=2,TRUE),DN66=INT(DN66),DN68=INT(DN68)),"","Error"),"")</f>
        <v/>
      </c>
      <c r="DO70" s="169"/>
      <c r="DP70" s="169" t="str">
        <f>IF(DV66&lt;&gt;"",IF(AND(AND(DP66&gt;-1,DP68&gt;-1),OR(DP66&gt;10,DP68&gt;10),ABS(DP66-DP68)&gt;1,IF(OR(DP66&gt;11,DP68&gt;11),ABS(DP66-DP68)=2,TRUE),DP66=INT(DP66),DP68=INT(DP68)),"","Error"),"")</f>
        <v/>
      </c>
      <c r="DQ70" s="169"/>
      <c r="DR70" s="169" t="str">
        <f>IF(AND(DV66&lt;&gt;"",DR66&lt;&gt;""),IF(AND(AND(DR66&gt;-1,DR68&gt;-1),OR(DR66&gt;10,DR68&gt;10),ABS(DR66-DR68)&gt;1,IF(OR(DR66&gt;11,DR68&gt;11),ABS(DR66-DR68)=2,TRUE),DR66=INT(DR66),DR68=INT(DR68)),"","Error"),"")</f>
        <v/>
      </c>
      <c r="DS70" s="169"/>
      <c r="DT70" s="169" t="str">
        <f>IF(AND(DV66&lt;&gt;"",DT66&lt;&gt;""),IF(AND(AND(DT66&gt;-1,DT68&gt;-1),OR(DT66&gt;10,DT68&gt;10),ABS(DT66-DT68)&gt;1,IF(OR(DT66&gt;11,DT68&gt;11),ABS(DT66-DT68)=2,TRUE),DT66=INT(DT66),DT68=INT(DT68)),"","Error"),"")</f>
        <v/>
      </c>
      <c r="DU70" s="169"/>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row>
    <row r="71" spans="1:167" ht="11.25" customHeight="1" thickBot="1">
      <c r="A71" s="261"/>
      <c r="B71" s="262"/>
      <c r="C71" s="263"/>
      <c r="D71" s="265"/>
      <c r="E71" s="265"/>
      <c r="F71" s="268"/>
      <c r="G71" s="269"/>
      <c r="H71" s="269"/>
      <c r="I71" s="286"/>
      <c r="J71" s="286"/>
      <c r="K71" s="286"/>
      <c r="L71" s="286"/>
      <c r="M71" s="286"/>
      <c r="N71" s="326"/>
      <c r="O71" s="326"/>
      <c r="P71" s="326"/>
      <c r="Q71" s="326"/>
      <c r="R71" s="326"/>
      <c r="S71" s="326"/>
      <c r="T71" s="326"/>
      <c r="U71" s="326"/>
      <c r="V71" s="326"/>
      <c r="W71" s="326"/>
      <c r="X71" s="326"/>
      <c r="Y71" s="326"/>
      <c r="Z71" s="326"/>
      <c r="AA71" s="327"/>
      <c r="AB71" s="194"/>
      <c r="AC71" s="195"/>
      <c r="AD71" s="289"/>
      <c r="AE71" s="195"/>
      <c r="AF71" s="289"/>
      <c r="AG71" s="195"/>
      <c r="AH71" s="289"/>
      <c r="AI71" s="195"/>
      <c r="AJ71" s="289"/>
      <c r="AK71" s="291"/>
      <c r="AL71" s="294"/>
      <c r="AM71" s="295"/>
      <c r="AN71" s="298"/>
      <c r="AO71" s="299"/>
      <c r="AQ71" s="126"/>
      <c r="AR71" s="126"/>
      <c r="AS71" s="126"/>
      <c r="AT71" s="126"/>
      <c r="AU71" s="126"/>
      <c r="AV71" s="126"/>
      <c r="AW71" s="126"/>
      <c r="AX71" s="126"/>
      <c r="AY71" s="126"/>
      <c r="AZ71" s="126"/>
      <c r="BA71" s="126"/>
      <c r="BB71" s="126"/>
      <c r="BC71" s="126"/>
      <c r="CG71" s="126"/>
      <c r="CH71" s="126"/>
      <c r="CI71" s="126"/>
      <c r="CJ71" s="126"/>
      <c r="CK71" s="126"/>
      <c r="CL71" s="126"/>
      <c r="CM71" s="126"/>
      <c r="CN71" s="126"/>
      <c r="CO71" s="126"/>
      <c r="CP71" s="126"/>
      <c r="CQ71" s="126"/>
      <c r="CR71" s="126"/>
      <c r="CS71" s="126"/>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row>
    <row r="72" spans="1:167" ht="11.25" customHeight="1">
      <c r="A72" s="210" t="str">
        <f>AB70</f>
        <v>A</v>
      </c>
      <c r="B72" s="211"/>
      <c r="C72" s="214"/>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6"/>
      <c r="AB72" s="250"/>
      <c r="AC72" s="229"/>
      <c r="AD72" s="252" t="str">
        <f>IF($D68="1P",IF(Z99=Z101,IF(X99=X101,IF(V99&lt;&gt;"",IF(V99&gt;V101,"W","L"),""),IF(X99&gt;X101,"W","L")),IF(Z99&gt;Z101,"W","L")),IF(Z91=Z93,IF(X91=X93,IF(V91&lt;&gt;"",IF(V91&gt;V93,"W","L"),""),IF(X91&gt;X93,"W","L")),IF(Z91&gt;Z93,"W","L")))</f>
        <v/>
      </c>
      <c r="AE72" s="253"/>
      <c r="AF72" s="252" t="str">
        <f>IF($D68="1P",IF(Z91=Z93,IF(X91=X93,IF(V91&lt;&gt;"",IF(V91&gt;V93,"W","L"),""),IF(X91&gt;X93,"W","L")),IF(Z91&gt;Z93,"W","L")),IF(L103=L105,IF(J103=J105,IF(H103&lt;&gt;"",IF(H103&gt;H105,"W","L"),""),IF(J103&gt;J105,"W","L")),IF(L103&gt;L105,"W","L")))</f>
        <v/>
      </c>
      <c r="AG72" s="253"/>
      <c r="AH72" s="252" t="str">
        <f>IF($D68="1P",IF(L103=L105,IF(J103=J105,IF(H103&lt;&gt;"",IF(H103&gt;H105,"W","L"),""),IF(J103&gt;J105,"W","L")),IF(L103&gt;L105,"W","L")),IF(L95=L97,IF(J95=J97,IF(H95&lt;&gt;"",IF(H95&gt;H97,"W","L"),""),IF(J95&gt;J97,"W","L")),IF(L95&gt;L97,"W","L")))</f>
        <v/>
      </c>
      <c r="AI72" s="253"/>
      <c r="AJ72" s="252" t="str">
        <f>IF($D68="1P",IF(L95=L97,IF(J95=J97,IF(H95&lt;&gt;"",IF(H95&gt;H97,"W","L"),""),IF(J95&gt;J97,"W","L")),IF(L95&gt;L97,"W","L")),IF(Z99=Z101,IF(X99=X101,IF(V99&lt;&gt;"",IF(V99&gt;V101,"W","L"),""),IF(X99&gt;X101,"W","L")),IF(Z99&gt;Z101,"W","L")))</f>
        <v/>
      </c>
      <c r="AK72" s="324"/>
      <c r="AL72" s="254" t="str">
        <f>IF(OR(COUNTIF(AB72:AJ72,"W"),COUNTIF(AB72:AJ72,"L")),COUNTIF(AB72:AJ72,"W")*2+COUNTIF(AB72:AJ72,"L"),"")</f>
        <v/>
      </c>
      <c r="AM72" s="255"/>
      <c r="AN72" s="256" t="str">
        <f>IF(AL72&lt;&gt;"",RANK(AL72,AL72:AL80,0),"")</f>
        <v/>
      </c>
      <c r="AO72" s="257"/>
      <c r="AQ72" s="127"/>
      <c r="AR72" s="127"/>
      <c r="AS72" s="127"/>
      <c r="AT72" s="127"/>
      <c r="AU72" s="127"/>
      <c r="AV72" s="127"/>
      <c r="AW72" s="127"/>
      <c r="AX72" s="127"/>
      <c r="AY72" s="127"/>
      <c r="AZ72" s="127"/>
      <c r="BA72" s="127"/>
      <c r="BB72" s="127"/>
      <c r="BC72" s="127"/>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127"/>
      <c r="CH72" s="127"/>
      <c r="CI72" s="127"/>
      <c r="CJ72" s="127"/>
      <c r="CK72" s="127"/>
      <c r="CL72" s="127"/>
      <c r="CM72" s="127"/>
      <c r="CN72" s="127"/>
      <c r="CO72" s="127"/>
      <c r="CP72" s="127"/>
      <c r="CQ72" s="127"/>
      <c r="CR72" s="127"/>
      <c r="CS72" s="127"/>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row>
    <row r="73" spans="1:167" ht="11.25" customHeight="1">
      <c r="A73" s="212"/>
      <c r="B73" s="213"/>
      <c r="C73" s="217"/>
      <c r="D73" s="218"/>
      <c r="E73" s="218"/>
      <c r="F73" s="218"/>
      <c r="G73" s="218"/>
      <c r="H73" s="218"/>
      <c r="I73" s="218"/>
      <c r="J73" s="218"/>
      <c r="K73" s="218"/>
      <c r="L73" s="218"/>
      <c r="M73" s="218"/>
      <c r="N73" s="218"/>
      <c r="O73" s="218"/>
      <c r="P73" s="218"/>
      <c r="Q73" s="218"/>
      <c r="R73" s="218"/>
      <c r="S73" s="218"/>
      <c r="T73" s="218"/>
      <c r="U73" s="218"/>
      <c r="V73" s="218"/>
      <c r="W73" s="218"/>
      <c r="X73" s="218"/>
      <c r="Y73" s="218"/>
      <c r="Z73" s="218"/>
      <c r="AA73" s="219"/>
      <c r="AB73" s="251"/>
      <c r="AC73" s="236"/>
      <c r="AD73" s="234"/>
      <c r="AE73" s="233"/>
      <c r="AF73" s="234"/>
      <c r="AG73" s="233"/>
      <c r="AH73" s="234"/>
      <c r="AI73" s="233"/>
      <c r="AJ73" s="234"/>
      <c r="AK73" s="238"/>
      <c r="AL73" s="241"/>
      <c r="AM73" s="240"/>
      <c r="AN73" s="258"/>
      <c r="AO73" s="243"/>
      <c r="AQ73" s="128"/>
      <c r="AR73" s="128"/>
      <c r="AS73" s="128"/>
      <c r="AT73" s="128"/>
      <c r="AU73" s="128"/>
      <c r="AV73" s="128"/>
      <c r="AW73" s="128"/>
      <c r="AX73" s="128"/>
      <c r="AY73" s="128"/>
      <c r="AZ73" s="128"/>
      <c r="BA73" s="128"/>
      <c r="BB73" s="128"/>
      <c r="BC73" s="128"/>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128"/>
      <c r="CH73" s="128"/>
      <c r="CI73" s="128"/>
      <c r="CJ73" s="128"/>
      <c r="CK73" s="128"/>
      <c r="CL73" s="128"/>
      <c r="CM73" s="128"/>
      <c r="CN73" s="128"/>
      <c r="CO73" s="128"/>
      <c r="CP73" s="128"/>
      <c r="CQ73" s="128"/>
      <c r="CR73" s="128"/>
      <c r="CS73" s="128"/>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row>
    <row r="74" spans="1:167" ht="11.25" customHeight="1">
      <c r="A74" s="210" t="str">
        <f>AD70</f>
        <v>B</v>
      </c>
      <c r="B74" s="211"/>
      <c r="C74" s="214"/>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6"/>
      <c r="AB74" s="220" t="str">
        <f>IF(AD72&lt;&gt;"",IF(AD72="W","L","W"),"")</f>
        <v/>
      </c>
      <c r="AC74" s="221"/>
      <c r="AD74" s="228"/>
      <c r="AE74" s="229"/>
      <c r="AF74" s="227" t="str">
        <f>IF($D68="1P",IF(L99=L101,IF(J99=J101,IF(H99&lt;&gt;"",IF(H99&gt;H101,"W","L"),""),IF(J99&gt;J101,"W","L")),IF(L99&gt;L101,"W","L")),IF(Z103=Z105,IF(X103=X105,IF(V103&lt;&gt;"",IF(V103&gt;V105,"W","L"),""),IF(X103&gt;X105,"W","L")),IF(Z103&gt;Z105,"W","L")))</f>
        <v/>
      </c>
      <c r="AG74" s="221"/>
      <c r="AH74" s="227" t="str">
        <f>IF($D68="1P",IF(Z95=Z97,IF(X95=X97,IF(V95&lt;&gt;"",IF(V95&gt;V97,"W","L"),""),IF(X95&gt;X97,"W","L")),IF(Z95&gt;Z97,"W","L")),IF(Z87=Z89,IF(X87=X89,IF(V87&lt;&gt;"",IF(V87&gt;V89,"W","L"),""),IF(X87&gt;X89,"W","L")),IF(Z87&gt;Z89,"W","L")))</f>
        <v/>
      </c>
      <c r="AI74" s="221"/>
      <c r="AJ74" s="227" t="str">
        <f>IF($D68="1P",IF(L87=L89,IF(J87=J89,IF(H87&lt;&gt;"",IF(H87&gt;H89,"W","L"),""),IF(J87&gt;J89,"W","L")),IF(L87&gt;L89,"W","L")),IF(L87=L89,IF(J87=J89,IF(H87&lt;&gt;"",IF(H87&gt;H89,"W","L"),""),IF(J87&gt;J89,"W","L")),IF(L87&gt;L89,"W","L")))</f>
        <v/>
      </c>
      <c r="AK74" s="237"/>
      <c r="AL74" s="239" t="str">
        <f>IF(OR(COUNTIF(AB74:AJ74,"W"),COUNTIF(AB74:AJ74,"L")),COUNTIF(AB74:AJ74,"W")*2+COUNTIF(AB74:AJ74,"L"),"")</f>
        <v/>
      </c>
      <c r="AM74" s="240"/>
      <c r="AN74" s="242" t="str">
        <f>IF(AL74&lt;&gt;"",RANK(AL74,AL72:AL80,0),"")</f>
        <v/>
      </c>
      <c r="AO74" s="243"/>
      <c r="AQ74" s="126"/>
      <c r="AR74" s="126"/>
      <c r="AS74" s="126"/>
      <c r="AT74" s="126"/>
      <c r="AU74" s="126"/>
      <c r="AV74" s="126"/>
      <c r="AW74" s="126"/>
      <c r="AX74" s="126"/>
      <c r="AY74" s="126"/>
      <c r="AZ74" s="126"/>
      <c r="BA74" s="126"/>
      <c r="BB74" s="126"/>
      <c r="BC74" s="126"/>
      <c r="CG74" s="126"/>
      <c r="CH74" s="126"/>
      <c r="CI74" s="126"/>
      <c r="CJ74" s="126"/>
      <c r="CK74" s="126"/>
      <c r="CL74" s="126"/>
      <c r="CM74" s="126"/>
      <c r="CN74" s="126"/>
      <c r="CO74" s="126"/>
      <c r="CP74" s="126"/>
      <c r="CQ74" s="126"/>
      <c r="CR74" s="126"/>
      <c r="CS74" s="126"/>
    </row>
    <row r="75" spans="1:167" ht="11.25" customHeight="1" thickBot="1">
      <c r="A75" s="212"/>
      <c r="B75" s="213"/>
      <c r="C75" s="217"/>
      <c r="D75" s="218"/>
      <c r="E75" s="218"/>
      <c r="F75" s="218"/>
      <c r="G75" s="218"/>
      <c r="H75" s="218"/>
      <c r="I75" s="218"/>
      <c r="J75" s="218"/>
      <c r="K75" s="218"/>
      <c r="L75" s="218"/>
      <c r="M75" s="218"/>
      <c r="N75" s="218"/>
      <c r="O75" s="218"/>
      <c r="P75" s="218"/>
      <c r="Q75" s="218"/>
      <c r="R75" s="218"/>
      <c r="S75" s="218"/>
      <c r="T75" s="218"/>
      <c r="U75" s="218"/>
      <c r="V75" s="218"/>
      <c r="W75" s="218"/>
      <c r="X75" s="218"/>
      <c r="Y75" s="218"/>
      <c r="Z75" s="218"/>
      <c r="AA75" s="219"/>
      <c r="AB75" s="232"/>
      <c r="AC75" s="233"/>
      <c r="AD75" s="235"/>
      <c r="AE75" s="236"/>
      <c r="AF75" s="234"/>
      <c r="AG75" s="233"/>
      <c r="AH75" s="234"/>
      <c r="AI75" s="233"/>
      <c r="AJ75" s="234"/>
      <c r="AK75" s="238"/>
      <c r="AL75" s="241"/>
      <c r="AM75" s="240"/>
      <c r="AN75" s="258"/>
      <c r="AO75" s="243"/>
      <c r="AQ75" s="127"/>
      <c r="AR75" s="127"/>
      <c r="AS75" s="127"/>
      <c r="AT75" s="127"/>
      <c r="AU75" s="127"/>
      <c r="AV75" s="127"/>
      <c r="AW75" s="127"/>
      <c r="AX75" s="127"/>
      <c r="AY75" s="127"/>
      <c r="AZ75" s="127"/>
      <c r="BA75" s="127"/>
      <c r="BB75" s="127"/>
      <c r="BC75" s="127"/>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G75" s="127"/>
      <c r="CH75" s="127"/>
      <c r="CI75" s="127"/>
      <c r="CJ75" s="127"/>
      <c r="CK75" s="127"/>
      <c r="CL75" s="127"/>
      <c r="CM75" s="127"/>
      <c r="CN75" s="127"/>
      <c r="CO75" s="127"/>
      <c r="CP75" s="127"/>
      <c r="CQ75" s="127"/>
      <c r="CR75" s="127"/>
      <c r="CS75" s="127"/>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row>
    <row r="76" spans="1:167" ht="11.25" customHeight="1">
      <c r="A76" s="210" t="str">
        <f>AF70</f>
        <v>C</v>
      </c>
      <c r="B76" s="211"/>
      <c r="C76" s="214"/>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6"/>
      <c r="AB76" s="220" t="str">
        <f>IF(AF72&lt;&gt;"",IF(AF72="W","L","W"),"")</f>
        <v/>
      </c>
      <c r="AC76" s="221"/>
      <c r="AD76" s="227" t="str">
        <f>IF(AF74&lt;&gt;"",IF(AF74="W","L","W"),"")</f>
        <v/>
      </c>
      <c r="AE76" s="221"/>
      <c r="AF76" s="228"/>
      <c r="AG76" s="229"/>
      <c r="AH76" s="227" t="str">
        <f>IF($D68="1P",IF(L91=L93,IF(J91=J93,IF(H91&lt;&gt;"",IF(H91&gt;H93,"W","L"),""),IF(J91&gt;J93,"W","L")),IF(L91&gt;L93,"W","L")),IF(L91=L93,IF(J91=J93,IF(H91&lt;&gt;"",IF(H91&gt;H93,"W","L"),""),IF(J91&gt;J93,"W","L")),IF(L91&gt;L93,"W","L")))</f>
        <v/>
      </c>
      <c r="AI76" s="221"/>
      <c r="AJ76" s="227" t="str">
        <f>IF($D68="1P",IF(Z87=Z89,IF(X87=X89,IF(V87&lt;&gt;"",IF(V87&gt;V89,"W","L"),""),IF(X87&gt;X89,"W","L")),IF(Z87&gt;Z89,"W","L")),IF(L99=L101,IF(J99=J101,IF(H99&lt;&gt;"",IF(H99&gt;H101,"W","L"),""),IF(J99&gt;J101,"W","L")),IF(L99&gt;L101,"W","L")))</f>
        <v/>
      </c>
      <c r="AK76" s="237"/>
      <c r="AL76" s="239" t="str">
        <f>IF(OR(COUNTIF(AB76:AJ76,"W"),COUNTIF(AB76:AJ76,"L")),COUNTIF(AB76:AJ76,"W")*2+COUNTIF(AB76:AJ76,"L"),"")</f>
        <v/>
      </c>
      <c r="AM76" s="240"/>
      <c r="AN76" s="242" t="str">
        <f>IF(AL76&lt;&gt;"",RANK(AL76,AL72:AL80,0),"")</f>
        <v/>
      </c>
      <c r="AO76" s="243"/>
      <c r="AQ76" s="154" t="str">
        <f>CONCATENATE($A70," ",$D70,","," ",$F68)</f>
        <v>Group: 2, Women's Singles</v>
      </c>
      <c r="AR76" s="155"/>
      <c r="AS76" s="155"/>
      <c r="AT76" s="155"/>
      <c r="AU76" s="155"/>
      <c r="AV76" s="155"/>
      <c r="AW76" s="155"/>
      <c r="AX76" s="155"/>
      <c r="AY76" s="155"/>
      <c r="AZ76" s="155"/>
      <c r="BA76" s="155"/>
      <c r="BB76" s="155"/>
      <c r="BC76" s="156"/>
      <c r="BD76" s="163">
        <f>A91</f>
        <v>2</v>
      </c>
      <c r="BE76" s="164"/>
      <c r="BF76" s="183" t="str">
        <f>C91</f>
        <v>C</v>
      </c>
      <c r="BG76" s="185" t="str">
        <f>IF(VLOOKUP($BF76,$A72:$C80,3,FALSE)=0,"",CONCATENATE(VLOOKUP(VLOOKUP($BF76,$A72:$C80,3,FALSE),Players!$J:$N,4,FALSE)," ",VLOOKUP($BF76,$A72:$C80,3,FALSE)," ",IF(ISERROR(VLOOKUP(VLOOKUP($BF76,$A72:$C80,3,FALSE),Players!$J:$N,5,FALSE)),"()",CONCATENATE("(",VLOOKUP(VLOOKUP($BF76,$A72:$C80,3,FALSE),Players!$J:$N,5,FALSE),")"))))</f>
        <v/>
      </c>
      <c r="BH76" s="186"/>
      <c r="BI76" s="186"/>
      <c r="BJ76" s="186"/>
      <c r="BK76" s="186"/>
      <c r="BL76" s="186"/>
      <c r="BM76" s="186"/>
      <c r="BN76" s="186"/>
      <c r="BO76" s="186"/>
      <c r="BP76" s="186"/>
      <c r="BQ76" s="186"/>
      <c r="BR76" s="186"/>
      <c r="BS76" s="186"/>
      <c r="BT76" s="186"/>
      <c r="BU76" s="187"/>
      <c r="BV76" s="170" t="str">
        <f>IF(D91&lt;&gt;"",D91,"")</f>
        <v/>
      </c>
      <c r="BW76" s="171"/>
      <c r="BX76" s="170" t="str">
        <f>IF(F91&lt;&gt;"",F91,"")</f>
        <v/>
      </c>
      <c r="BY76" s="171"/>
      <c r="BZ76" s="170" t="str">
        <f>IF(H91&lt;&gt;"",H91,"")</f>
        <v/>
      </c>
      <c r="CA76" s="171"/>
      <c r="CB76" s="170" t="str">
        <f>IF(J91&lt;&gt;"",J91,"")</f>
        <v/>
      </c>
      <c r="CC76" s="171"/>
      <c r="CD76" s="170" t="str">
        <f>IF(L91&lt;&gt;"",L91,"")</f>
        <v/>
      </c>
      <c r="CE76" s="171"/>
      <c r="CF76" s="174" t="str">
        <f>IF($CD76=$CD78,IF($CB76=$CB78,IF($BZ76&lt;&gt;"",IF($BZ76&gt;$BZ78,"W","L"),""),IF($CB76&gt;$CB78,"W","L")),IF($CD76&gt;$CD78,"W","L"))</f>
        <v/>
      </c>
      <c r="CG76" s="154" t="str">
        <f>CONCATENATE($A70," ",$D70,","," ",$F68)</f>
        <v>Group: 2, Women's Singles</v>
      </c>
      <c r="CH76" s="155"/>
      <c r="CI76" s="155"/>
      <c r="CJ76" s="155"/>
      <c r="CK76" s="155"/>
      <c r="CL76" s="155"/>
      <c r="CM76" s="155"/>
      <c r="CN76" s="155"/>
      <c r="CO76" s="155"/>
      <c r="CP76" s="155"/>
      <c r="CQ76" s="155"/>
      <c r="CR76" s="155"/>
      <c r="CS76" s="156"/>
      <c r="CT76" s="163">
        <f>O99</f>
        <v>9</v>
      </c>
      <c r="CU76" s="164"/>
      <c r="CV76" s="183" t="str">
        <f>Q99</f>
        <v>A</v>
      </c>
      <c r="CW76" s="185" t="str">
        <f>IF(VLOOKUP($CV76,$A72:$C80,3,FALSE)=0,"",CONCATENATE(VLOOKUP(VLOOKUP($CV76,$A72:$C80,3,FALSE),Players!$J:$N,4,FALSE)," ",VLOOKUP($CV76,$A72:$C80,3,FALSE)," ",IF(ISERROR(VLOOKUP(VLOOKUP($CV76,$A72:$C80,3,FALSE),Players!$J:$N,5,FALSE)),"()",CONCATENATE("(",VLOOKUP(VLOOKUP($CV76,$A72:$C80,3,FALSE),Players!$J:$N,5,FALSE),")"))))</f>
        <v/>
      </c>
      <c r="CX76" s="186"/>
      <c r="CY76" s="186"/>
      <c r="CZ76" s="186"/>
      <c r="DA76" s="186"/>
      <c r="DB76" s="186"/>
      <c r="DC76" s="186"/>
      <c r="DD76" s="186"/>
      <c r="DE76" s="186"/>
      <c r="DF76" s="186"/>
      <c r="DG76" s="186"/>
      <c r="DH76" s="186"/>
      <c r="DI76" s="186"/>
      <c r="DJ76" s="186"/>
      <c r="DK76" s="187"/>
      <c r="DL76" s="170" t="str">
        <f>IF(R99&lt;&gt;"",R99,"")</f>
        <v/>
      </c>
      <c r="DM76" s="171"/>
      <c r="DN76" s="170" t="str">
        <f>IF(T99&lt;&gt;"",T99,"")</f>
        <v/>
      </c>
      <c r="DO76" s="171"/>
      <c r="DP76" s="170" t="str">
        <f>IF(V99&lt;&gt;"",V99,"")</f>
        <v/>
      </c>
      <c r="DQ76" s="171"/>
      <c r="DR76" s="170" t="str">
        <f>IF(X99&lt;&gt;"",X99,"")</f>
        <v/>
      </c>
      <c r="DS76" s="171"/>
      <c r="DT76" s="170" t="str">
        <f>IF(Z99&lt;&gt;"",Z99,"")</f>
        <v/>
      </c>
      <c r="DU76" s="171"/>
      <c r="DV76" s="174" t="str">
        <f>IF($DT76=$DT78,IF($DR76=$DR78,IF($DP76&lt;&gt;"",IF($DP76&gt;$DP78,"W","L"),""),IF($DR76&gt;$DR78,"W","L")),IF($DT76&gt;$DT78,"W","L"))</f>
        <v/>
      </c>
    </row>
    <row r="77" spans="1:167" ht="11.25" customHeight="1">
      <c r="A77" s="212"/>
      <c r="B77" s="213"/>
      <c r="C77" s="217"/>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9"/>
      <c r="AB77" s="232"/>
      <c r="AC77" s="233"/>
      <c r="AD77" s="234"/>
      <c r="AE77" s="233"/>
      <c r="AF77" s="235"/>
      <c r="AG77" s="236"/>
      <c r="AH77" s="234"/>
      <c r="AI77" s="233"/>
      <c r="AJ77" s="234"/>
      <c r="AK77" s="238"/>
      <c r="AL77" s="241"/>
      <c r="AM77" s="240"/>
      <c r="AN77" s="258"/>
      <c r="AO77" s="243"/>
      <c r="AQ77" s="157"/>
      <c r="AR77" s="158"/>
      <c r="AS77" s="158"/>
      <c r="AT77" s="158"/>
      <c r="AU77" s="158"/>
      <c r="AV77" s="158"/>
      <c r="AW77" s="158"/>
      <c r="AX77" s="158"/>
      <c r="AY77" s="158"/>
      <c r="AZ77" s="158"/>
      <c r="BA77" s="158"/>
      <c r="BB77" s="158"/>
      <c r="BC77" s="159"/>
      <c r="BD77" s="165"/>
      <c r="BE77" s="166"/>
      <c r="BF77" s="184"/>
      <c r="BG77" s="188"/>
      <c r="BH77" s="189"/>
      <c r="BI77" s="189"/>
      <c r="BJ77" s="189"/>
      <c r="BK77" s="189"/>
      <c r="BL77" s="189"/>
      <c r="BM77" s="189"/>
      <c r="BN77" s="189"/>
      <c r="BO77" s="189"/>
      <c r="BP77" s="189"/>
      <c r="BQ77" s="189"/>
      <c r="BR77" s="189"/>
      <c r="BS77" s="189"/>
      <c r="BT77" s="189"/>
      <c r="BU77" s="190"/>
      <c r="BV77" s="172"/>
      <c r="BW77" s="173"/>
      <c r="BX77" s="172"/>
      <c r="BY77" s="173"/>
      <c r="BZ77" s="172"/>
      <c r="CA77" s="173"/>
      <c r="CB77" s="172"/>
      <c r="CC77" s="173"/>
      <c r="CD77" s="172"/>
      <c r="CE77" s="173"/>
      <c r="CF77" s="174"/>
      <c r="CG77" s="157"/>
      <c r="CH77" s="158"/>
      <c r="CI77" s="158"/>
      <c r="CJ77" s="158"/>
      <c r="CK77" s="158"/>
      <c r="CL77" s="158"/>
      <c r="CM77" s="158"/>
      <c r="CN77" s="158"/>
      <c r="CO77" s="158"/>
      <c r="CP77" s="158"/>
      <c r="CQ77" s="158"/>
      <c r="CR77" s="158"/>
      <c r="CS77" s="159"/>
      <c r="CT77" s="165"/>
      <c r="CU77" s="166"/>
      <c r="CV77" s="184"/>
      <c r="CW77" s="188"/>
      <c r="CX77" s="189"/>
      <c r="CY77" s="189"/>
      <c r="CZ77" s="189"/>
      <c r="DA77" s="189"/>
      <c r="DB77" s="189"/>
      <c r="DC77" s="189"/>
      <c r="DD77" s="189"/>
      <c r="DE77" s="189"/>
      <c r="DF77" s="189"/>
      <c r="DG77" s="189"/>
      <c r="DH77" s="189"/>
      <c r="DI77" s="189"/>
      <c r="DJ77" s="189"/>
      <c r="DK77" s="190"/>
      <c r="DL77" s="172"/>
      <c r="DM77" s="173"/>
      <c r="DN77" s="172"/>
      <c r="DO77" s="173"/>
      <c r="DP77" s="172"/>
      <c r="DQ77" s="173"/>
      <c r="DR77" s="172"/>
      <c r="DS77" s="173"/>
      <c r="DT77" s="172"/>
      <c r="DU77" s="173"/>
      <c r="DV77" s="174"/>
    </row>
    <row r="78" spans="1:167" ht="11.25" customHeight="1">
      <c r="A78" s="210" t="str">
        <f>AH70</f>
        <v>D</v>
      </c>
      <c r="B78" s="211"/>
      <c r="C78" s="214"/>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6"/>
      <c r="AB78" s="220" t="str">
        <f>IF(AH72&lt;&gt;"",IF(AH72="W","L","W"),"")</f>
        <v/>
      </c>
      <c r="AC78" s="221"/>
      <c r="AD78" s="227" t="str">
        <f>IF(AH74&lt;&gt;"",IF(AH74="W","L","W"),"")</f>
        <v/>
      </c>
      <c r="AE78" s="221"/>
      <c r="AF78" s="227" t="str">
        <f>IF(AH76&lt;&gt;"",IF(AH76="W","L","W"),"")</f>
        <v/>
      </c>
      <c r="AG78" s="221"/>
      <c r="AH78" s="228"/>
      <c r="AI78" s="229"/>
      <c r="AJ78" s="227" t="str">
        <f>IF($D68="1P",IF(Z103=Z105,IF(X103=X105,IF(V103&lt;&gt;"",IF(V103&gt;V105,"W","L"),""),IF(X103&gt;X105,"W","L")),IF(Z103&gt;Z105,"W","L")),IF(Z95=Z97,IF(X95=X97,IF(V95&lt;&gt;"",IF(V95&gt;V97,"W","L"),""),IF(X95&gt;X97,"W","L")),IF(Z95&gt;Z97,"W","L")))</f>
        <v/>
      </c>
      <c r="AK78" s="237"/>
      <c r="AL78" s="239" t="str">
        <f>IF(OR(COUNTIF(AB78:AJ78,"W"),COUNTIF(AB78:AJ78,"L")),COUNTIF(AB78:AJ78,"W")*2+COUNTIF(AB78:AJ78,"L"),"")</f>
        <v/>
      </c>
      <c r="AM78" s="240"/>
      <c r="AN78" s="242" t="str">
        <f>IF(AL78&lt;&gt;"",RANK(AL78,AL72:AL80,0),"")</f>
        <v/>
      </c>
      <c r="AO78" s="243"/>
      <c r="AQ78" s="157"/>
      <c r="AR78" s="158"/>
      <c r="AS78" s="158"/>
      <c r="AT78" s="158"/>
      <c r="AU78" s="158"/>
      <c r="AV78" s="158"/>
      <c r="AW78" s="158"/>
      <c r="AX78" s="158"/>
      <c r="AY78" s="158"/>
      <c r="AZ78" s="158"/>
      <c r="BA78" s="158"/>
      <c r="BB78" s="158"/>
      <c r="BC78" s="159"/>
      <c r="BD78" s="165"/>
      <c r="BE78" s="166"/>
      <c r="BF78" s="175" t="str">
        <f>C93</f>
        <v>D</v>
      </c>
      <c r="BG78" s="177" t="str">
        <f>IF(VLOOKUP($BF78,$A72:$C80,3,FALSE)=0,"",CONCATENATE(VLOOKUP(VLOOKUP($BF78,$A72:$C80,3,FALSE),Players!$J:$N,4,FALSE)," ",VLOOKUP($BF78,$A72:$C80,3,FALSE)," ",IF(ISERROR(VLOOKUP(VLOOKUP($BF78,$A72:$C80,3,FALSE),Players!$J:$N,5,FALSE)),"()",CONCATENATE("(",VLOOKUP(VLOOKUP($BF78,$A72:$C80,3,FALSE),Players!$J:$N,5,FALSE),")"))))</f>
        <v/>
      </c>
      <c r="BH78" s="178"/>
      <c r="BI78" s="178"/>
      <c r="BJ78" s="178"/>
      <c r="BK78" s="178"/>
      <c r="BL78" s="178"/>
      <c r="BM78" s="178"/>
      <c r="BN78" s="178"/>
      <c r="BO78" s="178"/>
      <c r="BP78" s="178"/>
      <c r="BQ78" s="178"/>
      <c r="BR78" s="178"/>
      <c r="BS78" s="178"/>
      <c r="BT78" s="178"/>
      <c r="BU78" s="179"/>
      <c r="BV78" s="150" t="str">
        <f>IF(D93&lt;&gt;"",D93,"")</f>
        <v/>
      </c>
      <c r="BW78" s="151"/>
      <c r="BX78" s="150" t="str">
        <f>IF(F93&lt;&gt;"",F93,"")</f>
        <v/>
      </c>
      <c r="BY78" s="151"/>
      <c r="BZ78" s="150" t="str">
        <f>IF(H93&lt;&gt;"",H93,"")</f>
        <v/>
      </c>
      <c r="CA78" s="151"/>
      <c r="CB78" s="150" t="str">
        <f>IF(J93&lt;&gt;"",J93,"")</f>
        <v/>
      </c>
      <c r="CC78" s="151"/>
      <c r="CD78" s="150" t="str">
        <f>IF(L93&lt;&gt;"",L93,"")</f>
        <v/>
      </c>
      <c r="CE78" s="151"/>
      <c r="CF78" s="174" t="str">
        <f>IF($CF76&lt;&gt;"",IF(CF76="W","L","W"),"")</f>
        <v/>
      </c>
      <c r="CG78" s="157"/>
      <c r="CH78" s="158"/>
      <c r="CI78" s="158"/>
      <c r="CJ78" s="158"/>
      <c r="CK78" s="158"/>
      <c r="CL78" s="158"/>
      <c r="CM78" s="158"/>
      <c r="CN78" s="158"/>
      <c r="CO78" s="158"/>
      <c r="CP78" s="158"/>
      <c r="CQ78" s="158"/>
      <c r="CR78" s="158"/>
      <c r="CS78" s="159"/>
      <c r="CT78" s="165"/>
      <c r="CU78" s="166"/>
      <c r="CV78" s="175" t="str">
        <f>Q101</f>
        <v>E</v>
      </c>
      <c r="CW78" s="177" t="str">
        <f>IF(VLOOKUP($CV78,$A72:$C80,3,FALSE)=0,"",CONCATENATE(VLOOKUP(VLOOKUP($CV78,$A72:$C80,3,FALSE),Players!$J:$N,4,FALSE)," ",VLOOKUP($CV78,$A72:$C80,3,FALSE)," ",IF(ISERROR(VLOOKUP(VLOOKUP($CV78,$A72:$C80,3,FALSE),Players!$J:$N,5,FALSE)),"()",CONCATENATE("(",VLOOKUP(VLOOKUP($CV78,$A72:$C80,3,FALSE),Players!$J:$N,5,FALSE),")"))))</f>
        <v/>
      </c>
      <c r="CX78" s="178"/>
      <c r="CY78" s="178"/>
      <c r="CZ78" s="178"/>
      <c r="DA78" s="178"/>
      <c r="DB78" s="178"/>
      <c r="DC78" s="178"/>
      <c r="DD78" s="178"/>
      <c r="DE78" s="178"/>
      <c r="DF78" s="178"/>
      <c r="DG78" s="178"/>
      <c r="DH78" s="178"/>
      <c r="DI78" s="178"/>
      <c r="DJ78" s="178"/>
      <c r="DK78" s="179"/>
      <c r="DL78" s="150" t="str">
        <f>IF(R101&lt;&gt;"",R101,"")</f>
        <v/>
      </c>
      <c r="DM78" s="151"/>
      <c r="DN78" s="150" t="str">
        <f>IF(T101&lt;&gt;"",T101,"")</f>
        <v/>
      </c>
      <c r="DO78" s="151"/>
      <c r="DP78" s="150" t="str">
        <f>IF(V101&lt;&gt;"",V101,"")</f>
        <v/>
      </c>
      <c r="DQ78" s="151"/>
      <c r="DR78" s="150" t="str">
        <f>IF(X101&lt;&gt;"",X101,"")</f>
        <v/>
      </c>
      <c r="DS78" s="151"/>
      <c r="DT78" s="150" t="str">
        <f>IF(Z101&lt;&gt;"",Z101,"")</f>
        <v/>
      </c>
      <c r="DU78" s="151"/>
      <c r="DV78" s="174" t="str">
        <f>IF($DV76&lt;&gt;"",IF(DV76="W","L","W"),"")</f>
        <v/>
      </c>
    </row>
    <row r="79" spans="1:167" ht="11.25" customHeight="1" thickBot="1">
      <c r="A79" s="212"/>
      <c r="B79" s="213"/>
      <c r="C79" s="217"/>
      <c r="D79" s="218"/>
      <c r="E79" s="218"/>
      <c r="F79" s="218"/>
      <c r="G79" s="218"/>
      <c r="H79" s="218"/>
      <c r="I79" s="218"/>
      <c r="J79" s="218"/>
      <c r="K79" s="218"/>
      <c r="L79" s="218"/>
      <c r="M79" s="218"/>
      <c r="N79" s="218"/>
      <c r="O79" s="218"/>
      <c r="P79" s="218"/>
      <c r="Q79" s="218"/>
      <c r="R79" s="218"/>
      <c r="S79" s="218"/>
      <c r="T79" s="218"/>
      <c r="U79" s="218"/>
      <c r="V79" s="218"/>
      <c r="W79" s="218"/>
      <c r="X79" s="218"/>
      <c r="Y79" s="218"/>
      <c r="Z79" s="218"/>
      <c r="AA79" s="219"/>
      <c r="AB79" s="232"/>
      <c r="AC79" s="233"/>
      <c r="AD79" s="234"/>
      <c r="AE79" s="233"/>
      <c r="AF79" s="234"/>
      <c r="AG79" s="233"/>
      <c r="AH79" s="235"/>
      <c r="AI79" s="236"/>
      <c r="AJ79" s="234"/>
      <c r="AK79" s="238"/>
      <c r="AL79" s="241"/>
      <c r="AM79" s="240"/>
      <c r="AN79" s="258"/>
      <c r="AO79" s="243"/>
      <c r="AQ79" s="160"/>
      <c r="AR79" s="161"/>
      <c r="AS79" s="161"/>
      <c r="AT79" s="161"/>
      <c r="AU79" s="161"/>
      <c r="AV79" s="161"/>
      <c r="AW79" s="161"/>
      <c r="AX79" s="161"/>
      <c r="AY79" s="161"/>
      <c r="AZ79" s="161"/>
      <c r="BA79" s="161"/>
      <c r="BB79" s="161"/>
      <c r="BC79" s="162"/>
      <c r="BD79" s="167"/>
      <c r="BE79" s="168"/>
      <c r="BF79" s="176"/>
      <c r="BG79" s="180"/>
      <c r="BH79" s="181"/>
      <c r="BI79" s="181"/>
      <c r="BJ79" s="181"/>
      <c r="BK79" s="181"/>
      <c r="BL79" s="181"/>
      <c r="BM79" s="181"/>
      <c r="BN79" s="181"/>
      <c r="BO79" s="181"/>
      <c r="BP79" s="181"/>
      <c r="BQ79" s="181"/>
      <c r="BR79" s="181"/>
      <c r="BS79" s="181"/>
      <c r="BT79" s="181"/>
      <c r="BU79" s="182"/>
      <c r="BV79" s="152"/>
      <c r="BW79" s="153"/>
      <c r="BX79" s="152"/>
      <c r="BY79" s="153"/>
      <c r="BZ79" s="152"/>
      <c r="CA79" s="153"/>
      <c r="CB79" s="152"/>
      <c r="CC79" s="153"/>
      <c r="CD79" s="152"/>
      <c r="CE79" s="153"/>
      <c r="CF79" s="174"/>
      <c r="CG79" s="160"/>
      <c r="CH79" s="161"/>
      <c r="CI79" s="161"/>
      <c r="CJ79" s="161"/>
      <c r="CK79" s="161"/>
      <c r="CL79" s="161"/>
      <c r="CM79" s="161"/>
      <c r="CN79" s="161"/>
      <c r="CO79" s="161"/>
      <c r="CP79" s="161"/>
      <c r="CQ79" s="161"/>
      <c r="CR79" s="161"/>
      <c r="CS79" s="162"/>
      <c r="CT79" s="167"/>
      <c r="CU79" s="168"/>
      <c r="CV79" s="176"/>
      <c r="CW79" s="180"/>
      <c r="CX79" s="181"/>
      <c r="CY79" s="181"/>
      <c r="CZ79" s="181"/>
      <c r="DA79" s="181"/>
      <c r="DB79" s="181"/>
      <c r="DC79" s="181"/>
      <c r="DD79" s="181"/>
      <c r="DE79" s="181"/>
      <c r="DF79" s="181"/>
      <c r="DG79" s="181"/>
      <c r="DH79" s="181"/>
      <c r="DI79" s="181"/>
      <c r="DJ79" s="181"/>
      <c r="DK79" s="182"/>
      <c r="DL79" s="152"/>
      <c r="DM79" s="153"/>
      <c r="DN79" s="152"/>
      <c r="DO79" s="153"/>
      <c r="DP79" s="152"/>
      <c r="DQ79" s="153"/>
      <c r="DR79" s="152"/>
      <c r="DS79" s="153"/>
      <c r="DT79" s="152"/>
      <c r="DU79" s="153"/>
      <c r="DV79" s="174"/>
    </row>
    <row r="80" spans="1:167" ht="11.25" customHeight="1">
      <c r="A80" s="210" t="str">
        <f>AJ70</f>
        <v>E</v>
      </c>
      <c r="B80" s="211"/>
      <c r="C80" s="214"/>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6"/>
      <c r="AB80" s="220" t="str">
        <f>IF(AJ72&lt;&gt;"",IF(AJ72="W","L","W"),"")</f>
        <v/>
      </c>
      <c r="AC80" s="221"/>
      <c r="AD80" s="227" t="str">
        <f>IF(AJ74&lt;&gt;"",IF(AJ74="W","L","W"),"")</f>
        <v/>
      </c>
      <c r="AE80" s="221"/>
      <c r="AF80" s="227" t="str">
        <f>IF(AJ76&lt;&gt;"",IF(AJ76="W","L","W"),"")</f>
        <v/>
      </c>
      <c r="AG80" s="221"/>
      <c r="AH80" s="227" t="str">
        <f>IF(AJ78&lt;&gt;"",IF(AJ78="W","L","W"),"")</f>
        <v/>
      </c>
      <c r="AI80" s="221"/>
      <c r="AJ80" s="228"/>
      <c r="AK80" s="229"/>
      <c r="AL80" s="239" t="str">
        <f>IF(OR(COUNTIF(AB80:AJ80,"W"),COUNTIF(AB80:AJ80,"L")),COUNTIF(AB80:AJ80,"W")*2+COUNTIF(AB80:AJ80,"L"),"")</f>
        <v/>
      </c>
      <c r="AM80" s="240"/>
      <c r="AN80" s="242" t="str">
        <f>IF(AL80&lt;&gt;"",RANK(AL80,AL72:AL80,0),"")</f>
        <v/>
      </c>
      <c r="AO80" s="243"/>
      <c r="AQ80" s="126"/>
      <c r="AR80" s="126"/>
      <c r="AS80" s="126"/>
      <c r="AT80" s="126"/>
      <c r="AU80" s="126"/>
      <c r="AV80" s="126"/>
      <c r="AW80" s="126"/>
      <c r="AX80" s="126"/>
      <c r="AY80" s="126"/>
      <c r="AZ80" s="126"/>
      <c r="BA80" s="126"/>
      <c r="BB80" s="126"/>
      <c r="BC80" s="126"/>
      <c r="BV80" s="169" t="str">
        <f>IF(CF76&lt;&gt;"",IF(AND(AND(BV76&gt;-1,BV78&gt;-1),OR(BV76&gt;10,BV78&gt;10),ABS(BV76-BV78)&gt;1,IF(OR(BV76&gt;11,BV78&gt;11),ABS(BV76-BV78)=2,TRUE),BV76=INT(BV76),BV78=INT(BV78)),"","Error"),"")</f>
        <v/>
      </c>
      <c r="BW80" s="169"/>
      <c r="BX80" s="169" t="str">
        <f>IF(CF76&lt;&gt;"",IF(AND(AND(BX76&gt;-1,BX78&gt;-1),OR(BX76&gt;10,BX78&gt;10),ABS(BX76-BX78)&gt;1,IF(OR(BX76&gt;11,BX78&gt;11),ABS(BX76-BX78)=2,TRUE),BX76=INT(BX76),BX78=INT(BX78)),"","Error"),"")</f>
        <v/>
      </c>
      <c r="BY80" s="169"/>
      <c r="BZ80" s="169" t="str">
        <f>IF(CF76&lt;&gt;"",IF(AND(AND(BZ76&gt;-1,BZ78&gt;-1),OR(BZ76&gt;10,BZ78&gt;10),ABS(BZ76-BZ78)&gt;1,IF(OR(BZ76&gt;11,BZ78&gt;11),ABS(BZ76-BZ78)=2,TRUE),BZ76=INT(BZ76),BZ78=INT(BZ78)),"","Error"),"")</f>
        <v/>
      </c>
      <c r="CA80" s="169"/>
      <c r="CB80" s="169" t="str">
        <f>IF(AND(CF76&lt;&gt;"",CB76&lt;&gt;""),IF(AND(AND(CB76&gt;-1,CB78&gt;-1),OR(CB76&gt;10,CB78&gt;10),ABS(CB76-CB78)&gt;1,IF(OR(CB76&gt;11,CB78&gt;11),ABS(CB76-CB78)=2,TRUE),CB76=INT(CB76),CB78=INT(CB78)),"","Error"),"")</f>
        <v/>
      </c>
      <c r="CC80" s="169"/>
      <c r="CD80" s="169" t="str">
        <f>IF(AND(CF76&lt;&gt;"",CD76&lt;&gt;""),IF(AND(AND(CD76&gt;-1,CD78&gt;-1),OR(CD76&gt;10,CD78&gt;10),ABS(CD76-CD78)&gt;1,IF(OR(CD76&gt;11,CD78&gt;11),ABS(CD76-CD78)=2,TRUE),CD76=INT(CD76),CD78=INT(CD78)),"","Error"),"")</f>
        <v/>
      </c>
      <c r="CE80" s="169"/>
      <c r="CG80" s="126"/>
      <c r="CH80" s="126"/>
      <c r="CI80" s="126"/>
      <c r="CJ80" s="126"/>
      <c r="CK80" s="126"/>
      <c r="CL80" s="126"/>
      <c r="CM80" s="126"/>
      <c r="CN80" s="126"/>
      <c r="CO80" s="126"/>
      <c r="CP80" s="126"/>
      <c r="CQ80" s="126"/>
      <c r="CR80" s="126"/>
      <c r="CS80" s="126"/>
      <c r="DL80" s="169" t="str">
        <f>IF(DV76&lt;&gt;"",IF(AND(AND(DL76&gt;-1,DL78&gt;-1),OR(DL76&gt;10,DL78&gt;10),ABS(DL76-DL78)&gt;1,IF(OR(DL76&gt;11,DL78&gt;11),ABS(DL76-DL78)=2,TRUE),DL76=INT(DL76),DL78=INT(DL78)),"","Error"),"")</f>
        <v/>
      </c>
      <c r="DM80" s="169"/>
      <c r="DN80" s="169" t="str">
        <f>IF(DV76&lt;&gt;"",IF(AND(AND(DN76&gt;-1,DN78&gt;-1),OR(DN76&gt;10,DN78&gt;10),ABS(DN76-DN78)&gt;1,IF(OR(DN76&gt;11,DN78&gt;11),ABS(DN76-DN78)=2,TRUE),DN76=INT(DN76),DN78=INT(DN78)),"","Error"),"")</f>
        <v/>
      </c>
      <c r="DO80" s="169"/>
      <c r="DP80" s="169" t="str">
        <f>IF(DV76&lt;&gt;"",IF(AND(AND(DP76&gt;-1,DP78&gt;-1),OR(DP76&gt;10,DP78&gt;10),ABS(DP76-DP78)&gt;1,IF(OR(DP76&gt;11,DP78&gt;11),ABS(DP76-DP78)=2,TRUE),DP76=INT(DP76),DP78=INT(DP78)),"","Error"),"")</f>
        <v/>
      </c>
      <c r="DQ80" s="169"/>
      <c r="DR80" s="169" t="str">
        <f>IF(AND(DV76&lt;&gt;"",DR76&lt;&gt;""),IF(AND(AND(DR76&gt;-1,DR78&gt;-1),OR(DR76&gt;10,DR78&gt;10),ABS(DR76-DR78)&gt;1,IF(OR(DR76&gt;11,DR78&gt;11),ABS(DR76-DR78)=2,TRUE),DR76=INT(DR76),DR78=INT(DR78)),"","Error"),"")</f>
        <v/>
      </c>
      <c r="DS80" s="169"/>
      <c r="DT80" s="169" t="str">
        <f>IF(AND(DV76&lt;&gt;"",DT76&lt;&gt;""),IF(AND(AND(DT76&gt;-1,DT78&gt;-1),OR(DT76&gt;10,DT78&gt;10),ABS(DT76-DT78)&gt;1,IF(OR(DT76&gt;11,DT78&gt;11),ABS(DT76-DT78)=2,TRUE),DT76=INT(DT76),DT78=INT(DT78)),"","Error"),"")</f>
        <v/>
      </c>
      <c r="DU80" s="169"/>
    </row>
    <row r="81" spans="1:126" ht="11.25" customHeight="1" thickBot="1">
      <c r="A81" s="212"/>
      <c r="B81" s="213"/>
      <c r="C81" s="217"/>
      <c r="D81" s="218"/>
      <c r="E81" s="218"/>
      <c r="F81" s="218"/>
      <c r="G81" s="218"/>
      <c r="H81" s="218"/>
      <c r="I81" s="218"/>
      <c r="J81" s="218"/>
      <c r="K81" s="218"/>
      <c r="L81" s="218"/>
      <c r="M81" s="218"/>
      <c r="N81" s="218"/>
      <c r="O81" s="218"/>
      <c r="P81" s="218"/>
      <c r="Q81" s="218"/>
      <c r="R81" s="218"/>
      <c r="S81" s="218"/>
      <c r="T81" s="218"/>
      <c r="U81" s="218"/>
      <c r="V81" s="218"/>
      <c r="W81" s="218"/>
      <c r="X81" s="218"/>
      <c r="Y81" s="218"/>
      <c r="Z81" s="218"/>
      <c r="AA81" s="219"/>
      <c r="AB81" s="222"/>
      <c r="AC81" s="223"/>
      <c r="AD81" s="226"/>
      <c r="AE81" s="223"/>
      <c r="AF81" s="226"/>
      <c r="AG81" s="223"/>
      <c r="AH81" s="226"/>
      <c r="AI81" s="223"/>
      <c r="AJ81" s="230"/>
      <c r="AK81" s="231"/>
      <c r="AL81" s="246"/>
      <c r="AM81" s="247"/>
      <c r="AN81" s="248"/>
      <c r="AO81" s="249"/>
      <c r="AQ81" s="126"/>
      <c r="AR81" s="126"/>
      <c r="AS81" s="126"/>
      <c r="AT81" s="126"/>
      <c r="AU81" s="126"/>
      <c r="AV81" s="126"/>
      <c r="AW81" s="126"/>
      <c r="AX81" s="126"/>
      <c r="AY81" s="126"/>
      <c r="AZ81" s="126"/>
      <c r="BA81" s="126"/>
      <c r="BB81" s="126"/>
      <c r="BC81" s="126"/>
      <c r="CG81" s="126"/>
      <c r="CH81" s="126"/>
      <c r="CI81" s="126"/>
      <c r="CJ81" s="126"/>
      <c r="CK81" s="126"/>
      <c r="CL81" s="126"/>
      <c r="CM81" s="126"/>
      <c r="CN81" s="126"/>
      <c r="CO81" s="126"/>
      <c r="CP81" s="126"/>
      <c r="CQ81" s="126"/>
      <c r="CR81" s="126"/>
      <c r="CS81" s="126"/>
    </row>
    <row r="82" spans="1:126" ht="11.25" customHeight="1">
      <c r="A82" s="2"/>
      <c r="J82" s="43"/>
      <c r="K82" s="43"/>
      <c r="L82" s="43"/>
      <c r="M82" s="43"/>
      <c r="R82" s="42"/>
      <c r="S82" s="42"/>
      <c r="W82" s="42"/>
      <c r="AA82" s="42"/>
      <c r="AB82" s="3"/>
      <c r="AQ82" s="127"/>
      <c r="AR82" s="127"/>
      <c r="AS82" s="127"/>
      <c r="AT82" s="127"/>
      <c r="AU82" s="127"/>
      <c r="AV82" s="127"/>
      <c r="AW82" s="127"/>
      <c r="AX82" s="127"/>
      <c r="AY82" s="127"/>
      <c r="AZ82" s="127"/>
      <c r="BA82" s="127"/>
      <c r="BB82" s="127"/>
      <c r="BC82" s="127"/>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G82" s="127"/>
      <c r="CH82" s="127"/>
      <c r="CI82" s="127"/>
      <c r="CJ82" s="127"/>
      <c r="CK82" s="127"/>
      <c r="CL82" s="127"/>
      <c r="CM82" s="127"/>
      <c r="CN82" s="127"/>
      <c r="CO82" s="127"/>
      <c r="CP82" s="127"/>
      <c r="CQ82" s="127"/>
      <c r="CR82" s="127"/>
      <c r="CS82" s="127"/>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row>
    <row r="83" spans="1:126" ht="11.25" customHeight="1">
      <c r="A83" s="42"/>
      <c r="R83" s="42"/>
      <c r="S83" s="42"/>
      <c r="W83" s="42"/>
      <c r="X83" s="43"/>
      <c r="Y83" s="43"/>
      <c r="Z83" s="43"/>
      <c r="AA83" s="43"/>
      <c r="AB83" s="3"/>
      <c r="AQ83" s="128"/>
      <c r="AR83" s="128"/>
      <c r="AS83" s="128"/>
      <c r="AT83" s="128"/>
      <c r="AU83" s="128"/>
      <c r="AV83" s="128"/>
      <c r="AW83" s="128"/>
      <c r="AX83" s="128"/>
      <c r="AY83" s="128"/>
      <c r="AZ83" s="128"/>
      <c r="BA83" s="128"/>
      <c r="BB83" s="128"/>
      <c r="BC83" s="128"/>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G83" s="128"/>
      <c r="CH83" s="128"/>
      <c r="CI83" s="128"/>
      <c r="CJ83" s="128"/>
      <c r="CK83" s="128"/>
      <c r="CL83" s="128"/>
      <c r="CM83" s="128"/>
      <c r="CN83" s="128"/>
      <c r="CO83" s="128"/>
      <c r="CP83" s="128"/>
      <c r="CQ83" s="128"/>
      <c r="CR83" s="128"/>
      <c r="CS83" s="128"/>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row>
    <row r="84" spans="1:126" ht="11.25" customHeight="1">
      <c r="AQ84" s="126"/>
      <c r="AR84" s="126"/>
      <c r="AS84" s="126"/>
      <c r="AT84" s="126"/>
      <c r="AU84" s="126"/>
      <c r="AV84" s="126"/>
      <c r="AW84" s="126"/>
      <c r="AX84" s="126"/>
      <c r="AY84" s="126"/>
      <c r="AZ84" s="126"/>
      <c r="BA84" s="126"/>
      <c r="BB84" s="126"/>
      <c r="BC84" s="126"/>
      <c r="CG84" s="126"/>
      <c r="CH84" s="126"/>
      <c r="CI84" s="126"/>
      <c r="CJ84" s="126"/>
      <c r="CK84" s="126"/>
      <c r="CL84" s="126"/>
      <c r="CM84" s="126"/>
      <c r="CN84" s="126"/>
      <c r="CO84" s="126"/>
      <c r="CP84" s="126"/>
      <c r="CQ84" s="126"/>
      <c r="CR84" s="126"/>
      <c r="CS84" s="126"/>
    </row>
    <row r="85" spans="1:126" ht="11.25" customHeight="1" thickBot="1">
      <c r="AP85" s="2"/>
      <c r="AQ85" s="127"/>
      <c r="AR85" s="127"/>
      <c r="AS85" s="127"/>
      <c r="AT85" s="127"/>
      <c r="AU85" s="127"/>
      <c r="AV85" s="127"/>
      <c r="AW85" s="127"/>
      <c r="AX85" s="127"/>
      <c r="AY85" s="127"/>
      <c r="AZ85" s="127"/>
      <c r="BA85" s="127"/>
      <c r="BB85" s="127"/>
      <c r="BC85" s="127"/>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G85" s="127"/>
      <c r="CH85" s="127"/>
      <c r="CI85" s="127"/>
      <c r="CJ85" s="127"/>
      <c r="CK85" s="127"/>
      <c r="CL85" s="127"/>
      <c r="CM85" s="127"/>
      <c r="CN85" s="127"/>
      <c r="CO85" s="127"/>
      <c r="CP85" s="127"/>
      <c r="CQ85" s="127"/>
      <c r="CR85" s="127"/>
      <c r="CS85" s="127"/>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2"/>
    </row>
    <row r="86" spans="1:126" ht="11.25" customHeight="1" thickBo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154" t="str">
        <f>CONCATENATE($A70," ",$D70,","," ",$F68)</f>
        <v>Group: 2, Women's Singles</v>
      </c>
      <c r="AR86" s="155"/>
      <c r="AS86" s="155"/>
      <c r="AT86" s="155"/>
      <c r="AU86" s="155"/>
      <c r="AV86" s="155"/>
      <c r="AW86" s="155"/>
      <c r="AX86" s="155"/>
      <c r="AY86" s="155"/>
      <c r="AZ86" s="155"/>
      <c r="BA86" s="155"/>
      <c r="BB86" s="155"/>
      <c r="BC86" s="156"/>
      <c r="BD86" s="163">
        <f>A95</f>
        <v>3</v>
      </c>
      <c r="BE86" s="164"/>
      <c r="BF86" s="183" t="str">
        <f>C95</f>
        <v>A</v>
      </c>
      <c r="BG86" s="185" t="str">
        <f>IF(VLOOKUP($BF86,$A72:$C80,3,FALSE)=0,"",CONCATENATE(VLOOKUP(VLOOKUP($BF86,$A72:$C80,3,FALSE),Players!$J:$N,4,FALSE)," ",VLOOKUP($BF86,$A72:$C80,3,FALSE)," ",IF(ISERROR(VLOOKUP(VLOOKUP($BF86,$A72:$C80,3,FALSE),Players!$J:$N,5,FALSE)),"()",CONCATENATE("(",VLOOKUP(VLOOKUP($BF86,$A72:$C80,3,FALSE),Players!$J:$N,5,FALSE),")"))))</f>
        <v/>
      </c>
      <c r="BH86" s="186"/>
      <c r="BI86" s="186"/>
      <c r="BJ86" s="186"/>
      <c r="BK86" s="186"/>
      <c r="BL86" s="186"/>
      <c r="BM86" s="186"/>
      <c r="BN86" s="186"/>
      <c r="BO86" s="186"/>
      <c r="BP86" s="186"/>
      <c r="BQ86" s="186"/>
      <c r="BR86" s="186"/>
      <c r="BS86" s="186"/>
      <c r="BT86" s="186"/>
      <c r="BU86" s="187"/>
      <c r="BV86" s="170" t="str">
        <f>IF(D95&lt;&gt;"",D95,"")</f>
        <v/>
      </c>
      <c r="BW86" s="171"/>
      <c r="BX86" s="170" t="str">
        <f>IF(F95&lt;&gt;"",F95,"")</f>
        <v/>
      </c>
      <c r="BY86" s="171"/>
      <c r="BZ86" s="170" t="str">
        <f>IF(H95&lt;&gt;"",H95,"")</f>
        <v/>
      </c>
      <c r="CA86" s="171"/>
      <c r="CB86" s="170" t="str">
        <f>IF(J95&lt;&gt;"",J95,"")</f>
        <v/>
      </c>
      <c r="CC86" s="171"/>
      <c r="CD86" s="170" t="str">
        <f>IF(L95&lt;&gt;"",L95,"")</f>
        <v/>
      </c>
      <c r="CE86" s="171"/>
      <c r="CF86" s="174" t="str">
        <f>IF($CD86=$CD88,IF($CB86=$CB88,IF($BZ86&lt;&gt;"",IF($BZ86&gt;$BZ88,"W","L"),""),IF($CB86&gt;$CB88,"W","L")),IF($CD86&gt;$CD88,"W","L"))</f>
        <v/>
      </c>
      <c r="CG86" s="154" t="str">
        <f>CONCATENATE($A70," ",$D70,","," ",$F68)</f>
        <v>Group: 2, Women's Singles</v>
      </c>
      <c r="CH86" s="155"/>
      <c r="CI86" s="155"/>
      <c r="CJ86" s="155"/>
      <c r="CK86" s="155"/>
      <c r="CL86" s="155"/>
      <c r="CM86" s="155"/>
      <c r="CN86" s="155"/>
      <c r="CO86" s="155"/>
      <c r="CP86" s="155"/>
      <c r="CQ86" s="155"/>
      <c r="CR86" s="155"/>
      <c r="CS86" s="156"/>
      <c r="CT86" s="163">
        <f>O103</f>
        <v>10</v>
      </c>
      <c r="CU86" s="164"/>
      <c r="CV86" s="183" t="str">
        <f>Q103</f>
        <v>B</v>
      </c>
      <c r="CW86" s="185" t="str">
        <f>IF(VLOOKUP($CV86,$A72:$C80,3,FALSE)=0,"",CONCATENATE(VLOOKUP(VLOOKUP($CV86,$A72:$C80,3,FALSE),Players!$J:$N,4,FALSE)," ",VLOOKUP($CV86,$A72:$C80,3,FALSE)," ",IF(ISERROR(VLOOKUP(VLOOKUP($CV86,$A72:$C80,3,FALSE),Players!$J:$N,5,FALSE)),"()",CONCATENATE("(",VLOOKUP(VLOOKUP($CV86,$A72:$C80,3,FALSE),Players!$J:$N,5,FALSE),")"))))</f>
        <v/>
      </c>
      <c r="CX86" s="186"/>
      <c r="CY86" s="186"/>
      <c r="CZ86" s="186"/>
      <c r="DA86" s="186"/>
      <c r="DB86" s="186"/>
      <c r="DC86" s="186"/>
      <c r="DD86" s="186"/>
      <c r="DE86" s="186"/>
      <c r="DF86" s="186"/>
      <c r="DG86" s="186"/>
      <c r="DH86" s="186"/>
      <c r="DI86" s="186"/>
      <c r="DJ86" s="186"/>
      <c r="DK86" s="187"/>
      <c r="DL86" s="170" t="str">
        <f>IF(R103&lt;&gt;"",R103,"")</f>
        <v/>
      </c>
      <c r="DM86" s="171"/>
      <c r="DN86" s="170" t="str">
        <f>IF(T103&lt;&gt;"",T103,"")</f>
        <v/>
      </c>
      <c r="DO86" s="171"/>
      <c r="DP86" s="170" t="str">
        <f>IF(V103&lt;&gt;"",V103,"")</f>
        <v/>
      </c>
      <c r="DQ86" s="171"/>
      <c r="DR86" s="170" t="str">
        <f>IF(X103&lt;&gt;"",X103,"")</f>
        <v/>
      </c>
      <c r="DS86" s="171"/>
      <c r="DT86" s="170" t="str">
        <f>IF(Z103&lt;&gt;"",Z103,"")</f>
        <v/>
      </c>
      <c r="DU86" s="171"/>
      <c r="DV86" s="174" t="str">
        <f>IF($DT86=$DT88,IF($DR86=$DR88,IF($DP86&lt;&gt;"",IF($DP86&gt;$DP88,"W","L"),""),IF($DR86&gt;$DR88,"W","L")),IF($DT86&gt;$DT88,"W","L"))</f>
        <v/>
      </c>
    </row>
    <row r="87" spans="1:126" ht="11.25" customHeight="1">
      <c r="A87" s="170">
        <v>1</v>
      </c>
      <c r="B87" s="191"/>
      <c r="C87" s="183" t="str">
        <f>IF($D68="1P","B","B")</f>
        <v>B</v>
      </c>
      <c r="D87" s="197"/>
      <c r="E87" s="198"/>
      <c r="F87" s="197"/>
      <c r="G87" s="198"/>
      <c r="H87" s="197"/>
      <c r="I87" s="198"/>
      <c r="J87" s="197"/>
      <c r="K87" s="198"/>
      <c r="L87" s="197"/>
      <c r="M87" s="208"/>
      <c r="N87" s="69" t="str">
        <f>IF(CF66&lt;&gt;"",IF(CF66="W",IF(SUM(IF(D87&gt;D89,1,0),IF(F87&gt;F89,1,0),IF(H87&gt;H89,1,0),IF(J87&gt;J89,1,0),IF(L87&gt;L89,1,0))&lt;&gt;3,"E",""),""),"")</f>
        <v/>
      </c>
      <c r="O87" s="170">
        <v>6</v>
      </c>
      <c r="P87" s="191"/>
      <c r="Q87" s="183" t="str">
        <f>IF($D68="1P","C","B")</f>
        <v>B</v>
      </c>
      <c r="R87" s="197"/>
      <c r="S87" s="198"/>
      <c r="T87" s="197"/>
      <c r="U87" s="198"/>
      <c r="V87" s="197"/>
      <c r="W87" s="198"/>
      <c r="X87" s="197"/>
      <c r="Y87" s="198"/>
      <c r="Z87" s="197"/>
      <c r="AA87" s="208"/>
      <c r="AB87" s="69" t="str">
        <f>IF(CF116&lt;&gt;"",IF(CF116="W",IF(SUM(IF(R87&gt;R89,1,0),IF(T87&gt;T89,1,0),IF(V87&gt;V89,1,0),IF(X87&gt;X89,1,0),IF(Z87&gt;Z89,1,0))&lt;&gt;3,"E",""),""),"")</f>
        <v/>
      </c>
      <c r="AP87" s="3"/>
      <c r="AQ87" s="157"/>
      <c r="AR87" s="158"/>
      <c r="AS87" s="158"/>
      <c r="AT87" s="158"/>
      <c r="AU87" s="158"/>
      <c r="AV87" s="158"/>
      <c r="AW87" s="158"/>
      <c r="AX87" s="158"/>
      <c r="AY87" s="158"/>
      <c r="AZ87" s="158"/>
      <c r="BA87" s="158"/>
      <c r="BB87" s="158"/>
      <c r="BC87" s="159"/>
      <c r="BD87" s="165"/>
      <c r="BE87" s="166"/>
      <c r="BF87" s="184"/>
      <c r="BG87" s="188"/>
      <c r="BH87" s="189"/>
      <c r="BI87" s="189"/>
      <c r="BJ87" s="189"/>
      <c r="BK87" s="189"/>
      <c r="BL87" s="189"/>
      <c r="BM87" s="189"/>
      <c r="BN87" s="189"/>
      <c r="BO87" s="189"/>
      <c r="BP87" s="189"/>
      <c r="BQ87" s="189"/>
      <c r="BR87" s="189"/>
      <c r="BS87" s="189"/>
      <c r="BT87" s="189"/>
      <c r="BU87" s="190"/>
      <c r="BV87" s="172"/>
      <c r="BW87" s="173"/>
      <c r="BX87" s="172"/>
      <c r="BY87" s="173"/>
      <c r="BZ87" s="172"/>
      <c r="CA87" s="173"/>
      <c r="CB87" s="172"/>
      <c r="CC87" s="173"/>
      <c r="CD87" s="172"/>
      <c r="CE87" s="173"/>
      <c r="CF87" s="174"/>
      <c r="CG87" s="157"/>
      <c r="CH87" s="158"/>
      <c r="CI87" s="158"/>
      <c r="CJ87" s="158"/>
      <c r="CK87" s="158"/>
      <c r="CL87" s="158"/>
      <c r="CM87" s="158"/>
      <c r="CN87" s="158"/>
      <c r="CO87" s="158"/>
      <c r="CP87" s="158"/>
      <c r="CQ87" s="158"/>
      <c r="CR87" s="158"/>
      <c r="CS87" s="159"/>
      <c r="CT87" s="165"/>
      <c r="CU87" s="166"/>
      <c r="CV87" s="184"/>
      <c r="CW87" s="188"/>
      <c r="CX87" s="189"/>
      <c r="CY87" s="189"/>
      <c r="CZ87" s="189"/>
      <c r="DA87" s="189"/>
      <c r="DB87" s="189"/>
      <c r="DC87" s="189"/>
      <c r="DD87" s="189"/>
      <c r="DE87" s="189"/>
      <c r="DF87" s="189"/>
      <c r="DG87" s="189"/>
      <c r="DH87" s="189"/>
      <c r="DI87" s="189"/>
      <c r="DJ87" s="189"/>
      <c r="DK87" s="190"/>
      <c r="DL87" s="172"/>
      <c r="DM87" s="173"/>
      <c r="DN87" s="172"/>
      <c r="DO87" s="173"/>
      <c r="DP87" s="172"/>
      <c r="DQ87" s="173"/>
      <c r="DR87" s="172"/>
      <c r="DS87" s="173"/>
      <c r="DT87" s="172"/>
      <c r="DU87" s="173"/>
      <c r="DV87" s="174"/>
    </row>
    <row r="88" spans="1:126" ht="11.25" customHeight="1">
      <c r="A88" s="192"/>
      <c r="B88" s="193"/>
      <c r="C88" s="196"/>
      <c r="D88" s="199"/>
      <c r="E88" s="200"/>
      <c r="F88" s="199"/>
      <c r="G88" s="200"/>
      <c r="H88" s="199"/>
      <c r="I88" s="200"/>
      <c r="J88" s="199"/>
      <c r="K88" s="200"/>
      <c r="L88" s="199"/>
      <c r="M88" s="209"/>
      <c r="N88" s="69" t="str">
        <f>IF(CF66&lt;&gt;"",IF(ISERROR(AND(BV70="",BX70="",BZ70="",CB70="",CD70="")),"E",IF(AND(BV70="",BX70="",BZ70="",CB70="",CD70=""),"","E")),"")</f>
        <v/>
      </c>
      <c r="O88" s="192"/>
      <c r="P88" s="193"/>
      <c r="Q88" s="196"/>
      <c r="R88" s="199"/>
      <c r="S88" s="200"/>
      <c r="T88" s="199"/>
      <c r="U88" s="200"/>
      <c r="V88" s="199"/>
      <c r="W88" s="200"/>
      <c r="X88" s="199"/>
      <c r="Y88" s="200"/>
      <c r="Z88" s="199"/>
      <c r="AA88" s="209"/>
      <c r="AB88" s="69" t="str">
        <f>IF(CF116&lt;&gt;"",IF(ISERROR(AND(BV120="",BX120="",BZ120="",CB120="",CD120="")),"E",IF(AND(BV120="",BX120="",BZ120="",CB120="",CD120=""),"","E")),"")</f>
        <v/>
      </c>
      <c r="AP88" s="3"/>
      <c r="AQ88" s="157"/>
      <c r="AR88" s="158"/>
      <c r="AS88" s="158"/>
      <c r="AT88" s="158"/>
      <c r="AU88" s="158"/>
      <c r="AV88" s="158"/>
      <c r="AW88" s="158"/>
      <c r="AX88" s="158"/>
      <c r="AY88" s="158"/>
      <c r="AZ88" s="158"/>
      <c r="BA88" s="158"/>
      <c r="BB88" s="158"/>
      <c r="BC88" s="159"/>
      <c r="BD88" s="165"/>
      <c r="BE88" s="166"/>
      <c r="BF88" s="175" t="str">
        <f>C97</f>
        <v>D</v>
      </c>
      <c r="BG88" s="177" t="str">
        <f>IF(VLOOKUP($BF88,$A72:$C80,3,FALSE)=0,"",CONCATENATE(VLOOKUP(VLOOKUP($BF88,$A72:$C80,3,FALSE),Players!$J:$N,4,FALSE)," ",VLOOKUP($BF88,$A72:$C80,3,FALSE)," ",IF(ISERROR(VLOOKUP(VLOOKUP($BF88,$A72:$C80,3,FALSE),Players!$J:$N,5,FALSE)),"()",CONCATENATE("(",VLOOKUP(VLOOKUP($BF88,$A72:$C80,3,FALSE),Players!$J:$N,5,FALSE),")"))))</f>
        <v/>
      </c>
      <c r="BH88" s="178"/>
      <c r="BI88" s="178"/>
      <c r="BJ88" s="178"/>
      <c r="BK88" s="178"/>
      <c r="BL88" s="178"/>
      <c r="BM88" s="178"/>
      <c r="BN88" s="178"/>
      <c r="BO88" s="178"/>
      <c r="BP88" s="178"/>
      <c r="BQ88" s="178"/>
      <c r="BR88" s="178"/>
      <c r="BS88" s="178"/>
      <c r="BT88" s="178"/>
      <c r="BU88" s="179"/>
      <c r="BV88" s="150" t="str">
        <f>IF(D97&lt;&gt;"",D97,"")</f>
        <v/>
      </c>
      <c r="BW88" s="151"/>
      <c r="BX88" s="150" t="str">
        <f>IF(F97&lt;&gt;"",F97,"")</f>
        <v/>
      </c>
      <c r="BY88" s="151"/>
      <c r="BZ88" s="150" t="str">
        <f>IF(H97&lt;&gt;"",H97,"")</f>
        <v/>
      </c>
      <c r="CA88" s="151"/>
      <c r="CB88" s="150" t="str">
        <f>IF(J97&lt;&gt;"",J97,"")</f>
        <v/>
      </c>
      <c r="CC88" s="151"/>
      <c r="CD88" s="150" t="str">
        <f>IF(L97&lt;&gt;"",L97,"")</f>
        <v/>
      </c>
      <c r="CE88" s="151"/>
      <c r="CF88" s="174" t="str">
        <f>IF($CF86&lt;&gt;"",IF(CF86="W","L","W"),"")</f>
        <v/>
      </c>
      <c r="CG88" s="157"/>
      <c r="CH88" s="158"/>
      <c r="CI88" s="158"/>
      <c r="CJ88" s="158"/>
      <c r="CK88" s="158"/>
      <c r="CL88" s="158"/>
      <c r="CM88" s="158"/>
      <c r="CN88" s="158"/>
      <c r="CO88" s="158"/>
      <c r="CP88" s="158"/>
      <c r="CQ88" s="158"/>
      <c r="CR88" s="158"/>
      <c r="CS88" s="159"/>
      <c r="CT88" s="165"/>
      <c r="CU88" s="166"/>
      <c r="CV88" s="175" t="str">
        <f>Q105</f>
        <v>C</v>
      </c>
      <c r="CW88" s="177" t="str">
        <f>IF(VLOOKUP($CV88,$A72:$C80,3,FALSE)=0,"",CONCATENATE(VLOOKUP(VLOOKUP($CV88,$A72:$C80,3,FALSE),Players!$J:$N,4,FALSE)," ",VLOOKUP($CV88,$A72:$C80,3,FALSE)," ",IF(ISERROR(VLOOKUP(VLOOKUP($CV88,$A72:$C80,3,FALSE),Players!$J:$N,5,FALSE)),"()",CONCATENATE("(",VLOOKUP(VLOOKUP($CV88,$A72:$C80,3,FALSE),Players!$J:$N,5,FALSE),")"))))</f>
        <v/>
      </c>
      <c r="CX88" s="178"/>
      <c r="CY88" s="178"/>
      <c r="CZ88" s="178"/>
      <c r="DA88" s="178"/>
      <c r="DB88" s="178"/>
      <c r="DC88" s="178"/>
      <c r="DD88" s="178"/>
      <c r="DE88" s="178"/>
      <c r="DF88" s="178"/>
      <c r="DG88" s="178"/>
      <c r="DH88" s="178"/>
      <c r="DI88" s="178"/>
      <c r="DJ88" s="178"/>
      <c r="DK88" s="179"/>
      <c r="DL88" s="150" t="str">
        <f>IF(R105&lt;&gt;"",R105,"")</f>
        <v/>
      </c>
      <c r="DM88" s="151"/>
      <c r="DN88" s="150" t="str">
        <f>IF(T105&lt;&gt;"",T105,"")</f>
        <v/>
      </c>
      <c r="DO88" s="151"/>
      <c r="DP88" s="150" t="str">
        <f>IF(V105&lt;&gt;"",V105,"")</f>
        <v/>
      </c>
      <c r="DQ88" s="151"/>
      <c r="DR88" s="150" t="str">
        <f>IF(X105&lt;&gt;"",X105,"")</f>
        <v/>
      </c>
      <c r="DS88" s="151"/>
      <c r="DT88" s="150" t="str">
        <f>IF(Z105&lt;&gt;"",Z105,"")</f>
        <v/>
      </c>
      <c r="DU88" s="151"/>
      <c r="DV88" s="174" t="str">
        <f>IF($DV86&lt;&gt;"",IF(DV86="W","L","W"),"")</f>
        <v/>
      </c>
    </row>
    <row r="89" spans="1:126" ht="11.25" customHeight="1" thickBot="1">
      <c r="A89" s="192"/>
      <c r="B89" s="193"/>
      <c r="C89" s="175" t="str">
        <f>IF($D68="1P","E","E")</f>
        <v>E</v>
      </c>
      <c r="D89" s="201"/>
      <c r="E89" s="202"/>
      <c r="F89" s="201"/>
      <c r="G89" s="202"/>
      <c r="H89" s="201"/>
      <c r="I89" s="202"/>
      <c r="J89" s="201"/>
      <c r="K89" s="202"/>
      <c r="L89" s="201"/>
      <c r="M89" s="205"/>
      <c r="N89" s="69" t="str">
        <f>IF(CF66&lt;&gt;"",IF(ISERROR(AND(BV70="",BX70="",BZ70="",CB70="",CD70="")),"E",IF(AND(BV70="",BX70="",BZ70="",CB70="",CD70=""),"","E")),"")</f>
        <v/>
      </c>
      <c r="O89" s="192"/>
      <c r="P89" s="193"/>
      <c r="Q89" s="175" t="str">
        <f>IF($D68="1P","E","D")</f>
        <v>D</v>
      </c>
      <c r="R89" s="201"/>
      <c r="S89" s="202"/>
      <c r="T89" s="201"/>
      <c r="U89" s="202"/>
      <c r="V89" s="201"/>
      <c r="W89" s="202"/>
      <c r="X89" s="201"/>
      <c r="Y89" s="202"/>
      <c r="Z89" s="201"/>
      <c r="AA89" s="205"/>
      <c r="AB89" s="69" t="str">
        <f>IF(CF116&lt;&gt;"",IF(ISERROR(AND(BV120="",BX120="",BZ120="",CB120="",CD120="")),"E",IF(AND(BV120="",BX120="",BZ120="",CB120="",CD120=""),"","E")),"")</f>
        <v/>
      </c>
      <c r="AP89" s="3"/>
      <c r="AQ89" s="160"/>
      <c r="AR89" s="161"/>
      <c r="AS89" s="161"/>
      <c r="AT89" s="161"/>
      <c r="AU89" s="161"/>
      <c r="AV89" s="161"/>
      <c r="AW89" s="161"/>
      <c r="AX89" s="161"/>
      <c r="AY89" s="161"/>
      <c r="AZ89" s="161"/>
      <c r="BA89" s="161"/>
      <c r="BB89" s="161"/>
      <c r="BC89" s="162"/>
      <c r="BD89" s="167"/>
      <c r="BE89" s="168"/>
      <c r="BF89" s="176"/>
      <c r="BG89" s="180"/>
      <c r="BH89" s="181"/>
      <c r="BI89" s="181"/>
      <c r="BJ89" s="181"/>
      <c r="BK89" s="181"/>
      <c r="BL89" s="181"/>
      <c r="BM89" s="181"/>
      <c r="BN89" s="181"/>
      <c r="BO89" s="181"/>
      <c r="BP89" s="181"/>
      <c r="BQ89" s="181"/>
      <c r="BR89" s="181"/>
      <c r="BS89" s="181"/>
      <c r="BT89" s="181"/>
      <c r="BU89" s="182"/>
      <c r="BV89" s="152"/>
      <c r="BW89" s="153"/>
      <c r="BX89" s="152"/>
      <c r="BY89" s="153"/>
      <c r="BZ89" s="152"/>
      <c r="CA89" s="153"/>
      <c r="CB89" s="152"/>
      <c r="CC89" s="153"/>
      <c r="CD89" s="152"/>
      <c r="CE89" s="153"/>
      <c r="CF89" s="174"/>
      <c r="CG89" s="160"/>
      <c r="CH89" s="161"/>
      <c r="CI89" s="161"/>
      <c r="CJ89" s="161"/>
      <c r="CK89" s="161"/>
      <c r="CL89" s="161"/>
      <c r="CM89" s="161"/>
      <c r="CN89" s="161"/>
      <c r="CO89" s="161"/>
      <c r="CP89" s="161"/>
      <c r="CQ89" s="161"/>
      <c r="CR89" s="161"/>
      <c r="CS89" s="162"/>
      <c r="CT89" s="167"/>
      <c r="CU89" s="168"/>
      <c r="CV89" s="176"/>
      <c r="CW89" s="180"/>
      <c r="CX89" s="181"/>
      <c r="CY89" s="181"/>
      <c r="CZ89" s="181"/>
      <c r="DA89" s="181"/>
      <c r="DB89" s="181"/>
      <c r="DC89" s="181"/>
      <c r="DD89" s="181"/>
      <c r="DE89" s="181"/>
      <c r="DF89" s="181"/>
      <c r="DG89" s="181"/>
      <c r="DH89" s="181"/>
      <c r="DI89" s="181"/>
      <c r="DJ89" s="181"/>
      <c r="DK89" s="182"/>
      <c r="DL89" s="152"/>
      <c r="DM89" s="153"/>
      <c r="DN89" s="152"/>
      <c r="DO89" s="153"/>
      <c r="DP89" s="152"/>
      <c r="DQ89" s="153"/>
      <c r="DR89" s="152"/>
      <c r="DS89" s="153"/>
      <c r="DT89" s="152"/>
      <c r="DU89" s="153"/>
      <c r="DV89" s="174"/>
    </row>
    <row r="90" spans="1:126" ht="11.25" customHeight="1" thickBot="1">
      <c r="A90" s="194"/>
      <c r="B90" s="195"/>
      <c r="C90" s="207"/>
      <c r="D90" s="203"/>
      <c r="E90" s="204"/>
      <c r="F90" s="203"/>
      <c r="G90" s="204"/>
      <c r="H90" s="203"/>
      <c r="I90" s="204"/>
      <c r="J90" s="203"/>
      <c r="K90" s="204"/>
      <c r="L90" s="203"/>
      <c r="M90" s="206"/>
      <c r="N90" s="69" t="str">
        <f>IF(CF68&lt;&gt;"",IF(CF68="W",IF(SUM(IF(D89&gt;D87,1,0),IF(F89&gt;F87,1,0),IF(H89&gt;H87,1,0),IF(J89&gt;J87,1,0),IF(L89&gt;L87,1,0))&lt;&gt;3,"E",""),""),"")</f>
        <v/>
      </c>
      <c r="O90" s="194"/>
      <c r="P90" s="195"/>
      <c r="Q90" s="207"/>
      <c r="R90" s="203"/>
      <c r="S90" s="204"/>
      <c r="T90" s="203"/>
      <c r="U90" s="204"/>
      <c r="V90" s="203"/>
      <c r="W90" s="204"/>
      <c r="X90" s="203"/>
      <c r="Y90" s="204"/>
      <c r="Z90" s="203"/>
      <c r="AA90" s="206"/>
      <c r="AB90" s="69" t="str">
        <f>IF(CF118&lt;&gt;"",IF(CF118="W",IF(SUM(IF(R89&gt;R87,1,0),IF(T89&gt;T87,1,0),IF(V89&gt;V87,1,0),IF(X89&gt;X87,1,0),IF(Z89&gt;Z87,1,0))&lt;&gt;3,"E",""),""),"")</f>
        <v/>
      </c>
      <c r="AP90" s="3"/>
      <c r="AQ90" s="126"/>
      <c r="AR90" s="126"/>
      <c r="AS90" s="126"/>
      <c r="AT90" s="126"/>
      <c r="AU90" s="126"/>
      <c r="AV90" s="126"/>
      <c r="AW90" s="126"/>
      <c r="AX90" s="126"/>
      <c r="AY90" s="126"/>
      <c r="AZ90" s="126"/>
      <c r="BA90" s="126"/>
      <c r="BB90" s="126"/>
      <c r="BC90" s="126"/>
      <c r="BV90" s="169" t="str">
        <f>IF(CF86&lt;&gt;"",IF(AND(AND(BV86&gt;-1,BV88&gt;-1),OR(BV86&gt;10,BV88&gt;10),ABS(BV86-BV88)&gt;1,IF(OR(BV86&gt;11,BV88&gt;11),ABS(BV86-BV88)=2,TRUE),BV86=INT(BV86),BV88=INT(BV88)),"","Error"),"")</f>
        <v/>
      </c>
      <c r="BW90" s="169"/>
      <c r="BX90" s="169" t="str">
        <f>IF(CF86&lt;&gt;"",IF(AND(AND(BX86&gt;-1,BX88&gt;-1),OR(BX86&gt;10,BX88&gt;10),ABS(BX86-BX88)&gt;1,IF(OR(BX86&gt;11,BX88&gt;11),ABS(BX86-BX88)=2,TRUE),BX86=INT(BX86),BX88=INT(BX88)),"","Error"),"")</f>
        <v/>
      </c>
      <c r="BY90" s="169"/>
      <c r="BZ90" s="169" t="str">
        <f>IF(CF86&lt;&gt;"",IF(AND(AND(BZ86&gt;-1,BZ88&gt;-1),OR(BZ86&gt;10,BZ88&gt;10),ABS(BZ86-BZ88)&gt;1,IF(OR(BZ86&gt;11,BZ88&gt;11),ABS(BZ86-BZ88)=2,TRUE),BZ86=INT(BZ86),BZ88=INT(BZ88)),"","Error"),"")</f>
        <v/>
      </c>
      <c r="CA90" s="169"/>
      <c r="CB90" s="169" t="str">
        <f>IF(AND(CF86&lt;&gt;"",CB86&lt;&gt;""),IF(AND(AND(CB86&gt;-1,CB88&gt;-1),OR(CB86&gt;10,CB88&gt;10),ABS(CB86-CB88)&gt;1,IF(OR(CB86&gt;11,CB88&gt;11),ABS(CB86-CB88)=2,TRUE),CB86=INT(CB86),CB88=INT(CB88)),"","Error"),"")</f>
        <v/>
      </c>
      <c r="CC90" s="169"/>
      <c r="CD90" s="169" t="str">
        <f>IF(AND(CF86&lt;&gt;"",CD86&lt;&gt;""),IF(AND(AND(CD86&gt;-1,CD88&gt;-1),OR(CD86&gt;10,CD88&gt;10),ABS(CD86-CD88)&gt;1,IF(OR(CD86&gt;11,CD88&gt;11),ABS(CD86-CD88)=2,TRUE),CD86=INT(CD86),CD88=INT(CD88)),"","Error"),"")</f>
        <v/>
      </c>
      <c r="CE90" s="169"/>
      <c r="CG90" s="126"/>
      <c r="CH90" s="126"/>
      <c r="CI90" s="126"/>
      <c r="CJ90" s="126"/>
      <c r="CK90" s="126"/>
      <c r="CL90" s="126"/>
      <c r="CM90" s="126"/>
      <c r="CN90" s="126"/>
      <c r="CO90" s="126"/>
      <c r="CP90" s="126"/>
      <c r="CQ90" s="126"/>
      <c r="CR90" s="126"/>
      <c r="CS90" s="126"/>
      <c r="DL90" s="169" t="str">
        <f>IF(DV86&lt;&gt;"",IF(AND(AND(DL86&gt;-1,DL88&gt;-1),OR(DL86&gt;10,DL88&gt;10),ABS(DL86-DL88)&gt;1,IF(OR(DL86&gt;11,DL88&gt;11),ABS(DL86-DL88)=2,TRUE),DL86=INT(DL86),DL88=INT(DL88)),"","Error"),"")</f>
        <v/>
      </c>
      <c r="DM90" s="169"/>
      <c r="DN90" s="169" t="str">
        <f>IF(DV86&lt;&gt;"",IF(AND(AND(DN86&gt;-1,DN88&gt;-1),OR(DN86&gt;10,DN88&gt;10),ABS(DN86-DN88)&gt;1,IF(OR(DN86&gt;11,DN88&gt;11),ABS(DN86-DN88)=2,TRUE),DN86=INT(DN86),DN88=INT(DN88)),"","Error"),"")</f>
        <v/>
      </c>
      <c r="DO90" s="169"/>
      <c r="DP90" s="169" t="str">
        <f>IF(DV86&lt;&gt;"",IF(AND(AND(DP86&gt;-1,DP88&gt;-1),OR(DP86&gt;10,DP88&gt;10),ABS(DP86-DP88)&gt;1,IF(OR(DP86&gt;11,DP88&gt;11),ABS(DP86-DP88)=2,TRUE),DP86=INT(DP86),DP88=INT(DP88)),"","Error"),"")</f>
        <v/>
      </c>
      <c r="DQ90" s="169"/>
      <c r="DR90" s="169" t="str">
        <f>IF(AND(DV86&lt;&gt;"",DR86&lt;&gt;""),IF(AND(AND(DR86&gt;-1,DR88&gt;-1),OR(DR86&gt;10,DR88&gt;10),ABS(DR86-DR88)&gt;1,IF(OR(DR86&gt;11,DR88&gt;11),ABS(DR86-DR88)=2,TRUE),DR86=INT(DR86),DR88=INT(DR88)),"","Error"),"")</f>
        <v/>
      </c>
      <c r="DS90" s="169"/>
      <c r="DT90" s="169" t="str">
        <f>IF(AND(DV86&lt;&gt;"",DT86&lt;&gt;""),IF(AND(AND(DT86&gt;-1,DT88&gt;-1),OR(DT86&gt;10,DT88&gt;10),ABS(DT86-DT88)&gt;1,IF(OR(DT86&gt;11,DT88&gt;11),ABS(DT86-DT88)=2,TRUE),DT86=INT(DT86),DT88=INT(DT88)),"","Error"),"")</f>
        <v/>
      </c>
      <c r="DU90" s="169"/>
      <c r="DV90" s="3"/>
    </row>
    <row r="91" spans="1:126" ht="11.25" customHeight="1">
      <c r="A91" s="170">
        <v>2</v>
      </c>
      <c r="B91" s="191"/>
      <c r="C91" s="183" t="str">
        <f>IF($D68="1P","C","C")</f>
        <v>C</v>
      </c>
      <c r="D91" s="197"/>
      <c r="E91" s="198"/>
      <c r="F91" s="197"/>
      <c r="G91" s="198"/>
      <c r="H91" s="197"/>
      <c r="I91" s="198"/>
      <c r="J91" s="197"/>
      <c r="K91" s="198"/>
      <c r="L91" s="197"/>
      <c r="M91" s="208"/>
      <c r="N91" s="69" t="str">
        <f>IF(CF76&lt;&gt;"",IF(CF76="W",IF(SUM(IF(D91&gt;D93,1,0),IF(F91&gt;F93,1,0),IF(H91&gt;H93,1,0),IF(J91&gt;J93,1,0),IF(L91&gt;L93,1,0))&lt;&gt;3,"E",""),""),"")</f>
        <v/>
      </c>
      <c r="O91" s="170">
        <v>7</v>
      </c>
      <c r="P91" s="191"/>
      <c r="Q91" s="183" t="str">
        <f>IF($D68="1P","A","A")</f>
        <v>A</v>
      </c>
      <c r="R91" s="197"/>
      <c r="S91" s="198"/>
      <c r="T91" s="197"/>
      <c r="U91" s="198"/>
      <c r="V91" s="197"/>
      <c r="W91" s="198"/>
      <c r="X91" s="197"/>
      <c r="Y91" s="198"/>
      <c r="Z91" s="197"/>
      <c r="AA91" s="208"/>
      <c r="AB91" s="69" t="str">
        <f>IF(CF126&lt;&gt;"",IF(CF126="W",IF(SUM(IF(R91&gt;R93,1,0),IF(T91&gt;T93,1,0),IF(V91&gt;V93,1,0),IF(X91&gt;X93,1,0),IF(Z91&gt;Z93,1,0))&lt;&gt;3,"E",""),""),"")</f>
        <v/>
      </c>
      <c r="AP91" s="3"/>
      <c r="AQ91" s="126"/>
      <c r="AR91" s="126"/>
      <c r="AS91" s="126"/>
      <c r="AT91" s="126"/>
      <c r="AU91" s="126"/>
      <c r="AV91" s="126"/>
      <c r="AW91" s="126"/>
      <c r="AX91" s="126"/>
      <c r="AY91" s="126"/>
      <c r="AZ91" s="126"/>
      <c r="BA91" s="126"/>
      <c r="BB91" s="126"/>
      <c r="BC91" s="126"/>
      <c r="CG91" s="126"/>
      <c r="CH91" s="126"/>
      <c r="CI91" s="126"/>
      <c r="CJ91" s="126"/>
      <c r="CK91" s="126"/>
      <c r="CL91" s="126"/>
      <c r="CM91" s="126"/>
      <c r="CN91" s="126"/>
      <c r="CO91" s="126"/>
      <c r="CP91" s="126"/>
      <c r="CQ91" s="126"/>
      <c r="CR91" s="126"/>
      <c r="CS91" s="126"/>
      <c r="DV91" s="3"/>
    </row>
    <row r="92" spans="1:126" ht="11.25" customHeight="1">
      <c r="A92" s="192"/>
      <c r="B92" s="193"/>
      <c r="C92" s="196"/>
      <c r="D92" s="199"/>
      <c r="E92" s="200"/>
      <c r="F92" s="199"/>
      <c r="G92" s="200"/>
      <c r="H92" s="199"/>
      <c r="I92" s="200"/>
      <c r="J92" s="199"/>
      <c r="K92" s="200"/>
      <c r="L92" s="199"/>
      <c r="M92" s="209"/>
      <c r="N92" s="69" t="str">
        <f>IF(CF76&lt;&gt;"",IF(ISERROR(AND(BV80="",BX80="",BZ80="",CB80="",CD80="")),"E",IF(AND(BV80="",BX80="",BZ80="",CB80="",CD80=""),"","E")),"")</f>
        <v/>
      </c>
      <c r="O92" s="192"/>
      <c r="P92" s="193"/>
      <c r="Q92" s="196"/>
      <c r="R92" s="199"/>
      <c r="S92" s="200"/>
      <c r="T92" s="199"/>
      <c r="U92" s="200"/>
      <c r="V92" s="199"/>
      <c r="W92" s="200"/>
      <c r="X92" s="199"/>
      <c r="Y92" s="200"/>
      <c r="Z92" s="199"/>
      <c r="AA92" s="209"/>
      <c r="AB92" s="69" t="str">
        <f>IF(CF126&lt;&gt;"",IF(ISERROR(AND(BV130="",BX130="",BZ130="",CB130="",CD130="")),"E",IF(AND(BV130="",BX130="",BZ130="",CB130="",CD130=""),"","E")),"")</f>
        <v/>
      </c>
      <c r="AP92" s="3"/>
      <c r="AQ92" s="127"/>
      <c r="AR92" s="127"/>
      <c r="AS92" s="127"/>
      <c r="AT92" s="127"/>
      <c r="AU92" s="127"/>
      <c r="AV92" s="127"/>
      <c r="AW92" s="127"/>
      <c r="AX92" s="127"/>
      <c r="AY92" s="127"/>
      <c r="AZ92" s="127"/>
      <c r="BA92" s="127"/>
      <c r="BB92" s="127"/>
      <c r="BC92" s="127"/>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3"/>
      <c r="CG92" s="127"/>
      <c r="CH92" s="127"/>
      <c r="CI92" s="127"/>
      <c r="CJ92" s="127"/>
      <c r="CK92" s="127"/>
      <c r="CL92" s="127"/>
      <c r="CM92" s="127"/>
      <c r="CN92" s="127"/>
      <c r="CO92" s="127"/>
      <c r="CP92" s="127"/>
      <c r="CQ92" s="127"/>
      <c r="CR92" s="127"/>
      <c r="CS92" s="127"/>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3"/>
    </row>
    <row r="93" spans="1:126" ht="11.25" customHeight="1">
      <c r="A93" s="192"/>
      <c r="B93" s="193"/>
      <c r="C93" s="175" t="str">
        <f>IF($D68="1P","D","D")</f>
        <v>D</v>
      </c>
      <c r="D93" s="201"/>
      <c r="E93" s="202"/>
      <c r="F93" s="201"/>
      <c r="G93" s="202"/>
      <c r="H93" s="201"/>
      <c r="I93" s="202"/>
      <c r="J93" s="201"/>
      <c r="K93" s="202"/>
      <c r="L93" s="201"/>
      <c r="M93" s="205"/>
      <c r="N93" s="69" t="str">
        <f>IF(CF76&lt;&gt;"",IF(ISERROR(AND(BV80="",BX80="",BZ80="",CB80="",CD80="")),"E",IF(AND(BV80="",BX80="",BZ80="",CB80="",CD80=""),"","E")),"")</f>
        <v/>
      </c>
      <c r="O93" s="192"/>
      <c r="P93" s="193"/>
      <c r="Q93" s="175" t="str">
        <f>IF($D68="1P","C","B")</f>
        <v>B</v>
      </c>
      <c r="R93" s="201"/>
      <c r="S93" s="202"/>
      <c r="T93" s="201"/>
      <c r="U93" s="202"/>
      <c r="V93" s="201"/>
      <c r="W93" s="202"/>
      <c r="X93" s="201"/>
      <c r="Y93" s="202"/>
      <c r="Z93" s="201"/>
      <c r="AA93" s="205"/>
      <c r="AB93" s="69" t="str">
        <f>IF(CF126&lt;&gt;"",IF(ISERROR(AND(BV130="",BX130="",BZ130="",CB130="",CD130="")),"E",IF(AND(BV130="",BX130="",BZ130="",CB130="",CD130=""),"","E")),"")</f>
        <v/>
      </c>
      <c r="AP93" s="3"/>
      <c r="AQ93" s="128"/>
      <c r="AR93" s="128"/>
      <c r="AS93" s="128"/>
      <c r="AT93" s="128"/>
      <c r="AU93" s="128"/>
      <c r="AV93" s="128"/>
      <c r="AW93" s="128"/>
      <c r="AX93" s="128"/>
      <c r="AY93" s="128"/>
      <c r="AZ93" s="128"/>
      <c r="BA93" s="128"/>
      <c r="BB93" s="128"/>
      <c r="BC93" s="128"/>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3"/>
      <c r="CG93" s="128"/>
      <c r="CH93" s="128"/>
      <c r="CI93" s="128"/>
      <c r="CJ93" s="128"/>
      <c r="CK93" s="128"/>
      <c r="CL93" s="128"/>
      <c r="CM93" s="128"/>
      <c r="CN93" s="128"/>
      <c r="CO93" s="128"/>
      <c r="CP93" s="128"/>
      <c r="CQ93" s="128"/>
      <c r="CR93" s="128"/>
      <c r="CS93" s="128"/>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3"/>
    </row>
    <row r="94" spans="1:126" ht="11.25" customHeight="1" thickBot="1">
      <c r="A94" s="194"/>
      <c r="B94" s="195"/>
      <c r="C94" s="207"/>
      <c r="D94" s="203"/>
      <c r="E94" s="204"/>
      <c r="F94" s="203"/>
      <c r="G94" s="204"/>
      <c r="H94" s="203"/>
      <c r="I94" s="204"/>
      <c r="J94" s="203"/>
      <c r="K94" s="204"/>
      <c r="L94" s="203"/>
      <c r="M94" s="206"/>
      <c r="N94" s="69" t="str">
        <f>IF(CF78&lt;&gt;"",IF(CF78="W",IF(SUM(IF(D93&gt;D91,1,0),IF(F93&gt;F91,1,0),IF(H93&gt;H91,1,0),IF(J93&gt;J91,1,0),IF(L93&gt;L91,1,0))&lt;&gt;3,"E",""),""),"")</f>
        <v/>
      </c>
      <c r="O94" s="194"/>
      <c r="P94" s="195"/>
      <c r="Q94" s="207"/>
      <c r="R94" s="203"/>
      <c r="S94" s="204"/>
      <c r="T94" s="203"/>
      <c r="U94" s="204"/>
      <c r="V94" s="203"/>
      <c r="W94" s="204"/>
      <c r="X94" s="203"/>
      <c r="Y94" s="204"/>
      <c r="Z94" s="203"/>
      <c r="AA94" s="206"/>
      <c r="AB94" s="69" t="str">
        <f>IF(CF128&lt;&gt;"",IF(CF128="W",IF(SUM(IF(R93&gt;R91,1,0),IF(T93&gt;T91,1,0),IF(V93&gt;V91,1,0),IF(X93&gt;X91,1,0),IF(Z93&gt;Z91,1,0))&lt;&gt;3,"E",""),""),"")</f>
        <v/>
      </c>
      <c r="AP94" s="3"/>
      <c r="AQ94" s="126"/>
      <c r="AR94" s="126"/>
      <c r="AS94" s="126"/>
      <c r="AT94" s="126"/>
      <c r="AU94" s="126"/>
      <c r="AV94" s="126"/>
      <c r="AW94" s="126"/>
      <c r="AX94" s="126"/>
      <c r="AY94" s="126"/>
      <c r="AZ94" s="126"/>
      <c r="BA94" s="126"/>
      <c r="BB94" s="126"/>
      <c r="BC94" s="126"/>
      <c r="CF94" s="3"/>
      <c r="CG94" s="126"/>
      <c r="CH94" s="126"/>
      <c r="CI94" s="126"/>
      <c r="CJ94" s="126"/>
      <c r="CK94" s="126"/>
      <c r="CL94" s="126"/>
      <c r="CM94" s="126"/>
      <c r="CN94" s="126"/>
      <c r="CO94" s="126"/>
      <c r="CP94" s="126"/>
      <c r="CQ94" s="126"/>
      <c r="CR94" s="126"/>
      <c r="CS94" s="126"/>
      <c r="DV94" s="3"/>
    </row>
    <row r="95" spans="1:126" ht="11.25" customHeight="1" thickBot="1">
      <c r="A95" s="170">
        <v>3</v>
      </c>
      <c r="B95" s="191"/>
      <c r="C95" s="183" t="str">
        <f>IF($D68="1P","A","A")</f>
        <v>A</v>
      </c>
      <c r="D95" s="197"/>
      <c r="E95" s="198"/>
      <c r="F95" s="197"/>
      <c r="G95" s="198"/>
      <c r="H95" s="197"/>
      <c r="I95" s="198"/>
      <c r="J95" s="197"/>
      <c r="K95" s="198"/>
      <c r="L95" s="197"/>
      <c r="M95" s="208"/>
      <c r="N95" s="69" t="str">
        <f>IF(CF86&lt;&gt;"",IF(CF86="W",IF(SUM(IF(D95&gt;D97,1,0),IF(F95&gt;F97,1,0),IF(H95&gt;H97,1,0),IF(J95&gt;J97,1,0),IF(L95&gt;L97,1,0))&lt;&gt;3,"E",""),""),"")</f>
        <v/>
      </c>
      <c r="O95" s="170">
        <v>8</v>
      </c>
      <c r="P95" s="191"/>
      <c r="Q95" s="183" t="str">
        <f>IF($D68="1P","B","D")</f>
        <v>D</v>
      </c>
      <c r="R95" s="197"/>
      <c r="S95" s="198"/>
      <c r="T95" s="197"/>
      <c r="U95" s="198"/>
      <c r="V95" s="197"/>
      <c r="W95" s="198"/>
      <c r="X95" s="197"/>
      <c r="Y95" s="198"/>
      <c r="Z95" s="197"/>
      <c r="AA95" s="208"/>
      <c r="AB95" s="69" t="str">
        <f>IF(DV66&lt;&gt;"",IF(DV66="W",IF(SUM(IF(R95&gt;R97,1,0),IF(T95&gt;T97,1,0),IF(V95&gt;V97,1,0),IF(X95&gt;X97,1,0),IF(Z95&gt;Z97,1,0))&lt;&gt;3,"E",""),""),"")</f>
        <v/>
      </c>
      <c r="AP95" s="3"/>
      <c r="AQ95" s="127"/>
      <c r="AR95" s="127"/>
      <c r="AS95" s="127"/>
      <c r="AT95" s="127"/>
      <c r="AU95" s="127"/>
      <c r="AV95" s="127"/>
      <c r="AW95" s="127"/>
      <c r="AX95" s="127"/>
      <c r="AY95" s="127"/>
      <c r="AZ95" s="127"/>
      <c r="BA95" s="127"/>
      <c r="BB95" s="127"/>
      <c r="BC95" s="127"/>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3"/>
      <c r="CG95" s="126"/>
      <c r="CH95" s="126"/>
      <c r="CI95" s="126"/>
      <c r="CJ95" s="126"/>
      <c r="CK95" s="126"/>
      <c r="CL95" s="126"/>
      <c r="CM95" s="126"/>
      <c r="CN95" s="126"/>
      <c r="CO95" s="126"/>
      <c r="CP95" s="126"/>
      <c r="CQ95" s="126"/>
      <c r="CR95" s="126"/>
      <c r="CS95" s="126"/>
      <c r="DV95" s="3"/>
    </row>
    <row r="96" spans="1:126" ht="11.25" customHeight="1">
      <c r="A96" s="192"/>
      <c r="B96" s="193"/>
      <c r="C96" s="196"/>
      <c r="D96" s="199"/>
      <c r="E96" s="200"/>
      <c r="F96" s="199"/>
      <c r="G96" s="200"/>
      <c r="H96" s="199"/>
      <c r="I96" s="200"/>
      <c r="J96" s="199"/>
      <c r="K96" s="200"/>
      <c r="L96" s="199"/>
      <c r="M96" s="209"/>
      <c r="N96" s="69" t="str">
        <f>IF(CF86&lt;&gt;"",IF(ISERROR(AND(BV90="",BX90="",BZ90="",CB90="",CD90="")),"E",IF(AND(BV90="",BX90="",BZ90="",CB90="",CD90=""),"","E")),"")</f>
        <v/>
      </c>
      <c r="O96" s="192"/>
      <c r="P96" s="193"/>
      <c r="Q96" s="196"/>
      <c r="R96" s="199"/>
      <c r="S96" s="200"/>
      <c r="T96" s="199"/>
      <c r="U96" s="200"/>
      <c r="V96" s="199"/>
      <c r="W96" s="200"/>
      <c r="X96" s="199"/>
      <c r="Y96" s="200"/>
      <c r="Z96" s="199"/>
      <c r="AA96" s="209"/>
      <c r="AB96" s="69" t="str">
        <f>IF(DV66&lt;&gt;"",IF(ISERROR(AND(DL70="",DN70="",DO70="",DR70="",DT70="")),"E",IF(AND(DL70="",DN70="",DP70="",DR70="",DT70=""),"","E")),"")</f>
        <v/>
      </c>
      <c r="AP96" s="3"/>
      <c r="AQ96" s="154" t="str">
        <f>CONCATENATE($A70," ",$D70,","," ",$F68)</f>
        <v>Group: 2, Women's Singles</v>
      </c>
      <c r="AR96" s="155"/>
      <c r="AS96" s="155"/>
      <c r="AT96" s="155"/>
      <c r="AU96" s="155"/>
      <c r="AV96" s="155"/>
      <c r="AW96" s="155"/>
      <c r="AX96" s="155"/>
      <c r="AY96" s="155"/>
      <c r="AZ96" s="155"/>
      <c r="BA96" s="155"/>
      <c r="BB96" s="155"/>
      <c r="BC96" s="156"/>
      <c r="BD96" s="163">
        <f>A99</f>
        <v>4</v>
      </c>
      <c r="BE96" s="164"/>
      <c r="BF96" s="183" t="str">
        <f>C99</f>
        <v>C</v>
      </c>
      <c r="BG96" s="185" t="str">
        <f>IF(VLOOKUP($BF96,$A72:$C80,3,FALSE)=0,"",CONCATENATE(VLOOKUP(VLOOKUP($BF96,$A72:$C80,3,FALSE),Players!$J:$N,4,FALSE)," ",VLOOKUP($BF96,$A72:$C80,3,FALSE)," ",IF(ISERROR(VLOOKUP(VLOOKUP($BF96,$A72:$C80,3,FALSE),Players!$J:$N,5,FALSE)),"()",CONCATENATE("(",VLOOKUP(VLOOKUP($BF96,$A72:$C80,3,FALSE),Players!$J:$N,5,FALSE),")"))))</f>
        <v/>
      </c>
      <c r="BH96" s="186"/>
      <c r="BI96" s="186"/>
      <c r="BJ96" s="186"/>
      <c r="BK96" s="186"/>
      <c r="BL96" s="186"/>
      <c r="BM96" s="186"/>
      <c r="BN96" s="186"/>
      <c r="BO96" s="186"/>
      <c r="BP96" s="186"/>
      <c r="BQ96" s="186"/>
      <c r="BR96" s="186"/>
      <c r="BS96" s="186"/>
      <c r="BT96" s="186"/>
      <c r="BU96" s="187"/>
      <c r="BV96" s="170" t="str">
        <f>IF(D99&lt;&gt;"",D99,"")</f>
        <v/>
      </c>
      <c r="BW96" s="171"/>
      <c r="BX96" s="170" t="str">
        <f>IF(F99&lt;&gt;"",F99,"")</f>
        <v/>
      </c>
      <c r="BY96" s="171"/>
      <c r="BZ96" s="170" t="str">
        <f>IF(H99&lt;&gt;"",H99,"")</f>
        <v/>
      </c>
      <c r="CA96" s="171"/>
      <c r="CB96" s="170" t="str">
        <f>IF(J99&lt;&gt;"",J99,"")</f>
        <v/>
      </c>
      <c r="CC96" s="171"/>
      <c r="CD96" s="170" t="str">
        <f>IF(L99&lt;&gt;"",L99,"")</f>
        <v/>
      </c>
      <c r="CE96" s="171"/>
      <c r="CF96" s="174" t="str">
        <f>IF($CD96=$CD98,IF($CB96=$CB98,IF($BZ96&lt;&gt;"",IF($BZ96&gt;$BZ98,"W","L"),""),IF($CB96&gt;$CB98,"W","L")),IF($CD96&gt;$CD98,"W","L"))</f>
        <v/>
      </c>
      <c r="CG96" s="126"/>
      <c r="CH96" s="126"/>
      <c r="CI96" s="126"/>
      <c r="CJ96" s="126"/>
      <c r="CK96" s="126"/>
      <c r="CL96" s="126"/>
      <c r="CM96" s="126"/>
      <c r="CN96" s="126"/>
      <c r="CO96" s="126"/>
      <c r="CP96" s="126"/>
      <c r="CQ96" s="126"/>
      <c r="CR96" s="126"/>
      <c r="CS96" s="126"/>
      <c r="DV96" s="3"/>
    </row>
    <row r="97" spans="1:126" ht="11.25" customHeight="1">
      <c r="A97" s="192"/>
      <c r="B97" s="193"/>
      <c r="C97" s="175" t="str">
        <f>IF($D68="1P","E","D")</f>
        <v>D</v>
      </c>
      <c r="D97" s="201"/>
      <c r="E97" s="202"/>
      <c r="F97" s="201"/>
      <c r="G97" s="202"/>
      <c r="H97" s="201"/>
      <c r="I97" s="202"/>
      <c r="J97" s="201"/>
      <c r="K97" s="202"/>
      <c r="L97" s="201"/>
      <c r="M97" s="205"/>
      <c r="N97" s="69" t="str">
        <f>IF(CF86&lt;&gt;"",IF(ISERROR(AND(BV90="",BX90="",BZ90="",CB90="",CD90="")),"E",IF(AND(BV90="",BX90="",BZ90="",CB90="",CD90=""),"","E")),"")</f>
        <v/>
      </c>
      <c r="O97" s="192"/>
      <c r="P97" s="193"/>
      <c r="Q97" s="175" t="str">
        <f>IF($D68="1P","D","E")</f>
        <v>E</v>
      </c>
      <c r="R97" s="201"/>
      <c r="S97" s="202"/>
      <c r="T97" s="201"/>
      <c r="U97" s="202"/>
      <c r="V97" s="201"/>
      <c r="W97" s="202"/>
      <c r="X97" s="201"/>
      <c r="Y97" s="202"/>
      <c r="Z97" s="201"/>
      <c r="AA97" s="205"/>
      <c r="AB97" s="69" t="str">
        <f>IF(DV66&lt;&gt;"",IF(ISERROR(AND(DL70="",DN70="",DO70="",DR70="",DT70="")),"E",IF(AND(DL70="",DN70="",DP70="",DR70="",DT70=""),"","E")),"")</f>
        <v/>
      </c>
      <c r="AP97" s="3"/>
      <c r="AQ97" s="157"/>
      <c r="AR97" s="158"/>
      <c r="AS97" s="158"/>
      <c r="AT97" s="158"/>
      <c r="AU97" s="158"/>
      <c r="AV97" s="158"/>
      <c r="AW97" s="158"/>
      <c r="AX97" s="158"/>
      <c r="AY97" s="158"/>
      <c r="AZ97" s="158"/>
      <c r="BA97" s="158"/>
      <c r="BB97" s="158"/>
      <c r="BC97" s="159"/>
      <c r="BD97" s="165"/>
      <c r="BE97" s="166"/>
      <c r="BF97" s="184"/>
      <c r="BG97" s="188"/>
      <c r="BH97" s="189"/>
      <c r="BI97" s="189"/>
      <c r="BJ97" s="189"/>
      <c r="BK97" s="189"/>
      <c r="BL97" s="189"/>
      <c r="BM97" s="189"/>
      <c r="BN97" s="189"/>
      <c r="BO97" s="189"/>
      <c r="BP97" s="189"/>
      <c r="BQ97" s="189"/>
      <c r="BR97" s="189"/>
      <c r="BS97" s="189"/>
      <c r="BT97" s="189"/>
      <c r="BU97" s="190"/>
      <c r="BV97" s="172"/>
      <c r="BW97" s="173"/>
      <c r="BX97" s="172"/>
      <c r="BY97" s="173"/>
      <c r="BZ97" s="172"/>
      <c r="CA97" s="173"/>
      <c r="CB97" s="172"/>
      <c r="CC97" s="173"/>
      <c r="CD97" s="172"/>
      <c r="CE97" s="173"/>
      <c r="CF97" s="174"/>
      <c r="CG97" s="126"/>
      <c r="CH97" s="126"/>
      <c r="CI97" s="126"/>
      <c r="CJ97" s="126"/>
      <c r="CK97" s="126"/>
      <c r="CL97" s="126"/>
      <c r="CM97" s="126"/>
      <c r="CN97" s="126"/>
      <c r="CO97" s="126"/>
      <c r="CP97" s="126"/>
      <c r="CQ97" s="126"/>
      <c r="CR97" s="126"/>
      <c r="CS97" s="126"/>
      <c r="DV97" s="3"/>
    </row>
    <row r="98" spans="1:126" ht="11.25" customHeight="1" thickBot="1">
      <c r="A98" s="194"/>
      <c r="B98" s="195"/>
      <c r="C98" s="207"/>
      <c r="D98" s="203"/>
      <c r="E98" s="204"/>
      <c r="F98" s="203"/>
      <c r="G98" s="204"/>
      <c r="H98" s="203"/>
      <c r="I98" s="204"/>
      <c r="J98" s="203"/>
      <c r="K98" s="204"/>
      <c r="L98" s="203"/>
      <c r="M98" s="206"/>
      <c r="N98" s="69" t="str">
        <f>IF(CF88&lt;&gt;"",IF(CF88="W",IF(SUM(IF(D97&gt;D95,1,0),IF(F97&gt;F95,1,0),IF(H97&gt;H95,1,0),IF(J97&gt;J95,1,0),IF(L97&gt;L95,1,0))&lt;&gt;3,"E",""),""),"")</f>
        <v/>
      </c>
      <c r="O98" s="194"/>
      <c r="P98" s="195"/>
      <c r="Q98" s="207"/>
      <c r="R98" s="203"/>
      <c r="S98" s="204"/>
      <c r="T98" s="203"/>
      <c r="U98" s="204"/>
      <c r="V98" s="203"/>
      <c r="W98" s="204"/>
      <c r="X98" s="203"/>
      <c r="Y98" s="204"/>
      <c r="Z98" s="203"/>
      <c r="AA98" s="206"/>
      <c r="AB98" s="69" t="str">
        <f>IF(DV68&lt;&gt;"",IF(DV68="W",IF(SUM(IF(R97&gt;R95,1,0),IF(T97&gt;T95,1,0),IF(V97&gt;V95,1,0),IF(X97&gt;X95,1,0),IF(Z97&gt;Z95,1,0))&lt;&gt;3,"E",""),""),"")</f>
        <v/>
      </c>
      <c r="AP98" s="3"/>
      <c r="AQ98" s="157"/>
      <c r="AR98" s="158"/>
      <c r="AS98" s="158"/>
      <c r="AT98" s="158"/>
      <c r="AU98" s="158"/>
      <c r="AV98" s="158"/>
      <c r="AW98" s="158"/>
      <c r="AX98" s="158"/>
      <c r="AY98" s="158"/>
      <c r="AZ98" s="158"/>
      <c r="BA98" s="158"/>
      <c r="BB98" s="158"/>
      <c r="BC98" s="159"/>
      <c r="BD98" s="165"/>
      <c r="BE98" s="166"/>
      <c r="BF98" s="175" t="str">
        <f>C101</f>
        <v>E</v>
      </c>
      <c r="BG98" s="177" t="str">
        <f>IF(VLOOKUP($BF98,$A72:$C80,3,FALSE)=0,"",CONCATENATE(VLOOKUP(VLOOKUP($BF98,$A72:$C80,3,FALSE),Players!$J:$N,4,FALSE)," ",VLOOKUP($BF98,$A72:$C80,3,FALSE)," ",IF(ISERROR(VLOOKUP(VLOOKUP($BF98,$A72:$C80,3,FALSE),Players!$J:$N,5,FALSE)),"()",CONCATENATE("(",VLOOKUP(VLOOKUP($BF98,$A72:$C80,3,FALSE),Players!$J:$N,5,FALSE),")"))))</f>
        <v/>
      </c>
      <c r="BH98" s="178"/>
      <c r="BI98" s="178"/>
      <c r="BJ98" s="178"/>
      <c r="BK98" s="178"/>
      <c r="BL98" s="178"/>
      <c r="BM98" s="178"/>
      <c r="BN98" s="178"/>
      <c r="BO98" s="178"/>
      <c r="BP98" s="178"/>
      <c r="BQ98" s="178"/>
      <c r="BR98" s="178"/>
      <c r="BS98" s="178"/>
      <c r="BT98" s="178"/>
      <c r="BU98" s="179"/>
      <c r="BV98" s="150" t="str">
        <f>IF(D101&lt;&gt;"",D101,"")</f>
        <v/>
      </c>
      <c r="BW98" s="151"/>
      <c r="BX98" s="150" t="str">
        <f>IF(F101&lt;&gt;"",F101,"")</f>
        <v/>
      </c>
      <c r="BY98" s="151"/>
      <c r="BZ98" s="150" t="str">
        <f>IF(H101&lt;&gt;"",H101,"")</f>
        <v/>
      </c>
      <c r="CA98" s="151"/>
      <c r="CB98" s="150" t="str">
        <f>IF(J101&lt;&gt;"",J101,"")</f>
        <v/>
      </c>
      <c r="CC98" s="151"/>
      <c r="CD98" s="150" t="str">
        <f>IF(L101&lt;&gt;"",L101,"")</f>
        <v/>
      </c>
      <c r="CE98" s="151"/>
      <c r="CF98" s="174" t="str">
        <f>IF($CF96&lt;&gt;"",IF(CF96="W","L","W"),"")</f>
        <v/>
      </c>
      <c r="CG98" s="126"/>
      <c r="CH98" s="126"/>
      <c r="CI98" s="126"/>
      <c r="CJ98" s="126"/>
      <c r="CK98" s="126"/>
      <c r="CL98" s="126"/>
      <c r="CM98" s="126"/>
      <c r="CN98" s="126"/>
      <c r="CO98" s="126"/>
      <c r="CP98" s="126"/>
      <c r="CQ98" s="126"/>
      <c r="CR98" s="126"/>
      <c r="CS98" s="126"/>
      <c r="DV98" s="3"/>
    </row>
    <row r="99" spans="1:126" ht="11.25" customHeight="1" thickBot="1">
      <c r="A99" s="170">
        <v>4</v>
      </c>
      <c r="B99" s="191"/>
      <c r="C99" s="183" t="str">
        <f>IF($D68="1P","B","C")</f>
        <v>C</v>
      </c>
      <c r="D99" s="197"/>
      <c r="E99" s="198"/>
      <c r="F99" s="197"/>
      <c r="G99" s="198"/>
      <c r="H99" s="197"/>
      <c r="I99" s="198"/>
      <c r="J99" s="197"/>
      <c r="K99" s="198"/>
      <c r="L99" s="197"/>
      <c r="M99" s="208"/>
      <c r="N99" s="69" t="str">
        <f>IF(CF96&lt;&gt;"",IF(CF96="W",IF(SUM(IF(D99&gt;D101,1,0),IF(F99&gt;F101,1,0),IF(H99&gt;H101,1,0),IF(J99&gt;J101,1,0),IF(L99&gt;L101,1,0))&lt;&gt;3,"E",""),""),"")</f>
        <v/>
      </c>
      <c r="O99" s="170">
        <v>9</v>
      </c>
      <c r="P99" s="191"/>
      <c r="Q99" s="183" t="str">
        <f>IF($D68="1P","A","A")</f>
        <v>A</v>
      </c>
      <c r="R99" s="197"/>
      <c r="S99" s="198"/>
      <c r="T99" s="197"/>
      <c r="U99" s="198"/>
      <c r="V99" s="197"/>
      <c r="W99" s="198"/>
      <c r="X99" s="197"/>
      <c r="Y99" s="198"/>
      <c r="Z99" s="197"/>
      <c r="AA99" s="208"/>
      <c r="AB99" s="69" t="str">
        <f>IF(DV76&lt;&gt;"",IF(DV76="W",IF(SUM(IF(R99&gt;R101,1,0),IF(T99&gt;T101,1,0),IF(V99&gt;V101,1,0),IF(X99&gt;X101,1,0),IF(Z99&gt;Z101,1,0))&lt;&gt;3,"E",""),""),"")</f>
        <v/>
      </c>
      <c r="AP99" s="3"/>
      <c r="AQ99" s="160"/>
      <c r="AR99" s="161"/>
      <c r="AS99" s="161"/>
      <c r="AT99" s="161"/>
      <c r="AU99" s="161"/>
      <c r="AV99" s="161"/>
      <c r="AW99" s="161"/>
      <c r="AX99" s="161"/>
      <c r="AY99" s="161"/>
      <c r="AZ99" s="161"/>
      <c r="BA99" s="161"/>
      <c r="BB99" s="161"/>
      <c r="BC99" s="162"/>
      <c r="BD99" s="167"/>
      <c r="BE99" s="168"/>
      <c r="BF99" s="176"/>
      <c r="BG99" s="180"/>
      <c r="BH99" s="181"/>
      <c r="BI99" s="181"/>
      <c r="BJ99" s="181"/>
      <c r="BK99" s="181"/>
      <c r="BL99" s="181"/>
      <c r="BM99" s="181"/>
      <c r="BN99" s="181"/>
      <c r="BO99" s="181"/>
      <c r="BP99" s="181"/>
      <c r="BQ99" s="181"/>
      <c r="BR99" s="181"/>
      <c r="BS99" s="181"/>
      <c r="BT99" s="181"/>
      <c r="BU99" s="182"/>
      <c r="BV99" s="152"/>
      <c r="BW99" s="153"/>
      <c r="BX99" s="152"/>
      <c r="BY99" s="153"/>
      <c r="BZ99" s="152"/>
      <c r="CA99" s="153"/>
      <c r="CB99" s="152"/>
      <c r="CC99" s="153"/>
      <c r="CD99" s="152"/>
      <c r="CE99" s="153"/>
      <c r="CF99" s="174"/>
      <c r="CG99" s="126"/>
      <c r="CH99" s="126"/>
      <c r="CI99" s="126"/>
      <c r="CJ99" s="126"/>
      <c r="CK99" s="126"/>
      <c r="CL99" s="126"/>
      <c r="CM99" s="126"/>
      <c r="CN99" s="126"/>
      <c r="CO99" s="126"/>
      <c r="CP99" s="126"/>
      <c r="CQ99" s="126"/>
      <c r="CR99" s="126"/>
      <c r="CS99" s="126"/>
      <c r="DV99" s="3"/>
    </row>
    <row r="100" spans="1:126" ht="11.25" customHeight="1">
      <c r="A100" s="192"/>
      <c r="B100" s="193"/>
      <c r="C100" s="196"/>
      <c r="D100" s="199"/>
      <c r="E100" s="200"/>
      <c r="F100" s="199"/>
      <c r="G100" s="200"/>
      <c r="H100" s="199"/>
      <c r="I100" s="200"/>
      <c r="J100" s="199"/>
      <c r="K100" s="200"/>
      <c r="L100" s="199"/>
      <c r="M100" s="209"/>
      <c r="N100" s="69" t="str">
        <f>IF(CF96&lt;&gt;"",IF(ISERROR(AND(BV100="",BX100="",BZ100="",CB100="",CD100="")),"E",IF(AND(BV100="",BX100="",BZ100="",CB100="",CD100=""),"","E")),"")</f>
        <v/>
      </c>
      <c r="O100" s="192"/>
      <c r="P100" s="193"/>
      <c r="Q100" s="196"/>
      <c r="R100" s="199"/>
      <c r="S100" s="200"/>
      <c r="T100" s="199"/>
      <c r="U100" s="200"/>
      <c r="V100" s="199"/>
      <c r="W100" s="200"/>
      <c r="X100" s="199"/>
      <c r="Y100" s="200"/>
      <c r="Z100" s="199"/>
      <c r="AA100" s="209"/>
      <c r="AB100" s="69" t="str">
        <f>IF(DV76&lt;&gt;"",IF(ISERROR(AND(DL80="",DN80="",DO80="",DR80="",DT80="")),"E",IF(AND(DL80="",DN80="",DP80="",DR80="",DT80=""),"","E")),"")</f>
        <v/>
      </c>
      <c r="AP100" s="3"/>
      <c r="AQ100" s="126"/>
      <c r="AR100" s="126"/>
      <c r="AS100" s="126"/>
      <c r="AT100" s="126"/>
      <c r="AU100" s="126"/>
      <c r="AV100" s="126"/>
      <c r="AW100" s="126"/>
      <c r="AX100" s="126"/>
      <c r="AY100" s="126"/>
      <c r="AZ100" s="126"/>
      <c r="BA100" s="126"/>
      <c r="BB100" s="126"/>
      <c r="BC100" s="126"/>
      <c r="BV100" s="169" t="str">
        <f>IF(CF96&lt;&gt;"",IF(AND(AND(BV96&gt;-1,BV98&gt;-1),OR(BV96&gt;10,BV98&gt;10),ABS(BV96-BV98)&gt;1,IF(OR(BV96&gt;11,BV98&gt;11),ABS(BV96-BV98)=2,TRUE),BV96=INT(BV96),BV98=INT(BV98)),"","Error"),"")</f>
        <v/>
      </c>
      <c r="BW100" s="169"/>
      <c r="BX100" s="169" t="str">
        <f>IF(CF96&lt;&gt;"",IF(AND(AND(BX96&gt;-1,BX98&gt;-1),OR(BX96&gt;10,BX98&gt;10),ABS(BX96-BX98)&gt;1,IF(OR(BX96&gt;11,BX98&gt;11),ABS(BX96-BX98)=2,TRUE),BX96=INT(BX96),BX98=INT(BX98)),"","Error"),"")</f>
        <v/>
      </c>
      <c r="BY100" s="169"/>
      <c r="BZ100" s="169" t="str">
        <f>IF(CF96&lt;&gt;"",IF(AND(AND(BZ96&gt;-1,BZ98&gt;-1),OR(BZ96&gt;10,BZ98&gt;10),ABS(BZ96-BZ98)&gt;1,IF(OR(BZ96&gt;11,BZ98&gt;11),ABS(BZ96-BZ98)=2,TRUE),BZ96=INT(BZ96),BZ98=INT(BZ98)),"","Error"),"")</f>
        <v/>
      </c>
      <c r="CA100" s="169"/>
      <c r="CB100" s="169" t="str">
        <f>IF(AND(CF96&lt;&gt;"",CB96&lt;&gt;""),IF(AND(AND(CB96&gt;-1,CB98&gt;-1),OR(CB96&gt;10,CB98&gt;10),ABS(CB96-CB98)&gt;1,IF(OR(CB96&gt;11,CB98&gt;11),ABS(CB96-CB98)=2,TRUE),CB96=INT(CB96),CB98=INT(CB98)),"","Error"),"")</f>
        <v/>
      </c>
      <c r="CC100" s="169"/>
      <c r="CD100" s="169" t="str">
        <f>IF(AND(CF96&lt;&gt;"",CD96&lt;&gt;""),IF(AND(AND(CD96&gt;-1,CD98&gt;-1),OR(CD96&gt;10,CD98&gt;10),ABS(CD96-CD98)&gt;1,IF(OR(CD96&gt;11,CD98&gt;11),ABS(CD96-CD98)=2,TRUE),CD96=INT(CD96),CD98=INT(CD98)),"","Error"),"")</f>
        <v/>
      </c>
      <c r="CE100" s="169"/>
      <c r="CF100" s="3"/>
      <c r="CG100" s="126"/>
      <c r="CH100" s="126"/>
      <c r="CI100" s="126"/>
      <c r="CJ100" s="126"/>
      <c r="CK100" s="126"/>
      <c r="CL100" s="126"/>
      <c r="CM100" s="126"/>
      <c r="CN100" s="126"/>
      <c r="CO100" s="126"/>
      <c r="CP100" s="126"/>
      <c r="CQ100" s="126"/>
      <c r="CR100" s="126"/>
      <c r="CS100" s="126"/>
      <c r="DV100" s="3"/>
    </row>
    <row r="101" spans="1:126" ht="11.25" customHeight="1">
      <c r="A101" s="192"/>
      <c r="B101" s="193"/>
      <c r="C101" s="175" t="str">
        <f>IF($D68="1P","C","E")</f>
        <v>E</v>
      </c>
      <c r="D101" s="201"/>
      <c r="E101" s="202"/>
      <c r="F101" s="201"/>
      <c r="G101" s="202"/>
      <c r="H101" s="201"/>
      <c r="I101" s="202"/>
      <c r="J101" s="201"/>
      <c r="K101" s="202"/>
      <c r="L101" s="201"/>
      <c r="M101" s="205"/>
      <c r="N101" s="69" t="str">
        <f>IF(CF96&lt;&gt;"",IF(ISERROR(AND(BV100="",BX100="",BZ100="",CB100="",CD100="")),"E",IF(AND(BV100="",BX100="",BZ100="",CB100="",CD100=""),"","E")),"")</f>
        <v/>
      </c>
      <c r="O101" s="192"/>
      <c r="P101" s="193"/>
      <c r="Q101" s="175" t="str">
        <f>IF($D68="1P","B","E")</f>
        <v>E</v>
      </c>
      <c r="R101" s="201"/>
      <c r="S101" s="202"/>
      <c r="T101" s="201"/>
      <c r="U101" s="202"/>
      <c r="V101" s="201"/>
      <c r="W101" s="202"/>
      <c r="X101" s="201"/>
      <c r="Y101" s="202"/>
      <c r="Z101" s="201"/>
      <c r="AA101" s="205"/>
      <c r="AB101" s="69" t="str">
        <f>IF(DV76&lt;&gt;"",IF(ISERROR(AND(DL80="",DN80="",DO80="",DR80="",DT80="")),"E",IF(AND(DL80="",DN80="",DP80="",DR80="",DT80=""),"","E")),"")</f>
        <v/>
      </c>
      <c r="AP101" s="3"/>
      <c r="AQ101" s="126"/>
      <c r="AR101" s="126"/>
      <c r="AS101" s="126"/>
      <c r="AT101" s="126"/>
      <c r="AU101" s="126"/>
      <c r="AV101" s="126"/>
      <c r="AW101" s="126"/>
      <c r="AX101" s="126"/>
      <c r="AY101" s="126"/>
      <c r="AZ101" s="126"/>
      <c r="BA101" s="126"/>
      <c r="BB101" s="126"/>
      <c r="BC101" s="126"/>
      <c r="CF101" s="3"/>
      <c r="CG101" s="126"/>
      <c r="CH101" s="126"/>
      <c r="CI101" s="126"/>
      <c r="CJ101" s="126"/>
      <c r="CK101" s="126"/>
      <c r="CL101" s="126"/>
      <c r="CM101" s="126"/>
      <c r="CN101" s="126"/>
      <c r="CO101" s="126"/>
      <c r="CP101" s="126"/>
      <c r="CQ101" s="126"/>
      <c r="CR101" s="126"/>
      <c r="CS101" s="126"/>
      <c r="DV101" s="3"/>
    </row>
    <row r="102" spans="1:126" ht="11.25" customHeight="1" thickBot="1">
      <c r="A102" s="194"/>
      <c r="B102" s="195"/>
      <c r="C102" s="207"/>
      <c r="D102" s="203"/>
      <c r="E102" s="204"/>
      <c r="F102" s="203"/>
      <c r="G102" s="204"/>
      <c r="H102" s="203"/>
      <c r="I102" s="204"/>
      <c r="J102" s="203"/>
      <c r="K102" s="204"/>
      <c r="L102" s="203"/>
      <c r="M102" s="206"/>
      <c r="N102" s="69" t="str">
        <f>IF(CF98&lt;&gt;"",IF(CF98="W",IF(SUM(IF(D101&gt;D99,1,0),IF(F101&gt;F99,1,0),IF(H101&gt;H99,1,0),IF(J101&gt;J99,1,0),IF(L101&gt;L99,1,0))&lt;&gt;3,"E",""),""),"")</f>
        <v/>
      </c>
      <c r="O102" s="194"/>
      <c r="P102" s="195"/>
      <c r="Q102" s="207"/>
      <c r="R102" s="203"/>
      <c r="S102" s="204"/>
      <c r="T102" s="203"/>
      <c r="U102" s="204"/>
      <c r="V102" s="203"/>
      <c r="W102" s="204"/>
      <c r="X102" s="203"/>
      <c r="Y102" s="204"/>
      <c r="Z102" s="203"/>
      <c r="AA102" s="206"/>
      <c r="AB102" s="69" t="str">
        <f>IF(DV78&lt;&gt;"",IF(DV78="W",IF(SUM(IF(R101&gt;R99,1,0),IF(T101&gt;T99,1,0),IF(V101&gt;V99,1,0),IF(X101&gt;X99,1,0),IF(Z101&gt;Z99,1,0))&lt;&gt;3,"E",""),""),"")</f>
        <v/>
      </c>
      <c r="AP102" s="3"/>
      <c r="AQ102" s="127"/>
      <c r="AR102" s="127"/>
      <c r="AS102" s="127"/>
      <c r="AT102" s="127"/>
      <c r="AU102" s="127"/>
      <c r="AV102" s="127"/>
      <c r="AW102" s="127"/>
      <c r="AX102" s="127"/>
      <c r="AY102" s="127"/>
      <c r="AZ102" s="127"/>
      <c r="BA102" s="127"/>
      <c r="BB102" s="127"/>
      <c r="BC102" s="127"/>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3"/>
      <c r="CG102" s="126"/>
      <c r="CH102" s="126"/>
      <c r="CI102" s="126"/>
      <c r="CJ102" s="126"/>
      <c r="CK102" s="126"/>
      <c r="CL102" s="126"/>
      <c r="CM102" s="126"/>
      <c r="CN102" s="126"/>
      <c r="CO102" s="126"/>
      <c r="CP102" s="126"/>
      <c r="CQ102" s="126"/>
      <c r="CR102" s="126"/>
      <c r="CS102" s="126"/>
      <c r="DV102" s="3"/>
    </row>
    <row r="103" spans="1:126" ht="11.25" customHeight="1">
      <c r="A103" s="170">
        <v>5</v>
      </c>
      <c r="B103" s="191"/>
      <c r="C103" s="183" t="str">
        <f>IF($D68="1P","A","A")</f>
        <v>A</v>
      </c>
      <c r="D103" s="197"/>
      <c r="E103" s="198"/>
      <c r="F103" s="197"/>
      <c r="G103" s="198"/>
      <c r="H103" s="197"/>
      <c r="I103" s="198"/>
      <c r="J103" s="197"/>
      <c r="K103" s="198"/>
      <c r="L103" s="197"/>
      <c r="M103" s="208"/>
      <c r="N103" s="69" t="str">
        <f>IF(CF106&lt;&gt;"",IF(CF106="W",IF(SUM(IF(D103&gt;D105,1,0),IF(F103&gt;F105,1,0),IF(H103&gt;H105,1,0),IF(J103&gt;J105,1,0),IF(L103&gt;L105,1,0))&lt;&gt;3,"E",""),""),"")</f>
        <v/>
      </c>
      <c r="O103" s="170">
        <v>10</v>
      </c>
      <c r="P103" s="191"/>
      <c r="Q103" s="183" t="str">
        <f>IF($D68="1P","D","B")</f>
        <v>B</v>
      </c>
      <c r="R103" s="197"/>
      <c r="S103" s="198"/>
      <c r="T103" s="197"/>
      <c r="U103" s="198"/>
      <c r="V103" s="197"/>
      <c r="W103" s="198"/>
      <c r="X103" s="197"/>
      <c r="Y103" s="198"/>
      <c r="Z103" s="197"/>
      <c r="AA103" s="208"/>
      <c r="AB103" s="69" t="str">
        <f>IF(DV86&lt;&gt;"",IF(DV86="W",IF(SUM(IF(R103&gt;R105,1,0),IF(T103&gt;T105,1,0),IF(V103&gt;V105,1,0),IF(X103&gt;X105,1,0),IF(Z103&gt;Z105,1,0))&lt;&gt;3,"E",""),""),"")</f>
        <v/>
      </c>
      <c r="AP103" s="3"/>
      <c r="AQ103" s="128"/>
      <c r="AR103" s="128"/>
      <c r="AS103" s="128"/>
      <c r="AT103" s="128"/>
      <c r="AU103" s="128"/>
      <c r="AV103" s="128"/>
      <c r="AW103" s="128"/>
      <c r="AX103" s="128"/>
      <c r="AY103" s="128"/>
      <c r="AZ103" s="128"/>
      <c r="BA103" s="128"/>
      <c r="BB103" s="128"/>
      <c r="BC103" s="128"/>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3"/>
      <c r="CG103" s="126"/>
      <c r="CH103" s="126"/>
      <c r="CI103" s="126"/>
      <c r="CJ103" s="126"/>
      <c r="CK103" s="126"/>
      <c r="CL103" s="126"/>
      <c r="CM103" s="126"/>
      <c r="CN103" s="126"/>
      <c r="CO103" s="126"/>
      <c r="CP103" s="126"/>
      <c r="CQ103" s="126"/>
      <c r="CR103" s="126"/>
      <c r="CS103" s="126"/>
      <c r="DV103" s="3"/>
    </row>
    <row r="104" spans="1:126" ht="11.25" customHeight="1">
      <c r="A104" s="192"/>
      <c r="B104" s="193"/>
      <c r="C104" s="196"/>
      <c r="D104" s="199"/>
      <c r="E104" s="200"/>
      <c r="F104" s="199"/>
      <c r="G104" s="200"/>
      <c r="H104" s="199"/>
      <c r="I104" s="200"/>
      <c r="J104" s="199"/>
      <c r="K104" s="200"/>
      <c r="L104" s="199"/>
      <c r="M104" s="209"/>
      <c r="N104" s="69" t="str">
        <f>IF(CF106&lt;&gt;"",IF(ISERROR(AND(BV110="",BX110="",BZ110="",CB110="",CD110="")),"E",IF(AND(BV110="",BX110="",BZ110="",CB110="",CD110=""),"","E")),"")</f>
        <v/>
      </c>
      <c r="O104" s="192"/>
      <c r="P104" s="193"/>
      <c r="Q104" s="196"/>
      <c r="R104" s="199"/>
      <c r="S104" s="200"/>
      <c r="T104" s="199"/>
      <c r="U104" s="200"/>
      <c r="V104" s="199"/>
      <c r="W104" s="200"/>
      <c r="X104" s="199"/>
      <c r="Y104" s="200"/>
      <c r="Z104" s="199"/>
      <c r="AA104" s="209"/>
      <c r="AB104" s="69" t="str">
        <f>IF(DV86&lt;&gt;"",IF(ISERROR(AND(DL90="",DN90="",DO90="",DR90="",DT90="")),"E",IF(AND(DL90="",DN90="",DP90="",DR90="",DT90=""),"","E")),"")</f>
        <v/>
      </c>
      <c r="AP104" s="3"/>
      <c r="AQ104" s="126"/>
      <c r="AR104" s="126"/>
      <c r="AS104" s="126"/>
      <c r="AT104" s="126"/>
      <c r="AU104" s="126"/>
      <c r="AV104" s="126"/>
      <c r="AW104" s="126"/>
      <c r="AX104" s="126"/>
      <c r="AY104" s="126"/>
      <c r="AZ104" s="126"/>
      <c r="BA104" s="126"/>
      <c r="BB104" s="126"/>
      <c r="BC104" s="126"/>
      <c r="CF104" s="3"/>
      <c r="CG104" s="126"/>
      <c r="CH104" s="126"/>
      <c r="CI104" s="126"/>
      <c r="CJ104" s="126"/>
      <c r="CK104" s="126"/>
      <c r="CL104" s="126"/>
      <c r="CM104" s="126"/>
      <c r="CN104" s="126"/>
      <c r="CO104" s="126"/>
      <c r="CP104" s="126"/>
      <c r="CQ104" s="126"/>
      <c r="CR104" s="126"/>
      <c r="CS104" s="126"/>
      <c r="DV104" s="3"/>
    </row>
    <row r="105" spans="1:126" ht="11.25" customHeight="1" thickBot="1">
      <c r="A105" s="192"/>
      <c r="B105" s="193"/>
      <c r="C105" s="175" t="str">
        <f>IF($D68="1P","D","C")</f>
        <v>C</v>
      </c>
      <c r="D105" s="201"/>
      <c r="E105" s="202"/>
      <c r="F105" s="201"/>
      <c r="G105" s="202"/>
      <c r="H105" s="201"/>
      <c r="I105" s="202"/>
      <c r="J105" s="201"/>
      <c r="K105" s="202"/>
      <c r="L105" s="201"/>
      <c r="M105" s="205"/>
      <c r="N105" s="69" t="str">
        <f>IF(CF106&lt;&gt;"",IF(ISERROR(AND(BV110="",BX110="",BZ110="",CB110="",CD110="")),"E",IF(AND(BV110="",BX110="",BZ110="",CB110="",CD110=""),"","E")),"")</f>
        <v/>
      </c>
      <c r="O105" s="192"/>
      <c r="P105" s="193"/>
      <c r="Q105" s="175" t="str">
        <f>IF($D68="1P","E","C")</f>
        <v>C</v>
      </c>
      <c r="R105" s="201"/>
      <c r="S105" s="202"/>
      <c r="T105" s="201"/>
      <c r="U105" s="202"/>
      <c r="V105" s="201"/>
      <c r="W105" s="202"/>
      <c r="X105" s="201"/>
      <c r="Y105" s="202"/>
      <c r="Z105" s="201"/>
      <c r="AA105" s="205"/>
      <c r="AB105" s="69" t="str">
        <f>IF(DV86&lt;&gt;"",IF(ISERROR(AND(DL90="",DN90="",DO90="",DR90="",DT90="")),"E",IF(AND(DL90="",DN90="",DP90="",DR90="",DT90=""),"","E")),"")</f>
        <v/>
      </c>
      <c r="AP105" s="3"/>
      <c r="AQ105" s="127"/>
      <c r="AR105" s="127"/>
      <c r="AS105" s="127"/>
      <c r="AT105" s="127"/>
      <c r="AU105" s="127"/>
      <c r="AV105" s="127"/>
      <c r="AW105" s="127"/>
      <c r="AX105" s="127"/>
      <c r="AY105" s="127"/>
      <c r="AZ105" s="127"/>
      <c r="BA105" s="127"/>
      <c r="BB105" s="127"/>
      <c r="BC105" s="127"/>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3"/>
      <c r="CG105" s="126"/>
      <c r="CH105" s="126"/>
      <c r="CI105" s="126"/>
      <c r="CJ105" s="126"/>
      <c r="CK105" s="126"/>
      <c r="CL105" s="126"/>
      <c r="CM105" s="126"/>
      <c r="CN105" s="126"/>
      <c r="CO105" s="126"/>
      <c r="CP105" s="126"/>
      <c r="CQ105" s="126"/>
      <c r="CR105" s="126"/>
      <c r="CS105" s="126"/>
      <c r="DV105" s="3"/>
    </row>
    <row r="106" spans="1:126" ht="11.25" customHeight="1" thickBot="1">
      <c r="A106" s="194"/>
      <c r="B106" s="195"/>
      <c r="C106" s="207"/>
      <c r="D106" s="203"/>
      <c r="E106" s="204"/>
      <c r="F106" s="203"/>
      <c r="G106" s="204"/>
      <c r="H106" s="203"/>
      <c r="I106" s="204"/>
      <c r="J106" s="203"/>
      <c r="K106" s="204"/>
      <c r="L106" s="203"/>
      <c r="M106" s="206"/>
      <c r="N106" s="69" t="str">
        <f>IF(CF108&lt;&gt;"",IF(CF108="W",IF(SUM(IF(D105&gt;D103,1,0),IF(F105&gt;F103,1,0),IF(H105&gt;H103,1,0),IF(J105&gt;J103,1,0),IF(L105&gt;L103,1,0))&lt;&gt;3,"E",""),""),"")</f>
        <v/>
      </c>
      <c r="O106" s="194"/>
      <c r="P106" s="195"/>
      <c r="Q106" s="207"/>
      <c r="R106" s="203"/>
      <c r="S106" s="204"/>
      <c r="T106" s="203"/>
      <c r="U106" s="204"/>
      <c r="V106" s="203"/>
      <c r="W106" s="204"/>
      <c r="X106" s="203"/>
      <c r="Y106" s="204"/>
      <c r="Z106" s="203"/>
      <c r="AA106" s="206"/>
      <c r="AB106" s="69" t="str">
        <f>IF(DV88&lt;&gt;"",IF(DV88="W",IF(SUM(IF(R105&gt;R103,1,0),IF(T105&gt;T103,1,0),IF(V105&gt;V103,1,0),IF(X105&gt;X103,1,0),IF(Z105&gt;Z103,1,0))&lt;&gt;3,"E",""),""),"")</f>
        <v/>
      </c>
      <c r="AP106" s="3"/>
      <c r="AQ106" s="154" t="str">
        <f>CONCATENATE($A70," ",$D70,","," ",$F68)</f>
        <v>Group: 2, Women's Singles</v>
      </c>
      <c r="AR106" s="155"/>
      <c r="AS106" s="155"/>
      <c r="AT106" s="155"/>
      <c r="AU106" s="155"/>
      <c r="AV106" s="155"/>
      <c r="AW106" s="155"/>
      <c r="AX106" s="155"/>
      <c r="AY106" s="155"/>
      <c r="AZ106" s="155"/>
      <c r="BA106" s="155"/>
      <c r="BB106" s="155"/>
      <c r="BC106" s="156"/>
      <c r="BD106" s="163">
        <f>A103</f>
        <v>5</v>
      </c>
      <c r="BE106" s="164"/>
      <c r="BF106" s="183" t="str">
        <f>C103</f>
        <v>A</v>
      </c>
      <c r="BG106" s="185" t="str">
        <f>IF(VLOOKUP($BF106,$A72:$C80,3,FALSE)=0,"",CONCATENATE(VLOOKUP(VLOOKUP($BF106,$A72:$C80,3,FALSE),Players!$J:$N,4,FALSE)," ",VLOOKUP($BF106,$A72:$C80,3,FALSE)," ",IF(ISERROR(VLOOKUP(VLOOKUP($BF106,$A72:$C80,3,FALSE),Players!$J:$N,5,FALSE)),"()",CONCATENATE("(",VLOOKUP(VLOOKUP($BF106,$A72:$C80,3,FALSE),Players!$J:$N,5,FALSE),")"))))</f>
        <v/>
      </c>
      <c r="BH106" s="186"/>
      <c r="BI106" s="186"/>
      <c r="BJ106" s="186"/>
      <c r="BK106" s="186"/>
      <c r="BL106" s="186"/>
      <c r="BM106" s="186"/>
      <c r="BN106" s="186"/>
      <c r="BO106" s="186"/>
      <c r="BP106" s="186"/>
      <c r="BQ106" s="186"/>
      <c r="BR106" s="186"/>
      <c r="BS106" s="186"/>
      <c r="BT106" s="186"/>
      <c r="BU106" s="187"/>
      <c r="BV106" s="170" t="str">
        <f>IF(D103&lt;&gt;"",D103,"")</f>
        <v/>
      </c>
      <c r="BW106" s="171"/>
      <c r="BX106" s="170" t="str">
        <f>IF(F103&lt;&gt;"",F103,"")</f>
        <v/>
      </c>
      <c r="BY106" s="171"/>
      <c r="BZ106" s="170" t="str">
        <f>IF(H103&lt;&gt;"",H103,"")</f>
        <v/>
      </c>
      <c r="CA106" s="171"/>
      <c r="CB106" s="170" t="str">
        <f>IF(J103&lt;&gt;"",J103,"")</f>
        <v/>
      </c>
      <c r="CC106" s="171"/>
      <c r="CD106" s="170" t="str">
        <f>IF(L103&lt;&gt;"",L103,"")</f>
        <v/>
      </c>
      <c r="CE106" s="171"/>
      <c r="CF106" s="174" t="str">
        <f>IF($CD106=$CD108,IF($CB106=$CB108,IF($BZ106&lt;&gt;"",IF($BZ106&gt;$BZ108,"W","L"),""),IF($CB106&gt;$CB108,"W","L")),IF($CD106&gt;$CD108,"W","L"))</f>
        <v/>
      </c>
      <c r="CG106" s="126"/>
      <c r="CH106" s="126"/>
      <c r="CI106" s="126"/>
      <c r="CJ106" s="126"/>
      <c r="CK106" s="126"/>
      <c r="CL106" s="126"/>
      <c r="CM106" s="126"/>
      <c r="CN106" s="126"/>
      <c r="CO106" s="126"/>
      <c r="CP106" s="126"/>
      <c r="CQ106" s="126"/>
      <c r="CR106" s="126"/>
      <c r="CS106" s="126"/>
      <c r="DV106" s="3"/>
    </row>
    <row r="107" spans="1:126" ht="11.25" customHeight="1">
      <c r="C107" s="44"/>
      <c r="D107" s="44"/>
      <c r="N107" s="43"/>
      <c r="O107" s="43"/>
      <c r="P107" s="43"/>
      <c r="Q107" s="43"/>
      <c r="R107" s="43"/>
      <c r="S107" s="43"/>
      <c r="T107" s="43"/>
      <c r="U107" s="43"/>
      <c r="V107" s="43"/>
      <c r="W107" s="43"/>
      <c r="X107" s="43"/>
      <c r="Y107" s="43"/>
      <c r="Z107" s="43"/>
      <c r="AA107" s="43"/>
      <c r="AB107" s="3"/>
      <c r="AP107" s="3"/>
      <c r="AQ107" s="157"/>
      <c r="AR107" s="158"/>
      <c r="AS107" s="158"/>
      <c r="AT107" s="158"/>
      <c r="AU107" s="158"/>
      <c r="AV107" s="158"/>
      <c r="AW107" s="158"/>
      <c r="AX107" s="158"/>
      <c r="AY107" s="158"/>
      <c r="AZ107" s="158"/>
      <c r="BA107" s="158"/>
      <c r="BB107" s="158"/>
      <c r="BC107" s="159"/>
      <c r="BD107" s="165"/>
      <c r="BE107" s="166"/>
      <c r="BF107" s="184"/>
      <c r="BG107" s="188"/>
      <c r="BH107" s="189"/>
      <c r="BI107" s="189"/>
      <c r="BJ107" s="189"/>
      <c r="BK107" s="189"/>
      <c r="BL107" s="189"/>
      <c r="BM107" s="189"/>
      <c r="BN107" s="189"/>
      <c r="BO107" s="189"/>
      <c r="BP107" s="189"/>
      <c r="BQ107" s="189"/>
      <c r="BR107" s="189"/>
      <c r="BS107" s="189"/>
      <c r="BT107" s="189"/>
      <c r="BU107" s="190"/>
      <c r="BV107" s="172"/>
      <c r="BW107" s="173"/>
      <c r="BX107" s="172"/>
      <c r="BY107" s="173"/>
      <c r="BZ107" s="172"/>
      <c r="CA107" s="173"/>
      <c r="CB107" s="172"/>
      <c r="CC107" s="173"/>
      <c r="CD107" s="172"/>
      <c r="CE107" s="173"/>
      <c r="CF107" s="174"/>
      <c r="CG107" s="126"/>
      <c r="CH107" s="126"/>
      <c r="CI107" s="126"/>
      <c r="CJ107" s="126"/>
      <c r="CK107" s="126"/>
      <c r="CL107" s="126"/>
      <c r="CM107" s="126"/>
      <c r="CN107" s="126"/>
      <c r="CO107" s="126"/>
      <c r="CP107" s="126"/>
      <c r="CQ107" s="126"/>
      <c r="CR107" s="126"/>
      <c r="CS107" s="126"/>
      <c r="DV107" s="3"/>
    </row>
    <row r="108" spans="1:126" ht="11.25" customHeight="1">
      <c r="A108" s="2"/>
      <c r="J108" s="43"/>
      <c r="K108" s="43"/>
      <c r="L108" s="43"/>
      <c r="M108" s="43"/>
      <c r="R108" s="42"/>
      <c r="S108" s="42"/>
      <c r="W108" s="42"/>
      <c r="AA108" s="42"/>
      <c r="AB108" s="3"/>
      <c r="AP108" s="3"/>
      <c r="AQ108" s="157"/>
      <c r="AR108" s="158"/>
      <c r="AS108" s="158"/>
      <c r="AT108" s="158"/>
      <c r="AU108" s="158"/>
      <c r="AV108" s="158"/>
      <c r="AW108" s="158"/>
      <c r="AX108" s="158"/>
      <c r="AY108" s="158"/>
      <c r="AZ108" s="158"/>
      <c r="BA108" s="158"/>
      <c r="BB108" s="158"/>
      <c r="BC108" s="159"/>
      <c r="BD108" s="165"/>
      <c r="BE108" s="166"/>
      <c r="BF108" s="175" t="str">
        <f>C105</f>
        <v>C</v>
      </c>
      <c r="BG108" s="177" t="str">
        <f>IF(VLOOKUP($BF108,$A72:$C80,3,FALSE)=0,"",CONCATENATE(VLOOKUP(VLOOKUP($BF108,$A72:$C80,3,FALSE),Players!$J:$N,4,FALSE)," ",VLOOKUP($BF108,$A72:$C80,3,FALSE)," ",IF(ISERROR(VLOOKUP(VLOOKUP($BF108,$A72:$C80,3,FALSE),Players!$J:$N,5,FALSE)),"()",CONCATENATE("(",VLOOKUP(VLOOKUP($BF108,$A72:$C80,3,FALSE),Players!$J:$N,5,FALSE),")"))))</f>
        <v/>
      </c>
      <c r="BH108" s="178"/>
      <c r="BI108" s="178"/>
      <c r="BJ108" s="178"/>
      <c r="BK108" s="178"/>
      <c r="BL108" s="178"/>
      <c r="BM108" s="178"/>
      <c r="BN108" s="178"/>
      <c r="BO108" s="178"/>
      <c r="BP108" s="178"/>
      <c r="BQ108" s="178"/>
      <c r="BR108" s="178"/>
      <c r="BS108" s="178"/>
      <c r="BT108" s="178"/>
      <c r="BU108" s="179"/>
      <c r="BV108" s="150" t="str">
        <f>IF(D105&lt;&gt;"",D105,"")</f>
        <v/>
      </c>
      <c r="BW108" s="151"/>
      <c r="BX108" s="150" t="str">
        <f>IF(F105&lt;&gt;"",F105,"")</f>
        <v/>
      </c>
      <c r="BY108" s="151"/>
      <c r="BZ108" s="150" t="str">
        <f>IF(H105&lt;&gt;"",H105,"")</f>
        <v/>
      </c>
      <c r="CA108" s="151"/>
      <c r="CB108" s="150" t="str">
        <f>IF(J105&lt;&gt;"",J105,"")</f>
        <v/>
      </c>
      <c r="CC108" s="151"/>
      <c r="CD108" s="150" t="str">
        <f>IF(L105&lt;&gt;"",L105,"")</f>
        <v/>
      </c>
      <c r="CE108" s="151"/>
      <c r="CF108" s="174" t="str">
        <f>IF($CF106&lt;&gt;"",IF(CF106="W","L","W"),"")</f>
        <v/>
      </c>
      <c r="CG108" s="126"/>
      <c r="CH108" s="126"/>
      <c r="CI108" s="126"/>
      <c r="CJ108" s="126"/>
      <c r="CK108" s="126"/>
      <c r="CL108" s="126"/>
      <c r="CM108" s="126"/>
      <c r="CN108" s="126"/>
      <c r="CO108" s="126"/>
      <c r="CP108" s="126"/>
      <c r="CQ108" s="126"/>
      <c r="CR108" s="126"/>
      <c r="CS108" s="126"/>
      <c r="DV108" s="3"/>
    </row>
    <row r="109" spans="1:126" ht="11.25" customHeight="1" thickBot="1">
      <c r="A109" s="42"/>
      <c r="R109" s="42"/>
      <c r="S109" s="42"/>
      <c r="W109" s="42"/>
      <c r="X109" s="43"/>
      <c r="Y109" s="43"/>
      <c r="Z109" s="43"/>
      <c r="AA109" s="43"/>
      <c r="AB109" s="3"/>
      <c r="AP109" s="3"/>
      <c r="AQ109" s="160"/>
      <c r="AR109" s="161"/>
      <c r="AS109" s="161"/>
      <c r="AT109" s="161"/>
      <c r="AU109" s="161"/>
      <c r="AV109" s="161"/>
      <c r="AW109" s="161"/>
      <c r="AX109" s="161"/>
      <c r="AY109" s="161"/>
      <c r="AZ109" s="161"/>
      <c r="BA109" s="161"/>
      <c r="BB109" s="161"/>
      <c r="BC109" s="162"/>
      <c r="BD109" s="167"/>
      <c r="BE109" s="168"/>
      <c r="BF109" s="176"/>
      <c r="BG109" s="180"/>
      <c r="BH109" s="181"/>
      <c r="BI109" s="181"/>
      <c r="BJ109" s="181"/>
      <c r="BK109" s="181"/>
      <c r="BL109" s="181"/>
      <c r="BM109" s="181"/>
      <c r="BN109" s="181"/>
      <c r="BO109" s="181"/>
      <c r="BP109" s="181"/>
      <c r="BQ109" s="181"/>
      <c r="BR109" s="181"/>
      <c r="BS109" s="181"/>
      <c r="BT109" s="181"/>
      <c r="BU109" s="182"/>
      <c r="BV109" s="152"/>
      <c r="BW109" s="153"/>
      <c r="BX109" s="152"/>
      <c r="BY109" s="153"/>
      <c r="BZ109" s="152"/>
      <c r="CA109" s="153"/>
      <c r="CB109" s="152"/>
      <c r="CC109" s="153"/>
      <c r="CD109" s="152"/>
      <c r="CE109" s="153"/>
      <c r="CF109" s="174"/>
      <c r="CG109" s="126"/>
      <c r="CH109" s="126"/>
      <c r="CI109" s="126"/>
      <c r="CJ109" s="126"/>
      <c r="CK109" s="126"/>
      <c r="CL109" s="126"/>
      <c r="CM109" s="126"/>
      <c r="CN109" s="126"/>
      <c r="CO109" s="126"/>
      <c r="CP109" s="126"/>
      <c r="CQ109" s="126"/>
      <c r="CR109" s="126"/>
      <c r="CS109" s="126"/>
      <c r="DV109" s="3"/>
    </row>
    <row r="110" spans="1:126" ht="11.25" customHeight="1">
      <c r="A110" s="42"/>
      <c r="R110" s="42"/>
      <c r="S110" s="42"/>
      <c r="W110" s="42"/>
      <c r="AA110" s="42"/>
      <c r="AB110" s="3"/>
      <c r="AP110" s="3"/>
      <c r="AQ110" s="126"/>
      <c r="AR110" s="126"/>
      <c r="AS110" s="126"/>
      <c r="AT110" s="126"/>
      <c r="AU110" s="126"/>
      <c r="AV110" s="126"/>
      <c r="AW110" s="126"/>
      <c r="AX110" s="126"/>
      <c r="AY110" s="126"/>
      <c r="AZ110" s="126"/>
      <c r="BA110" s="126"/>
      <c r="BB110" s="126"/>
      <c r="BC110" s="126"/>
      <c r="BV110" s="169" t="str">
        <f>IF(CF106&lt;&gt;"",IF(AND(AND(BV106&gt;-1,BV108&gt;-1),OR(BV106&gt;10,BV108&gt;10),ABS(BV106-BV108)&gt;1,IF(OR(BV106&gt;11,BV108&gt;11),ABS(BV106-BV108)=2,TRUE),BV106=INT(BV106),BV108=INT(BV108)),"","Error"),"")</f>
        <v/>
      </c>
      <c r="BW110" s="169"/>
      <c r="BX110" s="169" t="str">
        <f>IF(CF106&lt;&gt;"",IF(AND(AND(BX106&gt;-1,BX108&gt;-1),OR(BX106&gt;10,BX108&gt;10),ABS(BX106-BX108)&gt;1,IF(OR(BX106&gt;11,BX108&gt;11),ABS(BX106-BX108)=2,TRUE),BX106=INT(BX106),BX108=INT(BX108)),"","Error"),"")</f>
        <v/>
      </c>
      <c r="BY110" s="169"/>
      <c r="BZ110" s="169" t="str">
        <f>IF(CF106&lt;&gt;"",IF(AND(AND(BZ106&gt;-1,BZ108&gt;-1),OR(BZ106&gt;10,BZ108&gt;10),ABS(BZ106-BZ108)&gt;1,IF(OR(BZ106&gt;11,BZ108&gt;11),ABS(BZ106-BZ108)=2,TRUE),BZ106=INT(BZ106),BZ108=INT(BZ108)),"","Error"),"")</f>
        <v/>
      </c>
      <c r="CA110" s="169"/>
      <c r="CB110" s="169" t="str">
        <f>IF(AND(CF106&lt;&gt;"",CB106&lt;&gt;""),IF(AND(AND(CB106&gt;-1,CB108&gt;-1),OR(CB106&gt;10,CB108&gt;10),ABS(CB106-CB108)&gt;1,IF(OR(CB106&gt;11,CB108&gt;11),ABS(CB106-CB108)=2,TRUE),CB106=INT(CB106),CB108=INT(CB108)),"","Error"),"")</f>
        <v/>
      </c>
      <c r="CC110" s="169"/>
      <c r="CD110" s="169" t="str">
        <f>IF(AND(CF106&lt;&gt;"",CD106&lt;&gt;""),IF(AND(AND(CD106&gt;-1,CD108&gt;-1),OR(CD106&gt;10,CD108&gt;10),ABS(CD106-CD108)&gt;1,IF(OR(CD106&gt;11,CD108&gt;11),ABS(CD106-CD108)=2,TRUE),CD106=INT(CD106),CD108=INT(CD108)),"","Error"),"")</f>
        <v/>
      </c>
      <c r="CE110" s="169"/>
      <c r="CF110" s="3"/>
      <c r="CG110" s="126"/>
      <c r="CH110" s="126"/>
      <c r="CI110" s="126"/>
      <c r="CJ110" s="126"/>
      <c r="CK110" s="126"/>
      <c r="CL110" s="126"/>
      <c r="CM110" s="126"/>
      <c r="CN110" s="126"/>
      <c r="CO110" s="126"/>
      <c r="CP110" s="126"/>
      <c r="CQ110" s="126"/>
      <c r="CR110" s="126"/>
      <c r="CS110" s="126"/>
      <c r="DV110" s="3"/>
    </row>
    <row r="111" spans="1:126" ht="11.25" customHeight="1">
      <c r="C111" s="44"/>
      <c r="D111" s="44"/>
      <c r="R111" s="42"/>
      <c r="S111" s="42"/>
      <c r="W111" s="42"/>
      <c r="X111" s="43"/>
      <c r="Y111" s="43"/>
      <c r="Z111" s="43"/>
      <c r="AA111" s="43"/>
      <c r="AB111" s="3"/>
      <c r="AP111" s="3"/>
      <c r="AQ111" s="126"/>
      <c r="AR111" s="126"/>
      <c r="AS111" s="126"/>
      <c r="AT111" s="126"/>
      <c r="AU111" s="126"/>
      <c r="AV111" s="126"/>
      <c r="AW111" s="126"/>
      <c r="AX111" s="126"/>
      <c r="AY111" s="126"/>
      <c r="AZ111" s="126"/>
      <c r="BA111" s="126"/>
      <c r="BB111" s="126"/>
      <c r="BC111" s="126"/>
      <c r="CF111" s="3"/>
      <c r="CG111" s="126"/>
      <c r="CH111" s="126"/>
      <c r="CI111" s="126"/>
      <c r="CJ111" s="126"/>
      <c r="CK111" s="126"/>
      <c r="CL111" s="126"/>
      <c r="CM111" s="126"/>
      <c r="CN111" s="126"/>
      <c r="CO111" s="126"/>
      <c r="CP111" s="126"/>
      <c r="CQ111" s="126"/>
      <c r="CR111" s="126"/>
      <c r="CS111" s="126"/>
      <c r="DV111" s="3"/>
    </row>
    <row r="112" spans="1:126" ht="11.25" customHeight="1">
      <c r="A112" s="2"/>
      <c r="J112" s="43"/>
      <c r="K112" s="43"/>
      <c r="L112" s="43"/>
      <c r="M112" s="43"/>
      <c r="N112" s="43"/>
      <c r="O112" s="43"/>
      <c r="P112" s="43"/>
      <c r="Q112" s="43"/>
      <c r="R112" s="42"/>
      <c r="S112" s="42"/>
      <c r="T112" s="43"/>
      <c r="U112" s="43"/>
      <c r="V112" s="43"/>
      <c r="W112" s="42"/>
      <c r="AA112" s="42"/>
      <c r="AB112" s="3"/>
      <c r="AP112" s="3"/>
      <c r="AQ112" s="127"/>
      <c r="AR112" s="127"/>
      <c r="AS112" s="127"/>
      <c r="AT112" s="127"/>
      <c r="AU112" s="127"/>
      <c r="AV112" s="127"/>
      <c r="AW112" s="127"/>
      <c r="AX112" s="127"/>
      <c r="AY112" s="127"/>
      <c r="AZ112" s="127"/>
      <c r="BA112" s="127"/>
      <c r="BB112" s="127"/>
      <c r="BC112" s="127"/>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3"/>
      <c r="CG112" s="126"/>
      <c r="CH112" s="126"/>
      <c r="CI112" s="126"/>
      <c r="CJ112" s="126"/>
      <c r="CK112" s="126"/>
      <c r="CL112" s="126"/>
      <c r="CM112" s="126"/>
      <c r="CN112" s="126"/>
      <c r="CO112" s="126"/>
      <c r="CP112" s="126"/>
      <c r="CQ112" s="126"/>
      <c r="CR112" s="126"/>
      <c r="CS112" s="126"/>
      <c r="DV112" s="3"/>
    </row>
    <row r="113" spans="1:126" ht="11.25" customHeight="1">
      <c r="A113" s="42"/>
      <c r="R113" s="42"/>
      <c r="S113" s="42"/>
      <c r="W113" s="42"/>
      <c r="X113" s="43"/>
      <c r="Y113" s="43"/>
      <c r="Z113" s="43"/>
      <c r="AA113" s="43"/>
      <c r="AB113" s="3"/>
      <c r="AP113" s="3"/>
      <c r="AQ113" s="128"/>
      <c r="AR113" s="128"/>
      <c r="AS113" s="128"/>
      <c r="AT113" s="128"/>
      <c r="AU113" s="128"/>
      <c r="AV113" s="128"/>
      <c r="AW113" s="128"/>
      <c r="AX113" s="128"/>
      <c r="AY113" s="128"/>
      <c r="AZ113" s="128"/>
      <c r="BA113" s="128"/>
      <c r="BB113" s="128"/>
      <c r="BC113" s="128"/>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3"/>
      <c r="CG113" s="126"/>
      <c r="CH113" s="126"/>
      <c r="CI113" s="126"/>
      <c r="CJ113" s="126"/>
      <c r="CK113" s="126"/>
      <c r="CL113" s="126"/>
      <c r="CM113" s="126"/>
      <c r="CN113" s="126"/>
      <c r="CO113" s="126"/>
      <c r="CP113" s="126"/>
      <c r="CQ113" s="126"/>
      <c r="CR113" s="126"/>
      <c r="CS113" s="126"/>
      <c r="DV113" s="3"/>
    </row>
    <row r="114" spans="1:126" ht="11.25" customHeight="1">
      <c r="A114" s="42"/>
      <c r="R114" s="42"/>
      <c r="S114" s="42"/>
      <c r="W114" s="42"/>
      <c r="AA114" s="42"/>
      <c r="AB114" s="3"/>
      <c r="AP114" s="3"/>
      <c r="AQ114" s="126"/>
      <c r="AR114" s="126"/>
      <c r="AS114" s="126"/>
      <c r="AT114" s="126"/>
      <c r="AU114" s="126"/>
      <c r="AV114" s="126"/>
      <c r="AW114" s="126"/>
      <c r="AX114" s="126"/>
      <c r="AY114" s="126"/>
      <c r="AZ114" s="126"/>
      <c r="BA114" s="126"/>
      <c r="BB114" s="126"/>
      <c r="BC114" s="126"/>
      <c r="CF114" s="3"/>
      <c r="CG114" s="126"/>
      <c r="CH114" s="126"/>
      <c r="CI114" s="126"/>
      <c r="CJ114" s="126"/>
      <c r="CK114" s="126"/>
      <c r="CL114" s="126"/>
      <c r="CM114" s="126"/>
      <c r="CN114" s="126"/>
      <c r="CO114" s="126"/>
      <c r="CP114" s="126"/>
      <c r="CQ114" s="126"/>
      <c r="CR114" s="126"/>
      <c r="CS114" s="126"/>
      <c r="DV114" s="3"/>
    </row>
    <row r="115" spans="1:126" ht="11.25" customHeight="1" thickBot="1">
      <c r="A115" s="42"/>
      <c r="R115" s="42"/>
      <c r="S115" s="42"/>
      <c r="W115" s="42"/>
      <c r="X115" s="43"/>
      <c r="Y115" s="43"/>
      <c r="Z115" s="43"/>
      <c r="AA115" s="43"/>
      <c r="AB115" s="43"/>
      <c r="AP115" s="3"/>
      <c r="AQ115" s="127"/>
      <c r="AR115" s="127"/>
      <c r="AS115" s="127"/>
      <c r="AT115" s="127"/>
      <c r="AU115" s="127"/>
      <c r="AV115" s="127"/>
      <c r="AW115" s="127"/>
      <c r="AX115" s="127"/>
      <c r="AY115" s="127"/>
      <c r="AZ115" s="127"/>
      <c r="BA115" s="127"/>
      <c r="BB115" s="127"/>
      <c r="BC115" s="127"/>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3"/>
      <c r="CG115" s="126"/>
      <c r="CH115" s="126"/>
      <c r="CI115" s="126"/>
      <c r="CJ115" s="126"/>
      <c r="CK115" s="126"/>
      <c r="CL115" s="126"/>
      <c r="CM115" s="126"/>
      <c r="CN115" s="126"/>
      <c r="CO115" s="126"/>
      <c r="CP115" s="126"/>
      <c r="CQ115" s="126"/>
      <c r="CR115" s="126"/>
      <c r="CS115" s="126"/>
      <c r="DV115" s="3"/>
    </row>
    <row r="116" spans="1:126" ht="11.25" customHeight="1">
      <c r="A116" s="2"/>
      <c r="R116" s="42"/>
      <c r="S116" s="42"/>
      <c r="W116" s="42"/>
      <c r="AA116" s="42"/>
      <c r="AB116" s="42"/>
      <c r="AP116" s="3"/>
      <c r="AQ116" s="154" t="str">
        <f>CONCATENATE($A70," ",$D70,","," ",$F68)</f>
        <v>Group: 2, Women's Singles</v>
      </c>
      <c r="AR116" s="155"/>
      <c r="AS116" s="155"/>
      <c r="AT116" s="155"/>
      <c r="AU116" s="155"/>
      <c r="AV116" s="155"/>
      <c r="AW116" s="155"/>
      <c r="AX116" s="155"/>
      <c r="AY116" s="155"/>
      <c r="AZ116" s="155"/>
      <c r="BA116" s="155"/>
      <c r="BB116" s="155"/>
      <c r="BC116" s="156"/>
      <c r="BD116" s="163">
        <f>O87</f>
        <v>6</v>
      </c>
      <c r="BE116" s="164"/>
      <c r="BF116" s="183" t="str">
        <f>Q87</f>
        <v>B</v>
      </c>
      <c r="BG116" s="185" t="str">
        <f>IF(VLOOKUP($BF116,$A72:$C80,3,FALSE)=0,"",CONCATENATE(VLOOKUP(VLOOKUP($BF116,$A72:$C80,3,FALSE),Players!$J:$N,4,FALSE)," ",VLOOKUP($BF116,$A72:$C80,3,FALSE)," ",IF(ISERROR(VLOOKUP(VLOOKUP($BF116,$A72:$C80,3,FALSE),Players!$J:$N,5,FALSE)),"()",CONCATENATE("(",VLOOKUP(VLOOKUP($BF116,$A72:$C80,3,FALSE),Players!$J:$N,5,FALSE),")"))))</f>
        <v/>
      </c>
      <c r="BH116" s="186"/>
      <c r="BI116" s="186"/>
      <c r="BJ116" s="186"/>
      <c r="BK116" s="186"/>
      <c r="BL116" s="186"/>
      <c r="BM116" s="186"/>
      <c r="BN116" s="186"/>
      <c r="BO116" s="186"/>
      <c r="BP116" s="186"/>
      <c r="BQ116" s="186"/>
      <c r="BR116" s="186"/>
      <c r="BS116" s="186"/>
      <c r="BT116" s="186"/>
      <c r="BU116" s="187"/>
      <c r="BV116" s="170" t="str">
        <f>IF(R87&lt;&gt;"",R87,"")</f>
        <v/>
      </c>
      <c r="BW116" s="171"/>
      <c r="BX116" s="170" t="str">
        <f>IF(T87&lt;&gt;"",T87,"")</f>
        <v/>
      </c>
      <c r="BY116" s="171"/>
      <c r="BZ116" s="170" t="str">
        <f>IF(V87&lt;&gt;"",V87,"")</f>
        <v/>
      </c>
      <c r="CA116" s="171"/>
      <c r="CB116" s="170" t="str">
        <f>IF(X87&lt;&gt;"",X87,"")</f>
        <v/>
      </c>
      <c r="CC116" s="171"/>
      <c r="CD116" s="170" t="str">
        <f>IF(Z87&lt;&gt;"",Z87,"")</f>
        <v/>
      </c>
      <c r="CE116" s="171"/>
      <c r="CF116" s="174" t="str">
        <f>IF($CD116=$CD118,IF($CB116=$CB118,IF($BZ116&lt;&gt;"",IF($BZ116&gt;$BZ118,"W","L"),""),IF($CB116&gt;$CB118,"W","L")),IF($CD116&gt;$CD118,"W","L"))</f>
        <v/>
      </c>
      <c r="CG116" s="126"/>
      <c r="CH116" s="126"/>
      <c r="CI116" s="126"/>
      <c r="CJ116" s="126"/>
      <c r="CK116" s="126"/>
      <c r="CL116" s="126"/>
      <c r="CM116" s="126"/>
      <c r="CN116" s="126"/>
      <c r="CO116" s="126"/>
      <c r="CP116" s="126"/>
      <c r="CQ116" s="126"/>
      <c r="CR116" s="126"/>
      <c r="CS116" s="126"/>
      <c r="DV116" s="3"/>
    </row>
    <row r="117" spans="1:126" ht="11.25" customHeight="1">
      <c r="R117" s="42"/>
      <c r="S117" s="42"/>
      <c r="W117" s="42"/>
      <c r="X117" s="43"/>
      <c r="Y117" s="43"/>
      <c r="Z117" s="43"/>
      <c r="AA117" s="43"/>
      <c r="AB117" s="43"/>
      <c r="AP117" s="3"/>
      <c r="AQ117" s="157"/>
      <c r="AR117" s="158"/>
      <c r="AS117" s="158"/>
      <c r="AT117" s="158"/>
      <c r="AU117" s="158"/>
      <c r="AV117" s="158"/>
      <c r="AW117" s="158"/>
      <c r="AX117" s="158"/>
      <c r="AY117" s="158"/>
      <c r="AZ117" s="158"/>
      <c r="BA117" s="158"/>
      <c r="BB117" s="158"/>
      <c r="BC117" s="159"/>
      <c r="BD117" s="165"/>
      <c r="BE117" s="166"/>
      <c r="BF117" s="184"/>
      <c r="BG117" s="188"/>
      <c r="BH117" s="189"/>
      <c r="BI117" s="189"/>
      <c r="BJ117" s="189"/>
      <c r="BK117" s="189"/>
      <c r="BL117" s="189"/>
      <c r="BM117" s="189"/>
      <c r="BN117" s="189"/>
      <c r="BO117" s="189"/>
      <c r="BP117" s="189"/>
      <c r="BQ117" s="189"/>
      <c r="BR117" s="189"/>
      <c r="BS117" s="189"/>
      <c r="BT117" s="189"/>
      <c r="BU117" s="190"/>
      <c r="BV117" s="172"/>
      <c r="BW117" s="173"/>
      <c r="BX117" s="172"/>
      <c r="BY117" s="173"/>
      <c r="BZ117" s="172"/>
      <c r="CA117" s="173"/>
      <c r="CB117" s="172"/>
      <c r="CC117" s="173"/>
      <c r="CD117" s="172"/>
      <c r="CE117" s="173"/>
      <c r="CF117" s="174"/>
      <c r="CG117" s="126"/>
      <c r="CH117" s="126"/>
      <c r="CI117" s="126"/>
      <c r="CJ117" s="126"/>
      <c r="CK117" s="126"/>
      <c r="CL117" s="126"/>
      <c r="CM117" s="126"/>
      <c r="CN117" s="126"/>
      <c r="CO117" s="126"/>
      <c r="CP117" s="126"/>
      <c r="CQ117" s="126"/>
      <c r="CR117" s="126"/>
      <c r="CS117" s="126"/>
      <c r="DV117" s="3"/>
    </row>
    <row r="118" spans="1:126" ht="11.25" customHeight="1">
      <c r="A118" s="2"/>
      <c r="R118" s="42"/>
      <c r="S118" s="42"/>
      <c r="W118" s="42"/>
      <c r="AA118" s="42"/>
      <c r="AB118" s="42"/>
      <c r="AP118" s="3"/>
      <c r="AQ118" s="157"/>
      <c r="AR118" s="158"/>
      <c r="AS118" s="158"/>
      <c r="AT118" s="158"/>
      <c r="AU118" s="158"/>
      <c r="AV118" s="158"/>
      <c r="AW118" s="158"/>
      <c r="AX118" s="158"/>
      <c r="AY118" s="158"/>
      <c r="AZ118" s="158"/>
      <c r="BA118" s="158"/>
      <c r="BB118" s="158"/>
      <c r="BC118" s="159"/>
      <c r="BD118" s="165"/>
      <c r="BE118" s="166"/>
      <c r="BF118" s="175" t="str">
        <f>Q89</f>
        <v>D</v>
      </c>
      <c r="BG118" s="177" t="str">
        <f>IF(VLOOKUP($BF118,$A72:$C80,3,FALSE)=0,"",CONCATENATE(VLOOKUP(VLOOKUP($BF118,$A72:$C80,3,FALSE),Players!$J:$N,4,FALSE)," ",VLOOKUP($BF118,$A72:$C80,3,FALSE)," ",IF(ISERROR(VLOOKUP(VLOOKUP($BF118,$A72:$C80,3,FALSE),Players!$J:$N,5,FALSE)),"()",CONCATENATE("(",VLOOKUP(VLOOKUP($BF118,$A72:$C80,3,FALSE),Players!$J:$N,5,FALSE),")"))))</f>
        <v/>
      </c>
      <c r="BH118" s="178"/>
      <c r="BI118" s="178"/>
      <c r="BJ118" s="178"/>
      <c r="BK118" s="178"/>
      <c r="BL118" s="178"/>
      <c r="BM118" s="178"/>
      <c r="BN118" s="178"/>
      <c r="BO118" s="178"/>
      <c r="BP118" s="178"/>
      <c r="BQ118" s="178"/>
      <c r="BR118" s="178"/>
      <c r="BS118" s="178"/>
      <c r="BT118" s="178"/>
      <c r="BU118" s="179"/>
      <c r="BV118" s="150" t="str">
        <f>IF(R89&lt;&gt;"",R89,"")</f>
        <v/>
      </c>
      <c r="BW118" s="151"/>
      <c r="BX118" s="150" t="str">
        <f>IF(T89&lt;&gt;"",T89,"")</f>
        <v/>
      </c>
      <c r="BY118" s="151"/>
      <c r="BZ118" s="150" t="str">
        <f>IF(V89&lt;&gt;"",V89,"")</f>
        <v/>
      </c>
      <c r="CA118" s="151"/>
      <c r="CB118" s="150" t="str">
        <f>IF(X89&lt;&gt;"",X89,"")</f>
        <v/>
      </c>
      <c r="CC118" s="151"/>
      <c r="CD118" s="150" t="str">
        <f>IF(Z89&lt;&gt;"",Z89,"")</f>
        <v/>
      </c>
      <c r="CE118" s="151"/>
      <c r="CF118" s="174" t="str">
        <f>IF($CF116&lt;&gt;"",IF(CF116="W","L","W"),"")</f>
        <v/>
      </c>
      <c r="CG118" s="126"/>
      <c r="CH118" s="126"/>
      <c r="CI118" s="126"/>
      <c r="CJ118" s="126"/>
      <c r="CK118" s="126"/>
      <c r="CL118" s="126"/>
      <c r="CM118" s="126"/>
      <c r="CN118" s="126"/>
      <c r="CO118" s="126"/>
      <c r="CP118" s="126"/>
      <c r="CQ118" s="126"/>
      <c r="CR118" s="126"/>
      <c r="CS118" s="126"/>
      <c r="DV118" s="3"/>
    </row>
    <row r="119" spans="1:126" ht="11.25" customHeight="1" thickBot="1">
      <c r="A119" s="2"/>
      <c r="R119" s="42"/>
      <c r="S119" s="42"/>
      <c r="W119" s="42"/>
      <c r="X119" s="43"/>
      <c r="Y119" s="43"/>
      <c r="Z119" s="43"/>
      <c r="AA119" s="43"/>
      <c r="AB119" s="43"/>
      <c r="AP119" s="3"/>
      <c r="AQ119" s="160"/>
      <c r="AR119" s="161"/>
      <c r="AS119" s="161"/>
      <c r="AT119" s="161"/>
      <c r="AU119" s="161"/>
      <c r="AV119" s="161"/>
      <c r="AW119" s="161"/>
      <c r="AX119" s="161"/>
      <c r="AY119" s="161"/>
      <c r="AZ119" s="161"/>
      <c r="BA119" s="161"/>
      <c r="BB119" s="161"/>
      <c r="BC119" s="162"/>
      <c r="BD119" s="167"/>
      <c r="BE119" s="168"/>
      <c r="BF119" s="176"/>
      <c r="BG119" s="180"/>
      <c r="BH119" s="181"/>
      <c r="BI119" s="181"/>
      <c r="BJ119" s="181"/>
      <c r="BK119" s="181"/>
      <c r="BL119" s="181"/>
      <c r="BM119" s="181"/>
      <c r="BN119" s="181"/>
      <c r="BO119" s="181"/>
      <c r="BP119" s="181"/>
      <c r="BQ119" s="181"/>
      <c r="BR119" s="181"/>
      <c r="BS119" s="181"/>
      <c r="BT119" s="181"/>
      <c r="BU119" s="182"/>
      <c r="BV119" s="152"/>
      <c r="BW119" s="153"/>
      <c r="BX119" s="152"/>
      <c r="BY119" s="153"/>
      <c r="BZ119" s="152"/>
      <c r="CA119" s="153"/>
      <c r="CB119" s="152"/>
      <c r="CC119" s="153"/>
      <c r="CD119" s="152"/>
      <c r="CE119" s="153"/>
      <c r="CF119" s="174"/>
      <c r="CG119" s="126"/>
      <c r="CH119" s="126"/>
      <c r="CI119" s="126"/>
      <c r="CJ119" s="126"/>
      <c r="CK119" s="126"/>
      <c r="CL119" s="126"/>
      <c r="CM119" s="126"/>
      <c r="CN119" s="126"/>
      <c r="CO119" s="126"/>
      <c r="CP119" s="126"/>
      <c r="CQ119" s="126"/>
      <c r="CR119" s="126"/>
      <c r="CS119" s="126"/>
      <c r="DV119" s="3"/>
    </row>
    <row r="120" spans="1:126" ht="11.25" customHeight="1">
      <c r="A120" s="2"/>
      <c r="R120" s="42"/>
      <c r="S120" s="42"/>
      <c r="W120" s="42"/>
      <c r="AA120" s="42"/>
      <c r="AB120" s="42"/>
      <c r="AP120" s="3"/>
      <c r="AQ120" s="126"/>
      <c r="AR120" s="126"/>
      <c r="AS120" s="126"/>
      <c r="AT120" s="126"/>
      <c r="AU120" s="126"/>
      <c r="AV120" s="126"/>
      <c r="AW120" s="126"/>
      <c r="AX120" s="126"/>
      <c r="AY120" s="126"/>
      <c r="AZ120" s="126"/>
      <c r="BA120" s="126"/>
      <c r="BB120" s="126"/>
      <c r="BC120" s="126"/>
      <c r="BV120" s="169" t="str">
        <f>IF(CF116&lt;&gt;"",IF(AND(AND(BV116&gt;-1,BV118&gt;-1),OR(BV116&gt;10,BV118&gt;10),ABS(BV116-BV118)&gt;1,IF(OR(BV116&gt;11,BV118&gt;11),ABS(BV116-BV118)=2,TRUE),BV116=INT(BV116),BV118=INT(BV118)),"","Error"),"")</f>
        <v/>
      </c>
      <c r="BW120" s="169"/>
      <c r="BX120" s="169" t="str">
        <f>IF(CF116&lt;&gt;"",IF(AND(AND(BX116&gt;-1,BX118&gt;-1),OR(BX116&gt;10,BX118&gt;10),ABS(BX116-BX118)&gt;1,IF(OR(BX116&gt;11,BX118&gt;11),ABS(BX116-BX118)=2,TRUE),BX116=INT(BX116),BX118=INT(BX118)),"","Error"),"")</f>
        <v/>
      </c>
      <c r="BY120" s="169"/>
      <c r="BZ120" s="169" t="str">
        <f>IF(CF116&lt;&gt;"",IF(AND(AND(BZ116&gt;-1,BZ118&gt;-1),OR(BZ116&gt;10,BZ118&gt;10),ABS(BZ116-BZ118)&gt;1,IF(OR(BZ116&gt;11,BZ118&gt;11),ABS(BZ116-BZ118)=2,TRUE),BZ116=INT(BZ116),BZ118=INT(BZ118)),"","Error"),"")</f>
        <v/>
      </c>
      <c r="CA120" s="169"/>
      <c r="CB120" s="169" t="str">
        <f>IF(AND(CF116&lt;&gt;"",CB116&lt;&gt;""),IF(AND(AND(CB116&gt;-1,CB118&gt;-1),OR(CB116&gt;10,CB118&gt;10),ABS(CB116-CB118)&gt;1,IF(OR(CB116&gt;11,CB118&gt;11),ABS(CB116-CB118)=2,TRUE),CB116=INT(CB116),CB118=INT(CB118)),"","Error"),"")</f>
        <v/>
      </c>
      <c r="CC120" s="169"/>
      <c r="CD120" s="169" t="str">
        <f>IF(AND(CF116&lt;&gt;"",CD116&lt;&gt;""),IF(AND(AND(CD116&gt;-1,CD118&gt;-1),OR(CD116&gt;10,CD118&gt;10),ABS(CD116-CD118)&gt;1,IF(OR(CD116&gt;11,CD118&gt;11),ABS(CD116-CD118)=2,TRUE),CD116=INT(CD116),CD118=INT(CD118)),"","Error"),"")</f>
        <v/>
      </c>
      <c r="CE120" s="169"/>
      <c r="CF120" s="3"/>
      <c r="CG120" s="126"/>
      <c r="CH120" s="126"/>
      <c r="CI120" s="126"/>
      <c r="CJ120" s="126"/>
      <c r="CK120" s="126"/>
      <c r="CL120" s="126"/>
      <c r="CM120" s="126"/>
      <c r="CN120" s="126"/>
      <c r="CO120" s="126"/>
      <c r="CP120" s="126"/>
      <c r="CQ120" s="126"/>
      <c r="CR120" s="126"/>
      <c r="CS120" s="126"/>
      <c r="DV120" s="3"/>
    </row>
    <row r="121" spans="1:126" ht="11.25" customHeight="1">
      <c r="AB121" s="43"/>
      <c r="AP121" s="3"/>
      <c r="AQ121" s="126"/>
      <c r="AR121" s="126"/>
      <c r="AS121" s="126"/>
      <c r="AT121" s="126"/>
      <c r="AU121" s="126"/>
      <c r="AV121" s="126"/>
      <c r="AW121" s="126"/>
      <c r="AX121" s="126"/>
      <c r="AY121" s="126"/>
      <c r="AZ121" s="126"/>
      <c r="BA121" s="126"/>
      <c r="BB121" s="126"/>
      <c r="BC121" s="126"/>
      <c r="CF121" s="3"/>
      <c r="CG121" s="126"/>
      <c r="CH121" s="126"/>
      <c r="CI121" s="126"/>
      <c r="CJ121" s="126"/>
      <c r="CK121" s="126"/>
      <c r="CL121" s="126"/>
      <c r="CM121" s="126"/>
      <c r="CN121" s="126"/>
      <c r="CO121" s="126"/>
      <c r="CP121" s="126"/>
      <c r="CQ121" s="126"/>
      <c r="CR121" s="126"/>
      <c r="CS121" s="126"/>
      <c r="DV121" s="3"/>
    </row>
    <row r="122" spans="1:126" ht="11.25" customHeight="1">
      <c r="AB122" s="42"/>
      <c r="AP122" s="3"/>
      <c r="AQ122" s="127"/>
      <c r="AR122" s="127"/>
      <c r="AS122" s="127"/>
      <c r="AT122" s="127"/>
      <c r="AU122" s="127"/>
      <c r="AV122" s="127"/>
      <c r="AW122" s="127"/>
      <c r="AX122" s="127"/>
      <c r="AY122" s="127"/>
      <c r="AZ122" s="127"/>
      <c r="BA122" s="127"/>
      <c r="BB122" s="127"/>
      <c r="BC122" s="127"/>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3"/>
      <c r="CG122" s="126"/>
      <c r="CH122" s="126"/>
      <c r="CI122" s="126"/>
      <c r="CJ122" s="126"/>
      <c r="CK122" s="126"/>
      <c r="CL122" s="126"/>
      <c r="CM122" s="126"/>
      <c r="CN122" s="126"/>
      <c r="CO122" s="126"/>
      <c r="CP122" s="126"/>
      <c r="CQ122" s="126"/>
      <c r="CR122" s="126"/>
      <c r="CS122" s="126"/>
      <c r="DV122" s="3"/>
    </row>
    <row r="123" spans="1:126" ht="11.25" customHeight="1">
      <c r="AB123" s="43"/>
      <c r="AP123" s="3"/>
      <c r="AQ123" s="128"/>
      <c r="AR123" s="128"/>
      <c r="AS123" s="128"/>
      <c r="AT123" s="128"/>
      <c r="AU123" s="128"/>
      <c r="AV123" s="128"/>
      <c r="AW123" s="128"/>
      <c r="AX123" s="128"/>
      <c r="AY123" s="128"/>
      <c r="AZ123" s="128"/>
      <c r="BA123" s="128"/>
      <c r="BB123" s="128"/>
      <c r="BC123" s="128"/>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3"/>
      <c r="CG123" s="126"/>
      <c r="CH123" s="126"/>
      <c r="CI123" s="126"/>
      <c r="CJ123" s="126"/>
      <c r="CK123" s="126"/>
      <c r="CL123" s="126"/>
      <c r="CM123" s="126"/>
      <c r="CN123" s="126"/>
      <c r="CO123" s="126"/>
      <c r="CP123" s="126"/>
      <c r="CQ123" s="126"/>
      <c r="CR123" s="126"/>
      <c r="CS123" s="126"/>
      <c r="DV123" s="3"/>
    </row>
    <row r="124" spans="1:126" ht="11.25" customHeight="1">
      <c r="AB124" s="42"/>
      <c r="AP124" s="3"/>
      <c r="AQ124" s="126"/>
      <c r="AR124" s="126"/>
      <c r="AS124" s="126"/>
      <c r="AT124" s="126"/>
      <c r="AU124" s="126"/>
      <c r="AV124" s="126"/>
      <c r="AW124" s="126"/>
      <c r="AX124" s="126"/>
      <c r="AY124" s="126"/>
      <c r="AZ124" s="126"/>
      <c r="BA124" s="126"/>
      <c r="BB124" s="126"/>
      <c r="BC124" s="126"/>
      <c r="CF124" s="3"/>
      <c r="CG124" s="126"/>
      <c r="CH124" s="126"/>
      <c r="CI124" s="126"/>
      <c r="CJ124" s="126"/>
      <c r="CK124" s="126"/>
      <c r="CL124" s="126"/>
      <c r="CM124" s="126"/>
      <c r="CN124" s="126"/>
      <c r="CO124" s="126"/>
      <c r="CP124" s="126"/>
      <c r="CQ124" s="126"/>
      <c r="CR124" s="126"/>
      <c r="CS124" s="126"/>
      <c r="DV124" s="3"/>
    </row>
    <row r="125" spans="1:126" ht="11.25" customHeight="1" thickBot="1">
      <c r="AB125" s="43"/>
      <c r="AP125" s="3"/>
      <c r="AQ125" s="127"/>
      <c r="AR125" s="127"/>
      <c r="AS125" s="127"/>
      <c r="AT125" s="127"/>
      <c r="AU125" s="127"/>
      <c r="AV125" s="127"/>
      <c r="AW125" s="127"/>
      <c r="AX125" s="127"/>
      <c r="AY125" s="127"/>
      <c r="AZ125" s="127"/>
      <c r="BA125" s="127"/>
      <c r="BB125" s="127"/>
      <c r="BC125" s="127"/>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3"/>
      <c r="CG125" s="126"/>
      <c r="CH125" s="126"/>
      <c r="CI125" s="126"/>
      <c r="CJ125" s="126"/>
      <c r="CK125" s="126"/>
      <c r="CL125" s="126"/>
      <c r="CM125" s="126"/>
      <c r="CN125" s="126"/>
      <c r="CO125" s="126"/>
      <c r="CP125" s="126"/>
      <c r="CQ125" s="126"/>
      <c r="CR125" s="126"/>
      <c r="CS125" s="126"/>
      <c r="DV125" s="3"/>
    </row>
    <row r="126" spans="1:126" ht="11.25" customHeight="1">
      <c r="AB126" s="42"/>
      <c r="AP126" s="3"/>
      <c r="AQ126" s="154" t="str">
        <f>CONCATENATE($A70," ",$D70,","," ",$F68)</f>
        <v>Group: 2, Women's Singles</v>
      </c>
      <c r="AR126" s="155"/>
      <c r="AS126" s="155"/>
      <c r="AT126" s="155"/>
      <c r="AU126" s="155"/>
      <c r="AV126" s="155"/>
      <c r="AW126" s="155"/>
      <c r="AX126" s="155"/>
      <c r="AY126" s="155"/>
      <c r="AZ126" s="155"/>
      <c r="BA126" s="155"/>
      <c r="BB126" s="155"/>
      <c r="BC126" s="156"/>
      <c r="BD126" s="163">
        <f>O91</f>
        <v>7</v>
      </c>
      <c r="BE126" s="164"/>
      <c r="BF126" s="183" t="str">
        <f>Q91</f>
        <v>A</v>
      </c>
      <c r="BG126" s="185" t="str">
        <f>IF(VLOOKUP($BF126,$A72:$C80,3,FALSE)=0,"",CONCATENATE(VLOOKUP(VLOOKUP($BF126,$A72:$C80,3,FALSE),Players!$J:$N,4,FALSE)," ",VLOOKUP($BF126,$A72:$C80,3,FALSE)," ",IF(ISERROR(VLOOKUP(VLOOKUP($BF126,$A72:$C80,3,FALSE),Players!$J:$N,5,FALSE)),"()",CONCATENATE("(",VLOOKUP(VLOOKUP($BF126,$A72:$C80,3,FALSE),Players!$J:$N,5,FALSE),")"))))</f>
        <v/>
      </c>
      <c r="BH126" s="186"/>
      <c r="BI126" s="186"/>
      <c r="BJ126" s="186"/>
      <c r="BK126" s="186"/>
      <c r="BL126" s="186"/>
      <c r="BM126" s="186"/>
      <c r="BN126" s="186"/>
      <c r="BO126" s="186"/>
      <c r="BP126" s="186"/>
      <c r="BQ126" s="186"/>
      <c r="BR126" s="186"/>
      <c r="BS126" s="186"/>
      <c r="BT126" s="186"/>
      <c r="BU126" s="187"/>
      <c r="BV126" s="170" t="str">
        <f>IF(R91&lt;&gt;"",R91,"")</f>
        <v/>
      </c>
      <c r="BW126" s="171"/>
      <c r="BX126" s="170" t="str">
        <f>IF(T91&lt;&gt;"",T91,"")</f>
        <v/>
      </c>
      <c r="BY126" s="171"/>
      <c r="BZ126" s="170" t="str">
        <f>IF(V91&lt;&gt;"",V91,"")</f>
        <v/>
      </c>
      <c r="CA126" s="171"/>
      <c r="CB126" s="170" t="str">
        <f>IF(X91&lt;&gt;"",X91,"")</f>
        <v/>
      </c>
      <c r="CC126" s="171"/>
      <c r="CD126" s="170" t="str">
        <f>IF(Z91&lt;&gt;"",Z91,"")</f>
        <v/>
      </c>
      <c r="CE126" s="171"/>
      <c r="CF126" s="174" t="str">
        <f>IF($CD126=$CD128,IF($CB126=$CB128,IF($BZ126&lt;&gt;"",IF($BZ126&gt;$BZ128,"W","L"),""),IF($CB126&gt;$CB128,"W","L")),IF($CD126&gt;$CD128,"W","L"))</f>
        <v/>
      </c>
      <c r="CG126" s="126"/>
      <c r="CH126" s="126"/>
      <c r="CI126" s="126"/>
      <c r="CJ126" s="126"/>
      <c r="CK126" s="126"/>
      <c r="CL126" s="126"/>
      <c r="CM126" s="126"/>
      <c r="CN126" s="126"/>
      <c r="CO126" s="126"/>
      <c r="CP126" s="126"/>
      <c r="CQ126" s="126"/>
      <c r="CR126" s="126"/>
      <c r="CS126" s="126"/>
      <c r="DV126" s="3"/>
    </row>
    <row r="127" spans="1:126" ht="11.25" customHeight="1">
      <c r="AB127" s="43"/>
      <c r="AC127" s="43"/>
      <c r="AD127" s="43"/>
      <c r="AE127" s="43"/>
      <c r="AF127" s="43"/>
      <c r="AG127" s="43"/>
      <c r="AH127" s="43"/>
      <c r="AI127" s="43"/>
      <c r="AJ127" s="43"/>
      <c r="AK127" s="43"/>
      <c r="AL127" s="43"/>
      <c r="AM127" s="43"/>
      <c r="AN127" s="3"/>
      <c r="AO127" s="3"/>
      <c r="AP127" s="3"/>
      <c r="AQ127" s="157"/>
      <c r="AR127" s="158"/>
      <c r="AS127" s="158"/>
      <c r="AT127" s="158"/>
      <c r="AU127" s="158"/>
      <c r="AV127" s="158"/>
      <c r="AW127" s="158"/>
      <c r="AX127" s="158"/>
      <c r="AY127" s="158"/>
      <c r="AZ127" s="158"/>
      <c r="BA127" s="158"/>
      <c r="BB127" s="158"/>
      <c r="BC127" s="159"/>
      <c r="BD127" s="165"/>
      <c r="BE127" s="166"/>
      <c r="BF127" s="184"/>
      <c r="BG127" s="188"/>
      <c r="BH127" s="189"/>
      <c r="BI127" s="189"/>
      <c r="BJ127" s="189"/>
      <c r="BK127" s="189"/>
      <c r="BL127" s="189"/>
      <c r="BM127" s="189"/>
      <c r="BN127" s="189"/>
      <c r="BO127" s="189"/>
      <c r="BP127" s="189"/>
      <c r="BQ127" s="189"/>
      <c r="BR127" s="189"/>
      <c r="BS127" s="189"/>
      <c r="BT127" s="189"/>
      <c r="BU127" s="190"/>
      <c r="BV127" s="172"/>
      <c r="BW127" s="173"/>
      <c r="BX127" s="172"/>
      <c r="BY127" s="173"/>
      <c r="BZ127" s="172"/>
      <c r="CA127" s="173"/>
      <c r="CB127" s="172"/>
      <c r="CC127" s="173"/>
      <c r="CD127" s="172"/>
      <c r="CE127" s="173"/>
      <c r="CF127" s="174"/>
      <c r="CG127" s="126"/>
      <c r="CH127" s="126"/>
      <c r="CI127" s="126"/>
      <c r="CJ127" s="126"/>
      <c r="CK127" s="126"/>
      <c r="CL127" s="126"/>
      <c r="CM127" s="126"/>
      <c r="CN127" s="126"/>
      <c r="CO127" s="126"/>
      <c r="CP127" s="126"/>
      <c r="CQ127" s="126"/>
      <c r="CR127" s="126"/>
      <c r="CS127" s="126"/>
      <c r="DV127" s="3"/>
    </row>
    <row r="128" spans="1:126" ht="11.25" customHeight="1">
      <c r="AB128" s="42"/>
      <c r="AI128" s="42"/>
      <c r="AJ128" s="42"/>
      <c r="AN128" s="3"/>
      <c r="AO128" s="3"/>
      <c r="AP128" s="3"/>
      <c r="AQ128" s="157"/>
      <c r="AR128" s="158"/>
      <c r="AS128" s="158"/>
      <c r="AT128" s="158"/>
      <c r="AU128" s="158"/>
      <c r="AV128" s="158"/>
      <c r="AW128" s="158"/>
      <c r="AX128" s="158"/>
      <c r="AY128" s="158"/>
      <c r="AZ128" s="158"/>
      <c r="BA128" s="158"/>
      <c r="BB128" s="158"/>
      <c r="BC128" s="159"/>
      <c r="BD128" s="165"/>
      <c r="BE128" s="166"/>
      <c r="BF128" s="175" t="str">
        <f>Q93</f>
        <v>B</v>
      </c>
      <c r="BG128" s="177" t="str">
        <f>IF(VLOOKUP($BF128,$A72:$C80,3,FALSE)=0,"",CONCATENATE(VLOOKUP(VLOOKUP($BF128,$A72:$C80,3,FALSE),Players!$J:$N,4,FALSE)," ",VLOOKUP($BF128,$A72:$C80,3,FALSE)," ",IF(ISERROR(VLOOKUP(VLOOKUP($BF128,$A72:$C80,3,FALSE),Players!$J:$N,5,FALSE)),"()",CONCATENATE("(",VLOOKUP(VLOOKUP($BF128,$A72:$C80,3,FALSE),Players!$J:$N,5,FALSE),")"))))</f>
        <v/>
      </c>
      <c r="BH128" s="178"/>
      <c r="BI128" s="178"/>
      <c r="BJ128" s="178"/>
      <c r="BK128" s="178"/>
      <c r="BL128" s="178"/>
      <c r="BM128" s="178"/>
      <c r="BN128" s="178"/>
      <c r="BO128" s="178"/>
      <c r="BP128" s="178"/>
      <c r="BQ128" s="178"/>
      <c r="BR128" s="178"/>
      <c r="BS128" s="178"/>
      <c r="BT128" s="178"/>
      <c r="BU128" s="179"/>
      <c r="BV128" s="150" t="str">
        <f>IF(R93&lt;&gt;"",R93,"")</f>
        <v/>
      </c>
      <c r="BW128" s="151"/>
      <c r="BX128" s="150" t="str">
        <f>IF(T93&lt;&gt;"",T93,"")</f>
        <v/>
      </c>
      <c r="BY128" s="151"/>
      <c r="BZ128" s="150" t="str">
        <f>IF(V93&lt;&gt;"",V93,"")</f>
        <v/>
      </c>
      <c r="CA128" s="151"/>
      <c r="CB128" s="150" t="str">
        <f>IF(X93&lt;&gt;"",X93,"")</f>
        <v/>
      </c>
      <c r="CC128" s="151"/>
      <c r="CD128" s="150" t="str">
        <f>IF(Z93&lt;&gt;"",Z93,"")</f>
        <v/>
      </c>
      <c r="CE128" s="151"/>
      <c r="CF128" s="174" t="str">
        <f>IF($CF126&lt;&gt;"",IF(CF126="W","L","W"),"")</f>
        <v/>
      </c>
      <c r="CG128" s="126"/>
      <c r="CH128" s="126"/>
      <c r="CI128" s="126"/>
      <c r="CJ128" s="126"/>
      <c r="CK128" s="126"/>
      <c r="CL128" s="126"/>
      <c r="CM128" s="126"/>
      <c r="CN128" s="126"/>
      <c r="CO128" s="126"/>
      <c r="CP128" s="126"/>
      <c r="CQ128" s="126"/>
      <c r="CR128" s="126"/>
      <c r="CS128" s="126"/>
      <c r="DV128" s="3"/>
    </row>
    <row r="129" spans="1:126" ht="11.25" customHeight="1" thickBot="1">
      <c r="AB129" s="43"/>
      <c r="AC129" s="43"/>
      <c r="AD129" s="43"/>
      <c r="AE129" s="43"/>
      <c r="AF129" s="43"/>
      <c r="AG129" s="43"/>
      <c r="AH129" s="43"/>
      <c r="AI129" s="43"/>
      <c r="AJ129" s="43"/>
      <c r="AK129" s="43"/>
      <c r="AL129" s="43"/>
      <c r="AM129" s="43"/>
      <c r="AN129" s="3"/>
      <c r="AO129" s="3"/>
      <c r="AP129" s="3"/>
      <c r="AQ129" s="160"/>
      <c r="AR129" s="161"/>
      <c r="AS129" s="161"/>
      <c r="AT129" s="161"/>
      <c r="AU129" s="161"/>
      <c r="AV129" s="161"/>
      <c r="AW129" s="161"/>
      <c r="AX129" s="161"/>
      <c r="AY129" s="161"/>
      <c r="AZ129" s="161"/>
      <c r="BA129" s="161"/>
      <c r="BB129" s="161"/>
      <c r="BC129" s="162"/>
      <c r="BD129" s="167"/>
      <c r="BE129" s="168"/>
      <c r="BF129" s="176"/>
      <c r="BG129" s="180"/>
      <c r="BH129" s="181"/>
      <c r="BI129" s="181"/>
      <c r="BJ129" s="181"/>
      <c r="BK129" s="181"/>
      <c r="BL129" s="181"/>
      <c r="BM129" s="181"/>
      <c r="BN129" s="181"/>
      <c r="BO129" s="181"/>
      <c r="BP129" s="181"/>
      <c r="BQ129" s="181"/>
      <c r="BR129" s="181"/>
      <c r="BS129" s="181"/>
      <c r="BT129" s="181"/>
      <c r="BU129" s="182"/>
      <c r="BV129" s="152"/>
      <c r="BW129" s="153"/>
      <c r="BX129" s="152"/>
      <c r="BY129" s="153"/>
      <c r="BZ129" s="152"/>
      <c r="CA129" s="153"/>
      <c r="CB129" s="152"/>
      <c r="CC129" s="153"/>
      <c r="CD129" s="152"/>
      <c r="CE129" s="153"/>
      <c r="CF129" s="174"/>
      <c r="CG129" s="126"/>
      <c r="CH129" s="126"/>
      <c r="CI129" s="126"/>
      <c r="CJ129" s="126"/>
      <c r="CK129" s="126"/>
      <c r="CL129" s="126"/>
      <c r="CM129" s="126"/>
      <c r="CN129" s="126"/>
      <c r="CO129" s="126"/>
      <c r="CP129" s="126"/>
      <c r="CQ129" s="126"/>
      <c r="CR129" s="126"/>
      <c r="CS129" s="126"/>
      <c r="DV129" s="3"/>
    </row>
    <row r="130" spans="1:126" ht="11.25" customHeight="1" thickBot="1">
      <c r="AB130" s="42"/>
      <c r="AI130" s="42"/>
      <c r="AJ130" s="42"/>
      <c r="AN130" s="3"/>
      <c r="AO130" s="3"/>
      <c r="AP130" s="3"/>
      <c r="AQ130" s="129"/>
      <c r="AR130" s="129"/>
      <c r="AS130" s="129"/>
      <c r="AT130" s="129"/>
      <c r="AU130" s="129"/>
      <c r="AV130" s="129"/>
      <c r="AW130" s="129"/>
      <c r="AX130" s="129"/>
      <c r="AY130" s="129"/>
      <c r="AZ130" s="129"/>
      <c r="BA130" s="129"/>
      <c r="BB130" s="129"/>
      <c r="BC130" s="129"/>
      <c r="BD130" s="3"/>
      <c r="BE130" s="3"/>
      <c r="BF130" s="3"/>
      <c r="BG130" s="3"/>
      <c r="BH130" s="3"/>
      <c r="BI130" s="3"/>
      <c r="BJ130" s="3"/>
      <c r="BK130" s="3"/>
      <c r="BL130" s="3"/>
      <c r="BM130" s="3"/>
      <c r="BN130" s="3"/>
      <c r="BO130" s="3"/>
      <c r="BP130" s="3"/>
      <c r="BQ130" s="3"/>
      <c r="BR130" s="3"/>
      <c r="BS130" s="3"/>
      <c r="BT130" s="3"/>
      <c r="BU130" s="3"/>
      <c r="BV130" s="169" t="str">
        <f>IF(CF126&lt;&gt;"",IF(AND(AND(BV126&gt;-1,BV128&gt;-1),OR(BV126&gt;10,BV128&gt;10),ABS(BV126-BV128)&gt;1,IF(OR(BV126&gt;11,BV128&gt;11),ABS(BV126-BV128)=2,TRUE),BV126=INT(BV126),BV128=INT(BV128)),"","Error"),"")</f>
        <v/>
      </c>
      <c r="BW130" s="169"/>
      <c r="BX130" s="169" t="str">
        <f>IF(CF126&lt;&gt;"",IF(AND(AND(BX126&gt;-1,BX128&gt;-1),OR(BX126&gt;10,BX128&gt;10),ABS(BX126-BX128)&gt;1,IF(OR(BX126&gt;11,BX128&gt;11),ABS(BX126-BX128)=2,TRUE),BX126=INT(BX126),BX128=INT(BX128)),"","Error"),"")</f>
        <v/>
      </c>
      <c r="BY130" s="169"/>
      <c r="BZ130" s="169" t="str">
        <f>IF(CF126&lt;&gt;"",IF(AND(AND(BZ126&gt;-1,BZ128&gt;-1),OR(BZ126&gt;10,BZ128&gt;10),ABS(BZ126-BZ128)&gt;1,IF(OR(BZ126&gt;11,BZ128&gt;11),ABS(BZ126-BZ128)=2,TRUE),BZ126=INT(BZ126),BZ128=INT(BZ128)),"","Error"),"")</f>
        <v/>
      </c>
      <c r="CA130" s="169"/>
      <c r="CB130" s="169" t="str">
        <f>IF(AND(CF126&lt;&gt;"",CB126&lt;&gt;""),IF(AND(AND(CB126&gt;-1,CB128&gt;-1),OR(CB126&gt;10,CB128&gt;10),ABS(CB126-CB128)&gt;1,IF(OR(CB126&gt;11,CB128&gt;11),ABS(CB126-CB128)=2,TRUE),CB126=INT(CB126),CB128=INT(CB128)),"","Error"),"")</f>
        <v/>
      </c>
      <c r="CC130" s="169"/>
      <c r="CD130" s="169" t="str">
        <f>IF(AND(CF126&lt;&gt;"",CD126&lt;&gt;""),IF(AND(AND(CD126&gt;-1,CD128&gt;-1),OR(CD126&gt;10,CD128&gt;10),ABS(CD126-CD128)&gt;1,IF(OR(CD126&gt;11,CD128&gt;11),ABS(CD126-CD128)=2,TRUE),CD126=INT(CD126),CD128=INT(CD128)),"","Error"),"")</f>
        <v/>
      </c>
      <c r="CE130" s="169"/>
      <c r="CF130" s="3"/>
      <c r="CG130" s="126"/>
      <c r="CH130" s="126"/>
      <c r="CI130" s="126"/>
      <c r="CJ130" s="126"/>
      <c r="CK130" s="126"/>
      <c r="CL130" s="126"/>
      <c r="CM130" s="126"/>
      <c r="CN130" s="126"/>
      <c r="CO130" s="126"/>
      <c r="CP130" s="126"/>
      <c r="CQ130" s="126"/>
      <c r="CR130" s="126"/>
      <c r="CS130" s="126"/>
      <c r="DV130" s="3"/>
    </row>
    <row r="131" spans="1:126" ht="11.25" customHeight="1">
      <c r="A131" s="259" t="s">
        <v>9</v>
      </c>
      <c r="B131" s="260"/>
      <c r="C131" s="260"/>
      <c r="D131" s="260"/>
      <c r="E131" s="260"/>
      <c r="F131" s="300" t="str">
        <f>Players!$C$1</f>
        <v>Enter Division Name</v>
      </c>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301"/>
      <c r="AF131" s="301"/>
      <c r="AG131" s="301"/>
      <c r="AH131" s="302" t="s">
        <v>10</v>
      </c>
      <c r="AI131" s="303"/>
      <c r="AJ131" s="303"/>
      <c r="AK131" s="306" t="str">
        <f>Players!$G$1</f>
        <v>Enter Date</v>
      </c>
      <c r="AL131" s="307"/>
      <c r="AM131" s="307"/>
      <c r="AN131" s="307"/>
      <c r="AO131" s="308"/>
      <c r="AQ131" s="154" t="str">
        <f>CONCATENATE($A135," ",$D135,","," ",$F133)</f>
        <v>Group: 3, Women's Singles</v>
      </c>
      <c r="AR131" s="155"/>
      <c r="AS131" s="155"/>
      <c r="AT131" s="155"/>
      <c r="AU131" s="155"/>
      <c r="AV131" s="155"/>
      <c r="AW131" s="155"/>
      <c r="AX131" s="155"/>
      <c r="AY131" s="155"/>
      <c r="AZ131" s="155"/>
      <c r="BA131" s="155"/>
      <c r="BB131" s="155"/>
      <c r="BC131" s="156"/>
      <c r="BD131" s="163">
        <f>A152</f>
        <v>1</v>
      </c>
      <c r="BE131" s="164"/>
      <c r="BF131" s="183" t="str">
        <f>C152</f>
        <v>B</v>
      </c>
      <c r="BG131" s="185" t="str">
        <f>IF(VLOOKUP($BF131,$A137:$C145,3,FALSE)=0,"",CONCATENATE(VLOOKUP(VLOOKUP($BF131,$A137:$C145,3,FALSE),Players!$J:$N,4,FALSE)," ",VLOOKUP($BF131,$A137:$C145,3,FALSE)," ",IF(ISERROR(VLOOKUP(VLOOKUP($BF131,$A137:$C145,3,FALSE),Players!$J:$N,5,FALSE)),"()",CONCATENATE("(",VLOOKUP(VLOOKUP($BF131,$A137:$C145,3,FALSE),Players!$J:$N,5,FALSE),")"))))</f>
        <v/>
      </c>
      <c r="BH131" s="186"/>
      <c r="BI131" s="186"/>
      <c r="BJ131" s="186"/>
      <c r="BK131" s="186"/>
      <c r="BL131" s="186"/>
      <c r="BM131" s="186"/>
      <c r="BN131" s="186"/>
      <c r="BO131" s="186"/>
      <c r="BP131" s="186"/>
      <c r="BQ131" s="186"/>
      <c r="BR131" s="186"/>
      <c r="BS131" s="186"/>
      <c r="BT131" s="186"/>
      <c r="BU131" s="187"/>
      <c r="BV131" s="170" t="str">
        <f>IF(D152&lt;&gt;"",D152,"")</f>
        <v/>
      </c>
      <c r="BW131" s="171"/>
      <c r="BX131" s="170" t="str">
        <f>IF(F152&lt;&gt;"",F152,"")</f>
        <v/>
      </c>
      <c r="BY131" s="171"/>
      <c r="BZ131" s="170" t="str">
        <f>IF(H152&lt;&gt;"",H152,"")</f>
        <v/>
      </c>
      <c r="CA131" s="171"/>
      <c r="CB131" s="170" t="str">
        <f>IF(J152&lt;&gt;"",J152,"")</f>
        <v/>
      </c>
      <c r="CC131" s="171"/>
      <c r="CD131" s="170" t="str">
        <f>IF(L152&lt;&gt;"",L152,"")</f>
        <v/>
      </c>
      <c r="CE131" s="171"/>
      <c r="CF131" s="174" t="str">
        <f>IF($CD131=$CD133,IF($CB131=$CB133,IF($BZ131&lt;&gt;"",IF($BZ131&gt;$BZ133,"W","L"),""),IF($CB131&gt;$CB133,"W","L")),IF($CD131&gt;$CD133,"W","L"))</f>
        <v/>
      </c>
      <c r="CG131" s="154" t="str">
        <f>CONCATENATE($A135," ",$D135,","," ",$F133)</f>
        <v>Group: 3, Women's Singles</v>
      </c>
      <c r="CH131" s="155"/>
      <c r="CI131" s="155"/>
      <c r="CJ131" s="155"/>
      <c r="CK131" s="155"/>
      <c r="CL131" s="155"/>
      <c r="CM131" s="155"/>
      <c r="CN131" s="155"/>
      <c r="CO131" s="155"/>
      <c r="CP131" s="155"/>
      <c r="CQ131" s="155"/>
      <c r="CR131" s="155"/>
      <c r="CS131" s="156"/>
      <c r="CT131" s="163">
        <f>O160</f>
        <v>8</v>
      </c>
      <c r="CU131" s="164"/>
      <c r="CV131" s="183" t="str">
        <f>Q160</f>
        <v>D</v>
      </c>
      <c r="CW131" s="185" t="str">
        <f>IF(VLOOKUP($CV131,$A137:$C145,3,FALSE)=0,"",CONCATENATE(VLOOKUP(VLOOKUP($CV131,$A137:$C145,3,FALSE),Players!$J:$N,4,FALSE)," ",VLOOKUP($CV131,$A137:$C145,3,FALSE)," ",IF(ISERROR(VLOOKUP(VLOOKUP($CV131,$A137:$C145,3,FALSE),Players!$J:$N,5,FALSE)),"()",CONCATENATE("(",VLOOKUP(VLOOKUP($CV131,$A137:$C145,3,FALSE),Players!$J:$N,5,FALSE),")"))))</f>
        <v/>
      </c>
      <c r="CX131" s="186"/>
      <c r="CY131" s="186"/>
      <c r="CZ131" s="186"/>
      <c r="DA131" s="186"/>
      <c r="DB131" s="186"/>
      <c r="DC131" s="186"/>
      <c r="DD131" s="186"/>
      <c r="DE131" s="186"/>
      <c r="DF131" s="186"/>
      <c r="DG131" s="186"/>
      <c r="DH131" s="186"/>
      <c r="DI131" s="186"/>
      <c r="DJ131" s="186"/>
      <c r="DK131" s="187"/>
      <c r="DL131" s="170" t="str">
        <f>IF(R160&lt;&gt;"",R160,"")</f>
        <v/>
      </c>
      <c r="DM131" s="171"/>
      <c r="DN131" s="170" t="str">
        <f>IF(T160&lt;&gt;"",T160,"")</f>
        <v/>
      </c>
      <c r="DO131" s="171"/>
      <c r="DP131" s="170" t="str">
        <f>IF(V160&lt;&gt;"",V160,"")</f>
        <v/>
      </c>
      <c r="DQ131" s="171"/>
      <c r="DR131" s="170" t="str">
        <f>IF(X160&lt;&gt;"",X160,"")</f>
        <v/>
      </c>
      <c r="DS131" s="171"/>
      <c r="DT131" s="170" t="str">
        <f>IF(Z160&lt;&gt;"",Z160,"")</f>
        <v/>
      </c>
      <c r="DU131" s="171"/>
      <c r="DV131" s="174" t="str">
        <f>IF($DT131=$DT133,IF($DR131=$DR133,IF($DP131&lt;&gt;"",IF($DP131&gt;$DP133,"W","L"),""),IF($DR131&gt;$DR133,"W","L")),IF($DT131&gt;$DT133,"W","L"))</f>
        <v/>
      </c>
    </row>
    <row r="132" spans="1:126" ht="11.25" customHeight="1">
      <c r="A132" s="261"/>
      <c r="B132" s="262"/>
      <c r="C132" s="262"/>
      <c r="D132" s="262"/>
      <c r="E132" s="26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82"/>
      <c r="AE132" s="282"/>
      <c r="AF132" s="282"/>
      <c r="AG132" s="282"/>
      <c r="AH132" s="304"/>
      <c r="AI132" s="305"/>
      <c r="AJ132" s="305"/>
      <c r="AK132" s="309"/>
      <c r="AL132" s="309"/>
      <c r="AM132" s="309"/>
      <c r="AN132" s="309"/>
      <c r="AO132" s="310"/>
      <c r="AQ132" s="157"/>
      <c r="AR132" s="158"/>
      <c r="AS132" s="158"/>
      <c r="AT132" s="158"/>
      <c r="AU132" s="158"/>
      <c r="AV132" s="158"/>
      <c r="AW132" s="158"/>
      <c r="AX132" s="158"/>
      <c r="AY132" s="158"/>
      <c r="AZ132" s="158"/>
      <c r="BA132" s="158"/>
      <c r="BB132" s="158"/>
      <c r="BC132" s="159"/>
      <c r="BD132" s="165"/>
      <c r="BE132" s="166"/>
      <c r="BF132" s="184"/>
      <c r="BG132" s="188"/>
      <c r="BH132" s="189"/>
      <c r="BI132" s="189"/>
      <c r="BJ132" s="189"/>
      <c r="BK132" s="189"/>
      <c r="BL132" s="189"/>
      <c r="BM132" s="189"/>
      <c r="BN132" s="189"/>
      <c r="BO132" s="189"/>
      <c r="BP132" s="189"/>
      <c r="BQ132" s="189"/>
      <c r="BR132" s="189"/>
      <c r="BS132" s="189"/>
      <c r="BT132" s="189"/>
      <c r="BU132" s="190"/>
      <c r="BV132" s="172"/>
      <c r="BW132" s="173"/>
      <c r="BX132" s="172"/>
      <c r="BY132" s="173"/>
      <c r="BZ132" s="172"/>
      <c r="CA132" s="173"/>
      <c r="CB132" s="172"/>
      <c r="CC132" s="173"/>
      <c r="CD132" s="172"/>
      <c r="CE132" s="173"/>
      <c r="CF132" s="174"/>
      <c r="CG132" s="157"/>
      <c r="CH132" s="158"/>
      <c r="CI132" s="158"/>
      <c r="CJ132" s="158"/>
      <c r="CK132" s="158"/>
      <c r="CL132" s="158"/>
      <c r="CM132" s="158"/>
      <c r="CN132" s="158"/>
      <c r="CO132" s="158"/>
      <c r="CP132" s="158"/>
      <c r="CQ132" s="158"/>
      <c r="CR132" s="158"/>
      <c r="CS132" s="159"/>
      <c r="CT132" s="165"/>
      <c r="CU132" s="166"/>
      <c r="CV132" s="184"/>
      <c r="CW132" s="188"/>
      <c r="CX132" s="189"/>
      <c r="CY132" s="189"/>
      <c r="CZ132" s="189"/>
      <c r="DA132" s="189"/>
      <c r="DB132" s="189"/>
      <c r="DC132" s="189"/>
      <c r="DD132" s="189"/>
      <c r="DE132" s="189"/>
      <c r="DF132" s="189"/>
      <c r="DG132" s="189"/>
      <c r="DH132" s="189"/>
      <c r="DI132" s="189"/>
      <c r="DJ132" s="189"/>
      <c r="DK132" s="190"/>
      <c r="DL132" s="172"/>
      <c r="DM132" s="173"/>
      <c r="DN132" s="172"/>
      <c r="DO132" s="173"/>
      <c r="DP132" s="172"/>
      <c r="DQ132" s="173"/>
      <c r="DR132" s="172"/>
      <c r="DS132" s="173"/>
      <c r="DT132" s="172"/>
      <c r="DU132" s="173"/>
      <c r="DV132" s="174"/>
    </row>
    <row r="133" spans="1:126" ht="11.25" customHeight="1">
      <c r="A133" s="266" t="s">
        <v>11</v>
      </c>
      <c r="B133" s="267"/>
      <c r="C133" s="267"/>
      <c r="D133" s="277" t="s">
        <v>12</v>
      </c>
      <c r="E133" s="278"/>
      <c r="F133" s="280" t="str">
        <f>Players!$H$3</f>
        <v>Women's Singles</v>
      </c>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F133" s="281"/>
      <c r="AG133" s="281"/>
      <c r="AH133" s="302" t="s">
        <v>13</v>
      </c>
      <c r="AI133" s="303"/>
      <c r="AJ133" s="303"/>
      <c r="AK133" s="328" t="s">
        <v>45</v>
      </c>
      <c r="AL133" s="328"/>
      <c r="AM133" s="328"/>
      <c r="AN133" s="328"/>
      <c r="AO133" s="329"/>
      <c r="AQ133" s="157"/>
      <c r="AR133" s="158"/>
      <c r="AS133" s="158"/>
      <c r="AT133" s="158"/>
      <c r="AU133" s="158"/>
      <c r="AV133" s="158"/>
      <c r="AW133" s="158"/>
      <c r="AX133" s="158"/>
      <c r="AY133" s="158"/>
      <c r="AZ133" s="158"/>
      <c r="BA133" s="158"/>
      <c r="BB133" s="158"/>
      <c r="BC133" s="159"/>
      <c r="BD133" s="165"/>
      <c r="BE133" s="166"/>
      <c r="BF133" s="175" t="str">
        <f>C154</f>
        <v>E</v>
      </c>
      <c r="BG133" s="177" t="str">
        <f>IF(VLOOKUP($BF133,$A137:$C145,3,FALSE)=0,"",CONCATENATE(VLOOKUP(VLOOKUP($BF133,$A137:$C145,3,FALSE),Players!$J:$N,4,FALSE)," ",VLOOKUP($BF133,$A137:$C145,3,FALSE)," ",IF(ISERROR(VLOOKUP(VLOOKUP($BF133,$A137:$C145,3,FALSE),Players!$J:$N,5,FALSE)),"()",CONCATENATE("(",VLOOKUP(VLOOKUP($BF133,$A137:$C145,3,FALSE),Players!$J:$N,5,FALSE),")"))))</f>
        <v/>
      </c>
      <c r="BH133" s="178"/>
      <c r="BI133" s="178"/>
      <c r="BJ133" s="178"/>
      <c r="BK133" s="178"/>
      <c r="BL133" s="178"/>
      <c r="BM133" s="178"/>
      <c r="BN133" s="178"/>
      <c r="BO133" s="178"/>
      <c r="BP133" s="178"/>
      <c r="BQ133" s="178"/>
      <c r="BR133" s="178"/>
      <c r="BS133" s="178"/>
      <c r="BT133" s="178"/>
      <c r="BU133" s="179"/>
      <c r="BV133" s="150" t="str">
        <f>IF(D154&lt;&gt;"",D154,"")</f>
        <v/>
      </c>
      <c r="BW133" s="151"/>
      <c r="BX133" s="150" t="str">
        <f>IF(F154&lt;&gt;"",F154,"")</f>
        <v/>
      </c>
      <c r="BY133" s="151"/>
      <c r="BZ133" s="150" t="str">
        <f>IF(H154&lt;&gt;"",H154,"")</f>
        <v/>
      </c>
      <c r="CA133" s="151"/>
      <c r="CB133" s="150" t="str">
        <f>IF(J154&lt;&gt;"",J154,"")</f>
        <v/>
      </c>
      <c r="CC133" s="151"/>
      <c r="CD133" s="150" t="str">
        <f>IF(L154&lt;&gt;"",L154,"")</f>
        <v/>
      </c>
      <c r="CE133" s="151"/>
      <c r="CF133" s="174" t="str">
        <f>IF($CF131&lt;&gt;"",IF(CF131="W","L","W"),"")</f>
        <v/>
      </c>
      <c r="CG133" s="157"/>
      <c r="CH133" s="158"/>
      <c r="CI133" s="158"/>
      <c r="CJ133" s="158"/>
      <c r="CK133" s="158"/>
      <c r="CL133" s="158"/>
      <c r="CM133" s="158"/>
      <c r="CN133" s="158"/>
      <c r="CO133" s="158"/>
      <c r="CP133" s="158"/>
      <c r="CQ133" s="158"/>
      <c r="CR133" s="158"/>
      <c r="CS133" s="159"/>
      <c r="CT133" s="165"/>
      <c r="CU133" s="166"/>
      <c r="CV133" s="175" t="str">
        <f>Q162</f>
        <v>E</v>
      </c>
      <c r="CW133" s="177" t="str">
        <f>IF(VLOOKUP($CV133,$A137:$C145,3,FALSE)=0,"",CONCATENATE(VLOOKUP(VLOOKUP($CV133,$A137:$C145,3,FALSE),Players!$J:$N,4,FALSE)," ",VLOOKUP($CV133,$A137:$C145,3,FALSE)," ",IF(ISERROR(VLOOKUP(VLOOKUP($CV133,$A137:$C145,3,FALSE),Players!$J:$N,5,FALSE)),"()",CONCATENATE("(",VLOOKUP(VLOOKUP($CV133,$A137:$C145,3,FALSE),Players!$J:$N,5,FALSE),")"))))</f>
        <v/>
      </c>
      <c r="CX133" s="178"/>
      <c r="CY133" s="178"/>
      <c r="CZ133" s="178"/>
      <c r="DA133" s="178"/>
      <c r="DB133" s="178"/>
      <c r="DC133" s="178"/>
      <c r="DD133" s="178"/>
      <c r="DE133" s="178"/>
      <c r="DF133" s="178"/>
      <c r="DG133" s="178"/>
      <c r="DH133" s="178"/>
      <c r="DI133" s="178"/>
      <c r="DJ133" s="178"/>
      <c r="DK133" s="179"/>
      <c r="DL133" s="150" t="str">
        <f>IF(R162&lt;&gt;"",R162,"")</f>
        <v/>
      </c>
      <c r="DM133" s="151"/>
      <c r="DN133" s="150" t="str">
        <f>IF(T162&lt;&gt;"",T162,"")</f>
        <v/>
      </c>
      <c r="DO133" s="151"/>
      <c r="DP133" s="150" t="str">
        <f>IF(V162&lt;&gt;"",V162,"")</f>
        <v/>
      </c>
      <c r="DQ133" s="151"/>
      <c r="DR133" s="150" t="str">
        <f>IF(X162&lt;&gt;"",X162,"")</f>
        <v/>
      </c>
      <c r="DS133" s="151"/>
      <c r="DT133" s="150" t="str">
        <f>IF(Z162&lt;&gt;"",Z162,"")</f>
        <v/>
      </c>
      <c r="DU133" s="151"/>
      <c r="DV133" s="174" t="str">
        <f>IF($DV131&lt;&gt;"",IF(DV131="W","L","W"),"")</f>
        <v/>
      </c>
    </row>
    <row r="134" spans="1:126" ht="11.25" customHeight="1" thickBot="1">
      <c r="A134" s="275"/>
      <c r="B134" s="276"/>
      <c r="C134" s="276"/>
      <c r="D134" s="279"/>
      <c r="E134" s="279"/>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82"/>
      <c r="AE134" s="282"/>
      <c r="AF134" s="282"/>
      <c r="AG134" s="282"/>
      <c r="AH134" s="304"/>
      <c r="AI134" s="305"/>
      <c r="AJ134" s="305"/>
      <c r="AK134" s="330"/>
      <c r="AL134" s="330"/>
      <c r="AM134" s="330"/>
      <c r="AN134" s="330"/>
      <c r="AO134" s="331"/>
      <c r="AQ134" s="160"/>
      <c r="AR134" s="161"/>
      <c r="AS134" s="161"/>
      <c r="AT134" s="161"/>
      <c r="AU134" s="161"/>
      <c r="AV134" s="161"/>
      <c r="AW134" s="161"/>
      <c r="AX134" s="161"/>
      <c r="AY134" s="161"/>
      <c r="AZ134" s="161"/>
      <c r="BA134" s="161"/>
      <c r="BB134" s="161"/>
      <c r="BC134" s="162"/>
      <c r="BD134" s="167"/>
      <c r="BE134" s="168"/>
      <c r="BF134" s="176"/>
      <c r="BG134" s="180"/>
      <c r="BH134" s="181"/>
      <c r="BI134" s="181"/>
      <c r="BJ134" s="181"/>
      <c r="BK134" s="181"/>
      <c r="BL134" s="181"/>
      <c r="BM134" s="181"/>
      <c r="BN134" s="181"/>
      <c r="BO134" s="181"/>
      <c r="BP134" s="181"/>
      <c r="BQ134" s="181"/>
      <c r="BR134" s="181"/>
      <c r="BS134" s="181"/>
      <c r="BT134" s="181"/>
      <c r="BU134" s="182"/>
      <c r="BV134" s="152"/>
      <c r="BW134" s="153"/>
      <c r="BX134" s="152"/>
      <c r="BY134" s="153"/>
      <c r="BZ134" s="152"/>
      <c r="CA134" s="153"/>
      <c r="CB134" s="152"/>
      <c r="CC134" s="153"/>
      <c r="CD134" s="152"/>
      <c r="CE134" s="153"/>
      <c r="CF134" s="174"/>
      <c r="CG134" s="160"/>
      <c r="CH134" s="161"/>
      <c r="CI134" s="161"/>
      <c r="CJ134" s="161"/>
      <c r="CK134" s="161"/>
      <c r="CL134" s="161"/>
      <c r="CM134" s="161"/>
      <c r="CN134" s="161"/>
      <c r="CO134" s="161"/>
      <c r="CP134" s="161"/>
      <c r="CQ134" s="161"/>
      <c r="CR134" s="161"/>
      <c r="CS134" s="162"/>
      <c r="CT134" s="167"/>
      <c r="CU134" s="168"/>
      <c r="CV134" s="176"/>
      <c r="CW134" s="180"/>
      <c r="CX134" s="181"/>
      <c r="CY134" s="181"/>
      <c r="CZ134" s="181"/>
      <c r="DA134" s="181"/>
      <c r="DB134" s="181"/>
      <c r="DC134" s="181"/>
      <c r="DD134" s="181"/>
      <c r="DE134" s="181"/>
      <c r="DF134" s="181"/>
      <c r="DG134" s="181"/>
      <c r="DH134" s="181"/>
      <c r="DI134" s="181"/>
      <c r="DJ134" s="181"/>
      <c r="DK134" s="182"/>
      <c r="DL134" s="152"/>
      <c r="DM134" s="153"/>
      <c r="DN134" s="152"/>
      <c r="DO134" s="153"/>
      <c r="DP134" s="152"/>
      <c r="DQ134" s="153"/>
      <c r="DR134" s="152"/>
      <c r="DS134" s="153"/>
      <c r="DT134" s="152"/>
      <c r="DU134" s="153"/>
      <c r="DV134" s="174"/>
    </row>
    <row r="135" spans="1:126" ht="11.25" customHeight="1">
      <c r="A135" s="259" t="s">
        <v>15</v>
      </c>
      <c r="B135" s="260"/>
      <c r="C135" s="260"/>
      <c r="D135" s="264">
        <v>3</v>
      </c>
      <c r="E135" s="264"/>
      <c r="F135" s="266" t="s">
        <v>16</v>
      </c>
      <c r="G135" s="267"/>
      <c r="H135" s="267"/>
      <c r="I135" s="283"/>
      <c r="J135" s="284"/>
      <c r="K135" s="284"/>
      <c r="L135" s="284"/>
      <c r="M135" s="284"/>
      <c r="N135" s="264"/>
      <c r="O135" s="264"/>
      <c r="P135" s="264"/>
      <c r="Q135" s="264"/>
      <c r="R135" s="264"/>
      <c r="S135" s="264"/>
      <c r="T135" s="264"/>
      <c r="U135" s="264"/>
      <c r="V135" s="264"/>
      <c r="W135" s="264"/>
      <c r="X135" s="264"/>
      <c r="Y135" s="264"/>
      <c r="Z135" s="264"/>
      <c r="AA135" s="325"/>
      <c r="AB135" s="150" t="s">
        <v>17</v>
      </c>
      <c r="AC135" s="270"/>
      <c r="AD135" s="288" t="s">
        <v>18</v>
      </c>
      <c r="AE135" s="270"/>
      <c r="AF135" s="288" t="s">
        <v>19</v>
      </c>
      <c r="AG135" s="270"/>
      <c r="AH135" s="288" t="s">
        <v>20</v>
      </c>
      <c r="AI135" s="270"/>
      <c r="AJ135" s="288" t="s">
        <v>43</v>
      </c>
      <c r="AK135" s="290"/>
      <c r="AL135" s="292" t="s">
        <v>21</v>
      </c>
      <c r="AM135" s="293"/>
      <c r="AN135" s="296" t="s">
        <v>22</v>
      </c>
      <c r="AO135" s="297"/>
      <c r="AQ135" s="126"/>
      <c r="AR135" s="126"/>
      <c r="AS135" s="126"/>
      <c r="AT135" s="126"/>
      <c r="AU135" s="126"/>
      <c r="AV135" s="126"/>
      <c r="AW135" s="126"/>
      <c r="AX135" s="126"/>
      <c r="AY135" s="126"/>
      <c r="AZ135" s="126"/>
      <c r="BA135" s="126"/>
      <c r="BB135" s="126"/>
      <c r="BC135" s="126"/>
      <c r="BV135" s="169" t="str">
        <f>IF(CF131&lt;&gt;"",IF(AND(AND(BV131&gt;-1,BV133&gt;-1),OR(BV131&gt;10,BV133&gt;10),ABS(BV131-BV133)&gt;1,IF(OR(BV131&gt;11,BV133&gt;11),ABS(BV131-BV133)=2,TRUE),BV131=INT(BV131),BV133=INT(BV133)),"","Error"),"")</f>
        <v/>
      </c>
      <c r="BW135" s="169"/>
      <c r="BX135" s="169" t="str">
        <f>IF(CF131&lt;&gt;"",IF(AND(AND(BX131&gt;-1,BX133&gt;-1),OR(BX131&gt;10,BX133&gt;10),ABS(BX131-BX133)&gt;1,IF(OR(BX131&gt;11,BX133&gt;11),ABS(BX131-BX133)=2,TRUE),BX131=INT(BX131),BX133=INT(BX133)),"","Error"),"")</f>
        <v/>
      </c>
      <c r="BY135" s="169"/>
      <c r="BZ135" s="169" t="str">
        <f>IF(CF131&lt;&gt;"",IF(AND(AND(BZ131&gt;-1,BZ133&gt;-1),OR(BZ131&gt;10,BZ133&gt;10),ABS(BZ131-BZ133)&gt;1,IF(OR(BZ131&gt;11,BZ133&gt;11),ABS(BZ131-BZ133)=2,TRUE),BZ131=INT(BZ131),BZ133=INT(BZ133)),"","Error"),"")</f>
        <v/>
      </c>
      <c r="CA135" s="169"/>
      <c r="CB135" s="169" t="str">
        <f>IF(AND(CF131&lt;&gt;"",CB131&lt;&gt;""),IF(AND(AND(CB131&gt;-1,CB133&gt;-1),OR(CB131&gt;10,CB133&gt;10),ABS(CB131-CB133)&gt;1,IF(OR(CB131&gt;11,CB133&gt;11),ABS(CB131-CB133)=2,TRUE),CB131=INT(CB131),CB133=INT(CB133)),"","Error"),"")</f>
        <v/>
      </c>
      <c r="CC135" s="169"/>
      <c r="CD135" s="169" t="str">
        <f>IF(AND(CF131&lt;&gt;"",CD131&lt;&gt;""),IF(AND(AND(CD131&gt;-1,CD133&gt;-1),OR(CD131&gt;10,CD133&gt;10),ABS(CD131-CD133)&gt;1,IF(OR(CD131&gt;11,CD133&gt;11),ABS(CD131-CD133)=2,TRUE),CD131=INT(CD131),CD133=INT(CD133)),"","Error"),"")</f>
        <v/>
      </c>
      <c r="CE135" s="169"/>
      <c r="CG135" s="126"/>
      <c r="CH135" s="126"/>
      <c r="CI135" s="126"/>
      <c r="CJ135" s="126"/>
      <c r="CK135" s="126"/>
      <c r="CL135" s="126"/>
      <c r="CM135" s="126"/>
      <c r="CN135" s="126"/>
      <c r="CO135" s="126"/>
      <c r="CP135" s="126"/>
      <c r="CQ135" s="126"/>
      <c r="CR135" s="126"/>
      <c r="CS135" s="126"/>
      <c r="DL135" s="169" t="str">
        <f>IF(DV131&lt;&gt;"",IF(AND(AND(DL131&gt;-1,DL133&gt;-1),OR(DL131&gt;10,DL133&gt;10),ABS(DL131-DL133)&gt;1,IF(OR(DL131&gt;11,DL133&gt;11),ABS(DL131-DL133)=2,TRUE),DL131=INT(DL131),DL133=INT(DL133)),"","Error"),"")</f>
        <v/>
      </c>
      <c r="DM135" s="169"/>
      <c r="DN135" s="169" t="str">
        <f>IF(DV131&lt;&gt;"",IF(AND(AND(DN131&gt;-1,DN133&gt;-1),OR(DN131&gt;10,DN133&gt;10),ABS(DN131-DN133)&gt;1,IF(OR(DN131&gt;11,DN133&gt;11),ABS(DN131-DN133)=2,TRUE),DN131=INT(DN131),DN133=INT(DN133)),"","Error"),"")</f>
        <v/>
      </c>
      <c r="DO135" s="169"/>
      <c r="DP135" s="169" t="str">
        <f>IF(DV131&lt;&gt;"",IF(AND(AND(DP131&gt;-1,DP133&gt;-1),OR(DP131&gt;10,DP133&gt;10),ABS(DP131-DP133)&gt;1,IF(OR(DP131&gt;11,DP133&gt;11),ABS(DP131-DP133)=2,TRUE),DP131=INT(DP131),DP133=INT(DP133)),"","Error"),"")</f>
        <v/>
      </c>
      <c r="DQ135" s="169"/>
      <c r="DR135" s="169" t="str">
        <f>IF(AND(DV131&lt;&gt;"",DR131&lt;&gt;""),IF(AND(AND(DR131&gt;-1,DR133&gt;-1),OR(DR131&gt;10,DR133&gt;10),ABS(DR131-DR133)&gt;1,IF(OR(DR131&gt;11,DR133&gt;11),ABS(DR131-DR133)=2,TRUE),DR131=INT(DR131),DR133=INT(DR133)),"","Error"),"")</f>
        <v/>
      </c>
      <c r="DS135" s="169"/>
      <c r="DT135" s="169" t="str">
        <f>IF(AND(DV131&lt;&gt;"",DT131&lt;&gt;""),IF(AND(AND(DT131&gt;-1,DT133&gt;-1),OR(DT131&gt;10,DT133&gt;10),ABS(DT131-DT133)&gt;1,IF(OR(DT131&gt;11,DT133&gt;11),ABS(DT131-DT133)=2,TRUE),DT131=INT(DT131),DT133=INT(DT133)),"","Error"),"")</f>
        <v/>
      </c>
      <c r="DU135" s="169"/>
    </row>
    <row r="136" spans="1:126" ht="11.25" customHeight="1" thickBot="1">
      <c r="A136" s="261"/>
      <c r="B136" s="262"/>
      <c r="C136" s="263"/>
      <c r="D136" s="265"/>
      <c r="E136" s="265"/>
      <c r="F136" s="268"/>
      <c r="G136" s="269"/>
      <c r="H136" s="269"/>
      <c r="I136" s="286"/>
      <c r="J136" s="286"/>
      <c r="K136" s="286"/>
      <c r="L136" s="286"/>
      <c r="M136" s="286"/>
      <c r="N136" s="326"/>
      <c r="O136" s="326"/>
      <c r="P136" s="326"/>
      <c r="Q136" s="326"/>
      <c r="R136" s="326"/>
      <c r="S136" s="326"/>
      <c r="T136" s="326"/>
      <c r="U136" s="326"/>
      <c r="V136" s="326"/>
      <c r="W136" s="326"/>
      <c r="X136" s="326"/>
      <c r="Y136" s="326"/>
      <c r="Z136" s="326"/>
      <c r="AA136" s="327"/>
      <c r="AB136" s="194"/>
      <c r="AC136" s="195"/>
      <c r="AD136" s="289"/>
      <c r="AE136" s="195"/>
      <c r="AF136" s="289"/>
      <c r="AG136" s="195"/>
      <c r="AH136" s="289"/>
      <c r="AI136" s="195"/>
      <c r="AJ136" s="289"/>
      <c r="AK136" s="291"/>
      <c r="AL136" s="294"/>
      <c r="AM136" s="295"/>
      <c r="AN136" s="298"/>
      <c r="AO136" s="299"/>
      <c r="AQ136" s="126"/>
      <c r="AR136" s="126"/>
      <c r="AS136" s="126"/>
      <c r="AT136" s="126"/>
      <c r="AU136" s="126"/>
      <c r="AV136" s="126"/>
      <c r="AW136" s="126"/>
      <c r="AX136" s="126"/>
      <c r="AY136" s="126"/>
      <c r="AZ136" s="126"/>
      <c r="BA136" s="126"/>
      <c r="BB136" s="126"/>
      <c r="BC136" s="126"/>
      <c r="CG136" s="126"/>
      <c r="CH136" s="126"/>
      <c r="CI136" s="126"/>
      <c r="CJ136" s="126"/>
      <c r="CK136" s="126"/>
      <c r="CL136" s="126"/>
      <c r="CM136" s="126"/>
      <c r="CN136" s="126"/>
      <c r="CO136" s="126"/>
      <c r="CP136" s="126"/>
      <c r="CQ136" s="126"/>
      <c r="CR136" s="126"/>
      <c r="CS136" s="126"/>
    </row>
    <row r="137" spans="1:126" ht="11.25" customHeight="1">
      <c r="A137" s="210" t="str">
        <f>AB135</f>
        <v>A</v>
      </c>
      <c r="B137" s="211"/>
      <c r="C137" s="214"/>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c r="AA137" s="216"/>
      <c r="AB137" s="250"/>
      <c r="AC137" s="229"/>
      <c r="AD137" s="252" t="str">
        <f>IF($D133="1P",IF(Z164=Z166,IF(X164=X166,IF(V164&lt;&gt;"",IF(V164&gt;V166,"W","L"),""),IF(X164&gt;X166,"W","L")),IF(Z164&gt;Z166,"W","L")),IF(Z156=Z158,IF(X156=X158,IF(V156&lt;&gt;"",IF(V156&gt;V158,"W","L"),""),IF(X156&gt;X158,"W","L")),IF(Z156&gt;Z158,"W","L")))</f>
        <v/>
      </c>
      <c r="AE137" s="253"/>
      <c r="AF137" s="252" t="str">
        <f>IF($D133="1P",IF(Z156=Z158,IF(X156=X158,IF(V156&lt;&gt;"",IF(V156&gt;V158,"W","L"),""),IF(X156&gt;X158,"W","L")),IF(Z156&gt;Z158,"W","L")),IF(L168=L170,IF(J168=J170,IF(H168&lt;&gt;"",IF(H168&gt;H170,"W","L"),""),IF(J168&gt;J170,"W","L")),IF(L168&gt;L170,"W","L")))</f>
        <v/>
      </c>
      <c r="AG137" s="253"/>
      <c r="AH137" s="252" t="str">
        <f>IF($D133="1P",IF(L168=L170,IF(J168=J170,IF(H168&lt;&gt;"",IF(H168&gt;H170,"W","L"),""),IF(J168&gt;J170,"W","L")),IF(L168&gt;L170,"W","L")),IF(L160=L162,IF(J160=J162,IF(H160&lt;&gt;"",IF(H160&gt;H162,"W","L"),""),IF(J160&gt;J162,"W","L")),IF(L160&gt;L162,"W","L")))</f>
        <v/>
      </c>
      <c r="AI137" s="253"/>
      <c r="AJ137" s="252" t="str">
        <f>IF($D133="1P",IF(L160=L162,IF(J160=J162,IF(H160&lt;&gt;"",IF(H160&gt;H162,"W","L"),""),IF(J160&gt;J162,"W","L")),IF(L160&gt;L162,"W","L")),IF(Z164=Z166,IF(X164=X166,IF(V164&lt;&gt;"",IF(V164&gt;V166,"W","L"),""),IF(X164&gt;X166,"W","L")),IF(Z164&gt;Z166,"W","L")))</f>
        <v/>
      </c>
      <c r="AK137" s="324"/>
      <c r="AL137" s="254" t="str">
        <f>IF(OR(COUNTIF(AB137:AJ137,"W"),COUNTIF(AB137:AJ137,"L")),COUNTIF(AB137:AJ137,"W")*2+COUNTIF(AB137:AJ137,"L"),"")</f>
        <v/>
      </c>
      <c r="AM137" s="255"/>
      <c r="AN137" s="256" t="str">
        <f>IF(AL137&lt;&gt;"",RANK(AL137,AL137:AL145,0),"")</f>
        <v/>
      </c>
      <c r="AO137" s="257"/>
      <c r="AQ137" s="127"/>
      <c r="AR137" s="127"/>
      <c r="AS137" s="127"/>
      <c r="AT137" s="127"/>
      <c r="AU137" s="127"/>
      <c r="AV137" s="127"/>
      <c r="AW137" s="127"/>
      <c r="AX137" s="127"/>
      <c r="AY137" s="127"/>
      <c r="AZ137" s="127"/>
      <c r="BA137" s="127"/>
      <c r="BB137" s="127"/>
      <c r="BC137" s="127"/>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127"/>
      <c r="CH137" s="127"/>
      <c r="CI137" s="127"/>
      <c r="CJ137" s="127"/>
      <c r="CK137" s="127"/>
      <c r="CL137" s="127"/>
      <c r="CM137" s="127"/>
      <c r="CN137" s="127"/>
      <c r="CO137" s="127"/>
      <c r="CP137" s="127"/>
      <c r="CQ137" s="127"/>
      <c r="CR137" s="127"/>
      <c r="CS137" s="127"/>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row>
    <row r="138" spans="1:126" ht="11.25" customHeight="1">
      <c r="A138" s="212"/>
      <c r="B138" s="213"/>
      <c r="C138" s="217"/>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c r="AA138" s="219"/>
      <c r="AB138" s="251"/>
      <c r="AC138" s="236"/>
      <c r="AD138" s="234"/>
      <c r="AE138" s="233"/>
      <c r="AF138" s="234"/>
      <c r="AG138" s="233"/>
      <c r="AH138" s="234"/>
      <c r="AI138" s="233"/>
      <c r="AJ138" s="234"/>
      <c r="AK138" s="238"/>
      <c r="AL138" s="241"/>
      <c r="AM138" s="240"/>
      <c r="AN138" s="258"/>
      <c r="AO138" s="243"/>
      <c r="AQ138" s="128"/>
      <c r="AR138" s="128"/>
      <c r="AS138" s="128"/>
      <c r="AT138" s="128"/>
      <c r="AU138" s="128"/>
      <c r="AV138" s="128"/>
      <c r="AW138" s="128"/>
      <c r="AX138" s="128"/>
      <c r="AY138" s="128"/>
      <c r="AZ138" s="128"/>
      <c r="BA138" s="128"/>
      <c r="BB138" s="128"/>
      <c r="BC138" s="128"/>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128"/>
      <c r="CH138" s="128"/>
      <c r="CI138" s="128"/>
      <c r="CJ138" s="128"/>
      <c r="CK138" s="128"/>
      <c r="CL138" s="128"/>
      <c r="CM138" s="128"/>
      <c r="CN138" s="128"/>
      <c r="CO138" s="128"/>
      <c r="CP138" s="128"/>
      <c r="CQ138" s="128"/>
      <c r="CR138" s="128"/>
      <c r="CS138" s="128"/>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row>
    <row r="139" spans="1:126" ht="11.25" customHeight="1">
      <c r="A139" s="210" t="str">
        <f>AD135</f>
        <v>B</v>
      </c>
      <c r="B139" s="211"/>
      <c r="C139" s="214"/>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c r="AA139" s="216"/>
      <c r="AB139" s="220" t="str">
        <f>IF(AD137&lt;&gt;"",IF(AD137="W","L","W"),"")</f>
        <v/>
      </c>
      <c r="AC139" s="221"/>
      <c r="AD139" s="228"/>
      <c r="AE139" s="229"/>
      <c r="AF139" s="227" t="str">
        <f>IF($D133="1P",IF(L164=L166,IF(J164=J166,IF(H164&lt;&gt;"",IF(H164&gt;H166,"W","L"),""),IF(J164&gt;J166,"W","L")),IF(L164&gt;L166,"W","L")),IF(Z168=Z170,IF(X168=X170,IF(V168&lt;&gt;"",IF(V168&gt;V170,"W","L"),""),IF(X168&gt;X170,"W","L")),IF(Z168&gt;Z170,"W","L")))</f>
        <v/>
      </c>
      <c r="AG139" s="221"/>
      <c r="AH139" s="227" t="str">
        <f>IF($D133="1P",IF(Z160=Z162,IF(X160=X162,IF(V160&lt;&gt;"",IF(V160&gt;V162,"W","L"),""),IF(X160&gt;X162,"W","L")),IF(Z160&gt;Z162,"W","L")),IF(Z152=Z154,IF(X152=X154,IF(V152&lt;&gt;"",IF(V152&gt;V154,"W","L"),""),IF(X152&gt;X154,"W","L")),IF(Z152&gt;Z154,"W","L")))</f>
        <v/>
      </c>
      <c r="AI139" s="221"/>
      <c r="AJ139" s="227" t="str">
        <f>IF($D133="1P",IF(L152=L154,IF(J152=J154,IF(H152&lt;&gt;"",IF(H152&gt;H154,"W","L"),""),IF(J152&gt;J154,"W","L")),IF(L152&gt;L154,"W","L")),IF(L152=L154,IF(J152=J154,IF(H152&lt;&gt;"",IF(H152&gt;H154,"W","L"),""),IF(J152&gt;J154,"W","L")),IF(L152&gt;L154,"W","L")))</f>
        <v/>
      </c>
      <c r="AK139" s="237"/>
      <c r="AL139" s="239" t="str">
        <f>IF(OR(COUNTIF(AB139:AJ139,"W"),COUNTIF(AB139:AJ139,"L")),COUNTIF(AB139:AJ139,"W")*2+COUNTIF(AB139:AJ139,"L"),"")</f>
        <v/>
      </c>
      <c r="AM139" s="240"/>
      <c r="AN139" s="242" t="str">
        <f>IF(AL139&lt;&gt;"",RANK(AL139,AL137:AL145,0),"")</f>
        <v/>
      </c>
      <c r="AO139" s="243"/>
      <c r="AQ139" s="126"/>
      <c r="AR139" s="126"/>
      <c r="AS139" s="126"/>
      <c r="AT139" s="126"/>
      <c r="AU139" s="126"/>
      <c r="AV139" s="126"/>
      <c r="AW139" s="126"/>
      <c r="AX139" s="126"/>
      <c r="AY139" s="126"/>
      <c r="AZ139" s="126"/>
      <c r="BA139" s="126"/>
      <c r="BB139" s="126"/>
      <c r="BC139" s="126"/>
      <c r="CG139" s="126"/>
      <c r="CH139" s="126"/>
      <c r="CI139" s="126"/>
      <c r="CJ139" s="126"/>
      <c r="CK139" s="126"/>
      <c r="CL139" s="126"/>
      <c r="CM139" s="126"/>
      <c r="CN139" s="126"/>
      <c r="CO139" s="126"/>
      <c r="CP139" s="126"/>
      <c r="CQ139" s="126"/>
      <c r="CR139" s="126"/>
      <c r="CS139" s="126"/>
    </row>
    <row r="140" spans="1:126" ht="11.25" customHeight="1" thickBot="1">
      <c r="A140" s="212"/>
      <c r="B140" s="213"/>
      <c r="C140" s="217"/>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c r="AA140" s="219"/>
      <c r="AB140" s="232"/>
      <c r="AC140" s="233"/>
      <c r="AD140" s="235"/>
      <c r="AE140" s="236"/>
      <c r="AF140" s="234"/>
      <c r="AG140" s="233"/>
      <c r="AH140" s="234"/>
      <c r="AI140" s="233"/>
      <c r="AJ140" s="234"/>
      <c r="AK140" s="238"/>
      <c r="AL140" s="241"/>
      <c r="AM140" s="240"/>
      <c r="AN140" s="258"/>
      <c r="AO140" s="243"/>
      <c r="AQ140" s="127"/>
      <c r="AR140" s="127"/>
      <c r="AS140" s="127"/>
      <c r="AT140" s="127"/>
      <c r="AU140" s="127"/>
      <c r="AV140" s="127"/>
      <c r="AW140" s="127"/>
      <c r="AX140" s="127"/>
      <c r="AY140" s="127"/>
      <c r="AZ140" s="127"/>
      <c r="BA140" s="127"/>
      <c r="BB140" s="127"/>
      <c r="BC140" s="127"/>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G140" s="127"/>
      <c r="CH140" s="127"/>
      <c r="CI140" s="127"/>
      <c r="CJ140" s="127"/>
      <c r="CK140" s="127"/>
      <c r="CL140" s="127"/>
      <c r="CM140" s="127"/>
      <c r="CN140" s="127"/>
      <c r="CO140" s="127"/>
      <c r="CP140" s="127"/>
      <c r="CQ140" s="127"/>
      <c r="CR140" s="127"/>
      <c r="CS140" s="127"/>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row>
    <row r="141" spans="1:126" ht="11.25" customHeight="1">
      <c r="A141" s="210" t="str">
        <f>AF135</f>
        <v>C</v>
      </c>
      <c r="B141" s="211"/>
      <c r="C141" s="214"/>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c r="AA141" s="216"/>
      <c r="AB141" s="220" t="str">
        <f>IF(AF137&lt;&gt;"",IF(AF137="W","L","W"),"")</f>
        <v/>
      </c>
      <c r="AC141" s="221"/>
      <c r="AD141" s="227" t="str">
        <f>IF(AF139&lt;&gt;"",IF(AF139="W","L","W"),"")</f>
        <v/>
      </c>
      <c r="AE141" s="221"/>
      <c r="AF141" s="228"/>
      <c r="AG141" s="229"/>
      <c r="AH141" s="227" t="str">
        <f>IF($D133="1P",IF(L156=L158,IF(J156=J158,IF(H156&lt;&gt;"",IF(H156&gt;H158,"W","L"),""),IF(J156&gt;J158,"W","L")),IF(L156&gt;L158,"W","L")),IF(L156=L158,IF(J156=J158,IF(H156&lt;&gt;"",IF(H156&gt;H158,"W","L"),""),IF(J156&gt;J158,"W","L")),IF(L156&gt;L158,"W","L")))</f>
        <v/>
      </c>
      <c r="AI141" s="221"/>
      <c r="AJ141" s="227" t="str">
        <f>IF($D133="1P",IF(Z152=Z154,IF(X152=X154,IF(V152&lt;&gt;"",IF(V152&gt;V154,"W","L"),""),IF(X152&gt;X154,"W","L")),IF(Z152&gt;Z154,"W","L")),IF(L164=L166,IF(J164=J166,IF(H164&lt;&gt;"",IF(H164&gt;H166,"W","L"),""),IF(J164&gt;J166,"W","L")),IF(L164&gt;L166,"W","L")))</f>
        <v/>
      </c>
      <c r="AK141" s="237"/>
      <c r="AL141" s="239" t="str">
        <f>IF(OR(COUNTIF(AB141:AJ141,"W"),COUNTIF(AB141:AJ141,"L")),COUNTIF(AB141:AJ141,"W")*2+COUNTIF(AB141:AJ141,"L"),"")</f>
        <v/>
      </c>
      <c r="AM141" s="240"/>
      <c r="AN141" s="242" t="str">
        <f>IF(AL141&lt;&gt;"",RANK(AL141,AL137:AL145,0),"")</f>
        <v/>
      </c>
      <c r="AO141" s="243"/>
      <c r="AQ141" s="154" t="str">
        <f>CONCATENATE($A135," ",$D135,","," ",$F133)</f>
        <v>Group: 3, Women's Singles</v>
      </c>
      <c r="AR141" s="155"/>
      <c r="AS141" s="155"/>
      <c r="AT141" s="155"/>
      <c r="AU141" s="155"/>
      <c r="AV141" s="155"/>
      <c r="AW141" s="155"/>
      <c r="AX141" s="155"/>
      <c r="AY141" s="155"/>
      <c r="AZ141" s="155"/>
      <c r="BA141" s="155"/>
      <c r="BB141" s="155"/>
      <c r="BC141" s="156"/>
      <c r="BD141" s="163">
        <f>A156</f>
        <v>2</v>
      </c>
      <c r="BE141" s="164"/>
      <c r="BF141" s="183" t="str">
        <f>C156</f>
        <v>C</v>
      </c>
      <c r="BG141" s="185" t="str">
        <f>IF(VLOOKUP($BF141,$A137:$C145,3,FALSE)=0,"",CONCATENATE(VLOOKUP(VLOOKUP($BF141,$A137:$C145,3,FALSE),Players!$J:$N,4,FALSE)," ",VLOOKUP($BF141,$A137:$C145,3,FALSE)," ",IF(ISERROR(VLOOKUP(VLOOKUP($BF141,$A137:$C145,3,FALSE),Players!$J:$N,5,FALSE)),"()",CONCATENATE("(",VLOOKUP(VLOOKUP($BF141,$A137:$C145,3,FALSE),Players!$J:$N,5,FALSE),")"))))</f>
        <v/>
      </c>
      <c r="BH141" s="186"/>
      <c r="BI141" s="186"/>
      <c r="BJ141" s="186"/>
      <c r="BK141" s="186"/>
      <c r="BL141" s="186"/>
      <c r="BM141" s="186"/>
      <c r="BN141" s="186"/>
      <c r="BO141" s="186"/>
      <c r="BP141" s="186"/>
      <c r="BQ141" s="186"/>
      <c r="BR141" s="186"/>
      <c r="BS141" s="186"/>
      <c r="BT141" s="186"/>
      <c r="BU141" s="187"/>
      <c r="BV141" s="170" t="str">
        <f>IF(D156&lt;&gt;"",D156,"")</f>
        <v/>
      </c>
      <c r="BW141" s="171"/>
      <c r="BX141" s="170" t="str">
        <f>IF(F156&lt;&gt;"",F156,"")</f>
        <v/>
      </c>
      <c r="BY141" s="171"/>
      <c r="BZ141" s="170" t="str">
        <f>IF(H156&lt;&gt;"",H156,"")</f>
        <v/>
      </c>
      <c r="CA141" s="171"/>
      <c r="CB141" s="170" t="str">
        <f>IF(J156&lt;&gt;"",J156,"")</f>
        <v/>
      </c>
      <c r="CC141" s="171"/>
      <c r="CD141" s="170" t="str">
        <f>IF(L156&lt;&gt;"",L156,"")</f>
        <v/>
      </c>
      <c r="CE141" s="171"/>
      <c r="CF141" s="174" t="str">
        <f>IF($CD141=$CD143,IF($CB141=$CB143,IF($BZ141&lt;&gt;"",IF($BZ141&gt;$BZ143,"W","L"),""),IF($CB141&gt;$CB143,"W","L")),IF($CD141&gt;$CD143,"W","L"))</f>
        <v/>
      </c>
      <c r="CG141" s="154" t="str">
        <f>CONCATENATE($A135," ",$D135,","," ",$F133)</f>
        <v>Group: 3, Women's Singles</v>
      </c>
      <c r="CH141" s="155"/>
      <c r="CI141" s="155"/>
      <c r="CJ141" s="155"/>
      <c r="CK141" s="155"/>
      <c r="CL141" s="155"/>
      <c r="CM141" s="155"/>
      <c r="CN141" s="155"/>
      <c r="CO141" s="155"/>
      <c r="CP141" s="155"/>
      <c r="CQ141" s="155"/>
      <c r="CR141" s="155"/>
      <c r="CS141" s="156"/>
      <c r="CT141" s="163">
        <f>O164</f>
        <v>9</v>
      </c>
      <c r="CU141" s="164"/>
      <c r="CV141" s="183" t="str">
        <f>Q164</f>
        <v>A</v>
      </c>
      <c r="CW141" s="185" t="str">
        <f>IF(VLOOKUP($CV141,$A137:$C145,3,FALSE)=0,"",CONCATENATE(VLOOKUP(VLOOKUP($CV141,$A137:$C145,3,FALSE),Players!$J:$N,4,FALSE)," ",VLOOKUP($CV141,$A137:$C145,3,FALSE)," ",IF(ISERROR(VLOOKUP(VLOOKUP($CV141,$A137:$C145,3,FALSE),Players!$J:$N,5,FALSE)),"()",CONCATENATE("(",VLOOKUP(VLOOKUP($CV141,$A137:$C145,3,FALSE),Players!$J:$N,5,FALSE),")"))))</f>
        <v/>
      </c>
      <c r="CX141" s="186"/>
      <c r="CY141" s="186"/>
      <c r="CZ141" s="186"/>
      <c r="DA141" s="186"/>
      <c r="DB141" s="186"/>
      <c r="DC141" s="186"/>
      <c r="DD141" s="186"/>
      <c r="DE141" s="186"/>
      <c r="DF141" s="186"/>
      <c r="DG141" s="186"/>
      <c r="DH141" s="186"/>
      <c r="DI141" s="186"/>
      <c r="DJ141" s="186"/>
      <c r="DK141" s="187"/>
      <c r="DL141" s="170" t="str">
        <f>IF(R164&lt;&gt;"",R164,"")</f>
        <v/>
      </c>
      <c r="DM141" s="171"/>
      <c r="DN141" s="170" t="str">
        <f>IF(T164&lt;&gt;"",T164,"")</f>
        <v/>
      </c>
      <c r="DO141" s="171"/>
      <c r="DP141" s="170" t="str">
        <f>IF(V164&lt;&gt;"",V164,"")</f>
        <v/>
      </c>
      <c r="DQ141" s="171"/>
      <c r="DR141" s="170" t="str">
        <f>IF(X164&lt;&gt;"",X164,"")</f>
        <v/>
      </c>
      <c r="DS141" s="171"/>
      <c r="DT141" s="170" t="str">
        <f>IF(Z164&lt;&gt;"",Z164,"")</f>
        <v/>
      </c>
      <c r="DU141" s="171"/>
      <c r="DV141" s="174" t="str">
        <f>IF($DT141=$DT143,IF($DR141=$DR143,IF($DP141&lt;&gt;"",IF($DP141&gt;$DP143,"W","L"),""),IF($DR141&gt;$DR143,"W","L")),IF($DT141&gt;$DT143,"W","L"))</f>
        <v/>
      </c>
    </row>
    <row r="142" spans="1:126" ht="11.25" customHeight="1">
      <c r="A142" s="212"/>
      <c r="B142" s="213"/>
      <c r="C142" s="217"/>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9"/>
      <c r="AB142" s="232"/>
      <c r="AC142" s="233"/>
      <c r="AD142" s="234"/>
      <c r="AE142" s="233"/>
      <c r="AF142" s="235"/>
      <c r="AG142" s="236"/>
      <c r="AH142" s="234"/>
      <c r="AI142" s="233"/>
      <c r="AJ142" s="234"/>
      <c r="AK142" s="238"/>
      <c r="AL142" s="241"/>
      <c r="AM142" s="240"/>
      <c r="AN142" s="258"/>
      <c r="AO142" s="243"/>
      <c r="AQ142" s="157"/>
      <c r="AR142" s="158"/>
      <c r="AS142" s="158"/>
      <c r="AT142" s="158"/>
      <c r="AU142" s="158"/>
      <c r="AV142" s="158"/>
      <c r="AW142" s="158"/>
      <c r="AX142" s="158"/>
      <c r="AY142" s="158"/>
      <c r="AZ142" s="158"/>
      <c r="BA142" s="158"/>
      <c r="BB142" s="158"/>
      <c r="BC142" s="159"/>
      <c r="BD142" s="165"/>
      <c r="BE142" s="166"/>
      <c r="BF142" s="184"/>
      <c r="BG142" s="188"/>
      <c r="BH142" s="189"/>
      <c r="BI142" s="189"/>
      <c r="BJ142" s="189"/>
      <c r="BK142" s="189"/>
      <c r="BL142" s="189"/>
      <c r="BM142" s="189"/>
      <c r="BN142" s="189"/>
      <c r="BO142" s="189"/>
      <c r="BP142" s="189"/>
      <c r="BQ142" s="189"/>
      <c r="BR142" s="189"/>
      <c r="BS142" s="189"/>
      <c r="BT142" s="189"/>
      <c r="BU142" s="190"/>
      <c r="BV142" s="172"/>
      <c r="BW142" s="173"/>
      <c r="BX142" s="172"/>
      <c r="BY142" s="173"/>
      <c r="BZ142" s="172"/>
      <c r="CA142" s="173"/>
      <c r="CB142" s="172"/>
      <c r="CC142" s="173"/>
      <c r="CD142" s="172"/>
      <c r="CE142" s="173"/>
      <c r="CF142" s="174"/>
      <c r="CG142" s="157"/>
      <c r="CH142" s="158"/>
      <c r="CI142" s="158"/>
      <c r="CJ142" s="158"/>
      <c r="CK142" s="158"/>
      <c r="CL142" s="158"/>
      <c r="CM142" s="158"/>
      <c r="CN142" s="158"/>
      <c r="CO142" s="158"/>
      <c r="CP142" s="158"/>
      <c r="CQ142" s="158"/>
      <c r="CR142" s="158"/>
      <c r="CS142" s="159"/>
      <c r="CT142" s="165"/>
      <c r="CU142" s="166"/>
      <c r="CV142" s="184"/>
      <c r="CW142" s="188"/>
      <c r="CX142" s="189"/>
      <c r="CY142" s="189"/>
      <c r="CZ142" s="189"/>
      <c r="DA142" s="189"/>
      <c r="DB142" s="189"/>
      <c r="DC142" s="189"/>
      <c r="DD142" s="189"/>
      <c r="DE142" s="189"/>
      <c r="DF142" s="189"/>
      <c r="DG142" s="189"/>
      <c r="DH142" s="189"/>
      <c r="DI142" s="189"/>
      <c r="DJ142" s="189"/>
      <c r="DK142" s="190"/>
      <c r="DL142" s="172"/>
      <c r="DM142" s="173"/>
      <c r="DN142" s="172"/>
      <c r="DO142" s="173"/>
      <c r="DP142" s="172"/>
      <c r="DQ142" s="173"/>
      <c r="DR142" s="172"/>
      <c r="DS142" s="173"/>
      <c r="DT142" s="172"/>
      <c r="DU142" s="173"/>
      <c r="DV142" s="174"/>
    </row>
    <row r="143" spans="1:126" ht="11.25" customHeight="1">
      <c r="A143" s="210" t="str">
        <f>AH135</f>
        <v>D</v>
      </c>
      <c r="B143" s="211"/>
      <c r="C143" s="214"/>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c r="AA143" s="216"/>
      <c r="AB143" s="220" t="str">
        <f>IF(AH137&lt;&gt;"",IF(AH137="W","L","W"),"")</f>
        <v/>
      </c>
      <c r="AC143" s="221"/>
      <c r="AD143" s="227" t="str">
        <f>IF(AH139&lt;&gt;"",IF(AH139="W","L","W"),"")</f>
        <v/>
      </c>
      <c r="AE143" s="221"/>
      <c r="AF143" s="227" t="str">
        <f>IF(AH141&lt;&gt;"",IF(AH141="W","L","W"),"")</f>
        <v/>
      </c>
      <c r="AG143" s="221"/>
      <c r="AH143" s="228"/>
      <c r="AI143" s="229"/>
      <c r="AJ143" s="227" t="str">
        <f>IF($D133="1P",IF(Z168=Z170,IF(X168=X170,IF(V168&lt;&gt;"",IF(V168&gt;V170,"W","L"),""),IF(X168&gt;X170,"W","L")),IF(Z168&gt;Z170,"W","L")),IF(Z160=Z162,IF(X160=X162,IF(V160&lt;&gt;"",IF(V160&gt;V162,"W","L"),""),IF(X160&gt;X162,"W","L")),IF(Z160&gt;Z162,"W","L")))</f>
        <v/>
      </c>
      <c r="AK143" s="237"/>
      <c r="AL143" s="239" t="str">
        <f>IF(OR(COUNTIF(AB143:AJ143,"W"),COUNTIF(AB143:AJ143,"L")),COUNTIF(AB143:AJ143,"W")*2+COUNTIF(AB143:AJ143,"L"),"")</f>
        <v/>
      </c>
      <c r="AM143" s="240"/>
      <c r="AN143" s="242" t="str">
        <f>IF(AL143&lt;&gt;"",RANK(AL143,AL137:AL145,0),"")</f>
        <v/>
      </c>
      <c r="AO143" s="243"/>
      <c r="AQ143" s="157"/>
      <c r="AR143" s="158"/>
      <c r="AS143" s="158"/>
      <c r="AT143" s="158"/>
      <c r="AU143" s="158"/>
      <c r="AV143" s="158"/>
      <c r="AW143" s="158"/>
      <c r="AX143" s="158"/>
      <c r="AY143" s="158"/>
      <c r="AZ143" s="158"/>
      <c r="BA143" s="158"/>
      <c r="BB143" s="158"/>
      <c r="BC143" s="159"/>
      <c r="BD143" s="165"/>
      <c r="BE143" s="166"/>
      <c r="BF143" s="175" t="str">
        <f>C158</f>
        <v>D</v>
      </c>
      <c r="BG143" s="177" t="str">
        <f>IF(VLOOKUP($BF143,$A137:$C145,3,FALSE)=0,"",CONCATENATE(VLOOKUP(VLOOKUP($BF143,$A137:$C145,3,FALSE),Players!$J:$N,4,FALSE)," ",VLOOKUP($BF143,$A137:$C145,3,FALSE)," ",IF(ISERROR(VLOOKUP(VLOOKUP($BF143,$A137:$C145,3,FALSE),Players!$J:$N,5,FALSE)),"()",CONCATENATE("(",VLOOKUP(VLOOKUP($BF143,$A137:$C145,3,FALSE),Players!$J:$N,5,FALSE),")"))))</f>
        <v/>
      </c>
      <c r="BH143" s="178"/>
      <c r="BI143" s="178"/>
      <c r="BJ143" s="178"/>
      <c r="BK143" s="178"/>
      <c r="BL143" s="178"/>
      <c r="BM143" s="178"/>
      <c r="BN143" s="178"/>
      <c r="BO143" s="178"/>
      <c r="BP143" s="178"/>
      <c r="BQ143" s="178"/>
      <c r="BR143" s="178"/>
      <c r="BS143" s="178"/>
      <c r="BT143" s="178"/>
      <c r="BU143" s="179"/>
      <c r="BV143" s="150" t="str">
        <f>IF(D158&lt;&gt;"",D158,"")</f>
        <v/>
      </c>
      <c r="BW143" s="151"/>
      <c r="BX143" s="150" t="str">
        <f>IF(F158&lt;&gt;"",F158,"")</f>
        <v/>
      </c>
      <c r="BY143" s="151"/>
      <c r="BZ143" s="150" t="str">
        <f>IF(H158&lt;&gt;"",H158,"")</f>
        <v/>
      </c>
      <c r="CA143" s="151"/>
      <c r="CB143" s="150" t="str">
        <f>IF(J158&lt;&gt;"",J158,"")</f>
        <v/>
      </c>
      <c r="CC143" s="151"/>
      <c r="CD143" s="150" t="str">
        <f>IF(L158&lt;&gt;"",L158,"")</f>
        <v/>
      </c>
      <c r="CE143" s="151"/>
      <c r="CF143" s="174" t="str">
        <f>IF($CF141&lt;&gt;"",IF(CF141="W","L","W"),"")</f>
        <v/>
      </c>
      <c r="CG143" s="157"/>
      <c r="CH143" s="158"/>
      <c r="CI143" s="158"/>
      <c r="CJ143" s="158"/>
      <c r="CK143" s="158"/>
      <c r="CL143" s="158"/>
      <c r="CM143" s="158"/>
      <c r="CN143" s="158"/>
      <c r="CO143" s="158"/>
      <c r="CP143" s="158"/>
      <c r="CQ143" s="158"/>
      <c r="CR143" s="158"/>
      <c r="CS143" s="159"/>
      <c r="CT143" s="165"/>
      <c r="CU143" s="166"/>
      <c r="CV143" s="175" t="str">
        <f>Q166</f>
        <v>E</v>
      </c>
      <c r="CW143" s="177" t="str">
        <f>IF(VLOOKUP($CV143,$A137:$C145,3,FALSE)=0,"",CONCATENATE(VLOOKUP(VLOOKUP($CV143,$A137:$C145,3,FALSE),Players!$J:$N,4,FALSE)," ",VLOOKUP($CV143,$A137:$C145,3,FALSE)," ",IF(ISERROR(VLOOKUP(VLOOKUP($CV143,$A137:$C145,3,FALSE),Players!$J:$N,5,FALSE)),"()",CONCATENATE("(",VLOOKUP(VLOOKUP($CV143,$A137:$C145,3,FALSE),Players!$J:$N,5,FALSE),")"))))</f>
        <v/>
      </c>
      <c r="CX143" s="178"/>
      <c r="CY143" s="178"/>
      <c r="CZ143" s="178"/>
      <c r="DA143" s="178"/>
      <c r="DB143" s="178"/>
      <c r="DC143" s="178"/>
      <c r="DD143" s="178"/>
      <c r="DE143" s="178"/>
      <c r="DF143" s="178"/>
      <c r="DG143" s="178"/>
      <c r="DH143" s="178"/>
      <c r="DI143" s="178"/>
      <c r="DJ143" s="178"/>
      <c r="DK143" s="179"/>
      <c r="DL143" s="150" t="str">
        <f>IF(R166&lt;&gt;"",R166,"")</f>
        <v/>
      </c>
      <c r="DM143" s="151"/>
      <c r="DN143" s="150" t="str">
        <f>IF(T166&lt;&gt;"",T166,"")</f>
        <v/>
      </c>
      <c r="DO143" s="151"/>
      <c r="DP143" s="150" t="str">
        <f>IF(V166&lt;&gt;"",V166,"")</f>
        <v/>
      </c>
      <c r="DQ143" s="151"/>
      <c r="DR143" s="150" t="str">
        <f>IF(X166&lt;&gt;"",X166,"")</f>
        <v/>
      </c>
      <c r="DS143" s="151"/>
      <c r="DT143" s="150" t="str">
        <f>IF(Z166&lt;&gt;"",Z166,"")</f>
        <v/>
      </c>
      <c r="DU143" s="151"/>
      <c r="DV143" s="174" t="str">
        <f>IF($DV141&lt;&gt;"",IF(DV141="W","L","W"),"")</f>
        <v/>
      </c>
    </row>
    <row r="144" spans="1:126" ht="11.25" customHeight="1" thickBot="1">
      <c r="A144" s="212"/>
      <c r="B144" s="213"/>
      <c r="C144" s="217"/>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c r="AA144" s="219"/>
      <c r="AB144" s="232"/>
      <c r="AC144" s="233"/>
      <c r="AD144" s="234"/>
      <c r="AE144" s="233"/>
      <c r="AF144" s="234"/>
      <c r="AG144" s="233"/>
      <c r="AH144" s="235"/>
      <c r="AI144" s="236"/>
      <c r="AJ144" s="234"/>
      <c r="AK144" s="238"/>
      <c r="AL144" s="241"/>
      <c r="AM144" s="240"/>
      <c r="AN144" s="258"/>
      <c r="AO144" s="243"/>
      <c r="AQ144" s="160"/>
      <c r="AR144" s="161"/>
      <c r="AS144" s="161"/>
      <c r="AT144" s="161"/>
      <c r="AU144" s="161"/>
      <c r="AV144" s="161"/>
      <c r="AW144" s="161"/>
      <c r="AX144" s="161"/>
      <c r="AY144" s="161"/>
      <c r="AZ144" s="161"/>
      <c r="BA144" s="161"/>
      <c r="BB144" s="161"/>
      <c r="BC144" s="162"/>
      <c r="BD144" s="167"/>
      <c r="BE144" s="168"/>
      <c r="BF144" s="176"/>
      <c r="BG144" s="180"/>
      <c r="BH144" s="181"/>
      <c r="BI144" s="181"/>
      <c r="BJ144" s="181"/>
      <c r="BK144" s="181"/>
      <c r="BL144" s="181"/>
      <c r="BM144" s="181"/>
      <c r="BN144" s="181"/>
      <c r="BO144" s="181"/>
      <c r="BP144" s="181"/>
      <c r="BQ144" s="181"/>
      <c r="BR144" s="181"/>
      <c r="BS144" s="181"/>
      <c r="BT144" s="181"/>
      <c r="BU144" s="182"/>
      <c r="BV144" s="152"/>
      <c r="BW144" s="153"/>
      <c r="BX144" s="152"/>
      <c r="BY144" s="153"/>
      <c r="BZ144" s="152"/>
      <c r="CA144" s="153"/>
      <c r="CB144" s="152"/>
      <c r="CC144" s="153"/>
      <c r="CD144" s="152"/>
      <c r="CE144" s="153"/>
      <c r="CF144" s="174"/>
      <c r="CG144" s="160"/>
      <c r="CH144" s="161"/>
      <c r="CI144" s="161"/>
      <c r="CJ144" s="161"/>
      <c r="CK144" s="161"/>
      <c r="CL144" s="161"/>
      <c r="CM144" s="161"/>
      <c r="CN144" s="161"/>
      <c r="CO144" s="161"/>
      <c r="CP144" s="161"/>
      <c r="CQ144" s="161"/>
      <c r="CR144" s="161"/>
      <c r="CS144" s="162"/>
      <c r="CT144" s="167"/>
      <c r="CU144" s="168"/>
      <c r="CV144" s="176"/>
      <c r="CW144" s="180"/>
      <c r="CX144" s="181"/>
      <c r="CY144" s="181"/>
      <c r="CZ144" s="181"/>
      <c r="DA144" s="181"/>
      <c r="DB144" s="181"/>
      <c r="DC144" s="181"/>
      <c r="DD144" s="181"/>
      <c r="DE144" s="181"/>
      <c r="DF144" s="181"/>
      <c r="DG144" s="181"/>
      <c r="DH144" s="181"/>
      <c r="DI144" s="181"/>
      <c r="DJ144" s="181"/>
      <c r="DK144" s="182"/>
      <c r="DL144" s="152"/>
      <c r="DM144" s="153"/>
      <c r="DN144" s="152"/>
      <c r="DO144" s="153"/>
      <c r="DP144" s="152"/>
      <c r="DQ144" s="153"/>
      <c r="DR144" s="152"/>
      <c r="DS144" s="153"/>
      <c r="DT144" s="152"/>
      <c r="DU144" s="153"/>
      <c r="DV144" s="174"/>
    </row>
    <row r="145" spans="1:127" ht="11.25" customHeight="1">
      <c r="A145" s="210" t="str">
        <f>AJ135</f>
        <v>E</v>
      </c>
      <c r="B145" s="211"/>
      <c r="C145" s="214"/>
      <c r="D145" s="215"/>
      <c r="E145" s="215"/>
      <c r="F145" s="215"/>
      <c r="G145" s="215"/>
      <c r="H145" s="215"/>
      <c r="I145" s="215"/>
      <c r="J145" s="215"/>
      <c r="K145" s="215"/>
      <c r="L145" s="215"/>
      <c r="M145" s="215"/>
      <c r="N145" s="215"/>
      <c r="O145" s="215"/>
      <c r="P145" s="215"/>
      <c r="Q145" s="215"/>
      <c r="R145" s="215"/>
      <c r="S145" s="215"/>
      <c r="T145" s="215"/>
      <c r="U145" s="215"/>
      <c r="V145" s="215"/>
      <c r="W145" s="215"/>
      <c r="X145" s="215"/>
      <c r="Y145" s="215"/>
      <c r="Z145" s="215"/>
      <c r="AA145" s="216"/>
      <c r="AB145" s="220" t="str">
        <f>IF(AJ137&lt;&gt;"",IF(AJ137="W","L","W"),"")</f>
        <v/>
      </c>
      <c r="AC145" s="221"/>
      <c r="AD145" s="227" t="str">
        <f>IF(AJ139&lt;&gt;"",IF(AJ139="W","L","W"),"")</f>
        <v/>
      </c>
      <c r="AE145" s="221"/>
      <c r="AF145" s="227" t="str">
        <f>IF(AJ141&lt;&gt;"",IF(AJ141="W","L","W"),"")</f>
        <v/>
      </c>
      <c r="AG145" s="221"/>
      <c r="AH145" s="227" t="str">
        <f>IF(AJ143&lt;&gt;"",IF(AJ143="W","L","W"),"")</f>
        <v/>
      </c>
      <c r="AI145" s="221"/>
      <c r="AJ145" s="228"/>
      <c r="AK145" s="229"/>
      <c r="AL145" s="239" t="str">
        <f>IF(OR(COUNTIF(AB145:AJ145,"W"),COUNTIF(AB145:AJ145,"L")),COUNTIF(AB145:AJ145,"W")*2+COUNTIF(AB145:AJ145,"L"),"")</f>
        <v/>
      </c>
      <c r="AM145" s="240"/>
      <c r="AN145" s="242" t="str">
        <f>IF(AL145&lt;&gt;"",RANK(AL145,AL137:AL145,0),"")</f>
        <v/>
      </c>
      <c r="AO145" s="243"/>
      <c r="AQ145" s="126"/>
      <c r="AR145" s="126"/>
      <c r="AS145" s="126"/>
      <c r="AT145" s="126"/>
      <c r="AU145" s="126"/>
      <c r="AV145" s="126"/>
      <c r="AW145" s="126"/>
      <c r="AX145" s="126"/>
      <c r="AY145" s="126"/>
      <c r="AZ145" s="126"/>
      <c r="BA145" s="126"/>
      <c r="BB145" s="126"/>
      <c r="BC145" s="126"/>
      <c r="BV145" s="169" t="str">
        <f>IF(CF141&lt;&gt;"",IF(AND(AND(BV141&gt;-1,BV143&gt;-1),OR(BV141&gt;10,BV143&gt;10),ABS(BV141-BV143)&gt;1,IF(OR(BV141&gt;11,BV143&gt;11),ABS(BV141-BV143)=2,TRUE),BV141=INT(BV141),BV143=INT(BV143)),"","Error"),"")</f>
        <v/>
      </c>
      <c r="BW145" s="169"/>
      <c r="BX145" s="169" t="str">
        <f>IF(CF141&lt;&gt;"",IF(AND(AND(BX141&gt;-1,BX143&gt;-1),OR(BX141&gt;10,BX143&gt;10),ABS(BX141-BX143)&gt;1,IF(OR(BX141&gt;11,BX143&gt;11),ABS(BX141-BX143)=2,TRUE),BX141=INT(BX141),BX143=INT(BX143)),"","Error"),"")</f>
        <v/>
      </c>
      <c r="BY145" s="169"/>
      <c r="BZ145" s="169" t="str">
        <f>IF(CF141&lt;&gt;"",IF(AND(AND(BZ141&gt;-1,BZ143&gt;-1),OR(BZ141&gt;10,BZ143&gt;10),ABS(BZ141-BZ143)&gt;1,IF(OR(BZ141&gt;11,BZ143&gt;11),ABS(BZ141-BZ143)=2,TRUE),BZ141=INT(BZ141),BZ143=INT(BZ143)),"","Error"),"")</f>
        <v/>
      </c>
      <c r="CA145" s="169"/>
      <c r="CB145" s="169" t="str">
        <f>IF(AND(CF141&lt;&gt;"",CB141&lt;&gt;""),IF(AND(AND(CB141&gt;-1,CB143&gt;-1),OR(CB141&gt;10,CB143&gt;10),ABS(CB141-CB143)&gt;1,IF(OR(CB141&gt;11,CB143&gt;11),ABS(CB141-CB143)=2,TRUE),CB141=INT(CB141),CB143=INT(CB143)),"","Error"),"")</f>
        <v/>
      </c>
      <c r="CC145" s="169"/>
      <c r="CD145" s="169" t="str">
        <f>IF(AND(CF141&lt;&gt;"",CD141&lt;&gt;""),IF(AND(AND(CD141&gt;-1,CD143&gt;-1),OR(CD141&gt;10,CD143&gt;10),ABS(CD141-CD143)&gt;1,IF(OR(CD141&gt;11,CD143&gt;11),ABS(CD141-CD143)=2,TRUE),CD141=INT(CD141),CD143=INT(CD143)),"","Error"),"")</f>
        <v/>
      </c>
      <c r="CE145" s="169"/>
      <c r="CG145" s="126"/>
      <c r="CH145" s="126"/>
      <c r="CI145" s="126"/>
      <c r="CJ145" s="126"/>
      <c r="CK145" s="126"/>
      <c r="CL145" s="126"/>
      <c r="CM145" s="126"/>
      <c r="CN145" s="126"/>
      <c r="CO145" s="126"/>
      <c r="CP145" s="126"/>
      <c r="CQ145" s="126"/>
      <c r="CR145" s="126"/>
      <c r="CS145" s="126"/>
      <c r="DL145" s="169" t="str">
        <f>IF(DV141&lt;&gt;"",IF(AND(AND(DL141&gt;-1,DL143&gt;-1),OR(DL141&gt;10,DL143&gt;10),ABS(DL141-DL143)&gt;1,IF(OR(DL141&gt;11,DL143&gt;11),ABS(DL141-DL143)=2,TRUE),DL141=INT(DL141),DL143=INT(DL143)),"","Error"),"")</f>
        <v/>
      </c>
      <c r="DM145" s="169"/>
      <c r="DN145" s="169" t="str">
        <f>IF(DV141&lt;&gt;"",IF(AND(AND(DN141&gt;-1,DN143&gt;-1),OR(DN141&gt;10,DN143&gt;10),ABS(DN141-DN143)&gt;1,IF(OR(DN141&gt;11,DN143&gt;11),ABS(DN141-DN143)=2,TRUE),DN141=INT(DN141),DN143=INT(DN143)),"","Error"),"")</f>
        <v/>
      </c>
      <c r="DO145" s="169"/>
      <c r="DP145" s="169" t="str">
        <f>IF(DV141&lt;&gt;"",IF(AND(AND(DP141&gt;-1,DP143&gt;-1),OR(DP141&gt;10,DP143&gt;10),ABS(DP141-DP143)&gt;1,IF(OR(DP141&gt;11,DP143&gt;11),ABS(DP141-DP143)=2,TRUE),DP141=INT(DP141),DP143=INT(DP143)),"","Error"),"")</f>
        <v/>
      </c>
      <c r="DQ145" s="169"/>
      <c r="DR145" s="169" t="str">
        <f>IF(AND(DV141&lt;&gt;"",DR141&lt;&gt;""),IF(AND(AND(DR141&gt;-1,DR143&gt;-1),OR(DR141&gt;10,DR143&gt;10),ABS(DR141-DR143)&gt;1,IF(OR(DR141&gt;11,DR143&gt;11),ABS(DR141-DR143)=2,TRUE),DR141=INT(DR141),DR143=INT(DR143)),"","Error"),"")</f>
        <v/>
      </c>
      <c r="DS145" s="169"/>
      <c r="DT145" s="169" t="str">
        <f>IF(AND(DV141&lt;&gt;"",DT141&lt;&gt;""),IF(AND(AND(DT141&gt;-1,DT143&gt;-1),OR(DT141&gt;10,DT143&gt;10),ABS(DT141-DT143)&gt;1,IF(OR(DT141&gt;11,DT143&gt;11),ABS(DT141-DT143)=2,TRUE),DT141=INT(DT141),DT143=INT(DT143)),"","Error"),"")</f>
        <v/>
      </c>
      <c r="DU145" s="169"/>
    </row>
    <row r="146" spans="1:127" ht="11.25" customHeight="1" thickBot="1">
      <c r="A146" s="212"/>
      <c r="B146" s="213"/>
      <c r="C146" s="217"/>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c r="AA146" s="219"/>
      <c r="AB146" s="222"/>
      <c r="AC146" s="223"/>
      <c r="AD146" s="226"/>
      <c r="AE146" s="223"/>
      <c r="AF146" s="226"/>
      <c r="AG146" s="223"/>
      <c r="AH146" s="226"/>
      <c r="AI146" s="223"/>
      <c r="AJ146" s="230"/>
      <c r="AK146" s="231"/>
      <c r="AL146" s="246"/>
      <c r="AM146" s="247"/>
      <c r="AN146" s="248"/>
      <c r="AO146" s="249"/>
      <c r="AQ146" s="126"/>
      <c r="AR146" s="126"/>
      <c r="AS146" s="126"/>
      <c r="AT146" s="126"/>
      <c r="AU146" s="126"/>
      <c r="AV146" s="126"/>
      <c r="AW146" s="126"/>
      <c r="AX146" s="126"/>
      <c r="AY146" s="126"/>
      <c r="AZ146" s="126"/>
      <c r="BA146" s="126"/>
      <c r="BB146" s="126"/>
      <c r="BC146" s="126"/>
      <c r="CG146" s="126"/>
      <c r="CH146" s="126"/>
      <c r="CI146" s="126"/>
      <c r="CJ146" s="126"/>
      <c r="CK146" s="126"/>
      <c r="CL146" s="126"/>
      <c r="CM146" s="126"/>
      <c r="CN146" s="126"/>
      <c r="CO146" s="126"/>
      <c r="CP146" s="126"/>
      <c r="CQ146" s="126"/>
      <c r="CR146" s="126"/>
      <c r="CS146" s="126"/>
    </row>
    <row r="147" spans="1:127" ht="11.25" customHeight="1">
      <c r="A147" s="2"/>
      <c r="J147" s="43"/>
      <c r="K147" s="43"/>
      <c r="L147" s="43"/>
      <c r="M147" s="43"/>
      <c r="R147" s="42"/>
      <c r="S147" s="42"/>
      <c r="W147" s="42"/>
      <c r="AA147" s="42"/>
      <c r="AB147" s="3"/>
      <c r="AQ147" s="127"/>
      <c r="AR147" s="127"/>
      <c r="AS147" s="127"/>
      <c r="AT147" s="127"/>
      <c r="AU147" s="127"/>
      <c r="AV147" s="127"/>
      <c r="AW147" s="127"/>
      <c r="AX147" s="127"/>
      <c r="AY147" s="127"/>
      <c r="AZ147" s="127"/>
      <c r="BA147" s="127"/>
      <c r="BB147" s="127"/>
      <c r="BC147" s="127"/>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G147" s="127"/>
      <c r="CH147" s="127"/>
      <c r="CI147" s="127"/>
      <c r="CJ147" s="127"/>
      <c r="CK147" s="127"/>
      <c r="CL147" s="127"/>
      <c r="CM147" s="127"/>
      <c r="CN147" s="127"/>
      <c r="CO147" s="127"/>
      <c r="CP147" s="127"/>
      <c r="CQ147" s="127"/>
      <c r="CR147" s="127"/>
      <c r="CS147" s="127"/>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row>
    <row r="148" spans="1:127" ht="11.25" customHeight="1">
      <c r="A148" s="42"/>
      <c r="R148" s="42"/>
      <c r="S148" s="42"/>
      <c r="W148" s="42"/>
      <c r="X148" s="43"/>
      <c r="Y148" s="43"/>
      <c r="Z148" s="43"/>
      <c r="AA148" s="43"/>
      <c r="AB148" s="3"/>
      <c r="AQ148" s="128"/>
      <c r="AR148" s="128"/>
      <c r="AS148" s="128"/>
      <c r="AT148" s="128"/>
      <c r="AU148" s="128"/>
      <c r="AV148" s="128"/>
      <c r="AW148" s="128"/>
      <c r="AX148" s="128"/>
      <c r="AY148" s="128"/>
      <c r="AZ148" s="128"/>
      <c r="BA148" s="128"/>
      <c r="BB148" s="128"/>
      <c r="BC148" s="128"/>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G148" s="128"/>
      <c r="CH148" s="128"/>
      <c r="CI148" s="128"/>
      <c r="CJ148" s="128"/>
      <c r="CK148" s="128"/>
      <c r="CL148" s="128"/>
      <c r="CM148" s="128"/>
      <c r="CN148" s="128"/>
      <c r="CO148" s="128"/>
      <c r="CP148" s="128"/>
      <c r="CQ148" s="128"/>
      <c r="CR148" s="128"/>
      <c r="CS148" s="128"/>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row>
    <row r="149" spans="1:127" ht="11.25" customHeight="1">
      <c r="AQ149" s="126"/>
      <c r="AR149" s="126"/>
      <c r="AS149" s="126"/>
      <c r="AT149" s="126"/>
      <c r="AU149" s="126"/>
      <c r="AV149" s="126"/>
      <c r="AW149" s="126"/>
      <c r="AX149" s="126"/>
      <c r="AY149" s="126"/>
      <c r="AZ149" s="126"/>
      <c r="BA149" s="126"/>
      <c r="BB149" s="126"/>
      <c r="BC149" s="126"/>
      <c r="CG149" s="126"/>
      <c r="CH149" s="126"/>
      <c r="CI149" s="126"/>
      <c r="CJ149" s="126"/>
      <c r="CK149" s="126"/>
      <c r="CL149" s="126"/>
      <c r="CM149" s="126"/>
      <c r="CN149" s="126"/>
      <c r="CO149" s="126"/>
      <c r="CP149" s="126"/>
      <c r="CQ149" s="126"/>
      <c r="CR149" s="126"/>
      <c r="CS149" s="126"/>
      <c r="DW149" s="2"/>
    </row>
    <row r="150" spans="1:127" ht="11.25" customHeight="1" thickBot="1">
      <c r="AP150" s="2"/>
      <c r="AQ150" s="127"/>
      <c r="AR150" s="127"/>
      <c r="AS150" s="127"/>
      <c r="AT150" s="127"/>
      <c r="AU150" s="127"/>
      <c r="AV150" s="127"/>
      <c r="AW150" s="127"/>
      <c r="AX150" s="127"/>
      <c r="AY150" s="127"/>
      <c r="AZ150" s="127"/>
      <c r="BA150" s="127"/>
      <c r="BB150" s="127"/>
      <c r="BC150" s="127"/>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G150" s="127"/>
      <c r="CH150" s="127"/>
      <c r="CI150" s="127"/>
      <c r="CJ150" s="127"/>
      <c r="CK150" s="127"/>
      <c r="CL150" s="127"/>
      <c r="CM150" s="127"/>
      <c r="CN150" s="127"/>
      <c r="CO150" s="127"/>
      <c r="CP150" s="127"/>
      <c r="CQ150" s="127"/>
      <c r="CR150" s="127"/>
      <c r="CS150" s="127"/>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2"/>
      <c r="DW150" s="2"/>
    </row>
    <row r="151" spans="1:127" ht="11.25" customHeight="1" thickBo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54" t="str">
        <f>CONCATENATE($A135," ",$D135,","," ",$F133)</f>
        <v>Group: 3, Women's Singles</v>
      </c>
      <c r="AR151" s="155"/>
      <c r="AS151" s="155"/>
      <c r="AT151" s="155"/>
      <c r="AU151" s="155"/>
      <c r="AV151" s="155"/>
      <c r="AW151" s="155"/>
      <c r="AX151" s="155"/>
      <c r="AY151" s="155"/>
      <c r="AZ151" s="155"/>
      <c r="BA151" s="155"/>
      <c r="BB151" s="155"/>
      <c r="BC151" s="156"/>
      <c r="BD151" s="163">
        <f>A160</f>
        <v>3</v>
      </c>
      <c r="BE151" s="164"/>
      <c r="BF151" s="183" t="str">
        <f>C160</f>
        <v>A</v>
      </c>
      <c r="BG151" s="185" t="str">
        <f>IF(VLOOKUP($BF151,$A137:$C145,3,FALSE)=0,"",CONCATENATE(VLOOKUP(VLOOKUP($BF151,$A137:$C145,3,FALSE),Players!$J:$N,4,FALSE)," ",VLOOKUP($BF151,$A137:$C145,3,FALSE)," ",IF(ISERROR(VLOOKUP(VLOOKUP($BF151,$A137:$C145,3,FALSE),Players!$J:$N,5,FALSE)),"()",CONCATENATE("(",VLOOKUP(VLOOKUP($BF151,$A137:$C145,3,FALSE),Players!$J:$N,5,FALSE),")"))))</f>
        <v/>
      </c>
      <c r="BH151" s="186"/>
      <c r="BI151" s="186"/>
      <c r="BJ151" s="186"/>
      <c r="BK151" s="186"/>
      <c r="BL151" s="186"/>
      <c r="BM151" s="186"/>
      <c r="BN151" s="186"/>
      <c r="BO151" s="186"/>
      <c r="BP151" s="186"/>
      <c r="BQ151" s="186"/>
      <c r="BR151" s="186"/>
      <c r="BS151" s="186"/>
      <c r="BT151" s="186"/>
      <c r="BU151" s="187"/>
      <c r="BV151" s="170" t="str">
        <f>IF(D160&lt;&gt;"",D160,"")</f>
        <v/>
      </c>
      <c r="BW151" s="171"/>
      <c r="BX151" s="170" t="str">
        <f>IF(F160&lt;&gt;"",F160,"")</f>
        <v/>
      </c>
      <c r="BY151" s="171"/>
      <c r="BZ151" s="170" t="str">
        <f>IF(H160&lt;&gt;"",H160,"")</f>
        <v/>
      </c>
      <c r="CA151" s="171"/>
      <c r="CB151" s="170" t="str">
        <f>IF(J160&lt;&gt;"",J160,"")</f>
        <v/>
      </c>
      <c r="CC151" s="171"/>
      <c r="CD151" s="170" t="str">
        <f>IF(L160&lt;&gt;"",L160,"")</f>
        <v/>
      </c>
      <c r="CE151" s="171"/>
      <c r="CF151" s="174" t="str">
        <f>IF($CD151=$CD153,IF($CB151=$CB153,IF($BZ151&lt;&gt;"",IF($BZ151&gt;$BZ153,"W","L"),""),IF($CB151&gt;$CB153,"W","L")),IF($CD151&gt;$CD153,"W","L"))</f>
        <v/>
      </c>
      <c r="CG151" s="154" t="str">
        <f>CONCATENATE($A135," ",$D135,","," ",$F133)</f>
        <v>Group: 3, Women's Singles</v>
      </c>
      <c r="CH151" s="155"/>
      <c r="CI151" s="155"/>
      <c r="CJ151" s="155"/>
      <c r="CK151" s="155"/>
      <c r="CL151" s="155"/>
      <c r="CM151" s="155"/>
      <c r="CN151" s="155"/>
      <c r="CO151" s="155"/>
      <c r="CP151" s="155"/>
      <c r="CQ151" s="155"/>
      <c r="CR151" s="155"/>
      <c r="CS151" s="156"/>
      <c r="CT151" s="163">
        <f>O168</f>
        <v>10</v>
      </c>
      <c r="CU151" s="164"/>
      <c r="CV151" s="183" t="str">
        <f>Q168</f>
        <v>B</v>
      </c>
      <c r="CW151" s="185" t="str">
        <f>IF(VLOOKUP($CV151,$A137:$C145,3,FALSE)=0,"",CONCATENATE(VLOOKUP(VLOOKUP($CV151,$A137:$C145,3,FALSE),Players!$J:$N,4,FALSE)," ",VLOOKUP($CV151,$A137:$C145,3,FALSE)," ",IF(ISERROR(VLOOKUP(VLOOKUP($CV151,$A137:$C145,3,FALSE),Players!$J:$N,5,FALSE)),"()",CONCATENATE("(",VLOOKUP(VLOOKUP($CV151,$A137:$C145,3,FALSE),Players!$J:$N,5,FALSE),")"))))</f>
        <v/>
      </c>
      <c r="CX151" s="186"/>
      <c r="CY151" s="186"/>
      <c r="CZ151" s="186"/>
      <c r="DA151" s="186"/>
      <c r="DB151" s="186"/>
      <c r="DC151" s="186"/>
      <c r="DD151" s="186"/>
      <c r="DE151" s="186"/>
      <c r="DF151" s="186"/>
      <c r="DG151" s="186"/>
      <c r="DH151" s="186"/>
      <c r="DI151" s="186"/>
      <c r="DJ151" s="186"/>
      <c r="DK151" s="187"/>
      <c r="DL151" s="170" t="str">
        <f>IF(R168&lt;&gt;"",R168,"")</f>
        <v/>
      </c>
      <c r="DM151" s="171"/>
      <c r="DN151" s="170" t="str">
        <f>IF(T168&lt;&gt;"",T168,"")</f>
        <v/>
      </c>
      <c r="DO151" s="171"/>
      <c r="DP151" s="170" t="str">
        <f>IF(V168&lt;&gt;"",V168,"")</f>
        <v/>
      </c>
      <c r="DQ151" s="171"/>
      <c r="DR151" s="170" t="str">
        <f>IF(X168&lt;&gt;"",X168,"")</f>
        <v/>
      </c>
      <c r="DS151" s="171"/>
      <c r="DT151" s="170" t="str">
        <f>IF(Z168&lt;&gt;"",Z168,"")</f>
        <v/>
      </c>
      <c r="DU151" s="171"/>
      <c r="DV151" s="174" t="str">
        <f>IF($DT151=$DT153,IF($DR151=$DR153,IF($DP151&lt;&gt;"",IF($DP151&gt;$DP153,"W","L"),""),IF($DR151&gt;$DR153,"W","L")),IF($DT151&gt;$DT153,"W","L"))</f>
        <v/>
      </c>
      <c r="DW151" s="3"/>
    </row>
    <row r="152" spans="1:127" ht="11.25" customHeight="1">
      <c r="A152" s="170">
        <v>1</v>
      </c>
      <c r="B152" s="191"/>
      <c r="C152" s="183" t="str">
        <f>IF($D133="1P","B","B")</f>
        <v>B</v>
      </c>
      <c r="D152" s="197"/>
      <c r="E152" s="198"/>
      <c r="F152" s="197"/>
      <c r="G152" s="198"/>
      <c r="H152" s="197"/>
      <c r="I152" s="198"/>
      <c r="J152" s="197"/>
      <c r="K152" s="198"/>
      <c r="L152" s="197"/>
      <c r="M152" s="208"/>
      <c r="N152" s="69" t="str">
        <f>IF(CF131&lt;&gt;"",IF(CF131="W",IF(SUM(IF(D152&gt;D154,1,0),IF(F152&gt;F154,1,0),IF(H152&gt;H154,1,0),IF(J152&gt;J154,1,0),IF(L152&gt;L154,1,0))&lt;&gt;3,"E",""),""),"")</f>
        <v/>
      </c>
      <c r="O152" s="170">
        <v>6</v>
      </c>
      <c r="P152" s="191"/>
      <c r="Q152" s="183" t="str">
        <f>IF($D133="1P","C","B")</f>
        <v>B</v>
      </c>
      <c r="R152" s="197"/>
      <c r="S152" s="198"/>
      <c r="T152" s="197"/>
      <c r="U152" s="198"/>
      <c r="V152" s="197"/>
      <c r="W152" s="198"/>
      <c r="X152" s="197"/>
      <c r="Y152" s="198"/>
      <c r="Z152" s="197"/>
      <c r="AA152" s="208"/>
      <c r="AB152" s="69" t="str">
        <f>IF(CF181&lt;&gt;"",IF(CF181="W",IF(SUM(IF(R152&gt;R154,1,0),IF(T152&gt;T154,1,0),IF(V152&gt;V154,1,0),IF(X152&gt;X154,1,0),IF(Z152&gt;Z154,1,0))&lt;&gt;3,"E",""),""),"")</f>
        <v/>
      </c>
      <c r="AP152" s="3"/>
      <c r="AQ152" s="157"/>
      <c r="AR152" s="158"/>
      <c r="AS152" s="158"/>
      <c r="AT152" s="158"/>
      <c r="AU152" s="158"/>
      <c r="AV152" s="158"/>
      <c r="AW152" s="158"/>
      <c r="AX152" s="158"/>
      <c r="AY152" s="158"/>
      <c r="AZ152" s="158"/>
      <c r="BA152" s="158"/>
      <c r="BB152" s="158"/>
      <c r="BC152" s="159"/>
      <c r="BD152" s="165"/>
      <c r="BE152" s="166"/>
      <c r="BF152" s="184"/>
      <c r="BG152" s="188"/>
      <c r="BH152" s="189"/>
      <c r="BI152" s="189"/>
      <c r="BJ152" s="189"/>
      <c r="BK152" s="189"/>
      <c r="BL152" s="189"/>
      <c r="BM152" s="189"/>
      <c r="BN152" s="189"/>
      <c r="BO152" s="189"/>
      <c r="BP152" s="189"/>
      <c r="BQ152" s="189"/>
      <c r="BR152" s="189"/>
      <c r="BS152" s="189"/>
      <c r="BT152" s="189"/>
      <c r="BU152" s="190"/>
      <c r="BV152" s="172"/>
      <c r="BW152" s="173"/>
      <c r="BX152" s="172"/>
      <c r="BY152" s="173"/>
      <c r="BZ152" s="172"/>
      <c r="CA152" s="173"/>
      <c r="CB152" s="172"/>
      <c r="CC152" s="173"/>
      <c r="CD152" s="172"/>
      <c r="CE152" s="173"/>
      <c r="CF152" s="174"/>
      <c r="CG152" s="157"/>
      <c r="CH152" s="158"/>
      <c r="CI152" s="158"/>
      <c r="CJ152" s="158"/>
      <c r="CK152" s="158"/>
      <c r="CL152" s="158"/>
      <c r="CM152" s="158"/>
      <c r="CN152" s="158"/>
      <c r="CO152" s="158"/>
      <c r="CP152" s="158"/>
      <c r="CQ152" s="158"/>
      <c r="CR152" s="158"/>
      <c r="CS152" s="159"/>
      <c r="CT152" s="165"/>
      <c r="CU152" s="166"/>
      <c r="CV152" s="184"/>
      <c r="CW152" s="188"/>
      <c r="CX152" s="189"/>
      <c r="CY152" s="189"/>
      <c r="CZ152" s="189"/>
      <c r="DA152" s="189"/>
      <c r="DB152" s="189"/>
      <c r="DC152" s="189"/>
      <c r="DD152" s="189"/>
      <c r="DE152" s="189"/>
      <c r="DF152" s="189"/>
      <c r="DG152" s="189"/>
      <c r="DH152" s="189"/>
      <c r="DI152" s="189"/>
      <c r="DJ152" s="189"/>
      <c r="DK152" s="190"/>
      <c r="DL152" s="172"/>
      <c r="DM152" s="173"/>
      <c r="DN152" s="172"/>
      <c r="DO152" s="173"/>
      <c r="DP152" s="172"/>
      <c r="DQ152" s="173"/>
      <c r="DR152" s="172"/>
      <c r="DS152" s="173"/>
      <c r="DT152" s="172"/>
      <c r="DU152" s="173"/>
      <c r="DV152" s="174"/>
      <c r="DW152" s="3"/>
    </row>
    <row r="153" spans="1:127" ht="11.25" customHeight="1">
      <c r="A153" s="192"/>
      <c r="B153" s="193"/>
      <c r="C153" s="196"/>
      <c r="D153" s="199"/>
      <c r="E153" s="200"/>
      <c r="F153" s="199"/>
      <c r="G153" s="200"/>
      <c r="H153" s="199"/>
      <c r="I153" s="200"/>
      <c r="J153" s="199"/>
      <c r="K153" s="200"/>
      <c r="L153" s="199"/>
      <c r="M153" s="209"/>
      <c r="N153" s="69" t="str">
        <f>IF(CF131&lt;&gt;"",IF(ISERROR(AND(BV135="",BX135="",BZ135="",CB135="",CD135="")),"E",IF(AND(BV135="",BX135="",BZ135="",CB135="",CD135=""),"","E")),"")</f>
        <v/>
      </c>
      <c r="O153" s="192"/>
      <c r="P153" s="193"/>
      <c r="Q153" s="196"/>
      <c r="R153" s="199"/>
      <c r="S153" s="200"/>
      <c r="T153" s="199"/>
      <c r="U153" s="200"/>
      <c r="V153" s="199"/>
      <c r="W153" s="200"/>
      <c r="X153" s="199"/>
      <c r="Y153" s="200"/>
      <c r="Z153" s="199"/>
      <c r="AA153" s="209"/>
      <c r="AB153" s="69" t="str">
        <f>IF(CF181&lt;&gt;"",IF(ISERROR(AND(BV185="",BX185="",BZ185="",CB185="",CD185="")),"E",IF(AND(BV185="",BX185="",BZ185="",CB185="",CD185=""),"","E")),"")</f>
        <v/>
      </c>
      <c r="AP153" s="3"/>
      <c r="AQ153" s="157"/>
      <c r="AR153" s="158"/>
      <c r="AS153" s="158"/>
      <c r="AT153" s="158"/>
      <c r="AU153" s="158"/>
      <c r="AV153" s="158"/>
      <c r="AW153" s="158"/>
      <c r="AX153" s="158"/>
      <c r="AY153" s="158"/>
      <c r="AZ153" s="158"/>
      <c r="BA153" s="158"/>
      <c r="BB153" s="158"/>
      <c r="BC153" s="159"/>
      <c r="BD153" s="165"/>
      <c r="BE153" s="166"/>
      <c r="BF153" s="175" t="str">
        <f>C162</f>
        <v>D</v>
      </c>
      <c r="BG153" s="177" t="str">
        <f>IF(VLOOKUP($BF153,$A137:$C145,3,FALSE)=0,"",CONCATENATE(VLOOKUP(VLOOKUP($BF153,$A137:$C145,3,FALSE),Players!$J:$N,4,FALSE)," ",VLOOKUP($BF153,$A137:$C145,3,FALSE)," ",IF(ISERROR(VLOOKUP(VLOOKUP($BF153,$A137:$C145,3,FALSE),Players!$J:$N,5,FALSE)),"()",CONCATENATE("(",VLOOKUP(VLOOKUP($BF153,$A137:$C145,3,FALSE),Players!$J:$N,5,FALSE),")"))))</f>
        <v/>
      </c>
      <c r="BH153" s="178"/>
      <c r="BI153" s="178"/>
      <c r="BJ153" s="178"/>
      <c r="BK153" s="178"/>
      <c r="BL153" s="178"/>
      <c r="BM153" s="178"/>
      <c r="BN153" s="178"/>
      <c r="BO153" s="178"/>
      <c r="BP153" s="178"/>
      <c r="BQ153" s="178"/>
      <c r="BR153" s="178"/>
      <c r="BS153" s="178"/>
      <c r="BT153" s="178"/>
      <c r="BU153" s="179"/>
      <c r="BV153" s="150" t="str">
        <f>IF(D162&lt;&gt;"",D162,"")</f>
        <v/>
      </c>
      <c r="BW153" s="151"/>
      <c r="BX153" s="150" t="str">
        <f>IF(F162&lt;&gt;"",F162,"")</f>
        <v/>
      </c>
      <c r="BY153" s="151"/>
      <c r="BZ153" s="150" t="str">
        <f>IF(H162&lt;&gt;"",H162,"")</f>
        <v/>
      </c>
      <c r="CA153" s="151"/>
      <c r="CB153" s="150" t="str">
        <f>IF(J162&lt;&gt;"",J162,"")</f>
        <v/>
      </c>
      <c r="CC153" s="151"/>
      <c r="CD153" s="150" t="str">
        <f>IF(L162&lt;&gt;"",L162,"")</f>
        <v/>
      </c>
      <c r="CE153" s="151"/>
      <c r="CF153" s="174" t="str">
        <f>IF($CF151&lt;&gt;"",IF(CF151="W","L","W"),"")</f>
        <v/>
      </c>
      <c r="CG153" s="157"/>
      <c r="CH153" s="158"/>
      <c r="CI153" s="158"/>
      <c r="CJ153" s="158"/>
      <c r="CK153" s="158"/>
      <c r="CL153" s="158"/>
      <c r="CM153" s="158"/>
      <c r="CN153" s="158"/>
      <c r="CO153" s="158"/>
      <c r="CP153" s="158"/>
      <c r="CQ153" s="158"/>
      <c r="CR153" s="158"/>
      <c r="CS153" s="159"/>
      <c r="CT153" s="165"/>
      <c r="CU153" s="166"/>
      <c r="CV153" s="175" t="str">
        <f>Q170</f>
        <v>C</v>
      </c>
      <c r="CW153" s="177" t="str">
        <f>IF(VLOOKUP($CV153,$A137:$C145,3,FALSE)=0,"",CONCATENATE(VLOOKUP(VLOOKUP($CV153,$A137:$C145,3,FALSE),Players!$J:$N,4,FALSE)," ",VLOOKUP($CV153,$A137:$C145,3,FALSE)," ",IF(ISERROR(VLOOKUP(VLOOKUP($CV153,$A137:$C145,3,FALSE),Players!$J:$N,5,FALSE)),"()",CONCATENATE("(",VLOOKUP(VLOOKUP($CV153,$A137:$C145,3,FALSE),Players!$J:$N,5,FALSE),")"))))</f>
        <v/>
      </c>
      <c r="CX153" s="178"/>
      <c r="CY153" s="178"/>
      <c r="CZ153" s="178"/>
      <c r="DA153" s="178"/>
      <c r="DB153" s="178"/>
      <c r="DC153" s="178"/>
      <c r="DD153" s="178"/>
      <c r="DE153" s="178"/>
      <c r="DF153" s="178"/>
      <c r="DG153" s="178"/>
      <c r="DH153" s="178"/>
      <c r="DI153" s="178"/>
      <c r="DJ153" s="178"/>
      <c r="DK153" s="179"/>
      <c r="DL153" s="150" t="str">
        <f>IF(R170&lt;&gt;"",R170,"")</f>
        <v/>
      </c>
      <c r="DM153" s="151"/>
      <c r="DN153" s="150" t="str">
        <f>IF(T170&lt;&gt;"",T170,"")</f>
        <v/>
      </c>
      <c r="DO153" s="151"/>
      <c r="DP153" s="150" t="str">
        <f>IF(V170&lt;&gt;"",V170,"")</f>
        <v/>
      </c>
      <c r="DQ153" s="151"/>
      <c r="DR153" s="150" t="str">
        <f>IF(X170&lt;&gt;"",X170,"")</f>
        <v/>
      </c>
      <c r="DS153" s="151"/>
      <c r="DT153" s="150" t="str">
        <f>IF(Z170&lt;&gt;"",Z170,"")</f>
        <v/>
      </c>
      <c r="DU153" s="151"/>
      <c r="DV153" s="174" t="str">
        <f>IF($DV151&lt;&gt;"",IF(DV151="W","L","W"),"")</f>
        <v/>
      </c>
      <c r="DW153" s="3"/>
    </row>
    <row r="154" spans="1:127" ht="11.25" customHeight="1" thickBot="1">
      <c r="A154" s="192"/>
      <c r="B154" s="193"/>
      <c r="C154" s="175" t="str">
        <f>IF($D133="1P","E","E")</f>
        <v>E</v>
      </c>
      <c r="D154" s="201"/>
      <c r="E154" s="202"/>
      <c r="F154" s="201"/>
      <c r="G154" s="202"/>
      <c r="H154" s="201"/>
      <c r="I154" s="202"/>
      <c r="J154" s="201"/>
      <c r="K154" s="202"/>
      <c r="L154" s="201"/>
      <c r="M154" s="205"/>
      <c r="N154" s="69" t="str">
        <f>IF(CF131&lt;&gt;"",IF(ISERROR(AND(BV135="",BX135="",BZ135="",CB135="",CD135="")),"E",IF(AND(BV135="",BX135="",BZ135="",CB135="",CD135=""),"","E")),"")</f>
        <v/>
      </c>
      <c r="O154" s="192"/>
      <c r="P154" s="193"/>
      <c r="Q154" s="175" t="str">
        <f>IF($D133="1P","E","D")</f>
        <v>D</v>
      </c>
      <c r="R154" s="201"/>
      <c r="S154" s="202"/>
      <c r="T154" s="201"/>
      <c r="U154" s="202"/>
      <c r="V154" s="201"/>
      <c r="W154" s="202"/>
      <c r="X154" s="201"/>
      <c r="Y154" s="202"/>
      <c r="Z154" s="201"/>
      <c r="AA154" s="205"/>
      <c r="AB154" s="69" t="str">
        <f>IF(CF181&lt;&gt;"",IF(ISERROR(AND(BV185="",BX185="",BZ185="",CB185="",CD185="")),"E",IF(AND(BV185="",BX185="",BZ185="",CB185="",CD185=""),"","E")),"")</f>
        <v/>
      </c>
      <c r="AP154" s="3"/>
      <c r="AQ154" s="160"/>
      <c r="AR154" s="161"/>
      <c r="AS154" s="161"/>
      <c r="AT154" s="161"/>
      <c r="AU154" s="161"/>
      <c r="AV154" s="161"/>
      <c r="AW154" s="161"/>
      <c r="AX154" s="161"/>
      <c r="AY154" s="161"/>
      <c r="AZ154" s="161"/>
      <c r="BA154" s="161"/>
      <c r="BB154" s="161"/>
      <c r="BC154" s="162"/>
      <c r="BD154" s="167"/>
      <c r="BE154" s="168"/>
      <c r="BF154" s="176"/>
      <c r="BG154" s="180"/>
      <c r="BH154" s="181"/>
      <c r="BI154" s="181"/>
      <c r="BJ154" s="181"/>
      <c r="BK154" s="181"/>
      <c r="BL154" s="181"/>
      <c r="BM154" s="181"/>
      <c r="BN154" s="181"/>
      <c r="BO154" s="181"/>
      <c r="BP154" s="181"/>
      <c r="BQ154" s="181"/>
      <c r="BR154" s="181"/>
      <c r="BS154" s="181"/>
      <c r="BT154" s="181"/>
      <c r="BU154" s="182"/>
      <c r="BV154" s="152"/>
      <c r="BW154" s="153"/>
      <c r="BX154" s="152"/>
      <c r="BY154" s="153"/>
      <c r="BZ154" s="152"/>
      <c r="CA154" s="153"/>
      <c r="CB154" s="152"/>
      <c r="CC154" s="153"/>
      <c r="CD154" s="152"/>
      <c r="CE154" s="153"/>
      <c r="CF154" s="174"/>
      <c r="CG154" s="160"/>
      <c r="CH154" s="161"/>
      <c r="CI154" s="161"/>
      <c r="CJ154" s="161"/>
      <c r="CK154" s="161"/>
      <c r="CL154" s="161"/>
      <c r="CM154" s="161"/>
      <c r="CN154" s="161"/>
      <c r="CO154" s="161"/>
      <c r="CP154" s="161"/>
      <c r="CQ154" s="161"/>
      <c r="CR154" s="161"/>
      <c r="CS154" s="162"/>
      <c r="CT154" s="167"/>
      <c r="CU154" s="168"/>
      <c r="CV154" s="176"/>
      <c r="CW154" s="180"/>
      <c r="CX154" s="181"/>
      <c r="CY154" s="181"/>
      <c r="CZ154" s="181"/>
      <c r="DA154" s="181"/>
      <c r="DB154" s="181"/>
      <c r="DC154" s="181"/>
      <c r="DD154" s="181"/>
      <c r="DE154" s="181"/>
      <c r="DF154" s="181"/>
      <c r="DG154" s="181"/>
      <c r="DH154" s="181"/>
      <c r="DI154" s="181"/>
      <c r="DJ154" s="181"/>
      <c r="DK154" s="182"/>
      <c r="DL154" s="152"/>
      <c r="DM154" s="153"/>
      <c r="DN154" s="152"/>
      <c r="DO154" s="153"/>
      <c r="DP154" s="152"/>
      <c r="DQ154" s="153"/>
      <c r="DR154" s="152"/>
      <c r="DS154" s="153"/>
      <c r="DT154" s="152"/>
      <c r="DU154" s="153"/>
      <c r="DV154" s="174"/>
    </row>
    <row r="155" spans="1:127" ht="11.25" customHeight="1" thickBot="1">
      <c r="A155" s="194"/>
      <c r="B155" s="195"/>
      <c r="C155" s="207"/>
      <c r="D155" s="203"/>
      <c r="E155" s="204"/>
      <c r="F155" s="203"/>
      <c r="G155" s="204"/>
      <c r="H155" s="203"/>
      <c r="I155" s="204"/>
      <c r="J155" s="203"/>
      <c r="K155" s="204"/>
      <c r="L155" s="203"/>
      <c r="M155" s="206"/>
      <c r="N155" s="69" t="str">
        <f>IF(CF133&lt;&gt;"",IF(CF133="W",IF(SUM(IF(D154&gt;D152,1,0),IF(F154&gt;F152,1,0),IF(H154&gt;H152,1,0),IF(J154&gt;J152,1,0),IF(L154&gt;L152,1,0))&lt;&gt;3,"E",""),""),"")</f>
        <v/>
      </c>
      <c r="O155" s="194"/>
      <c r="P155" s="195"/>
      <c r="Q155" s="207"/>
      <c r="R155" s="203"/>
      <c r="S155" s="204"/>
      <c r="T155" s="203"/>
      <c r="U155" s="204"/>
      <c r="V155" s="203"/>
      <c r="W155" s="204"/>
      <c r="X155" s="203"/>
      <c r="Y155" s="204"/>
      <c r="Z155" s="203"/>
      <c r="AA155" s="206"/>
      <c r="AB155" s="69" t="str">
        <f>IF(CF183&lt;&gt;"",IF(CF183="W",IF(SUM(IF(R154&gt;R152,1,0),IF(T154&gt;T152,1,0),IF(V154&gt;V152,1,0),IF(X154&gt;X152,1,0),IF(Z154&gt;Z152,1,0))&lt;&gt;3,"E",""),""),"")</f>
        <v/>
      </c>
      <c r="AP155" s="3"/>
      <c r="AQ155" s="126"/>
      <c r="AR155" s="126"/>
      <c r="AS155" s="126"/>
      <c r="AT155" s="126"/>
      <c r="AU155" s="126"/>
      <c r="AV155" s="126"/>
      <c r="AW155" s="126"/>
      <c r="AX155" s="126"/>
      <c r="AY155" s="126"/>
      <c r="AZ155" s="126"/>
      <c r="BA155" s="126"/>
      <c r="BB155" s="126"/>
      <c r="BC155" s="126"/>
      <c r="BV155" s="169" t="str">
        <f>IF(CF151&lt;&gt;"",IF(AND(AND(BV151&gt;-1,BV153&gt;-1),OR(BV151&gt;10,BV153&gt;10),ABS(BV151-BV153)&gt;1,IF(OR(BV151&gt;11,BV153&gt;11),ABS(BV151-BV153)=2,TRUE),BV151=INT(BV151),BV153=INT(BV153)),"","Error"),"")</f>
        <v/>
      </c>
      <c r="BW155" s="169"/>
      <c r="BX155" s="169" t="str">
        <f>IF(CF151&lt;&gt;"",IF(AND(AND(BX151&gt;-1,BX153&gt;-1),OR(BX151&gt;10,BX153&gt;10),ABS(BX151-BX153)&gt;1,IF(OR(BX151&gt;11,BX153&gt;11),ABS(BX151-BX153)=2,TRUE),BX151=INT(BX151),BX153=INT(BX153)),"","Error"),"")</f>
        <v/>
      </c>
      <c r="BY155" s="169"/>
      <c r="BZ155" s="169" t="str">
        <f>IF(CF151&lt;&gt;"",IF(AND(AND(BZ151&gt;-1,BZ153&gt;-1),OR(BZ151&gt;10,BZ153&gt;10),ABS(BZ151-BZ153)&gt;1,IF(OR(BZ151&gt;11,BZ153&gt;11),ABS(BZ151-BZ153)=2,TRUE),BZ151=INT(BZ151),BZ153=INT(BZ153)),"","Error"),"")</f>
        <v/>
      </c>
      <c r="CA155" s="169"/>
      <c r="CB155" s="169" t="str">
        <f>IF(AND(CF151&lt;&gt;"",CB151&lt;&gt;""),IF(AND(AND(CB151&gt;-1,CB153&gt;-1),OR(CB151&gt;10,CB153&gt;10),ABS(CB151-CB153)&gt;1,IF(OR(CB151&gt;11,CB153&gt;11),ABS(CB151-CB153)=2,TRUE),CB151=INT(CB151),CB153=INT(CB153)),"","Error"),"")</f>
        <v/>
      </c>
      <c r="CC155" s="169"/>
      <c r="CD155" s="169" t="str">
        <f>IF(AND(CF151&lt;&gt;"",CD151&lt;&gt;""),IF(AND(AND(CD151&gt;-1,CD153&gt;-1),OR(CD151&gt;10,CD153&gt;10),ABS(CD151-CD153)&gt;1,IF(OR(CD151&gt;11,CD153&gt;11),ABS(CD151-CD153)=2,TRUE),CD151=INT(CD151),CD153=INT(CD153)),"","Error"),"")</f>
        <v/>
      </c>
      <c r="CE155" s="169"/>
      <c r="CG155" s="126"/>
      <c r="CH155" s="126"/>
      <c r="CI155" s="126"/>
      <c r="CJ155" s="126"/>
      <c r="CK155" s="126"/>
      <c r="CL155" s="126"/>
      <c r="CM155" s="126"/>
      <c r="CN155" s="126"/>
      <c r="CO155" s="126"/>
      <c r="CP155" s="126"/>
      <c r="CQ155" s="126"/>
      <c r="CR155" s="126"/>
      <c r="CS155" s="126"/>
      <c r="DL155" s="169" t="str">
        <f>IF(DV151&lt;&gt;"",IF(AND(AND(DL151&gt;-1,DL153&gt;-1),OR(DL151&gt;10,DL153&gt;10),ABS(DL151-DL153)&gt;1,IF(OR(DL151&gt;11,DL153&gt;11),ABS(DL151-DL153)=2,TRUE),DL151=INT(DL151),DL153=INT(DL153)),"","Error"),"")</f>
        <v/>
      </c>
      <c r="DM155" s="169"/>
      <c r="DN155" s="169" t="str">
        <f>IF(DV151&lt;&gt;"",IF(AND(AND(DN151&gt;-1,DN153&gt;-1),OR(DN151&gt;10,DN153&gt;10),ABS(DN151-DN153)&gt;1,IF(OR(DN151&gt;11,DN153&gt;11),ABS(DN151-DN153)=2,TRUE),DN151=INT(DN151),DN153=INT(DN153)),"","Error"),"")</f>
        <v/>
      </c>
      <c r="DO155" s="169"/>
      <c r="DP155" s="169" t="str">
        <f>IF(DV151&lt;&gt;"",IF(AND(AND(DP151&gt;-1,DP153&gt;-1),OR(DP151&gt;10,DP153&gt;10),ABS(DP151-DP153)&gt;1,IF(OR(DP151&gt;11,DP153&gt;11),ABS(DP151-DP153)=2,TRUE),DP151=INT(DP151),DP153=INT(DP153)),"","Error"),"")</f>
        <v/>
      </c>
      <c r="DQ155" s="169"/>
      <c r="DR155" s="169" t="str">
        <f>IF(AND(DV151&lt;&gt;"",DR151&lt;&gt;""),IF(AND(AND(DR151&gt;-1,DR153&gt;-1),OR(DR151&gt;10,DR153&gt;10),ABS(DR151-DR153)&gt;1,IF(OR(DR151&gt;11,DR153&gt;11),ABS(DR151-DR153)=2,TRUE),DR151=INT(DR151),DR153=INT(DR153)),"","Error"),"")</f>
        <v/>
      </c>
      <c r="DS155" s="169"/>
      <c r="DT155" s="169" t="str">
        <f>IF(AND(DV151&lt;&gt;"",DT151&lt;&gt;""),IF(AND(AND(DT151&gt;-1,DT153&gt;-1),OR(DT151&gt;10,DT153&gt;10),ABS(DT151-DT153)&gt;1,IF(OR(DT151&gt;11,DT153&gt;11),ABS(DT151-DT153)=2,TRUE),DT151=INT(DT151),DT153=INT(DT153)),"","Error"),"")</f>
        <v/>
      </c>
      <c r="DU155" s="169"/>
      <c r="DV155" s="3"/>
    </row>
    <row r="156" spans="1:127" ht="11.25" customHeight="1">
      <c r="A156" s="170">
        <v>2</v>
      </c>
      <c r="B156" s="191"/>
      <c r="C156" s="183" t="str">
        <f>IF($D133="1P","C","C")</f>
        <v>C</v>
      </c>
      <c r="D156" s="197"/>
      <c r="E156" s="198"/>
      <c r="F156" s="197"/>
      <c r="G156" s="198"/>
      <c r="H156" s="197"/>
      <c r="I156" s="198"/>
      <c r="J156" s="197"/>
      <c r="K156" s="198"/>
      <c r="L156" s="197"/>
      <c r="M156" s="208"/>
      <c r="N156" s="69" t="str">
        <f>IF(CF141&lt;&gt;"",IF(CF141="W",IF(SUM(IF(D156&gt;D158,1,0),IF(F156&gt;F158,1,0),IF(H156&gt;H158,1,0),IF(J156&gt;J158,1,0),IF(L156&gt;L158,1,0))&lt;&gt;3,"E",""),""),"")</f>
        <v/>
      </c>
      <c r="O156" s="170">
        <v>7</v>
      </c>
      <c r="P156" s="191"/>
      <c r="Q156" s="183" t="str">
        <f>IF($D133="1P","A","A")</f>
        <v>A</v>
      </c>
      <c r="R156" s="197"/>
      <c r="S156" s="198"/>
      <c r="T156" s="197"/>
      <c r="U156" s="198"/>
      <c r="V156" s="197"/>
      <c r="W156" s="198"/>
      <c r="X156" s="197"/>
      <c r="Y156" s="198"/>
      <c r="Z156" s="197"/>
      <c r="AA156" s="208"/>
      <c r="AB156" s="69" t="str">
        <f>IF(CF191&lt;&gt;"",IF(CF191="W",IF(SUM(IF(R156&gt;R158,1,0),IF(T156&gt;T158,1,0),IF(V156&gt;V158,1,0),IF(X156&gt;X158,1,0),IF(Z156&gt;Z158,1,0))&lt;&gt;3,"E",""),""),"")</f>
        <v/>
      </c>
      <c r="AP156" s="3"/>
      <c r="AQ156" s="126"/>
      <c r="AR156" s="126"/>
      <c r="AS156" s="126"/>
      <c r="AT156" s="126"/>
      <c r="AU156" s="126"/>
      <c r="AV156" s="126"/>
      <c r="AW156" s="126"/>
      <c r="AX156" s="126"/>
      <c r="AY156" s="126"/>
      <c r="AZ156" s="126"/>
      <c r="BA156" s="126"/>
      <c r="BB156" s="126"/>
      <c r="BC156" s="126"/>
      <c r="CG156" s="126"/>
      <c r="CH156" s="126"/>
      <c r="CI156" s="126"/>
      <c r="CJ156" s="126"/>
      <c r="CK156" s="126"/>
      <c r="CL156" s="126"/>
      <c r="CM156" s="126"/>
      <c r="CN156" s="126"/>
      <c r="CO156" s="126"/>
      <c r="CP156" s="126"/>
      <c r="CQ156" s="126"/>
      <c r="CR156" s="126"/>
      <c r="CS156" s="126"/>
      <c r="DV156" s="3"/>
    </row>
    <row r="157" spans="1:127" ht="11.25" customHeight="1">
      <c r="A157" s="192"/>
      <c r="B157" s="193"/>
      <c r="C157" s="196"/>
      <c r="D157" s="199"/>
      <c r="E157" s="200"/>
      <c r="F157" s="199"/>
      <c r="G157" s="200"/>
      <c r="H157" s="199"/>
      <c r="I157" s="200"/>
      <c r="J157" s="199"/>
      <c r="K157" s="200"/>
      <c r="L157" s="199"/>
      <c r="M157" s="209"/>
      <c r="N157" s="69" t="str">
        <f>IF(CF141&lt;&gt;"",IF(ISERROR(AND(BV145="",BX145="",BZ145="",CB145="",CD145="")),"E",IF(AND(BV145="",BX145="",BZ145="",CB145="",CD145=""),"","E")),"")</f>
        <v/>
      </c>
      <c r="O157" s="192"/>
      <c r="P157" s="193"/>
      <c r="Q157" s="196"/>
      <c r="R157" s="199"/>
      <c r="S157" s="200"/>
      <c r="T157" s="199"/>
      <c r="U157" s="200"/>
      <c r="V157" s="199"/>
      <c r="W157" s="200"/>
      <c r="X157" s="199"/>
      <c r="Y157" s="200"/>
      <c r="Z157" s="199"/>
      <c r="AA157" s="209"/>
      <c r="AB157" s="69" t="str">
        <f>IF(CF191&lt;&gt;"",IF(ISERROR(AND(BV195="",BX195="",BZ195="",CB195="",CD195="")),"E",IF(AND(BV195="",BX195="",BZ195="",CB195="",CD195=""),"","E")),"")</f>
        <v/>
      </c>
      <c r="AP157" s="3"/>
      <c r="AQ157" s="127"/>
      <c r="AR157" s="127"/>
      <c r="AS157" s="127"/>
      <c r="AT157" s="127"/>
      <c r="AU157" s="127"/>
      <c r="AV157" s="127"/>
      <c r="AW157" s="127"/>
      <c r="AX157" s="127"/>
      <c r="AY157" s="127"/>
      <c r="AZ157" s="127"/>
      <c r="BA157" s="127"/>
      <c r="BB157" s="127"/>
      <c r="BC157" s="127"/>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3"/>
      <c r="CG157" s="127"/>
      <c r="CH157" s="127"/>
      <c r="CI157" s="127"/>
      <c r="CJ157" s="127"/>
      <c r="CK157" s="127"/>
      <c r="CL157" s="127"/>
      <c r="CM157" s="127"/>
      <c r="CN157" s="127"/>
      <c r="CO157" s="127"/>
      <c r="CP157" s="127"/>
      <c r="CQ157" s="127"/>
      <c r="CR157" s="127"/>
      <c r="CS157" s="127"/>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3"/>
    </row>
    <row r="158" spans="1:127" ht="11.25" customHeight="1">
      <c r="A158" s="192"/>
      <c r="B158" s="193"/>
      <c r="C158" s="175" t="str">
        <f>IF($D133="1P","D","D")</f>
        <v>D</v>
      </c>
      <c r="D158" s="201"/>
      <c r="E158" s="202"/>
      <c r="F158" s="201"/>
      <c r="G158" s="202"/>
      <c r="H158" s="201"/>
      <c r="I158" s="202"/>
      <c r="J158" s="201"/>
      <c r="K158" s="202"/>
      <c r="L158" s="201"/>
      <c r="M158" s="205"/>
      <c r="N158" s="69" t="str">
        <f>IF(CF141&lt;&gt;"",IF(ISERROR(AND(BV145="",BX145="",BZ145="",CB145="",CD145="")),"E",IF(AND(BV145="",BX145="",BZ145="",CB145="",CD145=""),"","E")),"")</f>
        <v/>
      </c>
      <c r="O158" s="192"/>
      <c r="P158" s="193"/>
      <c r="Q158" s="175" t="str">
        <f>IF($D133="1P","C","B")</f>
        <v>B</v>
      </c>
      <c r="R158" s="201"/>
      <c r="S158" s="202"/>
      <c r="T158" s="201"/>
      <c r="U158" s="202"/>
      <c r="V158" s="201"/>
      <c r="W158" s="202"/>
      <c r="X158" s="201"/>
      <c r="Y158" s="202"/>
      <c r="Z158" s="201"/>
      <c r="AA158" s="205"/>
      <c r="AB158" s="69" t="str">
        <f>IF(CF191&lt;&gt;"",IF(ISERROR(AND(BV195="",BX195="",BZ195="",CB195="",CD195="")),"E",IF(AND(BV195="",BX195="",BZ195="",CB195="",CD195=""),"","E")),"")</f>
        <v/>
      </c>
      <c r="AP158" s="3"/>
      <c r="AQ158" s="128"/>
      <c r="AR158" s="128"/>
      <c r="AS158" s="128"/>
      <c r="AT158" s="128"/>
      <c r="AU158" s="128"/>
      <c r="AV158" s="128"/>
      <c r="AW158" s="128"/>
      <c r="AX158" s="128"/>
      <c r="AY158" s="128"/>
      <c r="AZ158" s="128"/>
      <c r="BA158" s="128"/>
      <c r="BB158" s="128"/>
      <c r="BC158" s="128"/>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3"/>
      <c r="CG158" s="128"/>
      <c r="CH158" s="128"/>
      <c r="CI158" s="128"/>
      <c r="CJ158" s="128"/>
      <c r="CK158" s="128"/>
      <c r="CL158" s="128"/>
      <c r="CM158" s="128"/>
      <c r="CN158" s="128"/>
      <c r="CO158" s="128"/>
      <c r="CP158" s="128"/>
      <c r="CQ158" s="128"/>
      <c r="CR158" s="128"/>
      <c r="CS158" s="128"/>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3"/>
      <c r="DW158" s="2"/>
    </row>
    <row r="159" spans="1:127" ht="11.25" customHeight="1" thickBot="1">
      <c r="A159" s="194"/>
      <c r="B159" s="195"/>
      <c r="C159" s="207"/>
      <c r="D159" s="203"/>
      <c r="E159" s="204"/>
      <c r="F159" s="203"/>
      <c r="G159" s="204"/>
      <c r="H159" s="203"/>
      <c r="I159" s="204"/>
      <c r="J159" s="203"/>
      <c r="K159" s="204"/>
      <c r="L159" s="203"/>
      <c r="M159" s="206"/>
      <c r="N159" s="69" t="str">
        <f>IF(CF143&lt;&gt;"",IF(CF143="W",IF(SUM(IF(D158&gt;D156,1,0),IF(F158&gt;F156,1,0),IF(H158&gt;H156,1,0),IF(J158&gt;J156,1,0),IF(L158&gt;L156,1,0))&lt;&gt;3,"E",""),""),"")</f>
        <v/>
      </c>
      <c r="O159" s="194"/>
      <c r="P159" s="195"/>
      <c r="Q159" s="207"/>
      <c r="R159" s="203"/>
      <c r="S159" s="204"/>
      <c r="T159" s="203"/>
      <c r="U159" s="204"/>
      <c r="V159" s="203"/>
      <c r="W159" s="204"/>
      <c r="X159" s="203"/>
      <c r="Y159" s="204"/>
      <c r="Z159" s="203"/>
      <c r="AA159" s="206"/>
      <c r="AB159" s="69" t="str">
        <f>IF(CF193&lt;&gt;"",IF(CF193="W",IF(SUM(IF(R158&gt;R156,1,0),IF(T158&gt;T156,1,0),IF(V158&gt;V156,1,0),IF(X158&gt;X156,1,0),IF(Z158&gt;Z156,1,0))&lt;&gt;3,"E",""),""),"")</f>
        <v/>
      </c>
      <c r="AP159" s="3"/>
      <c r="AQ159" s="126"/>
      <c r="AR159" s="126"/>
      <c r="AS159" s="126"/>
      <c r="AT159" s="126"/>
      <c r="AU159" s="126"/>
      <c r="AV159" s="126"/>
      <c r="AW159" s="126"/>
      <c r="AX159" s="126"/>
      <c r="AY159" s="126"/>
      <c r="AZ159" s="126"/>
      <c r="BA159" s="126"/>
      <c r="BB159" s="126"/>
      <c r="BC159" s="126"/>
      <c r="CF159" s="3"/>
      <c r="CG159" s="126"/>
      <c r="CH159" s="126"/>
      <c r="CI159" s="126"/>
      <c r="CJ159" s="126"/>
      <c r="CK159" s="126"/>
      <c r="CL159" s="126"/>
      <c r="CM159" s="126"/>
      <c r="CN159" s="126"/>
      <c r="CO159" s="126"/>
      <c r="CP159" s="126"/>
      <c r="CQ159" s="126"/>
      <c r="CR159" s="126"/>
      <c r="CS159" s="126"/>
      <c r="DV159" s="3"/>
      <c r="DW159" s="2"/>
    </row>
    <row r="160" spans="1:127" ht="11.25" customHeight="1" thickBot="1">
      <c r="A160" s="170">
        <v>3</v>
      </c>
      <c r="B160" s="191"/>
      <c r="C160" s="183" t="str">
        <f>IF($D133="1P","A","A")</f>
        <v>A</v>
      </c>
      <c r="D160" s="197"/>
      <c r="E160" s="198"/>
      <c r="F160" s="197"/>
      <c r="G160" s="198"/>
      <c r="H160" s="197"/>
      <c r="I160" s="198"/>
      <c r="J160" s="197"/>
      <c r="K160" s="198"/>
      <c r="L160" s="197"/>
      <c r="M160" s="208"/>
      <c r="N160" s="69" t="str">
        <f>IF(CF151&lt;&gt;"",IF(CF151="W",IF(SUM(IF(D160&gt;D162,1,0),IF(F160&gt;F162,1,0),IF(H160&gt;H162,1,0),IF(J160&gt;J162,1,0),IF(L160&gt;L162,1,0))&lt;&gt;3,"E",""),""),"")</f>
        <v/>
      </c>
      <c r="O160" s="170">
        <v>8</v>
      </c>
      <c r="P160" s="191"/>
      <c r="Q160" s="183" t="str">
        <f>IF($D133="1P","B","D")</f>
        <v>D</v>
      </c>
      <c r="R160" s="197"/>
      <c r="S160" s="198"/>
      <c r="T160" s="197"/>
      <c r="U160" s="198"/>
      <c r="V160" s="197"/>
      <c r="W160" s="198"/>
      <c r="X160" s="197"/>
      <c r="Y160" s="198"/>
      <c r="Z160" s="197"/>
      <c r="AA160" s="208"/>
      <c r="AB160" s="69" t="str">
        <f>IF(DV131&lt;&gt;"",IF(DV131="W",IF(SUM(IF(R160&gt;R162,1,0),IF(T160&gt;T162,1,0),IF(V160&gt;V162,1,0),IF(X160&gt;X162,1,0),IF(Z160&gt;Z162,1,0))&lt;&gt;3,"E",""),""),"")</f>
        <v/>
      </c>
      <c r="AP160" s="3"/>
      <c r="AQ160" s="127"/>
      <c r="AR160" s="127"/>
      <c r="AS160" s="127"/>
      <c r="AT160" s="127"/>
      <c r="AU160" s="127"/>
      <c r="AV160" s="127"/>
      <c r="AW160" s="127"/>
      <c r="AX160" s="127"/>
      <c r="AY160" s="127"/>
      <c r="AZ160" s="127"/>
      <c r="BA160" s="127"/>
      <c r="BB160" s="127"/>
      <c r="BC160" s="127"/>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3"/>
      <c r="CG160" s="126"/>
      <c r="CH160" s="126"/>
      <c r="CI160" s="126"/>
      <c r="CJ160" s="126"/>
      <c r="CK160" s="126"/>
      <c r="CL160" s="126"/>
      <c r="CM160" s="126"/>
      <c r="CN160" s="126"/>
      <c r="CO160" s="126"/>
      <c r="CP160" s="126"/>
      <c r="CQ160" s="126"/>
      <c r="CR160" s="126"/>
      <c r="CS160" s="126"/>
      <c r="DV160" s="3"/>
      <c r="DW160" s="3"/>
    </row>
    <row r="161" spans="1:127" ht="11.25" customHeight="1">
      <c r="A161" s="192"/>
      <c r="B161" s="193"/>
      <c r="C161" s="196"/>
      <c r="D161" s="199"/>
      <c r="E161" s="200"/>
      <c r="F161" s="199"/>
      <c r="G161" s="200"/>
      <c r="H161" s="199"/>
      <c r="I161" s="200"/>
      <c r="J161" s="199"/>
      <c r="K161" s="200"/>
      <c r="L161" s="199"/>
      <c r="M161" s="209"/>
      <c r="N161" s="69" t="str">
        <f>IF(CF151&lt;&gt;"",IF(ISERROR(AND(BV155="",BX155="",BZ155="",CB155="",CD155="")),"E",IF(AND(BV155="",BX155="",BZ155="",CB155="",CD155=""),"","E")),"")</f>
        <v/>
      </c>
      <c r="O161" s="192"/>
      <c r="P161" s="193"/>
      <c r="Q161" s="196"/>
      <c r="R161" s="199"/>
      <c r="S161" s="200"/>
      <c r="T161" s="199"/>
      <c r="U161" s="200"/>
      <c r="V161" s="199"/>
      <c r="W161" s="200"/>
      <c r="X161" s="199"/>
      <c r="Y161" s="200"/>
      <c r="Z161" s="199"/>
      <c r="AA161" s="209"/>
      <c r="AB161" s="69" t="str">
        <f>IF(DV131&lt;&gt;"",IF(ISERROR(AND(DL135="",DN135="",DO135="",DR135="",DT135="")),"E",IF(AND(DL135="",DN135="",DP135="",DR135="",DT135=""),"","E")),"")</f>
        <v/>
      </c>
      <c r="AP161" s="3"/>
      <c r="AQ161" s="154" t="str">
        <f>CONCATENATE($A135," ",$D135,","," ",$F133)</f>
        <v>Group: 3, Women's Singles</v>
      </c>
      <c r="AR161" s="155"/>
      <c r="AS161" s="155"/>
      <c r="AT161" s="155"/>
      <c r="AU161" s="155"/>
      <c r="AV161" s="155"/>
      <c r="AW161" s="155"/>
      <c r="AX161" s="155"/>
      <c r="AY161" s="155"/>
      <c r="AZ161" s="155"/>
      <c r="BA161" s="155"/>
      <c r="BB161" s="155"/>
      <c r="BC161" s="156"/>
      <c r="BD161" s="163">
        <f>A164</f>
        <v>4</v>
      </c>
      <c r="BE161" s="164"/>
      <c r="BF161" s="183" t="str">
        <f>C164</f>
        <v>C</v>
      </c>
      <c r="BG161" s="185" t="str">
        <f>IF(VLOOKUP($BF161,$A137:$C145,3,FALSE)=0,"",CONCATENATE(VLOOKUP(VLOOKUP($BF161,$A137:$C145,3,FALSE),Players!$J:$N,4,FALSE)," ",VLOOKUP($BF161,$A137:$C145,3,FALSE)," ",IF(ISERROR(VLOOKUP(VLOOKUP($BF161,$A137:$C145,3,FALSE),Players!$J:$N,5,FALSE)),"()",CONCATENATE("(",VLOOKUP(VLOOKUP($BF161,$A137:$C145,3,FALSE),Players!$J:$N,5,FALSE),")"))))</f>
        <v/>
      </c>
      <c r="BH161" s="186"/>
      <c r="BI161" s="186"/>
      <c r="BJ161" s="186"/>
      <c r="BK161" s="186"/>
      <c r="BL161" s="186"/>
      <c r="BM161" s="186"/>
      <c r="BN161" s="186"/>
      <c r="BO161" s="186"/>
      <c r="BP161" s="186"/>
      <c r="BQ161" s="186"/>
      <c r="BR161" s="186"/>
      <c r="BS161" s="186"/>
      <c r="BT161" s="186"/>
      <c r="BU161" s="187"/>
      <c r="BV161" s="170" t="str">
        <f>IF(D164&lt;&gt;"",D164,"")</f>
        <v/>
      </c>
      <c r="BW161" s="171"/>
      <c r="BX161" s="170" t="str">
        <f>IF(F164&lt;&gt;"",F164,"")</f>
        <v/>
      </c>
      <c r="BY161" s="171"/>
      <c r="BZ161" s="170" t="str">
        <f>IF(H164&lt;&gt;"",H164,"")</f>
        <v/>
      </c>
      <c r="CA161" s="171"/>
      <c r="CB161" s="170" t="str">
        <f>IF(J164&lt;&gt;"",J164,"")</f>
        <v/>
      </c>
      <c r="CC161" s="171"/>
      <c r="CD161" s="170" t="str">
        <f>IF(L164&lt;&gt;"",L164,"")</f>
        <v/>
      </c>
      <c r="CE161" s="171"/>
      <c r="CF161" s="174" t="str">
        <f>IF($CD161=$CD163,IF($CB161=$CB163,IF($BZ161&lt;&gt;"",IF($BZ161&gt;$BZ163,"W","L"),""),IF($CB161&gt;$CB163,"W","L")),IF($CD161&gt;$CD163,"W","L"))</f>
        <v/>
      </c>
      <c r="CG161" s="126"/>
      <c r="CH161" s="126"/>
      <c r="CI161" s="126"/>
      <c r="CJ161" s="126"/>
      <c r="CK161" s="126"/>
      <c r="CL161" s="126"/>
      <c r="CM161" s="126"/>
      <c r="CN161" s="126"/>
      <c r="CO161" s="126"/>
      <c r="CP161" s="126"/>
      <c r="CQ161" s="126"/>
      <c r="CR161" s="126"/>
      <c r="CS161" s="126"/>
      <c r="DV161" s="3"/>
      <c r="DW161" s="3"/>
    </row>
    <row r="162" spans="1:127" ht="11.25" customHeight="1">
      <c r="A162" s="192"/>
      <c r="B162" s="193"/>
      <c r="C162" s="175" t="str">
        <f>IF($D133="1P","E","D")</f>
        <v>D</v>
      </c>
      <c r="D162" s="201"/>
      <c r="E162" s="202"/>
      <c r="F162" s="201"/>
      <c r="G162" s="202"/>
      <c r="H162" s="201"/>
      <c r="I162" s="202"/>
      <c r="J162" s="201"/>
      <c r="K162" s="202"/>
      <c r="L162" s="201"/>
      <c r="M162" s="205"/>
      <c r="N162" s="69" t="str">
        <f>IF(CF151&lt;&gt;"",IF(ISERROR(AND(BV155="",BX155="",BZ155="",CB155="",CD155="")),"E",IF(AND(BV155="",BX155="",BZ155="",CB155="",CD155=""),"","E")),"")</f>
        <v/>
      </c>
      <c r="O162" s="192"/>
      <c r="P162" s="193"/>
      <c r="Q162" s="175" t="str">
        <f>IF($D133="1P","D","E")</f>
        <v>E</v>
      </c>
      <c r="R162" s="201"/>
      <c r="S162" s="202"/>
      <c r="T162" s="201"/>
      <c r="U162" s="202"/>
      <c r="V162" s="201"/>
      <c r="W162" s="202"/>
      <c r="X162" s="201"/>
      <c r="Y162" s="202"/>
      <c r="Z162" s="201"/>
      <c r="AA162" s="205"/>
      <c r="AB162" s="69" t="str">
        <f>IF(DV131&lt;&gt;"",IF(ISERROR(AND(DL135="",DN135="",DO135="",DR135="",DT135="")),"E",IF(AND(DL135="",DN135="",DP135="",DR135="",DT135=""),"","E")),"")</f>
        <v/>
      </c>
      <c r="AP162" s="3"/>
      <c r="AQ162" s="157"/>
      <c r="AR162" s="158"/>
      <c r="AS162" s="158"/>
      <c r="AT162" s="158"/>
      <c r="AU162" s="158"/>
      <c r="AV162" s="158"/>
      <c r="AW162" s="158"/>
      <c r="AX162" s="158"/>
      <c r="AY162" s="158"/>
      <c r="AZ162" s="158"/>
      <c r="BA162" s="158"/>
      <c r="BB162" s="158"/>
      <c r="BC162" s="159"/>
      <c r="BD162" s="165"/>
      <c r="BE162" s="166"/>
      <c r="BF162" s="184"/>
      <c r="BG162" s="188"/>
      <c r="BH162" s="189"/>
      <c r="BI162" s="189"/>
      <c r="BJ162" s="189"/>
      <c r="BK162" s="189"/>
      <c r="BL162" s="189"/>
      <c r="BM162" s="189"/>
      <c r="BN162" s="189"/>
      <c r="BO162" s="189"/>
      <c r="BP162" s="189"/>
      <c r="BQ162" s="189"/>
      <c r="BR162" s="189"/>
      <c r="BS162" s="189"/>
      <c r="BT162" s="189"/>
      <c r="BU162" s="190"/>
      <c r="BV162" s="172"/>
      <c r="BW162" s="173"/>
      <c r="BX162" s="172"/>
      <c r="BY162" s="173"/>
      <c r="BZ162" s="172"/>
      <c r="CA162" s="173"/>
      <c r="CB162" s="172"/>
      <c r="CC162" s="173"/>
      <c r="CD162" s="172"/>
      <c r="CE162" s="173"/>
      <c r="CF162" s="174"/>
      <c r="CG162" s="126"/>
      <c r="CH162" s="126"/>
      <c r="CI162" s="126"/>
      <c r="CJ162" s="126"/>
      <c r="CK162" s="126"/>
      <c r="CL162" s="126"/>
      <c r="CM162" s="126"/>
      <c r="CN162" s="126"/>
      <c r="CO162" s="126"/>
      <c r="CP162" s="126"/>
      <c r="CQ162" s="126"/>
      <c r="CR162" s="126"/>
      <c r="CS162" s="126"/>
      <c r="DV162" s="3"/>
      <c r="DW162" s="3"/>
    </row>
    <row r="163" spans="1:127" ht="11.25" customHeight="1" thickBot="1">
      <c r="A163" s="194"/>
      <c r="B163" s="195"/>
      <c r="C163" s="207"/>
      <c r="D163" s="203"/>
      <c r="E163" s="204"/>
      <c r="F163" s="203"/>
      <c r="G163" s="204"/>
      <c r="H163" s="203"/>
      <c r="I163" s="204"/>
      <c r="J163" s="203"/>
      <c r="K163" s="204"/>
      <c r="L163" s="203"/>
      <c r="M163" s="206"/>
      <c r="N163" s="69" t="str">
        <f>IF(CF153&lt;&gt;"",IF(CF153="W",IF(SUM(IF(D162&gt;D160,1,0),IF(F162&gt;F160,1,0),IF(H162&gt;H160,1,0),IF(J162&gt;J160,1,0),IF(L162&gt;L160,1,0))&lt;&gt;3,"E",""),""),"")</f>
        <v/>
      </c>
      <c r="O163" s="194"/>
      <c r="P163" s="195"/>
      <c r="Q163" s="207"/>
      <c r="R163" s="203"/>
      <c r="S163" s="204"/>
      <c r="T163" s="203"/>
      <c r="U163" s="204"/>
      <c r="V163" s="203"/>
      <c r="W163" s="204"/>
      <c r="X163" s="203"/>
      <c r="Y163" s="204"/>
      <c r="Z163" s="203"/>
      <c r="AA163" s="206"/>
      <c r="AB163" s="69" t="str">
        <f>IF(DV133&lt;&gt;"",IF(DV133="W",IF(SUM(IF(R162&gt;R160,1,0),IF(T162&gt;T160,1,0),IF(V162&gt;V160,1,0),IF(X162&gt;X160,1,0),IF(Z162&gt;Z160,1,0))&lt;&gt;3,"E",""),""),"")</f>
        <v/>
      </c>
      <c r="AP163" s="3"/>
      <c r="AQ163" s="157"/>
      <c r="AR163" s="158"/>
      <c r="AS163" s="158"/>
      <c r="AT163" s="158"/>
      <c r="AU163" s="158"/>
      <c r="AV163" s="158"/>
      <c r="AW163" s="158"/>
      <c r="AX163" s="158"/>
      <c r="AY163" s="158"/>
      <c r="AZ163" s="158"/>
      <c r="BA163" s="158"/>
      <c r="BB163" s="158"/>
      <c r="BC163" s="159"/>
      <c r="BD163" s="165"/>
      <c r="BE163" s="166"/>
      <c r="BF163" s="175" t="str">
        <f>C166</f>
        <v>E</v>
      </c>
      <c r="BG163" s="177" t="str">
        <f>IF(VLOOKUP($BF163,$A137:$C145,3,FALSE)=0,"",CONCATENATE(VLOOKUP(VLOOKUP($BF163,$A137:$C145,3,FALSE),Players!$J:$N,4,FALSE)," ",VLOOKUP($BF163,$A137:$C145,3,FALSE)," ",IF(ISERROR(VLOOKUP(VLOOKUP($BF163,$A137:$C145,3,FALSE),Players!$J:$N,5,FALSE)),"()",CONCATENATE("(",VLOOKUP(VLOOKUP($BF163,$A137:$C145,3,FALSE),Players!$J:$N,5,FALSE),")"))))</f>
        <v/>
      </c>
      <c r="BH163" s="178"/>
      <c r="BI163" s="178"/>
      <c r="BJ163" s="178"/>
      <c r="BK163" s="178"/>
      <c r="BL163" s="178"/>
      <c r="BM163" s="178"/>
      <c r="BN163" s="178"/>
      <c r="BO163" s="178"/>
      <c r="BP163" s="178"/>
      <c r="BQ163" s="178"/>
      <c r="BR163" s="178"/>
      <c r="BS163" s="178"/>
      <c r="BT163" s="178"/>
      <c r="BU163" s="179"/>
      <c r="BV163" s="150" t="str">
        <f>IF(D166&lt;&gt;"",D166,"")</f>
        <v/>
      </c>
      <c r="BW163" s="151"/>
      <c r="BX163" s="150" t="str">
        <f>IF(F166&lt;&gt;"",F166,"")</f>
        <v/>
      </c>
      <c r="BY163" s="151"/>
      <c r="BZ163" s="150" t="str">
        <f>IF(H166&lt;&gt;"",H166,"")</f>
        <v/>
      </c>
      <c r="CA163" s="151"/>
      <c r="CB163" s="150" t="str">
        <f>IF(J166&lt;&gt;"",J166,"")</f>
        <v/>
      </c>
      <c r="CC163" s="151"/>
      <c r="CD163" s="150" t="str">
        <f>IF(L166&lt;&gt;"",L166,"")</f>
        <v/>
      </c>
      <c r="CE163" s="151"/>
      <c r="CF163" s="174" t="str">
        <f>IF($CF161&lt;&gt;"",IF(CF161="W","L","W"),"")</f>
        <v/>
      </c>
      <c r="CG163" s="126"/>
      <c r="CH163" s="126"/>
      <c r="CI163" s="126"/>
      <c r="CJ163" s="126"/>
      <c r="CK163" s="126"/>
      <c r="CL163" s="126"/>
      <c r="CM163" s="126"/>
      <c r="CN163" s="126"/>
      <c r="CO163" s="126"/>
      <c r="CP163" s="126"/>
      <c r="CQ163" s="126"/>
      <c r="CR163" s="126"/>
      <c r="CS163" s="126"/>
      <c r="DV163" s="3"/>
      <c r="DW163" s="3"/>
    </row>
    <row r="164" spans="1:127" ht="11.25" customHeight="1" thickBot="1">
      <c r="A164" s="170">
        <v>4</v>
      </c>
      <c r="B164" s="191"/>
      <c r="C164" s="183" t="str">
        <f>IF($D133="1P","B","C")</f>
        <v>C</v>
      </c>
      <c r="D164" s="197"/>
      <c r="E164" s="198"/>
      <c r="F164" s="197"/>
      <c r="G164" s="198"/>
      <c r="H164" s="197"/>
      <c r="I164" s="198"/>
      <c r="J164" s="197"/>
      <c r="K164" s="198"/>
      <c r="L164" s="197"/>
      <c r="M164" s="208"/>
      <c r="N164" s="69" t="str">
        <f>IF(CF161&lt;&gt;"",IF(CF161="W",IF(SUM(IF(D164&gt;D166,1,0),IF(F164&gt;F166,1,0),IF(H164&gt;H166,1,0),IF(J164&gt;J166,1,0),IF(L164&gt;L166,1,0))&lt;&gt;3,"E",""),""),"")</f>
        <v/>
      </c>
      <c r="O164" s="170">
        <v>9</v>
      </c>
      <c r="P164" s="191"/>
      <c r="Q164" s="183" t="str">
        <f>IF($D133="1P","A","A")</f>
        <v>A</v>
      </c>
      <c r="R164" s="197"/>
      <c r="S164" s="198"/>
      <c r="T164" s="197"/>
      <c r="U164" s="198"/>
      <c r="V164" s="197"/>
      <c r="W164" s="198"/>
      <c r="X164" s="197"/>
      <c r="Y164" s="198"/>
      <c r="Z164" s="197"/>
      <c r="AA164" s="208"/>
      <c r="AB164" s="69" t="str">
        <f>IF(DV141&lt;&gt;"",IF(DV141="W",IF(SUM(IF(R164&gt;R166,1,0),IF(T164&gt;T166,1,0),IF(V164&gt;V166,1,0),IF(X164&gt;X166,1,0),IF(Z164&gt;Z166,1,0))&lt;&gt;3,"E",""),""),"")</f>
        <v/>
      </c>
      <c r="AP164" s="3"/>
      <c r="AQ164" s="160"/>
      <c r="AR164" s="161"/>
      <c r="AS164" s="161"/>
      <c r="AT164" s="161"/>
      <c r="AU164" s="161"/>
      <c r="AV164" s="161"/>
      <c r="AW164" s="161"/>
      <c r="AX164" s="161"/>
      <c r="AY164" s="161"/>
      <c r="AZ164" s="161"/>
      <c r="BA164" s="161"/>
      <c r="BB164" s="161"/>
      <c r="BC164" s="162"/>
      <c r="BD164" s="167"/>
      <c r="BE164" s="168"/>
      <c r="BF164" s="176"/>
      <c r="BG164" s="180"/>
      <c r="BH164" s="181"/>
      <c r="BI164" s="181"/>
      <c r="BJ164" s="181"/>
      <c r="BK164" s="181"/>
      <c r="BL164" s="181"/>
      <c r="BM164" s="181"/>
      <c r="BN164" s="181"/>
      <c r="BO164" s="181"/>
      <c r="BP164" s="181"/>
      <c r="BQ164" s="181"/>
      <c r="BR164" s="181"/>
      <c r="BS164" s="181"/>
      <c r="BT164" s="181"/>
      <c r="BU164" s="182"/>
      <c r="BV164" s="152"/>
      <c r="BW164" s="153"/>
      <c r="BX164" s="152"/>
      <c r="BY164" s="153"/>
      <c r="BZ164" s="152"/>
      <c r="CA164" s="153"/>
      <c r="CB164" s="152"/>
      <c r="CC164" s="153"/>
      <c r="CD164" s="152"/>
      <c r="CE164" s="153"/>
      <c r="CF164" s="174"/>
      <c r="CG164" s="126"/>
      <c r="CH164" s="126"/>
      <c r="CI164" s="126"/>
      <c r="CJ164" s="126"/>
      <c r="CK164" s="126"/>
      <c r="CL164" s="126"/>
      <c r="CM164" s="126"/>
      <c r="CN164" s="126"/>
      <c r="CO164" s="126"/>
      <c r="CP164" s="126"/>
      <c r="CQ164" s="126"/>
      <c r="CR164" s="126"/>
      <c r="CS164" s="126"/>
      <c r="DV164" s="3"/>
      <c r="DW164" s="3"/>
    </row>
    <row r="165" spans="1:127" ht="11.25" customHeight="1">
      <c r="A165" s="192"/>
      <c r="B165" s="193"/>
      <c r="C165" s="196"/>
      <c r="D165" s="199"/>
      <c r="E165" s="200"/>
      <c r="F165" s="199"/>
      <c r="G165" s="200"/>
      <c r="H165" s="199"/>
      <c r="I165" s="200"/>
      <c r="J165" s="199"/>
      <c r="K165" s="200"/>
      <c r="L165" s="199"/>
      <c r="M165" s="209"/>
      <c r="N165" s="69" t="str">
        <f>IF(CF161&lt;&gt;"",IF(ISERROR(AND(BV165="",BX165="",BZ165="",CB165="",CD165="")),"E",IF(AND(BV165="",BX165="",BZ165="",CB165="",CD165=""),"","E")),"")</f>
        <v/>
      </c>
      <c r="O165" s="192"/>
      <c r="P165" s="193"/>
      <c r="Q165" s="196"/>
      <c r="R165" s="199"/>
      <c r="S165" s="200"/>
      <c r="T165" s="199"/>
      <c r="U165" s="200"/>
      <c r="V165" s="199"/>
      <c r="W165" s="200"/>
      <c r="X165" s="199"/>
      <c r="Y165" s="200"/>
      <c r="Z165" s="199"/>
      <c r="AA165" s="209"/>
      <c r="AB165" s="69" t="str">
        <f>IF(DV141&lt;&gt;"",IF(ISERROR(AND(DL145="",DN145="",DO145="",DR145="",DT145="")),"E",IF(AND(DL145="",DN145="",DP145="",DR145="",DT145=""),"","E")),"")</f>
        <v/>
      </c>
      <c r="AP165" s="3"/>
      <c r="AQ165" s="126"/>
      <c r="AR165" s="126"/>
      <c r="AS165" s="126"/>
      <c r="AT165" s="126"/>
      <c r="AU165" s="126"/>
      <c r="AV165" s="126"/>
      <c r="AW165" s="126"/>
      <c r="AX165" s="126"/>
      <c r="AY165" s="126"/>
      <c r="AZ165" s="126"/>
      <c r="BA165" s="126"/>
      <c r="BB165" s="126"/>
      <c r="BC165" s="126"/>
      <c r="BV165" s="169" t="str">
        <f>IF(CF161&lt;&gt;"",IF(AND(AND(BV161&gt;-1,BV163&gt;-1),OR(BV161&gt;10,BV163&gt;10),ABS(BV161-BV163)&gt;1,IF(OR(BV161&gt;11,BV163&gt;11),ABS(BV161-BV163)=2,TRUE),BV161=INT(BV161),BV163=INT(BV163)),"","Error"),"")</f>
        <v/>
      </c>
      <c r="BW165" s="169"/>
      <c r="BX165" s="169" t="str">
        <f>IF(CF161&lt;&gt;"",IF(AND(AND(BX161&gt;-1,BX163&gt;-1),OR(BX161&gt;10,BX163&gt;10),ABS(BX161-BX163)&gt;1,IF(OR(BX161&gt;11,BX163&gt;11),ABS(BX161-BX163)=2,TRUE),BX161=INT(BX161),BX163=INT(BX163)),"","Error"),"")</f>
        <v/>
      </c>
      <c r="BY165" s="169"/>
      <c r="BZ165" s="169" t="str">
        <f>IF(CF161&lt;&gt;"",IF(AND(AND(BZ161&gt;-1,BZ163&gt;-1),OR(BZ161&gt;10,BZ163&gt;10),ABS(BZ161-BZ163)&gt;1,IF(OR(BZ161&gt;11,BZ163&gt;11),ABS(BZ161-BZ163)=2,TRUE),BZ161=INT(BZ161),BZ163=INT(BZ163)),"","Error"),"")</f>
        <v/>
      </c>
      <c r="CA165" s="169"/>
      <c r="CB165" s="169" t="str">
        <f>IF(AND(CF161&lt;&gt;"",CB161&lt;&gt;""),IF(AND(AND(CB161&gt;-1,CB163&gt;-1),OR(CB161&gt;10,CB163&gt;10),ABS(CB161-CB163)&gt;1,IF(OR(CB161&gt;11,CB163&gt;11),ABS(CB161-CB163)=2,TRUE),CB161=INT(CB161),CB163=INT(CB163)),"","Error"),"")</f>
        <v/>
      </c>
      <c r="CC165" s="169"/>
      <c r="CD165" s="169" t="str">
        <f>IF(AND(CF161&lt;&gt;"",CD161&lt;&gt;""),IF(AND(AND(CD161&gt;-1,CD163&gt;-1),OR(CD161&gt;10,CD163&gt;10),ABS(CD161-CD163)&gt;1,IF(OR(CD161&gt;11,CD163&gt;11),ABS(CD161-CD163)=2,TRUE),CD161=INT(CD161),CD163=INT(CD163)),"","Error"),"")</f>
        <v/>
      </c>
      <c r="CE165" s="169"/>
      <c r="CF165" s="3"/>
      <c r="CG165" s="126"/>
      <c r="CH165" s="126"/>
      <c r="CI165" s="126"/>
      <c r="CJ165" s="126"/>
      <c r="CK165" s="126"/>
      <c r="CL165" s="126"/>
      <c r="CM165" s="126"/>
      <c r="CN165" s="126"/>
      <c r="CO165" s="126"/>
      <c r="CP165" s="126"/>
      <c r="CQ165" s="126"/>
      <c r="CR165" s="126"/>
      <c r="CS165" s="126"/>
      <c r="DV165" s="3"/>
      <c r="DW165" s="3"/>
    </row>
    <row r="166" spans="1:127" ht="11.25" customHeight="1">
      <c r="A166" s="192"/>
      <c r="B166" s="193"/>
      <c r="C166" s="175" t="str">
        <f>IF($D133="1P","C","E")</f>
        <v>E</v>
      </c>
      <c r="D166" s="201"/>
      <c r="E166" s="202"/>
      <c r="F166" s="201"/>
      <c r="G166" s="202"/>
      <c r="H166" s="201"/>
      <c r="I166" s="202"/>
      <c r="J166" s="201"/>
      <c r="K166" s="202"/>
      <c r="L166" s="201"/>
      <c r="M166" s="205"/>
      <c r="N166" s="69" t="str">
        <f>IF(CF161&lt;&gt;"",IF(ISERROR(AND(BV165="",BX165="",BZ165="",CB165="",CD165="")),"E",IF(AND(BV165="",BX165="",BZ165="",CB165="",CD165=""),"","E")),"")</f>
        <v/>
      </c>
      <c r="O166" s="192"/>
      <c r="P166" s="193"/>
      <c r="Q166" s="175" t="str">
        <f>IF($D133="1P","B","E")</f>
        <v>E</v>
      </c>
      <c r="R166" s="201"/>
      <c r="S166" s="202"/>
      <c r="T166" s="201"/>
      <c r="U166" s="202"/>
      <c r="V166" s="201"/>
      <c r="W166" s="202"/>
      <c r="X166" s="201"/>
      <c r="Y166" s="202"/>
      <c r="Z166" s="201"/>
      <c r="AA166" s="205"/>
      <c r="AB166" s="69" t="str">
        <f>IF(DV141&lt;&gt;"",IF(ISERROR(AND(DL145="",DN145="",DO145="",DR145="",DT145="")),"E",IF(AND(DL145="",DN145="",DP145="",DR145="",DT145=""),"","E")),"")</f>
        <v/>
      </c>
      <c r="AP166" s="3"/>
      <c r="AQ166" s="126"/>
      <c r="AR166" s="126"/>
      <c r="AS166" s="126"/>
      <c r="AT166" s="126"/>
      <c r="AU166" s="126"/>
      <c r="AV166" s="126"/>
      <c r="AW166" s="126"/>
      <c r="AX166" s="126"/>
      <c r="AY166" s="126"/>
      <c r="AZ166" s="126"/>
      <c r="BA166" s="126"/>
      <c r="BB166" s="126"/>
      <c r="BC166" s="126"/>
      <c r="CF166" s="3"/>
      <c r="CG166" s="126"/>
      <c r="CH166" s="126"/>
      <c r="CI166" s="126"/>
      <c r="CJ166" s="126"/>
      <c r="CK166" s="126"/>
      <c r="CL166" s="126"/>
      <c r="CM166" s="126"/>
      <c r="CN166" s="126"/>
      <c r="CO166" s="126"/>
      <c r="CP166" s="126"/>
      <c r="CQ166" s="126"/>
      <c r="CR166" s="126"/>
      <c r="CS166" s="126"/>
      <c r="DV166" s="3"/>
      <c r="DW166" s="3"/>
    </row>
    <row r="167" spans="1:127" ht="11.25" customHeight="1" thickBot="1">
      <c r="A167" s="194"/>
      <c r="B167" s="195"/>
      <c r="C167" s="207"/>
      <c r="D167" s="203"/>
      <c r="E167" s="204"/>
      <c r="F167" s="203"/>
      <c r="G167" s="204"/>
      <c r="H167" s="203"/>
      <c r="I167" s="204"/>
      <c r="J167" s="203"/>
      <c r="K167" s="204"/>
      <c r="L167" s="203"/>
      <c r="M167" s="206"/>
      <c r="N167" s="69" t="str">
        <f>IF(CF163&lt;&gt;"",IF(CF163="W",IF(SUM(IF(D166&gt;D164,1,0),IF(F166&gt;F164,1,0),IF(H166&gt;H164,1,0),IF(J166&gt;J164,1,0),IF(L166&gt;L164,1,0))&lt;&gt;3,"E",""),""),"")</f>
        <v/>
      </c>
      <c r="O167" s="194"/>
      <c r="P167" s="195"/>
      <c r="Q167" s="207"/>
      <c r="R167" s="203"/>
      <c r="S167" s="204"/>
      <c r="T167" s="203"/>
      <c r="U167" s="204"/>
      <c r="V167" s="203"/>
      <c r="W167" s="204"/>
      <c r="X167" s="203"/>
      <c r="Y167" s="204"/>
      <c r="Z167" s="203"/>
      <c r="AA167" s="206"/>
      <c r="AB167" s="69" t="str">
        <f>IF(DV143&lt;&gt;"",IF(DV143="W",IF(SUM(IF(R166&gt;R164,1,0),IF(T166&gt;T164,1,0),IF(V166&gt;V164,1,0),IF(X166&gt;X164,1,0),IF(Z166&gt;Z164,1,0))&lt;&gt;3,"E",""),""),"")</f>
        <v/>
      </c>
      <c r="AP167" s="3"/>
      <c r="AQ167" s="127"/>
      <c r="AR167" s="127"/>
      <c r="AS167" s="127"/>
      <c r="AT167" s="127"/>
      <c r="AU167" s="127"/>
      <c r="AV167" s="127"/>
      <c r="AW167" s="127"/>
      <c r="AX167" s="127"/>
      <c r="AY167" s="127"/>
      <c r="AZ167" s="127"/>
      <c r="BA167" s="127"/>
      <c r="BB167" s="127"/>
      <c r="BC167" s="127"/>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3"/>
      <c r="CG167" s="126"/>
      <c r="CH167" s="126"/>
      <c r="CI167" s="126"/>
      <c r="CJ167" s="126"/>
      <c r="CK167" s="126"/>
      <c r="CL167" s="126"/>
      <c r="CM167" s="126"/>
      <c r="CN167" s="126"/>
      <c r="CO167" s="126"/>
      <c r="CP167" s="126"/>
      <c r="CQ167" s="126"/>
      <c r="CR167" s="126"/>
      <c r="CS167" s="126"/>
      <c r="DV167" s="3"/>
      <c r="DW167" s="3"/>
    </row>
    <row r="168" spans="1:127" ht="11.25" customHeight="1">
      <c r="A168" s="170">
        <v>5</v>
      </c>
      <c r="B168" s="191"/>
      <c r="C168" s="183" t="str">
        <f>IF($D133="1P","A","A")</f>
        <v>A</v>
      </c>
      <c r="D168" s="197"/>
      <c r="E168" s="198"/>
      <c r="F168" s="197"/>
      <c r="G168" s="198"/>
      <c r="H168" s="197"/>
      <c r="I168" s="198"/>
      <c r="J168" s="197"/>
      <c r="K168" s="198"/>
      <c r="L168" s="197"/>
      <c r="M168" s="208"/>
      <c r="N168" s="69" t="str">
        <f>IF(CF171&lt;&gt;"",IF(CF171="W",IF(SUM(IF(D168&gt;D170,1,0),IF(F168&gt;F170,1,0),IF(H168&gt;H170,1,0),IF(J168&gt;J170,1,0),IF(L168&gt;L170,1,0))&lt;&gt;3,"E",""),""),"")</f>
        <v/>
      </c>
      <c r="O168" s="170">
        <v>10</v>
      </c>
      <c r="P168" s="191"/>
      <c r="Q168" s="183" t="str">
        <f>IF($D133="1P","D","B")</f>
        <v>B</v>
      </c>
      <c r="R168" s="197"/>
      <c r="S168" s="198"/>
      <c r="T168" s="197"/>
      <c r="U168" s="198"/>
      <c r="V168" s="197"/>
      <c r="W168" s="198"/>
      <c r="X168" s="197"/>
      <c r="Y168" s="198"/>
      <c r="Z168" s="197"/>
      <c r="AA168" s="208"/>
      <c r="AB168" s="69" t="str">
        <f>IF(DV151&lt;&gt;"",IF(DV151="W",IF(SUM(IF(R168&gt;R170,1,0),IF(T168&gt;T170,1,0),IF(V168&gt;V170,1,0),IF(X168&gt;X170,1,0),IF(Z168&gt;Z170,1,0))&lt;&gt;3,"E",""),""),"")</f>
        <v/>
      </c>
      <c r="AP168" s="3"/>
      <c r="AQ168" s="128"/>
      <c r="AR168" s="128"/>
      <c r="AS168" s="128"/>
      <c r="AT168" s="128"/>
      <c r="AU168" s="128"/>
      <c r="AV168" s="128"/>
      <c r="AW168" s="128"/>
      <c r="AX168" s="128"/>
      <c r="AY168" s="128"/>
      <c r="AZ168" s="128"/>
      <c r="BA168" s="128"/>
      <c r="BB168" s="128"/>
      <c r="BC168" s="128"/>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3"/>
      <c r="CG168" s="126"/>
      <c r="CH168" s="126"/>
      <c r="CI168" s="126"/>
      <c r="CJ168" s="126"/>
      <c r="CK168" s="126"/>
      <c r="CL168" s="126"/>
      <c r="CM168" s="126"/>
      <c r="CN168" s="126"/>
      <c r="CO168" s="126"/>
      <c r="CP168" s="126"/>
      <c r="CQ168" s="126"/>
      <c r="CR168" s="126"/>
      <c r="CS168" s="126"/>
      <c r="DV168" s="3"/>
      <c r="DW168" s="3"/>
    </row>
    <row r="169" spans="1:127" ht="11.25" customHeight="1">
      <c r="A169" s="192"/>
      <c r="B169" s="193"/>
      <c r="C169" s="196"/>
      <c r="D169" s="199"/>
      <c r="E169" s="200"/>
      <c r="F169" s="199"/>
      <c r="G169" s="200"/>
      <c r="H169" s="199"/>
      <c r="I169" s="200"/>
      <c r="J169" s="199"/>
      <c r="K169" s="200"/>
      <c r="L169" s="199"/>
      <c r="M169" s="209"/>
      <c r="N169" s="69" t="str">
        <f>IF(CF171&lt;&gt;"",IF(ISERROR(AND(BV175="",BX175="",BZ175="",CB175="",CD175="")),"E",IF(AND(BV175="",BX175="",BZ175="",CB175="",CD175=""),"","E")),"")</f>
        <v/>
      </c>
      <c r="O169" s="192"/>
      <c r="P169" s="193"/>
      <c r="Q169" s="196"/>
      <c r="R169" s="199"/>
      <c r="S169" s="200"/>
      <c r="T169" s="199"/>
      <c r="U169" s="200"/>
      <c r="V169" s="199"/>
      <c r="W169" s="200"/>
      <c r="X169" s="199"/>
      <c r="Y169" s="200"/>
      <c r="Z169" s="199"/>
      <c r="AA169" s="209"/>
      <c r="AB169" s="69" t="str">
        <f>IF(DV151&lt;&gt;"",IF(ISERROR(AND(DL155="",DN155="",DO155="",DR155="",DT155="")),"E",IF(AND(DL155="",DN155="",DP155="",DR155="",DT155=""),"","E")),"")</f>
        <v/>
      </c>
      <c r="AP169" s="3"/>
      <c r="AQ169" s="126"/>
      <c r="AR169" s="126"/>
      <c r="AS169" s="126"/>
      <c r="AT169" s="126"/>
      <c r="AU169" s="126"/>
      <c r="AV169" s="126"/>
      <c r="AW169" s="126"/>
      <c r="AX169" s="126"/>
      <c r="AY169" s="126"/>
      <c r="AZ169" s="126"/>
      <c r="BA169" s="126"/>
      <c r="BB169" s="126"/>
      <c r="BC169" s="126"/>
      <c r="CF169" s="3"/>
      <c r="CG169" s="126"/>
      <c r="CH169" s="126"/>
      <c r="CI169" s="126"/>
      <c r="CJ169" s="126"/>
      <c r="CK169" s="126"/>
      <c r="CL169" s="126"/>
      <c r="CM169" s="126"/>
      <c r="CN169" s="126"/>
      <c r="CO169" s="126"/>
      <c r="CP169" s="126"/>
      <c r="CQ169" s="126"/>
      <c r="CR169" s="126"/>
      <c r="CS169" s="126"/>
      <c r="DV169" s="3"/>
      <c r="DW169" s="3"/>
    </row>
    <row r="170" spans="1:127" ht="11.25" customHeight="1" thickBot="1">
      <c r="A170" s="192"/>
      <c r="B170" s="193"/>
      <c r="C170" s="175" t="str">
        <f>IF($D133="1P","D","C")</f>
        <v>C</v>
      </c>
      <c r="D170" s="201"/>
      <c r="E170" s="202"/>
      <c r="F170" s="201"/>
      <c r="G170" s="202"/>
      <c r="H170" s="201"/>
      <c r="I170" s="202"/>
      <c r="J170" s="201"/>
      <c r="K170" s="202"/>
      <c r="L170" s="201"/>
      <c r="M170" s="205"/>
      <c r="N170" s="69" t="str">
        <f>IF(CF171&lt;&gt;"",IF(ISERROR(AND(BV175="",BX175="",BZ175="",CB175="",CD175="")),"E",IF(AND(BV175="",BX175="",BZ175="",CB175="",CD175=""),"","E")),"")</f>
        <v/>
      </c>
      <c r="O170" s="192"/>
      <c r="P170" s="193"/>
      <c r="Q170" s="175" t="str">
        <f>IF($D133="1P","E","C")</f>
        <v>C</v>
      </c>
      <c r="R170" s="201"/>
      <c r="S170" s="202"/>
      <c r="T170" s="201"/>
      <c r="U170" s="202"/>
      <c r="V170" s="201"/>
      <c r="W170" s="202"/>
      <c r="X170" s="201"/>
      <c r="Y170" s="202"/>
      <c r="Z170" s="201"/>
      <c r="AA170" s="205"/>
      <c r="AB170" s="69" t="str">
        <f>IF(DV151&lt;&gt;"",IF(ISERROR(AND(DL155="",DN155="",DO155="",DR155="",DT155="")),"E",IF(AND(DL155="",DN155="",DP155="",DR155="",DT155=""),"","E")),"")</f>
        <v/>
      </c>
      <c r="AP170" s="3"/>
      <c r="AQ170" s="127"/>
      <c r="AR170" s="127"/>
      <c r="AS170" s="127"/>
      <c r="AT170" s="127"/>
      <c r="AU170" s="127"/>
      <c r="AV170" s="127"/>
      <c r="AW170" s="127"/>
      <c r="AX170" s="127"/>
      <c r="AY170" s="127"/>
      <c r="AZ170" s="127"/>
      <c r="BA170" s="127"/>
      <c r="BB170" s="127"/>
      <c r="BC170" s="127"/>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3"/>
      <c r="CG170" s="126"/>
      <c r="CH170" s="126"/>
      <c r="CI170" s="126"/>
      <c r="CJ170" s="126"/>
      <c r="CK170" s="126"/>
      <c r="CL170" s="126"/>
      <c r="CM170" s="126"/>
      <c r="CN170" s="126"/>
      <c r="CO170" s="126"/>
      <c r="CP170" s="126"/>
      <c r="CQ170" s="126"/>
      <c r="CR170" s="126"/>
      <c r="CS170" s="126"/>
      <c r="DV170" s="3"/>
      <c r="DW170" s="3"/>
    </row>
    <row r="171" spans="1:127" ht="11.25" customHeight="1" thickBot="1">
      <c r="A171" s="194"/>
      <c r="B171" s="195"/>
      <c r="C171" s="207"/>
      <c r="D171" s="203"/>
      <c r="E171" s="204"/>
      <c r="F171" s="203"/>
      <c r="G171" s="204"/>
      <c r="H171" s="203"/>
      <c r="I171" s="204"/>
      <c r="J171" s="203"/>
      <c r="K171" s="204"/>
      <c r="L171" s="203"/>
      <c r="M171" s="206"/>
      <c r="N171" s="69" t="str">
        <f>IF(CF173&lt;&gt;"",IF(CF173="W",IF(SUM(IF(D170&gt;D168,1,0),IF(F170&gt;F168,1,0),IF(H170&gt;H168,1,0),IF(J170&gt;J168,1,0),IF(L170&gt;L168,1,0))&lt;&gt;3,"E",""),""),"")</f>
        <v/>
      </c>
      <c r="O171" s="194"/>
      <c r="P171" s="195"/>
      <c r="Q171" s="207"/>
      <c r="R171" s="203"/>
      <c r="S171" s="204"/>
      <c r="T171" s="203"/>
      <c r="U171" s="204"/>
      <c r="V171" s="203"/>
      <c r="W171" s="204"/>
      <c r="X171" s="203"/>
      <c r="Y171" s="204"/>
      <c r="Z171" s="203"/>
      <c r="AA171" s="206"/>
      <c r="AB171" s="69" t="str">
        <f>IF(DV153&lt;&gt;"",IF(DV153="W",IF(SUM(IF(R170&gt;R168,1,0),IF(T170&gt;T168,1,0),IF(V170&gt;V168,1,0),IF(X170&gt;X168,1,0),IF(Z170&gt;Z168,1,0))&lt;&gt;3,"E",""),""),"")</f>
        <v/>
      </c>
      <c r="AP171" s="3"/>
      <c r="AQ171" s="154" t="str">
        <f>CONCATENATE($A135," ",$D135,","," ",$F133)</f>
        <v>Group: 3, Women's Singles</v>
      </c>
      <c r="AR171" s="155"/>
      <c r="AS171" s="155"/>
      <c r="AT171" s="155"/>
      <c r="AU171" s="155"/>
      <c r="AV171" s="155"/>
      <c r="AW171" s="155"/>
      <c r="AX171" s="155"/>
      <c r="AY171" s="155"/>
      <c r="AZ171" s="155"/>
      <c r="BA171" s="155"/>
      <c r="BB171" s="155"/>
      <c r="BC171" s="156"/>
      <c r="BD171" s="163">
        <f>A168</f>
        <v>5</v>
      </c>
      <c r="BE171" s="164"/>
      <c r="BF171" s="183" t="str">
        <f>C168</f>
        <v>A</v>
      </c>
      <c r="BG171" s="185" t="str">
        <f>IF(VLOOKUP($BF171,$A137:$C145,3,FALSE)=0,"",CONCATENATE(VLOOKUP(VLOOKUP($BF171,$A137:$C145,3,FALSE),Players!$J:$N,4,FALSE)," ",VLOOKUP($BF171,$A137:$C145,3,FALSE)," ",IF(ISERROR(VLOOKUP(VLOOKUP($BF171,$A137:$C145,3,FALSE),Players!$J:$N,5,FALSE)),"()",CONCATENATE("(",VLOOKUP(VLOOKUP($BF171,$A137:$C145,3,FALSE),Players!$J:$N,5,FALSE),")"))))</f>
        <v/>
      </c>
      <c r="BH171" s="186"/>
      <c r="BI171" s="186"/>
      <c r="BJ171" s="186"/>
      <c r="BK171" s="186"/>
      <c r="BL171" s="186"/>
      <c r="BM171" s="186"/>
      <c r="BN171" s="186"/>
      <c r="BO171" s="186"/>
      <c r="BP171" s="186"/>
      <c r="BQ171" s="186"/>
      <c r="BR171" s="186"/>
      <c r="BS171" s="186"/>
      <c r="BT171" s="186"/>
      <c r="BU171" s="187"/>
      <c r="BV171" s="170" t="str">
        <f>IF(D168&lt;&gt;"",D168,"")</f>
        <v/>
      </c>
      <c r="BW171" s="171"/>
      <c r="BX171" s="170" t="str">
        <f>IF(F168&lt;&gt;"",F168,"")</f>
        <v/>
      </c>
      <c r="BY171" s="171"/>
      <c r="BZ171" s="170" t="str">
        <f>IF(H168&lt;&gt;"",H168,"")</f>
        <v/>
      </c>
      <c r="CA171" s="171"/>
      <c r="CB171" s="170" t="str">
        <f>IF(J168&lt;&gt;"",J168,"")</f>
        <v/>
      </c>
      <c r="CC171" s="171"/>
      <c r="CD171" s="170" t="str">
        <f>IF(L168&lt;&gt;"",L168,"")</f>
        <v/>
      </c>
      <c r="CE171" s="171"/>
      <c r="CF171" s="174" t="str">
        <f>IF($CD171=$CD173,IF($CB171=$CB173,IF($BZ171&lt;&gt;"",IF($BZ171&gt;$BZ173,"W","L"),""),IF($CB171&gt;$CB173,"W","L")),IF($CD171&gt;$CD173,"W","L"))</f>
        <v/>
      </c>
      <c r="CG171" s="126"/>
      <c r="CH171" s="126"/>
      <c r="CI171" s="126"/>
      <c r="CJ171" s="126"/>
      <c r="CK171" s="126"/>
      <c r="CL171" s="126"/>
      <c r="CM171" s="126"/>
      <c r="CN171" s="126"/>
      <c r="CO171" s="126"/>
      <c r="CP171" s="126"/>
      <c r="CQ171" s="126"/>
      <c r="CR171" s="126"/>
      <c r="CS171" s="126"/>
      <c r="DV171" s="3"/>
      <c r="DW171" s="3"/>
    </row>
    <row r="172" spans="1:127" ht="11.25" customHeight="1">
      <c r="C172" s="44"/>
      <c r="D172" s="44"/>
      <c r="N172" s="43"/>
      <c r="O172" s="43"/>
      <c r="P172" s="43"/>
      <c r="Q172" s="43"/>
      <c r="R172" s="43"/>
      <c r="S172" s="43"/>
      <c r="T172" s="43"/>
      <c r="U172" s="43"/>
      <c r="V172" s="43"/>
      <c r="W172" s="43"/>
      <c r="X172" s="43"/>
      <c r="Y172" s="43"/>
      <c r="Z172" s="43"/>
      <c r="AA172" s="43"/>
      <c r="AB172" s="3"/>
      <c r="AP172" s="3"/>
      <c r="AQ172" s="157"/>
      <c r="AR172" s="158"/>
      <c r="AS172" s="158"/>
      <c r="AT172" s="158"/>
      <c r="AU172" s="158"/>
      <c r="AV172" s="158"/>
      <c r="AW172" s="158"/>
      <c r="AX172" s="158"/>
      <c r="AY172" s="158"/>
      <c r="AZ172" s="158"/>
      <c r="BA172" s="158"/>
      <c r="BB172" s="158"/>
      <c r="BC172" s="159"/>
      <c r="BD172" s="165"/>
      <c r="BE172" s="166"/>
      <c r="BF172" s="184"/>
      <c r="BG172" s="188"/>
      <c r="BH172" s="189"/>
      <c r="BI172" s="189"/>
      <c r="BJ172" s="189"/>
      <c r="BK172" s="189"/>
      <c r="BL172" s="189"/>
      <c r="BM172" s="189"/>
      <c r="BN172" s="189"/>
      <c r="BO172" s="189"/>
      <c r="BP172" s="189"/>
      <c r="BQ172" s="189"/>
      <c r="BR172" s="189"/>
      <c r="BS172" s="189"/>
      <c r="BT172" s="189"/>
      <c r="BU172" s="190"/>
      <c r="BV172" s="172"/>
      <c r="BW172" s="173"/>
      <c r="BX172" s="172"/>
      <c r="BY172" s="173"/>
      <c r="BZ172" s="172"/>
      <c r="CA172" s="173"/>
      <c r="CB172" s="172"/>
      <c r="CC172" s="173"/>
      <c r="CD172" s="172"/>
      <c r="CE172" s="173"/>
      <c r="CF172" s="174"/>
      <c r="CG172" s="126"/>
      <c r="CH172" s="126"/>
      <c r="CI172" s="126"/>
      <c r="CJ172" s="126"/>
      <c r="CK172" s="126"/>
      <c r="CL172" s="126"/>
      <c r="CM172" s="126"/>
      <c r="CN172" s="126"/>
      <c r="CO172" s="126"/>
      <c r="CP172" s="126"/>
      <c r="CQ172" s="126"/>
      <c r="CR172" s="126"/>
      <c r="CS172" s="126"/>
      <c r="DV172" s="3"/>
      <c r="DW172" s="3"/>
    </row>
    <row r="173" spans="1:127" ht="11.25" customHeight="1">
      <c r="A173" s="2"/>
      <c r="J173" s="43"/>
      <c r="K173" s="43"/>
      <c r="L173" s="43"/>
      <c r="M173" s="43"/>
      <c r="R173" s="42"/>
      <c r="S173" s="42"/>
      <c r="W173" s="42"/>
      <c r="AA173" s="42"/>
      <c r="AB173" s="3"/>
      <c r="AP173" s="3"/>
      <c r="AQ173" s="157"/>
      <c r="AR173" s="158"/>
      <c r="AS173" s="158"/>
      <c r="AT173" s="158"/>
      <c r="AU173" s="158"/>
      <c r="AV173" s="158"/>
      <c r="AW173" s="158"/>
      <c r="AX173" s="158"/>
      <c r="AY173" s="158"/>
      <c r="AZ173" s="158"/>
      <c r="BA173" s="158"/>
      <c r="BB173" s="158"/>
      <c r="BC173" s="159"/>
      <c r="BD173" s="165"/>
      <c r="BE173" s="166"/>
      <c r="BF173" s="175" t="str">
        <f>C170</f>
        <v>C</v>
      </c>
      <c r="BG173" s="177" t="str">
        <f>IF(VLOOKUP($BF173,$A137:$C145,3,FALSE)=0,"",CONCATENATE(VLOOKUP(VLOOKUP($BF173,$A137:$C145,3,FALSE),Players!$J:$N,4,FALSE)," ",VLOOKUP($BF173,$A137:$C145,3,FALSE)," ",IF(ISERROR(VLOOKUP(VLOOKUP($BF173,$A137:$C145,3,FALSE),Players!$J:$N,5,FALSE)),"()",CONCATENATE("(",VLOOKUP(VLOOKUP($BF173,$A137:$C145,3,FALSE),Players!$J:$N,5,FALSE),")"))))</f>
        <v/>
      </c>
      <c r="BH173" s="178"/>
      <c r="BI173" s="178"/>
      <c r="BJ173" s="178"/>
      <c r="BK173" s="178"/>
      <c r="BL173" s="178"/>
      <c r="BM173" s="178"/>
      <c r="BN173" s="178"/>
      <c r="BO173" s="178"/>
      <c r="BP173" s="178"/>
      <c r="BQ173" s="178"/>
      <c r="BR173" s="178"/>
      <c r="BS173" s="178"/>
      <c r="BT173" s="178"/>
      <c r="BU173" s="179"/>
      <c r="BV173" s="150" t="str">
        <f>IF(D170&lt;&gt;"",D170,"")</f>
        <v/>
      </c>
      <c r="BW173" s="151"/>
      <c r="BX173" s="150" t="str">
        <f>IF(F170&lt;&gt;"",F170,"")</f>
        <v/>
      </c>
      <c r="BY173" s="151"/>
      <c r="BZ173" s="150" t="str">
        <f>IF(H170&lt;&gt;"",H170,"")</f>
        <v/>
      </c>
      <c r="CA173" s="151"/>
      <c r="CB173" s="150" t="str">
        <f>IF(J170&lt;&gt;"",J170,"")</f>
        <v/>
      </c>
      <c r="CC173" s="151"/>
      <c r="CD173" s="150" t="str">
        <f>IF(L170&lt;&gt;"",L170,"")</f>
        <v/>
      </c>
      <c r="CE173" s="151"/>
      <c r="CF173" s="174" t="str">
        <f>IF($CF171&lt;&gt;"",IF(CF171="W","L","W"),"")</f>
        <v/>
      </c>
      <c r="CG173" s="126"/>
      <c r="CH173" s="126"/>
      <c r="CI173" s="126"/>
      <c r="CJ173" s="126"/>
      <c r="CK173" s="126"/>
      <c r="CL173" s="126"/>
      <c r="CM173" s="126"/>
      <c r="CN173" s="126"/>
      <c r="CO173" s="126"/>
      <c r="CP173" s="126"/>
      <c r="CQ173" s="126"/>
      <c r="CR173" s="126"/>
      <c r="CS173" s="126"/>
      <c r="DV173" s="3"/>
      <c r="DW173" s="3"/>
    </row>
    <row r="174" spans="1:127" ht="11.25" customHeight="1" thickBot="1">
      <c r="A174" s="42"/>
      <c r="R174" s="42"/>
      <c r="S174" s="42"/>
      <c r="W174" s="42"/>
      <c r="X174" s="43"/>
      <c r="Y174" s="43"/>
      <c r="Z174" s="43"/>
      <c r="AA174" s="43"/>
      <c r="AB174" s="3"/>
      <c r="AP174" s="3"/>
      <c r="AQ174" s="160"/>
      <c r="AR174" s="161"/>
      <c r="AS174" s="161"/>
      <c r="AT174" s="161"/>
      <c r="AU174" s="161"/>
      <c r="AV174" s="161"/>
      <c r="AW174" s="161"/>
      <c r="AX174" s="161"/>
      <c r="AY174" s="161"/>
      <c r="AZ174" s="161"/>
      <c r="BA174" s="161"/>
      <c r="BB174" s="161"/>
      <c r="BC174" s="162"/>
      <c r="BD174" s="167"/>
      <c r="BE174" s="168"/>
      <c r="BF174" s="176"/>
      <c r="BG174" s="180"/>
      <c r="BH174" s="181"/>
      <c r="BI174" s="181"/>
      <c r="BJ174" s="181"/>
      <c r="BK174" s="181"/>
      <c r="BL174" s="181"/>
      <c r="BM174" s="181"/>
      <c r="BN174" s="181"/>
      <c r="BO174" s="181"/>
      <c r="BP174" s="181"/>
      <c r="BQ174" s="181"/>
      <c r="BR174" s="181"/>
      <c r="BS174" s="181"/>
      <c r="BT174" s="181"/>
      <c r="BU174" s="182"/>
      <c r="BV174" s="152"/>
      <c r="BW174" s="153"/>
      <c r="BX174" s="152"/>
      <c r="BY174" s="153"/>
      <c r="BZ174" s="152"/>
      <c r="CA174" s="153"/>
      <c r="CB174" s="152"/>
      <c r="CC174" s="153"/>
      <c r="CD174" s="152"/>
      <c r="CE174" s="153"/>
      <c r="CF174" s="174"/>
      <c r="CG174" s="126"/>
      <c r="CH174" s="126"/>
      <c r="CI174" s="126"/>
      <c r="CJ174" s="126"/>
      <c r="CK174" s="126"/>
      <c r="CL174" s="126"/>
      <c r="CM174" s="126"/>
      <c r="CN174" s="126"/>
      <c r="CO174" s="126"/>
      <c r="CP174" s="126"/>
      <c r="CQ174" s="126"/>
      <c r="CR174" s="126"/>
      <c r="CS174" s="126"/>
      <c r="DV174" s="3"/>
      <c r="DW174" s="3"/>
    </row>
    <row r="175" spans="1:127" ht="11.25" customHeight="1">
      <c r="A175" s="42"/>
      <c r="R175" s="42"/>
      <c r="S175" s="42"/>
      <c r="W175" s="42"/>
      <c r="AA175" s="42"/>
      <c r="AB175" s="3"/>
      <c r="AP175" s="3"/>
      <c r="AQ175" s="126"/>
      <c r="AR175" s="126"/>
      <c r="AS175" s="126"/>
      <c r="AT175" s="126"/>
      <c r="AU175" s="126"/>
      <c r="AV175" s="126"/>
      <c r="AW175" s="126"/>
      <c r="AX175" s="126"/>
      <c r="AY175" s="126"/>
      <c r="AZ175" s="126"/>
      <c r="BA175" s="126"/>
      <c r="BB175" s="126"/>
      <c r="BC175" s="126"/>
      <c r="BV175" s="169" t="str">
        <f>IF(CF171&lt;&gt;"",IF(AND(AND(BV171&gt;-1,BV173&gt;-1),OR(BV171&gt;10,BV173&gt;10),ABS(BV171-BV173)&gt;1,IF(OR(BV171&gt;11,BV173&gt;11),ABS(BV171-BV173)=2,TRUE),BV171=INT(BV171),BV173=INT(BV173)),"","Error"),"")</f>
        <v/>
      </c>
      <c r="BW175" s="169"/>
      <c r="BX175" s="169" t="str">
        <f>IF(CF171&lt;&gt;"",IF(AND(AND(BX171&gt;-1,BX173&gt;-1),OR(BX171&gt;10,BX173&gt;10),ABS(BX171-BX173)&gt;1,IF(OR(BX171&gt;11,BX173&gt;11),ABS(BX171-BX173)=2,TRUE),BX171=INT(BX171),BX173=INT(BX173)),"","Error"),"")</f>
        <v/>
      </c>
      <c r="BY175" s="169"/>
      <c r="BZ175" s="169" t="str">
        <f>IF(CF171&lt;&gt;"",IF(AND(AND(BZ171&gt;-1,BZ173&gt;-1),OR(BZ171&gt;10,BZ173&gt;10),ABS(BZ171-BZ173)&gt;1,IF(OR(BZ171&gt;11,BZ173&gt;11),ABS(BZ171-BZ173)=2,TRUE),BZ171=INT(BZ171),BZ173=INT(BZ173)),"","Error"),"")</f>
        <v/>
      </c>
      <c r="CA175" s="169"/>
      <c r="CB175" s="169" t="str">
        <f>IF(AND(CF171&lt;&gt;"",CB171&lt;&gt;""),IF(AND(AND(CB171&gt;-1,CB173&gt;-1),OR(CB171&gt;10,CB173&gt;10),ABS(CB171-CB173)&gt;1,IF(OR(CB171&gt;11,CB173&gt;11),ABS(CB171-CB173)=2,TRUE),CB171=INT(CB171),CB173=INT(CB173)),"","Error"),"")</f>
        <v/>
      </c>
      <c r="CC175" s="169"/>
      <c r="CD175" s="169" t="str">
        <f>IF(AND(CF171&lt;&gt;"",CD171&lt;&gt;""),IF(AND(AND(CD171&gt;-1,CD173&gt;-1),OR(CD171&gt;10,CD173&gt;10),ABS(CD171-CD173)&gt;1,IF(OR(CD171&gt;11,CD173&gt;11),ABS(CD171-CD173)=2,TRUE),CD171=INT(CD171),CD173=INT(CD173)),"","Error"),"")</f>
        <v/>
      </c>
      <c r="CE175" s="169"/>
      <c r="CF175" s="3"/>
      <c r="CG175" s="126"/>
      <c r="CH175" s="126"/>
      <c r="CI175" s="126"/>
      <c r="CJ175" s="126"/>
      <c r="CK175" s="126"/>
      <c r="CL175" s="126"/>
      <c r="CM175" s="126"/>
      <c r="CN175" s="126"/>
      <c r="CO175" s="126"/>
      <c r="CP175" s="126"/>
      <c r="CQ175" s="126"/>
      <c r="CR175" s="126"/>
      <c r="CS175" s="126"/>
      <c r="DV175" s="3"/>
      <c r="DW175" s="3"/>
    </row>
    <row r="176" spans="1:127" ht="11.25" customHeight="1">
      <c r="C176" s="44"/>
      <c r="D176" s="44"/>
      <c r="R176" s="42"/>
      <c r="S176" s="42"/>
      <c r="W176" s="42"/>
      <c r="X176" s="43"/>
      <c r="Y176" s="43"/>
      <c r="Z176" s="43"/>
      <c r="AA176" s="43"/>
      <c r="AB176" s="3"/>
      <c r="AP176" s="3"/>
      <c r="AQ176" s="126"/>
      <c r="AR176" s="126"/>
      <c r="AS176" s="126"/>
      <c r="AT176" s="126"/>
      <c r="AU176" s="126"/>
      <c r="AV176" s="126"/>
      <c r="AW176" s="126"/>
      <c r="AX176" s="126"/>
      <c r="AY176" s="126"/>
      <c r="AZ176" s="126"/>
      <c r="BA176" s="126"/>
      <c r="BB176" s="126"/>
      <c r="BC176" s="126"/>
      <c r="CF176" s="3"/>
      <c r="CG176" s="126"/>
      <c r="CH176" s="126"/>
      <c r="CI176" s="126"/>
      <c r="CJ176" s="126"/>
      <c r="CK176" s="126"/>
      <c r="CL176" s="126"/>
      <c r="CM176" s="126"/>
      <c r="CN176" s="126"/>
      <c r="CO176" s="126"/>
      <c r="CP176" s="126"/>
      <c r="CQ176" s="126"/>
      <c r="CR176" s="126"/>
      <c r="CS176" s="126"/>
      <c r="DV176" s="3"/>
      <c r="DW176" s="3"/>
    </row>
    <row r="177" spans="1:127" ht="11.25" customHeight="1">
      <c r="A177" s="2"/>
      <c r="J177" s="43"/>
      <c r="K177" s="43"/>
      <c r="L177" s="43"/>
      <c r="M177" s="43"/>
      <c r="N177" s="43"/>
      <c r="O177" s="43"/>
      <c r="P177" s="43"/>
      <c r="Q177" s="43"/>
      <c r="R177" s="42"/>
      <c r="S177" s="42"/>
      <c r="T177" s="43"/>
      <c r="U177" s="43"/>
      <c r="V177" s="43"/>
      <c r="W177" s="42"/>
      <c r="AA177" s="42"/>
      <c r="AB177" s="3"/>
      <c r="AP177" s="3"/>
      <c r="AQ177" s="127"/>
      <c r="AR177" s="127"/>
      <c r="AS177" s="127"/>
      <c r="AT177" s="127"/>
      <c r="AU177" s="127"/>
      <c r="AV177" s="127"/>
      <c r="AW177" s="127"/>
      <c r="AX177" s="127"/>
      <c r="AY177" s="127"/>
      <c r="AZ177" s="127"/>
      <c r="BA177" s="127"/>
      <c r="BB177" s="127"/>
      <c r="BC177" s="127"/>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3"/>
      <c r="CG177" s="126"/>
      <c r="CH177" s="126"/>
      <c r="CI177" s="126"/>
      <c r="CJ177" s="126"/>
      <c r="CK177" s="126"/>
      <c r="CL177" s="126"/>
      <c r="CM177" s="126"/>
      <c r="CN177" s="126"/>
      <c r="CO177" s="126"/>
      <c r="CP177" s="126"/>
      <c r="CQ177" s="126"/>
      <c r="CR177" s="126"/>
      <c r="CS177" s="126"/>
      <c r="DV177" s="3"/>
      <c r="DW177" s="3"/>
    </row>
    <row r="178" spans="1:127" ht="11.25" customHeight="1">
      <c r="A178" s="42"/>
      <c r="R178" s="42"/>
      <c r="S178" s="42"/>
      <c r="W178" s="42"/>
      <c r="X178" s="43"/>
      <c r="Y178" s="43"/>
      <c r="Z178" s="43"/>
      <c r="AA178" s="43"/>
      <c r="AB178" s="3"/>
      <c r="AP178" s="3"/>
      <c r="AQ178" s="128"/>
      <c r="AR178" s="128"/>
      <c r="AS178" s="128"/>
      <c r="AT178" s="128"/>
      <c r="AU178" s="128"/>
      <c r="AV178" s="128"/>
      <c r="AW178" s="128"/>
      <c r="AX178" s="128"/>
      <c r="AY178" s="128"/>
      <c r="AZ178" s="128"/>
      <c r="BA178" s="128"/>
      <c r="BB178" s="128"/>
      <c r="BC178" s="128"/>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3"/>
      <c r="CG178" s="126"/>
      <c r="CH178" s="126"/>
      <c r="CI178" s="126"/>
      <c r="CJ178" s="126"/>
      <c r="CK178" s="126"/>
      <c r="CL178" s="126"/>
      <c r="CM178" s="126"/>
      <c r="CN178" s="126"/>
      <c r="CO178" s="126"/>
      <c r="CP178" s="126"/>
      <c r="CQ178" s="126"/>
      <c r="CR178" s="126"/>
      <c r="CS178" s="126"/>
      <c r="DV178" s="3"/>
      <c r="DW178" s="3"/>
    </row>
    <row r="179" spans="1:127" ht="11.25" customHeight="1">
      <c r="A179" s="42"/>
      <c r="R179" s="42"/>
      <c r="S179" s="42"/>
      <c r="W179" s="42"/>
      <c r="AA179" s="42"/>
      <c r="AB179" s="3"/>
      <c r="AP179" s="3"/>
      <c r="AQ179" s="126"/>
      <c r="AR179" s="126"/>
      <c r="AS179" s="126"/>
      <c r="AT179" s="126"/>
      <c r="AU179" s="126"/>
      <c r="AV179" s="126"/>
      <c r="AW179" s="126"/>
      <c r="AX179" s="126"/>
      <c r="AY179" s="126"/>
      <c r="AZ179" s="126"/>
      <c r="BA179" s="126"/>
      <c r="BB179" s="126"/>
      <c r="BC179" s="126"/>
      <c r="CF179" s="3"/>
      <c r="CG179" s="126"/>
      <c r="CH179" s="126"/>
      <c r="CI179" s="126"/>
      <c r="CJ179" s="126"/>
      <c r="CK179" s="126"/>
      <c r="CL179" s="126"/>
      <c r="CM179" s="126"/>
      <c r="CN179" s="126"/>
      <c r="CO179" s="126"/>
      <c r="CP179" s="126"/>
      <c r="CQ179" s="126"/>
      <c r="CR179" s="126"/>
      <c r="CS179" s="126"/>
      <c r="DV179" s="3"/>
      <c r="DW179" s="3"/>
    </row>
    <row r="180" spans="1:127" ht="11.25" customHeight="1" thickBot="1">
      <c r="A180" s="42"/>
      <c r="R180" s="42"/>
      <c r="S180" s="42"/>
      <c r="W180" s="42"/>
      <c r="X180" s="43"/>
      <c r="Y180" s="43"/>
      <c r="Z180" s="43"/>
      <c r="AA180" s="43"/>
      <c r="AB180" s="43"/>
      <c r="AP180" s="3"/>
      <c r="AQ180" s="127"/>
      <c r="AR180" s="127"/>
      <c r="AS180" s="127"/>
      <c r="AT180" s="127"/>
      <c r="AU180" s="127"/>
      <c r="AV180" s="127"/>
      <c r="AW180" s="127"/>
      <c r="AX180" s="127"/>
      <c r="AY180" s="127"/>
      <c r="AZ180" s="127"/>
      <c r="BA180" s="127"/>
      <c r="BB180" s="127"/>
      <c r="BC180" s="127"/>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3"/>
      <c r="CG180" s="126"/>
      <c r="CH180" s="126"/>
      <c r="CI180" s="126"/>
      <c r="CJ180" s="126"/>
      <c r="CK180" s="126"/>
      <c r="CL180" s="126"/>
      <c r="CM180" s="126"/>
      <c r="CN180" s="126"/>
      <c r="CO180" s="126"/>
      <c r="CP180" s="126"/>
      <c r="CQ180" s="126"/>
      <c r="CR180" s="126"/>
      <c r="CS180" s="126"/>
      <c r="DV180" s="3"/>
      <c r="DW180" s="3"/>
    </row>
    <row r="181" spans="1:127" ht="11.25" customHeight="1">
      <c r="A181" s="2"/>
      <c r="R181" s="42"/>
      <c r="S181" s="42"/>
      <c r="W181" s="42"/>
      <c r="AA181" s="42"/>
      <c r="AB181" s="42"/>
      <c r="AP181" s="3"/>
      <c r="AQ181" s="154" t="str">
        <f>CONCATENATE($A135," ",$D135,","," ",$F133)</f>
        <v>Group: 3, Women's Singles</v>
      </c>
      <c r="AR181" s="155"/>
      <c r="AS181" s="155"/>
      <c r="AT181" s="155"/>
      <c r="AU181" s="155"/>
      <c r="AV181" s="155"/>
      <c r="AW181" s="155"/>
      <c r="AX181" s="155"/>
      <c r="AY181" s="155"/>
      <c r="AZ181" s="155"/>
      <c r="BA181" s="155"/>
      <c r="BB181" s="155"/>
      <c r="BC181" s="156"/>
      <c r="BD181" s="163">
        <f>O152</f>
        <v>6</v>
      </c>
      <c r="BE181" s="164"/>
      <c r="BF181" s="183" t="str">
        <f>Q152</f>
        <v>B</v>
      </c>
      <c r="BG181" s="185" t="str">
        <f>IF(VLOOKUP($BF181,$A137:$C145,3,FALSE)=0,"",CONCATENATE(VLOOKUP(VLOOKUP($BF181,$A137:$C145,3,FALSE),Players!$J:$N,4,FALSE)," ",VLOOKUP($BF181,$A137:$C145,3,FALSE)," ",IF(ISERROR(VLOOKUP(VLOOKUP($BF181,$A137:$C145,3,FALSE),Players!$J:$N,5,FALSE)),"()",CONCATENATE("(",VLOOKUP(VLOOKUP($BF181,$A137:$C145,3,FALSE),Players!$J:$N,5,FALSE),")"))))</f>
        <v/>
      </c>
      <c r="BH181" s="186"/>
      <c r="BI181" s="186"/>
      <c r="BJ181" s="186"/>
      <c r="BK181" s="186"/>
      <c r="BL181" s="186"/>
      <c r="BM181" s="186"/>
      <c r="BN181" s="186"/>
      <c r="BO181" s="186"/>
      <c r="BP181" s="186"/>
      <c r="BQ181" s="186"/>
      <c r="BR181" s="186"/>
      <c r="BS181" s="186"/>
      <c r="BT181" s="186"/>
      <c r="BU181" s="187"/>
      <c r="BV181" s="170" t="str">
        <f>IF(R152&lt;&gt;"",R152,"")</f>
        <v/>
      </c>
      <c r="BW181" s="171"/>
      <c r="BX181" s="170" t="str">
        <f>IF(T152&lt;&gt;"",T152,"")</f>
        <v/>
      </c>
      <c r="BY181" s="171"/>
      <c r="BZ181" s="170" t="str">
        <f>IF(V152&lt;&gt;"",V152,"")</f>
        <v/>
      </c>
      <c r="CA181" s="171"/>
      <c r="CB181" s="170" t="str">
        <f>IF(X152&lt;&gt;"",X152,"")</f>
        <v/>
      </c>
      <c r="CC181" s="171"/>
      <c r="CD181" s="170" t="str">
        <f>IF(Z152&lt;&gt;"",Z152,"")</f>
        <v/>
      </c>
      <c r="CE181" s="171"/>
      <c r="CF181" s="174" t="str">
        <f>IF($CD181=$CD183,IF($CB181=$CB183,IF($BZ181&lt;&gt;"",IF($BZ181&gt;$BZ183,"W","L"),""),IF($CB181&gt;$CB183,"W","L")),IF($CD181&gt;$CD183,"W","L"))</f>
        <v/>
      </c>
      <c r="CG181" s="126"/>
      <c r="CH181" s="126"/>
      <c r="CI181" s="126"/>
      <c r="CJ181" s="126"/>
      <c r="CK181" s="126"/>
      <c r="CL181" s="126"/>
      <c r="CM181" s="126"/>
      <c r="CN181" s="126"/>
      <c r="CO181" s="126"/>
      <c r="CP181" s="126"/>
      <c r="CQ181" s="126"/>
      <c r="CR181" s="126"/>
      <c r="CS181" s="126"/>
      <c r="DV181" s="3"/>
      <c r="DW181" s="3"/>
    </row>
    <row r="182" spans="1:127" ht="11.25" customHeight="1">
      <c r="R182" s="42"/>
      <c r="S182" s="42"/>
      <c r="W182" s="42"/>
      <c r="X182" s="43"/>
      <c r="Y182" s="43"/>
      <c r="Z182" s="43"/>
      <c r="AA182" s="43"/>
      <c r="AB182" s="43"/>
      <c r="AP182" s="3"/>
      <c r="AQ182" s="157"/>
      <c r="AR182" s="158"/>
      <c r="AS182" s="158"/>
      <c r="AT182" s="158"/>
      <c r="AU182" s="158"/>
      <c r="AV182" s="158"/>
      <c r="AW182" s="158"/>
      <c r="AX182" s="158"/>
      <c r="AY182" s="158"/>
      <c r="AZ182" s="158"/>
      <c r="BA182" s="158"/>
      <c r="BB182" s="158"/>
      <c r="BC182" s="159"/>
      <c r="BD182" s="165"/>
      <c r="BE182" s="166"/>
      <c r="BF182" s="184"/>
      <c r="BG182" s="188"/>
      <c r="BH182" s="189"/>
      <c r="BI182" s="189"/>
      <c r="BJ182" s="189"/>
      <c r="BK182" s="189"/>
      <c r="BL182" s="189"/>
      <c r="BM182" s="189"/>
      <c r="BN182" s="189"/>
      <c r="BO182" s="189"/>
      <c r="BP182" s="189"/>
      <c r="BQ182" s="189"/>
      <c r="BR182" s="189"/>
      <c r="BS182" s="189"/>
      <c r="BT182" s="189"/>
      <c r="BU182" s="190"/>
      <c r="BV182" s="172"/>
      <c r="BW182" s="173"/>
      <c r="BX182" s="172"/>
      <c r="BY182" s="173"/>
      <c r="BZ182" s="172"/>
      <c r="CA182" s="173"/>
      <c r="CB182" s="172"/>
      <c r="CC182" s="173"/>
      <c r="CD182" s="172"/>
      <c r="CE182" s="173"/>
      <c r="CF182" s="174"/>
      <c r="CG182" s="126"/>
      <c r="CH182" s="126"/>
      <c r="CI182" s="126"/>
      <c r="CJ182" s="126"/>
      <c r="CK182" s="126"/>
      <c r="CL182" s="126"/>
      <c r="CM182" s="126"/>
      <c r="CN182" s="126"/>
      <c r="CO182" s="126"/>
      <c r="CP182" s="126"/>
      <c r="CQ182" s="126"/>
      <c r="CR182" s="126"/>
      <c r="CS182" s="126"/>
      <c r="DV182" s="3"/>
      <c r="DW182" s="3"/>
    </row>
    <row r="183" spans="1:127" ht="11.25" customHeight="1">
      <c r="A183" s="2"/>
      <c r="R183" s="42"/>
      <c r="S183" s="42"/>
      <c r="W183" s="42"/>
      <c r="AA183" s="42"/>
      <c r="AB183" s="42"/>
      <c r="AP183" s="3"/>
      <c r="AQ183" s="157"/>
      <c r="AR183" s="158"/>
      <c r="AS183" s="158"/>
      <c r="AT183" s="158"/>
      <c r="AU183" s="158"/>
      <c r="AV183" s="158"/>
      <c r="AW183" s="158"/>
      <c r="AX183" s="158"/>
      <c r="AY183" s="158"/>
      <c r="AZ183" s="158"/>
      <c r="BA183" s="158"/>
      <c r="BB183" s="158"/>
      <c r="BC183" s="159"/>
      <c r="BD183" s="165"/>
      <c r="BE183" s="166"/>
      <c r="BF183" s="175" t="str">
        <f>Q154</f>
        <v>D</v>
      </c>
      <c r="BG183" s="177" t="str">
        <f>IF(VLOOKUP($BF183,$A137:$C145,3,FALSE)=0,"",CONCATENATE(VLOOKUP(VLOOKUP($BF183,$A137:$C145,3,FALSE),Players!$J:$N,4,FALSE)," ",VLOOKUP($BF183,$A137:$C145,3,FALSE)," ",IF(ISERROR(VLOOKUP(VLOOKUP($BF183,$A137:$C145,3,FALSE),Players!$J:$N,5,FALSE)),"()",CONCATENATE("(",VLOOKUP(VLOOKUP($BF183,$A137:$C145,3,FALSE),Players!$J:$N,5,FALSE),")"))))</f>
        <v/>
      </c>
      <c r="BH183" s="178"/>
      <c r="BI183" s="178"/>
      <c r="BJ183" s="178"/>
      <c r="BK183" s="178"/>
      <c r="BL183" s="178"/>
      <c r="BM183" s="178"/>
      <c r="BN183" s="178"/>
      <c r="BO183" s="178"/>
      <c r="BP183" s="178"/>
      <c r="BQ183" s="178"/>
      <c r="BR183" s="178"/>
      <c r="BS183" s="178"/>
      <c r="BT183" s="178"/>
      <c r="BU183" s="179"/>
      <c r="BV183" s="150" t="str">
        <f>IF(R154&lt;&gt;"",R154,"")</f>
        <v/>
      </c>
      <c r="BW183" s="151"/>
      <c r="BX183" s="150" t="str">
        <f>IF(T154&lt;&gt;"",T154,"")</f>
        <v/>
      </c>
      <c r="BY183" s="151"/>
      <c r="BZ183" s="150" t="str">
        <f>IF(V154&lt;&gt;"",V154,"")</f>
        <v/>
      </c>
      <c r="CA183" s="151"/>
      <c r="CB183" s="150" t="str">
        <f>IF(X154&lt;&gt;"",X154,"")</f>
        <v/>
      </c>
      <c r="CC183" s="151"/>
      <c r="CD183" s="150" t="str">
        <f>IF(Z154&lt;&gt;"",Z154,"")</f>
        <v/>
      </c>
      <c r="CE183" s="151"/>
      <c r="CF183" s="174" t="str">
        <f>IF($CF181&lt;&gt;"",IF(CF181="W","L","W"),"")</f>
        <v/>
      </c>
      <c r="CG183" s="126"/>
      <c r="CH183" s="126"/>
      <c r="CI183" s="126"/>
      <c r="CJ183" s="126"/>
      <c r="CK183" s="126"/>
      <c r="CL183" s="126"/>
      <c r="CM183" s="126"/>
      <c r="CN183" s="126"/>
      <c r="CO183" s="126"/>
      <c r="CP183" s="126"/>
      <c r="CQ183" s="126"/>
      <c r="CR183" s="126"/>
      <c r="CS183" s="126"/>
      <c r="DV183" s="3"/>
      <c r="DW183" s="3"/>
    </row>
    <row r="184" spans="1:127" ht="11.25" customHeight="1" thickBot="1">
      <c r="A184" s="2"/>
      <c r="R184" s="42"/>
      <c r="S184" s="42"/>
      <c r="W184" s="42"/>
      <c r="X184" s="43"/>
      <c r="Y184" s="43"/>
      <c r="Z184" s="43"/>
      <c r="AA184" s="43"/>
      <c r="AB184" s="43"/>
      <c r="AP184" s="3"/>
      <c r="AQ184" s="160"/>
      <c r="AR184" s="161"/>
      <c r="AS184" s="161"/>
      <c r="AT184" s="161"/>
      <c r="AU184" s="161"/>
      <c r="AV184" s="161"/>
      <c r="AW184" s="161"/>
      <c r="AX184" s="161"/>
      <c r="AY184" s="161"/>
      <c r="AZ184" s="161"/>
      <c r="BA184" s="161"/>
      <c r="BB184" s="161"/>
      <c r="BC184" s="162"/>
      <c r="BD184" s="167"/>
      <c r="BE184" s="168"/>
      <c r="BF184" s="176"/>
      <c r="BG184" s="180"/>
      <c r="BH184" s="181"/>
      <c r="BI184" s="181"/>
      <c r="BJ184" s="181"/>
      <c r="BK184" s="181"/>
      <c r="BL184" s="181"/>
      <c r="BM184" s="181"/>
      <c r="BN184" s="181"/>
      <c r="BO184" s="181"/>
      <c r="BP184" s="181"/>
      <c r="BQ184" s="181"/>
      <c r="BR184" s="181"/>
      <c r="BS184" s="181"/>
      <c r="BT184" s="181"/>
      <c r="BU184" s="182"/>
      <c r="BV184" s="152"/>
      <c r="BW184" s="153"/>
      <c r="BX184" s="152"/>
      <c r="BY184" s="153"/>
      <c r="BZ184" s="152"/>
      <c r="CA184" s="153"/>
      <c r="CB184" s="152"/>
      <c r="CC184" s="153"/>
      <c r="CD184" s="152"/>
      <c r="CE184" s="153"/>
      <c r="CF184" s="174"/>
      <c r="CG184" s="126"/>
      <c r="CH184" s="126"/>
      <c r="CI184" s="126"/>
      <c r="CJ184" s="126"/>
      <c r="CK184" s="126"/>
      <c r="CL184" s="126"/>
      <c r="CM184" s="126"/>
      <c r="CN184" s="126"/>
      <c r="CO184" s="126"/>
      <c r="CP184" s="126"/>
      <c r="CQ184" s="126"/>
      <c r="CR184" s="126"/>
      <c r="CS184" s="126"/>
      <c r="DV184" s="3"/>
      <c r="DW184" s="3"/>
    </row>
    <row r="185" spans="1:127" ht="11.25" customHeight="1">
      <c r="A185" s="2"/>
      <c r="R185" s="42"/>
      <c r="S185" s="42"/>
      <c r="W185" s="42"/>
      <c r="AA185" s="42"/>
      <c r="AB185" s="42"/>
      <c r="AP185" s="3"/>
      <c r="AQ185" s="126"/>
      <c r="AR185" s="126"/>
      <c r="AS185" s="126"/>
      <c r="AT185" s="126"/>
      <c r="AU185" s="126"/>
      <c r="AV185" s="126"/>
      <c r="AW185" s="126"/>
      <c r="AX185" s="126"/>
      <c r="AY185" s="126"/>
      <c r="AZ185" s="126"/>
      <c r="BA185" s="126"/>
      <c r="BB185" s="126"/>
      <c r="BC185" s="126"/>
      <c r="BV185" s="169" t="str">
        <f>IF(CF181&lt;&gt;"",IF(AND(AND(BV181&gt;-1,BV183&gt;-1),OR(BV181&gt;10,BV183&gt;10),ABS(BV181-BV183)&gt;1,IF(OR(BV181&gt;11,BV183&gt;11),ABS(BV181-BV183)=2,TRUE),BV181=INT(BV181),BV183=INT(BV183)),"","Error"),"")</f>
        <v/>
      </c>
      <c r="BW185" s="169"/>
      <c r="BX185" s="169" t="str">
        <f>IF(CF181&lt;&gt;"",IF(AND(AND(BX181&gt;-1,BX183&gt;-1),OR(BX181&gt;10,BX183&gt;10),ABS(BX181-BX183)&gt;1,IF(OR(BX181&gt;11,BX183&gt;11),ABS(BX181-BX183)=2,TRUE),BX181=INT(BX181),BX183=INT(BX183)),"","Error"),"")</f>
        <v/>
      </c>
      <c r="BY185" s="169"/>
      <c r="BZ185" s="169" t="str">
        <f>IF(CF181&lt;&gt;"",IF(AND(AND(BZ181&gt;-1,BZ183&gt;-1),OR(BZ181&gt;10,BZ183&gt;10),ABS(BZ181-BZ183)&gt;1,IF(OR(BZ181&gt;11,BZ183&gt;11),ABS(BZ181-BZ183)=2,TRUE),BZ181=INT(BZ181),BZ183=INT(BZ183)),"","Error"),"")</f>
        <v/>
      </c>
      <c r="CA185" s="169"/>
      <c r="CB185" s="169" t="str">
        <f>IF(AND(CF181&lt;&gt;"",CB181&lt;&gt;""),IF(AND(AND(CB181&gt;-1,CB183&gt;-1),OR(CB181&gt;10,CB183&gt;10),ABS(CB181-CB183)&gt;1,IF(OR(CB181&gt;11,CB183&gt;11),ABS(CB181-CB183)=2,TRUE),CB181=INT(CB181),CB183=INT(CB183)),"","Error"),"")</f>
        <v/>
      </c>
      <c r="CC185" s="169"/>
      <c r="CD185" s="169" t="str">
        <f>IF(AND(CF181&lt;&gt;"",CD181&lt;&gt;""),IF(AND(AND(CD181&gt;-1,CD183&gt;-1),OR(CD181&gt;10,CD183&gt;10),ABS(CD181-CD183)&gt;1,IF(OR(CD181&gt;11,CD183&gt;11),ABS(CD181-CD183)=2,TRUE),CD181=INT(CD181),CD183=INT(CD183)),"","Error"),"")</f>
        <v/>
      </c>
      <c r="CE185" s="169"/>
      <c r="CF185" s="3"/>
      <c r="CG185" s="126"/>
      <c r="CH185" s="126"/>
      <c r="CI185" s="126"/>
      <c r="CJ185" s="126"/>
      <c r="CK185" s="126"/>
      <c r="CL185" s="126"/>
      <c r="CM185" s="126"/>
      <c r="CN185" s="126"/>
      <c r="CO185" s="126"/>
      <c r="CP185" s="126"/>
      <c r="CQ185" s="126"/>
      <c r="CR185" s="126"/>
      <c r="CS185" s="126"/>
      <c r="DV185" s="3"/>
      <c r="DW185" s="3"/>
    </row>
    <row r="186" spans="1:127" ht="11.25" customHeight="1">
      <c r="AB186" s="43"/>
      <c r="AP186" s="3"/>
      <c r="AQ186" s="126"/>
      <c r="AR186" s="126"/>
      <c r="AS186" s="126"/>
      <c r="AT186" s="126"/>
      <c r="AU186" s="126"/>
      <c r="AV186" s="126"/>
      <c r="AW186" s="126"/>
      <c r="AX186" s="126"/>
      <c r="AY186" s="126"/>
      <c r="AZ186" s="126"/>
      <c r="BA186" s="126"/>
      <c r="BB186" s="126"/>
      <c r="BC186" s="126"/>
      <c r="CF186" s="3"/>
      <c r="CG186" s="126"/>
      <c r="CH186" s="126"/>
      <c r="CI186" s="126"/>
      <c r="CJ186" s="126"/>
      <c r="CK186" s="126"/>
      <c r="CL186" s="126"/>
      <c r="CM186" s="126"/>
      <c r="CN186" s="126"/>
      <c r="CO186" s="126"/>
      <c r="CP186" s="126"/>
      <c r="CQ186" s="126"/>
      <c r="CR186" s="126"/>
      <c r="CS186" s="126"/>
      <c r="DV186" s="3"/>
      <c r="DW186" s="3"/>
    </row>
    <row r="187" spans="1:127" ht="11.25" customHeight="1">
      <c r="AB187" s="42"/>
      <c r="AP187" s="3"/>
      <c r="AQ187" s="127"/>
      <c r="AR187" s="127"/>
      <c r="AS187" s="127"/>
      <c r="AT187" s="127"/>
      <c r="AU187" s="127"/>
      <c r="AV187" s="127"/>
      <c r="AW187" s="127"/>
      <c r="AX187" s="127"/>
      <c r="AY187" s="127"/>
      <c r="AZ187" s="127"/>
      <c r="BA187" s="127"/>
      <c r="BB187" s="127"/>
      <c r="BC187" s="127"/>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3"/>
      <c r="CG187" s="126"/>
      <c r="CH187" s="126"/>
      <c r="CI187" s="126"/>
      <c r="CJ187" s="126"/>
      <c r="CK187" s="126"/>
      <c r="CL187" s="126"/>
      <c r="CM187" s="126"/>
      <c r="CN187" s="126"/>
      <c r="CO187" s="126"/>
      <c r="CP187" s="126"/>
      <c r="CQ187" s="126"/>
      <c r="CR187" s="126"/>
      <c r="CS187" s="126"/>
      <c r="DV187" s="3"/>
      <c r="DW187" s="3"/>
    </row>
    <row r="188" spans="1:127" ht="11.25" customHeight="1">
      <c r="AB188" s="43"/>
      <c r="AP188" s="3"/>
      <c r="AQ188" s="128"/>
      <c r="AR188" s="128"/>
      <c r="AS188" s="128"/>
      <c r="AT188" s="128"/>
      <c r="AU188" s="128"/>
      <c r="AV188" s="128"/>
      <c r="AW188" s="128"/>
      <c r="AX188" s="128"/>
      <c r="AY188" s="128"/>
      <c r="AZ188" s="128"/>
      <c r="BA188" s="128"/>
      <c r="BB188" s="128"/>
      <c r="BC188" s="128"/>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3"/>
      <c r="CG188" s="126"/>
      <c r="CH188" s="126"/>
      <c r="CI188" s="126"/>
      <c r="CJ188" s="126"/>
      <c r="CK188" s="126"/>
      <c r="CL188" s="126"/>
      <c r="CM188" s="126"/>
      <c r="CN188" s="126"/>
      <c r="CO188" s="126"/>
      <c r="CP188" s="126"/>
      <c r="CQ188" s="126"/>
      <c r="CR188" s="126"/>
      <c r="CS188" s="126"/>
      <c r="DV188" s="3"/>
      <c r="DW188" s="3"/>
    </row>
    <row r="189" spans="1:127" ht="11.25" customHeight="1">
      <c r="AB189" s="42"/>
      <c r="AP189" s="3"/>
      <c r="AQ189" s="126"/>
      <c r="AR189" s="126"/>
      <c r="AS189" s="126"/>
      <c r="AT189" s="126"/>
      <c r="AU189" s="126"/>
      <c r="AV189" s="126"/>
      <c r="AW189" s="126"/>
      <c r="AX189" s="126"/>
      <c r="AY189" s="126"/>
      <c r="AZ189" s="126"/>
      <c r="BA189" s="126"/>
      <c r="BB189" s="126"/>
      <c r="BC189" s="126"/>
      <c r="CF189" s="3"/>
      <c r="CG189" s="126"/>
      <c r="CH189" s="126"/>
      <c r="CI189" s="126"/>
      <c r="CJ189" s="126"/>
      <c r="CK189" s="126"/>
      <c r="CL189" s="126"/>
      <c r="CM189" s="126"/>
      <c r="CN189" s="126"/>
      <c r="CO189" s="126"/>
      <c r="CP189" s="126"/>
      <c r="CQ189" s="126"/>
      <c r="CR189" s="126"/>
      <c r="CS189" s="126"/>
      <c r="DV189" s="3"/>
      <c r="DW189" s="3"/>
    </row>
    <row r="190" spans="1:127" ht="11.25" customHeight="1" thickBot="1">
      <c r="AB190" s="43"/>
      <c r="AP190" s="3"/>
      <c r="AQ190" s="127"/>
      <c r="AR190" s="127"/>
      <c r="AS190" s="127"/>
      <c r="AT190" s="127"/>
      <c r="AU190" s="127"/>
      <c r="AV190" s="127"/>
      <c r="AW190" s="127"/>
      <c r="AX190" s="127"/>
      <c r="AY190" s="127"/>
      <c r="AZ190" s="127"/>
      <c r="BA190" s="127"/>
      <c r="BB190" s="127"/>
      <c r="BC190" s="127"/>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3"/>
      <c r="CG190" s="126"/>
      <c r="CH190" s="126"/>
      <c r="CI190" s="126"/>
      <c r="CJ190" s="126"/>
      <c r="CK190" s="126"/>
      <c r="CL190" s="126"/>
      <c r="CM190" s="126"/>
      <c r="CN190" s="126"/>
      <c r="CO190" s="126"/>
      <c r="CP190" s="126"/>
      <c r="CQ190" s="126"/>
      <c r="CR190" s="126"/>
      <c r="CS190" s="126"/>
      <c r="DV190" s="3"/>
      <c r="DW190" s="3"/>
    </row>
    <row r="191" spans="1:127" ht="11.25" customHeight="1">
      <c r="AB191" s="42"/>
      <c r="AP191" s="3"/>
      <c r="AQ191" s="154" t="str">
        <f>CONCATENATE($A135," ",$D135,","," ",$F133)</f>
        <v>Group: 3, Women's Singles</v>
      </c>
      <c r="AR191" s="155"/>
      <c r="AS191" s="155"/>
      <c r="AT191" s="155"/>
      <c r="AU191" s="155"/>
      <c r="AV191" s="155"/>
      <c r="AW191" s="155"/>
      <c r="AX191" s="155"/>
      <c r="AY191" s="155"/>
      <c r="AZ191" s="155"/>
      <c r="BA191" s="155"/>
      <c r="BB191" s="155"/>
      <c r="BC191" s="156"/>
      <c r="BD191" s="163">
        <f>O156</f>
        <v>7</v>
      </c>
      <c r="BE191" s="164"/>
      <c r="BF191" s="183" t="str">
        <f>Q156</f>
        <v>A</v>
      </c>
      <c r="BG191" s="185" t="str">
        <f>IF(VLOOKUP($BF191,$A137:$C145,3,FALSE)=0,"",CONCATENATE(VLOOKUP(VLOOKUP($BF191,$A137:$C145,3,FALSE),Players!$J:$N,4,FALSE)," ",VLOOKUP($BF191,$A137:$C145,3,FALSE)," ",IF(ISERROR(VLOOKUP(VLOOKUP($BF191,$A137:$C145,3,FALSE),Players!$J:$N,5,FALSE)),"()",CONCATENATE("(",VLOOKUP(VLOOKUP($BF191,$A137:$C145,3,FALSE),Players!$J:$N,5,FALSE),")"))))</f>
        <v/>
      </c>
      <c r="BH191" s="186"/>
      <c r="BI191" s="186"/>
      <c r="BJ191" s="186"/>
      <c r="BK191" s="186"/>
      <c r="BL191" s="186"/>
      <c r="BM191" s="186"/>
      <c r="BN191" s="186"/>
      <c r="BO191" s="186"/>
      <c r="BP191" s="186"/>
      <c r="BQ191" s="186"/>
      <c r="BR191" s="186"/>
      <c r="BS191" s="186"/>
      <c r="BT191" s="186"/>
      <c r="BU191" s="187"/>
      <c r="BV191" s="170" t="str">
        <f>IF(R156&lt;&gt;"",R156,"")</f>
        <v/>
      </c>
      <c r="BW191" s="171"/>
      <c r="BX191" s="170" t="str">
        <f>IF(T156&lt;&gt;"",T156,"")</f>
        <v/>
      </c>
      <c r="BY191" s="171"/>
      <c r="BZ191" s="170" t="str">
        <f>IF(V156&lt;&gt;"",V156,"")</f>
        <v/>
      </c>
      <c r="CA191" s="171"/>
      <c r="CB191" s="170" t="str">
        <f>IF(X156&lt;&gt;"",X156,"")</f>
        <v/>
      </c>
      <c r="CC191" s="171"/>
      <c r="CD191" s="170" t="str">
        <f>IF(Z156&lt;&gt;"",Z156,"")</f>
        <v/>
      </c>
      <c r="CE191" s="171"/>
      <c r="CF191" s="174" t="str">
        <f>IF($CD191=$CD193,IF($CB191=$CB193,IF($BZ191&lt;&gt;"",IF($BZ191&gt;$BZ193,"W","L"),""),IF($CB191&gt;$CB193,"W","L")),IF($CD191&gt;$CD193,"W","L"))</f>
        <v/>
      </c>
      <c r="CG191" s="126"/>
      <c r="CH191" s="126"/>
      <c r="CI191" s="126"/>
      <c r="CJ191" s="126"/>
      <c r="CK191" s="126"/>
      <c r="CL191" s="126"/>
      <c r="CM191" s="126"/>
      <c r="CN191" s="126"/>
      <c r="CO191" s="126"/>
      <c r="CP191" s="126"/>
      <c r="CQ191" s="126"/>
      <c r="CR191" s="126"/>
      <c r="CS191" s="126"/>
      <c r="DV191" s="3"/>
      <c r="DW191" s="3"/>
    </row>
    <row r="192" spans="1:127" ht="11.25" customHeight="1">
      <c r="AB192" s="43"/>
      <c r="AC192" s="43"/>
      <c r="AD192" s="43"/>
      <c r="AE192" s="43"/>
      <c r="AF192" s="43"/>
      <c r="AG192" s="43"/>
      <c r="AH192" s="43"/>
      <c r="AI192" s="43"/>
      <c r="AJ192" s="43"/>
      <c r="AK192" s="43"/>
      <c r="AL192" s="43"/>
      <c r="AM192" s="43"/>
      <c r="AN192" s="3"/>
      <c r="AO192" s="3"/>
      <c r="AP192" s="3"/>
      <c r="AQ192" s="157"/>
      <c r="AR192" s="158"/>
      <c r="AS192" s="158"/>
      <c r="AT192" s="158"/>
      <c r="AU192" s="158"/>
      <c r="AV192" s="158"/>
      <c r="AW192" s="158"/>
      <c r="AX192" s="158"/>
      <c r="AY192" s="158"/>
      <c r="AZ192" s="158"/>
      <c r="BA192" s="158"/>
      <c r="BB192" s="158"/>
      <c r="BC192" s="159"/>
      <c r="BD192" s="165"/>
      <c r="BE192" s="166"/>
      <c r="BF192" s="184"/>
      <c r="BG192" s="188"/>
      <c r="BH192" s="189"/>
      <c r="BI192" s="189"/>
      <c r="BJ192" s="189"/>
      <c r="BK192" s="189"/>
      <c r="BL192" s="189"/>
      <c r="BM192" s="189"/>
      <c r="BN192" s="189"/>
      <c r="BO192" s="189"/>
      <c r="BP192" s="189"/>
      <c r="BQ192" s="189"/>
      <c r="BR192" s="189"/>
      <c r="BS192" s="189"/>
      <c r="BT192" s="189"/>
      <c r="BU192" s="190"/>
      <c r="BV192" s="172"/>
      <c r="BW192" s="173"/>
      <c r="BX192" s="172"/>
      <c r="BY192" s="173"/>
      <c r="BZ192" s="172"/>
      <c r="CA192" s="173"/>
      <c r="CB192" s="172"/>
      <c r="CC192" s="173"/>
      <c r="CD192" s="172"/>
      <c r="CE192" s="173"/>
      <c r="CF192" s="174"/>
      <c r="CG192" s="126"/>
      <c r="CH192" s="126"/>
      <c r="CI192" s="126"/>
      <c r="CJ192" s="126"/>
      <c r="CK192" s="126"/>
      <c r="CL192" s="126"/>
      <c r="CM192" s="126"/>
      <c r="CN192" s="126"/>
      <c r="CO192" s="126"/>
      <c r="CP192" s="126"/>
      <c r="CQ192" s="126"/>
      <c r="CR192" s="126"/>
      <c r="CS192" s="126"/>
      <c r="DV192" s="3"/>
      <c r="DW192" s="3"/>
    </row>
    <row r="193" spans="1:127" ht="11.25" customHeight="1">
      <c r="AB193" s="42"/>
      <c r="AI193" s="42"/>
      <c r="AJ193" s="42"/>
      <c r="AN193" s="3"/>
      <c r="AO193" s="3"/>
      <c r="AP193" s="3"/>
      <c r="AQ193" s="157"/>
      <c r="AR193" s="158"/>
      <c r="AS193" s="158"/>
      <c r="AT193" s="158"/>
      <c r="AU193" s="158"/>
      <c r="AV193" s="158"/>
      <c r="AW193" s="158"/>
      <c r="AX193" s="158"/>
      <c r="AY193" s="158"/>
      <c r="AZ193" s="158"/>
      <c r="BA193" s="158"/>
      <c r="BB193" s="158"/>
      <c r="BC193" s="159"/>
      <c r="BD193" s="165"/>
      <c r="BE193" s="166"/>
      <c r="BF193" s="175" t="str">
        <f>Q158</f>
        <v>B</v>
      </c>
      <c r="BG193" s="177" t="str">
        <f>IF(VLOOKUP($BF193,$A137:$C145,3,FALSE)=0,"",CONCATENATE(VLOOKUP(VLOOKUP($BF193,$A137:$C145,3,FALSE),Players!$J:$N,4,FALSE)," ",VLOOKUP($BF193,$A137:$C145,3,FALSE)," ",IF(ISERROR(VLOOKUP(VLOOKUP($BF193,$A137:$C145,3,FALSE),Players!$J:$N,5,FALSE)),"()",CONCATENATE("(",VLOOKUP(VLOOKUP($BF193,$A137:$C145,3,FALSE),Players!$J:$N,5,FALSE),")"))))</f>
        <v/>
      </c>
      <c r="BH193" s="178"/>
      <c r="BI193" s="178"/>
      <c r="BJ193" s="178"/>
      <c r="BK193" s="178"/>
      <c r="BL193" s="178"/>
      <c r="BM193" s="178"/>
      <c r="BN193" s="178"/>
      <c r="BO193" s="178"/>
      <c r="BP193" s="178"/>
      <c r="BQ193" s="178"/>
      <c r="BR193" s="178"/>
      <c r="BS193" s="178"/>
      <c r="BT193" s="178"/>
      <c r="BU193" s="179"/>
      <c r="BV193" s="150" t="str">
        <f>IF(R158&lt;&gt;"",R158,"")</f>
        <v/>
      </c>
      <c r="BW193" s="151"/>
      <c r="BX193" s="150" t="str">
        <f>IF(T158&lt;&gt;"",T158,"")</f>
        <v/>
      </c>
      <c r="BY193" s="151"/>
      <c r="BZ193" s="150" t="str">
        <f>IF(V158&lt;&gt;"",V158,"")</f>
        <v/>
      </c>
      <c r="CA193" s="151"/>
      <c r="CB193" s="150" t="str">
        <f>IF(X158&lt;&gt;"",X158,"")</f>
        <v/>
      </c>
      <c r="CC193" s="151"/>
      <c r="CD193" s="150" t="str">
        <f>IF(Z158&lt;&gt;"",Z158,"")</f>
        <v/>
      </c>
      <c r="CE193" s="151"/>
      <c r="CF193" s="174" t="str">
        <f>IF($CF191&lt;&gt;"",IF(CF191="W","L","W"),"")</f>
        <v/>
      </c>
      <c r="CG193" s="126"/>
      <c r="CH193" s="126"/>
      <c r="CI193" s="126"/>
      <c r="CJ193" s="126"/>
      <c r="CK193" s="126"/>
      <c r="CL193" s="126"/>
      <c r="CM193" s="126"/>
      <c r="CN193" s="126"/>
      <c r="CO193" s="126"/>
      <c r="CP193" s="126"/>
      <c r="CQ193" s="126"/>
      <c r="CR193" s="126"/>
      <c r="CS193" s="126"/>
      <c r="DV193" s="3"/>
      <c r="DW193" s="3"/>
    </row>
    <row r="194" spans="1:127" ht="11.25" customHeight="1" thickBot="1">
      <c r="AB194" s="43"/>
      <c r="AC194" s="43"/>
      <c r="AD194" s="43"/>
      <c r="AE194" s="43"/>
      <c r="AF194" s="43"/>
      <c r="AG194" s="43"/>
      <c r="AH194" s="43"/>
      <c r="AI194" s="43"/>
      <c r="AJ194" s="43"/>
      <c r="AK194" s="43"/>
      <c r="AL194" s="43"/>
      <c r="AM194" s="43"/>
      <c r="AN194" s="3"/>
      <c r="AO194" s="3"/>
      <c r="AP194" s="3"/>
      <c r="AQ194" s="160"/>
      <c r="AR194" s="161"/>
      <c r="AS194" s="161"/>
      <c r="AT194" s="161"/>
      <c r="AU194" s="161"/>
      <c r="AV194" s="161"/>
      <c r="AW194" s="161"/>
      <c r="AX194" s="161"/>
      <c r="AY194" s="161"/>
      <c r="AZ194" s="161"/>
      <c r="BA194" s="161"/>
      <c r="BB194" s="161"/>
      <c r="BC194" s="162"/>
      <c r="BD194" s="167"/>
      <c r="BE194" s="168"/>
      <c r="BF194" s="176"/>
      <c r="BG194" s="180"/>
      <c r="BH194" s="181"/>
      <c r="BI194" s="181"/>
      <c r="BJ194" s="181"/>
      <c r="BK194" s="181"/>
      <c r="BL194" s="181"/>
      <c r="BM194" s="181"/>
      <c r="BN194" s="181"/>
      <c r="BO194" s="181"/>
      <c r="BP194" s="181"/>
      <c r="BQ194" s="181"/>
      <c r="BR194" s="181"/>
      <c r="BS194" s="181"/>
      <c r="BT194" s="181"/>
      <c r="BU194" s="182"/>
      <c r="BV194" s="152"/>
      <c r="BW194" s="153"/>
      <c r="BX194" s="152"/>
      <c r="BY194" s="153"/>
      <c r="BZ194" s="152"/>
      <c r="CA194" s="153"/>
      <c r="CB194" s="152"/>
      <c r="CC194" s="153"/>
      <c r="CD194" s="152"/>
      <c r="CE194" s="153"/>
      <c r="CF194" s="174"/>
      <c r="CG194" s="126"/>
      <c r="CH194" s="126"/>
      <c r="CI194" s="126"/>
      <c r="CJ194" s="126"/>
      <c r="CK194" s="126"/>
      <c r="CL194" s="126"/>
      <c r="CM194" s="126"/>
      <c r="CN194" s="126"/>
      <c r="CO194" s="126"/>
      <c r="CP194" s="126"/>
      <c r="CQ194" s="126"/>
      <c r="CR194" s="126"/>
      <c r="CS194" s="126"/>
      <c r="DV194" s="3"/>
      <c r="DW194" s="3"/>
    </row>
    <row r="195" spans="1:127" ht="11.25" customHeight="1" thickBot="1">
      <c r="AB195" s="42"/>
      <c r="AI195" s="42"/>
      <c r="AJ195" s="42"/>
      <c r="AN195" s="3"/>
      <c r="AO195" s="3"/>
      <c r="AP195" s="3"/>
      <c r="AQ195" s="129"/>
      <c r="AR195" s="129"/>
      <c r="AS195" s="129"/>
      <c r="AT195" s="129"/>
      <c r="AU195" s="129"/>
      <c r="AV195" s="129"/>
      <c r="AW195" s="129"/>
      <c r="AX195" s="129"/>
      <c r="AY195" s="129"/>
      <c r="AZ195" s="129"/>
      <c r="BA195" s="129"/>
      <c r="BB195" s="129"/>
      <c r="BC195" s="129"/>
      <c r="BD195" s="3"/>
      <c r="BE195" s="3"/>
      <c r="BF195" s="3"/>
      <c r="BG195" s="3"/>
      <c r="BH195" s="3"/>
      <c r="BI195" s="3"/>
      <c r="BJ195" s="3"/>
      <c r="BK195" s="3"/>
      <c r="BL195" s="3"/>
      <c r="BM195" s="3"/>
      <c r="BN195" s="3"/>
      <c r="BO195" s="3"/>
      <c r="BP195" s="3"/>
      <c r="BQ195" s="3"/>
      <c r="BR195" s="3"/>
      <c r="BS195" s="3"/>
      <c r="BT195" s="3"/>
      <c r="BU195" s="3"/>
      <c r="BV195" s="169" t="str">
        <f>IF(CF191&lt;&gt;"",IF(AND(AND(BV191&gt;-1,BV193&gt;-1),OR(BV191&gt;10,BV193&gt;10),ABS(BV191-BV193)&gt;1,IF(OR(BV191&gt;11,BV193&gt;11),ABS(BV191-BV193)=2,TRUE),BV191=INT(BV191),BV193=INT(BV193)),"","Error"),"")</f>
        <v/>
      </c>
      <c r="BW195" s="169"/>
      <c r="BX195" s="169" t="str">
        <f>IF(CF191&lt;&gt;"",IF(AND(AND(BX191&gt;-1,BX193&gt;-1),OR(BX191&gt;10,BX193&gt;10),ABS(BX191-BX193)&gt;1,IF(OR(BX191&gt;11,BX193&gt;11),ABS(BX191-BX193)=2,TRUE),BX191=INT(BX191),BX193=INT(BX193)),"","Error"),"")</f>
        <v/>
      </c>
      <c r="BY195" s="169"/>
      <c r="BZ195" s="169" t="str">
        <f>IF(CF191&lt;&gt;"",IF(AND(AND(BZ191&gt;-1,BZ193&gt;-1),OR(BZ191&gt;10,BZ193&gt;10),ABS(BZ191-BZ193)&gt;1,IF(OR(BZ191&gt;11,BZ193&gt;11),ABS(BZ191-BZ193)=2,TRUE),BZ191=INT(BZ191),BZ193=INT(BZ193)),"","Error"),"")</f>
        <v/>
      </c>
      <c r="CA195" s="169"/>
      <c r="CB195" s="169" t="str">
        <f>IF(AND(CF191&lt;&gt;"",CB191&lt;&gt;""),IF(AND(AND(CB191&gt;-1,CB193&gt;-1),OR(CB191&gt;10,CB193&gt;10),ABS(CB191-CB193)&gt;1,IF(OR(CB191&gt;11,CB193&gt;11),ABS(CB191-CB193)=2,TRUE),CB191=INT(CB191),CB193=INT(CB193)),"","Error"),"")</f>
        <v/>
      </c>
      <c r="CC195" s="169"/>
      <c r="CD195" s="169" t="str">
        <f>IF(AND(CF191&lt;&gt;"",CD191&lt;&gt;""),IF(AND(AND(CD191&gt;-1,CD193&gt;-1),OR(CD191&gt;10,CD193&gt;10),ABS(CD191-CD193)&gt;1,IF(OR(CD191&gt;11,CD193&gt;11),ABS(CD191-CD193)=2,TRUE),CD191=INT(CD191),CD193=INT(CD193)),"","Error"),"")</f>
        <v/>
      </c>
      <c r="CE195" s="169"/>
      <c r="CF195" s="3"/>
      <c r="CG195" s="126"/>
      <c r="CH195" s="126"/>
      <c r="CI195" s="126"/>
      <c r="CJ195" s="126"/>
      <c r="CK195" s="126"/>
      <c r="CL195" s="126"/>
      <c r="CM195" s="126"/>
      <c r="CN195" s="126"/>
      <c r="CO195" s="126"/>
      <c r="CP195" s="126"/>
      <c r="CQ195" s="126"/>
      <c r="CR195" s="126"/>
      <c r="CS195" s="126"/>
      <c r="DV195" s="3"/>
      <c r="DW195" s="3"/>
    </row>
    <row r="196" spans="1:127" ht="11.25" customHeight="1">
      <c r="A196" s="259" t="s">
        <v>9</v>
      </c>
      <c r="B196" s="260"/>
      <c r="C196" s="260"/>
      <c r="D196" s="260"/>
      <c r="E196" s="260"/>
      <c r="F196" s="300" t="str">
        <f>Players!$C$1</f>
        <v>Enter Division Name</v>
      </c>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c r="AE196" s="301"/>
      <c r="AF196" s="301"/>
      <c r="AG196" s="301"/>
      <c r="AH196" s="302" t="s">
        <v>10</v>
      </c>
      <c r="AI196" s="303"/>
      <c r="AJ196" s="303"/>
      <c r="AK196" s="306" t="str">
        <f>Players!$G$1</f>
        <v>Enter Date</v>
      </c>
      <c r="AL196" s="307"/>
      <c r="AM196" s="307"/>
      <c r="AN196" s="307"/>
      <c r="AO196" s="308"/>
      <c r="AQ196" s="154" t="str">
        <f>CONCATENATE($A200," ",$D200,","," ",$F198)</f>
        <v>Group: 4, Women's Singles</v>
      </c>
      <c r="AR196" s="155"/>
      <c r="AS196" s="155"/>
      <c r="AT196" s="155"/>
      <c r="AU196" s="155"/>
      <c r="AV196" s="155"/>
      <c r="AW196" s="155"/>
      <c r="AX196" s="155"/>
      <c r="AY196" s="155"/>
      <c r="AZ196" s="155"/>
      <c r="BA196" s="155"/>
      <c r="BB196" s="155"/>
      <c r="BC196" s="156"/>
      <c r="BD196" s="163">
        <f>A217</f>
        <v>1</v>
      </c>
      <c r="BE196" s="164"/>
      <c r="BF196" s="183" t="str">
        <f>C217</f>
        <v>B</v>
      </c>
      <c r="BG196" s="185" t="str">
        <f>IF(VLOOKUP($BF196,$A202:$C210,3,FALSE)=0,"",CONCATENATE(VLOOKUP(VLOOKUP($BF196,$A202:$C210,3,FALSE),Players!$J:$N,4,FALSE)," ",VLOOKUP($BF196,$A202:$C210,3,FALSE)," ",IF(ISERROR(VLOOKUP(VLOOKUP($BF196,$A202:$C210,3,FALSE),Players!$J:$N,5,FALSE)),"()",CONCATENATE("(",VLOOKUP(VLOOKUP($BF196,$A202:$C210,3,FALSE),Players!$J:$N,5,FALSE),")"))))</f>
        <v/>
      </c>
      <c r="BH196" s="186"/>
      <c r="BI196" s="186"/>
      <c r="BJ196" s="186"/>
      <c r="BK196" s="186"/>
      <c r="BL196" s="186"/>
      <c r="BM196" s="186"/>
      <c r="BN196" s="186"/>
      <c r="BO196" s="186"/>
      <c r="BP196" s="186"/>
      <c r="BQ196" s="186"/>
      <c r="BR196" s="186"/>
      <c r="BS196" s="186"/>
      <c r="BT196" s="186"/>
      <c r="BU196" s="187"/>
      <c r="BV196" s="170" t="str">
        <f>IF(D217&lt;&gt;"",D217,"")</f>
        <v/>
      </c>
      <c r="BW196" s="171"/>
      <c r="BX196" s="170" t="str">
        <f>IF(F217&lt;&gt;"",F217,"")</f>
        <v/>
      </c>
      <c r="BY196" s="171"/>
      <c r="BZ196" s="170" t="str">
        <f>IF(H217&lt;&gt;"",H217,"")</f>
        <v/>
      </c>
      <c r="CA196" s="171"/>
      <c r="CB196" s="170" t="str">
        <f>IF(J217&lt;&gt;"",J217,"")</f>
        <v/>
      </c>
      <c r="CC196" s="171"/>
      <c r="CD196" s="170" t="str">
        <f>IF(L217&lt;&gt;"",L217,"")</f>
        <v/>
      </c>
      <c r="CE196" s="171"/>
      <c r="CF196" s="174" t="str">
        <f>IF($CD196=$CD198,IF($CB196=$CB198,IF($BZ196&lt;&gt;"",IF($BZ196&gt;$BZ198,"W","L"),""),IF($CB196&gt;$CB198,"W","L")),IF($CD196&gt;$CD198,"W","L"))</f>
        <v/>
      </c>
      <c r="CG196" s="154" t="str">
        <f>CONCATENATE($A200," ",$D200,","," ",$F198)</f>
        <v>Group: 4, Women's Singles</v>
      </c>
      <c r="CH196" s="155"/>
      <c r="CI196" s="155"/>
      <c r="CJ196" s="155"/>
      <c r="CK196" s="155"/>
      <c r="CL196" s="155"/>
      <c r="CM196" s="155"/>
      <c r="CN196" s="155"/>
      <c r="CO196" s="155"/>
      <c r="CP196" s="155"/>
      <c r="CQ196" s="155"/>
      <c r="CR196" s="155"/>
      <c r="CS196" s="156"/>
      <c r="CT196" s="163">
        <f>O225</f>
        <v>8</v>
      </c>
      <c r="CU196" s="164"/>
      <c r="CV196" s="183" t="str">
        <f>Q225</f>
        <v>D</v>
      </c>
      <c r="CW196" s="185" t="str">
        <f>IF(VLOOKUP($CV196,$A202:$C210,3,FALSE)=0,"",CONCATENATE(VLOOKUP(VLOOKUP($CV196,$A202:$C210,3,FALSE),Players!$J:$N,4,FALSE)," ",VLOOKUP($CV196,$A202:$C210,3,FALSE)," ",IF(ISERROR(VLOOKUP(VLOOKUP($CV196,$A202:$C210,3,FALSE),Players!$J:$N,5,FALSE)),"()",CONCATENATE("(",VLOOKUP(VLOOKUP($CV196,$A202:$C210,3,FALSE),Players!$J:$N,5,FALSE),")"))))</f>
        <v/>
      </c>
      <c r="CX196" s="186"/>
      <c r="CY196" s="186"/>
      <c r="CZ196" s="186"/>
      <c r="DA196" s="186"/>
      <c r="DB196" s="186"/>
      <c r="DC196" s="186"/>
      <c r="DD196" s="186"/>
      <c r="DE196" s="186"/>
      <c r="DF196" s="186"/>
      <c r="DG196" s="186"/>
      <c r="DH196" s="186"/>
      <c r="DI196" s="186"/>
      <c r="DJ196" s="186"/>
      <c r="DK196" s="187"/>
      <c r="DL196" s="170" t="str">
        <f>IF(R225&lt;&gt;"",R225,"")</f>
        <v/>
      </c>
      <c r="DM196" s="171"/>
      <c r="DN196" s="170" t="str">
        <f>IF(T225&lt;&gt;"",T225,"")</f>
        <v/>
      </c>
      <c r="DO196" s="171"/>
      <c r="DP196" s="170" t="str">
        <f>IF(V225&lt;&gt;"",V225,"")</f>
        <v/>
      </c>
      <c r="DQ196" s="171"/>
      <c r="DR196" s="170" t="str">
        <f>IF(X225&lt;&gt;"",X225,"")</f>
        <v/>
      </c>
      <c r="DS196" s="171"/>
      <c r="DT196" s="170" t="str">
        <f>IF(Z225&lt;&gt;"",Z225,"")</f>
        <v/>
      </c>
      <c r="DU196" s="171"/>
      <c r="DV196" s="174" t="str">
        <f>IF($DT196=$DT198,IF($DR196=$DR198,IF($DP196&lt;&gt;"",IF($DP196&gt;$DP198,"W","L"),""),IF($DR196&gt;$DR198,"W","L")),IF($DT196&gt;$DT198,"W","L"))</f>
        <v/>
      </c>
      <c r="DW196" s="3"/>
    </row>
    <row r="197" spans="1:127" ht="11.25" customHeight="1">
      <c r="A197" s="261"/>
      <c r="B197" s="262"/>
      <c r="C197" s="262"/>
      <c r="D197" s="262"/>
      <c r="E197" s="26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304"/>
      <c r="AI197" s="305"/>
      <c r="AJ197" s="305"/>
      <c r="AK197" s="309"/>
      <c r="AL197" s="309"/>
      <c r="AM197" s="309"/>
      <c r="AN197" s="309"/>
      <c r="AO197" s="310"/>
      <c r="AQ197" s="157"/>
      <c r="AR197" s="158"/>
      <c r="AS197" s="158"/>
      <c r="AT197" s="158"/>
      <c r="AU197" s="158"/>
      <c r="AV197" s="158"/>
      <c r="AW197" s="158"/>
      <c r="AX197" s="158"/>
      <c r="AY197" s="158"/>
      <c r="AZ197" s="158"/>
      <c r="BA197" s="158"/>
      <c r="BB197" s="158"/>
      <c r="BC197" s="159"/>
      <c r="BD197" s="165"/>
      <c r="BE197" s="166"/>
      <c r="BF197" s="184"/>
      <c r="BG197" s="188"/>
      <c r="BH197" s="189"/>
      <c r="BI197" s="189"/>
      <c r="BJ197" s="189"/>
      <c r="BK197" s="189"/>
      <c r="BL197" s="189"/>
      <c r="BM197" s="189"/>
      <c r="BN197" s="189"/>
      <c r="BO197" s="189"/>
      <c r="BP197" s="189"/>
      <c r="BQ197" s="189"/>
      <c r="BR197" s="189"/>
      <c r="BS197" s="189"/>
      <c r="BT197" s="189"/>
      <c r="BU197" s="190"/>
      <c r="BV197" s="172"/>
      <c r="BW197" s="173"/>
      <c r="BX197" s="172"/>
      <c r="BY197" s="173"/>
      <c r="BZ197" s="172"/>
      <c r="CA197" s="173"/>
      <c r="CB197" s="172"/>
      <c r="CC197" s="173"/>
      <c r="CD197" s="172"/>
      <c r="CE197" s="173"/>
      <c r="CF197" s="174"/>
      <c r="CG197" s="157"/>
      <c r="CH197" s="158"/>
      <c r="CI197" s="158"/>
      <c r="CJ197" s="158"/>
      <c r="CK197" s="158"/>
      <c r="CL197" s="158"/>
      <c r="CM197" s="158"/>
      <c r="CN197" s="158"/>
      <c r="CO197" s="158"/>
      <c r="CP197" s="158"/>
      <c r="CQ197" s="158"/>
      <c r="CR197" s="158"/>
      <c r="CS197" s="159"/>
      <c r="CT197" s="165"/>
      <c r="CU197" s="166"/>
      <c r="CV197" s="184"/>
      <c r="CW197" s="188"/>
      <c r="CX197" s="189"/>
      <c r="CY197" s="189"/>
      <c r="CZ197" s="189"/>
      <c r="DA197" s="189"/>
      <c r="DB197" s="189"/>
      <c r="DC197" s="189"/>
      <c r="DD197" s="189"/>
      <c r="DE197" s="189"/>
      <c r="DF197" s="189"/>
      <c r="DG197" s="189"/>
      <c r="DH197" s="189"/>
      <c r="DI197" s="189"/>
      <c r="DJ197" s="189"/>
      <c r="DK197" s="190"/>
      <c r="DL197" s="172"/>
      <c r="DM197" s="173"/>
      <c r="DN197" s="172"/>
      <c r="DO197" s="173"/>
      <c r="DP197" s="172"/>
      <c r="DQ197" s="173"/>
      <c r="DR197" s="172"/>
      <c r="DS197" s="173"/>
      <c r="DT197" s="172"/>
      <c r="DU197" s="173"/>
      <c r="DV197" s="174"/>
      <c r="DW197" s="3"/>
    </row>
    <row r="198" spans="1:127" ht="11.25" customHeight="1">
      <c r="A198" s="266" t="s">
        <v>11</v>
      </c>
      <c r="B198" s="267"/>
      <c r="C198" s="267"/>
      <c r="D198" s="277" t="s">
        <v>12</v>
      </c>
      <c r="E198" s="278"/>
      <c r="F198" s="280" t="str">
        <f>Players!$H$3</f>
        <v>Women's Singles</v>
      </c>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81"/>
      <c r="AE198" s="281"/>
      <c r="AF198" s="281"/>
      <c r="AG198" s="281"/>
      <c r="AH198" s="302" t="s">
        <v>13</v>
      </c>
      <c r="AI198" s="303"/>
      <c r="AJ198" s="303"/>
      <c r="AK198" s="328" t="s">
        <v>46</v>
      </c>
      <c r="AL198" s="328"/>
      <c r="AM198" s="328"/>
      <c r="AN198" s="328"/>
      <c r="AO198" s="329"/>
      <c r="AQ198" s="157"/>
      <c r="AR198" s="158"/>
      <c r="AS198" s="158"/>
      <c r="AT198" s="158"/>
      <c r="AU198" s="158"/>
      <c r="AV198" s="158"/>
      <c r="AW198" s="158"/>
      <c r="AX198" s="158"/>
      <c r="AY198" s="158"/>
      <c r="AZ198" s="158"/>
      <c r="BA198" s="158"/>
      <c r="BB198" s="158"/>
      <c r="BC198" s="159"/>
      <c r="BD198" s="165"/>
      <c r="BE198" s="166"/>
      <c r="BF198" s="175" t="str">
        <f>C219</f>
        <v>E</v>
      </c>
      <c r="BG198" s="177" t="str">
        <f>IF(VLOOKUP($BF198,$A202:$C210,3,FALSE)=0,"",CONCATENATE(VLOOKUP(VLOOKUP($BF198,$A202:$C210,3,FALSE),Players!$J:$N,4,FALSE)," ",VLOOKUP($BF198,$A202:$C210,3,FALSE)," ",IF(ISERROR(VLOOKUP(VLOOKUP($BF198,$A202:$C210,3,FALSE),Players!$J:$N,5,FALSE)),"()",CONCATENATE("(",VLOOKUP(VLOOKUP($BF198,$A202:$C210,3,FALSE),Players!$J:$N,5,FALSE),")"))))</f>
        <v/>
      </c>
      <c r="BH198" s="178"/>
      <c r="BI198" s="178"/>
      <c r="BJ198" s="178"/>
      <c r="BK198" s="178"/>
      <c r="BL198" s="178"/>
      <c r="BM198" s="178"/>
      <c r="BN198" s="178"/>
      <c r="BO198" s="178"/>
      <c r="BP198" s="178"/>
      <c r="BQ198" s="178"/>
      <c r="BR198" s="178"/>
      <c r="BS198" s="178"/>
      <c r="BT198" s="178"/>
      <c r="BU198" s="179"/>
      <c r="BV198" s="150" t="str">
        <f>IF(D219&lt;&gt;"",D219,"")</f>
        <v/>
      </c>
      <c r="BW198" s="151"/>
      <c r="BX198" s="150" t="str">
        <f>IF(F219&lt;&gt;"",F219,"")</f>
        <v/>
      </c>
      <c r="BY198" s="151"/>
      <c r="BZ198" s="150" t="str">
        <f>IF(H219&lt;&gt;"",H219,"")</f>
        <v/>
      </c>
      <c r="CA198" s="151"/>
      <c r="CB198" s="150" t="str">
        <f>IF(J219&lt;&gt;"",J219,"")</f>
        <v/>
      </c>
      <c r="CC198" s="151"/>
      <c r="CD198" s="150" t="str">
        <f>IF(L219&lt;&gt;"",L219,"")</f>
        <v/>
      </c>
      <c r="CE198" s="151"/>
      <c r="CF198" s="174" t="str">
        <f>IF($CF196&lt;&gt;"",IF(CF196="W","L","W"),"")</f>
        <v/>
      </c>
      <c r="CG198" s="157"/>
      <c r="CH198" s="158"/>
      <c r="CI198" s="158"/>
      <c r="CJ198" s="158"/>
      <c r="CK198" s="158"/>
      <c r="CL198" s="158"/>
      <c r="CM198" s="158"/>
      <c r="CN198" s="158"/>
      <c r="CO198" s="158"/>
      <c r="CP198" s="158"/>
      <c r="CQ198" s="158"/>
      <c r="CR198" s="158"/>
      <c r="CS198" s="159"/>
      <c r="CT198" s="165"/>
      <c r="CU198" s="166"/>
      <c r="CV198" s="175" t="str">
        <f>Q227</f>
        <v>E</v>
      </c>
      <c r="CW198" s="177" t="str">
        <f>IF(VLOOKUP($CV198,$A202:$C210,3,FALSE)=0,"",CONCATENATE(VLOOKUP(VLOOKUP($CV198,$A202:$C210,3,FALSE),Players!$J:$N,4,FALSE)," ",VLOOKUP($CV198,$A202:$C210,3,FALSE)," ",IF(ISERROR(VLOOKUP(VLOOKUP($CV198,$A202:$C210,3,FALSE),Players!$J:$N,5,FALSE)),"()",CONCATENATE("(",VLOOKUP(VLOOKUP($CV198,$A202:$C210,3,FALSE),Players!$J:$N,5,FALSE),")"))))</f>
        <v/>
      </c>
      <c r="CX198" s="178"/>
      <c r="CY198" s="178"/>
      <c r="CZ198" s="178"/>
      <c r="DA198" s="178"/>
      <c r="DB198" s="178"/>
      <c r="DC198" s="178"/>
      <c r="DD198" s="178"/>
      <c r="DE198" s="178"/>
      <c r="DF198" s="178"/>
      <c r="DG198" s="178"/>
      <c r="DH198" s="178"/>
      <c r="DI198" s="178"/>
      <c r="DJ198" s="178"/>
      <c r="DK198" s="179"/>
      <c r="DL198" s="150" t="str">
        <f>IF(R227&lt;&gt;"",R227,"")</f>
        <v/>
      </c>
      <c r="DM198" s="151"/>
      <c r="DN198" s="150" t="str">
        <f>IF(T227&lt;&gt;"",T227,"")</f>
        <v/>
      </c>
      <c r="DO198" s="151"/>
      <c r="DP198" s="150" t="str">
        <f>IF(V227&lt;&gt;"",V227,"")</f>
        <v/>
      </c>
      <c r="DQ198" s="151"/>
      <c r="DR198" s="150" t="str">
        <f>IF(X227&lt;&gt;"",X227,"")</f>
        <v/>
      </c>
      <c r="DS198" s="151"/>
      <c r="DT198" s="150" t="str">
        <f>IF(Z227&lt;&gt;"",Z227,"")</f>
        <v/>
      </c>
      <c r="DU198" s="151"/>
      <c r="DV198" s="174" t="str">
        <f>IF($DV196&lt;&gt;"",IF(DV196="W","L","W"),"")</f>
        <v/>
      </c>
      <c r="DW198" s="3"/>
    </row>
    <row r="199" spans="1:127" ht="11.25" customHeight="1" thickBot="1">
      <c r="A199" s="275"/>
      <c r="B199" s="276"/>
      <c r="C199" s="276"/>
      <c r="D199" s="279"/>
      <c r="E199" s="279"/>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304"/>
      <c r="AI199" s="305"/>
      <c r="AJ199" s="305"/>
      <c r="AK199" s="330"/>
      <c r="AL199" s="330"/>
      <c r="AM199" s="330"/>
      <c r="AN199" s="330"/>
      <c r="AO199" s="331"/>
      <c r="AQ199" s="160"/>
      <c r="AR199" s="161"/>
      <c r="AS199" s="161"/>
      <c r="AT199" s="161"/>
      <c r="AU199" s="161"/>
      <c r="AV199" s="161"/>
      <c r="AW199" s="161"/>
      <c r="AX199" s="161"/>
      <c r="AY199" s="161"/>
      <c r="AZ199" s="161"/>
      <c r="BA199" s="161"/>
      <c r="BB199" s="161"/>
      <c r="BC199" s="162"/>
      <c r="BD199" s="167"/>
      <c r="BE199" s="168"/>
      <c r="BF199" s="176"/>
      <c r="BG199" s="180"/>
      <c r="BH199" s="181"/>
      <c r="BI199" s="181"/>
      <c r="BJ199" s="181"/>
      <c r="BK199" s="181"/>
      <c r="BL199" s="181"/>
      <c r="BM199" s="181"/>
      <c r="BN199" s="181"/>
      <c r="BO199" s="181"/>
      <c r="BP199" s="181"/>
      <c r="BQ199" s="181"/>
      <c r="BR199" s="181"/>
      <c r="BS199" s="181"/>
      <c r="BT199" s="181"/>
      <c r="BU199" s="182"/>
      <c r="BV199" s="152"/>
      <c r="BW199" s="153"/>
      <c r="BX199" s="152"/>
      <c r="BY199" s="153"/>
      <c r="BZ199" s="152"/>
      <c r="CA199" s="153"/>
      <c r="CB199" s="152"/>
      <c r="CC199" s="153"/>
      <c r="CD199" s="152"/>
      <c r="CE199" s="153"/>
      <c r="CF199" s="174"/>
      <c r="CG199" s="160"/>
      <c r="CH199" s="161"/>
      <c r="CI199" s="161"/>
      <c r="CJ199" s="161"/>
      <c r="CK199" s="161"/>
      <c r="CL199" s="161"/>
      <c r="CM199" s="161"/>
      <c r="CN199" s="161"/>
      <c r="CO199" s="161"/>
      <c r="CP199" s="161"/>
      <c r="CQ199" s="161"/>
      <c r="CR199" s="161"/>
      <c r="CS199" s="162"/>
      <c r="CT199" s="167"/>
      <c r="CU199" s="168"/>
      <c r="CV199" s="176"/>
      <c r="CW199" s="180"/>
      <c r="CX199" s="181"/>
      <c r="CY199" s="181"/>
      <c r="CZ199" s="181"/>
      <c r="DA199" s="181"/>
      <c r="DB199" s="181"/>
      <c r="DC199" s="181"/>
      <c r="DD199" s="181"/>
      <c r="DE199" s="181"/>
      <c r="DF199" s="181"/>
      <c r="DG199" s="181"/>
      <c r="DH199" s="181"/>
      <c r="DI199" s="181"/>
      <c r="DJ199" s="181"/>
      <c r="DK199" s="182"/>
      <c r="DL199" s="152"/>
      <c r="DM199" s="153"/>
      <c r="DN199" s="152"/>
      <c r="DO199" s="153"/>
      <c r="DP199" s="152"/>
      <c r="DQ199" s="153"/>
      <c r="DR199" s="152"/>
      <c r="DS199" s="153"/>
      <c r="DT199" s="152"/>
      <c r="DU199" s="153"/>
      <c r="DV199" s="174"/>
      <c r="DW199" s="3"/>
    </row>
    <row r="200" spans="1:127" ht="11.25" customHeight="1">
      <c r="A200" s="259" t="s">
        <v>15</v>
      </c>
      <c r="B200" s="260"/>
      <c r="C200" s="260"/>
      <c r="D200" s="264">
        <v>4</v>
      </c>
      <c r="E200" s="264"/>
      <c r="F200" s="266" t="s">
        <v>16</v>
      </c>
      <c r="G200" s="267"/>
      <c r="H200" s="267"/>
      <c r="I200" s="283"/>
      <c r="J200" s="284"/>
      <c r="K200" s="284"/>
      <c r="L200" s="284"/>
      <c r="M200" s="284"/>
      <c r="N200" s="264"/>
      <c r="O200" s="264"/>
      <c r="P200" s="264"/>
      <c r="Q200" s="264"/>
      <c r="R200" s="264"/>
      <c r="S200" s="264"/>
      <c r="T200" s="264"/>
      <c r="U200" s="264"/>
      <c r="V200" s="264"/>
      <c r="W200" s="264"/>
      <c r="X200" s="264"/>
      <c r="Y200" s="264"/>
      <c r="Z200" s="264"/>
      <c r="AA200" s="325"/>
      <c r="AB200" s="150" t="s">
        <v>17</v>
      </c>
      <c r="AC200" s="270"/>
      <c r="AD200" s="288" t="s">
        <v>18</v>
      </c>
      <c r="AE200" s="270"/>
      <c r="AF200" s="288" t="s">
        <v>19</v>
      </c>
      <c r="AG200" s="270"/>
      <c r="AH200" s="288" t="s">
        <v>20</v>
      </c>
      <c r="AI200" s="270"/>
      <c r="AJ200" s="288" t="s">
        <v>43</v>
      </c>
      <c r="AK200" s="290"/>
      <c r="AL200" s="292" t="s">
        <v>21</v>
      </c>
      <c r="AM200" s="293"/>
      <c r="AN200" s="296" t="s">
        <v>22</v>
      </c>
      <c r="AO200" s="297"/>
      <c r="AQ200" s="126"/>
      <c r="AR200" s="126"/>
      <c r="AS200" s="126"/>
      <c r="AT200" s="126"/>
      <c r="AU200" s="126"/>
      <c r="AV200" s="126"/>
      <c r="AW200" s="126"/>
      <c r="AX200" s="126"/>
      <c r="AY200" s="126"/>
      <c r="AZ200" s="126"/>
      <c r="BA200" s="126"/>
      <c r="BB200" s="126"/>
      <c r="BC200" s="126"/>
      <c r="BV200" s="169" t="str">
        <f>IF(CF196&lt;&gt;"",IF(AND(AND(BV196&gt;-1,BV198&gt;-1),OR(BV196&gt;10,BV198&gt;10),ABS(BV196-BV198)&gt;1,IF(OR(BV196&gt;11,BV198&gt;11),ABS(BV196-BV198)=2,TRUE),BV196=INT(BV196),BV198=INT(BV198)),"","Error"),"")</f>
        <v/>
      </c>
      <c r="BW200" s="169"/>
      <c r="BX200" s="169" t="str">
        <f>IF(CF196&lt;&gt;"",IF(AND(AND(BX196&gt;-1,BX198&gt;-1),OR(BX196&gt;10,BX198&gt;10),ABS(BX196-BX198)&gt;1,IF(OR(BX196&gt;11,BX198&gt;11),ABS(BX196-BX198)=2,TRUE),BX196=INT(BX196),BX198=INT(BX198)),"","Error"),"")</f>
        <v/>
      </c>
      <c r="BY200" s="169"/>
      <c r="BZ200" s="169" t="str">
        <f>IF(CF196&lt;&gt;"",IF(AND(AND(BZ196&gt;-1,BZ198&gt;-1),OR(BZ196&gt;10,BZ198&gt;10),ABS(BZ196-BZ198)&gt;1,IF(OR(BZ196&gt;11,BZ198&gt;11),ABS(BZ196-BZ198)=2,TRUE),BZ196=INT(BZ196),BZ198=INT(BZ198)),"","Error"),"")</f>
        <v/>
      </c>
      <c r="CA200" s="169"/>
      <c r="CB200" s="169" t="str">
        <f>IF(AND(CF196&lt;&gt;"",CB196&lt;&gt;""),IF(AND(AND(CB196&gt;-1,CB198&gt;-1),OR(CB196&gt;10,CB198&gt;10),ABS(CB196-CB198)&gt;1,IF(OR(CB196&gt;11,CB198&gt;11),ABS(CB196-CB198)=2,TRUE),CB196=INT(CB196),CB198=INT(CB198)),"","Error"),"")</f>
        <v/>
      </c>
      <c r="CC200" s="169"/>
      <c r="CD200" s="169" t="str">
        <f>IF(AND(CF196&lt;&gt;"",CD196&lt;&gt;""),IF(AND(AND(CD196&gt;-1,CD198&gt;-1),OR(CD196&gt;10,CD198&gt;10),ABS(CD196-CD198)&gt;1,IF(OR(CD196&gt;11,CD198&gt;11),ABS(CD196-CD198)=2,TRUE),CD196=INT(CD196),CD198=INT(CD198)),"","Error"),"")</f>
        <v/>
      </c>
      <c r="CE200" s="169"/>
      <c r="CG200" s="126"/>
      <c r="CH200" s="126"/>
      <c r="CI200" s="126"/>
      <c r="CJ200" s="126"/>
      <c r="CK200" s="126"/>
      <c r="CL200" s="126"/>
      <c r="CM200" s="126"/>
      <c r="CN200" s="126"/>
      <c r="CO200" s="126"/>
      <c r="CP200" s="126"/>
      <c r="CQ200" s="126"/>
      <c r="CR200" s="126"/>
      <c r="CS200" s="126"/>
      <c r="DL200" s="169" t="str">
        <f>IF(DV196&lt;&gt;"",IF(AND(AND(DL196&gt;-1,DL198&gt;-1),OR(DL196&gt;10,DL198&gt;10),ABS(DL196-DL198)&gt;1,IF(OR(DL196&gt;11,DL198&gt;11),ABS(DL196-DL198)=2,TRUE),DL196=INT(DL196),DL198=INT(DL198)),"","Error"),"")</f>
        <v/>
      </c>
      <c r="DM200" s="169"/>
      <c r="DN200" s="169" t="str">
        <f>IF(DV196&lt;&gt;"",IF(AND(AND(DN196&gt;-1,DN198&gt;-1),OR(DN196&gt;10,DN198&gt;10),ABS(DN196-DN198)&gt;1,IF(OR(DN196&gt;11,DN198&gt;11),ABS(DN196-DN198)=2,TRUE),DN196=INT(DN196),DN198=INT(DN198)),"","Error"),"")</f>
        <v/>
      </c>
      <c r="DO200" s="169"/>
      <c r="DP200" s="169" t="str">
        <f>IF(DV196&lt;&gt;"",IF(AND(AND(DP196&gt;-1,DP198&gt;-1),OR(DP196&gt;10,DP198&gt;10),ABS(DP196-DP198)&gt;1,IF(OR(DP196&gt;11,DP198&gt;11),ABS(DP196-DP198)=2,TRUE),DP196=INT(DP196),DP198=INT(DP198)),"","Error"),"")</f>
        <v/>
      </c>
      <c r="DQ200" s="169"/>
      <c r="DR200" s="169" t="str">
        <f>IF(AND(DV196&lt;&gt;"",DR196&lt;&gt;""),IF(AND(AND(DR196&gt;-1,DR198&gt;-1),OR(DR196&gt;10,DR198&gt;10),ABS(DR196-DR198)&gt;1,IF(OR(DR196&gt;11,DR198&gt;11),ABS(DR196-DR198)=2,TRUE),DR196=INT(DR196),DR198=INT(DR198)),"","Error"),"")</f>
        <v/>
      </c>
      <c r="DS200" s="169"/>
      <c r="DT200" s="169" t="str">
        <f>IF(AND(DV196&lt;&gt;"",DT196&lt;&gt;""),IF(AND(AND(DT196&gt;-1,DT198&gt;-1),OR(DT196&gt;10,DT198&gt;10),ABS(DT196-DT198)&gt;1,IF(OR(DT196&gt;11,DT198&gt;11),ABS(DT196-DT198)=2,TRUE),DT196=INT(DT196),DT198=INT(DT198)),"","Error"),"")</f>
        <v/>
      </c>
      <c r="DU200" s="169"/>
      <c r="DW200" s="3"/>
    </row>
    <row r="201" spans="1:127" ht="11.25" customHeight="1" thickBot="1">
      <c r="A201" s="261"/>
      <c r="B201" s="262"/>
      <c r="C201" s="263"/>
      <c r="D201" s="265"/>
      <c r="E201" s="265"/>
      <c r="F201" s="268"/>
      <c r="G201" s="269"/>
      <c r="H201" s="269"/>
      <c r="I201" s="286"/>
      <c r="J201" s="286"/>
      <c r="K201" s="286"/>
      <c r="L201" s="286"/>
      <c r="M201" s="286"/>
      <c r="N201" s="326"/>
      <c r="O201" s="326"/>
      <c r="P201" s="326"/>
      <c r="Q201" s="326"/>
      <c r="R201" s="326"/>
      <c r="S201" s="326"/>
      <c r="T201" s="326"/>
      <c r="U201" s="326"/>
      <c r="V201" s="326"/>
      <c r="W201" s="326"/>
      <c r="X201" s="326"/>
      <c r="Y201" s="326"/>
      <c r="Z201" s="326"/>
      <c r="AA201" s="327"/>
      <c r="AB201" s="194"/>
      <c r="AC201" s="195"/>
      <c r="AD201" s="289"/>
      <c r="AE201" s="195"/>
      <c r="AF201" s="289"/>
      <c r="AG201" s="195"/>
      <c r="AH201" s="289"/>
      <c r="AI201" s="195"/>
      <c r="AJ201" s="289"/>
      <c r="AK201" s="291"/>
      <c r="AL201" s="294"/>
      <c r="AM201" s="295"/>
      <c r="AN201" s="298"/>
      <c r="AO201" s="299"/>
      <c r="AQ201" s="126"/>
      <c r="AR201" s="126"/>
      <c r="AS201" s="126"/>
      <c r="AT201" s="126"/>
      <c r="AU201" s="126"/>
      <c r="AV201" s="126"/>
      <c r="AW201" s="126"/>
      <c r="AX201" s="126"/>
      <c r="AY201" s="126"/>
      <c r="AZ201" s="126"/>
      <c r="BA201" s="126"/>
      <c r="BB201" s="126"/>
      <c r="BC201" s="126"/>
      <c r="CG201" s="126"/>
      <c r="CH201" s="126"/>
      <c r="CI201" s="126"/>
      <c r="CJ201" s="126"/>
      <c r="CK201" s="126"/>
      <c r="CL201" s="126"/>
      <c r="CM201" s="126"/>
      <c r="CN201" s="126"/>
      <c r="CO201" s="126"/>
      <c r="CP201" s="126"/>
      <c r="CQ201" s="126"/>
      <c r="CR201" s="126"/>
      <c r="CS201" s="126"/>
      <c r="DW201" s="3"/>
    </row>
    <row r="202" spans="1:127" ht="11.25" customHeight="1">
      <c r="A202" s="210" t="str">
        <f>AB200</f>
        <v>A</v>
      </c>
      <c r="B202" s="211"/>
      <c r="C202" s="214"/>
      <c r="D202" s="215"/>
      <c r="E202" s="215"/>
      <c r="F202" s="215"/>
      <c r="G202" s="215"/>
      <c r="H202" s="215"/>
      <c r="I202" s="215"/>
      <c r="J202" s="215"/>
      <c r="K202" s="215"/>
      <c r="L202" s="215"/>
      <c r="M202" s="215"/>
      <c r="N202" s="215"/>
      <c r="O202" s="215"/>
      <c r="P202" s="215"/>
      <c r="Q202" s="215"/>
      <c r="R202" s="215"/>
      <c r="S202" s="215"/>
      <c r="T202" s="215"/>
      <c r="U202" s="215"/>
      <c r="V202" s="215"/>
      <c r="W202" s="215"/>
      <c r="X202" s="215"/>
      <c r="Y202" s="215"/>
      <c r="Z202" s="215"/>
      <c r="AA202" s="216"/>
      <c r="AB202" s="250"/>
      <c r="AC202" s="229"/>
      <c r="AD202" s="252" t="str">
        <f>IF($D198="1P",IF(Z229=Z231,IF(X229=X231,IF(V229&lt;&gt;"",IF(V229&gt;V231,"W","L"),""),IF(X229&gt;X231,"W","L")),IF(Z229&gt;Z231,"W","L")),IF(Z221=Z223,IF(X221=X223,IF(V221&lt;&gt;"",IF(V221&gt;V223,"W","L"),""),IF(X221&gt;X223,"W","L")),IF(Z221&gt;Z223,"W","L")))</f>
        <v/>
      </c>
      <c r="AE202" s="253"/>
      <c r="AF202" s="252" t="str">
        <f>IF($D198="1P",IF(Z221=Z223,IF(X221=X223,IF(V221&lt;&gt;"",IF(V221&gt;V223,"W","L"),""),IF(X221&gt;X223,"W","L")),IF(Z221&gt;Z223,"W","L")),IF(L233=L235,IF(J233=J235,IF(H233&lt;&gt;"",IF(H233&gt;H235,"W","L"),""),IF(J233&gt;J235,"W","L")),IF(L233&gt;L235,"W","L")))</f>
        <v/>
      </c>
      <c r="AG202" s="253"/>
      <c r="AH202" s="252" t="str">
        <f>IF($D198="1P",IF(L233=L235,IF(J233=J235,IF(H233&lt;&gt;"",IF(H233&gt;H235,"W","L"),""),IF(J233&gt;J235,"W","L")),IF(L233&gt;L235,"W","L")),IF(L225=L227,IF(J225=J227,IF(H225&lt;&gt;"",IF(H225&gt;H227,"W","L"),""),IF(J225&gt;J227,"W","L")),IF(L225&gt;L227,"W","L")))</f>
        <v/>
      </c>
      <c r="AI202" s="253"/>
      <c r="AJ202" s="252" t="str">
        <f>IF($D198="1P",IF(L225=L227,IF(J225=J227,IF(H225&lt;&gt;"",IF(H225&gt;H227,"W","L"),""),IF(J225&gt;J227,"W","L")),IF(L225&gt;L227,"W","L")),IF(Z229=Z231,IF(X229=X231,IF(V229&lt;&gt;"",IF(V229&gt;V231,"W","L"),""),IF(X229&gt;X231,"W","L")),IF(Z229&gt;Z231,"W","L")))</f>
        <v/>
      </c>
      <c r="AK202" s="324"/>
      <c r="AL202" s="254" t="str">
        <f>IF(OR(COUNTIF(AB202:AJ202,"W"),COUNTIF(AB202:AJ202,"L")),COUNTIF(AB202:AJ202,"W")*2+COUNTIF(AB202:AJ202,"L"),"")</f>
        <v/>
      </c>
      <c r="AM202" s="255"/>
      <c r="AN202" s="256" t="str">
        <f>IF(AL202&lt;&gt;"",RANK(AL202,AL202:AL210,0),"")</f>
        <v/>
      </c>
      <c r="AO202" s="257"/>
      <c r="AQ202" s="127"/>
      <c r="AR202" s="127"/>
      <c r="AS202" s="127"/>
      <c r="AT202" s="127"/>
      <c r="AU202" s="127"/>
      <c r="AV202" s="127"/>
      <c r="AW202" s="127"/>
      <c r="AX202" s="127"/>
      <c r="AY202" s="127"/>
      <c r="AZ202" s="127"/>
      <c r="BA202" s="127"/>
      <c r="BB202" s="127"/>
      <c r="BC202" s="127"/>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127"/>
      <c r="CH202" s="127"/>
      <c r="CI202" s="127"/>
      <c r="CJ202" s="127"/>
      <c r="CK202" s="127"/>
      <c r="CL202" s="127"/>
      <c r="CM202" s="127"/>
      <c r="CN202" s="127"/>
      <c r="CO202" s="127"/>
      <c r="CP202" s="127"/>
      <c r="CQ202" s="127"/>
      <c r="CR202" s="127"/>
      <c r="CS202" s="127"/>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W202" s="3"/>
    </row>
    <row r="203" spans="1:127" ht="11.25" customHeight="1">
      <c r="A203" s="212"/>
      <c r="B203" s="213"/>
      <c r="C203" s="217"/>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219"/>
      <c r="AB203" s="251"/>
      <c r="AC203" s="236"/>
      <c r="AD203" s="234"/>
      <c r="AE203" s="233"/>
      <c r="AF203" s="234"/>
      <c r="AG203" s="233"/>
      <c r="AH203" s="234"/>
      <c r="AI203" s="233"/>
      <c r="AJ203" s="234"/>
      <c r="AK203" s="238"/>
      <c r="AL203" s="241"/>
      <c r="AM203" s="240"/>
      <c r="AN203" s="258"/>
      <c r="AO203" s="243"/>
      <c r="AQ203" s="128"/>
      <c r="AR203" s="128"/>
      <c r="AS203" s="128"/>
      <c r="AT203" s="128"/>
      <c r="AU203" s="128"/>
      <c r="AV203" s="128"/>
      <c r="AW203" s="128"/>
      <c r="AX203" s="128"/>
      <c r="AY203" s="128"/>
      <c r="AZ203" s="128"/>
      <c r="BA203" s="128"/>
      <c r="BB203" s="128"/>
      <c r="BC203" s="128"/>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128"/>
      <c r="CH203" s="128"/>
      <c r="CI203" s="128"/>
      <c r="CJ203" s="128"/>
      <c r="CK203" s="128"/>
      <c r="CL203" s="128"/>
      <c r="CM203" s="128"/>
      <c r="CN203" s="128"/>
      <c r="CO203" s="128"/>
      <c r="CP203" s="128"/>
      <c r="CQ203" s="128"/>
      <c r="CR203" s="128"/>
      <c r="CS203" s="128"/>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W203" s="3"/>
    </row>
    <row r="204" spans="1:127" ht="11.25" customHeight="1">
      <c r="A204" s="210" t="str">
        <f>AD200</f>
        <v>B</v>
      </c>
      <c r="B204" s="211"/>
      <c r="C204" s="214"/>
      <c r="D204" s="215"/>
      <c r="E204" s="215"/>
      <c r="F204" s="215"/>
      <c r="G204" s="215"/>
      <c r="H204" s="215"/>
      <c r="I204" s="215"/>
      <c r="J204" s="215"/>
      <c r="K204" s="215"/>
      <c r="L204" s="215"/>
      <c r="M204" s="215"/>
      <c r="N204" s="215"/>
      <c r="O204" s="215"/>
      <c r="P204" s="215"/>
      <c r="Q204" s="215"/>
      <c r="R204" s="215"/>
      <c r="S204" s="215"/>
      <c r="T204" s="215"/>
      <c r="U204" s="215"/>
      <c r="V204" s="215"/>
      <c r="W204" s="215"/>
      <c r="X204" s="215"/>
      <c r="Y204" s="215"/>
      <c r="Z204" s="215"/>
      <c r="AA204" s="216"/>
      <c r="AB204" s="220" t="str">
        <f>IF(AD202&lt;&gt;"",IF(AD202="W","L","W"),"")</f>
        <v/>
      </c>
      <c r="AC204" s="221"/>
      <c r="AD204" s="228"/>
      <c r="AE204" s="229"/>
      <c r="AF204" s="227" t="str">
        <f>IF($D198="1P",IF(L229=L231,IF(J229=J231,IF(H229&lt;&gt;"",IF(H229&gt;H231,"W","L"),""),IF(J229&gt;J231,"W","L")),IF(L229&gt;L231,"W","L")),IF(Z233=Z235,IF(X233=X235,IF(V233&lt;&gt;"",IF(V233&gt;V235,"W","L"),""),IF(X233&gt;X235,"W","L")),IF(Z233&gt;Z235,"W","L")))</f>
        <v/>
      </c>
      <c r="AG204" s="221"/>
      <c r="AH204" s="227" t="str">
        <f>IF($D198="1P",IF(Z225=Z227,IF(X225=X227,IF(V225&lt;&gt;"",IF(V225&gt;V227,"W","L"),""),IF(X225&gt;X227,"W","L")),IF(Z225&gt;Z227,"W","L")),IF(Z217=Z219,IF(X217=X219,IF(V217&lt;&gt;"",IF(V217&gt;V219,"W","L"),""),IF(X217&gt;X219,"W","L")),IF(Z217&gt;Z219,"W","L")))</f>
        <v/>
      </c>
      <c r="AI204" s="221"/>
      <c r="AJ204" s="227" t="str">
        <f>IF($D198="1P",IF(L217=L219,IF(J217=J219,IF(H217&lt;&gt;"",IF(H217&gt;H219,"W","L"),""),IF(J217&gt;J219,"W","L")),IF(L217&gt;L219,"W","L")),IF(L217=L219,IF(J217=J219,IF(H217&lt;&gt;"",IF(H217&gt;H219,"W","L"),""),IF(J217&gt;J219,"W","L")),IF(L217&gt;L219,"W","L")))</f>
        <v/>
      </c>
      <c r="AK204" s="237"/>
      <c r="AL204" s="239" t="str">
        <f>IF(OR(COUNTIF(AB204:AJ204,"W"),COUNTIF(AB204:AJ204,"L")),COUNTIF(AB204:AJ204,"W")*2+COUNTIF(AB204:AJ204,"L"),"")</f>
        <v/>
      </c>
      <c r="AM204" s="240"/>
      <c r="AN204" s="242" t="str">
        <f>IF(AL204&lt;&gt;"",RANK(AL204,AL202:AL210,0),"")</f>
        <v/>
      </c>
      <c r="AO204" s="243"/>
      <c r="AQ204" s="126"/>
      <c r="AR204" s="126"/>
      <c r="AS204" s="126"/>
      <c r="AT204" s="126"/>
      <c r="AU204" s="126"/>
      <c r="AV204" s="126"/>
      <c r="AW204" s="126"/>
      <c r="AX204" s="126"/>
      <c r="AY204" s="126"/>
      <c r="AZ204" s="126"/>
      <c r="BA204" s="126"/>
      <c r="BB204" s="126"/>
      <c r="BC204" s="126"/>
      <c r="CG204" s="126"/>
      <c r="CH204" s="126"/>
      <c r="CI204" s="126"/>
      <c r="CJ204" s="126"/>
      <c r="CK204" s="126"/>
      <c r="CL204" s="126"/>
      <c r="CM204" s="126"/>
      <c r="CN204" s="126"/>
      <c r="CO204" s="126"/>
      <c r="CP204" s="126"/>
      <c r="CQ204" s="126"/>
      <c r="CR204" s="126"/>
      <c r="CS204" s="126"/>
    </row>
    <row r="205" spans="1:127" ht="11.25" customHeight="1" thickBot="1">
      <c r="A205" s="212"/>
      <c r="B205" s="213"/>
      <c r="C205" s="217"/>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c r="AA205" s="219"/>
      <c r="AB205" s="232"/>
      <c r="AC205" s="233"/>
      <c r="AD205" s="235"/>
      <c r="AE205" s="236"/>
      <c r="AF205" s="234"/>
      <c r="AG205" s="233"/>
      <c r="AH205" s="234"/>
      <c r="AI205" s="233"/>
      <c r="AJ205" s="234"/>
      <c r="AK205" s="238"/>
      <c r="AL205" s="241"/>
      <c r="AM205" s="240"/>
      <c r="AN205" s="258"/>
      <c r="AO205" s="243"/>
      <c r="AQ205" s="127"/>
      <c r="AR205" s="127"/>
      <c r="AS205" s="127"/>
      <c r="AT205" s="127"/>
      <c r="AU205" s="127"/>
      <c r="AV205" s="127"/>
      <c r="AW205" s="127"/>
      <c r="AX205" s="127"/>
      <c r="AY205" s="127"/>
      <c r="AZ205" s="127"/>
      <c r="BA205" s="127"/>
      <c r="BB205" s="127"/>
      <c r="BC205" s="127"/>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G205" s="127"/>
      <c r="CH205" s="127"/>
      <c r="CI205" s="127"/>
      <c r="CJ205" s="127"/>
      <c r="CK205" s="127"/>
      <c r="CL205" s="127"/>
      <c r="CM205" s="127"/>
      <c r="CN205" s="127"/>
      <c r="CO205" s="127"/>
      <c r="CP205" s="127"/>
      <c r="CQ205" s="127"/>
      <c r="CR205" s="127"/>
      <c r="CS205" s="127"/>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row>
    <row r="206" spans="1:127" ht="11.25" customHeight="1">
      <c r="A206" s="210" t="str">
        <f>AF200</f>
        <v>C</v>
      </c>
      <c r="B206" s="211"/>
      <c r="C206" s="214"/>
      <c r="D206" s="215"/>
      <c r="E206" s="215"/>
      <c r="F206" s="215"/>
      <c r="G206" s="215"/>
      <c r="H206" s="215"/>
      <c r="I206" s="215"/>
      <c r="J206" s="215"/>
      <c r="K206" s="215"/>
      <c r="L206" s="215"/>
      <c r="M206" s="215"/>
      <c r="N206" s="215"/>
      <c r="O206" s="215"/>
      <c r="P206" s="215"/>
      <c r="Q206" s="215"/>
      <c r="R206" s="215"/>
      <c r="S206" s="215"/>
      <c r="T206" s="215"/>
      <c r="U206" s="215"/>
      <c r="V206" s="215"/>
      <c r="W206" s="215"/>
      <c r="X206" s="215"/>
      <c r="Y206" s="215"/>
      <c r="Z206" s="215"/>
      <c r="AA206" s="216"/>
      <c r="AB206" s="220" t="str">
        <f>IF(AF202&lt;&gt;"",IF(AF202="W","L","W"),"")</f>
        <v/>
      </c>
      <c r="AC206" s="221"/>
      <c r="AD206" s="227" t="str">
        <f>IF(AF204&lt;&gt;"",IF(AF204="W","L","W"),"")</f>
        <v/>
      </c>
      <c r="AE206" s="221"/>
      <c r="AF206" s="228"/>
      <c r="AG206" s="229"/>
      <c r="AH206" s="227" t="str">
        <f>IF($D198="1P",IF(L221=L223,IF(J221=J223,IF(H221&lt;&gt;"",IF(H221&gt;H223,"W","L"),""),IF(J221&gt;J223,"W","L")),IF(L221&gt;L223,"W","L")),IF(L221=L223,IF(J221=J223,IF(H221&lt;&gt;"",IF(H221&gt;H223,"W","L"),""),IF(J221&gt;J223,"W","L")),IF(L221&gt;L223,"W","L")))</f>
        <v/>
      </c>
      <c r="AI206" s="221"/>
      <c r="AJ206" s="227" t="str">
        <f>IF($D198="1P",IF(Z217=Z219,IF(X217=X219,IF(V217&lt;&gt;"",IF(V217&gt;V219,"W","L"),""),IF(X217&gt;X219,"W","L")),IF(Z217&gt;Z219,"W","L")),IF(L229=L231,IF(J229=J231,IF(H229&lt;&gt;"",IF(H229&gt;H231,"W","L"),""),IF(J229&gt;J231,"W","L")),IF(L229&gt;L231,"W","L")))</f>
        <v/>
      </c>
      <c r="AK206" s="237"/>
      <c r="AL206" s="239" t="str">
        <f>IF(OR(COUNTIF(AB206:AJ206,"W"),COUNTIF(AB206:AJ206,"L")),COUNTIF(AB206:AJ206,"W")*2+COUNTIF(AB206:AJ206,"L"),"")</f>
        <v/>
      </c>
      <c r="AM206" s="240"/>
      <c r="AN206" s="242" t="str">
        <f>IF(AL206&lt;&gt;"",RANK(AL206,AL202:AL210,0),"")</f>
        <v/>
      </c>
      <c r="AO206" s="243"/>
      <c r="AQ206" s="154" t="str">
        <f>CONCATENATE($A200," ",$D200,","," ",$F198)</f>
        <v>Group: 4, Women's Singles</v>
      </c>
      <c r="AR206" s="155"/>
      <c r="AS206" s="155"/>
      <c r="AT206" s="155"/>
      <c r="AU206" s="155"/>
      <c r="AV206" s="155"/>
      <c r="AW206" s="155"/>
      <c r="AX206" s="155"/>
      <c r="AY206" s="155"/>
      <c r="AZ206" s="155"/>
      <c r="BA206" s="155"/>
      <c r="BB206" s="155"/>
      <c r="BC206" s="156"/>
      <c r="BD206" s="163">
        <f>A221</f>
        <v>2</v>
      </c>
      <c r="BE206" s="164"/>
      <c r="BF206" s="183" t="str">
        <f>C221</f>
        <v>C</v>
      </c>
      <c r="BG206" s="185" t="str">
        <f>IF(VLOOKUP($BF206,$A202:$C210,3,FALSE)=0,"",CONCATENATE(VLOOKUP(VLOOKUP($BF206,$A202:$C210,3,FALSE),Players!$J:$N,4,FALSE)," ",VLOOKUP($BF206,$A202:$C210,3,FALSE)," ",IF(ISERROR(VLOOKUP(VLOOKUP($BF206,$A202:$C210,3,FALSE),Players!$J:$N,5,FALSE)),"()",CONCATENATE("(",VLOOKUP(VLOOKUP($BF206,$A202:$C210,3,FALSE),Players!$J:$N,5,FALSE),")"))))</f>
        <v/>
      </c>
      <c r="BH206" s="186"/>
      <c r="BI206" s="186"/>
      <c r="BJ206" s="186"/>
      <c r="BK206" s="186"/>
      <c r="BL206" s="186"/>
      <c r="BM206" s="186"/>
      <c r="BN206" s="186"/>
      <c r="BO206" s="186"/>
      <c r="BP206" s="186"/>
      <c r="BQ206" s="186"/>
      <c r="BR206" s="186"/>
      <c r="BS206" s="186"/>
      <c r="BT206" s="186"/>
      <c r="BU206" s="187"/>
      <c r="BV206" s="170" t="str">
        <f>IF(D221&lt;&gt;"",D221,"")</f>
        <v/>
      </c>
      <c r="BW206" s="171"/>
      <c r="BX206" s="170" t="str">
        <f>IF(F221&lt;&gt;"",F221,"")</f>
        <v/>
      </c>
      <c r="BY206" s="171"/>
      <c r="BZ206" s="170" t="str">
        <f>IF(H221&lt;&gt;"",H221,"")</f>
        <v/>
      </c>
      <c r="CA206" s="171"/>
      <c r="CB206" s="170" t="str">
        <f>IF(J221&lt;&gt;"",J221,"")</f>
        <v/>
      </c>
      <c r="CC206" s="171"/>
      <c r="CD206" s="170" t="str">
        <f>IF(L221&lt;&gt;"",L221,"")</f>
        <v/>
      </c>
      <c r="CE206" s="171"/>
      <c r="CF206" s="174" t="str">
        <f>IF($CD206=$CD208,IF($CB206=$CB208,IF($BZ206&lt;&gt;"",IF($BZ206&gt;$BZ208,"W","L"),""),IF($CB206&gt;$CB208,"W","L")),IF($CD206&gt;$CD208,"W","L"))</f>
        <v/>
      </c>
      <c r="CG206" s="154" t="str">
        <f>CONCATENATE($A200," ",$D200,","," ",$F198)</f>
        <v>Group: 4, Women's Singles</v>
      </c>
      <c r="CH206" s="155"/>
      <c r="CI206" s="155"/>
      <c r="CJ206" s="155"/>
      <c r="CK206" s="155"/>
      <c r="CL206" s="155"/>
      <c r="CM206" s="155"/>
      <c r="CN206" s="155"/>
      <c r="CO206" s="155"/>
      <c r="CP206" s="155"/>
      <c r="CQ206" s="155"/>
      <c r="CR206" s="155"/>
      <c r="CS206" s="156"/>
      <c r="CT206" s="163">
        <f>O229</f>
        <v>9</v>
      </c>
      <c r="CU206" s="164"/>
      <c r="CV206" s="183" t="str">
        <f>Q229</f>
        <v>A</v>
      </c>
      <c r="CW206" s="185" t="str">
        <f>IF(VLOOKUP($CV206,$A202:$C210,3,FALSE)=0,"",CONCATENATE(VLOOKUP(VLOOKUP($CV206,$A202:$C210,3,FALSE),Players!$J:$N,4,FALSE)," ",VLOOKUP($CV206,$A202:$C210,3,FALSE)," ",IF(ISERROR(VLOOKUP(VLOOKUP($CV206,$A202:$C210,3,FALSE),Players!$J:$N,5,FALSE)),"()",CONCATENATE("(",VLOOKUP(VLOOKUP($CV206,$A202:$C210,3,FALSE),Players!$J:$N,5,FALSE),")"))))</f>
        <v/>
      </c>
      <c r="CX206" s="186"/>
      <c r="CY206" s="186"/>
      <c r="CZ206" s="186"/>
      <c r="DA206" s="186"/>
      <c r="DB206" s="186"/>
      <c r="DC206" s="186"/>
      <c r="DD206" s="186"/>
      <c r="DE206" s="186"/>
      <c r="DF206" s="186"/>
      <c r="DG206" s="186"/>
      <c r="DH206" s="186"/>
      <c r="DI206" s="186"/>
      <c r="DJ206" s="186"/>
      <c r="DK206" s="187"/>
      <c r="DL206" s="170" t="str">
        <f>IF(R229&lt;&gt;"",R229,"")</f>
        <v/>
      </c>
      <c r="DM206" s="171"/>
      <c r="DN206" s="170" t="str">
        <f>IF(T229&lt;&gt;"",T229,"")</f>
        <v/>
      </c>
      <c r="DO206" s="171"/>
      <c r="DP206" s="170" t="str">
        <f>IF(V229&lt;&gt;"",V229,"")</f>
        <v/>
      </c>
      <c r="DQ206" s="171"/>
      <c r="DR206" s="170" t="str">
        <f>IF(X229&lt;&gt;"",X229,"")</f>
        <v/>
      </c>
      <c r="DS206" s="171"/>
      <c r="DT206" s="170" t="str">
        <f>IF(Z229&lt;&gt;"",Z229,"")</f>
        <v/>
      </c>
      <c r="DU206" s="171"/>
      <c r="DV206" s="174" t="str">
        <f>IF($DT206=$DT208,IF($DR206=$DR208,IF($DP206&lt;&gt;"",IF($DP206&gt;$DP208,"W","L"),""),IF($DR206&gt;$DR208,"W","L")),IF($DT206&gt;$DT208,"W","L"))</f>
        <v/>
      </c>
    </row>
    <row r="207" spans="1:127" ht="11.25" customHeight="1">
      <c r="A207" s="212"/>
      <c r="B207" s="213"/>
      <c r="C207" s="217"/>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c r="AA207" s="219"/>
      <c r="AB207" s="232"/>
      <c r="AC207" s="233"/>
      <c r="AD207" s="234"/>
      <c r="AE207" s="233"/>
      <c r="AF207" s="235"/>
      <c r="AG207" s="236"/>
      <c r="AH207" s="234"/>
      <c r="AI207" s="233"/>
      <c r="AJ207" s="234"/>
      <c r="AK207" s="238"/>
      <c r="AL207" s="241"/>
      <c r="AM207" s="240"/>
      <c r="AN207" s="258"/>
      <c r="AO207" s="243"/>
      <c r="AQ207" s="157"/>
      <c r="AR207" s="158"/>
      <c r="AS207" s="158"/>
      <c r="AT207" s="158"/>
      <c r="AU207" s="158"/>
      <c r="AV207" s="158"/>
      <c r="AW207" s="158"/>
      <c r="AX207" s="158"/>
      <c r="AY207" s="158"/>
      <c r="AZ207" s="158"/>
      <c r="BA207" s="158"/>
      <c r="BB207" s="158"/>
      <c r="BC207" s="159"/>
      <c r="BD207" s="165"/>
      <c r="BE207" s="166"/>
      <c r="BF207" s="184"/>
      <c r="BG207" s="188"/>
      <c r="BH207" s="189"/>
      <c r="BI207" s="189"/>
      <c r="BJ207" s="189"/>
      <c r="BK207" s="189"/>
      <c r="BL207" s="189"/>
      <c r="BM207" s="189"/>
      <c r="BN207" s="189"/>
      <c r="BO207" s="189"/>
      <c r="BP207" s="189"/>
      <c r="BQ207" s="189"/>
      <c r="BR207" s="189"/>
      <c r="BS207" s="189"/>
      <c r="BT207" s="189"/>
      <c r="BU207" s="190"/>
      <c r="BV207" s="172"/>
      <c r="BW207" s="173"/>
      <c r="BX207" s="172"/>
      <c r="BY207" s="173"/>
      <c r="BZ207" s="172"/>
      <c r="CA207" s="173"/>
      <c r="CB207" s="172"/>
      <c r="CC207" s="173"/>
      <c r="CD207" s="172"/>
      <c r="CE207" s="173"/>
      <c r="CF207" s="174"/>
      <c r="CG207" s="157"/>
      <c r="CH207" s="158"/>
      <c r="CI207" s="158"/>
      <c r="CJ207" s="158"/>
      <c r="CK207" s="158"/>
      <c r="CL207" s="158"/>
      <c r="CM207" s="158"/>
      <c r="CN207" s="158"/>
      <c r="CO207" s="158"/>
      <c r="CP207" s="158"/>
      <c r="CQ207" s="158"/>
      <c r="CR207" s="158"/>
      <c r="CS207" s="159"/>
      <c r="CT207" s="165"/>
      <c r="CU207" s="166"/>
      <c r="CV207" s="184"/>
      <c r="CW207" s="188"/>
      <c r="CX207" s="189"/>
      <c r="CY207" s="189"/>
      <c r="CZ207" s="189"/>
      <c r="DA207" s="189"/>
      <c r="DB207" s="189"/>
      <c r="DC207" s="189"/>
      <c r="DD207" s="189"/>
      <c r="DE207" s="189"/>
      <c r="DF207" s="189"/>
      <c r="DG207" s="189"/>
      <c r="DH207" s="189"/>
      <c r="DI207" s="189"/>
      <c r="DJ207" s="189"/>
      <c r="DK207" s="190"/>
      <c r="DL207" s="172"/>
      <c r="DM207" s="173"/>
      <c r="DN207" s="172"/>
      <c r="DO207" s="173"/>
      <c r="DP207" s="172"/>
      <c r="DQ207" s="173"/>
      <c r="DR207" s="172"/>
      <c r="DS207" s="173"/>
      <c r="DT207" s="172"/>
      <c r="DU207" s="173"/>
      <c r="DV207" s="174"/>
    </row>
    <row r="208" spans="1:127" ht="11.25" customHeight="1">
      <c r="A208" s="210" t="str">
        <f>AH200</f>
        <v>D</v>
      </c>
      <c r="B208" s="211"/>
      <c r="C208" s="214"/>
      <c r="D208" s="215"/>
      <c r="E208" s="215"/>
      <c r="F208" s="215"/>
      <c r="G208" s="215"/>
      <c r="H208" s="215"/>
      <c r="I208" s="215"/>
      <c r="J208" s="215"/>
      <c r="K208" s="215"/>
      <c r="L208" s="215"/>
      <c r="M208" s="215"/>
      <c r="N208" s="215"/>
      <c r="O208" s="215"/>
      <c r="P208" s="215"/>
      <c r="Q208" s="215"/>
      <c r="R208" s="215"/>
      <c r="S208" s="215"/>
      <c r="T208" s="215"/>
      <c r="U208" s="215"/>
      <c r="V208" s="215"/>
      <c r="W208" s="215"/>
      <c r="X208" s="215"/>
      <c r="Y208" s="215"/>
      <c r="Z208" s="215"/>
      <c r="AA208" s="216"/>
      <c r="AB208" s="220" t="str">
        <f>IF(AH202&lt;&gt;"",IF(AH202="W","L","W"),"")</f>
        <v/>
      </c>
      <c r="AC208" s="221"/>
      <c r="AD208" s="227" t="str">
        <f>IF(AH204&lt;&gt;"",IF(AH204="W","L","W"),"")</f>
        <v/>
      </c>
      <c r="AE208" s="221"/>
      <c r="AF208" s="227" t="str">
        <f>IF(AH206&lt;&gt;"",IF(AH206="W","L","W"),"")</f>
        <v/>
      </c>
      <c r="AG208" s="221"/>
      <c r="AH208" s="228"/>
      <c r="AI208" s="229"/>
      <c r="AJ208" s="227" t="str">
        <f>IF($D198="1P",IF(Z233=Z235,IF(X233=X235,IF(V233&lt;&gt;"",IF(V233&gt;V235,"W","L"),""),IF(X233&gt;X235,"W","L")),IF(Z233&gt;Z235,"W","L")),IF(Z225=Z227,IF(X225=X227,IF(V225&lt;&gt;"",IF(V225&gt;V227,"W","L"),""),IF(X225&gt;X227,"W","L")),IF(Z225&gt;Z227,"W","L")))</f>
        <v/>
      </c>
      <c r="AK208" s="237"/>
      <c r="AL208" s="239" t="str">
        <f>IF(OR(COUNTIF(AB208:AJ208,"W"),COUNTIF(AB208:AJ208,"L")),COUNTIF(AB208:AJ208,"W")*2+COUNTIF(AB208:AJ208,"L"),"")</f>
        <v/>
      </c>
      <c r="AM208" s="240"/>
      <c r="AN208" s="242" t="str">
        <f>IF(AL208&lt;&gt;"",RANK(AL208,AL202:AL210,0),"")</f>
        <v/>
      </c>
      <c r="AO208" s="243"/>
      <c r="AQ208" s="157"/>
      <c r="AR208" s="158"/>
      <c r="AS208" s="158"/>
      <c r="AT208" s="158"/>
      <c r="AU208" s="158"/>
      <c r="AV208" s="158"/>
      <c r="AW208" s="158"/>
      <c r="AX208" s="158"/>
      <c r="AY208" s="158"/>
      <c r="AZ208" s="158"/>
      <c r="BA208" s="158"/>
      <c r="BB208" s="158"/>
      <c r="BC208" s="159"/>
      <c r="BD208" s="165"/>
      <c r="BE208" s="166"/>
      <c r="BF208" s="175" t="str">
        <f>C223</f>
        <v>D</v>
      </c>
      <c r="BG208" s="177" t="str">
        <f>IF(VLOOKUP($BF208,$A202:$C210,3,FALSE)=0,"",CONCATENATE(VLOOKUP(VLOOKUP($BF208,$A202:$C210,3,FALSE),Players!$J:$N,4,FALSE)," ",VLOOKUP($BF208,$A202:$C210,3,FALSE)," ",IF(ISERROR(VLOOKUP(VLOOKUP($BF208,$A202:$C210,3,FALSE),Players!$J:$N,5,FALSE)),"()",CONCATENATE("(",VLOOKUP(VLOOKUP($BF208,$A202:$C210,3,FALSE),Players!$J:$N,5,FALSE),")"))))</f>
        <v/>
      </c>
      <c r="BH208" s="178"/>
      <c r="BI208" s="178"/>
      <c r="BJ208" s="178"/>
      <c r="BK208" s="178"/>
      <c r="BL208" s="178"/>
      <c r="BM208" s="178"/>
      <c r="BN208" s="178"/>
      <c r="BO208" s="178"/>
      <c r="BP208" s="178"/>
      <c r="BQ208" s="178"/>
      <c r="BR208" s="178"/>
      <c r="BS208" s="178"/>
      <c r="BT208" s="178"/>
      <c r="BU208" s="179"/>
      <c r="BV208" s="150" t="str">
        <f>IF(D223&lt;&gt;"",D223,"")</f>
        <v/>
      </c>
      <c r="BW208" s="151"/>
      <c r="BX208" s="150" t="str">
        <f>IF(F223&lt;&gt;"",F223,"")</f>
        <v/>
      </c>
      <c r="BY208" s="151"/>
      <c r="BZ208" s="150" t="str">
        <f>IF(H223&lt;&gt;"",H223,"")</f>
        <v/>
      </c>
      <c r="CA208" s="151"/>
      <c r="CB208" s="150" t="str">
        <f>IF(J223&lt;&gt;"",J223,"")</f>
        <v/>
      </c>
      <c r="CC208" s="151"/>
      <c r="CD208" s="150" t="str">
        <f>IF(L223&lt;&gt;"",L223,"")</f>
        <v/>
      </c>
      <c r="CE208" s="151"/>
      <c r="CF208" s="174" t="str">
        <f>IF($CF206&lt;&gt;"",IF(CF206="W","L","W"),"")</f>
        <v/>
      </c>
      <c r="CG208" s="157"/>
      <c r="CH208" s="158"/>
      <c r="CI208" s="158"/>
      <c r="CJ208" s="158"/>
      <c r="CK208" s="158"/>
      <c r="CL208" s="158"/>
      <c r="CM208" s="158"/>
      <c r="CN208" s="158"/>
      <c r="CO208" s="158"/>
      <c r="CP208" s="158"/>
      <c r="CQ208" s="158"/>
      <c r="CR208" s="158"/>
      <c r="CS208" s="159"/>
      <c r="CT208" s="165"/>
      <c r="CU208" s="166"/>
      <c r="CV208" s="175" t="str">
        <f>Q231</f>
        <v>E</v>
      </c>
      <c r="CW208" s="177" t="str">
        <f>IF(VLOOKUP($CV208,$A202:$C210,3,FALSE)=0,"",CONCATENATE(VLOOKUP(VLOOKUP($CV208,$A202:$C210,3,FALSE),Players!$J:$N,4,FALSE)," ",VLOOKUP($CV208,$A202:$C210,3,FALSE)," ",IF(ISERROR(VLOOKUP(VLOOKUP($CV208,$A202:$C210,3,FALSE),Players!$J:$N,5,FALSE)),"()",CONCATENATE("(",VLOOKUP(VLOOKUP($CV208,$A202:$C210,3,FALSE),Players!$J:$N,5,FALSE),")"))))</f>
        <v/>
      </c>
      <c r="CX208" s="178"/>
      <c r="CY208" s="178"/>
      <c r="CZ208" s="178"/>
      <c r="DA208" s="178"/>
      <c r="DB208" s="178"/>
      <c r="DC208" s="178"/>
      <c r="DD208" s="178"/>
      <c r="DE208" s="178"/>
      <c r="DF208" s="178"/>
      <c r="DG208" s="178"/>
      <c r="DH208" s="178"/>
      <c r="DI208" s="178"/>
      <c r="DJ208" s="178"/>
      <c r="DK208" s="179"/>
      <c r="DL208" s="150" t="str">
        <f>IF(R231&lt;&gt;"",R231,"")</f>
        <v/>
      </c>
      <c r="DM208" s="151"/>
      <c r="DN208" s="150" t="str">
        <f>IF(T231&lt;&gt;"",T231,"")</f>
        <v/>
      </c>
      <c r="DO208" s="151"/>
      <c r="DP208" s="150" t="str">
        <f>IF(V231&lt;&gt;"",V231,"")</f>
        <v/>
      </c>
      <c r="DQ208" s="151"/>
      <c r="DR208" s="150" t="str">
        <f>IF(X231&lt;&gt;"",X231,"")</f>
        <v/>
      </c>
      <c r="DS208" s="151"/>
      <c r="DT208" s="150" t="str">
        <f>IF(Z231&lt;&gt;"",Z231,"")</f>
        <v/>
      </c>
      <c r="DU208" s="151"/>
      <c r="DV208" s="174" t="str">
        <f>IF($DV206&lt;&gt;"",IF(DV206="W","L","W"),"")</f>
        <v/>
      </c>
    </row>
    <row r="209" spans="1:126" ht="11.25" customHeight="1" thickBot="1">
      <c r="A209" s="212"/>
      <c r="B209" s="213"/>
      <c r="C209" s="217"/>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9"/>
      <c r="AB209" s="232"/>
      <c r="AC209" s="233"/>
      <c r="AD209" s="234"/>
      <c r="AE209" s="233"/>
      <c r="AF209" s="234"/>
      <c r="AG209" s="233"/>
      <c r="AH209" s="235"/>
      <c r="AI209" s="236"/>
      <c r="AJ209" s="234"/>
      <c r="AK209" s="238"/>
      <c r="AL209" s="241"/>
      <c r="AM209" s="240"/>
      <c r="AN209" s="258"/>
      <c r="AO209" s="243"/>
      <c r="AQ209" s="160"/>
      <c r="AR209" s="161"/>
      <c r="AS209" s="161"/>
      <c r="AT209" s="161"/>
      <c r="AU209" s="161"/>
      <c r="AV209" s="161"/>
      <c r="AW209" s="161"/>
      <c r="AX209" s="161"/>
      <c r="AY209" s="161"/>
      <c r="AZ209" s="161"/>
      <c r="BA209" s="161"/>
      <c r="BB209" s="161"/>
      <c r="BC209" s="162"/>
      <c r="BD209" s="167"/>
      <c r="BE209" s="168"/>
      <c r="BF209" s="176"/>
      <c r="BG209" s="180"/>
      <c r="BH209" s="181"/>
      <c r="BI209" s="181"/>
      <c r="BJ209" s="181"/>
      <c r="BK209" s="181"/>
      <c r="BL209" s="181"/>
      <c r="BM209" s="181"/>
      <c r="BN209" s="181"/>
      <c r="BO209" s="181"/>
      <c r="BP209" s="181"/>
      <c r="BQ209" s="181"/>
      <c r="BR209" s="181"/>
      <c r="BS209" s="181"/>
      <c r="BT209" s="181"/>
      <c r="BU209" s="182"/>
      <c r="BV209" s="152"/>
      <c r="BW209" s="153"/>
      <c r="BX209" s="152"/>
      <c r="BY209" s="153"/>
      <c r="BZ209" s="152"/>
      <c r="CA209" s="153"/>
      <c r="CB209" s="152"/>
      <c r="CC209" s="153"/>
      <c r="CD209" s="152"/>
      <c r="CE209" s="153"/>
      <c r="CF209" s="174"/>
      <c r="CG209" s="160"/>
      <c r="CH209" s="161"/>
      <c r="CI209" s="161"/>
      <c r="CJ209" s="161"/>
      <c r="CK209" s="161"/>
      <c r="CL209" s="161"/>
      <c r="CM209" s="161"/>
      <c r="CN209" s="161"/>
      <c r="CO209" s="161"/>
      <c r="CP209" s="161"/>
      <c r="CQ209" s="161"/>
      <c r="CR209" s="161"/>
      <c r="CS209" s="162"/>
      <c r="CT209" s="167"/>
      <c r="CU209" s="168"/>
      <c r="CV209" s="176"/>
      <c r="CW209" s="180"/>
      <c r="CX209" s="181"/>
      <c r="CY209" s="181"/>
      <c r="CZ209" s="181"/>
      <c r="DA209" s="181"/>
      <c r="DB209" s="181"/>
      <c r="DC209" s="181"/>
      <c r="DD209" s="181"/>
      <c r="DE209" s="181"/>
      <c r="DF209" s="181"/>
      <c r="DG209" s="181"/>
      <c r="DH209" s="181"/>
      <c r="DI209" s="181"/>
      <c r="DJ209" s="181"/>
      <c r="DK209" s="182"/>
      <c r="DL209" s="152"/>
      <c r="DM209" s="153"/>
      <c r="DN209" s="152"/>
      <c r="DO209" s="153"/>
      <c r="DP209" s="152"/>
      <c r="DQ209" s="153"/>
      <c r="DR209" s="152"/>
      <c r="DS209" s="153"/>
      <c r="DT209" s="152"/>
      <c r="DU209" s="153"/>
      <c r="DV209" s="174"/>
    </row>
    <row r="210" spans="1:126" ht="11.25" customHeight="1">
      <c r="A210" s="210" t="str">
        <f>AJ200</f>
        <v>E</v>
      </c>
      <c r="B210" s="211"/>
      <c r="C210" s="214"/>
      <c r="D210" s="215"/>
      <c r="E210" s="215"/>
      <c r="F210" s="215"/>
      <c r="G210" s="215"/>
      <c r="H210" s="215"/>
      <c r="I210" s="215"/>
      <c r="J210" s="215"/>
      <c r="K210" s="215"/>
      <c r="L210" s="215"/>
      <c r="M210" s="215"/>
      <c r="N210" s="215"/>
      <c r="O210" s="215"/>
      <c r="P210" s="215"/>
      <c r="Q210" s="215"/>
      <c r="R210" s="215"/>
      <c r="S210" s="215"/>
      <c r="T210" s="215"/>
      <c r="U210" s="215"/>
      <c r="V210" s="215"/>
      <c r="W210" s="215"/>
      <c r="X210" s="215"/>
      <c r="Y210" s="215"/>
      <c r="Z210" s="215"/>
      <c r="AA210" s="216"/>
      <c r="AB210" s="220" t="str">
        <f>IF(AJ202&lt;&gt;"",IF(AJ202="W","L","W"),"")</f>
        <v/>
      </c>
      <c r="AC210" s="221"/>
      <c r="AD210" s="227" t="str">
        <f>IF(AJ204&lt;&gt;"",IF(AJ204="W","L","W"),"")</f>
        <v/>
      </c>
      <c r="AE210" s="221"/>
      <c r="AF210" s="227" t="str">
        <f>IF(AJ206&lt;&gt;"",IF(AJ206="W","L","W"),"")</f>
        <v/>
      </c>
      <c r="AG210" s="221"/>
      <c r="AH210" s="227" t="str">
        <f>IF(AJ208&lt;&gt;"",IF(AJ208="W","L","W"),"")</f>
        <v/>
      </c>
      <c r="AI210" s="221"/>
      <c r="AJ210" s="228"/>
      <c r="AK210" s="229"/>
      <c r="AL210" s="239" t="str">
        <f>IF(OR(COUNTIF(AB210:AJ210,"W"),COUNTIF(AB210:AJ210,"L")),COUNTIF(AB210:AJ210,"W")*2+COUNTIF(AB210:AJ210,"L"),"")</f>
        <v/>
      </c>
      <c r="AM210" s="240"/>
      <c r="AN210" s="242" t="str">
        <f>IF(AL210&lt;&gt;"",RANK(AL210,AL202:AL210,0),"")</f>
        <v/>
      </c>
      <c r="AO210" s="243"/>
      <c r="AQ210" s="126"/>
      <c r="AR210" s="126"/>
      <c r="AS210" s="126"/>
      <c r="AT210" s="126"/>
      <c r="AU210" s="126"/>
      <c r="AV210" s="126"/>
      <c r="AW210" s="126"/>
      <c r="AX210" s="126"/>
      <c r="AY210" s="126"/>
      <c r="AZ210" s="126"/>
      <c r="BA210" s="126"/>
      <c r="BB210" s="126"/>
      <c r="BC210" s="126"/>
      <c r="BV210" s="169" t="str">
        <f>IF(CF206&lt;&gt;"",IF(AND(AND(BV206&gt;-1,BV208&gt;-1),OR(BV206&gt;10,BV208&gt;10),ABS(BV206-BV208)&gt;1,IF(OR(BV206&gt;11,BV208&gt;11),ABS(BV206-BV208)=2,TRUE),BV206=INT(BV206),BV208=INT(BV208)),"","Error"),"")</f>
        <v/>
      </c>
      <c r="BW210" s="169"/>
      <c r="BX210" s="169" t="str">
        <f>IF(CF206&lt;&gt;"",IF(AND(AND(BX206&gt;-1,BX208&gt;-1),OR(BX206&gt;10,BX208&gt;10),ABS(BX206-BX208)&gt;1,IF(OR(BX206&gt;11,BX208&gt;11),ABS(BX206-BX208)=2,TRUE),BX206=INT(BX206),BX208=INT(BX208)),"","Error"),"")</f>
        <v/>
      </c>
      <c r="BY210" s="169"/>
      <c r="BZ210" s="169" t="str">
        <f>IF(CF206&lt;&gt;"",IF(AND(AND(BZ206&gt;-1,BZ208&gt;-1),OR(BZ206&gt;10,BZ208&gt;10),ABS(BZ206-BZ208)&gt;1,IF(OR(BZ206&gt;11,BZ208&gt;11),ABS(BZ206-BZ208)=2,TRUE),BZ206=INT(BZ206),BZ208=INT(BZ208)),"","Error"),"")</f>
        <v/>
      </c>
      <c r="CA210" s="169"/>
      <c r="CB210" s="169" t="str">
        <f>IF(AND(CF206&lt;&gt;"",CB206&lt;&gt;""),IF(AND(AND(CB206&gt;-1,CB208&gt;-1),OR(CB206&gt;10,CB208&gt;10),ABS(CB206-CB208)&gt;1,IF(OR(CB206&gt;11,CB208&gt;11),ABS(CB206-CB208)=2,TRUE),CB206=INT(CB206),CB208=INT(CB208)),"","Error"),"")</f>
        <v/>
      </c>
      <c r="CC210" s="169"/>
      <c r="CD210" s="169" t="str">
        <f>IF(AND(CF206&lt;&gt;"",CD206&lt;&gt;""),IF(AND(AND(CD206&gt;-1,CD208&gt;-1),OR(CD206&gt;10,CD208&gt;10),ABS(CD206-CD208)&gt;1,IF(OR(CD206&gt;11,CD208&gt;11),ABS(CD206-CD208)=2,TRUE),CD206=INT(CD206),CD208=INT(CD208)),"","Error"),"")</f>
        <v/>
      </c>
      <c r="CE210" s="169"/>
      <c r="CG210" s="126"/>
      <c r="CH210" s="126"/>
      <c r="CI210" s="126"/>
      <c r="CJ210" s="126"/>
      <c r="CK210" s="126"/>
      <c r="CL210" s="126"/>
      <c r="CM210" s="126"/>
      <c r="CN210" s="126"/>
      <c r="CO210" s="126"/>
      <c r="CP210" s="126"/>
      <c r="CQ210" s="126"/>
      <c r="CR210" s="126"/>
      <c r="CS210" s="126"/>
      <c r="DL210" s="169" t="str">
        <f>IF(DV206&lt;&gt;"",IF(AND(AND(DL206&gt;-1,DL208&gt;-1),OR(DL206&gt;10,DL208&gt;10),ABS(DL206-DL208)&gt;1,IF(OR(DL206&gt;11,DL208&gt;11),ABS(DL206-DL208)=2,TRUE),DL206=INT(DL206),DL208=INT(DL208)),"","Error"),"")</f>
        <v/>
      </c>
      <c r="DM210" s="169"/>
      <c r="DN210" s="169" t="str">
        <f>IF(DV206&lt;&gt;"",IF(AND(AND(DN206&gt;-1,DN208&gt;-1),OR(DN206&gt;10,DN208&gt;10),ABS(DN206-DN208)&gt;1,IF(OR(DN206&gt;11,DN208&gt;11),ABS(DN206-DN208)=2,TRUE),DN206=INT(DN206),DN208=INT(DN208)),"","Error"),"")</f>
        <v/>
      </c>
      <c r="DO210" s="169"/>
      <c r="DP210" s="169" t="str">
        <f>IF(DV206&lt;&gt;"",IF(AND(AND(DP206&gt;-1,DP208&gt;-1),OR(DP206&gt;10,DP208&gt;10),ABS(DP206-DP208)&gt;1,IF(OR(DP206&gt;11,DP208&gt;11),ABS(DP206-DP208)=2,TRUE),DP206=INT(DP206),DP208=INT(DP208)),"","Error"),"")</f>
        <v/>
      </c>
      <c r="DQ210" s="169"/>
      <c r="DR210" s="169" t="str">
        <f>IF(AND(DV206&lt;&gt;"",DR206&lt;&gt;""),IF(AND(AND(DR206&gt;-1,DR208&gt;-1),OR(DR206&gt;10,DR208&gt;10),ABS(DR206-DR208)&gt;1,IF(OR(DR206&gt;11,DR208&gt;11),ABS(DR206-DR208)=2,TRUE),DR206=INT(DR206),DR208=INT(DR208)),"","Error"),"")</f>
        <v/>
      </c>
      <c r="DS210" s="169"/>
      <c r="DT210" s="169" t="str">
        <f>IF(AND(DV206&lt;&gt;"",DT206&lt;&gt;""),IF(AND(AND(DT206&gt;-1,DT208&gt;-1),OR(DT206&gt;10,DT208&gt;10),ABS(DT206-DT208)&gt;1,IF(OR(DT206&gt;11,DT208&gt;11),ABS(DT206-DT208)=2,TRUE),DT206=INT(DT206),DT208=INT(DT208)),"","Error"),"")</f>
        <v/>
      </c>
      <c r="DU210" s="169"/>
    </row>
    <row r="211" spans="1:126" ht="11.25" customHeight="1" thickBot="1">
      <c r="A211" s="212"/>
      <c r="B211" s="213"/>
      <c r="C211" s="217"/>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9"/>
      <c r="AB211" s="222"/>
      <c r="AC211" s="223"/>
      <c r="AD211" s="226"/>
      <c r="AE211" s="223"/>
      <c r="AF211" s="226"/>
      <c r="AG211" s="223"/>
      <c r="AH211" s="226"/>
      <c r="AI211" s="223"/>
      <c r="AJ211" s="230"/>
      <c r="AK211" s="231"/>
      <c r="AL211" s="246"/>
      <c r="AM211" s="247"/>
      <c r="AN211" s="248"/>
      <c r="AO211" s="249"/>
      <c r="AQ211" s="126"/>
      <c r="AR211" s="126"/>
      <c r="AS211" s="126"/>
      <c r="AT211" s="126"/>
      <c r="AU211" s="126"/>
      <c r="AV211" s="126"/>
      <c r="AW211" s="126"/>
      <c r="AX211" s="126"/>
      <c r="AY211" s="126"/>
      <c r="AZ211" s="126"/>
      <c r="BA211" s="126"/>
      <c r="BB211" s="126"/>
      <c r="BC211" s="126"/>
      <c r="CG211" s="126"/>
      <c r="CH211" s="126"/>
      <c r="CI211" s="126"/>
      <c r="CJ211" s="126"/>
      <c r="CK211" s="126"/>
      <c r="CL211" s="126"/>
      <c r="CM211" s="126"/>
      <c r="CN211" s="126"/>
      <c r="CO211" s="126"/>
      <c r="CP211" s="126"/>
      <c r="CQ211" s="126"/>
      <c r="CR211" s="126"/>
      <c r="CS211" s="126"/>
    </row>
    <row r="212" spans="1:126" ht="11.25" customHeight="1">
      <c r="A212" s="2"/>
      <c r="J212" s="43"/>
      <c r="K212" s="43"/>
      <c r="L212" s="43"/>
      <c r="M212" s="43"/>
      <c r="R212" s="42"/>
      <c r="S212" s="42"/>
      <c r="W212" s="42"/>
      <c r="AA212" s="42"/>
      <c r="AB212" s="3"/>
      <c r="AQ212" s="127"/>
      <c r="AR212" s="127"/>
      <c r="AS212" s="127"/>
      <c r="AT212" s="127"/>
      <c r="AU212" s="127"/>
      <c r="AV212" s="127"/>
      <c r="AW212" s="127"/>
      <c r="AX212" s="127"/>
      <c r="AY212" s="127"/>
      <c r="AZ212" s="127"/>
      <c r="BA212" s="127"/>
      <c r="BB212" s="127"/>
      <c r="BC212" s="127"/>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G212" s="127"/>
      <c r="CH212" s="127"/>
      <c r="CI212" s="127"/>
      <c r="CJ212" s="127"/>
      <c r="CK212" s="127"/>
      <c r="CL212" s="127"/>
      <c r="CM212" s="127"/>
      <c r="CN212" s="127"/>
      <c r="CO212" s="127"/>
      <c r="CP212" s="127"/>
      <c r="CQ212" s="127"/>
      <c r="CR212" s="127"/>
      <c r="CS212" s="127"/>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row>
    <row r="213" spans="1:126" ht="11.25" customHeight="1">
      <c r="A213" s="42"/>
      <c r="R213" s="42"/>
      <c r="S213" s="42"/>
      <c r="W213" s="42"/>
      <c r="X213" s="43"/>
      <c r="Y213" s="43"/>
      <c r="Z213" s="43"/>
      <c r="AA213" s="43"/>
      <c r="AB213" s="3"/>
      <c r="AQ213" s="128"/>
      <c r="AR213" s="128"/>
      <c r="AS213" s="128"/>
      <c r="AT213" s="128"/>
      <c r="AU213" s="128"/>
      <c r="AV213" s="128"/>
      <c r="AW213" s="128"/>
      <c r="AX213" s="128"/>
      <c r="AY213" s="128"/>
      <c r="AZ213" s="128"/>
      <c r="BA213" s="128"/>
      <c r="BB213" s="128"/>
      <c r="BC213" s="128"/>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G213" s="128"/>
      <c r="CH213" s="128"/>
      <c r="CI213" s="128"/>
      <c r="CJ213" s="128"/>
      <c r="CK213" s="128"/>
      <c r="CL213" s="128"/>
      <c r="CM213" s="128"/>
      <c r="CN213" s="128"/>
      <c r="CO213" s="128"/>
      <c r="CP213" s="128"/>
      <c r="CQ213" s="128"/>
      <c r="CR213" s="128"/>
      <c r="CS213" s="128"/>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row>
    <row r="214" spans="1:126" ht="11.25" customHeight="1">
      <c r="AQ214" s="126"/>
      <c r="AR214" s="126"/>
      <c r="AS214" s="126"/>
      <c r="AT214" s="126"/>
      <c r="AU214" s="126"/>
      <c r="AV214" s="126"/>
      <c r="AW214" s="126"/>
      <c r="AX214" s="126"/>
      <c r="AY214" s="126"/>
      <c r="AZ214" s="126"/>
      <c r="BA214" s="126"/>
      <c r="BB214" s="126"/>
      <c r="BC214" s="126"/>
      <c r="CG214" s="126"/>
      <c r="CH214" s="126"/>
      <c r="CI214" s="126"/>
      <c r="CJ214" s="126"/>
      <c r="CK214" s="126"/>
      <c r="CL214" s="126"/>
      <c r="CM214" s="126"/>
      <c r="CN214" s="126"/>
      <c r="CO214" s="126"/>
      <c r="CP214" s="126"/>
      <c r="CQ214" s="126"/>
      <c r="CR214" s="126"/>
      <c r="CS214" s="126"/>
    </row>
    <row r="215" spans="1:126" ht="11.25" customHeight="1" thickBot="1">
      <c r="AP215" s="2"/>
      <c r="AQ215" s="127"/>
      <c r="AR215" s="127"/>
      <c r="AS215" s="127"/>
      <c r="AT215" s="127"/>
      <c r="AU215" s="127"/>
      <c r="AV215" s="127"/>
      <c r="AW215" s="127"/>
      <c r="AX215" s="127"/>
      <c r="AY215" s="127"/>
      <c r="AZ215" s="127"/>
      <c r="BA215" s="127"/>
      <c r="BB215" s="127"/>
      <c r="BC215" s="127"/>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G215" s="127"/>
      <c r="CH215" s="127"/>
      <c r="CI215" s="127"/>
      <c r="CJ215" s="127"/>
      <c r="CK215" s="127"/>
      <c r="CL215" s="127"/>
      <c r="CM215" s="127"/>
      <c r="CN215" s="127"/>
      <c r="CO215" s="127"/>
      <c r="CP215" s="127"/>
      <c r="CQ215" s="127"/>
      <c r="CR215" s="127"/>
      <c r="CS215" s="127"/>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2"/>
    </row>
    <row r="216" spans="1:126" ht="11.25" customHeight="1" thickBo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154" t="str">
        <f>CONCATENATE($A200," ",$D200,","," ",$F198)</f>
        <v>Group: 4, Women's Singles</v>
      </c>
      <c r="AR216" s="155"/>
      <c r="AS216" s="155"/>
      <c r="AT216" s="155"/>
      <c r="AU216" s="155"/>
      <c r="AV216" s="155"/>
      <c r="AW216" s="155"/>
      <c r="AX216" s="155"/>
      <c r="AY216" s="155"/>
      <c r="AZ216" s="155"/>
      <c r="BA216" s="155"/>
      <c r="BB216" s="155"/>
      <c r="BC216" s="156"/>
      <c r="BD216" s="163">
        <f>A225</f>
        <v>3</v>
      </c>
      <c r="BE216" s="164"/>
      <c r="BF216" s="183" t="str">
        <f>C225</f>
        <v>A</v>
      </c>
      <c r="BG216" s="185" t="str">
        <f>IF(VLOOKUP($BF216,$A202:$C210,3,FALSE)=0,"",CONCATENATE(VLOOKUP(VLOOKUP($BF216,$A202:$C210,3,FALSE),Players!$J:$N,4,FALSE)," ",VLOOKUP($BF216,$A202:$C210,3,FALSE)," ",IF(ISERROR(VLOOKUP(VLOOKUP($BF216,$A202:$C210,3,FALSE),Players!$J:$N,5,FALSE)),"()",CONCATENATE("(",VLOOKUP(VLOOKUP($BF216,$A202:$C210,3,FALSE),Players!$J:$N,5,FALSE),")"))))</f>
        <v/>
      </c>
      <c r="BH216" s="186"/>
      <c r="BI216" s="186"/>
      <c r="BJ216" s="186"/>
      <c r="BK216" s="186"/>
      <c r="BL216" s="186"/>
      <c r="BM216" s="186"/>
      <c r="BN216" s="186"/>
      <c r="BO216" s="186"/>
      <c r="BP216" s="186"/>
      <c r="BQ216" s="186"/>
      <c r="BR216" s="186"/>
      <c r="BS216" s="186"/>
      <c r="BT216" s="186"/>
      <c r="BU216" s="187"/>
      <c r="BV216" s="170" t="str">
        <f>IF(D225&lt;&gt;"",D225,"")</f>
        <v/>
      </c>
      <c r="BW216" s="171"/>
      <c r="BX216" s="170" t="str">
        <f>IF(F225&lt;&gt;"",F225,"")</f>
        <v/>
      </c>
      <c r="BY216" s="171"/>
      <c r="BZ216" s="170" t="str">
        <f>IF(H225&lt;&gt;"",H225,"")</f>
        <v/>
      </c>
      <c r="CA216" s="171"/>
      <c r="CB216" s="170" t="str">
        <f>IF(J225&lt;&gt;"",J225,"")</f>
        <v/>
      </c>
      <c r="CC216" s="171"/>
      <c r="CD216" s="170" t="str">
        <f>IF(L225&lt;&gt;"",L225,"")</f>
        <v/>
      </c>
      <c r="CE216" s="171"/>
      <c r="CF216" s="174" t="str">
        <f>IF($CD216=$CD218,IF($CB216=$CB218,IF($BZ216&lt;&gt;"",IF($BZ216&gt;$BZ218,"W","L"),""),IF($CB216&gt;$CB218,"W","L")),IF($CD216&gt;$CD218,"W","L"))</f>
        <v/>
      </c>
      <c r="CG216" s="154" t="str">
        <f>CONCATENATE($A200," ",$D200,","," ",$F198)</f>
        <v>Group: 4, Women's Singles</v>
      </c>
      <c r="CH216" s="155"/>
      <c r="CI216" s="155"/>
      <c r="CJ216" s="155"/>
      <c r="CK216" s="155"/>
      <c r="CL216" s="155"/>
      <c r="CM216" s="155"/>
      <c r="CN216" s="155"/>
      <c r="CO216" s="155"/>
      <c r="CP216" s="155"/>
      <c r="CQ216" s="155"/>
      <c r="CR216" s="155"/>
      <c r="CS216" s="156"/>
      <c r="CT216" s="163">
        <f>O233</f>
        <v>10</v>
      </c>
      <c r="CU216" s="164"/>
      <c r="CV216" s="183" t="str">
        <f>Q233</f>
        <v>B</v>
      </c>
      <c r="CW216" s="185" t="str">
        <f>IF(VLOOKUP($CV216,$A202:$C210,3,FALSE)=0,"",CONCATENATE(VLOOKUP(VLOOKUP($CV216,$A202:$C210,3,FALSE),Players!$J:$N,4,FALSE)," ",VLOOKUP($CV216,$A202:$C210,3,FALSE)," ",IF(ISERROR(VLOOKUP(VLOOKUP($CV216,$A202:$C210,3,FALSE),Players!$J:$N,5,FALSE)),"()",CONCATENATE("(",VLOOKUP(VLOOKUP($CV216,$A202:$C210,3,FALSE),Players!$J:$N,5,FALSE),")"))))</f>
        <v/>
      </c>
      <c r="CX216" s="186"/>
      <c r="CY216" s="186"/>
      <c r="CZ216" s="186"/>
      <c r="DA216" s="186"/>
      <c r="DB216" s="186"/>
      <c r="DC216" s="186"/>
      <c r="DD216" s="186"/>
      <c r="DE216" s="186"/>
      <c r="DF216" s="186"/>
      <c r="DG216" s="186"/>
      <c r="DH216" s="186"/>
      <c r="DI216" s="186"/>
      <c r="DJ216" s="186"/>
      <c r="DK216" s="187"/>
      <c r="DL216" s="170" t="str">
        <f>IF(R233&lt;&gt;"",R233,"")</f>
        <v/>
      </c>
      <c r="DM216" s="171"/>
      <c r="DN216" s="170" t="str">
        <f>IF(T233&lt;&gt;"",T233,"")</f>
        <v/>
      </c>
      <c r="DO216" s="171"/>
      <c r="DP216" s="170" t="str">
        <f>IF(V233&lt;&gt;"",V233,"")</f>
        <v/>
      </c>
      <c r="DQ216" s="171"/>
      <c r="DR216" s="170" t="str">
        <f>IF(X233&lt;&gt;"",X233,"")</f>
        <v/>
      </c>
      <c r="DS216" s="171"/>
      <c r="DT216" s="170" t="str">
        <f>IF(Z233&lt;&gt;"",Z233,"")</f>
        <v/>
      </c>
      <c r="DU216" s="171"/>
      <c r="DV216" s="174" t="str">
        <f>IF($DT216=$DT218,IF($DR216=$DR218,IF($DP216&lt;&gt;"",IF($DP216&gt;$DP218,"W","L"),""),IF($DR216&gt;$DR218,"W","L")),IF($DT216&gt;$DT218,"W","L"))</f>
        <v/>
      </c>
    </row>
    <row r="217" spans="1:126" ht="11.25" customHeight="1">
      <c r="A217" s="170">
        <v>1</v>
      </c>
      <c r="B217" s="191"/>
      <c r="C217" s="183" t="str">
        <f>IF($D198="1P","B","B")</f>
        <v>B</v>
      </c>
      <c r="D217" s="197"/>
      <c r="E217" s="198"/>
      <c r="F217" s="197"/>
      <c r="G217" s="198"/>
      <c r="H217" s="197"/>
      <c r="I217" s="198"/>
      <c r="J217" s="197"/>
      <c r="K217" s="198"/>
      <c r="L217" s="197"/>
      <c r="M217" s="208"/>
      <c r="N217" s="69" t="str">
        <f>IF(CF196&lt;&gt;"",IF(CF196="W",IF(SUM(IF(D217&gt;D219,1,0),IF(F217&gt;F219,1,0),IF(H217&gt;H219,1,0),IF(J217&gt;J219,1,0),IF(L217&gt;L219,1,0))&lt;&gt;3,"E",""),""),"")</f>
        <v/>
      </c>
      <c r="O217" s="170">
        <v>6</v>
      </c>
      <c r="P217" s="191"/>
      <c r="Q217" s="183" t="str">
        <f>IF($D198="1P","C","B")</f>
        <v>B</v>
      </c>
      <c r="R217" s="197"/>
      <c r="S217" s="198"/>
      <c r="T217" s="197"/>
      <c r="U217" s="198"/>
      <c r="V217" s="197"/>
      <c r="W217" s="198"/>
      <c r="X217" s="197"/>
      <c r="Y217" s="198"/>
      <c r="Z217" s="197"/>
      <c r="AA217" s="208"/>
      <c r="AB217" s="69" t="str">
        <f>IF(CF246&lt;&gt;"",IF(CF246="W",IF(SUM(IF(R217&gt;R219,1,0),IF(T217&gt;T219,1,0),IF(V217&gt;V219,1,0),IF(X217&gt;X219,1,0),IF(Z217&gt;Z219,1,0))&lt;&gt;3,"E",""),""),"")</f>
        <v/>
      </c>
      <c r="AP217" s="3"/>
      <c r="AQ217" s="157"/>
      <c r="AR217" s="158"/>
      <c r="AS217" s="158"/>
      <c r="AT217" s="158"/>
      <c r="AU217" s="158"/>
      <c r="AV217" s="158"/>
      <c r="AW217" s="158"/>
      <c r="AX217" s="158"/>
      <c r="AY217" s="158"/>
      <c r="AZ217" s="158"/>
      <c r="BA217" s="158"/>
      <c r="BB217" s="158"/>
      <c r="BC217" s="159"/>
      <c r="BD217" s="165"/>
      <c r="BE217" s="166"/>
      <c r="BF217" s="184"/>
      <c r="BG217" s="188"/>
      <c r="BH217" s="189"/>
      <c r="BI217" s="189"/>
      <c r="BJ217" s="189"/>
      <c r="BK217" s="189"/>
      <c r="BL217" s="189"/>
      <c r="BM217" s="189"/>
      <c r="BN217" s="189"/>
      <c r="BO217" s="189"/>
      <c r="BP217" s="189"/>
      <c r="BQ217" s="189"/>
      <c r="BR217" s="189"/>
      <c r="BS217" s="189"/>
      <c r="BT217" s="189"/>
      <c r="BU217" s="190"/>
      <c r="BV217" s="172"/>
      <c r="BW217" s="173"/>
      <c r="BX217" s="172"/>
      <c r="BY217" s="173"/>
      <c r="BZ217" s="172"/>
      <c r="CA217" s="173"/>
      <c r="CB217" s="172"/>
      <c r="CC217" s="173"/>
      <c r="CD217" s="172"/>
      <c r="CE217" s="173"/>
      <c r="CF217" s="174"/>
      <c r="CG217" s="157"/>
      <c r="CH217" s="158"/>
      <c r="CI217" s="158"/>
      <c r="CJ217" s="158"/>
      <c r="CK217" s="158"/>
      <c r="CL217" s="158"/>
      <c r="CM217" s="158"/>
      <c r="CN217" s="158"/>
      <c r="CO217" s="158"/>
      <c r="CP217" s="158"/>
      <c r="CQ217" s="158"/>
      <c r="CR217" s="158"/>
      <c r="CS217" s="159"/>
      <c r="CT217" s="165"/>
      <c r="CU217" s="166"/>
      <c r="CV217" s="184"/>
      <c r="CW217" s="188"/>
      <c r="CX217" s="189"/>
      <c r="CY217" s="189"/>
      <c r="CZ217" s="189"/>
      <c r="DA217" s="189"/>
      <c r="DB217" s="189"/>
      <c r="DC217" s="189"/>
      <c r="DD217" s="189"/>
      <c r="DE217" s="189"/>
      <c r="DF217" s="189"/>
      <c r="DG217" s="189"/>
      <c r="DH217" s="189"/>
      <c r="DI217" s="189"/>
      <c r="DJ217" s="189"/>
      <c r="DK217" s="190"/>
      <c r="DL217" s="172"/>
      <c r="DM217" s="173"/>
      <c r="DN217" s="172"/>
      <c r="DO217" s="173"/>
      <c r="DP217" s="172"/>
      <c r="DQ217" s="173"/>
      <c r="DR217" s="172"/>
      <c r="DS217" s="173"/>
      <c r="DT217" s="172"/>
      <c r="DU217" s="173"/>
      <c r="DV217" s="174"/>
    </row>
    <row r="218" spans="1:126" ht="11.25" customHeight="1">
      <c r="A218" s="192"/>
      <c r="B218" s="193"/>
      <c r="C218" s="196"/>
      <c r="D218" s="199"/>
      <c r="E218" s="200"/>
      <c r="F218" s="199"/>
      <c r="G218" s="200"/>
      <c r="H218" s="199"/>
      <c r="I218" s="200"/>
      <c r="J218" s="199"/>
      <c r="K218" s="200"/>
      <c r="L218" s="199"/>
      <c r="M218" s="209"/>
      <c r="N218" s="69" t="str">
        <f>IF(CF196&lt;&gt;"",IF(ISERROR(AND(BV200="",BX200="",BZ200="",CB200="",CD200="")),"E",IF(AND(BV200="",BX200="",BZ200="",CB200="",CD200=""),"","E")),"")</f>
        <v/>
      </c>
      <c r="O218" s="192"/>
      <c r="P218" s="193"/>
      <c r="Q218" s="196"/>
      <c r="R218" s="199"/>
      <c r="S218" s="200"/>
      <c r="T218" s="199"/>
      <c r="U218" s="200"/>
      <c r="V218" s="199"/>
      <c r="W218" s="200"/>
      <c r="X218" s="199"/>
      <c r="Y218" s="200"/>
      <c r="Z218" s="199"/>
      <c r="AA218" s="209"/>
      <c r="AB218" s="69" t="str">
        <f>IF(CF246&lt;&gt;"",IF(ISERROR(AND(BV250="",BX250="",BZ250="",CB250="",CD250="")),"E",IF(AND(BV250="",BX250="",BZ250="",CB250="",CD250=""),"","E")),"")</f>
        <v/>
      </c>
      <c r="AP218" s="3"/>
      <c r="AQ218" s="157"/>
      <c r="AR218" s="158"/>
      <c r="AS218" s="158"/>
      <c r="AT218" s="158"/>
      <c r="AU218" s="158"/>
      <c r="AV218" s="158"/>
      <c r="AW218" s="158"/>
      <c r="AX218" s="158"/>
      <c r="AY218" s="158"/>
      <c r="AZ218" s="158"/>
      <c r="BA218" s="158"/>
      <c r="BB218" s="158"/>
      <c r="BC218" s="159"/>
      <c r="BD218" s="165"/>
      <c r="BE218" s="166"/>
      <c r="BF218" s="175" t="str">
        <f>C227</f>
        <v>D</v>
      </c>
      <c r="BG218" s="177" t="str">
        <f>IF(VLOOKUP($BF218,$A202:$C210,3,FALSE)=0,"",CONCATENATE(VLOOKUP(VLOOKUP($BF218,$A202:$C210,3,FALSE),Players!$J:$N,4,FALSE)," ",VLOOKUP($BF218,$A202:$C210,3,FALSE)," ",IF(ISERROR(VLOOKUP(VLOOKUP($BF218,$A202:$C210,3,FALSE),Players!$J:$N,5,FALSE)),"()",CONCATENATE("(",VLOOKUP(VLOOKUP($BF218,$A202:$C210,3,FALSE),Players!$J:$N,5,FALSE),")"))))</f>
        <v/>
      </c>
      <c r="BH218" s="178"/>
      <c r="BI218" s="178"/>
      <c r="BJ218" s="178"/>
      <c r="BK218" s="178"/>
      <c r="BL218" s="178"/>
      <c r="BM218" s="178"/>
      <c r="BN218" s="178"/>
      <c r="BO218" s="178"/>
      <c r="BP218" s="178"/>
      <c r="BQ218" s="178"/>
      <c r="BR218" s="178"/>
      <c r="BS218" s="178"/>
      <c r="BT218" s="178"/>
      <c r="BU218" s="179"/>
      <c r="BV218" s="150" t="str">
        <f>IF(D227&lt;&gt;"",D227,"")</f>
        <v/>
      </c>
      <c r="BW218" s="151"/>
      <c r="BX218" s="150" t="str">
        <f>IF(F227&lt;&gt;"",F227,"")</f>
        <v/>
      </c>
      <c r="BY218" s="151"/>
      <c r="BZ218" s="150" t="str">
        <f>IF(H227&lt;&gt;"",H227,"")</f>
        <v/>
      </c>
      <c r="CA218" s="151"/>
      <c r="CB218" s="150" t="str">
        <f>IF(J227&lt;&gt;"",J227,"")</f>
        <v/>
      </c>
      <c r="CC218" s="151"/>
      <c r="CD218" s="150" t="str">
        <f>IF(L227&lt;&gt;"",L227,"")</f>
        <v/>
      </c>
      <c r="CE218" s="151"/>
      <c r="CF218" s="174" t="str">
        <f>IF($CF216&lt;&gt;"",IF(CF216="W","L","W"),"")</f>
        <v/>
      </c>
      <c r="CG218" s="157"/>
      <c r="CH218" s="158"/>
      <c r="CI218" s="158"/>
      <c r="CJ218" s="158"/>
      <c r="CK218" s="158"/>
      <c r="CL218" s="158"/>
      <c r="CM218" s="158"/>
      <c r="CN218" s="158"/>
      <c r="CO218" s="158"/>
      <c r="CP218" s="158"/>
      <c r="CQ218" s="158"/>
      <c r="CR218" s="158"/>
      <c r="CS218" s="159"/>
      <c r="CT218" s="165"/>
      <c r="CU218" s="166"/>
      <c r="CV218" s="175" t="str">
        <f>Q235</f>
        <v>C</v>
      </c>
      <c r="CW218" s="177" t="str">
        <f>IF(VLOOKUP($CV218,$A202:$C210,3,FALSE)=0,"",CONCATENATE(VLOOKUP(VLOOKUP($CV218,$A202:$C210,3,FALSE),Players!$J:$N,4,FALSE)," ",VLOOKUP($CV218,$A202:$C210,3,FALSE)," ",IF(ISERROR(VLOOKUP(VLOOKUP($CV218,$A202:$C210,3,FALSE),Players!$J:$N,5,FALSE)),"()",CONCATENATE("(",VLOOKUP(VLOOKUP($CV218,$A202:$C210,3,FALSE),Players!$J:$N,5,FALSE),")"))))</f>
        <v/>
      </c>
      <c r="CX218" s="178"/>
      <c r="CY218" s="178"/>
      <c r="CZ218" s="178"/>
      <c r="DA218" s="178"/>
      <c r="DB218" s="178"/>
      <c r="DC218" s="178"/>
      <c r="DD218" s="178"/>
      <c r="DE218" s="178"/>
      <c r="DF218" s="178"/>
      <c r="DG218" s="178"/>
      <c r="DH218" s="178"/>
      <c r="DI218" s="178"/>
      <c r="DJ218" s="178"/>
      <c r="DK218" s="179"/>
      <c r="DL218" s="150" t="str">
        <f>IF(R235&lt;&gt;"",R235,"")</f>
        <v/>
      </c>
      <c r="DM218" s="151"/>
      <c r="DN218" s="150" t="str">
        <f>IF(T235&lt;&gt;"",T235,"")</f>
        <v/>
      </c>
      <c r="DO218" s="151"/>
      <c r="DP218" s="150" t="str">
        <f>IF(V235&lt;&gt;"",V235,"")</f>
        <v/>
      </c>
      <c r="DQ218" s="151"/>
      <c r="DR218" s="150" t="str">
        <f>IF(X235&lt;&gt;"",X235,"")</f>
        <v/>
      </c>
      <c r="DS218" s="151"/>
      <c r="DT218" s="150" t="str">
        <f>IF(Z235&lt;&gt;"",Z235,"")</f>
        <v/>
      </c>
      <c r="DU218" s="151"/>
      <c r="DV218" s="174" t="str">
        <f>IF($DV216&lt;&gt;"",IF(DV216="W","L","W"),"")</f>
        <v/>
      </c>
    </row>
    <row r="219" spans="1:126" ht="11.25" customHeight="1" thickBot="1">
      <c r="A219" s="192"/>
      <c r="B219" s="193"/>
      <c r="C219" s="175" t="str">
        <f>IF($D198="1P","E","E")</f>
        <v>E</v>
      </c>
      <c r="D219" s="201"/>
      <c r="E219" s="202"/>
      <c r="F219" s="201"/>
      <c r="G219" s="202"/>
      <c r="H219" s="201"/>
      <c r="I219" s="202"/>
      <c r="J219" s="201"/>
      <c r="K219" s="202"/>
      <c r="L219" s="201"/>
      <c r="M219" s="205"/>
      <c r="N219" s="69" t="str">
        <f>IF(CF196&lt;&gt;"",IF(ISERROR(AND(BV200="",BX200="",BZ200="",CB200="",CD200="")),"E",IF(AND(BV200="",BX200="",BZ200="",CB200="",CD200=""),"","E")),"")</f>
        <v/>
      </c>
      <c r="O219" s="192"/>
      <c r="P219" s="193"/>
      <c r="Q219" s="175" t="str">
        <f>IF($D198="1P","E","D")</f>
        <v>D</v>
      </c>
      <c r="R219" s="201"/>
      <c r="S219" s="202"/>
      <c r="T219" s="201"/>
      <c r="U219" s="202"/>
      <c r="V219" s="201"/>
      <c r="W219" s="202"/>
      <c r="X219" s="201"/>
      <c r="Y219" s="202"/>
      <c r="Z219" s="201"/>
      <c r="AA219" s="205"/>
      <c r="AB219" s="69" t="str">
        <f>IF(CF246&lt;&gt;"",IF(ISERROR(AND(BV250="",BX250="",BZ250="",CB250="",CD250="")),"E",IF(AND(BV250="",BX250="",BZ250="",CB250="",CD250=""),"","E")),"")</f>
        <v/>
      </c>
      <c r="AP219" s="3"/>
      <c r="AQ219" s="160"/>
      <c r="AR219" s="161"/>
      <c r="AS219" s="161"/>
      <c r="AT219" s="161"/>
      <c r="AU219" s="161"/>
      <c r="AV219" s="161"/>
      <c r="AW219" s="161"/>
      <c r="AX219" s="161"/>
      <c r="AY219" s="161"/>
      <c r="AZ219" s="161"/>
      <c r="BA219" s="161"/>
      <c r="BB219" s="161"/>
      <c r="BC219" s="162"/>
      <c r="BD219" s="167"/>
      <c r="BE219" s="168"/>
      <c r="BF219" s="176"/>
      <c r="BG219" s="180"/>
      <c r="BH219" s="181"/>
      <c r="BI219" s="181"/>
      <c r="BJ219" s="181"/>
      <c r="BK219" s="181"/>
      <c r="BL219" s="181"/>
      <c r="BM219" s="181"/>
      <c r="BN219" s="181"/>
      <c r="BO219" s="181"/>
      <c r="BP219" s="181"/>
      <c r="BQ219" s="181"/>
      <c r="BR219" s="181"/>
      <c r="BS219" s="181"/>
      <c r="BT219" s="181"/>
      <c r="BU219" s="182"/>
      <c r="BV219" s="152"/>
      <c r="BW219" s="153"/>
      <c r="BX219" s="152"/>
      <c r="BY219" s="153"/>
      <c r="BZ219" s="152"/>
      <c r="CA219" s="153"/>
      <c r="CB219" s="152"/>
      <c r="CC219" s="153"/>
      <c r="CD219" s="152"/>
      <c r="CE219" s="153"/>
      <c r="CF219" s="174"/>
      <c r="CG219" s="160"/>
      <c r="CH219" s="161"/>
      <c r="CI219" s="161"/>
      <c r="CJ219" s="161"/>
      <c r="CK219" s="161"/>
      <c r="CL219" s="161"/>
      <c r="CM219" s="161"/>
      <c r="CN219" s="161"/>
      <c r="CO219" s="161"/>
      <c r="CP219" s="161"/>
      <c r="CQ219" s="161"/>
      <c r="CR219" s="161"/>
      <c r="CS219" s="162"/>
      <c r="CT219" s="167"/>
      <c r="CU219" s="168"/>
      <c r="CV219" s="176"/>
      <c r="CW219" s="180"/>
      <c r="CX219" s="181"/>
      <c r="CY219" s="181"/>
      <c r="CZ219" s="181"/>
      <c r="DA219" s="181"/>
      <c r="DB219" s="181"/>
      <c r="DC219" s="181"/>
      <c r="DD219" s="181"/>
      <c r="DE219" s="181"/>
      <c r="DF219" s="181"/>
      <c r="DG219" s="181"/>
      <c r="DH219" s="181"/>
      <c r="DI219" s="181"/>
      <c r="DJ219" s="181"/>
      <c r="DK219" s="182"/>
      <c r="DL219" s="152"/>
      <c r="DM219" s="153"/>
      <c r="DN219" s="152"/>
      <c r="DO219" s="153"/>
      <c r="DP219" s="152"/>
      <c r="DQ219" s="153"/>
      <c r="DR219" s="152"/>
      <c r="DS219" s="153"/>
      <c r="DT219" s="152"/>
      <c r="DU219" s="153"/>
      <c r="DV219" s="174"/>
    </row>
    <row r="220" spans="1:126" ht="11.25" customHeight="1" thickBot="1">
      <c r="A220" s="194"/>
      <c r="B220" s="195"/>
      <c r="C220" s="207"/>
      <c r="D220" s="203"/>
      <c r="E220" s="204"/>
      <c r="F220" s="203"/>
      <c r="G220" s="204"/>
      <c r="H220" s="203"/>
      <c r="I220" s="204"/>
      <c r="J220" s="203"/>
      <c r="K220" s="204"/>
      <c r="L220" s="203"/>
      <c r="M220" s="206"/>
      <c r="N220" s="69" t="str">
        <f>IF(CF198&lt;&gt;"",IF(CF198="W",IF(SUM(IF(D219&gt;D217,1,0),IF(F219&gt;F217,1,0),IF(H219&gt;H217,1,0),IF(J219&gt;J217,1,0),IF(L219&gt;L217,1,0))&lt;&gt;3,"E",""),""),"")</f>
        <v/>
      </c>
      <c r="O220" s="194"/>
      <c r="P220" s="195"/>
      <c r="Q220" s="207"/>
      <c r="R220" s="203"/>
      <c r="S220" s="204"/>
      <c r="T220" s="203"/>
      <c r="U220" s="204"/>
      <c r="V220" s="203"/>
      <c r="W220" s="204"/>
      <c r="X220" s="203"/>
      <c r="Y220" s="204"/>
      <c r="Z220" s="203"/>
      <c r="AA220" s="206"/>
      <c r="AB220" s="69" t="str">
        <f>IF(CF248&lt;&gt;"",IF(CF248="W",IF(SUM(IF(R219&gt;R217,1,0),IF(T219&gt;T217,1,0),IF(V219&gt;V217,1,0),IF(X219&gt;X217,1,0),IF(Z219&gt;Z217,1,0))&lt;&gt;3,"E",""),""),"")</f>
        <v/>
      </c>
      <c r="AP220" s="3"/>
      <c r="AQ220" s="126"/>
      <c r="AR220" s="126"/>
      <c r="AS220" s="126"/>
      <c r="AT220" s="126"/>
      <c r="AU220" s="126"/>
      <c r="AV220" s="126"/>
      <c r="AW220" s="126"/>
      <c r="AX220" s="126"/>
      <c r="AY220" s="126"/>
      <c r="AZ220" s="126"/>
      <c r="BA220" s="126"/>
      <c r="BB220" s="126"/>
      <c r="BC220" s="126"/>
      <c r="BV220" s="169" t="str">
        <f>IF(CF216&lt;&gt;"",IF(AND(AND(BV216&gt;-1,BV218&gt;-1),OR(BV216&gt;10,BV218&gt;10),ABS(BV216-BV218)&gt;1,IF(OR(BV216&gt;11,BV218&gt;11),ABS(BV216-BV218)=2,TRUE),BV216=INT(BV216),BV218=INT(BV218)),"","Error"),"")</f>
        <v/>
      </c>
      <c r="BW220" s="169"/>
      <c r="BX220" s="169" t="str">
        <f>IF(CF216&lt;&gt;"",IF(AND(AND(BX216&gt;-1,BX218&gt;-1),OR(BX216&gt;10,BX218&gt;10),ABS(BX216-BX218)&gt;1,IF(OR(BX216&gt;11,BX218&gt;11),ABS(BX216-BX218)=2,TRUE),BX216=INT(BX216),BX218=INT(BX218)),"","Error"),"")</f>
        <v/>
      </c>
      <c r="BY220" s="169"/>
      <c r="BZ220" s="169" t="str">
        <f>IF(CF216&lt;&gt;"",IF(AND(AND(BZ216&gt;-1,BZ218&gt;-1),OR(BZ216&gt;10,BZ218&gt;10),ABS(BZ216-BZ218)&gt;1,IF(OR(BZ216&gt;11,BZ218&gt;11),ABS(BZ216-BZ218)=2,TRUE),BZ216=INT(BZ216),BZ218=INT(BZ218)),"","Error"),"")</f>
        <v/>
      </c>
      <c r="CA220" s="169"/>
      <c r="CB220" s="169" t="str">
        <f>IF(AND(CF216&lt;&gt;"",CB216&lt;&gt;""),IF(AND(AND(CB216&gt;-1,CB218&gt;-1),OR(CB216&gt;10,CB218&gt;10),ABS(CB216-CB218)&gt;1,IF(OR(CB216&gt;11,CB218&gt;11),ABS(CB216-CB218)=2,TRUE),CB216=INT(CB216),CB218=INT(CB218)),"","Error"),"")</f>
        <v/>
      </c>
      <c r="CC220" s="169"/>
      <c r="CD220" s="169" t="str">
        <f>IF(AND(CF216&lt;&gt;"",CD216&lt;&gt;""),IF(AND(AND(CD216&gt;-1,CD218&gt;-1),OR(CD216&gt;10,CD218&gt;10),ABS(CD216-CD218)&gt;1,IF(OR(CD216&gt;11,CD218&gt;11),ABS(CD216-CD218)=2,TRUE),CD216=INT(CD216),CD218=INT(CD218)),"","Error"),"")</f>
        <v/>
      </c>
      <c r="CE220" s="169"/>
      <c r="CG220" s="126"/>
      <c r="CH220" s="126"/>
      <c r="CI220" s="126"/>
      <c r="CJ220" s="126"/>
      <c r="CK220" s="126"/>
      <c r="CL220" s="126"/>
      <c r="CM220" s="126"/>
      <c r="CN220" s="126"/>
      <c r="CO220" s="126"/>
      <c r="CP220" s="126"/>
      <c r="CQ220" s="126"/>
      <c r="CR220" s="126"/>
      <c r="CS220" s="126"/>
      <c r="DL220" s="169" t="str">
        <f>IF(DV216&lt;&gt;"",IF(AND(AND(DL216&gt;-1,DL218&gt;-1),OR(DL216&gt;10,DL218&gt;10),ABS(DL216-DL218)&gt;1,IF(OR(DL216&gt;11,DL218&gt;11),ABS(DL216-DL218)=2,TRUE),DL216=INT(DL216),DL218=INT(DL218)),"","Error"),"")</f>
        <v/>
      </c>
      <c r="DM220" s="169"/>
      <c r="DN220" s="169" t="str">
        <f>IF(DV216&lt;&gt;"",IF(AND(AND(DN216&gt;-1,DN218&gt;-1),OR(DN216&gt;10,DN218&gt;10),ABS(DN216-DN218)&gt;1,IF(OR(DN216&gt;11,DN218&gt;11),ABS(DN216-DN218)=2,TRUE),DN216=INT(DN216),DN218=INT(DN218)),"","Error"),"")</f>
        <v/>
      </c>
      <c r="DO220" s="169"/>
      <c r="DP220" s="169" t="str">
        <f>IF(DV216&lt;&gt;"",IF(AND(AND(DP216&gt;-1,DP218&gt;-1),OR(DP216&gt;10,DP218&gt;10),ABS(DP216-DP218)&gt;1,IF(OR(DP216&gt;11,DP218&gt;11),ABS(DP216-DP218)=2,TRUE),DP216=INT(DP216),DP218=INT(DP218)),"","Error"),"")</f>
        <v/>
      </c>
      <c r="DQ220" s="169"/>
      <c r="DR220" s="169" t="str">
        <f>IF(AND(DV216&lt;&gt;"",DR216&lt;&gt;""),IF(AND(AND(DR216&gt;-1,DR218&gt;-1),OR(DR216&gt;10,DR218&gt;10),ABS(DR216-DR218)&gt;1,IF(OR(DR216&gt;11,DR218&gt;11),ABS(DR216-DR218)=2,TRUE),DR216=INT(DR216),DR218=INT(DR218)),"","Error"),"")</f>
        <v/>
      </c>
      <c r="DS220" s="169"/>
      <c r="DT220" s="169" t="str">
        <f>IF(AND(DV216&lt;&gt;"",DT216&lt;&gt;""),IF(AND(AND(DT216&gt;-1,DT218&gt;-1),OR(DT216&gt;10,DT218&gt;10),ABS(DT216-DT218)&gt;1,IF(OR(DT216&gt;11,DT218&gt;11),ABS(DT216-DT218)=2,TRUE),DT216=INT(DT216),DT218=INT(DT218)),"","Error"),"")</f>
        <v/>
      </c>
      <c r="DU220" s="169"/>
      <c r="DV220" s="3"/>
    </row>
    <row r="221" spans="1:126" ht="11.25" customHeight="1">
      <c r="A221" s="170">
        <v>2</v>
      </c>
      <c r="B221" s="191"/>
      <c r="C221" s="183" t="str">
        <f>IF($D198="1P","C","C")</f>
        <v>C</v>
      </c>
      <c r="D221" s="197"/>
      <c r="E221" s="198"/>
      <c r="F221" s="197"/>
      <c r="G221" s="198"/>
      <c r="H221" s="197"/>
      <c r="I221" s="198"/>
      <c r="J221" s="197"/>
      <c r="K221" s="198"/>
      <c r="L221" s="197"/>
      <c r="M221" s="208"/>
      <c r="N221" s="69" t="str">
        <f>IF(CF206&lt;&gt;"",IF(CF206="W",IF(SUM(IF(D221&gt;D223,1,0),IF(F221&gt;F223,1,0),IF(H221&gt;H223,1,0),IF(J221&gt;J223,1,0),IF(L221&gt;L223,1,0))&lt;&gt;3,"E",""),""),"")</f>
        <v/>
      </c>
      <c r="O221" s="170">
        <v>7</v>
      </c>
      <c r="P221" s="191"/>
      <c r="Q221" s="183" t="str">
        <f>IF($D198="1P","A","A")</f>
        <v>A</v>
      </c>
      <c r="R221" s="197"/>
      <c r="S221" s="198"/>
      <c r="T221" s="197"/>
      <c r="U221" s="198"/>
      <c r="V221" s="197"/>
      <c r="W221" s="198"/>
      <c r="X221" s="197"/>
      <c r="Y221" s="198"/>
      <c r="Z221" s="197"/>
      <c r="AA221" s="208"/>
      <c r="AB221" s="69" t="str">
        <f>IF(CF256&lt;&gt;"",IF(CF256="W",IF(SUM(IF(R221&gt;R223,1,0),IF(T221&gt;T223,1,0),IF(V221&gt;V223,1,0),IF(X221&gt;X223,1,0),IF(Z221&gt;Z223,1,0))&lt;&gt;3,"E",""),""),"")</f>
        <v/>
      </c>
      <c r="AP221" s="3"/>
      <c r="AQ221" s="126"/>
      <c r="AR221" s="126"/>
      <c r="AS221" s="126"/>
      <c r="AT221" s="126"/>
      <c r="AU221" s="126"/>
      <c r="AV221" s="126"/>
      <c r="AW221" s="126"/>
      <c r="AX221" s="126"/>
      <c r="AY221" s="126"/>
      <c r="AZ221" s="126"/>
      <c r="BA221" s="126"/>
      <c r="BB221" s="126"/>
      <c r="BC221" s="126"/>
      <c r="CG221" s="126"/>
      <c r="CH221" s="126"/>
      <c r="CI221" s="126"/>
      <c r="CJ221" s="126"/>
      <c r="CK221" s="126"/>
      <c r="CL221" s="126"/>
      <c r="CM221" s="126"/>
      <c r="CN221" s="126"/>
      <c r="CO221" s="126"/>
      <c r="CP221" s="126"/>
      <c r="CQ221" s="126"/>
      <c r="CR221" s="126"/>
      <c r="CS221" s="126"/>
      <c r="DV221" s="3"/>
    </row>
    <row r="222" spans="1:126" ht="11.25" customHeight="1">
      <c r="A222" s="192"/>
      <c r="B222" s="193"/>
      <c r="C222" s="196"/>
      <c r="D222" s="199"/>
      <c r="E222" s="200"/>
      <c r="F222" s="199"/>
      <c r="G222" s="200"/>
      <c r="H222" s="199"/>
      <c r="I222" s="200"/>
      <c r="J222" s="199"/>
      <c r="K222" s="200"/>
      <c r="L222" s="199"/>
      <c r="M222" s="209"/>
      <c r="N222" s="69" t="str">
        <f>IF(CF206&lt;&gt;"",IF(ISERROR(AND(BV210="",BX210="",BZ210="",CB210="",CD210="")),"E",IF(AND(BV210="",BX210="",BZ210="",CB210="",CD210=""),"","E")),"")</f>
        <v/>
      </c>
      <c r="O222" s="192"/>
      <c r="P222" s="193"/>
      <c r="Q222" s="196"/>
      <c r="R222" s="199"/>
      <c r="S222" s="200"/>
      <c r="T222" s="199"/>
      <c r="U222" s="200"/>
      <c r="V222" s="199"/>
      <c r="W222" s="200"/>
      <c r="X222" s="199"/>
      <c r="Y222" s="200"/>
      <c r="Z222" s="199"/>
      <c r="AA222" s="209"/>
      <c r="AB222" s="69" t="str">
        <f>IF(CF256&lt;&gt;"",IF(ISERROR(AND(BV260="",BX260="",BZ260="",CB260="",CD260="")),"E",IF(AND(BV260="",BX260="",BZ260="",CB260="",CD260=""),"","E")),"")</f>
        <v/>
      </c>
      <c r="AP222" s="3"/>
      <c r="AQ222" s="127"/>
      <c r="AR222" s="127"/>
      <c r="AS222" s="127"/>
      <c r="AT222" s="127"/>
      <c r="AU222" s="127"/>
      <c r="AV222" s="127"/>
      <c r="AW222" s="127"/>
      <c r="AX222" s="127"/>
      <c r="AY222" s="127"/>
      <c r="AZ222" s="127"/>
      <c r="BA222" s="127"/>
      <c r="BB222" s="127"/>
      <c r="BC222" s="127"/>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3"/>
      <c r="CG222" s="127"/>
      <c r="CH222" s="127"/>
      <c r="CI222" s="127"/>
      <c r="CJ222" s="127"/>
      <c r="CK222" s="127"/>
      <c r="CL222" s="127"/>
      <c r="CM222" s="127"/>
      <c r="CN222" s="127"/>
      <c r="CO222" s="127"/>
      <c r="CP222" s="127"/>
      <c r="CQ222" s="127"/>
      <c r="CR222" s="127"/>
      <c r="CS222" s="127"/>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3"/>
    </row>
    <row r="223" spans="1:126" ht="11.25" customHeight="1">
      <c r="A223" s="192"/>
      <c r="B223" s="193"/>
      <c r="C223" s="175" t="str">
        <f>IF($D198="1P","D","D")</f>
        <v>D</v>
      </c>
      <c r="D223" s="201"/>
      <c r="E223" s="202"/>
      <c r="F223" s="201"/>
      <c r="G223" s="202"/>
      <c r="H223" s="201"/>
      <c r="I223" s="202"/>
      <c r="J223" s="201"/>
      <c r="K223" s="202"/>
      <c r="L223" s="201"/>
      <c r="M223" s="205"/>
      <c r="N223" s="69" t="str">
        <f>IF(CF206&lt;&gt;"",IF(ISERROR(AND(BV210="",BX210="",BZ210="",CB210="",CD210="")),"E",IF(AND(BV210="",BX210="",BZ210="",CB210="",CD210=""),"","E")),"")</f>
        <v/>
      </c>
      <c r="O223" s="192"/>
      <c r="P223" s="193"/>
      <c r="Q223" s="175" t="str">
        <f>IF($D198="1P","C","B")</f>
        <v>B</v>
      </c>
      <c r="R223" s="201"/>
      <c r="S223" s="202"/>
      <c r="T223" s="201"/>
      <c r="U223" s="202"/>
      <c r="V223" s="201"/>
      <c r="W223" s="202"/>
      <c r="X223" s="201"/>
      <c r="Y223" s="202"/>
      <c r="Z223" s="201"/>
      <c r="AA223" s="205"/>
      <c r="AB223" s="69" t="str">
        <f>IF(CF256&lt;&gt;"",IF(ISERROR(AND(BV260="",BX260="",BZ260="",CB260="",CD260="")),"E",IF(AND(BV260="",BX260="",BZ260="",CB260="",CD260=""),"","E")),"")</f>
        <v/>
      </c>
      <c r="AP223" s="3"/>
      <c r="AQ223" s="128"/>
      <c r="AR223" s="128"/>
      <c r="AS223" s="128"/>
      <c r="AT223" s="128"/>
      <c r="AU223" s="128"/>
      <c r="AV223" s="128"/>
      <c r="AW223" s="128"/>
      <c r="AX223" s="128"/>
      <c r="AY223" s="128"/>
      <c r="AZ223" s="128"/>
      <c r="BA223" s="128"/>
      <c r="BB223" s="128"/>
      <c r="BC223" s="128"/>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3"/>
      <c r="CG223" s="128"/>
      <c r="CH223" s="128"/>
      <c r="CI223" s="128"/>
      <c r="CJ223" s="128"/>
      <c r="CK223" s="128"/>
      <c r="CL223" s="128"/>
      <c r="CM223" s="128"/>
      <c r="CN223" s="128"/>
      <c r="CO223" s="128"/>
      <c r="CP223" s="128"/>
      <c r="CQ223" s="128"/>
      <c r="CR223" s="128"/>
      <c r="CS223" s="128"/>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3"/>
    </row>
    <row r="224" spans="1:126" ht="11.25" customHeight="1" thickBot="1">
      <c r="A224" s="194"/>
      <c r="B224" s="195"/>
      <c r="C224" s="207"/>
      <c r="D224" s="203"/>
      <c r="E224" s="204"/>
      <c r="F224" s="203"/>
      <c r="G224" s="204"/>
      <c r="H224" s="203"/>
      <c r="I224" s="204"/>
      <c r="J224" s="203"/>
      <c r="K224" s="204"/>
      <c r="L224" s="203"/>
      <c r="M224" s="206"/>
      <c r="N224" s="69" t="str">
        <f>IF(CF208&lt;&gt;"",IF(CF208="W",IF(SUM(IF(D223&gt;D221,1,0),IF(F223&gt;F221,1,0),IF(H223&gt;H221,1,0),IF(J223&gt;J221,1,0),IF(L223&gt;L221,1,0))&lt;&gt;3,"E",""),""),"")</f>
        <v/>
      </c>
      <c r="O224" s="194"/>
      <c r="P224" s="195"/>
      <c r="Q224" s="207"/>
      <c r="R224" s="203"/>
      <c r="S224" s="204"/>
      <c r="T224" s="203"/>
      <c r="U224" s="204"/>
      <c r="V224" s="203"/>
      <c r="W224" s="204"/>
      <c r="X224" s="203"/>
      <c r="Y224" s="204"/>
      <c r="Z224" s="203"/>
      <c r="AA224" s="206"/>
      <c r="AB224" s="69" t="str">
        <f>IF(CF258&lt;&gt;"",IF(CF258="W",IF(SUM(IF(R223&gt;R221,1,0),IF(T223&gt;T221,1,0),IF(V223&gt;V221,1,0),IF(X223&gt;X221,1,0),IF(Z223&gt;Z221,1,0))&lt;&gt;3,"E",""),""),"")</f>
        <v/>
      </c>
      <c r="AP224" s="3"/>
      <c r="AQ224" s="126"/>
      <c r="AR224" s="126"/>
      <c r="AS224" s="126"/>
      <c r="AT224" s="126"/>
      <c r="AU224" s="126"/>
      <c r="AV224" s="126"/>
      <c r="AW224" s="126"/>
      <c r="AX224" s="126"/>
      <c r="AY224" s="126"/>
      <c r="AZ224" s="126"/>
      <c r="BA224" s="126"/>
      <c r="BB224" s="126"/>
      <c r="BC224" s="126"/>
      <c r="CF224" s="3"/>
      <c r="CG224" s="126"/>
      <c r="CH224" s="126"/>
      <c r="CI224" s="126"/>
      <c r="CJ224" s="126"/>
      <c r="CK224" s="126"/>
      <c r="CL224" s="126"/>
      <c r="CM224" s="126"/>
      <c r="CN224" s="126"/>
      <c r="CO224" s="126"/>
      <c r="CP224" s="126"/>
      <c r="CQ224" s="126"/>
      <c r="CR224" s="126"/>
      <c r="CS224" s="126"/>
      <c r="DV224" s="3"/>
    </row>
    <row r="225" spans="1:126" ht="11.25" customHeight="1" thickBot="1">
      <c r="A225" s="170">
        <v>3</v>
      </c>
      <c r="B225" s="191"/>
      <c r="C225" s="183" t="str">
        <f>IF($D198="1P","A","A")</f>
        <v>A</v>
      </c>
      <c r="D225" s="197"/>
      <c r="E225" s="198"/>
      <c r="F225" s="197"/>
      <c r="G225" s="198"/>
      <c r="H225" s="197"/>
      <c r="I225" s="198"/>
      <c r="J225" s="197"/>
      <c r="K225" s="198"/>
      <c r="L225" s="197"/>
      <c r="M225" s="208"/>
      <c r="N225" s="69" t="str">
        <f>IF(CF216&lt;&gt;"",IF(CF216="W",IF(SUM(IF(D225&gt;D227,1,0),IF(F225&gt;F227,1,0),IF(H225&gt;H227,1,0),IF(J225&gt;J227,1,0),IF(L225&gt;L227,1,0))&lt;&gt;3,"E",""),""),"")</f>
        <v/>
      </c>
      <c r="O225" s="170">
        <v>8</v>
      </c>
      <c r="P225" s="191"/>
      <c r="Q225" s="183" t="str">
        <f>IF($D198="1P","B","D")</f>
        <v>D</v>
      </c>
      <c r="R225" s="197"/>
      <c r="S225" s="198"/>
      <c r="T225" s="197"/>
      <c r="U225" s="198"/>
      <c r="V225" s="197"/>
      <c r="W225" s="198"/>
      <c r="X225" s="197"/>
      <c r="Y225" s="198"/>
      <c r="Z225" s="197"/>
      <c r="AA225" s="208"/>
      <c r="AB225" s="69" t="str">
        <f>IF(DV196&lt;&gt;"",IF(DV196="W",IF(SUM(IF(R225&gt;R227,1,0),IF(T225&gt;T227,1,0),IF(V225&gt;V227,1,0),IF(X225&gt;X227,1,0),IF(Z225&gt;Z227,1,0))&lt;&gt;3,"E",""),""),"")</f>
        <v/>
      </c>
      <c r="AP225" s="3"/>
      <c r="AQ225" s="127"/>
      <c r="AR225" s="127"/>
      <c r="AS225" s="127"/>
      <c r="AT225" s="127"/>
      <c r="AU225" s="127"/>
      <c r="AV225" s="127"/>
      <c r="AW225" s="127"/>
      <c r="AX225" s="127"/>
      <c r="AY225" s="127"/>
      <c r="AZ225" s="127"/>
      <c r="BA225" s="127"/>
      <c r="BB225" s="127"/>
      <c r="BC225" s="127"/>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3"/>
      <c r="CG225" s="126"/>
      <c r="CH225" s="126"/>
      <c r="CI225" s="126"/>
      <c r="CJ225" s="126"/>
      <c r="CK225" s="126"/>
      <c r="CL225" s="126"/>
      <c r="CM225" s="126"/>
      <c r="CN225" s="126"/>
      <c r="CO225" s="126"/>
      <c r="CP225" s="126"/>
      <c r="CQ225" s="126"/>
      <c r="CR225" s="126"/>
      <c r="CS225" s="126"/>
      <c r="DV225" s="3"/>
    </row>
    <row r="226" spans="1:126" ht="11.25" customHeight="1">
      <c r="A226" s="192"/>
      <c r="B226" s="193"/>
      <c r="C226" s="196"/>
      <c r="D226" s="199"/>
      <c r="E226" s="200"/>
      <c r="F226" s="199"/>
      <c r="G226" s="200"/>
      <c r="H226" s="199"/>
      <c r="I226" s="200"/>
      <c r="J226" s="199"/>
      <c r="K226" s="200"/>
      <c r="L226" s="199"/>
      <c r="M226" s="209"/>
      <c r="N226" s="69" t="str">
        <f>IF(CF216&lt;&gt;"",IF(ISERROR(AND(BV220="",BX220="",BZ220="",CB220="",CD220="")),"E",IF(AND(BV220="",BX220="",BZ220="",CB220="",CD220=""),"","E")),"")</f>
        <v/>
      </c>
      <c r="O226" s="192"/>
      <c r="P226" s="193"/>
      <c r="Q226" s="196"/>
      <c r="R226" s="199"/>
      <c r="S226" s="200"/>
      <c r="T226" s="199"/>
      <c r="U226" s="200"/>
      <c r="V226" s="199"/>
      <c r="W226" s="200"/>
      <c r="X226" s="199"/>
      <c r="Y226" s="200"/>
      <c r="Z226" s="199"/>
      <c r="AA226" s="209"/>
      <c r="AB226" s="69" t="str">
        <f>IF(DV196&lt;&gt;"",IF(ISERROR(AND(DL200="",DN200="",DO200="",DR200="",DT200="")),"E",IF(AND(DL200="",DN200="",DP200="",DR200="",DT200=""),"","E")),"")</f>
        <v/>
      </c>
      <c r="AP226" s="3"/>
      <c r="AQ226" s="154" t="str">
        <f>CONCATENATE($A200," ",$D200,","," ",$F198)</f>
        <v>Group: 4, Women's Singles</v>
      </c>
      <c r="AR226" s="155"/>
      <c r="AS226" s="155"/>
      <c r="AT226" s="155"/>
      <c r="AU226" s="155"/>
      <c r="AV226" s="155"/>
      <c r="AW226" s="155"/>
      <c r="AX226" s="155"/>
      <c r="AY226" s="155"/>
      <c r="AZ226" s="155"/>
      <c r="BA226" s="155"/>
      <c r="BB226" s="155"/>
      <c r="BC226" s="156"/>
      <c r="BD226" s="163">
        <f>A229</f>
        <v>4</v>
      </c>
      <c r="BE226" s="164"/>
      <c r="BF226" s="183" t="str">
        <f>C229</f>
        <v>C</v>
      </c>
      <c r="BG226" s="185" t="str">
        <f>IF(VLOOKUP($BF226,$A202:$C210,3,FALSE)=0,"",CONCATENATE(VLOOKUP(VLOOKUP($BF226,$A202:$C210,3,FALSE),Players!$J:$N,4,FALSE)," ",VLOOKUP($BF226,$A202:$C210,3,FALSE)," ",IF(ISERROR(VLOOKUP(VLOOKUP($BF226,$A202:$C210,3,FALSE),Players!$J:$N,5,FALSE)),"()",CONCATENATE("(",VLOOKUP(VLOOKUP($BF226,$A202:$C210,3,FALSE),Players!$J:$N,5,FALSE),")"))))</f>
        <v/>
      </c>
      <c r="BH226" s="186"/>
      <c r="BI226" s="186"/>
      <c r="BJ226" s="186"/>
      <c r="BK226" s="186"/>
      <c r="BL226" s="186"/>
      <c r="BM226" s="186"/>
      <c r="BN226" s="186"/>
      <c r="BO226" s="186"/>
      <c r="BP226" s="186"/>
      <c r="BQ226" s="186"/>
      <c r="BR226" s="186"/>
      <c r="BS226" s="186"/>
      <c r="BT226" s="186"/>
      <c r="BU226" s="187"/>
      <c r="BV226" s="170" t="str">
        <f>IF(D229&lt;&gt;"",D229,"")</f>
        <v/>
      </c>
      <c r="BW226" s="171"/>
      <c r="BX226" s="170" t="str">
        <f>IF(F229&lt;&gt;"",F229,"")</f>
        <v/>
      </c>
      <c r="BY226" s="171"/>
      <c r="BZ226" s="170" t="str">
        <f>IF(H229&lt;&gt;"",H229,"")</f>
        <v/>
      </c>
      <c r="CA226" s="171"/>
      <c r="CB226" s="170" t="str">
        <f>IF(J229&lt;&gt;"",J229,"")</f>
        <v/>
      </c>
      <c r="CC226" s="171"/>
      <c r="CD226" s="170" t="str">
        <f>IF(L229&lt;&gt;"",L229,"")</f>
        <v/>
      </c>
      <c r="CE226" s="171"/>
      <c r="CF226" s="174" t="str">
        <f>IF($CD226=$CD228,IF($CB226=$CB228,IF($BZ226&lt;&gt;"",IF($BZ226&gt;$BZ228,"W","L"),""),IF($CB226&gt;$CB228,"W","L")),IF($CD226&gt;$CD228,"W","L"))</f>
        <v/>
      </c>
      <c r="CG226" s="126"/>
      <c r="CH226" s="126"/>
      <c r="CI226" s="126"/>
      <c r="CJ226" s="126"/>
      <c r="CK226" s="126"/>
      <c r="CL226" s="126"/>
      <c r="CM226" s="126"/>
      <c r="CN226" s="126"/>
      <c r="CO226" s="126"/>
      <c r="CP226" s="126"/>
      <c r="CQ226" s="126"/>
      <c r="CR226" s="126"/>
      <c r="CS226" s="126"/>
      <c r="DV226" s="3"/>
    </row>
    <row r="227" spans="1:126" ht="11.25" customHeight="1">
      <c r="A227" s="192"/>
      <c r="B227" s="193"/>
      <c r="C227" s="175" t="str">
        <f>IF($D198="1P","E","D")</f>
        <v>D</v>
      </c>
      <c r="D227" s="201"/>
      <c r="E227" s="202"/>
      <c r="F227" s="201"/>
      <c r="G227" s="202"/>
      <c r="H227" s="201"/>
      <c r="I227" s="202"/>
      <c r="J227" s="201"/>
      <c r="K227" s="202"/>
      <c r="L227" s="201"/>
      <c r="M227" s="205"/>
      <c r="N227" s="69" t="str">
        <f>IF(CF216&lt;&gt;"",IF(ISERROR(AND(BV220="",BX220="",BZ220="",CB220="",CD220="")),"E",IF(AND(BV220="",BX220="",BZ220="",CB220="",CD220=""),"","E")),"")</f>
        <v/>
      </c>
      <c r="O227" s="192"/>
      <c r="P227" s="193"/>
      <c r="Q227" s="175" t="str">
        <f>IF($D198="1P","D","E")</f>
        <v>E</v>
      </c>
      <c r="R227" s="201"/>
      <c r="S227" s="202"/>
      <c r="T227" s="201"/>
      <c r="U227" s="202"/>
      <c r="V227" s="201"/>
      <c r="W227" s="202"/>
      <c r="X227" s="201"/>
      <c r="Y227" s="202"/>
      <c r="Z227" s="201"/>
      <c r="AA227" s="205"/>
      <c r="AB227" s="69" t="str">
        <f>IF(DV196&lt;&gt;"",IF(ISERROR(AND(DL200="",DN200="",DO200="",DR200="",DT200="")),"E",IF(AND(DL200="",DN200="",DP200="",DR200="",DT200=""),"","E")),"")</f>
        <v/>
      </c>
      <c r="AP227" s="3"/>
      <c r="AQ227" s="157"/>
      <c r="AR227" s="158"/>
      <c r="AS227" s="158"/>
      <c r="AT227" s="158"/>
      <c r="AU227" s="158"/>
      <c r="AV227" s="158"/>
      <c r="AW227" s="158"/>
      <c r="AX227" s="158"/>
      <c r="AY227" s="158"/>
      <c r="AZ227" s="158"/>
      <c r="BA227" s="158"/>
      <c r="BB227" s="158"/>
      <c r="BC227" s="159"/>
      <c r="BD227" s="165"/>
      <c r="BE227" s="166"/>
      <c r="BF227" s="184"/>
      <c r="BG227" s="188"/>
      <c r="BH227" s="189"/>
      <c r="BI227" s="189"/>
      <c r="BJ227" s="189"/>
      <c r="BK227" s="189"/>
      <c r="BL227" s="189"/>
      <c r="BM227" s="189"/>
      <c r="BN227" s="189"/>
      <c r="BO227" s="189"/>
      <c r="BP227" s="189"/>
      <c r="BQ227" s="189"/>
      <c r="BR227" s="189"/>
      <c r="BS227" s="189"/>
      <c r="BT227" s="189"/>
      <c r="BU227" s="190"/>
      <c r="BV227" s="172"/>
      <c r="BW227" s="173"/>
      <c r="BX227" s="172"/>
      <c r="BY227" s="173"/>
      <c r="BZ227" s="172"/>
      <c r="CA227" s="173"/>
      <c r="CB227" s="172"/>
      <c r="CC227" s="173"/>
      <c r="CD227" s="172"/>
      <c r="CE227" s="173"/>
      <c r="CF227" s="174"/>
      <c r="CG227" s="126"/>
      <c r="CH227" s="126"/>
      <c r="CI227" s="126"/>
      <c r="CJ227" s="126"/>
      <c r="CK227" s="126"/>
      <c r="CL227" s="126"/>
      <c r="CM227" s="126"/>
      <c r="CN227" s="126"/>
      <c r="CO227" s="126"/>
      <c r="CP227" s="126"/>
      <c r="CQ227" s="126"/>
      <c r="CR227" s="126"/>
      <c r="CS227" s="126"/>
      <c r="DV227" s="3"/>
    </row>
    <row r="228" spans="1:126" ht="11.25" customHeight="1" thickBot="1">
      <c r="A228" s="194"/>
      <c r="B228" s="195"/>
      <c r="C228" s="207"/>
      <c r="D228" s="203"/>
      <c r="E228" s="204"/>
      <c r="F228" s="203"/>
      <c r="G228" s="204"/>
      <c r="H228" s="203"/>
      <c r="I228" s="204"/>
      <c r="J228" s="203"/>
      <c r="K228" s="204"/>
      <c r="L228" s="203"/>
      <c r="M228" s="206"/>
      <c r="N228" s="69" t="str">
        <f>IF(CF218&lt;&gt;"",IF(CF218="W",IF(SUM(IF(D227&gt;D225,1,0),IF(F227&gt;F225,1,0),IF(H227&gt;H225,1,0),IF(J227&gt;J225,1,0),IF(L227&gt;L225,1,0))&lt;&gt;3,"E",""),""),"")</f>
        <v/>
      </c>
      <c r="O228" s="194"/>
      <c r="P228" s="195"/>
      <c r="Q228" s="207"/>
      <c r="R228" s="203"/>
      <c r="S228" s="204"/>
      <c r="T228" s="203"/>
      <c r="U228" s="204"/>
      <c r="V228" s="203"/>
      <c r="W228" s="204"/>
      <c r="X228" s="203"/>
      <c r="Y228" s="204"/>
      <c r="Z228" s="203"/>
      <c r="AA228" s="206"/>
      <c r="AB228" s="69" t="str">
        <f>IF(DV198&lt;&gt;"",IF(DV198="W",IF(SUM(IF(R227&gt;R225,1,0),IF(T227&gt;T225,1,0),IF(V227&gt;V225,1,0),IF(X227&gt;X225,1,0),IF(Z227&gt;Z225,1,0))&lt;&gt;3,"E",""),""),"")</f>
        <v/>
      </c>
      <c r="AP228" s="3"/>
      <c r="AQ228" s="157"/>
      <c r="AR228" s="158"/>
      <c r="AS228" s="158"/>
      <c r="AT228" s="158"/>
      <c r="AU228" s="158"/>
      <c r="AV228" s="158"/>
      <c r="AW228" s="158"/>
      <c r="AX228" s="158"/>
      <c r="AY228" s="158"/>
      <c r="AZ228" s="158"/>
      <c r="BA228" s="158"/>
      <c r="BB228" s="158"/>
      <c r="BC228" s="159"/>
      <c r="BD228" s="165"/>
      <c r="BE228" s="166"/>
      <c r="BF228" s="175" t="str">
        <f>C231</f>
        <v>E</v>
      </c>
      <c r="BG228" s="177" t="str">
        <f>IF(VLOOKUP($BF228,$A202:$C210,3,FALSE)=0,"",CONCATENATE(VLOOKUP(VLOOKUP($BF228,$A202:$C210,3,FALSE),Players!$J:$N,4,FALSE)," ",VLOOKUP($BF228,$A202:$C210,3,FALSE)," ",IF(ISERROR(VLOOKUP(VLOOKUP($BF228,$A202:$C210,3,FALSE),Players!$J:$N,5,FALSE)),"()",CONCATENATE("(",VLOOKUP(VLOOKUP($BF228,$A202:$C210,3,FALSE),Players!$J:$N,5,FALSE),")"))))</f>
        <v/>
      </c>
      <c r="BH228" s="178"/>
      <c r="BI228" s="178"/>
      <c r="BJ228" s="178"/>
      <c r="BK228" s="178"/>
      <c r="BL228" s="178"/>
      <c r="BM228" s="178"/>
      <c r="BN228" s="178"/>
      <c r="BO228" s="178"/>
      <c r="BP228" s="178"/>
      <c r="BQ228" s="178"/>
      <c r="BR228" s="178"/>
      <c r="BS228" s="178"/>
      <c r="BT228" s="178"/>
      <c r="BU228" s="179"/>
      <c r="BV228" s="150" t="str">
        <f>IF(D231&lt;&gt;"",D231,"")</f>
        <v/>
      </c>
      <c r="BW228" s="151"/>
      <c r="BX228" s="150" t="str">
        <f>IF(F231&lt;&gt;"",F231,"")</f>
        <v/>
      </c>
      <c r="BY228" s="151"/>
      <c r="BZ228" s="150" t="str">
        <f>IF(H231&lt;&gt;"",H231,"")</f>
        <v/>
      </c>
      <c r="CA228" s="151"/>
      <c r="CB228" s="150" t="str">
        <f>IF(J231&lt;&gt;"",J231,"")</f>
        <v/>
      </c>
      <c r="CC228" s="151"/>
      <c r="CD228" s="150" t="str">
        <f>IF(L231&lt;&gt;"",L231,"")</f>
        <v/>
      </c>
      <c r="CE228" s="151"/>
      <c r="CF228" s="174" t="str">
        <f>IF($CF226&lt;&gt;"",IF(CF226="W","L","W"),"")</f>
        <v/>
      </c>
      <c r="CG228" s="126"/>
      <c r="CH228" s="126"/>
      <c r="CI228" s="126"/>
      <c r="CJ228" s="126"/>
      <c r="CK228" s="126"/>
      <c r="CL228" s="126"/>
      <c r="CM228" s="126"/>
      <c r="CN228" s="126"/>
      <c r="CO228" s="126"/>
      <c r="CP228" s="126"/>
      <c r="CQ228" s="126"/>
      <c r="CR228" s="126"/>
      <c r="CS228" s="126"/>
      <c r="DV228" s="3"/>
    </row>
    <row r="229" spans="1:126" ht="11.25" customHeight="1" thickBot="1">
      <c r="A229" s="170">
        <v>4</v>
      </c>
      <c r="B229" s="191"/>
      <c r="C229" s="183" t="str">
        <f>IF($D198="1P","B","C")</f>
        <v>C</v>
      </c>
      <c r="D229" s="197"/>
      <c r="E229" s="198"/>
      <c r="F229" s="197"/>
      <c r="G229" s="198"/>
      <c r="H229" s="197"/>
      <c r="I229" s="198"/>
      <c r="J229" s="197"/>
      <c r="K229" s="198"/>
      <c r="L229" s="197"/>
      <c r="M229" s="208"/>
      <c r="N229" s="69" t="str">
        <f>IF(CF226&lt;&gt;"",IF(CF226="W",IF(SUM(IF(D229&gt;D231,1,0),IF(F229&gt;F231,1,0),IF(H229&gt;H231,1,0),IF(J229&gt;J231,1,0),IF(L229&gt;L231,1,0))&lt;&gt;3,"E",""),""),"")</f>
        <v/>
      </c>
      <c r="O229" s="170">
        <v>9</v>
      </c>
      <c r="P229" s="191"/>
      <c r="Q229" s="183" t="str">
        <f>IF($D198="1P","A","A")</f>
        <v>A</v>
      </c>
      <c r="R229" s="197"/>
      <c r="S229" s="198"/>
      <c r="T229" s="197"/>
      <c r="U229" s="198"/>
      <c r="V229" s="197"/>
      <c r="W229" s="198"/>
      <c r="X229" s="197"/>
      <c r="Y229" s="198"/>
      <c r="Z229" s="197"/>
      <c r="AA229" s="208"/>
      <c r="AB229" s="69" t="str">
        <f>IF(DV206&lt;&gt;"",IF(DV206="W",IF(SUM(IF(R229&gt;R231,1,0),IF(T229&gt;T231,1,0),IF(V229&gt;V231,1,0),IF(X229&gt;X231,1,0),IF(Z229&gt;Z231,1,0))&lt;&gt;3,"E",""),""),"")</f>
        <v/>
      </c>
      <c r="AP229" s="3"/>
      <c r="AQ229" s="160"/>
      <c r="AR229" s="161"/>
      <c r="AS229" s="161"/>
      <c r="AT229" s="161"/>
      <c r="AU229" s="161"/>
      <c r="AV229" s="161"/>
      <c r="AW229" s="161"/>
      <c r="AX229" s="161"/>
      <c r="AY229" s="161"/>
      <c r="AZ229" s="161"/>
      <c r="BA229" s="161"/>
      <c r="BB229" s="161"/>
      <c r="BC229" s="162"/>
      <c r="BD229" s="167"/>
      <c r="BE229" s="168"/>
      <c r="BF229" s="176"/>
      <c r="BG229" s="180"/>
      <c r="BH229" s="181"/>
      <c r="BI229" s="181"/>
      <c r="BJ229" s="181"/>
      <c r="BK229" s="181"/>
      <c r="BL229" s="181"/>
      <c r="BM229" s="181"/>
      <c r="BN229" s="181"/>
      <c r="BO229" s="181"/>
      <c r="BP229" s="181"/>
      <c r="BQ229" s="181"/>
      <c r="BR229" s="181"/>
      <c r="BS229" s="181"/>
      <c r="BT229" s="181"/>
      <c r="BU229" s="182"/>
      <c r="BV229" s="152"/>
      <c r="BW229" s="153"/>
      <c r="BX229" s="152"/>
      <c r="BY229" s="153"/>
      <c r="BZ229" s="152"/>
      <c r="CA229" s="153"/>
      <c r="CB229" s="152"/>
      <c r="CC229" s="153"/>
      <c r="CD229" s="152"/>
      <c r="CE229" s="153"/>
      <c r="CF229" s="174"/>
      <c r="CG229" s="126"/>
      <c r="CH229" s="126"/>
      <c r="CI229" s="126"/>
      <c r="CJ229" s="126"/>
      <c r="CK229" s="126"/>
      <c r="CL229" s="126"/>
      <c r="CM229" s="126"/>
      <c r="CN229" s="126"/>
      <c r="CO229" s="126"/>
      <c r="CP229" s="126"/>
      <c r="CQ229" s="126"/>
      <c r="CR229" s="126"/>
      <c r="CS229" s="126"/>
      <c r="DV229" s="3"/>
    </row>
    <row r="230" spans="1:126" ht="11.25" customHeight="1">
      <c r="A230" s="192"/>
      <c r="B230" s="193"/>
      <c r="C230" s="196"/>
      <c r="D230" s="199"/>
      <c r="E230" s="200"/>
      <c r="F230" s="199"/>
      <c r="G230" s="200"/>
      <c r="H230" s="199"/>
      <c r="I230" s="200"/>
      <c r="J230" s="199"/>
      <c r="K230" s="200"/>
      <c r="L230" s="199"/>
      <c r="M230" s="209"/>
      <c r="N230" s="69" t="str">
        <f>IF(CF226&lt;&gt;"",IF(ISERROR(AND(BV230="",BX230="",BZ230="",CB230="",CD230="")),"E",IF(AND(BV230="",BX230="",BZ230="",CB230="",CD230=""),"","E")),"")</f>
        <v/>
      </c>
      <c r="O230" s="192"/>
      <c r="P230" s="193"/>
      <c r="Q230" s="196"/>
      <c r="R230" s="199"/>
      <c r="S230" s="200"/>
      <c r="T230" s="199"/>
      <c r="U230" s="200"/>
      <c r="V230" s="199"/>
      <c r="W230" s="200"/>
      <c r="X230" s="199"/>
      <c r="Y230" s="200"/>
      <c r="Z230" s="199"/>
      <c r="AA230" s="209"/>
      <c r="AB230" s="69" t="str">
        <f>IF(DV206&lt;&gt;"",IF(ISERROR(AND(DL210="",DN210="",DO210="",DR210="",DT210="")),"E",IF(AND(DL210="",DN210="",DP210="",DR210="",DT210=""),"","E")),"")</f>
        <v/>
      </c>
      <c r="AP230" s="3"/>
      <c r="AQ230" s="126"/>
      <c r="AR230" s="126"/>
      <c r="AS230" s="126"/>
      <c r="AT230" s="126"/>
      <c r="AU230" s="126"/>
      <c r="AV230" s="126"/>
      <c r="AW230" s="126"/>
      <c r="AX230" s="126"/>
      <c r="AY230" s="126"/>
      <c r="AZ230" s="126"/>
      <c r="BA230" s="126"/>
      <c r="BB230" s="126"/>
      <c r="BC230" s="126"/>
      <c r="BV230" s="169" t="str">
        <f>IF(CF226&lt;&gt;"",IF(AND(AND(BV226&gt;-1,BV228&gt;-1),OR(BV226&gt;10,BV228&gt;10),ABS(BV226-BV228)&gt;1,IF(OR(BV226&gt;11,BV228&gt;11),ABS(BV226-BV228)=2,TRUE),BV226=INT(BV226),BV228=INT(BV228)),"","Error"),"")</f>
        <v/>
      </c>
      <c r="BW230" s="169"/>
      <c r="BX230" s="169" t="str">
        <f>IF(CF226&lt;&gt;"",IF(AND(AND(BX226&gt;-1,BX228&gt;-1),OR(BX226&gt;10,BX228&gt;10),ABS(BX226-BX228)&gt;1,IF(OR(BX226&gt;11,BX228&gt;11),ABS(BX226-BX228)=2,TRUE),BX226=INT(BX226),BX228=INT(BX228)),"","Error"),"")</f>
        <v/>
      </c>
      <c r="BY230" s="169"/>
      <c r="BZ230" s="169" t="str">
        <f>IF(CF226&lt;&gt;"",IF(AND(AND(BZ226&gt;-1,BZ228&gt;-1),OR(BZ226&gt;10,BZ228&gt;10),ABS(BZ226-BZ228)&gt;1,IF(OR(BZ226&gt;11,BZ228&gt;11),ABS(BZ226-BZ228)=2,TRUE),BZ226=INT(BZ226),BZ228=INT(BZ228)),"","Error"),"")</f>
        <v/>
      </c>
      <c r="CA230" s="169"/>
      <c r="CB230" s="169" t="str">
        <f>IF(AND(CF226&lt;&gt;"",CB226&lt;&gt;""),IF(AND(AND(CB226&gt;-1,CB228&gt;-1),OR(CB226&gt;10,CB228&gt;10),ABS(CB226-CB228)&gt;1,IF(OR(CB226&gt;11,CB228&gt;11),ABS(CB226-CB228)=2,TRUE),CB226=INT(CB226),CB228=INT(CB228)),"","Error"),"")</f>
        <v/>
      </c>
      <c r="CC230" s="169"/>
      <c r="CD230" s="169" t="str">
        <f>IF(AND(CF226&lt;&gt;"",CD226&lt;&gt;""),IF(AND(AND(CD226&gt;-1,CD228&gt;-1),OR(CD226&gt;10,CD228&gt;10),ABS(CD226-CD228)&gt;1,IF(OR(CD226&gt;11,CD228&gt;11),ABS(CD226-CD228)=2,TRUE),CD226=INT(CD226),CD228=INT(CD228)),"","Error"),"")</f>
        <v/>
      </c>
      <c r="CE230" s="169"/>
      <c r="CF230" s="3"/>
      <c r="CG230" s="126"/>
      <c r="CH230" s="126"/>
      <c r="CI230" s="126"/>
      <c r="CJ230" s="126"/>
      <c r="CK230" s="126"/>
      <c r="CL230" s="126"/>
      <c r="CM230" s="126"/>
      <c r="CN230" s="126"/>
      <c r="CO230" s="126"/>
      <c r="CP230" s="126"/>
      <c r="CQ230" s="126"/>
      <c r="CR230" s="126"/>
      <c r="CS230" s="126"/>
      <c r="DV230" s="3"/>
    </row>
    <row r="231" spans="1:126" ht="11.25" customHeight="1">
      <c r="A231" s="192"/>
      <c r="B231" s="193"/>
      <c r="C231" s="175" t="str">
        <f>IF($D198="1P","C","E")</f>
        <v>E</v>
      </c>
      <c r="D231" s="201"/>
      <c r="E231" s="202"/>
      <c r="F231" s="201"/>
      <c r="G231" s="202"/>
      <c r="H231" s="201"/>
      <c r="I231" s="202"/>
      <c r="J231" s="201"/>
      <c r="K231" s="202"/>
      <c r="L231" s="201"/>
      <c r="M231" s="205"/>
      <c r="N231" s="69" t="str">
        <f>IF(CF226&lt;&gt;"",IF(ISERROR(AND(BV230="",BX230="",BZ230="",CB230="",CD230="")),"E",IF(AND(BV230="",BX230="",BZ230="",CB230="",CD230=""),"","E")),"")</f>
        <v/>
      </c>
      <c r="O231" s="192"/>
      <c r="P231" s="193"/>
      <c r="Q231" s="175" t="str">
        <f>IF($D198="1P","B","E")</f>
        <v>E</v>
      </c>
      <c r="R231" s="201"/>
      <c r="S231" s="202"/>
      <c r="T231" s="201"/>
      <c r="U231" s="202"/>
      <c r="V231" s="201"/>
      <c r="W231" s="202"/>
      <c r="X231" s="201"/>
      <c r="Y231" s="202"/>
      <c r="Z231" s="201"/>
      <c r="AA231" s="205"/>
      <c r="AB231" s="69" t="str">
        <f>IF(DV206&lt;&gt;"",IF(ISERROR(AND(DL210="",DN210="",DO210="",DR210="",DT210="")),"E",IF(AND(DL210="",DN210="",DP210="",DR210="",DT210=""),"","E")),"")</f>
        <v/>
      </c>
      <c r="AP231" s="3"/>
      <c r="AQ231" s="126"/>
      <c r="AR231" s="126"/>
      <c r="AS231" s="126"/>
      <c r="AT231" s="126"/>
      <c r="AU231" s="126"/>
      <c r="AV231" s="126"/>
      <c r="AW231" s="126"/>
      <c r="AX231" s="126"/>
      <c r="AY231" s="126"/>
      <c r="AZ231" s="126"/>
      <c r="BA231" s="126"/>
      <c r="BB231" s="126"/>
      <c r="BC231" s="126"/>
      <c r="CF231" s="3"/>
      <c r="CG231" s="126"/>
      <c r="CH231" s="126"/>
      <c r="CI231" s="126"/>
      <c r="CJ231" s="126"/>
      <c r="CK231" s="126"/>
      <c r="CL231" s="126"/>
      <c r="CM231" s="126"/>
      <c r="CN231" s="126"/>
      <c r="CO231" s="126"/>
      <c r="CP231" s="126"/>
      <c r="CQ231" s="126"/>
      <c r="CR231" s="126"/>
      <c r="CS231" s="126"/>
      <c r="DV231" s="3"/>
    </row>
    <row r="232" spans="1:126" ht="11.25" customHeight="1" thickBot="1">
      <c r="A232" s="194"/>
      <c r="B232" s="195"/>
      <c r="C232" s="207"/>
      <c r="D232" s="203"/>
      <c r="E232" s="204"/>
      <c r="F232" s="203"/>
      <c r="G232" s="204"/>
      <c r="H232" s="203"/>
      <c r="I232" s="204"/>
      <c r="J232" s="203"/>
      <c r="K232" s="204"/>
      <c r="L232" s="203"/>
      <c r="M232" s="206"/>
      <c r="N232" s="69" t="str">
        <f>IF(CF228&lt;&gt;"",IF(CF228="W",IF(SUM(IF(D231&gt;D229,1,0),IF(F231&gt;F229,1,0),IF(H231&gt;H229,1,0),IF(J231&gt;J229,1,0),IF(L231&gt;L229,1,0))&lt;&gt;3,"E",""),""),"")</f>
        <v/>
      </c>
      <c r="O232" s="194"/>
      <c r="P232" s="195"/>
      <c r="Q232" s="207"/>
      <c r="R232" s="203"/>
      <c r="S232" s="204"/>
      <c r="T232" s="203"/>
      <c r="U232" s="204"/>
      <c r="V232" s="203"/>
      <c r="W232" s="204"/>
      <c r="X232" s="203"/>
      <c r="Y232" s="204"/>
      <c r="Z232" s="203"/>
      <c r="AA232" s="206"/>
      <c r="AB232" s="69" t="str">
        <f>IF(DV208&lt;&gt;"",IF(DV208="W",IF(SUM(IF(R231&gt;R229,1,0),IF(T231&gt;T229,1,0),IF(V231&gt;V229,1,0),IF(X231&gt;X229,1,0),IF(Z231&gt;Z229,1,0))&lt;&gt;3,"E",""),""),"")</f>
        <v/>
      </c>
      <c r="AP232" s="3"/>
      <c r="AQ232" s="127"/>
      <c r="AR232" s="127"/>
      <c r="AS232" s="127"/>
      <c r="AT232" s="127"/>
      <c r="AU232" s="127"/>
      <c r="AV232" s="127"/>
      <c r="AW232" s="127"/>
      <c r="AX232" s="127"/>
      <c r="AY232" s="127"/>
      <c r="AZ232" s="127"/>
      <c r="BA232" s="127"/>
      <c r="BB232" s="127"/>
      <c r="BC232" s="127"/>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3"/>
      <c r="CG232" s="126"/>
      <c r="CH232" s="126"/>
      <c r="CI232" s="126"/>
      <c r="CJ232" s="126"/>
      <c r="CK232" s="126"/>
      <c r="CL232" s="126"/>
      <c r="CM232" s="126"/>
      <c r="CN232" s="126"/>
      <c r="CO232" s="126"/>
      <c r="CP232" s="126"/>
      <c r="CQ232" s="126"/>
      <c r="CR232" s="126"/>
      <c r="CS232" s="126"/>
      <c r="DV232" s="3"/>
    </row>
    <row r="233" spans="1:126" ht="11.25" customHeight="1">
      <c r="A233" s="170">
        <v>5</v>
      </c>
      <c r="B233" s="191"/>
      <c r="C233" s="183" t="str">
        <f>IF($D198="1P","A","A")</f>
        <v>A</v>
      </c>
      <c r="D233" s="197"/>
      <c r="E233" s="198"/>
      <c r="F233" s="197"/>
      <c r="G233" s="198"/>
      <c r="H233" s="197"/>
      <c r="I233" s="198"/>
      <c r="J233" s="197"/>
      <c r="K233" s="198"/>
      <c r="L233" s="197"/>
      <c r="M233" s="208"/>
      <c r="N233" s="69" t="str">
        <f>IF(CF236&lt;&gt;"",IF(CF236="W",IF(SUM(IF(D233&gt;D235,1,0),IF(F233&gt;F235,1,0),IF(H233&gt;H235,1,0),IF(J233&gt;J235,1,0),IF(L233&gt;L235,1,0))&lt;&gt;3,"E",""),""),"")</f>
        <v/>
      </c>
      <c r="O233" s="170">
        <v>10</v>
      </c>
      <c r="P233" s="191"/>
      <c r="Q233" s="183" t="str">
        <f>IF($D198="1P","D","B")</f>
        <v>B</v>
      </c>
      <c r="R233" s="197"/>
      <c r="S233" s="198"/>
      <c r="T233" s="197"/>
      <c r="U233" s="198"/>
      <c r="V233" s="197"/>
      <c r="W233" s="198"/>
      <c r="X233" s="197"/>
      <c r="Y233" s="198"/>
      <c r="Z233" s="197"/>
      <c r="AA233" s="208"/>
      <c r="AB233" s="69" t="str">
        <f>IF(DV216&lt;&gt;"",IF(DV216="W",IF(SUM(IF(R233&gt;R235,1,0),IF(T233&gt;T235,1,0),IF(V233&gt;V235,1,0),IF(X233&gt;X235,1,0),IF(Z233&gt;Z235,1,0))&lt;&gt;3,"E",""),""),"")</f>
        <v/>
      </c>
      <c r="AP233" s="3"/>
      <c r="AQ233" s="128"/>
      <c r="AR233" s="128"/>
      <c r="AS233" s="128"/>
      <c r="AT233" s="128"/>
      <c r="AU233" s="128"/>
      <c r="AV233" s="128"/>
      <c r="AW233" s="128"/>
      <c r="AX233" s="128"/>
      <c r="AY233" s="128"/>
      <c r="AZ233" s="128"/>
      <c r="BA233" s="128"/>
      <c r="BB233" s="128"/>
      <c r="BC233" s="128"/>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3"/>
      <c r="CG233" s="126"/>
      <c r="CH233" s="126"/>
      <c r="CI233" s="126"/>
      <c r="CJ233" s="126"/>
      <c r="CK233" s="126"/>
      <c r="CL233" s="126"/>
      <c r="CM233" s="126"/>
      <c r="CN233" s="126"/>
      <c r="CO233" s="126"/>
      <c r="CP233" s="126"/>
      <c r="CQ233" s="126"/>
      <c r="CR233" s="126"/>
      <c r="CS233" s="126"/>
      <c r="DV233" s="3"/>
    </row>
    <row r="234" spans="1:126" ht="11.25" customHeight="1">
      <c r="A234" s="192"/>
      <c r="B234" s="193"/>
      <c r="C234" s="196"/>
      <c r="D234" s="199"/>
      <c r="E234" s="200"/>
      <c r="F234" s="199"/>
      <c r="G234" s="200"/>
      <c r="H234" s="199"/>
      <c r="I234" s="200"/>
      <c r="J234" s="199"/>
      <c r="K234" s="200"/>
      <c r="L234" s="199"/>
      <c r="M234" s="209"/>
      <c r="N234" s="69" t="str">
        <f>IF(CF236&lt;&gt;"",IF(ISERROR(AND(BV240="",BX240="",BZ240="",CB240="",CD240="")),"E",IF(AND(BV240="",BX240="",BZ240="",CB240="",CD240=""),"","E")),"")</f>
        <v/>
      </c>
      <c r="O234" s="192"/>
      <c r="P234" s="193"/>
      <c r="Q234" s="196"/>
      <c r="R234" s="199"/>
      <c r="S234" s="200"/>
      <c r="T234" s="199"/>
      <c r="U234" s="200"/>
      <c r="V234" s="199"/>
      <c r="W234" s="200"/>
      <c r="X234" s="199"/>
      <c r="Y234" s="200"/>
      <c r="Z234" s="199"/>
      <c r="AA234" s="209"/>
      <c r="AB234" s="69" t="str">
        <f>IF(DV216&lt;&gt;"",IF(ISERROR(AND(DL220="",DN220="",DO220="",DR220="",DT220="")),"E",IF(AND(DL220="",DN220="",DP220="",DR220="",DT220=""),"","E")),"")</f>
        <v/>
      </c>
      <c r="AP234" s="3"/>
      <c r="AQ234" s="126"/>
      <c r="AR234" s="126"/>
      <c r="AS234" s="126"/>
      <c r="AT234" s="126"/>
      <c r="AU234" s="126"/>
      <c r="AV234" s="126"/>
      <c r="AW234" s="126"/>
      <c r="AX234" s="126"/>
      <c r="AY234" s="126"/>
      <c r="AZ234" s="126"/>
      <c r="BA234" s="126"/>
      <c r="BB234" s="126"/>
      <c r="BC234" s="126"/>
      <c r="CF234" s="3"/>
      <c r="CG234" s="126"/>
      <c r="CH234" s="126"/>
      <c r="CI234" s="126"/>
      <c r="CJ234" s="126"/>
      <c r="CK234" s="126"/>
      <c r="CL234" s="126"/>
      <c r="CM234" s="126"/>
      <c r="CN234" s="126"/>
      <c r="CO234" s="126"/>
      <c r="CP234" s="126"/>
      <c r="CQ234" s="126"/>
      <c r="CR234" s="126"/>
      <c r="CS234" s="126"/>
      <c r="DV234" s="3"/>
    </row>
    <row r="235" spans="1:126" ht="11.25" customHeight="1" thickBot="1">
      <c r="A235" s="192"/>
      <c r="B235" s="193"/>
      <c r="C235" s="175" t="str">
        <f>IF($D198="1P","D","C")</f>
        <v>C</v>
      </c>
      <c r="D235" s="201"/>
      <c r="E235" s="202"/>
      <c r="F235" s="201"/>
      <c r="G235" s="202"/>
      <c r="H235" s="201"/>
      <c r="I235" s="202"/>
      <c r="J235" s="201"/>
      <c r="K235" s="202"/>
      <c r="L235" s="201"/>
      <c r="M235" s="205"/>
      <c r="N235" s="69" t="str">
        <f>IF(CF236&lt;&gt;"",IF(ISERROR(AND(BV240="",BX240="",BZ240="",CB240="",CD240="")),"E",IF(AND(BV240="",BX240="",BZ240="",CB240="",CD240=""),"","E")),"")</f>
        <v/>
      </c>
      <c r="O235" s="192"/>
      <c r="P235" s="193"/>
      <c r="Q235" s="175" t="str">
        <f>IF($D198="1P","E","C")</f>
        <v>C</v>
      </c>
      <c r="R235" s="201"/>
      <c r="S235" s="202"/>
      <c r="T235" s="201"/>
      <c r="U235" s="202"/>
      <c r="V235" s="201"/>
      <c r="W235" s="202"/>
      <c r="X235" s="201"/>
      <c r="Y235" s="202"/>
      <c r="Z235" s="201"/>
      <c r="AA235" s="205"/>
      <c r="AB235" s="69" t="str">
        <f>IF(DV216&lt;&gt;"",IF(ISERROR(AND(DL220="",DN220="",DO220="",DR220="",DT220="")),"E",IF(AND(DL220="",DN220="",DP220="",DR220="",DT220=""),"","E")),"")</f>
        <v/>
      </c>
      <c r="AP235" s="3"/>
      <c r="AQ235" s="127"/>
      <c r="AR235" s="127"/>
      <c r="AS235" s="127"/>
      <c r="AT235" s="127"/>
      <c r="AU235" s="127"/>
      <c r="AV235" s="127"/>
      <c r="AW235" s="127"/>
      <c r="AX235" s="127"/>
      <c r="AY235" s="127"/>
      <c r="AZ235" s="127"/>
      <c r="BA235" s="127"/>
      <c r="BB235" s="127"/>
      <c r="BC235" s="127"/>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3"/>
      <c r="CG235" s="126"/>
      <c r="CH235" s="126"/>
      <c r="CI235" s="126"/>
      <c r="CJ235" s="126"/>
      <c r="CK235" s="126"/>
      <c r="CL235" s="126"/>
      <c r="CM235" s="126"/>
      <c r="CN235" s="126"/>
      <c r="CO235" s="126"/>
      <c r="CP235" s="126"/>
      <c r="CQ235" s="126"/>
      <c r="CR235" s="126"/>
      <c r="CS235" s="126"/>
      <c r="DV235" s="3"/>
    </row>
    <row r="236" spans="1:126" ht="11.25" customHeight="1" thickBot="1">
      <c r="A236" s="194"/>
      <c r="B236" s="195"/>
      <c r="C236" s="207"/>
      <c r="D236" s="203"/>
      <c r="E236" s="204"/>
      <c r="F236" s="203"/>
      <c r="G236" s="204"/>
      <c r="H236" s="203"/>
      <c r="I236" s="204"/>
      <c r="J236" s="203"/>
      <c r="K236" s="204"/>
      <c r="L236" s="203"/>
      <c r="M236" s="206"/>
      <c r="N236" s="69" t="str">
        <f>IF(CF238&lt;&gt;"",IF(CF238="W",IF(SUM(IF(D235&gt;D233,1,0),IF(F235&gt;F233,1,0),IF(H235&gt;H233,1,0),IF(J235&gt;J233,1,0),IF(L235&gt;L233,1,0))&lt;&gt;3,"E",""),""),"")</f>
        <v/>
      </c>
      <c r="O236" s="194"/>
      <c r="P236" s="195"/>
      <c r="Q236" s="207"/>
      <c r="R236" s="203"/>
      <c r="S236" s="204"/>
      <c r="T236" s="203"/>
      <c r="U236" s="204"/>
      <c r="V236" s="203"/>
      <c r="W236" s="204"/>
      <c r="X236" s="203"/>
      <c r="Y236" s="204"/>
      <c r="Z236" s="203"/>
      <c r="AA236" s="206"/>
      <c r="AB236" s="69" t="str">
        <f>IF(DV218&lt;&gt;"",IF(DV218="W",IF(SUM(IF(R235&gt;R233,1,0),IF(T235&gt;T233,1,0),IF(V235&gt;V233,1,0),IF(X235&gt;X233,1,0),IF(Z235&gt;Z233,1,0))&lt;&gt;3,"E",""),""),"")</f>
        <v/>
      </c>
      <c r="AP236" s="3"/>
      <c r="AQ236" s="154" t="str">
        <f>CONCATENATE($A200," ",$D200,","," ",$F198)</f>
        <v>Group: 4, Women's Singles</v>
      </c>
      <c r="AR236" s="155"/>
      <c r="AS236" s="155"/>
      <c r="AT236" s="155"/>
      <c r="AU236" s="155"/>
      <c r="AV236" s="155"/>
      <c r="AW236" s="155"/>
      <c r="AX236" s="155"/>
      <c r="AY236" s="155"/>
      <c r="AZ236" s="155"/>
      <c r="BA236" s="155"/>
      <c r="BB236" s="155"/>
      <c r="BC236" s="156"/>
      <c r="BD236" s="163">
        <f>A233</f>
        <v>5</v>
      </c>
      <c r="BE236" s="164"/>
      <c r="BF236" s="183" t="str">
        <f>C233</f>
        <v>A</v>
      </c>
      <c r="BG236" s="185" t="str">
        <f>IF(VLOOKUP($BF236,$A202:$C210,3,FALSE)=0,"",CONCATENATE(VLOOKUP(VLOOKUP($BF236,$A202:$C210,3,FALSE),Players!$J:$N,4,FALSE)," ",VLOOKUP($BF236,$A202:$C210,3,FALSE)," ",IF(ISERROR(VLOOKUP(VLOOKUP($BF236,$A202:$C210,3,FALSE),Players!$J:$N,5,FALSE)),"()",CONCATENATE("(",VLOOKUP(VLOOKUP($BF236,$A202:$C210,3,FALSE),Players!$J:$N,5,FALSE),")"))))</f>
        <v/>
      </c>
      <c r="BH236" s="186"/>
      <c r="BI236" s="186"/>
      <c r="BJ236" s="186"/>
      <c r="BK236" s="186"/>
      <c r="BL236" s="186"/>
      <c r="BM236" s="186"/>
      <c r="BN236" s="186"/>
      <c r="BO236" s="186"/>
      <c r="BP236" s="186"/>
      <c r="BQ236" s="186"/>
      <c r="BR236" s="186"/>
      <c r="BS236" s="186"/>
      <c r="BT236" s="186"/>
      <c r="BU236" s="187"/>
      <c r="BV236" s="170" t="str">
        <f>IF(D233&lt;&gt;"",D233,"")</f>
        <v/>
      </c>
      <c r="BW236" s="171"/>
      <c r="BX236" s="170" t="str">
        <f>IF(F233&lt;&gt;"",F233,"")</f>
        <v/>
      </c>
      <c r="BY236" s="171"/>
      <c r="BZ236" s="170" t="str">
        <f>IF(H233&lt;&gt;"",H233,"")</f>
        <v/>
      </c>
      <c r="CA236" s="171"/>
      <c r="CB236" s="170" t="str">
        <f>IF(J233&lt;&gt;"",J233,"")</f>
        <v/>
      </c>
      <c r="CC236" s="171"/>
      <c r="CD236" s="170" t="str">
        <f>IF(L233&lt;&gt;"",L233,"")</f>
        <v/>
      </c>
      <c r="CE236" s="171"/>
      <c r="CF236" s="174" t="str">
        <f>IF($CD236=$CD238,IF($CB236=$CB238,IF($BZ236&lt;&gt;"",IF($BZ236&gt;$BZ238,"W","L"),""),IF($CB236&gt;$CB238,"W","L")),IF($CD236&gt;$CD238,"W","L"))</f>
        <v/>
      </c>
      <c r="CG236" s="126"/>
      <c r="CH236" s="126"/>
      <c r="CI236" s="126"/>
      <c r="CJ236" s="126"/>
      <c r="CK236" s="126"/>
      <c r="CL236" s="126"/>
      <c r="CM236" s="126"/>
      <c r="CN236" s="126"/>
      <c r="CO236" s="126"/>
      <c r="CP236" s="126"/>
      <c r="CQ236" s="126"/>
      <c r="CR236" s="126"/>
      <c r="CS236" s="126"/>
      <c r="DV236" s="3"/>
    </row>
    <row r="237" spans="1:126" ht="11.25" customHeight="1">
      <c r="C237" s="44"/>
      <c r="D237" s="44"/>
      <c r="N237" s="43"/>
      <c r="O237" s="43"/>
      <c r="P237" s="43"/>
      <c r="Q237" s="43"/>
      <c r="R237" s="43"/>
      <c r="S237" s="43"/>
      <c r="T237" s="43"/>
      <c r="U237" s="43"/>
      <c r="V237" s="43"/>
      <c r="W237" s="43"/>
      <c r="X237" s="43"/>
      <c r="Y237" s="43"/>
      <c r="Z237" s="43"/>
      <c r="AA237" s="43"/>
      <c r="AB237" s="3"/>
      <c r="AP237" s="3"/>
      <c r="AQ237" s="157"/>
      <c r="AR237" s="158"/>
      <c r="AS237" s="158"/>
      <c r="AT237" s="158"/>
      <c r="AU237" s="158"/>
      <c r="AV237" s="158"/>
      <c r="AW237" s="158"/>
      <c r="AX237" s="158"/>
      <c r="AY237" s="158"/>
      <c r="AZ237" s="158"/>
      <c r="BA237" s="158"/>
      <c r="BB237" s="158"/>
      <c r="BC237" s="159"/>
      <c r="BD237" s="165"/>
      <c r="BE237" s="166"/>
      <c r="BF237" s="184"/>
      <c r="BG237" s="188"/>
      <c r="BH237" s="189"/>
      <c r="BI237" s="189"/>
      <c r="BJ237" s="189"/>
      <c r="BK237" s="189"/>
      <c r="BL237" s="189"/>
      <c r="BM237" s="189"/>
      <c r="BN237" s="189"/>
      <c r="BO237" s="189"/>
      <c r="BP237" s="189"/>
      <c r="BQ237" s="189"/>
      <c r="BR237" s="189"/>
      <c r="BS237" s="189"/>
      <c r="BT237" s="189"/>
      <c r="BU237" s="190"/>
      <c r="BV237" s="172"/>
      <c r="BW237" s="173"/>
      <c r="BX237" s="172"/>
      <c r="BY237" s="173"/>
      <c r="BZ237" s="172"/>
      <c r="CA237" s="173"/>
      <c r="CB237" s="172"/>
      <c r="CC237" s="173"/>
      <c r="CD237" s="172"/>
      <c r="CE237" s="173"/>
      <c r="CF237" s="174"/>
      <c r="CG237" s="126"/>
      <c r="CH237" s="126"/>
      <c r="CI237" s="126"/>
      <c r="CJ237" s="126"/>
      <c r="CK237" s="126"/>
      <c r="CL237" s="126"/>
      <c r="CM237" s="126"/>
      <c r="CN237" s="126"/>
      <c r="CO237" s="126"/>
      <c r="CP237" s="126"/>
      <c r="CQ237" s="126"/>
      <c r="CR237" s="126"/>
      <c r="CS237" s="126"/>
      <c r="DV237" s="3"/>
    </row>
    <row r="238" spans="1:126" ht="11.25" customHeight="1">
      <c r="A238" s="2"/>
      <c r="J238" s="43"/>
      <c r="K238" s="43"/>
      <c r="L238" s="43"/>
      <c r="M238" s="43"/>
      <c r="R238" s="42"/>
      <c r="S238" s="42"/>
      <c r="W238" s="42"/>
      <c r="AA238" s="42"/>
      <c r="AB238" s="3"/>
      <c r="AP238" s="3"/>
      <c r="AQ238" s="157"/>
      <c r="AR238" s="158"/>
      <c r="AS238" s="158"/>
      <c r="AT238" s="158"/>
      <c r="AU238" s="158"/>
      <c r="AV238" s="158"/>
      <c r="AW238" s="158"/>
      <c r="AX238" s="158"/>
      <c r="AY238" s="158"/>
      <c r="AZ238" s="158"/>
      <c r="BA238" s="158"/>
      <c r="BB238" s="158"/>
      <c r="BC238" s="159"/>
      <c r="BD238" s="165"/>
      <c r="BE238" s="166"/>
      <c r="BF238" s="175" t="str">
        <f>C235</f>
        <v>C</v>
      </c>
      <c r="BG238" s="177" t="str">
        <f>IF(VLOOKUP($BF238,$A202:$C210,3,FALSE)=0,"",CONCATENATE(VLOOKUP(VLOOKUP($BF238,$A202:$C210,3,FALSE),Players!$J:$N,4,FALSE)," ",VLOOKUP($BF238,$A202:$C210,3,FALSE)," ",IF(ISERROR(VLOOKUP(VLOOKUP($BF238,$A202:$C210,3,FALSE),Players!$J:$N,5,FALSE)),"()",CONCATENATE("(",VLOOKUP(VLOOKUP($BF238,$A202:$C210,3,FALSE),Players!$J:$N,5,FALSE),")"))))</f>
        <v/>
      </c>
      <c r="BH238" s="178"/>
      <c r="BI238" s="178"/>
      <c r="BJ238" s="178"/>
      <c r="BK238" s="178"/>
      <c r="BL238" s="178"/>
      <c r="BM238" s="178"/>
      <c r="BN238" s="178"/>
      <c r="BO238" s="178"/>
      <c r="BP238" s="178"/>
      <c r="BQ238" s="178"/>
      <c r="BR238" s="178"/>
      <c r="BS238" s="178"/>
      <c r="BT238" s="178"/>
      <c r="BU238" s="179"/>
      <c r="BV238" s="150" t="str">
        <f>IF(D235&lt;&gt;"",D235,"")</f>
        <v/>
      </c>
      <c r="BW238" s="151"/>
      <c r="BX238" s="150" t="str">
        <f>IF(F235&lt;&gt;"",F235,"")</f>
        <v/>
      </c>
      <c r="BY238" s="151"/>
      <c r="BZ238" s="150" t="str">
        <f>IF(H235&lt;&gt;"",H235,"")</f>
        <v/>
      </c>
      <c r="CA238" s="151"/>
      <c r="CB238" s="150" t="str">
        <f>IF(J235&lt;&gt;"",J235,"")</f>
        <v/>
      </c>
      <c r="CC238" s="151"/>
      <c r="CD238" s="150" t="str">
        <f>IF(L235&lt;&gt;"",L235,"")</f>
        <v/>
      </c>
      <c r="CE238" s="151"/>
      <c r="CF238" s="174" t="str">
        <f>IF($CF236&lt;&gt;"",IF(CF236="W","L","W"),"")</f>
        <v/>
      </c>
      <c r="CG238" s="126"/>
      <c r="CH238" s="126"/>
      <c r="CI238" s="126"/>
      <c r="CJ238" s="126"/>
      <c r="CK238" s="126"/>
      <c r="CL238" s="126"/>
      <c r="CM238" s="126"/>
      <c r="CN238" s="126"/>
      <c r="CO238" s="126"/>
      <c r="CP238" s="126"/>
      <c r="CQ238" s="126"/>
      <c r="CR238" s="126"/>
      <c r="CS238" s="126"/>
      <c r="DV238" s="3"/>
    </row>
    <row r="239" spans="1:126" ht="11.25" customHeight="1" thickBot="1">
      <c r="A239" s="42"/>
      <c r="R239" s="42"/>
      <c r="S239" s="42"/>
      <c r="W239" s="42"/>
      <c r="X239" s="43"/>
      <c r="Y239" s="43"/>
      <c r="Z239" s="43"/>
      <c r="AA239" s="43"/>
      <c r="AB239" s="3"/>
      <c r="AP239" s="3"/>
      <c r="AQ239" s="160"/>
      <c r="AR239" s="161"/>
      <c r="AS239" s="161"/>
      <c r="AT239" s="161"/>
      <c r="AU239" s="161"/>
      <c r="AV239" s="161"/>
      <c r="AW239" s="161"/>
      <c r="AX239" s="161"/>
      <c r="AY239" s="161"/>
      <c r="AZ239" s="161"/>
      <c r="BA239" s="161"/>
      <c r="BB239" s="161"/>
      <c r="BC239" s="162"/>
      <c r="BD239" s="167"/>
      <c r="BE239" s="168"/>
      <c r="BF239" s="176"/>
      <c r="BG239" s="180"/>
      <c r="BH239" s="181"/>
      <c r="BI239" s="181"/>
      <c r="BJ239" s="181"/>
      <c r="BK239" s="181"/>
      <c r="BL239" s="181"/>
      <c r="BM239" s="181"/>
      <c r="BN239" s="181"/>
      <c r="BO239" s="181"/>
      <c r="BP239" s="181"/>
      <c r="BQ239" s="181"/>
      <c r="BR239" s="181"/>
      <c r="BS239" s="181"/>
      <c r="BT239" s="181"/>
      <c r="BU239" s="182"/>
      <c r="BV239" s="152"/>
      <c r="BW239" s="153"/>
      <c r="BX239" s="152"/>
      <c r="BY239" s="153"/>
      <c r="BZ239" s="152"/>
      <c r="CA239" s="153"/>
      <c r="CB239" s="152"/>
      <c r="CC239" s="153"/>
      <c r="CD239" s="152"/>
      <c r="CE239" s="153"/>
      <c r="CF239" s="174"/>
      <c r="CG239" s="126"/>
      <c r="CH239" s="126"/>
      <c r="CI239" s="126"/>
      <c r="CJ239" s="126"/>
      <c r="CK239" s="126"/>
      <c r="CL239" s="126"/>
      <c r="CM239" s="126"/>
      <c r="CN239" s="126"/>
      <c r="CO239" s="126"/>
      <c r="CP239" s="126"/>
      <c r="CQ239" s="126"/>
      <c r="CR239" s="126"/>
      <c r="CS239" s="126"/>
      <c r="DV239" s="3"/>
    </row>
    <row r="240" spans="1:126" ht="11.25" customHeight="1">
      <c r="A240" s="42"/>
      <c r="R240" s="42"/>
      <c r="S240" s="42"/>
      <c r="W240" s="42"/>
      <c r="AA240" s="42"/>
      <c r="AB240" s="3"/>
      <c r="AP240" s="3"/>
      <c r="AQ240" s="126"/>
      <c r="AR240" s="126"/>
      <c r="AS240" s="126"/>
      <c r="AT240" s="126"/>
      <c r="AU240" s="126"/>
      <c r="AV240" s="126"/>
      <c r="AW240" s="126"/>
      <c r="AX240" s="126"/>
      <c r="AY240" s="126"/>
      <c r="AZ240" s="126"/>
      <c r="BA240" s="126"/>
      <c r="BB240" s="126"/>
      <c r="BC240" s="126"/>
      <c r="BV240" s="169" t="str">
        <f>IF(CF236&lt;&gt;"",IF(AND(AND(BV236&gt;-1,BV238&gt;-1),OR(BV236&gt;10,BV238&gt;10),ABS(BV236-BV238)&gt;1,IF(OR(BV236&gt;11,BV238&gt;11),ABS(BV236-BV238)=2,TRUE),BV236=INT(BV236),BV238=INT(BV238)),"","Error"),"")</f>
        <v/>
      </c>
      <c r="BW240" s="169"/>
      <c r="BX240" s="169" t="str">
        <f>IF(CF236&lt;&gt;"",IF(AND(AND(BX236&gt;-1,BX238&gt;-1),OR(BX236&gt;10,BX238&gt;10),ABS(BX236-BX238)&gt;1,IF(OR(BX236&gt;11,BX238&gt;11),ABS(BX236-BX238)=2,TRUE),BX236=INT(BX236),BX238=INT(BX238)),"","Error"),"")</f>
        <v/>
      </c>
      <c r="BY240" s="169"/>
      <c r="BZ240" s="169" t="str">
        <f>IF(CF236&lt;&gt;"",IF(AND(AND(BZ236&gt;-1,BZ238&gt;-1),OR(BZ236&gt;10,BZ238&gt;10),ABS(BZ236-BZ238)&gt;1,IF(OR(BZ236&gt;11,BZ238&gt;11),ABS(BZ236-BZ238)=2,TRUE),BZ236=INT(BZ236),BZ238=INT(BZ238)),"","Error"),"")</f>
        <v/>
      </c>
      <c r="CA240" s="169"/>
      <c r="CB240" s="169" t="str">
        <f>IF(AND(CF236&lt;&gt;"",CB236&lt;&gt;""),IF(AND(AND(CB236&gt;-1,CB238&gt;-1),OR(CB236&gt;10,CB238&gt;10),ABS(CB236-CB238)&gt;1,IF(OR(CB236&gt;11,CB238&gt;11),ABS(CB236-CB238)=2,TRUE),CB236=INT(CB236),CB238=INT(CB238)),"","Error"),"")</f>
        <v/>
      </c>
      <c r="CC240" s="169"/>
      <c r="CD240" s="169" t="str">
        <f>IF(AND(CF236&lt;&gt;"",CD236&lt;&gt;""),IF(AND(AND(CD236&gt;-1,CD238&gt;-1),OR(CD236&gt;10,CD238&gt;10),ABS(CD236-CD238)&gt;1,IF(OR(CD236&gt;11,CD238&gt;11),ABS(CD236-CD238)=2,TRUE),CD236=INT(CD236),CD238=INT(CD238)),"","Error"),"")</f>
        <v/>
      </c>
      <c r="CE240" s="169"/>
      <c r="CF240" s="3"/>
      <c r="CG240" s="126"/>
      <c r="CH240" s="126"/>
      <c r="CI240" s="126"/>
      <c r="CJ240" s="126"/>
      <c r="CK240" s="126"/>
      <c r="CL240" s="126"/>
      <c r="CM240" s="126"/>
      <c r="CN240" s="126"/>
      <c r="CO240" s="126"/>
      <c r="CP240" s="126"/>
      <c r="CQ240" s="126"/>
      <c r="CR240" s="126"/>
      <c r="CS240" s="126"/>
      <c r="DV240" s="3"/>
    </row>
    <row r="241" spans="1:126" ht="11.25" customHeight="1">
      <c r="C241" s="44"/>
      <c r="D241" s="44"/>
      <c r="R241" s="42"/>
      <c r="S241" s="42"/>
      <c r="W241" s="42"/>
      <c r="X241" s="43"/>
      <c r="Y241" s="43"/>
      <c r="Z241" s="43"/>
      <c r="AA241" s="43"/>
      <c r="AB241" s="3"/>
      <c r="AP241" s="3"/>
      <c r="AQ241" s="126"/>
      <c r="AR241" s="126"/>
      <c r="AS241" s="126"/>
      <c r="AT241" s="126"/>
      <c r="AU241" s="126"/>
      <c r="AV241" s="126"/>
      <c r="AW241" s="126"/>
      <c r="AX241" s="126"/>
      <c r="AY241" s="126"/>
      <c r="AZ241" s="126"/>
      <c r="BA241" s="126"/>
      <c r="BB241" s="126"/>
      <c r="BC241" s="126"/>
      <c r="CF241" s="3"/>
      <c r="CG241" s="126"/>
      <c r="CH241" s="126"/>
      <c r="CI241" s="126"/>
      <c r="CJ241" s="126"/>
      <c r="CK241" s="126"/>
      <c r="CL241" s="126"/>
      <c r="CM241" s="126"/>
      <c r="CN241" s="126"/>
      <c r="CO241" s="126"/>
      <c r="CP241" s="126"/>
      <c r="CQ241" s="126"/>
      <c r="CR241" s="126"/>
      <c r="CS241" s="126"/>
      <c r="DV241" s="3"/>
    </row>
    <row r="242" spans="1:126" ht="11.25" customHeight="1">
      <c r="A242" s="2"/>
      <c r="J242" s="43"/>
      <c r="K242" s="43"/>
      <c r="L242" s="43"/>
      <c r="M242" s="43"/>
      <c r="N242" s="43"/>
      <c r="O242" s="43"/>
      <c r="P242" s="43"/>
      <c r="Q242" s="43"/>
      <c r="R242" s="42"/>
      <c r="S242" s="42"/>
      <c r="T242" s="43"/>
      <c r="U242" s="43"/>
      <c r="V242" s="43"/>
      <c r="W242" s="42"/>
      <c r="AA242" s="42"/>
      <c r="AB242" s="3"/>
      <c r="AP242" s="3"/>
      <c r="AQ242" s="127"/>
      <c r="AR242" s="127"/>
      <c r="AS242" s="127"/>
      <c r="AT242" s="127"/>
      <c r="AU242" s="127"/>
      <c r="AV242" s="127"/>
      <c r="AW242" s="127"/>
      <c r="AX242" s="127"/>
      <c r="AY242" s="127"/>
      <c r="AZ242" s="127"/>
      <c r="BA242" s="127"/>
      <c r="BB242" s="127"/>
      <c r="BC242" s="127"/>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3"/>
      <c r="CG242" s="126"/>
      <c r="CH242" s="126"/>
      <c r="CI242" s="126"/>
      <c r="CJ242" s="126"/>
      <c r="CK242" s="126"/>
      <c r="CL242" s="126"/>
      <c r="CM242" s="126"/>
      <c r="CN242" s="126"/>
      <c r="CO242" s="126"/>
      <c r="CP242" s="126"/>
      <c r="CQ242" s="126"/>
      <c r="CR242" s="126"/>
      <c r="CS242" s="126"/>
      <c r="DV242" s="3"/>
    </row>
    <row r="243" spans="1:126" ht="11.25" customHeight="1">
      <c r="A243" s="42"/>
      <c r="R243" s="42"/>
      <c r="S243" s="42"/>
      <c r="W243" s="42"/>
      <c r="X243" s="43"/>
      <c r="Y243" s="43"/>
      <c r="Z243" s="43"/>
      <c r="AA243" s="43"/>
      <c r="AB243" s="3"/>
      <c r="AP243" s="3"/>
      <c r="AQ243" s="128"/>
      <c r="AR243" s="128"/>
      <c r="AS243" s="128"/>
      <c r="AT243" s="128"/>
      <c r="AU243" s="128"/>
      <c r="AV243" s="128"/>
      <c r="AW243" s="128"/>
      <c r="AX243" s="128"/>
      <c r="AY243" s="128"/>
      <c r="AZ243" s="128"/>
      <c r="BA243" s="128"/>
      <c r="BB243" s="128"/>
      <c r="BC243" s="128"/>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3"/>
      <c r="CG243" s="126"/>
      <c r="CH243" s="126"/>
      <c r="CI243" s="126"/>
      <c r="CJ243" s="126"/>
      <c r="CK243" s="126"/>
      <c r="CL243" s="126"/>
      <c r="CM243" s="126"/>
      <c r="CN243" s="126"/>
      <c r="CO243" s="126"/>
      <c r="CP243" s="126"/>
      <c r="CQ243" s="126"/>
      <c r="CR243" s="126"/>
      <c r="CS243" s="126"/>
      <c r="DV243" s="3"/>
    </row>
    <row r="244" spans="1:126" ht="11.25" customHeight="1">
      <c r="A244" s="42"/>
      <c r="R244" s="42"/>
      <c r="S244" s="42"/>
      <c r="W244" s="42"/>
      <c r="AA244" s="42"/>
      <c r="AB244" s="3"/>
      <c r="AP244" s="3"/>
      <c r="AQ244" s="126"/>
      <c r="AR244" s="126"/>
      <c r="AS244" s="126"/>
      <c r="AT244" s="126"/>
      <c r="AU244" s="126"/>
      <c r="AV244" s="126"/>
      <c r="AW244" s="126"/>
      <c r="AX244" s="126"/>
      <c r="AY244" s="126"/>
      <c r="AZ244" s="126"/>
      <c r="BA244" s="126"/>
      <c r="BB244" s="126"/>
      <c r="BC244" s="126"/>
      <c r="CF244" s="3"/>
      <c r="CG244" s="126"/>
      <c r="CH244" s="126"/>
      <c r="CI244" s="126"/>
      <c r="CJ244" s="126"/>
      <c r="CK244" s="126"/>
      <c r="CL244" s="126"/>
      <c r="CM244" s="126"/>
      <c r="CN244" s="126"/>
      <c r="CO244" s="126"/>
      <c r="CP244" s="126"/>
      <c r="CQ244" s="126"/>
      <c r="CR244" s="126"/>
      <c r="CS244" s="126"/>
      <c r="DV244" s="3"/>
    </row>
    <row r="245" spans="1:126" ht="11.25" customHeight="1" thickBot="1">
      <c r="A245" s="42"/>
      <c r="R245" s="42"/>
      <c r="S245" s="42"/>
      <c r="W245" s="42"/>
      <c r="X245" s="43"/>
      <c r="Y245" s="43"/>
      <c r="Z245" s="43"/>
      <c r="AA245" s="43"/>
      <c r="AB245" s="43"/>
      <c r="AP245" s="3"/>
      <c r="AQ245" s="127"/>
      <c r="AR245" s="127"/>
      <c r="AS245" s="127"/>
      <c r="AT245" s="127"/>
      <c r="AU245" s="127"/>
      <c r="AV245" s="127"/>
      <c r="AW245" s="127"/>
      <c r="AX245" s="127"/>
      <c r="AY245" s="127"/>
      <c r="AZ245" s="127"/>
      <c r="BA245" s="127"/>
      <c r="BB245" s="127"/>
      <c r="BC245" s="127"/>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3"/>
      <c r="CG245" s="126"/>
      <c r="CH245" s="126"/>
      <c r="CI245" s="126"/>
      <c r="CJ245" s="126"/>
      <c r="CK245" s="126"/>
      <c r="CL245" s="126"/>
      <c r="CM245" s="126"/>
      <c r="CN245" s="126"/>
      <c r="CO245" s="126"/>
      <c r="CP245" s="126"/>
      <c r="CQ245" s="126"/>
      <c r="CR245" s="126"/>
      <c r="CS245" s="126"/>
      <c r="DV245" s="3"/>
    </row>
    <row r="246" spans="1:126" ht="11.25" customHeight="1">
      <c r="A246" s="2"/>
      <c r="R246" s="42"/>
      <c r="S246" s="42"/>
      <c r="W246" s="42"/>
      <c r="AA246" s="42"/>
      <c r="AB246" s="42"/>
      <c r="AP246" s="3"/>
      <c r="AQ246" s="154" t="str">
        <f>CONCATENATE($A200," ",$D200,","," ",$F198)</f>
        <v>Group: 4, Women's Singles</v>
      </c>
      <c r="AR246" s="155"/>
      <c r="AS246" s="155"/>
      <c r="AT246" s="155"/>
      <c r="AU246" s="155"/>
      <c r="AV246" s="155"/>
      <c r="AW246" s="155"/>
      <c r="AX246" s="155"/>
      <c r="AY246" s="155"/>
      <c r="AZ246" s="155"/>
      <c r="BA246" s="155"/>
      <c r="BB246" s="155"/>
      <c r="BC246" s="156"/>
      <c r="BD246" s="163">
        <f>O217</f>
        <v>6</v>
      </c>
      <c r="BE246" s="164"/>
      <c r="BF246" s="183" t="str">
        <f>Q217</f>
        <v>B</v>
      </c>
      <c r="BG246" s="185" t="str">
        <f>IF(VLOOKUP($BF246,$A202:$C210,3,FALSE)=0,"",CONCATENATE(VLOOKUP(VLOOKUP($BF246,$A202:$C210,3,FALSE),Players!$J:$N,4,FALSE)," ",VLOOKUP($BF246,$A202:$C210,3,FALSE)," ",IF(ISERROR(VLOOKUP(VLOOKUP($BF246,$A202:$C210,3,FALSE),Players!$J:$N,5,FALSE)),"()",CONCATENATE("(",VLOOKUP(VLOOKUP($BF246,$A202:$C210,3,FALSE),Players!$J:$N,5,FALSE),")"))))</f>
        <v/>
      </c>
      <c r="BH246" s="186"/>
      <c r="BI246" s="186"/>
      <c r="BJ246" s="186"/>
      <c r="BK246" s="186"/>
      <c r="BL246" s="186"/>
      <c r="BM246" s="186"/>
      <c r="BN246" s="186"/>
      <c r="BO246" s="186"/>
      <c r="BP246" s="186"/>
      <c r="BQ246" s="186"/>
      <c r="BR246" s="186"/>
      <c r="BS246" s="186"/>
      <c r="BT246" s="186"/>
      <c r="BU246" s="187"/>
      <c r="BV246" s="170" t="str">
        <f>IF(R217&lt;&gt;"",R217,"")</f>
        <v/>
      </c>
      <c r="BW246" s="171"/>
      <c r="BX246" s="170" t="str">
        <f>IF(T217&lt;&gt;"",T217,"")</f>
        <v/>
      </c>
      <c r="BY246" s="171"/>
      <c r="BZ246" s="170" t="str">
        <f>IF(V217&lt;&gt;"",V217,"")</f>
        <v/>
      </c>
      <c r="CA246" s="171"/>
      <c r="CB246" s="170" t="str">
        <f>IF(X217&lt;&gt;"",X217,"")</f>
        <v/>
      </c>
      <c r="CC246" s="171"/>
      <c r="CD246" s="170" t="str">
        <f>IF(Z217&lt;&gt;"",Z217,"")</f>
        <v/>
      </c>
      <c r="CE246" s="171"/>
      <c r="CF246" s="174" t="str">
        <f>IF($CD246=$CD248,IF($CB246=$CB248,IF($BZ246&lt;&gt;"",IF($BZ246&gt;$BZ248,"W","L"),""),IF($CB246&gt;$CB248,"W","L")),IF($CD246&gt;$CD248,"W","L"))</f>
        <v/>
      </c>
      <c r="CG246" s="126"/>
      <c r="CH246" s="126"/>
      <c r="CI246" s="126"/>
      <c r="CJ246" s="126"/>
      <c r="CK246" s="126"/>
      <c r="CL246" s="126"/>
      <c r="CM246" s="126"/>
      <c r="CN246" s="126"/>
      <c r="CO246" s="126"/>
      <c r="CP246" s="126"/>
      <c r="CQ246" s="126"/>
      <c r="CR246" s="126"/>
      <c r="CS246" s="126"/>
      <c r="DV246" s="3"/>
    </row>
    <row r="247" spans="1:126" ht="11.25" customHeight="1">
      <c r="R247" s="42"/>
      <c r="S247" s="42"/>
      <c r="W247" s="42"/>
      <c r="X247" s="43"/>
      <c r="Y247" s="43"/>
      <c r="Z247" s="43"/>
      <c r="AA247" s="43"/>
      <c r="AB247" s="43"/>
      <c r="AP247" s="3"/>
      <c r="AQ247" s="157"/>
      <c r="AR247" s="158"/>
      <c r="AS247" s="158"/>
      <c r="AT247" s="158"/>
      <c r="AU247" s="158"/>
      <c r="AV247" s="158"/>
      <c r="AW247" s="158"/>
      <c r="AX247" s="158"/>
      <c r="AY247" s="158"/>
      <c r="AZ247" s="158"/>
      <c r="BA247" s="158"/>
      <c r="BB247" s="158"/>
      <c r="BC247" s="159"/>
      <c r="BD247" s="165"/>
      <c r="BE247" s="166"/>
      <c r="BF247" s="184"/>
      <c r="BG247" s="188"/>
      <c r="BH247" s="189"/>
      <c r="BI247" s="189"/>
      <c r="BJ247" s="189"/>
      <c r="BK247" s="189"/>
      <c r="BL247" s="189"/>
      <c r="BM247" s="189"/>
      <c r="BN247" s="189"/>
      <c r="BO247" s="189"/>
      <c r="BP247" s="189"/>
      <c r="BQ247" s="189"/>
      <c r="BR247" s="189"/>
      <c r="BS247" s="189"/>
      <c r="BT247" s="189"/>
      <c r="BU247" s="190"/>
      <c r="BV247" s="172"/>
      <c r="BW247" s="173"/>
      <c r="BX247" s="172"/>
      <c r="BY247" s="173"/>
      <c r="BZ247" s="172"/>
      <c r="CA247" s="173"/>
      <c r="CB247" s="172"/>
      <c r="CC247" s="173"/>
      <c r="CD247" s="172"/>
      <c r="CE247" s="173"/>
      <c r="CF247" s="174"/>
      <c r="CG247" s="126"/>
      <c r="CH247" s="126"/>
      <c r="CI247" s="126"/>
      <c r="CJ247" s="126"/>
      <c r="CK247" s="126"/>
      <c r="CL247" s="126"/>
      <c r="CM247" s="126"/>
      <c r="CN247" s="126"/>
      <c r="CO247" s="126"/>
      <c r="CP247" s="126"/>
      <c r="CQ247" s="126"/>
      <c r="CR247" s="126"/>
      <c r="CS247" s="126"/>
      <c r="DV247" s="3"/>
    </row>
    <row r="248" spans="1:126" ht="11.25" customHeight="1">
      <c r="A248" s="2"/>
      <c r="R248" s="42"/>
      <c r="S248" s="42"/>
      <c r="W248" s="42"/>
      <c r="AA248" s="42"/>
      <c r="AB248" s="42"/>
      <c r="AP248" s="3"/>
      <c r="AQ248" s="157"/>
      <c r="AR248" s="158"/>
      <c r="AS248" s="158"/>
      <c r="AT248" s="158"/>
      <c r="AU248" s="158"/>
      <c r="AV248" s="158"/>
      <c r="AW248" s="158"/>
      <c r="AX248" s="158"/>
      <c r="AY248" s="158"/>
      <c r="AZ248" s="158"/>
      <c r="BA248" s="158"/>
      <c r="BB248" s="158"/>
      <c r="BC248" s="159"/>
      <c r="BD248" s="165"/>
      <c r="BE248" s="166"/>
      <c r="BF248" s="175" t="str">
        <f>Q219</f>
        <v>D</v>
      </c>
      <c r="BG248" s="177" t="str">
        <f>IF(VLOOKUP($BF248,$A202:$C210,3,FALSE)=0,"",CONCATENATE(VLOOKUP(VLOOKUP($BF248,$A202:$C210,3,FALSE),Players!$J:$N,4,FALSE)," ",VLOOKUP($BF248,$A202:$C210,3,FALSE)," ",IF(ISERROR(VLOOKUP(VLOOKUP($BF248,$A202:$C210,3,FALSE),Players!$J:$N,5,FALSE)),"()",CONCATENATE("(",VLOOKUP(VLOOKUP($BF248,$A202:$C210,3,FALSE),Players!$J:$N,5,FALSE),")"))))</f>
        <v/>
      </c>
      <c r="BH248" s="178"/>
      <c r="BI248" s="178"/>
      <c r="BJ248" s="178"/>
      <c r="BK248" s="178"/>
      <c r="BL248" s="178"/>
      <c r="BM248" s="178"/>
      <c r="BN248" s="178"/>
      <c r="BO248" s="178"/>
      <c r="BP248" s="178"/>
      <c r="BQ248" s="178"/>
      <c r="BR248" s="178"/>
      <c r="BS248" s="178"/>
      <c r="BT248" s="178"/>
      <c r="BU248" s="179"/>
      <c r="BV248" s="150" t="str">
        <f>IF(R219&lt;&gt;"",R219,"")</f>
        <v/>
      </c>
      <c r="BW248" s="151"/>
      <c r="BX248" s="150" t="str">
        <f>IF(T219&lt;&gt;"",T219,"")</f>
        <v/>
      </c>
      <c r="BY248" s="151"/>
      <c r="BZ248" s="150" t="str">
        <f>IF(V219&lt;&gt;"",V219,"")</f>
        <v/>
      </c>
      <c r="CA248" s="151"/>
      <c r="CB248" s="150" t="str">
        <f>IF(X219&lt;&gt;"",X219,"")</f>
        <v/>
      </c>
      <c r="CC248" s="151"/>
      <c r="CD248" s="150" t="str">
        <f>IF(Z219&lt;&gt;"",Z219,"")</f>
        <v/>
      </c>
      <c r="CE248" s="151"/>
      <c r="CF248" s="174" t="str">
        <f>IF($CF246&lt;&gt;"",IF(CF246="W","L","W"),"")</f>
        <v/>
      </c>
      <c r="CG248" s="126"/>
      <c r="CH248" s="126"/>
      <c r="CI248" s="126"/>
      <c r="CJ248" s="126"/>
      <c r="CK248" s="126"/>
      <c r="CL248" s="126"/>
      <c r="CM248" s="126"/>
      <c r="CN248" s="126"/>
      <c r="CO248" s="126"/>
      <c r="CP248" s="126"/>
      <c r="CQ248" s="126"/>
      <c r="CR248" s="126"/>
      <c r="CS248" s="126"/>
      <c r="DV248" s="3"/>
    </row>
    <row r="249" spans="1:126" ht="11.25" customHeight="1" thickBot="1">
      <c r="A249" s="2"/>
      <c r="R249" s="42"/>
      <c r="S249" s="42"/>
      <c r="W249" s="42"/>
      <c r="X249" s="43"/>
      <c r="Y249" s="43"/>
      <c r="Z249" s="43"/>
      <c r="AA249" s="43"/>
      <c r="AB249" s="43"/>
      <c r="AP249" s="3"/>
      <c r="AQ249" s="160"/>
      <c r="AR249" s="161"/>
      <c r="AS249" s="161"/>
      <c r="AT249" s="161"/>
      <c r="AU249" s="161"/>
      <c r="AV249" s="161"/>
      <c r="AW249" s="161"/>
      <c r="AX249" s="161"/>
      <c r="AY249" s="161"/>
      <c r="AZ249" s="161"/>
      <c r="BA249" s="161"/>
      <c r="BB249" s="161"/>
      <c r="BC249" s="162"/>
      <c r="BD249" s="167"/>
      <c r="BE249" s="168"/>
      <c r="BF249" s="176"/>
      <c r="BG249" s="180"/>
      <c r="BH249" s="181"/>
      <c r="BI249" s="181"/>
      <c r="BJ249" s="181"/>
      <c r="BK249" s="181"/>
      <c r="BL249" s="181"/>
      <c r="BM249" s="181"/>
      <c r="BN249" s="181"/>
      <c r="BO249" s="181"/>
      <c r="BP249" s="181"/>
      <c r="BQ249" s="181"/>
      <c r="BR249" s="181"/>
      <c r="BS249" s="181"/>
      <c r="BT249" s="181"/>
      <c r="BU249" s="182"/>
      <c r="BV249" s="152"/>
      <c r="BW249" s="153"/>
      <c r="BX249" s="152"/>
      <c r="BY249" s="153"/>
      <c r="BZ249" s="152"/>
      <c r="CA249" s="153"/>
      <c r="CB249" s="152"/>
      <c r="CC249" s="153"/>
      <c r="CD249" s="152"/>
      <c r="CE249" s="153"/>
      <c r="CF249" s="174"/>
      <c r="CG249" s="126"/>
      <c r="CH249" s="126"/>
      <c r="CI249" s="126"/>
      <c r="CJ249" s="126"/>
      <c r="CK249" s="126"/>
      <c r="CL249" s="126"/>
      <c r="CM249" s="126"/>
      <c r="CN249" s="126"/>
      <c r="CO249" s="126"/>
      <c r="CP249" s="126"/>
      <c r="CQ249" s="126"/>
      <c r="CR249" s="126"/>
      <c r="CS249" s="126"/>
      <c r="DV249" s="3"/>
    </row>
    <row r="250" spans="1:126" ht="11.25" customHeight="1">
      <c r="A250" s="2"/>
      <c r="R250" s="42"/>
      <c r="S250" s="42"/>
      <c r="W250" s="42"/>
      <c r="AA250" s="42"/>
      <c r="AB250" s="42"/>
      <c r="AP250" s="3"/>
      <c r="AQ250" s="126"/>
      <c r="AR250" s="126"/>
      <c r="AS250" s="126"/>
      <c r="AT250" s="126"/>
      <c r="AU250" s="126"/>
      <c r="AV250" s="126"/>
      <c r="AW250" s="126"/>
      <c r="AX250" s="126"/>
      <c r="AY250" s="126"/>
      <c r="AZ250" s="126"/>
      <c r="BA250" s="126"/>
      <c r="BB250" s="126"/>
      <c r="BC250" s="126"/>
      <c r="BV250" s="169" t="str">
        <f>IF(CF246&lt;&gt;"",IF(AND(AND(BV246&gt;-1,BV248&gt;-1),OR(BV246&gt;10,BV248&gt;10),ABS(BV246-BV248)&gt;1,IF(OR(BV246&gt;11,BV248&gt;11),ABS(BV246-BV248)=2,TRUE),BV246=INT(BV246),BV248=INT(BV248)),"","Error"),"")</f>
        <v/>
      </c>
      <c r="BW250" s="169"/>
      <c r="BX250" s="169" t="str">
        <f>IF(CF246&lt;&gt;"",IF(AND(AND(BX246&gt;-1,BX248&gt;-1),OR(BX246&gt;10,BX248&gt;10),ABS(BX246-BX248)&gt;1,IF(OR(BX246&gt;11,BX248&gt;11),ABS(BX246-BX248)=2,TRUE),BX246=INT(BX246),BX248=INT(BX248)),"","Error"),"")</f>
        <v/>
      </c>
      <c r="BY250" s="169"/>
      <c r="BZ250" s="169" t="str">
        <f>IF(CF246&lt;&gt;"",IF(AND(AND(BZ246&gt;-1,BZ248&gt;-1),OR(BZ246&gt;10,BZ248&gt;10),ABS(BZ246-BZ248)&gt;1,IF(OR(BZ246&gt;11,BZ248&gt;11),ABS(BZ246-BZ248)=2,TRUE),BZ246=INT(BZ246),BZ248=INT(BZ248)),"","Error"),"")</f>
        <v/>
      </c>
      <c r="CA250" s="169"/>
      <c r="CB250" s="169" t="str">
        <f>IF(AND(CF246&lt;&gt;"",CB246&lt;&gt;""),IF(AND(AND(CB246&gt;-1,CB248&gt;-1),OR(CB246&gt;10,CB248&gt;10),ABS(CB246-CB248)&gt;1,IF(OR(CB246&gt;11,CB248&gt;11),ABS(CB246-CB248)=2,TRUE),CB246=INT(CB246),CB248=INT(CB248)),"","Error"),"")</f>
        <v/>
      </c>
      <c r="CC250" s="169"/>
      <c r="CD250" s="169" t="str">
        <f>IF(AND(CF246&lt;&gt;"",CD246&lt;&gt;""),IF(AND(AND(CD246&gt;-1,CD248&gt;-1),OR(CD246&gt;10,CD248&gt;10),ABS(CD246-CD248)&gt;1,IF(OR(CD246&gt;11,CD248&gt;11),ABS(CD246-CD248)=2,TRUE),CD246=INT(CD246),CD248=INT(CD248)),"","Error"),"")</f>
        <v/>
      </c>
      <c r="CE250" s="169"/>
      <c r="CF250" s="3"/>
      <c r="CG250" s="126"/>
      <c r="CH250" s="126"/>
      <c r="CI250" s="126"/>
      <c r="CJ250" s="126"/>
      <c r="CK250" s="126"/>
      <c r="CL250" s="126"/>
      <c r="CM250" s="126"/>
      <c r="CN250" s="126"/>
      <c r="CO250" s="126"/>
      <c r="CP250" s="126"/>
      <c r="CQ250" s="126"/>
      <c r="CR250" s="126"/>
      <c r="CS250" s="126"/>
      <c r="DV250" s="3"/>
    </row>
    <row r="251" spans="1:126" ht="11.25" customHeight="1">
      <c r="AB251" s="43"/>
      <c r="AP251" s="3"/>
      <c r="AQ251" s="126"/>
      <c r="AR251" s="126"/>
      <c r="AS251" s="126"/>
      <c r="AT251" s="126"/>
      <c r="AU251" s="126"/>
      <c r="AV251" s="126"/>
      <c r="AW251" s="126"/>
      <c r="AX251" s="126"/>
      <c r="AY251" s="126"/>
      <c r="AZ251" s="126"/>
      <c r="BA251" s="126"/>
      <c r="BB251" s="126"/>
      <c r="BC251" s="126"/>
      <c r="CF251" s="3"/>
      <c r="CG251" s="126"/>
      <c r="CH251" s="126"/>
      <c r="CI251" s="126"/>
      <c r="CJ251" s="126"/>
      <c r="CK251" s="126"/>
      <c r="CL251" s="126"/>
      <c r="CM251" s="126"/>
      <c r="CN251" s="126"/>
      <c r="CO251" s="126"/>
      <c r="CP251" s="126"/>
      <c r="CQ251" s="126"/>
      <c r="CR251" s="126"/>
      <c r="CS251" s="126"/>
      <c r="DV251" s="3"/>
    </row>
    <row r="252" spans="1:126" ht="11.25" customHeight="1">
      <c r="AB252" s="42"/>
      <c r="AP252" s="3"/>
      <c r="AQ252" s="127"/>
      <c r="AR252" s="127"/>
      <c r="AS252" s="127"/>
      <c r="AT252" s="127"/>
      <c r="AU252" s="127"/>
      <c r="AV252" s="127"/>
      <c r="AW252" s="127"/>
      <c r="AX252" s="127"/>
      <c r="AY252" s="127"/>
      <c r="AZ252" s="127"/>
      <c r="BA252" s="127"/>
      <c r="BB252" s="127"/>
      <c r="BC252" s="127"/>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3"/>
      <c r="CG252" s="126"/>
      <c r="CH252" s="126"/>
      <c r="CI252" s="126"/>
      <c r="CJ252" s="126"/>
      <c r="CK252" s="126"/>
      <c r="CL252" s="126"/>
      <c r="CM252" s="126"/>
      <c r="CN252" s="126"/>
      <c r="CO252" s="126"/>
      <c r="CP252" s="126"/>
      <c r="CQ252" s="126"/>
      <c r="CR252" s="126"/>
      <c r="CS252" s="126"/>
      <c r="DV252" s="3"/>
    </row>
    <row r="253" spans="1:126" ht="11.25" customHeight="1">
      <c r="AB253" s="43"/>
      <c r="AP253" s="3"/>
      <c r="AQ253" s="128"/>
      <c r="AR253" s="128"/>
      <c r="AS253" s="128"/>
      <c r="AT253" s="128"/>
      <c r="AU253" s="128"/>
      <c r="AV253" s="128"/>
      <c r="AW253" s="128"/>
      <c r="AX253" s="128"/>
      <c r="AY253" s="128"/>
      <c r="AZ253" s="128"/>
      <c r="BA253" s="128"/>
      <c r="BB253" s="128"/>
      <c r="BC253" s="128"/>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3"/>
      <c r="CG253" s="126"/>
      <c r="CH253" s="126"/>
      <c r="CI253" s="126"/>
      <c r="CJ253" s="126"/>
      <c r="CK253" s="126"/>
      <c r="CL253" s="126"/>
      <c r="CM253" s="126"/>
      <c r="CN253" s="126"/>
      <c r="CO253" s="126"/>
      <c r="CP253" s="126"/>
      <c r="CQ253" s="126"/>
      <c r="CR253" s="126"/>
      <c r="CS253" s="126"/>
      <c r="DV253" s="3"/>
    </row>
    <row r="254" spans="1:126" ht="11.25" customHeight="1">
      <c r="AB254" s="42"/>
      <c r="AP254" s="3"/>
      <c r="AQ254" s="126"/>
      <c r="AR254" s="126"/>
      <c r="AS254" s="126"/>
      <c r="AT254" s="126"/>
      <c r="AU254" s="126"/>
      <c r="AV254" s="126"/>
      <c r="AW254" s="126"/>
      <c r="AX254" s="126"/>
      <c r="AY254" s="126"/>
      <c r="AZ254" s="126"/>
      <c r="BA254" s="126"/>
      <c r="BB254" s="126"/>
      <c r="BC254" s="126"/>
      <c r="CF254" s="3"/>
      <c r="CG254" s="126"/>
      <c r="CH254" s="126"/>
      <c r="CI254" s="126"/>
      <c r="CJ254" s="126"/>
      <c r="CK254" s="126"/>
      <c r="CL254" s="126"/>
      <c r="CM254" s="126"/>
      <c r="CN254" s="126"/>
      <c r="CO254" s="126"/>
      <c r="CP254" s="126"/>
      <c r="CQ254" s="126"/>
      <c r="CR254" s="126"/>
      <c r="CS254" s="126"/>
      <c r="DV254" s="3"/>
    </row>
    <row r="255" spans="1:126" ht="11.25" customHeight="1" thickBot="1">
      <c r="AB255" s="43"/>
      <c r="AP255" s="3"/>
      <c r="AQ255" s="127"/>
      <c r="AR255" s="127"/>
      <c r="AS255" s="127"/>
      <c r="AT255" s="127"/>
      <c r="AU255" s="127"/>
      <c r="AV255" s="127"/>
      <c r="AW255" s="127"/>
      <c r="AX255" s="127"/>
      <c r="AY255" s="127"/>
      <c r="AZ255" s="127"/>
      <c r="BA255" s="127"/>
      <c r="BB255" s="127"/>
      <c r="BC255" s="127"/>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3"/>
      <c r="CG255" s="126"/>
      <c r="CH255" s="126"/>
      <c r="CI255" s="126"/>
      <c r="CJ255" s="126"/>
      <c r="CK255" s="126"/>
      <c r="CL255" s="126"/>
      <c r="CM255" s="126"/>
      <c r="CN255" s="126"/>
      <c r="CO255" s="126"/>
      <c r="CP255" s="126"/>
      <c r="CQ255" s="126"/>
      <c r="CR255" s="126"/>
      <c r="CS255" s="126"/>
      <c r="DV255" s="3"/>
    </row>
    <row r="256" spans="1:126" ht="11.25" customHeight="1">
      <c r="AB256" s="42"/>
      <c r="AP256" s="3"/>
      <c r="AQ256" s="154" t="str">
        <f>CONCATENATE($A200," ",$D200,","," ",$F198)</f>
        <v>Group: 4, Women's Singles</v>
      </c>
      <c r="AR256" s="155"/>
      <c r="AS256" s="155"/>
      <c r="AT256" s="155"/>
      <c r="AU256" s="155"/>
      <c r="AV256" s="155"/>
      <c r="AW256" s="155"/>
      <c r="AX256" s="155"/>
      <c r="AY256" s="155"/>
      <c r="AZ256" s="155"/>
      <c r="BA256" s="155"/>
      <c r="BB256" s="155"/>
      <c r="BC256" s="156"/>
      <c r="BD256" s="163">
        <f>O221</f>
        <v>7</v>
      </c>
      <c r="BE256" s="164"/>
      <c r="BF256" s="183" t="str">
        <f>Q221</f>
        <v>A</v>
      </c>
      <c r="BG256" s="185" t="str">
        <f>IF(VLOOKUP($BF256,$A202:$C210,3,FALSE)=0,"",CONCATENATE(VLOOKUP(VLOOKUP($BF256,$A202:$C210,3,FALSE),Players!$J:$N,4,FALSE)," ",VLOOKUP($BF256,$A202:$C210,3,FALSE)," ",IF(ISERROR(VLOOKUP(VLOOKUP($BF256,$A202:$C210,3,FALSE),Players!$J:$N,5,FALSE)),"()",CONCATENATE("(",VLOOKUP(VLOOKUP($BF256,$A202:$C210,3,FALSE),Players!$J:$N,5,FALSE),")"))))</f>
        <v/>
      </c>
      <c r="BH256" s="186"/>
      <c r="BI256" s="186"/>
      <c r="BJ256" s="186"/>
      <c r="BK256" s="186"/>
      <c r="BL256" s="186"/>
      <c r="BM256" s="186"/>
      <c r="BN256" s="186"/>
      <c r="BO256" s="186"/>
      <c r="BP256" s="186"/>
      <c r="BQ256" s="186"/>
      <c r="BR256" s="186"/>
      <c r="BS256" s="186"/>
      <c r="BT256" s="186"/>
      <c r="BU256" s="187"/>
      <c r="BV256" s="170" t="str">
        <f>IF(R221&lt;&gt;"",R221,"")</f>
        <v/>
      </c>
      <c r="BW256" s="171"/>
      <c r="BX256" s="170" t="str">
        <f>IF(T221&lt;&gt;"",T221,"")</f>
        <v/>
      </c>
      <c r="BY256" s="171"/>
      <c r="BZ256" s="170" t="str">
        <f>IF(V221&lt;&gt;"",V221,"")</f>
        <v/>
      </c>
      <c r="CA256" s="171"/>
      <c r="CB256" s="170" t="str">
        <f>IF(X221&lt;&gt;"",X221,"")</f>
        <v/>
      </c>
      <c r="CC256" s="171"/>
      <c r="CD256" s="170" t="str">
        <f>IF(Z221&lt;&gt;"",Z221,"")</f>
        <v/>
      </c>
      <c r="CE256" s="171"/>
      <c r="CF256" s="174" t="str">
        <f>IF($CD256=$CD258,IF($CB256=$CB258,IF($BZ256&lt;&gt;"",IF($BZ256&gt;$BZ258,"W","L"),""),IF($CB256&gt;$CB258,"W","L")),IF($CD256&gt;$CD258,"W","L"))</f>
        <v/>
      </c>
      <c r="CG256" s="126"/>
      <c r="CH256" s="126"/>
      <c r="CI256" s="126"/>
      <c r="CJ256" s="126"/>
      <c r="CK256" s="126"/>
      <c r="CL256" s="126"/>
      <c r="CM256" s="126"/>
      <c r="CN256" s="126"/>
      <c r="CO256" s="126"/>
      <c r="CP256" s="126"/>
      <c r="CQ256" s="126"/>
      <c r="CR256" s="126"/>
      <c r="CS256" s="126"/>
      <c r="DV256" s="3"/>
    </row>
    <row r="257" spans="1:126" ht="11.25" customHeight="1">
      <c r="AB257" s="43"/>
      <c r="AC257" s="43"/>
      <c r="AD257" s="43"/>
      <c r="AE257" s="43"/>
      <c r="AF257" s="43"/>
      <c r="AG257" s="43"/>
      <c r="AH257" s="43"/>
      <c r="AI257" s="43"/>
      <c r="AJ257" s="43"/>
      <c r="AK257" s="43"/>
      <c r="AL257" s="43"/>
      <c r="AM257" s="43"/>
      <c r="AN257" s="3"/>
      <c r="AO257" s="3"/>
      <c r="AP257" s="3"/>
      <c r="AQ257" s="157"/>
      <c r="AR257" s="158"/>
      <c r="AS257" s="158"/>
      <c r="AT257" s="158"/>
      <c r="AU257" s="158"/>
      <c r="AV257" s="158"/>
      <c r="AW257" s="158"/>
      <c r="AX257" s="158"/>
      <c r="AY257" s="158"/>
      <c r="AZ257" s="158"/>
      <c r="BA257" s="158"/>
      <c r="BB257" s="158"/>
      <c r="BC257" s="159"/>
      <c r="BD257" s="165"/>
      <c r="BE257" s="166"/>
      <c r="BF257" s="184"/>
      <c r="BG257" s="188"/>
      <c r="BH257" s="189"/>
      <c r="BI257" s="189"/>
      <c r="BJ257" s="189"/>
      <c r="BK257" s="189"/>
      <c r="BL257" s="189"/>
      <c r="BM257" s="189"/>
      <c r="BN257" s="189"/>
      <c r="BO257" s="189"/>
      <c r="BP257" s="189"/>
      <c r="BQ257" s="189"/>
      <c r="BR257" s="189"/>
      <c r="BS257" s="189"/>
      <c r="BT257" s="189"/>
      <c r="BU257" s="190"/>
      <c r="BV257" s="172"/>
      <c r="BW257" s="173"/>
      <c r="BX257" s="172"/>
      <c r="BY257" s="173"/>
      <c r="BZ257" s="172"/>
      <c r="CA257" s="173"/>
      <c r="CB257" s="172"/>
      <c r="CC257" s="173"/>
      <c r="CD257" s="172"/>
      <c r="CE257" s="173"/>
      <c r="CF257" s="174"/>
      <c r="CG257" s="126"/>
      <c r="CH257" s="126"/>
      <c r="CI257" s="126"/>
      <c r="CJ257" s="126"/>
      <c r="CK257" s="126"/>
      <c r="CL257" s="126"/>
      <c r="CM257" s="126"/>
      <c r="CN257" s="126"/>
      <c r="CO257" s="126"/>
      <c r="CP257" s="126"/>
      <c r="CQ257" s="126"/>
      <c r="CR257" s="126"/>
      <c r="CS257" s="126"/>
      <c r="DV257" s="3"/>
    </row>
    <row r="258" spans="1:126" ht="11.25" customHeight="1">
      <c r="AB258" s="42"/>
      <c r="AI258" s="42"/>
      <c r="AJ258" s="42"/>
      <c r="AN258" s="3"/>
      <c r="AO258" s="3"/>
      <c r="AP258" s="3"/>
      <c r="AQ258" s="157"/>
      <c r="AR258" s="158"/>
      <c r="AS258" s="158"/>
      <c r="AT258" s="158"/>
      <c r="AU258" s="158"/>
      <c r="AV258" s="158"/>
      <c r="AW258" s="158"/>
      <c r="AX258" s="158"/>
      <c r="AY258" s="158"/>
      <c r="AZ258" s="158"/>
      <c r="BA258" s="158"/>
      <c r="BB258" s="158"/>
      <c r="BC258" s="159"/>
      <c r="BD258" s="165"/>
      <c r="BE258" s="166"/>
      <c r="BF258" s="175" t="str">
        <f>Q223</f>
        <v>B</v>
      </c>
      <c r="BG258" s="177" t="str">
        <f>IF(VLOOKUP($BF258,$A202:$C210,3,FALSE)=0,"",CONCATENATE(VLOOKUP(VLOOKUP($BF258,$A202:$C210,3,FALSE),Players!$J:$N,4,FALSE)," ",VLOOKUP($BF258,$A202:$C210,3,FALSE)," ",IF(ISERROR(VLOOKUP(VLOOKUP($BF258,$A202:$C210,3,FALSE),Players!$J:$N,5,FALSE)),"()",CONCATENATE("(",VLOOKUP(VLOOKUP($BF258,$A202:$C210,3,FALSE),Players!$J:$N,5,FALSE),")"))))</f>
        <v/>
      </c>
      <c r="BH258" s="178"/>
      <c r="BI258" s="178"/>
      <c r="BJ258" s="178"/>
      <c r="BK258" s="178"/>
      <c r="BL258" s="178"/>
      <c r="BM258" s="178"/>
      <c r="BN258" s="178"/>
      <c r="BO258" s="178"/>
      <c r="BP258" s="178"/>
      <c r="BQ258" s="178"/>
      <c r="BR258" s="178"/>
      <c r="BS258" s="178"/>
      <c r="BT258" s="178"/>
      <c r="BU258" s="179"/>
      <c r="BV258" s="150" t="str">
        <f>IF(R223&lt;&gt;"",R223,"")</f>
        <v/>
      </c>
      <c r="BW258" s="151"/>
      <c r="BX258" s="150" t="str">
        <f>IF(T223&lt;&gt;"",T223,"")</f>
        <v/>
      </c>
      <c r="BY258" s="151"/>
      <c r="BZ258" s="150" t="str">
        <f>IF(V223&lt;&gt;"",V223,"")</f>
        <v/>
      </c>
      <c r="CA258" s="151"/>
      <c r="CB258" s="150" t="str">
        <f>IF(X223&lt;&gt;"",X223,"")</f>
        <v/>
      </c>
      <c r="CC258" s="151"/>
      <c r="CD258" s="150" t="str">
        <f>IF(Z223&lt;&gt;"",Z223,"")</f>
        <v/>
      </c>
      <c r="CE258" s="151"/>
      <c r="CF258" s="174" t="str">
        <f>IF($CF256&lt;&gt;"",IF(CF256="W","L","W"),"")</f>
        <v/>
      </c>
      <c r="CG258" s="126"/>
      <c r="CH258" s="126"/>
      <c r="CI258" s="126"/>
      <c r="CJ258" s="126"/>
      <c r="CK258" s="126"/>
      <c r="CL258" s="126"/>
      <c r="CM258" s="126"/>
      <c r="CN258" s="126"/>
      <c r="CO258" s="126"/>
      <c r="CP258" s="126"/>
      <c r="CQ258" s="126"/>
      <c r="CR258" s="126"/>
      <c r="CS258" s="126"/>
      <c r="DV258" s="3"/>
    </row>
    <row r="259" spans="1:126" ht="11.25" customHeight="1" thickBot="1">
      <c r="AB259" s="43"/>
      <c r="AC259" s="43"/>
      <c r="AD259" s="43"/>
      <c r="AE259" s="43"/>
      <c r="AF259" s="43"/>
      <c r="AG259" s="43"/>
      <c r="AH259" s="43"/>
      <c r="AI259" s="43"/>
      <c r="AJ259" s="43"/>
      <c r="AK259" s="43"/>
      <c r="AL259" s="43"/>
      <c r="AM259" s="43"/>
      <c r="AN259" s="3"/>
      <c r="AO259" s="3"/>
      <c r="AP259" s="3"/>
      <c r="AQ259" s="160"/>
      <c r="AR259" s="161"/>
      <c r="AS259" s="161"/>
      <c r="AT259" s="161"/>
      <c r="AU259" s="161"/>
      <c r="AV259" s="161"/>
      <c r="AW259" s="161"/>
      <c r="AX259" s="161"/>
      <c r="AY259" s="161"/>
      <c r="AZ259" s="161"/>
      <c r="BA259" s="161"/>
      <c r="BB259" s="161"/>
      <c r="BC259" s="162"/>
      <c r="BD259" s="167"/>
      <c r="BE259" s="168"/>
      <c r="BF259" s="176"/>
      <c r="BG259" s="180"/>
      <c r="BH259" s="181"/>
      <c r="BI259" s="181"/>
      <c r="BJ259" s="181"/>
      <c r="BK259" s="181"/>
      <c r="BL259" s="181"/>
      <c r="BM259" s="181"/>
      <c r="BN259" s="181"/>
      <c r="BO259" s="181"/>
      <c r="BP259" s="181"/>
      <c r="BQ259" s="181"/>
      <c r="BR259" s="181"/>
      <c r="BS259" s="181"/>
      <c r="BT259" s="181"/>
      <c r="BU259" s="182"/>
      <c r="BV259" s="152"/>
      <c r="BW259" s="153"/>
      <c r="BX259" s="152"/>
      <c r="BY259" s="153"/>
      <c r="BZ259" s="152"/>
      <c r="CA259" s="153"/>
      <c r="CB259" s="152"/>
      <c r="CC259" s="153"/>
      <c r="CD259" s="152"/>
      <c r="CE259" s="153"/>
      <c r="CF259" s="174"/>
      <c r="CG259" s="126"/>
      <c r="CH259" s="126"/>
      <c r="CI259" s="126"/>
      <c r="CJ259" s="126"/>
      <c r="CK259" s="126"/>
      <c r="CL259" s="126"/>
      <c r="CM259" s="126"/>
      <c r="CN259" s="126"/>
      <c r="CO259" s="126"/>
      <c r="CP259" s="126"/>
      <c r="CQ259" s="126"/>
      <c r="CR259" s="126"/>
      <c r="CS259" s="126"/>
      <c r="DV259" s="3"/>
    </row>
    <row r="260" spans="1:126" ht="11.25" customHeight="1" thickBot="1">
      <c r="AB260" s="42"/>
      <c r="AI260" s="42"/>
      <c r="AJ260" s="42"/>
      <c r="AN260" s="3"/>
      <c r="AO260" s="3"/>
      <c r="AP260" s="3"/>
      <c r="AQ260" s="129"/>
      <c r="AR260" s="129"/>
      <c r="AS260" s="129"/>
      <c r="AT260" s="129"/>
      <c r="AU260" s="129"/>
      <c r="AV260" s="129"/>
      <c r="AW260" s="129"/>
      <c r="AX260" s="129"/>
      <c r="AY260" s="129"/>
      <c r="AZ260" s="129"/>
      <c r="BA260" s="129"/>
      <c r="BB260" s="129"/>
      <c r="BC260" s="129"/>
      <c r="BD260" s="3"/>
      <c r="BE260" s="3"/>
      <c r="BF260" s="3"/>
      <c r="BG260" s="3"/>
      <c r="BH260" s="3"/>
      <c r="BI260" s="3"/>
      <c r="BJ260" s="3"/>
      <c r="BK260" s="3"/>
      <c r="BL260" s="3"/>
      <c r="BM260" s="3"/>
      <c r="BN260" s="3"/>
      <c r="BO260" s="3"/>
      <c r="BP260" s="3"/>
      <c r="BQ260" s="3"/>
      <c r="BR260" s="3"/>
      <c r="BS260" s="3"/>
      <c r="BT260" s="3"/>
      <c r="BU260" s="3"/>
      <c r="BV260" s="169" t="str">
        <f>IF(CF256&lt;&gt;"",IF(AND(AND(BV256&gt;-1,BV258&gt;-1),OR(BV256&gt;10,BV258&gt;10),ABS(BV256-BV258)&gt;1,IF(OR(BV256&gt;11,BV258&gt;11),ABS(BV256-BV258)=2,TRUE),BV256=INT(BV256),BV258=INT(BV258)),"","Error"),"")</f>
        <v/>
      </c>
      <c r="BW260" s="169"/>
      <c r="BX260" s="169" t="str">
        <f>IF(CF256&lt;&gt;"",IF(AND(AND(BX256&gt;-1,BX258&gt;-1),OR(BX256&gt;10,BX258&gt;10),ABS(BX256-BX258)&gt;1,IF(OR(BX256&gt;11,BX258&gt;11),ABS(BX256-BX258)=2,TRUE),BX256=INT(BX256),BX258=INT(BX258)),"","Error"),"")</f>
        <v/>
      </c>
      <c r="BY260" s="169"/>
      <c r="BZ260" s="169" t="str">
        <f>IF(CF256&lt;&gt;"",IF(AND(AND(BZ256&gt;-1,BZ258&gt;-1),OR(BZ256&gt;10,BZ258&gt;10),ABS(BZ256-BZ258)&gt;1,IF(OR(BZ256&gt;11,BZ258&gt;11),ABS(BZ256-BZ258)=2,TRUE),BZ256=INT(BZ256),BZ258=INT(BZ258)),"","Error"),"")</f>
        <v/>
      </c>
      <c r="CA260" s="169"/>
      <c r="CB260" s="169" t="str">
        <f>IF(AND(CF256&lt;&gt;"",CB256&lt;&gt;""),IF(AND(AND(CB256&gt;-1,CB258&gt;-1),OR(CB256&gt;10,CB258&gt;10),ABS(CB256-CB258)&gt;1,IF(OR(CB256&gt;11,CB258&gt;11),ABS(CB256-CB258)=2,TRUE),CB256=INT(CB256),CB258=INT(CB258)),"","Error"),"")</f>
        <v/>
      </c>
      <c r="CC260" s="169"/>
      <c r="CD260" s="169" t="str">
        <f>IF(AND(CF256&lt;&gt;"",CD256&lt;&gt;""),IF(AND(AND(CD256&gt;-1,CD258&gt;-1),OR(CD256&gt;10,CD258&gt;10),ABS(CD256-CD258)&gt;1,IF(OR(CD256&gt;11,CD258&gt;11),ABS(CD256-CD258)=2,TRUE),CD256=INT(CD256),CD258=INT(CD258)),"","Error"),"")</f>
        <v/>
      </c>
      <c r="CE260" s="169"/>
      <c r="CF260" s="3"/>
      <c r="CG260" s="126"/>
      <c r="CH260" s="126"/>
      <c r="CI260" s="126"/>
      <c r="CJ260" s="126"/>
      <c r="CK260" s="126"/>
      <c r="CL260" s="126"/>
      <c r="CM260" s="126"/>
      <c r="CN260" s="126"/>
      <c r="CO260" s="126"/>
      <c r="CP260" s="126"/>
      <c r="CQ260" s="126"/>
      <c r="CR260" s="126"/>
      <c r="CS260" s="126"/>
      <c r="DV260" s="3"/>
    </row>
    <row r="261" spans="1:126" ht="11.25" customHeight="1">
      <c r="A261" s="259" t="s">
        <v>9</v>
      </c>
      <c r="B261" s="260"/>
      <c r="C261" s="260"/>
      <c r="D261" s="260"/>
      <c r="E261" s="260"/>
      <c r="F261" s="300" t="str">
        <f>Players!$C$1</f>
        <v>Enter Division Name</v>
      </c>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c r="AE261" s="301"/>
      <c r="AF261" s="301"/>
      <c r="AG261" s="301"/>
      <c r="AH261" s="302" t="s">
        <v>10</v>
      </c>
      <c r="AI261" s="303"/>
      <c r="AJ261" s="303"/>
      <c r="AK261" s="306" t="str">
        <f>Players!$G$1</f>
        <v>Enter Date</v>
      </c>
      <c r="AL261" s="307"/>
      <c r="AM261" s="307"/>
      <c r="AN261" s="307"/>
      <c r="AO261" s="308"/>
      <c r="AQ261" s="154" t="str">
        <f>CONCATENATE($A265," ",$D265,","," ",$F263)</f>
        <v>Group: 5, Women's Singles</v>
      </c>
      <c r="AR261" s="155"/>
      <c r="AS261" s="155"/>
      <c r="AT261" s="155"/>
      <c r="AU261" s="155"/>
      <c r="AV261" s="155"/>
      <c r="AW261" s="155"/>
      <c r="AX261" s="155"/>
      <c r="AY261" s="155"/>
      <c r="AZ261" s="155"/>
      <c r="BA261" s="155"/>
      <c r="BB261" s="155"/>
      <c r="BC261" s="156"/>
      <c r="BD261" s="163">
        <f>A282</f>
        <v>1</v>
      </c>
      <c r="BE261" s="164"/>
      <c r="BF261" s="183" t="str">
        <f>C282</f>
        <v>B</v>
      </c>
      <c r="BG261" s="185" t="str">
        <f>IF(VLOOKUP($BF261,$A267:$C275,3,FALSE)=0,"",CONCATENATE(VLOOKUP(VLOOKUP($BF261,$A267:$C275,3,FALSE),Players!$J:$N,4,FALSE)," ",VLOOKUP($BF261,$A267:$C275,3,FALSE)," ",IF(ISERROR(VLOOKUP(VLOOKUP($BF261,$A267:$C275,3,FALSE),Players!$J:$N,5,FALSE)),"()",CONCATENATE("(",VLOOKUP(VLOOKUP($BF261,$A267:$C275,3,FALSE),Players!$J:$N,5,FALSE),")"))))</f>
        <v/>
      </c>
      <c r="BH261" s="186"/>
      <c r="BI261" s="186"/>
      <c r="BJ261" s="186"/>
      <c r="BK261" s="186"/>
      <c r="BL261" s="186"/>
      <c r="BM261" s="186"/>
      <c r="BN261" s="186"/>
      <c r="BO261" s="186"/>
      <c r="BP261" s="186"/>
      <c r="BQ261" s="186"/>
      <c r="BR261" s="186"/>
      <c r="BS261" s="186"/>
      <c r="BT261" s="186"/>
      <c r="BU261" s="187"/>
      <c r="BV261" s="170" t="str">
        <f>IF(D282&lt;&gt;"",D282,"")</f>
        <v/>
      </c>
      <c r="BW261" s="171"/>
      <c r="BX261" s="170" t="str">
        <f>IF(F282&lt;&gt;"",F282,"")</f>
        <v/>
      </c>
      <c r="BY261" s="171"/>
      <c r="BZ261" s="170" t="str">
        <f>IF(H282&lt;&gt;"",H282,"")</f>
        <v/>
      </c>
      <c r="CA261" s="171"/>
      <c r="CB261" s="170" t="str">
        <f>IF(J282&lt;&gt;"",J282,"")</f>
        <v/>
      </c>
      <c r="CC261" s="171"/>
      <c r="CD261" s="170" t="str">
        <f>IF(L282&lt;&gt;"",L282,"")</f>
        <v/>
      </c>
      <c r="CE261" s="171"/>
      <c r="CF261" s="174" t="str">
        <f>IF($CD261=$CD263,IF($CB261=$CB263,IF($BZ261&lt;&gt;"",IF($BZ261&gt;$BZ263,"W","L"),""),IF($CB261&gt;$CB263,"W","L")),IF($CD261&gt;$CD263,"W","L"))</f>
        <v/>
      </c>
      <c r="CG261" s="154" t="str">
        <f>CONCATENATE($A265," ",$D265,","," ",$F263)</f>
        <v>Group: 5, Women's Singles</v>
      </c>
      <c r="CH261" s="155"/>
      <c r="CI261" s="155"/>
      <c r="CJ261" s="155"/>
      <c r="CK261" s="155"/>
      <c r="CL261" s="155"/>
      <c r="CM261" s="155"/>
      <c r="CN261" s="155"/>
      <c r="CO261" s="155"/>
      <c r="CP261" s="155"/>
      <c r="CQ261" s="155"/>
      <c r="CR261" s="155"/>
      <c r="CS261" s="156"/>
      <c r="CT261" s="163">
        <f>O290</f>
        <v>8</v>
      </c>
      <c r="CU261" s="164"/>
      <c r="CV261" s="183" t="str">
        <f>Q290</f>
        <v>D</v>
      </c>
      <c r="CW261" s="185" t="str">
        <f>IF(VLOOKUP($CV261,$A267:$C275,3,FALSE)=0,"",CONCATENATE(VLOOKUP(VLOOKUP($CV261,$A267:$C275,3,FALSE),Players!$J:$N,4,FALSE)," ",VLOOKUP($CV261,$A267:$C275,3,FALSE)," ",IF(ISERROR(VLOOKUP(VLOOKUP($CV261,$A267:$C275,3,FALSE),Players!$J:$N,5,FALSE)),"()",CONCATENATE("(",VLOOKUP(VLOOKUP($CV261,$A267:$C275,3,FALSE),Players!$J:$N,5,FALSE),")"))))</f>
        <v/>
      </c>
      <c r="CX261" s="186"/>
      <c r="CY261" s="186"/>
      <c r="CZ261" s="186"/>
      <c r="DA261" s="186"/>
      <c r="DB261" s="186"/>
      <c r="DC261" s="186"/>
      <c r="DD261" s="186"/>
      <c r="DE261" s="186"/>
      <c r="DF261" s="186"/>
      <c r="DG261" s="186"/>
      <c r="DH261" s="186"/>
      <c r="DI261" s="186"/>
      <c r="DJ261" s="186"/>
      <c r="DK261" s="187"/>
      <c r="DL261" s="170" t="str">
        <f>IF(R290&lt;&gt;"",R290,"")</f>
        <v/>
      </c>
      <c r="DM261" s="171"/>
      <c r="DN261" s="170" t="str">
        <f>IF(T290&lt;&gt;"",T290,"")</f>
        <v/>
      </c>
      <c r="DO261" s="171"/>
      <c r="DP261" s="170" t="str">
        <f>IF(V290&lt;&gt;"",V290,"")</f>
        <v/>
      </c>
      <c r="DQ261" s="171"/>
      <c r="DR261" s="170" t="str">
        <f>IF(X290&lt;&gt;"",X290,"")</f>
        <v/>
      </c>
      <c r="DS261" s="171"/>
      <c r="DT261" s="170" t="str">
        <f>IF(Z290&lt;&gt;"",Z290,"")</f>
        <v/>
      </c>
      <c r="DU261" s="171"/>
      <c r="DV261" s="174" t="str">
        <f>IF($DT261=$DT263,IF($DR261=$DR263,IF($DP261&lt;&gt;"",IF($DP261&gt;$DP263,"W","L"),""),IF($DR261&gt;$DR263,"W","L")),IF($DT261&gt;$DT263,"W","L"))</f>
        <v/>
      </c>
    </row>
    <row r="262" spans="1:126" ht="11.25" customHeight="1">
      <c r="A262" s="261"/>
      <c r="B262" s="262"/>
      <c r="C262" s="262"/>
      <c r="D262" s="262"/>
      <c r="E262" s="26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304"/>
      <c r="AI262" s="305"/>
      <c r="AJ262" s="305"/>
      <c r="AK262" s="309"/>
      <c r="AL262" s="309"/>
      <c r="AM262" s="309"/>
      <c r="AN262" s="309"/>
      <c r="AO262" s="310"/>
      <c r="AQ262" s="157"/>
      <c r="AR262" s="158"/>
      <c r="AS262" s="158"/>
      <c r="AT262" s="158"/>
      <c r="AU262" s="158"/>
      <c r="AV262" s="158"/>
      <c r="AW262" s="158"/>
      <c r="AX262" s="158"/>
      <c r="AY262" s="158"/>
      <c r="AZ262" s="158"/>
      <c r="BA262" s="158"/>
      <c r="BB262" s="158"/>
      <c r="BC262" s="159"/>
      <c r="BD262" s="165"/>
      <c r="BE262" s="166"/>
      <c r="BF262" s="184"/>
      <c r="BG262" s="188"/>
      <c r="BH262" s="189"/>
      <c r="BI262" s="189"/>
      <c r="BJ262" s="189"/>
      <c r="BK262" s="189"/>
      <c r="BL262" s="189"/>
      <c r="BM262" s="189"/>
      <c r="BN262" s="189"/>
      <c r="BO262" s="189"/>
      <c r="BP262" s="189"/>
      <c r="BQ262" s="189"/>
      <c r="BR262" s="189"/>
      <c r="BS262" s="189"/>
      <c r="BT262" s="189"/>
      <c r="BU262" s="190"/>
      <c r="BV262" s="172"/>
      <c r="BW262" s="173"/>
      <c r="BX262" s="172"/>
      <c r="BY262" s="173"/>
      <c r="BZ262" s="172"/>
      <c r="CA262" s="173"/>
      <c r="CB262" s="172"/>
      <c r="CC262" s="173"/>
      <c r="CD262" s="172"/>
      <c r="CE262" s="173"/>
      <c r="CF262" s="174"/>
      <c r="CG262" s="157"/>
      <c r="CH262" s="158"/>
      <c r="CI262" s="158"/>
      <c r="CJ262" s="158"/>
      <c r="CK262" s="158"/>
      <c r="CL262" s="158"/>
      <c r="CM262" s="158"/>
      <c r="CN262" s="158"/>
      <c r="CO262" s="158"/>
      <c r="CP262" s="158"/>
      <c r="CQ262" s="158"/>
      <c r="CR262" s="158"/>
      <c r="CS262" s="159"/>
      <c r="CT262" s="165"/>
      <c r="CU262" s="166"/>
      <c r="CV262" s="184"/>
      <c r="CW262" s="188"/>
      <c r="CX262" s="189"/>
      <c r="CY262" s="189"/>
      <c r="CZ262" s="189"/>
      <c r="DA262" s="189"/>
      <c r="DB262" s="189"/>
      <c r="DC262" s="189"/>
      <c r="DD262" s="189"/>
      <c r="DE262" s="189"/>
      <c r="DF262" s="189"/>
      <c r="DG262" s="189"/>
      <c r="DH262" s="189"/>
      <c r="DI262" s="189"/>
      <c r="DJ262" s="189"/>
      <c r="DK262" s="190"/>
      <c r="DL262" s="172"/>
      <c r="DM262" s="173"/>
      <c r="DN262" s="172"/>
      <c r="DO262" s="173"/>
      <c r="DP262" s="172"/>
      <c r="DQ262" s="173"/>
      <c r="DR262" s="172"/>
      <c r="DS262" s="173"/>
      <c r="DT262" s="172"/>
      <c r="DU262" s="173"/>
      <c r="DV262" s="174"/>
    </row>
    <row r="263" spans="1:126" ht="11.25" customHeight="1">
      <c r="A263" s="266" t="s">
        <v>11</v>
      </c>
      <c r="B263" s="267"/>
      <c r="C263" s="267"/>
      <c r="D263" s="277" t="s">
        <v>12</v>
      </c>
      <c r="E263" s="278"/>
      <c r="F263" s="280" t="str">
        <f>Players!$H$3</f>
        <v>Women's Singles</v>
      </c>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281"/>
      <c r="AF263" s="281"/>
      <c r="AG263" s="281"/>
      <c r="AH263" s="302" t="s">
        <v>13</v>
      </c>
      <c r="AI263" s="303"/>
      <c r="AJ263" s="303"/>
      <c r="AK263" s="328" t="s">
        <v>47</v>
      </c>
      <c r="AL263" s="328"/>
      <c r="AM263" s="328"/>
      <c r="AN263" s="328"/>
      <c r="AO263" s="329"/>
      <c r="AQ263" s="157"/>
      <c r="AR263" s="158"/>
      <c r="AS263" s="158"/>
      <c r="AT263" s="158"/>
      <c r="AU263" s="158"/>
      <c r="AV263" s="158"/>
      <c r="AW263" s="158"/>
      <c r="AX263" s="158"/>
      <c r="AY263" s="158"/>
      <c r="AZ263" s="158"/>
      <c r="BA263" s="158"/>
      <c r="BB263" s="158"/>
      <c r="BC263" s="159"/>
      <c r="BD263" s="165"/>
      <c r="BE263" s="166"/>
      <c r="BF263" s="175" t="str">
        <f>C284</f>
        <v>E</v>
      </c>
      <c r="BG263" s="177" t="str">
        <f>IF(VLOOKUP($BF263,$A267:$C275,3,FALSE)=0,"",CONCATENATE(VLOOKUP(VLOOKUP($BF263,$A267:$C275,3,FALSE),Players!$J:$N,4,FALSE)," ",VLOOKUP($BF263,$A267:$C275,3,FALSE)," ",IF(ISERROR(VLOOKUP(VLOOKUP($BF263,$A267:$C275,3,FALSE),Players!$J:$N,5,FALSE)),"()",CONCATENATE("(",VLOOKUP(VLOOKUP($BF263,$A267:$C275,3,FALSE),Players!$J:$N,5,FALSE),")"))))</f>
        <v/>
      </c>
      <c r="BH263" s="178"/>
      <c r="BI263" s="178"/>
      <c r="BJ263" s="178"/>
      <c r="BK263" s="178"/>
      <c r="BL263" s="178"/>
      <c r="BM263" s="178"/>
      <c r="BN263" s="178"/>
      <c r="BO263" s="178"/>
      <c r="BP263" s="178"/>
      <c r="BQ263" s="178"/>
      <c r="BR263" s="178"/>
      <c r="BS263" s="178"/>
      <c r="BT263" s="178"/>
      <c r="BU263" s="179"/>
      <c r="BV263" s="150" t="str">
        <f>IF(D284&lt;&gt;"",D284,"")</f>
        <v/>
      </c>
      <c r="BW263" s="151"/>
      <c r="BX263" s="150" t="str">
        <f>IF(F284&lt;&gt;"",F284,"")</f>
        <v/>
      </c>
      <c r="BY263" s="151"/>
      <c r="BZ263" s="150" t="str">
        <f>IF(H284&lt;&gt;"",H284,"")</f>
        <v/>
      </c>
      <c r="CA263" s="151"/>
      <c r="CB263" s="150" t="str">
        <f>IF(J284&lt;&gt;"",J284,"")</f>
        <v/>
      </c>
      <c r="CC263" s="151"/>
      <c r="CD263" s="150" t="str">
        <f>IF(L284&lt;&gt;"",L284,"")</f>
        <v/>
      </c>
      <c r="CE263" s="151"/>
      <c r="CF263" s="174" t="str">
        <f>IF($CF261&lt;&gt;"",IF(CF261="W","L","W"),"")</f>
        <v/>
      </c>
      <c r="CG263" s="157"/>
      <c r="CH263" s="158"/>
      <c r="CI263" s="158"/>
      <c r="CJ263" s="158"/>
      <c r="CK263" s="158"/>
      <c r="CL263" s="158"/>
      <c r="CM263" s="158"/>
      <c r="CN263" s="158"/>
      <c r="CO263" s="158"/>
      <c r="CP263" s="158"/>
      <c r="CQ263" s="158"/>
      <c r="CR263" s="158"/>
      <c r="CS263" s="159"/>
      <c r="CT263" s="165"/>
      <c r="CU263" s="166"/>
      <c r="CV263" s="175" t="str">
        <f>Q292</f>
        <v>E</v>
      </c>
      <c r="CW263" s="177" t="str">
        <f>IF(VLOOKUP($CV263,$A267:$C275,3,FALSE)=0,"",CONCATENATE(VLOOKUP(VLOOKUP($CV263,$A267:$C275,3,FALSE),Players!$J:$N,4,FALSE)," ",VLOOKUP($CV263,$A267:$C275,3,FALSE)," ",IF(ISERROR(VLOOKUP(VLOOKUP($CV263,$A267:$C275,3,FALSE),Players!$J:$N,5,FALSE)),"()",CONCATENATE("(",VLOOKUP(VLOOKUP($CV263,$A267:$C275,3,FALSE),Players!$J:$N,5,FALSE),")"))))</f>
        <v/>
      </c>
      <c r="CX263" s="178"/>
      <c r="CY263" s="178"/>
      <c r="CZ263" s="178"/>
      <c r="DA263" s="178"/>
      <c r="DB263" s="178"/>
      <c r="DC263" s="178"/>
      <c r="DD263" s="178"/>
      <c r="DE263" s="178"/>
      <c r="DF263" s="178"/>
      <c r="DG263" s="178"/>
      <c r="DH263" s="178"/>
      <c r="DI263" s="178"/>
      <c r="DJ263" s="178"/>
      <c r="DK263" s="179"/>
      <c r="DL263" s="150" t="str">
        <f>IF(R292&lt;&gt;"",R292,"")</f>
        <v/>
      </c>
      <c r="DM263" s="151"/>
      <c r="DN263" s="150" t="str">
        <f>IF(T292&lt;&gt;"",T292,"")</f>
        <v/>
      </c>
      <c r="DO263" s="151"/>
      <c r="DP263" s="150" t="str">
        <f>IF(V292&lt;&gt;"",V292,"")</f>
        <v/>
      </c>
      <c r="DQ263" s="151"/>
      <c r="DR263" s="150" t="str">
        <f>IF(X292&lt;&gt;"",X292,"")</f>
        <v/>
      </c>
      <c r="DS263" s="151"/>
      <c r="DT263" s="150" t="str">
        <f>IF(Z292&lt;&gt;"",Z292,"")</f>
        <v/>
      </c>
      <c r="DU263" s="151"/>
      <c r="DV263" s="174" t="str">
        <f>IF($DV261&lt;&gt;"",IF(DV261="W","L","W"),"")</f>
        <v/>
      </c>
    </row>
    <row r="264" spans="1:126" ht="11.25" customHeight="1" thickBot="1">
      <c r="A264" s="275"/>
      <c r="B264" s="276"/>
      <c r="C264" s="276"/>
      <c r="D264" s="279"/>
      <c r="E264" s="279"/>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304"/>
      <c r="AI264" s="305"/>
      <c r="AJ264" s="305"/>
      <c r="AK264" s="330"/>
      <c r="AL264" s="330"/>
      <c r="AM264" s="330"/>
      <c r="AN264" s="330"/>
      <c r="AO264" s="331"/>
      <c r="AQ264" s="160"/>
      <c r="AR264" s="161"/>
      <c r="AS264" s="161"/>
      <c r="AT264" s="161"/>
      <c r="AU264" s="161"/>
      <c r="AV264" s="161"/>
      <c r="AW264" s="161"/>
      <c r="AX264" s="161"/>
      <c r="AY264" s="161"/>
      <c r="AZ264" s="161"/>
      <c r="BA264" s="161"/>
      <c r="BB264" s="161"/>
      <c r="BC264" s="162"/>
      <c r="BD264" s="167"/>
      <c r="BE264" s="168"/>
      <c r="BF264" s="176"/>
      <c r="BG264" s="180"/>
      <c r="BH264" s="181"/>
      <c r="BI264" s="181"/>
      <c r="BJ264" s="181"/>
      <c r="BK264" s="181"/>
      <c r="BL264" s="181"/>
      <c r="BM264" s="181"/>
      <c r="BN264" s="181"/>
      <c r="BO264" s="181"/>
      <c r="BP264" s="181"/>
      <c r="BQ264" s="181"/>
      <c r="BR264" s="181"/>
      <c r="BS264" s="181"/>
      <c r="BT264" s="181"/>
      <c r="BU264" s="182"/>
      <c r="BV264" s="152"/>
      <c r="BW264" s="153"/>
      <c r="BX264" s="152"/>
      <c r="BY264" s="153"/>
      <c r="BZ264" s="152"/>
      <c r="CA264" s="153"/>
      <c r="CB264" s="152"/>
      <c r="CC264" s="153"/>
      <c r="CD264" s="152"/>
      <c r="CE264" s="153"/>
      <c r="CF264" s="174"/>
      <c r="CG264" s="160"/>
      <c r="CH264" s="161"/>
      <c r="CI264" s="161"/>
      <c r="CJ264" s="161"/>
      <c r="CK264" s="161"/>
      <c r="CL264" s="161"/>
      <c r="CM264" s="161"/>
      <c r="CN264" s="161"/>
      <c r="CO264" s="161"/>
      <c r="CP264" s="161"/>
      <c r="CQ264" s="161"/>
      <c r="CR264" s="161"/>
      <c r="CS264" s="162"/>
      <c r="CT264" s="167"/>
      <c r="CU264" s="168"/>
      <c r="CV264" s="176"/>
      <c r="CW264" s="180"/>
      <c r="CX264" s="181"/>
      <c r="CY264" s="181"/>
      <c r="CZ264" s="181"/>
      <c r="DA264" s="181"/>
      <c r="DB264" s="181"/>
      <c r="DC264" s="181"/>
      <c r="DD264" s="181"/>
      <c r="DE264" s="181"/>
      <c r="DF264" s="181"/>
      <c r="DG264" s="181"/>
      <c r="DH264" s="181"/>
      <c r="DI264" s="181"/>
      <c r="DJ264" s="181"/>
      <c r="DK264" s="182"/>
      <c r="DL264" s="152"/>
      <c r="DM264" s="153"/>
      <c r="DN264" s="152"/>
      <c r="DO264" s="153"/>
      <c r="DP264" s="152"/>
      <c r="DQ264" s="153"/>
      <c r="DR264" s="152"/>
      <c r="DS264" s="153"/>
      <c r="DT264" s="152"/>
      <c r="DU264" s="153"/>
      <c r="DV264" s="174"/>
    </row>
    <row r="265" spans="1:126" ht="11.25" customHeight="1">
      <c r="A265" s="259" t="s">
        <v>15</v>
      </c>
      <c r="B265" s="260"/>
      <c r="C265" s="260"/>
      <c r="D265" s="264">
        <v>5</v>
      </c>
      <c r="E265" s="264"/>
      <c r="F265" s="266" t="s">
        <v>16</v>
      </c>
      <c r="G265" s="267"/>
      <c r="H265" s="267"/>
      <c r="I265" s="283"/>
      <c r="J265" s="284"/>
      <c r="K265" s="284"/>
      <c r="L265" s="284"/>
      <c r="M265" s="284"/>
      <c r="N265" s="264"/>
      <c r="O265" s="264"/>
      <c r="P265" s="264"/>
      <c r="Q265" s="264"/>
      <c r="R265" s="264"/>
      <c r="S265" s="264"/>
      <c r="T265" s="264"/>
      <c r="U265" s="264"/>
      <c r="V265" s="264"/>
      <c r="W265" s="264"/>
      <c r="X265" s="264"/>
      <c r="Y265" s="264"/>
      <c r="Z265" s="264"/>
      <c r="AA265" s="325"/>
      <c r="AB265" s="150" t="s">
        <v>17</v>
      </c>
      <c r="AC265" s="270"/>
      <c r="AD265" s="288" t="s">
        <v>18</v>
      </c>
      <c r="AE265" s="270"/>
      <c r="AF265" s="288" t="s">
        <v>19</v>
      </c>
      <c r="AG265" s="270"/>
      <c r="AH265" s="288" t="s">
        <v>20</v>
      </c>
      <c r="AI265" s="270"/>
      <c r="AJ265" s="288" t="s">
        <v>43</v>
      </c>
      <c r="AK265" s="290"/>
      <c r="AL265" s="292" t="s">
        <v>21</v>
      </c>
      <c r="AM265" s="293"/>
      <c r="AN265" s="296" t="s">
        <v>22</v>
      </c>
      <c r="AO265" s="297"/>
      <c r="AQ265" s="126"/>
      <c r="AR265" s="126"/>
      <c r="AS265" s="126"/>
      <c r="AT265" s="126"/>
      <c r="AU265" s="126"/>
      <c r="AV265" s="126"/>
      <c r="AW265" s="126"/>
      <c r="AX265" s="126"/>
      <c r="AY265" s="126"/>
      <c r="AZ265" s="126"/>
      <c r="BA265" s="126"/>
      <c r="BB265" s="126"/>
      <c r="BC265" s="126"/>
      <c r="BV265" s="169" t="str">
        <f>IF(CF261&lt;&gt;"",IF(AND(AND(BV261&gt;-1,BV263&gt;-1),OR(BV261&gt;10,BV263&gt;10),ABS(BV261-BV263)&gt;1,IF(OR(BV261&gt;11,BV263&gt;11),ABS(BV261-BV263)=2,TRUE),BV261=INT(BV261),BV263=INT(BV263)),"","Error"),"")</f>
        <v/>
      </c>
      <c r="BW265" s="169"/>
      <c r="BX265" s="169" t="str">
        <f>IF(CF261&lt;&gt;"",IF(AND(AND(BX261&gt;-1,BX263&gt;-1),OR(BX261&gt;10,BX263&gt;10),ABS(BX261-BX263)&gt;1,IF(OR(BX261&gt;11,BX263&gt;11),ABS(BX261-BX263)=2,TRUE),BX261=INT(BX261),BX263=INT(BX263)),"","Error"),"")</f>
        <v/>
      </c>
      <c r="BY265" s="169"/>
      <c r="BZ265" s="169" t="str">
        <f>IF(CF261&lt;&gt;"",IF(AND(AND(BZ261&gt;-1,BZ263&gt;-1),OR(BZ261&gt;10,BZ263&gt;10),ABS(BZ261-BZ263)&gt;1,IF(OR(BZ261&gt;11,BZ263&gt;11),ABS(BZ261-BZ263)=2,TRUE),BZ261=INT(BZ261),BZ263=INT(BZ263)),"","Error"),"")</f>
        <v/>
      </c>
      <c r="CA265" s="169"/>
      <c r="CB265" s="169" t="str">
        <f>IF(AND(CF261&lt;&gt;"",CB261&lt;&gt;""),IF(AND(AND(CB261&gt;-1,CB263&gt;-1),OR(CB261&gt;10,CB263&gt;10),ABS(CB261-CB263)&gt;1,IF(OR(CB261&gt;11,CB263&gt;11),ABS(CB261-CB263)=2,TRUE),CB261=INT(CB261),CB263=INT(CB263)),"","Error"),"")</f>
        <v/>
      </c>
      <c r="CC265" s="169"/>
      <c r="CD265" s="169" t="str">
        <f>IF(AND(CF261&lt;&gt;"",CD261&lt;&gt;""),IF(AND(AND(CD261&gt;-1,CD263&gt;-1),OR(CD261&gt;10,CD263&gt;10),ABS(CD261-CD263)&gt;1,IF(OR(CD261&gt;11,CD263&gt;11),ABS(CD261-CD263)=2,TRUE),CD261=INT(CD261),CD263=INT(CD263)),"","Error"),"")</f>
        <v/>
      </c>
      <c r="CE265" s="169"/>
      <c r="CG265" s="126"/>
      <c r="CH265" s="126"/>
      <c r="CI265" s="126"/>
      <c r="CJ265" s="126"/>
      <c r="CK265" s="126"/>
      <c r="CL265" s="126"/>
      <c r="CM265" s="126"/>
      <c r="CN265" s="126"/>
      <c r="CO265" s="126"/>
      <c r="CP265" s="126"/>
      <c r="CQ265" s="126"/>
      <c r="CR265" s="126"/>
      <c r="CS265" s="126"/>
      <c r="DL265" s="169" t="str">
        <f>IF(DV261&lt;&gt;"",IF(AND(AND(DL261&gt;-1,DL263&gt;-1),OR(DL261&gt;10,DL263&gt;10),ABS(DL261-DL263)&gt;1,IF(OR(DL261&gt;11,DL263&gt;11),ABS(DL261-DL263)=2,TRUE),DL261=INT(DL261),DL263=INT(DL263)),"","Error"),"")</f>
        <v/>
      </c>
      <c r="DM265" s="169"/>
      <c r="DN265" s="169" t="str">
        <f>IF(DV261&lt;&gt;"",IF(AND(AND(DN261&gt;-1,DN263&gt;-1),OR(DN261&gt;10,DN263&gt;10),ABS(DN261-DN263)&gt;1,IF(OR(DN261&gt;11,DN263&gt;11),ABS(DN261-DN263)=2,TRUE),DN261=INT(DN261),DN263=INT(DN263)),"","Error"),"")</f>
        <v/>
      </c>
      <c r="DO265" s="169"/>
      <c r="DP265" s="169" t="str">
        <f>IF(DV261&lt;&gt;"",IF(AND(AND(DP261&gt;-1,DP263&gt;-1),OR(DP261&gt;10,DP263&gt;10),ABS(DP261-DP263)&gt;1,IF(OR(DP261&gt;11,DP263&gt;11),ABS(DP261-DP263)=2,TRUE),DP261=INT(DP261),DP263=INT(DP263)),"","Error"),"")</f>
        <v/>
      </c>
      <c r="DQ265" s="169"/>
      <c r="DR265" s="169" t="str">
        <f>IF(AND(DV261&lt;&gt;"",DR261&lt;&gt;""),IF(AND(AND(DR261&gt;-1,DR263&gt;-1),OR(DR261&gt;10,DR263&gt;10),ABS(DR261-DR263)&gt;1,IF(OR(DR261&gt;11,DR263&gt;11),ABS(DR261-DR263)=2,TRUE),DR261=INT(DR261),DR263=INT(DR263)),"","Error"),"")</f>
        <v/>
      </c>
      <c r="DS265" s="169"/>
      <c r="DT265" s="169" t="str">
        <f>IF(AND(DV261&lt;&gt;"",DT261&lt;&gt;""),IF(AND(AND(DT261&gt;-1,DT263&gt;-1),OR(DT261&gt;10,DT263&gt;10),ABS(DT261-DT263)&gt;1,IF(OR(DT261&gt;11,DT263&gt;11),ABS(DT261-DT263)=2,TRUE),DT261=INT(DT261),DT263=INT(DT263)),"","Error"),"")</f>
        <v/>
      </c>
      <c r="DU265" s="169"/>
    </row>
    <row r="266" spans="1:126" ht="11.25" customHeight="1" thickBot="1">
      <c r="A266" s="261"/>
      <c r="B266" s="262"/>
      <c r="C266" s="263"/>
      <c r="D266" s="265"/>
      <c r="E266" s="265"/>
      <c r="F266" s="268"/>
      <c r="G266" s="269"/>
      <c r="H266" s="269"/>
      <c r="I266" s="286"/>
      <c r="J266" s="286"/>
      <c r="K266" s="286"/>
      <c r="L266" s="286"/>
      <c r="M266" s="286"/>
      <c r="N266" s="326"/>
      <c r="O266" s="326"/>
      <c r="P266" s="326"/>
      <c r="Q266" s="326"/>
      <c r="R266" s="326"/>
      <c r="S266" s="326"/>
      <c r="T266" s="326"/>
      <c r="U266" s="326"/>
      <c r="V266" s="326"/>
      <c r="W266" s="326"/>
      <c r="X266" s="326"/>
      <c r="Y266" s="326"/>
      <c r="Z266" s="326"/>
      <c r="AA266" s="327"/>
      <c r="AB266" s="194"/>
      <c r="AC266" s="195"/>
      <c r="AD266" s="289"/>
      <c r="AE266" s="195"/>
      <c r="AF266" s="289"/>
      <c r="AG266" s="195"/>
      <c r="AH266" s="289"/>
      <c r="AI266" s="195"/>
      <c r="AJ266" s="289"/>
      <c r="AK266" s="291"/>
      <c r="AL266" s="294"/>
      <c r="AM266" s="295"/>
      <c r="AN266" s="298"/>
      <c r="AO266" s="299"/>
      <c r="AQ266" s="126"/>
      <c r="AR266" s="126"/>
      <c r="AS266" s="126"/>
      <c r="AT266" s="126"/>
      <c r="AU266" s="126"/>
      <c r="AV266" s="126"/>
      <c r="AW266" s="126"/>
      <c r="AX266" s="126"/>
      <c r="AY266" s="126"/>
      <c r="AZ266" s="126"/>
      <c r="BA266" s="126"/>
      <c r="BB266" s="126"/>
      <c r="BC266" s="126"/>
      <c r="CG266" s="126"/>
      <c r="CH266" s="126"/>
      <c r="CI266" s="126"/>
      <c r="CJ266" s="126"/>
      <c r="CK266" s="126"/>
      <c r="CL266" s="126"/>
      <c r="CM266" s="126"/>
      <c r="CN266" s="126"/>
      <c r="CO266" s="126"/>
      <c r="CP266" s="126"/>
      <c r="CQ266" s="126"/>
      <c r="CR266" s="126"/>
      <c r="CS266" s="126"/>
    </row>
    <row r="267" spans="1:126" ht="11.25" customHeight="1">
      <c r="A267" s="210" t="str">
        <f>AB265</f>
        <v>A</v>
      </c>
      <c r="B267" s="211"/>
      <c r="C267" s="214"/>
      <c r="D267" s="215"/>
      <c r="E267" s="215"/>
      <c r="F267" s="215"/>
      <c r="G267" s="215"/>
      <c r="H267" s="215"/>
      <c r="I267" s="215"/>
      <c r="J267" s="215"/>
      <c r="K267" s="215"/>
      <c r="L267" s="215"/>
      <c r="M267" s="215"/>
      <c r="N267" s="215"/>
      <c r="O267" s="215"/>
      <c r="P267" s="215"/>
      <c r="Q267" s="215"/>
      <c r="R267" s="215"/>
      <c r="S267" s="215"/>
      <c r="T267" s="215"/>
      <c r="U267" s="215"/>
      <c r="V267" s="215"/>
      <c r="W267" s="215"/>
      <c r="X267" s="215"/>
      <c r="Y267" s="215"/>
      <c r="Z267" s="215"/>
      <c r="AA267" s="216"/>
      <c r="AB267" s="250"/>
      <c r="AC267" s="229"/>
      <c r="AD267" s="252" t="str">
        <f>IF($D263="1P",IF(Z294=Z296,IF(X294=X296,IF(V294&lt;&gt;"",IF(V294&gt;V296,"W","L"),""),IF(X294&gt;X296,"W","L")),IF(Z294&gt;Z296,"W","L")),IF(Z286=Z288,IF(X286=X288,IF(V286&lt;&gt;"",IF(V286&gt;V288,"W","L"),""),IF(X286&gt;X288,"W","L")),IF(Z286&gt;Z288,"W","L")))</f>
        <v/>
      </c>
      <c r="AE267" s="253"/>
      <c r="AF267" s="252" t="str">
        <f>IF($D263="1P",IF(Z286=Z288,IF(X286=X288,IF(V286&lt;&gt;"",IF(V286&gt;V288,"W","L"),""),IF(X286&gt;X288,"W","L")),IF(Z286&gt;Z288,"W","L")),IF(L298=L300,IF(J298=J300,IF(H298&lt;&gt;"",IF(H298&gt;H300,"W","L"),""),IF(J298&gt;J300,"W","L")),IF(L298&gt;L300,"W","L")))</f>
        <v/>
      </c>
      <c r="AG267" s="253"/>
      <c r="AH267" s="252" t="str">
        <f>IF($D263="1P",IF(L298=L300,IF(J298=J300,IF(H298&lt;&gt;"",IF(H298&gt;H300,"W","L"),""),IF(J298&gt;J300,"W","L")),IF(L298&gt;L300,"W","L")),IF(L290=L292,IF(J290=J292,IF(H290&lt;&gt;"",IF(H290&gt;H292,"W","L"),""),IF(J290&gt;J292,"W","L")),IF(L290&gt;L292,"W","L")))</f>
        <v/>
      </c>
      <c r="AI267" s="253"/>
      <c r="AJ267" s="252" t="str">
        <f>IF($D263="1P",IF(L290=L292,IF(J290=J292,IF(H290&lt;&gt;"",IF(H290&gt;H292,"W","L"),""),IF(J290&gt;J292,"W","L")),IF(L290&gt;L292,"W","L")),IF(Z294=Z296,IF(X294=X296,IF(V294&lt;&gt;"",IF(V294&gt;V296,"W","L"),""),IF(X294&gt;X296,"W","L")),IF(Z294&gt;Z296,"W","L")))</f>
        <v/>
      </c>
      <c r="AK267" s="324"/>
      <c r="AL267" s="254" t="str">
        <f>IF(OR(COUNTIF(AB267:AJ267,"W"),COUNTIF(AB267:AJ267,"L")),COUNTIF(AB267:AJ267,"W")*2+COUNTIF(AB267:AJ267,"L"),"")</f>
        <v/>
      </c>
      <c r="AM267" s="255"/>
      <c r="AN267" s="256" t="str">
        <f>IF(AL267&lt;&gt;"",RANK(AL267,AL267:AL275,0),"")</f>
        <v/>
      </c>
      <c r="AO267" s="257"/>
      <c r="AQ267" s="127"/>
      <c r="AR267" s="127"/>
      <c r="AS267" s="127"/>
      <c r="AT267" s="127"/>
      <c r="AU267" s="127"/>
      <c r="AV267" s="127"/>
      <c r="AW267" s="127"/>
      <c r="AX267" s="127"/>
      <c r="AY267" s="127"/>
      <c r="AZ267" s="127"/>
      <c r="BA267" s="127"/>
      <c r="BB267" s="127"/>
      <c r="BC267" s="127"/>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127"/>
      <c r="CH267" s="127"/>
      <c r="CI267" s="127"/>
      <c r="CJ267" s="127"/>
      <c r="CK267" s="127"/>
      <c r="CL267" s="127"/>
      <c r="CM267" s="127"/>
      <c r="CN267" s="127"/>
      <c r="CO267" s="127"/>
      <c r="CP267" s="127"/>
      <c r="CQ267" s="127"/>
      <c r="CR267" s="127"/>
      <c r="CS267" s="127"/>
      <c r="CT267" s="40"/>
      <c r="CU267" s="40"/>
      <c r="CV267" s="40"/>
      <c r="CW267" s="40"/>
      <c r="CX267" s="40"/>
      <c r="CY267" s="40"/>
      <c r="CZ267" s="40"/>
      <c r="DA267" s="40"/>
      <c r="DB267" s="40"/>
      <c r="DC267" s="40"/>
      <c r="DD267" s="40"/>
      <c r="DE267" s="40"/>
      <c r="DF267" s="40"/>
      <c r="DG267" s="40"/>
      <c r="DH267" s="40"/>
      <c r="DI267" s="40"/>
      <c r="DJ267" s="40"/>
      <c r="DK267" s="40"/>
      <c r="DL267" s="40"/>
      <c r="DM267" s="40"/>
      <c r="DN267" s="40"/>
      <c r="DO267" s="40"/>
      <c r="DP267" s="40"/>
      <c r="DQ267" s="40"/>
      <c r="DR267" s="40"/>
      <c r="DS267" s="40"/>
      <c r="DT267" s="40"/>
      <c r="DU267" s="40"/>
    </row>
    <row r="268" spans="1:126" ht="11.25" customHeight="1">
      <c r="A268" s="212"/>
      <c r="B268" s="213"/>
      <c r="C268" s="217"/>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9"/>
      <c r="AB268" s="251"/>
      <c r="AC268" s="236"/>
      <c r="AD268" s="234"/>
      <c r="AE268" s="233"/>
      <c r="AF268" s="234"/>
      <c r="AG268" s="233"/>
      <c r="AH268" s="234"/>
      <c r="AI268" s="233"/>
      <c r="AJ268" s="234"/>
      <c r="AK268" s="238"/>
      <c r="AL268" s="241"/>
      <c r="AM268" s="240"/>
      <c r="AN268" s="258"/>
      <c r="AO268" s="243"/>
      <c r="AQ268" s="128"/>
      <c r="AR268" s="128"/>
      <c r="AS268" s="128"/>
      <c r="AT268" s="128"/>
      <c r="AU268" s="128"/>
      <c r="AV268" s="128"/>
      <c r="AW268" s="128"/>
      <c r="AX268" s="128"/>
      <c r="AY268" s="128"/>
      <c r="AZ268" s="128"/>
      <c r="BA268" s="128"/>
      <c r="BB268" s="128"/>
      <c r="BC268" s="128"/>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128"/>
      <c r="CH268" s="128"/>
      <c r="CI268" s="128"/>
      <c r="CJ268" s="128"/>
      <c r="CK268" s="128"/>
      <c r="CL268" s="128"/>
      <c r="CM268" s="128"/>
      <c r="CN268" s="128"/>
      <c r="CO268" s="128"/>
      <c r="CP268" s="128"/>
      <c r="CQ268" s="128"/>
      <c r="CR268" s="128"/>
      <c r="CS268" s="128"/>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row>
    <row r="269" spans="1:126" ht="11.25" customHeight="1">
      <c r="A269" s="210" t="str">
        <f>AD265</f>
        <v>B</v>
      </c>
      <c r="B269" s="211"/>
      <c r="C269" s="214"/>
      <c r="D269" s="215"/>
      <c r="E269" s="215"/>
      <c r="F269" s="215"/>
      <c r="G269" s="215"/>
      <c r="H269" s="215"/>
      <c r="I269" s="215"/>
      <c r="J269" s="215"/>
      <c r="K269" s="215"/>
      <c r="L269" s="215"/>
      <c r="M269" s="215"/>
      <c r="N269" s="215"/>
      <c r="O269" s="215"/>
      <c r="P269" s="215"/>
      <c r="Q269" s="215"/>
      <c r="R269" s="215"/>
      <c r="S269" s="215"/>
      <c r="T269" s="215"/>
      <c r="U269" s="215"/>
      <c r="V269" s="215"/>
      <c r="W269" s="215"/>
      <c r="X269" s="215"/>
      <c r="Y269" s="215"/>
      <c r="Z269" s="215"/>
      <c r="AA269" s="216"/>
      <c r="AB269" s="220" t="str">
        <f>IF(AD267&lt;&gt;"",IF(AD267="W","L","W"),"")</f>
        <v/>
      </c>
      <c r="AC269" s="221"/>
      <c r="AD269" s="228"/>
      <c r="AE269" s="229"/>
      <c r="AF269" s="227" t="str">
        <f>IF($D263="1P",IF(L294=L296,IF(J294=J296,IF(H294&lt;&gt;"",IF(H294&gt;H296,"W","L"),""),IF(J294&gt;J296,"W","L")),IF(L294&gt;L296,"W","L")),IF(Z298=Z300,IF(X298=X300,IF(V298&lt;&gt;"",IF(V298&gt;V300,"W","L"),""),IF(X298&gt;X300,"W","L")),IF(Z298&gt;Z300,"W","L")))</f>
        <v/>
      </c>
      <c r="AG269" s="221"/>
      <c r="AH269" s="227" t="str">
        <f>IF($D263="1P",IF(Z290=Z292,IF(X290=X292,IF(V290&lt;&gt;"",IF(V290&gt;V292,"W","L"),""),IF(X290&gt;X292,"W","L")),IF(Z290&gt;Z292,"W","L")),IF(Z282=Z284,IF(X282=X284,IF(V282&lt;&gt;"",IF(V282&gt;V284,"W","L"),""),IF(X282&gt;X284,"W","L")),IF(Z282&gt;Z284,"W","L")))</f>
        <v/>
      </c>
      <c r="AI269" s="221"/>
      <c r="AJ269" s="227" t="str">
        <f>IF($D263="1P",IF(L282=L284,IF(J282=J284,IF(H282&lt;&gt;"",IF(H282&gt;H284,"W","L"),""),IF(J282&gt;J284,"W","L")),IF(L282&gt;L284,"W","L")),IF(L282=L284,IF(J282=J284,IF(H282&lt;&gt;"",IF(H282&gt;H284,"W","L"),""),IF(J282&gt;J284,"W","L")),IF(L282&gt;L284,"W","L")))</f>
        <v/>
      </c>
      <c r="AK269" s="237"/>
      <c r="AL269" s="239" t="str">
        <f>IF(OR(COUNTIF(AB269:AJ269,"W"),COUNTIF(AB269:AJ269,"L")),COUNTIF(AB269:AJ269,"W")*2+COUNTIF(AB269:AJ269,"L"),"")</f>
        <v/>
      </c>
      <c r="AM269" s="240"/>
      <c r="AN269" s="242" t="str">
        <f>IF(AL269&lt;&gt;"",RANK(AL269,AL267:AL275,0),"")</f>
        <v/>
      </c>
      <c r="AO269" s="243"/>
      <c r="AQ269" s="126"/>
      <c r="AR269" s="126"/>
      <c r="AS269" s="126"/>
      <c r="AT269" s="126"/>
      <c r="AU269" s="126"/>
      <c r="AV269" s="126"/>
      <c r="AW269" s="126"/>
      <c r="AX269" s="126"/>
      <c r="AY269" s="126"/>
      <c r="AZ269" s="126"/>
      <c r="BA269" s="126"/>
      <c r="BB269" s="126"/>
      <c r="BC269" s="126"/>
      <c r="CG269" s="126"/>
      <c r="CH269" s="126"/>
      <c r="CI269" s="126"/>
      <c r="CJ269" s="126"/>
      <c r="CK269" s="126"/>
      <c r="CL269" s="126"/>
      <c r="CM269" s="126"/>
      <c r="CN269" s="126"/>
      <c r="CO269" s="126"/>
      <c r="CP269" s="126"/>
      <c r="CQ269" s="126"/>
      <c r="CR269" s="126"/>
      <c r="CS269" s="126"/>
    </row>
    <row r="270" spans="1:126" ht="11.25" customHeight="1" thickBot="1">
      <c r="A270" s="212"/>
      <c r="B270" s="213"/>
      <c r="C270" s="217"/>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c r="AA270" s="219"/>
      <c r="AB270" s="232"/>
      <c r="AC270" s="233"/>
      <c r="AD270" s="235"/>
      <c r="AE270" s="236"/>
      <c r="AF270" s="234"/>
      <c r="AG270" s="233"/>
      <c r="AH270" s="234"/>
      <c r="AI270" s="233"/>
      <c r="AJ270" s="234"/>
      <c r="AK270" s="238"/>
      <c r="AL270" s="241"/>
      <c r="AM270" s="240"/>
      <c r="AN270" s="258"/>
      <c r="AO270" s="243"/>
      <c r="AQ270" s="127"/>
      <c r="AR270" s="127"/>
      <c r="AS270" s="127"/>
      <c r="AT270" s="127"/>
      <c r="AU270" s="127"/>
      <c r="AV270" s="127"/>
      <c r="AW270" s="127"/>
      <c r="AX270" s="127"/>
      <c r="AY270" s="127"/>
      <c r="AZ270" s="127"/>
      <c r="BA270" s="127"/>
      <c r="BB270" s="127"/>
      <c r="BC270" s="127"/>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G270" s="127"/>
      <c r="CH270" s="127"/>
      <c r="CI270" s="127"/>
      <c r="CJ270" s="127"/>
      <c r="CK270" s="127"/>
      <c r="CL270" s="127"/>
      <c r="CM270" s="127"/>
      <c r="CN270" s="127"/>
      <c r="CO270" s="127"/>
      <c r="CP270" s="127"/>
      <c r="CQ270" s="127"/>
      <c r="CR270" s="127"/>
      <c r="CS270" s="127"/>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row>
    <row r="271" spans="1:126" ht="11.25" customHeight="1">
      <c r="A271" s="210" t="str">
        <f>AF265</f>
        <v>C</v>
      </c>
      <c r="B271" s="211"/>
      <c r="C271" s="214"/>
      <c r="D271" s="215"/>
      <c r="E271" s="215"/>
      <c r="F271" s="215"/>
      <c r="G271" s="215"/>
      <c r="H271" s="215"/>
      <c r="I271" s="215"/>
      <c r="J271" s="215"/>
      <c r="K271" s="215"/>
      <c r="L271" s="215"/>
      <c r="M271" s="215"/>
      <c r="N271" s="215"/>
      <c r="O271" s="215"/>
      <c r="P271" s="215"/>
      <c r="Q271" s="215"/>
      <c r="R271" s="215"/>
      <c r="S271" s="215"/>
      <c r="T271" s="215"/>
      <c r="U271" s="215"/>
      <c r="V271" s="215"/>
      <c r="W271" s="215"/>
      <c r="X271" s="215"/>
      <c r="Y271" s="215"/>
      <c r="Z271" s="215"/>
      <c r="AA271" s="216"/>
      <c r="AB271" s="220" t="str">
        <f>IF(AF267&lt;&gt;"",IF(AF267="W","L","W"),"")</f>
        <v/>
      </c>
      <c r="AC271" s="221"/>
      <c r="AD271" s="227" t="str">
        <f>IF(AF269&lt;&gt;"",IF(AF269="W","L","W"),"")</f>
        <v/>
      </c>
      <c r="AE271" s="221"/>
      <c r="AF271" s="228"/>
      <c r="AG271" s="229"/>
      <c r="AH271" s="227" t="str">
        <f>IF($D263="1P",IF(L286=L288,IF(J286=J288,IF(H286&lt;&gt;"",IF(H286&gt;H288,"W","L"),""),IF(J286&gt;J288,"W","L")),IF(L286&gt;L288,"W","L")),IF(L286=L288,IF(J286=J288,IF(H286&lt;&gt;"",IF(H286&gt;H288,"W","L"),""),IF(J286&gt;J288,"W","L")),IF(L286&gt;L288,"W","L")))</f>
        <v/>
      </c>
      <c r="AI271" s="221"/>
      <c r="AJ271" s="227" t="str">
        <f>IF($D263="1P",IF(Z282=Z284,IF(X282=X284,IF(V282&lt;&gt;"",IF(V282&gt;V284,"W","L"),""),IF(X282&gt;X284,"W","L")),IF(Z282&gt;Z284,"W","L")),IF(L294=L296,IF(J294=J296,IF(H294&lt;&gt;"",IF(H294&gt;H296,"W","L"),""),IF(J294&gt;J296,"W","L")),IF(L294&gt;L296,"W","L")))</f>
        <v/>
      </c>
      <c r="AK271" s="237"/>
      <c r="AL271" s="239" t="str">
        <f>IF(OR(COUNTIF(AB271:AJ271,"W"),COUNTIF(AB271:AJ271,"L")),COUNTIF(AB271:AJ271,"W")*2+COUNTIF(AB271:AJ271,"L"),"")</f>
        <v/>
      </c>
      <c r="AM271" s="240"/>
      <c r="AN271" s="242" t="str">
        <f>IF(AL271&lt;&gt;"",RANK(AL271,AL267:AL275,0),"")</f>
        <v/>
      </c>
      <c r="AO271" s="243"/>
      <c r="AQ271" s="154" t="str">
        <f>CONCATENATE($A265," ",$D265,","," ",$F263)</f>
        <v>Group: 5, Women's Singles</v>
      </c>
      <c r="AR271" s="155"/>
      <c r="AS271" s="155"/>
      <c r="AT271" s="155"/>
      <c r="AU271" s="155"/>
      <c r="AV271" s="155"/>
      <c r="AW271" s="155"/>
      <c r="AX271" s="155"/>
      <c r="AY271" s="155"/>
      <c r="AZ271" s="155"/>
      <c r="BA271" s="155"/>
      <c r="BB271" s="155"/>
      <c r="BC271" s="156"/>
      <c r="BD271" s="163">
        <f>A286</f>
        <v>2</v>
      </c>
      <c r="BE271" s="164"/>
      <c r="BF271" s="183" t="str">
        <f>C286</f>
        <v>C</v>
      </c>
      <c r="BG271" s="185" t="str">
        <f>IF(VLOOKUP($BF271,$A267:$C275,3,FALSE)=0,"",CONCATENATE(VLOOKUP(VLOOKUP($BF271,$A267:$C275,3,FALSE),Players!$J:$N,4,FALSE)," ",VLOOKUP($BF271,$A267:$C275,3,FALSE)," ",IF(ISERROR(VLOOKUP(VLOOKUP($BF271,$A267:$C275,3,FALSE),Players!$J:$N,5,FALSE)),"()",CONCATENATE("(",VLOOKUP(VLOOKUP($BF271,$A267:$C275,3,FALSE),Players!$J:$N,5,FALSE),")"))))</f>
        <v/>
      </c>
      <c r="BH271" s="186"/>
      <c r="BI271" s="186"/>
      <c r="BJ271" s="186"/>
      <c r="BK271" s="186"/>
      <c r="BL271" s="186"/>
      <c r="BM271" s="186"/>
      <c r="BN271" s="186"/>
      <c r="BO271" s="186"/>
      <c r="BP271" s="186"/>
      <c r="BQ271" s="186"/>
      <c r="BR271" s="186"/>
      <c r="BS271" s="186"/>
      <c r="BT271" s="186"/>
      <c r="BU271" s="187"/>
      <c r="BV271" s="170" t="str">
        <f>IF(D286&lt;&gt;"",D286,"")</f>
        <v/>
      </c>
      <c r="BW271" s="171"/>
      <c r="BX271" s="170" t="str">
        <f>IF(F286&lt;&gt;"",F286,"")</f>
        <v/>
      </c>
      <c r="BY271" s="171"/>
      <c r="BZ271" s="170" t="str">
        <f>IF(H286&lt;&gt;"",H286,"")</f>
        <v/>
      </c>
      <c r="CA271" s="171"/>
      <c r="CB271" s="170" t="str">
        <f>IF(J286&lt;&gt;"",J286,"")</f>
        <v/>
      </c>
      <c r="CC271" s="171"/>
      <c r="CD271" s="170" t="str">
        <f>IF(L286&lt;&gt;"",L286,"")</f>
        <v/>
      </c>
      <c r="CE271" s="171"/>
      <c r="CF271" s="174" t="str">
        <f>IF($CD271=$CD273,IF($CB271=$CB273,IF($BZ271&lt;&gt;"",IF($BZ271&gt;$BZ273,"W","L"),""),IF($CB271&gt;$CB273,"W","L")),IF($CD271&gt;$CD273,"W","L"))</f>
        <v/>
      </c>
      <c r="CG271" s="154" t="str">
        <f>CONCATENATE($A265," ",$D265,","," ",$F263)</f>
        <v>Group: 5, Women's Singles</v>
      </c>
      <c r="CH271" s="155"/>
      <c r="CI271" s="155"/>
      <c r="CJ271" s="155"/>
      <c r="CK271" s="155"/>
      <c r="CL271" s="155"/>
      <c r="CM271" s="155"/>
      <c r="CN271" s="155"/>
      <c r="CO271" s="155"/>
      <c r="CP271" s="155"/>
      <c r="CQ271" s="155"/>
      <c r="CR271" s="155"/>
      <c r="CS271" s="156"/>
      <c r="CT271" s="163">
        <f>O294</f>
        <v>9</v>
      </c>
      <c r="CU271" s="164"/>
      <c r="CV271" s="183" t="str">
        <f>Q294</f>
        <v>A</v>
      </c>
      <c r="CW271" s="185" t="str">
        <f>IF(VLOOKUP($CV271,$A267:$C275,3,FALSE)=0,"",CONCATENATE(VLOOKUP(VLOOKUP($CV271,$A267:$C275,3,FALSE),Players!$J:$N,4,FALSE)," ",VLOOKUP($CV271,$A267:$C275,3,FALSE)," ",IF(ISERROR(VLOOKUP(VLOOKUP($CV271,$A267:$C275,3,FALSE),Players!$J:$N,5,FALSE)),"()",CONCATENATE("(",VLOOKUP(VLOOKUP($CV271,$A267:$C275,3,FALSE),Players!$J:$N,5,FALSE),")"))))</f>
        <v/>
      </c>
      <c r="CX271" s="186"/>
      <c r="CY271" s="186"/>
      <c r="CZ271" s="186"/>
      <c r="DA271" s="186"/>
      <c r="DB271" s="186"/>
      <c r="DC271" s="186"/>
      <c r="DD271" s="186"/>
      <c r="DE271" s="186"/>
      <c r="DF271" s="186"/>
      <c r="DG271" s="186"/>
      <c r="DH271" s="186"/>
      <c r="DI271" s="186"/>
      <c r="DJ271" s="186"/>
      <c r="DK271" s="187"/>
      <c r="DL271" s="170" t="str">
        <f>IF(R294&lt;&gt;"",R294,"")</f>
        <v/>
      </c>
      <c r="DM271" s="171"/>
      <c r="DN271" s="170" t="str">
        <f>IF(T294&lt;&gt;"",T294,"")</f>
        <v/>
      </c>
      <c r="DO271" s="171"/>
      <c r="DP271" s="170" t="str">
        <f>IF(V294&lt;&gt;"",V294,"")</f>
        <v/>
      </c>
      <c r="DQ271" s="171"/>
      <c r="DR271" s="170" t="str">
        <f>IF(X294&lt;&gt;"",X294,"")</f>
        <v/>
      </c>
      <c r="DS271" s="171"/>
      <c r="DT271" s="170" t="str">
        <f>IF(Z294&lt;&gt;"",Z294,"")</f>
        <v/>
      </c>
      <c r="DU271" s="171"/>
      <c r="DV271" s="174" t="str">
        <f>IF($DT271=$DT273,IF($DR271=$DR273,IF($DP271&lt;&gt;"",IF($DP271&gt;$DP273,"W","L"),""),IF($DR271&gt;$DR273,"W","L")),IF($DT271&gt;$DT273,"W","L"))</f>
        <v/>
      </c>
    </row>
    <row r="272" spans="1:126" ht="11.25" customHeight="1">
      <c r="A272" s="212"/>
      <c r="B272" s="213"/>
      <c r="C272" s="217"/>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c r="AA272" s="219"/>
      <c r="AB272" s="232"/>
      <c r="AC272" s="233"/>
      <c r="AD272" s="234"/>
      <c r="AE272" s="233"/>
      <c r="AF272" s="235"/>
      <c r="AG272" s="236"/>
      <c r="AH272" s="234"/>
      <c r="AI272" s="233"/>
      <c r="AJ272" s="234"/>
      <c r="AK272" s="238"/>
      <c r="AL272" s="241"/>
      <c r="AM272" s="240"/>
      <c r="AN272" s="258"/>
      <c r="AO272" s="243"/>
      <c r="AQ272" s="157"/>
      <c r="AR272" s="158"/>
      <c r="AS272" s="158"/>
      <c r="AT272" s="158"/>
      <c r="AU272" s="158"/>
      <c r="AV272" s="158"/>
      <c r="AW272" s="158"/>
      <c r="AX272" s="158"/>
      <c r="AY272" s="158"/>
      <c r="AZ272" s="158"/>
      <c r="BA272" s="158"/>
      <c r="BB272" s="158"/>
      <c r="BC272" s="159"/>
      <c r="BD272" s="165"/>
      <c r="BE272" s="166"/>
      <c r="BF272" s="184"/>
      <c r="BG272" s="188"/>
      <c r="BH272" s="189"/>
      <c r="BI272" s="189"/>
      <c r="BJ272" s="189"/>
      <c r="BK272" s="189"/>
      <c r="BL272" s="189"/>
      <c r="BM272" s="189"/>
      <c r="BN272" s="189"/>
      <c r="BO272" s="189"/>
      <c r="BP272" s="189"/>
      <c r="BQ272" s="189"/>
      <c r="BR272" s="189"/>
      <c r="BS272" s="189"/>
      <c r="BT272" s="189"/>
      <c r="BU272" s="190"/>
      <c r="BV272" s="172"/>
      <c r="BW272" s="173"/>
      <c r="BX272" s="172"/>
      <c r="BY272" s="173"/>
      <c r="BZ272" s="172"/>
      <c r="CA272" s="173"/>
      <c r="CB272" s="172"/>
      <c r="CC272" s="173"/>
      <c r="CD272" s="172"/>
      <c r="CE272" s="173"/>
      <c r="CF272" s="174"/>
      <c r="CG272" s="157"/>
      <c r="CH272" s="158"/>
      <c r="CI272" s="158"/>
      <c r="CJ272" s="158"/>
      <c r="CK272" s="158"/>
      <c r="CL272" s="158"/>
      <c r="CM272" s="158"/>
      <c r="CN272" s="158"/>
      <c r="CO272" s="158"/>
      <c r="CP272" s="158"/>
      <c r="CQ272" s="158"/>
      <c r="CR272" s="158"/>
      <c r="CS272" s="159"/>
      <c r="CT272" s="165"/>
      <c r="CU272" s="166"/>
      <c r="CV272" s="184"/>
      <c r="CW272" s="188"/>
      <c r="CX272" s="189"/>
      <c r="CY272" s="189"/>
      <c r="CZ272" s="189"/>
      <c r="DA272" s="189"/>
      <c r="DB272" s="189"/>
      <c r="DC272" s="189"/>
      <c r="DD272" s="189"/>
      <c r="DE272" s="189"/>
      <c r="DF272" s="189"/>
      <c r="DG272" s="189"/>
      <c r="DH272" s="189"/>
      <c r="DI272" s="189"/>
      <c r="DJ272" s="189"/>
      <c r="DK272" s="190"/>
      <c r="DL272" s="172"/>
      <c r="DM272" s="173"/>
      <c r="DN272" s="172"/>
      <c r="DO272" s="173"/>
      <c r="DP272" s="172"/>
      <c r="DQ272" s="173"/>
      <c r="DR272" s="172"/>
      <c r="DS272" s="173"/>
      <c r="DT272" s="172"/>
      <c r="DU272" s="173"/>
      <c r="DV272" s="174"/>
    </row>
    <row r="273" spans="1:127" ht="11.25" customHeight="1">
      <c r="A273" s="210" t="str">
        <f>AH265</f>
        <v>D</v>
      </c>
      <c r="B273" s="211"/>
      <c r="C273" s="214"/>
      <c r="D273" s="215"/>
      <c r="E273" s="215"/>
      <c r="F273" s="215"/>
      <c r="G273" s="215"/>
      <c r="H273" s="215"/>
      <c r="I273" s="215"/>
      <c r="J273" s="215"/>
      <c r="K273" s="215"/>
      <c r="L273" s="215"/>
      <c r="M273" s="215"/>
      <c r="N273" s="215"/>
      <c r="O273" s="215"/>
      <c r="P273" s="215"/>
      <c r="Q273" s="215"/>
      <c r="R273" s="215"/>
      <c r="S273" s="215"/>
      <c r="T273" s="215"/>
      <c r="U273" s="215"/>
      <c r="V273" s="215"/>
      <c r="W273" s="215"/>
      <c r="X273" s="215"/>
      <c r="Y273" s="215"/>
      <c r="Z273" s="215"/>
      <c r="AA273" s="216"/>
      <c r="AB273" s="220" t="str">
        <f>IF(AH267&lt;&gt;"",IF(AH267="W","L","W"),"")</f>
        <v/>
      </c>
      <c r="AC273" s="221"/>
      <c r="AD273" s="227" t="str">
        <f>IF(AH269&lt;&gt;"",IF(AH269="W","L","W"),"")</f>
        <v/>
      </c>
      <c r="AE273" s="221"/>
      <c r="AF273" s="227" t="str">
        <f>IF(AH271&lt;&gt;"",IF(AH271="W","L","W"),"")</f>
        <v/>
      </c>
      <c r="AG273" s="221"/>
      <c r="AH273" s="228"/>
      <c r="AI273" s="229"/>
      <c r="AJ273" s="227" t="str">
        <f>IF($D263="1P",IF(Z298=Z300,IF(X298=X300,IF(V298&lt;&gt;"",IF(V298&gt;V300,"W","L"),""),IF(X298&gt;X300,"W","L")),IF(Z298&gt;Z300,"W","L")),IF(Z290=Z292,IF(X290=X292,IF(V290&lt;&gt;"",IF(V290&gt;V292,"W","L"),""),IF(X290&gt;X292,"W","L")),IF(Z290&gt;Z292,"W","L")))</f>
        <v/>
      </c>
      <c r="AK273" s="237"/>
      <c r="AL273" s="239" t="str">
        <f>IF(OR(COUNTIF(AB273:AJ273,"W"),COUNTIF(AB273:AJ273,"L")),COUNTIF(AB273:AJ273,"W")*2+COUNTIF(AB273:AJ273,"L"),"")</f>
        <v/>
      </c>
      <c r="AM273" s="240"/>
      <c r="AN273" s="242" t="str">
        <f>IF(AL273&lt;&gt;"",RANK(AL273,AL267:AL275,0),"")</f>
        <v/>
      </c>
      <c r="AO273" s="243"/>
      <c r="AQ273" s="157"/>
      <c r="AR273" s="158"/>
      <c r="AS273" s="158"/>
      <c r="AT273" s="158"/>
      <c r="AU273" s="158"/>
      <c r="AV273" s="158"/>
      <c r="AW273" s="158"/>
      <c r="AX273" s="158"/>
      <c r="AY273" s="158"/>
      <c r="AZ273" s="158"/>
      <c r="BA273" s="158"/>
      <c r="BB273" s="158"/>
      <c r="BC273" s="159"/>
      <c r="BD273" s="165"/>
      <c r="BE273" s="166"/>
      <c r="BF273" s="175" t="str">
        <f>C288</f>
        <v>D</v>
      </c>
      <c r="BG273" s="177" t="str">
        <f>IF(VLOOKUP($BF273,$A267:$C275,3,FALSE)=0,"",CONCATENATE(VLOOKUP(VLOOKUP($BF273,$A267:$C275,3,FALSE),Players!$J:$N,4,FALSE)," ",VLOOKUP($BF273,$A267:$C275,3,FALSE)," ",IF(ISERROR(VLOOKUP(VLOOKUP($BF273,$A267:$C275,3,FALSE),Players!$J:$N,5,FALSE)),"()",CONCATENATE("(",VLOOKUP(VLOOKUP($BF273,$A267:$C275,3,FALSE),Players!$J:$N,5,FALSE),")"))))</f>
        <v/>
      </c>
      <c r="BH273" s="178"/>
      <c r="BI273" s="178"/>
      <c r="BJ273" s="178"/>
      <c r="BK273" s="178"/>
      <c r="BL273" s="178"/>
      <c r="BM273" s="178"/>
      <c r="BN273" s="178"/>
      <c r="BO273" s="178"/>
      <c r="BP273" s="178"/>
      <c r="BQ273" s="178"/>
      <c r="BR273" s="178"/>
      <c r="BS273" s="178"/>
      <c r="BT273" s="178"/>
      <c r="BU273" s="179"/>
      <c r="BV273" s="150" t="str">
        <f>IF(D288&lt;&gt;"",D288,"")</f>
        <v/>
      </c>
      <c r="BW273" s="151"/>
      <c r="BX273" s="150" t="str">
        <f>IF(F288&lt;&gt;"",F288,"")</f>
        <v/>
      </c>
      <c r="BY273" s="151"/>
      <c r="BZ273" s="150" t="str">
        <f>IF(H288&lt;&gt;"",H288,"")</f>
        <v/>
      </c>
      <c r="CA273" s="151"/>
      <c r="CB273" s="150" t="str">
        <f>IF(J288&lt;&gt;"",J288,"")</f>
        <v/>
      </c>
      <c r="CC273" s="151"/>
      <c r="CD273" s="150" t="str">
        <f>IF(L288&lt;&gt;"",L288,"")</f>
        <v/>
      </c>
      <c r="CE273" s="151"/>
      <c r="CF273" s="174" t="str">
        <f>IF($CF271&lt;&gt;"",IF(CF271="W","L","W"),"")</f>
        <v/>
      </c>
      <c r="CG273" s="157"/>
      <c r="CH273" s="158"/>
      <c r="CI273" s="158"/>
      <c r="CJ273" s="158"/>
      <c r="CK273" s="158"/>
      <c r="CL273" s="158"/>
      <c r="CM273" s="158"/>
      <c r="CN273" s="158"/>
      <c r="CO273" s="158"/>
      <c r="CP273" s="158"/>
      <c r="CQ273" s="158"/>
      <c r="CR273" s="158"/>
      <c r="CS273" s="159"/>
      <c r="CT273" s="165"/>
      <c r="CU273" s="166"/>
      <c r="CV273" s="175" t="str">
        <f>Q296</f>
        <v>E</v>
      </c>
      <c r="CW273" s="177" t="str">
        <f>IF(VLOOKUP($CV273,$A267:$C275,3,FALSE)=0,"",CONCATENATE(VLOOKUP(VLOOKUP($CV273,$A267:$C275,3,FALSE),Players!$J:$N,4,FALSE)," ",VLOOKUP($CV273,$A267:$C275,3,FALSE)," ",IF(ISERROR(VLOOKUP(VLOOKUP($CV273,$A267:$C275,3,FALSE),Players!$J:$N,5,FALSE)),"()",CONCATENATE("(",VLOOKUP(VLOOKUP($CV273,$A267:$C275,3,FALSE),Players!$J:$N,5,FALSE),")"))))</f>
        <v/>
      </c>
      <c r="CX273" s="178"/>
      <c r="CY273" s="178"/>
      <c r="CZ273" s="178"/>
      <c r="DA273" s="178"/>
      <c r="DB273" s="178"/>
      <c r="DC273" s="178"/>
      <c r="DD273" s="178"/>
      <c r="DE273" s="178"/>
      <c r="DF273" s="178"/>
      <c r="DG273" s="178"/>
      <c r="DH273" s="178"/>
      <c r="DI273" s="178"/>
      <c r="DJ273" s="178"/>
      <c r="DK273" s="179"/>
      <c r="DL273" s="150" t="str">
        <f>IF(R296&lt;&gt;"",R296,"")</f>
        <v/>
      </c>
      <c r="DM273" s="151"/>
      <c r="DN273" s="150" t="str">
        <f>IF(T296&lt;&gt;"",T296,"")</f>
        <v/>
      </c>
      <c r="DO273" s="151"/>
      <c r="DP273" s="150" t="str">
        <f>IF(V296&lt;&gt;"",V296,"")</f>
        <v/>
      </c>
      <c r="DQ273" s="151"/>
      <c r="DR273" s="150" t="str">
        <f>IF(X296&lt;&gt;"",X296,"")</f>
        <v/>
      </c>
      <c r="DS273" s="151"/>
      <c r="DT273" s="150" t="str">
        <f>IF(Z296&lt;&gt;"",Z296,"")</f>
        <v/>
      </c>
      <c r="DU273" s="151"/>
      <c r="DV273" s="174" t="str">
        <f>IF($DV271&lt;&gt;"",IF(DV271="W","L","W"),"")</f>
        <v/>
      </c>
    </row>
    <row r="274" spans="1:127" ht="11.25" customHeight="1" thickBot="1">
      <c r="A274" s="212"/>
      <c r="B274" s="213"/>
      <c r="C274" s="217"/>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c r="AA274" s="219"/>
      <c r="AB274" s="232"/>
      <c r="AC274" s="233"/>
      <c r="AD274" s="234"/>
      <c r="AE274" s="233"/>
      <c r="AF274" s="234"/>
      <c r="AG274" s="233"/>
      <c r="AH274" s="235"/>
      <c r="AI274" s="236"/>
      <c r="AJ274" s="234"/>
      <c r="AK274" s="238"/>
      <c r="AL274" s="241"/>
      <c r="AM274" s="240"/>
      <c r="AN274" s="258"/>
      <c r="AO274" s="243"/>
      <c r="AQ274" s="160"/>
      <c r="AR274" s="161"/>
      <c r="AS274" s="161"/>
      <c r="AT274" s="161"/>
      <c r="AU274" s="161"/>
      <c r="AV274" s="161"/>
      <c r="AW274" s="161"/>
      <c r="AX274" s="161"/>
      <c r="AY274" s="161"/>
      <c r="AZ274" s="161"/>
      <c r="BA274" s="161"/>
      <c r="BB274" s="161"/>
      <c r="BC274" s="162"/>
      <c r="BD274" s="167"/>
      <c r="BE274" s="168"/>
      <c r="BF274" s="176"/>
      <c r="BG274" s="180"/>
      <c r="BH274" s="181"/>
      <c r="BI274" s="181"/>
      <c r="BJ274" s="181"/>
      <c r="BK274" s="181"/>
      <c r="BL274" s="181"/>
      <c r="BM274" s="181"/>
      <c r="BN274" s="181"/>
      <c r="BO274" s="181"/>
      <c r="BP274" s="181"/>
      <c r="BQ274" s="181"/>
      <c r="BR274" s="181"/>
      <c r="BS274" s="181"/>
      <c r="BT274" s="181"/>
      <c r="BU274" s="182"/>
      <c r="BV274" s="152"/>
      <c r="BW274" s="153"/>
      <c r="BX274" s="152"/>
      <c r="BY274" s="153"/>
      <c r="BZ274" s="152"/>
      <c r="CA274" s="153"/>
      <c r="CB274" s="152"/>
      <c r="CC274" s="153"/>
      <c r="CD274" s="152"/>
      <c r="CE274" s="153"/>
      <c r="CF274" s="174"/>
      <c r="CG274" s="160"/>
      <c r="CH274" s="161"/>
      <c r="CI274" s="161"/>
      <c r="CJ274" s="161"/>
      <c r="CK274" s="161"/>
      <c r="CL274" s="161"/>
      <c r="CM274" s="161"/>
      <c r="CN274" s="161"/>
      <c r="CO274" s="161"/>
      <c r="CP274" s="161"/>
      <c r="CQ274" s="161"/>
      <c r="CR274" s="161"/>
      <c r="CS274" s="162"/>
      <c r="CT274" s="167"/>
      <c r="CU274" s="168"/>
      <c r="CV274" s="176"/>
      <c r="CW274" s="180"/>
      <c r="CX274" s="181"/>
      <c r="CY274" s="181"/>
      <c r="CZ274" s="181"/>
      <c r="DA274" s="181"/>
      <c r="DB274" s="181"/>
      <c r="DC274" s="181"/>
      <c r="DD274" s="181"/>
      <c r="DE274" s="181"/>
      <c r="DF274" s="181"/>
      <c r="DG274" s="181"/>
      <c r="DH274" s="181"/>
      <c r="DI274" s="181"/>
      <c r="DJ274" s="181"/>
      <c r="DK274" s="182"/>
      <c r="DL274" s="152"/>
      <c r="DM274" s="153"/>
      <c r="DN274" s="152"/>
      <c r="DO274" s="153"/>
      <c r="DP274" s="152"/>
      <c r="DQ274" s="153"/>
      <c r="DR274" s="152"/>
      <c r="DS274" s="153"/>
      <c r="DT274" s="152"/>
      <c r="DU274" s="153"/>
      <c r="DV274" s="174"/>
    </row>
    <row r="275" spans="1:127" ht="11.25" customHeight="1">
      <c r="A275" s="210" t="str">
        <f>AJ265</f>
        <v>E</v>
      </c>
      <c r="B275" s="211"/>
      <c r="C275" s="214"/>
      <c r="D275" s="215"/>
      <c r="E275" s="215"/>
      <c r="F275" s="215"/>
      <c r="G275" s="215"/>
      <c r="H275" s="215"/>
      <c r="I275" s="215"/>
      <c r="J275" s="215"/>
      <c r="K275" s="215"/>
      <c r="L275" s="215"/>
      <c r="M275" s="215"/>
      <c r="N275" s="215"/>
      <c r="O275" s="215"/>
      <c r="P275" s="215"/>
      <c r="Q275" s="215"/>
      <c r="R275" s="215"/>
      <c r="S275" s="215"/>
      <c r="T275" s="215"/>
      <c r="U275" s="215"/>
      <c r="V275" s="215"/>
      <c r="W275" s="215"/>
      <c r="X275" s="215"/>
      <c r="Y275" s="215"/>
      <c r="Z275" s="215"/>
      <c r="AA275" s="216"/>
      <c r="AB275" s="220" t="str">
        <f>IF(AJ267&lt;&gt;"",IF(AJ267="W","L","W"),"")</f>
        <v/>
      </c>
      <c r="AC275" s="221"/>
      <c r="AD275" s="227" t="str">
        <f>IF(AJ269&lt;&gt;"",IF(AJ269="W","L","W"),"")</f>
        <v/>
      </c>
      <c r="AE275" s="221"/>
      <c r="AF275" s="227" t="str">
        <f>IF(AJ271&lt;&gt;"",IF(AJ271="W","L","W"),"")</f>
        <v/>
      </c>
      <c r="AG275" s="221"/>
      <c r="AH275" s="227" t="str">
        <f>IF(AJ273&lt;&gt;"",IF(AJ273="W","L","W"),"")</f>
        <v/>
      </c>
      <c r="AI275" s="221"/>
      <c r="AJ275" s="228"/>
      <c r="AK275" s="229"/>
      <c r="AL275" s="239" t="str">
        <f>IF(OR(COUNTIF(AB275:AJ275,"W"),COUNTIF(AB275:AJ275,"L")),COUNTIF(AB275:AJ275,"W")*2+COUNTIF(AB275:AJ275,"L"),"")</f>
        <v/>
      </c>
      <c r="AM275" s="240"/>
      <c r="AN275" s="242" t="str">
        <f>IF(AL275&lt;&gt;"",RANK(AL275,AL267:AL275,0),"")</f>
        <v/>
      </c>
      <c r="AO275" s="243"/>
      <c r="AQ275" s="126"/>
      <c r="AR275" s="126"/>
      <c r="AS275" s="126"/>
      <c r="AT275" s="126"/>
      <c r="AU275" s="126"/>
      <c r="AV275" s="126"/>
      <c r="AW275" s="126"/>
      <c r="AX275" s="126"/>
      <c r="AY275" s="126"/>
      <c r="AZ275" s="126"/>
      <c r="BA275" s="126"/>
      <c r="BB275" s="126"/>
      <c r="BC275" s="126"/>
      <c r="BV275" s="169" t="str">
        <f>IF(CF271&lt;&gt;"",IF(AND(AND(BV271&gt;-1,BV273&gt;-1),OR(BV271&gt;10,BV273&gt;10),ABS(BV271-BV273)&gt;1,IF(OR(BV271&gt;11,BV273&gt;11),ABS(BV271-BV273)=2,TRUE),BV271=INT(BV271),BV273=INT(BV273)),"","Error"),"")</f>
        <v/>
      </c>
      <c r="BW275" s="169"/>
      <c r="BX275" s="169" t="str">
        <f>IF(CF271&lt;&gt;"",IF(AND(AND(BX271&gt;-1,BX273&gt;-1),OR(BX271&gt;10,BX273&gt;10),ABS(BX271-BX273)&gt;1,IF(OR(BX271&gt;11,BX273&gt;11),ABS(BX271-BX273)=2,TRUE),BX271=INT(BX271),BX273=INT(BX273)),"","Error"),"")</f>
        <v/>
      </c>
      <c r="BY275" s="169"/>
      <c r="BZ275" s="169" t="str">
        <f>IF(CF271&lt;&gt;"",IF(AND(AND(BZ271&gt;-1,BZ273&gt;-1),OR(BZ271&gt;10,BZ273&gt;10),ABS(BZ271-BZ273)&gt;1,IF(OR(BZ271&gt;11,BZ273&gt;11),ABS(BZ271-BZ273)=2,TRUE),BZ271=INT(BZ271),BZ273=INT(BZ273)),"","Error"),"")</f>
        <v/>
      </c>
      <c r="CA275" s="169"/>
      <c r="CB275" s="169" t="str">
        <f>IF(AND(CF271&lt;&gt;"",CB271&lt;&gt;""),IF(AND(AND(CB271&gt;-1,CB273&gt;-1),OR(CB271&gt;10,CB273&gt;10),ABS(CB271-CB273)&gt;1,IF(OR(CB271&gt;11,CB273&gt;11),ABS(CB271-CB273)=2,TRUE),CB271=INT(CB271),CB273=INT(CB273)),"","Error"),"")</f>
        <v/>
      </c>
      <c r="CC275" s="169"/>
      <c r="CD275" s="169" t="str">
        <f>IF(AND(CF271&lt;&gt;"",CD271&lt;&gt;""),IF(AND(AND(CD271&gt;-1,CD273&gt;-1),OR(CD271&gt;10,CD273&gt;10),ABS(CD271-CD273)&gt;1,IF(OR(CD271&gt;11,CD273&gt;11),ABS(CD271-CD273)=2,TRUE),CD271=INT(CD271),CD273=INT(CD273)),"","Error"),"")</f>
        <v/>
      </c>
      <c r="CE275" s="169"/>
      <c r="CG275" s="126"/>
      <c r="CH275" s="126"/>
      <c r="CI275" s="126"/>
      <c r="CJ275" s="126"/>
      <c r="CK275" s="126"/>
      <c r="CL275" s="126"/>
      <c r="CM275" s="126"/>
      <c r="CN275" s="126"/>
      <c r="CO275" s="126"/>
      <c r="CP275" s="126"/>
      <c r="CQ275" s="126"/>
      <c r="CR275" s="126"/>
      <c r="CS275" s="126"/>
      <c r="DL275" s="169" t="str">
        <f>IF(DV271&lt;&gt;"",IF(AND(AND(DL271&gt;-1,DL273&gt;-1),OR(DL271&gt;10,DL273&gt;10),ABS(DL271-DL273)&gt;1,IF(OR(DL271&gt;11,DL273&gt;11),ABS(DL271-DL273)=2,TRUE),DL271=INT(DL271),DL273=INT(DL273)),"","Error"),"")</f>
        <v/>
      </c>
      <c r="DM275" s="169"/>
      <c r="DN275" s="169" t="str">
        <f>IF(DV271&lt;&gt;"",IF(AND(AND(DN271&gt;-1,DN273&gt;-1),OR(DN271&gt;10,DN273&gt;10),ABS(DN271-DN273)&gt;1,IF(OR(DN271&gt;11,DN273&gt;11),ABS(DN271-DN273)=2,TRUE),DN271=INT(DN271),DN273=INT(DN273)),"","Error"),"")</f>
        <v/>
      </c>
      <c r="DO275" s="169"/>
      <c r="DP275" s="169" t="str">
        <f>IF(DV271&lt;&gt;"",IF(AND(AND(DP271&gt;-1,DP273&gt;-1),OR(DP271&gt;10,DP273&gt;10),ABS(DP271-DP273)&gt;1,IF(OR(DP271&gt;11,DP273&gt;11),ABS(DP271-DP273)=2,TRUE),DP271=INT(DP271),DP273=INT(DP273)),"","Error"),"")</f>
        <v/>
      </c>
      <c r="DQ275" s="169"/>
      <c r="DR275" s="169" t="str">
        <f>IF(AND(DV271&lt;&gt;"",DR271&lt;&gt;""),IF(AND(AND(DR271&gt;-1,DR273&gt;-1),OR(DR271&gt;10,DR273&gt;10),ABS(DR271-DR273)&gt;1,IF(OR(DR271&gt;11,DR273&gt;11),ABS(DR271-DR273)=2,TRUE),DR271=INT(DR271),DR273=INT(DR273)),"","Error"),"")</f>
        <v/>
      </c>
      <c r="DS275" s="169"/>
      <c r="DT275" s="169" t="str">
        <f>IF(AND(DV271&lt;&gt;"",DT271&lt;&gt;""),IF(AND(AND(DT271&gt;-1,DT273&gt;-1),OR(DT271&gt;10,DT273&gt;10),ABS(DT271-DT273)&gt;1,IF(OR(DT271&gt;11,DT273&gt;11),ABS(DT271-DT273)=2,TRUE),DT271=INT(DT271),DT273=INT(DT273)),"","Error"),"")</f>
        <v/>
      </c>
      <c r="DU275" s="169"/>
    </row>
    <row r="276" spans="1:127" ht="11.25" customHeight="1" thickBot="1">
      <c r="A276" s="212"/>
      <c r="B276" s="213"/>
      <c r="C276" s="217"/>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c r="AA276" s="219"/>
      <c r="AB276" s="222"/>
      <c r="AC276" s="223"/>
      <c r="AD276" s="226"/>
      <c r="AE276" s="223"/>
      <c r="AF276" s="226"/>
      <c r="AG276" s="223"/>
      <c r="AH276" s="226"/>
      <c r="AI276" s="223"/>
      <c r="AJ276" s="230"/>
      <c r="AK276" s="231"/>
      <c r="AL276" s="246"/>
      <c r="AM276" s="247"/>
      <c r="AN276" s="248"/>
      <c r="AO276" s="249"/>
      <c r="AQ276" s="126"/>
      <c r="AR276" s="126"/>
      <c r="AS276" s="126"/>
      <c r="AT276" s="126"/>
      <c r="AU276" s="126"/>
      <c r="AV276" s="126"/>
      <c r="AW276" s="126"/>
      <c r="AX276" s="126"/>
      <c r="AY276" s="126"/>
      <c r="AZ276" s="126"/>
      <c r="BA276" s="126"/>
      <c r="BB276" s="126"/>
      <c r="BC276" s="126"/>
      <c r="CG276" s="126"/>
      <c r="CH276" s="126"/>
      <c r="CI276" s="126"/>
      <c r="CJ276" s="126"/>
      <c r="CK276" s="126"/>
      <c r="CL276" s="126"/>
      <c r="CM276" s="126"/>
      <c r="CN276" s="126"/>
      <c r="CO276" s="126"/>
      <c r="CP276" s="126"/>
      <c r="CQ276" s="126"/>
      <c r="CR276" s="126"/>
      <c r="CS276" s="126"/>
    </row>
    <row r="277" spans="1:127" ht="11.25" customHeight="1">
      <c r="A277" s="2"/>
      <c r="J277" s="43"/>
      <c r="K277" s="43"/>
      <c r="L277" s="43"/>
      <c r="M277" s="43"/>
      <c r="R277" s="42"/>
      <c r="S277" s="42"/>
      <c r="W277" s="42"/>
      <c r="AA277" s="42"/>
      <c r="AB277" s="3"/>
      <c r="AQ277" s="127"/>
      <c r="AR277" s="127"/>
      <c r="AS277" s="127"/>
      <c r="AT277" s="127"/>
      <c r="AU277" s="127"/>
      <c r="AV277" s="127"/>
      <c r="AW277" s="127"/>
      <c r="AX277" s="127"/>
      <c r="AY277" s="127"/>
      <c r="AZ277" s="127"/>
      <c r="BA277" s="127"/>
      <c r="BB277" s="127"/>
      <c r="BC277" s="127"/>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G277" s="127"/>
      <c r="CH277" s="127"/>
      <c r="CI277" s="127"/>
      <c r="CJ277" s="127"/>
      <c r="CK277" s="127"/>
      <c r="CL277" s="127"/>
      <c r="CM277" s="127"/>
      <c r="CN277" s="127"/>
      <c r="CO277" s="127"/>
      <c r="CP277" s="127"/>
      <c r="CQ277" s="127"/>
      <c r="CR277" s="127"/>
      <c r="CS277" s="127"/>
      <c r="CT277" s="40"/>
      <c r="CU277" s="40"/>
      <c r="CV277" s="40"/>
      <c r="CW277" s="40"/>
      <c r="CX277" s="40"/>
      <c r="CY277" s="40"/>
      <c r="CZ277" s="40"/>
      <c r="DA277" s="40"/>
      <c r="DB277" s="40"/>
      <c r="DC277" s="40"/>
      <c r="DD277" s="40"/>
      <c r="DE277" s="40"/>
      <c r="DF277" s="40"/>
      <c r="DG277" s="40"/>
      <c r="DH277" s="40"/>
      <c r="DI277" s="40"/>
      <c r="DJ277" s="40"/>
      <c r="DK277" s="40"/>
      <c r="DL277" s="40"/>
      <c r="DM277" s="40"/>
      <c r="DN277" s="40"/>
      <c r="DO277" s="40"/>
      <c r="DP277" s="40"/>
      <c r="DQ277" s="40"/>
      <c r="DR277" s="40"/>
      <c r="DS277" s="40"/>
      <c r="DT277" s="40"/>
      <c r="DU277" s="40"/>
    </row>
    <row r="278" spans="1:127" ht="11.25" customHeight="1">
      <c r="A278" s="42"/>
      <c r="R278" s="42"/>
      <c r="S278" s="42"/>
      <c r="W278" s="42"/>
      <c r="X278" s="43"/>
      <c r="Y278" s="43"/>
      <c r="Z278" s="43"/>
      <c r="AA278" s="43"/>
      <c r="AB278" s="3"/>
      <c r="AQ278" s="128"/>
      <c r="AR278" s="128"/>
      <c r="AS278" s="128"/>
      <c r="AT278" s="128"/>
      <c r="AU278" s="128"/>
      <c r="AV278" s="128"/>
      <c r="AW278" s="128"/>
      <c r="AX278" s="128"/>
      <c r="AY278" s="128"/>
      <c r="AZ278" s="128"/>
      <c r="BA278" s="128"/>
      <c r="BB278" s="128"/>
      <c r="BC278" s="128"/>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G278" s="128"/>
      <c r="CH278" s="128"/>
      <c r="CI278" s="128"/>
      <c r="CJ278" s="128"/>
      <c r="CK278" s="128"/>
      <c r="CL278" s="128"/>
      <c r="CM278" s="128"/>
      <c r="CN278" s="128"/>
      <c r="CO278" s="128"/>
      <c r="CP278" s="128"/>
      <c r="CQ278" s="128"/>
      <c r="CR278" s="128"/>
      <c r="CS278" s="128"/>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row>
    <row r="279" spans="1:127" ht="11.25" customHeight="1">
      <c r="AQ279" s="126"/>
      <c r="AR279" s="126"/>
      <c r="AS279" s="126"/>
      <c r="AT279" s="126"/>
      <c r="AU279" s="126"/>
      <c r="AV279" s="126"/>
      <c r="AW279" s="126"/>
      <c r="AX279" s="126"/>
      <c r="AY279" s="126"/>
      <c r="AZ279" s="126"/>
      <c r="BA279" s="126"/>
      <c r="BB279" s="126"/>
      <c r="BC279" s="126"/>
      <c r="CG279" s="126"/>
      <c r="CH279" s="126"/>
      <c r="CI279" s="126"/>
      <c r="CJ279" s="126"/>
      <c r="CK279" s="126"/>
      <c r="CL279" s="126"/>
      <c r="CM279" s="126"/>
      <c r="CN279" s="126"/>
      <c r="CO279" s="126"/>
      <c r="CP279" s="126"/>
      <c r="CQ279" s="126"/>
      <c r="CR279" s="126"/>
      <c r="CS279" s="126"/>
      <c r="DW279" s="2"/>
    </row>
    <row r="280" spans="1:127" ht="11.25" customHeight="1" thickBot="1">
      <c r="AP280" s="2"/>
      <c r="AQ280" s="127"/>
      <c r="AR280" s="127"/>
      <c r="AS280" s="127"/>
      <c r="AT280" s="127"/>
      <c r="AU280" s="127"/>
      <c r="AV280" s="127"/>
      <c r="AW280" s="127"/>
      <c r="AX280" s="127"/>
      <c r="AY280" s="127"/>
      <c r="AZ280" s="127"/>
      <c r="BA280" s="127"/>
      <c r="BB280" s="127"/>
      <c r="BC280" s="127"/>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G280" s="127"/>
      <c r="CH280" s="127"/>
      <c r="CI280" s="127"/>
      <c r="CJ280" s="127"/>
      <c r="CK280" s="127"/>
      <c r="CL280" s="127"/>
      <c r="CM280" s="127"/>
      <c r="CN280" s="127"/>
      <c r="CO280" s="127"/>
      <c r="CP280" s="127"/>
      <c r="CQ280" s="127"/>
      <c r="CR280" s="127"/>
      <c r="CS280" s="127"/>
      <c r="CT280" s="40"/>
      <c r="CU280" s="40"/>
      <c r="CV280" s="40"/>
      <c r="CW280" s="40"/>
      <c r="CX280" s="40"/>
      <c r="CY280" s="40"/>
      <c r="CZ280" s="40"/>
      <c r="DA280" s="40"/>
      <c r="DB280" s="40"/>
      <c r="DC280" s="40"/>
      <c r="DD280" s="40"/>
      <c r="DE280" s="40"/>
      <c r="DF280" s="40"/>
      <c r="DG280" s="40"/>
      <c r="DH280" s="40"/>
      <c r="DI280" s="40"/>
      <c r="DJ280" s="40"/>
      <c r="DK280" s="40"/>
      <c r="DL280" s="40"/>
      <c r="DM280" s="40"/>
      <c r="DN280" s="40"/>
      <c r="DO280" s="40"/>
      <c r="DP280" s="40"/>
      <c r="DQ280" s="40"/>
      <c r="DR280" s="40"/>
      <c r="DS280" s="40"/>
      <c r="DT280" s="40"/>
      <c r="DU280" s="40"/>
      <c r="DV280" s="2"/>
      <c r="DW280" s="2"/>
    </row>
    <row r="281" spans="1:127" ht="11.25" customHeight="1" thickBo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154" t="str">
        <f>CONCATENATE($A265," ",$D265,","," ",$F263)</f>
        <v>Group: 5, Women's Singles</v>
      </c>
      <c r="AR281" s="155"/>
      <c r="AS281" s="155"/>
      <c r="AT281" s="155"/>
      <c r="AU281" s="155"/>
      <c r="AV281" s="155"/>
      <c r="AW281" s="155"/>
      <c r="AX281" s="155"/>
      <c r="AY281" s="155"/>
      <c r="AZ281" s="155"/>
      <c r="BA281" s="155"/>
      <c r="BB281" s="155"/>
      <c r="BC281" s="156"/>
      <c r="BD281" s="163">
        <f>A290</f>
        <v>3</v>
      </c>
      <c r="BE281" s="164"/>
      <c r="BF281" s="183" t="str">
        <f>C290</f>
        <v>A</v>
      </c>
      <c r="BG281" s="185" t="str">
        <f>IF(VLOOKUP($BF281,$A267:$C275,3,FALSE)=0,"",CONCATENATE(VLOOKUP(VLOOKUP($BF281,$A267:$C275,3,FALSE),Players!$J:$N,4,FALSE)," ",VLOOKUP($BF281,$A267:$C275,3,FALSE)," ",IF(ISERROR(VLOOKUP(VLOOKUP($BF281,$A267:$C275,3,FALSE),Players!$J:$N,5,FALSE)),"()",CONCATENATE("(",VLOOKUP(VLOOKUP($BF281,$A267:$C275,3,FALSE),Players!$J:$N,5,FALSE),")"))))</f>
        <v/>
      </c>
      <c r="BH281" s="186"/>
      <c r="BI281" s="186"/>
      <c r="BJ281" s="186"/>
      <c r="BK281" s="186"/>
      <c r="BL281" s="186"/>
      <c r="BM281" s="186"/>
      <c r="BN281" s="186"/>
      <c r="BO281" s="186"/>
      <c r="BP281" s="186"/>
      <c r="BQ281" s="186"/>
      <c r="BR281" s="186"/>
      <c r="BS281" s="186"/>
      <c r="BT281" s="186"/>
      <c r="BU281" s="187"/>
      <c r="BV281" s="170" t="str">
        <f>IF(D290&lt;&gt;"",D290,"")</f>
        <v/>
      </c>
      <c r="BW281" s="171"/>
      <c r="BX281" s="170" t="str">
        <f>IF(F290&lt;&gt;"",F290,"")</f>
        <v/>
      </c>
      <c r="BY281" s="171"/>
      <c r="BZ281" s="170" t="str">
        <f>IF(H290&lt;&gt;"",H290,"")</f>
        <v/>
      </c>
      <c r="CA281" s="171"/>
      <c r="CB281" s="170" t="str">
        <f>IF(J290&lt;&gt;"",J290,"")</f>
        <v/>
      </c>
      <c r="CC281" s="171"/>
      <c r="CD281" s="170" t="str">
        <f>IF(L290&lt;&gt;"",L290,"")</f>
        <v/>
      </c>
      <c r="CE281" s="171"/>
      <c r="CF281" s="174" t="str">
        <f>IF($CD281=$CD283,IF($CB281=$CB283,IF($BZ281&lt;&gt;"",IF($BZ281&gt;$BZ283,"W","L"),""),IF($CB281&gt;$CB283,"W","L")),IF($CD281&gt;$CD283,"W","L"))</f>
        <v/>
      </c>
      <c r="CG281" s="154" t="str">
        <f>CONCATENATE($A265," ",$D265,","," ",$F263)</f>
        <v>Group: 5, Women's Singles</v>
      </c>
      <c r="CH281" s="155"/>
      <c r="CI281" s="155"/>
      <c r="CJ281" s="155"/>
      <c r="CK281" s="155"/>
      <c r="CL281" s="155"/>
      <c r="CM281" s="155"/>
      <c r="CN281" s="155"/>
      <c r="CO281" s="155"/>
      <c r="CP281" s="155"/>
      <c r="CQ281" s="155"/>
      <c r="CR281" s="155"/>
      <c r="CS281" s="156"/>
      <c r="CT281" s="163">
        <f>O298</f>
        <v>10</v>
      </c>
      <c r="CU281" s="164"/>
      <c r="CV281" s="183" t="str">
        <f>Q298</f>
        <v>B</v>
      </c>
      <c r="CW281" s="185" t="str">
        <f>IF(VLOOKUP($CV281,$A267:$C275,3,FALSE)=0,"",CONCATENATE(VLOOKUP(VLOOKUP($CV281,$A267:$C275,3,FALSE),Players!$J:$N,4,FALSE)," ",VLOOKUP($CV281,$A267:$C275,3,FALSE)," ",IF(ISERROR(VLOOKUP(VLOOKUP($CV281,$A267:$C275,3,FALSE),Players!$J:$N,5,FALSE)),"()",CONCATENATE("(",VLOOKUP(VLOOKUP($CV281,$A267:$C275,3,FALSE),Players!$J:$N,5,FALSE),")"))))</f>
        <v/>
      </c>
      <c r="CX281" s="186"/>
      <c r="CY281" s="186"/>
      <c r="CZ281" s="186"/>
      <c r="DA281" s="186"/>
      <c r="DB281" s="186"/>
      <c r="DC281" s="186"/>
      <c r="DD281" s="186"/>
      <c r="DE281" s="186"/>
      <c r="DF281" s="186"/>
      <c r="DG281" s="186"/>
      <c r="DH281" s="186"/>
      <c r="DI281" s="186"/>
      <c r="DJ281" s="186"/>
      <c r="DK281" s="187"/>
      <c r="DL281" s="170" t="str">
        <f>IF(R298&lt;&gt;"",R298,"")</f>
        <v/>
      </c>
      <c r="DM281" s="171"/>
      <c r="DN281" s="170" t="str">
        <f>IF(T298&lt;&gt;"",T298,"")</f>
        <v/>
      </c>
      <c r="DO281" s="171"/>
      <c r="DP281" s="170" t="str">
        <f>IF(V298&lt;&gt;"",V298,"")</f>
        <v/>
      </c>
      <c r="DQ281" s="171"/>
      <c r="DR281" s="170" t="str">
        <f>IF(X298&lt;&gt;"",X298,"")</f>
        <v/>
      </c>
      <c r="DS281" s="171"/>
      <c r="DT281" s="170" t="str">
        <f>IF(Z298&lt;&gt;"",Z298,"")</f>
        <v/>
      </c>
      <c r="DU281" s="171"/>
      <c r="DV281" s="174" t="str">
        <f>IF($DT281=$DT283,IF($DR281=$DR283,IF($DP281&lt;&gt;"",IF($DP281&gt;$DP283,"W","L"),""),IF($DR281&gt;$DR283,"W","L")),IF($DT281&gt;$DT283,"W","L"))</f>
        <v/>
      </c>
      <c r="DW281" s="3"/>
    </row>
    <row r="282" spans="1:127" ht="11.25" customHeight="1">
      <c r="A282" s="170">
        <v>1</v>
      </c>
      <c r="B282" s="191"/>
      <c r="C282" s="183" t="str">
        <f>IF($D263="1P","B","B")</f>
        <v>B</v>
      </c>
      <c r="D282" s="197"/>
      <c r="E282" s="198"/>
      <c r="F282" s="197"/>
      <c r="G282" s="198"/>
      <c r="H282" s="197"/>
      <c r="I282" s="198"/>
      <c r="J282" s="197"/>
      <c r="K282" s="198"/>
      <c r="L282" s="197"/>
      <c r="M282" s="208"/>
      <c r="N282" s="69" t="str">
        <f>IF(CF261&lt;&gt;"",IF(CF261="W",IF(SUM(IF(D282&gt;D284,1,0),IF(F282&gt;F284,1,0),IF(H282&gt;H284,1,0),IF(J282&gt;J284,1,0),IF(L282&gt;L284,1,0))&lt;&gt;3,"E",""),""),"")</f>
        <v/>
      </c>
      <c r="O282" s="170">
        <v>6</v>
      </c>
      <c r="P282" s="191"/>
      <c r="Q282" s="183" t="str">
        <f>IF($D263="1P","C","B")</f>
        <v>B</v>
      </c>
      <c r="R282" s="197"/>
      <c r="S282" s="198"/>
      <c r="T282" s="197"/>
      <c r="U282" s="198"/>
      <c r="V282" s="197"/>
      <c r="W282" s="198"/>
      <c r="X282" s="197"/>
      <c r="Y282" s="198"/>
      <c r="Z282" s="197"/>
      <c r="AA282" s="208"/>
      <c r="AB282" s="69" t="str">
        <f>IF(CF311&lt;&gt;"",IF(CF311="W",IF(SUM(IF(R282&gt;R284,1,0),IF(T282&gt;T284,1,0),IF(V282&gt;V284,1,0),IF(X282&gt;X284,1,0),IF(Z282&gt;Z284,1,0))&lt;&gt;3,"E",""),""),"")</f>
        <v/>
      </c>
      <c r="AP282" s="3"/>
      <c r="AQ282" s="157"/>
      <c r="AR282" s="158"/>
      <c r="AS282" s="158"/>
      <c r="AT282" s="158"/>
      <c r="AU282" s="158"/>
      <c r="AV282" s="158"/>
      <c r="AW282" s="158"/>
      <c r="AX282" s="158"/>
      <c r="AY282" s="158"/>
      <c r="AZ282" s="158"/>
      <c r="BA282" s="158"/>
      <c r="BB282" s="158"/>
      <c r="BC282" s="159"/>
      <c r="BD282" s="165"/>
      <c r="BE282" s="166"/>
      <c r="BF282" s="184"/>
      <c r="BG282" s="188"/>
      <c r="BH282" s="189"/>
      <c r="BI282" s="189"/>
      <c r="BJ282" s="189"/>
      <c r="BK282" s="189"/>
      <c r="BL282" s="189"/>
      <c r="BM282" s="189"/>
      <c r="BN282" s="189"/>
      <c r="BO282" s="189"/>
      <c r="BP282" s="189"/>
      <c r="BQ282" s="189"/>
      <c r="BR282" s="189"/>
      <c r="BS282" s="189"/>
      <c r="BT282" s="189"/>
      <c r="BU282" s="190"/>
      <c r="BV282" s="172"/>
      <c r="BW282" s="173"/>
      <c r="BX282" s="172"/>
      <c r="BY282" s="173"/>
      <c r="BZ282" s="172"/>
      <c r="CA282" s="173"/>
      <c r="CB282" s="172"/>
      <c r="CC282" s="173"/>
      <c r="CD282" s="172"/>
      <c r="CE282" s="173"/>
      <c r="CF282" s="174"/>
      <c r="CG282" s="157"/>
      <c r="CH282" s="158"/>
      <c r="CI282" s="158"/>
      <c r="CJ282" s="158"/>
      <c r="CK282" s="158"/>
      <c r="CL282" s="158"/>
      <c r="CM282" s="158"/>
      <c r="CN282" s="158"/>
      <c r="CO282" s="158"/>
      <c r="CP282" s="158"/>
      <c r="CQ282" s="158"/>
      <c r="CR282" s="158"/>
      <c r="CS282" s="159"/>
      <c r="CT282" s="165"/>
      <c r="CU282" s="166"/>
      <c r="CV282" s="184"/>
      <c r="CW282" s="188"/>
      <c r="CX282" s="189"/>
      <c r="CY282" s="189"/>
      <c r="CZ282" s="189"/>
      <c r="DA282" s="189"/>
      <c r="DB282" s="189"/>
      <c r="DC282" s="189"/>
      <c r="DD282" s="189"/>
      <c r="DE282" s="189"/>
      <c r="DF282" s="189"/>
      <c r="DG282" s="189"/>
      <c r="DH282" s="189"/>
      <c r="DI282" s="189"/>
      <c r="DJ282" s="189"/>
      <c r="DK282" s="190"/>
      <c r="DL282" s="172"/>
      <c r="DM282" s="173"/>
      <c r="DN282" s="172"/>
      <c r="DO282" s="173"/>
      <c r="DP282" s="172"/>
      <c r="DQ282" s="173"/>
      <c r="DR282" s="172"/>
      <c r="DS282" s="173"/>
      <c r="DT282" s="172"/>
      <c r="DU282" s="173"/>
      <c r="DV282" s="174"/>
      <c r="DW282" s="3"/>
    </row>
    <row r="283" spans="1:127" ht="11.25" customHeight="1">
      <c r="A283" s="192"/>
      <c r="B283" s="193"/>
      <c r="C283" s="196"/>
      <c r="D283" s="199"/>
      <c r="E283" s="200"/>
      <c r="F283" s="199"/>
      <c r="G283" s="200"/>
      <c r="H283" s="199"/>
      <c r="I283" s="200"/>
      <c r="J283" s="199"/>
      <c r="K283" s="200"/>
      <c r="L283" s="199"/>
      <c r="M283" s="209"/>
      <c r="N283" s="69" t="str">
        <f>IF(CF261&lt;&gt;"",IF(ISERROR(AND(BV265="",BX265="",BZ265="",CB265="",CD265="")),"E",IF(AND(BV265="",BX265="",BZ265="",CB265="",CD265=""),"","E")),"")</f>
        <v/>
      </c>
      <c r="O283" s="192"/>
      <c r="P283" s="193"/>
      <c r="Q283" s="196"/>
      <c r="R283" s="199"/>
      <c r="S283" s="200"/>
      <c r="T283" s="199"/>
      <c r="U283" s="200"/>
      <c r="V283" s="199"/>
      <c r="W283" s="200"/>
      <c r="X283" s="199"/>
      <c r="Y283" s="200"/>
      <c r="Z283" s="199"/>
      <c r="AA283" s="209"/>
      <c r="AB283" s="69" t="str">
        <f>IF(CF311&lt;&gt;"",IF(ISERROR(AND(BV315="",BX315="",BZ315="",CB315="",CD315="")),"E",IF(AND(BV315="",BX315="",BZ315="",CB315="",CD315=""),"","E")),"")</f>
        <v/>
      </c>
      <c r="AP283" s="3"/>
      <c r="AQ283" s="157"/>
      <c r="AR283" s="158"/>
      <c r="AS283" s="158"/>
      <c r="AT283" s="158"/>
      <c r="AU283" s="158"/>
      <c r="AV283" s="158"/>
      <c r="AW283" s="158"/>
      <c r="AX283" s="158"/>
      <c r="AY283" s="158"/>
      <c r="AZ283" s="158"/>
      <c r="BA283" s="158"/>
      <c r="BB283" s="158"/>
      <c r="BC283" s="159"/>
      <c r="BD283" s="165"/>
      <c r="BE283" s="166"/>
      <c r="BF283" s="175" t="str">
        <f>C292</f>
        <v>D</v>
      </c>
      <c r="BG283" s="177" t="str">
        <f>IF(VLOOKUP($BF283,$A267:$C275,3,FALSE)=0,"",CONCATENATE(VLOOKUP(VLOOKUP($BF283,$A267:$C275,3,FALSE),Players!$J:$N,4,FALSE)," ",VLOOKUP($BF283,$A267:$C275,3,FALSE)," ",IF(ISERROR(VLOOKUP(VLOOKUP($BF283,$A267:$C275,3,FALSE),Players!$J:$N,5,FALSE)),"()",CONCATENATE("(",VLOOKUP(VLOOKUP($BF283,$A267:$C275,3,FALSE),Players!$J:$N,5,FALSE),")"))))</f>
        <v/>
      </c>
      <c r="BH283" s="178"/>
      <c r="BI283" s="178"/>
      <c r="BJ283" s="178"/>
      <c r="BK283" s="178"/>
      <c r="BL283" s="178"/>
      <c r="BM283" s="178"/>
      <c r="BN283" s="178"/>
      <c r="BO283" s="178"/>
      <c r="BP283" s="178"/>
      <c r="BQ283" s="178"/>
      <c r="BR283" s="178"/>
      <c r="BS283" s="178"/>
      <c r="BT283" s="178"/>
      <c r="BU283" s="179"/>
      <c r="BV283" s="150" t="str">
        <f>IF(D292&lt;&gt;"",D292,"")</f>
        <v/>
      </c>
      <c r="BW283" s="151"/>
      <c r="BX283" s="150" t="str">
        <f>IF(F292&lt;&gt;"",F292,"")</f>
        <v/>
      </c>
      <c r="BY283" s="151"/>
      <c r="BZ283" s="150" t="str">
        <f>IF(H292&lt;&gt;"",H292,"")</f>
        <v/>
      </c>
      <c r="CA283" s="151"/>
      <c r="CB283" s="150" t="str">
        <f>IF(J292&lt;&gt;"",J292,"")</f>
        <v/>
      </c>
      <c r="CC283" s="151"/>
      <c r="CD283" s="150" t="str">
        <f>IF(L292&lt;&gt;"",L292,"")</f>
        <v/>
      </c>
      <c r="CE283" s="151"/>
      <c r="CF283" s="174" t="str">
        <f>IF($CF281&lt;&gt;"",IF(CF281="W","L","W"),"")</f>
        <v/>
      </c>
      <c r="CG283" s="157"/>
      <c r="CH283" s="158"/>
      <c r="CI283" s="158"/>
      <c r="CJ283" s="158"/>
      <c r="CK283" s="158"/>
      <c r="CL283" s="158"/>
      <c r="CM283" s="158"/>
      <c r="CN283" s="158"/>
      <c r="CO283" s="158"/>
      <c r="CP283" s="158"/>
      <c r="CQ283" s="158"/>
      <c r="CR283" s="158"/>
      <c r="CS283" s="159"/>
      <c r="CT283" s="165"/>
      <c r="CU283" s="166"/>
      <c r="CV283" s="175" t="str">
        <f>Q300</f>
        <v>C</v>
      </c>
      <c r="CW283" s="177" t="str">
        <f>IF(VLOOKUP($CV283,$A267:$C275,3,FALSE)=0,"",CONCATENATE(VLOOKUP(VLOOKUP($CV283,$A267:$C275,3,FALSE),Players!$J:$N,4,FALSE)," ",VLOOKUP($CV283,$A267:$C275,3,FALSE)," ",IF(ISERROR(VLOOKUP(VLOOKUP($CV283,$A267:$C275,3,FALSE),Players!$J:$N,5,FALSE)),"()",CONCATENATE("(",VLOOKUP(VLOOKUP($CV283,$A267:$C275,3,FALSE),Players!$J:$N,5,FALSE),")"))))</f>
        <v/>
      </c>
      <c r="CX283" s="178"/>
      <c r="CY283" s="178"/>
      <c r="CZ283" s="178"/>
      <c r="DA283" s="178"/>
      <c r="DB283" s="178"/>
      <c r="DC283" s="178"/>
      <c r="DD283" s="178"/>
      <c r="DE283" s="178"/>
      <c r="DF283" s="178"/>
      <c r="DG283" s="178"/>
      <c r="DH283" s="178"/>
      <c r="DI283" s="178"/>
      <c r="DJ283" s="178"/>
      <c r="DK283" s="179"/>
      <c r="DL283" s="150" t="str">
        <f>IF(R300&lt;&gt;"",R300,"")</f>
        <v/>
      </c>
      <c r="DM283" s="151"/>
      <c r="DN283" s="150" t="str">
        <f>IF(T300&lt;&gt;"",T300,"")</f>
        <v/>
      </c>
      <c r="DO283" s="151"/>
      <c r="DP283" s="150" t="str">
        <f>IF(V300&lt;&gt;"",V300,"")</f>
        <v/>
      </c>
      <c r="DQ283" s="151"/>
      <c r="DR283" s="150" t="str">
        <f>IF(X300&lt;&gt;"",X300,"")</f>
        <v/>
      </c>
      <c r="DS283" s="151"/>
      <c r="DT283" s="150" t="str">
        <f>IF(Z300&lt;&gt;"",Z300,"")</f>
        <v/>
      </c>
      <c r="DU283" s="151"/>
      <c r="DV283" s="174" t="str">
        <f>IF($DV281&lt;&gt;"",IF(DV281="W","L","W"),"")</f>
        <v/>
      </c>
      <c r="DW283" s="3"/>
    </row>
    <row r="284" spans="1:127" ht="11.25" customHeight="1" thickBot="1">
      <c r="A284" s="192"/>
      <c r="B284" s="193"/>
      <c r="C284" s="175" t="str">
        <f>IF($D263="1P","E","E")</f>
        <v>E</v>
      </c>
      <c r="D284" s="201"/>
      <c r="E284" s="202"/>
      <c r="F284" s="201"/>
      <c r="G284" s="202"/>
      <c r="H284" s="201"/>
      <c r="I284" s="202"/>
      <c r="J284" s="201"/>
      <c r="K284" s="202"/>
      <c r="L284" s="201"/>
      <c r="M284" s="205"/>
      <c r="N284" s="69" t="str">
        <f>IF(CF261&lt;&gt;"",IF(ISERROR(AND(BV265="",BX265="",BZ265="",CB265="",CD265="")),"E",IF(AND(BV265="",BX265="",BZ265="",CB265="",CD265=""),"","E")),"")</f>
        <v/>
      </c>
      <c r="O284" s="192"/>
      <c r="P284" s="193"/>
      <c r="Q284" s="175" t="str">
        <f>IF($D263="1P","E","D")</f>
        <v>D</v>
      </c>
      <c r="R284" s="201"/>
      <c r="S284" s="202"/>
      <c r="T284" s="201"/>
      <c r="U284" s="202"/>
      <c r="V284" s="201"/>
      <c r="W284" s="202"/>
      <c r="X284" s="201"/>
      <c r="Y284" s="202"/>
      <c r="Z284" s="201"/>
      <c r="AA284" s="205"/>
      <c r="AB284" s="69" t="str">
        <f>IF(CF311&lt;&gt;"",IF(ISERROR(AND(BV315="",BX315="",BZ315="",CB315="",CD315="")),"E",IF(AND(BV315="",BX315="",BZ315="",CB315="",CD315=""),"","E")),"")</f>
        <v/>
      </c>
      <c r="AP284" s="3"/>
      <c r="AQ284" s="160"/>
      <c r="AR284" s="161"/>
      <c r="AS284" s="161"/>
      <c r="AT284" s="161"/>
      <c r="AU284" s="161"/>
      <c r="AV284" s="161"/>
      <c r="AW284" s="161"/>
      <c r="AX284" s="161"/>
      <c r="AY284" s="161"/>
      <c r="AZ284" s="161"/>
      <c r="BA284" s="161"/>
      <c r="BB284" s="161"/>
      <c r="BC284" s="162"/>
      <c r="BD284" s="167"/>
      <c r="BE284" s="168"/>
      <c r="BF284" s="176"/>
      <c r="BG284" s="180"/>
      <c r="BH284" s="181"/>
      <c r="BI284" s="181"/>
      <c r="BJ284" s="181"/>
      <c r="BK284" s="181"/>
      <c r="BL284" s="181"/>
      <c r="BM284" s="181"/>
      <c r="BN284" s="181"/>
      <c r="BO284" s="181"/>
      <c r="BP284" s="181"/>
      <c r="BQ284" s="181"/>
      <c r="BR284" s="181"/>
      <c r="BS284" s="181"/>
      <c r="BT284" s="181"/>
      <c r="BU284" s="182"/>
      <c r="BV284" s="152"/>
      <c r="BW284" s="153"/>
      <c r="BX284" s="152"/>
      <c r="BY284" s="153"/>
      <c r="BZ284" s="152"/>
      <c r="CA284" s="153"/>
      <c r="CB284" s="152"/>
      <c r="CC284" s="153"/>
      <c r="CD284" s="152"/>
      <c r="CE284" s="153"/>
      <c r="CF284" s="174"/>
      <c r="CG284" s="160"/>
      <c r="CH284" s="161"/>
      <c r="CI284" s="161"/>
      <c r="CJ284" s="161"/>
      <c r="CK284" s="161"/>
      <c r="CL284" s="161"/>
      <c r="CM284" s="161"/>
      <c r="CN284" s="161"/>
      <c r="CO284" s="161"/>
      <c r="CP284" s="161"/>
      <c r="CQ284" s="161"/>
      <c r="CR284" s="161"/>
      <c r="CS284" s="162"/>
      <c r="CT284" s="167"/>
      <c r="CU284" s="168"/>
      <c r="CV284" s="176"/>
      <c r="CW284" s="180"/>
      <c r="CX284" s="181"/>
      <c r="CY284" s="181"/>
      <c r="CZ284" s="181"/>
      <c r="DA284" s="181"/>
      <c r="DB284" s="181"/>
      <c r="DC284" s="181"/>
      <c r="DD284" s="181"/>
      <c r="DE284" s="181"/>
      <c r="DF284" s="181"/>
      <c r="DG284" s="181"/>
      <c r="DH284" s="181"/>
      <c r="DI284" s="181"/>
      <c r="DJ284" s="181"/>
      <c r="DK284" s="182"/>
      <c r="DL284" s="152"/>
      <c r="DM284" s="153"/>
      <c r="DN284" s="152"/>
      <c r="DO284" s="153"/>
      <c r="DP284" s="152"/>
      <c r="DQ284" s="153"/>
      <c r="DR284" s="152"/>
      <c r="DS284" s="153"/>
      <c r="DT284" s="152"/>
      <c r="DU284" s="153"/>
      <c r="DV284" s="174"/>
    </row>
    <row r="285" spans="1:127" ht="11.25" customHeight="1" thickBot="1">
      <c r="A285" s="194"/>
      <c r="B285" s="195"/>
      <c r="C285" s="207"/>
      <c r="D285" s="203"/>
      <c r="E285" s="204"/>
      <c r="F285" s="203"/>
      <c r="G285" s="204"/>
      <c r="H285" s="203"/>
      <c r="I285" s="204"/>
      <c r="J285" s="203"/>
      <c r="K285" s="204"/>
      <c r="L285" s="203"/>
      <c r="M285" s="206"/>
      <c r="N285" s="69" t="str">
        <f>IF(CF263&lt;&gt;"",IF(CF263="W",IF(SUM(IF(D284&gt;D282,1,0),IF(F284&gt;F282,1,0),IF(H284&gt;H282,1,0),IF(J284&gt;J282,1,0),IF(L284&gt;L282,1,0))&lt;&gt;3,"E",""),""),"")</f>
        <v/>
      </c>
      <c r="O285" s="194"/>
      <c r="P285" s="195"/>
      <c r="Q285" s="207"/>
      <c r="R285" s="203"/>
      <c r="S285" s="204"/>
      <c r="T285" s="203"/>
      <c r="U285" s="204"/>
      <c r="V285" s="203"/>
      <c r="W285" s="204"/>
      <c r="X285" s="203"/>
      <c r="Y285" s="204"/>
      <c r="Z285" s="203"/>
      <c r="AA285" s="206"/>
      <c r="AB285" s="69" t="str">
        <f>IF(CF313&lt;&gt;"",IF(CF313="W",IF(SUM(IF(R284&gt;R282,1,0),IF(T284&gt;T282,1,0),IF(V284&gt;V282,1,0),IF(X284&gt;X282,1,0),IF(Z284&gt;Z282,1,0))&lt;&gt;3,"E",""),""),"")</f>
        <v/>
      </c>
      <c r="AP285" s="3"/>
      <c r="AQ285" s="126"/>
      <c r="AR285" s="126"/>
      <c r="AS285" s="126"/>
      <c r="AT285" s="126"/>
      <c r="AU285" s="126"/>
      <c r="AV285" s="126"/>
      <c r="AW285" s="126"/>
      <c r="AX285" s="126"/>
      <c r="AY285" s="126"/>
      <c r="AZ285" s="126"/>
      <c r="BA285" s="126"/>
      <c r="BB285" s="126"/>
      <c r="BC285" s="126"/>
      <c r="BV285" s="169" t="str">
        <f>IF(CF281&lt;&gt;"",IF(AND(AND(BV281&gt;-1,BV283&gt;-1),OR(BV281&gt;10,BV283&gt;10),ABS(BV281-BV283)&gt;1,IF(OR(BV281&gt;11,BV283&gt;11),ABS(BV281-BV283)=2,TRUE),BV281=INT(BV281),BV283=INT(BV283)),"","Error"),"")</f>
        <v/>
      </c>
      <c r="BW285" s="169"/>
      <c r="BX285" s="169" t="str">
        <f>IF(CF281&lt;&gt;"",IF(AND(AND(BX281&gt;-1,BX283&gt;-1),OR(BX281&gt;10,BX283&gt;10),ABS(BX281-BX283)&gt;1,IF(OR(BX281&gt;11,BX283&gt;11),ABS(BX281-BX283)=2,TRUE),BX281=INT(BX281),BX283=INT(BX283)),"","Error"),"")</f>
        <v/>
      </c>
      <c r="BY285" s="169"/>
      <c r="BZ285" s="169" t="str">
        <f>IF(CF281&lt;&gt;"",IF(AND(AND(BZ281&gt;-1,BZ283&gt;-1),OR(BZ281&gt;10,BZ283&gt;10),ABS(BZ281-BZ283)&gt;1,IF(OR(BZ281&gt;11,BZ283&gt;11),ABS(BZ281-BZ283)=2,TRUE),BZ281=INT(BZ281),BZ283=INT(BZ283)),"","Error"),"")</f>
        <v/>
      </c>
      <c r="CA285" s="169"/>
      <c r="CB285" s="169" t="str">
        <f>IF(AND(CF281&lt;&gt;"",CB281&lt;&gt;""),IF(AND(AND(CB281&gt;-1,CB283&gt;-1),OR(CB281&gt;10,CB283&gt;10),ABS(CB281-CB283)&gt;1,IF(OR(CB281&gt;11,CB283&gt;11),ABS(CB281-CB283)=2,TRUE),CB281=INT(CB281),CB283=INT(CB283)),"","Error"),"")</f>
        <v/>
      </c>
      <c r="CC285" s="169"/>
      <c r="CD285" s="169" t="str">
        <f>IF(AND(CF281&lt;&gt;"",CD281&lt;&gt;""),IF(AND(AND(CD281&gt;-1,CD283&gt;-1),OR(CD281&gt;10,CD283&gt;10),ABS(CD281-CD283)&gt;1,IF(OR(CD281&gt;11,CD283&gt;11),ABS(CD281-CD283)=2,TRUE),CD281=INT(CD281),CD283=INT(CD283)),"","Error"),"")</f>
        <v/>
      </c>
      <c r="CE285" s="169"/>
      <c r="CG285" s="126"/>
      <c r="CH285" s="126"/>
      <c r="CI285" s="126"/>
      <c r="CJ285" s="126"/>
      <c r="CK285" s="126"/>
      <c r="CL285" s="126"/>
      <c r="CM285" s="126"/>
      <c r="CN285" s="126"/>
      <c r="CO285" s="126"/>
      <c r="CP285" s="126"/>
      <c r="CQ285" s="126"/>
      <c r="CR285" s="126"/>
      <c r="CS285" s="126"/>
      <c r="DL285" s="169" t="str">
        <f>IF(DV281&lt;&gt;"",IF(AND(AND(DL281&gt;-1,DL283&gt;-1),OR(DL281&gt;10,DL283&gt;10),ABS(DL281-DL283)&gt;1,IF(OR(DL281&gt;11,DL283&gt;11),ABS(DL281-DL283)=2,TRUE),DL281=INT(DL281),DL283=INT(DL283)),"","Error"),"")</f>
        <v/>
      </c>
      <c r="DM285" s="169"/>
      <c r="DN285" s="169" t="str">
        <f>IF(DV281&lt;&gt;"",IF(AND(AND(DN281&gt;-1,DN283&gt;-1),OR(DN281&gt;10,DN283&gt;10),ABS(DN281-DN283)&gt;1,IF(OR(DN281&gt;11,DN283&gt;11),ABS(DN281-DN283)=2,TRUE),DN281=INT(DN281),DN283=INT(DN283)),"","Error"),"")</f>
        <v/>
      </c>
      <c r="DO285" s="169"/>
      <c r="DP285" s="169" t="str">
        <f>IF(DV281&lt;&gt;"",IF(AND(AND(DP281&gt;-1,DP283&gt;-1),OR(DP281&gt;10,DP283&gt;10),ABS(DP281-DP283)&gt;1,IF(OR(DP281&gt;11,DP283&gt;11),ABS(DP281-DP283)=2,TRUE),DP281=INT(DP281),DP283=INT(DP283)),"","Error"),"")</f>
        <v/>
      </c>
      <c r="DQ285" s="169"/>
      <c r="DR285" s="169" t="str">
        <f>IF(AND(DV281&lt;&gt;"",DR281&lt;&gt;""),IF(AND(AND(DR281&gt;-1,DR283&gt;-1),OR(DR281&gt;10,DR283&gt;10),ABS(DR281-DR283)&gt;1,IF(OR(DR281&gt;11,DR283&gt;11),ABS(DR281-DR283)=2,TRUE),DR281=INT(DR281),DR283=INT(DR283)),"","Error"),"")</f>
        <v/>
      </c>
      <c r="DS285" s="169"/>
      <c r="DT285" s="169" t="str">
        <f>IF(AND(DV281&lt;&gt;"",DT281&lt;&gt;""),IF(AND(AND(DT281&gt;-1,DT283&gt;-1),OR(DT281&gt;10,DT283&gt;10),ABS(DT281-DT283)&gt;1,IF(OR(DT281&gt;11,DT283&gt;11),ABS(DT281-DT283)=2,TRUE),DT281=INT(DT281),DT283=INT(DT283)),"","Error"),"")</f>
        <v/>
      </c>
      <c r="DU285" s="169"/>
      <c r="DV285" s="3"/>
    </row>
    <row r="286" spans="1:127" ht="11.25" customHeight="1">
      <c r="A286" s="170">
        <v>2</v>
      </c>
      <c r="B286" s="191"/>
      <c r="C286" s="183" t="str">
        <f>IF($D263="1P","C","C")</f>
        <v>C</v>
      </c>
      <c r="D286" s="197"/>
      <c r="E286" s="198"/>
      <c r="F286" s="197"/>
      <c r="G286" s="198"/>
      <c r="H286" s="197"/>
      <c r="I286" s="198"/>
      <c r="J286" s="197"/>
      <c r="K286" s="198"/>
      <c r="L286" s="197"/>
      <c r="M286" s="208"/>
      <c r="N286" s="69" t="str">
        <f>IF(CF271&lt;&gt;"",IF(CF271="W",IF(SUM(IF(D286&gt;D288,1,0),IF(F286&gt;F288,1,0),IF(H286&gt;H288,1,0),IF(J286&gt;J288,1,0),IF(L286&gt;L288,1,0))&lt;&gt;3,"E",""),""),"")</f>
        <v/>
      </c>
      <c r="O286" s="170">
        <v>7</v>
      </c>
      <c r="P286" s="191"/>
      <c r="Q286" s="183" t="str">
        <f>IF($D263="1P","A","A")</f>
        <v>A</v>
      </c>
      <c r="R286" s="197"/>
      <c r="S286" s="198"/>
      <c r="T286" s="197"/>
      <c r="U286" s="198"/>
      <c r="V286" s="197"/>
      <c r="W286" s="198"/>
      <c r="X286" s="197"/>
      <c r="Y286" s="198"/>
      <c r="Z286" s="197"/>
      <c r="AA286" s="208"/>
      <c r="AB286" s="69" t="str">
        <f>IF(CF321&lt;&gt;"",IF(CF321="W",IF(SUM(IF(R286&gt;R288,1,0),IF(T286&gt;T288,1,0),IF(V286&gt;V288,1,0),IF(X286&gt;X288,1,0),IF(Z286&gt;Z288,1,0))&lt;&gt;3,"E",""),""),"")</f>
        <v/>
      </c>
      <c r="AP286" s="3"/>
      <c r="AQ286" s="126"/>
      <c r="AR286" s="126"/>
      <c r="AS286" s="126"/>
      <c r="AT286" s="126"/>
      <c r="AU286" s="126"/>
      <c r="AV286" s="126"/>
      <c r="AW286" s="126"/>
      <c r="AX286" s="126"/>
      <c r="AY286" s="126"/>
      <c r="AZ286" s="126"/>
      <c r="BA286" s="126"/>
      <c r="BB286" s="126"/>
      <c r="BC286" s="126"/>
      <c r="CG286" s="126"/>
      <c r="CH286" s="126"/>
      <c r="CI286" s="126"/>
      <c r="CJ286" s="126"/>
      <c r="CK286" s="126"/>
      <c r="CL286" s="126"/>
      <c r="CM286" s="126"/>
      <c r="CN286" s="126"/>
      <c r="CO286" s="126"/>
      <c r="CP286" s="126"/>
      <c r="CQ286" s="126"/>
      <c r="CR286" s="126"/>
      <c r="CS286" s="126"/>
      <c r="DV286" s="3"/>
    </row>
    <row r="287" spans="1:127" ht="11.25" customHeight="1">
      <c r="A287" s="192"/>
      <c r="B287" s="193"/>
      <c r="C287" s="196"/>
      <c r="D287" s="199"/>
      <c r="E287" s="200"/>
      <c r="F287" s="199"/>
      <c r="G287" s="200"/>
      <c r="H287" s="199"/>
      <c r="I287" s="200"/>
      <c r="J287" s="199"/>
      <c r="K287" s="200"/>
      <c r="L287" s="199"/>
      <c r="M287" s="209"/>
      <c r="N287" s="69" t="str">
        <f>IF(CF271&lt;&gt;"",IF(ISERROR(AND(BV275="",BX275="",BZ275="",CB275="",CD275="")),"E",IF(AND(BV275="",BX275="",BZ275="",CB275="",CD275=""),"","E")),"")</f>
        <v/>
      </c>
      <c r="O287" s="192"/>
      <c r="P287" s="193"/>
      <c r="Q287" s="196"/>
      <c r="R287" s="199"/>
      <c r="S287" s="200"/>
      <c r="T287" s="199"/>
      <c r="U287" s="200"/>
      <c r="V287" s="199"/>
      <c r="W287" s="200"/>
      <c r="X287" s="199"/>
      <c r="Y287" s="200"/>
      <c r="Z287" s="199"/>
      <c r="AA287" s="209"/>
      <c r="AB287" s="69" t="str">
        <f>IF(CF321&lt;&gt;"",IF(ISERROR(AND(BV325="",BX325="",BZ325="",CB325="",CD325="")),"E",IF(AND(BV325="",BX325="",BZ325="",CB325="",CD325=""),"","E")),"")</f>
        <v/>
      </c>
      <c r="AP287" s="3"/>
      <c r="AQ287" s="127"/>
      <c r="AR287" s="127"/>
      <c r="AS287" s="127"/>
      <c r="AT287" s="127"/>
      <c r="AU287" s="127"/>
      <c r="AV287" s="127"/>
      <c r="AW287" s="127"/>
      <c r="AX287" s="127"/>
      <c r="AY287" s="127"/>
      <c r="AZ287" s="127"/>
      <c r="BA287" s="127"/>
      <c r="BB287" s="127"/>
      <c r="BC287" s="127"/>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3"/>
      <c r="CG287" s="127"/>
      <c r="CH287" s="127"/>
      <c r="CI287" s="127"/>
      <c r="CJ287" s="127"/>
      <c r="CK287" s="127"/>
      <c r="CL287" s="127"/>
      <c r="CM287" s="127"/>
      <c r="CN287" s="127"/>
      <c r="CO287" s="127"/>
      <c r="CP287" s="127"/>
      <c r="CQ287" s="127"/>
      <c r="CR287" s="127"/>
      <c r="CS287" s="127"/>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3"/>
    </row>
    <row r="288" spans="1:127" ht="11.25" customHeight="1">
      <c r="A288" s="192"/>
      <c r="B288" s="193"/>
      <c r="C288" s="175" t="str">
        <f>IF($D263="1P","D","D")</f>
        <v>D</v>
      </c>
      <c r="D288" s="201"/>
      <c r="E288" s="202"/>
      <c r="F288" s="201"/>
      <c r="G288" s="202"/>
      <c r="H288" s="201"/>
      <c r="I288" s="202"/>
      <c r="J288" s="201"/>
      <c r="K288" s="202"/>
      <c r="L288" s="201"/>
      <c r="M288" s="205"/>
      <c r="N288" s="69" t="str">
        <f>IF(CF271&lt;&gt;"",IF(ISERROR(AND(BV275="",BX275="",BZ275="",CB275="",CD275="")),"E",IF(AND(BV275="",BX275="",BZ275="",CB275="",CD275=""),"","E")),"")</f>
        <v/>
      </c>
      <c r="O288" s="192"/>
      <c r="P288" s="193"/>
      <c r="Q288" s="175" t="str">
        <f>IF($D263="1P","C","B")</f>
        <v>B</v>
      </c>
      <c r="R288" s="201"/>
      <c r="S288" s="202"/>
      <c r="T288" s="201"/>
      <c r="U288" s="202"/>
      <c r="V288" s="201"/>
      <c r="W288" s="202"/>
      <c r="X288" s="201"/>
      <c r="Y288" s="202"/>
      <c r="Z288" s="201"/>
      <c r="AA288" s="205"/>
      <c r="AB288" s="69" t="str">
        <f>IF(CF321&lt;&gt;"",IF(ISERROR(AND(BV325="",BX325="",BZ325="",CB325="",CD325="")),"E",IF(AND(BV325="",BX325="",BZ325="",CB325="",CD325=""),"","E")),"")</f>
        <v/>
      </c>
      <c r="AP288" s="3"/>
      <c r="AQ288" s="128"/>
      <c r="AR288" s="128"/>
      <c r="AS288" s="128"/>
      <c r="AT288" s="128"/>
      <c r="AU288" s="128"/>
      <c r="AV288" s="128"/>
      <c r="AW288" s="128"/>
      <c r="AX288" s="128"/>
      <c r="AY288" s="128"/>
      <c r="AZ288" s="128"/>
      <c r="BA288" s="128"/>
      <c r="BB288" s="128"/>
      <c r="BC288" s="128"/>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3"/>
      <c r="CG288" s="128"/>
      <c r="CH288" s="128"/>
      <c r="CI288" s="128"/>
      <c r="CJ288" s="128"/>
      <c r="CK288" s="128"/>
      <c r="CL288" s="128"/>
      <c r="CM288" s="128"/>
      <c r="CN288" s="128"/>
      <c r="CO288" s="128"/>
      <c r="CP288" s="128"/>
      <c r="CQ288" s="128"/>
      <c r="CR288" s="128"/>
      <c r="CS288" s="128"/>
      <c r="CT288" s="41"/>
      <c r="CU288" s="41"/>
      <c r="CV288" s="41"/>
      <c r="CW288" s="41"/>
      <c r="CX288" s="41"/>
      <c r="CY288" s="41"/>
      <c r="CZ288" s="41"/>
      <c r="DA288" s="41"/>
      <c r="DB288" s="41"/>
      <c r="DC288" s="41"/>
      <c r="DD288" s="41"/>
      <c r="DE288" s="41"/>
      <c r="DF288" s="41"/>
      <c r="DG288" s="41"/>
      <c r="DH288" s="41"/>
      <c r="DI288" s="41"/>
      <c r="DJ288" s="41"/>
      <c r="DK288" s="41"/>
      <c r="DL288" s="41"/>
      <c r="DM288" s="41"/>
      <c r="DN288" s="41"/>
      <c r="DO288" s="41"/>
      <c r="DP288" s="41"/>
      <c r="DQ288" s="41"/>
      <c r="DR288" s="41"/>
      <c r="DS288" s="41"/>
      <c r="DT288" s="41"/>
      <c r="DU288" s="41"/>
      <c r="DV288" s="3"/>
      <c r="DW288" s="2"/>
    </row>
    <row r="289" spans="1:127" ht="11.25" customHeight="1" thickBot="1">
      <c r="A289" s="194"/>
      <c r="B289" s="195"/>
      <c r="C289" s="207"/>
      <c r="D289" s="203"/>
      <c r="E289" s="204"/>
      <c r="F289" s="203"/>
      <c r="G289" s="204"/>
      <c r="H289" s="203"/>
      <c r="I289" s="204"/>
      <c r="J289" s="203"/>
      <c r="K289" s="204"/>
      <c r="L289" s="203"/>
      <c r="M289" s="206"/>
      <c r="N289" s="69" t="str">
        <f>IF(CF273&lt;&gt;"",IF(CF273="W",IF(SUM(IF(D288&gt;D286,1,0),IF(F288&gt;F286,1,0),IF(H288&gt;H286,1,0),IF(J288&gt;J286,1,0),IF(L288&gt;L286,1,0))&lt;&gt;3,"E",""),""),"")</f>
        <v/>
      </c>
      <c r="O289" s="194"/>
      <c r="P289" s="195"/>
      <c r="Q289" s="207"/>
      <c r="R289" s="203"/>
      <c r="S289" s="204"/>
      <c r="T289" s="203"/>
      <c r="U289" s="204"/>
      <c r="V289" s="203"/>
      <c r="W289" s="204"/>
      <c r="X289" s="203"/>
      <c r="Y289" s="204"/>
      <c r="Z289" s="203"/>
      <c r="AA289" s="206"/>
      <c r="AB289" s="69" t="str">
        <f>IF(CF323&lt;&gt;"",IF(CF323="W",IF(SUM(IF(R288&gt;R286,1,0),IF(T288&gt;T286,1,0),IF(V288&gt;V286,1,0),IF(X288&gt;X286,1,0),IF(Z288&gt;Z286,1,0))&lt;&gt;3,"E",""),""),"")</f>
        <v/>
      </c>
      <c r="AP289" s="3"/>
      <c r="AQ289" s="126"/>
      <c r="AR289" s="126"/>
      <c r="AS289" s="126"/>
      <c r="AT289" s="126"/>
      <c r="AU289" s="126"/>
      <c r="AV289" s="126"/>
      <c r="AW289" s="126"/>
      <c r="AX289" s="126"/>
      <c r="AY289" s="126"/>
      <c r="AZ289" s="126"/>
      <c r="BA289" s="126"/>
      <c r="BB289" s="126"/>
      <c r="BC289" s="126"/>
      <c r="CF289" s="3"/>
      <c r="CG289" s="126"/>
      <c r="CH289" s="126"/>
      <c r="CI289" s="126"/>
      <c r="CJ289" s="126"/>
      <c r="CK289" s="126"/>
      <c r="CL289" s="126"/>
      <c r="CM289" s="126"/>
      <c r="CN289" s="126"/>
      <c r="CO289" s="126"/>
      <c r="CP289" s="126"/>
      <c r="CQ289" s="126"/>
      <c r="CR289" s="126"/>
      <c r="CS289" s="126"/>
      <c r="DV289" s="3"/>
      <c r="DW289" s="2"/>
    </row>
    <row r="290" spans="1:127" ht="11.25" customHeight="1" thickBot="1">
      <c r="A290" s="170">
        <v>3</v>
      </c>
      <c r="B290" s="191"/>
      <c r="C290" s="183" t="str">
        <f>IF($D263="1P","A","A")</f>
        <v>A</v>
      </c>
      <c r="D290" s="197"/>
      <c r="E290" s="198"/>
      <c r="F290" s="197"/>
      <c r="G290" s="198"/>
      <c r="H290" s="197"/>
      <c r="I290" s="198"/>
      <c r="J290" s="197"/>
      <c r="K290" s="198"/>
      <c r="L290" s="197"/>
      <c r="M290" s="208"/>
      <c r="N290" s="69" t="str">
        <f>IF(CF281&lt;&gt;"",IF(CF281="W",IF(SUM(IF(D290&gt;D292,1,0),IF(F290&gt;F292,1,0),IF(H290&gt;H292,1,0),IF(J290&gt;J292,1,0),IF(L290&gt;L292,1,0))&lt;&gt;3,"E",""),""),"")</f>
        <v/>
      </c>
      <c r="O290" s="170">
        <v>8</v>
      </c>
      <c r="P290" s="191"/>
      <c r="Q290" s="183" t="str">
        <f>IF($D263="1P","B","D")</f>
        <v>D</v>
      </c>
      <c r="R290" s="197"/>
      <c r="S290" s="198"/>
      <c r="T290" s="197"/>
      <c r="U290" s="198"/>
      <c r="V290" s="197"/>
      <c r="W290" s="198"/>
      <c r="X290" s="197"/>
      <c r="Y290" s="198"/>
      <c r="Z290" s="197"/>
      <c r="AA290" s="208"/>
      <c r="AB290" s="69" t="str">
        <f>IF(DV261&lt;&gt;"",IF(DV261="W",IF(SUM(IF(R290&gt;R292,1,0),IF(T290&gt;T292,1,0),IF(V290&gt;V292,1,0),IF(X290&gt;X292,1,0),IF(Z290&gt;Z292,1,0))&lt;&gt;3,"E",""),""),"")</f>
        <v/>
      </c>
      <c r="AP290" s="3"/>
      <c r="AQ290" s="127"/>
      <c r="AR290" s="127"/>
      <c r="AS290" s="127"/>
      <c r="AT290" s="127"/>
      <c r="AU290" s="127"/>
      <c r="AV290" s="127"/>
      <c r="AW290" s="127"/>
      <c r="AX290" s="127"/>
      <c r="AY290" s="127"/>
      <c r="AZ290" s="127"/>
      <c r="BA290" s="127"/>
      <c r="BB290" s="127"/>
      <c r="BC290" s="127"/>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3"/>
      <c r="CG290" s="126"/>
      <c r="CH290" s="126"/>
      <c r="CI290" s="126"/>
      <c r="CJ290" s="126"/>
      <c r="CK290" s="126"/>
      <c r="CL290" s="126"/>
      <c r="CM290" s="126"/>
      <c r="CN290" s="126"/>
      <c r="CO290" s="126"/>
      <c r="CP290" s="126"/>
      <c r="CQ290" s="126"/>
      <c r="CR290" s="126"/>
      <c r="CS290" s="126"/>
      <c r="DV290" s="3"/>
      <c r="DW290" s="3"/>
    </row>
    <row r="291" spans="1:127" ht="11.25" customHeight="1">
      <c r="A291" s="192"/>
      <c r="B291" s="193"/>
      <c r="C291" s="196"/>
      <c r="D291" s="199"/>
      <c r="E291" s="200"/>
      <c r="F291" s="199"/>
      <c r="G291" s="200"/>
      <c r="H291" s="199"/>
      <c r="I291" s="200"/>
      <c r="J291" s="199"/>
      <c r="K291" s="200"/>
      <c r="L291" s="199"/>
      <c r="M291" s="209"/>
      <c r="N291" s="69" t="str">
        <f>IF(CF281&lt;&gt;"",IF(ISERROR(AND(BV285="",BX285="",BZ285="",CB285="",CD285="")),"E",IF(AND(BV285="",BX285="",BZ285="",CB285="",CD285=""),"","E")),"")</f>
        <v/>
      </c>
      <c r="O291" s="192"/>
      <c r="P291" s="193"/>
      <c r="Q291" s="196"/>
      <c r="R291" s="199"/>
      <c r="S291" s="200"/>
      <c r="T291" s="199"/>
      <c r="U291" s="200"/>
      <c r="V291" s="199"/>
      <c r="W291" s="200"/>
      <c r="X291" s="199"/>
      <c r="Y291" s="200"/>
      <c r="Z291" s="199"/>
      <c r="AA291" s="209"/>
      <c r="AB291" s="69" t="str">
        <f>IF(DV261&lt;&gt;"",IF(ISERROR(AND(DL265="",DN265="",DO265="",DR265="",DT265="")),"E",IF(AND(DL265="",DN265="",DP265="",DR265="",DT265=""),"","E")),"")</f>
        <v/>
      </c>
      <c r="AP291" s="3"/>
      <c r="AQ291" s="154" t="str">
        <f>CONCATENATE($A265," ",$D265,","," ",$F263)</f>
        <v>Group: 5, Women's Singles</v>
      </c>
      <c r="AR291" s="155"/>
      <c r="AS291" s="155"/>
      <c r="AT291" s="155"/>
      <c r="AU291" s="155"/>
      <c r="AV291" s="155"/>
      <c r="AW291" s="155"/>
      <c r="AX291" s="155"/>
      <c r="AY291" s="155"/>
      <c r="AZ291" s="155"/>
      <c r="BA291" s="155"/>
      <c r="BB291" s="155"/>
      <c r="BC291" s="156"/>
      <c r="BD291" s="163">
        <f>A294</f>
        <v>4</v>
      </c>
      <c r="BE291" s="164"/>
      <c r="BF291" s="183" t="str">
        <f>C294</f>
        <v>C</v>
      </c>
      <c r="BG291" s="185" t="str">
        <f>IF(VLOOKUP($BF291,$A267:$C275,3,FALSE)=0,"",CONCATENATE(VLOOKUP(VLOOKUP($BF291,$A267:$C275,3,FALSE),Players!$J:$N,4,FALSE)," ",VLOOKUP($BF291,$A267:$C275,3,FALSE)," ",IF(ISERROR(VLOOKUP(VLOOKUP($BF291,$A267:$C275,3,FALSE),Players!$J:$N,5,FALSE)),"()",CONCATENATE("(",VLOOKUP(VLOOKUP($BF291,$A267:$C275,3,FALSE),Players!$J:$N,5,FALSE),")"))))</f>
        <v/>
      </c>
      <c r="BH291" s="186"/>
      <c r="BI291" s="186"/>
      <c r="BJ291" s="186"/>
      <c r="BK291" s="186"/>
      <c r="BL291" s="186"/>
      <c r="BM291" s="186"/>
      <c r="BN291" s="186"/>
      <c r="BO291" s="186"/>
      <c r="BP291" s="186"/>
      <c r="BQ291" s="186"/>
      <c r="BR291" s="186"/>
      <c r="BS291" s="186"/>
      <c r="BT291" s="186"/>
      <c r="BU291" s="187"/>
      <c r="BV291" s="170" t="str">
        <f>IF(D294&lt;&gt;"",D294,"")</f>
        <v/>
      </c>
      <c r="BW291" s="171"/>
      <c r="BX291" s="170" t="str">
        <f>IF(F294&lt;&gt;"",F294,"")</f>
        <v/>
      </c>
      <c r="BY291" s="171"/>
      <c r="BZ291" s="170" t="str">
        <f>IF(H294&lt;&gt;"",H294,"")</f>
        <v/>
      </c>
      <c r="CA291" s="171"/>
      <c r="CB291" s="170" t="str">
        <f>IF(J294&lt;&gt;"",J294,"")</f>
        <v/>
      </c>
      <c r="CC291" s="171"/>
      <c r="CD291" s="170" t="str">
        <f>IF(L294&lt;&gt;"",L294,"")</f>
        <v/>
      </c>
      <c r="CE291" s="171"/>
      <c r="CF291" s="174" t="str">
        <f>IF($CD291=$CD293,IF($CB291=$CB293,IF($BZ291&lt;&gt;"",IF($BZ291&gt;$BZ293,"W","L"),""),IF($CB291&gt;$CB293,"W","L")),IF($CD291&gt;$CD293,"W","L"))</f>
        <v/>
      </c>
      <c r="CG291" s="126"/>
      <c r="CH291" s="126"/>
      <c r="CI291" s="126"/>
      <c r="CJ291" s="126"/>
      <c r="CK291" s="126"/>
      <c r="CL291" s="126"/>
      <c r="CM291" s="126"/>
      <c r="CN291" s="126"/>
      <c r="CO291" s="126"/>
      <c r="CP291" s="126"/>
      <c r="CQ291" s="126"/>
      <c r="CR291" s="126"/>
      <c r="CS291" s="126"/>
      <c r="DV291" s="3"/>
      <c r="DW291" s="3"/>
    </row>
    <row r="292" spans="1:127" ht="11.25" customHeight="1">
      <c r="A292" s="192"/>
      <c r="B292" s="193"/>
      <c r="C292" s="175" t="str">
        <f>IF($D263="1P","E","D")</f>
        <v>D</v>
      </c>
      <c r="D292" s="201"/>
      <c r="E292" s="202"/>
      <c r="F292" s="201"/>
      <c r="G292" s="202"/>
      <c r="H292" s="201"/>
      <c r="I292" s="202"/>
      <c r="J292" s="201"/>
      <c r="K292" s="202"/>
      <c r="L292" s="201"/>
      <c r="M292" s="205"/>
      <c r="N292" s="69" t="str">
        <f>IF(CF281&lt;&gt;"",IF(ISERROR(AND(BV285="",BX285="",BZ285="",CB285="",CD285="")),"E",IF(AND(BV285="",BX285="",BZ285="",CB285="",CD285=""),"","E")),"")</f>
        <v/>
      </c>
      <c r="O292" s="192"/>
      <c r="P292" s="193"/>
      <c r="Q292" s="175" t="str">
        <f>IF($D263="1P","D","E")</f>
        <v>E</v>
      </c>
      <c r="R292" s="201"/>
      <c r="S292" s="202"/>
      <c r="T292" s="201"/>
      <c r="U292" s="202"/>
      <c r="V292" s="201"/>
      <c r="W292" s="202"/>
      <c r="X292" s="201"/>
      <c r="Y292" s="202"/>
      <c r="Z292" s="201"/>
      <c r="AA292" s="205"/>
      <c r="AB292" s="69" t="str">
        <f>IF(DV261&lt;&gt;"",IF(ISERROR(AND(DL265="",DN265="",DO265="",DR265="",DT265="")),"E",IF(AND(DL265="",DN265="",DP265="",DR265="",DT265=""),"","E")),"")</f>
        <v/>
      </c>
      <c r="AP292" s="3"/>
      <c r="AQ292" s="157"/>
      <c r="AR292" s="158"/>
      <c r="AS292" s="158"/>
      <c r="AT292" s="158"/>
      <c r="AU292" s="158"/>
      <c r="AV292" s="158"/>
      <c r="AW292" s="158"/>
      <c r="AX292" s="158"/>
      <c r="AY292" s="158"/>
      <c r="AZ292" s="158"/>
      <c r="BA292" s="158"/>
      <c r="BB292" s="158"/>
      <c r="BC292" s="159"/>
      <c r="BD292" s="165"/>
      <c r="BE292" s="166"/>
      <c r="BF292" s="184"/>
      <c r="BG292" s="188"/>
      <c r="BH292" s="189"/>
      <c r="BI292" s="189"/>
      <c r="BJ292" s="189"/>
      <c r="BK292" s="189"/>
      <c r="BL292" s="189"/>
      <c r="BM292" s="189"/>
      <c r="BN292" s="189"/>
      <c r="BO292" s="189"/>
      <c r="BP292" s="189"/>
      <c r="BQ292" s="189"/>
      <c r="BR292" s="189"/>
      <c r="BS292" s="189"/>
      <c r="BT292" s="189"/>
      <c r="BU292" s="190"/>
      <c r="BV292" s="172"/>
      <c r="BW292" s="173"/>
      <c r="BX292" s="172"/>
      <c r="BY292" s="173"/>
      <c r="BZ292" s="172"/>
      <c r="CA292" s="173"/>
      <c r="CB292" s="172"/>
      <c r="CC292" s="173"/>
      <c r="CD292" s="172"/>
      <c r="CE292" s="173"/>
      <c r="CF292" s="174"/>
      <c r="CG292" s="126"/>
      <c r="CH292" s="126"/>
      <c r="CI292" s="126"/>
      <c r="CJ292" s="126"/>
      <c r="CK292" s="126"/>
      <c r="CL292" s="126"/>
      <c r="CM292" s="126"/>
      <c r="CN292" s="126"/>
      <c r="CO292" s="126"/>
      <c r="CP292" s="126"/>
      <c r="CQ292" s="126"/>
      <c r="CR292" s="126"/>
      <c r="CS292" s="126"/>
      <c r="DV292" s="3"/>
      <c r="DW292" s="3"/>
    </row>
    <row r="293" spans="1:127" ht="11.25" customHeight="1" thickBot="1">
      <c r="A293" s="194"/>
      <c r="B293" s="195"/>
      <c r="C293" s="207"/>
      <c r="D293" s="203"/>
      <c r="E293" s="204"/>
      <c r="F293" s="203"/>
      <c r="G293" s="204"/>
      <c r="H293" s="203"/>
      <c r="I293" s="204"/>
      <c r="J293" s="203"/>
      <c r="K293" s="204"/>
      <c r="L293" s="203"/>
      <c r="M293" s="206"/>
      <c r="N293" s="69" t="str">
        <f>IF(CF283&lt;&gt;"",IF(CF283="W",IF(SUM(IF(D292&gt;D290,1,0),IF(F292&gt;F290,1,0),IF(H292&gt;H290,1,0),IF(J292&gt;J290,1,0),IF(L292&gt;L290,1,0))&lt;&gt;3,"E",""),""),"")</f>
        <v/>
      </c>
      <c r="O293" s="194"/>
      <c r="P293" s="195"/>
      <c r="Q293" s="207"/>
      <c r="R293" s="203"/>
      <c r="S293" s="204"/>
      <c r="T293" s="203"/>
      <c r="U293" s="204"/>
      <c r="V293" s="203"/>
      <c r="W293" s="204"/>
      <c r="X293" s="203"/>
      <c r="Y293" s="204"/>
      <c r="Z293" s="203"/>
      <c r="AA293" s="206"/>
      <c r="AB293" s="69" t="str">
        <f>IF(DV263&lt;&gt;"",IF(DV263="W",IF(SUM(IF(R292&gt;R290,1,0),IF(T292&gt;T290,1,0),IF(V292&gt;V290,1,0),IF(X292&gt;X290,1,0),IF(Z292&gt;Z290,1,0))&lt;&gt;3,"E",""),""),"")</f>
        <v/>
      </c>
      <c r="AP293" s="3"/>
      <c r="AQ293" s="157"/>
      <c r="AR293" s="158"/>
      <c r="AS293" s="158"/>
      <c r="AT293" s="158"/>
      <c r="AU293" s="158"/>
      <c r="AV293" s="158"/>
      <c r="AW293" s="158"/>
      <c r="AX293" s="158"/>
      <c r="AY293" s="158"/>
      <c r="AZ293" s="158"/>
      <c r="BA293" s="158"/>
      <c r="BB293" s="158"/>
      <c r="BC293" s="159"/>
      <c r="BD293" s="165"/>
      <c r="BE293" s="166"/>
      <c r="BF293" s="175" t="str">
        <f>C296</f>
        <v>E</v>
      </c>
      <c r="BG293" s="177" t="str">
        <f>IF(VLOOKUP($BF293,$A267:$C275,3,FALSE)=0,"",CONCATENATE(VLOOKUP(VLOOKUP($BF293,$A267:$C275,3,FALSE),Players!$J:$N,4,FALSE)," ",VLOOKUP($BF293,$A267:$C275,3,FALSE)," ",IF(ISERROR(VLOOKUP(VLOOKUP($BF293,$A267:$C275,3,FALSE),Players!$J:$N,5,FALSE)),"()",CONCATENATE("(",VLOOKUP(VLOOKUP($BF293,$A267:$C275,3,FALSE),Players!$J:$N,5,FALSE),")"))))</f>
        <v/>
      </c>
      <c r="BH293" s="178"/>
      <c r="BI293" s="178"/>
      <c r="BJ293" s="178"/>
      <c r="BK293" s="178"/>
      <c r="BL293" s="178"/>
      <c r="BM293" s="178"/>
      <c r="BN293" s="178"/>
      <c r="BO293" s="178"/>
      <c r="BP293" s="178"/>
      <c r="BQ293" s="178"/>
      <c r="BR293" s="178"/>
      <c r="BS293" s="178"/>
      <c r="BT293" s="178"/>
      <c r="BU293" s="179"/>
      <c r="BV293" s="150" t="str">
        <f>IF(D296&lt;&gt;"",D296,"")</f>
        <v/>
      </c>
      <c r="BW293" s="151"/>
      <c r="BX293" s="150" t="str">
        <f>IF(F296&lt;&gt;"",F296,"")</f>
        <v/>
      </c>
      <c r="BY293" s="151"/>
      <c r="BZ293" s="150" t="str">
        <f>IF(H296&lt;&gt;"",H296,"")</f>
        <v/>
      </c>
      <c r="CA293" s="151"/>
      <c r="CB293" s="150" t="str">
        <f>IF(J296&lt;&gt;"",J296,"")</f>
        <v/>
      </c>
      <c r="CC293" s="151"/>
      <c r="CD293" s="150" t="str">
        <f>IF(L296&lt;&gt;"",L296,"")</f>
        <v/>
      </c>
      <c r="CE293" s="151"/>
      <c r="CF293" s="174" t="str">
        <f>IF($CF291&lt;&gt;"",IF(CF291="W","L","W"),"")</f>
        <v/>
      </c>
      <c r="CG293" s="126"/>
      <c r="CH293" s="126"/>
      <c r="CI293" s="126"/>
      <c r="CJ293" s="126"/>
      <c r="CK293" s="126"/>
      <c r="CL293" s="126"/>
      <c r="CM293" s="126"/>
      <c r="CN293" s="126"/>
      <c r="CO293" s="126"/>
      <c r="CP293" s="126"/>
      <c r="CQ293" s="126"/>
      <c r="CR293" s="126"/>
      <c r="CS293" s="126"/>
      <c r="DV293" s="3"/>
      <c r="DW293" s="3"/>
    </row>
    <row r="294" spans="1:127" ht="11.25" customHeight="1" thickBot="1">
      <c r="A294" s="170">
        <v>4</v>
      </c>
      <c r="B294" s="191"/>
      <c r="C294" s="183" t="str">
        <f>IF($D263="1P","B","C")</f>
        <v>C</v>
      </c>
      <c r="D294" s="197"/>
      <c r="E294" s="198"/>
      <c r="F294" s="197"/>
      <c r="G294" s="198"/>
      <c r="H294" s="197"/>
      <c r="I294" s="198"/>
      <c r="J294" s="197"/>
      <c r="K294" s="198"/>
      <c r="L294" s="197"/>
      <c r="M294" s="208"/>
      <c r="N294" s="69" t="str">
        <f>IF(CF291&lt;&gt;"",IF(CF291="W",IF(SUM(IF(D294&gt;D296,1,0),IF(F294&gt;F296,1,0),IF(H294&gt;H296,1,0),IF(J294&gt;J296,1,0),IF(L294&gt;L296,1,0))&lt;&gt;3,"E",""),""),"")</f>
        <v/>
      </c>
      <c r="O294" s="170">
        <v>9</v>
      </c>
      <c r="P294" s="191"/>
      <c r="Q294" s="183" t="str">
        <f>IF($D263="1P","A","A")</f>
        <v>A</v>
      </c>
      <c r="R294" s="197"/>
      <c r="S294" s="198"/>
      <c r="T294" s="197"/>
      <c r="U294" s="198"/>
      <c r="V294" s="197"/>
      <c r="W294" s="198"/>
      <c r="X294" s="197"/>
      <c r="Y294" s="198"/>
      <c r="Z294" s="197"/>
      <c r="AA294" s="208"/>
      <c r="AB294" s="69" t="str">
        <f>IF(DV271&lt;&gt;"",IF(DV271="W",IF(SUM(IF(R294&gt;R296,1,0),IF(T294&gt;T296,1,0),IF(V294&gt;V296,1,0),IF(X294&gt;X296,1,0),IF(Z294&gt;Z296,1,0))&lt;&gt;3,"E",""),""),"")</f>
        <v/>
      </c>
      <c r="AP294" s="3"/>
      <c r="AQ294" s="160"/>
      <c r="AR294" s="161"/>
      <c r="AS294" s="161"/>
      <c r="AT294" s="161"/>
      <c r="AU294" s="161"/>
      <c r="AV294" s="161"/>
      <c r="AW294" s="161"/>
      <c r="AX294" s="161"/>
      <c r="AY294" s="161"/>
      <c r="AZ294" s="161"/>
      <c r="BA294" s="161"/>
      <c r="BB294" s="161"/>
      <c r="BC294" s="162"/>
      <c r="BD294" s="167"/>
      <c r="BE294" s="168"/>
      <c r="BF294" s="176"/>
      <c r="BG294" s="180"/>
      <c r="BH294" s="181"/>
      <c r="BI294" s="181"/>
      <c r="BJ294" s="181"/>
      <c r="BK294" s="181"/>
      <c r="BL294" s="181"/>
      <c r="BM294" s="181"/>
      <c r="BN294" s="181"/>
      <c r="BO294" s="181"/>
      <c r="BP294" s="181"/>
      <c r="BQ294" s="181"/>
      <c r="BR294" s="181"/>
      <c r="BS294" s="181"/>
      <c r="BT294" s="181"/>
      <c r="BU294" s="182"/>
      <c r="BV294" s="152"/>
      <c r="BW294" s="153"/>
      <c r="BX294" s="152"/>
      <c r="BY294" s="153"/>
      <c r="BZ294" s="152"/>
      <c r="CA294" s="153"/>
      <c r="CB294" s="152"/>
      <c r="CC294" s="153"/>
      <c r="CD294" s="152"/>
      <c r="CE294" s="153"/>
      <c r="CF294" s="174"/>
      <c r="CG294" s="126"/>
      <c r="CH294" s="126"/>
      <c r="CI294" s="126"/>
      <c r="CJ294" s="126"/>
      <c r="CK294" s="126"/>
      <c r="CL294" s="126"/>
      <c r="CM294" s="126"/>
      <c r="CN294" s="126"/>
      <c r="CO294" s="126"/>
      <c r="CP294" s="126"/>
      <c r="CQ294" s="126"/>
      <c r="CR294" s="126"/>
      <c r="CS294" s="126"/>
      <c r="DV294" s="3"/>
      <c r="DW294" s="3"/>
    </row>
    <row r="295" spans="1:127" ht="11.25" customHeight="1">
      <c r="A295" s="192"/>
      <c r="B295" s="193"/>
      <c r="C295" s="196"/>
      <c r="D295" s="199"/>
      <c r="E295" s="200"/>
      <c r="F295" s="199"/>
      <c r="G295" s="200"/>
      <c r="H295" s="199"/>
      <c r="I295" s="200"/>
      <c r="J295" s="199"/>
      <c r="K295" s="200"/>
      <c r="L295" s="199"/>
      <c r="M295" s="209"/>
      <c r="N295" s="69" t="str">
        <f>IF(CF291&lt;&gt;"",IF(ISERROR(AND(BV295="",BX295="",BZ295="",CB295="",CD295="")),"E",IF(AND(BV295="",BX295="",BZ295="",CB295="",CD295=""),"","E")),"")</f>
        <v/>
      </c>
      <c r="O295" s="192"/>
      <c r="P295" s="193"/>
      <c r="Q295" s="196"/>
      <c r="R295" s="199"/>
      <c r="S295" s="200"/>
      <c r="T295" s="199"/>
      <c r="U295" s="200"/>
      <c r="V295" s="199"/>
      <c r="W295" s="200"/>
      <c r="X295" s="199"/>
      <c r="Y295" s="200"/>
      <c r="Z295" s="199"/>
      <c r="AA295" s="209"/>
      <c r="AB295" s="69" t="str">
        <f>IF(DV271&lt;&gt;"",IF(ISERROR(AND(DL275="",DN275="",DO275="",DR275="",DT275="")),"E",IF(AND(DL275="",DN275="",DP275="",DR275="",DT275=""),"","E")),"")</f>
        <v/>
      </c>
      <c r="AP295" s="3"/>
      <c r="AQ295" s="126"/>
      <c r="AR295" s="126"/>
      <c r="AS295" s="126"/>
      <c r="AT295" s="126"/>
      <c r="AU295" s="126"/>
      <c r="AV295" s="126"/>
      <c r="AW295" s="126"/>
      <c r="AX295" s="126"/>
      <c r="AY295" s="126"/>
      <c r="AZ295" s="126"/>
      <c r="BA295" s="126"/>
      <c r="BB295" s="126"/>
      <c r="BC295" s="126"/>
      <c r="BV295" s="169" t="str">
        <f>IF(CF291&lt;&gt;"",IF(AND(AND(BV291&gt;-1,BV293&gt;-1),OR(BV291&gt;10,BV293&gt;10),ABS(BV291-BV293)&gt;1,IF(OR(BV291&gt;11,BV293&gt;11),ABS(BV291-BV293)=2,TRUE),BV291=INT(BV291),BV293=INT(BV293)),"","Error"),"")</f>
        <v/>
      </c>
      <c r="BW295" s="169"/>
      <c r="BX295" s="169" t="str">
        <f>IF(CF291&lt;&gt;"",IF(AND(AND(BX291&gt;-1,BX293&gt;-1),OR(BX291&gt;10,BX293&gt;10),ABS(BX291-BX293)&gt;1,IF(OR(BX291&gt;11,BX293&gt;11),ABS(BX291-BX293)=2,TRUE),BX291=INT(BX291),BX293=INT(BX293)),"","Error"),"")</f>
        <v/>
      </c>
      <c r="BY295" s="169"/>
      <c r="BZ295" s="169" t="str">
        <f>IF(CF291&lt;&gt;"",IF(AND(AND(BZ291&gt;-1,BZ293&gt;-1),OR(BZ291&gt;10,BZ293&gt;10),ABS(BZ291-BZ293)&gt;1,IF(OR(BZ291&gt;11,BZ293&gt;11),ABS(BZ291-BZ293)=2,TRUE),BZ291=INT(BZ291),BZ293=INT(BZ293)),"","Error"),"")</f>
        <v/>
      </c>
      <c r="CA295" s="169"/>
      <c r="CB295" s="169" t="str">
        <f>IF(AND(CF291&lt;&gt;"",CB291&lt;&gt;""),IF(AND(AND(CB291&gt;-1,CB293&gt;-1),OR(CB291&gt;10,CB293&gt;10),ABS(CB291-CB293)&gt;1,IF(OR(CB291&gt;11,CB293&gt;11),ABS(CB291-CB293)=2,TRUE),CB291=INT(CB291),CB293=INT(CB293)),"","Error"),"")</f>
        <v/>
      </c>
      <c r="CC295" s="169"/>
      <c r="CD295" s="169" t="str">
        <f>IF(AND(CF291&lt;&gt;"",CD291&lt;&gt;""),IF(AND(AND(CD291&gt;-1,CD293&gt;-1),OR(CD291&gt;10,CD293&gt;10),ABS(CD291-CD293)&gt;1,IF(OR(CD291&gt;11,CD293&gt;11),ABS(CD291-CD293)=2,TRUE),CD291=INT(CD291),CD293=INT(CD293)),"","Error"),"")</f>
        <v/>
      </c>
      <c r="CE295" s="169"/>
      <c r="CF295" s="3"/>
      <c r="CG295" s="126"/>
      <c r="CH295" s="126"/>
      <c r="CI295" s="126"/>
      <c r="CJ295" s="126"/>
      <c r="CK295" s="126"/>
      <c r="CL295" s="126"/>
      <c r="CM295" s="126"/>
      <c r="CN295" s="126"/>
      <c r="CO295" s="126"/>
      <c r="CP295" s="126"/>
      <c r="CQ295" s="126"/>
      <c r="CR295" s="126"/>
      <c r="CS295" s="126"/>
      <c r="DV295" s="3"/>
      <c r="DW295" s="3"/>
    </row>
    <row r="296" spans="1:127" ht="11.25" customHeight="1">
      <c r="A296" s="192"/>
      <c r="B296" s="193"/>
      <c r="C296" s="175" t="str">
        <f>IF($D263="1P","C","E")</f>
        <v>E</v>
      </c>
      <c r="D296" s="201"/>
      <c r="E296" s="202"/>
      <c r="F296" s="201"/>
      <c r="G296" s="202"/>
      <c r="H296" s="201"/>
      <c r="I296" s="202"/>
      <c r="J296" s="201"/>
      <c r="K296" s="202"/>
      <c r="L296" s="201"/>
      <c r="M296" s="205"/>
      <c r="N296" s="69" t="str">
        <f>IF(CF291&lt;&gt;"",IF(ISERROR(AND(BV295="",BX295="",BZ295="",CB295="",CD295="")),"E",IF(AND(BV295="",BX295="",BZ295="",CB295="",CD295=""),"","E")),"")</f>
        <v/>
      </c>
      <c r="O296" s="192"/>
      <c r="P296" s="193"/>
      <c r="Q296" s="175" t="str">
        <f>IF($D263="1P","B","E")</f>
        <v>E</v>
      </c>
      <c r="R296" s="201"/>
      <c r="S296" s="202"/>
      <c r="T296" s="201"/>
      <c r="U296" s="202"/>
      <c r="V296" s="201"/>
      <c r="W296" s="202"/>
      <c r="X296" s="201"/>
      <c r="Y296" s="202"/>
      <c r="Z296" s="201"/>
      <c r="AA296" s="205"/>
      <c r="AB296" s="69" t="str">
        <f>IF(DV271&lt;&gt;"",IF(ISERROR(AND(DL275="",DN275="",DO275="",DR275="",DT275="")),"E",IF(AND(DL275="",DN275="",DP275="",DR275="",DT275=""),"","E")),"")</f>
        <v/>
      </c>
      <c r="AP296" s="3"/>
      <c r="AQ296" s="126"/>
      <c r="AR296" s="126"/>
      <c r="AS296" s="126"/>
      <c r="AT296" s="126"/>
      <c r="AU296" s="126"/>
      <c r="AV296" s="126"/>
      <c r="AW296" s="126"/>
      <c r="AX296" s="126"/>
      <c r="AY296" s="126"/>
      <c r="AZ296" s="126"/>
      <c r="BA296" s="126"/>
      <c r="BB296" s="126"/>
      <c r="BC296" s="126"/>
      <c r="CF296" s="3"/>
      <c r="CG296" s="126"/>
      <c r="CH296" s="126"/>
      <c r="CI296" s="126"/>
      <c r="CJ296" s="126"/>
      <c r="CK296" s="126"/>
      <c r="CL296" s="126"/>
      <c r="CM296" s="126"/>
      <c r="CN296" s="126"/>
      <c r="CO296" s="126"/>
      <c r="CP296" s="126"/>
      <c r="CQ296" s="126"/>
      <c r="CR296" s="126"/>
      <c r="CS296" s="126"/>
      <c r="DV296" s="3"/>
      <c r="DW296" s="3"/>
    </row>
    <row r="297" spans="1:127" ht="11.25" customHeight="1" thickBot="1">
      <c r="A297" s="194"/>
      <c r="B297" s="195"/>
      <c r="C297" s="207"/>
      <c r="D297" s="203"/>
      <c r="E297" s="204"/>
      <c r="F297" s="203"/>
      <c r="G297" s="204"/>
      <c r="H297" s="203"/>
      <c r="I297" s="204"/>
      <c r="J297" s="203"/>
      <c r="K297" s="204"/>
      <c r="L297" s="203"/>
      <c r="M297" s="206"/>
      <c r="N297" s="69" t="str">
        <f>IF(CF293&lt;&gt;"",IF(CF293="W",IF(SUM(IF(D296&gt;D294,1,0),IF(F296&gt;F294,1,0),IF(H296&gt;H294,1,0),IF(J296&gt;J294,1,0),IF(L296&gt;L294,1,0))&lt;&gt;3,"E",""),""),"")</f>
        <v/>
      </c>
      <c r="O297" s="194"/>
      <c r="P297" s="195"/>
      <c r="Q297" s="207"/>
      <c r="R297" s="203"/>
      <c r="S297" s="204"/>
      <c r="T297" s="203"/>
      <c r="U297" s="204"/>
      <c r="V297" s="203"/>
      <c r="W297" s="204"/>
      <c r="X297" s="203"/>
      <c r="Y297" s="204"/>
      <c r="Z297" s="203"/>
      <c r="AA297" s="206"/>
      <c r="AB297" s="69" t="str">
        <f>IF(DV273&lt;&gt;"",IF(DV273="W",IF(SUM(IF(R296&gt;R294,1,0),IF(T296&gt;T294,1,0),IF(V296&gt;V294,1,0),IF(X296&gt;X294,1,0),IF(Z296&gt;Z294,1,0))&lt;&gt;3,"E",""),""),"")</f>
        <v/>
      </c>
      <c r="AP297" s="3"/>
      <c r="AQ297" s="127"/>
      <c r="AR297" s="127"/>
      <c r="AS297" s="127"/>
      <c r="AT297" s="127"/>
      <c r="AU297" s="127"/>
      <c r="AV297" s="127"/>
      <c r="AW297" s="127"/>
      <c r="AX297" s="127"/>
      <c r="AY297" s="127"/>
      <c r="AZ297" s="127"/>
      <c r="BA297" s="127"/>
      <c r="BB297" s="127"/>
      <c r="BC297" s="127"/>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3"/>
      <c r="CG297" s="126"/>
      <c r="CH297" s="126"/>
      <c r="CI297" s="126"/>
      <c r="CJ297" s="126"/>
      <c r="CK297" s="126"/>
      <c r="CL297" s="126"/>
      <c r="CM297" s="126"/>
      <c r="CN297" s="126"/>
      <c r="CO297" s="126"/>
      <c r="CP297" s="126"/>
      <c r="CQ297" s="126"/>
      <c r="CR297" s="126"/>
      <c r="CS297" s="126"/>
      <c r="DV297" s="3"/>
      <c r="DW297" s="3"/>
    </row>
    <row r="298" spans="1:127" ht="11.25" customHeight="1">
      <c r="A298" s="170">
        <v>5</v>
      </c>
      <c r="B298" s="191"/>
      <c r="C298" s="183" t="str">
        <f>IF($D263="1P","A","A")</f>
        <v>A</v>
      </c>
      <c r="D298" s="197"/>
      <c r="E298" s="198"/>
      <c r="F298" s="197"/>
      <c r="G298" s="198"/>
      <c r="H298" s="197"/>
      <c r="I298" s="198"/>
      <c r="J298" s="197"/>
      <c r="K298" s="198"/>
      <c r="L298" s="197"/>
      <c r="M298" s="208"/>
      <c r="N298" s="69" t="str">
        <f>IF(CF301&lt;&gt;"",IF(CF301="W",IF(SUM(IF(D298&gt;D300,1,0),IF(F298&gt;F300,1,0),IF(H298&gt;H300,1,0),IF(J298&gt;J300,1,0),IF(L298&gt;L300,1,0))&lt;&gt;3,"E",""),""),"")</f>
        <v/>
      </c>
      <c r="O298" s="170">
        <v>10</v>
      </c>
      <c r="P298" s="191"/>
      <c r="Q298" s="183" t="str">
        <f>IF($D263="1P","D","B")</f>
        <v>B</v>
      </c>
      <c r="R298" s="197"/>
      <c r="S298" s="198"/>
      <c r="T298" s="197"/>
      <c r="U298" s="198"/>
      <c r="V298" s="197"/>
      <c r="W298" s="198"/>
      <c r="X298" s="197"/>
      <c r="Y298" s="198"/>
      <c r="Z298" s="197"/>
      <c r="AA298" s="208"/>
      <c r="AB298" s="69" t="str">
        <f>IF(DV281&lt;&gt;"",IF(DV281="W",IF(SUM(IF(R298&gt;R300,1,0),IF(T298&gt;T300,1,0),IF(V298&gt;V300,1,0),IF(X298&gt;X300,1,0),IF(Z298&gt;Z300,1,0))&lt;&gt;3,"E",""),""),"")</f>
        <v/>
      </c>
      <c r="AP298" s="3"/>
      <c r="AQ298" s="128"/>
      <c r="AR298" s="128"/>
      <c r="AS298" s="128"/>
      <c r="AT298" s="128"/>
      <c r="AU298" s="128"/>
      <c r="AV298" s="128"/>
      <c r="AW298" s="128"/>
      <c r="AX298" s="128"/>
      <c r="AY298" s="128"/>
      <c r="AZ298" s="128"/>
      <c r="BA298" s="128"/>
      <c r="BB298" s="128"/>
      <c r="BC298" s="128"/>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3"/>
      <c r="CG298" s="126"/>
      <c r="CH298" s="126"/>
      <c r="CI298" s="126"/>
      <c r="CJ298" s="126"/>
      <c r="CK298" s="126"/>
      <c r="CL298" s="126"/>
      <c r="CM298" s="126"/>
      <c r="CN298" s="126"/>
      <c r="CO298" s="126"/>
      <c r="CP298" s="126"/>
      <c r="CQ298" s="126"/>
      <c r="CR298" s="126"/>
      <c r="CS298" s="126"/>
      <c r="DV298" s="3"/>
      <c r="DW298" s="3"/>
    </row>
    <row r="299" spans="1:127" ht="11.25" customHeight="1">
      <c r="A299" s="192"/>
      <c r="B299" s="193"/>
      <c r="C299" s="196"/>
      <c r="D299" s="199"/>
      <c r="E299" s="200"/>
      <c r="F299" s="199"/>
      <c r="G299" s="200"/>
      <c r="H299" s="199"/>
      <c r="I299" s="200"/>
      <c r="J299" s="199"/>
      <c r="K299" s="200"/>
      <c r="L299" s="199"/>
      <c r="M299" s="209"/>
      <c r="N299" s="69" t="str">
        <f>IF(CF301&lt;&gt;"",IF(ISERROR(AND(BV305="",BX305="",BZ305="",CB305="",CD305="")),"E",IF(AND(BV305="",BX305="",BZ305="",CB305="",CD305=""),"","E")),"")</f>
        <v/>
      </c>
      <c r="O299" s="192"/>
      <c r="P299" s="193"/>
      <c r="Q299" s="196"/>
      <c r="R299" s="199"/>
      <c r="S299" s="200"/>
      <c r="T299" s="199"/>
      <c r="U299" s="200"/>
      <c r="V299" s="199"/>
      <c r="W299" s="200"/>
      <c r="X299" s="199"/>
      <c r="Y299" s="200"/>
      <c r="Z299" s="199"/>
      <c r="AA299" s="209"/>
      <c r="AB299" s="69" t="str">
        <f>IF(DV281&lt;&gt;"",IF(ISERROR(AND(DL285="",DN285="",DO285="",DR285="",DT285="")),"E",IF(AND(DL285="",DN285="",DP285="",DR285="",DT285=""),"","E")),"")</f>
        <v/>
      </c>
      <c r="AP299" s="3"/>
      <c r="AQ299" s="126"/>
      <c r="AR299" s="126"/>
      <c r="AS299" s="126"/>
      <c r="AT299" s="126"/>
      <c r="AU299" s="126"/>
      <c r="AV299" s="126"/>
      <c r="AW299" s="126"/>
      <c r="AX299" s="126"/>
      <c r="AY299" s="126"/>
      <c r="AZ299" s="126"/>
      <c r="BA299" s="126"/>
      <c r="BB299" s="126"/>
      <c r="BC299" s="126"/>
      <c r="CF299" s="3"/>
      <c r="CG299" s="126"/>
      <c r="CH299" s="126"/>
      <c r="CI299" s="126"/>
      <c r="CJ299" s="126"/>
      <c r="CK299" s="126"/>
      <c r="CL299" s="126"/>
      <c r="CM299" s="126"/>
      <c r="CN299" s="126"/>
      <c r="CO299" s="126"/>
      <c r="CP299" s="126"/>
      <c r="CQ299" s="126"/>
      <c r="CR299" s="126"/>
      <c r="CS299" s="126"/>
      <c r="DV299" s="3"/>
      <c r="DW299" s="3"/>
    </row>
    <row r="300" spans="1:127" ht="11.25" customHeight="1" thickBot="1">
      <c r="A300" s="192"/>
      <c r="B300" s="193"/>
      <c r="C300" s="175" t="str">
        <f>IF($D263="1P","D","C")</f>
        <v>C</v>
      </c>
      <c r="D300" s="201"/>
      <c r="E300" s="202"/>
      <c r="F300" s="201"/>
      <c r="G300" s="202"/>
      <c r="H300" s="201"/>
      <c r="I300" s="202"/>
      <c r="J300" s="201"/>
      <c r="K300" s="202"/>
      <c r="L300" s="201"/>
      <c r="M300" s="205"/>
      <c r="N300" s="69" t="str">
        <f>IF(CF301&lt;&gt;"",IF(ISERROR(AND(BV305="",BX305="",BZ305="",CB305="",CD305="")),"E",IF(AND(BV305="",BX305="",BZ305="",CB305="",CD305=""),"","E")),"")</f>
        <v/>
      </c>
      <c r="O300" s="192"/>
      <c r="P300" s="193"/>
      <c r="Q300" s="175" t="str">
        <f>IF($D263="1P","E","C")</f>
        <v>C</v>
      </c>
      <c r="R300" s="201"/>
      <c r="S300" s="202"/>
      <c r="T300" s="201"/>
      <c r="U300" s="202"/>
      <c r="V300" s="201"/>
      <c r="W300" s="202"/>
      <c r="X300" s="201"/>
      <c r="Y300" s="202"/>
      <c r="Z300" s="201"/>
      <c r="AA300" s="205"/>
      <c r="AB300" s="69" t="str">
        <f>IF(DV281&lt;&gt;"",IF(ISERROR(AND(DL285="",DN285="",DO285="",DR285="",DT285="")),"E",IF(AND(DL285="",DN285="",DP285="",DR285="",DT285=""),"","E")),"")</f>
        <v/>
      </c>
      <c r="AP300" s="3"/>
      <c r="AQ300" s="127"/>
      <c r="AR300" s="127"/>
      <c r="AS300" s="127"/>
      <c r="AT300" s="127"/>
      <c r="AU300" s="127"/>
      <c r="AV300" s="127"/>
      <c r="AW300" s="127"/>
      <c r="AX300" s="127"/>
      <c r="AY300" s="127"/>
      <c r="AZ300" s="127"/>
      <c r="BA300" s="127"/>
      <c r="BB300" s="127"/>
      <c r="BC300" s="127"/>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3"/>
      <c r="CG300" s="126"/>
      <c r="CH300" s="126"/>
      <c r="CI300" s="126"/>
      <c r="CJ300" s="126"/>
      <c r="CK300" s="126"/>
      <c r="CL300" s="126"/>
      <c r="CM300" s="126"/>
      <c r="CN300" s="126"/>
      <c r="CO300" s="126"/>
      <c r="CP300" s="126"/>
      <c r="CQ300" s="126"/>
      <c r="CR300" s="126"/>
      <c r="CS300" s="126"/>
      <c r="DV300" s="3"/>
      <c r="DW300" s="3"/>
    </row>
    <row r="301" spans="1:127" ht="11.25" customHeight="1" thickBot="1">
      <c r="A301" s="194"/>
      <c r="B301" s="195"/>
      <c r="C301" s="207"/>
      <c r="D301" s="203"/>
      <c r="E301" s="204"/>
      <c r="F301" s="203"/>
      <c r="G301" s="204"/>
      <c r="H301" s="203"/>
      <c r="I301" s="204"/>
      <c r="J301" s="203"/>
      <c r="K301" s="204"/>
      <c r="L301" s="203"/>
      <c r="M301" s="206"/>
      <c r="N301" s="69" t="str">
        <f>IF(CF303&lt;&gt;"",IF(CF303="W",IF(SUM(IF(D300&gt;D298,1,0),IF(F300&gt;F298,1,0),IF(H300&gt;H298,1,0),IF(J300&gt;J298,1,0),IF(L300&gt;L298,1,0))&lt;&gt;3,"E",""),""),"")</f>
        <v/>
      </c>
      <c r="O301" s="194"/>
      <c r="P301" s="195"/>
      <c r="Q301" s="207"/>
      <c r="R301" s="203"/>
      <c r="S301" s="204"/>
      <c r="T301" s="203"/>
      <c r="U301" s="204"/>
      <c r="V301" s="203"/>
      <c r="W301" s="204"/>
      <c r="X301" s="203"/>
      <c r="Y301" s="204"/>
      <c r="Z301" s="203"/>
      <c r="AA301" s="206"/>
      <c r="AB301" s="69" t="str">
        <f>IF(DV283&lt;&gt;"",IF(DV283="W",IF(SUM(IF(R300&gt;R298,1,0),IF(T300&gt;T298,1,0),IF(V300&gt;V298,1,0),IF(X300&gt;X298,1,0),IF(Z300&gt;Z298,1,0))&lt;&gt;3,"E",""),""),"")</f>
        <v/>
      </c>
      <c r="AP301" s="3"/>
      <c r="AQ301" s="154" t="str">
        <f>CONCATENATE($A265," ",$D265,","," ",$F263)</f>
        <v>Group: 5, Women's Singles</v>
      </c>
      <c r="AR301" s="155"/>
      <c r="AS301" s="155"/>
      <c r="AT301" s="155"/>
      <c r="AU301" s="155"/>
      <c r="AV301" s="155"/>
      <c r="AW301" s="155"/>
      <c r="AX301" s="155"/>
      <c r="AY301" s="155"/>
      <c r="AZ301" s="155"/>
      <c r="BA301" s="155"/>
      <c r="BB301" s="155"/>
      <c r="BC301" s="156"/>
      <c r="BD301" s="163">
        <f>A298</f>
        <v>5</v>
      </c>
      <c r="BE301" s="164"/>
      <c r="BF301" s="183" t="str">
        <f>C298</f>
        <v>A</v>
      </c>
      <c r="BG301" s="185" t="str">
        <f>IF(VLOOKUP($BF301,$A267:$C275,3,FALSE)=0,"",CONCATENATE(VLOOKUP(VLOOKUP($BF301,$A267:$C275,3,FALSE),Players!$J:$N,4,FALSE)," ",VLOOKUP($BF301,$A267:$C275,3,FALSE)," ",IF(ISERROR(VLOOKUP(VLOOKUP($BF301,$A267:$C275,3,FALSE),Players!$J:$N,5,FALSE)),"()",CONCATENATE("(",VLOOKUP(VLOOKUP($BF301,$A267:$C275,3,FALSE),Players!$J:$N,5,FALSE),")"))))</f>
        <v/>
      </c>
      <c r="BH301" s="186"/>
      <c r="BI301" s="186"/>
      <c r="BJ301" s="186"/>
      <c r="BK301" s="186"/>
      <c r="BL301" s="186"/>
      <c r="BM301" s="186"/>
      <c r="BN301" s="186"/>
      <c r="BO301" s="186"/>
      <c r="BP301" s="186"/>
      <c r="BQ301" s="186"/>
      <c r="BR301" s="186"/>
      <c r="BS301" s="186"/>
      <c r="BT301" s="186"/>
      <c r="BU301" s="187"/>
      <c r="BV301" s="170" t="str">
        <f>IF(D298&lt;&gt;"",D298,"")</f>
        <v/>
      </c>
      <c r="BW301" s="171"/>
      <c r="BX301" s="170" t="str">
        <f>IF(F298&lt;&gt;"",F298,"")</f>
        <v/>
      </c>
      <c r="BY301" s="171"/>
      <c r="BZ301" s="170" t="str">
        <f>IF(H298&lt;&gt;"",H298,"")</f>
        <v/>
      </c>
      <c r="CA301" s="171"/>
      <c r="CB301" s="170" t="str">
        <f>IF(J298&lt;&gt;"",J298,"")</f>
        <v/>
      </c>
      <c r="CC301" s="171"/>
      <c r="CD301" s="170" t="str">
        <f>IF(L298&lt;&gt;"",L298,"")</f>
        <v/>
      </c>
      <c r="CE301" s="171"/>
      <c r="CF301" s="174" t="str">
        <f>IF($CD301=$CD303,IF($CB301=$CB303,IF($BZ301&lt;&gt;"",IF($BZ301&gt;$BZ303,"W","L"),""),IF($CB301&gt;$CB303,"W","L")),IF($CD301&gt;$CD303,"W","L"))</f>
        <v/>
      </c>
      <c r="CG301" s="126"/>
      <c r="CH301" s="126"/>
      <c r="CI301" s="126"/>
      <c r="CJ301" s="126"/>
      <c r="CK301" s="126"/>
      <c r="CL301" s="126"/>
      <c r="CM301" s="126"/>
      <c r="CN301" s="126"/>
      <c r="CO301" s="126"/>
      <c r="CP301" s="126"/>
      <c r="CQ301" s="126"/>
      <c r="CR301" s="126"/>
      <c r="CS301" s="126"/>
      <c r="DV301" s="3"/>
      <c r="DW301" s="3"/>
    </row>
    <row r="302" spans="1:127" ht="11.25" customHeight="1">
      <c r="C302" s="44"/>
      <c r="D302" s="44"/>
      <c r="N302" s="43"/>
      <c r="O302" s="43"/>
      <c r="P302" s="43"/>
      <c r="Q302" s="43"/>
      <c r="R302" s="43"/>
      <c r="S302" s="43"/>
      <c r="T302" s="43"/>
      <c r="U302" s="43"/>
      <c r="V302" s="43"/>
      <c r="W302" s="43"/>
      <c r="X302" s="43"/>
      <c r="Y302" s="43"/>
      <c r="Z302" s="43"/>
      <c r="AA302" s="43"/>
      <c r="AB302" s="3"/>
      <c r="AP302" s="3"/>
      <c r="AQ302" s="157"/>
      <c r="AR302" s="158"/>
      <c r="AS302" s="158"/>
      <c r="AT302" s="158"/>
      <c r="AU302" s="158"/>
      <c r="AV302" s="158"/>
      <c r="AW302" s="158"/>
      <c r="AX302" s="158"/>
      <c r="AY302" s="158"/>
      <c r="AZ302" s="158"/>
      <c r="BA302" s="158"/>
      <c r="BB302" s="158"/>
      <c r="BC302" s="159"/>
      <c r="BD302" s="165"/>
      <c r="BE302" s="166"/>
      <c r="BF302" s="184"/>
      <c r="BG302" s="188"/>
      <c r="BH302" s="189"/>
      <c r="BI302" s="189"/>
      <c r="BJ302" s="189"/>
      <c r="BK302" s="189"/>
      <c r="BL302" s="189"/>
      <c r="BM302" s="189"/>
      <c r="BN302" s="189"/>
      <c r="BO302" s="189"/>
      <c r="BP302" s="189"/>
      <c r="BQ302" s="189"/>
      <c r="BR302" s="189"/>
      <c r="BS302" s="189"/>
      <c r="BT302" s="189"/>
      <c r="BU302" s="190"/>
      <c r="BV302" s="172"/>
      <c r="BW302" s="173"/>
      <c r="BX302" s="172"/>
      <c r="BY302" s="173"/>
      <c r="BZ302" s="172"/>
      <c r="CA302" s="173"/>
      <c r="CB302" s="172"/>
      <c r="CC302" s="173"/>
      <c r="CD302" s="172"/>
      <c r="CE302" s="173"/>
      <c r="CF302" s="174"/>
      <c r="CG302" s="126"/>
      <c r="CH302" s="126"/>
      <c r="CI302" s="126"/>
      <c r="CJ302" s="126"/>
      <c r="CK302" s="126"/>
      <c r="CL302" s="126"/>
      <c r="CM302" s="126"/>
      <c r="CN302" s="126"/>
      <c r="CO302" s="126"/>
      <c r="CP302" s="126"/>
      <c r="CQ302" s="126"/>
      <c r="CR302" s="126"/>
      <c r="CS302" s="126"/>
      <c r="DV302" s="3"/>
      <c r="DW302" s="3"/>
    </row>
    <row r="303" spans="1:127" ht="11.25" customHeight="1">
      <c r="A303" s="2"/>
      <c r="J303" s="43"/>
      <c r="K303" s="43"/>
      <c r="L303" s="43"/>
      <c r="M303" s="43"/>
      <c r="R303" s="42"/>
      <c r="S303" s="42"/>
      <c r="W303" s="42"/>
      <c r="AA303" s="42"/>
      <c r="AB303" s="3"/>
      <c r="AP303" s="3"/>
      <c r="AQ303" s="157"/>
      <c r="AR303" s="158"/>
      <c r="AS303" s="158"/>
      <c r="AT303" s="158"/>
      <c r="AU303" s="158"/>
      <c r="AV303" s="158"/>
      <c r="AW303" s="158"/>
      <c r="AX303" s="158"/>
      <c r="AY303" s="158"/>
      <c r="AZ303" s="158"/>
      <c r="BA303" s="158"/>
      <c r="BB303" s="158"/>
      <c r="BC303" s="159"/>
      <c r="BD303" s="165"/>
      <c r="BE303" s="166"/>
      <c r="BF303" s="175" t="str">
        <f>C300</f>
        <v>C</v>
      </c>
      <c r="BG303" s="177" t="str">
        <f>IF(VLOOKUP($BF303,$A267:$C275,3,FALSE)=0,"",CONCATENATE(VLOOKUP(VLOOKUP($BF303,$A267:$C275,3,FALSE),Players!$J:$N,4,FALSE)," ",VLOOKUP($BF303,$A267:$C275,3,FALSE)," ",IF(ISERROR(VLOOKUP(VLOOKUP($BF303,$A267:$C275,3,FALSE),Players!$J:$N,5,FALSE)),"()",CONCATENATE("(",VLOOKUP(VLOOKUP($BF303,$A267:$C275,3,FALSE),Players!$J:$N,5,FALSE),")"))))</f>
        <v/>
      </c>
      <c r="BH303" s="178"/>
      <c r="BI303" s="178"/>
      <c r="BJ303" s="178"/>
      <c r="BK303" s="178"/>
      <c r="BL303" s="178"/>
      <c r="BM303" s="178"/>
      <c r="BN303" s="178"/>
      <c r="BO303" s="178"/>
      <c r="BP303" s="178"/>
      <c r="BQ303" s="178"/>
      <c r="BR303" s="178"/>
      <c r="BS303" s="178"/>
      <c r="BT303" s="178"/>
      <c r="BU303" s="179"/>
      <c r="BV303" s="150" t="str">
        <f>IF(D300&lt;&gt;"",D300,"")</f>
        <v/>
      </c>
      <c r="BW303" s="151"/>
      <c r="BX303" s="150" t="str">
        <f>IF(F300&lt;&gt;"",F300,"")</f>
        <v/>
      </c>
      <c r="BY303" s="151"/>
      <c r="BZ303" s="150" t="str">
        <f>IF(H300&lt;&gt;"",H300,"")</f>
        <v/>
      </c>
      <c r="CA303" s="151"/>
      <c r="CB303" s="150" t="str">
        <f>IF(J300&lt;&gt;"",J300,"")</f>
        <v/>
      </c>
      <c r="CC303" s="151"/>
      <c r="CD303" s="150" t="str">
        <f>IF(L300&lt;&gt;"",L300,"")</f>
        <v/>
      </c>
      <c r="CE303" s="151"/>
      <c r="CF303" s="174" t="str">
        <f>IF($CF301&lt;&gt;"",IF(CF301="W","L","W"),"")</f>
        <v/>
      </c>
      <c r="CG303" s="126"/>
      <c r="CH303" s="126"/>
      <c r="CI303" s="126"/>
      <c r="CJ303" s="126"/>
      <c r="CK303" s="126"/>
      <c r="CL303" s="126"/>
      <c r="CM303" s="126"/>
      <c r="CN303" s="126"/>
      <c r="CO303" s="126"/>
      <c r="CP303" s="126"/>
      <c r="CQ303" s="126"/>
      <c r="CR303" s="126"/>
      <c r="CS303" s="126"/>
      <c r="DV303" s="3"/>
      <c r="DW303" s="3"/>
    </row>
    <row r="304" spans="1:127" ht="11.25" customHeight="1" thickBot="1">
      <c r="A304" s="42"/>
      <c r="R304" s="42"/>
      <c r="S304" s="42"/>
      <c r="W304" s="42"/>
      <c r="X304" s="43"/>
      <c r="Y304" s="43"/>
      <c r="Z304" s="43"/>
      <c r="AA304" s="43"/>
      <c r="AB304" s="3"/>
      <c r="AP304" s="3"/>
      <c r="AQ304" s="160"/>
      <c r="AR304" s="161"/>
      <c r="AS304" s="161"/>
      <c r="AT304" s="161"/>
      <c r="AU304" s="161"/>
      <c r="AV304" s="161"/>
      <c r="AW304" s="161"/>
      <c r="AX304" s="161"/>
      <c r="AY304" s="161"/>
      <c r="AZ304" s="161"/>
      <c r="BA304" s="161"/>
      <c r="BB304" s="161"/>
      <c r="BC304" s="162"/>
      <c r="BD304" s="167"/>
      <c r="BE304" s="168"/>
      <c r="BF304" s="176"/>
      <c r="BG304" s="180"/>
      <c r="BH304" s="181"/>
      <c r="BI304" s="181"/>
      <c r="BJ304" s="181"/>
      <c r="BK304" s="181"/>
      <c r="BL304" s="181"/>
      <c r="BM304" s="181"/>
      <c r="BN304" s="181"/>
      <c r="BO304" s="181"/>
      <c r="BP304" s="181"/>
      <c r="BQ304" s="181"/>
      <c r="BR304" s="181"/>
      <c r="BS304" s="181"/>
      <c r="BT304" s="181"/>
      <c r="BU304" s="182"/>
      <c r="BV304" s="152"/>
      <c r="BW304" s="153"/>
      <c r="BX304" s="152"/>
      <c r="BY304" s="153"/>
      <c r="BZ304" s="152"/>
      <c r="CA304" s="153"/>
      <c r="CB304" s="152"/>
      <c r="CC304" s="153"/>
      <c r="CD304" s="152"/>
      <c r="CE304" s="153"/>
      <c r="CF304" s="174"/>
      <c r="CG304" s="126"/>
      <c r="CH304" s="126"/>
      <c r="CI304" s="126"/>
      <c r="CJ304" s="126"/>
      <c r="CK304" s="126"/>
      <c r="CL304" s="126"/>
      <c r="CM304" s="126"/>
      <c r="CN304" s="126"/>
      <c r="CO304" s="126"/>
      <c r="CP304" s="126"/>
      <c r="CQ304" s="126"/>
      <c r="CR304" s="126"/>
      <c r="CS304" s="126"/>
      <c r="DV304" s="3"/>
      <c r="DW304" s="3"/>
    </row>
    <row r="305" spans="1:127" ht="11.25" customHeight="1">
      <c r="A305" s="42"/>
      <c r="R305" s="42"/>
      <c r="S305" s="42"/>
      <c r="W305" s="42"/>
      <c r="AA305" s="42"/>
      <c r="AB305" s="3"/>
      <c r="AP305" s="3"/>
      <c r="AQ305" s="126"/>
      <c r="AR305" s="126"/>
      <c r="AS305" s="126"/>
      <c r="AT305" s="126"/>
      <c r="AU305" s="126"/>
      <c r="AV305" s="126"/>
      <c r="AW305" s="126"/>
      <c r="AX305" s="126"/>
      <c r="AY305" s="126"/>
      <c r="AZ305" s="126"/>
      <c r="BA305" s="126"/>
      <c r="BB305" s="126"/>
      <c r="BC305" s="126"/>
      <c r="BV305" s="169" t="str">
        <f>IF(CF301&lt;&gt;"",IF(AND(AND(BV301&gt;-1,BV303&gt;-1),OR(BV301&gt;10,BV303&gt;10),ABS(BV301-BV303)&gt;1,IF(OR(BV301&gt;11,BV303&gt;11),ABS(BV301-BV303)=2,TRUE),BV301=INT(BV301),BV303=INT(BV303)),"","Error"),"")</f>
        <v/>
      </c>
      <c r="BW305" s="169"/>
      <c r="BX305" s="169" t="str">
        <f>IF(CF301&lt;&gt;"",IF(AND(AND(BX301&gt;-1,BX303&gt;-1),OR(BX301&gt;10,BX303&gt;10),ABS(BX301-BX303)&gt;1,IF(OR(BX301&gt;11,BX303&gt;11),ABS(BX301-BX303)=2,TRUE),BX301=INT(BX301),BX303=INT(BX303)),"","Error"),"")</f>
        <v/>
      </c>
      <c r="BY305" s="169"/>
      <c r="BZ305" s="169" t="str">
        <f>IF(CF301&lt;&gt;"",IF(AND(AND(BZ301&gt;-1,BZ303&gt;-1),OR(BZ301&gt;10,BZ303&gt;10),ABS(BZ301-BZ303)&gt;1,IF(OR(BZ301&gt;11,BZ303&gt;11),ABS(BZ301-BZ303)=2,TRUE),BZ301=INT(BZ301),BZ303=INT(BZ303)),"","Error"),"")</f>
        <v/>
      </c>
      <c r="CA305" s="169"/>
      <c r="CB305" s="169" t="str">
        <f>IF(AND(CF301&lt;&gt;"",CB301&lt;&gt;""),IF(AND(AND(CB301&gt;-1,CB303&gt;-1),OR(CB301&gt;10,CB303&gt;10),ABS(CB301-CB303)&gt;1,IF(OR(CB301&gt;11,CB303&gt;11),ABS(CB301-CB303)=2,TRUE),CB301=INT(CB301),CB303=INT(CB303)),"","Error"),"")</f>
        <v/>
      </c>
      <c r="CC305" s="169"/>
      <c r="CD305" s="169" t="str">
        <f>IF(AND(CF301&lt;&gt;"",CD301&lt;&gt;""),IF(AND(AND(CD301&gt;-1,CD303&gt;-1),OR(CD301&gt;10,CD303&gt;10),ABS(CD301-CD303)&gt;1,IF(OR(CD301&gt;11,CD303&gt;11),ABS(CD301-CD303)=2,TRUE),CD301=INT(CD301),CD303=INT(CD303)),"","Error"),"")</f>
        <v/>
      </c>
      <c r="CE305" s="169"/>
      <c r="CF305" s="3"/>
      <c r="CG305" s="126"/>
      <c r="CH305" s="126"/>
      <c r="CI305" s="126"/>
      <c r="CJ305" s="126"/>
      <c r="CK305" s="126"/>
      <c r="CL305" s="126"/>
      <c r="CM305" s="126"/>
      <c r="CN305" s="126"/>
      <c r="CO305" s="126"/>
      <c r="CP305" s="126"/>
      <c r="CQ305" s="126"/>
      <c r="CR305" s="126"/>
      <c r="CS305" s="126"/>
      <c r="DV305" s="3"/>
      <c r="DW305" s="3"/>
    </row>
    <row r="306" spans="1:127" ht="11.25" customHeight="1">
      <c r="C306" s="44"/>
      <c r="D306" s="44"/>
      <c r="R306" s="42"/>
      <c r="S306" s="42"/>
      <c r="W306" s="42"/>
      <c r="X306" s="43"/>
      <c r="Y306" s="43"/>
      <c r="Z306" s="43"/>
      <c r="AA306" s="43"/>
      <c r="AB306" s="3"/>
      <c r="AP306" s="3"/>
      <c r="AQ306" s="126"/>
      <c r="AR306" s="126"/>
      <c r="AS306" s="126"/>
      <c r="AT306" s="126"/>
      <c r="AU306" s="126"/>
      <c r="AV306" s="126"/>
      <c r="AW306" s="126"/>
      <c r="AX306" s="126"/>
      <c r="AY306" s="126"/>
      <c r="AZ306" s="126"/>
      <c r="BA306" s="126"/>
      <c r="BB306" s="126"/>
      <c r="BC306" s="126"/>
      <c r="CF306" s="3"/>
      <c r="CG306" s="126"/>
      <c r="CH306" s="126"/>
      <c r="CI306" s="126"/>
      <c r="CJ306" s="126"/>
      <c r="CK306" s="126"/>
      <c r="CL306" s="126"/>
      <c r="CM306" s="126"/>
      <c r="CN306" s="126"/>
      <c r="CO306" s="126"/>
      <c r="CP306" s="126"/>
      <c r="CQ306" s="126"/>
      <c r="CR306" s="126"/>
      <c r="CS306" s="126"/>
      <c r="DV306" s="3"/>
      <c r="DW306" s="3"/>
    </row>
    <row r="307" spans="1:127" ht="11.25" customHeight="1">
      <c r="A307" s="2"/>
      <c r="J307" s="43"/>
      <c r="K307" s="43"/>
      <c r="L307" s="43"/>
      <c r="M307" s="43"/>
      <c r="N307" s="43"/>
      <c r="O307" s="43"/>
      <c r="P307" s="43"/>
      <c r="Q307" s="43"/>
      <c r="R307" s="42"/>
      <c r="S307" s="42"/>
      <c r="T307" s="43"/>
      <c r="U307" s="43"/>
      <c r="V307" s="43"/>
      <c r="W307" s="42"/>
      <c r="AA307" s="42"/>
      <c r="AB307" s="3"/>
      <c r="AP307" s="3"/>
      <c r="AQ307" s="127"/>
      <c r="AR307" s="127"/>
      <c r="AS307" s="127"/>
      <c r="AT307" s="127"/>
      <c r="AU307" s="127"/>
      <c r="AV307" s="127"/>
      <c r="AW307" s="127"/>
      <c r="AX307" s="127"/>
      <c r="AY307" s="127"/>
      <c r="AZ307" s="127"/>
      <c r="BA307" s="127"/>
      <c r="BB307" s="127"/>
      <c r="BC307" s="127"/>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3"/>
      <c r="CG307" s="126"/>
      <c r="CH307" s="126"/>
      <c r="CI307" s="126"/>
      <c r="CJ307" s="126"/>
      <c r="CK307" s="126"/>
      <c r="CL307" s="126"/>
      <c r="CM307" s="126"/>
      <c r="CN307" s="126"/>
      <c r="CO307" s="126"/>
      <c r="CP307" s="126"/>
      <c r="CQ307" s="126"/>
      <c r="CR307" s="126"/>
      <c r="CS307" s="126"/>
      <c r="DV307" s="3"/>
      <c r="DW307" s="3"/>
    </row>
    <row r="308" spans="1:127" ht="11.25" customHeight="1">
      <c r="A308" s="42"/>
      <c r="R308" s="42"/>
      <c r="S308" s="42"/>
      <c r="W308" s="42"/>
      <c r="X308" s="43"/>
      <c r="Y308" s="43"/>
      <c r="Z308" s="43"/>
      <c r="AA308" s="43"/>
      <c r="AB308" s="3"/>
      <c r="AP308" s="3"/>
      <c r="AQ308" s="128"/>
      <c r="AR308" s="128"/>
      <c r="AS308" s="128"/>
      <c r="AT308" s="128"/>
      <c r="AU308" s="128"/>
      <c r="AV308" s="128"/>
      <c r="AW308" s="128"/>
      <c r="AX308" s="128"/>
      <c r="AY308" s="128"/>
      <c r="AZ308" s="128"/>
      <c r="BA308" s="128"/>
      <c r="BB308" s="128"/>
      <c r="BC308" s="128"/>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3"/>
      <c r="CG308" s="126"/>
      <c r="CH308" s="126"/>
      <c r="CI308" s="126"/>
      <c r="CJ308" s="126"/>
      <c r="CK308" s="126"/>
      <c r="CL308" s="126"/>
      <c r="CM308" s="126"/>
      <c r="CN308" s="126"/>
      <c r="CO308" s="126"/>
      <c r="CP308" s="126"/>
      <c r="CQ308" s="126"/>
      <c r="CR308" s="126"/>
      <c r="CS308" s="126"/>
      <c r="DV308" s="3"/>
      <c r="DW308" s="3"/>
    </row>
    <row r="309" spans="1:127" ht="11.25" customHeight="1">
      <c r="A309" s="42"/>
      <c r="R309" s="42"/>
      <c r="S309" s="42"/>
      <c r="W309" s="42"/>
      <c r="AA309" s="42"/>
      <c r="AB309" s="3"/>
      <c r="AP309" s="3"/>
      <c r="AQ309" s="126"/>
      <c r="AR309" s="126"/>
      <c r="AS309" s="126"/>
      <c r="AT309" s="126"/>
      <c r="AU309" s="126"/>
      <c r="AV309" s="126"/>
      <c r="AW309" s="126"/>
      <c r="AX309" s="126"/>
      <c r="AY309" s="126"/>
      <c r="AZ309" s="126"/>
      <c r="BA309" s="126"/>
      <c r="BB309" s="126"/>
      <c r="BC309" s="126"/>
      <c r="CF309" s="3"/>
      <c r="CG309" s="126"/>
      <c r="CH309" s="126"/>
      <c r="CI309" s="126"/>
      <c r="CJ309" s="126"/>
      <c r="CK309" s="126"/>
      <c r="CL309" s="126"/>
      <c r="CM309" s="126"/>
      <c r="CN309" s="126"/>
      <c r="CO309" s="126"/>
      <c r="CP309" s="126"/>
      <c r="CQ309" s="126"/>
      <c r="CR309" s="126"/>
      <c r="CS309" s="126"/>
      <c r="DV309" s="3"/>
      <c r="DW309" s="3"/>
    </row>
    <row r="310" spans="1:127" ht="11.25" customHeight="1" thickBot="1">
      <c r="A310" s="42"/>
      <c r="R310" s="42"/>
      <c r="S310" s="42"/>
      <c r="W310" s="42"/>
      <c r="X310" s="43"/>
      <c r="Y310" s="43"/>
      <c r="Z310" s="43"/>
      <c r="AA310" s="43"/>
      <c r="AB310" s="43"/>
      <c r="AP310" s="3"/>
      <c r="AQ310" s="127"/>
      <c r="AR310" s="127"/>
      <c r="AS310" s="127"/>
      <c r="AT310" s="127"/>
      <c r="AU310" s="127"/>
      <c r="AV310" s="127"/>
      <c r="AW310" s="127"/>
      <c r="AX310" s="127"/>
      <c r="AY310" s="127"/>
      <c r="AZ310" s="127"/>
      <c r="BA310" s="127"/>
      <c r="BB310" s="127"/>
      <c r="BC310" s="127"/>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3"/>
      <c r="CG310" s="126"/>
      <c r="CH310" s="126"/>
      <c r="CI310" s="126"/>
      <c r="CJ310" s="126"/>
      <c r="CK310" s="126"/>
      <c r="CL310" s="126"/>
      <c r="CM310" s="126"/>
      <c r="CN310" s="126"/>
      <c r="CO310" s="126"/>
      <c r="CP310" s="126"/>
      <c r="CQ310" s="126"/>
      <c r="CR310" s="126"/>
      <c r="CS310" s="126"/>
      <c r="DV310" s="3"/>
      <c r="DW310" s="3"/>
    </row>
    <row r="311" spans="1:127" ht="11.25" customHeight="1">
      <c r="A311" s="2"/>
      <c r="R311" s="42"/>
      <c r="S311" s="42"/>
      <c r="W311" s="42"/>
      <c r="AA311" s="42"/>
      <c r="AB311" s="42"/>
      <c r="AP311" s="3"/>
      <c r="AQ311" s="154" t="str">
        <f>CONCATENATE($A265," ",$D265,","," ",$F263)</f>
        <v>Group: 5, Women's Singles</v>
      </c>
      <c r="AR311" s="155"/>
      <c r="AS311" s="155"/>
      <c r="AT311" s="155"/>
      <c r="AU311" s="155"/>
      <c r="AV311" s="155"/>
      <c r="AW311" s="155"/>
      <c r="AX311" s="155"/>
      <c r="AY311" s="155"/>
      <c r="AZ311" s="155"/>
      <c r="BA311" s="155"/>
      <c r="BB311" s="155"/>
      <c r="BC311" s="156"/>
      <c r="BD311" s="163">
        <f>O282</f>
        <v>6</v>
      </c>
      <c r="BE311" s="164"/>
      <c r="BF311" s="183" t="str">
        <f>Q282</f>
        <v>B</v>
      </c>
      <c r="BG311" s="185" t="str">
        <f>IF(VLOOKUP($BF311,$A267:$C275,3,FALSE)=0,"",CONCATENATE(VLOOKUP(VLOOKUP($BF311,$A267:$C275,3,FALSE),Players!$J:$N,4,FALSE)," ",VLOOKUP($BF311,$A267:$C275,3,FALSE)," ",IF(ISERROR(VLOOKUP(VLOOKUP($BF311,$A267:$C275,3,FALSE),Players!$J:$N,5,FALSE)),"()",CONCATENATE("(",VLOOKUP(VLOOKUP($BF311,$A267:$C275,3,FALSE),Players!$J:$N,5,FALSE),")"))))</f>
        <v/>
      </c>
      <c r="BH311" s="186"/>
      <c r="BI311" s="186"/>
      <c r="BJ311" s="186"/>
      <c r="BK311" s="186"/>
      <c r="BL311" s="186"/>
      <c r="BM311" s="186"/>
      <c r="BN311" s="186"/>
      <c r="BO311" s="186"/>
      <c r="BP311" s="186"/>
      <c r="BQ311" s="186"/>
      <c r="BR311" s="186"/>
      <c r="BS311" s="186"/>
      <c r="BT311" s="186"/>
      <c r="BU311" s="187"/>
      <c r="BV311" s="170" t="str">
        <f>IF(R282&lt;&gt;"",R282,"")</f>
        <v/>
      </c>
      <c r="BW311" s="171"/>
      <c r="BX311" s="170" t="str">
        <f>IF(T282&lt;&gt;"",T282,"")</f>
        <v/>
      </c>
      <c r="BY311" s="171"/>
      <c r="BZ311" s="170" t="str">
        <f>IF(V282&lt;&gt;"",V282,"")</f>
        <v/>
      </c>
      <c r="CA311" s="171"/>
      <c r="CB311" s="170" t="str">
        <f>IF(X282&lt;&gt;"",X282,"")</f>
        <v/>
      </c>
      <c r="CC311" s="171"/>
      <c r="CD311" s="170" t="str">
        <f>IF(Z282&lt;&gt;"",Z282,"")</f>
        <v/>
      </c>
      <c r="CE311" s="171"/>
      <c r="CF311" s="174" t="str">
        <f>IF($CD311=$CD313,IF($CB311=$CB313,IF($BZ311&lt;&gt;"",IF($BZ311&gt;$BZ313,"W","L"),""),IF($CB311&gt;$CB313,"W","L")),IF($CD311&gt;$CD313,"W","L"))</f>
        <v/>
      </c>
      <c r="CG311" s="126"/>
      <c r="CH311" s="126"/>
      <c r="CI311" s="126"/>
      <c r="CJ311" s="126"/>
      <c r="CK311" s="126"/>
      <c r="CL311" s="126"/>
      <c r="CM311" s="126"/>
      <c r="CN311" s="126"/>
      <c r="CO311" s="126"/>
      <c r="CP311" s="126"/>
      <c r="CQ311" s="126"/>
      <c r="CR311" s="126"/>
      <c r="CS311" s="126"/>
      <c r="DV311" s="3"/>
      <c r="DW311" s="3"/>
    </row>
    <row r="312" spans="1:127" ht="11.25" customHeight="1">
      <c r="R312" s="42"/>
      <c r="S312" s="42"/>
      <c r="W312" s="42"/>
      <c r="X312" s="43"/>
      <c r="Y312" s="43"/>
      <c r="Z312" s="43"/>
      <c r="AA312" s="43"/>
      <c r="AB312" s="43"/>
      <c r="AP312" s="3"/>
      <c r="AQ312" s="157"/>
      <c r="AR312" s="158"/>
      <c r="AS312" s="158"/>
      <c r="AT312" s="158"/>
      <c r="AU312" s="158"/>
      <c r="AV312" s="158"/>
      <c r="AW312" s="158"/>
      <c r="AX312" s="158"/>
      <c r="AY312" s="158"/>
      <c r="AZ312" s="158"/>
      <c r="BA312" s="158"/>
      <c r="BB312" s="158"/>
      <c r="BC312" s="159"/>
      <c r="BD312" s="165"/>
      <c r="BE312" s="166"/>
      <c r="BF312" s="184"/>
      <c r="BG312" s="188"/>
      <c r="BH312" s="189"/>
      <c r="BI312" s="189"/>
      <c r="BJ312" s="189"/>
      <c r="BK312" s="189"/>
      <c r="BL312" s="189"/>
      <c r="BM312" s="189"/>
      <c r="BN312" s="189"/>
      <c r="BO312" s="189"/>
      <c r="BP312" s="189"/>
      <c r="BQ312" s="189"/>
      <c r="BR312" s="189"/>
      <c r="BS312" s="189"/>
      <c r="BT312" s="189"/>
      <c r="BU312" s="190"/>
      <c r="BV312" s="172"/>
      <c r="BW312" s="173"/>
      <c r="BX312" s="172"/>
      <c r="BY312" s="173"/>
      <c r="BZ312" s="172"/>
      <c r="CA312" s="173"/>
      <c r="CB312" s="172"/>
      <c r="CC312" s="173"/>
      <c r="CD312" s="172"/>
      <c r="CE312" s="173"/>
      <c r="CF312" s="174"/>
      <c r="CG312" s="126"/>
      <c r="CH312" s="126"/>
      <c r="CI312" s="126"/>
      <c r="CJ312" s="126"/>
      <c r="CK312" s="126"/>
      <c r="CL312" s="126"/>
      <c r="CM312" s="126"/>
      <c r="CN312" s="126"/>
      <c r="CO312" s="126"/>
      <c r="CP312" s="126"/>
      <c r="CQ312" s="126"/>
      <c r="CR312" s="126"/>
      <c r="CS312" s="126"/>
      <c r="DV312" s="3"/>
      <c r="DW312" s="3"/>
    </row>
    <row r="313" spans="1:127" ht="11.25" customHeight="1">
      <c r="A313" s="2"/>
      <c r="R313" s="42"/>
      <c r="S313" s="42"/>
      <c r="W313" s="42"/>
      <c r="AA313" s="42"/>
      <c r="AB313" s="42"/>
      <c r="AP313" s="3"/>
      <c r="AQ313" s="157"/>
      <c r="AR313" s="158"/>
      <c r="AS313" s="158"/>
      <c r="AT313" s="158"/>
      <c r="AU313" s="158"/>
      <c r="AV313" s="158"/>
      <c r="AW313" s="158"/>
      <c r="AX313" s="158"/>
      <c r="AY313" s="158"/>
      <c r="AZ313" s="158"/>
      <c r="BA313" s="158"/>
      <c r="BB313" s="158"/>
      <c r="BC313" s="159"/>
      <c r="BD313" s="165"/>
      <c r="BE313" s="166"/>
      <c r="BF313" s="175" t="str">
        <f>Q284</f>
        <v>D</v>
      </c>
      <c r="BG313" s="177" t="str">
        <f>IF(VLOOKUP($BF313,$A267:$C275,3,FALSE)=0,"",CONCATENATE(VLOOKUP(VLOOKUP($BF313,$A267:$C275,3,FALSE),Players!$J:$N,4,FALSE)," ",VLOOKUP($BF313,$A267:$C275,3,FALSE)," ",IF(ISERROR(VLOOKUP(VLOOKUP($BF313,$A267:$C275,3,FALSE),Players!$J:$N,5,FALSE)),"()",CONCATENATE("(",VLOOKUP(VLOOKUP($BF313,$A267:$C275,3,FALSE),Players!$J:$N,5,FALSE),")"))))</f>
        <v/>
      </c>
      <c r="BH313" s="178"/>
      <c r="BI313" s="178"/>
      <c r="BJ313" s="178"/>
      <c r="BK313" s="178"/>
      <c r="BL313" s="178"/>
      <c r="BM313" s="178"/>
      <c r="BN313" s="178"/>
      <c r="BO313" s="178"/>
      <c r="BP313" s="178"/>
      <c r="BQ313" s="178"/>
      <c r="BR313" s="178"/>
      <c r="BS313" s="178"/>
      <c r="BT313" s="178"/>
      <c r="BU313" s="179"/>
      <c r="BV313" s="150" t="str">
        <f>IF(R284&lt;&gt;"",R284,"")</f>
        <v/>
      </c>
      <c r="BW313" s="151"/>
      <c r="BX313" s="150" t="str">
        <f>IF(T284&lt;&gt;"",T284,"")</f>
        <v/>
      </c>
      <c r="BY313" s="151"/>
      <c r="BZ313" s="150" t="str">
        <f>IF(V284&lt;&gt;"",V284,"")</f>
        <v/>
      </c>
      <c r="CA313" s="151"/>
      <c r="CB313" s="150" t="str">
        <f>IF(X284&lt;&gt;"",X284,"")</f>
        <v/>
      </c>
      <c r="CC313" s="151"/>
      <c r="CD313" s="150" t="str">
        <f>IF(Z284&lt;&gt;"",Z284,"")</f>
        <v/>
      </c>
      <c r="CE313" s="151"/>
      <c r="CF313" s="174" t="str">
        <f>IF($CF311&lt;&gt;"",IF(CF311="W","L","W"),"")</f>
        <v/>
      </c>
      <c r="CG313" s="126"/>
      <c r="CH313" s="126"/>
      <c r="CI313" s="126"/>
      <c r="CJ313" s="126"/>
      <c r="CK313" s="126"/>
      <c r="CL313" s="126"/>
      <c r="CM313" s="126"/>
      <c r="CN313" s="126"/>
      <c r="CO313" s="126"/>
      <c r="CP313" s="126"/>
      <c r="CQ313" s="126"/>
      <c r="CR313" s="126"/>
      <c r="CS313" s="126"/>
      <c r="DV313" s="3"/>
      <c r="DW313" s="3"/>
    </row>
    <row r="314" spans="1:127" ht="11.25" customHeight="1" thickBot="1">
      <c r="A314" s="2"/>
      <c r="R314" s="42"/>
      <c r="S314" s="42"/>
      <c r="W314" s="42"/>
      <c r="X314" s="43"/>
      <c r="Y314" s="43"/>
      <c r="Z314" s="43"/>
      <c r="AA314" s="43"/>
      <c r="AB314" s="43"/>
      <c r="AP314" s="3"/>
      <c r="AQ314" s="160"/>
      <c r="AR314" s="161"/>
      <c r="AS314" s="161"/>
      <c r="AT314" s="161"/>
      <c r="AU314" s="161"/>
      <c r="AV314" s="161"/>
      <c r="AW314" s="161"/>
      <c r="AX314" s="161"/>
      <c r="AY314" s="161"/>
      <c r="AZ314" s="161"/>
      <c r="BA314" s="161"/>
      <c r="BB314" s="161"/>
      <c r="BC314" s="162"/>
      <c r="BD314" s="167"/>
      <c r="BE314" s="168"/>
      <c r="BF314" s="176"/>
      <c r="BG314" s="180"/>
      <c r="BH314" s="181"/>
      <c r="BI314" s="181"/>
      <c r="BJ314" s="181"/>
      <c r="BK314" s="181"/>
      <c r="BL314" s="181"/>
      <c r="BM314" s="181"/>
      <c r="BN314" s="181"/>
      <c r="BO314" s="181"/>
      <c r="BP314" s="181"/>
      <c r="BQ314" s="181"/>
      <c r="BR314" s="181"/>
      <c r="BS314" s="181"/>
      <c r="BT314" s="181"/>
      <c r="BU314" s="182"/>
      <c r="BV314" s="152"/>
      <c r="BW314" s="153"/>
      <c r="BX314" s="152"/>
      <c r="BY314" s="153"/>
      <c r="BZ314" s="152"/>
      <c r="CA314" s="153"/>
      <c r="CB314" s="152"/>
      <c r="CC314" s="153"/>
      <c r="CD314" s="152"/>
      <c r="CE314" s="153"/>
      <c r="CF314" s="174"/>
      <c r="CG314" s="126"/>
      <c r="CH314" s="126"/>
      <c r="CI314" s="126"/>
      <c r="CJ314" s="126"/>
      <c r="CK314" s="126"/>
      <c r="CL314" s="126"/>
      <c r="CM314" s="126"/>
      <c r="CN314" s="126"/>
      <c r="CO314" s="126"/>
      <c r="CP314" s="126"/>
      <c r="CQ314" s="126"/>
      <c r="CR314" s="126"/>
      <c r="CS314" s="126"/>
      <c r="DV314" s="3"/>
      <c r="DW314" s="3"/>
    </row>
    <row r="315" spans="1:127" ht="11.25" customHeight="1">
      <c r="A315" s="2"/>
      <c r="R315" s="42"/>
      <c r="S315" s="42"/>
      <c r="W315" s="42"/>
      <c r="AA315" s="42"/>
      <c r="AB315" s="42"/>
      <c r="AP315" s="3"/>
      <c r="AQ315" s="126"/>
      <c r="AR315" s="126"/>
      <c r="AS315" s="126"/>
      <c r="AT315" s="126"/>
      <c r="AU315" s="126"/>
      <c r="AV315" s="126"/>
      <c r="AW315" s="126"/>
      <c r="AX315" s="126"/>
      <c r="AY315" s="126"/>
      <c r="AZ315" s="126"/>
      <c r="BA315" s="126"/>
      <c r="BB315" s="126"/>
      <c r="BC315" s="126"/>
      <c r="BV315" s="169" t="str">
        <f>IF(CF311&lt;&gt;"",IF(AND(AND(BV311&gt;-1,BV313&gt;-1),OR(BV311&gt;10,BV313&gt;10),ABS(BV311-BV313)&gt;1,IF(OR(BV311&gt;11,BV313&gt;11),ABS(BV311-BV313)=2,TRUE),BV311=INT(BV311),BV313=INT(BV313)),"","Error"),"")</f>
        <v/>
      </c>
      <c r="BW315" s="169"/>
      <c r="BX315" s="169" t="str">
        <f>IF(CF311&lt;&gt;"",IF(AND(AND(BX311&gt;-1,BX313&gt;-1),OR(BX311&gt;10,BX313&gt;10),ABS(BX311-BX313)&gt;1,IF(OR(BX311&gt;11,BX313&gt;11),ABS(BX311-BX313)=2,TRUE),BX311=INT(BX311),BX313=INT(BX313)),"","Error"),"")</f>
        <v/>
      </c>
      <c r="BY315" s="169"/>
      <c r="BZ315" s="169" t="str">
        <f>IF(CF311&lt;&gt;"",IF(AND(AND(BZ311&gt;-1,BZ313&gt;-1),OR(BZ311&gt;10,BZ313&gt;10),ABS(BZ311-BZ313)&gt;1,IF(OR(BZ311&gt;11,BZ313&gt;11),ABS(BZ311-BZ313)=2,TRUE),BZ311=INT(BZ311),BZ313=INT(BZ313)),"","Error"),"")</f>
        <v/>
      </c>
      <c r="CA315" s="169"/>
      <c r="CB315" s="169" t="str">
        <f>IF(AND(CF311&lt;&gt;"",CB311&lt;&gt;""),IF(AND(AND(CB311&gt;-1,CB313&gt;-1),OR(CB311&gt;10,CB313&gt;10),ABS(CB311-CB313)&gt;1,IF(OR(CB311&gt;11,CB313&gt;11),ABS(CB311-CB313)=2,TRUE),CB311=INT(CB311),CB313=INT(CB313)),"","Error"),"")</f>
        <v/>
      </c>
      <c r="CC315" s="169"/>
      <c r="CD315" s="169" t="str">
        <f>IF(AND(CF311&lt;&gt;"",CD311&lt;&gt;""),IF(AND(AND(CD311&gt;-1,CD313&gt;-1),OR(CD311&gt;10,CD313&gt;10),ABS(CD311-CD313)&gt;1,IF(OR(CD311&gt;11,CD313&gt;11),ABS(CD311-CD313)=2,TRUE),CD311=INT(CD311),CD313=INT(CD313)),"","Error"),"")</f>
        <v/>
      </c>
      <c r="CE315" s="169"/>
      <c r="CF315" s="3"/>
      <c r="CG315" s="126"/>
      <c r="CH315" s="126"/>
      <c r="CI315" s="126"/>
      <c r="CJ315" s="126"/>
      <c r="CK315" s="126"/>
      <c r="CL315" s="126"/>
      <c r="CM315" s="126"/>
      <c r="CN315" s="126"/>
      <c r="CO315" s="126"/>
      <c r="CP315" s="126"/>
      <c r="CQ315" s="126"/>
      <c r="CR315" s="126"/>
      <c r="CS315" s="126"/>
      <c r="DV315" s="3"/>
      <c r="DW315" s="3"/>
    </row>
    <row r="316" spans="1:127" ht="11.25" customHeight="1">
      <c r="AB316" s="43"/>
      <c r="AP316" s="3"/>
      <c r="AQ316" s="126"/>
      <c r="AR316" s="126"/>
      <c r="AS316" s="126"/>
      <c r="AT316" s="126"/>
      <c r="AU316" s="126"/>
      <c r="AV316" s="126"/>
      <c r="AW316" s="126"/>
      <c r="AX316" s="126"/>
      <c r="AY316" s="126"/>
      <c r="AZ316" s="126"/>
      <c r="BA316" s="126"/>
      <c r="BB316" s="126"/>
      <c r="BC316" s="126"/>
      <c r="CF316" s="3"/>
      <c r="CG316" s="126"/>
      <c r="CH316" s="126"/>
      <c r="CI316" s="126"/>
      <c r="CJ316" s="126"/>
      <c r="CK316" s="126"/>
      <c r="CL316" s="126"/>
      <c r="CM316" s="126"/>
      <c r="CN316" s="126"/>
      <c r="CO316" s="126"/>
      <c r="CP316" s="126"/>
      <c r="CQ316" s="126"/>
      <c r="CR316" s="126"/>
      <c r="CS316" s="126"/>
      <c r="DV316" s="3"/>
      <c r="DW316" s="3"/>
    </row>
    <row r="317" spans="1:127" ht="11.25" customHeight="1">
      <c r="AB317" s="42"/>
      <c r="AP317" s="3"/>
      <c r="AQ317" s="127"/>
      <c r="AR317" s="127"/>
      <c r="AS317" s="127"/>
      <c r="AT317" s="127"/>
      <c r="AU317" s="127"/>
      <c r="AV317" s="127"/>
      <c r="AW317" s="127"/>
      <c r="AX317" s="127"/>
      <c r="AY317" s="127"/>
      <c r="AZ317" s="127"/>
      <c r="BA317" s="127"/>
      <c r="BB317" s="127"/>
      <c r="BC317" s="127"/>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3"/>
      <c r="CG317" s="126"/>
      <c r="CH317" s="126"/>
      <c r="CI317" s="126"/>
      <c r="CJ317" s="126"/>
      <c r="CK317" s="126"/>
      <c r="CL317" s="126"/>
      <c r="CM317" s="126"/>
      <c r="CN317" s="126"/>
      <c r="CO317" s="126"/>
      <c r="CP317" s="126"/>
      <c r="CQ317" s="126"/>
      <c r="CR317" s="126"/>
      <c r="CS317" s="126"/>
      <c r="DV317" s="3"/>
      <c r="DW317" s="3"/>
    </row>
    <row r="318" spans="1:127" ht="11.25" customHeight="1">
      <c r="AB318" s="43"/>
      <c r="AP318" s="3"/>
      <c r="AQ318" s="128"/>
      <c r="AR318" s="128"/>
      <c r="AS318" s="128"/>
      <c r="AT318" s="128"/>
      <c r="AU318" s="128"/>
      <c r="AV318" s="128"/>
      <c r="AW318" s="128"/>
      <c r="AX318" s="128"/>
      <c r="AY318" s="128"/>
      <c r="AZ318" s="128"/>
      <c r="BA318" s="128"/>
      <c r="BB318" s="128"/>
      <c r="BC318" s="128"/>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3"/>
      <c r="CG318" s="126"/>
      <c r="CH318" s="126"/>
      <c r="CI318" s="126"/>
      <c r="CJ318" s="126"/>
      <c r="CK318" s="126"/>
      <c r="CL318" s="126"/>
      <c r="CM318" s="126"/>
      <c r="CN318" s="126"/>
      <c r="CO318" s="126"/>
      <c r="CP318" s="126"/>
      <c r="CQ318" s="126"/>
      <c r="CR318" s="126"/>
      <c r="CS318" s="126"/>
      <c r="DV318" s="3"/>
      <c r="DW318" s="3"/>
    </row>
    <row r="319" spans="1:127" ht="11.25" customHeight="1">
      <c r="AB319" s="42"/>
      <c r="AP319" s="3"/>
      <c r="AQ319" s="126"/>
      <c r="AR319" s="126"/>
      <c r="AS319" s="126"/>
      <c r="AT319" s="126"/>
      <c r="AU319" s="126"/>
      <c r="AV319" s="126"/>
      <c r="AW319" s="126"/>
      <c r="AX319" s="126"/>
      <c r="AY319" s="126"/>
      <c r="AZ319" s="126"/>
      <c r="BA319" s="126"/>
      <c r="BB319" s="126"/>
      <c r="BC319" s="126"/>
      <c r="CF319" s="3"/>
      <c r="CG319" s="126"/>
      <c r="CH319" s="126"/>
      <c r="CI319" s="126"/>
      <c r="CJ319" s="126"/>
      <c r="CK319" s="126"/>
      <c r="CL319" s="126"/>
      <c r="CM319" s="126"/>
      <c r="CN319" s="126"/>
      <c r="CO319" s="126"/>
      <c r="CP319" s="126"/>
      <c r="CQ319" s="126"/>
      <c r="CR319" s="126"/>
      <c r="CS319" s="126"/>
      <c r="DV319" s="3"/>
      <c r="DW319" s="3"/>
    </row>
    <row r="320" spans="1:127" ht="11.25" customHeight="1" thickBot="1">
      <c r="AB320" s="43"/>
      <c r="AP320" s="3"/>
      <c r="AQ320" s="127"/>
      <c r="AR320" s="127"/>
      <c r="AS320" s="127"/>
      <c r="AT320" s="127"/>
      <c r="AU320" s="127"/>
      <c r="AV320" s="127"/>
      <c r="AW320" s="127"/>
      <c r="AX320" s="127"/>
      <c r="AY320" s="127"/>
      <c r="AZ320" s="127"/>
      <c r="BA320" s="127"/>
      <c r="BB320" s="127"/>
      <c r="BC320" s="127"/>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3"/>
      <c r="CG320" s="126"/>
      <c r="CH320" s="126"/>
      <c r="CI320" s="126"/>
      <c r="CJ320" s="126"/>
      <c r="CK320" s="126"/>
      <c r="CL320" s="126"/>
      <c r="CM320" s="126"/>
      <c r="CN320" s="126"/>
      <c r="CO320" s="126"/>
      <c r="CP320" s="126"/>
      <c r="CQ320" s="126"/>
      <c r="CR320" s="126"/>
      <c r="CS320" s="126"/>
      <c r="DV320" s="3"/>
      <c r="DW320" s="3"/>
    </row>
    <row r="321" spans="1:127" ht="11.25" customHeight="1">
      <c r="AB321" s="42"/>
      <c r="AP321" s="3"/>
      <c r="AQ321" s="154" t="str">
        <f>CONCATENATE($A265," ",$D265,","," ",$F263)</f>
        <v>Group: 5, Women's Singles</v>
      </c>
      <c r="AR321" s="155"/>
      <c r="AS321" s="155"/>
      <c r="AT321" s="155"/>
      <c r="AU321" s="155"/>
      <c r="AV321" s="155"/>
      <c r="AW321" s="155"/>
      <c r="AX321" s="155"/>
      <c r="AY321" s="155"/>
      <c r="AZ321" s="155"/>
      <c r="BA321" s="155"/>
      <c r="BB321" s="155"/>
      <c r="BC321" s="156"/>
      <c r="BD321" s="163">
        <f>O286</f>
        <v>7</v>
      </c>
      <c r="BE321" s="164"/>
      <c r="BF321" s="183" t="str">
        <f>Q286</f>
        <v>A</v>
      </c>
      <c r="BG321" s="185" t="str">
        <f>IF(VLOOKUP($BF321,$A267:$C275,3,FALSE)=0,"",CONCATENATE(VLOOKUP(VLOOKUP($BF321,$A267:$C275,3,FALSE),Players!$J:$N,4,FALSE)," ",VLOOKUP($BF321,$A267:$C275,3,FALSE)," ",IF(ISERROR(VLOOKUP(VLOOKUP($BF321,$A267:$C275,3,FALSE),Players!$J:$N,5,FALSE)),"()",CONCATENATE("(",VLOOKUP(VLOOKUP($BF321,$A267:$C275,3,FALSE),Players!$J:$N,5,FALSE),")"))))</f>
        <v/>
      </c>
      <c r="BH321" s="186"/>
      <c r="BI321" s="186"/>
      <c r="BJ321" s="186"/>
      <c r="BK321" s="186"/>
      <c r="BL321" s="186"/>
      <c r="BM321" s="186"/>
      <c r="BN321" s="186"/>
      <c r="BO321" s="186"/>
      <c r="BP321" s="186"/>
      <c r="BQ321" s="186"/>
      <c r="BR321" s="186"/>
      <c r="BS321" s="186"/>
      <c r="BT321" s="186"/>
      <c r="BU321" s="187"/>
      <c r="BV321" s="170" t="str">
        <f>IF(R286&lt;&gt;"",R286,"")</f>
        <v/>
      </c>
      <c r="BW321" s="171"/>
      <c r="BX321" s="170" t="str">
        <f>IF(T286&lt;&gt;"",T286,"")</f>
        <v/>
      </c>
      <c r="BY321" s="171"/>
      <c r="BZ321" s="170" t="str">
        <f>IF(V286&lt;&gt;"",V286,"")</f>
        <v/>
      </c>
      <c r="CA321" s="171"/>
      <c r="CB321" s="170" t="str">
        <f>IF(X286&lt;&gt;"",X286,"")</f>
        <v/>
      </c>
      <c r="CC321" s="171"/>
      <c r="CD321" s="170" t="str">
        <f>IF(Z286&lt;&gt;"",Z286,"")</f>
        <v/>
      </c>
      <c r="CE321" s="171"/>
      <c r="CF321" s="174" t="str">
        <f>IF($CD321=$CD323,IF($CB321=$CB323,IF($BZ321&lt;&gt;"",IF($BZ321&gt;$BZ323,"W","L"),""),IF($CB321&gt;$CB323,"W","L")),IF($CD321&gt;$CD323,"W","L"))</f>
        <v/>
      </c>
      <c r="CG321" s="126"/>
      <c r="CH321" s="126"/>
      <c r="CI321" s="126"/>
      <c r="CJ321" s="126"/>
      <c r="CK321" s="126"/>
      <c r="CL321" s="126"/>
      <c r="CM321" s="126"/>
      <c r="CN321" s="126"/>
      <c r="CO321" s="126"/>
      <c r="CP321" s="126"/>
      <c r="CQ321" s="126"/>
      <c r="CR321" s="126"/>
      <c r="CS321" s="126"/>
      <c r="DV321" s="3"/>
      <c r="DW321" s="3"/>
    </row>
    <row r="322" spans="1:127" ht="11.25" customHeight="1">
      <c r="AB322" s="43"/>
      <c r="AC322" s="43"/>
      <c r="AD322" s="43"/>
      <c r="AE322" s="43"/>
      <c r="AF322" s="43"/>
      <c r="AG322" s="43"/>
      <c r="AH322" s="43"/>
      <c r="AI322" s="43"/>
      <c r="AJ322" s="43"/>
      <c r="AK322" s="43"/>
      <c r="AL322" s="43"/>
      <c r="AM322" s="43"/>
      <c r="AN322" s="3"/>
      <c r="AO322" s="3"/>
      <c r="AP322" s="3"/>
      <c r="AQ322" s="157"/>
      <c r="AR322" s="158"/>
      <c r="AS322" s="158"/>
      <c r="AT322" s="158"/>
      <c r="AU322" s="158"/>
      <c r="AV322" s="158"/>
      <c r="AW322" s="158"/>
      <c r="AX322" s="158"/>
      <c r="AY322" s="158"/>
      <c r="AZ322" s="158"/>
      <c r="BA322" s="158"/>
      <c r="BB322" s="158"/>
      <c r="BC322" s="159"/>
      <c r="BD322" s="165"/>
      <c r="BE322" s="166"/>
      <c r="BF322" s="184"/>
      <c r="BG322" s="188"/>
      <c r="BH322" s="189"/>
      <c r="BI322" s="189"/>
      <c r="BJ322" s="189"/>
      <c r="BK322" s="189"/>
      <c r="BL322" s="189"/>
      <c r="BM322" s="189"/>
      <c r="BN322" s="189"/>
      <c r="BO322" s="189"/>
      <c r="BP322" s="189"/>
      <c r="BQ322" s="189"/>
      <c r="BR322" s="189"/>
      <c r="BS322" s="189"/>
      <c r="BT322" s="189"/>
      <c r="BU322" s="190"/>
      <c r="BV322" s="172"/>
      <c r="BW322" s="173"/>
      <c r="BX322" s="172"/>
      <c r="BY322" s="173"/>
      <c r="BZ322" s="172"/>
      <c r="CA322" s="173"/>
      <c r="CB322" s="172"/>
      <c r="CC322" s="173"/>
      <c r="CD322" s="172"/>
      <c r="CE322" s="173"/>
      <c r="CF322" s="174"/>
      <c r="CG322" s="126"/>
      <c r="CH322" s="126"/>
      <c r="CI322" s="126"/>
      <c r="CJ322" s="126"/>
      <c r="CK322" s="126"/>
      <c r="CL322" s="126"/>
      <c r="CM322" s="126"/>
      <c r="CN322" s="126"/>
      <c r="CO322" s="126"/>
      <c r="CP322" s="126"/>
      <c r="CQ322" s="126"/>
      <c r="CR322" s="126"/>
      <c r="CS322" s="126"/>
      <c r="DV322" s="3"/>
      <c r="DW322" s="3"/>
    </row>
    <row r="323" spans="1:127" ht="11.25" customHeight="1">
      <c r="AB323" s="42"/>
      <c r="AI323" s="42"/>
      <c r="AJ323" s="42"/>
      <c r="AN323" s="3"/>
      <c r="AO323" s="3"/>
      <c r="AP323" s="3"/>
      <c r="AQ323" s="157"/>
      <c r="AR323" s="158"/>
      <c r="AS323" s="158"/>
      <c r="AT323" s="158"/>
      <c r="AU323" s="158"/>
      <c r="AV323" s="158"/>
      <c r="AW323" s="158"/>
      <c r="AX323" s="158"/>
      <c r="AY323" s="158"/>
      <c r="AZ323" s="158"/>
      <c r="BA323" s="158"/>
      <c r="BB323" s="158"/>
      <c r="BC323" s="159"/>
      <c r="BD323" s="165"/>
      <c r="BE323" s="166"/>
      <c r="BF323" s="175" t="str">
        <f>Q288</f>
        <v>B</v>
      </c>
      <c r="BG323" s="177" t="str">
        <f>IF(VLOOKUP($BF323,$A267:$C275,3,FALSE)=0,"",CONCATENATE(VLOOKUP(VLOOKUP($BF323,$A267:$C275,3,FALSE),Players!$J:$N,4,FALSE)," ",VLOOKUP($BF323,$A267:$C275,3,FALSE)," ",IF(ISERROR(VLOOKUP(VLOOKUP($BF323,$A267:$C275,3,FALSE),Players!$J:$N,5,FALSE)),"()",CONCATENATE("(",VLOOKUP(VLOOKUP($BF323,$A267:$C275,3,FALSE),Players!$J:$N,5,FALSE),")"))))</f>
        <v/>
      </c>
      <c r="BH323" s="178"/>
      <c r="BI323" s="178"/>
      <c r="BJ323" s="178"/>
      <c r="BK323" s="178"/>
      <c r="BL323" s="178"/>
      <c r="BM323" s="178"/>
      <c r="BN323" s="178"/>
      <c r="BO323" s="178"/>
      <c r="BP323" s="178"/>
      <c r="BQ323" s="178"/>
      <c r="BR323" s="178"/>
      <c r="BS323" s="178"/>
      <c r="BT323" s="178"/>
      <c r="BU323" s="179"/>
      <c r="BV323" s="150" t="str">
        <f>IF(R288&lt;&gt;"",R288,"")</f>
        <v/>
      </c>
      <c r="BW323" s="151"/>
      <c r="BX323" s="150" t="str">
        <f>IF(T288&lt;&gt;"",T288,"")</f>
        <v/>
      </c>
      <c r="BY323" s="151"/>
      <c r="BZ323" s="150" t="str">
        <f>IF(V288&lt;&gt;"",V288,"")</f>
        <v/>
      </c>
      <c r="CA323" s="151"/>
      <c r="CB323" s="150" t="str">
        <f>IF(X288&lt;&gt;"",X288,"")</f>
        <v/>
      </c>
      <c r="CC323" s="151"/>
      <c r="CD323" s="150" t="str">
        <f>IF(Z288&lt;&gt;"",Z288,"")</f>
        <v/>
      </c>
      <c r="CE323" s="151"/>
      <c r="CF323" s="174" t="str">
        <f>IF($CF321&lt;&gt;"",IF(CF321="W","L","W"),"")</f>
        <v/>
      </c>
      <c r="CG323" s="126"/>
      <c r="CH323" s="126"/>
      <c r="CI323" s="126"/>
      <c r="CJ323" s="126"/>
      <c r="CK323" s="126"/>
      <c r="CL323" s="126"/>
      <c r="CM323" s="126"/>
      <c r="CN323" s="126"/>
      <c r="CO323" s="126"/>
      <c r="CP323" s="126"/>
      <c r="CQ323" s="126"/>
      <c r="CR323" s="126"/>
      <c r="CS323" s="126"/>
      <c r="DV323" s="3"/>
      <c r="DW323" s="3"/>
    </row>
    <row r="324" spans="1:127" ht="11.25" customHeight="1" thickBot="1">
      <c r="AB324" s="43"/>
      <c r="AC324" s="43"/>
      <c r="AD324" s="43"/>
      <c r="AE324" s="43"/>
      <c r="AF324" s="43"/>
      <c r="AG324" s="43"/>
      <c r="AH324" s="43"/>
      <c r="AI324" s="43"/>
      <c r="AJ324" s="43"/>
      <c r="AK324" s="43"/>
      <c r="AL324" s="43"/>
      <c r="AM324" s="43"/>
      <c r="AN324" s="3"/>
      <c r="AO324" s="3"/>
      <c r="AP324" s="3"/>
      <c r="AQ324" s="160"/>
      <c r="AR324" s="161"/>
      <c r="AS324" s="161"/>
      <c r="AT324" s="161"/>
      <c r="AU324" s="161"/>
      <c r="AV324" s="161"/>
      <c r="AW324" s="161"/>
      <c r="AX324" s="161"/>
      <c r="AY324" s="161"/>
      <c r="AZ324" s="161"/>
      <c r="BA324" s="161"/>
      <c r="BB324" s="161"/>
      <c r="BC324" s="162"/>
      <c r="BD324" s="167"/>
      <c r="BE324" s="168"/>
      <c r="BF324" s="176"/>
      <c r="BG324" s="180"/>
      <c r="BH324" s="181"/>
      <c r="BI324" s="181"/>
      <c r="BJ324" s="181"/>
      <c r="BK324" s="181"/>
      <c r="BL324" s="181"/>
      <c r="BM324" s="181"/>
      <c r="BN324" s="181"/>
      <c r="BO324" s="181"/>
      <c r="BP324" s="181"/>
      <c r="BQ324" s="181"/>
      <c r="BR324" s="181"/>
      <c r="BS324" s="181"/>
      <c r="BT324" s="181"/>
      <c r="BU324" s="182"/>
      <c r="BV324" s="152"/>
      <c r="BW324" s="153"/>
      <c r="BX324" s="152"/>
      <c r="BY324" s="153"/>
      <c r="BZ324" s="152"/>
      <c r="CA324" s="153"/>
      <c r="CB324" s="152"/>
      <c r="CC324" s="153"/>
      <c r="CD324" s="152"/>
      <c r="CE324" s="153"/>
      <c r="CF324" s="174"/>
      <c r="CG324" s="126"/>
      <c r="CH324" s="126"/>
      <c r="CI324" s="126"/>
      <c r="CJ324" s="126"/>
      <c r="CK324" s="126"/>
      <c r="CL324" s="126"/>
      <c r="CM324" s="126"/>
      <c r="CN324" s="126"/>
      <c r="CO324" s="126"/>
      <c r="CP324" s="126"/>
      <c r="CQ324" s="126"/>
      <c r="CR324" s="126"/>
      <c r="CS324" s="126"/>
      <c r="DV324" s="3"/>
      <c r="DW324" s="3"/>
    </row>
    <row r="325" spans="1:127" ht="11.25" customHeight="1" thickBot="1">
      <c r="AB325" s="42"/>
      <c r="AI325" s="42"/>
      <c r="AJ325" s="42"/>
      <c r="AN325" s="3"/>
      <c r="AO325" s="3"/>
      <c r="AP325" s="3"/>
      <c r="AQ325" s="129"/>
      <c r="AR325" s="129"/>
      <c r="AS325" s="129"/>
      <c r="AT325" s="129"/>
      <c r="AU325" s="129"/>
      <c r="AV325" s="129"/>
      <c r="AW325" s="129"/>
      <c r="AX325" s="129"/>
      <c r="AY325" s="129"/>
      <c r="AZ325" s="129"/>
      <c r="BA325" s="129"/>
      <c r="BB325" s="129"/>
      <c r="BC325" s="129"/>
      <c r="BD325" s="3"/>
      <c r="BE325" s="3"/>
      <c r="BF325" s="3"/>
      <c r="BG325" s="3"/>
      <c r="BH325" s="3"/>
      <c r="BI325" s="3"/>
      <c r="BJ325" s="3"/>
      <c r="BK325" s="3"/>
      <c r="BL325" s="3"/>
      <c r="BM325" s="3"/>
      <c r="BN325" s="3"/>
      <c r="BO325" s="3"/>
      <c r="BP325" s="3"/>
      <c r="BQ325" s="3"/>
      <c r="BR325" s="3"/>
      <c r="BS325" s="3"/>
      <c r="BT325" s="3"/>
      <c r="BU325" s="3"/>
      <c r="BV325" s="169" t="str">
        <f>IF(CF321&lt;&gt;"",IF(AND(AND(BV321&gt;-1,BV323&gt;-1),OR(BV321&gt;10,BV323&gt;10),ABS(BV321-BV323)&gt;1,IF(OR(BV321&gt;11,BV323&gt;11),ABS(BV321-BV323)=2,TRUE),BV321=INT(BV321),BV323=INT(BV323)),"","Error"),"")</f>
        <v/>
      </c>
      <c r="BW325" s="169"/>
      <c r="BX325" s="169" t="str">
        <f>IF(CF321&lt;&gt;"",IF(AND(AND(BX321&gt;-1,BX323&gt;-1),OR(BX321&gt;10,BX323&gt;10),ABS(BX321-BX323)&gt;1,IF(OR(BX321&gt;11,BX323&gt;11),ABS(BX321-BX323)=2,TRUE),BX321=INT(BX321),BX323=INT(BX323)),"","Error"),"")</f>
        <v/>
      </c>
      <c r="BY325" s="169"/>
      <c r="BZ325" s="169" t="str">
        <f>IF(CF321&lt;&gt;"",IF(AND(AND(BZ321&gt;-1,BZ323&gt;-1),OR(BZ321&gt;10,BZ323&gt;10),ABS(BZ321-BZ323)&gt;1,IF(OR(BZ321&gt;11,BZ323&gt;11),ABS(BZ321-BZ323)=2,TRUE),BZ321=INT(BZ321),BZ323=INT(BZ323)),"","Error"),"")</f>
        <v/>
      </c>
      <c r="CA325" s="169"/>
      <c r="CB325" s="169" t="str">
        <f>IF(AND(CF321&lt;&gt;"",CB321&lt;&gt;""),IF(AND(AND(CB321&gt;-1,CB323&gt;-1),OR(CB321&gt;10,CB323&gt;10),ABS(CB321-CB323)&gt;1,IF(OR(CB321&gt;11,CB323&gt;11),ABS(CB321-CB323)=2,TRUE),CB321=INT(CB321),CB323=INT(CB323)),"","Error"),"")</f>
        <v/>
      </c>
      <c r="CC325" s="169"/>
      <c r="CD325" s="169" t="str">
        <f>IF(AND(CF321&lt;&gt;"",CD321&lt;&gt;""),IF(AND(AND(CD321&gt;-1,CD323&gt;-1),OR(CD321&gt;10,CD323&gt;10),ABS(CD321-CD323)&gt;1,IF(OR(CD321&gt;11,CD323&gt;11),ABS(CD321-CD323)=2,TRUE),CD321=INT(CD321),CD323=INT(CD323)),"","Error"),"")</f>
        <v/>
      </c>
      <c r="CE325" s="169"/>
      <c r="CF325" s="3"/>
      <c r="CG325" s="126"/>
      <c r="CH325" s="126"/>
      <c r="CI325" s="126"/>
      <c r="CJ325" s="126"/>
      <c r="CK325" s="126"/>
      <c r="CL325" s="126"/>
      <c r="CM325" s="126"/>
      <c r="CN325" s="126"/>
      <c r="CO325" s="126"/>
      <c r="CP325" s="126"/>
      <c r="CQ325" s="126"/>
      <c r="CR325" s="126"/>
      <c r="CS325" s="126"/>
      <c r="DV325" s="3"/>
      <c r="DW325" s="3"/>
    </row>
    <row r="326" spans="1:127" ht="11.25" customHeight="1">
      <c r="A326" s="259" t="s">
        <v>9</v>
      </c>
      <c r="B326" s="260"/>
      <c r="C326" s="260"/>
      <c r="D326" s="260"/>
      <c r="E326" s="260"/>
      <c r="F326" s="300" t="str">
        <f>Players!$C$1</f>
        <v>Enter Division Name</v>
      </c>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301"/>
      <c r="AF326" s="301"/>
      <c r="AG326" s="301"/>
      <c r="AH326" s="302" t="s">
        <v>10</v>
      </c>
      <c r="AI326" s="303"/>
      <c r="AJ326" s="303"/>
      <c r="AK326" s="306" t="str">
        <f>Players!$G$1</f>
        <v>Enter Date</v>
      </c>
      <c r="AL326" s="307"/>
      <c r="AM326" s="307"/>
      <c r="AN326" s="307"/>
      <c r="AO326" s="308"/>
      <c r="AQ326" s="154" t="str">
        <f>CONCATENATE($A330," ",$D330,","," ",$F328)</f>
        <v>Group: 6, Women's Singles</v>
      </c>
      <c r="AR326" s="155"/>
      <c r="AS326" s="155"/>
      <c r="AT326" s="155"/>
      <c r="AU326" s="155"/>
      <c r="AV326" s="155"/>
      <c r="AW326" s="155"/>
      <c r="AX326" s="155"/>
      <c r="AY326" s="155"/>
      <c r="AZ326" s="155"/>
      <c r="BA326" s="155"/>
      <c r="BB326" s="155"/>
      <c r="BC326" s="156"/>
      <c r="BD326" s="163">
        <f>A347</f>
        <v>1</v>
      </c>
      <c r="BE326" s="164"/>
      <c r="BF326" s="183" t="str">
        <f>C347</f>
        <v>B</v>
      </c>
      <c r="BG326" s="185" t="str">
        <f>IF(VLOOKUP($BF326,$A332:$C340,3,FALSE)=0,"",CONCATENATE(VLOOKUP(VLOOKUP($BF326,$A332:$C340,3,FALSE),Players!$J:$N,4,FALSE)," ",VLOOKUP($BF326,$A332:$C340,3,FALSE)," ",IF(ISERROR(VLOOKUP(VLOOKUP($BF326,$A332:$C340,3,FALSE),Players!$J:$N,5,FALSE)),"()",CONCATENATE("(",VLOOKUP(VLOOKUP($BF326,$A332:$C340,3,FALSE),Players!$J:$N,5,FALSE),")"))))</f>
        <v/>
      </c>
      <c r="BH326" s="186"/>
      <c r="BI326" s="186"/>
      <c r="BJ326" s="186"/>
      <c r="BK326" s="186"/>
      <c r="BL326" s="186"/>
      <c r="BM326" s="186"/>
      <c r="BN326" s="186"/>
      <c r="BO326" s="186"/>
      <c r="BP326" s="186"/>
      <c r="BQ326" s="186"/>
      <c r="BR326" s="186"/>
      <c r="BS326" s="186"/>
      <c r="BT326" s="186"/>
      <c r="BU326" s="187"/>
      <c r="BV326" s="170" t="str">
        <f>IF(D347&lt;&gt;"",D347,"")</f>
        <v/>
      </c>
      <c r="BW326" s="171"/>
      <c r="BX326" s="170" t="str">
        <f>IF(F347&lt;&gt;"",F347,"")</f>
        <v/>
      </c>
      <c r="BY326" s="171"/>
      <c r="BZ326" s="170" t="str">
        <f>IF(H347&lt;&gt;"",H347,"")</f>
        <v/>
      </c>
      <c r="CA326" s="171"/>
      <c r="CB326" s="170" t="str">
        <f>IF(J347&lt;&gt;"",J347,"")</f>
        <v/>
      </c>
      <c r="CC326" s="171"/>
      <c r="CD326" s="170" t="str">
        <f>IF(L347&lt;&gt;"",L347,"")</f>
        <v/>
      </c>
      <c r="CE326" s="171"/>
      <c r="CF326" s="174" t="str">
        <f>IF($CD326=$CD328,IF($CB326=$CB328,IF($BZ326&lt;&gt;"",IF($BZ326&gt;$BZ328,"W","L"),""),IF($CB326&gt;$CB328,"W","L")),IF($CD326&gt;$CD328,"W","L"))</f>
        <v/>
      </c>
      <c r="CG326" s="154" t="str">
        <f>CONCATENATE($A330," ",$D330,","," ",$F328)</f>
        <v>Group: 6, Women's Singles</v>
      </c>
      <c r="CH326" s="155"/>
      <c r="CI326" s="155"/>
      <c r="CJ326" s="155"/>
      <c r="CK326" s="155"/>
      <c r="CL326" s="155"/>
      <c r="CM326" s="155"/>
      <c r="CN326" s="155"/>
      <c r="CO326" s="155"/>
      <c r="CP326" s="155"/>
      <c r="CQ326" s="155"/>
      <c r="CR326" s="155"/>
      <c r="CS326" s="156"/>
      <c r="CT326" s="163">
        <f>O355</f>
        <v>8</v>
      </c>
      <c r="CU326" s="164"/>
      <c r="CV326" s="183" t="str">
        <f>Q355</f>
        <v>D</v>
      </c>
      <c r="CW326" s="185" t="str">
        <f>IF(VLOOKUP($CV326,$A332:$C340,3,FALSE)=0,"",CONCATENATE(VLOOKUP(VLOOKUP($CV326,$A332:$C340,3,FALSE),Players!$J:$N,4,FALSE)," ",VLOOKUP($CV326,$A332:$C340,3,FALSE)," ",IF(ISERROR(VLOOKUP(VLOOKUP($CV326,$A332:$C340,3,FALSE),Players!$J:$N,5,FALSE)),"()",CONCATENATE("(",VLOOKUP(VLOOKUP($CV326,$A332:$C340,3,FALSE),Players!$J:$N,5,FALSE),")"))))</f>
        <v/>
      </c>
      <c r="CX326" s="186"/>
      <c r="CY326" s="186"/>
      <c r="CZ326" s="186"/>
      <c r="DA326" s="186"/>
      <c r="DB326" s="186"/>
      <c r="DC326" s="186"/>
      <c r="DD326" s="186"/>
      <c r="DE326" s="186"/>
      <c r="DF326" s="186"/>
      <c r="DG326" s="186"/>
      <c r="DH326" s="186"/>
      <c r="DI326" s="186"/>
      <c r="DJ326" s="186"/>
      <c r="DK326" s="187"/>
      <c r="DL326" s="170" t="str">
        <f>IF(R355&lt;&gt;"",R355,"")</f>
        <v/>
      </c>
      <c r="DM326" s="171"/>
      <c r="DN326" s="170" t="str">
        <f>IF(T355&lt;&gt;"",T355,"")</f>
        <v/>
      </c>
      <c r="DO326" s="171"/>
      <c r="DP326" s="170" t="str">
        <f>IF(V355&lt;&gt;"",V355,"")</f>
        <v/>
      </c>
      <c r="DQ326" s="171"/>
      <c r="DR326" s="170" t="str">
        <f>IF(X355&lt;&gt;"",X355,"")</f>
        <v/>
      </c>
      <c r="DS326" s="171"/>
      <c r="DT326" s="170" t="str">
        <f>IF(Z355&lt;&gt;"",Z355,"")</f>
        <v/>
      </c>
      <c r="DU326" s="171"/>
      <c r="DV326" s="174" t="str">
        <f>IF($DT326=$DT328,IF($DR326=$DR328,IF($DP326&lt;&gt;"",IF($DP326&gt;$DP328,"W","L"),""),IF($DR326&gt;$DR328,"W","L")),IF($DT326&gt;$DT328,"W","L"))</f>
        <v/>
      </c>
      <c r="DW326" s="3"/>
    </row>
    <row r="327" spans="1:127" ht="11.25" customHeight="1">
      <c r="A327" s="261"/>
      <c r="B327" s="262"/>
      <c r="C327" s="262"/>
      <c r="D327" s="262"/>
      <c r="E327" s="26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F327" s="282"/>
      <c r="AG327" s="282"/>
      <c r="AH327" s="304"/>
      <c r="AI327" s="305"/>
      <c r="AJ327" s="305"/>
      <c r="AK327" s="309"/>
      <c r="AL327" s="309"/>
      <c r="AM327" s="309"/>
      <c r="AN327" s="309"/>
      <c r="AO327" s="310"/>
      <c r="AQ327" s="157"/>
      <c r="AR327" s="158"/>
      <c r="AS327" s="158"/>
      <c r="AT327" s="158"/>
      <c r="AU327" s="158"/>
      <c r="AV327" s="158"/>
      <c r="AW327" s="158"/>
      <c r="AX327" s="158"/>
      <c r="AY327" s="158"/>
      <c r="AZ327" s="158"/>
      <c r="BA327" s="158"/>
      <c r="BB327" s="158"/>
      <c r="BC327" s="159"/>
      <c r="BD327" s="165"/>
      <c r="BE327" s="166"/>
      <c r="BF327" s="184"/>
      <c r="BG327" s="188"/>
      <c r="BH327" s="189"/>
      <c r="BI327" s="189"/>
      <c r="BJ327" s="189"/>
      <c r="BK327" s="189"/>
      <c r="BL327" s="189"/>
      <c r="BM327" s="189"/>
      <c r="BN327" s="189"/>
      <c r="BO327" s="189"/>
      <c r="BP327" s="189"/>
      <c r="BQ327" s="189"/>
      <c r="BR327" s="189"/>
      <c r="BS327" s="189"/>
      <c r="BT327" s="189"/>
      <c r="BU327" s="190"/>
      <c r="BV327" s="172"/>
      <c r="BW327" s="173"/>
      <c r="BX327" s="172"/>
      <c r="BY327" s="173"/>
      <c r="BZ327" s="172"/>
      <c r="CA327" s="173"/>
      <c r="CB327" s="172"/>
      <c r="CC327" s="173"/>
      <c r="CD327" s="172"/>
      <c r="CE327" s="173"/>
      <c r="CF327" s="174"/>
      <c r="CG327" s="157"/>
      <c r="CH327" s="158"/>
      <c r="CI327" s="158"/>
      <c r="CJ327" s="158"/>
      <c r="CK327" s="158"/>
      <c r="CL327" s="158"/>
      <c r="CM327" s="158"/>
      <c r="CN327" s="158"/>
      <c r="CO327" s="158"/>
      <c r="CP327" s="158"/>
      <c r="CQ327" s="158"/>
      <c r="CR327" s="158"/>
      <c r="CS327" s="159"/>
      <c r="CT327" s="165"/>
      <c r="CU327" s="166"/>
      <c r="CV327" s="184"/>
      <c r="CW327" s="188"/>
      <c r="CX327" s="189"/>
      <c r="CY327" s="189"/>
      <c r="CZ327" s="189"/>
      <c r="DA327" s="189"/>
      <c r="DB327" s="189"/>
      <c r="DC327" s="189"/>
      <c r="DD327" s="189"/>
      <c r="DE327" s="189"/>
      <c r="DF327" s="189"/>
      <c r="DG327" s="189"/>
      <c r="DH327" s="189"/>
      <c r="DI327" s="189"/>
      <c r="DJ327" s="189"/>
      <c r="DK327" s="190"/>
      <c r="DL327" s="172"/>
      <c r="DM327" s="173"/>
      <c r="DN327" s="172"/>
      <c r="DO327" s="173"/>
      <c r="DP327" s="172"/>
      <c r="DQ327" s="173"/>
      <c r="DR327" s="172"/>
      <c r="DS327" s="173"/>
      <c r="DT327" s="172"/>
      <c r="DU327" s="173"/>
      <c r="DV327" s="174"/>
      <c r="DW327" s="3"/>
    </row>
    <row r="328" spans="1:127" ht="11.25" customHeight="1">
      <c r="A328" s="266" t="s">
        <v>11</v>
      </c>
      <c r="B328" s="267"/>
      <c r="C328" s="267"/>
      <c r="D328" s="277" t="s">
        <v>12</v>
      </c>
      <c r="E328" s="278"/>
      <c r="F328" s="280" t="str">
        <f>Players!$H$3</f>
        <v>Women's Singles</v>
      </c>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81"/>
      <c r="AE328" s="281"/>
      <c r="AF328" s="281"/>
      <c r="AG328" s="281"/>
      <c r="AH328" s="302" t="s">
        <v>13</v>
      </c>
      <c r="AI328" s="303"/>
      <c r="AJ328" s="303"/>
      <c r="AK328" s="328" t="s">
        <v>48</v>
      </c>
      <c r="AL328" s="328"/>
      <c r="AM328" s="328"/>
      <c r="AN328" s="328"/>
      <c r="AO328" s="329"/>
      <c r="AQ328" s="157"/>
      <c r="AR328" s="158"/>
      <c r="AS328" s="158"/>
      <c r="AT328" s="158"/>
      <c r="AU328" s="158"/>
      <c r="AV328" s="158"/>
      <c r="AW328" s="158"/>
      <c r="AX328" s="158"/>
      <c r="AY328" s="158"/>
      <c r="AZ328" s="158"/>
      <c r="BA328" s="158"/>
      <c r="BB328" s="158"/>
      <c r="BC328" s="159"/>
      <c r="BD328" s="165"/>
      <c r="BE328" s="166"/>
      <c r="BF328" s="175" t="str">
        <f>C349</f>
        <v>E</v>
      </c>
      <c r="BG328" s="177" t="str">
        <f>IF(VLOOKUP($BF328,$A332:$C340,3,FALSE)=0,"",CONCATENATE(VLOOKUP(VLOOKUP($BF328,$A332:$C340,3,FALSE),Players!$J:$N,4,FALSE)," ",VLOOKUP($BF328,$A332:$C340,3,FALSE)," ",IF(ISERROR(VLOOKUP(VLOOKUP($BF328,$A332:$C340,3,FALSE),Players!$J:$N,5,FALSE)),"()",CONCATENATE("(",VLOOKUP(VLOOKUP($BF328,$A332:$C340,3,FALSE),Players!$J:$N,5,FALSE),")"))))</f>
        <v/>
      </c>
      <c r="BH328" s="178"/>
      <c r="BI328" s="178"/>
      <c r="BJ328" s="178"/>
      <c r="BK328" s="178"/>
      <c r="BL328" s="178"/>
      <c r="BM328" s="178"/>
      <c r="BN328" s="178"/>
      <c r="BO328" s="178"/>
      <c r="BP328" s="178"/>
      <c r="BQ328" s="178"/>
      <c r="BR328" s="178"/>
      <c r="BS328" s="178"/>
      <c r="BT328" s="178"/>
      <c r="BU328" s="179"/>
      <c r="BV328" s="150" t="str">
        <f>IF(D349&lt;&gt;"",D349,"")</f>
        <v/>
      </c>
      <c r="BW328" s="151"/>
      <c r="BX328" s="150" t="str">
        <f>IF(F349&lt;&gt;"",F349,"")</f>
        <v/>
      </c>
      <c r="BY328" s="151"/>
      <c r="BZ328" s="150" t="str">
        <f>IF(H349&lt;&gt;"",H349,"")</f>
        <v/>
      </c>
      <c r="CA328" s="151"/>
      <c r="CB328" s="150" t="str">
        <f>IF(J349&lt;&gt;"",J349,"")</f>
        <v/>
      </c>
      <c r="CC328" s="151"/>
      <c r="CD328" s="150" t="str">
        <f>IF(L349&lt;&gt;"",L349,"")</f>
        <v/>
      </c>
      <c r="CE328" s="151"/>
      <c r="CF328" s="174" t="str">
        <f>IF($CF326&lt;&gt;"",IF(CF326="W","L","W"),"")</f>
        <v/>
      </c>
      <c r="CG328" s="157"/>
      <c r="CH328" s="158"/>
      <c r="CI328" s="158"/>
      <c r="CJ328" s="158"/>
      <c r="CK328" s="158"/>
      <c r="CL328" s="158"/>
      <c r="CM328" s="158"/>
      <c r="CN328" s="158"/>
      <c r="CO328" s="158"/>
      <c r="CP328" s="158"/>
      <c r="CQ328" s="158"/>
      <c r="CR328" s="158"/>
      <c r="CS328" s="159"/>
      <c r="CT328" s="165"/>
      <c r="CU328" s="166"/>
      <c r="CV328" s="175" t="str">
        <f>Q357</f>
        <v>E</v>
      </c>
      <c r="CW328" s="177" t="str">
        <f>IF(VLOOKUP($CV328,$A332:$C340,3,FALSE)=0,"",CONCATENATE(VLOOKUP(VLOOKUP($CV328,$A332:$C340,3,FALSE),Players!$J:$N,4,FALSE)," ",VLOOKUP($CV328,$A332:$C340,3,FALSE)," ",IF(ISERROR(VLOOKUP(VLOOKUP($CV328,$A332:$C340,3,FALSE),Players!$J:$N,5,FALSE)),"()",CONCATENATE("(",VLOOKUP(VLOOKUP($CV328,$A332:$C340,3,FALSE),Players!$J:$N,5,FALSE),")"))))</f>
        <v/>
      </c>
      <c r="CX328" s="178"/>
      <c r="CY328" s="178"/>
      <c r="CZ328" s="178"/>
      <c r="DA328" s="178"/>
      <c r="DB328" s="178"/>
      <c r="DC328" s="178"/>
      <c r="DD328" s="178"/>
      <c r="DE328" s="178"/>
      <c r="DF328" s="178"/>
      <c r="DG328" s="178"/>
      <c r="DH328" s="178"/>
      <c r="DI328" s="178"/>
      <c r="DJ328" s="178"/>
      <c r="DK328" s="179"/>
      <c r="DL328" s="150" t="str">
        <f>IF(R357&lt;&gt;"",R357,"")</f>
        <v/>
      </c>
      <c r="DM328" s="151"/>
      <c r="DN328" s="150" t="str">
        <f>IF(T357&lt;&gt;"",T357,"")</f>
        <v/>
      </c>
      <c r="DO328" s="151"/>
      <c r="DP328" s="150" t="str">
        <f>IF(V357&lt;&gt;"",V357,"")</f>
        <v/>
      </c>
      <c r="DQ328" s="151"/>
      <c r="DR328" s="150" t="str">
        <f>IF(X357&lt;&gt;"",X357,"")</f>
        <v/>
      </c>
      <c r="DS328" s="151"/>
      <c r="DT328" s="150" t="str">
        <f>IF(Z357&lt;&gt;"",Z357,"")</f>
        <v/>
      </c>
      <c r="DU328" s="151"/>
      <c r="DV328" s="174" t="str">
        <f>IF($DV326&lt;&gt;"",IF(DV326="W","L","W"),"")</f>
        <v/>
      </c>
      <c r="DW328" s="3"/>
    </row>
    <row r="329" spans="1:127" ht="11.25" customHeight="1" thickBot="1">
      <c r="A329" s="275"/>
      <c r="B329" s="276"/>
      <c r="C329" s="276"/>
      <c r="D329" s="279"/>
      <c r="E329" s="279"/>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82"/>
      <c r="AE329" s="282"/>
      <c r="AF329" s="282"/>
      <c r="AG329" s="282"/>
      <c r="AH329" s="304"/>
      <c r="AI329" s="305"/>
      <c r="AJ329" s="305"/>
      <c r="AK329" s="330"/>
      <c r="AL329" s="330"/>
      <c r="AM329" s="330"/>
      <c r="AN329" s="330"/>
      <c r="AO329" s="331"/>
      <c r="AQ329" s="160"/>
      <c r="AR329" s="161"/>
      <c r="AS329" s="161"/>
      <c r="AT329" s="161"/>
      <c r="AU329" s="161"/>
      <c r="AV329" s="161"/>
      <c r="AW329" s="161"/>
      <c r="AX329" s="161"/>
      <c r="AY329" s="161"/>
      <c r="AZ329" s="161"/>
      <c r="BA329" s="161"/>
      <c r="BB329" s="161"/>
      <c r="BC329" s="162"/>
      <c r="BD329" s="167"/>
      <c r="BE329" s="168"/>
      <c r="BF329" s="176"/>
      <c r="BG329" s="180"/>
      <c r="BH329" s="181"/>
      <c r="BI329" s="181"/>
      <c r="BJ329" s="181"/>
      <c r="BK329" s="181"/>
      <c r="BL329" s="181"/>
      <c r="BM329" s="181"/>
      <c r="BN329" s="181"/>
      <c r="BO329" s="181"/>
      <c r="BP329" s="181"/>
      <c r="BQ329" s="181"/>
      <c r="BR329" s="181"/>
      <c r="BS329" s="181"/>
      <c r="BT329" s="181"/>
      <c r="BU329" s="182"/>
      <c r="BV329" s="152"/>
      <c r="BW329" s="153"/>
      <c r="BX329" s="152"/>
      <c r="BY329" s="153"/>
      <c r="BZ329" s="152"/>
      <c r="CA329" s="153"/>
      <c r="CB329" s="152"/>
      <c r="CC329" s="153"/>
      <c r="CD329" s="152"/>
      <c r="CE329" s="153"/>
      <c r="CF329" s="174"/>
      <c r="CG329" s="160"/>
      <c r="CH329" s="161"/>
      <c r="CI329" s="161"/>
      <c r="CJ329" s="161"/>
      <c r="CK329" s="161"/>
      <c r="CL329" s="161"/>
      <c r="CM329" s="161"/>
      <c r="CN329" s="161"/>
      <c r="CO329" s="161"/>
      <c r="CP329" s="161"/>
      <c r="CQ329" s="161"/>
      <c r="CR329" s="161"/>
      <c r="CS329" s="162"/>
      <c r="CT329" s="167"/>
      <c r="CU329" s="168"/>
      <c r="CV329" s="176"/>
      <c r="CW329" s="180"/>
      <c r="CX329" s="181"/>
      <c r="CY329" s="181"/>
      <c r="CZ329" s="181"/>
      <c r="DA329" s="181"/>
      <c r="DB329" s="181"/>
      <c r="DC329" s="181"/>
      <c r="DD329" s="181"/>
      <c r="DE329" s="181"/>
      <c r="DF329" s="181"/>
      <c r="DG329" s="181"/>
      <c r="DH329" s="181"/>
      <c r="DI329" s="181"/>
      <c r="DJ329" s="181"/>
      <c r="DK329" s="182"/>
      <c r="DL329" s="152"/>
      <c r="DM329" s="153"/>
      <c r="DN329" s="152"/>
      <c r="DO329" s="153"/>
      <c r="DP329" s="152"/>
      <c r="DQ329" s="153"/>
      <c r="DR329" s="152"/>
      <c r="DS329" s="153"/>
      <c r="DT329" s="152"/>
      <c r="DU329" s="153"/>
      <c r="DV329" s="174"/>
      <c r="DW329" s="3"/>
    </row>
    <row r="330" spans="1:127" ht="11.25" customHeight="1">
      <c r="A330" s="259" t="s">
        <v>15</v>
      </c>
      <c r="B330" s="260"/>
      <c r="C330" s="260"/>
      <c r="D330" s="264">
        <v>6</v>
      </c>
      <c r="E330" s="264"/>
      <c r="F330" s="266" t="s">
        <v>16</v>
      </c>
      <c r="G330" s="267"/>
      <c r="H330" s="267"/>
      <c r="I330" s="283"/>
      <c r="J330" s="284"/>
      <c r="K330" s="284"/>
      <c r="L330" s="284"/>
      <c r="M330" s="284"/>
      <c r="N330" s="264"/>
      <c r="O330" s="264"/>
      <c r="P330" s="264"/>
      <c r="Q330" s="264"/>
      <c r="R330" s="264"/>
      <c r="S330" s="264"/>
      <c r="T330" s="264"/>
      <c r="U330" s="264"/>
      <c r="V330" s="264"/>
      <c r="W330" s="264"/>
      <c r="X330" s="264"/>
      <c r="Y330" s="264"/>
      <c r="Z330" s="264"/>
      <c r="AA330" s="325"/>
      <c r="AB330" s="150" t="s">
        <v>17</v>
      </c>
      <c r="AC330" s="270"/>
      <c r="AD330" s="288" t="s">
        <v>18</v>
      </c>
      <c r="AE330" s="270"/>
      <c r="AF330" s="288" t="s">
        <v>19</v>
      </c>
      <c r="AG330" s="270"/>
      <c r="AH330" s="288" t="s">
        <v>20</v>
      </c>
      <c r="AI330" s="270"/>
      <c r="AJ330" s="288" t="s">
        <v>43</v>
      </c>
      <c r="AK330" s="290"/>
      <c r="AL330" s="292" t="s">
        <v>21</v>
      </c>
      <c r="AM330" s="293"/>
      <c r="AN330" s="296" t="s">
        <v>22</v>
      </c>
      <c r="AO330" s="297"/>
      <c r="AQ330" s="126"/>
      <c r="AR330" s="126"/>
      <c r="AS330" s="126"/>
      <c r="AT330" s="126"/>
      <c r="AU330" s="126"/>
      <c r="AV330" s="126"/>
      <c r="AW330" s="126"/>
      <c r="AX330" s="126"/>
      <c r="AY330" s="126"/>
      <c r="AZ330" s="126"/>
      <c r="BA330" s="126"/>
      <c r="BB330" s="126"/>
      <c r="BC330" s="126"/>
      <c r="BV330" s="169" t="str">
        <f>IF(CF326&lt;&gt;"",IF(AND(AND(BV326&gt;-1,BV328&gt;-1),OR(BV326&gt;10,BV328&gt;10),ABS(BV326-BV328)&gt;1,IF(OR(BV326&gt;11,BV328&gt;11),ABS(BV326-BV328)=2,TRUE),BV326=INT(BV326),BV328=INT(BV328)),"","Error"),"")</f>
        <v/>
      </c>
      <c r="BW330" s="169"/>
      <c r="BX330" s="169" t="str">
        <f>IF(CF326&lt;&gt;"",IF(AND(AND(BX326&gt;-1,BX328&gt;-1),OR(BX326&gt;10,BX328&gt;10),ABS(BX326-BX328)&gt;1,IF(OR(BX326&gt;11,BX328&gt;11),ABS(BX326-BX328)=2,TRUE),BX326=INT(BX326),BX328=INT(BX328)),"","Error"),"")</f>
        <v/>
      </c>
      <c r="BY330" s="169"/>
      <c r="BZ330" s="169" t="str">
        <f>IF(CF326&lt;&gt;"",IF(AND(AND(BZ326&gt;-1,BZ328&gt;-1),OR(BZ326&gt;10,BZ328&gt;10),ABS(BZ326-BZ328)&gt;1,IF(OR(BZ326&gt;11,BZ328&gt;11),ABS(BZ326-BZ328)=2,TRUE),BZ326=INT(BZ326),BZ328=INT(BZ328)),"","Error"),"")</f>
        <v/>
      </c>
      <c r="CA330" s="169"/>
      <c r="CB330" s="169" t="str">
        <f>IF(AND(CF326&lt;&gt;"",CB326&lt;&gt;""),IF(AND(AND(CB326&gt;-1,CB328&gt;-1),OR(CB326&gt;10,CB328&gt;10),ABS(CB326-CB328)&gt;1,IF(OR(CB326&gt;11,CB328&gt;11),ABS(CB326-CB328)=2,TRUE),CB326=INT(CB326),CB328=INT(CB328)),"","Error"),"")</f>
        <v/>
      </c>
      <c r="CC330" s="169"/>
      <c r="CD330" s="169" t="str">
        <f>IF(AND(CF326&lt;&gt;"",CD326&lt;&gt;""),IF(AND(AND(CD326&gt;-1,CD328&gt;-1),OR(CD326&gt;10,CD328&gt;10),ABS(CD326-CD328)&gt;1,IF(OR(CD326&gt;11,CD328&gt;11),ABS(CD326-CD328)=2,TRUE),CD326=INT(CD326),CD328=INT(CD328)),"","Error"),"")</f>
        <v/>
      </c>
      <c r="CE330" s="169"/>
      <c r="CG330" s="126"/>
      <c r="CH330" s="126"/>
      <c r="CI330" s="126"/>
      <c r="CJ330" s="126"/>
      <c r="CK330" s="126"/>
      <c r="CL330" s="126"/>
      <c r="CM330" s="126"/>
      <c r="CN330" s="126"/>
      <c r="CO330" s="126"/>
      <c r="CP330" s="126"/>
      <c r="CQ330" s="126"/>
      <c r="CR330" s="126"/>
      <c r="CS330" s="126"/>
      <c r="DL330" s="169" t="str">
        <f>IF(DV326&lt;&gt;"",IF(AND(AND(DL326&gt;-1,DL328&gt;-1),OR(DL326&gt;10,DL328&gt;10),ABS(DL326-DL328)&gt;1,IF(OR(DL326&gt;11,DL328&gt;11),ABS(DL326-DL328)=2,TRUE),DL326=INT(DL326),DL328=INT(DL328)),"","Error"),"")</f>
        <v/>
      </c>
      <c r="DM330" s="169"/>
      <c r="DN330" s="169" t="str">
        <f>IF(DV326&lt;&gt;"",IF(AND(AND(DN326&gt;-1,DN328&gt;-1),OR(DN326&gt;10,DN328&gt;10),ABS(DN326-DN328)&gt;1,IF(OR(DN326&gt;11,DN328&gt;11),ABS(DN326-DN328)=2,TRUE),DN326=INT(DN326),DN328=INT(DN328)),"","Error"),"")</f>
        <v/>
      </c>
      <c r="DO330" s="169"/>
      <c r="DP330" s="169" t="str">
        <f>IF(DV326&lt;&gt;"",IF(AND(AND(DP326&gt;-1,DP328&gt;-1),OR(DP326&gt;10,DP328&gt;10),ABS(DP326-DP328)&gt;1,IF(OR(DP326&gt;11,DP328&gt;11),ABS(DP326-DP328)=2,TRUE),DP326=INT(DP326),DP328=INT(DP328)),"","Error"),"")</f>
        <v/>
      </c>
      <c r="DQ330" s="169"/>
      <c r="DR330" s="169" t="str">
        <f>IF(AND(DV326&lt;&gt;"",DR326&lt;&gt;""),IF(AND(AND(DR326&gt;-1,DR328&gt;-1),OR(DR326&gt;10,DR328&gt;10),ABS(DR326-DR328)&gt;1,IF(OR(DR326&gt;11,DR328&gt;11),ABS(DR326-DR328)=2,TRUE),DR326=INT(DR326),DR328=INT(DR328)),"","Error"),"")</f>
        <v/>
      </c>
      <c r="DS330" s="169"/>
      <c r="DT330" s="169" t="str">
        <f>IF(AND(DV326&lt;&gt;"",DT326&lt;&gt;""),IF(AND(AND(DT326&gt;-1,DT328&gt;-1),OR(DT326&gt;10,DT328&gt;10),ABS(DT326-DT328)&gt;1,IF(OR(DT326&gt;11,DT328&gt;11),ABS(DT326-DT328)=2,TRUE),DT326=INT(DT326),DT328=INT(DT328)),"","Error"),"")</f>
        <v/>
      </c>
      <c r="DU330" s="169"/>
      <c r="DW330" s="3"/>
    </row>
    <row r="331" spans="1:127" ht="11.25" customHeight="1" thickBot="1">
      <c r="A331" s="261"/>
      <c r="B331" s="262"/>
      <c r="C331" s="263"/>
      <c r="D331" s="265"/>
      <c r="E331" s="265"/>
      <c r="F331" s="268"/>
      <c r="G331" s="269"/>
      <c r="H331" s="269"/>
      <c r="I331" s="286"/>
      <c r="J331" s="286"/>
      <c r="K331" s="286"/>
      <c r="L331" s="286"/>
      <c r="M331" s="286"/>
      <c r="N331" s="326"/>
      <c r="O331" s="326"/>
      <c r="P331" s="326"/>
      <c r="Q331" s="326"/>
      <c r="R331" s="326"/>
      <c r="S331" s="326"/>
      <c r="T331" s="326"/>
      <c r="U331" s="326"/>
      <c r="V331" s="326"/>
      <c r="W331" s="326"/>
      <c r="X331" s="326"/>
      <c r="Y331" s="326"/>
      <c r="Z331" s="326"/>
      <c r="AA331" s="327"/>
      <c r="AB331" s="194"/>
      <c r="AC331" s="195"/>
      <c r="AD331" s="289"/>
      <c r="AE331" s="195"/>
      <c r="AF331" s="289"/>
      <c r="AG331" s="195"/>
      <c r="AH331" s="289"/>
      <c r="AI331" s="195"/>
      <c r="AJ331" s="289"/>
      <c r="AK331" s="291"/>
      <c r="AL331" s="294"/>
      <c r="AM331" s="295"/>
      <c r="AN331" s="298"/>
      <c r="AO331" s="299"/>
      <c r="AQ331" s="126"/>
      <c r="AR331" s="126"/>
      <c r="AS331" s="126"/>
      <c r="AT331" s="126"/>
      <c r="AU331" s="126"/>
      <c r="AV331" s="126"/>
      <c r="AW331" s="126"/>
      <c r="AX331" s="126"/>
      <c r="AY331" s="126"/>
      <c r="AZ331" s="126"/>
      <c r="BA331" s="126"/>
      <c r="BB331" s="126"/>
      <c r="BC331" s="126"/>
      <c r="CG331" s="126"/>
      <c r="CH331" s="126"/>
      <c r="CI331" s="126"/>
      <c r="CJ331" s="126"/>
      <c r="CK331" s="126"/>
      <c r="CL331" s="126"/>
      <c r="CM331" s="126"/>
      <c r="CN331" s="126"/>
      <c r="CO331" s="126"/>
      <c r="CP331" s="126"/>
      <c r="CQ331" s="126"/>
      <c r="CR331" s="126"/>
      <c r="CS331" s="126"/>
      <c r="DW331" s="3"/>
    </row>
    <row r="332" spans="1:127" ht="11.25" customHeight="1">
      <c r="A332" s="210" t="str">
        <f>AB330</f>
        <v>A</v>
      </c>
      <c r="B332" s="211"/>
      <c r="C332" s="214"/>
      <c r="D332" s="215"/>
      <c r="E332" s="215"/>
      <c r="F332" s="215"/>
      <c r="G332" s="215"/>
      <c r="H332" s="215"/>
      <c r="I332" s="215"/>
      <c r="J332" s="215"/>
      <c r="K332" s="215"/>
      <c r="L332" s="215"/>
      <c r="M332" s="215"/>
      <c r="N332" s="215"/>
      <c r="O332" s="215"/>
      <c r="P332" s="215"/>
      <c r="Q332" s="215"/>
      <c r="R332" s="215"/>
      <c r="S332" s="215"/>
      <c r="T332" s="215"/>
      <c r="U332" s="215"/>
      <c r="V332" s="215"/>
      <c r="W332" s="215"/>
      <c r="X332" s="215"/>
      <c r="Y332" s="215"/>
      <c r="Z332" s="215"/>
      <c r="AA332" s="216"/>
      <c r="AB332" s="250"/>
      <c r="AC332" s="229"/>
      <c r="AD332" s="252" t="str">
        <f>IF($D328="1P",IF(Z359=Z361,IF(X359=X361,IF(V359&lt;&gt;"",IF(V359&gt;V361,"W","L"),""),IF(X359&gt;X361,"W","L")),IF(Z359&gt;Z361,"W","L")),IF(Z351=Z353,IF(X351=X353,IF(V351&lt;&gt;"",IF(V351&gt;V353,"W","L"),""),IF(X351&gt;X353,"W","L")),IF(Z351&gt;Z353,"W","L")))</f>
        <v/>
      </c>
      <c r="AE332" s="253"/>
      <c r="AF332" s="252" t="str">
        <f>IF($D328="1P",IF(Z351=Z353,IF(X351=X353,IF(V351&lt;&gt;"",IF(V351&gt;V353,"W","L"),""),IF(X351&gt;X353,"W","L")),IF(Z351&gt;Z353,"W","L")),IF(L363=L365,IF(J363=J365,IF(H363&lt;&gt;"",IF(H363&gt;H365,"W","L"),""),IF(J363&gt;J365,"W","L")),IF(L363&gt;L365,"W","L")))</f>
        <v/>
      </c>
      <c r="AG332" s="253"/>
      <c r="AH332" s="252" t="str">
        <f>IF($D328="1P",IF(L363=L365,IF(J363=J365,IF(H363&lt;&gt;"",IF(H363&gt;H365,"W","L"),""),IF(J363&gt;J365,"W","L")),IF(L363&gt;L365,"W","L")),IF(L355=L357,IF(J355=J357,IF(H355&lt;&gt;"",IF(H355&gt;H357,"W","L"),""),IF(J355&gt;J357,"W","L")),IF(L355&gt;L357,"W","L")))</f>
        <v/>
      </c>
      <c r="AI332" s="253"/>
      <c r="AJ332" s="252" t="str">
        <f>IF($D328="1P",IF(L355=L357,IF(J355=J357,IF(H355&lt;&gt;"",IF(H355&gt;H357,"W","L"),""),IF(J355&gt;J357,"W","L")),IF(L355&gt;L357,"W","L")),IF(Z359=Z361,IF(X359=X361,IF(V359&lt;&gt;"",IF(V359&gt;V361,"W","L"),""),IF(X359&gt;X361,"W","L")),IF(Z359&gt;Z361,"W","L")))</f>
        <v/>
      </c>
      <c r="AK332" s="324"/>
      <c r="AL332" s="254" t="str">
        <f>IF(OR(COUNTIF(AB332:AJ332,"W"),COUNTIF(AB332:AJ332,"L")),COUNTIF(AB332:AJ332,"W")*2+COUNTIF(AB332:AJ332,"L"),"")</f>
        <v/>
      </c>
      <c r="AM332" s="255"/>
      <c r="AN332" s="256" t="str">
        <f>IF(AL332&lt;&gt;"",RANK(AL332,AL332:AL340,0),"")</f>
        <v/>
      </c>
      <c r="AO332" s="257"/>
      <c r="AQ332" s="127"/>
      <c r="AR332" s="127"/>
      <c r="AS332" s="127"/>
      <c r="AT332" s="127"/>
      <c r="AU332" s="127"/>
      <c r="AV332" s="127"/>
      <c r="AW332" s="127"/>
      <c r="AX332" s="127"/>
      <c r="AY332" s="127"/>
      <c r="AZ332" s="127"/>
      <c r="BA332" s="127"/>
      <c r="BB332" s="127"/>
      <c r="BC332" s="127"/>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127"/>
      <c r="CH332" s="127"/>
      <c r="CI332" s="127"/>
      <c r="CJ332" s="127"/>
      <c r="CK332" s="127"/>
      <c r="CL332" s="127"/>
      <c r="CM332" s="127"/>
      <c r="CN332" s="127"/>
      <c r="CO332" s="127"/>
      <c r="CP332" s="127"/>
      <c r="CQ332" s="127"/>
      <c r="CR332" s="127"/>
      <c r="CS332" s="127"/>
      <c r="CT332" s="40"/>
      <c r="CU332" s="40"/>
      <c r="CV332" s="40"/>
      <c r="CW332" s="40"/>
      <c r="CX332" s="40"/>
      <c r="CY332" s="40"/>
      <c r="CZ332" s="40"/>
      <c r="DA332" s="40"/>
      <c r="DB332" s="40"/>
      <c r="DC332" s="40"/>
      <c r="DD332" s="40"/>
      <c r="DE332" s="40"/>
      <c r="DF332" s="40"/>
      <c r="DG332" s="40"/>
      <c r="DH332" s="40"/>
      <c r="DI332" s="40"/>
      <c r="DJ332" s="40"/>
      <c r="DK332" s="40"/>
      <c r="DL332" s="40"/>
      <c r="DM332" s="40"/>
      <c r="DN332" s="40"/>
      <c r="DO332" s="40"/>
      <c r="DP332" s="40"/>
      <c r="DQ332" s="40"/>
      <c r="DR332" s="40"/>
      <c r="DS332" s="40"/>
      <c r="DT332" s="40"/>
      <c r="DU332" s="40"/>
      <c r="DW332" s="3"/>
    </row>
    <row r="333" spans="1:127" ht="11.25" customHeight="1">
      <c r="A333" s="212"/>
      <c r="B333" s="213"/>
      <c r="C333" s="217"/>
      <c r="D333" s="218"/>
      <c r="E333" s="218"/>
      <c r="F333" s="218"/>
      <c r="G333" s="218"/>
      <c r="H333" s="218"/>
      <c r="I333" s="218"/>
      <c r="J333" s="218"/>
      <c r="K333" s="218"/>
      <c r="L333" s="218"/>
      <c r="M333" s="218"/>
      <c r="N333" s="218"/>
      <c r="O333" s="218"/>
      <c r="P333" s="218"/>
      <c r="Q333" s="218"/>
      <c r="R333" s="218"/>
      <c r="S333" s="218"/>
      <c r="T333" s="218"/>
      <c r="U333" s="218"/>
      <c r="V333" s="218"/>
      <c r="W333" s="218"/>
      <c r="X333" s="218"/>
      <c r="Y333" s="218"/>
      <c r="Z333" s="218"/>
      <c r="AA333" s="219"/>
      <c r="AB333" s="251"/>
      <c r="AC333" s="236"/>
      <c r="AD333" s="234"/>
      <c r="AE333" s="233"/>
      <c r="AF333" s="234"/>
      <c r="AG333" s="233"/>
      <c r="AH333" s="234"/>
      <c r="AI333" s="233"/>
      <c r="AJ333" s="234"/>
      <c r="AK333" s="238"/>
      <c r="AL333" s="241"/>
      <c r="AM333" s="240"/>
      <c r="AN333" s="258"/>
      <c r="AO333" s="243"/>
      <c r="AQ333" s="128"/>
      <c r="AR333" s="128"/>
      <c r="AS333" s="128"/>
      <c r="AT333" s="128"/>
      <c r="AU333" s="128"/>
      <c r="AV333" s="128"/>
      <c r="AW333" s="128"/>
      <c r="AX333" s="128"/>
      <c r="AY333" s="128"/>
      <c r="AZ333" s="128"/>
      <c r="BA333" s="128"/>
      <c r="BB333" s="128"/>
      <c r="BC333" s="128"/>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c r="CG333" s="128"/>
      <c r="CH333" s="128"/>
      <c r="CI333" s="128"/>
      <c r="CJ333" s="128"/>
      <c r="CK333" s="128"/>
      <c r="CL333" s="128"/>
      <c r="CM333" s="128"/>
      <c r="CN333" s="128"/>
      <c r="CO333" s="128"/>
      <c r="CP333" s="128"/>
      <c r="CQ333" s="128"/>
      <c r="CR333" s="128"/>
      <c r="CS333" s="128"/>
      <c r="CT333" s="41"/>
      <c r="CU333" s="41"/>
      <c r="CV333" s="41"/>
      <c r="CW333" s="41"/>
      <c r="CX333" s="41"/>
      <c r="CY333" s="41"/>
      <c r="CZ333" s="41"/>
      <c r="DA333" s="41"/>
      <c r="DB333" s="41"/>
      <c r="DC333" s="41"/>
      <c r="DD333" s="41"/>
      <c r="DE333" s="41"/>
      <c r="DF333" s="41"/>
      <c r="DG333" s="41"/>
      <c r="DH333" s="41"/>
      <c r="DI333" s="41"/>
      <c r="DJ333" s="41"/>
      <c r="DK333" s="41"/>
      <c r="DL333" s="41"/>
      <c r="DM333" s="41"/>
      <c r="DN333" s="41"/>
      <c r="DO333" s="41"/>
      <c r="DP333" s="41"/>
      <c r="DQ333" s="41"/>
      <c r="DR333" s="41"/>
      <c r="DS333" s="41"/>
      <c r="DT333" s="41"/>
      <c r="DU333" s="41"/>
      <c r="DW333" s="3"/>
    </row>
    <row r="334" spans="1:127" ht="11.25" customHeight="1">
      <c r="A334" s="210" t="str">
        <f>AD330</f>
        <v>B</v>
      </c>
      <c r="B334" s="211"/>
      <c r="C334" s="214"/>
      <c r="D334" s="215"/>
      <c r="E334" s="215"/>
      <c r="F334" s="215"/>
      <c r="G334" s="215"/>
      <c r="H334" s="215"/>
      <c r="I334" s="215"/>
      <c r="J334" s="215"/>
      <c r="K334" s="215"/>
      <c r="L334" s="215"/>
      <c r="M334" s="215"/>
      <c r="N334" s="215"/>
      <c r="O334" s="215"/>
      <c r="P334" s="215"/>
      <c r="Q334" s="215"/>
      <c r="R334" s="215"/>
      <c r="S334" s="215"/>
      <c r="T334" s="215"/>
      <c r="U334" s="215"/>
      <c r="V334" s="215"/>
      <c r="W334" s="215"/>
      <c r="X334" s="215"/>
      <c r="Y334" s="215"/>
      <c r="Z334" s="215"/>
      <c r="AA334" s="216"/>
      <c r="AB334" s="220" t="str">
        <f>IF(AD332&lt;&gt;"",IF(AD332="W","L","W"),"")</f>
        <v/>
      </c>
      <c r="AC334" s="221"/>
      <c r="AD334" s="228"/>
      <c r="AE334" s="229"/>
      <c r="AF334" s="227" t="str">
        <f>IF($D328="1P",IF(L359=L361,IF(J359=J361,IF(H359&lt;&gt;"",IF(H359&gt;H361,"W","L"),""),IF(J359&gt;J361,"W","L")),IF(L359&gt;L361,"W","L")),IF(Z363=Z365,IF(X363=X365,IF(V363&lt;&gt;"",IF(V363&gt;V365,"W","L"),""),IF(X363&gt;X365,"W","L")),IF(Z363&gt;Z365,"W","L")))</f>
        <v/>
      </c>
      <c r="AG334" s="221"/>
      <c r="AH334" s="227" t="str">
        <f>IF($D328="1P",IF(Z355=Z357,IF(X355=X357,IF(V355&lt;&gt;"",IF(V355&gt;V357,"W","L"),""),IF(X355&gt;X357,"W","L")),IF(Z355&gt;Z357,"W","L")),IF(Z347=Z349,IF(X347=X349,IF(V347&lt;&gt;"",IF(V347&gt;V349,"W","L"),""),IF(X347&gt;X349,"W","L")),IF(Z347&gt;Z349,"W","L")))</f>
        <v/>
      </c>
      <c r="AI334" s="221"/>
      <c r="AJ334" s="227" t="str">
        <f>IF($D328="1P",IF(L347=L349,IF(J347=J349,IF(H347&lt;&gt;"",IF(H347&gt;H349,"W","L"),""),IF(J347&gt;J349,"W","L")),IF(L347&gt;L349,"W","L")),IF(L347=L349,IF(J347=J349,IF(H347&lt;&gt;"",IF(H347&gt;H349,"W","L"),""),IF(J347&gt;J349,"W","L")),IF(L347&gt;L349,"W","L")))</f>
        <v/>
      </c>
      <c r="AK334" s="237"/>
      <c r="AL334" s="239" t="str">
        <f>IF(OR(COUNTIF(AB334:AJ334,"W"),COUNTIF(AB334:AJ334,"L")),COUNTIF(AB334:AJ334,"W")*2+COUNTIF(AB334:AJ334,"L"),"")</f>
        <v/>
      </c>
      <c r="AM334" s="240"/>
      <c r="AN334" s="242" t="str">
        <f>IF(AL334&lt;&gt;"",RANK(AL334,AL332:AL340,0),"")</f>
        <v/>
      </c>
      <c r="AO334" s="243"/>
      <c r="AQ334" s="126"/>
      <c r="AR334" s="126"/>
      <c r="AS334" s="126"/>
      <c r="AT334" s="126"/>
      <c r="AU334" s="126"/>
      <c r="AV334" s="126"/>
      <c r="AW334" s="126"/>
      <c r="AX334" s="126"/>
      <c r="AY334" s="126"/>
      <c r="AZ334" s="126"/>
      <c r="BA334" s="126"/>
      <c r="BB334" s="126"/>
      <c r="BC334" s="126"/>
      <c r="CG334" s="126"/>
      <c r="CH334" s="126"/>
      <c r="CI334" s="126"/>
      <c r="CJ334" s="126"/>
      <c r="CK334" s="126"/>
      <c r="CL334" s="126"/>
      <c r="CM334" s="126"/>
      <c r="CN334" s="126"/>
      <c r="CO334" s="126"/>
      <c r="CP334" s="126"/>
      <c r="CQ334" s="126"/>
      <c r="CR334" s="126"/>
      <c r="CS334" s="126"/>
    </row>
    <row r="335" spans="1:127" ht="11.25" customHeight="1" thickBot="1">
      <c r="A335" s="212"/>
      <c r="B335" s="213"/>
      <c r="C335" s="217"/>
      <c r="D335" s="218"/>
      <c r="E335" s="218"/>
      <c r="F335" s="218"/>
      <c r="G335" s="218"/>
      <c r="H335" s="218"/>
      <c r="I335" s="218"/>
      <c r="J335" s="218"/>
      <c r="K335" s="218"/>
      <c r="L335" s="218"/>
      <c r="M335" s="218"/>
      <c r="N335" s="218"/>
      <c r="O335" s="218"/>
      <c r="P335" s="218"/>
      <c r="Q335" s="218"/>
      <c r="R335" s="218"/>
      <c r="S335" s="218"/>
      <c r="T335" s="218"/>
      <c r="U335" s="218"/>
      <c r="V335" s="218"/>
      <c r="W335" s="218"/>
      <c r="X335" s="218"/>
      <c r="Y335" s="218"/>
      <c r="Z335" s="218"/>
      <c r="AA335" s="219"/>
      <c r="AB335" s="232"/>
      <c r="AC335" s="233"/>
      <c r="AD335" s="235"/>
      <c r="AE335" s="236"/>
      <c r="AF335" s="234"/>
      <c r="AG335" s="233"/>
      <c r="AH335" s="234"/>
      <c r="AI335" s="233"/>
      <c r="AJ335" s="234"/>
      <c r="AK335" s="238"/>
      <c r="AL335" s="241"/>
      <c r="AM335" s="240"/>
      <c r="AN335" s="258"/>
      <c r="AO335" s="243"/>
      <c r="AQ335" s="127"/>
      <c r="AR335" s="127"/>
      <c r="AS335" s="127"/>
      <c r="AT335" s="127"/>
      <c r="AU335" s="127"/>
      <c r="AV335" s="127"/>
      <c r="AW335" s="127"/>
      <c r="AX335" s="127"/>
      <c r="AY335" s="127"/>
      <c r="AZ335" s="127"/>
      <c r="BA335" s="127"/>
      <c r="BB335" s="127"/>
      <c r="BC335" s="127"/>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G335" s="127"/>
      <c r="CH335" s="127"/>
      <c r="CI335" s="127"/>
      <c r="CJ335" s="127"/>
      <c r="CK335" s="127"/>
      <c r="CL335" s="127"/>
      <c r="CM335" s="127"/>
      <c r="CN335" s="127"/>
      <c r="CO335" s="127"/>
      <c r="CP335" s="127"/>
      <c r="CQ335" s="127"/>
      <c r="CR335" s="127"/>
      <c r="CS335" s="127"/>
      <c r="CT335" s="40"/>
      <c r="CU335" s="40"/>
      <c r="CV335" s="40"/>
      <c r="CW335" s="40"/>
      <c r="CX335" s="40"/>
      <c r="CY335" s="40"/>
      <c r="CZ335" s="40"/>
      <c r="DA335" s="40"/>
      <c r="DB335" s="40"/>
      <c r="DC335" s="40"/>
      <c r="DD335" s="40"/>
      <c r="DE335" s="40"/>
      <c r="DF335" s="40"/>
      <c r="DG335" s="40"/>
      <c r="DH335" s="40"/>
      <c r="DI335" s="40"/>
      <c r="DJ335" s="40"/>
      <c r="DK335" s="40"/>
      <c r="DL335" s="40"/>
      <c r="DM335" s="40"/>
      <c r="DN335" s="40"/>
      <c r="DO335" s="40"/>
      <c r="DP335" s="40"/>
      <c r="DQ335" s="40"/>
      <c r="DR335" s="40"/>
      <c r="DS335" s="40"/>
      <c r="DT335" s="40"/>
      <c r="DU335" s="40"/>
    </row>
    <row r="336" spans="1:127" ht="11.25" customHeight="1">
      <c r="A336" s="210" t="str">
        <f>AF330</f>
        <v>C</v>
      </c>
      <c r="B336" s="211"/>
      <c r="C336" s="214"/>
      <c r="D336" s="215"/>
      <c r="E336" s="215"/>
      <c r="F336" s="215"/>
      <c r="G336" s="215"/>
      <c r="H336" s="215"/>
      <c r="I336" s="215"/>
      <c r="J336" s="215"/>
      <c r="K336" s="215"/>
      <c r="L336" s="215"/>
      <c r="M336" s="215"/>
      <c r="N336" s="215"/>
      <c r="O336" s="215"/>
      <c r="P336" s="215"/>
      <c r="Q336" s="215"/>
      <c r="R336" s="215"/>
      <c r="S336" s="215"/>
      <c r="T336" s="215"/>
      <c r="U336" s="215"/>
      <c r="V336" s="215"/>
      <c r="W336" s="215"/>
      <c r="X336" s="215"/>
      <c r="Y336" s="215"/>
      <c r="Z336" s="215"/>
      <c r="AA336" s="216"/>
      <c r="AB336" s="220" t="str">
        <f>IF(AF332&lt;&gt;"",IF(AF332="W","L","W"),"")</f>
        <v/>
      </c>
      <c r="AC336" s="221"/>
      <c r="AD336" s="227" t="str">
        <f>IF(AF334&lt;&gt;"",IF(AF334="W","L","W"),"")</f>
        <v/>
      </c>
      <c r="AE336" s="221"/>
      <c r="AF336" s="228"/>
      <c r="AG336" s="229"/>
      <c r="AH336" s="227" t="str">
        <f>IF($D328="1P",IF(L351=L353,IF(J351=J353,IF(H351&lt;&gt;"",IF(H351&gt;H353,"W","L"),""),IF(J351&gt;J353,"W","L")),IF(L351&gt;L353,"W","L")),IF(L351=L353,IF(J351=J353,IF(H351&lt;&gt;"",IF(H351&gt;H353,"W","L"),""),IF(J351&gt;J353,"W","L")),IF(L351&gt;L353,"W","L")))</f>
        <v/>
      </c>
      <c r="AI336" s="221"/>
      <c r="AJ336" s="227" t="str">
        <f>IF($D328="1P",IF(Z347=Z349,IF(X347=X349,IF(V347&lt;&gt;"",IF(V347&gt;V349,"W","L"),""),IF(X347&gt;X349,"W","L")),IF(Z347&gt;Z349,"W","L")),IF(L359=L361,IF(J359=J361,IF(H359&lt;&gt;"",IF(H359&gt;H361,"W","L"),""),IF(J359&gt;J361,"W","L")),IF(L359&gt;L361,"W","L")))</f>
        <v/>
      </c>
      <c r="AK336" s="237"/>
      <c r="AL336" s="239" t="str">
        <f>IF(OR(COUNTIF(AB336:AJ336,"W"),COUNTIF(AB336:AJ336,"L")),COUNTIF(AB336:AJ336,"W")*2+COUNTIF(AB336:AJ336,"L"),"")</f>
        <v/>
      </c>
      <c r="AM336" s="240"/>
      <c r="AN336" s="242" t="str">
        <f>IF(AL336&lt;&gt;"",RANK(AL336,AL332:AL340,0),"")</f>
        <v/>
      </c>
      <c r="AO336" s="243"/>
      <c r="AQ336" s="154" t="str">
        <f>CONCATENATE($A330," ",$D330,","," ",$F328)</f>
        <v>Group: 6, Women's Singles</v>
      </c>
      <c r="AR336" s="155"/>
      <c r="AS336" s="155"/>
      <c r="AT336" s="155"/>
      <c r="AU336" s="155"/>
      <c r="AV336" s="155"/>
      <c r="AW336" s="155"/>
      <c r="AX336" s="155"/>
      <c r="AY336" s="155"/>
      <c r="AZ336" s="155"/>
      <c r="BA336" s="155"/>
      <c r="BB336" s="155"/>
      <c r="BC336" s="156"/>
      <c r="BD336" s="163">
        <f>A351</f>
        <v>2</v>
      </c>
      <c r="BE336" s="164"/>
      <c r="BF336" s="183" t="str">
        <f>C351</f>
        <v>C</v>
      </c>
      <c r="BG336" s="185" t="str">
        <f>IF(VLOOKUP($BF336,$A332:$C340,3,FALSE)=0,"",CONCATENATE(VLOOKUP(VLOOKUP($BF336,$A332:$C340,3,FALSE),Players!$J:$N,4,FALSE)," ",VLOOKUP($BF336,$A332:$C340,3,FALSE)," ",IF(ISERROR(VLOOKUP(VLOOKUP($BF336,$A332:$C340,3,FALSE),Players!$J:$N,5,FALSE)),"()",CONCATENATE("(",VLOOKUP(VLOOKUP($BF336,$A332:$C340,3,FALSE),Players!$J:$N,5,FALSE),")"))))</f>
        <v/>
      </c>
      <c r="BH336" s="186"/>
      <c r="BI336" s="186"/>
      <c r="BJ336" s="186"/>
      <c r="BK336" s="186"/>
      <c r="BL336" s="186"/>
      <c r="BM336" s="186"/>
      <c r="BN336" s="186"/>
      <c r="BO336" s="186"/>
      <c r="BP336" s="186"/>
      <c r="BQ336" s="186"/>
      <c r="BR336" s="186"/>
      <c r="BS336" s="186"/>
      <c r="BT336" s="186"/>
      <c r="BU336" s="187"/>
      <c r="BV336" s="170" t="str">
        <f>IF(D351&lt;&gt;"",D351,"")</f>
        <v/>
      </c>
      <c r="BW336" s="171"/>
      <c r="BX336" s="170" t="str">
        <f>IF(F351&lt;&gt;"",F351,"")</f>
        <v/>
      </c>
      <c r="BY336" s="171"/>
      <c r="BZ336" s="170" t="str">
        <f>IF(H351&lt;&gt;"",H351,"")</f>
        <v/>
      </c>
      <c r="CA336" s="171"/>
      <c r="CB336" s="170" t="str">
        <f>IF(J351&lt;&gt;"",J351,"")</f>
        <v/>
      </c>
      <c r="CC336" s="171"/>
      <c r="CD336" s="170" t="str">
        <f>IF(L351&lt;&gt;"",L351,"")</f>
        <v/>
      </c>
      <c r="CE336" s="171"/>
      <c r="CF336" s="174" t="str">
        <f>IF($CD336=$CD338,IF($CB336=$CB338,IF($BZ336&lt;&gt;"",IF($BZ336&gt;$BZ338,"W","L"),""),IF($CB336&gt;$CB338,"W","L")),IF($CD336&gt;$CD338,"W","L"))</f>
        <v/>
      </c>
      <c r="CG336" s="154" t="str">
        <f>CONCATENATE($A330," ",$D330,","," ",$F328)</f>
        <v>Group: 6, Women's Singles</v>
      </c>
      <c r="CH336" s="155"/>
      <c r="CI336" s="155"/>
      <c r="CJ336" s="155"/>
      <c r="CK336" s="155"/>
      <c r="CL336" s="155"/>
      <c r="CM336" s="155"/>
      <c r="CN336" s="155"/>
      <c r="CO336" s="155"/>
      <c r="CP336" s="155"/>
      <c r="CQ336" s="155"/>
      <c r="CR336" s="155"/>
      <c r="CS336" s="156"/>
      <c r="CT336" s="163">
        <f>O359</f>
        <v>9</v>
      </c>
      <c r="CU336" s="164"/>
      <c r="CV336" s="183" t="str">
        <f>Q359</f>
        <v>A</v>
      </c>
      <c r="CW336" s="185" t="str">
        <f>IF(VLOOKUP($CV336,$A332:$C340,3,FALSE)=0,"",CONCATENATE(VLOOKUP(VLOOKUP($CV336,$A332:$C340,3,FALSE),Players!$J:$N,4,FALSE)," ",VLOOKUP($CV336,$A332:$C340,3,FALSE)," ",IF(ISERROR(VLOOKUP(VLOOKUP($CV336,$A332:$C340,3,FALSE),Players!$J:$N,5,FALSE)),"()",CONCATENATE("(",VLOOKUP(VLOOKUP($CV336,$A332:$C340,3,FALSE),Players!$J:$N,5,FALSE),")"))))</f>
        <v/>
      </c>
      <c r="CX336" s="186"/>
      <c r="CY336" s="186"/>
      <c r="CZ336" s="186"/>
      <c r="DA336" s="186"/>
      <c r="DB336" s="186"/>
      <c r="DC336" s="186"/>
      <c r="DD336" s="186"/>
      <c r="DE336" s="186"/>
      <c r="DF336" s="186"/>
      <c r="DG336" s="186"/>
      <c r="DH336" s="186"/>
      <c r="DI336" s="186"/>
      <c r="DJ336" s="186"/>
      <c r="DK336" s="187"/>
      <c r="DL336" s="170" t="str">
        <f>IF(R359&lt;&gt;"",R359,"")</f>
        <v/>
      </c>
      <c r="DM336" s="171"/>
      <c r="DN336" s="170" t="str">
        <f>IF(T359&lt;&gt;"",T359,"")</f>
        <v/>
      </c>
      <c r="DO336" s="171"/>
      <c r="DP336" s="170" t="str">
        <f>IF(V359&lt;&gt;"",V359,"")</f>
        <v/>
      </c>
      <c r="DQ336" s="171"/>
      <c r="DR336" s="170" t="str">
        <f>IF(X359&lt;&gt;"",X359,"")</f>
        <v/>
      </c>
      <c r="DS336" s="171"/>
      <c r="DT336" s="170" t="str">
        <f>IF(Z359&lt;&gt;"",Z359,"")</f>
        <v/>
      </c>
      <c r="DU336" s="171"/>
      <c r="DV336" s="174" t="str">
        <f>IF($DT336=$DT338,IF($DR336=$DR338,IF($DP336&lt;&gt;"",IF($DP336&gt;$DP338,"W","L"),""),IF($DR336&gt;$DR338,"W","L")),IF($DT336&gt;$DT338,"W","L"))</f>
        <v/>
      </c>
    </row>
    <row r="337" spans="1:126" ht="11.25" customHeight="1">
      <c r="A337" s="212"/>
      <c r="B337" s="213"/>
      <c r="C337" s="217"/>
      <c r="D337" s="218"/>
      <c r="E337" s="218"/>
      <c r="F337" s="218"/>
      <c r="G337" s="218"/>
      <c r="H337" s="218"/>
      <c r="I337" s="218"/>
      <c r="J337" s="218"/>
      <c r="K337" s="218"/>
      <c r="L337" s="218"/>
      <c r="M337" s="218"/>
      <c r="N337" s="218"/>
      <c r="O337" s="218"/>
      <c r="P337" s="218"/>
      <c r="Q337" s="218"/>
      <c r="R337" s="218"/>
      <c r="S337" s="218"/>
      <c r="T337" s="218"/>
      <c r="U337" s="218"/>
      <c r="V337" s="218"/>
      <c r="W337" s="218"/>
      <c r="X337" s="218"/>
      <c r="Y337" s="218"/>
      <c r="Z337" s="218"/>
      <c r="AA337" s="219"/>
      <c r="AB337" s="232"/>
      <c r="AC337" s="233"/>
      <c r="AD337" s="234"/>
      <c r="AE337" s="233"/>
      <c r="AF337" s="235"/>
      <c r="AG337" s="236"/>
      <c r="AH337" s="234"/>
      <c r="AI337" s="233"/>
      <c r="AJ337" s="234"/>
      <c r="AK337" s="238"/>
      <c r="AL337" s="241"/>
      <c r="AM337" s="240"/>
      <c r="AN337" s="258"/>
      <c r="AO337" s="243"/>
      <c r="AQ337" s="157"/>
      <c r="AR337" s="158"/>
      <c r="AS337" s="158"/>
      <c r="AT337" s="158"/>
      <c r="AU337" s="158"/>
      <c r="AV337" s="158"/>
      <c r="AW337" s="158"/>
      <c r="AX337" s="158"/>
      <c r="AY337" s="158"/>
      <c r="AZ337" s="158"/>
      <c r="BA337" s="158"/>
      <c r="BB337" s="158"/>
      <c r="BC337" s="159"/>
      <c r="BD337" s="165"/>
      <c r="BE337" s="166"/>
      <c r="BF337" s="184"/>
      <c r="BG337" s="188"/>
      <c r="BH337" s="189"/>
      <c r="BI337" s="189"/>
      <c r="BJ337" s="189"/>
      <c r="BK337" s="189"/>
      <c r="BL337" s="189"/>
      <c r="BM337" s="189"/>
      <c r="BN337" s="189"/>
      <c r="BO337" s="189"/>
      <c r="BP337" s="189"/>
      <c r="BQ337" s="189"/>
      <c r="BR337" s="189"/>
      <c r="BS337" s="189"/>
      <c r="BT337" s="189"/>
      <c r="BU337" s="190"/>
      <c r="BV337" s="172"/>
      <c r="BW337" s="173"/>
      <c r="BX337" s="172"/>
      <c r="BY337" s="173"/>
      <c r="BZ337" s="172"/>
      <c r="CA337" s="173"/>
      <c r="CB337" s="172"/>
      <c r="CC337" s="173"/>
      <c r="CD337" s="172"/>
      <c r="CE337" s="173"/>
      <c r="CF337" s="174"/>
      <c r="CG337" s="157"/>
      <c r="CH337" s="158"/>
      <c r="CI337" s="158"/>
      <c r="CJ337" s="158"/>
      <c r="CK337" s="158"/>
      <c r="CL337" s="158"/>
      <c r="CM337" s="158"/>
      <c r="CN337" s="158"/>
      <c r="CO337" s="158"/>
      <c r="CP337" s="158"/>
      <c r="CQ337" s="158"/>
      <c r="CR337" s="158"/>
      <c r="CS337" s="159"/>
      <c r="CT337" s="165"/>
      <c r="CU337" s="166"/>
      <c r="CV337" s="184"/>
      <c r="CW337" s="188"/>
      <c r="CX337" s="189"/>
      <c r="CY337" s="189"/>
      <c r="CZ337" s="189"/>
      <c r="DA337" s="189"/>
      <c r="DB337" s="189"/>
      <c r="DC337" s="189"/>
      <c r="DD337" s="189"/>
      <c r="DE337" s="189"/>
      <c r="DF337" s="189"/>
      <c r="DG337" s="189"/>
      <c r="DH337" s="189"/>
      <c r="DI337" s="189"/>
      <c r="DJ337" s="189"/>
      <c r="DK337" s="190"/>
      <c r="DL337" s="172"/>
      <c r="DM337" s="173"/>
      <c r="DN337" s="172"/>
      <c r="DO337" s="173"/>
      <c r="DP337" s="172"/>
      <c r="DQ337" s="173"/>
      <c r="DR337" s="172"/>
      <c r="DS337" s="173"/>
      <c r="DT337" s="172"/>
      <c r="DU337" s="173"/>
      <c r="DV337" s="174"/>
    </row>
    <row r="338" spans="1:126" ht="11.25" customHeight="1">
      <c r="A338" s="210" t="str">
        <f>AH330</f>
        <v>D</v>
      </c>
      <c r="B338" s="211"/>
      <c r="C338" s="214"/>
      <c r="D338" s="215"/>
      <c r="E338" s="215"/>
      <c r="F338" s="215"/>
      <c r="G338" s="215"/>
      <c r="H338" s="215"/>
      <c r="I338" s="215"/>
      <c r="J338" s="215"/>
      <c r="K338" s="215"/>
      <c r="L338" s="215"/>
      <c r="M338" s="215"/>
      <c r="N338" s="215"/>
      <c r="O338" s="215"/>
      <c r="P338" s="215"/>
      <c r="Q338" s="215"/>
      <c r="R338" s="215"/>
      <c r="S338" s="215"/>
      <c r="T338" s="215"/>
      <c r="U338" s="215"/>
      <c r="V338" s="215"/>
      <c r="W338" s="215"/>
      <c r="X338" s="215"/>
      <c r="Y338" s="215"/>
      <c r="Z338" s="215"/>
      <c r="AA338" s="216"/>
      <c r="AB338" s="220" t="str">
        <f>IF(AH332&lt;&gt;"",IF(AH332="W","L","W"),"")</f>
        <v/>
      </c>
      <c r="AC338" s="221"/>
      <c r="AD338" s="227" t="str">
        <f>IF(AH334&lt;&gt;"",IF(AH334="W","L","W"),"")</f>
        <v/>
      </c>
      <c r="AE338" s="221"/>
      <c r="AF338" s="227" t="str">
        <f>IF(AH336&lt;&gt;"",IF(AH336="W","L","W"),"")</f>
        <v/>
      </c>
      <c r="AG338" s="221"/>
      <c r="AH338" s="228"/>
      <c r="AI338" s="229"/>
      <c r="AJ338" s="227" t="str">
        <f>IF($D328="1P",IF(Z363=Z365,IF(X363=X365,IF(V363&lt;&gt;"",IF(V363&gt;V365,"W","L"),""),IF(X363&gt;X365,"W","L")),IF(Z363&gt;Z365,"W","L")),IF(Z355=Z357,IF(X355=X357,IF(V355&lt;&gt;"",IF(V355&gt;V357,"W","L"),""),IF(X355&gt;X357,"W","L")),IF(Z355&gt;Z357,"W","L")))</f>
        <v/>
      </c>
      <c r="AK338" s="237"/>
      <c r="AL338" s="239" t="str">
        <f>IF(OR(COUNTIF(AB338:AJ338,"W"),COUNTIF(AB338:AJ338,"L")),COUNTIF(AB338:AJ338,"W")*2+COUNTIF(AB338:AJ338,"L"),"")</f>
        <v/>
      </c>
      <c r="AM338" s="240"/>
      <c r="AN338" s="242" t="str">
        <f>IF(AL338&lt;&gt;"",RANK(AL338,AL332:AL340,0),"")</f>
        <v/>
      </c>
      <c r="AO338" s="243"/>
      <c r="AQ338" s="157"/>
      <c r="AR338" s="158"/>
      <c r="AS338" s="158"/>
      <c r="AT338" s="158"/>
      <c r="AU338" s="158"/>
      <c r="AV338" s="158"/>
      <c r="AW338" s="158"/>
      <c r="AX338" s="158"/>
      <c r="AY338" s="158"/>
      <c r="AZ338" s="158"/>
      <c r="BA338" s="158"/>
      <c r="BB338" s="158"/>
      <c r="BC338" s="159"/>
      <c r="BD338" s="165"/>
      <c r="BE338" s="166"/>
      <c r="BF338" s="175" t="str">
        <f>C353</f>
        <v>D</v>
      </c>
      <c r="BG338" s="177" t="str">
        <f>IF(VLOOKUP($BF338,$A332:$C340,3,FALSE)=0,"",CONCATENATE(VLOOKUP(VLOOKUP($BF338,$A332:$C340,3,FALSE),Players!$J:$N,4,FALSE)," ",VLOOKUP($BF338,$A332:$C340,3,FALSE)," ",IF(ISERROR(VLOOKUP(VLOOKUP($BF338,$A332:$C340,3,FALSE),Players!$J:$N,5,FALSE)),"()",CONCATENATE("(",VLOOKUP(VLOOKUP($BF338,$A332:$C340,3,FALSE),Players!$J:$N,5,FALSE),")"))))</f>
        <v/>
      </c>
      <c r="BH338" s="178"/>
      <c r="BI338" s="178"/>
      <c r="BJ338" s="178"/>
      <c r="BK338" s="178"/>
      <c r="BL338" s="178"/>
      <c r="BM338" s="178"/>
      <c r="BN338" s="178"/>
      <c r="BO338" s="178"/>
      <c r="BP338" s="178"/>
      <c r="BQ338" s="178"/>
      <c r="BR338" s="178"/>
      <c r="BS338" s="178"/>
      <c r="BT338" s="178"/>
      <c r="BU338" s="179"/>
      <c r="BV338" s="150" t="str">
        <f>IF(D353&lt;&gt;"",D353,"")</f>
        <v/>
      </c>
      <c r="BW338" s="151"/>
      <c r="BX338" s="150" t="str">
        <f>IF(F353&lt;&gt;"",F353,"")</f>
        <v/>
      </c>
      <c r="BY338" s="151"/>
      <c r="BZ338" s="150" t="str">
        <f>IF(H353&lt;&gt;"",H353,"")</f>
        <v/>
      </c>
      <c r="CA338" s="151"/>
      <c r="CB338" s="150" t="str">
        <f>IF(J353&lt;&gt;"",J353,"")</f>
        <v/>
      </c>
      <c r="CC338" s="151"/>
      <c r="CD338" s="150" t="str">
        <f>IF(L353&lt;&gt;"",L353,"")</f>
        <v/>
      </c>
      <c r="CE338" s="151"/>
      <c r="CF338" s="174" t="str">
        <f>IF($CF336&lt;&gt;"",IF(CF336="W","L","W"),"")</f>
        <v/>
      </c>
      <c r="CG338" s="157"/>
      <c r="CH338" s="158"/>
      <c r="CI338" s="158"/>
      <c r="CJ338" s="158"/>
      <c r="CK338" s="158"/>
      <c r="CL338" s="158"/>
      <c r="CM338" s="158"/>
      <c r="CN338" s="158"/>
      <c r="CO338" s="158"/>
      <c r="CP338" s="158"/>
      <c r="CQ338" s="158"/>
      <c r="CR338" s="158"/>
      <c r="CS338" s="159"/>
      <c r="CT338" s="165"/>
      <c r="CU338" s="166"/>
      <c r="CV338" s="175" t="str">
        <f>Q361</f>
        <v>E</v>
      </c>
      <c r="CW338" s="177" t="str">
        <f>IF(VLOOKUP($CV338,$A332:$C340,3,FALSE)=0,"",CONCATENATE(VLOOKUP(VLOOKUP($CV338,$A332:$C340,3,FALSE),Players!$J:$N,4,FALSE)," ",VLOOKUP($CV338,$A332:$C340,3,FALSE)," ",IF(ISERROR(VLOOKUP(VLOOKUP($CV338,$A332:$C340,3,FALSE),Players!$J:$N,5,FALSE)),"()",CONCATENATE("(",VLOOKUP(VLOOKUP($CV338,$A332:$C340,3,FALSE),Players!$J:$N,5,FALSE),")"))))</f>
        <v/>
      </c>
      <c r="CX338" s="178"/>
      <c r="CY338" s="178"/>
      <c r="CZ338" s="178"/>
      <c r="DA338" s="178"/>
      <c r="DB338" s="178"/>
      <c r="DC338" s="178"/>
      <c r="DD338" s="178"/>
      <c r="DE338" s="178"/>
      <c r="DF338" s="178"/>
      <c r="DG338" s="178"/>
      <c r="DH338" s="178"/>
      <c r="DI338" s="178"/>
      <c r="DJ338" s="178"/>
      <c r="DK338" s="179"/>
      <c r="DL338" s="150" t="str">
        <f>IF(R361&lt;&gt;"",R361,"")</f>
        <v/>
      </c>
      <c r="DM338" s="151"/>
      <c r="DN338" s="150" t="str">
        <f>IF(T361&lt;&gt;"",T361,"")</f>
        <v/>
      </c>
      <c r="DO338" s="151"/>
      <c r="DP338" s="150" t="str">
        <f>IF(V361&lt;&gt;"",V361,"")</f>
        <v/>
      </c>
      <c r="DQ338" s="151"/>
      <c r="DR338" s="150" t="str">
        <f>IF(X361&lt;&gt;"",X361,"")</f>
        <v/>
      </c>
      <c r="DS338" s="151"/>
      <c r="DT338" s="150" t="str">
        <f>IF(Z361&lt;&gt;"",Z361,"")</f>
        <v/>
      </c>
      <c r="DU338" s="151"/>
      <c r="DV338" s="174" t="str">
        <f>IF($DV336&lt;&gt;"",IF(DV336="W","L","W"),"")</f>
        <v/>
      </c>
    </row>
    <row r="339" spans="1:126" ht="11.25" customHeight="1" thickBot="1">
      <c r="A339" s="212"/>
      <c r="B339" s="213"/>
      <c r="C339" s="217"/>
      <c r="D339" s="218"/>
      <c r="E339" s="218"/>
      <c r="F339" s="218"/>
      <c r="G339" s="218"/>
      <c r="H339" s="218"/>
      <c r="I339" s="218"/>
      <c r="J339" s="218"/>
      <c r="K339" s="218"/>
      <c r="L339" s="218"/>
      <c r="M339" s="218"/>
      <c r="N339" s="218"/>
      <c r="O339" s="218"/>
      <c r="P339" s="218"/>
      <c r="Q339" s="218"/>
      <c r="R339" s="218"/>
      <c r="S339" s="218"/>
      <c r="T339" s="218"/>
      <c r="U339" s="218"/>
      <c r="V339" s="218"/>
      <c r="W339" s="218"/>
      <c r="X339" s="218"/>
      <c r="Y339" s="218"/>
      <c r="Z339" s="218"/>
      <c r="AA339" s="219"/>
      <c r="AB339" s="232"/>
      <c r="AC339" s="233"/>
      <c r="AD339" s="234"/>
      <c r="AE339" s="233"/>
      <c r="AF339" s="234"/>
      <c r="AG339" s="233"/>
      <c r="AH339" s="235"/>
      <c r="AI339" s="236"/>
      <c r="AJ339" s="234"/>
      <c r="AK339" s="238"/>
      <c r="AL339" s="241"/>
      <c r="AM339" s="240"/>
      <c r="AN339" s="258"/>
      <c r="AO339" s="243"/>
      <c r="AQ339" s="160"/>
      <c r="AR339" s="161"/>
      <c r="AS339" s="161"/>
      <c r="AT339" s="161"/>
      <c r="AU339" s="161"/>
      <c r="AV339" s="161"/>
      <c r="AW339" s="161"/>
      <c r="AX339" s="161"/>
      <c r="AY339" s="161"/>
      <c r="AZ339" s="161"/>
      <c r="BA339" s="161"/>
      <c r="BB339" s="161"/>
      <c r="BC339" s="162"/>
      <c r="BD339" s="167"/>
      <c r="BE339" s="168"/>
      <c r="BF339" s="176"/>
      <c r="BG339" s="180"/>
      <c r="BH339" s="181"/>
      <c r="BI339" s="181"/>
      <c r="BJ339" s="181"/>
      <c r="BK339" s="181"/>
      <c r="BL339" s="181"/>
      <c r="BM339" s="181"/>
      <c r="BN339" s="181"/>
      <c r="BO339" s="181"/>
      <c r="BP339" s="181"/>
      <c r="BQ339" s="181"/>
      <c r="BR339" s="181"/>
      <c r="BS339" s="181"/>
      <c r="BT339" s="181"/>
      <c r="BU339" s="182"/>
      <c r="BV339" s="152"/>
      <c r="BW339" s="153"/>
      <c r="BX339" s="152"/>
      <c r="BY339" s="153"/>
      <c r="BZ339" s="152"/>
      <c r="CA339" s="153"/>
      <c r="CB339" s="152"/>
      <c r="CC339" s="153"/>
      <c r="CD339" s="152"/>
      <c r="CE339" s="153"/>
      <c r="CF339" s="174"/>
      <c r="CG339" s="160"/>
      <c r="CH339" s="161"/>
      <c r="CI339" s="161"/>
      <c r="CJ339" s="161"/>
      <c r="CK339" s="161"/>
      <c r="CL339" s="161"/>
      <c r="CM339" s="161"/>
      <c r="CN339" s="161"/>
      <c r="CO339" s="161"/>
      <c r="CP339" s="161"/>
      <c r="CQ339" s="161"/>
      <c r="CR339" s="161"/>
      <c r="CS339" s="162"/>
      <c r="CT339" s="167"/>
      <c r="CU339" s="168"/>
      <c r="CV339" s="176"/>
      <c r="CW339" s="180"/>
      <c r="CX339" s="181"/>
      <c r="CY339" s="181"/>
      <c r="CZ339" s="181"/>
      <c r="DA339" s="181"/>
      <c r="DB339" s="181"/>
      <c r="DC339" s="181"/>
      <c r="DD339" s="181"/>
      <c r="DE339" s="181"/>
      <c r="DF339" s="181"/>
      <c r="DG339" s="181"/>
      <c r="DH339" s="181"/>
      <c r="DI339" s="181"/>
      <c r="DJ339" s="181"/>
      <c r="DK339" s="182"/>
      <c r="DL339" s="152"/>
      <c r="DM339" s="153"/>
      <c r="DN339" s="152"/>
      <c r="DO339" s="153"/>
      <c r="DP339" s="152"/>
      <c r="DQ339" s="153"/>
      <c r="DR339" s="152"/>
      <c r="DS339" s="153"/>
      <c r="DT339" s="152"/>
      <c r="DU339" s="153"/>
      <c r="DV339" s="174"/>
    </row>
    <row r="340" spans="1:126" ht="11.25" customHeight="1">
      <c r="A340" s="210" t="str">
        <f>AJ330</f>
        <v>E</v>
      </c>
      <c r="B340" s="211"/>
      <c r="C340" s="214"/>
      <c r="D340" s="215"/>
      <c r="E340" s="215"/>
      <c r="F340" s="215"/>
      <c r="G340" s="215"/>
      <c r="H340" s="215"/>
      <c r="I340" s="215"/>
      <c r="J340" s="215"/>
      <c r="K340" s="215"/>
      <c r="L340" s="215"/>
      <c r="M340" s="215"/>
      <c r="N340" s="215"/>
      <c r="O340" s="215"/>
      <c r="P340" s="215"/>
      <c r="Q340" s="215"/>
      <c r="R340" s="215"/>
      <c r="S340" s="215"/>
      <c r="T340" s="215"/>
      <c r="U340" s="215"/>
      <c r="V340" s="215"/>
      <c r="W340" s="215"/>
      <c r="X340" s="215"/>
      <c r="Y340" s="215"/>
      <c r="Z340" s="215"/>
      <c r="AA340" s="216"/>
      <c r="AB340" s="220" t="str">
        <f>IF(AJ332&lt;&gt;"",IF(AJ332="W","L","W"),"")</f>
        <v/>
      </c>
      <c r="AC340" s="221"/>
      <c r="AD340" s="227" t="str">
        <f>IF(AJ334&lt;&gt;"",IF(AJ334="W","L","W"),"")</f>
        <v/>
      </c>
      <c r="AE340" s="221"/>
      <c r="AF340" s="227" t="str">
        <f>IF(AJ336&lt;&gt;"",IF(AJ336="W","L","W"),"")</f>
        <v/>
      </c>
      <c r="AG340" s="221"/>
      <c r="AH340" s="227" t="str">
        <f>IF(AJ338&lt;&gt;"",IF(AJ338="W","L","W"),"")</f>
        <v/>
      </c>
      <c r="AI340" s="221"/>
      <c r="AJ340" s="228"/>
      <c r="AK340" s="229"/>
      <c r="AL340" s="239" t="str">
        <f>IF(OR(COUNTIF(AB340:AJ340,"W"),COUNTIF(AB340:AJ340,"L")),COUNTIF(AB340:AJ340,"W")*2+COUNTIF(AB340:AJ340,"L"),"")</f>
        <v/>
      </c>
      <c r="AM340" s="240"/>
      <c r="AN340" s="242" t="str">
        <f>IF(AL340&lt;&gt;"",RANK(AL340,AL332:AL340,0),"")</f>
        <v/>
      </c>
      <c r="AO340" s="243"/>
      <c r="AQ340" s="126"/>
      <c r="AR340" s="126"/>
      <c r="AS340" s="126"/>
      <c r="AT340" s="126"/>
      <c r="AU340" s="126"/>
      <c r="AV340" s="126"/>
      <c r="AW340" s="126"/>
      <c r="AX340" s="126"/>
      <c r="AY340" s="126"/>
      <c r="AZ340" s="126"/>
      <c r="BA340" s="126"/>
      <c r="BB340" s="126"/>
      <c r="BC340" s="126"/>
      <c r="BV340" s="169" t="str">
        <f>IF(CF336&lt;&gt;"",IF(AND(AND(BV336&gt;-1,BV338&gt;-1),OR(BV336&gt;10,BV338&gt;10),ABS(BV336-BV338)&gt;1,IF(OR(BV336&gt;11,BV338&gt;11),ABS(BV336-BV338)=2,TRUE),BV336=INT(BV336),BV338=INT(BV338)),"","Error"),"")</f>
        <v/>
      </c>
      <c r="BW340" s="169"/>
      <c r="BX340" s="169" t="str">
        <f>IF(CF336&lt;&gt;"",IF(AND(AND(BX336&gt;-1,BX338&gt;-1),OR(BX336&gt;10,BX338&gt;10),ABS(BX336-BX338)&gt;1,IF(OR(BX336&gt;11,BX338&gt;11),ABS(BX336-BX338)=2,TRUE),BX336=INT(BX336),BX338=INT(BX338)),"","Error"),"")</f>
        <v/>
      </c>
      <c r="BY340" s="169"/>
      <c r="BZ340" s="169" t="str">
        <f>IF(CF336&lt;&gt;"",IF(AND(AND(BZ336&gt;-1,BZ338&gt;-1),OR(BZ336&gt;10,BZ338&gt;10),ABS(BZ336-BZ338)&gt;1,IF(OR(BZ336&gt;11,BZ338&gt;11),ABS(BZ336-BZ338)=2,TRUE),BZ336=INT(BZ336),BZ338=INT(BZ338)),"","Error"),"")</f>
        <v/>
      </c>
      <c r="CA340" s="169"/>
      <c r="CB340" s="169" t="str">
        <f>IF(AND(CF336&lt;&gt;"",CB336&lt;&gt;""),IF(AND(AND(CB336&gt;-1,CB338&gt;-1),OR(CB336&gt;10,CB338&gt;10),ABS(CB336-CB338)&gt;1,IF(OR(CB336&gt;11,CB338&gt;11),ABS(CB336-CB338)=2,TRUE),CB336=INT(CB336),CB338=INT(CB338)),"","Error"),"")</f>
        <v/>
      </c>
      <c r="CC340" s="169"/>
      <c r="CD340" s="169" t="str">
        <f>IF(AND(CF336&lt;&gt;"",CD336&lt;&gt;""),IF(AND(AND(CD336&gt;-1,CD338&gt;-1),OR(CD336&gt;10,CD338&gt;10),ABS(CD336-CD338)&gt;1,IF(OR(CD336&gt;11,CD338&gt;11),ABS(CD336-CD338)=2,TRUE),CD336=INT(CD336),CD338=INT(CD338)),"","Error"),"")</f>
        <v/>
      </c>
      <c r="CE340" s="169"/>
      <c r="CG340" s="126"/>
      <c r="CH340" s="126"/>
      <c r="CI340" s="126"/>
      <c r="CJ340" s="126"/>
      <c r="CK340" s="126"/>
      <c r="CL340" s="126"/>
      <c r="CM340" s="126"/>
      <c r="CN340" s="126"/>
      <c r="CO340" s="126"/>
      <c r="CP340" s="126"/>
      <c r="CQ340" s="126"/>
      <c r="CR340" s="126"/>
      <c r="CS340" s="126"/>
      <c r="DL340" s="169" t="str">
        <f>IF(DV336&lt;&gt;"",IF(AND(AND(DL336&gt;-1,DL338&gt;-1),OR(DL336&gt;10,DL338&gt;10),ABS(DL336-DL338)&gt;1,IF(OR(DL336&gt;11,DL338&gt;11),ABS(DL336-DL338)=2,TRUE),DL336=INT(DL336),DL338=INT(DL338)),"","Error"),"")</f>
        <v/>
      </c>
      <c r="DM340" s="169"/>
      <c r="DN340" s="169" t="str">
        <f>IF(DV336&lt;&gt;"",IF(AND(AND(DN336&gt;-1,DN338&gt;-1),OR(DN336&gt;10,DN338&gt;10),ABS(DN336-DN338)&gt;1,IF(OR(DN336&gt;11,DN338&gt;11),ABS(DN336-DN338)=2,TRUE),DN336=INT(DN336),DN338=INT(DN338)),"","Error"),"")</f>
        <v/>
      </c>
      <c r="DO340" s="169"/>
      <c r="DP340" s="169" t="str">
        <f>IF(DV336&lt;&gt;"",IF(AND(AND(DP336&gt;-1,DP338&gt;-1),OR(DP336&gt;10,DP338&gt;10),ABS(DP336-DP338)&gt;1,IF(OR(DP336&gt;11,DP338&gt;11),ABS(DP336-DP338)=2,TRUE),DP336=INT(DP336),DP338=INT(DP338)),"","Error"),"")</f>
        <v/>
      </c>
      <c r="DQ340" s="169"/>
      <c r="DR340" s="169" t="str">
        <f>IF(AND(DV336&lt;&gt;"",DR336&lt;&gt;""),IF(AND(AND(DR336&gt;-1,DR338&gt;-1),OR(DR336&gt;10,DR338&gt;10),ABS(DR336-DR338)&gt;1,IF(OR(DR336&gt;11,DR338&gt;11),ABS(DR336-DR338)=2,TRUE),DR336=INT(DR336),DR338=INT(DR338)),"","Error"),"")</f>
        <v/>
      </c>
      <c r="DS340" s="169"/>
      <c r="DT340" s="169" t="str">
        <f>IF(AND(DV336&lt;&gt;"",DT336&lt;&gt;""),IF(AND(AND(DT336&gt;-1,DT338&gt;-1),OR(DT336&gt;10,DT338&gt;10),ABS(DT336-DT338)&gt;1,IF(OR(DT336&gt;11,DT338&gt;11),ABS(DT336-DT338)=2,TRUE),DT336=INT(DT336),DT338=INT(DT338)),"","Error"),"")</f>
        <v/>
      </c>
      <c r="DU340" s="169"/>
    </row>
    <row r="341" spans="1:126" ht="11.25" customHeight="1" thickBot="1">
      <c r="A341" s="212"/>
      <c r="B341" s="213"/>
      <c r="C341" s="217"/>
      <c r="D341" s="218"/>
      <c r="E341" s="218"/>
      <c r="F341" s="218"/>
      <c r="G341" s="218"/>
      <c r="H341" s="218"/>
      <c r="I341" s="218"/>
      <c r="J341" s="218"/>
      <c r="K341" s="218"/>
      <c r="L341" s="218"/>
      <c r="M341" s="218"/>
      <c r="N341" s="218"/>
      <c r="O341" s="218"/>
      <c r="P341" s="218"/>
      <c r="Q341" s="218"/>
      <c r="R341" s="218"/>
      <c r="S341" s="218"/>
      <c r="T341" s="218"/>
      <c r="U341" s="218"/>
      <c r="V341" s="218"/>
      <c r="W341" s="218"/>
      <c r="X341" s="218"/>
      <c r="Y341" s="218"/>
      <c r="Z341" s="218"/>
      <c r="AA341" s="219"/>
      <c r="AB341" s="222"/>
      <c r="AC341" s="223"/>
      <c r="AD341" s="226"/>
      <c r="AE341" s="223"/>
      <c r="AF341" s="226"/>
      <c r="AG341" s="223"/>
      <c r="AH341" s="226"/>
      <c r="AI341" s="223"/>
      <c r="AJ341" s="230"/>
      <c r="AK341" s="231"/>
      <c r="AL341" s="246"/>
      <c r="AM341" s="247"/>
      <c r="AN341" s="248"/>
      <c r="AO341" s="249"/>
      <c r="AQ341" s="126"/>
      <c r="AR341" s="126"/>
      <c r="AS341" s="126"/>
      <c r="AT341" s="126"/>
      <c r="AU341" s="126"/>
      <c r="AV341" s="126"/>
      <c r="AW341" s="126"/>
      <c r="AX341" s="126"/>
      <c r="AY341" s="126"/>
      <c r="AZ341" s="126"/>
      <c r="BA341" s="126"/>
      <c r="BB341" s="126"/>
      <c r="BC341" s="126"/>
      <c r="CG341" s="126"/>
      <c r="CH341" s="126"/>
      <c r="CI341" s="126"/>
      <c r="CJ341" s="126"/>
      <c r="CK341" s="126"/>
      <c r="CL341" s="126"/>
      <c r="CM341" s="126"/>
      <c r="CN341" s="126"/>
      <c r="CO341" s="126"/>
      <c r="CP341" s="126"/>
      <c r="CQ341" s="126"/>
      <c r="CR341" s="126"/>
      <c r="CS341" s="126"/>
    </row>
    <row r="342" spans="1:126" ht="11.25" customHeight="1">
      <c r="A342" s="2"/>
      <c r="J342" s="43"/>
      <c r="K342" s="43"/>
      <c r="L342" s="43"/>
      <c r="M342" s="43"/>
      <c r="R342" s="42"/>
      <c r="S342" s="42"/>
      <c r="W342" s="42"/>
      <c r="AA342" s="42"/>
      <c r="AB342" s="3"/>
      <c r="AQ342" s="127"/>
      <c r="AR342" s="127"/>
      <c r="AS342" s="127"/>
      <c r="AT342" s="127"/>
      <c r="AU342" s="127"/>
      <c r="AV342" s="127"/>
      <c r="AW342" s="127"/>
      <c r="AX342" s="127"/>
      <c r="AY342" s="127"/>
      <c r="AZ342" s="127"/>
      <c r="BA342" s="127"/>
      <c r="BB342" s="127"/>
      <c r="BC342" s="127"/>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G342" s="127"/>
      <c r="CH342" s="127"/>
      <c r="CI342" s="127"/>
      <c r="CJ342" s="127"/>
      <c r="CK342" s="127"/>
      <c r="CL342" s="127"/>
      <c r="CM342" s="127"/>
      <c r="CN342" s="127"/>
      <c r="CO342" s="127"/>
      <c r="CP342" s="127"/>
      <c r="CQ342" s="127"/>
      <c r="CR342" s="127"/>
      <c r="CS342" s="127"/>
      <c r="CT342" s="40"/>
      <c r="CU342" s="40"/>
      <c r="CV342" s="40"/>
      <c r="CW342" s="40"/>
      <c r="CX342" s="40"/>
      <c r="CY342" s="40"/>
      <c r="CZ342" s="40"/>
      <c r="DA342" s="40"/>
      <c r="DB342" s="40"/>
      <c r="DC342" s="40"/>
      <c r="DD342" s="40"/>
      <c r="DE342" s="40"/>
      <c r="DF342" s="40"/>
      <c r="DG342" s="40"/>
      <c r="DH342" s="40"/>
      <c r="DI342" s="40"/>
      <c r="DJ342" s="40"/>
      <c r="DK342" s="40"/>
      <c r="DL342" s="40"/>
      <c r="DM342" s="40"/>
      <c r="DN342" s="40"/>
      <c r="DO342" s="40"/>
      <c r="DP342" s="40"/>
      <c r="DQ342" s="40"/>
      <c r="DR342" s="40"/>
      <c r="DS342" s="40"/>
      <c r="DT342" s="40"/>
      <c r="DU342" s="40"/>
    </row>
    <row r="343" spans="1:126" ht="11.25" customHeight="1">
      <c r="A343" s="42"/>
      <c r="R343" s="42"/>
      <c r="S343" s="42"/>
      <c r="W343" s="42"/>
      <c r="X343" s="43"/>
      <c r="Y343" s="43"/>
      <c r="Z343" s="43"/>
      <c r="AA343" s="43"/>
      <c r="AB343" s="3"/>
      <c r="AQ343" s="128"/>
      <c r="AR343" s="128"/>
      <c r="AS343" s="128"/>
      <c r="AT343" s="128"/>
      <c r="AU343" s="128"/>
      <c r="AV343" s="128"/>
      <c r="AW343" s="128"/>
      <c r="AX343" s="128"/>
      <c r="AY343" s="128"/>
      <c r="AZ343" s="128"/>
      <c r="BA343" s="128"/>
      <c r="BB343" s="128"/>
      <c r="BC343" s="128"/>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G343" s="128"/>
      <c r="CH343" s="128"/>
      <c r="CI343" s="128"/>
      <c r="CJ343" s="128"/>
      <c r="CK343" s="128"/>
      <c r="CL343" s="128"/>
      <c r="CM343" s="128"/>
      <c r="CN343" s="128"/>
      <c r="CO343" s="128"/>
      <c r="CP343" s="128"/>
      <c r="CQ343" s="128"/>
      <c r="CR343" s="128"/>
      <c r="CS343" s="128"/>
      <c r="CT343" s="41"/>
      <c r="CU343" s="41"/>
      <c r="CV343" s="41"/>
      <c r="CW343" s="41"/>
      <c r="CX343" s="41"/>
      <c r="CY343" s="41"/>
      <c r="CZ343" s="41"/>
      <c r="DA343" s="41"/>
      <c r="DB343" s="41"/>
      <c r="DC343" s="41"/>
      <c r="DD343" s="41"/>
      <c r="DE343" s="41"/>
      <c r="DF343" s="41"/>
      <c r="DG343" s="41"/>
      <c r="DH343" s="41"/>
      <c r="DI343" s="41"/>
      <c r="DJ343" s="41"/>
      <c r="DK343" s="41"/>
      <c r="DL343" s="41"/>
      <c r="DM343" s="41"/>
      <c r="DN343" s="41"/>
      <c r="DO343" s="41"/>
      <c r="DP343" s="41"/>
      <c r="DQ343" s="41"/>
      <c r="DR343" s="41"/>
      <c r="DS343" s="41"/>
      <c r="DT343" s="41"/>
      <c r="DU343" s="41"/>
    </row>
    <row r="344" spans="1:126" ht="11.25" customHeight="1">
      <c r="AQ344" s="126"/>
      <c r="AR344" s="126"/>
      <c r="AS344" s="126"/>
      <c r="AT344" s="126"/>
      <c r="AU344" s="126"/>
      <c r="AV344" s="126"/>
      <c r="AW344" s="126"/>
      <c r="AX344" s="126"/>
      <c r="AY344" s="126"/>
      <c r="AZ344" s="126"/>
      <c r="BA344" s="126"/>
      <c r="BB344" s="126"/>
      <c r="BC344" s="126"/>
      <c r="CG344" s="126"/>
      <c r="CH344" s="126"/>
      <c r="CI344" s="126"/>
      <c r="CJ344" s="126"/>
      <c r="CK344" s="126"/>
      <c r="CL344" s="126"/>
      <c r="CM344" s="126"/>
      <c r="CN344" s="126"/>
      <c r="CO344" s="126"/>
      <c r="CP344" s="126"/>
      <c r="CQ344" s="126"/>
      <c r="CR344" s="126"/>
      <c r="CS344" s="126"/>
    </row>
    <row r="345" spans="1:126" ht="11.25" customHeight="1" thickBot="1">
      <c r="AP345" s="2"/>
      <c r="AQ345" s="127"/>
      <c r="AR345" s="127"/>
      <c r="AS345" s="127"/>
      <c r="AT345" s="127"/>
      <c r="AU345" s="127"/>
      <c r="AV345" s="127"/>
      <c r="AW345" s="127"/>
      <c r="AX345" s="127"/>
      <c r="AY345" s="127"/>
      <c r="AZ345" s="127"/>
      <c r="BA345" s="127"/>
      <c r="BB345" s="127"/>
      <c r="BC345" s="127"/>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G345" s="127"/>
      <c r="CH345" s="127"/>
      <c r="CI345" s="127"/>
      <c r="CJ345" s="127"/>
      <c r="CK345" s="127"/>
      <c r="CL345" s="127"/>
      <c r="CM345" s="127"/>
      <c r="CN345" s="127"/>
      <c r="CO345" s="127"/>
      <c r="CP345" s="127"/>
      <c r="CQ345" s="127"/>
      <c r="CR345" s="127"/>
      <c r="CS345" s="127"/>
      <c r="CT345" s="40"/>
      <c r="CU345" s="40"/>
      <c r="CV345" s="40"/>
      <c r="CW345" s="40"/>
      <c r="CX345" s="40"/>
      <c r="CY345" s="40"/>
      <c r="CZ345" s="40"/>
      <c r="DA345" s="40"/>
      <c r="DB345" s="40"/>
      <c r="DC345" s="40"/>
      <c r="DD345" s="40"/>
      <c r="DE345" s="40"/>
      <c r="DF345" s="40"/>
      <c r="DG345" s="40"/>
      <c r="DH345" s="40"/>
      <c r="DI345" s="40"/>
      <c r="DJ345" s="40"/>
      <c r="DK345" s="40"/>
      <c r="DL345" s="40"/>
      <c r="DM345" s="40"/>
      <c r="DN345" s="40"/>
      <c r="DO345" s="40"/>
      <c r="DP345" s="40"/>
      <c r="DQ345" s="40"/>
      <c r="DR345" s="40"/>
      <c r="DS345" s="40"/>
      <c r="DT345" s="40"/>
      <c r="DU345" s="40"/>
      <c r="DV345" s="2"/>
    </row>
    <row r="346" spans="1:126" ht="11.25" customHeight="1" thickBo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154" t="str">
        <f>CONCATENATE($A330," ",$D330,","," ",$F328)</f>
        <v>Group: 6, Women's Singles</v>
      </c>
      <c r="AR346" s="155"/>
      <c r="AS346" s="155"/>
      <c r="AT346" s="155"/>
      <c r="AU346" s="155"/>
      <c r="AV346" s="155"/>
      <c r="AW346" s="155"/>
      <c r="AX346" s="155"/>
      <c r="AY346" s="155"/>
      <c r="AZ346" s="155"/>
      <c r="BA346" s="155"/>
      <c r="BB346" s="155"/>
      <c r="BC346" s="156"/>
      <c r="BD346" s="163">
        <f>A355</f>
        <v>3</v>
      </c>
      <c r="BE346" s="164"/>
      <c r="BF346" s="183" t="str">
        <f>C355</f>
        <v>A</v>
      </c>
      <c r="BG346" s="185" t="str">
        <f>IF(VLOOKUP($BF346,$A332:$C340,3,FALSE)=0,"",CONCATENATE(VLOOKUP(VLOOKUP($BF346,$A332:$C340,3,FALSE),Players!$J:$N,4,FALSE)," ",VLOOKUP($BF346,$A332:$C340,3,FALSE)," ",IF(ISERROR(VLOOKUP(VLOOKUP($BF346,$A332:$C340,3,FALSE),Players!$J:$N,5,FALSE)),"()",CONCATENATE("(",VLOOKUP(VLOOKUP($BF346,$A332:$C340,3,FALSE),Players!$J:$N,5,FALSE),")"))))</f>
        <v/>
      </c>
      <c r="BH346" s="186"/>
      <c r="BI346" s="186"/>
      <c r="BJ346" s="186"/>
      <c r="BK346" s="186"/>
      <c r="BL346" s="186"/>
      <c r="BM346" s="186"/>
      <c r="BN346" s="186"/>
      <c r="BO346" s="186"/>
      <c r="BP346" s="186"/>
      <c r="BQ346" s="186"/>
      <c r="BR346" s="186"/>
      <c r="BS346" s="186"/>
      <c r="BT346" s="186"/>
      <c r="BU346" s="187"/>
      <c r="BV346" s="170" t="str">
        <f>IF(D355&lt;&gt;"",D355,"")</f>
        <v/>
      </c>
      <c r="BW346" s="171"/>
      <c r="BX346" s="170" t="str">
        <f>IF(F355&lt;&gt;"",F355,"")</f>
        <v/>
      </c>
      <c r="BY346" s="171"/>
      <c r="BZ346" s="170" t="str">
        <f>IF(H355&lt;&gt;"",H355,"")</f>
        <v/>
      </c>
      <c r="CA346" s="171"/>
      <c r="CB346" s="170" t="str">
        <f>IF(J355&lt;&gt;"",J355,"")</f>
        <v/>
      </c>
      <c r="CC346" s="171"/>
      <c r="CD346" s="170" t="str">
        <f>IF(L355&lt;&gt;"",L355,"")</f>
        <v/>
      </c>
      <c r="CE346" s="171"/>
      <c r="CF346" s="174" t="str">
        <f>IF($CD346=$CD348,IF($CB346=$CB348,IF($BZ346&lt;&gt;"",IF($BZ346&gt;$BZ348,"W","L"),""),IF($CB346&gt;$CB348,"W","L")),IF($CD346&gt;$CD348,"W","L"))</f>
        <v/>
      </c>
      <c r="CG346" s="154" t="str">
        <f>CONCATENATE($A330," ",$D330,","," ",$F328)</f>
        <v>Group: 6, Women's Singles</v>
      </c>
      <c r="CH346" s="155"/>
      <c r="CI346" s="155"/>
      <c r="CJ346" s="155"/>
      <c r="CK346" s="155"/>
      <c r="CL346" s="155"/>
      <c r="CM346" s="155"/>
      <c r="CN346" s="155"/>
      <c r="CO346" s="155"/>
      <c r="CP346" s="155"/>
      <c r="CQ346" s="155"/>
      <c r="CR346" s="155"/>
      <c r="CS346" s="156"/>
      <c r="CT346" s="163">
        <f>O363</f>
        <v>10</v>
      </c>
      <c r="CU346" s="164"/>
      <c r="CV346" s="183" t="str">
        <f>Q363</f>
        <v>B</v>
      </c>
      <c r="CW346" s="185" t="str">
        <f>IF(VLOOKUP($CV346,$A332:$C340,3,FALSE)=0,"",CONCATENATE(VLOOKUP(VLOOKUP($CV346,$A332:$C340,3,FALSE),Players!$J:$N,4,FALSE)," ",VLOOKUP($CV346,$A332:$C340,3,FALSE)," ",IF(ISERROR(VLOOKUP(VLOOKUP($CV346,$A332:$C340,3,FALSE),Players!$J:$N,5,FALSE)),"()",CONCATENATE("(",VLOOKUP(VLOOKUP($CV346,$A332:$C340,3,FALSE),Players!$J:$N,5,FALSE),")"))))</f>
        <v/>
      </c>
      <c r="CX346" s="186"/>
      <c r="CY346" s="186"/>
      <c r="CZ346" s="186"/>
      <c r="DA346" s="186"/>
      <c r="DB346" s="186"/>
      <c r="DC346" s="186"/>
      <c r="DD346" s="186"/>
      <c r="DE346" s="186"/>
      <c r="DF346" s="186"/>
      <c r="DG346" s="186"/>
      <c r="DH346" s="186"/>
      <c r="DI346" s="186"/>
      <c r="DJ346" s="186"/>
      <c r="DK346" s="187"/>
      <c r="DL346" s="170" t="str">
        <f>IF(R363&lt;&gt;"",R363,"")</f>
        <v/>
      </c>
      <c r="DM346" s="171"/>
      <c r="DN346" s="170" t="str">
        <f>IF(T363&lt;&gt;"",T363,"")</f>
        <v/>
      </c>
      <c r="DO346" s="171"/>
      <c r="DP346" s="170" t="str">
        <f>IF(V363&lt;&gt;"",V363,"")</f>
        <v/>
      </c>
      <c r="DQ346" s="171"/>
      <c r="DR346" s="170" t="str">
        <f>IF(X363&lt;&gt;"",X363,"")</f>
        <v/>
      </c>
      <c r="DS346" s="171"/>
      <c r="DT346" s="170" t="str">
        <f>IF(Z363&lt;&gt;"",Z363,"")</f>
        <v/>
      </c>
      <c r="DU346" s="171"/>
      <c r="DV346" s="174" t="str">
        <f>IF($DT346=$DT348,IF($DR346=$DR348,IF($DP346&lt;&gt;"",IF($DP346&gt;$DP348,"W","L"),""),IF($DR346&gt;$DR348,"W","L")),IF($DT346&gt;$DT348,"W","L"))</f>
        <v/>
      </c>
    </row>
    <row r="347" spans="1:126" ht="11.25" customHeight="1">
      <c r="A347" s="170">
        <v>1</v>
      </c>
      <c r="B347" s="191"/>
      <c r="C347" s="183" t="str">
        <f>IF($D328="1P","B","B")</f>
        <v>B</v>
      </c>
      <c r="D347" s="197"/>
      <c r="E347" s="198"/>
      <c r="F347" s="197"/>
      <c r="G347" s="198"/>
      <c r="H347" s="197"/>
      <c r="I347" s="198"/>
      <c r="J347" s="197"/>
      <c r="K347" s="198"/>
      <c r="L347" s="197"/>
      <c r="M347" s="208"/>
      <c r="N347" s="69" t="str">
        <f>IF(CF326&lt;&gt;"",IF(CF326="W",IF(SUM(IF(D347&gt;D349,1,0),IF(F347&gt;F349,1,0),IF(H347&gt;H349,1,0),IF(J347&gt;J349,1,0),IF(L347&gt;L349,1,0))&lt;&gt;3,"E",""),""),"")</f>
        <v/>
      </c>
      <c r="O347" s="170">
        <v>6</v>
      </c>
      <c r="P347" s="191"/>
      <c r="Q347" s="183" t="str">
        <f>IF($D328="1P","C","B")</f>
        <v>B</v>
      </c>
      <c r="R347" s="197"/>
      <c r="S347" s="198"/>
      <c r="T347" s="197"/>
      <c r="U347" s="198"/>
      <c r="V347" s="197"/>
      <c r="W347" s="198"/>
      <c r="X347" s="197"/>
      <c r="Y347" s="198"/>
      <c r="Z347" s="197"/>
      <c r="AA347" s="208"/>
      <c r="AB347" s="69" t="str">
        <f>IF(CF376&lt;&gt;"",IF(CF376="W",IF(SUM(IF(R347&gt;R349,1,0),IF(T347&gt;T349,1,0),IF(V347&gt;V349,1,0),IF(X347&gt;X349,1,0),IF(Z347&gt;Z349,1,0))&lt;&gt;3,"E",""),""),"")</f>
        <v/>
      </c>
      <c r="AP347" s="3"/>
      <c r="AQ347" s="157"/>
      <c r="AR347" s="158"/>
      <c r="AS347" s="158"/>
      <c r="AT347" s="158"/>
      <c r="AU347" s="158"/>
      <c r="AV347" s="158"/>
      <c r="AW347" s="158"/>
      <c r="AX347" s="158"/>
      <c r="AY347" s="158"/>
      <c r="AZ347" s="158"/>
      <c r="BA347" s="158"/>
      <c r="BB347" s="158"/>
      <c r="BC347" s="159"/>
      <c r="BD347" s="165"/>
      <c r="BE347" s="166"/>
      <c r="BF347" s="184"/>
      <c r="BG347" s="188"/>
      <c r="BH347" s="189"/>
      <c r="BI347" s="189"/>
      <c r="BJ347" s="189"/>
      <c r="BK347" s="189"/>
      <c r="BL347" s="189"/>
      <c r="BM347" s="189"/>
      <c r="BN347" s="189"/>
      <c r="BO347" s="189"/>
      <c r="BP347" s="189"/>
      <c r="BQ347" s="189"/>
      <c r="BR347" s="189"/>
      <c r="BS347" s="189"/>
      <c r="BT347" s="189"/>
      <c r="BU347" s="190"/>
      <c r="BV347" s="172"/>
      <c r="BW347" s="173"/>
      <c r="BX347" s="172"/>
      <c r="BY347" s="173"/>
      <c r="BZ347" s="172"/>
      <c r="CA347" s="173"/>
      <c r="CB347" s="172"/>
      <c r="CC347" s="173"/>
      <c r="CD347" s="172"/>
      <c r="CE347" s="173"/>
      <c r="CF347" s="174"/>
      <c r="CG347" s="157"/>
      <c r="CH347" s="158"/>
      <c r="CI347" s="158"/>
      <c r="CJ347" s="158"/>
      <c r="CK347" s="158"/>
      <c r="CL347" s="158"/>
      <c r="CM347" s="158"/>
      <c r="CN347" s="158"/>
      <c r="CO347" s="158"/>
      <c r="CP347" s="158"/>
      <c r="CQ347" s="158"/>
      <c r="CR347" s="158"/>
      <c r="CS347" s="159"/>
      <c r="CT347" s="165"/>
      <c r="CU347" s="166"/>
      <c r="CV347" s="184"/>
      <c r="CW347" s="188"/>
      <c r="CX347" s="189"/>
      <c r="CY347" s="189"/>
      <c r="CZ347" s="189"/>
      <c r="DA347" s="189"/>
      <c r="DB347" s="189"/>
      <c r="DC347" s="189"/>
      <c r="DD347" s="189"/>
      <c r="DE347" s="189"/>
      <c r="DF347" s="189"/>
      <c r="DG347" s="189"/>
      <c r="DH347" s="189"/>
      <c r="DI347" s="189"/>
      <c r="DJ347" s="189"/>
      <c r="DK347" s="190"/>
      <c r="DL347" s="172"/>
      <c r="DM347" s="173"/>
      <c r="DN347" s="172"/>
      <c r="DO347" s="173"/>
      <c r="DP347" s="172"/>
      <c r="DQ347" s="173"/>
      <c r="DR347" s="172"/>
      <c r="DS347" s="173"/>
      <c r="DT347" s="172"/>
      <c r="DU347" s="173"/>
      <c r="DV347" s="174"/>
    </row>
    <row r="348" spans="1:126" ht="11.25" customHeight="1">
      <c r="A348" s="192"/>
      <c r="B348" s="193"/>
      <c r="C348" s="196"/>
      <c r="D348" s="199"/>
      <c r="E348" s="200"/>
      <c r="F348" s="199"/>
      <c r="G348" s="200"/>
      <c r="H348" s="199"/>
      <c r="I348" s="200"/>
      <c r="J348" s="199"/>
      <c r="K348" s="200"/>
      <c r="L348" s="199"/>
      <c r="M348" s="209"/>
      <c r="N348" s="69" t="str">
        <f>IF(CF326&lt;&gt;"",IF(ISERROR(AND(BV330="",BX330="",BZ330="",CB330="",CD330="")),"E",IF(AND(BV330="",BX330="",BZ330="",CB330="",CD330=""),"","E")),"")</f>
        <v/>
      </c>
      <c r="O348" s="192"/>
      <c r="P348" s="193"/>
      <c r="Q348" s="196"/>
      <c r="R348" s="199"/>
      <c r="S348" s="200"/>
      <c r="T348" s="199"/>
      <c r="U348" s="200"/>
      <c r="V348" s="199"/>
      <c r="W348" s="200"/>
      <c r="X348" s="199"/>
      <c r="Y348" s="200"/>
      <c r="Z348" s="199"/>
      <c r="AA348" s="209"/>
      <c r="AB348" s="69" t="str">
        <f>IF(CF376&lt;&gt;"",IF(ISERROR(AND(BV380="",BX380="",BZ380="",CB380="",CD380="")),"E",IF(AND(BV380="",BX380="",BZ380="",CB380="",CD380=""),"","E")),"")</f>
        <v/>
      </c>
      <c r="AP348" s="3"/>
      <c r="AQ348" s="157"/>
      <c r="AR348" s="158"/>
      <c r="AS348" s="158"/>
      <c r="AT348" s="158"/>
      <c r="AU348" s="158"/>
      <c r="AV348" s="158"/>
      <c r="AW348" s="158"/>
      <c r="AX348" s="158"/>
      <c r="AY348" s="158"/>
      <c r="AZ348" s="158"/>
      <c r="BA348" s="158"/>
      <c r="BB348" s="158"/>
      <c r="BC348" s="159"/>
      <c r="BD348" s="165"/>
      <c r="BE348" s="166"/>
      <c r="BF348" s="175" t="str">
        <f>C357</f>
        <v>D</v>
      </c>
      <c r="BG348" s="177" t="str">
        <f>IF(VLOOKUP($BF348,$A332:$C340,3,FALSE)=0,"",CONCATENATE(VLOOKUP(VLOOKUP($BF348,$A332:$C340,3,FALSE),Players!$J:$N,4,FALSE)," ",VLOOKUP($BF348,$A332:$C340,3,FALSE)," ",IF(ISERROR(VLOOKUP(VLOOKUP($BF348,$A332:$C340,3,FALSE),Players!$J:$N,5,FALSE)),"()",CONCATENATE("(",VLOOKUP(VLOOKUP($BF348,$A332:$C340,3,FALSE),Players!$J:$N,5,FALSE),")"))))</f>
        <v/>
      </c>
      <c r="BH348" s="178"/>
      <c r="BI348" s="178"/>
      <c r="BJ348" s="178"/>
      <c r="BK348" s="178"/>
      <c r="BL348" s="178"/>
      <c r="BM348" s="178"/>
      <c r="BN348" s="178"/>
      <c r="BO348" s="178"/>
      <c r="BP348" s="178"/>
      <c r="BQ348" s="178"/>
      <c r="BR348" s="178"/>
      <c r="BS348" s="178"/>
      <c r="BT348" s="178"/>
      <c r="BU348" s="179"/>
      <c r="BV348" s="150" t="str">
        <f>IF(D357&lt;&gt;"",D357,"")</f>
        <v/>
      </c>
      <c r="BW348" s="151"/>
      <c r="BX348" s="150" t="str">
        <f>IF(F357&lt;&gt;"",F357,"")</f>
        <v/>
      </c>
      <c r="BY348" s="151"/>
      <c r="BZ348" s="150" t="str">
        <f>IF(H357&lt;&gt;"",H357,"")</f>
        <v/>
      </c>
      <c r="CA348" s="151"/>
      <c r="CB348" s="150" t="str">
        <f>IF(J357&lt;&gt;"",J357,"")</f>
        <v/>
      </c>
      <c r="CC348" s="151"/>
      <c r="CD348" s="150" t="str">
        <f>IF(L357&lt;&gt;"",L357,"")</f>
        <v/>
      </c>
      <c r="CE348" s="151"/>
      <c r="CF348" s="174" t="str">
        <f>IF($CF346&lt;&gt;"",IF(CF346="W","L","W"),"")</f>
        <v/>
      </c>
      <c r="CG348" s="157"/>
      <c r="CH348" s="158"/>
      <c r="CI348" s="158"/>
      <c r="CJ348" s="158"/>
      <c r="CK348" s="158"/>
      <c r="CL348" s="158"/>
      <c r="CM348" s="158"/>
      <c r="CN348" s="158"/>
      <c r="CO348" s="158"/>
      <c r="CP348" s="158"/>
      <c r="CQ348" s="158"/>
      <c r="CR348" s="158"/>
      <c r="CS348" s="159"/>
      <c r="CT348" s="165"/>
      <c r="CU348" s="166"/>
      <c r="CV348" s="175" t="str">
        <f>Q365</f>
        <v>C</v>
      </c>
      <c r="CW348" s="177" t="str">
        <f>IF(VLOOKUP($CV348,$A332:$C340,3,FALSE)=0,"",CONCATENATE(VLOOKUP(VLOOKUP($CV348,$A332:$C340,3,FALSE),Players!$J:$N,4,FALSE)," ",VLOOKUP($CV348,$A332:$C340,3,FALSE)," ",IF(ISERROR(VLOOKUP(VLOOKUP($CV348,$A332:$C340,3,FALSE),Players!$J:$N,5,FALSE)),"()",CONCATENATE("(",VLOOKUP(VLOOKUP($CV348,$A332:$C340,3,FALSE),Players!$J:$N,5,FALSE),")"))))</f>
        <v/>
      </c>
      <c r="CX348" s="178"/>
      <c r="CY348" s="178"/>
      <c r="CZ348" s="178"/>
      <c r="DA348" s="178"/>
      <c r="DB348" s="178"/>
      <c r="DC348" s="178"/>
      <c r="DD348" s="178"/>
      <c r="DE348" s="178"/>
      <c r="DF348" s="178"/>
      <c r="DG348" s="178"/>
      <c r="DH348" s="178"/>
      <c r="DI348" s="178"/>
      <c r="DJ348" s="178"/>
      <c r="DK348" s="179"/>
      <c r="DL348" s="150" t="str">
        <f>IF(R365&lt;&gt;"",R365,"")</f>
        <v/>
      </c>
      <c r="DM348" s="151"/>
      <c r="DN348" s="150" t="str">
        <f>IF(T365&lt;&gt;"",T365,"")</f>
        <v/>
      </c>
      <c r="DO348" s="151"/>
      <c r="DP348" s="150" t="str">
        <f>IF(V365&lt;&gt;"",V365,"")</f>
        <v/>
      </c>
      <c r="DQ348" s="151"/>
      <c r="DR348" s="150" t="str">
        <f>IF(X365&lt;&gt;"",X365,"")</f>
        <v/>
      </c>
      <c r="DS348" s="151"/>
      <c r="DT348" s="150" t="str">
        <f>IF(Z365&lt;&gt;"",Z365,"")</f>
        <v/>
      </c>
      <c r="DU348" s="151"/>
      <c r="DV348" s="174" t="str">
        <f>IF($DV346&lt;&gt;"",IF(DV346="W","L","W"),"")</f>
        <v/>
      </c>
    </row>
    <row r="349" spans="1:126" ht="11.25" customHeight="1" thickBot="1">
      <c r="A349" s="192"/>
      <c r="B349" s="193"/>
      <c r="C349" s="175" t="str">
        <f>IF($D328="1P","E","E")</f>
        <v>E</v>
      </c>
      <c r="D349" s="201"/>
      <c r="E349" s="202"/>
      <c r="F349" s="201"/>
      <c r="G349" s="202"/>
      <c r="H349" s="201"/>
      <c r="I349" s="202"/>
      <c r="J349" s="201"/>
      <c r="K349" s="202"/>
      <c r="L349" s="201"/>
      <c r="M349" s="205"/>
      <c r="N349" s="69" t="str">
        <f>IF(CF326&lt;&gt;"",IF(ISERROR(AND(BV330="",BX330="",BZ330="",CB330="",CD330="")),"E",IF(AND(BV330="",BX330="",BZ330="",CB330="",CD330=""),"","E")),"")</f>
        <v/>
      </c>
      <c r="O349" s="192"/>
      <c r="P349" s="193"/>
      <c r="Q349" s="175" t="str">
        <f>IF($D328="1P","E","D")</f>
        <v>D</v>
      </c>
      <c r="R349" s="201"/>
      <c r="S349" s="202"/>
      <c r="T349" s="201"/>
      <c r="U349" s="202"/>
      <c r="V349" s="201"/>
      <c r="W349" s="202"/>
      <c r="X349" s="201"/>
      <c r="Y349" s="202"/>
      <c r="Z349" s="201"/>
      <c r="AA349" s="205"/>
      <c r="AB349" s="69" t="str">
        <f>IF(CF376&lt;&gt;"",IF(ISERROR(AND(BV380="",BX380="",BZ380="",CB380="",CD380="")),"E",IF(AND(BV380="",BX380="",BZ380="",CB380="",CD380=""),"","E")),"")</f>
        <v/>
      </c>
      <c r="AP349" s="3"/>
      <c r="AQ349" s="160"/>
      <c r="AR349" s="161"/>
      <c r="AS349" s="161"/>
      <c r="AT349" s="161"/>
      <c r="AU349" s="161"/>
      <c r="AV349" s="161"/>
      <c r="AW349" s="161"/>
      <c r="AX349" s="161"/>
      <c r="AY349" s="161"/>
      <c r="AZ349" s="161"/>
      <c r="BA349" s="161"/>
      <c r="BB349" s="161"/>
      <c r="BC349" s="162"/>
      <c r="BD349" s="167"/>
      <c r="BE349" s="168"/>
      <c r="BF349" s="176"/>
      <c r="BG349" s="180"/>
      <c r="BH349" s="181"/>
      <c r="BI349" s="181"/>
      <c r="BJ349" s="181"/>
      <c r="BK349" s="181"/>
      <c r="BL349" s="181"/>
      <c r="BM349" s="181"/>
      <c r="BN349" s="181"/>
      <c r="BO349" s="181"/>
      <c r="BP349" s="181"/>
      <c r="BQ349" s="181"/>
      <c r="BR349" s="181"/>
      <c r="BS349" s="181"/>
      <c r="BT349" s="181"/>
      <c r="BU349" s="182"/>
      <c r="BV349" s="152"/>
      <c r="BW349" s="153"/>
      <c r="BX349" s="152"/>
      <c r="BY349" s="153"/>
      <c r="BZ349" s="152"/>
      <c r="CA349" s="153"/>
      <c r="CB349" s="152"/>
      <c r="CC349" s="153"/>
      <c r="CD349" s="152"/>
      <c r="CE349" s="153"/>
      <c r="CF349" s="174"/>
      <c r="CG349" s="160"/>
      <c r="CH349" s="161"/>
      <c r="CI349" s="161"/>
      <c r="CJ349" s="161"/>
      <c r="CK349" s="161"/>
      <c r="CL349" s="161"/>
      <c r="CM349" s="161"/>
      <c r="CN349" s="161"/>
      <c r="CO349" s="161"/>
      <c r="CP349" s="161"/>
      <c r="CQ349" s="161"/>
      <c r="CR349" s="161"/>
      <c r="CS349" s="162"/>
      <c r="CT349" s="167"/>
      <c r="CU349" s="168"/>
      <c r="CV349" s="176"/>
      <c r="CW349" s="180"/>
      <c r="CX349" s="181"/>
      <c r="CY349" s="181"/>
      <c r="CZ349" s="181"/>
      <c r="DA349" s="181"/>
      <c r="DB349" s="181"/>
      <c r="DC349" s="181"/>
      <c r="DD349" s="181"/>
      <c r="DE349" s="181"/>
      <c r="DF349" s="181"/>
      <c r="DG349" s="181"/>
      <c r="DH349" s="181"/>
      <c r="DI349" s="181"/>
      <c r="DJ349" s="181"/>
      <c r="DK349" s="182"/>
      <c r="DL349" s="152"/>
      <c r="DM349" s="153"/>
      <c r="DN349" s="152"/>
      <c r="DO349" s="153"/>
      <c r="DP349" s="152"/>
      <c r="DQ349" s="153"/>
      <c r="DR349" s="152"/>
      <c r="DS349" s="153"/>
      <c r="DT349" s="152"/>
      <c r="DU349" s="153"/>
      <c r="DV349" s="174"/>
    </row>
    <row r="350" spans="1:126" ht="11.25" customHeight="1" thickBot="1">
      <c r="A350" s="194"/>
      <c r="B350" s="195"/>
      <c r="C350" s="207"/>
      <c r="D350" s="203"/>
      <c r="E350" s="204"/>
      <c r="F350" s="203"/>
      <c r="G350" s="204"/>
      <c r="H350" s="203"/>
      <c r="I350" s="204"/>
      <c r="J350" s="203"/>
      <c r="K350" s="204"/>
      <c r="L350" s="203"/>
      <c r="M350" s="206"/>
      <c r="N350" s="69" t="str">
        <f>IF(CF328&lt;&gt;"",IF(CF328="W",IF(SUM(IF(D349&gt;D347,1,0),IF(F349&gt;F347,1,0),IF(H349&gt;H347,1,0),IF(J349&gt;J347,1,0),IF(L349&gt;L347,1,0))&lt;&gt;3,"E",""),""),"")</f>
        <v/>
      </c>
      <c r="O350" s="194"/>
      <c r="P350" s="195"/>
      <c r="Q350" s="207"/>
      <c r="R350" s="203"/>
      <c r="S350" s="204"/>
      <c r="T350" s="203"/>
      <c r="U350" s="204"/>
      <c r="V350" s="203"/>
      <c r="W350" s="204"/>
      <c r="X350" s="203"/>
      <c r="Y350" s="204"/>
      <c r="Z350" s="203"/>
      <c r="AA350" s="206"/>
      <c r="AB350" s="69" t="str">
        <f>IF(CF378&lt;&gt;"",IF(CF378="W",IF(SUM(IF(R349&gt;R347,1,0),IF(T349&gt;T347,1,0),IF(V349&gt;V347,1,0),IF(X349&gt;X347,1,0),IF(Z349&gt;Z347,1,0))&lt;&gt;3,"E",""),""),"")</f>
        <v/>
      </c>
      <c r="AP350" s="3"/>
      <c r="AQ350" s="126"/>
      <c r="AR350" s="126"/>
      <c r="AS350" s="126"/>
      <c r="AT350" s="126"/>
      <c r="AU350" s="126"/>
      <c r="AV350" s="126"/>
      <c r="AW350" s="126"/>
      <c r="AX350" s="126"/>
      <c r="AY350" s="126"/>
      <c r="AZ350" s="126"/>
      <c r="BA350" s="126"/>
      <c r="BB350" s="126"/>
      <c r="BC350" s="126"/>
      <c r="BV350" s="169" t="str">
        <f>IF(CF346&lt;&gt;"",IF(AND(AND(BV346&gt;-1,BV348&gt;-1),OR(BV346&gt;10,BV348&gt;10),ABS(BV346-BV348)&gt;1,IF(OR(BV346&gt;11,BV348&gt;11),ABS(BV346-BV348)=2,TRUE),BV346=INT(BV346),BV348=INT(BV348)),"","Error"),"")</f>
        <v/>
      </c>
      <c r="BW350" s="169"/>
      <c r="BX350" s="169" t="str">
        <f>IF(CF346&lt;&gt;"",IF(AND(AND(BX346&gt;-1,BX348&gt;-1),OR(BX346&gt;10,BX348&gt;10),ABS(BX346-BX348)&gt;1,IF(OR(BX346&gt;11,BX348&gt;11),ABS(BX346-BX348)=2,TRUE),BX346=INT(BX346),BX348=INT(BX348)),"","Error"),"")</f>
        <v/>
      </c>
      <c r="BY350" s="169"/>
      <c r="BZ350" s="169" t="str">
        <f>IF(CF346&lt;&gt;"",IF(AND(AND(BZ346&gt;-1,BZ348&gt;-1),OR(BZ346&gt;10,BZ348&gt;10),ABS(BZ346-BZ348)&gt;1,IF(OR(BZ346&gt;11,BZ348&gt;11),ABS(BZ346-BZ348)=2,TRUE),BZ346=INT(BZ346),BZ348=INT(BZ348)),"","Error"),"")</f>
        <v/>
      </c>
      <c r="CA350" s="169"/>
      <c r="CB350" s="169" t="str">
        <f>IF(AND(CF346&lt;&gt;"",CB346&lt;&gt;""),IF(AND(AND(CB346&gt;-1,CB348&gt;-1),OR(CB346&gt;10,CB348&gt;10),ABS(CB346-CB348)&gt;1,IF(OR(CB346&gt;11,CB348&gt;11),ABS(CB346-CB348)=2,TRUE),CB346=INT(CB346),CB348=INT(CB348)),"","Error"),"")</f>
        <v/>
      </c>
      <c r="CC350" s="169"/>
      <c r="CD350" s="169" t="str">
        <f>IF(AND(CF346&lt;&gt;"",CD346&lt;&gt;""),IF(AND(AND(CD346&gt;-1,CD348&gt;-1),OR(CD346&gt;10,CD348&gt;10),ABS(CD346-CD348)&gt;1,IF(OR(CD346&gt;11,CD348&gt;11),ABS(CD346-CD348)=2,TRUE),CD346=INT(CD346),CD348=INT(CD348)),"","Error"),"")</f>
        <v/>
      </c>
      <c r="CE350" s="169"/>
      <c r="CG350" s="126"/>
      <c r="CH350" s="126"/>
      <c r="CI350" s="126"/>
      <c r="CJ350" s="126"/>
      <c r="CK350" s="126"/>
      <c r="CL350" s="126"/>
      <c r="CM350" s="126"/>
      <c r="CN350" s="126"/>
      <c r="CO350" s="126"/>
      <c r="CP350" s="126"/>
      <c r="CQ350" s="126"/>
      <c r="CR350" s="126"/>
      <c r="CS350" s="126"/>
      <c r="DL350" s="169" t="str">
        <f>IF(DV346&lt;&gt;"",IF(AND(AND(DL346&gt;-1,DL348&gt;-1),OR(DL346&gt;10,DL348&gt;10),ABS(DL346-DL348)&gt;1,IF(OR(DL346&gt;11,DL348&gt;11),ABS(DL346-DL348)=2,TRUE),DL346=INT(DL346),DL348=INT(DL348)),"","Error"),"")</f>
        <v/>
      </c>
      <c r="DM350" s="169"/>
      <c r="DN350" s="169" t="str">
        <f>IF(DV346&lt;&gt;"",IF(AND(AND(DN346&gt;-1,DN348&gt;-1),OR(DN346&gt;10,DN348&gt;10),ABS(DN346-DN348)&gt;1,IF(OR(DN346&gt;11,DN348&gt;11),ABS(DN346-DN348)=2,TRUE),DN346=INT(DN346),DN348=INT(DN348)),"","Error"),"")</f>
        <v/>
      </c>
      <c r="DO350" s="169"/>
      <c r="DP350" s="169" t="str">
        <f>IF(DV346&lt;&gt;"",IF(AND(AND(DP346&gt;-1,DP348&gt;-1),OR(DP346&gt;10,DP348&gt;10),ABS(DP346-DP348)&gt;1,IF(OR(DP346&gt;11,DP348&gt;11),ABS(DP346-DP348)=2,TRUE),DP346=INT(DP346),DP348=INT(DP348)),"","Error"),"")</f>
        <v/>
      </c>
      <c r="DQ350" s="169"/>
      <c r="DR350" s="169" t="str">
        <f>IF(AND(DV346&lt;&gt;"",DR346&lt;&gt;""),IF(AND(AND(DR346&gt;-1,DR348&gt;-1),OR(DR346&gt;10,DR348&gt;10),ABS(DR346-DR348)&gt;1,IF(OR(DR346&gt;11,DR348&gt;11),ABS(DR346-DR348)=2,TRUE),DR346=INT(DR346),DR348=INT(DR348)),"","Error"),"")</f>
        <v/>
      </c>
      <c r="DS350" s="169"/>
      <c r="DT350" s="169" t="str">
        <f>IF(AND(DV346&lt;&gt;"",DT346&lt;&gt;""),IF(AND(AND(DT346&gt;-1,DT348&gt;-1),OR(DT346&gt;10,DT348&gt;10),ABS(DT346-DT348)&gt;1,IF(OR(DT346&gt;11,DT348&gt;11),ABS(DT346-DT348)=2,TRUE),DT346=INT(DT346),DT348=INT(DT348)),"","Error"),"")</f>
        <v/>
      </c>
      <c r="DU350" s="169"/>
      <c r="DV350" s="3"/>
    </row>
    <row r="351" spans="1:126" ht="11.25" customHeight="1">
      <c r="A351" s="170">
        <v>2</v>
      </c>
      <c r="B351" s="191"/>
      <c r="C351" s="183" t="str">
        <f>IF($D328="1P","C","C")</f>
        <v>C</v>
      </c>
      <c r="D351" s="197"/>
      <c r="E351" s="198"/>
      <c r="F351" s="197"/>
      <c r="G351" s="198"/>
      <c r="H351" s="197"/>
      <c r="I351" s="198"/>
      <c r="J351" s="197"/>
      <c r="K351" s="198"/>
      <c r="L351" s="197"/>
      <c r="M351" s="208"/>
      <c r="N351" s="69" t="str">
        <f>IF(CF336&lt;&gt;"",IF(CF336="W",IF(SUM(IF(D351&gt;D353,1,0),IF(F351&gt;F353,1,0),IF(H351&gt;H353,1,0),IF(J351&gt;J353,1,0),IF(L351&gt;L353,1,0))&lt;&gt;3,"E",""),""),"")</f>
        <v/>
      </c>
      <c r="O351" s="170">
        <v>7</v>
      </c>
      <c r="P351" s="191"/>
      <c r="Q351" s="183" t="str">
        <f>IF($D328="1P","A","A")</f>
        <v>A</v>
      </c>
      <c r="R351" s="197"/>
      <c r="S351" s="198"/>
      <c r="T351" s="197"/>
      <c r="U351" s="198"/>
      <c r="V351" s="197"/>
      <c r="W351" s="198"/>
      <c r="X351" s="197"/>
      <c r="Y351" s="198"/>
      <c r="Z351" s="197"/>
      <c r="AA351" s="208"/>
      <c r="AB351" s="69" t="str">
        <f>IF(CF386&lt;&gt;"",IF(CF386="W",IF(SUM(IF(R351&gt;R353,1,0),IF(T351&gt;T353,1,0),IF(V351&gt;V353,1,0),IF(X351&gt;X353,1,0),IF(Z351&gt;Z353,1,0))&lt;&gt;3,"E",""),""),"")</f>
        <v/>
      </c>
      <c r="AP351" s="3"/>
      <c r="AQ351" s="126"/>
      <c r="AR351" s="126"/>
      <c r="AS351" s="126"/>
      <c r="AT351" s="126"/>
      <c r="AU351" s="126"/>
      <c r="AV351" s="126"/>
      <c r="AW351" s="126"/>
      <c r="AX351" s="126"/>
      <c r="AY351" s="126"/>
      <c r="AZ351" s="126"/>
      <c r="BA351" s="126"/>
      <c r="BB351" s="126"/>
      <c r="BC351" s="126"/>
      <c r="CG351" s="126"/>
      <c r="CH351" s="126"/>
      <c r="CI351" s="126"/>
      <c r="CJ351" s="126"/>
      <c r="CK351" s="126"/>
      <c r="CL351" s="126"/>
      <c r="CM351" s="126"/>
      <c r="CN351" s="126"/>
      <c r="CO351" s="126"/>
      <c r="CP351" s="126"/>
      <c r="CQ351" s="126"/>
      <c r="CR351" s="126"/>
      <c r="CS351" s="126"/>
      <c r="DV351" s="3"/>
    </row>
    <row r="352" spans="1:126" ht="11.25" customHeight="1">
      <c r="A352" s="192"/>
      <c r="B352" s="193"/>
      <c r="C352" s="196"/>
      <c r="D352" s="199"/>
      <c r="E352" s="200"/>
      <c r="F352" s="199"/>
      <c r="G352" s="200"/>
      <c r="H352" s="199"/>
      <c r="I352" s="200"/>
      <c r="J352" s="199"/>
      <c r="K352" s="200"/>
      <c r="L352" s="199"/>
      <c r="M352" s="209"/>
      <c r="N352" s="69" t="str">
        <f>IF(CF336&lt;&gt;"",IF(ISERROR(AND(BV340="",BX340="",BZ340="",CB340="",CD340="")),"E",IF(AND(BV340="",BX340="",BZ340="",CB340="",CD340=""),"","E")),"")</f>
        <v/>
      </c>
      <c r="O352" s="192"/>
      <c r="P352" s="193"/>
      <c r="Q352" s="196"/>
      <c r="R352" s="199"/>
      <c r="S352" s="200"/>
      <c r="T352" s="199"/>
      <c r="U352" s="200"/>
      <c r="V352" s="199"/>
      <c r="W352" s="200"/>
      <c r="X352" s="199"/>
      <c r="Y352" s="200"/>
      <c r="Z352" s="199"/>
      <c r="AA352" s="209"/>
      <c r="AB352" s="69" t="str">
        <f>IF(CF386&lt;&gt;"",IF(ISERROR(AND(BV390="",BX390="",BZ390="",CB390="",CD390="")),"E",IF(AND(BV390="",BX390="",BZ390="",CB390="",CD390=""),"","E")),"")</f>
        <v/>
      </c>
      <c r="AP352" s="3"/>
      <c r="AQ352" s="127"/>
      <c r="AR352" s="127"/>
      <c r="AS352" s="127"/>
      <c r="AT352" s="127"/>
      <c r="AU352" s="127"/>
      <c r="AV352" s="127"/>
      <c r="AW352" s="127"/>
      <c r="AX352" s="127"/>
      <c r="AY352" s="127"/>
      <c r="AZ352" s="127"/>
      <c r="BA352" s="127"/>
      <c r="BB352" s="127"/>
      <c r="BC352" s="127"/>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3"/>
      <c r="CG352" s="127"/>
      <c r="CH352" s="127"/>
      <c r="CI352" s="127"/>
      <c r="CJ352" s="127"/>
      <c r="CK352" s="127"/>
      <c r="CL352" s="127"/>
      <c r="CM352" s="127"/>
      <c r="CN352" s="127"/>
      <c r="CO352" s="127"/>
      <c r="CP352" s="127"/>
      <c r="CQ352" s="127"/>
      <c r="CR352" s="127"/>
      <c r="CS352" s="127"/>
      <c r="CT352" s="40"/>
      <c r="CU352" s="40"/>
      <c r="CV352" s="40"/>
      <c r="CW352" s="40"/>
      <c r="CX352" s="40"/>
      <c r="CY352" s="40"/>
      <c r="CZ352" s="40"/>
      <c r="DA352" s="40"/>
      <c r="DB352" s="40"/>
      <c r="DC352" s="40"/>
      <c r="DD352" s="40"/>
      <c r="DE352" s="40"/>
      <c r="DF352" s="40"/>
      <c r="DG352" s="40"/>
      <c r="DH352" s="40"/>
      <c r="DI352" s="40"/>
      <c r="DJ352" s="40"/>
      <c r="DK352" s="40"/>
      <c r="DL352" s="40"/>
      <c r="DM352" s="40"/>
      <c r="DN352" s="40"/>
      <c r="DO352" s="40"/>
      <c r="DP352" s="40"/>
      <c r="DQ352" s="40"/>
      <c r="DR352" s="40"/>
      <c r="DS352" s="40"/>
      <c r="DT352" s="40"/>
      <c r="DU352" s="40"/>
      <c r="DV352" s="3"/>
    </row>
    <row r="353" spans="1:126" ht="11.25" customHeight="1">
      <c r="A353" s="192"/>
      <c r="B353" s="193"/>
      <c r="C353" s="175" t="str">
        <f>IF($D328="1P","D","D")</f>
        <v>D</v>
      </c>
      <c r="D353" s="201"/>
      <c r="E353" s="202"/>
      <c r="F353" s="201"/>
      <c r="G353" s="202"/>
      <c r="H353" s="201"/>
      <c r="I353" s="202"/>
      <c r="J353" s="201"/>
      <c r="K353" s="202"/>
      <c r="L353" s="201"/>
      <c r="M353" s="205"/>
      <c r="N353" s="69" t="str">
        <f>IF(CF336&lt;&gt;"",IF(ISERROR(AND(BV340="",BX340="",BZ340="",CB340="",CD340="")),"E",IF(AND(BV340="",BX340="",BZ340="",CB340="",CD340=""),"","E")),"")</f>
        <v/>
      </c>
      <c r="O353" s="192"/>
      <c r="P353" s="193"/>
      <c r="Q353" s="175" t="str">
        <f>IF($D328="1P","C","B")</f>
        <v>B</v>
      </c>
      <c r="R353" s="201"/>
      <c r="S353" s="202"/>
      <c r="T353" s="201"/>
      <c r="U353" s="202"/>
      <c r="V353" s="201"/>
      <c r="W353" s="202"/>
      <c r="X353" s="201"/>
      <c r="Y353" s="202"/>
      <c r="Z353" s="201"/>
      <c r="AA353" s="205"/>
      <c r="AB353" s="69" t="str">
        <f>IF(CF386&lt;&gt;"",IF(ISERROR(AND(BV390="",BX390="",BZ390="",CB390="",CD390="")),"E",IF(AND(BV390="",BX390="",BZ390="",CB390="",CD390=""),"","E")),"")</f>
        <v/>
      </c>
      <c r="AP353" s="3"/>
      <c r="AQ353" s="128"/>
      <c r="AR353" s="128"/>
      <c r="AS353" s="128"/>
      <c r="AT353" s="128"/>
      <c r="AU353" s="128"/>
      <c r="AV353" s="128"/>
      <c r="AW353" s="128"/>
      <c r="AX353" s="128"/>
      <c r="AY353" s="128"/>
      <c r="AZ353" s="128"/>
      <c r="BA353" s="128"/>
      <c r="BB353" s="128"/>
      <c r="BC353" s="128"/>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3"/>
      <c r="CG353" s="128"/>
      <c r="CH353" s="128"/>
      <c r="CI353" s="128"/>
      <c r="CJ353" s="128"/>
      <c r="CK353" s="128"/>
      <c r="CL353" s="128"/>
      <c r="CM353" s="128"/>
      <c r="CN353" s="128"/>
      <c r="CO353" s="128"/>
      <c r="CP353" s="128"/>
      <c r="CQ353" s="128"/>
      <c r="CR353" s="128"/>
      <c r="CS353" s="128"/>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3"/>
    </row>
    <row r="354" spans="1:126" ht="11.25" customHeight="1" thickBot="1">
      <c r="A354" s="194"/>
      <c r="B354" s="195"/>
      <c r="C354" s="207"/>
      <c r="D354" s="203"/>
      <c r="E354" s="204"/>
      <c r="F354" s="203"/>
      <c r="G354" s="204"/>
      <c r="H354" s="203"/>
      <c r="I354" s="204"/>
      <c r="J354" s="203"/>
      <c r="K354" s="204"/>
      <c r="L354" s="203"/>
      <c r="M354" s="206"/>
      <c r="N354" s="69" t="str">
        <f>IF(CF338&lt;&gt;"",IF(CF338="W",IF(SUM(IF(D353&gt;D351,1,0),IF(F353&gt;F351,1,0),IF(H353&gt;H351,1,0),IF(J353&gt;J351,1,0),IF(L353&gt;L351,1,0))&lt;&gt;3,"E",""),""),"")</f>
        <v/>
      </c>
      <c r="O354" s="194"/>
      <c r="P354" s="195"/>
      <c r="Q354" s="207"/>
      <c r="R354" s="203"/>
      <c r="S354" s="204"/>
      <c r="T354" s="203"/>
      <c r="U354" s="204"/>
      <c r="V354" s="203"/>
      <c r="W354" s="204"/>
      <c r="X354" s="203"/>
      <c r="Y354" s="204"/>
      <c r="Z354" s="203"/>
      <c r="AA354" s="206"/>
      <c r="AB354" s="69" t="str">
        <f>IF(CF388&lt;&gt;"",IF(CF388="W",IF(SUM(IF(R353&gt;R351,1,0),IF(T353&gt;T351,1,0),IF(V353&gt;V351,1,0),IF(X353&gt;X351,1,0),IF(Z353&gt;Z351,1,0))&lt;&gt;3,"E",""),""),"")</f>
        <v/>
      </c>
      <c r="AP354" s="3"/>
      <c r="AQ354" s="126"/>
      <c r="AR354" s="126"/>
      <c r="AS354" s="126"/>
      <c r="AT354" s="126"/>
      <c r="AU354" s="126"/>
      <c r="AV354" s="126"/>
      <c r="AW354" s="126"/>
      <c r="AX354" s="126"/>
      <c r="AY354" s="126"/>
      <c r="AZ354" s="126"/>
      <c r="BA354" s="126"/>
      <c r="BB354" s="126"/>
      <c r="BC354" s="126"/>
      <c r="CF354" s="3"/>
      <c r="CG354" s="126"/>
      <c r="CH354" s="126"/>
      <c r="CI354" s="126"/>
      <c r="CJ354" s="126"/>
      <c r="CK354" s="126"/>
      <c r="CL354" s="126"/>
      <c r="CM354" s="126"/>
      <c r="CN354" s="126"/>
      <c r="CO354" s="126"/>
      <c r="CP354" s="126"/>
      <c r="CQ354" s="126"/>
      <c r="CR354" s="126"/>
      <c r="CS354" s="126"/>
      <c r="DV354" s="3"/>
    </row>
    <row r="355" spans="1:126" ht="11.25" customHeight="1" thickBot="1">
      <c r="A355" s="170">
        <v>3</v>
      </c>
      <c r="B355" s="191"/>
      <c r="C355" s="183" t="str">
        <f>IF($D328="1P","A","A")</f>
        <v>A</v>
      </c>
      <c r="D355" s="197"/>
      <c r="E355" s="198"/>
      <c r="F355" s="197"/>
      <c r="G355" s="198"/>
      <c r="H355" s="197"/>
      <c r="I355" s="198"/>
      <c r="J355" s="197"/>
      <c r="K355" s="198"/>
      <c r="L355" s="197"/>
      <c r="M355" s="208"/>
      <c r="N355" s="69" t="str">
        <f>IF(CF346&lt;&gt;"",IF(CF346="W",IF(SUM(IF(D355&gt;D357,1,0),IF(F355&gt;F357,1,0),IF(H355&gt;H357,1,0),IF(J355&gt;J357,1,0),IF(L355&gt;L357,1,0))&lt;&gt;3,"E",""),""),"")</f>
        <v/>
      </c>
      <c r="O355" s="170">
        <v>8</v>
      </c>
      <c r="P355" s="191"/>
      <c r="Q355" s="183" t="str">
        <f>IF($D328="1P","B","D")</f>
        <v>D</v>
      </c>
      <c r="R355" s="197"/>
      <c r="S355" s="198"/>
      <c r="T355" s="197"/>
      <c r="U355" s="198"/>
      <c r="V355" s="197"/>
      <c r="W355" s="198"/>
      <c r="X355" s="197"/>
      <c r="Y355" s="198"/>
      <c r="Z355" s="197"/>
      <c r="AA355" s="208"/>
      <c r="AB355" s="69" t="str">
        <f>IF(DV326&lt;&gt;"",IF(DV326="W",IF(SUM(IF(R355&gt;R357,1,0),IF(T355&gt;T357,1,0),IF(V355&gt;V357,1,0),IF(X355&gt;X357,1,0),IF(Z355&gt;Z357,1,0))&lt;&gt;3,"E",""),""),"")</f>
        <v/>
      </c>
      <c r="AP355" s="3"/>
      <c r="AQ355" s="127"/>
      <c r="AR355" s="127"/>
      <c r="AS355" s="127"/>
      <c r="AT355" s="127"/>
      <c r="AU355" s="127"/>
      <c r="AV355" s="127"/>
      <c r="AW355" s="127"/>
      <c r="AX355" s="127"/>
      <c r="AY355" s="127"/>
      <c r="AZ355" s="127"/>
      <c r="BA355" s="127"/>
      <c r="BB355" s="127"/>
      <c r="BC355" s="127"/>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3"/>
      <c r="CG355" s="126"/>
      <c r="CH355" s="126"/>
      <c r="CI355" s="126"/>
      <c r="CJ355" s="126"/>
      <c r="CK355" s="126"/>
      <c r="CL355" s="126"/>
      <c r="CM355" s="126"/>
      <c r="CN355" s="126"/>
      <c r="CO355" s="126"/>
      <c r="CP355" s="126"/>
      <c r="CQ355" s="126"/>
      <c r="CR355" s="126"/>
      <c r="CS355" s="126"/>
      <c r="DV355" s="3"/>
    </row>
    <row r="356" spans="1:126" ht="11.25" customHeight="1">
      <c r="A356" s="192"/>
      <c r="B356" s="193"/>
      <c r="C356" s="196"/>
      <c r="D356" s="199"/>
      <c r="E356" s="200"/>
      <c r="F356" s="199"/>
      <c r="G356" s="200"/>
      <c r="H356" s="199"/>
      <c r="I356" s="200"/>
      <c r="J356" s="199"/>
      <c r="K356" s="200"/>
      <c r="L356" s="199"/>
      <c r="M356" s="209"/>
      <c r="N356" s="69" t="str">
        <f>IF(CF346&lt;&gt;"",IF(ISERROR(AND(BV350="",BX350="",BZ350="",CB350="",CD350="")),"E",IF(AND(BV350="",BX350="",BZ350="",CB350="",CD350=""),"","E")),"")</f>
        <v/>
      </c>
      <c r="O356" s="192"/>
      <c r="P356" s="193"/>
      <c r="Q356" s="196"/>
      <c r="R356" s="199"/>
      <c r="S356" s="200"/>
      <c r="T356" s="199"/>
      <c r="U356" s="200"/>
      <c r="V356" s="199"/>
      <c r="W356" s="200"/>
      <c r="X356" s="199"/>
      <c r="Y356" s="200"/>
      <c r="Z356" s="199"/>
      <c r="AA356" s="209"/>
      <c r="AB356" s="69" t="str">
        <f>IF(DV326&lt;&gt;"",IF(ISERROR(AND(DL330="",DN330="",DO330="",DR330="",DT330="")),"E",IF(AND(DL330="",DN330="",DP330="",DR330="",DT330=""),"","E")),"")</f>
        <v/>
      </c>
      <c r="AP356" s="3"/>
      <c r="AQ356" s="154" t="str">
        <f>CONCATENATE($A330," ",$D330,","," ",$F328)</f>
        <v>Group: 6, Women's Singles</v>
      </c>
      <c r="AR356" s="155"/>
      <c r="AS356" s="155"/>
      <c r="AT356" s="155"/>
      <c r="AU356" s="155"/>
      <c r="AV356" s="155"/>
      <c r="AW356" s="155"/>
      <c r="AX356" s="155"/>
      <c r="AY356" s="155"/>
      <c r="AZ356" s="155"/>
      <c r="BA356" s="155"/>
      <c r="BB356" s="155"/>
      <c r="BC356" s="156"/>
      <c r="BD356" s="163">
        <f>A359</f>
        <v>4</v>
      </c>
      <c r="BE356" s="164"/>
      <c r="BF356" s="183" t="str">
        <f>C359</f>
        <v>C</v>
      </c>
      <c r="BG356" s="185" t="str">
        <f>IF(VLOOKUP($BF356,$A332:$C340,3,FALSE)=0,"",CONCATENATE(VLOOKUP(VLOOKUP($BF356,$A332:$C340,3,FALSE),Players!$J:$N,4,FALSE)," ",VLOOKUP($BF356,$A332:$C340,3,FALSE)," ",IF(ISERROR(VLOOKUP(VLOOKUP($BF356,$A332:$C340,3,FALSE),Players!$J:$N,5,FALSE)),"()",CONCATENATE("(",VLOOKUP(VLOOKUP($BF356,$A332:$C340,3,FALSE),Players!$J:$N,5,FALSE),")"))))</f>
        <v/>
      </c>
      <c r="BH356" s="186"/>
      <c r="BI356" s="186"/>
      <c r="BJ356" s="186"/>
      <c r="BK356" s="186"/>
      <c r="BL356" s="186"/>
      <c r="BM356" s="186"/>
      <c r="BN356" s="186"/>
      <c r="BO356" s="186"/>
      <c r="BP356" s="186"/>
      <c r="BQ356" s="186"/>
      <c r="BR356" s="186"/>
      <c r="BS356" s="186"/>
      <c r="BT356" s="186"/>
      <c r="BU356" s="187"/>
      <c r="BV356" s="170" t="str">
        <f>IF(D359&lt;&gt;"",D359,"")</f>
        <v/>
      </c>
      <c r="BW356" s="171"/>
      <c r="BX356" s="170" t="str">
        <f>IF(F359&lt;&gt;"",F359,"")</f>
        <v/>
      </c>
      <c r="BY356" s="171"/>
      <c r="BZ356" s="170" t="str">
        <f>IF(H359&lt;&gt;"",H359,"")</f>
        <v/>
      </c>
      <c r="CA356" s="171"/>
      <c r="CB356" s="170" t="str">
        <f>IF(J359&lt;&gt;"",J359,"")</f>
        <v/>
      </c>
      <c r="CC356" s="171"/>
      <c r="CD356" s="170" t="str">
        <f>IF(L359&lt;&gt;"",L359,"")</f>
        <v/>
      </c>
      <c r="CE356" s="171"/>
      <c r="CF356" s="174" t="str">
        <f>IF($CD356=$CD358,IF($CB356=$CB358,IF($BZ356&lt;&gt;"",IF($BZ356&gt;$BZ358,"W","L"),""),IF($CB356&gt;$CB358,"W","L")),IF($CD356&gt;$CD358,"W","L"))</f>
        <v/>
      </c>
      <c r="CG356" s="126"/>
      <c r="CH356" s="126"/>
      <c r="CI356" s="126"/>
      <c r="CJ356" s="126"/>
      <c r="CK356" s="126"/>
      <c r="CL356" s="126"/>
      <c r="CM356" s="126"/>
      <c r="CN356" s="126"/>
      <c r="CO356" s="126"/>
      <c r="CP356" s="126"/>
      <c r="CQ356" s="126"/>
      <c r="CR356" s="126"/>
      <c r="CS356" s="126"/>
      <c r="DV356" s="3"/>
    </row>
    <row r="357" spans="1:126" ht="11.25" customHeight="1">
      <c r="A357" s="192"/>
      <c r="B357" s="193"/>
      <c r="C357" s="175" t="str">
        <f>IF($D328="1P","E","D")</f>
        <v>D</v>
      </c>
      <c r="D357" s="201"/>
      <c r="E357" s="202"/>
      <c r="F357" s="201"/>
      <c r="G357" s="202"/>
      <c r="H357" s="201"/>
      <c r="I357" s="202"/>
      <c r="J357" s="201"/>
      <c r="K357" s="202"/>
      <c r="L357" s="201"/>
      <c r="M357" s="205"/>
      <c r="N357" s="69" t="str">
        <f>IF(CF346&lt;&gt;"",IF(ISERROR(AND(BV350="",BX350="",BZ350="",CB350="",CD350="")),"E",IF(AND(BV350="",BX350="",BZ350="",CB350="",CD350=""),"","E")),"")</f>
        <v/>
      </c>
      <c r="O357" s="192"/>
      <c r="P357" s="193"/>
      <c r="Q357" s="175" t="str">
        <f>IF($D328="1P","D","E")</f>
        <v>E</v>
      </c>
      <c r="R357" s="201"/>
      <c r="S357" s="202"/>
      <c r="T357" s="201"/>
      <c r="U357" s="202"/>
      <c r="V357" s="201"/>
      <c r="W357" s="202"/>
      <c r="X357" s="201"/>
      <c r="Y357" s="202"/>
      <c r="Z357" s="201"/>
      <c r="AA357" s="205"/>
      <c r="AB357" s="69" t="str">
        <f>IF(DV326&lt;&gt;"",IF(ISERROR(AND(DL330="",DN330="",DO330="",DR330="",DT330="")),"E",IF(AND(DL330="",DN330="",DP330="",DR330="",DT330=""),"","E")),"")</f>
        <v/>
      </c>
      <c r="AP357" s="3"/>
      <c r="AQ357" s="157"/>
      <c r="AR357" s="158"/>
      <c r="AS357" s="158"/>
      <c r="AT357" s="158"/>
      <c r="AU357" s="158"/>
      <c r="AV357" s="158"/>
      <c r="AW357" s="158"/>
      <c r="AX357" s="158"/>
      <c r="AY357" s="158"/>
      <c r="AZ357" s="158"/>
      <c r="BA357" s="158"/>
      <c r="BB357" s="158"/>
      <c r="BC357" s="159"/>
      <c r="BD357" s="165"/>
      <c r="BE357" s="166"/>
      <c r="BF357" s="184"/>
      <c r="BG357" s="188"/>
      <c r="BH357" s="189"/>
      <c r="BI357" s="189"/>
      <c r="BJ357" s="189"/>
      <c r="BK357" s="189"/>
      <c r="BL357" s="189"/>
      <c r="BM357" s="189"/>
      <c r="BN357" s="189"/>
      <c r="BO357" s="189"/>
      <c r="BP357" s="189"/>
      <c r="BQ357" s="189"/>
      <c r="BR357" s="189"/>
      <c r="BS357" s="189"/>
      <c r="BT357" s="189"/>
      <c r="BU357" s="190"/>
      <c r="BV357" s="172"/>
      <c r="BW357" s="173"/>
      <c r="BX357" s="172"/>
      <c r="BY357" s="173"/>
      <c r="BZ357" s="172"/>
      <c r="CA357" s="173"/>
      <c r="CB357" s="172"/>
      <c r="CC357" s="173"/>
      <c r="CD357" s="172"/>
      <c r="CE357" s="173"/>
      <c r="CF357" s="174"/>
      <c r="CG357" s="126"/>
      <c r="CH357" s="126"/>
      <c r="CI357" s="126"/>
      <c r="CJ357" s="126"/>
      <c r="CK357" s="126"/>
      <c r="CL357" s="126"/>
      <c r="CM357" s="126"/>
      <c r="CN357" s="126"/>
      <c r="CO357" s="126"/>
      <c r="CP357" s="126"/>
      <c r="CQ357" s="126"/>
      <c r="CR357" s="126"/>
      <c r="CS357" s="126"/>
      <c r="DV357" s="3"/>
    </row>
    <row r="358" spans="1:126" ht="11.25" customHeight="1" thickBot="1">
      <c r="A358" s="194"/>
      <c r="B358" s="195"/>
      <c r="C358" s="207"/>
      <c r="D358" s="203"/>
      <c r="E358" s="204"/>
      <c r="F358" s="203"/>
      <c r="G358" s="204"/>
      <c r="H358" s="203"/>
      <c r="I358" s="204"/>
      <c r="J358" s="203"/>
      <c r="K358" s="204"/>
      <c r="L358" s="203"/>
      <c r="M358" s="206"/>
      <c r="N358" s="69" t="str">
        <f>IF(CF348&lt;&gt;"",IF(CF348="W",IF(SUM(IF(D357&gt;D355,1,0),IF(F357&gt;F355,1,0),IF(H357&gt;H355,1,0),IF(J357&gt;J355,1,0),IF(L357&gt;L355,1,0))&lt;&gt;3,"E",""),""),"")</f>
        <v/>
      </c>
      <c r="O358" s="194"/>
      <c r="P358" s="195"/>
      <c r="Q358" s="207"/>
      <c r="R358" s="203"/>
      <c r="S358" s="204"/>
      <c r="T358" s="203"/>
      <c r="U358" s="204"/>
      <c r="V358" s="203"/>
      <c r="W358" s="204"/>
      <c r="X358" s="203"/>
      <c r="Y358" s="204"/>
      <c r="Z358" s="203"/>
      <c r="AA358" s="206"/>
      <c r="AB358" s="69" t="str">
        <f>IF(DV328&lt;&gt;"",IF(DV328="W",IF(SUM(IF(R357&gt;R355,1,0),IF(T357&gt;T355,1,0),IF(V357&gt;V355,1,0),IF(X357&gt;X355,1,0),IF(Z357&gt;Z355,1,0))&lt;&gt;3,"E",""),""),"")</f>
        <v/>
      </c>
      <c r="AP358" s="3"/>
      <c r="AQ358" s="157"/>
      <c r="AR358" s="158"/>
      <c r="AS358" s="158"/>
      <c r="AT358" s="158"/>
      <c r="AU358" s="158"/>
      <c r="AV358" s="158"/>
      <c r="AW358" s="158"/>
      <c r="AX358" s="158"/>
      <c r="AY358" s="158"/>
      <c r="AZ358" s="158"/>
      <c r="BA358" s="158"/>
      <c r="BB358" s="158"/>
      <c r="BC358" s="159"/>
      <c r="BD358" s="165"/>
      <c r="BE358" s="166"/>
      <c r="BF358" s="175" t="str">
        <f>C361</f>
        <v>E</v>
      </c>
      <c r="BG358" s="177" t="str">
        <f>IF(VLOOKUP($BF358,$A332:$C340,3,FALSE)=0,"",CONCATENATE(VLOOKUP(VLOOKUP($BF358,$A332:$C340,3,FALSE),Players!$J:$N,4,FALSE)," ",VLOOKUP($BF358,$A332:$C340,3,FALSE)," ",IF(ISERROR(VLOOKUP(VLOOKUP($BF358,$A332:$C340,3,FALSE),Players!$J:$N,5,FALSE)),"()",CONCATENATE("(",VLOOKUP(VLOOKUP($BF358,$A332:$C340,3,FALSE),Players!$J:$N,5,FALSE),")"))))</f>
        <v/>
      </c>
      <c r="BH358" s="178"/>
      <c r="BI358" s="178"/>
      <c r="BJ358" s="178"/>
      <c r="BK358" s="178"/>
      <c r="BL358" s="178"/>
      <c r="BM358" s="178"/>
      <c r="BN358" s="178"/>
      <c r="BO358" s="178"/>
      <c r="BP358" s="178"/>
      <c r="BQ358" s="178"/>
      <c r="BR358" s="178"/>
      <c r="BS358" s="178"/>
      <c r="BT358" s="178"/>
      <c r="BU358" s="179"/>
      <c r="BV358" s="150" t="str">
        <f>IF(D361&lt;&gt;"",D361,"")</f>
        <v/>
      </c>
      <c r="BW358" s="151"/>
      <c r="BX358" s="150" t="str">
        <f>IF(F361&lt;&gt;"",F361,"")</f>
        <v/>
      </c>
      <c r="BY358" s="151"/>
      <c r="BZ358" s="150" t="str">
        <f>IF(H361&lt;&gt;"",H361,"")</f>
        <v/>
      </c>
      <c r="CA358" s="151"/>
      <c r="CB358" s="150" t="str">
        <f>IF(J361&lt;&gt;"",J361,"")</f>
        <v/>
      </c>
      <c r="CC358" s="151"/>
      <c r="CD358" s="150" t="str">
        <f>IF(L361&lt;&gt;"",L361,"")</f>
        <v/>
      </c>
      <c r="CE358" s="151"/>
      <c r="CF358" s="174" t="str">
        <f>IF($CF356&lt;&gt;"",IF(CF356="W","L","W"),"")</f>
        <v/>
      </c>
      <c r="CG358" s="126"/>
      <c r="CH358" s="126"/>
      <c r="CI358" s="126"/>
      <c r="CJ358" s="126"/>
      <c r="CK358" s="126"/>
      <c r="CL358" s="126"/>
      <c r="CM358" s="126"/>
      <c r="CN358" s="126"/>
      <c r="CO358" s="126"/>
      <c r="CP358" s="126"/>
      <c r="CQ358" s="126"/>
      <c r="CR358" s="126"/>
      <c r="CS358" s="126"/>
      <c r="DV358" s="3"/>
    </row>
    <row r="359" spans="1:126" ht="11.25" customHeight="1" thickBot="1">
      <c r="A359" s="170">
        <v>4</v>
      </c>
      <c r="B359" s="191"/>
      <c r="C359" s="183" t="str">
        <f>IF($D328="1P","B","C")</f>
        <v>C</v>
      </c>
      <c r="D359" s="197"/>
      <c r="E359" s="198"/>
      <c r="F359" s="197"/>
      <c r="G359" s="198"/>
      <c r="H359" s="197"/>
      <c r="I359" s="198"/>
      <c r="J359" s="197"/>
      <c r="K359" s="198"/>
      <c r="L359" s="197"/>
      <c r="M359" s="208"/>
      <c r="N359" s="69" t="str">
        <f>IF(CF356&lt;&gt;"",IF(CF356="W",IF(SUM(IF(D359&gt;D361,1,0),IF(F359&gt;F361,1,0),IF(H359&gt;H361,1,0),IF(J359&gt;J361,1,0),IF(L359&gt;L361,1,0))&lt;&gt;3,"E",""),""),"")</f>
        <v/>
      </c>
      <c r="O359" s="170">
        <v>9</v>
      </c>
      <c r="P359" s="191"/>
      <c r="Q359" s="183" t="str">
        <f>IF($D328="1P","A","A")</f>
        <v>A</v>
      </c>
      <c r="R359" s="197"/>
      <c r="S359" s="198"/>
      <c r="T359" s="197"/>
      <c r="U359" s="198"/>
      <c r="V359" s="197"/>
      <c r="W359" s="198"/>
      <c r="X359" s="197"/>
      <c r="Y359" s="198"/>
      <c r="Z359" s="197"/>
      <c r="AA359" s="208"/>
      <c r="AB359" s="69" t="str">
        <f>IF(DV336&lt;&gt;"",IF(DV336="W",IF(SUM(IF(R359&gt;R361,1,0),IF(T359&gt;T361,1,0),IF(V359&gt;V361,1,0),IF(X359&gt;X361,1,0),IF(Z359&gt;Z361,1,0))&lt;&gt;3,"E",""),""),"")</f>
        <v/>
      </c>
      <c r="AP359" s="3"/>
      <c r="AQ359" s="160"/>
      <c r="AR359" s="161"/>
      <c r="AS359" s="161"/>
      <c r="AT359" s="161"/>
      <c r="AU359" s="161"/>
      <c r="AV359" s="161"/>
      <c r="AW359" s="161"/>
      <c r="AX359" s="161"/>
      <c r="AY359" s="161"/>
      <c r="AZ359" s="161"/>
      <c r="BA359" s="161"/>
      <c r="BB359" s="161"/>
      <c r="BC359" s="162"/>
      <c r="BD359" s="167"/>
      <c r="BE359" s="168"/>
      <c r="BF359" s="176"/>
      <c r="BG359" s="180"/>
      <c r="BH359" s="181"/>
      <c r="BI359" s="181"/>
      <c r="BJ359" s="181"/>
      <c r="BK359" s="181"/>
      <c r="BL359" s="181"/>
      <c r="BM359" s="181"/>
      <c r="BN359" s="181"/>
      <c r="BO359" s="181"/>
      <c r="BP359" s="181"/>
      <c r="BQ359" s="181"/>
      <c r="BR359" s="181"/>
      <c r="BS359" s="181"/>
      <c r="BT359" s="181"/>
      <c r="BU359" s="182"/>
      <c r="BV359" s="152"/>
      <c r="BW359" s="153"/>
      <c r="BX359" s="152"/>
      <c r="BY359" s="153"/>
      <c r="BZ359" s="152"/>
      <c r="CA359" s="153"/>
      <c r="CB359" s="152"/>
      <c r="CC359" s="153"/>
      <c r="CD359" s="152"/>
      <c r="CE359" s="153"/>
      <c r="CF359" s="174"/>
      <c r="CG359" s="126"/>
      <c r="CH359" s="126"/>
      <c r="CI359" s="126"/>
      <c r="CJ359" s="126"/>
      <c r="CK359" s="126"/>
      <c r="CL359" s="126"/>
      <c r="CM359" s="126"/>
      <c r="CN359" s="126"/>
      <c r="CO359" s="126"/>
      <c r="CP359" s="126"/>
      <c r="CQ359" s="126"/>
      <c r="CR359" s="126"/>
      <c r="CS359" s="126"/>
      <c r="DV359" s="3"/>
    </row>
    <row r="360" spans="1:126" ht="11.25" customHeight="1">
      <c r="A360" s="192"/>
      <c r="B360" s="193"/>
      <c r="C360" s="196"/>
      <c r="D360" s="199"/>
      <c r="E360" s="200"/>
      <c r="F360" s="199"/>
      <c r="G360" s="200"/>
      <c r="H360" s="199"/>
      <c r="I360" s="200"/>
      <c r="J360" s="199"/>
      <c r="K360" s="200"/>
      <c r="L360" s="199"/>
      <c r="M360" s="209"/>
      <c r="N360" s="69" t="str">
        <f>IF(CF356&lt;&gt;"",IF(ISERROR(AND(BV360="",BX360="",BZ360="",CB360="",CD360="")),"E",IF(AND(BV360="",BX360="",BZ360="",CB360="",CD360=""),"","E")),"")</f>
        <v/>
      </c>
      <c r="O360" s="192"/>
      <c r="P360" s="193"/>
      <c r="Q360" s="196"/>
      <c r="R360" s="199"/>
      <c r="S360" s="200"/>
      <c r="T360" s="199"/>
      <c r="U360" s="200"/>
      <c r="V360" s="199"/>
      <c r="W360" s="200"/>
      <c r="X360" s="199"/>
      <c r="Y360" s="200"/>
      <c r="Z360" s="199"/>
      <c r="AA360" s="209"/>
      <c r="AB360" s="69" t="str">
        <f>IF(DV336&lt;&gt;"",IF(ISERROR(AND(DL340="",DN340="",DO340="",DR340="",DT340="")),"E",IF(AND(DL340="",DN340="",DP340="",DR340="",DT340=""),"","E")),"")</f>
        <v/>
      </c>
      <c r="AP360" s="3"/>
      <c r="AQ360" s="126"/>
      <c r="AR360" s="126"/>
      <c r="AS360" s="126"/>
      <c r="AT360" s="126"/>
      <c r="AU360" s="126"/>
      <c r="AV360" s="126"/>
      <c r="AW360" s="126"/>
      <c r="AX360" s="126"/>
      <c r="AY360" s="126"/>
      <c r="AZ360" s="126"/>
      <c r="BA360" s="126"/>
      <c r="BB360" s="126"/>
      <c r="BC360" s="126"/>
      <c r="BV360" s="169" t="str">
        <f>IF(CF356&lt;&gt;"",IF(AND(AND(BV356&gt;-1,BV358&gt;-1),OR(BV356&gt;10,BV358&gt;10),ABS(BV356-BV358)&gt;1,IF(OR(BV356&gt;11,BV358&gt;11),ABS(BV356-BV358)=2,TRUE),BV356=INT(BV356),BV358=INT(BV358)),"","Error"),"")</f>
        <v/>
      </c>
      <c r="BW360" s="169"/>
      <c r="BX360" s="169" t="str">
        <f>IF(CF356&lt;&gt;"",IF(AND(AND(BX356&gt;-1,BX358&gt;-1),OR(BX356&gt;10,BX358&gt;10),ABS(BX356-BX358)&gt;1,IF(OR(BX356&gt;11,BX358&gt;11),ABS(BX356-BX358)=2,TRUE),BX356=INT(BX356),BX358=INT(BX358)),"","Error"),"")</f>
        <v/>
      </c>
      <c r="BY360" s="169"/>
      <c r="BZ360" s="169" t="str">
        <f>IF(CF356&lt;&gt;"",IF(AND(AND(BZ356&gt;-1,BZ358&gt;-1),OR(BZ356&gt;10,BZ358&gt;10),ABS(BZ356-BZ358)&gt;1,IF(OR(BZ356&gt;11,BZ358&gt;11),ABS(BZ356-BZ358)=2,TRUE),BZ356=INT(BZ356),BZ358=INT(BZ358)),"","Error"),"")</f>
        <v/>
      </c>
      <c r="CA360" s="169"/>
      <c r="CB360" s="169" t="str">
        <f>IF(AND(CF356&lt;&gt;"",CB356&lt;&gt;""),IF(AND(AND(CB356&gt;-1,CB358&gt;-1),OR(CB356&gt;10,CB358&gt;10),ABS(CB356-CB358)&gt;1,IF(OR(CB356&gt;11,CB358&gt;11),ABS(CB356-CB358)=2,TRUE),CB356=INT(CB356),CB358=INT(CB358)),"","Error"),"")</f>
        <v/>
      </c>
      <c r="CC360" s="169"/>
      <c r="CD360" s="169" t="str">
        <f>IF(AND(CF356&lt;&gt;"",CD356&lt;&gt;""),IF(AND(AND(CD356&gt;-1,CD358&gt;-1),OR(CD356&gt;10,CD358&gt;10),ABS(CD356-CD358)&gt;1,IF(OR(CD356&gt;11,CD358&gt;11),ABS(CD356-CD358)=2,TRUE),CD356=INT(CD356),CD358=INT(CD358)),"","Error"),"")</f>
        <v/>
      </c>
      <c r="CE360" s="169"/>
      <c r="CF360" s="3"/>
      <c r="CG360" s="126"/>
      <c r="CH360" s="126"/>
      <c r="CI360" s="126"/>
      <c r="CJ360" s="126"/>
      <c r="CK360" s="126"/>
      <c r="CL360" s="126"/>
      <c r="CM360" s="126"/>
      <c r="CN360" s="126"/>
      <c r="CO360" s="126"/>
      <c r="CP360" s="126"/>
      <c r="CQ360" s="126"/>
      <c r="CR360" s="126"/>
      <c r="CS360" s="126"/>
      <c r="DV360" s="3"/>
    </row>
    <row r="361" spans="1:126" ht="11.25" customHeight="1">
      <c r="A361" s="192"/>
      <c r="B361" s="193"/>
      <c r="C361" s="175" t="str">
        <f>IF($D328="1P","C","E")</f>
        <v>E</v>
      </c>
      <c r="D361" s="201"/>
      <c r="E361" s="202"/>
      <c r="F361" s="201"/>
      <c r="G361" s="202"/>
      <c r="H361" s="201"/>
      <c r="I361" s="202"/>
      <c r="J361" s="201"/>
      <c r="K361" s="202"/>
      <c r="L361" s="201"/>
      <c r="M361" s="205"/>
      <c r="N361" s="69" t="str">
        <f>IF(CF356&lt;&gt;"",IF(ISERROR(AND(BV360="",BX360="",BZ360="",CB360="",CD360="")),"E",IF(AND(BV360="",BX360="",BZ360="",CB360="",CD360=""),"","E")),"")</f>
        <v/>
      </c>
      <c r="O361" s="192"/>
      <c r="P361" s="193"/>
      <c r="Q361" s="175" t="str">
        <f>IF($D328="1P","B","E")</f>
        <v>E</v>
      </c>
      <c r="R361" s="201"/>
      <c r="S361" s="202"/>
      <c r="T361" s="201"/>
      <c r="U361" s="202"/>
      <c r="V361" s="201"/>
      <c r="W361" s="202"/>
      <c r="X361" s="201"/>
      <c r="Y361" s="202"/>
      <c r="Z361" s="201"/>
      <c r="AA361" s="205"/>
      <c r="AB361" s="69" t="str">
        <f>IF(DV336&lt;&gt;"",IF(ISERROR(AND(DL340="",DN340="",DO340="",DR340="",DT340="")),"E",IF(AND(DL340="",DN340="",DP340="",DR340="",DT340=""),"","E")),"")</f>
        <v/>
      </c>
      <c r="AP361" s="3"/>
      <c r="AQ361" s="126"/>
      <c r="AR361" s="126"/>
      <c r="AS361" s="126"/>
      <c r="AT361" s="126"/>
      <c r="AU361" s="126"/>
      <c r="AV361" s="126"/>
      <c r="AW361" s="126"/>
      <c r="AX361" s="126"/>
      <c r="AY361" s="126"/>
      <c r="AZ361" s="126"/>
      <c r="BA361" s="126"/>
      <c r="BB361" s="126"/>
      <c r="BC361" s="126"/>
      <c r="CF361" s="3"/>
      <c r="CG361" s="126"/>
      <c r="CH361" s="126"/>
      <c r="CI361" s="126"/>
      <c r="CJ361" s="126"/>
      <c r="CK361" s="126"/>
      <c r="CL361" s="126"/>
      <c r="CM361" s="126"/>
      <c r="CN361" s="126"/>
      <c r="CO361" s="126"/>
      <c r="CP361" s="126"/>
      <c r="CQ361" s="126"/>
      <c r="CR361" s="126"/>
      <c r="CS361" s="126"/>
      <c r="DV361" s="3"/>
    </row>
    <row r="362" spans="1:126" ht="11.25" customHeight="1" thickBot="1">
      <c r="A362" s="194"/>
      <c r="B362" s="195"/>
      <c r="C362" s="207"/>
      <c r="D362" s="203"/>
      <c r="E362" s="204"/>
      <c r="F362" s="203"/>
      <c r="G362" s="204"/>
      <c r="H362" s="203"/>
      <c r="I362" s="204"/>
      <c r="J362" s="203"/>
      <c r="K362" s="204"/>
      <c r="L362" s="203"/>
      <c r="M362" s="206"/>
      <c r="N362" s="69" t="str">
        <f>IF(CF358&lt;&gt;"",IF(CF358="W",IF(SUM(IF(D361&gt;D359,1,0),IF(F361&gt;F359,1,0),IF(H361&gt;H359,1,0),IF(J361&gt;J359,1,0),IF(L361&gt;L359,1,0))&lt;&gt;3,"E",""),""),"")</f>
        <v/>
      </c>
      <c r="O362" s="194"/>
      <c r="P362" s="195"/>
      <c r="Q362" s="207"/>
      <c r="R362" s="203"/>
      <c r="S362" s="204"/>
      <c r="T362" s="203"/>
      <c r="U362" s="204"/>
      <c r="V362" s="203"/>
      <c r="W362" s="204"/>
      <c r="X362" s="203"/>
      <c r="Y362" s="204"/>
      <c r="Z362" s="203"/>
      <c r="AA362" s="206"/>
      <c r="AB362" s="69" t="str">
        <f>IF(DV338&lt;&gt;"",IF(DV338="W",IF(SUM(IF(R361&gt;R359,1,0),IF(T361&gt;T359,1,0),IF(V361&gt;V359,1,0),IF(X361&gt;X359,1,0),IF(Z361&gt;Z359,1,0))&lt;&gt;3,"E",""),""),"")</f>
        <v/>
      </c>
      <c r="AP362" s="3"/>
      <c r="AQ362" s="127"/>
      <c r="AR362" s="127"/>
      <c r="AS362" s="127"/>
      <c r="AT362" s="127"/>
      <c r="AU362" s="127"/>
      <c r="AV362" s="127"/>
      <c r="AW362" s="127"/>
      <c r="AX362" s="127"/>
      <c r="AY362" s="127"/>
      <c r="AZ362" s="127"/>
      <c r="BA362" s="127"/>
      <c r="BB362" s="127"/>
      <c r="BC362" s="127"/>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3"/>
      <c r="CG362" s="126"/>
      <c r="CH362" s="126"/>
      <c r="CI362" s="126"/>
      <c r="CJ362" s="126"/>
      <c r="CK362" s="126"/>
      <c r="CL362" s="126"/>
      <c r="CM362" s="126"/>
      <c r="CN362" s="126"/>
      <c r="CO362" s="126"/>
      <c r="CP362" s="126"/>
      <c r="CQ362" s="126"/>
      <c r="CR362" s="126"/>
      <c r="CS362" s="126"/>
      <c r="DV362" s="3"/>
    </row>
    <row r="363" spans="1:126" ht="11.25" customHeight="1">
      <c r="A363" s="170">
        <v>5</v>
      </c>
      <c r="B363" s="191"/>
      <c r="C363" s="183" t="str">
        <f>IF($D328="1P","A","A")</f>
        <v>A</v>
      </c>
      <c r="D363" s="197"/>
      <c r="E363" s="198"/>
      <c r="F363" s="197"/>
      <c r="G363" s="198"/>
      <c r="H363" s="197"/>
      <c r="I363" s="198"/>
      <c r="J363" s="197"/>
      <c r="K363" s="198"/>
      <c r="L363" s="197"/>
      <c r="M363" s="208"/>
      <c r="N363" s="69" t="str">
        <f>IF(CF366&lt;&gt;"",IF(CF366="W",IF(SUM(IF(D363&gt;D365,1,0),IF(F363&gt;F365,1,0),IF(H363&gt;H365,1,0),IF(J363&gt;J365,1,0),IF(L363&gt;L365,1,0))&lt;&gt;3,"E",""),""),"")</f>
        <v/>
      </c>
      <c r="O363" s="170">
        <v>10</v>
      </c>
      <c r="P363" s="191"/>
      <c r="Q363" s="183" t="str">
        <f>IF($D328="1P","D","B")</f>
        <v>B</v>
      </c>
      <c r="R363" s="197"/>
      <c r="S363" s="198"/>
      <c r="T363" s="197"/>
      <c r="U363" s="198"/>
      <c r="V363" s="197"/>
      <c r="W363" s="198"/>
      <c r="X363" s="197"/>
      <c r="Y363" s="198"/>
      <c r="Z363" s="197"/>
      <c r="AA363" s="208"/>
      <c r="AB363" s="69" t="str">
        <f>IF(DV346&lt;&gt;"",IF(DV346="W",IF(SUM(IF(R363&gt;R365,1,0),IF(T363&gt;T365,1,0),IF(V363&gt;V365,1,0),IF(X363&gt;X365,1,0),IF(Z363&gt;Z365,1,0))&lt;&gt;3,"E",""),""),"")</f>
        <v/>
      </c>
      <c r="AP363" s="3"/>
      <c r="AQ363" s="128"/>
      <c r="AR363" s="128"/>
      <c r="AS363" s="128"/>
      <c r="AT363" s="128"/>
      <c r="AU363" s="128"/>
      <c r="AV363" s="128"/>
      <c r="AW363" s="128"/>
      <c r="AX363" s="128"/>
      <c r="AY363" s="128"/>
      <c r="AZ363" s="128"/>
      <c r="BA363" s="128"/>
      <c r="BB363" s="128"/>
      <c r="BC363" s="128"/>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3"/>
      <c r="CG363" s="126"/>
      <c r="CH363" s="126"/>
      <c r="CI363" s="126"/>
      <c r="CJ363" s="126"/>
      <c r="CK363" s="126"/>
      <c r="CL363" s="126"/>
      <c r="CM363" s="126"/>
      <c r="CN363" s="126"/>
      <c r="CO363" s="126"/>
      <c r="CP363" s="126"/>
      <c r="CQ363" s="126"/>
      <c r="CR363" s="126"/>
      <c r="CS363" s="126"/>
      <c r="DV363" s="3"/>
    </row>
    <row r="364" spans="1:126" ht="11.25" customHeight="1">
      <c r="A364" s="192"/>
      <c r="B364" s="193"/>
      <c r="C364" s="196"/>
      <c r="D364" s="199"/>
      <c r="E364" s="200"/>
      <c r="F364" s="199"/>
      <c r="G364" s="200"/>
      <c r="H364" s="199"/>
      <c r="I364" s="200"/>
      <c r="J364" s="199"/>
      <c r="K364" s="200"/>
      <c r="L364" s="199"/>
      <c r="M364" s="209"/>
      <c r="N364" s="69" t="str">
        <f>IF(CF366&lt;&gt;"",IF(ISERROR(AND(BV370="",BX370="",BZ370="",CB370="",CD370="")),"E",IF(AND(BV370="",BX370="",BZ370="",CB370="",CD370=""),"","E")),"")</f>
        <v/>
      </c>
      <c r="O364" s="192"/>
      <c r="P364" s="193"/>
      <c r="Q364" s="196"/>
      <c r="R364" s="199"/>
      <c r="S364" s="200"/>
      <c r="T364" s="199"/>
      <c r="U364" s="200"/>
      <c r="V364" s="199"/>
      <c r="W364" s="200"/>
      <c r="X364" s="199"/>
      <c r="Y364" s="200"/>
      <c r="Z364" s="199"/>
      <c r="AA364" s="209"/>
      <c r="AB364" s="69" t="str">
        <f>IF(DV346&lt;&gt;"",IF(ISERROR(AND(DL350="",DN350="",DO350="",DR350="",DT350="")),"E",IF(AND(DL350="",DN350="",DP350="",DR350="",DT350=""),"","E")),"")</f>
        <v/>
      </c>
      <c r="AP364" s="3"/>
      <c r="AQ364" s="126"/>
      <c r="AR364" s="126"/>
      <c r="AS364" s="126"/>
      <c r="AT364" s="126"/>
      <c r="AU364" s="126"/>
      <c r="AV364" s="126"/>
      <c r="AW364" s="126"/>
      <c r="AX364" s="126"/>
      <c r="AY364" s="126"/>
      <c r="AZ364" s="126"/>
      <c r="BA364" s="126"/>
      <c r="BB364" s="126"/>
      <c r="BC364" s="126"/>
      <c r="CF364" s="3"/>
      <c r="CG364" s="126"/>
      <c r="CH364" s="126"/>
      <c r="CI364" s="126"/>
      <c r="CJ364" s="126"/>
      <c r="CK364" s="126"/>
      <c r="CL364" s="126"/>
      <c r="CM364" s="126"/>
      <c r="CN364" s="126"/>
      <c r="CO364" s="126"/>
      <c r="CP364" s="126"/>
      <c r="CQ364" s="126"/>
      <c r="CR364" s="126"/>
      <c r="CS364" s="126"/>
      <c r="DV364" s="3"/>
    </row>
    <row r="365" spans="1:126" ht="11.25" customHeight="1" thickBot="1">
      <c r="A365" s="192"/>
      <c r="B365" s="193"/>
      <c r="C365" s="175" t="str">
        <f>IF($D328="1P","D","C")</f>
        <v>C</v>
      </c>
      <c r="D365" s="201"/>
      <c r="E365" s="202"/>
      <c r="F365" s="201"/>
      <c r="G365" s="202"/>
      <c r="H365" s="201"/>
      <c r="I365" s="202"/>
      <c r="J365" s="201"/>
      <c r="K365" s="202"/>
      <c r="L365" s="201"/>
      <c r="M365" s="205"/>
      <c r="N365" s="69" t="str">
        <f>IF(CF366&lt;&gt;"",IF(ISERROR(AND(BV370="",BX370="",BZ370="",CB370="",CD370="")),"E",IF(AND(BV370="",BX370="",BZ370="",CB370="",CD370=""),"","E")),"")</f>
        <v/>
      </c>
      <c r="O365" s="192"/>
      <c r="P365" s="193"/>
      <c r="Q365" s="175" t="str">
        <f>IF($D328="1P","E","C")</f>
        <v>C</v>
      </c>
      <c r="R365" s="201"/>
      <c r="S365" s="202"/>
      <c r="T365" s="201"/>
      <c r="U365" s="202"/>
      <c r="V365" s="201"/>
      <c r="W365" s="202"/>
      <c r="X365" s="201"/>
      <c r="Y365" s="202"/>
      <c r="Z365" s="201"/>
      <c r="AA365" s="205"/>
      <c r="AB365" s="69" t="str">
        <f>IF(DV346&lt;&gt;"",IF(ISERROR(AND(DL350="",DN350="",DO350="",DR350="",DT350="")),"E",IF(AND(DL350="",DN350="",DP350="",DR350="",DT350=""),"","E")),"")</f>
        <v/>
      </c>
      <c r="AP365" s="3"/>
      <c r="AQ365" s="127"/>
      <c r="AR365" s="127"/>
      <c r="AS365" s="127"/>
      <c r="AT365" s="127"/>
      <c r="AU365" s="127"/>
      <c r="AV365" s="127"/>
      <c r="AW365" s="127"/>
      <c r="AX365" s="127"/>
      <c r="AY365" s="127"/>
      <c r="AZ365" s="127"/>
      <c r="BA365" s="127"/>
      <c r="BB365" s="127"/>
      <c r="BC365" s="127"/>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3"/>
      <c r="CG365" s="126"/>
      <c r="CH365" s="126"/>
      <c r="CI365" s="126"/>
      <c r="CJ365" s="126"/>
      <c r="CK365" s="126"/>
      <c r="CL365" s="126"/>
      <c r="CM365" s="126"/>
      <c r="CN365" s="126"/>
      <c r="CO365" s="126"/>
      <c r="CP365" s="126"/>
      <c r="CQ365" s="126"/>
      <c r="CR365" s="126"/>
      <c r="CS365" s="126"/>
      <c r="DV365" s="3"/>
    </row>
    <row r="366" spans="1:126" ht="11.25" customHeight="1" thickBot="1">
      <c r="A366" s="194"/>
      <c r="B366" s="195"/>
      <c r="C366" s="207"/>
      <c r="D366" s="203"/>
      <c r="E366" s="204"/>
      <c r="F366" s="203"/>
      <c r="G366" s="204"/>
      <c r="H366" s="203"/>
      <c r="I366" s="204"/>
      <c r="J366" s="203"/>
      <c r="K366" s="204"/>
      <c r="L366" s="203"/>
      <c r="M366" s="206"/>
      <c r="N366" s="69" t="str">
        <f>IF(CF368&lt;&gt;"",IF(CF368="W",IF(SUM(IF(D365&gt;D363,1,0),IF(F365&gt;F363,1,0),IF(H365&gt;H363,1,0),IF(J365&gt;J363,1,0),IF(L365&gt;L363,1,0))&lt;&gt;3,"E",""),""),"")</f>
        <v/>
      </c>
      <c r="O366" s="194"/>
      <c r="P366" s="195"/>
      <c r="Q366" s="207"/>
      <c r="R366" s="203"/>
      <c r="S366" s="204"/>
      <c r="T366" s="203"/>
      <c r="U366" s="204"/>
      <c r="V366" s="203"/>
      <c r="W366" s="204"/>
      <c r="X366" s="203"/>
      <c r="Y366" s="204"/>
      <c r="Z366" s="203"/>
      <c r="AA366" s="206"/>
      <c r="AB366" s="69" t="str">
        <f>IF(DV348&lt;&gt;"",IF(DV348="W",IF(SUM(IF(R365&gt;R363,1,0),IF(T365&gt;T363,1,0),IF(V365&gt;V363,1,0),IF(X365&gt;X363,1,0),IF(Z365&gt;Z363,1,0))&lt;&gt;3,"E",""),""),"")</f>
        <v/>
      </c>
      <c r="AP366" s="3"/>
      <c r="AQ366" s="154" t="str">
        <f>CONCATENATE($A330," ",$D330,","," ",$F328)</f>
        <v>Group: 6, Women's Singles</v>
      </c>
      <c r="AR366" s="155"/>
      <c r="AS366" s="155"/>
      <c r="AT366" s="155"/>
      <c r="AU366" s="155"/>
      <c r="AV366" s="155"/>
      <c r="AW366" s="155"/>
      <c r="AX366" s="155"/>
      <c r="AY366" s="155"/>
      <c r="AZ366" s="155"/>
      <c r="BA366" s="155"/>
      <c r="BB366" s="155"/>
      <c r="BC366" s="156"/>
      <c r="BD366" s="163">
        <f>A363</f>
        <v>5</v>
      </c>
      <c r="BE366" s="164"/>
      <c r="BF366" s="183" t="str">
        <f>C363</f>
        <v>A</v>
      </c>
      <c r="BG366" s="185" t="str">
        <f>IF(VLOOKUP($BF366,$A332:$C340,3,FALSE)=0,"",CONCATENATE(VLOOKUP(VLOOKUP($BF366,$A332:$C340,3,FALSE),Players!$J:$N,4,FALSE)," ",VLOOKUP($BF366,$A332:$C340,3,FALSE)," ",IF(ISERROR(VLOOKUP(VLOOKUP($BF366,$A332:$C340,3,FALSE),Players!$J:$N,5,FALSE)),"()",CONCATENATE("(",VLOOKUP(VLOOKUP($BF366,$A332:$C340,3,FALSE),Players!$J:$N,5,FALSE),")"))))</f>
        <v/>
      </c>
      <c r="BH366" s="186"/>
      <c r="BI366" s="186"/>
      <c r="BJ366" s="186"/>
      <c r="BK366" s="186"/>
      <c r="BL366" s="186"/>
      <c r="BM366" s="186"/>
      <c r="BN366" s="186"/>
      <c r="BO366" s="186"/>
      <c r="BP366" s="186"/>
      <c r="BQ366" s="186"/>
      <c r="BR366" s="186"/>
      <c r="BS366" s="186"/>
      <c r="BT366" s="186"/>
      <c r="BU366" s="187"/>
      <c r="BV366" s="170" t="str">
        <f>IF(D363&lt;&gt;"",D363,"")</f>
        <v/>
      </c>
      <c r="BW366" s="171"/>
      <c r="BX366" s="170" t="str">
        <f>IF(F363&lt;&gt;"",F363,"")</f>
        <v/>
      </c>
      <c r="BY366" s="171"/>
      <c r="BZ366" s="170" t="str">
        <f>IF(H363&lt;&gt;"",H363,"")</f>
        <v/>
      </c>
      <c r="CA366" s="171"/>
      <c r="CB366" s="170" t="str">
        <f>IF(J363&lt;&gt;"",J363,"")</f>
        <v/>
      </c>
      <c r="CC366" s="171"/>
      <c r="CD366" s="170" t="str">
        <f>IF(L363&lt;&gt;"",L363,"")</f>
        <v/>
      </c>
      <c r="CE366" s="171"/>
      <c r="CF366" s="174" t="str">
        <f>IF($CD366=$CD368,IF($CB366=$CB368,IF($BZ366&lt;&gt;"",IF($BZ366&gt;$BZ368,"W","L"),""),IF($CB366&gt;$CB368,"W","L")),IF($CD366&gt;$CD368,"W","L"))</f>
        <v/>
      </c>
      <c r="CG366" s="126"/>
      <c r="CH366" s="126"/>
      <c r="CI366" s="126"/>
      <c r="CJ366" s="126"/>
      <c r="CK366" s="126"/>
      <c r="CL366" s="126"/>
      <c r="CM366" s="126"/>
      <c r="CN366" s="126"/>
      <c r="CO366" s="126"/>
      <c r="CP366" s="126"/>
      <c r="CQ366" s="126"/>
      <c r="CR366" s="126"/>
      <c r="CS366" s="126"/>
      <c r="DV366" s="3"/>
    </row>
    <row r="367" spans="1:126" ht="11.25" customHeight="1">
      <c r="C367" s="44"/>
      <c r="D367" s="44"/>
      <c r="N367" s="43"/>
      <c r="O367" s="43"/>
      <c r="P367" s="43"/>
      <c r="Q367" s="43"/>
      <c r="R367" s="43"/>
      <c r="S367" s="43"/>
      <c r="T367" s="43"/>
      <c r="U367" s="43"/>
      <c r="V367" s="43"/>
      <c r="W367" s="43"/>
      <c r="X367" s="43"/>
      <c r="Y367" s="43"/>
      <c r="Z367" s="43"/>
      <c r="AA367" s="43"/>
      <c r="AB367" s="3"/>
      <c r="AP367" s="3"/>
      <c r="AQ367" s="157"/>
      <c r="AR367" s="158"/>
      <c r="AS367" s="158"/>
      <c r="AT367" s="158"/>
      <c r="AU367" s="158"/>
      <c r="AV367" s="158"/>
      <c r="AW367" s="158"/>
      <c r="AX367" s="158"/>
      <c r="AY367" s="158"/>
      <c r="AZ367" s="158"/>
      <c r="BA367" s="158"/>
      <c r="BB367" s="158"/>
      <c r="BC367" s="159"/>
      <c r="BD367" s="165"/>
      <c r="BE367" s="166"/>
      <c r="BF367" s="184"/>
      <c r="BG367" s="188"/>
      <c r="BH367" s="189"/>
      <c r="BI367" s="189"/>
      <c r="BJ367" s="189"/>
      <c r="BK367" s="189"/>
      <c r="BL367" s="189"/>
      <c r="BM367" s="189"/>
      <c r="BN367" s="189"/>
      <c r="BO367" s="189"/>
      <c r="BP367" s="189"/>
      <c r="BQ367" s="189"/>
      <c r="BR367" s="189"/>
      <c r="BS367" s="189"/>
      <c r="BT367" s="189"/>
      <c r="BU367" s="190"/>
      <c r="BV367" s="172"/>
      <c r="BW367" s="173"/>
      <c r="BX367" s="172"/>
      <c r="BY367" s="173"/>
      <c r="BZ367" s="172"/>
      <c r="CA367" s="173"/>
      <c r="CB367" s="172"/>
      <c r="CC367" s="173"/>
      <c r="CD367" s="172"/>
      <c r="CE367" s="173"/>
      <c r="CF367" s="174"/>
      <c r="CG367" s="126"/>
      <c r="CH367" s="126"/>
      <c r="CI367" s="126"/>
      <c r="CJ367" s="126"/>
      <c r="CK367" s="126"/>
      <c r="CL367" s="126"/>
      <c r="CM367" s="126"/>
      <c r="CN367" s="126"/>
      <c r="CO367" s="126"/>
      <c r="CP367" s="126"/>
      <c r="CQ367" s="126"/>
      <c r="CR367" s="126"/>
      <c r="CS367" s="126"/>
      <c r="DV367" s="3"/>
    </row>
    <row r="368" spans="1:126" ht="11.25" customHeight="1">
      <c r="A368" s="2"/>
      <c r="J368" s="43"/>
      <c r="K368" s="43"/>
      <c r="L368" s="43"/>
      <c r="M368" s="43"/>
      <c r="R368" s="42"/>
      <c r="S368" s="42"/>
      <c r="W368" s="42"/>
      <c r="AA368" s="42"/>
      <c r="AB368" s="3"/>
      <c r="AP368" s="3"/>
      <c r="AQ368" s="157"/>
      <c r="AR368" s="158"/>
      <c r="AS368" s="158"/>
      <c r="AT368" s="158"/>
      <c r="AU368" s="158"/>
      <c r="AV368" s="158"/>
      <c r="AW368" s="158"/>
      <c r="AX368" s="158"/>
      <c r="AY368" s="158"/>
      <c r="AZ368" s="158"/>
      <c r="BA368" s="158"/>
      <c r="BB368" s="158"/>
      <c r="BC368" s="159"/>
      <c r="BD368" s="165"/>
      <c r="BE368" s="166"/>
      <c r="BF368" s="175" t="str">
        <f>C365</f>
        <v>C</v>
      </c>
      <c r="BG368" s="177" t="str">
        <f>IF(VLOOKUP($BF368,$A332:$C340,3,FALSE)=0,"",CONCATENATE(VLOOKUP(VLOOKUP($BF368,$A332:$C340,3,FALSE),Players!$J:$N,4,FALSE)," ",VLOOKUP($BF368,$A332:$C340,3,FALSE)," ",IF(ISERROR(VLOOKUP(VLOOKUP($BF368,$A332:$C340,3,FALSE),Players!$J:$N,5,FALSE)),"()",CONCATENATE("(",VLOOKUP(VLOOKUP($BF368,$A332:$C340,3,FALSE),Players!$J:$N,5,FALSE),")"))))</f>
        <v/>
      </c>
      <c r="BH368" s="178"/>
      <c r="BI368" s="178"/>
      <c r="BJ368" s="178"/>
      <c r="BK368" s="178"/>
      <c r="BL368" s="178"/>
      <c r="BM368" s="178"/>
      <c r="BN368" s="178"/>
      <c r="BO368" s="178"/>
      <c r="BP368" s="178"/>
      <c r="BQ368" s="178"/>
      <c r="BR368" s="178"/>
      <c r="BS368" s="178"/>
      <c r="BT368" s="178"/>
      <c r="BU368" s="179"/>
      <c r="BV368" s="150" t="str">
        <f>IF(D365&lt;&gt;"",D365,"")</f>
        <v/>
      </c>
      <c r="BW368" s="151"/>
      <c r="BX368" s="150" t="str">
        <f>IF(F365&lt;&gt;"",F365,"")</f>
        <v/>
      </c>
      <c r="BY368" s="151"/>
      <c r="BZ368" s="150" t="str">
        <f>IF(H365&lt;&gt;"",H365,"")</f>
        <v/>
      </c>
      <c r="CA368" s="151"/>
      <c r="CB368" s="150" t="str">
        <f>IF(J365&lt;&gt;"",J365,"")</f>
        <v/>
      </c>
      <c r="CC368" s="151"/>
      <c r="CD368" s="150" t="str">
        <f>IF(L365&lt;&gt;"",L365,"")</f>
        <v/>
      </c>
      <c r="CE368" s="151"/>
      <c r="CF368" s="174" t="str">
        <f>IF($CF366&lt;&gt;"",IF(CF366="W","L","W"),"")</f>
        <v/>
      </c>
      <c r="CG368" s="126"/>
      <c r="CH368" s="126"/>
      <c r="CI368" s="126"/>
      <c r="CJ368" s="126"/>
      <c r="CK368" s="126"/>
      <c r="CL368" s="126"/>
      <c r="CM368" s="126"/>
      <c r="CN368" s="126"/>
      <c r="CO368" s="126"/>
      <c r="CP368" s="126"/>
      <c r="CQ368" s="126"/>
      <c r="CR368" s="126"/>
      <c r="CS368" s="126"/>
      <c r="DV368" s="3"/>
    </row>
    <row r="369" spans="1:126" ht="11.25" customHeight="1" thickBot="1">
      <c r="A369" s="42"/>
      <c r="R369" s="42"/>
      <c r="S369" s="42"/>
      <c r="W369" s="42"/>
      <c r="X369" s="43"/>
      <c r="Y369" s="43"/>
      <c r="Z369" s="43"/>
      <c r="AA369" s="43"/>
      <c r="AB369" s="3"/>
      <c r="AP369" s="3"/>
      <c r="AQ369" s="160"/>
      <c r="AR369" s="161"/>
      <c r="AS369" s="161"/>
      <c r="AT369" s="161"/>
      <c r="AU369" s="161"/>
      <c r="AV369" s="161"/>
      <c r="AW369" s="161"/>
      <c r="AX369" s="161"/>
      <c r="AY369" s="161"/>
      <c r="AZ369" s="161"/>
      <c r="BA369" s="161"/>
      <c r="BB369" s="161"/>
      <c r="BC369" s="162"/>
      <c r="BD369" s="167"/>
      <c r="BE369" s="168"/>
      <c r="BF369" s="176"/>
      <c r="BG369" s="180"/>
      <c r="BH369" s="181"/>
      <c r="BI369" s="181"/>
      <c r="BJ369" s="181"/>
      <c r="BK369" s="181"/>
      <c r="BL369" s="181"/>
      <c r="BM369" s="181"/>
      <c r="BN369" s="181"/>
      <c r="BO369" s="181"/>
      <c r="BP369" s="181"/>
      <c r="BQ369" s="181"/>
      <c r="BR369" s="181"/>
      <c r="BS369" s="181"/>
      <c r="BT369" s="181"/>
      <c r="BU369" s="182"/>
      <c r="BV369" s="152"/>
      <c r="BW369" s="153"/>
      <c r="BX369" s="152"/>
      <c r="BY369" s="153"/>
      <c r="BZ369" s="152"/>
      <c r="CA369" s="153"/>
      <c r="CB369" s="152"/>
      <c r="CC369" s="153"/>
      <c r="CD369" s="152"/>
      <c r="CE369" s="153"/>
      <c r="CF369" s="174"/>
      <c r="CG369" s="126"/>
      <c r="CH369" s="126"/>
      <c r="CI369" s="126"/>
      <c r="CJ369" s="126"/>
      <c r="CK369" s="126"/>
      <c r="CL369" s="126"/>
      <c r="CM369" s="126"/>
      <c r="CN369" s="126"/>
      <c r="CO369" s="126"/>
      <c r="CP369" s="126"/>
      <c r="CQ369" s="126"/>
      <c r="CR369" s="126"/>
      <c r="CS369" s="126"/>
      <c r="DV369" s="3"/>
    </row>
    <row r="370" spans="1:126" ht="11.25" customHeight="1">
      <c r="A370" s="42"/>
      <c r="R370" s="42"/>
      <c r="S370" s="42"/>
      <c r="W370" s="42"/>
      <c r="AA370" s="42"/>
      <c r="AB370" s="3"/>
      <c r="AP370" s="3"/>
      <c r="AQ370" s="126"/>
      <c r="AR370" s="126"/>
      <c r="AS370" s="126"/>
      <c r="AT370" s="126"/>
      <c r="AU370" s="126"/>
      <c r="AV370" s="126"/>
      <c r="AW370" s="126"/>
      <c r="AX370" s="126"/>
      <c r="AY370" s="126"/>
      <c r="AZ370" s="126"/>
      <c r="BA370" s="126"/>
      <c r="BB370" s="126"/>
      <c r="BC370" s="126"/>
      <c r="BV370" s="169" t="str">
        <f>IF(CF366&lt;&gt;"",IF(AND(AND(BV366&gt;-1,BV368&gt;-1),OR(BV366&gt;10,BV368&gt;10),ABS(BV366-BV368)&gt;1,IF(OR(BV366&gt;11,BV368&gt;11),ABS(BV366-BV368)=2,TRUE),BV366=INT(BV366),BV368=INT(BV368)),"","Error"),"")</f>
        <v/>
      </c>
      <c r="BW370" s="169"/>
      <c r="BX370" s="169" t="str">
        <f>IF(CF366&lt;&gt;"",IF(AND(AND(BX366&gt;-1,BX368&gt;-1),OR(BX366&gt;10,BX368&gt;10),ABS(BX366-BX368)&gt;1,IF(OR(BX366&gt;11,BX368&gt;11),ABS(BX366-BX368)=2,TRUE),BX366=INT(BX366),BX368=INT(BX368)),"","Error"),"")</f>
        <v/>
      </c>
      <c r="BY370" s="169"/>
      <c r="BZ370" s="169" t="str">
        <f>IF(CF366&lt;&gt;"",IF(AND(AND(BZ366&gt;-1,BZ368&gt;-1),OR(BZ366&gt;10,BZ368&gt;10),ABS(BZ366-BZ368)&gt;1,IF(OR(BZ366&gt;11,BZ368&gt;11),ABS(BZ366-BZ368)=2,TRUE),BZ366=INT(BZ366),BZ368=INT(BZ368)),"","Error"),"")</f>
        <v/>
      </c>
      <c r="CA370" s="169"/>
      <c r="CB370" s="169" t="str">
        <f>IF(AND(CF366&lt;&gt;"",CB366&lt;&gt;""),IF(AND(AND(CB366&gt;-1,CB368&gt;-1),OR(CB366&gt;10,CB368&gt;10),ABS(CB366-CB368)&gt;1,IF(OR(CB366&gt;11,CB368&gt;11),ABS(CB366-CB368)=2,TRUE),CB366=INT(CB366),CB368=INT(CB368)),"","Error"),"")</f>
        <v/>
      </c>
      <c r="CC370" s="169"/>
      <c r="CD370" s="169" t="str">
        <f>IF(AND(CF366&lt;&gt;"",CD366&lt;&gt;""),IF(AND(AND(CD366&gt;-1,CD368&gt;-1),OR(CD366&gt;10,CD368&gt;10),ABS(CD366-CD368)&gt;1,IF(OR(CD366&gt;11,CD368&gt;11),ABS(CD366-CD368)=2,TRUE),CD366=INT(CD366),CD368=INT(CD368)),"","Error"),"")</f>
        <v/>
      </c>
      <c r="CE370" s="169"/>
      <c r="CF370" s="3"/>
      <c r="CG370" s="126"/>
      <c r="CH370" s="126"/>
      <c r="CI370" s="126"/>
      <c r="CJ370" s="126"/>
      <c r="CK370" s="126"/>
      <c r="CL370" s="126"/>
      <c r="CM370" s="126"/>
      <c r="CN370" s="126"/>
      <c r="CO370" s="126"/>
      <c r="CP370" s="126"/>
      <c r="CQ370" s="126"/>
      <c r="CR370" s="126"/>
      <c r="CS370" s="126"/>
      <c r="DV370" s="3"/>
    </row>
    <row r="371" spans="1:126" ht="11.25" customHeight="1">
      <c r="C371" s="44"/>
      <c r="D371" s="44"/>
      <c r="R371" s="42"/>
      <c r="S371" s="42"/>
      <c r="W371" s="42"/>
      <c r="X371" s="43"/>
      <c r="Y371" s="43"/>
      <c r="Z371" s="43"/>
      <c r="AA371" s="43"/>
      <c r="AB371" s="3"/>
      <c r="AP371" s="3"/>
      <c r="AQ371" s="126"/>
      <c r="AR371" s="126"/>
      <c r="AS371" s="126"/>
      <c r="AT371" s="126"/>
      <c r="AU371" s="126"/>
      <c r="AV371" s="126"/>
      <c r="AW371" s="126"/>
      <c r="AX371" s="126"/>
      <c r="AY371" s="126"/>
      <c r="AZ371" s="126"/>
      <c r="BA371" s="126"/>
      <c r="BB371" s="126"/>
      <c r="BC371" s="126"/>
      <c r="CF371" s="3"/>
      <c r="CG371" s="126"/>
      <c r="CH371" s="126"/>
      <c r="CI371" s="126"/>
      <c r="CJ371" s="126"/>
      <c r="CK371" s="126"/>
      <c r="CL371" s="126"/>
      <c r="CM371" s="126"/>
      <c r="CN371" s="126"/>
      <c r="CO371" s="126"/>
      <c r="CP371" s="126"/>
      <c r="CQ371" s="126"/>
      <c r="CR371" s="126"/>
      <c r="CS371" s="126"/>
      <c r="DV371" s="3"/>
    </row>
    <row r="372" spans="1:126" ht="11.25" customHeight="1">
      <c r="A372" s="2"/>
      <c r="J372" s="43"/>
      <c r="K372" s="43"/>
      <c r="L372" s="43"/>
      <c r="M372" s="43"/>
      <c r="N372" s="43"/>
      <c r="O372" s="43"/>
      <c r="P372" s="43"/>
      <c r="Q372" s="43"/>
      <c r="R372" s="42"/>
      <c r="S372" s="42"/>
      <c r="T372" s="43"/>
      <c r="U372" s="43"/>
      <c r="V372" s="43"/>
      <c r="W372" s="42"/>
      <c r="AA372" s="42"/>
      <c r="AB372" s="3"/>
      <c r="AP372" s="3"/>
      <c r="AQ372" s="127"/>
      <c r="AR372" s="127"/>
      <c r="AS372" s="127"/>
      <c r="AT372" s="127"/>
      <c r="AU372" s="127"/>
      <c r="AV372" s="127"/>
      <c r="AW372" s="127"/>
      <c r="AX372" s="127"/>
      <c r="AY372" s="127"/>
      <c r="AZ372" s="127"/>
      <c r="BA372" s="127"/>
      <c r="BB372" s="127"/>
      <c r="BC372" s="127"/>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3"/>
      <c r="CG372" s="126"/>
      <c r="CH372" s="126"/>
      <c r="CI372" s="126"/>
      <c r="CJ372" s="126"/>
      <c r="CK372" s="126"/>
      <c r="CL372" s="126"/>
      <c r="CM372" s="126"/>
      <c r="CN372" s="126"/>
      <c r="CO372" s="126"/>
      <c r="CP372" s="126"/>
      <c r="CQ372" s="126"/>
      <c r="CR372" s="126"/>
      <c r="CS372" s="126"/>
      <c r="DV372" s="3"/>
    </row>
    <row r="373" spans="1:126" ht="11.25" customHeight="1">
      <c r="A373" s="42"/>
      <c r="R373" s="42"/>
      <c r="S373" s="42"/>
      <c r="W373" s="42"/>
      <c r="X373" s="43"/>
      <c r="Y373" s="43"/>
      <c r="Z373" s="43"/>
      <c r="AA373" s="43"/>
      <c r="AB373" s="3"/>
      <c r="AP373" s="3"/>
      <c r="AQ373" s="128"/>
      <c r="AR373" s="128"/>
      <c r="AS373" s="128"/>
      <c r="AT373" s="128"/>
      <c r="AU373" s="128"/>
      <c r="AV373" s="128"/>
      <c r="AW373" s="128"/>
      <c r="AX373" s="128"/>
      <c r="AY373" s="128"/>
      <c r="AZ373" s="128"/>
      <c r="BA373" s="128"/>
      <c r="BB373" s="128"/>
      <c r="BC373" s="128"/>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3"/>
      <c r="CG373" s="126"/>
      <c r="CH373" s="126"/>
      <c r="CI373" s="126"/>
      <c r="CJ373" s="126"/>
      <c r="CK373" s="126"/>
      <c r="CL373" s="126"/>
      <c r="CM373" s="126"/>
      <c r="CN373" s="126"/>
      <c r="CO373" s="126"/>
      <c r="CP373" s="126"/>
      <c r="CQ373" s="126"/>
      <c r="CR373" s="126"/>
      <c r="CS373" s="126"/>
      <c r="DV373" s="3"/>
    </row>
    <row r="374" spans="1:126" ht="11.25" customHeight="1">
      <c r="A374" s="42"/>
      <c r="R374" s="42"/>
      <c r="S374" s="42"/>
      <c r="W374" s="42"/>
      <c r="AA374" s="42"/>
      <c r="AB374" s="3"/>
      <c r="AP374" s="3"/>
      <c r="AQ374" s="126"/>
      <c r="AR374" s="126"/>
      <c r="AS374" s="126"/>
      <c r="AT374" s="126"/>
      <c r="AU374" s="126"/>
      <c r="AV374" s="126"/>
      <c r="AW374" s="126"/>
      <c r="AX374" s="126"/>
      <c r="AY374" s="126"/>
      <c r="AZ374" s="126"/>
      <c r="BA374" s="126"/>
      <c r="BB374" s="126"/>
      <c r="BC374" s="126"/>
      <c r="CF374" s="3"/>
      <c r="CG374" s="126"/>
      <c r="CH374" s="126"/>
      <c r="CI374" s="126"/>
      <c r="CJ374" s="126"/>
      <c r="CK374" s="126"/>
      <c r="CL374" s="126"/>
      <c r="CM374" s="126"/>
      <c r="CN374" s="126"/>
      <c r="CO374" s="126"/>
      <c r="CP374" s="126"/>
      <c r="CQ374" s="126"/>
      <c r="CR374" s="126"/>
      <c r="CS374" s="126"/>
      <c r="DV374" s="3"/>
    </row>
    <row r="375" spans="1:126" ht="11.25" customHeight="1" thickBot="1">
      <c r="A375" s="42"/>
      <c r="R375" s="42"/>
      <c r="S375" s="42"/>
      <c r="W375" s="42"/>
      <c r="X375" s="43"/>
      <c r="Y375" s="43"/>
      <c r="Z375" s="43"/>
      <c r="AA375" s="43"/>
      <c r="AB375" s="43"/>
      <c r="AP375" s="3"/>
      <c r="AQ375" s="127"/>
      <c r="AR375" s="127"/>
      <c r="AS375" s="127"/>
      <c r="AT375" s="127"/>
      <c r="AU375" s="127"/>
      <c r="AV375" s="127"/>
      <c r="AW375" s="127"/>
      <c r="AX375" s="127"/>
      <c r="AY375" s="127"/>
      <c r="AZ375" s="127"/>
      <c r="BA375" s="127"/>
      <c r="BB375" s="127"/>
      <c r="BC375" s="127"/>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3"/>
      <c r="CG375" s="126"/>
      <c r="CH375" s="126"/>
      <c r="CI375" s="126"/>
      <c r="CJ375" s="126"/>
      <c r="CK375" s="126"/>
      <c r="CL375" s="126"/>
      <c r="CM375" s="126"/>
      <c r="CN375" s="126"/>
      <c r="CO375" s="126"/>
      <c r="CP375" s="126"/>
      <c r="CQ375" s="126"/>
      <c r="CR375" s="126"/>
      <c r="CS375" s="126"/>
      <c r="DV375" s="3"/>
    </row>
    <row r="376" spans="1:126" ht="11.25" customHeight="1">
      <c r="A376" s="2"/>
      <c r="R376" s="42"/>
      <c r="S376" s="42"/>
      <c r="W376" s="42"/>
      <c r="AA376" s="42"/>
      <c r="AB376" s="42"/>
      <c r="AP376" s="3"/>
      <c r="AQ376" s="154" t="str">
        <f>CONCATENATE($A330," ",$D330,","," ",$F328)</f>
        <v>Group: 6, Women's Singles</v>
      </c>
      <c r="AR376" s="155"/>
      <c r="AS376" s="155"/>
      <c r="AT376" s="155"/>
      <c r="AU376" s="155"/>
      <c r="AV376" s="155"/>
      <c r="AW376" s="155"/>
      <c r="AX376" s="155"/>
      <c r="AY376" s="155"/>
      <c r="AZ376" s="155"/>
      <c r="BA376" s="155"/>
      <c r="BB376" s="155"/>
      <c r="BC376" s="156"/>
      <c r="BD376" s="163">
        <f>O347</f>
        <v>6</v>
      </c>
      <c r="BE376" s="164"/>
      <c r="BF376" s="183" t="str">
        <f>Q347</f>
        <v>B</v>
      </c>
      <c r="BG376" s="185" t="str">
        <f>IF(VLOOKUP($BF376,$A332:$C340,3,FALSE)=0,"",CONCATENATE(VLOOKUP(VLOOKUP($BF376,$A332:$C340,3,FALSE),Players!$J:$N,4,FALSE)," ",VLOOKUP($BF376,$A332:$C340,3,FALSE)," ",IF(ISERROR(VLOOKUP(VLOOKUP($BF376,$A332:$C340,3,FALSE),Players!$J:$N,5,FALSE)),"()",CONCATENATE("(",VLOOKUP(VLOOKUP($BF376,$A332:$C340,3,FALSE),Players!$J:$N,5,FALSE),")"))))</f>
        <v/>
      </c>
      <c r="BH376" s="186"/>
      <c r="BI376" s="186"/>
      <c r="BJ376" s="186"/>
      <c r="BK376" s="186"/>
      <c r="BL376" s="186"/>
      <c r="BM376" s="186"/>
      <c r="BN376" s="186"/>
      <c r="BO376" s="186"/>
      <c r="BP376" s="186"/>
      <c r="BQ376" s="186"/>
      <c r="BR376" s="186"/>
      <c r="BS376" s="186"/>
      <c r="BT376" s="186"/>
      <c r="BU376" s="187"/>
      <c r="BV376" s="170" t="str">
        <f>IF(R347&lt;&gt;"",R347,"")</f>
        <v/>
      </c>
      <c r="BW376" s="171"/>
      <c r="BX376" s="170" t="str">
        <f>IF(T347&lt;&gt;"",T347,"")</f>
        <v/>
      </c>
      <c r="BY376" s="171"/>
      <c r="BZ376" s="170" t="str">
        <f>IF(V347&lt;&gt;"",V347,"")</f>
        <v/>
      </c>
      <c r="CA376" s="171"/>
      <c r="CB376" s="170" t="str">
        <f>IF(X347&lt;&gt;"",X347,"")</f>
        <v/>
      </c>
      <c r="CC376" s="171"/>
      <c r="CD376" s="170" t="str">
        <f>IF(Z347&lt;&gt;"",Z347,"")</f>
        <v/>
      </c>
      <c r="CE376" s="171"/>
      <c r="CF376" s="174" t="str">
        <f>IF($CD376=$CD378,IF($CB376=$CB378,IF($BZ376&lt;&gt;"",IF($BZ376&gt;$BZ378,"W","L"),""),IF($CB376&gt;$CB378,"W","L")),IF($CD376&gt;$CD378,"W","L"))</f>
        <v/>
      </c>
      <c r="CG376" s="126"/>
      <c r="CH376" s="126"/>
      <c r="CI376" s="126"/>
      <c r="CJ376" s="126"/>
      <c r="CK376" s="126"/>
      <c r="CL376" s="126"/>
      <c r="CM376" s="126"/>
      <c r="CN376" s="126"/>
      <c r="CO376" s="126"/>
      <c r="CP376" s="126"/>
      <c r="CQ376" s="126"/>
      <c r="CR376" s="126"/>
      <c r="CS376" s="126"/>
      <c r="DV376" s="3"/>
    </row>
    <row r="377" spans="1:126" ht="11.25" customHeight="1">
      <c r="R377" s="42"/>
      <c r="S377" s="42"/>
      <c r="W377" s="42"/>
      <c r="X377" s="43"/>
      <c r="Y377" s="43"/>
      <c r="Z377" s="43"/>
      <c r="AA377" s="43"/>
      <c r="AB377" s="43"/>
      <c r="AP377" s="3"/>
      <c r="AQ377" s="157"/>
      <c r="AR377" s="158"/>
      <c r="AS377" s="158"/>
      <c r="AT377" s="158"/>
      <c r="AU377" s="158"/>
      <c r="AV377" s="158"/>
      <c r="AW377" s="158"/>
      <c r="AX377" s="158"/>
      <c r="AY377" s="158"/>
      <c r="AZ377" s="158"/>
      <c r="BA377" s="158"/>
      <c r="BB377" s="158"/>
      <c r="BC377" s="159"/>
      <c r="BD377" s="165"/>
      <c r="BE377" s="166"/>
      <c r="BF377" s="184"/>
      <c r="BG377" s="188"/>
      <c r="BH377" s="189"/>
      <c r="BI377" s="189"/>
      <c r="BJ377" s="189"/>
      <c r="BK377" s="189"/>
      <c r="BL377" s="189"/>
      <c r="BM377" s="189"/>
      <c r="BN377" s="189"/>
      <c r="BO377" s="189"/>
      <c r="BP377" s="189"/>
      <c r="BQ377" s="189"/>
      <c r="BR377" s="189"/>
      <c r="BS377" s="189"/>
      <c r="BT377" s="189"/>
      <c r="BU377" s="190"/>
      <c r="BV377" s="172"/>
      <c r="BW377" s="173"/>
      <c r="BX377" s="172"/>
      <c r="BY377" s="173"/>
      <c r="BZ377" s="172"/>
      <c r="CA377" s="173"/>
      <c r="CB377" s="172"/>
      <c r="CC377" s="173"/>
      <c r="CD377" s="172"/>
      <c r="CE377" s="173"/>
      <c r="CF377" s="174"/>
      <c r="CG377" s="126"/>
      <c r="CH377" s="126"/>
      <c r="CI377" s="126"/>
      <c r="CJ377" s="126"/>
      <c r="CK377" s="126"/>
      <c r="CL377" s="126"/>
      <c r="CM377" s="126"/>
      <c r="CN377" s="126"/>
      <c r="CO377" s="126"/>
      <c r="CP377" s="126"/>
      <c r="CQ377" s="126"/>
      <c r="CR377" s="126"/>
      <c r="CS377" s="126"/>
      <c r="DV377" s="3"/>
    </row>
    <row r="378" spans="1:126" ht="11.25" customHeight="1">
      <c r="A378" s="2"/>
      <c r="R378" s="42"/>
      <c r="S378" s="42"/>
      <c r="W378" s="42"/>
      <c r="AA378" s="42"/>
      <c r="AB378" s="42"/>
      <c r="AP378" s="3"/>
      <c r="AQ378" s="157"/>
      <c r="AR378" s="158"/>
      <c r="AS378" s="158"/>
      <c r="AT378" s="158"/>
      <c r="AU378" s="158"/>
      <c r="AV378" s="158"/>
      <c r="AW378" s="158"/>
      <c r="AX378" s="158"/>
      <c r="AY378" s="158"/>
      <c r="AZ378" s="158"/>
      <c r="BA378" s="158"/>
      <c r="BB378" s="158"/>
      <c r="BC378" s="159"/>
      <c r="BD378" s="165"/>
      <c r="BE378" s="166"/>
      <c r="BF378" s="175" t="str">
        <f>Q349</f>
        <v>D</v>
      </c>
      <c r="BG378" s="177" t="str">
        <f>IF(VLOOKUP($BF378,$A332:$C340,3,FALSE)=0,"",CONCATENATE(VLOOKUP(VLOOKUP($BF378,$A332:$C340,3,FALSE),Players!$J:$N,4,FALSE)," ",VLOOKUP($BF378,$A332:$C340,3,FALSE)," ",IF(ISERROR(VLOOKUP(VLOOKUP($BF378,$A332:$C340,3,FALSE),Players!$J:$N,5,FALSE)),"()",CONCATENATE("(",VLOOKUP(VLOOKUP($BF378,$A332:$C340,3,FALSE),Players!$J:$N,5,FALSE),")"))))</f>
        <v/>
      </c>
      <c r="BH378" s="178"/>
      <c r="BI378" s="178"/>
      <c r="BJ378" s="178"/>
      <c r="BK378" s="178"/>
      <c r="BL378" s="178"/>
      <c r="BM378" s="178"/>
      <c r="BN378" s="178"/>
      <c r="BO378" s="178"/>
      <c r="BP378" s="178"/>
      <c r="BQ378" s="178"/>
      <c r="BR378" s="178"/>
      <c r="BS378" s="178"/>
      <c r="BT378" s="178"/>
      <c r="BU378" s="179"/>
      <c r="BV378" s="150" t="str">
        <f>IF(R349&lt;&gt;"",R349,"")</f>
        <v/>
      </c>
      <c r="BW378" s="151"/>
      <c r="BX378" s="150" t="str">
        <f>IF(T349&lt;&gt;"",T349,"")</f>
        <v/>
      </c>
      <c r="BY378" s="151"/>
      <c r="BZ378" s="150" t="str">
        <f>IF(V349&lt;&gt;"",V349,"")</f>
        <v/>
      </c>
      <c r="CA378" s="151"/>
      <c r="CB378" s="150" t="str">
        <f>IF(X349&lt;&gt;"",X349,"")</f>
        <v/>
      </c>
      <c r="CC378" s="151"/>
      <c r="CD378" s="150" t="str">
        <f>IF(Z349&lt;&gt;"",Z349,"")</f>
        <v/>
      </c>
      <c r="CE378" s="151"/>
      <c r="CF378" s="174" t="str">
        <f>IF($CF376&lt;&gt;"",IF(CF376="W","L","W"),"")</f>
        <v/>
      </c>
      <c r="CG378" s="126"/>
      <c r="CH378" s="126"/>
      <c r="CI378" s="126"/>
      <c r="CJ378" s="126"/>
      <c r="CK378" s="126"/>
      <c r="CL378" s="126"/>
      <c r="CM378" s="126"/>
      <c r="CN378" s="126"/>
      <c r="CO378" s="126"/>
      <c r="CP378" s="126"/>
      <c r="CQ378" s="126"/>
      <c r="CR378" s="126"/>
      <c r="CS378" s="126"/>
      <c r="DV378" s="3"/>
    </row>
    <row r="379" spans="1:126" ht="11.25" customHeight="1" thickBot="1">
      <c r="A379" s="2"/>
      <c r="R379" s="42"/>
      <c r="S379" s="42"/>
      <c r="W379" s="42"/>
      <c r="X379" s="43"/>
      <c r="Y379" s="43"/>
      <c r="Z379" s="43"/>
      <c r="AA379" s="43"/>
      <c r="AB379" s="43"/>
      <c r="AP379" s="3"/>
      <c r="AQ379" s="160"/>
      <c r="AR379" s="161"/>
      <c r="AS379" s="161"/>
      <c r="AT379" s="161"/>
      <c r="AU379" s="161"/>
      <c r="AV379" s="161"/>
      <c r="AW379" s="161"/>
      <c r="AX379" s="161"/>
      <c r="AY379" s="161"/>
      <c r="AZ379" s="161"/>
      <c r="BA379" s="161"/>
      <c r="BB379" s="161"/>
      <c r="BC379" s="162"/>
      <c r="BD379" s="167"/>
      <c r="BE379" s="168"/>
      <c r="BF379" s="176"/>
      <c r="BG379" s="180"/>
      <c r="BH379" s="181"/>
      <c r="BI379" s="181"/>
      <c r="BJ379" s="181"/>
      <c r="BK379" s="181"/>
      <c r="BL379" s="181"/>
      <c r="BM379" s="181"/>
      <c r="BN379" s="181"/>
      <c r="BO379" s="181"/>
      <c r="BP379" s="181"/>
      <c r="BQ379" s="181"/>
      <c r="BR379" s="181"/>
      <c r="BS379" s="181"/>
      <c r="BT379" s="181"/>
      <c r="BU379" s="182"/>
      <c r="BV379" s="152"/>
      <c r="BW379" s="153"/>
      <c r="BX379" s="152"/>
      <c r="BY379" s="153"/>
      <c r="BZ379" s="152"/>
      <c r="CA379" s="153"/>
      <c r="CB379" s="152"/>
      <c r="CC379" s="153"/>
      <c r="CD379" s="152"/>
      <c r="CE379" s="153"/>
      <c r="CF379" s="174"/>
      <c r="CG379" s="126"/>
      <c r="CH379" s="126"/>
      <c r="CI379" s="126"/>
      <c r="CJ379" s="126"/>
      <c r="CK379" s="126"/>
      <c r="CL379" s="126"/>
      <c r="CM379" s="126"/>
      <c r="CN379" s="126"/>
      <c r="CO379" s="126"/>
      <c r="CP379" s="126"/>
      <c r="CQ379" s="126"/>
      <c r="CR379" s="126"/>
      <c r="CS379" s="126"/>
      <c r="DV379" s="3"/>
    </row>
    <row r="380" spans="1:126" ht="11.25" customHeight="1">
      <c r="A380" s="2"/>
      <c r="R380" s="42"/>
      <c r="S380" s="42"/>
      <c r="W380" s="42"/>
      <c r="AA380" s="42"/>
      <c r="AB380" s="42"/>
      <c r="AP380" s="3"/>
      <c r="AQ380" s="126"/>
      <c r="AR380" s="126"/>
      <c r="AS380" s="126"/>
      <c r="AT380" s="126"/>
      <c r="AU380" s="126"/>
      <c r="AV380" s="126"/>
      <c r="AW380" s="126"/>
      <c r="AX380" s="126"/>
      <c r="AY380" s="126"/>
      <c r="AZ380" s="126"/>
      <c r="BA380" s="126"/>
      <c r="BB380" s="126"/>
      <c r="BC380" s="126"/>
      <c r="BV380" s="169" t="str">
        <f>IF(CF376&lt;&gt;"",IF(AND(AND(BV376&gt;-1,BV378&gt;-1),OR(BV376&gt;10,BV378&gt;10),ABS(BV376-BV378)&gt;1,IF(OR(BV376&gt;11,BV378&gt;11),ABS(BV376-BV378)=2,TRUE),BV376=INT(BV376),BV378=INT(BV378)),"","Error"),"")</f>
        <v/>
      </c>
      <c r="BW380" s="169"/>
      <c r="BX380" s="169" t="str">
        <f>IF(CF376&lt;&gt;"",IF(AND(AND(BX376&gt;-1,BX378&gt;-1),OR(BX376&gt;10,BX378&gt;10),ABS(BX376-BX378)&gt;1,IF(OR(BX376&gt;11,BX378&gt;11),ABS(BX376-BX378)=2,TRUE),BX376=INT(BX376),BX378=INT(BX378)),"","Error"),"")</f>
        <v/>
      </c>
      <c r="BY380" s="169"/>
      <c r="BZ380" s="169" t="str">
        <f>IF(CF376&lt;&gt;"",IF(AND(AND(BZ376&gt;-1,BZ378&gt;-1),OR(BZ376&gt;10,BZ378&gt;10),ABS(BZ376-BZ378)&gt;1,IF(OR(BZ376&gt;11,BZ378&gt;11),ABS(BZ376-BZ378)=2,TRUE),BZ376=INT(BZ376),BZ378=INT(BZ378)),"","Error"),"")</f>
        <v/>
      </c>
      <c r="CA380" s="169"/>
      <c r="CB380" s="169" t="str">
        <f>IF(AND(CF376&lt;&gt;"",CB376&lt;&gt;""),IF(AND(AND(CB376&gt;-1,CB378&gt;-1),OR(CB376&gt;10,CB378&gt;10),ABS(CB376-CB378)&gt;1,IF(OR(CB376&gt;11,CB378&gt;11),ABS(CB376-CB378)=2,TRUE),CB376=INT(CB376),CB378=INT(CB378)),"","Error"),"")</f>
        <v/>
      </c>
      <c r="CC380" s="169"/>
      <c r="CD380" s="169" t="str">
        <f>IF(AND(CF376&lt;&gt;"",CD376&lt;&gt;""),IF(AND(AND(CD376&gt;-1,CD378&gt;-1),OR(CD376&gt;10,CD378&gt;10),ABS(CD376-CD378)&gt;1,IF(OR(CD376&gt;11,CD378&gt;11),ABS(CD376-CD378)=2,TRUE),CD376=INT(CD376),CD378=INT(CD378)),"","Error"),"")</f>
        <v/>
      </c>
      <c r="CE380" s="169"/>
      <c r="CF380" s="3"/>
      <c r="CG380" s="126"/>
      <c r="CH380" s="126"/>
      <c r="CI380" s="126"/>
      <c r="CJ380" s="126"/>
      <c r="CK380" s="126"/>
      <c r="CL380" s="126"/>
      <c r="CM380" s="126"/>
      <c r="CN380" s="126"/>
      <c r="CO380" s="126"/>
      <c r="CP380" s="126"/>
      <c r="CQ380" s="126"/>
      <c r="CR380" s="126"/>
      <c r="CS380" s="126"/>
      <c r="DV380" s="3"/>
    </row>
    <row r="381" spans="1:126" ht="11.25" customHeight="1">
      <c r="AB381" s="43"/>
      <c r="AP381" s="3"/>
      <c r="AQ381" s="126"/>
      <c r="AR381" s="126"/>
      <c r="AS381" s="126"/>
      <c r="AT381" s="126"/>
      <c r="AU381" s="126"/>
      <c r="AV381" s="126"/>
      <c r="AW381" s="126"/>
      <c r="AX381" s="126"/>
      <c r="AY381" s="126"/>
      <c r="AZ381" s="126"/>
      <c r="BA381" s="126"/>
      <c r="BB381" s="126"/>
      <c r="BC381" s="126"/>
      <c r="CF381" s="3"/>
      <c r="CG381" s="126"/>
      <c r="CH381" s="126"/>
      <c r="CI381" s="126"/>
      <c r="CJ381" s="126"/>
      <c r="CK381" s="126"/>
      <c r="CL381" s="126"/>
      <c r="CM381" s="126"/>
      <c r="CN381" s="126"/>
      <c r="CO381" s="126"/>
      <c r="CP381" s="126"/>
      <c r="CQ381" s="126"/>
      <c r="CR381" s="126"/>
      <c r="CS381" s="126"/>
      <c r="DV381" s="3"/>
    </row>
    <row r="382" spans="1:126" ht="11.25" customHeight="1">
      <c r="AB382" s="42"/>
      <c r="AP382" s="3"/>
      <c r="AQ382" s="127"/>
      <c r="AR382" s="127"/>
      <c r="AS382" s="127"/>
      <c r="AT382" s="127"/>
      <c r="AU382" s="127"/>
      <c r="AV382" s="127"/>
      <c r="AW382" s="127"/>
      <c r="AX382" s="127"/>
      <c r="AY382" s="127"/>
      <c r="AZ382" s="127"/>
      <c r="BA382" s="127"/>
      <c r="BB382" s="127"/>
      <c r="BC382" s="127"/>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3"/>
      <c r="CG382" s="126"/>
      <c r="CH382" s="126"/>
      <c r="CI382" s="126"/>
      <c r="CJ382" s="126"/>
      <c r="CK382" s="126"/>
      <c r="CL382" s="126"/>
      <c r="CM382" s="126"/>
      <c r="CN382" s="126"/>
      <c r="CO382" s="126"/>
      <c r="CP382" s="126"/>
      <c r="CQ382" s="126"/>
      <c r="CR382" s="126"/>
      <c r="CS382" s="126"/>
      <c r="DV382" s="3"/>
    </row>
    <row r="383" spans="1:126" ht="11.25" customHeight="1">
      <c r="AB383" s="43"/>
      <c r="AP383" s="3"/>
      <c r="AQ383" s="128"/>
      <c r="AR383" s="128"/>
      <c r="AS383" s="128"/>
      <c r="AT383" s="128"/>
      <c r="AU383" s="128"/>
      <c r="AV383" s="128"/>
      <c r="AW383" s="128"/>
      <c r="AX383" s="128"/>
      <c r="AY383" s="128"/>
      <c r="AZ383" s="128"/>
      <c r="BA383" s="128"/>
      <c r="BB383" s="128"/>
      <c r="BC383" s="128"/>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F383" s="3"/>
      <c r="CG383" s="126"/>
      <c r="CH383" s="126"/>
      <c r="CI383" s="126"/>
      <c r="CJ383" s="126"/>
      <c r="CK383" s="126"/>
      <c r="CL383" s="126"/>
      <c r="CM383" s="126"/>
      <c r="CN383" s="126"/>
      <c r="CO383" s="126"/>
      <c r="CP383" s="126"/>
      <c r="CQ383" s="126"/>
      <c r="CR383" s="126"/>
      <c r="CS383" s="126"/>
      <c r="DV383" s="3"/>
    </row>
    <row r="384" spans="1:126" ht="11.25" customHeight="1">
      <c r="AB384" s="42"/>
      <c r="AP384" s="3"/>
      <c r="AQ384" s="126"/>
      <c r="AR384" s="126"/>
      <c r="AS384" s="126"/>
      <c r="AT384" s="126"/>
      <c r="AU384" s="126"/>
      <c r="AV384" s="126"/>
      <c r="AW384" s="126"/>
      <c r="AX384" s="126"/>
      <c r="AY384" s="126"/>
      <c r="AZ384" s="126"/>
      <c r="BA384" s="126"/>
      <c r="BB384" s="126"/>
      <c r="BC384" s="126"/>
      <c r="CF384" s="3"/>
      <c r="CG384" s="126"/>
      <c r="CH384" s="126"/>
      <c r="CI384" s="126"/>
      <c r="CJ384" s="126"/>
      <c r="CK384" s="126"/>
      <c r="CL384" s="126"/>
      <c r="CM384" s="126"/>
      <c r="CN384" s="126"/>
      <c r="CO384" s="126"/>
      <c r="CP384" s="126"/>
      <c r="CQ384" s="126"/>
      <c r="CR384" s="126"/>
      <c r="CS384" s="126"/>
      <c r="DV384" s="3"/>
    </row>
    <row r="385" spans="1:126" ht="11.25" customHeight="1" thickBot="1">
      <c r="AB385" s="43"/>
      <c r="AP385" s="3"/>
      <c r="AQ385" s="127"/>
      <c r="AR385" s="127"/>
      <c r="AS385" s="127"/>
      <c r="AT385" s="127"/>
      <c r="AU385" s="127"/>
      <c r="AV385" s="127"/>
      <c r="AW385" s="127"/>
      <c r="AX385" s="127"/>
      <c r="AY385" s="127"/>
      <c r="AZ385" s="127"/>
      <c r="BA385" s="127"/>
      <c r="BB385" s="127"/>
      <c r="BC385" s="127"/>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3"/>
      <c r="CG385" s="126"/>
      <c r="CH385" s="126"/>
      <c r="CI385" s="126"/>
      <c r="CJ385" s="126"/>
      <c r="CK385" s="126"/>
      <c r="CL385" s="126"/>
      <c r="CM385" s="126"/>
      <c r="CN385" s="126"/>
      <c r="CO385" s="126"/>
      <c r="CP385" s="126"/>
      <c r="CQ385" s="126"/>
      <c r="CR385" s="126"/>
      <c r="CS385" s="126"/>
      <c r="DV385" s="3"/>
    </row>
    <row r="386" spans="1:126" ht="11.25" customHeight="1">
      <c r="AB386" s="42"/>
      <c r="AP386" s="3"/>
      <c r="AQ386" s="154" t="str">
        <f>CONCATENATE($A330," ",$D330,","," ",$F328)</f>
        <v>Group: 6, Women's Singles</v>
      </c>
      <c r="AR386" s="155"/>
      <c r="AS386" s="155"/>
      <c r="AT386" s="155"/>
      <c r="AU386" s="155"/>
      <c r="AV386" s="155"/>
      <c r="AW386" s="155"/>
      <c r="AX386" s="155"/>
      <c r="AY386" s="155"/>
      <c r="AZ386" s="155"/>
      <c r="BA386" s="155"/>
      <c r="BB386" s="155"/>
      <c r="BC386" s="156"/>
      <c r="BD386" s="163">
        <f>O351</f>
        <v>7</v>
      </c>
      <c r="BE386" s="164"/>
      <c r="BF386" s="183" t="str">
        <f>Q351</f>
        <v>A</v>
      </c>
      <c r="BG386" s="185" t="str">
        <f>IF(VLOOKUP($BF386,$A332:$C340,3,FALSE)=0,"",CONCATENATE(VLOOKUP(VLOOKUP($BF386,$A332:$C340,3,FALSE),Players!$J:$N,4,FALSE)," ",VLOOKUP($BF386,$A332:$C340,3,FALSE)," ",IF(ISERROR(VLOOKUP(VLOOKUP($BF386,$A332:$C340,3,FALSE),Players!$J:$N,5,FALSE)),"()",CONCATENATE("(",VLOOKUP(VLOOKUP($BF386,$A332:$C340,3,FALSE),Players!$J:$N,5,FALSE),")"))))</f>
        <v/>
      </c>
      <c r="BH386" s="186"/>
      <c r="BI386" s="186"/>
      <c r="BJ386" s="186"/>
      <c r="BK386" s="186"/>
      <c r="BL386" s="186"/>
      <c r="BM386" s="186"/>
      <c r="BN386" s="186"/>
      <c r="BO386" s="186"/>
      <c r="BP386" s="186"/>
      <c r="BQ386" s="186"/>
      <c r="BR386" s="186"/>
      <c r="BS386" s="186"/>
      <c r="BT386" s="186"/>
      <c r="BU386" s="187"/>
      <c r="BV386" s="170" t="str">
        <f>IF(R351&lt;&gt;"",R351,"")</f>
        <v/>
      </c>
      <c r="BW386" s="171"/>
      <c r="BX386" s="170" t="str">
        <f>IF(T351&lt;&gt;"",T351,"")</f>
        <v/>
      </c>
      <c r="BY386" s="171"/>
      <c r="BZ386" s="170" t="str">
        <f>IF(V351&lt;&gt;"",V351,"")</f>
        <v/>
      </c>
      <c r="CA386" s="171"/>
      <c r="CB386" s="170" t="str">
        <f>IF(X351&lt;&gt;"",X351,"")</f>
        <v/>
      </c>
      <c r="CC386" s="171"/>
      <c r="CD386" s="170" t="str">
        <f>IF(Z351&lt;&gt;"",Z351,"")</f>
        <v/>
      </c>
      <c r="CE386" s="171"/>
      <c r="CF386" s="174" t="str">
        <f>IF($CD386=$CD388,IF($CB386=$CB388,IF($BZ386&lt;&gt;"",IF($BZ386&gt;$BZ388,"W","L"),""),IF($CB386&gt;$CB388,"W","L")),IF($CD386&gt;$CD388,"W","L"))</f>
        <v/>
      </c>
      <c r="CG386" s="126"/>
      <c r="CH386" s="126"/>
      <c r="CI386" s="126"/>
      <c r="CJ386" s="126"/>
      <c r="CK386" s="126"/>
      <c r="CL386" s="126"/>
      <c r="CM386" s="126"/>
      <c r="CN386" s="126"/>
      <c r="CO386" s="126"/>
      <c r="CP386" s="126"/>
      <c r="CQ386" s="126"/>
      <c r="CR386" s="126"/>
      <c r="CS386" s="126"/>
      <c r="DV386" s="3"/>
    </row>
    <row r="387" spans="1:126" ht="11.25" customHeight="1">
      <c r="AB387" s="43"/>
      <c r="AC387" s="43"/>
      <c r="AD387" s="43"/>
      <c r="AE387" s="43"/>
      <c r="AF387" s="43"/>
      <c r="AG387" s="43"/>
      <c r="AH387" s="43"/>
      <c r="AI387" s="43"/>
      <c r="AJ387" s="43"/>
      <c r="AK387" s="43"/>
      <c r="AL387" s="43"/>
      <c r="AM387" s="43"/>
      <c r="AN387" s="3"/>
      <c r="AO387" s="3"/>
      <c r="AP387" s="3"/>
      <c r="AQ387" s="157"/>
      <c r="AR387" s="158"/>
      <c r="AS387" s="158"/>
      <c r="AT387" s="158"/>
      <c r="AU387" s="158"/>
      <c r="AV387" s="158"/>
      <c r="AW387" s="158"/>
      <c r="AX387" s="158"/>
      <c r="AY387" s="158"/>
      <c r="AZ387" s="158"/>
      <c r="BA387" s="158"/>
      <c r="BB387" s="158"/>
      <c r="BC387" s="159"/>
      <c r="BD387" s="165"/>
      <c r="BE387" s="166"/>
      <c r="BF387" s="184"/>
      <c r="BG387" s="188"/>
      <c r="BH387" s="189"/>
      <c r="BI387" s="189"/>
      <c r="BJ387" s="189"/>
      <c r="BK387" s="189"/>
      <c r="BL387" s="189"/>
      <c r="BM387" s="189"/>
      <c r="BN387" s="189"/>
      <c r="BO387" s="189"/>
      <c r="BP387" s="189"/>
      <c r="BQ387" s="189"/>
      <c r="BR387" s="189"/>
      <c r="BS387" s="189"/>
      <c r="BT387" s="189"/>
      <c r="BU387" s="190"/>
      <c r="BV387" s="172"/>
      <c r="BW387" s="173"/>
      <c r="BX387" s="172"/>
      <c r="BY387" s="173"/>
      <c r="BZ387" s="172"/>
      <c r="CA387" s="173"/>
      <c r="CB387" s="172"/>
      <c r="CC387" s="173"/>
      <c r="CD387" s="172"/>
      <c r="CE387" s="173"/>
      <c r="CF387" s="174"/>
      <c r="CG387" s="126"/>
      <c r="CH387" s="126"/>
      <c r="CI387" s="126"/>
      <c r="CJ387" s="126"/>
      <c r="CK387" s="126"/>
      <c r="CL387" s="126"/>
      <c r="CM387" s="126"/>
      <c r="CN387" s="126"/>
      <c r="CO387" s="126"/>
      <c r="CP387" s="126"/>
      <c r="CQ387" s="126"/>
      <c r="CR387" s="126"/>
      <c r="CS387" s="126"/>
      <c r="DV387" s="3"/>
    </row>
    <row r="388" spans="1:126" ht="11.25" customHeight="1">
      <c r="AB388" s="42"/>
      <c r="AI388" s="42"/>
      <c r="AJ388" s="42"/>
      <c r="AN388" s="3"/>
      <c r="AO388" s="3"/>
      <c r="AP388" s="3"/>
      <c r="AQ388" s="157"/>
      <c r="AR388" s="158"/>
      <c r="AS388" s="158"/>
      <c r="AT388" s="158"/>
      <c r="AU388" s="158"/>
      <c r="AV388" s="158"/>
      <c r="AW388" s="158"/>
      <c r="AX388" s="158"/>
      <c r="AY388" s="158"/>
      <c r="AZ388" s="158"/>
      <c r="BA388" s="158"/>
      <c r="BB388" s="158"/>
      <c r="BC388" s="159"/>
      <c r="BD388" s="165"/>
      <c r="BE388" s="166"/>
      <c r="BF388" s="175" t="str">
        <f>Q353</f>
        <v>B</v>
      </c>
      <c r="BG388" s="177" t="str">
        <f>IF(VLOOKUP($BF388,$A332:$C340,3,FALSE)=0,"",CONCATENATE(VLOOKUP(VLOOKUP($BF388,$A332:$C340,3,FALSE),Players!$J:$N,4,FALSE)," ",VLOOKUP($BF388,$A332:$C340,3,FALSE)," ",IF(ISERROR(VLOOKUP(VLOOKUP($BF388,$A332:$C340,3,FALSE),Players!$J:$N,5,FALSE)),"()",CONCATENATE("(",VLOOKUP(VLOOKUP($BF388,$A332:$C340,3,FALSE),Players!$J:$N,5,FALSE),")"))))</f>
        <v/>
      </c>
      <c r="BH388" s="178"/>
      <c r="BI388" s="178"/>
      <c r="BJ388" s="178"/>
      <c r="BK388" s="178"/>
      <c r="BL388" s="178"/>
      <c r="BM388" s="178"/>
      <c r="BN388" s="178"/>
      <c r="BO388" s="178"/>
      <c r="BP388" s="178"/>
      <c r="BQ388" s="178"/>
      <c r="BR388" s="178"/>
      <c r="BS388" s="178"/>
      <c r="BT388" s="178"/>
      <c r="BU388" s="179"/>
      <c r="BV388" s="150" t="str">
        <f>IF(R353&lt;&gt;"",R353,"")</f>
        <v/>
      </c>
      <c r="BW388" s="151"/>
      <c r="BX388" s="150" t="str">
        <f>IF(T353&lt;&gt;"",T353,"")</f>
        <v/>
      </c>
      <c r="BY388" s="151"/>
      <c r="BZ388" s="150" t="str">
        <f>IF(V353&lt;&gt;"",V353,"")</f>
        <v/>
      </c>
      <c r="CA388" s="151"/>
      <c r="CB388" s="150" t="str">
        <f>IF(X353&lt;&gt;"",X353,"")</f>
        <v/>
      </c>
      <c r="CC388" s="151"/>
      <c r="CD388" s="150" t="str">
        <f>IF(Z353&lt;&gt;"",Z353,"")</f>
        <v/>
      </c>
      <c r="CE388" s="151"/>
      <c r="CF388" s="174" t="str">
        <f>IF($CF386&lt;&gt;"",IF(CF386="W","L","W"),"")</f>
        <v/>
      </c>
      <c r="CG388" s="126"/>
      <c r="CH388" s="126"/>
      <c r="CI388" s="126"/>
      <c r="CJ388" s="126"/>
      <c r="CK388" s="126"/>
      <c r="CL388" s="126"/>
      <c r="CM388" s="126"/>
      <c r="CN388" s="126"/>
      <c r="CO388" s="126"/>
      <c r="CP388" s="126"/>
      <c r="CQ388" s="126"/>
      <c r="CR388" s="126"/>
      <c r="CS388" s="126"/>
      <c r="DV388" s="3"/>
    </row>
    <row r="389" spans="1:126" ht="11.25" customHeight="1" thickBot="1">
      <c r="AB389" s="43"/>
      <c r="AC389" s="43"/>
      <c r="AD389" s="43"/>
      <c r="AE389" s="43"/>
      <c r="AF389" s="43"/>
      <c r="AG389" s="43"/>
      <c r="AH389" s="43"/>
      <c r="AI389" s="43"/>
      <c r="AJ389" s="43"/>
      <c r="AK389" s="43"/>
      <c r="AL389" s="43"/>
      <c r="AM389" s="43"/>
      <c r="AN389" s="3"/>
      <c r="AO389" s="3"/>
      <c r="AP389" s="3"/>
      <c r="AQ389" s="160"/>
      <c r="AR389" s="161"/>
      <c r="AS389" s="161"/>
      <c r="AT389" s="161"/>
      <c r="AU389" s="161"/>
      <c r="AV389" s="161"/>
      <c r="AW389" s="161"/>
      <c r="AX389" s="161"/>
      <c r="AY389" s="161"/>
      <c r="AZ389" s="161"/>
      <c r="BA389" s="161"/>
      <c r="BB389" s="161"/>
      <c r="BC389" s="162"/>
      <c r="BD389" s="167"/>
      <c r="BE389" s="168"/>
      <c r="BF389" s="176"/>
      <c r="BG389" s="180"/>
      <c r="BH389" s="181"/>
      <c r="BI389" s="181"/>
      <c r="BJ389" s="181"/>
      <c r="BK389" s="181"/>
      <c r="BL389" s="181"/>
      <c r="BM389" s="181"/>
      <c r="BN389" s="181"/>
      <c r="BO389" s="181"/>
      <c r="BP389" s="181"/>
      <c r="BQ389" s="181"/>
      <c r="BR389" s="181"/>
      <c r="BS389" s="181"/>
      <c r="BT389" s="181"/>
      <c r="BU389" s="182"/>
      <c r="BV389" s="152"/>
      <c r="BW389" s="153"/>
      <c r="BX389" s="152"/>
      <c r="BY389" s="153"/>
      <c r="BZ389" s="152"/>
      <c r="CA389" s="153"/>
      <c r="CB389" s="152"/>
      <c r="CC389" s="153"/>
      <c r="CD389" s="152"/>
      <c r="CE389" s="153"/>
      <c r="CF389" s="174"/>
      <c r="CG389" s="126"/>
      <c r="CH389" s="126"/>
      <c r="CI389" s="126"/>
      <c r="CJ389" s="126"/>
      <c r="CK389" s="126"/>
      <c r="CL389" s="126"/>
      <c r="CM389" s="126"/>
      <c r="CN389" s="126"/>
      <c r="CO389" s="126"/>
      <c r="CP389" s="126"/>
      <c r="CQ389" s="126"/>
      <c r="CR389" s="126"/>
      <c r="CS389" s="126"/>
      <c r="DV389" s="3"/>
    </row>
    <row r="390" spans="1:126" ht="11.25" customHeight="1" thickBot="1">
      <c r="AB390" s="42"/>
      <c r="AI390" s="42"/>
      <c r="AJ390" s="42"/>
      <c r="AN390" s="3"/>
      <c r="AO390" s="3"/>
      <c r="AP390" s="3"/>
      <c r="AQ390" s="129"/>
      <c r="AR390" s="129"/>
      <c r="AS390" s="129"/>
      <c r="AT390" s="129"/>
      <c r="AU390" s="129"/>
      <c r="AV390" s="129"/>
      <c r="AW390" s="129"/>
      <c r="AX390" s="129"/>
      <c r="AY390" s="129"/>
      <c r="AZ390" s="129"/>
      <c r="BA390" s="129"/>
      <c r="BB390" s="129"/>
      <c r="BC390" s="129"/>
      <c r="BD390" s="3"/>
      <c r="BE390" s="3"/>
      <c r="BF390" s="3"/>
      <c r="BG390" s="3"/>
      <c r="BH390" s="3"/>
      <c r="BI390" s="3"/>
      <c r="BJ390" s="3"/>
      <c r="BK390" s="3"/>
      <c r="BL390" s="3"/>
      <c r="BM390" s="3"/>
      <c r="BN390" s="3"/>
      <c r="BO390" s="3"/>
      <c r="BP390" s="3"/>
      <c r="BQ390" s="3"/>
      <c r="BR390" s="3"/>
      <c r="BS390" s="3"/>
      <c r="BT390" s="3"/>
      <c r="BU390" s="3"/>
      <c r="BV390" s="169" t="str">
        <f>IF(CF386&lt;&gt;"",IF(AND(AND(BV386&gt;-1,BV388&gt;-1),OR(BV386&gt;10,BV388&gt;10),ABS(BV386-BV388)&gt;1,IF(OR(BV386&gt;11,BV388&gt;11),ABS(BV386-BV388)=2,TRUE),BV386=INT(BV386),BV388=INT(BV388)),"","Error"),"")</f>
        <v/>
      </c>
      <c r="BW390" s="169"/>
      <c r="BX390" s="169" t="str">
        <f>IF(CF386&lt;&gt;"",IF(AND(AND(BX386&gt;-1,BX388&gt;-1),OR(BX386&gt;10,BX388&gt;10),ABS(BX386-BX388)&gt;1,IF(OR(BX386&gt;11,BX388&gt;11),ABS(BX386-BX388)=2,TRUE),BX386=INT(BX386),BX388=INT(BX388)),"","Error"),"")</f>
        <v/>
      </c>
      <c r="BY390" s="169"/>
      <c r="BZ390" s="169" t="str">
        <f>IF(CF386&lt;&gt;"",IF(AND(AND(BZ386&gt;-1,BZ388&gt;-1),OR(BZ386&gt;10,BZ388&gt;10),ABS(BZ386-BZ388)&gt;1,IF(OR(BZ386&gt;11,BZ388&gt;11),ABS(BZ386-BZ388)=2,TRUE),BZ386=INT(BZ386),BZ388=INT(BZ388)),"","Error"),"")</f>
        <v/>
      </c>
      <c r="CA390" s="169"/>
      <c r="CB390" s="169" t="str">
        <f>IF(AND(CF386&lt;&gt;"",CB386&lt;&gt;""),IF(AND(AND(CB386&gt;-1,CB388&gt;-1),OR(CB386&gt;10,CB388&gt;10),ABS(CB386-CB388)&gt;1,IF(OR(CB386&gt;11,CB388&gt;11),ABS(CB386-CB388)=2,TRUE),CB386=INT(CB386),CB388=INT(CB388)),"","Error"),"")</f>
        <v/>
      </c>
      <c r="CC390" s="169"/>
      <c r="CD390" s="169" t="str">
        <f>IF(AND(CF386&lt;&gt;"",CD386&lt;&gt;""),IF(AND(AND(CD386&gt;-1,CD388&gt;-1),OR(CD386&gt;10,CD388&gt;10),ABS(CD386-CD388)&gt;1,IF(OR(CD386&gt;11,CD388&gt;11),ABS(CD386-CD388)=2,TRUE),CD386=INT(CD386),CD388=INT(CD388)),"","Error"),"")</f>
        <v/>
      </c>
      <c r="CE390" s="169"/>
      <c r="CF390" s="3"/>
      <c r="CG390" s="126"/>
      <c r="CH390" s="126"/>
      <c r="CI390" s="126"/>
      <c r="CJ390" s="126"/>
      <c r="CK390" s="126"/>
      <c r="CL390" s="126"/>
      <c r="CM390" s="126"/>
      <c r="CN390" s="126"/>
      <c r="CO390" s="126"/>
      <c r="CP390" s="126"/>
      <c r="CQ390" s="126"/>
      <c r="CR390" s="126"/>
      <c r="CS390" s="126"/>
      <c r="DV390" s="3"/>
    </row>
    <row r="391" spans="1:126" ht="11.25" customHeight="1">
      <c r="A391" s="259" t="s">
        <v>9</v>
      </c>
      <c r="B391" s="260"/>
      <c r="C391" s="260"/>
      <c r="D391" s="260"/>
      <c r="E391" s="260"/>
      <c r="F391" s="300" t="str">
        <f>Players!$C$1</f>
        <v>Enter Division Name</v>
      </c>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c r="AE391" s="301"/>
      <c r="AF391" s="301"/>
      <c r="AG391" s="301"/>
      <c r="AH391" s="302" t="s">
        <v>10</v>
      </c>
      <c r="AI391" s="303"/>
      <c r="AJ391" s="303"/>
      <c r="AK391" s="306" t="str">
        <f>Players!$G$1</f>
        <v>Enter Date</v>
      </c>
      <c r="AL391" s="307"/>
      <c r="AM391" s="307"/>
      <c r="AN391" s="307"/>
      <c r="AO391" s="308"/>
      <c r="AQ391" s="154" t="str">
        <f>CONCATENATE($A395," ",$D395,","," ",$F393)</f>
        <v>Group: 7, Women's Singles</v>
      </c>
      <c r="AR391" s="155"/>
      <c r="AS391" s="155"/>
      <c r="AT391" s="155"/>
      <c r="AU391" s="155"/>
      <c r="AV391" s="155"/>
      <c r="AW391" s="155"/>
      <c r="AX391" s="155"/>
      <c r="AY391" s="155"/>
      <c r="AZ391" s="155"/>
      <c r="BA391" s="155"/>
      <c r="BB391" s="155"/>
      <c r="BC391" s="156"/>
      <c r="BD391" s="163">
        <f>A412</f>
        <v>1</v>
      </c>
      <c r="BE391" s="164"/>
      <c r="BF391" s="183" t="str">
        <f>C412</f>
        <v>B</v>
      </c>
      <c r="BG391" s="185" t="str">
        <f>IF(VLOOKUP($BF391,$A397:$C405,3,FALSE)=0,"",CONCATENATE(VLOOKUP(VLOOKUP($BF391,$A397:$C405,3,FALSE),Players!$J:$N,4,FALSE)," ",VLOOKUP($BF391,$A397:$C405,3,FALSE)," ",IF(ISERROR(VLOOKUP(VLOOKUP($BF391,$A397:$C405,3,FALSE),Players!$J:$N,5,FALSE)),"()",CONCATENATE("(",VLOOKUP(VLOOKUP($BF391,$A397:$C405,3,FALSE),Players!$J:$N,5,FALSE),")"))))</f>
        <v/>
      </c>
      <c r="BH391" s="186"/>
      <c r="BI391" s="186"/>
      <c r="BJ391" s="186"/>
      <c r="BK391" s="186"/>
      <c r="BL391" s="186"/>
      <c r="BM391" s="186"/>
      <c r="BN391" s="186"/>
      <c r="BO391" s="186"/>
      <c r="BP391" s="186"/>
      <c r="BQ391" s="186"/>
      <c r="BR391" s="186"/>
      <c r="BS391" s="186"/>
      <c r="BT391" s="186"/>
      <c r="BU391" s="187"/>
      <c r="BV391" s="170" t="str">
        <f>IF(D412&lt;&gt;"",D412,"")</f>
        <v/>
      </c>
      <c r="BW391" s="171"/>
      <c r="BX391" s="170" t="str">
        <f>IF(F412&lt;&gt;"",F412,"")</f>
        <v/>
      </c>
      <c r="BY391" s="171"/>
      <c r="BZ391" s="170" t="str">
        <f>IF(H412&lt;&gt;"",H412,"")</f>
        <v/>
      </c>
      <c r="CA391" s="171"/>
      <c r="CB391" s="170" t="str">
        <f>IF(J412&lt;&gt;"",J412,"")</f>
        <v/>
      </c>
      <c r="CC391" s="171"/>
      <c r="CD391" s="170" t="str">
        <f>IF(L412&lt;&gt;"",L412,"")</f>
        <v/>
      </c>
      <c r="CE391" s="171"/>
      <c r="CF391" s="174" t="str">
        <f>IF($CD391=$CD393,IF($CB391=$CB393,IF($BZ391&lt;&gt;"",IF($BZ391&gt;$BZ393,"W","L"),""),IF($CB391&gt;$CB393,"W","L")),IF($CD391&gt;$CD393,"W","L"))</f>
        <v/>
      </c>
      <c r="CG391" s="154" t="str">
        <f>CONCATENATE($A395," ",$D395,","," ",$F393)</f>
        <v>Group: 7, Women's Singles</v>
      </c>
      <c r="CH391" s="155"/>
      <c r="CI391" s="155"/>
      <c r="CJ391" s="155"/>
      <c r="CK391" s="155"/>
      <c r="CL391" s="155"/>
      <c r="CM391" s="155"/>
      <c r="CN391" s="155"/>
      <c r="CO391" s="155"/>
      <c r="CP391" s="155"/>
      <c r="CQ391" s="155"/>
      <c r="CR391" s="155"/>
      <c r="CS391" s="156"/>
      <c r="CT391" s="163">
        <f>O420</f>
        <v>8</v>
      </c>
      <c r="CU391" s="164"/>
      <c r="CV391" s="183" t="str">
        <f>Q420</f>
        <v>D</v>
      </c>
      <c r="CW391" s="185" t="str">
        <f>IF(VLOOKUP($CV391,$A397:$C405,3,FALSE)=0,"",CONCATENATE(VLOOKUP(VLOOKUP($CV391,$A397:$C405,3,FALSE),Players!$J:$N,4,FALSE)," ",VLOOKUP($CV391,$A397:$C405,3,FALSE)," ",IF(ISERROR(VLOOKUP(VLOOKUP($CV391,$A397:$C405,3,FALSE),Players!$J:$N,5,FALSE)),"()",CONCATENATE("(",VLOOKUP(VLOOKUP($CV391,$A397:$C405,3,FALSE),Players!$J:$N,5,FALSE),")"))))</f>
        <v/>
      </c>
      <c r="CX391" s="186"/>
      <c r="CY391" s="186"/>
      <c r="CZ391" s="186"/>
      <c r="DA391" s="186"/>
      <c r="DB391" s="186"/>
      <c r="DC391" s="186"/>
      <c r="DD391" s="186"/>
      <c r="DE391" s="186"/>
      <c r="DF391" s="186"/>
      <c r="DG391" s="186"/>
      <c r="DH391" s="186"/>
      <c r="DI391" s="186"/>
      <c r="DJ391" s="186"/>
      <c r="DK391" s="187"/>
      <c r="DL391" s="170" t="str">
        <f>IF(R420&lt;&gt;"",R420,"")</f>
        <v/>
      </c>
      <c r="DM391" s="171"/>
      <c r="DN391" s="170" t="str">
        <f>IF(T420&lt;&gt;"",T420,"")</f>
        <v/>
      </c>
      <c r="DO391" s="171"/>
      <c r="DP391" s="170" t="str">
        <f>IF(V420&lt;&gt;"",V420,"")</f>
        <v/>
      </c>
      <c r="DQ391" s="171"/>
      <c r="DR391" s="170" t="str">
        <f>IF(X420&lt;&gt;"",X420,"")</f>
        <v/>
      </c>
      <c r="DS391" s="171"/>
      <c r="DT391" s="170" t="str">
        <f>IF(Z420&lt;&gt;"",Z420,"")</f>
        <v/>
      </c>
      <c r="DU391" s="171"/>
      <c r="DV391" s="174" t="str">
        <f>IF($DT391=$DT393,IF($DR391=$DR393,IF($DP391&lt;&gt;"",IF($DP391&gt;$DP393,"W","L"),""),IF($DR391&gt;$DR393,"W","L")),IF($DT391&gt;$DT393,"W","L"))</f>
        <v/>
      </c>
    </row>
    <row r="392" spans="1:126" ht="11.25" customHeight="1">
      <c r="A392" s="261"/>
      <c r="B392" s="262"/>
      <c r="C392" s="262"/>
      <c r="D392" s="262"/>
      <c r="E392" s="26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F392" s="282"/>
      <c r="AG392" s="282"/>
      <c r="AH392" s="304"/>
      <c r="AI392" s="305"/>
      <c r="AJ392" s="305"/>
      <c r="AK392" s="309"/>
      <c r="AL392" s="309"/>
      <c r="AM392" s="309"/>
      <c r="AN392" s="309"/>
      <c r="AO392" s="310"/>
      <c r="AQ392" s="157"/>
      <c r="AR392" s="158"/>
      <c r="AS392" s="158"/>
      <c r="AT392" s="158"/>
      <c r="AU392" s="158"/>
      <c r="AV392" s="158"/>
      <c r="AW392" s="158"/>
      <c r="AX392" s="158"/>
      <c r="AY392" s="158"/>
      <c r="AZ392" s="158"/>
      <c r="BA392" s="158"/>
      <c r="BB392" s="158"/>
      <c r="BC392" s="159"/>
      <c r="BD392" s="165"/>
      <c r="BE392" s="166"/>
      <c r="BF392" s="184"/>
      <c r="BG392" s="188"/>
      <c r="BH392" s="189"/>
      <c r="BI392" s="189"/>
      <c r="BJ392" s="189"/>
      <c r="BK392" s="189"/>
      <c r="BL392" s="189"/>
      <c r="BM392" s="189"/>
      <c r="BN392" s="189"/>
      <c r="BO392" s="189"/>
      <c r="BP392" s="189"/>
      <c r="BQ392" s="189"/>
      <c r="BR392" s="189"/>
      <c r="BS392" s="189"/>
      <c r="BT392" s="189"/>
      <c r="BU392" s="190"/>
      <c r="BV392" s="172"/>
      <c r="BW392" s="173"/>
      <c r="BX392" s="172"/>
      <c r="BY392" s="173"/>
      <c r="BZ392" s="172"/>
      <c r="CA392" s="173"/>
      <c r="CB392" s="172"/>
      <c r="CC392" s="173"/>
      <c r="CD392" s="172"/>
      <c r="CE392" s="173"/>
      <c r="CF392" s="174"/>
      <c r="CG392" s="157"/>
      <c r="CH392" s="158"/>
      <c r="CI392" s="158"/>
      <c r="CJ392" s="158"/>
      <c r="CK392" s="158"/>
      <c r="CL392" s="158"/>
      <c r="CM392" s="158"/>
      <c r="CN392" s="158"/>
      <c r="CO392" s="158"/>
      <c r="CP392" s="158"/>
      <c r="CQ392" s="158"/>
      <c r="CR392" s="158"/>
      <c r="CS392" s="159"/>
      <c r="CT392" s="165"/>
      <c r="CU392" s="166"/>
      <c r="CV392" s="184"/>
      <c r="CW392" s="188"/>
      <c r="CX392" s="189"/>
      <c r="CY392" s="189"/>
      <c r="CZ392" s="189"/>
      <c r="DA392" s="189"/>
      <c r="DB392" s="189"/>
      <c r="DC392" s="189"/>
      <c r="DD392" s="189"/>
      <c r="DE392" s="189"/>
      <c r="DF392" s="189"/>
      <c r="DG392" s="189"/>
      <c r="DH392" s="189"/>
      <c r="DI392" s="189"/>
      <c r="DJ392" s="189"/>
      <c r="DK392" s="190"/>
      <c r="DL392" s="172"/>
      <c r="DM392" s="173"/>
      <c r="DN392" s="172"/>
      <c r="DO392" s="173"/>
      <c r="DP392" s="172"/>
      <c r="DQ392" s="173"/>
      <c r="DR392" s="172"/>
      <c r="DS392" s="173"/>
      <c r="DT392" s="172"/>
      <c r="DU392" s="173"/>
      <c r="DV392" s="174"/>
    </row>
    <row r="393" spans="1:126" ht="11.25" customHeight="1">
      <c r="A393" s="266" t="s">
        <v>11</v>
      </c>
      <c r="B393" s="267"/>
      <c r="C393" s="267"/>
      <c r="D393" s="277" t="s">
        <v>12</v>
      </c>
      <c r="E393" s="278"/>
      <c r="F393" s="280" t="str">
        <f>Players!$H$3</f>
        <v>Women's Singles</v>
      </c>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81"/>
      <c r="AE393" s="281"/>
      <c r="AF393" s="281"/>
      <c r="AG393" s="281"/>
      <c r="AH393" s="302" t="s">
        <v>13</v>
      </c>
      <c r="AI393" s="303"/>
      <c r="AJ393" s="303"/>
      <c r="AK393" s="328" t="s">
        <v>49</v>
      </c>
      <c r="AL393" s="328"/>
      <c r="AM393" s="328"/>
      <c r="AN393" s="328"/>
      <c r="AO393" s="329"/>
      <c r="AQ393" s="157"/>
      <c r="AR393" s="158"/>
      <c r="AS393" s="158"/>
      <c r="AT393" s="158"/>
      <c r="AU393" s="158"/>
      <c r="AV393" s="158"/>
      <c r="AW393" s="158"/>
      <c r="AX393" s="158"/>
      <c r="AY393" s="158"/>
      <c r="AZ393" s="158"/>
      <c r="BA393" s="158"/>
      <c r="BB393" s="158"/>
      <c r="BC393" s="159"/>
      <c r="BD393" s="165"/>
      <c r="BE393" s="166"/>
      <c r="BF393" s="175" t="str">
        <f>C414</f>
        <v>E</v>
      </c>
      <c r="BG393" s="177" t="str">
        <f>IF(VLOOKUP($BF393,$A397:$C405,3,FALSE)=0,"",CONCATENATE(VLOOKUP(VLOOKUP($BF393,$A397:$C405,3,FALSE),Players!$J:$N,4,FALSE)," ",VLOOKUP($BF393,$A397:$C405,3,FALSE)," ",IF(ISERROR(VLOOKUP(VLOOKUP($BF393,$A397:$C405,3,FALSE),Players!$J:$N,5,FALSE)),"()",CONCATENATE("(",VLOOKUP(VLOOKUP($BF393,$A397:$C405,3,FALSE),Players!$J:$N,5,FALSE),")"))))</f>
        <v/>
      </c>
      <c r="BH393" s="178"/>
      <c r="BI393" s="178"/>
      <c r="BJ393" s="178"/>
      <c r="BK393" s="178"/>
      <c r="BL393" s="178"/>
      <c r="BM393" s="178"/>
      <c r="BN393" s="178"/>
      <c r="BO393" s="178"/>
      <c r="BP393" s="178"/>
      <c r="BQ393" s="178"/>
      <c r="BR393" s="178"/>
      <c r="BS393" s="178"/>
      <c r="BT393" s="178"/>
      <c r="BU393" s="179"/>
      <c r="BV393" s="150" t="str">
        <f>IF(D414&lt;&gt;"",D414,"")</f>
        <v/>
      </c>
      <c r="BW393" s="151"/>
      <c r="BX393" s="150" t="str">
        <f>IF(F414&lt;&gt;"",F414,"")</f>
        <v/>
      </c>
      <c r="BY393" s="151"/>
      <c r="BZ393" s="150" t="str">
        <f>IF(H414&lt;&gt;"",H414,"")</f>
        <v/>
      </c>
      <c r="CA393" s="151"/>
      <c r="CB393" s="150" t="str">
        <f>IF(J414&lt;&gt;"",J414,"")</f>
        <v/>
      </c>
      <c r="CC393" s="151"/>
      <c r="CD393" s="150" t="str">
        <f>IF(L414&lt;&gt;"",L414,"")</f>
        <v/>
      </c>
      <c r="CE393" s="151"/>
      <c r="CF393" s="174" t="str">
        <f>IF($CF391&lt;&gt;"",IF(CF391="W","L","W"),"")</f>
        <v/>
      </c>
      <c r="CG393" s="157"/>
      <c r="CH393" s="158"/>
      <c r="CI393" s="158"/>
      <c r="CJ393" s="158"/>
      <c r="CK393" s="158"/>
      <c r="CL393" s="158"/>
      <c r="CM393" s="158"/>
      <c r="CN393" s="158"/>
      <c r="CO393" s="158"/>
      <c r="CP393" s="158"/>
      <c r="CQ393" s="158"/>
      <c r="CR393" s="158"/>
      <c r="CS393" s="159"/>
      <c r="CT393" s="165"/>
      <c r="CU393" s="166"/>
      <c r="CV393" s="175" t="str">
        <f>Q422</f>
        <v>E</v>
      </c>
      <c r="CW393" s="177" t="str">
        <f>IF(VLOOKUP($CV393,$A397:$C405,3,FALSE)=0,"",CONCATENATE(VLOOKUP(VLOOKUP($CV393,$A397:$C405,3,FALSE),Players!$J:$N,4,FALSE)," ",VLOOKUP($CV393,$A397:$C405,3,FALSE)," ",IF(ISERROR(VLOOKUP(VLOOKUP($CV393,$A397:$C405,3,FALSE),Players!$J:$N,5,FALSE)),"()",CONCATENATE("(",VLOOKUP(VLOOKUP($CV393,$A397:$C405,3,FALSE),Players!$J:$N,5,FALSE),")"))))</f>
        <v/>
      </c>
      <c r="CX393" s="178"/>
      <c r="CY393" s="178"/>
      <c r="CZ393" s="178"/>
      <c r="DA393" s="178"/>
      <c r="DB393" s="178"/>
      <c r="DC393" s="178"/>
      <c r="DD393" s="178"/>
      <c r="DE393" s="178"/>
      <c r="DF393" s="178"/>
      <c r="DG393" s="178"/>
      <c r="DH393" s="178"/>
      <c r="DI393" s="178"/>
      <c r="DJ393" s="178"/>
      <c r="DK393" s="179"/>
      <c r="DL393" s="150" t="str">
        <f>IF(R422&lt;&gt;"",R422,"")</f>
        <v/>
      </c>
      <c r="DM393" s="151"/>
      <c r="DN393" s="150" t="str">
        <f>IF(T422&lt;&gt;"",T422,"")</f>
        <v/>
      </c>
      <c r="DO393" s="151"/>
      <c r="DP393" s="150" t="str">
        <f>IF(V422&lt;&gt;"",V422,"")</f>
        <v/>
      </c>
      <c r="DQ393" s="151"/>
      <c r="DR393" s="150" t="str">
        <f>IF(X422&lt;&gt;"",X422,"")</f>
        <v/>
      </c>
      <c r="DS393" s="151"/>
      <c r="DT393" s="150" t="str">
        <f>IF(Z422&lt;&gt;"",Z422,"")</f>
        <v/>
      </c>
      <c r="DU393" s="151"/>
      <c r="DV393" s="174" t="str">
        <f>IF($DV391&lt;&gt;"",IF(DV391="W","L","W"),"")</f>
        <v/>
      </c>
    </row>
    <row r="394" spans="1:126" ht="11.25" customHeight="1" thickBot="1">
      <c r="A394" s="275"/>
      <c r="B394" s="276"/>
      <c r="C394" s="276"/>
      <c r="D394" s="279"/>
      <c r="E394" s="279"/>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282"/>
      <c r="AG394" s="282"/>
      <c r="AH394" s="304"/>
      <c r="AI394" s="305"/>
      <c r="AJ394" s="305"/>
      <c r="AK394" s="330"/>
      <c r="AL394" s="330"/>
      <c r="AM394" s="330"/>
      <c r="AN394" s="330"/>
      <c r="AO394" s="331"/>
      <c r="AQ394" s="160"/>
      <c r="AR394" s="161"/>
      <c r="AS394" s="161"/>
      <c r="AT394" s="161"/>
      <c r="AU394" s="161"/>
      <c r="AV394" s="161"/>
      <c r="AW394" s="161"/>
      <c r="AX394" s="161"/>
      <c r="AY394" s="161"/>
      <c r="AZ394" s="161"/>
      <c r="BA394" s="161"/>
      <c r="BB394" s="161"/>
      <c r="BC394" s="162"/>
      <c r="BD394" s="167"/>
      <c r="BE394" s="168"/>
      <c r="BF394" s="176"/>
      <c r="BG394" s="180"/>
      <c r="BH394" s="181"/>
      <c r="BI394" s="181"/>
      <c r="BJ394" s="181"/>
      <c r="BK394" s="181"/>
      <c r="BL394" s="181"/>
      <c r="BM394" s="181"/>
      <c r="BN394" s="181"/>
      <c r="BO394" s="181"/>
      <c r="BP394" s="181"/>
      <c r="BQ394" s="181"/>
      <c r="BR394" s="181"/>
      <c r="BS394" s="181"/>
      <c r="BT394" s="181"/>
      <c r="BU394" s="182"/>
      <c r="BV394" s="152"/>
      <c r="BW394" s="153"/>
      <c r="BX394" s="152"/>
      <c r="BY394" s="153"/>
      <c r="BZ394" s="152"/>
      <c r="CA394" s="153"/>
      <c r="CB394" s="152"/>
      <c r="CC394" s="153"/>
      <c r="CD394" s="152"/>
      <c r="CE394" s="153"/>
      <c r="CF394" s="174"/>
      <c r="CG394" s="160"/>
      <c r="CH394" s="161"/>
      <c r="CI394" s="161"/>
      <c r="CJ394" s="161"/>
      <c r="CK394" s="161"/>
      <c r="CL394" s="161"/>
      <c r="CM394" s="161"/>
      <c r="CN394" s="161"/>
      <c r="CO394" s="161"/>
      <c r="CP394" s="161"/>
      <c r="CQ394" s="161"/>
      <c r="CR394" s="161"/>
      <c r="CS394" s="162"/>
      <c r="CT394" s="167"/>
      <c r="CU394" s="168"/>
      <c r="CV394" s="176"/>
      <c r="CW394" s="180"/>
      <c r="CX394" s="181"/>
      <c r="CY394" s="181"/>
      <c r="CZ394" s="181"/>
      <c r="DA394" s="181"/>
      <c r="DB394" s="181"/>
      <c r="DC394" s="181"/>
      <c r="DD394" s="181"/>
      <c r="DE394" s="181"/>
      <c r="DF394" s="181"/>
      <c r="DG394" s="181"/>
      <c r="DH394" s="181"/>
      <c r="DI394" s="181"/>
      <c r="DJ394" s="181"/>
      <c r="DK394" s="182"/>
      <c r="DL394" s="152"/>
      <c r="DM394" s="153"/>
      <c r="DN394" s="152"/>
      <c r="DO394" s="153"/>
      <c r="DP394" s="152"/>
      <c r="DQ394" s="153"/>
      <c r="DR394" s="152"/>
      <c r="DS394" s="153"/>
      <c r="DT394" s="152"/>
      <c r="DU394" s="153"/>
      <c r="DV394" s="174"/>
    </row>
    <row r="395" spans="1:126" ht="11.25" customHeight="1">
      <c r="A395" s="259" t="s">
        <v>15</v>
      </c>
      <c r="B395" s="260"/>
      <c r="C395" s="260"/>
      <c r="D395" s="264">
        <v>7</v>
      </c>
      <c r="E395" s="264"/>
      <c r="F395" s="266" t="s">
        <v>16</v>
      </c>
      <c r="G395" s="267"/>
      <c r="H395" s="267"/>
      <c r="I395" s="283"/>
      <c r="J395" s="284"/>
      <c r="K395" s="284"/>
      <c r="L395" s="284"/>
      <c r="M395" s="284"/>
      <c r="N395" s="264"/>
      <c r="O395" s="264"/>
      <c r="P395" s="264"/>
      <c r="Q395" s="264"/>
      <c r="R395" s="264"/>
      <c r="S395" s="264"/>
      <c r="T395" s="264"/>
      <c r="U395" s="264"/>
      <c r="V395" s="264"/>
      <c r="W395" s="264"/>
      <c r="X395" s="264"/>
      <c r="Y395" s="264"/>
      <c r="Z395" s="264"/>
      <c r="AA395" s="325"/>
      <c r="AB395" s="150" t="s">
        <v>17</v>
      </c>
      <c r="AC395" s="270"/>
      <c r="AD395" s="288" t="s">
        <v>18</v>
      </c>
      <c r="AE395" s="270"/>
      <c r="AF395" s="288" t="s">
        <v>19</v>
      </c>
      <c r="AG395" s="270"/>
      <c r="AH395" s="288" t="s">
        <v>20</v>
      </c>
      <c r="AI395" s="270"/>
      <c r="AJ395" s="288" t="s">
        <v>43</v>
      </c>
      <c r="AK395" s="290"/>
      <c r="AL395" s="292" t="s">
        <v>21</v>
      </c>
      <c r="AM395" s="293"/>
      <c r="AN395" s="296" t="s">
        <v>22</v>
      </c>
      <c r="AO395" s="297"/>
      <c r="AQ395" s="126"/>
      <c r="AR395" s="126"/>
      <c r="AS395" s="126"/>
      <c r="AT395" s="126"/>
      <c r="AU395" s="126"/>
      <c r="AV395" s="126"/>
      <c r="AW395" s="126"/>
      <c r="AX395" s="126"/>
      <c r="AY395" s="126"/>
      <c r="AZ395" s="126"/>
      <c r="BA395" s="126"/>
      <c r="BB395" s="126"/>
      <c r="BC395" s="126"/>
      <c r="BV395" s="169" t="str">
        <f>IF(CF391&lt;&gt;"",IF(AND(AND(BV391&gt;-1,BV393&gt;-1),OR(BV391&gt;10,BV393&gt;10),ABS(BV391-BV393)&gt;1,IF(OR(BV391&gt;11,BV393&gt;11),ABS(BV391-BV393)=2,TRUE),BV391=INT(BV391),BV393=INT(BV393)),"","Error"),"")</f>
        <v/>
      </c>
      <c r="BW395" s="169"/>
      <c r="BX395" s="169" t="str">
        <f>IF(CF391&lt;&gt;"",IF(AND(AND(BX391&gt;-1,BX393&gt;-1),OR(BX391&gt;10,BX393&gt;10),ABS(BX391-BX393)&gt;1,IF(OR(BX391&gt;11,BX393&gt;11),ABS(BX391-BX393)=2,TRUE),BX391=INT(BX391),BX393=INT(BX393)),"","Error"),"")</f>
        <v/>
      </c>
      <c r="BY395" s="169"/>
      <c r="BZ395" s="169" t="str">
        <f>IF(CF391&lt;&gt;"",IF(AND(AND(BZ391&gt;-1,BZ393&gt;-1),OR(BZ391&gt;10,BZ393&gt;10),ABS(BZ391-BZ393)&gt;1,IF(OR(BZ391&gt;11,BZ393&gt;11),ABS(BZ391-BZ393)=2,TRUE),BZ391=INT(BZ391),BZ393=INT(BZ393)),"","Error"),"")</f>
        <v/>
      </c>
      <c r="CA395" s="169"/>
      <c r="CB395" s="169" t="str">
        <f>IF(AND(CF391&lt;&gt;"",CB391&lt;&gt;""),IF(AND(AND(CB391&gt;-1,CB393&gt;-1),OR(CB391&gt;10,CB393&gt;10),ABS(CB391-CB393)&gt;1,IF(OR(CB391&gt;11,CB393&gt;11),ABS(CB391-CB393)=2,TRUE),CB391=INT(CB391),CB393=INT(CB393)),"","Error"),"")</f>
        <v/>
      </c>
      <c r="CC395" s="169"/>
      <c r="CD395" s="169" t="str">
        <f>IF(AND(CF391&lt;&gt;"",CD391&lt;&gt;""),IF(AND(AND(CD391&gt;-1,CD393&gt;-1),OR(CD391&gt;10,CD393&gt;10),ABS(CD391-CD393)&gt;1,IF(OR(CD391&gt;11,CD393&gt;11),ABS(CD391-CD393)=2,TRUE),CD391=INT(CD391),CD393=INT(CD393)),"","Error"),"")</f>
        <v/>
      </c>
      <c r="CE395" s="169"/>
      <c r="CG395" s="126"/>
      <c r="CH395" s="126"/>
      <c r="CI395" s="126"/>
      <c r="CJ395" s="126"/>
      <c r="CK395" s="126"/>
      <c r="CL395" s="126"/>
      <c r="CM395" s="126"/>
      <c r="CN395" s="126"/>
      <c r="CO395" s="126"/>
      <c r="CP395" s="126"/>
      <c r="CQ395" s="126"/>
      <c r="CR395" s="126"/>
      <c r="CS395" s="126"/>
      <c r="DL395" s="169" t="str">
        <f>IF(DV391&lt;&gt;"",IF(AND(AND(DL391&gt;-1,DL393&gt;-1),OR(DL391&gt;10,DL393&gt;10),ABS(DL391-DL393)&gt;1,IF(OR(DL391&gt;11,DL393&gt;11),ABS(DL391-DL393)=2,TRUE),DL391=INT(DL391),DL393=INT(DL393)),"","Error"),"")</f>
        <v/>
      </c>
      <c r="DM395" s="169"/>
      <c r="DN395" s="169" t="str">
        <f>IF(DV391&lt;&gt;"",IF(AND(AND(DN391&gt;-1,DN393&gt;-1),OR(DN391&gt;10,DN393&gt;10),ABS(DN391-DN393)&gt;1,IF(OR(DN391&gt;11,DN393&gt;11),ABS(DN391-DN393)=2,TRUE),DN391=INT(DN391),DN393=INT(DN393)),"","Error"),"")</f>
        <v/>
      </c>
      <c r="DO395" s="169"/>
      <c r="DP395" s="169" t="str">
        <f>IF(DV391&lt;&gt;"",IF(AND(AND(DP391&gt;-1,DP393&gt;-1),OR(DP391&gt;10,DP393&gt;10),ABS(DP391-DP393)&gt;1,IF(OR(DP391&gt;11,DP393&gt;11),ABS(DP391-DP393)=2,TRUE),DP391=INT(DP391),DP393=INT(DP393)),"","Error"),"")</f>
        <v/>
      </c>
      <c r="DQ395" s="169"/>
      <c r="DR395" s="169" t="str">
        <f>IF(AND(DV391&lt;&gt;"",DR391&lt;&gt;""),IF(AND(AND(DR391&gt;-1,DR393&gt;-1),OR(DR391&gt;10,DR393&gt;10),ABS(DR391-DR393)&gt;1,IF(OR(DR391&gt;11,DR393&gt;11),ABS(DR391-DR393)=2,TRUE),DR391=INT(DR391),DR393=INT(DR393)),"","Error"),"")</f>
        <v/>
      </c>
      <c r="DS395" s="169"/>
      <c r="DT395" s="169" t="str">
        <f>IF(AND(DV391&lt;&gt;"",DT391&lt;&gt;""),IF(AND(AND(DT391&gt;-1,DT393&gt;-1),OR(DT391&gt;10,DT393&gt;10),ABS(DT391-DT393)&gt;1,IF(OR(DT391&gt;11,DT393&gt;11),ABS(DT391-DT393)=2,TRUE),DT391=INT(DT391),DT393=INT(DT393)),"","Error"),"")</f>
        <v/>
      </c>
      <c r="DU395" s="169"/>
    </row>
    <row r="396" spans="1:126" ht="11.25" customHeight="1" thickBot="1">
      <c r="A396" s="261"/>
      <c r="B396" s="262"/>
      <c r="C396" s="263"/>
      <c r="D396" s="265"/>
      <c r="E396" s="265"/>
      <c r="F396" s="268"/>
      <c r="G396" s="269"/>
      <c r="H396" s="269"/>
      <c r="I396" s="286"/>
      <c r="J396" s="286"/>
      <c r="K396" s="286"/>
      <c r="L396" s="286"/>
      <c r="M396" s="286"/>
      <c r="N396" s="326"/>
      <c r="O396" s="326"/>
      <c r="P396" s="326"/>
      <c r="Q396" s="326"/>
      <c r="R396" s="326"/>
      <c r="S396" s="326"/>
      <c r="T396" s="326"/>
      <c r="U396" s="326"/>
      <c r="V396" s="326"/>
      <c r="W396" s="326"/>
      <c r="X396" s="326"/>
      <c r="Y396" s="326"/>
      <c r="Z396" s="326"/>
      <c r="AA396" s="327"/>
      <c r="AB396" s="194"/>
      <c r="AC396" s="195"/>
      <c r="AD396" s="289"/>
      <c r="AE396" s="195"/>
      <c r="AF396" s="289"/>
      <c r="AG396" s="195"/>
      <c r="AH396" s="289"/>
      <c r="AI396" s="195"/>
      <c r="AJ396" s="289"/>
      <c r="AK396" s="291"/>
      <c r="AL396" s="294"/>
      <c r="AM396" s="295"/>
      <c r="AN396" s="298"/>
      <c r="AO396" s="299"/>
      <c r="AQ396" s="126"/>
      <c r="AR396" s="126"/>
      <c r="AS396" s="126"/>
      <c r="AT396" s="126"/>
      <c r="AU396" s="126"/>
      <c r="AV396" s="126"/>
      <c r="AW396" s="126"/>
      <c r="AX396" s="126"/>
      <c r="AY396" s="126"/>
      <c r="AZ396" s="126"/>
      <c r="BA396" s="126"/>
      <c r="BB396" s="126"/>
      <c r="BC396" s="126"/>
      <c r="CG396" s="126"/>
      <c r="CH396" s="126"/>
      <c r="CI396" s="126"/>
      <c r="CJ396" s="126"/>
      <c r="CK396" s="126"/>
      <c r="CL396" s="126"/>
      <c r="CM396" s="126"/>
      <c r="CN396" s="126"/>
      <c r="CO396" s="126"/>
      <c r="CP396" s="126"/>
      <c r="CQ396" s="126"/>
      <c r="CR396" s="126"/>
      <c r="CS396" s="126"/>
    </row>
    <row r="397" spans="1:126" ht="11.25" customHeight="1">
      <c r="A397" s="210" t="str">
        <f>AB395</f>
        <v>A</v>
      </c>
      <c r="B397" s="211"/>
      <c r="C397" s="214"/>
      <c r="D397" s="215"/>
      <c r="E397" s="215"/>
      <c r="F397" s="215"/>
      <c r="G397" s="215"/>
      <c r="H397" s="215"/>
      <c r="I397" s="215"/>
      <c r="J397" s="215"/>
      <c r="K397" s="215"/>
      <c r="L397" s="215"/>
      <c r="M397" s="215"/>
      <c r="N397" s="215"/>
      <c r="O397" s="215"/>
      <c r="P397" s="215"/>
      <c r="Q397" s="215"/>
      <c r="R397" s="215"/>
      <c r="S397" s="215"/>
      <c r="T397" s="215"/>
      <c r="U397" s="215"/>
      <c r="V397" s="215"/>
      <c r="W397" s="215"/>
      <c r="X397" s="215"/>
      <c r="Y397" s="215"/>
      <c r="Z397" s="215"/>
      <c r="AA397" s="216"/>
      <c r="AB397" s="250"/>
      <c r="AC397" s="229"/>
      <c r="AD397" s="252" t="str">
        <f>IF($D393="1P",IF(Z424=Z426,IF(X424=X426,IF(V424&lt;&gt;"",IF(V424&gt;V426,"W","L"),""),IF(X424&gt;X426,"W","L")),IF(Z424&gt;Z426,"W","L")),IF(Z416=Z418,IF(X416=X418,IF(V416&lt;&gt;"",IF(V416&gt;V418,"W","L"),""),IF(X416&gt;X418,"W","L")),IF(Z416&gt;Z418,"W","L")))</f>
        <v/>
      </c>
      <c r="AE397" s="253"/>
      <c r="AF397" s="252" t="str">
        <f>IF($D393="1P",IF(Z416=Z418,IF(X416=X418,IF(V416&lt;&gt;"",IF(V416&gt;V418,"W","L"),""),IF(X416&gt;X418,"W","L")),IF(Z416&gt;Z418,"W","L")),IF(L428=L430,IF(J428=J430,IF(H428&lt;&gt;"",IF(H428&gt;H430,"W","L"),""),IF(J428&gt;J430,"W","L")),IF(L428&gt;L430,"W","L")))</f>
        <v/>
      </c>
      <c r="AG397" s="253"/>
      <c r="AH397" s="252" t="str">
        <f>IF($D393="1P",IF(L428=L430,IF(J428=J430,IF(H428&lt;&gt;"",IF(H428&gt;H430,"W","L"),""),IF(J428&gt;J430,"W","L")),IF(L428&gt;L430,"W","L")),IF(L420=L422,IF(J420=J422,IF(H420&lt;&gt;"",IF(H420&gt;H422,"W","L"),""),IF(J420&gt;J422,"W","L")),IF(L420&gt;L422,"W","L")))</f>
        <v/>
      </c>
      <c r="AI397" s="253"/>
      <c r="AJ397" s="252" t="str">
        <f>IF($D393="1P",IF(L420=L422,IF(J420=J422,IF(H420&lt;&gt;"",IF(H420&gt;H422,"W","L"),""),IF(J420&gt;J422,"W","L")),IF(L420&gt;L422,"W","L")),IF(Z424=Z426,IF(X424=X426,IF(V424&lt;&gt;"",IF(V424&gt;V426,"W","L"),""),IF(X424&gt;X426,"W","L")),IF(Z424&gt;Z426,"W","L")))</f>
        <v/>
      </c>
      <c r="AK397" s="324"/>
      <c r="AL397" s="254" t="str">
        <f>IF(OR(COUNTIF(AB397:AJ397,"W"),COUNTIF(AB397:AJ397,"L")),COUNTIF(AB397:AJ397,"W")*2+COUNTIF(AB397:AJ397,"L"),"")</f>
        <v/>
      </c>
      <c r="AM397" s="255"/>
      <c r="AN397" s="256" t="str">
        <f>IF(AL397&lt;&gt;"",RANK(AL397,AL397:AL405,0),"")</f>
        <v/>
      </c>
      <c r="AO397" s="257"/>
      <c r="AQ397" s="127"/>
      <c r="AR397" s="127"/>
      <c r="AS397" s="127"/>
      <c r="AT397" s="127"/>
      <c r="AU397" s="127"/>
      <c r="AV397" s="127"/>
      <c r="AW397" s="127"/>
      <c r="AX397" s="127"/>
      <c r="AY397" s="127"/>
      <c r="AZ397" s="127"/>
      <c r="BA397" s="127"/>
      <c r="BB397" s="127"/>
      <c r="BC397" s="127"/>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127"/>
      <c r="CH397" s="127"/>
      <c r="CI397" s="127"/>
      <c r="CJ397" s="127"/>
      <c r="CK397" s="127"/>
      <c r="CL397" s="127"/>
      <c r="CM397" s="127"/>
      <c r="CN397" s="127"/>
      <c r="CO397" s="127"/>
      <c r="CP397" s="127"/>
      <c r="CQ397" s="127"/>
      <c r="CR397" s="127"/>
      <c r="CS397" s="127"/>
      <c r="CT397" s="40"/>
      <c r="CU397" s="40"/>
      <c r="CV397" s="40"/>
      <c r="CW397" s="40"/>
      <c r="CX397" s="40"/>
      <c r="CY397" s="40"/>
      <c r="CZ397" s="40"/>
      <c r="DA397" s="40"/>
      <c r="DB397" s="40"/>
      <c r="DC397" s="40"/>
      <c r="DD397" s="40"/>
      <c r="DE397" s="40"/>
      <c r="DF397" s="40"/>
      <c r="DG397" s="40"/>
      <c r="DH397" s="40"/>
      <c r="DI397" s="40"/>
      <c r="DJ397" s="40"/>
      <c r="DK397" s="40"/>
      <c r="DL397" s="40"/>
      <c r="DM397" s="40"/>
      <c r="DN397" s="40"/>
      <c r="DO397" s="40"/>
      <c r="DP397" s="40"/>
      <c r="DQ397" s="40"/>
      <c r="DR397" s="40"/>
      <c r="DS397" s="40"/>
      <c r="DT397" s="40"/>
      <c r="DU397" s="40"/>
    </row>
    <row r="398" spans="1:126" ht="11.25" customHeight="1">
      <c r="A398" s="212"/>
      <c r="B398" s="213"/>
      <c r="C398" s="217"/>
      <c r="D398" s="218"/>
      <c r="E398" s="218"/>
      <c r="F398" s="218"/>
      <c r="G398" s="218"/>
      <c r="H398" s="218"/>
      <c r="I398" s="218"/>
      <c r="J398" s="218"/>
      <c r="K398" s="218"/>
      <c r="L398" s="218"/>
      <c r="M398" s="218"/>
      <c r="N398" s="218"/>
      <c r="O398" s="218"/>
      <c r="P398" s="218"/>
      <c r="Q398" s="218"/>
      <c r="R398" s="218"/>
      <c r="S398" s="218"/>
      <c r="T398" s="218"/>
      <c r="U398" s="218"/>
      <c r="V398" s="218"/>
      <c r="W398" s="218"/>
      <c r="X398" s="218"/>
      <c r="Y398" s="218"/>
      <c r="Z398" s="218"/>
      <c r="AA398" s="219"/>
      <c r="AB398" s="251"/>
      <c r="AC398" s="236"/>
      <c r="AD398" s="234"/>
      <c r="AE398" s="233"/>
      <c r="AF398" s="234"/>
      <c r="AG398" s="233"/>
      <c r="AH398" s="234"/>
      <c r="AI398" s="233"/>
      <c r="AJ398" s="234"/>
      <c r="AK398" s="238"/>
      <c r="AL398" s="241"/>
      <c r="AM398" s="240"/>
      <c r="AN398" s="258"/>
      <c r="AO398" s="243"/>
      <c r="AQ398" s="128"/>
      <c r="AR398" s="128"/>
      <c r="AS398" s="128"/>
      <c r="AT398" s="128"/>
      <c r="AU398" s="128"/>
      <c r="AV398" s="128"/>
      <c r="AW398" s="128"/>
      <c r="AX398" s="128"/>
      <c r="AY398" s="128"/>
      <c r="AZ398" s="128"/>
      <c r="BA398" s="128"/>
      <c r="BB398" s="128"/>
      <c r="BC398" s="128"/>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128"/>
      <c r="CH398" s="128"/>
      <c r="CI398" s="128"/>
      <c r="CJ398" s="128"/>
      <c r="CK398" s="128"/>
      <c r="CL398" s="128"/>
      <c r="CM398" s="128"/>
      <c r="CN398" s="128"/>
      <c r="CO398" s="128"/>
      <c r="CP398" s="128"/>
      <c r="CQ398" s="128"/>
      <c r="CR398" s="128"/>
      <c r="CS398" s="128"/>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row>
    <row r="399" spans="1:126" ht="11.25" customHeight="1">
      <c r="A399" s="210" t="str">
        <f>AD395</f>
        <v>B</v>
      </c>
      <c r="B399" s="211"/>
      <c r="C399" s="214"/>
      <c r="D399" s="215"/>
      <c r="E399" s="215"/>
      <c r="F399" s="215"/>
      <c r="G399" s="215"/>
      <c r="H399" s="215"/>
      <c r="I399" s="215"/>
      <c r="J399" s="215"/>
      <c r="K399" s="215"/>
      <c r="L399" s="215"/>
      <c r="M399" s="215"/>
      <c r="N399" s="215"/>
      <c r="O399" s="215"/>
      <c r="P399" s="215"/>
      <c r="Q399" s="215"/>
      <c r="R399" s="215"/>
      <c r="S399" s="215"/>
      <c r="T399" s="215"/>
      <c r="U399" s="215"/>
      <c r="V399" s="215"/>
      <c r="W399" s="215"/>
      <c r="X399" s="215"/>
      <c r="Y399" s="215"/>
      <c r="Z399" s="215"/>
      <c r="AA399" s="216"/>
      <c r="AB399" s="220" t="str">
        <f>IF(AD397&lt;&gt;"",IF(AD397="W","L","W"),"")</f>
        <v/>
      </c>
      <c r="AC399" s="221"/>
      <c r="AD399" s="228"/>
      <c r="AE399" s="229"/>
      <c r="AF399" s="227" t="str">
        <f>IF($D393="1P",IF(L424=L426,IF(J424=J426,IF(H424&lt;&gt;"",IF(H424&gt;H426,"W","L"),""),IF(J424&gt;J426,"W","L")),IF(L424&gt;L426,"W","L")),IF(Z428=Z430,IF(X428=X430,IF(V428&lt;&gt;"",IF(V428&gt;V430,"W","L"),""),IF(X428&gt;X430,"W","L")),IF(Z428&gt;Z430,"W","L")))</f>
        <v/>
      </c>
      <c r="AG399" s="221"/>
      <c r="AH399" s="227" t="str">
        <f>IF($D393="1P",IF(Z420=Z422,IF(X420=X422,IF(V420&lt;&gt;"",IF(V420&gt;V422,"W","L"),""),IF(X420&gt;X422,"W","L")),IF(Z420&gt;Z422,"W","L")),IF(Z412=Z414,IF(X412=X414,IF(V412&lt;&gt;"",IF(V412&gt;V414,"W","L"),""),IF(X412&gt;X414,"W","L")),IF(Z412&gt;Z414,"W","L")))</f>
        <v/>
      </c>
      <c r="AI399" s="221"/>
      <c r="AJ399" s="227" t="str">
        <f>IF($D393="1P",IF(L412=L414,IF(J412=J414,IF(H412&lt;&gt;"",IF(H412&gt;H414,"W","L"),""),IF(J412&gt;J414,"W","L")),IF(L412&gt;L414,"W","L")),IF(L412=L414,IF(J412=J414,IF(H412&lt;&gt;"",IF(H412&gt;H414,"W","L"),""),IF(J412&gt;J414,"W","L")),IF(L412&gt;L414,"W","L")))</f>
        <v/>
      </c>
      <c r="AK399" s="237"/>
      <c r="AL399" s="239" t="str">
        <f>IF(OR(COUNTIF(AB399:AJ399,"W"),COUNTIF(AB399:AJ399,"L")),COUNTIF(AB399:AJ399,"W")*2+COUNTIF(AB399:AJ399,"L"),"")</f>
        <v/>
      </c>
      <c r="AM399" s="240"/>
      <c r="AN399" s="242" t="str">
        <f>IF(AL399&lt;&gt;"",RANK(AL399,AL397:AL405,0),"")</f>
        <v/>
      </c>
      <c r="AO399" s="243"/>
      <c r="AQ399" s="126"/>
      <c r="AR399" s="126"/>
      <c r="AS399" s="126"/>
      <c r="AT399" s="126"/>
      <c r="AU399" s="126"/>
      <c r="AV399" s="126"/>
      <c r="AW399" s="126"/>
      <c r="AX399" s="126"/>
      <c r="AY399" s="126"/>
      <c r="AZ399" s="126"/>
      <c r="BA399" s="126"/>
      <c r="BB399" s="126"/>
      <c r="BC399" s="126"/>
      <c r="CG399" s="126"/>
      <c r="CH399" s="126"/>
      <c r="CI399" s="126"/>
      <c r="CJ399" s="126"/>
      <c r="CK399" s="126"/>
      <c r="CL399" s="126"/>
      <c r="CM399" s="126"/>
      <c r="CN399" s="126"/>
      <c r="CO399" s="126"/>
      <c r="CP399" s="126"/>
      <c r="CQ399" s="126"/>
      <c r="CR399" s="126"/>
      <c r="CS399" s="126"/>
    </row>
    <row r="400" spans="1:126" ht="11.25" customHeight="1" thickBot="1">
      <c r="A400" s="212"/>
      <c r="B400" s="213"/>
      <c r="C400" s="217"/>
      <c r="D400" s="218"/>
      <c r="E400" s="218"/>
      <c r="F400" s="218"/>
      <c r="G400" s="218"/>
      <c r="H400" s="218"/>
      <c r="I400" s="218"/>
      <c r="J400" s="218"/>
      <c r="K400" s="218"/>
      <c r="L400" s="218"/>
      <c r="M400" s="218"/>
      <c r="N400" s="218"/>
      <c r="O400" s="218"/>
      <c r="P400" s="218"/>
      <c r="Q400" s="218"/>
      <c r="R400" s="218"/>
      <c r="S400" s="218"/>
      <c r="T400" s="218"/>
      <c r="U400" s="218"/>
      <c r="V400" s="218"/>
      <c r="W400" s="218"/>
      <c r="X400" s="218"/>
      <c r="Y400" s="218"/>
      <c r="Z400" s="218"/>
      <c r="AA400" s="219"/>
      <c r="AB400" s="232"/>
      <c r="AC400" s="233"/>
      <c r="AD400" s="235"/>
      <c r="AE400" s="236"/>
      <c r="AF400" s="234"/>
      <c r="AG400" s="233"/>
      <c r="AH400" s="234"/>
      <c r="AI400" s="233"/>
      <c r="AJ400" s="234"/>
      <c r="AK400" s="238"/>
      <c r="AL400" s="241"/>
      <c r="AM400" s="240"/>
      <c r="AN400" s="258"/>
      <c r="AO400" s="243"/>
      <c r="AQ400" s="127"/>
      <c r="AR400" s="127"/>
      <c r="AS400" s="127"/>
      <c r="AT400" s="127"/>
      <c r="AU400" s="127"/>
      <c r="AV400" s="127"/>
      <c r="AW400" s="127"/>
      <c r="AX400" s="127"/>
      <c r="AY400" s="127"/>
      <c r="AZ400" s="127"/>
      <c r="BA400" s="127"/>
      <c r="BB400" s="127"/>
      <c r="BC400" s="127"/>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G400" s="127"/>
      <c r="CH400" s="127"/>
      <c r="CI400" s="127"/>
      <c r="CJ400" s="127"/>
      <c r="CK400" s="127"/>
      <c r="CL400" s="127"/>
      <c r="CM400" s="127"/>
      <c r="CN400" s="127"/>
      <c r="CO400" s="127"/>
      <c r="CP400" s="127"/>
      <c r="CQ400" s="127"/>
      <c r="CR400" s="127"/>
      <c r="CS400" s="127"/>
      <c r="CT400" s="40"/>
      <c r="CU400" s="40"/>
      <c r="CV400" s="40"/>
      <c r="CW400" s="40"/>
      <c r="CX400" s="40"/>
      <c r="CY400" s="40"/>
      <c r="CZ400" s="40"/>
      <c r="DA400" s="40"/>
      <c r="DB400" s="40"/>
      <c r="DC400" s="40"/>
      <c r="DD400" s="40"/>
      <c r="DE400" s="40"/>
      <c r="DF400" s="40"/>
      <c r="DG400" s="40"/>
      <c r="DH400" s="40"/>
      <c r="DI400" s="40"/>
      <c r="DJ400" s="40"/>
      <c r="DK400" s="40"/>
      <c r="DL400" s="40"/>
      <c r="DM400" s="40"/>
      <c r="DN400" s="40"/>
      <c r="DO400" s="40"/>
      <c r="DP400" s="40"/>
      <c r="DQ400" s="40"/>
      <c r="DR400" s="40"/>
      <c r="DS400" s="40"/>
      <c r="DT400" s="40"/>
      <c r="DU400" s="40"/>
    </row>
    <row r="401" spans="1:127" ht="11.25" customHeight="1">
      <c r="A401" s="210" t="str">
        <f>AF395</f>
        <v>C</v>
      </c>
      <c r="B401" s="211"/>
      <c r="C401" s="214"/>
      <c r="D401" s="215"/>
      <c r="E401" s="215"/>
      <c r="F401" s="215"/>
      <c r="G401" s="215"/>
      <c r="H401" s="215"/>
      <c r="I401" s="215"/>
      <c r="J401" s="215"/>
      <c r="K401" s="215"/>
      <c r="L401" s="215"/>
      <c r="M401" s="215"/>
      <c r="N401" s="215"/>
      <c r="O401" s="215"/>
      <c r="P401" s="215"/>
      <c r="Q401" s="215"/>
      <c r="R401" s="215"/>
      <c r="S401" s="215"/>
      <c r="T401" s="215"/>
      <c r="U401" s="215"/>
      <c r="V401" s="215"/>
      <c r="W401" s="215"/>
      <c r="X401" s="215"/>
      <c r="Y401" s="215"/>
      <c r="Z401" s="215"/>
      <c r="AA401" s="216"/>
      <c r="AB401" s="220" t="str">
        <f>IF(AF397&lt;&gt;"",IF(AF397="W","L","W"),"")</f>
        <v/>
      </c>
      <c r="AC401" s="221"/>
      <c r="AD401" s="227" t="str">
        <f>IF(AF399&lt;&gt;"",IF(AF399="W","L","W"),"")</f>
        <v/>
      </c>
      <c r="AE401" s="221"/>
      <c r="AF401" s="228"/>
      <c r="AG401" s="229"/>
      <c r="AH401" s="227" t="str">
        <f>IF($D393="1P",IF(L416=L418,IF(J416=J418,IF(H416&lt;&gt;"",IF(H416&gt;H418,"W","L"),""),IF(J416&gt;J418,"W","L")),IF(L416&gt;L418,"W","L")),IF(L416=L418,IF(J416=J418,IF(H416&lt;&gt;"",IF(H416&gt;H418,"W","L"),""),IF(J416&gt;J418,"W","L")),IF(L416&gt;L418,"W","L")))</f>
        <v/>
      </c>
      <c r="AI401" s="221"/>
      <c r="AJ401" s="227" t="str">
        <f>IF($D393="1P",IF(Z412=Z414,IF(X412=X414,IF(V412&lt;&gt;"",IF(V412&gt;V414,"W","L"),""),IF(X412&gt;X414,"W","L")),IF(Z412&gt;Z414,"W","L")),IF(L424=L426,IF(J424=J426,IF(H424&lt;&gt;"",IF(H424&gt;H426,"W","L"),""),IF(J424&gt;J426,"W","L")),IF(L424&gt;L426,"W","L")))</f>
        <v/>
      </c>
      <c r="AK401" s="237"/>
      <c r="AL401" s="239" t="str">
        <f>IF(OR(COUNTIF(AB401:AJ401,"W"),COUNTIF(AB401:AJ401,"L")),COUNTIF(AB401:AJ401,"W")*2+COUNTIF(AB401:AJ401,"L"),"")</f>
        <v/>
      </c>
      <c r="AM401" s="240"/>
      <c r="AN401" s="242" t="str">
        <f>IF(AL401&lt;&gt;"",RANK(AL401,AL397:AL405,0),"")</f>
        <v/>
      </c>
      <c r="AO401" s="243"/>
      <c r="AQ401" s="154" t="str">
        <f>CONCATENATE($A395," ",$D395,","," ",$F393)</f>
        <v>Group: 7, Women's Singles</v>
      </c>
      <c r="AR401" s="155"/>
      <c r="AS401" s="155"/>
      <c r="AT401" s="155"/>
      <c r="AU401" s="155"/>
      <c r="AV401" s="155"/>
      <c r="AW401" s="155"/>
      <c r="AX401" s="155"/>
      <c r="AY401" s="155"/>
      <c r="AZ401" s="155"/>
      <c r="BA401" s="155"/>
      <c r="BB401" s="155"/>
      <c r="BC401" s="156"/>
      <c r="BD401" s="163">
        <f>A416</f>
        <v>2</v>
      </c>
      <c r="BE401" s="164"/>
      <c r="BF401" s="183" t="str">
        <f>C416</f>
        <v>C</v>
      </c>
      <c r="BG401" s="185" t="str">
        <f>IF(VLOOKUP($BF401,$A397:$C405,3,FALSE)=0,"",CONCATENATE(VLOOKUP(VLOOKUP($BF401,$A397:$C405,3,FALSE),Players!$J:$N,4,FALSE)," ",VLOOKUP($BF401,$A397:$C405,3,FALSE)," ",IF(ISERROR(VLOOKUP(VLOOKUP($BF401,$A397:$C405,3,FALSE),Players!$J:$N,5,FALSE)),"()",CONCATENATE("(",VLOOKUP(VLOOKUP($BF401,$A397:$C405,3,FALSE),Players!$J:$N,5,FALSE),")"))))</f>
        <v/>
      </c>
      <c r="BH401" s="186"/>
      <c r="BI401" s="186"/>
      <c r="BJ401" s="186"/>
      <c r="BK401" s="186"/>
      <c r="BL401" s="186"/>
      <c r="BM401" s="186"/>
      <c r="BN401" s="186"/>
      <c r="BO401" s="186"/>
      <c r="BP401" s="186"/>
      <c r="BQ401" s="186"/>
      <c r="BR401" s="186"/>
      <c r="BS401" s="186"/>
      <c r="BT401" s="186"/>
      <c r="BU401" s="187"/>
      <c r="BV401" s="170" t="str">
        <f>IF(D416&lt;&gt;"",D416,"")</f>
        <v/>
      </c>
      <c r="BW401" s="171"/>
      <c r="BX401" s="170" t="str">
        <f>IF(F416&lt;&gt;"",F416,"")</f>
        <v/>
      </c>
      <c r="BY401" s="171"/>
      <c r="BZ401" s="170" t="str">
        <f>IF(H416&lt;&gt;"",H416,"")</f>
        <v/>
      </c>
      <c r="CA401" s="171"/>
      <c r="CB401" s="170" t="str">
        <f>IF(J416&lt;&gt;"",J416,"")</f>
        <v/>
      </c>
      <c r="CC401" s="171"/>
      <c r="CD401" s="170" t="str">
        <f>IF(L416&lt;&gt;"",L416,"")</f>
        <v/>
      </c>
      <c r="CE401" s="171"/>
      <c r="CF401" s="174" t="str">
        <f>IF($CD401=$CD403,IF($CB401=$CB403,IF($BZ401&lt;&gt;"",IF($BZ401&gt;$BZ403,"W","L"),""),IF($CB401&gt;$CB403,"W","L")),IF($CD401&gt;$CD403,"W","L"))</f>
        <v/>
      </c>
      <c r="CG401" s="154" t="str">
        <f>CONCATENATE($A395," ",$D395,","," ",$F393)</f>
        <v>Group: 7, Women's Singles</v>
      </c>
      <c r="CH401" s="155"/>
      <c r="CI401" s="155"/>
      <c r="CJ401" s="155"/>
      <c r="CK401" s="155"/>
      <c r="CL401" s="155"/>
      <c r="CM401" s="155"/>
      <c r="CN401" s="155"/>
      <c r="CO401" s="155"/>
      <c r="CP401" s="155"/>
      <c r="CQ401" s="155"/>
      <c r="CR401" s="155"/>
      <c r="CS401" s="156"/>
      <c r="CT401" s="163">
        <f>O424</f>
        <v>9</v>
      </c>
      <c r="CU401" s="164"/>
      <c r="CV401" s="183" t="str">
        <f>Q424</f>
        <v>A</v>
      </c>
      <c r="CW401" s="185" t="str">
        <f>IF(VLOOKUP($CV401,$A397:$C405,3,FALSE)=0,"",CONCATENATE(VLOOKUP(VLOOKUP($CV401,$A397:$C405,3,FALSE),Players!$J:$N,4,FALSE)," ",VLOOKUP($CV401,$A397:$C405,3,FALSE)," ",IF(ISERROR(VLOOKUP(VLOOKUP($CV401,$A397:$C405,3,FALSE),Players!$J:$N,5,FALSE)),"()",CONCATENATE("(",VLOOKUP(VLOOKUP($CV401,$A397:$C405,3,FALSE),Players!$J:$N,5,FALSE),")"))))</f>
        <v/>
      </c>
      <c r="CX401" s="186"/>
      <c r="CY401" s="186"/>
      <c r="CZ401" s="186"/>
      <c r="DA401" s="186"/>
      <c r="DB401" s="186"/>
      <c r="DC401" s="186"/>
      <c r="DD401" s="186"/>
      <c r="DE401" s="186"/>
      <c r="DF401" s="186"/>
      <c r="DG401" s="186"/>
      <c r="DH401" s="186"/>
      <c r="DI401" s="186"/>
      <c r="DJ401" s="186"/>
      <c r="DK401" s="187"/>
      <c r="DL401" s="170" t="str">
        <f>IF(R424&lt;&gt;"",R424,"")</f>
        <v/>
      </c>
      <c r="DM401" s="171"/>
      <c r="DN401" s="170" t="str">
        <f>IF(T424&lt;&gt;"",T424,"")</f>
        <v/>
      </c>
      <c r="DO401" s="171"/>
      <c r="DP401" s="170" t="str">
        <f>IF(V424&lt;&gt;"",V424,"")</f>
        <v/>
      </c>
      <c r="DQ401" s="171"/>
      <c r="DR401" s="170" t="str">
        <f>IF(X424&lt;&gt;"",X424,"")</f>
        <v/>
      </c>
      <c r="DS401" s="171"/>
      <c r="DT401" s="170" t="str">
        <f>IF(Z424&lt;&gt;"",Z424,"")</f>
        <v/>
      </c>
      <c r="DU401" s="171"/>
      <c r="DV401" s="174" t="str">
        <f>IF($DT401=$DT403,IF($DR401=$DR403,IF($DP401&lt;&gt;"",IF($DP401&gt;$DP403,"W","L"),""),IF($DR401&gt;$DR403,"W","L")),IF($DT401&gt;$DT403,"W","L"))</f>
        <v/>
      </c>
    </row>
    <row r="402" spans="1:127" ht="11.25" customHeight="1">
      <c r="A402" s="212"/>
      <c r="B402" s="213"/>
      <c r="C402" s="217"/>
      <c r="D402" s="218"/>
      <c r="E402" s="218"/>
      <c r="F402" s="218"/>
      <c r="G402" s="218"/>
      <c r="H402" s="218"/>
      <c r="I402" s="218"/>
      <c r="J402" s="218"/>
      <c r="K402" s="218"/>
      <c r="L402" s="218"/>
      <c r="M402" s="218"/>
      <c r="N402" s="218"/>
      <c r="O402" s="218"/>
      <c r="P402" s="218"/>
      <c r="Q402" s="218"/>
      <c r="R402" s="218"/>
      <c r="S402" s="218"/>
      <c r="T402" s="218"/>
      <c r="U402" s="218"/>
      <c r="V402" s="218"/>
      <c r="W402" s="218"/>
      <c r="X402" s="218"/>
      <c r="Y402" s="218"/>
      <c r="Z402" s="218"/>
      <c r="AA402" s="219"/>
      <c r="AB402" s="232"/>
      <c r="AC402" s="233"/>
      <c r="AD402" s="234"/>
      <c r="AE402" s="233"/>
      <c r="AF402" s="235"/>
      <c r="AG402" s="236"/>
      <c r="AH402" s="234"/>
      <c r="AI402" s="233"/>
      <c r="AJ402" s="234"/>
      <c r="AK402" s="238"/>
      <c r="AL402" s="241"/>
      <c r="AM402" s="240"/>
      <c r="AN402" s="258"/>
      <c r="AO402" s="243"/>
      <c r="AQ402" s="157"/>
      <c r="AR402" s="158"/>
      <c r="AS402" s="158"/>
      <c r="AT402" s="158"/>
      <c r="AU402" s="158"/>
      <c r="AV402" s="158"/>
      <c r="AW402" s="158"/>
      <c r="AX402" s="158"/>
      <c r="AY402" s="158"/>
      <c r="AZ402" s="158"/>
      <c r="BA402" s="158"/>
      <c r="BB402" s="158"/>
      <c r="BC402" s="159"/>
      <c r="BD402" s="165"/>
      <c r="BE402" s="166"/>
      <c r="BF402" s="184"/>
      <c r="BG402" s="188"/>
      <c r="BH402" s="189"/>
      <c r="BI402" s="189"/>
      <c r="BJ402" s="189"/>
      <c r="BK402" s="189"/>
      <c r="BL402" s="189"/>
      <c r="BM402" s="189"/>
      <c r="BN402" s="189"/>
      <c r="BO402" s="189"/>
      <c r="BP402" s="189"/>
      <c r="BQ402" s="189"/>
      <c r="BR402" s="189"/>
      <c r="BS402" s="189"/>
      <c r="BT402" s="189"/>
      <c r="BU402" s="190"/>
      <c r="BV402" s="172"/>
      <c r="BW402" s="173"/>
      <c r="BX402" s="172"/>
      <c r="BY402" s="173"/>
      <c r="BZ402" s="172"/>
      <c r="CA402" s="173"/>
      <c r="CB402" s="172"/>
      <c r="CC402" s="173"/>
      <c r="CD402" s="172"/>
      <c r="CE402" s="173"/>
      <c r="CF402" s="174"/>
      <c r="CG402" s="157"/>
      <c r="CH402" s="158"/>
      <c r="CI402" s="158"/>
      <c r="CJ402" s="158"/>
      <c r="CK402" s="158"/>
      <c r="CL402" s="158"/>
      <c r="CM402" s="158"/>
      <c r="CN402" s="158"/>
      <c r="CO402" s="158"/>
      <c r="CP402" s="158"/>
      <c r="CQ402" s="158"/>
      <c r="CR402" s="158"/>
      <c r="CS402" s="159"/>
      <c r="CT402" s="165"/>
      <c r="CU402" s="166"/>
      <c r="CV402" s="184"/>
      <c r="CW402" s="188"/>
      <c r="CX402" s="189"/>
      <c r="CY402" s="189"/>
      <c r="CZ402" s="189"/>
      <c r="DA402" s="189"/>
      <c r="DB402" s="189"/>
      <c r="DC402" s="189"/>
      <c r="DD402" s="189"/>
      <c r="DE402" s="189"/>
      <c r="DF402" s="189"/>
      <c r="DG402" s="189"/>
      <c r="DH402" s="189"/>
      <c r="DI402" s="189"/>
      <c r="DJ402" s="189"/>
      <c r="DK402" s="190"/>
      <c r="DL402" s="172"/>
      <c r="DM402" s="173"/>
      <c r="DN402" s="172"/>
      <c r="DO402" s="173"/>
      <c r="DP402" s="172"/>
      <c r="DQ402" s="173"/>
      <c r="DR402" s="172"/>
      <c r="DS402" s="173"/>
      <c r="DT402" s="172"/>
      <c r="DU402" s="173"/>
      <c r="DV402" s="174"/>
    </row>
    <row r="403" spans="1:127" ht="11.25" customHeight="1">
      <c r="A403" s="210" t="str">
        <f>AH395</f>
        <v>D</v>
      </c>
      <c r="B403" s="211"/>
      <c r="C403" s="214"/>
      <c r="D403" s="215"/>
      <c r="E403" s="215"/>
      <c r="F403" s="215"/>
      <c r="G403" s="215"/>
      <c r="H403" s="215"/>
      <c r="I403" s="215"/>
      <c r="J403" s="215"/>
      <c r="K403" s="215"/>
      <c r="L403" s="215"/>
      <c r="M403" s="215"/>
      <c r="N403" s="215"/>
      <c r="O403" s="215"/>
      <c r="P403" s="215"/>
      <c r="Q403" s="215"/>
      <c r="R403" s="215"/>
      <c r="S403" s="215"/>
      <c r="T403" s="215"/>
      <c r="U403" s="215"/>
      <c r="V403" s="215"/>
      <c r="W403" s="215"/>
      <c r="X403" s="215"/>
      <c r="Y403" s="215"/>
      <c r="Z403" s="215"/>
      <c r="AA403" s="216"/>
      <c r="AB403" s="220" t="str">
        <f>IF(AH397&lt;&gt;"",IF(AH397="W","L","W"),"")</f>
        <v/>
      </c>
      <c r="AC403" s="221"/>
      <c r="AD403" s="227" t="str">
        <f>IF(AH399&lt;&gt;"",IF(AH399="W","L","W"),"")</f>
        <v/>
      </c>
      <c r="AE403" s="221"/>
      <c r="AF403" s="227" t="str">
        <f>IF(AH401&lt;&gt;"",IF(AH401="W","L","W"),"")</f>
        <v/>
      </c>
      <c r="AG403" s="221"/>
      <c r="AH403" s="228"/>
      <c r="AI403" s="229"/>
      <c r="AJ403" s="227" t="str">
        <f>IF($D393="1P",IF(Z428=Z430,IF(X428=X430,IF(V428&lt;&gt;"",IF(V428&gt;V430,"W","L"),""),IF(X428&gt;X430,"W","L")),IF(Z428&gt;Z430,"W","L")),IF(Z420=Z422,IF(X420=X422,IF(V420&lt;&gt;"",IF(V420&gt;V422,"W","L"),""),IF(X420&gt;X422,"W","L")),IF(Z420&gt;Z422,"W","L")))</f>
        <v/>
      </c>
      <c r="AK403" s="237"/>
      <c r="AL403" s="239" t="str">
        <f>IF(OR(COUNTIF(AB403:AJ403,"W"),COUNTIF(AB403:AJ403,"L")),COUNTIF(AB403:AJ403,"W")*2+COUNTIF(AB403:AJ403,"L"),"")</f>
        <v/>
      </c>
      <c r="AM403" s="240"/>
      <c r="AN403" s="242" t="str">
        <f>IF(AL403&lt;&gt;"",RANK(AL403,AL397:AL405,0),"")</f>
        <v/>
      </c>
      <c r="AO403" s="243"/>
      <c r="AQ403" s="157"/>
      <c r="AR403" s="158"/>
      <c r="AS403" s="158"/>
      <c r="AT403" s="158"/>
      <c r="AU403" s="158"/>
      <c r="AV403" s="158"/>
      <c r="AW403" s="158"/>
      <c r="AX403" s="158"/>
      <c r="AY403" s="158"/>
      <c r="AZ403" s="158"/>
      <c r="BA403" s="158"/>
      <c r="BB403" s="158"/>
      <c r="BC403" s="159"/>
      <c r="BD403" s="165"/>
      <c r="BE403" s="166"/>
      <c r="BF403" s="175" t="str">
        <f>C418</f>
        <v>D</v>
      </c>
      <c r="BG403" s="177" t="str">
        <f>IF(VLOOKUP($BF403,$A397:$C405,3,FALSE)=0,"",CONCATENATE(VLOOKUP(VLOOKUP($BF403,$A397:$C405,3,FALSE),Players!$J:$N,4,FALSE)," ",VLOOKUP($BF403,$A397:$C405,3,FALSE)," ",IF(ISERROR(VLOOKUP(VLOOKUP($BF403,$A397:$C405,3,FALSE),Players!$J:$N,5,FALSE)),"()",CONCATENATE("(",VLOOKUP(VLOOKUP($BF403,$A397:$C405,3,FALSE),Players!$J:$N,5,FALSE),")"))))</f>
        <v/>
      </c>
      <c r="BH403" s="178"/>
      <c r="BI403" s="178"/>
      <c r="BJ403" s="178"/>
      <c r="BK403" s="178"/>
      <c r="BL403" s="178"/>
      <c r="BM403" s="178"/>
      <c r="BN403" s="178"/>
      <c r="BO403" s="178"/>
      <c r="BP403" s="178"/>
      <c r="BQ403" s="178"/>
      <c r="BR403" s="178"/>
      <c r="BS403" s="178"/>
      <c r="BT403" s="178"/>
      <c r="BU403" s="179"/>
      <c r="BV403" s="150" t="str">
        <f>IF(D418&lt;&gt;"",D418,"")</f>
        <v/>
      </c>
      <c r="BW403" s="151"/>
      <c r="BX403" s="150" t="str">
        <f>IF(F418&lt;&gt;"",F418,"")</f>
        <v/>
      </c>
      <c r="BY403" s="151"/>
      <c r="BZ403" s="150" t="str">
        <f>IF(H418&lt;&gt;"",H418,"")</f>
        <v/>
      </c>
      <c r="CA403" s="151"/>
      <c r="CB403" s="150" t="str">
        <f>IF(J418&lt;&gt;"",J418,"")</f>
        <v/>
      </c>
      <c r="CC403" s="151"/>
      <c r="CD403" s="150" t="str">
        <f>IF(L418&lt;&gt;"",L418,"")</f>
        <v/>
      </c>
      <c r="CE403" s="151"/>
      <c r="CF403" s="174" t="str">
        <f>IF($CF401&lt;&gt;"",IF(CF401="W","L","W"),"")</f>
        <v/>
      </c>
      <c r="CG403" s="157"/>
      <c r="CH403" s="158"/>
      <c r="CI403" s="158"/>
      <c r="CJ403" s="158"/>
      <c r="CK403" s="158"/>
      <c r="CL403" s="158"/>
      <c r="CM403" s="158"/>
      <c r="CN403" s="158"/>
      <c r="CO403" s="158"/>
      <c r="CP403" s="158"/>
      <c r="CQ403" s="158"/>
      <c r="CR403" s="158"/>
      <c r="CS403" s="159"/>
      <c r="CT403" s="165"/>
      <c r="CU403" s="166"/>
      <c r="CV403" s="175" t="str">
        <f>Q426</f>
        <v>E</v>
      </c>
      <c r="CW403" s="177" t="str">
        <f>IF(VLOOKUP($CV403,$A397:$C405,3,FALSE)=0,"",CONCATENATE(VLOOKUP(VLOOKUP($CV403,$A397:$C405,3,FALSE),Players!$J:$N,4,FALSE)," ",VLOOKUP($CV403,$A397:$C405,3,FALSE)," ",IF(ISERROR(VLOOKUP(VLOOKUP($CV403,$A397:$C405,3,FALSE),Players!$J:$N,5,FALSE)),"()",CONCATENATE("(",VLOOKUP(VLOOKUP($CV403,$A397:$C405,3,FALSE),Players!$J:$N,5,FALSE),")"))))</f>
        <v/>
      </c>
      <c r="CX403" s="178"/>
      <c r="CY403" s="178"/>
      <c r="CZ403" s="178"/>
      <c r="DA403" s="178"/>
      <c r="DB403" s="178"/>
      <c r="DC403" s="178"/>
      <c r="DD403" s="178"/>
      <c r="DE403" s="178"/>
      <c r="DF403" s="178"/>
      <c r="DG403" s="178"/>
      <c r="DH403" s="178"/>
      <c r="DI403" s="178"/>
      <c r="DJ403" s="178"/>
      <c r="DK403" s="179"/>
      <c r="DL403" s="150" t="str">
        <f>IF(R426&lt;&gt;"",R426,"")</f>
        <v/>
      </c>
      <c r="DM403" s="151"/>
      <c r="DN403" s="150" t="str">
        <f>IF(T426&lt;&gt;"",T426,"")</f>
        <v/>
      </c>
      <c r="DO403" s="151"/>
      <c r="DP403" s="150" t="str">
        <f>IF(V426&lt;&gt;"",V426,"")</f>
        <v/>
      </c>
      <c r="DQ403" s="151"/>
      <c r="DR403" s="150" t="str">
        <f>IF(X426&lt;&gt;"",X426,"")</f>
        <v/>
      </c>
      <c r="DS403" s="151"/>
      <c r="DT403" s="150" t="str">
        <f>IF(Z426&lt;&gt;"",Z426,"")</f>
        <v/>
      </c>
      <c r="DU403" s="151"/>
      <c r="DV403" s="174" t="str">
        <f>IF($DV401&lt;&gt;"",IF(DV401="W","L","W"),"")</f>
        <v/>
      </c>
    </row>
    <row r="404" spans="1:127" ht="11.25" customHeight="1" thickBot="1">
      <c r="A404" s="212"/>
      <c r="B404" s="213"/>
      <c r="C404" s="217"/>
      <c r="D404" s="218"/>
      <c r="E404" s="218"/>
      <c r="F404" s="218"/>
      <c r="G404" s="218"/>
      <c r="H404" s="218"/>
      <c r="I404" s="218"/>
      <c r="J404" s="218"/>
      <c r="K404" s="218"/>
      <c r="L404" s="218"/>
      <c r="M404" s="218"/>
      <c r="N404" s="218"/>
      <c r="O404" s="218"/>
      <c r="P404" s="218"/>
      <c r="Q404" s="218"/>
      <c r="R404" s="218"/>
      <c r="S404" s="218"/>
      <c r="T404" s="218"/>
      <c r="U404" s="218"/>
      <c r="V404" s="218"/>
      <c r="W404" s="218"/>
      <c r="X404" s="218"/>
      <c r="Y404" s="218"/>
      <c r="Z404" s="218"/>
      <c r="AA404" s="219"/>
      <c r="AB404" s="232"/>
      <c r="AC404" s="233"/>
      <c r="AD404" s="234"/>
      <c r="AE404" s="233"/>
      <c r="AF404" s="234"/>
      <c r="AG404" s="233"/>
      <c r="AH404" s="235"/>
      <c r="AI404" s="236"/>
      <c r="AJ404" s="234"/>
      <c r="AK404" s="238"/>
      <c r="AL404" s="241"/>
      <c r="AM404" s="240"/>
      <c r="AN404" s="258"/>
      <c r="AO404" s="243"/>
      <c r="AQ404" s="160"/>
      <c r="AR404" s="161"/>
      <c r="AS404" s="161"/>
      <c r="AT404" s="161"/>
      <c r="AU404" s="161"/>
      <c r="AV404" s="161"/>
      <c r="AW404" s="161"/>
      <c r="AX404" s="161"/>
      <c r="AY404" s="161"/>
      <c r="AZ404" s="161"/>
      <c r="BA404" s="161"/>
      <c r="BB404" s="161"/>
      <c r="BC404" s="162"/>
      <c r="BD404" s="167"/>
      <c r="BE404" s="168"/>
      <c r="BF404" s="176"/>
      <c r="BG404" s="180"/>
      <c r="BH404" s="181"/>
      <c r="BI404" s="181"/>
      <c r="BJ404" s="181"/>
      <c r="BK404" s="181"/>
      <c r="BL404" s="181"/>
      <c r="BM404" s="181"/>
      <c r="BN404" s="181"/>
      <c r="BO404" s="181"/>
      <c r="BP404" s="181"/>
      <c r="BQ404" s="181"/>
      <c r="BR404" s="181"/>
      <c r="BS404" s="181"/>
      <c r="BT404" s="181"/>
      <c r="BU404" s="182"/>
      <c r="BV404" s="152"/>
      <c r="BW404" s="153"/>
      <c r="BX404" s="152"/>
      <c r="BY404" s="153"/>
      <c r="BZ404" s="152"/>
      <c r="CA404" s="153"/>
      <c r="CB404" s="152"/>
      <c r="CC404" s="153"/>
      <c r="CD404" s="152"/>
      <c r="CE404" s="153"/>
      <c r="CF404" s="174"/>
      <c r="CG404" s="160"/>
      <c r="CH404" s="161"/>
      <c r="CI404" s="161"/>
      <c r="CJ404" s="161"/>
      <c r="CK404" s="161"/>
      <c r="CL404" s="161"/>
      <c r="CM404" s="161"/>
      <c r="CN404" s="161"/>
      <c r="CO404" s="161"/>
      <c r="CP404" s="161"/>
      <c r="CQ404" s="161"/>
      <c r="CR404" s="161"/>
      <c r="CS404" s="162"/>
      <c r="CT404" s="167"/>
      <c r="CU404" s="168"/>
      <c r="CV404" s="176"/>
      <c r="CW404" s="180"/>
      <c r="CX404" s="181"/>
      <c r="CY404" s="181"/>
      <c r="CZ404" s="181"/>
      <c r="DA404" s="181"/>
      <c r="DB404" s="181"/>
      <c r="DC404" s="181"/>
      <c r="DD404" s="181"/>
      <c r="DE404" s="181"/>
      <c r="DF404" s="181"/>
      <c r="DG404" s="181"/>
      <c r="DH404" s="181"/>
      <c r="DI404" s="181"/>
      <c r="DJ404" s="181"/>
      <c r="DK404" s="182"/>
      <c r="DL404" s="152"/>
      <c r="DM404" s="153"/>
      <c r="DN404" s="152"/>
      <c r="DO404" s="153"/>
      <c r="DP404" s="152"/>
      <c r="DQ404" s="153"/>
      <c r="DR404" s="152"/>
      <c r="DS404" s="153"/>
      <c r="DT404" s="152"/>
      <c r="DU404" s="153"/>
      <c r="DV404" s="174"/>
    </row>
    <row r="405" spans="1:127" ht="11.25" customHeight="1">
      <c r="A405" s="210" t="str">
        <f>AJ395</f>
        <v>E</v>
      </c>
      <c r="B405" s="211"/>
      <c r="C405" s="214"/>
      <c r="D405" s="215"/>
      <c r="E405" s="215"/>
      <c r="F405" s="215"/>
      <c r="G405" s="215"/>
      <c r="H405" s="215"/>
      <c r="I405" s="215"/>
      <c r="J405" s="215"/>
      <c r="K405" s="215"/>
      <c r="L405" s="215"/>
      <c r="M405" s="215"/>
      <c r="N405" s="215"/>
      <c r="O405" s="215"/>
      <c r="P405" s="215"/>
      <c r="Q405" s="215"/>
      <c r="R405" s="215"/>
      <c r="S405" s="215"/>
      <c r="T405" s="215"/>
      <c r="U405" s="215"/>
      <c r="V405" s="215"/>
      <c r="W405" s="215"/>
      <c r="X405" s="215"/>
      <c r="Y405" s="215"/>
      <c r="Z405" s="215"/>
      <c r="AA405" s="216"/>
      <c r="AB405" s="220" t="str">
        <f>IF(AJ397&lt;&gt;"",IF(AJ397="W","L","W"),"")</f>
        <v/>
      </c>
      <c r="AC405" s="221"/>
      <c r="AD405" s="227" t="str">
        <f>IF(AJ399&lt;&gt;"",IF(AJ399="W","L","W"),"")</f>
        <v/>
      </c>
      <c r="AE405" s="221"/>
      <c r="AF405" s="227" t="str">
        <f>IF(AJ401&lt;&gt;"",IF(AJ401="W","L","W"),"")</f>
        <v/>
      </c>
      <c r="AG405" s="221"/>
      <c r="AH405" s="227" t="str">
        <f>IF(AJ403&lt;&gt;"",IF(AJ403="W","L","W"),"")</f>
        <v/>
      </c>
      <c r="AI405" s="221"/>
      <c r="AJ405" s="228"/>
      <c r="AK405" s="229"/>
      <c r="AL405" s="239" t="str">
        <f>IF(OR(COUNTIF(AB405:AJ405,"W"),COUNTIF(AB405:AJ405,"L")),COUNTIF(AB405:AJ405,"W")*2+COUNTIF(AB405:AJ405,"L"),"")</f>
        <v/>
      </c>
      <c r="AM405" s="240"/>
      <c r="AN405" s="242" t="str">
        <f>IF(AL405&lt;&gt;"",RANK(AL405,AL397:AL405,0),"")</f>
        <v/>
      </c>
      <c r="AO405" s="243"/>
      <c r="AQ405" s="126"/>
      <c r="AR405" s="126"/>
      <c r="AS405" s="126"/>
      <c r="AT405" s="126"/>
      <c r="AU405" s="126"/>
      <c r="AV405" s="126"/>
      <c r="AW405" s="126"/>
      <c r="AX405" s="126"/>
      <c r="AY405" s="126"/>
      <c r="AZ405" s="126"/>
      <c r="BA405" s="126"/>
      <c r="BB405" s="126"/>
      <c r="BC405" s="126"/>
      <c r="BV405" s="169" t="str">
        <f>IF(CF401&lt;&gt;"",IF(AND(AND(BV401&gt;-1,BV403&gt;-1),OR(BV401&gt;10,BV403&gt;10),ABS(BV401-BV403)&gt;1,IF(OR(BV401&gt;11,BV403&gt;11),ABS(BV401-BV403)=2,TRUE),BV401=INT(BV401),BV403=INT(BV403)),"","Error"),"")</f>
        <v/>
      </c>
      <c r="BW405" s="169"/>
      <c r="BX405" s="169" t="str">
        <f>IF(CF401&lt;&gt;"",IF(AND(AND(BX401&gt;-1,BX403&gt;-1),OR(BX401&gt;10,BX403&gt;10),ABS(BX401-BX403)&gt;1,IF(OR(BX401&gt;11,BX403&gt;11),ABS(BX401-BX403)=2,TRUE),BX401=INT(BX401),BX403=INT(BX403)),"","Error"),"")</f>
        <v/>
      </c>
      <c r="BY405" s="169"/>
      <c r="BZ405" s="169" t="str">
        <f>IF(CF401&lt;&gt;"",IF(AND(AND(BZ401&gt;-1,BZ403&gt;-1),OR(BZ401&gt;10,BZ403&gt;10),ABS(BZ401-BZ403)&gt;1,IF(OR(BZ401&gt;11,BZ403&gt;11),ABS(BZ401-BZ403)=2,TRUE),BZ401=INT(BZ401),BZ403=INT(BZ403)),"","Error"),"")</f>
        <v/>
      </c>
      <c r="CA405" s="169"/>
      <c r="CB405" s="169" t="str">
        <f>IF(AND(CF401&lt;&gt;"",CB401&lt;&gt;""),IF(AND(AND(CB401&gt;-1,CB403&gt;-1),OR(CB401&gt;10,CB403&gt;10),ABS(CB401-CB403)&gt;1,IF(OR(CB401&gt;11,CB403&gt;11),ABS(CB401-CB403)=2,TRUE),CB401=INT(CB401),CB403=INT(CB403)),"","Error"),"")</f>
        <v/>
      </c>
      <c r="CC405" s="169"/>
      <c r="CD405" s="169" t="str">
        <f>IF(AND(CF401&lt;&gt;"",CD401&lt;&gt;""),IF(AND(AND(CD401&gt;-1,CD403&gt;-1),OR(CD401&gt;10,CD403&gt;10),ABS(CD401-CD403)&gt;1,IF(OR(CD401&gt;11,CD403&gt;11),ABS(CD401-CD403)=2,TRUE),CD401=INT(CD401),CD403=INT(CD403)),"","Error"),"")</f>
        <v/>
      </c>
      <c r="CE405" s="169"/>
      <c r="CG405" s="126"/>
      <c r="CH405" s="126"/>
      <c r="CI405" s="126"/>
      <c r="CJ405" s="126"/>
      <c r="CK405" s="126"/>
      <c r="CL405" s="126"/>
      <c r="CM405" s="126"/>
      <c r="CN405" s="126"/>
      <c r="CO405" s="126"/>
      <c r="CP405" s="126"/>
      <c r="CQ405" s="126"/>
      <c r="CR405" s="126"/>
      <c r="CS405" s="126"/>
      <c r="DL405" s="169" t="str">
        <f>IF(DV401&lt;&gt;"",IF(AND(AND(DL401&gt;-1,DL403&gt;-1),OR(DL401&gt;10,DL403&gt;10),ABS(DL401-DL403)&gt;1,IF(OR(DL401&gt;11,DL403&gt;11),ABS(DL401-DL403)=2,TRUE),DL401=INT(DL401),DL403=INT(DL403)),"","Error"),"")</f>
        <v/>
      </c>
      <c r="DM405" s="169"/>
      <c r="DN405" s="169" t="str">
        <f>IF(DV401&lt;&gt;"",IF(AND(AND(DN401&gt;-1,DN403&gt;-1),OR(DN401&gt;10,DN403&gt;10),ABS(DN401-DN403)&gt;1,IF(OR(DN401&gt;11,DN403&gt;11),ABS(DN401-DN403)=2,TRUE),DN401=INT(DN401),DN403=INT(DN403)),"","Error"),"")</f>
        <v/>
      </c>
      <c r="DO405" s="169"/>
      <c r="DP405" s="169" t="str">
        <f>IF(DV401&lt;&gt;"",IF(AND(AND(DP401&gt;-1,DP403&gt;-1),OR(DP401&gt;10,DP403&gt;10),ABS(DP401-DP403)&gt;1,IF(OR(DP401&gt;11,DP403&gt;11),ABS(DP401-DP403)=2,TRUE),DP401=INT(DP401),DP403=INT(DP403)),"","Error"),"")</f>
        <v/>
      </c>
      <c r="DQ405" s="169"/>
      <c r="DR405" s="169" t="str">
        <f>IF(AND(DV401&lt;&gt;"",DR401&lt;&gt;""),IF(AND(AND(DR401&gt;-1,DR403&gt;-1),OR(DR401&gt;10,DR403&gt;10),ABS(DR401-DR403)&gt;1,IF(OR(DR401&gt;11,DR403&gt;11),ABS(DR401-DR403)=2,TRUE),DR401=INT(DR401),DR403=INT(DR403)),"","Error"),"")</f>
        <v/>
      </c>
      <c r="DS405" s="169"/>
      <c r="DT405" s="169" t="str">
        <f>IF(AND(DV401&lt;&gt;"",DT401&lt;&gt;""),IF(AND(AND(DT401&gt;-1,DT403&gt;-1),OR(DT401&gt;10,DT403&gt;10),ABS(DT401-DT403)&gt;1,IF(OR(DT401&gt;11,DT403&gt;11),ABS(DT401-DT403)=2,TRUE),DT401=INT(DT401),DT403=INT(DT403)),"","Error"),"")</f>
        <v/>
      </c>
      <c r="DU405" s="169"/>
    </row>
    <row r="406" spans="1:127" ht="11.25" customHeight="1" thickBot="1">
      <c r="A406" s="212"/>
      <c r="B406" s="213"/>
      <c r="C406" s="217"/>
      <c r="D406" s="218"/>
      <c r="E406" s="218"/>
      <c r="F406" s="218"/>
      <c r="G406" s="218"/>
      <c r="H406" s="218"/>
      <c r="I406" s="218"/>
      <c r="J406" s="218"/>
      <c r="K406" s="218"/>
      <c r="L406" s="218"/>
      <c r="M406" s="218"/>
      <c r="N406" s="218"/>
      <c r="O406" s="218"/>
      <c r="P406" s="218"/>
      <c r="Q406" s="218"/>
      <c r="R406" s="218"/>
      <c r="S406" s="218"/>
      <c r="T406" s="218"/>
      <c r="U406" s="218"/>
      <c r="V406" s="218"/>
      <c r="W406" s="218"/>
      <c r="X406" s="218"/>
      <c r="Y406" s="218"/>
      <c r="Z406" s="218"/>
      <c r="AA406" s="219"/>
      <c r="AB406" s="222"/>
      <c r="AC406" s="223"/>
      <c r="AD406" s="226"/>
      <c r="AE406" s="223"/>
      <c r="AF406" s="226"/>
      <c r="AG406" s="223"/>
      <c r="AH406" s="226"/>
      <c r="AI406" s="223"/>
      <c r="AJ406" s="230"/>
      <c r="AK406" s="231"/>
      <c r="AL406" s="246"/>
      <c r="AM406" s="247"/>
      <c r="AN406" s="248"/>
      <c r="AO406" s="249"/>
      <c r="AQ406" s="126"/>
      <c r="AR406" s="126"/>
      <c r="AS406" s="126"/>
      <c r="AT406" s="126"/>
      <c r="AU406" s="126"/>
      <c r="AV406" s="126"/>
      <c r="AW406" s="126"/>
      <c r="AX406" s="126"/>
      <c r="AY406" s="126"/>
      <c r="AZ406" s="126"/>
      <c r="BA406" s="126"/>
      <c r="BB406" s="126"/>
      <c r="BC406" s="126"/>
      <c r="CG406" s="126"/>
      <c r="CH406" s="126"/>
      <c r="CI406" s="126"/>
      <c r="CJ406" s="126"/>
      <c r="CK406" s="126"/>
      <c r="CL406" s="126"/>
      <c r="CM406" s="126"/>
      <c r="CN406" s="126"/>
      <c r="CO406" s="126"/>
      <c r="CP406" s="126"/>
      <c r="CQ406" s="126"/>
      <c r="CR406" s="126"/>
      <c r="CS406" s="126"/>
    </row>
    <row r="407" spans="1:127" ht="11.25" customHeight="1">
      <c r="A407" s="2"/>
      <c r="J407" s="43"/>
      <c r="K407" s="43"/>
      <c r="L407" s="43"/>
      <c r="M407" s="43"/>
      <c r="R407" s="42"/>
      <c r="S407" s="42"/>
      <c r="W407" s="42"/>
      <c r="AA407" s="42"/>
      <c r="AB407" s="3"/>
      <c r="AQ407" s="127"/>
      <c r="AR407" s="127"/>
      <c r="AS407" s="127"/>
      <c r="AT407" s="127"/>
      <c r="AU407" s="127"/>
      <c r="AV407" s="127"/>
      <c r="AW407" s="127"/>
      <c r="AX407" s="127"/>
      <c r="AY407" s="127"/>
      <c r="AZ407" s="127"/>
      <c r="BA407" s="127"/>
      <c r="BB407" s="127"/>
      <c r="BC407" s="127"/>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G407" s="127"/>
      <c r="CH407" s="127"/>
      <c r="CI407" s="127"/>
      <c r="CJ407" s="127"/>
      <c r="CK407" s="127"/>
      <c r="CL407" s="127"/>
      <c r="CM407" s="127"/>
      <c r="CN407" s="127"/>
      <c r="CO407" s="127"/>
      <c r="CP407" s="127"/>
      <c r="CQ407" s="127"/>
      <c r="CR407" s="127"/>
      <c r="CS407" s="127"/>
      <c r="CT407" s="40"/>
      <c r="CU407" s="40"/>
      <c r="CV407" s="40"/>
      <c r="CW407" s="40"/>
      <c r="CX407" s="40"/>
      <c r="CY407" s="40"/>
      <c r="CZ407" s="40"/>
      <c r="DA407" s="40"/>
      <c r="DB407" s="40"/>
      <c r="DC407" s="40"/>
      <c r="DD407" s="40"/>
      <c r="DE407" s="40"/>
      <c r="DF407" s="40"/>
      <c r="DG407" s="40"/>
      <c r="DH407" s="40"/>
      <c r="DI407" s="40"/>
      <c r="DJ407" s="40"/>
      <c r="DK407" s="40"/>
      <c r="DL407" s="40"/>
      <c r="DM407" s="40"/>
      <c r="DN407" s="40"/>
      <c r="DO407" s="40"/>
      <c r="DP407" s="40"/>
      <c r="DQ407" s="40"/>
      <c r="DR407" s="40"/>
      <c r="DS407" s="40"/>
      <c r="DT407" s="40"/>
      <c r="DU407" s="40"/>
    </row>
    <row r="408" spans="1:127" ht="11.25" customHeight="1">
      <c r="A408" s="42"/>
      <c r="R408" s="42"/>
      <c r="S408" s="42"/>
      <c r="W408" s="42"/>
      <c r="X408" s="43"/>
      <c r="Y408" s="43"/>
      <c r="Z408" s="43"/>
      <c r="AA408" s="43"/>
      <c r="AB408" s="3"/>
      <c r="AQ408" s="128"/>
      <c r="AR408" s="128"/>
      <c r="AS408" s="128"/>
      <c r="AT408" s="128"/>
      <c r="AU408" s="128"/>
      <c r="AV408" s="128"/>
      <c r="AW408" s="128"/>
      <c r="AX408" s="128"/>
      <c r="AY408" s="128"/>
      <c r="AZ408" s="128"/>
      <c r="BA408" s="128"/>
      <c r="BB408" s="128"/>
      <c r="BC408" s="128"/>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c r="CG408" s="128"/>
      <c r="CH408" s="128"/>
      <c r="CI408" s="128"/>
      <c r="CJ408" s="128"/>
      <c r="CK408" s="128"/>
      <c r="CL408" s="128"/>
      <c r="CM408" s="128"/>
      <c r="CN408" s="128"/>
      <c r="CO408" s="128"/>
      <c r="CP408" s="128"/>
      <c r="CQ408" s="128"/>
      <c r="CR408" s="128"/>
      <c r="CS408" s="128"/>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row>
    <row r="409" spans="1:127" ht="11.25" customHeight="1">
      <c r="AQ409" s="126"/>
      <c r="AR409" s="126"/>
      <c r="AS409" s="126"/>
      <c r="AT409" s="126"/>
      <c r="AU409" s="126"/>
      <c r="AV409" s="126"/>
      <c r="AW409" s="126"/>
      <c r="AX409" s="126"/>
      <c r="AY409" s="126"/>
      <c r="AZ409" s="126"/>
      <c r="BA409" s="126"/>
      <c r="BB409" s="126"/>
      <c r="BC409" s="126"/>
      <c r="CG409" s="126"/>
      <c r="CH409" s="126"/>
      <c r="CI409" s="126"/>
      <c r="CJ409" s="126"/>
      <c r="CK409" s="126"/>
      <c r="CL409" s="126"/>
      <c r="CM409" s="126"/>
      <c r="CN409" s="126"/>
      <c r="CO409" s="126"/>
      <c r="CP409" s="126"/>
      <c r="CQ409" s="126"/>
      <c r="CR409" s="126"/>
      <c r="CS409" s="126"/>
      <c r="DW409" s="2"/>
    </row>
    <row r="410" spans="1:127" ht="11.25" customHeight="1" thickBot="1">
      <c r="AP410" s="2"/>
      <c r="AQ410" s="127"/>
      <c r="AR410" s="127"/>
      <c r="AS410" s="127"/>
      <c r="AT410" s="127"/>
      <c r="AU410" s="127"/>
      <c r="AV410" s="127"/>
      <c r="AW410" s="127"/>
      <c r="AX410" s="127"/>
      <c r="AY410" s="127"/>
      <c r="AZ410" s="127"/>
      <c r="BA410" s="127"/>
      <c r="BB410" s="127"/>
      <c r="BC410" s="127"/>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G410" s="127"/>
      <c r="CH410" s="127"/>
      <c r="CI410" s="127"/>
      <c r="CJ410" s="127"/>
      <c r="CK410" s="127"/>
      <c r="CL410" s="127"/>
      <c r="CM410" s="127"/>
      <c r="CN410" s="127"/>
      <c r="CO410" s="127"/>
      <c r="CP410" s="127"/>
      <c r="CQ410" s="127"/>
      <c r="CR410" s="127"/>
      <c r="CS410" s="127"/>
      <c r="CT410" s="40"/>
      <c r="CU410" s="40"/>
      <c r="CV410" s="40"/>
      <c r="CW410" s="40"/>
      <c r="CX410" s="40"/>
      <c r="CY410" s="40"/>
      <c r="CZ410" s="40"/>
      <c r="DA410" s="40"/>
      <c r="DB410" s="40"/>
      <c r="DC410" s="40"/>
      <c r="DD410" s="40"/>
      <c r="DE410" s="40"/>
      <c r="DF410" s="40"/>
      <c r="DG410" s="40"/>
      <c r="DH410" s="40"/>
      <c r="DI410" s="40"/>
      <c r="DJ410" s="40"/>
      <c r="DK410" s="40"/>
      <c r="DL410" s="40"/>
      <c r="DM410" s="40"/>
      <c r="DN410" s="40"/>
      <c r="DO410" s="40"/>
      <c r="DP410" s="40"/>
      <c r="DQ410" s="40"/>
      <c r="DR410" s="40"/>
      <c r="DS410" s="40"/>
      <c r="DT410" s="40"/>
      <c r="DU410" s="40"/>
      <c r="DV410" s="2"/>
      <c r="DW410" s="2"/>
    </row>
    <row r="411" spans="1:127" ht="11.25" customHeight="1" thickBo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154" t="str">
        <f>CONCATENATE($A395," ",$D395,","," ",$F393)</f>
        <v>Group: 7, Women's Singles</v>
      </c>
      <c r="AR411" s="155"/>
      <c r="AS411" s="155"/>
      <c r="AT411" s="155"/>
      <c r="AU411" s="155"/>
      <c r="AV411" s="155"/>
      <c r="AW411" s="155"/>
      <c r="AX411" s="155"/>
      <c r="AY411" s="155"/>
      <c r="AZ411" s="155"/>
      <c r="BA411" s="155"/>
      <c r="BB411" s="155"/>
      <c r="BC411" s="156"/>
      <c r="BD411" s="163">
        <f>A420</f>
        <v>3</v>
      </c>
      <c r="BE411" s="164"/>
      <c r="BF411" s="183" t="str">
        <f>C420</f>
        <v>A</v>
      </c>
      <c r="BG411" s="185" t="str">
        <f>IF(VLOOKUP($BF411,$A397:$C405,3,FALSE)=0,"",CONCATENATE(VLOOKUP(VLOOKUP($BF411,$A397:$C405,3,FALSE),Players!$J:$N,4,FALSE)," ",VLOOKUP($BF411,$A397:$C405,3,FALSE)," ",IF(ISERROR(VLOOKUP(VLOOKUP($BF411,$A397:$C405,3,FALSE),Players!$J:$N,5,FALSE)),"()",CONCATENATE("(",VLOOKUP(VLOOKUP($BF411,$A397:$C405,3,FALSE),Players!$J:$N,5,FALSE),")"))))</f>
        <v/>
      </c>
      <c r="BH411" s="186"/>
      <c r="BI411" s="186"/>
      <c r="BJ411" s="186"/>
      <c r="BK411" s="186"/>
      <c r="BL411" s="186"/>
      <c r="BM411" s="186"/>
      <c r="BN411" s="186"/>
      <c r="BO411" s="186"/>
      <c r="BP411" s="186"/>
      <c r="BQ411" s="186"/>
      <c r="BR411" s="186"/>
      <c r="BS411" s="186"/>
      <c r="BT411" s="186"/>
      <c r="BU411" s="187"/>
      <c r="BV411" s="170" t="str">
        <f>IF(D420&lt;&gt;"",D420,"")</f>
        <v/>
      </c>
      <c r="BW411" s="171"/>
      <c r="BX411" s="170" t="str">
        <f>IF(F420&lt;&gt;"",F420,"")</f>
        <v/>
      </c>
      <c r="BY411" s="171"/>
      <c r="BZ411" s="170" t="str">
        <f>IF(H420&lt;&gt;"",H420,"")</f>
        <v/>
      </c>
      <c r="CA411" s="171"/>
      <c r="CB411" s="170" t="str">
        <f>IF(J420&lt;&gt;"",J420,"")</f>
        <v/>
      </c>
      <c r="CC411" s="171"/>
      <c r="CD411" s="170" t="str">
        <f>IF(L420&lt;&gt;"",L420,"")</f>
        <v/>
      </c>
      <c r="CE411" s="171"/>
      <c r="CF411" s="174" t="str">
        <f>IF($CD411=$CD413,IF($CB411=$CB413,IF($BZ411&lt;&gt;"",IF($BZ411&gt;$BZ413,"W","L"),""),IF($CB411&gt;$CB413,"W","L")),IF($CD411&gt;$CD413,"W","L"))</f>
        <v/>
      </c>
      <c r="CG411" s="154" t="str">
        <f>CONCATENATE($A395," ",$D395,","," ",$F393)</f>
        <v>Group: 7, Women's Singles</v>
      </c>
      <c r="CH411" s="155"/>
      <c r="CI411" s="155"/>
      <c r="CJ411" s="155"/>
      <c r="CK411" s="155"/>
      <c r="CL411" s="155"/>
      <c r="CM411" s="155"/>
      <c r="CN411" s="155"/>
      <c r="CO411" s="155"/>
      <c r="CP411" s="155"/>
      <c r="CQ411" s="155"/>
      <c r="CR411" s="155"/>
      <c r="CS411" s="156"/>
      <c r="CT411" s="163">
        <f>O428</f>
        <v>10</v>
      </c>
      <c r="CU411" s="164"/>
      <c r="CV411" s="183" t="str">
        <f>Q428</f>
        <v>B</v>
      </c>
      <c r="CW411" s="185" t="str">
        <f>IF(VLOOKUP($CV411,$A397:$C405,3,FALSE)=0,"",CONCATENATE(VLOOKUP(VLOOKUP($CV411,$A397:$C405,3,FALSE),Players!$J:$N,4,FALSE)," ",VLOOKUP($CV411,$A397:$C405,3,FALSE)," ",IF(ISERROR(VLOOKUP(VLOOKUP($CV411,$A397:$C405,3,FALSE),Players!$J:$N,5,FALSE)),"()",CONCATENATE("(",VLOOKUP(VLOOKUP($CV411,$A397:$C405,3,FALSE),Players!$J:$N,5,FALSE),")"))))</f>
        <v/>
      </c>
      <c r="CX411" s="186"/>
      <c r="CY411" s="186"/>
      <c r="CZ411" s="186"/>
      <c r="DA411" s="186"/>
      <c r="DB411" s="186"/>
      <c r="DC411" s="186"/>
      <c r="DD411" s="186"/>
      <c r="DE411" s="186"/>
      <c r="DF411" s="186"/>
      <c r="DG411" s="186"/>
      <c r="DH411" s="186"/>
      <c r="DI411" s="186"/>
      <c r="DJ411" s="186"/>
      <c r="DK411" s="187"/>
      <c r="DL411" s="170" t="str">
        <f>IF(R428&lt;&gt;"",R428,"")</f>
        <v/>
      </c>
      <c r="DM411" s="171"/>
      <c r="DN411" s="170" t="str">
        <f>IF(T428&lt;&gt;"",T428,"")</f>
        <v/>
      </c>
      <c r="DO411" s="171"/>
      <c r="DP411" s="170" t="str">
        <f>IF(V428&lt;&gt;"",V428,"")</f>
        <v/>
      </c>
      <c r="DQ411" s="171"/>
      <c r="DR411" s="170" t="str">
        <f>IF(X428&lt;&gt;"",X428,"")</f>
        <v/>
      </c>
      <c r="DS411" s="171"/>
      <c r="DT411" s="170" t="str">
        <f>IF(Z428&lt;&gt;"",Z428,"")</f>
        <v/>
      </c>
      <c r="DU411" s="171"/>
      <c r="DV411" s="174" t="str">
        <f>IF($DT411=$DT413,IF($DR411=$DR413,IF($DP411&lt;&gt;"",IF($DP411&gt;$DP413,"W","L"),""),IF($DR411&gt;$DR413,"W","L")),IF($DT411&gt;$DT413,"W","L"))</f>
        <v/>
      </c>
      <c r="DW411" s="3"/>
    </row>
    <row r="412" spans="1:127" ht="11.25" customHeight="1">
      <c r="A412" s="170">
        <v>1</v>
      </c>
      <c r="B412" s="191"/>
      <c r="C412" s="183" t="str">
        <f>IF($D393="1P","B","B")</f>
        <v>B</v>
      </c>
      <c r="D412" s="197"/>
      <c r="E412" s="198"/>
      <c r="F412" s="197"/>
      <c r="G412" s="198"/>
      <c r="H412" s="197"/>
      <c r="I412" s="198"/>
      <c r="J412" s="197"/>
      <c r="K412" s="198"/>
      <c r="L412" s="197"/>
      <c r="M412" s="208"/>
      <c r="N412" s="69" t="str">
        <f>IF(CF391&lt;&gt;"",IF(CF391="W",IF(SUM(IF(D412&gt;D414,1,0),IF(F412&gt;F414,1,0),IF(H412&gt;H414,1,0),IF(J412&gt;J414,1,0),IF(L412&gt;L414,1,0))&lt;&gt;3,"E",""),""),"")</f>
        <v/>
      </c>
      <c r="O412" s="170">
        <v>6</v>
      </c>
      <c r="P412" s="191"/>
      <c r="Q412" s="183" t="str">
        <f>IF($D393="1P","C","B")</f>
        <v>B</v>
      </c>
      <c r="R412" s="197"/>
      <c r="S412" s="198"/>
      <c r="T412" s="197"/>
      <c r="U412" s="198"/>
      <c r="V412" s="197"/>
      <c r="W412" s="198"/>
      <c r="X412" s="197"/>
      <c r="Y412" s="198"/>
      <c r="Z412" s="197"/>
      <c r="AA412" s="208"/>
      <c r="AB412" s="69" t="str">
        <f>IF(CF441&lt;&gt;"",IF(CF441="W",IF(SUM(IF(R412&gt;R414,1,0),IF(T412&gt;T414,1,0),IF(V412&gt;V414,1,0),IF(X412&gt;X414,1,0),IF(Z412&gt;Z414,1,0))&lt;&gt;3,"E",""),""),"")</f>
        <v/>
      </c>
      <c r="AP412" s="3"/>
      <c r="AQ412" s="157"/>
      <c r="AR412" s="158"/>
      <c r="AS412" s="158"/>
      <c r="AT412" s="158"/>
      <c r="AU412" s="158"/>
      <c r="AV412" s="158"/>
      <c r="AW412" s="158"/>
      <c r="AX412" s="158"/>
      <c r="AY412" s="158"/>
      <c r="AZ412" s="158"/>
      <c r="BA412" s="158"/>
      <c r="BB412" s="158"/>
      <c r="BC412" s="159"/>
      <c r="BD412" s="165"/>
      <c r="BE412" s="166"/>
      <c r="BF412" s="184"/>
      <c r="BG412" s="188"/>
      <c r="BH412" s="189"/>
      <c r="BI412" s="189"/>
      <c r="BJ412" s="189"/>
      <c r="BK412" s="189"/>
      <c r="BL412" s="189"/>
      <c r="BM412" s="189"/>
      <c r="BN412" s="189"/>
      <c r="BO412" s="189"/>
      <c r="BP412" s="189"/>
      <c r="BQ412" s="189"/>
      <c r="BR412" s="189"/>
      <c r="BS412" s="189"/>
      <c r="BT412" s="189"/>
      <c r="BU412" s="190"/>
      <c r="BV412" s="172"/>
      <c r="BW412" s="173"/>
      <c r="BX412" s="172"/>
      <c r="BY412" s="173"/>
      <c r="BZ412" s="172"/>
      <c r="CA412" s="173"/>
      <c r="CB412" s="172"/>
      <c r="CC412" s="173"/>
      <c r="CD412" s="172"/>
      <c r="CE412" s="173"/>
      <c r="CF412" s="174"/>
      <c r="CG412" s="157"/>
      <c r="CH412" s="158"/>
      <c r="CI412" s="158"/>
      <c r="CJ412" s="158"/>
      <c r="CK412" s="158"/>
      <c r="CL412" s="158"/>
      <c r="CM412" s="158"/>
      <c r="CN412" s="158"/>
      <c r="CO412" s="158"/>
      <c r="CP412" s="158"/>
      <c r="CQ412" s="158"/>
      <c r="CR412" s="158"/>
      <c r="CS412" s="159"/>
      <c r="CT412" s="165"/>
      <c r="CU412" s="166"/>
      <c r="CV412" s="184"/>
      <c r="CW412" s="188"/>
      <c r="CX412" s="189"/>
      <c r="CY412" s="189"/>
      <c r="CZ412" s="189"/>
      <c r="DA412" s="189"/>
      <c r="DB412" s="189"/>
      <c r="DC412" s="189"/>
      <c r="DD412" s="189"/>
      <c r="DE412" s="189"/>
      <c r="DF412" s="189"/>
      <c r="DG412" s="189"/>
      <c r="DH412" s="189"/>
      <c r="DI412" s="189"/>
      <c r="DJ412" s="189"/>
      <c r="DK412" s="190"/>
      <c r="DL412" s="172"/>
      <c r="DM412" s="173"/>
      <c r="DN412" s="172"/>
      <c r="DO412" s="173"/>
      <c r="DP412" s="172"/>
      <c r="DQ412" s="173"/>
      <c r="DR412" s="172"/>
      <c r="DS412" s="173"/>
      <c r="DT412" s="172"/>
      <c r="DU412" s="173"/>
      <c r="DV412" s="174"/>
      <c r="DW412" s="3"/>
    </row>
    <row r="413" spans="1:127" ht="11.25" customHeight="1">
      <c r="A413" s="192"/>
      <c r="B413" s="193"/>
      <c r="C413" s="196"/>
      <c r="D413" s="199"/>
      <c r="E413" s="200"/>
      <c r="F413" s="199"/>
      <c r="G413" s="200"/>
      <c r="H413" s="199"/>
      <c r="I413" s="200"/>
      <c r="J413" s="199"/>
      <c r="K413" s="200"/>
      <c r="L413" s="199"/>
      <c r="M413" s="209"/>
      <c r="N413" s="69" t="str">
        <f>IF(CF391&lt;&gt;"",IF(ISERROR(AND(BV395="",BX395="",BZ395="",CB395="",CD395="")),"E",IF(AND(BV395="",BX395="",BZ395="",CB395="",CD395=""),"","E")),"")</f>
        <v/>
      </c>
      <c r="O413" s="192"/>
      <c r="P413" s="193"/>
      <c r="Q413" s="196"/>
      <c r="R413" s="199"/>
      <c r="S413" s="200"/>
      <c r="T413" s="199"/>
      <c r="U413" s="200"/>
      <c r="V413" s="199"/>
      <c r="W413" s="200"/>
      <c r="X413" s="199"/>
      <c r="Y413" s="200"/>
      <c r="Z413" s="199"/>
      <c r="AA413" s="209"/>
      <c r="AB413" s="69" t="str">
        <f>IF(CF441&lt;&gt;"",IF(ISERROR(AND(BV445="",BX445="",BZ445="",CB445="",CD445="")),"E",IF(AND(BV445="",BX445="",BZ445="",CB445="",CD445=""),"","E")),"")</f>
        <v/>
      </c>
      <c r="AP413" s="3"/>
      <c r="AQ413" s="157"/>
      <c r="AR413" s="158"/>
      <c r="AS413" s="158"/>
      <c r="AT413" s="158"/>
      <c r="AU413" s="158"/>
      <c r="AV413" s="158"/>
      <c r="AW413" s="158"/>
      <c r="AX413" s="158"/>
      <c r="AY413" s="158"/>
      <c r="AZ413" s="158"/>
      <c r="BA413" s="158"/>
      <c r="BB413" s="158"/>
      <c r="BC413" s="159"/>
      <c r="BD413" s="165"/>
      <c r="BE413" s="166"/>
      <c r="BF413" s="175" t="str">
        <f>C422</f>
        <v>D</v>
      </c>
      <c r="BG413" s="177" t="str">
        <f>IF(VLOOKUP($BF413,$A397:$C405,3,FALSE)=0,"",CONCATENATE(VLOOKUP(VLOOKUP($BF413,$A397:$C405,3,FALSE),Players!$J:$N,4,FALSE)," ",VLOOKUP($BF413,$A397:$C405,3,FALSE)," ",IF(ISERROR(VLOOKUP(VLOOKUP($BF413,$A397:$C405,3,FALSE),Players!$J:$N,5,FALSE)),"()",CONCATENATE("(",VLOOKUP(VLOOKUP($BF413,$A397:$C405,3,FALSE),Players!$J:$N,5,FALSE),")"))))</f>
        <v/>
      </c>
      <c r="BH413" s="178"/>
      <c r="BI413" s="178"/>
      <c r="BJ413" s="178"/>
      <c r="BK413" s="178"/>
      <c r="BL413" s="178"/>
      <c r="BM413" s="178"/>
      <c r="BN413" s="178"/>
      <c r="BO413" s="178"/>
      <c r="BP413" s="178"/>
      <c r="BQ413" s="178"/>
      <c r="BR413" s="178"/>
      <c r="BS413" s="178"/>
      <c r="BT413" s="178"/>
      <c r="BU413" s="179"/>
      <c r="BV413" s="150" t="str">
        <f>IF(D422&lt;&gt;"",D422,"")</f>
        <v/>
      </c>
      <c r="BW413" s="151"/>
      <c r="BX413" s="150" t="str">
        <f>IF(F422&lt;&gt;"",F422,"")</f>
        <v/>
      </c>
      <c r="BY413" s="151"/>
      <c r="BZ413" s="150" t="str">
        <f>IF(H422&lt;&gt;"",H422,"")</f>
        <v/>
      </c>
      <c r="CA413" s="151"/>
      <c r="CB413" s="150" t="str">
        <f>IF(J422&lt;&gt;"",J422,"")</f>
        <v/>
      </c>
      <c r="CC413" s="151"/>
      <c r="CD413" s="150" t="str">
        <f>IF(L422&lt;&gt;"",L422,"")</f>
        <v/>
      </c>
      <c r="CE413" s="151"/>
      <c r="CF413" s="174" t="str">
        <f>IF($CF411&lt;&gt;"",IF(CF411="W","L","W"),"")</f>
        <v/>
      </c>
      <c r="CG413" s="157"/>
      <c r="CH413" s="158"/>
      <c r="CI413" s="158"/>
      <c r="CJ413" s="158"/>
      <c r="CK413" s="158"/>
      <c r="CL413" s="158"/>
      <c r="CM413" s="158"/>
      <c r="CN413" s="158"/>
      <c r="CO413" s="158"/>
      <c r="CP413" s="158"/>
      <c r="CQ413" s="158"/>
      <c r="CR413" s="158"/>
      <c r="CS413" s="159"/>
      <c r="CT413" s="165"/>
      <c r="CU413" s="166"/>
      <c r="CV413" s="175" t="str">
        <f>Q430</f>
        <v>C</v>
      </c>
      <c r="CW413" s="177" t="str">
        <f>IF(VLOOKUP($CV413,$A397:$C405,3,FALSE)=0,"",CONCATENATE(VLOOKUP(VLOOKUP($CV413,$A397:$C405,3,FALSE),Players!$J:$N,4,FALSE)," ",VLOOKUP($CV413,$A397:$C405,3,FALSE)," ",IF(ISERROR(VLOOKUP(VLOOKUP($CV413,$A397:$C405,3,FALSE),Players!$J:$N,5,FALSE)),"()",CONCATENATE("(",VLOOKUP(VLOOKUP($CV413,$A397:$C405,3,FALSE),Players!$J:$N,5,FALSE),")"))))</f>
        <v/>
      </c>
      <c r="CX413" s="178"/>
      <c r="CY413" s="178"/>
      <c r="CZ413" s="178"/>
      <c r="DA413" s="178"/>
      <c r="DB413" s="178"/>
      <c r="DC413" s="178"/>
      <c r="DD413" s="178"/>
      <c r="DE413" s="178"/>
      <c r="DF413" s="178"/>
      <c r="DG413" s="178"/>
      <c r="DH413" s="178"/>
      <c r="DI413" s="178"/>
      <c r="DJ413" s="178"/>
      <c r="DK413" s="179"/>
      <c r="DL413" s="150" t="str">
        <f>IF(R430&lt;&gt;"",R430,"")</f>
        <v/>
      </c>
      <c r="DM413" s="151"/>
      <c r="DN413" s="150" t="str">
        <f>IF(T430&lt;&gt;"",T430,"")</f>
        <v/>
      </c>
      <c r="DO413" s="151"/>
      <c r="DP413" s="150" t="str">
        <f>IF(V430&lt;&gt;"",V430,"")</f>
        <v/>
      </c>
      <c r="DQ413" s="151"/>
      <c r="DR413" s="150" t="str">
        <f>IF(X430&lt;&gt;"",X430,"")</f>
        <v/>
      </c>
      <c r="DS413" s="151"/>
      <c r="DT413" s="150" t="str">
        <f>IF(Z430&lt;&gt;"",Z430,"")</f>
        <v/>
      </c>
      <c r="DU413" s="151"/>
      <c r="DV413" s="174" t="str">
        <f>IF($DV411&lt;&gt;"",IF(DV411="W","L","W"),"")</f>
        <v/>
      </c>
      <c r="DW413" s="3"/>
    </row>
    <row r="414" spans="1:127" ht="11.25" customHeight="1" thickBot="1">
      <c r="A414" s="192"/>
      <c r="B414" s="193"/>
      <c r="C414" s="175" t="str">
        <f>IF($D393="1P","E","E")</f>
        <v>E</v>
      </c>
      <c r="D414" s="201"/>
      <c r="E414" s="202"/>
      <c r="F414" s="201"/>
      <c r="G414" s="202"/>
      <c r="H414" s="201"/>
      <c r="I414" s="202"/>
      <c r="J414" s="201"/>
      <c r="K414" s="202"/>
      <c r="L414" s="201"/>
      <c r="M414" s="205"/>
      <c r="N414" s="69" t="str">
        <f>IF(CF391&lt;&gt;"",IF(ISERROR(AND(BV395="",BX395="",BZ395="",CB395="",CD395="")),"E",IF(AND(BV395="",BX395="",BZ395="",CB395="",CD395=""),"","E")),"")</f>
        <v/>
      </c>
      <c r="O414" s="192"/>
      <c r="P414" s="193"/>
      <c r="Q414" s="175" t="str">
        <f>IF($D393="1P","E","D")</f>
        <v>D</v>
      </c>
      <c r="R414" s="201"/>
      <c r="S414" s="202"/>
      <c r="T414" s="201"/>
      <c r="U414" s="202"/>
      <c r="V414" s="201"/>
      <c r="W414" s="202"/>
      <c r="X414" s="201"/>
      <c r="Y414" s="202"/>
      <c r="Z414" s="201"/>
      <c r="AA414" s="205"/>
      <c r="AB414" s="69" t="str">
        <f>IF(CF441&lt;&gt;"",IF(ISERROR(AND(BV445="",BX445="",BZ445="",CB445="",CD445="")),"E",IF(AND(BV445="",BX445="",BZ445="",CB445="",CD445=""),"","E")),"")</f>
        <v/>
      </c>
      <c r="AP414" s="3"/>
      <c r="AQ414" s="160"/>
      <c r="AR414" s="161"/>
      <c r="AS414" s="161"/>
      <c r="AT414" s="161"/>
      <c r="AU414" s="161"/>
      <c r="AV414" s="161"/>
      <c r="AW414" s="161"/>
      <c r="AX414" s="161"/>
      <c r="AY414" s="161"/>
      <c r="AZ414" s="161"/>
      <c r="BA414" s="161"/>
      <c r="BB414" s="161"/>
      <c r="BC414" s="162"/>
      <c r="BD414" s="167"/>
      <c r="BE414" s="168"/>
      <c r="BF414" s="176"/>
      <c r="BG414" s="180"/>
      <c r="BH414" s="181"/>
      <c r="BI414" s="181"/>
      <c r="BJ414" s="181"/>
      <c r="BK414" s="181"/>
      <c r="BL414" s="181"/>
      <c r="BM414" s="181"/>
      <c r="BN414" s="181"/>
      <c r="BO414" s="181"/>
      <c r="BP414" s="181"/>
      <c r="BQ414" s="181"/>
      <c r="BR414" s="181"/>
      <c r="BS414" s="181"/>
      <c r="BT414" s="181"/>
      <c r="BU414" s="182"/>
      <c r="BV414" s="152"/>
      <c r="BW414" s="153"/>
      <c r="BX414" s="152"/>
      <c r="BY414" s="153"/>
      <c r="BZ414" s="152"/>
      <c r="CA414" s="153"/>
      <c r="CB414" s="152"/>
      <c r="CC414" s="153"/>
      <c r="CD414" s="152"/>
      <c r="CE414" s="153"/>
      <c r="CF414" s="174"/>
      <c r="CG414" s="160"/>
      <c r="CH414" s="161"/>
      <c r="CI414" s="161"/>
      <c r="CJ414" s="161"/>
      <c r="CK414" s="161"/>
      <c r="CL414" s="161"/>
      <c r="CM414" s="161"/>
      <c r="CN414" s="161"/>
      <c r="CO414" s="161"/>
      <c r="CP414" s="161"/>
      <c r="CQ414" s="161"/>
      <c r="CR414" s="161"/>
      <c r="CS414" s="162"/>
      <c r="CT414" s="167"/>
      <c r="CU414" s="168"/>
      <c r="CV414" s="176"/>
      <c r="CW414" s="180"/>
      <c r="CX414" s="181"/>
      <c r="CY414" s="181"/>
      <c r="CZ414" s="181"/>
      <c r="DA414" s="181"/>
      <c r="DB414" s="181"/>
      <c r="DC414" s="181"/>
      <c r="DD414" s="181"/>
      <c r="DE414" s="181"/>
      <c r="DF414" s="181"/>
      <c r="DG414" s="181"/>
      <c r="DH414" s="181"/>
      <c r="DI414" s="181"/>
      <c r="DJ414" s="181"/>
      <c r="DK414" s="182"/>
      <c r="DL414" s="152"/>
      <c r="DM414" s="153"/>
      <c r="DN414" s="152"/>
      <c r="DO414" s="153"/>
      <c r="DP414" s="152"/>
      <c r="DQ414" s="153"/>
      <c r="DR414" s="152"/>
      <c r="DS414" s="153"/>
      <c r="DT414" s="152"/>
      <c r="DU414" s="153"/>
      <c r="DV414" s="174"/>
    </row>
    <row r="415" spans="1:127" ht="11.25" customHeight="1" thickBot="1">
      <c r="A415" s="194"/>
      <c r="B415" s="195"/>
      <c r="C415" s="207"/>
      <c r="D415" s="203"/>
      <c r="E415" s="204"/>
      <c r="F415" s="203"/>
      <c r="G415" s="204"/>
      <c r="H415" s="203"/>
      <c r="I415" s="204"/>
      <c r="J415" s="203"/>
      <c r="K415" s="204"/>
      <c r="L415" s="203"/>
      <c r="M415" s="206"/>
      <c r="N415" s="69" t="str">
        <f>IF(CF393&lt;&gt;"",IF(CF393="W",IF(SUM(IF(D414&gt;D412,1,0),IF(F414&gt;F412,1,0),IF(H414&gt;H412,1,0),IF(J414&gt;J412,1,0),IF(L414&gt;L412,1,0))&lt;&gt;3,"E",""),""),"")</f>
        <v/>
      </c>
      <c r="O415" s="194"/>
      <c r="P415" s="195"/>
      <c r="Q415" s="207"/>
      <c r="R415" s="203"/>
      <c r="S415" s="204"/>
      <c r="T415" s="203"/>
      <c r="U415" s="204"/>
      <c r="V415" s="203"/>
      <c r="W415" s="204"/>
      <c r="X415" s="203"/>
      <c r="Y415" s="204"/>
      <c r="Z415" s="203"/>
      <c r="AA415" s="206"/>
      <c r="AB415" s="69" t="str">
        <f>IF(CF443&lt;&gt;"",IF(CF443="W",IF(SUM(IF(R414&gt;R412,1,0),IF(T414&gt;T412,1,0),IF(V414&gt;V412,1,0),IF(X414&gt;X412,1,0),IF(Z414&gt;Z412,1,0))&lt;&gt;3,"E",""),""),"")</f>
        <v/>
      </c>
      <c r="AP415" s="3"/>
      <c r="AQ415" s="126"/>
      <c r="AR415" s="126"/>
      <c r="AS415" s="126"/>
      <c r="AT415" s="126"/>
      <c r="AU415" s="126"/>
      <c r="AV415" s="126"/>
      <c r="AW415" s="126"/>
      <c r="AX415" s="126"/>
      <c r="AY415" s="126"/>
      <c r="AZ415" s="126"/>
      <c r="BA415" s="126"/>
      <c r="BB415" s="126"/>
      <c r="BC415" s="126"/>
      <c r="BV415" s="169" t="str">
        <f>IF(CF411&lt;&gt;"",IF(AND(AND(BV411&gt;-1,BV413&gt;-1),OR(BV411&gt;10,BV413&gt;10),ABS(BV411-BV413)&gt;1,IF(OR(BV411&gt;11,BV413&gt;11),ABS(BV411-BV413)=2,TRUE),BV411=INT(BV411),BV413=INT(BV413)),"","Error"),"")</f>
        <v/>
      </c>
      <c r="BW415" s="169"/>
      <c r="BX415" s="169" t="str">
        <f>IF(CF411&lt;&gt;"",IF(AND(AND(BX411&gt;-1,BX413&gt;-1),OR(BX411&gt;10,BX413&gt;10),ABS(BX411-BX413)&gt;1,IF(OR(BX411&gt;11,BX413&gt;11),ABS(BX411-BX413)=2,TRUE),BX411=INT(BX411),BX413=INT(BX413)),"","Error"),"")</f>
        <v/>
      </c>
      <c r="BY415" s="169"/>
      <c r="BZ415" s="169" t="str">
        <f>IF(CF411&lt;&gt;"",IF(AND(AND(BZ411&gt;-1,BZ413&gt;-1),OR(BZ411&gt;10,BZ413&gt;10),ABS(BZ411-BZ413)&gt;1,IF(OR(BZ411&gt;11,BZ413&gt;11),ABS(BZ411-BZ413)=2,TRUE),BZ411=INT(BZ411),BZ413=INT(BZ413)),"","Error"),"")</f>
        <v/>
      </c>
      <c r="CA415" s="169"/>
      <c r="CB415" s="169" t="str">
        <f>IF(AND(CF411&lt;&gt;"",CB411&lt;&gt;""),IF(AND(AND(CB411&gt;-1,CB413&gt;-1),OR(CB411&gt;10,CB413&gt;10),ABS(CB411-CB413)&gt;1,IF(OR(CB411&gt;11,CB413&gt;11),ABS(CB411-CB413)=2,TRUE),CB411=INT(CB411),CB413=INT(CB413)),"","Error"),"")</f>
        <v/>
      </c>
      <c r="CC415" s="169"/>
      <c r="CD415" s="169" t="str">
        <f>IF(AND(CF411&lt;&gt;"",CD411&lt;&gt;""),IF(AND(AND(CD411&gt;-1,CD413&gt;-1),OR(CD411&gt;10,CD413&gt;10),ABS(CD411-CD413)&gt;1,IF(OR(CD411&gt;11,CD413&gt;11),ABS(CD411-CD413)=2,TRUE),CD411=INT(CD411),CD413=INT(CD413)),"","Error"),"")</f>
        <v/>
      </c>
      <c r="CE415" s="169"/>
      <c r="CG415" s="126"/>
      <c r="CH415" s="126"/>
      <c r="CI415" s="126"/>
      <c r="CJ415" s="126"/>
      <c r="CK415" s="126"/>
      <c r="CL415" s="126"/>
      <c r="CM415" s="126"/>
      <c r="CN415" s="126"/>
      <c r="CO415" s="126"/>
      <c r="CP415" s="126"/>
      <c r="CQ415" s="126"/>
      <c r="CR415" s="126"/>
      <c r="CS415" s="126"/>
      <c r="DL415" s="169" t="str">
        <f>IF(DV411&lt;&gt;"",IF(AND(AND(DL411&gt;-1,DL413&gt;-1),OR(DL411&gt;10,DL413&gt;10),ABS(DL411-DL413)&gt;1,IF(OR(DL411&gt;11,DL413&gt;11),ABS(DL411-DL413)=2,TRUE),DL411=INT(DL411),DL413=INT(DL413)),"","Error"),"")</f>
        <v/>
      </c>
      <c r="DM415" s="169"/>
      <c r="DN415" s="169" t="str">
        <f>IF(DV411&lt;&gt;"",IF(AND(AND(DN411&gt;-1,DN413&gt;-1),OR(DN411&gt;10,DN413&gt;10),ABS(DN411-DN413)&gt;1,IF(OR(DN411&gt;11,DN413&gt;11),ABS(DN411-DN413)=2,TRUE),DN411=INT(DN411),DN413=INT(DN413)),"","Error"),"")</f>
        <v/>
      </c>
      <c r="DO415" s="169"/>
      <c r="DP415" s="169" t="str">
        <f>IF(DV411&lt;&gt;"",IF(AND(AND(DP411&gt;-1,DP413&gt;-1),OR(DP411&gt;10,DP413&gt;10),ABS(DP411-DP413)&gt;1,IF(OR(DP411&gt;11,DP413&gt;11),ABS(DP411-DP413)=2,TRUE),DP411=INT(DP411),DP413=INT(DP413)),"","Error"),"")</f>
        <v/>
      </c>
      <c r="DQ415" s="169"/>
      <c r="DR415" s="169" t="str">
        <f>IF(AND(DV411&lt;&gt;"",DR411&lt;&gt;""),IF(AND(AND(DR411&gt;-1,DR413&gt;-1),OR(DR411&gt;10,DR413&gt;10),ABS(DR411-DR413)&gt;1,IF(OR(DR411&gt;11,DR413&gt;11),ABS(DR411-DR413)=2,TRUE),DR411=INT(DR411),DR413=INT(DR413)),"","Error"),"")</f>
        <v/>
      </c>
      <c r="DS415" s="169"/>
      <c r="DT415" s="169" t="str">
        <f>IF(AND(DV411&lt;&gt;"",DT411&lt;&gt;""),IF(AND(AND(DT411&gt;-1,DT413&gt;-1),OR(DT411&gt;10,DT413&gt;10),ABS(DT411-DT413)&gt;1,IF(OR(DT411&gt;11,DT413&gt;11),ABS(DT411-DT413)=2,TRUE),DT411=INT(DT411),DT413=INT(DT413)),"","Error"),"")</f>
        <v/>
      </c>
      <c r="DU415" s="169"/>
      <c r="DV415" s="3"/>
    </row>
    <row r="416" spans="1:127" ht="11.25" customHeight="1">
      <c r="A416" s="170">
        <v>2</v>
      </c>
      <c r="B416" s="191"/>
      <c r="C416" s="183" t="str">
        <f>IF($D393="1P","C","C")</f>
        <v>C</v>
      </c>
      <c r="D416" s="197"/>
      <c r="E416" s="198"/>
      <c r="F416" s="197"/>
      <c r="G416" s="198"/>
      <c r="H416" s="197"/>
      <c r="I416" s="198"/>
      <c r="J416" s="197"/>
      <c r="K416" s="198"/>
      <c r="L416" s="197"/>
      <c r="M416" s="208"/>
      <c r="N416" s="69" t="str">
        <f>IF(CF401&lt;&gt;"",IF(CF401="W",IF(SUM(IF(D416&gt;D418,1,0),IF(F416&gt;F418,1,0),IF(H416&gt;H418,1,0),IF(J416&gt;J418,1,0),IF(L416&gt;L418,1,0))&lt;&gt;3,"E",""),""),"")</f>
        <v/>
      </c>
      <c r="O416" s="170">
        <v>7</v>
      </c>
      <c r="P416" s="191"/>
      <c r="Q416" s="183" t="str">
        <f>IF($D393="1P","A","A")</f>
        <v>A</v>
      </c>
      <c r="R416" s="197"/>
      <c r="S416" s="198"/>
      <c r="T416" s="197"/>
      <c r="U416" s="198"/>
      <c r="V416" s="197"/>
      <c r="W416" s="198"/>
      <c r="X416" s="197"/>
      <c r="Y416" s="198"/>
      <c r="Z416" s="197"/>
      <c r="AA416" s="208"/>
      <c r="AB416" s="69" t="str">
        <f>IF(CF451&lt;&gt;"",IF(CF451="W",IF(SUM(IF(R416&gt;R418,1,0),IF(T416&gt;T418,1,0),IF(V416&gt;V418,1,0),IF(X416&gt;X418,1,0),IF(Z416&gt;Z418,1,0))&lt;&gt;3,"E",""),""),"")</f>
        <v/>
      </c>
      <c r="AP416" s="3"/>
      <c r="AQ416" s="126"/>
      <c r="AR416" s="126"/>
      <c r="AS416" s="126"/>
      <c r="AT416" s="126"/>
      <c r="AU416" s="126"/>
      <c r="AV416" s="126"/>
      <c r="AW416" s="126"/>
      <c r="AX416" s="126"/>
      <c r="AY416" s="126"/>
      <c r="AZ416" s="126"/>
      <c r="BA416" s="126"/>
      <c r="BB416" s="126"/>
      <c r="BC416" s="126"/>
      <c r="CG416" s="126"/>
      <c r="CH416" s="126"/>
      <c r="CI416" s="126"/>
      <c r="CJ416" s="126"/>
      <c r="CK416" s="126"/>
      <c r="CL416" s="126"/>
      <c r="CM416" s="126"/>
      <c r="CN416" s="126"/>
      <c r="CO416" s="126"/>
      <c r="CP416" s="126"/>
      <c r="CQ416" s="126"/>
      <c r="CR416" s="126"/>
      <c r="CS416" s="126"/>
      <c r="DV416" s="3"/>
    </row>
    <row r="417" spans="1:127" ht="11.25" customHeight="1">
      <c r="A417" s="192"/>
      <c r="B417" s="193"/>
      <c r="C417" s="196"/>
      <c r="D417" s="199"/>
      <c r="E417" s="200"/>
      <c r="F417" s="199"/>
      <c r="G417" s="200"/>
      <c r="H417" s="199"/>
      <c r="I417" s="200"/>
      <c r="J417" s="199"/>
      <c r="K417" s="200"/>
      <c r="L417" s="199"/>
      <c r="M417" s="209"/>
      <c r="N417" s="69" t="str">
        <f>IF(CF401&lt;&gt;"",IF(ISERROR(AND(BV405="",BX405="",BZ405="",CB405="",CD405="")),"E",IF(AND(BV405="",BX405="",BZ405="",CB405="",CD405=""),"","E")),"")</f>
        <v/>
      </c>
      <c r="O417" s="192"/>
      <c r="P417" s="193"/>
      <c r="Q417" s="196"/>
      <c r="R417" s="199"/>
      <c r="S417" s="200"/>
      <c r="T417" s="199"/>
      <c r="U417" s="200"/>
      <c r="V417" s="199"/>
      <c r="W417" s="200"/>
      <c r="X417" s="199"/>
      <c r="Y417" s="200"/>
      <c r="Z417" s="199"/>
      <c r="AA417" s="209"/>
      <c r="AB417" s="69" t="str">
        <f>IF(CF451&lt;&gt;"",IF(ISERROR(AND(BV455="",BX455="",BZ455="",CB455="",CD455="")),"E",IF(AND(BV455="",BX455="",BZ455="",CB455="",CD455=""),"","E")),"")</f>
        <v/>
      </c>
      <c r="AP417" s="3"/>
      <c r="AQ417" s="127"/>
      <c r="AR417" s="127"/>
      <c r="AS417" s="127"/>
      <c r="AT417" s="127"/>
      <c r="AU417" s="127"/>
      <c r="AV417" s="127"/>
      <c r="AW417" s="127"/>
      <c r="AX417" s="127"/>
      <c r="AY417" s="127"/>
      <c r="AZ417" s="127"/>
      <c r="BA417" s="127"/>
      <c r="BB417" s="127"/>
      <c r="BC417" s="127"/>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3"/>
      <c r="CG417" s="127"/>
      <c r="CH417" s="127"/>
      <c r="CI417" s="127"/>
      <c r="CJ417" s="127"/>
      <c r="CK417" s="127"/>
      <c r="CL417" s="127"/>
      <c r="CM417" s="127"/>
      <c r="CN417" s="127"/>
      <c r="CO417" s="127"/>
      <c r="CP417" s="127"/>
      <c r="CQ417" s="127"/>
      <c r="CR417" s="127"/>
      <c r="CS417" s="127"/>
      <c r="CT417" s="40"/>
      <c r="CU417" s="40"/>
      <c r="CV417" s="40"/>
      <c r="CW417" s="40"/>
      <c r="CX417" s="40"/>
      <c r="CY417" s="40"/>
      <c r="CZ417" s="40"/>
      <c r="DA417" s="40"/>
      <c r="DB417" s="40"/>
      <c r="DC417" s="40"/>
      <c r="DD417" s="40"/>
      <c r="DE417" s="40"/>
      <c r="DF417" s="40"/>
      <c r="DG417" s="40"/>
      <c r="DH417" s="40"/>
      <c r="DI417" s="40"/>
      <c r="DJ417" s="40"/>
      <c r="DK417" s="40"/>
      <c r="DL417" s="40"/>
      <c r="DM417" s="40"/>
      <c r="DN417" s="40"/>
      <c r="DO417" s="40"/>
      <c r="DP417" s="40"/>
      <c r="DQ417" s="40"/>
      <c r="DR417" s="40"/>
      <c r="DS417" s="40"/>
      <c r="DT417" s="40"/>
      <c r="DU417" s="40"/>
      <c r="DV417" s="3"/>
    </row>
    <row r="418" spans="1:127" ht="11.25" customHeight="1">
      <c r="A418" s="192"/>
      <c r="B418" s="193"/>
      <c r="C418" s="175" t="str">
        <f>IF($D393="1P","D","D")</f>
        <v>D</v>
      </c>
      <c r="D418" s="201"/>
      <c r="E418" s="202"/>
      <c r="F418" s="201"/>
      <c r="G418" s="202"/>
      <c r="H418" s="201"/>
      <c r="I418" s="202"/>
      <c r="J418" s="201"/>
      <c r="K418" s="202"/>
      <c r="L418" s="201"/>
      <c r="M418" s="205"/>
      <c r="N418" s="69" t="str">
        <f>IF(CF401&lt;&gt;"",IF(ISERROR(AND(BV405="",BX405="",BZ405="",CB405="",CD405="")),"E",IF(AND(BV405="",BX405="",BZ405="",CB405="",CD405=""),"","E")),"")</f>
        <v/>
      </c>
      <c r="O418" s="192"/>
      <c r="P418" s="193"/>
      <c r="Q418" s="175" t="str">
        <f>IF($D393="1P","C","B")</f>
        <v>B</v>
      </c>
      <c r="R418" s="201"/>
      <c r="S418" s="202"/>
      <c r="T418" s="201"/>
      <c r="U418" s="202"/>
      <c r="V418" s="201"/>
      <c r="W418" s="202"/>
      <c r="X418" s="201"/>
      <c r="Y418" s="202"/>
      <c r="Z418" s="201"/>
      <c r="AA418" s="205"/>
      <c r="AB418" s="69" t="str">
        <f>IF(CF451&lt;&gt;"",IF(ISERROR(AND(BV455="",BX455="",BZ455="",CB455="",CD455="")),"E",IF(AND(BV455="",BX455="",BZ455="",CB455="",CD455=""),"","E")),"")</f>
        <v/>
      </c>
      <c r="AP418" s="3"/>
      <c r="AQ418" s="128"/>
      <c r="AR418" s="128"/>
      <c r="AS418" s="128"/>
      <c r="AT418" s="128"/>
      <c r="AU418" s="128"/>
      <c r="AV418" s="128"/>
      <c r="AW418" s="128"/>
      <c r="AX418" s="128"/>
      <c r="AY418" s="128"/>
      <c r="AZ418" s="128"/>
      <c r="BA418" s="128"/>
      <c r="BB418" s="128"/>
      <c r="BC418" s="128"/>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3"/>
      <c r="CG418" s="128"/>
      <c r="CH418" s="128"/>
      <c r="CI418" s="128"/>
      <c r="CJ418" s="128"/>
      <c r="CK418" s="128"/>
      <c r="CL418" s="128"/>
      <c r="CM418" s="128"/>
      <c r="CN418" s="128"/>
      <c r="CO418" s="128"/>
      <c r="CP418" s="128"/>
      <c r="CQ418" s="128"/>
      <c r="CR418" s="128"/>
      <c r="CS418" s="128"/>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3"/>
      <c r="DW418" s="2"/>
    </row>
    <row r="419" spans="1:127" ht="11.25" customHeight="1" thickBot="1">
      <c r="A419" s="194"/>
      <c r="B419" s="195"/>
      <c r="C419" s="207"/>
      <c r="D419" s="203"/>
      <c r="E419" s="204"/>
      <c r="F419" s="203"/>
      <c r="G419" s="204"/>
      <c r="H419" s="203"/>
      <c r="I419" s="204"/>
      <c r="J419" s="203"/>
      <c r="K419" s="204"/>
      <c r="L419" s="203"/>
      <c r="M419" s="206"/>
      <c r="N419" s="69" t="str">
        <f>IF(CF403&lt;&gt;"",IF(CF403="W",IF(SUM(IF(D418&gt;D416,1,0),IF(F418&gt;F416,1,0),IF(H418&gt;H416,1,0),IF(J418&gt;J416,1,0),IF(L418&gt;L416,1,0))&lt;&gt;3,"E",""),""),"")</f>
        <v/>
      </c>
      <c r="O419" s="194"/>
      <c r="P419" s="195"/>
      <c r="Q419" s="207"/>
      <c r="R419" s="203"/>
      <c r="S419" s="204"/>
      <c r="T419" s="203"/>
      <c r="U419" s="204"/>
      <c r="V419" s="203"/>
      <c r="W419" s="204"/>
      <c r="X419" s="203"/>
      <c r="Y419" s="204"/>
      <c r="Z419" s="203"/>
      <c r="AA419" s="206"/>
      <c r="AB419" s="69" t="str">
        <f>IF(CF453&lt;&gt;"",IF(CF453="W",IF(SUM(IF(R418&gt;R416,1,0),IF(T418&gt;T416,1,0),IF(V418&gt;V416,1,0),IF(X418&gt;X416,1,0),IF(Z418&gt;Z416,1,0))&lt;&gt;3,"E",""),""),"")</f>
        <v/>
      </c>
      <c r="AP419" s="3"/>
      <c r="AQ419" s="126"/>
      <c r="AR419" s="126"/>
      <c r="AS419" s="126"/>
      <c r="AT419" s="126"/>
      <c r="AU419" s="126"/>
      <c r="AV419" s="126"/>
      <c r="AW419" s="126"/>
      <c r="AX419" s="126"/>
      <c r="AY419" s="126"/>
      <c r="AZ419" s="126"/>
      <c r="BA419" s="126"/>
      <c r="BB419" s="126"/>
      <c r="BC419" s="126"/>
      <c r="CF419" s="3"/>
      <c r="CG419" s="126"/>
      <c r="CH419" s="126"/>
      <c r="CI419" s="126"/>
      <c r="CJ419" s="126"/>
      <c r="CK419" s="126"/>
      <c r="CL419" s="126"/>
      <c r="CM419" s="126"/>
      <c r="CN419" s="126"/>
      <c r="CO419" s="126"/>
      <c r="CP419" s="126"/>
      <c r="CQ419" s="126"/>
      <c r="CR419" s="126"/>
      <c r="CS419" s="126"/>
      <c r="DV419" s="3"/>
      <c r="DW419" s="2"/>
    </row>
    <row r="420" spans="1:127" ht="11.25" customHeight="1" thickBot="1">
      <c r="A420" s="170">
        <v>3</v>
      </c>
      <c r="B420" s="191"/>
      <c r="C420" s="183" t="str">
        <f>IF($D393="1P","A","A")</f>
        <v>A</v>
      </c>
      <c r="D420" s="197"/>
      <c r="E420" s="198"/>
      <c r="F420" s="197"/>
      <c r="G420" s="198"/>
      <c r="H420" s="197"/>
      <c r="I420" s="198"/>
      <c r="J420" s="197"/>
      <c r="K420" s="198"/>
      <c r="L420" s="197"/>
      <c r="M420" s="208"/>
      <c r="N420" s="69" t="str">
        <f>IF(CF411&lt;&gt;"",IF(CF411="W",IF(SUM(IF(D420&gt;D422,1,0),IF(F420&gt;F422,1,0),IF(H420&gt;H422,1,0),IF(J420&gt;J422,1,0),IF(L420&gt;L422,1,0))&lt;&gt;3,"E",""),""),"")</f>
        <v/>
      </c>
      <c r="O420" s="170">
        <v>8</v>
      </c>
      <c r="P420" s="191"/>
      <c r="Q420" s="183" t="str">
        <f>IF($D393="1P","B","D")</f>
        <v>D</v>
      </c>
      <c r="R420" s="197"/>
      <c r="S420" s="198"/>
      <c r="T420" s="197"/>
      <c r="U420" s="198"/>
      <c r="V420" s="197"/>
      <c r="W420" s="198"/>
      <c r="X420" s="197"/>
      <c r="Y420" s="198"/>
      <c r="Z420" s="197"/>
      <c r="AA420" s="208"/>
      <c r="AB420" s="69" t="str">
        <f>IF(DV391&lt;&gt;"",IF(DV391="W",IF(SUM(IF(R420&gt;R422,1,0),IF(T420&gt;T422,1,0),IF(V420&gt;V422,1,0),IF(X420&gt;X422,1,0),IF(Z420&gt;Z422,1,0))&lt;&gt;3,"E",""),""),"")</f>
        <v/>
      </c>
      <c r="AP420" s="3"/>
      <c r="AQ420" s="127"/>
      <c r="AR420" s="127"/>
      <c r="AS420" s="127"/>
      <c r="AT420" s="127"/>
      <c r="AU420" s="127"/>
      <c r="AV420" s="127"/>
      <c r="AW420" s="127"/>
      <c r="AX420" s="127"/>
      <c r="AY420" s="127"/>
      <c r="AZ420" s="127"/>
      <c r="BA420" s="127"/>
      <c r="BB420" s="127"/>
      <c r="BC420" s="127"/>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3"/>
      <c r="CG420" s="126"/>
      <c r="CH420" s="126"/>
      <c r="CI420" s="126"/>
      <c r="CJ420" s="126"/>
      <c r="CK420" s="126"/>
      <c r="CL420" s="126"/>
      <c r="CM420" s="126"/>
      <c r="CN420" s="126"/>
      <c r="CO420" s="126"/>
      <c r="CP420" s="126"/>
      <c r="CQ420" s="126"/>
      <c r="CR420" s="126"/>
      <c r="CS420" s="126"/>
      <c r="DV420" s="3"/>
      <c r="DW420" s="3"/>
    </row>
    <row r="421" spans="1:127" ht="11.25" customHeight="1">
      <c r="A421" s="192"/>
      <c r="B421" s="193"/>
      <c r="C421" s="196"/>
      <c r="D421" s="199"/>
      <c r="E421" s="200"/>
      <c r="F421" s="199"/>
      <c r="G421" s="200"/>
      <c r="H421" s="199"/>
      <c r="I421" s="200"/>
      <c r="J421" s="199"/>
      <c r="K421" s="200"/>
      <c r="L421" s="199"/>
      <c r="M421" s="209"/>
      <c r="N421" s="69" t="str">
        <f>IF(CF411&lt;&gt;"",IF(ISERROR(AND(BV415="",BX415="",BZ415="",CB415="",CD415="")),"E",IF(AND(BV415="",BX415="",BZ415="",CB415="",CD415=""),"","E")),"")</f>
        <v/>
      </c>
      <c r="O421" s="192"/>
      <c r="P421" s="193"/>
      <c r="Q421" s="196"/>
      <c r="R421" s="199"/>
      <c r="S421" s="200"/>
      <c r="T421" s="199"/>
      <c r="U421" s="200"/>
      <c r="V421" s="199"/>
      <c r="W421" s="200"/>
      <c r="X421" s="199"/>
      <c r="Y421" s="200"/>
      <c r="Z421" s="199"/>
      <c r="AA421" s="209"/>
      <c r="AB421" s="69" t="str">
        <f>IF(DV391&lt;&gt;"",IF(ISERROR(AND(DL395="",DN395="",DO395="",DR395="",DT395="")),"E",IF(AND(DL395="",DN395="",DP395="",DR395="",DT395=""),"","E")),"")</f>
        <v/>
      </c>
      <c r="AP421" s="3"/>
      <c r="AQ421" s="154" t="str">
        <f>CONCATENATE($A395," ",$D395,","," ",$F393)</f>
        <v>Group: 7, Women's Singles</v>
      </c>
      <c r="AR421" s="155"/>
      <c r="AS421" s="155"/>
      <c r="AT421" s="155"/>
      <c r="AU421" s="155"/>
      <c r="AV421" s="155"/>
      <c r="AW421" s="155"/>
      <c r="AX421" s="155"/>
      <c r="AY421" s="155"/>
      <c r="AZ421" s="155"/>
      <c r="BA421" s="155"/>
      <c r="BB421" s="155"/>
      <c r="BC421" s="156"/>
      <c r="BD421" s="163">
        <f>A424</f>
        <v>4</v>
      </c>
      <c r="BE421" s="164"/>
      <c r="BF421" s="183" t="str">
        <f>C424</f>
        <v>C</v>
      </c>
      <c r="BG421" s="185" t="str">
        <f>IF(VLOOKUP($BF421,$A397:$C405,3,FALSE)=0,"",CONCATENATE(VLOOKUP(VLOOKUP($BF421,$A397:$C405,3,FALSE),Players!$J:$N,4,FALSE)," ",VLOOKUP($BF421,$A397:$C405,3,FALSE)," ",IF(ISERROR(VLOOKUP(VLOOKUP($BF421,$A397:$C405,3,FALSE),Players!$J:$N,5,FALSE)),"()",CONCATENATE("(",VLOOKUP(VLOOKUP($BF421,$A397:$C405,3,FALSE),Players!$J:$N,5,FALSE),")"))))</f>
        <v/>
      </c>
      <c r="BH421" s="186"/>
      <c r="BI421" s="186"/>
      <c r="BJ421" s="186"/>
      <c r="BK421" s="186"/>
      <c r="BL421" s="186"/>
      <c r="BM421" s="186"/>
      <c r="BN421" s="186"/>
      <c r="BO421" s="186"/>
      <c r="BP421" s="186"/>
      <c r="BQ421" s="186"/>
      <c r="BR421" s="186"/>
      <c r="BS421" s="186"/>
      <c r="BT421" s="186"/>
      <c r="BU421" s="187"/>
      <c r="BV421" s="170" t="str">
        <f>IF(D424&lt;&gt;"",D424,"")</f>
        <v/>
      </c>
      <c r="BW421" s="171"/>
      <c r="BX421" s="170" t="str">
        <f>IF(F424&lt;&gt;"",F424,"")</f>
        <v/>
      </c>
      <c r="BY421" s="171"/>
      <c r="BZ421" s="170" t="str">
        <f>IF(H424&lt;&gt;"",H424,"")</f>
        <v/>
      </c>
      <c r="CA421" s="171"/>
      <c r="CB421" s="170" t="str">
        <f>IF(J424&lt;&gt;"",J424,"")</f>
        <v/>
      </c>
      <c r="CC421" s="171"/>
      <c r="CD421" s="170" t="str">
        <f>IF(L424&lt;&gt;"",L424,"")</f>
        <v/>
      </c>
      <c r="CE421" s="171"/>
      <c r="CF421" s="174" t="str">
        <f>IF($CD421=$CD423,IF($CB421=$CB423,IF($BZ421&lt;&gt;"",IF($BZ421&gt;$BZ423,"W","L"),""),IF($CB421&gt;$CB423,"W","L")),IF($CD421&gt;$CD423,"W","L"))</f>
        <v/>
      </c>
      <c r="CG421" s="126"/>
      <c r="CH421" s="126"/>
      <c r="CI421" s="126"/>
      <c r="CJ421" s="126"/>
      <c r="CK421" s="126"/>
      <c r="CL421" s="126"/>
      <c r="CM421" s="126"/>
      <c r="CN421" s="126"/>
      <c r="CO421" s="126"/>
      <c r="CP421" s="126"/>
      <c r="CQ421" s="126"/>
      <c r="CR421" s="126"/>
      <c r="CS421" s="126"/>
      <c r="DV421" s="3"/>
      <c r="DW421" s="3"/>
    </row>
    <row r="422" spans="1:127" ht="11.25" customHeight="1">
      <c r="A422" s="192"/>
      <c r="B422" s="193"/>
      <c r="C422" s="175" t="str">
        <f>IF($D393="1P","E","D")</f>
        <v>D</v>
      </c>
      <c r="D422" s="201"/>
      <c r="E422" s="202"/>
      <c r="F422" s="201"/>
      <c r="G422" s="202"/>
      <c r="H422" s="201"/>
      <c r="I422" s="202"/>
      <c r="J422" s="201"/>
      <c r="K422" s="202"/>
      <c r="L422" s="201"/>
      <c r="M422" s="205"/>
      <c r="N422" s="69" t="str">
        <f>IF(CF411&lt;&gt;"",IF(ISERROR(AND(BV415="",BX415="",BZ415="",CB415="",CD415="")),"E",IF(AND(BV415="",BX415="",BZ415="",CB415="",CD415=""),"","E")),"")</f>
        <v/>
      </c>
      <c r="O422" s="192"/>
      <c r="P422" s="193"/>
      <c r="Q422" s="175" t="str">
        <f>IF($D393="1P","D","E")</f>
        <v>E</v>
      </c>
      <c r="R422" s="201"/>
      <c r="S422" s="202"/>
      <c r="T422" s="201"/>
      <c r="U422" s="202"/>
      <c r="V422" s="201"/>
      <c r="W422" s="202"/>
      <c r="X422" s="201"/>
      <c r="Y422" s="202"/>
      <c r="Z422" s="201"/>
      <c r="AA422" s="205"/>
      <c r="AB422" s="69" t="str">
        <f>IF(DV391&lt;&gt;"",IF(ISERROR(AND(DL395="",DN395="",DO395="",DR395="",DT395="")),"E",IF(AND(DL395="",DN395="",DP395="",DR395="",DT395=""),"","E")),"")</f>
        <v/>
      </c>
      <c r="AP422" s="3"/>
      <c r="AQ422" s="157"/>
      <c r="AR422" s="158"/>
      <c r="AS422" s="158"/>
      <c r="AT422" s="158"/>
      <c r="AU422" s="158"/>
      <c r="AV422" s="158"/>
      <c r="AW422" s="158"/>
      <c r="AX422" s="158"/>
      <c r="AY422" s="158"/>
      <c r="AZ422" s="158"/>
      <c r="BA422" s="158"/>
      <c r="BB422" s="158"/>
      <c r="BC422" s="159"/>
      <c r="BD422" s="165"/>
      <c r="BE422" s="166"/>
      <c r="BF422" s="184"/>
      <c r="BG422" s="188"/>
      <c r="BH422" s="189"/>
      <c r="BI422" s="189"/>
      <c r="BJ422" s="189"/>
      <c r="BK422" s="189"/>
      <c r="BL422" s="189"/>
      <c r="BM422" s="189"/>
      <c r="BN422" s="189"/>
      <c r="BO422" s="189"/>
      <c r="BP422" s="189"/>
      <c r="BQ422" s="189"/>
      <c r="BR422" s="189"/>
      <c r="BS422" s="189"/>
      <c r="BT422" s="189"/>
      <c r="BU422" s="190"/>
      <c r="BV422" s="172"/>
      <c r="BW422" s="173"/>
      <c r="BX422" s="172"/>
      <c r="BY422" s="173"/>
      <c r="BZ422" s="172"/>
      <c r="CA422" s="173"/>
      <c r="CB422" s="172"/>
      <c r="CC422" s="173"/>
      <c r="CD422" s="172"/>
      <c r="CE422" s="173"/>
      <c r="CF422" s="174"/>
      <c r="CG422" s="126"/>
      <c r="CH422" s="126"/>
      <c r="CI422" s="126"/>
      <c r="CJ422" s="126"/>
      <c r="CK422" s="126"/>
      <c r="CL422" s="126"/>
      <c r="CM422" s="126"/>
      <c r="CN422" s="126"/>
      <c r="CO422" s="126"/>
      <c r="CP422" s="126"/>
      <c r="CQ422" s="126"/>
      <c r="CR422" s="126"/>
      <c r="CS422" s="126"/>
      <c r="DV422" s="3"/>
      <c r="DW422" s="3"/>
    </row>
    <row r="423" spans="1:127" ht="11.25" customHeight="1" thickBot="1">
      <c r="A423" s="194"/>
      <c r="B423" s="195"/>
      <c r="C423" s="207"/>
      <c r="D423" s="203"/>
      <c r="E423" s="204"/>
      <c r="F423" s="203"/>
      <c r="G423" s="204"/>
      <c r="H423" s="203"/>
      <c r="I423" s="204"/>
      <c r="J423" s="203"/>
      <c r="K423" s="204"/>
      <c r="L423" s="203"/>
      <c r="M423" s="206"/>
      <c r="N423" s="69" t="str">
        <f>IF(CF413&lt;&gt;"",IF(CF413="W",IF(SUM(IF(D422&gt;D420,1,0),IF(F422&gt;F420,1,0),IF(H422&gt;H420,1,0),IF(J422&gt;J420,1,0),IF(L422&gt;L420,1,0))&lt;&gt;3,"E",""),""),"")</f>
        <v/>
      </c>
      <c r="O423" s="194"/>
      <c r="P423" s="195"/>
      <c r="Q423" s="207"/>
      <c r="R423" s="203"/>
      <c r="S423" s="204"/>
      <c r="T423" s="203"/>
      <c r="U423" s="204"/>
      <c r="V423" s="203"/>
      <c r="W423" s="204"/>
      <c r="X423" s="203"/>
      <c r="Y423" s="204"/>
      <c r="Z423" s="203"/>
      <c r="AA423" s="206"/>
      <c r="AB423" s="69" t="str">
        <f>IF(DV393&lt;&gt;"",IF(DV393="W",IF(SUM(IF(R422&gt;R420,1,0),IF(T422&gt;T420,1,0),IF(V422&gt;V420,1,0),IF(X422&gt;X420,1,0),IF(Z422&gt;Z420,1,0))&lt;&gt;3,"E",""),""),"")</f>
        <v/>
      </c>
      <c r="AP423" s="3"/>
      <c r="AQ423" s="157"/>
      <c r="AR423" s="158"/>
      <c r="AS423" s="158"/>
      <c r="AT423" s="158"/>
      <c r="AU423" s="158"/>
      <c r="AV423" s="158"/>
      <c r="AW423" s="158"/>
      <c r="AX423" s="158"/>
      <c r="AY423" s="158"/>
      <c r="AZ423" s="158"/>
      <c r="BA423" s="158"/>
      <c r="BB423" s="158"/>
      <c r="BC423" s="159"/>
      <c r="BD423" s="165"/>
      <c r="BE423" s="166"/>
      <c r="BF423" s="175" t="str">
        <f>C426</f>
        <v>E</v>
      </c>
      <c r="BG423" s="177" t="str">
        <f>IF(VLOOKUP($BF423,$A397:$C405,3,FALSE)=0,"",CONCATENATE(VLOOKUP(VLOOKUP($BF423,$A397:$C405,3,FALSE),Players!$J:$N,4,FALSE)," ",VLOOKUP($BF423,$A397:$C405,3,FALSE)," ",IF(ISERROR(VLOOKUP(VLOOKUP($BF423,$A397:$C405,3,FALSE),Players!$J:$N,5,FALSE)),"()",CONCATENATE("(",VLOOKUP(VLOOKUP($BF423,$A397:$C405,3,FALSE),Players!$J:$N,5,FALSE),")"))))</f>
        <v/>
      </c>
      <c r="BH423" s="178"/>
      <c r="BI423" s="178"/>
      <c r="BJ423" s="178"/>
      <c r="BK423" s="178"/>
      <c r="BL423" s="178"/>
      <c r="BM423" s="178"/>
      <c r="BN423" s="178"/>
      <c r="BO423" s="178"/>
      <c r="BP423" s="178"/>
      <c r="BQ423" s="178"/>
      <c r="BR423" s="178"/>
      <c r="BS423" s="178"/>
      <c r="BT423" s="178"/>
      <c r="BU423" s="179"/>
      <c r="BV423" s="150" t="str">
        <f>IF(D426&lt;&gt;"",D426,"")</f>
        <v/>
      </c>
      <c r="BW423" s="151"/>
      <c r="BX423" s="150" t="str">
        <f>IF(F426&lt;&gt;"",F426,"")</f>
        <v/>
      </c>
      <c r="BY423" s="151"/>
      <c r="BZ423" s="150" t="str">
        <f>IF(H426&lt;&gt;"",H426,"")</f>
        <v/>
      </c>
      <c r="CA423" s="151"/>
      <c r="CB423" s="150" t="str">
        <f>IF(J426&lt;&gt;"",J426,"")</f>
        <v/>
      </c>
      <c r="CC423" s="151"/>
      <c r="CD423" s="150" t="str">
        <f>IF(L426&lt;&gt;"",L426,"")</f>
        <v/>
      </c>
      <c r="CE423" s="151"/>
      <c r="CF423" s="174" t="str">
        <f>IF($CF421&lt;&gt;"",IF(CF421="W","L","W"),"")</f>
        <v/>
      </c>
      <c r="CG423" s="126"/>
      <c r="CH423" s="126"/>
      <c r="CI423" s="126"/>
      <c r="CJ423" s="126"/>
      <c r="CK423" s="126"/>
      <c r="CL423" s="126"/>
      <c r="CM423" s="126"/>
      <c r="CN423" s="126"/>
      <c r="CO423" s="126"/>
      <c r="CP423" s="126"/>
      <c r="CQ423" s="126"/>
      <c r="CR423" s="126"/>
      <c r="CS423" s="126"/>
      <c r="DV423" s="3"/>
      <c r="DW423" s="3"/>
    </row>
    <row r="424" spans="1:127" ht="11.25" customHeight="1" thickBot="1">
      <c r="A424" s="170">
        <v>4</v>
      </c>
      <c r="B424" s="191"/>
      <c r="C424" s="183" t="str">
        <f>IF($D393="1P","B","C")</f>
        <v>C</v>
      </c>
      <c r="D424" s="197"/>
      <c r="E424" s="198"/>
      <c r="F424" s="197"/>
      <c r="G424" s="198"/>
      <c r="H424" s="197"/>
      <c r="I424" s="198"/>
      <c r="J424" s="197"/>
      <c r="K424" s="198"/>
      <c r="L424" s="197"/>
      <c r="M424" s="208"/>
      <c r="N424" s="69" t="str">
        <f>IF(CF421&lt;&gt;"",IF(CF421="W",IF(SUM(IF(D424&gt;D426,1,0),IF(F424&gt;F426,1,0),IF(H424&gt;H426,1,0),IF(J424&gt;J426,1,0),IF(L424&gt;L426,1,0))&lt;&gt;3,"E",""),""),"")</f>
        <v/>
      </c>
      <c r="O424" s="170">
        <v>9</v>
      </c>
      <c r="P424" s="191"/>
      <c r="Q424" s="183" t="str">
        <f>IF($D393="1P","A","A")</f>
        <v>A</v>
      </c>
      <c r="R424" s="197"/>
      <c r="S424" s="198"/>
      <c r="T424" s="197"/>
      <c r="U424" s="198"/>
      <c r="V424" s="197"/>
      <c r="W424" s="198"/>
      <c r="X424" s="197"/>
      <c r="Y424" s="198"/>
      <c r="Z424" s="197"/>
      <c r="AA424" s="208"/>
      <c r="AB424" s="69" t="str">
        <f>IF(DV401&lt;&gt;"",IF(DV401="W",IF(SUM(IF(R424&gt;R426,1,0),IF(T424&gt;T426,1,0),IF(V424&gt;V426,1,0),IF(X424&gt;X426,1,0),IF(Z424&gt;Z426,1,0))&lt;&gt;3,"E",""),""),"")</f>
        <v/>
      </c>
      <c r="AP424" s="3"/>
      <c r="AQ424" s="160"/>
      <c r="AR424" s="161"/>
      <c r="AS424" s="161"/>
      <c r="AT424" s="161"/>
      <c r="AU424" s="161"/>
      <c r="AV424" s="161"/>
      <c r="AW424" s="161"/>
      <c r="AX424" s="161"/>
      <c r="AY424" s="161"/>
      <c r="AZ424" s="161"/>
      <c r="BA424" s="161"/>
      <c r="BB424" s="161"/>
      <c r="BC424" s="162"/>
      <c r="BD424" s="167"/>
      <c r="BE424" s="168"/>
      <c r="BF424" s="176"/>
      <c r="BG424" s="180"/>
      <c r="BH424" s="181"/>
      <c r="BI424" s="181"/>
      <c r="BJ424" s="181"/>
      <c r="BK424" s="181"/>
      <c r="BL424" s="181"/>
      <c r="BM424" s="181"/>
      <c r="BN424" s="181"/>
      <c r="BO424" s="181"/>
      <c r="BP424" s="181"/>
      <c r="BQ424" s="181"/>
      <c r="BR424" s="181"/>
      <c r="BS424" s="181"/>
      <c r="BT424" s="181"/>
      <c r="BU424" s="182"/>
      <c r="BV424" s="152"/>
      <c r="BW424" s="153"/>
      <c r="BX424" s="152"/>
      <c r="BY424" s="153"/>
      <c r="BZ424" s="152"/>
      <c r="CA424" s="153"/>
      <c r="CB424" s="152"/>
      <c r="CC424" s="153"/>
      <c r="CD424" s="152"/>
      <c r="CE424" s="153"/>
      <c r="CF424" s="174"/>
      <c r="CG424" s="126"/>
      <c r="CH424" s="126"/>
      <c r="CI424" s="126"/>
      <c r="CJ424" s="126"/>
      <c r="CK424" s="126"/>
      <c r="CL424" s="126"/>
      <c r="CM424" s="126"/>
      <c r="CN424" s="126"/>
      <c r="CO424" s="126"/>
      <c r="CP424" s="126"/>
      <c r="CQ424" s="126"/>
      <c r="CR424" s="126"/>
      <c r="CS424" s="126"/>
      <c r="DV424" s="3"/>
      <c r="DW424" s="3"/>
    </row>
    <row r="425" spans="1:127" ht="11.25" customHeight="1">
      <c r="A425" s="192"/>
      <c r="B425" s="193"/>
      <c r="C425" s="196"/>
      <c r="D425" s="199"/>
      <c r="E425" s="200"/>
      <c r="F425" s="199"/>
      <c r="G425" s="200"/>
      <c r="H425" s="199"/>
      <c r="I425" s="200"/>
      <c r="J425" s="199"/>
      <c r="K425" s="200"/>
      <c r="L425" s="199"/>
      <c r="M425" s="209"/>
      <c r="N425" s="69" t="str">
        <f>IF(CF421&lt;&gt;"",IF(ISERROR(AND(BV425="",BX425="",BZ425="",CB425="",CD425="")),"E",IF(AND(BV425="",BX425="",BZ425="",CB425="",CD425=""),"","E")),"")</f>
        <v/>
      </c>
      <c r="O425" s="192"/>
      <c r="P425" s="193"/>
      <c r="Q425" s="196"/>
      <c r="R425" s="199"/>
      <c r="S425" s="200"/>
      <c r="T425" s="199"/>
      <c r="U425" s="200"/>
      <c r="V425" s="199"/>
      <c r="W425" s="200"/>
      <c r="X425" s="199"/>
      <c r="Y425" s="200"/>
      <c r="Z425" s="199"/>
      <c r="AA425" s="209"/>
      <c r="AB425" s="69" t="str">
        <f>IF(DV401&lt;&gt;"",IF(ISERROR(AND(DL405="",DN405="",DO405="",DR405="",DT405="")),"E",IF(AND(DL405="",DN405="",DP405="",DR405="",DT405=""),"","E")),"")</f>
        <v/>
      </c>
      <c r="AP425" s="3"/>
      <c r="AQ425" s="126"/>
      <c r="AR425" s="126"/>
      <c r="AS425" s="126"/>
      <c r="AT425" s="126"/>
      <c r="AU425" s="126"/>
      <c r="AV425" s="126"/>
      <c r="AW425" s="126"/>
      <c r="AX425" s="126"/>
      <c r="AY425" s="126"/>
      <c r="AZ425" s="126"/>
      <c r="BA425" s="126"/>
      <c r="BB425" s="126"/>
      <c r="BC425" s="126"/>
      <c r="BV425" s="169" t="str">
        <f>IF(CF421&lt;&gt;"",IF(AND(AND(BV421&gt;-1,BV423&gt;-1),OR(BV421&gt;10,BV423&gt;10),ABS(BV421-BV423)&gt;1,IF(OR(BV421&gt;11,BV423&gt;11),ABS(BV421-BV423)=2,TRUE),BV421=INT(BV421),BV423=INT(BV423)),"","Error"),"")</f>
        <v/>
      </c>
      <c r="BW425" s="169"/>
      <c r="BX425" s="169" t="str">
        <f>IF(CF421&lt;&gt;"",IF(AND(AND(BX421&gt;-1,BX423&gt;-1),OR(BX421&gt;10,BX423&gt;10),ABS(BX421-BX423)&gt;1,IF(OR(BX421&gt;11,BX423&gt;11),ABS(BX421-BX423)=2,TRUE),BX421=INT(BX421),BX423=INT(BX423)),"","Error"),"")</f>
        <v/>
      </c>
      <c r="BY425" s="169"/>
      <c r="BZ425" s="169" t="str">
        <f>IF(CF421&lt;&gt;"",IF(AND(AND(BZ421&gt;-1,BZ423&gt;-1),OR(BZ421&gt;10,BZ423&gt;10),ABS(BZ421-BZ423)&gt;1,IF(OR(BZ421&gt;11,BZ423&gt;11),ABS(BZ421-BZ423)=2,TRUE),BZ421=INT(BZ421),BZ423=INT(BZ423)),"","Error"),"")</f>
        <v/>
      </c>
      <c r="CA425" s="169"/>
      <c r="CB425" s="169" t="str">
        <f>IF(AND(CF421&lt;&gt;"",CB421&lt;&gt;""),IF(AND(AND(CB421&gt;-1,CB423&gt;-1),OR(CB421&gt;10,CB423&gt;10),ABS(CB421-CB423)&gt;1,IF(OR(CB421&gt;11,CB423&gt;11),ABS(CB421-CB423)=2,TRUE),CB421=INT(CB421),CB423=INT(CB423)),"","Error"),"")</f>
        <v/>
      </c>
      <c r="CC425" s="169"/>
      <c r="CD425" s="169" t="str">
        <f>IF(AND(CF421&lt;&gt;"",CD421&lt;&gt;""),IF(AND(AND(CD421&gt;-1,CD423&gt;-1),OR(CD421&gt;10,CD423&gt;10),ABS(CD421-CD423)&gt;1,IF(OR(CD421&gt;11,CD423&gt;11),ABS(CD421-CD423)=2,TRUE),CD421=INT(CD421),CD423=INT(CD423)),"","Error"),"")</f>
        <v/>
      </c>
      <c r="CE425" s="169"/>
      <c r="CF425" s="3"/>
      <c r="CG425" s="126"/>
      <c r="CH425" s="126"/>
      <c r="CI425" s="126"/>
      <c r="CJ425" s="126"/>
      <c r="CK425" s="126"/>
      <c r="CL425" s="126"/>
      <c r="CM425" s="126"/>
      <c r="CN425" s="126"/>
      <c r="CO425" s="126"/>
      <c r="CP425" s="126"/>
      <c r="CQ425" s="126"/>
      <c r="CR425" s="126"/>
      <c r="CS425" s="126"/>
      <c r="DV425" s="3"/>
      <c r="DW425" s="3"/>
    </row>
    <row r="426" spans="1:127" ht="11.25" customHeight="1">
      <c r="A426" s="192"/>
      <c r="B426" s="193"/>
      <c r="C426" s="175" t="str">
        <f>IF($D393="1P","C","E")</f>
        <v>E</v>
      </c>
      <c r="D426" s="201"/>
      <c r="E426" s="202"/>
      <c r="F426" s="201"/>
      <c r="G426" s="202"/>
      <c r="H426" s="201"/>
      <c r="I426" s="202"/>
      <c r="J426" s="201"/>
      <c r="K426" s="202"/>
      <c r="L426" s="201"/>
      <c r="M426" s="205"/>
      <c r="N426" s="69" t="str">
        <f>IF(CF421&lt;&gt;"",IF(ISERROR(AND(BV425="",BX425="",BZ425="",CB425="",CD425="")),"E",IF(AND(BV425="",BX425="",BZ425="",CB425="",CD425=""),"","E")),"")</f>
        <v/>
      </c>
      <c r="O426" s="192"/>
      <c r="P426" s="193"/>
      <c r="Q426" s="175" t="str">
        <f>IF($D393="1P","B","E")</f>
        <v>E</v>
      </c>
      <c r="R426" s="201"/>
      <c r="S426" s="202"/>
      <c r="T426" s="201"/>
      <c r="U426" s="202"/>
      <c r="V426" s="201"/>
      <c r="W426" s="202"/>
      <c r="X426" s="201"/>
      <c r="Y426" s="202"/>
      <c r="Z426" s="201"/>
      <c r="AA426" s="205"/>
      <c r="AB426" s="69" t="str">
        <f>IF(DV401&lt;&gt;"",IF(ISERROR(AND(DL405="",DN405="",DO405="",DR405="",DT405="")),"E",IF(AND(DL405="",DN405="",DP405="",DR405="",DT405=""),"","E")),"")</f>
        <v/>
      </c>
      <c r="AP426" s="3"/>
      <c r="AQ426" s="126"/>
      <c r="AR426" s="126"/>
      <c r="AS426" s="126"/>
      <c r="AT426" s="126"/>
      <c r="AU426" s="126"/>
      <c r="AV426" s="126"/>
      <c r="AW426" s="126"/>
      <c r="AX426" s="126"/>
      <c r="AY426" s="126"/>
      <c r="AZ426" s="126"/>
      <c r="BA426" s="126"/>
      <c r="BB426" s="126"/>
      <c r="BC426" s="126"/>
      <c r="CF426" s="3"/>
      <c r="CG426" s="126"/>
      <c r="CH426" s="126"/>
      <c r="CI426" s="126"/>
      <c r="CJ426" s="126"/>
      <c r="CK426" s="126"/>
      <c r="CL426" s="126"/>
      <c r="CM426" s="126"/>
      <c r="CN426" s="126"/>
      <c r="CO426" s="126"/>
      <c r="CP426" s="126"/>
      <c r="CQ426" s="126"/>
      <c r="CR426" s="126"/>
      <c r="CS426" s="126"/>
      <c r="DV426" s="3"/>
      <c r="DW426" s="3"/>
    </row>
    <row r="427" spans="1:127" ht="11.25" customHeight="1" thickBot="1">
      <c r="A427" s="194"/>
      <c r="B427" s="195"/>
      <c r="C427" s="207"/>
      <c r="D427" s="203"/>
      <c r="E427" s="204"/>
      <c r="F427" s="203"/>
      <c r="G427" s="204"/>
      <c r="H427" s="203"/>
      <c r="I427" s="204"/>
      <c r="J427" s="203"/>
      <c r="K427" s="204"/>
      <c r="L427" s="203"/>
      <c r="M427" s="206"/>
      <c r="N427" s="69" t="str">
        <f>IF(CF423&lt;&gt;"",IF(CF423="W",IF(SUM(IF(D426&gt;D424,1,0),IF(F426&gt;F424,1,0),IF(H426&gt;H424,1,0),IF(J426&gt;J424,1,0),IF(L426&gt;L424,1,0))&lt;&gt;3,"E",""),""),"")</f>
        <v/>
      </c>
      <c r="O427" s="194"/>
      <c r="P427" s="195"/>
      <c r="Q427" s="207"/>
      <c r="R427" s="203"/>
      <c r="S427" s="204"/>
      <c r="T427" s="203"/>
      <c r="U427" s="204"/>
      <c r="V427" s="203"/>
      <c r="W427" s="204"/>
      <c r="X427" s="203"/>
      <c r="Y427" s="204"/>
      <c r="Z427" s="203"/>
      <c r="AA427" s="206"/>
      <c r="AB427" s="69" t="str">
        <f>IF(DV403&lt;&gt;"",IF(DV403="W",IF(SUM(IF(R426&gt;R424,1,0),IF(T426&gt;T424,1,0),IF(V426&gt;V424,1,0),IF(X426&gt;X424,1,0),IF(Z426&gt;Z424,1,0))&lt;&gt;3,"E",""),""),"")</f>
        <v/>
      </c>
      <c r="AP427" s="3"/>
      <c r="AQ427" s="127"/>
      <c r="AR427" s="127"/>
      <c r="AS427" s="127"/>
      <c r="AT427" s="127"/>
      <c r="AU427" s="127"/>
      <c r="AV427" s="127"/>
      <c r="AW427" s="127"/>
      <c r="AX427" s="127"/>
      <c r="AY427" s="127"/>
      <c r="AZ427" s="127"/>
      <c r="BA427" s="127"/>
      <c r="BB427" s="127"/>
      <c r="BC427" s="127"/>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3"/>
      <c r="CG427" s="126"/>
      <c r="CH427" s="126"/>
      <c r="CI427" s="126"/>
      <c r="CJ427" s="126"/>
      <c r="CK427" s="126"/>
      <c r="CL427" s="126"/>
      <c r="CM427" s="126"/>
      <c r="CN427" s="126"/>
      <c r="CO427" s="126"/>
      <c r="CP427" s="126"/>
      <c r="CQ427" s="126"/>
      <c r="CR427" s="126"/>
      <c r="CS427" s="126"/>
      <c r="DV427" s="3"/>
      <c r="DW427" s="3"/>
    </row>
    <row r="428" spans="1:127" ht="11.25" customHeight="1">
      <c r="A428" s="170">
        <v>5</v>
      </c>
      <c r="B428" s="191"/>
      <c r="C428" s="183" t="str">
        <f>IF($D393="1P","A","A")</f>
        <v>A</v>
      </c>
      <c r="D428" s="197"/>
      <c r="E428" s="198"/>
      <c r="F428" s="197"/>
      <c r="G428" s="198"/>
      <c r="H428" s="197"/>
      <c r="I428" s="198"/>
      <c r="J428" s="197"/>
      <c r="K428" s="198"/>
      <c r="L428" s="197"/>
      <c r="M428" s="208"/>
      <c r="N428" s="69" t="str">
        <f>IF(CF431&lt;&gt;"",IF(CF431="W",IF(SUM(IF(D428&gt;D430,1,0),IF(F428&gt;F430,1,0),IF(H428&gt;H430,1,0),IF(J428&gt;J430,1,0),IF(L428&gt;L430,1,0))&lt;&gt;3,"E",""),""),"")</f>
        <v/>
      </c>
      <c r="O428" s="170">
        <v>10</v>
      </c>
      <c r="P428" s="191"/>
      <c r="Q428" s="183" t="str">
        <f>IF($D393="1P","D","B")</f>
        <v>B</v>
      </c>
      <c r="R428" s="197"/>
      <c r="S428" s="198"/>
      <c r="T428" s="197"/>
      <c r="U428" s="198"/>
      <c r="V428" s="197"/>
      <c r="W428" s="198"/>
      <c r="X428" s="197"/>
      <c r="Y428" s="198"/>
      <c r="Z428" s="197"/>
      <c r="AA428" s="208"/>
      <c r="AB428" s="69" t="str">
        <f>IF(DV411&lt;&gt;"",IF(DV411="W",IF(SUM(IF(R428&gt;R430,1,0),IF(T428&gt;T430,1,0),IF(V428&gt;V430,1,0),IF(X428&gt;X430,1,0),IF(Z428&gt;Z430,1,0))&lt;&gt;3,"E",""),""),"")</f>
        <v/>
      </c>
      <c r="AP428" s="3"/>
      <c r="AQ428" s="128"/>
      <c r="AR428" s="128"/>
      <c r="AS428" s="128"/>
      <c r="AT428" s="128"/>
      <c r="AU428" s="128"/>
      <c r="AV428" s="128"/>
      <c r="AW428" s="128"/>
      <c r="AX428" s="128"/>
      <c r="AY428" s="128"/>
      <c r="AZ428" s="128"/>
      <c r="BA428" s="128"/>
      <c r="BB428" s="128"/>
      <c r="BC428" s="128"/>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3"/>
      <c r="CG428" s="126"/>
      <c r="CH428" s="126"/>
      <c r="CI428" s="126"/>
      <c r="CJ428" s="126"/>
      <c r="CK428" s="126"/>
      <c r="CL428" s="126"/>
      <c r="CM428" s="126"/>
      <c r="CN428" s="126"/>
      <c r="CO428" s="126"/>
      <c r="CP428" s="126"/>
      <c r="CQ428" s="126"/>
      <c r="CR428" s="126"/>
      <c r="CS428" s="126"/>
      <c r="DV428" s="3"/>
      <c r="DW428" s="3"/>
    </row>
    <row r="429" spans="1:127" ht="11.25" customHeight="1">
      <c r="A429" s="192"/>
      <c r="B429" s="193"/>
      <c r="C429" s="196"/>
      <c r="D429" s="199"/>
      <c r="E429" s="200"/>
      <c r="F429" s="199"/>
      <c r="G429" s="200"/>
      <c r="H429" s="199"/>
      <c r="I429" s="200"/>
      <c r="J429" s="199"/>
      <c r="K429" s="200"/>
      <c r="L429" s="199"/>
      <c r="M429" s="209"/>
      <c r="N429" s="69" t="str">
        <f>IF(CF431&lt;&gt;"",IF(ISERROR(AND(BV435="",BX435="",BZ435="",CB435="",CD435="")),"E",IF(AND(BV435="",BX435="",BZ435="",CB435="",CD435=""),"","E")),"")</f>
        <v/>
      </c>
      <c r="O429" s="192"/>
      <c r="P429" s="193"/>
      <c r="Q429" s="196"/>
      <c r="R429" s="199"/>
      <c r="S429" s="200"/>
      <c r="T429" s="199"/>
      <c r="U429" s="200"/>
      <c r="V429" s="199"/>
      <c r="W429" s="200"/>
      <c r="X429" s="199"/>
      <c r="Y429" s="200"/>
      <c r="Z429" s="199"/>
      <c r="AA429" s="209"/>
      <c r="AB429" s="69" t="str">
        <f>IF(DV411&lt;&gt;"",IF(ISERROR(AND(DL415="",DN415="",DO415="",DR415="",DT415="")),"E",IF(AND(DL415="",DN415="",DP415="",DR415="",DT415=""),"","E")),"")</f>
        <v/>
      </c>
      <c r="AP429" s="3"/>
      <c r="AQ429" s="126"/>
      <c r="AR429" s="126"/>
      <c r="AS429" s="126"/>
      <c r="AT429" s="126"/>
      <c r="AU429" s="126"/>
      <c r="AV429" s="126"/>
      <c r="AW429" s="126"/>
      <c r="AX429" s="126"/>
      <c r="AY429" s="126"/>
      <c r="AZ429" s="126"/>
      <c r="BA429" s="126"/>
      <c r="BB429" s="126"/>
      <c r="BC429" s="126"/>
      <c r="CF429" s="3"/>
      <c r="CG429" s="126"/>
      <c r="CH429" s="126"/>
      <c r="CI429" s="126"/>
      <c r="CJ429" s="126"/>
      <c r="CK429" s="126"/>
      <c r="CL429" s="126"/>
      <c r="CM429" s="126"/>
      <c r="CN429" s="126"/>
      <c r="CO429" s="126"/>
      <c r="CP429" s="126"/>
      <c r="CQ429" s="126"/>
      <c r="CR429" s="126"/>
      <c r="CS429" s="126"/>
      <c r="DV429" s="3"/>
      <c r="DW429" s="3"/>
    </row>
    <row r="430" spans="1:127" ht="11.25" customHeight="1" thickBot="1">
      <c r="A430" s="192"/>
      <c r="B430" s="193"/>
      <c r="C430" s="175" t="str">
        <f>IF($D393="1P","D","C")</f>
        <v>C</v>
      </c>
      <c r="D430" s="201"/>
      <c r="E430" s="202"/>
      <c r="F430" s="201"/>
      <c r="G430" s="202"/>
      <c r="H430" s="201"/>
      <c r="I430" s="202"/>
      <c r="J430" s="201"/>
      <c r="K430" s="202"/>
      <c r="L430" s="201"/>
      <c r="M430" s="205"/>
      <c r="N430" s="69" t="str">
        <f>IF(CF431&lt;&gt;"",IF(ISERROR(AND(BV435="",BX435="",BZ435="",CB435="",CD435="")),"E",IF(AND(BV435="",BX435="",BZ435="",CB435="",CD435=""),"","E")),"")</f>
        <v/>
      </c>
      <c r="O430" s="192"/>
      <c r="P430" s="193"/>
      <c r="Q430" s="175" t="str">
        <f>IF($D393="1P","E","C")</f>
        <v>C</v>
      </c>
      <c r="R430" s="201"/>
      <c r="S430" s="202"/>
      <c r="T430" s="201"/>
      <c r="U430" s="202"/>
      <c r="V430" s="201"/>
      <c r="W430" s="202"/>
      <c r="X430" s="201"/>
      <c r="Y430" s="202"/>
      <c r="Z430" s="201"/>
      <c r="AA430" s="205"/>
      <c r="AB430" s="69" t="str">
        <f>IF(DV411&lt;&gt;"",IF(ISERROR(AND(DL415="",DN415="",DO415="",DR415="",DT415="")),"E",IF(AND(DL415="",DN415="",DP415="",DR415="",DT415=""),"","E")),"")</f>
        <v/>
      </c>
      <c r="AP430" s="3"/>
      <c r="AQ430" s="127"/>
      <c r="AR430" s="127"/>
      <c r="AS430" s="127"/>
      <c r="AT430" s="127"/>
      <c r="AU430" s="127"/>
      <c r="AV430" s="127"/>
      <c r="AW430" s="127"/>
      <c r="AX430" s="127"/>
      <c r="AY430" s="127"/>
      <c r="AZ430" s="127"/>
      <c r="BA430" s="127"/>
      <c r="BB430" s="127"/>
      <c r="BC430" s="127"/>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3"/>
      <c r="CG430" s="126"/>
      <c r="CH430" s="126"/>
      <c r="CI430" s="126"/>
      <c r="CJ430" s="126"/>
      <c r="CK430" s="126"/>
      <c r="CL430" s="126"/>
      <c r="CM430" s="126"/>
      <c r="CN430" s="126"/>
      <c r="CO430" s="126"/>
      <c r="CP430" s="126"/>
      <c r="CQ430" s="126"/>
      <c r="CR430" s="126"/>
      <c r="CS430" s="126"/>
      <c r="DV430" s="3"/>
      <c r="DW430" s="3"/>
    </row>
    <row r="431" spans="1:127" ht="11.25" customHeight="1" thickBot="1">
      <c r="A431" s="194"/>
      <c r="B431" s="195"/>
      <c r="C431" s="207"/>
      <c r="D431" s="203"/>
      <c r="E431" s="204"/>
      <c r="F431" s="203"/>
      <c r="G431" s="204"/>
      <c r="H431" s="203"/>
      <c r="I431" s="204"/>
      <c r="J431" s="203"/>
      <c r="K431" s="204"/>
      <c r="L431" s="203"/>
      <c r="M431" s="206"/>
      <c r="N431" s="69" t="str">
        <f>IF(CF433&lt;&gt;"",IF(CF433="W",IF(SUM(IF(D430&gt;D428,1,0),IF(F430&gt;F428,1,0),IF(H430&gt;H428,1,0),IF(J430&gt;J428,1,0),IF(L430&gt;L428,1,0))&lt;&gt;3,"E",""),""),"")</f>
        <v/>
      </c>
      <c r="O431" s="194"/>
      <c r="P431" s="195"/>
      <c r="Q431" s="207"/>
      <c r="R431" s="203"/>
      <c r="S431" s="204"/>
      <c r="T431" s="203"/>
      <c r="U431" s="204"/>
      <c r="V431" s="203"/>
      <c r="W431" s="204"/>
      <c r="X431" s="203"/>
      <c r="Y431" s="204"/>
      <c r="Z431" s="203"/>
      <c r="AA431" s="206"/>
      <c r="AB431" s="69" t="str">
        <f>IF(DV413&lt;&gt;"",IF(DV413="W",IF(SUM(IF(R430&gt;R428,1,0),IF(T430&gt;T428,1,0),IF(V430&gt;V428,1,0),IF(X430&gt;X428,1,0),IF(Z430&gt;Z428,1,0))&lt;&gt;3,"E",""),""),"")</f>
        <v/>
      </c>
      <c r="AP431" s="3"/>
      <c r="AQ431" s="154" t="str">
        <f>CONCATENATE($A395," ",$D395,","," ",$F393)</f>
        <v>Group: 7, Women's Singles</v>
      </c>
      <c r="AR431" s="155"/>
      <c r="AS431" s="155"/>
      <c r="AT431" s="155"/>
      <c r="AU431" s="155"/>
      <c r="AV431" s="155"/>
      <c r="AW431" s="155"/>
      <c r="AX431" s="155"/>
      <c r="AY431" s="155"/>
      <c r="AZ431" s="155"/>
      <c r="BA431" s="155"/>
      <c r="BB431" s="155"/>
      <c r="BC431" s="156"/>
      <c r="BD431" s="163">
        <f>A428</f>
        <v>5</v>
      </c>
      <c r="BE431" s="164"/>
      <c r="BF431" s="183" t="str">
        <f>C428</f>
        <v>A</v>
      </c>
      <c r="BG431" s="185" t="str">
        <f>IF(VLOOKUP($BF431,$A397:$C405,3,FALSE)=0,"",CONCATENATE(VLOOKUP(VLOOKUP($BF431,$A397:$C405,3,FALSE),Players!$J:$N,4,FALSE)," ",VLOOKUP($BF431,$A397:$C405,3,FALSE)," ",IF(ISERROR(VLOOKUP(VLOOKUP($BF431,$A397:$C405,3,FALSE),Players!$J:$N,5,FALSE)),"()",CONCATENATE("(",VLOOKUP(VLOOKUP($BF431,$A397:$C405,3,FALSE),Players!$J:$N,5,FALSE),")"))))</f>
        <v/>
      </c>
      <c r="BH431" s="186"/>
      <c r="BI431" s="186"/>
      <c r="BJ431" s="186"/>
      <c r="BK431" s="186"/>
      <c r="BL431" s="186"/>
      <c r="BM431" s="186"/>
      <c r="BN431" s="186"/>
      <c r="BO431" s="186"/>
      <c r="BP431" s="186"/>
      <c r="BQ431" s="186"/>
      <c r="BR431" s="186"/>
      <c r="BS431" s="186"/>
      <c r="BT431" s="186"/>
      <c r="BU431" s="187"/>
      <c r="BV431" s="170" t="str">
        <f>IF(D428&lt;&gt;"",D428,"")</f>
        <v/>
      </c>
      <c r="BW431" s="171"/>
      <c r="BX431" s="170" t="str">
        <f>IF(F428&lt;&gt;"",F428,"")</f>
        <v/>
      </c>
      <c r="BY431" s="171"/>
      <c r="BZ431" s="170" t="str">
        <f>IF(H428&lt;&gt;"",H428,"")</f>
        <v/>
      </c>
      <c r="CA431" s="171"/>
      <c r="CB431" s="170" t="str">
        <f>IF(J428&lt;&gt;"",J428,"")</f>
        <v/>
      </c>
      <c r="CC431" s="171"/>
      <c r="CD431" s="170" t="str">
        <f>IF(L428&lt;&gt;"",L428,"")</f>
        <v/>
      </c>
      <c r="CE431" s="171"/>
      <c r="CF431" s="174" t="str">
        <f>IF($CD431=$CD433,IF($CB431=$CB433,IF($BZ431&lt;&gt;"",IF($BZ431&gt;$BZ433,"W","L"),""),IF($CB431&gt;$CB433,"W","L")),IF($CD431&gt;$CD433,"W","L"))</f>
        <v/>
      </c>
      <c r="CG431" s="126"/>
      <c r="CH431" s="126"/>
      <c r="CI431" s="126"/>
      <c r="CJ431" s="126"/>
      <c r="CK431" s="126"/>
      <c r="CL431" s="126"/>
      <c r="CM431" s="126"/>
      <c r="CN431" s="126"/>
      <c r="CO431" s="126"/>
      <c r="CP431" s="126"/>
      <c r="CQ431" s="126"/>
      <c r="CR431" s="126"/>
      <c r="CS431" s="126"/>
      <c r="DV431" s="3"/>
      <c r="DW431" s="3"/>
    </row>
    <row r="432" spans="1:127" ht="11.25" customHeight="1">
      <c r="C432" s="44"/>
      <c r="D432" s="44"/>
      <c r="N432" s="43"/>
      <c r="O432" s="43"/>
      <c r="P432" s="43"/>
      <c r="Q432" s="43"/>
      <c r="R432" s="43"/>
      <c r="S432" s="43"/>
      <c r="T432" s="43"/>
      <c r="U432" s="43"/>
      <c r="V432" s="43"/>
      <c r="W432" s="43"/>
      <c r="X432" s="43"/>
      <c r="Y432" s="43"/>
      <c r="Z432" s="43"/>
      <c r="AA432" s="43"/>
      <c r="AB432" s="3"/>
      <c r="AP432" s="3"/>
      <c r="AQ432" s="157"/>
      <c r="AR432" s="158"/>
      <c r="AS432" s="158"/>
      <c r="AT432" s="158"/>
      <c r="AU432" s="158"/>
      <c r="AV432" s="158"/>
      <c r="AW432" s="158"/>
      <c r="AX432" s="158"/>
      <c r="AY432" s="158"/>
      <c r="AZ432" s="158"/>
      <c r="BA432" s="158"/>
      <c r="BB432" s="158"/>
      <c r="BC432" s="159"/>
      <c r="BD432" s="165"/>
      <c r="BE432" s="166"/>
      <c r="BF432" s="184"/>
      <c r="BG432" s="188"/>
      <c r="BH432" s="189"/>
      <c r="BI432" s="189"/>
      <c r="BJ432" s="189"/>
      <c r="BK432" s="189"/>
      <c r="BL432" s="189"/>
      <c r="BM432" s="189"/>
      <c r="BN432" s="189"/>
      <c r="BO432" s="189"/>
      <c r="BP432" s="189"/>
      <c r="BQ432" s="189"/>
      <c r="BR432" s="189"/>
      <c r="BS432" s="189"/>
      <c r="BT432" s="189"/>
      <c r="BU432" s="190"/>
      <c r="BV432" s="172"/>
      <c r="BW432" s="173"/>
      <c r="BX432" s="172"/>
      <c r="BY432" s="173"/>
      <c r="BZ432" s="172"/>
      <c r="CA432" s="173"/>
      <c r="CB432" s="172"/>
      <c r="CC432" s="173"/>
      <c r="CD432" s="172"/>
      <c r="CE432" s="173"/>
      <c r="CF432" s="174"/>
      <c r="CG432" s="126"/>
      <c r="CH432" s="126"/>
      <c r="CI432" s="126"/>
      <c r="CJ432" s="126"/>
      <c r="CK432" s="126"/>
      <c r="CL432" s="126"/>
      <c r="CM432" s="126"/>
      <c r="CN432" s="126"/>
      <c r="CO432" s="126"/>
      <c r="CP432" s="126"/>
      <c r="CQ432" s="126"/>
      <c r="CR432" s="126"/>
      <c r="CS432" s="126"/>
      <c r="DV432" s="3"/>
      <c r="DW432" s="3"/>
    </row>
    <row r="433" spans="1:127" ht="11.25" customHeight="1">
      <c r="A433" s="2"/>
      <c r="J433" s="43"/>
      <c r="K433" s="43"/>
      <c r="L433" s="43"/>
      <c r="M433" s="43"/>
      <c r="R433" s="42"/>
      <c r="S433" s="42"/>
      <c r="W433" s="42"/>
      <c r="AA433" s="42"/>
      <c r="AB433" s="3"/>
      <c r="AP433" s="3"/>
      <c r="AQ433" s="157"/>
      <c r="AR433" s="158"/>
      <c r="AS433" s="158"/>
      <c r="AT433" s="158"/>
      <c r="AU433" s="158"/>
      <c r="AV433" s="158"/>
      <c r="AW433" s="158"/>
      <c r="AX433" s="158"/>
      <c r="AY433" s="158"/>
      <c r="AZ433" s="158"/>
      <c r="BA433" s="158"/>
      <c r="BB433" s="158"/>
      <c r="BC433" s="159"/>
      <c r="BD433" s="165"/>
      <c r="BE433" s="166"/>
      <c r="BF433" s="175" t="str">
        <f>C430</f>
        <v>C</v>
      </c>
      <c r="BG433" s="177" t="str">
        <f>IF(VLOOKUP($BF433,$A397:$C405,3,FALSE)=0,"",CONCATENATE(VLOOKUP(VLOOKUP($BF433,$A397:$C405,3,FALSE),Players!$J:$N,4,FALSE)," ",VLOOKUP($BF433,$A397:$C405,3,FALSE)," ",IF(ISERROR(VLOOKUP(VLOOKUP($BF433,$A397:$C405,3,FALSE),Players!$J:$N,5,FALSE)),"()",CONCATENATE("(",VLOOKUP(VLOOKUP($BF433,$A397:$C405,3,FALSE),Players!$J:$N,5,FALSE),")"))))</f>
        <v/>
      </c>
      <c r="BH433" s="178"/>
      <c r="BI433" s="178"/>
      <c r="BJ433" s="178"/>
      <c r="BK433" s="178"/>
      <c r="BL433" s="178"/>
      <c r="BM433" s="178"/>
      <c r="BN433" s="178"/>
      <c r="BO433" s="178"/>
      <c r="BP433" s="178"/>
      <c r="BQ433" s="178"/>
      <c r="BR433" s="178"/>
      <c r="BS433" s="178"/>
      <c r="BT433" s="178"/>
      <c r="BU433" s="179"/>
      <c r="BV433" s="150" t="str">
        <f>IF(D430&lt;&gt;"",D430,"")</f>
        <v/>
      </c>
      <c r="BW433" s="151"/>
      <c r="BX433" s="150" t="str">
        <f>IF(F430&lt;&gt;"",F430,"")</f>
        <v/>
      </c>
      <c r="BY433" s="151"/>
      <c r="BZ433" s="150" t="str">
        <f>IF(H430&lt;&gt;"",H430,"")</f>
        <v/>
      </c>
      <c r="CA433" s="151"/>
      <c r="CB433" s="150" t="str">
        <f>IF(J430&lt;&gt;"",J430,"")</f>
        <v/>
      </c>
      <c r="CC433" s="151"/>
      <c r="CD433" s="150" t="str">
        <f>IF(L430&lt;&gt;"",L430,"")</f>
        <v/>
      </c>
      <c r="CE433" s="151"/>
      <c r="CF433" s="174" t="str">
        <f>IF($CF431&lt;&gt;"",IF(CF431="W","L","W"),"")</f>
        <v/>
      </c>
      <c r="CG433" s="126"/>
      <c r="CH433" s="126"/>
      <c r="CI433" s="126"/>
      <c r="CJ433" s="126"/>
      <c r="CK433" s="126"/>
      <c r="CL433" s="126"/>
      <c r="CM433" s="126"/>
      <c r="CN433" s="126"/>
      <c r="CO433" s="126"/>
      <c r="CP433" s="126"/>
      <c r="CQ433" s="126"/>
      <c r="CR433" s="126"/>
      <c r="CS433" s="126"/>
      <c r="DV433" s="3"/>
      <c r="DW433" s="3"/>
    </row>
    <row r="434" spans="1:127" ht="11.25" customHeight="1" thickBot="1">
      <c r="A434" s="42"/>
      <c r="R434" s="42"/>
      <c r="S434" s="42"/>
      <c r="W434" s="42"/>
      <c r="X434" s="43"/>
      <c r="Y434" s="43"/>
      <c r="Z434" s="43"/>
      <c r="AA434" s="43"/>
      <c r="AB434" s="3"/>
      <c r="AP434" s="3"/>
      <c r="AQ434" s="160"/>
      <c r="AR434" s="161"/>
      <c r="AS434" s="161"/>
      <c r="AT434" s="161"/>
      <c r="AU434" s="161"/>
      <c r="AV434" s="161"/>
      <c r="AW434" s="161"/>
      <c r="AX434" s="161"/>
      <c r="AY434" s="161"/>
      <c r="AZ434" s="161"/>
      <c r="BA434" s="161"/>
      <c r="BB434" s="161"/>
      <c r="BC434" s="162"/>
      <c r="BD434" s="167"/>
      <c r="BE434" s="168"/>
      <c r="BF434" s="176"/>
      <c r="BG434" s="180"/>
      <c r="BH434" s="181"/>
      <c r="BI434" s="181"/>
      <c r="BJ434" s="181"/>
      <c r="BK434" s="181"/>
      <c r="BL434" s="181"/>
      <c r="BM434" s="181"/>
      <c r="BN434" s="181"/>
      <c r="BO434" s="181"/>
      <c r="BP434" s="181"/>
      <c r="BQ434" s="181"/>
      <c r="BR434" s="181"/>
      <c r="BS434" s="181"/>
      <c r="BT434" s="181"/>
      <c r="BU434" s="182"/>
      <c r="BV434" s="152"/>
      <c r="BW434" s="153"/>
      <c r="BX434" s="152"/>
      <c r="BY434" s="153"/>
      <c r="BZ434" s="152"/>
      <c r="CA434" s="153"/>
      <c r="CB434" s="152"/>
      <c r="CC434" s="153"/>
      <c r="CD434" s="152"/>
      <c r="CE434" s="153"/>
      <c r="CF434" s="174"/>
      <c r="CG434" s="126"/>
      <c r="CH434" s="126"/>
      <c r="CI434" s="126"/>
      <c r="CJ434" s="126"/>
      <c r="CK434" s="126"/>
      <c r="CL434" s="126"/>
      <c r="CM434" s="126"/>
      <c r="CN434" s="126"/>
      <c r="CO434" s="126"/>
      <c r="CP434" s="126"/>
      <c r="CQ434" s="126"/>
      <c r="CR434" s="126"/>
      <c r="CS434" s="126"/>
      <c r="DV434" s="3"/>
      <c r="DW434" s="3"/>
    </row>
    <row r="435" spans="1:127" ht="11.25" customHeight="1">
      <c r="A435" s="42"/>
      <c r="R435" s="42"/>
      <c r="S435" s="42"/>
      <c r="W435" s="42"/>
      <c r="AA435" s="42"/>
      <c r="AB435" s="3"/>
      <c r="AP435" s="3"/>
      <c r="AQ435" s="126"/>
      <c r="AR435" s="126"/>
      <c r="AS435" s="126"/>
      <c r="AT435" s="126"/>
      <c r="AU435" s="126"/>
      <c r="AV435" s="126"/>
      <c r="AW435" s="126"/>
      <c r="AX435" s="126"/>
      <c r="AY435" s="126"/>
      <c r="AZ435" s="126"/>
      <c r="BA435" s="126"/>
      <c r="BB435" s="126"/>
      <c r="BC435" s="126"/>
      <c r="BV435" s="169" t="str">
        <f>IF(CF431&lt;&gt;"",IF(AND(AND(BV431&gt;-1,BV433&gt;-1),OR(BV431&gt;10,BV433&gt;10),ABS(BV431-BV433)&gt;1,IF(OR(BV431&gt;11,BV433&gt;11),ABS(BV431-BV433)=2,TRUE),BV431=INT(BV431),BV433=INT(BV433)),"","Error"),"")</f>
        <v/>
      </c>
      <c r="BW435" s="169"/>
      <c r="BX435" s="169" t="str">
        <f>IF(CF431&lt;&gt;"",IF(AND(AND(BX431&gt;-1,BX433&gt;-1),OR(BX431&gt;10,BX433&gt;10),ABS(BX431-BX433)&gt;1,IF(OR(BX431&gt;11,BX433&gt;11),ABS(BX431-BX433)=2,TRUE),BX431=INT(BX431),BX433=INT(BX433)),"","Error"),"")</f>
        <v/>
      </c>
      <c r="BY435" s="169"/>
      <c r="BZ435" s="169" t="str">
        <f>IF(CF431&lt;&gt;"",IF(AND(AND(BZ431&gt;-1,BZ433&gt;-1),OR(BZ431&gt;10,BZ433&gt;10),ABS(BZ431-BZ433)&gt;1,IF(OR(BZ431&gt;11,BZ433&gt;11),ABS(BZ431-BZ433)=2,TRUE),BZ431=INT(BZ431),BZ433=INT(BZ433)),"","Error"),"")</f>
        <v/>
      </c>
      <c r="CA435" s="169"/>
      <c r="CB435" s="169" t="str">
        <f>IF(AND(CF431&lt;&gt;"",CB431&lt;&gt;""),IF(AND(AND(CB431&gt;-1,CB433&gt;-1),OR(CB431&gt;10,CB433&gt;10),ABS(CB431-CB433)&gt;1,IF(OR(CB431&gt;11,CB433&gt;11),ABS(CB431-CB433)=2,TRUE),CB431=INT(CB431),CB433=INT(CB433)),"","Error"),"")</f>
        <v/>
      </c>
      <c r="CC435" s="169"/>
      <c r="CD435" s="169" t="str">
        <f>IF(AND(CF431&lt;&gt;"",CD431&lt;&gt;""),IF(AND(AND(CD431&gt;-1,CD433&gt;-1),OR(CD431&gt;10,CD433&gt;10),ABS(CD431-CD433)&gt;1,IF(OR(CD431&gt;11,CD433&gt;11),ABS(CD431-CD433)=2,TRUE),CD431=INT(CD431),CD433=INT(CD433)),"","Error"),"")</f>
        <v/>
      </c>
      <c r="CE435" s="169"/>
      <c r="CF435" s="3"/>
      <c r="CG435" s="126"/>
      <c r="CH435" s="126"/>
      <c r="CI435" s="126"/>
      <c r="CJ435" s="126"/>
      <c r="CK435" s="126"/>
      <c r="CL435" s="126"/>
      <c r="CM435" s="126"/>
      <c r="CN435" s="126"/>
      <c r="CO435" s="126"/>
      <c r="CP435" s="126"/>
      <c r="CQ435" s="126"/>
      <c r="CR435" s="126"/>
      <c r="CS435" s="126"/>
      <c r="DV435" s="3"/>
      <c r="DW435" s="3"/>
    </row>
    <row r="436" spans="1:127" ht="11.25" customHeight="1">
      <c r="C436" s="44"/>
      <c r="D436" s="44"/>
      <c r="R436" s="42"/>
      <c r="S436" s="42"/>
      <c r="W436" s="42"/>
      <c r="X436" s="43"/>
      <c r="Y436" s="43"/>
      <c r="Z436" s="43"/>
      <c r="AA436" s="43"/>
      <c r="AB436" s="3"/>
      <c r="AP436" s="3"/>
      <c r="AQ436" s="126"/>
      <c r="AR436" s="126"/>
      <c r="AS436" s="126"/>
      <c r="AT436" s="126"/>
      <c r="AU436" s="126"/>
      <c r="AV436" s="126"/>
      <c r="AW436" s="126"/>
      <c r="AX436" s="126"/>
      <c r="AY436" s="126"/>
      <c r="AZ436" s="126"/>
      <c r="BA436" s="126"/>
      <c r="BB436" s="126"/>
      <c r="BC436" s="126"/>
      <c r="CF436" s="3"/>
      <c r="CG436" s="126"/>
      <c r="CH436" s="126"/>
      <c r="CI436" s="126"/>
      <c r="CJ436" s="126"/>
      <c r="CK436" s="126"/>
      <c r="CL436" s="126"/>
      <c r="CM436" s="126"/>
      <c r="CN436" s="126"/>
      <c r="CO436" s="126"/>
      <c r="CP436" s="126"/>
      <c r="CQ436" s="126"/>
      <c r="CR436" s="126"/>
      <c r="CS436" s="126"/>
      <c r="DV436" s="3"/>
      <c r="DW436" s="3"/>
    </row>
    <row r="437" spans="1:127" ht="11.25" customHeight="1">
      <c r="A437" s="2"/>
      <c r="J437" s="43"/>
      <c r="K437" s="43"/>
      <c r="L437" s="43"/>
      <c r="M437" s="43"/>
      <c r="N437" s="43"/>
      <c r="O437" s="43"/>
      <c r="P437" s="43"/>
      <c r="Q437" s="43"/>
      <c r="R437" s="42"/>
      <c r="S437" s="42"/>
      <c r="T437" s="43"/>
      <c r="U437" s="43"/>
      <c r="V437" s="43"/>
      <c r="W437" s="42"/>
      <c r="AA437" s="42"/>
      <c r="AB437" s="3"/>
      <c r="AP437" s="3"/>
      <c r="AQ437" s="127"/>
      <c r="AR437" s="127"/>
      <c r="AS437" s="127"/>
      <c r="AT437" s="127"/>
      <c r="AU437" s="127"/>
      <c r="AV437" s="127"/>
      <c r="AW437" s="127"/>
      <c r="AX437" s="127"/>
      <c r="AY437" s="127"/>
      <c r="AZ437" s="127"/>
      <c r="BA437" s="127"/>
      <c r="BB437" s="127"/>
      <c r="BC437" s="127"/>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3"/>
      <c r="CG437" s="126"/>
      <c r="CH437" s="126"/>
      <c r="CI437" s="126"/>
      <c r="CJ437" s="126"/>
      <c r="CK437" s="126"/>
      <c r="CL437" s="126"/>
      <c r="CM437" s="126"/>
      <c r="CN437" s="126"/>
      <c r="CO437" s="126"/>
      <c r="CP437" s="126"/>
      <c r="CQ437" s="126"/>
      <c r="CR437" s="126"/>
      <c r="CS437" s="126"/>
      <c r="DV437" s="3"/>
      <c r="DW437" s="3"/>
    </row>
    <row r="438" spans="1:127" ht="11.25" customHeight="1">
      <c r="A438" s="42"/>
      <c r="R438" s="42"/>
      <c r="S438" s="42"/>
      <c r="W438" s="42"/>
      <c r="X438" s="43"/>
      <c r="Y438" s="43"/>
      <c r="Z438" s="43"/>
      <c r="AA438" s="43"/>
      <c r="AB438" s="3"/>
      <c r="AP438" s="3"/>
      <c r="AQ438" s="128"/>
      <c r="AR438" s="128"/>
      <c r="AS438" s="128"/>
      <c r="AT438" s="128"/>
      <c r="AU438" s="128"/>
      <c r="AV438" s="128"/>
      <c r="AW438" s="128"/>
      <c r="AX438" s="128"/>
      <c r="AY438" s="128"/>
      <c r="AZ438" s="128"/>
      <c r="BA438" s="128"/>
      <c r="BB438" s="128"/>
      <c r="BC438" s="128"/>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3"/>
      <c r="CG438" s="126"/>
      <c r="CH438" s="126"/>
      <c r="CI438" s="126"/>
      <c r="CJ438" s="126"/>
      <c r="CK438" s="126"/>
      <c r="CL438" s="126"/>
      <c r="CM438" s="126"/>
      <c r="CN438" s="126"/>
      <c r="CO438" s="126"/>
      <c r="CP438" s="126"/>
      <c r="CQ438" s="126"/>
      <c r="CR438" s="126"/>
      <c r="CS438" s="126"/>
      <c r="DV438" s="3"/>
      <c r="DW438" s="3"/>
    </row>
    <row r="439" spans="1:127" ht="11.25" customHeight="1">
      <c r="A439" s="42"/>
      <c r="R439" s="42"/>
      <c r="S439" s="42"/>
      <c r="W439" s="42"/>
      <c r="AA439" s="42"/>
      <c r="AB439" s="3"/>
      <c r="AP439" s="3"/>
      <c r="AQ439" s="126"/>
      <c r="AR439" s="126"/>
      <c r="AS439" s="126"/>
      <c r="AT439" s="126"/>
      <c r="AU439" s="126"/>
      <c r="AV439" s="126"/>
      <c r="AW439" s="126"/>
      <c r="AX439" s="126"/>
      <c r="AY439" s="126"/>
      <c r="AZ439" s="126"/>
      <c r="BA439" s="126"/>
      <c r="BB439" s="126"/>
      <c r="BC439" s="126"/>
      <c r="CF439" s="3"/>
      <c r="CG439" s="126"/>
      <c r="CH439" s="126"/>
      <c r="CI439" s="126"/>
      <c r="CJ439" s="126"/>
      <c r="CK439" s="126"/>
      <c r="CL439" s="126"/>
      <c r="CM439" s="126"/>
      <c r="CN439" s="126"/>
      <c r="CO439" s="126"/>
      <c r="CP439" s="126"/>
      <c r="CQ439" s="126"/>
      <c r="CR439" s="126"/>
      <c r="CS439" s="126"/>
      <c r="DV439" s="3"/>
      <c r="DW439" s="3"/>
    </row>
    <row r="440" spans="1:127" ht="11.25" customHeight="1" thickBot="1">
      <c r="A440" s="42"/>
      <c r="R440" s="42"/>
      <c r="S440" s="42"/>
      <c r="W440" s="42"/>
      <c r="X440" s="43"/>
      <c r="Y440" s="43"/>
      <c r="Z440" s="43"/>
      <c r="AA440" s="43"/>
      <c r="AB440" s="43"/>
      <c r="AP440" s="3"/>
      <c r="AQ440" s="127"/>
      <c r="AR440" s="127"/>
      <c r="AS440" s="127"/>
      <c r="AT440" s="127"/>
      <c r="AU440" s="127"/>
      <c r="AV440" s="127"/>
      <c r="AW440" s="127"/>
      <c r="AX440" s="127"/>
      <c r="AY440" s="127"/>
      <c r="AZ440" s="127"/>
      <c r="BA440" s="127"/>
      <c r="BB440" s="127"/>
      <c r="BC440" s="127"/>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3"/>
      <c r="CG440" s="126"/>
      <c r="CH440" s="126"/>
      <c r="CI440" s="126"/>
      <c r="CJ440" s="126"/>
      <c r="CK440" s="126"/>
      <c r="CL440" s="126"/>
      <c r="CM440" s="126"/>
      <c r="CN440" s="126"/>
      <c r="CO440" s="126"/>
      <c r="CP440" s="126"/>
      <c r="CQ440" s="126"/>
      <c r="CR440" s="126"/>
      <c r="CS440" s="126"/>
      <c r="DV440" s="3"/>
      <c r="DW440" s="3"/>
    </row>
    <row r="441" spans="1:127" ht="11.25" customHeight="1">
      <c r="A441" s="2"/>
      <c r="R441" s="42"/>
      <c r="S441" s="42"/>
      <c r="W441" s="42"/>
      <c r="AA441" s="42"/>
      <c r="AB441" s="42"/>
      <c r="AP441" s="3"/>
      <c r="AQ441" s="154" t="str">
        <f>CONCATENATE($A395," ",$D395,","," ",$F393)</f>
        <v>Group: 7, Women's Singles</v>
      </c>
      <c r="AR441" s="155"/>
      <c r="AS441" s="155"/>
      <c r="AT441" s="155"/>
      <c r="AU441" s="155"/>
      <c r="AV441" s="155"/>
      <c r="AW441" s="155"/>
      <c r="AX441" s="155"/>
      <c r="AY441" s="155"/>
      <c r="AZ441" s="155"/>
      <c r="BA441" s="155"/>
      <c r="BB441" s="155"/>
      <c r="BC441" s="156"/>
      <c r="BD441" s="163">
        <f>O412</f>
        <v>6</v>
      </c>
      <c r="BE441" s="164"/>
      <c r="BF441" s="183" t="str">
        <f>Q412</f>
        <v>B</v>
      </c>
      <c r="BG441" s="185" t="str">
        <f>IF(VLOOKUP($BF441,$A397:$C405,3,FALSE)=0,"",CONCATENATE(VLOOKUP(VLOOKUP($BF441,$A397:$C405,3,FALSE),Players!$J:$N,4,FALSE)," ",VLOOKUP($BF441,$A397:$C405,3,FALSE)," ",IF(ISERROR(VLOOKUP(VLOOKUP($BF441,$A397:$C405,3,FALSE),Players!$J:$N,5,FALSE)),"()",CONCATENATE("(",VLOOKUP(VLOOKUP($BF441,$A397:$C405,3,FALSE),Players!$J:$N,5,FALSE),")"))))</f>
        <v/>
      </c>
      <c r="BH441" s="186"/>
      <c r="BI441" s="186"/>
      <c r="BJ441" s="186"/>
      <c r="BK441" s="186"/>
      <c r="BL441" s="186"/>
      <c r="BM441" s="186"/>
      <c r="BN441" s="186"/>
      <c r="BO441" s="186"/>
      <c r="BP441" s="186"/>
      <c r="BQ441" s="186"/>
      <c r="BR441" s="186"/>
      <c r="BS441" s="186"/>
      <c r="BT441" s="186"/>
      <c r="BU441" s="187"/>
      <c r="BV441" s="170" t="str">
        <f>IF(R412&lt;&gt;"",R412,"")</f>
        <v/>
      </c>
      <c r="BW441" s="171"/>
      <c r="BX441" s="170" t="str">
        <f>IF(T412&lt;&gt;"",T412,"")</f>
        <v/>
      </c>
      <c r="BY441" s="171"/>
      <c r="BZ441" s="170" t="str">
        <f>IF(V412&lt;&gt;"",V412,"")</f>
        <v/>
      </c>
      <c r="CA441" s="171"/>
      <c r="CB441" s="170" t="str">
        <f>IF(X412&lt;&gt;"",X412,"")</f>
        <v/>
      </c>
      <c r="CC441" s="171"/>
      <c r="CD441" s="170" t="str">
        <f>IF(Z412&lt;&gt;"",Z412,"")</f>
        <v/>
      </c>
      <c r="CE441" s="171"/>
      <c r="CF441" s="174" t="str">
        <f>IF($CD441=$CD443,IF($CB441=$CB443,IF($BZ441&lt;&gt;"",IF($BZ441&gt;$BZ443,"W","L"),""),IF($CB441&gt;$CB443,"W","L")),IF($CD441&gt;$CD443,"W","L"))</f>
        <v/>
      </c>
      <c r="CG441" s="126"/>
      <c r="CH441" s="126"/>
      <c r="CI441" s="126"/>
      <c r="CJ441" s="126"/>
      <c r="CK441" s="126"/>
      <c r="CL441" s="126"/>
      <c r="CM441" s="126"/>
      <c r="CN441" s="126"/>
      <c r="CO441" s="126"/>
      <c r="CP441" s="126"/>
      <c r="CQ441" s="126"/>
      <c r="CR441" s="126"/>
      <c r="CS441" s="126"/>
      <c r="DV441" s="3"/>
      <c r="DW441" s="3"/>
    </row>
    <row r="442" spans="1:127" ht="11.25" customHeight="1">
      <c r="R442" s="42"/>
      <c r="S442" s="42"/>
      <c r="W442" s="42"/>
      <c r="X442" s="43"/>
      <c r="Y442" s="43"/>
      <c r="Z442" s="43"/>
      <c r="AA442" s="43"/>
      <c r="AB442" s="43"/>
      <c r="AP442" s="3"/>
      <c r="AQ442" s="157"/>
      <c r="AR442" s="158"/>
      <c r="AS442" s="158"/>
      <c r="AT442" s="158"/>
      <c r="AU442" s="158"/>
      <c r="AV442" s="158"/>
      <c r="AW442" s="158"/>
      <c r="AX442" s="158"/>
      <c r="AY442" s="158"/>
      <c r="AZ442" s="158"/>
      <c r="BA442" s="158"/>
      <c r="BB442" s="158"/>
      <c r="BC442" s="159"/>
      <c r="BD442" s="165"/>
      <c r="BE442" s="166"/>
      <c r="BF442" s="184"/>
      <c r="BG442" s="188"/>
      <c r="BH442" s="189"/>
      <c r="BI442" s="189"/>
      <c r="BJ442" s="189"/>
      <c r="BK442" s="189"/>
      <c r="BL442" s="189"/>
      <c r="BM442" s="189"/>
      <c r="BN442" s="189"/>
      <c r="BO442" s="189"/>
      <c r="BP442" s="189"/>
      <c r="BQ442" s="189"/>
      <c r="BR442" s="189"/>
      <c r="BS442" s="189"/>
      <c r="BT442" s="189"/>
      <c r="BU442" s="190"/>
      <c r="BV442" s="172"/>
      <c r="BW442" s="173"/>
      <c r="BX442" s="172"/>
      <c r="BY442" s="173"/>
      <c r="BZ442" s="172"/>
      <c r="CA442" s="173"/>
      <c r="CB442" s="172"/>
      <c r="CC442" s="173"/>
      <c r="CD442" s="172"/>
      <c r="CE442" s="173"/>
      <c r="CF442" s="174"/>
      <c r="CG442" s="126"/>
      <c r="CH442" s="126"/>
      <c r="CI442" s="126"/>
      <c r="CJ442" s="126"/>
      <c r="CK442" s="126"/>
      <c r="CL442" s="126"/>
      <c r="CM442" s="126"/>
      <c r="CN442" s="126"/>
      <c r="CO442" s="126"/>
      <c r="CP442" s="126"/>
      <c r="CQ442" s="126"/>
      <c r="CR442" s="126"/>
      <c r="CS442" s="126"/>
      <c r="DV442" s="3"/>
      <c r="DW442" s="3"/>
    </row>
    <row r="443" spans="1:127" ht="11.25" customHeight="1">
      <c r="A443" s="2"/>
      <c r="R443" s="42"/>
      <c r="S443" s="42"/>
      <c r="W443" s="42"/>
      <c r="AA443" s="42"/>
      <c r="AB443" s="42"/>
      <c r="AP443" s="3"/>
      <c r="AQ443" s="157"/>
      <c r="AR443" s="158"/>
      <c r="AS443" s="158"/>
      <c r="AT443" s="158"/>
      <c r="AU443" s="158"/>
      <c r="AV443" s="158"/>
      <c r="AW443" s="158"/>
      <c r="AX443" s="158"/>
      <c r="AY443" s="158"/>
      <c r="AZ443" s="158"/>
      <c r="BA443" s="158"/>
      <c r="BB443" s="158"/>
      <c r="BC443" s="159"/>
      <c r="BD443" s="165"/>
      <c r="BE443" s="166"/>
      <c r="BF443" s="175" t="str">
        <f>Q414</f>
        <v>D</v>
      </c>
      <c r="BG443" s="177" t="str">
        <f>IF(VLOOKUP($BF443,$A397:$C405,3,FALSE)=0,"",CONCATENATE(VLOOKUP(VLOOKUP($BF443,$A397:$C405,3,FALSE),Players!$J:$N,4,FALSE)," ",VLOOKUP($BF443,$A397:$C405,3,FALSE)," ",IF(ISERROR(VLOOKUP(VLOOKUP($BF443,$A397:$C405,3,FALSE),Players!$J:$N,5,FALSE)),"()",CONCATENATE("(",VLOOKUP(VLOOKUP($BF443,$A397:$C405,3,FALSE),Players!$J:$N,5,FALSE),")"))))</f>
        <v/>
      </c>
      <c r="BH443" s="178"/>
      <c r="BI443" s="178"/>
      <c r="BJ443" s="178"/>
      <c r="BK443" s="178"/>
      <c r="BL443" s="178"/>
      <c r="BM443" s="178"/>
      <c r="BN443" s="178"/>
      <c r="BO443" s="178"/>
      <c r="BP443" s="178"/>
      <c r="BQ443" s="178"/>
      <c r="BR443" s="178"/>
      <c r="BS443" s="178"/>
      <c r="BT443" s="178"/>
      <c r="BU443" s="179"/>
      <c r="BV443" s="150" t="str">
        <f>IF(R414&lt;&gt;"",R414,"")</f>
        <v/>
      </c>
      <c r="BW443" s="151"/>
      <c r="BX443" s="150" t="str">
        <f>IF(T414&lt;&gt;"",T414,"")</f>
        <v/>
      </c>
      <c r="BY443" s="151"/>
      <c r="BZ443" s="150" t="str">
        <f>IF(V414&lt;&gt;"",V414,"")</f>
        <v/>
      </c>
      <c r="CA443" s="151"/>
      <c r="CB443" s="150" t="str">
        <f>IF(X414&lt;&gt;"",X414,"")</f>
        <v/>
      </c>
      <c r="CC443" s="151"/>
      <c r="CD443" s="150" t="str">
        <f>IF(Z414&lt;&gt;"",Z414,"")</f>
        <v/>
      </c>
      <c r="CE443" s="151"/>
      <c r="CF443" s="174" t="str">
        <f>IF($CF441&lt;&gt;"",IF(CF441="W","L","W"),"")</f>
        <v/>
      </c>
      <c r="CG443" s="126"/>
      <c r="CH443" s="126"/>
      <c r="CI443" s="126"/>
      <c r="CJ443" s="126"/>
      <c r="CK443" s="126"/>
      <c r="CL443" s="126"/>
      <c r="CM443" s="126"/>
      <c r="CN443" s="126"/>
      <c r="CO443" s="126"/>
      <c r="CP443" s="126"/>
      <c r="CQ443" s="126"/>
      <c r="CR443" s="126"/>
      <c r="CS443" s="126"/>
      <c r="DV443" s="3"/>
      <c r="DW443" s="3"/>
    </row>
    <row r="444" spans="1:127" ht="11.25" customHeight="1" thickBot="1">
      <c r="A444" s="2"/>
      <c r="R444" s="42"/>
      <c r="S444" s="42"/>
      <c r="W444" s="42"/>
      <c r="X444" s="43"/>
      <c r="Y444" s="43"/>
      <c r="Z444" s="43"/>
      <c r="AA444" s="43"/>
      <c r="AB444" s="43"/>
      <c r="AP444" s="3"/>
      <c r="AQ444" s="160"/>
      <c r="AR444" s="161"/>
      <c r="AS444" s="161"/>
      <c r="AT444" s="161"/>
      <c r="AU444" s="161"/>
      <c r="AV444" s="161"/>
      <c r="AW444" s="161"/>
      <c r="AX444" s="161"/>
      <c r="AY444" s="161"/>
      <c r="AZ444" s="161"/>
      <c r="BA444" s="161"/>
      <c r="BB444" s="161"/>
      <c r="BC444" s="162"/>
      <c r="BD444" s="167"/>
      <c r="BE444" s="168"/>
      <c r="BF444" s="176"/>
      <c r="BG444" s="180"/>
      <c r="BH444" s="181"/>
      <c r="BI444" s="181"/>
      <c r="BJ444" s="181"/>
      <c r="BK444" s="181"/>
      <c r="BL444" s="181"/>
      <c r="BM444" s="181"/>
      <c r="BN444" s="181"/>
      <c r="BO444" s="181"/>
      <c r="BP444" s="181"/>
      <c r="BQ444" s="181"/>
      <c r="BR444" s="181"/>
      <c r="BS444" s="181"/>
      <c r="BT444" s="181"/>
      <c r="BU444" s="182"/>
      <c r="BV444" s="152"/>
      <c r="BW444" s="153"/>
      <c r="BX444" s="152"/>
      <c r="BY444" s="153"/>
      <c r="BZ444" s="152"/>
      <c r="CA444" s="153"/>
      <c r="CB444" s="152"/>
      <c r="CC444" s="153"/>
      <c r="CD444" s="152"/>
      <c r="CE444" s="153"/>
      <c r="CF444" s="174"/>
      <c r="CG444" s="126"/>
      <c r="CH444" s="126"/>
      <c r="CI444" s="126"/>
      <c r="CJ444" s="126"/>
      <c r="CK444" s="126"/>
      <c r="CL444" s="126"/>
      <c r="CM444" s="126"/>
      <c r="CN444" s="126"/>
      <c r="CO444" s="126"/>
      <c r="CP444" s="126"/>
      <c r="CQ444" s="126"/>
      <c r="CR444" s="126"/>
      <c r="CS444" s="126"/>
      <c r="DV444" s="3"/>
      <c r="DW444" s="3"/>
    </row>
    <row r="445" spans="1:127" ht="11.25" customHeight="1">
      <c r="A445" s="2"/>
      <c r="R445" s="42"/>
      <c r="S445" s="42"/>
      <c r="W445" s="42"/>
      <c r="AA445" s="42"/>
      <c r="AB445" s="42"/>
      <c r="AP445" s="3"/>
      <c r="AQ445" s="126"/>
      <c r="AR445" s="126"/>
      <c r="AS445" s="126"/>
      <c r="AT445" s="126"/>
      <c r="AU445" s="126"/>
      <c r="AV445" s="126"/>
      <c r="AW445" s="126"/>
      <c r="AX445" s="126"/>
      <c r="AY445" s="126"/>
      <c r="AZ445" s="126"/>
      <c r="BA445" s="126"/>
      <c r="BB445" s="126"/>
      <c r="BC445" s="126"/>
      <c r="BV445" s="169" t="str">
        <f>IF(CF441&lt;&gt;"",IF(AND(AND(BV441&gt;-1,BV443&gt;-1),OR(BV441&gt;10,BV443&gt;10),ABS(BV441-BV443)&gt;1,IF(OR(BV441&gt;11,BV443&gt;11),ABS(BV441-BV443)=2,TRUE),BV441=INT(BV441),BV443=INT(BV443)),"","Error"),"")</f>
        <v/>
      </c>
      <c r="BW445" s="169"/>
      <c r="BX445" s="169" t="str">
        <f>IF(CF441&lt;&gt;"",IF(AND(AND(BX441&gt;-1,BX443&gt;-1),OR(BX441&gt;10,BX443&gt;10),ABS(BX441-BX443)&gt;1,IF(OR(BX441&gt;11,BX443&gt;11),ABS(BX441-BX443)=2,TRUE),BX441=INT(BX441),BX443=INT(BX443)),"","Error"),"")</f>
        <v/>
      </c>
      <c r="BY445" s="169"/>
      <c r="BZ445" s="169" t="str">
        <f>IF(CF441&lt;&gt;"",IF(AND(AND(BZ441&gt;-1,BZ443&gt;-1),OR(BZ441&gt;10,BZ443&gt;10),ABS(BZ441-BZ443)&gt;1,IF(OR(BZ441&gt;11,BZ443&gt;11),ABS(BZ441-BZ443)=2,TRUE),BZ441=INT(BZ441),BZ443=INT(BZ443)),"","Error"),"")</f>
        <v/>
      </c>
      <c r="CA445" s="169"/>
      <c r="CB445" s="169" t="str">
        <f>IF(AND(CF441&lt;&gt;"",CB441&lt;&gt;""),IF(AND(AND(CB441&gt;-1,CB443&gt;-1),OR(CB441&gt;10,CB443&gt;10),ABS(CB441-CB443)&gt;1,IF(OR(CB441&gt;11,CB443&gt;11),ABS(CB441-CB443)=2,TRUE),CB441=INT(CB441),CB443=INT(CB443)),"","Error"),"")</f>
        <v/>
      </c>
      <c r="CC445" s="169"/>
      <c r="CD445" s="169" t="str">
        <f>IF(AND(CF441&lt;&gt;"",CD441&lt;&gt;""),IF(AND(AND(CD441&gt;-1,CD443&gt;-1),OR(CD441&gt;10,CD443&gt;10),ABS(CD441-CD443)&gt;1,IF(OR(CD441&gt;11,CD443&gt;11),ABS(CD441-CD443)=2,TRUE),CD441=INT(CD441),CD443=INT(CD443)),"","Error"),"")</f>
        <v/>
      </c>
      <c r="CE445" s="169"/>
      <c r="CF445" s="3"/>
      <c r="CG445" s="126"/>
      <c r="CH445" s="126"/>
      <c r="CI445" s="126"/>
      <c r="CJ445" s="126"/>
      <c r="CK445" s="126"/>
      <c r="CL445" s="126"/>
      <c r="CM445" s="126"/>
      <c r="CN445" s="126"/>
      <c r="CO445" s="126"/>
      <c r="CP445" s="126"/>
      <c r="CQ445" s="126"/>
      <c r="CR445" s="126"/>
      <c r="CS445" s="126"/>
      <c r="DV445" s="3"/>
      <c r="DW445" s="3"/>
    </row>
    <row r="446" spans="1:127" ht="11.25" customHeight="1">
      <c r="AB446" s="43"/>
      <c r="AP446" s="3"/>
      <c r="AQ446" s="126"/>
      <c r="AR446" s="126"/>
      <c r="AS446" s="126"/>
      <c r="AT446" s="126"/>
      <c r="AU446" s="126"/>
      <c r="AV446" s="126"/>
      <c r="AW446" s="126"/>
      <c r="AX446" s="126"/>
      <c r="AY446" s="126"/>
      <c r="AZ446" s="126"/>
      <c r="BA446" s="126"/>
      <c r="BB446" s="126"/>
      <c r="BC446" s="126"/>
      <c r="CF446" s="3"/>
      <c r="CG446" s="126"/>
      <c r="CH446" s="126"/>
      <c r="CI446" s="126"/>
      <c r="CJ446" s="126"/>
      <c r="CK446" s="126"/>
      <c r="CL446" s="126"/>
      <c r="CM446" s="126"/>
      <c r="CN446" s="126"/>
      <c r="CO446" s="126"/>
      <c r="CP446" s="126"/>
      <c r="CQ446" s="126"/>
      <c r="CR446" s="126"/>
      <c r="CS446" s="126"/>
      <c r="DV446" s="3"/>
      <c r="DW446" s="3"/>
    </row>
    <row r="447" spans="1:127" ht="11.25" customHeight="1">
      <c r="AB447" s="42"/>
      <c r="AP447" s="3"/>
      <c r="AQ447" s="127"/>
      <c r="AR447" s="127"/>
      <c r="AS447" s="127"/>
      <c r="AT447" s="127"/>
      <c r="AU447" s="127"/>
      <c r="AV447" s="127"/>
      <c r="AW447" s="127"/>
      <c r="AX447" s="127"/>
      <c r="AY447" s="127"/>
      <c r="AZ447" s="127"/>
      <c r="BA447" s="127"/>
      <c r="BB447" s="127"/>
      <c r="BC447" s="127"/>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3"/>
      <c r="CG447" s="126"/>
      <c r="CH447" s="126"/>
      <c r="CI447" s="126"/>
      <c r="CJ447" s="126"/>
      <c r="CK447" s="126"/>
      <c r="CL447" s="126"/>
      <c r="CM447" s="126"/>
      <c r="CN447" s="126"/>
      <c r="CO447" s="126"/>
      <c r="CP447" s="126"/>
      <c r="CQ447" s="126"/>
      <c r="CR447" s="126"/>
      <c r="CS447" s="126"/>
      <c r="DV447" s="3"/>
      <c r="DW447" s="3"/>
    </row>
    <row r="448" spans="1:127" ht="11.25" customHeight="1">
      <c r="AB448" s="43"/>
      <c r="AP448" s="3"/>
      <c r="AQ448" s="128"/>
      <c r="AR448" s="128"/>
      <c r="AS448" s="128"/>
      <c r="AT448" s="128"/>
      <c r="AU448" s="128"/>
      <c r="AV448" s="128"/>
      <c r="AW448" s="128"/>
      <c r="AX448" s="128"/>
      <c r="AY448" s="128"/>
      <c r="AZ448" s="128"/>
      <c r="BA448" s="128"/>
      <c r="BB448" s="128"/>
      <c r="BC448" s="128"/>
      <c r="BD448" s="41"/>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3"/>
      <c r="CG448" s="126"/>
      <c r="CH448" s="126"/>
      <c r="CI448" s="126"/>
      <c r="CJ448" s="126"/>
      <c r="CK448" s="126"/>
      <c r="CL448" s="126"/>
      <c r="CM448" s="126"/>
      <c r="CN448" s="126"/>
      <c r="CO448" s="126"/>
      <c r="CP448" s="126"/>
      <c r="CQ448" s="126"/>
      <c r="CR448" s="126"/>
      <c r="CS448" s="126"/>
      <c r="DV448" s="3"/>
      <c r="DW448" s="3"/>
    </row>
    <row r="449" spans="1:127" ht="11.25" customHeight="1">
      <c r="AB449" s="42"/>
      <c r="AP449" s="3"/>
      <c r="AQ449" s="126"/>
      <c r="AR449" s="126"/>
      <c r="AS449" s="126"/>
      <c r="AT449" s="126"/>
      <c r="AU449" s="126"/>
      <c r="AV449" s="126"/>
      <c r="AW449" s="126"/>
      <c r="AX449" s="126"/>
      <c r="AY449" s="126"/>
      <c r="AZ449" s="126"/>
      <c r="BA449" s="126"/>
      <c r="BB449" s="126"/>
      <c r="BC449" s="126"/>
      <c r="CF449" s="3"/>
      <c r="CG449" s="126"/>
      <c r="CH449" s="126"/>
      <c r="CI449" s="126"/>
      <c r="CJ449" s="126"/>
      <c r="CK449" s="126"/>
      <c r="CL449" s="126"/>
      <c r="CM449" s="126"/>
      <c r="CN449" s="126"/>
      <c r="CO449" s="126"/>
      <c r="CP449" s="126"/>
      <c r="CQ449" s="126"/>
      <c r="CR449" s="126"/>
      <c r="CS449" s="126"/>
      <c r="DV449" s="3"/>
      <c r="DW449" s="3"/>
    </row>
    <row r="450" spans="1:127" ht="11.25" customHeight="1" thickBot="1">
      <c r="AB450" s="43"/>
      <c r="AP450" s="3"/>
      <c r="AQ450" s="127"/>
      <c r="AR450" s="127"/>
      <c r="AS450" s="127"/>
      <c r="AT450" s="127"/>
      <c r="AU450" s="127"/>
      <c r="AV450" s="127"/>
      <c r="AW450" s="127"/>
      <c r="AX450" s="127"/>
      <c r="AY450" s="127"/>
      <c r="AZ450" s="127"/>
      <c r="BA450" s="127"/>
      <c r="BB450" s="127"/>
      <c r="BC450" s="127"/>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3"/>
      <c r="CG450" s="126"/>
      <c r="CH450" s="126"/>
      <c r="CI450" s="126"/>
      <c r="CJ450" s="126"/>
      <c r="CK450" s="126"/>
      <c r="CL450" s="126"/>
      <c r="CM450" s="126"/>
      <c r="CN450" s="126"/>
      <c r="CO450" s="126"/>
      <c r="CP450" s="126"/>
      <c r="CQ450" s="126"/>
      <c r="CR450" s="126"/>
      <c r="CS450" s="126"/>
      <c r="DV450" s="3"/>
      <c r="DW450" s="3"/>
    </row>
    <row r="451" spans="1:127" ht="11.25" customHeight="1">
      <c r="AB451" s="42"/>
      <c r="AP451" s="3"/>
      <c r="AQ451" s="154" t="str">
        <f>CONCATENATE($A395," ",$D395,","," ",$F393)</f>
        <v>Group: 7, Women's Singles</v>
      </c>
      <c r="AR451" s="155"/>
      <c r="AS451" s="155"/>
      <c r="AT451" s="155"/>
      <c r="AU451" s="155"/>
      <c r="AV451" s="155"/>
      <c r="AW451" s="155"/>
      <c r="AX451" s="155"/>
      <c r="AY451" s="155"/>
      <c r="AZ451" s="155"/>
      <c r="BA451" s="155"/>
      <c r="BB451" s="155"/>
      <c r="BC451" s="156"/>
      <c r="BD451" s="163">
        <f>O416</f>
        <v>7</v>
      </c>
      <c r="BE451" s="164"/>
      <c r="BF451" s="183" t="str">
        <f>Q416</f>
        <v>A</v>
      </c>
      <c r="BG451" s="185" t="str">
        <f>IF(VLOOKUP($BF451,$A397:$C405,3,FALSE)=0,"",CONCATENATE(VLOOKUP(VLOOKUP($BF451,$A397:$C405,3,FALSE),Players!$J:$N,4,FALSE)," ",VLOOKUP($BF451,$A397:$C405,3,FALSE)," ",IF(ISERROR(VLOOKUP(VLOOKUP($BF451,$A397:$C405,3,FALSE),Players!$J:$N,5,FALSE)),"()",CONCATENATE("(",VLOOKUP(VLOOKUP($BF451,$A397:$C405,3,FALSE),Players!$J:$N,5,FALSE),")"))))</f>
        <v/>
      </c>
      <c r="BH451" s="186"/>
      <c r="BI451" s="186"/>
      <c r="BJ451" s="186"/>
      <c r="BK451" s="186"/>
      <c r="BL451" s="186"/>
      <c r="BM451" s="186"/>
      <c r="BN451" s="186"/>
      <c r="BO451" s="186"/>
      <c r="BP451" s="186"/>
      <c r="BQ451" s="186"/>
      <c r="BR451" s="186"/>
      <c r="BS451" s="186"/>
      <c r="BT451" s="186"/>
      <c r="BU451" s="187"/>
      <c r="BV451" s="170" t="str">
        <f>IF(R416&lt;&gt;"",R416,"")</f>
        <v/>
      </c>
      <c r="BW451" s="171"/>
      <c r="BX451" s="170" t="str">
        <f>IF(T416&lt;&gt;"",T416,"")</f>
        <v/>
      </c>
      <c r="BY451" s="171"/>
      <c r="BZ451" s="170" t="str">
        <f>IF(V416&lt;&gt;"",V416,"")</f>
        <v/>
      </c>
      <c r="CA451" s="171"/>
      <c r="CB451" s="170" t="str">
        <f>IF(X416&lt;&gt;"",X416,"")</f>
        <v/>
      </c>
      <c r="CC451" s="171"/>
      <c r="CD451" s="170" t="str">
        <f>IF(Z416&lt;&gt;"",Z416,"")</f>
        <v/>
      </c>
      <c r="CE451" s="171"/>
      <c r="CF451" s="174" t="str">
        <f>IF($CD451=$CD453,IF($CB451=$CB453,IF($BZ451&lt;&gt;"",IF($BZ451&gt;$BZ453,"W","L"),""),IF($CB451&gt;$CB453,"W","L")),IF($CD451&gt;$CD453,"W","L"))</f>
        <v/>
      </c>
      <c r="CG451" s="126"/>
      <c r="CH451" s="126"/>
      <c r="CI451" s="126"/>
      <c r="CJ451" s="126"/>
      <c r="CK451" s="126"/>
      <c r="CL451" s="126"/>
      <c r="CM451" s="126"/>
      <c r="CN451" s="126"/>
      <c r="CO451" s="126"/>
      <c r="CP451" s="126"/>
      <c r="CQ451" s="126"/>
      <c r="CR451" s="126"/>
      <c r="CS451" s="126"/>
      <c r="DV451" s="3"/>
      <c r="DW451" s="3"/>
    </row>
    <row r="452" spans="1:127" ht="11.25" customHeight="1">
      <c r="AB452" s="43"/>
      <c r="AC452" s="43"/>
      <c r="AD452" s="43"/>
      <c r="AE452" s="43"/>
      <c r="AF452" s="43"/>
      <c r="AG452" s="43"/>
      <c r="AH452" s="43"/>
      <c r="AI452" s="43"/>
      <c r="AJ452" s="43"/>
      <c r="AK452" s="43"/>
      <c r="AL452" s="43"/>
      <c r="AM452" s="43"/>
      <c r="AN452" s="3"/>
      <c r="AO452" s="3"/>
      <c r="AP452" s="3"/>
      <c r="AQ452" s="157"/>
      <c r="AR452" s="158"/>
      <c r="AS452" s="158"/>
      <c r="AT452" s="158"/>
      <c r="AU452" s="158"/>
      <c r="AV452" s="158"/>
      <c r="AW452" s="158"/>
      <c r="AX452" s="158"/>
      <c r="AY452" s="158"/>
      <c r="AZ452" s="158"/>
      <c r="BA452" s="158"/>
      <c r="BB452" s="158"/>
      <c r="BC452" s="159"/>
      <c r="BD452" s="165"/>
      <c r="BE452" s="166"/>
      <c r="BF452" s="184"/>
      <c r="BG452" s="188"/>
      <c r="BH452" s="189"/>
      <c r="BI452" s="189"/>
      <c r="BJ452" s="189"/>
      <c r="BK452" s="189"/>
      <c r="BL452" s="189"/>
      <c r="BM452" s="189"/>
      <c r="BN452" s="189"/>
      <c r="BO452" s="189"/>
      <c r="BP452" s="189"/>
      <c r="BQ452" s="189"/>
      <c r="BR452" s="189"/>
      <c r="BS452" s="189"/>
      <c r="BT452" s="189"/>
      <c r="BU452" s="190"/>
      <c r="BV452" s="172"/>
      <c r="BW452" s="173"/>
      <c r="BX452" s="172"/>
      <c r="BY452" s="173"/>
      <c r="BZ452" s="172"/>
      <c r="CA452" s="173"/>
      <c r="CB452" s="172"/>
      <c r="CC452" s="173"/>
      <c r="CD452" s="172"/>
      <c r="CE452" s="173"/>
      <c r="CF452" s="174"/>
      <c r="CG452" s="126"/>
      <c r="CH452" s="126"/>
      <c r="CI452" s="126"/>
      <c r="CJ452" s="126"/>
      <c r="CK452" s="126"/>
      <c r="CL452" s="126"/>
      <c r="CM452" s="126"/>
      <c r="CN452" s="126"/>
      <c r="CO452" s="126"/>
      <c r="CP452" s="126"/>
      <c r="CQ452" s="126"/>
      <c r="CR452" s="126"/>
      <c r="CS452" s="126"/>
      <c r="DV452" s="3"/>
      <c r="DW452" s="3"/>
    </row>
    <row r="453" spans="1:127" ht="11.25" customHeight="1">
      <c r="AB453" s="42"/>
      <c r="AI453" s="42"/>
      <c r="AJ453" s="42"/>
      <c r="AN453" s="3"/>
      <c r="AO453" s="3"/>
      <c r="AP453" s="3"/>
      <c r="AQ453" s="157"/>
      <c r="AR453" s="158"/>
      <c r="AS453" s="158"/>
      <c r="AT453" s="158"/>
      <c r="AU453" s="158"/>
      <c r="AV453" s="158"/>
      <c r="AW453" s="158"/>
      <c r="AX453" s="158"/>
      <c r="AY453" s="158"/>
      <c r="AZ453" s="158"/>
      <c r="BA453" s="158"/>
      <c r="BB453" s="158"/>
      <c r="BC453" s="159"/>
      <c r="BD453" s="165"/>
      <c r="BE453" s="166"/>
      <c r="BF453" s="175" t="str">
        <f>Q418</f>
        <v>B</v>
      </c>
      <c r="BG453" s="177" t="str">
        <f>IF(VLOOKUP($BF453,$A397:$C405,3,FALSE)=0,"",CONCATENATE(VLOOKUP(VLOOKUP($BF453,$A397:$C405,3,FALSE),Players!$J:$N,4,FALSE)," ",VLOOKUP($BF453,$A397:$C405,3,FALSE)," ",IF(ISERROR(VLOOKUP(VLOOKUP($BF453,$A397:$C405,3,FALSE),Players!$J:$N,5,FALSE)),"()",CONCATENATE("(",VLOOKUP(VLOOKUP($BF453,$A397:$C405,3,FALSE),Players!$J:$N,5,FALSE),")"))))</f>
        <v/>
      </c>
      <c r="BH453" s="178"/>
      <c r="BI453" s="178"/>
      <c r="BJ453" s="178"/>
      <c r="BK453" s="178"/>
      <c r="BL453" s="178"/>
      <c r="BM453" s="178"/>
      <c r="BN453" s="178"/>
      <c r="BO453" s="178"/>
      <c r="BP453" s="178"/>
      <c r="BQ453" s="178"/>
      <c r="BR453" s="178"/>
      <c r="BS453" s="178"/>
      <c r="BT453" s="178"/>
      <c r="BU453" s="179"/>
      <c r="BV453" s="150" t="str">
        <f>IF(R418&lt;&gt;"",R418,"")</f>
        <v/>
      </c>
      <c r="BW453" s="151"/>
      <c r="BX453" s="150" t="str">
        <f>IF(T418&lt;&gt;"",T418,"")</f>
        <v/>
      </c>
      <c r="BY453" s="151"/>
      <c r="BZ453" s="150" t="str">
        <f>IF(V418&lt;&gt;"",V418,"")</f>
        <v/>
      </c>
      <c r="CA453" s="151"/>
      <c r="CB453" s="150" t="str">
        <f>IF(X418&lt;&gt;"",X418,"")</f>
        <v/>
      </c>
      <c r="CC453" s="151"/>
      <c r="CD453" s="150" t="str">
        <f>IF(Z418&lt;&gt;"",Z418,"")</f>
        <v/>
      </c>
      <c r="CE453" s="151"/>
      <c r="CF453" s="174" t="str">
        <f>IF($CF451&lt;&gt;"",IF(CF451="W","L","W"),"")</f>
        <v/>
      </c>
      <c r="CG453" s="126"/>
      <c r="CH453" s="126"/>
      <c r="CI453" s="126"/>
      <c r="CJ453" s="126"/>
      <c r="CK453" s="126"/>
      <c r="CL453" s="126"/>
      <c r="CM453" s="126"/>
      <c r="CN453" s="126"/>
      <c r="CO453" s="126"/>
      <c r="CP453" s="126"/>
      <c r="CQ453" s="126"/>
      <c r="CR453" s="126"/>
      <c r="CS453" s="126"/>
      <c r="DV453" s="3"/>
      <c r="DW453" s="3"/>
    </row>
    <row r="454" spans="1:127" ht="11.25" customHeight="1" thickBot="1">
      <c r="AB454" s="43"/>
      <c r="AC454" s="43"/>
      <c r="AD454" s="43"/>
      <c r="AE454" s="43"/>
      <c r="AF454" s="43"/>
      <c r="AG454" s="43"/>
      <c r="AH454" s="43"/>
      <c r="AI454" s="43"/>
      <c r="AJ454" s="43"/>
      <c r="AK454" s="43"/>
      <c r="AL454" s="43"/>
      <c r="AM454" s="43"/>
      <c r="AN454" s="3"/>
      <c r="AO454" s="3"/>
      <c r="AP454" s="3"/>
      <c r="AQ454" s="160"/>
      <c r="AR454" s="161"/>
      <c r="AS454" s="161"/>
      <c r="AT454" s="161"/>
      <c r="AU454" s="161"/>
      <c r="AV454" s="161"/>
      <c r="AW454" s="161"/>
      <c r="AX454" s="161"/>
      <c r="AY454" s="161"/>
      <c r="AZ454" s="161"/>
      <c r="BA454" s="161"/>
      <c r="BB454" s="161"/>
      <c r="BC454" s="162"/>
      <c r="BD454" s="167"/>
      <c r="BE454" s="168"/>
      <c r="BF454" s="176"/>
      <c r="BG454" s="180"/>
      <c r="BH454" s="181"/>
      <c r="BI454" s="181"/>
      <c r="BJ454" s="181"/>
      <c r="BK454" s="181"/>
      <c r="BL454" s="181"/>
      <c r="BM454" s="181"/>
      <c r="BN454" s="181"/>
      <c r="BO454" s="181"/>
      <c r="BP454" s="181"/>
      <c r="BQ454" s="181"/>
      <c r="BR454" s="181"/>
      <c r="BS454" s="181"/>
      <c r="BT454" s="181"/>
      <c r="BU454" s="182"/>
      <c r="BV454" s="152"/>
      <c r="BW454" s="153"/>
      <c r="BX454" s="152"/>
      <c r="BY454" s="153"/>
      <c r="BZ454" s="152"/>
      <c r="CA454" s="153"/>
      <c r="CB454" s="152"/>
      <c r="CC454" s="153"/>
      <c r="CD454" s="152"/>
      <c r="CE454" s="153"/>
      <c r="CF454" s="174"/>
      <c r="CG454" s="126"/>
      <c r="CH454" s="126"/>
      <c r="CI454" s="126"/>
      <c r="CJ454" s="126"/>
      <c r="CK454" s="126"/>
      <c r="CL454" s="126"/>
      <c r="CM454" s="126"/>
      <c r="CN454" s="126"/>
      <c r="CO454" s="126"/>
      <c r="CP454" s="126"/>
      <c r="CQ454" s="126"/>
      <c r="CR454" s="126"/>
      <c r="CS454" s="126"/>
      <c r="DV454" s="3"/>
      <c r="DW454" s="3"/>
    </row>
    <row r="455" spans="1:127" ht="11.25" customHeight="1" thickBot="1">
      <c r="AB455" s="42"/>
      <c r="AI455" s="42"/>
      <c r="AJ455" s="42"/>
      <c r="AN455" s="3"/>
      <c r="AO455" s="3"/>
      <c r="AP455" s="3"/>
      <c r="AQ455" s="129"/>
      <c r="AR455" s="129"/>
      <c r="AS455" s="129"/>
      <c r="AT455" s="129"/>
      <c r="AU455" s="129"/>
      <c r="AV455" s="129"/>
      <c r="AW455" s="129"/>
      <c r="AX455" s="129"/>
      <c r="AY455" s="129"/>
      <c r="AZ455" s="129"/>
      <c r="BA455" s="129"/>
      <c r="BB455" s="129"/>
      <c r="BC455" s="129"/>
      <c r="BD455" s="3"/>
      <c r="BE455" s="3"/>
      <c r="BF455" s="3"/>
      <c r="BG455" s="3"/>
      <c r="BH455" s="3"/>
      <c r="BI455" s="3"/>
      <c r="BJ455" s="3"/>
      <c r="BK455" s="3"/>
      <c r="BL455" s="3"/>
      <c r="BM455" s="3"/>
      <c r="BN455" s="3"/>
      <c r="BO455" s="3"/>
      <c r="BP455" s="3"/>
      <c r="BQ455" s="3"/>
      <c r="BR455" s="3"/>
      <c r="BS455" s="3"/>
      <c r="BT455" s="3"/>
      <c r="BU455" s="3"/>
      <c r="BV455" s="169" t="str">
        <f>IF(CF451&lt;&gt;"",IF(AND(AND(BV451&gt;-1,BV453&gt;-1),OR(BV451&gt;10,BV453&gt;10),ABS(BV451-BV453)&gt;1,IF(OR(BV451&gt;11,BV453&gt;11),ABS(BV451-BV453)=2,TRUE),BV451=INT(BV451),BV453=INT(BV453)),"","Error"),"")</f>
        <v/>
      </c>
      <c r="BW455" s="169"/>
      <c r="BX455" s="169" t="str">
        <f>IF(CF451&lt;&gt;"",IF(AND(AND(BX451&gt;-1,BX453&gt;-1),OR(BX451&gt;10,BX453&gt;10),ABS(BX451-BX453)&gt;1,IF(OR(BX451&gt;11,BX453&gt;11),ABS(BX451-BX453)=2,TRUE),BX451=INT(BX451),BX453=INT(BX453)),"","Error"),"")</f>
        <v/>
      </c>
      <c r="BY455" s="169"/>
      <c r="BZ455" s="169" t="str">
        <f>IF(CF451&lt;&gt;"",IF(AND(AND(BZ451&gt;-1,BZ453&gt;-1),OR(BZ451&gt;10,BZ453&gt;10),ABS(BZ451-BZ453)&gt;1,IF(OR(BZ451&gt;11,BZ453&gt;11),ABS(BZ451-BZ453)=2,TRUE),BZ451=INT(BZ451),BZ453=INT(BZ453)),"","Error"),"")</f>
        <v/>
      </c>
      <c r="CA455" s="169"/>
      <c r="CB455" s="169" t="str">
        <f>IF(AND(CF451&lt;&gt;"",CB451&lt;&gt;""),IF(AND(AND(CB451&gt;-1,CB453&gt;-1),OR(CB451&gt;10,CB453&gt;10),ABS(CB451-CB453)&gt;1,IF(OR(CB451&gt;11,CB453&gt;11),ABS(CB451-CB453)=2,TRUE),CB451=INT(CB451),CB453=INT(CB453)),"","Error"),"")</f>
        <v/>
      </c>
      <c r="CC455" s="169"/>
      <c r="CD455" s="169" t="str">
        <f>IF(AND(CF451&lt;&gt;"",CD451&lt;&gt;""),IF(AND(AND(CD451&gt;-1,CD453&gt;-1),OR(CD451&gt;10,CD453&gt;10),ABS(CD451-CD453)&gt;1,IF(OR(CD451&gt;11,CD453&gt;11),ABS(CD451-CD453)=2,TRUE),CD451=INT(CD451),CD453=INT(CD453)),"","Error"),"")</f>
        <v/>
      </c>
      <c r="CE455" s="169"/>
      <c r="CF455" s="3"/>
      <c r="CG455" s="126"/>
      <c r="CH455" s="126"/>
      <c r="CI455" s="126"/>
      <c r="CJ455" s="126"/>
      <c r="CK455" s="126"/>
      <c r="CL455" s="126"/>
      <c r="CM455" s="126"/>
      <c r="CN455" s="126"/>
      <c r="CO455" s="126"/>
      <c r="CP455" s="126"/>
      <c r="CQ455" s="126"/>
      <c r="CR455" s="126"/>
      <c r="CS455" s="126"/>
      <c r="DV455" s="3"/>
      <c r="DW455" s="3"/>
    </row>
    <row r="456" spans="1:127" ht="11.25" customHeight="1">
      <c r="A456" s="259" t="s">
        <v>9</v>
      </c>
      <c r="B456" s="260"/>
      <c r="C456" s="260"/>
      <c r="D456" s="260"/>
      <c r="E456" s="260"/>
      <c r="F456" s="300" t="str">
        <f>Players!$C$1</f>
        <v>Enter Division Name</v>
      </c>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1"/>
      <c r="AG456" s="301"/>
      <c r="AH456" s="302" t="s">
        <v>10</v>
      </c>
      <c r="AI456" s="303"/>
      <c r="AJ456" s="303"/>
      <c r="AK456" s="306" t="str">
        <f>Players!$G$1</f>
        <v>Enter Date</v>
      </c>
      <c r="AL456" s="307"/>
      <c r="AM456" s="307"/>
      <c r="AN456" s="307"/>
      <c r="AO456" s="308"/>
      <c r="AQ456" s="154" t="str">
        <f>CONCATENATE($A460," ",$D460,","," ",$F458)</f>
        <v>Group: 8, Women's Singles</v>
      </c>
      <c r="AR456" s="155"/>
      <c r="AS456" s="155"/>
      <c r="AT456" s="155"/>
      <c r="AU456" s="155"/>
      <c r="AV456" s="155"/>
      <c r="AW456" s="155"/>
      <c r="AX456" s="155"/>
      <c r="AY456" s="155"/>
      <c r="AZ456" s="155"/>
      <c r="BA456" s="155"/>
      <c r="BB456" s="155"/>
      <c r="BC456" s="156"/>
      <c r="BD456" s="163">
        <f>A477</f>
        <v>1</v>
      </c>
      <c r="BE456" s="164"/>
      <c r="BF456" s="183" t="str">
        <f>C477</f>
        <v>B</v>
      </c>
      <c r="BG456" s="185" t="str">
        <f>IF(VLOOKUP($BF456,$A462:$C470,3,FALSE)=0,"",CONCATENATE(VLOOKUP(VLOOKUP($BF456,$A462:$C470,3,FALSE),Players!$J:$N,4,FALSE)," ",VLOOKUP($BF456,$A462:$C470,3,FALSE)," ",IF(ISERROR(VLOOKUP(VLOOKUP($BF456,$A462:$C470,3,FALSE),Players!$J:$N,5,FALSE)),"()",CONCATENATE("(",VLOOKUP(VLOOKUP($BF456,$A462:$C470,3,FALSE),Players!$J:$N,5,FALSE),")"))))</f>
        <v/>
      </c>
      <c r="BH456" s="186"/>
      <c r="BI456" s="186"/>
      <c r="BJ456" s="186"/>
      <c r="BK456" s="186"/>
      <c r="BL456" s="186"/>
      <c r="BM456" s="186"/>
      <c r="BN456" s="186"/>
      <c r="BO456" s="186"/>
      <c r="BP456" s="186"/>
      <c r="BQ456" s="186"/>
      <c r="BR456" s="186"/>
      <c r="BS456" s="186"/>
      <c r="BT456" s="186"/>
      <c r="BU456" s="187"/>
      <c r="BV456" s="170" t="str">
        <f>IF(D477&lt;&gt;"",D477,"")</f>
        <v/>
      </c>
      <c r="BW456" s="171"/>
      <c r="BX456" s="170" t="str">
        <f>IF(F477&lt;&gt;"",F477,"")</f>
        <v/>
      </c>
      <c r="BY456" s="171"/>
      <c r="BZ456" s="170" t="str">
        <f>IF(H477&lt;&gt;"",H477,"")</f>
        <v/>
      </c>
      <c r="CA456" s="171"/>
      <c r="CB456" s="170" t="str">
        <f>IF(J477&lt;&gt;"",J477,"")</f>
        <v/>
      </c>
      <c r="CC456" s="171"/>
      <c r="CD456" s="170" t="str">
        <f>IF(L477&lt;&gt;"",L477,"")</f>
        <v/>
      </c>
      <c r="CE456" s="171"/>
      <c r="CF456" s="174" t="str">
        <f>IF($CD456=$CD458,IF($CB456=$CB458,IF($BZ456&lt;&gt;"",IF($BZ456&gt;$BZ458,"W","L"),""),IF($CB456&gt;$CB458,"W","L")),IF($CD456&gt;$CD458,"W","L"))</f>
        <v/>
      </c>
      <c r="CG456" s="154" t="str">
        <f>CONCATENATE($A460," ",$D460,","," ",$F458)</f>
        <v>Group: 8, Women's Singles</v>
      </c>
      <c r="CH456" s="155"/>
      <c r="CI456" s="155"/>
      <c r="CJ456" s="155"/>
      <c r="CK456" s="155"/>
      <c r="CL456" s="155"/>
      <c r="CM456" s="155"/>
      <c r="CN456" s="155"/>
      <c r="CO456" s="155"/>
      <c r="CP456" s="155"/>
      <c r="CQ456" s="155"/>
      <c r="CR456" s="155"/>
      <c r="CS456" s="156"/>
      <c r="CT456" s="163">
        <f>O485</f>
        <v>8</v>
      </c>
      <c r="CU456" s="164"/>
      <c r="CV456" s="183" t="str">
        <f>Q485</f>
        <v>D</v>
      </c>
      <c r="CW456" s="185" t="str">
        <f>IF(VLOOKUP($CV456,$A462:$C470,3,FALSE)=0,"",CONCATENATE(VLOOKUP(VLOOKUP($CV456,$A462:$C470,3,FALSE),Players!$J:$N,4,FALSE)," ",VLOOKUP($CV456,$A462:$C470,3,FALSE)," ",IF(ISERROR(VLOOKUP(VLOOKUP($CV456,$A462:$C470,3,FALSE),Players!$J:$N,5,FALSE)),"()",CONCATENATE("(",VLOOKUP(VLOOKUP($CV456,$A462:$C470,3,FALSE),Players!$J:$N,5,FALSE),")"))))</f>
        <v/>
      </c>
      <c r="CX456" s="186"/>
      <c r="CY456" s="186"/>
      <c r="CZ456" s="186"/>
      <c r="DA456" s="186"/>
      <c r="DB456" s="186"/>
      <c r="DC456" s="186"/>
      <c r="DD456" s="186"/>
      <c r="DE456" s="186"/>
      <c r="DF456" s="186"/>
      <c r="DG456" s="186"/>
      <c r="DH456" s="186"/>
      <c r="DI456" s="186"/>
      <c r="DJ456" s="186"/>
      <c r="DK456" s="187"/>
      <c r="DL456" s="170" t="str">
        <f>IF(R485&lt;&gt;"",R485,"")</f>
        <v/>
      </c>
      <c r="DM456" s="171"/>
      <c r="DN456" s="170" t="str">
        <f>IF(T485&lt;&gt;"",T485,"")</f>
        <v/>
      </c>
      <c r="DO456" s="171"/>
      <c r="DP456" s="170" t="str">
        <f>IF(V485&lt;&gt;"",V485,"")</f>
        <v/>
      </c>
      <c r="DQ456" s="171"/>
      <c r="DR456" s="170" t="str">
        <f>IF(X485&lt;&gt;"",X485,"")</f>
        <v/>
      </c>
      <c r="DS456" s="171"/>
      <c r="DT456" s="170" t="str">
        <f>IF(Z485&lt;&gt;"",Z485,"")</f>
        <v/>
      </c>
      <c r="DU456" s="171"/>
      <c r="DV456" s="174" t="str">
        <f>IF($DT456=$DT458,IF($DR456=$DR458,IF($DP456&lt;&gt;"",IF($DP456&gt;$DP458,"W","L"),""),IF($DR456&gt;$DR458,"W","L")),IF($DT456&gt;$DT458,"W","L"))</f>
        <v/>
      </c>
      <c r="DW456" s="3"/>
    </row>
    <row r="457" spans="1:127" ht="11.25" customHeight="1">
      <c r="A457" s="261"/>
      <c r="B457" s="262"/>
      <c r="C457" s="262"/>
      <c r="D457" s="262"/>
      <c r="E457" s="26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c r="AF457" s="282"/>
      <c r="AG457" s="282"/>
      <c r="AH457" s="304"/>
      <c r="AI457" s="305"/>
      <c r="AJ457" s="305"/>
      <c r="AK457" s="309"/>
      <c r="AL457" s="309"/>
      <c r="AM457" s="309"/>
      <c r="AN457" s="309"/>
      <c r="AO457" s="310"/>
      <c r="AQ457" s="157"/>
      <c r="AR457" s="158"/>
      <c r="AS457" s="158"/>
      <c r="AT457" s="158"/>
      <c r="AU457" s="158"/>
      <c r="AV457" s="158"/>
      <c r="AW457" s="158"/>
      <c r="AX457" s="158"/>
      <c r="AY457" s="158"/>
      <c r="AZ457" s="158"/>
      <c r="BA457" s="158"/>
      <c r="BB457" s="158"/>
      <c r="BC457" s="159"/>
      <c r="BD457" s="165"/>
      <c r="BE457" s="166"/>
      <c r="BF457" s="184"/>
      <c r="BG457" s="188"/>
      <c r="BH457" s="189"/>
      <c r="BI457" s="189"/>
      <c r="BJ457" s="189"/>
      <c r="BK457" s="189"/>
      <c r="BL457" s="189"/>
      <c r="BM457" s="189"/>
      <c r="BN457" s="189"/>
      <c r="BO457" s="189"/>
      <c r="BP457" s="189"/>
      <c r="BQ457" s="189"/>
      <c r="BR457" s="189"/>
      <c r="BS457" s="189"/>
      <c r="BT457" s="189"/>
      <c r="BU457" s="190"/>
      <c r="BV457" s="172"/>
      <c r="BW457" s="173"/>
      <c r="BX457" s="172"/>
      <c r="BY457" s="173"/>
      <c r="BZ457" s="172"/>
      <c r="CA457" s="173"/>
      <c r="CB457" s="172"/>
      <c r="CC457" s="173"/>
      <c r="CD457" s="172"/>
      <c r="CE457" s="173"/>
      <c r="CF457" s="174"/>
      <c r="CG457" s="157"/>
      <c r="CH457" s="158"/>
      <c r="CI457" s="158"/>
      <c r="CJ457" s="158"/>
      <c r="CK457" s="158"/>
      <c r="CL457" s="158"/>
      <c r="CM457" s="158"/>
      <c r="CN457" s="158"/>
      <c r="CO457" s="158"/>
      <c r="CP457" s="158"/>
      <c r="CQ457" s="158"/>
      <c r="CR457" s="158"/>
      <c r="CS457" s="159"/>
      <c r="CT457" s="165"/>
      <c r="CU457" s="166"/>
      <c r="CV457" s="184"/>
      <c r="CW457" s="188"/>
      <c r="CX457" s="189"/>
      <c r="CY457" s="189"/>
      <c r="CZ457" s="189"/>
      <c r="DA457" s="189"/>
      <c r="DB457" s="189"/>
      <c r="DC457" s="189"/>
      <c r="DD457" s="189"/>
      <c r="DE457" s="189"/>
      <c r="DF457" s="189"/>
      <c r="DG457" s="189"/>
      <c r="DH457" s="189"/>
      <c r="DI457" s="189"/>
      <c r="DJ457" s="189"/>
      <c r="DK457" s="190"/>
      <c r="DL457" s="172"/>
      <c r="DM457" s="173"/>
      <c r="DN457" s="172"/>
      <c r="DO457" s="173"/>
      <c r="DP457" s="172"/>
      <c r="DQ457" s="173"/>
      <c r="DR457" s="172"/>
      <c r="DS457" s="173"/>
      <c r="DT457" s="172"/>
      <c r="DU457" s="173"/>
      <c r="DV457" s="174"/>
      <c r="DW457" s="3"/>
    </row>
    <row r="458" spans="1:127" ht="11.25" customHeight="1">
      <c r="A458" s="266" t="s">
        <v>11</v>
      </c>
      <c r="B458" s="267"/>
      <c r="C458" s="267"/>
      <c r="D458" s="277" t="s">
        <v>12</v>
      </c>
      <c r="E458" s="278"/>
      <c r="F458" s="280" t="str">
        <f>Players!$H$3</f>
        <v>Women's Singles</v>
      </c>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81"/>
      <c r="AE458" s="281"/>
      <c r="AF458" s="281"/>
      <c r="AG458" s="281"/>
      <c r="AH458" s="302" t="s">
        <v>13</v>
      </c>
      <c r="AI458" s="303"/>
      <c r="AJ458" s="303"/>
      <c r="AK458" s="328" t="s">
        <v>50</v>
      </c>
      <c r="AL458" s="328"/>
      <c r="AM458" s="328"/>
      <c r="AN458" s="328"/>
      <c r="AO458" s="329"/>
      <c r="AQ458" s="157"/>
      <c r="AR458" s="158"/>
      <c r="AS458" s="158"/>
      <c r="AT458" s="158"/>
      <c r="AU458" s="158"/>
      <c r="AV458" s="158"/>
      <c r="AW458" s="158"/>
      <c r="AX458" s="158"/>
      <c r="AY458" s="158"/>
      <c r="AZ458" s="158"/>
      <c r="BA458" s="158"/>
      <c r="BB458" s="158"/>
      <c r="BC458" s="159"/>
      <c r="BD458" s="165"/>
      <c r="BE458" s="166"/>
      <c r="BF458" s="175" t="str">
        <f>C479</f>
        <v>E</v>
      </c>
      <c r="BG458" s="177" t="str">
        <f>IF(VLOOKUP($BF458,$A462:$C470,3,FALSE)=0,"",CONCATENATE(VLOOKUP(VLOOKUP($BF458,$A462:$C470,3,FALSE),Players!$J:$N,4,FALSE)," ",VLOOKUP($BF458,$A462:$C470,3,FALSE)," ",IF(ISERROR(VLOOKUP(VLOOKUP($BF458,$A462:$C470,3,FALSE),Players!$J:$N,5,FALSE)),"()",CONCATENATE("(",VLOOKUP(VLOOKUP($BF458,$A462:$C470,3,FALSE),Players!$J:$N,5,FALSE),")"))))</f>
        <v/>
      </c>
      <c r="BH458" s="178"/>
      <c r="BI458" s="178"/>
      <c r="BJ458" s="178"/>
      <c r="BK458" s="178"/>
      <c r="BL458" s="178"/>
      <c r="BM458" s="178"/>
      <c r="BN458" s="178"/>
      <c r="BO458" s="178"/>
      <c r="BP458" s="178"/>
      <c r="BQ458" s="178"/>
      <c r="BR458" s="178"/>
      <c r="BS458" s="178"/>
      <c r="BT458" s="178"/>
      <c r="BU458" s="179"/>
      <c r="BV458" s="150" t="str">
        <f>IF(D479&lt;&gt;"",D479,"")</f>
        <v/>
      </c>
      <c r="BW458" s="151"/>
      <c r="BX458" s="150" t="str">
        <f>IF(F479&lt;&gt;"",F479,"")</f>
        <v/>
      </c>
      <c r="BY458" s="151"/>
      <c r="BZ458" s="150" t="str">
        <f>IF(H479&lt;&gt;"",H479,"")</f>
        <v/>
      </c>
      <c r="CA458" s="151"/>
      <c r="CB458" s="150" t="str">
        <f>IF(J479&lt;&gt;"",J479,"")</f>
        <v/>
      </c>
      <c r="CC458" s="151"/>
      <c r="CD458" s="150" t="str">
        <f>IF(L479&lt;&gt;"",L479,"")</f>
        <v/>
      </c>
      <c r="CE458" s="151"/>
      <c r="CF458" s="174" t="str">
        <f>IF($CF456&lt;&gt;"",IF(CF456="W","L","W"),"")</f>
        <v/>
      </c>
      <c r="CG458" s="157"/>
      <c r="CH458" s="158"/>
      <c r="CI458" s="158"/>
      <c r="CJ458" s="158"/>
      <c r="CK458" s="158"/>
      <c r="CL458" s="158"/>
      <c r="CM458" s="158"/>
      <c r="CN458" s="158"/>
      <c r="CO458" s="158"/>
      <c r="CP458" s="158"/>
      <c r="CQ458" s="158"/>
      <c r="CR458" s="158"/>
      <c r="CS458" s="159"/>
      <c r="CT458" s="165"/>
      <c r="CU458" s="166"/>
      <c r="CV458" s="175" t="str">
        <f>Q487</f>
        <v>E</v>
      </c>
      <c r="CW458" s="177" t="str">
        <f>IF(VLOOKUP($CV458,$A462:$C470,3,FALSE)=0,"",CONCATENATE(VLOOKUP(VLOOKUP($CV458,$A462:$C470,3,FALSE),Players!$J:$N,4,FALSE)," ",VLOOKUP($CV458,$A462:$C470,3,FALSE)," ",IF(ISERROR(VLOOKUP(VLOOKUP($CV458,$A462:$C470,3,FALSE),Players!$J:$N,5,FALSE)),"()",CONCATENATE("(",VLOOKUP(VLOOKUP($CV458,$A462:$C470,3,FALSE),Players!$J:$N,5,FALSE),")"))))</f>
        <v/>
      </c>
      <c r="CX458" s="178"/>
      <c r="CY458" s="178"/>
      <c r="CZ458" s="178"/>
      <c r="DA458" s="178"/>
      <c r="DB458" s="178"/>
      <c r="DC458" s="178"/>
      <c r="DD458" s="178"/>
      <c r="DE458" s="178"/>
      <c r="DF458" s="178"/>
      <c r="DG458" s="178"/>
      <c r="DH458" s="178"/>
      <c r="DI458" s="178"/>
      <c r="DJ458" s="178"/>
      <c r="DK458" s="179"/>
      <c r="DL458" s="150" t="str">
        <f>IF(R487&lt;&gt;"",R487,"")</f>
        <v/>
      </c>
      <c r="DM458" s="151"/>
      <c r="DN458" s="150" t="str">
        <f>IF(T487&lt;&gt;"",T487,"")</f>
        <v/>
      </c>
      <c r="DO458" s="151"/>
      <c r="DP458" s="150" t="str">
        <f>IF(V487&lt;&gt;"",V487,"")</f>
        <v/>
      </c>
      <c r="DQ458" s="151"/>
      <c r="DR458" s="150" t="str">
        <f>IF(X487&lt;&gt;"",X487,"")</f>
        <v/>
      </c>
      <c r="DS458" s="151"/>
      <c r="DT458" s="150" t="str">
        <f>IF(Z487&lt;&gt;"",Z487,"")</f>
        <v/>
      </c>
      <c r="DU458" s="151"/>
      <c r="DV458" s="174" t="str">
        <f>IF($DV456&lt;&gt;"",IF(DV456="W","L","W"),"")</f>
        <v/>
      </c>
      <c r="DW458" s="3"/>
    </row>
    <row r="459" spans="1:127" ht="11.25" customHeight="1" thickBot="1">
      <c r="A459" s="275"/>
      <c r="B459" s="276"/>
      <c r="C459" s="276"/>
      <c r="D459" s="279"/>
      <c r="E459" s="279"/>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c r="AF459" s="282"/>
      <c r="AG459" s="282"/>
      <c r="AH459" s="304"/>
      <c r="AI459" s="305"/>
      <c r="AJ459" s="305"/>
      <c r="AK459" s="330"/>
      <c r="AL459" s="330"/>
      <c r="AM459" s="330"/>
      <c r="AN459" s="330"/>
      <c r="AO459" s="331"/>
      <c r="AQ459" s="160"/>
      <c r="AR459" s="161"/>
      <c r="AS459" s="161"/>
      <c r="AT459" s="161"/>
      <c r="AU459" s="161"/>
      <c r="AV459" s="161"/>
      <c r="AW459" s="161"/>
      <c r="AX459" s="161"/>
      <c r="AY459" s="161"/>
      <c r="AZ459" s="161"/>
      <c r="BA459" s="161"/>
      <c r="BB459" s="161"/>
      <c r="BC459" s="162"/>
      <c r="BD459" s="167"/>
      <c r="BE459" s="168"/>
      <c r="BF459" s="176"/>
      <c r="BG459" s="180"/>
      <c r="BH459" s="181"/>
      <c r="BI459" s="181"/>
      <c r="BJ459" s="181"/>
      <c r="BK459" s="181"/>
      <c r="BL459" s="181"/>
      <c r="BM459" s="181"/>
      <c r="BN459" s="181"/>
      <c r="BO459" s="181"/>
      <c r="BP459" s="181"/>
      <c r="BQ459" s="181"/>
      <c r="BR459" s="181"/>
      <c r="BS459" s="181"/>
      <c r="BT459" s="181"/>
      <c r="BU459" s="182"/>
      <c r="BV459" s="152"/>
      <c r="BW459" s="153"/>
      <c r="BX459" s="152"/>
      <c r="BY459" s="153"/>
      <c r="BZ459" s="152"/>
      <c r="CA459" s="153"/>
      <c r="CB459" s="152"/>
      <c r="CC459" s="153"/>
      <c r="CD459" s="152"/>
      <c r="CE459" s="153"/>
      <c r="CF459" s="174"/>
      <c r="CG459" s="160"/>
      <c r="CH459" s="161"/>
      <c r="CI459" s="161"/>
      <c r="CJ459" s="161"/>
      <c r="CK459" s="161"/>
      <c r="CL459" s="161"/>
      <c r="CM459" s="161"/>
      <c r="CN459" s="161"/>
      <c r="CO459" s="161"/>
      <c r="CP459" s="161"/>
      <c r="CQ459" s="161"/>
      <c r="CR459" s="161"/>
      <c r="CS459" s="162"/>
      <c r="CT459" s="167"/>
      <c r="CU459" s="168"/>
      <c r="CV459" s="176"/>
      <c r="CW459" s="180"/>
      <c r="CX459" s="181"/>
      <c r="CY459" s="181"/>
      <c r="CZ459" s="181"/>
      <c r="DA459" s="181"/>
      <c r="DB459" s="181"/>
      <c r="DC459" s="181"/>
      <c r="DD459" s="181"/>
      <c r="DE459" s="181"/>
      <c r="DF459" s="181"/>
      <c r="DG459" s="181"/>
      <c r="DH459" s="181"/>
      <c r="DI459" s="181"/>
      <c r="DJ459" s="181"/>
      <c r="DK459" s="182"/>
      <c r="DL459" s="152"/>
      <c r="DM459" s="153"/>
      <c r="DN459" s="152"/>
      <c r="DO459" s="153"/>
      <c r="DP459" s="152"/>
      <c r="DQ459" s="153"/>
      <c r="DR459" s="152"/>
      <c r="DS459" s="153"/>
      <c r="DT459" s="152"/>
      <c r="DU459" s="153"/>
      <c r="DV459" s="174"/>
      <c r="DW459" s="3"/>
    </row>
    <row r="460" spans="1:127" ht="11.25" customHeight="1">
      <c r="A460" s="259" t="s">
        <v>15</v>
      </c>
      <c r="B460" s="260"/>
      <c r="C460" s="260"/>
      <c r="D460" s="264">
        <v>8</v>
      </c>
      <c r="E460" s="264"/>
      <c r="F460" s="266" t="s">
        <v>16</v>
      </c>
      <c r="G460" s="267"/>
      <c r="H460" s="267"/>
      <c r="I460" s="283"/>
      <c r="J460" s="284"/>
      <c r="K460" s="284"/>
      <c r="L460" s="284"/>
      <c r="M460" s="284"/>
      <c r="N460" s="264"/>
      <c r="O460" s="264"/>
      <c r="P460" s="264"/>
      <c r="Q460" s="264"/>
      <c r="R460" s="264"/>
      <c r="S460" s="264"/>
      <c r="T460" s="264"/>
      <c r="U460" s="264"/>
      <c r="V460" s="264"/>
      <c r="W460" s="264"/>
      <c r="X460" s="264"/>
      <c r="Y460" s="264"/>
      <c r="Z460" s="264"/>
      <c r="AA460" s="325"/>
      <c r="AB460" s="150" t="s">
        <v>17</v>
      </c>
      <c r="AC460" s="270"/>
      <c r="AD460" s="288" t="s">
        <v>18</v>
      </c>
      <c r="AE460" s="270"/>
      <c r="AF460" s="288" t="s">
        <v>19</v>
      </c>
      <c r="AG460" s="270"/>
      <c r="AH460" s="288" t="s">
        <v>20</v>
      </c>
      <c r="AI460" s="270"/>
      <c r="AJ460" s="288" t="s">
        <v>43</v>
      </c>
      <c r="AK460" s="290"/>
      <c r="AL460" s="292" t="s">
        <v>21</v>
      </c>
      <c r="AM460" s="293"/>
      <c r="AN460" s="296" t="s">
        <v>22</v>
      </c>
      <c r="AO460" s="297"/>
      <c r="AQ460" s="126"/>
      <c r="AR460" s="126"/>
      <c r="AS460" s="126"/>
      <c r="AT460" s="126"/>
      <c r="AU460" s="126"/>
      <c r="AV460" s="126"/>
      <c r="AW460" s="126"/>
      <c r="AX460" s="126"/>
      <c r="AY460" s="126"/>
      <c r="AZ460" s="126"/>
      <c r="BA460" s="126"/>
      <c r="BB460" s="126"/>
      <c r="BC460" s="126"/>
      <c r="BV460" s="169" t="str">
        <f>IF(CF456&lt;&gt;"",IF(AND(AND(BV456&gt;-1,BV458&gt;-1),OR(BV456&gt;10,BV458&gt;10),ABS(BV456-BV458)&gt;1,IF(OR(BV456&gt;11,BV458&gt;11),ABS(BV456-BV458)=2,TRUE),BV456=INT(BV456),BV458=INT(BV458)),"","Error"),"")</f>
        <v/>
      </c>
      <c r="BW460" s="169"/>
      <c r="BX460" s="169" t="str">
        <f>IF(CF456&lt;&gt;"",IF(AND(AND(BX456&gt;-1,BX458&gt;-1),OR(BX456&gt;10,BX458&gt;10),ABS(BX456-BX458)&gt;1,IF(OR(BX456&gt;11,BX458&gt;11),ABS(BX456-BX458)=2,TRUE),BX456=INT(BX456),BX458=INT(BX458)),"","Error"),"")</f>
        <v/>
      </c>
      <c r="BY460" s="169"/>
      <c r="BZ460" s="169" t="str">
        <f>IF(CF456&lt;&gt;"",IF(AND(AND(BZ456&gt;-1,BZ458&gt;-1),OR(BZ456&gt;10,BZ458&gt;10),ABS(BZ456-BZ458)&gt;1,IF(OR(BZ456&gt;11,BZ458&gt;11),ABS(BZ456-BZ458)=2,TRUE),BZ456=INT(BZ456),BZ458=INT(BZ458)),"","Error"),"")</f>
        <v/>
      </c>
      <c r="CA460" s="169"/>
      <c r="CB460" s="169" t="str">
        <f>IF(AND(CF456&lt;&gt;"",CB456&lt;&gt;""),IF(AND(AND(CB456&gt;-1,CB458&gt;-1),OR(CB456&gt;10,CB458&gt;10),ABS(CB456-CB458)&gt;1,IF(OR(CB456&gt;11,CB458&gt;11),ABS(CB456-CB458)=2,TRUE),CB456=INT(CB456),CB458=INT(CB458)),"","Error"),"")</f>
        <v/>
      </c>
      <c r="CC460" s="169"/>
      <c r="CD460" s="169" t="str">
        <f>IF(AND(CF456&lt;&gt;"",CD456&lt;&gt;""),IF(AND(AND(CD456&gt;-1,CD458&gt;-1),OR(CD456&gt;10,CD458&gt;10),ABS(CD456-CD458)&gt;1,IF(OR(CD456&gt;11,CD458&gt;11),ABS(CD456-CD458)=2,TRUE),CD456=INT(CD456),CD458=INT(CD458)),"","Error"),"")</f>
        <v/>
      </c>
      <c r="CE460" s="169"/>
      <c r="CG460" s="126"/>
      <c r="CH460" s="126"/>
      <c r="CI460" s="126"/>
      <c r="CJ460" s="126"/>
      <c r="CK460" s="126"/>
      <c r="CL460" s="126"/>
      <c r="CM460" s="126"/>
      <c r="CN460" s="126"/>
      <c r="CO460" s="126"/>
      <c r="CP460" s="126"/>
      <c r="CQ460" s="126"/>
      <c r="CR460" s="126"/>
      <c r="CS460" s="126"/>
      <c r="DL460" s="169" t="str">
        <f>IF(DV456&lt;&gt;"",IF(AND(AND(DL456&gt;-1,DL458&gt;-1),OR(DL456&gt;10,DL458&gt;10),ABS(DL456-DL458)&gt;1,IF(OR(DL456&gt;11,DL458&gt;11),ABS(DL456-DL458)=2,TRUE),DL456=INT(DL456),DL458=INT(DL458)),"","Error"),"")</f>
        <v/>
      </c>
      <c r="DM460" s="169"/>
      <c r="DN460" s="169" t="str">
        <f>IF(DV456&lt;&gt;"",IF(AND(AND(DN456&gt;-1,DN458&gt;-1),OR(DN456&gt;10,DN458&gt;10),ABS(DN456-DN458)&gt;1,IF(OR(DN456&gt;11,DN458&gt;11),ABS(DN456-DN458)=2,TRUE),DN456=INT(DN456),DN458=INT(DN458)),"","Error"),"")</f>
        <v/>
      </c>
      <c r="DO460" s="169"/>
      <c r="DP460" s="169" t="str">
        <f>IF(DV456&lt;&gt;"",IF(AND(AND(DP456&gt;-1,DP458&gt;-1),OR(DP456&gt;10,DP458&gt;10),ABS(DP456-DP458)&gt;1,IF(OR(DP456&gt;11,DP458&gt;11),ABS(DP456-DP458)=2,TRUE),DP456=INT(DP456),DP458=INT(DP458)),"","Error"),"")</f>
        <v/>
      </c>
      <c r="DQ460" s="169"/>
      <c r="DR460" s="169" t="str">
        <f>IF(AND(DV456&lt;&gt;"",DR456&lt;&gt;""),IF(AND(AND(DR456&gt;-1,DR458&gt;-1),OR(DR456&gt;10,DR458&gt;10),ABS(DR456-DR458)&gt;1,IF(OR(DR456&gt;11,DR458&gt;11),ABS(DR456-DR458)=2,TRUE),DR456=INT(DR456),DR458=INT(DR458)),"","Error"),"")</f>
        <v/>
      </c>
      <c r="DS460" s="169"/>
      <c r="DT460" s="169" t="str">
        <f>IF(AND(DV456&lt;&gt;"",DT456&lt;&gt;""),IF(AND(AND(DT456&gt;-1,DT458&gt;-1),OR(DT456&gt;10,DT458&gt;10),ABS(DT456-DT458)&gt;1,IF(OR(DT456&gt;11,DT458&gt;11),ABS(DT456-DT458)=2,TRUE),DT456=INT(DT456),DT458=INT(DT458)),"","Error"),"")</f>
        <v/>
      </c>
      <c r="DU460" s="169"/>
      <c r="DW460" s="3"/>
    </row>
    <row r="461" spans="1:127" ht="11.25" customHeight="1" thickBot="1">
      <c r="A461" s="261"/>
      <c r="B461" s="262"/>
      <c r="C461" s="263"/>
      <c r="D461" s="265"/>
      <c r="E461" s="265"/>
      <c r="F461" s="268"/>
      <c r="G461" s="269"/>
      <c r="H461" s="269"/>
      <c r="I461" s="286"/>
      <c r="J461" s="286"/>
      <c r="K461" s="286"/>
      <c r="L461" s="286"/>
      <c r="M461" s="286"/>
      <c r="N461" s="326"/>
      <c r="O461" s="326"/>
      <c r="P461" s="326"/>
      <c r="Q461" s="326"/>
      <c r="R461" s="326"/>
      <c r="S461" s="326"/>
      <c r="T461" s="326"/>
      <c r="U461" s="326"/>
      <c r="V461" s="326"/>
      <c r="W461" s="326"/>
      <c r="X461" s="326"/>
      <c r="Y461" s="326"/>
      <c r="Z461" s="326"/>
      <c r="AA461" s="327"/>
      <c r="AB461" s="194"/>
      <c r="AC461" s="195"/>
      <c r="AD461" s="289"/>
      <c r="AE461" s="195"/>
      <c r="AF461" s="289"/>
      <c r="AG461" s="195"/>
      <c r="AH461" s="289"/>
      <c r="AI461" s="195"/>
      <c r="AJ461" s="289"/>
      <c r="AK461" s="291"/>
      <c r="AL461" s="294"/>
      <c r="AM461" s="295"/>
      <c r="AN461" s="298"/>
      <c r="AO461" s="299"/>
      <c r="AQ461" s="126"/>
      <c r="AR461" s="126"/>
      <c r="AS461" s="126"/>
      <c r="AT461" s="126"/>
      <c r="AU461" s="126"/>
      <c r="AV461" s="126"/>
      <c r="AW461" s="126"/>
      <c r="AX461" s="126"/>
      <c r="AY461" s="126"/>
      <c r="AZ461" s="126"/>
      <c r="BA461" s="126"/>
      <c r="BB461" s="126"/>
      <c r="BC461" s="126"/>
      <c r="CG461" s="126"/>
      <c r="CH461" s="126"/>
      <c r="CI461" s="126"/>
      <c r="CJ461" s="126"/>
      <c r="CK461" s="126"/>
      <c r="CL461" s="126"/>
      <c r="CM461" s="126"/>
      <c r="CN461" s="126"/>
      <c r="CO461" s="126"/>
      <c r="CP461" s="126"/>
      <c r="CQ461" s="126"/>
      <c r="CR461" s="126"/>
      <c r="CS461" s="126"/>
      <c r="DW461" s="3"/>
    </row>
    <row r="462" spans="1:127" ht="11.25" customHeight="1">
      <c r="A462" s="210" t="str">
        <f>AB460</f>
        <v>A</v>
      </c>
      <c r="B462" s="211"/>
      <c r="C462" s="214"/>
      <c r="D462" s="215"/>
      <c r="E462" s="215"/>
      <c r="F462" s="215"/>
      <c r="G462" s="215"/>
      <c r="H462" s="215"/>
      <c r="I462" s="215"/>
      <c r="J462" s="215"/>
      <c r="K462" s="215"/>
      <c r="L462" s="215"/>
      <c r="M462" s="215"/>
      <c r="N462" s="215"/>
      <c r="O462" s="215"/>
      <c r="P462" s="215"/>
      <c r="Q462" s="215"/>
      <c r="R462" s="215"/>
      <c r="S462" s="215"/>
      <c r="T462" s="215"/>
      <c r="U462" s="215"/>
      <c r="V462" s="215"/>
      <c r="W462" s="215"/>
      <c r="X462" s="215"/>
      <c r="Y462" s="215"/>
      <c r="Z462" s="215"/>
      <c r="AA462" s="216"/>
      <c r="AB462" s="250"/>
      <c r="AC462" s="229"/>
      <c r="AD462" s="252" t="str">
        <f>IF($D458="1P",IF(Z489=Z491,IF(X489=X491,IF(V489&lt;&gt;"",IF(V489&gt;V491,"W","L"),""),IF(X489&gt;X491,"W","L")),IF(Z489&gt;Z491,"W","L")),IF(Z481=Z483,IF(X481=X483,IF(V481&lt;&gt;"",IF(V481&gt;V483,"W","L"),""),IF(X481&gt;X483,"W","L")),IF(Z481&gt;Z483,"W","L")))</f>
        <v/>
      </c>
      <c r="AE462" s="253"/>
      <c r="AF462" s="252" t="str">
        <f>IF($D458="1P",IF(Z481=Z483,IF(X481=X483,IF(V481&lt;&gt;"",IF(V481&gt;V483,"W","L"),""),IF(X481&gt;X483,"W","L")),IF(Z481&gt;Z483,"W","L")),IF(L493=L495,IF(J493=J495,IF(H493&lt;&gt;"",IF(H493&gt;H495,"W","L"),""),IF(J493&gt;J495,"W","L")),IF(L493&gt;L495,"W","L")))</f>
        <v/>
      </c>
      <c r="AG462" s="253"/>
      <c r="AH462" s="252" t="str">
        <f>IF($D458="1P",IF(L493=L495,IF(J493=J495,IF(H493&lt;&gt;"",IF(H493&gt;H495,"W","L"),""),IF(J493&gt;J495,"W","L")),IF(L493&gt;L495,"W","L")),IF(L485=L487,IF(J485=J487,IF(H485&lt;&gt;"",IF(H485&gt;H487,"W","L"),""),IF(J485&gt;J487,"W","L")),IF(L485&gt;L487,"W","L")))</f>
        <v/>
      </c>
      <c r="AI462" s="253"/>
      <c r="AJ462" s="252" t="str">
        <f>IF($D458="1P",IF(L485=L487,IF(J485=J487,IF(H485&lt;&gt;"",IF(H485&gt;H487,"W","L"),""),IF(J485&gt;J487,"W","L")),IF(L485&gt;L487,"W","L")),IF(Z489=Z491,IF(X489=X491,IF(V489&lt;&gt;"",IF(V489&gt;V491,"W","L"),""),IF(X489&gt;X491,"W","L")),IF(Z489&gt;Z491,"W","L")))</f>
        <v/>
      </c>
      <c r="AK462" s="324"/>
      <c r="AL462" s="254" t="str">
        <f>IF(OR(COUNTIF(AB462:AJ462,"W"),COUNTIF(AB462:AJ462,"L")),COUNTIF(AB462:AJ462,"W")*2+COUNTIF(AB462:AJ462,"L"),"")</f>
        <v/>
      </c>
      <c r="AM462" s="255"/>
      <c r="AN462" s="256" t="str">
        <f>IF(AL462&lt;&gt;"",RANK(AL462,AL462:AL470,0),"")</f>
        <v/>
      </c>
      <c r="AO462" s="257"/>
      <c r="AQ462" s="127"/>
      <c r="AR462" s="127"/>
      <c r="AS462" s="127"/>
      <c r="AT462" s="127"/>
      <c r="AU462" s="127"/>
      <c r="AV462" s="127"/>
      <c r="AW462" s="127"/>
      <c r="AX462" s="127"/>
      <c r="AY462" s="127"/>
      <c r="AZ462" s="127"/>
      <c r="BA462" s="127"/>
      <c r="BB462" s="127"/>
      <c r="BC462" s="127"/>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127"/>
      <c r="CH462" s="127"/>
      <c r="CI462" s="127"/>
      <c r="CJ462" s="127"/>
      <c r="CK462" s="127"/>
      <c r="CL462" s="127"/>
      <c r="CM462" s="127"/>
      <c r="CN462" s="127"/>
      <c r="CO462" s="127"/>
      <c r="CP462" s="127"/>
      <c r="CQ462" s="127"/>
      <c r="CR462" s="127"/>
      <c r="CS462" s="127"/>
      <c r="CT462" s="40"/>
      <c r="CU462" s="40"/>
      <c r="CV462" s="40"/>
      <c r="CW462" s="40"/>
      <c r="CX462" s="40"/>
      <c r="CY462" s="40"/>
      <c r="CZ462" s="40"/>
      <c r="DA462" s="40"/>
      <c r="DB462" s="40"/>
      <c r="DC462" s="40"/>
      <c r="DD462" s="40"/>
      <c r="DE462" s="40"/>
      <c r="DF462" s="40"/>
      <c r="DG462" s="40"/>
      <c r="DH462" s="40"/>
      <c r="DI462" s="40"/>
      <c r="DJ462" s="40"/>
      <c r="DK462" s="40"/>
      <c r="DL462" s="40"/>
      <c r="DM462" s="40"/>
      <c r="DN462" s="40"/>
      <c r="DO462" s="40"/>
      <c r="DP462" s="40"/>
      <c r="DQ462" s="40"/>
      <c r="DR462" s="40"/>
      <c r="DS462" s="40"/>
      <c r="DT462" s="40"/>
      <c r="DU462" s="40"/>
      <c r="DW462" s="3"/>
    </row>
    <row r="463" spans="1:127" ht="11.25" customHeight="1">
      <c r="A463" s="212"/>
      <c r="B463" s="213"/>
      <c r="C463" s="217"/>
      <c r="D463" s="218"/>
      <c r="E463" s="218"/>
      <c r="F463" s="218"/>
      <c r="G463" s="218"/>
      <c r="H463" s="218"/>
      <c r="I463" s="218"/>
      <c r="J463" s="218"/>
      <c r="K463" s="218"/>
      <c r="L463" s="218"/>
      <c r="M463" s="218"/>
      <c r="N463" s="218"/>
      <c r="O463" s="218"/>
      <c r="P463" s="218"/>
      <c r="Q463" s="218"/>
      <c r="R463" s="218"/>
      <c r="S463" s="218"/>
      <c r="T463" s="218"/>
      <c r="U463" s="218"/>
      <c r="V463" s="218"/>
      <c r="W463" s="218"/>
      <c r="X463" s="218"/>
      <c r="Y463" s="218"/>
      <c r="Z463" s="218"/>
      <c r="AA463" s="219"/>
      <c r="AB463" s="251"/>
      <c r="AC463" s="236"/>
      <c r="AD463" s="234"/>
      <c r="AE463" s="233"/>
      <c r="AF463" s="234"/>
      <c r="AG463" s="233"/>
      <c r="AH463" s="234"/>
      <c r="AI463" s="233"/>
      <c r="AJ463" s="234"/>
      <c r="AK463" s="238"/>
      <c r="AL463" s="241"/>
      <c r="AM463" s="240"/>
      <c r="AN463" s="258"/>
      <c r="AO463" s="243"/>
      <c r="AQ463" s="128"/>
      <c r="AR463" s="128"/>
      <c r="AS463" s="128"/>
      <c r="AT463" s="128"/>
      <c r="AU463" s="128"/>
      <c r="AV463" s="128"/>
      <c r="AW463" s="128"/>
      <c r="AX463" s="128"/>
      <c r="AY463" s="128"/>
      <c r="AZ463" s="128"/>
      <c r="BA463" s="128"/>
      <c r="BB463" s="128"/>
      <c r="BC463" s="128"/>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c r="CG463" s="128"/>
      <c r="CH463" s="128"/>
      <c r="CI463" s="128"/>
      <c r="CJ463" s="128"/>
      <c r="CK463" s="128"/>
      <c r="CL463" s="128"/>
      <c r="CM463" s="128"/>
      <c r="CN463" s="128"/>
      <c r="CO463" s="128"/>
      <c r="CP463" s="128"/>
      <c r="CQ463" s="128"/>
      <c r="CR463" s="128"/>
      <c r="CS463" s="128"/>
      <c r="CT463" s="41"/>
      <c r="CU463" s="41"/>
      <c r="CV463" s="41"/>
      <c r="CW463" s="41"/>
      <c r="CX463" s="41"/>
      <c r="CY463" s="41"/>
      <c r="CZ463" s="41"/>
      <c r="DA463" s="41"/>
      <c r="DB463" s="41"/>
      <c r="DC463" s="41"/>
      <c r="DD463" s="41"/>
      <c r="DE463" s="41"/>
      <c r="DF463" s="41"/>
      <c r="DG463" s="41"/>
      <c r="DH463" s="41"/>
      <c r="DI463" s="41"/>
      <c r="DJ463" s="41"/>
      <c r="DK463" s="41"/>
      <c r="DL463" s="41"/>
      <c r="DM463" s="41"/>
      <c r="DN463" s="41"/>
      <c r="DO463" s="41"/>
      <c r="DP463" s="41"/>
      <c r="DQ463" s="41"/>
      <c r="DR463" s="41"/>
      <c r="DS463" s="41"/>
      <c r="DT463" s="41"/>
      <c r="DU463" s="41"/>
      <c r="DW463" s="3"/>
    </row>
    <row r="464" spans="1:127" ht="11.25" customHeight="1">
      <c r="A464" s="210" t="str">
        <f>AD460</f>
        <v>B</v>
      </c>
      <c r="B464" s="211"/>
      <c r="C464" s="214"/>
      <c r="D464" s="215"/>
      <c r="E464" s="215"/>
      <c r="F464" s="215"/>
      <c r="G464" s="215"/>
      <c r="H464" s="215"/>
      <c r="I464" s="215"/>
      <c r="J464" s="215"/>
      <c r="K464" s="215"/>
      <c r="L464" s="215"/>
      <c r="M464" s="215"/>
      <c r="N464" s="215"/>
      <c r="O464" s="215"/>
      <c r="P464" s="215"/>
      <c r="Q464" s="215"/>
      <c r="R464" s="215"/>
      <c r="S464" s="215"/>
      <c r="T464" s="215"/>
      <c r="U464" s="215"/>
      <c r="V464" s="215"/>
      <c r="W464" s="215"/>
      <c r="X464" s="215"/>
      <c r="Y464" s="215"/>
      <c r="Z464" s="215"/>
      <c r="AA464" s="216"/>
      <c r="AB464" s="220" t="str">
        <f>IF(AD462&lt;&gt;"",IF(AD462="W","L","W"),"")</f>
        <v/>
      </c>
      <c r="AC464" s="221"/>
      <c r="AD464" s="228"/>
      <c r="AE464" s="229"/>
      <c r="AF464" s="227" t="str">
        <f>IF($D458="1P",IF(L489=L491,IF(J489=J491,IF(H489&lt;&gt;"",IF(H489&gt;H491,"W","L"),""),IF(J489&gt;J491,"W","L")),IF(L489&gt;L491,"W","L")),IF(Z493=Z495,IF(X493=X495,IF(V493&lt;&gt;"",IF(V493&gt;V495,"W","L"),""),IF(X493&gt;X495,"W","L")),IF(Z493&gt;Z495,"W","L")))</f>
        <v/>
      </c>
      <c r="AG464" s="221"/>
      <c r="AH464" s="227" t="str">
        <f>IF($D458="1P",IF(Z485=Z487,IF(X485=X487,IF(V485&lt;&gt;"",IF(V485&gt;V487,"W","L"),""),IF(X485&gt;X487,"W","L")),IF(Z485&gt;Z487,"W","L")),IF(Z477=Z479,IF(X477=X479,IF(V477&lt;&gt;"",IF(V477&gt;V479,"W","L"),""),IF(X477&gt;X479,"W","L")),IF(Z477&gt;Z479,"W","L")))</f>
        <v/>
      </c>
      <c r="AI464" s="221"/>
      <c r="AJ464" s="227" t="str">
        <f>IF($D458="1P",IF(L477=L479,IF(J477=J479,IF(H477&lt;&gt;"",IF(H477&gt;H479,"W","L"),""),IF(J477&gt;J479,"W","L")),IF(L477&gt;L479,"W","L")),IF(L477=L479,IF(J477=J479,IF(H477&lt;&gt;"",IF(H477&gt;H479,"W","L"),""),IF(J477&gt;J479,"W","L")),IF(L477&gt;L479,"W","L")))</f>
        <v/>
      </c>
      <c r="AK464" s="237"/>
      <c r="AL464" s="239" t="str">
        <f>IF(OR(COUNTIF(AB464:AJ464,"W"),COUNTIF(AB464:AJ464,"L")),COUNTIF(AB464:AJ464,"W")*2+COUNTIF(AB464:AJ464,"L"),"")</f>
        <v/>
      </c>
      <c r="AM464" s="240"/>
      <c r="AN464" s="242" t="str">
        <f>IF(AL464&lt;&gt;"",RANK(AL464,AL462:AL470,0),"")</f>
        <v/>
      </c>
      <c r="AO464" s="243"/>
      <c r="AQ464" s="126"/>
      <c r="AR464" s="126"/>
      <c r="AS464" s="126"/>
      <c r="AT464" s="126"/>
      <c r="AU464" s="126"/>
      <c r="AV464" s="126"/>
      <c r="AW464" s="126"/>
      <c r="AX464" s="126"/>
      <c r="AY464" s="126"/>
      <c r="AZ464" s="126"/>
      <c r="BA464" s="126"/>
      <c r="BB464" s="126"/>
      <c r="BC464" s="126"/>
      <c r="CG464" s="126"/>
      <c r="CH464" s="126"/>
      <c r="CI464" s="126"/>
      <c r="CJ464" s="126"/>
      <c r="CK464" s="126"/>
      <c r="CL464" s="126"/>
      <c r="CM464" s="126"/>
      <c r="CN464" s="126"/>
      <c r="CO464" s="126"/>
      <c r="CP464" s="126"/>
      <c r="CQ464" s="126"/>
      <c r="CR464" s="126"/>
      <c r="CS464" s="126"/>
    </row>
    <row r="465" spans="1:126" ht="11.25" customHeight="1" thickBot="1">
      <c r="A465" s="212"/>
      <c r="B465" s="213"/>
      <c r="C465" s="217"/>
      <c r="D465" s="218"/>
      <c r="E465" s="218"/>
      <c r="F465" s="218"/>
      <c r="G465" s="218"/>
      <c r="H465" s="218"/>
      <c r="I465" s="218"/>
      <c r="J465" s="218"/>
      <c r="K465" s="218"/>
      <c r="L465" s="218"/>
      <c r="M465" s="218"/>
      <c r="N465" s="218"/>
      <c r="O465" s="218"/>
      <c r="P465" s="218"/>
      <c r="Q465" s="218"/>
      <c r="R465" s="218"/>
      <c r="S465" s="218"/>
      <c r="T465" s="218"/>
      <c r="U465" s="218"/>
      <c r="V465" s="218"/>
      <c r="W465" s="218"/>
      <c r="X465" s="218"/>
      <c r="Y465" s="218"/>
      <c r="Z465" s="218"/>
      <c r="AA465" s="219"/>
      <c r="AB465" s="232"/>
      <c r="AC465" s="233"/>
      <c r="AD465" s="235"/>
      <c r="AE465" s="236"/>
      <c r="AF465" s="234"/>
      <c r="AG465" s="233"/>
      <c r="AH465" s="234"/>
      <c r="AI465" s="233"/>
      <c r="AJ465" s="234"/>
      <c r="AK465" s="238"/>
      <c r="AL465" s="241"/>
      <c r="AM465" s="240"/>
      <c r="AN465" s="258"/>
      <c r="AO465" s="243"/>
      <c r="AQ465" s="127"/>
      <c r="AR465" s="127"/>
      <c r="AS465" s="127"/>
      <c r="AT465" s="127"/>
      <c r="AU465" s="127"/>
      <c r="AV465" s="127"/>
      <c r="AW465" s="127"/>
      <c r="AX465" s="127"/>
      <c r="AY465" s="127"/>
      <c r="AZ465" s="127"/>
      <c r="BA465" s="127"/>
      <c r="BB465" s="127"/>
      <c r="BC465" s="127"/>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G465" s="127"/>
      <c r="CH465" s="127"/>
      <c r="CI465" s="127"/>
      <c r="CJ465" s="127"/>
      <c r="CK465" s="127"/>
      <c r="CL465" s="127"/>
      <c r="CM465" s="127"/>
      <c r="CN465" s="127"/>
      <c r="CO465" s="127"/>
      <c r="CP465" s="127"/>
      <c r="CQ465" s="127"/>
      <c r="CR465" s="127"/>
      <c r="CS465" s="127"/>
      <c r="CT465" s="40"/>
      <c r="CU465" s="40"/>
      <c r="CV465" s="40"/>
      <c r="CW465" s="40"/>
      <c r="CX465" s="40"/>
      <c r="CY465" s="40"/>
      <c r="CZ465" s="40"/>
      <c r="DA465" s="40"/>
      <c r="DB465" s="40"/>
      <c r="DC465" s="40"/>
      <c r="DD465" s="40"/>
      <c r="DE465" s="40"/>
      <c r="DF465" s="40"/>
      <c r="DG465" s="40"/>
      <c r="DH465" s="40"/>
      <c r="DI465" s="40"/>
      <c r="DJ465" s="40"/>
      <c r="DK465" s="40"/>
      <c r="DL465" s="40"/>
      <c r="DM465" s="40"/>
      <c r="DN465" s="40"/>
      <c r="DO465" s="40"/>
      <c r="DP465" s="40"/>
      <c r="DQ465" s="40"/>
      <c r="DR465" s="40"/>
      <c r="DS465" s="40"/>
      <c r="DT465" s="40"/>
      <c r="DU465" s="40"/>
    </row>
    <row r="466" spans="1:126" ht="11.25" customHeight="1">
      <c r="A466" s="210" t="str">
        <f>AF460</f>
        <v>C</v>
      </c>
      <c r="B466" s="211"/>
      <c r="C466" s="214"/>
      <c r="D466" s="215"/>
      <c r="E466" s="215"/>
      <c r="F466" s="215"/>
      <c r="G466" s="215"/>
      <c r="H466" s="215"/>
      <c r="I466" s="215"/>
      <c r="J466" s="215"/>
      <c r="K466" s="215"/>
      <c r="L466" s="215"/>
      <c r="M466" s="215"/>
      <c r="N466" s="215"/>
      <c r="O466" s="215"/>
      <c r="P466" s="215"/>
      <c r="Q466" s="215"/>
      <c r="R466" s="215"/>
      <c r="S466" s="215"/>
      <c r="T466" s="215"/>
      <c r="U466" s="215"/>
      <c r="V466" s="215"/>
      <c r="W466" s="215"/>
      <c r="X466" s="215"/>
      <c r="Y466" s="215"/>
      <c r="Z466" s="215"/>
      <c r="AA466" s="216"/>
      <c r="AB466" s="220" t="str">
        <f>IF(AF462&lt;&gt;"",IF(AF462="W","L","W"),"")</f>
        <v/>
      </c>
      <c r="AC466" s="221"/>
      <c r="AD466" s="227" t="str">
        <f>IF(AF464&lt;&gt;"",IF(AF464="W","L","W"),"")</f>
        <v/>
      </c>
      <c r="AE466" s="221"/>
      <c r="AF466" s="228"/>
      <c r="AG466" s="229"/>
      <c r="AH466" s="227" t="str">
        <f>IF($D458="1P",IF(L481=L483,IF(J481=J483,IF(H481&lt;&gt;"",IF(H481&gt;H483,"W","L"),""),IF(J481&gt;J483,"W","L")),IF(L481&gt;L483,"W","L")),IF(L481=L483,IF(J481=J483,IF(H481&lt;&gt;"",IF(H481&gt;H483,"W","L"),""),IF(J481&gt;J483,"W","L")),IF(L481&gt;L483,"W","L")))</f>
        <v/>
      </c>
      <c r="AI466" s="221"/>
      <c r="AJ466" s="227" t="str">
        <f>IF($D458="1P",IF(Z477=Z479,IF(X477=X479,IF(V477&lt;&gt;"",IF(V477&gt;V479,"W","L"),""),IF(X477&gt;X479,"W","L")),IF(Z477&gt;Z479,"W","L")),IF(L489=L491,IF(J489=J491,IF(H489&lt;&gt;"",IF(H489&gt;H491,"W","L"),""),IF(J489&gt;J491,"W","L")),IF(L489&gt;L491,"W","L")))</f>
        <v/>
      </c>
      <c r="AK466" s="237"/>
      <c r="AL466" s="239" t="str">
        <f>IF(OR(COUNTIF(AB466:AJ466,"W"),COUNTIF(AB466:AJ466,"L")),COUNTIF(AB466:AJ466,"W")*2+COUNTIF(AB466:AJ466,"L"),"")</f>
        <v/>
      </c>
      <c r="AM466" s="240"/>
      <c r="AN466" s="242" t="str">
        <f>IF(AL466&lt;&gt;"",RANK(AL466,AL462:AL470,0),"")</f>
        <v/>
      </c>
      <c r="AO466" s="243"/>
      <c r="AQ466" s="154" t="str">
        <f>CONCATENATE($A460," ",$D460,","," ",$F458)</f>
        <v>Group: 8, Women's Singles</v>
      </c>
      <c r="AR466" s="155"/>
      <c r="AS466" s="155"/>
      <c r="AT466" s="155"/>
      <c r="AU466" s="155"/>
      <c r="AV466" s="155"/>
      <c r="AW466" s="155"/>
      <c r="AX466" s="155"/>
      <c r="AY466" s="155"/>
      <c r="AZ466" s="155"/>
      <c r="BA466" s="155"/>
      <c r="BB466" s="155"/>
      <c r="BC466" s="156"/>
      <c r="BD466" s="163">
        <f>A481</f>
        <v>2</v>
      </c>
      <c r="BE466" s="164"/>
      <c r="BF466" s="183" t="str">
        <f>C481</f>
        <v>C</v>
      </c>
      <c r="BG466" s="185" t="str">
        <f>IF(VLOOKUP($BF466,$A462:$C470,3,FALSE)=0,"",CONCATENATE(VLOOKUP(VLOOKUP($BF466,$A462:$C470,3,FALSE),Players!$J:$N,4,FALSE)," ",VLOOKUP($BF466,$A462:$C470,3,FALSE)," ",IF(ISERROR(VLOOKUP(VLOOKUP($BF466,$A462:$C470,3,FALSE),Players!$J:$N,5,FALSE)),"()",CONCATENATE("(",VLOOKUP(VLOOKUP($BF466,$A462:$C470,3,FALSE),Players!$J:$N,5,FALSE),")"))))</f>
        <v/>
      </c>
      <c r="BH466" s="186"/>
      <c r="BI466" s="186"/>
      <c r="BJ466" s="186"/>
      <c r="BK466" s="186"/>
      <c r="BL466" s="186"/>
      <c r="BM466" s="186"/>
      <c r="BN466" s="186"/>
      <c r="BO466" s="186"/>
      <c r="BP466" s="186"/>
      <c r="BQ466" s="186"/>
      <c r="BR466" s="186"/>
      <c r="BS466" s="186"/>
      <c r="BT466" s="186"/>
      <c r="BU466" s="187"/>
      <c r="BV466" s="170" t="str">
        <f>IF(D481&lt;&gt;"",D481,"")</f>
        <v/>
      </c>
      <c r="BW466" s="171"/>
      <c r="BX466" s="170" t="str">
        <f>IF(F481&lt;&gt;"",F481,"")</f>
        <v/>
      </c>
      <c r="BY466" s="171"/>
      <c r="BZ466" s="170" t="str">
        <f>IF(H481&lt;&gt;"",H481,"")</f>
        <v/>
      </c>
      <c r="CA466" s="171"/>
      <c r="CB466" s="170" t="str">
        <f>IF(J481&lt;&gt;"",J481,"")</f>
        <v/>
      </c>
      <c r="CC466" s="171"/>
      <c r="CD466" s="170" t="str">
        <f>IF(L481&lt;&gt;"",L481,"")</f>
        <v/>
      </c>
      <c r="CE466" s="171"/>
      <c r="CF466" s="174" t="str">
        <f>IF($CD466=$CD468,IF($CB466=$CB468,IF($BZ466&lt;&gt;"",IF($BZ466&gt;$BZ468,"W","L"),""),IF($CB466&gt;$CB468,"W","L")),IF($CD466&gt;$CD468,"W","L"))</f>
        <v/>
      </c>
      <c r="CG466" s="154" t="str">
        <f>CONCATENATE($A460," ",$D460,","," ",$F458)</f>
        <v>Group: 8, Women's Singles</v>
      </c>
      <c r="CH466" s="155"/>
      <c r="CI466" s="155"/>
      <c r="CJ466" s="155"/>
      <c r="CK466" s="155"/>
      <c r="CL466" s="155"/>
      <c r="CM466" s="155"/>
      <c r="CN466" s="155"/>
      <c r="CO466" s="155"/>
      <c r="CP466" s="155"/>
      <c r="CQ466" s="155"/>
      <c r="CR466" s="155"/>
      <c r="CS466" s="156"/>
      <c r="CT466" s="163">
        <f>O489</f>
        <v>9</v>
      </c>
      <c r="CU466" s="164"/>
      <c r="CV466" s="183" t="str">
        <f>Q489</f>
        <v>A</v>
      </c>
      <c r="CW466" s="185" t="str">
        <f>IF(VLOOKUP($CV466,$A462:$C470,3,FALSE)=0,"",CONCATENATE(VLOOKUP(VLOOKUP($CV466,$A462:$C470,3,FALSE),Players!$J:$N,4,FALSE)," ",VLOOKUP($CV466,$A462:$C470,3,FALSE)," ",IF(ISERROR(VLOOKUP(VLOOKUP($CV466,$A462:$C470,3,FALSE),Players!$J:$N,5,FALSE)),"()",CONCATENATE("(",VLOOKUP(VLOOKUP($CV466,$A462:$C470,3,FALSE),Players!$J:$N,5,FALSE),")"))))</f>
        <v/>
      </c>
      <c r="CX466" s="186"/>
      <c r="CY466" s="186"/>
      <c r="CZ466" s="186"/>
      <c r="DA466" s="186"/>
      <c r="DB466" s="186"/>
      <c r="DC466" s="186"/>
      <c r="DD466" s="186"/>
      <c r="DE466" s="186"/>
      <c r="DF466" s="186"/>
      <c r="DG466" s="186"/>
      <c r="DH466" s="186"/>
      <c r="DI466" s="186"/>
      <c r="DJ466" s="186"/>
      <c r="DK466" s="187"/>
      <c r="DL466" s="170" t="str">
        <f>IF(R489&lt;&gt;"",R489,"")</f>
        <v/>
      </c>
      <c r="DM466" s="171"/>
      <c r="DN466" s="170" t="str">
        <f>IF(T489&lt;&gt;"",T489,"")</f>
        <v/>
      </c>
      <c r="DO466" s="171"/>
      <c r="DP466" s="170" t="str">
        <f>IF(V489&lt;&gt;"",V489,"")</f>
        <v/>
      </c>
      <c r="DQ466" s="171"/>
      <c r="DR466" s="170" t="str">
        <f>IF(X489&lt;&gt;"",X489,"")</f>
        <v/>
      </c>
      <c r="DS466" s="171"/>
      <c r="DT466" s="170" t="str">
        <f>IF(Z489&lt;&gt;"",Z489,"")</f>
        <v/>
      </c>
      <c r="DU466" s="171"/>
      <c r="DV466" s="174" t="str">
        <f>IF($DT466=$DT468,IF($DR466=$DR468,IF($DP466&lt;&gt;"",IF($DP466&gt;$DP468,"W","L"),""),IF($DR466&gt;$DR468,"W","L")),IF($DT466&gt;$DT468,"W","L"))</f>
        <v/>
      </c>
    </row>
    <row r="467" spans="1:126" ht="11.25" customHeight="1">
      <c r="A467" s="212"/>
      <c r="B467" s="213"/>
      <c r="C467" s="217"/>
      <c r="D467" s="218"/>
      <c r="E467" s="218"/>
      <c r="F467" s="218"/>
      <c r="G467" s="218"/>
      <c r="H467" s="218"/>
      <c r="I467" s="218"/>
      <c r="J467" s="218"/>
      <c r="K467" s="218"/>
      <c r="L467" s="218"/>
      <c r="M467" s="218"/>
      <c r="N467" s="218"/>
      <c r="O467" s="218"/>
      <c r="P467" s="218"/>
      <c r="Q467" s="218"/>
      <c r="R467" s="218"/>
      <c r="S467" s="218"/>
      <c r="T467" s="218"/>
      <c r="U467" s="218"/>
      <c r="V467" s="218"/>
      <c r="W467" s="218"/>
      <c r="X467" s="218"/>
      <c r="Y467" s="218"/>
      <c r="Z467" s="218"/>
      <c r="AA467" s="219"/>
      <c r="AB467" s="232"/>
      <c r="AC467" s="233"/>
      <c r="AD467" s="234"/>
      <c r="AE467" s="233"/>
      <c r="AF467" s="235"/>
      <c r="AG467" s="236"/>
      <c r="AH467" s="234"/>
      <c r="AI467" s="233"/>
      <c r="AJ467" s="234"/>
      <c r="AK467" s="238"/>
      <c r="AL467" s="241"/>
      <c r="AM467" s="240"/>
      <c r="AN467" s="258"/>
      <c r="AO467" s="243"/>
      <c r="AQ467" s="157"/>
      <c r="AR467" s="158"/>
      <c r="AS467" s="158"/>
      <c r="AT467" s="158"/>
      <c r="AU467" s="158"/>
      <c r="AV467" s="158"/>
      <c r="AW467" s="158"/>
      <c r="AX467" s="158"/>
      <c r="AY467" s="158"/>
      <c r="AZ467" s="158"/>
      <c r="BA467" s="158"/>
      <c r="BB467" s="158"/>
      <c r="BC467" s="159"/>
      <c r="BD467" s="165"/>
      <c r="BE467" s="166"/>
      <c r="BF467" s="184"/>
      <c r="BG467" s="188"/>
      <c r="BH467" s="189"/>
      <c r="BI467" s="189"/>
      <c r="BJ467" s="189"/>
      <c r="BK467" s="189"/>
      <c r="BL467" s="189"/>
      <c r="BM467" s="189"/>
      <c r="BN467" s="189"/>
      <c r="BO467" s="189"/>
      <c r="BP467" s="189"/>
      <c r="BQ467" s="189"/>
      <c r="BR467" s="189"/>
      <c r="BS467" s="189"/>
      <c r="BT467" s="189"/>
      <c r="BU467" s="190"/>
      <c r="BV467" s="172"/>
      <c r="BW467" s="173"/>
      <c r="BX467" s="172"/>
      <c r="BY467" s="173"/>
      <c r="BZ467" s="172"/>
      <c r="CA467" s="173"/>
      <c r="CB467" s="172"/>
      <c r="CC467" s="173"/>
      <c r="CD467" s="172"/>
      <c r="CE467" s="173"/>
      <c r="CF467" s="174"/>
      <c r="CG467" s="157"/>
      <c r="CH467" s="158"/>
      <c r="CI467" s="158"/>
      <c r="CJ467" s="158"/>
      <c r="CK467" s="158"/>
      <c r="CL467" s="158"/>
      <c r="CM467" s="158"/>
      <c r="CN467" s="158"/>
      <c r="CO467" s="158"/>
      <c r="CP467" s="158"/>
      <c r="CQ467" s="158"/>
      <c r="CR467" s="158"/>
      <c r="CS467" s="159"/>
      <c r="CT467" s="165"/>
      <c r="CU467" s="166"/>
      <c r="CV467" s="184"/>
      <c r="CW467" s="188"/>
      <c r="CX467" s="189"/>
      <c r="CY467" s="189"/>
      <c r="CZ467" s="189"/>
      <c r="DA467" s="189"/>
      <c r="DB467" s="189"/>
      <c r="DC467" s="189"/>
      <c r="DD467" s="189"/>
      <c r="DE467" s="189"/>
      <c r="DF467" s="189"/>
      <c r="DG467" s="189"/>
      <c r="DH467" s="189"/>
      <c r="DI467" s="189"/>
      <c r="DJ467" s="189"/>
      <c r="DK467" s="190"/>
      <c r="DL467" s="172"/>
      <c r="DM467" s="173"/>
      <c r="DN467" s="172"/>
      <c r="DO467" s="173"/>
      <c r="DP467" s="172"/>
      <c r="DQ467" s="173"/>
      <c r="DR467" s="172"/>
      <c r="DS467" s="173"/>
      <c r="DT467" s="172"/>
      <c r="DU467" s="173"/>
      <c r="DV467" s="174"/>
    </row>
    <row r="468" spans="1:126" ht="11.25" customHeight="1">
      <c r="A468" s="210" t="str">
        <f>AH460</f>
        <v>D</v>
      </c>
      <c r="B468" s="211"/>
      <c r="C468" s="214"/>
      <c r="D468" s="215"/>
      <c r="E468" s="215"/>
      <c r="F468" s="215"/>
      <c r="G468" s="215"/>
      <c r="H468" s="215"/>
      <c r="I468" s="215"/>
      <c r="J468" s="215"/>
      <c r="K468" s="215"/>
      <c r="L468" s="215"/>
      <c r="M468" s="215"/>
      <c r="N468" s="215"/>
      <c r="O468" s="215"/>
      <c r="P468" s="215"/>
      <c r="Q468" s="215"/>
      <c r="R468" s="215"/>
      <c r="S468" s="215"/>
      <c r="T468" s="215"/>
      <c r="U468" s="215"/>
      <c r="V468" s="215"/>
      <c r="W468" s="215"/>
      <c r="X468" s="215"/>
      <c r="Y468" s="215"/>
      <c r="Z468" s="215"/>
      <c r="AA468" s="216"/>
      <c r="AB468" s="220" t="str">
        <f>IF(AH462&lt;&gt;"",IF(AH462="W","L","W"),"")</f>
        <v/>
      </c>
      <c r="AC468" s="221"/>
      <c r="AD468" s="227" t="str">
        <f>IF(AH464&lt;&gt;"",IF(AH464="W","L","W"),"")</f>
        <v/>
      </c>
      <c r="AE468" s="221"/>
      <c r="AF468" s="227" t="str">
        <f>IF(AH466&lt;&gt;"",IF(AH466="W","L","W"),"")</f>
        <v/>
      </c>
      <c r="AG468" s="221"/>
      <c r="AH468" s="228"/>
      <c r="AI468" s="229"/>
      <c r="AJ468" s="227" t="str">
        <f>IF($D458="1P",IF(Z493=Z495,IF(X493=X495,IF(V493&lt;&gt;"",IF(V493&gt;V495,"W","L"),""),IF(X493&gt;X495,"W","L")),IF(Z493&gt;Z495,"W","L")),IF(Z485=Z487,IF(X485=X487,IF(V485&lt;&gt;"",IF(V485&gt;V487,"W","L"),""),IF(X485&gt;X487,"W","L")),IF(Z485&gt;Z487,"W","L")))</f>
        <v/>
      </c>
      <c r="AK468" s="237"/>
      <c r="AL468" s="239" t="str">
        <f>IF(OR(COUNTIF(AB468:AJ468,"W"),COUNTIF(AB468:AJ468,"L")),COUNTIF(AB468:AJ468,"W")*2+COUNTIF(AB468:AJ468,"L"),"")</f>
        <v/>
      </c>
      <c r="AM468" s="240"/>
      <c r="AN468" s="242" t="str">
        <f>IF(AL468&lt;&gt;"",RANK(AL468,AL462:AL470,0),"")</f>
        <v/>
      </c>
      <c r="AO468" s="243"/>
      <c r="AQ468" s="157"/>
      <c r="AR468" s="158"/>
      <c r="AS468" s="158"/>
      <c r="AT468" s="158"/>
      <c r="AU468" s="158"/>
      <c r="AV468" s="158"/>
      <c r="AW468" s="158"/>
      <c r="AX468" s="158"/>
      <c r="AY468" s="158"/>
      <c r="AZ468" s="158"/>
      <c r="BA468" s="158"/>
      <c r="BB468" s="158"/>
      <c r="BC468" s="159"/>
      <c r="BD468" s="165"/>
      <c r="BE468" s="166"/>
      <c r="BF468" s="175" t="str">
        <f>C483</f>
        <v>D</v>
      </c>
      <c r="BG468" s="177" t="str">
        <f>IF(VLOOKUP($BF468,$A462:$C470,3,FALSE)=0,"",CONCATENATE(VLOOKUP(VLOOKUP($BF468,$A462:$C470,3,FALSE),Players!$J:$N,4,FALSE)," ",VLOOKUP($BF468,$A462:$C470,3,FALSE)," ",IF(ISERROR(VLOOKUP(VLOOKUP($BF468,$A462:$C470,3,FALSE),Players!$J:$N,5,FALSE)),"()",CONCATENATE("(",VLOOKUP(VLOOKUP($BF468,$A462:$C470,3,FALSE),Players!$J:$N,5,FALSE),")"))))</f>
        <v/>
      </c>
      <c r="BH468" s="178"/>
      <c r="BI468" s="178"/>
      <c r="BJ468" s="178"/>
      <c r="BK468" s="178"/>
      <c r="BL468" s="178"/>
      <c r="BM468" s="178"/>
      <c r="BN468" s="178"/>
      <c r="BO468" s="178"/>
      <c r="BP468" s="178"/>
      <c r="BQ468" s="178"/>
      <c r="BR468" s="178"/>
      <c r="BS468" s="178"/>
      <c r="BT468" s="178"/>
      <c r="BU468" s="179"/>
      <c r="BV468" s="150" t="str">
        <f>IF(D483&lt;&gt;"",D483,"")</f>
        <v/>
      </c>
      <c r="BW468" s="151"/>
      <c r="BX468" s="150" t="str">
        <f>IF(F483&lt;&gt;"",F483,"")</f>
        <v/>
      </c>
      <c r="BY468" s="151"/>
      <c r="BZ468" s="150" t="str">
        <f>IF(H483&lt;&gt;"",H483,"")</f>
        <v/>
      </c>
      <c r="CA468" s="151"/>
      <c r="CB468" s="150" t="str">
        <f>IF(J483&lt;&gt;"",J483,"")</f>
        <v/>
      </c>
      <c r="CC468" s="151"/>
      <c r="CD468" s="150" t="str">
        <f>IF(L483&lt;&gt;"",L483,"")</f>
        <v/>
      </c>
      <c r="CE468" s="151"/>
      <c r="CF468" s="174" t="str">
        <f>IF($CF466&lt;&gt;"",IF(CF466="W","L","W"),"")</f>
        <v/>
      </c>
      <c r="CG468" s="157"/>
      <c r="CH468" s="158"/>
      <c r="CI468" s="158"/>
      <c r="CJ468" s="158"/>
      <c r="CK468" s="158"/>
      <c r="CL468" s="158"/>
      <c r="CM468" s="158"/>
      <c r="CN468" s="158"/>
      <c r="CO468" s="158"/>
      <c r="CP468" s="158"/>
      <c r="CQ468" s="158"/>
      <c r="CR468" s="158"/>
      <c r="CS468" s="159"/>
      <c r="CT468" s="165"/>
      <c r="CU468" s="166"/>
      <c r="CV468" s="175" t="str">
        <f>Q491</f>
        <v>E</v>
      </c>
      <c r="CW468" s="177" t="str">
        <f>IF(VLOOKUP($CV468,$A462:$C470,3,FALSE)=0,"",CONCATENATE(VLOOKUP(VLOOKUP($CV468,$A462:$C470,3,FALSE),Players!$J:$N,4,FALSE)," ",VLOOKUP($CV468,$A462:$C470,3,FALSE)," ",IF(ISERROR(VLOOKUP(VLOOKUP($CV468,$A462:$C470,3,FALSE),Players!$J:$N,5,FALSE)),"()",CONCATENATE("(",VLOOKUP(VLOOKUP($CV468,$A462:$C470,3,FALSE),Players!$J:$N,5,FALSE),")"))))</f>
        <v/>
      </c>
      <c r="CX468" s="178"/>
      <c r="CY468" s="178"/>
      <c r="CZ468" s="178"/>
      <c r="DA468" s="178"/>
      <c r="DB468" s="178"/>
      <c r="DC468" s="178"/>
      <c r="DD468" s="178"/>
      <c r="DE468" s="178"/>
      <c r="DF468" s="178"/>
      <c r="DG468" s="178"/>
      <c r="DH468" s="178"/>
      <c r="DI468" s="178"/>
      <c r="DJ468" s="178"/>
      <c r="DK468" s="179"/>
      <c r="DL468" s="150" t="str">
        <f>IF(R491&lt;&gt;"",R491,"")</f>
        <v/>
      </c>
      <c r="DM468" s="151"/>
      <c r="DN468" s="150" t="str">
        <f>IF(T491&lt;&gt;"",T491,"")</f>
        <v/>
      </c>
      <c r="DO468" s="151"/>
      <c r="DP468" s="150" t="str">
        <f>IF(V491&lt;&gt;"",V491,"")</f>
        <v/>
      </c>
      <c r="DQ468" s="151"/>
      <c r="DR468" s="150" t="str">
        <f>IF(X491&lt;&gt;"",X491,"")</f>
        <v/>
      </c>
      <c r="DS468" s="151"/>
      <c r="DT468" s="150" t="str">
        <f>IF(Z491&lt;&gt;"",Z491,"")</f>
        <v/>
      </c>
      <c r="DU468" s="151"/>
      <c r="DV468" s="174" t="str">
        <f>IF($DV466&lt;&gt;"",IF(DV466="W","L","W"),"")</f>
        <v/>
      </c>
    </row>
    <row r="469" spans="1:126" ht="11.25" customHeight="1" thickBot="1">
      <c r="A469" s="212"/>
      <c r="B469" s="213"/>
      <c r="C469" s="217"/>
      <c r="D469" s="218"/>
      <c r="E469" s="218"/>
      <c r="F469" s="218"/>
      <c r="G469" s="218"/>
      <c r="H469" s="218"/>
      <c r="I469" s="218"/>
      <c r="J469" s="218"/>
      <c r="K469" s="218"/>
      <c r="L469" s="218"/>
      <c r="M469" s="218"/>
      <c r="N469" s="218"/>
      <c r="O469" s="218"/>
      <c r="P469" s="218"/>
      <c r="Q469" s="218"/>
      <c r="R469" s="218"/>
      <c r="S469" s="218"/>
      <c r="T469" s="218"/>
      <c r="U469" s="218"/>
      <c r="V469" s="218"/>
      <c r="W469" s="218"/>
      <c r="X469" s="218"/>
      <c r="Y469" s="218"/>
      <c r="Z469" s="218"/>
      <c r="AA469" s="219"/>
      <c r="AB469" s="232"/>
      <c r="AC469" s="233"/>
      <c r="AD469" s="234"/>
      <c r="AE469" s="233"/>
      <c r="AF469" s="234"/>
      <c r="AG469" s="233"/>
      <c r="AH469" s="235"/>
      <c r="AI469" s="236"/>
      <c r="AJ469" s="234"/>
      <c r="AK469" s="238"/>
      <c r="AL469" s="241"/>
      <c r="AM469" s="240"/>
      <c r="AN469" s="258"/>
      <c r="AO469" s="243"/>
      <c r="AQ469" s="160"/>
      <c r="AR469" s="161"/>
      <c r="AS469" s="161"/>
      <c r="AT469" s="161"/>
      <c r="AU469" s="161"/>
      <c r="AV469" s="161"/>
      <c r="AW469" s="161"/>
      <c r="AX469" s="161"/>
      <c r="AY469" s="161"/>
      <c r="AZ469" s="161"/>
      <c r="BA469" s="161"/>
      <c r="BB469" s="161"/>
      <c r="BC469" s="162"/>
      <c r="BD469" s="167"/>
      <c r="BE469" s="168"/>
      <c r="BF469" s="176"/>
      <c r="BG469" s="180"/>
      <c r="BH469" s="181"/>
      <c r="BI469" s="181"/>
      <c r="BJ469" s="181"/>
      <c r="BK469" s="181"/>
      <c r="BL469" s="181"/>
      <c r="BM469" s="181"/>
      <c r="BN469" s="181"/>
      <c r="BO469" s="181"/>
      <c r="BP469" s="181"/>
      <c r="BQ469" s="181"/>
      <c r="BR469" s="181"/>
      <c r="BS469" s="181"/>
      <c r="BT469" s="181"/>
      <c r="BU469" s="182"/>
      <c r="BV469" s="152"/>
      <c r="BW469" s="153"/>
      <c r="BX469" s="152"/>
      <c r="BY469" s="153"/>
      <c r="BZ469" s="152"/>
      <c r="CA469" s="153"/>
      <c r="CB469" s="152"/>
      <c r="CC469" s="153"/>
      <c r="CD469" s="152"/>
      <c r="CE469" s="153"/>
      <c r="CF469" s="174"/>
      <c r="CG469" s="160"/>
      <c r="CH469" s="161"/>
      <c r="CI469" s="161"/>
      <c r="CJ469" s="161"/>
      <c r="CK469" s="161"/>
      <c r="CL469" s="161"/>
      <c r="CM469" s="161"/>
      <c r="CN469" s="161"/>
      <c r="CO469" s="161"/>
      <c r="CP469" s="161"/>
      <c r="CQ469" s="161"/>
      <c r="CR469" s="161"/>
      <c r="CS469" s="162"/>
      <c r="CT469" s="167"/>
      <c r="CU469" s="168"/>
      <c r="CV469" s="176"/>
      <c r="CW469" s="180"/>
      <c r="CX469" s="181"/>
      <c r="CY469" s="181"/>
      <c r="CZ469" s="181"/>
      <c r="DA469" s="181"/>
      <c r="DB469" s="181"/>
      <c r="DC469" s="181"/>
      <c r="DD469" s="181"/>
      <c r="DE469" s="181"/>
      <c r="DF469" s="181"/>
      <c r="DG469" s="181"/>
      <c r="DH469" s="181"/>
      <c r="DI469" s="181"/>
      <c r="DJ469" s="181"/>
      <c r="DK469" s="182"/>
      <c r="DL469" s="152"/>
      <c r="DM469" s="153"/>
      <c r="DN469" s="152"/>
      <c r="DO469" s="153"/>
      <c r="DP469" s="152"/>
      <c r="DQ469" s="153"/>
      <c r="DR469" s="152"/>
      <c r="DS469" s="153"/>
      <c r="DT469" s="152"/>
      <c r="DU469" s="153"/>
      <c r="DV469" s="174"/>
    </row>
    <row r="470" spans="1:126" ht="11.25" customHeight="1">
      <c r="A470" s="210" t="str">
        <f>AJ460</f>
        <v>E</v>
      </c>
      <c r="B470" s="211"/>
      <c r="C470" s="214"/>
      <c r="D470" s="215"/>
      <c r="E470" s="215"/>
      <c r="F470" s="215"/>
      <c r="G470" s="215"/>
      <c r="H470" s="215"/>
      <c r="I470" s="215"/>
      <c r="J470" s="215"/>
      <c r="K470" s="215"/>
      <c r="L470" s="215"/>
      <c r="M470" s="215"/>
      <c r="N470" s="215"/>
      <c r="O470" s="215"/>
      <c r="P470" s="215"/>
      <c r="Q470" s="215"/>
      <c r="R470" s="215"/>
      <c r="S470" s="215"/>
      <c r="T470" s="215"/>
      <c r="U470" s="215"/>
      <c r="V470" s="215"/>
      <c r="W470" s="215"/>
      <c r="X470" s="215"/>
      <c r="Y470" s="215"/>
      <c r="Z470" s="215"/>
      <c r="AA470" s="216"/>
      <c r="AB470" s="220" t="str">
        <f>IF(AJ462&lt;&gt;"",IF(AJ462="W","L","W"),"")</f>
        <v/>
      </c>
      <c r="AC470" s="221"/>
      <c r="AD470" s="227" t="str">
        <f>IF(AJ464&lt;&gt;"",IF(AJ464="W","L","W"),"")</f>
        <v/>
      </c>
      <c r="AE470" s="221"/>
      <c r="AF470" s="227" t="str">
        <f>IF(AJ466&lt;&gt;"",IF(AJ466="W","L","W"),"")</f>
        <v/>
      </c>
      <c r="AG470" s="221"/>
      <c r="AH470" s="227" t="str">
        <f>IF(AJ468&lt;&gt;"",IF(AJ468="W","L","W"),"")</f>
        <v/>
      </c>
      <c r="AI470" s="221"/>
      <c r="AJ470" s="228"/>
      <c r="AK470" s="229"/>
      <c r="AL470" s="239" t="str">
        <f>IF(OR(COUNTIF(AB470:AJ470,"W"),COUNTIF(AB470:AJ470,"L")),COUNTIF(AB470:AJ470,"W")*2+COUNTIF(AB470:AJ470,"L"),"")</f>
        <v/>
      </c>
      <c r="AM470" s="240"/>
      <c r="AN470" s="242" t="str">
        <f>IF(AL470&lt;&gt;"",RANK(AL470,AL462:AL470,0),"")</f>
        <v/>
      </c>
      <c r="AO470" s="243"/>
      <c r="AQ470" s="126"/>
      <c r="AR470" s="126"/>
      <c r="AS470" s="126"/>
      <c r="AT470" s="126"/>
      <c r="AU470" s="126"/>
      <c r="AV470" s="126"/>
      <c r="AW470" s="126"/>
      <c r="AX470" s="126"/>
      <c r="AY470" s="126"/>
      <c r="AZ470" s="126"/>
      <c r="BA470" s="126"/>
      <c r="BB470" s="126"/>
      <c r="BC470" s="126"/>
      <c r="BV470" s="169" t="str">
        <f>IF(CF466&lt;&gt;"",IF(AND(AND(BV466&gt;-1,BV468&gt;-1),OR(BV466&gt;10,BV468&gt;10),ABS(BV466-BV468)&gt;1,IF(OR(BV466&gt;11,BV468&gt;11),ABS(BV466-BV468)=2,TRUE),BV466=INT(BV466),BV468=INT(BV468)),"","Error"),"")</f>
        <v/>
      </c>
      <c r="BW470" s="169"/>
      <c r="BX470" s="169" t="str">
        <f>IF(CF466&lt;&gt;"",IF(AND(AND(BX466&gt;-1,BX468&gt;-1),OR(BX466&gt;10,BX468&gt;10),ABS(BX466-BX468)&gt;1,IF(OR(BX466&gt;11,BX468&gt;11),ABS(BX466-BX468)=2,TRUE),BX466=INT(BX466),BX468=INT(BX468)),"","Error"),"")</f>
        <v/>
      </c>
      <c r="BY470" s="169"/>
      <c r="BZ470" s="169" t="str">
        <f>IF(CF466&lt;&gt;"",IF(AND(AND(BZ466&gt;-1,BZ468&gt;-1),OR(BZ466&gt;10,BZ468&gt;10),ABS(BZ466-BZ468)&gt;1,IF(OR(BZ466&gt;11,BZ468&gt;11),ABS(BZ466-BZ468)=2,TRUE),BZ466=INT(BZ466),BZ468=INT(BZ468)),"","Error"),"")</f>
        <v/>
      </c>
      <c r="CA470" s="169"/>
      <c r="CB470" s="169" t="str">
        <f>IF(AND(CF466&lt;&gt;"",CB466&lt;&gt;""),IF(AND(AND(CB466&gt;-1,CB468&gt;-1),OR(CB466&gt;10,CB468&gt;10),ABS(CB466-CB468)&gt;1,IF(OR(CB466&gt;11,CB468&gt;11),ABS(CB466-CB468)=2,TRUE),CB466=INT(CB466),CB468=INT(CB468)),"","Error"),"")</f>
        <v/>
      </c>
      <c r="CC470" s="169"/>
      <c r="CD470" s="169" t="str">
        <f>IF(AND(CF466&lt;&gt;"",CD466&lt;&gt;""),IF(AND(AND(CD466&gt;-1,CD468&gt;-1),OR(CD466&gt;10,CD468&gt;10),ABS(CD466-CD468)&gt;1,IF(OR(CD466&gt;11,CD468&gt;11),ABS(CD466-CD468)=2,TRUE),CD466=INT(CD466),CD468=INT(CD468)),"","Error"),"")</f>
        <v/>
      </c>
      <c r="CE470" s="169"/>
      <c r="CG470" s="126"/>
      <c r="CH470" s="126"/>
      <c r="CI470" s="126"/>
      <c r="CJ470" s="126"/>
      <c r="CK470" s="126"/>
      <c r="CL470" s="126"/>
      <c r="CM470" s="126"/>
      <c r="CN470" s="126"/>
      <c r="CO470" s="126"/>
      <c r="CP470" s="126"/>
      <c r="CQ470" s="126"/>
      <c r="CR470" s="126"/>
      <c r="CS470" s="126"/>
      <c r="DL470" s="169" t="str">
        <f>IF(DV466&lt;&gt;"",IF(AND(AND(DL466&gt;-1,DL468&gt;-1),OR(DL466&gt;10,DL468&gt;10),ABS(DL466-DL468)&gt;1,IF(OR(DL466&gt;11,DL468&gt;11),ABS(DL466-DL468)=2,TRUE),DL466=INT(DL466),DL468=INT(DL468)),"","Error"),"")</f>
        <v/>
      </c>
      <c r="DM470" s="169"/>
      <c r="DN470" s="169" t="str">
        <f>IF(DV466&lt;&gt;"",IF(AND(AND(DN466&gt;-1,DN468&gt;-1),OR(DN466&gt;10,DN468&gt;10),ABS(DN466-DN468)&gt;1,IF(OR(DN466&gt;11,DN468&gt;11),ABS(DN466-DN468)=2,TRUE),DN466=INT(DN466),DN468=INT(DN468)),"","Error"),"")</f>
        <v/>
      </c>
      <c r="DO470" s="169"/>
      <c r="DP470" s="169" t="str">
        <f>IF(DV466&lt;&gt;"",IF(AND(AND(DP466&gt;-1,DP468&gt;-1),OR(DP466&gt;10,DP468&gt;10),ABS(DP466-DP468)&gt;1,IF(OR(DP466&gt;11,DP468&gt;11),ABS(DP466-DP468)=2,TRUE),DP466=INT(DP466),DP468=INT(DP468)),"","Error"),"")</f>
        <v/>
      </c>
      <c r="DQ470" s="169"/>
      <c r="DR470" s="169" t="str">
        <f>IF(AND(DV466&lt;&gt;"",DR466&lt;&gt;""),IF(AND(AND(DR466&gt;-1,DR468&gt;-1),OR(DR466&gt;10,DR468&gt;10),ABS(DR466-DR468)&gt;1,IF(OR(DR466&gt;11,DR468&gt;11),ABS(DR466-DR468)=2,TRUE),DR466=INT(DR466),DR468=INT(DR468)),"","Error"),"")</f>
        <v/>
      </c>
      <c r="DS470" s="169"/>
      <c r="DT470" s="169" t="str">
        <f>IF(AND(DV466&lt;&gt;"",DT466&lt;&gt;""),IF(AND(AND(DT466&gt;-1,DT468&gt;-1),OR(DT466&gt;10,DT468&gt;10),ABS(DT466-DT468)&gt;1,IF(OR(DT466&gt;11,DT468&gt;11),ABS(DT466-DT468)=2,TRUE),DT466=INT(DT466),DT468=INT(DT468)),"","Error"),"")</f>
        <v/>
      </c>
      <c r="DU470" s="169"/>
    </row>
    <row r="471" spans="1:126" ht="11.25" customHeight="1" thickBot="1">
      <c r="A471" s="212"/>
      <c r="B471" s="213"/>
      <c r="C471" s="217"/>
      <c r="D471" s="218"/>
      <c r="E471" s="218"/>
      <c r="F471" s="218"/>
      <c r="G471" s="218"/>
      <c r="H471" s="218"/>
      <c r="I471" s="218"/>
      <c r="J471" s="218"/>
      <c r="K471" s="218"/>
      <c r="L471" s="218"/>
      <c r="M471" s="218"/>
      <c r="N471" s="218"/>
      <c r="O471" s="218"/>
      <c r="P471" s="218"/>
      <c r="Q471" s="218"/>
      <c r="R471" s="218"/>
      <c r="S471" s="218"/>
      <c r="T471" s="218"/>
      <c r="U471" s="218"/>
      <c r="V471" s="218"/>
      <c r="W471" s="218"/>
      <c r="X471" s="218"/>
      <c r="Y471" s="218"/>
      <c r="Z471" s="218"/>
      <c r="AA471" s="219"/>
      <c r="AB471" s="222"/>
      <c r="AC471" s="223"/>
      <c r="AD471" s="226"/>
      <c r="AE471" s="223"/>
      <c r="AF471" s="226"/>
      <c r="AG471" s="223"/>
      <c r="AH471" s="226"/>
      <c r="AI471" s="223"/>
      <c r="AJ471" s="230"/>
      <c r="AK471" s="231"/>
      <c r="AL471" s="246"/>
      <c r="AM471" s="247"/>
      <c r="AN471" s="248"/>
      <c r="AO471" s="249"/>
      <c r="AQ471" s="126"/>
      <c r="AR471" s="126"/>
      <c r="AS471" s="126"/>
      <c r="AT471" s="126"/>
      <c r="AU471" s="126"/>
      <c r="AV471" s="126"/>
      <c r="AW471" s="126"/>
      <c r="AX471" s="126"/>
      <c r="AY471" s="126"/>
      <c r="AZ471" s="126"/>
      <c r="BA471" s="126"/>
      <c r="BB471" s="126"/>
      <c r="BC471" s="126"/>
      <c r="CG471" s="126"/>
      <c r="CH471" s="126"/>
      <c r="CI471" s="126"/>
      <c r="CJ471" s="126"/>
      <c r="CK471" s="126"/>
      <c r="CL471" s="126"/>
      <c r="CM471" s="126"/>
      <c r="CN471" s="126"/>
      <c r="CO471" s="126"/>
      <c r="CP471" s="126"/>
      <c r="CQ471" s="126"/>
      <c r="CR471" s="126"/>
      <c r="CS471" s="126"/>
    </row>
    <row r="472" spans="1:126" ht="11.25" customHeight="1">
      <c r="A472" s="2"/>
      <c r="J472" s="43"/>
      <c r="K472" s="43"/>
      <c r="L472" s="43"/>
      <c r="M472" s="43"/>
      <c r="R472" s="42"/>
      <c r="S472" s="42"/>
      <c r="W472" s="42"/>
      <c r="AA472" s="42"/>
      <c r="AB472" s="3"/>
      <c r="AQ472" s="127"/>
      <c r="AR472" s="127"/>
      <c r="AS472" s="127"/>
      <c r="AT472" s="127"/>
      <c r="AU472" s="127"/>
      <c r="AV472" s="127"/>
      <c r="AW472" s="127"/>
      <c r="AX472" s="127"/>
      <c r="AY472" s="127"/>
      <c r="AZ472" s="127"/>
      <c r="BA472" s="127"/>
      <c r="BB472" s="127"/>
      <c r="BC472" s="127"/>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c r="CG472" s="127"/>
      <c r="CH472" s="127"/>
      <c r="CI472" s="127"/>
      <c r="CJ472" s="127"/>
      <c r="CK472" s="127"/>
      <c r="CL472" s="127"/>
      <c r="CM472" s="127"/>
      <c r="CN472" s="127"/>
      <c r="CO472" s="127"/>
      <c r="CP472" s="127"/>
      <c r="CQ472" s="127"/>
      <c r="CR472" s="127"/>
      <c r="CS472" s="127"/>
      <c r="CT472" s="40"/>
      <c r="CU472" s="40"/>
      <c r="CV472" s="40"/>
      <c r="CW472" s="40"/>
      <c r="CX472" s="40"/>
      <c r="CY472" s="40"/>
      <c r="CZ472" s="40"/>
      <c r="DA472" s="40"/>
      <c r="DB472" s="40"/>
      <c r="DC472" s="40"/>
      <c r="DD472" s="40"/>
      <c r="DE472" s="40"/>
      <c r="DF472" s="40"/>
      <c r="DG472" s="40"/>
      <c r="DH472" s="40"/>
      <c r="DI472" s="40"/>
      <c r="DJ472" s="40"/>
      <c r="DK472" s="40"/>
      <c r="DL472" s="40"/>
      <c r="DM472" s="40"/>
      <c r="DN472" s="40"/>
      <c r="DO472" s="40"/>
      <c r="DP472" s="40"/>
      <c r="DQ472" s="40"/>
      <c r="DR472" s="40"/>
      <c r="DS472" s="40"/>
      <c r="DT472" s="40"/>
      <c r="DU472" s="40"/>
    </row>
    <row r="473" spans="1:126" ht="11.25" customHeight="1">
      <c r="A473" s="42"/>
      <c r="R473" s="42"/>
      <c r="S473" s="42"/>
      <c r="W473" s="42"/>
      <c r="X473" s="43"/>
      <c r="Y473" s="43"/>
      <c r="Z473" s="43"/>
      <c r="AA473" s="43"/>
      <c r="AB473" s="3"/>
      <c r="AQ473" s="128"/>
      <c r="AR473" s="128"/>
      <c r="AS473" s="128"/>
      <c r="AT473" s="128"/>
      <c r="AU473" s="128"/>
      <c r="AV473" s="128"/>
      <c r="AW473" s="128"/>
      <c r="AX473" s="128"/>
      <c r="AY473" s="128"/>
      <c r="AZ473" s="128"/>
      <c r="BA473" s="128"/>
      <c r="BB473" s="128"/>
      <c r="BC473" s="128"/>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G473" s="128"/>
      <c r="CH473" s="128"/>
      <c r="CI473" s="128"/>
      <c r="CJ473" s="128"/>
      <c r="CK473" s="128"/>
      <c r="CL473" s="128"/>
      <c r="CM473" s="128"/>
      <c r="CN473" s="128"/>
      <c r="CO473" s="128"/>
      <c r="CP473" s="128"/>
      <c r="CQ473" s="128"/>
      <c r="CR473" s="128"/>
      <c r="CS473" s="128"/>
      <c r="CT473" s="41"/>
      <c r="CU473" s="41"/>
      <c r="CV473" s="41"/>
      <c r="CW473" s="41"/>
      <c r="CX473" s="41"/>
      <c r="CY473" s="41"/>
      <c r="CZ473" s="41"/>
      <c r="DA473" s="41"/>
      <c r="DB473" s="41"/>
      <c r="DC473" s="41"/>
      <c r="DD473" s="41"/>
      <c r="DE473" s="41"/>
      <c r="DF473" s="41"/>
      <c r="DG473" s="41"/>
      <c r="DH473" s="41"/>
      <c r="DI473" s="41"/>
      <c r="DJ473" s="41"/>
      <c r="DK473" s="41"/>
      <c r="DL473" s="41"/>
      <c r="DM473" s="41"/>
      <c r="DN473" s="41"/>
      <c r="DO473" s="41"/>
      <c r="DP473" s="41"/>
      <c r="DQ473" s="41"/>
      <c r="DR473" s="41"/>
      <c r="DS473" s="41"/>
      <c r="DT473" s="41"/>
      <c r="DU473" s="41"/>
    </row>
    <row r="474" spans="1:126" ht="11.25" customHeight="1">
      <c r="AQ474" s="126"/>
      <c r="AR474" s="126"/>
      <c r="AS474" s="126"/>
      <c r="AT474" s="126"/>
      <c r="AU474" s="126"/>
      <c r="AV474" s="126"/>
      <c r="AW474" s="126"/>
      <c r="AX474" s="126"/>
      <c r="AY474" s="126"/>
      <c r="AZ474" s="126"/>
      <c r="BA474" s="126"/>
      <c r="BB474" s="126"/>
      <c r="BC474" s="126"/>
      <c r="CG474" s="126"/>
      <c r="CH474" s="126"/>
      <c r="CI474" s="126"/>
      <c r="CJ474" s="126"/>
      <c r="CK474" s="126"/>
      <c r="CL474" s="126"/>
      <c r="CM474" s="126"/>
      <c r="CN474" s="126"/>
      <c r="CO474" s="126"/>
      <c r="CP474" s="126"/>
      <c r="CQ474" s="126"/>
      <c r="CR474" s="126"/>
      <c r="CS474" s="126"/>
    </row>
    <row r="475" spans="1:126" ht="11.25" customHeight="1" thickBot="1">
      <c r="AP475" s="2"/>
      <c r="AQ475" s="127"/>
      <c r="AR475" s="127"/>
      <c r="AS475" s="127"/>
      <c r="AT475" s="127"/>
      <c r="AU475" s="127"/>
      <c r="AV475" s="127"/>
      <c r="AW475" s="127"/>
      <c r="AX475" s="127"/>
      <c r="AY475" s="127"/>
      <c r="AZ475" s="127"/>
      <c r="BA475" s="127"/>
      <c r="BB475" s="127"/>
      <c r="BC475" s="127"/>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c r="CG475" s="127"/>
      <c r="CH475" s="127"/>
      <c r="CI475" s="127"/>
      <c r="CJ475" s="127"/>
      <c r="CK475" s="127"/>
      <c r="CL475" s="127"/>
      <c r="CM475" s="127"/>
      <c r="CN475" s="127"/>
      <c r="CO475" s="127"/>
      <c r="CP475" s="127"/>
      <c r="CQ475" s="127"/>
      <c r="CR475" s="127"/>
      <c r="CS475" s="127"/>
      <c r="CT475" s="40"/>
      <c r="CU475" s="40"/>
      <c r="CV475" s="40"/>
      <c r="CW475" s="40"/>
      <c r="CX475" s="40"/>
      <c r="CY475" s="40"/>
      <c r="CZ475" s="40"/>
      <c r="DA475" s="40"/>
      <c r="DB475" s="40"/>
      <c r="DC475" s="40"/>
      <c r="DD475" s="40"/>
      <c r="DE475" s="40"/>
      <c r="DF475" s="40"/>
      <c r="DG475" s="40"/>
      <c r="DH475" s="40"/>
      <c r="DI475" s="40"/>
      <c r="DJ475" s="40"/>
      <c r="DK475" s="40"/>
      <c r="DL475" s="40"/>
      <c r="DM475" s="40"/>
      <c r="DN475" s="40"/>
      <c r="DO475" s="40"/>
      <c r="DP475" s="40"/>
      <c r="DQ475" s="40"/>
      <c r="DR475" s="40"/>
      <c r="DS475" s="40"/>
      <c r="DT475" s="40"/>
      <c r="DU475" s="40"/>
      <c r="DV475" s="2"/>
    </row>
    <row r="476" spans="1:126" ht="11.25" customHeight="1" thickBo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154" t="str">
        <f>CONCATENATE($A460," ",$D460,","," ",$F458)</f>
        <v>Group: 8, Women's Singles</v>
      </c>
      <c r="AR476" s="155"/>
      <c r="AS476" s="155"/>
      <c r="AT476" s="155"/>
      <c r="AU476" s="155"/>
      <c r="AV476" s="155"/>
      <c r="AW476" s="155"/>
      <c r="AX476" s="155"/>
      <c r="AY476" s="155"/>
      <c r="AZ476" s="155"/>
      <c r="BA476" s="155"/>
      <c r="BB476" s="155"/>
      <c r="BC476" s="156"/>
      <c r="BD476" s="163">
        <f>A485</f>
        <v>3</v>
      </c>
      <c r="BE476" s="164"/>
      <c r="BF476" s="183" t="str">
        <f>C485</f>
        <v>A</v>
      </c>
      <c r="BG476" s="185" t="str">
        <f>IF(VLOOKUP($BF476,$A462:$C470,3,FALSE)=0,"",CONCATENATE(VLOOKUP(VLOOKUP($BF476,$A462:$C470,3,FALSE),Players!$J:$N,4,FALSE)," ",VLOOKUP($BF476,$A462:$C470,3,FALSE)," ",IF(ISERROR(VLOOKUP(VLOOKUP($BF476,$A462:$C470,3,FALSE),Players!$J:$N,5,FALSE)),"()",CONCATENATE("(",VLOOKUP(VLOOKUP($BF476,$A462:$C470,3,FALSE),Players!$J:$N,5,FALSE),")"))))</f>
        <v/>
      </c>
      <c r="BH476" s="186"/>
      <c r="BI476" s="186"/>
      <c r="BJ476" s="186"/>
      <c r="BK476" s="186"/>
      <c r="BL476" s="186"/>
      <c r="BM476" s="186"/>
      <c r="BN476" s="186"/>
      <c r="BO476" s="186"/>
      <c r="BP476" s="186"/>
      <c r="BQ476" s="186"/>
      <c r="BR476" s="186"/>
      <c r="BS476" s="186"/>
      <c r="BT476" s="186"/>
      <c r="BU476" s="187"/>
      <c r="BV476" s="170" t="str">
        <f>IF(D485&lt;&gt;"",D485,"")</f>
        <v/>
      </c>
      <c r="BW476" s="171"/>
      <c r="BX476" s="170" t="str">
        <f>IF(F485&lt;&gt;"",F485,"")</f>
        <v/>
      </c>
      <c r="BY476" s="171"/>
      <c r="BZ476" s="170" t="str">
        <f>IF(H485&lt;&gt;"",H485,"")</f>
        <v/>
      </c>
      <c r="CA476" s="171"/>
      <c r="CB476" s="170" t="str">
        <f>IF(J485&lt;&gt;"",J485,"")</f>
        <v/>
      </c>
      <c r="CC476" s="171"/>
      <c r="CD476" s="170" t="str">
        <f>IF(L485&lt;&gt;"",L485,"")</f>
        <v/>
      </c>
      <c r="CE476" s="171"/>
      <c r="CF476" s="174" t="str">
        <f>IF($CD476=$CD478,IF($CB476=$CB478,IF($BZ476&lt;&gt;"",IF($BZ476&gt;$BZ478,"W","L"),""),IF($CB476&gt;$CB478,"W","L")),IF($CD476&gt;$CD478,"W","L"))</f>
        <v/>
      </c>
      <c r="CG476" s="154" t="str">
        <f>CONCATENATE($A460," ",$D460,","," ",$F458)</f>
        <v>Group: 8, Women's Singles</v>
      </c>
      <c r="CH476" s="155"/>
      <c r="CI476" s="155"/>
      <c r="CJ476" s="155"/>
      <c r="CK476" s="155"/>
      <c r="CL476" s="155"/>
      <c r="CM476" s="155"/>
      <c r="CN476" s="155"/>
      <c r="CO476" s="155"/>
      <c r="CP476" s="155"/>
      <c r="CQ476" s="155"/>
      <c r="CR476" s="155"/>
      <c r="CS476" s="156"/>
      <c r="CT476" s="163">
        <f>O493</f>
        <v>10</v>
      </c>
      <c r="CU476" s="164"/>
      <c r="CV476" s="183" t="str">
        <f>Q493</f>
        <v>B</v>
      </c>
      <c r="CW476" s="185" t="str">
        <f>IF(VLOOKUP($CV476,$A462:$C470,3,FALSE)=0,"",CONCATENATE(VLOOKUP(VLOOKUP($CV476,$A462:$C470,3,FALSE),Players!$J:$N,4,FALSE)," ",VLOOKUP($CV476,$A462:$C470,3,FALSE)," ",IF(ISERROR(VLOOKUP(VLOOKUP($CV476,$A462:$C470,3,FALSE),Players!$J:$N,5,FALSE)),"()",CONCATENATE("(",VLOOKUP(VLOOKUP($CV476,$A462:$C470,3,FALSE),Players!$J:$N,5,FALSE),")"))))</f>
        <v/>
      </c>
      <c r="CX476" s="186"/>
      <c r="CY476" s="186"/>
      <c r="CZ476" s="186"/>
      <c r="DA476" s="186"/>
      <c r="DB476" s="186"/>
      <c r="DC476" s="186"/>
      <c r="DD476" s="186"/>
      <c r="DE476" s="186"/>
      <c r="DF476" s="186"/>
      <c r="DG476" s="186"/>
      <c r="DH476" s="186"/>
      <c r="DI476" s="186"/>
      <c r="DJ476" s="186"/>
      <c r="DK476" s="187"/>
      <c r="DL476" s="170" t="str">
        <f>IF(R493&lt;&gt;"",R493,"")</f>
        <v/>
      </c>
      <c r="DM476" s="171"/>
      <c r="DN476" s="170" t="str">
        <f>IF(T493&lt;&gt;"",T493,"")</f>
        <v/>
      </c>
      <c r="DO476" s="171"/>
      <c r="DP476" s="170" t="str">
        <f>IF(V493&lt;&gt;"",V493,"")</f>
        <v/>
      </c>
      <c r="DQ476" s="171"/>
      <c r="DR476" s="170" t="str">
        <f>IF(X493&lt;&gt;"",X493,"")</f>
        <v/>
      </c>
      <c r="DS476" s="171"/>
      <c r="DT476" s="170" t="str">
        <f>IF(Z493&lt;&gt;"",Z493,"")</f>
        <v/>
      </c>
      <c r="DU476" s="171"/>
      <c r="DV476" s="174" t="str">
        <f>IF($DT476=$DT478,IF($DR476=$DR478,IF($DP476&lt;&gt;"",IF($DP476&gt;$DP478,"W","L"),""),IF($DR476&gt;$DR478,"W","L")),IF($DT476&gt;$DT478,"W","L"))</f>
        <v/>
      </c>
    </row>
    <row r="477" spans="1:126" ht="11.25" customHeight="1">
      <c r="A477" s="170">
        <v>1</v>
      </c>
      <c r="B477" s="191"/>
      <c r="C477" s="183" t="str">
        <f>IF($D458="1P","B","B")</f>
        <v>B</v>
      </c>
      <c r="D477" s="197"/>
      <c r="E477" s="198"/>
      <c r="F477" s="197"/>
      <c r="G477" s="198"/>
      <c r="H477" s="197"/>
      <c r="I477" s="198"/>
      <c r="J477" s="197"/>
      <c r="K477" s="198"/>
      <c r="L477" s="197"/>
      <c r="M477" s="208"/>
      <c r="N477" s="69" t="str">
        <f>IF(CF456&lt;&gt;"",IF(CF456="W",IF(SUM(IF(D477&gt;D479,1,0),IF(F477&gt;F479,1,0),IF(H477&gt;H479,1,0),IF(J477&gt;J479,1,0),IF(L477&gt;L479,1,0))&lt;&gt;3,"E",""),""),"")</f>
        <v/>
      </c>
      <c r="O477" s="170">
        <v>6</v>
      </c>
      <c r="P477" s="191"/>
      <c r="Q477" s="183" t="str">
        <f>IF($D458="1P","C","B")</f>
        <v>B</v>
      </c>
      <c r="R477" s="197"/>
      <c r="S477" s="198"/>
      <c r="T477" s="197"/>
      <c r="U477" s="198"/>
      <c r="V477" s="197"/>
      <c r="W477" s="198"/>
      <c r="X477" s="197"/>
      <c r="Y477" s="198"/>
      <c r="Z477" s="197"/>
      <c r="AA477" s="208"/>
      <c r="AB477" s="69" t="str">
        <f>IF(CF506&lt;&gt;"",IF(CF506="W",IF(SUM(IF(R477&gt;R479,1,0),IF(T477&gt;T479,1,0),IF(V477&gt;V479,1,0),IF(X477&gt;X479,1,0),IF(Z477&gt;Z479,1,0))&lt;&gt;3,"E",""),""),"")</f>
        <v/>
      </c>
      <c r="AP477" s="3"/>
      <c r="AQ477" s="157"/>
      <c r="AR477" s="158"/>
      <c r="AS477" s="158"/>
      <c r="AT477" s="158"/>
      <c r="AU477" s="158"/>
      <c r="AV477" s="158"/>
      <c r="AW477" s="158"/>
      <c r="AX477" s="158"/>
      <c r="AY477" s="158"/>
      <c r="AZ477" s="158"/>
      <c r="BA477" s="158"/>
      <c r="BB477" s="158"/>
      <c r="BC477" s="159"/>
      <c r="BD477" s="165"/>
      <c r="BE477" s="166"/>
      <c r="BF477" s="184"/>
      <c r="BG477" s="188"/>
      <c r="BH477" s="189"/>
      <c r="BI477" s="189"/>
      <c r="BJ477" s="189"/>
      <c r="BK477" s="189"/>
      <c r="BL477" s="189"/>
      <c r="BM477" s="189"/>
      <c r="BN477" s="189"/>
      <c r="BO477" s="189"/>
      <c r="BP477" s="189"/>
      <c r="BQ477" s="189"/>
      <c r="BR477" s="189"/>
      <c r="BS477" s="189"/>
      <c r="BT477" s="189"/>
      <c r="BU477" s="190"/>
      <c r="BV477" s="172"/>
      <c r="BW477" s="173"/>
      <c r="BX477" s="172"/>
      <c r="BY477" s="173"/>
      <c r="BZ477" s="172"/>
      <c r="CA477" s="173"/>
      <c r="CB477" s="172"/>
      <c r="CC477" s="173"/>
      <c r="CD477" s="172"/>
      <c r="CE477" s="173"/>
      <c r="CF477" s="174"/>
      <c r="CG477" s="157"/>
      <c r="CH477" s="158"/>
      <c r="CI477" s="158"/>
      <c r="CJ477" s="158"/>
      <c r="CK477" s="158"/>
      <c r="CL477" s="158"/>
      <c r="CM477" s="158"/>
      <c r="CN477" s="158"/>
      <c r="CO477" s="158"/>
      <c r="CP477" s="158"/>
      <c r="CQ477" s="158"/>
      <c r="CR477" s="158"/>
      <c r="CS477" s="159"/>
      <c r="CT477" s="165"/>
      <c r="CU477" s="166"/>
      <c r="CV477" s="184"/>
      <c r="CW477" s="188"/>
      <c r="CX477" s="189"/>
      <c r="CY477" s="189"/>
      <c r="CZ477" s="189"/>
      <c r="DA477" s="189"/>
      <c r="DB477" s="189"/>
      <c r="DC477" s="189"/>
      <c r="DD477" s="189"/>
      <c r="DE477" s="189"/>
      <c r="DF477" s="189"/>
      <c r="DG477" s="189"/>
      <c r="DH477" s="189"/>
      <c r="DI477" s="189"/>
      <c r="DJ477" s="189"/>
      <c r="DK477" s="190"/>
      <c r="DL477" s="172"/>
      <c r="DM477" s="173"/>
      <c r="DN477" s="172"/>
      <c r="DO477" s="173"/>
      <c r="DP477" s="172"/>
      <c r="DQ477" s="173"/>
      <c r="DR477" s="172"/>
      <c r="DS477" s="173"/>
      <c r="DT477" s="172"/>
      <c r="DU477" s="173"/>
      <c r="DV477" s="174"/>
    </row>
    <row r="478" spans="1:126" ht="11.25" customHeight="1">
      <c r="A478" s="192"/>
      <c r="B478" s="193"/>
      <c r="C478" s="196"/>
      <c r="D478" s="199"/>
      <c r="E478" s="200"/>
      <c r="F478" s="199"/>
      <c r="G478" s="200"/>
      <c r="H478" s="199"/>
      <c r="I478" s="200"/>
      <c r="J478" s="199"/>
      <c r="K478" s="200"/>
      <c r="L478" s="199"/>
      <c r="M478" s="209"/>
      <c r="N478" s="69" t="str">
        <f>IF(CF456&lt;&gt;"",IF(ISERROR(AND(BV460="",BX460="",BZ460="",CB460="",CD460="")),"E",IF(AND(BV460="",BX460="",BZ460="",CB460="",CD460=""),"","E")),"")</f>
        <v/>
      </c>
      <c r="O478" s="192"/>
      <c r="P478" s="193"/>
      <c r="Q478" s="196"/>
      <c r="R478" s="199"/>
      <c r="S478" s="200"/>
      <c r="T478" s="199"/>
      <c r="U478" s="200"/>
      <c r="V478" s="199"/>
      <c r="W478" s="200"/>
      <c r="X478" s="199"/>
      <c r="Y478" s="200"/>
      <c r="Z478" s="199"/>
      <c r="AA478" s="209"/>
      <c r="AB478" s="69" t="str">
        <f>IF(CF506&lt;&gt;"",IF(ISERROR(AND(BV510="",BX510="",BZ510="",CB510="",CD510="")),"E",IF(AND(BV510="",BX510="",BZ510="",CB510="",CD510=""),"","E")),"")</f>
        <v/>
      </c>
      <c r="AP478" s="3"/>
      <c r="AQ478" s="157"/>
      <c r="AR478" s="158"/>
      <c r="AS478" s="158"/>
      <c r="AT478" s="158"/>
      <c r="AU478" s="158"/>
      <c r="AV478" s="158"/>
      <c r="AW478" s="158"/>
      <c r="AX478" s="158"/>
      <c r="AY478" s="158"/>
      <c r="AZ478" s="158"/>
      <c r="BA478" s="158"/>
      <c r="BB478" s="158"/>
      <c r="BC478" s="159"/>
      <c r="BD478" s="165"/>
      <c r="BE478" s="166"/>
      <c r="BF478" s="175" t="str">
        <f>C487</f>
        <v>D</v>
      </c>
      <c r="BG478" s="177" t="str">
        <f>IF(VLOOKUP($BF478,$A462:$C470,3,FALSE)=0,"",CONCATENATE(VLOOKUP(VLOOKUP($BF478,$A462:$C470,3,FALSE),Players!$J:$N,4,FALSE)," ",VLOOKUP($BF478,$A462:$C470,3,FALSE)," ",IF(ISERROR(VLOOKUP(VLOOKUP($BF478,$A462:$C470,3,FALSE),Players!$J:$N,5,FALSE)),"()",CONCATENATE("(",VLOOKUP(VLOOKUP($BF478,$A462:$C470,3,FALSE),Players!$J:$N,5,FALSE),")"))))</f>
        <v/>
      </c>
      <c r="BH478" s="178"/>
      <c r="BI478" s="178"/>
      <c r="BJ478" s="178"/>
      <c r="BK478" s="178"/>
      <c r="BL478" s="178"/>
      <c r="BM478" s="178"/>
      <c r="BN478" s="178"/>
      <c r="BO478" s="178"/>
      <c r="BP478" s="178"/>
      <c r="BQ478" s="178"/>
      <c r="BR478" s="178"/>
      <c r="BS478" s="178"/>
      <c r="BT478" s="178"/>
      <c r="BU478" s="179"/>
      <c r="BV478" s="150" t="str">
        <f>IF(D487&lt;&gt;"",D487,"")</f>
        <v/>
      </c>
      <c r="BW478" s="151"/>
      <c r="BX478" s="150" t="str">
        <f>IF(F487&lt;&gt;"",F487,"")</f>
        <v/>
      </c>
      <c r="BY478" s="151"/>
      <c r="BZ478" s="150" t="str">
        <f>IF(H487&lt;&gt;"",H487,"")</f>
        <v/>
      </c>
      <c r="CA478" s="151"/>
      <c r="CB478" s="150" t="str">
        <f>IF(J487&lt;&gt;"",J487,"")</f>
        <v/>
      </c>
      <c r="CC478" s="151"/>
      <c r="CD478" s="150" t="str">
        <f>IF(L487&lt;&gt;"",L487,"")</f>
        <v/>
      </c>
      <c r="CE478" s="151"/>
      <c r="CF478" s="174" t="str">
        <f>IF($CF476&lt;&gt;"",IF(CF476="W","L","W"),"")</f>
        <v/>
      </c>
      <c r="CG478" s="157"/>
      <c r="CH478" s="158"/>
      <c r="CI478" s="158"/>
      <c r="CJ478" s="158"/>
      <c r="CK478" s="158"/>
      <c r="CL478" s="158"/>
      <c r="CM478" s="158"/>
      <c r="CN478" s="158"/>
      <c r="CO478" s="158"/>
      <c r="CP478" s="158"/>
      <c r="CQ478" s="158"/>
      <c r="CR478" s="158"/>
      <c r="CS478" s="159"/>
      <c r="CT478" s="165"/>
      <c r="CU478" s="166"/>
      <c r="CV478" s="175" t="str">
        <f>Q495</f>
        <v>C</v>
      </c>
      <c r="CW478" s="177" t="str">
        <f>IF(VLOOKUP($CV478,$A462:$C470,3,FALSE)=0,"",CONCATENATE(VLOOKUP(VLOOKUP($CV478,$A462:$C470,3,FALSE),Players!$J:$N,4,FALSE)," ",VLOOKUP($CV478,$A462:$C470,3,FALSE)," ",IF(ISERROR(VLOOKUP(VLOOKUP($CV478,$A462:$C470,3,FALSE),Players!$J:$N,5,FALSE)),"()",CONCATENATE("(",VLOOKUP(VLOOKUP($CV478,$A462:$C470,3,FALSE),Players!$J:$N,5,FALSE),")"))))</f>
        <v/>
      </c>
      <c r="CX478" s="178"/>
      <c r="CY478" s="178"/>
      <c r="CZ478" s="178"/>
      <c r="DA478" s="178"/>
      <c r="DB478" s="178"/>
      <c r="DC478" s="178"/>
      <c r="DD478" s="178"/>
      <c r="DE478" s="178"/>
      <c r="DF478" s="178"/>
      <c r="DG478" s="178"/>
      <c r="DH478" s="178"/>
      <c r="DI478" s="178"/>
      <c r="DJ478" s="178"/>
      <c r="DK478" s="179"/>
      <c r="DL478" s="150" t="str">
        <f>IF(R495&lt;&gt;"",R495,"")</f>
        <v/>
      </c>
      <c r="DM478" s="151"/>
      <c r="DN478" s="150" t="str">
        <f>IF(T495&lt;&gt;"",T495,"")</f>
        <v/>
      </c>
      <c r="DO478" s="151"/>
      <c r="DP478" s="150" t="str">
        <f>IF(V495&lt;&gt;"",V495,"")</f>
        <v/>
      </c>
      <c r="DQ478" s="151"/>
      <c r="DR478" s="150" t="str">
        <f>IF(X495&lt;&gt;"",X495,"")</f>
        <v/>
      </c>
      <c r="DS478" s="151"/>
      <c r="DT478" s="150" t="str">
        <f>IF(Z495&lt;&gt;"",Z495,"")</f>
        <v/>
      </c>
      <c r="DU478" s="151"/>
      <c r="DV478" s="174" t="str">
        <f>IF($DV476&lt;&gt;"",IF(DV476="W","L","W"),"")</f>
        <v/>
      </c>
    </row>
    <row r="479" spans="1:126" ht="11.25" customHeight="1" thickBot="1">
      <c r="A479" s="192"/>
      <c r="B479" s="193"/>
      <c r="C479" s="175" t="str">
        <f>IF($D458="1P","E","E")</f>
        <v>E</v>
      </c>
      <c r="D479" s="201"/>
      <c r="E479" s="202"/>
      <c r="F479" s="201"/>
      <c r="G479" s="202"/>
      <c r="H479" s="201"/>
      <c r="I479" s="202"/>
      <c r="J479" s="201"/>
      <c r="K479" s="202"/>
      <c r="L479" s="201"/>
      <c r="M479" s="205"/>
      <c r="N479" s="69" t="str">
        <f>IF(CF456&lt;&gt;"",IF(ISERROR(AND(BV460="",BX460="",BZ460="",CB460="",CD460="")),"E",IF(AND(BV460="",BX460="",BZ460="",CB460="",CD460=""),"","E")),"")</f>
        <v/>
      </c>
      <c r="O479" s="192"/>
      <c r="P479" s="193"/>
      <c r="Q479" s="175" t="str">
        <f>IF($D458="1P","E","D")</f>
        <v>D</v>
      </c>
      <c r="R479" s="201"/>
      <c r="S479" s="202"/>
      <c r="T479" s="201"/>
      <c r="U479" s="202"/>
      <c r="V479" s="201"/>
      <c r="W479" s="202"/>
      <c r="X479" s="201"/>
      <c r="Y479" s="202"/>
      <c r="Z479" s="201"/>
      <c r="AA479" s="205"/>
      <c r="AB479" s="69" t="str">
        <f>IF(CF506&lt;&gt;"",IF(ISERROR(AND(BV510="",BX510="",BZ510="",CB510="",CD510="")),"E",IF(AND(BV510="",BX510="",BZ510="",CB510="",CD510=""),"","E")),"")</f>
        <v/>
      </c>
      <c r="AP479" s="3"/>
      <c r="AQ479" s="160"/>
      <c r="AR479" s="161"/>
      <c r="AS479" s="161"/>
      <c r="AT479" s="161"/>
      <c r="AU479" s="161"/>
      <c r="AV479" s="161"/>
      <c r="AW479" s="161"/>
      <c r="AX479" s="161"/>
      <c r="AY479" s="161"/>
      <c r="AZ479" s="161"/>
      <c r="BA479" s="161"/>
      <c r="BB479" s="161"/>
      <c r="BC479" s="162"/>
      <c r="BD479" s="167"/>
      <c r="BE479" s="168"/>
      <c r="BF479" s="176"/>
      <c r="BG479" s="180"/>
      <c r="BH479" s="181"/>
      <c r="BI479" s="181"/>
      <c r="BJ479" s="181"/>
      <c r="BK479" s="181"/>
      <c r="BL479" s="181"/>
      <c r="BM479" s="181"/>
      <c r="BN479" s="181"/>
      <c r="BO479" s="181"/>
      <c r="BP479" s="181"/>
      <c r="BQ479" s="181"/>
      <c r="BR479" s="181"/>
      <c r="BS479" s="181"/>
      <c r="BT479" s="181"/>
      <c r="BU479" s="182"/>
      <c r="BV479" s="152"/>
      <c r="BW479" s="153"/>
      <c r="BX479" s="152"/>
      <c r="BY479" s="153"/>
      <c r="BZ479" s="152"/>
      <c r="CA479" s="153"/>
      <c r="CB479" s="152"/>
      <c r="CC479" s="153"/>
      <c r="CD479" s="152"/>
      <c r="CE479" s="153"/>
      <c r="CF479" s="174"/>
      <c r="CG479" s="160"/>
      <c r="CH479" s="161"/>
      <c r="CI479" s="161"/>
      <c r="CJ479" s="161"/>
      <c r="CK479" s="161"/>
      <c r="CL479" s="161"/>
      <c r="CM479" s="161"/>
      <c r="CN479" s="161"/>
      <c r="CO479" s="161"/>
      <c r="CP479" s="161"/>
      <c r="CQ479" s="161"/>
      <c r="CR479" s="161"/>
      <c r="CS479" s="162"/>
      <c r="CT479" s="167"/>
      <c r="CU479" s="168"/>
      <c r="CV479" s="176"/>
      <c r="CW479" s="180"/>
      <c r="CX479" s="181"/>
      <c r="CY479" s="181"/>
      <c r="CZ479" s="181"/>
      <c r="DA479" s="181"/>
      <c r="DB479" s="181"/>
      <c r="DC479" s="181"/>
      <c r="DD479" s="181"/>
      <c r="DE479" s="181"/>
      <c r="DF479" s="181"/>
      <c r="DG479" s="181"/>
      <c r="DH479" s="181"/>
      <c r="DI479" s="181"/>
      <c r="DJ479" s="181"/>
      <c r="DK479" s="182"/>
      <c r="DL479" s="152"/>
      <c r="DM479" s="153"/>
      <c r="DN479" s="152"/>
      <c r="DO479" s="153"/>
      <c r="DP479" s="152"/>
      <c r="DQ479" s="153"/>
      <c r="DR479" s="152"/>
      <c r="DS479" s="153"/>
      <c r="DT479" s="152"/>
      <c r="DU479" s="153"/>
      <c r="DV479" s="174"/>
    </row>
    <row r="480" spans="1:126" ht="11.25" customHeight="1" thickBot="1">
      <c r="A480" s="194"/>
      <c r="B480" s="195"/>
      <c r="C480" s="207"/>
      <c r="D480" s="203"/>
      <c r="E480" s="204"/>
      <c r="F480" s="203"/>
      <c r="G480" s="204"/>
      <c r="H480" s="203"/>
      <c r="I480" s="204"/>
      <c r="J480" s="203"/>
      <c r="K480" s="204"/>
      <c r="L480" s="203"/>
      <c r="M480" s="206"/>
      <c r="N480" s="69" t="str">
        <f>IF(CF458&lt;&gt;"",IF(CF458="W",IF(SUM(IF(D479&gt;D477,1,0),IF(F479&gt;F477,1,0),IF(H479&gt;H477,1,0),IF(J479&gt;J477,1,0),IF(L479&gt;L477,1,0))&lt;&gt;3,"E",""),""),"")</f>
        <v/>
      </c>
      <c r="O480" s="194"/>
      <c r="P480" s="195"/>
      <c r="Q480" s="207"/>
      <c r="R480" s="203"/>
      <c r="S480" s="204"/>
      <c r="T480" s="203"/>
      <c r="U480" s="204"/>
      <c r="V480" s="203"/>
      <c r="W480" s="204"/>
      <c r="X480" s="203"/>
      <c r="Y480" s="204"/>
      <c r="Z480" s="203"/>
      <c r="AA480" s="206"/>
      <c r="AB480" s="69" t="str">
        <f>IF(CF508&lt;&gt;"",IF(CF508="W",IF(SUM(IF(R479&gt;R477,1,0),IF(T479&gt;T477,1,0),IF(V479&gt;V477,1,0),IF(X479&gt;X477,1,0),IF(Z479&gt;Z477,1,0))&lt;&gt;3,"E",""),""),"")</f>
        <v/>
      </c>
      <c r="AP480" s="3"/>
      <c r="AQ480" s="126"/>
      <c r="AR480" s="126"/>
      <c r="AS480" s="126"/>
      <c r="AT480" s="126"/>
      <c r="AU480" s="126"/>
      <c r="AV480" s="126"/>
      <c r="AW480" s="126"/>
      <c r="AX480" s="126"/>
      <c r="AY480" s="126"/>
      <c r="AZ480" s="126"/>
      <c r="BA480" s="126"/>
      <c r="BB480" s="126"/>
      <c r="BC480" s="126"/>
      <c r="BV480" s="169" t="str">
        <f>IF(CF476&lt;&gt;"",IF(AND(AND(BV476&gt;-1,BV478&gt;-1),OR(BV476&gt;10,BV478&gt;10),ABS(BV476-BV478)&gt;1,IF(OR(BV476&gt;11,BV478&gt;11),ABS(BV476-BV478)=2,TRUE),BV476=INT(BV476),BV478=INT(BV478)),"","Error"),"")</f>
        <v/>
      </c>
      <c r="BW480" s="169"/>
      <c r="BX480" s="169" t="str">
        <f>IF(CF476&lt;&gt;"",IF(AND(AND(BX476&gt;-1,BX478&gt;-1),OR(BX476&gt;10,BX478&gt;10),ABS(BX476-BX478)&gt;1,IF(OR(BX476&gt;11,BX478&gt;11),ABS(BX476-BX478)=2,TRUE),BX476=INT(BX476),BX478=INT(BX478)),"","Error"),"")</f>
        <v/>
      </c>
      <c r="BY480" s="169"/>
      <c r="BZ480" s="169" t="str">
        <f>IF(CF476&lt;&gt;"",IF(AND(AND(BZ476&gt;-1,BZ478&gt;-1),OR(BZ476&gt;10,BZ478&gt;10),ABS(BZ476-BZ478)&gt;1,IF(OR(BZ476&gt;11,BZ478&gt;11),ABS(BZ476-BZ478)=2,TRUE),BZ476=INT(BZ476),BZ478=INT(BZ478)),"","Error"),"")</f>
        <v/>
      </c>
      <c r="CA480" s="169"/>
      <c r="CB480" s="169" t="str">
        <f>IF(AND(CF476&lt;&gt;"",CB476&lt;&gt;""),IF(AND(AND(CB476&gt;-1,CB478&gt;-1),OR(CB476&gt;10,CB478&gt;10),ABS(CB476-CB478)&gt;1,IF(OR(CB476&gt;11,CB478&gt;11),ABS(CB476-CB478)=2,TRUE),CB476=INT(CB476),CB478=INT(CB478)),"","Error"),"")</f>
        <v/>
      </c>
      <c r="CC480" s="169"/>
      <c r="CD480" s="169" t="str">
        <f>IF(AND(CF476&lt;&gt;"",CD476&lt;&gt;""),IF(AND(AND(CD476&gt;-1,CD478&gt;-1),OR(CD476&gt;10,CD478&gt;10),ABS(CD476-CD478)&gt;1,IF(OR(CD476&gt;11,CD478&gt;11),ABS(CD476-CD478)=2,TRUE),CD476=INT(CD476),CD478=INT(CD478)),"","Error"),"")</f>
        <v/>
      </c>
      <c r="CE480" s="169"/>
      <c r="CG480" s="126"/>
      <c r="CH480" s="126"/>
      <c r="CI480" s="126"/>
      <c r="CJ480" s="126"/>
      <c r="CK480" s="126"/>
      <c r="CL480" s="126"/>
      <c r="CM480" s="126"/>
      <c r="CN480" s="126"/>
      <c r="CO480" s="126"/>
      <c r="CP480" s="126"/>
      <c r="CQ480" s="126"/>
      <c r="CR480" s="126"/>
      <c r="CS480" s="126"/>
      <c r="DL480" s="169" t="str">
        <f>IF(DV476&lt;&gt;"",IF(AND(AND(DL476&gt;-1,DL478&gt;-1),OR(DL476&gt;10,DL478&gt;10),ABS(DL476-DL478)&gt;1,IF(OR(DL476&gt;11,DL478&gt;11),ABS(DL476-DL478)=2,TRUE),DL476=INT(DL476),DL478=INT(DL478)),"","Error"),"")</f>
        <v/>
      </c>
      <c r="DM480" s="169"/>
      <c r="DN480" s="169" t="str">
        <f>IF(DV476&lt;&gt;"",IF(AND(AND(DN476&gt;-1,DN478&gt;-1),OR(DN476&gt;10,DN478&gt;10),ABS(DN476-DN478)&gt;1,IF(OR(DN476&gt;11,DN478&gt;11),ABS(DN476-DN478)=2,TRUE),DN476=INT(DN476),DN478=INT(DN478)),"","Error"),"")</f>
        <v/>
      </c>
      <c r="DO480" s="169"/>
      <c r="DP480" s="169" t="str">
        <f>IF(DV476&lt;&gt;"",IF(AND(AND(DP476&gt;-1,DP478&gt;-1),OR(DP476&gt;10,DP478&gt;10),ABS(DP476-DP478)&gt;1,IF(OR(DP476&gt;11,DP478&gt;11),ABS(DP476-DP478)=2,TRUE),DP476=INT(DP476),DP478=INT(DP478)),"","Error"),"")</f>
        <v/>
      </c>
      <c r="DQ480" s="169"/>
      <c r="DR480" s="169" t="str">
        <f>IF(AND(DV476&lt;&gt;"",DR476&lt;&gt;""),IF(AND(AND(DR476&gt;-1,DR478&gt;-1),OR(DR476&gt;10,DR478&gt;10),ABS(DR476-DR478)&gt;1,IF(OR(DR476&gt;11,DR478&gt;11),ABS(DR476-DR478)=2,TRUE),DR476=INT(DR476),DR478=INT(DR478)),"","Error"),"")</f>
        <v/>
      </c>
      <c r="DS480" s="169"/>
      <c r="DT480" s="169" t="str">
        <f>IF(AND(DV476&lt;&gt;"",DT476&lt;&gt;""),IF(AND(AND(DT476&gt;-1,DT478&gt;-1),OR(DT476&gt;10,DT478&gt;10),ABS(DT476-DT478)&gt;1,IF(OR(DT476&gt;11,DT478&gt;11),ABS(DT476-DT478)=2,TRUE),DT476=INT(DT476),DT478=INT(DT478)),"","Error"),"")</f>
        <v/>
      </c>
      <c r="DU480" s="169"/>
      <c r="DV480" s="3"/>
    </row>
    <row r="481" spans="1:126" ht="11.25" customHeight="1">
      <c r="A481" s="170">
        <v>2</v>
      </c>
      <c r="B481" s="191"/>
      <c r="C481" s="183" t="str">
        <f>IF($D458="1P","C","C")</f>
        <v>C</v>
      </c>
      <c r="D481" s="197"/>
      <c r="E481" s="198"/>
      <c r="F481" s="197"/>
      <c r="G481" s="198"/>
      <c r="H481" s="197"/>
      <c r="I481" s="198"/>
      <c r="J481" s="197"/>
      <c r="K481" s="198"/>
      <c r="L481" s="197"/>
      <c r="M481" s="208"/>
      <c r="N481" s="69" t="str">
        <f>IF(CF466&lt;&gt;"",IF(CF466="W",IF(SUM(IF(D481&gt;D483,1,0),IF(F481&gt;F483,1,0),IF(H481&gt;H483,1,0),IF(J481&gt;J483,1,0),IF(L481&gt;L483,1,0))&lt;&gt;3,"E",""),""),"")</f>
        <v/>
      </c>
      <c r="O481" s="170">
        <v>7</v>
      </c>
      <c r="P481" s="191"/>
      <c r="Q481" s="183" t="str">
        <f>IF($D458="1P","A","A")</f>
        <v>A</v>
      </c>
      <c r="R481" s="197"/>
      <c r="S481" s="198"/>
      <c r="T481" s="197"/>
      <c r="U481" s="198"/>
      <c r="V481" s="197"/>
      <c r="W481" s="198"/>
      <c r="X481" s="197"/>
      <c r="Y481" s="198"/>
      <c r="Z481" s="197"/>
      <c r="AA481" s="208"/>
      <c r="AB481" s="69" t="str">
        <f>IF(CF516&lt;&gt;"",IF(CF516="W",IF(SUM(IF(R481&gt;R483,1,0),IF(T481&gt;T483,1,0),IF(V481&gt;V483,1,0),IF(X481&gt;X483,1,0),IF(Z481&gt;Z483,1,0))&lt;&gt;3,"E",""),""),"")</f>
        <v/>
      </c>
      <c r="AP481" s="3"/>
      <c r="AQ481" s="126"/>
      <c r="AR481" s="126"/>
      <c r="AS481" s="126"/>
      <c r="AT481" s="126"/>
      <c r="AU481" s="126"/>
      <c r="AV481" s="126"/>
      <c r="AW481" s="126"/>
      <c r="AX481" s="126"/>
      <c r="AY481" s="126"/>
      <c r="AZ481" s="126"/>
      <c r="BA481" s="126"/>
      <c r="BB481" s="126"/>
      <c r="BC481" s="126"/>
      <c r="CG481" s="126"/>
      <c r="CH481" s="126"/>
      <c r="CI481" s="126"/>
      <c r="CJ481" s="126"/>
      <c r="CK481" s="126"/>
      <c r="CL481" s="126"/>
      <c r="CM481" s="126"/>
      <c r="CN481" s="126"/>
      <c r="CO481" s="126"/>
      <c r="CP481" s="126"/>
      <c r="CQ481" s="126"/>
      <c r="CR481" s="126"/>
      <c r="CS481" s="126"/>
      <c r="DV481" s="3"/>
    </row>
    <row r="482" spans="1:126" ht="11.25" customHeight="1">
      <c r="A482" s="192"/>
      <c r="B482" s="193"/>
      <c r="C482" s="196"/>
      <c r="D482" s="199"/>
      <c r="E482" s="200"/>
      <c r="F482" s="199"/>
      <c r="G482" s="200"/>
      <c r="H482" s="199"/>
      <c r="I482" s="200"/>
      <c r="J482" s="199"/>
      <c r="K482" s="200"/>
      <c r="L482" s="199"/>
      <c r="M482" s="209"/>
      <c r="N482" s="69" t="str">
        <f>IF(CF466&lt;&gt;"",IF(ISERROR(AND(BV470="",BX470="",BZ470="",CB470="",CD470="")),"E",IF(AND(BV470="",BX470="",BZ470="",CB470="",CD470=""),"","E")),"")</f>
        <v/>
      </c>
      <c r="O482" s="192"/>
      <c r="P482" s="193"/>
      <c r="Q482" s="196"/>
      <c r="R482" s="199"/>
      <c r="S482" s="200"/>
      <c r="T482" s="199"/>
      <c r="U482" s="200"/>
      <c r="V482" s="199"/>
      <c r="W482" s="200"/>
      <c r="X482" s="199"/>
      <c r="Y482" s="200"/>
      <c r="Z482" s="199"/>
      <c r="AA482" s="209"/>
      <c r="AB482" s="69" t="str">
        <f>IF(CF516&lt;&gt;"",IF(ISERROR(AND(BV520="",BX520="",BZ520="",CB520="",CD520="")),"E",IF(AND(BV520="",BX520="",BZ520="",CB520="",CD520=""),"","E")),"")</f>
        <v/>
      </c>
      <c r="AP482" s="3"/>
      <c r="AQ482" s="127"/>
      <c r="AR482" s="127"/>
      <c r="AS482" s="127"/>
      <c r="AT482" s="127"/>
      <c r="AU482" s="127"/>
      <c r="AV482" s="127"/>
      <c r="AW482" s="127"/>
      <c r="AX482" s="127"/>
      <c r="AY482" s="127"/>
      <c r="AZ482" s="127"/>
      <c r="BA482" s="127"/>
      <c r="BB482" s="127"/>
      <c r="BC482" s="127"/>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3"/>
      <c r="CG482" s="127"/>
      <c r="CH482" s="127"/>
      <c r="CI482" s="127"/>
      <c r="CJ482" s="127"/>
      <c r="CK482" s="127"/>
      <c r="CL482" s="127"/>
      <c r="CM482" s="127"/>
      <c r="CN482" s="127"/>
      <c r="CO482" s="127"/>
      <c r="CP482" s="127"/>
      <c r="CQ482" s="127"/>
      <c r="CR482" s="127"/>
      <c r="CS482" s="127"/>
      <c r="CT482" s="40"/>
      <c r="CU482" s="40"/>
      <c r="CV482" s="40"/>
      <c r="CW482" s="40"/>
      <c r="CX482" s="40"/>
      <c r="CY482" s="40"/>
      <c r="CZ482" s="40"/>
      <c r="DA482" s="40"/>
      <c r="DB482" s="40"/>
      <c r="DC482" s="40"/>
      <c r="DD482" s="40"/>
      <c r="DE482" s="40"/>
      <c r="DF482" s="40"/>
      <c r="DG482" s="40"/>
      <c r="DH482" s="40"/>
      <c r="DI482" s="40"/>
      <c r="DJ482" s="40"/>
      <c r="DK482" s="40"/>
      <c r="DL482" s="40"/>
      <c r="DM482" s="40"/>
      <c r="DN482" s="40"/>
      <c r="DO482" s="40"/>
      <c r="DP482" s="40"/>
      <c r="DQ482" s="40"/>
      <c r="DR482" s="40"/>
      <c r="DS482" s="40"/>
      <c r="DT482" s="40"/>
      <c r="DU482" s="40"/>
      <c r="DV482" s="3"/>
    </row>
    <row r="483" spans="1:126" ht="11.25" customHeight="1">
      <c r="A483" s="192"/>
      <c r="B483" s="193"/>
      <c r="C483" s="175" t="str">
        <f>IF($D458="1P","D","D")</f>
        <v>D</v>
      </c>
      <c r="D483" s="201"/>
      <c r="E483" s="202"/>
      <c r="F483" s="201"/>
      <c r="G483" s="202"/>
      <c r="H483" s="201"/>
      <c r="I483" s="202"/>
      <c r="J483" s="201"/>
      <c r="K483" s="202"/>
      <c r="L483" s="201"/>
      <c r="M483" s="205"/>
      <c r="N483" s="69" t="str">
        <f>IF(CF466&lt;&gt;"",IF(ISERROR(AND(BV470="",BX470="",BZ470="",CB470="",CD470="")),"E",IF(AND(BV470="",BX470="",BZ470="",CB470="",CD470=""),"","E")),"")</f>
        <v/>
      </c>
      <c r="O483" s="192"/>
      <c r="P483" s="193"/>
      <c r="Q483" s="175" t="str">
        <f>IF($D458="1P","C","B")</f>
        <v>B</v>
      </c>
      <c r="R483" s="201"/>
      <c r="S483" s="202"/>
      <c r="T483" s="201"/>
      <c r="U483" s="202"/>
      <c r="V483" s="201"/>
      <c r="W483" s="202"/>
      <c r="X483" s="201"/>
      <c r="Y483" s="202"/>
      <c r="Z483" s="201"/>
      <c r="AA483" s="205"/>
      <c r="AB483" s="69" t="str">
        <f>IF(CF516&lt;&gt;"",IF(ISERROR(AND(BV520="",BX520="",BZ520="",CB520="",CD520="")),"E",IF(AND(BV520="",BX520="",BZ520="",CB520="",CD520=""),"","E")),"")</f>
        <v/>
      </c>
      <c r="AP483" s="3"/>
      <c r="AQ483" s="128"/>
      <c r="AR483" s="128"/>
      <c r="AS483" s="128"/>
      <c r="AT483" s="128"/>
      <c r="AU483" s="128"/>
      <c r="AV483" s="128"/>
      <c r="AW483" s="128"/>
      <c r="AX483" s="128"/>
      <c r="AY483" s="128"/>
      <c r="AZ483" s="128"/>
      <c r="BA483" s="128"/>
      <c r="BB483" s="128"/>
      <c r="BC483" s="128"/>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3"/>
      <c r="CG483" s="128"/>
      <c r="CH483" s="128"/>
      <c r="CI483" s="128"/>
      <c r="CJ483" s="128"/>
      <c r="CK483" s="128"/>
      <c r="CL483" s="128"/>
      <c r="CM483" s="128"/>
      <c r="CN483" s="128"/>
      <c r="CO483" s="128"/>
      <c r="CP483" s="128"/>
      <c r="CQ483" s="128"/>
      <c r="CR483" s="128"/>
      <c r="CS483" s="128"/>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3"/>
    </row>
    <row r="484" spans="1:126" ht="11.25" customHeight="1" thickBot="1">
      <c r="A484" s="194"/>
      <c r="B484" s="195"/>
      <c r="C484" s="207"/>
      <c r="D484" s="203"/>
      <c r="E484" s="204"/>
      <c r="F484" s="203"/>
      <c r="G484" s="204"/>
      <c r="H484" s="203"/>
      <c r="I484" s="204"/>
      <c r="J484" s="203"/>
      <c r="K484" s="204"/>
      <c r="L484" s="203"/>
      <c r="M484" s="206"/>
      <c r="N484" s="69" t="str">
        <f>IF(CF468&lt;&gt;"",IF(CF468="W",IF(SUM(IF(D483&gt;D481,1,0),IF(F483&gt;F481,1,0),IF(H483&gt;H481,1,0),IF(J483&gt;J481,1,0),IF(L483&gt;L481,1,0))&lt;&gt;3,"E",""),""),"")</f>
        <v/>
      </c>
      <c r="O484" s="194"/>
      <c r="P484" s="195"/>
      <c r="Q484" s="207"/>
      <c r="R484" s="203"/>
      <c r="S484" s="204"/>
      <c r="T484" s="203"/>
      <c r="U484" s="204"/>
      <c r="V484" s="203"/>
      <c r="W484" s="204"/>
      <c r="X484" s="203"/>
      <c r="Y484" s="204"/>
      <c r="Z484" s="203"/>
      <c r="AA484" s="206"/>
      <c r="AB484" s="69" t="str">
        <f>IF(CF518&lt;&gt;"",IF(CF518="W",IF(SUM(IF(R483&gt;R481,1,0),IF(T483&gt;T481,1,0),IF(V483&gt;V481,1,0),IF(X483&gt;X481,1,0),IF(Z483&gt;Z481,1,0))&lt;&gt;3,"E",""),""),"")</f>
        <v/>
      </c>
      <c r="AP484" s="3"/>
      <c r="AQ484" s="126"/>
      <c r="AR484" s="126"/>
      <c r="AS484" s="126"/>
      <c r="AT484" s="126"/>
      <c r="AU484" s="126"/>
      <c r="AV484" s="126"/>
      <c r="AW484" s="126"/>
      <c r="AX484" s="126"/>
      <c r="AY484" s="126"/>
      <c r="AZ484" s="126"/>
      <c r="BA484" s="126"/>
      <c r="BB484" s="126"/>
      <c r="BC484" s="126"/>
      <c r="CF484" s="3"/>
      <c r="CG484" s="126"/>
      <c r="CH484" s="126"/>
      <c r="CI484" s="126"/>
      <c r="CJ484" s="126"/>
      <c r="CK484" s="126"/>
      <c r="CL484" s="126"/>
      <c r="CM484" s="126"/>
      <c r="CN484" s="126"/>
      <c r="CO484" s="126"/>
      <c r="CP484" s="126"/>
      <c r="CQ484" s="126"/>
      <c r="CR484" s="126"/>
      <c r="CS484" s="126"/>
      <c r="DV484" s="3"/>
    </row>
    <row r="485" spans="1:126" ht="11.25" customHeight="1" thickBot="1">
      <c r="A485" s="170">
        <v>3</v>
      </c>
      <c r="B485" s="191"/>
      <c r="C485" s="183" t="str">
        <f>IF($D458="1P","A","A")</f>
        <v>A</v>
      </c>
      <c r="D485" s="197"/>
      <c r="E485" s="198"/>
      <c r="F485" s="197"/>
      <c r="G485" s="198"/>
      <c r="H485" s="197"/>
      <c r="I485" s="198"/>
      <c r="J485" s="197"/>
      <c r="K485" s="198"/>
      <c r="L485" s="197"/>
      <c r="M485" s="208"/>
      <c r="N485" s="69" t="str">
        <f>IF(CF476&lt;&gt;"",IF(CF476="W",IF(SUM(IF(D485&gt;D487,1,0),IF(F485&gt;F487,1,0),IF(H485&gt;H487,1,0),IF(J485&gt;J487,1,0),IF(L485&gt;L487,1,0))&lt;&gt;3,"E",""),""),"")</f>
        <v/>
      </c>
      <c r="O485" s="170">
        <v>8</v>
      </c>
      <c r="P485" s="191"/>
      <c r="Q485" s="183" t="str">
        <f>IF($D458="1P","B","D")</f>
        <v>D</v>
      </c>
      <c r="R485" s="197"/>
      <c r="S485" s="198"/>
      <c r="T485" s="197"/>
      <c r="U485" s="198"/>
      <c r="V485" s="197"/>
      <c r="W485" s="198"/>
      <c r="X485" s="197"/>
      <c r="Y485" s="198"/>
      <c r="Z485" s="197"/>
      <c r="AA485" s="208"/>
      <c r="AB485" s="69" t="str">
        <f>IF(DV456&lt;&gt;"",IF(DV456="W",IF(SUM(IF(R485&gt;R487,1,0),IF(T485&gt;T487,1,0),IF(V485&gt;V487,1,0),IF(X485&gt;X487,1,0),IF(Z485&gt;Z487,1,0))&lt;&gt;3,"E",""),""),"")</f>
        <v/>
      </c>
      <c r="AP485" s="3"/>
      <c r="AQ485" s="127"/>
      <c r="AR485" s="127"/>
      <c r="AS485" s="127"/>
      <c r="AT485" s="127"/>
      <c r="AU485" s="127"/>
      <c r="AV485" s="127"/>
      <c r="AW485" s="127"/>
      <c r="AX485" s="127"/>
      <c r="AY485" s="127"/>
      <c r="AZ485" s="127"/>
      <c r="BA485" s="127"/>
      <c r="BB485" s="127"/>
      <c r="BC485" s="127"/>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3"/>
      <c r="CG485" s="126"/>
      <c r="CH485" s="126"/>
      <c r="CI485" s="126"/>
      <c r="CJ485" s="126"/>
      <c r="CK485" s="126"/>
      <c r="CL485" s="126"/>
      <c r="CM485" s="126"/>
      <c r="CN485" s="126"/>
      <c r="CO485" s="126"/>
      <c r="CP485" s="126"/>
      <c r="CQ485" s="126"/>
      <c r="CR485" s="126"/>
      <c r="CS485" s="126"/>
      <c r="DV485" s="3"/>
    </row>
    <row r="486" spans="1:126" ht="11.25" customHeight="1">
      <c r="A486" s="192"/>
      <c r="B486" s="193"/>
      <c r="C486" s="196"/>
      <c r="D486" s="199"/>
      <c r="E486" s="200"/>
      <c r="F486" s="199"/>
      <c r="G486" s="200"/>
      <c r="H486" s="199"/>
      <c r="I486" s="200"/>
      <c r="J486" s="199"/>
      <c r="K486" s="200"/>
      <c r="L486" s="199"/>
      <c r="M486" s="209"/>
      <c r="N486" s="69" t="str">
        <f>IF(CF476&lt;&gt;"",IF(ISERROR(AND(BV480="",BX480="",BZ480="",CB480="",CD480="")),"E",IF(AND(BV480="",BX480="",BZ480="",CB480="",CD480=""),"","E")),"")</f>
        <v/>
      </c>
      <c r="O486" s="192"/>
      <c r="P486" s="193"/>
      <c r="Q486" s="196"/>
      <c r="R486" s="199"/>
      <c r="S486" s="200"/>
      <c r="T486" s="199"/>
      <c r="U486" s="200"/>
      <c r="V486" s="199"/>
      <c r="W486" s="200"/>
      <c r="X486" s="199"/>
      <c r="Y486" s="200"/>
      <c r="Z486" s="199"/>
      <c r="AA486" s="209"/>
      <c r="AB486" s="69" t="str">
        <f>IF(DV456&lt;&gt;"",IF(ISERROR(AND(DL460="",DN460="",DO460="",DR460="",DT460="")),"E",IF(AND(DL460="",DN460="",DP460="",DR460="",DT460=""),"","E")),"")</f>
        <v/>
      </c>
      <c r="AP486" s="3"/>
      <c r="AQ486" s="154" t="str">
        <f>CONCATENATE($A460," ",$D460,","," ",$F458)</f>
        <v>Group: 8, Women's Singles</v>
      </c>
      <c r="AR486" s="155"/>
      <c r="AS486" s="155"/>
      <c r="AT486" s="155"/>
      <c r="AU486" s="155"/>
      <c r="AV486" s="155"/>
      <c r="AW486" s="155"/>
      <c r="AX486" s="155"/>
      <c r="AY486" s="155"/>
      <c r="AZ486" s="155"/>
      <c r="BA486" s="155"/>
      <c r="BB486" s="155"/>
      <c r="BC486" s="156"/>
      <c r="BD486" s="163">
        <f>A489</f>
        <v>4</v>
      </c>
      <c r="BE486" s="164"/>
      <c r="BF486" s="183" t="str">
        <f>C489</f>
        <v>C</v>
      </c>
      <c r="BG486" s="185" t="str">
        <f>IF(VLOOKUP($BF486,$A462:$C470,3,FALSE)=0,"",CONCATENATE(VLOOKUP(VLOOKUP($BF486,$A462:$C470,3,FALSE),Players!$J:$N,4,FALSE)," ",VLOOKUP($BF486,$A462:$C470,3,FALSE)," ",IF(ISERROR(VLOOKUP(VLOOKUP($BF486,$A462:$C470,3,FALSE),Players!$J:$N,5,FALSE)),"()",CONCATENATE("(",VLOOKUP(VLOOKUP($BF486,$A462:$C470,3,FALSE),Players!$J:$N,5,FALSE),")"))))</f>
        <v/>
      </c>
      <c r="BH486" s="186"/>
      <c r="BI486" s="186"/>
      <c r="BJ486" s="186"/>
      <c r="BK486" s="186"/>
      <c r="BL486" s="186"/>
      <c r="BM486" s="186"/>
      <c r="BN486" s="186"/>
      <c r="BO486" s="186"/>
      <c r="BP486" s="186"/>
      <c r="BQ486" s="186"/>
      <c r="BR486" s="186"/>
      <c r="BS486" s="186"/>
      <c r="BT486" s="186"/>
      <c r="BU486" s="187"/>
      <c r="BV486" s="170" t="str">
        <f>IF(D489&lt;&gt;"",D489,"")</f>
        <v/>
      </c>
      <c r="BW486" s="171"/>
      <c r="BX486" s="170" t="str">
        <f>IF(F489&lt;&gt;"",F489,"")</f>
        <v/>
      </c>
      <c r="BY486" s="171"/>
      <c r="BZ486" s="170" t="str">
        <f>IF(H489&lt;&gt;"",H489,"")</f>
        <v/>
      </c>
      <c r="CA486" s="171"/>
      <c r="CB486" s="170" t="str">
        <f>IF(J489&lt;&gt;"",J489,"")</f>
        <v/>
      </c>
      <c r="CC486" s="171"/>
      <c r="CD486" s="170" t="str">
        <f>IF(L489&lt;&gt;"",L489,"")</f>
        <v/>
      </c>
      <c r="CE486" s="171"/>
      <c r="CF486" s="174" t="str">
        <f>IF($CD486=$CD488,IF($CB486=$CB488,IF($BZ486&lt;&gt;"",IF($BZ486&gt;$BZ488,"W","L"),""),IF($CB486&gt;$CB488,"W","L")),IF($CD486&gt;$CD488,"W","L"))</f>
        <v/>
      </c>
      <c r="CG486" s="126"/>
      <c r="CH486" s="126"/>
      <c r="CI486" s="126"/>
      <c r="CJ486" s="126"/>
      <c r="CK486" s="126"/>
      <c r="CL486" s="126"/>
      <c r="CM486" s="126"/>
      <c r="CN486" s="126"/>
      <c r="CO486" s="126"/>
      <c r="CP486" s="126"/>
      <c r="CQ486" s="126"/>
      <c r="CR486" s="126"/>
      <c r="CS486" s="126"/>
      <c r="DV486" s="3"/>
    </row>
    <row r="487" spans="1:126" ht="11.25" customHeight="1">
      <c r="A487" s="192"/>
      <c r="B487" s="193"/>
      <c r="C487" s="175" t="str">
        <f>IF($D458="1P","E","D")</f>
        <v>D</v>
      </c>
      <c r="D487" s="201"/>
      <c r="E487" s="202"/>
      <c r="F487" s="201"/>
      <c r="G487" s="202"/>
      <c r="H487" s="201"/>
      <c r="I487" s="202"/>
      <c r="J487" s="201"/>
      <c r="K487" s="202"/>
      <c r="L487" s="201"/>
      <c r="M487" s="205"/>
      <c r="N487" s="69" t="str">
        <f>IF(CF476&lt;&gt;"",IF(ISERROR(AND(BV480="",BX480="",BZ480="",CB480="",CD480="")),"E",IF(AND(BV480="",BX480="",BZ480="",CB480="",CD480=""),"","E")),"")</f>
        <v/>
      </c>
      <c r="O487" s="192"/>
      <c r="P487" s="193"/>
      <c r="Q487" s="175" t="str">
        <f>IF($D458="1P","D","E")</f>
        <v>E</v>
      </c>
      <c r="R487" s="201"/>
      <c r="S487" s="202"/>
      <c r="T487" s="201"/>
      <c r="U487" s="202"/>
      <c r="V487" s="201"/>
      <c r="W487" s="202"/>
      <c r="X487" s="201"/>
      <c r="Y487" s="202"/>
      <c r="Z487" s="201"/>
      <c r="AA487" s="205"/>
      <c r="AB487" s="69" t="str">
        <f>IF(DV456&lt;&gt;"",IF(ISERROR(AND(DL460="",DN460="",DO460="",DR460="",DT460="")),"E",IF(AND(DL460="",DN460="",DP460="",DR460="",DT460=""),"","E")),"")</f>
        <v/>
      </c>
      <c r="AP487" s="3"/>
      <c r="AQ487" s="157"/>
      <c r="AR487" s="158"/>
      <c r="AS487" s="158"/>
      <c r="AT487" s="158"/>
      <c r="AU487" s="158"/>
      <c r="AV487" s="158"/>
      <c r="AW487" s="158"/>
      <c r="AX487" s="158"/>
      <c r="AY487" s="158"/>
      <c r="AZ487" s="158"/>
      <c r="BA487" s="158"/>
      <c r="BB487" s="158"/>
      <c r="BC487" s="159"/>
      <c r="BD487" s="165"/>
      <c r="BE487" s="166"/>
      <c r="BF487" s="184"/>
      <c r="BG487" s="188"/>
      <c r="BH487" s="189"/>
      <c r="BI487" s="189"/>
      <c r="BJ487" s="189"/>
      <c r="BK487" s="189"/>
      <c r="BL487" s="189"/>
      <c r="BM487" s="189"/>
      <c r="BN487" s="189"/>
      <c r="BO487" s="189"/>
      <c r="BP487" s="189"/>
      <c r="BQ487" s="189"/>
      <c r="BR487" s="189"/>
      <c r="BS487" s="189"/>
      <c r="BT487" s="189"/>
      <c r="BU487" s="190"/>
      <c r="BV487" s="172"/>
      <c r="BW487" s="173"/>
      <c r="BX487" s="172"/>
      <c r="BY487" s="173"/>
      <c r="BZ487" s="172"/>
      <c r="CA487" s="173"/>
      <c r="CB487" s="172"/>
      <c r="CC487" s="173"/>
      <c r="CD487" s="172"/>
      <c r="CE487" s="173"/>
      <c r="CF487" s="174"/>
      <c r="CG487" s="126"/>
      <c r="CH487" s="126"/>
      <c r="CI487" s="126"/>
      <c r="CJ487" s="126"/>
      <c r="CK487" s="126"/>
      <c r="CL487" s="126"/>
      <c r="CM487" s="126"/>
      <c r="CN487" s="126"/>
      <c r="CO487" s="126"/>
      <c r="CP487" s="126"/>
      <c r="CQ487" s="126"/>
      <c r="CR487" s="126"/>
      <c r="CS487" s="126"/>
      <c r="DV487" s="3"/>
    </row>
    <row r="488" spans="1:126" ht="11.25" customHeight="1" thickBot="1">
      <c r="A488" s="194"/>
      <c r="B488" s="195"/>
      <c r="C488" s="207"/>
      <c r="D488" s="203"/>
      <c r="E488" s="204"/>
      <c r="F488" s="203"/>
      <c r="G488" s="204"/>
      <c r="H488" s="203"/>
      <c r="I488" s="204"/>
      <c r="J488" s="203"/>
      <c r="K488" s="204"/>
      <c r="L488" s="203"/>
      <c r="M488" s="206"/>
      <c r="N488" s="69" t="str">
        <f>IF(CF478&lt;&gt;"",IF(CF478="W",IF(SUM(IF(D487&gt;D485,1,0),IF(F487&gt;F485,1,0),IF(H487&gt;H485,1,0),IF(J487&gt;J485,1,0),IF(L487&gt;L485,1,0))&lt;&gt;3,"E",""),""),"")</f>
        <v/>
      </c>
      <c r="O488" s="194"/>
      <c r="P488" s="195"/>
      <c r="Q488" s="207"/>
      <c r="R488" s="203"/>
      <c r="S488" s="204"/>
      <c r="T488" s="203"/>
      <c r="U488" s="204"/>
      <c r="V488" s="203"/>
      <c r="W488" s="204"/>
      <c r="X488" s="203"/>
      <c r="Y488" s="204"/>
      <c r="Z488" s="203"/>
      <c r="AA488" s="206"/>
      <c r="AB488" s="69" t="str">
        <f>IF(DV458&lt;&gt;"",IF(DV458="W",IF(SUM(IF(R487&gt;R485,1,0),IF(T487&gt;T485,1,0),IF(V487&gt;V485,1,0),IF(X487&gt;X485,1,0),IF(Z487&gt;Z485,1,0))&lt;&gt;3,"E",""),""),"")</f>
        <v/>
      </c>
      <c r="AP488" s="3"/>
      <c r="AQ488" s="157"/>
      <c r="AR488" s="158"/>
      <c r="AS488" s="158"/>
      <c r="AT488" s="158"/>
      <c r="AU488" s="158"/>
      <c r="AV488" s="158"/>
      <c r="AW488" s="158"/>
      <c r="AX488" s="158"/>
      <c r="AY488" s="158"/>
      <c r="AZ488" s="158"/>
      <c r="BA488" s="158"/>
      <c r="BB488" s="158"/>
      <c r="BC488" s="159"/>
      <c r="BD488" s="165"/>
      <c r="BE488" s="166"/>
      <c r="BF488" s="175" t="str">
        <f>C491</f>
        <v>E</v>
      </c>
      <c r="BG488" s="177" t="str">
        <f>IF(VLOOKUP($BF488,$A462:$C470,3,FALSE)=0,"",CONCATENATE(VLOOKUP(VLOOKUP($BF488,$A462:$C470,3,FALSE),Players!$J:$N,4,FALSE)," ",VLOOKUP($BF488,$A462:$C470,3,FALSE)," ",IF(ISERROR(VLOOKUP(VLOOKUP($BF488,$A462:$C470,3,FALSE),Players!$J:$N,5,FALSE)),"()",CONCATENATE("(",VLOOKUP(VLOOKUP($BF488,$A462:$C470,3,FALSE),Players!$J:$N,5,FALSE),")"))))</f>
        <v/>
      </c>
      <c r="BH488" s="178"/>
      <c r="BI488" s="178"/>
      <c r="BJ488" s="178"/>
      <c r="BK488" s="178"/>
      <c r="BL488" s="178"/>
      <c r="BM488" s="178"/>
      <c r="BN488" s="178"/>
      <c r="BO488" s="178"/>
      <c r="BP488" s="178"/>
      <c r="BQ488" s="178"/>
      <c r="BR488" s="178"/>
      <c r="BS488" s="178"/>
      <c r="BT488" s="178"/>
      <c r="BU488" s="179"/>
      <c r="BV488" s="150" t="str">
        <f>IF(D491&lt;&gt;"",D491,"")</f>
        <v/>
      </c>
      <c r="BW488" s="151"/>
      <c r="BX488" s="150" t="str">
        <f>IF(F491&lt;&gt;"",F491,"")</f>
        <v/>
      </c>
      <c r="BY488" s="151"/>
      <c r="BZ488" s="150" t="str">
        <f>IF(H491&lt;&gt;"",H491,"")</f>
        <v/>
      </c>
      <c r="CA488" s="151"/>
      <c r="CB488" s="150" t="str">
        <f>IF(J491&lt;&gt;"",J491,"")</f>
        <v/>
      </c>
      <c r="CC488" s="151"/>
      <c r="CD488" s="150" t="str">
        <f>IF(L491&lt;&gt;"",L491,"")</f>
        <v/>
      </c>
      <c r="CE488" s="151"/>
      <c r="CF488" s="174" t="str">
        <f>IF($CF486&lt;&gt;"",IF(CF486="W","L","W"),"")</f>
        <v/>
      </c>
      <c r="CG488" s="126"/>
      <c r="CH488" s="126"/>
      <c r="CI488" s="126"/>
      <c r="CJ488" s="126"/>
      <c r="CK488" s="126"/>
      <c r="CL488" s="126"/>
      <c r="CM488" s="126"/>
      <c r="CN488" s="126"/>
      <c r="CO488" s="126"/>
      <c r="CP488" s="126"/>
      <c r="CQ488" s="126"/>
      <c r="CR488" s="126"/>
      <c r="CS488" s="126"/>
      <c r="DV488" s="3"/>
    </row>
    <row r="489" spans="1:126" ht="11.25" customHeight="1" thickBot="1">
      <c r="A489" s="170">
        <v>4</v>
      </c>
      <c r="B489" s="191"/>
      <c r="C489" s="183" t="str">
        <f>IF($D458="1P","B","C")</f>
        <v>C</v>
      </c>
      <c r="D489" s="197"/>
      <c r="E489" s="198"/>
      <c r="F489" s="197"/>
      <c r="G489" s="198"/>
      <c r="H489" s="197"/>
      <c r="I489" s="198"/>
      <c r="J489" s="197"/>
      <c r="K489" s="198"/>
      <c r="L489" s="197"/>
      <c r="M489" s="208"/>
      <c r="N489" s="69" t="str">
        <f>IF(CF486&lt;&gt;"",IF(CF486="W",IF(SUM(IF(D489&gt;D491,1,0),IF(F489&gt;F491,1,0),IF(H489&gt;H491,1,0),IF(J489&gt;J491,1,0),IF(L489&gt;L491,1,0))&lt;&gt;3,"E",""),""),"")</f>
        <v/>
      </c>
      <c r="O489" s="170">
        <v>9</v>
      </c>
      <c r="P489" s="191"/>
      <c r="Q489" s="183" t="str">
        <f>IF($D458="1P","A","A")</f>
        <v>A</v>
      </c>
      <c r="R489" s="197"/>
      <c r="S489" s="198"/>
      <c r="T489" s="197"/>
      <c r="U489" s="198"/>
      <c r="V489" s="197"/>
      <c r="W489" s="198"/>
      <c r="X489" s="197"/>
      <c r="Y489" s="198"/>
      <c r="Z489" s="197"/>
      <c r="AA489" s="208"/>
      <c r="AB489" s="69" t="str">
        <f>IF(DV466&lt;&gt;"",IF(DV466="W",IF(SUM(IF(R489&gt;R491,1,0),IF(T489&gt;T491,1,0),IF(V489&gt;V491,1,0),IF(X489&gt;X491,1,0),IF(Z489&gt;Z491,1,0))&lt;&gt;3,"E",""),""),"")</f>
        <v/>
      </c>
      <c r="AP489" s="3"/>
      <c r="AQ489" s="160"/>
      <c r="AR489" s="161"/>
      <c r="AS489" s="161"/>
      <c r="AT489" s="161"/>
      <c r="AU489" s="161"/>
      <c r="AV489" s="161"/>
      <c r="AW489" s="161"/>
      <c r="AX489" s="161"/>
      <c r="AY489" s="161"/>
      <c r="AZ489" s="161"/>
      <c r="BA489" s="161"/>
      <c r="BB489" s="161"/>
      <c r="BC489" s="162"/>
      <c r="BD489" s="167"/>
      <c r="BE489" s="168"/>
      <c r="BF489" s="176"/>
      <c r="BG489" s="180"/>
      <c r="BH489" s="181"/>
      <c r="BI489" s="181"/>
      <c r="BJ489" s="181"/>
      <c r="BK489" s="181"/>
      <c r="BL489" s="181"/>
      <c r="BM489" s="181"/>
      <c r="BN489" s="181"/>
      <c r="BO489" s="181"/>
      <c r="BP489" s="181"/>
      <c r="BQ489" s="181"/>
      <c r="BR489" s="181"/>
      <c r="BS489" s="181"/>
      <c r="BT489" s="181"/>
      <c r="BU489" s="182"/>
      <c r="BV489" s="152"/>
      <c r="BW489" s="153"/>
      <c r="BX489" s="152"/>
      <c r="BY489" s="153"/>
      <c r="BZ489" s="152"/>
      <c r="CA489" s="153"/>
      <c r="CB489" s="152"/>
      <c r="CC489" s="153"/>
      <c r="CD489" s="152"/>
      <c r="CE489" s="153"/>
      <c r="CF489" s="174"/>
      <c r="CG489" s="126"/>
      <c r="CH489" s="126"/>
      <c r="CI489" s="126"/>
      <c r="CJ489" s="126"/>
      <c r="CK489" s="126"/>
      <c r="CL489" s="126"/>
      <c r="CM489" s="126"/>
      <c r="CN489" s="126"/>
      <c r="CO489" s="126"/>
      <c r="CP489" s="126"/>
      <c r="CQ489" s="126"/>
      <c r="CR489" s="126"/>
      <c r="CS489" s="126"/>
      <c r="DV489" s="3"/>
    </row>
    <row r="490" spans="1:126" ht="11.25" customHeight="1">
      <c r="A490" s="192"/>
      <c r="B490" s="193"/>
      <c r="C490" s="196"/>
      <c r="D490" s="199"/>
      <c r="E490" s="200"/>
      <c r="F490" s="199"/>
      <c r="G490" s="200"/>
      <c r="H490" s="199"/>
      <c r="I490" s="200"/>
      <c r="J490" s="199"/>
      <c r="K490" s="200"/>
      <c r="L490" s="199"/>
      <c r="M490" s="209"/>
      <c r="N490" s="69" t="str">
        <f>IF(CF486&lt;&gt;"",IF(ISERROR(AND(BV490="",BX490="",BZ490="",CB490="",CD490="")),"E",IF(AND(BV490="",BX490="",BZ490="",CB490="",CD490=""),"","E")),"")</f>
        <v/>
      </c>
      <c r="O490" s="192"/>
      <c r="P490" s="193"/>
      <c r="Q490" s="196"/>
      <c r="R490" s="199"/>
      <c r="S490" s="200"/>
      <c r="T490" s="199"/>
      <c r="U490" s="200"/>
      <c r="V490" s="199"/>
      <c r="W490" s="200"/>
      <c r="X490" s="199"/>
      <c r="Y490" s="200"/>
      <c r="Z490" s="199"/>
      <c r="AA490" s="209"/>
      <c r="AB490" s="69" t="str">
        <f>IF(DV466&lt;&gt;"",IF(ISERROR(AND(DL470="",DN470="",DO470="",DR470="",DT470="")),"E",IF(AND(DL470="",DN470="",DP470="",DR470="",DT470=""),"","E")),"")</f>
        <v/>
      </c>
      <c r="AP490" s="3"/>
      <c r="AQ490" s="126"/>
      <c r="AR490" s="126"/>
      <c r="AS490" s="126"/>
      <c r="AT490" s="126"/>
      <c r="AU490" s="126"/>
      <c r="AV490" s="126"/>
      <c r="AW490" s="126"/>
      <c r="AX490" s="126"/>
      <c r="AY490" s="126"/>
      <c r="AZ490" s="126"/>
      <c r="BA490" s="126"/>
      <c r="BB490" s="126"/>
      <c r="BC490" s="126"/>
      <c r="BV490" s="169" t="str">
        <f>IF(CF486&lt;&gt;"",IF(AND(AND(BV486&gt;-1,BV488&gt;-1),OR(BV486&gt;10,BV488&gt;10),ABS(BV486-BV488)&gt;1,IF(OR(BV486&gt;11,BV488&gt;11),ABS(BV486-BV488)=2,TRUE),BV486=INT(BV486),BV488=INT(BV488)),"","Error"),"")</f>
        <v/>
      </c>
      <c r="BW490" s="169"/>
      <c r="BX490" s="169" t="str">
        <f>IF(CF486&lt;&gt;"",IF(AND(AND(BX486&gt;-1,BX488&gt;-1),OR(BX486&gt;10,BX488&gt;10),ABS(BX486-BX488)&gt;1,IF(OR(BX486&gt;11,BX488&gt;11),ABS(BX486-BX488)=2,TRUE),BX486=INT(BX486),BX488=INT(BX488)),"","Error"),"")</f>
        <v/>
      </c>
      <c r="BY490" s="169"/>
      <c r="BZ490" s="169" t="str">
        <f>IF(CF486&lt;&gt;"",IF(AND(AND(BZ486&gt;-1,BZ488&gt;-1),OR(BZ486&gt;10,BZ488&gt;10),ABS(BZ486-BZ488)&gt;1,IF(OR(BZ486&gt;11,BZ488&gt;11),ABS(BZ486-BZ488)=2,TRUE),BZ486=INT(BZ486),BZ488=INT(BZ488)),"","Error"),"")</f>
        <v/>
      </c>
      <c r="CA490" s="169"/>
      <c r="CB490" s="169" t="str">
        <f>IF(AND(CF486&lt;&gt;"",CB486&lt;&gt;""),IF(AND(AND(CB486&gt;-1,CB488&gt;-1),OR(CB486&gt;10,CB488&gt;10),ABS(CB486-CB488)&gt;1,IF(OR(CB486&gt;11,CB488&gt;11),ABS(CB486-CB488)=2,TRUE),CB486=INT(CB486),CB488=INT(CB488)),"","Error"),"")</f>
        <v/>
      </c>
      <c r="CC490" s="169"/>
      <c r="CD490" s="169" t="str">
        <f>IF(AND(CF486&lt;&gt;"",CD486&lt;&gt;""),IF(AND(AND(CD486&gt;-1,CD488&gt;-1),OR(CD486&gt;10,CD488&gt;10),ABS(CD486-CD488)&gt;1,IF(OR(CD486&gt;11,CD488&gt;11),ABS(CD486-CD488)=2,TRUE),CD486=INT(CD486),CD488=INT(CD488)),"","Error"),"")</f>
        <v/>
      </c>
      <c r="CE490" s="169"/>
      <c r="CF490" s="3"/>
      <c r="CG490" s="126"/>
      <c r="CH490" s="126"/>
      <c r="CI490" s="126"/>
      <c r="CJ490" s="126"/>
      <c r="CK490" s="126"/>
      <c r="CL490" s="126"/>
      <c r="CM490" s="126"/>
      <c r="CN490" s="126"/>
      <c r="CO490" s="126"/>
      <c r="CP490" s="126"/>
      <c r="CQ490" s="126"/>
      <c r="CR490" s="126"/>
      <c r="CS490" s="126"/>
      <c r="DV490" s="3"/>
    </row>
    <row r="491" spans="1:126" ht="11.25" customHeight="1">
      <c r="A491" s="192"/>
      <c r="B491" s="193"/>
      <c r="C491" s="175" t="str">
        <f>IF($D458="1P","C","E")</f>
        <v>E</v>
      </c>
      <c r="D491" s="201"/>
      <c r="E491" s="202"/>
      <c r="F491" s="201"/>
      <c r="G491" s="202"/>
      <c r="H491" s="201"/>
      <c r="I491" s="202"/>
      <c r="J491" s="201"/>
      <c r="K491" s="202"/>
      <c r="L491" s="201"/>
      <c r="M491" s="205"/>
      <c r="N491" s="69" t="str">
        <f>IF(CF486&lt;&gt;"",IF(ISERROR(AND(BV490="",BX490="",BZ490="",CB490="",CD490="")),"E",IF(AND(BV490="",BX490="",BZ490="",CB490="",CD490=""),"","E")),"")</f>
        <v/>
      </c>
      <c r="O491" s="192"/>
      <c r="P491" s="193"/>
      <c r="Q491" s="175" t="str">
        <f>IF($D458="1P","B","E")</f>
        <v>E</v>
      </c>
      <c r="R491" s="201"/>
      <c r="S491" s="202"/>
      <c r="T491" s="201"/>
      <c r="U491" s="202"/>
      <c r="V491" s="201"/>
      <c r="W491" s="202"/>
      <c r="X491" s="201"/>
      <c r="Y491" s="202"/>
      <c r="Z491" s="201"/>
      <c r="AA491" s="205"/>
      <c r="AB491" s="69" t="str">
        <f>IF(DV466&lt;&gt;"",IF(ISERROR(AND(DL470="",DN470="",DO470="",DR470="",DT470="")),"E",IF(AND(DL470="",DN470="",DP470="",DR470="",DT470=""),"","E")),"")</f>
        <v/>
      </c>
      <c r="AP491" s="3"/>
      <c r="AQ491" s="126"/>
      <c r="AR491" s="126"/>
      <c r="AS491" s="126"/>
      <c r="AT491" s="126"/>
      <c r="AU491" s="126"/>
      <c r="AV491" s="126"/>
      <c r="AW491" s="126"/>
      <c r="AX491" s="126"/>
      <c r="AY491" s="126"/>
      <c r="AZ491" s="126"/>
      <c r="BA491" s="126"/>
      <c r="BB491" s="126"/>
      <c r="BC491" s="126"/>
      <c r="CF491" s="3"/>
      <c r="CG491" s="126"/>
      <c r="CH491" s="126"/>
      <c r="CI491" s="126"/>
      <c r="CJ491" s="126"/>
      <c r="CK491" s="126"/>
      <c r="CL491" s="126"/>
      <c r="CM491" s="126"/>
      <c r="CN491" s="126"/>
      <c r="CO491" s="126"/>
      <c r="CP491" s="126"/>
      <c r="CQ491" s="126"/>
      <c r="CR491" s="126"/>
      <c r="CS491" s="126"/>
      <c r="DV491" s="3"/>
    </row>
    <row r="492" spans="1:126" ht="11.25" customHeight="1" thickBot="1">
      <c r="A492" s="194"/>
      <c r="B492" s="195"/>
      <c r="C492" s="207"/>
      <c r="D492" s="203"/>
      <c r="E492" s="204"/>
      <c r="F492" s="203"/>
      <c r="G492" s="204"/>
      <c r="H492" s="203"/>
      <c r="I492" s="204"/>
      <c r="J492" s="203"/>
      <c r="K492" s="204"/>
      <c r="L492" s="203"/>
      <c r="M492" s="206"/>
      <c r="N492" s="69" t="str">
        <f>IF(CF488&lt;&gt;"",IF(CF488="W",IF(SUM(IF(D491&gt;D489,1,0),IF(F491&gt;F489,1,0),IF(H491&gt;H489,1,0),IF(J491&gt;J489,1,0),IF(L491&gt;L489,1,0))&lt;&gt;3,"E",""),""),"")</f>
        <v/>
      </c>
      <c r="O492" s="194"/>
      <c r="P492" s="195"/>
      <c r="Q492" s="207"/>
      <c r="R492" s="203"/>
      <c r="S492" s="204"/>
      <c r="T492" s="203"/>
      <c r="U492" s="204"/>
      <c r="V492" s="203"/>
      <c r="W492" s="204"/>
      <c r="X492" s="203"/>
      <c r="Y492" s="204"/>
      <c r="Z492" s="203"/>
      <c r="AA492" s="206"/>
      <c r="AB492" s="69" t="str">
        <f>IF(DV468&lt;&gt;"",IF(DV468="W",IF(SUM(IF(R491&gt;R489,1,0),IF(T491&gt;T489,1,0),IF(V491&gt;V489,1,0),IF(X491&gt;X489,1,0),IF(Z491&gt;Z489,1,0))&lt;&gt;3,"E",""),""),"")</f>
        <v/>
      </c>
      <c r="AP492" s="3"/>
      <c r="AQ492" s="127"/>
      <c r="AR492" s="127"/>
      <c r="AS492" s="127"/>
      <c r="AT492" s="127"/>
      <c r="AU492" s="127"/>
      <c r="AV492" s="127"/>
      <c r="AW492" s="127"/>
      <c r="AX492" s="127"/>
      <c r="AY492" s="127"/>
      <c r="AZ492" s="127"/>
      <c r="BA492" s="127"/>
      <c r="BB492" s="127"/>
      <c r="BC492" s="127"/>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3"/>
      <c r="CG492" s="126"/>
      <c r="CH492" s="126"/>
      <c r="CI492" s="126"/>
      <c r="CJ492" s="126"/>
      <c r="CK492" s="126"/>
      <c r="CL492" s="126"/>
      <c r="CM492" s="126"/>
      <c r="CN492" s="126"/>
      <c r="CO492" s="126"/>
      <c r="CP492" s="126"/>
      <c r="CQ492" s="126"/>
      <c r="CR492" s="126"/>
      <c r="CS492" s="126"/>
      <c r="DV492" s="3"/>
    </row>
    <row r="493" spans="1:126" ht="11.25" customHeight="1">
      <c r="A493" s="170">
        <v>5</v>
      </c>
      <c r="B493" s="191"/>
      <c r="C493" s="183" t="str">
        <f>IF($D458="1P","A","A")</f>
        <v>A</v>
      </c>
      <c r="D493" s="197"/>
      <c r="E493" s="198"/>
      <c r="F493" s="197"/>
      <c r="G493" s="198"/>
      <c r="H493" s="197"/>
      <c r="I493" s="198"/>
      <c r="J493" s="197"/>
      <c r="K493" s="198"/>
      <c r="L493" s="197"/>
      <c r="M493" s="208"/>
      <c r="N493" s="69" t="str">
        <f>IF(CF496&lt;&gt;"",IF(CF496="W",IF(SUM(IF(D493&gt;D495,1,0),IF(F493&gt;F495,1,0),IF(H493&gt;H495,1,0),IF(J493&gt;J495,1,0),IF(L493&gt;L495,1,0))&lt;&gt;3,"E",""),""),"")</f>
        <v/>
      </c>
      <c r="O493" s="170">
        <v>10</v>
      </c>
      <c r="P493" s="191"/>
      <c r="Q493" s="183" t="str">
        <f>IF($D458="1P","D","B")</f>
        <v>B</v>
      </c>
      <c r="R493" s="197"/>
      <c r="S493" s="198"/>
      <c r="T493" s="197"/>
      <c r="U493" s="198"/>
      <c r="V493" s="197"/>
      <c r="W493" s="198"/>
      <c r="X493" s="197"/>
      <c r="Y493" s="198"/>
      <c r="Z493" s="197"/>
      <c r="AA493" s="208"/>
      <c r="AB493" s="69" t="str">
        <f>IF(DV476&lt;&gt;"",IF(DV476="W",IF(SUM(IF(R493&gt;R495,1,0),IF(T493&gt;T495,1,0),IF(V493&gt;V495,1,0),IF(X493&gt;X495,1,0),IF(Z493&gt;Z495,1,0))&lt;&gt;3,"E",""),""),"")</f>
        <v/>
      </c>
      <c r="AP493" s="3"/>
      <c r="AQ493" s="128"/>
      <c r="AR493" s="128"/>
      <c r="AS493" s="128"/>
      <c r="AT493" s="128"/>
      <c r="AU493" s="128"/>
      <c r="AV493" s="128"/>
      <c r="AW493" s="128"/>
      <c r="AX493" s="128"/>
      <c r="AY493" s="128"/>
      <c r="AZ493" s="128"/>
      <c r="BA493" s="128"/>
      <c r="BB493" s="128"/>
      <c r="BC493" s="128"/>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3"/>
      <c r="CG493" s="126"/>
      <c r="CH493" s="126"/>
      <c r="CI493" s="126"/>
      <c r="CJ493" s="126"/>
      <c r="CK493" s="126"/>
      <c r="CL493" s="126"/>
      <c r="CM493" s="126"/>
      <c r="CN493" s="126"/>
      <c r="CO493" s="126"/>
      <c r="CP493" s="126"/>
      <c r="CQ493" s="126"/>
      <c r="CR493" s="126"/>
      <c r="CS493" s="126"/>
      <c r="DV493" s="3"/>
    </row>
    <row r="494" spans="1:126" ht="11.25" customHeight="1">
      <c r="A494" s="192"/>
      <c r="B494" s="193"/>
      <c r="C494" s="196"/>
      <c r="D494" s="199"/>
      <c r="E494" s="200"/>
      <c r="F494" s="199"/>
      <c r="G494" s="200"/>
      <c r="H494" s="199"/>
      <c r="I494" s="200"/>
      <c r="J494" s="199"/>
      <c r="K494" s="200"/>
      <c r="L494" s="199"/>
      <c r="M494" s="209"/>
      <c r="N494" s="69" t="str">
        <f>IF(CF496&lt;&gt;"",IF(ISERROR(AND(BV500="",BX500="",BZ500="",CB500="",CD500="")),"E",IF(AND(BV500="",BX500="",BZ500="",CB500="",CD500=""),"","E")),"")</f>
        <v/>
      </c>
      <c r="O494" s="192"/>
      <c r="P494" s="193"/>
      <c r="Q494" s="196"/>
      <c r="R494" s="199"/>
      <c r="S494" s="200"/>
      <c r="T494" s="199"/>
      <c r="U494" s="200"/>
      <c r="V494" s="199"/>
      <c r="W494" s="200"/>
      <c r="X494" s="199"/>
      <c r="Y494" s="200"/>
      <c r="Z494" s="199"/>
      <c r="AA494" s="209"/>
      <c r="AB494" s="69" t="str">
        <f>IF(DV476&lt;&gt;"",IF(ISERROR(AND(DL480="",DN480="",DO480="",DR480="",DT480="")),"E",IF(AND(DL480="",DN480="",DP480="",DR480="",DT480=""),"","E")),"")</f>
        <v/>
      </c>
      <c r="AP494" s="3"/>
      <c r="AQ494" s="126"/>
      <c r="AR494" s="126"/>
      <c r="AS494" s="126"/>
      <c r="AT494" s="126"/>
      <c r="AU494" s="126"/>
      <c r="AV494" s="126"/>
      <c r="AW494" s="126"/>
      <c r="AX494" s="126"/>
      <c r="AY494" s="126"/>
      <c r="AZ494" s="126"/>
      <c r="BA494" s="126"/>
      <c r="BB494" s="126"/>
      <c r="BC494" s="126"/>
      <c r="CF494" s="3"/>
      <c r="CG494" s="126"/>
      <c r="CH494" s="126"/>
      <c r="CI494" s="126"/>
      <c r="CJ494" s="126"/>
      <c r="CK494" s="126"/>
      <c r="CL494" s="126"/>
      <c r="CM494" s="126"/>
      <c r="CN494" s="126"/>
      <c r="CO494" s="126"/>
      <c r="CP494" s="126"/>
      <c r="CQ494" s="126"/>
      <c r="CR494" s="126"/>
      <c r="CS494" s="126"/>
      <c r="DV494" s="3"/>
    </row>
    <row r="495" spans="1:126" ht="11.25" customHeight="1" thickBot="1">
      <c r="A495" s="192"/>
      <c r="B495" s="193"/>
      <c r="C495" s="175" t="str">
        <f>IF($D458="1P","D","C")</f>
        <v>C</v>
      </c>
      <c r="D495" s="201"/>
      <c r="E495" s="202"/>
      <c r="F495" s="201"/>
      <c r="G495" s="202"/>
      <c r="H495" s="201"/>
      <c r="I495" s="202"/>
      <c r="J495" s="201"/>
      <c r="K495" s="202"/>
      <c r="L495" s="201"/>
      <c r="M495" s="205"/>
      <c r="N495" s="69" t="str">
        <f>IF(CF496&lt;&gt;"",IF(ISERROR(AND(BV500="",BX500="",BZ500="",CB500="",CD500="")),"E",IF(AND(BV500="",BX500="",BZ500="",CB500="",CD500=""),"","E")),"")</f>
        <v/>
      </c>
      <c r="O495" s="192"/>
      <c r="P495" s="193"/>
      <c r="Q495" s="175" t="str">
        <f>IF($D458="1P","E","C")</f>
        <v>C</v>
      </c>
      <c r="R495" s="201"/>
      <c r="S495" s="202"/>
      <c r="T495" s="201"/>
      <c r="U495" s="202"/>
      <c r="V495" s="201"/>
      <c r="W495" s="202"/>
      <c r="X495" s="201"/>
      <c r="Y495" s="202"/>
      <c r="Z495" s="201"/>
      <c r="AA495" s="205"/>
      <c r="AB495" s="69" t="str">
        <f>IF(DV476&lt;&gt;"",IF(ISERROR(AND(DL480="",DN480="",DO480="",DR480="",DT480="")),"E",IF(AND(DL480="",DN480="",DP480="",DR480="",DT480=""),"","E")),"")</f>
        <v/>
      </c>
      <c r="AP495" s="3"/>
      <c r="AQ495" s="127"/>
      <c r="AR495" s="127"/>
      <c r="AS495" s="127"/>
      <c r="AT495" s="127"/>
      <c r="AU495" s="127"/>
      <c r="AV495" s="127"/>
      <c r="AW495" s="127"/>
      <c r="AX495" s="127"/>
      <c r="AY495" s="127"/>
      <c r="AZ495" s="127"/>
      <c r="BA495" s="127"/>
      <c r="BB495" s="127"/>
      <c r="BC495" s="127"/>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3"/>
      <c r="CG495" s="126"/>
      <c r="CH495" s="126"/>
      <c r="CI495" s="126"/>
      <c r="CJ495" s="126"/>
      <c r="CK495" s="126"/>
      <c r="CL495" s="126"/>
      <c r="CM495" s="126"/>
      <c r="CN495" s="126"/>
      <c r="CO495" s="126"/>
      <c r="CP495" s="126"/>
      <c r="CQ495" s="126"/>
      <c r="CR495" s="126"/>
      <c r="CS495" s="126"/>
      <c r="DV495" s="3"/>
    </row>
    <row r="496" spans="1:126" ht="11.25" customHeight="1" thickBot="1">
      <c r="A496" s="194"/>
      <c r="B496" s="195"/>
      <c r="C496" s="207"/>
      <c r="D496" s="203"/>
      <c r="E496" s="204"/>
      <c r="F496" s="203"/>
      <c r="G496" s="204"/>
      <c r="H496" s="203"/>
      <c r="I496" s="204"/>
      <c r="J496" s="203"/>
      <c r="K496" s="204"/>
      <c r="L496" s="203"/>
      <c r="M496" s="206"/>
      <c r="N496" s="69" t="str">
        <f>IF(CF498&lt;&gt;"",IF(CF498="W",IF(SUM(IF(D495&gt;D493,1,0),IF(F495&gt;F493,1,0),IF(H495&gt;H493,1,0),IF(J495&gt;J493,1,0),IF(L495&gt;L493,1,0))&lt;&gt;3,"E",""),""),"")</f>
        <v/>
      </c>
      <c r="O496" s="194"/>
      <c r="P496" s="195"/>
      <c r="Q496" s="207"/>
      <c r="R496" s="203"/>
      <c r="S496" s="204"/>
      <c r="T496" s="203"/>
      <c r="U496" s="204"/>
      <c r="V496" s="203"/>
      <c r="W496" s="204"/>
      <c r="X496" s="203"/>
      <c r="Y496" s="204"/>
      <c r="Z496" s="203"/>
      <c r="AA496" s="206"/>
      <c r="AB496" s="69" t="str">
        <f>IF(DV478&lt;&gt;"",IF(DV478="W",IF(SUM(IF(R495&gt;R493,1,0),IF(T495&gt;T493,1,0),IF(V495&gt;V493,1,0),IF(X495&gt;X493,1,0),IF(Z495&gt;Z493,1,0))&lt;&gt;3,"E",""),""),"")</f>
        <v/>
      </c>
      <c r="AP496" s="3"/>
      <c r="AQ496" s="154" t="str">
        <f>CONCATENATE($A460," ",$D460,","," ",$F458)</f>
        <v>Group: 8, Women's Singles</v>
      </c>
      <c r="AR496" s="155"/>
      <c r="AS496" s="155"/>
      <c r="AT496" s="155"/>
      <c r="AU496" s="155"/>
      <c r="AV496" s="155"/>
      <c r="AW496" s="155"/>
      <c r="AX496" s="155"/>
      <c r="AY496" s="155"/>
      <c r="AZ496" s="155"/>
      <c r="BA496" s="155"/>
      <c r="BB496" s="155"/>
      <c r="BC496" s="156"/>
      <c r="BD496" s="163">
        <f>A493</f>
        <v>5</v>
      </c>
      <c r="BE496" s="164"/>
      <c r="BF496" s="183" t="str">
        <f>C493</f>
        <v>A</v>
      </c>
      <c r="BG496" s="185" t="str">
        <f>IF(VLOOKUP($BF496,$A462:$C470,3,FALSE)=0,"",CONCATENATE(VLOOKUP(VLOOKUP($BF496,$A462:$C470,3,FALSE),Players!$J:$N,4,FALSE)," ",VLOOKUP($BF496,$A462:$C470,3,FALSE)," ",IF(ISERROR(VLOOKUP(VLOOKUP($BF496,$A462:$C470,3,FALSE),Players!$J:$N,5,FALSE)),"()",CONCATENATE("(",VLOOKUP(VLOOKUP($BF496,$A462:$C470,3,FALSE),Players!$J:$N,5,FALSE),")"))))</f>
        <v/>
      </c>
      <c r="BH496" s="186"/>
      <c r="BI496" s="186"/>
      <c r="BJ496" s="186"/>
      <c r="BK496" s="186"/>
      <c r="BL496" s="186"/>
      <c r="BM496" s="186"/>
      <c r="BN496" s="186"/>
      <c r="BO496" s="186"/>
      <c r="BP496" s="186"/>
      <c r="BQ496" s="186"/>
      <c r="BR496" s="186"/>
      <c r="BS496" s="186"/>
      <c r="BT496" s="186"/>
      <c r="BU496" s="187"/>
      <c r="BV496" s="170" t="str">
        <f>IF(D493&lt;&gt;"",D493,"")</f>
        <v/>
      </c>
      <c r="BW496" s="171"/>
      <c r="BX496" s="170" t="str">
        <f>IF(F493&lt;&gt;"",F493,"")</f>
        <v/>
      </c>
      <c r="BY496" s="171"/>
      <c r="BZ496" s="170" t="str">
        <f>IF(H493&lt;&gt;"",H493,"")</f>
        <v/>
      </c>
      <c r="CA496" s="171"/>
      <c r="CB496" s="170" t="str">
        <f>IF(J493&lt;&gt;"",J493,"")</f>
        <v/>
      </c>
      <c r="CC496" s="171"/>
      <c r="CD496" s="170" t="str">
        <f>IF(L493&lt;&gt;"",L493,"")</f>
        <v/>
      </c>
      <c r="CE496" s="171"/>
      <c r="CF496" s="174" t="str">
        <f>IF($CD496=$CD498,IF($CB496=$CB498,IF($BZ496&lt;&gt;"",IF($BZ496&gt;$BZ498,"W","L"),""),IF($CB496&gt;$CB498,"W","L")),IF($CD496&gt;$CD498,"W","L"))</f>
        <v/>
      </c>
      <c r="CG496" s="126"/>
      <c r="CH496" s="126"/>
      <c r="CI496" s="126"/>
      <c r="CJ496" s="126"/>
      <c r="CK496" s="126"/>
      <c r="CL496" s="126"/>
      <c r="CM496" s="126"/>
      <c r="CN496" s="126"/>
      <c r="CO496" s="126"/>
      <c r="CP496" s="126"/>
      <c r="CQ496" s="126"/>
      <c r="CR496" s="126"/>
      <c r="CS496" s="126"/>
      <c r="DV496" s="3"/>
    </row>
    <row r="497" spans="1:126" ht="11.25" customHeight="1">
      <c r="C497" s="44"/>
      <c r="D497" s="44"/>
      <c r="N497" s="43"/>
      <c r="O497" s="43"/>
      <c r="P497" s="43"/>
      <c r="Q497" s="43"/>
      <c r="R497" s="43"/>
      <c r="S497" s="43"/>
      <c r="T497" s="43"/>
      <c r="U497" s="43"/>
      <c r="V497" s="43"/>
      <c r="W497" s="43"/>
      <c r="X497" s="43"/>
      <c r="Y497" s="43"/>
      <c r="Z497" s="43"/>
      <c r="AA497" s="43"/>
      <c r="AB497" s="3"/>
      <c r="AP497" s="3"/>
      <c r="AQ497" s="157"/>
      <c r="AR497" s="158"/>
      <c r="AS497" s="158"/>
      <c r="AT497" s="158"/>
      <c r="AU497" s="158"/>
      <c r="AV497" s="158"/>
      <c r="AW497" s="158"/>
      <c r="AX497" s="158"/>
      <c r="AY497" s="158"/>
      <c r="AZ497" s="158"/>
      <c r="BA497" s="158"/>
      <c r="BB497" s="158"/>
      <c r="BC497" s="159"/>
      <c r="BD497" s="165"/>
      <c r="BE497" s="166"/>
      <c r="BF497" s="184"/>
      <c r="BG497" s="188"/>
      <c r="BH497" s="189"/>
      <c r="BI497" s="189"/>
      <c r="BJ497" s="189"/>
      <c r="BK497" s="189"/>
      <c r="BL497" s="189"/>
      <c r="BM497" s="189"/>
      <c r="BN497" s="189"/>
      <c r="BO497" s="189"/>
      <c r="BP497" s="189"/>
      <c r="BQ497" s="189"/>
      <c r="BR497" s="189"/>
      <c r="BS497" s="189"/>
      <c r="BT497" s="189"/>
      <c r="BU497" s="190"/>
      <c r="BV497" s="172"/>
      <c r="BW497" s="173"/>
      <c r="BX497" s="172"/>
      <c r="BY497" s="173"/>
      <c r="BZ497" s="172"/>
      <c r="CA497" s="173"/>
      <c r="CB497" s="172"/>
      <c r="CC497" s="173"/>
      <c r="CD497" s="172"/>
      <c r="CE497" s="173"/>
      <c r="CF497" s="174"/>
      <c r="CG497" s="126"/>
      <c r="CH497" s="126"/>
      <c r="CI497" s="126"/>
      <c r="CJ497" s="126"/>
      <c r="CK497" s="126"/>
      <c r="CL497" s="126"/>
      <c r="CM497" s="126"/>
      <c r="CN497" s="126"/>
      <c r="CO497" s="126"/>
      <c r="CP497" s="126"/>
      <c r="CQ497" s="126"/>
      <c r="CR497" s="126"/>
      <c r="CS497" s="126"/>
      <c r="DV497" s="3"/>
    </row>
    <row r="498" spans="1:126" ht="11.25" customHeight="1">
      <c r="A498" s="2"/>
      <c r="J498" s="43"/>
      <c r="K498" s="43"/>
      <c r="L498" s="43"/>
      <c r="M498" s="43"/>
      <c r="R498" s="42"/>
      <c r="S498" s="42"/>
      <c r="W498" s="42"/>
      <c r="AA498" s="42"/>
      <c r="AB498" s="3"/>
      <c r="AP498" s="3"/>
      <c r="AQ498" s="157"/>
      <c r="AR498" s="158"/>
      <c r="AS498" s="158"/>
      <c r="AT498" s="158"/>
      <c r="AU498" s="158"/>
      <c r="AV498" s="158"/>
      <c r="AW498" s="158"/>
      <c r="AX498" s="158"/>
      <c r="AY498" s="158"/>
      <c r="AZ498" s="158"/>
      <c r="BA498" s="158"/>
      <c r="BB498" s="158"/>
      <c r="BC498" s="159"/>
      <c r="BD498" s="165"/>
      <c r="BE498" s="166"/>
      <c r="BF498" s="175" t="str">
        <f>C495</f>
        <v>C</v>
      </c>
      <c r="BG498" s="177" t="str">
        <f>IF(VLOOKUP($BF498,$A462:$C470,3,FALSE)=0,"",CONCATENATE(VLOOKUP(VLOOKUP($BF498,$A462:$C470,3,FALSE),Players!$J:$N,4,FALSE)," ",VLOOKUP($BF498,$A462:$C470,3,FALSE)," ",IF(ISERROR(VLOOKUP(VLOOKUP($BF498,$A462:$C470,3,FALSE),Players!$J:$N,5,FALSE)),"()",CONCATENATE("(",VLOOKUP(VLOOKUP($BF498,$A462:$C470,3,FALSE),Players!$J:$N,5,FALSE),")"))))</f>
        <v/>
      </c>
      <c r="BH498" s="178"/>
      <c r="BI498" s="178"/>
      <c r="BJ498" s="178"/>
      <c r="BK498" s="178"/>
      <c r="BL498" s="178"/>
      <c r="BM498" s="178"/>
      <c r="BN498" s="178"/>
      <c r="BO498" s="178"/>
      <c r="BP498" s="178"/>
      <c r="BQ498" s="178"/>
      <c r="BR498" s="178"/>
      <c r="BS498" s="178"/>
      <c r="BT498" s="178"/>
      <c r="BU498" s="179"/>
      <c r="BV498" s="150" t="str">
        <f>IF(D495&lt;&gt;"",D495,"")</f>
        <v/>
      </c>
      <c r="BW498" s="151"/>
      <c r="BX498" s="150" t="str">
        <f>IF(F495&lt;&gt;"",F495,"")</f>
        <v/>
      </c>
      <c r="BY498" s="151"/>
      <c r="BZ498" s="150" t="str">
        <f>IF(H495&lt;&gt;"",H495,"")</f>
        <v/>
      </c>
      <c r="CA498" s="151"/>
      <c r="CB498" s="150" t="str">
        <f>IF(J495&lt;&gt;"",J495,"")</f>
        <v/>
      </c>
      <c r="CC498" s="151"/>
      <c r="CD498" s="150" t="str">
        <f>IF(L495&lt;&gt;"",L495,"")</f>
        <v/>
      </c>
      <c r="CE498" s="151"/>
      <c r="CF498" s="174" t="str">
        <f>IF($CF496&lt;&gt;"",IF(CF496="W","L","W"),"")</f>
        <v/>
      </c>
      <c r="CG498" s="126"/>
      <c r="CH498" s="126"/>
      <c r="CI498" s="126"/>
      <c r="CJ498" s="126"/>
      <c r="CK498" s="126"/>
      <c r="CL498" s="126"/>
      <c r="CM498" s="126"/>
      <c r="CN498" s="126"/>
      <c r="CO498" s="126"/>
      <c r="CP498" s="126"/>
      <c r="CQ498" s="126"/>
      <c r="CR498" s="126"/>
      <c r="CS498" s="126"/>
      <c r="DV498" s="3"/>
    </row>
    <row r="499" spans="1:126" ht="11.25" customHeight="1" thickBot="1">
      <c r="A499" s="42"/>
      <c r="R499" s="42"/>
      <c r="S499" s="42"/>
      <c r="W499" s="42"/>
      <c r="X499" s="43"/>
      <c r="Y499" s="43"/>
      <c r="Z499" s="43"/>
      <c r="AA499" s="43"/>
      <c r="AB499" s="3"/>
      <c r="AP499" s="3"/>
      <c r="AQ499" s="160"/>
      <c r="AR499" s="161"/>
      <c r="AS499" s="161"/>
      <c r="AT499" s="161"/>
      <c r="AU499" s="161"/>
      <c r="AV499" s="161"/>
      <c r="AW499" s="161"/>
      <c r="AX499" s="161"/>
      <c r="AY499" s="161"/>
      <c r="AZ499" s="161"/>
      <c r="BA499" s="161"/>
      <c r="BB499" s="161"/>
      <c r="BC499" s="162"/>
      <c r="BD499" s="167"/>
      <c r="BE499" s="168"/>
      <c r="BF499" s="176"/>
      <c r="BG499" s="180"/>
      <c r="BH499" s="181"/>
      <c r="BI499" s="181"/>
      <c r="BJ499" s="181"/>
      <c r="BK499" s="181"/>
      <c r="BL499" s="181"/>
      <c r="BM499" s="181"/>
      <c r="BN499" s="181"/>
      <c r="BO499" s="181"/>
      <c r="BP499" s="181"/>
      <c r="BQ499" s="181"/>
      <c r="BR499" s="181"/>
      <c r="BS499" s="181"/>
      <c r="BT499" s="181"/>
      <c r="BU499" s="182"/>
      <c r="BV499" s="152"/>
      <c r="BW499" s="153"/>
      <c r="BX499" s="152"/>
      <c r="BY499" s="153"/>
      <c r="BZ499" s="152"/>
      <c r="CA499" s="153"/>
      <c r="CB499" s="152"/>
      <c r="CC499" s="153"/>
      <c r="CD499" s="152"/>
      <c r="CE499" s="153"/>
      <c r="CF499" s="174"/>
      <c r="CG499" s="126"/>
      <c r="CH499" s="126"/>
      <c r="CI499" s="126"/>
      <c r="CJ499" s="126"/>
      <c r="CK499" s="126"/>
      <c r="CL499" s="126"/>
      <c r="CM499" s="126"/>
      <c r="CN499" s="126"/>
      <c r="CO499" s="126"/>
      <c r="CP499" s="126"/>
      <c r="CQ499" s="126"/>
      <c r="CR499" s="126"/>
      <c r="CS499" s="126"/>
      <c r="DV499" s="3"/>
    </row>
    <row r="500" spans="1:126" ht="11.25" customHeight="1">
      <c r="A500" s="42"/>
      <c r="R500" s="42"/>
      <c r="S500" s="42"/>
      <c r="W500" s="42"/>
      <c r="AA500" s="42"/>
      <c r="AB500" s="3"/>
      <c r="AP500" s="3"/>
      <c r="AQ500" s="126"/>
      <c r="AR500" s="126"/>
      <c r="AS500" s="126"/>
      <c r="AT500" s="126"/>
      <c r="AU500" s="126"/>
      <c r="AV500" s="126"/>
      <c r="AW500" s="126"/>
      <c r="AX500" s="126"/>
      <c r="AY500" s="126"/>
      <c r="AZ500" s="126"/>
      <c r="BA500" s="126"/>
      <c r="BB500" s="126"/>
      <c r="BC500" s="126"/>
      <c r="BV500" s="169" t="str">
        <f>IF(CF496&lt;&gt;"",IF(AND(AND(BV496&gt;-1,BV498&gt;-1),OR(BV496&gt;10,BV498&gt;10),ABS(BV496-BV498)&gt;1,IF(OR(BV496&gt;11,BV498&gt;11),ABS(BV496-BV498)=2,TRUE),BV496=INT(BV496),BV498=INT(BV498)),"","Error"),"")</f>
        <v/>
      </c>
      <c r="BW500" s="169"/>
      <c r="BX500" s="169" t="str">
        <f>IF(CF496&lt;&gt;"",IF(AND(AND(BX496&gt;-1,BX498&gt;-1),OR(BX496&gt;10,BX498&gt;10),ABS(BX496-BX498)&gt;1,IF(OR(BX496&gt;11,BX498&gt;11),ABS(BX496-BX498)=2,TRUE),BX496=INT(BX496),BX498=INT(BX498)),"","Error"),"")</f>
        <v/>
      </c>
      <c r="BY500" s="169"/>
      <c r="BZ500" s="169" t="str">
        <f>IF(CF496&lt;&gt;"",IF(AND(AND(BZ496&gt;-1,BZ498&gt;-1),OR(BZ496&gt;10,BZ498&gt;10),ABS(BZ496-BZ498)&gt;1,IF(OR(BZ496&gt;11,BZ498&gt;11),ABS(BZ496-BZ498)=2,TRUE),BZ496=INT(BZ496),BZ498=INT(BZ498)),"","Error"),"")</f>
        <v/>
      </c>
      <c r="CA500" s="169"/>
      <c r="CB500" s="169" t="str">
        <f>IF(AND(CF496&lt;&gt;"",CB496&lt;&gt;""),IF(AND(AND(CB496&gt;-1,CB498&gt;-1),OR(CB496&gt;10,CB498&gt;10),ABS(CB496-CB498)&gt;1,IF(OR(CB496&gt;11,CB498&gt;11),ABS(CB496-CB498)=2,TRUE),CB496=INT(CB496),CB498=INT(CB498)),"","Error"),"")</f>
        <v/>
      </c>
      <c r="CC500" s="169"/>
      <c r="CD500" s="169" t="str">
        <f>IF(AND(CF496&lt;&gt;"",CD496&lt;&gt;""),IF(AND(AND(CD496&gt;-1,CD498&gt;-1),OR(CD496&gt;10,CD498&gt;10),ABS(CD496-CD498)&gt;1,IF(OR(CD496&gt;11,CD498&gt;11),ABS(CD496-CD498)=2,TRUE),CD496=INT(CD496),CD498=INT(CD498)),"","Error"),"")</f>
        <v/>
      </c>
      <c r="CE500" s="169"/>
      <c r="CF500" s="3"/>
      <c r="CG500" s="126"/>
      <c r="CH500" s="126"/>
      <c r="CI500" s="126"/>
      <c r="CJ500" s="126"/>
      <c r="CK500" s="126"/>
      <c r="CL500" s="126"/>
      <c r="CM500" s="126"/>
      <c r="CN500" s="126"/>
      <c r="CO500" s="126"/>
      <c r="CP500" s="126"/>
      <c r="CQ500" s="126"/>
      <c r="CR500" s="126"/>
      <c r="CS500" s="126"/>
      <c r="DV500" s="3"/>
    </row>
    <row r="501" spans="1:126" ht="11.25" customHeight="1">
      <c r="C501" s="44"/>
      <c r="D501" s="44"/>
      <c r="R501" s="42"/>
      <c r="S501" s="42"/>
      <c r="W501" s="42"/>
      <c r="X501" s="43"/>
      <c r="Y501" s="43"/>
      <c r="Z501" s="43"/>
      <c r="AA501" s="43"/>
      <c r="AB501" s="3"/>
      <c r="AP501" s="3"/>
      <c r="AQ501" s="126"/>
      <c r="AR501" s="126"/>
      <c r="AS501" s="126"/>
      <c r="AT501" s="126"/>
      <c r="AU501" s="126"/>
      <c r="AV501" s="126"/>
      <c r="AW501" s="126"/>
      <c r="AX501" s="126"/>
      <c r="AY501" s="126"/>
      <c r="AZ501" s="126"/>
      <c r="BA501" s="126"/>
      <c r="BB501" s="126"/>
      <c r="BC501" s="126"/>
      <c r="CF501" s="3"/>
      <c r="CG501" s="126"/>
      <c r="CH501" s="126"/>
      <c r="CI501" s="126"/>
      <c r="CJ501" s="126"/>
      <c r="CK501" s="126"/>
      <c r="CL501" s="126"/>
      <c r="CM501" s="126"/>
      <c r="CN501" s="126"/>
      <c r="CO501" s="126"/>
      <c r="CP501" s="126"/>
      <c r="CQ501" s="126"/>
      <c r="CR501" s="126"/>
      <c r="CS501" s="126"/>
      <c r="DV501" s="3"/>
    </row>
    <row r="502" spans="1:126" ht="11.25" customHeight="1">
      <c r="A502" s="2"/>
      <c r="J502" s="43"/>
      <c r="K502" s="43"/>
      <c r="L502" s="43"/>
      <c r="M502" s="43"/>
      <c r="N502" s="43"/>
      <c r="O502" s="43"/>
      <c r="P502" s="43"/>
      <c r="Q502" s="43"/>
      <c r="R502" s="42"/>
      <c r="S502" s="42"/>
      <c r="T502" s="43"/>
      <c r="U502" s="43"/>
      <c r="V502" s="43"/>
      <c r="W502" s="42"/>
      <c r="AA502" s="42"/>
      <c r="AB502" s="3"/>
      <c r="AP502" s="3"/>
      <c r="AQ502" s="127"/>
      <c r="AR502" s="127"/>
      <c r="AS502" s="127"/>
      <c r="AT502" s="127"/>
      <c r="AU502" s="127"/>
      <c r="AV502" s="127"/>
      <c r="AW502" s="127"/>
      <c r="AX502" s="127"/>
      <c r="AY502" s="127"/>
      <c r="AZ502" s="127"/>
      <c r="BA502" s="127"/>
      <c r="BB502" s="127"/>
      <c r="BC502" s="127"/>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3"/>
      <c r="CG502" s="126"/>
      <c r="CH502" s="126"/>
      <c r="CI502" s="126"/>
      <c r="CJ502" s="126"/>
      <c r="CK502" s="126"/>
      <c r="CL502" s="126"/>
      <c r="CM502" s="126"/>
      <c r="CN502" s="126"/>
      <c r="CO502" s="126"/>
      <c r="CP502" s="126"/>
      <c r="CQ502" s="126"/>
      <c r="CR502" s="126"/>
      <c r="CS502" s="126"/>
      <c r="DV502" s="3"/>
    </row>
    <row r="503" spans="1:126" ht="11.25" customHeight="1">
      <c r="A503" s="42"/>
      <c r="R503" s="42"/>
      <c r="S503" s="42"/>
      <c r="W503" s="42"/>
      <c r="X503" s="43"/>
      <c r="Y503" s="43"/>
      <c r="Z503" s="43"/>
      <c r="AA503" s="43"/>
      <c r="AB503" s="3"/>
      <c r="AP503" s="3"/>
      <c r="AQ503" s="128"/>
      <c r="AR503" s="128"/>
      <c r="AS503" s="128"/>
      <c r="AT503" s="128"/>
      <c r="AU503" s="128"/>
      <c r="AV503" s="128"/>
      <c r="AW503" s="128"/>
      <c r="AX503" s="128"/>
      <c r="AY503" s="128"/>
      <c r="AZ503" s="128"/>
      <c r="BA503" s="128"/>
      <c r="BB503" s="128"/>
      <c r="BC503" s="128"/>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3"/>
      <c r="DV503" s="3"/>
    </row>
    <row r="504" spans="1:126" ht="11.25" customHeight="1">
      <c r="A504" s="42"/>
      <c r="R504" s="42"/>
      <c r="S504" s="42"/>
      <c r="W504" s="42"/>
      <c r="AA504" s="42"/>
      <c r="AB504" s="3"/>
      <c r="AP504" s="3"/>
      <c r="AQ504" s="126"/>
      <c r="AR504" s="126"/>
      <c r="AS504" s="126"/>
      <c r="AT504" s="126"/>
      <c r="AU504" s="126"/>
      <c r="AV504" s="126"/>
      <c r="AW504" s="126"/>
      <c r="AX504" s="126"/>
      <c r="AY504" s="126"/>
      <c r="AZ504" s="126"/>
      <c r="BA504" s="126"/>
      <c r="BB504" s="126"/>
      <c r="BC504" s="126"/>
      <c r="CF504" s="3"/>
      <c r="DV504" s="3"/>
    </row>
    <row r="505" spans="1:126" ht="11.25" customHeight="1" thickBot="1">
      <c r="A505" s="42"/>
      <c r="R505" s="42"/>
      <c r="S505" s="42"/>
      <c r="W505" s="42"/>
      <c r="X505" s="43"/>
      <c r="Y505" s="43"/>
      <c r="Z505" s="43"/>
      <c r="AA505" s="43"/>
      <c r="AB505" s="43"/>
      <c r="AP505" s="3"/>
      <c r="AQ505" s="127"/>
      <c r="AR505" s="127"/>
      <c r="AS505" s="127"/>
      <c r="AT505" s="127"/>
      <c r="AU505" s="127"/>
      <c r="AV505" s="127"/>
      <c r="AW505" s="127"/>
      <c r="AX505" s="127"/>
      <c r="AY505" s="127"/>
      <c r="AZ505" s="127"/>
      <c r="BA505" s="127"/>
      <c r="BB505" s="127"/>
      <c r="BC505" s="127"/>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3"/>
      <c r="DV505" s="3"/>
    </row>
    <row r="506" spans="1:126" ht="11.25" customHeight="1">
      <c r="A506" s="2"/>
      <c r="R506" s="42"/>
      <c r="S506" s="42"/>
      <c r="W506" s="42"/>
      <c r="AA506" s="42"/>
      <c r="AB506" s="42"/>
      <c r="AP506" s="3"/>
      <c r="AQ506" s="154" t="str">
        <f>CONCATENATE($A460," ",$D460,","," ",$F458)</f>
        <v>Group: 8, Women's Singles</v>
      </c>
      <c r="AR506" s="155"/>
      <c r="AS506" s="155"/>
      <c r="AT506" s="155"/>
      <c r="AU506" s="155"/>
      <c r="AV506" s="155"/>
      <c r="AW506" s="155"/>
      <c r="AX506" s="155"/>
      <c r="AY506" s="155"/>
      <c r="AZ506" s="155"/>
      <c r="BA506" s="155"/>
      <c r="BB506" s="155"/>
      <c r="BC506" s="156"/>
      <c r="BD506" s="163">
        <f>O477</f>
        <v>6</v>
      </c>
      <c r="BE506" s="164"/>
      <c r="BF506" s="183" t="str">
        <f>Q477</f>
        <v>B</v>
      </c>
      <c r="BG506" s="185" t="str">
        <f>IF(VLOOKUP($BF506,$A462:$C470,3,FALSE)=0,"",CONCATENATE(VLOOKUP(VLOOKUP($BF506,$A462:$C470,3,FALSE),Players!$J:$N,4,FALSE)," ",VLOOKUP($BF506,$A462:$C470,3,FALSE)," ",IF(ISERROR(VLOOKUP(VLOOKUP($BF506,$A462:$C470,3,FALSE),Players!$J:$N,5,FALSE)),"()",CONCATENATE("(",VLOOKUP(VLOOKUP($BF506,$A462:$C470,3,FALSE),Players!$J:$N,5,FALSE),")"))))</f>
        <v/>
      </c>
      <c r="BH506" s="186"/>
      <c r="BI506" s="186"/>
      <c r="BJ506" s="186"/>
      <c r="BK506" s="186"/>
      <c r="BL506" s="186"/>
      <c r="BM506" s="186"/>
      <c r="BN506" s="186"/>
      <c r="BO506" s="186"/>
      <c r="BP506" s="186"/>
      <c r="BQ506" s="186"/>
      <c r="BR506" s="186"/>
      <c r="BS506" s="186"/>
      <c r="BT506" s="186"/>
      <c r="BU506" s="187"/>
      <c r="BV506" s="170" t="str">
        <f>IF(R477&lt;&gt;"",R477,"")</f>
        <v/>
      </c>
      <c r="BW506" s="171"/>
      <c r="BX506" s="170" t="str">
        <f>IF(T477&lt;&gt;"",T477,"")</f>
        <v/>
      </c>
      <c r="BY506" s="171"/>
      <c r="BZ506" s="170" t="str">
        <f>IF(V477&lt;&gt;"",V477,"")</f>
        <v/>
      </c>
      <c r="CA506" s="171"/>
      <c r="CB506" s="170" t="str">
        <f>IF(X477&lt;&gt;"",X477,"")</f>
        <v/>
      </c>
      <c r="CC506" s="171"/>
      <c r="CD506" s="170" t="str">
        <f>IF(Z477&lt;&gt;"",Z477,"")</f>
        <v/>
      </c>
      <c r="CE506" s="171"/>
      <c r="CF506" s="174" t="str">
        <f>IF($CD506=$CD508,IF($CB506=$CB508,IF($BZ506&lt;&gt;"",IF($BZ506&gt;$BZ508,"W","L"),""),IF($CB506&gt;$CB508,"W","L")),IF($CD506&gt;$CD508,"W","L"))</f>
        <v/>
      </c>
      <c r="DV506" s="3"/>
    </row>
    <row r="507" spans="1:126" ht="11.25" customHeight="1">
      <c r="R507" s="42"/>
      <c r="S507" s="42"/>
      <c r="W507" s="42"/>
      <c r="X507" s="43"/>
      <c r="Y507" s="43"/>
      <c r="Z507" s="43"/>
      <c r="AA507" s="43"/>
      <c r="AB507" s="43"/>
      <c r="AP507" s="3"/>
      <c r="AQ507" s="157"/>
      <c r="AR507" s="158"/>
      <c r="AS507" s="158"/>
      <c r="AT507" s="158"/>
      <c r="AU507" s="158"/>
      <c r="AV507" s="158"/>
      <c r="AW507" s="158"/>
      <c r="AX507" s="158"/>
      <c r="AY507" s="158"/>
      <c r="AZ507" s="158"/>
      <c r="BA507" s="158"/>
      <c r="BB507" s="158"/>
      <c r="BC507" s="159"/>
      <c r="BD507" s="165"/>
      <c r="BE507" s="166"/>
      <c r="BF507" s="184"/>
      <c r="BG507" s="188"/>
      <c r="BH507" s="189"/>
      <c r="BI507" s="189"/>
      <c r="BJ507" s="189"/>
      <c r="BK507" s="189"/>
      <c r="BL507" s="189"/>
      <c r="BM507" s="189"/>
      <c r="BN507" s="189"/>
      <c r="BO507" s="189"/>
      <c r="BP507" s="189"/>
      <c r="BQ507" s="189"/>
      <c r="BR507" s="189"/>
      <c r="BS507" s="189"/>
      <c r="BT507" s="189"/>
      <c r="BU507" s="190"/>
      <c r="BV507" s="172"/>
      <c r="BW507" s="173"/>
      <c r="BX507" s="172"/>
      <c r="BY507" s="173"/>
      <c r="BZ507" s="172"/>
      <c r="CA507" s="173"/>
      <c r="CB507" s="172"/>
      <c r="CC507" s="173"/>
      <c r="CD507" s="172"/>
      <c r="CE507" s="173"/>
      <c r="CF507" s="174"/>
      <c r="DV507" s="3"/>
    </row>
    <row r="508" spans="1:126" ht="11.25" customHeight="1">
      <c r="A508" s="2"/>
      <c r="R508" s="42"/>
      <c r="S508" s="42"/>
      <c r="W508" s="42"/>
      <c r="AA508" s="42"/>
      <c r="AB508" s="42"/>
      <c r="AP508" s="3"/>
      <c r="AQ508" s="157"/>
      <c r="AR508" s="158"/>
      <c r="AS508" s="158"/>
      <c r="AT508" s="158"/>
      <c r="AU508" s="158"/>
      <c r="AV508" s="158"/>
      <c r="AW508" s="158"/>
      <c r="AX508" s="158"/>
      <c r="AY508" s="158"/>
      <c r="AZ508" s="158"/>
      <c r="BA508" s="158"/>
      <c r="BB508" s="158"/>
      <c r="BC508" s="159"/>
      <c r="BD508" s="165"/>
      <c r="BE508" s="166"/>
      <c r="BF508" s="175" t="str">
        <f>Q479</f>
        <v>D</v>
      </c>
      <c r="BG508" s="177" t="str">
        <f>IF(VLOOKUP($BF508,$A462:$C470,3,FALSE)=0,"",CONCATENATE(VLOOKUP(VLOOKUP($BF508,$A462:$C470,3,FALSE),Players!$J:$N,4,FALSE)," ",VLOOKUP($BF508,$A462:$C470,3,FALSE)," ",IF(ISERROR(VLOOKUP(VLOOKUP($BF508,$A462:$C470,3,FALSE),Players!$J:$N,5,FALSE)),"()",CONCATENATE("(",VLOOKUP(VLOOKUP($BF508,$A462:$C470,3,FALSE),Players!$J:$N,5,FALSE),")"))))</f>
        <v/>
      </c>
      <c r="BH508" s="178"/>
      <c r="BI508" s="178"/>
      <c r="BJ508" s="178"/>
      <c r="BK508" s="178"/>
      <c r="BL508" s="178"/>
      <c r="BM508" s="178"/>
      <c r="BN508" s="178"/>
      <c r="BO508" s="178"/>
      <c r="BP508" s="178"/>
      <c r="BQ508" s="178"/>
      <c r="BR508" s="178"/>
      <c r="BS508" s="178"/>
      <c r="BT508" s="178"/>
      <c r="BU508" s="179"/>
      <c r="BV508" s="150" t="str">
        <f>IF(R479&lt;&gt;"",R479,"")</f>
        <v/>
      </c>
      <c r="BW508" s="151"/>
      <c r="BX508" s="150" t="str">
        <f>IF(T479&lt;&gt;"",T479,"")</f>
        <v/>
      </c>
      <c r="BY508" s="151"/>
      <c r="BZ508" s="150" t="str">
        <f>IF(V479&lt;&gt;"",V479,"")</f>
        <v/>
      </c>
      <c r="CA508" s="151"/>
      <c r="CB508" s="150" t="str">
        <f>IF(X479&lt;&gt;"",X479,"")</f>
        <v/>
      </c>
      <c r="CC508" s="151"/>
      <c r="CD508" s="150" t="str">
        <f>IF(Z479&lt;&gt;"",Z479,"")</f>
        <v/>
      </c>
      <c r="CE508" s="151"/>
      <c r="CF508" s="174" t="str">
        <f>IF($CF506&lt;&gt;"",IF(CF506="W","L","W"),"")</f>
        <v/>
      </c>
      <c r="DV508" s="3"/>
    </row>
    <row r="509" spans="1:126" ht="11.25" customHeight="1" thickBot="1">
      <c r="A509" s="2"/>
      <c r="R509" s="42"/>
      <c r="S509" s="42"/>
      <c r="W509" s="42"/>
      <c r="X509" s="43"/>
      <c r="Y509" s="43"/>
      <c r="Z509" s="43"/>
      <c r="AA509" s="43"/>
      <c r="AB509" s="43"/>
      <c r="AP509" s="3"/>
      <c r="AQ509" s="160"/>
      <c r="AR509" s="161"/>
      <c r="AS509" s="161"/>
      <c r="AT509" s="161"/>
      <c r="AU509" s="161"/>
      <c r="AV509" s="161"/>
      <c r="AW509" s="161"/>
      <c r="AX509" s="161"/>
      <c r="AY509" s="161"/>
      <c r="AZ509" s="161"/>
      <c r="BA509" s="161"/>
      <c r="BB509" s="161"/>
      <c r="BC509" s="162"/>
      <c r="BD509" s="167"/>
      <c r="BE509" s="168"/>
      <c r="BF509" s="176"/>
      <c r="BG509" s="180"/>
      <c r="BH509" s="181"/>
      <c r="BI509" s="181"/>
      <c r="BJ509" s="181"/>
      <c r="BK509" s="181"/>
      <c r="BL509" s="181"/>
      <c r="BM509" s="181"/>
      <c r="BN509" s="181"/>
      <c r="BO509" s="181"/>
      <c r="BP509" s="181"/>
      <c r="BQ509" s="181"/>
      <c r="BR509" s="181"/>
      <c r="BS509" s="181"/>
      <c r="BT509" s="181"/>
      <c r="BU509" s="182"/>
      <c r="BV509" s="152"/>
      <c r="BW509" s="153"/>
      <c r="BX509" s="152"/>
      <c r="BY509" s="153"/>
      <c r="BZ509" s="152"/>
      <c r="CA509" s="153"/>
      <c r="CB509" s="152"/>
      <c r="CC509" s="153"/>
      <c r="CD509" s="152"/>
      <c r="CE509" s="153"/>
      <c r="CF509" s="174"/>
      <c r="DV509" s="3"/>
    </row>
    <row r="510" spans="1:126" ht="11.25" customHeight="1">
      <c r="A510" s="2"/>
      <c r="R510" s="42"/>
      <c r="S510" s="42"/>
      <c r="W510" s="42"/>
      <c r="AA510" s="42"/>
      <c r="AB510" s="42"/>
      <c r="AP510" s="3"/>
      <c r="AQ510" s="126"/>
      <c r="AR510" s="126"/>
      <c r="AS510" s="126"/>
      <c r="AT510" s="126"/>
      <c r="AU510" s="126"/>
      <c r="AV510" s="126"/>
      <c r="AW510" s="126"/>
      <c r="AX510" s="126"/>
      <c r="AY510" s="126"/>
      <c r="AZ510" s="126"/>
      <c r="BA510" s="126"/>
      <c r="BB510" s="126"/>
      <c r="BC510" s="126"/>
      <c r="BV510" s="169" t="str">
        <f>IF(CF506&lt;&gt;"",IF(AND(AND(BV506&gt;-1,BV508&gt;-1),OR(BV506&gt;10,BV508&gt;10),ABS(BV506-BV508)&gt;1,IF(OR(BV506&gt;11,BV508&gt;11),ABS(BV506-BV508)=2,TRUE),BV506=INT(BV506),BV508=INT(BV508)),"","Error"),"")</f>
        <v/>
      </c>
      <c r="BW510" s="169"/>
      <c r="BX510" s="169" t="str">
        <f>IF(CF506&lt;&gt;"",IF(AND(AND(BX506&gt;-1,BX508&gt;-1),OR(BX506&gt;10,BX508&gt;10),ABS(BX506-BX508)&gt;1,IF(OR(BX506&gt;11,BX508&gt;11),ABS(BX506-BX508)=2,TRUE),BX506=INT(BX506),BX508=INT(BX508)),"","Error"),"")</f>
        <v/>
      </c>
      <c r="BY510" s="169"/>
      <c r="BZ510" s="169" t="str">
        <f>IF(CF506&lt;&gt;"",IF(AND(AND(BZ506&gt;-1,BZ508&gt;-1),OR(BZ506&gt;10,BZ508&gt;10),ABS(BZ506-BZ508)&gt;1,IF(OR(BZ506&gt;11,BZ508&gt;11),ABS(BZ506-BZ508)=2,TRUE),BZ506=INT(BZ506),BZ508=INT(BZ508)),"","Error"),"")</f>
        <v/>
      </c>
      <c r="CA510" s="169"/>
      <c r="CB510" s="169" t="str">
        <f>IF(AND(CF506&lt;&gt;"",CB506&lt;&gt;""),IF(AND(AND(CB506&gt;-1,CB508&gt;-1),OR(CB506&gt;10,CB508&gt;10),ABS(CB506-CB508)&gt;1,IF(OR(CB506&gt;11,CB508&gt;11),ABS(CB506-CB508)=2,TRUE),CB506=INT(CB506),CB508=INT(CB508)),"","Error"),"")</f>
        <v/>
      </c>
      <c r="CC510" s="169"/>
      <c r="CD510" s="169" t="str">
        <f>IF(AND(CF506&lt;&gt;"",CD506&lt;&gt;""),IF(AND(AND(CD506&gt;-1,CD508&gt;-1),OR(CD506&gt;10,CD508&gt;10),ABS(CD506-CD508)&gt;1,IF(OR(CD506&gt;11,CD508&gt;11),ABS(CD506-CD508)=2,TRUE),CD506=INT(CD506),CD508=INT(CD508)),"","Error"),"")</f>
        <v/>
      </c>
      <c r="CE510" s="169"/>
      <c r="CF510" s="3"/>
      <c r="DV510" s="3"/>
    </row>
    <row r="511" spans="1:126" ht="11.25" customHeight="1">
      <c r="AB511" s="43"/>
      <c r="AP511" s="3"/>
      <c r="AQ511" s="126"/>
      <c r="AR511" s="126"/>
      <c r="AS511" s="126"/>
      <c r="AT511" s="126"/>
      <c r="AU511" s="126"/>
      <c r="AV511" s="126"/>
      <c r="AW511" s="126"/>
      <c r="AX511" s="126"/>
      <c r="AY511" s="126"/>
      <c r="AZ511" s="126"/>
      <c r="BA511" s="126"/>
      <c r="BB511" s="126"/>
      <c r="BC511" s="126"/>
      <c r="CF511" s="3"/>
      <c r="DV511" s="3"/>
    </row>
    <row r="512" spans="1:126" ht="11.25" customHeight="1">
      <c r="AB512" s="42"/>
      <c r="AP512" s="3"/>
      <c r="AQ512" s="127"/>
      <c r="AR512" s="127"/>
      <c r="AS512" s="127"/>
      <c r="AT512" s="127"/>
      <c r="AU512" s="127"/>
      <c r="AV512" s="127"/>
      <c r="AW512" s="127"/>
      <c r="AX512" s="127"/>
      <c r="AY512" s="127"/>
      <c r="AZ512" s="127"/>
      <c r="BA512" s="127"/>
      <c r="BB512" s="127"/>
      <c r="BC512" s="127"/>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3"/>
      <c r="DV512" s="3"/>
    </row>
    <row r="513" spans="28:126" ht="11.25" customHeight="1">
      <c r="AB513" s="43"/>
      <c r="AP513" s="3"/>
      <c r="AQ513" s="128"/>
      <c r="AR513" s="128"/>
      <c r="AS513" s="128"/>
      <c r="AT513" s="128"/>
      <c r="AU513" s="128"/>
      <c r="AV513" s="128"/>
      <c r="AW513" s="128"/>
      <c r="AX513" s="128"/>
      <c r="AY513" s="128"/>
      <c r="AZ513" s="128"/>
      <c r="BA513" s="128"/>
      <c r="BB513" s="128"/>
      <c r="BC513" s="128"/>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3"/>
      <c r="DV513" s="3"/>
    </row>
    <row r="514" spans="28:126" ht="11.25" customHeight="1">
      <c r="AB514" s="42"/>
      <c r="AP514" s="3"/>
      <c r="AQ514" s="126"/>
      <c r="AR514" s="126"/>
      <c r="AS514" s="126"/>
      <c r="AT514" s="126"/>
      <c r="AU514" s="126"/>
      <c r="AV514" s="126"/>
      <c r="AW514" s="126"/>
      <c r="AX514" s="126"/>
      <c r="AY514" s="126"/>
      <c r="AZ514" s="126"/>
      <c r="BA514" s="126"/>
      <c r="BB514" s="126"/>
      <c r="BC514" s="126"/>
      <c r="CF514" s="3"/>
      <c r="DV514" s="3"/>
    </row>
    <row r="515" spans="28:126" ht="11.25" customHeight="1" thickBot="1">
      <c r="AB515" s="43"/>
      <c r="AP515" s="3"/>
      <c r="AQ515" s="127"/>
      <c r="AR515" s="127"/>
      <c r="AS515" s="127"/>
      <c r="AT515" s="127"/>
      <c r="AU515" s="127"/>
      <c r="AV515" s="127"/>
      <c r="AW515" s="127"/>
      <c r="AX515" s="127"/>
      <c r="AY515" s="127"/>
      <c r="AZ515" s="127"/>
      <c r="BA515" s="127"/>
      <c r="BB515" s="127"/>
      <c r="BC515" s="127"/>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3"/>
      <c r="DV515" s="3"/>
    </row>
    <row r="516" spans="28:126" ht="11.25" customHeight="1">
      <c r="AB516" s="42"/>
      <c r="AP516" s="3"/>
      <c r="AQ516" s="154" t="str">
        <f>CONCATENATE($A460," ",$D460,","," ",$F458)</f>
        <v>Group: 8, Women's Singles</v>
      </c>
      <c r="AR516" s="155"/>
      <c r="AS516" s="155"/>
      <c r="AT516" s="155"/>
      <c r="AU516" s="155"/>
      <c r="AV516" s="155"/>
      <c r="AW516" s="155"/>
      <c r="AX516" s="155"/>
      <c r="AY516" s="155"/>
      <c r="AZ516" s="155"/>
      <c r="BA516" s="155"/>
      <c r="BB516" s="155"/>
      <c r="BC516" s="156"/>
      <c r="BD516" s="163">
        <f>O481</f>
        <v>7</v>
      </c>
      <c r="BE516" s="164"/>
      <c r="BF516" s="183" t="str">
        <f>Q481</f>
        <v>A</v>
      </c>
      <c r="BG516" s="185" t="str">
        <f>IF(VLOOKUP($BF516,$A462:$C470,3,FALSE)=0,"",CONCATENATE(VLOOKUP(VLOOKUP($BF516,$A462:$C470,3,FALSE),Players!$J:$N,4,FALSE)," ",VLOOKUP($BF516,$A462:$C470,3,FALSE)," ",IF(ISERROR(VLOOKUP(VLOOKUP($BF516,$A462:$C470,3,FALSE),Players!$J:$N,5,FALSE)),"()",CONCATENATE("(",VLOOKUP(VLOOKUP($BF516,$A462:$C470,3,FALSE),Players!$J:$N,5,FALSE),")"))))</f>
        <v/>
      </c>
      <c r="BH516" s="186"/>
      <c r="BI516" s="186"/>
      <c r="BJ516" s="186"/>
      <c r="BK516" s="186"/>
      <c r="BL516" s="186"/>
      <c r="BM516" s="186"/>
      <c r="BN516" s="186"/>
      <c r="BO516" s="186"/>
      <c r="BP516" s="186"/>
      <c r="BQ516" s="186"/>
      <c r="BR516" s="186"/>
      <c r="BS516" s="186"/>
      <c r="BT516" s="186"/>
      <c r="BU516" s="187"/>
      <c r="BV516" s="170" t="str">
        <f>IF(R481&lt;&gt;"",R481,"")</f>
        <v/>
      </c>
      <c r="BW516" s="171"/>
      <c r="BX516" s="170" t="str">
        <f>IF(T481&lt;&gt;"",T481,"")</f>
        <v/>
      </c>
      <c r="BY516" s="171"/>
      <c r="BZ516" s="170" t="str">
        <f>IF(V481&lt;&gt;"",V481,"")</f>
        <v/>
      </c>
      <c r="CA516" s="171"/>
      <c r="CB516" s="170" t="str">
        <f>IF(X481&lt;&gt;"",X481,"")</f>
        <v/>
      </c>
      <c r="CC516" s="171"/>
      <c r="CD516" s="170" t="str">
        <f>IF(Z481&lt;&gt;"",Z481,"")</f>
        <v/>
      </c>
      <c r="CE516" s="171"/>
      <c r="CF516" s="174" t="str">
        <f>IF($CD516=$CD518,IF($CB516=$CB518,IF($BZ516&lt;&gt;"",IF($BZ516&gt;$BZ518,"W","L"),""),IF($CB516&gt;$CB518,"W","L")),IF($CD516&gt;$CD518,"W","L"))</f>
        <v/>
      </c>
      <c r="DV516" s="3"/>
    </row>
    <row r="517" spans="28:126" ht="11.25" customHeight="1">
      <c r="AB517" s="43"/>
      <c r="AC517" s="43"/>
      <c r="AD517" s="43"/>
      <c r="AE517" s="43"/>
      <c r="AF517" s="43"/>
      <c r="AG517" s="43"/>
      <c r="AH517" s="43"/>
      <c r="AI517" s="43"/>
      <c r="AJ517" s="43"/>
      <c r="AK517" s="43"/>
      <c r="AL517" s="43"/>
      <c r="AM517" s="43"/>
      <c r="AN517" s="3"/>
      <c r="AO517" s="3"/>
      <c r="AP517" s="3"/>
      <c r="AQ517" s="157"/>
      <c r="AR517" s="158"/>
      <c r="AS517" s="158"/>
      <c r="AT517" s="158"/>
      <c r="AU517" s="158"/>
      <c r="AV517" s="158"/>
      <c r="AW517" s="158"/>
      <c r="AX517" s="158"/>
      <c r="AY517" s="158"/>
      <c r="AZ517" s="158"/>
      <c r="BA517" s="158"/>
      <c r="BB517" s="158"/>
      <c r="BC517" s="159"/>
      <c r="BD517" s="165"/>
      <c r="BE517" s="166"/>
      <c r="BF517" s="184"/>
      <c r="BG517" s="188"/>
      <c r="BH517" s="189"/>
      <c r="BI517" s="189"/>
      <c r="BJ517" s="189"/>
      <c r="BK517" s="189"/>
      <c r="BL517" s="189"/>
      <c r="BM517" s="189"/>
      <c r="BN517" s="189"/>
      <c r="BO517" s="189"/>
      <c r="BP517" s="189"/>
      <c r="BQ517" s="189"/>
      <c r="BR517" s="189"/>
      <c r="BS517" s="189"/>
      <c r="BT517" s="189"/>
      <c r="BU517" s="190"/>
      <c r="BV517" s="172"/>
      <c r="BW517" s="173"/>
      <c r="BX517" s="172"/>
      <c r="BY517" s="173"/>
      <c r="BZ517" s="172"/>
      <c r="CA517" s="173"/>
      <c r="CB517" s="172"/>
      <c r="CC517" s="173"/>
      <c r="CD517" s="172"/>
      <c r="CE517" s="173"/>
      <c r="CF517" s="174"/>
      <c r="DV517" s="3"/>
    </row>
    <row r="518" spans="28:126" ht="11.25" customHeight="1">
      <c r="AB518" s="42"/>
      <c r="AI518" s="42"/>
      <c r="AJ518" s="42"/>
      <c r="AN518" s="3"/>
      <c r="AO518" s="3"/>
      <c r="AP518" s="3"/>
      <c r="AQ518" s="157"/>
      <c r="AR518" s="158"/>
      <c r="AS518" s="158"/>
      <c r="AT518" s="158"/>
      <c r="AU518" s="158"/>
      <c r="AV518" s="158"/>
      <c r="AW518" s="158"/>
      <c r="AX518" s="158"/>
      <c r="AY518" s="158"/>
      <c r="AZ518" s="158"/>
      <c r="BA518" s="158"/>
      <c r="BB518" s="158"/>
      <c r="BC518" s="159"/>
      <c r="BD518" s="165"/>
      <c r="BE518" s="166"/>
      <c r="BF518" s="175" t="str">
        <f>Q483</f>
        <v>B</v>
      </c>
      <c r="BG518" s="177" t="str">
        <f>IF(VLOOKUP($BF518,$A462:$C470,3,FALSE)=0,"",CONCATENATE(VLOOKUP(VLOOKUP($BF518,$A462:$C470,3,FALSE),Players!$J:$N,4,FALSE)," ",VLOOKUP($BF518,$A462:$C470,3,FALSE)," ",IF(ISERROR(VLOOKUP(VLOOKUP($BF518,$A462:$C470,3,FALSE),Players!$J:$N,5,FALSE)),"()",CONCATENATE("(",VLOOKUP(VLOOKUP($BF518,$A462:$C470,3,FALSE),Players!$J:$N,5,FALSE),")"))))</f>
        <v/>
      </c>
      <c r="BH518" s="178"/>
      <c r="BI518" s="178"/>
      <c r="BJ518" s="178"/>
      <c r="BK518" s="178"/>
      <c r="BL518" s="178"/>
      <c r="BM518" s="178"/>
      <c r="BN518" s="178"/>
      <c r="BO518" s="178"/>
      <c r="BP518" s="178"/>
      <c r="BQ518" s="178"/>
      <c r="BR518" s="178"/>
      <c r="BS518" s="178"/>
      <c r="BT518" s="178"/>
      <c r="BU518" s="179"/>
      <c r="BV518" s="150" t="str">
        <f>IF(R483&lt;&gt;"",R483,"")</f>
        <v/>
      </c>
      <c r="BW518" s="151"/>
      <c r="BX518" s="150" t="str">
        <f>IF(T483&lt;&gt;"",T483,"")</f>
        <v/>
      </c>
      <c r="BY518" s="151"/>
      <c r="BZ518" s="150" t="str">
        <f>IF(V483&lt;&gt;"",V483,"")</f>
        <v/>
      </c>
      <c r="CA518" s="151"/>
      <c r="CB518" s="150" t="str">
        <f>IF(X483&lt;&gt;"",X483,"")</f>
        <v/>
      </c>
      <c r="CC518" s="151"/>
      <c r="CD518" s="150" t="str">
        <f>IF(Z483&lt;&gt;"",Z483,"")</f>
        <v/>
      </c>
      <c r="CE518" s="151"/>
      <c r="CF518" s="174" t="str">
        <f>IF($CF516&lt;&gt;"",IF(CF516="W","L","W"),"")</f>
        <v/>
      </c>
      <c r="DV518" s="3"/>
    </row>
    <row r="519" spans="28:126" ht="11.25" customHeight="1" thickBot="1">
      <c r="AB519" s="43"/>
      <c r="AC519" s="43"/>
      <c r="AD519" s="43"/>
      <c r="AE519" s="43"/>
      <c r="AF519" s="43"/>
      <c r="AG519" s="43"/>
      <c r="AH519" s="43"/>
      <c r="AI519" s="43"/>
      <c r="AJ519" s="43"/>
      <c r="AK519" s="43"/>
      <c r="AL519" s="43"/>
      <c r="AM519" s="43"/>
      <c r="AN519" s="3"/>
      <c r="AO519" s="3"/>
      <c r="AP519" s="3"/>
      <c r="AQ519" s="160"/>
      <c r="AR519" s="161"/>
      <c r="AS519" s="161"/>
      <c r="AT519" s="161"/>
      <c r="AU519" s="161"/>
      <c r="AV519" s="161"/>
      <c r="AW519" s="161"/>
      <c r="AX519" s="161"/>
      <c r="AY519" s="161"/>
      <c r="AZ519" s="161"/>
      <c r="BA519" s="161"/>
      <c r="BB519" s="161"/>
      <c r="BC519" s="162"/>
      <c r="BD519" s="167"/>
      <c r="BE519" s="168"/>
      <c r="BF519" s="176"/>
      <c r="BG519" s="180"/>
      <c r="BH519" s="181"/>
      <c r="BI519" s="181"/>
      <c r="BJ519" s="181"/>
      <c r="BK519" s="181"/>
      <c r="BL519" s="181"/>
      <c r="BM519" s="181"/>
      <c r="BN519" s="181"/>
      <c r="BO519" s="181"/>
      <c r="BP519" s="181"/>
      <c r="BQ519" s="181"/>
      <c r="BR519" s="181"/>
      <c r="BS519" s="181"/>
      <c r="BT519" s="181"/>
      <c r="BU519" s="182"/>
      <c r="BV519" s="152"/>
      <c r="BW519" s="153"/>
      <c r="BX519" s="152"/>
      <c r="BY519" s="153"/>
      <c r="BZ519" s="152"/>
      <c r="CA519" s="153"/>
      <c r="CB519" s="152"/>
      <c r="CC519" s="153"/>
      <c r="CD519" s="152"/>
      <c r="CE519" s="153"/>
      <c r="CF519" s="174"/>
      <c r="DV519" s="3"/>
    </row>
    <row r="520" spans="28:126" ht="11.25" customHeight="1">
      <c r="AB520" s="42"/>
      <c r="AI520" s="42"/>
      <c r="AJ520" s="42"/>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169" t="str">
        <f>IF(CF516&lt;&gt;"",IF(AND(AND(BV516&gt;-1,BV518&gt;-1),OR(BV516&gt;10,BV518&gt;10),ABS(BV516-BV518)&gt;1,IF(OR(BV516&gt;11,BV518&gt;11),ABS(BV516-BV518)=2,TRUE),BV516=INT(BV516),BV518=INT(BV518)),"","Error"),"")</f>
        <v/>
      </c>
      <c r="BW520" s="169"/>
      <c r="BX520" s="169" t="str">
        <f>IF(CF516&lt;&gt;"",IF(AND(AND(BX516&gt;-1,BX518&gt;-1),OR(BX516&gt;10,BX518&gt;10),ABS(BX516-BX518)&gt;1,IF(OR(BX516&gt;11,BX518&gt;11),ABS(BX516-BX518)=2,TRUE),BX516=INT(BX516),BX518=INT(BX518)),"","Error"),"")</f>
        <v/>
      </c>
      <c r="BY520" s="169"/>
      <c r="BZ520" s="169" t="str">
        <f>IF(CF516&lt;&gt;"",IF(AND(AND(BZ516&gt;-1,BZ518&gt;-1),OR(BZ516&gt;10,BZ518&gt;10),ABS(BZ516-BZ518)&gt;1,IF(OR(BZ516&gt;11,BZ518&gt;11),ABS(BZ516-BZ518)=2,TRUE),BZ516=INT(BZ516),BZ518=INT(BZ518)),"","Error"),"")</f>
        <v/>
      </c>
      <c r="CA520" s="169"/>
      <c r="CB520" s="169" t="str">
        <f>IF(AND(CF516&lt;&gt;"",CB516&lt;&gt;""),IF(AND(AND(CB516&gt;-1,CB518&gt;-1),OR(CB516&gt;10,CB518&gt;10),ABS(CB516-CB518)&gt;1,IF(OR(CB516&gt;11,CB518&gt;11),ABS(CB516-CB518)=2,TRUE),CB516=INT(CB516),CB518=INT(CB518)),"","Error"),"")</f>
        <v/>
      </c>
      <c r="CC520" s="169"/>
      <c r="CD520" s="169" t="str">
        <f>IF(AND(CF516&lt;&gt;"",CD516&lt;&gt;""),IF(AND(AND(CD516&gt;-1,CD518&gt;-1),OR(CD516&gt;10,CD518&gt;10),ABS(CD516-CD518)&gt;1,IF(OR(CD516&gt;11,CD518&gt;11),ABS(CD516-CD518)=2,TRUE),CD516=INT(CD516),CD518=INT(CD518)),"","Error"),"")</f>
        <v/>
      </c>
      <c r="CE520" s="169"/>
      <c r="CF520" s="3"/>
      <c r="DV520" s="3"/>
    </row>
  </sheetData>
  <sheetProtection sheet="1" objects="1" scenarios="1"/>
  <mergeCells count="3408">
    <mergeCell ref="AN470:AO471"/>
    <mergeCell ref="AD470:AE471"/>
    <mergeCell ref="AF470:AG471"/>
    <mergeCell ref="I200:M201"/>
    <mergeCell ref="N200:AA201"/>
    <mergeCell ref="I265:M266"/>
    <mergeCell ref="N265:AA266"/>
    <mergeCell ref="I330:M331"/>
    <mergeCell ref="N330:AA331"/>
    <mergeCell ref="AL464:AM465"/>
    <mergeCell ref="AN464:AO465"/>
    <mergeCell ref="AK456:AO457"/>
    <mergeCell ref="AQ456:BC459"/>
    <mergeCell ref="BD456:BE459"/>
    <mergeCell ref="AQ441:BC444"/>
    <mergeCell ref="BD441:BE444"/>
    <mergeCell ref="X428:Y429"/>
    <mergeCell ref="Z428:AA429"/>
    <mergeCell ref="T426:U427"/>
    <mergeCell ref="V426:W427"/>
    <mergeCell ref="X424:Y425"/>
    <mergeCell ref="X418:Y419"/>
    <mergeCell ref="Z418:AA419"/>
    <mergeCell ref="X416:Y417"/>
    <mergeCell ref="Z416:AA417"/>
    <mergeCell ref="AL399:AM400"/>
    <mergeCell ref="AN399:AO400"/>
    <mergeCell ref="H353:I354"/>
    <mergeCell ref="J353:K354"/>
    <mergeCell ref="AQ376:BC379"/>
    <mergeCell ref="BD376:BE379"/>
    <mergeCell ref="L353:M354"/>
    <mergeCell ref="V479:W480"/>
    <mergeCell ref="X479:Y480"/>
    <mergeCell ref="Z479:AA480"/>
    <mergeCell ref="BF486:BF487"/>
    <mergeCell ref="BV480:BW480"/>
    <mergeCell ref="AQ476:BC479"/>
    <mergeCell ref="AQ496:BC499"/>
    <mergeCell ref="BD496:BE499"/>
    <mergeCell ref="BF496:BF497"/>
    <mergeCell ref="BG496:BU497"/>
    <mergeCell ref="BX488:BY489"/>
    <mergeCell ref="BZ486:CA487"/>
    <mergeCell ref="BV488:BW489"/>
    <mergeCell ref="X483:Y484"/>
    <mergeCell ref="Z483:AA484"/>
    <mergeCell ref="BV476:BW477"/>
    <mergeCell ref="AQ451:BC454"/>
    <mergeCell ref="BD451:BE454"/>
    <mergeCell ref="BF451:BF452"/>
    <mergeCell ref="BG451:BU452"/>
    <mergeCell ref="BV451:BW452"/>
    <mergeCell ref="V491:W492"/>
    <mergeCell ref="X481:Y482"/>
    <mergeCell ref="Z481:AA482"/>
    <mergeCell ref="X477:Y478"/>
    <mergeCell ref="BX468:BY469"/>
    <mergeCell ref="BZ468:CA469"/>
    <mergeCell ref="AJ462:AK463"/>
    <mergeCell ref="AL462:AM463"/>
    <mergeCell ref="AN462:AO463"/>
    <mergeCell ref="AJ464:AK465"/>
    <mergeCell ref="BV455:BW455"/>
    <mergeCell ref="L491:M492"/>
    <mergeCell ref="Q491:Q492"/>
    <mergeCell ref="R491:S492"/>
    <mergeCell ref="X491:Y492"/>
    <mergeCell ref="Z491:AA492"/>
    <mergeCell ref="BX486:BY487"/>
    <mergeCell ref="BF488:BF489"/>
    <mergeCell ref="BG488:BU489"/>
    <mergeCell ref="CF496:CF497"/>
    <mergeCell ref="BF498:BF499"/>
    <mergeCell ref="BG498:BU499"/>
    <mergeCell ref="BV498:BW499"/>
    <mergeCell ref="BX498:BY499"/>
    <mergeCell ref="BZ498:CA499"/>
    <mergeCell ref="CB498:CC499"/>
    <mergeCell ref="CD498:CE499"/>
    <mergeCell ref="CF498:CF499"/>
    <mergeCell ref="Z495:AA496"/>
    <mergeCell ref="Z493:AA494"/>
    <mergeCell ref="BD486:BE489"/>
    <mergeCell ref="BG486:BU487"/>
    <mergeCell ref="BV486:BW487"/>
    <mergeCell ref="V485:W486"/>
    <mergeCell ref="X485:Y486"/>
    <mergeCell ref="Z485:AA486"/>
    <mergeCell ref="CB486:CC487"/>
    <mergeCell ref="CD486:CE487"/>
    <mergeCell ref="CF486:CF487"/>
    <mergeCell ref="V495:W496"/>
    <mergeCell ref="X495:Y496"/>
    <mergeCell ref="CD488:CE489"/>
    <mergeCell ref="CF488:CF489"/>
    <mergeCell ref="CF508:CF509"/>
    <mergeCell ref="BV510:BW510"/>
    <mergeCell ref="AQ516:BC519"/>
    <mergeCell ref="BD516:BE519"/>
    <mergeCell ref="BF516:BF517"/>
    <mergeCell ref="BG516:BU517"/>
    <mergeCell ref="BX510:BY510"/>
    <mergeCell ref="BZ510:CA510"/>
    <mergeCell ref="CB510:CC510"/>
    <mergeCell ref="CD510:CE510"/>
    <mergeCell ref="CF506:CF507"/>
    <mergeCell ref="BF508:BF509"/>
    <mergeCell ref="BG508:BU509"/>
    <mergeCell ref="BV508:BW509"/>
    <mergeCell ref="BX508:BY509"/>
    <mergeCell ref="BZ508:CA509"/>
    <mergeCell ref="CB518:CC519"/>
    <mergeCell ref="CD518:CE519"/>
    <mergeCell ref="CF518:CF519"/>
    <mergeCell ref="BZ516:CA517"/>
    <mergeCell ref="CB516:CC517"/>
    <mergeCell ref="CD516:CE517"/>
    <mergeCell ref="CF516:CF517"/>
    <mergeCell ref="BF518:BF519"/>
    <mergeCell ref="BG518:BU519"/>
    <mergeCell ref="BV518:BW519"/>
    <mergeCell ref="BX518:BY519"/>
    <mergeCell ref="BZ518:CA519"/>
    <mergeCell ref="AQ506:BC509"/>
    <mergeCell ref="BD506:BE509"/>
    <mergeCell ref="BF506:BF507"/>
    <mergeCell ref="BG506:BU507"/>
    <mergeCell ref="C489:C490"/>
    <mergeCell ref="D489:E490"/>
    <mergeCell ref="F489:G490"/>
    <mergeCell ref="H489:I490"/>
    <mergeCell ref="J489:K490"/>
    <mergeCell ref="AQ486:BC489"/>
    <mergeCell ref="Q487:Q488"/>
    <mergeCell ref="R487:S488"/>
    <mergeCell ref="T487:U488"/>
    <mergeCell ref="V487:W488"/>
    <mergeCell ref="X487:Y488"/>
    <mergeCell ref="Z487:AA488"/>
    <mergeCell ref="C487:C488"/>
    <mergeCell ref="D487:E488"/>
    <mergeCell ref="F487:G488"/>
    <mergeCell ref="H487:I488"/>
    <mergeCell ref="J487:K488"/>
    <mergeCell ref="L487:M488"/>
    <mergeCell ref="Q485:Q486"/>
    <mergeCell ref="R485:S486"/>
    <mergeCell ref="T485:U486"/>
    <mergeCell ref="X489:Y490"/>
    <mergeCell ref="Z489:AA490"/>
    <mergeCell ref="Q489:Q490"/>
    <mergeCell ref="R489:S490"/>
    <mergeCell ref="T489:U490"/>
    <mergeCell ref="V489:W490"/>
    <mergeCell ref="C491:C492"/>
    <mergeCell ref="D491:E492"/>
    <mergeCell ref="F491:G492"/>
    <mergeCell ref="H491:I492"/>
    <mergeCell ref="J491:K492"/>
    <mergeCell ref="A493:B496"/>
    <mergeCell ref="C493:C494"/>
    <mergeCell ref="D493:E494"/>
    <mergeCell ref="F493:G494"/>
    <mergeCell ref="H493:I494"/>
    <mergeCell ref="J493:K494"/>
    <mergeCell ref="L493:M494"/>
    <mergeCell ref="BZ488:CA489"/>
    <mergeCell ref="CB488:CC489"/>
    <mergeCell ref="C495:C496"/>
    <mergeCell ref="D495:E496"/>
    <mergeCell ref="F495:G496"/>
    <mergeCell ref="H495:I496"/>
    <mergeCell ref="J495:K496"/>
    <mergeCell ref="L495:M496"/>
    <mergeCell ref="Q495:Q496"/>
    <mergeCell ref="R495:S496"/>
    <mergeCell ref="T495:U496"/>
    <mergeCell ref="O493:P496"/>
    <mergeCell ref="Q493:Q494"/>
    <mergeCell ref="R493:S494"/>
    <mergeCell ref="T493:U494"/>
    <mergeCell ref="V493:W494"/>
    <mergeCell ref="X493:Y494"/>
    <mergeCell ref="A489:B492"/>
    <mergeCell ref="L489:M490"/>
    <mergeCell ref="O489:P492"/>
    <mergeCell ref="D483:E484"/>
    <mergeCell ref="F483:G484"/>
    <mergeCell ref="H483:I484"/>
    <mergeCell ref="J483:K484"/>
    <mergeCell ref="L483:M484"/>
    <mergeCell ref="Q483:Q484"/>
    <mergeCell ref="R483:S484"/>
    <mergeCell ref="Q481:Q482"/>
    <mergeCell ref="R481:S482"/>
    <mergeCell ref="T481:U482"/>
    <mergeCell ref="V481:W482"/>
    <mergeCell ref="T483:U484"/>
    <mergeCell ref="V483:W484"/>
    <mergeCell ref="A485:B488"/>
    <mergeCell ref="C485:C486"/>
    <mergeCell ref="D485:E486"/>
    <mergeCell ref="F485:G486"/>
    <mergeCell ref="H485:I486"/>
    <mergeCell ref="J485:K486"/>
    <mergeCell ref="L485:M486"/>
    <mergeCell ref="O485:P488"/>
    <mergeCell ref="J477:K478"/>
    <mergeCell ref="L477:M478"/>
    <mergeCell ref="O477:P480"/>
    <mergeCell ref="Q477:Q478"/>
    <mergeCell ref="R477:S478"/>
    <mergeCell ref="A470:B471"/>
    <mergeCell ref="C470:AA471"/>
    <mergeCell ref="AB470:AC471"/>
    <mergeCell ref="DT480:DU480"/>
    <mergeCell ref="T491:U492"/>
    <mergeCell ref="DP480:DQ480"/>
    <mergeCell ref="DR480:DS480"/>
    <mergeCell ref="A481:B484"/>
    <mergeCell ref="C481:C482"/>
    <mergeCell ref="D481:E482"/>
    <mergeCell ref="F481:G482"/>
    <mergeCell ref="H481:I482"/>
    <mergeCell ref="J481:K482"/>
    <mergeCell ref="L481:M482"/>
    <mergeCell ref="O481:P484"/>
    <mergeCell ref="BX480:BY480"/>
    <mergeCell ref="BZ480:CA480"/>
    <mergeCell ref="CB480:CC480"/>
    <mergeCell ref="CD480:CE480"/>
    <mergeCell ref="DL480:DM480"/>
    <mergeCell ref="DN480:DO480"/>
    <mergeCell ref="C479:C480"/>
    <mergeCell ref="D479:E480"/>
    <mergeCell ref="F479:G480"/>
    <mergeCell ref="H479:I480"/>
    <mergeCell ref="J479:K480"/>
    <mergeCell ref="C483:C484"/>
    <mergeCell ref="DV476:DV477"/>
    <mergeCell ref="DT478:DU479"/>
    <mergeCell ref="DV478:DV479"/>
    <mergeCell ref="DL470:DM470"/>
    <mergeCell ref="DN470:DO470"/>
    <mergeCell ref="DP470:DQ470"/>
    <mergeCell ref="DR470:DS470"/>
    <mergeCell ref="AH470:AI471"/>
    <mergeCell ref="BX478:BY479"/>
    <mergeCell ref="BZ478:CA479"/>
    <mergeCell ref="CB478:CC479"/>
    <mergeCell ref="CD478:CE479"/>
    <mergeCell ref="CF478:CF479"/>
    <mergeCell ref="CV478:CV479"/>
    <mergeCell ref="CG476:CS479"/>
    <mergeCell ref="CT476:CU479"/>
    <mergeCell ref="CV476:CV477"/>
    <mergeCell ref="CW476:DK477"/>
    <mergeCell ref="DL476:DM477"/>
    <mergeCell ref="BX476:BY477"/>
    <mergeCell ref="BZ476:CA477"/>
    <mergeCell ref="CB476:CC477"/>
    <mergeCell ref="CD476:CE477"/>
    <mergeCell ref="AJ470:AK471"/>
    <mergeCell ref="CF476:CF477"/>
    <mergeCell ref="BF476:BF477"/>
    <mergeCell ref="BG476:BU477"/>
    <mergeCell ref="BD476:BE479"/>
    <mergeCell ref="CW478:DK479"/>
    <mergeCell ref="DL478:DM479"/>
    <mergeCell ref="DT470:DU470"/>
    <mergeCell ref="AL470:AM471"/>
    <mergeCell ref="DV466:DV467"/>
    <mergeCell ref="A468:B469"/>
    <mergeCell ref="C468:AA469"/>
    <mergeCell ref="AB468:AC469"/>
    <mergeCell ref="AD468:AE469"/>
    <mergeCell ref="AF468:AG469"/>
    <mergeCell ref="DP468:DQ469"/>
    <mergeCell ref="DR468:DS469"/>
    <mergeCell ref="DT468:DU469"/>
    <mergeCell ref="DV468:DV469"/>
    <mergeCell ref="DL466:DM467"/>
    <mergeCell ref="DN466:DO467"/>
    <mergeCell ref="CW468:DK469"/>
    <mergeCell ref="DL468:DM469"/>
    <mergeCell ref="DN468:DO469"/>
    <mergeCell ref="AN466:AO467"/>
    <mergeCell ref="AQ466:BC469"/>
    <mergeCell ref="BD466:BE469"/>
    <mergeCell ref="BG468:BU469"/>
    <mergeCell ref="BV468:BW469"/>
    <mergeCell ref="CW466:DK467"/>
    <mergeCell ref="CG466:CS469"/>
    <mergeCell ref="CT466:CU469"/>
    <mergeCell ref="CV466:CV467"/>
    <mergeCell ref="AH468:AI469"/>
    <mergeCell ref="CV468:CV469"/>
    <mergeCell ref="CB466:CC467"/>
    <mergeCell ref="CD466:CE467"/>
    <mergeCell ref="CF466:CF467"/>
    <mergeCell ref="BF466:BF467"/>
    <mergeCell ref="BG466:BU467"/>
    <mergeCell ref="BV466:BW467"/>
    <mergeCell ref="CB468:CC469"/>
    <mergeCell ref="CD468:CE469"/>
    <mergeCell ref="CF468:CF469"/>
    <mergeCell ref="AJ468:AK469"/>
    <mergeCell ref="AL468:AM469"/>
    <mergeCell ref="AN468:AO469"/>
    <mergeCell ref="BF468:BF469"/>
    <mergeCell ref="BF478:BF479"/>
    <mergeCell ref="BG478:BU479"/>
    <mergeCell ref="BV478:BW479"/>
    <mergeCell ref="A466:B467"/>
    <mergeCell ref="C466:AA467"/>
    <mergeCell ref="AB466:AC467"/>
    <mergeCell ref="AD466:AE467"/>
    <mergeCell ref="AF466:AG467"/>
    <mergeCell ref="AH466:AI467"/>
    <mergeCell ref="AJ466:AK467"/>
    <mergeCell ref="AL466:AM467"/>
    <mergeCell ref="CB470:CC470"/>
    <mergeCell ref="CD470:CE470"/>
    <mergeCell ref="T477:U478"/>
    <mergeCell ref="L479:M480"/>
    <mergeCell ref="Q479:Q480"/>
    <mergeCell ref="R479:S480"/>
    <mergeCell ref="T479:U480"/>
    <mergeCell ref="V477:W478"/>
    <mergeCell ref="A477:B480"/>
    <mergeCell ref="Z477:AA478"/>
    <mergeCell ref="C477:C478"/>
    <mergeCell ref="D477:E478"/>
    <mergeCell ref="F477:G478"/>
    <mergeCell ref="H477:I478"/>
    <mergeCell ref="DL458:DM459"/>
    <mergeCell ref="DN458:DO459"/>
    <mergeCell ref="A458:C459"/>
    <mergeCell ref="D458:E459"/>
    <mergeCell ref="CV456:CV457"/>
    <mergeCell ref="A464:B465"/>
    <mergeCell ref="C464:AA465"/>
    <mergeCell ref="AB464:AC465"/>
    <mergeCell ref="AD464:AE465"/>
    <mergeCell ref="AF464:AG465"/>
    <mergeCell ref="AH464:AI465"/>
    <mergeCell ref="CD458:CE459"/>
    <mergeCell ref="CF458:CF459"/>
    <mergeCell ref="CG456:CS459"/>
    <mergeCell ref="CT456:CU459"/>
    <mergeCell ref="BF456:BF457"/>
    <mergeCell ref="BG456:BU457"/>
    <mergeCell ref="BV456:BW457"/>
    <mergeCell ref="BX456:BY457"/>
    <mergeCell ref="BZ456:CA457"/>
    <mergeCell ref="CB456:CC457"/>
    <mergeCell ref="A456:E457"/>
    <mergeCell ref="F456:AG457"/>
    <mergeCell ref="AH456:AJ457"/>
    <mergeCell ref="I460:M461"/>
    <mergeCell ref="N460:AA461"/>
    <mergeCell ref="F458:AG459"/>
    <mergeCell ref="AH458:AJ459"/>
    <mergeCell ref="AK458:AO459"/>
    <mergeCell ref="BF458:BF459"/>
    <mergeCell ref="BG458:BU459"/>
    <mergeCell ref="BV458:BW459"/>
    <mergeCell ref="BX458:BY459"/>
    <mergeCell ref="BZ458:CA459"/>
    <mergeCell ref="CB458:CC459"/>
    <mergeCell ref="AH460:AI461"/>
    <mergeCell ref="AJ460:AK461"/>
    <mergeCell ref="AL460:AM461"/>
    <mergeCell ref="AN460:AO461"/>
    <mergeCell ref="A462:B463"/>
    <mergeCell ref="C462:AA463"/>
    <mergeCell ref="AB462:AC463"/>
    <mergeCell ref="AD462:AE463"/>
    <mergeCell ref="AF462:AG463"/>
    <mergeCell ref="AH462:AI463"/>
    <mergeCell ref="A460:C461"/>
    <mergeCell ref="D460:E461"/>
    <mergeCell ref="F460:H461"/>
    <mergeCell ref="AB460:AC461"/>
    <mergeCell ref="AD460:AE461"/>
    <mergeCell ref="AF460:AG461"/>
    <mergeCell ref="DR458:DS459"/>
    <mergeCell ref="DT458:DU459"/>
    <mergeCell ref="DV458:DV459"/>
    <mergeCell ref="CD456:CE457"/>
    <mergeCell ref="CF456:CF457"/>
    <mergeCell ref="DL456:DM457"/>
    <mergeCell ref="DN456:DO457"/>
    <mergeCell ref="CB441:CC442"/>
    <mergeCell ref="CD441:CE442"/>
    <mergeCell ref="CF441:CF442"/>
    <mergeCell ref="BF443:BF444"/>
    <mergeCell ref="BG443:BU444"/>
    <mergeCell ref="BV443:BW444"/>
    <mergeCell ref="BX443:BY444"/>
    <mergeCell ref="BZ443:CA444"/>
    <mergeCell ref="CB443:CC444"/>
    <mergeCell ref="CD443:CE444"/>
    <mergeCell ref="CB453:CC454"/>
    <mergeCell ref="CD453:CE454"/>
    <mergeCell ref="CF453:CF454"/>
    <mergeCell ref="BF441:BF442"/>
    <mergeCell ref="BG441:BU442"/>
    <mergeCell ref="BV441:BW442"/>
    <mergeCell ref="BX441:BY442"/>
    <mergeCell ref="BZ441:CA442"/>
    <mergeCell ref="BX451:BY452"/>
    <mergeCell ref="BZ451:CA452"/>
    <mergeCell ref="CB451:CC452"/>
    <mergeCell ref="CD451:CE452"/>
    <mergeCell ref="DV456:DV457"/>
    <mergeCell ref="CV458:CV459"/>
    <mergeCell ref="CW458:DK459"/>
    <mergeCell ref="X426:Y427"/>
    <mergeCell ref="Z426:AA427"/>
    <mergeCell ref="AQ431:BC434"/>
    <mergeCell ref="BD431:BE434"/>
    <mergeCell ref="BZ431:CA432"/>
    <mergeCell ref="CB431:CC432"/>
    <mergeCell ref="CD431:CE432"/>
    <mergeCell ref="CF431:CF432"/>
    <mergeCell ref="BF433:BF434"/>
    <mergeCell ref="BG433:BU434"/>
    <mergeCell ref="BV433:BW434"/>
    <mergeCell ref="BX433:BY434"/>
    <mergeCell ref="BZ433:CA434"/>
    <mergeCell ref="CB433:CC434"/>
    <mergeCell ref="CF443:CF444"/>
    <mergeCell ref="BV445:BW445"/>
    <mergeCell ref="CW456:DK457"/>
    <mergeCell ref="Z430:AA431"/>
    <mergeCell ref="BF431:BF432"/>
    <mergeCell ref="BG431:BU432"/>
    <mergeCell ref="BV431:BW432"/>
    <mergeCell ref="BX431:BY432"/>
    <mergeCell ref="A428:B431"/>
    <mergeCell ref="C428:C429"/>
    <mergeCell ref="D428:E429"/>
    <mergeCell ref="F428:G429"/>
    <mergeCell ref="H428:I429"/>
    <mergeCell ref="J428:K429"/>
    <mergeCell ref="CF451:CF452"/>
    <mergeCell ref="BF453:BF454"/>
    <mergeCell ref="BG453:BU454"/>
    <mergeCell ref="BV453:BW454"/>
    <mergeCell ref="BX453:BY454"/>
    <mergeCell ref="BZ453:CA454"/>
    <mergeCell ref="CD433:CE434"/>
    <mergeCell ref="CF433:CF434"/>
    <mergeCell ref="C430:C431"/>
    <mergeCell ref="D430:E431"/>
    <mergeCell ref="F430:G431"/>
    <mergeCell ref="H430:I431"/>
    <mergeCell ref="J430:K431"/>
    <mergeCell ref="L430:M431"/>
    <mergeCell ref="Q430:Q431"/>
    <mergeCell ref="R430:S431"/>
    <mergeCell ref="L428:M429"/>
    <mergeCell ref="O428:P431"/>
    <mergeCell ref="Q428:Q429"/>
    <mergeCell ref="R428:S429"/>
    <mergeCell ref="T428:U429"/>
    <mergeCell ref="V428:W429"/>
    <mergeCell ref="T430:U431"/>
    <mergeCell ref="V430:W431"/>
    <mergeCell ref="X430:Y431"/>
    <mergeCell ref="CF423:CF424"/>
    <mergeCell ref="C424:C425"/>
    <mergeCell ref="D424:E425"/>
    <mergeCell ref="F424:G425"/>
    <mergeCell ref="H424:I425"/>
    <mergeCell ref="J424:K425"/>
    <mergeCell ref="Q422:Q423"/>
    <mergeCell ref="R422:S423"/>
    <mergeCell ref="T422:U423"/>
    <mergeCell ref="V422:W423"/>
    <mergeCell ref="X422:Y423"/>
    <mergeCell ref="Z422:AA423"/>
    <mergeCell ref="BZ421:CA422"/>
    <mergeCell ref="CB421:CC422"/>
    <mergeCell ref="CD421:CE422"/>
    <mergeCell ref="CF421:CF422"/>
    <mergeCell ref="C422:C423"/>
    <mergeCell ref="D422:E423"/>
    <mergeCell ref="F422:G423"/>
    <mergeCell ref="H422:I423"/>
    <mergeCell ref="J422:K423"/>
    <mergeCell ref="L422:M423"/>
    <mergeCell ref="BG421:BU422"/>
    <mergeCell ref="BV421:BW422"/>
    <mergeCell ref="BX421:BY422"/>
    <mergeCell ref="BF423:BF424"/>
    <mergeCell ref="BG423:BU424"/>
    <mergeCell ref="BV423:BW424"/>
    <mergeCell ref="BX423:BY424"/>
    <mergeCell ref="Z424:AA425"/>
    <mergeCell ref="BZ423:CA424"/>
    <mergeCell ref="CB423:CC424"/>
    <mergeCell ref="C426:C427"/>
    <mergeCell ref="D426:E427"/>
    <mergeCell ref="F426:G427"/>
    <mergeCell ref="H426:I427"/>
    <mergeCell ref="AQ421:BC424"/>
    <mergeCell ref="BD421:BE424"/>
    <mergeCell ref="BF421:BF422"/>
    <mergeCell ref="A424:B427"/>
    <mergeCell ref="L424:M425"/>
    <mergeCell ref="O424:P427"/>
    <mergeCell ref="Q424:Q425"/>
    <mergeCell ref="R424:S425"/>
    <mergeCell ref="T424:U425"/>
    <mergeCell ref="V424:W425"/>
    <mergeCell ref="Q420:Q421"/>
    <mergeCell ref="R420:S421"/>
    <mergeCell ref="T420:U421"/>
    <mergeCell ref="V420:W421"/>
    <mergeCell ref="X420:Y421"/>
    <mergeCell ref="Z420:AA421"/>
    <mergeCell ref="A420:B423"/>
    <mergeCell ref="C420:C421"/>
    <mergeCell ref="D420:E421"/>
    <mergeCell ref="F420:G421"/>
    <mergeCell ref="H420:I421"/>
    <mergeCell ref="J420:K421"/>
    <mergeCell ref="L420:M421"/>
    <mergeCell ref="O420:P423"/>
    <mergeCell ref="J426:K427"/>
    <mergeCell ref="L426:M427"/>
    <mergeCell ref="Q426:Q427"/>
    <mergeCell ref="R426:S427"/>
    <mergeCell ref="BV413:BW414"/>
    <mergeCell ref="V414:W415"/>
    <mergeCell ref="X414:Y415"/>
    <mergeCell ref="Z414:AA415"/>
    <mergeCell ref="BG411:BU412"/>
    <mergeCell ref="V412:W413"/>
    <mergeCell ref="X412:Y413"/>
    <mergeCell ref="J414:K415"/>
    <mergeCell ref="J412:K413"/>
    <mergeCell ref="L412:M413"/>
    <mergeCell ref="O412:P415"/>
    <mergeCell ref="A416:B419"/>
    <mergeCell ref="C416:C417"/>
    <mergeCell ref="D416:E417"/>
    <mergeCell ref="F416:G417"/>
    <mergeCell ref="H416:I417"/>
    <mergeCell ref="J416:K417"/>
    <mergeCell ref="C418:C419"/>
    <mergeCell ref="D418:E419"/>
    <mergeCell ref="F418:G419"/>
    <mergeCell ref="H418:I419"/>
    <mergeCell ref="J418:K419"/>
    <mergeCell ref="L418:M419"/>
    <mergeCell ref="Q418:Q419"/>
    <mergeCell ref="R418:S419"/>
    <mergeCell ref="L416:M417"/>
    <mergeCell ref="O416:P419"/>
    <mergeCell ref="Q416:Q417"/>
    <mergeCell ref="R416:S417"/>
    <mergeCell ref="T416:U417"/>
    <mergeCell ref="V416:W417"/>
    <mergeCell ref="T418:U419"/>
    <mergeCell ref="V418:W419"/>
    <mergeCell ref="Z412:AA413"/>
    <mergeCell ref="Q412:Q413"/>
    <mergeCell ref="R412:S413"/>
    <mergeCell ref="T412:U413"/>
    <mergeCell ref="L414:M415"/>
    <mergeCell ref="Q414:Q415"/>
    <mergeCell ref="R414:S415"/>
    <mergeCell ref="T414:U415"/>
    <mergeCell ref="DN411:DO412"/>
    <mergeCell ref="DP411:DQ412"/>
    <mergeCell ref="DR411:DS412"/>
    <mergeCell ref="DT411:DU412"/>
    <mergeCell ref="DV411:DV412"/>
    <mergeCell ref="DT413:DU414"/>
    <mergeCell ref="DV413:DV414"/>
    <mergeCell ref="DN413:DO414"/>
    <mergeCell ref="DP413:DQ414"/>
    <mergeCell ref="DR413:DS414"/>
    <mergeCell ref="CF411:CF412"/>
    <mergeCell ref="CG411:CS414"/>
    <mergeCell ref="CT411:CU414"/>
    <mergeCell ref="CV411:CV412"/>
    <mergeCell ref="CW411:DK412"/>
    <mergeCell ref="DL411:DM412"/>
    <mergeCell ref="CW413:DK414"/>
    <mergeCell ref="DL413:DM414"/>
    <mergeCell ref="CF413:CF414"/>
    <mergeCell ref="CV413:CV414"/>
    <mergeCell ref="DT415:DU415"/>
    <mergeCell ref="CB411:CC412"/>
    <mergeCell ref="CD411:CE412"/>
    <mergeCell ref="BF413:BF414"/>
    <mergeCell ref="BG413:BU414"/>
    <mergeCell ref="C414:C415"/>
    <mergeCell ref="D414:E415"/>
    <mergeCell ref="F414:G415"/>
    <mergeCell ref="H414:I415"/>
    <mergeCell ref="A405:B406"/>
    <mergeCell ref="C405:AA406"/>
    <mergeCell ref="AB405:AC406"/>
    <mergeCell ref="AD405:AE406"/>
    <mergeCell ref="AF405:AG406"/>
    <mergeCell ref="AH405:AI406"/>
    <mergeCell ref="BX403:BY404"/>
    <mergeCell ref="BZ403:CA404"/>
    <mergeCell ref="CB403:CC404"/>
    <mergeCell ref="CD403:CE404"/>
    <mergeCell ref="CF403:CF404"/>
    <mergeCell ref="AJ403:AK404"/>
    <mergeCell ref="AL403:AM404"/>
    <mergeCell ref="AN403:AO404"/>
    <mergeCell ref="BF403:BF404"/>
    <mergeCell ref="BV405:BW405"/>
    <mergeCell ref="BX405:BY405"/>
    <mergeCell ref="AL405:AM406"/>
    <mergeCell ref="AN405:AO406"/>
    <mergeCell ref="AQ411:BC414"/>
    <mergeCell ref="BD411:BE414"/>
    <mergeCell ref="BF411:BF412"/>
    <mergeCell ref="A412:B415"/>
    <mergeCell ref="C412:C413"/>
    <mergeCell ref="D412:E413"/>
    <mergeCell ref="F412:G413"/>
    <mergeCell ref="H412:I413"/>
    <mergeCell ref="BV411:BW412"/>
    <mergeCell ref="DL405:DM405"/>
    <mergeCell ref="DN405:DO405"/>
    <mergeCell ref="BZ405:CA405"/>
    <mergeCell ref="CB405:CC405"/>
    <mergeCell ref="CD405:CE405"/>
    <mergeCell ref="AJ405:AK406"/>
    <mergeCell ref="AJ401:AK402"/>
    <mergeCell ref="AL401:AM402"/>
    <mergeCell ref="DV401:DV402"/>
    <mergeCell ref="A403:B404"/>
    <mergeCell ref="C403:AA404"/>
    <mergeCell ref="AB403:AC404"/>
    <mergeCell ref="AD403:AE404"/>
    <mergeCell ref="AF403:AG404"/>
    <mergeCell ref="DL401:DM402"/>
    <mergeCell ref="DN401:DO402"/>
    <mergeCell ref="CW403:DK404"/>
    <mergeCell ref="DL403:DM404"/>
    <mergeCell ref="DN403:DO404"/>
    <mergeCell ref="AN401:AO402"/>
    <mergeCell ref="AQ401:BC404"/>
    <mergeCell ref="BD401:BE404"/>
    <mergeCell ref="BG403:BU404"/>
    <mergeCell ref="BV403:BW404"/>
    <mergeCell ref="DP403:DQ404"/>
    <mergeCell ref="DR403:DS404"/>
    <mergeCell ref="DT403:DU404"/>
    <mergeCell ref="DV403:DV404"/>
    <mergeCell ref="BF401:BF402"/>
    <mergeCell ref="BG401:BU402"/>
    <mergeCell ref="A399:B400"/>
    <mergeCell ref="C399:AA400"/>
    <mergeCell ref="CF401:CF402"/>
    <mergeCell ref="CW401:DK402"/>
    <mergeCell ref="CG401:CS404"/>
    <mergeCell ref="CT401:CU404"/>
    <mergeCell ref="CV401:CV402"/>
    <mergeCell ref="AH403:AI404"/>
    <mergeCell ref="CV403:CV404"/>
    <mergeCell ref="AF395:AG396"/>
    <mergeCell ref="AH395:AI396"/>
    <mergeCell ref="AJ395:AK396"/>
    <mergeCell ref="AL395:AM396"/>
    <mergeCell ref="AN395:AO396"/>
    <mergeCell ref="A397:B398"/>
    <mergeCell ref="C397:AA398"/>
    <mergeCell ref="AB397:AC398"/>
    <mergeCell ref="AD397:AE398"/>
    <mergeCell ref="AF397:AG398"/>
    <mergeCell ref="A401:B402"/>
    <mergeCell ref="C401:AA402"/>
    <mergeCell ref="AB401:AC402"/>
    <mergeCell ref="AD401:AE402"/>
    <mergeCell ref="AF401:AG402"/>
    <mergeCell ref="A395:C396"/>
    <mergeCell ref="D395:E396"/>
    <mergeCell ref="F395:H396"/>
    <mergeCell ref="AB395:AC396"/>
    <mergeCell ref="AD395:AE396"/>
    <mergeCell ref="AJ397:AK398"/>
    <mergeCell ref="AH401:AI402"/>
    <mergeCell ref="I395:M396"/>
    <mergeCell ref="DT393:DU394"/>
    <mergeCell ref="DV393:DV394"/>
    <mergeCell ref="BV395:BW395"/>
    <mergeCell ref="BX395:BY395"/>
    <mergeCell ref="BZ395:CA395"/>
    <mergeCell ref="CB395:CC395"/>
    <mergeCell ref="CD395:CE395"/>
    <mergeCell ref="DL395:DM395"/>
    <mergeCell ref="DN395:DO395"/>
    <mergeCell ref="DP395:DQ395"/>
    <mergeCell ref="DP393:DQ394"/>
    <mergeCell ref="CG391:CS394"/>
    <mergeCell ref="CT391:CU394"/>
    <mergeCell ref="CV391:CV392"/>
    <mergeCell ref="CW391:DK392"/>
    <mergeCell ref="DR393:DS394"/>
    <mergeCell ref="BV393:BW394"/>
    <mergeCell ref="BX393:BY394"/>
    <mergeCell ref="BZ393:CA394"/>
    <mergeCell ref="CB393:CC394"/>
    <mergeCell ref="CD393:CE394"/>
    <mergeCell ref="CF393:CF394"/>
    <mergeCell ref="DT401:DU402"/>
    <mergeCell ref="DP401:DQ402"/>
    <mergeCell ref="DR401:DS402"/>
    <mergeCell ref="AB399:AC400"/>
    <mergeCell ref="AD399:AE400"/>
    <mergeCell ref="AF399:AG400"/>
    <mergeCell ref="AH399:AI400"/>
    <mergeCell ref="DV391:DV392"/>
    <mergeCell ref="F393:AG394"/>
    <mergeCell ref="AH393:AJ394"/>
    <mergeCell ref="AK393:AO394"/>
    <mergeCell ref="BF393:BF394"/>
    <mergeCell ref="BG393:BU394"/>
    <mergeCell ref="CD391:CE392"/>
    <mergeCell ref="CF391:CF392"/>
    <mergeCell ref="DL391:DM392"/>
    <mergeCell ref="DN391:DO392"/>
    <mergeCell ref="CV393:CV394"/>
    <mergeCell ref="CW393:DK394"/>
    <mergeCell ref="DL393:DM394"/>
    <mergeCell ref="DN393:DO394"/>
    <mergeCell ref="BF391:BF392"/>
    <mergeCell ref="BG391:BU392"/>
    <mergeCell ref="BV391:BW392"/>
    <mergeCell ref="BX391:BY392"/>
    <mergeCell ref="BZ391:CA392"/>
    <mergeCell ref="CB391:CC392"/>
    <mergeCell ref="DR395:DS395"/>
    <mergeCell ref="DT395:DU395"/>
    <mergeCell ref="AN397:AO398"/>
    <mergeCell ref="AJ399:AK400"/>
    <mergeCell ref="AH397:AI398"/>
    <mergeCell ref="N395:AA396"/>
    <mergeCell ref="AL397:AM398"/>
    <mergeCell ref="BF376:BF377"/>
    <mergeCell ref="BG376:BU377"/>
    <mergeCell ref="BV376:BW377"/>
    <mergeCell ref="BX376:BY377"/>
    <mergeCell ref="A391:E392"/>
    <mergeCell ref="F391:AG392"/>
    <mergeCell ref="AH391:AJ392"/>
    <mergeCell ref="AK391:AO392"/>
    <mergeCell ref="AQ391:BC394"/>
    <mergeCell ref="BD391:BE394"/>
    <mergeCell ref="A393:C394"/>
    <mergeCell ref="D393:E394"/>
    <mergeCell ref="CD386:CE387"/>
    <mergeCell ref="CF386:CF387"/>
    <mergeCell ref="BF388:BF389"/>
    <mergeCell ref="BG388:BU389"/>
    <mergeCell ref="BV388:BW389"/>
    <mergeCell ref="BX388:BY389"/>
    <mergeCell ref="BZ388:CA389"/>
    <mergeCell ref="CB388:CC389"/>
    <mergeCell ref="CD388:CE389"/>
    <mergeCell ref="CF388:CF389"/>
    <mergeCell ref="CD378:CE379"/>
    <mergeCell ref="CF368:CF369"/>
    <mergeCell ref="BV366:BW367"/>
    <mergeCell ref="BX366:BY367"/>
    <mergeCell ref="BZ366:CA367"/>
    <mergeCell ref="CB366:CC367"/>
    <mergeCell ref="CD366:CE367"/>
    <mergeCell ref="CF366:CF367"/>
    <mergeCell ref="X365:Y366"/>
    <mergeCell ref="Z365:AA366"/>
    <mergeCell ref="AQ366:BC369"/>
    <mergeCell ref="BD366:BE369"/>
    <mergeCell ref="BF366:BF367"/>
    <mergeCell ref="BG366:BU367"/>
    <mergeCell ref="BF368:BF369"/>
    <mergeCell ref="BG368:BU369"/>
    <mergeCell ref="CF378:CF379"/>
    <mergeCell ref="AQ386:BC389"/>
    <mergeCell ref="BD386:BE389"/>
    <mergeCell ref="BF386:BF387"/>
    <mergeCell ref="BG386:BU387"/>
    <mergeCell ref="BV386:BW387"/>
    <mergeCell ref="BX386:BY387"/>
    <mergeCell ref="BZ386:CA387"/>
    <mergeCell ref="CB386:CC387"/>
    <mergeCell ref="BZ376:CA377"/>
    <mergeCell ref="CB376:CC377"/>
    <mergeCell ref="CD376:CE377"/>
    <mergeCell ref="CF376:CF377"/>
    <mergeCell ref="BF378:BF379"/>
    <mergeCell ref="BG378:BU379"/>
    <mergeCell ref="BV378:BW379"/>
    <mergeCell ref="BX378:BY379"/>
    <mergeCell ref="F365:G366"/>
    <mergeCell ref="H365:I366"/>
    <mergeCell ref="J365:K366"/>
    <mergeCell ref="L365:M366"/>
    <mergeCell ref="Q365:Q366"/>
    <mergeCell ref="R365:S366"/>
    <mergeCell ref="L363:M364"/>
    <mergeCell ref="O363:P366"/>
    <mergeCell ref="Q363:Q364"/>
    <mergeCell ref="R363:S364"/>
    <mergeCell ref="T363:U364"/>
    <mergeCell ref="V363:W364"/>
    <mergeCell ref="T365:U366"/>
    <mergeCell ref="V365:W366"/>
    <mergeCell ref="BV368:BW369"/>
    <mergeCell ref="BX368:BY369"/>
    <mergeCell ref="BZ368:CA369"/>
    <mergeCell ref="A363:B366"/>
    <mergeCell ref="C363:C364"/>
    <mergeCell ref="D363:E364"/>
    <mergeCell ref="F363:G364"/>
    <mergeCell ref="H363:I364"/>
    <mergeCell ref="J363:K364"/>
    <mergeCell ref="BZ358:CA359"/>
    <mergeCell ref="CB358:CC359"/>
    <mergeCell ref="CD358:CE359"/>
    <mergeCell ref="CF358:CF359"/>
    <mergeCell ref="C359:C360"/>
    <mergeCell ref="D359:E360"/>
    <mergeCell ref="F359:G360"/>
    <mergeCell ref="H359:I360"/>
    <mergeCell ref="J359:K360"/>
    <mergeCell ref="Q357:Q358"/>
    <mergeCell ref="R357:S358"/>
    <mergeCell ref="T357:U358"/>
    <mergeCell ref="V357:W358"/>
    <mergeCell ref="X357:Y358"/>
    <mergeCell ref="Z357:AA358"/>
    <mergeCell ref="BZ356:CA357"/>
    <mergeCell ref="CB356:CC357"/>
    <mergeCell ref="CD356:CE357"/>
    <mergeCell ref="CF356:CF357"/>
    <mergeCell ref="C357:C358"/>
    <mergeCell ref="D357:E358"/>
    <mergeCell ref="F357:G358"/>
    <mergeCell ref="X363:Y364"/>
    <mergeCell ref="Z363:AA364"/>
    <mergeCell ref="C365:C366"/>
    <mergeCell ref="D365:E366"/>
    <mergeCell ref="BG356:BU357"/>
    <mergeCell ref="BV356:BW357"/>
    <mergeCell ref="BX356:BY357"/>
    <mergeCell ref="BF358:BF359"/>
    <mergeCell ref="BG358:BU359"/>
    <mergeCell ref="BV358:BW359"/>
    <mergeCell ref="BX358:BY359"/>
    <mergeCell ref="T361:U362"/>
    <mergeCell ref="V361:W362"/>
    <mergeCell ref="X359:Y360"/>
    <mergeCell ref="Z359:AA360"/>
    <mergeCell ref="C361:C362"/>
    <mergeCell ref="D361:E362"/>
    <mergeCell ref="F361:G362"/>
    <mergeCell ref="H361:I362"/>
    <mergeCell ref="J361:K362"/>
    <mergeCell ref="L361:M362"/>
    <mergeCell ref="AQ356:BC359"/>
    <mergeCell ref="BD356:BE359"/>
    <mergeCell ref="BF356:BF357"/>
    <mergeCell ref="Q361:Q362"/>
    <mergeCell ref="R361:S362"/>
    <mergeCell ref="X361:Y362"/>
    <mergeCell ref="Z361:AA362"/>
    <mergeCell ref="A359:B362"/>
    <mergeCell ref="L359:M360"/>
    <mergeCell ref="O359:P362"/>
    <mergeCell ref="Q359:Q360"/>
    <mergeCell ref="R359:S360"/>
    <mergeCell ref="T359:U360"/>
    <mergeCell ref="V359:W360"/>
    <mergeCell ref="Q355:Q356"/>
    <mergeCell ref="R355:S356"/>
    <mergeCell ref="T355:U356"/>
    <mergeCell ref="V355:W356"/>
    <mergeCell ref="X355:Y356"/>
    <mergeCell ref="Z355:AA356"/>
    <mergeCell ref="X353:Y354"/>
    <mergeCell ref="Z353:AA354"/>
    <mergeCell ref="A355:B358"/>
    <mergeCell ref="C355:C356"/>
    <mergeCell ref="D355:E356"/>
    <mergeCell ref="F355:G356"/>
    <mergeCell ref="H355:I356"/>
    <mergeCell ref="J355:K356"/>
    <mergeCell ref="L355:M356"/>
    <mergeCell ref="O355:P358"/>
    <mergeCell ref="A351:B354"/>
    <mergeCell ref="H357:I358"/>
    <mergeCell ref="J357:K358"/>
    <mergeCell ref="L357:M358"/>
    <mergeCell ref="X351:Y352"/>
    <mergeCell ref="Z351:AA352"/>
    <mergeCell ref="C353:C354"/>
    <mergeCell ref="D353:E354"/>
    <mergeCell ref="F353:G354"/>
    <mergeCell ref="Q353:Q354"/>
    <mergeCell ref="R353:S354"/>
    <mergeCell ref="L351:M352"/>
    <mergeCell ref="O351:P354"/>
    <mergeCell ref="Q351:Q352"/>
    <mergeCell ref="R351:S352"/>
    <mergeCell ref="T351:U352"/>
    <mergeCell ref="V351:W352"/>
    <mergeCell ref="T353:U354"/>
    <mergeCell ref="V353:W354"/>
    <mergeCell ref="C351:C352"/>
    <mergeCell ref="D351:E352"/>
    <mergeCell ref="F351:G352"/>
    <mergeCell ref="H351:I352"/>
    <mergeCell ref="J351:K352"/>
    <mergeCell ref="DV348:DV349"/>
    <mergeCell ref="C349:C350"/>
    <mergeCell ref="D349:E350"/>
    <mergeCell ref="F349:G350"/>
    <mergeCell ref="H349:I350"/>
    <mergeCell ref="J349:K350"/>
    <mergeCell ref="V347:W348"/>
    <mergeCell ref="X347:Y348"/>
    <mergeCell ref="Z347:AA348"/>
    <mergeCell ref="BF348:BF349"/>
    <mergeCell ref="BG348:BU349"/>
    <mergeCell ref="BV348:BW349"/>
    <mergeCell ref="V349:W350"/>
    <mergeCell ref="X349:Y350"/>
    <mergeCell ref="Z349:AA350"/>
    <mergeCell ref="BG346:BU347"/>
    <mergeCell ref="J347:K348"/>
    <mergeCell ref="L347:M348"/>
    <mergeCell ref="O347:P350"/>
    <mergeCell ref="Q347:Q348"/>
    <mergeCell ref="R347:S348"/>
    <mergeCell ref="T347:U348"/>
    <mergeCell ref="L349:M350"/>
    <mergeCell ref="Q349:Q350"/>
    <mergeCell ref="R349:S350"/>
    <mergeCell ref="T349:U350"/>
    <mergeCell ref="DN346:DO347"/>
    <mergeCell ref="DP346:DQ347"/>
    <mergeCell ref="DR346:DS347"/>
    <mergeCell ref="DT346:DU347"/>
    <mergeCell ref="DV346:DV347"/>
    <mergeCell ref="A347:B350"/>
    <mergeCell ref="C347:C348"/>
    <mergeCell ref="D347:E348"/>
    <mergeCell ref="F347:G348"/>
    <mergeCell ref="H347:I348"/>
    <mergeCell ref="CF346:CF347"/>
    <mergeCell ref="CG346:CS349"/>
    <mergeCell ref="CT346:CU349"/>
    <mergeCell ref="CV346:CV347"/>
    <mergeCell ref="CW346:DK347"/>
    <mergeCell ref="DL346:DM347"/>
    <mergeCell ref="CW348:DK349"/>
    <mergeCell ref="DL348:DM349"/>
    <mergeCell ref="CF348:CF349"/>
    <mergeCell ref="CV348:CV349"/>
    <mergeCell ref="CD346:CE347"/>
    <mergeCell ref="AH340:AI341"/>
    <mergeCell ref="AH338:AI339"/>
    <mergeCell ref="BV336:BW337"/>
    <mergeCell ref="AL334:AM335"/>
    <mergeCell ref="AN334:AO335"/>
    <mergeCell ref="AJ340:AK341"/>
    <mergeCell ref="AL340:AM341"/>
    <mergeCell ref="AN340:AO341"/>
    <mergeCell ref="AQ346:BC349"/>
    <mergeCell ref="BD346:BE349"/>
    <mergeCell ref="BX348:BY349"/>
    <mergeCell ref="BZ348:CA349"/>
    <mergeCell ref="CB348:CC349"/>
    <mergeCell ref="CD348:CE349"/>
    <mergeCell ref="BF346:BF347"/>
    <mergeCell ref="DP338:DQ339"/>
    <mergeCell ref="DR338:DS339"/>
    <mergeCell ref="BV346:BW347"/>
    <mergeCell ref="BX346:BY347"/>
    <mergeCell ref="BZ346:CA347"/>
    <mergeCell ref="CB346:CC347"/>
    <mergeCell ref="DV336:DV337"/>
    <mergeCell ref="DP336:DQ337"/>
    <mergeCell ref="BX336:BY337"/>
    <mergeCell ref="BZ336:CA337"/>
    <mergeCell ref="CB336:CC337"/>
    <mergeCell ref="AH336:AI337"/>
    <mergeCell ref="AJ336:AK337"/>
    <mergeCell ref="AL336:AM337"/>
    <mergeCell ref="DV338:DV339"/>
    <mergeCell ref="A340:B341"/>
    <mergeCell ref="C340:AA341"/>
    <mergeCell ref="AB340:AC341"/>
    <mergeCell ref="AD340:AE341"/>
    <mergeCell ref="AF340:AG341"/>
    <mergeCell ref="DL336:DM337"/>
    <mergeCell ref="DN336:DO337"/>
    <mergeCell ref="AJ338:AK339"/>
    <mergeCell ref="AL338:AM339"/>
    <mergeCell ref="AN338:AO339"/>
    <mergeCell ref="CD336:CE337"/>
    <mergeCell ref="CF336:CF337"/>
    <mergeCell ref="CW336:DK337"/>
    <mergeCell ref="CG336:CS339"/>
    <mergeCell ref="CT336:CU339"/>
    <mergeCell ref="CV336:CV337"/>
    <mergeCell ref="CV338:CV339"/>
    <mergeCell ref="BX338:BY339"/>
    <mergeCell ref="BZ338:CA339"/>
    <mergeCell ref="CB338:CC339"/>
    <mergeCell ref="CD338:CE339"/>
    <mergeCell ref="CF338:CF339"/>
    <mergeCell ref="BF338:BF339"/>
    <mergeCell ref="AJ332:AK333"/>
    <mergeCell ref="AL332:AM333"/>
    <mergeCell ref="AN332:AO333"/>
    <mergeCell ref="AJ334:AK335"/>
    <mergeCell ref="CW338:DK339"/>
    <mergeCell ref="DL338:DM339"/>
    <mergeCell ref="DN338:DO339"/>
    <mergeCell ref="AN336:AO337"/>
    <mergeCell ref="AQ336:BC339"/>
    <mergeCell ref="BD336:BE339"/>
    <mergeCell ref="BG338:BU339"/>
    <mergeCell ref="BV338:BW339"/>
    <mergeCell ref="BF336:BF337"/>
    <mergeCell ref="BG336:BU337"/>
    <mergeCell ref="A334:B335"/>
    <mergeCell ref="C334:AA335"/>
    <mergeCell ref="AB334:AC335"/>
    <mergeCell ref="AD334:AE335"/>
    <mergeCell ref="AF334:AG335"/>
    <mergeCell ref="AH334:AI335"/>
    <mergeCell ref="A338:B339"/>
    <mergeCell ref="C338:AA339"/>
    <mergeCell ref="AB338:AC339"/>
    <mergeCell ref="AD338:AE339"/>
    <mergeCell ref="AF338:AG339"/>
    <mergeCell ref="AN330:AO331"/>
    <mergeCell ref="A332:B333"/>
    <mergeCell ref="C332:AA333"/>
    <mergeCell ref="AB332:AC333"/>
    <mergeCell ref="AD332:AE333"/>
    <mergeCell ref="AF332:AG333"/>
    <mergeCell ref="AH332:AI333"/>
    <mergeCell ref="AB330:AC331"/>
    <mergeCell ref="AD330:AE331"/>
    <mergeCell ref="AF330:AG331"/>
    <mergeCell ref="AH330:AI331"/>
    <mergeCell ref="AJ330:AK331"/>
    <mergeCell ref="AL330:AM331"/>
    <mergeCell ref="DT328:DU329"/>
    <mergeCell ref="DV328:DV329"/>
    <mergeCell ref="A336:B337"/>
    <mergeCell ref="C336:AA337"/>
    <mergeCell ref="AB336:AC337"/>
    <mergeCell ref="AD336:AE337"/>
    <mergeCell ref="AF336:AG337"/>
    <mergeCell ref="A330:C331"/>
    <mergeCell ref="D330:E331"/>
    <mergeCell ref="F330:H331"/>
    <mergeCell ref="DP328:DQ329"/>
    <mergeCell ref="CG326:CS329"/>
    <mergeCell ref="CT326:CU329"/>
    <mergeCell ref="CV326:CV327"/>
    <mergeCell ref="CW326:DK327"/>
    <mergeCell ref="DR328:DS329"/>
    <mergeCell ref="DV326:DV327"/>
    <mergeCell ref="F328:AG329"/>
    <mergeCell ref="AH328:AJ329"/>
    <mergeCell ref="AK328:AO329"/>
    <mergeCell ref="BF328:BF329"/>
    <mergeCell ref="BG328:BU329"/>
    <mergeCell ref="BV328:BW329"/>
    <mergeCell ref="BX328:BY329"/>
    <mergeCell ref="BZ328:CA329"/>
    <mergeCell ref="CB328:CC329"/>
    <mergeCell ref="CD326:CE327"/>
    <mergeCell ref="CF326:CF327"/>
    <mergeCell ref="DL326:DM327"/>
    <mergeCell ref="DN326:DO327"/>
    <mergeCell ref="CV328:CV329"/>
    <mergeCell ref="CW328:DK329"/>
    <mergeCell ref="DL328:DM329"/>
    <mergeCell ref="DN328:DO329"/>
    <mergeCell ref="CD328:CE329"/>
    <mergeCell ref="CF328:CF329"/>
    <mergeCell ref="BF326:BF327"/>
    <mergeCell ref="BG326:BU327"/>
    <mergeCell ref="BV326:BW327"/>
    <mergeCell ref="BX326:BY327"/>
    <mergeCell ref="BZ326:CA327"/>
    <mergeCell ref="CB326:CC327"/>
    <mergeCell ref="A326:E327"/>
    <mergeCell ref="F326:AG327"/>
    <mergeCell ref="AH326:AJ327"/>
    <mergeCell ref="AK326:AO327"/>
    <mergeCell ref="AQ326:BC329"/>
    <mergeCell ref="BD326:BE329"/>
    <mergeCell ref="CD321:CE322"/>
    <mergeCell ref="CF321:CF322"/>
    <mergeCell ref="BF323:BF324"/>
    <mergeCell ref="BG323:BU324"/>
    <mergeCell ref="BV323:BW324"/>
    <mergeCell ref="BX323:BY324"/>
    <mergeCell ref="BZ323:CA324"/>
    <mergeCell ref="CB323:CC324"/>
    <mergeCell ref="CD323:CE324"/>
    <mergeCell ref="CF323:CF324"/>
    <mergeCell ref="CD313:CE314"/>
    <mergeCell ref="CF313:CF314"/>
    <mergeCell ref="AQ321:BC324"/>
    <mergeCell ref="BD321:BE324"/>
    <mergeCell ref="BF321:BF322"/>
    <mergeCell ref="BG321:BU322"/>
    <mergeCell ref="BV321:BW322"/>
    <mergeCell ref="BX321:BY322"/>
    <mergeCell ref="BZ321:CA322"/>
    <mergeCell ref="CB321:CC322"/>
    <mergeCell ref="A328:C329"/>
    <mergeCell ref="D328:E329"/>
    <mergeCell ref="BV325:BW325"/>
    <mergeCell ref="BX325:BY325"/>
    <mergeCell ref="BZ325:CA325"/>
    <mergeCell ref="CB325:CC325"/>
    <mergeCell ref="CF311:CF312"/>
    <mergeCell ref="BF313:BF314"/>
    <mergeCell ref="BG313:BU314"/>
    <mergeCell ref="BV313:BW314"/>
    <mergeCell ref="BX313:BY314"/>
    <mergeCell ref="BZ313:CA314"/>
    <mergeCell ref="CB313:CC314"/>
    <mergeCell ref="AQ311:BC314"/>
    <mergeCell ref="BD311:BE314"/>
    <mergeCell ref="BF311:BF312"/>
    <mergeCell ref="BG311:BU312"/>
    <mergeCell ref="BV311:BW312"/>
    <mergeCell ref="BX311:BY312"/>
    <mergeCell ref="BV303:BW304"/>
    <mergeCell ref="BX303:BY304"/>
    <mergeCell ref="BZ303:CA304"/>
    <mergeCell ref="CB303:CC304"/>
    <mergeCell ref="CD303:CE304"/>
    <mergeCell ref="CF303:CF304"/>
    <mergeCell ref="CF301:CF302"/>
    <mergeCell ref="X300:Y301"/>
    <mergeCell ref="Z300:AA301"/>
    <mergeCell ref="AQ301:BC304"/>
    <mergeCell ref="BD301:BE304"/>
    <mergeCell ref="BF301:BF302"/>
    <mergeCell ref="BG301:BU302"/>
    <mergeCell ref="BF303:BF304"/>
    <mergeCell ref="BG303:BU304"/>
    <mergeCell ref="X298:Y299"/>
    <mergeCell ref="Z298:AA299"/>
    <mergeCell ref="C300:C301"/>
    <mergeCell ref="D300:E301"/>
    <mergeCell ref="F300:G301"/>
    <mergeCell ref="H300:I301"/>
    <mergeCell ref="J300:K301"/>
    <mergeCell ref="L300:M301"/>
    <mergeCell ref="Q300:Q301"/>
    <mergeCell ref="R300:S301"/>
    <mergeCell ref="L298:M299"/>
    <mergeCell ref="O298:P301"/>
    <mergeCell ref="Q298:Q299"/>
    <mergeCell ref="R298:S299"/>
    <mergeCell ref="T298:U299"/>
    <mergeCell ref="V298:W299"/>
    <mergeCell ref="T300:U301"/>
    <mergeCell ref="V300:W301"/>
    <mergeCell ref="A298:B301"/>
    <mergeCell ref="C298:C299"/>
    <mergeCell ref="D298:E299"/>
    <mergeCell ref="F298:G299"/>
    <mergeCell ref="H298:I299"/>
    <mergeCell ref="J298:K299"/>
    <mergeCell ref="BZ293:CA294"/>
    <mergeCell ref="CB293:CC294"/>
    <mergeCell ref="CD293:CE294"/>
    <mergeCell ref="CF293:CF294"/>
    <mergeCell ref="C294:C295"/>
    <mergeCell ref="D294:E295"/>
    <mergeCell ref="F294:G295"/>
    <mergeCell ref="H294:I295"/>
    <mergeCell ref="J294:K295"/>
    <mergeCell ref="Q292:Q293"/>
    <mergeCell ref="R292:S293"/>
    <mergeCell ref="T292:U293"/>
    <mergeCell ref="V292:W293"/>
    <mergeCell ref="X292:Y293"/>
    <mergeCell ref="Z292:AA293"/>
    <mergeCell ref="BZ291:CA292"/>
    <mergeCell ref="CB291:CC292"/>
    <mergeCell ref="CD291:CE292"/>
    <mergeCell ref="CF291:CF292"/>
    <mergeCell ref="C292:C293"/>
    <mergeCell ref="D292:E293"/>
    <mergeCell ref="F292:G293"/>
    <mergeCell ref="BV301:BW302"/>
    <mergeCell ref="BX301:BY302"/>
    <mergeCell ref="BZ301:CA302"/>
    <mergeCell ref="CB301:CC302"/>
    <mergeCell ref="BG291:BU292"/>
    <mergeCell ref="BV291:BW292"/>
    <mergeCell ref="BX291:BY292"/>
    <mergeCell ref="BF293:BF294"/>
    <mergeCell ref="BG293:BU294"/>
    <mergeCell ref="BV293:BW294"/>
    <mergeCell ref="BX293:BY294"/>
    <mergeCell ref="T296:U297"/>
    <mergeCell ref="V296:W297"/>
    <mergeCell ref="X294:Y295"/>
    <mergeCell ref="Z294:AA295"/>
    <mergeCell ref="C296:C297"/>
    <mergeCell ref="D296:E297"/>
    <mergeCell ref="F296:G297"/>
    <mergeCell ref="H296:I297"/>
    <mergeCell ref="J296:K297"/>
    <mergeCell ref="L296:M297"/>
    <mergeCell ref="AQ291:BC294"/>
    <mergeCell ref="BD291:BE294"/>
    <mergeCell ref="BF291:BF292"/>
    <mergeCell ref="BV295:BW295"/>
    <mergeCell ref="BX295:BY295"/>
    <mergeCell ref="Q296:Q297"/>
    <mergeCell ref="R296:S297"/>
    <mergeCell ref="X296:Y297"/>
    <mergeCell ref="Z296:AA297"/>
    <mergeCell ref="A294:B297"/>
    <mergeCell ref="L294:M295"/>
    <mergeCell ref="O294:P297"/>
    <mergeCell ref="Q294:Q295"/>
    <mergeCell ref="R294:S295"/>
    <mergeCell ref="T294:U295"/>
    <mergeCell ref="V294:W295"/>
    <mergeCell ref="Q290:Q291"/>
    <mergeCell ref="R290:S291"/>
    <mergeCell ref="T290:U291"/>
    <mergeCell ref="V290:W291"/>
    <mergeCell ref="X290:Y291"/>
    <mergeCell ref="Z290:AA291"/>
    <mergeCell ref="X288:Y289"/>
    <mergeCell ref="Z288:AA289"/>
    <mergeCell ref="A290:B293"/>
    <mergeCell ref="C290:C291"/>
    <mergeCell ref="D290:E291"/>
    <mergeCell ref="F290:G291"/>
    <mergeCell ref="H290:I291"/>
    <mergeCell ref="J290:K291"/>
    <mergeCell ref="L290:M291"/>
    <mergeCell ref="O290:P293"/>
    <mergeCell ref="A286:B289"/>
    <mergeCell ref="H292:I293"/>
    <mergeCell ref="J292:K293"/>
    <mergeCell ref="L292:M293"/>
    <mergeCell ref="X286:Y287"/>
    <mergeCell ref="Z286:AA287"/>
    <mergeCell ref="C288:C289"/>
    <mergeCell ref="D288:E289"/>
    <mergeCell ref="F288:G289"/>
    <mergeCell ref="H288:I289"/>
    <mergeCell ref="J288:K289"/>
    <mergeCell ref="L288:M289"/>
    <mergeCell ref="Q288:Q289"/>
    <mergeCell ref="R288:S289"/>
    <mergeCell ref="L286:M287"/>
    <mergeCell ref="O286:P289"/>
    <mergeCell ref="Q286:Q287"/>
    <mergeCell ref="R286:S287"/>
    <mergeCell ref="T286:U287"/>
    <mergeCell ref="V286:W287"/>
    <mergeCell ref="T288:U289"/>
    <mergeCell ref="V288:W289"/>
    <mergeCell ref="C286:C287"/>
    <mergeCell ref="D286:E287"/>
    <mergeCell ref="F286:G287"/>
    <mergeCell ref="H286:I287"/>
    <mergeCell ref="J286:K287"/>
    <mergeCell ref="J284:K285"/>
    <mergeCell ref="J282:K283"/>
    <mergeCell ref="V282:W283"/>
    <mergeCell ref="X282:Y283"/>
    <mergeCell ref="Z282:AA283"/>
    <mergeCell ref="BF283:BF284"/>
    <mergeCell ref="BG283:BU284"/>
    <mergeCell ref="V284:W285"/>
    <mergeCell ref="X284:Y285"/>
    <mergeCell ref="Z284:AA285"/>
    <mergeCell ref="BG281:BU282"/>
    <mergeCell ref="Q282:Q283"/>
    <mergeCell ref="R282:S283"/>
    <mergeCell ref="T282:U283"/>
    <mergeCell ref="L284:M285"/>
    <mergeCell ref="Q284:Q285"/>
    <mergeCell ref="R284:S285"/>
    <mergeCell ref="T284:U285"/>
    <mergeCell ref="L282:M283"/>
    <mergeCell ref="O282:P285"/>
    <mergeCell ref="DV283:DV284"/>
    <mergeCell ref="A282:B285"/>
    <mergeCell ref="C282:C283"/>
    <mergeCell ref="D282:E283"/>
    <mergeCell ref="F282:G283"/>
    <mergeCell ref="H282:I283"/>
    <mergeCell ref="DN281:DO282"/>
    <mergeCell ref="DP281:DQ282"/>
    <mergeCell ref="DR281:DS282"/>
    <mergeCell ref="DT281:DU282"/>
    <mergeCell ref="DV281:DV282"/>
    <mergeCell ref="BV283:BW284"/>
    <mergeCell ref="BX283:BY284"/>
    <mergeCell ref="BZ283:CA284"/>
    <mergeCell ref="CB283:CC284"/>
    <mergeCell ref="CD283:CE284"/>
    <mergeCell ref="CF281:CF282"/>
    <mergeCell ref="CG281:CS284"/>
    <mergeCell ref="CT281:CU284"/>
    <mergeCell ref="CV281:CV282"/>
    <mergeCell ref="CW281:DK282"/>
    <mergeCell ref="DL281:DM282"/>
    <mergeCell ref="CW283:DK284"/>
    <mergeCell ref="DL283:DM284"/>
    <mergeCell ref="CF283:CF284"/>
    <mergeCell ref="CV283:CV284"/>
    <mergeCell ref="BV281:BW282"/>
    <mergeCell ref="BX281:BY282"/>
    <mergeCell ref="C284:C285"/>
    <mergeCell ref="D284:E285"/>
    <mergeCell ref="F284:G285"/>
    <mergeCell ref="H284:I285"/>
    <mergeCell ref="AJ275:AK276"/>
    <mergeCell ref="AL275:AM276"/>
    <mergeCell ref="AN275:AO276"/>
    <mergeCell ref="AQ281:BC284"/>
    <mergeCell ref="BD281:BE284"/>
    <mergeCell ref="BF281:BF282"/>
    <mergeCell ref="DP273:DQ274"/>
    <mergeCell ref="DR273:DS274"/>
    <mergeCell ref="DT273:DU274"/>
    <mergeCell ref="DV273:DV274"/>
    <mergeCell ref="A275:B276"/>
    <mergeCell ref="C275:AA276"/>
    <mergeCell ref="AB275:AC276"/>
    <mergeCell ref="AD275:AE276"/>
    <mergeCell ref="AF275:AG276"/>
    <mergeCell ref="AH275:AI276"/>
    <mergeCell ref="BX273:BY274"/>
    <mergeCell ref="BZ273:CA274"/>
    <mergeCell ref="CB273:CC274"/>
    <mergeCell ref="CD273:CE274"/>
    <mergeCell ref="CF273:CF274"/>
    <mergeCell ref="AJ273:AK274"/>
    <mergeCell ref="AL273:AM274"/>
    <mergeCell ref="AN273:AO274"/>
    <mergeCell ref="BF273:BF274"/>
    <mergeCell ref="BZ275:CA275"/>
    <mergeCell ref="CB275:CC275"/>
    <mergeCell ref="CD275:CE275"/>
    <mergeCell ref="DN283:DO284"/>
    <mergeCell ref="DP283:DQ284"/>
    <mergeCell ref="DR283:DS284"/>
    <mergeCell ref="DT283:DU284"/>
    <mergeCell ref="DV271:DV272"/>
    <mergeCell ref="A273:B274"/>
    <mergeCell ref="C273:AA274"/>
    <mergeCell ref="AB273:AC274"/>
    <mergeCell ref="AD273:AE274"/>
    <mergeCell ref="AF273:AG274"/>
    <mergeCell ref="AH271:AI272"/>
    <mergeCell ref="AJ271:AK272"/>
    <mergeCell ref="AL271:AM272"/>
    <mergeCell ref="BF271:BF272"/>
    <mergeCell ref="BG271:BU272"/>
    <mergeCell ref="BV271:BW272"/>
    <mergeCell ref="AH273:AI274"/>
    <mergeCell ref="CV273:CV274"/>
    <mergeCell ref="DL271:DM272"/>
    <mergeCell ref="DN271:DO272"/>
    <mergeCell ref="CW273:DK274"/>
    <mergeCell ref="DL273:DM274"/>
    <mergeCell ref="DN273:DO274"/>
    <mergeCell ref="AN271:AO272"/>
    <mergeCell ref="AQ271:BC274"/>
    <mergeCell ref="BD271:BE274"/>
    <mergeCell ref="DP271:DQ272"/>
    <mergeCell ref="DR271:DS272"/>
    <mergeCell ref="DT271:DU272"/>
    <mergeCell ref="CF271:CF272"/>
    <mergeCell ref="CW271:DK272"/>
    <mergeCell ref="CG271:CS274"/>
    <mergeCell ref="CT271:CU274"/>
    <mergeCell ref="CV271:CV272"/>
    <mergeCell ref="BG273:BU274"/>
    <mergeCell ref="AH267:AI268"/>
    <mergeCell ref="A269:B270"/>
    <mergeCell ref="C269:AA270"/>
    <mergeCell ref="AB269:AC270"/>
    <mergeCell ref="AD269:AE270"/>
    <mergeCell ref="AF269:AG270"/>
    <mergeCell ref="AH269:AI270"/>
    <mergeCell ref="BX271:BY272"/>
    <mergeCell ref="BZ271:CA272"/>
    <mergeCell ref="CB271:CC272"/>
    <mergeCell ref="CD271:CE272"/>
    <mergeCell ref="BV273:BW274"/>
    <mergeCell ref="A267:B268"/>
    <mergeCell ref="C267:AA268"/>
    <mergeCell ref="AB267:AC268"/>
    <mergeCell ref="AD267:AE268"/>
    <mergeCell ref="AF267:AG268"/>
    <mergeCell ref="A271:B272"/>
    <mergeCell ref="C271:AA272"/>
    <mergeCell ref="AB271:AC272"/>
    <mergeCell ref="AD271:AE272"/>
    <mergeCell ref="AF271:AG272"/>
    <mergeCell ref="A265:C266"/>
    <mergeCell ref="D265:E266"/>
    <mergeCell ref="F265:H266"/>
    <mergeCell ref="AB265:AC266"/>
    <mergeCell ref="AD265:AE266"/>
    <mergeCell ref="AL269:AM270"/>
    <mergeCell ref="AN269:AO270"/>
    <mergeCell ref="AJ267:AK268"/>
    <mergeCell ref="AL267:AM268"/>
    <mergeCell ref="AN267:AO268"/>
    <mergeCell ref="AJ269:AK270"/>
    <mergeCell ref="DT263:DU264"/>
    <mergeCell ref="DV263:DV264"/>
    <mergeCell ref="DL261:DM262"/>
    <mergeCell ref="DN261:DO262"/>
    <mergeCell ref="CV263:CV264"/>
    <mergeCell ref="CW263:DK264"/>
    <mergeCell ref="DL263:DM264"/>
    <mergeCell ref="DN263:DO264"/>
    <mergeCell ref="CB263:CC264"/>
    <mergeCell ref="CD263:CE264"/>
    <mergeCell ref="CF263:CF264"/>
    <mergeCell ref="DP263:DQ264"/>
    <mergeCell ref="CG261:CS264"/>
    <mergeCell ref="CT261:CU264"/>
    <mergeCell ref="CV261:CV262"/>
    <mergeCell ref="CW261:DK262"/>
    <mergeCell ref="AF265:AG266"/>
    <mergeCell ref="AH265:AI266"/>
    <mergeCell ref="AJ265:AK266"/>
    <mergeCell ref="AL265:AM266"/>
    <mergeCell ref="AN265:AO266"/>
    <mergeCell ref="DP261:DQ262"/>
    <mergeCell ref="DR261:DS262"/>
    <mergeCell ref="DT261:DU262"/>
    <mergeCell ref="DV261:DV262"/>
    <mergeCell ref="F263:AG264"/>
    <mergeCell ref="AH263:AJ264"/>
    <mergeCell ref="AK263:AO264"/>
    <mergeCell ref="BF263:BF264"/>
    <mergeCell ref="BG263:BU264"/>
    <mergeCell ref="BX256:BY257"/>
    <mergeCell ref="BZ256:CA257"/>
    <mergeCell ref="CB256:CC257"/>
    <mergeCell ref="CD256:CE257"/>
    <mergeCell ref="CF256:CF257"/>
    <mergeCell ref="BF258:BF259"/>
    <mergeCell ref="BG258:BU259"/>
    <mergeCell ref="BV258:BW259"/>
    <mergeCell ref="BX258:BY259"/>
    <mergeCell ref="BZ258:CA259"/>
    <mergeCell ref="CB261:CC262"/>
    <mergeCell ref="CD261:CE262"/>
    <mergeCell ref="CF261:CF262"/>
    <mergeCell ref="AQ256:BC259"/>
    <mergeCell ref="BD256:BE259"/>
    <mergeCell ref="BF256:BF257"/>
    <mergeCell ref="BG256:BU257"/>
    <mergeCell ref="BV256:BW257"/>
    <mergeCell ref="BD261:BE264"/>
    <mergeCell ref="BF261:BF262"/>
    <mergeCell ref="BG261:BU262"/>
    <mergeCell ref="BV261:BW262"/>
    <mergeCell ref="DR263:DS264"/>
    <mergeCell ref="BV263:BW264"/>
    <mergeCell ref="BX263:BY264"/>
    <mergeCell ref="BZ263:CA264"/>
    <mergeCell ref="BV250:BW250"/>
    <mergeCell ref="BX250:BY250"/>
    <mergeCell ref="BZ250:CA250"/>
    <mergeCell ref="CB250:CC250"/>
    <mergeCell ref="CD250:CE250"/>
    <mergeCell ref="A261:E262"/>
    <mergeCell ref="F261:AG262"/>
    <mergeCell ref="AH261:AJ262"/>
    <mergeCell ref="AK261:AO262"/>
    <mergeCell ref="AQ261:BC264"/>
    <mergeCell ref="CF246:CF247"/>
    <mergeCell ref="BF248:BF249"/>
    <mergeCell ref="BG248:BU249"/>
    <mergeCell ref="BV248:BW249"/>
    <mergeCell ref="BX248:BY249"/>
    <mergeCell ref="BZ248:CA249"/>
    <mergeCell ref="CB248:CC249"/>
    <mergeCell ref="CD248:CE249"/>
    <mergeCell ref="CF248:CF249"/>
    <mergeCell ref="CF258:CF259"/>
    <mergeCell ref="AQ246:BC249"/>
    <mergeCell ref="BD246:BE249"/>
    <mergeCell ref="BF246:BF247"/>
    <mergeCell ref="BG246:BU247"/>
    <mergeCell ref="BV246:BW247"/>
    <mergeCell ref="BX246:BY247"/>
    <mergeCell ref="BZ246:CA247"/>
    <mergeCell ref="CB258:CC259"/>
    <mergeCell ref="A263:C264"/>
    <mergeCell ref="CF238:CF239"/>
    <mergeCell ref="BV236:BW237"/>
    <mergeCell ref="BX236:BY237"/>
    <mergeCell ref="BZ236:CA237"/>
    <mergeCell ref="CB236:CC237"/>
    <mergeCell ref="CD236:CE237"/>
    <mergeCell ref="CF236:CF237"/>
    <mergeCell ref="X235:Y236"/>
    <mergeCell ref="Z235:AA236"/>
    <mergeCell ref="AQ236:BC239"/>
    <mergeCell ref="BD236:BE239"/>
    <mergeCell ref="BF236:BF237"/>
    <mergeCell ref="BG236:BU237"/>
    <mergeCell ref="BF238:BF239"/>
    <mergeCell ref="BG238:BU239"/>
    <mergeCell ref="BX261:BY262"/>
    <mergeCell ref="BZ261:CA262"/>
    <mergeCell ref="CD258:CE259"/>
    <mergeCell ref="BZ260:CA260"/>
    <mergeCell ref="CB260:CC260"/>
    <mergeCell ref="CD260:CE260"/>
    <mergeCell ref="F235:G236"/>
    <mergeCell ref="H235:I236"/>
    <mergeCell ref="J235:K236"/>
    <mergeCell ref="L235:M236"/>
    <mergeCell ref="Q235:Q236"/>
    <mergeCell ref="R235:S236"/>
    <mergeCell ref="L233:M234"/>
    <mergeCell ref="O233:P236"/>
    <mergeCell ref="Q233:Q234"/>
    <mergeCell ref="R233:S234"/>
    <mergeCell ref="T233:U234"/>
    <mergeCell ref="V233:W234"/>
    <mergeCell ref="T235:U236"/>
    <mergeCell ref="V235:W236"/>
    <mergeCell ref="CB246:CC247"/>
    <mergeCell ref="CD246:CE247"/>
    <mergeCell ref="BV238:BW239"/>
    <mergeCell ref="BX238:BY239"/>
    <mergeCell ref="BZ238:CA239"/>
    <mergeCell ref="CB238:CC239"/>
    <mergeCell ref="CD238:CE239"/>
    <mergeCell ref="BV240:BW240"/>
    <mergeCell ref="BX240:BY240"/>
    <mergeCell ref="BZ240:CA240"/>
    <mergeCell ref="CB240:CC240"/>
    <mergeCell ref="CD240:CE240"/>
    <mergeCell ref="A233:B236"/>
    <mergeCell ref="C233:C234"/>
    <mergeCell ref="D233:E234"/>
    <mergeCell ref="F233:G234"/>
    <mergeCell ref="H233:I234"/>
    <mergeCell ref="J233:K234"/>
    <mergeCell ref="BZ228:CA229"/>
    <mergeCell ref="CB228:CC229"/>
    <mergeCell ref="CD228:CE229"/>
    <mergeCell ref="CF228:CF229"/>
    <mergeCell ref="C229:C230"/>
    <mergeCell ref="D229:E230"/>
    <mergeCell ref="F229:G230"/>
    <mergeCell ref="H229:I230"/>
    <mergeCell ref="J229:K230"/>
    <mergeCell ref="Q227:Q228"/>
    <mergeCell ref="R227:S228"/>
    <mergeCell ref="T227:U228"/>
    <mergeCell ref="V227:W228"/>
    <mergeCell ref="X227:Y228"/>
    <mergeCell ref="Z227:AA228"/>
    <mergeCell ref="BZ226:CA227"/>
    <mergeCell ref="CB226:CC227"/>
    <mergeCell ref="CD226:CE227"/>
    <mergeCell ref="CF226:CF227"/>
    <mergeCell ref="C227:C228"/>
    <mergeCell ref="D227:E228"/>
    <mergeCell ref="F227:G228"/>
    <mergeCell ref="X233:Y234"/>
    <mergeCell ref="Z233:AA234"/>
    <mergeCell ref="C235:C236"/>
    <mergeCell ref="D235:E236"/>
    <mergeCell ref="BG226:BU227"/>
    <mergeCell ref="BV226:BW227"/>
    <mergeCell ref="BX226:BY227"/>
    <mergeCell ref="BF228:BF229"/>
    <mergeCell ref="BG228:BU229"/>
    <mergeCell ref="BV228:BW229"/>
    <mergeCell ref="BX228:BY229"/>
    <mergeCell ref="T231:U232"/>
    <mergeCell ref="V231:W232"/>
    <mergeCell ref="X229:Y230"/>
    <mergeCell ref="Z229:AA230"/>
    <mergeCell ref="C231:C232"/>
    <mergeCell ref="D231:E232"/>
    <mergeCell ref="F231:G232"/>
    <mergeCell ref="H231:I232"/>
    <mergeCell ref="J231:K232"/>
    <mergeCell ref="L231:M232"/>
    <mergeCell ref="AQ226:BC229"/>
    <mergeCell ref="BD226:BE229"/>
    <mergeCell ref="BF226:BF227"/>
    <mergeCell ref="Q231:Q232"/>
    <mergeCell ref="R231:S232"/>
    <mergeCell ref="X231:Y232"/>
    <mergeCell ref="Z231:AA232"/>
    <mergeCell ref="A229:B232"/>
    <mergeCell ref="L229:M230"/>
    <mergeCell ref="O229:P232"/>
    <mergeCell ref="Q229:Q230"/>
    <mergeCell ref="R229:S230"/>
    <mergeCell ref="T229:U230"/>
    <mergeCell ref="V229:W230"/>
    <mergeCell ref="Q225:Q226"/>
    <mergeCell ref="R225:S226"/>
    <mergeCell ref="T225:U226"/>
    <mergeCell ref="V225:W226"/>
    <mergeCell ref="X225:Y226"/>
    <mergeCell ref="Z225:AA226"/>
    <mergeCell ref="X223:Y224"/>
    <mergeCell ref="Z223:AA224"/>
    <mergeCell ref="A225:B228"/>
    <mergeCell ref="C225:C226"/>
    <mergeCell ref="D225:E226"/>
    <mergeCell ref="F225:G226"/>
    <mergeCell ref="H225:I226"/>
    <mergeCell ref="J225:K226"/>
    <mergeCell ref="L225:M226"/>
    <mergeCell ref="O225:P228"/>
    <mergeCell ref="A221:B224"/>
    <mergeCell ref="H227:I228"/>
    <mergeCell ref="J227:K228"/>
    <mergeCell ref="L227:M228"/>
    <mergeCell ref="X221:Y222"/>
    <mergeCell ref="Z221:AA222"/>
    <mergeCell ref="C223:C224"/>
    <mergeCell ref="D223:E224"/>
    <mergeCell ref="F223:G224"/>
    <mergeCell ref="H223:I224"/>
    <mergeCell ref="J223:K224"/>
    <mergeCell ref="L223:M224"/>
    <mergeCell ref="Q223:Q224"/>
    <mergeCell ref="R223:S224"/>
    <mergeCell ref="L221:M222"/>
    <mergeCell ref="O221:P224"/>
    <mergeCell ref="Q221:Q222"/>
    <mergeCell ref="R221:S222"/>
    <mergeCell ref="T221:U222"/>
    <mergeCell ref="V221:W222"/>
    <mergeCell ref="T223:U224"/>
    <mergeCell ref="V223:W224"/>
    <mergeCell ref="C221:C222"/>
    <mergeCell ref="D221:E222"/>
    <mergeCell ref="F221:G222"/>
    <mergeCell ref="H221:I222"/>
    <mergeCell ref="J221:K222"/>
    <mergeCell ref="CD220:CE220"/>
    <mergeCell ref="DL220:DM220"/>
    <mergeCell ref="DN220:DO220"/>
    <mergeCell ref="DP220:DQ220"/>
    <mergeCell ref="DR220:DS220"/>
    <mergeCell ref="Z217:AA218"/>
    <mergeCell ref="Z219:AA220"/>
    <mergeCell ref="BG216:BU217"/>
    <mergeCell ref="BX218:BY219"/>
    <mergeCell ref="BZ218:CA219"/>
    <mergeCell ref="CB218:CC219"/>
    <mergeCell ref="CD218:CE219"/>
    <mergeCell ref="BV220:BW220"/>
    <mergeCell ref="BX220:BY220"/>
    <mergeCell ref="BZ220:CA220"/>
    <mergeCell ref="CB220:CC220"/>
    <mergeCell ref="V217:W218"/>
    <mergeCell ref="X217:Y218"/>
    <mergeCell ref="CT216:CU219"/>
    <mergeCell ref="CV216:CV217"/>
    <mergeCell ref="CW216:DK217"/>
    <mergeCell ref="DL216:DM217"/>
    <mergeCell ref="CW218:DK219"/>
    <mergeCell ref="DL218:DM219"/>
    <mergeCell ref="BV216:BW217"/>
    <mergeCell ref="BX216:BY217"/>
    <mergeCell ref="BZ216:CA217"/>
    <mergeCell ref="CB216:CC217"/>
    <mergeCell ref="CD216:CE217"/>
    <mergeCell ref="C219:C220"/>
    <mergeCell ref="D219:E220"/>
    <mergeCell ref="F219:G220"/>
    <mergeCell ref="H219:I220"/>
    <mergeCell ref="J219:K220"/>
    <mergeCell ref="V219:W220"/>
    <mergeCell ref="X219:Y220"/>
    <mergeCell ref="L217:M218"/>
    <mergeCell ref="O217:P220"/>
    <mergeCell ref="Q217:Q218"/>
    <mergeCell ref="R217:S218"/>
    <mergeCell ref="T217:U218"/>
    <mergeCell ref="L219:M220"/>
    <mergeCell ref="Q219:Q220"/>
    <mergeCell ref="R219:S220"/>
    <mergeCell ref="T219:U220"/>
    <mergeCell ref="A217:B220"/>
    <mergeCell ref="C217:C218"/>
    <mergeCell ref="D217:E218"/>
    <mergeCell ref="F217:G218"/>
    <mergeCell ref="H217:I218"/>
    <mergeCell ref="J217:K218"/>
    <mergeCell ref="DN210:DO210"/>
    <mergeCell ref="DP210:DQ210"/>
    <mergeCell ref="DR210:DS210"/>
    <mergeCell ref="DT210:DU210"/>
    <mergeCell ref="BF218:BF219"/>
    <mergeCell ref="BG218:BU219"/>
    <mergeCell ref="BV218:BW219"/>
    <mergeCell ref="CF218:CF219"/>
    <mergeCell ref="CV218:CV219"/>
    <mergeCell ref="DN218:DO219"/>
    <mergeCell ref="BV210:BW210"/>
    <mergeCell ref="BX210:BY210"/>
    <mergeCell ref="BZ210:CA210"/>
    <mergeCell ref="CB210:CC210"/>
    <mergeCell ref="CD210:CE210"/>
    <mergeCell ref="DL210:DM210"/>
    <mergeCell ref="DN216:DO217"/>
    <mergeCell ref="DP216:DQ217"/>
    <mergeCell ref="DR216:DS217"/>
    <mergeCell ref="DT216:DU217"/>
    <mergeCell ref="AJ210:AK211"/>
    <mergeCell ref="AL210:AM211"/>
    <mergeCell ref="AN210:AO211"/>
    <mergeCell ref="AQ216:BC219"/>
    <mergeCell ref="BD216:BE219"/>
    <mergeCell ref="BF216:BF217"/>
    <mergeCell ref="DP208:DQ209"/>
    <mergeCell ref="DR208:DS209"/>
    <mergeCell ref="DT208:DU209"/>
    <mergeCell ref="DV208:DV209"/>
    <mergeCell ref="A210:B211"/>
    <mergeCell ref="C210:AA211"/>
    <mergeCell ref="AB210:AC211"/>
    <mergeCell ref="AD210:AE211"/>
    <mergeCell ref="AF210:AG211"/>
    <mergeCell ref="AH210:AI211"/>
    <mergeCell ref="BX208:BY209"/>
    <mergeCell ref="BZ208:CA209"/>
    <mergeCell ref="CB208:CC209"/>
    <mergeCell ref="CD208:CE209"/>
    <mergeCell ref="CF208:CF209"/>
    <mergeCell ref="AJ208:AK209"/>
    <mergeCell ref="AL208:AM209"/>
    <mergeCell ref="AN208:AO209"/>
    <mergeCell ref="BF208:BF209"/>
    <mergeCell ref="DV216:DV217"/>
    <mergeCell ref="DT218:DU219"/>
    <mergeCell ref="DV218:DV219"/>
    <mergeCell ref="DP218:DQ219"/>
    <mergeCell ref="DR218:DS219"/>
    <mergeCell ref="CF216:CF217"/>
    <mergeCell ref="CG216:CS219"/>
    <mergeCell ref="DV206:DV207"/>
    <mergeCell ref="A208:B209"/>
    <mergeCell ref="C208:AA209"/>
    <mergeCell ref="AB208:AC209"/>
    <mergeCell ref="AD208:AE209"/>
    <mergeCell ref="AF208:AG209"/>
    <mergeCell ref="DL206:DM207"/>
    <mergeCell ref="DN206:DO207"/>
    <mergeCell ref="CW208:DK209"/>
    <mergeCell ref="DL208:DM209"/>
    <mergeCell ref="DN208:DO209"/>
    <mergeCell ref="AN206:AO207"/>
    <mergeCell ref="AQ206:BC209"/>
    <mergeCell ref="BD206:BE209"/>
    <mergeCell ref="BG208:BU209"/>
    <mergeCell ref="BV208:BW209"/>
    <mergeCell ref="CW206:DK207"/>
    <mergeCell ref="CG206:CS209"/>
    <mergeCell ref="CT206:CU209"/>
    <mergeCell ref="CV206:CV207"/>
    <mergeCell ref="AH208:AI209"/>
    <mergeCell ref="CV208:CV209"/>
    <mergeCell ref="AH206:AI207"/>
    <mergeCell ref="AJ206:AK207"/>
    <mergeCell ref="AL206:AM207"/>
    <mergeCell ref="BF206:BF207"/>
    <mergeCell ref="BG206:BU207"/>
    <mergeCell ref="BV206:BW207"/>
    <mergeCell ref="BX206:BY207"/>
    <mergeCell ref="BZ206:CA207"/>
    <mergeCell ref="DP206:DQ207"/>
    <mergeCell ref="DR206:DS207"/>
    <mergeCell ref="A204:B205"/>
    <mergeCell ref="C204:AA205"/>
    <mergeCell ref="AB204:AC205"/>
    <mergeCell ref="AD204:AE205"/>
    <mergeCell ref="AF204:AG205"/>
    <mergeCell ref="AH204:AI205"/>
    <mergeCell ref="A202:B203"/>
    <mergeCell ref="C202:AA203"/>
    <mergeCell ref="AB202:AC203"/>
    <mergeCell ref="AD202:AE203"/>
    <mergeCell ref="AF202:AG203"/>
    <mergeCell ref="AH202:AI203"/>
    <mergeCell ref="CB206:CC207"/>
    <mergeCell ref="DV198:DV199"/>
    <mergeCell ref="A206:B207"/>
    <mergeCell ref="C206:AA207"/>
    <mergeCell ref="AB206:AC207"/>
    <mergeCell ref="AD206:AE207"/>
    <mergeCell ref="AF206:AG207"/>
    <mergeCell ref="A200:C201"/>
    <mergeCell ref="D200:E201"/>
    <mergeCell ref="F200:H201"/>
    <mergeCell ref="AB200:AC201"/>
    <mergeCell ref="CF198:CF199"/>
    <mergeCell ref="DP198:DQ199"/>
    <mergeCell ref="CG196:CS199"/>
    <mergeCell ref="CT196:CU199"/>
    <mergeCell ref="CV196:CV197"/>
    <mergeCell ref="CW196:DK197"/>
    <mergeCell ref="DV196:DV197"/>
    <mergeCell ref="F198:AG199"/>
    <mergeCell ref="AH198:AJ199"/>
    <mergeCell ref="AJ202:AK203"/>
    <mergeCell ref="AL202:AM203"/>
    <mergeCell ref="AN202:AO203"/>
    <mergeCell ref="AJ204:AK205"/>
    <mergeCell ref="AL204:AM205"/>
    <mergeCell ref="CF206:CF207"/>
    <mergeCell ref="CV198:CV199"/>
    <mergeCell ref="CW198:DK199"/>
    <mergeCell ref="DL198:DM199"/>
    <mergeCell ref="DN198:DO199"/>
    <mergeCell ref="CD198:CE199"/>
    <mergeCell ref="BD196:BE199"/>
    <mergeCell ref="BF196:BF197"/>
    <mergeCell ref="BG196:BU197"/>
    <mergeCell ref="BV196:BW197"/>
    <mergeCell ref="BX196:BY197"/>
    <mergeCell ref="BZ196:CA197"/>
    <mergeCell ref="BV200:BW200"/>
    <mergeCell ref="BX200:BY200"/>
    <mergeCell ref="BZ200:CA200"/>
    <mergeCell ref="CB200:CC200"/>
    <mergeCell ref="CD200:CE200"/>
    <mergeCell ref="CD206:CE207"/>
    <mergeCell ref="AD200:AE201"/>
    <mergeCell ref="AF200:AG201"/>
    <mergeCell ref="AH200:AI201"/>
    <mergeCell ref="AJ200:AK201"/>
    <mergeCell ref="AL200:AM201"/>
    <mergeCell ref="AN200:AO201"/>
    <mergeCell ref="A196:E197"/>
    <mergeCell ref="F196:AG197"/>
    <mergeCell ref="AH196:AJ197"/>
    <mergeCell ref="AK196:AO197"/>
    <mergeCell ref="AQ196:BC199"/>
    <mergeCell ref="CF193:CF194"/>
    <mergeCell ref="BV195:BW195"/>
    <mergeCell ref="BX195:BY195"/>
    <mergeCell ref="BZ195:CA195"/>
    <mergeCell ref="CB195:CC195"/>
    <mergeCell ref="CD195:CE195"/>
    <mergeCell ref="AK198:AO199"/>
    <mergeCell ref="BF198:BF199"/>
    <mergeCell ref="BG198:BU199"/>
    <mergeCell ref="BV198:BW199"/>
    <mergeCell ref="BX198:BY199"/>
    <mergeCell ref="BZ198:CA199"/>
    <mergeCell ref="CB198:CC199"/>
    <mergeCell ref="CB191:CC192"/>
    <mergeCell ref="CD191:CE192"/>
    <mergeCell ref="CF191:CF192"/>
    <mergeCell ref="BF193:BF194"/>
    <mergeCell ref="BG193:BU194"/>
    <mergeCell ref="BV193:BW194"/>
    <mergeCell ref="BX193:BY194"/>
    <mergeCell ref="BZ193:CA194"/>
    <mergeCell ref="CB193:CC194"/>
    <mergeCell ref="CD193:CE194"/>
    <mergeCell ref="CB196:CC197"/>
    <mergeCell ref="CD196:CE197"/>
    <mergeCell ref="CF196:CF197"/>
    <mergeCell ref="CF183:CF184"/>
    <mergeCell ref="AN204:AO205"/>
    <mergeCell ref="AQ191:BC194"/>
    <mergeCell ref="BD191:BE194"/>
    <mergeCell ref="BF191:BF192"/>
    <mergeCell ref="BG191:BU192"/>
    <mergeCell ref="BV191:BW192"/>
    <mergeCell ref="BX191:BY192"/>
    <mergeCell ref="BZ191:CA192"/>
    <mergeCell ref="BZ185:CA185"/>
    <mergeCell ref="CB185:CC185"/>
    <mergeCell ref="BX185:BY185"/>
    <mergeCell ref="BZ181:CA182"/>
    <mergeCell ref="CB181:CC182"/>
    <mergeCell ref="CD181:CE182"/>
    <mergeCell ref="CF181:CF182"/>
    <mergeCell ref="BF183:BF184"/>
    <mergeCell ref="BG183:BU184"/>
    <mergeCell ref="BV183:BW184"/>
    <mergeCell ref="BX183:BY184"/>
    <mergeCell ref="BZ183:CA184"/>
    <mergeCell ref="CB183:CC184"/>
    <mergeCell ref="AQ181:BC184"/>
    <mergeCell ref="BD181:BE184"/>
    <mergeCell ref="BF181:BF182"/>
    <mergeCell ref="BG181:BU182"/>
    <mergeCell ref="BV181:BW182"/>
    <mergeCell ref="BX181:BY182"/>
    <mergeCell ref="O168:P171"/>
    <mergeCell ref="Q168:Q169"/>
    <mergeCell ref="R168:S169"/>
    <mergeCell ref="T168:U169"/>
    <mergeCell ref="V168:W169"/>
    <mergeCell ref="T170:U171"/>
    <mergeCell ref="V170:W171"/>
    <mergeCell ref="BV173:BW174"/>
    <mergeCell ref="BX173:BY174"/>
    <mergeCell ref="BZ173:CA174"/>
    <mergeCell ref="CB173:CC174"/>
    <mergeCell ref="CD173:CE174"/>
    <mergeCell ref="CF173:CF174"/>
    <mergeCell ref="BV171:BW172"/>
    <mergeCell ref="BX171:BY172"/>
    <mergeCell ref="BZ171:CA172"/>
    <mergeCell ref="CD171:CE172"/>
    <mergeCell ref="CF171:CF172"/>
    <mergeCell ref="X170:Y171"/>
    <mergeCell ref="Z170:AA171"/>
    <mergeCell ref="AQ171:BC174"/>
    <mergeCell ref="BD171:BE174"/>
    <mergeCell ref="BF171:BF172"/>
    <mergeCell ref="BG171:BU172"/>
    <mergeCell ref="BF173:BF174"/>
    <mergeCell ref="BG173:BU174"/>
    <mergeCell ref="CF163:CF164"/>
    <mergeCell ref="C164:C165"/>
    <mergeCell ref="D164:E165"/>
    <mergeCell ref="F164:G165"/>
    <mergeCell ref="H164:I165"/>
    <mergeCell ref="J164:K165"/>
    <mergeCell ref="Q162:Q163"/>
    <mergeCell ref="R162:S163"/>
    <mergeCell ref="T162:U163"/>
    <mergeCell ref="V162:W163"/>
    <mergeCell ref="X162:Y163"/>
    <mergeCell ref="Z162:AA163"/>
    <mergeCell ref="BZ161:CA162"/>
    <mergeCell ref="CB161:CC162"/>
    <mergeCell ref="CD161:CE162"/>
    <mergeCell ref="CF161:CF162"/>
    <mergeCell ref="C162:C163"/>
    <mergeCell ref="D162:E163"/>
    <mergeCell ref="F162:G163"/>
    <mergeCell ref="H162:I163"/>
    <mergeCell ref="J162:K163"/>
    <mergeCell ref="BG161:BU162"/>
    <mergeCell ref="BF163:BF164"/>
    <mergeCell ref="BG163:BU164"/>
    <mergeCell ref="BV163:BW164"/>
    <mergeCell ref="BX163:BY164"/>
    <mergeCell ref="T166:U167"/>
    <mergeCell ref="V166:W167"/>
    <mergeCell ref="X164:Y165"/>
    <mergeCell ref="Z164:AA165"/>
    <mergeCell ref="C166:C167"/>
    <mergeCell ref="D166:E167"/>
    <mergeCell ref="F166:G167"/>
    <mergeCell ref="H166:I167"/>
    <mergeCell ref="AQ161:BC164"/>
    <mergeCell ref="BD161:BE164"/>
    <mergeCell ref="BF161:BF162"/>
    <mergeCell ref="CB171:CC172"/>
    <mergeCell ref="A168:B171"/>
    <mergeCell ref="C168:C169"/>
    <mergeCell ref="D168:E169"/>
    <mergeCell ref="F168:G169"/>
    <mergeCell ref="H168:I169"/>
    <mergeCell ref="J168:K169"/>
    <mergeCell ref="X168:Y169"/>
    <mergeCell ref="Z168:AA169"/>
    <mergeCell ref="C170:C171"/>
    <mergeCell ref="D170:E171"/>
    <mergeCell ref="F170:G171"/>
    <mergeCell ref="H170:I171"/>
    <mergeCell ref="J170:K171"/>
    <mergeCell ref="L170:M171"/>
    <mergeCell ref="Q170:Q171"/>
    <mergeCell ref="R170:S171"/>
    <mergeCell ref="L168:M169"/>
    <mergeCell ref="A164:B167"/>
    <mergeCell ref="L164:M165"/>
    <mergeCell ref="O164:P167"/>
    <mergeCell ref="Q164:Q165"/>
    <mergeCell ref="R164:S165"/>
    <mergeCell ref="T164:U165"/>
    <mergeCell ref="V164:W165"/>
    <mergeCell ref="Q160:Q161"/>
    <mergeCell ref="R160:S161"/>
    <mergeCell ref="T160:U161"/>
    <mergeCell ref="V160:W161"/>
    <mergeCell ref="X160:Y161"/>
    <mergeCell ref="Z160:AA161"/>
    <mergeCell ref="X158:Y159"/>
    <mergeCell ref="Z158:AA159"/>
    <mergeCell ref="A160:B163"/>
    <mergeCell ref="C160:C161"/>
    <mergeCell ref="D160:E161"/>
    <mergeCell ref="F160:G161"/>
    <mergeCell ref="H160:I161"/>
    <mergeCell ref="J160:K161"/>
    <mergeCell ref="L160:M161"/>
    <mergeCell ref="O160:P163"/>
    <mergeCell ref="A156:B159"/>
    <mergeCell ref="L162:M163"/>
    <mergeCell ref="C158:C159"/>
    <mergeCell ref="D158:E159"/>
    <mergeCell ref="F158:G159"/>
    <mergeCell ref="H158:I159"/>
    <mergeCell ref="J158:K159"/>
    <mergeCell ref="L158:M159"/>
    <mergeCell ref="Q158:Q159"/>
    <mergeCell ref="R158:S159"/>
    <mergeCell ref="L156:M157"/>
    <mergeCell ref="O156:P159"/>
    <mergeCell ref="Q156:Q157"/>
    <mergeCell ref="R156:S157"/>
    <mergeCell ref="T156:U157"/>
    <mergeCell ref="V156:W157"/>
    <mergeCell ref="T158:U159"/>
    <mergeCell ref="V158:W159"/>
    <mergeCell ref="C156:C157"/>
    <mergeCell ref="D156:E157"/>
    <mergeCell ref="F156:G157"/>
    <mergeCell ref="H156:I157"/>
    <mergeCell ref="J156:K157"/>
    <mergeCell ref="V154:W155"/>
    <mergeCell ref="X154:Y155"/>
    <mergeCell ref="C154:C155"/>
    <mergeCell ref="D154:E155"/>
    <mergeCell ref="F154:G155"/>
    <mergeCell ref="H154:I155"/>
    <mergeCell ref="J154:K155"/>
    <mergeCell ref="O152:P155"/>
    <mergeCell ref="Q152:Q153"/>
    <mergeCell ref="R152:S153"/>
    <mergeCell ref="T152:U153"/>
    <mergeCell ref="L154:M155"/>
    <mergeCell ref="Q154:Q155"/>
    <mergeCell ref="R154:S155"/>
    <mergeCell ref="T154:U155"/>
    <mergeCell ref="X156:Y157"/>
    <mergeCell ref="X152:Y153"/>
    <mergeCell ref="Z156:AA157"/>
    <mergeCell ref="DN153:DO154"/>
    <mergeCell ref="DP153:DQ154"/>
    <mergeCell ref="DR153:DS154"/>
    <mergeCell ref="DV153:DV154"/>
    <mergeCell ref="A152:B155"/>
    <mergeCell ref="C152:C153"/>
    <mergeCell ref="D152:E153"/>
    <mergeCell ref="F152:G153"/>
    <mergeCell ref="H152:I153"/>
    <mergeCell ref="DN151:DO152"/>
    <mergeCell ref="DP151:DQ152"/>
    <mergeCell ref="DR151:DS152"/>
    <mergeCell ref="DT151:DU152"/>
    <mergeCell ref="DV151:DV152"/>
    <mergeCell ref="BF153:BF154"/>
    <mergeCell ref="BG153:BU154"/>
    <mergeCell ref="BV153:BW154"/>
    <mergeCell ref="BG151:BU152"/>
    <mergeCell ref="BX153:BY154"/>
    <mergeCell ref="CF151:CF152"/>
    <mergeCell ref="CG151:CS154"/>
    <mergeCell ref="CT151:CU154"/>
    <mergeCell ref="CV151:CV152"/>
    <mergeCell ref="CW151:DK152"/>
    <mergeCell ref="DL151:DM152"/>
    <mergeCell ref="CW153:DK154"/>
    <mergeCell ref="DL153:DM154"/>
    <mergeCell ref="CF153:CF154"/>
    <mergeCell ref="CV153:CV154"/>
    <mergeCell ref="CD151:CE152"/>
    <mergeCell ref="V152:W153"/>
    <mergeCell ref="DP143:DQ144"/>
    <mergeCell ref="DR143:DS144"/>
    <mergeCell ref="DT143:DU144"/>
    <mergeCell ref="DV143:DV144"/>
    <mergeCell ref="A145:B146"/>
    <mergeCell ref="C145:AA146"/>
    <mergeCell ref="AB145:AC146"/>
    <mergeCell ref="AD145:AE146"/>
    <mergeCell ref="AF145:AG146"/>
    <mergeCell ref="AH145:AI146"/>
    <mergeCell ref="BX143:BY144"/>
    <mergeCell ref="BZ143:CA144"/>
    <mergeCell ref="CB143:CC144"/>
    <mergeCell ref="CD143:CE144"/>
    <mergeCell ref="CF143:CF144"/>
    <mergeCell ref="AJ143:AK144"/>
    <mergeCell ref="AL143:AM144"/>
    <mergeCell ref="AN143:AO144"/>
    <mergeCell ref="BF143:BF144"/>
    <mergeCell ref="DT145:DU145"/>
    <mergeCell ref="CV141:CV142"/>
    <mergeCell ref="AH143:AI144"/>
    <mergeCell ref="CV143:CV144"/>
    <mergeCell ref="AH141:AI142"/>
    <mergeCell ref="AJ141:AK142"/>
    <mergeCell ref="AL141:AM142"/>
    <mergeCell ref="BZ141:CA142"/>
    <mergeCell ref="CB141:CC142"/>
    <mergeCell ref="CD141:CE142"/>
    <mergeCell ref="BV141:BW142"/>
    <mergeCell ref="AJ145:AK146"/>
    <mergeCell ref="AL145:AM146"/>
    <mergeCell ref="AN145:AO146"/>
    <mergeCell ref="AQ151:BC154"/>
    <mergeCell ref="BD151:BE154"/>
    <mergeCell ref="BZ153:CA154"/>
    <mergeCell ref="CB153:CC154"/>
    <mergeCell ref="CD153:CE154"/>
    <mergeCell ref="BF151:BF152"/>
    <mergeCell ref="DV131:DV132"/>
    <mergeCell ref="F133:AG134"/>
    <mergeCell ref="AH133:AJ134"/>
    <mergeCell ref="AK133:AO134"/>
    <mergeCell ref="BF133:BF134"/>
    <mergeCell ref="BG133:BU134"/>
    <mergeCell ref="CD131:CE132"/>
    <mergeCell ref="CF131:CF132"/>
    <mergeCell ref="DL131:DM132"/>
    <mergeCell ref="DN131:DO132"/>
    <mergeCell ref="CV133:CV134"/>
    <mergeCell ref="CW133:DK134"/>
    <mergeCell ref="AH135:AI136"/>
    <mergeCell ref="AJ135:AK136"/>
    <mergeCell ref="AL135:AM136"/>
    <mergeCell ref="AN135:AO136"/>
    <mergeCell ref="A143:B144"/>
    <mergeCell ref="C143:AA144"/>
    <mergeCell ref="AB143:AC144"/>
    <mergeCell ref="AD143:AE144"/>
    <mergeCell ref="AF143:AG144"/>
    <mergeCell ref="DN141:DO142"/>
    <mergeCell ref="CW143:DK144"/>
    <mergeCell ref="DL143:DM144"/>
    <mergeCell ref="DN143:DO144"/>
    <mergeCell ref="AN141:AO142"/>
    <mergeCell ref="AQ141:BC144"/>
    <mergeCell ref="BD141:BE144"/>
    <mergeCell ref="BG143:BU144"/>
    <mergeCell ref="BV143:BW144"/>
    <mergeCell ref="CF141:CF142"/>
    <mergeCell ref="CW141:DK142"/>
    <mergeCell ref="DR133:DS134"/>
    <mergeCell ref="DT133:DU134"/>
    <mergeCell ref="DV133:DV134"/>
    <mergeCell ref="BV135:BW135"/>
    <mergeCell ref="BX135:BY135"/>
    <mergeCell ref="BZ135:CA135"/>
    <mergeCell ref="CB135:CC135"/>
    <mergeCell ref="CD135:CE135"/>
    <mergeCell ref="BV133:BW134"/>
    <mergeCell ref="BX133:BY134"/>
    <mergeCell ref="BZ133:CA134"/>
    <mergeCell ref="CB133:CC134"/>
    <mergeCell ref="CD133:CE134"/>
    <mergeCell ref="CF133:CF134"/>
    <mergeCell ref="AL139:AM140"/>
    <mergeCell ref="AN139:AO140"/>
    <mergeCell ref="A141:B142"/>
    <mergeCell ref="C141:AA142"/>
    <mergeCell ref="AB141:AC142"/>
    <mergeCell ref="AD141:AE142"/>
    <mergeCell ref="AF141:AG142"/>
    <mergeCell ref="A139:B140"/>
    <mergeCell ref="C139:AA140"/>
    <mergeCell ref="AJ137:AK138"/>
    <mergeCell ref="AL137:AM138"/>
    <mergeCell ref="AN137:AO138"/>
    <mergeCell ref="AJ139:AK140"/>
    <mergeCell ref="BF141:BF142"/>
    <mergeCell ref="BG141:BU142"/>
    <mergeCell ref="DV141:DV142"/>
    <mergeCell ref="CG141:CS144"/>
    <mergeCell ref="CT141:CU144"/>
    <mergeCell ref="DN133:DO134"/>
    <mergeCell ref="CG131:CS134"/>
    <mergeCell ref="CT131:CU134"/>
    <mergeCell ref="BF131:BF132"/>
    <mergeCell ref="BG131:BU132"/>
    <mergeCell ref="BV131:BW132"/>
    <mergeCell ref="BX131:BY132"/>
    <mergeCell ref="BZ131:CA132"/>
    <mergeCell ref="CB131:CC132"/>
    <mergeCell ref="A131:E132"/>
    <mergeCell ref="F131:AG132"/>
    <mergeCell ref="AH131:AJ132"/>
    <mergeCell ref="AK131:AO132"/>
    <mergeCell ref="AQ131:BC134"/>
    <mergeCell ref="BD131:BE134"/>
    <mergeCell ref="A137:B138"/>
    <mergeCell ref="C137:AA138"/>
    <mergeCell ref="AB137:AC138"/>
    <mergeCell ref="AD137:AE138"/>
    <mergeCell ref="AF137:AG138"/>
    <mergeCell ref="AH137:AI138"/>
    <mergeCell ref="A135:C136"/>
    <mergeCell ref="D135:E136"/>
    <mergeCell ref="F135:H136"/>
    <mergeCell ref="AB135:AC136"/>
    <mergeCell ref="AD135:AE136"/>
    <mergeCell ref="AF135:AG136"/>
    <mergeCell ref="I135:M136"/>
    <mergeCell ref="N135:AA136"/>
    <mergeCell ref="BX128:BY129"/>
    <mergeCell ref="BZ128:CA129"/>
    <mergeCell ref="CB128:CC129"/>
    <mergeCell ref="CD128:CE129"/>
    <mergeCell ref="CF128:CF129"/>
    <mergeCell ref="BZ130:CA130"/>
    <mergeCell ref="CB130:CC130"/>
    <mergeCell ref="CD130:CE130"/>
    <mergeCell ref="CV131:CV132"/>
    <mergeCell ref="CW131:DK132"/>
    <mergeCell ref="CD118:CE119"/>
    <mergeCell ref="CF118:CF119"/>
    <mergeCell ref="AB139:AC140"/>
    <mergeCell ref="AD139:AE140"/>
    <mergeCell ref="AF139:AG140"/>
    <mergeCell ref="AH139:AI140"/>
    <mergeCell ref="DL133:DM134"/>
    <mergeCell ref="AQ126:BC129"/>
    <mergeCell ref="BD126:BE129"/>
    <mergeCell ref="BF126:BF127"/>
    <mergeCell ref="BG126:BU127"/>
    <mergeCell ref="BV126:BW127"/>
    <mergeCell ref="BX126:BY127"/>
    <mergeCell ref="BZ126:CA127"/>
    <mergeCell ref="CB126:CC127"/>
    <mergeCell ref="CD126:CE127"/>
    <mergeCell ref="CF126:CF127"/>
    <mergeCell ref="BF128:BF129"/>
    <mergeCell ref="BG128:BU129"/>
    <mergeCell ref="BV128:BW129"/>
    <mergeCell ref="BX130:BY130"/>
    <mergeCell ref="BZ116:CA117"/>
    <mergeCell ref="CB116:CC117"/>
    <mergeCell ref="CD116:CE117"/>
    <mergeCell ref="CF116:CF117"/>
    <mergeCell ref="BF118:BF119"/>
    <mergeCell ref="BG118:BU119"/>
    <mergeCell ref="BV118:BW119"/>
    <mergeCell ref="BX118:BY119"/>
    <mergeCell ref="BZ118:CA119"/>
    <mergeCell ref="CB118:CC119"/>
    <mergeCell ref="AQ116:BC119"/>
    <mergeCell ref="BD116:BE119"/>
    <mergeCell ref="BF116:BF117"/>
    <mergeCell ref="BG116:BU117"/>
    <mergeCell ref="BV116:BW117"/>
    <mergeCell ref="BX116:BY117"/>
    <mergeCell ref="BZ120:CA120"/>
    <mergeCell ref="CB120:CC120"/>
    <mergeCell ref="CD120:CE120"/>
    <mergeCell ref="BF108:BF109"/>
    <mergeCell ref="BG108:BU109"/>
    <mergeCell ref="BV108:BW109"/>
    <mergeCell ref="BX108:BY109"/>
    <mergeCell ref="BZ108:CA109"/>
    <mergeCell ref="CB108:CC109"/>
    <mergeCell ref="CD108:CE109"/>
    <mergeCell ref="CF108:CF109"/>
    <mergeCell ref="BF106:BF107"/>
    <mergeCell ref="BG106:BU107"/>
    <mergeCell ref="BV106:BW107"/>
    <mergeCell ref="BX106:BY107"/>
    <mergeCell ref="BZ106:CA107"/>
    <mergeCell ref="CB106:CC107"/>
    <mergeCell ref="T105:U106"/>
    <mergeCell ref="V105:W106"/>
    <mergeCell ref="X105:Y106"/>
    <mergeCell ref="Z105:AA106"/>
    <mergeCell ref="AQ106:BC109"/>
    <mergeCell ref="BD106:BE109"/>
    <mergeCell ref="Z103:AA104"/>
    <mergeCell ref="C105:C106"/>
    <mergeCell ref="D105:E106"/>
    <mergeCell ref="F105:G106"/>
    <mergeCell ref="H105:I106"/>
    <mergeCell ref="J105:K106"/>
    <mergeCell ref="L105:M106"/>
    <mergeCell ref="H103:I104"/>
    <mergeCell ref="J103:K104"/>
    <mergeCell ref="L103:M104"/>
    <mergeCell ref="O103:P106"/>
    <mergeCell ref="Q103:Q104"/>
    <mergeCell ref="R103:S104"/>
    <mergeCell ref="Q105:Q106"/>
    <mergeCell ref="R105:S106"/>
    <mergeCell ref="CD106:CE107"/>
    <mergeCell ref="CF106:CF107"/>
    <mergeCell ref="A103:B106"/>
    <mergeCell ref="C103:C104"/>
    <mergeCell ref="D103:E104"/>
    <mergeCell ref="F103:G104"/>
    <mergeCell ref="X97:Y98"/>
    <mergeCell ref="Z97:AA98"/>
    <mergeCell ref="BZ98:CA99"/>
    <mergeCell ref="CB98:CC99"/>
    <mergeCell ref="CD98:CE99"/>
    <mergeCell ref="CF98:CF99"/>
    <mergeCell ref="BZ96:CA97"/>
    <mergeCell ref="CB96:CC97"/>
    <mergeCell ref="CD96:CE97"/>
    <mergeCell ref="CF96:CF97"/>
    <mergeCell ref="C97:C98"/>
    <mergeCell ref="D97:E98"/>
    <mergeCell ref="F97:G98"/>
    <mergeCell ref="H97:I98"/>
    <mergeCell ref="J97:K98"/>
    <mergeCell ref="L97:M98"/>
    <mergeCell ref="BV96:BW97"/>
    <mergeCell ref="BX96:BY97"/>
    <mergeCell ref="BF98:BF99"/>
    <mergeCell ref="BG98:BU99"/>
    <mergeCell ref="BV98:BW99"/>
    <mergeCell ref="BX98:BY99"/>
    <mergeCell ref="D101:E102"/>
    <mergeCell ref="F101:G102"/>
    <mergeCell ref="H101:I102"/>
    <mergeCell ref="T103:U104"/>
    <mergeCell ref="V103:W104"/>
    <mergeCell ref="X103:Y104"/>
    <mergeCell ref="BD96:BE99"/>
    <mergeCell ref="BF96:BF97"/>
    <mergeCell ref="BG96:BU97"/>
    <mergeCell ref="Q97:Q98"/>
    <mergeCell ref="R97:S98"/>
    <mergeCell ref="T97:U98"/>
    <mergeCell ref="V97:W98"/>
    <mergeCell ref="Q99:Q100"/>
    <mergeCell ref="R99:S100"/>
    <mergeCell ref="T99:U100"/>
    <mergeCell ref="V99:W100"/>
    <mergeCell ref="T101:U102"/>
    <mergeCell ref="V101:W102"/>
    <mergeCell ref="R101:S102"/>
    <mergeCell ref="X95:Y96"/>
    <mergeCell ref="Z95:AA96"/>
    <mergeCell ref="AQ96:BC99"/>
    <mergeCell ref="X99:Y100"/>
    <mergeCell ref="Z99:AA100"/>
    <mergeCell ref="X101:Y102"/>
    <mergeCell ref="Z101:AA102"/>
    <mergeCell ref="R93:S94"/>
    <mergeCell ref="X93:Y94"/>
    <mergeCell ref="Z93:AA94"/>
    <mergeCell ref="A99:B102"/>
    <mergeCell ref="H99:I100"/>
    <mergeCell ref="J99:K100"/>
    <mergeCell ref="L99:M100"/>
    <mergeCell ref="O99:P102"/>
    <mergeCell ref="L95:M96"/>
    <mergeCell ref="O95:P98"/>
    <mergeCell ref="Q95:Q96"/>
    <mergeCell ref="R95:S96"/>
    <mergeCell ref="T95:U96"/>
    <mergeCell ref="V95:W96"/>
    <mergeCell ref="A95:B98"/>
    <mergeCell ref="C95:C96"/>
    <mergeCell ref="D95:E96"/>
    <mergeCell ref="F95:G96"/>
    <mergeCell ref="H95:I96"/>
    <mergeCell ref="J95:K96"/>
    <mergeCell ref="J101:K102"/>
    <mergeCell ref="L101:M102"/>
    <mergeCell ref="Q101:Q102"/>
    <mergeCell ref="C99:C100"/>
    <mergeCell ref="D99:E100"/>
    <mergeCell ref="F99:G100"/>
    <mergeCell ref="J89:K90"/>
    <mergeCell ref="AQ86:BC89"/>
    <mergeCell ref="V87:W88"/>
    <mergeCell ref="X87:Y88"/>
    <mergeCell ref="Z87:AA88"/>
    <mergeCell ref="BF88:BF89"/>
    <mergeCell ref="BG88:BU89"/>
    <mergeCell ref="BV88:BW89"/>
    <mergeCell ref="V89:W90"/>
    <mergeCell ref="X89:Y90"/>
    <mergeCell ref="Z89:AA90"/>
    <mergeCell ref="BD86:BE89"/>
    <mergeCell ref="Z91:AA92"/>
    <mergeCell ref="C93:C94"/>
    <mergeCell ref="D93:E94"/>
    <mergeCell ref="F93:G94"/>
    <mergeCell ref="H93:I94"/>
    <mergeCell ref="J93:K94"/>
    <mergeCell ref="L93:M94"/>
    <mergeCell ref="Q93:Q94"/>
    <mergeCell ref="R91:S92"/>
    <mergeCell ref="T91:U92"/>
    <mergeCell ref="V91:W92"/>
    <mergeCell ref="T93:U94"/>
    <mergeCell ref="V93:W94"/>
    <mergeCell ref="X91:Y92"/>
    <mergeCell ref="F91:G92"/>
    <mergeCell ref="H91:I92"/>
    <mergeCell ref="J91:K92"/>
    <mergeCell ref="L91:M92"/>
    <mergeCell ref="O91:P94"/>
    <mergeCell ref="Q91:Q92"/>
    <mergeCell ref="A87:B90"/>
    <mergeCell ref="C87:C88"/>
    <mergeCell ref="D87:E88"/>
    <mergeCell ref="F87:G88"/>
    <mergeCell ref="H87:I88"/>
    <mergeCell ref="T87:U88"/>
    <mergeCell ref="L89:M90"/>
    <mergeCell ref="Q89:Q90"/>
    <mergeCell ref="R89:S90"/>
    <mergeCell ref="T89:U90"/>
    <mergeCell ref="DR86:DS87"/>
    <mergeCell ref="DT86:DU87"/>
    <mergeCell ref="DV86:DV87"/>
    <mergeCell ref="CF88:CF89"/>
    <mergeCell ref="CV88:CV89"/>
    <mergeCell ref="DV88:DV89"/>
    <mergeCell ref="CW86:DK87"/>
    <mergeCell ref="DL86:DM87"/>
    <mergeCell ref="CW88:DK89"/>
    <mergeCell ref="DL88:DM89"/>
    <mergeCell ref="DN86:DO87"/>
    <mergeCell ref="DP86:DQ87"/>
    <mergeCell ref="BF86:BF87"/>
    <mergeCell ref="BG86:BU87"/>
    <mergeCell ref="BV86:BW87"/>
    <mergeCell ref="J87:K88"/>
    <mergeCell ref="L87:M88"/>
    <mergeCell ref="O87:P90"/>
    <mergeCell ref="C89:C90"/>
    <mergeCell ref="D89:E90"/>
    <mergeCell ref="F89:G90"/>
    <mergeCell ref="H89:I90"/>
    <mergeCell ref="DV78:DV79"/>
    <mergeCell ref="DP76:DQ77"/>
    <mergeCell ref="BX76:BY77"/>
    <mergeCell ref="BZ76:CA77"/>
    <mergeCell ref="CB76:CC77"/>
    <mergeCell ref="CD76:CE77"/>
    <mergeCell ref="CF76:CF77"/>
    <mergeCell ref="CW76:DK77"/>
    <mergeCell ref="CF86:CF87"/>
    <mergeCell ref="CG86:CS89"/>
    <mergeCell ref="CT86:CU89"/>
    <mergeCell ref="CV86:CV87"/>
    <mergeCell ref="DL78:DM79"/>
    <mergeCell ref="DN78:DO79"/>
    <mergeCell ref="CG76:CS79"/>
    <mergeCell ref="CT76:CU79"/>
    <mergeCell ref="CV76:CV77"/>
    <mergeCell ref="CF78:CF79"/>
    <mergeCell ref="DP78:DQ79"/>
    <mergeCell ref="DR76:DS77"/>
    <mergeCell ref="DN76:DO77"/>
    <mergeCell ref="CW78:DK79"/>
    <mergeCell ref="CV78:CV79"/>
    <mergeCell ref="BX78:BY79"/>
    <mergeCell ref="DL76:DM77"/>
    <mergeCell ref="CD88:CE89"/>
    <mergeCell ref="BZ80:CA80"/>
    <mergeCell ref="CB80:CC80"/>
    <mergeCell ref="CD80:CE80"/>
    <mergeCell ref="DL80:DM80"/>
    <mergeCell ref="DN80:DO80"/>
    <mergeCell ref="DP80:DQ80"/>
    <mergeCell ref="AJ78:AK79"/>
    <mergeCell ref="AJ80:AK81"/>
    <mergeCell ref="AL80:AM81"/>
    <mergeCell ref="AN80:AO81"/>
    <mergeCell ref="BG76:BU77"/>
    <mergeCell ref="A74:B75"/>
    <mergeCell ref="C74:AA75"/>
    <mergeCell ref="AB74:AC75"/>
    <mergeCell ref="AD74:AE75"/>
    <mergeCell ref="AF74:AG75"/>
    <mergeCell ref="A80:B81"/>
    <mergeCell ref="C80:AA81"/>
    <mergeCell ref="AB80:AC81"/>
    <mergeCell ref="AD80:AE81"/>
    <mergeCell ref="AF80:AG81"/>
    <mergeCell ref="AH80:AI81"/>
    <mergeCell ref="A76:B77"/>
    <mergeCell ref="C76:AA77"/>
    <mergeCell ref="AB76:AC77"/>
    <mergeCell ref="AD76:AE77"/>
    <mergeCell ref="AF76:AG77"/>
    <mergeCell ref="AL78:AM79"/>
    <mergeCell ref="AN78:AO79"/>
    <mergeCell ref="BF78:BF79"/>
    <mergeCell ref="BG78:BU79"/>
    <mergeCell ref="BZ78:CA79"/>
    <mergeCell ref="CB78:CC79"/>
    <mergeCell ref="CD78:CE79"/>
    <mergeCell ref="A78:B79"/>
    <mergeCell ref="C78:AA79"/>
    <mergeCell ref="AB78:AC79"/>
    <mergeCell ref="AD78:AE79"/>
    <mergeCell ref="AF78:AG79"/>
    <mergeCell ref="AH78:AI79"/>
    <mergeCell ref="AN72:AO73"/>
    <mergeCell ref="I70:M71"/>
    <mergeCell ref="N70:AA71"/>
    <mergeCell ref="BV76:BW77"/>
    <mergeCell ref="DT76:DU77"/>
    <mergeCell ref="DV76:DV77"/>
    <mergeCell ref="AH76:AI77"/>
    <mergeCell ref="AH74:AI75"/>
    <mergeCell ref="AJ76:AK77"/>
    <mergeCell ref="AL76:AM77"/>
    <mergeCell ref="AL70:AM71"/>
    <mergeCell ref="AN70:AO71"/>
    <mergeCell ref="A72:B73"/>
    <mergeCell ref="C72:AA73"/>
    <mergeCell ref="AB72:AC73"/>
    <mergeCell ref="AD72:AE73"/>
    <mergeCell ref="AF72:AG73"/>
    <mergeCell ref="AH72:AI73"/>
    <mergeCell ref="AJ72:AK73"/>
    <mergeCell ref="AL72:AM73"/>
    <mergeCell ref="CB70:CC70"/>
    <mergeCell ref="CD70:CE70"/>
    <mergeCell ref="AN76:AO77"/>
    <mergeCell ref="DV68:DV69"/>
    <mergeCell ref="A70:C71"/>
    <mergeCell ref="D70:E71"/>
    <mergeCell ref="F70:H71"/>
    <mergeCell ref="AB70:AC71"/>
    <mergeCell ref="AD70:AE71"/>
    <mergeCell ref="AF70:AG71"/>
    <mergeCell ref="AH70:AI71"/>
    <mergeCell ref="AJ70:AK71"/>
    <mergeCell ref="DP68:DQ69"/>
    <mergeCell ref="CG66:CS69"/>
    <mergeCell ref="CT66:CU69"/>
    <mergeCell ref="CV66:CV67"/>
    <mergeCell ref="CW66:DK67"/>
    <mergeCell ref="DR68:DS69"/>
    <mergeCell ref="DV66:DV67"/>
    <mergeCell ref="F68:AG69"/>
    <mergeCell ref="AH68:AJ69"/>
    <mergeCell ref="AK68:AO69"/>
    <mergeCell ref="BF68:BF69"/>
    <mergeCell ref="BG68:BU69"/>
    <mergeCell ref="BV68:BW69"/>
    <mergeCell ref="BX68:BY69"/>
    <mergeCell ref="BZ68:CA69"/>
    <mergeCell ref="CB68:CC69"/>
    <mergeCell ref="CD66:CE67"/>
    <mergeCell ref="CF66:CF67"/>
    <mergeCell ref="DL66:DM67"/>
    <mergeCell ref="DN66:DO67"/>
    <mergeCell ref="CV68:CV69"/>
    <mergeCell ref="CW68:DK69"/>
    <mergeCell ref="CD68:CE69"/>
    <mergeCell ref="CF68:CF69"/>
    <mergeCell ref="BF66:BF67"/>
    <mergeCell ref="BG66:BU67"/>
    <mergeCell ref="BV66:BW67"/>
    <mergeCell ref="BX66:BY67"/>
    <mergeCell ref="BZ66:CA67"/>
    <mergeCell ref="CB66:CC67"/>
    <mergeCell ref="A66:E67"/>
    <mergeCell ref="F66:AG67"/>
    <mergeCell ref="AH66:AJ67"/>
    <mergeCell ref="AK66:AO67"/>
    <mergeCell ref="AQ66:BC69"/>
    <mergeCell ref="BD66:BE69"/>
    <mergeCell ref="A68:C69"/>
    <mergeCell ref="D68:E69"/>
    <mergeCell ref="DT68:DU69"/>
    <mergeCell ref="CB43:CC44"/>
    <mergeCell ref="CD43:CE44"/>
    <mergeCell ref="CF43:CF44"/>
    <mergeCell ref="CD61:CE62"/>
    <mergeCell ref="CF61:CF62"/>
    <mergeCell ref="BF63:BF64"/>
    <mergeCell ref="BG63:BU64"/>
    <mergeCell ref="BV63:BW64"/>
    <mergeCell ref="BX63:BY64"/>
    <mergeCell ref="BZ63:CA64"/>
    <mergeCell ref="CB63:CC64"/>
    <mergeCell ref="CD63:CE64"/>
    <mergeCell ref="CF63:CF64"/>
    <mergeCell ref="CD53:CE54"/>
    <mergeCell ref="CF53:CF54"/>
    <mergeCell ref="AQ61:BC64"/>
    <mergeCell ref="BZ61:CA62"/>
    <mergeCell ref="CB61:CC62"/>
    <mergeCell ref="AQ41:BC44"/>
    <mergeCell ref="L40:M41"/>
    <mergeCell ref="Q40:Q41"/>
    <mergeCell ref="R40:S41"/>
    <mergeCell ref="T40:U41"/>
    <mergeCell ref="V40:W41"/>
    <mergeCell ref="X40:Y41"/>
    <mergeCell ref="R38:S39"/>
    <mergeCell ref="T38:U39"/>
    <mergeCell ref="V38:W39"/>
    <mergeCell ref="X38:Y39"/>
    <mergeCell ref="Z38:AA39"/>
    <mergeCell ref="BV55:BW55"/>
    <mergeCell ref="BX55:BY55"/>
    <mergeCell ref="BZ55:CA55"/>
    <mergeCell ref="BF61:BF62"/>
    <mergeCell ref="BG61:BU62"/>
    <mergeCell ref="BV61:BW62"/>
    <mergeCell ref="BX61:BY62"/>
    <mergeCell ref="CF51:CF52"/>
    <mergeCell ref="BF53:BF54"/>
    <mergeCell ref="BG53:BU54"/>
    <mergeCell ref="BV53:BW54"/>
    <mergeCell ref="BX53:BY54"/>
    <mergeCell ref="BZ53:CA54"/>
    <mergeCell ref="CB53:CC54"/>
    <mergeCell ref="AQ51:BC54"/>
    <mergeCell ref="BD51:BE54"/>
    <mergeCell ref="BF51:BF52"/>
    <mergeCell ref="BG51:BU52"/>
    <mergeCell ref="BV51:BW52"/>
    <mergeCell ref="BX51:BY52"/>
    <mergeCell ref="CD41:CE42"/>
    <mergeCell ref="CF41:CF42"/>
    <mergeCell ref="BF43:BF44"/>
    <mergeCell ref="BG43:BU44"/>
    <mergeCell ref="BV43:BW44"/>
    <mergeCell ref="BX43:BY44"/>
    <mergeCell ref="BZ43:CA44"/>
    <mergeCell ref="BZ45:CA45"/>
    <mergeCell ref="CB45:CC45"/>
    <mergeCell ref="CD45:CE45"/>
    <mergeCell ref="BZ51:CA52"/>
    <mergeCell ref="CB51:CC52"/>
    <mergeCell ref="CD51:CE52"/>
    <mergeCell ref="X22:Y23"/>
    <mergeCell ref="Z22:AA23"/>
    <mergeCell ref="T28:U29"/>
    <mergeCell ref="CF31:CF32"/>
    <mergeCell ref="C32:C33"/>
    <mergeCell ref="D32:E33"/>
    <mergeCell ref="F32:G33"/>
    <mergeCell ref="H32:I33"/>
    <mergeCell ref="J32:K33"/>
    <mergeCell ref="A38:B41"/>
    <mergeCell ref="C38:C39"/>
    <mergeCell ref="D38:E39"/>
    <mergeCell ref="F38:G39"/>
    <mergeCell ref="H38:I39"/>
    <mergeCell ref="J38:K39"/>
    <mergeCell ref="L38:M39"/>
    <mergeCell ref="O38:P41"/>
    <mergeCell ref="Q38:Q39"/>
    <mergeCell ref="D36:E37"/>
    <mergeCell ref="F36:G37"/>
    <mergeCell ref="H36:I37"/>
    <mergeCell ref="J36:K37"/>
    <mergeCell ref="L36:M37"/>
    <mergeCell ref="Q36:Q37"/>
    <mergeCell ref="Z40:AA41"/>
    <mergeCell ref="J30:K31"/>
    <mergeCell ref="L30:M31"/>
    <mergeCell ref="O30:P33"/>
    <mergeCell ref="Q30:Q31"/>
    <mergeCell ref="R30:S31"/>
    <mergeCell ref="R32:S33"/>
    <mergeCell ref="T32:U33"/>
    <mergeCell ref="BX33:BY34"/>
    <mergeCell ref="CF33:CF34"/>
    <mergeCell ref="BG21:BU22"/>
    <mergeCell ref="BF21:BF22"/>
    <mergeCell ref="BZ33:CA34"/>
    <mergeCell ref="BF31:BF32"/>
    <mergeCell ref="BG31:BU32"/>
    <mergeCell ref="CB33:CC34"/>
    <mergeCell ref="CD33:CE34"/>
    <mergeCell ref="C40:C41"/>
    <mergeCell ref="D40:E41"/>
    <mergeCell ref="F40:G41"/>
    <mergeCell ref="H40:I41"/>
    <mergeCell ref="J40:K41"/>
    <mergeCell ref="Z36:AA37"/>
    <mergeCell ref="BD41:BE44"/>
    <mergeCell ref="BF41:BF42"/>
    <mergeCell ref="BG41:BU42"/>
    <mergeCell ref="BV41:BW42"/>
    <mergeCell ref="AQ21:BC24"/>
    <mergeCell ref="BD21:BE24"/>
    <mergeCell ref="V22:W23"/>
    <mergeCell ref="F24:G25"/>
    <mergeCell ref="H24:I25"/>
    <mergeCell ref="F26:G27"/>
    <mergeCell ref="H26:I27"/>
    <mergeCell ref="J26:K27"/>
    <mergeCell ref="L26:M27"/>
    <mergeCell ref="O26:P29"/>
    <mergeCell ref="Q26:Q27"/>
    <mergeCell ref="R26:S27"/>
    <mergeCell ref="T26:U27"/>
    <mergeCell ref="CV21:CV22"/>
    <mergeCell ref="BV25:BW25"/>
    <mergeCell ref="BX25:BY25"/>
    <mergeCell ref="D22:E23"/>
    <mergeCell ref="C24:C25"/>
    <mergeCell ref="D24:E25"/>
    <mergeCell ref="CF21:CF22"/>
    <mergeCell ref="R22:S23"/>
    <mergeCell ref="T22:U23"/>
    <mergeCell ref="R24:S25"/>
    <mergeCell ref="T24:U25"/>
    <mergeCell ref="BZ31:CA32"/>
    <mergeCell ref="CB31:CC32"/>
    <mergeCell ref="CD31:CE32"/>
    <mergeCell ref="T30:U31"/>
    <mergeCell ref="V30:W31"/>
    <mergeCell ref="X30:Y31"/>
    <mergeCell ref="Z30:AA31"/>
    <mergeCell ref="AQ31:BC34"/>
    <mergeCell ref="BD31:BE34"/>
    <mergeCell ref="BF33:BF34"/>
    <mergeCell ref="BG33:BU34"/>
    <mergeCell ref="BV33:BW34"/>
    <mergeCell ref="V28:W29"/>
    <mergeCell ref="X26:Y27"/>
    <mergeCell ref="Z26:AA27"/>
    <mergeCell ref="Z34:AA35"/>
    <mergeCell ref="R28:S29"/>
    <mergeCell ref="X28:Y29"/>
    <mergeCell ref="Z28:AA29"/>
    <mergeCell ref="R34:S35"/>
    <mergeCell ref="T34:U35"/>
    <mergeCell ref="C13:AA14"/>
    <mergeCell ref="AB13:AC14"/>
    <mergeCell ref="AD13:AE14"/>
    <mergeCell ref="AF13:AG14"/>
    <mergeCell ref="CW13:DK14"/>
    <mergeCell ref="DL13:DM14"/>
    <mergeCell ref="DN13:DO14"/>
    <mergeCell ref="A22:B25"/>
    <mergeCell ref="C22:C23"/>
    <mergeCell ref="DV23:DV24"/>
    <mergeCell ref="BF23:BF24"/>
    <mergeCell ref="BG23:BU24"/>
    <mergeCell ref="V24:W25"/>
    <mergeCell ref="X24:Y25"/>
    <mergeCell ref="Z24:AA25"/>
    <mergeCell ref="CG21:CS24"/>
    <mergeCell ref="CT21:CU24"/>
    <mergeCell ref="DR21:DS22"/>
    <mergeCell ref="DT21:DU22"/>
    <mergeCell ref="DV21:DV22"/>
    <mergeCell ref="BV23:BW24"/>
    <mergeCell ref="BX23:BY24"/>
    <mergeCell ref="BZ23:CA24"/>
    <mergeCell ref="CB23:CC24"/>
    <mergeCell ref="CD23:CE24"/>
    <mergeCell ref="CF23:CF24"/>
    <mergeCell ref="CV23:CV24"/>
    <mergeCell ref="CW21:DK22"/>
    <mergeCell ref="DL21:DM22"/>
    <mergeCell ref="CW23:DK24"/>
    <mergeCell ref="DL23:DM24"/>
    <mergeCell ref="DN21:DO22"/>
    <mergeCell ref="CT11:CU14"/>
    <mergeCell ref="CV11:CV12"/>
    <mergeCell ref="AH13:AI14"/>
    <mergeCell ref="CV13:CV14"/>
    <mergeCell ref="AH11:AI12"/>
    <mergeCell ref="AJ11:AK12"/>
    <mergeCell ref="AL11:AM12"/>
    <mergeCell ref="BZ11:CA12"/>
    <mergeCell ref="CB11:CC12"/>
    <mergeCell ref="CD11:CE12"/>
    <mergeCell ref="DV13:DV14"/>
    <mergeCell ref="A15:B16"/>
    <mergeCell ref="C15:AA16"/>
    <mergeCell ref="AB15:AC16"/>
    <mergeCell ref="AD15:AE16"/>
    <mergeCell ref="AF15:AG16"/>
    <mergeCell ref="AH15:AI16"/>
    <mergeCell ref="BX13:BY14"/>
    <mergeCell ref="BZ13:CA14"/>
    <mergeCell ref="CB13:CC14"/>
    <mergeCell ref="CD13:CE14"/>
    <mergeCell ref="CF13:CF14"/>
    <mergeCell ref="AJ13:AK14"/>
    <mergeCell ref="AL13:AM14"/>
    <mergeCell ref="AN13:AO14"/>
    <mergeCell ref="BF13:BF14"/>
    <mergeCell ref="DN15:DO15"/>
    <mergeCell ref="DP15:DQ15"/>
    <mergeCell ref="AJ15:AK16"/>
    <mergeCell ref="AL15:AM16"/>
    <mergeCell ref="AN15:AO16"/>
    <mergeCell ref="A13:B14"/>
    <mergeCell ref="AH9:AI10"/>
    <mergeCell ref="F5:H6"/>
    <mergeCell ref="AB5:AC6"/>
    <mergeCell ref="AD5:AE6"/>
    <mergeCell ref="AF5:AG6"/>
    <mergeCell ref="AH5:AI6"/>
    <mergeCell ref="AJ5:AK6"/>
    <mergeCell ref="I5:M6"/>
    <mergeCell ref="N5:AA6"/>
    <mergeCell ref="AJ9:AK10"/>
    <mergeCell ref="D5:E6"/>
    <mergeCell ref="A7:B8"/>
    <mergeCell ref="C7:AA8"/>
    <mergeCell ref="BF11:BF12"/>
    <mergeCell ref="BG11:BU12"/>
    <mergeCell ref="BV11:BW12"/>
    <mergeCell ref="DV11:DV12"/>
    <mergeCell ref="AB11:AC12"/>
    <mergeCell ref="AD11:AE12"/>
    <mergeCell ref="AF11:AG12"/>
    <mergeCell ref="A9:B10"/>
    <mergeCell ref="C9:AA10"/>
    <mergeCell ref="DL11:DM12"/>
    <mergeCell ref="DN11:DO12"/>
    <mergeCell ref="AN11:AO12"/>
    <mergeCell ref="AQ11:BC14"/>
    <mergeCell ref="BD11:BE14"/>
    <mergeCell ref="BG13:BU14"/>
    <mergeCell ref="BV13:BW14"/>
    <mergeCell ref="CF11:CF12"/>
    <mergeCell ref="CW11:DK12"/>
    <mergeCell ref="CG11:CS14"/>
    <mergeCell ref="CD3:CE4"/>
    <mergeCell ref="CF3:CF4"/>
    <mergeCell ref="CV3:CV4"/>
    <mergeCell ref="CW3:DK4"/>
    <mergeCell ref="BV1:BW2"/>
    <mergeCell ref="BX1:BY2"/>
    <mergeCell ref="BZ1:CA2"/>
    <mergeCell ref="CB1:CC2"/>
    <mergeCell ref="CD1:CE2"/>
    <mergeCell ref="CF1:CF2"/>
    <mergeCell ref="F3:AG4"/>
    <mergeCell ref="AH3:AJ4"/>
    <mergeCell ref="AB7:AC8"/>
    <mergeCell ref="AD7:AE8"/>
    <mergeCell ref="AF7:AG8"/>
    <mergeCell ref="AH7:AI8"/>
    <mergeCell ref="AK3:AO4"/>
    <mergeCell ref="AJ7:AK8"/>
    <mergeCell ref="AL7:AM8"/>
    <mergeCell ref="AN7:AO8"/>
    <mergeCell ref="AL5:AM6"/>
    <mergeCell ref="AN5:AO6"/>
    <mergeCell ref="A3:C4"/>
    <mergeCell ref="BF1:BF2"/>
    <mergeCell ref="BG1:BU2"/>
    <mergeCell ref="DP3:DQ4"/>
    <mergeCell ref="DR3:DS4"/>
    <mergeCell ref="DT3:DU4"/>
    <mergeCell ref="DV3:DV4"/>
    <mergeCell ref="A1:E2"/>
    <mergeCell ref="F1:AG2"/>
    <mergeCell ref="AH1:AJ2"/>
    <mergeCell ref="AK1:AO2"/>
    <mergeCell ref="AQ1:BC4"/>
    <mergeCell ref="BD1:BE4"/>
    <mergeCell ref="DT1:DU2"/>
    <mergeCell ref="DV1:DV2"/>
    <mergeCell ref="BF3:BF4"/>
    <mergeCell ref="BG3:BU4"/>
    <mergeCell ref="BV3:BW4"/>
    <mergeCell ref="BX3:BY4"/>
    <mergeCell ref="BZ3:CA4"/>
    <mergeCell ref="CB3:CC4"/>
    <mergeCell ref="DL3:DM4"/>
    <mergeCell ref="DN3:DO4"/>
    <mergeCell ref="D3:E4"/>
    <mergeCell ref="DL1:DM2"/>
    <mergeCell ref="DN1:DO2"/>
    <mergeCell ref="DP1:DQ2"/>
    <mergeCell ref="DR1:DS2"/>
    <mergeCell ref="CG1:CS4"/>
    <mergeCell ref="CT1:CU4"/>
    <mergeCell ref="CV1:CV2"/>
    <mergeCell ref="CW1:DK2"/>
    <mergeCell ref="A26:B29"/>
    <mergeCell ref="C26:C27"/>
    <mergeCell ref="D26:E27"/>
    <mergeCell ref="A30:B33"/>
    <mergeCell ref="C30:C31"/>
    <mergeCell ref="D30:E31"/>
    <mergeCell ref="C28:C29"/>
    <mergeCell ref="D28:E29"/>
    <mergeCell ref="L28:M29"/>
    <mergeCell ref="Q28:Q29"/>
    <mergeCell ref="F28:G29"/>
    <mergeCell ref="H28:I29"/>
    <mergeCell ref="L32:M33"/>
    <mergeCell ref="Q32:Q33"/>
    <mergeCell ref="T36:U37"/>
    <mergeCell ref="V36:W37"/>
    <mergeCell ref="BD61:BE64"/>
    <mergeCell ref="V34:W35"/>
    <mergeCell ref="X34:Y35"/>
    <mergeCell ref="V26:W27"/>
    <mergeCell ref="V32:W33"/>
    <mergeCell ref="X32:Y33"/>
    <mergeCell ref="Z32:AA33"/>
    <mergeCell ref="BV78:BW79"/>
    <mergeCell ref="AQ76:BC79"/>
    <mergeCell ref="BD76:BE79"/>
    <mergeCell ref="BF76:BF77"/>
    <mergeCell ref="AJ74:AK75"/>
    <mergeCell ref="BX31:BY32"/>
    <mergeCell ref="A91:B94"/>
    <mergeCell ref="C91:C92"/>
    <mergeCell ref="AL74:AM75"/>
    <mergeCell ref="AN74:AO75"/>
    <mergeCell ref="D263:E264"/>
    <mergeCell ref="A198:C199"/>
    <mergeCell ref="D198:E199"/>
    <mergeCell ref="A133:C134"/>
    <mergeCell ref="D133:E134"/>
    <mergeCell ref="A5:C6"/>
    <mergeCell ref="BV31:BW32"/>
    <mergeCell ref="BV161:BW162"/>
    <mergeCell ref="J24:K25"/>
    <mergeCell ref="F22:G23"/>
    <mergeCell ref="H22:I23"/>
    <mergeCell ref="J22:K23"/>
    <mergeCell ref="L22:M23"/>
    <mergeCell ref="O22:P25"/>
    <mergeCell ref="Q22:Q23"/>
    <mergeCell ref="L24:M25"/>
    <mergeCell ref="Q24:Q25"/>
    <mergeCell ref="J28:K29"/>
    <mergeCell ref="AL9:AM10"/>
    <mergeCell ref="AN9:AO10"/>
    <mergeCell ref="A11:B12"/>
    <mergeCell ref="C11:AA12"/>
    <mergeCell ref="D91:E92"/>
    <mergeCell ref="C101:C102"/>
    <mergeCell ref="A34:B37"/>
    <mergeCell ref="C34:C35"/>
    <mergeCell ref="D34:E35"/>
    <mergeCell ref="C36:C37"/>
    <mergeCell ref="BX11:BY12"/>
    <mergeCell ref="BV5:BW5"/>
    <mergeCell ref="BX5:BY5"/>
    <mergeCell ref="BX88:BY89"/>
    <mergeCell ref="BV65:BW65"/>
    <mergeCell ref="BV80:BW80"/>
    <mergeCell ref="BX80:BY80"/>
    <mergeCell ref="BV90:BW90"/>
    <mergeCell ref="BV100:BW100"/>
    <mergeCell ref="BX100:BY100"/>
    <mergeCell ref="BX21:BY22"/>
    <mergeCell ref="R36:S37"/>
    <mergeCell ref="X36:Y37"/>
    <mergeCell ref="F34:G35"/>
    <mergeCell ref="H34:I35"/>
    <mergeCell ref="J34:K35"/>
    <mergeCell ref="L34:M35"/>
    <mergeCell ref="O34:P37"/>
    <mergeCell ref="Q34:Q35"/>
    <mergeCell ref="F30:G31"/>
    <mergeCell ref="H30:I31"/>
    <mergeCell ref="AB9:AC10"/>
    <mergeCell ref="AD9:AE10"/>
    <mergeCell ref="Q87:Q88"/>
    <mergeCell ref="R87:S88"/>
    <mergeCell ref="AF9:AG10"/>
    <mergeCell ref="BX161:BY162"/>
    <mergeCell ref="BV260:BW260"/>
    <mergeCell ref="BX260:BY260"/>
    <mergeCell ref="BV230:BW230"/>
    <mergeCell ref="BX230:BY230"/>
    <mergeCell ref="BZ5:CA5"/>
    <mergeCell ref="CB5:CC5"/>
    <mergeCell ref="CD5:CE5"/>
    <mergeCell ref="BV15:BW15"/>
    <mergeCell ref="BX15:BY15"/>
    <mergeCell ref="BZ15:CA15"/>
    <mergeCell ref="CB15:CC15"/>
    <mergeCell ref="CD15:CE15"/>
    <mergeCell ref="CB55:CC55"/>
    <mergeCell ref="CD55:CE55"/>
    <mergeCell ref="BV35:BW35"/>
    <mergeCell ref="BX35:BY35"/>
    <mergeCell ref="BZ35:CA35"/>
    <mergeCell ref="CB35:CC35"/>
    <mergeCell ref="CD35:CE35"/>
    <mergeCell ref="BX41:BY42"/>
    <mergeCell ref="BZ41:CA42"/>
    <mergeCell ref="CB41:CC42"/>
    <mergeCell ref="BV45:BW45"/>
    <mergeCell ref="BX45:BY45"/>
    <mergeCell ref="BZ21:CA22"/>
    <mergeCell ref="CB21:CC22"/>
    <mergeCell ref="CD21:CE22"/>
    <mergeCell ref="BZ25:CA25"/>
    <mergeCell ref="CB25:CC25"/>
    <mergeCell ref="CD25:CE25"/>
    <mergeCell ref="BV21:BW22"/>
    <mergeCell ref="CB175:CC175"/>
    <mergeCell ref="CD175:CE175"/>
    <mergeCell ref="BV185:BW185"/>
    <mergeCell ref="BZ65:CA65"/>
    <mergeCell ref="CB65:CC65"/>
    <mergeCell ref="CD65:CE65"/>
    <mergeCell ref="BV70:BW70"/>
    <mergeCell ref="BX70:BY70"/>
    <mergeCell ref="BZ70:CA70"/>
    <mergeCell ref="BX90:BY90"/>
    <mergeCell ref="BZ90:CA90"/>
    <mergeCell ref="CB90:CC90"/>
    <mergeCell ref="CD90:CE90"/>
    <mergeCell ref="BX86:BY87"/>
    <mergeCell ref="BZ86:CA87"/>
    <mergeCell ref="CB86:CC87"/>
    <mergeCell ref="CD86:CE87"/>
    <mergeCell ref="BZ88:CA89"/>
    <mergeCell ref="CB88:CC89"/>
    <mergeCell ref="BX110:BY110"/>
    <mergeCell ref="BZ110:CA110"/>
    <mergeCell ref="CB110:CC110"/>
    <mergeCell ref="CD110:CE110"/>
    <mergeCell ref="BZ100:CA100"/>
    <mergeCell ref="CB100:CC100"/>
    <mergeCell ref="CD100:CE100"/>
    <mergeCell ref="BV110:BW110"/>
    <mergeCell ref="BX65:BY65"/>
    <mergeCell ref="BX141:BY142"/>
    <mergeCell ref="BV120:BW120"/>
    <mergeCell ref="BX120:BY120"/>
    <mergeCell ref="BV130:BW130"/>
    <mergeCell ref="BZ230:CA230"/>
    <mergeCell ref="CB230:CC230"/>
    <mergeCell ref="CD230:CE230"/>
    <mergeCell ref="BV275:BW275"/>
    <mergeCell ref="BX275:BY275"/>
    <mergeCell ref="CD165:CE165"/>
    <mergeCell ref="BV145:BW145"/>
    <mergeCell ref="BX145:BY145"/>
    <mergeCell ref="BZ145:CA145"/>
    <mergeCell ref="CB145:CC145"/>
    <mergeCell ref="CD145:CE145"/>
    <mergeCell ref="BV151:BW152"/>
    <mergeCell ref="BX151:BY152"/>
    <mergeCell ref="BZ151:CA152"/>
    <mergeCell ref="CB151:CC152"/>
    <mergeCell ref="CD185:CE185"/>
    <mergeCell ref="BV155:BW155"/>
    <mergeCell ref="BX155:BY155"/>
    <mergeCell ref="BZ155:CA155"/>
    <mergeCell ref="CB155:CC155"/>
    <mergeCell ref="CD155:CE155"/>
    <mergeCell ref="BV165:BW165"/>
    <mergeCell ref="BX165:BY165"/>
    <mergeCell ref="BZ165:CA165"/>
    <mergeCell ref="CB165:CC165"/>
    <mergeCell ref="BZ163:CA164"/>
    <mergeCell ref="CB163:CC164"/>
    <mergeCell ref="CD163:CE164"/>
    <mergeCell ref="CD183:CE184"/>
    <mergeCell ref="BV175:BW175"/>
    <mergeCell ref="BX175:BY175"/>
    <mergeCell ref="BZ175:CA175"/>
    <mergeCell ref="BZ295:CA295"/>
    <mergeCell ref="CB295:CC295"/>
    <mergeCell ref="CD295:CE295"/>
    <mergeCell ref="BV265:BW265"/>
    <mergeCell ref="BX265:BY265"/>
    <mergeCell ref="BZ265:CA265"/>
    <mergeCell ref="CB265:CC265"/>
    <mergeCell ref="CD265:CE265"/>
    <mergeCell ref="BV305:BW305"/>
    <mergeCell ref="BX305:BY305"/>
    <mergeCell ref="BZ305:CA305"/>
    <mergeCell ref="CB305:CC305"/>
    <mergeCell ref="CD305:CE305"/>
    <mergeCell ref="BV315:BW315"/>
    <mergeCell ref="BX315:BY315"/>
    <mergeCell ref="BZ315:CA315"/>
    <mergeCell ref="CB315:CC315"/>
    <mergeCell ref="CD315:CE315"/>
    <mergeCell ref="BZ281:CA282"/>
    <mergeCell ref="CB281:CC282"/>
    <mergeCell ref="CD281:CE282"/>
    <mergeCell ref="CD301:CE302"/>
    <mergeCell ref="BZ311:CA312"/>
    <mergeCell ref="CB311:CC312"/>
    <mergeCell ref="CD311:CE312"/>
    <mergeCell ref="BV285:BW285"/>
    <mergeCell ref="BX285:BY285"/>
    <mergeCell ref="BZ285:CA285"/>
    <mergeCell ref="CB285:CC285"/>
    <mergeCell ref="CD285:CE285"/>
    <mergeCell ref="CD423:CE424"/>
    <mergeCell ref="CD325:CE325"/>
    <mergeCell ref="BV330:BW330"/>
    <mergeCell ref="BX330:BY330"/>
    <mergeCell ref="BZ330:CA330"/>
    <mergeCell ref="CB330:CC330"/>
    <mergeCell ref="CD330:CE330"/>
    <mergeCell ref="BV340:BW340"/>
    <mergeCell ref="BX340:BY340"/>
    <mergeCell ref="BZ340:CA340"/>
    <mergeCell ref="CB340:CC340"/>
    <mergeCell ref="CD340:CE340"/>
    <mergeCell ref="BV350:BW350"/>
    <mergeCell ref="BX350:BY350"/>
    <mergeCell ref="BZ350:CA350"/>
    <mergeCell ref="CB350:CC350"/>
    <mergeCell ref="CD350:CE350"/>
    <mergeCell ref="BV360:BW360"/>
    <mergeCell ref="BX360:BY360"/>
    <mergeCell ref="BZ360:CA360"/>
    <mergeCell ref="CB360:CC360"/>
    <mergeCell ref="CD360:CE360"/>
    <mergeCell ref="CB368:CC369"/>
    <mergeCell ref="CD368:CE369"/>
    <mergeCell ref="BZ378:CA379"/>
    <mergeCell ref="CB378:CC379"/>
    <mergeCell ref="BX411:BY412"/>
    <mergeCell ref="BX413:BY414"/>
    <mergeCell ref="BZ413:CA414"/>
    <mergeCell ref="CB413:CC414"/>
    <mergeCell ref="CD413:CE414"/>
    <mergeCell ref="BZ411:CA412"/>
    <mergeCell ref="BV506:BW507"/>
    <mergeCell ref="BX506:BY507"/>
    <mergeCell ref="BZ506:CA507"/>
    <mergeCell ref="CB506:CC507"/>
    <mergeCell ref="CD506:CE507"/>
    <mergeCell ref="BZ490:CA490"/>
    <mergeCell ref="CB490:CC490"/>
    <mergeCell ref="CD490:CE490"/>
    <mergeCell ref="BV370:BW370"/>
    <mergeCell ref="BX370:BY370"/>
    <mergeCell ref="BZ370:CA370"/>
    <mergeCell ref="CB370:CC370"/>
    <mergeCell ref="CD370:CE370"/>
    <mergeCell ref="BX401:BY402"/>
    <mergeCell ref="BZ401:CA402"/>
    <mergeCell ref="CB401:CC402"/>
    <mergeCell ref="CD401:CE402"/>
    <mergeCell ref="BV435:BW435"/>
    <mergeCell ref="BX435:BY435"/>
    <mergeCell ref="BZ435:CA435"/>
    <mergeCell ref="CB435:CC435"/>
    <mergeCell ref="CD435:CE435"/>
    <mergeCell ref="BV401:BW402"/>
    <mergeCell ref="BV380:BW380"/>
    <mergeCell ref="BX380:BY380"/>
    <mergeCell ref="BZ380:CA380"/>
    <mergeCell ref="CB380:CC380"/>
    <mergeCell ref="CD380:CE380"/>
    <mergeCell ref="BV390:BW390"/>
    <mergeCell ref="BX390:BY390"/>
    <mergeCell ref="BZ390:CA390"/>
    <mergeCell ref="CB390:CC390"/>
    <mergeCell ref="BV520:BW520"/>
    <mergeCell ref="BX520:BY520"/>
    <mergeCell ref="BZ520:CA520"/>
    <mergeCell ref="CB520:CC520"/>
    <mergeCell ref="CD520:CE520"/>
    <mergeCell ref="BV490:BW490"/>
    <mergeCell ref="BX490:BY490"/>
    <mergeCell ref="CB508:CC509"/>
    <mergeCell ref="CD508:CE509"/>
    <mergeCell ref="BX516:BY517"/>
    <mergeCell ref="BX455:BY455"/>
    <mergeCell ref="BZ455:CA455"/>
    <mergeCell ref="CB455:CC455"/>
    <mergeCell ref="CD455:CE455"/>
    <mergeCell ref="BV460:BW460"/>
    <mergeCell ref="BV415:BW415"/>
    <mergeCell ref="BX415:BY415"/>
    <mergeCell ref="BZ415:CA415"/>
    <mergeCell ref="CB415:CC415"/>
    <mergeCell ref="CD415:CE415"/>
    <mergeCell ref="BV425:BW425"/>
    <mergeCell ref="BX425:BY425"/>
    <mergeCell ref="BZ425:CA425"/>
    <mergeCell ref="CB425:CC425"/>
    <mergeCell ref="CD425:CE425"/>
    <mergeCell ref="BV516:BW517"/>
    <mergeCell ref="BV496:BW497"/>
    <mergeCell ref="BX445:BY445"/>
    <mergeCell ref="BZ445:CA445"/>
    <mergeCell ref="CB445:CC445"/>
    <mergeCell ref="CD445:CE445"/>
    <mergeCell ref="BV470:BW470"/>
    <mergeCell ref="DP141:DQ142"/>
    <mergeCell ref="DR141:DS142"/>
    <mergeCell ref="DT141:DU142"/>
    <mergeCell ref="DP133:DQ134"/>
    <mergeCell ref="DP135:DQ135"/>
    <mergeCell ref="DR135:DS135"/>
    <mergeCell ref="DT135:DU135"/>
    <mergeCell ref="DL145:DM145"/>
    <mergeCell ref="DN145:DO145"/>
    <mergeCell ref="DP145:DQ145"/>
    <mergeCell ref="DR145:DS145"/>
    <mergeCell ref="DL135:DM135"/>
    <mergeCell ref="DN135:DO135"/>
    <mergeCell ref="DL141:DM142"/>
    <mergeCell ref="BV500:BW500"/>
    <mergeCell ref="BX500:BY500"/>
    <mergeCell ref="BZ500:CA500"/>
    <mergeCell ref="CB500:CC500"/>
    <mergeCell ref="CD500:CE500"/>
    <mergeCell ref="BX496:BY497"/>
    <mergeCell ref="BZ496:CA497"/>
    <mergeCell ref="BX460:BY460"/>
    <mergeCell ref="BZ460:CA460"/>
    <mergeCell ref="CB460:CC460"/>
    <mergeCell ref="CD460:CE460"/>
    <mergeCell ref="BX466:BY467"/>
    <mergeCell ref="BZ466:CA467"/>
    <mergeCell ref="BX470:BY470"/>
    <mergeCell ref="BZ470:CA470"/>
    <mergeCell ref="CB496:CC497"/>
    <mergeCell ref="CD496:CE497"/>
    <mergeCell ref="CD390:CE390"/>
    <mergeCell ref="DR80:DS80"/>
    <mergeCell ref="DT80:DU80"/>
    <mergeCell ref="DL90:DM90"/>
    <mergeCell ref="DN90:DO90"/>
    <mergeCell ref="DP90:DQ90"/>
    <mergeCell ref="DR90:DS90"/>
    <mergeCell ref="DT90:DU90"/>
    <mergeCell ref="DP66:DQ67"/>
    <mergeCell ref="DR66:DS67"/>
    <mergeCell ref="DT66:DU67"/>
    <mergeCell ref="DP11:DQ12"/>
    <mergeCell ref="DR11:DS12"/>
    <mergeCell ref="DT11:DU12"/>
    <mergeCell ref="DN70:DO70"/>
    <mergeCell ref="DP70:DQ70"/>
    <mergeCell ref="DR70:DS70"/>
    <mergeCell ref="DT70:DU70"/>
    <mergeCell ref="DN23:DO24"/>
    <mergeCell ref="DP23:DQ24"/>
    <mergeCell ref="DR23:DS24"/>
    <mergeCell ref="DT23:DU24"/>
    <mergeCell ref="DL68:DM69"/>
    <mergeCell ref="DN68:DO69"/>
    <mergeCell ref="DR78:DS79"/>
    <mergeCell ref="DT78:DU79"/>
    <mergeCell ref="DP13:DQ14"/>
    <mergeCell ref="DR13:DS14"/>
    <mergeCell ref="DT13:DU14"/>
    <mergeCell ref="DR15:DS15"/>
    <mergeCell ref="DT15:DU15"/>
    <mergeCell ref="DP21:DQ22"/>
    <mergeCell ref="DT206:DU207"/>
    <mergeCell ref="DR198:DS199"/>
    <mergeCell ref="DT198:DU199"/>
    <mergeCell ref="DT220:DU220"/>
    <mergeCell ref="DL155:DM155"/>
    <mergeCell ref="DN155:DO155"/>
    <mergeCell ref="DP155:DQ155"/>
    <mergeCell ref="DR155:DS155"/>
    <mergeCell ref="DT155:DU155"/>
    <mergeCell ref="DL200:DM200"/>
    <mergeCell ref="DN200:DO200"/>
    <mergeCell ref="DP200:DQ200"/>
    <mergeCell ref="DR200:DS200"/>
    <mergeCell ref="DL5:DM5"/>
    <mergeCell ref="DN5:DO5"/>
    <mergeCell ref="DP5:DQ5"/>
    <mergeCell ref="DR5:DS5"/>
    <mergeCell ref="DT5:DU5"/>
    <mergeCell ref="DL15:DM15"/>
    <mergeCell ref="DR88:DS89"/>
    <mergeCell ref="DT88:DU89"/>
    <mergeCell ref="DN88:DO89"/>
    <mergeCell ref="DP88:DQ89"/>
    <mergeCell ref="DL25:DM25"/>
    <mergeCell ref="DN25:DO25"/>
    <mergeCell ref="DP25:DQ25"/>
    <mergeCell ref="DR25:DS25"/>
    <mergeCell ref="DT25:DU25"/>
    <mergeCell ref="DL70:DM70"/>
    <mergeCell ref="DP131:DQ132"/>
    <mergeCell ref="DR131:DS132"/>
    <mergeCell ref="DT131:DU132"/>
    <mergeCell ref="DP405:DQ405"/>
    <mergeCell ref="DR405:DS405"/>
    <mergeCell ref="DT405:DU405"/>
    <mergeCell ref="DL415:DM415"/>
    <mergeCell ref="DN415:DO415"/>
    <mergeCell ref="DP415:DQ415"/>
    <mergeCell ref="DR415:DS415"/>
    <mergeCell ref="DT153:DU154"/>
    <mergeCell ref="DL196:DM197"/>
    <mergeCell ref="DN196:DO197"/>
    <mergeCell ref="DP326:DQ327"/>
    <mergeCell ref="DR326:DS327"/>
    <mergeCell ref="DT326:DU327"/>
    <mergeCell ref="DL265:DM265"/>
    <mergeCell ref="DN265:DO265"/>
    <mergeCell ref="DP265:DQ265"/>
    <mergeCell ref="DR265:DS265"/>
    <mergeCell ref="DT265:DU265"/>
    <mergeCell ref="DL275:DM275"/>
    <mergeCell ref="DN275:DO275"/>
    <mergeCell ref="DP275:DQ275"/>
    <mergeCell ref="DR275:DS275"/>
    <mergeCell ref="DT275:DU275"/>
    <mergeCell ref="DL285:DM285"/>
    <mergeCell ref="DN285:DO285"/>
    <mergeCell ref="DP285:DQ285"/>
    <mergeCell ref="DR285:DS285"/>
    <mergeCell ref="DT285:DU285"/>
    <mergeCell ref="DT200:DU200"/>
    <mergeCell ref="DP196:DQ197"/>
    <mergeCell ref="DR196:DS197"/>
    <mergeCell ref="DT196:DU197"/>
    <mergeCell ref="DR330:DS330"/>
    <mergeCell ref="DT330:DU330"/>
    <mergeCell ref="DN348:DO349"/>
    <mergeCell ref="DP348:DQ349"/>
    <mergeCell ref="DR348:DS349"/>
    <mergeCell ref="DT348:DU349"/>
    <mergeCell ref="DP391:DQ392"/>
    <mergeCell ref="DR391:DS392"/>
    <mergeCell ref="DT391:DU392"/>
    <mergeCell ref="DL340:DM340"/>
    <mergeCell ref="DN340:DO340"/>
    <mergeCell ref="DP340:DQ340"/>
    <mergeCell ref="DR340:DS340"/>
    <mergeCell ref="DT340:DU340"/>
    <mergeCell ref="DL350:DM350"/>
    <mergeCell ref="DN350:DO350"/>
    <mergeCell ref="DP350:DQ350"/>
    <mergeCell ref="DR350:DS350"/>
    <mergeCell ref="DT350:DU350"/>
    <mergeCell ref="DR336:DS337"/>
    <mergeCell ref="DT336:DU337"/>
    <mergeCell ref="DT338:DU339"/>
    <mergeCell ref="DL460:DM460"/>
    <mergeCell ref="DN460:DO460"/>
    <mergeCell ref="Z152:AA153"/>
    <mergeCell ref="Z154:AA155"/>
    <mergeCell ref="J166:K167"/>
    <mergeCell ref="L166:M167"/>
    <mergeCell ref="Q166:Q167"/>
    <mergeCell ref="R166:S167"/>
    <mergeCell ref="X166:Y167"/>
    <mergeCell ref="Z166:AA167"/>
    <mergeCell ref="J152:K153"/>
    <mergeCell ref="L152:M153"/>
    <mergeCell ref="DP466:DQ467"/>
    <mergeCell ref="DR466:DS467"/>
    <mergeCell ref="DT466:DU467"/>
    <mergeCell ref="DR478:DS479"/>
    <mergeCell ref="DN476:DO477"/>
    <mergeCell ref="DP476:DQ477"/>
    <mergeCell ref="DR476:DS477"/>
    <mergeCell ref="DT476:DU477"/>
    <mergeCell ref="DN478:DO479"/>
    <mergeCell ref="DP478:DQ479"/>
    <mergeCell ref="DP460:DQ460"/>
    <mergeCell ref="DR460:DS460"/>
    <mergeCell ref="DT460:DU460"/>
    <mergeCell ref="DP456:DQ457"/>
    <mergeCell ref="DR456:DS457"/>
    <mergeCell ref="DT456:DU457"/>
    <mergeCell ref="DP458:DQ459"/>
    <mergeCell ref="DL330:DM330"/>
    <mergeCell ref="DN330:DO330"/>
    <mergeCell ref="DP330:DQ330"/>
  </mergeCells>
  <dataValidations count="2">
    <dataValidation type="custom" allowBlank="1" showInputMessage="1" showErrorMessage="1" errorTitle="Number of Players Advancing" error="Valid values are &quot;1P&quot; or &quot;2P&quot;" promptTitle="Number of Players Advancing" prompt="Enter either &quot;1P&quot; or &quot;2P&quot;" sqref="D3:E4 D68:E69 D133:E134 D198:E199 D263:E264 D328:E329 D393:E394 D458:E459" xr:uid="{00000000-0002-0000-0800-000000000000}">
      <formula1>OR($D3="1P",$D3="2P")</formula1>
    </dataValidation>
    <dataValidation type="list" allowBlank="1" showInputMessage="1" showErrorMessage="1" sqref="C7:AA16 C72:AA81 C137:AA146 C202:AA211 C267:AA276 C332:AA341 C397:AA406 C462:AA471" xr:uid="{00000000-0002-0000-0800-000001000000}">
      <formula1>WAlphaList</formula1>
    </dataValidation>
  </dataValidations>
  <pageMargins left="0.5" right="0.5" top="0.5" bottom="0.5" header="0.5" footer="0.5"/>
  <pageSetup pageOrder="overThenDown"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Players</vt:lpstr>
      <vt:lpstr>MS-4</vt:lpstr>
      <vt:lpstr>MS-5</vt:lpstr>
      <vt:lpstr>MS-6</vt:lpstr>
      <vt:lpstr>MS-7</vt:lpstr>
      <vt:lpstr>Men Crossover</vt:lpstr>
      <vt:lpstr>Men Matches</vt:lpstr>
      <vt:lpstr>WS-4</vt:lpstr>
      <vt:lpstr>WS-5</vt:lpstr>
      <vt:lpstr>WS-6</vt:lpstr>
      <vt:lpstr>WS-7</vt:lpstr>
      <vt:lpstr>Women Crossover</vt:lpstr>
      <vt:lpstr>Women Matches</vt:lpstr>
      <vt:lpstr>Results</vt:lpstr>
      <vt:lpstr>Instructions</vt:lpstr>
      <vt:lpstr>'Men Matches'!Print_Area</vt:lpstr>
      <vt:lpstr>Players!Print_Area</vt:lpstr>
      <vt:lpstr>'Women Crossover'!Print_Area</vt:lpstr>
      <vt:lpstr>'Women Matches'!Print_Area</vt:lpstr>
      <vt:lpstr>Players!Print_Titles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Randy Kendle</dc:creator>
  <cp:keywords/>
  <dc:description/>
  <cp:lastModifiedBy>John Potochnik</cp:lastModifiedBy>
  <cp:revision/>
  <dcterms:created xsi:type="dcterms:W3CDTF">2003-03-05T04:23:26Z</dcterms:created>
  <dcterms:modified xsi:type="dcterms:W3CDTF">2025-09-08T20:41:57Z</dcterms:modified>
  <cp:category/>
  <cp:contentStatus/>
</cp:coreProperties>
</file>